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FO เขต 8\mapping R8\mapping\คะแนน mapping\2567\สค\"/>
    </mc:Choice>
  </mc:AlternateContent>
  <xr:revisionPtr revIDLastSave="0" documentId="8_{271A4CCE-71DB-46A8-9C61-0A3FD17ABAE0}" xr6:coauthVersionLast="47" xr6:coauthVersionMax="47" xr10:uidLastSave="{00000000-0000-0000-0000-000000000000}"/>
  <bookViews>
    <workbookView xWindow="-108" yWindow="-108" windowWidth="23256" windowHeight="13896" tabRatio="864" activeTab="18" xr2:uid="{77B2BBCF-6E80-44C5-961C-0F1DD5643890}"/>
  </bookViews>
  <sheets>
    <sheet name="วิธีทำ" sheetId="33" r:id="rId1"/>
    <sheet name="เกณฑ์กระทรวงตรวจสอบ" sheetId="71" r:id="rId2"/>
    <sheet name="1.วาง งบทดลอง 4 แถว" sheetId="86" r:id="rId3"/>
    <sheet name="แยกหน่วยบริการ" sheetId="17" r:id="rId4"/>
    <sheet name="งบทดลองเบื้องต้น" sheetId="59" r:id="rId5"/>
    <sheet name="10.ตรวจสอบดุลบัญชี" sheetId="92" r:id="rId6"/>
    <sheet name="ออกเกรดและให้คะแนน " sheetId="93" r:id="rId7"/>
    <sheet name="สรุปคะแนนแต่ละเรื่อง" sheetId="70" r:id="rId8"/>
    <sheet name="ข้อสังเกตุในการตรวจกองเศรษฐกิจ" sheetId="91" r:id="rId9"/>
    <sheet name="จับคู่ลูกหนี้-รายได้ข้อสังเกต" sheetId="55" r:id="rId10"/>
    <sheet name="1.กระทบยอดบัญชี" sheetId="58" r:id="rId11"/>
    <sheet name="1.4 กระทบยอดเงินฝาก" sheetId="85" r:id="rId12"/>
    <sheet name="2.ลูกหนี้ค่ารักษา" sheetId="60" r:id="rId13"/>
    <sheet name="2.1.จับคู่รายได้กับส่วนต่าง" sheetId="82" r:id="rId14"/>
    <sheet name="3. ค่าเผื่อหนี้สงสัยจะสูญ." sheetId="81" r:id="rId15"/>
    <sheet name="4.สินทรัพย์ถาวร" sheetId="61" r:id="rId16"/>
    <sheet name="5.จับคู่ค่าเสื่อมราคา" sheetId="75" r:id="rId17"/>
    <sheet name="6.บัญชีพักต้องไม่มียอด" sheetId="63" r:id="rId18"/>
    <sheet name="7.จับคู่วัสดุ-เจ้าหนี้" sheetId="56" r:id="rId19"/>
    <sheet name="8.จับส่วนของเขตให้เท่ากับกระทรว" sheetId="83" r:id="rId20"/>
    <sheet name="8.8การบันทึกค่าตอบแทน" sheetId="84" r:id="rId21"/>
    <sheet name="9.วิเคราะห์รายงานการเงิน สป.สธ" sheetId="89" r:id="rId22"/>
    <sheet name="จับคู่เจ้าหนี้ เครดิต" sheetId="87" r:id="rId23"/>
    <sheet name="Sheet1" sheetId="94" r:id="rId24"/>
  </sheets>
  <externalReferences>
    <externalReference r:id="rId25"/>
    <externalReference r:id="rId26"/>
  </externalReferences>
  <definedNames>
    <definedName name="_xlnm._FilterDatabase" localSheetId="2" hidden="1">'1.วาง งบทดลอง 4 แถว'!$A$1:$L$17599</definedName>
    <definedName name="_xlnm._FilterDatabase" localSheetId="5" hidden="1">'10.ตรวจสอบดุลบัญชี'!$D$3:$K$845</definedName>
    <definedName name="_xlnm._FilterDatabase" localSheetId="13" hidden="1">'2.1.จับคู่รายได้กับส่วนต่าง'!$B$3:$H$3</definedName>
    <definedName name="_xlnm._FilterDatabase" localSheetId="14" hidden="1">'3. ค่าเผื่อหนี้สงสัยจะสูญ.'!$A$3:$H$3</definedName>
    <definedName name="_xlnm._FilterDatabase" localSheetId="16" hidden="1">'5.จับคู่ค่าเสื่อมราคา'!$A$3:$F$3</definedName>
    <definedName name="_xlnm._FilterDatabase" localSheetId="18" hidden="1">'7.จับคู่วัสดุ-เจ้าหนี้'!$A$3:$F$3</definedName>
    <definedName name="_xlnm._FilterDatabase" localSheetId="21" hidden="1">'9.วิเคราะห์รายงานการเงิน สป.สธ'!$A$3:$F$3</definedName>
    <definedName name="_xlnm._FilterDatabase" localSheetId="8" hidden="1">ข้อสังเกตุในการตรวจกองเศรษฐกิจ!$A$3:$F$3</definedName>
    <definedName name="_xlnm._FilterDatabase" localSheetId="4" hidden="1">งบทดลองเบื้องต้น!$A$3:$K$811</definedName>
    <definedName name="_xlnm._FilterDatabase" localSheetId="22" hidden="1">'จับคู่เจ้าหนี้ เครดิต'!$A$3:$E$3</definedName>
    <definedName name="_xlnm._FilterDatabase" localSheetId="9" hidden="1">'จับคู่ลูกหนี้-รายได้ข้อสังเกต'!$A$3:$F$3</definedName>
    <definedName name="_xlnm._FilterDatabase" localSheetId="3" hidden="1">แยกหน่วยบริการ!$A$1:$BO$811</definedName>
    <definedName name="_xlnm._FilterDatabase" localSheetId="6" hidden="1">'ออกเกรดและให้คะแนน '!$E$26:$L$26</definedName>
    <definedName name="data1">'[1]3.ข้อมูลงบทดลอง'!$A$1:$CL$788</definedName>
    <definedName name="_xlnm.Print_Titles" localSheetId="13">'2.1.จับคู่รายได้กับส่วนต่าง'!#REF!</definedName>
    <definedName name="_xlnm.Print_Titles" localSheetId="14">'3. ค่าเผื่อหนี้สงสัยจะสูญ.'!#REF!</definedName>
    <definedName name="_xlnm.Print_Titles" localSheetId="16">'5.จับคู่ค่าเสื่อมราคา'!#REF!</definedName>
    <definedName name="_xlnm.Print_Titles" localSheetId="18">'7.จับคู่วัสดุ-เจ้าหนี้'!#REF!</definedName>
    <definedName name="_xlnm.Print_Titles" localSheetId="21">'9.วิเคราะห์รายงานการเงิน สป.สธ'!#REF!</definedName>
    <definedName name="_xlnm.Print_Titles" localSheetId="8">ข้อสังเกตุในการตรวจกองเศรษฐกิจ!#REF!</definedName>
    <definedName name="_xlnm.Print_Titles" localSheetId="22">'จับคู่เจ้าหนี้ เครดิต'!#REF!</definedName>
    <definedName name="_xlnm.Print_Titles" localSheetId="9">'จับคู่ลูกหนี้-รายได้ข้อสังเกต'!#REF!</definedName>
    <definedName name="_xlnm.Print_Titles" localSheetId="3">แยกหน่วยบริการ!#REF!</definedName>
    <definedName name="Query5" localSheetId="13">#REF!</definedName>
    <definedName name="Query5" localSheetId="14">#REF!</definedName>
    <definedName name="Query5" localSheetId="16">#REF!</definedName>
    <definedName name="Query5" localSheetId="18">#REF!</definedName>
    <definedName name="Query5" localSheetId="21">#REF!</definedName>
    <definedName name="Query5" localSheetId="8">#REF!</definedName>
    <definedName name="Query5" localSheetId="22">#REF!</definedName>
    <definedName name="Query5" localSheetId="9">#REF!</definedName>
    <definedName name="Query5" localSheetId="3">#REF!</definedName>
    <definedName name="Query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27" i="92" l="1"/>
  <c r="F427" i="92"/>
  <c r="G427" i="92"/>
  <c r="H427" i="92"/>
  <c r="I427" i="92"/>
  <c r="J427" i="92"/>
  <c r="K427" i="92"/>
  <c r="E427" i="92"/>
  <c r="BH6" i="17"/>
  <c r="BI6" i="17"/>
  <c r="BJ6" i="17"/>
  <c r="BK6" i="17"/>
  <c r="BH7" i="17"/>
  <c r="BI7" i="17"/>
  <c r="BJ7" i="17"/>
  <c r="BK7" i="17"/>
  <c r="BH8" i="17"/>
  <c r="BI8" i="17"/>
  <c r="BJ8" i="17"/>
  <c r="BL8" i="17" s="1"/>
  <c r="K8" i="59" s="1"/>
  <c r="K8" i="92" s="1"/>
  <c r="BK8" i="17"/>
  <c r="BH9" i="17"/>
  <c r="BI9" i="17"/>
  <c r="BJ9" i="17"/>
  <c r="BK9" i="17"/>
  <c r="BH10" i="17"/>
  <c r="BI10" i="17"/>
  <c r="BJ10" i="17"/>
  <c r="BK10" i="17"/>
  <c r="BH11" i="17"/>
  <c r="BI11" i="17"/>
  <c r="BJ11" i="17"/>
  <c r="BL11" i="17" s="1"/>
  <c r="K11" i="59" s="1"/>
  <c r="BK11" i="17"/>
  <c r="BH12" i="17"/>
  <c r="BI12" i="17"/>
  <c r="BJ12" i="17"/>
  <c r="BK12" i="17"/>
  <c r="BH13" i="17"/>
  <c r="BI13" i="17"/>
  <c r="BJ13" i="17"/>
  <c r="BK13" i="17"/>
  <c r="BH14" i="17"/>
  <c r="BI14" i="17"/>
  <c r="BJ14" i="17"/>
  <c r="BL14" i="17" s="1"/>
  <c r="K14" i="59" s="1"/>
  <c r="K14" i="92" s="1"/>
  <c r="BK14" i="17"/>
  <c r="BH15" i="17"/>
  <c r="BI15" i="17"/>
  <c r="BJ15" i="17"/>
  <c r="BK15" i="17"/>
  <c r="BH16" i="17"/>
  <c r="BI16" i="17"/>
  <c r="BJ16" i="17"/>
  <c r="BK16" i="17"/>
  <c r="BH17" i="17"/>
  <c r="BI17" i="17"/>
  <c r="BJ17" i="17"/>
  <c r="BL17" i="17" s="1"/>
  <c r="K17" i="59" s="1"/>
  <c r="BK17" i="17"/>
  <c r="BH18" i="17"/>
  <c r="BI18" i="17"/>
  <c r="BJ18" i="17"/>
  <c r="BK18" i="17"/>
  <c r="BH19" i="17"/>
  <c r="BI19" i="17"/>
  <c r="BJ19" i="17"/>
  <c r="BK19" i="17"/>
  <c r="BH20" i="17"/>
  <c r="BI20" i="17"/>
  <c r="BJ20" i="17"/>
  <c r="BL20" i="17" s="1"/>
  <c r="K20" i="59" s="1"/>
  <c r="K20" i="92" s="1"/>
  <c r="BK20" i="17"/>
  <c r="BH21" i="17"/>
  <c r="BI21" i="17"/>
  <c r="BJ21" i="17"/>
  <c r="BK21" i="17"/>
  <c r="BH22" i="17"/>
  <c r="BI22" i="17"/>
  <c r="BJ22" i="17"/>
  <c r="BK22" i="17"/>
  <c r="BH23" i="17"/>
  <c r="BI23" i="17"/>
  <c r="BJ23" i="17"/>
  <c r="BK23" i="17"/>
  <c r="BH24" i="17"/>
  <c r="BI24" i="17"/>
  <c r="BJ24" i="17"/>
  <c r="BK24" i="17"/>
  <c r="BH25" i="17"/>
  <c r="BI25" i="17"/>
  <c r="BJ25" i="17"/>
  <c r="BK25" i="17"/>
  <c r="BH26" i="17"/>
  <c r="BI26" i="17"/>
  <c r="BJ26" i="17"/>
  <c r="BL26" i="17" s="1"/>
  <c r="K26" i="59" s="1"/>
  <c r="BK26" i="17"/>
  <c r="BH27" i="17"/>
  <c r="BI27" i="17"/>
  <c r="BJ27" i="17"/>
  <c r="BK27" i="17"/>
  <c r="BH28" i="17"/>
  <c r="BI28" i="17"/>
  <c r="BJ28" i="17"/>
  <c r="BK28" i="17"/>
  <c r="BH29" i="17"/>
  <c r="BI29" i="17"/>
  <c r="BJ29" i="17"/>
  <c r="BL29" i="17" s="1"/>
  <c r="K29" i="59" s="1"/>
  <c r="BK29" i="17"/>
  <c r="BH30" i="17"/>
  <c r="BI30" i="17"/>
  <c r="BJ30" i="17"/>
  <c r="BK30" i="17"/>
  <c r="BH31" i="17"/>
  <c r="BI31" i="17"/>
  <c r="BJ31" i="17"/>
  <c r="BK31" i="17"/>
  <c r="BH32" i="17"/>
  <c r="BI32" i="17"/>
  <c r="BJ32" i="17"/>
  <c r="BL32" i="17" s="1"/>
  <c r="K32" i="59" s="1"/>
  <c r="K32" i="92" s="1"/>
  <c r="BK32" i="17"/>
  <c r="BH33" i="17"/>
  <c r="BI33" i="17"/>
  <c r="BJ33" i="17"/>
  <c r="BK33" i="17"/>
  <c r="BH34" i="17"/>
  <c r="AG15" i="81" s="1"/>
  <c r="BI34" i="17"/>
  <c r="BJ34" i="17"/>
  <c r="BK34" i="17"/>
  <c r="BH35" i="17"/>
  <c r="BI35" i="17"/>
  <c r="BJ35" i="17"/>
  <c r="BL35" i="17" s="1"/>
  <c r="K35" i="59" s="1"/>
  <c r="K35" i="92" s="1"/>
  <c r="BK35" i="17"/>
  <c r="BH36" i="17"/>
  <c r="BI36" i="17"/>
  <c r="BJ36" i="17"/>
  <c r="BK36" i="17"/>
  <c r="BH37" i="17"/>
  <c r="BI37" i="17"/>
  <c r="AH19" i="81" s="1"/>
  <c r="BJ37" i="17"/>
  <c r="BK37" i="17"/>
  <c r="BH38" i="17"/>
  <c r="S11" i="55" s="1"/>
  <c r="BI38" i="17"/>
  <c r="BJ38" i="17"/>
  <c r="BL38" i="17" s="1"/>
  <c r="K38" i="59" s="1"/>
  <c r="BK38" i="17"/>
  <c r="BH39" i="17"/>
  <c r="BI39" i="17"/>
  <c r="BJ39" i="17"/>
  <c r="BK39" i="17"/>
  <c r="BH40" i="17"/>
  <c r="BI40" i="17"/>
  <c r="BJ40" i="17"/>
  <c r="BK40" i="17"/>
  <c r="BH41" i="17"/>
  <c r="BI41" i="17"/>
  <c r="BJ41" i="17"/>
  <c r="BK41" i="17"/>
  <c r="BH42" i="17"/>
  <c r="BI42" i="17"/>
  <c r="BJ42" i="17"/>
  <c r="BK42" i="17"/>
  <c r="BH43" i="17"/>
  <c r="BI43" i="17"/>
  <c r="BJ43" i="17"/>
  <c r="BK43" i="17"/>
  <c r="BH44" i="17"/>
  <c r="S46" i="55" s="1"/>
  <c r="BI44" i="17"/>
  <c r="BJ44" i="17"/>
  <c r="BL44" i="17" s="1"/>
  <c r="BK44" i="17"/>
  <c r="BH45" i="17"/>
  <c r="BI45" i="17"/>
  <c r="BJ45" i="17"/>
  <c r="BK45" i="17"/>
  <c r="BH46" i="17"/>
  <c r="BI46" i="17"/>
  <c r="BJ46" i="17"/>
  <c r="BK46" i="17"/>
  <c r="BH47" i="17"/>
  <c r="BI47" i="17"/>
  <c r="BJ47" i="17"/>
  <c r="BL47" i="17" s="1"/>
  <c r="K47" i="59" s="1"/>
  <c r="K47" i="92" s="1"/>
  <c r="BK47" i="17"/>
  <c r="BH48" i="17"/>
  <c r="BI48" i="17"/>
  <c r="BJ48" i="17"/>
  <c r="BK48" i="17"/>
  <c r="BH49" i="17"/>
  <c r="BI49" i="17"/>
  <c r="BJ49" i="17"/>
  <c r="BK49" i="17"/>
  <c r="BH50" i="17"/>
  <c r="BI50" i="17"/>
  <c r="BJ50" i="17"/>
  <c r="BL50" i="17" s="1"/>
  <c r="K50" i="59" s="1"/>
  <c r="K50" i="92" s="1"/>
  <c r="BK50" i="17"/>
  <c r="BH51" i="17"/>
  <c r="BI51" i="17"/>
  <c r="BJ51" i="17"/>
  <c r="BK51" i="17"/>
  <c r="BH52" i="17"/>
  <c r="BI52" i="17"/>
  <c r="BJ52" i="17"/>
  <c r="BK52" i="17"/>
  <c r="BH53" i="17"/>
  <c r="S76" i="55" s="1"/>
  <c r="BI53" i="17"/>
  <c r="BJ53" i="17"/>
  <c r="BL53" i="17" s="1"/>
  <c r="K53" i="59" s="1"/>
  <c r="K53" i="92" s="1"/>
  <c r="BK53" i="17"/>
  <c r="BH54" i="17"/>
  <c r="BI54" i="17"/>
  <c r="BJ54" i="17"/>
  <c r="BK54" i="17"/>
  <c r="BH55" i="17"/>
  <c r="BI55" i="17"/>
  <c r="BJ55" i="17"/>
  <c r="BK55" i="17"/>
  <c r="BH56" i="17"/>
  <c r="S91" i="55" s="1"/>
  <c r="BI56" i="17"/>
  <c r="BJ56" i="17"/>
  <c r="BL56" i="17" s="1"/>
  <c r="K56" i="59" s="1"/>
  <c r="K56" i="92" s="1"/>
  <c r="BK56" i="17"/>
  <c r="BH57" i="17"/>
  <c r="BI57" i="17"/>
  <c r="BJ57" i="17"/>
  <c r="BK57" i="17"/>
  <c r="BH58" i="17"/>
  <c r="BI58" i="17"/>
  <c r="BJ58" i="17"/>
  <c r="BK58" i="17"/>
  <c r="BH59" i="17"/>
  <c r="BI59" i="17"/>
  <c r="BJ59" i="17"/>
  <c r="BL59" i="17" s="1"/>
  <c r="K59" i="59" s="1"/>
  <c r="L16" i="60" s="1"/>
  <c r="L17" i="60" s="1"/>
  <c r="J17" i="70" s="1"/>
  <c r="BK59" i="17"/>
  <c r="BH60" i="17"/>
  <c r="BI60" i="17"/>
  <c r="BJ60" i="17"/>
  <c r="BK60" i="17"/>
  <c r="BH61" i="17"/>
  <c r="BI61" i="17"/>
  <c r="BJ61" i="17"/>
  <c r="BK61" i="17"/>
  <c r="BH62" i="17"/>
  <c r="BI62" i="17"/>
  <c r="BJ62" i="17"/>
  <c r="BL62" i="17" s="1"/>
  <c r="K62" i="59" s="1"/>
  <c r="K62" i="92" s="1"/>
  <c r="BK62" i="17"/>
  <c r="BH63" i="17"/>
  <c r="BI63" i="17"/>
  <c r="BJ63" i="17"/>
  <c r="BK63" i="17"/>
  <c r="BH64" i="17"/>
  <c r="BI64" i="17"/>
  <c r="BJ64" i="17"/>
  <c r="BK64" i="17"/>
  <c r="BH65" i="17"/>
  <c r="BI65" i="17"/>
  <c r="BJ65" i="17"/>
  <c r="BL65" i="17" s="1"/>
  <c r="K65" i="59" s="1"/>
  <c r="BK65" i="17"/>
  <c r="BH66" i="17"/>
  <c r="BI66" i="17"/>
  <c r="BJ66" i="17"/>
  <c r="BK66" i="17"/>
  <c r="BH67" i="17"/>
  <c r="BI67" i="17"/>
  <c r="BJ67" i="17"/>
  <c r="BK67" i="17"/>
  <c r="BH68" i="17"/>
  <c r="BI68" i="17"/>
  <c r="BJ68" i="17"/>
  <c r="BL68" i="17" s="1"/>
  <c r="K68" i="59" s="1"/>
  <c r="K68" i="92" s="1"/>
  <c r="BK68" i="17"/>
  <c r="BH69" i="17"/>
  <c r="BI69" i="17"/>
  <c r="BJ69" i="17"/>
  <c r="BK69" i="17"/>
  <c r="BH70" i="17"/>
  <c r="BI70" i="17"/>
  <c r="BJ70" i="17"/>
  <c r="BK70" i="17"/>
  <c r="BH71" i="17"/>
  <c r="BI71" i="17"/>
  <c r="BJ71" i="17"/>
  <c r="BL71" i="17" s="1"/>
  <c r="K71" i="59" s="1"/>
  <c r="K71" i="92" s="1"/>
  <c r="BK71" i="17"/>
  <c r="BH72" i="17"/>
  <c r="BI72" i="17"/>
  <c r="BJ72" i="17"/>
  <c r="BK72" i="17"/>
  <c r="BH73" i="17"/>
  <c r="BI73" i="17"/>
  <c r="BJ73" i="17"/>
  <c r="BK73" i="17"/>
  <c r="AJ17" i="81" s="1"/>
  <c r="BH74" i="17"/>
  <c r="BI74" i="17"/>
  <c r="BJ74" i="17"/>
  <c r="BK74" i="17"/>
  <c r="BH75" i="17"/>
  <c r="BI75" i="17"/>
  <c r="BJ75" i="17"/>
  <c r="BK75" i="17"/>
  <c r="BH76" i="17"/>
  <c r="BI76" i="17"/>
  <c r="BJ76" i="17"/>
  <c r="BK76" i="17"/>
  <c r="BH77" i="17"/>
  <c r="BI77" i="17"/>
  <c r="BJ77" i="17"/>
  <c r="BL77" i="17" s="1"/>
  <c r="K77" i="59" s="1"/>
  <c r="K77" i="92" s="1"/>
  <c r="BK77" i="17"/>
  <c r="BH78" i="17"/>
  <c r="BI78" i="17"/>
  <c r="BJ78" i="17"/>
  <c r="BK78" i="17"/>
  <c r="BH79" i="17"/>
  <c r="BI79" i="17"/>
  <c r="BJ79" i="17"/>
  <c r="BK79" i="17"/>
  <c r="BH80" i="17"/>
  <c r="S146" i="55" s="1"/>
  <c r="BI80" i="17"/>
  <c r="BJ80" i="17"/>
  <c r="BL80" i="17" s="1"/>
  <c r="K80" i="59" s="1"/>
  <c r="K80" i="92" s="1"/>
  <c r="BK80" i="17"/>
  <c r="BH81" i="17"/>
  <c r="BI81" i="17"/>
  <c r="BJ81" i="17"/>
  <c r="BK81" i="17"/>
  <c r="BH82" i="17"/>
  <c r="BI82" i="17"/>
  <c r="BJ82" i="17"/>
  <c r="BK82" i="17"/>
  <c r="BH83" i="17"/>
  <c r="S116" i="55" s="1"/>
  <c r="BI83" i="17"/>
  <c r="BJ83" i="17"/>
  <c r="BL83" i="17" s="1"/>
  <c r="K83" i="59" s="1"/>
  <c r="K83" i="92" s="1"/>
  <c r="BK83" i="17"/>
  <c r="BH84" i="17"/>
  <c r="BI84" i="17"/>
  <c r="BJ84" i="17"/>
  <c r="BK84" i="17"/>
  <c r="BH85" i="17"/>
  <c r="BI85" i="17"/>
  <c r="BJ85" i="17"/>
  <c r="BK85" i="17"/>
  <c r="BH86" i="17"/>
  <c r="S156" i="55" s="1"/>
  <c r="BI86" i="17"/>
  <c r="BJ86" i="17"/>
  <c r="BL86" i="17" s="1"/>
  <c r="K86" i="59" s="1"/>
  <c r="K86" i="92" s="1"/>
  <c r="BK86" i="17"/>
  <c r="BH87" i="17"/>
  <c r="BI87" i="17"/>
  <c r="BJ87" i="17"/>
  <c r="BK87" i="17"/>
  <c r="BH88" i="17"/>
  <c r="BI88" i="17"/>
  <c r="BJ88" i="17"/>
  <c r="BK88" i="17"/>
  <c r="BH89" i="17"/>
  <c r="BI89" i="17"/>
  <c r="BJ89" i="17"/>
  <c r="BL89" i="17" s="1"/>
  <c r="K89" i="59" s="1"/>
  <c r="BK89" i="17"/>
  <c r="BH90" i="17"/>
  <c r="BI90" i="17"/>
  <c r="BJ90" i="17"/>
  <c r="BK90" i="17"/>
  <c r="BH91" i="17"/>
  <c r="BI91" i="17"/>
  <c r="BJ91" i="17"/>
  <c r="BK91" i="17"/>
  <c r="BH92" i="17"/>
  <c r="BI92" i="17"/>
  <c r="BJ92" i="17"/>
  <c r="BL92" i="17" s="1"/>
  <c r="K92" i="59" s="1"/>
  <c r="K92" i="92" s="1"/>
  <c r="BK92" i="17"/>
  <c r="BH93" i="17"/>
  <c r="BI93" i="17"/>
  <c r="BJ93" i="17"/>
  <c r="BK93" i="17"/>
  <c r="BH94" i="17"/>
  <c r="BI94" i="17"/>
  <c r="BJ94" i="17"/>
  <c r="BK94" i="17"/>
  <c r="BH95" i="17"/>
  <c r="AG7" i="81" s="1"/>
  <c r="BI95" i="17"/>
  <c r="BJ95" i="17"/>
  <c r="AI7" i="81" s="1"/>
  <c r="BK95" i="17"/>
  <c r="BH96" i="17"/>
  <c r="BI96" i="17"/>
  <c r="BJ96" i="17"/>
  <c r="BK96" i="17"/>
  <c r="BH97" i="17"/>
  <c r="BI97" i="17"/>
  <c r="BJ97" i="17"/>
  <c r="BK97" i="17"/>
  <c r="BH98" i="17"/>
  <c r="AG9" i="81" s="1"/>
  <c r="BI98" i="17"/>
  <c r="BJ98" i="17"/>
  <c r="AI9" i="81" s="1"/>
  <c r="BK98" i="17"/>
  <c r="BH99" i="17"/>
  <c r="BI99" i="17"/>
  <c r="BJ99" i="17"/>
  <c r="BK99" i="17"/>
  <c r="BH100" i="17"/>
  <c r="BI100" i="17"/>
  <c r="BJ100" i="17"/>
  <c r="BK100" i="17"/>
  <c r="BH101" i="17"/>
  <c r="AG13" i="81" s="1"/>
  <c r="BI101" i="17"/>
  <c r="BJ101" i="17"/>
  <c r="BK101" i="17"/>
  <c r="AJ13" i="81" s="1"/>
  <c r="BH102" i="17"/>
  <c r="BI102" i="17"/>
  <c r="BJ102" i="17"/>
  <c r="BK102" i="17"/>
  <c r="BH103" i="17"/>
  <c r="BI103" i="17"/>
  <c r="BJ103" i="17"/>
  <c r="BK103" i="17"/>
  <c r="BH104" i="17"/>
  <c r="BI104" i="17"/>
  <c r="BJ104" i="17"/>
  <c r="BL104" i="17" s="1"/>
  <c r="K104" i="59" s="1"/>
  <c r="K104" i="92" s="1"/>
  <c r="BK104" i="17"/>
  <c r="BH105" i="17"/>
  <c r="BI105" i="17"/>
  <c r="BJ105" i="17"/>
  <c r="BK105" i="17"/>
  <c r="BH106" i="17"/>
  <c r="BI106" i="17"/>
  <c r="BJ106" i="17"/>
  <c r="BK106" i="17"/>
  <c r="BH107" i="17"/>
  <c r="S71" i="56" s="1"/>
  <c r="BI107" i="17"/>
  <c r="BJ107" i="17"/>
  <c r="BL107" i="17" s="1"/>
  <c r="K107" i="59" s="1"/>
  <c r="K107" i="92" s="1"/>
  <c r="BK107" i="17"/>
  <c r="BH108" i="17"/>
  <c r="BI108" i="17"/>
  <c r="BJ108" i="17"/>
  <c r="BK108" i="17"/>
  <c r="BH109" i="17"/>
  <c r="BI109" i="17"/>
  <c r="BJ109" i="17"/>
  <c r="BK109" i="17"/>
  <c r="BH110" i="17"/>
  <c r="BI110" i="17"/>
  <c r="BJ110" i="17"/>
  <c r="BL110" i="17" s="1"/>
  <c r="K110" i="59" s="1"/>
  <c r="M11" i="89" s="1"/>
  <c r="M12" i="89" s="1"/>
  <c r="J200" i="70" s="1"/>
  <c r="BK110" i="17"/>
  <c r="BH111" i="17"/>
  <c r="BI111" i="17"/>
  <c r="BJ111" i="17"/>
  <c r="BK111" i="17"/>
  <c r="BH112" i="17"/>
  <c r="BI112" i="17"/>
  <c r="BJ112" i="17"/>
  <c r="BK112" i="17"/>
  <c r="BH113" i="17"/>
  <c r="S32" i="56" s="1"/>
  <c r="BI113" i="17"/>
  <c r="BJ113" i="17"/>
  <c r="BL113" i="17" s="1"/>
  <c r="K113" i="59" s="1"/>
  <c r="BK113" i="17"/>
  <c r="BH114" i="17"/>
  <c r="BI114" i="17"/>
  <c r="BJ114" i="17"/>
  <c r="BK114" i="17"/>
  <c r="BH115" i="17"/>
  <c r="BI115" i="17"/>
  <c r="BJ115" i="17"/>
  <c r="BK115" i="17"/>
  <c r="BH116" i="17"/>
  <c r="S60" i="56" s="1"/>
  <c r="BI116" i="17"/>
  <c r="BJ116" i="17"/>
  <c r="BL116" i="17" s="1"/>
  <c r="K116" i="59" s="1"/>
  <c r="BK116" i="17"/>
  <c r="BH117" i="17"/>
  <c r="BI117" i="17"/>
  <c r="BJ117" i="17"/>
  <c r="BK117" i="17"/>
  <c r="BH118" i="17"/>
  <c r="BI118" i="17"/>
  <c r="BJ118" i="17"/>
  <c r="BK118" i="17"/>
  <c r="BH119" i="17"/>
  <c r="S63" i="56" s="1"/>
  <c r="BI119" i="17"/>
  <c r="BJ119" i="17"/>
  <c r="BL119" i="17" s="1"/>
  <c r="K119" i="59" s="1"/>
  <c r="K119" i="92" s="1"/>
  <c r="BK119" i="17"/>
  <c r="BH120" i="17"/>
  <c r="BI120" i="17"/>
  <c r="BJ120" i="17"/>
  <c r="BK120" i="17"/>
  <c r="BH121" i="17"/>
  <c r="BI121" i="17"/>
  <c r="BJ121" i="17"/>
  <c r="BK121" i="17"/>
  <c r="BH122" i="17"/>
  <c r="S66" i="56" s="1"/>
  <c r="BI122" i="17"/>
  <c r="BJ122" i="17"/>
  <c r="BL122" i="17" s="1"/>
  <c r="K122" i="59" s="1"/>
  <c r="K122" i="92" s="1"/>
  <c r="BK122" i="17"/>
  <c r="BH123" i="17"/>
  <c r="BI123" i="17"/>
  <c r="BJ123" i="17"/>
  <c r="BK123" i="17"/>
  <c r="BH124" i="17"/>
  <c r="BI124" i="17"/>
  <c r="BJ124" i="17"/>
  <c r="BK124" i="17"/>
  <c r="BH125" i="17"/>
  <c r="S69" i="56" s="1"/>
  <c r="BI125" i="17"/>
  <c r="BJ125" i="17"/>
  <c r="BL125" i="17" s="1"/>
  <c r="K125" i="59" s="1"/>
  <c r="K125" i="92" s="1"/>
  <c r="BK125" i="17"/>
  <c r="BH126" i="17"/>
  <c r="BI126" i="17"/>
  <c r="BJ126" i="17"/>
  <c r="BK126" i="17"/>
  <c r="BH127" i="17"/>
  <c r="BI127" i="17"/>
  <c r="BJ127" i="17"/>
  <c r="BK127" i="17"/>
  <c r="BH128" i="17"/>
  <c r="BI128" i="17"/>
  <c r="BJ128" i="17"/>
  <c r="BL128" i="17" s="1"/>
  <c r="K128" i="59" s="1"/>
  <c r="K128" i="92" s="1"/>
  <c r="BK128" i="17"/>
  <c r="BH129" i="17"/>
  <c r="BI129" i="17"/>
  <c r="BJ129" i="17"/>
  <c r="BK129" i="17"/>
  <c r="BH130" i="17"/>
  <c r="BI130" i="17"/>
  <c r="BJ130" i="17"/>
  <c r="BK130" i="17"/>
  <c r="BH131" i="17"/>
  <c r="BI131" i="17"/>
  <c r="BJ131" i="17"/>
  <c r="BL131" i="17" s="1"/>
  <c r="K131" i="59" s="1"/>
  <c r="K131" i="92" s="1"/>
  <c r="BK131" i="17"/>
  <c r="BH132" i="17"/>
  <c r="BI132" i="17"/>
  <c r="BJ132" i="17"/>
  <c r="BK132" i="17"/>
  <c r="BH133" i="17"/>
  <c r="BI133" i="17"/>
  <c r="BJ133" i="17"/>
  <c r="BK133" i="17"/>
  <c r="BH134" i="17"/>
  <c r="BI134" i="17"/>
  <c r="BJ134" i="17"/>
  <c r="BL134" i="17" s="1"/>
  <c r="K134" i="59" s="1"/>
  <c r="K134" i="92" s="1"/>
  <c r="BK134" i="17"/>
  <c r="BH135" i="17"/>
  <c r="BI135" i="17"/>
  <c r="BJ135" i="17"/>
  <c r="BK135" i="17"/>
  <c r="BH136" i="17"/>
  <c r="BI136" i="17"/>
  <c r="BJ136" i="17"/>
  <c r="BK136" i="17"/>
  <c r="BH137" i="17"/>
  <c r="S6" i="75" s="1"/>
  <c r="BI137" i="17"/>
  <c r="BJ137" i="17"/>
  <c r="BL137" i="17" s="1"/>
  <c r="K137" i="59" s="1"/>
  <c r="K137" i="92" s="1"/>
  <c r="BK137" i="17"/>
  <c r="BH138" i="17"/>
  <c r="BI138" i="17"/>
  <c r="BJ138" i="17"/>
  <c r="BK138" i="17"/>
  <c r="BH139" i="17"/>
  <c r="BI139" i="17"/>
  <c r="BJ139" i="17"/>
  <c r="BK139" i="17"/>
  <c r="BH140" i="17"/>
  <c r="S10" i="75" s="1"/>
  <c r="BI140" i="17"/>
  <c r="BJ140" i="17"/>
  <c r="BL140" i="17" s="1"/>
  <c r="BK140" i="17"/>
  <c r="BH141" i="17"/>
  <c r="BI141" i="17"/>
  <c r="BJ141" i="17"/>
  <c r="BK141" i="17"/>
  <c r="BH142" i="17"/>
  <c r="BI142" i="17"/>
  <c r="BJ142" i="17"/>
  <c r="BK142" i="17"/>
  <c r="BH143" i="17"/>
  <c r="S14" i="75" s="1"/>
  <c r="BI143" i="17"/>
  <c r="BJ143" i="17"/>
  <c r="BL143" i="17" s="1"/>
  <c r="K143" i="59" s="1"/>
  <c r="L18" i="61" s="1"/>
  <c r="BK143" i="17"/>
  <c r="BH144" i="17"/>
  <c r="BI144" i="17"/>
  <c r="BJ144" i="17"/>
  <c r="BK144" i="17"/>
  <c r="BH145" i="17"/>
  <c r="BI145" i="17"/>
  <c r="BJ145" i="17"/>
  <c r="BK145" i="17"/>
  <c r="BH146" i="17"/>
  <c r="S18" i="75" s="1"/>
  <c r="BI146" i="17"/>
  <c r="BJ146" i="17"/>
  <c r="BK146" i="17"/>
  <c r="BH147" i="17"/>
  <c r="BI147" i="17"/>
  <c r="BJ147" i="17"/>
  <c r="BK147" i="17"/>
  <c r="BH148" i="17"/>
  <c r="BI148" i="17"/>
  <c r="BJ148" i="17"/>
  <c r="BK148" i="17"/>
  <c r="BH149" i="17"/>
  <c r="BI149" i="17"/>
  <c r="BJ149" i="17"/>
  <c r="BL149" i="17" s="1"/>
  <c r="K149" i="59" s="1"/>
  <c r="BK149" i="17"/>
  <c r="BH150" i="17"/>
  <c r="BI150" i="17"/>
  <c r="BJ150" i="17"/>
  <c r="BK150" i="17"/>
  <c r="BH151" i="17"/>
  <c r="BI151" i="17"/>
  <c r="BJ151" i="17"/>
  <c r="BK151" i="17"/>
  <c r="BH152" i="17"/>
  <c r="BI152" i="17"/>
  <c r="BJ152" i="17"/>
  <c r="BL152" i="17" s="1"/>
  <c r="K152" i="59" s="1"/>
  <c r="BK152" i="17"/>
  <c r="BH153" i="17"/>
  <c r="BI153" i="17"/>
  <c r="BJ153" i="17"/>
  <c r="BK153" i="17"/>
  <c r="BH154" i="17"/>
  <c r="BI154" i="17"/>
  <c r="BJ154" i="17"/>
  <c r="BK154" i="17"/>
  <c r="BH155" i="17"/>
  <c r="BI155" i="17"/>
  <c r="BJ155" i="17"/>
  <c r="BL155" i="17" s="1"/>
  <c r="K155" i="59" s="1"/>
  <c r="BK155" i="17"/>
  <c r="BH156" i="17"/>
  <c r="BI156" i="17"/>
  <c r="BJ156" i="17"/>
  <c r="BK156" i="17"/>
  <c r="BH157" i="17"/>
  <c r="BI157" i="17"/>
  <c r="BJ157" i="17"/>
  <c r="BK157" i="17"/>
  <c r="BH158" i="17"/>
  <c r="BI158" i="17"/>
  <c r="BJ158" i="17"/>
  <c r="BL158" i="17" s="1"/>
  <c r="K158" i="59" s="1"/>
  <c r="K158" i="92" s="1"/>
  <c r="BK158" i="17"/>
  <c r="BH159" i="17"/>
  <c r="BI159" i="17"/>
  <c r="BJ159" i="17"/>
  <c r="BK159" i="17"/>
  <c r="BH160" i="17"/>
  <c r="BI160" i="17"/>
  <c r="BJ160" i="17"/>
  <c r="BK160" i="17"/>
  <c r="BH161" i="17"/>
  <c r="S30" i="75" s="1"/>
  <c r="BI161" i="17"/>
  <c r="BJ161" i="17"/>
  <c r="BL161" i="17" s="1"/>
  <c r="K161" i="59" s="1"/>
  <c r="BK161" i="17"/>
  <c r="BH162" i="17"/>
  <c r="BI162" i="17"/>
  <c r="BJ162" i="17"/>
  <c r="BK162" i="17"/>
  <c r="BH163" i="17"/>
  <c r="BI163" i="17"/>
  <c r="BJ163" i="17"/>
  <c r="BK163" i="17"/>
  <c r="BH164" i="17"/>
  <c r="S42" i="75" s="1"/>
  <c r="BI164" i="17"/>
  <c r="BJ164" i="17"/>
  <c r="BL164" i="17" s="1"/>
  <c r="K164" i="59" s="1"/>
  <c r="K164" i="92" s="1"/>
  <c r="BK164" i="17"/>
  <c r="BH165" i="17"/>
  <c r="BI165" i="17"/>
  <c r="BJ165" i="17"/>
  <c r="BK165" i="17"/>
  <c r="BH166" i="17"/>
  <c r="BI166" i="17"/>
  <c r="BJ166" i="17"/>
  <c r="BK166" i="17"/>
  <c r="BH167" i="17"/>
  <c r="BI167" i="17"/>
  <c r="BJ167" i="17"/>
  <c r="BL167" i="17" s="1"/>
  <c r="K167" i="59" s="1"/>
  <c r="BK167" i="17"/>
  <c r="BH168" i="17"/>
  <c r="BI168" i="17"/>
  <c r="BJ168" i="17"/>
  <c r="BK168" i="17"/>
  <c r="BH169" i="17"/>
  <c r="BI169" i="17"/>
  <c r="BJ169" i="17"/>
  <c r="BK169" i="17"/>
  <c r="BH170" i="17"/>
  <c r="BI170" i="17"/>
  <c r="BJ170" i="17"/>
  <c r="BL170" i="17" s="1"/>
  <c r="K170" i="59" s="1"/>
  <c r="BK170" i="17"/>
  <c r="BH171" i="17"/>
  <c r="BI171" i="17"/>
  <c r="BJ171" i="17"/>
  <c r="BK171" i="17"/>
  <c r="BH172" i="17"/>
  <c r="BI172" i="17"/>
  <c r="BJ172" i="17"/>
  <c r="BK172" i="17"/>
  <c r="BH173" i="17"/>
  <c r="BI173" i="17"/>
  <c r="BJ173" i="17"/>
  <c r="BL173" i="17" s="1"/>
  <c r="K173" i="59" s="1"/>
  <c r="K173" i="92" s="1"/>
  <c r="BK173" i="17"/>
  <c r="BH174" i="17"/>
  <c r="BI174" i="17"/>
  <c r="BJ174" i="17"/>
  <c r="BK174" i="17"/>
  <c r="BH175" i="17"/>
  <c r="BI175" i="17"/>
  <c r="BJ175" i="17"/>
  <c r="BK175" i="17"/>
  <c r="BH176" i="17"/>
  <c r="S54" i="75" s="1"/>
  <c r="BI176" i="17"/>
  <c r="BJ176" i="17"/>
  <c r="BL176" i="17" s="1"/>
  <c r="K176" i="59" s="1"/>
  <c r="BK176" i="17"/>
  <c r="BH177" i="17"/>
  <c r="BI177" i="17"/>
  <c r="BJ177" i="17"/>
  <c r="BK177" i="17"/>
  <c r="BH178" i="17"/>
  <c r="BI178" i="17"/>
  <c r="BJ178" i="17"/>
  <c r="BK178" i="17"/>
  <c r="BH179" i="17"/>
  <c r="S66" i="75" s="1"/>
  <c r="BI179" i="17"/>
  <c r="BJ179" i="17"/>
  <c r="BL179" i="17" s="1"/>
  <c r="K179" i="59" s="1"/>
  <c r="BK179" i="17"/>
  <c r="BH180" i="17"/>
  <c r="BI180" i="17"/>
  <c r="BJ180" i="17"/>
  <c r="BK180" i="17"/>
  <c r="BH181" i="17"/>
  <c r="BI181" i="17"/>
  <c r="BJ181" i="17"/>
  <c r="BK181" i="17"/>
  <c r="BH182" i="17"/>
  <c r="S78" i="75" s="1"/>
  <c r="BI182" i="17"/>
  <c r="BJ182" i="17"/>
  <c r="BL182" i="17" s="1"/>
  <c r="K182" i="59" s="1"/>
  <c r="BK182" i="17"/>
  <c r="BH183" i="17"/>
  <c r="BI183" i="17"/>
  <c r="BJ183" i="17"/>
  <c r="BK183" i="17"/>
  <c r="BH184" i="17"/>
  <c r="BI184" i="17"/>
  <c r="BJ184" i="17"/>
  <c r="BK184" i="17"/>
  <c r="BH185" i="17"/>
  <c r="BI185" i="17"/>
  <c r="BJ185" i="17"/>
  <c r="BL185" i="17" s="1"/>
  <c r="K185" i="59" s="1"/>
  <c r="BK185" i="17"/>
  <c r="BH186" i="17"/>
  <c r="BI186" i="17"/>
  <c r="BJ186" i="17"/>
  <c r="BK186" i="17"/>
  <c r="BH187" i="17"/>
  <c r="BI187" i="17"/>
  <c r="BJ187" i="17"/>
  <c r="BK187" i="17"/>
  <c r="BH188" i="17"/>
  <c r="BI188" i="17"/>
  <c r="BJ188" i="17"/>
  <c r="BL188" i="17" s="1"/>
  <c r="K188" i="59" s="1"/>
  <c r="K188" i="92" s="1"/>
  <c r="BK188" i="17"/>
  <c r="BH189" i="17"/>
  <c r="BI189" i="17"/>
  <c r="BJ189" i="17"/>
  <c r="BK189" i="17"/>
  <c r="BH190" i="17"/>
  <c r="BI190" i="17"/>
  <c r="BJ190" i="17"/>
  <c r="BK190" i="17"/>
  <c r="BH191" i="17"/>
  <c r="BI191" i="17"/>
  <c r="BJ191" i="17"/>
  <c r="BL191" i="17" s="1"/>
  <c r="K191" i="59" s="1"/>
  <c r="K191" i="92" s="1"/>
  <c r="BK191" i="17"/>
  <c r="BH192" i="17"/>
  <c r="BI192" i="17"/>
  <c r="BJ192" i="17"/>
  <c r="BK192" i="17"/>
  <c r="BH193" i="17"/>
  <c r="BI193" i="17"/>
  <c r="BJ193" i="17"/>
  <c r="BK193" i="17"/>
  <c r="BH194" i="17"/>
  <c r="BI194" i="17"/>
  <c r="BJ194" i="17"/>
  <c r="BL194" i="17" s="1"/>
  <c r="K194" i="59" s="1"/>
  <c r="BK194" i="17"/>
  <c r="BH195" i="17"/>
  <c r="BI195" i="17"/>
  <c r="BJ195" i="17"/>
  <c r="BK195" i="17"/>
  <c r="BH196" i="17"/>
  <c r="BI196" i="17"/>
  <c r="BJ196" i="17"/>
  <c r="BK196" i="17"/>
  <c r="BH197" i="17"/>
  <c r="BI197" i="17"/>
  <c r="BJ197" i="17"/>
  <c r="BL197" i="17" s="1"/>
  <c r="K197" i="59" s="1"/>
  <c r="BK197" i="17"/>
  <c r="BH198" i="17"/>
  <c r="BI198" i="17"/>
  <c r="BJ198" i="17"/>
  <c r="BK198" i="17"/>
  <c r="BH199" i="17"/>
  <c r="BI199" i="17"/>
  <c r="BJ199" i="17"/>
  <c r="BK199" i="17"/>
  <c r="BH200" i="17"/>
  <c r="BI200" i="17"/>
  <c r="BJ200" i="17"/>
  <c r="BL200" i="17" s="1"/>
  <c r="BK200" i="17"/>
  <c r="BH201" i="17"/>
  <c r="BI201" i="17"/>
  <c r="BJ201" i="17"/>
  <c r="BK201" i="17"/>
  <c r="BH202" i="17"/>
  <c r="BI202" i="17"/>
  <c r="BJ202" i="17"/>
  <c r="BK202" i="17"/>
  <c r="BH203" i="17"/>
  <c r="BI203" i="17"/>
  <c r="BJ203" i="17"/>
  <c r="BL203" i="17" s="1"/>
  <c r="K203" i="59" s="1"/>
  <c r="BK203" i="17"/>
  <c r="BH204" i="17"/>
  <c r="BI204" i="17"/>
  <c r="BJ204" i="17"/>
  <c r="BK204" i="17"/>
  <c r="BH205" i="17"/>
  <c r="BI205" i="17"/>
  <c r="BJ205" i="17"/>
  <c r="BK205" i="17"/>
  <c r="BH206" i="17"/>
  <c r="BI206" i="17"/>
  <c r="BJ206" i="17"/>
  <c r="BL206" i="17" s="1"/>
  <c r="K206" i="59" s="1"/>
  <c r="L161" i="61" s="1"/>
  <c r="BK206" i="17"/>
  <c r="BH207" i="17"/>
  <c r="BI207" i="17"/>
  <c r="BJ207" i="17"/>
  <c r="BK207" i="17"/>
  <c r="BH208" i="17"/>
  <c r="BI208" i="17"/>
  <c r="BJ208" i="17"/>
  <c r="BK208" i="17"/>
  <c r="BH209" i="17"/>
  <c r="BI209" i="17"/>
  <c r="BJ209" i="17"/>
  <c r="BL209" i="17" s="1"/>
  <c r="K209" i="59" s="1"/>
  <c r="BK209" i="17"/>
  <c r="BH210" i="17"/>
  <c r="BI210" i="17"/>
  <c r="BJ210" i="17"/>
  <c r="BK210" i="17"/>
  <c r="BH211" i="17"/>
  <c r="BI211" i="17"/>
  <c r="BJ211" i="17"/>
  <c r="BK211" i="17"/>
  <c r="BH212" i="17"/>
  <c r="BI212" i="17"/>
  <c r="BJ212" i="17"/>
  <c r="BL212" i="17" s="1"/>
  <c r="K212" i="59" s="1"/>
  <c r="BK212" i="17"/>
  <c r="BH213" i="17"/>
  <c r="BI213" i="17"/>
  <c r="BJ213" i="17"/>
  <c r="BK213" i="17"/>
  <c r="BH214" i="17"/>
  <c r="BI214" i="17"/>
  <c r="BJ214" i="17"/>
  <c r="BK214" i="17"/>
  <c r="BH215" i="17"/>
  <c r="BI215" i="17"/>
  <c r="BJ215" i="17"/>
  <c r="BL215" i="17" s="1"/>
  <c r="K215" i="59" s="1"/>
  <c r="BK215" i="17"/>
  <c r="BH216" i="17"/>
  <c r="BI216" i="17"/>
  <c r="BJ216" i="17"/>
  <c r="BK216" i="17"/>
  <c r="BH217" i="17"/>
  <c r="BI217" i="17"/>
  <c r="BJ217" i="17"/>
  <c r="BK217" i="17"/>
  <c r="BH218" i="17"/>
  <c r="BI218" i="17"/>
  <c r="BJ218" i="17"/>
  <c r="BL218" i="17" s="1"/>
  <c r="K218" i="59" s="1"/>
  <c r="K218" i="92" s="1"/>
  <c r="BK218" i="17"/>
  <c r="BH219" i="17"/>
  <c r="BI219" i="17"/>
  <c r="BJ219" i="17"/>
  <c r="BK219" i="17"/>
  <c r="BH220" i="17"/>
  <c r="BI220" i="17"/>
  <c r="BJ220" i="17"/>
  <c r="BK220" i="17"/>
  <c r="BH221" i="17"/>
  <c r="BI221" i="17"/>
  <c r="BJ221" i="17"/>
  <c r="BL221" i="17" s="1"/>
  <c r="K221" i="59" s="1"/>
  <c r="BK221" i="17"/>
  <c r="BH222" i="17"/>
  <c r="BI222" i="17"/>
  <c r="BJ222" i="17"/>
  <c r="BK222" i="17"/>
  <c r="BH223" i="17"/>
  <c r="BI223" i="17"/>
  <c r="BJ223" i="17"/>
  <c r="BK223" i="17"/>
  <c r="BH224" i="17"/>
  <c r="BI224" i="17"/>
  <c r="BJ224" i="17"/>
  <c r="BL224" i="17" s="1"/>
  <c r="K224" i="59" s="1"/>
  <c r="BK224" i="17"/>
  <c r="BH225" i="17"/>
  <c r="BI225" i="17"/>
  <c r="BJ225" i="17"/>
  <c r="BK225" i="17"/>
  <c r="BH226" i="17"/>
  <c r="BI226" i="17"/>
  <c r="BJ226" i="17"/>
  <c r="BK226" i="17"/>
  <c r="BH227" i="17"/>
  <c r="BI227" i="17"/>
  <c r="BJ227" i="17"/>
  <c r="BL227" i="17" s="1"/>
  <c r="K227" i="59" s="1"/>
  <c r="K227" i="92" s="1"/>
  <c r="BK227" i="17"/>
  <c r="BH228" i="17"/>
  <c r="BI228" i="17"/>
  <c r="BJ228" i="17"/>
  <c r="BK228" i="17"/>
  <c r="BH229" i="17"/>
  <c r="BI229" i="17"/>
  <c r="BJ229" i="17"/>
  <c r="BK229" i="17"/>
  <c r="BH230" i="17"/>
  <c r="BI230" i="17"/>
  <c r="BJ230" i="17"/>
  <c r="BL230" i="17" s="1"/>
  <c r="K230" i="59" s="1"/>
  <c r="BK230" i="17"/>
  <c r="BH231" i="17"/>
  <c r="BI231" i="17"/>
  <c r="BJ231" i="17"/>
  <c r="BK231" i="17"/>
  <c r="BH232" i="17"/>
  <c r="BI232" i="17"/>
  <c r="BJ232" i="17"/>
  <c r="BK232" i="17"/>
  <c r="BH233" i="17"/>
  <c r="BI233" i="17"/>
  <c r="BJ233" i="17"/>
  <c r="BL233" i="17" s="1"/>
  <c r="K233" i="59" s="1"/>
  <c r="BK233" i="17"/>
  <c r="BH234" i="17"/>
  <c r="BI234" i="17"/>
  <c r="BJ234" i="17"/>
  <c r="BK234" i="17"/>
  <c r="BH235" i="17"/>
  <c r="BI235" i="17"/>
  <c r="BJ235" i="17"/>
  <c r="BK235" i="17"/>
  <c r="BH236" i="17"/>
  <c r="BI236" i="17"/>
  <c r="BJ236" i="17"/>
  <c r="BL236" i="17" s="1"/>
  <c r="K236" i="59" s="1"/>
  <c r="K236" i="92" s="1"/>
  <c r="BK236" i="17"/>
  <c r="BH237" i="17"/>
  <c r="BI237" i="17"/>
  <c r="BJ237" i="17"/>
  <c r="BK237" i="17"/>
  <c r="BH238" i="17"/>
  <c r="BI238" i="17"/>
  <c r="BJ238" i="17"/>
  <c r="BK238" i="17"/>
  <c r="BH239" i="17"/>
  <c r="BI239" i="17"/>
  <c r="BJ239" i="17"/>
  <c r="BL239" i="17" s="1"/>
  <c r="K239" i="59" s="1"/>
  <c r="BK239" i="17"/>
  <c r="BH240" i="17"/>
  <c r="BI240" i="17"/>
  <c r="BJ240" i="17"/>
  <c r="BK240" i="17"/>
  <c r="BH241" i="17"/>
  <c r="BI241" i="17"/>
  <c r="BJ241" i="17"/>
  <c r="BK241" i="17"/>
  <c r="BH242" i="17"/>
  <c r="S150" i="75" s="1"/>
  <c r="BI242" i="17"/>
  <c r="BJ242" i="17"/>
  <c r="BL242" i="17" s="1"/>
  <c r="K242" i="59" s="1"/>
  <c r="BK242" i="17"/>
  <c r="BH243" i="17"/>
  <c r="BI243" i="17"/>
  <c r="BJ243" i="17"/>
  <c r="BK243" i="17"/>
  <c r="BH244" i="17"/>
  <c r="BI244" i="17"/>
  <c r="BJ244" i="17"/>
  <c r="BK244" i="17"/>
  <c r="BH245" i="17"/>
  <c r="S162" i="75" s="1"/>
  <c r="BI245" i="17"/>
  <c r="BJ245" i="17"/>
  <c r="BL245" i="17" s="1"/>
  <c r="K245" i="59" s="1"/>
  <c r="L240" i="61" s="1"/>
  <c r="BK245" i="17"/>
  <c r="BH246" i="17"/>
  <c r="BI246" i="17"/>
  <c r="BJ246" i="17"/>
  <c r="BK246" i="17"/>
  <c r="BH247" i="17"/>
  <c r="BI247" i="17"/>
  <c r="BJ247" i="17"/>
  <c r="BK247" i="17"/>
  <c r="BH248" i="17"/>
  <c r="S174" i="75" s="1"/>
  <c r="BI248" i="17"/>
  <c r="BJ248" i="17"/>
  <c r="BL248" i="17" s="1"/>
  <c r="K248" i="59" s="1"/>
  <c r="K248" i="92" s="1"/>
  <c r="BK248" i="17"/>
  <c r="BH249" i="17"/>
  <c r="BI249" i="17"/>
  <c r="BJ249" i="17"/>
  <c r="BK249" i="17"/>
  <c r="BH250" i="17"/>
  <c r="BI250" i="17"/>
  <c r="BJ250" i="17"/>
  <c r="BK250" i="17"/>
  <c r="BH251" i="17"/>
  <c r="S204" i="75" s="1"/>
  <c r="BI251" i="17"/>
  <c r="BJ251" i="17"/>
  <c r="BL251" i="17" s="1"/>
  <c r="K251" i="59" s="1"/>
  <c r="K251" i="92" s="1"/>
  <c r="BK251" i="17"/>
  <c r="BH252" i="17"/>
  <c r="BI252" i="17"/>
  <c r="BJ252" i="17"/>
  <c r="BK252" i="17"/>
  <c r="BH253" i="17"/>
  <c r="BI253" i="17"/>
  <c r="BJ253" i="17"/>
  <c r="BK253" i="17"/>
  <c r="BH254" i="17"/>
  <c r="S183" i="75" s="1"/>
  <c r="BI254" i="17"/>
  <c r="BJ254" i="17"/>
  <c r="BL254" i="17" s="1"/>
  <c r="K254" i="59" s="1"/>
  <c r="L271" i="61" s="1"/>
  <c r="BK254" i="17"/>
  <c r="BH255" i="17"/>
  <c r="BI255" i="17"/>
  <c r="BJ255" i="17"/>
  <c r="BK255" i="17"/>
  <c r="BH256" i="17"/>
  <c r="BI256" i="17"/>
  <c r="BJ256" i="17"/>
  <c r="BK256" i="17"/>
  <c r="BH257" i="17"/>
  <c r="S188" i="75" s="1"/>
  <c r="BI257" i="17"/>
  <c r="BJ257" i="17"/>
  <c r="BL257" i="17" s="1"/>
  <c r="K257" i="59" s="1"/>
  <c r="K257" i="92" s="1"/>
  <c r="BK257" i="17"/>
  <c r="BH258" i="17"/>
  <c r="BI258" i="17"/>
  <c r="BJ258" i="17"/>
  <c r="BK258" i="17"/>
  <c r="BH259" i="17"/>
  <c r="BI259" i="17"/>
  <c r="BJ259" i="17"/>
  <c r="BK259" i="17"/>
  <c r="BH260" i="17"/>
  <c r="BI260" i="17"/>
  <c r="BJ260" i="17"/>
  <c r="BL260" i="17" s="1"/>
  <c r="K260" i="59" s="1"/>
  <c r="K260" i="92" s="1"/>
  <c r="BK260" i="17"/>
  <c r="BH261" i="17"/>
  <c r="BI261" i="17"/>
  <c r="BJ261" i="17"/>
  <c r="BK261" i="17"/>
  <c r="BH262" i="17"/>
  <c r="BI262" i="17"/>
  <c r="BJ262" i="17"/>
  <c r="BK262" i="17"/>
  <c r="BH263" i="17"/>
  <c r="BI263" i="17"/>
  <c r="BJ263" i="17"/>
  <c r="BL263" i="17" s="1"/>
  <c r="BK263" i="17"/>
  <c r="BH264" i="17"/>
  <c r="BI264" i="17"/>
  <c r="BJ264" i="17"/>
  <c r="BK264" i="17"/>
  <c r="BH265" i="17"/>
  <c r="BI265" i="17"/>
  <c r="BJ265" i="17"/>
  <c r="BK265" i="17"/>
  <c r="BH266" i="17"/>
  <c r="S23" i="56" s="1"/>
  <c r="BI266" i="17"/>
  <c r="BJ266" i="17"/>
  <c r="BL266" i="17" s="1"/>
  <c r="K266" i="59" s="1"/>
  <c r="K266" i="92" s="1"/>
  <c r="BK266" i="17"/>
  <c r="BH267" i="17"/>
  <c r="BI267" i="17"/>
  <c r="BJ267" i="17"/>
  <c r="BK267" i="17"/>
  <c r="BH268" i="17"/>
  <c r="BI268" i="17"/>
  <c r="BJ268" i="17"/>
  <c r="BK268" i="17"/>
  <c r="BH269" i="17"/>
  <c r="BI269" i="17"/>
  <c r="BJ269" i="17"/>
  <c r="BL269" i="17" s="1"/>
  <c r="K269" i="59" s="1"/>
  <c r="K269" i="92" s="1"/>
  <c r="BK269" i="17"/>
  <c r="BH270" i="17"/>
  <c r="BI270" i="17"/>
  <c r="BJ270" i="17"/>
  <c r="BK270" i="17"/>
  <c r="BH271" i="17"/>
  <c r="BI271" i="17"/>
  <c r="BJ271" i="17"/>
  <c r="BK271" i="17"/>
  <c r="BH272" i="17"/>
  <c r="S54" i="56" s="1"/>
  <c r="BI272" i="17"/>
  <c r="BJ272" i="17"/>
  <c r="BL272" i="17" s="1"/>
  <c r="K272" i="59" s="1"/>
  <c r="K272" i="92" s="1"/>
  <c r="BK272" i="17"/>
  <c r="BH273" i="17"/>
  <c r="BI273" i="17"/>
  <c r="BJ273" i="17"/>
  <c r="BK273" i="17"/>
  <c r="BH274" i="17"/>
  <c r="BI274" i="17"/>
  <c r="BJ274" i="17"/>
  <c r="BK274" i="17"/>
  <c r="BH275" i="17"/>
  <c r="S24" i="56" s="1"/>
  <c r="BI275" i="17"/>
  <c r="BJ275" i="17"/>
  <c r="BL275" i="17" s="1"/>
  <c r="K275" i="59" s="1"/>
  <c r="K275" i="92" s="1"/>
  <c r="BK275" i="17"/>
  <c r="BH276" i="17"/>
  <c r="BI276" i="17"/>
  <c r="BJ276" i="17"/>
  <c r="BK276" i="17"/>
  <c r="BH277" i="17"/>
  <c r="BI277" i="17"/>
  <c r="BJ277" i="17"/>
  <c r="BK277" i="17"/>
  <c r="BH278" i="17"/>
  <c r="S41" i="56" s="1"/>
  <c r="BI278" i="17"/>
  <c r="BJ278" i="17"/>
  <c r="BL278" i="17" s="1"/>
  <c r="K278" i="59" s="1"/>
  <c r="K278" i="92" s="1"/>
  <c r="BK278" i="17"/>
  <c r="BH279" i="17"/>
  <c r="BI279" i="17"/>
  <c r="BJ279" i="17"/>
  <c r="BK279" i="17"/>
  <c r="BH280" i="17"/>
  <c r="BI280" i="17"/>
  <c r="BJ280" i="17"/>
  <c r="BK280" i="17"/>
  <c r="BH281" i="17"/>
  <c r="S26" i="56" s="1"/>
  <c r="BI281" i="17"/>
  <c r="BJ281" i="17"/>
  <c r="BL281" i="17" s="1"/>
  <c r="K281" i="59" s="1"/>
  <c r="K281" i="92" s="1"/>
  <c r="BK281" i="17"/>
  <c r="BH282" i="17"/>
  <c r="BI282" i="17"/>
  <c r="BJ282" i="17"/>
  <c r="BK282" i="17"/>
  <c r="BH283" i="17"/>
  <c r="BI283" i="17"/>
  <c r="BJ283" i="17"/>
  <c r="BK283" i="17"/>
  <c r="BH284" i="17"/>
  <c r="BI284" i="17"/>
  <c r="BJ284" i="17"/>
  <c r="BL284" i="17" s="1"/>
  <c r="K284" i="59" s="1"/>
  <c r="K284" i="92" s="1"/>
  <c r="BK284" i="17"/>
  <c r="BH285" i="17"/>
  <c r="BI285" i="17"/>
  <c r="BJ285" i="17"/>
  <c r="BK285" i="17"/>
  <c r="BH286" i="17"/>
  <c r="BI286" i="17"/>
  <c r="L19" i="87" s="1"/>
  <c r="BJ286" i="17"/>
  <c r="BK286" i="17"/>
  <c r="BH287" i="17"/>
  <c r="BI287" i="17"/>
  <c r="BJ287" i="17"/>
  <c r="BL287" i="17" s="1"/>
  <c r="K287" i="59" s="1"/>
  <c r="K287" i="92" s="1"/>
  <c r="BK287" i="17"/>
  <c r="BH288" i="17"/>
  <c r="BI288" i="17"/>
  <c r="BJ288" i="17"/>
  <c r="BK288" i="17"/>
  <c r="BH289" i="17"/>
  <c r="BI289" i="17"/>
  <c r="BJ289" i="17"/>
  <c r="BK289" i="17"/>
  <c r="BH290" i="17"/>
  <c r="BI290" i="17"/>
  <c r="BJ290" i="17"/>
  <c r="BL290" i="17" s="1"/>
  <c r="K290" i="59" s="1"/>
  <c r="K290" i="92" s="1"/>
  <c r="BK290" i="17"/>
  <c r="BH291" i="17"/>
  <c r="BI291" i="17"/>
  <c r="BJ291" i="17"/>
  <c r="BK291" i="17"/>
  <c r="BH292" i="17"/>
  <c r="BI292" i="17"/>
  <c r="BJ292" i="17"/>
  <c r="BK292" i="17"/>
  <c r="BH293" i="17"/>
  <c r="BI293" i="17"/>
  <c r="BJ293" i="17"/>
  <c r="BL293" i="17" s="1"/>
  <c r="K293" i="59" s="1"/>
  <c r="K293" i="92" s="1"/>
  <c r="BK293" i="17"/>
  <c r="BH294" i="17"/>
  <c r="BI294" i="17"/>
  <c r="BJ294" i="17"/>
  <c r="BK294" i="17"/>
  <c r="BH295" i="17"/>
  <c r="BI295" i="17"/>
  <c r="BJ295" i="17"/>
  <c r="BK295" i="17"/>
  <c r="BH296" i="17"/>
  <c r="BI296" i="17"/>
  <c r="BJ296" i="17"/>
  <c r="BL296" i="17" s="1"/>
  <c r="K296" i="59" s="1"/>
  <c r="K296" i="92" s="1"/>
  <c r="BK296" i="17"/>
  <c r="BH297" i="17"/>
  <c r="BI297" i="17"/>
  <c r="BJ297" i="17"/>
  <c r="BK297" i="17"/>
  <c r="BH298" i="17"/>
  <c r="BI298" i="17"/>
  <c r="BJ298" i="17"/>
  <c r="BK298" i="17"/>
  <c r="BH299" i="17"/>
  <c r="BI299" i="17"/>
  <c r="BJ299" i="17"/>
  <c r="BL299" i="17" s="1"/>
  <c r="K299" i="59" s="1"/>
  <c r="K299" i="92" s="1"/>
  <c r="BK299" i="17"/>
  <c r="BH300" i="17"/>
  <c r="BI300" i="17"/>
  <c r="BJ300" i="17"/>
  <c r="BK300" i="17"/>
  <c r="BH301" i="17"/>
  <c r="BI301" i="17"/>
  <c r="BJ301" i="17"/>
  <c r="BK301" i="17"/>
  <c r="BH302" i="17"/>
  <c r="S25" i="56" s="1"/>
  <c r="BI302" i="17"/>
  <c r="BJ302" i="17"/>
  <c r="BL302" i="17" s="1"/>
  <c r="K302" i="59" s="1"/>
  <c r="K302" i="92" s="1"/>
  <c r="BK302" i="17"/>
  <c r="BH303" i="17"/>
  <c r="BI303" i="17"/>
  <c r="BJ303" i="17"/>
  <c r="BK303" i="17"/>
  <c r="BH304" i="17"/>
  <c r="BI304" i="17"/>
  <c r="BJ304" i="17"/>
  <c r="BK304" i="17"/>
  <c r="BH305" i="17"/>
  <c r="BI305" i="17"/>
  <c r="BJ305" i="17"/>
  <c r="BL305" i="17" s="1"/>
  <c r="K305" i="59" s="1"/>
  <c r="K305" i="92" s="1"/>
  <c r="BK305" i="17"/>
  <c r="BH306" i="17"/>
  <c r="BI306" i="17"/>
  <c r="BJ306" i="17"/>
  <c r="BK306" i="17"/>
  <c r="BH307" i="17"/>
  <c r="BI307" i="17"/>
  <c r="BJ307" i="17"/>
  <c r="BK307" i="17"/>
  <c r="BH308" i="17"/>
  <c r="S76" i="56" s="1"/>
  <c r="BI308" i="17"/>
  <c r="BJ308" i="17"/>
  <c r="BL308" i="17" s="1"/>
  <c r="K308" i="59" s="1"/>
  <c r="K308" i="92" s="1"/>
  <c r="BK308" i="17"/>
  <c r="BH309" i="17"/>
  <c r="BI309" i="17"/>
  <c r="BJ309" i="17"/>
  <c r="BK309" i="17"/>
  <c r="BH310" i="17"/>
  <c r="BI310" i="17"/>
  <c r="BJ310" i="17"/>
  <c r="BK310" i="17"/>
  <c r="BH311" i="17"/>
  <c r="S42" i="56" s="1"/>
  <c r="BI311" i="17"/>
  <c r="BJ311" i="17"/>
  <c r="BL311" i="17" s="1"/>
  <c r="K311" i="59" s="1"/>
  <c r="K311" i="92" s="1"/>
  <c r="BK311" i="17"/>
  <c r="BH312" i="17"/>
  <c r="BI312" i="17"/>
  <c r="BJ312" i="17"/>
  <c r="BK312" i="17"/>
  <c r="BH313" i="17"/>
  <c r="BI313" i="17"/>
  <c r="BJ313" i="17"/>
  <c r="BK313" i="17"/>
  <c r="BH314" i="17"/>
  <c r="S88" i="56" s="1"/>
  <c r="BI314" i="17"/>
  <c r="BJ314" i="17"/>
  <c r="BL314" i="17" s="1"/>
  <c r="K314" i="59" s="1"/>
  <c r="K314" i="92" s="1"/>
  <c r="BK314" i="17"/>
  <c r="BH315" i="17"/>
  <c r="BI315" i="17"/>
  <c r="BJ315" i="17"/>
  <c r="BK315" i="17"/>
  <c r="BH316" i="17"/>
  <c r="BI316" i="17"/>
  <c r="BJ316" i="17"/>
  <c r="BK316" i="17"/>
  <c r="BH317" i="17"/>
  <c r="BI317" i="17"/>
  <c r="BJ317" i="17"/>
  <c r="BL317" i="17" s="1"/>
  <c r="K317" i="59" s="1"/>
  <c r="K317" i="92" s="1"/>
  <c r="BK317" i="17"/>
  <c r="BH318" i="17"/>
  <c r="BI318" i="17"/>
  <c r="BJ318" i="17"/>
  <c r="BK318" i="17"/>
  <c r="BH319" i="17"/>
  <c r="BI319" i="17"/>
  <c r="BJ319" i="17"/>
  <c r="BK319" i="17"/>
  <c r="BH320" i="17"/>
  <c r="BI320" i="17"/>
  <c r="BJ320" i="17"/>
  <c r="BL320" i="17" s="1"/>
  <c r="K320" i="59" s="1"/>
  <c r="K320" i="92" s="1"/>
  <c r="BK320" i="17"/>
  <c r="BH321" i="17"/>
  <c r="BI321" i="17"/>
  <c r="BJ321" i="17"/>
  <c r="BK321" i="17"/>
  <c r="BH322" i="17"/>
  <c r="BI322" i="17"/>
  <c r="BJ322" i="17"/>
  <c r="BK322" i="17"/>
  <c r="BH323" i="17"/>
  <c r="BI323" i="17"/>
  <c r="BJ323" i="17"/>
  <c r="BL323" i="17" s="1"/>
  <c r="K323" i="59" s="1"/>
  <c r="BK323" i="17"/>
  <c r="BH324" i="17"/>
  <c r="BI324" i="17"/>
  <c r="BJ324" i="17"/>
  <c r="BK324" i="17"/>
  <c r="BH325" i="17"/>
  <c r="BI325" i="17"/>
  <c r="BJ325" i="17"/>
  <c r="BK325" i="17"/>
  <c r="BH326" i="17"/>
  <c r="BI326" i="17"/>
  <c r="BJ326" i="17"/>
  <c r="BL326" i="17" s="1"/>
  <c r="K326" i="59" s="1"/>
  <c r="K326" i="92" s="1"/>
  <c r="BK326" i="17"/>
  <c r="BH327" i="17"/>
  <c r="BI327" i="17"/>
  <c r="BJ327" i="17"/>
  <c r="BK327" i="17"/>
  <c r="BH328" i="17"/>
  <c r="BI328" i="17"/>
  <c r="BJ328" i="17"/>
  <c r="BK328" i="17"/>
  <c r="BH329" i="17"/>
  <c r="BI329" i="17"/>
  <c r="BJ329" i="17"/>
  <c r="BK329" i="17"/>
  <c r="BH330" i="17"/>
  <c r="BI330" i="17"/>
  <c r="BJ330" i="17"/>
  <c r="BK330" i="17"/>
  <c r="BH331" i="17"/>
  <c r="BI331" i="17"/>
  <c r="BJ331" i="17"/>
  <c r="BK331" i="17"/>
  <c r="BH332" i="17"/>
  <c r="BI332" i="17"/>
  <c r="BJ332" i="17"/>
  <c r="BL332" i="17" s="1"/>
  <c r="K332" i="59" s="1"/>
  <c r="K332" i="92" s="1"/>
  <c r="BK332" i="17"/>
  <c r="BH333" i="17"/>
  <c r="BI333" i="17"/>
  <c r="BJ333" i="17"/>
  <c r="BK333" i="17"/>
  <c r="BH334" i="17"/>
  <c r="BI334" i="17"/>
  <c r="BJ334" i="17"/>
  <c r="BK334" i="17"/>
  <c r="BH335" i="17"/>
  <c r="BI335" i="17"/>
  <c r="BJ335" i="17"/>
  <c r="BL335" i="17" s="1"/>
  <c r="K335" i="59" s="1"/>
  <c r="K335" i="92" s="1"/>
  <c r="BK335" i="17"/>
  <c r="BH336" i="17"/>
  <c r="BI336" i="17"/>
  <c r="BJ336" i="17"/>
  <c r="BK336" i="17"/>
  <c r="BH337" i="17"/>
  <c r="BI337" i="17"/>
  <c r="BJ337" i="17"/>
  <c r="BK337" i="17"/>
  <c r="BH338" i="17"/>
  <c r="BI338" i="17"/>
  <c r="BJ338" i="17"/>
  <c r="BL338" i="17" s="1"/>
  <c r="K338" i="59" s="1"/>
  <c r="K338" i="92" s="1"/>
  <c r="BK338" i="17"/>
  <c r="BH339" i="17"/>
  <c r="BI339" i="17"/>
  <c r="BJ339" i="17"/>
  <c r="BK339" i="17"/>
  <c r="BH340" i="17"/>
  <c r="BI340" i="17"/>
  <c r="BJ340" i="17"/>
  <c r="BK340" i="17"/>
  <c r="BH341" i="17"/>
  <c r="BI341" i="17"/>
  <c r="BJ341" i="17"/>
  <c r="BL341" i="17" s="1"/>
  <c r="K341" i="59" s="1"/>
  <c r="K341" i="92" s="1"/>
  <c r="BK341" i="17"/>
  <c r="BH342" i="17"/>
  <c r="BI342" i="17"/>
  <c r="BJ342" i="17"/>
  <c r="BK342" i="17"/>
  <c r="BH343" i="17"/>
  <c r="BI343" i="17"/>
  <c r="BJ343" i="17"/>
  <c r="BK343" i="17"/>
  <c r="BH344" i="17"/>
  <c r="S14" i="84" s="1"/>
  <c r="BI344" i="17"/>
  <c r="BJ344" i="17"/>
  <c r="BL344" i="17" s="1"/>
  <c r="K344" i="59" s="1"/>
  <c r="K344" i="92" s="1"/>
  <c r="BK344" i="17"/>
  <c r="BH345" i="17"/>
  <c r="BI345" i="17"/>
  <c r="BJ345" i="17"/>
  <c r="BK345" i="17"/>
  <c r="BH346" i="17"/>
  <c r="BI346" i="17"/>
  <c r="BJ346" i="17"/>
  <c r="BK346" i="17"/>
  <c r="BH347" i="17"/>
  <c r="BI347" i="17"/>
  <c r="BJ347" i="17"/>
  <c r="BL347" i="17" s="1"/>
  <c r="K347" i="59" s="1"/>
  <c r="K347" i="92" s="1"/>
  <c r="BK347" i="17"/>
  <c r="BH348" i="17"/>
  <c r="BI348" i="17"/>
  <c r="BJ348" i="17"/>
  <c r="BK348" i="17"/>
  <c r="BH349" i="17"/>
  <c r="BI349" i="17"/>
  <c r="BJ349" i="17"/>
  <c r="BK349" i="17"/>
  <c r="BH350" i="17"/>
  <c r="BI350" i="17"/>
  <c r="BJ350" i="17"/>
  <c r="BL350" i="17" s="1"/>
  <c r="K350" i="59" s="1"/>
  <c r="BK350" i="17"/>
  <c r="BH351" i="17"/>
  <c r="BI351" i="17"/>
  <c r="BJ351" i="17"/>
  <c r="BK351" i="17"/>
  <c r="BH352" i="17"/>
  <c r="BI352" i="17"/>
  <c r="BJ352" i="17"/>
  <c r="BK352" i="17"/>
  <c r="BH353" i="17"/>
  <c r="BI353" i="17"/>
  <c r="BJ353" i="17"/>
  <c r="BL353" i="17" s="1"/>
  <c r="K353" i="59" s="1"/>
  <c r="BK353" i="17"/>
  <c r="BH354" i="17"/>
  <c r="BI354" i="17"/>
  <c r="BJ354" i="17"/>
  <c r="BK354" i="17"/>
  <c r="BH355" i="17"/>
  <c r="BI355" i="17"/>
  <c r="BJ355" i="17"/>
  <c r="BK355" i="17"/>
  <c r="BH356" i="17"/>
  <c r="BI356" i="17"/>
  <c r="BJ356" i="17"/>
  <c r="BL356" i="17" s="1"/>
  <c r="K356" i="59" s="1"/>
  <c r="L45" i="58" s="1"/>
  <c r="BK356" i="17"/>
  <c r="BH357" i="17"/>
  <c r="BI357" i="17"/>
  <c r="BJ357" i="17"/>
  <c r="BK357" i="17"/>
  <c r="BH358" i="17"/>
  <c r="BI358" i="17"/>
  <c r="BJ358" i="17"/>
  <c r="BK358" i="17"/>
  <c r="BH359" i="17"/>
  <c r="S7" i="85" s="1"/>
  <c r="BI359" i="17"/>
  <c r="BJ359" i="17"/>
  <c r="BL359" i="17" s="1"/>
  <c r="K359" i="59" s="1"/>
  <c r="BK359" i="17"/>
  <c r="BH360" i="17"/>
  <c r="BI360" i="17"/>
  <c r="BJ360" i="17"/>
  <c r="BK360" i="17"/>
  <c r="BH361" i="17"/>
  <c r="BI361" i="17"/>
  <c r="BJ361" i="17"/>
  <c r="BK361" i="17"/>
  <c r="BH362" i="17"/>
  <c r="BI362" i="17"/>
  <c r="BJ362" i="17"/>
  <c r="BL362" i="17" s="1"/>
  <c r="K362" i="59" s="1"/>
  <c r="K362" i="92" s="1"/>
  <c r="BK362" i="17"/>
  <c r="BH363" i="17"/>
  <c r="BI363" i="17"/>
  <c r="BJ363" i="17"/>
  <c r="BK363" i="17"/>
  <c r="BH364" i="17"/>
  <c r="BI364" i="17"/>
  <c r="BJ364" i="17"/>
  <c r="BK364" i="17"/>
  <c r="BH365" i="17"/>
  <c r="BI365" i="17"/>
  <c r="BJ365" i="17"/>
  <c r="BL365" i="17" s="1"/>
  <c r="K365" i="59" s="1"/>
  <c r="K365" i="92" s="1"/>
  <c r="BK365" i="17"/>
  <c r="BH366" i="17"/>
  <c r="BI366" i="17"/>
  <c r="BJ366" i="17"/>
  <c r="BK366" i="17"/>
  <c r="BH367" i="17"/>
  <c r="BI367" i="17"/>
  <c r="BJ367" i="17"/>
  <c r="BK367" i="17"/>
  <c r="BH368" i="17"/>
  <c r="BI368" i="17"/>
  <c r="BJ368" i="17"/>
  <c r="BL368" i="17" s="1"/>
  <c r="K368" i="59" s="1"/>
  <c r="K368" i="92" s="1"/>
  <c r="BK368" i="17"/>
  <c r="BH369" i="17"/>
  <c r="BI369" i="17"/>
  <c r="BJ369" i="17"/>
  <c r="BK369" i="17"/>
  <c r="BH370" i="17"/>
  <c r="BI370" i="17"/>
  <c r="BJ370" i="17"/>
  <c r="BK370" i="17"/>
  <c r="BH371" i="17"/>
  <c r="BI371" i="17"/>
  <c r="BJ371" i="17"/>
  <c r="BL371" i="17" s="1"/>
  <c r="K371" i="59" s="1"/>
  <c r="L21" i="58" s="1"/>
  <c r="BK371" i="17"/>
  <c r="BH372" i="17"/>
  <c r="BI372" i="17"/>
  <c r="BJ372" i="17"/>
  <c r="BK372" i="17"/>
  <c r="BH373" i="17"/>
  <c r="BI373" i="17"/>
  <c r="BJ373" i="17"/>
  <c r="BK373" i="17"/>
  <c r="BH374" i="17"/>
  <c r="BI374" i="17"/>
  <c r="BJ374" i="17"/>
  <c r="BL374" i="17" s="1"/>
  <c r="K374" i="59" s="1"/>
  <c r="BK374" i="17"/>
  <c r="BH375" i="17"/>
  <c r="BI375" i="17"/>
  <c r="BJ375" i="17"/>
  <c r="BK375" i="17"/>
  <c r="BH376" i="17"/>
  <c r="BI376" i="17"/>
  <c r="BJ376" i="17"/>
  <c r="BK376" i="17"/>
  <c r="BH377" i="17"/>
  <c r="BI377" i="17"/>
  <c r="BJ377" i="17"/>
  <c r="BL377" i="17" s="1"/>
  <c r="K377" i="59" s="1"/>
  <c r="K377" i="92" s="1"/>
  <c r="BK377" i="17"/>
  <c r="BH378" i="17"/>
  <c r="BI378" i="17"/>
  <c r="BJ378" i="17"/>
  <c r="BK378" i="17"/>
  <c r="BH379" i="17"/>
  <c r="BI379" i="17"/>
  <c r="BJ379" i="17"/>
  <c r="BK379" i="17"/>
  <c r="BH380" i="17"/>
  <c r="BI380" i="17"/>
  <c r="BJ380" i="17"/>
  <c r="BL380" i="17" s="1"/>
  <c r="K380" i="59" s="1"/>
  <c r="BK380" i="17"/>
  <c r="BH381" i="17"/>
  <c r="BI381" i="17"/>
  <c r="BJ381" i="17"/>
  <c r="BK381" i="17"/>
  <c r="BH382" i="17"/>
  <c r="BI382" i="17"/>
  <c r="BJ382" i="17"/>
  <c r="BK382" i="17"/>
  <c r="BH383" i="17"/>
  <c r="BI383" i="17"/>
  <c r="BJ383" i="17"/>
  <c r="BL383" i="17" s="1"/>
  <c r="K383" i="59" s="1"/>
  <c r="K383" i="92" s="1"/>
  <c r="BK383" i="17"/>
  <c r="BH384" i="17"/>
  <c r="BI384" i="17"/>
  <c r="BJ384" i="17"/>
  <c r="BK384" i="17"/>
  <c r="BH385" i="17"/>
  <c r="BI385" i="17"/>
  <c r="BJ385" i="17"/>
  <c r="BK385" i="17"/>
  <c r="BH386" i="17"/>
  <c r="BI386" i="17"/>
  <c r="BJ386" i="17"/>
  <c r="BL386" i="17" s="1"/>
  <c r="K386" i="59" s="1"/>
  <c r="K386" i="92" s="1"/>
  <c r="BK386" i="17"/>
  <c r="BH387" i="17"/>
  <c r="BI387" i="17"/>
  <c r="BJ387" i="17"/>
  <c r="BK387" i="17"/>
  <c r="BH388" i="17"/>
  <c r="BI388" i="17"/>
  <c r="BJ388" i="17"/>
  <c r="BK388" i="17"/>
  <c r="BH389" i="17"/>
  <c r="BI389" i="17"/>
  <c r="BJ389" i="17"/>
  <c r="BK389" i="17"/>
  <c r="BH390" i="17"/>
  <c r="BI390" i="17"/>
  <c r="BJ390" i="17"/>
  <c r="BK390" i="17"/>
  <c r="BH391" i="17"/>
  <c r="BI391" i="17"/>
  <c r="BJ391" i="17"/>
  <c r="BK391" i="17"/>
  <c r="BH392" i="17"/>
  <c r="BI392" i="17"/>
  <c r="BJ392" i="17"/>
  <c r="BL392" i="17" s="1"/>
  <c r="K392" i="59" s="1"/>
  <c r="M33" i="89" s="1"/>
  <c r="M34" i="89" s="1"/>
  <c r="J210" i="70" s="1"/>
  <c r="BK392" i="17"/>
  <c r="BH393" i="17"/>
  <c r="BI393" i="17"/>
  <c r="BJ393" i="17"/>
  <c r="BK393" i="17"/>
  <c r="BH394" i="17"/>
  <c r="BI394" i="17"/>
  <c r="BJ394" i="17"/>
  <c r="BK394" i="17"/>
  <c r="BH395" i="17"/>
  <c r="BI395" i="17"/>
  <c r="BJ395" i="17"/>
  <c r="BL395" i="17" s="1"/>
  <c r="K395" i="59" s="1"/>
  <c r="BK395" i="17"/>
  <c r="BH396" i="17"/>
  <c r="BI396" i="17"/>
  <c r="BJ396" i="17"/>
  <c r="BK396" i="17"/>
  <c r="BH397" i="17"/>
  <c r="BI397" i="17"/>
  <c r="BJ397" i="17"/>
  <c r="BK397" i="17"/>
  <c r="BH398" i="17"/>
  <c r="BI398" i="17"/>
  <c r="BJ398" i="17"/>
  <c r="BL398" i="17" s="1"/>
  <c r="K398" i="59" s="1"/>
  <c r="BK398" i="17"/>
  <c r="BH399" i="17"/>
  <c r="BI399" i="17"/>
  <c r="BJ399" i="17"/>
  <c r="BK399" i="17"/>
  <c r="BH400" i="17"/>
  <c r="BI400" i="17"/>
  <c r="BJ400" i="17"/>
  <c r="BK400" i="17"/>
  <c r="BH401" i="17"/>
  <c r="BI401" i="17"/>
  <c r="BJ401" i="17"/>
  <c r="BL401" i="17" s="1"/>
  <c r="K401" i="59" s="1"/>
  <c r="L214" i="58" s="1"/>
  <c r="BK401" i="17"/>
  <c r="BH402" i="17"/>
  <c r="BI402" i="17"/>
  <c r="BJ402" i="17"/>
  <c r="BK402" i="17"/>
  <c r="BH403" i="17"/>
  <c r="BI403" i="17"/>
  <c r="BJ403" i="17"/>
  <c r="BK403" i="17"/>
  <c r="BH404" i="17"/>
  <c r="BI404" i="17"/>
  <c r="BJ404" i="17"/>
  <c r="BL404" i="17" s="1"/>
  <c r="K404" i="59" s="1"/>
  <c r="BK404" i="17"/>
  <c r="BH405" i="17"/>
  <c r="BI405" i="17"/>
  <c r="BJ405" i="17"/>
  <c r="BK405" i="17"/>
  <c r="BH406" i="17"/>
  <c r="BI406" i="17"/>
  <c r="BJ406" i="17"/>
  <c r="BK406" i="17"/>
  <c r="BH407" i="17"/>
  <c r="BI407" i="17"/>
  <c r="BJ407" i="17"/>
  <c r="BL407" i="17" s="1"/>
  <c r="K407" i="59" s="1"/>
  <c r="BK407" i="17"/>
  <c r="BH408" i="17"/>
  <c r="BI408" i="17"/>
  <c r="BJ408" i="17"/>
  <c r="BK408" i="17"/>
  <c r="BH409" i="17"/>
  <c r="BI409" i="17"/>
  <c r="BJ409" i="17"/>
  <c r="BK409" i="17"/>
  <c r="BH410" i="17"/>
  <c r="BI410" i="17"/>
  <c r="BJ410" i="17"/>
  <c r="BL410" i="17" s="1"/>
  <c r="K410" i="59" s="1"/>
  <c r="BK410" i="17"/>
  <c r="BH411" i="17"/>
  <c r="BI411" i="17"/>
  <c r="BJ411" i="17"/>
  <c r="BK411" i="17"/>
  <c r="BH412" i="17"/>
  <c r="BI412" i="17"/>
  <c r="BJ412" i="17"/>
  <c r="BK412" i="17"/>
  <c r="BH413" i="17"/>
  <c r="BI413" i="17"/>
  <c r="BJ413" i="17"/>
  <c r="BL413" i="17" s="1"/>
  <c r="K413" i="59" s="1"/>
  <c r="K413" i="92" s="1"/>
  <c r="BK413" i="17"/>
  <c r="BH414" i="17"/>
  <c r="BI414" i="17"/>
  <c r="BJ414" i="17"/>
  <c r="BK414" i="17"/>
  <c r="BH415" i="17"/>
  <c r="BI415" i="17"/>
  <c r="BJ415" i="17"/>
  <c r="BK415" i="17"/>
  <c r="BH416" i="17"/>
  <c r="BI416" i="17"/>
  <c r="BJ416" i="17"/>
  <c r="BL416" i="17" s="1"/>
  <c r="K416" i="59" s="1"/>
  <c r="K416" i="92" s="1"/>
  <c r="BK416" i="17"/>
  <c r="BH417" i="17"/>
  <c r="BI417" i="17"/>
  <c r="BJ417" i="17"/>
  <c r="BK417" i="17"/>
  <c r="BH418" i="17"/>
  <c r="BI418" i="17"/>
  <c r="BJ418" i="17"/>
  <c r="BK418" i="17"/>
  <c r="BH419" i="17"/>
  <c r="S12" i="55" s="1"/>
  <c r="BI419" i="17"/>
  <c r="BJ419" i="17"/>
  <c r="BL419" i="17" s="1"/>
  <c r="K419" i="59" s="1"/>
  <c r="BK419" i="17"/>
  <c r="BH420" i="17"/>
  <c r="BI420" i="17"/>
  <c r="BJ420" i="17"/>
  <c r="BK420" i="17"/>
  <c r="BH421" i="17"/>
  <c r="BI421" i="17"/>
  <c r="BJ421" i="17"/>
  <c r="BK421" i="17"/>
  <c r="BH422" i="17"/>
  <c r="S7" i="55" s="1"/>
  <c r="BI422" i="17"/>
  <c r="BJ422" i="17"/>
  <c r="BL422" i="17" s="1"/>
  <c r="K422" i="59" s="1"/>
  <c r="K422" i="92" s="1"/>
  <c r="BK422" i="17"/>
  <c r="BH423" i="17"/>
  <c r="BI423" i="17"/>
  <c r="BJ423" i="17"/>
  <c r="BK423" i="17"/>
  <c r="BH424" i="17"/>
  <c r="BI424" i="17"/>
  <c r="BJ424" i="17"/>
  <c r="BK424" i="17"/>
  <c r="BH425" i="17"/>
  <c r="BI425" i="17"/>
  <c r="BJ425" i="17"/>
  <c r="BL425" i="17" s="1"/>
  <c r="K425" i="59" s="1"/>
  <c r="K425" i="92" s="1"/>
  <c r="BK425" i="17"/>
  <c r="BH426" i="17"/>
  <c r="BI426" i="17"/>
  <c r="BJ426" i="17"/>
  <c r="BK426" i="17"/>
  <c r="BH427" i="17"/>
  <c r="BI427" i="17"/>
  <c r="BJ427" i="17"/>
  <c r="BK427" i="17"/>
  <c r="BH428" i="17"/>
  <c r="BI428" i="17"/>
  <c r="BJ428" i="17"/>
  <c r="BL428" i="17" s="1"/>
  <c r="K428" i="59" s="1"/>
  <c r="K428" i="92" s="1"/>
  <c r="BK428" i="17"/>
  <c r="BH429" i="17"/>
  <c r="BI429" i="17"/>
  <c r="BJ429" i="17"/>
  <c r="BK429" i="17"/>
  <c r="BH430" i="17"/>
  <c r="BI430" i="17"/>
  <c r="BJ430" i="17"/>
  <c r="BK430" i="17"/>
  <c r="BH431" i="17"/>
  <c r="S106" i="55" s="1"/>
  <c r="BI431" i="17"/>
  <c r="BJ431" i="17"/>
  <c r="BL431" i="17" s="1"/>
  <c r="K431" i="59" s="1"/>
  <c r="K431" i="92" s="1"/>
  <c r="BK431" i="17"/>
  <c r="BH432" i="17"/>
  <c r="BI432" i="17"/>
  <c r="BJ432" i="17"/>
  <c r="BK432" i="17"/>
  <c r="BH433" i="17"/>
  <c r="BI433" i="17"/>
  <c r="BJ433" i="17"/>
  <c r="BK433" i="17"/>
  <c r="BH434" i="17"/>
  <c r="S117" i="55" s="1"/>
  <c r="BI434" i="17"/>
  <c r="BJ434" i="17"/>
  <c r="BL434" i="17" s="1"/>
  <c r="K434" i="59" s="1"/>
  <c r="K434" i="92" s="1"/>
  <c r="BK434" i="17"/>
  <c r="BH435" i="17"/>
  <c r="BI435" i="17"/>
  <c r="BJ435" i="17"/>
  <c r="BK435" i="17"/>
  <c r="BH436" i="17"/>
  <c r="BI436" i="17"/>
  <c r="BJ436" i="17"/>
  <c r="BK436" i="17"/>
  <c r="BH437" i="17"/>
  <c r="S131" i="55" s="1"/>
  <c r="BI437" i="17"/>
  <c r="BJ437" i="17"/>
  <c r="BK437" i="17"/>
  <c r="BH438" i="17"/>
  <c r="BI438" i="17"/>
  <c r="BJ438" i="17"/>
  <c r="BK438" i="17"/>
  <c r="BH439" i="17"/>
  <c r="BI439" i="17"/>
  <c r="BJ439" i="17"/>
  <c r="BK439" i="17"/>
  <c r="BH440" i="17"/>
  <c r="S162" i="55" s="1"/>
  <c r="BI440" i="17"/>
  <c r="BJ440" i="17"/>
  <c r="BL440" i="17" s="1"/>
  <c r="K440" i="59" s="1"/>
  <c r="K440" i="92" s="1"/>
  <c r="BK440" i="17"/>
  <c r="BH441" i="17"/>
  <c r="BI441" i="17"/>
  <c r="BJ441" i="17"/>
  <c r="BK441" i="17"/>
  <c r="BH442" i="17"/>
  <c r="BI442" i="17"/>
  <c r="BJ442" i="17"/>
  <c r="BK442" i="17"/>
  <c r="BH443" i="17"/>
  <c r="S17" i="55" s="1"/>
  <c r="BI443" i="17"/>
  <c r="BJ443" i="17"/>
  <c r="BL443" i="17" s="1"/>
  <c r="K443" i="59" s="1"/>
  <c r="K443" i="92" s="1"/>
  <c r="BK443" i="17"/>
  <c r="BH444" i="17"/>
  <c r="BI444" i="17"/>
  <c r="BJ444" i="17"/>
  <c r="BK444" i="17"/>
  <c r="BH445" i="17"/>
  <c r="BI445" i="17"/>
  <c r="BJ445" i="17"/>
  <c r="BK445" i="17"/>
  <c r="BH446" i="17"/>
  <c r="BI446" i="17"/>
  <c r="BJ446" i="17"/>
  <c r="BL446" i="17" s="1"/>
  <c r="K446" i="59" s="1"/>
  <c r="K446" i="92" s="1"/>
  <c r="BK446" i="17"/>
  <c r="BH447" i="17"/>
  <c r="BI447" i="17"/>
  <c r="BJ447" i="17"/>
  <c r="BK447" i="17"/>
  <c r="BH448" i="17"/>
  <c r="BI448" i="17"/>
  <c r="BJ448" i="17"/>
  <c r="BK448" i="17"/>
  <c r="BH449" i="17"/>
  <c r="BI449" i="17"/>
  <c r="BJ449" i="17"/>
  <c r="BK449" i="17"/>
  <c r="BH450" i="17"/>
  <c r="BI450" i="17"/>
  <c r="BJ450" i="17"/>
  <c r="BK450" i="17"/>
  <c r="BH451" i="17"/>
  <c r="BI451" i="17"/>
  <c r="BJ451" i="17"/>
  <c r="BK451" i="17"/>
  <c r="BH452" i="17"/>
  <c r="S13" i="56" s="1"/>
  <c r="BI452" i="17"/>
  <c r="BJ452" i="17"/>
  <c r="BL452" i="17" s="1"/>
  <c r="K452" i="59" s="1"/>
  <c r="K452" i="92" s="1"/>
  <c r="BK452" i="17"/>
  <c r="BH453" i="17"/>
  <c r="BI453" i="17"/>
  <c r="BJ453" i="17"/>
  <c r="BK453" i="17"/>
  <c r="BH454" i="17"/>
  <c r="BI454" i="17"/>
  <c r="BJ454" i="17"/>
  <c r="BK454" i="17"/>
  <c r="BH455" i="17"/>
  <c r="S28" i="55" s="1"/>
  <c r="BI455" i="17"/>
  <c r="BJ455" i="17"/>
  <c r="BL455" i="17" s="1"/>
  <c r="K455" i="59" s="1"/>
  <c r="K455" i="92" s="1"/>
  <c r="BK455" i="17"/>
  <c r="BH456" i="17"/>
  <c r="BI456" i="17"/>
  <c r="BJ456" i="17"/>
  <c r="BK456" i="17"/>
  <c r="BH457" i="17"/>
  <c r="BI457" i="17"/>
  <c r="BJ457" i="17"/>
  <c r="BK457" i="17"/>
  <c r="BH458" i="17"/>
  <c r="BI458" i="17"/>
  <c r="BJ458" i="17"/>
  <c r="BL458" i="17" s="1"/>
  <c r="K458" i="59" s="1"/>
  <c r="BK458" i="17"/>
  <c r="BH459" i="17"/>
  <c r="BI459" i="17"/>
  <c r="BJ459" i="17"/>
  <c r="BK459" i="17"/>
  <c r="BH460" i="17"/>
  <c r="BI460" i="17"/>
  <c r="BJ460" i="17"/>
  <c r="BK460" i="17"/>
  <c r="BH461" i="17"/>
  <c r="BI461" i="17"/>
  <c r="BJ461" i="17"/>
  <c r="BL461" i="17" s="1"/>
  <c r="K461" i="59" s="1"/>
  <c r="K461" i="92" s="1"/>
  <c r="BK461" i="17"/>
  <c r="BH462" i="17"/>
  <c r="BI462" i="17"/>
  <c r="BJ462" i="17"/>
  <c r="BK462" i="17"/>
  <c r="BH463" i="17"/>
  <c r="BI463" i="17"/>
  <c r="BJ463" i="17"/>
  <c r="BK463" i="17"/>
  <c r="BH464" i="17"/>
  <c r="S56" i="55" s="1"/>
  <c r="BI464" i="17"/>
  <c r="BJ464" i="17"/>
  <c r="BL464" i="17" s="1"/>
  <c r="K464" i="59" s="1"/>
  <c r="K464" i="92" s="1"/>
  <c r="BK464" i="17"/>
  <c r="BH465" i="17"/>
  <c r="BI465" i="17"/>
  <c r="BJ465" i="17"/>
  <c r="BK465" i="17"/>
  <c r="BH466" i="17"/>
  <c r="BI466" i="17"/>
  <c r="BJ466" i="17"/>
  <c r="BK466" i="17"/>
  <c r="BH467" i="17"/>
  <c r="BI467" i="17"/>
  <c r="BJ467" i="17"/>
  <c r="BL467" i="17" s="1"/>
  <c r="K467" i="59" s="1"/>
  <c r="K467" i="92" s="1"/>
  <c r="BK467" i="17"/>
  <c r="BH468" i="17"/>
  <c r="BI468" i="17"/>
  <c r="BJ468" i="17"/>
  <c r="BK468" i="17"/>
  <c r="BH469" i="17"/>
  <c r="BI469" i="17"/>
  <c r="BJ469" i="17"/>
  <c r="BK469" i="17"/>
  <c r="BH470" i="17"/>
  <c r="BI470" i="17"/>
  <c r="BJ470" i="17"/>
  <c r="BL470" i="17" s="1"/>
  <c r="K470" i="59" s="1"/>
  <c r="K470" i="92" s="1"/>
  <c r="BK470" i="17"/>
  <c r="BH471" i="17"/>
  <c r="BI471" i="17"/>
  <c r="BJ471" i="17"/>
  <c r="BK471" i="17"/>
  <c r="BH472" i="17"/>
  <c r="BI472" i="17"/>
  <c r="BJ472" i="17"/>
  <c r="BK472" i="17"/>
  <c r="BH473" i="17"/>
  <c r="S33" i="55" s="1"/>
  <c r="BI473" i="17"/>
  <c r="BJ473" i="17"/>
  <c r="BL473" i="17" s="1"/>
  <c r="K473" i="59" s="1"/>
  <c r="L11" i="83" s="1"/>
  <c r="L12" i="83" s="1"/>
  <c r="L13" i="83" s="1"/>
  <c r="J187" i="70" s="1"/>
  <c r="BK473" i="17"/>
  <c r="BH474" i="17"/>
  <c r="BI474" i="17"/>
  <c r="BJ474" i="17"/>
  <c r="BK474" i="17"/>
  <c r="BH475" i="17"/>
  <c r="BI475" i="17"/>
  <c r="BJ475" i="17"/>
  <c r="BK475" i="17"/>
  <c r="BH476" i="17"/>
  <c r="BI476" i="17"/>
  <c r="BJ476" i="17"/>
  <c r="BL476" i="17" s="1"/>
  <c r="K476" i="59" s="1"/>
  <c r="K476" i="92" s="1"/>
  <c r="BK476" i="17"/>
  <c r="BH477" i="17"/>
  <c r="BI477" i="17"/>
  <c r="BJ477" i="17"/>
  <c r="BK477" i="17"/>
  <c r="BH478" i="17"/>
  <c r="BI478" i="17"/>
  <c r="BJ478" i="17"/>
  <c r="BK478" i="17"/>
  <c r="BH479" i="17"/>
  <c r="BI479" i="17"/>
  <c r="BJ479" i="17"/>
  <c r="BL479" i="17" s="1"/>
  <c r="K479" i="59" s="1"/>
  <c r="K479" i="92" s="1"/>
  <c r="BK479" i="17"/>
  <c r="BH480" i="17"/>
  <c r="BI480" i="17"/>
  <c r="BJ480" i="17"/>
  <c r="BK480" i="17"/>
  <c r="BH481" i="17"/>
  <c r="BI481" i="17"/>
  <c r="BJ481" i="17"/>
  <c r="BK481" i="17"/>
  <c r="BH482" i="17"/>
  <c r="S152" i="55" s="1"/>
  <c r="BI482" i="17"/>
  <c r="BJ482" i="17"/>
  <c r="BL482" i="17" s="1"/>
  <c r="K482" i="59" s="1"/>
  <c r="K482" i="92" s="1"/>
  <c r="BK482" i="17"/>
  <c r="BH483" i="17"/>
  <c r="BI483" i="17"/>
  <c r="BJ483" i="17"/>
  <c r="BK483" i="17"/>
  <c r="BH484" i="17"/>
  <c r="BI484" i="17"/>
  <c r="BJ484" i="17"/>
  <c r="BK484" i="17"/>
  <c r="BH485" i="17"/>
  <c r="S87" i="55" s="1"/>
  <c r="BI485" i="17"/>
  <c r="BJ485" i="17"/>
  <c r="BL485" i="17" s="1"/>
  <c r="K485" i="59" s="1"/>
  <c r="K485" i="92" s="1"/>
  <c r="BK485" i="17"/>
  <c r="BH486" i="17"/>
  <c r="BI486" i="17"/>
  <c r="BJ486" i="17"/>
  <c r="BK486" i="17"/>
  <c r="BH487" i="17"/>
  <c r="BI487" i="17"/>
  <c r="BJ487" i="17"/>
  <c r="BK487" i="17"/>
  <c r="BH488" i="17"/>
  <c r="S72" i="55" s="1"/>
  <c r="BI488" i="17"/>
  <c r="BJ488" i="17"/>
  <c r="BL488" i="17" s="1"/>
  <c r="K488" i="59" s="1"/>
  <c r="K488" i="92" s="1"/>
  <c r="BK488" i="17"/>
  <c r="BH489" i="17"/>
  <c r="BI489" i="17"/>
  <c r="BJ489" i="17"/>
  <c r="BK489" i="17"/>
  <c r="BH490" i="17"/>
  <c r="BI490" i="17"/>
  <c r="BJ490" i="17"/>
  <c r="BK490" i="17"/>
  <c r="BH491" i="17"/>
  <c r="BI491" i="17"/>
  <c r="BJ491" i="17"/>
  <c r="BL491" i="17" s="1"/>
  <c r="K491" i="59" s="1"/>
  <c r="K491" i="92" s="1"/>
  <c r="BK491" i="17"/>
  <c r="BH492" i="17"/>
  <c r="BI492" i="17"/>
  <c r="BJ492" i="17"/>
  <c r="BK492" i="17"/>
  <c r="BH493" i="17"/>
  <c r="BI493" i="17"/>
  <c r="BJ493" i="17"/>
  <c r="BK493" i="17"/>
  <c r="BH494" i="17"/>
  <c r="BI494" i="17"/>
  <c r="BJ494" i="17"/>
  <c r="BL494" i="17" s="1"/>
  <c r="K494" i="59" s="1"/>
  <c r="K494" i="92" s="1"/>
  <c r="BK494" i="17"/>
  <c r="BH495" i="17"/>
  <c r="BI495" i="17"/>
  <c r="BJ495" i="17"/>
  <c r="BK495" i="17"/>
  <c r="BH496" i="17"/>
  <c r="BI496" i="17"/>
  <c r="BJ496" i="17"/>
  <c r="BK496" i="17"/>
  <c r="BH497" i="17"/>
  <c r="BI497" i="17"/>
  <c r="BJ497" i="17"/>
  <c r="BL497" i="17" s="1"/>
  <c r="K497" i="59" s="1"/>
  <c r="BK497" i="17"/>
  <c r="BH498" i="17"/>
  <c r="BI498" i="17"/>
  <c r="BJ498" i="17"/>
  <c r="BK498" i="17"/>
  <c r="BH499" i="17"/>
  <c r="BI499" i="17"/>
  <c r="BJ499" i="17"/>
  <c r="BK499" i="17"/>
  <c r="BH500" i="17"/>
  <c r="BI500" i="17"/>
  <c r="BJ500" i="17"/>
  <c r="BL500" i="17" s="1"/>
  <c r="K500" i="59" s="1"/>
  <c r="K500" i="92" s="1"/>
  <c r="BK500" i="17"/>
  <c r="BH501" i="17"/>
  <c r="BI501" i="17"/>
  <c r="BJ501" i="17"/>
  <c r="BK501" i="17"/>
  <c r="BH502" i="17"/>
  <c r="BI502" i="17"/>
  <c r="BJ502" i="17"/>
  <c r="BK502" i="17"/>
  <c r="BH503" i="17"/>
  <c r="BI503" i="17"/>
  <c r="BJ503" i="17"/>
  <c r="BL503" i="17" s="1"/>
  <c r="K503" i="59" s="1"/>
  <c r="K503" i="92" s="1"/>
  <c r="BK503" i="17"/>
  <c r="BH504" i="17"/>
  <c r="BI504" i="17"/>
  <c r="BJ504" i="17"/>
  <c r="BK504" i="17"/>
  <c r="BH505" i="17"/>
  <c r="BI505" i="17"/>
  <c r="BJ505" i="17"/>
  <c r="BK505" i="17"/>
  <c r="BH506" i="17"/>
  <c r="BI506" i="17"/>
  <c r="BJ506" i="17"/>
  <c r="BL506" i="17" s="1"/>
  <c r="K506" i="59" s="1"/>
  <c r="K506" i="92" s="1"/>
  <c r="BK506" i="17"/>
  <c r="BH507" i="17"/>
  <c r="BI507" i="17"/>
  <c r="BJ507" i="17"/>
  <c r="BK507" i="17"/>
  <c r="BH508" i="17"/>
  <c r="BI508" i="17"/>
  <c r="BJ508" i="17"/>
  <c r="BK508" i="17"/>
  <c r="BH509" i="17"/>
  <c r="BI509" i="17"/>
  <c r="BJ509" i="17"/>
  <c r="BL509" i="17" s="1"/>
  <c r="K509" i="59" s="1"/>
  <c r="K509" i="92" s="1"/>
  <c r="BK509" i="17"/>
  <c r="BH510" i="17"/>
  <c r="BI510" i="17"/>
  <c r="BJ510" i="17"/>
  <c r="BK510" i="17"/>
  <c r="BH511" i="17"/>
  <c r="BI511" i="17"/>
  <c r="BJ511" i="17"/>
  <c r="BK511" i="17"/>
  <c r="BH512" i="17"/>
  <c r="BI512" i="17"/>
  <c r="BJ512" i="17"/>
  <c r="BL512" i="17" s="1"/>
  <c r="K512" i="59" s="1"/>
  <c r="K512" i="92" s="1"/>
  <c r="BK512" i="17"/>
  <c r="BH513" i="17"/>
  <c r="BI513" i="17"/>
  <c r="BJ513" i="17"/>
  <c r="BK513" i="17"/>
  <c r="BH514" i="17"/>
  <c r="BI514" i="17"/>
  <c r="BJ514" i="17"/>
  <c r="BK514" i="17"/>
  <c r="BH515" i="17"/>
  <c r="BI515" i="17"/>
  <c r="BJ515" i="17"/>
  <c r="BL515" i="17" s="1"/>
  <c r="K515" i="59" s="1"/>
  <c r="K515" i="92" s="1"/>
  <c r="BK515" i="17"/>
  <c r="BH516" i="17"/>
  <c r="AG14" i="82" s="1"/>
  <c r="BI516" i="17"/>
  <c r="BJ516" i="17"/>
  <c r="BK516" i="17"/>
  <c r="BH517" i="17"/>
  <c r="BI517" i="17"/>
  <c r="BJ517" i="17"/>
  <c r="AI13" i="82" s="1"/>
  <c r="BK517" i="17"/>
  <c r="BH518" i="17"/>
  <c r="BI518" i="17"/>
  <c r="BJ518" i="17"/>
  <c r="BL518" i="17" s="1"/>
  <c r="K518" i="59" s="1"/>
  <c r="K518" i="92" s="1"/>
  <c r="BK518" i="17"/>
  <c r="BH519" i="17"/>
  <c r="BI519" i="17"/>
  <c r="BJ519" i="17"/>
  <c r="BK519" i="17"/>
  <c r="BH520" i="17"/>
  <c r="BI520" i="17"/>
  <c r="BJ520" i="17"/>
  <c r="BK520" i="17"/>
  <c r="BH521" i="17"/>
  <c r="BI521" i="17"/>
  <c r="BJ521" i="17"/>
  <c r="BL521" i="17" s="1"/>
  <c r="K521" i="59" s="1"/>
  <c r="BK521" i="17"/>
  <c r="BH522" i="17"/>
  <c r="BI522" i="17"/>
  <c r="BJ522" i="17"/>
  <c r="BK522" i="17"/>
  <c r="BH523" i="17"/>
  <c r="BI523" i="17"/>
  <c r="BJ523" i="17"/>
  <c r="BK523" i="17"/>
  <c r="BH524" i="17"/>
  <c r="BI524" i="17"/>
  <c r="BJ524" i="17"/>
  <c r="BL524" i="17" s="1"/>
  <c r="K524" i="59" s="1"/>
  <c r="K524" i="92" s="1"/>
  <c r="BK524" i="17"/>
  <c r="BH525" i="17"/>
  <c r="BI525" i="17"/>
  <c r="BJ525" i="17"/>
  <c r="BK525" i="17"/>
  <c r="BH526" i="17"/>
  <c r="S82" i="56"/>
  <c r="BI526" i="17"/>
  <c r="BJ526" i="17"/>
  <c r="BK526" i="17"/>
  <c r="BH527" i="17"/>
  <c r="BI527" i="17"/>
  <c r="BJ527" i="17"/>
  <c r="BK527" i="17"/>
  <c r="BH528" i="17"/>
  <c r="BI528" i="17"/>
  <c r="BJ528" i="17"/>
  <c r="BK528" i="17"/>
  <c r="BH529" i="17"/>
  <c r="BI529" i="17"/>
  <c r="BJ529" i="17"/>
  <c r="BK529" i="17"/>
  <c r="BH530" i="17"/>
  <c r="BI530" i="17"/>
  <c r="BJ530" i="17"/>
  <c r="BK530" i="17"/>
  <c r="BH531" i="17"/>
  <c r="BI531" i="17"/>
  <c r="BJ531" i="17"/>
  <c r="BK531" i="17"/>
  <c r="BH532" i="17"/>
  <c r="BI532" i="17"/>
  <c r="BJ532" i="17"/>
  <c r="BK532" i="17"/>
  <c r="BH533" i="17"/>
  <c r="BI533" i="17"/>
  <c r="BJ533" i="17"/>
  <c r="BK533" i="17"/>
  <c r="BH534" i="17"/>
  <c r="BI534" i="17"/>
  <c r="BJ534" i="17"/>
  <c r="BK534" i="17"/>
  <c r="BH535" i="17"/>
  <c r="BI535" i="17"/>
  <c r="BJ535" i="17"/>
  <c r="BK535" i="17"/>
  <c r="BH536" i="17"/>
  <c r="BI536" i="17"/>
  <c r="BJ536" i="17"/>
  <c r="BK536" i="17"/>
  <c r="BH537" i="17"/>
  <c r="BI537" i="17"/>
  <c r="BJ537" i="17"/>
  <c r="BK537" i="17"/>
  <c r="BH538" i="17"/>
  <c r="BI538" i="17"/>
  <c r="BJ538" i="17"/>
  <c r="BK538" i="17"/>
  <c r="BH539" i="17"/>
  <c r="BI539" i="17"/>
  <c r="BJ539" i="17"/>
  <c r="BK539" i="17"/>
  <c r="BH540" i="17"/>
  <c r="BI540" i="17"/>
  <c r="BJ540" i="17"/>
  <c r="BK540" i="17"/>
  <c r="BH541" i="17"/>
  <c r="BI541" i="17"/>
  <c r="BJ541" i="17"/>
  <c r="BK541" i="17"/>
  <c r="BH542" i="17"/>
  <c r="BI542" i="17"/>
  <c r="BJ542" i="17"/>
  <c r="BK542" i="17"/>
  <c r="BH543" i="17"/>
  <c r="BI543" i="17"/>
  <c r="BJ543" i="17"/>
  <c r="BK543" i="17"/>
  <c r="BH544" i="17"/>
  <c r="BI544" i="17"/>
  <c r="BJ544" i="17"/>
  <c r="BK544" i="17"/>
  <c r="BH545" i="17"/>
  <c r="BI545" i="17"/>
  <c r="BJ545" i="17"/>
  <c r="BK545" i="17"/>
  <c r="BH546" i="17"/>
  <c r="BI546" i="17"/>
  <c r="BJ546" i="17"/>
  <c r="BK546" i="17"/>
  <c r="BH547" i="17"/>
  <c r="BI547" i="17"/>
  <c r="BJ547" i="17"/>
  <c r="BK547" i="17"/>
  <c r="BH548" i="17"/>
  <c r="BI548" i="17"/>
  <c r="BJ548" i="17"/>
  <c r="BK548" i="17"/>
  <c r="BH549" i="17"/>
  <c r="BI549" i="17"/>
  <c r="BJ549" i="17"/>
  <c r="BK549" i="17"/>
  <c r="BH550" i="17"/>
  <c r="BI550" i="17"/>
  <c r="BJ550" i="17"/>
  <c r="BK550" i="17"/>
  <c r="BH551" i="17"/>
  <c r="BI551" i="17"/>
  <c r="BJ551" i="17"/>
  <c r="BK551" i="17"/>
  <c r="BH552" i="17"/>
  <c r="BI552" i="17"/>
  <c r="BJ552" i="17"/>
  <c r="BK552" i="17"/>
  <c r="BH553" i="17"/>
  <c r="BI553" i="17"/>
  <c r="BJ553" i="17"/>
  <c r="BK553" i="17"/>
  <c r="BH554" i="17"/>
  <c r="BI554" i="17"/>
  <c r="BJ554" i="17"/>
  <c r="BK554" i="17"/>
  <c r="BH555" i="17"/>
  <c r="BI555" i="17"/>
  <c r="BJ555" i="17"/>
  <c r="BK555" i="17"/>
  <c r="BH556" i="17"/>
  <c r="BI556" i="17"/>
  <c r="BJ556" i="17"/>
  <c r="BK556" i="17"/>
  <c r="BH557" i="17"/>
  <c r="BI557" i="17"/>
  <c r="BJ557" i="17"/>
  <c r="BK557" i="17"/>
  <c r="BH558" i="17"/>
  <c r="BI558" i="17"/>
  <c r="BJ558" i="17"/>
  <c r="BK558" i="17"/>
  <c r="BH559" i="17"/>
  <c r="BI559" i="17"/>
  <c r="BJ559" i="17"/>
  <c r="BK559" i="17"/>
  <c r="BH560" i="17"/>
  <c r="BI560" i="17"/>
  <c r="BJ560" i="17"/>
  <c r="BK560" i="17"/>
  <c r="BH561" i="17"/>
  <c r="BI561" i="17"/>
  <c r="BJ561" i="17"/>
  <c r="BK561" i="17"/>
  <c r="BH562" i="17"/>
  <c r="BI562" i="17"/>
  <c r="BJ562" i="17"/>
  <c r="BK562" i="17"/>
  <c r="BH563" i="17"/>
  <c r="BI563" i="17"/>
  <c r="BJ563" i="17"/>
  <c r="BK563" i="17"/>
  <c r="BH564" i="17"/>
  <c r="BI564" i="17"/>
  <c r="BJ564" i="17"/>
  <c r="BK564" i="17"/>
  <c r="BH565" i="17"/>
  <c r="BI565" i="17"/>
  <c r="BJ565" i="17"/>
  <c r="BK565" i="17"/>
  <c r="BH566" i="17"/>
  <c r="BI566" i="17"/>
  <c r="BJ566" i="17"/>
  <c r="BK566" i="17"/>
  <c r="BH567" i="17"/>
  <c r="BI567" i="17"/>
  <c r="BJ567" i="17"/>
  <c r="BK567" i="17"/>
  <c r="BH568" i="17"/>
  <c r="BI568" i="17"/>
  <c r="BJ568" i="17"/>
  <c r="BK568" i="17"/>
  <c r="BH569" i="17"/>
  <c r="BI569" i="17"/>
  <c r="BJ569" i="17"/>
  <c r="BK569" i="17"/>
  <c r="BH570" i="17"/>
  <c r="BI570" i="17"/>
  <c r="BJ570" i="17"/>
  <c r="BK570" i="17"/>
  <c r="BH571" i="17"/>
  <c r="BI571" i="17"/>
  <c r="BJ571" i="17"/>
  <c r="BK571" i="17"/>
  <c r="BH572" i="17"/>
  <c r="BI572" i="17"/>
  <c r="BJ572" i="17"/>
  <c r="BK572" i="17"/>
  <c r="BH573" i="17"/>
  <c r="BI573" i="17"/>
  <c r="BJ573" i="17"/>
  <c r="BK573" i="17"/>
  <c r="BH574" i="17"/>
  <c r="BI574" i="17"/>
  <c r="BJ574" i="17"/>
  <c r="BK574" i="17"/>
  <c r="BH575" i="17"/>
  <c r="BI575" i="17"/>
  <c r="BJ575" i="17"/>
  <c r="BK575" i="17"/>
  <c r="BH576" i="17"/>
  <c r="BI576" i="17"/>
  <c r="BJ576" i="17"/>
  <c r="BK576" i="17"/>
  <c r="BH577" i="17"/>
  <c r="BI577" i="17"/>
  <c r="BJ577" i="17"/>
  <c r="BK577" i="17"/>
  <c r="BH578" i="17"/>
  <c r="BI578" i="17"/>
  <c r="BJ578" i="17"/>
  <c r="BK578" i="17"/>
  <c r="BH579" i="17"/>
  <c r="BI579" i="17"/>
  <c r="BJ579" i="17"/>
  <c r="BK579" i="17"/>
  <c r="BH580" i="17"/>
  <c r="BI580" i="17"/>
  <c r="BJ580" i="17"/>
  <c r="BK580" i="17"/>
  <c r="BH581" i="17"/>
  <c r="BI581" i="17"/>
  <c r="BJ581" i="17"/>
  <c r="BK581" i="17"/>
  <c r="BH582" i="17"/>
  <c r="BI582" i="17"/>
  <c r="BJ582" i="17"/>
  <c r="BK582" i="17"/>
  <c r="BH583" i="17"/>
  <c r="BI583" i="17"/>
  <c r="BJ583" i="17"/>
  <c r="BK583" i="17"/>
  <c r="BH584" i="17"/>
  <c r="BI584" i="17"/>
  <c r="BJ584" i="17"/>
  <c r="BK584" i="17"/>
  <c r="BH585" i="17"/>
  <c r="BI585" i="17"/>
  <c r="BJ585" i="17"/>
  <c r="BK585" i="17"/>
  <c r="BH586" i="17"/>
  <c r="BI586" i="17"/>
  <c r="BJ586" i="17"/>
  <c r="BK586" i="17"/>
  <c r="BH587" i="17"/>
  <c r="BI587" i="17"/>
  <c r="BJ587" i="17"/>
  <c r="BK587" i="17"/>
  <c r="BH588" i="17"/>
  <c r="BI588" i="17"/>
  <c r="BJ588" i="17"/>
  <c r="BK588" i="17"/>
  <c r="BH589" i="17"/>
  <c r="BI589" i="17"/>
  <c r="BJ589" i="17"/>
  <c r="BK589" i="17"/>
  <c r="BH590" i="17"/>
  <c r="BI590" i="17"/>
  <c r="BJ590" i="17"/>
  <c r="BK590" i="17"/>
  <c r="BH591" i="17"/>
  <c r="BI591" i="17"/>
  <c r="BJ591" i="17"/>
  <c r="BK591" i="17"/>
  <c r="BH592" i="17"/>
  <c r="BI592" i="17"/>
  <c r="BJ592" i="17"/>
  <c r="BK592" i="17"/>
  <c r="BH593" i="17"/>
  <c r="BI593" i="17"/>
  <c r="BJ593" i="17"/>
  <c r="BK593" i="17"/>
  <c r="BH594" i="17"/>
  <c r="BI594" i="17"/>
  <c r="BJ594" i="17"/>
  <c r="BK594" i="17"/>
  <c r="BH595" i="17"/>
  <c r="BI595" i="17"/>
  <c r="BJ595" i="17"/>
  <c r="BK595" i="17"/>
  <c r="BH596" i="17"/>
  <c r="BI596" i="17"/>
  <c r="BJ596" i="17"/>
  <c r="BK596" i="17"/>
  <c r="BH597" i="17"/>
  <c r="BI597" i="17"/>
  <c r="BJ597" i="17"/>
  <c r="BK597" i="17"/>
  <c r="BH598" i="17"/>
  <c r="BI598" i="17"/>
  <c r="BJ598" i="17"/>
  <c r="BK598" i="17"/>
  <c r="BH599" i="17"/>
  <c r="BI599" i="17"/>
  <c r="BJ599" i="17"/>
  <c r="BK599" i="17"/>
  <c r="BH600" i="17"/>
  <c r="BI600" i="17"/>
  <c r="BJ600" i="17"/>
  <c r="BK600" i="17"/>
  <c r="BH601" i="17"/>
  <c r="BI601" i="17"/>
  <c r="BJ601" i="17"/>
  <c r="BK601" i="17"/>
  <c r="BH602" i="17"/>
  <c r="BI602" i="17"/>
  <c r="BJ602" i="17"/>
  <c r="BK602" i="17"/>
  <c r="BH603" i="17"/>
  <c r="BI603" i="17"/>
  <c r="BJ603" i="17"/>
  <c r="BK603" i="17"/>
  <c r="BH604" i="17"/>
  <c r="BI604" i="17"/>
  <c r="BJ604" i="17"/>
  <c r="BK604" i="17"/>
  <c r="BH605" i="17"/>
  <c r="BI605" i="17"/>
  <c r="BJ605" i="17"/>
  <c r="BK605" i="17"/>
  <c r="BH606" i="17"/>
  <c r="BI606" i="17"/>
  <c r="BJ606" i="17"/>
  <c r="BK606" i="17"/>
  <c r="BH607" i="17"/>
  <c r="BI607" i="17"/>
  <c r="BJ607" i="17"/>
  <c r="BK607" i="17"/>
  <c r="BH608" i="17"/>
  <c r="BI608" i="17"/>
  <c r="BJ608" i="17"/>
  <c r="BK608" i="17"/>
  <c r="BH609" i="17"/>
  <c r="BI609" i="17"/>
  <c r="BJ609" i="17"/>
  <c r="BK609" i="17"/>
  <c r="BH610" i="17"/>
  <c r="BI610" i="17"/>
  <c r="BJ610" i="17"/>
  <c r="BK610" i="17"/>
  <c r="BH611" i="17"/>
  <c r="BI611" i="17"/>
  <c r="BJ611" i="17"/>
  <c r="BK611" i="17"/>
  <c r="BH612" i="17"/>
  <c r="BI612" i="17"/>
  <c r="BJ612" i="17"/>
  <c r="BK612" i="17"/>
  <c r="BH613" i="17"/>
  <c r="BI613" i="17"/>
  <c r="BJ613" i="17"/>
  <c r="BK613" i="17"/>
  <c r="BH614" i="17"/>
  <c r="BI614" i="17"/>
  <c r="BJ614" i="17"/>
  <c r="BK614" i="17"/>
  <c r="BH615" i="17"/>
  <c r="BI615" i="17"/>
  <c r="BJ615" i="17"/>
  <c r="BK615" i="17"/>
  <c r="BH616" i="17"/>
  <c r="BI616" i="17"/>
  <c r="BJ616" i="17"/>
  <c r="BK616" i="17"/>
  <c r="BH617" i="17"/>
  <c r="BI617" i="17"/>
  <c r="BJ617" i="17"/>
  <c r="BK617" i="17"/>
  <c r="BH618" i="17"/>
  <c r="BI618" i="17"/>
  <c r="BJ618" i="17"/>
  <c r="BK618" i="17"/>
  <c r="BH619" i="17"/>
  <c r="BI619" i="17"/>
  <c r="BJ619" i="17"/>
  <c r="BK619" i="17"/>
  <c r="BH620" i="17"/>
  <c r="BI620" i="17"/>
  <c r="BJ620" i="17"/>
  <c r="BK620" i="17"/>
  <c r="BH621" i="17"/>
  <c r="BI621" i="17"/>
  <c r="BJ621" i="17"/>
  <c r="BK621" i="17"/>
  <c r="BH622" i="17"/>
  <c r="BI622" i="17"/>
  <c r="BJ622" i="17"/>
  <c r="BK622" i="17"/>
  <c r="BH623" i="17"/>
  <c r="BI623" i="17"/>
  <c r="BJ623" i="17"/>
  <c r="BK623" i="17"/>
  <c r="BH624" i="17"/>
  <c r="BI624" i="17"/>
  <c r="BJ624" i="17"/>
  <c r="BK624" i="17"/>
  <c r="BH625" i="17"/>
  <c r="BI625" i="17"/>
  <c r="BJ625" i="17"/>
  <c r="BK625" i="17"/>
  <c r="BH626" i="17"/>
  <c r="BI626" i="17"/>
  <c r="BJ626" i="17"/>
  <c r="BK626" i="17"/>
  <c r="BH627" i="17"/>
  <c r="BI627" i="17"/>
  <c r="BJ627" i="17"/>
  <c r="BK627" i="17"/>
  <c r="BH628" i="17"/>
  <c r="BI628" i="17"/>
  <c r="BJ628" i="17"/>
  <c r="BK628" i="17"/>
  <c r="BH629" i="17"/>
  <c r="BI629" i="17"/>
  <c r="BJ629" i="17"/>
  <c r="BK629" i="17"/>
  <c r="BH630" i="17"/>
  <c r="BI630" i="17"/>
  <c r="BJ630" i="17"/>
  <c r="BK630" i="17"/>
  <c r="BH631" i="17"/>
  <c r="BI631" i="17"/>
  <c r="BJ631" i="17"/>
  <c r="BK631" i="17"/>
  <c r="BH632" i="17"/>
  <c r="BI632" i="17"/>
  <c r="BJ632" i="17"/>
  <c r="BK632" i="17"/>
  <c r="BH633" i="17"/>
  <c r="BI633" i="17"/>
  <c r="BJ633" i="17"/>
  <c r="BK633" i="17"/>
  <c r="BH634" i="17"/>
  <c r="BI634" i="17"/>
  <c r="BJ634" i="17"/>
  <c r="BK634" i="17"/>
  <c r="BH635" i="17"/>
  <c r="BI635" i="17"/>
  <c r="BJ635" i="17"/>
  <c r="BK635" i="17"/>
  <c r="BH636" i="17"/>
  <c r="BI636" i="17"/>
  <c r="BJ636" i="17"/>
  <c r="BK636" i="17"/>
  <c r="BH637" i="17"/>
  <c r="BI637" i="17"/>
  <c r="BJ637" i="17"/>
  <c r="BK637" i="17"/>
  <c r="BH638" i="17"/>
  <c r="BI638" i="17"/>
  <c r="BJ638" i="17"/>
  <c r="BK638" i="17"/>
  <c r="BH639" i="17"/>
  <c r="BI639" i="17"/>
  <c r="BJ639" i="17"/>
  <c r="BK639" i="17"/>
  <c r="BH640" i="17"/>
  <c r="BI640" i="17"/>
  <c r="BJ640" i="17"/>
  <c r="BK640" i="17"/>
  <c r="BH641" i="17"/>
  <c r="BI641" i="17"/>
  <c r="BJ641" i="17"/>
  <c r="BK641" i="17"/>
  <c r="BH642" i="17"/>
  <c r="BI642" i="17"/>
  <c r="BJ642" i="17"/>
  <c r="BK642" i="17"/>
  <c r="BH643" i="17"/>
  <c r="BI643" i="17"/>
  <c r="BJ643" i="17"/>
  <c r="BK643" i="17"/>
  <c r="BH644" i="17"/>
  <c r="BI644" i="17"/>
  <c r="BJ644" i="17"/>
  <c r="BK644" i="17"/>
  <c r="BH645" i="17"/>
  <c r="BI645" i="17"/>
  <c r="BJ645" i="17"/>
  <c r="BK645" i="17"/>
  <c r="BH646" i="17"/>
  <c r="BI646" i="17"/>
  <c r="BJ646" i="17"/>
  <c r="BK646" i="17"/>
  <c r="BH647" i="17"/>
  <c r="BI647" i="17"/>
  <c r="BJ647" i="17"/>
  <c r="BK647" i="17"/>
  <c r="BH648" i="17"/>
  <c r="BI648" i="17"/>
  <c r="BJ648" i="17"/>
  <c r="BK648" i="17"/>
  <c r="BH649" i="17"/>
  <c r="BI649" i="17"/>
  <c r="BJ649" i="17"/>
  <c r="BK649" i="17"/>
  <c r="BH650" i="17"/>
  <c r="BI650" i="17"/>
  <c r="BJ650" i="17"/>
  <c r="BK650" i="17"/>
  <c r="BH651" i="17"/>
  <c r="BI651" i="17"/>
  <c r="BJ651" i="17"/>
  <c r="BK651" i="17"/>
  <c r="BH652" i="17"/>
  <c r="BI652" i="17"/>
  <c r="BJ652" i="17"/>
  <c r="BK652" i="17"/>
  <c r="BH653" i="17"/>
  <c r="BI653" i="17"/>
  <c r="BJ653" i="17"/>
  <c r="BK653" i="17"/>
  <c r="BH654" i="17"/>
  <c r="BI654" i="17"/>
  <c r="BJ654" i="17"/>
  <c r="BK654" i="17"/>
  <c r="BH655" i="17"/>
  <c r="BI655" i="17"/>
  <c r="BJ655" i="17"/>
  <c r="BK655" i="17"/>
  <c r="BH656" i="17"/>
  <c r="BI656" i="17"/>
  <c r="BJ656" i="17"/>
  <c r="BK656" i="17"/>
  <c r="BH657" i="17"/>
  <c r="BI657" i="17"/>
  <c r="BJ657" i="17"/>
  <c r="BK657" i="17"/>
  <c r="BH658" i="17"/>
  <c r="BI658" i="17"/>
  <c r="BJ658" i="17"/>
  <c r="BK658" i="17"/>
  <c r="BH659" i="17"/>
  <c r="BI659" i="17"/>
  <c r="BJ659" i="17"/>
  <c r="BK659" i="17"/>
  <c r="BH660" i="17"/>
  <c r="BI660" i="17"/>
  <c r="BJ660" i="17"/>
  <c r="BK660" i="17"/>
  <c r="BH661" i="17"/>
  <c r="BI661" i="17"/>
  <c r="BJ661" i="17"/>
  <c r="BK661" i="17"/>
  <c r="BH662" i="17"/>
  <c r="BI662" i="17"/>
  <c r="BJ662" i="17"/>
  <c r="BK662" i="17"/>
  <c r="BH663" i="17"/>
  <c r="BI663" i="17"/>
  <c r="BJ663" i="17"/>
  <c r="BK663" i="17"/>
  <c r="BH664" i="17"/>
  <c r="BI664" i="17"/>
  <c r="BJ664" i="17"/>
  <c r="BK664" i="17"/>
  <c r="BH665" i="17"/>
  <c r="BI665" i="17"/>
  <c r="BJ665" i="17"/>
  <c r="BK665" i="17"/>
  <c r="BH666" i="17"/>
  <c r="BI666" i="17"/>
  <c r="BJ666" i="17"/>
  <c r="BK666" i="17"/>
  <c r="BH667" i="17"/>
  <c r="BI667" i="17"/>
  <c r="BJ667" i="17"/>
  <c r="BK667" i="17"/>
  <c r="BH668" i="17"/>
  <c r="BI668" i="17"/>
  <c r="BJ668" i="17"/>
  <c r="BK668" i="17"/>
  <c r="BH669" i="17"/>
  <c r="BI669" i="17"/>
  <c r="BJ669" i="17"/>
  <c r="BK669" i="17"/>
  <c r="BH670" i="17"/>
  <c r="BI670" i="17"/>
  <c r="BJ670" i="17"/>
  <c r="BK670" i="17"/>
  <c r="BH671" i="17"/>
  <c r="BI671" i="17"/>
  <c r="T87" i="56" s="1"/>
  <c r="BJ671" i="17"/>
  <c r="BK671" i="17"/>
  <c r="BH672" i="17"/>
  <c r="BI672" i="17"/>
  <c r="BJ672" i="17"/>
  <c r="BK672" i="17"/>
  <c r="BH673" i="17"/>
  <c r="BI673" i="17"/>
  <c r="BJ673" i="17"/>
  <c r="BK673" i="17"/>
  <c r="BH674" i="17"/>
  <c r="BI674" i="17"/>
  <c r="BJ674" i="17"/>
  <c r="BK674" i="17"/>
  <c r="BH675" i="17"/>
  <c r="BI675" i="17"/>
  <c r="BJ675" i="17"/>
  <c r="BK675" i="17"/>
  <c r="BH676" i="17"/>
  <c r="BI676" i="17"/>
  <c r="BJ676" i="17"/>
  <c r="BK676" i="17"/>
  <c r="BH677" i="17"/>
  <c r="BI677" i="17"/>
  <c r="BJ677" i="17"/>
  <c r="BK677" i="17"/>
  <c r="BH678" i="17"/>
  <c r="BI678" i="17"/>
  <c r="BJ678" i="17"/>
  <c r="BK678" i="17"/>
  <c r="BH679" i="17"/>
  <c r="BI679" i="17"/>
  <c r="BJ679" i="17"/>
  <c r="BK679" i="17"/>
  <c r="BH680" i="17"/>
  <c r="BI680" i="17"/>
  <c r="BJ680" i="17"/>
  <c r="BK680" i="17"/>
  <c r="BH681" i="17"/>
  <c r="BI681" i="17"/>
  <c r="BJ681" i="17"/>
  <c r="BK681" i="17"/>
  <c r="BH682" i="17"/>
  <c r="BI682" i="17"/>
  <c r="BJ682" i="17"/>
  <c r="BK682" i="17"/>
  <c r="BH683" i="17"/>
  <c r="BI683" i="17"/>
  <c r="BJ683" i="17"/>
  <c r="BK683" i="17"/>
  <c r="BH684" i="17"/>
  <c r="BI684" i="17"/>
  <c r="BJ684" i="17"/>
  <c r="BK684" i="17"/>
  <c r="BH685" i="17"/>
  <c r="BI685" i="17"/>
  <c r="BJ685" i="17"/>
  <c r="BK685" i="17"/>
  <c r="BH686" i="17"/>
  <c r="BI686" i="17"/>
  <c r="BJ686" i="17"/>
  <c r="BK686" i="17"/>
  <c r="BH687" i="17"/>
  <c r="BI687" i="17"/>
  <c r="BJ687" i="17"/>
  <c r="BK687" i="17"/>
  <c r="BH688" i="17"/>
  <c r="BI688" i="17"/>
  <c r="BJ688" i="17"/>
  <c r="BK688" i="17"/>
  <c r="BH689" i="17"/>
  <c r="BI689" i="17"/>
  <c r="BJ689" i="17"/>
  <c r="BK689" i="17"/>
  <c r="BH690" i="17"/>
  <c r="BI690" i="17"/>
  <c r="BJ690" i="17"/>
  <c r="BK690" i="17"/>
  <c r="BH691" i="17"/>
  <c r="BI691" i="17"/>
  <c r="BJ691" i="17"/>
  <c r="BK691" i="17"/>
  <c r="BH692" i="17"/>
  <c r="BI692" i="17"/>
  <c r="BJ692" i="17"/>
  <c r="BK692" i="17"/>
  <c r="BH693" i="17"/>
  <c r="BI693" i="17"/>
  <c r="BJ693" i="17"/>
  <c r="BK693" i="17"/>
  <c r="BH694" i="17"/>
  <c r="BI694" i="17"/>
  <c r="BJ694" i="17"/>
  <c r="BK694" i="17"/>
  <c r="BH695" i="17"/>
  <c r="BI695" i="17"/>
  <c r="BJ695" i="17"/>
  <c r="BK695" i="17"/>
  <c r="BH696" i="17"/>
  <c r="BI696" i="17"/>
  <c r="BJ696" i="17"/>
  <c r="BK696" i="17"/>
  <c r="BH697" i="17"/>
  <c r="BI697" i="17"/>
  <c r="BJ697" i="17"/>
  <c r="BK697" i="17"/>
  <c r="BH698" i="17"/>
  <c r="BI698" i="17"/>
  <c r="BJ698" i="17"/>
  <c r="BK698" i="17"/>
  <c r="BH699" i="17"/>
  <c r="BI699" i="17"/>
  <c r="BJ699" i="17"/>
  <c r="BK699" i="17"/>
  <c r="BH700" i="17"/>
  <c r="BI700" i="17"/>
  <c r="BJ700" i="17"/>
  <c r="BK700" i="17"/>
  <c r="BH701" i="17"/>
  <c r="BI701" i="17"/>
  <c r="BJ701" i="17"/>
  <c r="BK701" i="17"/>
  <c r="BH702" i="17"/>
  <c r="BI702" i="17"/>
  <c r="BJ702" i="17"/>
  <c r="BK702" i="17"/>
  <c r="BH703" i="17"/>
  <c r="BI703" i="17"/>
  <c r="BJ703" i="17"/>
  <c r="BK703" i="17"/>
  <c r="BH704" i="17"/>
  <c r="BI704" i="17"/>
  <c r="BJ704" i="17"/>
  <c r="BK704" i="17"/>
  <c r="BH705" i="17"/>
  <c r="BI705" i="17"/>
  <c r="BJ705" i="17"/>
  <c r="BK705" i="17"/>
  <c r="BH706" i="17"/>
  <c r="BI706" i="17"/>
  <c r="BJ706" i="17"/>
  <c r="BK706" i="17"/>
  <c r="BH707" i="17"/>
  <c r="BI707" i="17"/>
  <c r="BJ707" i="17"/>
  <c r="BK707" i="17"/>
  <c r="BH708" i="17"/>
  <c r="BI708" i="17"/>
  <c r="BJ708" i="17"/>
  <c r="BK708" i="17"/>
  <c r="BH709" i="17"/>
  <c r="BI709" i="17"/>
  <c r="BJ709" i="17"/>
  <c r="BK709" i="17"/>
  <c r="BH710" i="17"/>
  <c r="BI710" i="17"/>
  <c r="BJ710" i="17"/>
  <c r="BK710" i="17"/>
  <c r="BH711" i="17"/>
  <c r="BI711" i="17"/>
  <c r="BJ711" i="17"/>
  <c r="BK711" i="17"/>
  <c r="BH712" i="17"/>
  <c r="BI712" i="17"/>
  <c r="BJ712" i="17"/>
  <c r="BK712" i="17"/>
  <c r="BH713" i="17"/>
  <c r="BI713" i="17"/>
  <c r="BJ713" i="17"/>
  <c r="BK713" i="17"/>
  <c r="BH714" i="17"/>
  <c r="BI714" i="17"/>
  <c r="BJ714" i="17"/>
  <c r="BK714" i="17"/>
  <c r="BH715" i="17"/>
  <c r="BI715" i="17"/>
  <c r="BJ715" i="17"/>
  <c r="BK715" i="17"/>
  <c r="BH716" i="17"/>
  <c r="BI716" i="17"/>
  <c r="BJ716" i="17"/>
  <c r="BK716" i="17"/>
  <c r="BH717" i="17"/>
  <c r="BI717" i="17"/>
  <c r="BJ717" i="17"/>
  <c r="BK717" i="17"/>
  <c r="BH718" i="17"/>
  <c r="BI718" i="17"/>
  <c r="BJ718" i="17"/>
  <c r="BK718" i="17"/>
  <c r="BH719" i="17"/>
  <c r="BI719" i="17"/>
  <c r="BJ719" i="17"/>
  <c r="BK719" i="17"/>
  <c r="BH720" i="17"/>
  <c r="S10" i="84" s="1"/>
  <c r="BI720" i="17"/>
  <c r="BJ720" i="17"/>
  <c r="BK720" i="17"/>
  <c r="BH721" i="17"/>
  <c r="BI721" i="17"/>
  <c r="BJ721" i="17"/>
  <c r="BK721" i="17"/>
  <c r="BH722" i="17"/>
  <c r="S12" i="84"/>
  <c r="BI722" i="17"/>
  <c r="BJ722" i="17"/>
  <c r="BK722" i="17"/>
  <c r="BH723" i="17"/>
  <c r="BI723" i="17"/>
  <c r="BJ723" i="17"/>
  <c r="BK723" i="17"/>
  <c r="BH724" i="17"/>
  <c r="S5" i="84" s="1"/>
  <c r="BI724" i="17"/>
  <c r="BJ724" i="17"/>
  <c r="BL724" i="17" s="1"/>
  <c r="K724" i="59" s="1"/>
  <c r="K724" i="92" s="1"/>
  <c r="BK724" i="17"/>
  <c r="BH725" i="17"/>
  <c r="S6" i="84" s="1"/>
  <c r="BI725" i="17"/>
  <c r="BJ725" i="17"/>
  <c r="BK725" i="17"/>
  <c r="BH726" i="17"/>
  <c r="S7" i="84" s="1"/>
  <c r="BI726" i="17"/>
  <c r="BJ726" i="17"/>
  <c r="BK726" i="17"/>
  <c r="BH727" i="17"/>
  <c r="BI727" i="17"/>
  <c r="BJ727" i="17"/>
  <c r="BL727" i="17" s="1"/>
  <c r="K727" i="59" s="1"/>
  <c r="K727" i="92" s="1"/>
  <c r="BK727" i="17"/>
  <c r="BH728" i="17"/>
  <c r="BI728" i="17"/>
  <c r="BJ728" i="17"/>
  <c r="BK728" i="17"/>
  <c r="BH729" i="17"/>
  <c r="BI729" i="17"/>
  <c r="BJ729" i="17"/>
  <c r="BK729" i="17"/>
  <c r="BH730" i="17"/>
  <c r="S7" i="75"/>
  <c r="BI730" i="17"/>
  <c r="T7" i="75" s="1"/>
  <c r="BJ730" i="17"/>
  <c r="BK730" i="17"/>
  <c r="BL730" i="17" s="1"/>
  <c r="K730" i="59" s="1"/>
  <c r="BH731" i="17"/>
  <c r="BI731" i="17"/>
  <c r="BJ731" i="17"/>
  <c r="BK731" i="17"/>
  <c r="BH732" i="17"/>
  <c r="S15" i="75" s="1"/>
  <c r="BI732" i="17"/>
  <c r="BJ732" i="17"/>
  <c r="BK732" i="17"/>
  <c r="BH733" i="17"/>
  <c r="BI733" i="17"/>
  <c r="T23" i="75" s="1"/>
  <c r="BJ733" i="17"/>
  <c r="BK733" i="17"/>
  <c r="BL733" i="17" s="1"/>
  <c r="K733" i="59" s="1"/>
  <c r="BH734" i="17"/>
  <c r="S27" i="75" s="1"/>
  <c r="BI734" i="17"/>
  <c r="BJ734" i="17"/>
  <c r="BK734" i="17"/>
  <c r="BH735" i="17"/>
  <c r="BI735" i="17"/>
  <c r="BJ735" i="17"/>
  <c r="BK735" i="17"/>
  <c r="BH736" i="17"/>
  <c r="S35" i="75" s="1"/>
  <c r="BI736" i="17"/>
  <c r="BJ736" i="17"/>
  <c r="BK736" i="17"/>
  <c r="BL736" i="17" s="1"/>
  <c r="K736" i="59" s="1"/>
  <c r="L51" i="61" s="1"/>
  <c r="BH737" i="17"/>
  <c r="BI737" i="17"/>
  <c r="BJ737" i="17"/>
  <c r="BK737" i="17"/>
  <c r="BH738" i="17"/>
  <c r="S43" i="75"/>
  <c r="BI738" i="17"/>
  <c r="BJ738" i="17"/>
  <c r="BK738" i="17"/>
  <c r="BH739" i="17"/>
  <c r="BI739" i="17"/>
  <c r="BJ739" i="17"/>
  <c r="BL739" i="17" s="1"/>
  <c r="K739" i="59" s="1"/>
  <c r="L123" i="61" s="1"/>
  <c r="BK739" i="17"/>
  <c r="BH740" i="17"/>
  <c r="S87" i="75" s="1"/>
  <c r="BI740" i="17"/>
  <c r="BJ740" i="17"/>
  <c r="BK740" i="17"/>
  <c r="BH741" i="17"/>
  <c r="BI741" i="17"/>
  <c r="BJ741" i="17"/>
  <c r="BK741" i="17"/>
  <c r="BH742" i="17"/>
  <c r="S95" i="75" s="1"/>
  <c r="BI742" i="17"/>
  <c r="T95" i="75" s="1"/>
  <c r="BJ742" i="17"/>
  <c r="BK742" i="17"/>
  <c r="BH743" i="17"/>
  <c r="BI743" i="17"/>
  <c r="BJ743" i="17"/>
  <c r="BK743" i="17"/>
  <c r="BH744" i="17"/>
  <c r="S103" i="75" s="1"/>
  <c r="BI744" i="17"/>
  <c r="BJ744" i="17"/>
  <c r="BK744" i="17"/>
  <c r="BH745" i="17"/>
  <c r="BI745" i="17"/>
  <c r="T107" i="75" s="1"/>
  <c r="BJ745" i="17"/>
  <c r="BK745" i="17"/>
  <c r="BH746" i="17"/>
  <c r="S111" i="75"/>
  <c r="BI746" i="17"/>
  <c r="BJ746" i="17"/>
  <c r="BK746" i="17"/>
  <c r="BH747" i="17"/>
  <c r="BI747" i="17"/>
  <c r="BJ747" i="17"/>
  <c r="BK747" i="17"/>
  <c r="BH748" i="17"/>
  <c r="S119" i="75" s="1"/>
  <c r="BI748" i="17"/>
  <c r="BJ748" i="17"/>
  <c r="BK748" i="17"/>
  <c r="BH749" i="17"/>
  <c r="BI749" i="17"/>
  <c r="BJ749" i="17"/>
  <c r="BK749" i="17"/>
  <c r="BH750" i="17"/>
  <c r="S127" i="75" s="1"/>
  <c r="BI750" i="17"/>
  <c r="BJ750" i="17"/>
  <c r="BK750" i="17"/>
  <c r="BH751" i="17"/>
  <c r="BI751" i="17"/>
  <c r="BJ751" i="17"/>
  <c r="BK751" i="17"/>
  <c r="BH752" i="17"/>
  <c r="S135" i="75" s="1"/>
  <c r="BI752" i="17"/>
  <c r="BJ752" i="17"/>
  <c r="BK752" i="17"/>
  <c r="BH753" i="17"/>
  <c r="BI753" i="17"/>
  <c r="BJ753" i="17"/>
  <c r="BL753" i="17" s="1"/>
  <c r="K753" i="59" s="1"/>
  <c r="BK753" i="17"/>
  <c r="BH754" i="17"/>
  <c r="S184" i="75" s="1"/>
  <c r="BI754" i="17"/>
  <c r="BJ754" i="17"/>
  <c r="BK754" i="17"/>
  <c r="BH755" i="17"/>
  <c r="BI755" i="17"/>
  <c r="BJ755" i="17"/>
  <c r="BK755" i="17"/>
  <c r="BH756" i="17"/>
  <c r="S19" i="75" s="1"/>
  <c r="BI756" i="17"/>
  <c r="BJ756" i="17"/>
  <c r="BK756" i="17"/>
  <c r="BH757" i="17"/>
  <c r="BI757" i="17"/>
  <c r="BJ757" i="17"/>
  <c r="BK757" i="17"/>
  <c r="BH758" i="17"/>
  <c r="S51" i="75"/>
  <c r="BI758" i="17"/>
  <c r="BJ758" i="17"/>
  <c r="BK758" i="17"/>
  <c r="BH759" i="17"/>
  <c r="BI759" i="17"/>
  <c r="BJ759" i="17"/>
  <c r="BK759" i="17"/>
  <c r="BH760" i="17"/>
  <c r="S59" i="75" s="1"/>
  <c r="BI760" i="17"/>
  <c r="BJ760" i="17"/>
  <c r="BK760" i="17"/>
  <c r="BH761" i="17"/>
  <c r="BI761" i="17"/>
  <c r="BJ761" i="17"/>
  <c r="BK761" i="17"/>
  <c r="BH762" i="17"/>
  <c r="S67" i="75" s="1"/>
  <c r="BI762" i="17"/>
  <c r="BJ762" i="17"/>
  <c r="BK762" i="17"/>
  <c r="BH763" i="17"/>
  <c r="BI763" i="17"/>
  <c r="BJ763" i="17"/>
  <c r="BK763" i="17"/>
  <c r="BH764" i="17"/>
  <c r="S75" i="75" s="1"/>
  <c r="BI764" i="17"/>
  <c r="T75" i="75" s="1"/>
  <c r="BJ764" i="17"/>
  <c r="BL764" i="17" s="1"/>
  <c r="K764" i="59" s="1"/>
  <c r="L111" i="61" s="1"/>
  <c r="BK764" i="17"/>
  <c r="BH765" i="17"/>
  <c r="BI765" i="17"/>
  <c r="BJ765" i="17"/>
  <c r="BK765" i="17"/>
  <c r="BH766" i="17"/>
  <c r="S143" i="75" s="1"/>
  <c r="BI766" i="17"/>
  <c r="BJ766" i="17"/>
  <c r="BK766" i="17"/>
  <c r="BH767" i="17"/>
  <c r="BI767" i="17"/>
  <c r="BJ767" i="17"/>
  <c r="BK767" i="17"/>
  <c r="BH768" i="17"/>
  <c r="S151" i="75" s="1"/>
  <c r="BI768" i="17"/>
  <c r="BJ768" i="17"/>
  <c r="BK768" i="17"/>
  <c r="BH769" i="17"/>
  <c r="BI769" i="17"/>
  <c r="BJ769" i="17"/>
  <c r="BK769" i="17"/>
  <c r="BH770" i="17"/>
  <c r="S159" i="75"/>
  <c r="BI770" i="17"/>
  <c r="BJ770" i="17"/>
  <c r="BK770" i="17"/>
  <c r="BL770" i="17" s="1"/>
  <c r="K770" i="59" s="1"/>
  <c r="BH771" i="17"/>
  <c r="BI771" i="17"/>
  <c r="BJ771" i="17"/>
  <c r="BK771" i="17"/>
  <c r="BH772" i="17"/>
  <c r="S167" i="75" s="1"/>
  <c r="BI772" i="17"/>
  <c r="BJ772" i="17"/>
  <c r="BK772" i="17"/>
  <c r="BH773" i="17"/>
  <c r="BI773" i="17"/>
  <c r="BJ773" i="17"/>
  <c r="BK773" i="17"/>
  <c r="BH774" i="17"/>
  <c r="S175" i="75" s="1"/>
  <c r="BI774" i="17"/>
  <c r="BJ774" i="17"/>
  <c r="BK774" i="17"/>
  <c r="BH775" i="17"/>
  <c r="BI775" i="17"/>
  <c r="BJ775" i="17"/>
  <c r="BK775" i="17"/>
  <c r="BH776" i="17"/>
  <c r="S189" i="75" s="1"/>
  <c r="BI776" i="17"/>
  <c r="BJ776" i="17"/>
  <c r="BK776" i="17"/>
  <c r="BH777" i="17"/>
  <c r="BI777" i="17"/>
  <c r="BJ777" i="17"/>
  <c r="BK777" i="17"/>
  <c r="BH778" i="17"/>
  <c r="S201" i="75"/>
  <c r="BI778" i="17"/>
  <c r="BJ778" i="17"/>
  <c r="BK778" i="17"/>
  <c r="BH779" i="17"/>
  <c r="BI779" i="17"/>
  <c r="BJ779" i="17"/>
  <c r="BK779" i="17"/>
  <c r="BH780" i="17"/>
  <c r="BI780" i="17"/>
  <c r="BJ780" i="17"/>
  <c r="BK780" i="17"/>
  <c r="BH781" i="17"/>
  <c r="BI781" i="17"/>
  <c r="BJ781" i="17"/>
  <c r="BK781" i="17"/>
  <c r="BH782" i="17"/>
  <c r="BI782" i="17"/>
  <c r="BJ782" i="17"/>
  <c r="BK782" i="17"/>
  <c r="BH783" i="17"/>
  <c r="BI783" i="17"/>
  <c r="BJ783" i="17"/>
  <c r="BK783" i="17"/>
  <c r="BH784" i="17"/>
  <c r="BI784" i="17"/>
  <c r="BJ784" i="17"/>
  <c r="BK784" i="17"/>
  <c r="BH785" i="17"/>
  <c r="BI785" i="17"/>
  <c r="BJ785" i="17"/>
  <c r="BK785" i="17"/>
  <c r="BH786" i="17"/>
  <c r="BI786" i="17"/>
  <c r="BJ786" i="17"/>
  <c r="BK786" i="17"/>
  <c r="BH787" i="17"/>
  <c r="BI787" i="17"/>
  <c r="BJ787" i="17"/>
  <c r="BK787" i="17"/>
  <c r="BH788" i="17"/>
  <c r="BI788" i="17"/>
  <c r="BJ788" i="17"/>
  <c r="BK788" i="17"/>
  <c r="BH789" i="17"/>
  <c r="BI789" i="17"/>
  <c r="BJ789" i="17"/>
  <c r="BK789" i="17"/>
  <c r="BH790" i="17"/>
  <c r="AG40" i="81" s="1"/>
  <c r="BI790" i="17"/>
  <c r="AH40" i="81" s="1"/>
  <c r="BJ790" i="17"/>
  <c r="BK790" i="17"/>
  <c r="BH791" i="17"/>
  <c r="BI791" i="17"/>
  <c r="BJ791" i="17"/>
  <c r="BK791" i="17"/>
  <c r="BH792" i="17"/>
  <c r="AG63" i="81" s="1"/>
  <c r="BI792" i="17"/>
  <c r="BJ792" i="17"/>
  <c r="BK792" i="17"/>
  <c r="BH793" i="17"/>
  <c r="BI793" i="17"/>
  <c r="BJ793" i="17"/>
  <c r="BK793" i="17"/>
  <c r="BH794" i="17"/>
  <c r="AG58" i="81" s="1"/>
  <c r="BI794" i="17"/>
  <c r="BJ794" i="17"/>
  <c r="BK794" i="17"/>
  <c r="BH795" i="17"/>
  <c r="AG68" i="81" s="1"/>
  <c r="BI795" i="17"/>
  <c r="BJ795" i="17"/>
  <c r="BK795" i="17"/>
  <c r="BH796" i="17"/>
  <c r="AG73" i="81"/>
  <c r="BI796" i="17"/>
  <c r="BJ796" i="17"/>
  <c r="BK796" i="17"/>
  <c r="BH797" i="17"/>
  <c r="BI797" i="17"/>
  <c r="BJ797" i="17"/>
  <c r="BL797" i="17" s="1"/>
  <c r="K797" i="59" s="1"/>
  <c r="BK797" i="17"/>
  <c r="BH798" i="17"/>
  <c r="BI798" i="17"/>
  <c r="BJ798" i="17"/>
  <c r="BK798" i="17"/>
  <c r="BH799" i="17"/>
  <c r="BI799" i="17"/>
  <c r="BJ799" i="17"/>
  <c r="BK799" i="17"/>
  <c r="BH800" i="17"/>
  <c r="BI800" i="17"/>
  <c r="BJ800" i="17"/>
  <c r="BL800" i="17" s="1"/>
  <c r="K800" i="59" s="1"/>
  <c r="K800" i="92" s="1"/>
  <c r="BK800" i="17"/>
  <c r="BH801" i="17"/>
  <c r="BI801" i="17"/>
  <c r="BJ801" i="17"/>
  <c r="BK801" i="17"/>
  <c r="BH802" i="17"/>
  <c r="BI802" i="17"/>
  <c r="BJ802" i="17"/>
  <c r="BK802" i="17"/>
  <c r="BH803" i="17"/>
  <c r="BI803" i="17"/>
  <c r="BJ803" i="17"/>
  <c r="BL803" i="17" s="1"/>
  <c r="K803" i="59" s="1"/>
  <c r="K803" i="92" s="1"/>
  <c r="BK803" i="17"/>
  <c r="BH804" i="17"/>
  <c r="BI804" i="17"/>
  <c r="BJ804" i="17"/>
  <c r="BK804" i="17"/>
  <c r="BH805" i="17"/>
  <c r="BI805" i="17"/>
  <c r="BJ805" i="17"/>
  <c r="BK805" i="17"/>
  <c r="BH806" i="17"/>
  <c r="BI806" i="17"/>
  <c r="BJ806" i="17"/>
  <c r="BL806" i="17" s="1"/>
  <c r="K806" i="59" s="1"/>
  <c r="K806" i="92" s="1"/>
  <c r="BK806" i="17"/>
  <c r="BH807" i="17"/>
  <c r="BI807" i="17"/>
  <c r="BJ807" i="17"/>
  <c r="BK807" i="17"/>
  <c r="BH808" i="17"/>
  <c r="BI808" i="17"/>
  <c r="BJ808" i="17"/>
  <c r="BK808" i="17"/>
  <c r="BH809" i="17"/>
  <c r="BI809" i="17"/>
  <c r="BJ809" i="17"/>
  <c r="BL809" i="17" s="1"/>
  <c r="K809" i="59" s="1"/>
  <c r="K809" i="92" s="1"/>
  <c r="BK809" i="17"/>
  <c r="BH810" i="17"/>
  <c r="BI810" i="17"/>
  <c r="BJ810" i="17"/>
  <c r="BK810" i="17"/>
  <c r="BH811" i="17"/>
  <c r="BI811" i="17"/>
  <c r="BJ811" i="17"/>
  <c r="BK811" i="17"/>
  <c r="BH812" i="17"/>
  <c r="BI812" i="17"/>
  <c r="BJ812" i="17"/>
  <c r="BL812" i="17" s="1"/>
  <c r="K812" i="59" s="1"/>
  <c r="K812" i="92" s="1"/>
  <c r="BK812" i="17"/>
  <c r="BH813" i="17"/>
  <c r="BI813" i="17"/>
  <c r="BJ813" i="17"/>
  <c r="BK813" i="17"/>
  <c r="BH814" i="17"/>
  <c r="BI814" i="17"/>
  <c r="BJ814" i="17"/>
  <c r="BK814" i="17"/>
  <c r="BH815" i="17"/>
  <c r="BI815" i="17"/>
  <c r="BJ815" i="17"/>
  <c r="BL815" i="17" s="1"/>
  <c r="K815" i="59" s="1"/>
  <c r="K815" i="92" s="1"/>
  <c r="BK815" i="17"/>
  <c r="BH816" i="17"/>
  <c r="BI816" i="17"/>
  <c r="BJ816" i="17"/>
  <c r="BK816" i="17"/>
  <c r="BH817" i="17"/>
  <c r="BI817" i="17"/>
  <c r="BJ817" i="17"/>
  <c r="BK817" i="17"/>
  <c r="BH818" i="17"/>
  <c r="BI818" i="17"/>
  <c r="BJ818" i="17"/>
  <c r="BL818" i="17" s="1"/>
  <c r="K818" i="59" s="1"/>
  <c r="K818" i="92" s="1"/>
  <c r="BK818" i="17"/>
  <c r="BH819" i="17"/>
  <c r="BI819" i="17"/>
  <c r="BJ819" i="17"/>
  <c r="BK819" i="17"/>
  <c r="BH820" i="17"/>
  <c r="BI820" i="17"/>
  <c r="BJ820" i="17"/>
  <c r="BK820" i="17"/>
  <c r="BH821" i="17"/>
  <c r="BI821" i="17"/>
  <c r="BJ821" i="17"/>
  <c r="BL821" i="17" s="1"/>
  <c r="K821" i="59" s="1"/>
  <c r="K821" i="92" s="1"/>
  <c r="BK821" i="17"/>
  <c r="BH822" i="17"/>
  <c r="BI822" i="17"/>
  <c r="BJ822" i="17"/>
  <c r="BK822" i="17"/>
  <c r="BH823" i="17"/>
  <c r="BI823" i="17"/>
  <c r="BJ823" i="17"/>
  <c r="BK823" i="17"/>
  <c r="BH824" i="17"/>
  <c r="BI824" i="17"/>
  <c r="BJ824" i="17"/>
  <c r="BL824" i="17" s="1"/>
  <c r="K824" i="59" s="1"/>
  <c r="K824" i="92" s="1"/>
  <c r="BK824" i="17"/>
  <c r="BH825" i="17"/>
  <c r="BI825" i="17"/>
  <c r="BJ825" i="17"/>
  <c r="BK825" i="17"/>
  <c r="BH826" i="17"/>
  <c r="BI826" i="17"/>
  <c r="BJ826" i="17"/>
  <c r="BK826" i="17"/>
  <c r="BH827" i="17"/>
  <c r="BI827" i="17"/>
  <c r="BJ827" i="17"/>
  <c r="BL827" i="17" s="1"/>
  <c r="K827" i="59" s="1"/>
  <c r="K827" i="92" s="1"/>
  <c r="BK827" i="17"/>
  <c r="BH828" i="17"/>
  <c r="BI828" i="17"/>
  <c r="BJ828" i="17"/>
  <c r="BK828" i="17"/>
  <c r="BH829" i="17"/>
  <c r="BI829" i="17"/>
  <c r="BJ829" i="17"/>
  <c r="BK829" i="17"/>
  <c r="BH830" i="17"/>
  <c r="BI830" i="17"/>
  <c r="BJ830" i="17"/>
  <c r="BL830" i="17" s="1"/>
  <c r="K830" i="59" s="1"/>
  <c r="K830" i="92" s="1"/>
  <c r="BK830" i="17"/>
  <c r="BH831" i="17"/>
  <c r="BI831" i="17"/>
  <c r="BJ831" i="17"/>
  <c r="BK831" i="17"/>
  <c r="BH832" i="17"/>
  <c r="BI832" i="17"/>
  <c r="BJ832" i="17"/>
  <c r="BK832" i="17"/>
  <c r="BH833" i="17"/>
  <c r="BI833" i="17"/>
  <c r="BJ833" i="17"/>
  <c r="BL833" i="17" s="1"/>
  <c r="K833" i="59" s="1"/>
  <c r="K833" i="92" s="1"/>
  <c r="BK833" i="17"/>
  <c r="BH834" i="17"/>
  <c r="BI834" i="17"/>
  <c r="BJ834" i="17"/>
  <c r="BK834" i="17"/>
  <c r="BH835" i="17"/>
  <c r="BI835" i="17"/>
  <c r="BJ835" i="17"/>
  <c r="BK835" i="17"/>
  <c r="BH836" i="17"/>
  <c r="BI836" i="17"/>
  <c r="BJ836" i="17"/>
  <c r="BL836" i="17" s="1"/>
  <c r="K836" i="59" s="1"/>
  <c r="K836" i="92" s="1"/>
  <c r="BK836" i="17"/>
  <c r="BH837" i="17"/>
  <c r="BI837" i="17"/>
  <c r="BJ837" i="17"/>
  <c r="BK837" i="17"/>
  <c r="BH838" i="17"/>
  <c r="BI838" i="17"/>
  <c r="BJ838" i="17"/>
  <c r="BK838" i="17"/>
  <c r="BH839" i="17"/>
  <c r="BI839" i="17"/>
  <c r="BJ839" i="17"/>
  <c r="BK839" i="17"/>
  <c r="BH840" i="17"/>
  <c r="BI840" i="17"/>
  <c r="BJ840" i="17"/>
  <c r="BK840" i="17"/>
  <c r="BH841" i="17"/>
  <c r="BI841" i="17"/>
  <c r="BJ841" i="17"/>
  <c r="BK841" i="17"/>
  <c r="AZ6" i="17"/>
  <c r="BA6" i="17"/>
  <c r="BB6" i="17"/>
  <c r="BD6" i="17" s="1"/>
  <c r="J6" i="59" s="1"/>
  <c r="BC6" i="17"/>
  <c r="AZ7" i="17"/>
  <c r="BA7" i="17"/>
  <c r="BB7" i="17"/>
  <c r="BC7" i="17"/>
  <c r="AZ8" i="17"/>
  <c r="BA8" i="17"/>
  <c r="BB8" i="17"/>
  <c r="BC8" i="17"/>
  <c r="AZ9" i="17"/>
  <c r="BA9" i="17"/>
  <c r="BB9" i="17"/>
  <c r="BD9" i="17" s="1"/>
  <c r="J9" i="59" s="1"/>
  <c r="L4" i="91" s="1"/>
  <c r="L5" i="91" s="1"/>
  <c r="BC9" i="17"/>
  <c r="AZ10" i="17"/>
  <c r="BA10" i="17"/>
  <c r="BB10" i="17"/>
  <c r="BC10" i="17"/>
  <c r="AZ11" i="17"/>
  <c r="BA11" i="17"/>
  <c r="BB11" i="17"/>
  <c r="BC11" i="17"/>
  <c r="AZ12" i="17"/>
  <c r="BA12" i="17"/>
  <c r="BB12" i="17"/>
  <c r="BD12" i="17" s="1"/>
  <c r="J12" i="59" s="1"/>
  <c r="J12" i="92" s="1"/>
  <c r="BC12" i="17"/>
  <c r="AZ13" i="17"/>
  <c r="BA13" i="17"/>
  <c r="BB13" i="17"/>
  <c r="BC13" i="17"/>
  <c r="AZ14" i="17"/>
  <c r="BA14" i="17"/>
  <c r="BB14" i="17"/>
  <c r="BC14" i="17"/>
  <c r="AZ15" i="17"/>
  <c r="BA15" i="17"/>
  <c r="BB15" i="17"/>
  <c r="BD15" i="17" s="1"/>
  <c r="J15" i="59" s="1"/>
  <c r="J15" i="92" s="1"/>
  <c r="BC15" i="17"/>
  <c r="AZ16" i="17"/>
  <c r="BA16" i="17"/>
  <c r="BB16" i="17"/>
  <c r="BC16" i="17"/>
  <c r="AZ17" i="17"/>
  <c r="BA17" i="17"/>
  <c r="BB17" i="17"/>
  <c r="BC17" i="17"/>
  <c r="AZ18" i="17"/>
  <c r="BA18" i="17"/>
  <c r="BB18" i="17"/>
  <c r="BD18" i="17" s="1"/>
  <c r="J18" i="59" s="1"/>
  <c r="J18" i="92" s="1"/>
  <c r="BC18" i="17"/>
  <c r="AZ19" i="17"/>
  <c r="BA19" i="17"/>
  <c r="BB19" i="17"/>
  <c r="BC19" i="17"/>
  <c r="AZ20" i="17"/>
  <c r="BA20" i="17"/>
  <c r="BB20" i="17"/>
  <c r="BC20" i="17"/>
  <c r="AZ21" i="17"/>
  <c r="BA21" i="17"/>
  <c r="BB21" i="17"/>
  <c r="BD21" i="17" s="1"/>
  <c r="J21" i="59" s="1"/>
  <c r="K65" i="58" s="1"/>
  <c r="BC21" i="17"/>
  <c r="AZ22" i="17"/>
  <c r="BA22" i="17"/>
  <c r="BB22" i="17"/>
  <c r="BC22" i="17"/>
  <c r="AZ23" i="17"/>
  <c r="BA23" i="17"/>
  <c r="BB23" i="17"/>
  <c r="BC23" i="17"/>
  <c r="AZ24" i="17"/>
  <c r="BA24" i="17"/>
  <c r="BB24" i="17"/>
  <c r="BD24" i="17" s="1"/>
  <c r="J24" i="59" s="1"/>
  <c r="J24" i="92" s="1"/>
  <c r="BC24" i="17"/>
  <c r="AZ25" i="17"/>
  <c r="BA25" i="17"/>
  <c r="BB25" i="17"/>
  <c r="BC25" i="17"/>
  <c r="AZ26" i="17"/>
  <c r="BA26" i="17"/>
  <c r="BB26" i="17"/>
  <c r="BC26" i="17"/>
  <c r="AZ27" i="17"/>
  <c r="BA27" i="17"/>
  <c r="BB27" i="17"/>
  <c r="BD27" i="17" s="1"/>
  <c r="J27" i="59" s="1"/>
  <c r="BC27" i="17"/>
  <c r="AZ28" i="17"/>
  <c r="BA28" i="17"/>
  <c r="BB28" i="17"/>
  <c r="BC28" i="17"/>
  <c r="AZ29" i="17"/>
  <c r="BA29" i="17"/>
  <c r="BB29" i="17"/>
  <c r="BC29" i="17"/>
  <c r="AZ30" i="17"/>
  <c r="BA30" i="17"/>
  <c r="BB30" i="17"/>
  <c r="BD30" i="17" s="1"/>
  <c r="J30" i="59" s="1"/>
  <c r="J30" i="92" s="1"/>
  <c r="BC30" i="17"/>
  <c r="AZ31" i="17"/>
  <c r="BA31" i="17"/>
  <c r="BB31" i="17"/>
  <c r="BC31" i="17"/>
  <c r="AZ32" i="17"/>
  <c r="BA32" i="17"/>
  <c r="BB32" i="17"/>
  <c r="BC32" i="17"/>
  <c r="AZ33" i="17"/>
  <c r="BA33" i="17"/>
  <c r="BB33" i="17"/>
  <c r="BD33" i="17" s="1"/>
  <c r="J33" i="59" s="1"/>
  <c r="J33" i="92" s="1"/>
  <c r="BC33" i="17"/>
  <c r="AZ34" i="17"/>
  <c r="BA34" i="17"/>
  <c r="BB34" i="17"/>
  <c r="BC34" i="17"/>
  <c r="AZ35" i="17"/>
  <c r="BA35" i="17"/>
  <c r="BB35" i="17"/>
  <c r="BC35" i="17"/>
  <c r="AZ36" i="17"/>
  <c r="AC16" i="81" s="1"/>
  <c r="BA36" i="17"/>
  <c r="BB36" i="17"/>
  <c r="AE16" i="81" s="1"/>
  <c r="AF24" i="81" s="1"/>
  <c r="BC36" i="17"/>
  <c r="AZ37" i="17"/>
  <c r="BA37" i="17"/>
  <c r="BB37" i="17"/>
  <c r="BC37" i="17"/>
  <c r="AZ38" i="17"/>
  <c r="BA38" i="17"/>
  <c r="BB38" i="17"/>
  <c r="BC38" i="17"/>
  <c r="AZ39" i="17"/>
  <c r="BA39" i="17"/>
  <c r="BB39" i="17"/>
  <c r="BD39" i="17" s="1"/>
  <c r="J39" i="59" s="1"/>
  <c r="BC39" i="17"/>
  <c r="AZ40" i="17"/>
  <c r="Q23" i="55" s="1"/>
  <c r="BA40" i="17"/>
  <c r="BB40" i="17"/>
  <c r="BC40" i="17"/>
  <c r="AZ41" i="17"/>
  <c r="BA41" i="17"/>
  <c r="BB41" i="17"/>
  <c r="BC41" i="17"/>
  <c r="AZ42" i="17"/>
  <c r="BA42" i="17"/>
  <c r="BB42" i="17"/>
  <c r="BC42" i="17"/>
  <c r="AZ43" i="17"/>
  <c r="BA43" i="17"/>
  <c r="BB43" i="17"/>
  <c r="BC43" i="17"/>
  <c r="AZ44" i="17"/>
  <c r="BA44" i="17"/>
  <c r="BB44" i="17"/>
  <c r="BC44" i="17"/>
  <c r="AZ45" i="17"/>
  <c r="BA45" i="17"/>
  <c r="BB45" i="17"/>
  <c r="BD45" i="17" s="1"/>
  <c r="J45" i="59" s="1"/>
  <c r="J45" i="92" s="1"/>
  <c r="BC45" i="17"/>
  <c r="AZ46" i="17"/>
  <c r="BA46" i="17"/>
  <c r="BB46" i="17"/>
  <c r="BC46" i="17"/>
  <c r="AZ47" i="17"/>
  <c r="BA47" i="17"/>
  <c r="BB47" i="17"/>
  <c r="BC47" i="17"/>
  <c r="AZ48" i="17"/>
  <c r="BA48" i="17"/>
  <c r="BB48" i="17"/>
  <c r="BD48" i="17" s="1"/>
  <c r="J48" i="59" s="1"/>
  <c r="J48" i="92" s="1"/>
  <c r="BC48" i="17"/>
  <c r="AZ49" i="17"/>
  <c r="Q61" i="55"/>
  <c r="BA49" i="17"/>
  <c r="BB49" i="17"/>
  <c r="BC49" i="17"/>
  <c r="AZ50" i="17"/>
  <c r="BA50" i="17"/>
  <c r="BB50" i="17"/>
  <c r="BC50" i="17"/>
  <c r="AZ51" i="17"/>
  <c r="BA51" i="17"/>
  <c r="BB51" i="17"/>
  <c r="BC51" i="17"/>
  <c r="AZ52" i="17"/>
  <c r="BA52" i="17"/>
  <c r="BB52" i="17"/>
  <c r="BC52" i="17"/>
  <c r="AZ53" i="17"/>
  <c r="BA53" i="17"/>
  <c r="BB53" i="17"/>
  <c r="BC53" i="17"/>
  <c r="AZ54" i="17"/>
  <c r="BA54" i="17"/>
  <c r="R81" i="55" s="1"/>
  <c r="BB54" i="17"/>
  <c r="BC54" i="17"/>
  <c r="AZ55" i="17"/>
  <c r="BA55" i="17"/>
  <c r="BB55" i="17"/>
  <c r="BC55" i="17"/>
  <c r="AZ56" i="17"/>
  <c r="BA56" i="17"/>
  <c r="BB56" i="17"/>
  <c r="BC56" i="17"/>
  <c r="AZ57" i="17"/>
  <c r="BA57" i="17"/>
  <c r="R96" i="55" s="1"/>
  <c r="BB57" i="17"/>
  <c r="BC57" i="17"/>
  <c r="AZ58" i="17"/>
  <c r="BA58" i="17"/>
  <c r="BB58" i="17"/>
  <c r="BC58" i="17"/>
  <c r="AZ59" i="17"/>
  <c r="BA59" i="17"/>
  <c r="BB59" i="17"/>
  <c r="BC59" i="17"/>
  <c r="AZ60" i="17"/>
  <c r="BA60" i="17"/>
  <c r="BB60" i="17"/>
  <c r="BC60" i="17"/>
  <c r="AZ61" i="17"/>
  <c r="BA61" i="17"/>
  <c r="BB61" i="17"/>
  <c r="BC61" i="17"/>
  <c r="AZ62" i="17"/>
  <c r="BA62" i="17"/>
  <c r="BB62" i="17"/>
  <c r="BC62" i="17"/>
  <c r="AZ63" i="17"/>
  <c r="BA63" i="17"/>
  <c r="BB63" i="17"/>
  <c r="BC63" i="17"/>
  <c r="AZ64" i="17"/>
  <c r="BA64" i="17"/>
  <c r="BB64" i="17"/>
  <c r="BC64" i="17"/>
  <c r="AZ65" i="17"/>
  <c r="BA65" i="17"/>
  <c r="BB65" i="17"/>
  <c r="BC65" i="17"/>
  <c r="AZ66" i="17"/>
  <c r="BA66" i="17"/>
  <c r="BB66" i="17"/>
  <c r="BC66" i="17"/>
  <c r="AZ67" i="17"/>
  <c r="BA67" i="17"/>
  <c r="BB67" i="17"/>
  <c r="BC67" i="17"/>
  <c r="AZ68" i="17"/>
  <c r="BA68" i="17"/>
  <c r="BB68" i="17"/>
  <c r="BC68" i="17"/>
  <c r="AZ69" i="17"/>
  <c r="BA69" i="17"/>
  <c r="BB69" i="17"/>
  <c r="BC69" i="17"/>
  <c r="AZ70" i="17"/>
  <c r="BA70" i="17"/>
  <c r="BB70" i="17"/>
  <c r="BC70" i="17"/>
  <c r="AZ71" i="17"/>
  <c r="BA71" i="17"/>
  <c r="BB71" i="17"/>
  <c r="BC71" i="17"/>
  <c r="AZ72" i="17"/>
  <c r="BA72" i="17"/>
  <c r="BB72" i="17"/>
  <c r="BC72" i="17"/>
  <c r="AZ73" i="17"/>
  <c r="BA73" i="17"/>
  <c r="BB73" i="17"/>
  <c r="BC73" i="17"/>
  <c r="AZ74" i="17"/>
  <c r="BA74" i="17"/>
  <c r="BB74" i="17"/>
  <c r="BC74" i="17"/>
  <c r="AZ75" i="17"/>
  <c r="BA75" i="17"/>
  <c r="BB75" i="17"/>
  <c r="BC75" i="17"/>
  <c r="AZ76" i="17"/>
  <c r="Q6" i="55" s="1"/>
  <c r="BA76" i="17"/>
  <c r="BB76" i="17"/>
  <c r="BC76" i="17"/>
  <c r="AZ77" i="17"/>
  <c r="BA77" i="17"/>
  <c r="BB77" i="17"/>
  <c r="BC77" i="17"/>
  <c r="AZ78" i="17"/>
  <c r="BA78" i="17"/>
  <c r="BB78" i="17"/>
  <c r="BC78" i="17"/>
  <c r="AZ79" i="17"/>
  <c r="BA79" i="17"/>
  <c r="BB79" i="17"/>
  <c r="BC79" i="17"/>
  <c r="AZ80" i="17"/>
  <c r="BA80" i="17"/>
  <c r="BB80" i="17"/>
  <c r="BC80" i="17"/>
  <c r="AZ81" i="17"/>
  <c r="Q151" i="55" s="1"/>
  <c r="BA81" i="17"/>
  <c r="BB81" i="17"/>
  <c r="BC81" i="17"/>
  <c r="AZ82" i="17"/>
  <c r="Q111" i="55" s="1"/>
  <c r="BA82" i="17"/>
  <c r="BB82" i="17"/>
  <c r="BC82" i="17"/>
  <c r="AZ83" i="17"/>
  <c r="BA83" i="17"/>
  <c r="BB83" i="17"/>
  <c r="BC83" i="17"/>
  <c r="BD83" i="17" s="1"/>
  <c r="J83" i="59" s="1"/>
  <c r="J83" i="92" s="1"/>
  <c r="AZ84" i="17"/>
  <c r="BA84" i="17"/>
  <c r="BB84" i="17"/>
  <c r="BC84" i="17"/>
  <c r="AZ85" i="17"/>
  <c r="BA85" i="17"/>
  <c r="BB85" i="17"/>
  <c r="BC85" i="17"/>
  <c r="AZ86" i="17"/>
  <c r="BA86" i="17"/>
  <c r="BB86" i="17"/>
  <c r="BC86" i="17"/>
  <c r="BD86" i="17" s="1"/>
  <c r="J86" i="59" s="1"/>
  <c r="J86" i="92" s="1"/>
  <c r="AZ87" i="17"/>
  <c r="BA87" i="17"/>
  <c r="BB87" i="17"/>
  <c r="BC87" i="17"/>
  <c r="AZ88" i="17"/>
  <c r="BA88" i="17"/>
  <c r="BB88" i="17"/>
  <c r="BC88" i="17"/>
  <c r="AZ89" i="17"/>
  <c r="BA89" i="17"/>
  <c r="BB89" i="17"/>
  <c r="BC89" i="17"/>
  <c r="BD89" i="17" s="1"/>
  <c r="J89" i="59" s="1"/>
  <c r="AZ90" i="17"/>
  <c r="BA90" i="17"/>
  <c r="BB90" i="17"/>
  <c r="BC90" i="17"/>
  <c r="AZ91" i="17"/>
  <c r="BA91" i="17"/>
  <c r="BB91" i="17"/>
  <c r="BC91" i="17"/>
  <c r="AZ92" i="17"/>
  <c r="BA92" i="17"/>
  <c r="BB92" i="17"/>
  <c r="BC92" i="17"/>
  <c r="BD92" i="17" s="1"/>
  <c r="J92" i="59" s="1"/>
  <c r="J92" i="92" s="1"/>
  <c r="AZ93" i="17"/>
  <c r="BA93" i="17"/>
  <c r="BB93" i="17"/>
  <c r="BC93" i="17"/>
  <c r="AZ94" i="17"/>
  <c r="BA94" i="17"/>
  <c r="BB94" i="17"/>
  <c r="BC94" i="17"/>
  <c r="AZ95" i="17"/>
  <c r="BA95" i="17"/>
  <c r="BB95" i="17"/>
  <c r="BC95" i="17"/>
  <c r="AZ96" i="17"/>
  <c r="BA96" i="17"/>
  <c r="BB96" i="17"/>
  <c r="BC96" i="17"/>
  <c r="AZ97" i="17"/>
  <c r="BA97" i="17"/>
  <c r="BB97" i="17"/>
  <c r="BC97" i="17"/>
  <c r="AZ98" i="17"/>
  <c r="BA98" i="17"/>
  <c r="BB98" i="17"/>
  <c r="BC98" i="17"/>
  <c r="AZ99" i="17"/>
  <c r="BA99" i="17"/>
  <c r="BB99" i="17"/>
  <c r="BC99" i="17"/>
  <c r="AZ100" i="17"/>
  <c r="BA100" i="17"/>
  <c r="BB100" i="17"/>
  <c r="BC100" i="17"/>
  <c r="AZ101" i="17"/>
  <c r="BA101" i="17"/>
  <c r="BB101" i="17"/>
  <c r="BC101" i="17"/>
  <c r="AZ102" i="17"/>
  <c r="BA102" i="17"/>
  <c r="BB102" i="17"/>
  <c r="BC102" i="17"/>
  <c r="AZ103" i="17"/>
  <c r="BA103" i="17"/>
  <c r="BB103" i="17"/>
  <c r="BC103" i="17"/>
  <c r="AZ104" i="17"/>
  <c r="BA104" i="17"/>
  <c r="BB104" i="17"/>
  <c r="BC104" i="17"/>
  <c r="BD104" i="17" s="1"/>
  <c r="J104" i="59" s="1"/>
  <c r="J104" i="92" s="1"/>
  <c r="AZ105" i="17"/>
  <c r="BA105" i="17"/>
  <c r="BB105" i="17"/>
  <c r="BC105" i="17"/>
  <c r="AZ106" i="17"/>
  <c r="BA106" i="17"/>
  <c r="BB106" i="17"/>
  <c r="BC106" i="17"/>
  <c r="AZ107" i="17"/>
  <c r="BA107" i="17"/>
  <c r="BB107" i="17"/>
  <c r="BC107" i="17"/>
  <c r="BD107" i="17" s="1"/>
  <c r="J107" i="59" s="1"/>
  <c r="J107" i="92" s="1"/>
  <c r="AZ108" i="17"/>
  <c r="BA108" i="17"/>
  <c r="BB108" i="17"/>
  <c r="BC108" i="17"/>
  <c r="AZ109" i="17"/>
  <c r="BA109" i="17"/>
  <c r="BB109" i="17"/>
  <c r="BC109" i="17"/>
  <c r="AZ110" i="17"/>
  <c r="BA110" i="17"/>
  <c r="BB110" i="17"/>
  <c r="BC110" i="17"/>
  <c r="BD110" i="17" s="1"/>
  <c r="J110" i="59" s="1"/>
  <c r="AZ111" i="17"/>
  <c r="BA111" i="17"/>
  <c r="BB111" i="17"/>
  <c r="BC111" i="17"/>
  <c r="AZ112" i="17"/>
  <c r="BA112" i="17"/>
  <c r="BB112" i="17"/>
  <c r="BC112" i="17"/>
  <c r="AZ113" i="17"/>
  <c r="BA113" i="17"/>
  <c r="BB113" i="17"/>
  <c r="BC113" i="17"/>
  <c r="BD113" i="17" s="1"/>
  <c r="J113" i="59" s="1"/>
  <c r="AZ114" i="17"/>
  <c r="BA114" i="17"/>
  <c r="BB114" i="17"/>
  <c r="BC114" i="17"/>
  <c r="AZ115" i="17"/>
  <c r="BA115" i="17"/>
  <c r="BB115" i="17"/>
  <c r="BC115" i="17"/>
  <c r="AZ116" i="17"/>
  <c r="BA116" i="17"/>
  <c r="BB116" i="17"/>
  <c r="BC116" i="17"/>
  <c r="BD116" i="17" s="1"/>
  <c r="J116" i="59" s="1"/>
  <c r="J116" i="92" s="1"/>
  <c r="AZ117" i="17"/>
  <c r="BA117" i="17"/>
  <c r="BB117" i="17"/>
  <c r="BC117" i="17"/>
  <c r="AZ118" i="17"/>
  <c r="BA118" i="17"/>
  <c r="R62" i="56" s="1"/>
  <c r="BB118" i="17"/>
  <c r="BC118" i="17"/>
  <c r="AZ119" i="17"/>
  <c r="BA119" i="17"/>
  <c r="BB119" i="17"/>
  <c r="BC119" i="17"/>
  <c r="BD119" i="17" s="1"/>
  <c r="J119" i="59" s="1"/>
  <c r="J119" i="92" s="1"/>
  <c r="AZ120" i="17"/>
  <c r="BA120" i="17"/>
  <c r="BB120" i="17"/>
  <c r="BC120" i="17"/>
  <c r="AZ121" i="17"/>
  <c r="BA121" i="17"/>
  <c r="BB121" i="17"/>
  <c r="BC121" i="17"/>
  <c r="AZ122" i="17"/>
  <c r="BA122" i="17"/>
  <c r="BB122" i="17"/>
  <c r="BC122" i="17"/>
  <c r="BD122" i="17" s="1"/>
  <c r="J122" i="59" s="1"/>
  <c r="J122" i="92" s="1"/>
  <c r="AZ123" i="17"/>
  <c r="BA123" i="17"/>
  <c r="BB123" i="17"/>
  <c r="BC123" i="17"/>
  <c r="AZ124" i="17"/>
  <c r="BA124" i="17"/>
  <c r="BB124" i="17"/>
  <c r="BC124" i="17"/>
  <c r="AZ125" i="17"/>
  <c r="BA125" i="17"/>
  <c r="BB125" i="17"/>
  <c r="BC125" i="17"/>
  <c r="BD125" i="17" s="1"/>
  <c r="J125" i="59" s="1"/>
  <c r="J125" i="92" s="1"/>
  <c r="AZ126" i="17"/>
  <c r="BA126" i="17"/>
  <c r="BB126" i="17"/>
  <c r="BC126" i="17"/>
  <c r="AZ127" i="17"/>
  <c r="BA127" i="17"/>
  <c r="BB127" i="17"/>
  <c r="BC127" i="17"/>
  <c r="AZ128" i="17"/>
  <c r="BA128" i="17"/>
  <c r="BB128" i="17"/>
  <c r="BC128" i="17"/>
  <c r="BD128" i="17" s="1"/>
  <c r="J128" i="59" s="1"/>
  <c r="J128" i="92" s="1"/>
  <c r="AZ129" i="17"/>
  <c r="BA129" i="17"/>
  <c r="BB129" i="17"/>
  <c r="BC129" i="17"/>
  <c r="AZ130" i="17"/>
  <c r="BA130" i="17"/>
  <c r="BB130" i="17"/>
  <c r="BC130" i="17"/>
  <c r="AZ131" i="17"/>
  <c r="BA131" i="17"/>
  <c r="BB131" i="17"/>
  <c r="BC131" i="17"/>
  <c r="BD131" i="17" s="1"/>
  <c r="J131" i="59" s="1"/>
  <c r="J131" i="92" s="1"/>
  <c r="AZ132" i="17"/>
  <c r="BA132" i="17"/>
  <c r="BB132" i="17"/>
  <c r="BC132" i="17"/>
  <c r="AZ133" i="17"/>
  <c r="BA133" i="17"/>
  <c r="BB133" i="17"/>
  <c r="BC133" i="17"/>
  <c r="AZ134" i="17"/>
  <c r="BA134" i="17"/>
  <c r="BB134" i="17"/>
  <c r="BC134" i="17"/>
  <c r="BD134" i="17" s="1"/>
  <c r="J134" i="59" s="1"/>
  <c r="J134" i="92" s="1"/>
  <c r="AZ135" i="17"/>
  <c r="BA135" i="17"/>
  <c r="BB135" i="17"/>
  <c r="BC135" i="17"/>
  <c r="AZ136" i="17"/>
  <c r="BA136" i="17"/>
  <c r="BB136" i="17"/>
  <c r="BC136" i="17"/>
  <c r="AZ137" i="17"/>
  <c r="BA137" i="17"/>
  <c r="BB137" i="17"/>
  <c r="BC137" i="17"/>
  <c r="BD137" i="17" s="1"/>
  <c r="J137" i="59" s="1"/>
  <c r="AZ138" i="17"/>
  <c r="BA138" i="17"/>
  <c r="BB138" i="17"/>
  <c r="BC138" i="17"/>
  <c r="AZ139" i="17"/>
  <c r="BA139" i="17"/>
  <c r="BB139" i="17"/>
  <c r="BC139" i="17"/>
  <c r="AZ140" i="17"/>
  <c r="BA140" i="17"/>
  <c r="BB140" i="17"/>
  <c r="BC140" i="17"/>
  <c r="BD140" i="17" s="1"/>
  <c r="J140" i="59" s="1"/>
  <c r="K12" i="61" s="1"/>
  <c r="AZ141" i="17"/>
  <c r="BA141" i="17"/>
  <c r="BB141" i="17"/>
  <c r="BC141" i="17"/>
  <c r="AZ142" i="17"/>
  <c r="BA142" i="17"/>
  <c r="BB142" i="17"/>
  <c r="BC142" i="17"/>
  <c r="AZ143" i="17"/>
  <c r="BA143" i="17"/>
  <c r="BB143" i="17"/>
  <c r="BC143" i="17"/>
  <c r="BD143" i="17" s="1"/>
  <c r="J143" i="59" s="1"/>
  <c r="K18" i="61" s="1"/>
  <c r="AZ144" i="17"/>
  <c r="BA144" i="17"/>
  <c r="BB144" i="17"/>
  <c r="BC144" i="17"/>
  <c r="AZ145" i="17"/>
  <c r="BA145" i="17"/>
  <c r="BB145" i="17"/>
  <c r="BC145" i="17"/>
  <c r="AZ146" i="17"/>
  <c r="BA146" i="17"/>
  <c r="BB146" i="17"/>
  <c r="BC146" i="17"/>
  <c r="BD146" i="17" s="1"/>
  <c r="J146" i="59" s="1"/>
  <c r="J146" i="92" s="1"/>
  <c r="AZ147" i="17"/>
  <c r="BA147" i="17"/>
  <c r="BB147" i="17"/>
  <c r="BC147" i="17"/>
  <c r="AZ148" i="17"/>
  <c r="BA148" i="17"/>
  <c r="BB148" i="17"/>
  <c r="BC148" i="17"/>
  <c r="AZ149" i="17"/>
  <c r="BA149" i="17"/>
  <c r="BB149" i="17"/>
  <c r="BC149" i="17"/>
  <c r="AZ150" i="17"/>
  <c r="BA150" i="17"/>
  <c r="BB150" i="17"/>
  <c r="BC150" i="17"/>
  <c r="AZ151" i="17"/>
  <c r="BA151" i="17"/>
  <c r="BB151" i="17"/>
  <c r="BC151" i="17"/>
  <c r="AZ152" i="17"/>
  <c r="BA152" i="17"/>
  <c r="BB152" i="17"/>
  <c r="BC152" i="17"/>
  <c r="BD152" i="17" s="1"/>
  <c r="J152" i="59" s="1"/>
  <c r="AZ153" i="17"/>
  <c r="BA153" i="17"/>
  <c r="BB153" i="17"/>
  <c r="BC153" i="17"/>
  <c r="AZ154" i="17"/>
  <c r="BA154" i="17"/>
  <c r="BB154" i="17"/>
  <c r="BC154" i="17"/>
  <c r="AZ155" i="17"/>
  <c r="BA155" i="17"/>
  <c r="BB155" i="17"/>
  <c r="BC155" i="17"/>
  <c r="BD155" i="17" s="1"/>
  <c r="J155" i="59" s="1"/>
  <c r="AZ156" i="17"/>
  <c r="BA156" i="17"/>
  <c r="BB156" i="17"/>
  <c r="BC156" i="17"/>
  <c r="AZ157" i="17"/>
  <c r="BA157" i="17"/>
  <c r="BB157" i="17"/>
  <c r="BC157" i="17"/>
  <c r="AZ158" i="17"/>
  <c r="BA158" i="17"/>
  <c r="BB158" i="17"/>
  <c r="BC158" i="17"/>
  <c r="BD158" i="17" s="1"/>
  <c r="J158" i="59" s="1"/>
  <c r="AZ159" i="17"/>
  <c r="BA159" i="17"/>
  <c r="BB159" i="17"/>
  <c r="BC159" i="17"/>
  <c r="AZ160" i="17"/>
  <c r="Q26" i="75" s="1"/>
  <c r="BA160" i="17"/>
  <c r="BB160" i="17"/>
  <c r="BC160" i="17"/>
  <c r="AZ161" i="17"/>
  <c r="BA161" i="17"/>
  <c r="BB161" i="17"/>
  <c r="BC161" i="17"/>
  <c r="BD161" i="17" s="1"/>
  <c r="J161" i="59" s="1"/>
  <c r="J161" i="92" s="1"/>
  <c r="AZ162" i="17"/>
  <c r="BA162" i="17"/>
  <c r="BB162" i="17"/>
  <c r="BC162" i="17"/>
  <c r="AZ163" i="17"/>
  <c r="BA163" i="17"/>
  <c r="BB163" i="17"/>
  <c r="BC163" i="17"/>
  <c r="AZ164" i="17"/>
  <c r="BA164" i="17"/>
  <c r="BB164" i="17"/>
  <c r="BC164" i="17"/>
  <c r="BD164" i="17" s="1"/>
  <c r="J164" i="59" s="1"/>
  <c r="J164" i="92" s="1"/>
  <c r="AZ165" i="17"/>
  <c r="BA165" i="17"/>
  <c r="BB165" i="17"/>
  <c r="BC165" i="17"/>
  <c r="AZ166" i="17"/>
  <c r="BA166" i="17"/>
  <c r="BB166" i="17"/>
  <c r="BC166" i="17"/>
  <c r="AZ167" i="17"/>
  <c r="BA167" i="17"/>
  <c r="BB167" i="17"/>
  <c r="BC167" i="17"/>
  <c r="BD167" i="17" s="1"/>
  <c r="J167" i="59" s="1"/>
  <c r="AZ168" i="17"/>
  <c r="BA168" i="17"/>
  <c r="BB168" i="17"/>
  <c r="BC168" i="17"/>
  <c r="AZ169" i="17"/>
  <c r="BA169" i="17"/>
  <c r="BB169" i="17"/>
  <c r="BC169" i="17"/>
  <c r="AZ170" i="17"/>
  <c r="BA170" i="17"/>
  <c r="BB170" i="17"/>
  <c r="BC170" i="17"/>
  <c r="BD170" i="17" s="1"/>
  <c r="J170" i="59" s="1"/>
  <c r="J170" i="92" s="1"/>
  <c r="AZ171" i="17"/>
  <c r="BA171" i="17"/>
  <c r="BB171" i="17"/>
  <c r="BC171" i="17"/>
  <c r="AZ172" i="17"/>
  <c r="BA172" i="17"/>
  <c r="BB172" i="17"/>
  <c r="BC172" i="17"/>
  <c r="AZ173" i="17"/>
  <c r="BA173" i="17"/>
  <c r="BB173" i="17"/>
  <c r="BC173" i="17"/>
  <c r="BD173" i="17" s="1"/>
  <c r="J173" i="59" s="1"/>
  <c r="AZ174" i="17"/>
  <c r="BA174" i="17"/>
  <c r="BB174" i="17"/>
  <c r="BC174" i="17"/>
  <c r="AZ175" i="17"/>
  <c r="BA175" i="17"/>
  <c r="BB175" i="17"/>
  <c r="BC175" i="17"/>
  <c r="AZ176" i="17"/>
  <c r="BA176" i="17"/>
  <c r="BB176" i="17"/>
  <c r="BC176" i="17"/>
  <c r="BD176" i="17" s="1"/>
  <c r="J176" i="59" s="1"/>
  <c r="K78" i="61" s="1"/>
  <c r="AZ177" i="17"/>
  <c r="BA177" i="17"/>
  <c r="BB177" i="17"/>
  <c r="BC177" i="17"/>
  <c r="AZ178" i="17"/>
  <c r="BA178" i="17"/>
  <c r="BB178" i="17"/>
  <c r="BC178" i="17"/>
  <c r="AZ179" i="17"/>
  <c r="BA179" i="17"/>
  <c r="BB179" i="17"/>
  <c r="BC179" i="17"/>
  <c r="BD179" i="17" s="1"/>
  <c r="J179" i="59" s="1"/>
  <c r="AZ180" i="17"/>
  <c r="BA180" i="17"/>
  <c r="BB180" i="17"/>
  <c r="BC180" i="17"/>
  <c r="AZ181" i="17"/>
  <c r="BA181" i="17"/>
  <c r="BB181" i="17"/>
  <c r="BC181" i="17"/>
  <c r="AZ182" i="17"/>
  <c r="BA182" i="17"/>
  <c r="BB182" i="17"/>
  <c r="BC182" i="17"/>
  <c r="BD182" i="17" s="1"/>
  <c r="J182" i="59" s="1"/>
  <c r="AZ183" i="17"/>
  <c r="BA183" i="17"/>
  <c r="BB183" i="17"/>
  <c r="BC183" i="17"/>
  <c r="AZ184" i="17"/>
  <c r="BA184" i="17"/>
  <c r="BB184" i="17"/>
  <c r="BC184" i="17"/>
  <c r="AZ185" i="17"/>
  <c r="BA185" i="17"/>
  <c r="BB185" i="17"/>
  <c r="BC185" i="17"/>
  <c r="BD185" i="17" s="1"/>
  <c r="J185" i="59" s="1"/>
  <c r="AZ186" i="17"/>
  <c r="BA186" i="17"/>
  <c r="BB186" i="17"/>
  <c r="BC186" i="17"/>
  <c r="AZ187" i="17"/>
  <c r="BA187" i="17"/>
  <c r="BB187" i="17"/>
  <c r="BC187" i="17"/>
  <c r="AZ188" i="17"/>
  <c r="BA188" i="17"/>
  <c r="BB188" i="17"/>
  <c r="BC188" i="17"/>
  <c r="BD188" i="17" s="1"/>
  <c r="J188" i="59" s="1"/>
  <c r="K125" i="61" s="1"/>
  <c r="AZ189" i="17"/>
  <c r="BA189" i="17"/>
  <c r="BB189" i="17"/>
  <c r="BC189" i="17"/>
  <c r="AZ190" i="17"/>
  <c r="BA190" i="17"/>
  <c r="R86" i="75" s="1"/>
  <c r="BB190" i="17"/>
  <c r="BC190" i="17"/>
  <c r="AZ191" i="17"/>
  <c r="BA191" i="17"/>
  <c r="BB191" i="17"/>
  <c r="BC191" i="17"/>
  <c r="BD191" i="17" s="1"/>
  <c r="J191" i="59" s="1"/>
  <c r="AZ192" i="17"/>
  <c r="BA192" i="17"/>
  <c r="BB192" i="17"/>
  <c r="BC192" i="17"/>
  <c r="AZ193" i="17"/>
  <c r="BA193" i="17"/>
  <c r="BB193" i="17"/>
  <c r="BC193" i="17"/>
  <c r="AZ194" i="17"/>
  <c r="BA194" i="17"/>
  <c r="BB194" i="17"/>
  <c r="BC194" i="17"/>
  <c r="BD194" i="17" s="1"/>
  <c r="J194" i="59" s="1"/>
  <c r="AZ195" i="17"/>
  <c r="BA195" i="17"/>
  <c r="BB195" i="17"/>
  <c r="BC195" i="17"/>
  <c r="AZ196" i="17"/>
  <c r="BA196" i="17"/>
  <c r="BB196" i="17"/>
  <c r="BC196" i="17"/>
  <c r="AZ197" i="17"/>
  <c r="BA197" i="17"/>
  <c r="BB197" i="17"/>
  <c r="BC197" i="17"/>
  <c r="BD197" i="17" s="1"/>
  <c r="J197" i="59" s="1"/>
  <c r="AZ198" i="17"/>
  <c r="BA198" i="17"/>
  <c r="BB198" i="17"/>
  <c r="BC198" i="17"/>
  <c r="AZ199" i="17"/>
  <c r="BA199" i="17"/>
  <c r="BB199" i="17"/>
  <c r="BC199" i="17"/>
  <c r="AZ200" i="17"/>
  <c r="BA200" i="17"/>
  <c r="BB200" i="17"/>
  <c r="BC200" i="17"/>
  <c r="BD200" i="17" s="1"/>
  <c r="J200" i="59" s="1"/>
  <c r="AZ201" i="17"/>
  <c r="BA201" i="17"/>
  <c r="BB201" i="17"/>
  <c r="BC201" i="17"/>
  <c r="AZ202" i="17"/>
  <c r="Q102" i="75" s="1"/>
  <c r="BA202" i="17"/>
  <c r="BB202" i="17"/>
  <c r="BC202" i="17"/>
  <c r="AZ203" i="17"/>
  <c r="BA203" i="17"/>
  <c r="BB203" i="17"/>
  <c r="BC203" i="17"/>
  <c r="BD203" i="17" s="1"/>
  <c r="J203" i="59" s="1"/>
  <c r="K155" i="61" s="1"/>
  <c r="AZ204" i="17"/>
  <c r="BA204" i="17"/>
  <c r="BB204" i="17"/>
  <c r="BC204" i="17"/>
  <c r="AZ205" i="17"/>
  <c r="BA205" i="17"/>
  <c r="BB205" i="17"/>
  <c r="BC205" i="17"/>
  <c r="AZ206" i="17"/>
  <c r="BA206" i="17"/>
  <c r="BB206" i="17"/>
  <c r="BC206" i="17"/>
  <c r="BD206" i="17" s="1"/>
  <c r="J206" i="59" s="1"/>
  <c r="AZ207" i="17"/>
  <c r="BA207" i="17"/>
  <c r="BB207" i="17"/>
  <c r="BC207" i="17"/>
  <c r="AZ208" i="17"/>
  <c r="BA208" i="17"/>
  <c r="BB208" i="17"/>
  <c r="BC208" i="17"/>
  <c r="AZ209" i="17"/>
  <c r="BA209" i="17"/>
  <c r="BB209" i="17"/>
  <c r="BC209" i="17"/>
  <c r="BD209" i="17" s="1"/>
  <c r="J209" i="59" s="1"/>
  <c r="AZ210" i="17"/>
  <c r="BA210" i="17"/>
  <c r="BB210" i="17"/>
  <c r="BC210" i="17"/>
  <c r="AZ211" i="17"/>
  <c r="BA211" i="17"/>
  <c r="BB211" i="17"/>
  <c r="BC211" i="17"/>
  <c r="AZ212" i="17"/>
  <c r="BA212" i="17"/>
  <c r="BB212" i="17"/>
  <c r="BC212" i="17"/>
  <c r="BD212" i="17" s="1"/>
  <c r="J212" i="59" s="1"/>
  <c r="AZ213" i="17"/>
  <c r="BA213" i="17"/>
  <c r="BB213" i="17"/>
  <c r="BC213" i="17"/>
  <c r="AZ214" i="17"/>
  <c r="BA214" i="17"/>
  <c r="R118" i="75" s="1"/>
  <c r="BB214" i="17"/>
  <c r="BC214" i="17"/>
  <c r="AZ215" i="17"/>
  <c r="BA215" i="17"/>
  <c r="BB215" i="17"/>
  <c r="BC215" i="17"/>
  <c r="BD215" i="17" s="1"/>
  <c r="J215" i="59" s="1"/>
  <c r="K179" i="61" s="1"/>
  <c r="AZ216" i="17"/>
  <c r="BA216" i="17"/>
  <c r="BB216" i="17"/>
  <c r="BC216" i="17"/>
  <c r="AZ217" i="17"/>
  <c r="Q122" i="75"/>
  <c r="BA217" i="17"/>
  <c r="BB217" i="17"/>
  <c r="BC217" i="17"/>
  <c r="AZ218" i="17"/>
  <c r="BA218" i="17"/>
  <c r="BB218" i="17"/>
  <c r="BD218" i="17" s="1"/>
  <c r="J218" i="59" s="1"/>
  <c r="J218" i="92" s="1"/>
  <c r="BC218" i="17"/>
  <c r="AZ219" i="17"/>
  <c r="BA219" i="17"/>
  <c r="BB219" i="17"/>
  <c r="BC219" i="17"/>
  <c r="AZ220" i="17"/>
  <c r="Q126" i="75" s="1"/>
  <c r="BA220" i="17"/>
  <c r="BB220" i="17"/>
  <c r="BC220" i="17"/>
  <c r="AZ221" i="17"/>
  <c r="BA221" i="17"/>
  <c r="BB221" i="17"/>
  <c r="BD221" i="17" s="1"/>
  <c r="J221" i="59" s="1"/>
  <c r="BC221" i="17"/>
  <c r="AZ222" i="17"/>
  <c r="BA222" i="17"/>
  <c r="BB222" i="17"/>
  <c r="BC222" i="17"/>
  <c r="AZ223" i="17"/>
  <c r="BA223" i="17"/>
  <c r="BB223" i="17"/>
  <c r="BC223" i="17"/>
  <c r="AZ224" i="17"/>
  <c r="BA224" i="17"/>
  <c r="BB224" i="17"/>
  <c r="BD224" i="17" s="1"/>
  <c r="J224" i="59" s="1"/>
  <c r="J224" i="92" s="1"/>
  <c r="BC224" i="17"/>
  <c r="AZ225" i="17"/>
  <c r="BA225" i="17"/>
  <c r="BB225" i="17"/>
  <c r="BC225" i="17"/>
  <c r="AZ226" i="17"/>
  <c r="Q134" i="75" s="1"/>
  <c r="BA226" i="17"/>
  <c r="BB226" i="17"/>
  <c r="BC226" i="17"/>
  <c r="AZ227" i="17"/>
  <c r="BA227" i="17"/>
  <c r="BB227" i="17"/>
  <c r="BD227" i="17" s="1"/>
  <c r="J227" i="59" s="1"/>
  <c r="J227" i="92" s="1"/>
  <c r="BC227" i="17"/>
  <c r="AZ228" i="17"/>
  <c r="BA228" i="17"/>
  <c r="BB228" i="17"/>
  <c r="BC228" i="17"/>
  <c r="AZ229" i="17"/>
  <c r="BA229" i="17"/>
  <c r="BB229" i="17"/>
  <c r="BC229" i="17"/>
  <c r="AZ230" i="17"/>
  <c r="BA230" i="17"/>
  <c r="BB230" i="17"/>
  <c r="BD230" i="17" s="1"/>
  <c r="J230" i="59" s="1"/>
  <c r="BC230" i="17"/>
  <c r="AZ231" i="17"/>
  <c r="BA231" i="17"/>
  <c r="BB231" i="17"/>
  <c r="BC231" i="17"/>
  <c r="AZ232" i="17"/>
  <c r="BA232" i="17"/>
  <c r="BB232" i="17"/>
  <c r="BC232" i="17"/>
  <c r="AZ233" i="17"/>
  <c r="BA233" i="17"/>
  <c r="BB233" i="17"/>
  <c r="BD233" i="17" s="1"/>
  <c r="J233" i="59" s="1"/>
  <c r="BC233" i="17"/>
  <c r="AZ234" i="17"/>
  <c r="BA234" i="17"/>
  <c r="BB234" i="17"/>
  <c r="BC234" i="17"/>
  <c r="AZ235" i="17"/>
  <c r="BA235" i="17"/>
  <c r="BB235" i="17"/>
  <c r="BC235" i="17"/>
  <c r="AZ236" i="17"/>
  <c r="BA236" i="17"/>
  <c r="BB236" i="17"/>
  <c r="BD236" i="17" s="1"/>
  <c r="J236" i="59" s="1"/>
  <c r="BC236" i="17"/>
  <c r="AZ237" i="17"/>
  <c r="BA237" i="17"/>
  <c r="BB237" i="17"/>
  <c r="BC237" i="17"/>
  <c r="AZ238" i="17"/>
  <c r="BA238" i="17"/>
  <c r="BB238" i="17"/>
  <c r="BC238" i="17"/>
  <c r="AZ239" i="17"/>
  <c r="BA239" i="17"/>
  <c r="BB239" i="17"/>
  <c r="BD239" i="17" s="1"/>
  <c r="J239" i="59" s="1"/>
  <c r="K263" i="61" s="1"/>
  <c r="BC239" i="17"/>
  <c r="AZ240" i="17"/>
  <c r="BA240" i="17"/>
  <c r="BB240" i="17"/>
  <c r="BC240" i="17"/>
  <c r="AZ241" i="17"/>
  <c r="BA241" i="17"/>
  <c r="BB241" i="17"/>
  <c r="BC241" i="17"/>
  <c r="AZ242" i="17"/>
  <c r="BA242" i="17"/>
  <c r="BB242" i="17"/>
  <c r="BD242" i="17" s="1"/>
  <c r="J242" i="59" s="1"/>
  <c r="BC242" i="17"/>
  <c r="AZ243" i="17"/>
  <c r="BA243" i="17"/>
  <c r="BB243" i="17"/>
  <c r="BC243" i="17"/>
  <c r="AZ244" i="17"/>
  <c r="BA244" i="17"/>
  <c r="BB244" i="17"/>
  <c r="BC244" i="17"/>
  <c r="AZ245" i="17"/>
  <c r="BA245" i="17"/>
  <c r="BB245" i="17"/>
  <c r="BD245" i="17" s="1"/>
  <c r="J245" i="59" s="1"/>
  <c r="BC245" i="17"/>
  <c r="AZ246" i="17"/>
  <c r="BA246" i="17"/>
  <c r="BB246" i="17"/>
  <c r="BC246" i="17"/>
  <c r="AZ247" i="17"/>
  <c r="BA247" i="17"/>
  <c r="BB247" i="17"/>
  <c r="BC247" i="17"/>
  <c r="AZ248" i="17"/>
  <c r="BA248" i="17"/>
  <c r="BB248" i="17"/>
  <c r="BD248" i="17" s="1"/>
  <c r="J248" i="59" s="1"/>
  <c r="BC248" i="17"/>
  <c r="AZ249" i="17"/>
  <c r="BA249" i="17"/>
  <c r="BB249" i="17"/>
  <c r="BC249" i="17"/>
  <c r="AZ250" i="17"/>
  <c r="BA250" i="17"/>
  <c r="BB250" i="17"/>
  <c r="BC250" i="17"/>
  <c r="AZ251" i="17"/>
  <c r="BA251" i="17"/>
  <c r="BB251" i="17"/>
  <c r="BC251" i="17"/>
  <c r="AZ252" i="17"/>
  <c r="BA252" i="17"/>
  <c r="BB252" i="17"/>
  <c r="BC252" i="17"/>
  <c r="AZ253" i="17"/>
  <c r="BA253" i="17"/>
  <c r="BB253" i="17"/>
  <c r="BC253" i="17"/>
  <c r="AZ254" i="17"/>
  <c r="BA254" i="17"/>
  <c r="BB254" i="17"/>
  <c r="BD254" i="17" s="1"/>
  <c r="J254" i="59" s="1"/>
  <c r="J254" i="92" s="1"/>
  <c r="BC254" i="17"/>
  <c r="AZ255" i="17"/>
  <c r="BA255" i="17"/>
  <c r="BB255" i="17"/>
  <c r="BC255" i="17"/>
  <c r="AZ256" i="17"/>
  <c r="BA256" i="17"/>
  <c r="BB256" i="17"/>
  <c r="BC256" i="17"/>
  <c r="AZ257" i="17"/>
  <c r="BA257" i="17"/>
  <c r="BB257" i="17"/>
  <c r="BD257" i="17" s="1"/>
  <c r="J257" i="59" s="1"/>
  <c r="BC257" i="17"/>
  <c r="AZ258" i="17"/>
  <c r="BA258" i="17"/>
  <c r="BB258" i="17"/>
  <c r="BC258" i="17"/>
  <c r="AZ259" i="17"/>
  <c r="BA259" i="17"/>
  <c r="BB259" i="17"/>
  <c r="BC259" i="17"/>
  <c r="AZ260" i="17"/>
  <c r="BA260" i="17"/>
  <c r="BB260" i="17"/>
  <c r="BC260" i="17"/>
  <c r="AZ261" i="17"/>
  <c r="BA261" i="17"/>
  <c r="BB261" i="17"/>
  <c r="BC261" i="17"/>
  <c r="AZ262" i="17"/>
  <c r="BA262" i="17"/>
  <c r="BB262" i="17"/>
  <c r="BC262" i="17"/>
  <c r="AZ263" i="17"/>
  <c r="BA263" i="17"/>
  <c r="BB263" i="17"/>
  <c r="BD263" i="17" s="1"/>
  <c r="J263" i="59" s="1"/>
  <c r="J263" i="92" s="1"/>
  <c r="BC263" i="17"/>
  <c r="AZ264" i="17"/>
  <c r="BA264" i="17"/>
  <c r="BB264" i="17"/>
  <c r="BC264" i="17"/>
  <c r="AZ265" i="17"/>
  <c r="BA265" i="17"/>
  <c r="BB265" i="17"/>
  <c r="BC265" i="17"/>
  <c r="AZ266" i="17"/>
  <c r="BA266" i="17"/>
  <c r="BB266" i="17"/>
  <c r="BD266" i="17" s="1"/>
  <c r="J266" i="59" s="1"/>
  <c r="J266" i="92" s="1"/>
  <c r="BC266" i="17"/>
  <c r="AZ267" i="17"/>
  <c r="BA267" i="17"/>
  <c r="K8" i="87" s="1"/>
  <c r="BB267" i="17"/>
  <c r="BC267" i="17"/>
  <c r="AZ268" i="17"/>
  <c r="Q73" i="56" s="1"/>
  <c r="BA268" i="17"/>
  <c r="BB268" i="17"/>
  <c r="BC268" i="17"/>
  <c r="AZ269" i="17"/>
  <c r="BA269" i="17"/>
  <c r="BB269" i="17"/>
  <c r="BD269" i="17" s="1"/>
  <c r="J269" i="59" s="1"/>
  <c r="J269" i="92" s="1"/>
  <c r="BC269" i="17"/>
  <c r="AZ270" i="17"/>
  <c r="BA270" i="17"/>
  <c r="BB270" i="17"/>
  <c r="BC270" i="17"/>
  <c r="AZ271" i="17"/>
  <c r="BA271" i="17"/>
  <c r="BB271" i="17"/>
  <c r="BC271" i="17"/>
  <c r="AZ272" i="17"/>
  <c r="BA272" i="17"/>
  <c r="BB272" i="17"/>
  <c r="BC272" i="17"/>
  <c r="AZ273" i="17"/>
  <c r="BA273" i="17"/>
  <c r="BB273" i="17"/>
  <c r="BC273" i="17"/>
  <c r="AZ274" i="17"/>
  <c r="Q48" i="56" s="1"/>
  <c r="BA274" i="17"/>
  <c r="BB274" i="17"/>
  <c r="BC274" i="17"/>
  <c r="AZ275" i="17"/>
  <c r="BA275" i="17"/>
  <c r="BB275" i="17"/>
  <c r="BD275" i="17" s="1"/>
  <c r="J275" i="59" s="1"/>
  <c r="J275" i="92" s="1"/>
  <c r="BC275" i="17"/>
  <c r="AZ276" i="17"/>
  <c r="BA276" i="17"/>
  <c r="BB276" i="17"/>
  <c r="BC276" i="17"/>
  <c r="AZ277" i="17"/>
  <c r="BA277" i="17"/>
  <c r="BB277" i="17"/>
  <c r="BC277" i="17"/>
  <c r="AZ278" i="17"/>
  <c r="BA278" i="17"/>
  <c r="BB278" i="17"/>
  <c r="BD278" i="17" s="1"/>
  <c r="J278" i="59" s="1"/>
  <c r="J278" i="92" s="1"/>
  <c r="BC278" i="17"/>
  <c r="AZ279" i="17"/>
  <c r="BA279" i="17"/>
  <c r="BB279" i="17"/>
  <c r="BC279" i="17"/>
  <c r="AZ280" i="17"/>
  <c r="BA280" i="17"/>
  <c r="BB280" i="17"/>
  <c r="BC280" i="17"/>
  <c r="AZ281" i="17"/>
  <c r="BA281" i="17"/>
  <c r="BB281" i="17"/>
  <c r="BD281" i="17" s="1"/>
  <c r="J281" i="59" s="1"/>
  <c r="J281" i="92" s="1"/>
  <c r="BC281" i="17"/>
  <c r="AZ282" i="17"/>
  <c r="BA282" i="17"/>
  <c r="BB282" i="17"/>
  <c r="BC282" i="17"/>
  <c r="AZ283" i="17"/>
  <c r="BA283" i="17"/>
  <c r="BB283" i="17"/>
  <c r="BC283" i="17"/>
  <c r="AZ284" i="17"/>
  <c r="BA284" i="17"/>
  <c r="BB284" i="17"/>
  <c r="BD284" i="17" s="1"/>
  <c r="J284" i="59" s="1"/>
  <c r="J284" i="92" s="1"/>
  <c r="BC284" i="17"/>
  <c r="AZ285" i="17"/>
  <c r="BA285" i="17"/>
  <c r="BB285" i="17"/>
  <c r="BC285" i="17"/>
  <c r="AZ286" i="17"/>
  <c r="BA286" i="17"/>
  <c r="BB286" i="17"/>
  <c r="BC286" i="17"/>
  <c r="AZ287" i="17"/>
  <c r="BA287" i="17"/>
  <c r="BB287" i="17"/>
  <c r="BD287" i="17" s="1"/>
  <c r="J287" i="59" s="1"/>
  <c r="J287" i="92" s="1"/>
  <c r="BC287" i="17"/>
  <c r="AZ288" i="17"/>
  <c r="BA288" i="17"/>
  <c r="BB288" i="17"/>
  <c r="BC288" i="17"/>
  <c r="AZ289" i="17"/>
  <c r="BA289" i="17"/>
  <c r="BB289" i="17"/>
  <c r="BC289" i="17"/>
  <c r="AZ290" i="17"/>
  <c r="BA290" i="17"/>
  <c r="BB290" i="17"/>
  <c r="BD290" i="17" s="1"/>
  <c r="J290" i="59" s="1"/>
  <c r="J290" i="92" s="1"/>
  <c r="BC290" i="17"/>
  <c r="AZ291" i="17"/>
  <c r="BA291" i="17"/>
  <c r="BB291" i="17"/>
  <c r="BC291" i="17"/>
  <c r="AZ292" i="17"/>
  <c r="BA292" i="17"/>
  <c r="BB292" i="17"/>
  <c r="BC292" i="17"/>
  <c r="AZ293" i="17"/>
  <c r="BA293" i="17"/>
  <c r="BB293" i="17"/>
  <c r="BD293" i="17" s="1"/>
  <c r="J293" i="59" s="1"/>
  <c r="J293" i="92" s="1"/>
  <c r="BC293" i="17"/>
  <c r="AZ294" i="17"/>
  <c r="BA294" i="17"/>
  <c r="BB294" i="17"/>
  <c r="BC294" i="17"/>
  <c r="AZ295" i="17"/>
  <c r="BA295" i="17"/>
  <c r="BB295" i="17"/>
  <c r="BC295" i="17"/>
  <c r="AZ296" i="17"/>
  <c r="BA296" i="17"/>
  <c r="BB296" i="17"/>
  <c r="BD296" i="17" s="1"/>
  <c r="J296" i="59" s="1"/>
  <c r="J296" i="92" s="1"/>
  <c r="BC296" i="17"/>
  <c r="AZ297" i="17"/>
  <c r="BA297" i="17"/>
  <c r="BB297" i="17"/>
  <c r="BC297" i="17"/>
  <c r="AZ298" i="17"/>
  <c r="BA298" i="17"/>
  <c r="BB298" i="17"/>
  <c r="BC298" i="17"/>
  <c r="AZ299" i="17"/>
  <c r="BA299" i="17"/>
  <c r="BB299" i="17"/>
  <c r="BD299" i="17" s="1"/>
  <c r="J299" i="59" s="1"/>
  <c r="J299" i="92" s="1"/>
  <c r="BC299" i="17"/>
  <c r="AZ300" i="17"/>
  <c r="BA300" i="17"/>
  <c r="BB300" i="17"/>
  <c r="BC300" i="17"/>
  <c r="AZ301" i="17"/>
  <c r="Q8" i="56" s="1"/>
  <c r="BA301" i="17"/>
  <c r="BB301" i="17"/>
  <c r="BC301" i="17"/>
  <c r="AZ302" i="17"/>
  <c r="BA302" i="17"/>
  <c r="BB302" i="17"/>
  <c r="BC302" i="17"/>
  <c r="AZ303" i="17"/>
  <c r="BA303" i="17"/>
  <c r="BB303" i="17"/>
  <c r="BC303" i="17"/>
  <c r="AZ304" i="17"/>
  <c r="BA304" i="17"/>
  <c r="BB304" i="17"/>
  <c r="BC304" i="17"/>
  <c r="AZ305" i="17"/>
  <c r="BA305" i="17"/>
  <c r="BB305" i="17"/>
  <c r="BC305" i="17"/>
  <c r="AZ306" i="17"/>
  <c r="BA306" i="17"/>
  <c r="BB306" i="17"/>
  <c r="BC306" i="17"/>
  <c r="AZ307" i="17"/>
  <c r="BA307" i="17"/>
  <c r="BB307" i="17"/>
  <c r="BC307" i="17"/>
  <c r="AZ308" i="17"/>
  <c r="BA308" i="17"/>
  <c r="BB308" i="17"/>
  <c r="BC308" i="17"/>
  <c r="AZ309" i="17"/>
  <c r="BA309" i="17"/>
  <c r="BB309" i="17"/>
  <c r="BC309" i="17"/>
  <c r="AZ310" i="17"/>
  <c r="BA310" i="17"/>
  <c r="BB310" i="17"/>
  <c r="BC310" i="17"/>
  <c r="AZ311" i="17"/>
  <c r="BA311" i="17"/>
  <c r="BB311" i="17"/>
  <c r="BC311" i="17"/>
  <c r="AZ312" i="17"/>
  <c r="BA312" i="17"/>
  <c r="BB312" i="17"/>
  <c r="BC312" i="17"/>
  <c r="AZ313" i="17"/>
  <c r="BA313" i="17"/>
  <c r="BB313" i="17"/>
  <c r="BC313" i="17"/>
  <c r="AZ314" i="17"/>
  <c r="BA314" i="17"/>
  <c r="BB314" i="17"/>
  <c r="BC314" i="17"/>
  <c r="AZ315" i="17"/>
  <c r="BA315" i="17"/>
  <c r="BB315" i="17"/>
  <c r="BC315" i="17"/>
  <c r="AZ316" i="17"/>
  <c r="BA316" i="17"/>
  <c r="BB316" i="17"/>
  <c r="BC316" i="17"/>
  <c r="AZ317" i="17"/>
  <c r="BA317" i="17"/>
  <c r="BB317" i="17"/>
  <c r="BC317" i="17"/>
  <c r="AZ318" i="17"/>
  <c r="BA318" i="17"/>
  <c r="BB318" i="17"/>
  <c r="BC318" i="17"/>
  <c r="AZ319" i="17"/>
  <c r="BA319" i="17"/>
  <c r="BB319" i="17"/>
  <c r="BC319" i="17"/>
  <c r="AZ320" i="17"/>
  <c r="BA320" i="17"/>
  <c r="BB320" i="17"/>
  <c r="BC320" i="17"/>
  <c r="AZ321" i="17"/>
  <c r="BA321" i="17"/>
  <c r="BB321" i="17"/>
  <c r="BC321" i="17"/>
  <c r="AZ322" i="17"/>
  <c r="BA322" i="17"/>
  <c r="BB322" i="17"/>
  <c r="BC322" i="17"/>
  <c r="AZ323" i="17"/>
  <c r="BA323" i="17"/>
  <c r="BB323" i="17"/>
  <c r="BC323" i="17"/>
  <c r="AZ324" i="17"/>
  <c r="BA324" i="17"/>
  <c r="BB324" i="17"/>
  <c r="BC324" i="17"/>
  <c r="AZ325" i="17"/>
  <c r="BA325" i="17"/>
  <c r="BB325" i="17"/>
  <c r="BC325" i="17"/>
  <c r="AZ326" i="17"/>
  <c r="BA326" i="17"/>
  <c r="BB326" i="17"/>
  <c r="BC326" i="17"/>
  <c r="AZ327" i="17"/>
  <c r="BA327" i="17"/>
  <c r="BB327" i="17"/>
  <c r="BC327" i="17"/>
  <c r="AZ328" i="17"/>
  <c r="BA328" i="17"/>
  <c r="BB328" i="17"/>
  <c r="BC328" i="17"/>
  <c r="AZ329" i="17"/>
  <c r="BA329" i="17"/>
  <c r="BB329" i="17"/>
  <c r="BC329" i="17"/>
  <c r="AZ330" i="17"/>
  <c r="BA330" i="17"/>
  <c r="BB330" i="17"/>
  <c r="BC330" i="17"/>
  <c r="AZ331" i="17"/>
  <c r="BA331" i="17"/>
  <c r="BB331" i="17"/>
  <c r="BC331" i="17"/>
  <c r="AZ332" i="17"/>
  <c r="BA332" i="17"/>
  <c r="BB332" i="17"/>
  <c r="BC332" i="17"/>
  <c r="AZ333" i="17"/>
  <c r="BA333" i="17"/>
  <c r="BB333" i="17"/>
  <c r="BC333" i="17"/>
  <c r="AZ334" i="17"/>
  <c r="BA334" i="17"/>
  <c r="BB334" i="17"/>
  <c r="BC334" i="17"/>
  <c r="AZ335" i="17"/>
  <c r="BA335" i="17"/>
  <c r="BB335" i="17"/>
  <c r="BC335" i="17"/>
  <c r="AZ336" i="17"/>
  <c r="BA336" i="17"/>
  <c r="BB336" i="17"/>
  <c r="BC336" i="17"/>
  <c r="AZ337" i="17"/>
  <c r="BA337" i="17"/>
  <c r="BB337" i="17"/>
  <c r="BC337" i="17"/>
  <c r="AZ338" i="17"/>
  <c r="BA338" i="17"/>
  <c r="BB338" i="17"/>
  <c r="BC338" i="17"/>
  <c r="AZ339" i="17"/>
  <c r="BA339" i="17"/>
  <c r="BB339" i="17"/>
  <c r="BC339" i="17"/>
  <c r="AZ340" i="17"/>
  <c r="BA340" i="17"/>
  <c r="BB340" i="17"/>
  <c r="BC340" i="17"/>
  <c r="AZ341" i="17"/>
  <c r="BA341" i="17"/>
  <c r="BB341" i="17"/>
  <c r="BC341" i="17"/>
  <c r="AZ342" i="17"/>
  <c r="BA342" i="17"/>
  <c r="BB342" i="17"/>
  <c r="BC342" i="17"/>
  <c r="AZ343" i="17"/>
  <c r="Q9" i="84" s="1"/>
  <c r="BA343" i="17"/>
  <c r="BB343" i="17"/>
  <c r="BC343" i="17"/>
  <c r="AZ344" i="17"/>
  <c r="BA344" i="17"/>
  <c r="BB344" i="17"/>
  <c r="BD344" i="17" s="1"/>
  <c r="J344" i="59" s="1"/>
  <c r="J344" i="92" s="1"/>
  <c r="BC344" i="17"/>
  <c r="AZ345" i="17"/>
  <c r="BA345" i="17"/>
  <c r="BB345" i="17"/>
  <c r="BC345" i="17"/>
  <c r="AZ346" i="17"/>
  <c r="BA346" i="17"/>
  <c r="BB346" i="17"/>
  <c r="BC346" i="17"/>
  <c r="AZ347" i="17"/>
  <c r="BA347" i="17"/>
  <c r="BB347" i="17"/>
  <c r="BD347" i="17" s="1"/>
  <c r="J347" i="59" s="1"/>
  <c r="J347" i="92" s="1"/>
  <c r="BC347" i="17"/>
  <c r="AZ348" i="17"/>
  <c r="BA348" i="17"/>
  <c r="BB348" i="17"/>
  <c r="BC348" i="17"/>
  <c r="AZ349" i="17"/>
  <c r="BA349" i="17"/>
  <c r="BB349" i="17"/>
  <c r="BC349" i="17"/>
  <c r="AZ350" i="17"/>
  <c r="BA350" i="17"/>
  <c r="BB350" i="17"/>
  <c r="BD350" i="17" s="1"/>
  <c r="J350" i="59" s="1"/>
  <c r="BC350" i="17"/>
  <c r="AZ351" i="17"/>
  <c r="BA351" i="17"/>
  <c r="BB351" i="17"/>
  <c r="BC351" i="17"/>
  <c r="AZ352" i="17"/>
  <c r="BA352" i="17"/>
  <c r="BB352" i="17"/>
  <c r="BC352" i="17"/>
  <c r="AZ353" i="17"/>
  <c r="BA353" i="17"/>
  <c r="BB353" i="17"/>
  <c r="BD353" i="17" s="1"/>
  <c r="J353" i="59" s="1"/>
  <c r="K13" i="58" s="1"/>
  <c r="BC353" i="17"/>
  <c r="AZ354" i="17"/>
  <c r="BA354" i="17"/>
  <c r="BB354" i="17"/>
  <c r="BC354" i="17"/>
  <c r="AZ355" i="17"/>
  <c r="BA355" i="17"/>
  <c r="BB355" i="17"/>
  <c r="BC355" i="17"/>
  <c r="AZ356" i="17"/>
  <c r="BA356" i="17"/>
  <c r="BB356" i="17"/>
  <c r="BD356" i="17" s="1"/>
  <c r="J356" i="59" s="1"/>
  <c r="BC356" i="17"/>
  <c r="AZ357" i="17"/>
  <c r="BA357" i="17"/>
  <c r="BB357" i="17"/>
  <c r="BC357" i="17"/>
  <c r="AZ358" i="17"/>
  <c r="BA358" i="17"/>
  <c r="BB358" i="17"/>
  <c r="BC358" i="17"/>
  <c r="AZ359" i="17"/>
  <c r="BA359" i="17"/>
  <c r="BB359" i="17"/>
  <c r="BD359" i="17" s="1"/>
  <c r="J359" i="59" s="1"/>
  <c r="BC359" i="17"/>
  <c r="AZ360" i="17"/>
  <c r="BA360" i="17"/>
  <c r="BB360" i="17"/>
  <c r="BC360" i="17"/>
  <c r="AZ361" i="17"/>
  <c r="BA361" i="17"/>
  <c r="BB361" i="17"/>
  <c r="BC361" i="17"/>
  <c r="AZ362" i="17"/>
  <c r="BA362" i="17"/>
  <c r="BB362" i="17"/>
  <c r="BD362" i="17" s="1"/>
  <c r="J362" i="59" s="1"/>
  <c r="J362" i="92" s="1"/>
  <c r="BC362" i="17"/>
  <c r="AZ363" i="17"/>
  <c r="BA363" i="17"/>
  <c r="BB363" i="17"/>
  <c r="BC363" i="17"/>
  <c r="AZ364" i="17"/>
  <c r="BA364" i="17"/>
  <c r="BB364" i="17"/>
  <c r="BC364" i="17"/>
  <c r="AZ365" i="17"/>
  <c r="BA365" i="17"/>
  <c r="BB365" i="17"/>
  <c r="BD365" i="17" s="1"/>
  <c r="J365" i="59" s="1"/>
  <c r="BC365" i="17"/>
  <c r="AZ366" i="17"/>
  <c r="BA366" i="17"/>
  <c r="BB366" i="17"/>
  <c r="BC366" i="17"/>
  <c r="AZ367" i="17"/>
  <c r="BA367" i="17"/>
  <c r="BB367" i="17"/>
  <c r="BC367" i="17"/>
  <c r="AZ368" i="17"/>
  <c r="BA368" i="17"/>
  <c r="BB368" i="17"/>
  <c r="BD368" i="17" s="1"/>
  <c r="J368" i="59" s="1"/>
  <c r="BC368" i="17"/>
  <c r="AZ369" i="17"/>
  <c r="BA369" i="17"/>
  <c r="BB369" i="17"/>
  <c r="BC369" i="17"/>
  <c r="AZ370" i="17"/>
  <c r="BA370" i="17"/>
  <c r="BB370" i="17"/>
  <c r="BC370" i="17"/>
  <c r="AZ371" i="17"/>
  <c r="BA371" i="17"/>
  <c r="BB371" i="17"/>
  <c r="BD371" i="17" s="1"/>
  <c r="J371" i="59" s="1"/>
  <c r="BC371" i="17"/>
  <c r="AZ372" i="17"/>
  <c r="BA372" i="17"/>
  <c r="BB372" i="17"/>
  <c r="BC372" i="17"/>
  <c r="AZ373" i="17"/>
  <c r="BA373" i="17"/>
  <c r="BB373" i="17"/>
  <c r="BC373" i="17"/>
  <c r="AZ374" i="17"/>
  <c r="BA374" i="17"/>
  <c r="BB374" i="17"/>
  <c r="BD374" i="17" s="1"/>
  <c r="J374" i="59" s="1"/>
  <c r="K24" i="58" s="1"/>
  <c r="BC374" i="17"/>
  <c r="AZ375" i="17"/>
  <c r="BA375" i="17"/>
  <c r="BB375" i="17"/>
  <c r="BC375" i="17"/>
  <c r="AZ376" i="17"/>
  <c r="BA376" i="17"/>
  <c r="BB376" i="17"/>
  <c r="BC376" i="17"/>
  <c r="AZ377" i="17"/>
  <c r="BA377" i="17"/>
  <c r="BB377" i="17"/>
  <c r="BD377" i="17" s="1"/>
  <c r="J377" i="59" s="1"/>
  <c r="J377" i="92" s="1"/>
  <c r="BC377" i="17"/>
  <c r="AZ378" i="17"/>
  <c r="BA378" i="17"/>
  <c r="BB378" i="17"/>
  <c r="BC378" i="17"/>
  <c r="AZ379" i="17"/>
  <c r="BA379" i="17"/>
  <c r="BB379" i="17"/>
  <c r="BC379" i="17"/>
  <c r="AZ380" i="17"/>
  <c r="BA380" i="17"/>
  <c r="BB380" i="17"/>
  <c r="BD380" i="17" s="1"/>
  <c r="J380" i="59" s="1"/>
  <c r="K93" i="58" s="1"/>
  <c r="BC380" i="17"/>
  <c r="AZ381" i="17"/>
  <c r="BA381" i="17"/>
  <c r="BB381" i="17"/>
  <c r="BC381" i="17"/>
  <c r="AZ382" i="17"/>
  <c r="BA382" i="17"/>
  <c r="BB382" i="17"/>
  <c r="BC382" i="17"/>
  <c r="AZ383" i="17"/>
  <c r="BA383" i="17"/>
  <c r="BB383" i="17"/>
  <c r="BD383" i="17" s="1"/>
  <c r="J383" i="59" s="1"/>
  <c r="J383" i="92" s="1"/>
  <c r="BC383" i="17"/>
  <c r="AZ384" i="17"/>
  <c r="BA384" i="17"/>
  <c r="BB384" i="17"/>
  <c r="BC384" i="17"/>
  <c r="AZ385" i="17"/>
  <c r="BA385" i="17"/>
  <c r="BB385" i="17"/>
  <c r="BC385" i="17"/>
  <c r="AZ386" i="17"/>
  <c r="BA386" i="17"/>
  <c r="BB386" i="17"/>
  <c r="BD386" i="17" s="1"/>
  <c r="J386" i="59" s="1"/>
  <c r="J386" i="92" s="1"/>
  <c r="BC386" i="17"/>
  <c r="AZ387" i="17"/>
  <c r="BA387" i="17"/>
  <c r="BB387" i="17"/>
  <c r="BC387" i="17"/>
  <c r="AZ388" i="17"/>
  <c r="BA388" i="17"/>
  <c r="BB388" i="17"/>
  <c r="BC388" i="17"/>
  <c r="AZ389" i="17"/>
  <c r="BA389" i="17"/>
  <c r="BB389" i="17"/>
  <c r="BD389" i="17" s="1"/>
  <c r="J389" i="59" s="1"/>
  <c r="J389" i="92" s="1"/>
  <c r="BC389" i="17"/>
  <c r="AZ390" i="17"/>
  <c r="BA390" i="17"/>
  <c r="BB390" i="17"/>
  <c r="BC390" i="17"/>
  <c r="AZ391" i="17"/>
  <c r="BA391" i="17"/>
  <c r="BB391" i="17"/>
  <c r="BC391" i="17"/>
  <c r="AZ392" i="17"/>
  <c r="BA392" i="17"/>
  <c r="BB392" i="17"/>
  <c r="BD392" i="17" s="1"/>
  <c r="J392" i="59" s="1"/>
  <c r="L33" i="89" s="1"/>
  <c r="L34" i="89" s="1"/>
  <c r="I210" i="70" s="1"/>
  <c r="BC392" i="17"/>
  <c r="AZ393" i="17"/>
  <c r="BA393" i="17"/>
  <c r="BB393" i="17"/>
  <c r="BC393" i="17"/>
  <c r="AZ394" i="17"/>
  <c r="BA394" i="17"/>
  <c r="BB394" i="17"/>
  <c r="BC394" i="17"/>
  <c r="AZ395" i="17"/>
  <c r="BA395" i="17"/>
  <c r="BB395" i="17"/>
  <c r="BD395" i="17" s="1"/>
  <c r="J395" i="59" s="1"/>
  <c r="BC395" i="17"/>
  <c r="AZ396" i="17"/>
  <c r="BA396" i="17"/>
  <c r="BB396" i="17"/>
  <c r="BC396" i="17"/>
  <c r="AZ397" i="17"/>
  <c r="BA397" i="17"/>
  <c r="BB397" i="17"/>
  <c r="BC397" i="17"/>
  <c r="AZ398" i="17"/>
  <c r="BA398" i="17"/>
  <c r="BB398" i="17"/>
  <c r="BD398" i="17" s="1"/>
  <c r="J398" i="59" s="1"/>
  <c r="BC398" i="17"/>
  <c r="AZ399" i="17"/>
  <c r="BA399" i="17"/>
  <c r="BB399" i="17"/>
  <c r="BC399" i="17"/>
  <c r="AZ400" i="17"/>
  <c r="BA400" i="17"/>
  <c r="BB400" i="17"/>
  <c r="BC400" i="17"/>
  <c r="AZ401" i="17"/>
  <c r="BA401" i="17"/>
  <c r="BB401" i="17"/>
  <c r="BD401" i="17" s="1"/>
  <c r="J401" i="59" s="1"/>
  <c r="K214" i="58" s="1"/>
  <c r="BC401" i="17"/>
  <c r="AZ402" i="17"/>
  <c r="BA402" i="17"/>
  <c r="BB402" i="17"/>
  <c r="BC402" i="17"/>
  <c r="AZ403" i="17"/>
  <c r="BA403" i="17"/>
  <c r="BB403" i="17"/>
  <c r="BC403" i="17"/>
  <c r="AZ404" i="17"/>
  <c r="BA404" i="17"/>
  <c r="BB404" i="17"/>
  <c r="BD404" i="17" s="1"/>
  <c r="J404" i="59" s="1"/>
  <c r="BC404" i="17"/>
  <c r="AZ405" i="17"/>
  <c r="BA405" i="17"/>
  <c r="BB405" i="17"/>
  <c r="BC405" i="17"/>
  <c r="AZ406" i="17"/>
  <c r="BA406" i="17"/>
  <c r="BB406" i="17"/>
  <c r="BC406" i="17"/>
  <c r="AZ407" i="17"/>
  <c r="BA407" i="17"/>
  <c r="BB407" i="17"/>
  <c r="BD407" i="17" s="1"/>
  <c r="J407" i="59" s="1"/>
  <c r="BC407" i="17"/>
  <c r="AZ408" i="17"/>
  <c r="BA408" i="17"/>
  <c r="BB408" i="17"/>
  <c r="BC408" i="17"/>
  <c r="AZ409" i="17"/>
  <c r="BA409" i="17"/>
  <c r="BB409" i="17"/>
  <c r="BC409" i="17"/>
  <c r="AZ410" i="17"/>
  <c r="BA410" i="17"/>
  <c r="BB410" i="17"/>
  <c r="BD410" i="17" s="1"/>
  <c r="J410" i="59" s="1"/>
  <c r="BC410" i="17"/>
  <c r="AZ411" i="17"/>
  <c r="BA411" i="17"/>
  <c r="BB411" i="17"/>
  <c r="BC411" i="17"/>
  <c r="AZ412" i="17"/>
  <c r="BA412" i="17"/>
  <c r="BB412" i="17"/>
  <c r="BC412" i="17"/>
  <c r="AZ413" i="17"/>
  <c r="BA413" i="17"/>
  <c r="BB413" i="17"/>
  <c r="BD413" i="17" s="1"/>
  <c r="J413" i="59" s="1"/>
  <c r="J413" i="92" s="1"/>
  <c r="BC413" i="17"/>
  <c r="AZ414" i="17"/>
  <c r="BA414" i="17"/>
  <c r="BB414" i="17"/>
  <c r="BC414" i="17"/>
  <c r="AZ415" i="17"/>
  <c r="BA415" i="17"/>
  <c r="BB415" i="17"/>
  <c r="BC415" i="17"/>
  <c r="AZ416" i="17"/>
  <c r="BA416" i="17"/>
  <c r="BB416" i="17"/>
  <c r="BD416" i="17" s="1"/>
  <c r="J416" i="59" s="1"/>
  <c r="J416" i="92" s="1"/>
  <c r="BC416" i="17"/>
  <c r="AZ417" i="17"/>
  <c r="BA417" i="17"/>
  <c r="BB417" i="17"/>
  <c r="BC417" i="17"/>
  <c r="AZ418" i="17"/>
  <c r="BA418" i="17"/>
  <c r="BB418" i="17"/>
  <c r="BC418" i="17"/>
  <c r="AZ419" i="17"/>
  <c r="BA419" i="17"/>
  <c r="BB419" i="17"/>
  <c r="BD419" i="17" s="1"/>
  <c r="J419" i="59" s="1"/>
  <c r="J419" i="92" s="1"/>
  <c r="BC419" i="17"/>
  <c r="AZ420" i="17"/>
  <c r="BA420" i="17"/>
  <c r="BB420" i="17"/>
  <c r="BC420" i="17"/>
  <c r="AZ421" i="17"/>
  <c r="BA421" i="17"/>
  <c r="BB421" i="17"/>
  <c r="BC421" i="17"/>
  <c r="AZ422" i="17"/>
  <c r="BA422" i="17"/>
  <c r="BB422" i="17"/>
  <c r="BD422" i="17" s="1"/>
  <c r="J422" i="59" s="1"/>
  <c r="J422" i="92" s="1"/>
  <c r="BC422" i="17"/>
  <c r="AZ423" i="17"/>
  <c r="BA423" i="17"/>
  <c r="BB423" i="17"/>
  <c r="BC423" i="17"/>
  <c r="AZ424" i="17"/>
  <c r="Q142" i="55" s="1"/>
  <c r="BA424" i="17"/>
  <c r="BB424" i="17"/>
  <c r="BC424" i="17"/>
  <c r="AZ425" i="17"/>
  <c r="BA425" i="17"/>
  <c r="BB425" i="17"/>
  <c r="BD425" i="17" s="1"/>
  <c r="J425" i="59" s="1"/>
  <c r="J425" i="92" s="1"/>
  <c r="BC425" i="17"/>
  <c r="AZ426" i="17"/>
  <c r="BA426" i="17"/>
  <c r="BB426" i="17"/>
  <c r="BC426" i="17"/>
  <c r="AZ427" i="17"/>
  <c r="BA427" i="17"/>
  <c r="BB427" i="17"/>
  <c r="BC427" i="17"/>
  <c r="AZ428" i="17"/>
  <c r="BA428" i="17"/>
  <c r="BB428" i="17"/>
  <c r="BD428" i="17" s="1"/>
  <c r="J428" i="59" s="1"/>
  <c r="J428" i="92" s="1"/>
  <c r="BC428" i="17"/>
  <c r="AZ429" i="17"/>
  <c r="BA429" i="17"/>
  <c r="BB429" i="17"/>
  <c r="BC429" i="17"/>
  <c r="AZ430" i="17"/>
  <c r="BA430" i="17"/>
  <c r="BB430" i="17"/>
  <c r="BC430" i="17"/>
  <c r="AZ431" i="17"/>
  <c r="BA431" i="17"/>
  <c r="BB431" i="17"/>
  <c r="BD431" i="17" s="1"/>
  <c r="J431" i="59" s="1"/>
  <c r="J431" i="92" s="1"/>
  <c r="BC431" i="17"/>
  <c r="AZ432" i="17"/>
  <c r="BA432" i="17"/>
  <c r="BB432" i="17"/>
  <c r="BC432" i="17"/>
  <c r="AZ433" i="17"/>
  <c r="Q112" i="55"/>
  <c r="BA433" i="17"/>
  <c r="BB433" i="17"/>
  <c r="BC433" i="17"/>
  <c r="AZ434" i="17"/>
  <c r="BA434" i="17"/>
  <c r="R117" i="55" s="1"/>
  <c r="BB434" i="17"/>
  <c r="BC434" i="17"/>
  <c r="AZ435" i="17"/>
  <c r="BA435" i="17"/>
  <c r="BB435" i="17"/>
  <c r="BC435" i="17"/>
  <c r="AZ436" i="17"/>
  <c r="BA436" i="17"/>
  <c r="BB436" i="17"/>
  <c r="BC436" i="17"/>
  <c r="AZ437" i="17"/>
  <c r="BA437" i="17"/>
  <c r="R131" i="55" s="1"/>
  <c r="BB437" i="17"/>
  <c r="BC437" i="17"/>
  <c r="AZ438" i="17"/>
  <c r="BA438" i="17"/>
  <c r="BB438" i="17"/>
  <c r="BC438" i="17"/>
  <c r="AZ439" i="17"/>
  <c r="Q157" i="55" s="1"/>
  <c r="BA439" i="17"/>
  <c r="BB439" i="17"/>
  <c r="BC439" i="17"/>
  <c r="AZ440" i="17"/>
  <c r="Q162" i="55" s="1"/>
  <c r="BA440" i="17"/>
  <c r="BB440" i="17"/>
  <c r="BC440" i="17"/>
  <c r="AZ441" i="17"/>
  <c r="BA441" i="17"/>
  <c r="BB441" i="17"/>
  <c r="BC441" i="17"/>
  <c r="AZ442" i="17"/>
  <c r="BA442" i="17"/>
  <c r="BB442" i="17"/>
  <c r="BC442" i="17"/>
  <c r="AZ443" i="17"/>
  <c r="Q17" i="55" s="1"/>
  <c r="BA443" i="17"/>
  <c r="BB443" i="17"/>
  <c r="BC443" i="17"/>
  <c r="AZ444" i="17"/>
  <c r="BA444" i="17"/>
  <c r="BB444" i="17"/>
  <c r="BC444" i="17"/>
  <c r="AZ445" i="17"/>
  <c r="Q42" i="55" s="1"/>
  <c r="BA445" i="17"/>
  <c r="BB445" i="17"/>
  <c r="BC445" i="17"/>
  <c r="AZ446" i="17"/>
  <c r="BA446" i="17"/>
  <c r="BB446" i="17"/>
  <c r="BC446" i="17"/>
  <c r="AZ447" i="17"/>
  <c r="BA447" i="17"/>
  <c r="BB447" i="17"/>
  <c r="BC447" i="17"/>
  <c r="AZ448" i="17"/>
  <c r="BA448" i="17"/>
  <c r="BB448" i="17"/>
  <c r="BC448" i="17"/>
  <c r="AZ449" i="17"/>
  <c r="BA449" i="17"/>
  <c r="BB449" i="17"/>
  <c r="BC449" i="17"/>
  <c r="AZ450" i="17"/>
  <c r="BA450" i="17"/>
  <c r="BB450" i="17"/>
  <c r="BC450" i="17"/>
  <c r="AZ451" i="17"/>
  <c r="Q12" i="56"/>
  <c r="BA451" i="17"/>
  <c r="BB451" i="17"/>
  <c r="BC451" i="17"/>
  <c r="BD451" i="17" s="1"/>
  <c r="J451" i="59" s="1"/>
  <c r="J451" i="92" s="1"/>
  <c r="AZ452" i="17"/>
  <c r="BA452" i="17"/>
  <c r="BB452" i="17"/>
  <c r="BC452" i="17"/>
  <c r="AZ453" i="17"/>
  <c r="BA453" i="17"/>
  <c r="BB453" i="17"/>
  <c r="BC453" i="17"/>
  <c r="AZ454" i="17"/>
  <c r="BA454" i="17"/>
  <c r="BB454" i="17"/>
  <c r="BC454" i="17"/>
  <c r="AZ455" i="17"/>
  <c r="BA455" i="17"/>
  <c r="BB455" i="17"/>
  <c r="BC455" i="17"/>
  <c r="AZ456" i="17"/>
  <c r="BA456" i="17"/>
  <c r="BB456" i="17"/>
  <c r="BC456" i="17"/>
  <c r="AZ457" i="17"/>
  <c r="BA457" i="17"/>
  <c r="BB457" i="17"/>
  <c r="BC457" i="17"/>
  <c r="AZ458" i="17"/>
  <c r="BA458" i="17"/>
  <c r="BB458" i="17"/>
  <c r="BC458" i="17"/>
  <c r="AZ459" i="17"/>
  <c r="BA459" i="17"/>
  <c r="BB459" i="17"/>
  <c r="BC459" i="17"/>
  <c r="AZ460" i="17"/>
  <c r="BA460" i="17"/>
  <c r="BB460" i="17"/>
  <c r="BC460" i="17"/>
  <c r="AZ461" i="17"/>
  <c r="BA461" i="17"/>
  <c r="BB461" i="17"/>
  <c r="BC461" i="17"/>
  <c r="AZ462" i="17"/>
  <c r="BA462" i="17"/>
  <c r="BB462" i="17"/>
  <c r="BC462" i="17"/>
  <c r="AZ463" i="17"/>
  <c r="Q52" i="55" s="1"/>
  <c r="BA463" i="17"/>
  <c r="BB463" i="17"/>
  <c r="BD463" i="17" s="1"/>
  <c r="J463" i="59" s="1"/>
  <c r="J463" i="92" s="1"/>
  <c r="BC463" i="17"/>
  <c r="AZ464" i="17"/>
  <c r="BA464" i="17"/>
  <c r="BB464" i="17"/>
  <c r="BC464" i="17"/>
  <c r="AZ465" i="17"/>
  <c r="BA465" i="17"/>
  <c r="BB465" i="17"/>
  <c r="BC465" i="17"/>
  <c r="AZ466" i="17"/>
  <c r="BA466" i="17"/>
  <c r="BB466" i="17"/>
  <c r="BD466" i="17" s="1"/>
  <c r="J466" i="59" s="1"/>
  <c r="J466" i="92" s="1"/>
  <c r="BC466" i="17"/>
  <c r="AZ467" i="17"/>
  <c r="BA467" i="17"/>
  <c r="BB467" i="17"/>
  <c r="BC467" i="17"/>
  <c r="AZ468" i="17"/>
  <c r="BA468" i="17"/>
  <c r="BB468" i="17"/>
  <c r="BC468" i="17"/>
  <c r="AZ469" i="17"/>
  <c r="BA469" i="17"/>
  <c r="BB469" i="17"/>
  <c r="BD469" i="17" s="1"/>
  <c r="J469" i="59" s="1"/>
  <c r="J469" i="92" s="1"/>
  <c r="BC469" i="17"/>
  <c r="AZ470" i="17"/>
  <c r="BA470" i="17"/>
  <c r="BB470" i="17"/>
  <c r="BC470" i="17"/>
  <c r="AZ471" i="17"/>
  <c r="BA471" i="17"/>
  <c r="BB471" i="17"/>
  <c r="BC471" i="17"/>
  <c r="AZ472" i="17"/>
  <c r="Q32" i="55" s="1"/>
  <c r="BA472" i="17"/>
  <c r="BB472" i="17"/>
  <c r="BD472" i="17" s="1"/>
  <c r="J472" i="59" s="1"/>
  <c r="K40" i="60" s="1"/>
  <c r="K41" i="60" s="1"/>
  <c r="BC472" i="17"/>
  <c r="AZ473" i="17"/>
  <c r="BA473" i="17"/>
  <c r="BB473" i="17"/>
  <c r="BC473" i="17"/>
  <c r="AZ474" i="17"/>
  <c r="BA474" i="17"/>
  <c r="BB474" i="17"/>
  <c r="BC474" i="17"/>
  <c r="AZ475" i="17"/>
  <c r="BA475" i="17"/>
  <c r="BB475" i="17"/>
  <c r="BD475" i="17" s="1"/>
  <c r="J475" i="59" s="1"/>
  <c r="J475" i="92" s="1"/>
  <c r="BC475" i="17"/>
  <c r="AZ476" i="17"/>
  <c r="BA476" i="17"/>
  <c r="BB476" i="17"/>
  <c r="BC476" i="17"/>
  <c r="AZ477" i="17"/>
  <c r="BA477" i="17"/>
  <c r="BB477" i="17"/>
  <c r="BC477" i="17"/>
  <c r="AZ478" i="17"/>
  <c r="Q67" i="55" s="1"/>
  <c r="BA478" i="17"/>
  <c r="BB478" i="17"/>
  <c r="BD478" i="17" s="1"/>
  <c r="J478" i="59" s="1"/>
  <c r="J478" i="92" s="1"/>
  <c r="BC478" i="17"/>
  <c r="AZ479" i="17"/>
  <c r="BA479" i="17"/>
  <c r="BB479" i="17"/>
  <c r="BC479" i="17"/>
  <c r="AZ480" i="17"/>
  <c r="BA480" i="17"/>
  <c r="BB480" i="17"/>
  <c r="BC480" i="17"/>
  <c r="AZ481" i="17"/>
  <c r="Q147" i="55" s="1"/>
  <c r="BA481" i="17"/>
  <c r="BB481" i="17"/>
  <c r="BD481" i="17" s="1"/>
  <c r="J481" i="59" s="1"/>
  <c r="J481" i="92" s="1"/>
  <c r="BC481" i="17"/>
  <c r="AZ482" i="17"/>
  <c r="BA482" i="17"/>
  <c r="BB482" i="17"/>
  <c r="BC482" i="17"/>
  <c r="AZ483" i="17"/>
  <c r="BA483" i="17"/>
  <c r="BB483" i="17"/>
  <c r="BC483" i="17"/>
  <c r="AZ484" i="17"/>
  <c r="Q82" i="55" s="1"/>
  <c r="BA484" i="17"/>
  <c r="R82" i="55" s="1"/>
  <c r="BB484" i="17"/>
  <c r="BC484" i="17"/>
  <c r="AZ485" i="17"/>
  <c r="BA485" i="17"/>
  <c r="BB485" i="17"/>
  <c r="BC485" i="17"/>
  <c r="AZ486" i="17"/>
  <c r="BA486" i="17"/>
  <c r="BB486" i="17"/>
  <c r="BC486" i="17"/>
  <c r="AZ487" i="17"/>
  <c r="Q71" i="55"/>
  <c r="BA487" i="17"/>
  <c r="BB487" i="17"/>
  <c r="BC487" i="17"/>
  <c r="AZ488" i="17"/>
  <c r="BA488" i="17"/>
  <c r="BB488" i="17"/>
  <c r="BC488" i="17"/>
  <c r="AZ489" i="17"/>
  <c r="BA489" i="17"/>
  <c r="BB489" i="17"/>
  <c r="BC489" i="17"/>
  <c r="AZ490" i="17"/>
  <c r="BA490" i="17"/>
  <c r="BB490" i="17"/>
  <c r="BC490" i="17"/>
  <c r="AZ491" i="17"/>
  <c r="BA491" i="17"/>
  <c r="BB491" i="17"/>
  <c r="BC491" i="17"/>
  <c r="AZ492" i="17"/>
  <c r="BA492" i="17"/>
  <c r="BB492" i="17"/>
  <c r="BC492" i="17"/>
  <c r="AZ493" i="17"/>
  <c r="BA493" i="17"/>
  <c r="BB493" i="17"/>
  <c r="BC493" i="17"/>
  <c r="AZ494" i="17"/>
  <c r="BA494" i="17"/>
  <c r="BB494" i="17"/>
  <c r="BC494" i="17"/>
  <c r="AZ495" i="17"/>
  <c r="BA495" i="17"/>
  <c r="BB495" i="17"/>
  <c r="BC495" i="17"/>
  <c r="AZ496" i="17"/>
  <c r="BA496" i="17"/>
  <c r="BB496" i="17"/>
  <c r="BC496" i="17"/>
  <c r="AZ497" i="17"/>
  <c r="BA497" i="17"/>
  <c r="BB497" i="17"/>
  <c r="BC497" i="17"/>
  <c r="AZ498" i="17"/>
  <c r="BA498" i="17"/>
  <c r="BB498" i="17"/>
  <c r="BC498" i="17"/>
  <c r="AZ499" i="17"/>
  <c r="BA499" i="17"/>
  <c r="BB499" i="17"/>
  <c r="BC499" i="17"/>
  <c r="AZ500" i="17"/>
  <c r="BA500" i="17"/>
  <c r="BB500" i="17"/>
  <c r="BC500" i="17"/>
  <c r="AZ501" i="17"/>
  <c r="BA501" i="17"/>
  <c r="BB501" i="17"/>
  <c r="BC501" i="17"/>
  <c r="AZ502" i="17"/>
  <c r="BA502" i="17"/>
  <c r="BB502" i="17"/>
  <c r="BC502" i="17"/>
  <c r="AZ503" i="17"/>
  <c r="BA503" i="17"/>
  <c r="BB503" i="17"/>
  <c r="BC503" i="17"/>
  <c r="AZ504" i="17"/>
  <c r="BA504" i="17"/>
  <c r="BB504" i="17"/>
  <c r="BC504" i="17"/>
  <c r="AZ505" i="17"/>
  <c r="BA505" i="17"/>
  <c r="BB505" i="17"/>
  <c r="BC505" i="17"/>
  <c r="AZ506" i="17"/>
  <c r="BA506" i="17"/>
  <c r="BB506" i="17"/>
  <c r="BC506" i="17"/>
  <c r="AZ507" i="17"/>
  <c r="BA507" i="17"/>
  <c r="BB507" i="17"/>
  <c r="BC507" i="17"/>
  <c r="AZ508" i="17"/>
  <c r="BA508" i="17"/>
  <c r="BB508" i="17"/>
  <c r="BC508" i="17"/>
  <c r="AZ509" i="17"/>
  <c r="BA509" i="17"/>
  <c r="BB509" i="17"/>
  <c r="BC509" i="17"/>
  <c r="AZ510" i="17"/>
  <c r="BA510" i="17"/>
  <c r="BB510" i="17"/>
  <c r="BC510" i="17"/>
  <c r="AZ511" i="17"/>
  <c r="BA511" i="17"/>
  <c r="BB511" i="17"/>
  <c r="BC511" i="17"/>
  <c r="AZ512" i="17"/>
  <c r="BA512" i="17"/>
  <c r="BB512" i="17"/>
  <c r="BC512" i="17"/>
  <c r="AZ513" i="17"/>
  <c r="BA513" i="17"/>
  <c r="BB513" i="17"/>
  <c r="BC513" i="17"/>
  <c r="AZ514" i="17"/>
  <c r="BA514" i="17"/>
  <c r="BB514" i="17"/>
  <c r="BC514" i="17"/>
  <c r="AZ515" i="17"/>
  <c r="BA515" i="17"/>
  <c r="BB515" i="17"/>
  <c r="BC515" i="17"/>
  <c r="AZ516" i="17"/>
  <c r="BA516" i="17"/>
  <c r="BB516" i="17"/>
  <c r="BC516" i="17"/>
  <c r="AZ517" i="17"/>
  <c r="AC13" i="82" s="1"/>
  <c r="BA517" i="17"/>
  <c r="AD13" i="82" s="1"/>
  <c r="BB517" i="17"/>
  <c r="BC517" i="17"/>
  <c r="AZ518" i="17"/>
  <c r="BA518" i="17"/>
  <c r="BB518" i="17"/>
  <c r="BC518" i="17"/>
  <c r="AZ519" i="17"/>
  <c r="BA519" i="17"/>
  <c r="BB519" i="17"/>
  <c r="BC519" i="17"/>
  <c r="AZ520" i="17"/>
  <c r="BA520" i="17"/>
  <c r="BB520" i="17"/>
  <c r="BC520" i="17"/>
  <c r="AZ521" i="17"/>
  <c r="BA521" i="17"/>
  <c r="BB521" i="17"/>
  <c r="BC521" i="17"/>
  <c r="AZ522" i="17"/>
  <c r="BA522" i="17"/>
  <c r="BB522" i="17"/>
  <c r="BC522" i="17"/>
  <c r="AZ523" i="17"/>
  <c r="BA523" i="17"/>
  <c r="BB523" i="17"/>
  <c r="BC523" i="17"/>
  <c r="AZ524" i="17"/>
  <c r="BA524" i="17"/>
  <c r="BB524" i="17"/>
  <c r="BC524" i="17"/>
  <c r="AZ525" i="17"/>
  <c r="BA525" i="17"/>
  <c r="BB525" i="17"/>
  <c r="BC525" i="17"/>
  <c r="AZ526" i="17"/>
  <c r="BA526" i="17"/>
  <c r="BB526" i="17"/>
  <c r="BC526" i="17"/>
  <c r="AZ527" i="17"/>
  <c r="BA527" i="17"/>
  <c r="BB527" i="17"/>
  <c r="BC527" i="17"/>
  <c r="AZ528" i="17"/>
  <c r="BA528" i="17"/>
  <c r="BB528" i="17"/>
  <c r="BC528" i="17"/>
  <c r="AZ529" i="17"/>
  <c r="BA529" i="17"/>
  <c r="BB529" i="17"/>
  <c r="BC529" i="17"/>
  <c r="AZ530" i="17"/>
  <c r="BA530" i="17"/>
  <c r="BB530" i="17"/>
  <c r="BC530" i="17"/>
  <c r="AZ531" i="17"/>
  <c r="BA531" i="17"/>
  <c r="BB531" i="17"/>
  <c r="BC531" i="17"/>
  <c r="AZ532" i="17"/>
  <c r="BA532" i="17"/>
  <c r="BB532" i="17"/>
  <c r="BC532" i="17"/>
  <c r="AZ533" i="17"/>
  <c r="BA533" i="17"/>
  <c r="BB533" i="17"/>
  <c r="BC533" i="17"/>
  <c r="AZ534" i="17"/>
  <c r="BA534" i="17"/>
  <c r="BB534" i="17"/>
  <c r="BC534" i="17"/>
  <c r="AZ535" i="17"/>
  <c r="BA535" i="17"/>
  <c r="BB535" i="17"/>
  <c r="BC535" i="17"/>
  <c r="AZ536" i="17"/>
  <c r="BA536" i="17"/>
  <c r="BB536" i="17"/>
  <c r="BC536" i="17"/>
  <c r="AZ537" i="17"/>
  <c r="BA537" i="17"/>
  <c r="BB537" i="17"/>
  <c r="BC537" i="17"/>
  <c r="AZ538" i="17"/>
  <c r="BA538" i="17"/>
  <c r="BB538" i="17"/>
  <c r="BC538" i="17"/>
  <c r="AZ539" i="17"/>
  <c r="BA539" i="17"/>
  <c r="BB539" i="17"/>
  <c r="BC539" i="17"/>
  <c r="AZ540" i="17"/>
  <c r="BA540" i="17"/>
  <c r="BB540" i="17"/>
  <c r="BC540" i="17"/>
  <c r="AZ541" i="17"/>
  <c r="BA541" i="17"/>
  <c r="BB541" i="17"/>
  <c r="BC541" i="17"/>
  <c r="AZ542" i="17"/>
  <c r="BA542" i="17"/>
  <c r="BB542" i="17"/>
  <c r="BC542" i="17"/>
  <c r="AZ543" i="17"/>
  <c r="BA543" i="17"/>
  <c r="BB543" i="17"/>
  <c r="BC543" i="17"/>
  <c r="AZ544" i="17"/>
  <c r="BA544" i="17"/>
  <c r="BB544" i="17"/>
  <c r="BC544" i="17"/>
  <c r="AZ545" i="17"/>
  <c r="BA545" i="17"/>
  <c r="BB545" i="17"/>
  <c r="BC545" i="17"/>
  <c r="AZ546" i="17"/>
  <c r="BA546" i="17"/>
  <c r="BB546" i="17"/>
  <c r="BC546" i="17"/>
  <c r="AZ547" i="17"/>
  <c r="BA547" i="17"/>
  <c r="BB547" i="17"/>
  <c r="BC547" i="17"/>
  <c r="AZ548" i="17"/>
  <c r="BA548" i="17"/>
  <c r="BB548" i="17"/>
  <c r="BC548" i="17"/>
  <c r="AZ549" i="17"/>
  <c r="BA549" i="17"/>
  <c r="BB549" i="17"/>
  <c r="BC549" i="17"/>
  <c r="AZ550" i="17"/>
  <c r="BA550" i="17"/>
  <c r="BB550" i="17"/>
  <c r="BC550" i="17"/>
  <c r="AZ551" i="17"/>
  <c r="BA551" i="17"/>
  <c r="BB551" i="17"/>
  <c r="BC551" i="17"/>
  <c r="AZ552" i="17"/>
  <c r="BA552" i="17"/>
  <c r="BB552" i="17"/>
  <c r="BC552" i="17"/>
  <c r="AZ553" i="17"/>
  <c r="BA553" i="17"/>
  <c r="BB553" i="17"/>
  <c r="BC553" i="17"/>
  <c r="AZ554" i="17"/>
  <c r="BA554" i="17"/>
  <c r="BB554" i="17"/>
  <c r="BC554" i="17"/>
  <c r="AZ555" i="17"/>
  <c r="BA555" i="17"/>
  <c r="BB555" i="17"/>
  <c r="BC555" i="17"/>
  <c r="AZ556" i="17"/>
  <c r="BA556" i="17"/>
  <c r="BB556" i="17"/>
  <c r="BC556" i="17"/>
  <c r="AZ557" i="17"/>
  <c r="BA557" i="17"/>
  <c r="BB557" i="17"/>
  <c r="BC557" i="17"/>
  <c r="AZ558" i="17"/>
  <c r="BA558" i="17"/>
  <c r="BB558" i="17"/>
  <c r="BC558" i="17"/>
  <c r="AZ559" i="17"/>
  <c r="BA559" i="17"/>
  <c r="BB559" i="17"/>
  <c r="BC559" i="17"/>
  <c r="AZ560" i="17"/>
  <c r="BA560" i="17"/>
  <c r="BB560" i="17"/>
  <c r="BC560" i="17"/>
  <c r="AZ561" i="17"/>
  <c r="BA561" i="17"/>
  <c r="BB561" i="17"/>
  <c r="BC561" i="17"/>
  <c r="AZ562" i="17"/>
  <c r="BA562" i="17"/>
  <c r="BB562" i="17"/>
  <c r="BC562" i="17"/>
  <c r="AZ563" i="17"/>
  <c r="BA563" i="17"/>
  <c r="BB563" i="17"/>
  <c r="BC563" i="17"/>
  <c r="AZ564" i="17"/>
  <c r="BA564" i="17"/>
  <c r="BB564" i="17"/>
  <c r="BC564" i="17"/>
  <c r="AZ565" i="17"/>
  <c r="BA565" i="17"/>
  <c r="BB565" i="17"/>
  <c r="BC565" i="17"/>
  <c r="AZ566" i="17"/>
  <c r="BA566" i="17"/>
  <c r="BB566" i="17"/>
  <c r="BC566" i="17"/>
  <c r="AZ567" i="17"/>
  <c r="BA567" i="17"/>
  <c r="BB567" i="17"/>
  <c r="BC567" i="17"/>
  <c r="AZ568" i="17"/>
  <c r="BA568" i="17"/>
  <c r="BB568" i="17"/>
  <c r="BC568" i="17"/>
  <c r="AZ569" i="17"/>
  <c r="BA569" i="17"/>
  <c r="BB569" i="17"/>
  <c r="BC569" i="17"/>
  <c r="AZ570" i="17"/>
  <c r="BA570" i="17"/>
  <c r="BB570" i="17"/>
  <c r="BC570" i="17"/>
  <c r="AZ571" i="17"/>
  <c r="BA571" i="17"/>
  <c r="BB571" i="17"/>
  <c r="BC571" i="17"/>
  <c r="AZ572" i="17"/>
  <c r="BA572" i="17"/>
  <c r="BB572" i="17"/>
  <c r="BC572" i="17"/>
  <c r="AZ573" i="17"/>
  <c r="BA573" i="17"/>
  <c r="BB573" i="17"/>
  <c r="BC573" i="17"/>
  <c r="AZ574" i="17"/>
  <c r="BA574" i="17"/>
  <c r="BB574" i="17"/>
  <c r="BC574" i="17"/>
  <c r="AZ575" i="17"/>
  <c r="BA575" i="17"/>
  <c r="BB575" i="17"/>
  <c r="BC575" i="17"/>
  <c r="AZ576" i="17"/>
  <c r="BA576" i="17"/>
  <c r="BB576" i="17"/>
  <c r="BC576" i="17"/>
  <c r="AZ577" i="17"/>
  <c r="BA577" i="17"/>
  <c r="BB577" i="17"/>
  <c r="BC577" i="17"/>
  <c r="AZ578" i="17"/>
  <c r="BA578" i="17"/>
  <c r="BB578" i="17"/>
  <c r="BC578" i="17"/>
  <c r="AZ579" i="17"/>
  <c r="BA579" i="17"/>
  <c r="BB579" i="17"/>
  <c r="BC579" i="17"/>
  <c r="AZ580" i="17"/>
  <c r="BA580" i="17"/>
  <c r="BB580" i="17"/>
  <c r="BC580" i="17"/>
  <c r="AZ581" i="17"/>
  <c r="BA581" i="17"/>
  <c r="BB581" i="17"/>
  <c r="BC581" i="17"/>
  <c r="AZ582" i="17"/>
  <c r="BA582" i="17"/>
  <c r="BB582" i="17"/>
  <c r="BC582" i="17"/>
  <c r="AZ583" i="17"/>
  <c r="BA583" i="17"/>
  <c r="BB583" i="17"/>
  <c r="BC583" i="17"/>
  <c r="AZ584" i="17"/>
  <c r="BA584" i="17"/>
  <c r="BB584" i="17"/>
  <c r="BC584" i="17"/>
  <c r="AZ585" i="17"/>
  <c r="BA585" i="17"/>
  <c r="BB585" i="17"/>
  <c r="BC585" i="17"/>
  <c r="AZ586" i="17"/>
  <c r="BA586" i="17"/>
  <c r="BB586" i="17"/>
  <c r="BC586" i="17"/>
  <c r="AZ587" i="17"/>
  <c r="BA587" i="17"/>
  <c r="BB587" i="17"/>
  <c r="BC587" i="17"/>
  <c r="AZ588" i="17"/>
  <c r="BA588" i="17"/>
  <c r="BB588" i="17"/>
  <c r="BC588" i="17"/>
  <c r="AZ589" i="17"/>
  <c r="BA589" i="17"/>
  <c r="BB589" i="17"/>
  <c r="BC589" i="17"/>
  <c r="AZ590" i="17"/>
  <c r="BA590" i="17"/>
  <c r="BB590" i="17"/>
  <c r="BC590" i="17"/>
  <c r="AZ591" i="17"/>
  <c r="BA591" i="17"/>
  <c r="BB591" i="17"/>
  <c r="BC591" i="17"/>
  <c r="AZ592" i="17"/>
  <c r="BA592" i="17"/>
  <c r="BB592" i="17"/>
  <c r="BC592" i="17"/>
  <c r="AZ593" i="17"/>
  <c r="BA593" i="17"/>
  <c r="BB593" i="17"/>
  <c r="BC593" i="17"/>
  <c r="AZ594" i="17"/>
  <c r="BA594" i="17"/>
  <c r="BB594" i="17"/>
  <c r="BC594" i="17"/>
  <c r="AZ595" i="17"/>
  <c r="BA595" i="17"/>
  <c r="BB595" i="17"/>
  <c r="BC595" i="17"/>
  <c r="AZ596" i="17"/>
  <c r="BA596" i="17"/>
  <c r="BB596" i="17"/>
  <c r="BC596" i="17"/>
  <c r="AZ597" i="17"/>
  <c r="BA597" i="17"/>
  <c r="BB597" i="17"/>
  <c r="BC597" i="17"/>
  <c r="AZ598" i="17"/>
  <c r="BA598" i="17"/>
  <c r="BB598" i="17"/>
  <c r="BC598" i="17"/>
  <c r="AZ599" i="17"/>
  <c r="BA599" i="17"/>
  <c r="BB599" i="17"/>
  <c r="BC599" i="17"/>
  <c r="AZ600" i="17"/>
  <c r="BA600" i="17"/>
  <c r="BB600" i="17"/>
  <c r="BC600" i="17"/>
  <c r="AZ601" i="17"/>
  <c r="BA601" i="17"/>
  <c r="BB601" i="17"/>
  <c r="BC601" i="17"/>
  <c r="AZ602" i="17"/>
  <c r="BA602" i="17"/>
  <c r="BB602" i="17"/>
  <c r="BC602" i="17"/>
  <c r="AZ603" i="17"/>
  <c r="BA603" i="17"/>
  <c r="BB603" i="17"/>
  <c r="BC603" i="17"/>
  <c r="AZ604" i="17"/>
  <c r="BA604" i="17"/>
  <c r="BB604" i="17"/>
  <c r="BC604" i="17"/>
  <c r="AZ605" i="17"/>
  <c r="BA605" i="17"/>
  <c r="BB605" i="17"/>
  <c r="BC605" i="17"/>
  <c r="AZ606" i="17"/>
  <c r="BA606" i="17"/>
  <c r="BB606" i="17"/>
  <c r="BC606" i="17"/>
  <c r="AZ607" i="17"/>
  <c r="BA607" i="17"/>
  <c r="BB607" i="17"/>
  <c r="BC607" i="17"/>
  <c r="AZ608" i="17"/>
  <c r="BA608" i="17"/>
  <c r="BB608" i="17"/>
  <c r="BC608" i="17"/>
  <c r="AZ609" i="17"/>
  <c r="BA609" i="17"/>
  <c r="BB609" i="17"/>
  <c r="BC609" i="17"/>
  <c r="AZ610" i="17"/>
  <c r="BA610" i="17"/>
  <c r="BB610" i="17"/>
  <c r="BC610" i="17"/>
  <c r="AZ611" i="17"/>
  <c r="BA611" i="17"/>
  <c r="BB611" i="17"/>
  <c r="BC611" i="17"/>
  <c r="AZ612" i="17"/>
  <c r="BA612" i="17"/>
  <c r="BB612" i="17"/>
  <c r="BC612" i="17"/>
  <c r="AZ613" i="17"/>
  <c r="BA613" i="17"/>
  <c r="BB613" i="17"/>
  <c r="BC613" i="17"/>
  <c r="AZ614" i="17"/>
  <c r="BA614" i="17"/>
  <c r="BB614" i="17"/>
  <c r="BC614" i="17"/>
  <c r="AZ615" i="17"/>
  <c r="BA615" i="17"/>
  <c r="BB615" i="17"/>
  <c r="BC615" i="17"/>
  <c r="AZ616" i="17"/>
  <c r="BA616" i="17"/>
  <c r="BB616" i="17"/>
  <c r="BC616" i="17"/>
  <c r="AZ617" i="17"/>
  <c r="BA617" i="17"/>
  <c r="BB617" i="17"/>
  <c r="BC617" i="17"/>
  <c r="AZ618" i="17"/>
  <c r="BA618" i="17"/>
  <c r="BB618" i="17"/>
  <c r="BC618" i="17"/>
  <c r="AZ619" i="17"/>
  <c r="BA619" i="17"/>
  <c r="BB619" i="17"/>
  <c r="BC619" i="17"/>
  <c r="AZ620" i="17"/>
  <c r="BA620" i="17"/>
  <c r="BB620" i="17"/>
  <c r="BC620" i="17"/>
  <c r="AZ621" i="17"/>
  <c r="BA621" i="17"/>
  <c r="BB621" i="17"/>
  <c r="BC621" i="17"/>
  <c r="AZ622" i="17"/>
  <c r="BA622" i="17"/>
  <c r="BB622" i="17"/>
  <c r="BC622" i="17"/>
  <c r="AZ623" i="17"/>
  <c r="BA623" i="17"/>
  <c r="BB623" i="17"/>
  <c r="BC623" i="17"/>
  <c r="AZ624" i="17"/>
  <c r="BA624" i="17"/>
  <c r="BB624" i="17"/>
  <c r="BC624" i="17"/>
  <c r="AZ625" i="17"/>
  <c r="BA625" i="17"/>
  <c r="BB625" i="17"/>
  <c r="BC625" i="17"/>
  <c r="AZ626" i="17"/>
  <c r="BA626" i="17"/>
  <c r="BB626" i="17"/>
  <c r="BC626" i="17"/>
  <c r="AZ627" i="17"/>
  <c r="BA627" i="17"/>
  <c r="BB627" i="17"/>
  <c r="BC627" i="17"/>
  <c r="AZ628" i="17"/>
  <c r="BA628" i="17"/>
  <c r="BB628" i="17"/>
  <c r="BC628" i="17"/>
  <c r="AZ629" i="17"/>
  <c r="BA629" i="17"/>
  <c r="BB629" i="17"/>
  <c r="BC629" i="17"/>
  <c r="AZ630" i="17"/>
  <c r="BA630" i="17"/>
  <c r="BB630" i="17"/>
  <c r="BC630" i="17"/>
  <c r="AZ631" i="17"/>
  <c r="BA631" i="17"/>
  <c r="BB631" i="17"/>
  <c r="BC631" i="17"/>
  <c r="AZ632" i="17"/>
  <c r="BA632" i="17"/>
  <c r="BB632" i="17"/>
  <c r="BC632" i="17"/>
  <c r="AZ633" i="17"/>
  <c r="BA633" i="17"/>
  <c r="BB633" i="17"/>
  <c r="BC633" i="17"/>
  <c r="AZ634" i="17"/>
  <c r="BA634" i="17"/>
  <c r="BB634" i="17"/>
  <c r="BC634" i="17"/>
  <c r="AZ635" i="17"/>
  <c r="BA635" i="17"/>
  <c r="BB635" i="17"/>
  <c r="BC635" i="17"/>
  <c r="AZ636" i="17"/>
  <c r="BA636" i="17"/>
  <c r="BB636" i="17"/>
  <c r="BC636" i="17"/>
  <c r="AZ637" i="17"/>
  <c r="BA637" i="17"/>
  <c r="BB637" i="17"/>
  <c r="BC637" i="17"/>
  <c r="AZ638" i="17"/>
  <c r="BA638" i="17"/>
  <c r="BB638" i="17"/>
  <c r="BC638" i="17"/>
  <c r="AZ639" i="17"/>
  <c r="BA639" i="17"/>
  <c r="BB639" i="17"/>
  <c r="BC639" i="17"/>
  <c r="AZ640" i="17"/>
  <c r="BA640" i="17"/>
  <c r="BB640" i="17"/>
  <c r="BC640" i="17"/>
  <c r="AZ641" i="17"/>
  <c r="BA641" i="17"/>
  <c r="BB641" i="17"/>
  <c r="BC641" i="17"/>
  <c r="AZ642" i="17"/>
  <c r="BA642" i="17"/>
  <c r="BB642" i="17"/>
  <c r="BC642" i="17"/>
  <c r="AZ643" i="17"/>
  <c r="BA643" i="17"/>
  <c r="BB643" i="17"/>
  <c r="BC643" i="17"/>
  <c r="AZ644" i="17"/>
  <c r="BA644" i="17"/>
  <c r="BB644" i="17"/>
  <c r="BC644" i="17"/>
  <c r="AZ645" i="17"/>
  <c r="BA645" i="17"/>
  <c r="BB645" i="17"/>
  <c r="BC645" i="17"/>
  <c r="AZ646" i="17"/>
  <c r="BA646" i="17"/>
  <c r="BB646" i="17"/>
  <c r="BC646" i="17"/>
  <c r="AZ647" i="17"/>
  <c r="BA647" i="17"/>
  <c r="BB647" i="17"/>
  <c r="BC647" i="17"/>
  <c r="AZ648" i="17"/>
  <c r="BA648" i="17"/>
  <c r="BB648" i="17"/>
  <c r="BC648" i="17"/>
  <c r="AZ649" i="17"/>
  <c r="BA649" i="17"/>
  <c r="BB649" i="17"/>
  <c r="BC649" i="17"/>
  <c r="AZ650" i="17"/>
  <c r="BA650" i="17"/>
  <c r="BB650" i="17"/>
  <c r="BC650" i="17"/>
  <c r="AZ651" i="17"/>
  <c r="BA651" i="17"/>
  <c r="BB651" i="17"/>
  <c r="BC651" i="17"/>
  <c r="AZ652" i="17"/>
  <c r="BA652" i="17"/>
  <c r="BB652" i="17"/>
  <c r="BC652" i="17"/>
  <c r="AZ653" i="17"/>
  <c r="BA653" i="17"/>
  <c r="BB653" i="17"/>
  <c r="BC653" i="17"/>
  <c r="AZ654" i="17"/>
  <c r="BA654" i="17"/>
  <c r="BB654" i="17"/>
  <c r="BC654" i="17"/>
  <c r="AZ655" i="17"/>
  <c r="BA655" i="17"/>
  <c r="BB655" i="17"/>
  <c r="BC655" i="17"/>
  <c r="AZ656" i="17"/>
  <c r="BA656" i="17"/>
  <c r="BB656" i="17"/>
  <c r="BC656" i="17"/>
  <c r="AZ657" i="17"/>
  <c r="BA657" i="17"/>
  <c r="BB657" i="17"/>
  <c r="BC657" i="17"/>
  <c r="AZ658" i="17"/>
  <c r="BA658" i="17"/>
  <c r="BB658" i="17"/>
  <c r="BC658" i="17"/>
  <c r="AZ659" i="17"/>
  <c r="BA659" i="17"/>
  <c r="BB659" i="17"/>
  <c r="BC659" i="17"/>
  <c r="AZ660" i="17"/>
  <c r="BA660" i="17"/>
  <c r="BB660" i="17"/>
  <c r="BC660" i="17"/>
  <c r="AZ661" i="17"/>
  <c r="BA661" i="17"/>
  <c r="BB661" i="17"/>
  <c r="BC661" i="17"/>
  <c r="AZ662" i="17"/>
  <c r="BA662" i="17"/>
  <c r="BB662" i="17"/>
  <c r="BC662" i="17"/>
  <c r="AZ663" i="17"/>
  <c r="BA663" i="17"/>
  <c r="BB663" i="17"/>
  <c r="BC663" i="17"/>
  <c r="AZ664" i="17"/>
  <c r="BA664" i="17"/>
  <c r="BB664" i="17"/>
  <c r="BC664" i="17"/>
  <c r="AZ665" i="17"/>
  <c r="BA665" i="17"/>
  <c r="BB665" i="17"/>
  <c r="BC665" i="17"/>
  <c r="AZ666" i="17"/>
  <c r="BA666" i="17"/>
  <c r="BB666" i="17"/>
  <c r="BC666" i="17"/>
  <c r="AZ667" i="17"/>
  <c r="BA667" i="17"/>
  <c r="BB667" i="17"/>
  <c r="BC667" i="17"/>
  <c r="AZ668" i="17"/>
  <c r="BA668" i="17"/>
  <c r="BB668" i="17"/>
  <c r="BC668" i="17"/>
  <c r="AZ669" i="17"/>
  <c r="BA669" i="17"/>
  <c r="BB669" i="17"/>
  <c r="BC669" i="17"/>
  <c r="AZ670" i="17"/>
  <c r="BA670" i="17"/>
  <c r="BB670" i="17"/>
  <c r="BC670" i="17"/>
  <c r="AZ671" i="17"/>
  <c r="BA671" i="17"/>
  <c r="R87" i="56"/>
  <c r="BB671" i="17"/>
  <c r="BC671" i="17"/>
  <c r="AZ672" i="17"/>
  <c r="BA672" i="17"/>
  <c r="BB672" i="17"/>
  <c r="BC672" i="17"/>
  <c r="AZ673" i="17"/>
  <c r="BA673" i="17"/>
  <c r="BB673" i="17"/>
  <c r="BC673" i="17"/>
  <c r="AZ674" i="17"/>
  <c r="BA674" i="17"/>
  <c r="BB674" i="17"/>
  <c r="BC674" i="17"/>
  <c r="AZ675" i="17"/>
  <c r="BA675" i="17"/>
  <c r="BB675" i="17"/>
  <c r="BC675" i="17"/>
  <c r="AZ676" i="17"/>
  <c r="BA676" i="17"/>
  <c r="BB676" i="17"/>
  <c r="BC676" i="17"/>
  <c r="AZ677" i="17"/>
  <c r="BA677" i="17"/>
  <c r="BB677" i="17"/>
  <c r="BC677" i="17"/>
  <c r="AZ678" i="17"/>
  <c r="BA678" i="17"/>
  <c r="BB678" i="17"/>
  <c r="BC678" i="17"/>
  <c r="AZ679" i="17"/>
  <c r="BA679" i="17"/>
  <c r="BB679" i="17"/>
  <c r="BC679" i="17"/>
  <c r="AZ680" i="17"/>
  <c r="BA680" i="17"/>
  <c r="BB680" i="17"/>
  <c r="BC680" i="17"/>
  <c r="AZ681" i="17"/>
  <c r="BA681" i="17"/>
  <c r="BB681" i="17"/>
  <c r="BC681" i="17"/>
  <c r="AZ682" i="17"/>
  <c r="BA682" i="17"/>
  <c r="BB682" i="17"/>
  <c r="BC682" i="17"/>
  <c r="AZ683" i="17"/>
  <c r="BA683" i="17"/>
  <c r="BB683" i="17"/>
  <c r="BC683" i="17"/>
  <c r="AZ684" i="17"/>
  <c r="BA684" i="17"/>
  <c r="BB684" i="17"/>
  <c r="BC684" i="17"/>
  <c r="AZ685" i="17"/>
  <c r="BA685" i="17"/>
  <c r="BB685" i="17"/>
  <c r="BC685" i="17"/>
  <c r="AZ686" i="17"/>
  <c r="BA686" i="17"/>
  <c r="BB686" i="17"/>
  <c r="BC686" i="17"/>
  <c r="AZ687" i="17"/>
  <c r="BA687" i="17"/>
  <c r="BB687" i="17"/>
  <c r="BC687" i="17"/>
  <c r="AZ688" i="17"/>
  <c r="BA688" i="17"/>
  <c r="BB688" i="17"/>
  <c r="BC688" i="17"/>
  <c r="AZ689" i="17"/>
  <c r="BA689" i="17"/>
  <c r="BB689" i="17"/>
  <c r="BC689" i="17"/>
  <c r="AZ690" i="17"/>
  <c r="BA690" i="17"/>
  <c r="BB690" i="17"/>
  <c r="BC690" i="17"/>
  <c r="AZ691" i="17"/>
  <c r="BA691" i="17"/>
  <c r="BB691" i="17"/>
  <c r="BC691" i="17"/>
  <c r="AZ692" i="17"/>
  <c r="BA692" i="17"/>
  <c r="BB692" i="17"/>
  <c r="BC692" i="17"/>
  <c r="AZ693" i="17"/>
  <c r="BA693" i="17"/>
  <c r="BB693" i="17"/>
  <c r="BC693" i="17"/>
  <c r="AZ694" i="17"/>
  <c r="BA694" i="17"/>
  <c r="BB694" i="17"/>
  <c r="BC694" i="17"/>
  <c r="AZ695" i="17"/>
  <c r="BA695" i="17"/>
  <c r="BB695" i="17"/>
  <c r="BC695" i="17"/>
  <c r="AZ696" i="17"/>
  <c r="BA696" i="17"/>
  <c r="BB696" i="17"/>
  <c r="BC696" i="17"/>
  <c r="AZ697" i="17"/>
  <c r="BA697" i="17"/>
  <c r="BB697" i="17"/>
  <c r="BC697" i="17"/>
  <c r="AZ698" i="17"/>
  <c r="BA698" i="17"/>
  <c r="BB698" i="17"/>
  <c r="BC698" i="17"/>
  <c r="AZ699" i="17"/>
  <c r="BA699" i="17"/>
  <c r="BB699" i="17"/>
  <c r="BC699" i="17"/>
  <c r="AZ700" i="17"/>
  <c r="BA700" i="17"/>
  <c r="BB700" i="17"/>
  <c r="BC700" i="17"/>
  <c r="AZ701" i="17"/>
  <c r="BA701" i="17"/>
  <c r="BB701" i="17"/>
  <c r="BC701" i="17"/>
  <c r="AZ702" i="17"/>
  <c r="BA702" i="17"/>
  <c r="BB702" i="17"/>
  <c r="BC702" i="17"/>
  <c r="AZ703" i="17"/>
  <c r="BA703" i="17"/>
  <c r="BB703" i="17"/>
  <c r="BC703" i="17"/>
  <c r="AZ704" i="17"/>
  <c r="BA704" i="17"/>
  <c r="BB704" i="17"/>
  <c r="BC704" i="17"/>
  <c r="AZ705" i="17"/>
  <c r="BA705" i="17"/>
  <c r="BB705" i="17"/>
  <c r="BC705" i="17"/>
  <c r="AZ706" i="17"/>
  <c r="BA706" i="17"/>
  <c r="BB706" i="17"/>
  <c r="BC706" i="17"/>
  <c r="AZ707" i="17"/>
  <c r="BA707" i="17"/>
  <c r="BB707" i="17"/>
  <c r="BC707" i="17"/>
  <c r="AZ708" i="17"/>
  <c r="BA708" i="17"/>
  <c r="BB708" i="17"/>
  <c r="BC708" i="17"/>
  <c r="AZ709" i="17"/>
  <c r="BA709" i="17"/>
  <c r="BB709" i="17"/>
  <c r="BC709" i="17"/>
  <c r="AZ710" i="17"/>
  <c r="BA710" i="17"/>
  <c r="BB710" i="17"/>
  <c r="BC710" i="17"/>
  <c r="AZ711" i="17"/>
  <c r="BA711" i="17"/>
  <c r="BB711" i="17"/>
  <c r="BC711" i="17"/>
  <c r="AZ712" i="17"/>
  <c r="BA712" i="17"/>
  <c r="BB712" i="17"/>
  <c r="BC712" i="17"/>
  <c r="AZ713" i="17"/>
  <c r="BA713" i="17"/>
  <c r="BB713" i="17"/>
  <c r="BC713" i="17"/>
  <c r="AZ714" i="17"/>
  <c r="BA714" i="17"/>
  <c r="BB714" i="17"/>
  <c r="BC714" i="17"/>
  <c r="AZ715" i="17"/>
  <c r="BA715" i="17"/>
  <c r="BB715" i="17"/>
  <c r="BC715" i="17"/>
  <c r="AZ716" i="17"/>
  <c r="BA716" i="17"/>
  <c r="BB716" i="17"/>
  <c r="BC716" i="17"/>
  <c r="AZ717" i="17"/>
  <c r="BA717" i="17"/>
  <c r="BB717" i="17"/>
  <c r="BC717" i="17"/>
  <c r="AZ718" i="17"/>
  <c r="BA718" i="17"/>
  <c r="BB718" i="17"/>
  <c r="BC718" i="17"/>
  <c r="AZ719" i="17"/>
  <c r="BA719" i="17"/>
  <c r="BB719" i="17"/>
  <c r="BC719" i="17"/>
  <c r="AZ720" i="17"/>
  <c r="BA720" i="17"/>
  <c r="BB720" i="17"/>
  <c r="BC720" i="17"/>
  <c r="AZ721" i="17"/>
  <c r="Q11" i="84" s="1"/>
  <c r="BA721" i="17"/>
  <c r="BB721" i="17"/>
  <c r="BC721" i="17"/>
  <c r="AZ722" i="17"/>
  <c r="BA722" i="17"/>
  <c r="BB722" i="17"/>
  <c r="BC722" i="17"/>
  <c r="AZ723" i="17"/>
  <c r="BA723" i="17"/>
  <c r="R13" i="84" s="1"/>
  <c r="BB723" i="17"/>
  <c r="BC723" i="17"/>
  <c r="AZ724" i="17"/>
  <c r="BA724" i="17"/>
  <c r="BB724" i="17"/>
  <c r="BC724" i="17"/>
  <c r="AZ725" i="17"/>
  <c r="BA725" i="17"/>
  <c r="R6" i="84" s="1"/>
  <c r="BB725" i="17"/>
  <c r="BC725" i="17"/>
  <c r="AZ726" i="17"/>
  <c r="BA726" i="17"/>
  <c r="BB726" i="17"/>
  <c r="BD726" i="17" s="1"/>
  <c r="J726" i="59" s="1"/>
  <c r="J726" i="92" s="1"/>
  <c r="BC726" i="17"/>
  <c r="AZ727" i="17"/>
  <c r="BA727" i="17"/>
  <c r="R8" i="84" s="1"/>
  <c r="BB727" i="17"/>
  <c r="BC727" i="17"/>
  <c r="AZ728" i="17"/>
  <c r="BA728" i="17"/>
  <c r="BB728" i="17"/>
  <c r="BC728" i="17"/>
  <c r="AZ729" i="17"/>
  <c r="BA729" i="17"/>
  <c r="BB729" i="17"/>
  <c r="BD729" i="17" s="1"/>
  <c r="J729" i="59" s="1"/>
  <c r="J729" i="92" s="1"/>
  <c r="BC729" i="17"/>
  <c r="AZ730" i="17"/>
  <c r="BA730" i="17"/>
  <c r="BB730" i="17"/>
  <c r="BC730" i="17"/>
  <c r="AZ731" i="17"/>
  <c r="BA731" i="17"/>
  <c r="BB731" i="17"/>
  <c r="BC731" i="17"/>
  <c r="AZ732" i="17"/>
  <c r="BA732" i="17"/>
  <c r="BB732" i="17"/>
  <c r="BD732" i="17" s="1"/>
  <c r="J732" i="59" s="1"/>
  <c r="BC732" i="17"/>
  <c r="AZ733" i="17"/>
  <c r="BA733" i="17"/>
  <c r="R23" i="75" s="1"/>
  <c r="BB733" i="17"/>
  <c r="BC733" i="17"/>
  <c r="AZ734" i="17"/>
  <c r="BA734" i="17"/>
  <c r="BB734" i="17"/>
  <c r="BC734" i="17"/>
  <c r="AZ735" i="17"/>
  <c r="BA735" i="17"/>
  <c r="R31" i="75" s="1"/>
  <c r="BB735" i="17"/>
  <c r="BC735" i="17"/>
  <c r="AZ736" i="17"/>
  <c r="BA736" i="17"/>
  <c r="BB736" i="17"/>
  <c r="BC736" i="17"/>
  <c r="AZ737" i="17"/>
  <c r="BA737" i="17"/>
  <c r="R39" i="75"/>
  <c r="BB737" i="17"/>
  <c r="BC737" i="17"/>
  <c r="AZ738" i="17"/>
  <c r="BA738" i="17"/>
  <c r="R43" i="75" s="1"/>
  <c r="BB738" i="17"/>
  <c r="BC738" i="17"/>
  <c r="AZ739" i="17"/>
  <c r="BA739" i="17"/>
  <c r="BB739" i="17"/>
  <c r="BC739" i="17"/>
  <c r="AZ740" i="17"/>
  <c r="BA740" i="17"/>
  <c r="BB740" i="17"/>
  <c r="BC740" i="17"/>
  <c r="AZ741" i="17"/>
  <c r="Q91" i="75" s="1"/>
  <c r="BA741" i="17"/>
  <c r="R91" i="75" s="1"/>
  <c r="BB741" i="17"/>
  <c r="BC741" i="17"/>
  <c r="AZ742" i="17"/>
  <c r="BA742" i="17"/>
  <c r="BB742" i="17"/>
  <c r="BC742" i="17"/>
  <c r="AZ743" i="17"/>
  <c r="BA743" i="17"/>
  <c r="BB743" i="17"/>
  <c r="BC743" i="17"/>
  <c r="AZ744" i="17"/>
  <c r="Q103" i="75" s="1"/>
  <c r="BA744" i="17"/>
  <c r="BB744" i="17"/>
  <c r="BC744" i="17"/>
  <c r="AZ745" i="17"/>
  <c r="BA745" i="17"/>
  <c r="R107" i="75" s="1"/>
  <c r="BB745" i="17"/>
  <c r="BC745" i="17"/>
  <c r="AZ746" i="17"/>
  <c r="BA746" i="17"/>
  <c r="BB746" i="17"/>
  <c r="BC746" i="17"/>
  <c r="AZ747" i="17"/>
  <c r="BA747" i="17"/>
  <c r="R115" i="75" s="1"/>
  <c r="BB747" i="17"/>
  <c r="BC747" i="17"/>
  <c r="AZ748" i="17"/>
  <c r="BA748" i="17"/>
  <c r="BB748" i="17"/>
  <c r="BC748" i="17"/>
  <c r="AZ749" i="17"/>
  <c r="Q123" i="75" s="1"/>
  <c r="BA749" i="17"/>
  <c r="R123" i="75" s="1"/>
  <c r="BB749" i="17"/>
  <c r="BC749" i="17"/>
  <c r="AZ750" i="17"/>
  <c r="BA750" i="17"/>
  <c r="BB750" i="17"/>
  <c r="BC750" i="17"/>
  <c r="AZ751" i="17"/>
  <c r="BA751" i="17"/>
  <c r="R131" i="75" s="1"/>
  <c r="BB751" i="17"/>
  <c r="BC751" i="17"/>
  <c r="AZ752" i="17"/>
  <c r="BA752" i="17"/>
  <c r="R135" i="75" s="1"/>
  <c r="BB752" i="17"/>
  <c r="BC752" i="17"/>
  <c r="AZ753" i="17"/>
  <c r="BA753" i="17"/>
  <c r="R139" i="75" s="1"/>
  <c r="BB753" i="17"/>
  <c r="BC753" i="17"/>
  <c r="AZ754" i="17"/>
  <c r="BA754" i="17"/>
  <c r="BB754" i="17"/>
  <c r="BC754" i="17"/>
  <c r="AZ755" i="17"/>
  <c r="Q196" i="75" s="1"/>
  <c r="BA755" i="17"/>
  <c r="R196" i="75" s="1"/>
  <c r="BB755" i="17"/>
  <c r="BC755" i="17"/>
  <c r="AZ756" i="17"/>
  <c r="BA756" i="17"/>
  <c r="BB756" i="17"/>
  <c r="BC756" i="17"/>
  <c r="AZ757" i="17"/>
  <c r="BA757" i="17"/>
  <c r="R47" i="75"/>
  <c r="BB757" i="17"/>
  <c r="BC757" i="17"/>
  <c r="AZ758" i="17"/>
  <c r="BA758" i="17"/>
  <c r="R51" i="75" s="1"/>
  <c r="BB758" i="17"/>
  <c r="BC758" i="17"/>
  <c r="AZ759" i="17"/>
  <c r="BA759" i="17"/>
  <c r="R55" i="75" s="1"/>
  <c r="BB759" i="17"/>
  <c r="BC759" i="17"/>
  <c r="AZ760" i="17"/>
  <c r="BA760" i="17"/>
  <c r="BB760" i="17"/>
  <c r="BC760" i="17"/>
  <c r="AZ761" i="17"/>
  <c r="BA761" i="17"/>
  <c r="R63" i="75" s="1"/>
  <c r="BB761" i="17"/>
  <c r="BC761" i="17"/>
  <c r="AZ762" i="17"/>
  <c r="BA762" i="17"/>
  <c r="BB762" i="17"/>
  <c r="BC762" i="17"/>
  <c r="AZ763" i="17"/>
  <c r="Q71" i="75"/>
  <c r="BA763" i="17"/>
  <c r="R71" i="75"/>
  <c r="BB763" i="17"/>
  <c r="BC763" i="17"/>
  <c r="AZ764" i="17"/>
  <c r="Q75" i="75"/>
  <c r="BA764" i="17"/>
  <c r="BB764" i="17"/>
  <c r="BC764" i="17"/>
  <c r="AZ765" i="17"/>
  <c r="Q79" i="75" s="1"/>
  <c r="BA765" i="17"/>
  <c r="R79" i="75" s="1"/>
  <c r="BB765" i="17"/>
  <c r="BC765" i="17"/>
  <c r="AZ766" i="17"/>
  <c r="BA766" i="17"/>
  <c r="BB766" i="17"/>
  <c r="BC766" i="17"/>
  <c r="AZ767" i="17"/>
  <c r="BA767" i="17"/>
  <c r="R147" i="75" s="1"/>
  <c r="BB767" i="17"/>
  <c r="BC767" i="17"/>
  <c r="AZ768" i="17"/>
  <c r="Q151" i="75" s="1"/>
  <c r="BA768" i="17"/>
  <c r="BB768" i="17"/>
  <c r="BC768" i="17"/>
  <c r="AZ769" i="17"/>
  <c r="Q155" i="75" s="1"/>
  <c r="BA769" i="17"/>
  <c r="R155" i="75"/>
  <c r="BB769" i="17"/>
  <c r="BC769" i="17"/>
  <c r="AZ770" i="17"/>
  <c r="BA770" i="17"/>
  <c r="BB770" i="17"/>
  <c r="BC770" i="17"/>
  <c r="AZ771" i="17"/>
  <c r="BA771" i="17"/>
  <c r="R163" i="75" s="1"/>
  <c r="BB771" i="17"/>
  <c r="BC771" i="17"/>
  <c r="AZ772" i="17"/>
  <c r="BA772" i="17"/>
  <c r="R167" i="75" s="1"/>
  <c r="BB772" i="17"/>
  <c r="BC772" i="17"/>
  <c r="AZ773" i="17"/>
  <c r="Q171" i="75" s="1"/>
  <c r="BA773" i="17"/>
  <c r="R171" i="75" s="1"/>
  <c r="BB773" i="17"/>
  <c r="BC773" i="17"/>
  <c r="AZ774" i="17"/>
  <c r="BA774" i="17"/>
  <c r="BB774" i="17"/>
  <c r="BC774" i="17"/>
  <c r="AZ775" i="17"/>
  <c r="BA775" i="17"/>
  <c r="R179" i="75" s="1"/>
  <c r="BB775" i="17"/>
  <c r="BC775" i="17"/>
  <c r="AZ776" i="17"/>
  <c r="BA776" i="17"/>
  <c r="BB776" i="17"/>
  <c r="BC776" i="17"/>
  <c r="AZ777" i="17"/>
  <c r="BA777" i="17"/>
  <c r="R193" i="75" s="1"/>
  <c r="BB777" i="17"/>
  <c r="BC777" i="17"/>
  <c r="AZ778" i="17"/>
  <c r="BA778" i="17"/>
  <c r="BB778" i="17"/>
  <c r="BC778" i="17"/>
  <c r="AZ779" i="17"/>
  <c r="Q205" i="75"/>
  <c r="BA779" i="17"/>
  <c r="R205" i="75"/>
  <c r="BB779" i="17"/>
  <c r="BC779" i="17"/>
  <c r="AZ780" i="17"/>
  <c r="BA780" i="17"/>
  <c r="BB780" i="17"/>
  <c r="BC780" i="17"/>
  <c r="AZ781" i="17"/>
  <c r="BA781" i="17"/>
  <c r="BB781" i="17"/>
  <c r="BC781" i="17"/>
  <c r="AZ782" i="17"/>
  <c r="BA782" i="17"/>
  <c r="BB782" i="17"/>
  <c r="BC782" i="17"/>
  <c r="AZ783" i="17"/>
  <c r="BA783" i="17"/>
  <c r="BB783" i="17"/>
  <c r="BC783" i="17"/>
  <c r="AZ784" i="17"/>
  <c r="BA784" i="17"/>
  <c r="BB784" i="17"/>
  <c r="BC784" i="17"/>
  <c r="AZ785" i="17"/>
  <c r="BA785" i="17"/>
  <c r="BB785" i="17"/>
  <c r="BC785" i="17"/>
  <c r="AZ786" i="17"/>
  <c r="BA786" i="17"/>
  <c r="BB786" i="17"/>
  <c r="BC786" i="17"/>
  <c r="AZ787" i="17"/>
  <c r="BA787" i="17"/>
  <c r="BB787" i="17"/>
  <c r="BC787" i="17"/>
  <c r="AZ788" i="17"/>
  <c r="BA788" i="17"/>
  <c r="BB788" i="17"/>
  <c r="BC788" i="17"/>
  <c r="AZ789" i="17"/>
  <c r="BA789" i="17"/>
  <c r="BB789" i="17"/>
  <c r="BC789" i="17"/>
  <c r="AZ790" i="17"/>
  <c r="BA790" i="17"/>
  <c r="BB790" i="17"/>
  <c r="BC790" i="17"/>
  <c r="AZ791" i="17"/>
  <c r="AC46" i="81"/>
  <c r="BA791" i="17"/>
  <c r="AD46" i="81" s="1"/>
  <c r="BB791" i="17"/>
  <c r="BC791" i="17"/>
  <c r="AZ792" i="17"/>
  <c r="AC63" i="81" s="1"/>
  <c r="BA792" i="17"/>
  <c r="BB792" i="17"/>
  <c r="BC792" i="17"/>
  <c r="AZ793" i="17"/>
  <c r="BA793" i="17"/>
  <c r="AD52" i="81"/>
  <c r="BB793" i="17"/>
  <c r="BC793" i="17"/>
  <c r="AZ794" i="17"/>
  <c r="BA794" i="17"/>
  <c r="BB794" i="17"/>
  <c r="BC794" i="17"/>
  <c r="AZ795" i="17"/>
  <c r="AC68" i="81" s="1"/>
  <c r="BA795" i="17"/>
  <c r="AD68" i="81" s="1"/>
  <c r="BB795" i="17"/>
  <c r="BC795" i="17"/>
  <c r="AF68" i="81" s="1"/>
  <c r="AZ796" i="17"/>
  <c r="BA796" i="17"/>
  <c r="BB796" i="17"/>
  <c r="BC796" i="17"/>
  <c r="AZ797" i="17"/>
  <c r="BA797" i="17"/>
  <c r="BB797" i="17"/>
  <c r="BC797" i="17"/>
  <c r="AZ798" i="17"/>
  <c r="BA798" i="17"/>
  <c r="BB798" i="17"/>
  <c r="BC798" i="17"/>
  <c r="AZ799" i="17"/>
  <c r="BA799" i="17"/>
  <c r="BB799" i="17"/>
  <c r="BC799" i="17"/>
  <c r="AZ800" i="17"/>
  <c r="BA800" i="17"/>
  <c r="BB800" i="17"/>
  <c r="BC800" i="17"/>
  <c r="AZ801" i="17"/>
  <c r="BA801" i="17"/>
  <c r="BB801" i="17"/>
  <c r="BC801" i="17"/>
  <c r="AZ802" i="17"/>
  <c r="BA802" i="17"/>
  <c r="BB802" i="17"/>
  <c r="BC802" i="17"/>
  <c r="AZ803" i="17"/>
  <c r="BA803" i="17"/>
  <c r="BB803" i="17"/>
  <c r="BC803" i="17"/>
  <c r="AZ804" i="17"/>
  <c r="BA804" i="17"/>
  <c r="BB804" i="17"/>
  <c r="BC804" i="17"/>
  <c r="AZ805" i="17"/>
  <c r="BA805" i="17"/>
  <c r="BB805" i="17"/>
  <c r="BC805" i="17"/>
  <c r="AZ806" i="17"/>
  <c r="BA806" i="17"/>
  <c r="BB806" i="17"/>
  <c r="BC806" i="17"/>
  <c r="AZ807" i="17"/>
  <c r="BA807" i="17"/>
  <c r="BB807" i="17"/>
  <c r="BC807" i="17"/>
  <c r="AZ808" i="17"/>
  <c r="BA808" i="17"/>
  <c r="BB808" i="17"/>
  <c r="BC808" i="17"/>
  <c r="AZ809" i="17"/>
  <c r="BA809" i="17"/>
  <c r="BB809" i="17"/>
  <c r="BC809" i="17"/>
  <c r="AZ810" i="17"/>
  <c r="BA810" i="17"/>
  <c r="BB810" i="17"/>
  <c r="BC810" i="17"/>
  <c r="AZ811" i="17"/>
  <c r="BA811" i="17"/>
  <c r="BB811" i="17"/>
  <c r="BC811" i="17"/>
  <c r="AZ812" i="17"/>
  <c r="BA812" i="17"/>
  <c r="BB812" i="17"/>
  <c r="BC812" i="17"/>
  <c r="AZ813" i="17"/>
  <c r="BA813" i="17"/>
  <c r="BB813" i="17"/>
  <c r="BC813" i="17"/>
  <c r="AZ814" i="17"/>
  <c r="BA814" i="17"/>
  <c r="BB814" i="17"/>
  <c r="BC814" i="17"/>
  <c r="AZ815" i="17"/>
  <c r="BA815" i="17"/>
  <c r="BB815" i="17"/>
  <c r="BC815" i="17"/>
  <c r="AZ816" i="17"/>
  <c r="BA816" i="17"/>
  <c r="BB816" i="17"/>
  <c r="BC816" i="17"/>
  <c r="AZ817" i="17"/>
  <c r="BA817" i="17"/>
  <c r="BB817" i="17"/>
  <c r="BC817" i="17"/>
  <c r="AZ818" i="17"/>
  <c r="BA818" i="17"/>
  <c r="BB818" i="17"/>
  <c r="BC818" i="17"/>
  <c r="AZ819" i="17"/>
  <c r="BA819" i="17"/>
  <c r="BB819" i="17"/>
  <c r="BC819" i="17"/>
  <c r="AZ820" i="17"/>
  <c r="BA820" i="17"/>
  <c r="BB820" i="17"/>
  <c r="BC820" i="17"/>
  <c r="AZ821" i="17"/>
  <c r="BA821" i="17"/>
  <c r="BB821" i="17"/>
  <c r="BC821" i="17"/>
  <c r="AZ822" i="17"/>
  <c r="BA822" i="17"/>
  <c r="BB822" i="17"/>
  <c r="BC822" i="17"/>
  <c r="AZ823" i="17"/>
  <c r="BA823" i="17"/>
  <c r="BB823" i="17"/>
  <c r="BC823" i="17"/>
  <c r="AZ824" i="17"/>
  <c r="BA824" i="17"/>
  <c r="BB824" i="17"/>
  <c r="BC824" i="17"/>
  <c r="AZ825" i="17"/>
  <c r="BA825" i="17"/>
  <c r="BB825" i="17"/>
  <c r="BC825" i="17"/>
  <c r="AZ826" i="17"/>
  <c r="BA826" i="17"/>
  <c r="BB826" i="17"/>
  <c r="BC826" i="17"/>
  <c r="AZ827" i="17"/>
  <c r="BA827" i="17"/>
  <c r="BB827" i="17"/>
  <c r="BC827" i="17"/>
  <c r="AZ828" i="17"/>
  <c r="BA828" i="17"/>
  <c r="BB828" i="17"/>
  <c r="BC828" i="17"/>
  <c r="AZ829" i="17"/>
  <c r="BA829" i="17"/>
  <c r="BB829" i="17"/>
  <c r="BC829" i="17"/>
  <c r="AZ830" i="17"/>
  <c r="BA830" i="17"/>
  <c r="BB830" i="17"/>
  <c r="BC830" i="17"/>
  <c r="AZ831" i="17"/>
  <c r="BA831" i="17"/>
  <c r="BB831" i="17"/>
  <c r="BC831" i="17"/>
  <c r="AZ832" i="17"/>
  <c r="BA832" i="17"/>
  <c r="BB832" i="17"/>
  <c r="BC832" i="17"/>
  <c r="AZ833" i="17"/>
  <c r="BA833" i="17"/>
  <c r="BB833" i="17"/>
  <c r="BC833" i="17"/>
  <c r="AZ834" i="17"/>
  <c r="BA834" i="17"/>
  <c r="BB834" i="17"/>
  <c r="BC834" i="17"/>
  <c r="AZ835" i="17"/>
  <c r="BA835" i="17"/>
  <c r="BB835" i="17"/>
  <c r="BC835" i="17"/>
  <c r="AZ836" i="17"/>
  <c r="BA836" i="17"/>
  <c r="BB836" i="17"/>
  <c r="BC836" i="17"/>
  <c r="AZ837" i="17"/>
  <c r="BA837" i="17"/>
  <c r="BB837" i="17"/>
  <c r="BC837" i="17"/>
  <c r="AZ838" i="17"/>
  <c r="BA838" i="17"/>
  <c r="BB838" i="17"/>
  <c r="BC838" i="17"/>
  <c r="AZ839" i="17"/>
  <c r="BA839" i="17"/>
  <c r="BB839" i="17"/>
  <c r="BC839" i="17"/>
  <c r="AZ840" i="17"/>
  <c r="BA840" i="17"/>
  <c r="BB840" i="17"/>
  <c r="BC840" i="17"/>
  <c r="AZ841" i="17"/>
  <c r="BA841" i="17"/>
  <c r="BB841" i="17"/>
  <c r="BC841" i="17"/>
  <c r="AR6" i="17"/>
  <c r="AS6" i="17"/>
  <c r="AT6" i="17"/>
  <c r="AU6" i="17"/>
  <c r="AR7" i="17"/>
  <c r="AS7" i="17"/>
  <c r="AT7" i="17"/>
  <c r="AU7" i="17"/>
  <c r="AR8" i="17"/>
  <c r="AS8" i="17"/>
  <c r="AT8" i="17"/>
  <c r="AU8" i="17"/>
  <c r="AR9" i="17"/>
  <c r="AS9" i="17"/>
  <c r="AT9" i="17"/>
  <c r="AU9" i="17"/>
  <c r="AR10" i="17"/>
  <c r="AS10" i="17"/>
  <c r="AT10" i="17"/>
  <c r="AU10" i="17"/>
  <c r="AR11" i="17"/>
  <c r="AS11" i="17"/>
  <c r="AT11" i="17"/>
  <c r="AU11" i="17"/>
  <c r="AR12" i="17"/>
  <c r="AS12" i="17"/>
  <c r="AT12" i="17"/>
  <c r="AU12" i="17"/>
  <c r="AR13" i="17"/>
  <c r="AS13" i="17"/>
  <c r="AT13" i="17"/>
  <c r="AU13" i="17"/>
  <c r="AR14" i="17"/>
  <c r="AS14" i="17"/>
  <c r="AT14" i="17"/>
  <c r="AU14" i="17"/>
  <c r="AR15" i="17"/>
  <c r="AS15" i="17"/>
  <c r="AT15" i="17"/>
  <c r="AU15" i="17"/>
  <c r="AR16" i="17"/>
  <c r="AS16" i="17"/>
  <c r="AT16" i="17"/>
  <c r="AU16" i="17"/>
  <c r="AR17" i="17"/>
  <c r="AS17" i="17"/>
  <c r="AT17" i="17"/>
  <c r="AU17" i="17"/>
  <c r="AR18" i="17"/>
  <c r="AS18" i="17"/>
  <c r="AT18" i="17"/>
  <c r="AU18" i="17"/>
  <c r="AR19" i="17"/>
  <c r="AS19" i="17"/>
  <c r="AT19" i="17"/>
  <c r="AU19" i="17"/>
  <c r="AR20" i="17"/>
  <c r="AS20" i="17"/>
  <c r="AT20" i="17"/>
  <c r="AU20" i="17"/>
  <c r="AR21" i="17"/>
  <c r="AS21" i="17"/>
  <c r="AT21" i="17"/>
  <c r="AU21" i="17"/>
  <c r="AR22" i="17"/>
  <c r="AS22" i="17"/>
  <c r="AT22" i="17"/>
  <c r="AU22" i="17"/>
  <c r="AR23" i="17"/>
  <c r="AS23" i="17"/>
  <c r="AT23" i="17"/>
  <c r="AU23" i="17"/>
  <c r="AR24" i="17"/>
  <c r="AS24" i="17"/>
  <c r="AT24" i="17"/>
  <c r="AU24" i="17"/>
  <c r="AR25" i="17"/>
  <c r="AS25" i="17"/>
  <c r="AT25" i="17"/>
  <c r="AU25" i="17"/>
  <c r="AR26" i="17"/>
  <c r="AS26" i="17"/>
  <c r="AT26" i="17"/>
  <c r="AU26" i="17"/>
  <c r="AR27" i="17"/>
  <c r="AS27" i="17"/>
  <c r="AT27" i="17"/>
  <c r="AU27" i="17"/>
  <c r="AR28" i="17"/>
  <c r="AS28" i="17"/>
  <c r="AT28" i="17"/>
  <c r="AU28" i="17"/>
  <c r="AR29" i="17"/>
  <c r="AS29" i="17"/>
  <c r="AT29" i="17"/>
  <c r="AU29" i="17"/>
  <c r="AR30" i="17"/>
  <c r="AS30" i="17"/>
  <c r="AT30" i="17"/>
  <c r="AU30" i="17"/>
  <c r="AR31" i="17"/>
  <c r="AS31" i="17"/>
  <c r="AT31" i="17"/>
  <c r="AU31" i="17"/>
  <c r="AR32" i="17"/>
  <c r="AS32" i="17"/>
  <c r="AT32" i="17"/>
  <c r="AU32" i="17"/>
  <c r="AR33" i="17"/>
  <c r="AS33" i="17"/>
  <c r="AT33" i="17"/>
  <c r="AU33" i="17"/>
  <c r="AR34" i="17"/>
  <c r="Y15" i="81" s="1"/>
  <c r="AS34" i="17"/>
  <c r="AT34" i="17"/>
  <c r="AU34" i="17"/>
  <c r="AR35" i="17"/>
  <c r="AS35" i="17"/>
  <c r="AT35" i="17"/>
  <c r="AU35" i="17"/>
  <c r="AR36" i="17"/>
  <c r="AS36" i="17"/>
  <c r="AT36" i="17"/>
  <c r="AU36" i="17"/>
  <c r="AR37" i="17"/>
  <c r="AS37" i="17"/>
  <c r="AT37" i="17"/>
  <c r="AU37" i="17"/>
  <c r="AR38" i="17"/>
  <c r="AS38" i="17"/>
  <c r="AT38" i="17"/>
  <c r="AU38" i="17"/>
  <c r="AR39" i="17"/>
  <c r="O16" i="55" s="1"/>
  <c r="AS39" i="17"/>
  <c r="AT39" i="17"/>
  <c r="AU39" i="17"/>
  <c r="AR40" i="17"/>
  <c r="O23" i="55" s="1"/>
  <c r="AS40" i="17"/>
  <c r="P23" i="55" s="1"/>
  <c r="AT40" i="17"/>
  <c r="AU40" i="17"/>
  <c r="AR41" i="17"/>
  <c r="AS41" i="17"/>
  <c r="AT41" i="17"/>
  <c r="AU41" i="17"/>
  <c r="AR42" i="17"/>
  <c r="AS42" i="17"/>
  <c r="AT42" i="17"/>
  <c r="AU42" i="17"/>
  <c r="AR43" i="17"/>
  <c r="O35" i="55"/>
  <c r="AS43" i="17"/>
  <c r="AT43" i="17"/>
  <c r="AU43" i="17"/>
  <c r="AR44" i="17"/>
  <c r="AS44" i="17"/>
  <c r="AT44" i="17"/>
  <c r="AU44" i="17"/>
  <c r="AR45" i="17"/>
  <c r="AS45" i="17"/>
  <c r="AT45" i="17"/>
  <c r="AU45" i="17"/>
  <c r="AR46" i="17"/>
  <c r="AS46" i="17"/>
  <c r="AT46" i="17"/>
  <c r="AU46" i="17"/>
  <c r="AR47" i="17"/>
  <c r="AS47" i="17"/>
  <c r="AT47" i="17"/>
  <c r="AU47" i="17"/>
  <c r="AR48" i="17"/>
  <c r="AS48" i="17"/>
  <c r="AT48" i="17"/>
  <c r="AU48" i="17"/>
  <c r="AR49" i="17"/>
  <c r="O61" i="55" s="1"/>
  <c r="AS49" i="17"/>
  <c r="AT49" i="17"/>
  <c r="AU49" i="17"/>
  <c r="AR50" i="17"/>
  <c r="AS50" i="17"/>
  <c r="AT50" i="17"/>
  <c r="AU50" i="17"/>
  <c r="AR51" i="17"/>
  <c r="AS51" i="17"/>
  <c r="AT51" i="17"/>
  <c r="AU51" i="17"/>
  <c r="AR52" i="17"/>
  <c r="AS52" i="17"/>
  <c r="AT52" i="17"/>
  <c r="AU52" i="17"/>
  <c r="AR53" i="17"/>
  <c r="AS53" i="17"/>
  <c r="AT53" i="17"/>
  <c r="AU53" i="17"/>
  <c r="AR54" i="17"/>
  <c r="AS54" i="17"/>
  <c r="AT54" i="17"/>
  <c r="AU54" i="17"/>
  <c r="AR55" i="17"/>
  <c r="O86" i="55" s="1"/>
  <c r="AS55" i="17"/>
  <c r="AT55" i="17"/>
  <c r="AU55" i="17"/>
  <c r="AR56" i="17"/>
  <c r="AS56" i="17"/>
  <c r="AT56" i="17"/>
  <c r="AU56" i="17"/>
  <c r="AR57" i="17"/>
  <c r="O96" i="55" s="1"/>
  <c r="AS57" i="17"/>
  <c r="AT57" i="17"/>
  <c r="AU57" i="17"/>
  <c r="AR58" i="17"/>
  <c r="O101" i="55" s="1"/>
  <c r="AS58" i="17"/>
  <c r="AT58" i="17"/>
  <c r="AU58" i="17"/>
  <c r="AR59" i="17"/>
  <c r="AS59" i="17"/>
  <c r="AT59" i="17"/>
  <c r="AU59" i="17"/>
  <c r="AR60" i="17"/>
  <c r="AS60" i="17"/>
  <c r="AT60" i="17"/>
  <c r="AU60" i="17"/>
  <c r="AR61" i="17"/>
  <c r="AS61" i="17"/>
  <c r="AT61" i="17"/>
  <c r="AU61" i="17"/>
  <c r="AR62" i="17"/>
  <c r="AS62" i="17"/>
  <c r="AT62" i="17"/>
  <c r="AU62" i="17"/>
  <c r="AR63" i="17"/>
  <c r="AS63" i="17"/>
  <c r="AT63" i="17"/>
  <c r="AU63" i="17"/>
  <c r="AR64" i="17"/>
  <c r="AS64" i="17"/>
  <c r="AT64" i="17"/>
  <c r="AU64" i="17"/>
  <c r="AR65" i="17"/>
  <c r="AS65" i="17"/>
  <c r="AT65" i="17"/>
  <c r="AU65" i="17"/>
  <c r="AR66" i="17"/>
  <c r="AS66" i="17"/>
  <c r="AT66" i="17"/>
  <c r="AU66" i="17"/>
  <c r="AR67" i="17"/>
  <c r="AS67" i="17"/>
  <c r="AT67" i="17"/>
  <c r="AU67" i="17"/>
  <c r="AR68" i="17"/>
  <c r="AS68" i="17"/>
  <c r="AT68" i="17"/>
  <c r="AU68" i="17"/>
  <c r="AR69" i="17"/>
  <c r="AS69" i="17"/>
  <c r="AT69" i="17"/>
  <c r="AU69" i="17"/>
  <c r="AR70" i="17"/>
  <c r="AS70" i="17"/>
  <c r="AT70" i="17"/>
  <c r="AU70" i="17"/>
  <c r="AR71" i="17"/>
  <c r="AS71" i="17"/>
  <c r="AT71" i="17"/>
  <c r="AU71" i="17"/>
  <c r="AR72" i="17"/>
  <c r="AS72" i="17"/>
  <c r="AT72" i="17"/>
  <c r="AU72" i="17"/>
  <c r="AR73" i="17"/>
  <c r="O136" i="55" s="1"/>
  <c r="AS73" i="17"/>
  <c r="AT73" i="17"/>
  <c r="AU73" i="17"/>
  <c r="AR74" i="17"/>
  <c r="AS74" i="17"/>
  <c r="AT74" i="17"/>
  <c r="AU74" i="17"/>
  <c r="AR75" i="17"/>
  <c r="AS75" i="17"/>
  <c r="AT75" i="17"/>
  <c r="AU75" i="17"/>
  <c r="AR76" i="17"/>
  <c r="O6" i="55" s="1"/>
  <c r="AS76" i="17"/>
  <c r="P6" i="55" s="1"/>
  <c r="AT76" i="17"/>
  <c r="AU76" i="17"/>
  <c r="AR77" i="17"/>
  <c r="AS77" i="17"/>
  <c r="AT77" i="17"/>
  <c r="AU77" i="17"/>
  <c r="AR78" i="17"/>
  <c r="AS78" i="17"/>
  <c r="AT78" i="17"/>
  <c r="AU78" i="17"/>
  <c r="AR79" i="17"/>
  <c r="AS79" i="17"/>
  <c r="AT79" i="17"/>
  <c r="AU79" i="17"/>
  <c r="AR80" i="17"/>
  <c r="AS80" i="17"/>
  <c r="AT80" i="17"/>
  <c r="AU80" i="17"/>
  <c r="AR81" i="17"/>
  <c r="AS81" i="17"/>
  <c r="AT81" i="17"/>
  <c r="AU81" i="17"/>
  <c r="AR82" i="17"/>
  <c r="O111" i="55" s="1"/>
  <c r="AS82" i="17"/>
  <c r="AT82" i="17"/>
  <c r="AU82" i="17"/>
  <c r="AR83" i="17"/>
  <c r="AS83" i="17"/>
  <c r="AT83" i="17"/>
  <c r="AU83" i="17"/>
  <c r="AR84" i="17"/>
  <c r="AS84" i="17"/>
  <c r="AT84" i="17"/>
  <c r="AU84" i="17"/>
  <c r="AR85" i="17"/>
  <c r="O126" i="55" s="1"/>
  <c r="O128" i="55" s="1"/>
  <c r="O129" i="55" s="1"/>
  <c r="H62" i="70" s="1"/>
  <c r="AS85" i="17"/>
  <c r="AT85" i="17"/>
  <c r="AU85" i="17"/>
  <c r="AR86" i="17"/>
  <c r="AS86" i="17"/>
  <c r="AT86" i="17"/>
  <c r="AU86" i="17"/>
  <c r="AR87" i="17"/>
  <c r="AS87" i="17"/>
  <c r="AT87" i="17"/>
  <c r="AU87" i="17"/>
  <c r="AR88" i="17"/>
  <c r="AS88" i="17"/>
  <c r="AT88" i="17"/>
  <c r="AU88" i="17"/>
  <c r="AR89" i="17"/>
  <c r="AS89" i="17"/>
  <c r="AT89" i="17"/>
  <c r="AU89" i="17"/>
  <c r="AR90" i="17"/>
  <c r="AS90" i="17"/>
  <c r="AT90" i="17"/>
  <c r="AU90" i="17"/>
  <c r="AR91" i="17"/>
  <c r="AS91" i="17"/>
  <c r="AT91" i="17"/>
  <c r="AU91" i="17"/>
  <c r="AR92" i="17"/>
  <c r="AS92" i="17"/>
  <c r="AT92" i="17"/>
  <c r="AU92" i="17"/>
  <c r="AR93" i="17"/>
  <c r="AS93" i="17"/>
  <c r="AT93" i="17"/>
  <c r="AU93" i="17"/>
  <c r="AR94" i="17"/>
  <c r="AS94" i="17"/>
  <c r="AT94" i="17"/>
  <c r="AU94" i="17"/>
  <c r="AR95" i="17"/>
  <c r="AS95" i="17"/>
  <c r="AT95" i="17"/>
  <c r="AU95" i="17"/>
  <c r="AR96" i="17"/>
  <c r="AS96" i="17"/>
  <c r="AT96" i="17"/>
  <c r="AU96" i="17"/>
  <c r="AR97" i="17"/>
  <c r="Y11" i="81" s="1"/>
  <c r="AS97" i="17"/>
  <c r="AT97" i="17"/>
  <c r="AU97" i="17"/>
  <c r="AR98" i="17"/>
  <c r="Y9" i="81" s="1"/>
  <c r="AS98" i="17"/>
  <c r="AT98" i="17"/>
  <c r="AU98" i="17"/>
  <c r="AR99" i="17"/>
  <c r="AS99" i="17"/>
  <c r="AT99" i="17"/>
  <c r="AU99" i="17"/>
  <c r="AR100" i="17"/>
  <c r="Y12" i="81" s="1"/>
  <c r="AS100" i="17"/>
  <c r="AT100" i="17"/>
  <c r="AU100" i="17"/>
  <c r="AR101" i="17"/>
  <c r="AS101" i="17"/>
  <c r="AT101" i="17"/>
  <c r="AU101" i="17"/>
  <c r="AR102" i="17"/>
  <c r="AS102" i="17"/>
  <c r="AT102" i="17"/>
  <c r="AU102" i="17"/>
  <c r="AR103" i="17"/>
  <c r="AS103" i="17"/>
  <c r="AT103" i="17"/>
  <c r="AU103" i="17"/>
  <c r="AR104" i="17"/>
  <c r="AS104" i="17"/>
  <c r="AT104" i="17"/>
  <c r="AU104" i="17"/>
  <c r="AR105" i="17"/>
  <c r="AS105" i="17"/>
  <c r="AT105" i="17"/>
  <c r="AU105" i="17"/>
  <c r="AR106" i="17"/>
  <c r="AS106" i="17"/>
  <c r="AT106" i="17"/>
  <c r="AU106" i="17"/>
  <c r="AR107" i="17"/>
  <c r="AS107" i="17"/>
  <c r="AT107" i="17"/>
  <c r="AU107" i="17"/>
  <c r="AR108" i="17"/>
  <c r="AS108" i="17"/>
  <c r="AT108" i="17"/>
  <c r="AU108" i="17"/>
  <c r="AR109" i="17"/>
  <c r="O16" i="56" s="1"/>
  <c r="AS109" i="17"/>
  <c r="AT109" i="17"/>
  <c r="AU109" i="17"/>
  <c r="AR110" i="17"/>
  <c r="AS110" i="17"/>
  <c r="AT110" i="17"/>
  <c r="AU110" i="17"/>
  <c r="AR111" i="17"/>
  <c r="AS111" i="17"/>
  <c r="AT111" i="17"/>
  <c r="AU111" i="17"/>
  <c r="AR112" i="17"/>
  <c r="O22" i="56"/>
  <c r="AS112" i="17"/>
  <c r="AT112" i="17"/>
  <c r="AU112" i="17"/>
  <c r="AR113" i="17"/>
  <c r="AS113" i="17"/>
  <c r="AT113" i="17"/>
  <c r="AU113" i="17"/>
  <c r="AR114" i="17"/>
  <c r="AS114" i="17"/>
  <c r="AT114" i="17"/>
  <c r="AU114" i="17"/>
  <c r="AR115" i="17"/>
  <c r="O39" i="56" s="1"/>
  <c r="AS115" i="17"/>
  <c r="AT115" i="17"/>
  <c r="AU115" i="17"/>
  <c r="AR116" i="17"/>
  <c r="AS116" i="17"/>
  <c r="AT116" i="17"/>
  <c r="AU116" i="17"/>
  <c r="AR117" i="17"/>
  <c r="AS117" i="17"/>
  <c r="AT117" i="17"/>
  <c r="AU117" i="17"/>
  <c r="AR118" i="17"/>
  <c r="O62" i="56" s="1"/>
  <c r="AS118" i="17"/>
  <c r="AT118" i="17"/>
  <c r="AU118" i="17"/>
  <c r="AR119" i="17"/>
  <c r="AS119" i="17"/>
  <c r="AT119" i="17"/>
  <c r="AU119" i="17"/>
  <c r="AR120" i="17"/>
  <c r="AS120" i="17"/>
  <c r="AT120" i="17"/>
  <c r="AU120" i="17"/>
  <c r="AR121" i="17"/>
  <c r="O65" i="56" s="1"/>
  <c r="AS121" i="17"/>
  <c r="AT121" i="17"/>
  <c r="AU121" i="17"/>
  <c r="AR122" i="17"/>
  <c r="AS122" i="17"/>
  <c r="AT122" i="17"/>
  <c r="AU122" i="17"/>
  <c r="AR123" i="17"/>
  <c r="AS123" i="17"/>
  <c r="AT123" i="17"/>
  <c r="AU123" i="17"/>
  <c r="AR124" i="17"/>
  <c r="O68" i="56" s="1"/>
  <c r="AS124" i="17"/>
  <c r="AT124" i="17"/>
  <c r="AU124" i="17"/>
  <c r="AR125" i="17"/>
  <c r="AS125" i="17"/>
  <c r="AT125" i="17"/>
  <c r="AU125" i="17"/>
  <c r="AR126" i="17"/>
  <c r="O70" i="56" s="1"/>
  <c r="AS126" i="17"/>
  <c r="AT126" i="17"/>
  <c r="AU126" i="17"/>
  <c r="AR127" i="17"/>
  <c r="AS127" i="17"/>
  <c r="AT127" i="17"/>
  <c r="AU127" i="17"/>
  <c r="AR128" i="17"/>
  <c r="AS128" i="17"/>
  <c r="AT128" i="17"/>
  <c r="AU128" i="17"/>
  <c r="AR129" i="17"/>
  <c r="AS129" i="17"/>
  <c r="AT129" i="17"/>
  <c r="AU129" i="17"/>
  <c r="AR130" i="17"/>
  <c r="AS130" i="17"/>
  <c r="AT130" i="17"/>
  <c r="AU130" i="17"/>
  <c r="AR131" i="17"/>
  <c r="AS131" i="17"/>
  <c r="AT131" i="17"/>
  <c r="AU131" i="17"/>
  <c r="AR132" i="17"/>
  <c r="AS132" i="17"/>
  <c r="AT132" i="17"/>
  <c r="AU132" i="17"/>
  <c r="AR133" i="17"/>
  <c r="AS133" i="17"/>
  <c r="AT133" i="17"/>
  <c r="AU133" i="17"/>
  <c r="AR134" i="17"/>
  <c r="AS134" i="17"/>
  <c r="AT134" i="17"/>
  <c r="AU134" i="17"/>
  <c r="AR135" i="17"/>
  <c r="AS135" i="17"/>
  <c r="AT135" i="17"/>
  <c r="AU135" i="17"/>
  <c r="AR136" i="17"/>
  <c r="AS136" i="17"/>
  <c r="AT136" i="17"/>
  <c r="AU136" i="17"/>
  <c r="AR137" i="17"/>
  <c r="AS137" i="17"/>
  <c r="AT137" i="17"/>
  <c r="AU137" i="17"/>
  <c r="AR138" i="17"/>
  <c r="AS138" i="17"/>
  <c r="AT138" i="17"/>
  <c r="AU138" i="17"/>
  <c r="AR139" i="17"/>
  <c r="AS139" i="17"/>
  <c r="AT139" i="17"/>
  <c r="AU139" i="17"/>
  <c r="AR140" i="17"/>
  <c r="AS140" i="17"/>
  <c r="AT140" i="17"/>
  <c r="AU140" i="17"/>
  <c r="AR141" i="17"/>
  <c r="AS141" i="17"/>
  <c r="AT141" i="17"/>
  <c r="AU141" i="17"/>
  <c r="AR142" i="17"/>
  <c r="AS142" i="17"/>
  <c r="AT142" i="17"/>
  <c r="AU142" i="17"/>
  <c r="AR143" i="17"/>
  <c r="AS143" i="17"/>
  <c r="AT143" i="17"/>
  <c r="AU143" i="17"/>
  <c r="AR144" i="17"/>
  <c r="AS144" i="17"/>
  <c r="AT144" i="17"/>
  <c r="AU144" i="17"/>
  <c r="AR145" i="17"/>
  <c r="AS145" i="17"/>
  <c r="AT145" i="17"/>
  <c r="AU145" i="17"/>
  <c r="AR146" i="17"/>
  <c r="AS146" i="17"/>
  <c r="AT146" i="17"/>
  <c r="AU146" i="17"/>
  <c r="AR147" i="17"/>
  <c r="AS147" i="17"/>
  <c r="AT147" i="17"/>
  <c r="AU147" i="17"/>
  <c r="AR148" i="17"/>
  <c r="AS148" i="17"/>
  <c r="AT148" i="17"/>
  <c r="AU148" i="17"/>
  <c r="AR149" i="17"/>
  <c r="AS149" i="17"/>
  <c r="AT149" i="17"/>
  <c r="AU149" i="17"/>
  <c r="AR150" i="17"/>
  <c r="AS150" i="17"/>
  <c r="AT150" i="17"/>
  <c r="AU150" i="17"/>
  <c r="AR151" i="17"/>
  <c r="AS151" i="17"/>
  <c r="AT151" i="17"/>
  <c r="AU151" i="17"/>
  <c r="AR152" i="17"/>
  <c r="AS152" i="17"/>
  <c r="AT152" i="17"/>
  <c r="AU152" i="17"/>
  <c r="AR153" i="17"/>
  <c r="AS153" i="17"/>
  <c r="AT153" i="17"/>
  <c r="AU153" i="17"/>
  <c r="AR154" i="17"/>
  <c r="AS154" i="17"/>
  <c r="AT154" i="17"/>
  <c r="AU154" i="17"/>
  <c r="AR155" i="17"/>
  <c r="AS155" i="17"/>
  <c r="AT155" i="17"/>
  <c r="AU155" i="17"/>
  <c r="AR156" i="17"/>
  <c r="AS156" i="17"/>
  <c r="AT156" i="17"/>
  <c r="AU156" i="17"/>
  <c r="AR157" i="17"/>
  <c r="AS157" i="17"/>
  <c r="AT157" i="17"/>
  <c r="AU157" i="17"/>
  <c r="AR158" i="17"/>
  <c r="AS158" i="17"/>
  <c r="AT158" i="17"/>
  <c r="AU158" i="17"/>
  <c r="AR159" i="17"/>
  <c r="AS159" i="17"/>
  <c r="AT159" i="17"/>
  <c r="AU159" i="17"/>
  <c r="AR160" i="17"/>
  <c r="O26" i="75" s="1"/>
  <c r="AS160" i="17"/>
  <c r="AT160" i="17"/>
  <c r="AU160" i="17"/>
  <c r="AR161" i="17"/>
  <c r="AS161" i="17"/>
  <c r="AT161" i="17"/>
  <c r="AU161" i="17"/>
  <c r="AR162" i="17"/>
  <c r="AS162" i="17"/>
  <c r="AT162" i="17"/>
  <c r="AU162" i="17"/>
  <c r="AR163" i="17"/>
  <c r="O38" i="75" s="1"/>
  <c r="AS163" i="17"/>
  <c r="AT163" i="17"/>
  <c r="AU163" i="17"/>
  <c r="AR164" i="17"/>
  <c r="AS164" i="17"/>
  <c r="AT164" i="17"/>
  <c r="AU164" i="17"/>
  <c r="AR165" i="17"/>
  <c r="AS165" i="17"/>
  <c r="AT165" i="17"/>
  <c r="AU165" i="17"/>
  <c r="AR166" i="17"/>
  <c r="AS166" i="17"/>
  <c r="AT166" i="17"/>
  <c r="AU166" i="17"/>
  <c r="AR167" i="17"/>
  <c r="AS167" i="17"/>
  <c r="AT167" i="17"/>
  <c r="AU167" i="17"/>
  <c r="AR168" i="17"/>
  <c r="AS168" i="17"/>
  <c r="AT168" i="17"/>
  <c r="AU168" i="17"/>
  <c r="AR169" i="17"/>
  <c r="AS169" i="17"/>
  <c r="AT169" i="17"/>
  <c r="AU169" i="17"/>
  <c r="AR170" i="17"/>
  <c r="AS170" i="17"/>
  <c r="AT170" i="17"/>
  <c r="AU170" i="17"/>
  <c r="AR171" i="17"/>
  <c r="AS171" i="17"/>
  <c r="AT171" i="17"/>
  <c r="AU171" i="17"/>
  <c r="AR172" i="17"/>
  <c r="AS172" i="17"/>
  <c r="AT172" i="17"/>
  <c r="AU172" i="17"/>
  <c r="AR173" i="17"/>
  <c r="AS173" i="17"/>
  <c r="AT173" i="17"/>
  <c r="AU173" i="17"/>
  <c r="AR174" i="17"/>
  <c r="AS174" i="17"/>
  <c r="AT174" i="17"/>
  <c r="AU174" i="17"/>
  <c r="AR175" i="17"/>
  <c r="O50" i="75"/>
  <c r="AS175" i="17"/>
  <c r="AT175" i="17"/>
  <c r="AU175" i="17"/>
  <c r="AR176" i="17"/>
  <c r="AS176" i="17"/>
  <c r="AT176" i="17"/>
  <c r="AU176" i="17"/>
  <c r="AR177" i="17"/>
  <c r="AS177" i="17"/>
  <c r="AT177" i="17"/>
  <c r="AU177" i="17"/>
  <c r="AR178" i="17"/>
  <c r="O62" i="75" s="1"/>
  <c r="AS178" i="17"/>
  <c r="AT178" i="17"/>
  <c r="AU178" i="17"/>
  <c r="AR179" i="17"/>
  <c r="AS179" i="17"/>
  <c r="AT179" i="17"/>
  <c r="AU179" i="17"/>
  <c r="AR180" i="17"/>
  <c r="AS180" i="17"/>
  <c r="AT180" i="17"/>
  <c r="AU180" i="17"/>
  <c r="AR181" i="17"/>
  <c r="O74" i="75" s="1"/>
  <c r="AS181" i="17"/>
  <c r="AT181" i="17"/>
  <c r="AU181" i="17"/>
  <c r="AR182" i="17"/>
  <c r="AS182" i="17"/>
  <c r="AT182" i="17"/>
  <c r="AU182" i="17"/>
  <c r="AR183" i="17"/>
  <c r="AS183" i="17"/>
  <c r="AT183" i="17"/>
  <c r="AU183" i="17"/>
  <c r="AR184" i="17"/>
  <c r="O200" i="75" s="1"/>
  <c r="AS184" i="17"/>
  <c r="AT184" i="17"/>
  <c r="AU184" i="17"/>
  <c r="AR185" i="17"/>
  <c r="AS185" i="17"/>
  <c r="AT185" i="17"/>
  <c r="AU185" i="17"/>
  <c r="AR186" i="17"/>
  <c r="AS186" i="17"/>
  <c r="AT186" i="17"/>
  <c r="AU186" i="17"/>
  <c r="AR187" i="17"/>
  <c r="O82" i="75"/>
  <c r="AS187" i="17"/>
  <c r="AT187" i="17"/>
  <c r="AU187" i="17"/>
  <c r="AR188" i="17"/>
  <c r="AS188" i="17"/>
  <c r="AT188" i="17"/>
  <c r="AU188" i="17"/>
  <c r="AR189" i="17"/>
  <c r="AS189" i="17"/>
  <c r="AT189" i="17"/>
  <c r="AU189" i="17"/>
  <c r="AR190" i="17"/>
  <c r="O86" i="75"/>
  <c r="AS190" i="17"/>
  <c r="AT190" i="17"/>
  <c r="AU190" i="17"/>
  <c r="AR191" i="17"/>
  <c r="AS191" i="17"/>
  <c r="AT191" i="17"/>
  <c r="AU191" i="17"/>
  <c r="AR192" i="17"/>
  <c r="AS192" i="17"/>
  <c r="AT192" i="17"/>
  <c r="AU192" i="17"/>
  <c r="AR193" i="17"/>
  <c r="O90" i="75" s="1"/>
  <c r="AS193" i="17"/>
  <c r="AT193" i="17"/>
  <c r="AU193" i="17"/>
  <c r="AR194" i="17"/>
  <c r="AS194" i="17"/>
  <c r="AT194" i="17"/>
  <c r="AU194" i="17"/>
  <c r="AR195" i="17"/>
  <c r="AS195" i="17"/>
  <c r="AT195" i="17"/>
  <c r="AU195" i="17"/>
  <c r="AR196" i="17"/>
  <c r="O94" i="75" s="1"/>
  <c r="AS196" i="17"/>
  <c r="AT196" i="17"/>
  <c r="AU196" i="17"/>
  <c r="AR197" i="17"/>
  <c r="AS197" i="17"/>
  <c r="AT197" i="17"/>
  <c r="AU197" i="17"/>
  <c r="AR198" i="17"/>
  <c r="AS198" i="17"/>
  <c r="AT198" i="17"/>
  <c r="AU198" i="17"/>
  <c r="AR199" i="17"/>
  <c r="O98" i="75" s="1"/>
  <c r="AS199" i="17"/>
  <c r="AT199" i="17"/>
  <c r="AU199" i="17"/>
  <c r="AR200" i="17"/>
  <c r="AS200" i="17"/>
  <c r="AT200" i="17"/>
  <c r="AU200" i="17"/>
  <c r="AR201" i="17"/>
  <c r="AS201" i="17"/>
  <c r="AT201" i="17"/>
  <c r="AU201" i="17"/>
  <c r="AR202" i="17"/>
  <c r="O102" i="75" s="1"/>
  <c r="AS202" i="17"/>
  <c r="AT202" i="17"/>
  <c r="AU202" i="17"/>
  <c r="AR203" i="17"/>
  <c r="AS203" i="17"/>
  <c r="AT203" i="17"/>
  <c r="AU203" i="17"/>
  <c r="AR204" i="17"/>
  <c r="AS204" i="17"/>
  <c r="AT204" i="17"/>
  <c r="AU204" i="17"/>
  <c r="AR205" i="17"/>
  <c r="O106" i="75"/>
  <c r="AS205" i="17"/>
  <c r="AT205" i="17"/>
  <c r="AU205" i="17"/>
  <c r="AR206" i="17"/>
  <c r="AS206" i="17"/>
  <c r="AT206" i="17"/>
  <c r="AU206" i="17"/>
  <c r="AR207" i="17"/>
  <c r="AS207" i="17"/>
  <c r="AT207" i="17"/>
  <c r="AU207" i="17"/>
  <c r="AR208" i="17"/>
  <c r="O110" i="75" s="1"/>
  <c r="AS208" i="17"/>
  <c r="AT208" i="17"/>
  <c r="AU208" i="17"/>
  <c r="AR209" i="17"/>
  <c r="AS209" i="17"/>
  <c r="AT209" i="17"/>
  <c r="AU209" i="17"/>
  <c r="AR210" i="17"/>
  <c r="AS210" i="17"/>
  <c r="AT210" i="17"/>
  <c r="AU210" i="17"/>
  <c r="AR211" i="17"/>
  <c r="O114" i="75"/>
  <c r="AS211" i="17"/>
  <c r="AT211" i="17"/>
  <c r="AU211" i="17"/>
  <c r="AR212" i="17"/>
  <c r="AS212" i="17"/>
  <c r="AT212" i="17"/>
  <c r="AU212" i="17"/>
  <c r="AR213" i="17"/>
  <c r="AS213" i="17"/>
  <c r="AT213" i="17"/>
  <c r="AU213" i="17"/>
  <c r="AR214" i="17"/>
  <c r="O118" i="75" s="1"/>
  <c r="AS214" i="17"/>
  <c r="AT214" i="17"/>
  <c r="AU214" i="17"/>
  <c r="AR215" i="17"/>
  <c r="AS215" i="17"/>
  <c r="AT215" i="17"/>
  <c r="AU215" i="17"/>
  <c r="AR216" i="17"/>
  <c r="AS216" i="17"/>
  <c r="AT216" i="17"/>
  <c r="AU216" i="17"/>
  <c r="AR217" i="17"/>
  <c r="O122" i="75" s="1"/>
  <c r="AS217" i="17"/>
  <c r="AT217" i="17"/>
  <c r="AU217" i="17"/>
  <c r="AR218" i="17"/>
  <c r="AS218" i="17"/>
  <c r="AT218" i="17"/>
  <c r="AU218" i="17"/>
  <c r="AR219" i="17"/>
  <c r="AS219" i="17"/>
  <c r="AT219" i="17"/>
  <c r="AU219" i="17"/>
  <c r="AR220" i="17"/>
  <c r="O126" i="75" s="1"/>
  <c r="AS220" i="17"/>
  <c r="AT220" i="17"/>
  <c r="AU220" i="17"/>
  <c r="AR221" i="17"/>
  <c r="AS221" i="17"/>
  <c r="AT221" i="17"/>
  <c r="AU221" i="17"/>
  <c r="AR222" i="17"/>
  <c r="AS222" i="17"/>
  <c r="AT222" i="17"/>
  <c r="AU222" i="17"/>
  <c r="AR223" i="17"/>
  <c r="O130" i="75" s="1"/>
  <c r="AS223" i="17"/>
  <c r="AT223" i="17"/>
  <c r="AU223" i="17"/>
  <c r="AR224" i="17"/>
  <c r="AS224" i="17"/>
  <c r="AT224" i="17"/>
  <c r="AU224" i="17"/>
  <c r="AR225" i="17"/>
  <c r="AS225" i="17"/>
  <c r="AT225" i="17"/>
  <c r="AU225" i="17"/>
  <c r="AR226" i="17"/>
  <c r="O134" i="75" s="1"/>
  <c r="AS226" i="17"/>
  <c r="AT226" i="17"/>
  <c r="AU226" i="17"/>
  <c r="AR227" i="17"/>
  <c r="AS227" i="17"/>
  <c r="AT227" i="17"/>
  <c r="AU227" i="17"/>
  <c r="AR228" i="17"/>
  <c r="AS228" i="17"/>
  <c r="AT228" i="17"/>
  <c r="AU228" i="17"/>
  <c r="AR229" i="17"/>
  <c r="O138" i="75" s="1"/>
  <c r="AS229" i="17"/>
  <c r="AT229" i="17"/>
  <c r="AU229" i="17"/>
  <c r="AR230" i="17"/>
  <c r="AS230" i="17"/>
  <c r="AT230" i="17"/>
  <c r="AU230" i="17"/>
  <c r="AR231" i="17"/>
  <c r="AS231" i="17"/>
  <c r="AT231" i="17"/>
  <c r="AU231" i="17"/>
  <c r="AR232" i="17"/>
  <c r="AS232" i="17"/>
  <c r="AT232" i="17"/>
  <c r="AU232" i="17"/>
  <c r="AR233" i="17"/>
  <c r="AS233" i="17"/>
  <c r="AT233" i="17"/>
  <c r="AU233" i="17"/>
  <c r="AR234" i="17"/>
  <c r="AS234" i="17"/>
  <c r="AT234" i="17"/>
  <c r="AU234" i="17"/>
  <c r="AR235" i="17"/>
  <c r="AS235" i="17"/>
  <c r="AT235" i="17"/>
  <c r="AU235" i="17"/>
  <c r="AR236" i="17"/>
  <c r="AS236" i="17"/>
  <c r="AT236" i="17"/>
  <c r="AU236" i="17"/>
  <c r="AR237" i="17"/>
  <c r="AS237" i="17"/>
  <c r="AT237" i="17"/>
  <c r="AU237" i="17"/>
  <c r="AR238" i="17"/>
  <c r="AS238" i="17"/>
  <c r="AT238" i="17"/>
  <c r="AU238" i="17"/>
  <c r="AR239" i="17"/>
  <c r="AS239" i="17"/>
  <c r="AT239" i="17"/>
  <c r="AU239" i="17"/>
  <c r="AR240" i="17"/>
  <c r="AS240" i="17"/>
  <c r="AT240" i="17"/>
  <c r="AU240" i="17"/>
  <c r="AR241" i="17"/>
  <c r="O146" i="75" s="1"/>
  <c r="AS241" i="17"/>
  <c r="AT241" i="17"/>
  <c r="AU241" i="17"/>
  <c r="AR242" i="17"/>
  <c r="O150" i="75" s="1"/>
  <c r="AS242" i="17"/>
  <c r="AT242" i="17"/>
  <c r="AU242" i="17"/>
  <c r="AR243" i="17"/>
  <c r="AS243" i="17"/>
  <c r="AT243" i="17"/>
  <c r="AU243" i="17"/>
  <c r="AR244" i="17"/>
  <c r="O158" i="75" s="1"/>
  <c r="AS244" i="17"/>
  <c r="AT244" i="17"/>
  <c r="AU244" i="17"/>
  <c r="AR245" i="17"/>
  <c r="AS245" i="17"/>
  <c r="AT245" i="17"/>
  <c r="AU245" i="17"/>
  <c r="AR246" i="17"/>
  <c r="AS246" i="17"/>
  <c r="AT246" i="17"/>
  <c r="AU246" i="17"/>
  <c r="AR247" i="17"/>
  <c r="O170" i="75" s="1"/>
  <c r="AS247" i="17"/>
  <c r="AT247" i="17"/>
  <c r="AU247" i="17"/>
  <c r="AR248" i="17"/>
  <c r="O174" i="75" s="1"/>
  <c r="AS248" i="17"/>
  <c r="AT248" i="17"/>
  <c r="AU248" i="17"/>
  <c r="AR249" i="17"/>
  <c r="O178" i="75" s="1"/>
  <c r="AS249" i="17"/>
  <c r="AT249" i="17"/>
  <c r="AU249" i="17"/>
  <c r="AR250" i="17"/>
  <c r="AS250" i="17"/>
  <c r="AT250" i="17"/>
  <c r="AU250" i="17"/>
  <c r="AR251" i="17"/>
  <c r="AS251" i="17"/>
  <c r="AT251" i="17"/>
  <c r="AU251" i="17"/>
  <c r="AR252" i="17"/>
  <c r="AS252" i="17"/>
  <c r="AT252" i="17"/>
  <c r="AU252" i="17"/>
  <c r="AR253" i="17"/>
  <c r="AS253" i="17"/>
  <c r="AT253" i="17"/>
  <c r="AU253" i="17"/>
  <c r="AR254" i="17"/>
  <c r="AS254" i="17"/>
  <c r="AT254" i="17"/>
  <c r="AU254" i="17"/>
  <c r="AR255" i="17"/>
  <c r="AS255" i="17"/>
  <c r="AT255" i="17"/>
  <c r="AU255" i="17"/>
  <c r="AR256" i="17"/>
  <c r="AS256" i="17"/>
  <c r="AT256" i="17"/>
  <c r="AU256" i="17"/>
  <c r="AR257" i="17"/>
  <c r="AS257" i="17"/>
  <c r="AT257" i="17"/>
  <c r="AU257" i="17"/>
  <c r="AR258" i="17"/>
  <c r="AS258" i="17"/>
  <c r="AT258" i="17"/>
  <c r="AU258" i="17"/>
  <c r="AR259" i="17"/>
  <c r="AS259" i="17"/>
  <c r="AT259" i="17"/>
  <c r="AU259" i="17"/>
  <c r="AR260" i="17"/>
  <c r="AS260" i="17"/>
  <c r="AT260" i="17"/>
  <c r="AU260" i="17"/>
  <c r="AR261" i="17"/>
  <c r="AS261" i="17"/>
  <c r="AT261" i="17"/>
  <c r="AU261" i="17"/>
  <c r="AR262" i="17"/>
  <c r="AS262" i="17"/>
  <c r="AT262" i="17"/>
  <c r="AU262" i="17"/>
  <c r="AR263" i="17"/>
  <c r="AS263" i="17"/>
  <c r="AT263" i="17"/>
  <c r="AU263" i="17"/>
  <c r="AR264" i="17"/>
  <c r="AS264" i="17"/>
  <c r="AT264" i="17"/>
  <c r="AU264" i="17"/>
  <c r="AR265" i="17"/>
  <c r="O6" i="56"/>
  <c r="AS265" i="17"/>
  <c r="AT265" i="17"/>
  <c r="AV265" i="17" s="1"/>
  <c r="I265" i="59" s="1"/>
  <c r="I265" i="92" s="1"/>
  <c r="AU265" i="17"/>
  <c r="AR266" i="17"/>
  <c r="AS266" i="17"/>
  <c r="AT266" i="17"/>
  <c r="AU266" i="17"/>
  <c r="AR267" i="17"/>
  <c r="AS267" i="17"/>
  <c r="AT267" i="17"/>
  <c r="AU267" i="17"/>
  <c r="AR268" i="17"/>
  <c r="O73" i="56" s="1"/>
  <c r="AS268" i="17"/>
  <c r="AT268" i="17"/>
  <c r="AV268" i="17" s="1"/>
  <c r="I268" i="59" s="1"/>
  <c r="I268" i="92" s="1"/>
  <c r="AU268" i="17"/>
  <c r="AR269" i="17"/>
  <c r="AS269" i="17"/>
  <c r="AT269" i="17"/>
  <c r="AU269" i="17"/>
  <c r="AR270" i="17"/>
  <c r="AS270" i="17"/>
  <c r="AT270" i="17"/>
  <c r="AU270" i="17"/>
  <c r="AR271" i="17"/>
  <c r="O40" i="56" s="1"/>
  <c r="AS271" i="17"/>
  <c r="AT271" i="17"/>
  <c r="AV271" i="17" s="1"/>
  <c r="I271" i="59" s="1"/>
  <c r="I271" i="92" s="1"/>
  <c r="AU271" i="17"/>
  <c r="AR272" i="17"/>
  <c r="AS272" i="17"/>
  <c r="AT272" i="17"/>
  <c r="AU272" i="17"/>
  <c r="AR273" i="17"/>
  <c r="AS273" i="17"/>
  <c r="AT273" i="17"/>
  <c r="AU273" i="17"/>
  <c r="AR274" i="17"/>
  <c r="O48" i="56" s="1"/>
  <c r="AS274" i="17"/>
  <c r="AT274" i="17"/>
  <c r="AV274" i="17" s="1"/>
  <c r="I274" i="59" s="1"/>
  <c r="I274" i="92" s="1"/>
  <c r="AU274" i="17"/>
  <c r="AR275" i="17"/>
  <c r="AS275" i="17"/>
  <c r="AT275" i="17"/>
  <c r="AU275" i="17"/>
  <c r="AR276" i="17"/>
  <c r="AS276" i="17"/>
  <c r="AT276" i="17"/>
  <c r="AU276" i="17"/>
  <c r="AR277" i="17"/>
  <c r="O55" i="56" s="1"/>
  <c r="AS277" i="17"/>
  <c r="AT277" i="17"/>
  <c r="AU277" i="17"/>
  <c r="AR278" i="17"/>
  <c r="AS278" i="17"/>
  <c r="AT278" i="17"/>
  <c r="AU278" i="17"/>
  <c r="AR279" i="17"/>
  <c r="AS279" i="17"/>
  <c r="AT279" i="17"/>
  <c r="AU279" i="17"/>
  <c r="AR280" i="17"/>
  <c r="AS280" i="17"/>
  <c r="AT280" i="17"/>
  <c r="AU280" i="17"/>
  <c r="AR281" i="17"/>
  <c r="AS281" i="17"/>
  <c r="AT281" i="17"/>
  <c r="AU281" i="17"/>
  <c r="AR282" i="17"/>
  <c r="AS282" i="17"/>
  <c r="AT282" i="17"/>
  <c r="AU282" i="17"/>
  <c r="AR283" i="17"/>
  <c r="AS283" i="17"/>
  <c r="AT283" i="17"/>
  <c r="AU283" i="17"/>
  <c r="AR284" i="17"/>
  <c r="AS284" i="17"/>
  <c r="AT284" i="17"/>
  <c r="AU284" i="17"/>
  <c r="AR285" i="17"/>
  <c r="AS285" i="17"/>
  <c r="AT285" i="17"/>
  <c r="AU285" i="17"/>
  <c r="AR286" i="17"/>
  <c r="AS286" i="17"/>
  <c r="J19" i="87" s="1"/>
  <c r="AT286" i="17"/>
  <c r="AU286" i="17"/>
  <c r="AR287" i="17"/>
  <c r="AS287" i="17"/>
  <c r="AT287" i="17"/>
  <c r="AU287" i="17"/>
  <c r="AR288" i="17"/>
  <c r="AS288" i="17"/>
  <c r="AT288" i="17"/>
  <c r="AU288" i="17"/>
  <c r="AR289" i="17"/>
  <c r="AS289" i="17"/>
  <c r="AT289" i="17"/>
  <c r="AU289" i="17"/>
  <c r="AR290" i="17"/>
  <c r="AS290" i="17"/>
  <c r="AT290" i="17"/>
  <c r="AU290" i="17"/>
  <c r="AR291" i="17"/>
  <c r="AS291" i="17"/>
  <c r="AT291" i="17"/>
  <c r="AU291" i="17"/>
  <c r="AR292" i="17"/>
  <c r="AS292" i="17"/>
  <c r="J23" i="87" s="1"/>
  <c r="AT292" i="17"/>
  <c r="AU292" i="17"/>
  <c r="AR293" i="17"/>
  <c r="AS293" i="17"/>
  <c r="J24" i="87" s="1"/>
  <c r="AT293" i="17"/>
  <c r="AU293" i="17"/>
  <c r="AR294" i="17"/>
  <c r="AS294" i="17"/>
  <c r="AT294" i="17"/>
  <c r="AU294" i="17"/>
  <c r="AR295" i="17"/>
  <c r="AS295" i="17"/>
  <c r="J26" i="87" s="1"/>
  <c r="AT295" i="17"/>
  <c r="AU295" i="17"/>
  <c r="AR296" i="17"/>
  <c r="AS296" i="17"/>
  <c r="AT296" i="17"/>
  <c r="AU296" i="17"/>
  <c r="AR297" i="17"/>
  <c r="AS297" i="17"/>
  <c r="AT297" i="17"/>
  <c r="AU297" i="17"/>
  <c r="AR298" i="17"/>
  <c r="AS298" i="17"/>
  <c r="J27" i="87" s="1"/>
  <c r="AT298" i="17"/>
  <c r="AU298" i="17"/>
  <c r="AR299" i="17"/>
  <c r="AS299" i="17"/>
  <c r="AT299" i="17"/>
  <c r="AU299" i="17"/>
  <c r="AR300" i="17"/>
  <c r="AS300" i="17"/>
  <c r="AT300" i="17"/>
  <c r="AU300" i="17"/>
  <c r="AR301" i="17"/>
  <c r="O8" i="56" s="1"/>
  <c r="AS301" i="17"/>
  <c r="AT301" i="17"/>
  <c r="AU301" i="17"/>
  <c r="AR302" i="17"/>
  <c r="AS302" i="17"/>
  <c r="AT302" i="17"/>
  <c r="AU302" i="17"/>
  <c r="AR303" i="17"/>
  <c r="AS303" i="17"/>
  <c r="AT303" i="17"/>
  <c r="AU303" i="17"/>
  <c r="AR304" i="17"/>
  <c r="O75" i="56" s="1"/>
  <c r="AS304" i="17"/>
  <c r="AT304" i="17"/>
  <c r="AU304" i="17"/>
  <c r="AR305" i="17"/>
  <c r="AS305" i="17"/>
  <c r="AT305" i="17"/>
  <c r="AU305" i="17"/>
  <c r="AR306" i="17"/>
  <c r="AS306" i="17"/>
  <c r="AT306" i="17"/>
  <c r="AU306" i="17"/>
  <c r="AR307" i="17"/>
  <c r="AS307" i="17"/>
  <c r="AT307" i="17"/>
  <c r="AU307" i="17"/>
  <c r="AR308" i="17"/>
  <c r="AS308" i="17"/>
  <c r="AT308" i="17"/>
  <c r="AU308" i="17"/>
  <c r="AR309" i="17"/>
  <c r="AS309" i="17"/>
  <c r="AT309" i="17"/>
  <c r="AU309" i="17"/>
  <c r="AR310" i="17"/>
  <c r="O49" i="56" s="1"/>
  <c r="AS310" i="17"/>
  <c r="AT310" i="17"/>
  <c r="AU310" i="17"/>
  <c r="AR311" i="17"/>
  <c r="AS311" i="17"/>
  <c r="AT311" i="17"/>
  <c r="AU311" i="17"/>
  <c r="AR312" i="17"/>
  <c r="O56" i="56" s="1"/>
  <c r="AS312" i="17"/>
  <c r="AT312" i="17"/>
  <c r="AU312" i="17"/>
  <c r="AR313" i="17"/>
  <c r="AS313" i="17"/>
  <c r="AT313" i="17"/>
  <c r="AU313" i="17"/>
  <c r="AR314" i="17"/>
  <c r="AS314" i="17"/>
  <c r="AT314" i="17"/>
  <c r="AU314" i="17"/>
  <c r="AR315" i="17"/>
  <c r="AS315" i="17"/>
  <c r="AT315" i="17"/>
  <c r="AU315" i="17"/>
  <c r="AR316" i="17"/>
  <c r="AS316" i="17"/>
  <c r="AT316" i="17"/>
  <c r="AU316" i="17"/>
  <c r="AR317" i="17"/>
  <c r="AS317" i="17"/>
  <c r="AT317" i="17"/>
  <c r="AU317" i="17"/>
  <c r="AR318" i="17"/>
  <c r="AS318" i="17"/>
  <c r="P95" i="56" s="1"/>
  <c r="AT318" i="17"/>
  <c r="AU318" i="17"/>
  <c r="AR319" i="17"/>
  <c r="AS319" i="17"/>
  <c r="AT319" i="17"/>
  <c r="AU319" i="17"/>
  <c r="AR320" i="17"/>
  <c r="AS320" i="17"/>
  <c r="AT320" i="17"/>
  <c r="AU320" i="17"/>
  <c r="AR321" i="17"/>
  <c r="AS321" i="17"/>
  <c r="AT321" i="17"/>
  <c r="AU321" i="17"/>
  <c r="AR322" i="17"/>
  <c r="AS322" i="17"/>
  <c r="AT322" i="17"/>
  <c r="AU322" i="17"/>
  <c r="AR323" i="17"/>
  <c r="AS323" i="17"/>
  <c r="AT323" i="17"/>
  <c r="AU323" i="17"/>
  <c r="AR324" i="17"/>
  <c r="AS324" i="17"/>
  <c r="AT324" i="17"/>
  <c r="AU324" i="17"/>
  <c r="AR325" i="17"/>
  <c r="AS325" i="17"/>
  <c r="AT325" i="17"/>
  <c r="AU325" i="17"/>
  <c r="AR326" i="17"/>
  <c r="AS326" i="17"/>
  <c r="AT326" i="17"/>
  <c r="AU326" i="17"/>
  <c r="AR327" i="17"/>
  <c r="AS327" i="17"/>
  <c r="AT327" i="17"/>
  <c r="AU327" i="17"/>
  <c r="AR328" i="17"/>
  <c r="AS328" i="17"/>
  <c r="AT328" i="17"/>
  <c r="AU328" i="17"/>
  <c r="AR329" i="17"/>
  <c r="AS329" i="17"/>
  <c r="AT329" i="17"/>
  <c r="AU329" i="17"/>
  <c r="AR330" i="17"/>
  <c r="AS330" i="17"/>
  <c r="AT330" i="17"/>
  <c r="AU330" i="17"/>
  <c r="AR331" i="17"/>
  <c r="AS331" i="17"/>
  <c r="AT331" i="17"/>
  <c r="AU331" i="17"/>
  <c r="AR332" i="17"/>
  <c r="AS332" i="17"/>
  <c r="AT332" i="17"/>
  <c r="AU332" i="17"/>
  <c r="AR333" i="17"/>
  <c r="AS333" i="17"/>
  <c r="AT333" i="17"/>
  <c r="AU333" i="17"/>
  <c r="AR334" i="17"/>
  <c r="AS334" i="17"/>
  <c r="AT334" i="17"/>
  <c r="AU334" i="17"/>
  <c r="AR335" i="17"/>
  <c r="AS335" i="17"/>
  <c r="AT335" i="17"/>
  <c r="AU335" i="17"/>
  <c r="AR336" i="17"/>
  <c r="AS336" i="17"/>
  <c r="AT336" i="17"/>
  <c r="AU336" i="17"/>
  <c r="AR337" i="17"/>
  <c r="AS337" i="17"/>
  <c r="AT337" i="17"/>
  <c r="AU337" i="17"/>
  <c r="AR338" i="17"/>
  <c r="AS338" i="17"/>
  <c r="AT338" i="17"/>
  <c r="AU338" i="17"/>
  <c r="AR339" i="17"/>
  <c r="AS339" i="17"/>
  <c r="AT339" i="17"/>
  <c r="AU339" i="17"/>
  <c r="AR340" i="17"/>
  <c r="AS340" i="17"/>
  <c r="AT340" i="17"/>
  <c r="AU340" i="17"/>
  <c r="AR341" i="17"/>
  <c r="AS341" i="17"/>
  <c r="AT341" i="17"/>
  <c r="AU341" i="17"/>
  <c r="AR342" i="17"/>
  <c r="AS342" i="17"/>
  <c r="AT342" i="17"/>
  <c r="AU342" i="17"/>
  <c r="AR343" i="17"/>
  <c r="O9" i="84" s="1"/>
  <c r="AS343" i="17"/>
  <c r="AT343" i="17"/>
  <c r="AU343" i="17"/>
  <c r="AR344" i="17"/>
  <c r="AS344" i="17"/>
  <c r="AT344" i="17"/>
  <c r="AU344" i="17"/>
  <c r="AR345" i="17"/>
  <c r="AS345" i="17"/>
  <c r="AT345" i="17"/>
  <c r="AU345" i="17"/>
  <c r="AR346" i="17"/>
  <c r="AS346" i="17"/>
  <c r="AT346" i="17"/>
  <c r="AU346" i="17"/>
  <c r="AR347" i="17"/>
  <c r="AS347" i="17"/>
  <c r="AT347" i="17"/>
  <c r="AU347" i="17"/>
  <c r="AR348" i="17"/>
  <c r="AS348" i="17"/>
  <c r="AT348" i="17"/>
  <c r="AU348" i="17"/>
  <c r="AR349" i="17"/>
  <c r="AS349" i="17"/>
  <c r="AT349" i="17"/>
  <c r="AU349" i="17"/>
  <c r="AR350" i="17"/>
  <c r="AS350" i="17"/>
  <c r="AT350" i="17"/>
  <c r="AU350" i="17"/>
  <c r="AR351" i="17"/>
  <c r="AS351" i="17"/>
  <c r="AT351" i="17"/>
  <c r="AU351" i="17"/>
  <c r="AR352" i="17"/>
  <c r="AS352" i="17"/>
  <c r="AT352" i="17"/>
  <c r="AU352" i="17"/>
  <c r="AR353" i="17"/>
  <c r="AS353" i="17"/>
  <c r="AT353" i="17"/>
  <c r="AU353" i="17"/>
  <c r="AR354" i="17"/>
  <c r="AS354" i="17"/>
  <c r="AT354" i="17"/>
  <c r="AU354" i="17"/>
  <c r="AR355" i="17"/>
  <c r="O6" i="85" s="1"/>
  <c r="AS355" i="17"/>
  <c r="AT355" i="17"/>
  <c r="AU355" i="17"/>
  <c r="AR356" i="17"/>
  <c r="AS356" i="17"/>
  <c r="AT356" i="17"/>
  <c r="AU356" i="17"/>
  <c r="AR357" i="17"/>
  <c r="AS357" i="17"/>
  <c r="AT357" i="17"/>
  <c r="AU357" i="17"/>
  <c r="AR358" i="17"/>
  <c r="AS358" i="17"/>
  <c r="AT358" i="17"/>
  <c r="AU358" i="17"/>
  <c r="AR359" i="17"/>
  <c r="AS359" i="17"/>
  <c r="AT359" i="17"/>
  <c r="AU359" i="17"/>
  <c r="AR360" i="17"/>
  <c r="AS360" i="17"/>
  <c r="AT360" i="17"/>
  <c r="AU360" i="17"/>
  <c r="AR361" i="17"/>
  <c r="AS361" i="17"/>
  <c r="AT361" i="17"/>
  <c r="AU361" i="17"/>
  <c r="AR362" i="17"/>
  <c r="AS362" i="17"/>
  <c r="AT362" i="17"/>
  <c r="AU362" i="17"/>
  <c r="AR363" i="17"/>
  <c r="AS363" i="17"/>
  <c r="AT363" i="17"/>
  <c r="AU363" i="17"/>
  <c r="AR364" i="17"/>
  <c r="AS364" i="17"/>
  <c r="AT364" i="17"/>
  <c r="AU364" i="17"/>
  <c r="AR365" i="17"/>
  <c r="AS365" i="17"/>
  <c r="AT365" i="17"/>
  <c r="AU365" i="17"/>
  <c r="AR366" i="17"/>
  <c r="AS366" i="17"/>
  <c r="AT366" i="17"/>
  <c r="AU366" i="17"/>
  <c r="AR367" i="17"/>
  <c r="AS367" i="17"/>
  <c r="AT367" i="17"/>
  <c r="AU367" i="17"/>
  <c r="AR368" i="17"/>
  <c r="AS368" i="17"/>
  <c r="AT368" i="17"/>
  <c r="AU368" i="17"/>
  <c r="AR369" i="17"/>
  <c r="AS369" i="17"/>
  <c r="AT369" i="17"/>
  <c r="AU369" i="17"/>
  <c r="AR370" i="17"/>
  <c r="AS370" i="17"/>
  <c r="AT370" i="17"/>
  <c r="AU370" i="17"/>
  <c r="AR371" i="17"/>
  <c r="AS371" i="17"/>
  <c r="AT371" i="17"/>
  <c r="AU371" i="17"/>
  <c r="AR372" i="17"/>
  <c r="AS372" i="17"/>
  <c r="AT372" i="17"/>
  <c r="AU372" i="17"/>
  <c r="AR373" i="17"/>
  <c r="AS373" i="17"/>
  <c r="AT373" i="17"/>
  <c r="AU373" i="17"/>
  <c r="AR374" i="17"/>
  <c r="AS374" i="17"/>
  <c r="AT374" i="17"/>
  <c r="AU374" i="17"/>
  <c r="AR375" i="17"/>
  <c r="AS375" i="17"/>
  <c r="AT375" i="17"/>
  <c r="AU375" i="17"/>
  <c r="AR376" i="17"/>
  <c r="AS376" i="17"/>
  <c r="AT376" i="17"/>
  <c r="AU376" i="17"/>
  <c r="AR377" i="17"/>
  <c r="AS377" i="17"/>
  <c r="AT377" i="17"/>
  <c r="AU377" i="17"/>
  <c r="AR378" i="17"/>
  <c r="AS378" i="17"/>
  <c r="AT378" i="17"/>
  <c r="AU378" i="17"/>
  <c r="AR379" i="17"/>
  <c r="AS379" i="17"/>
  <c r="AT379" i="17"/>
  <c r="AU379" i="17"/>
  <c r="AR380" i="17"/>
  <c r="AS380" i="17"/>
  <c r="AT380" i="17"/>
  <c r="AU380" i="17"/>
  <c r="AR381" i="17"/>
  <c r="AS381" i="17"/>
  <c r="AT381" i="17"/>
  <c r="AU381" i="17"/>
  <c r="AR382" i="17"/>
  <c r="AS382" i="17"/>
  <c r="AT382" i="17"/>
  <c r="AU382" i="17"/>
  <c r="AR383" i="17"/>
  <c r="AS383" i="17"/>
  <c r="AT383" i="17"/>
  <c r="AU383" i="17"/>
  <c r="AR384" i="17"/>
  <c r="AS384" i="17"/>
  <c r="AT384" i="17"/>
  <c r="AU384" i="17"/>
  <c r="AR385" i="17"/>
  <c r="AS385" i="17"/>
  <c r="AT385" i="17"/>
  <c r="AU385" i="17"/>
  <c r="AR386" i="17"/>
  <c r="AS386" i="17"/>
  <c r="AT386" i="17"/>
  <c r="AU386" i="17"/>
  <c r="AR387" i="17"/>
  <c r="AS387" i="17"/>
  <c r="AT387" i="17"/>
  <c r="AU387" i="17"/>
  <c r="AR388" i="17"/>
  <c r="AS388" i="17"/>
  <c r="AT388" i="17"/>
  <c r="AU388" i="17"/>
  <c r="AR389" i="17"/>
  <c r="AS389" i="17"/>
  <c r="AT389" i="17"/>
  <c r="AU389" i="17"/>
  <c r="AR390" i="17"/>
  <c r="AS390" i="17"/>
  <c r="AT390" i="17"/>
  <c r="AU390" i="17"/>
  <c r="AR391" i="17"/>
  <c r="AS391" i="17"/>
  <c r="AT391" i="17"/>
  <c r="AU391" i="17"/>
  <c r="AR392" i="17"/>
  <c r="AS392" i="17"/>
  <c r="AT392" i="17"/>
  <c r="AU392" i="17"/>
  <c r="AR393" i="17"/>
  <c r="AS393" i="17"/>
  <c r="AT393" i="17"/>
  <c r="AU393" i="17"/>
  <c r="AR394" i="17"/>
  <c r="AS394" i="17"/>
  <c r="AT394" i="17"/>
  <c r="AU394" i="17"/>
  <c r="AR395" i="17"/>
  <c r="AS395" i="17"/>
  <c r="AT395" i="17"/>
  <c r="AU395" i="17"/>
  <c r="AR396" i="17"/>
  <c r="AS396" i="17"/>
  <c r="AT396" i="17"/>
  <c r="AU396" i="17"/>
  <c r="AR397" i="17"/>
  <c r="AS397" i="17"/>
  <c r="AT397" i="17"/>
  <c r="AU397" i="17"/>
  <c r="AR398" i="17"/>
  <c r="AS398" i="17"/>
  <c r="AT398" i="17"/>
  <c r="AU398" i="17"/>
  <c r="AR399" i="17"/>
  <c r="AS399" i="17"/>
  <c r="AT399" i="17"/>
  <c r="AU399" i="17"/>
  <c r="AR400" i="17"/>
  <c r="AS400" i="17"/>
  <c r="AT400" i="17"/>
  <c r="AU400" i="17"/>
  <c r="AR401" i="17"/>
  <c r="AS401" i="17"/>
  <c r="AT401" i="17"/>
  <c r="AU401" i="17"/>
  <c r="AR402" i="17"/>
  <c r="AS402" i="17"/>
  <c r="AT402" i="17"/>
  <c r="AU402" i="17"/>
  <c r="AR403" i="17"/>
  <c r="AS403" i="17"/>
  <c r="AT403" i="17"/>
  <c r="AU403" i="17"/>
  <c r="AR404" i="17"/>
  <c r="AS404" i="17"/>
  <c r="AT404" i="17"/>
  <c r="AU404" i="17"/>
  <c r="AR405" i="17"/>
  <c r="AS405" i="17"/>
  <c r="AT405" i="17"/>
  <c r="AU405" i="17"/>
  <c r="AR406" i="17"/>
  <c r="AS406" i="17"/>
  <c r="AT406" i="17"/>
  <c r="AU406" i="17"/>
  <c r="AR407" i="17"/>
  <c r="AS407" i="17"/>
  <c r="AT407" i="17"/>
  <c r="AU407" i="17"/>
  <c r="AR408" i="17"/>
  <c r="AS408" i="17"/>
  <c r="AT408" i="17"/>
  <c r="AU408" i="17"/>
  <c r="AR409" i="17"/>
  <c r="AS409" i="17"/>
  <c r="AT409" i="17"/>
  <c r="AU409" i="17"/>
  <c r="AR410" i="17"/>
  <c r="AS410" i="17"/>
  <c r="AT410" i="17"/>
  <c r="AU410" i="17"/>
  <c r="AR411" i="17"/>
  <c r="AS411" i="17"/>
  <c r="AT411" i="17"/>
  <c r="AU411" i="17"/>
  <c r="AR412" i="17"/>
  <c r="AS412" i="17"/>
  <c r="AT412" i="17"/>
  <c r="AU412" i="17"/>
  <c r="AR413" i="17"/>
  <c r="AS413" i="17"/>
  <c r="AT413" i="17"/>
  <c r="AU413" i="17"/>
  <c r="AR414" i="17"/>
  <c r="AS414" i="17"/>
  <c r="AT414" i="17"/>
  <c r="AU414" i="17"/>
  <c r="AR415" i="17"/>
  <c r="AS415" i="17"/>
  <c r="AT415" i="17"/>
  <c r="AU415" i="17"/>
  <c r="AR416" i="17"/>
  <c r="AS416" i="17"/>
  <c r="AT416" i="17"/>
  <c r="AU416" i="17"/>
  <c r="AR417" i="17"/>
  <c r="AS417" i="17"/>
  <c r="AT417" i="17"/>
  <c r="AU417" i="17"/>
  <c r="AR418" i="17"/>
  <c r="AS418" i="17"/>
  <c r="AT418" i="17"/>
  <c r="AU418" i="17"/>
  <c r="AR419" i="17"/>
  <c r="AS419" i="17"/>
  <c r="AT419" i="17"/>
  <c r="AU419" i="17"/>
  <c r="AR420" i="17"/>
  <c r="AS420" i="17"/>
  <c r="P14" i="56" s="1"/>
  <c r="AT420" i="17"/>
  <c r="AU420" i="17"/>
  <c r="AR421" i="17"/>
  <c r="AS421" i="17"/>
  <c r="AT421" i="17"/>
  <c r="AU421" i="17"/>
  <c r="AR422" i="17"/>
  <c r="AS422" i="17"/>
  <c r="AT422" i="17"/>
  <c r="AU422" i="17"/>
  <c r="AR423" i="17"/>
  <c r="AS423" i="17"/>
  <c r="P137" i="55" s="1"/>
  <c r="AT423" i="17"/>
  <c r="AU423" i="17"/>
  <c r="AR424" i="17"/>
  <c r="O142" i="55" s="1"/>
  <c r="AS424" i="17"/>
  <c r="AT424" i="17"/>
  <c r="AU424" i="17"/>
  <c r="AR425" i="17"/>
  <c r="AS425" i="17"/>
  <c r="AT425" i="17"/>
  <c r="AU425" i="17"/>
  <c r="AR426" i="17"/>
  <c r="AS426" i="17"/>
  <c r="AT426" i="17"/>
  <c r="AU426" i="17"/>
  <c r="AR427" i="17"/>
  <c r="AS427" i="17"/>
  <c r="AT427" i="17"/>
  <c r="AU427" i="17"/>
  <c r="AR428" i="17"/>
  <c r="AS428" i="17"/>
  <c r="AT428" i="17"/>
  <c r="AU428" i="17"/>
  <c r="AR429" i="17"/>
  <c r="AS429" i="17"/>
  <c r="P97" i="55" s="1"/>
  <c r="O98" i="55" s="1"/>
  <c r="O99" i="55" s="1"/>
  <c r="H57" i="70" s="1"/>
  <c r="AT429" i="17"/>
  <c r="AU429" i="17"/>
  <c r="AR430" i="17"/>
  <c r="O102" i="55" s="1"/>
  <c r="AS430" i="17"/>
  <c r="AT430" i="17"/>
  <c r="AU430" i="17"/>
  <c r="AR431" i="17"/>
  <c r="AS431" i="17"/>
  <c r="AT431" i="17"/>
  <c r="AU431" i="17"/>
  <c r="AR432" i="17"/>
  <c r="O107" i="55" s="1"/>
  <c r="AS432" i="17"/>
  <c r="AT432" i="17"/>
  <c r="AU432" i="17"/>
  <c r="AR433" i="17"/>
  <c r="O112" i="55" s="1"/>
  <c r="AS433" i="17"/>
  <c r="AT433" i="17"/>
  <c r="AU433" i="17"/>
  <c r="AR434" i="17"/>
  <c r="AS434" i="17"/>
  <c r="AT434" i="17"/>
  <c r="AU434" i="17"/>
  <c r="AR435" i="17"/>
  <c r="O122" i="55" s="1"/>
  <c r="AS435" i="17"/>
  <c r="AT435" i="17"/>
  <c r="AU435" i="17"/>
  <c r="AR436" i="17"/>
  <c r="O127" i="55" s="1"/>
  <c r="AS436" i="17"/>
  <c r="AT436" i="17"/>
  <c r="AU436" i="17"/>
  <c r="AR437" i="17"/>
  <c r="AS437" i="17"/>
  <c r="AT437" i="17"/>
  <c r="AU437" i="17"/>
  <c r="AR438" i="17"/>
  <c r="O132" i="55" s="1"/>
  <c r="AS438" i="17"/>
  <c r="AT438" i="17"/>
  <c r="AU438" i="17"/>
  <c r="AV438" i="17" s="1"/>
  <c r="I438" i="59" s="1"/>
  <c r="I438" i="92" s="1"/>
  <c r="AR439" i="17"/>
  <c r="O157" i="55" s="1"/>
  <c r="AS439" i="17"/>
  <c r="AT439" i="17"/>
  <c r="AU439" i="17"/>
  <c r="AR440" i="17"/>
  <c r="AS440" i="17"/>
  <c r="AT440" i="17"/>
  <c r="AU440" i="17"/>
  <c r="AR441" i="17"/>
  <c r="AS441" i="17"/>
  <c r="AT441" i="17"/>
  <c r="AU441" i="17"/>
  <c r="AV441" i="17" s="1"/>
  <c r="I441" i="59" s="1"/>
  <c r="I441" i="92" s="1"/>
  <c r="AR442" i="17"/>
  <c r="AS442" i="17"/>
  <c r="AT442" i="17"/>
  <c r="AU442" i="17"/>
  <c r="AR443" i="17"/>
  <c r="AS443" i="17"/>
  <c r="AT443" i="17"/>
  <c r="AU443" i="17"/>
  <c r="AR444" i="17"/>
  <c r="O24" i="55" s="1"/>
  <c r="AS444" i="17"/>
  <c r="AT444" i="17"/>
  <c r="AU444" i="17"/>
  <c r="AV444" i="17" s="1"/>
  <c r="I444" i="59" s="1"/>
  <c r="I444" i="92" s="1"/>
  <c r="AR445" i="17"/>
  <c r="O42" i="55" s="1"/>
  <c r="AS445" i="17"/>
  <c r="AT445" i="17"/>
  <c r="AU445" i="17"/>
  <c r="AR446" i="17"/>
  <c r="AS446" i="17"/>
  <c r="AT446" i="17"/>
  <c r="AU446" i="17"/>
  <c r="AR447" i="17"/>
  <c r="AS447" i="17"/>
  <c r="AT447" i="17"/>
  <c r="AU447" i="17"/>
  <c r="AV447" i="17" s="1"/>
  <c r="I447" i="59" s="1"/>
  <c r="I447" i="92" s="1"/>
  <c r="AR448" i="17"/>
  <c r="AS448" i="17"/>
  <c r="AT448" i="17"/>
  <c r="AU448" i="17"/>
  <c r="AR449" i="17"/>
  <c r="AS449" i="17"/>
  <c r="P21" i="55" s="1"/>
  <c r="AT449" i="17"/>
  <c r="AU449" i="17"/>
  <c r="AR450" i="17"/>
  <c r="AS450" i="17"/>
  <c r="AT450" i="17"/>
  <c r="AU450" i="17"/>
  <c r="AR451" i="17"/>
  <c r="O12" i="56" s="1"/>
  <c r="AS451" i="17"/>
  <c r="AT451" i="17"/>
  <c r="AU451" i="17"/>
  <c r="AR452" i="17"/>
  <c r="AS452" i="17"/>
  <c r="AT452" i="17"/>
  <c r="AU452" i="17"/>
  <c r="AR453" i="17"/>
  <c r="AS453" i="17"/>
  <c r="AT453" i="17"/>
  <c r="AV453" i="17" s="1"/>
  <c r="I453" i="59" s="1"/>
  <c r="I453" i="92" s="1"/>
  <c r="AU453" i="17"/>
  <c r="AR454" i="17"/>
  <c r="AS454" i="17"/>
  <c r="AT454" i="17"/>
  <c r="AU454" i="17"/>
  <c r="AR455" i="17"/>
  <c r="O28" i="55" s="1"/>
  <c r="AS455" i="17"/>
  <c r="AT455" i="17"/>
  <c r="AU455" i="17"/>
  <c r="AR456" i="17"/>
  <c r="O29" i="55" s="1"/>
  <c r="AS456" i="17"/>
  <c r="P29" i="55" s="1"/>
  <c r="AT456" i="17"/>
  <c r="AU456" i="17"/>
  <c r="AR457" i="17"/>
  <c r="AS457" i="17"/>
  <c r="AT457" i="17"/>
  <c r="AU457" i="17"/>
  <c r="AR458" i="17"/>
  <c r="AS458" i="17"/>
  <c r="AT458" i="17"/>
  <c r="AV458" i="17" s="1"/>
  <c r="I458" i="59" s="1"/>
  <c r="I458" i="92" s="1"/>
  <c r="AU458" i="17"/>
  <c r="AR459" i="17"/>
  <c r="AS459" i="17"/>
  <c r="P36" i="55" s="1"/>
  <c r="O37" i="55" s="1"/>
  <c r="O38" i="55" s="1"/>
  <c r="H47" i="70" s="1"/>
  <c r="AT459" i="17"/>
  <c r="AU459" i="17"/>
  <c r="AR460" i="17"/>
  <c r="AS460" i="17"/>
  <c r="AT460" i="17"/>
  <c r="AU460" i="17"/>
  <c r="AR461" i="17"/>
  <c r="AS461" i="17"/>
  <c r="AT461" i="17"/>
  <c r="AV461" i="17" s="1"/>
  <c r="I461" i="59" s="1"/>
  <c r="I461" i="92" s="1"/>
  <c r="AU461" i="17"/>
  <c r="AR462" i="17"/>
  <c r="AS462" i="17"/>
  <c r="P47" i="55" s="1"/>
  <c r="AT462" i="17"/>
  <c r="AU462" i="17"/>
  <c r="AR463" i="17"/>
  <c r="O52" i="55" s="1"/>
  <c r="AS463" i="17"/>
  <c r="AT463" i="17"/>
  <c r="AU463" i="17"/>
  <c r="AR464" i="17"/>
  <c r="AS464" i="17"/>
  <c r="AT464" i="17"/>
  <c r="AV464" i="17" s="1"/>
  <c r="I464" i="59" s="1"/>
  <c r="I464" i="92" s="1"/>
  <c r="AU464" i="17"/>
  <c r="AR465" i="17"/>
  <c r="AS465" i="17"/>
  <c r="P57" i="55" s="1"/>
  <c r="AT465" i="17"/>
  <c r="AU465" i="17"/>
  <c r="AR466" i="17"/>
  <c r="AS466" i="17"/>
  <c r="AT466" i="17"/>
  <c r="AU466" i="17"/>
  <c r="AR467" i="17"/>
  <c r="AS467" i="17"/>
  <c r="AT467" i="17"/>
  <c r="AV467" i="17" s="1"/>
  <c r="I467" i="59" s="1"/>
  <c r="I467" i="92" s="1"/>
  <c r="AU467" i="17"/>
  <c r="AR468" i="17"/>
  <c r="AS468" i="17"/>
  <c r="Z10" i="82" s="1"/>
  <c r="AT468" i="17"/>
  <c r="AU468" i="17"/>
  <c r="AR469" i="17"/>
  <c r="AS469" i="17"/>
  <c r="AT469" i="17"/>
  <c r="AU469" i="17"/>
  <c r="AR470" i="17"/>
  <c r="AS470" i="17"/>
  <c r="AT470" i="17"/>
  <c r="AV470" i="17" s="1"/>
  <c r="I470" i="59" s="1"/>
  <c r="K27" i="91" s="1"/>
  <c r="AU470" i="17"/>
  <c r="AR471" i="17"/>
  <c r="AS471" i="17"/>
  <c r="AT471" i="17"/>
  <c r="AU471" i="17"/>
  <c r="AR472" i="17"/>
  <c r="O32" i="55" s="1"/>
  <c r="AS472" i="17"/>
  <c r="AT472" i="17"/>
  <c r="AU472" i="17"/>
  <c r="AR473" i="17"/>
  <c r="AS473" i="17"/>
  <c r="P33" i="55" s="1"/>
  <c r="AT473" i="17"/>
  <c r="AV473" i="17" s="1"/>
  <c r="I473" i="59" s="1"/>
  <c r="J11" i="83" s="1"/>
  <c r="J12" i="83" s="1"/>
  <c r="J13" i="83" s="1"/>
  <c r="H187" i="70" s="1"/>
  <c r="AU473" i="17"/>
  <c r="AR474" i="17"/>
  <c r="AS474" i="17"/>
  <c r="P34" i="55" s="1"/>
  <c r="AT474" i="17"/>
  <c r="AU474" i="17"/>
  <c r="AR475" i="17"/>
  <c r="AS475" i="17"/>
  <c r="AT475" i="17"/>
  <c r="AU475" i="17"/>
  <c r="AR476" i="17"/>
  <c r="AS476" i="17"/>
  <c r="AT476" i="17"/>
  <c r="AV476" i="17" s="1"/>
  <c r="I476" i="59" s="1"/>
  <c r="I476" i="92" s="1"/>
  <c r="AU476" i="17"/>
  <c r="AR477" i="17"/>
  <c r="AS477" i="17"/>
  <c r="P62" i="55" s="1"/>
  <c r="O63" i="55" s="1"/>
  <c r="O64" i="55" s="1"/>
  <c r="H51" i="70" s="1"/>
  <c r="AT477" i="17"/>
  <c r="AU477" i="17"/>
  <c r="AR478" i="17"/>
  <c r="O67" i="55" s="1"/>
  <c r="AS478" i="17"/>
  <c r="AT478" i="17"/>
  <c r="AU478" i="17"/>
  <c r="AR479" i="17"/>
  <c r="AS479" i="17"/>
  <c r="AT479" i="17"/>
  <c r="AV479" i="17" s="1"/>
  <c r="I479" i="59" s="1"/>
  <c r="I479" i="92" s="1"/>
  <c r="AU479" i="17"/>
  <c r="AR480" i="17"/>
  <c r="AS480" i="17"/>
  <c r="AT480" i="17"/>
  <c r="AU480" i="17"/>
  <c r="AR481" i="17"/>
  <c r="O147" i="55" s="1"/>
  <c r="AS481" i="17"/>
  <c r="AT481" i="17"/>
  <c r="AU481" i="17"/>
  <c r="AR482" i="17"/>
  <c r="AS482" i="17"/>
  <c r="AT482" i="17"/>
  <c r="AV482" i="17" s="1"/>
  <c r="I482" i="59" s="1"/>
  <c r="I482" i="92" s="1"/>
  <c r="AU482" i="17"/>
  <c r="AR483" i="17"/>
  <c r="AS483" i="17"/>
  <c r="P77" i="55" s="1"/>
  <c r="AT483" i="17"/>
  <c r="AU483" i="17"/>
  <c r="AR484" i="17"/>
  <c r="O82" i="55" s="1"/>
  <c r="AS484" i="17"/>
  <c r="AT484" i="17"/>
  <c r="AU484" i="17"/>
  <c r="AR485" i="17"/>
  <c r="AS485" i="17"/>
  <c r="P87" i="55" s="1"/>
  <c r="AT485" i="17"/>
  <c r="AV485" i="17" s="1"/>
  <c r="I485" i="59" s="1"/>
  <c r="I485" i="92" s="1"/>
  <c r="AU485" i="17"/>
  <c r="AR486" i="17"/>
  <c r="O92" i="55" s="1"/>
  <c r="AS486" i="17"/>
  <c r="P92" i="55" s="1"/>
  <c r="AT486" i="17"/>
  <c r="AU486" i="17"/>
  <c r="AR487" i="17"/>
  <c r="O71" i="55" s="1"/>
  <c r="AS487" i="17"/>
  <c r="AT487" i="17"/>
  <c r="AU487" i="17"/>
  <c r="AR488" i="17"/>
  <c r="O72" i="55" s="1"/>
  <c r="AS488" i="17"/>
  <c r="P72" i="55" s="1"/>
  <c r="AT488" i="17"/>
  <c r="AU488" i="17"/>
  <c r="AR489" i="17"/>
  <c r="AS489" i="17"/>
  <c r="AT489" i="17"/>
  <c r="AU489" i="17"/>
  <c r="AR490" i="17"/>
  <c r="AS490" i="17"/>
  <c r="AT490" i="17"/>
  <c r="AU490" i="17"/>
  <c r="AR491" i="17"/>
  <c r="AS491" i="17"/>
  <c r="AT491" i="17"/>
  <c r="AU491" i="17"/>
  <c r="AR492" i="17"/>
  <c r="AS492" i="17"/>
  <c r="AT492" i="17"/>
  <c r="AU492" i="17"/>
  <c r="AR493" i="17"/>
  <c r="AS493" i="17"/>
  <c r="AT493" i="17"/>
  <c r="AU493" i="17"/>
  <c r="AR494" i="17"/>
  <c r="AS494" i="17"/>
  <c r="AT494" i="17"/>
  <c r="AU494" i="17"/>
  <c r="AR495" i="17"/>
  <c r="AS495" i="17"/>
  <c r="AT495" i="17"/>
  <c r="AU495" i="17"/>
  <c r="AR496" i="17"/>
  <c r="AS496" i="17"/>
  <c r="AT496" i="17"/>
  <c r="AU496" i="17"/>
  <c r="AR497" i="17"/>
  <c r="AS497" i="17"/>
  <c r="AT497" i="17"/>
  <c r="AU497" i="17"/>
  <c r="AR498" i="17"/>
  <c r="AS498" i="17"/>
  <c r="AT498" i="17"/>
  <c r="AU498" i="17"/>
  <c r="AR499" i="17"/>
  <c r="AS499" i="17"/>
  <c r="AT499" i="17"/>
  <c r="AU499" i="17"/>
  <c r="AR500" i="17"/>
  <c r="AS500" i="17"/>
  <c r="AT500" i="17"/>
  <c r="AU500" i="17"/>
  <c r="AR501" i="17"/>
  <c r="AS501" i="17"/>
  <c r="AT501" i="17"/>
  <c r="AU501" i="17"/>
  <c r="AR502" i="17"/>
  <c r="AS502" i="17"/>
  <c r="AT502" i="17"/>
  <c r="AU502" i="17"/>
  <c r="AR503" i="17"/>
  <c r="AS503" i="17"/>
  <c r="AT503" i="17"/>
  <c r="AU503" i="17"/>
  <c r="AR504" i="17"/>
  <c r="AS504" i="17"/>
  <c r="AT504" i="17"/>
  <c r="AU504" i="17"/>
  <c r="AR505" i="17"/>
  <c r="AS505" i="17"/>
  <c r="AT505" i="17"/>
  <c r="AU505" i="17"/>
  <c r="AR506" i="17"/>
  <c r="AS506" i="17"/>
  <c r="AT506" i="17"/>
  <c r="AU506" i="17"/>
  <c r="AR507" i="17"/>
  <c r="AS507" i="17"/>
  <c r="AT507" i="17"/>
  <c r="AU507" i="17"/>
  <c r="AR508" i="17"/>
  <c r="AS508" i="17"/>
  <c r="AT508" i="17"/>
  <c r="AU508" i="17"/>
  <c r="AR509" i="17"/>
  <c r="AS509" i="17"/>
  <c r="AT509" i="17"/>
  <c r="AU509" i="17"/>
  <c r="AR510" i="17"/>
  <c r="AS510" i="17"/>
  <c r="AT510" i="17"/>
  <c r="AU510" i="17"/>
  <c r="AR511" i="17"/>
  <c r="AS511" i="17"/>
  <c r="AT511" i="17"/>
  <c r="AU511" i="17"/>
  <c r="AR512" i="17"/>
  <c r="AS512" i="17"/>
  <c r="AT512" i="17"/>
  <c r="AU512" i="17"/>
  <c r="AR513" i="17"/>
  <c r="AS513" i="17"/>
  <c r="AT513" i="17"/>
  <c r="AU513" i="17"/>
  <c r="AR514" i="17"/>
  <c r="AS514" i="17"/>
  <c r="AT514" i="17"/>
  <c r="AU514" i="17"/>
  <c r="AR515" i="17"/>
  <c r="AS515" i="17"/>
  <c r="AT515" i="17"/>
  <c r="AU515" i="17"/>
  <c r="AR516" i="17"/>
  <c r="Y14" i="82" s="1"/>
  <c r="AS516" i="17"/>
  <c r="AT516" i="17"/>
  <c r="AU516" i="17"/>
  <c r="AR517" i="17"/>
  <c r="Y13" i="82" s="1"/>
  <c r="AS517" i="17"/>
  <c r="AT517" i="17"/>
  <c r="AU517" i="17"/>
  <c r="AR518" i="17"/>
  <c r="AS518" i="17"/>
  <c r="AT518" i="17"/>
  <c r="AU518" i="17"/>
  <c r="AR519" i="17"/>
  <c r="AS519" i="17"/>
  <c r="AT519" i="17"/>
  <c r="AU519" i="17"/>
  <c r="AR520" i="17"/>
  <c r="AS520" i="17"/>
  <c r="AT520" i="17"/>
  <c r="AU520" i="17"/>
  <c r="AR521" i="17"/>
  <c r="AS521" i="17"/>
  <c r="AT521" i="17"/>
  <c r="AU521" i="17"/>
  <c r="AR522" i="17"/>
  <c r="AS522" i="17"/>
  <c r="AT522" i="17"/>
  <c r="AU522" i="17"/>
  <c r="AR523" i="17"/>
  <c r="AS523" i="17"/>
  <c r="AT523" i="17"/>
  <c r="AU523" i="17"/>
  <c r="AR524" i="17"/>
  <c r="AS524" i="17"/>
  <c r="AT524" i="17"/>
  <c r="AU524" i="17"/>
  <c r="AR525" i="17"/>
  <c r="O8" i="85" s="1"/>
  <c r="AS525" i="17"/>
  <c r="AT525" i="17"/>
  <c r="AU525" i="17"/>
  <c r="AR526" i="17"/>
  <c r="AS526" i="17"/>
  <c r="AT526" i="17"/>
  <c r="AU526" i="17"/>
  <c r="AR527" i="17"/>
  <c r="AS527" i="17"/>
  <c r="AT527" i="17"/>
  <c r="AU527" i="17"/>
  <c r="AR528" i="17"/>
  <c r="AS528" i="17"/>
  <c r="AT528" i="17"/>
  <c r="AU528" i="17"/>
  <c r="AR529" i="17"/>
  <c r="AS529" i="17"/>
  <c r="AT529" i="17"/>
  <c r="AU529" i="17"/>
  <c r="AR530" i="17"/>
  <c r="AS530" i="17"/>
  <c r="AT530" i="17"/>
  <c r="AU530" i="17"/>
  <c r="AR531" i="17"/>
  <c r="AS531" i="17"/>
  <c r="AT531" i="17"/>
  <c r="AU531" i="17"/>
  <c r="AR532" i="17"/>
  <c r="AS532" i="17"/>
  <c r="AT532" i="17"/>
  <c r="AU532" i="17"/>
  <c r="AR533" i="17"/>
  <c r="AS533" i="17"/>
  <c r="AT533" i="17"/>
  <c r="AU533" i="17"/>
  <c r="AR534" i="17"/>
  <c r="AS534" i="17"/>
  <c r="AT534" i="17"/>
  <c r="AU534" i="17"/>
  <c r="AR535" i="17"/>
  <c r="AS535" i="17"/>
  <c r="AT535" i="17"/>
  <c r="AU535" i="17"/>
  <c r="AR536" i="17"/>
  <c r="AS536" i="17"/>
  <c r="AT536" i="17"/>
  <c r="AU536" i="17"/>
  <c r="AR537" i="17"/>
  <c r="AS537" i="17"/>
  <c r="AT537" i="17"/>
  <c r="AU537" i="17"/>
  <c r="AR538" i="17"/>
  <c r="AS538" i="17"/>
  <c r="AT538" i="17"/>
  <c r="AU538" i="17"/>
  <c r="AR539" i="17"/>
  <c r="AS539" i="17"/>
  <c r="AT539" i="17"/>
  <c r="AU539" i="17"/>
  <c r="AR540" i="17"/>
  <c r="AS540" i="17"/>
  <c r="AT540" i="17"/>
  <c r="AU540" i="17"/>
  <c r="AR541" i="17"/>
  <c r="AS541" i="17"/>
  <c r="AT541" i="17"/>
  <c r="AU541" i="17"/>
  <c r="AR542" i="17"/>
  <c r="AS542" i="17"/>
  <c r="AT542" i="17"/>
  <c r="AU542" i="17"/>
  <c r="AR543" i="17"/>
  <c r="AS543" i="17"/>
  <c r="AT543" i="17"/>
  <c r="AU543" i="17"/>
  <c r="AR544" i="17"/>
  <c r="AS544" i="17"/>
  <c r="AT544" i="17"/>
  <c r="AU544" i="17"/>
  <c r="AR545" i="17"/>
  <c r="AS545" i="17"/>
  <c r="AT545" i="17"/>
  <c r="AU545" i="17"/>
  <c r="AR546" i="17"/>
  <c r="AS546" i="17"/>
  <c r="AT546" i="17"/>
  <c r="AU546" i="17"/>
  <c r="AR547" i="17"/>
  <c r="AS547" i="17"/>
  <c r="AT547" i="17"/>
  <c r="AU547" i="17"/>
  <c r="AR548" i="17"/>
  <c r="AS548" i="17"/>
  <c r="AT548" i="17"/>
  <c r="AU548" i="17"/>
  <c r="AR549" i="17"/>
  <c r="AS549" i="17"/>
  <c r="AT549" i="17"/>
  <c r="AU549" i="17"/>
  <c r="AR550" i="17"/>
  <c r="AS550" i="17"/>
  <c r="AT550" i="17"/>
  <c r="AU550" i="17"/>
  <c r="AR551" i="17"/>
  <c r="AS551" i="17"/>
  <c r="AT551" i="17"/>
  <c r="AU551" i="17"/>
  <c r="AR552" i="17"/>
  <c r="AS552" i="17"/>
  <c r="AT552" i="17"/>
  <c r="AU552" i="17"/>
  <c r="AR553" i="17"/>
  <c r="AS553" i="17"/>
  <c r="AT553" i="17"/>
  <c r="AU553" i="17"/>
  <c r="AR554" i="17"/>
  <c r="AS554" i="17"/>
  <c r="AT554" i="17"/>
  <c r="AU554" i="17"/>
  <c r="AR555" i="17"/>
  <c r="AS555" i="17"/>
  <c r="AT555" i="17"/>
  <c r="AU555" i="17"/>
  <c r="AR556" i="17"/>
  <c r="AS556" i="17"/>
  <c r="AT556" i="17"/>
  <c r="AU556" i="17"/>
  <c r="AR557" i="17"/>
  <c r="AS557" i="17"/>
  <c r="AT557" i="17"/>
  <c r="AU557" i="17"/>
  <c r="AR558" i="17"/>
  <c r="AS558" i="17"/>
  <c r="AT558" i="17"/>
  <c r="AU558" i="17"/>
  <c r="AR559" i="17"/>
  <c r="AS559" i="17"/>
  <c r="AT559" i="17"/>
  <c r="AU559" i="17"/>
  <c r="AR560" i="17"/>
  <c r="AS560" i="17"/>
  <c r="AT560" i="17"/>
  <c r="AU560" i="17"/>
  <c r="AR561" i="17"/>
  <c r="AS561" i="17"/>
  <c r="AT561" i="17"/>
  <c r="AU561" i="17"/>
  <c r="AR562" i="17"/>
  <c r="AS562" i="17"/>
  <c r="AT562" i="17"/>
  <c r="AU562" i="17"/>
  <c r="AR563" i="17"/>
  <c r="AS563" i="17"/>
  <c r="AT563" i="17"/>
  <c r="AU563" i="17"/>
  <c r="AR564" i="17"/>
  <c r="AS564" i="17"/>
  <c r="AT564" i="17"/>
  <c r="AU564" i="17"/>
  <c r="AR565" i="17"/>
  <c r="AS565" i="17"/>
  <c r="AT565" i="17"/>
  <c r="AU565" i="17"/>
  <c r="AR566" i="17"/>
  <c r="AS566" i="17"/>
  <c r="AT566" i="17"/>
  <c r="AU566" i="17"/>
  <c r="AR567" i="17"/>
  <c r="AS567" i="17"/>
  <c r="AT567" i="17"/>
  <c r="AU567" i="17"/>
  <c r="AR568" i="17"/>
  <c r="AS568" i="17"/>
  <c r="AT568" i="17"/>
  <c r="AU568" i="17"/>
  <c r="AR569" i="17"/>
  <c r="AS569" i="17"/>
  <c r="AT569" i="17"/>
  <c r="AU569" i="17"/>
  <c r="AR570" i="17"/>
  <c r="AS570" i="17"/>
  <c r="AT570" i="17"/>
  <c r="AU570" i="17"/>
  <c r="AR571" i="17"/>
  <c r="AS571" i="17"/>
  <c r="AT571" i="17"/>
  <c r="AU571" i="17"/>
  <c r="AR572" i="17"/>
  <c r="AS572" i="17"/>
  <c r="AT572" i="17"/>
  <c r="AU572" i="17"/>
  <c r="AR573" i="17"/>
  <c r="AS573" i="17"/>
  <c r="AT573" i="17"/>
  <c r="AU573" i="17"/>
  <c r="AR574" i="17"/>
  <c r="AS574" i="17"/>
  <c r="AT574" i="17"/>
  <c r="AU574" i="17"/>
  <c r="AR575" i="17"/>
  <c r="AS575" i="17"/>
  <c r="AT575" i="17"/>
  <c r="AU575" i="17"/>
  <c r="AR576" i="17"/>
  <c r="AS576" i="17"/>
  <c r="AT576" i="17"/>
  <c r="AU576" i="17"/>
  <c r="AR577" i="17"/>
  <c r="AS577" i="17"/>
  <c r="AT577" i="17"/>
  <c r="AU577" i="17"/>
  <c r="AR578" i="17"/>
  <c r="AS578" i="17"/>
  <c r="AT578" i="17"/>
  <c r="AU578" i="17"/>
  <c r="AR579" i="17"/>
  <c r="AS579" i="17"/>
  <c r="AT579" i="17"/>
  <c r="AU579" i="17"/>
  <c r="AR580" i="17"/>
  <c r="AS580" i="17"/>
  <c r="AT580" i="17"/>
  <c r="AU580" i="17"/>
  <c r="AR581" i="17"/>
  <c r="AS581" i="17"/>
  <c r="AT581" i="17"/>
  <c r="AU581" i="17"/>
  <c r="AR582" i="17"/>
  <c r="AS582" i="17"/>
  <c r="AT582" i="17"/>
  <c r="AU582" i="17"/>
  <c r="AR583" i="17"/>
  <c r="AS583" i="17"/>
  <c r="AT583" i="17"/>
  <c r="AU583" i="17"/>
  <c r="AR584" i="17"/>
  <c r="AS584" i="17"/>
  <c r="AT584" i="17"/>
  <c r="AU584" i="17"/>
  <c r="AR585" i="17"/>
  <c r="AS585" i="17"/>
  <c r="AT585" i="17"/>
  <c r="AU585" i="17"/>
  <c r="AR586" i="17"/>
  <c r="AS586" i="17"/>
  <c r="AT586" i="17"/>
  <c r="AU586" i="17"/>
  <c r="AR587" i="17"/>
  <c r="AS587" i="17"/>
  <c r="AT587" i="17"/>
  <c r="AU587" i="17"/>
  <c r="AR588" i="17"/>
  <c r="AS588" i="17"/>
  <c r="AT588" i="17"/>
  <c r="AU588" i="17"/>
  <c r="AR589" i="17"/>
  <c r="AS589" i="17"/>
  <c r="AT589" i="17"/>
  <c r="AU589" i="17"/>
  <c r="AR590" i="17"/>
  <c r="AS590" i="17"/>
  <c r="AT590" i="17"/>
  <c r="AU590" i="17"/>
  <c r="AR591" i="17"/>
  <c r="AS591" i="17"/>
  <c r="AT591" i="17"/>
  <c r="AU591" i="17"/>
  <c r="AR592" i="17"/>
  <c r="AS592" i="17"/>
  <c r="AT592" i="17"/>
  <c r="AU592" i="17"/>
  <c r="AR593" i="17"/>
  <c r="AS593" i="17"/>
  <c r="AT593" i="17"/>
  <c r="AU593" i="17"/>
  <c r="AR594" i="17"/>
  <c r="AS594" i="17"/>
  <c r="AT594" i="17"/>
  <c r="AU594" i="17"/>
  <c r="AR595" i="17"/>
  <c r="AS595" i="17"/>
  <c r="AT595" i="17"/>
  <c r="AU595" i="17"/>
  <c r="AR596" i="17"/>
  <c r="AS596" i="17"/>
  <c r="AT596" i="17"/>
  <c r="AU596" i="17"/>
  <c r="AR597" i="17"/>
  <c r="AS597" i="17"/>
  <c r="AT597" i="17"/>
  <c r="AU597" i="17"/>
  <c r="AR598" i="17"/>
  <c r="AS598" i="17"/>
  <c r="AT598" i="17"/>
  <c r="AU598" i="17"/>
  <c r="AR599" i="17"/>
  <c r="AS599" i="17"/>
  <c r="AT599" i="17"/>
  <c r="AU599" i="17"/>
  <c r="AR600" i="17"/>
  <c r="AS600" i="17"/>
  <c r="AT600" i="17"/>
  <c r="AU600" i="17"/>
  <c r="AR601" i="17"/>
  <c r="AS601" i="17"/>
  <c r="AT601" i="17"/>
  <c r="AU601" i="17"/>
  <c r="AR602" i="17"/>
  <c r="AS602" i="17"/>
  <c r="AT602" i="17"/>
  <c r="AU602" i="17"/>
  <c r="AR603" i="17"/>
  <c r="AS603" i="17"/>
  <c r="AT603" i="17"/>
  <c r="AU603" i="17"/>
  <c r="AR604" i="17"/>
  <c r="AS604" i="17"/>
  <c r="AT604" i="17"/>
  <c r="AU604" i="17"/>
  <c r="AR605" i="17"/>
  <c r="AS605" i="17"/>
  <c r="AT605" i="17"/>
  <c r="AU605" i="17"/>
  <c r="AR606" i="17"/>
  <c r="AS606" i="17"/>
  <c r="AT606" i="17"/>
  <c r="AU606" i="17"/>
  <c r="AR607" i="17"/>
  <c r="AS607" i="17"/>
  <c r="AT607" i="17"/>
  <c r="AU607" i="17"/>
  <c r="AR608" i="17"/>
  <c r="AS608" i="17"/>
  <c r="AT608" i="17"/>
  <c r="AU608" i="17"/>
  <c r="AR609" i="17"/>
  <c r="AS609" i="17"/>
  <c r="AT609" i="17"/>
  <c r="AU609" i="17"/>
  <c r="AR610" i="17"/>
  <c r="AS610" i="17"/>
  <c r="AT610" i="17"/>
  <c r="AU610" i="17"/>
  <c r="AR611" i="17"/>
  <c r="AS611" i="17"/>
  <c r="AT611" i="17"/>
  <c r="AU611" i="17"/>
  <c r="AR612" i="17"/>
  <c r="AS612" i="17"/>
  <c r="AT612" i="17"/>
  <c r="AU612" i="17"/>
  <c r="AR613" i="17"/>
  <c r="AS613" i="17"/>
  <c r="AT613" i="17"/>
  <c r="AU613" i="17"/>
  <c r="AR614" i="17"/>
  <c r="AS614" i="17"/>
  <c r="AT614" i="17"/>
  <c r="AU614" i="17"/>
  <c r="AR615" i="17"/>
  <c r="AS615" i="17"/>
  <c r="AT615" i="17"/>
  <c r="AU615" i="17"/>
  <c r="AR616" i="17"/>
  <c r="AS616" i="17"/>
  <c r="AT616" i="17"/>
  <c r="AU616" i="17"/>
  <c r="AR617" i="17"/>
  <c r="AS617" i="17"/>
  <c r="AT617" i="17"/>
  <c r="AU617" i="17"/>
  <c r="AR618" i="17"/>
  <c r="AS618" i="17"/>
  <c r="AT618" i="17"/>
  <c r="AU618" i="17"/>
  <c r="AR619" i="17"/>
  <c r="AS619" i="17"/>
  <c r="AT619" i="17"/>
  <c r="AU619" i="17"/>
  <c r="AR620" i="17"/>
  <c r="AS620" i="17"/>
  <c r="AT620" i="17"/>
  <c r="AU620" i="17"/>
  <c r="AR621" i="17"/>
  <c r="AS621" i="17"/>
  <c r="AT621" i="17"/>
  <c r="AU621" i="17"/>
  <c r="AR622" i="17"/>
  <c r="AS622" i="17"/>
  <c r="AT622" i="17"/>
  <c r="AU622" i="17"/>
  <c r="AR623" i="17"/>
  <c r="AS623" i="17"/>
  <c r="AT623" i="17"/>
  <c r="AU623" i="17"/>
  <c r="AR624" i="17"/>
  <c r="AS624" i="17"/>
  <c r="AT624" i="17"/>
  <c r="AU624" i="17"/>
  <c r="AR625" i="17"/>
  <c r="AS625" i="17"/>
  <c r="AT625" i="17"/>
  <c r="AU625" i="17"/>
  <c r="AR626" i="17"/>
  <c r="AS626" i="17"/>
  <c r="AT626" i="17"/>
  <c r="AU626" i="17"/>
  <c r="AR627" i="17"/>
  <c r="AS627" i="17"/>
  <c r="AT627" i="17"/>
  <c r="AU627" i="17"/>
  <c r="AR628" i="17"/>
  <c r="AS628" i="17"/>
  <c r="AT628" i="17"/>
  <c r="AU628" i="17"/>
  <c r="AR629" i="17"/>
  <c r="AS629" i="17"/>
  <c r="AT629" i="17"/>
  <c r="AU629" i="17"/>
  <c r="AR630" i="17"/>
  <c r="AS630" i="17"/>
  <c r="AT630" i="17"/>
  <c r="AU630" i="17"/>
  <c r="AR631" i="17"/>
  <c r="AS631" i="17"/>
  <c r="AT631" i="17"/>
  <c r="AU631" i="17"/>
  <c r="AR632" i="17"/>
  <c r="AS632" i="17"/>
  <c r="AT632" i="17"/>
  <c r="AU632" i="17"/>
  <c r="AR633" i="17"/>
  <c r="AS633" i="17"/>
  <c r="AT633" i="17"/>
  <c r="AU633" i="17"/>
  <c r="AR634" i="17"/>
  <c r="AS634" i="17"/>
  <c r="AT634" i="17"/>
  <c r="AU634" i="17"/>
  <c r="AR635" i="17"/>
  <c r="AS635" i="17"/>
  <c r="AT635" i="17"/>
  <c r="AU635" i="17"/>
  <c r="AR636" i="17"/>
  <c r="AS636" i="17"/>
  <c r="AT636" i="17"/>
  <c r="AU636" i="17"/>
  <c r="AR637" i="17"/>
  <c r="AS637" i="17"/>
  <c r="AT637" i="17"/>
  <c r="AU637" i="17"/>
  <c r="AR638" i="17"/>
  <c r="AS638" i="17"/>
  <c r="AT638" i="17"/>
  <c r="AU638" i="17"/>
  <c r="AR639" i="17"/>
  <c r="AS639" i="17"/>
  <c r="AT639" i="17"/>
  <c r="AU639" i="17"/>
  <c r="AR640" i="17"/>
  <c r="AS640" i="17"/>
  <c r="AT640" i="17"/>
  <c r="AU640" i="17"/>
  <c r="AR641" i="17"/>
  <c r="AS641" i="17"/>
  <c r="AT641" i="17"/>
  <c r="AU641" i="17"/>
  <c r="AR642" i="17"/>
  <c r="AS642" i="17"/>
  <c r="AT642" i="17"/>
  <c r="AU642" i="17"/>
  <c r="AR643" i="17"/>
  <c r="AS643" i="17"/>
  <c r="AT643" i="17"/>
  <c r="AU643" i="17"/>
  <c r="AR644" i="17"/>
  <c r="AS644" i="17"/>
  <c r="AT644" i="17"/>
  <c r="AU644" i="17"/>
  <c r="AR645" i="17"/>
  <c r="AS645" i="17"/>
  <c r="AT645" i="17"/>
  <c r="AU645" i="17"/>
  <c r="AR646" i="17"/>
  <c r="AS646" i="17"/>
  <c r="AT646" i="17"/>
  <c r="AU646" i="17"/>
  <c r="AR647" i="17"/>
  <c r="AS647" i="17"/>
  <c r="AT647" i="17"/>
  <c r="AU647" i="17"/>
  <c r="AR648" i="17"/>
  <c r="AS648" i="17"/>
  <c r="AT648" i="17"/>
  <c r="AU648" i="17"/>
  <c r="AR649" i="17"/>
  <c r="AS649" i="17"/>
  <c r="AT649" i="17"/>
  <c r="AU649" i="17"/>
  <c r="AR650" i="17"/>
  <c r="AS650" i="17"/>
  <c r="AT650" i="17"/>
  <c r="AU650" i="17"/>
  <c r="AR651" i="17"/>
  <c r="AS651" i="17"/>
  <c r="AT651" i="17"/>
  <c r="AU651" i="17"/>
  <c r="AR652" i="17"/>
  <c r="AS652" i="17"/>
  <c r="AT652" i="17"/>
  <c r="AU652" i="17"/>
  <c r="AR653" i="17"/>
  <c r="AS653" i="17"/>
  <c r="AT653" i="17"/>
  <c r="AU653" i="17"/>
  <c r="AR654" i="17"/>
  <c r="AS654" i="17"/>
  <c r="AT654" i="17"/>
  <c r="AU654" i="17"/>
  <c r="AR655" i="17"/>
  <c r="AS655" i="17"/>
  <c r="AT655" i="17"/>
  <c r="AU655" i="17"/>
  <c r="AR656" i="17"/>
  <c r="AS656" i="17"/>
  <c r="AT656" i="17"/>
  <c r="AU656" i="17"/>
  <c r="AR657" i="17"/>
  <c r="AS657" i="17"/>
  <c r="AT657" i="17"/>
  <c r="AU657" i="17"/>
  <c r="AR658" i="17"/>
  <c r="AS658" i="17"/>
  <c r="AT658" i="17"/>
  <c r="AU658" i="17"/>
  <c r="AR659" i="17"/>
  <c r="AS659" i="17"/>
  <c r="AT659" i="17"/>
  <c r="AU659" i="17"/>
  <c r="AR660" i="17"/>
  <c r="AS660" i="17"/>
  <c r="AT660" i="17"/>
  <c r="AU660" i="17"/>
  <c r="AR661" i="17"/>
  <c r="AS661" i="17"/>
  <c r="AT661" i="17"/>
  <c r="AU661" i="17"/>
  <c r="AR662" i="17"/>
  <c r="AS662" i="17"/>
  <c r="AT662" i="17"/>
  <c r="AU662" i="17"/>
  <c r="AR663" i="17"/>
  <c r="AS663" i="17"/>
  <c r="AT663" i="17"/>
  <c r="AU663" i="17"/>
  <c r="AR664" i="17"/>
  <c r="AS664" i="17"/>
  <c r="AT664" i="17"/>
  <c r="AU664" i="17"/>
  <c r="AR665" i="17"/>
  <c r="AS665" i="17"/>
  <c r="AT665" i="17"/>
  <c r="AU665" i="17"/>
  <c r="AR666" i="17"/>
  <c r="AS666" i="17"/>
  <c r="AT666" i="17"/>
  <c r="AU666" i="17"/>
  <c r="AR667" i="17"/>
  <c r="AS667" i="17"/>
  <c r="AT667" i="17"/>
  <c r="AU667" i="17"/>
  <c r="AR668" i="17"/>
  <c r="AS668" i="17"/>
  <c r="AT668" i="17"/>
  <c r="AU668" i="17"/>
  <c r="AR669" i="17"/>
  <c r="AS669" i="17"/>
  <c r="AT669" i="17"/>
  <c r="AU669" i="17"/>
  <c r="AR670" i="17"/>
  <c r="AS670" i="17"/>
  <c r="AT670" i="17"/>
  <c r="AU670" i="17"/>
  <c r="AR671" i="17"/>
  <c r="AS671" i="17"/>
  <c r="P87" i="56" s="1"/>
  <c r="AT671" i="17"/>
  <c r="AU671" i="17"/>
  <c r="AR672" i="17"/>
  <c r="AS672" i="17"/>
  <c r="AT672" i="17"/>
  <c r="AU672" i="17"/>
  <c r="AR673" i="17"/>
  <c r="AS673" i="17"/>
  <c r="AT673" i="17"/>
  <c r="AU673" i="17"/>
  <c r="AR674" i="17"/>
  <c r="AS674" i="17"/>
  <c r="AT674" i="17"/>
  <c r="AU674" i="17"/>
  <c r="AR675" i="17"/>
  <c r="AS675" i="17"/>
  <c r="AT675" i="17"/>
  <c r="AU675" i="17"/>
  <c r="AR676" i="17"/>
  <c r="AS676" i="17"/>
  <c r="AT676" i="17"/>
  <c r="AU676" i="17"/>
  <c r="AR677" i="17"/>
  <c r="AS677" i="17"/>
  <c r="AT677" i="17"/>
  <c r="AU677" i="17"/>
  <c r="AR678" i="17"/>
  <c r="AS678" i="17"/>
  <c r="AT678" i="17"/>
  <c r="AU678" i="17"/>
  <c r="AR679" i="17"/>
  <c r="AS679" i="17"/>
  <c r="AT679" i="17"/>
  <c r="AU679" i="17"/>
  <c r="AR680" i="17"/>
  <c r="AS680" i="17"/>
  <c r="AT680" i="17"/>
  <c r="AU680" i="17"/>
  <c r="AR681" i="17"/>
  <c r="AS681" i="17"/>
  <c r="AT681" i="17"/>
  <c r="AU681" i="17"/>
  <c r="AR682" i="17"/>
  <c r="AS682" i="17"/>
  <c r="AT682" i="17"/>
  <c r="AU682" i="17"/>
  <c r="AR683" i="17"/>
  <c r="AS683" i="17"/>
  <c r="AT683" i="17"/>
  <c r="AU683" i="17"/>
  <c r="AR684" i="17"/>
  <c r="AS684" i="17"/>
  <c r="AT684" i="17"/>
  <c r="AU684" i="17"/>
  <c r="AR685" i="17"/>
  <c r="AS685" i="17"/>
  <c r="AT685" i="17"/>
  <c r="AU685" i="17"/>
  <c r="AR686" i="17"/>
  <c r="AS686" i="17"/>
  <c r="AT686" i="17"/>
  <c r="AU686" i="17"/>
  <c r="AR687" i="17"/>
  <c r="AS687" i="17"/>
  <c r="AT687" i="17"/>
  <c r="AU687" i="17"/>
  <c r="AR688" i="17"/>
  <c r="AS688" i="17"/>
  <c r="AT688" i="17"/>
  <c r="AU688" i="17"/>
  <c r="AR689" i="17"/>
  <c r="AS689" i="17"/>
  <c r="AT689" i="17"/>
  <c r="AU689" i="17"/>
  <c r="AR690" i="17"/>
  <c r="AS690" i="17"/>
  <c r="AT690" i="17"/>
  <c r="AU690" i="17"/>
  <c r="AR691" i="17"/>
  <c r="AS691" i="17"/>
  <c r="AT691" i="17"/>
  <c r="AU691" i="17"/>
  <c r="AR692" i="17"/>
  <c r="AS692" i="17"/>
  <c r="AT692" i="17"/>
  <c r="AU692" i="17"/>
  <c r="AR693" i="17"/>
  <c r="AS693" i="17"/>
  <c r="AT693" i="17"/>
  <c r="AU693" i="17"/>
  <c r="AR694" i="17"/>
  <c r="AS694" i="17"/>
  <c r="AT694" i="17"/>
  <c r="AU694" i="17"/>
  <c r="AR695" i="17"/>
  <c r="AS695" i="17"/>
  <c r="AT695" i="17"/>
  <c r="AU695" i="17"/>
  <c r="AR696" i="17"/>
  <c r="AS696" i="17"/>
  <c r="AT696" i="17"/>
  <c r="AU696" i="17"/>
  <c r="AR697" i="17"/>
  <c r="AS697" i="17"/>
  <c r="AT697" i="17"/>
  <c r="AU697" i="17"/>
  <c r="AR698" i="17"/>
  <c r="AS698" i="17"/>
  <c r="AT698" i="17"/>
  <c r="AU698" i="17"/>
  <c r="AR699" i="17"/>
  <c r="AS699" i="17"/>
  <c r="AT699" i="17"/>
  <c r="AU699" i="17"/>
  <c r="AR700" i="17"/>
  <c r="AS700" i="17"/>
  <c r="AT700" i="17"/>
  <c r="AU700" i="17"/>
  <c r="AR701" i="17"/>
  <c r="AS701" i="17"/>
  <c r="AT701" i="17"/>
  <c r="AU701" i="17"/>
  <c r="AR702" i="17"/>
  <c r="AS702" i="17"/>
  <c r="AT702" i="17"/>
  <c r="AU702" i="17"/>
  <c r="AR703" i="17"/>
  <c r="AS703" i="17"/>
  <c r="AT703" i="17"/>
  <c r="AU703" i="17"/>
  <c r="AR704" i="17"/>
  <c r="AS704" i="17"/>
  <c r="AT704" i="17"/>
  <c r="AU704" i="17"/>
  <c r="AR705" i="17"/>
  <c r="AS705" i="17"/>
  <c r="AT705" i="17"/>
  <c r="AU705" i="17"/>
  <c r="AR706" i="17"/>
  <c r="AS706" i="17"/>
  <c r="AT706" i="17"/>
  <c r="AU706" i="17"/>
  <c r="AR707" i="17"/>
  <c r="AS707" i="17"/>
  <c r="AT707" i="17"/>
  <c r="AU707" i="17"/>
  <c r="AR708" i="17"/>
  <c r="AS708" i="17"/>
  <c r="AT708" i="17"/>
  <c r="AU708" i="17"/>
  <c r="AR709" i="17"/>
  <c r="AS709" i="17"/>
  <c r="AT709" i="17"/>
  <c r="AU709" i="17"/>
  <c r="AR710" i="17"/>
  <c r="AS710" i="17"/>
  <c r="AT710" i="17"/>
  <c r="AU710" i="17"/>
  <c r="AR711" i="17"/>
  <c r="AS711" i="17"/>
  <c r="AT711" i="17"/>
  <c r="AU711" i="17"/>
  <c r="AR712" i="17"/>
  <c r="AS712" i="17"/>
  <c r="AT712" i="17"/>
  <c r="AU712" i="17"/>
  <c r="AR713" i="17"/>
  <c r="AS713" i="17"/>
  <c r="AT713" i="17"/>
  <c r="AU713" i="17"/>
  <c r="AR714" i="17"/>
  <c r="AS714" i="17"/>
  <c r="AT714" i="17"/>
  <c r="AU714" i="17"/>
  <c r="AR715" i="17"/>
  <c r="AS715" i="17"/>
  <c r="AT715" i="17"/>
  <c r="AU715" i="17"/>
  <c r="AR716" i="17"/>
  <c r="AS716" i="17"/>
  <c r="AT716" i="17"/>
  <c r="AU716" i="17"/>
  <c r="AR717" i="17"/>
  <c r="AS717" i="17"/>
  <c r="AT717" i="17"/>
  <c r="AU717" i="17"/>
  <c r="AR718" i="17"/>
  <c r="AS718" i="17"/>
  <c r="AT718" i="17"/>
  <c r="AU718" i="17"/>
  <c r="AR719" i="17"/>
  <c r="AS719" i="17"/>
  <c r="AT719" i="17"/>
  <c r="AU719" i="17"/>
  <c r="AR720" i="17"/>
  <c r="O10" i="84" s="1"/>
  <c r="AS720" i="17"/>
  <c r="AT720" i="17"/>
  <c r="AU720" i="17"/>
  <c r="AR721" i="17"/>
  <c r="O11" i="84"/>
  <c r="AS721" i="17"/>
  <c r="AT721" i="17"/>
  <c r="AU721" i="17"/>
  <c r="AR722" i="17"/>
  <c r="AS722" i="17"/>
  <c r="AT722" i="17"/>
  <c r="AU722" i="17"/>
  <c r="AV722" i="17" s="1"/>
  <c r="I722" i="59" s="1"/>
  <c r="AR723" i="17"/>
  <c r="AS723" i="17"/>
  <c r="AT723" i="17"/>
  <c r="AU723" i="17"/>
  <c r="AR724" i="17"/>
  <c r="AS724" i="17"/>
  <c r="AT724" i="17"/>
  <c r="AU724" i="17"/>
  <c r="AV724" i="17" s="1"/>
  <c r="I724" i="59" s="1"/>
  <c r="AR725" i="17"/>
  <c r="O6" i="84" s="1"/>
  <c r="AS725" i="17"/>
  <c r="AT725" i="17"/>
  <c r="AU725" i="17"/>
  <c r="AV725" i="17" s="1"/>
  <c r="I725" i="59" s="1"/>
  <c r="AR726" i="17"/>
  <c r="AS726" i="17"/>
  <c r="AT726" i="17"/>
  <c r="AU726" i="17"/>
  <c r="AR727" i="17"/>
  <c r="O8" i="84" s="1"/>
  <c r="AS727" i="17"/>
  <c r="AT727" i="17"/>
  <c r="AU727" i="17"/>
  <c r="AR728" i="17"/>
  <c r="AS728" i="17"/>
  <c r="AT728" i="17"/>
  <c r="AU728" i="17"/>
  <c r="AV728" i="17" s="1"/>
  <c r="I728" i="59" s="1"/>
  <c r="AR729" i="17"/>
  <c r="AS729" i="17"/>
  <c r="AT729" i="17"/>
  <c r="AU729" i="17"/>
  <c r="AR730" i="17"/>
  <c r="AS730" i="17"/>
  <c r="AT730" i="17"/>
  <c r="AU730" i="17"/>
  <c r="AR731" i="17"/>
  <c r="O11" i="75" s="1"/>
  <c r="AS731" i="17"/>
  <c r="AT731" i="17"/>
  <c r="AU731" i="17"/>
  <c r="AV731" i="17" s="1"/>
  <c r="I731" i="59" s="1"/>
  <c r="AR732" i="17"/>
  <c r="AS732" i="17"/>
  <c r="AT732" i="17"/>
  <c r="AU732" i="17"/>
  <c r="AR733" i="17"/>
  <c r="O23" i="75" s="1"/>
  <c r="AS733" i="17"/>
  <c r="AT733" i="17"/>
  <c r="AU733" i="17"/>
  <c r="AR734" i="17"/>
  <c r="O27" i="75" s="1"/>
  <c r="AS734" i="17"/>
  <c r="AT734" i="17"/>
  <c r="AU734" i="17"/>
  <c r="AV734" i="17" s="1"/>
  <c r="I734" i="59" s="1"/>
  <c r="AR735" i="17"/>
  <c r="AS735" i="17"/>
  <c r="AT735" i="17"/>
  <c r="AU735" i="17"/>
  <c r="AR736" i="17"/>
  <c r="AS736" i="17"/>
  <c r="AT736" i="17"/>
  <c r="AU736" i="17"/>
  <c r="AR737" i="17"/>
  <c r="O39" i="75" s="1"/>
  <c r="AS737" i="17"/>
  <c r="AT737" i="17"/>
  <c r="AU737" i="17"/>
  <c r="AV737" i="17" s="1"/>
  <c r="I737" i="59" s="1"/>
  <c r="AR738" i="17"/>
  <c r="AS738" i="17"/>
  <c r="AT738" i="17"/>
  <c r="AU738" i="17"/>
  <c r="AR739" i="17"/>
  <c r="O83" i="75"/>
  <c r="AS739" i="17"/>
  <c r="AT739" i="17"/>
  <c r="AU739" i="17"/>
  <c r="AV739" i="17" s="1"/>
  <c r="I739" i="59" s="1"/>
  <c r="J123" i="61" s="1"/>
  <c r="AR740" i="17"/>
  <c r="AS740" i="17"/>
  <c r="AT740" i="17"/>
  <c r="AV740" i="17" s="1"/>
  <c r="I740" i="59" s="1"/>
  <c r="AU740" i="17"/>
  <c r="AR741" i="17"/>
  <c r="AS741" i="17"/>
  <c r="AT741" i="17"/>
  <c r="AU741" i="17"/>
  <c r="AR742" i="17"/>
  <c r="AS742" i="17"/>
  <c r="AT742" i="17"/>
  <c r="AU742" i="17"/>
  <c r="AV742" i="17" s="1"/>
  <c r="I742" i="59" s="1"/>
  <c r="J141" i="61" s="1"/>
  <c r="AR743" i="17"/>
  <c r="AS743" i="17"/>
  <c r="AT743" i="17"/>
  <c r="AV743" i="17" s="1"/>
  <c r="I743" i="59" s="1"/>
  <c r="AU743" i="17"/>
  <c r="AR744" i="17"/>
  <c r="AS744" i="17"/>
  <c r="AT744" i="17"/>
  <c r="AU744" i="17"/>
  <c r="AR745" i="17"/>
  <c r="O107" i="75" s="1"/>
  <c r="AS745" i="17"/>
  <c r="AT745" i="17"/>
  <c r="AU745" i="17"/>
  <c r="AV745" i="17" s="1"/>
  <c r="I745" i="59" s="1"/>
  <c r="AR746" i="17"/>
  <c r="AS746" i="17"/>
  <c r="P111" i="75"/>
  <c r="AT746" i="17"/>
  <c r="AU746" i="17"/>
  <c r="AR747" i="17"/>
  <c r="AS747" i="17"/>
  <c r="AT747" i="17"/>
  <c r="AU747" i="17"/>
  <c r="AR748" i="17"/>
  <c r="AS748" i="17"/>
  <c r="P119" i="75" s="1"/>
  <c r="AT748" i="17"/>
  <c r="AV748" i="17" s="1"/>
  <c r="I748" i="59" s="1"/>
  <c r="J177" i="61" s="1"/>
  <c r="AU748" i="17"/>
  <c r="AR749" i="17"/>
  <c r="AS749" i="17"/>
  <c r="P123" i="75" s="1"/>
  <c r="AT749" i="17"/>
  <c r="AU749" i="17"/>
  <c r="AR750" i="17"/>
  <c r="AS750" i="17"/>
  <c r="AT750" i="17"/>
  <c r="AU750" i="17"/>
  <c r="AR751" i="17"/>
  <c r="AS751" i="17"/>
  <c r="P131" i="75" s="1"/>
  <c r="AT751" i="17"/>
  <c r="AV751" i="17" s="1"/>
  <c r="I751" i="59" s="1"/>
  <c r="AU751" i="17"/>
  <c r="AR752" i="17"/>
  <c r="AS752" i="17"/>
  <c r="P135" i="75" s="1"/>
  <c r="AT752" i="17"/>
  <c r="AU752" i="17"/>
  <c r="AR753" i="17"/>
  <c r="AS753" i="17"/>
  <c r="AT753" i="17"/>
  <c r="AU753" i="17"/>
  <c r="AR754" i="17"/>
  <c r="AS754" i="17"/>
  <c r="P184" i="75" s="1"/>
  <c r="AT754" i="17"/>
  <c r="AV754" i="17" s="1"/>
  <c r="I754" i="59" s="1"/>
  <c r="AU754" i="17"/>
  <c r="AR755" i="17"/>
  <c r="AS755" i="17"/>
  <c r="P196" i="75" s="1"/>
  <c r="AT755" i="17"/>
  <c r="AU755" i="17"/>
  <c r="AR756" i="17"/>
  <c r="AS756" i="17"/>
  <c r="AT756" i="17"/>
  <c r="AU756" i="17"/>
  <c r="AR757" i="17"/>
  <c r="AS757" i="17"/>
  <c r="P47" i="75" s="1"/>
  <c r="AT757" i="17"/>
  <c r="AV757" i="17" s="1"/>
  <c r="I757" i="59" s="1"/>
  <c r="J69" i="61" s="1"/>
  <c r="AU757" i="17"/>
  <c r="AR758" i="17"/>
  <c r="AS758" i="17"/>
  <c r="P51" i="75" s="1"/>
  <c r="AT758" i="17"/>
  <c r="AU758" i="17"/>
  <c r="AR759" i="17"/>
  <c r="AS759" i="17"/>
  <c r="AT759" i="17"/>
  <c r="AU759" i="17"/>
  <c r="AR760" i="17"/>
  <c r="AS760" i="17"/>
  <c r="P59" i="75" s="1"/>
  <c r="AT760" i="17"/>
  <c r="AV760" i="17" s="1"/>
  <c r="I760" i="59" s="1"/>
  <c r="AU760" i="17"/>
  <c r="AR761" i="17"/>
  <c r="AS761" i="17"/>
  <c r="P63" i="75" s="1"/>
  <c r="AT761" i="17"/>
  <c r="AU761" i="17"/>
  <c r="AR762" i="17"/>
  <c r="AS762" i="17"/>
  <c r="P67" i="75" s="1"/>
  <c r="AT762" i="17"/>
  <c r="AU762" i="17"/>
  <c r="AR763" i="17"/>
  <c r="AS763" i="17"/>
  <c r="P71" i="75" s="1"/>
  <c r="AT763" i="17"/>
  <c r="AV763" i="17" s="1"/>
  <c r="I763" i="59" s="1"/>
  <c r="AU763" i="17"/>
  <c r="AR764" i="17"/>
  <c r="AS764" i="17"/>
  <c r="P75" i="75" s="1"/>
  <c r="AT764" i="17"/>
  <c r="AU764" i="17"/>
  <c r="AR765" i="17"/>
  <c r="AS765" i="17"/>
  <c r="AT765" i="17"/>
  <c r="AU765" i="17"/>
  <c r="AR766" i="17"/>
  <c r="AS766" i="17"/>
  <c r="P143" i="75" s="1"/>
  <c r="AT766" i="17"/>
  <c r="AV766" i="17" s="1"/>
  <c r="I766" i="59" s="1"/>
  <c r="I766" i="92" s="1"/>
  <c r="AU766" i="17"/>
  <c r="AR767" i="17"/>
  <c r="AS767" i="17"/>
  <c r="P147" i="75" s="1"/>
  <c r="AT767" i="17"/>
  <c r="AU767" i="17"/>
  <c r="AR768" i="17"/>
  <c r="AS768" i="17"/>
  <c r="P151" i="75"/>
  <c r="AT768" i="17"/>
  <c r="AU768" i="17"/>
  <c r="AR769" i="17"/>
  <c r="O155" i="75" s="1"/>
  <c r="AS769" i="17"/>
  <c r="P155" i="75" s="1"/>
  <c r="AT769" i="17"/>
  <c r="AU769" i="17"/>
  <c r="AR770" i="17"/>
  <c r="AS770" i="17"/>
  <c r="AT770" i="17"/>
  <c r="AU770" i="17"/>
  <c r="AR771" i="17"/>
  <c r="AS771" i="17"/>
  <c r="AT771" i="17"/>
  <c r="AU771" i="17"/>
  <c r="AR772" i="17"/>
  <c r="AS772" i="17"/>
  <c r="P167" i="75" s="1"/>
  <c r="AT772" i="17"/>
  <c r="AU772" i="17"/>
  <c r="AR773" i="17"/>
  <c r="O171" i="75" s="1"/>
  <c r="AS773" i="17"/>
  <c r="AT773" i="17"/>
  <c r="AU773" i="17"/>
  <c r="AR774" i="17"/>
  <c r="AS774" i="17"/>
  <c r="AT774" i="17"/>
  <c r="AU774" i="17"/>
  <c r="AR775" i="17"/>
  <c r="O179" i="75" s="1"/>
  <c r="AS775" i="17"/>
  <c r="P179" i="75" s="1"/>
  <c r="AT775" i="17"/>
  <c r="AU775" i="17"/>
  <c r="AR776" i="17"/>
  <c r="O189" i="75" s="1"/>
  <c r="AS776" i="17"/>
  <c r="AT776" i="17"/>
  <c r="AU776" i="17"/>
  <c r="AR777" i="17"/>
  <c r="AS777" i="17"/>
  <c r="AT777" i="17"/>
  <c r="AU777" i="17"/>
  <c r="AR778" i="17"/>
  <c r="AS778" i="17"/>
  <c r="P201" i="75" s="1"/>
  <c r="AT778" i="17"/>
  <c r="AU778" i="17"/>
  <c r="AR779" i="17"/>
  <c r="O205" i="75" s="1"/>
  <c r="AS779" i="17"/>
  <c r="AT779" i="17"/>
  <c r="AU779" i="17"/>
  <c r="AR780" i="17"/>
  <c r="AS780" i="17"/>
  <c r="AT780" i="17"/>
  <c r="AU780" i="17"/>
  <c r="AR781" i="17"/>
  <c r="AS781" i="17"/>
  <c r="AT781" i="17"/>
  <c r="AU781" i="17"/>
  <c r="AR782" i="17"/>
  <c r="AS782" i="17"/>
  <c r="AT782" i="17"/>
  <c r="AU782" i="17"/>
  <c r="AR783" i="17"/>
  <c r="AS783" i="17"/>
  <c r="AT783" i="17"/>
  <c r="AU783" i="17"/>
  <c r="AR784" i="17"/>
  <c r="AS784" i="17"/>
  <c r="AT784" i="17"/>
  <c r="AU784" i="17"/>
  <c r="AR785" i="17"/>
  <c r="AS785" i="17"/>
  <c r="AT785" i="17"/>
  <c r="AU785" i="17"/>
  <c r="AR786" i="17"/>
  <c r="AS786" i="17"/>
  <c r="AT786" i="17"/>
  <c r="AU786" i="17"/>
  <c r="AR787" i="17"/>
  <c r="AS787" i="17"/>
  <c r="AT787" i="17"/>
  <c r="AU787" i="17"/>
  <c r="AR788" i="17"/>
  <c r="AS788" i="17"/>
  <c r="AT788" i="17"/>
  <c r="AU788" i="17"/>
  <c r="AR789" i="17"/>
  <c r="AS789" i="17"/>
  <c r="AT789" i="17"/>
  <c r="AU789" i="17"/>
  <c r="AR790" i="17"/>
  <c r="AS790" i="17"/>
  <c r="Z40" i="81" s="1"/>
  <c r="AT790" i="17"/>
  <c r="AU790" i="17"/>
  <c r="AR791" i="17"/>
  <c r="AS791" i="17"/>
  <c r="AT791" i="17"/>
  <c r="AU791" i="17"/>
  <c r="AR792" i="17"/>
  <c r="AS792" i="17"/>
  <c r="Z63" i="81" s="1"/>
  <c r="AT792" i="17"/>
  <c r="AU792" i="17"/>
  <c r="AR793" i="17"/>
  <c r="Y52" i="81" s="1"/>
  <c r="AS793" i="17"/>
  <c r="AT793" i="17"/>
  <c r="AU793" i="17"/>
  <c r="AR794" i="17"/>
  <c r="AS794" i="17"/>
  <c r="AT794" i="17"/>
  <c r="AU794" i="17"/>
  <c r="AR795" i="17"/>
  <c r="AS795" i="17"/>
  <c r="AT795" i="17"/>
  <c r="AA68" i="81" s="1"/>
  <c r="AU795" i="17"/>
  <c r="AR796" i="17"/>
  <c r="AS796" i="17"/>
  <c r="AT796" i="17"/>
  <c r="AU796" i="17"/>
  <c r="AR797" i="17"/>
  <c r="AS797" i="17"/>
  <c r="AT797" i="17"/>
  <c r="AU797" i="17"/>
  <c r="AR798" i="17"/>
  <c r="AS798" i="17"/>
  <c r="AT798" i="17"/>
  <c r="AU798" i="17"/>
  <c r="AR799" i="17"/>
  <c r="AS799" i="17"/>
  <c r="AT799" i="17"/>
  <c r="AU799" i="17"/>
  <c r="AR800" i="17"/>
  <c r="AS800" i="17"/>
  <c r="AT800" i="17"/>
  <c r="AU800" i="17"/>
  <c r="AR801" i="17"/>
  <c r="AS801" i="17"/>
  <c r="AT801" i="17"/>
  <c r="AU801" i="17"/>
  <c r="AR802" i="17"/>
  <c r="AS802" i="17"/>
  <c r="AT802" i="17"/>
  <c r="AU802" i="17"/>
  <c r="AR803" i="17"/>
  <c r="AS803" i="17"/>
  <c r="AT803" i="17"/>
  <c r="AU803" i="17"/>
  <c r="AR804" i="17"/>
  <c r="AS804" i="17"/>
  <c r="AT804" i="17"/>
  <c r="AU804" i="17"/>
  <c r="AR805" i="17"/>
  <c r="AS805" i="17"/>
  <c r="AT805" i="17"/>
  <c r="AU805" i="17"/>
  <c r="AR806" i="17"/>
  <c r="AS806" i="17"/>
  <c r="AT806" i="17"/>
  <c r="AU806" i="17"/>
  <c r="AR807" i="17"/>
  <c r="AS807" i="17"/>
  <c r="AT807" i="17"/>
  <c r="AU807" i="17"/>
  <c r="AR808" i="17"/>
  <c r="AS808" i="17"/>
  <c r="AT808" i="17"/>
  <c r="AU808" i="17"/>
  <c r="AR809" i="17"/>
  <c r="AS809" i="17"/>
  <c r="AT809" i="17"/>
  <c r="AU809" i="17"/>
  <c r="AR810" i="17"/>
  <c r="AS810" i="17"/>
  <c r="AT810" i="17"/>
  <c r="AU810" i="17"/>
  <c r="AR811" i="17"/>
  <c r="AS811" i="17"/>
  <c r="AT811" i="17"/>
  <c r="AU811" i="17"/>
  <c r="AR812" i="17"/>
  <c r="AS812" i="17"/>
  <c r="AT812" i="17"/>
  <c r="AU812" i="17"/>
  <c r="AR813" i="17"/>
  <c r="AS813" i="17"/>
  <c r="AT813" i="17"/>
  <c r="AU813" i="17"/>
  <c r="AR814" i="17"/>
  <c r="AS814" i="17"/>
  <c r="AT814" i="17"/>
  <c r="AU814" i="17"/>
  <c r="AR815" i="17"/>
  <c r="AS815" i="17"/>
  <c r="AT815" i="17"/>
  <c r="AU815" i="17"/>
  <c r="AR816" i="17"/>
  <c r="AS816" i="17"/>
  <c r="AT816" i="17"/>
  <c r="AU816" i="17"/>
  <c r="AR817" i="17"/>
  <c r="AS817" i="17"/>
  <c r="AT817" i="17"/>
  <c r="AU817" i="17"/>
  <c r="AR818" i="17"/>
  <c r="AS818" i="17"/>
  <c r="AT818" i="17"/>
  <c r="AU818" i="17"/>
  <c r="AR819" i="17"/>
  <c r="AS819" i="17"/>
  <c r="AT819" i="17"/>
  <c r="AU819" i="17"/>
  <c r="AR820" i="17"/>
  <c r="AS820" i="17"/>
  <c r="AT820" i="17"/>
  <c r="AU820" i="17"/>
  <c r="AR821" i="17"/>
  <c r="AS821" i="17"/>
  <c r="AT821" i="17"/>
  <c r="AU821" i="17"/>
  <c r="AR822" i="17"/>
  <c r="AS822" i="17"/>
  <c r="AT822" i="17"/>
  <c r="AU822" i="17"/>
  <c r="AR823" i="17"/>
  <c r="AS823" i="17"/>
  <c r="AT823" i="17"/>
  <c r="AU823" i="17"/>
  <c r="AR824" i="17"/>
  <c r="AS824" i="17"/>
  <c r="AT824" i="17"/>
  <c r="AU824" i="17"/>
  <c r="AR825" i="17"/>
  <c r="AS825" i="17"/>
  <c r="AT825" i="17"/>
  <c r="AU825" i="17"/>
  <c r="AR826" i="17"/>
  <c r="AS826" i="17"/>
  <c r="AT826" i="17"/>
  <c r="AU826" i="17"/>
  <c r="AR827" i="17"/>
  <c r="AS827" i="17"/>
  <c r="AT827" i="17"/>
  <c r="AU827" i="17"/>
  <c r="AR828" i="17"/>
  <c r="AS828" i="17"/>
  <c r="AT828" i="17"/>
  <c r="AU828" i="17"/>
  <c r="AR829" i="17"/>
  <c r="AS829" i="17"/>
  <c r="AT829" i="17"/>
  <c r="AU829" i="17"/>
  <c r="AR830" i="17"/>
  <c r="AS830" i="17"/>
  <c r="AT830" i="17"/>
  <c r="AU830" i="17"/>
  <c r="AR831" i="17"/>
  <c r="AS831" i="17"/>
  <c r="AT831" i="17"/>
  <c r="AU831" i="17"/>
  <c r="AR832" i="17"/>
  <c r="AS832" i="17"/>
  <c r="AT832" i="17"/>
  <c r="AU832" i="17"/>
  <c r="AR833" i="17"/>
  <c r="AS833" i="17"/>
  <c r="AT833" i="17"/>
  <c r="AU833" i="17"/>
  <c r="AR834" i="17"/>
  <c r="AS834" i="17"/>
  <c r="AT834" i="17"/>
  <c r="AU834" i="17"/>
  <c r="AR835" i="17"/>
  <c r="AS835" i="17"/>
  <c r="AT835" i="17"/>
  <c r="AU835" i="17"/>
  <c r="AR836" i="17"/>
  <c r="AS836" i="17"/>
  <c r="AT836" i="17"/>
  <c r="AU836" i="17"/>
  <c r="AR837" i="17"/>
  <c r="AS837" i="17"/>
  <c r="AT837" i="17"/>
  <c r="AU837" i="17"/>
  <c r="AR838" i="17"/>
  <c r="AS838" i="17"/>
  <c r="AT838" i="17"/>
  <c r="AU838" i="17"/>
  <c r="AR839" i="17"/>
  <c r="AS839" i="17"/>
  <c r="AT839" i="17"/>
  <c r="AU839" i="17"/>
  <c r="AR840" i="17"/>
  <c r="AS840" i="17"/>
  <c r="AT840" i="17"/>
  <c r="AU840" i="17"/>
  <c r="AR841" i="17"/>
  <c r="AS841" i="17"/>
  <c r="AT841" i="17"/>
  <c r="AU841" i="17"/>
  <c r="AJ6" i="17"/>
  <c r="AK6" i="17"/>
  <c r="AL6" i="17"/>
  <c r="AM6" i="17"/>
  <c r="AJ7" i="17"/>
  <c r="AK7" i="17"/>
  <c r="AL7" i="17"/>
  <c r="AM7" i="17"/>
  <c r="AJ8" i="17"/>
  <c r="AK8" i="17"/>
  <c r="AL8" i="17"/>
  <c r="AM8" i="17"/>
  <c r="AJ9" i="17"/>
  <c r="AK9" i="17"/>
  <c r="AL9" i="17"/>
  <c r="AM9" i="17"/>
  <c r="AJ10" i="17"/>
  <c r="AK10" i="17"/>
  <c r="AL10" i="17"/>
  <c r="AM10" i="17"/>
  <c r="AJ11" i="17"/>
  <c r="AK11" i="17"/>
  <c r="AL11" i="17"/>
  <c r="AM11" i="17"/>
  <c r="AJ12" i="17"/>
  <c r="AK12" i="17"/>
  <c r="AL12" i="17"/>
  <c r="AM12" i="17"/>
  <c r="AJ13" i="17"/>
  <c r="AK13" i="17"/>
  <c r="AL13" i="17"/>
  <c r="AM13" i="17"/>
  <c r="AJ14" i="17"/>
  <c r="AK14" i="17"/>
  <c r="AL14" i="17"/>
  <c r="AM14" i="17"/>
  <c r="AJ15" i="17"/>
  <c r="AK15" i="17"/>
  <c r="AL15" i="17"/>
  <c r="AM15" i="17"/>
  <c r="AJ16" i="17"/>
  <c r="AK16" i="17"/>
  <c r="AL16" i="17"/>
  <c r="AM16" i="17"/>
  <c r="AJ17" i="17"/>
  <c r="AK17" i="17"/>
  <c r="AL17" i="17"/>
  <c r="AM17" i="17"/>
  <c r="AJ18" i="17"/>
  <c r="AK18" i="17"/>
  <c r="AL18" i="17"/>
  <c r="AM18" i="17"/>
  <c r="AJ19" i="17"/>
  <c r="AK19" i="17"/>
  <c r="AL19" i="17"/>
  <c r="AM19" i="17"/>
  <c r="AJ20" i="17"/>
  <c r="AK20" i="17"/>
  <c r="AL20" i="17"/>
  <c r="AM20" i="17"/>
  <c r="AJ21" i="17"/>
  <c r="AK21" i="17"/>
  <c r="AL21" i="17"/>
  <c r="AM21" i="17"/>
  <c r="AJ22" i="17"/>
  <c r="AK22" i="17"/>
  <c r="AL22" i="17"/>
  <c r="AM22" i="17"/>
  <c r="AJ23" i="17"/>
  <c r="AK23" i="17"/>
  <c r="AL23" i="17"/>
  <c r="AM23" i="17"/>
  <c r="AJ24" i="17"/>
  <c r="AK24" i="17"/>
  <c r="AL24" i="17"/>
  <c r="AM24" i="17"/>
  <c r="AJ25" i="17"/>
  <c r="AK25" i="17"/>
  <c r="AL25" i="17"/>
  <c r="AM25" i="17"/>
  <c r="AJ26" i="17"/>
  <c r="AK26" i="17"/>
  <c r="AL26" i="17"/>
  <c r="AM26" i="17"/>
  <c r="AJ27" i="17"/>
  <c r="AK27" i="17"/>
  <c r="AL27" i="17"/>
  <c r="AM27" i="17"/>
  <c r="AJ28" i="17"/>
  <c r="AK28" i="17"/>
  <c r="AL28" i="17"/>
  <c r="AM28" i="17"/>
  <c r="AJ29" i="17"/>
  <c r="AK29" i="17"/>
  <c r="AL29" i="17"/>
  <c r="AM29" i="17"/>
  <c r="AJ30" i="17"/>
  <c r="AK30" i="17"/>
  <c r="AL30" i="17"/>
  <c r="AM30" i="17"/>
  <c r="AJ31" i="17"/>
  <c r="AK31" i="17"/>
  <c r="AL31" i="17"/>
  <c r="AM31" i="17"/>
  <c r="AJ32" i="17"/>
  <c r="AK32" i="17"/>
  <c r="AL32" i="17"/>
  <c r="AM32" i="17"/>
  <c r="AJ33" i="17"/>
  <c r="AK33" i="17"/>
  <c r="AL33" i="17"/>
  <c r="AM33" i="17"/>
  <c r="AJ34" i="17"/>
  <c r="AK34" i="17"/>
  <c r="AL34" i="17"/>
  <c r="W15" i="81" s="1"/>
  <c r="X23" i="81" s="1"/>
  <c r="AM34" i="17"/>
  <c r="AJ35" i="17"/>
  <c r="AK35" i="17"/>
  <c r="AL35" i="17"/>
  <c r="AM35" i="17"/>
  <c r="AJ36" i="17"/>
  <c r="U16" i="81" s="1"/>
  <c r="AK36" i="17"/>
  <c r="AL36" i="17"/>
  <c r="AM36" i="17"/>
  <c r="AJ37" i="17"/>
  <c r="AK37" i="17"/>
  <c r="V19" i="81" s="1"/>
  <c r="AL37" i="17"/>
  <c r="AM37" i="17"/>
  <c r="AJ38" i="17"/>
  <c r="AK38" i="17"/>
  <c r="N11" i="55" s="1"/>
  <c r="AL38" i="17"/>
  <c r="AM38" i="17"/>
  <c r="AJ39" i="17"/>
  <c r="AK39" i="17"/>
  <c r="AL39" i="17"/>
  <c r="AM39" i="17"/>
  <c r="AJ40" i="17"/>
  <c r="M23" i="55" s="1"/>
  <c r="AK40" i="17"/>
  <c r="AL40" i="17"/>
  <c r="AM40" i="17"/>
  <c r="AJ41" i="17"/>
  <c r="AK41" i="17"/>
  <c r="AL41" i="17"/>
  <c r="AM41" i="17"/>
  <c r="AJ42" i="17"/>
  <c r="AK42" i="17"/>
  <c r="AL42" i="17"/>
  <c r="AM42" i="17"/>
  <c r="AJ43" i="17"/>
  <c r="M35" i="55" s="1"/>
  <c r="AK43" i="17"/>
  <c r="AL43" i="17"/>
  <c r="AM43" i="17"/>
  <c r="AJ44" i="17"/>
  <c r="M46" i="55" s="1"/>
  <c r="AK44" i="17"/>
  <c r="AL44" i="17"/>
  <c r="AM44" i="17"/>
  <c r="AJ45" i="17"/>
  <c r="M51" i="55" s="1"/>
  <c r="AK45" i="17"/>
  <c r="AL45" i="17"/>
  <c r="AM45" i="17"/>
  <c r="AJ46" i="17"/>
  <c r="AK46" i="17"/>
  <c r="AL46" i="17"/>
  <c r="AM46" i="17"/>
  <c r="AJ47" i="17"/>
  <c r="AK47" i="17"/>
  <c r="AL47" i="17"/>
  <c r="AM47" i="17"/>
  <c r="AJ48" i="17"/>
  <c r="AK48" i="17"/>
  <c r="AL48" i="17"/>
  <c r="AM48" i="17"/>
  <c r="AJ49" i="17"/>
  <c r="M61" i="55" s="1"/>
  <c r="AK49" i="17"/>
  <c r="AL49" i="17"/>
  <c r="AM49" i="17"/>
  <c r="AJ50" i="17"/>
  <c r="M66" i="55" s="1"/>
  <c r="AK50" i="17"/>
  <c r="AL50" i="17"/>
  <c r="AM50" i="17"/>
  <c r="AJ51" i="17"/>
  <c r="AK51" i="17"/>
  <c r="AL51" i="17"/>
  <c r="AM51" i="17"/>
  <c r="AJ52" i="17"/>
  <c r="AK52" i="17"/>
  <c r="AL52" i="17"/>
  <c r="AM52" i="17"/>
  <c r="AJ53" i="17"/>
  <c r="M76" i="55" s="1"/>
  <c r="AK53" i="17"/>
  <c r="AL53" i="17"/>
  <c r="AM53" i="17"/>
  <c r="AJ54" i="17"/>
  <c r="AK54" i="17"/>
  <c r="AL54" i="17"/>
  <c r="AM54" i="17"/>
  <c r="AJ55" i="17"/>
  <c r="M86" i="55" s="1"/>
  <c r="AK55" i="17"/>
  <c r="N86" i="55" s="1"/>
  <c r="AL55" i="17"/>
  <c r="AM55" i="17"/>
  <c r="AJ56" i="17"/>
  <c r="M91" i="55" s="1"/>
  <c r="AK56" i="17"/>
  <c r="AL56" i="17"/>
  <c r="AM56" i="17"/>
  <c r="AJ57" i="17"/>
  <c r="M96" i="55" s="1"/>
  <c r="AK57" i="17"/>
  <c r="AL57" i="17"/>
  <c r="AM57" i="17"/>
  <c r="AJ58" i="17"/>
  <c r="AK58" i="17"/>
  <c r="N101" i="55" s="1"/>
  <c r="AL58" i="17"/>
  <c r="AM58" i="17"/>
  <c r="AJ59" i="17"/>
  <c r="AK59" i="17"/>
  <c r="AL59" i="17"/>
  <c r="AM59" i="17"/>
  <c r="AJ60" i="17"/>
  <c r="AK60" i="17"/>
  <c r="AL60" i="17"/>
  <c r="AM60" i="17"/>
  <c r="AJ61" i="17"/>
  <c r="AK61" i="17"/>
  <c r="AL61" i="17"/>
  <c r="AM61" i="17"/>
  <c r="AJ62" i="17"/>
  <c r="AK62" i="17"/>
  <c r="AL62" i="17"/>
  <c r="AM62" i="17"/>
  <c r="AJ63" i="17"/>
  <c r="AK63" i="17"/>
  <c r="AL63" i="17"/>
  <c r="AM63" i="17"/>
  <c r="AJ64" i="17"/>
  <c r="AK64" i="17"/>
  <c r="AL64" i="17"/>
  <c r="AM64" i="17"/>
  <c r="AJ65" i="17"/>
  <c r="AK65" i="17"/>
  <c r="AL65" i="17"/>
  <c r="AM65" i="17"/>
  <c r="AJ66" i="17"/>
  <c r="AK66" i="17"/>
  <c r="AL66" i="17"/>
  <c r="AM66" i="17"/>
  <c r="AJ67" i="17"/>
  <c r="AK67" i="17"/>
  <c r="AL67" i="17"/>
  <c r="AM67" i="17"/>
  <c r="AJ68" i="17"/>
  <c r="AK68" i="17"/>
  <c r="AL68" i="17"/>
  <c r="AM68" i="17"/>
  <c r="AJ69" i="17"/>
  <c r="AK69" i="17"/>
  <c r="AL69" i="17"/>
  <c r="AM69" i="17"/>
  <c r="AJ70" i="17"/>
  <c r="AK70" i="17"/>
  <c r="AL70" i="17"/>
  <c r="AM70" i="17"/>
  <c r="AJ71" i="17"/>
  <c r="AK71" i="17"/>
  <c r="AL71" i="17"/>
  <c r="AM71" i="17"/>
  <c r="AJ72" i="17"/>
  <c r="AK72" i="17"/>
  <c r="AL72" i="17"/>
  <c r="AM72" i="17"/>
  <c r="AJ73" i="17"/>
  <c r="AK73" i="17"/>
  <c r="AL73" i="17"/>
  <c r="AM73" i="17"/>
  <c r="AJ74" i="17"/>
  <c r="M141" i="55" s="1"/>
  <c r="AK74" i="17"/>
  <c r="AL74" i="17"/>
  <c r="AM74" i="17"/>
  <c r="AJ75" i="17"/>
  <c r="AK75" i="17"/>
  <c r="AL75" i="17"/>
  <c r="AM75" i="17"/>
  <c r="AJ76" i="17"/>
  <c r="AK76" i="17"/>
  <c r="AL76" i="17"/>
  <c r="AM76" i="17"/>
  <c r="AJ77" i="17"/>
  <c r="AK77" i="17"/>
  <c r="AL77" i="17"/>
  <c r="AM77" i="17"/>
  <c r="AJ78" i="17"/>
  <c r="AK78" i="17"/>
  <c r="AL78" i="17"/>
  <c r="AM78" i="17"/>
  <c r="AJ79" i="17"/>
  <c r="AK79" i="17"/>
  <c r="AL79" i="17"/>
  <c r="AM79" i="17"/>
  <c r="AJ80" i="17"/>
  <c r="AK80" i="17"/>
  <c r="AL80" i="17"/>
  <c r="AM80" i="17"/>
  <c r="AJ81" i="17"/>
  <c r="AK81" i="17"/>
  <c r="AL81" i="17"/>
  <c r="AM81" i="17"/>
  <c r="AJ82" i="17"/>
  <c r="AK82" i="17"/>
  <c r="N111" i="55" s="1"/>
  <c r="AL82" i="17"/>
  <c r="AM82" i="17"/>
  <c r="AJ83" i="17"/>
  <c r="AK83" i="17"/>
  <c r="AL83" i="17"/>
  <c r="AM83" i="17"/>
  <c r="AJ84" i="17"/>
  <c r="AK84" i="17"/>
  <c r="AL84" i="17"/>
  <c r="AM84" i="17"/>
  <c r="AJ85" i="17"/>
  <c r="AK85" i="17"/>
  <c r="N126" i="55" s="1"/>
  <c r="AL85" i="17"/>
  <c r="AM85" i="17"/>
  <c r="AJ86" i="17"/>
  <c r="AK86" i="17"/>
  <c r="AL86" i="17"/>
  <c r="AM86" i="17"/>
  <c r="AJ87" i="17"/>
  <c r="M161" i="55"/>
  <c r="AK87" i="17"/>
  <c r="AL87" i="17"/>
  <c r="AM87" i="17"/>
  <c r="AJ88" i="17"/>
  <c r="AK88" i="17"/>
  <c r="AL88" i="17"/>
  <c r="AM88" i="17"/>
  <c r="AJ89" i="17"/>
  <c r="AK89" i="17"/>
  <c r="AL89" i="17"/>
  <c r="AM89" i="17"/>
  <c r="AJ90" i="17"/>
  <c r="AK90" i="17"/>
  <c r="AL90" i="17"/>
  <c r="AM90" i="17"/>
  <c r="AJ91" i="17"/>
  <c r="AK91" i="17"/>
  <c r="AL91" i="17"/>
  <c r="AM91" i="17"/>
  <c r="AJ92" i="17"/>
  <c r="AK92" i="17"/>
  <c r="AL92" i="17"/>
  <c r="AM92" i="17"/>
  <c r="AJ93" i="17"/>
  <c r="AK93" i="17"/>
  <c r="AL93" i="17"/>
  <c r="AM93" i="17"/>
  <c r="AJ94" i="17"/>
  <c r="AK94" i="17"/>
  <c r="AL94" i="17"/>
  <c r="AM94" i="17"/>
  <c r="AJ95" i="17"/>
  <c r="U7" i="81" s="1"/>
  <c r="AK95" i="17"/>
  <c r="AL95" i="17"/>
  <c r="AM95" i="17"/>
  <c r="AJ96" i="17"/>
  <c r="AK96" i="17"/>
  <c r="AL96" i="17"/>
  <c r="W8" i="81" s="1"/>
  <c r="AM96" i="17"/>
  <c r="AJ97" i="17"/>
  <c r="U11" i="81" s="1"/>
  <c r="AK97" i="17"/>
  <c r="AL97" i="17"/>
  <c r="AM97" i="17"/>
  <c r="AJ98" i="17"/>
  <c r="AK98" i="17"/>
  <c r="AL98" i="17"/>
  <c r="AM98" i="17"/>
  <c r="AJ99" i="17"/>
  <c r="AK99" i="17"/>
  <c r="AL99" i="17"/>
  <c r="W10" i="81" s="1"/>
  <c r="AM99" i="17"/>
  <c r="AJ100" i="17"/>
  <c r="U12" i="81" s="1"/>
  <c r="AK100" i="17"/>
  <c r="AL100" i="17"/>
  <c r="AM100" i="17"/>
  <c r="AJ101" i="17"/>
  <c r="U13" i="81" s="1"/>
  <c r="AK101" i="17"/>
  <c r="AL101" i="17"/>
  <c r="AM101" i="17"/>
  <c r="AJ102" i="17"/>
  <c r="AK102" i="17"/>
  <c r="AL102" i="17"/>
  <c r="AM102" i="17"/>
  <c r="AJ103" i="17"/>
  <c r="AK103" i="17"/>
  <c r="AL103" i="17"/>
  <c r="AM103" i="17"/>
  <c r="AJ104" i="17"/>
  <c r="AK104" i="17"/>
  <c r="AL104" i="17"/>
  <c r="AM104" i="17"/>
  <c r="AJ105" i="17"/>
  <c r="AK105" i="17"/>
  <c r="AL105" i="17"/>
  <c r="AM105" i="17"/>
  <c r="AJ106" i="17"/>
  <c r="AK106" i="17"/>
  <c r="AL106" i="17"/>
  <c r="AM106" i="17"/>
  <c r="AJ107" i="17"/>
  <c r="M71" i="56" s="1"/>
  <c r="AK107" i="17"/>
  <c r="AL107" i="17"/>
  <c r="AM107" i="17"/>
  <c r="AJ108" i="17"/>
  <c r="AK108" i="17"/>
  <c r="AL108" i="17"/>
  <c r="AM108" i="17"/>
  <c r="AJ109" i="17"/>
  <c r="AK109" i="17"/>
  <c r="AL109" i="17"/>
  <c r="AM109" i="17"/>
  <c r="AJ110" i="17"/>
  <c r="AK110" i="17"/>
  <c r="AL110" i="17"/>
  <c r="AM110" i="17"/>
  <c r="AJ111" i="17"/>
  <c r="AK111" i="17"/>
  <c r="N46" i="56" s="1"/>
  <c r="AL111" i="17"/>
  <c r="AM111" i="17"/>
  <c r="AJ112" i="17"/>
  <c r="AK112" i="17"/>
  <c r="AL112" i="17"/>
  <c r="AM112" i="17"/>
  <c r="AJ113" i="17"/>
  <c r="M32" i="56" s="1"/>
  <c r="AK113" i="17"/>
  <c r="AL113" i="17"/>
  <c r="AM113" i="17"/>
  <c r="AJ114" i="17"/>
  <c r="AK114" i="17"/>
  <c r="N53" i="56" s="1"/>
  <c r="AL114" i="17"/>
  <c r="AM114" i="17"/>
  <c r="AJ115" i="17"/>
  <c r="AK115" i="17"/>
  <c r="AL115" i="17"/>
  <c r="AM115" i="17"/>
  <c r="AJ116" i="17"/>
  <c r="AK116" i="17"/>
  <c r="AL116" i="17"/>
  <c r="AM116" i="17"/>
  <c r="AJ117" i="17"/>
  <c r="AK117" i="17"/>
  <c r="N61" i="56" s="1"/>
  <c r="AL117" i="17"/>
  <c r="AM117" i="17"/>
  <c r="AJ118" i="17"/>
  <c r="AK118" i="17"/>
  <c r="AL118" i="17"/>
  <c r="AM118" i="17"/>
  <c r="AJ119" i="17"/>
  <c r="AK119" i="17"/>
  <c r="AL119" i="17"/>
  <c r="AM119" i="17"/>
  <c r="AJ120" i="17"/>
  <c r="AK120" i="17"/>
  <c r="N64" i="56" s="1"/>
  <c r="AL120" i="17"/>
  <c r="AM120" i="17"/>
  <c r="AJ121" i="17"/>
  <c r="M65" i="56" s="1"/>
  <c r="AK121" i="17"/>
  <c r="AL121" i="17"/>
  <c r="AM121" i="17"/>
  <c r="AJ122" i="17"/>
  <c r="AK122" i="17"/>
  <c r="AL122" i="17"/>
  <c r="AM122" i="17"/>
  <c r="AJ123" i="17"/>
  <c r="M67" i="56" s="1"/>
  <c r="AK123" i="17"/>
  <c r="N67" i="56" s="1"/>
  <c r="AL123" i="17"/>
  <c r="AM123" i="17"/>
  <c r="AJ124" i="17"/>
  <c r="AK124" i="17"/>
  <c r="AL124" i="17"/>
  <c r="AM124" i="17"/>
  <c r="AJ125" i="17"/>
  <c r="AK125" i="17"/>
  <c r="AL125" i="17"/>
  <c r="AM125" i="17"/>
  <c r="AJ126" i="17"/>
  <c r="AK126" i="17"/>
  <c r="N70" i="56" s="1"/>
  <c r="AL126" i="17"/>
  <c r="AM126" i="17"/>
  <c r="AN126" i="17" s="1"/>
  <c r="H126" i="59" s="1"/>
  <c r="H126" i="92" s="1"/>
  <c r="AJ127" i="17"/>
  <c r="AK127" i="17"/>
  <c r="AL127" i="17"/>
  <c r="AM127" i="17"/>
  <c r="AJ128" i="17"/>
  <c r="AK128" i="17"/>
  <c r="AL128" i="17"/>
  <c r="AM128" i="17"/>
  <c r="AJ129" i="17"/>
  <c r="AK129" i="17"/>
  <c r="AL129" i="17"/>
  <c r="AM129" i="17"/>
  <c r="AJ130" i="17"/>
  <c r="AK130" i="17"/>
  <c r="AL130" i="17"/>
  <c r="AM130" i="17"/>
  <c r="AJ131" i="17"/>
  <c r="AK131" i="17"/>
  <c r="AL131" i="17"/>
  <c r="AM131" i="17"/>
  <c r="AJ132" i="17"/>
  <c r="AK132" i="17"/>
  <c r="AL132" i="17"/>
  <c r="AM132" i="17"/>
  <c r="AJ133" i="17"/>
  <c r="AK133" i="17"/>
  <c r="AL133" i="17"/>
  <c r="AM133" i="17"/>
  <c r="AJ134" i="17"/>
  <c r="AK134" i="17"/>
  <c r="AL134" i="17"/>
  <c r="AM134" i="17"/>
  <c r="AJ135" i="17"/>
  <c r="AK135" i="17"/>
  <c r="AL135" i="17"/>
  <c r="AM135" i="17"/>
  <c r="AJ136" i="17"/>
  <c r="AK136" i="17"/>
  <c r="AL136" i="17"/>
  <c r="AM136" i="17"/>
  <c r="AJ137" i="17"/>
  <c r="AK137" i="17"/>
  <c r="AL137" i="17"/>
  <c r="AM137" i="17"/>
  <c r="AJ138" i="17"/>
  <c r="AK138" i="17"/>
  <c r="AL138" i="17"/>
  <c r="AM138" i="17"/>
  <c r="AJ139" i="17"/>
  <c r="AK139" i="17"/>
  <c r="AL139" i="17"/>
  <c r="AM139" i="17"/>
  <c r="AJ140" i="17"/>
  <c r="AK140" i="17"/>
  <c r="AL140" i="17"/>
  <c r="AM140" i="17"/>
  <c r="AJ141" i="17"/>
  <c r="AK141" i="17"/>
  <c r="AL141" i="17"/>
  <c r="AM141" i="17"/>
  <c r="AJ142" i="17"/>
  <c r="AK142" i="17"/>
  <c r="AL142" i="17"/>
  <c r="AM142" i="17"/>
  <c r="AJ143" i="17"/>
  <c r="AK143" i="17"/>
  <c r="AL143" i="17"/>
  <c r="AM143" i="17"/>
  <c r="AJ144" i="17"/>
  <c r="AK144" i="17"/>
  <c r="AL144" i="17"/>
  <c r="AM144" i="17"/>
  <c r="AJ145" i="17"/>
  <c r="AK145" i="17"/>
  <c r="AL145" i="17"/>
  <c r="AM145" i="17"/>
  <c r="AJ146" i="17"/>
  <c r="AK146" i="17"/>
  <c r="AL146" i="17"/>
  <c r="AM146" i="17"/>
  <c r="AJ147" i="17"/>
  <c r="AK147" i="17"/>
  <c r="AL147" i="17"/>
  <c r="AM147" i="17"/>
  <c r="AN147" i="17" s="1"/>
  <c r="H147" i="59" s="1"/>
  <c r="AJ148" i="17"/>
  <c r="AK148" i="17"/>
  <c r="AL148" i="17"/>
  <c r="AM148" i="17"/>
  <c r="AJ149" i="17"/>
  <c r="AK149" i="17"/>
  <c r="AL149" i="17"/>
  <c r="AM149" i="17"/>
  <c r="AJ150" i="17"/>
  <c r="AK150" i="17"/>
  <c r="AL150" i="17"/>
  <c r="AM150" i="17"/>
  <c r="AJ151" i="17"/>
  <c r="AK151" i="17"/>
  <c r="AL151" i="17"/>
  <c r="AM151" i="17"/>
  <c r="AJ152" i="17"/>
  <c r="AK152" i="17"/>
  <c r="AL152" i="17"/>
  <c r="AM152" i="17"/>
  <c r="AJ153" i="17"/>
  <c r="AK153" i="17"/>
  <c r="AL153" i="17"/>
  <c r="AM153" i="17"/>
  <c r="AJ154" i="17"/>
  <c r="AK154" i="17"/>
  <c r="AL154" i="17"/>
  <c r="AM154" i="17"/>
  <c r="AJ155" i="17"/>
  <c r="AK155" i="17"/>
  <c r="AL155" i="17"/>
  <c r="AM155" i="17"/>
  <c r="AJ156" i="17"/>
  <c r="AK156" i="17"/>
  <c r="AL156" i="17"/>
  <c r="AM156" i="17"/>
  <c r="AJ157" i="17"/>
  <c r="AK157" i="17"/>
  <c r="AL157" i="17"/>
  <c r="AM157" i="17"/>
  <c r="AJ158" i="17"/>
  <c r="AK158" i="17"/>
  <c r="AL158" i="17"/>
  <c r="AM158" i="17"/>
  <c r="AJ159" i="17"/>
  <c r="M22" i="75" s="1"/>
  <c r="AK159" i="17"/>
  <c r="AL159" i="17"/>
  <c r="AM159" i="17"/>
  <c r="AJ160" i="17"/>
  <c r="AK160" i="17"/>
  <c r="AL160" i="17"/>
  <c r="AM160" i="17"/>
  <c r="AJ161" i="17"/>
  <c r="AK161" i="17"/>
  <c r="AL161" i="17"/>
  <c r="AM161" i="17"/>
  <c r="AJ162" i="17"/>
  <c r="M34" i="75" s="1"/>
  <c r="AK162" i="17"/>
  <c r="AL162" i="17"/>
  <c r="AM162" i="17"/>
  <c r="AJ163" i="17"/>
  <c r="M38" i="75" s="1"/>
  <c r="AK163" i="17"/>
  <c r="AL163" i="17"/>
  <c r="AM163" i="17"/>
  <c r="AJ164" i="17"/>
  <c r="AK164" i="17"/>
  <c r="AL164" i="17"/>
  <c r="AM164" i="17"/>
  <c r="AJ165" i="17"/>
  <c r="AK165" i="17"/>
  <c r="AL165" i="17"/>
  <c r="AM165" i="17"/>
  <c r="AJ166" i="17"/>
  <c r="AK166" i="17"/>
  <c r="AL166" i="17"/>
  <c r="AM166" i="17"/>
  <c r="AJ167" i="17"/>
  <c r="AK167" i="17"/>
  <c r="AL167" i="17"/>
  <c r="AM167" i="17"/>
  <c r="AJ168" i="17"/>
  <c r="AK168" i="17"/>
  <c r="AL168" i="17"/>
  <c r="AM168" i="17"/>
  <c r="AJ169" i="17"/>
  <c r="AK169" i="17"/>
  <c r="AL169" i="17"/>
  <c r="AM169" i="17"/>
  <c r="AJ170" i="17"/>
  <c r="AK170" i="17"/>
  <c r="AL170" i="17"/>
  <c r="AM170" i="17"/>
  <c r="AJ171" i="17"/>
  <c r="AK171" i="17"/>
  <c r="AL171" i="17"/>
  <c r="AM171" i="17"/>
  <c r="AJ172" i="17"/>
  <c r="AK172" i="17"/>
  <c r="AL172" i="17"/>
  <c r="AM172" i="17"/>
  <c r="AJ173" i="17"/>
  <c r="AK173" i="17"/>
  <c r="AL173" i="17"/>
  <c r="AM173" i="17"/>
  <c r="AJ174" i="17"/>
  <c r="M46" i="75" s="1"/>
  <c r="AK174" i="17"/>
  <c r="AL174" i="17"/>
  <c r="AM174" i="17"/>
  <c r="AJ175" i="17"/>
  <c r="M50" i="75" s="1"/>
  <c r="AK175" i="17"/>
  <c r="AL175" i="17"/>
  <c r="AM175" i="17"/>
  <c r="AJ176" i="17"/>
  <c r="AK176" i="17"/>
  <c r="AL176" i="17"/>
  <c r="AM176" i="17"/>
  <c r="AJ177" i="17"/>
  <c r="M58" i="75" s="1"/>
  <c r="AK177" i="17"/>
  <c r="N58" i="75" s="1"/>
  <c r="AL177" i="17"/>
  <c r="AM177" i="17"/>
  <c r="AN177" i="17" s="1"/>
  <c r="H177" i="59" s="1"/>
  <c r="AJ178" i="17"/>
  <c r="AK178" i="17"/>
  <c r="AL178" i="17"/>
  <c r="AM178" i="17"/>
  <c r="AJ179" i="17"/>
  <c r="M66" i="75"/>
  <c r="AK179" i="17"/>
  <c r="AL179" i="17"/>
  <c r="AM179" i="17"/>
  <c r="AJ180" i="17"/>
  <c r="AK180" i="17"/>
  <c r="AL180" i="17"/>
  <c r="AM180" i="17"/>
  <c r="AJ181" i="17"/>
  <c r="AK181" i="17"/>
  <c r="AL181" i="17"/>
  <c r="AM181" i="17"/>
  <c r="AJ182" i="17"/>
  <c r="AK182" i="17"/>
  <c r="AL182" i="17"/>
  <c r="AM182" i="17"/>
  <c r="AJ183" i="17"/>
  <c r="AK183" i="17"/>
  <c r="AL183" i="17"/>
  <c r="AM183" i="17"/>
  <c r="AJ184" i="17"/>
  <c r="AK184" i="17"/>
  <c r="AL184" i="17"/>
  <c r="AM184" i="17"/>
  <c r="AJ185" i="17"/>
  <c r="AK185" i="17"/>
  <c r="AL185" i="17"/>
  <c r="AM185" i="17"/>
  <c r="AJ186" i="17"/>
  <c r="AK186" i="17"/>
  <c r="AL186" i="17"/>
  <c r="AM186" i="17"/>
  <c r="AJ187" i="17"/>
  <c r="AK187" i="17"/>
  <c r="AL187" i="17"/>
  <c r="AM187" i="17"/>
  <c r="AJ188" i="17"/>
  <c r="AK188" i="17"/>
  <c r="AL188" i="17"/>
  <c r="AM188" i="17"/>
  <c r="AJ189" i="17"/>
  <c r="AK189" i="17"/>
  <c r="AL189" i="17"/>
  <c r="AM189" i="17"/>
  <c r="AJ190" i="17"/>
  <c r="AK190" i="17"/>
  <c r="AL190" i="17"/>
  <c r="AM190" i="17"/>
  <c r="AJ191" i="17"/>
  <c r="AK191" i="17"/>
  <c r="AL191" i="17"/>
  <c r="AM191" i="17"/>
  <c r="AJ192" i="17"/>
  <c r="AK192" i="17"/>
  <c r="AL192" i="17"/>
  <c r="AM192" i="17"/>
  <c r="AJ193" i="17"/>
  <c r="AK193" i="17"/>
  <c r="AL193" i="17"/>
  <c r="AM193" i="17"/>
  <c r="AJ194" i="17"/>
  <c r="AK194" i="17"/>
  <c r="AL194" i="17"/>
  <c r="AM194" i="17"/>
  <c r="AJ195" i="17"/>
  <c r="AK195" i="17"/>
  <c r="AL195" i="17"/>
  <c r="AM195" i="17"/>
  <c r="AJ196" i="17"/>
  <c r="AK196" i="17"/>
  <c r="AL196" i="17"/>
  <c r="AM196" i="17"/>
  <c r="AJ197" i="17"/>
  <c r="AK197" i="17"/>
  <c r="AL197" i="17"/>
  <c r="AM197" i="17"/>
  <c r="AJ198" i="17"/>
  <c r="AK198" i="17"/>
  <c r="AL198" i="17"/>
  <c r="AM198" i="17"/>
  <c r="AJ199" i="17"/>
  <c r="AK199" i="17"/>
  <c r="AL199" i="17"/>
  <c r="AM199" i="17"/>
  <c r="AJ200" i="17"/>
  <c r="AK200" i="17"/>
  <c r="AL200" i="17"/>
  <c r="AM200" i="17"/>
  <c r="AJ201" i="17"/>
  <c r="AK201" i="17"/>
  <c r="AL201" i="17"/>
  <c r="AM201" i="17"/>
  <c r="AJ202" i="17"/>
  <c r="AK202" i="17"/>
  <c r="AL202" i="17"/>
  <c r="AM202" i="17"/>
  <c r="AJ203" i="17"/>
  <c r="AK203" i="17"/>
  <c r="AL203" i="17"/>
  <c r="AM203" i="17"/>
  <c r="AJ204" i="17"/>
  <c r="AK204" i="17"/>
  <c r="AL204" i="17"/>
  <c r="AM204" i="17"/>
  <c r="AJ205" i="17"/>
  <c r="AK205" i="17"/>
  <c r="AL205" i="17"/>
  <c r="AM205" i="17"/>
  <c r="AJ206" i="17"/>
  <c r="AK206" i="17"/>
  <c r="AL206" i="17"/>
  <c r="AM206" i="17"/>
  <c r="AJ207" i="17"/>
  <c r="AK207" i="17"/>
  <c r="AL207" i="17"/>
  <c r="AM207" i="17"/>
  <c r="AJ208" i="17"/>
  <c r="AK208" i="17"/>
  <c r="AL208" i="17"/>
  <c r="AM208" i="17"/>
  <c r="AJ209" i="17"/>
  <c r="AK209" i="17"/>
  <c r="AL209" i="17"/>
  <c r="AM209" i="17"/>
  <c r="AJ210" i="17"/>
  <c r="AK210" i="17"/>
  <c r="AL210" i="17"/>
  <c r="AM210" i="17"/>
  <c r="AJ211" i="17"/>
  <c r="AK211" i="17"/>
  <c r="AL211" i="17"/>
  <c r="AM211" i="17"/>
  <c r="AJ212" i="17"/>
  <c r="AK212" i="17"/>
  <c r="AL212" i="17"/>
  <c r="AM212" i="17"/>
  <c r="AJ213" i="17"/>
  <c r="AK213" i="17"/>
  <c r="AL213" i="17"/>
  <c r="AM213" i="17"/>
  <c r="AJ214" i="17"/>
  <c r="AK214" i="17"/>
  <c r="AL214" i="17"/>
  <c r="AM214" i="17"/>
  <c r="AJ215" i="17"/>
  <c r="AK215" i="17"/>
  <c r="AL215" i="17"/>
  <c r="AM215" i="17"/>
  <c r="AJ216" i="17"/>
  <c r="AK216" i="17"/>
  <c r="AL216" i="17"/>
  <c r="AM216" i="17"/>
  <c r="AJ217" i="17"/>
  <c r="AK217" i="17"/>
  <c r="AL217" i="17"/>
  <c r="AM217" i="17"/>
  <c r="AJ218" i="17"/>
  <c r="AK218" i="17"/>
  <c r="AL218" i="17"/>
  <c r="AM218" i="17"/>
  <c r="AJ219" i="17"/>
  <c r="AK219" i="17"/>
  <c r="AL219" i="17"/>
  <c r="AM219" i="17"/>
  <c r="AJ220" i="17"/>
  <c r="AK220" i="17"/>
  <c r="AL220" i="17"/>
  <c r="AM220" i="17"/>
  <c r="AJ221" i="17"/>
  <c r="AK221" i="17"/>
  <c r="AL221" i="17"/>
  <c r="AM221" i="17"/>
  <c r="AJ222" i="17"/>
  <c r="AK222" i="17"/>
  <c r="AL222" i="17"/>
  <c r="AM222" i="17"/>
  <c r="AJ223" i="17"/>
  <c r="AK223" i="17"/>
  <c r="AL223" i="17"/>
  <c r="AM223" i="17"/>
  <c r="AJ224" i="17"/>
  <c r="AK224" i="17"/>
  <c r="AL224" i="17"/>
  <c r="AM224" i="17"/>
  <c r="AJ225" i="17"/>
  <c r="AK225" i="17"/>
  <c r="AL225" i="17"/>
  <c r="AM225" i="17"/>
  <c r="AJ226" i="17"/>
  <c r="AK226" i="17"/>
  <c r="AL226" i="17"/>
  <c r="AM226" i="17"/>
  <c r="AJ227" i="17"/>
  <c r="AK227" i="17"/>
  <c r="AL227" i="17"/>
  <c r="AM227" i="17"/>
  <c r="AJ228" i="17"/>
  <c r="AK228" i="17"/>
  <c r="AL228" i="17"/>
  <c r="AM228" i="17"/>
  <c r="AJ229" i="17"/>
  <c r="AK229" i="17"/>
  <c r="AL229" i="17"/>
  <c r="AM229" i="17"/>
  <c r="AJ230" i="17"/>
  <c r="AK230" i="17"/>
  <c r="AL230" i="17"/>
  <c r="AM230" i="17"/>
  <c r="AJ231" i="17"/>
  <c r="AK231" i="17"/>
  <c r="AL231" i="17"/>
  <c r="AM231" i="17"/>
  <c r="AJ232" i="17"/>
  <c r="AK232" i="17"/>
  <c r="AL232" i="17"/>
  <c r="AM232" i="17"/>
  <c r="AJ233" i="17"/>
  <c r="AK233" i="17"/>
  <c r="AL233" i="17"/>
  <c r="AM233" i="17"/>
  <c r="AJ234" i="17"/>
  <c r="AK234" i="17"/>
  <c r="AL234" i="17"/>
  <c r="AM234" i="17"/>
  <c r="AJ235" i="17"/>
  <c r="AK235" i="17"/>
  <c r="AL235" i="17"/>
  <c r="AM235" i="17"/>
  <c r="AJ236" i="17"/>
  <c r="AK236" i="17"/>
  <c r="AL236" i="17"/>
  <c r="AM236" i="17"/>
  <c r="AJ237" i="17"/>
  <c r="AK237" i="17"/>
  <c r="AL237" i="17"/>
  <c r="AM237" i="17"/>
  <c r="AJ238" i="17"/>
  <c r="AK238" i="17"/>
  <c r="AL238" i="17"/>
  <c r="AM238" i="17"/>
  <c r="AJ239" i="17"/>
  <c r="AK239" i="17"/>
  <c r="AL239" i="17"/>
  <c r="AM239" i="17"/>
  <c r="AJ240" i="17"/>
  <c r="M142" i="75" s="1"/>
  <c r="AK240" i="17"/>
  <c r="AL240" i="17"/>
  <c r="AM240" i="17"/>
  <c r="AJ241" i="17"/>
  <c r="AK241" i="17"/>
  <c r="AL241" i="17"/>
  <c r="AM241" i="17"/>
  <c r="AJ242" i="17"/>
  <c r="AK242" i="17"/>
  <c r="AL242" i="17"/>
  <c r="AM242" i="17"/>
  <c r="AJ243" i="17"/>
  <c r="M154" i="75" s="1"/>
  <c r="AK243" i="17"/>
  <c r="AL243" i="17"/>
  <c r="AM243" i="17"/>
  <c r="AJ244" i="17"/>
  <c r="AK244" i="17"/>
  <c r="AL244" i="17"/>
  <c r="AM244" i="17"/>
  <c r="AJ245" i="17"/>
  <c r="M162" i="75" s="1"/>
  <c r="AK245" i="17"/>
  <c r="AL245" i="17"/>
  <c r="AM245" i="17"/>
  <c r="AJ246" i="17"/>
  <c r="AK246" i="17"/>
  <c r="AL246" i="17"/>
  <c r="AM246" i="17"/>
  <c r="AJ247" i="17"/>
  <c r="AK247" i="17"/>
  <c r="AL247" i="17"/>
  <c r="AM247" i="17"/>
  <c r="AJ248" i="17"/>
  <c r="AK248" i="17"/>
  <c r="AL248" i="17"/>
  <c r="AM248" i="17"/>
  <c r="AJ249" i="17"/>
  <c r="M178" i="75" s="1"/>
  <c r="AK249" i="17"/>
  <c r="N178" i="75" s="1"/>
  <c r="AL249" i="17"/>
  <c r="AM249" i="17"/>
  <c r="AJ250" i="17"/>
  <c r="AK250" i="17"/>
  <c r="AL250" i="17"/>
  <c r="AM250" i="17"/>
  <c r="AJ251" i="17"/>
  <c r="AK251" i="17"/>
  <c r="AL251" i="17"/>
  <c r="AM251" i="17"/>
  <c r="AJ252" i="17"/>
  <c r="AK252" i="17"/>
  <c r="AL252" i="17"/>
  <c r="AM252" i="17"/>
  <c r="AJ253" i="17"/>
  <c r="AK253" i="17"/>
  <c r="AL253" i="17"/>
  <c r="AM253" i="17"/>
  <c r="AJ254" i="17"/>
  <c r="AK254" i="17"/>
  <c r="AL254" i="17"/>
  <c r="AM254" i="17"/>
  <c r="AJ255" i="17"/>
  <c r="AK255" i="17"/>
  <c r="AL255" i="17"/>
  <c r="AM255" i="17"/>
  <c r="AJ256" i="17"/>
  <c r="AK256" i="17"/>
  <c r="AL256" i="17"/>
  <c r="AM256" i="17"/>
  <c r="AJ257" i="17"/>
  <c r="M188" i="75" s="1"/>
  <c r="AK257" i="17"/>
  <c r="AL257" i="17"/>
  <c r="AM257" i="17"/>
  <c r="AJ258" i="17"/>
  <c r="M192" i="75" s="1"/>
  <c r="AK258" i="17"/>
  <c r="N192" i="75" s="1"/>
  <c r="AL258" i="17"/>
  <c r="AM258" i="17"/>
  <c r="AJ259" i="17"/>
  <c r="AK259" i="17"/>
  <c r="AL259" i="17"/>
  <c r="AM259" i="17"/>
  <c r="AJ260" i="17"/>
  <c r="AK260" i="17"/>
  <c r="AL260" i="17"/>
  <c r="AM260" i="17"/>
  <c r="AJ261" i="17"/>
  <c r="AK261" i="17"/>
  <c r="AL261" i="17"/>
  <c r="AM261" i="17"/>
  <c r="AJ262" i="17"/>
  <c r="AK262" i="17"/>
  <c r="AL262" i="17"/>
  <c r="AM262" i="17"/>
  <c r="AJ263" i="17"/>
  <c r="AK263" i="17"/>
  <c r="AL263" i="17"/>
  <c r="AM263" i="17"/>
  <c r="AJ264" i="17"/>
  <c r="AK264" i="17"/>
  <c r="AL264" i="17"/>
  <c r="AM264" i="17"/>
  <c r="AJ265" i="17"/>
  <c r="AK265" i="17"/>
  <c r="AL265" i="17"/>
  <c r="AM265" i="17"/>
  <c r="AJ266" i="17"/>
  <c r="AK266" i="17"/>
  <c r="I7" i="87" s="1"/>
  <c r="AL266" i="17"/>
  <c r="AM266" i="17"/>
  <c r="AJ267" i="17"/>
  <c r="M33" i="56" s="1"/>
  <c r="AK267" i="17"/>
  <c r="AL267" i="17"/>
  <c r="AM267" i="17"/>
  <c r="AJ268" i="17"/>
  <c r="AK268" i="17"/>
  <c r="AL268" i="17"/>
  <c r="AM268" i="17"/>
  <c r="AJ269" i="17"/>
  <c r="AK269" i="17"/>
  <c r="AL269" i="17"/>
  <c r="AM269" i="17"/>
  <c r="AJ270" i="17"/>
  <c r="M47" i="56" s="1"/>
  <c r="AK270" i="17"/>
  <c r="AL270" i="17"/>
  <c r="AM270" i="17"/>
  <c r="AJ271" i="17"/>
  <c r="AK271" i="17"/>
  <c r="AL271" i="17"/>
  <c r="AM271" i="17"/>
  <c r="AJ272" i="17"/>
  <c r="AK272" i="17"/>
  <c r="AL272" i="17"/>
  <c r="AM272" i="17"/>
  <c r="AJ273" i="17"/>
  <c r="M7" i="56" s="1"/>
  <c r="AK273" i="17"/>
  <c r="AL273" i="17"/>
  <c r="AM273" i="17"/>
  <c r="AJ274" i="17"/>
  <c r="M48" i="56" s="1"/>
  <c r="AK274" i="17"/>
  <c r="AL274" i="17"/>
  <c r="AM274" i="17"/>
  <c r="AJ275" i="17"/>
  <c r="M24" i="56" s="1"/>
  <c r="AK275" i="17"/>
  <c r="AL275" i="17"/>
  <c r="AM275" i="17"/>
  <c r="AJ276" i="17"/>
  <c r="AK276" i="17"/>
  <c r="AL276" i="17"/>
  <c r="AM276" i="17"/>
  <c r="AJ277" i="17"/>
  <c r="M55" i="56" s="1"/>
  <c r="AK277" i="17"/>
  <c r="AL277" i="17"/>
  <c r="AM277" i="17"/>
  <c r="AJ278" i="17"/>
  <c r="AK278" i="17"/>
  <c r="AL278" i="17"/>
  <c r="AM278" i="17"/>
  <c r="AJ279" i="17"/>
  <c r="M74" i="56" s="1"/>
  <c r="AK279" i="17"/>
  <c r="AL279" i="17"/>
  <c r="AM279" i="17"/>
  <c r="AJ280" i="17"/>
  <c r="AK280" i="17"/>
  <c r="AL280" i="17"/>
  <c r="AM280" i="17"/>
  <c r="AJ281" i="17"/>
  <c r="M26" i="56" s="1"/>
  <c r="AK281" i="17"/>
  <c r="AL281" i="17"/>
  <c r="AM281" i="17"/>
  <c r="AJ282" i="17"/>
  <c r="AK282" i="17"/>
  <c r="AL282" i="17"/>
  <c r="AM282" i="17"/>
  <c r="AJ283" i="17"/>
  <c r="AK283" i="17"/>
  <c r="AL283" i="17"/>
  <c r="AM283" i="17"/>
  <c r="AJ284" i="17"/>
  <c r="AK284" i="17"/>
  <c r="AL284" i="17"/>
  <c r="AM284" i="17"/>
  <c r="AJ285" i="17"/>
  <c r="AK285" i="17"/>
  <c r="AL285" i="17"/>
  <c r="AM285" i="17"/>
  <c r="AJ286" i="17"/>
  <c r="AK286" i="17"/>
  <c r="AL286" i="17"/>
  <c r="AM286" i="17"/>
  <c r="AJ287" i="17"/>
  <c r="AK287" i="17"/>
  <c r="I20" i="87" s="1"/>
  <c r="AL287" i="17"/>
  <c r="AM287" i="17"/>
  <c r="AJ288" i="17"/>
  <c r="AK288" i="17"/>
  <c r="AL288" i="17"/>
  <c r="AM288" i="17"/>
  <c r="AJ289" i="17"/>
  <c r="AK289" i="17"/>
  <c r="AL289" i="17"/>
  <c r="AM289" i="17"/>
  <c r="AJ290" i="17"/>
  <c r="AK290" i="17"/>
  <c r="I21" i="87" s="1"/>
  <c r="AL290" i="17"/>
  <c r="AM290" i="17"/>
  <c r="AJ291" i="17"/>
  <c r="AK291" i="17"/>
  <c r="AL291" i="17"/>
  <c r="AM291" i="17"/>
  <c r="AJ292" i="17"/>
  <c r="AK292" i="17"/>
  <c r="AL292" i="17"/>
  <c r="AM292" i="17"/>
  <c r="AJ293" i="17"/>
  <c r="AK293" i="17"/>
  <c r="I24" i="87" s="1"/>
  <c r="AL293" i="17"/>
  <c r="AM293" i="17"/>
  <c r="AJ294" i="17"/>
  <c r="AK294" i="17"/>
  <c r="AL294" i="17"/>
  <c r="AM294" i="17"/>
  <c r="AJ295" i="17"/>
  <c r="AK295" i="17"/>
  <c r="AL295" i="17"/>
  <c r="AM295" i="17"/>
  <c r="AJ296" i="17"/>
  <c r="AK296" i="17"/>
  <c r="AL296" i="17"/>
  <c r="AM296" i="17"/>
  <c r="AJ297" i="17"/>
  <c r="AK297" i="17"/>
  <c r="AL297" i="17"/>
  <c r="AM297" i="17"/>
  <c r="AJ298" i="17"/>
  <c r="AK298" i="17"/>
  <c r="AL298" i="17"/>
  <c r="AM298" i="17"/>
  <c r="AJ299" i="17"/>
  <c r="AK299" i="17"/>
  <c r="I28" i="87" s="1"/>
  <c r="AL299" i="17"/>
  <c r="AM299" i="17"/>
  <c r="AJ300" i="17"/>
  <c r="AK300" i="17"/>
  <c r="AL300" i="17"/>
  <c r="AM300" i="17"/>
  <c r="AJ301" i="17"/>
  <c r="AK301" i="17"/>
  <c r="AL301" i="17"/>
  <c r="AM301" i="17"/>
  <c r="AJ302" i="17"/>
  <c r="AK302" i="17"/>
  <c r="AL302" i="17"/>
  <c r="AM302" i="17"/>
  <c r="AJ303" i="17"/>
  <c r="AK303" i="17"/>
  <c r="AL303" i="17"/>
  <c r="AM303" i="17"/>
  <c r="AJ304" i="17"/>
  <c r="AK304" i="17"/>
  <c r="AL304" i="17"/>
  <c r="AM304" i="17"/>
  <c r="AJ305" i="17"/>
  <c r="AK305" i="17"/>
  <c r="AL305" i="17"/>
  <c r="AM305" i="17"/>
  <c r="AJ306" i="17"/>
  <c r="AK306" i="17"/>
  <c r="AL306" i="17"/>
  <c r="AM306" i="17"/>
  <c r="AJ307" i="17"/>
  <c r="AK307" i="17"/>
  <c r="AL307" i="17"/>
  <c r="AM307" i="17"/>
  <c r="AJ308" i="17"/>
  <c r="AK308" i="17"/>
  <c r="N76" i="56" s="1"/>
  <c r="AL308" i="17"/>
  <c r="AM308" i="17"/>
  <c r="AJ309" i="17"/>
  <c r="AK309" i="17"/>
  <c r="AL309" i="17"/>
  <c r="AM309" i="17"/>
  <c r="AJ310" i="17"/>
  <c r="M49" i="56" s="1"/>
  <c r="AK310" i="17"/>
  <c r="AL310" i="17"/>
  <c r="AM310" i="17"/>
  <c r="AJ311" i="17"/>
  <c r="M42" i="56" s="1"/>
  <c r="AK311" i="17"/>
  <c r="I36" i="87" s="1"/>
  <c r="AL311" i="17"/>
  <c r="AM311" i="17"/>
  <c r="AJ312" i="17"/>
  <c r="AK312" i="17"/>
  <c r="AL312" i="17"/>
  <c r="AN312" i="17" s="1"/>
  <c r="H312" i="59" s="1"/>
  <c r="H312" i="92" s="1"/>
  <c r="AM312" i="17"/>
  <c r="AJ313" i="17"/>
  <c r="AK313" i="17"/>
  <c r="AL313" i="17"/>
  <c r="AM313" i="17"/>
  <c r="AJ314" i="17"/>
  <c r="AK314" i="17"/>
  <c r="AL314" i="17"/>
  <c r="AM314" i="17"/>
  <c r="AJ315" i="17"/>
  <c r="AK315" i="17"/>
  <c r="AL315" i="17"/>
  <c r="AN315" i="17" s="1"/>
  <c r="H315" i="59" s="1"/>
  <c r="H315" i="92" s="1"/>
  <c r="AM315" i="17"/>
  <c r="AJ316" i="17"/>
  <c r="AK316" i="17"/>
  <c r="AL316" i="17"/>
  <c r="AM316" i="17"/>
  <c r="AJ317" i="17"/>
  <c r="AK317" i="17"/>
  <c r="AL317" i="17"/>
  <c r="AM317" i="17"/>
  <c r="AJ318" i="17"/>
  <c r="AK318" i="17"/>
  <c r="AL318" i="17"/>
  <c r="AN318" i="17" s="1"/>
  <c r="H318" i="59" s="1"/>
  <c r="H318" i="92" s="1"/>
  <c r="AM318" i="17"/>
  <c r="AJ319" i="17"/>
  <c r="AK319" i="17"/>
  <c r="AL319" i="17"/>
  <c r="AM319" i="17"/>
  <c r="AJ320" i="17"/>
  <c r="AK320" i="17"/>
  <c r="AL320" i="17"/>
  <c r="AM320" i="17"/>
  <c r="AJ321" i="17"/>
  <c r="AK321" i="17"/>
  <c r="AL321" i="17"/>
  <c r="AN321" i="17" s="1"/>
  <c r="H321" i="59" s="1"/>
  <c r="H321" i="92" s="1"/>
  <c r="AM321" i="17"/>
  <c r="AJ322" i="17"/>
  <c r="AK322" i="17"/>
  <c r="AL322" i="17"/>
  <c r="AM322" i="17"/>
  <c r="AJ323" i="17"/>
  <c r="AK323" i="17"/>
  <c r="AL323" i="17"/>
  <c r="AM323" i="17"/>
  <c r="AJ324" i="17"/>
  <c r="AK324" i="17"/>
  <c r="AL324" i="17"/>
  <c r="AN324" i="17" s="1"/>
  <c r="H324" i="59" s="1"/>
  <c r="H324" i="92" s="1"/>
  <c r="AM324" i="17"/>
  <c r="AJ325" i="17"/>
  <c r="AK325" i="17"/>
  <c r="AL325" i="17"/>
  <c r="AM325" i="17"/>
  <c r="AJ326" i="17"/>
  <c r="AK326" i="17"/>
  <c r="AL326" i="17"/>
  <c r="AM326" i="17"/>
  <c r="AJ327" i="17"/>
  <c r="AK327" i="17"/>
  <c r="AL327" i="17"/>
  <c r="AN327" i="17" s="1"/>
  <c r="H327" i="59" s="1"/>
  <c r="H327" i="92" s="1"/>
  <c r="AM327" i="17"/>
  <c r="AJ328" i="17"/>
  <c r="AK328" i="17"/>
  <c r="AL328" i="17"/>
  <c r="AM328" i="17"/>
  <c r="AJ329" i="17"/>
  <c r="AK329" i="17"/>
  <c r="AL329" i="17"/>
  <c r="AM329" i="17"/>
  <c r="AJ330" i="17"/>
  <c r="AK330" i="17"/>
  <c r="AL330" i="17"/>
  <c r="AN330" i="17" s="1"/>
  <c r="H330" i="59" s="1"/>
  <c r="H330" i="92" s="1"/>
  <c r="AM330" i="17"/>
  <c r="AJ331" i="17"/>
  <c r="AK331" i="17"/>
  <c r="AL331" i="17"/>
  <c r="AM331" i="17"/>
  <c r="AJ332" i="17"/>
  <c r="AK332" i="17"/>
  <c r="AL332" i="17"/>
  <c r="AM332" i="17"/>
  <c r="AJ333" i="17"/>
  <c r="AK333" i="17"/>
  <c r="AL333" i="17"/>
  <c r="AN333" i="17" s="1"/>
  <c r="H333" i="59" s="1"/>
  <c r="H333" i="92" s="1"/>
  <c r="AM333" i="17"/>
  <c r="AJ334" i="17"/>
  <c r="AK334" i="17"/>
  <c r="AL334" i="17"/>
  <c r="AM334" i="17"/>
  <c r="AJ335" i="17"/>
  <c r="AK335" i="17"/>
  <c r="AL335" i="17"/>
  <c r="AM335" i="17"/>
  <c r="AJ336" i="17"/>
  <c r="AK336" i="17"/>
  <c r="AL336" i="17"/>
  <c r="AN336" i="17" s="1"/>
  <c r="H336" i="59" s="1"/>
  <c r="H336" i="92" s="1"/>
  <c r="AM336" i="17"/>
  <c r="AJ337" i="17"/>
  <c r="AK337" i="17"/>
  <c r="AL337" i="17"/>
  <c r="AM337" i="17"/>
  <c r="AJ338" i="17"/>
  <c r="AK338" i="17"/>
  <c r="AL338" i="17"/>
  <c r="AM338" i="17"/>
  <c r="AJ339" i="17"/>
  <c r="AK339" i="17"/>
  <c r="AL339" i="17"/>
  <c r="AN339" i="17" s="1"/>
  <c r="H339" i="59" s="1"/>
  <c r="H339" i="92" s="1"/>
  <c r="AM339" i="17"/>
  <c r="AJ340" i="17"/>
  <c r="AK340" i="17"/>
  <c r="AL340" i="17"/>
  <c r="AM340" i="17"/>
  <c r="AJ341" i="17"/>
  <c r="AK341" i="17"/>
  <c r="AL341" i="17"/>
  <c r="AM341" i="17"/>
  <c r="AJ342" i="17"/>
  <c r="AK342" i="17"/>
  <c r="AL342" i="17"/>
  <c r="AN342" i="17" s="1"/>
  <c r="H342" i="59" s="1"/>
  <c r="H342" i="92" s="1"/>
  <c r="AM342" i="17"/>
  <c r="AJ343" i="17"/>
  <c r="AK343" i="17"/>
  <c r="AL343" i="17"/>
  <c r="AM343" i="17"/>
  <c r="AJ344" i="17"/>
  <c r="M14" i="84" s="1"/>
  <c r="AK344" i="17"/>
  <c r="N14" i="84" s="1"/>
  <c r="AL344" i="17"/>
  <c r="AM344" i="17"/>
  <c r="AJ345" i="17"/>
  <c r="AK345" i="17"/>
  <c r="AL345" i="17"/>
  <c r="AN345" i="17" s="1"/>
  <c r="H345" i="59" s="1"/>
  <c r="H345" i="92" s="1"/>
  <c r="AM345" i="17"/>
  <c r="AJ346" i="17"/>
  <c r="AK346" i="17"/>
  <c r="AL346" i="17"/>
  <c r="AM346" i="17"/>
  <c r="AJ347" i="17"/>
  <c r="AK347" i="17"/>
  <c r="AL347" i="17"/>
  <c r="AM347" i="17"/>
  <c r="AJ348" i="17"/>
  <c r="AK348" i="17"/>
  <c r="AL348" i="17"/>
  <c r="AN348" i="17" s="1"/>
  <c r="H348" i="59" s="1"/>
  <c r="H348" i="92" s="1"/>
  <c r="AM348" i="17"/>
  <c r="AJ349" i="17"/>
  <c r="AK349" i="17"/>
  <c r="AL349" i="17"/>
  <c r="AM349" i="17"/>
  <c r="AJ350" i="17"/>
  <c r="AK350" i="17"/>
  <c r="AL350" i="17"/>
  <c r="AM350" i="17"/>
  <c r="AJ351" i="17"/>
  <c r="AK351" i="17"/>
  <c r="AL351" i="17"/>
  <c r="AN351" i="17" s="1"/>
  <c r="H351" i="59" s="1"/>
  <c r="H351" i="92" s="1"/>
  <c r="AM351" i="17"/>
  <c r="AJ352" i="17"/>
  <c r="AK352" i="17"/>
  <c r="AL352" i="17"/>
  <c r="AM352" i="17"/>
  <c r="AJ353" i="17"/>
  <c r="AK353" i="17"/>
  <c r="AL353" i="17"/>
  <c r="AM353" i="17"/>
  <c r="AJ354" i="17"/>
  <c r="AK354" i="17"/>
  <c r="AL354" i="17"/>
  <c r="AN354" i="17" s="1"/>
  <c r="H354" i="59" s="1"/>
  <c r="J41" i="91" s="1"/>
  <c r="J42" i="91" s="1"/>
  <c r="AM354" i="17"/>
  <c r="AJ355" i="17"/>
  <c r="AK355" i="17"/>
  <c r="AL355" i="17"/>
  <c r="AM355" i="17"/>
  <c r="AJ356" i="17"/>
  <c r="AK356" i="17"/>
  <c r="AL356" i="17"/>
  <c r="AM356" i="17"/>
  <c r="AJ357" i="17"/>
  <c r="AK357" i="17"/>
  <c r="AL357" i="17"/>
  <c r="AN357" i="17" s="1"/>
  <c r="H357" i="59" s="1"/>
  <c r="AM357" i="17"/>
  <c r="AJ358" i="17"/>
  <c r="AK358" i="17"/>
  <c r="AL358" i="17"/>
  <c r="AM358" i="17"/>
  <c r="AJ359" i="17"/>
  <c r="M7" i="85" s="1"/>
  <c r="AK359" i="17"/>
  <c r="N7" i="85" s="1"/>
  <c r="AL359" i="17"/>
  <c r="AM359" i="17"/>
  <c r="AJ360" i="17"/>
  <c r="AK360" i="17"/>
  <c r="AL360" i="17"/>
  <c r="AN360" i="17" s="1"/>
  <c r="H360" i="59" s="1"/>
  <c r="AM360" i="17"/>
  <c r="AJ361" i="17"/>
  <c r="AK361" i="17"/>
  <c r="AL361" i="17"/>
  <c r="AM361" i="17"/>
  <c r="AJ362" i="17"/>
  <c r="AK362" i="17"/>
  <c r="AL362" i="17"/>
  <c r="AM362" i="17"/>
  <c r="AJ363" i="17"/>
  <c r="AK363" i="17"/>
  <c r="AL363" i="17"/>
  <c r="AN363" i="17" s="1"/>
  <c r="H363" i="59" s="1"/>
  <c r="H363" i="92" s="1"/>
  <c r="AM363" i="17"/>
  <c r="AJ364" i="17"/>
  <c r="AK364" i="17"/>
  <c r="AL364" i="17"/>
  <c r="AM364" i="17"/>
  <c r="AJ365" i="17"/>
  <c r="AK365" i="17"/>
  <c r="AL365" i="17"/>
  <c r="AM365" i="17"/>
  <c r="AJ366" i="17"/>
  <c r="AK366" i="17"/>
  <c r="AL366" i="17"/>
  <c r="AN366" i="17" s="1"/>
  <c r="H366" i="59" s="1"/>
  <c r="H366" i="92" s="1"/>
  <c r="AM366" i="17"/>
  <c r="AJ367" i="17"/>
  <c r="AK367" i="17"/>
  <c r="AL367" i="17"/>
  <c r="AM367" i="17"/>
  <c r="AJ368" i="17"/>
  <c r="AK368" i="17"/>
  <c r="AL368" i="17"/>
  <c r="AM368" i="17"/>
  <c r="AJ369" i="17"/>
  <c r="AK369" i="17"/>
  <c r="AL369" i="17"/>
  <c r="AN369" i="17" s="1"/>
  <c r="H369" i="59" s="1"/>
  <c r="AM369" i="17"/>
  <c r="AJ370" i="17"/>
  <c r="AK370" i="17"/>
  <c r="AL370" i="17"/>
  <c r="AM370" i="17"/>
  <c r="AJ371" i="17"/>
  <c r="AK371" i="17"/>
  <c r="AL371" i="17"/>
  <c r="AM371" i="17"/>
  <c r="AJ372" i="17"/>
  <c r="AK372" i="17"/>
  <c r="AL372" i="17"/>
  <c r="AN372" i="17" s="1"/>
  <c r="H372" i="59" s="1"/>
  <c r="H372" i="92" s="1"/>
  <c r="AM372" i="17"/>
  <c r="AJ373" i="17"/>
  <c r="AK373" i="17"/>
  <c r="AL373" i="17"/>
  <c r="AM373" i="17"/>
  <c r="AJ374" i="17"/>
  <c r="AK374" i="17"/>
  <c r="AL374" i="17"/>
  <c r="AM374" i="17"/>
  <c r="AJ375" i="17"/>
  <c r="AK375" i="17"/>
  <c r="AL375" i="17"/>
  <c r="AN375" i="17" s="1"/>
  <c r="H375" i="59" s="1"/>
  <c r="H375" i="92" s="1"/>
  <c r="AM375" i="17"/>
  <c r="AJ376" i="17"/>
  <c r="AK376" i="17"/>
  <c r="AL376" i="17"/>
  <c r="AM376" i="17"/>
  <c r="AJ377" i="17"/>
  <c r="AK377" i="17"/>
  <c r="AL377" i="17"/>
  <c r="AM377" i="17"/>
  <c r="AJ378" i="17"/>
  <c r="AK378" i="17"/>
  <c r="AL378" i="17"/>
  <c r="AN378" i="17" s="1"/>
  <c r="H378" i="59" s="1"/>
  <c r="H378" i="92" s="1"/>
  <c r="AM378" i="17"/>
  <c r="AJ379" i="17"/>
  <c r="AK379" i="17"/>
  <c r="AL379" i="17"/>
  <c r="AM379" i="17"/>
  <c r="AJ380" i="17"/>
  <c r="AK380" i="17"/>
  <c r="AL380" i="17"/>
  <c r="AM380" i="17"/>
  <c r="AJ381" i="17"/>
  <c r="AK381" i="17"/>
  <c r="AL381" i="17"/>
  <c r="AN381" i="17" s="1"/>
  <c r="H381" i="59" s="1"/>
  <c r="H381" i="92" s="1"/>
  <c r="AM381" i="17"/>
  <c r="AJ382" i="17"/>
  <c r="AK382" i="17"/>
  <c r="AL382" i="17"/>
  <c r="AM382" i="17"/>
  <c r="AJ383" i="17"/>
  <c r="AK383" i="17"/>
  <c r="AL383" i="17"/>
  <c r="AM383" i="17"/>
  <c r="AJ384" i="17"/>
  <c r="AK384" i="17"/>
  <c r="AL384" i="17"/>
  <c r="AN384" i="17" s="1"/>
  <c r="H384" i="59" s="1"/>
  <c r="H384" i="92" s="1"/>
  <c r="AM384" i="17"/>
  <c r="AJ385" i="17"/>
  <c r="AK385" i="17"/>
  <c r="AL385" i="17"/>
  <c r="AM385" i="17"/>
  <c r="AJ386" i="17"/>
  <c r="AK386" i="17"/>
  <c r="AL386" i="17"/>
  <c r="AM386" i="17"/>
  <c r="AJ387" i="17"/>
  <c r="AK387" i="17"/>
  <c r="AL387" i="17"/>
  <c r="AN387" i="17" s="1"/>
  <c r="H387" i="59" s="1"/>
  <c r="H387" i="92" s="1"/>
  <c r="AM387" i="17"/>
  <c r="AJ388" i="17"/>
  <c r="AK388" i="17"/>
  <c r="AL388" i="17"/>
  <c r="AM388" i="17"/>
  <c r="AJ389" i="17"/>
  <c r="AK389" i="17"/>
  <c r="AL389" i="17"/>
  <c r="AM389" i="17"/>
  <c r="AJ390" i="17"/>
  <c r="AK390" i="17"/>
  <c r="AL390" i="17"/>
  <c r="AN390" i="17" s="1"/>
  <c r="H390" i="59" s="1"/>
  <c r="J30" i="89" s="1"/>
  <c r="J32" i="89" s="1"/>
  <c r="G209" i="70" s="1"/>
  <c r="AM390" i="17"/>
  <c r="AJ391" i="17"/>
  <c r="AK391" i="17"/>
  <c r="AL391" i="17"/>
  <c r="AM391" i="17"/>
  <c r="AJ392" i="17"/>
  <c r="AK392" i="17"/>
  <c r="AL392" i="17"/>
  <c r="AM392" i="17"/>
  <c r="AJ393" i="17"/>
  <c r="AK393" i="17"/>
  <c r="AL393" i="17"/>
  <c r="AN393" i="17" s="1"/>
  <c r="H393" i="59" s="1"/>
  <c r="AM393" i="17"/>
  <c r="AJ394" i="17"/>
  <c r="AK394" i="17"/>
  <c r="AL394" i="17"/>
  <c r="AM394" i="17"/>
  <c r="AJ395" i="17"/>
  <c r="AK395" i="17"/>
  <c r="AL395" i="17"/>
  <c r="AM395" i="17"/>
  <c r="AJ396" i="17"/>
  <c r="AK396" i="17"/>
  <c r="AL396" i="17"/>
  <c r="AN396" i="17" s="1"/>
  <c r="H396" i="59" s="1"/>
  <c r="AM396" i="17"/>
  <c r="AJ397" i="17"/>
  <c r="AK397" i="17"/>
  <c r="AL397" i="17"/>
  <c r="AM397" i="17"/>
  <c r="AJ398" i="17"/>
  <c r="AK398" i="17"/>
  <c r="AL398" i="17"/>
  <c r="AM398" i="17"/>
  <c r="AJ399" i="17"/>
  <c r="AK399" i="17"/>
  <c r="AL399" i="17"/>
  <c r="AN399" i="17" s="1"/>
  <c r="H399" i="59" s="1"/>
  <c r="AM399" i="17"/>
  <c r="AJ400" i="17"/>
  <c r="AK400" i="17"/>
  <c r="AL400" i="17"/>
  <c r="AM400" i="17"/>
  <c r="AJ401" i="17"/>
  <c r="AK401" i="17"/>
  <c r="AL401" i="17"/>
  <c r="AM401" i="17"/>
  <c r="AJ402" i="17"/>
  <c r="AK402" i="17"/>
  <c r="AL402" i="17"/>
  <c r="AN402" i="17" s="1"/>
  <c r="H402" i="59" s="1"/>
  <c r="I215" i="58" s="1"/>
  <c r="AM402" i="17"/>
  <c r="AJ403" i="17"/>
  <c r="AK403" i="17"/>
  <c r="AL403" i="17"/>
  <c r="AM403" i="17"/>
  <c r="AJ404" i="17"/>
  <c r="AK404" i="17"/>
  <c r="AL404" i="17"/>
  <c r="AM404" i="17"/>
  <c r="AJ405" i="17"/>
  <c r="AK405" i="17"/>
  <c r="AL405" i="17"/>
  <c r="AN405" i="17" s="1"/>
  <c r="H405" i="59" s="1"/>
  <c r="AM405" i="17"/>
  <c r="AJ406" i="17"/>
  <c r="AK406" i="17"/>
  <c r="AL406" i="17"/>
  <c r="AM406" i="17"/>
  <c r="AJ407" i="17"/>
  <c r="AK407" i="17"/>
  <c r="AL407" i="17"/>
  <c r="AM407" i="17"/>
  <c r="AJ408" i="17"/>
  <c r="AK408" i="17"/>
  <c r="AL408" i="17"/>
  <c r="AN408" i="17" s="1"/>
  <c r="H408" i="59" s="1"/>
  <c r="AM408" i="17"/>
  <c r="AJ409" i="17"/>
  <c r="AK409" i="17"/>
  <c r="AL409" i="17"/>
  <c r="AM409" i="17"/>
  <c r="AJ410" i="17"/>
  <c r="AK410" i="17"/>
  <c r="AL410" i="17"/>
  <c r="AM410" i="17"/>
  <c r="AJ411" i="17"/>
  <c r="AK411" i="17"/>
  <c r="AL411" i="17"/>
  <c r="AN411" i="17" s="1"/>
  <c r="H411" i="59" s="1"/>
  <c r="H411" i="92" s="1"/>
  <c r="AM411" i="17"/>
  <c r="AJ412" i="17"/>
  <c r="AK412" i="17"/>
  <c r="AL412" i="17"/>
  <c r="AM412" i="17"/>
  <c r="AJ413" i="17"/>
  <c r="AK413" i="17"/>
  <c r="AL413" i="17"/>
  <c r="AM413" i="17"/>
  <c r="AJ414" i="17"/>
  <c r="AK414" i="17"/>
  <c r="AL414" i="17"/>
  <c r="AN414" i="17" s="1"/>
  <c r="H414" i="59" s="1"/>
  <c r="H414" i="92" s="1"/>
  <c r="AM414" i="17"/>
  <c r="AJ415" i="17"/>
  <c r="AK415" i="17"/>
  <c r="AL415" i="17"/>
  <c r="AM415" i="17"/>
  <c r="AJ416" i="17"/>
  <c r="AK416" i="17"/>
  <c r="AL416" i="17"/>
  <c r="AM416" i="17"/>
  <c r="AJ417" i="17"/>
  <c r="AK417" i="17"/>
  <c r="AL417" i="17"/>
  <c r="AN417" i="17" s="1"/>
  <c r="H417" i="59" s="1"/>
  <c r="H417" i="92" s="1"/>
  <c r="AM417" i="17"/>
  <c r="AJ418" i="17"/>
  <c r="AK418" i="17"/>
  <c r="AL418" i="17"/>
  <c r="AM418" i="17"/>
  <c r="AJ419" i="17"/>
  <c r="M12" i="55" s="1"/>
  <c r="AK419" i="17"/>
  <c r="AL419" i="17"/>
  <c r="AM419" i="17"/>
  <c r="AJ420" i="17"/>
  <c r="AK420" i="17"/>
  <c r="AL420" i="17"/>
  <c r="AN420" i="17" s="1"/>
  <c r="H420" i="59" s="1"/>
  <c r="H420" i="92" s="1"/>
  <c r="AM420" i="17"/>
  <c r="AJ421" i="17"/>
  <c r="AK421" i="17"/>
  <c r="AL421" i="17"/>
  <c r="AM421" i="17"/>
  <c r="AJ422" i="17"/>
  <c r="M7" i="55" s="1"/>
  <c r="AK422" i="17"/>
  <c r="N7" i="55" s="1"/>
  <c r="AL422" i="17"/>
  <c r="AM422" i="17"/>
  <c r="AJ423" i="17"/>
  <c r="M137" i="55" s="1"/>
  <c r="AK423" i="17"/>
  <c r="AL423" i="17"/>
  <c r="AN423" i="17" s="1"/>
  <c r="H423" i="59" s="1"/>
  <c r="H423" i="92" s="1"/>
  <c r="AM423" i="17"/>
  <c r="AJ424" i="17"/>
  <c r="AK424" i="17"/>
  <c r="AL424" i="17"/>
  <c r="AM424" i="17"/>
  <c r="AJ425" i="17"/>
  <c r="AK425" i="17"/>
  <c r="AL425" i="17"/>
  <c r="AM425" i="17"/>
  <c r="AJ426" i="17"/>
  <c r="AK426" i="17"/>
  <c r="AL426" i="17"/>
  <c r="AN426" i="17" s="1"/>
  <c r="H426" i="59" s="1"/>
  <c r="H426" i="92" s="1"/>
  <c r="AM426" i="17"/>
  <c r="AJ427" i="17"/>
  <c r="AK427" i="17"/>
  <c r="AL427" i="17"/>
  <c r="AM427" i="17"/>
  <c r="AJ428" i="17"/>
  <c r="AK428" i="17"/>
  <c r="AL428" i="17"/>
  <c r="AM428" i="17"/>
  <c r="AJ429" i="17"/>
  <c r="M97" i="55" s="1"/>
  <c r="AK429" i="17"/>
  <c r="AL429" i="17"/>
  <c r="AN429" i="17" s="1"/>
  <c r="H429" i="59" s="1"/>
  <c r="H429" i="92" s="1"/>
  <c r="AM429" i="17"/>
  <c r="AJ430" i="17"/>
  <c r="AK430" i="17"/>
  <c r="AL430" i="17"/>
  <c r="AM430" i="17"/>
  <c r="AJ431" i="17"/>
  <c r="M106" i="55" s="1"/>
  <c r="AK431" i="17"/>
  <c r="N106" i="55" s="1"/>
  <c r="AL431" i="17"/>
  <c r="AM431" i="17"/>
  <c r="AJ432" i="17"/>
  <c r="AK432" i="17"/>
  <c r="AL432" i="17"/>
  <c r="AN432" i="17" s="1"/>
  <c r="H432" i="59" s="1"/>
  <c r="H432" i="92" s="1"/>
  <c r="AM432" i="17"/>
  <c r="AJ433" i="17"/>
  <c r="M112" i="55" s="1"/>
  <c r="AK433" i="17"/>
  <c r="AL433" i="17"/>
  <c r="AM433" i="17"/>
  <c r="AJ434" i="17"/>
  <c r="M117" i="55" s="1"/>
  <c r="AK434" i="17"/>
  <c r="AL434" i="17"/>
  <c r="AM434" i="17"/>
  <c r="AJ435" i="17"/>
  <c r="M122" i="55" s="1"/>
  <c r="AK435" i="17"/>
  <c r="N122" i="55" s="1"/>
  <c r="AL435" i="17"/>
  <c r="AN435" i="17" s="1"/>
  <c r="H435" i="59" s="1"/>
  <c r="H435" i="92" s="1"/>
  <c r="AM435" i="17"/>
  <c r="AJ436" i="17"/>
  <c r="AK436" i="17"/>
  <c r="AL436" i="17"/>
  <c r="AM436" i="17"/>
  <c r="AJ437" i="17"/>
  <c r="M131" i="55" s="1"/>
  <c r="AK437" i="17"/>
  <c r="AL437" i="17"/>
  <c r="AM437" i="17"/>
  <c r="AJ438" i="17"/>
  <c r="M132" i="55" s="1"/>
  <c r="AK438" i="17"/>
  <c r="N132" i="55" s="1"/>
  <c r="M133" i="55" s="1"/>
  <c r="AL438" i="17"/>
  <c r="AM438" i="17"/>
  <c r="AJ439" i="17"/>
  <c r="AK439" i="17"/>
  <c r="AL439" i="17"/>
  <c r="AM439" i="17"/>
  <c r="AJ440" i="17"/>
  <c r="M162" i="55" s="1"/>
  <c r="AK440" i="17"/>
  <c r="AL440" i="17"/>
  <c r="AM440" i="17"/>
  <c r="AJ441" i="17"/>
  <c r="AK441" i="17"/>
  <c r="AL441" i="17"/>
  <c r="AM441" i="17"/>
  <c r="AJ442" i="17"/>
  <c r="AK442" i="17"/>
  <c r="AL442" i="17"/>
  <c r="AM442" i="17"/>
  <c r="AJ443" i="17"/>
  <c r="M17" i="55" s="1"/>
  <c r="AK443" i="17"/>
  <c r="AL443" i="17"/>
  <c r="AM443" i="17"/>
  <c r="AJ444" i="17"/>
  <c r="M24" i="55"/>
  <c r="AK444" i="17"/>
  <c r="AL444" i="17"/>
  <c r="AM444" i="17"/>
  <c r="AJ445" i="17"/>
  <c r="AK445" i="17"/>
  <c r="AL445" i="17"/>
  <c r="AM445" i="17"/>
  <c r="AJ446" i="17"/>
  <c r="AK446" i="17"/>
  <c r="AL446" i="17"/>
  <c r="AM446" i="17"/>
  <c r="AJ447" i="17"/>
  <c r="AK447" i="17"/>
  <c r="AL447" i="17"/>
  <c r="AM447" i="17"/>
  <c r="AJ448" i="17"/>
  <c r="AK448" i="17"/>
  <c r="AL448" i="17"/>
  <c r="AM448" i="17"/>
  <c r="AJ449" i="17"/>
  <c r="M21" i="55" s="1"/>
  <c r="AK449" i="17"/>
  <c r="N21" i="55" s="1"/>
  <c r="AL449" i="17"/>
  <c r="AM449" i="17"/>
  <c r="AJ450" i="17"/>
  <c r="AK450" i="17"/>
  <c r="AL450" i="17"/>
  <c r="AM450" i="17"/>
  <c r="AJ451" i="17"/>
  <c r="M12" i="56" s="1"/>
  <c r="AK451" i="17"/>
  <c r="AL451" i="17"/>
  <c r="AM451" i="17"/>
  <c r="AJ452" i="17"/>
  <c r="AK452" i="17"/>
  <c r="AL452" i="17"/>
  <c r="AM452" i="17"/>
  <c r="AJ453" i="17"/>
  <c r="AK453" i="17"/>
  <c r="AL453" i="17"/>
  <c r="AM453" i="17"/>
  <c r="AJ454" i="17"/>
  <c r="M22" i="55" s="1"/>
  <c r="AK454" i="17"/>
  <c r="AL454" i="17"/>
  <c r="W6" i="82" s="1"/>
  <c r="AM454" i="17"/>
  <c r="AJ455" i="17"/>
  <c r="M28" i="55" s="1"/>
  <c r="AK455" i="17"/>
  <c r="AL455" i="17"/>
  <c r="AM455" i="17"/>
  <c r="AJ456" i="17"/>
  <c r="M29" i="55" s="1"/>
  <c r="AK456" i="17"/>
  <c r="N29" i="55" s="1"/>
  <c r="AL456" i="17"/>
  <c r="AM456" i="17"/>
  <c r="AJ457" i="17"/>
  <c r="AK457" i="17"/>
  <c r="AL457" i="17"/>
  <c r="AM457" i="17"/>
  <c r="AJ458" i="17"/>
  <c r="AK458" i="17"/>
  <c r="AL458" i="17"/>
  <c r="AM458" i="17"/>
  <c r="AJ459" i="17"/>
  <c r="M36" i="55" s="1"/>
  <c r="AK459" i="17"/>
  <c r="AL459" i="17"/>
  <c r="AM459" i="17"/>
  <c r="AJ460" i="17"/>
  <c r="AK460" i="17"/>
  <c r="AL460" i="17"/>
  <c r="AM460" i="17"/>
  <c r="AJ461" i="17"/>
  <c r="AK461" i="17"/>
  <c r="AL461" i="17"/>
  <c r="AM461" i="17"/>
  <c r="AJ462" i="17"/>
  <c r="M47" i="55" s="1"/>
  <c r="AK462" i="17"/>
  <c r="AL462" i="17"/>
  <c r="AM462" i="17"/>
  <c r="AJ463" i="17"/>
  <c r="AK463" i="17"/>
  <c r="AL463" i="17"/>
  <c r="AM463" i="17"/>
  <c r="AJ464" i="17"/>
  <c r="AK464" i="17"/>
  <c r="AL464" i="17"/>
  <c r="AM464" i="17"/>
  <c r="AJ465" i="17"/>
  <c r="M57" i="55" s="1"/>
  <c r="AK465" i="17"/>
  <c r="AL465" i="17"/>
  <c r="AM465" i="17"/>
  <c r="AJ466" i="17"/>
  <c r="AK466" i="17"/>
  <c r="AL466" i="17"/>
  <c r="AM466" i="17"/>
  <c r="AJ467" i="17"/>
  <c r="AK467" i="17"/>
  <c r="AL467" i="17"/>
  <c r="AM467" i="17"/>
  <c r="AJ468" i="17"/>
  <c r="U10" i="82" s="1"/>
  <c r="AK468" i="17"/>
  <c r="AL468" i="17"/>
  <c r="AM468" i="17"/>
  <c r="AJ469" i="17"/>
  <c r="AK469" i="17"/>
  <c r="AL469" i="17"/>
  <c r="AM469" i="17"/>
  <c r="AJ470" i="17"/>
  <c r="AK470" i="17"/>
  <c r="AL470" i="17"/>
  <c r="AM470" i="17"/>
  <c r="AJ471" i="17"/>
  <c r="AK471" i="17"/>
  <c r="AL471" i="17"/>
  <c r="AM471" i="17"/>
  <c r="AJ472" i="17"/>
  <c r="AK472" i="17"/>
  <c r="AL472" i="17"/>
  <c r="AM472" i="17"/>
  <c r="AJ473" i="17"/>
  <c r="AK473" i="17"/>
  <c r="AL473" i="17"/>
  <c r="AM473" i="17"/>
  <c r="AJ474" i="17"/>
  <c r="M34" i="55" s="1"/>
  <c r="AK474" i="17"/>
  <c r="AL474" i="17"/>
  <c r="AM474" i="17"/>
  <c r="AJ475" i="17"/>
  <c r="AK475" i="17"/>
  <c r="AL475" i="17"/>
  <c r="AM475" i="17"/>
  <c r="AJ476" i="17"/>
  <c r="AK476" i="17"/>
  <c r="AL476" i="17"/>
  <c r="AM476" i="17"/>
  <c r="AJ477" i="17"/>
  <c r="M62" i="55" s="1"/>
  <c r="AK477" i="17"/>
  <c r="AL477" i="17"/>
  <c r="AM477" i="17"/>
  <c r="AJ478" i="17"/>
  <c r="AK478" i="17"/>
  <c r="AL478" i="17"/>
  <c r="AM478" i="17"/>
  <c r="AJ479" i="17"/>
  <c r="AK479" i="17"/>
  <c r="AL479" i="17"/>
  <c r="AM479" i="17"/>
  <c r="AJ480" i="17"/>
  <c r="AK480" i="17"/>
  <c r="AL480" i="17"/>
  <c r="AM480" i="17"/>
  <c r="AJ481" i="17"/>
  <c r="AK481" i="17"/>
  <c r="AL481" i="17"/>
  <c r="AM481" i="17"/>
  <c r="AJ482" i="17"/>
  <c r="AK482" i="17"/>
  <c r="AL482" i="17"/>
  <c r="AM482" i="17"/>
  <c r="AJ483" i="17"/>
  <c r="M77" i="55" s="1"/>
  <c r="AK483" i="17"/>
  <c r="AL483" i="17"/>
  <c r="AM483" i="17"/>
  <c r="AJ484" i="17"/>
  <c r="AK484" i="17"/>
  <c r="AL484" i="17"/>
  <c r="AM484" i="17"/>
  <c r="AJ485" i="17"/>
  <c r="AK485" i="17"/>
  <c r="AL485" i="17"/>
  <c r="AM485" i="17"/>
  <c r="AJ486" i="17"/>
  <c r="M92" i="55" s="1"/>
  <c r="AK486" i="17"/>
  <c r="AL486" i="17"/>
  <c r="AM486" i="17"/>
  <c r="AJ487" i="17"/>
  <c r="M71" i="55" s="1"/>
  <c r="AK487" i="17"/>
  <c r="AL487" i="17"/>
  <c r="AM487" i="17"/>
  <c r="AJ488" i="17"/>
  <c r="AK488" i="17"/>
  <c r="AL488" i="17"/>
  <c r="AM488" i="17"/>
  <c r="AJ489" i="17"/>
  <c r="AK489" i="17"/>
  <c r="AL489" i="17"/>
  <c r="AM489" i="17"/>
  <c r="AJ490" i="17"/>
  <c r="AK490" i="17"/>
  <c r="AL490" i="17"/>
  <c r="AM490" i="17"/>
  <c r="AJ491" i="17"/>
  <c r="AK491" i="17"/>
  <c r="AL491" i="17"/>
  <c r="AM491" i="17"/>
  <c r="AJ492" i="17"/>
  <c r="AK492" i="17"/>
  <c r="AL492" i="17"/>
  <c r="AM492" i="17"/>
  <c r="AJ493" i="17"/>
  <c r="AK493" i="17"/>
  <c r="AL493" i="17"/>
  <c r="AM493" i="17"/>
  <c r="AJ494" i="17"/>
  <c r="AK494" i="17"/>
  <c r="AL494" i="17"/>
  <c r="AM494" i="17"/>
  <c r="AJ495" i="17"/>
  <c r="AK495" i="17"/>
  <c r="AL495" i="17"/>
  <c r="AM495" i="17"/>
  <c r="AJ496" i="17"/>
  <c r="AK496" i="17"/>
  <c r="AL496" i="17"/>
  <c r="AM496" i="17"/>
  <c r="AJ497" i="17"/>
  <c r="AK497" i="17"/>
  <c r="AL497" i="17"/>
  <c r="AM497" i="17"/>
  <c r="AJ498" i="17"/>
  <c r="AK498" i="17"/>
  <c r="AL498" i="17"/>
  <c r="AM498" i="17"/>
  <c r="AJ499" i="17"/>
  <c r="AK499" i="17"/>
  <c r="AL499" i="17"/>
  <c r="AM499" i="17"/>
  <c r="AJ500" i="17"/>
  <c r="AK500" i="17"/>
  <c r="AL500" i="17"/>
  <c r="AM500" i="17"/>
  <c r="AJ501" i="17"/>
  <c r="AK501" i="17"/>
  <c r="AL501" i="17"/>
  <c r="AM501" i="17"/>
  <c r="AJ502" i="17"/>
  <c r="AK502" i="17"/>
  <c r="AL502" i="17"/>
  <c r="AM502" i="17"/>
  <c r="AJ503" i="17"/>
  <c r="AK503" i="17"/>
  <c r="AL503" i="17"/>
  <c r="AM503" i="17"/>
  <c r="AJ504" i="17"/>
  <c r="AK504" i="17"/>
  <c r="AL504" i="17"/>
  <c r="AM504" i="17"/>
  <c r="AJ505" i="17"/>
  <c r="AK505" i="17"/>
  <c r="AL505" i="17"/>
  <c r="AM505" i="17"/>
  <c r="AJ506" i="17"/>
  <c r="AK506" i="17"/>
  <c r="AL506" i="17"/>
  <c r="AM506" i="17"/>
  <c r="AJ507" i="17"/>
  <c r="AK507" i="17"/>
  <c r="AL507" i="17"/>
  <c r="AM507" i="17"/>
  <c r="AJ508" i="17"/>
  <c r="AK508" i="17"/>
  <c r="AL508" i="17"/>
  <c r="AM508" i="17"/>
  <c r="AJ509" i="17"/>
  <c r="AK509" i="17"/>
  <c r="AL509" i="17"/>
  <c r="AM509" i="17"/>
  <c r="AJ510" i="17"/>
  <c r="AK510" i="17"/>
  <c r="AL510" i="17"/>
  <c r="AM510" i="17"/>
  <c r="AJ511" i="17"/>
  <c r="AK511" i="17"/>
  <c r="AL511" i="17"/>
  <c r="AM511" i="17"/>
  <c r="AJ512" i="17"/>
  <c r="AK512" i="17"/>
  <c r="AL512" i="17"/>
  <c r="AM512" i="17"/>
  <c r="AJ513" i="17"/>
  <c r="AK513" i="17"/>
  <c r="AL513" i="17"/>
  <c r="AM513" i="17"/>
  <c r="AJ514" i="17"/>
  <c r="AK514" i="17"/>
  <c r="AL514" i="17"/>
  <c r="AM514" i="17"/>
  <c r="AJ515" i="17"/>
  <c r="AK515" i="17"/>
  <c r="AL515" i="17"/>
  <c r="AM515" i="17"/>
  <c r="AJ516" i="17"/>
  <c r="U14" i="82" s="1"/>
  <c r="AK516" i="17"/>
  <c r="AL516" i="17"/>
  <c r="AM516" i="17"/>
  <c r="AJ517" i="17"/>
  <c r="AK517" i="17"/>
  <c r="AL517" i="17"/>
  <c r="AM517" i="17"/>
  <c r="AJ518" i="17"/>
  <c r="AK518" i="17"/>
  <c r="AL518" i="17"/>
  <c r="AM518" i="17"/>
  <c r="AJ519" i="17"/>
  <c r="AK519" i="17"/>
  <c r="AL519" i="17"/>
  <c r="AM519" i="17"/>
  <c r="AJ520" i="17"/>
  <c r="AK520" i="17"/>
  <c r="AL520" i="17"/>
  <c r="AM520" i="17"/>
  <c r="AJ521" i="17"/>
  <c r="AK521" i="17"/>
  <c r="AL521" i="17"/>
  <c r="AM521" i="17"/>
  <c r="AJ522" i="17"/>
  <c r="AK522" i="17"/>
  <c r="AL522" i="17"/>
  <c r="AM522" i="17"/>
  <c r="AJ523" i="17"/>
  <c r="AK523" i="17"/>
  <c r="AL523" i="17"/>
  <c r="AM523" i="17"/>
  <c r="AJ524" i="17"/>
  <c r="AK524" i="17"/>
  <c r="AL524" i="17"/>
  <c r="AM524" i="17"/>
  <c r="AJ525" i="17"/>
  <c r="M8" i="85" s="1"/>
  <c r="AK525" i="17"/>
  <c r="AL525" i="17"/>
  <c r="AM525" i="17"/>
  <c r="AJ526" i="17"/>
  <c r="AK526" i="17"/>
  <c r="AL526" i="17"/>
  <c r="AM526" i="17"/>
  <c r="AJ527" i="17"/>
  <c r="AK527" i="17"/>
  <c r="AL527" i="17"/>
  <c r="AM527" i="17"/>
  <c r="AJ528" i="17"/>
  <c r="AK528" i="17"/>
  <c r="AL528" i="17"/>
  <c r="AM528" i="17"/>
  <c r="AJ529" i="17"/>
  <c r="AK529" i="17"/>
  <c r="AL529" i="17"/>
  <c r="AM529" i="17"/>
  <c r="AJ530" i="17"/>
  <c r="AK530" i="17"/>
  <c r="AL530" i="17"/>
  <c r="AM530" i="17"/>
  <c r="AJ531" i="17"/>
  <c r="AK531" i="17"/>
  <c r="AL531" i="17"/>
  <c r="AM531" i="17"/>
  <c r="AJ532" i="17"/>
  <c r="AK532" i="17"/>
  <c r="AL532" i="17"/>
  <c r="AM532" i="17"/>
  <c r="AJ533" i="17"/>
  <c r="AK533" i="17"/>
  <c r="AL533" i="17"/>
  <c r="AM533" i="17"/>
  <c r="AJ534" i="17"/>
  <c r="AK534" i="17"/>
  <c r="AL534" i="17"/>
  <c r="AM534" i="17"/>
  <c r="AJ535" i="17"/>
  <c r="AK535" i="17"/>
  <c r="AL535" i="17"/>
  <c r="AM535" i="17"/>
  <c r="AJ536" i="17"/>
  <c r="AK536" i="17"/>
  <c r="AL536" i="17"/>
  <c r="AM536" i="17"/>
  <c r="AJ537" i="17"/>
  <c r="AK537" i="17"/>
  <c r="AL537" i="17"/>
  <c r="AM537" i="17"/>
  <c r="AJ538" i="17"/>
  <c r="AK538" i="17"/>
  <c r="AL538" i="17"/>
  <c r="AM538" i="17"/>
  <c r="AJ539" i="17"/>
  <c r="AK539" i="17"/>
  <c r="AL539" i="17"/>
  <c r="AM539" i="17"/>
  <c r="AJ540" i="17"/>
  <c r="AK540" i="17"/>
  <c r="AL540" i="17"/>
  <c r="AM540" i="17"/>
  <c r="AJ541" i="17"/>
  <c r="AK541" i="17"/>
  <c r="AL541" i="17"/>
  <c r="AM541" i="17"/>
  <c r="AJ542" i="17"/>
  <c r="AK542" i="17"/>
  <c r="AL542" i="17"/>
  <c r="AM542" i="17"/>
  <c r="AJ543" i="17"/>
  <c r="AK543" i="17"/>
  <c r="AL543" i="17"/>
  <c r="AM543" i="17"/>
  <c r="AJ544" i="17"/>
  <c r="AK544" i="17"/>
  <c r="AL544" i="17"/>
  <c r="AM544" i="17"/>
  <c r="AJ545" i="17"/>
  <c r="AK545" i="17"/>
  <c r="AL545" i="17"/>
  <c r="AM545" i="17"/>
  <c r="AJ546" i="17"/>
  <c r="AK546" i="17"/>
  <c r="AL546" i="17"/>
  <c r="AM546" i="17"/>
  <c r="AJ547" i="17"/>
  <c r="AK547" i="17"/>
  <c r="AL547" i="17"/>
  <c r="AM547" i="17"/>
  <c r="AJ548" i="17"/>
  <c r="AK548" i="17"/>
  <c r="AL548" i="17"/>
  <c r="AM548" i="17"/>
  <c r="AJ549" i="17"/>
  <c r="AK549" i="17"/>
  <c r="AL549" i="17"/>
  <c r="AM549" i="17"/>
  <c r="AJ550" i="17"/>
  <c r="AK550" i="17"/>
  <c r="AL550" i="17"/>
  <c r="AM550" i="17"/>
  <c r="AJ551" i="17"/>
  <c r="AK551" i="17"/>
  <c r="AL551" i="17"/>
  <c r="AM551" i="17"/>
  <c r="AJ552" i="17"/>
  <c r="AK552" i="17"/>
  <c r="AL552" i="17"/>
  <c r="AM552" i="17"/>
  <c r="AJ553" i="17"/>
  <c r="AK553" i="17"/>
  <c r="AL553" i="17"/>
  <c r="AM553" i="17"/>
  <c r="AJ554" i="17"/>
  <c r="AK554" i="17"/>
  <c r="AL554" i="17"/>
  <c r="AM554" i="17"/>
  <c r="AJ555" i="17"/>
  <c r="AK555" i="17"/>
  <c r="AL555" i="17"/>
  <c r="AM555" i="17"/>
  <c r="AJ556" i="17"/>
  <c r="AK556" i="17"/>
  <c r="AL556" i="17"/>
  <c r="AM556" i="17"/>
  <c r="AJ557" i="17"/>
  <c r="AK557" i="17"/>
  <c r="AL557" i="17"/>
  <c r="AM557" i="17"/>
  <c r="AJ558" i="17"/>
  <c r="AK558" i="17"/>
  <c r="AL558" i="17"/>
  <c r="AM558" i="17"/>
  <c r="AJ559" i="17"/>
  <c r="AK559" i="17"/>
  <c r="AL559" i="17"/>
  <c r="AM559" i="17"/>
  <c r="AJ560" i="17"/>
  <c r="AK560" i="17"/>
  <c r="AL560" i="17"/>
  <c r="AM560" i="17"/>
  <c r="AJ561" i="17"/>
  <c r="AK561" i="17"/>
  <c r="AL561" i="17"/>
  <c r="AM561" i="17"/>
  <c r="AJ562" i="17"/>
  <c r="AK562" i="17"/>
  <c r="AL562" i="17"/>
  <c r="AM562" i="17"/>
  <c r="AJ563" i="17"/>
  <c r="AK563" i="17"/>
  <c r="AL563" i="17"/>
  <c r="AM563" i="17"/>
  <c r="AJ564" i="17"/>
  <c r="AK564" i="17"/>
  <c r="AL564" i="17"/>
  <c r="AM564" i="17"/>
  <c r="AJ565" i="17"/>
  <c r="AK565" i="17"/>
  <c r="AL565" i="17"/>
  <c r="AM565" i="17"/>
  <c r="AJ566" i="17"/>
  <c r="AK566" i="17"/>
  <c r="AL566" i="17"/>
  <c r="AM566" i="17"/>
  <c r="AJ567" i="17"/>
  <c r="AK567" i="17"/>
  <c r="AL567" i="17"/>
  <c r="AM567" i="17"/>
  <c r="AJ568" i="17"/>
  <c r="AK568" i="17"/>
  <c r="AL568" i="17"/>
  <c r="AM568" i="17"/>
  <c r="AJ569" i="17"/>
  <c r="AK569" i="17"/>
  <c r="AL569" i="17"/>
  <c r="AM569" i="17"/>
  <c r="AJ570" i="17"/>
  <c r="AK570" i="17"/>
  <c r="AL570" i="17"/>
  <c r="AM570" i="17"/>
  <c r="AJ571" i="17"/>
  <c r="AK571" i="17"/>
  <c r="AL571" i="17"/>
  <c r="AM571" i="17"/>
  <c r="AJ572" i="17"/>
  <c r="AK572" i="17"/>
  <c r="AL572" i="17"/>
  <c r="AM572" i="17"/>
  <c r="AJ573" i="17"/>
  <c r="AK573" i="17"/>
  <c r="AL573" i="17"/>
  <c r="AM573" i="17"/>
  <c r="AJ574" i="17"/>
  <c r="AK574" i="17"/>
  <c r="AL574" i="17"/>
  <c r="AM574" i="17"/>
  <c r="AJ575" i="17"/>
  <c r="AK575" i="17"/>
  <c r="AL575" i="17"/>
  <c r="AM575" i="17"/>
  <c r="AJ576" i="17"/>
  <c r="AK576" i="17"/>
  <c r="AL576" i="17"/>
  <c r="AM576" i="17"/>
  <c r="AJ577" i="17"/>
  <c r="AK577" i="17"/>
  <c r="AL577" i="17"/>
  <c r="AM577" i="17"/>
  <c r="AJ578" i="17"/>
  <c r="AK578" i="17"/>
  <c r="AL578" i="17"/>
  <c r="AM578" i="17"/>
  <c r="AJ579" i="17"/>
  <c r="AK579" i="17"/>
  <c r="AL579" i="17"/>
  <c r="AM579" i="17"/>
  <c r="AJ580" i="17"/>
  <c r="AK580" i="17"/>
  <c r="AL580" i="17"/>
  <c r="AM580" i="17"/>
  <c r="AJ581" i="17"/>
  <c r="AK581" i="17"/>
  <c r="AL581" i="17"/>
  <c r="AM581" i="17"/>
  <c r="AJ582" i="17"/>
  <c r="AK582" i="17"/>
  <c r="AL582" i="17"/>
  <c r="AM582" i="17"/>
  <c r="AJ583" i="17"/>
  <c r="AK583" i="17"/>
  <c r="AL583" i="17"/>
  <c r="AM583" i="17"/>
  <c r="AJ584" i="17"/>
  <c r="AK584" i="17"/>
  <c r="AL584" i="17"/>
  <c r="AM584" i="17"/>
  <c r="AJ585" i="17"/>
  <c r="AK585" i="17"/>
  <c r="AL585" i="17"/>
  <c r="AM585" i="17"/>
  <c r="AJ586" i="17"/>
  <c r="AK586" i="17"/>
  <c r="AL586" i="17"/>
  <c r="AM586" i="17"/>
  <c r="AJ587" i="17"/>
  <c r="AK587" i="17"/>
  <c r="AL587" i="17"/>
  <c r="AM587" i="17"/>
  <c r="AJ588" i="17"/>
  <c r="AK588" i="17"/>
  <c r="AL588" i="17"/>
  <c r="AM588" i="17"/>
  <c r="AJ589" i="17"/>
  <c r="AK589" i="17"/>
  <c r="AL589" i="17"/>
  <c r="AM589" i="17"/>
  <c r="AJ590" i="17"/>
  <c r="AK590" i="17"/>
  <c r="AL590" i="17"/>
  <c r="AM590" i="17"/>
  <c r="AJ591" i="17"/>
  <c r="AK591" i="17"/>
  <c r="AL591" i="17"/>
  <c r="AM591" i="17"/>
  <c r="AJ592" i="17"/>
  <c r="AK592" i="17"/>
  <c r="AL592" i="17"/>
  <c r="AM592" i="17"/>
  <c r="AJ593" i="17"/>
  <c r="AK593" i="17"/>
  <c r="AL593" i="17"/>
  <c r="AM593" i="17"/>
  <c r="AJ594" i="17"/>
  <c r="AK594" i="17"/>
  <c r="AL594" i="17"/>
  <c r="AM594" i="17"/>
  <c r="AJ595" i="17"/>
  <c r="AK595" i="17"/>
  <c r="AL595" i="17"/>
  <c r="AM595" i="17"/>
  <c r="AJ596" i="17"/>
  <c r="AK596" i="17"/>
  <c r="AL596" i="17"/>
  <c r="AM596" i="17"/>
  <c r="AJ597" i="17"/>
  <c r="AK597" i="17"/>
  <c r="AL597" i="17"/>
  <c r="AM597" i="17"/>
  <c r="AJ598" i="17"/>
  <c r="AK598" i="17"/>
  <c r="AL598" i="17"/>
  <c r="AM598" i="17"/>
  <c r="AJ599" i="17"/>
  <c r="AK599" i="17"/>
  <c r="AL599" i="17"/>
  <c r="AM599" i="17"/>
  <c r="AJ600" i="17"/>
  <c r="AK600" i="17"/>
  <c r="AL600" i="17"/>
  <c r="AM600" i="17"/>
  <c r="AJ601" i="17"/>
  <c r="AK601" i="17"/>
  <c r="AL601" i="17"/>
  <c r="AM601" i="17"/>
  <c r="AJ602" i="17"/>
  <c r="AK602" i="17"/>
  <c r="AL602" i="17"/>
  <c r="AM602" i="17"/>
  <c r="AJ603" i="17"/>
  <c r="AK603" i="17"/>
  <c r="AL603" i="17"/>
  <c r="AM603" i="17"/>
  <c r="AJ604" i="17"/>
  <c r="AK604" i="17"/>
  <c r="AL604" i="17"/>
  <c r="AM604" i="17"/>
  <c r="AJ605" i="17"/>
  <c r="AK605" i="17"/>
  <c r="AL605" i="17"/>
  <c r="AM605" i="17"/>
  <c r="AJ606" i="17"/>
  <c r="AK606" i="17"/>
  <c r="AL606" i="17"/>
  <c r="AM606" i="17"/>
  <c r="AJ607" i="17"/>
  <c r="AK607" i="17"/>
  <c r="AL607" i="17"/>
  <c r="AM607" i="17"/>
  <c r="AJ608" i="17"/>
  <c r="AK608" i="17"/>
  <c r="AL608" i="17"/>
  <c r="AM608" i="17"/>
  <c r="AJ609" i="17"/>
  <c r="AK609" i="17"/>
  <c r="AL609" i="17"/>
  <c r="AM609" i="17"/>
  <c r="AJ610" i="17"/>
  <c r="AK610" i="17"/>
  <c r="AL610" i="17"/>
  <c r="AM610" i="17"/>
  <c r="AJ611" i="17"/>
  <c r="AK611" i="17"/>
  <c r="AL611" i="17"/>
  <c r="AM611" i="17"/>
  <c r="AJ612" i="17"/>
  <c r="AK612" i="17"/>
  <c r="AL612" i="17"/>
  <c r="AM612" i="17"/>
  <c r="AJ613" i="17"/>
  <c r="AK613" i="17"/>
  <c r="AL613" i="17"/>
  <c r="AM613" i="17"/>
  <c r="AJ614" i="17"/>
  <c r="AK614" i="17"/>
  <c r="AL614" i="17"/>
  <c r="AM614" i="17"/>
  <c r="AJ615" i="17"/>
  <c r="AK615" i="17"/>
  <c r="AL615" i="17"/>
  <c r="AM615" i="17"/>
  <c r="AJ616" i="17"/>
  <c r="AK616" i="17"/>
  <c r="AL616" i="17"/>
  <c r="AM616" i="17"/>
  <c r="AJ617" i="17"/>
  <c r="AK617" i="17"/>
  <c r="AL617" i="17"/>
  <c r="AM617" i="17"/>
  <c r="AJ618" i="17"/>
  <c r="AK618" i="17"/>
  <c r="AL618" i="17"/>
  <c r="AM618" i="17"/>
  <c r="AJ619" i="17"/>
  <c r="AK619" i="17"/>
  <c r="AL619" i="17"/>
  <c r="AM619" i="17"/>
  <c r="AJ620" i="17"/>
  <c r="AK620" i="17"/>
  <c r="AL620" i="17"/>
  <c r="AM620" i="17"/>
  <c r="AJ621" i="17"/>
  <c r="AK621" i="17"/>
  <c r="AL621" i="17"/>
  <c r="AM621" i="17"/>
  <c r="AJ622" i="17"/>
  <c r="AK622" i="17"/>
  <c r="AL622" i="17"/>
  <c r="AM622" i="17"/>
  <c r="AJ623" i="17"/>
  <c r="AK623" i="17"/>
  <c r="AL623" i="17"/>
  <c r="AM623" i="17"/>
  <c r="AJ624" i="17"/>
  <c r="AK624" i="17"/>
  <c r="AL624" i="17"/>
  <c r="AM624" i="17"/>
  <c r="AJ625" i="17"/>
  <c r="AK625" i="17"/>
  <c r="AL625" i="17"/>
  <c r="AM625" i="17"/>
  <c r="AJ626" i="17"/>
  <c r="AK626" i="17"/>
  <c r="AL626" i="17"/>
  <c r="AM626" i="17"/>
  <c r="AJ627" i="17"/>
  <c r="AK627" i="17"/>
  <c r="AL627" i="17"/>
  <c r="AM627" i="17"/>
  <c r="AJ628" i="17"/>
  <c r="AK628" i="17"/>
  <c r="AL628" i="17"/>
  <c r="AM628" i="17"/>
  <c r="AJ629" i="17"/>
  <c r="AK629" i="17"/>
  <c r="AL629" i="17"/>
  <c r="AM629" i="17"/>
  <c r="AJ630" i="17"/>
  <c r="AK630" i="17"/>
  <c r="AL630" i="17"/>
  <c r="AM630" i="17"/>
  <c r="AJ631" i="17"/>
  <c r="AK631" i="17"/>
  <c r="AL631" i="17"/>
  <c r="AM631" i="17"/>
  <c r="AJ632" i="17"/>
  <c r="AK632" i="17"/>
  <c r="AL632" i="17"/>
  <c r="AM632" i="17"/>
  <c r="AJ633" i="17"/>
  <c r="AK633" i="17"/>
  <c r="AL633" i="17"/>
  <c r="AM633" i="17"/>
  <c r="AJ634" i="17"/>
  <c r="AK634" i="17"/>
  <c r="AL634" i="17"/>
  <c r="AM634" i="17"/>
  <c r="AJ635" i="17"/>
  <c r="AK635" i="17"/>
  <c r="AL635" i="17"/>
  <c r="AM635" i="17"/>
  <c r="AJ636" i="17"/>
  <c r="AK636" i="17"/>
  <c r="AL636" i="17"/>
  <c r="AM636" i="17"/>
  <c r="AJ637" i="17"/>
  <c r="AK637" i="17"/>
  <c r="AL637" i="17"/>
  <c r="AM637" i="17"/>
  <c r="AJ638" i="17"/>
  <c r="AK638" i="17"/>
  <c r="AL638" i="17"/>
  <c r="AM638" i="17"/>
  <c r="AJ639" i="17"/>
  <c r="AK639" i="17"/>
  <c r="AL639" i="17"/>
  <c r="AM639" i="17"/>
  <c r="AJ640" i="17"/>
  <c r="AK640" i="17"/>
  <c r="AL640" i="17"/>
  <c r="AM640" i="17"/>
  <c r="AJ641" i="17"/>
  <c r="AK641" i="17"/>
  <c r="AL641" i="17"/>
  <c r="AM641" i="17"/>
  <c r="AJ642" i="17"/>
  <c r="AK642" i="17"/>
  <c r="AL642" i="17"/>
  <c r="AM642" i="17"/>
  <c r="AJ643" i="17"/>
  <c r="AK643" i="17"/>
  <c r="AL643" i="17"/>
  <c r="AM643" i="17"/>
  <c r="AJ644" i="17"/>
  <c r="AK644" i="17"/>
  <c r="AL644" i="17"/>
  <c r="AM644" i="17"/>
  <c r="AJ645" i="17"/>
  <c r="AK645" i="17"/>
  <c r="AL645" i="17"/>
  <c r="AM645" i="17"/>
  <c r="AJ646" i="17"/>
  <c r="AK646" i="17"/>
  <c r="AL646" i="17"/>
  <c r="AM646" i="17"/>
  <c r="AJ647" i="17"/>
  <c r="AK647" i="17"/>
  <c r="AL647" i="17"/>
  <c r="AM647" i="17"/>
  <c r="AJ648" i="17"/>
  <c r="AK648" i="17"/>
  <c r="AL648" i="17"/>
  <c r="AM648" i="17"/>
  <c r="AJ649" i="17"/>
  <c r="AK649" i="17"/>
  <c r="AL649" i="17"/>
  <c r="AM649" i="17"/>
  <c r="AJ650" i="17"/>
  <c r="AK650" i="17"/>
  <c r="AL650" i="17"/>
  <c r="AM650" i="17"/>
  <c r="AJ651" i="17"/>
  <c r="AK651" i="17"/>
  <c r="AL651" i="17"/>
  <c r="AM651" i="17"/>
  <c r="AJ652" i="17"/>
  <c r="AK652" i="17"/>
  <c r="AL652" i="17"/>
  <c r="AM652" i="17"/>
  <c r="AJ653" i="17"/>
  <c r="AK653" i="17"/>
  <c r="AL653" i="17"/>
  <c r="AM653" i="17"/>
  <c r="AJ654" i="17"/>
  <c r="AK654" i="17"/>
  <c r="AL654" i="17"/>
  <c r="AM654" i="17"/>
  <c r="AJ655" i="17"/>
  <c r="AK655" i="17"/>
  <c r="AL655" i="17"/>
  <c r="AM655" i="17"/>
  <c r="AJ656" i="17"/>
  <c r="AK656" i="17"/>
  <c r="AL656" i="17"/>
  <c r="AM656" i="17"/>
  <c r="AJ657" i="17"/>
  <c r="AK657" i="17"/>
  <c r="AL657" i="17"/>
  <c r="AM657" i="17"/>
  <c r="AJ658" i="17"/>
  <c r="AK658" i="17"/>
  <c r="AL658" i="17"/>
  <c r="AM658" i="17"/>
  <c r="AJ659" i="17"/>
  <c r="AK659" i="17"/>
  <c r="AL659" i="17"/>
  <c r="AM659" i="17"/>
  <c r="AJ660" i="17"/>
  <c r="AK660" i="17"/>
  <c r="AL660" i="17"/>
  <c r="AM660" i="17"/>
  <c r="AJ661" i="17"/>
  <c r="AK661" i="17"/>
  <c r="AL661" i="17"/>
  <c r="AM661" i="17"/>
  <c r="AJ662" i="17"/>
  <c r="AK662" i="17"/>
  <c r="AL662" i="17"/>
  <c r="AM662" i="17"/>
  <c r="AJ663" i="17"/>
  <c r="AK663" i="17"/>
  <c r="AL663" i="17"/>
  <c r="AM663" i="17"/>
  <c r="AJ664" i="17"/>
  <c r="AK664" i="17"/>
  <c r="AL664" i="17"/>
  <c r="AM664" i="17"/>
  <c r="AJ665" i="17"/>
  <c r="AK665" i="17"/>
  <c r="AL665" i="17"/>
  <c r="AM665" i="17"/>
  <c r="AJ666" i="17"/>
  <c r="AK666" i="17"/>
  <c r="AL666" i="17"/>
  <c r="AM666" i="17"/>
  <c r="AJ667" i="17"/>
  <c r="AK667" i="17"/>
  <c r="AL667" i="17"/>
  <c r="AM667" i="17"/>
  <c r="AJ668" i="17"/>
  <c r="AK668" i="17"/>
  <c r="AL668" i="17"/>
  <c r="AM668" i="17"/>
  <c r="AJ669" i="17"/>
  <c r="AK669" i="17"/>
  <c r="AL669" i="17"/>
  <c r="AM669" i="17"/>
  <c r="AJ670" i="17"/>
  <c r="AK670" i="17"/>
  <c r="AL670" i="17"/>
  <c r="AM670" i="17"/>
  <c r="AJ671" i="17"/>
  <c r="AK671" i="17"/>
  <c r="AL671" i="17"/>
  <c r="AM671" i="17"/>
  <c r="AJ672" i="17"/>
  <c r="AK672" i="17"/>
  <c r="AL672" i="17"/>
  <c r="AM672" i="17"/>
  <c r="AJ673" i="17"/>
  <c r="AK673" i="17"/>
  <c r="AL673" i="17"/>
  <c r="AM673" i="17"/>
  <c r="AJ674" i="17"/>
  <c r="AK674" i="17"/>
  <c r="AL674" i="17"/>
  <c r="AM674" i="17"/>
  <c r="AJ675" i="17"/>
  <c r="AK675" i="17"/>
  <c r="AL675" i="17"/>
  <c r="AM675" i="17"/>
  <c r="AJ676" i="17"/>
  <c r="AK676" i="17"/>
  <c r="AL676" i="17"/>
  <c r="AM676" i="17"/>
  <c r="AJ677" i="17"/>
  <c r="AK677" i="17"/>
  <c r="AL677" i="17"/>
  <c r="AM677" i="17"/>
  <c r="AJ678" i="17"/>
  <c r="AK678" i="17"/>
  <c r="AL678" i="17"/>
  <c r="AM678" i="17"/>
  <c r="AJ679" i="17"/>
  <c r="AK679" i="17"/>
  <c r="AL679" i="17"/>
  <c r="AM679" i="17"/>
  <c r="AJ680" i="17"/>
  <c r="AK680" i="17"/>
  <c r="AL680" i="17"/>
  <c r="AM680" i="17"/>
  <c r="AJ681" i="17"/>
  <c r="AK681" i="17"/>
  <c r="AL681" i="17"/>
  <c r="AM681" i="17"/>
  <c r="AJ682" i="17"/>
  <c r="AK682" i="17"/>
  <c r="AL682" i="17"/>
  <c r="AM682" i="17"/>
  <c r="AJ683" i="17"/>
  <c r="AK683" i="17"/>
  <c r="AL683" i="17"/>
  <c r="AM683" i="17"/>
  <c r="AJ684" i="17"/>
  <c r="AK684" i="17"/>
  <c r="AL684" i="17"/>
  <c r="AM684" i="17"/>
  <c r="AJ685" i="17"/>
  <c r="AK685" i="17"/>
  <c r="AL685" i="17"/>
  <c r="AM685" i="17"/>
  <c r="AJ686" i="17"/>
  <c r="AK686" i="17"/>
  <c r="AL686" i="17"/>
  <c r="AM686" i="17"/>
  <c r="AJ687" i="17"/>
  <c r="AK687" i="17"/>
  <c r="AL687" i="17"/>
  <c r="AM687" i="17"/>
  <c r="AJ688" i="17"/>
  <c r="AK688" i="17"/>
  <c r="AL688" i="17"/>
  <c r="AM688" i="17"/>
  <c r="AJ689" i="17"/>
  <c r="AK689" i="17"/>
  <c r="AL689" i="17"/>
  <c r="AM689" i="17"/>
  <c r="AJ690" i="17"/>
  <c r="AK690" i="17"/>
  <c r="AL690" i="17"/>
  <c r="AM690" i="17"/>
  <c r="AJ691" i="17"/>
  <c r="AK691" i="17"/>
  <c r="AL691" i="17"/>
  <c r="AM691" i="17"/>
  <c r="AJ692" i="17"/>
  <c r="AK692" i="17"/>
  <c r="AL692" i="17"/>
  <c r="AM692" i="17"/>
  <c r="AJ693" i="17"/>
  <c r="AK693" i="17"/>
  <c r="AL693" i="17"/>
  <c r="AM693" i="17"/>
  <c r="AJ694" i="17"/>
  <c r="AK694" i="17"/>
  <c r="AL694" i="17"/>
  <c r="AM694" i="17"/>
  <c r="AJ695" i="17"/>
  <c r="AK695" i="17"/>
  <c r="AL695" i="17"/>
  <c r="AM695" i="17"/>
  <c r="AJ696" i="17"/>
  <c r="AK696" i="17"/>
  <c r="AL696" i="17"/>
  <c r="AM696" i="17"/>
  <c r="AJ697" i="17"/>
  <c r="AK697" i="17"/>
  <c r="AL697" i="17"/>
  <c r="AM697" i="17"/>
  <c r="AJ698" i="17"/>
  <c r="AK698" i="17"/>
  <c r="AL698" i="17"/>
  <c r="AM698" i="17"/>
  <c r="AJ699" i="17"/>
  <c r="AK699" i="17"/>
  <c r="AL699" i="17"/>
  <c r="AM699" i="17"/>
  <c r="AJ700" i="17"/>
  <c r="AK700" i="17"/>
  <c r="AL700" i="17"/>
  <c r="AM700" i="17"/>
  <c r="AJ701" i="17"/>
  <c r="AK701" i="17"/>
  <c r="AL701" i="17"/>
  <c r="AM701" i="17"/>
  <c r="AJ702" i="17"/>
  <c r="AK702" i="17"/>
  <c r="AL702" i="17"/>
  <c r="AM702" i="17"/>
  <c r="AJ703" i="17"/>
  <c r="AK703" i="17"/>
  <c r="AL703" i="17"/>
  <c r="AM703" i="17"/>
  <c r="AJ704" i="17"/>
  <c r="AK704" i="17"/>
  <c r="AL704" i="17"/>
  <c r="AM704" i="17"/>
  <c r="AJ705" i="17"/>
  <c r="AK705" i="17"/>
  <c r="AL705" i="17"/>
  <c r="AM705" i="17"/>
  <c r="AJ706" i="17"/>
  <c r="AK706" i="17"/>
  <c r="AL706" i="17"/>
  <c r="AM706" i="17"/>
  <c r="AJ707" i="17"/>
  <c r="AK707" i="17"/>
  <c r="AL707" i="17"/>
  <c r="AM707" i="17"/>
  <c r="AJ708" i="17"/>
  <c r="AK708" i="17"/>
  <c r="AL708" i="17"/>
  <c r="AM708" i="17"/>
  <c r="AJ709" i="17"/>
  <c r="AK709" i="17"/>
  <c r="AL709" i="17"/>
  <c r="AM709" i="17"/>
  <c r="AJ710" i="17"/>
  <c r="AK710" i="17"/>
  <c r="AL710" i="17"/>
  <c r="AM710" i="17"/>
  <c r="AJ711" i="17"/>
  <c r="AK711" i="17"/>
  <c r="AL711" i="17"/>
  <c r="AM711" i="17"/>
  <c r="AJ712" i="17"/>
  <c r="AK712" i="17"/>
  <c r="AL712" i="17"/>
  <c r="AM712" i="17"/>
  <c r="AJ713" i="17"/>
  <c r="AK713" i="17"/>
  <c r="AL713" i="17"/>
  <c r="AM713" i="17"/>
  <c r="AJ714" i="17"/>
  <c r="AK714" i="17"/>
  <c r="AL714" i="17"/>
  <c r="AM714" i="17"/>
  <c r="AJ715" i="17"/>
  <c r="AK715" i="17"/>
  <c r="AL715" i="17"/>
  <c r="AM715" i="17"/>
  <c r="AJ716" i="17"/>
  <c r="AK716" i="17"/>
  <c r="AL716" i="17"/>
  <c r="AM716" i="17"/>
  <c r="AJ717" i="17"/>
  <c r="AK717" i="17"/>
  <c r="AL717" i="17"/>
  <c r="AM717" i="17"/>
  <c r="AJ718" i="17"/>
  <c r="AK718" i="17"/>
  <c r="AL718" i="17"/>
  <c r="AM718" i="17"/>
  <c r="AJ719" i="17"/>
  <c r="AK719" i="17"/>
  <c r="AL719" i="17"/>
  <c r="AM719" i="17"/>
  <c r="AJ720" i="17"/>
  <c r="M10" i="84" s="1"/>
  <c r="AK720" i="17"/>
  <c r="AL720" i="17"/>
  <c r="AM720" i="17"/>
  <c r="AJ721" i="17"/>
  <c r="AK721" i="17"/>
  <c r="AL721" i="17"/>
  <c r="AM721" i="17"/>
  <c r="AJ722" i="17"/>
  <c r="AK722" i="17"/>
  <c r="AL722" i="17"/>
  <c r="AM722" i="17"/>
  <c r="AJ723" i="17"/>
  <c r="M13" i="84" s="1"/>
  <c r="AK723" i="17"/>
  <c r="AL723" i="17"/>
  <c r="AM723" i="17"/>
  <c r="AJ724" i="17"/>
  <c r="AK724" i="17"/>
  <c r="AL724" i="17"/>
  <c r="AM724" i="17"/>
  <c r="AJ725" i="17"/>
  <c r="AK725" i="17"/>
  <c r="AL725" i="17"/>
  <c r="AM725" i="17"/>
  <c r="AJ726" i="17"/>
  <c r="M7" i="84" s="1"/>
  <c r="AK726" i="17"/>
  <c r="AL726" i="17"/>
  <c r="AM726" i="17"/>
  <c r="AJ727" i="17"/>
  <c r="AK727" i="17"/>
  <c r="AL727" i="17"/>
  <c r="AM727" i="17"/>
  <c r="AJ728" i="17"/>
  <c r="AK728" i="17"/>
  <c r="AL728" i="17"/>
  <c r="AM728" i="17"/>
  <c r="AJ729" i="17"/>
  <c r="AK729" i="17"/>
  <c r="AL729" i="17"/>
  <c r="AM729" i="17"/>
  <c r="AJ730" i="17"/>
  <c r="AK730" i="17"/>
  <c r="AL730" i="17"/>
  <c r="AM730" i="17"/>
  <c r="AJ731" i="17"/>
  <c r="AK731" i="17"/>
  <c r="AL731" i="17"/>
  <c r="AM731" i="17"/>
  <c r="AJ732" i="17"/>
  <c r="M15" i="75" s="1"/>
  <c r="AK732" i="17"/>
  <c r="AL732" i="17"/>
  <c r="AM732" i="17"/>
  <c r="AJ733" i="17"/>
  <c r="AK733" i="17"/>
  <c r="AL733" i="17"/>
  <c r="AM733" i="17"/>
  <c r="AJ734" i="17"/>
  <c r="AK734" i="17"/>
  <c r="AL734" i="17"/>
  <c r="AM734" i="17"/>
  <c r="AJ735" i="17"/>
  <c r="M31" i="75" s="1"/>
  <c r="AK735" i="17"/>
  <c r="AL735" i="17"/>
  <c r="AM735" i="17"/>
  <c r="AJ736" i="17"/>
  <c r="AK736" i="17"/>
  <c r="AL736" i="17"/>
  <c r="AM736" i="17"/>
  <c r="AJ737" i="17"/>
  <c r="AK737" i="17"/>
  <c r="AL737" i="17"/>
  <c r="AM737" i="17"/>
  <c r="AJ738" i="17"/>
  <c r="M43" i="75" s="1"/>
  <c r="AK738" i="17"/>
  <c r="AL738" i="17"/>
  <c r="AM738" i="17"/>
  <c r="AJ739" i="17"/>
  <c r="AK739" i="17"/>
  <c r="AL739" i="17"/>
  <c r="AM739" i="17"/>
  <c r="AJ740" i="17"/>
  <c r="AK740" i="17"/>
  <c r="AL740" i="17"/>
  <c r="AM740" i="17"/>
  <c r="AJ741" i="17"/>
  <c r="M91" i="75" s="1"/>
  <c r="AK741" i="17"/>
  <c r="AL741" i="17"/>
  <c r="AM741" i="17"/>
  <c r="AJ742" i="17"/>
  <c r="AK742" i="17"/>
  <c r="AL742" i="17"/>
  <c r="AM742" i="17"/>
  <c r="AJ743" i="17"/>
  <c r="AK743" i="17"/>
  <c r="AL743" i="17"/>
  <c r="AM743" i="17"/>
  <c r="AJ744" i="17"/>
  <c r="M103" i="75" s="1"/>
  <c r="AK744" i="17"/>
  <c r="AL744" i="17"/>
  <c r="AM744" i="17"/>
  <c r="AJ745" i="17"/>
  <c r="AK745" i="17"/>
  <c r="AL745" i="17"/>
  <c r="AM745" i="17"/>
  <c r="AJ746" i="17"/>
  <c r="AK746" i="17"/>
  <c r="AL746" i="17"/>
  <c r="AM746" i="17"/>
  <c r="AJ747" i="17"/>
  <c r="M115" i="75" s="1"/>
  <c r="AK747" i="17"/>
  <c r="AL747" i="17"/>
  <c r="AM747" i="17"/>
  <c r="AJ748" i="17"/>
  <c r="AK748" i="17"/>
  <c r="AL748" i="17"/>
  <c r="AM748" i="17"/>
  <c r="AJ749" i="17"/>
  <c r="AK749" i="17"/>
  <c r="AL749" i="17"/>
  <c r="AM749" i="17"/>
  <c r="AJ750" i="17"/>
  <c r="M127" i="75" s="1"/>
  <c r="AK750" i="17"/>
  <c r="AL750" i="17"/>
  <c r="AM750" i="17"/>
  <c r="AJ751" i="17"/>
  <c r="AK751" i="17"/>
  <c r="AL751" i="17"/>
  <c r="AM751" i="17"/>
  <c r="AJ752" i="17"/>
  <c r="AK752" i="17"/>
  <c r="AL752" i="17"/>
  <c r="AM752" i="17"/>
  <c r="AJ753" i="17"/>
  <c r="AK753" i="17"/>
  <c r="AL753" i="17"/>
  <c r="AM753" i="17"/>
  <c r="AJ754" i="17"/>
  <c r="AK754" i="17"/>
  <c r="AL754" i="17"/>
  <c r="AM754" i="17"/>
  <c r="AJ755" i="17"/>
  <c r="AK755" i="17"/>
  <c r="AL755" i="17"/>
  <c r="AM755" i="17"/>
  <c r="AJ756" i="17"/>
  <c r="AK756" i="17"/>
  <c r="AL756" i="17"/>
  <c r="AM756" i="17"/>
  <c r="AJ757" i="17"/>
  <c r="AK757" i="17"/>
  <c r="AL757" i="17"/>
  <c r="AM757" i="17"/>
  <c r="AJ758" i="17"/>
  <c r="AK758" i="17"/>
  <c r="AL758" i="17"/>
  <c r="AM758" i="17"/>
  <c r="AJ759" i="17"/>
  <c r="AK759" i="17"/>
  <c r="AL759" i="17"/>
  <c r="AM759" i="17"/>
  <c r="AJ760" i="17"/>
  <c r="AK760" i="17"/>
  <c r="AL760" i="17"/>
  <c r="AM760" i="17"/>
  <c r="AJ761" i="17"/>
  <c r="AK761" i="17"/>
  <c r="AL761" i="17"/>
  <c r="AM761" i="17"/>
  <c r="AJ762" i="17"/>
  <c r="AK762" i="17"/>
  <c r="AL762" i="17"/>
  <c r="AM762" i="17"/>
  <c r="AJ763" i="17"/>
  <c r="AK763" i="17"/>
  <c r="AL763" i="17"/>
  <c r="AM763" i="17"/>
  <c r="AJ764" i="17"/>
  <c r="AK764" i="17"/>
  <c r="AL764" i="17"/>
  <c r="AM764" i="17"/>
  <c r="AJ765" i="17"/>
  <c r="AK765" i="17"/>
  <c r="AL765" i="17"/>
  <c r="AM765" i="17"/>
  <c r="AJ766" i="17"/>
  <c r="AK766" i="17"/>
  <c r="AL766" i="17"/>
  <c r="AM766" i="17"/>
  <c r="AJ767" i="17"/>
  <c r="AK767" i="17"/>
  <c r="AL767" i="17"/>
  <c r="AM767" i="17"/>
  <c r="AJ768" i="17"/>
  <c r="AK768" i="17"/>
  <c r="AL768" i="17"/>
  <c r="AM768" i="17"/>
  <c r="AJ769" i="17"/>
  <c r="AK769" i="17"/>
  <c r="AL769" i="17"/>
  <c r="AM769" i="17"/>
  <c r="AJ770" i="17"/>
  <c r="AK770" i="17"/>
  <c r="AL770" i="17"/>
  <c r="AM770" i="17"/>
  <c r="AJ771" i="17"/>
  <c r="AK771" i="17"/>
  <c r="AL771" i="17"/>
  <c r="AM771" i="17"/>
  <c r="AJ772" i="17"/>
  <c r="AK772" i="17"/>
  <c r="AL772" i="17"/>
  <c r="AM772" i="17"/>
  <c r="AJ773" i="17"/>
  <c r="AK773" i="17"/>
  <c r="AL773" i="17"/>
  <c r="AM773" i="17"/>
  <c r="AJ774" i="17"/>
  <c r="AK774" i="17"/>
  <c r="AL774" i="17"/>
  <c r="AM774" i="17"/>
  <c r="AJ775" i="17"/>
  <c r="AK775" i="17"/>
  <c r="AL775" i="17"/>
  <c r="AM775" i="17"/>
  <c r="AJ776" i="17"/>
  <c r="AK776" i="17"/>
  <c r="AL776" i="17"/>
  <c r="AM776" i="17"/>
  <c r="AJ777" i="17"/>
  <c r="AK777" i="17"/>
  <c r="AL777" i="17"/>
  <c r="AM777" i="17"/>
  <c r="AJ778" i="17"/>
  <c r="AK778" i="17"/>
  <c r="AL778" i="17"/>
  <c r="AM778" i="17"/>
  <c r="AJ779" i="17"/>
  <c r="AK779" i="17"/>
  <c r="AL779" i="17"/>
  <c r="AM779" i="17"/>
  <c r="AJ780" i="17"/>
  <c r="AK780" i="17"/>
  <c r="AL780" i="17"/>
  <c r="AM780" i="17"/>
  <c r="AJ781" i="17"/>
  <c r="AK781" i="17"/>
  <c r="AL781" i="17"/>
  <c r="AM781" i="17"/>
  <c r="AJ782" i="17"/>
  <c r="AK782" i="17"/>
  <c r="AL782" i="17"/>
  <c r="AM782" i="17"/>
  <c r="AJ783" i="17"/>
  <c r="AK783" i="17"/>
  <c r="AL783" i="17"/>
  <c r="AM783" i="17"/>
  <c r="AJ784" i="17"/>
  <c r="AK784" i="17"/>
  <c r="AL784" i="17"/>
  <c r="AM784" i="17"/>
  <c r="AJ785" i="17"/>
  <c r="AK785" i="17"/>
  <c r="AL785" i="17"/>
  <c r="AM785" i="17"/>
  <c r="AJ786" i="17"/>
  <c r="AK786" i="17"/>
  <c r="AL786" i="17"/>
  <c r="AM786" i="17"/>
  <c r="AJ787" i="17"/>
  <c r="AK787" i="17"/>
  <c r="AL787" i="17"/>
  <c r="AM787" i="17"/>
  <c r="AJ788" i="17"/>
  <c r="AK788" i="17"/>
  <c r="AL788" i="17"/>
  <c r="AM788" i="17"/>
  <c r="AJ789" i="17"/>
  <c r="AK789" i="17"/>
  <c r="AL789" i="17"/>
  <c r="AM789" i="17"/>
  <c r="AJ790" i="17"/>
  <c r="AK790" i="17"/>
  <c r="AL790" i="17"/>
  <c r="AM790" i="17"/>
  <c r="AJ791" i="17"/>
  <c r="AK791" i="17"/>
  <c r="AL791" i="17"/>
  <c r="AM791" i="17"/>
  <c r="X46" i="81" s="1"/>
  <c r="AJ792" i="17"/>
  <c r="AK792" i="17"/>
  <c r="AL792" i="17"/>
  <c r="AM792" i="17"/>
  <c r="AJ793" i="17"/>
  <c r="AK793" i="17"/>
  <c r="AL793" i="17"/>
  <c r="AN793" i="17" s="1"/>
  <c r="AM793" i="17"/>
  <c r="AJ794" i="17"/>
  <c r="AK794" i="17"/>
  <c r="AL794" i="17"/>
  <c r="AM794" i="17"/>
  <c r="AJ795" i="17"/>
  <c r="AK795" i="17"/>
  <c r="AL795" i="17"/>
  <c r="AN795" i="17" s="1"/>
  <c r="AM795" i="17"/>
  <c r="AJ796" i="17"/>
  <c r="AK796" i="17"/>
  <c r="AL796" i="17"/>
  <c r="AM796" i="17"/>
  <c r="AJ797" i="17"/>
  <c r="AK797" i="17"/>
  <c r="AL797" i="17"/>
  <c r="AN797" i="17" s="1"/>
  <c r="H797" i="59" s="1"/>
  <c r="AM797" i="17"/>
  <c r="AJ798" i="17"/>
  <c r="AK798" i="17"/>
  <c r="AL798" i="17"/>
  <c r="AM798" i="17"/>
  <c r="AJ799" i="17"/>
  <c r="AK799" i="17"/>
  <c r="AL799" i="17"/>
  <c r="AN799" i="17" s="1"/>
  <c r="AM799" i="17"/>
  <c r="AJ800" i="17"/>
  <c r="AK800" i="17"/>
  <c r="AL800" i="17"/>
  <c r="AN800" i="17" s="1"/>
  <c r="H800" i="59" s="1"/>
  <c r="AM800" i="17"/>
  <c r="AJ801" i="17"/>
  <c r="AK801" i="17"/>
  <c r="AL801" i="17"/>
  <c r="AM801" i="17"/>
  <c r="AJ802" i="17"/>
  <c r="AK802" i="17"/>
  <c r="AL802" i="17"/>
  <c r="AM802" i="17"/>
  <c r="AJ803" i="17"/>
  <c r="AK803" i="17"/>
  <c r="AL803" i="17"/>
  <c r="AN803" i="17" s="1"/>
  <c r="H803" i="59" s="1"/>
  <c r="H803" i="92" s="1"/>
  <c r="AM803" i="17"/>
  <c r="AJ804" i="17"/>
  <c r="AK804" i="17"/>
  <c r="AL804" i="17"/>
  <c r="AM804" i="17"/>
  <c r="AJ805" i="17"/>
  <c r="AK805" i="17"/>
  <c r="AL805" i="17"/>
  <c r="AM805" i="17"/>
  <c r="AJ806" i="17"/>
  <c r="AK806" i="17"/>
  <c r="AL806" i="17"/>
  <c r="AN806" i="17" s="1"/>
  <c r="H806" i="59" s="1"/>
  <c r="H806" i="92" s="1"/>
  <c r="AM806" i="17"/>
  <c r="AJ807" i="17"/>
  <c r="AK807" i="17"/>
  <c r="AL807" i="17"/>
  <c r="AM807" i="17"/>
  <c r="AJ808" i="17"/>
  <c r="AK808" i="17"/>
  <c r="AL808" i="17"/>
  <c r="AM808" i="17"/>
  <c r="AJ809" i="17"/>
  <c r="AK809" i="17"/>
  <c r="AL809" i="17"/>
  <c r="AN809" i="17" s="1"/>
  <c r="H809" i="59" s="1"/>
  <c r="H809" i="92" s="1"/>
  <c r="AM809" i="17"/>
  <c r="AJ810" i="17"/>
  <c r="AK810" i="17"/>
  <c r="AL810" i="17"/>
  <c r="AM810" i="17"/>
  <c r="AJ811" i="17"/>
  <c r="AK811" i="17"/>
  <c r="AL811" i="17"/>
  <c r="AM811" i="17"/>
  <c r="AJ812" i="17"/>
  <c r="AK812" i="17"/>
  <c r="AL812" i="17"/>
  <c r="AM812" i="17"/>
  <c r="AJ813" i="17"/>
  <c r="AK813" i="17"/>
  <c r="AL813" i="17"/>
  <c r="AM813" i="17"/>
  <c r="AJ814" i="17"/>
  <c r="AK814" i="17"/>
  <c r="AL814" i="17"/>
  <c r="AM814" i="17"/>
  <c r="AJ815" i="17"/>
  <c r="AK815" i="17"/>
  <c r="AL815" i="17"/>
  <c r="AN815" i="17" s="1"/>
  <c r="AM815" i="17"/>
  <c r="AJ816" i="17"/>
  <c r="AK816" i="17"/>
  <c r="AL816" i="17"/>
  <c r="AM816" i="17"/>
  <c r="AJ817" i="17"/>
  <c r="AK817" i="17"/>
  <c r="AL817" i="17"/>
  <c r="AM817" i="17"/>
  <c r="AJ818" i="17"/>
  <c r="AK818" i="17"/>
  <c r="AL818" i="17"/>
  <c r="AM818" i="17"/>
  <c r="AJ819" i="17"/>
  <c r="AK819" i="17"/>
  <c r="AL819" i="17"/>
  <c r="AM819" i="17"/>
  <c r="AJ820" i="17"/>
  <c r="AK820" i="17"/>
  <c r="AL820" i="17"/>
  <c r="AM820" i="17"/>
  <c r="AJ821" i="17"/>
  <c r="AK821" i="17"/>
  <c r="AL821" i="17"/>
  <c r="AN821" i="17" s="1"/>
  <c r="AM821" i="17"/>
  <c r="AJ822" i="17"/>
  <c r="AK822" i="17"/>
  <c r="AL822" i="17"/>
  <c r="AM822" i="17"/>
  <c r="AJ823" i="17"/>
  <c r="AK823" i="17"/>
  <c r="AL823" i="17"/>
  <c r="AM823" i="17"/>
  <c r="AJ824" i="17"/>
  <c r="AK824" i="17"/>
  <c r="AL824" i="17"/>
  <c r="AM824" i="17"/>
  <c r="AJ825" i="17"/>
  <c r="AK825" i="17"/>
  <c r="AL825" i="17"/>
  <c r="AN825" i="17" s="1"/>
  <c r="AM825" i="17"/>
  <c r="AJ826" i="17"/>
  <c r="AK826" i="17"/>
  <c r="AL826" i="17"/>
  <c r="AN826" i="17" s="1"/>
  <c r="AM826" i="17"/>
  <c r="AJ827" i="17"/>
  <c r="AK827" i="17"/>
  <c r="AL827" i="17"/>
  <c r="AM827" i="17"/>
  <c r="AJ828" i="17"/>
  <c r="AK828" i="17"/>
  <c r="AL828" i="17"/>
  <c r="AM828" i="17"/>
  <c r="AJ829" i="17"/>
  <c r="AK829" i="17"/>
  <c r="AL829" i="17"/>
  <c r="AM829" i="17"/>
  <c r="AJ830" i="17"/>
  <c r="AK830" i="17"/>
  <c r="AL830" i="17"/>
  <c r="AM830" i="17"/>
  <c r="AJ831" i="17"/>
  <c r="AK831" i="17"/>
  <c r="AL831" i="17"/>
  <c r="AM831" i="17"/>
  <c r="AJ832" i="17"/>
  <c r="AK832" i="17"/>
  <c r="AL832" i="17"/>
  <c r="AN832" i="17" s="1"/>
  <c r="H832" i="59" s="1"/>
  <c r="H832" i="92" s="1"/>
  <c r="AM832" i="17"/>
  <c r="AJ833" i="17"/>
  <c r="AK833" i="17"/>
  <c r="AL833" i="17"/>
  <c r="AM833" i="17"/>
  <c r="AJ834" i="17"/>
  <c r="AK834" i="17"/>
  <c r="AL834" i="17"/>
  <c r="AM834" i="17"/>
  <c r="AJ835" i="17"/>
  <c r="AK835" i="17"/>
  <c r="AL835" i="17"/>
  <c r="AN835" i="17" s="1"/>
  <c r="H835" i="59" s="1"/>
  <c r="H835" i="92" s="1"/>
  <c r="AM835" i="17"/>
  <c r="AJ836" i="17"/>
  <c r="AK836" i="17"/>
  <c r="AL836" i="17"/>
  <c r="AM836" i="17"/>
  <c r="AJ837" i="17"/>
  <c r="AK837" i="17"/>
  <c r="AL837" i="17"/>
  <c r="AM837" i="17"/>
  <c r="AJ838" i="17"/>
  <c r="AK838" i="17"/>
  <c r="AL838" i="17"/>
  <c r="AN838" i="17" s="1"/>
  <c r="H838" i="59" s="1"/>
  <c r="H838" i="92" s="1"/>
  <c r="AM838" i="17"/>
  <c r="AJ839" i="17"/>
  <c r="AK839" i="17"/>
  <c r="AL839" i="17"/>
  <c r="AM839" i="17"/>
  <c r="AJ840" i="17"/>
  <c r="AK840" i="17"/>
  <c r="AL840" i="17"/>
  <c r="AM840" i="17"/>
  <c r="AJ841" i="17"/>
  <c r="AK841" i="17"/>
  <c r="AL841" i="17"/>
  <c r="AN841" i="17" s="1"/>
  <c r="H841" i="59" s="1"/>
  <c r="H841" i="92" s="1"/>
  <c r="AM841" i="17"/>
  <c r="AB6" i="17"/>
  <c r="AC6" i="17"/>
  <c r="AD6" i="17"/>
  <c r="AE6" i="17"/>
  <c r="AB7" i="17"/>
  <c r="AC7" i="17"/>
  <c r="AD7" i="17"/>
  <c r="AE7" i="17"/>
  <c r="AB8" i="17"/>
  <c r="AC8" i="17"/>
  <c r="AD8" i="17"/>
  <c r="AF8" i="17" s="1"/>
  <c r="G8" i="59" s="1"/>
  <c r="AE8" i="17"/>
  <c r="AB9" i="17"/>
  <c r="AC9" i="17"/>
  <c r="AD9" i="17"/>
  <c r="AE9" i="17"/>
  <c r="AB10" i="17"/>
  <c r="AC10" i="17"/>
  <c r="AD10" i="17"/>
  <c r="AE10" i="17"/>
  <c r="AB11" i="17"/>
  <c r="AC11" i="17"/>
  <c r="AD11" i="17"/>
  <c r="AF11" i="17" s="1"/>
  <c r="G11" i="59" s="1"/>
  <c r="G11" i="92" s="1"/>
  <c r="AE11" i="17"/>
  <c r="AB12" i="17"/>
  <c r="AC12" i="17"/>
  <c r="AD12" i="17"/>
  <c r="AE12" i="17"/>
  <c r="AB13" i="17"/>
  <c r="AC13" i="17"/>
  <c r="AD13" i="17"/>
  <c r="AE13" i="17"/>
  <c r="AB14" i="17"/>
  <c r="AC14" i="17"/>
  <c r="AD14" i="17"/>
  <c r="AF14" i="17" s="1"/>
  <c r="G14" i="59" s="1"/>
  <c r="G14" i="92" s="1"/>
  <c r="AE14" i="17"/>
  <c r="AB15" i="17"/>
  <c r="AC15" i="17"/>
  <c r="AD15" i="17"/>
  <c r="AE15" i="17"/>
  <c r="AB16" i="17"/>
  <c r="AC16" i="17"/>
  <c r="AD16" i="17"/>
  <c r="AE16" i="17"/>
  <c r="AB17" i="17"/>
  <c r="AC17" i="17"/>
  <c r="AD17" i="17"/>
  <c r="AF17" i="17" s="1"/>
  <c r="G17" i="59" s="1"/>
  <c r="AE17" i="17"/>
  <c r="AB18" i="17"/>
  <c r="AC18" i="17"/>
  <c r="AD18" i="17"/>
  <c r="AE18" i="17"/>
  <c r="AB19" i="17"/>
  <c r="AC19" i="17"/>
  <c r="AD19" i="17"/>
  <c r="AE19" i="17"/>
  <c r="AB20" i="17"/>
  <c r="AC20" i="17"/>
  <c r="AD20" i="17"/>
  <c r="AF20" i="17" s="1"/>
  <c r="G20" i="59" s="1"/>
  <c r="AE20" i="17"/>
  <c r="AB21" i="17"/>
  <c r="AC21" i="17"/>
  <c r="AD21" i="17"/>
  <c r="AE21" i="17"/>
  <c r="AB22" i="17"/>
  <c r="AC22" i="17"/>
  <c r="AD22" i="17"/>
  <c r="AE22" i="17"/>
  <c r="AB23" i="17"/>
  <c r="AC23" i="17"/>
  <c r="AD23" i="17"/>
  <c r="AF23" i="17" s="1"/>
  <c r="G23" i="59" s="1"/>
  <c r="G23" i="92" s="1"/>
  <c r="AE23" i="17"/>
  <c r="AB24" i="17"/>
  <c r="AC24" i="17"/>
  <c r="L5" i="85" s="1"/>
  <c r="AD24" i="17"/>
  <c r="AF24" i="17" s="1"/>
  <c r="AE24" i="17"/>
  <c r="AB25" i="17"/>
  <c r="AC25" i="17"/>
  <c r="AD25" i="17"/>
  <c r="AE25" i="17"/>
  <c r="AB26" i="17"/>
  <c r="AC26" i="17"/>
  <c r="AD26" i="17"/>
  <c r="AF26" i="17" s="1"/>
  <c r="G26" i="59" s="1"/>
  <c r="I8" i="89" s="1"/>
  <c r="I10" i="89" s="1"/>
  <c r="F199" i="70" s="1"/>
  <c r="AE26" i="17"/>
  <c r="AB27" i="17"/>
  <c r="AC27" i="17"/>
  <c r="AD27" i="17"/>
  <c r="AE27" i="17"/>
  <c r="AB28" i="17"/>
  <c r="AC28" i="17"/>
  <c r="AD28" i="17"/>
  <c r="AE28" i="17"/>
  <c r="AB29" i="17"/>
  <c r="AC29" i="17"/>
  <c r="AD29" i="17"/>
  <c r="AF29" i="17" s="1"/>
  <c r="G29" i="59" s="1"/>
  <c r="AE29" i="17"/>
  <c r="AB30" i="17"/>
  <c r="AC30" i="17"/>
  <c r="AD30" i="17"/>
  <c r="AE30" i="17"/>
  <c r="AB31" i="17"/>
  <c r="AC31" i="17"/>
  <c r="AD31" i="17"/>
  <c r="AE31" i="17"/>
  <c r="AB32" i="17"/>
  <c r="AC32" i="17"/>
  <c r="AD32" i="17"/>
  <c r="AF32" i="17" s="1"/>
  <c r="G32" i="59" s="1"/>
  <c r="G32" i="92" s="1"/>
  <c r="AE32" i="17"/>
  <c r="AB33" i="17"/>
  <c r="AC33" i="17"/>
  <c r="AD33" i="17"/>
  <c r="AE33" i="17"/>
  <c r="AB34" i="17"/>
  <c r="Q15" i="81" s="1"/>
  <c r="AC34" i="17"/>
  <c r="AD34" i="17"/>
  <c r="AE34" i="17"/>
  <c r="T15" i="81" s="1"/>
  <c r="AB35" i="17"/>
  <c r="AC35" i="17"/>
  <c r="AD35" i="17"/>
  <c r="AE35" i="17"/>
  <c r="AB36" i="17"/>
  <c r="AC36" i="17"/>
  <c r="R16" i="81" s="1"/>
  <c r="AD36" i="17"/>
  <c r="AE36" i="17"/>
  <c r="AB37" i="17"/>
  <c r="Q19" i="81" s="1"/>
  <c r="AC37" i="17"/>
  <c r="AD37" i="17"/>
  <c r="AE37" i="17"/>
  <c r="AB38" i="17"/>
  <c r="AC38" i="17"/>
  <c r="L11" i="55" s="1"/>
  <c r="AD38" i="17"/>
  <c r="AF38" i="17" s="1"/>
  <c r="G38" i="59" s="1"/>
  <c r="H32" i="60" s="1"/>
  <c r="AE38" i="17"/>
  <c r="AB39" i="17"/>
  <c r="K16" i="55" s="1"/>
  <c r="AC39" i="17"/>
  <c r="L16" i="55" s="1"/>
  <c r="AD39" i="17"/>
  <c r="AE39" i="17"/>
  <c r="AB40" i="17"/>
  <c r="K23" i="55" s="1"/>
  <c r="AC40" i="17"/>
  <c r="AD40" i="17"/>
  <c r="AE40" i="17"/>
  <c r="AB41" i="17"/>
  <c r="AC41" i="17"/>
  <c r="AD41" i="17"/>
  <c r="S20" i="81" s="1"/>
  <c r="T28" i="81" s="1"/>
  <c r="AE41" i="17"/>
  <c r="AB42" i="17"/>
  <c r="AC42" i="17"/>
  <c r="R21" i="81" s="1"/>
  <c r="AD42" i="17"/>
  <c r="AE42" i="17"/>
  <c r="AB43" i="17"/>
  <c r="K35" i="55" s="1"/>
  <c r="AC43" i="17"/>
  <c r="AD43" i="17"/>
  <c r="AE43" i="17"/>
  <c r="AB44" i="17"/>
  <c r="AC44" i="17"/>
  <c r="L46" i="55" s="1"/>
  <c r="AD44" i="17"/>
  <c r="AE44" i="17"/>
  <c r="AB45" i="17"/>
  <c r="AC45" i="17"/>
  <c r="L51" i="55" s="1"/>
  <c r="AD45" i="17"/>
  <c r="AE45" i="17"/>
  <c r="AB46" i="17"/>
  <c r="AC46" i="17"/>
  <c r="AD46" i="17"/>
  <c r="AE46" i="17"/>
  <c r="AB47" i="17"/>
  <c r="AC47" i="17"/>
  <c r="AD47" i="17"/>
  <c r="AE47" i="17"/>
  <c r="AB48" i="17"/>
  <c r="AC48" i="17"/>
  <c r="AD48" i="17"/>
  <c r="AE48" i="17"/>
  <c r="AB49" i="17"/>
  <c r="K61" i="55" s="1"/>
  <c r="AC49" i="17"/>
  <c r="AD49" i="17"/>
  <c r="AE49" i="17"/>
  <c r="AB50" i="17"/>
  <c r="AC50" i="17"/>
  <c r="AD50" i="17"/>
  <c r="AF50" i="17" s="1"/>
  <c r="G50" i="59" s="1"/>
  <c r="AE50" i="17"/>
  <c r="AB51" i="17"/>
  <c r="AC51" i="17"/>
  <c r="AD51" i="17"/>
  <c r="AE51" i="17"/>
  <c r="AB52" i="17"/>
  <c r="AC52" i="17"/>
  <c r="AD52" i="17"/>
  <c r="AE52" i="17"/>
  <c r="AB53" i="17"/>
  <c r="AC53" i="17"/>
  <c r="AD53" i="17"/>
  <c r="AE53" i="17"/>
  <c r="AB54" i="17"/>
  <c r="AC54" i="17"/>
  <c r="L81" i="55" s="1"/>
  <c r="AD54" i="17"/>
  <c r="AE54" i="17"/>
  <c r="AB55" i="17"/>
  <c r="K86" i="55" s="1"/>
  <c r="AC55" i="17"/>
  <c r="AD55" i="17"/>
  <c r="AE55" i="17"/>
  <c r="AB56" i="17"/>
  <c r="AC56" i="17"/>
  <c r="L91" i="55" s="1"/>
  <c r="AD56" i="17"/>
  <c r="AF56" i="17" s="1"/>
  <c r="G56" i="59" s="1"/>
  <c r="G56" i="92" s="1"/>
  <c r="AE56" i="17"/>
  <c r="AB57" i="17"/>
  <c r="AC57" i="17"/>
  <c r="L96" i="55" s="1"/>
  <c r="AD57" i="17"/>
  <c r="AE57" i="17"/>
  <c r="AB58" i="17"/>
  <c r="K101" i="55" s="1"/>
  <c r="AC58" i="17"/>
  <c r="AD58" i="17"/>
  <c r="AE58" i="17"/>
  <c r="AB59" i="17"/>
  <c r="AC59" i="17"/>
  <c r="AD59" i="17"/>
  <c r="AE59" i="17"/>
  <c r="AB60" i="17"/>
  <c r="AC60" i="17"/>
  <c r="AD60" i="17"/>
  <c r="AE60" i="17"/>
  <c r="AB61" i="17"/>
  <c r="AC61" i="17"/>
  <c r="AD61" i="17"/>
  <c r="AE61" i="17"/>
  <c r="AB62" i="17"/>
  <c r="AC62" i="17"/>
  <c r="AD62" i="17"/>
  <c r="AF62" i="17" s="1"/>
  <c r="AE62" i="17"/>
  <c r="AB63" i="17"/>
  <c r="AC63" i="17"/>
  <c r="AD63" i="17"/>
  <c r="AE63" i="17"/>
  <c r="AB64" i="17"/>
  <c r="AC64" i="17"/>
  <c r="AD64" i="17"/>
  <c r="AE64" i="17"/>
  <c r="AB65" i="17"/>
  <c r="AC65" i="17"/>
  <c r="AD65" i="17"/>
  <c r="AE65" i="17"/>
  <c r="AB66" i="17"/>
  <c r="AC66" i="17"/>
  <c r="AD66" i="17"/>
  <c r="AE66" i="17"/>
  <c r="AB67" i="17"/>
  <c r="AC67" i="17"/>
  <c r="AD67" i="17"/>
  <c r="AE67" i="17"/>
  <c r="AB68" i="17"/>
  <c r="AC68" i="17"/>
  <c r="AD68" i="17"/>
  <c r="AF68" i="17" s="1"/>
  <c r="G68" i="59" s="1"/>
  <c r="G68" i="92" s="1"/>
  <c r="AE68" i="17"/>
  <c r="AB69" i="17"/>
  <c r="AC69" i="17"/>
  <c r="AD69" i="17"/>
  <c r="AE69" i="17"/>
  <c r="AB70" i="17"/>
  <c r="AC70" i="17"/>
  <c r="AD70" i="17"/>
  <c r="AE70" i="17"/>
  <c r="AB71" i="17"/>
  <c r="AC71" i="17"/>
  <c r="AD71" i="17"/>
  <c r="AE71" i="17"/>
  <c r="AB72" i="17"/>
  <c r="AC72" i="17"/>
  <c r="AD72" i="17"/>
  <c r="AE72" i="17"/>
  <c r="AB73" i="17"/>
  <c r="AC73" i="17"/>
  <c r="AD73" i="17"/>
  <c r="AE73" i="17"/>
  <c r="AB74" i="17"/>
  <c r="AC74" i="17"/>
  <c r="AD74" i="17"/>
  <c r="AE74" i="17"/>
  <c r="AB75" i="17"/>
  <c r="AC75" i="17"/>
  <c r="AD75" i="17"/>
  <c r="AE75" i="17"/>
  <c r="AB76" i="17"/>
  <c r="K6" i="55" s="1"/>
  <c r="AC76" i="17"/>
  <c r="AD76" i="17"/>
  <c r="AE76" i="17"/>
  <c r="AB77" i="17"/>
  <c r="AC77" i="17"/>
  <c r="AD77" i="17"/>
  <c r="AE77" i="17"/>
  <c r="AB78" i="17"/>
  <c r="AC78" i="17"/>
  <c r="AD78" i="17"/>
  <c r="AE78" i="17"/>
  <c r="AB79" i="17"/>
  <c r="AC79" i="17"/>
  <c r="AD79" i="17"/>
  <c r="AE79" i="17"/>
  <c r="AB80" i="17"/>
  <c r="AC80" i="17"/>
  <c r="AD80" i="17"/>
  <c r="AF80" i="17" s="1"/>
  <c r="G80" i="59" s="1"/>
  <c r="G80" i="92" s="1"/>
  <c r="AE80" i="17"/>
  <c r="AB81" i="17"/>
  <c r="K151" i="55" s="1"/>
  <c r="AC81" i="17"/>
  <c r="L151" i="55" s="1"/>
  <c r="AD81" i="17"/>
  <c r="AE81" i="17"/>
  <c r="AB82" i="17"/>
  <c r="K111" i="55" s="1"/>
  <c r="AC82" i="17"/>
  <c r="AD82" i="17"/>
  <c r="AE82" i="17"/>
  <c r="AB83" i="17"/>
  <c r="AC83" i="17"/>
  <c r="L116" i="55" s="1"/>
  <c r="AD83" i="17"/>
  <c r="AE83" i="17"/>
  <c r="AB84" i="17"/>
  <c r="AC84" i="17"/>
  <c r="L121" i="55" s="1"/>
  <c r="AD84" i="17"/>
  <c r="AE84" i="17"/>
  <c r="AB85" i="17"/>
  <c r="K126" i="55" s="1"/>
  <c r="K128" i="55" s="1"/>
  <c r="K129" i="55" s="1"/>
  <c r="F62" i="70" s="1"/>
  <c r="AC85" i="17"/>
  <c r="AD85" i="17"/>
  <c r="AE85" i="17"/>
  <c r="AB86" i="17"/>
  <c r="AC86" i="17"/>
  <c r="AD86" i="17"/>
  <c r="AF86" i="17" s="1"/>
  <c r="G86" i="59" s="1"/>
  <c r="G86" i="92" s="1"/>
  <c r="AE86" i="17"/>
  <c r="AB87" i="17"/>
  <c r="AC87" i="17"/>
  <c r="L161" i="55" s="1"/>
  <c r="AD87" i="17"/>
  <c r="AE87" i="17"/>
  <c r="AB88" i="17"/>
  <c r="AC88" i="17"/>
  <c r="AD88" i="17"/>
  <c r="AE88" i="17"/>
  <c r="AB89" i="17"/>
  <c r="AC89" i="17"/>
  <c r="AD89" i="17"/>
  <c r="AE89" i="17"/>
  <c r="AB90" i="17"/>
  <c r="AC90" i="17"/>
  <c r="AD90" i="17"/>
  <c r="AE90" i="17"/>
  <c r="AB91" i="17"/>
  <c r="AC91" i="17"/>
  <c r="AD91" i="17"/>
  <c r="AE91" i="17"/>
  <c r="AB92" i="17"/>
  <c r="AC92" i="17"/>
  <c r="AD92" i="17"/>
  <c r="AF92" i="17" s="1"/>
  <c r="G92" i="59" s="1"/>
  <c r="G92" i="92" s="1"/>
  <c r="AE92" i="17"/>
  <c r="AB93" i="17"/>
  <c r="AC93" i="17"/>
  <c r="AD93" i="17"/>
  <c r="AE93" i="17"/>
  <c r="AB94" i="17"/>
  <c r="AC94" i="17"/>
  <c r="AD94" i="17"/>
  <c r="AE94" i="17"/>
  <c r="AB95" i="17"/>
  <c r="AC95" i="17"/>
  <c r="R7" i="81" s="1"/>
  <c r="AD95" i="17"/>
  <c r="S7" i="81" s="1"/>
  <c r="AE95" i="17"/>
  <c r="AB96" i="17"/>
  <c r="AC96" i="17"/>
  <c r="R8" i="81" s="1"/>
  <c r="AD96" i="17"/>
  <c r="AE96" i="17"/>
  <c r="AB97" i="17"/>
  <c r="Q11" i="81" s="1"/>
  <c r="AC97" i="17"/>
  <c r="AD97" i="17"/>
  <c r="AE97" i="17"/>
  <c r="AB98" i="17"/>
  <c r="AC98" i="17"/>
  <c r="AD98" i="17"/>
  <c r="AE98" i="17"/>
  <c r="AB99" i="17"/>
  <c r="Q10" i="81" s="1"/>
  <c r="AC99" i="17"/>
  <c r="R10" i="81" s="1"/>
  <c r="AD99" i="17"/>
  <c r="AE99" i="17"/>
  <c r="AB100" i="17"/>
  <c r="Q12" i="81" s="1"/>
  <c r="AC100" i="17"/>
  <c r="AD100" i="17"/>
  <c r="AE100" i="17"/>
  <c r="AB101" i="17"/>
  <c r="AC101" i="17"/>
  <c r="AD101" i="17"/>
  <c r="AE101" i="17"/>
  <c r="AB102" i="17"/>
  <c r="AC102" i="17"/>
  <c r="AD102" i="17"/>
  <c r="AE102" i="17"/>
  <c r="AB103" i="17"/>
  <c r="AC103" i="17"/>
  <c r="AD103" i="17"/>
  <c r="AE103" i="17"/>
  <c r="AB104" i="17"/>
  <c r="AC104" i="17"/>
  <c r="AD104" i="17"/>
  <c r="AF104" i="17" s="1"/>
  <c r="G104" i="59" s="1"/>
  <c r="G104" i="92" s="1"/>
  <c r="AE104" i="17"/>
  <c r="AB105" i="17"/>
  <c r="AC105" i="17"/>
  <c r="AD105" i="17"/>
  <c r="AE105" i="17"/>
  <c r="AB106" i="17"/>
  <c r="AC106" i="17"/>
  <c r="AD106" i="17"/>
  <c r="AF106" i="17" s="1"/>
  <c r="AE106" i="17"/>
  <c r="AB107" i="17"/>
  <c r="AC107" i="17"/>
  <c r="L71" i="56" s="1"/>
  <c r="AD107" i="17"/>
  <c r="AE107" i="17"/>
  <c r="AB108" i="17"/>
  <c r="AC108" i="17"/>
  <c r="AD108" i="17"/>
  <c r="AE108" i="17"/>
  <c r="AB109" i="17"/>
  <c r="K16" i="56" s="1"/>
  <c r="AC109" i="17"/>
  <c r="AD109" i="17"/>
  <c r="AE109" i="17"/>
  <c r="AB110" i="17"/>
  <c r="AC110" i="17"/>
  <c r="AD110" i="17"/>
  <c r="AF110" i="17" s="1"/>
  <c r="G110" i="59" s="1"/>
  <c r="I11" i="89" s="1"/>
  <c r="I12" i="89" s="1"/>
  <c r="F200" i="70" s="1"/>
  <c r="AE110" i="17"/>
  <c r="AB111" i="17"/>
  <c r="K46" i="56" s="1"/>
  <c r="AC111" i="17"/>
  <c r="L46" i="56" s="1"/>
  <c r="AD111" i="17"/>
  <c r="AE111" i="17"/>
  <c r="AB112" i="17"/>
  <c r="K22" i="56" s="1"/>
  <c r="AC112" i="17"/>
  <c r="AD112" i="17"/>
  <c r="AE112" i="17"/>
  <c r="AB113" i="17"/>
  <c r="AC113" i="17"/>
  <c r="L32" i="56" s="1"/>
  <c r="AD113" i="17"/>
  <c r="AE113" i="17"/>
  <c r="AB114" i="17"/>
  <c r="AC114" i="17"/>
  <c r="L53" i="56" s="1"/>
  <c r="AD114" i="17"/>
  <c r="AF114" i="17" s="1"/>
  <c r="G114" i="59" s="1"/>
  <c r="G114" i="92" s="1"/>
  <c r="AE114" i="17"/>
  <c r="AB115" i="17"/>
  <c r="K39" i="56" s="1"/>
  <c r="AC115" i="17"/>
  <c r="AD115" i="17"/>
  <c r="AE115" i="17"/>
  <c r="AB116" i="17"/>
  <c r="AC116" i="17"/>
  <c r="AD116" i="17"/>
  <c r="AF116" i="17" s="1"/>
  <c r="G116" i="59" s="1"/>
  <c r="I30" i="91" s="1"/>
  <c r="I32" i="91" s="1"/>
  <c r="AE116" i="17"/>
  <c r="AB117" i="17"/>
  <c r="AC117" i="17"/>
  <c r="L61" i="56" s="1"/>
  <c r="AD117" i="17"/>
  <c r="AE117" i="17"/>
  <c r="AB118" i="17"/>
  <c r="K62" i="56" s="1"/>
  <c r="AC118" i="17"/>
  <c r="L62" i="56" s="1"/>
  <c r="AD118" i="17"/>
  <c r="AF118" i="17" s="1"/>
  <c r="G118" i="59" s="1"/>
  <c r="AE118" i="17"/>
  <c r="AB119" i="17"/>
  <c r="AC119" i="17"/>
  <c r="L63" i="56"/>
  <c r="AD119" i="17"/>
  <c r="AE119" i="17"/>
  <c r="AB120" i="17"/>
  <c r="K64" i="56" s="1"/>
  <c r="AC120" i="17"/>
  <c r="AD120" i="17"/>
  <c r="AE120" i="17"/>
  <c r="AF120" i="17" s="1"/>
  <c r="G120" i="59" s="1"/>
  <c r="G120" i="92" s="1"/>
  <c r="AB121" i="17"/>
  <c r="AC121" i="17"/>
  <c r="AD121" i="17"/>
  <c r="AE121" i="17"/>
  <c r="AB122" i="17"/>
  <c r="AC122" i="17"/>
  <c r="L66" i="56" s="1"/>
  <c r="AD122" i="17"/>
  <c r="AE122" i="17"/>
  <c r="AB123" i="17"/>
  <c r="K67" i="56" s="1"/>
  <c r="AC123" i="17"/>
  <c r="AD123" i="17"/>
  <c r="AE123" i="17"/>
  <c r="AF123" i="17" s="1"/>
  <c r="G123" i="59" s="1"/>
  <c r="AB124" i="17"/>
  <c r="AC124" i="17"/>
  <c r="AD124" i="17"/>
  <c r="AE124" i="17"/>
  <c r="AB125" i="17"/>
  <c r="AC125" i="17"/>
  <c r="L69" i="56" s="1"/>
  <c r="AD125" i="17"/>
  <c r="AE125" i="17"/>
  <c r="AB126" i="17"/>
  <c r="K70" i="56" s="1"/>
  <c r="AC126" i="17"/>
  <c r="AD126" i="17"/>
  <c r="AE126" i="17"/>
  <c r="AF126" i="17" s="1"/>
  <c r="G126" i="59" s="1"/>
  <c r="G126" i="92" s="1"/>
  <c r="AB127" i="17"/>
  <c r="AC127" i="17"/>
  <c r="AD127" i="17"/>
  <c r="AE127" i="17"/>
  <c r="AB128" i="17"/>
  <c r="AC128" i="17"/>
  <c r="AD128" i="17"/>
  <c r="AE128" i="17"/>
  <c r="AB129" i="17"/>
  <c r="AC129" i="17"/>
  <c r="AD129" i="17"/>
  <c r="AE129" i="17"/>
  <c r="AB130" i="17"/>
  <c r="AC130" i="17"/>
  <c r="AD130" i="17"/>
  <c r="AE130" i="17"/>
  <c r="AB131" i="17"/>
  <c r="AC131" i="17"/>
  <c r="AD131" i="17"/>
  <c r="AE131" i="17"/>
  <c r="AB132" i="17"/>
  <c r="AC132" i="17"/>
  <c r="AD132" i="17"/>
  <c r="AE132" i="17"/>
  <c r="AF132" i="17" s="1"/>
  <c r="G132" i="59" s="1"/>
  <c r="G132" i="92" s="1"/>
  <c r="AB133" i="17"/>
  <c r="AC133" i="17"/>
  <c r="AD133" i="17"/>
  <c r="AE133" i="17"/>
  <c r="AB134" i="17"/>
  <c r="AC134" i="17"/>
  <c r="AD134" i="17"/>
  <c r="AE134" i="17"/>
  <c r="AB135" i="17"/>
  <c r="AC135" i="17"/>
  <c r="AD135" i="17"/>
  <c r="AE135" i="17"/>
  <c r="AF135" i="17" s="1"/>
  <c r="G135" i="59" s="1"/>
  <c r="AB136" i="17"/>
  <c r="AC136" i="17"/>
  <c r="AD136" i="17"/>
  <c r="AE136" i="17"/>
  <c r="AB137" i="17"/>
  <c r="K6" i="75" s="1"/>
  <c r="AC137" i="17"/>
  <c r="L6" i="75" s="1"/>
  <c r="AD137" i="17"/>
  <c r="AE137" i="17"/>
  <c r="AB138" i="17"/>
  <c r="AC138" i="17"/>
  <c r="AD138" i="17"/>
  <c r="AE138" i="17"/>
  <c r="AF138" i="17" s="1"/>
  <c r="G138" i="59" s="1"/>
  <c r="G138" i="92" s="1"/>
  <c r="AB139" i="17"/>
  <c r="AC139" i="17"/>
  <c r="AD139" i="17"/>
  <c r="AE139" i="17"/>
  <c r="AB140" i="17"/>
  <c r="AC140" i="17"/>
  <c r="AD140" i="17"/>
  <c r="AE140" i="17"/>
  <c r="AB141" i="17"/>
  <c r="AC141" i="17"/>
  <c r="AD141" i="17"/>
  <c r="AE141" i="17"/>
  <c r="AF141" i="17" s="1"/>
  <c r="G141" i="59" s="1"/>
  <c r="AB142" i="17"/>
  <c r="AC142" i="17"/>
  <c r="AD142" i="17"/>
  <c r="AE142" i="17"/>
  <c r="AB143" i="17"/>
  <c r="AC143" i="17"/>
  <c r="L14" i="75" s="1"/>
  <c r="AD143" i="17"/>
  <c r="AE143" i="17"/>
  <c r="AB144" i="17"/>
  <c r="AC144" i="17"/>
  <c r="AD144" i="17"/>
  <c r="AE144" i="17"/>
  <c r="AF144" i="17" s="1"/>
  <c r="G144" i="59" s="1"/>
  <c r="H23" i="61" s="1"/>
  <c r="AB145" i="17"/>
  <c r="AC145" i="17"/>
  <c r="AD145" i="17"/>
  <c r="AE145" i="17"/>
  <c r="AB146" i="17"/>
  <c r="AC146" i="17"/>
  <c r="L18" i="75" s="1"/>
  <c r="AD146" i="17"/>
  <c r="AE146" i="17"/>
  <c r="AB147" i="17"/>
  <c r="AC147" i="17"/>
  <c r="AD147" i="17"/>
  <c r="AE147" i="17"/>
  <c r="AF147" i="17" s="1"/>
  <c r="G147" i="59" s="1"/>
  <c r="H29" i="61" s="1"/>
  <c r="AB148" i="17"/>
  <c r="AC148" i="17"/>
  <c r="AD148" i="17"/>
  <c r="AE148" i="17"/>
  <c r="AF148" i="17" s="1"/>
  <c r="G148" i="59" s="1"/>
  <c r="H35" i="61" s="1"/>
  <c r="AB149" i="17"/>
  <c r="AC149" i="17"/>
  <c r="AD149" i="17"/>
  <c r="AE149" i="17"/>
  <c r="AB150" i="17"/>
  <c r="AC150" i="17"/>
  <c r="AD150" i="17"/>
  <c r="AF150" i="17" s="1"/>
  <c r="G150" i="59" s="1"/>
  <c r="AE150" i="17"/>
  <c r="AB151" i="17"/>
  <c r="AC151" i="17"/>
  <c r="AD151" i="17"/>
  <c r="AE151" i="17"/>
  <c r="AB152" i="17"/>
  <c r="AC152" i="17"/>
  <c r="AD152" i="17"/>
  <c r="AE152" i="17"/>
  <c r="AB153" i="17"/>
  <c r="AC153" i="17"/>
  <c r="AD153" i="17"/>
  <c r="AF153" i="17" s="1"/>
  <c r="G153" i="59" s="1"/>
  <c r="AE153" i="17"/>
  <c r="AB154" i="17"/>
  <c r="AC154" i="17"/>
  <c r="AD154" i="17"/>
  <c r="AE154" i="17"/>
  <c r="AB155" i="17"/>
  <c r="AC155" i="17"/>
  <c r="AD155" i="17"/>
  <c r="AE155" i="17"/>
  <c r="AB156" i="17"/>
  <c r="AC156" i="17"/>
  <c r="AD156" i="17"/>
  <c r="AF156" i="17" s="1"/>
  <c r="G156" i="59" s="1"/>
  <c r="AE156" i="17"/>
  <c r="AB157" i="17"/>
  <c r="AC157" i="17"/>
  <c r="AD157" i="17"/>
  <c r="AE157" i="17"/>
  <c r="AB158" i="17"/>
  <c r="AC158" i="17"/>
  <c r="AD158" i="17"/>
  <c r="AE158" i="17"/>
  <c r="AB159" i="17"/>
  <c r="AC159" i="17"/>
  <c r="AD159" i="17"/>
  <c r="AF159" i="17" s="1"/>
  <c r="G159" i="59" s="1"/>
  <c r="H30" i="61" s="1"/>
  <c r="AE159" i="17"/>
  <c r="AB160" i="17"/>
  <c r="AC160" i="17"/>
  <c r="AD160" i="17"/>
  <c r="AE160" i="17"/>
  <c r="AF160" i="17"/>
  <c r="G160" i="59" s="1"/>
  <c r="AB161" i="17"/>
  <c r="AC161" i="17"/>
  <c r="AD161" i="17"/>
  <c r="AE161" i="17"/>
  <c r="AB162" i="17"/>
  <c r="AC162" i="17"/>
  <c r="L34" i="75" s="1"/>
  <c r="AD162" i="17"/>
  <c r="AE162" i="17"/>
  <c r="AB163" i="17"/>
  <c r="AC163" i="17"/>
  <c r="AD163" i="17"/>
  <c r="AE163" i="17"/>
  <c r="AB164" i="17"/>
  <c r="AC164" i="17"/>
  <c r="AD164" i="17"/>
  <c r="AE164" i="17"/>
  <c r="AB165" i="17"/>
  <c r="AC165" i="17"/>
  <c r="AD165" i="17"/>
  <c r="AE165" i="17"/>
  <c r="AB166" i="17"/>
  <c r="AC166" i="17"/>
  <c r="AD166" i="17"/>
  <c r="AE166" i="17"/>
  <c r="AB167" i="17"/>
  <c r="AC167" i="17"/>
  <c r="AD167" i="17"/>
  <c r="AE167" i="17"/>
  <c r="AB168" i="17"/>
  <c r="AC168" i="17"/>
  <c r="AD168" i="17"/>
  <c r="AE168" i="17"/>
  <c r="AB169" i="17"/>
  <c r="AC169" i="17"/>
  <c r="AD169" i="17"/>
  <c r="AE169" i="17"/>
  <c r="AB170" i="17"/>
  <c r="AC170" i="17"/>
  <c r="AD170" i="17"/>
  <c r="AE170" i="17"/>
  <c r="AB171" i="17"/>
  <c r="AC171" i="17"/>
  <c r="AD171" i="17"/>
  <c r="AE171" i="17"/>
  <c r="AB172" i="17"/>
  <c r="AC172" i="17"/>
  <c r="AD172" i="17"/>
  <c r="AE172" i="17"/>
  <c r="AB173" i="17"/>
  <c r="AC173" i="17"/>
  <c r="AD173" i="17"/>
  <c r="AE173" i="17"/>
  <c r="AB174" i="17"/>
  <c r="AC174" i="17"/>
  <c r="L46" i="75" s="1"/>
  <c r="AD174" i="17"/>
  <c r="AF174" i="17" s="1"/>
  <c r="G174" i="59" s="1"/>
  <c r="AE174" i="17"/>
  <c r="AB175" i="17"/>
  <c r="K50" i="75" s="1"/>
  <c r="AC175" i="17"/>
  <c r="AD175" i="17"/>
  <c r="AE175" i="17"/>
  <c r="AB176" i="17"/>
  <c r="AC176" i="17"/>
  <c r="AD176" i="17"/>
  <c r="AE176" i="17"/>
  <c r="AB177" i="17"/>
  <c r="AC177" i="17"/>
  <c r="L58" i="75" s="1"/>
  <c r="AD177" i="17"/>
  <c r="AE177" i="17"/>
  <c r="AB178" i="17"/>
  <c r="AC178" i="17"/>
  <c r="AD178" i="17"/>
  <c r="AE178" i="17"/>
  <c r="AB179" i="17"/>
  <c r="K66" i="75" s="1"/>
  <c r="AC179" i="17"/>
  <c r="AD179" i="17"/>
  <c r="AE179" i="17"/>
  <c r="AB180" i="17"/>
  <c r="AC180" i="17"/>
  <c r="L70" i="75" s="1"/>
  <c r="AD180" i="17"/>
  <c r="AE180" i="17"/>
  <c r="AB181" i="17"/>
  <c r="AC181" i="17"/>
  <c r="L74" i="75" s="1"/>
  <c r="AD181" i="17"/>
  <c r="AE181" i="17"/>
  <c r="AB182" i="17"/>
  <c r="AC182" i="17"/>
  <c r="AD182" i="17"/>
  <c r="AE182" i="17"/>
  <c r="AB183" i="17"/>
  <c r="AC183" i="17"/>
  <c r="AD183" i="17"/>
  <c r="AE183" i="17"/>
  <c r="AB184" i="17"/>
  <c r="AC184" i="17"/>
  <c r="L200" i="75" s="1"/>
  <c r="AD184" i="17"/>
  <c r="AE184" i="17"/>
  <c r="AB185" i="17"/>
  <c r="AC185" i="17"/>
  <c r="AD185" i="17"/>
  <c r="AE185" i="17"/>
  <c r="AB186" i="17"/>
  <c r="AC186" i="17"/>
  <c r="AD186" i="17"/>
  <c r="AE186" i="17"/>
  <c r="AB187" i="17"/>
  <c r="AC187" i="17"/>
  <c r="L82" i="75" s="1"/>
  <c r="AD187" i="17"/>
  <c r="AE187" i="17"/>
  <c r="AB188" i="17"/>
  <c r="AC188" i="17"/>
  <c r="AD188" i="17"/>
  <c r="AE188" i="17"/>
  <c r="AB189" i="17"/>
  <c r="AC189" i="17"/>
  <c r="AD189" i="17"/>
  <c r="AE189" i="17"/>
  <c r="AB190" i="17"/>
  <c r="AC190" i="17"/>
  <c r="L86" i="75" s="1"/>
  <c r="AD190" i="17"/>
  <c r="AE190" i="17"/>
  <c r="AB191" i="17"/>
  <c r="AC191" i="17"/>
  <c r="AD191" i="17"/>
  <c r="AE191" i="17"/>
  <c r="AB192" i="17"/>
  <c r="AC192" i="17"/>
  <c r="AD192" i="17"/>
  <c r="AE192" i="17"/>
  <c r="AB193" i="17"/>
  <c r="AC193" i="17"/>
  <c r="L90" i="75" s="1"/>
  <c r="AD193" i="17"/>
  <c r="AE193" i="17"/>
  <c r="AB194" i="17"/>
  <c r="AC194" i="17"/>
  <c r="AD194" i="17"/>
  <c r="AE194" i="17"/>
  <c r="AB195" i="17"/>
  <c r="AC195" i="17"/>
  <c r="AD195" i="17"/>
  <c r="AE195" i="17"/>
  <c r="AB196" i="17"/>
  <c r="AC196" i="17"/>
  <c r="L94" i="75" s="1"/>
  <c r="AD196" i="17"/>
  <c r="AE196" i="17"/>
  <c r="AB197" i="17"/>
  <c r="AC197" i="17"/>
  <c r="AD197" i="17"/>
  <c r="AE197" i="17"/>
  <c r="AB198" i="17"/>
  <c r="AC198" i="17"/>
  <c r="AD198" i="17"/>
  <c r="AE198" i="17"/>
  <c r="AB199" i="17"/>
  <c r="AC199" i="17"/>
  <c r="L98" i="75" s="1"/>
  <c r="AD199" i="17"/>
  <c r="AE199" i="17"/>
  <c r="AB200" i="17"/>
  <c r="AC200" i="17"/>
  <c r="AD200" i="17"/>
  <c r="AE200" i="17"/>
  <c r="AB201" i="17"/>
  <c r="AC201" i="17"/>
  <c r="AD201" i="17"/>
  <c r="AE201" i="17"/>
  <c r="AB202" i="17"/>
  <c r="AC202" i="17"/>
  <c r="L102" i="75" s="1"/>
  <c r="AD202" i="17"/>
  <c r="AE202" i="17"/>
  <c r="AB203" i="17"/>
  <c r="AC203" i="17"/>
  <c r="AD203" i="17"/>
  <c r="AE203" i="17"/>
  <c r="AB204" i="17"/>
  <c r="AC204" i="17"/>
  <c r="AD204" i="17"/>
  <c r="AE204" i="17"/>
  <c r="AB205" i="17"/>
  <c r="AC205" i="17"/>
  <c r="AD205" i="17"/>
  <c r="AE205" i="17"/>
  <c r="AB206" i="17"/>
  <c r="AC206" i="17"/>
  <c r="AD206" i="17"/>
  <c r="AE206" i="17"/>
  <c r="AB207" i="17"/>
  <c r="AC207" i="17"/>
  <c r="AD207" i="17"/>
  <c r="AE207" i="17"/>
  <c r="AB208" i="17"/>
  <c r="AC208" i="17"/>
  <c r="AD208" i="17"/>
  <c r="AE208" i="17"/>
  <c r="AB209" i="17"/>
  <c r="AC209" i="17"/>
  <c r="AD209" i="17"/>
  <c r="AE209" i="17"/>
  <c r="AB210" i="17"/>
  <c r="AC210" i="17"/>
  <c r="AD210" i="17"/>
  <c r="AE210" i="17"/>
  <c r="AB211" i="17"/>
  <c r="AC211" i="17"/>
  <c r="AD211" i="17"/>
  <c r="AE211" i="17"/>
  <c r="AB212" i="17"/>
  <c r="AC212" i="17"/>
  <c r="AD212" i="17"/>
  <c r="AE212" i="17"/>
  <c r="AB213" i="17"/>
  <c r="AC213" i="17"/>
  <c r="AD213" i="17"/>
  <c r="AE213" i="17"/>
  <c r="AB214" i="17"/>
  <c r="AC214" i="17"/>
  <c r="AD214" i="17"/>
  <c r="AE214" i="17"/>
  <c r="AB215" i="17"/>
  <c r="AC215" i="17"/>
  <c r="AD215" i="17"/>
  <c r="AE215" i="17"/>
  <c r="AB216" i="17"/>
  <c r="AC216" i="17"/>
  <c r="AD216" i="17"/>
  <c r="AF216" i="17" s="1"/>
  <c r="G216" i="59" s="1"/>
  <c r="H24" i="63" s="1"/>
  <c r="AE216" i="17"/>
  <c r="AB217" i="17"/>
  <c r="AC217" i="17"/>
  <c r="AD217" i="17"/>
  <c r="AE217" i="17"/>
  <c r="AB218" i="17"/>
  <c r="AC218" i="17"/>
  <c r="AD218" i="17"/>
  <c r="AE218" i="17"/>
  <c r="AB219" i="17"/>
  <c r="AC219" i="17"/>
  <c r="AD219" i="17"/>
  <c r="AE219" i="17"/>
  <c r="AB220" i="17"/>
  <c r="AC220" i="17"/>
  <c r="AD220" i="17"/>
  <c r="AE220" i="17"/>
  <c r="AB221" i="17"/>
  <c r="AC221" i="17"/>
  <c r="AD221" i="17"/>
  <c r="AE221" i="17"/>
  <c r="AB222" i="17"/>
  <c r="AC222" i="17"/>
  <c r="AD222" i="17"/>
  <c r="AE222" i="17"/>
  <c r="AB223" i="17"/>
  <c r="AC223" i="17"/>
  <c r="AD223" i="17"/>
  <c r="AE223" i="17"/>
  <c r="AB224" i="17"/>
  <c r="AC224" i="17"/>
  <c r="AD224" i="17"/>
  <c r="AE224" i="17"/>
  <c r="AB225" i="17"/>
  <c r="AC225" i="17"/>
  <c r="AD225" i="17"/>
  <c r="AE225" i="17"/>
  <c r="AB226" i="17"/>
  <c r="AC226" i="17"/>
  <c r="AD226" i="17"/>
  <c r="AE226" i="17"/>
  <c r="AB227" i="17"/>
  <c r="AC227" i="17"/>
  <c r="AD227" i="17"/>
  <c r="AE227" i="17"/>
  <c r="AB228" i="17"/>
  <c r="AC228" i="17"/>
  <c r="AD228" i="17"/>
  <c r="AE228" i="17"/>
  <c r="AB229" i="17"/>
  <c r="AC229" i="17"/>
  <c r="AD229" i="17"/>
  <c r="AE229" i="17"/>
  <c r="AB230" i="17"/>
  <c r="AC230" i="17"/>
  <c r="AD230" i="17"/>
  <c r="AE230" i="17"/>
  <c r="AB231" i="17"/>
  <c r="AC231" i="17"/>
  <c r="AD231" i="17"/>
  <c r="AE231" i="17"/>
  <c r="AB232" i="17"/>
  <c r="AC232" i="17"/>
  <c r="AD232" i="17"/>
  <c r="AE232" i="17"/>
  <c r="AB233" i="17"/>
  <c r="AC233" i="17"/>
  <c r="AD233" i="17"/>
  <c r="AE233" i="17"/>
  <c r="AB234" i="17"/>
  <c r="AC234" i="17"/>
  <c r="AD234" i="17"/>
  <c r="AE234" i="17"/>
  <c r="AB235" i="17"/>
  <c r="AC235" i="17"/>
  <c r="AD235" i="17"/>
  <c r="AE235" i="17"/>
  <c r="AB236" i="17"/>
  <c r="AC236" i="17"/>
  <c r="AD236" i="17"/>
  <c r="AE236" i="17"/>
  <c r="AB237" i="17"/>
  <c r="AC237" i="17"/>
  <c r="AD237" i="17"/>
  <c r="AE237" i="17"/>
  <c r="AB238" i="17"/>
  <c r="AC238" i="17"/>
  <c r="AD238" i="17"/>
  <c r="AE238" i="17"/>
  <c r="AB239" i="17"/>
  <c r="AC239" i="17"/>
  <c r="AD239" i="17"/>
  <c r="AE239" i="17"/>
  <c r="AB240" i="17"/>
  <c r="AC240" i="17"/>
  <c r="L142" i="75" s="1"/>
  <c r="AD240" i="17"/>
  <c r="AE240" i="17"/>
  <c r="AB241" i="17"/>
  <c r="AC241" i="17"/>
  <c r="AD241" i="17"/>
  <c r="AE241" i="17"/>
  <c r="AB242" i="17"/>
  <c r="AC242" i="17"/>
  <c r="AD242" i="17"/>
  <c r="AE242" i="17"/>
  <c r="AB243" i="17"/>
  <c r="AC243" i="17"/>
  <c r="L154" i="75" s="1"/>
  <c r="AD243" i="17"/>
  <c r="AE243" i="17"/>
  <c r="AB244" i="17"/>
  <c r="AC244" i="17"/>
  <c r="AD244" i="17"/>
  <c r="AE244" i="17"/>
  <c r="AB245" i="17"/>
  <c r="K162" i="75" s="1"/>
  <c r="AC245" i="17"/>
  <c r="L162" i="75" s="1"/>
  <c r="AD245" i="17"/>
  <c r="AE245" i="17"/>
  <c r="AB246" i="17"/>
  <c r="AC246" i="17"/>
  <c r="L166" i="75" s="1"/>
  <c r="AD246" i="17"/>
  <c r="AE246" i="17"/>
  <c r="AB247" i="17"/>
  <c r="AC247" i="17"/>
  <c r="AD247" i="17"/>
  <c r="AE247" i="17"/>
  <c r="AB248" i="17"/>
  <c r="AC248" i="17"/>
  <c r="AD248" i="17"/>
  <c r="AE248" i="17"/>
  <c r="AB249" i="17"/>
  <c r="AC249" i="17"/>
  <c r="L178" i="75" s="1"/>
  <c r="AD249" i="17"/>
  <c r="AE249" i="17"/>
  <c r="AB250" i="17"/>
  <c r="AC250" i="17"/>
  <c r="AD250" i="17"/>
  <c r="AE250" i="17"/>
  <c r="AB251" i="17"/>
  <c r="AC251" i="17"/>
  <c r="AD251" i="17"/>
  <c r="AE251" i="17"/>
  <c r="AB252" i="17"/>
  <c r="AC252" i="17"/>
  <c r="AD252" i="17"/>
  <c r="AE252" i="17"/>
  <c r="AB253" i="17"/>
  <c r="AC253" i="17"/>
  <c r="AD253" i="17"/>
  <c r="AE253" i="17"/>
  <c r="AB254" i="17"/>
  <c r="AC254" i="17"/>
  <c r="AD254" i="17"/>
  <c r="AE254" i="17"/>
  <c r="AB255" i="17"/>
  <c r="AC255" i="17"/>
  <c r="AD255" i="17"/>
  <c r="AE255" i="17"/>
  <c r="AB256" i="17"/>
  <c r="AC256" i="17"/>
  <c r="AD256" i="17"/>
  <c r="AE256" i="17"/>
  <c r="AB257" i="17"/>
  <c r="AC257" i="17"/>
  <c r="AD257" i="17"/>
  <c r="AE257" i="17"/>
  <c r="AB258" i="17"/>
  <c r="AC258" i="17"/>
  <c r="L192" i="75" s="1"/>
  <c r="AD258" i="17"/>
  <c r="AE258" i="17"/>
  <c r="AB259" i="17"/>
  <c r="AC259" i="17"/>
  <c r="AD259" i="17"/>
  <c r="AE259" i="17"/>
  <c r="AB260" i="17"/>
  <c r="AC260" i="17"/>
  <c r="AD260" i="17"/>
  <c r="AE260" i="17"/>
  <c r="AB261" i="17"/>
  <c r="AC261" i="17"/>
  <c r="AD261" i="17"/>
  <c r="AE261" i="17"/>
  <c r="AB262" i="17"/>
  <c r="AC262" i="17"/>
  <c r="AD262" i="17"/>
  <c r="AE262" i="17"/>
  <c r="AB263" i="17"/>
  <c r="AC263" i="17"/>
  <c r="AD263" i="17"/>
  <c r="AE263" i="17"/>
  <c r="AB264" i="17"/>
  <c r="AC264" i="17"/>
  <c r="AD264" i="17"/>
  <c r="AE264" i="17"/>
  <c r="AB265" i="17"/>
  <c r="AC265" i="17"/>
  <c r="AD265" i="17"/>
  <c r="AE265" i="17"/>
  <c r="AB266" i="17"/>
  <c r="AC266" i="17"/>
  <c r="AD266" i="17"/>
  <c r="AE266" i="17"/>
  <c r="AB267" i="17"/>
  <c r="AC267" i="17"/>
  <c r="AD267" i="17"/>
  <c r="AE267" i="17"/>
  <c r="AB268" i="17"/>
  <c r="AC268" i="17"/>
  <c r="AD268" i="17"/>
  <c r="AE268" i="17"/>
  <c r="AF268" i="17" s="1"/>
  <c r="AB269" i="17"/>
  <c r="AC269" i="17"/>
  <c r="AD269" i="17"/>
  <c r="AE269" i="17"/>
  <c r="AB270" i="17"/>
  <c r="K47" i="56" s="1"/>
  <c r="AC270" i="17"/>
  <c r="AD270" i="17"/>
  <c r="AE270" i="17"/>
  <c r="AB271" i="17"/>
  <c r="AC271" i="17"/>
  <c r="H10" i="87" s="1"/>
  <c r="AD271" i="17"/>
  <c r="AE271" i="17"/>
  <c r="AB272" i="17"/>
  <c r="AC272" i="17"/>
  <c r="H11" i="87" s="1"/>
  <c r="AD272" i="17"/>
  <c r="AE272" i="17"/>
  <c r="AB273" i="17"/>
  <c r="K7" i="56" s="1"/>
  <c r="AC273" i="17"/>
  <c r="AD273" i="17"/>
  <c r="AE273" i="17"/>
  <c r="AB274" i="17"/>
  <c r="AC274" i="17"/>
  <c r="AD274" i="17"/>
  <c r="AE274" i="17"/>
  <c r="AB275" i="17"/>
  <c r="AC275" i="17"/>
  <c r="AD275" i="17"/>
  <c r="AE275" i="17"/>
  <c r="AB276" i="17"/>
  <c r="K34" i="56" s="1"/>
  <c r="AC276" i="17"/>
  <c r="AD276" i="17"/>
  <c r="AE276" i="17"/>
  <c r="AB277" i="17"/>
  <c r="AC277" i="17"/>
  <c r="AD277" i="17"/>
  <c r="AE277" i="17"/>
  <c r="AB278" i="17"/>
  <c r="K41" i="56" s="1"/>
  <c r="AC278" i="17"/>
  <c r="H17" i="87" s="1"/>
  <c r="AD278" i="17"/>
  <c r="AE278" i="17"/>
  <c r="AB279" i="17"/>
  <c r="K74" i="56" s="1"/>
  <c r="AC279" i="17"/>
  <c r="AD279" i="17"/>
  <c r="AE279" i="17"/>
  <c r="AB280" i="17"/>
  <c r="AC280" i="17"/>
  <c r="AD280" i="17"/>
  <c r="AE280" i="17"/>
  <c r="AB281" i="17"/>
  <c r="K26" i="56" s="1"/>
  <c r="AC281" i="17"/>
  <c r="AD281" i="17"/>
  <c r="AE281" i="17"/>
  <c r="AB282" i="17"/>
  <c r="K27" i="56" s="1"/>
  <c r="AC282" i="17"/>
  <c r="AD282" i="17"/>
  <c r="AE282" i="17"/>
  <c r="AB283" i="17"/>
  <c r="AC283" i="17"/>
  <c r="AD283" i="17"/>
  <c r="AE283" i="17"/>
  <c r="AB284" i="17"/>
  <c r="AC284" i="17"/>
  <c r="AD284" i="17"/>
  <c r="AE284" i="17"/>
  <c r="AB285" i="17"/>
  <c r="AC285" i="17"/>
  <c r="AD285" i="17"/>
  <c r="AE285" i="17"/>
  <c r="AB286" i="17"/>
  <c r="AC286" i="17"/>
  <c r="H19" i="87" s="1"/>
  <c r="AD286" i="17"/>
  <c r="AE286" i="17"/>
  <c r="AB287" i="17"/>
  <c r="AC287" i="17"/>
  <c r="AD287" i="17"/>
  <c r="AE287" i="17"/>
  <c r="AB288" i="17"/>
  <c r="AC288" i="17"/>
  <c r="AD288" i="17"/>
  <c r="AF288" i="17" s="1"/>
  <c r="AE288" i="17"/>
  <c r="AB289" i="17"/>
  <c r="AC289" i="17"/>
  <c r="AD289" i="17"/>
  <c r="AE289" i="17"/>
  <c r="AB290" i="17"/>
  <c r="AC290" i="17"/>
  <c r="AD290" i="17"/>
  <c r="AE290" i="17"/>
  <c r="AB291" i="17"/>
  <c r="AC291" i="17"/>
  <c r="AD291" i="17"/>
  <c r="AE291" i="17"/>
  <c r="AB292" i="17"/>
  <c r="AC292" i="17"/>
  <c r="AD292" i="17"/>
  <c r="AE292" i="17"/>
  <c r="AB293" i="17"/>
  <c r="AC293" i="17"/>
  <c r="AD293" i="17"/>
  <c r="AE293" i="17"/>
  <c r="AB294" i="17"/>
  <c r="AC294" i="17"/>
  <c r="AD294" i="17"/>
  <c r="AF294" i="17" s="1"/>
  <c r="G294" i="59" s="1"/>
  <c r="AE294" i="17"/>
  <c r="AB295" i="17"/>
  <c r="AC295" i="17"/>
  <c r="H26" i="87" s="1"/>
  <c r="AD295" i="17"/>
  <c r="AE295" i="17"/>
  <c r="AB296" i="17"/>
  <c r="AC296" i="17"/>
  <c r="AD296" i="17"/>
  <c r="AE296" i="17"/>
  <c r="AB297" i="17"/>
  <c r="AC297" i="17"/>
  <c r="AD297" i="17"/>
  <c r="AE297" i="17"/>
  <c r="AB298" i="17"/>
  <c r="AC298" i="17"/>
  <c r="H27" i="87" s="1"/>
  <c r="AD298" i="17"/>
  <c r="AE298" i="17"/>
  <c r="AB299" i="17"/>
  <c r="AC299" i="17"/>
  <c r="H28" i="87" s="1"/>
  <c r="AD299" i="17"/>
  <c r="AE299" i="17"/>
  <c r="AB300" i="17"/>
  <c r="AC300" i="17"/>
  <c r="AD300" i="17"/>
  <c r="AE300" i="17"/>
  <c r="AB301" i="17"/>
  <c r="K8" i="56" s="1"/>
  <c r="AC301" i="17"/>
  <c r="AD301" i="17"/>
  <c r="AE301" i="17"/>
  <c r="AB302" i="17"/>
  <c r="AC302" i="17"/>
  <c r="H31" i="87" s="1"/>
  <c r="AD302" i="17"/>
  <c r="AE302" i="17"/>
  <c r="AB303" i="17"/>
  <c r="K35" i="56" s="1"/>
  <c r="AC303" i="17"/>
  <c r="AD303" i="17"/>
  <c r="AE303" i="17"/>
  <c r="AB304" i="17"/>
  <c r="AC304" i="17"/>
  <c r="AD304" i="17"/>
  <c r="AE304" i="17"/>
  <c r="AB305" i="17"/>
  <c r="AC305" i="17"/>
  <c r="AD305" i="17"/>
  <c r="AE305" i="17"/>
  <c r="AB306" i="17"/>
  <c r="AC306" i="17"/>
  <c r="AD306" i="17"/>
  <c r="AE306" i="17"/>
  <c r="AB307" i="17"/>
  <c r="AC307" i="17"/>
  <c r="AD307" i="17"/>
  <c r="AE307" i="17"/>
  <c r="AB308" i="17"/>
  <c r="AC308" i="17"/>
  <c r="AD308" i="17"/>
  <c r="AE308" i="17"/>
  <c r="AB309" i="17"/>
  <c r="AC309" i="17"/>
  <c r="AD309" i="17"/>
  <c r="AE309" i="17"/>
  <c r="AB310" i="17"/>
  <c r="AC310" i="17"/>
  <c r="AD310" i="17"/>
  <c r="AE310" i="17"/>
  <c r="AB311" i="17"/>
  <c r="AC311" i="17"/>
  <c r="AD311" i="17"/>
  <c r="AE311" i="17"/>
  <c r="AB312" i="17"/>
  <c r="K56" i="56" s="1"/>
  <c r="AC312" i="17"/>
  <c r="AD312" i="17"/>
  <c r="AE312" i="17"/>
  <c r="AB313" i="17"/>
  <c r="AC313" i="17"/>
  <c r="AD313" i="17"/>
  <c r="AE313" i="17"/>
  <c r="AB314" i="17"/>
  <c r="AC314" i="17"/>
  <c r="AD314" i="17"/>
  <c r="AE314" i="17"/>
  <c r="AB315" i="17"/>
  <c r="AC315" i="17"/>
  <c r="AD315" i="17"/>
  <c r="AE315" i="17"/>
  <c r="AB316" i="17"/>
  <c r="AC316" i="17"/>
  <c r="AD316" i="17"/>
  <c r="AE316" i="17"/>
  <c r="AB317" i="17"/>
  <c r="AC317" i="17"/>
  <c r="AD317" i="17"/>
  <c r="AE317" i="17"/>
  <c r="AB318" i="17"/>
  <c r="K95" i="56" s="1"/>
  <c r="AC318" i="17"/>
  <c r="AD318" i="17"/>
  <c r="AE318" i="17"/>
  <c r="AB319" i="17"/>
  <c r="AC319" i="17"/>
  <c r="AD319" i="17"/>
  <c r="AE319" i="17"/>
  <c r="AB320" i="17"/>
  <c r="AC320" i="17"/>
  <c r="AD320" i="17"/>
  <c r="AE320" i="17"/>
  <c r="AB321" i="17"/>
  <c r="AC321" i="17"/>
  <c r="AD321" i="17"/>
  <c r="AE321" i="17"/>
  <c r="AB322" i="17"/>
  <c r="AC322" i="17"/>
  <c r="AD322" i="17"/>
  <c r="AE322" i="17"/>
  <c r="AB323" i="17"/>
  <c r="AC323" i="17"/>
  <c r="AD323" i="17"/>
  <c r="AE323" i="17"/>
  <c r="AB324" i="17"/>
  <c r="AC324" i="17"/>
  <c r="AD324" i="17"/>
  <c r="AE324" i="17"/>
  <c r="AB325" i="17"/>
  <c r="AC325" i="17"/>
  <c r="AD325" i="17"/>
  <c r="AE325" i="17"/>
  <c r="AB326" i="17"/>
  <c r="AC326" i="17"/>
  <c r="AD326" i="17"/>
  <c r="AE326" i="17"/>
  <c r="AB327" i="17"/>
  <c r="AC327" i="17"/>
  <c r="AD327" i="17"/>
  <c r="AE327" i="17"/>
  <c r="AB328" i="17"/>
  <c r="AC328" i="17"/>
  <c r="AD328" i="17"/>
  <c r="AE328" i="17"/>
  <c r="AB329" i="17"/>
  <c r="AC329" i="17"/>
  <c r="AD329" i="17"/>
  <c r="AE329" i="17"/>
  <c r="AF329" i="17" s="1"/>
  <c r="G329" i="59" s="1"/>
  <c r="G329" i="92" s="1"/>
  <c r="AB330" i="17"/>
  <c r="AC330" i="17"/>
  <c r="AD330" i="17"/>
  <c r="AE330" i="17"/>
  <c r="AB331" i="17"/>
  <c r="AC331" i="17"/>
  <c r="AD331" i="17"/>
  <c r="AE331" i="17"/>
  <c r="AB332" i="17"/>
  <c r="AC332" i="17"/>
  <c r="AD332" i="17"/>
  <c r="AE332" i="17"/>
  <c r="AF332" i="17" s="1"/>
  <c r="G332" i="59" s="1"/>
  <c r="G332" i="92" s="1"/>
  <c r="AB333" i="17"/>
  <c r="AC333" i="17"/>
  <c r="AD333" i="17"/>
  <c r="AE333" i="17"/>
  <c r="AB334" i="17"/>
  <c r="AC334" i="17"/>
  <c r="AD334" i="17"/>
  <c r="AE334" i="17"/>
  <c r="AB335" i="17"/>
  <c r="AC335" i="17"/>
  <c r="AD335" i="17"/>
  <c r="AE335" i="17"/>
  <c r="AB336" i="17"/>
  <c r="AC336" i="17"/>
  <c r="AD336" i="17"/>
  <c r="AE336" i="17"/>
  <c r="AB337" i="17"/>
  <c r="AC337" i="17"/>
  <c r="AD337" i="17"/>
  <c r="AE337" i="17"/>
  <c r="AB338" i="17"/>
  <c r="AC338" i="17"/>
  <c r="AD338" i="17"/>
  <c r="AE338" i="17"/>
  <c r="AF338" i="17" s="1"/>
  <c r="G338" i="59" s="1"/>
  <c r="G338" i="92" s="1"/>
  <c r="AB339" i="17"/>
  <c r="AC339" i="17"/>
  <c r="AD339" i="17"/>
  <c r="AE339" i="17"/>
  <c r="AB340" i="17"/>
  <c r="AC340" i="17"/>
  <c r="AD340" i="17"/>
  <c r="AE340" i="17"/>
  <c r="AF340" i="17" s="1"/>
  <c r="AB341" i="17"/>
  <c r="AC341" i="17"/>
  <c r="AD341" i="17"/>
  <c r="AE341" i="17"/>
  <c r="AB342" i="17"/>
  <c r="AC342" i="17"/>
  <c r="AD342" i="17"/>
  <c r="AE342" i="17"/>
  <c r="AB343" i="17"/>
  <c r="K9" i="84" s="1"/>
  <c r="AC343" i="17"/>
  <c r="AD343" i="17"/>
  <c r="AE343" i="17"/>
  <c r="AB344" i="17"/>
  <c r="AC344" i="17"/>
  <c r="AD344" i="17"/>
  <c r="AE344" i="17"/>
  <c r="AF344" i="17" s="1"/>
  <c r="G344" i="59" s="1"/>
  <c r="G344" i="92" s="1"/>
  <c r="AB345" i="17"/>
  <c r="AC345" i="17"/>
  <c r="AD345" i="17"/>
  <c r="AE345" i="17"/>
  <c r="AB346" i="17"/>
  <c r="AC346" i="17"/>
  <c r="AD346" i="17"/>
  <c r="AE346" i="17"/>
  <c r="AB347" i="17"/>
  <c r="AC347" i="17"/>
  <c r="AD347" i="17"/>
  <c r="AE347" i="17"/>
  <c r="AF347" i="17" s="1"/>
  <c r="G347" i="59" s="1"/>
  <c r="G347" i="92" s="1"/>
  <c r="AB348" i="17"/>
  <c r="AC348" i="17"/>
  <c r="AD348" i="17"/>
  <c r="AE348" i="17"/>
  <c r="AB349" i="17"/>
  <c r="AC349" i="17"/>
  <c r="AD349" i="17"/>
  <c r="AE349" i="17"/>
  <c r="AB350" i="17"/>
  <c r="AC350" i="17"/>
  <c r="AD350" i="17"/>
  <c r="AE350" i="17"/>
  <c r="AF350" i="17" s="1"/>
  <c r="AB351" i="17"/>
  <c r="AC351" i="17"/>
  <c r="AD351" i="17"/>
  <c r="AE351" i="17"/>
  <c r="AB352" i="17"/>
  <c r="AC352" i="17"/>
  <c r="AD352" i="17"/>
  <c r="AE352" i="17"/>
  <c r="AB353" i="17"/>
  <c r="AC353" i="17"/>
  <c r="AD353" i="17"/>
  <c r="AE353" i="17"/>
  <c r="AF353" i="17" s="1"/>
  <c r="G353" i="59" s="1"/>
  <c r="AB354" i="17"/>
  <c r="AC354" i="17"/>
  <c r="AD354" i="17"/>
  <c r="AE354" i="17"/>
  <c r="AB355" i="17"/>
  <c r="K6" i="85" s="1"/>
  <c r="AC355" i="17"/>
  <c r="AD355" i="17"/>
  <c r="AE355" i="17"/>
  <c r="AB356" i="17"/>
  <c r="AC356" i="17"/>
  <c r="AD356" i="17"/>
  <c r="AE356" i="17"/>
  <c r="AF356" i="17" s="1"/>
  <c r="G356" i="59" s="1"/>
  <c r="AB357" i="17"/>
  <c r="AC357" i="17"/>
  <c r="AD357" i="17"/>
  <c r="AE357" i="17"/>
  <c r="AB358" i="17"/>
  <c r="AC358" i="17"/>
  <c r="AD358" i="17"/>
  <c r="AE358" i="17"/>
  <c r="AF358" i="17" s="1"/>
  <c r="G358" i="59" s="1"/>
  <c r="AB359" i="17"/>
  <c r="K7" i="85" s="1"/>
  <c r="AC359" i="17"/>
  <c r="L7" i="85" s="1"/>
  <c r="AD359" i="17"/>
  <c r="AE359" i="17"/>
  <c r="AF359" i="17" s="1"/>
  <c r="G359" i="59" s="1"/>
  <c r="AB360" i="17"/>
  <c r="AC360" i="17"/>
  <c r="AD360" i="17"/>
  <c r="AE360" i="17"/>
  <c r="AB361" i="17"/>
  <c r="AC361" i="17"/>
  <c r="AD361" i="17"/>
  <c r="AE361" i="17"/>
  <c r="AB362" i="17"/>
  <c r="AC362" i="17"/>
  <c r="AD362" i="17"/>
  <c r="AE362" i="17"/>
  <c r="AF362" i="17" s="1"/>
  <c r="G362" i="59" s="1"/>
  <c r="G362" i="92" s="1"/>
  <c r="AB363" i="17"/>
  <c r="AC363" i="17"/>
  <c r="AD363" i="17"/>
  <c r="AE363" i="17"/>
  <c r="AB364" i="17"/>
  <c r="AC364" i="17"/>
  <c r="AD364" i="17"/>
  <c r="AE364" i="17"/>
  <c r="AB365" i="17"/>
  <c r="AC365" i="17"/>
  <c r="AD365" i="17"/>
  <c r="AE365" i="17"/>
  <c r="AF365" i="17" s="1"/>
  <c r="G365" i="59" s="1"/>
  <c r="G365" i="92" s="1"/>
  <c r="AB366" i="17"/>
  <c r="AC366" i="17"/>
  <c r="AD366" i="17"/>
  <c r="AE366" i="17"/>
  <c r="AB367" i="17"/>
  <c r="AC367" i="17"/>
  <c r="AD367" i="17"/>
  <c r="AE367" i="17"/>
  <c r="AB368" i="17"/>
  <c r="AC368" i="17"/>
  <c r="AD368" i="17"/>
  <c r="AE368" i="17"/>
  <c r="AF368" i="17" s="1"/>
  <c r="G368" i="59" s="1"/>
  <c r="AB369" i="17"/>
  <c r="AC369" i="17"/>
  <c r="AD369" i="17"/>
  <c r="AE369" i="17"/>
  <c r="AB370" i="17"/>
  <c r="AC370" i="17"/>
  <c r="AD370" i="17"/>
  <c r="AE370" i="17"/>
  <c r="AF370" i="17" s="1"/>
  <c r="G370" i="59" s="1"/>
  <c r="AB371" i="17"/>
  <c r="AC371" i="17"/>
  <c r="AD371" i="17"/>
  <c r="AF371" i="17" s="1"/>
  <c r="G371" i="59" s="1"/>
  <c r="G371" i="92" s="1"/>
  <c r="AE371" i="17"/>
  <c r="AB372" i="17"/>
  <c r="AC372" i="17"/>
  <c r="AD372" i="17"/>
  <c r="AE372" i="17"/>
  <c r="AB373" i="17"/>
  <c r="AC373" i="17"/>
  <c r="AD373" i="17"/>
  <c r="AE373" i="17"/>
  <c r="AB374" i="17"/>
  <c r="AC374" i="17"/>
  <c r="AD374" i="17"/>
  <c r="AF374" i="17" s="1"/>
  <c r="G374" i="59" s="1"/>
  <c r="AE374" i="17"/>
  <c r="AB375" i="17"/>
  <c r="AC375" i="17"/>
  <c r="AD375" i="17"/>
  <c r="AE375" i="17"/>
  <c r="AB376" i="17"/>
  <c r="AC376" i="17"/>
  <c r="AD376" i="17"/>
  <c r="AE376" i="17"/>
  <c r="AB377" i="17"/>
  <c r="AC377" i="17"/>
  <c r="AD377" i="17"/>
  <c r="AF377" i="17" s="1"/>
  <c r="G377" i="59" s="1"/>
  <c r="G377" i="92" s="1"/>
  <c r="AE377" i="17"/>
  <c r="AB378" i="17"/>
  <c r="AC378" i="17"/>
  <c r="AD378" i="17"/>
  <c r="AE378" i="17"/>
  <c r="AF378" i="17" s="1"/>
  <c r="G378" i="59" s="1"/>
  <c r="AB379" i="17"/>
  <c r="AC379" i="17"/>
  <c r="AD379" i="17"/>
  <c r="AE379" i="17"/>
  <c r="AB380" i="17"/>
  <c r="AC380" i="17"/>
  <c r="AD380" i="17"/>
  <c r="AF380" i="17" s="1"/>
  <c r="G380" i="59" s="1"/>
  <c r="G380" i="92" s="1"/>
  <c r="AE380" i="17"/>
  <c r="AB381" i="17"/>
  <c r="AC381" i="17"/>
  <c r="AD381" i="17"/>
  <c r="AE381" i="17"/>
  <c r="AB382" i="17"/>
  <c r="AC382" i="17"/>
  <c r="AD382" i="17"/>
  <c r="AE382" i="17"/>
  <c r="AB383" i="17"/>
  <c r="AC383" i="17"/>
  <c r="AD383" i="17"/>
  <c r="AF383" i="17" s="1"/>
  <c r="G383" i="59" s="1"/>
  <c r="G383" i="92" s="1"/>
  <c r="AE383" i="17"/>
  <c r="AB384" i="17"/>
  <c r="AC384" i="17"/>
  <c r="AD384" i="17"/>
  <c r="AE384" i="17"/>
  <c r="AB385" i="17"/>
  <c r="AC385" i="17"/>
  <c r="AD385" i="17"/>
  <c r="AE385" i="17"/>
  <c r="AB386" i="17"/>
  <c r="AC386" i="17"/>
  <c r="AD386" i="17"/>
  <c r="AF386" i="17" s="1"/>
  <c r="G386" i="59" s="1"/>
  <c r="G386" i="92" s="1"/>
  <c r="AE386" i="17"/>
  <c r="AB387" i="17"/>
  <c r="AC387" i="17"/>
  <c r="AD387" i="17"/>
  <c r="AE387" i="17"/>
  <c r="AB388" i="17"/>
  <c r="AC388" i="17"/>
  <c r="AD388" i="17"/>
  <c r="AE388" i="17"/>
  <c r="AB389" i="17"/>
  <c r="AC389" i="17"/>
  <c r="AD389" i="17"/>
  <c r="AF389" i="17" s="1"/>
  <c r="G389" i="59" s="1"/>
  <c r="AE389" i="17"/>
  <c r="AB390" i="17"/>
  <c r="AC390" i="17"/>
  <c r="AD390" i="17"/>
  <c r="AE390" i="17"/>
  <c r="AB391" i="17"/>
  <c r="AC391" i="17"/>
  <c r="AD391" i="17"/>
  <c r="AE391" i="17"/>
  <c r="AB392" i="17"/>
  <c r="AC392" i="17"/>
  <c r="AD392" i="17"/>
  <c r="AE392" i="17"/>
  <c r="AB393" i="17"/>
  <c r="AC393" i="17"/>
  <c r="AD393" i="17"/>
  <c r="AE393" i="17"/>
  <c r="AB394" i="17"/>
  <c r="AC394" i="17"/>
  <c r="AD394" i="17"/>
  <c r="AE394" i="17"/>
  <c r="AB395" i="17"/>
  <c r="AC395" i="17"/>
  <c r="AD395" i="17"/>
  <c r="AE395" i="17"/>
  <c r="AB396" i="17"/>
  <c r="AC396" i="17"/>
  <c r="AD396" i="17"/>
  <c r="AE396" i="17"/>
  <c r="AF396" i="17" s="1"/>
  <c r="G396" i="59" s="1"/>
  <c r="AB397" i="17"/>
  <c r="AC397" i="17"/>
  <c r="AD397" i="17"/>
  <c r="AE397" i="17"/>
  <c r="AB398" i="17"/>
  <c r="AC398" i="17"/>
  <c r="AD398" i="17"/>
  <c r="AE398" i="17"/>
  <c r="AB399" i="17"/>
  <c r="AC399" i="17"/>
  <c r="AD399" i="17"/>
  <c r="AE399" i="17"/>
  <c r="AB400" i="17"/>
  <c r="AC400" i="17"/>
  <c r="AD400" i="17"/>
  <c r="AE400" i="17"/>
  <c r="AB401" i="17"/>
  <c r="AC401" i="17"/>
  <c r="AD401" i="17"/>
  <c r="AE401" i="17"/>
  <c r="AB402" i="17"/>
  <c r="AC402" i="17"/>
  <c r="AD402" i="17"/>
  <c r="AE402" i="17"/>
  <c r="AB403" i="17"/>
  <c r="AC403" i="17"/>
  <c r="AD403" i="17"/>
  <c r="AE403" i="17"/>
  <c r="AB404" i="17"/>
  <c r="AC404" i="17"/>
  <c r="AD404" i="17"/>
  <c r="AE404" i="17"/>
  <c r="AB405" i="17"/>
  <c r="AC405" i="17"/>
  <c r="AD405" i="17"/>
  <c r="AE405" i="17"/>
  <c r="AB406" i="17"/>
  <c r="AC406" i="17"/>
  <c r="AD406" i="17"/>
  <c r="AE406" i="17"/>
  <c r="AB407" i="17"/>
  <c r="AC407" i="17"/>
  <c r="AD407" i="17"/>
  <c r="AE407" i="17"/>
  <c r="AB408" i="17"/>
  <c r="AC408" i="17"/>
  <c r="AD408" i="17"/>
  <c r="AE408" i="17"/>
  <c r="AB409" i="17"/>
  <c r="AC409" i="17"/>
  <c r="AD409" i="17"/>
  <c r="AE409" i="17"/>
  <c r="AB410" i="17"/>
  <c r="AC410" i="17"/>
  <c r="AD410" i="17"/>
  <c r="AF410" i="17" s="1"/>
  <c r="G410" i="59" s="1"/>
  <c r="AE410" i="17"/>
  <c r="AB411" i="17"/>
  <c r="AC411" i="17"/>
  <c r="AD411" i="17"/>
  <c r="AE411" i="17"/>
  <c r="AB412" i="17"/>
  <c r="AC412" i="17"/>
  <c r="AD412" i="17"/>
  <c r="AE412" i="17"/>
  <c r="AB413" i="17"/>
  <c r="AC413" i="17"/>
  <c r="AD413" i="17"/>
  <c r="AE413" i="17"/>
  <c r="AB414" i="17"/>
  <c r="AC414" i="17"/>
  <c r="AD414" i="17"/>
  <c r="AE414" i="17"/>
  <c r="AB415" i="17"/>
  <c r="AC415" i="17"/>
  <c r="AD415" i="17"/>
  <c r="AE415" i="17"/>
  <c r="AB416" i="17"/>
  <c r="AC416" i="17"/>
  <c r="AD416" i="17"/>
  <c r="AE416" i="17"/>
  <c r="AB417" i="17"/>
  <c r="AC417" i="17"/>
  <c r="AD417" i="17"/>
  <c r="AE417" i="17"/>
  <c r="AB418" i="17"/>
  <c r="AC418" i="17"/>
  <c r="AD418" i="17"/>
  <c r="AE418" i="17"/>
  <c r="AB419" i="17"/>
  <c r="AC419" i="17"/>
  <c r="AD419" i="17"/>
  <c r="AE419" i="17"/>
  <c r="AB420" i="17"/>
  <c r="AC420" i="17"/>
  <c r="L14" i="56" s="1"/>
  <c r="AD420" i="17"/>
  <c r="AE420" i="17"/>
  <c r="AB421" i="17"/>
  <c r="AC421" i="17"/>
  <c r="AD421" i="17"/>
  <c r="AE421" i="17"/>
  <c r="AB422" i="17"/>
  <c r="AC422" i="17"/>
  <c r="L7" i="55" s="1"/>
  <c r="AD422" i="17"/>
  <c r="AE422" i="17"/>
  <c r="AB423" i="17"/>
  <c r="AC423" i="17"/>
  <c r="L137" i="55" s="1"/>
  <c r="AD423" i="17"/>
  <c r="AE423" i="17"/>
  <c r="AB424" i="17"/>
  <c r="AC424" i="17"/>
  <c r="AD424" i="17"/>
  <c r="AE424" i="17"/>
  <c r="AB425" i="17"/>
  <c r="AC425" i="17"/>
  <c r="AD425" i="17"/>
  <c r="AE425" i="17"/>
  <c r="AB426" i="17"/>
  <c r="AC426" i="17"/>
  <c r="AD426" i="17"/>
  <c r="AE426" i="17"/>
  <c r="AB427" i="17"/>
  <c r="AC427" i="17"/>
  <c r="AD427" i="17"/>
  <c r="AE427" i="17"/>
  <c r="AB428" i="17"/>
  <c r="AC428" i="17"/>
  <c r="AD428" i="17"/>
  <c r="AE428" i="17"/>
  <c r="AB429" i="17"/>
  <c r="AC429" i="17"/>
  <c r="L97" i="55" s="1"/>
  <c r="AD429" i="17"/>
  <c r="AE429" i="17"/>
  <c r="AB430" i="17"/>
  <c r="AC430" i="17"/>
  <c r="AD430" i="17"/>
  <c r="AE430" i="17"/>
  <c r="AB431" i="17"/>
  <c r="AC431" i="17"/>
  <c r="L106" i="55" s="1"/>
  <c r="AD431" i="17"/>
  <c r="AE431" i="17"/>
  <c r="AB432" i="17"/>
  <c r="AC432" i="17"/>
  <c r="L107" i="55" s="1"/>
  <c r="AD432" i="17"/>
  <c r="AE432" i="17"/>
  <c r="AF432" i="17" s="1"/>
  <c r="G432" i="59" s="1"/>
  <c r="G432" i="92" s="1"/>
  <c r="AB433" i="17"/>
  <c r="AC433" i="17"/>
  <c r="AD433" i="17"/>
  <c r="AE433" i="17"/>
  <c r="AB434" i="17"/>
  <c r="AC434" i="17"/>
  <c r="AD434" i="17"/>
  <c r="AE434" i="17"/>
  <c r="AB435" i="17"/>
  <c r="AC435" i="17"/>
  <c r="AD435" i="17"/>
  <c r="AE435" i="17"/>
  <c r="AB436" i="17"/>
  <c r="AC436" i="17"/>
  <c r="L127" i="55" s="1"/>
  <c r="AD436" i="17"/>
  <c r="AE436" i="17"/>
  <c r="AB437" i="17"/>
  <c r="AC437" i="17"/>
  <c r="L131" i="55" s="1"/>
  <c r="AD437" i="17"/>
  <c r="AE437" i="17"/>
  <c r="AB438" i="17"/>
  <c r="AC438" i="17"/>
  <c r="AD438" i="17"/>
  <c r="AE438" i="17"/>
  <c r="AB439" i="17"/>
  <c r="AC439" i="17"/>
  <c r="AD439" i="17"/>
  <c r="AE439" i="17"/>
  <c r="AB440" i="17"/>
  <c r="AC440" i="17"/>
  <c r="AD440" i="17"/>
  <c r="AE440" i="17"/>
  <c r="AB441" i="17"/>
  <c r="AC441" i="17"/>
  <c r="AD441" i="17"/>
  <c r="AE441" i="17"/>
  <c r="AB442" i="17"/>
  <c r="AC442" i="17"/>
  <c r="AD442" i="17"/>
  <c r="AE442" i="17"/>
  <c r="AB443" i="17"/>
  <c r="AC443" i="17"/>
  <c r="AD443" i="17"/>
  <c r="AE443" i="17"/>
  <c r="AB444" i="17"/>
  <c r="AC444" i="17"/>
  <c r="AD444" i="17"/>
  <c r="AE444" i="17"/>
  <c r="AB445" i="17"/>
  <c r="AC445" i="17"/>
  <c r="AD445" i="17"/>
  <c r="AE445" i="17"/>
  <c r="AB446" i="17"/>
  <c r="AC446" i="17"/>
  <c r="AD446" i="17"/>
  <c r="AE446" i="17"/>
  <c r="AB447" i="17"/>
  <c r="AC447" i="17"/>
  <c r="AD447" i="17"/>
  <c r="AE447" i="17"/>
  <c r="AB448" i="17"/>
  <c r="AC448" i="17"/>
  <c r="AD448" i="17"/>
  <c r="AE448" i="17"/>
  <c r="AB449" i="17"/>
  <c r="AC449" i="17"/>
  <c r="AD449" i="17"/>
  <c r="AE449" i="17"/>
  <c r="AB450" i="17"/>
  <c r="AC450" i="17"/>
  <c r="AD450" i="17"/>
  <c r="AE450" i="17"/>
  <c r="T9" i="82" s="1"/>
  <c r="AB451" i="17"/>
  <c r="AC451" i="17"/>
  <c r="AD451" i="17"/>
  <c r="AE451" i="17"/>
  <c r="AB452" i="17"/>
  <c r="AC452" i="17"/>
  <c r="AD452" i="17"/>
  <c r="AE452" i="17"/>
  <c r="AB453" i="17"/>
  <c r="AC453" i="17"/>
  <c r="AD453" i="17"/>
  <c r="AE453" i="17"/>
  <c r="AB454" i="17"/>
  <c r="AC454" i="17"/>
  <c r="AD454" i="17"/>
  <c r="S6" i="82" s="1"/>
  <c r="AE454" i="17"/>
  <c r="AB455" i="17"/>
  <c r="AC455" i="17"/>
  <c r="AD455" i="17"/>
  <c r="AE455" i="17"/>
  <c r="AB456" i="17"/>
  <c r="AC456" i="17"/>
  <c r="AD456" i="17"/>
  <c r="AE456" i="17"/>
  <c r="AF456" i="17" s="1"/>
  <c r="G456" i="59" s="1"/>
  <c r="AB457" i="17"/>
  <c r="AC457" i="17"/>
  <c r="AD457" i="17"/>
  <c r="AE457" i="17"/>
  <c r="AB458" i="17"/>
  <c r="AC458" i="17"/>
  <c r="AD458" i="17"/>
  <c r="AE458" i="17"/>
  <c r="AB459" i="17"/>
  <c r="AC459" i="17"/>
  <c r="AD459" i="17"/>
  <c r="AE459" i="17"/>
  <c r="AB460" i="17"/>
  <c r="AC460" i="17"/>
  <c r="AD460" i="17"/>
  <c r="AE460" i="17"/>
  <c r="AB461" i="17"/>
  <c r="AC461" i="17"/>
  <c r="AD461" i="17"/>
  <c r="AE461" i="17"/>
  <c r="AB462" i="17"/>
  <c r="AC462" i="17"/>
  <c r="AD462" i="17"/>
  <c r="AE462" i="17"/>
  <c r="AB463" i="17"/>
  <c r="AC463" i="17"/>
  <c r="L52" i="55" s="1"/>
  <c r="AD463" i="17"/>
  <c r="AE463" i="17"/>
  <c r="AB464" i="17"/>
  <c r="AC464" i="17"/>
  <c r="AD464" i="17"/>
  <c r="AF464" i="17" s="1"/>
  <c r="G464" i="59" s="1"/>
  <c r="G464" i="92" s="1"/>
  <c r="AE464" i="17"/>
  <c r="AB465" i="17"/>
  <c r="AC465" i="17"/>
  <c r="AD465" i="17"/>
  <c r="AE465" i="17"/>
  <c r="AB466" i="17"/>
  <c r="AC466" i="17"/>
  <c r="AD466" i="17"/>
  <c r="AE466" i="17"/>
  <c r="AB467" i="17"/>
  <c r="AC467" i="17"/>
  <c r="AD467" i="17"/>
  <c r="AE467" i="17"/>
  <c r="AB468" i="17"/>
  <c r="AC468" i="17"/>
  <c r="AD468" i="17"/>
  <c r="S10" i="82" s="1"/>
  <c r="AE468" i="17"/>
  <c r="AB469" i="17"/>
  <c r="AC469" i="17"/>
  <c r="AD469" i="17"/>
  <c r="AE469" i="17"/>
  <c r="AB470" i="17"/>
  <c r="AC470" i="17"/>
  <c r="AD470" i="17"/>
  <c r="AE470" i="17"/>
  <c r="AB471" i="17"/>
  <c r="AC471" i="17"/>
  <c r="AD471" i="17"/>
  <c r="AE471" i="17"/>
  <c r="AB472" i="17"/>
  <c r="AC472" i="17"/>
  <c r="AD472" i="17"/>
  <c r="AE472" i="17"/>
  <c r="AB473" i="17"/>
  <c r="AC473" i="17"/>
  <c r="AD473" i="17"/>
  <c r="AE473" i="17"/>
  <c r="AB474" i="17"/>
  <c r="AC474" i="17"/>
  <c r="AD474" i="17"/>
  <c r="AE474" i="17"/>
  <c r="AB475" i="17"/>
  <c r="AC475" i="17"/>
  <c r="AD475" i="17"/>
  <c r="AE475" i="17"/>
  <c r="AB476" i="17"/>
  <c r="AC476" i="17"/>
  <c r="AD476" i="17"/>
  <c r="AE476" i="17"/>
  <c r="AB477" i="17"/>
  <c r="AC477" i="17"/>
  <c r="AD477" i="17"/>
  <c r="AE477" i="17"/>
  <c r="AB478" i="17"/>
  <c r="AC478" i="17"/>
  <c r="AD478" i="17"/>
  <c r="AE478" i="17"/>
  <c r="AB479" i="17"/>
  <c r="AC479" i="17"/>
  <c r="AD479" i="17"/>
  <c r="AE479" i="17"/>
  <c r="AB480" i="17"/>
  <c r="AC480" i="17"/>
  <c r="AD480" i="17"/>
  <c r="AE480" i="17"/>
  <c r="AB481" i="17"/>
  <c r="AC481" i="17"/>
  <c r="AD481" i="17"/>
  <c r="AE481" i="17"/>
  <c r="AB482" i="17"/>
  <c r="AC482" i="17"/>
  <c r="AD482" i="17"/>
  <c r="AE482" i="17"/>
  <c r="AB483" i="17"/>
  <c r="AC483" i="17"/>
  <c r="AD483" i="17"/>
  <c r="AE483" i="17"/>
  <c r="AB484" i="17"/>
  <c r="AC484" i="17"/>
  <c r="AD484" i="17"/>
  <c r="AE484" i="17"/>
  <c r="AB485" i="17"/>
  <c r="AC485" i="17"/>
  <c r="AD485" i="17"/>
  <c r="AE485" i="17"/>
  <c r="AB486" i="17"/>
  <c r="AC486" i="17"/>
  <c r="AD486" i="17"/>
  <c r="AE486" i="17"/>
  <c r="AB487" i="17"/>
  <c r="AC487" i="17"/>
  <c r="L71" i="55" s="1"/>
  <c r="AD487" i="17"/>
  <c r="AE487" i="17"/>
  <c r="AB488" i="17"/>
  <c r="AC488" i="17"/>
  <c r="AD488" i="17"/>
  <c r="AE488" i="17"/>
  <c r="AB489" i="17"/>
  <c r="AC489" i="17"/>
  <c r="AD489" i="17"/>
  <c r="AE489" i="17"/>
  <c r="AB490" i="17"/>
  <c r="AC490" i="17"/>
  <c r="AD490" i="17"/>
  <c r="AE490" i="17"/>
  <c r="AB491" i="17"/>
  <c r="AC491" i="17"/>
  <c r="AD491" i="17"/>
  <c r="AE491" i="17"/>
  <c r="AB492" i="17"/>
  <c r="AC492" i="17"/>
  <c r="AD492" i="17"/>
  <c r="AE492" i="17"/>
  <c r="AF492" i="17" s="1"/>
  <c r="AB493" i="17"/>
  <c r="AC493" i="17"/>
  <c r="AD493" i="17"/>
  <c r="AE493" i="17"/>
  <c r="AB494" i="17"/>
  <c r="AC494" i="17"/>
  <c r="AD494" i="17"/>
  <c r="AE494" i="17"/>
  <c r="AB495" i="17"/>
  <c r="AC495" i="17"/>
  <c r="AD495" i="17"/>
  <c r="AE495" i="17"/>
  <c r="AB496" i="17"/>
  <c r="AC496" i="17"/>
  <c r="AD496" i="17"/>
  <c r="AE496" i="17"/>
  <c r="AB497" i="17"/>
  <c r="AC497" i="17"/>
  <c r="AD497" i="17"/>
  <c r="AE497" i="17"/>
  <c r="AB498" i="17"/>
  <c r="AC498" i="17"/>
  <c r="AD498" i="17"/>
  <c r="AE498" i="17"/>
  <c r="AB499" i="17"/>
  <c r="AC499" i="17"/>
  <c r="AD499" i="17"/>
  <c r="AE499" i="17"/>
  <c r="AB500" i="17"/>
  <c r="AC500" i="17"/>
  <c r="AD500" i="17"/>
  <c r="AE500" i="17"/>
  <c r="AB501" i="17"/>
  <c r="AC501" i="17"/>
  <c r="AD501" i="17"/>
  <c r="AE501" i="17"/>
  <c r="AB502" i="17"/>
  <c r="AC502" i="17"/>
  <c r="AD502" i="17"/>
  <c r="AF502" i="17" s="1"/>
  <c r="G502" i="59" s="1"/>
  <c r="AE502" i="17"/>
  <c r="AB503" i="17"/>
  <c r="AC503" i="17"/>
  <c r="AD503" i="17"/>
  <c r="AE503" i="17"/>
  <c r="AB504" i="17"/>
  <c r="AC504" i="17"/>
  <c r="AD504" i="17"/>
  <c r="AE504" i="17"/>
  <c r="AB505" i="17"/>
  <c r="AC505" i="17"/>
  <c r="AD505" i="17"/>
  <c r="AE505" i="17"/>
  <c r="AB506" i="17"/>
  <c r="AC506" i="17"/>
  <c r="AD506" i="17"/>
  <c r="AE506" i="17"/>
  <c r="AB507" i="17"/>
  <c r="AC507" i="17"/>
  <c r="AD507" i="17"/>
  <c r="AE507" i="17"/>
  <c r="AB508" i="17"/>
  <c r="AC508" i="17"/>
  <c r="AD508" i="17"/>
  <c r="AE508" i="17"/>
  <c r="AB509" i="17"/>
  <c r="AC509" i="17"/>
  <c r="AD509" i="17"/>
  <c r="AE509" i="17"/>
  <c r="AB510" i="17"/>
  <c r="AC510" i="17"/>
  <c r="AD510" i="17"/>
  <c r="AE510" i="17"/>
  <c r="AB511" i="17"/>
  <c r="AC511" i="17"/>
  <c r="AD511" i="17"/>
  <c r="AE511" i="17"/>
  <c r="AB512" i="17"/>
  <c r="AC512" i="17"/>
  <c r="AD512" i="17"/>
  <c r="AE512" i="17"/>
  <c r="AB513" i="17"/>
  <c r="AC513" i="17"/>
  <c r="AD513" i="17"/>
  <c r="AE513" i="17"/>
  <c r="AB514" i="17"/>
  <c r="AC514" i="17"/>
  <c r="AD514" i="17"/>
  <c r="AE514" i="17"/>
  <c r="AB515" i="17"/>
  <c r="AC515" i="17"/>
  <c r="AD515" i="17"/>
  <c r="AE515" i="17"/>
  <c r="AB516" i="17"/>
  <c r="Q14" i="82" s="1"/>
  <c r="AC516" i="17"/>
  <c r="AD516" i="17"/>
  <c r="S14" i="82" s="1"/>
  <c r="AE516" i="17"/>
  <c r="AB517" i="17"/>
  <c r="AC517" i="17"/>
  <c r="R13" i="82" s="1"/>
  <c r="AD517" i="17"/>
  <c r="AE517" i="17"/>
  <c r="AB518" i="17"/>
  <c r="AC518" i="17"/>
  <c r="AD518" i="17"/>
  <c r="AE518" i="17"/>
  <c r="AB519" i="17"/>
  <c r="AC519" i="17"/>
  <c r="AD519" i="17"/>
  <c r="AE519" i="17"/>
  <c r="AB520" i="17"/>
  <c r="AC520" i="17"/>
  <c r="AD520" i="17"/>
  <c r="AE520" i="17"/>
  <c r="AB521" i="17"/>
  <c r="AC521" i="17"/>
  <c r="AD521" i="17"/>
  <c r="AE521" i="17"/>
  <c r="AB522" i="17"/>
  <c r="AC522" i="17"/>
  <c r="AD522" i="17"/>
  <c r="AE522" i="17"/>
  <c r="AB523" i="17"/>
  <c r="AC523" i="17"/>
  <c r="AD523" i="17"/>
  <c r="AE523" i="17"/>
  <c r="AB524" i="17"/>
  <c r="AC524" i="17"/>
  <c r="AD524" i="17"/>
  <c r="AE524" i="17"/>
  <c r="AB525" i="17"/>
  <c r="K8" i="85" s="1"/>
  <c r="AC525" i="17"/>
  <c r="AD525" i="17"/>
  <c r="AE525" i="17"/>
  <c r="AB526" i="17"/>
  <c r="AC526" i="17"/>
  <c r="AD526" i="17"/>
  <c r="AE526" i="17"/>
  <c r="AB527" i="17"/>
  <c r="AC527" i="17"/>
  <c r="AD527" i="17"/>
  <c r="AE527" i="17"/>
  <c r="AB528" i="17"/>
  <c r="AC528" i="17"/>
  <c r="AD528" i="17"/>
  <c r="AE528" i="17"/>
  <c r="AB529" i="17"/>
  <c r="AC529" i="17"/>
  <c r="AD529" i="17"/>
  <c r="AE529" i="17"/>
  <c r="AB530" i="17"/>
  <c r="AC530" i="17"/>
  <c r="AD530" i="17"/>
  <c r="AE530" i="17"/>
  <c r="AB531" i="17"/>
  <c r="AC531" i="17"/>
  <c r="AD531" i="17"/>
  <c r="AE531" i="17"/>
  <c r="AB532" i="17"/>
  <c r="AC532" i="17"/>
  <c r="AD532" i="17"/>
  <c r="AE532" i="17"/>
  <c r="AB533" i="17"/>
  <c r="AC533" i="17"/>
  <c r="AD533" i="17"/>
  <c r="AE533" i="17"/>
  <c r="AB534" i="17"/>
  <c r="AC534" i="17"/>
  <c r="AD534" i="17"/>
  <c r="AE534" i="17"/>
  <c r="AB535" i="17"/>
  <c r="AC535" i="17"/>
  <c r="AD535" i="17"/>
  <c r="AE535" i="17"/>
  <c r="AB536" i="17"/>
  <c r="AC536" i="17"/>
  <c r="AD536" i="17"/>
  <c r="AE536" i="17"/>
  <c r="AB537" i="17"/>
  <c r="AC537" i="17"/>
  <c r="AD537" i="17"/>
  <c r="AE537" i="17"/>
  <c r="AB538" i="17"/>
  <c r="AC538" i="17"/>
  <c r="AD538" i="17"/>
  <c r="AE538" i="17"/>
  <c r="AB539" i="17"/>
  <c r="AC539" i="17"/>
  <c r="AD539" i="17"/>
  <c r="AE539" i="17"/>
  <c r="AB540" i="17"/>
  <c r="AC540" i="17"/>
  <c r="AD540" i="17"/>
  <c r="AE540" i="17"/>
  <c r="AB541" i="17"/>
  <c r="AC541" i="17"/>
  <c r="AD541" i="17"/>
  <c r="AE541" i="17"/>
  <c r="AB542" i="17"/>
  <c r="AC542" i="17"/>
  <c r="AD542" i="17"/>
  <c r="AE542" i="17"/>
  <c r="AB543" i="17"/>
  <c r="AC543" i="17"/>
  <c r="AD543" i="17"/>
  <c r="AE543" i="17"/>
  <c r="AB544" i="17"/>
  <c r="AC544" i="17"/>
  <c r="AD544" i="17"/>
  <c r="AE544" i="17"/>
  <c r="AB545" i="17"/>
  <c r="AC545" i="17"/>
  <c r="AD545" i="17"/>
  <c r="AE545" i="17"/>
  <c r="AB546" i="17"/>
  <c r="AC546" i="17"/>
  <c r="AD546" i="17"/>
  <c r="AE546" i="17"/>
  <c r="AB547" i="17"/>
  <c r="AC547" i="17"/>
  <c r="AD547" i="17"/>
  <c r="AE547" i="17"/>
  <c r="AB548" i="17"/>
  <c r="AC548" i="17"/>
  <c r="AD548" i="17"/>
  <c r="AE548" i="17"/>
  <c r="AB549" i="17"/>
  <c r="AC549" i="17"/>
  <c r="AD549" i="17"/>
  <c r="AE549" i="17"/>
  <c r="AB550" i="17"/>
  <c r="AC550" i="17"/>
  <c r="AD550" i="17"/>
  <c r="AE550" i="17"/>
  <c r="AB551" i="17"/>
  <c r="AC551" i="17"/>
  <c r="AD551" i="17"/>
  <c r="AE551" i="17"/>
  <c r="AB552" i="17"/>
  <c r="AC552" i="17"/>
  <c r="AD552" i="17"/>
  <c r="AE552" i="17"/>
  <c r="AB553" i="17"/>
  <c r="AC553" i="17"/>
  <c r="AD553" i="17"/>
  <c r="AE553" i="17"/>
  <c r="AB554" i="17"/>
  <c r="AC554" i="17"/>
  <c r="AD554" i="17"/>
  <c r="AE554" i="17"/>
  <c r="AB555" i="17"/>
  <c r="AC555" i="17"/>
  <c r="AD555" i="17"/>
  <c r="AE555" i="17"/>
  <c r="AB556" i="17"/>
  <c r="AC556" i="17"/>
  <c r="AD556" i="17"/>
  <c r="AE556" i="17"/>
  <c r="AB557" i="17"/>
  <c r="AC557" i="17"/>
  <c r="AD557" i="17"/>
  <c r="AE557" i="17"/>
  <c r="AB558" i="17"/>
  <c r="AC558" i="17"/>
  <c r="AD558" i="17"/>
  <c r="AE558" i="17"/>
  <c r="AB559" i="17"/>
  <c r="AC559" i="17"/>
  <c r="AD559" i="17"/>
  <c r="AE559" i="17"/>
  <c r="AB560" i="17"/>
  <c r="AC560" i="17"/>
  <c r="AD560" i="17"/>
  <c r="AE560" i="17"/>
  <c r="AB561" i="17"/>
  <c r="AC561" i="17"/>
  <c r="AD561" i="17"/>
  <c r="AE561" i="17"/>
  <c r="AB562" i="17"/>
  <c r="AC562" i="17"/>
  <c r="AD562" i="17"/>
  <c r="AE562" i="17"/>
  <c r="AB563" i="17"/>
  <c r="AC563" i="17"/>
  <c r="AD563" i="17"/>
  <c r="AE563" i="17"/>
  <c r="AB564" i="17"/>
  <c r="AC564" i="17"/>
  <c r="AD564" i="17"/>
  <c r="AE564" i="17"/>
  <c r="AB565" i="17"/>
  <c r="AC565" i="17"/>
  <c r="AD565" i="17"/>
  <c r="AE565" i="17"/>
  <c r="AB566" i="17"/>
  <c r="AC566" i="17"/>
  <c r="AD566" i="17"/>
  <c r="AE566" i="17"/>
  <c r="AB567" i="17"/>
  <c r="AC567" i="17"/>
  <c r="AD567" i="17"/>
  <c r="AE567" i="17"/>
  <c r="AB568" i="17"/>
  <c r="AC568" i="17"/>
  <c r="AD568" i="17"/>
  <c r="AE568" i="17"/>
  <c r="AB569" i="17"/>
  <c r="AC569" i="17"/>
  <c r="AD569" i="17"/>
  <c r="AE569" i="17"/>
  <c r="AB570" i="17"/>
  <c r="AC570" i="17"/>
  <c r="AD570" i="17"/>
  <c r="AE570" i="17"/>
  <c r="AB571" i="17"/>
  <c r="AC571" i="17"/>
  <c r="AD571" i="17"/>
  <c r="AE571" i="17"/>
  <c r="AB572" i="17"/>
  <c r="AC572" i="17"/>
  <c r="AD572" i="17"/>
  <c r="AE572" i="17"/>
  <c r="AB573" i="17"/>
  <c r="AC573" i="17"/>
  <c r="AD573" i="17"/>
  <c r="AE573" i="17"/>
  <c r="AB574" i="17"/>
  <c r="AC574" i="17"/>
  <c r="AD574" i="17"/>
  <c r="AE574" i="17"/>
  <c r="AB575" i="17"/>
  <c r="AC575" i="17"/>
  <c r="AD575" i="17"/>
  <c r="AE575" i="17"/>
  <c r="AB576" i="17"/>
  <c r="AC576" i="17"/>
  <c r="AD576" i="17"/>
  <c r="AE576" i="17"/>
  <c r="AB577" i="17"/>
  <c r="AC577" i="17"/>
  <c r="AD577" i="17"/>
  <c r="AE577" i="17"/>
  <c r="AB578" i="17"/>
  <c r="AC578" i="17"/>
  <c r="AD578" i="17"/>
  <c r="AE578" i="17"/>
  <c r="AB579" i="17"/>
  <c r="AC579" i="17"/>
  <c r="AD579" i="17"/>
  <c r="AE579" i="17"/>
  <c r="AB580" i="17"/>
  <c r="AC580" i="17"/>
  <c r="AD580" i="17"/>
  <c r="AE580" i="17"/>
  <c r="AB581" i="17"/>
  <c r="AC581" i="17"/>
  <c r="AD581" i="17"/>
  <c r="AE581" i="17"/>
  <c r="AB582" i="17"/>
  <c r="AC582" i="17"/>
  <c r="AD582" i="17"/>
  <c r="AE582" i="17"/>
  <c r="AB583" i="17"/>
  <c r="AC583" i="17"/>
  <c r="AD583" i="17"/>
  <c r="AE583" i="17"/>
  <c r="AB584" i="17"/>
  <c r="AC584" i="17"/>
  <c r="AD584" i="17"/>
  <c r="AE584" i="17"/>
  <c r="AB585" i="17"/>
  <c r="AC585" i="17"/>
  <c r="AD585" i="17"/>
  <c r="AE585" i="17"/>
  <c r="AB586" i="17"/>
  <c r="AC586" i="17"/>
  <c r="AD586" i="17"/>
  <c r="AE586" i="17"/>
  <c r="AB587" i="17"/>
  <c r="AC587" i="17"/>
  <c r="AD587" i="17"/>
  <c r="AE587" i="17"/>
  <c r="AB588" i="17"/>
  <c r="AC588" i="17"/>
  <c r="AD588" i="17"/>
  <c r="AE588" i="17"/>
  <c r="AB589" i="17"/>
  <c r="AC589" i="17"/>
  <c r="AD589" i="17"/>
  <c r="AE589" i="17"/>
  <c r="AB590" i="17"/>
  <c r="AC590" i="17"/>
  <c r="AD590" i="17"/>
  <c r="AE590" i="17"/>
  <c r="AB591" i="17"/>
  <c r="AC591" i="17"/>
  <c r="AD591" i="17"/>
  <c r="AE591" i="17"/>
  <c r="AB592" i="17"/>
  <c r="AC592" i="17"/>
  <c r="AD592" i="17"/>
  <c r="AE592" i="17"/>
  <c r="AB593" i="17"/>
  <c r="AC593" i="17"/>
  <c r="AD593" i="17"/>
  <c r="AE593" i="17"/>
  <c r="AB594" i="17"/>
  <c r="AC594" i="17"/>
  <c r="AD594" i="17"/>
  <c r="AE594" i="17"/>
  <c r="AB595" i="17"/>
  <c r="AC595" i="17"/>
  <c r="AD595" i="17"/>
  <c r="AE595" i="17"/>
  <c r="AB596" i="17"/>
  <c r="AC596" i="17"/>
  <c r="AD596" i="17"/>
  <c r="AE596" i="17"/>
  <c r="AB597" i="17"/>
  <c r="AC597" i="17"/>
  <c r="AD597" i="17"/>
  <c r="AE597" i="17"/>
  <c r="AB598" i="17"/>
  <c r="AC598" i="17"/>
  <c r="AD598" i="17"/>
  <c r="AE598" i="17"/>
  <c r="AB599" i="17"/>
  <c r="AC599" i="17"/>
  <c r="AD599" i="17"/>
  <c r="AE599" i="17"/>
  <c r="AB600" i="17"/>
  <c r="AC600" i="17"/>
  <c r="AD600" i="17"/>
  <c r="AE600" i="17"/>
  <c r="AB601" i="17"/>
  <c r="AC601" i="17"/>
  <c r="AD601" i="17"/>
  <c r="AE601" i="17"/>
  <c r="AB602" i="17"/>
  <c r="AC602" i="17"/>
  <c r="AD602" i="17"/>
  <c r="AE602" i="17"/>
  <c r="AB603" i="17"/>
  <c r="AC603" i="17"/>
  <c r="AD603" i="17"/>
  <c r="AE603" i="17"/>
  <c r="AB604" i="17"/>
  <c r="AC604" i="17"/>
  <c r="AD604" i="17"/>
  <c r="AE604" i="17"/>
  <c r="AB605" i="17"/>
  <c r="AC605" i="17"/>
  <c r="AD605" i="17"/>
  <c r="AE605" i="17"/>
  <c r="AB606" i="17"/>
  <c r="AC606" i="17"/>
  <c r="AD606" i="17"/>
  <c r="AE606" i="17"/>
  <c r="AB607" i="17"/>
  <c r="AC607" i="17"/>
  <c r="AD607" i="17"/>
  <c r="AE607" i="17"/>
  <c r="AB608" i="17"/>
  <c r="AC608" i="17"/>
  <c r="AD608" i="17"/>
  <c r="AE608" i="17"/>
  <c r="AB609" i="17"/>
  <c r="AC609" i="17"/>
  <c r="AD609" i="17"/>
  <c r="AE609" i="17"/>
  <c r="AB610" i="17"/>
  <c r="AC610" i="17"/>
  <c r="AD610" i="17"/>
  <c r="AE610" i="17"/>
  <c r="AB611" i="17"/>
  <c r="AC611" i="17"/>
  <c r="AD611" i="17"/>
  <c r="AE611" i="17"/>
  <c r="AB612" i="17"/>
  <c r="AC612" i="17"/>
  <c r="AD612" i="17"/>
  <c r="AE612" i="17"/>
  <c r="AB613" i="17"/>
  <c r="AC613" i="17"/>
  <c r="AD613" i="17"/>
  <c r="AE613" i="17"/>
  <c r="AB614" i="17"/>
  <c r="AC614" i="17"/>
  <c r="AD614" i="17"/>
  <c r="AE614" i="17"/>
  <c r="AB615" i="17"/>
  <c r="AC615" i="17"/>
  <c r="AD615" i="17"/>
  <c r="AE615" i="17"/>
  <c r="AB616" i="17"/>
  <c r="AC616" i="17"/>
  <c r="AD616" i="17"/>
  <c r="AE616" i="17"/>
  <c r="AB617" i="17"/>
  <c r="AC617" i="17"/>
  <c r="AD617" i="17"/>
  <c r="AE617" i="17"/>
  <c r="AB618" i="17"/>
  <c r="AC618" i="17"/>
  <c r="AD618" i="17"/>
  <c r="AE618" i="17"/>
  <c r="AB619" i="17"/>
  <c r="AC619" i="17"/>
  <c r="AD619" i="17"/>
  <c r="AE619" i="17"/>
  <c r="AB620" i="17"/>
  <c r="AC620" i="17"/>
  <c r="AD620" i="17"/>
  <c r="AE620" i="17"/>
  <c r="AB621" i="17"/>
  <c r="AC621" i="17"/>
  <c r="AD621" i="17"/>
  <c r="AE621" i="17"/>
  <c r="AB622" i="17"/>
  <c r="AC622" i="17"/>
  <c r="AD622" i="17"/>
  <c r="AE622" i="17"/>
  <c r="AB623" i="17"/>
  <c r="AC623" i="17"/>
  <c r="AD623" i="17"/>
  <c r="AE623" i="17"/>
  <c r="AB624" i="17"/>
  <c r="AC624" i="17"/>
  <c r="AD624" i="17"/>
  <c r="AE624" i="17"/>
  <c r="AB625" i="17"/>
  <c r="AC625" i="17"/>
  <c r="AD625" i="17"/>
  <c r="AE625" i="17"/>
  <c r="AB626" i="17"/>
  <c r="AC626" i="17"/>
  <c r="AD626" i="17"/>
  <c r="AE626" i="17"/>
  <c r="AB627" i="17"/>
  <c r="AC627" i="17"/>
  <c r="AD627" i="17"/>
  <c r="AE627" i="17"/>
  <c r="AB628" i="17"/>
  <c r="AC628" i="17"/>
  <c r="AD628" i="17"/>
  <c r="AE628" i="17"/>
  <c r="AB629" i="17"/>
  <c r="AC629" i="17"/>
  <c r="AD629" i="17"/>
  <c r="AE629" i="17"/>
  <c r="AB630" i="17"/>
  <c r="AC630" i="17"/>
  <c r="AD630" i="17"/>
  <c r="AE630" i="17"/>
  <c r="AB631" i="17"/>
  <c r="AC631" i="17"/>
  <c r="AD631" i="17"/>
  <c r="AE631" i="17"/>
  <c r="AB632" i="17"/>
  <c r="AC632" i="17"/>
  <c r="AD632" i="17"/>
  <c r="AE632" i="17"/>
  <c r="AB633" i="17"/>
  <c r="AC633" i="17"/>
  <c r="AD633" i="17"/>
  <c r="AE633" i="17"/>
  <c r="AB634" i="17"/>
  <c r="AC634" i="17"/>
  <c r="AD634" i="17"/>
  <c r="AE634" i="17"/>
  <c r="AB635" i="17"/>
  <c r="AC635" i="17"/>
  <c r="AD635" i="17"/>
  <c r="AE635" i="17"/>
  <c r="AB636" i="17"/>
  <c r="AC636" i="17"/>
  <c r="AD636" i="17"/>
  <c r="AE636" i="17"/>
  <c r="AB637" i="17"/>
  <c r="AC637" i="17"/>
  <c r="AD637" i="17"/>
  <c r="AE637" i="17"/>
  <c r="AB638" i="17"/>
  <c r="AC638" i="17"/>
  <c r="AD638" i="17"/>
  <c r="AE638" i="17"/>
  <c r="AB639" i="17"/>
  <c r="AC639" i="17"/>
  <c r="AD639" i="17"/>
  <c r="AE639" i="17"/>
  <c r="AB640" i="17"/>
  <c r="AC640" i="17"/>
  <c r="AD640" i="17"/>
  <c r="AE640" i="17"/>
  <c r="AB641" i="17"/>
  <c r="AC641" i="17"/>
  <c r="AD641" i="17"/>
  <c r="AE641" i="17"/>
  <c r="AB642" i="17"/>
  <c r="AC642" i="17"/>
  <c r="AD642" i="17"/>
  <c r="AE642" i="17"/>
  <c r="AB643" i="17"/>
  <c r="AC643" i="17"/>
  <c r="AD643" i="17"/>
  <c r="AE643" i="17"/>
  <c r="AB644" i="17"/>
  <c r="AC644" i="17"/>
  <c r="AD644" i="17"/>
  <c r="AE644" i="17"/>
  <c r="AB645" i="17"/>
  <c r="AC645" i="17"/>
  <c r="AD645" i="17"/>
  <c r="AE645" i="17"/>
  <c r="AB646" i="17"/>
  <c r="AC646" i="17"/>
  <c r="AD646" i="17"/>
  <c r="AE646" i="17"/>
  <c r="AB647" i="17"/>
  <c r="AC647" i="17"/>
  <c r="AD647" i="17"/>
  <c r="AE647" i="17"/>
  <c r="AB648" i="17"/>
  <c r="AC648" i="17"/>
  <c r="AD648" i="17"/>
  <c r="AE648" i="17"/>
  <c r="AB649" i="17"/>
  <c r="AC649" i="17"/>
  <c r="AD649" i="17"/>
  <c r="AE649" i="17"/>
  <c r="AB650" i="17"/>
  <c r="AC650" i="17"/>
  <c r="AD650" i="17"/>
  <c r="AE650" i="17"/>
  <c r="AB651" i="17"/>
  <c r="AC651" i="17"/>
  <c r="AD651" i="17"/>
  <c r="AE651" i="17"/>
  <c r="AB652" i="17"/>
  <c r="AC652" i="17"/>
  <c r="AD652" i="17"/>
  <c r="AE652" i="17"/>
  <c r="AB653" i="17"/>
  <c r="AC653" i="17"/>
  <c r="AD653" i="17"/>
  <c r="AE653" i="17"/>
  <c r="AB654" i="17"/>
  <c r="AC654" i="17"/>
  <c r="AD654" i="17"/>
  <c r="AE654" i="17"/>
  <c r="AB655" i="17"/>
  <c r="AC655" i="17"/>
  <c r="AD655" i="17"/>
  <c r="AE655" i="17"/>
  <c r="AB656" i="17"/>
  <c r="AC656" i="17"/>
  <c r="AD656" i="17"/>
  <c r="AE656" i="17"/>
  <c r="AB657" i="17"/>
  <c r="AC657" i="17"/>
  <c r="AD657" i="17"/>
  <c r="AE657" i="17"/>
  <c r="AB658" i="17"/>
  <c r="AC658" i="17"/>
  <c r="AD658" i="17"/>
  <c r="AE658" i="17"/>
  <c r="AB659" i="17"/>
  <c r="AC659" i="17"/>
  <c r="AD659" i="17"/>
  <c r="AE659" i="17"/>
  <c r="AB660" i="17"/>
  <c r="AC660" i="17"/>
  <c r="AD660" i="17"/>
  <c r="AE660" i="17"/>
  <c r="AB661" i="17"/>
  <c r="AC661" i="17"/>
  <c r="AD661" i="17"/>
  <c r="AE661" i="17"/>
  <c r="AB662" i="17"/>
  <c r="AC662" i="17"/>
  <c r="AD662" i="17"/>
  <c r="AE662" i="17"/>
  <c r="AB663" i="17"/>
  <c r="AC663" i="17"/>
  <c r="AD663" i="17"/>
  <c r="AE663" i="17"/>
  <c r="AB664" i="17"/>
  <c r="AC664" i="17"/>
  <c r="AD664" i="17"/>
  <c r="AE664" i="17"/>
  <c r="AB665" i="17"/>
  <c r="AC665" i="17"/>
  <c r="AD665" i="17"/>
  <c r="AE665" i="17"/>
  <c r="AB666" i="17"/>
  <c r="AC666" i="17"/>
  <c r="AD666" i="17"/>
  <c r="AE666" i="17"/>
  <c r="AB667" i="17"/>
  <c r="AC667" i="17"/>
  <c r="AD667" i="17"/>
  <c r="AE667" i="17"/>
  <c r="AB668" i="17"/>
  <c r="AC668" i="17"/>
  <c r="AD668" i="17"/>
  <c r="AE668" i="17"/>
  <c r="AB669" i="17"/>
  <c r="AC669" i="17"/>
  <c r="AD669" i="17"/>
  <c r="AE669" i="17"/>
  <c r="AB670" i="17"/>
  <c r="AC670" i="17"/>
  <c r="AD670" i="17"/>
  <c r="AE670" i="17"/>
  <c r="AB671" i="17"/>
  <c r="AC671" i="17"/>
  <c r="AD671" i="17"/>
  <c r="AE671" i="17"/>
  <c r="AB672" i="17"/>
  <c r="AC672" i="17"/>
  <c r="AD672" i="17"/>
  <c r="AE672" i="17"/>
  <c r="AB673" i="17"/>
  <c r="AC673" i="17"/>
  <c r="AD673" i="17"/>
  <c r="AE673" i="17"/>
  <c r="AB674" i="17"/>
  <c r="AC674" i="17"/>
  <c r="AD674" i="17"/>
  <c r="AE674" i="17"/>
  <c r="AB675" i="17"/>
  <c r="AC675" i="17"/>
  <c r="AD675" i="17"/>
  <c r="AE675" i="17"/>
  <c r="AB676" i="17"/>
  <c r="AC676" i="17"/>
  <c r="AD676" i="17"/>
  <c r="AE676" i="17"/>
  <c r="AB677" i="17"/>
  <c r="AC677" i="17"/>
  <c r="AD677" i="17"/>
  <c r="AE677" i="17"/>
  <c r="AB678" i="17"/>
  <c r="AC678" i="17"/>
  <c r="AD678" i="17"/>
  <c r="AE678" i="17"/>
  <c r="AB679" i="17"/>
  <c r="AC679" i="17"/>
  <c r="AD679" i="17"/>
  <c r="AE679" i="17"/>
  <c r="AB680" i="17"/>
  <c r="AC680" i="17"/>
  <c r="AD680" i="17"/>
  <c r="AE680" i="17"/>
  <c r="AB681" i="17"/>
  <c r="AC681" i="17"/>
  <c r="AD681" i="17"/>
  <c r="AE681" i="17"/>
  <c r="AB682" i="17"/>
  <c r="AC682" i="17"/>
  <c r="AD682" i="17"/>
  <c r="AE682" i="17"/>
  <c r="AB683" i="17"/>
  <c r="AC683" i="17"/>
  <c r="AD683" i="17"/>
  <c r="AE683" i="17"/>
  <c r="AB684" i="17"/>
  <c r="AC684" i="17"/>
  <c r="AD684" i="17"/>
  <c r="AE684" i="17"/>
  <c r="AB685" i="17"/>
  <c r="AC685" i="17"/>
  <c r="AD685" i="17"/>
  <c r="AE685" i="17"/>
  <c r="AB686" i="17"/>
  <c r="AC686" i="17"/>
  <c r="AD686" i="17"/>
  <c r="AE686" i="17"/>
  <c r="AB687" i="17"/>
  <c r="AC687" i="17"/>
  <c r="AD687" i="17"/>
  <c r="AE687" i="17"/>
  <c r="AB688" i="17"/>
  <c r="AC688" i="17"/>
  <c r="AD688" i="17"/>
  <c r="AE688" i="17"/>
  <c r="AB689" i="17"/>
  <c r="AC689" i="17"/>
  <c r="AD689" i="17"/>
  <c r="AE689" i="17"/>
  <c r="AB690" i="17"/>
  <c r="AC690" i="17"/>
  <c r="AD690" i="17"/>
  <c r="AE690" i="17"/>
  <c r="AB691" i="17"/>
  <c r="AC691" i="17"/>
  <c r="AD691" i="17"/>
  <c r="AE691" i="17"/>
  <c r="AB692" i="17"/>
  <c r="AC692" i="17"/>
  <c r="AD692" i="17"/>
  <c r="AE692" i="17"/>
  <c r="AB693" i="17"/>
  <c r="AC693" i="17"/>
  <c r="AD693" i="17"/>
  <c r="AE693" i="17"/>
  <c r="AB694" i="17"/>
  <c r="AC694" i="17"/>
  <c r="AD694" i="17"/>
  <c r="AE694" i="17"/>
  <c r="AB695" i="17"/>
  <c r="AC695" i="17"/>
  <c r="AD695" i="17"/>
  <c r="AE695" i="17"/>
  <c r="AB696" i="17"/>
  <c r="AC696" i="17"/>
  <c r="AD696" i="17"/>
  <c r="AE696" i="17"/>
  <c r="AB697" i="17"/>
  <c r="AC697" i="17"/>
  <c r="AD697" i="17"/>
  <c r="AE697" i="17"/>
  <c r="AB698" i="17"/>
  <c r="AC698" i="17"/>
  <c r="AD698" i="17"/>
  <c r="AE698" i="17"/>
  <c r="AB699" i="17"/>
  <c r="AC699" i="17"/>
  <c r="AD699" i="17"/>
  <c r="AE699" i="17"/>
  <c r="AB700" i="17"/>
  <c r="AC700" i="17"/>
  <c r="AD700" i="17"/>
  <c r="AE700" i="17"/>
  <c r="AB701" i="17"/>
  <c r="AC701" i="17"/>
  <c r="AD701" i="17"/>
  <c r="AE701" i="17"/>
  <c r="AB702" i="17"/>
  <c r="AC702" i="17"/>
  <c r="AD702" i="17"/>
  <c r="AE702" i="17"/>
  <c r="AB703" i="17"/>
  <c r="AC703" i="17"/>
  <c r="AD703" i="17"/>
  <c r="AE703" i="17"/>
  <c r="AB704" i="17"/>
  <c r="AC704" i="17"/>
  <c r="AD704" i="17"/>
  <c r="AE704" i="17"/>
  <c r="AB705" i="17"/>
  <c r="AC705" i="17"/>
  <c r="AD705" i="17"/>
  <c r="AE705" i="17"/>
  <c r="AB706" i="17"/>
  <c r="AC706" i="17"/>
  <c r="AD706" i="17"/>
  <c r="AE706" i="17"/>
  <c r="AB707" i="17"/>
  <c r="AC707" i="17"/>
  <c r="AD707" i="17"/>
  <c r="AE707" i="17"/>
  <c r="AB708" i="17"/>
  <c r="AC708" i="17"/>
  <c r="AD708" i="17"/>
  <c r="AE708" i="17"/>
  <c r="AB709" i="17"/>
  <c r="AC709" i="17"/>
  <c r="AD709" i="17"/>
  <c r="AE709" i="17"/>
  <c r="AB710" i="17"/>
  <c r="AC710" i="17"/>
  <c r="AD710" i="17"/>
  <c r="AE710" i="17"/>
  <c r="AB711" i="17"/>
  <c r="AC711" i="17"/>
  <c r="AD711" i="17"/>
  <c r="AE711" i="17"/>
  <c r="AB712" i="17"/>
  <c r="AC712" i="17"/>
  <c r="AD712" i="17"/>
  <c r="AE712" i="17"/>
  <c r="AB713" i="17"/>
  <c r="AC713" i="17"/>
  <c r="AD713" i="17"/>
  <c r="AE713" i="17"/>
  <c r="AB714" i="17"/>
  <c r="AC714" i="17"/>
  <c r="AD714" i="17"/>
  <c r="AE714" i="17"/>
  <c r="AB715" i="17"/>
  <c r="AC715" i="17"/>
  <c r="AD715" i="17"/>
  <c r="AE715" i="17"/>
  <c r="AB716" i="17"/>
  <c r="AC716" i="17"/>
  <c r="AD716" i="17"/>
  <c r="AE716" i="17"/>
  <c r="AB717" i="17"/>
  <c r="AC717" i="17"/>
  <c r="AD717" i="17"/>
  <c r="AE717" i="17"/>
  <c r="AB718" i="17"/>
  <c r="AC718" i="17"/>
  <c r="AD718" i="17"/>
  <c r="AE718" i="17"/>
  <c r="AB719" i="17"/>
  <c r="AC719" i="17"/>
  <c r="AD719" i="17"/>
  <c r="AE719" i="17"/>
  <c r="AB720" i="17"/>
  <c r="AC720" i="17"/>
  <c r="AD720" i="17"/>
  <c r="AE720" i="17"/>
  <c r="AB721" i="17"/>
  <c r="AC721" i="17"/>
  <c r="AD721" i="17"/>
  <c r="AE721" i="17"/>
  <c r="AB722" i="17"/>
  <c r="AC722" i="17"/>
  <c r="AD722" i="17"/>
  <c r="AE722" i="17"/>
  <c r="AB723" i="17"/>
  <c r="K13" i="84" s="1"/>
  <c r="AC723" i="17"/>
  <c r="AD723" i="17"/>
  <c r="AE723" i="17"/>
  <c r="AB724" i="17"/>
  <c r="AC724" i="17"/>
  <c r="AD724" i="17"/>
  <c r="AE724" i="17"/>
  <c r="AB725" i="17"/>
  <c r="AC725" i="17"/>
  <c r="AD725" i="17"/>
  <c r="AE725" i="17"/>
  <c r="AB726" i="17"/>
  <c r="K7" i="84" s="1"/>
  <c r="AC726" i="17"/>
  <c r="AD726" i="17"/>
  <c r="AE726" i="17"/>
  <c r="AB727" i="17"/>
  <c r="AC727" i="17"/>
  <c r="AD727" i="17"/>
  <c r="AE727" i="17"/>
  <c r="AB728" i="17"/>
  <c r="AC728" i="17"/>
  <c r="AD728" i="17"/>
  <c r="AE728" i="17"/>
  <c r="AB729" i="17"/>
  <c r="AC729" i="17"/>
  <c r="AD729" i="17"/>
  <c r="AE729" i="17"/>
  <c r="AB730" i="17"/>
  <c r="AC730" i="17"/>
  <c r="AD730" i="17"/>
  <c r="AE730" i="17"/>
  <c r="AB731" i="17"/>
  <c r="AC731" i="17"/>
  <c r="AD731" i="17"/>
  <c r="AE731" i="17"/>
  <c r="AB732" i="17"/>
  <c r="K15" i="75" s="1"/>
  <c r="K16" i="75" s="1"/>
  <c r="F124" i="70" s="1"/>
  <c r="AC732" i="17"/>
  <c r="AD732" i="17"/>
  <c r="AE732" i="17"/>
  <c r="AB733" i="17"/>
  <c r="AC733" i="17"/>
  <c r="AD733" i="17"/>
  <c r="AE733" i="17"/>
  <c r="AB734" i="17"/>
  <c r="AC734" i="17"/>
  <c r="AD734" i="17"/>
  <c r="AE734" i="17"/>
  <c r="AB735" i="17"/>
  <c r="K31" i="75" s="1"/>
  <c r="AC735" i="17"/>
  <c r="AD735" i="17"/>
  <c r="AE735" i="17"/>
  <c r="AB736" i="17"/>
  <c r="AC736" i="17"/>
  <c r="AD736" i="17"/>
  <c r="AE736" i="17"/>
  <c r="AB737" i="17"/>
  <c r="AC737" i="17"/>
  <c r="AD737" i="17"/>
  <c r="AE737" i="17"/>
  <c r="AB738" i="17"/>
  <c r="K43" i="75" s="1"/>
  <c r="AC738" i="17"/>
  <c r="AD738" i="17"/>
  <c r="AE738" i="17"/>
  <c r="AB739" i="17"/>
  <c r="AC739" i="17"/>
  <c r="AD739" i="17"/>
  <c r="AE739" i="17"/>
  <c r="AB740" i="17"/>
  <c r="AC740" i="17"/>
  <c r="AD740" i="17"/>
  <c r="AE740" i="17"/>
  <c r="AB741" i="17"/>
  <c r="K91" i="75" s="1"/>
  <c r="AC741" i="17"/>
  <c r="AD741" i="17"/>
  <c r="AE741" i="17"/>
  <c r="AB742" i="17"/>
  <c r="AC742" i="17"/>
  <c r="AD742" i="17"/>
  <c r="AE742" i="17"/>
  <c r="AB743" i="17"/>
  <c r="AC743" i="17"/>
  <c r="AD743" i="17"/>
  <c r="AE743" i="17"/>
  <c r="AB744" i="17"/>
  <c r="K103" i="75" s="1"/>
  <c r="AC744" i="17"/>
  <c r="AD744" i="17"/>
  <c r="AE744" i="17"/>
  <c r="AB745" i="17"/>
  <c r="AC745" i="17"/>
  <c r="AD745" i="17"/>
  <c r="AE745" i="17"/>
  <c r="AB746" i="17"/>
  <c r="AC746" i="17"/>
  <c r="AD746" i="17"/>
  <c r="AE746" i="17"/>
  <c r="AB747" i="17"/>
  <c r="K115" i="75" s="1"/>
  <c r="AC747" i="17"/>
  <c r="AD747" i="17"/>
  <c r="AE747" i="17"/>
  <c r="AB748" i="17"/>
  <c r="AC748" i="17"/>
  <c r="AD748" i="17"/>
  <c r="AE748" i="17"/>
  <c r="AB749" i="17"/>
  <c r="AC749" i="17"/>
  <c r="AD749" i="17"/>
  <c r="AE749" i="17"/>
  <c r="AB750" i="17"/>
  <c r="K127" i="75" s="1"/>
  <c r="AC750" i="17"/>
  <c r="AD750" i="17"/>
  <c r="AE750" i="17"/>
  <c r="AB751" i="17"/>
  <c r="AC751" i="17"/>
  <c r="AD751" i="17"/>
  <c r="AE751" i="17"/>
  <c r="AB752" i="17"/>
  <c r="AC752" i="17"/>
  <c r="AD752" i="17"/>
  <c r="AE752" i="17"/>
  <c r="AB753" i="17"/>
  <c r="K139" i="75" s="1"/>
  <c r="AC753" i="17"/>
  <c r="AD753" i="17"/>
  <c r="AE753" i="17"/>
  <c r="AB754" i="17"/>
  <c r="AC754" i="17"/>
  <c r="AD754" i="17"/>
  <c r="AF754" i="17" s="1"/>
  <c r="G754" i="59" s="1"/>
  <c r="AE754" i="17"/>
  <c r="AB755" i="17"/>
  <c r="AC755" i="17"/>
  <c r="AD755" i="17"/>
  <c r="AE755" i="17"/>
  <c r="AF755" i="17" s="1"/>
  <c r="G755" i="59" s="1"/>
  <c r="AB756" i="17"/>
  <c r="AC756" i="17"/>
  <c r="AD756" i="17"/>
  <c r="AE756" i="17"/>
  <c r="AB757" i="17"/>
  <c r="AC757" i="17"/>
  <c r="AD757" i="17"/>
  <c r="AE757" i="17"/>
  <c r="AB758" i="17"/>
  <c r="AC758" i="17"/>
  <c r="AD758" i="17"/>
  <c r="AE758" i="17"/>
  <c r="AF758" i="17" s="1"/>
  <c r="G758" i="59" s="1"/>
  <c r="AB759" i="17"/>
  <c r="AC759" i="17"/>
  <c r="AD759" i="17"/>
  <c r="AE759" i="17"/>
  <c r="AB760" i="17"/>
  <c r="AC760" i="17"/>
  <c r="AD760" i="17"/>
  <c r="AE760" i="17"/>
  <c r="AB761" i="17"/>
  <c r="AC761" i="17"/>
  <c r="AD761" i="17"/>
  <c r="AE761" i="17"/>
  <c r="AF761" i="17" s="1"/>
  <c r="G761" i="59" s="1"/>
  <c r="AB762" i="17"/>
  <c r="AC762" i="17"/>
  <c r="AD762" i="17"/>
  <c r="AE762" i="17"/>
  <c r="AB763" i="17"/>
  <c r="AC763" i="17"/>
  <c r="AD763" i="17"/>
  <c r="AE763" i="17"/>
  <c r="AB764" i="17"/>
  <c r="AC764" i="17"/>
  <c r="AD764" i="17"/>
  <c r="AE764" i="17"/>
  <c r="AF764" i="17" s="1"/>
  <c r="G764" i="59" s="1"/>
  <c r="H111" i="61" s="1"/>
  <c r="AB765" i="17"/>
  <c r="AC765" i="17"/>
  <c r="AD765" i="17"/>
  <c r="AE765" i="17"/>
  <c r="AB766" i="17"/>
  <c r="AC766" i="17"/>
  <c r="AD766" i="17"/>
  <c r="AE766" i="17"/>
  <c r="AB767" i="17"/>
  <c r="AC767" i="17"/>
  <c r="AD767" i="17"/>
  <c r="AE767" i="17"/>
  <c r="AF767" i="17" s="1"/>
  <c r="G767" i="59" s="1"/>
  <c r="AB768" i="17"/>
  <c r="AC768" i="17"/>
  <c r="AD768" i="17"/>
  <c r="AE768" i="17"/>
  <c r="AB769" i="17"/>
  <c r="AC769" i="17"/>
  <c r="AD769" i="17"/>
  <c r="AE769" i="17"/>
  <c r="AB770" i="17"/>
  <c r="AC770" i="17"/>
  <c r="AD770" i="17"/>
  <c r="AE770" i="17"/>
  <c r="AF770" i="17" s="1"/>
  <c r="G770" i="59" s="1"/>
  <c r="G770" i="92" s="1"/>
  <c r="AB771" i="17"/>
  <c r="AC771" i="17"/>
  <c r="AD771" i="17"/>
  <c r="AE771" i="17"/>
  <c r="AB772" i="17"/>
  <c r="AC772" i="17"/>
  <c r="AD772" i="17"/>
  <c r="AE772" i="17"/>
  <c r="AB773" i="17"/>
  <c r="AC773" i="17"/>
  <c r="AD773" i="17"/>
  <c r="AE773" i="17"/>
  <c r="AF773" i="17" s="1"/>
  <c r="G773" i="59" s="1"/>
  <c r="H255" i="61" s="1"/>
  <c r="AB774" i="17"/>
  <c r="AC774" i="17"/>
  <c r="AD774" i="17"/>
  <c r="AE774" i="17"/>
  <c r="AB775" i="17"/>
  <c r="AC775" i="17"/>
  <c r="AD775" i="17"/>
  <c r="AE775" i="17"/>
  <c r="AB776" i="17"/>
  <c r="AC776" i="17"/>
  <c r="AD776" i="17"/>
  <c r="AE776" i="17"/>
  <c r="AF776" i="17" s="1"/>
  <c r="G776" i="59" s="1"/>
  <c r="AB777" i="17"/>
  <c r="AC777" i="17"/>
  <c r="AD777" i="17"/>
  <c r="AE777" i="17"/>
  <c r="AB778" i="17"/>
  <c r="AC778" i="17"/>
  <c r="AD778" i="17"/>
  <c r="AE778" i="17"/>
  <c r="AB779" i="17"/>
  <c r="AC779" i="17"/>
  <c r="AD779" i="17"/>
  <c r="AE779" i="17"/>
  <c r="AF779" i="17" s="1"/>
  <c r="G779" i="59" s="1"/>
  <c r="AB780" i="17"/>
  <c r="AC780" i="17"/>
  <c r="AD780" i="17"/>
  <c r="AE780" i="17"/>
  <c r="AB781" i="17"/>
  <c r="AC781" i="17"/>
  <c r="AD781" i="17"/>
  <c r="AE781" i="17"/>
  <c r="AB782" i="17"/>
  <c r="AC782" i="17"/>
  <c r="AD782" i="17"/>
  <c r="AE782" i="17"/>
  <c r="AF782" i="17" s="1"/>
  <c r="G782" i="59" s="1"/>
  <c r="G782" i="92" s="1"/>
  <c r="AB783" i="17"/>
  <c r="AC783" i="17"/>
  <c r="AD783" i="17"/>
  <c r="AE783" i="17"/>
  <c r="AB784" i="17"/>
  <c r="AC784" i="17"/>
  <c r="AD784" i="17"/>
  <c r="AE784" i="17"/>
  <c r="AB785" i="17"/>
  <c r="AC785" i="17"/>
  <c r="AD785" i="17"/>
  <c r="AE785" i="17"/>
  <c r="AF785" i="17" s="1"/>
  <c r="G785" i="59" s="1"/>
  <c r="G785" i="92" s="1"/>
  <c r="AB786" i="17"/>
  <c r="AC786" i="17"/>
  <c r="AD786" i="17"/>
  <c r="AE786" i="17"/>
  <c r="AB787" i="17"/>
  <c r="AC787" i="17"/>
  <c r="AD787" i="17"/>
  <c r="AE787" i="17"/>
  <c r="AB788" i="17"/>
  <c r="AC788" i="17"/>
  <c r="AD788" i="17"/>
  <c r="AE788" i="17"/>
  <c r="AF788" i="17" s="1"/>
  <c r="G788" i="59" s="1"/>
  <c r="G788" i="92" s="1"/>
  <c r="AB789" i="17"/>
  <c r="AC789" i="17"/>
  <c r="AD789" i="17"/>
  <c r="AE789" i="17"/>
  <c r="AB790" i="17"/>
  <c r="AC790" i="17"/>
  <c r="AD790" i="17"/>
  <c r="AE790" i="17"/>
  <c r="AB791" i="17"/>
  <c r="AC791" i="17"/>
  <c r="AD791" i="17"/>
  <c r="AE791" i="17"/>
  <c r="AB792" i="17"/>
  <c r="AC792" i="17"/>
  <c r="AD792" i="17"/>
  <c r="AE792" i="17"/>
  <c r="AB793" i="17"/>
  <c r="AC793" i="17"/>
  <c r="AD793" i="17"/>
  <c r="AE793" i="17"/>
  <c r="AB794" i="17"/>
  <c r="AC794" i="17"/>
  <c r="AD794" i="17"/>
  <c r="AE794" i="17"/>
  <c r="AB795" i="17"/>
  <c r="AC795" i="17"/>
  <c r="AD795" i="17"/>
  <c r="AE795" i="17"/>
  <c r="AB796" i="17"/>
  <c r="AC796" i="17"/>
  <c r="AD796" i="17"/>
  <c r="AE796" i="17"/>
  <c r="AB797" i="17"/>
  <c r="AC797" i="17"/>
  <c r="AD797" i="17"/>
  <c r="AE797" i="17"/>
  <c r="AF797" i="17" s="1"/>
  <c r="G797" i="59" s="1"/>
  <c r="AB798" i="17"/>
  <c r="AC798" i="17"/>
  <c r="AD798" i="17"/>
  <c r="AE798" i="17"/>
  <c r="AB799" i="17"/>
  <c r="AC799" i="17"/>
  <c r="AD799" i="17"/>
  <c r="AE799" i="17"/>
  <c r="AB800" i="17"/>
  <c r="AC800" i="17"/>
  <c r="AD800" i="17"/>
  <c r="AE800" i="17"/>
  <c r="AF800" i="17" s="1"/>
  <c r="G800" i="59" s="1"/>
  <c r="G800" i="92" s="1"/>
  <c r="AB801" i="17"/>
  <c r="AC801" i="17"/>
  <c r="AD801" i="17"/>
  <c r="AE801" i="17"/>
  <c r="AB802" i="17"/>
  <c r="AC802" i="17"/>
  <c r="AD802" i="17"/>
  <c r="AE802" i="17"/>
  <c r="AB803" i="17"/>
  <c r="AC803" i="17"/>
  <c r="AD803" i="17"/>
  <c r="AE803" i="17"/>
  <c r="AF803" i="17" s="1"/>
  <c r="G803" i="59" s="1"/>
  <c r="G803" i="92" s="1"/>
  <c r="AB804" i="17"/>
  <c r="AC804" i="17"/>
  <c r="AD804" i="17"/>
  <c r="AE804" i="17"/>
  <c r="AB805" i="17"/>
  <c r="AC805" i="17"/>
  <c r="AD805" i="17"/>
  <c r="AE805" i="17"/>
  <c r="AB806" i="17"/>
  <c r="AC806" i="17"/>
  <c r="AD806" i="17"/>
  <c r="AE806" i="17"/>
  <c r="AF806" i="17" s="1"/>
  <c r="G806" i="59" s="1"/>
  <c r="AB807" i="17"/>
  <c r="AC807" i="17"/>
  <c r="AD807" i="17"/>
  <c r="AE807" i="17"/>
  <c r="AB808" i="17"/>
  <c r="AC808" i="17"/>
  <c r="AD808" i="17"/>
  <c r="AE808" i="17"/>
  <c r="AB809" i="17"/>
  <c r="AC809" i="17"/>
  <c r="AD809" i="17"/>
  <c r="AE809" i="17"/>
  <c r="AF809" i="17" s="1"/>
  <c r="G809" i="59" s="1"/>
  <c r="G809" i="92" s="1"/>
  <c r="AB810" i="17"/>
  <c r="AC810" i="17"/>
  <c r="AD810" i="17"/>
  <c r="AE810" i="17"/>
  <c r="AB811" i="17"/>
  <c r="AC811" i="17"/>
  <c r="AD811" i="17"/>
  <c r="AE811" i="17"/>
  <c r="AB812" i="17"/>
  <c r="AC812" i="17"/>
  <c r="AD812" i="17"/>
  <c r="AE812" i="17"/>
  <c r="AF812" i="17" s="1"/>
  <c r="G812" i="59" s="1"/>
  <c r="G812" i="92" s="1"/>
  <c r="AB813" i="17"/>
  <c r="AC813" i="17"/>
  <c r="AD813" i="17"/>
  <c r="AE813" i="17"/>
  <c r="AB814" i="17"/>
  <c r="AC814" i="17"/>
  <c r="AD814" i="17"/>
  <c r="AE814" i="17"/>
  <c r="AB815" i="17"/>
  <c r="AC815" i="17"/>
  <c r="AD815" i="17"/>
  <c r="AE815" i="17"/>
  <c r="AF815" i="17" s="1"/>
  <c r="G815" i="59" s="1"/>
  <c r="G815" i="92" s="1"/>
  <c r="AB816" i="17"/>
  <c r="AC816" i="17"/>
  <c r="AD816" i="17"/>
  <c r="AE816" i="17"/>
  <c r="AB817" i="17"/>
  <c r="AC817" i="17"/>
  <c r="AD817" i="17"/>
  <c r="AE817" i="17"/>
  <c r="AB818" i="17"/>
  <c r="AC818" i="17"/>
  <c r="AD818" i="17"/>
  <c r="AE818" i="17"/>
  <c r="AF818" i="17" s="1"/>
  <c r="G818" i="59" s="1"/>
  <c r="G818" i="92" s="1"/>
  <c r="AB819" i="17"/>
  <c r="AC819" i="17"/>
  <c r="AD819" i="17"/>
  <c r="AE819" i="17"/>
  <c r="AB820" i="17"/>
  <c r="AC820" i="17"/>
  <c r="AD820" i="17"/>
  <c r="AE820" i="17"/>
  <c r="AB821" i="17"/>
  <c r="AC821" i="17"/>
  <c r="AD821" i="17"/>
  <c r="AE821" i="17"/>
  <c r="AF821" i="17" s="1"/>
  <c r="G821" i="59" s="1"/>
  <c r="AB822" i="17"/>
  <c r="AC822" i="17"/>
  <c r="AD822" i="17"/>
  <c r="AE822" i="17"/>
  <c r="AB823" i="17"/>
  <c r="AC823" i="17"/>
  <c r="AD823" i="17"/>
  <c r="AE823" i="17"/>
  <c r="AB824" i="17"/>
  <c r="AC824" i="17"/>
  <c r="AD824" i="17"/>
  <c r="AE824" i="17"/>
  <c r="AF824" i="17" s="1"/>
  <c r="G824" i="59" s="1"/>
  <c r="G824" i="92" s="1"/>
  <c r="AB825" i="17"/>
  <c r="AC825" i="17"/>
  <c r="AD825" i="17"/>
  <c r="AE825" i="17"/>
  <c r="AB826" i="17"/>
  <c r="AC826" i="17"/>
  <c r="AD826" i="17"/>
  <c r="AE826" i="17"/>
  <c r="AB827" i="17"/>
  <c r="AC827" i="17"/>
  <c r="AD827" i="17"/>
  <c r="AE827" i="17"/>
  <c r="AF827" i="17" s="1"/>
  <c r="G827" i="59" s="1"/>
  <c r="G827" i="92" s="1"/>
  <c r="AB828" i="17"/>
  <c r="AC828" i="17"/>
  <c r="AD828" i="17"/>
  <c r="AE828" i="17"/>
  <c r="AB829" i="17"/>
  <c r="AC829" i="17"/>
  <c r="AD829" i="17"/>
  <c r="AE829" i="17"/>
  <c r="AB830" i="17"/>
  <c r="AC830" i="17"/>
  <c r="AD830" i="17"/>
  <c r="AE830" i="17"/>
  <c r="AF830" i="17" s="1"/>
  <c r="G830" i="59" s="1"/>
  <c r="G830" i="92" s="1"/>
  <c r="AB831" i="17"/>
  <c r="AC831" i="17"/>
  <c r="AD831" i="17"/>
  <c r="AE831" i="17"/>
  <c r="AB832" i="17"/>
  <c r="AC832" i="17"/>
  <c r="AD832" i="17"/>
  <c r="AE832" i="17"/>
  <c r="AB833" i="17"/>
  <c r="AC833" i="17"/>
  <c r="AD833" i="17"/>
  <c r="AE833" i="17"/>
  <c r="AF833" i="17" s="1"/>
  <c r="G833" i="59" s="1"/>
  <c r="G833" i="92" s="1"/>
  <c r="AB834" i="17"/>
  <c r="AC834" i="17"/>
  <c r="AD834" i="17"/>
  <c r="AE834" i="17"/>
  <c r="AB835" i="17"/>
  <c r="AC835" i="17"/>
  <c r="AD835" i="17"/>
  <c r="AE835" i="17"/>
  <c r="AB836" i="17"/>
  <c r="AC836" i="17"/>
  <c r="AD836" i="17"/>
  <c r="AE836" i="17"/>
  <c r="AF836" i="17" s="1"/>
  <c r="G836" i="59" s="1"/>
  <c r="G836" i="92" s="1"/>
  <c r="AB837" i="17"/>
  <c r="AC837" i="17"/>
  <c r="AD837" i="17"/>
  <c r="AE837" i="17"/>
  <c r="AB838" i="17"/>
  <c r="AC838" i="17"/>
  <c r="AD838" i="17"/>
  <c r="AE838" i="17"/>
  <c r="AB839" i="17"/>
  <c r="AC839" i="17"/>
  <c r="AD839" i="17"/>
  <c r="AE839" i="17"/>
  <c r="AF839" i="17" s="1"/>
  <c r="G839" i="59" s="1"/>
  <c r="G839" i="92" s="1"/>
  <c r="AB840" i="17"/>
  <c r="AC840" i="17"/>
  <c r="AD840" i="17"/>
  <c r="AE840" i="17"/>
  <c r="AB841" i="17"/>
  <c r="AC841" i="17"/>
  <c r="AD841" i="17"/>
  <c r="AE841" i="17"/>
  <c r="T6" i="17"/>
  <c r="U6" i="17"/>
  <c r="V6" i="17"/>
  <c r="W6" i="17"/>
  <c r="X6" i="17" s="1"/>
  <c r="F6" i="59" s="1"/>
  <c r="F6" i="92" s="1"/>
  <c r="T7" i="17"/>
  <c r="U7" i="17"/>
  <c r="V7" i="17"/>
  <c r="W7" i="17"/>
  <c r="T8" i="17"/>
  <c r="U8" i="17"/>
  <c r="V8" i="17"/>
  <c r="W8" i="17"/>
  <c r="T9" i="17"/>
  <c r="U9" i="17"/>
  <c r="V9" i="17"/>
  <c r="W9" i="17"/>
  <c r="X9" i="17" s="1"/>
  <c r="F9" i="59" s="1"/>
  <c r="G89" i="58" s="1"/>
  <c r="T10" i="17"/>
  <c r="U10" i="17"/>
  <c r="V10" i="17"/>
  <c r="W10" i="17"/>
  <c r="T11" i="17"/>
  <c r="U11" i="17"/>
  <c r="V11" i="17"/>
  <c r="W11" i="17"/>
  <c r="T12" i="17"/>
  <c r="U12" i="17"/>
  <c r="V12" i="17"/>
  <c r="W12" i="17"/>
  <c r="X12" i="17" s="1"/>
  <c r="F12" i="59" s="1"/>
  <c r="F12" i="92" s="1"/>
  <c r="T13" i="17"/>
  <c r="U13" i="17"/>
  <c r="V13" i="17"/>
  <c r="W13" i="17"/>
  <c r="T14" i="17"/>
  <c r="U14" i="17"/>
  <c r="V14" i="17"/>
  <c r="W14" i="17"/>
  <c r="T15" i="17"/>
  <c r="U15" i="17"/>
  <c r="V15" i="17"/>
  <c r="W15" i="17"/>
  <c r="X15" i="17" s="1"/>
  <c r="F15" i="59" s="1"/>
  <c r="F15" i="92" s="1"/>
  <c r="T16" i="17"/>
  <c r="U16" i="17"/>
  <c r="V16" i="17"/>
  <c r="W16" i="17"/>
  <c r="T17" i="17"/>
  <c r="U17" i="17"/>
  <c r="V17" i="17"/>
  <c r="W17" i="17"/>
  <c r="T18" i="17"/>
  <c r="U18" i="17"/>
  <c r="V18" i="17"/>
  <c r="W18" i="17"/>
  <c r="X18" i="17" s="1"/>
  <c r="F18" i="59" s="1"/>
  <c r="F18" i="92" s="1"/>
  <c r="T19" i="17"/>
  <c r="U19" i="17"/>
  <c r="V19" i="17"/>
  <c r="W19" i="17"/>
  <c r="T20" i="17"/>
  <c r="U20" i="17"/>
  <c r="V20" i="17"/>
  <c r="W20" i="17"/>
  <c r="T21" i="17"/>
  <c r="U21" i="17"/>
  <c r="V21" i="17"/>
  <c r="W21" i="17"/>
  <c r="X21" i="17" s="1"/>
  <c r="F21" i="59" s="1"/>
  <c r="G65" i="58" s="1"/>
  <c r="T22" i="17"/>
  <c r="U22" i="17"/>
  <c r="V22" i="17"/>
  <c r="W22" i="17"/>
  <c r="T23" i="17"/>
  <c r="U23" i="17"/>
  <c r="V23" i="17"/>
  <c r="W23" i="17"/>
  <c r="T24" i="17"/>
  <c r="U24" i="17"/>
  <c r="V24" i="17"/>
  <c r="W24" i="17"/>
  <c r="X24" i="17" s="1"/>
  <c r="F24" i="59" s="1"/>
  <c r="G41" i="58" s="1"/>
  <c r="T25" i="17"/>
  <c r="U25" i="17"/>
  <c r="V25" i="17"/>
  <c r="W25" i="17"/>
  <c r="T26" i="17"/>
  <c r="U26" i="17"/>
  <c r="V26" i="17"/>
  <c r="W26" i="17"/>
  <c r="T27" i="17"/>
  <c r="U27" i="17"/>
  <c r="V27" i="17"/>
  <c r="W27" i="17"/>
  <c r="X27" i="17" s="1"/>
  <c r="F27" i="59" s="1"/>
  <c r="T28" i="17"/>
  <c r="U28" i="17"/>
  <c r="V28" i="17"/>
  <c r="W28" i="17"/>
  <c r="T29" i="17"/>
  <c r="U29" i="17"/>
  <c r="V29" i="17"/>
  <c r="W29" i="17"/>
  <c r="T30" i="17"/>
  <c r="U30" i="17"/>
  <c r="V30" i="17"/>
  <c r="W30" i="17"/>
  <c r="X30" i="17" s="1"/>
  <c r="F30" i="59" s="1"/>
  <c r="F30" i="92" s="1"/>
  <c r="T31" i="17"/>
  <c r="U31" i="17"/>
  <c r="V31" i="17"/>
  <c r="W31" i="17"/>
  <c r="T32" i="17"/>
  <c r="U32" i="17"/>
  <c r="V32" i="17"/>
  <c r="W32" i="17"/>
  <c r="T33" i="17"/>
  <c r="U33" i="17"/>
  <c r="V33" i="17"/>
  <c r="W33" i="17"/>
  <c r="X33" i="17" s="1"/>
  <c r="F33" i="59" s="1"/>
  <c r="F33" i="92" s="1"/>
  <c r="T34" i="17"/>
  <c r="U34" i="17"/>
  <c r="V34" i="17"/>
  <c r="W34" i="17"/>
  <c r="T35" i="17"/>
  <c r="U35" i="17"/>
  <c r="V35" i="17"/>
  <c r="W35" i="17"/>
  <c r="T36" i="17"/>
  <c r="U36" i="17"/>
  <c r="V36" i="17"/>
  <c r="W36" i="17"/>
  <c r="T37" i="17"/>
  <c r="U37" i="17"/>
  <c r="V37" i="17"/>
  <c r="W37" i="17"/>
  <c r="T38" i="17"/>
  <c r="U38" i="17"/>
  <c r="V38" i="17"/>
  <c r="W38" i="17"/>
  <c r="T39" i="17"/>
  <c r="U39" i="17"/>
  <c r="V39" i="17"/>
  <c r="W39" i="17"/>
  <c r="X39" i="17" s="1"/>
  <c r="F39" i="59" s="1"/>
  <c r="F39" i="92" s="1"/>
  <c r="T40" i="17"/>
  <c r="U40" i="17"/>
  <c r="V40" i="17"/>
  <c r="W40" i="17"/>
  <c r="T41" i="17"/>
  <c r="U41" i="17"/>
  <c r="V41" i="17"/>
  <c r="W41" i="17"/>
  <c r="P20" i="81" s="1"/>
  <c r="T42" i="17"/>
  <c r="U42" i="17"/>
  <c r="V42" i="17"/>
  <c r="W42" i="17"/>
  <c r="P21" i="81" s="1"/>
  <c r="T43" i="17"/>
  <c r="U43" i="17"/>
  <c r="V43" i="17"/>
  <c r="W43" i="17"/>
  <c r="T44" i="17"/>
  <c r="U44" i="17"/>
  <c r="V44" i="17"/>
  <c r="W44" i="17"/>
  <c r="T45" i="17"/>
  <c r="U45" i="17"/>
  <c r="V45" i="17"/>
  <c r="W45" i="17"/>
  <c r="X45" i="17" s="1"/>
  <c r="F45" i="59" s="1"/>
  <c r="F45" i="92" s="1"/>
  <c r="T46" i="17"/>
  <c r="U46" i="17"/>
  <c r="V46" i="17"/>
  <c r="W46" i="17"/>
  <c r="T47" i="17"/>
  <c r="U47" i="17"/>
  <c r="V47" i="17"/>
  <c r="W47" i="17"/>
  <c r="T48" i="17"/>
  <c r="U48" i="17"/>
  <c r="V48" i="17"/>
  <c r="W48" i="17"/>
  <c r="X48" i="17" s="1"/>
  <c r="F48" i="59" s="1"/>
  <c r="F48" i="92" s="1"/>
  <c r="T49" i="17"/>
  <c r="I61" i="55" s="1"/>
  <c r="U49" i="17"/>
  <c r="V49" i="17"/>
  <c r="W49" i="17"/>
  <c r="T50" i="17"/>
  <c r="U50" i="17"/>
  <c r="V50" i="17"/>
  <c r="W50" i="17"/>
  <c r="T51" i="17"/>
  <c r="U51" i="17"/>
  <c r="V51" i="17"/>
  <c r="W51" i="17"/>
  <c r="X51" i="17" s="1"/>
  <c r="F51" i="59" s="1"/>
  <c r="F51" i="92" s="1"/>
  <c r="T52" i="17"/>
  <c r="U52" i="17"/>
  <c r="V52" i="17"/>
  <c r="W52" i="17"/>
  <c r="X52" i="17" s="1"/>
  <c r="F52" i="59" s="1"/>
  <c r="F52" i="92" s="1"/>
  <c r="T53" i="17"/>
  <c r="U53" i="17"/>
  <c r="V53" i="17"/>
  <c r="W53" i="17"/>
  <c r="T54" i="17"/>
  <c r="U54" i="17"/>
  <c r="V54" i="17"/>
  <c r="W54" i="17"/>
  <c r="X54" i="17" s="1"/>
  <c r="F54" i="59" s="1"/>
  <c r="F54" i="92" s="1"/>
  <c r="T55" i="17"/>
  <c r="U55" i="17"/>
  <c r="V55" i="17"/>
  <c r="W55" i="17"/>
  <c r="T56" i="17"/>
  <c r="U56" i="17"/>
  <c r="V56" i="17"/>
  <c r="W56" i="17"/>
  <c r="T57" i="17"/>
  <c r="U57" i="17"/>
  <c r="V57" i="17"/>
  <c r="W57" i="17"/>
  <c r="T58" i="17"/>
  <c r="U58" i="17"/>
  <c r="V58" i="17"/>
  <c r="W58" i="17"/>
  <c r="T59" i="17"/>
  <c r="U59" i="17"/>
  <c r="V59" i="17"/>
  <c r="W59" i="17"/>
  <c r="T60" i="17"/>
  <c r="U60" i="17"/>
  <c r="V60" i="17"/>
  <c r="W60" i="17"/>
  <c r="T61" i="17"/>
  <c r="U61" i="17"/>
  <c r="V61" i="17"/>
  <c r="W61" i="17"/>
  <c r="T62" i="17"/>
  <c r="U62" i="17"/>
  <c r="V62" i="17"/>
  <c r="X62" i="17" s="1"/>
  <c r="W62" i="17"/>
  <c r="T63" i="17"/>
  <c r="U63" i="17"/>
  <c r="V63" i="17"/>
  <c r="W63" i="17"/>
  <c r="T64" i="17"/>
  <c r="U64" i="17"/>
  <c r="V64" i="17"/>
  <c r="W64" i="17"/>
  <c r="T65" i="17"/>
  <c r="U65" i="17"/>
  <c r="V65" i="17"/>
  <c r="W65" i="17"/>
  <c r="T66" i="17"/>
  <c r="U66" i="17"/>
  <c r="V66" i="17"/>
  <c r="W66" i="17"/>
  <c r="T67" i="17"/>
  <c r="U67" i="17"/>
  <c r="V67" i="17"/>
  <c r="W67" i="17"/>
  <c r="T68" i="17"/>
  <c r="U68" i="17"/>
  <c r="V68" i="17"/>
  <c r="W68" i="17"/>
  <c r="T69" i="17"/>
  <c r="U69" i="17"/>
  <c r="V69" i="17"/>
  <c r="W69" i="17"/>
  <c r="T70" i="17"/>
  <c r="U70" i="17"/>
  <c r="V70" i="17"/>
  <c r="W70" i="17"/>
  <c r="T71" i="17"/>
  <c r="U71" i="17"/>
  <c r="V71" i="17"/>
  <c r="W71" i="17"/>
  <c r="T72" i="17"/>
  <c r="U72" i="17"/>
  <c r="V72" i="17"/>
  <c r="W72" i="17"/>
  <c r="T73" i="17"/>
  <c r="M17" i="81" s="1"/>
  <c r="U73" i="17"/>
  <c r="V73" i="17"/>
  <c r="W73" i="17"/>
  <c r="T74" i="17"/>
  <c r="U74" i="17"/>
  <c r="V74" i="17"/>
  <c r="W74" i="17"/>
  <c r="T75" i="17"/>
  <c r="U75" i="17"/>
  <c r="V75" i="17"/>
  <c r="W75" i="17"/>
  <c r="T76" i="17"/>
  <c r="U76" i="17"/>
  <c r="V76" i="17"/>
  <c r="W76" i="17"/>
  <c r="T77" i="17"/>
  <c r="U77" i="17"/>
  <c r="V77" i="17"/>
  <c r="W77" i="17"/>
  <c r="T78" i="17"/>
  <c r="U78" i="17"/>
  <c r="V78" i="17"/>
  <c r="W78" i="17"/>
  <c r="T79" i="17"/>
  <c r="U79" i="17"/>
  <c r="V79" i="17"/>
  <c r="W79" i="17"/>
  <c r="T80" i="17"/>
  <c r="U80" i="17"/>
  <c r="V80" i="17"/>
  <c r="W80" i="17"/>
  <c r="T81" i="17"/>
  <c r="I151" i="55" s="1"/>
  <c r="U81" i="17"/>
  <c r="V81" i="17"/>
  <c r="W81" i="17"/>
  <c r="T82" i="17"/>
  <c r="U82" i="17"/>
  <c r="V82" i="17"/>
  <c r="W82" i="17"/>
  <c r="X82" i="17" s="1"/>
  <c r="F82" i="59" s="1"/>
  <c r="T83" i="17"/>
  <c r="U83" i="17"/>
  <c r="V83" i="17"/>
  <c r="W83" i="17"/>
  <c r="T84" i="17"/>
  <c r="I121" i="55" s="1"/>
  <c r="U84" i="17"/>
  <c r="V84" i="17"/>
  <c r="W84" i="17"/>
  <c r="T85" i="17"/>
  <c r="U85" i="17"/>
  <c r="V85" i="17"/>
  <c r="W85" i="17"/>
  <c r="T86" i="17"/>
  <c r="U86" i="17"/>
  <c r="V86" i="17"/>
  <c r="X86" i="17" s="1"/>
  <c r="F86" i="59" s="1"/>
  <c r="F86" i="92" s="1"/>
  <c r="W86" i="17"/>
  <c r="T87" i="17"/>
  <c r="U87" i="17"/>
  <c r="J161" i="55" s="1"/>
  <c r="V87" i="17"/>
  <c r="W87" i="17"/>
  <c r="T88" i="17"/>
  <c r="U88" i="17"/>
  <c r="V88" i="17"/>
  <c r="W88" i="17"/>
  <c r="T89" i="17"/>
  <c r="U89" i="17"/>
  <c r="V89" i="17"/>
  <c r="W89" i="17"/>
  <c r="T90" i="17"/>
  <c r="U90" i="17"/>
  <c r="V90" i="17"/>
  <c r="W90" i="17"/>
  <c r="T91" i="17"/>
  <c r="U91" i="17"/>
  <c r="V91" i="17"/>
  <c r="W91" i="17"/>
  <c r="T92" i="17"/>
  <c r="U92" i="17"/>
  <c r="V92" i="17"/>
  <c r="W92" i="17"/>
  <c r="T93" i="17"/>
  <c r="U93" i="17"/>
  <c r="V93" i="17"/>
  <c r="W93" i="17"/>
  <c r="T94" i="17"/>
  <c r="U94" i="17"/>
  <c r="V94" i="17"/>
  <c r="W94" i="17"/>
  <c r="T95" i="17"/>
  <c r="U95" i="17"/>
  <c r="V95" i="17"/>
  <c r="W95" i="17"/>
  <c r="T96" i="17"/>
  <c r="U96" i="17"/>
  <c r="N8" i="81" s="1"/>
  <c r="V96" i="17"/>
  <c r="W96" i="17"/>
  <c r="P8" i="81" s="1"/>
  <c r="M47" i="81" s="1"/>
  <c r="M48" i="81" s="1"/>
  <c r="E34" i="70" s="1"/>
  <c r="T97" i="17"/>
  <c r="U97" i="17"/>
  <c r="V97" i="17"/>
  <c r="W97" i="17"/>
  <c r="T98" i="17"/>
  <c r="U98" i="17"/>
  <c r="V98" i="17"/>
  <c r="W98" i="17"/>
  <c r="T99" i="17"/>
  <c r="U99" i="17"/>
  <c r="N10" i="81" s="1"/>
  <c r="V99" i="17"/>
  <c r="W99" i="17"/>
  <c r="P10" i="81" s="1"/>
  <c r="T100" i="17"/>
  <c r="U100" i="17"/>
  <c r="V100" i="17"/>
  <c r="W100" i="17"/>
  <c r="T101" i="17"/>
  <c r="M13" i="81" s="1"/>
  <c r="U101" i="17"/>
  <c r="V101" i="17"/>
  <c r="W101" i="17"/>
  <c r="T102" i="17"/>
  <c r="U102" i="17"/>
  <c r="V102" i="17"/>
  <c r="W102" i="17"/>
  <c r="T103" i="17"/>
  <c r="U103" i="17"/>
  <c r="V103" i="17"/>
  <c r="W103" i="17"/>
  <c r="T104" i="17"/>
  <c r="U104" i="17"/>
  <c r="V104" i="17"/>
  <c r="W104" i="17"/>
  <c r="T105" i="17"/>
  <c r="U105" i="17"/>
  <c r="V105" i="17"/>
  <c r="W105" i="17"/>
  <c r="T106" i="17"/>
  <c r="U106" i="17"/>
  <c r="V106" i="17"/>
  <c r="W106" i="17"/>
  <c r="T107" i="17"/>
  <c r="U107" i="17"/>
  <c r="V107" i="17"/>
  <c r="W107" i="17"/>
  <c r="T108" i="17"/>
  <c r="U108" i="17"/>
  <c r="V108" i="17"/>
  <c r="W108" i="17"/>
  <c r="T109" i="17"/>
  <c r="U109" i="17"/>
  <c r="V109" i="17"/>
  <c r="W109" i="17"/>
  <c r="T110" i="17"/>
  <c r="U110" i="17"/>
  <c r="V110" i="17"/>
  <c r="W110" i="17"/>
  <c r="T111" i="17"/>
  <c r="U111" i="17"/>
  <c r="J46" i="56" s="1"/>
  <c r="V111" i="17"/>
  <c r="W111" i="17"/>
  <c r="T112" i="17"/>
  <c r="U112" i="17"/>
  <c r="V112" i="17"/>
  <c r="W112" i="17"/>
  <c r="T113" i="17"/>
  <c r="U113" i="17"/>
  <c r="V113" i="17"/>
  <c r="W113" i="17"/>
  <c r="T114" i="17"/>
  <c r="U114" i="17"/>
  <c r="J53" i="56" s="1"/>
  <c r="V114" i="17"/>
  <c r="W114" i="17"/>
  <c r="T115" i="17"/>
  <c r="U115" i="17"/>
  <c r="V115" i="17"/>
  <c r="W115" i="17"/>
  <c r="T116" i="17"/>
  <c r="U116" i="17"/>
  <c r="V116" i="17"/>
  <c r="W116" i="17"/>
  <c r="T117" i="17"/>
  <c r="U117" i="17"/>
  <c r="J61" i="56" s="1"/>
  <c r="V117" i="17"/>
  <c r="W117" i="17"/>
  <c r="T118" i="17"/>
  <c r="I62" i="56" s="1"/>
  <c r="U118" i="17"/>
  <c r="V118" i="17"/>
  <c r="W118" i="17"/>
  <c r="T119" i="17"/>
  <c r="U119" i="17"/>
  <c r="V119" i="17"/>
  <c r="W119" i="17"/>
  <c r="T120" i="17"/>
  <c r="U120" i="17"/>
  <c r="J64" i="56" s="1"/>
  <c r="V120" i="17"/>
  <c r="W120" i="17"/>
  <c r="T121" i="17"/>
  <c r="U121" i="17"/>
  <c r="V121" i="17"/>
  <c r="W121" i="17"/>
  <c r="T122" i="17"/>
  <c r="U122" i="17"/>
  <c r="V122" i="17"/>
  <c r="W122" i="17"/>
  <c r="T123" i="17"/>
  <c r="U123" i="17"/>
  <c r="J67" i="56" s="1"/>
  <c r="V123" i="17"/>
  <c r="W123" i="17"/>
  <c r="T124" i="17"/>
  <c r="U124" i="17"/>
  <c r="V124" i="17"/>
  <c r="W124" i="17"/>
  <c r="T125" i="17"/>
  <c r="U125" i="17"/>
  <c r="V125" i="17"/>
  <c r="W125" i="17"/>
  <c r="T126" i="17"/>
  <c r="U126" i="17"/>
  <c r="J70" i="56" s="1"/>
  <c r="V126" i="17"/>
  <c r="W126" i="17"/>
  <c r="T127" i="17"/>
  <c r="U127" i="17"/>
  <c r="V127" i="17"/>
  <c r="W127" i="17"/>
  <c r="T128" i="17"/>
  <c r="U128" i="17"/>
  <c r="V128" i="17"/>
  <c r="W128" i="17"/>
  <c r="T129" i="17"/>
  <c r="U129" i="17"/>
  <c r="V129" i="17"/>
  <c r="W129" i="17"/>
  <c r="T130" i="17"/>
  <c r="U130" i="17"/>
  <c r="V130" i="17"/>
  <c r="W130" i="17"/>
  <c r="T131" i="17"/>
  <c r="U131" i="17"/>
  <c r="V131" i="17"/>
  <c r="W131" i="17"/>
  <c r="T132" i="17"/>
  <c r="U132" i="17"/>
  <c r="V132" i="17"/>
  <c r="W132" i="17"/>
  <c r="T133" i="17"/>
  <c r="U133" i="17"/>
  <c r="V133" i="17"/>
  <c r="W133" i="17"/>
  <c r="T134" i="17"/>
  <c r="U134" i="17"/>
  <c r="V134" i="17"/>
  <c r="W134" i="17"/>
  <c r="T135" i="17"/>
  <c r="U135" i="17"/>
  <c r="V135" i="17"/>
  <c r="W135" i="17"/>
  <c r="T136" i="17"/>
  <c r="U136" i="17"/>
  <c r="V136" i="17"/>
  <c r="W136" i="17"/>
  <c r="T137" i="17"/>
  <c r="U137" i="17"/>
  <c r="V137" i="17"/>
  <c r="W137" i="17"/>
  <c r="T138" i="17"/>
  <c r="U138" i="17"/>
  <c r="V138" i="17"/>
  <c r="W138" i="17"/>
  <c r="T139" i="17"/>
  <c r="U139" i="17"/>
  <c r="V139" i="17"/>
  <c r="W139" i="17"/>
  <c r="T140" i="17"/>
  <c r="U140" i="17"/>
  <c r="V140" i="17"/>
  <c r="W140" i="17"/>
  <c r="T141" i="17"/>
  <c r="U141" i="17"/>
  <c r="V141" i="17"/>
  <c r="W141" i="17"/>
  <c r="T142" i="17"/>
  <c r="U142" i="17"/>
  <c r="V142" i="17"/>
  <c r="W142" i="17"/>
  <c r="T143" i="17"/>
  <c r="U143" i="17"/>
  <c r="V143" i="17"/>
  <c r="W143" i="17"/>
  <c r="T144" i="17"/>
  <c r="U144" i="17"/>
  <c r="V144" i="17"/>
  <c r="W144" i="17"/>
  <c r="T145" i="17"/>
  <c r="U145" i="17"/>
  <c r="V145" i="17"/>
  <c r="W145" i="17"/>
  <c r="T146" i="17"/>
  <c r="U146" i="17"/>
  <c r="V146" i="17"/>
  <c r="W146" i="17"/>
  <c r="T147" i="17"/>
  <c r="U147" i="17"/>
  <c r="V147" i="17"/>
  <c r="W147" i="17"/>
  <c r="T148" i="17"/>
  <c r="U148" i="17"/>
  <c r="V148" i="17"/>
  <c r="W148" i="17"/>
  <c r="T149" i="17"/>
  <c r="U149" i="17"/>
  <c r="V149" i="17"/>
  <c r="W149" i="17"/>
  <c r="T150" i="17"/>
  <c r="U150" i="17"/>
  <c r="V150" i="17"/>
  <c r="W150" i="17"/>
  <c r="T151" i="17"/>
  <c r="U151" i="17"/>
  <c r="V151" i="17"/>
  <c r="W151" i="17"/>
  <c r="T152" i="17"/>
  <c r="U152" i="17"/>
  <c r="V152" i="17"/>
  <c r="W152" i="17"/>
  <c r="T153" i="17"/>
  <c r="U153" i="17"/>
  <c r="V153" i="17"/>
  <c r="W153" i="17"/>
  <c r="T154" i="17"/>
  <c r="U154" i="17"/>
  <c r="V154" i="17"/>
  <c r="W154" i="17"/>
  <c r="T155" i="17"/>
  <c r="U155" i="17"/>
  <c r="V155" i="17"/>
  <c r="W155" i="17"/>
  <c r="T156" i="17"/>
  <c r="U156" i="17"/>
  <c r="V156" i="17"/>
  <c r="W156" i="17"/>
  <c r="T157" i="17"/>
  <c r="U157" i="17"/>
  <c r="V157" i="17"/>
  <c r="W157" i="17"/>
  <c r="T158" i="17"/>
  <c r="U158" i="17"/>
  <c r="V158" i="17"/>
  <c r="W158" i="17"/>
  <c r="T159" i="17"/>
  <c r="I22" i="75" s="1"/>
  <c r="U159" i="17"/>
  <c r="J22" i="75" s="1"/>
  <c r="V159" i="17"/>
  <c r="W159" i="17"/>
  <c r="T160" i="17"/>
  <c r="U160" i="17"/>
  <c r="V160" i="17"/>
  <c r="W160" i="17"/>
  <c r="T161" i="17"/>
  <c r="U161" i="17"/>
  <c r="V161" i="17"/>
  <c r="W161" i="17"/>
  <c r="T162" i="17"/>
  <c r="I34" i="75" s="1"/>
  <c r="U162" i="17"/>
  <c r="J34" i="75" s="1"/>
  <c r="V162" i="17"/>
  <c r="W162" i="17"/>
  <c r="T163" i="17"/>
  <c r="U163" i="17"/>
  <c r="V163" i="17"/>
  <c r="W163" i="17"/>
  <c r="T164" i="17"/>
  <c r="I42" i="75" s="1"/>
  <c r="U164" i="17"/>
  <c r="V164" i="17"/>
  <c r="W164" i="17"/>
  <c r="T165" i="17"/>
  <c r="U165" i="17"/>
  <c r="V165" i="17"/>
  <c r="W165" i="17"/>
  <c r="T166" i="17"/>
  <c r="U166" i="17"/>
  <c r="V166" i="17"/>
  <c r="W166" i="17"/>
  <c r="T167" i="17"/>
  <c r="U167" i="17"/>
  <c r="V167" i="17"/>
  <c r="W167" i="17"/>
  <c r="T168" i="17"/>
  <c r="U168" i="17"/>
  <c r="V168" i="17"/>
  <c r="W168" i="17"/>
  <c r="T169" i="17"/>
  <c r="U169" i="17"/>
  <c r="V169" i="17"/>
  <c r="W169" i="17"/>
  <c r="T170" i="17"/>
  <c r="U170" i="17"/>
  <c r="V170" i="17"/>
  <c r="W170" i="17"/>
  <c r="T171" i="17"/>
  <c r="U171" i="17"/>
  <c r="V171" i="17"/>
  <c r="W171" i="17"/>
  <c r="T172" i="17"/>
  <c r="U172" i="17"/>
  <c r="V172" i="17"/>
  <c r="W172" i="17"/>
  <c r="T173" i="17"/>
  <c r="U173" i="17"/>
  <c r="V173" i="17"/>
  <c r="W173" i="17"/>
  <c r="T174" i="17"/>
  <c r="I46" i="75" s="1"/>
  <c r="U174" i="17"/>
  <c r="J46" i="75" s="1"/>
  <c r="V174" i="17"/>
  <c r="W174" i="17"/>
  <c r="T175" i="17"/>
  <c r="U175" i="17"/>
  <c r="V175" i="17"/>
  <c r="W175" i="17"/>
  <c r="T176" i="17"/>
  <c r="U176" i="17"/>
  <c r="V176" i="17"/>
  <c r="W176" i="17"/>
  <c r="T177" i="17"/>
  <c r="I58" i="75" s="1"/>
  <c r="U177" i="17"/>
  <c r="J58" i="75" s="1"/>
  <c r="V177" i="17"/>
  <c r="W177" i="17"/>
  <c r="T178" i="17"/>
  <c r="U178" i="17"/>
  <c r="V178" i="17"/>
  <c r="W178" i="17"/>
  <c r="T179" i="17"/>
  <c r="U179" i="17"/>
  <c r="V179" i="17"/>
  <c r="W179" i="17"/>
  <c r="T180" i="17"/>
  <c r="I70" i="75" s="1"/>
  <c r="U180" i="17"/>
  <c r="J70" i="75" s="1"/>
  <c r="V180" i="17"/>
  <c r="W180" i="17"/>
  <c r="T181" i="17"/>
  <c r="I74" i="75" s="1"/>
  <c r="U181" i="17"/>
  <c r="V181" i="17"/>
  <c r="W181" i="17"/>
  <c r="T182" i="17"/>
  <c r="U182" i="17"/>
  <c r="V182" i="17"/>
  <c r="W182" i="17"/>
  <c r="T183" i="17"/>
  <c r="U183" i="17"/>
  <c r="V183" i="17"/>
  <c r="W183" i="17"/>
  <c r="T184" i="17"/>
  <c r="I200" i="75" s="1"/>
  <c r="U184" i="17"/>
  <c r="V184" i="17"/>
  <c r="W184" i="17"/>
  <c r="T185" i="17"/>
  <c r="U185" i="17"/>
  <c r="V185" i="17"/>
  <c r="W185" i="17"/>
  <c r="T186" i="17"/>
  <c r="U186" i="17"/>
  <c r="V186" i="17"/>
  <c r="W186" i="17"/>
  <c r="T187" i="17"/>
  <c r="U187" i="17"/>
  <c r="V187" i="17"/>
  <c r="W187" i="17"/>
  <c r="T188" i="17"/>
  <c r="U188" i="17"/>
  <c r="V188" i="17"/>
  <c r="W188" i="17"/>
  <c r="T189" i="17"/>
  <c r="U189" i="17"/>
  <c r="V189" i="17"/>
  <c r="W189" i="17"/>
  <c r="T190" i="17"/>
  <c r="U190" i="17"/>
  <c r="V190" i="17"/>
  <c r="W190" i="17"/>
  <c r="T191" i="17"/>
  <c r="U191" i="17"/>
  <c r="V191" i="17"/>
  <c r="W191" i="17"/>
  <c r="T192" i="17"/>
  <c r="U192" i="17"/>
  <c r="V192" i="17"/>
  <c r="W192" i="17"/>
  <c r="T193" i="17"/>
  <c r="U193" i="17"/>
  <c r="V193" i="17"/>
  <c r="W193" i="17"/>
  <c r="T194" i="17"/>
  <c r="U194" i="17"/>
  <c r="V194" i="17"/>
  <c r="W194" i="17"/>
  <c r="T195" i="17"/>
  <c r="U195" i="17"/>
  <c r="V195" i="17"/>
  <c r="W195" i="17"/>
  <c r="T196" i="17"/>
  <c r="U196" i="17"/>
  <c r="V196" i="17"/>
  <c r="W196" i="17"/>
  <c r="T197" i="17"/>
  <c r="U197" i="17"/>
  <c r="V197" i="17"/>
  <c r="W197" i="17"/>
  <c r="T198" i="17"/>
  <c r="U198" i="17"/>
  <c r="V198" i="17"/>
  <c r="W198" i="17"/>
  <c r="T199" i="17"/>
  <c r="U199" i="17"/>
  <c r="V199" i="17"/>
  <c r="W199" i="17"/>
  <c r="T200" i="17"/>
  <c r="U200" i="17"/>
  <c r="V200" i="17"/>
  <c r="W200" i="17"/>
  <c r="T201" i="17"/>
  <c r="U201" i="17"/>
  <c r="V201" i="17"/>
  <c r="W201" i="17"/>
  <c r="T202" i="17"/>
  <c r="U202" i="17"/>
  <c r="V202" i="17"/>
  <c r="W202" i="17"/>
  <c r="T203" i="17"/>
  <c r="U203" i="17"/>
  <c r="V203" i="17"/>
  <c r="W203" i="17"/>
  <c r="T204" i="17"/>
  <c r="U204" i="17"/>
  <c r="V204" i="17"/>
  <c r="W204" i="17"/>
  <c r="T205" i="17"/>
  <c r="I106" i="75" s="1"/>
  <c r="U205" i="17"/>
  <c r="V205" i="17"/>
  <c r="W205" i="17"/>
  <c r="T206" i="17"/>
  <c r="U206" i="17"/>
  <c r="V206" i="17"/>
  <c r="W206" i="17"/>
  <c r="T207" i="17"/>
  <c r="U207" i="17"/>
  <c r="V207" i="17"/>
  <c r="W207" i="17"/>
  <c r="T208" i="17"/>
  <c r="U208" i="17"/>
  <c r="V208" i="17"/>
  <c r="W208" i="17"/>
  <c r="T209" i="17"/>
  <c r="U209" i="17"/>
  <c r="V209" i="17"/>
  <c r="W209" i="17"/>
  <c r="T210" i="17"/>
  <c r="U210" i="17"/>
  <c r="V210" i="17"/>
  <c r="W210" i="17"/>
  <c r="T211" i="17"/>
  <c r="I114" i="75" s="1"/>
  <c r="U211" i="17"/>
  <c r="V211" i="17"/>
  <c r="W211" i="17"/>
  <c r="T212" i="17"/>
  <c r="U212" i="17"/>
  <c r="V212" i="17"/>
  <c r="W212" i="17"/>
  <c r="T213" i="17"/>
  <c r="U213" i="17"/>
  <c r="V213" i="17"/>
  <c r="W213" i="17"/>
  <c r="T214" i="17"/>
  <c r="U214" i="17"/>
  <c r="V214" i="17"/>
  <c r="W214" i="17"/>
  <c r="T215" i="17"/>
  <c r="U215" i="17"/>
  <c r="V215" i="17"/>
  <c r="W215" i="17"/>
  <c r="T216" i="17"/>
  <c r="U216" i="17"/>
  <c r="V216" i="17"/>
  <c r="W216" i="17"/>
  <c r="T217" i="17"/>
  <c r="U217" i="17"/>
  <c r="V217" i="17"/>
  <c r="W217" i="17"/>
  <c r="T218" i="17"/>
  <c r="U218" i="17"/>
  <c r="V218" i="17"/>
  <c r="W218" i="17"/>
  <c r="T219" i="17"/>
  <c r="U219" i="17"/>
  <c r="V219" i="17"/>
  <c r="W219" i="17"/>
  <c r="T220" i="17"/>
  <c r="U220" i="17"/>
  <c r="V220" i="17"/>
  <c r="W220" i="17"/>
  <c r="T221" i="17"/>
  <c r="U221" i="17"/>
  <c r="V221" i="17"/>
  <c r="W221" i="17"/>
  <c r="T222" i="17"/>
  <c r="U222" i="17"/>
  <c r="V222" i="17"/>
  <c r="W222" i="17"/>
  <c r="T223" i="17"/>
  <c r="U223" i="17"/>
  <c r="V223" i="17"/>
  <c r="W223" i="17"/>
  <c r="T224" i="17"/>
  <c r="U224" i="17"/>
  <c r="V224" i="17"/>
  <c r="W224" i="17"/>
  <c r="X224" i="17"/>
  <c r="F224" i="59" s="1"/>
  <c r="T225" i="17"/>
  <c r="U225" i="17"/>
  <c r="V225" i="17"/>
  <c r="X225" i="17" s="1"/>
  <c r="F225" i="59" s="1"/>
  <c r="G27" i="63" s="1"/>
  <c r="W225" i="17"/>
  <c r="T226" i="17"/>
  <c r="U226" i="17"/>
  <c r="V226" i="17"/>
  <c r="W226" i="17"/>
  <c r="T227" i="17"/>
  <c r="U227" i="17"/>
  <c r="V227" i="17"/>
  <c r="W227" i="17"/>
  <c r="T228" i="17"/>
  <c r="U228" i="17"/>
  <c r="V228" i="17"/>
  <c r="X228" i="17" s="1"/>
  <c r="F228" i="59" s="1"/>
  <c r="W228" i="17"/>
  <c r="T229" i="17"/>
  <c r="I138" i="75" s="1"/>
  <c r="U229" i="17"/>
  <c r="V229" i="17"/>
  <c r="W229" i="17"/>
  <c r="T230" i="17"/>
  <c r="U230" i="17"/>
  <c r="V230" i="17"/>
  <c r="W230" i="17"/>
  <c r="X230" i="17" s="1"/>
  <c r="F230" i="59"/>
  <c r="T231" i="17"/>
  <c r="U231" i="17"/>
  <c r="V231" i="17"/>
  <c r="W231" i="17"/>
  <c r="T232" i="17"/>
  <c r="U232" i="17"/>
  <c r="V232" i="17"/>
  <c r="W232" i="17"/>
  <c r="T233" i="17"/>
  <c r="U233" i="17"/>
  <c r="V233" i="17"/>
  <c r="W233" i="17"/>
  <c r="X233" i="17" s="1"/>
  <c r="F233" i="59" s="1"/>
  <c r="T234" i="17"/>
  <c r="U234" i="17"/>
  <c r="V234" i="17"/>
  <c r="W234" i="17"/>
  <c r="T235" i="17"/>
  <c r="U235" i="17"/>
  <c r="V235" i="17"/>
  <c r="W235" i="17"/>
  <c r="T236" i="17"/>
  <c r="U236" i="17"/>
  <c r="V236" i="17"/>
  <c r="W236" i="17"/>
  <c r="T237" i="17"/>
  <c r="U237" i="17"/>
  <c r="V237" i="17"/>
  <c r="W237" i="17"/>
  <c r="T238" i="17"/>
  <c r="U238" i="17"/>
  <c r="V238" i="17"/>
  <c r="W238" i="17"/>
  <c r="T239" i="17"/>
  <c r="U239" i="17"/>
  <c r="V239" i="17"/>
  <c r="W239" i="17"/>
  <c r="X239" i="17" s="1"/>
  <c r="F239" i="59" s="1"/>
  <c r="F239" i="92" s="1"/>
  <c r="T240" i="17"/>
  <c r="I142" i="75" s="1"/>
  <c r="U240" i="17"/>
  <c r="J142" i="75" s="1"/>
  <c r="V240" i="17"/>
  <c r="W240" i="17"/>
  <c r="T241" i="17"/>
  <c r="U241" i="17"/>
  <c r="V241" i="17"/>
  <c r="W241" i="17"/>
  <c r="T242" i="17"/>
  <c r="I150" i="75" s="1"/>
  <c r="U242" i="17"/>
  <c r="V242" i="17"/>
  <c r="W242" i="17"/>
  <c r="T243" i="17"/>
  <c r="I154" i="75" s="1"/>
  <c r="U243" i="17"/>
  <c r="J154" i="75" s="1"/>
  <c r="V243" i="17"/>
  <c r="W243" i="17"/>
  <c r="T244" i="17"/>
  <c r="U244" i="17"/>
  <c r="V244" i="17"/>
  <c r="W244" i="17"/>
  <c r="T245" i="17"/>
  <c r="I162" i="75" s="1"/>
  <c r="U245" i="17"/>
  <c r="V245" i="17"/>
  <c r="W245" i="17"/>
  <c r="X245" i="17" s="1"/>
  <c r="F245" i="59" s="1"/>
  <c r="T246" i="17"/>
  <c r="I166" i="75" s="1"/>
  <c r="U246" i="17"/>
  <c r="J166" i="75" s="1"/>
  <c r="V246" i="17"/>
  <c r="W246" i="17"/>
  <c r="T247" i="17"/>
  <c r="U247" i="17"/>
  <c r="V247" i="17"/>
  <c r="W247" i="17"/>
  <c r="T248" i="17"/>
  <c r="I174" i="75" s="1"/>
  <c r="U248" i="17"/>
  <c r="V248" i="17"/>
  <c r="W248" i="17"/>
  <c r="X248" i="17" s="1"/>
  <c r="F248" i="59" s="1"/>
  <c r="F248" i="92" s="1"/>
  <c r="T249" i="17"/>
  <c r="I178" i="75" s="1"/>
  <c r="U249" i="17"/>
  <c r="J178" i="75" s="1"/>
  <c r="V249" i="17"/>
  <c r="W249" i="17"/>
  <c r="T250" i="17"/>
  <c r="U250" i="17"/>
  <c r="V250" i="17"/>
  <c r="W250" i="17"/>
  <c r="T251" i="17"/>
  <c r="I204" i="75" s="1"/>
  <c r="U251" i="17"/>
  <c r="V251" i="17"/>
  <c r="W251" i="17"/>
  <c r="X251" i="17" s="1"/>
  <c r="F251" i="59" s="1"/>
  <c r="G299" i="61" s="1"/>
  <c r="T252" i="17"/>
  <c r="U252" i="17"/>
  <c r="V252" i="17"/>
  <c r="W252" i="17"/>
  <c r="T253" i="17"/>
  <c r="U253" i="17"/>
  <c r="V253" i="17"/>
  <c r="W253" i="17"/>
  <c r="T254" i="17"/>
  <c r="I183" i="75" s="1"/>
  <c r="U254" i="17"/>
  <c r="V254" i="17"/>
  <c r="W254" i="17"/>
  <c r="T255" i="17"/>
  <c r="U255" i="17"/>
  <c r="V255" i="17"/>
  <c r="W255" i="17"/>
  <c r="T256" i="17"/>
  <c r="U256" i="17"/>
  <c r="V256" i="17"/>
  <c r="W256" i="17"/>
  <c r="T257" i="17"/>
  <c r="I188" i="75" s="1"/>
  <c r="U257" i="17"/>
  <c r="V257" i="17"/>
  <c r="W257" i="17"/>
  <c r="X257" i="17" s="1"/>
  <c r="T258" i="17"/>
  <c r="I192" i="75" s="1"/>
  <c r="U258" i="17"/>
  <c r="J192" i="75" s="1"/>
  <c r="V258" i="17"/>
  <c r="X258" i="17" s="1"/>
  <c r="F258" i="59" s="1"/>
  <c r="W258" i="17"/>
  <c r="T259" i="17"/>
  <c r="U259" i="17"/>
  <c r="V259" i="17"/>
  <c r="W259" i="17"/>
  <c r="T260" i="17"/>
  <c r="U260" i="17"/>
  <c r="V260" i="17"/>
  <c r="W260" i="17"/>
  <c r="X260" i="17" s="1"/>
  <c r="F260" i="59" s="1"/>
  <c r="T261" i="17"/>
  <c r="U261" i="17"/>
  <c r="V261" i="17"/>
  <c r="W261" i="17"/>
  <c r="T262" i="17"/>
  <c r="U262" i="17"/>
  <c r="V262" i="17"/>
  <c r="W262" i="17"/>
  <c r="T263" i="17"/>
  <c r="U263" i="17"/>
  <c r="V263" i="17"/>
  <c r="W263" i="17"/>
  <c r="T264" i="17"/>
  <c r="U264" i="17"/>
  <c r="V264" i="17"/>
  <c r="W264" i="17"/>
  <c r="T265" i="17"/>
  <c r="U265" i="17"/>
  <c r="V265" i="17"/>
  <c r="W265" i="17"/>
  <c r="T266" i="17"/>
  <c r="I23" i="56" s="1"/>
  <c r="U266" i="17"/>
  <c r="V266" i="17"/>
  <c r="W266" i="17"/>
  <c r="X266" i="17" s="1"/>
  <c r="F266" i="59" s="1"/>
  <c r="F266" i="92" s="1"/>
  <c r="T267" i="17"/>
  <c r="I33" i="56" s="1"/>
  <c r="U267" i="17"/>
  <c r="V267" i="17"/>
  <c r="W267" i="17"/>
  <c r="T268" i="17"/>
  <c r="U268" i="17"/>
  <c r="V268" i="17"/>
  <c r="W268" i="17"/>
  <c r="T269" i="17"/>
  <c r="U269" i="17"/>
  <c r="V269" i="17"/>
  <c r="W269" i="17"/>
  <c r="X269" i="17" s="1"/>
  <c r="F269" i="59" s="1"/>
  <c r="F269" i="92" s="1"/>
  <c r="T270" i="17"/>
  <c r="I47" i="56" s="1"/>
  <c r="U270" i="17"/>
  <c r="V270" i="17"/>
  <c r="W270" i="17"/>
  <c r="T271" i="17"/>
  <c r="U271" i="17"/>
  <c r="V271" i="17"/>
  <c r="W271" i="17"/>
  <c r="T272" i="17"/>
  <c r="I54" i="56" s="1"/>
  <c r="U272" i="17"/>
  <c r="V272" i="17"/>
  <c r="W272" i="17"/>
  <c r="X272" i="17" s="1"/>
  <c r="F272" i="59" s="1"/>
  <c r="F272" i="92" s="1"/>
  <c r="T273" i="17"/>
  <c r="I7" i="56" s="1"/>
  <c r="U273" i="17"/>
  <c r="V273" i="17"/>
  <c r="W273" i="17"/>
  <c r="T274" i="17"/>
  <c r="U274" i="17"/>
  <c r="V274" i="17"/>
  <c r="W274" i="17"/>
  <c r="T275" i="17"/>
  <c r="I24" i="56" s="1"/>
  <c r="U275" i="17"/>
  <c r="V275" i="17"/>
  <c r="W275" i="17"/>
  <c r="X275" i="17" s="1"/>
  <c r="F275" i="59" s="1"/>
  <c r="F275" i="92" s="1"/>
  <c r="T276" i="17"/>
  <c r="I34" i="56" s="1"/>
  <c r="U276" i="17"/>
  <c r="V276" i="17"/>
  <c r="W276" i="17"/>
  <c r="T277" i="17"/>
  <c r="U277" i="17"/>
  <c r="V277" i="17"/>
  <c r="W277" i="17"/>
  <c r="T278" i="17"/>
  <c r="I41" i="56" s="1"/>
  <c r="U278" i="17"/>
  <c r="V278" i="17"/>
  <c r="W278" i="17"/>
  <c r="X278" i="17" s="1"/>
  <c r="F278" i="59" s="1"/>
  <c r="F278" i="92" s="1"/>
  <c r="T279" i="17"/>
  <c r="I74" i="56" s="1"/>
  <c r="U279" i="17"/>
  <c r="J74" i="56" s="1"/>
  <c r="V279" i="17"/>
  <c r="W279" i="17"/>
  <c r="T280" i="17"/>
  <c r="U280" i="17"/>
  <c r="V280" i="17"/>
  <c r="W280" i="17"/>
  <c r="T281" i="17"/>
  <c r="I26" i="56" s="1"/>
  <c r="U281" i="17"/>
  <c r="V281" i="17"/>
  <c r="W281" i="17"/>
  <c r="X281" i="17" s="1"/>
  <c r="F281" i="59" s="1"/>
  <c r="F281" i="92" s="1"/>
  <c r="T282" i="17"/>
  <c r="I27" i="56" s="1"/>
  <c r="U282" i="17"/>
  <c r="J27" i="56" s="1"/>
  <c r="V282" i="17"/>
  <c r="W282" i="17"/>
  <c r="T283" i="17"/>
  <c r="U283" i="17"/>
  <c r="V283" i="17"/>
  <c r="W283" i="17"/>
  <c r="T284" i="17"/>
  <c r="U284" i="17"/>
  <c r="V284" i="17"/>
  <c r="W284" i="17"/>
  <c r="X284" i="17" s="1"/>
  <c r="F284" i="59" s="1"/>
  <c r="F284" i="92" s="1"/>
  <c r="T285" i="17"/>
  <c r="U285" i="17"/>
  <c r="V285" i="17"/>
  <c r="W285" i="17"/>
  <c r="T286" i="17"/>
  <c r="U286" i="17"/>
  <c r="G19" i="87" s="1"/>
  <c r="V286" i="17"/>
  <c r="W286" i="17"/>
  <c r="T287" i="17"/>
  <c r="U287" i="17"/>
  <c r="V287" i="17"/>
  <c r="W287" i="17"/>
  <c r="T288" i="17"/>
  <c r="U288" i="17"/>
  <c r="V288" i="17"/>
  <c r="W288" i="17"/>
  <c r="T289" i="17"/>
  <c r="U289" i="17"/>
  <c r="V289" i="17"/>
  <c r="W289" i="17"/>
  <c r="T290" i="17"/>
  <c r="U290" i="17"/>
  <c r="V290" i="17"/>
  <c r="W290" i="17"/>
  <c r="T291" i="17"/>
  <c r="U291" i="17"/>
  <c r="G22" i="87" s="1"/>
  <c r="V291" i="17"/>
  <c r="W291" i="17"/>
  <c r="T292" i="17"/>
  <c r="U292" i="17"/>
  <c r="G23" i="87" s="1"/>
  <c r="V292" i="17"/>
  <c r="W292" i="17"/>
  <c r="T293" i="17"/>
  <c r="U293" i="17"/>
  <c r="V293" i="17"/>
  <c r="W293" i="17"/>
  <c r="T294" i="17"/>
  <c r="U294" i="17"/>
  <c r="V294" i="17"/>
  <c r="W294" i="17"/>
  <c r="T295" i="17"/>
  <c r="U295" i="17"/>
  <c r="V295" i="17"/>
  <c r="W295" i="17"/>
  <c r="T296" i="17"/>
  <c r="U296" i="17"/>
  <c r="V296" i="17"/>
  <c r="W296" i="17"/>
  <c r="T297" i="17"/>
  <c r="U297" i="17"/>
  <c r="V297" i="17"/>
  <c r="W297" i="17"/>
  <c r="T298" i="17"/>
  <c r="U298" i="17"/>
  <c r="V298" i="17"/>
  <c r="W298" i="17"/>
  <c r="T299" i="17"/>
  <c r="U299" i="17"/>
  <c r="V299" i="17"/>
  <c r="W299" i="17"/>
  <c r="T300" i="17"/>
  <c r="U300" i="17"/>
  <c r="G29" i="87" s="1"/>
  <c r="V300" i="17"/>
  <c r="W300" i="17"/>
  <c r="T301" i="17"/>
  <c r="U301" i="17"/>
  <c r="V301" i="17"/>
  <c r="W301" i="17"/>
  <c r="T302" i="17"/>
  <c r="U302" i="17"/>
  <c r="V302" i="17"/>
  <c r="W302" i="17"/>
  <c r="T303" i="17"/>
  <c r="I35" i="56" s="1"/>
  <c r="U303" i="17"/>
  <c r="V303" i="17"/>
  <c r="W303" i="17"/>
  <c r="T304" i="17"/>
  <c r="U304" i="17"/>
  <c r="V304" i="17"/>
  <c r="W304" i="17"/>
  <c r="T305" i="17"/>
  <c r="U305" i="17"/>
  <c r="V305" i="17"/>
  <c r="W305" i="17"/>
  <c r="T306" i="17"/>
  <c r="U306" i="17"/>
  <c r="V306" i="17"/>
  <c r="W306" i="17"/>
  <c r="T307" i="17"/>
  <c r="U307" i="17"/>
  <c r="V307" i="17"/>
  <c r="W307" i="17"/>
  <c r="T308" i="17"/>
  <c r="U308" i="17"/>
  <c r="V308" i="17"/>
  <c r="W308" i="17"/>
  <c r="T309" i="17"/>
  <c r="U309" i="17"/>
  <c r="G34" i="87" s="1"/>
  <c r="V309" i="17"/>
  <c r="W309" i="17"/>
  <c r="T310" i="17"/>
  <c r="U310" i="17"/>
  <c r="V310" i="17"/>
  <c r="W310" i="17"/>
  <c r="T311" i="17"/>
  <c r="U311" i="17"/>
  <c r="V311" i="17"/>
  <c r="W311" i="17"/>
  <c r="T312" i="17"/>
  <c r="I56" i="56" s="1"/>
  <c r="U312" i="17"/>
  <c r="V312" i="17"/>
  <c r="W312" i="17"/>
  <c r="T313" i="17"/>
  <c r="U313" i="17"/>
  <c r="V313" i="17"/>
  <c r="W313" i="17"/>
  <c r="T314" i="17"/>
  <c r="U314" i="17"/>
  <c r="V314" i="17"/>
  <c r="W314" i="17"/>
  <c r="T315" i="17"/>
  <c r="U315" i="17"/>
  <c r="V315" i="17"/>
  <c r="W315" i="17"/>
  <c r="T316" i="17"/>
  <c r="U316" i="17"/>
  <c r="V316" i="17"/>
  <c r="W316" i="17"/>
  <c r="T317" i="17"/>
  <c r="U317" i="17"/>
  <c r="V317" i="17"/>
  <c r="W317" i="17"/>
  <c r="T318" i="17"/>
  <c r="I95" i="56" s="1"/>
  <c r="U318" i="17"/>
  <c r="V318" i="17"/>
  <c r="W318" i="17"/>
  <c r="T319" i="17"/>
  <c r="U319" i="17"/>
  <c r="V319" i="17"/>
  <c r="W319" i="17"/>
  <c r="T320" i="17"/>
  <c r="U320" i="17"/>
  <c r="V320" i="17"/>
  <c r="W320" i="17"/>
  <c r="X320" i="17"/>
  <c r="F320" i="59" s="1"/>
  <c r="F320" i="92" s="1"/>
  <c r="T321" i="17"/>
  <c r="U321" i="17"/>
  <c r="V321" i="17"/>
  <c r="W321" i="17"/>
  <c r="T322" i="17"/>
  <c r="U322" i="17"/>
  <c r="V322" i="17"/>
  <c r="X322" i="17" s="1"/>
  <c r="W322" i="17"/>
  <c r="T323" i="17"/>
  <c r="U323" i="17"/>
  <c r="V323" i="17"/>
  <c r="W323" i="17"/>
  <c r="X323" i="17" s="1"/>
  <c r="F323" i="59" s="1"/>
  <c r="G10" i="58" s="1"/>
  <c r="T324" i="17"/>
  <c r="U324" i="17"/>
  <c r="V324" i="17"/>
  <c r="W324" i="17"/>
  <c r="T325" i="17"/>
  <c r="U325" i="17"/>
  <c r="V325" i="17"/>
  <c r="W325" i="17"/>
  <c r="T326" i="17"/>
  <c r="U326" i="17"/>
  <c r="V326" i="17"/>
  <c r="W326" i="17"/>
  <c r="X326" i="17" s="1"/>
  <c r="F326" i="59" s="1"/>
  <c r="F326" i="92" s="1"/>
  <c r="T327" i="17"/>
  <c r="U327" i="17"/>
  <c r="V327" i="17"/>
  <c r="W327" i="17"/>
  <c r="T328" i="17"/>
  <c r="U328" i="17"/>
  <c r="V328" i="17"/>
  <c r="W328" i="17"/>
  <c r="X328" i="17"/>
  <c r="F328" i="59" s="1"/>
  <c r="F328" i="92" s="1"/>
  <c r="T329" i="17"/>
  <c r="U329" i="17"/>
  <c r="V329" i="17"/>
  <c r="W329" i="17"/>
  <c r="T330" i="17"/>
  <c r="U330" i="17"/>
  <c r="V330" i="17"/>
  <c r="W330" i="17"/>
  <c r="T331" i="17"/>
  <c r="U331" i="17"/>
  <c r="V331" i="17"/>
  <c r="W331" i="17"/>
  <c r="X331" i="17" s="1"/>
  <c r="F331" i="59" s="1"/>
  <c r="T332" i="17"/>
  <c r="U332" i="17"/>
  <c r="V332" i="17"/>
  <c r="X332" i="17" s="1"/>
  <c r="F332" i="59" s="1"/>
  <c r="W332" i="17"/>
  <c r="T333" i="17"/>
  <c r="U333" i="17"/>
  <c r="V333" i="17"/>
  <c r="W333" i="17"/>
  <c r="T334" i="17"/>
  <c r="U334" i="17"/>
  <c r="V334" i="17"/>
  <c r="W334" i="17"/>
  <c r="X334" i="17" s="1"/>
  <c r="F334" i="59" s="1"/>
  <c r="F334" i="92" s="1"/>
  <c r="T335" i="17"/>
  <c r="U335" i="17"/>
  <c r="V335" i="17"/>
  <c r="W335" i="17"/>
  <c r="T336" i="17"/>
  <c r="U336" i="17"/>
  <c r="V336" i="17"/>
  <c r="W336" i="17"/>
  <c r="T337" i="17"/>
  <c r="U337" i="17"/>
  <c r="V337" i="17"/>
  <c r="W337" i="17"/>
  <c r="X337" i="17" s="1"/>
  <c r="F337" i="59" s="1"/>
  <c r="F337" i="92" s="1"/>
  <c r="T338" i="17"/>
  <c r="U338" i="17"/>
  <c r="V338" i="17"/>
  <c r="X338" i="17" s="1"/>
  <c r="W338" i="17"/>
  <c r="T339" i="17"/>
  <c r="U339" i="17"/>
  <c r="V339" i="17"/>
  <c r="W339" i="17"/>
  <c r="T340" i="17"/>
  <c r="U340" i="17"/>
  <c r="V340" i="17"/>
  <c r="W340" i="17"/>
  <c r="X340" i="17" s="1"/>
  <c r="F340" i="59" s="1"/>
  <c r="F340" i="92" s="1"/>
  <c r="T341" i="17"/>
  <c r="U341" i="17"/>
  <c r="V341" i="17"/>
  <c r="W341" i="17"/>
  <c r="T342" i="17"/>
  <c r="U342" i="17"/>
  <c r="V342" i="17"/>
  <c r="W342" i="17"/>
  <c r="T343" i="17"/>
  <c r="U343" i="17"/>
  <c r="V343" i="17"/>
  <c r="W343" i="17"/>
  <c r="T344" i="17"/>
  <c r="I14" i="84" s="1"/>
  <c r="U344" i="17"/>
  <c r="V344" i="17"/>
  <c r="W344" i="17"/>
  <c r="T345" i="17"/>
  <c r="U345" i="17"/>
  <c r="V345" i="17"/>
  <c r="W345" i="17"/>
  <c r="T346" i="17"/>
  <c r="U346" i="17"/>
  <c r="V346" i="17"/>
  <c r="W346" i="17"/>
  <c r="X346" i="17" s="1"/>
  <c r="F346" i="59" s="1"/>
  <c r="F346" i="92" s="1"/>
  <c r="T347" i="17"/>
  <c r="U347" i="17"/>
  <c r="V347" i="17"/>
  <c r="W347" i="17"/>
  <c r="T348" i="17"/>
  <c r="U348" i="17"/>
  <c r="V348" i="17"/>
  <c r="W348" i="17"/>
  <c r="T349" i="17"/>
  <c r="U349" i="17"/>
  <c r="V349" i="17"/>
  <c r="W349" i="17"/>
  <c r="X349" i="17" s="1"/>
  <c r="F349" i="59" s="1"/>
  <c r="F349" i="92" s="1"/>
  <c r="T350" i="17"/>
  <c r="U350" i="17"/>
  <c r="V350" i="17"/>
  <c r="W350" i="17"/>
  <c r="T351" i="17"/>
  <c r="U351" i="17"/>
  <c r="V351" i="17"/>
  <c r="W351" i="17"/>
  <c r="T352" i="17"/>
  <c r="U352" i="17"/>
  <c r="V352" i="17"/>
  <c r="W352" i="17"/>
  <c r="T353" i="17"/>
  <c r="U353" i="17"/>
  <c r="V353" i="17"/>
  <c r="W353" i="17"/>
  <c r="T354" i="17"/>
  <c r="U354" i="17"/>
  <c r="V354" i="17"/>
  <c r="W354" i="17"/>
  <c r="T355" i="17"/>
  <c r="U355" i="17"/>
  <c r="V355" i="17"/>
  <c r="W355" i="17"/>
  <c r="T356" i="17"/>
  <c r="U356" i="17"/>
  <c r="V356" i="17"/>
  <c r="W356" i="17"/>
  <c r="T357" i="17"/>
  <c r="U357" i="17"/>
  <c r="V357" i="17"/>
  <c r="W357" i="17"/>
  <c r="T358" i="17"/>
  <c r="U358" i="17"/>
  <c r="V358" i="17"/>
  <c r="W358" i="17"/>
  <c r="X358" i="17" s="1"/>
  <c r="F358" i="59" s="1"/>
  <c r="T359" i="17"/>
  <c r="I7" i="85" s="1"/>
  <c r="U359" i="17"/>
  <c r="V359" i="17"/>
  <c r="W359" i="17"/>
  <c r="T360" i="17"/>
  <c r="U360" i="17"/>
  <c r="V360" i="17"/>
  <c r="W360" i="17"/>
  <c r="T361" i="17"/>
  <c r="U361" i="17"/>
  <c r="V361" i="17"/>
  <c r="W361" i="17"/>
  <c r="X361" i="17" s="1"/>
  <c r="F361" i="59" s="1"/>
  <c r="F361" i="92" s="1"/>
  <c r="T362" i="17"/>
  <c r="U362" i="17"/>
  <c r="V362" i="17"/>
  <c r="W362" i="17"/>
  <c r="T363" i="17"/>
  <c r="U363" i="17"/>
  <c r="V363" i="17"/>
  <c r="W363" i="17"/>
  <c r="T364" i="17"/>
  <c r="U364" i="17"/>
  <c r="V364" i="17"/>
  <c r="W364" i="17"/>
  <c r="X364" i="17" s="1"/>
  <c r="F364" i="59" s="1"/>
  <c r="T365" i="17"/>
  <c r="U365" i="17"/>
  <c r="V365" i="17"/>
  <c r="W365" i="17"/>
  <c r="T366" i="17"/>
  <c r="U366" i="17"/>
  <c r="V366" i="17"/>
  <c r="W366" i="17"/>
  <c r="T367" i="17"/>
  <c r="U367" i="17"/>
  <c r="V367" i="17"/>
  <c r="W367" i="17"/>
  <c r="T368" i="17"/>
  <c r="U368" i="17"/>
  <c r="V368" i="17"/>
  <c r="W368" i="17"/>
  <c r="T369" i="17"/>
  <c r="U369" i="17"/>
  <c r="V369" i="17"/>
  <c r="W369" i="17"/>
  <c r="T370" i="17"/>
  <c r="U370" i="17"/>
  <c r="V370" i="17"/>
  <c r="W370" i="17"/>
  <c r="X370" i="17" s="1"/>
  <c r="F370" i="59" s="1"/>
  <c r="G20" i="58" s="1"/>
  <c r="T371" i="17"/>
  <c r="U371" i="17"/>
  <c r="V371" i="17"/>
  <c r="W371" i="17"/>
  <c r="T372" i="17"/>
  <c r="U372" i="17"/>
  <c r="V372" i="17"/>
  <c r="W372" i="17"/>
  <c r="T373" i="17"/>
  <c r="U373" i="17"/>
  <c r="V373" i="17"/>
  <c r="W373" i="17"/>
  <c r="X373" i="17" s="1"/>
  <c r="F373" i="59" s="1"/>
  <c r="T374" i="17"/>
  <c r="U374" i="17"/>
  <c r="V374" i="17"/>
  <c r="W374" i="17"/>
  <c r="T375" i="17"/>
  <c r="U375" i="17"/>
  <c r="V375" i="17"/>
  <c r="W375" i="17"/>
  <c r="T376" i="17"/>
  <c r="U376" i="17"/>
  <c r="V376" i="17"/>
  <c r="W376" i="17"/>
  <c r="X376" i="17" s="1"/>
  <c r="F376" i="59" s="1"/>
  <c r="F376" i="92" s="1"/>
  <c r="T377" i="17"/>
  <c r="U377" i="17"/>
  <c r="V377" i="17"/>
  <c r="W377" i="17"/>
  <c r="T378" i="17"/>
  <c r="U378" i="17"/>
  <c r="V378" i="17"/>
  <c r="W378" i="17"/>
  <c r="T379" i="17"/>
  <c r="U379" i="17"/>
  <c r="V379" i="17"/>
  <c r="W379" i="17"/>
  <c r="T380" i="17"/>
  <c r="U380" i="17"/>
  <c r="V380" i="17"/>
  <c r="X380" i="17" s="1"/>
  <c r="F380" i="59" s="1"/>
  <c r="W380" i="17"/>
  <c r="T381" i="17"/>
  <c r="U381" i="17"/>
  <c r="V381" i="17"/>
  <c r="W381" i="17"/>
  <c r="X381" i="17" s="1"/>
  <c r="F381" i="59" s="1"/>
  <c r="F381" i="92" s="1"/>
  <c r="T382" i="17"/>
  <c r="U382" i="17"/>
  <c r="V382" i="17"/>
  <c r="W382" i="17"/>
  <c r="X382" i="17" s="1"/>
  <c r="F382" i="59" s="1"/>
  <c r="F382" i="92" s="1"/>
  <c r="T383" i="17"/>
  <c r="U383" i="17"/>
  <c r="V383" i="17"/>
  <c r="W383" i="17"/>
  <c r="T384" i="17"/>
  <c r="U384" i="17"/>
  <c r="V384" i="17"/>
  <c r="W384" i="17"/>
  <c r="X384" i="17" s="1"/>
  <c r="F384" i="59" s="1"/>
  <c r="F384" i="92" s="1"/>
  <c r="T385" i="17"/>
  <c r="U385" i="17"/>
  <c r="V385" i="17"/>
  <c r="W385" i="17"/>
  <c r="X385" i="17" s="1"/>
  <c r="F385" i="59" s="1"/>
  <c r="T386" i="17"/>
  <c r="U386" i="17"/>
  <c r="V386" i="17"/>
  <c r="W386" i="17"/>
  <c r="T387" i="17"/>
  <c r="U387" i="17"/>
  <c r="V387" i="17"/>
  <c r="W387" i="17"/>
  <c r="T388" i="17"/>
  <c r="U388" i="17"/>
  <c r="V388" i="17"/>
  <c r="W388" i="17"/>
  <c r="X388" i="17" s="1"/>
  <c r="F388" i="59" s="1"/>
  <c r="F388" i="92" s="1"/>
  <c r="T389" i="17"/>
  <c r="U389" i="17"/>
  <c r="V389" i="17"/>
  <c r="W389" i="17"/>
  <c r="T390" i="17"/>
  <c r="U390" i="17"/>
  <c r="V390" i="17"/>
  <c r="W390" i="17"/>
  <c r="X390" i="17" s="1"/>
  <c r="F390" i="59" s="1"/>
  <c r="T391" i="17"/>
  <c r="U391" i="17"/>
  <c r="V391" i="17"/>
  <c r="W391" i="17"/>
  <c r="X391" i="17" s="1"/>
  <c r="F391" i="59" s="1"/>
  <c r="F391" i="92" s="1"/>
  <c r="T392" i="17"/>
  <c r="U392" i="17"/>
  <c r="V392" i="17"/>
  <c r="W392" i="17"/>
  <c r="T393" i="17"/>
  <c r="U393" i="17"/>
  <c r="V393" i="17"/>
  <c r="W393" i="17"/>
  <c r="X393" i="17" s="1"/>
  <c r="F393" i="59" s="1"/>
  <c r="T394" i="17"/>
  <c r="U394" i="17"/>
  <c r="V394" i="17"/>
  <c r="W394" i="17"/>
  <c r="X394" i="17" s="1"/>
  <c r="F394" i="59" s="1"/>
  <c r="T395" i="17"/>
  <c r="U395" i="17"/>
  <c r="V395" i="17"/>
  <c r="W395" i="17"/>
  <c r="T396" i="17"/>
  <c r="U396" i="17"/>
  <c r="V396" i="17"/>
  <c r="W396" i="17"/>
  <c r="X396" i="17" s="1"/>
  <c r="F396" i="59" s="1"/>
  <c r="T397" i="17"/>
  <c r="U397" i="17"/>
  <c r="V397" i="17"/>
  <c r="W397" i="17"/>
  <c r="X397" i="17" s="1"/>
  <c r="F397" i="59" s="1"/>
  <c r="T398" i="17"/>
  <c r="U398" i="17"/>
  <c r="V398" i="17"/>
  <c r="W398" i="17"/>
  <c r="T399" i="17"/>
  <c r="U399" i="17"/>
  <c r="V399" i="17"/>
  <c r="W399" i="17"/>
  <c r="T400" i="17"/>
  <c r="U400" i="17"/>
  <c r="V400" i="17"/>
  <c r="W400" i="17"/>
  <c r="X400" i="17" s="1"/>
  <c r="F400" i="59" s="1"/>
  <c r="F400" i="92" s="1"/>
  <c r="T401" i="17"/>
  <c r="U401" i="17"/>
  <c r="V401" i="17"/>
  <c r="W401" i="17"/>
  <c r="T402" i="17"/>
  <c r="U402" i="17"/>
  <c r="V402" i="17"/>
  <c r="W402" i="17"/>
  <c r="T403" i="17"/>
  <c r="U403" i="17"/>
  <c r="V403" i="17"/>
  <c r="W403" i="17"/>
  <c r="X403" i="17" s="1"/>
  <c r="F403" i="59" s="1"/>
  <c r="F403" i="92" s="1"/>
  <c r="T404" i="17"/>
  <c r="U404" i="17"/>
  <c r="V404" i="17"/>
  <c r="W404" i="17"/>
  <c r="T405" i="17"/>
  <c r="U405" i="17"/>
  <c r="V405" i="17"/>
  <c r="W405" i="17"/>
  <c r="X405" i="17" s="1"/>
  <c r="F405" i="59" s="1"/>
  <c r="T406" i="17"/>
  <c r="U406" i="17"/>
  <c r="V406" i="17"/>
  <c r="W406" i="17"/>
  <c r="X406" i="17" s="1"/>
  <c r="F406" i="59" s="1"/>
  <c r="G219" i="58" s="1"/>
  <c r="T407" i="17"/>
  <c r="U407" i="17"/>
  <c r="V407" i="17"/>
  <c r="W407" i="17"/>
  <c r="T408" i="17"/>
  <c r="U408" i="17"/>
  <c r="V408" i="17"/>
  <c r="W408" i="17"/>
  <c r="X408" i="17" s="1"/>
  <c r="F408" i="59" s="1"/>
  <c r="T409" i="17"/>
  <c r="U409" i="17"/>
  <c r="V409" i="17"/>
  <c r="W409" i="17"/>
  <c r="X409" i="17" s="1"/>
  <c r="F409" i="59" s="1"/>
  <c r="F409" i="92" s="1"/>
  <c r="T410" i="17"/>
  <c r="U410" i="17"/>
  <c r="V410" i="17"/>
  <c r="W410" i="17"/>
  <c r="T411" i="17"/>
  <c r="U411" i="17"/>
  <c r="V411" i="17"/>
  <c r="W411" i="17"/>
  <c r="T412" i="17"/>
  <c r="U412" i="17"/>
  <c r="V412" i="17"/>
  <c r="W412" i="17"/>
  <c r="X412" i="17" s="1"/>
  <c r="F412" i="59" s="1"/>
  <c r="F412" i="92" s="1"/>
  <c r="T413" i="17"/>
  <c r="U413" i="17"/>
  <c r="V413" i="17"/>
  <c r="W413" i="17"/>
  <c r="T414" i="17"/>
  <c r="U414" i="17"/>
  <c r="V414" i="17"/>
  <c r="W414" i="17"/>
  <c r="X414" i="17" s="1"/>
  <c r="F414" i="59" s="1"/>
  <c r="F414" i="92" s="1"/>
  <c r="T415" i="17"/>
  <c r="U415" i="17"/>
  <c r="V415" i="17"/>
  <c r="W415" i="17"/>
  <c r="X415" i="17" s="1"/>
  <c r="F415" i="59" s="1"/>
  <c r="F415" i="92" s="1"/>
  <c r="T416" i="17"/>
  <c r="U416" i="17"/>
  <c r="V416" i="17"/>
  <c r="W416" i="17"/>
  <c r="T417" i="17"/>
  <c r="U417" i="17"/>
  <c r="V417" i="17"/>
  <c r="W417" i="17"/>
  <c r="T418" i="17"/>
  <c r="U418" i="17"/>
  <c r="V418" i="17"/>
  <c r="W418" i="17"/>
  <c r="X418" i="17" s="1"/>
  <c r="F418" i="59" s="1"/>
  <c r="F418" i="92" s="1"/>
  <c r="T419" i="17"/>
  <c r="U419" i="17"/>
  <c r="J12" i="55" s="1"/>
  <c r="V419" i="17"/>
  <c r="W419" i="17"/>
  <c r="T420" i="17"/>
  <c r="U420" i="17"/>
  <c r="V420" i="17"/>
  <c r="W420" i="17"/>
  <c r="X420" i="17" s="1"/>
  <c r="F420" i="59" s="1"/>
  <c r="F420" i="92" s="1"/>
  <c r="T421" i="17"/>
  <c r="U421" i="17"/>
  <c r="V421" i="17"/>
  <c r="W421" i="17"/>
  <c r="X421" i="17" s="1"/>
  <c r="F421" i="59" s="1"/>
  <c r="F421" i="92" s="1"/>
  <c r="T422" i="17"/>
  <c r="U422" i="17"/>
  <c r="J7" i="55" s="1"/>
  <c r="I8" i="55" s="1"/>
  <c r="I9" i="55" s="1"/>
  <c r="E43" i="70" s="1"/>
  <c r="V422" i="17"/>
  <c r="W422" i="17"/>
  <c r="T423" i="17"/>
  <c r="U423" i="17"/>
  <c r="V423" i="17"/>
  <c r="W423" i="17"/>
  <c r="T424" i="17"/>
  <c r="U424" i="17"/>
  <c r="J142" i="55" s="1"/>
  <c r="V424" i="17"/>
  <c r="W424" i="17"/>
  <c r="X424" i="17" s="1"/>
  <c r="F424" i="59" s="1"/>
  <c r="F424" i="92" s="1"/>
  <c r="T425" i="17"/>
  <c r="U425" i="17"/>
  <c r="V425" i="17"/>
  <c r="W425" i="17"/>
  <c r="T426" i="17"/>
  <c r="U426" i="17"/>
  <c r="V426" i="17"/>
  <c r="W426" i="17"/>
  <c r="X426" i="17" s="1"/>
  <c r="F426" i="59" s="1"/>
  <c r="F426" i="92" s="1"/>
  <c r="T427" i="17"/>
  <c r="U427" i="17"/>
  <c r="V427" i="17"/>
  <c r="W427" i="17"/>
  <c r="X427" i="17" s="1"/>
  <c r="F427" i="59" s="1"/>
  <c r="T428" i="17"/>
  <c r="U428" i="17"/>
  <c r="V428" i="17"/>
  <c r="W428" i="17"/>
  <c r="T429" i="17"/>
  <c r="U429" i="17"/>
  <c r="V429" i="17"/>
  <c r="W429" i="17"/>
  <c r="X429" i="17" s="1"/>
  <c r="F429" i="59" s="1"/>
  <c r="F429" i="92" s="1"/>
  <c r="T430" i="17"/>
  <c r="U430" i="17"/>
  <c r="J102" i="55" s="1"/>
  <c r="V430" i="17"/>
  <c r="W430" i="17"/>
  <c r="X430" i="17" s="1"/>
  <c r="F430" i="59" s="1"/>
  <c r="F430" i="92" s="1"/>
  <c r="T431" i="17"/>
  <c r="U431" i="17"/>
  <c r="J106" i="55" s="1"/>
  <c r="V431" i="17"/>
  <c r="W431" i="17"/>
  <c r="T432" i="17"/>
  <c r="U432" i="17"/>
  <c r="V432" i="17"/>
  <c r="W432" i="17"/>
  <c r="X432" i="17" s="1"/>
  <c r="F432" i="59" s="1"/>
  <c r="F432" i="92" s="1"/>
  <c r="T433" i="17"/>
  <c r="U433" i="17"/>
  <c r="J112" i="55" s="1"/>
  <c r="V433" i="17"/>
  <c r="W433" i="17"/>
  <c r="X433" i="17" s="1"/>
  <c r="F433" i="59" s="1"/>
  <c r="F433" i="92" s="1"/>
  <c r="T434" i="17"/>
  <c r="U434" i="17"/>
  <c r="J117" i="55" s="1"/>
  <c r="V434" i="17"/>
  <c r="W434" i="17"/>
  <c r="T435" i="17"/>
  <c r="U435" i="17"/>
  <c r="V435" i="17"/>
  <c r="W435" i="17"/>
  <c r="X435" i="17" s="1"/>
  <c r="F435" i="59" s="1"/>
  <c r="T436" i="17"/>
  <c r="U436" i="17"/>
  <c r="V436" i="17"/>
  <c r="W436" i="17"/>
  <c r="X436" i="17" s="1"/>
  <c r="F436" i="59" s="1"/>
  <c r="F436" i="92" s="1"/>
  <c r="T437" i="17"/>
  <c r="I131" i="55" s="1"/>
  <c r="U437" i="17"/>
  <c r="J131" i="55" s="1"/>
  <c r="V437" i="17"/>
  <c r="W437" i="17"/>
  <c r="T438" i="17"/>
  <c r="U438" i="17"/>
  <c r="J132" i="55" s="1"/>
  <c r="V438" i="17"/>
  <c r="W438" i="17"/>
  <c r="X438" i="17" s="1"/>
  <c r="F438" i="59" s="1"/>
  <c r="F438" i="92" s="1"/>
  <c r="T439" i="17"/>
  <c r="U439" i="17"/>
  <c r="J157" i="55" s="1"/>
  <c r="V439" i="17"/>
  <c r="W439" i="17"/>
  <c r="X439" i="17" s="1"/>
  <c r="F439" i="59" s="1"/>
  <c r="F439" i="92" s="1"/>
  <c r="T440" i="17"/>
  <c r="U440" i="17"/>
  <c r="J162" i="55" s="1"/>
  <c r="V440" i="17"/>
  <c r="W440" i="17"/>
  <c r="T441" i="17"/>
  <c r="U441" i="17"/>
  <c r="V441" i="17"/>
  <c r="W441" i="17"/>
  <c r="T442" i="17"/>
  <c r="U442" i="17"/>
  <c r="V442" i="17"/>
  <c r="W442" i="17"/>
  <c r="T443" i="17"/>
  <c r="I17" i="55" s="1"/>
  <c r="U443" i="17"/>
  <c r="V443" i="17"/>
  <c r="W443" i="17"/>
  <c r="X443" i="17" s="1"/>
  <c r="F443" i="59" s="1"/>
  <c r="F443" i="92" s="1"/>
  <c r="T444" i="17"/>
  <c r="U444" i="17"/>
  <c r="V444" i="17"/>
  <c r="X444" i="17" s="1"/>
  <c r="F444" i="59" s="1"/>
  <c r="F444" i="92" s="1"/>
  <c r="W444" i="17"/>
  <c r="T445" i="17"/>
  <c r="I42" i="55" s="1"/>
  <c r="U445" i="17"/>
  <c r="J42" i="55" s="1"/>
  <c r="V445" i="17"/>
  <c r="W445" i="17"/>
  <c r="T446" i="17"/>
  <c r="U446" i="17"/>
  <c r="V446" i="17"/>
  <c r="W446" i="17"/>
  <c r="X446" i="17" s="1"/>
  <c r="F446" i="59" s="1"/>
  <c r="F446" i="92" s="1"/>
  <c r="T447" i="17"/>
  <c r="U447" i="17"/>
  <c r="V447" i="17"/>
  <c r="W447" i="17"/>
  <c r="T448" i="17"/>
  <c r="U448" i="17"/>
  <c r="V448" i="17"/>
  <c r="W448" i="17"/>
  <c r="T449" i="17"/>
  <c r="U449" i="17"/>
  <c r="V449" i="17"/>
  <c r="W449" i="17"/>
  <c r="T450" i="17"/>
  <c r="U450" i="17"/>
  <c r="V450" i="17"/>
  <c r="W450" i="17"/>
  <c r="T451" i="17"/>
  <c r="I12" i="56" s="1"/>
  <c r="U451" i="17"/>
  <c r="J12" i="56" s="1"/>
  <c r="V451" i="17"/>
  <c r="W451" i="17"/>
  <c r="T452" i="17"/>
  <c r="I13" i="56" s="1"/>
  <c r="U452" i="17"/>
  <c r="V452" i="17"/>
  <c r="W452" i="17"/>
  <c r="T453" i="17"/>
  <c r="U453" i="17"/>
  <c r="V453" i="17"/>
  <c r="W453" i="17"/>
  <c r="T454" i="17"/>
  <c r="I22" i="55" s="1"/>
  <c r="U454" i="17"/>
  <c r="V454" i="17"/>
  <c r="O6" i="82" s="1"/>
  <c r="W454" i="17"/>
  <c r="T455" i="17"/>
  <c r="I28" i="55" s="1"/>
  <c r="I30" i="55" s="1"/>
  <c r="U455" i="17"/>
  <c r="V455" i="17"/>
  <c r="W455" i="17"/>
  <c r="T456" i="17"/>
  <c r="U456" i="17"/>
  <c r="V456" i="17"/>
  <c r="W456" i="17"/>
  <c r="T457" i="17"/>
  <c r="U457" i="17"/>
  <c r="V457" i="17"/>
  <c r="W457" i="17"/>
  <c r="T458" i="17"/>
  <c r="U458" i="17"/>
  <c r="V458" i="17"/>
  <c r="W458" i="17"/>
  <c r="T459" i="17"/>
  <c r="U459" i="17"/>
  <c r="V459" i="17"/>
  <c r="W459" i="17"/>
  <c r="T460" i="17"/>
  <c r="U460" i="17"/>
  <c r="V460" i="17"/>
  <c r="W460" i="17"/>
  <c r="T461" i="17"/>
  <c r="U461" i="17"/>
  <c r="V461" i="17"/>
  <c r="W461" i="17"/>
  <c r="T462" i="17"/>
  <c r="U462" i="17"/>
  <c r="V462" i="17"/>
  <c r="X462" i="17" s="1"/>
  <c r="F462" i="59" s="1"/>
  <c r="F462" i="92" s="1"/>
  <c r="W462" i="17"/>
  <c r="T463" i="17"/>
  <c r="I52" i="55" s="1"/>
  <c r="U463" i="17"/>
  <c r="J52" i="55" s="1"/>
  <c r="V463" i="17"/>
  <c r="W463" i="17"/>
  <c r="T464" i="17"/>
  <c r="I56" i="55" s="1"/>
  <c r="U464" i="17"/>
  <c r="V464" i="17"/>
  <c r="W464" i="17"/>
  <c r="T465" i="17"/>
  <c r="U465" i="17"/>
  <c r="V465" i="17"/>
  <c r="W465" i="17"/>
  <c r="T466" i="17"/>
  <c r="U466" i="17"/>
  <c r="V466" i="17"/>
  <c r="W466" i="17"/>
  <c r="T467" i="17"/>
  <c r="U467" i="17"/>
  <c r="V467" i="17"/>
  <c r="W467" i="17"/>
  <c r="T468" i="17"/>
  <c r="U468" i="17"/>
  <c r="V468" i="17"/>
  <c r="W468" i="17"/>
  <c r="T469" i="17"/>
  <c r="U469" i="17"/>
  <c r="V469" i="17"/>
  <c r="W469" i="17"/>
  <c r="T470" i="17"/>
  <c r="U470" i="17"/>
  <c r="V470" i="17"/>
  <c r="W470" i="17"/>
  <c r="T471" i="17"/>
  <c r="U471" i="17"/>
  <c r="V471" i="17"/>
  <c r="X471" i="17" s="1"/>
  <c r="W471" i="17"/>
  <c r="T472" i="17"/>
  <c r="U472" i="17"/>
  <c r="J32" i="55" s="1"/>
  <c r="V472" i="17"/>
  <c r="W472" i="17"/>
  <c r="T473" i="17"/>
  <c r="I33" i="55" s="1"/>
  <c r="U473" i="17"/>
  <c r="V473" i="17"/>
  <c r="W473" i="17"/>
  <c r="T474" i="17"/>
  <c r="U474" i="17"/>
  <c r="V474" i="17"/>
  <c r="W474" i="17"/>
  <c r="T475" i="17"/>
  <c r="U475" i="17"/>
  <c r="V475" i="17"/>
  <c r="W475" i="17"/>
  <c r="T476" i="17"/>
  <c r="U476" i="17"/>
  <c r="V476" i="17"/>
  <c r="W476" i="17"/>
  <c r="T477" i="17"/>
  <c r="U477" i="17"/>
  <c r="V477" i="17"/>
  <c r="W477" i="17"/>
  <c r="T478" i="17"/>
  <c r="I67" i="55" s="1"/>
  <c r="U478" i="17"/>
  <c r="J67" i="55" s="1"/>
  <c r="V478" i="17"/>
  <c r="W478" i="17"/>
  <c r="T479" i="17"/>
  <c r="U479" i="17"/>
  <c r="V479" i="17"/>
  <c r="W479" i="17"/>
  <c r="T480" i="17"/>
  <c r="U480" i="17"/>
  <c r="V480" i="17"/>
  <c r="X480" i="17" s="1"/>
  <c r="F480" i="59" s="1"/>
  <c r="F480" i="92" s="1"/>
  <c r="W480" i="17"/>
  <c r="T481" i="17"/>
  <c r="I147" i="55" s="1"/>
  <c r="U481" i="17"/>
  <c r="J147" i="55" s="1"/>
  <c r="V481" i="17"/>
  <c r="W481" i="17"/>
  <c r="T482" i="17"/>
  <c r="I152" i="55" s="1"/>
  <c r="U482" i="17"/>
  <c r="V482" i="17"/>
  <c r="W482" i="17"/>
  <c r="T483" i="17"/>
  <c r="U483" i="17"/>
  <c r="V483" i="17"/>
  <c r="W483" i="17"/>
  <c r="T484" i="17"/>
  <c r="U484" i="17"/>
  <c r="J82" i="55" s="1"/>
  <c r="V484" i="17"/>
  <c r="W484" i="17"/>
  <c r="T485" i="17"/>
  <c r="U485" i="17"/>
  <c r="V485" i="17"/>
  <c r="W485" i="17"/>
  <c r="T486" i="17"/>
  <c r="U486" i="17"/>
  <c r="V486" i="17"/>
  <c r="W486" i="17"/>
  <c r="T487" i="17"/>
  <c r="I71" i="55" s="1"/>
  <c r="U487" i="17"/>
  <c r="J71" i="55" s="1"/>
  <c r="V487" i="17"/>
  <c r="W487" i="17"/>
  <c r="T488" i="17"/>
  <c r="I72" i="55" s="1"/>
  <c r="U488" i="17"/>
  <c r="V488" i="17"/>
  <c r="W488" i="17"/>
  <c r="T489" i="17"/>
  <c r="U489" i="17"/>
  <c r="V489" i="17"/>
  <c r="W489" i="17"/>
  <c r="T490" i="17"/>
  <c r="U490" i="17"/>
  <c r="V490" i="17"/>
  <c r="W490" i="17"/>
  <c r="T491" i="17"/>
  <c r="U491" i="17"/>
  <c r="V491" i="17"/>
  <c r="W491" i="17"/>
  <c r="T492" i="17"/>
  <c r="U492" i="17"/>
  <c r="V492" i="17"/>
  <c r="X492" i="17" s="1"/>
  <c r="F492" i="59" s="1"/>
  <c r="F492" i="92" s="1"/>
  <c r="W492" i="17"/>
  <c r="T493" i="17"/>
  <c r="U493" i="17"/>
  <c r="V493" i="17"/>
  <c r="W493" i="17"/>
  <c r="T494" i="17"/>
  <c r="U494" i="17"/>
  <c r="V494" i="17"/>
  <c r="W494" i="17"/>
  <c r="T495" i="17"/>
  <c r="U495" i="17"/>
  <c r="V495" i="17"/>
  <c r="W495" i="17"/>
  <c r="T496" i="17"/>
  <c r="U496" i="17"/>
  <c r="V496" i="17"/>
  <c r="W496" i="17"/>
  <c r="T497" i="17"/>
  <c r="U497" i="17"/>
  <c r="V497" i="17"/>
  <c r="W497" i="17"/>
  <c r="T498" i="17"/>
  <c r="U498" i="17"/>
  <c r="V498" i="17"/>
  <c r="W498" i="17"/>
  <c r="T499" i="17"/>
  <c r="U499" i="17"/>
  <c r="V499" i="17"/>
  <c r="W499" i="17"/>
  <c r="T500" i="17"/>
  <c r="U500" i="17"/>
  <c r="V500" i="17"/>
  <c r="W500" i="17"/>
  <c r="T501" i="17"/>
  <c r="U501" i="17"/>
  <c r="V501" i="17"/>
  <c r="W501" i="17"/>
  <c r="T502" i="17"/>
  <c r="U502" i="17"/>
  <c r="V502" i="17"/>
  <c r="W502" i="17"/>
  <c r="T503" i="17"/>
  <c r="U503" i="17"/>
  <c r="V503" i="17"/>
  <c r="W503" i="17"/>
  <c r="T504" i="17"/>
  <c r="U504" i="17"/>
  <c r="V504" i="17"/>
  <c r="W504" i="17"/>
  <c r="T505" i="17"/>
  <c r="U505" i="17"/>
  <c r="V505" i="17"/>
  <c r="W505" i="17"/>
  <c r="T506" i="17"/>
  <c r="U506" i="17"/>
  <c r="V506" i="17"/>
  <c r="W506" i="17"/>
  <c r="T507" i="17"/>
  <c r="U507" i="17"/>
  <c r="V507" i="17"/>
  <c r="W507" i="17"/>
  <c r="T508" i="17"/>
  <c r="U508" i="17"/>
  <c r="V508" i="17"/>
  <c r="W508" i="17"/>
  <c r="T509" i="17"/>
  <c r="U509" i="17"/>
  <c r="V509" i="17"/>
  <c r="W509" i="17"/>
  <c r="T510" i="17"/>
  <c r="U510" i="17"/>
  <c r="V510" i="17"/>
  <c r="X510" i="17" s="1"/>
  <c r="F510" i="59" s="1"/>
  <c r="F510" i="92" s="1"/>
  <c r="W510" i="17"/>
  <c r="T511" i="17"/>
  <c r="U511" i="17"/>
  <c r="V511" i="17"/>
  <c r="W511" i="17"/>
  <c r="T512" i="17"/>
  <c r="U512" i="17"/>
  <c r="V512" i="17"/>
  <c r="W512" i="17"/>
  <c r="T513" i="17"/>
  <c r="U513" i="17"/>
  <c r="V513" i="17"/>
  <c r="W513" i="17"/>
  <c r="T514" i="17"/>
  <c r="U514" i="17"/>
  <c r="V514" i="17"/>
  <c r="W514" i="17"/>
  <c r="T515" i="17"/>
  <c r="U515" i="17"/>
  <c r="V515" i="17"/>
  <c r="W515" i="17"/>
  <c r="T516" i="17"/>
  <c r="U516" i="17"/>
  <c r="V516" i="17"/>
  <c r="W516" i="17"/>
  <c r="T517" i="17"/>
  <c r="M13" i="82" s="1"/>
  <c r="U517" i="17"/>
  <c r="N13" i="82" s="1"/>
  <c r="V517" i="17"/>
  <c r="O13" i="82" s="1"/>
  <c r="W517" i="17"/>
  <c r="T518" i="17"/>
  <c r="U518" i="17"/>
  <c r="V518" i="17"/>
  <c r="W518" i="17"/>
  <c r="T519" i="17"/>
  <c r="U519" i="17"/>
  <c r="V519" i="17"/>
  <c r="W519" i="17"/>
  <c r="T520" i="17"/>
  <c r="U520" i="17"/>
  <c r="V520" i="17"/>
  <c r="W520" i="17"/>
  <c r="T521" i="17"/>
  <c r="U521" i="17"/>
  <c r="V521" i="17"/>
  <c r="W521" i="17"/>
  <c r="T522" i="17"/>
  <c r="U522" i="17"/>
  <c r="V522" i="17"/>
  <c r="X522" i="17" s="1"/>
  <c r="F522" i="59" s="1"/>
  <c r="F522" i="92" s="1"/>
  <c r="W522" i="17"/>
  <c r="T523" i="17"/>
  <c r="U523" i="17"/>
  <c r="V523" i="17"/>
  <c r="W523" i="17"/>
  <c r="T524" i="17"/>
  <c r="U524" i="17"/>
  <c r="V524" i="17"/>
  <c r="W524" i="17"/>
  <c r="T525" i="17"/>
  <c r="U525" i="17"/>
  <c r="V525" i="17"/>
  <c r="W525" i="17"/>
  <c r="T526" i="17"/>
  <c r="I82" i="56" s="1"/>
  <c r="U526" i="17"/>
  <c r="V526" i="17"/>
  <c r="W526" i="17"/>
  <c r="T527" i="17"/>
  <c r="U527" i="17"/>
  <c r="V527" i="17"/>
  <c r="W527" i="17"/>
  <c r="T528" i="17"/>
  <c r="U528" i="17"/>
  <c r="V528" i="17"/>
  <c r="W528" i="17"/>
  <c r="T529" i="17"/>
  <c r="U529" i="17"/>
  <c r="V529" i="17"/>
  <c r="W529" i="17"/>
  <c r="T530" i="17"/>
  <c r="U530" i="17"/>
  <c r="V530" i="17"/>
  <c r="W530" i="17"/>
  <c r="T531" i="17"/>
  <c r="U531" i="17"/>
  <c r="V531" i="17"/>
  <c r="W531" i="17"/>
  <c r="T532" i="17"/>
  <c r="U532" i="17"/>
  <c r="V532" i="17"/>
  <c r="W532" i="17"/>
  <c r="T533" i="17"/>
  <c r="U533" i="17"/>
  <c r="V533" i="17"/>
  <c r="W533" i="17"/>
  <c r="T534" i="17"/>
  <c r="U534" i="17"/>
  <c r="V534" i="17"/>
  <c r="X534" i="17" s="1"/>
  <c r="F534" i="59" s="1"/>
  <c r="F534" i="92" s="1"/>
  <c r="W534" i="17"/>
  <c r="T535" i="17"/>
  <c r="U535" i="17"/>
  <c r="V535" i="17"/>
  <c r="W535" i="17"/>
  <c r="T536" i="17"/>
  <c r="U536" i="17"/>
  <c r="V536" i="17"/>
  <c r="W536" i="17"/>
  <c r="T537" i="17"/>
  <c r="U537" i="17"/>
  <c r="V537" i="17"/>
  <c r="W537" i="17"/>
  <c r="T538" i="17"/>
  <c r="U538" i="17"/>
  <c r="V538" i="17"/>
  <c r="W538" i="17"/>
  <c r="T539" i="17"/>
  <c r="U539" i="17"/>
  <c r="V539" i="17"/>
  <c r="W539" i="17"/>
  <c r="T540" i="17"/>
  <c r="U540" i="17"/>
  <c r="V540" i="17"/>
  <c r="X540" i="17" s="1"/>
  <c r="F540" i="59" s="1"/>
  <c r="F540" i="92" s="1"/>
  <c r="W540" i="17"/>
  <c r="T541" i="17"/>
  <c r="U541" i="17"/>
  <c r="V541" i="17"/>
  <c r="W541" i="17"/>
  <c r="T542" i="17"/>
  <c r="U542" i="17"/>
  <c r="V542" i="17"/>
  <c r="W542" i="17"/>
  <c r="T543" i="17"/>
  <c r="U543" i="17"/>
  <c r="V543" i="17"/>
  <c r="W543" i="17"/>
  <c r="T544" i="17"/>
  <c r="U544" i="17"/>
  <c r="V544" i="17"/>
  <c r="W544" i="17"/>
  <c r="T545" i="17"/>
  <c r="U545" i="17"/>
  <c r="V545" i="17"/>
  <c r="W545" i="17"/>
  <c r="T546" i="17"/>
  <c r="U546" i="17"/>
  <c r="V546" i="17"/>
  <c r="W546" i="17"/>
  <c r="T547" i="17"/>
  <c r="U547" i="17"/>
  <c r="V547" i="17"/>
  <c r="W547" i="17"/>
  <c r="T548" i="17"/>
  <c r="U548" i="17"/>
  <c r="V548" i="17"/>
  <c r="W548" i="17"/>
  <c r="X548" i="17" s="1"/>
  <c r="T549" i="17"/>
  <c r="U549" i="17"/>
  <c r="V549" i="17"/>
  <c r="W549" i="17"/>
  <c r="T550" i="17"/>
  <c r="U550" i="17"/>
  <c r="V550" i="17"/>
  <c r="W550" i="17"/>
  <c r="T551" i="17"/>
  <c r="U551" i="17"/>
  <c r="V551" i="17"/>
  <c r="W551" i="17"/>
  <c r="T552" i="17"/>
  <c r="U552" i="17"/>
  <c r="V552" i="17"/>
  <c r="W552" i="17"/>
  <c r="T553" i="17"/>
  <c r="U553" i="17"/>
  <c r="V553" i="17"/>
  <c r="W553" i="17"/>
  <c r="T554" i="17"/>
  <c r="U554" i="17"/>
  <c r="V554" i="17"/>
  <c r="W554" i="17"/>
  <c r="T555" i="17"/>
  <c r="U555" i="17"/>
  <c r="V555" i="17"/>
  <c r="W555" i="17"/>
  <c r="T556" i="17"/>
  <c r="U556" i="17"/>
  <c r="V556" i="17"/>
  <c r="W556" i="17"/>
  <c r="T557" i="17"/>
  <c r="U557" i="17"/>
  <c r="V557" i="17"/>
  <c r="W557" i="17"/>
  <c r="T558" i="17"/>
  <c r="U558" i="17"/>
  <c r="V558" i="17"/>
  <c r="X558" i="17" s="1"/>
  <c r="F558" i="59" s="1"/>
  <c r="F558" i="92" s="1"/>
  <c r="W558" i="17"/>
  <c r="T559" i="17"/>
  <c r="U559" i="17"/>
  <c r="V559" i="17"/>
  <c r="W559" i="17"/>
  <c r="T560" i="17"/>
  <c r="U560" i="17"/>
  <c r="V560" i="17"/>
  <c r="W560" i="17"/>
  <c r="X560" i="17" s="1"/>
  <c r="F560" i="59" s="1"/>
  <c r="F560" i="92" s="1"/>
  <c r="T561" i="17"/>
  <c r="U561" i="17"/>
  <c r="V561" i="17"/>
  <c r="W561" i="17"/>
  <c r="T562" i="17"/>
  <c r="U562" i="17"/>
  <c r="V562" i="17"/>
  <c r="W562" i="17"/>
  <c r="T563" i="17"/>
  <c r="U563" i="17"/>
  <c r="V563" i="17"/>
  <c r="W563" i="17"/>
  <c r="T564" i="17"/>
  <c r="U564" i="17"/>
  <c r="V564" i="17"/>
  <c r="X564" i="17" s="1"/>
  <c r="F564" i="59" s="1"/>
  <c r="W564" i="17"/>
  <c r="T565" i="17"/>
  <c r="U565" i="17"/>
  <c r="V565" i="17"/>
  <c r="W565" i="17"/>
  <c r="T566" i="17"/>
  <c r="U566" i="17"/>
  <c r="V566" i="17"/>
  <c r="W566" i="17"/>
  <c r="T567" i="17"/>
  <c r="U567" i="17"/>
  <c r="V567" i="17"/>
  <c r="W567" i="17"/>
  <c r="T568" i="17"/>
  <c r="U568" i="17"/>
  <c r="V568" i="17"/>
  <c r="W568" i="17"/>
  <c r="T569" i="17"/>
  <c r="U569" i="17"/>
  <c r="V569" i="17"/>
  <c r="W569" i="17"/>
  <c r="T570" i="17"/>
  <c r="U570" i="17"/>
  <c r="V570" i="17"/>
  <c r="W570" i="17"/>
  <c r="T571" i="17"/>
  <c r="U571" i="17"/>
  <c r="V571" i="17"/>
  <c r="W571" i="17"/>
  <c r="T572" i="17"/>
  <c r="U572" i="17"/>
  <c r="V572" i="17"/>
  <c r="W572" i="17"/>
  <c r="T573" i="17"/>
  <c r="U573" i="17"/>
  <c r="V573" i="17"/>
  <c r="W573" i="17"/>
  <c r="T574" i="17"/>
  <c r="U574" i="17"/>
  <c r="V574" i="17"/>
  <c r="W574" i="17"/>
  <c r="T575" i="17"/>
  <c r="U575" i="17"/>
  <c r="V575" i="17"/>
  <c r="W575" i="17"/>
  <c r="T576" i="17"/>
  <c r="U576" i="17"/>
  <c r="V576" i="17"/>
  <c r="X576" i="17" s="1"/>
  <c r="F576" i="59" s="1"/>
  <c r="W576" i="17"/>
  <c r="T577" i="17"/>
  <c r="U577" i="17"/>
  <c r="V577" i="17"/>
  <c r="W577" i="17"/>
  <c r="T578" i="17"/>
  <c r="U578" i="17"/>
  <c r="V578" i="17"/>
  <c r="W578" i="17"/>
  <c r="T579" i="17"/>
  <c r="U579" i="17"/>
  <c r="V579" i="17"/>
  <c r="W579" i="17"/>
  <c r="T580" i="17"/>
  <c r="U580" i="17"/>
  <c r="V580" i="17"/>
  <c r="W580" i="17"/>
  <c r="T581" i="17"/>
  <c r="U581" i="17"/>
  <c r="V581" i="17"/>
  <c r="W581" i="17"/>
  <c r="T582" i="17"/>
  <c r="U582" i="17"/>
  <c r="V582" i="17"/>
  <c r="W582" i="17"/>
  <c r="T583" i="17"/>
  <c r="U583" i="17"/>
  <c r="V583" i="17"/>
  <c r="W583" i="17"/>
  <c r="T584" i="17"/>
  <c r="U584" i="17"/>
  <c r="V584" i="17"/>
  <c r="W584" i="17"/>
  <c r="X584" i="17"/>
  <c r="F584" i="59" s="1"/>
  <c r="F584" i="92" s="1"/>
  <c r="T585" i="17"/>
  <c r="U585" i="17"/>
  <c r="V585" i="17"/>
  <c r="W585" i="17"/>
  <c r="T586" i="17"/>
  <c r="U586" i="17"/>
  <c r="V586" i="17"/>
  <c r="W586" i="17"/>
  <c r="X586" i="17" s="1"/>
  <c r="F586" i="59" s="1"/>
  <c r="T587" i="17"/>
  <c r="U587" i="17"/>
  <c r="V587" i="17"/>
  <c r="W587" i="17"/>
  <c r="T588" i="17"/>
  <c r="U588" i="17"/>
  <c r="V588" i="17"/>
  <c r="W588" i="17"/>
  <c r="T589" i="17"/>
  <c r="U589" i="17"/>
  <c r="V589" i="17"/>
  <c r="W589" i="17"/>
  <c r="X589" i="17" s="1"/>
  <c r="F589" i="59" s="1"/>
  <c r="T590" i="17"/>
  <c r="U590" i="17"/>
  <c r="V590" i="17"/>
  <c r="W590" i="17"/>
  <c r="T591" i="17"/>
  <c r="U591" i="17"/>
  <c r="V591" i="17"/>
  <c r="W591" i="17"/>
  <c r="T592" i="17"/>
  <c r="U592" i="17"/>
  <c r="V592" i="17"/>
  <c r="W592" i="17"/>
  <c r="X592" i="17" s="1"/>
  <c r="F592" i="59" s="1"/>
  <c r="F592" i="92" s="1"/>
  <c r="T593" i="17"/>
  <c r="U593" i="17"/>
  <c r="V593" i="17"/>
  <c r="W593" i="17"/>
  <c r="T594" i="17"/>
  <c r="U594" i="17"/>
  <c r="V594" i="17"/>
  <c r="W594" i="17"/>
  <c r="T595" i="17"/>
  <c r="U595" i="17"/>
  <c r="V595" i="17"/>
  <c r="W595" i="17"/>
  <c r="T596" i="17"/>
  <c r="U596" i="17"/>
  <c r="V596" i="17"/>
  <c r="W596" i="17"/>
  <c r="T597" i="17"/>
  <c r="U597" i="17"/>
  <c r="V597" i="17"/>
  <c r="W597" i="17"/>
  <c r="T598" i="17"/>
  <c r="U598" i="17"/>
  <c r="V598" i="17"/>
  <c r="W598" i="17"/>
  <c r="X598" i="17" s="1"/>
  <c r="F598" i="59" s="1"/>
  <c r="F598" i="92" s="1"/>
  <c r="T599" i="17"/>
  <c r="U599" i="17"/>
  <c r="V599" i="17"/>
  <c r="W599" i="17"/>
  <c r="T600" i="17"/>
  <c r="U600" i="17"/>
  <c r="V600" i="17"/>
  <c r="W600" i="17"/>
  <c r="T601" i="17"/>
  <c r="U601" i="17"/>
  <c r="V601" i="17"/>
  <c r="W601" i="17"/>
  <c r="X601" i="17" s="1"/>
  <c r="F601" i="59" s="1"/>
  <c r="T602" i="17"/>
  <c r="U602" i="17"/>
  <c r="V602" i="17"/>
  <c r="W602" i="17"/>
  <c r="T603" i="17"/>
  <c r="U603" i="17"/>
  <c r="V603" i="17"/>
  <c r="W603" i="17"/>
  <c r="T604" i="17"/>
  <c r="U604" i="17"/>
  <c r="V604" i="17"/>
  <c r="W604" i="17"/>
  <c r="X604" i="17" s="1"/>
  <c r="F604" i="59" s="1"/>
  <c r="F604" i="92" s="1"/>
  <c r="T605" i="17"/>
  <c r="U605" i="17"/>
  <c r="V605" i="17"/>
  <c r="W605" i="17"/>
  <c r="T606" i="17"/>
  <c r="U606" i="17"/>
  <c r="V606" i="17"/>
  <c r="W606" i="17"/>
  <c r="X606" i="17" s="1"/>
  <c r="F606" i="59" s="1"/>
  <c r="F606" i="92" s="1"/>
  <c r="T607" i="17"/>
  <c r="U607" i="17"/>
  <c r="V607" i="17"/>
  <c r="W607" i="17"/>
  <c r="X607" i="17" s="1"/>
  <c r="F607" i="59" s="1"/>
  <c r="F607" i="92" s="1"/>
  <c r="T608" i="17"/>
  <c r="U608" i="17"/>
  <c r="V608" i="17"/>
  <c r="W608" i="17"/>
  <c r="T609" i="17"/>
  <c r="U609" i="17"/>
  <c r="V609" i="17"/>
  <c r="W609" i="17"/>
  <c r="T610" i="17"/>
  <c r="U610" i="17"/>
  <c r="V610" i="17"/>
  <c r="W610" i="17"/>
  <c r="X610" i="17" s="1"/>
  <c r="F610" i="59" s="1"/>
  <c r="T611" i="17"/>
  <c r="U611" i="17"/>
  <c r="V611" i="17"/>
  <c r="W611" i="17"/>
  <c r="T612" i="17"/>
  <c r="U612" i="17"/>
  <c r="V612" i="17"/>
  <c r="W612" i="17"/>
  <c r="T613" i="17"/>
  <c r="U613" i="17"/>
  <c r="V613" i="17"/>
  <c r="W613" i="17"/>
  <c r="X613" i="17" s="1"/>
  <c r="F613" i="59" s="1"/>
  <c r="F613" i="92" s="1"/>
  <c r="T614" i="17"/>
  <c r="U614" i="17"/>
  <c r="V614" i="17"/>
  <c r="W614" i="17"/>
  <c r="T615" i="17"/>
  <c r="U615" i="17"/>
  <c r="V615" i="17"/>
  <c r="W615" i="17"/>
  <c r="T616" i="17"/>
  <c r="U616" i="17"/>
  <c r="V616" i="17"/>
  <c r="W616" i="17"/>
  <c r="X616" i="17" s="1"/>
  <c r="F616" i="59" s="1"/>
  <c r="T617" i="17"/>
  <c r="U617" i="17"/>
  <c r="V617" i="17"/>
  <c r="W617" i="17"/>
  <c r="T618" i="17"/>
  <c r="U618" i="17"/>
  <c r="V618" i="17"/>
  <c r="W618" i="17"/>
  <c r="T619" i="17"/>
  <c r="U619" i="17"/>
  <c r="V619" i="17"/>
  <c r="W619" i="17"/>
  <c r="X619" i="17" s="1"/>
  <c r="F619" i="59" s="1"/>
  <c r="T620" i="17"/>
  <c r="U620" i="17"/>
  <c r="V620" i="17"/>
  <c r="W620" i="17"/>
  <c r="T621" i="17"/>
  <c r="U621" i="17"/>
  <c r="V621" i="17"/>
  <c r="W621" i="17"/>
  <c r="T622" i="17"/>
  <c r="U622" i="17"/>
  <c r="V622" i="17"/>
  <c r="W622" i="17"/>
  <c r="X622" i="17" s="1"/>
  <c r="F622" i="59" s="1"/>
  <c r="G141" i="58" s="1"/>
  <c r="T623" i="17"/>
  <c r="U623" i="17"/>
  <c r="V623" i="17"/>
  <c r="W623" i="17"/>
  <c r="T624" i="17"/>
  <c r="U624" i="17"/>
  <c r="V624" i="17"/>
  <c r="W624" i="17"/>
  <c r="T625" i="17"/>
  <c r="U625" i="17"/>
  <c r="V625" i="17"/>
  <c r="W625" i="17"/>
  <c r="X625" i="17" s="1"/>
  <c r="F625" i="59" s="1"/>
  <c r="G156" i="58" s="1"/>
  <c r="T626" i="17"/>
  <c r="U626" i="17"/>
  <c r="V626" i="17"/>
  <c r="W626" i="17"/>
  <c r="T627" i="17"/>
  <c r="U627" i="17"/>
  <c r="V627" i="17"/>
  <c r="W627" i="17"/>
  <c r="T628" i="17"/>
  <c r="U628" i="17"/>
  <c r="V628" i="17"/>
  <c r="W628" i="17"/>
  <c r="X628" i="17" s="1"/>
  <c r="F628" i="59" s="1"/>
  <c r="F628" i="92" s="1"/>
  <c r="T629" i="17"/>
  <c r="U629" i="17"/>
  <c r="V629" i="17"/>
  <c r="W629" i="17"/>
  <c r="T630" i="17"/>
  <c r="U630" i="17"/>
  <c r="V630" i="17"/>
  <c r="W630" i="17"/>
  <c r="T631" i="17"/>
  <c r="U631" i="17"/>
  <c r="V631" i="17"/>
  <c r="W631" i="17"/>
  <c r="T632" i="17"/>
  <c r="U632" i="17"/>
  <c r="V632" i="17"/>
  <c r="W632" i="17"/>
  <c r="X632" i="17" s="1"/>
  <c r="F632" i="59" s="1"/>
  <c r="T633" i="17"/>
  <c r="U633" i="17"/>
  <c r="V633" i="17"/>
  <c r="W633" i="17"/>
  <c r="T634" i="17"/>
  <c r="U634" i="17"/>
  <c r="V634" i="17"/>
  <c r="W634" i="17"/>
  <c r="X634" i="17" s="1"/>
  <c r="F634" i="59" s="1"/>
  <c r="T635" i="17"/>
  <c r="U635" i="17"/>
  <c r="V635" i="17"/>
  <c r="W635" i="17"/>
  <c r="T636" i="17"/>
  <c r="U636" i="17"/>
  <c r="V636" i="17"/>
  <c r="W636" i="17"/>
  <c r="X636" i="17" s="1"/>
  <c r="F636" i="59" s="1"/>
  <c r="T637" i="17"/>
  <c r="U637" i="17"/>
  <c r="V637" i="17"/>
  <c r="W637" i="17"/>
  <c r="X637" i="17" s="1"/>
  <c r="F637" i="59" s="1"/>
  <c r="F637" i="92" s="1"/>
  <c r="T638" i="17"/>
  <c r="U638" i="17"/>
  <c r="V638" i="17"/>
  <c r="W638" i="17"/>
  <c r="T639" i="17"/>
  <c r="U639" i="17"/>
  <c r="V639" i="17"/>
  <c r="W639" i="17"/>
  <c r="T640" i="17"/>
  <c r="U640" i="17"/>
  <c r="V640" i="17"/>
  <c r="W640" i="17"/>
  <c r="T641" i="17"/>
  <c r="U641" i="17"/>
  <c r="V641" i="17"/>
  <c r="W641" i="17"/>
  <c r="T642" i="17"/>
  <c r="U642" i="17"/>
  <c r="V642" i="17"/>
  <c r="W642" i="17"/>
  <c r="T643" i="17"/>
  <c r="U643" i="17"/>
  <c r="V643" i="17"/>
  <c r="W643" i="17"/>
  <c r="T644" i="17"/>
  <c r="U644" i="17"/>
  <c r="V644" i="17"/>
  <c r="W644" i="17"/>
  <c r="T645" i="17"/>
  <c r="U645" i="17"/>
  <c r="V645" i="17"/>
  <c r="W645" i="17"/>
  <c r="T646" i="17"/>
  <c r="U646" i="17"/>
  <c r="V646" i="17"/>
  <c r="W646" i="17"/>
  <c r="X646" i="17" s="1"/>
  <c r="F646" i="59" s="1"/>
  <c r="F646" i="92" s="1"/>
  <c r="T647" i="17"/>
  <c r="U647" i="17"/>
  <c r="V647" i="17"/>
  <c r="W647" i="17"/>
  <c r="T648" i="17"/>
  <c r="U648" i="17"/>
  <c r="V648" i="17"/>
  <c r="W648" i="17"/>
  <c r="T649" i="17"/>
  <c r="U649" i="17"/>
  <c r="V649" i="17"/>
  <c r="W649" i="17"/>
  <c r="X649" i="17" s="1"/>
  <c r="F649" i="59" s="1"/>
  <c r="F649" i="92" s="1"/>
  <c r="T650" i="17"/>
  <c r="U650" i="17"/>
  <c r="V650" i="17"/>
  <c r="W650" i="17"/>
  <c r="T651" i="17"/>
  <c r="U651" i="17"/>
  <c r="V651" i="17"/>
  <c r="W651" i="17"/>
  <c r="T652" i="17"/>
  <c r="U652" i="17"/>
  <c r="V652" i="17"/>
  <c r="W652" i="17"/>
  <c r="T653" i="17"/>
  <c r="U653" i="17"/>
  <c r="V653" i="17"/>
  <c r="W653" i="17"/>
  <c r="T654" i="17"/>
  <c r="U654" i="17"/>
  <c r="V654" i="17"/>
  <c r="W654" i="17"/>
  <c r="T655" i="17"/>
  <c r="U655" i="17"/>
  <c r="V655" i="17"/>
  <c r="W655" i="17"/>
  <c r="X655" i="17" s="1"/>
  <c r="T656" i="17"/>
  <c r="U656" i="17"/>
  <c r="V656" i="17"/>
  <c r="W656" i="17"/>
  <c r="X656" i="17" s="1"/>
  <c r="F656" i="59" s="1"/>
  <c r="T657" i="17"/>
  <c r="U657" i="17"/>
  <c r="V657" i="17"/>
  <c r="W657" i="17"/>
  <c r="T658" i="17"/>
  <c r="U658" i="17"/>
  <c r="V658" i="17"/>
  <c r="W658" i="17"/>
  <c r="X658" i="17" s="1"/>
  <c r="F658" i="59" s="1"/>
  <c r="F658" i="92" s="1"/>
  <c r="T659" i="17"/>
  <c r="U659" i="17"/>
  <c r="V659" i="17"/>
  <c r="W659" i="17"/>
  <c r="T660" i="17"/>
  <c r="U660" i="17"/>
  <c r="V660" i="17"/>
  <c r="W660" i="17"/>
  <c r="T661" i="17"/>
  <c r="U661" i="17"/>
  <c r="V661" i="17"/>
  <c r="W661" i="17"/>
  <c r="X661" i="17" s="1"/>
  <c r="F661" i="59" s="1"/>
  <c r="F661" i="92" s="1"/>
  <c r="T662" i="17"/>
  <c r="U662" i="17"/>
  <c r="V662" i="17"/>
  <c r="W662" i="17"/>
  <c r="T663" i="17"/>
  <c r="U663" i="17"/>
  <c r="V663" i="17"/>
  <c r="W663" i="17"/>
  <c r="T664" i="17"/>
  <c r="U664" i="17"/>
  <c r="V664" i="17"/>
  <c r="W664" i="17"/>
  <c r="T665" i="17"/>
  <c r="U665" i="17"/>
  <c r="V665" i="17"/>
  <c r="W665" i="17"/>
  <c r="T666" i="17"/>
  <c r="U666" i="17"/>
  <c r="V666" i="17"/>
  <c r="W666" i="17"/>
  <c r="T667" i="17"/>
  <c r="U667" i="17"/>
  <c r="V667" i="17"/>
  <c r="W667" i="17"/>
  <c r="T668" i="17"/>
  <c r="U668" i="17"/>
  <c r="V668" i="17"/>
  <c r="W668" i="17"/>
  <c r="T669" i="17"/>
  <c r="U669" i="17"/>
  <c r="V669" i="17"/>
  <c r="W669" i="17"/>
  <c r="T670" i="17"/>
  <c r="U670" i="17"/>
  <c r="V670" i="17"/>
  <c r="W670" i="17"/>
  <c r="T671" i="17"/>
  <c r="U671" i="17"/>
  <c r="V671" i="17"/>
  <c r="W671" i="17"/>
  <c r="T672" i="17"/>
  <c r="U672" i="17"/>
  <c r="V672" i="17"/>
  <c r="W672" i="17"/>
  <c r="X672" i="17" s="1"/>
  <c r="F672" i="59" s="1"/>
  <c r="F672" i="92" s="1"/>
  <c r="T673" i="17"/>
  <c r="U673" i="17"/>
  <c r="V673" i="17"/>
  <c r="W673" i="17"/>
  <c r="T674" i="17"/>
  <c r="U674" i="17"/>
  <c r="V674" i="17"/>
  <c r="W674" i="17"/>
  <c r="X674" i="17" s="1"/>
  <c r="F674" i="59" s="1"/>
  <c r="F674" i="92" s="1"/>
  <c r="T675" i="17"/>
  <c r="U675" i="17"/>
  <c r="V675" i="17"/>
  <c r="W675" i="17"/>
  <c r="T676" i="17"/>
  <c r="U676" i="17"/>
  <c r="V676" i="17"/>
  <c r="W676" i="17"/>
  <c r="X676" i="17" s="1"/>
  <c r="T677" i="17"/>
  <c r="U677" i="17"/>
  <c r="V677" i="17"/>
  <c r="W677" i="17"/>
  <c r="T678" i="17"/>
  <c r="U678" i="17"/>
  <c r="V678" i="17"/>
  <c r="W678" i="17"/>
  <c r="T679" i="17"/>
  <c r="U679" i="17"/>
  <c r="V679" i="17"/>
  <c r="W679" i="17"/>
  <c r="X679" i="17" s="1"/>
  <c r="F679" i="59" s="1"/>
  <c r="T680" i="17"/>
  <c r="U680" i="17"/>
  <c r="V680" i="17"/>
  <c r="W680" i="17"/>
  <c r="T681" i="17"/>
  <c r="U681" i="17"/>
  <c r="V681" i="17"/>
  <c r="W681" i="17"/>
  <c r="T682" i="17"/>
  <c r="U682" i="17"/>
  <c r="V682" i="17"/>
  <c r="W682" i="17"/>
  <c r="T683" i="17"/>
  <c r="U683" i="17"/>
  <c r="V683" i="17"/>
  <c r="W683" i="17"/>
  <c r="T684" i="17"/>
  <c r="U684" i="17"/>
  <c r="V684" i="17"/>
  <c r="W684" i="17"/>
  <c r="T685" i="17"/>
  <c r="U685" i="17"/>
  <c r="V685" i="17"/>
  <c r="W685" i="17"/>
  <c r="X685" i="17" s="1"/>
  <c r="F685" i="59" s="1"/>
  <c r="T686" i="17"/>
  <c r="U686" i="17"/>
  <c r="V686" i="17"/>
  <c r="W686" i="17"/>
  <c r="T687" i="17"/>
  <c r="U687" i="17"/>
  <c r="V687" i="17"/>
  <c r="W687" i="17"/>
  <c r="T688" i="17"/>
  <c r="U688" i="17"/>
  <c r="V688" i="17"/>
  <c r="W688" i="17"/>
  <c r="X688" i="17" s="1"/>
  <c r="F688" i="59" s="1"/>
  <c r="H83" i="91" s="1"/>
  <c r="H84" i="91" s="1"/>
  <c r="T689" i="17"/>
  <c r="U689" i="17"/>
  <c r="V689" i="17"/>
  <c r="W689" i="17"/>
  <c r="T690" i="17"/>
  <c r="U690" i="17"/>
  <c r="V690" i="17"/>
  <c r="W690" i="17"/>
  <c r="T691" i="17"/>
  <c r="U691" i="17"/>
  <c r="V691" i="17"/>
  <c r="W691" i="17"/>
  <c r="X691" i="17" s="1"/>
  <c r="F691" i="59" s="1"/>
  <c r="T692" i="17"/>
  <c r="U692" i="17"/>
  <c r="V692" i="17"/>
  <c r="W692" i="17"/>
  <c r="T693" i="17"/>
  <c r="U693" i="17"/>
  <c r="V693" i="17"/>
  <c r="W693" i="17"/>
  <c r="T694" i="17"/>
  <c r="U694" i="17"/>
  <c r="V694" i="17"/>
  <c r="W694" i="17"/>
  <c r="T695" i="17"/>
  <c r="U695" i="17"/>
  <c r="V695" i="17"/>
  <c r="W695" i="17"/>
  <c r="T696" i="17"/>
  <c r="U696" i="17"/>
  <c r="V696" i="17"/>
  <c r="W696" i="17"/>
  <c r="T697" i="17"/>
  <c r="U697" i="17"/>
  <c r="V697" i="17"/>
  <c r="W697" i="17"/>
  <c r="X697" i="17" s="1"/>
  <c r="F697" i="59" s="1"/>
  <c r="F697" i="92" s="1"/>
  <c r="T698" i="17"/>
  <c r="U698" i="17"/>
  <c r="V698" i="17"/>
  <c r="W698" i="17"/>
  <c r="T699" i="17"/>
  <c r="U699" i="17"/>
  <c r="V699" i="17"/>
  <c r="W699" i="17"/>
  <c r="T700" i="17"/>
  <c r="U700" i="17"/>
  <c r="V700" i="17"/>
  <c r="W700" i="17"/>
  <c r="T701" i="17"/>
  <c r="U701" i="17"/>
  <c r="V701" i="17"/>
  <c r="W701" i="17"/>
  <c r="T702" i="17"/>
  <c r="U702" i="17"/>
  <c r="V702" i="17"/>
  <c r="W702" i="17"/>
  <c r="T703" i="17"/>
  <c r="U703" i="17"/>
  <c r="V703" i="17"/>
  <c r="W703" i="17"/>
  <c r="X703" i="17" s="1"/>
  <c r="F703" i="59" s="1"/>
  <c r="H85" i="91" s="1"/>
  <c r="H86" i="91" s="1"/>
  <c r="T704" i="17"/>
  <c r="U704" i="17"/>
  <c r="V704" i="17"/>
  <c r="W704" i="17"/>
  <c r="X704" i="17" s="1"/>
  <c r="F704" i="59" s="1"/>
  <c r="T705" i="17"/>
  <c r="U705" i="17"/>
  <c r="V705" i="17"/>
  <c r="W705" i="17"/>
  <c r="T706" i="17"/>
  <c r="U706" i="17"/>
  <c r="V706" i="17"/>
  <c r="W706" i="17"/>
  <c r="T707" i="17"/>
  <c r="U707" i="17"/>
  <c r="V707" i="17"/>
  <c r="W707" i="17"/>
  <c r="T708" i="17"/>
  <c r="U708" i="17"/>
  <c r="V708" i="17"/>
  <c r="W708" i="17"/>
  <c r="X708" i="17" s="1"/>
  <c r="F708" i="59" s="1"/>
  <c r="F708" i="92" s="1"/>
  <c r="T709" i="17"/>
  <c r="U709" i="17"/>
  <c r="V709" i="17"/>
  <c r="W709" i="17"/>
  <c r="T710" i="17"/>
  <c r="U710" i="17"/>
  <c r="V710" i="17"/>
  <c r="W710" i="17"/>
  <c r="T711" i="17"/>
  <c r="U711" i="17"/>
  <c r="V711" i="17"/>
  <c r="W711" i="17"/>
  <c r="T712" i="17"/>
  <c r="U712" i="17"/>
  <c r="V712" i="17"/>
  <c r="W712" i="17"/>
  <c r="X712" i="17" s="1"/>
  <c r="F712" i="59" s="1"/>
  <c r="F712" i="92" s="1"/>
  <c r="T713" i="17"/>
  <c r="U713" i="17"/>
  <c r="V713" i="17"/>
  <c r="W713" i="17"/>
  <c r="T714" i="17"/>
  <c r="U714" i="17"/>
  <c r="V714" i="17"/>
  <c r="W714" i="17"/>
  <c r="T715" i="17"/>
  <c r="U715" i="17"/>
  <c r="V715" i="17"/>
  <c r="W715" i="17"/>
  <c r="X715" i="17" s="1"/>
  <c r="F715" i="59" s="1"/>
  <c r="F715" i="92" s="1"/>
  <c r="T716" i="17"/>
  <c r="U716" i="17"/>
  <c r="V716" i="17"/>
  <c r="W716" i="17"/>
  <c r="T717" i="17"/>
  <c r="U717" i="17"/>
  <c r="V717" i="17"/>
  <c r="W717" i="17"/>
  <c r="T718" i="17"/>
  <c r="U718" i="17"/>
  <c r="V718" i="17"/>
  <c r="W718" i="17"/>
  <c r="T719" i="17"/>
  <c r="U719" i="17"/>
  <c r="V719" i="17"/>
  <c r="W719" i="17"/>
  <c r="T720" i="17"/>
  <c r="U720" i="17"/>
  <c r="J10" i="84" s="1"/>
  <c r="V720" i="17"/>
  <c r="W720" i="17"/>
  <c r="T721" i="17"/>
  <c r="U721" i="17"/>
  <c r="V721" i="17"/>
  <c r="W721" i="17"/>
  <c r="X721" i="17" s="1"/>
  <c r="F721" i="59" s="1"/>
  <c r="T722" i="17"/>
  <c r="U722" i="17"/>
  <c r="V722" i="17"/>
  <c r="W722" i="17"/>
  <c r="T723" i="17"/>
  <c r="U723" i="17"/>
  <c r="J13" i="84" s="1"/>
  <c r="V723" i="17"/>
  <c r="W723" i="17"/>
  <c r="T724" i="17"/>
  <c r="U724" i="17"/>
  <c r="V724" i="17"/>
  <c r="W724" i="17"/>
  <c r="X724" i="17" s="1"/>
  <c r="F724" i="59" s="1"/>
  <c r="T725" i="17"/>
  <c r="U725" i="17"/>
  <c r="V725" i="17"/>
  <c r="W725" i="17"/>
  <c r="T726" i="17"/>
  <c r="I7" i="84" s="1"/>
  <c r="U726" i="17"/>
  <c r="V726" i="17"/>
  <c r="W726" i="17"/>
  <c r="T727" i="17"/>
  <c r="U727" i="17"/>
  <c r="V727" i="17"/>
  <c r="W727" i="17"/>
  <c r="T728" i="17"/>
  <c r="U728" i="17"/>
  <c r="V728" i="17"/>
  <c r="W728" i="17"/>
  <c r="T729" i="17"/>
  <c r="U729" i="17"/>
  <c r="V729" i="17"/>
  <c r="W729" i="17"/>
  <c r="T730" i="17"/>
  <c r="U730" i="17"/>
  <c r="V730" i="17"/>
  <c r="W730" i="17"/>
  <c r="X730" i="17" s="1"/>
  <c r="F730" i="59" s="1"/>
  <c r="G9" i="61" s="1"/>
  <c r="T731" i="17"/>
  <c r="U731" i="17"/>
  <c r="V731" i="17"/>
  <c r="W731" i="17"/>
  <c r="T732" i="17"/>
  <c r="I15" i="75" s="1"/>
  <c r="U732" i="17"/>
  <c r="V732" i="17"/>
  <c r="W732" i="17"/>
  <c r="T733" i="17"/>
  <c r="U733" i="17"/>
  <c r="V733" i="17"/>
  <c r="W733" i="17"/>
  <c r="T734" i="17"/>
  <c r="U734" i="17"/>
  <c r="V734" i="17"/>
  <c r="W734" i="17"/>
  <c r="T735" i="17"/>
  <c r="U735" i="17"/>
  <c r="V735" i="17"/>
  <c r="W735" i="17"/>
  <c r="T736" i="17"/>
  <c r="U736" i="17"/>
  <c r="V736" i="17"/>
  <c r="W736" i="17"/>
  <c r="T737" i="17"/>
  <c r="U737" i="17"/>
  <c r="V737" i="17"/>
  <c r="W737" i="17"/>
  <c r="T738" i="17"/>
  <c r="U738" i="17"/>
  <c r="V738" i="17"/>
  <c r="W738" i="17"/>
  <c r="T739" i="17"/>
  <c r="U739" i="17"/>
  <c r="V739" i="17"/>
  <c r="W739" i="17"/>
  <c r="X739" i="17" s="1"/>
  <c r="F739" i="59" s="1"/>
  <c r="T740" i="17"/>
  <c r="U740" i="17"/>
  <c r="J87" i="75" s="1"/>
  <c r="V740" i="17"/>
  <c r="W740" i="17"/>
  <c r="T741" i="17"/>
  <c r="U741" i="17"/>
  <c r="V741" i="17"/>
  <c r="W741" i="17"/>
  <c r="T742" i="17"/>
  <c r="U742" i="17"/>
  <c r="V742" i="17"/>
  <c r="W742" i="17"/>
  <c r="T743" i="17"/>
  <c r="U743" i="17"/>
  <c r="V743" i="17"/>
  <c r="W743" i="17"/>
  <c r="T744" i="17"/>
  <c r="I103" i="75" s="1"/>
  <c r="U744" i="17"/>
  <c r="V744" i="17"/>
  <c r="W744" i="17"/>
  <c r="T745" i="17"/>
  <c r="U745" i="17"/>
  <c r="V745" i="17"/>
  <c r="W745" i="17"/>
  <c r="T746" i="17"/>
  <c r="U746" i="17"/>
  <c r="V746" i="17"/>
  <c r="W746" i="17"/>
  <c r="T747" i="17"/>
  <c r="U747" i="17"/>
  <c r="V747" i="17"/>
  <c r="W747" i="17"/>
  <c r="T748" i="17"/>
  <c r="U748" i="17"/>
  <c r="J119" i="75" s="1"/>
  <c r="V748" i="17"/>
  <c r="W748" i="17"/>
  <c r="T749" i="17"/>
  <c r="U749" i="17"/>
  <c r="V749" i="17"/>
  <c r="W749" i="17"/>
  <c r="T750" i="17"/>
  <c r="U750" i="17"/>
  <c r="V750" i="17"/>
  <c r="W750" i="17"/>
  <c r="X750" i="17" s="1"/>
  <c r="T751" i="17"/>
  <c r="I131" i="75" s="1"/>
  <c r="U751" i="17"/>
  <c r="V751" i="17"/>
  <c r="W751" i="17"/>
  <c r="X751" i="17" s="1"/>
  <c r="F751" i="59" s="1"/>
  <c r="T752" i="17"/>
  <c r="U752" i="17"/>
  <c r="V752" i="17"/>
  <c r="W752" i="17"/>
  <c r="T753" i="17"/>
  <c r="U753" i="17"/>
  <c r="V753" i="17"/>
  <c r="W753" i="17"/>
  <c r="T754" i="17"/>
  <c r="U754" i="17"/>
  <c r="V754" i="17"/>
  <c r="W754" i="17"/>
  <c r="T755" i="17"/>
  <c r="U755" i="17"/>
  <c r="V755" i="17"/>
  <c r="W755" i="17"/>
  <c r="T756" i="17"/>
  <c r="U756" i="17"/>
  <c r="V756" i="17"/>
  <c r="W756" i="17"/>
  <c r="X756" i="17"/>
  <c r="F756" i="59" s="1"/>
  <c r="T757" i="17"/>
  <c r="U757" i="17"/>
  <c r="V757" i="17"/>
  <c r="W757" i="17"/>
  <c r="T758" i="17"/>
  <c r="U758" i="17"/>
  <c r="V758" i="17"/>
  <c r="W758" i="17"/>
  <c r="T759" i="17"/>
  <c r="U759" i="17"/>
  <c r="V759" i="17"/>
  <c r="W759" i="17"/>
  <c r="X759" i="17" s="1"/>
  <c r="F759" i="59" s="1"/>
  <c r="T760" i="17"/>
  <c r="U760" i="17"/>
  <c r="V760" i="17"/>
  <c r="X760" i="17" s="1"/>
  <c r="F760" i="59" s="1"/>
  <c r="F760" i="92" s="1"/>
  <c r="W760" i="17"/>
  <c r="T761" i="17"/>
  <c r="U761" i="17"/>
  <c r="V761" i="17"/>
  <c r="W761" i="17"/>
  <c r="T762" i="17"/>
  <c r="U762" i="17"/>
  <c r="V762" i="17"/>
  <c r="W762" i="17"/>
  <c r="T763" i="17"/>
  <c r="U763" i="17"/>
  <c r="V763" i="17"/>
  <c r="X763" i="17" s="1"/>
  <c r="F763" i="59" s="1"/>
  <c r="G105" i="61" s="1"/>
  <c r="W763" i="17"/>
  <c r="T764" i="17"/>
  <c r="U764" i="17"/>
  <c r="V764" i="17"/>
  <c r="W764" i="17"/>
  <c r="T765" i="17"/>
  <c r="U765" i="17"/>
  <c r="V765" i="17"/>
  <c r="W765" i="17"/>
  <c r="T766" i="17"/>
  <c r="U766" i="17"/>
  <c r="V766" i="17"/>
  <c r="W766" i="17"/>
  <c r="T767" i="17"/>
  <c r="U767" i="17"/>
  <c r="V767" i="17"/>
  <c r="W767" i="17"/>
  <c r="T768" i="17"/>
  <c r="I151" i="75" s="1"/>
  <c r="U768" i="17"/>
  <c r="J151" i="75" s="1"/>
  <c r="V768" i="17"/>
  <c r="W768" i="17"/>
  <c r="T769" i="17"/>
  <c r="U769" i="17"/>
  <c r="V769" i="17"/>
  <c r="W769" i="17"/>
  <c r="T770" i="17"/>
  <c r="U770" i="17"/>
  <c r="V770" i="17"/>
  <c r="W770" i="17"/>
  <c r="X770" i="17" s="1"/>
  <c r="F770" i="59" s="1"/>
  <c r="F770" i="92" s="1"/>
  <c r="T771" i="17"/>
  <c r="U771" i="17"/>
  <c r="J163" i="75" s="1"/>
  <c r="V771" i="17"/>
  <c r="W771" i="17"/>
  <c r="T772" i="17"/>
  <c r="U772" i="17"/>
  <c r="V772" i="17"/>
  <c r="W772" i="17"/>
  <c r="T773" i="17"/>
  <c r="U773" i="17"/>
  <c r="V773" i="17"/>
  <c r="W773" i="17"/>
  <c r="T774" i="17"/>
  <c r="U774" i="17"/>
  <c r="J175" i="75" s="1"/>
  <c r="V774" i="17"/>
  <c r="W774" i="17"/>
  <c r="T775" i="17"/>
  <c r="U775" i="17"/>
  <c r="V775" i="17"/>
  <c r="W775" i="17"/>
  <c r="T776" i="17"/>
  <c r="U776" i="17"/>
  <c r="V776" i="17"/>
  <c r="W776" i="17"/>
  <c r="T777" i="17"/>
  <c r="U777" i="17"/>
  <c r="J193" i="75" s="1"/>
  <c r="V777" i="17"/>
  <c r="W777" i="17"/>
  <c r="T778" i="17"/>
  <c r="U778" i="17"/>
  <c r="V778" i="17"/>
  <c r="W778" i="17"/>
  <c r="T779" i="17"/>
  <c r="U779" i="17"/>
  <c r="V779" i="17"/>
  <c r="W779" i="17"/>
  <c r="T780" i="17"/>
  <c r="U780" i="17"/>
  <c r="V780" i="17"/>
  <c r="W780" i="17"/>
  <c r="X780" i="17"/>
  <c r="F780" i="59" s="1"/>
  <c r="F780" i="92" s="1"/>
  <c r="T781" i="17"/>
  <c r="U781" i="17"/>
  <c r="V781" i="17"/>
  <c r="W781" i="17"/>
  <c r="T782" i="17"/>
  <c r="U782" i="17"/>
  <c r="V782" i="17"/>
  <c r="W782" i="17"/>
  <c r="T783" i="17"/>
  <c r="U783" i="17"/>
  <c r="V783" i="17"/>
  <c r="W783" i="17"/>
  <c r="T784" i="17"/>
  <c r="U784" i="17"/>
  <c r="V784" i="17"/>
  <c r="W784" i="17"/>
  <c r="T785" i="17"/>
  <c r="U785" i="17"/>
  <c r="V785" i="17"/>
  <c r="W785" i="17"/>
  <c r="T786" i="17"/>
  <c r="U786" i="17"/>
  <c r="V786" i="17"/>
  <c r="W786" i="17"/>
  <c r="X786" i="17" s="1"/>
  <c r="T787" i="17"/>
  <c r="U787" i="17"/>
  <c r="V787" i="17"/>
  <c r="W787" i="17"/>
  <c r="T788" i="17"/>
  <c r="U788" i="17"/>
  <c r="V788" i="17"/>
  <c r="X788" i="17" s="1"/>
  <c r="F788" i="59" s="1"/>
  <c r="W788" i="17"/>
  <c r="T789" i="17"/>
  <c r="U789" i="17"/>
  <c r="V789" i="17"/>
  <c r="W789" i="17"/>
  <c r="T790" i="17"/>
  <c r="U790" i="17"/>
  <c r="V790" i="17"/>
  <c r="W790" i="17"/>
  <c r="X790" i="17" s="1"/>
  <c r="T791" i="17"/>
  <c r="U791" i="17"/>
  <c r="V791" i="17"/>
  <c r="O46" i="81" s="1"/>
  <c r="W791" i="17"/>
  <c r="T792" i="17"/>
  <c r="U792" i="17"/>
  <c r="V792" i="17"/>
  <c r="W792" i="17"/>
  <c r="P63" i="81" s="1"/>
  <c r="T793" i="17"/>
  <c r="U793" i="17"/>
  <c r="V793" i="17"/>
  <c r="W793" i="17"/>
  <c r="P52" i="81" s="1"/>
  <c r="T794" i="17"/>
  <c r="U794" i="17"/>
  <c r="N58" i="81" s="1"/>
  <c r="V794" i="17"/>
  <c r="W794" i="17"/>
  <c r="P58" i="81" s="1"/>
  <c r="T795" i="17"/>
  <c r="U795" i="17"/>
  <c r="V795" i="17"/>
  <c r="W795" i="17"/>
  <c r="T796" i="17"/>
  <c r="U796" i="17"/>
  <c r="V796" i="17"/>
  <c r="W796" i="17"/>
  <c r="T797" i="17"/>
  <c r="U797" i="17"/>
  <c r="V797" i="17"/>
  <c r="W797" i="17"/>
  <c r="X797" i="17" s="1"/>
  <c r="F797" i="59" s="1"/>
  <c r="T798" i="17"/>
  <c r="U798" i="17"/>
  <c r="V798" i="17"/>
  <c r="W798" i="17"/>
  <c r="T799" i="17"/>
  <c r="U799" i="17"/>
  <c r="V799" i="17"/>
  <c r="W799" i="17"/>
  <c r="T800" i="17"/>
  <c r="U800" i="17"/>
  <c r="V800" i="17"/>
  <c r="W800" i="17"/>
  <c r="T801" i="17"/>
  <c r="U801" i="17"/>
  <c r="V801" i="17"/>
  <c r="W801" i="17"/>
  <c r="T802" i="17"/>
  <c r="U802" i="17"/>
  <c r="V802" i="17"/>
  <c r="W802" i="17"/>
  <c r="T803" i="17"/>
  <c r="U803" i="17"/>
  <c r="V803" i="17"/>
  <c r="W803" i="17"/>
  <c r="T804" i="17"/>
  <c r="U804" i="17"/>
  <c r="V804" i="17"/>
  <c r="W804" i="17"/>
  <c r="X804" i="17" s="1"/>
  <c r="F804" i="59" s="1"/>
  <c r="F804" i="92" s="1"/>
  <c r="T805" i="17"/>
  <c r="U805" i="17"/>
  <c r="V805" i="17"/>
  <c r="W805" i="17"/>
  <c r="T806" i="17"/>
  <c r="U806" i="17"/>
  <c r="V806" i="17"/>
  <c r="W806" i="17"/>
  <c r="T807" i="17"/>
  <c r="U807" i="17"/>
  <c r="V807" i="17"/>
  <c r="W807" i="17"/>
  <c r="T808" i="17"/>
  <c r="U808" i="17"/>
  <c r="V808" i="17"/>
  <c r="W808" i="17"/>
  <c r="T809" i="17"/>
  <c r="U809" i="17"/>
  <c r="V809" i="17"/>
  <c r="W809" i="17"/>
  <c r="T810" i="17"/>
  <c r="U810" i="17"/>
  <c r="V810" i="17"/>
  <c r="W810" i="17"/>
  <c r="X810" i="17" s="1"/>
  <c r="F810" i="59" s="1"/>
  <c r="T811" i="17"/>
  <c r="U811" i="17"/>
  <c r="V811" i="17"/>
  <c r="W811" i="17"/>
  <c r="T812" i="17"/>
  <c r="U812" i="17"/>
  <c r="V812" i="17"/>
  <c r="W812" i="17"/>
  <c r="T813" i="17"/>
  <c r="U813" i="17"/>
  <c r="V813" i="17"/>
  <c r="W813" i="17"/>
  <c r="X813" i="17" s="1"/>
  <c r="T814" i="17"/>
  <c r="U814" i="17"/>
  <c r="V814" i="17"/>
  <c r="W814" i="17"/>
  <c r="T815" i="17"/>
  <c r="U815" i="17"/>
  <c r="V815" i="17"/>
  <c r="W815" i="17"/>
  <c r="T816" i="17"/>
  <c r="U816" i="17"/>
  <c r="V816" i="17"/>
  <c r="W816" i="17"/>
  <c r="T817" i="17"/>
  <c r="U817" i="17"/>
  <c r="V817" i="17"/>
  <c r="W817" i="17"/>
  <c r="T818" i="17"/>
  <c r="U818" i="17"/>
  <c r="V818" i="17"/>
  <c r="W818" i="17"/>
  <c r="T819" i="17"/>
  <c r="U819" i="17"/>
  <c r="V819" i="17"/>
  <c r="W819" i="17"/>
  <c r="T820" i="17"/>
  <c r="U820" i="17"/>
  <c r="V820" i="17"/>
  <c r="W820" i="17"/>
  <c r="T821" i="17"/>
  <c r="U821" i="17"/>
  <c r="V821" i="17"/>
  <c r="W821" i="17"/>
  <c r="T822" i="17"/>
  <c r="U822" i="17"/>
  <c r="V822" i="17"/>
  <c r="W822" i="17"/>
  <c r="X822" i="17" s="1"/>
  <c r="F822" i="59" s="1"/>
  <c r="T823" i="17"/>
  <c r="U823" i="17"/>
  <c r="V823" i="17"/>
  <c r="W823" i="17"/>
  <c r="T824" i="17"/>
  <c r="U824" i="17"/>
  <c r="V824" i="17"/>
  <c r="W824" i="17"/>
  <c r="T825" i="17"/>
  <c r="U825" i="17"/>
  <c r="V825" i="17"/>
  <c r="W825" i="17"/>
  <c r="X825" i="17" s="1"/>
  <c r="F825" i="59" s="1"/>
  <c r="F825" i="92" s="1"/>
  <c r="T826" i="17"/>
  <c r="U826" i="17"/>
  <c r="V826" i="17"/>
  <c r="W826" i="17"/>
  <c r="T827" i="17"/>
  <c r="U827" i="17"/>
  <c r="V827" i="17"/>
  <c r="W827" i="17"/>
  <c r="T828" i="17"/>
  <c r="U828" i="17"/>
  <c r="V828" i="17"/>
  <c r="W828" i="17"/>
  <c r="X828" i="17" s="1"/>
  <c r="F828" i="59" s="1"/>
  <c r="F828" i="92" s="1"/>
  <c r="T829" i="17"/>
  <c r="U829" i="17"/>
  <c r="V829" i="17"/>
  <c r="W829" i="17"/>
  <c r="T830" i="17"/>
  <c r="U830" i="17"/>
  <c r="V830" i="17"/>
  <c r="W830" i="17"/>
  <c r="T831" i="17"/>
  <c r="U831" i="17"/>
  <c r="V831" i="17"/>
  <c r="W831" i="17"/>
  <c r="T832" i="17"/>
  <c r="U832" i="17"/>
  <c r="V832" i="17"/>
  <c r="W832" i="17"/>
  <c r="T833" i="17"/>
  <c r="U833" i="17"/>
  <c r="V833" i="17"/>
  <c r="W833" i="17"/>
  <c r="T834" i="17"/>
  <c r="U834" i="17"/>
  <c r="V834" i="17"/>
  <c r="W834" i="17"/>
  <c r="X834" i="17" s="1"/>
  <c r="F834" i="59" s="1"/>
  <c r="F834" i="92" s="1"/>
  <c r="T835" i="17"/>
  <c r="U835" i="17"/>
  <c r="V835" i="17"/>
  <c r="W835" i="17"/>
  <c r="T836" i="17"/>
  <c r="U836" i="17"/>
  <c r="V836" i="17"/>
  <c r="W836" i="17"/>
  <c r="T837" i="17"/>
  <c r="U837" i="17"/>
  <c r="V837" i="17"/>
  <c r="W837" i="17"/>
  <c r="T838" i="17"/>
  <c r="U838" i="17"/>
  <c r="V838" i="17"/>
  <c r="W838" i="17"/>
  <c r="T839" i="17"/>
  <c r="U839" i="17"/>
  <c r="V839" i="17"/>
  <c r="W839" i="17"/>
  <c r="T840" i="17"/>
  <c r="U840" i="17"/>
  <c r="V840" i="17"/>
  <c r="W840" i="17"/>
  <c r="T841" i="17"/>
  <c r="U841" i="17"/>
  <c r="V841" i="17"/>
  <c r="W841" i="17"/>
  <c r="L6" i="17"/>
  <c r="M6" i="17"/>
  <c r="N6" i="17"/>
  <c r="O6" i="17"/>
  <c r="L7" i="17"/>
  <c r="M7" i="17"/>
  <c r="N7" i="17"/>
  <c r="O7" i="17"/>
  <c r="P7" i="17" s="1"/>
  <c r="E7" i="59" s="1"/>
  <c r="L8" i="17"/>
  <c r="M8" i="17"/>
  <c r="N8" i="17"/>
  <c r="O8" i="17"/>
  <c r="L9" i="17"/>
  <c r="M9" i="17"/>
  <c r="N9" i="17"/>
  <c r="O9" i="17"/>
  <c r="L10" i="17"/>
  <c r="M10" i="17"/>
  <c r="N10" i="17"/>
  <c r="O10" i="17"/>
  <c r="L11" i="17"/>
  <c r="M11" i="17"/>
  <c r="N11" i="17"/>
  <c r="O11" i="17"/>
  <c r="L12" i="17"/>
  <c r="M12" i="17"/>
  <c r="N12" i="17"/>
  <c r="O12" i="17"/>
  <c r="L13" i="17"/>
  <c r="M13" i="17"/>
  <c r="N13" i="17"/>
  <c r="O13" i="17"/>
  <c r="P13" i="17" s="1"/>
  <c r="E13" i="59" s="1"/>
  <c r="L14" i="17"/>
  <c r="M14" i="17"/>
  <c r="N14" i="17"/>
  <c r="O14" i="17"/>
  <c r="L15" i="17"/>
  <c r="M15" i="17"/>
  <c r="N15" i="17"/>
  <c r="O15" i="17"/>
  <c r="L16" i="17"/>
  <c r="M16" i="17"/>
  <c r="N16" i="17"/>
  <c r="O16" i="17"/>
  <c r="P16" i="17" s="1"/>
  <c r="E16" i="59" s="1"/>
  <c r="L17" i="17"/>
  <c r="M17" i="17"/>
  <c r="N17" i="17"/>
  <c r="O17" i="17"/>
  <c r="L18" i="17"/>
  <c r="M18" i="17"/>
  <c r="N18" i="17"/>
  <c r="O18" i="17"/>
  <c r="L19" i="17"/>
  <c r="M19" i="17"/>
  <c r="N19" i="17"/>
  <c r="O19" i="17"/>
  <c r="P19" i="17" s="1"/>
  <c r="E19" i="59" s="1"/>
  <c r="L20" i="17"/>
  <c r="M20" i="17"/>
  <c r="N20" i="17"/>
  <c r="O20" i="17"/>
  <c r="L21" i="17"/>
  <c r="M21" i="17"/>
  <c r="N21" i="17"/>
  <c r="O21" i="17"/>
  <c r="L22" i="17"/>
  <c r="M22" i="17"/>
  <c r="N22" i="17"/>
  <c r="O22" i="17"/>
  <c r="P22" i="17" s="1"/>
  <c r="E22" i="59" s="1"/>
  <c r="E22" i="92" s="1"/>
  <c r="L23" i="17"/>
  <c r="M23" i="17"/>
  <c r="N23" i="17"/>
  <c r="O23" i="17"/>
  <c r="L24" i="17"/>
  <c r="M24" i="17"/>
  <c r="H5" i="85" s="1"/>
  <c r="N24" i="17"/>
  <c r="O24" i="17"/>
  <c r="L25" i="17"/>
  <c r="M25" i="17"/>
  <c r="N25" i="17"/>
  <c r="O25" i="17"/>
  <c r="P25" i="17" s="1"/>
  <c r="E25" i="59" s="1"/>
  <c r="L26" i="17"/>
  <c r="M26" i="17"/>
  <c r="N26" i="17"/>
  <c r="O26" i="17"/>
  <c r="L27" i="17"/>
  <c r="M27" i="17"/>
  <c r="N27" i="17"/>
  <c r="O27" i="17"/>
  <c r="L28" i="17"/>
  <c r="M28" i="17"/>
  <c r="N28" i="17"/>
  <c r="O28" i="17"/>
  <c r="P28" i="17" s="1"/>
  <c r="E28" i="59" s="1"/>
  <c r="L29" i="17"/>
  <c r="M29" i="17"/>
  <c r="N29" i="17"/>
  <c r="O29" i="17"/>
  <c r="L30" i="17"/>
  <c r="M30" i="17"/>
  <c r="N30" i="17"/>
  <c r="O30" i="17"/>
  <c r="L31" i="17"/>
  <c r="M31" i="17"/>
  <c r="N31" i="17"/>
  <c r="O31" i="17"/>
  <c r="P31" i="17" s="1"/>
  <c r="E31" i="59" s="1"/>
  <c r="E31" i="92" s="1"/>
  <c r="L32" i="17"/>
  <c r="M32" i="17"/>
  <c r="N32" i="17"/>
  <c r="O32" i="17"/>
  <c r="L33" i="17"/>
  <c r="M33" i="17"/>
  <c r="N33" i="17"/>
  <c r="O33" i="17"/>
  <c r="L34" i="17"/>
  <c r="M34" i="17"/>
  <c r="N34" i="17"/>
  <c r="O34" i="17"/>
  <c r="L35" i="17"/>
  <c r="M35" i="17"/>
  <c r="N35" i="17"/>
  <c r="O35" i="17"/>
  <c r="L36" i="17"/>
  <c r="M36" i="17"/>
  <c r="N36" i="17"/>
  <c r="O36" i="17"/>
  <c r="L37" i="17"/>
  <c r="M37" i="17"/>
  <c r="N37" i="17"/>
  <c r="O37" i="17"/>
  <c r="L19" i="81" s="1"/>
  <c r="L38" i="17"/>
  <c r="M38" i="17"/>
  <c r="N38" i="17"/>
  <c r="O38" i="17"/>
  <c r="L39" i="17"/>
  <c r="M39" i="17"/>
  <c r="H16" i="55" s="1"/>
  <c r="N39" i="17"/>
  <c r="O39" i="17"/>
  <c r="L40" i="17"/>
  <c r="M40" i="17"/>
  <c r="N40" i="17"/>
  <c r="O40" i="17"/>
  <c r="P40" i="17" s="1"/>
  <c r="E40" i="59" s="1"/>
  <c r="L41" i="17"/>
  <c r="I20" i="81" s="1"/>
  <c r="M41" i="17"/>
  <c r="N41" i="17"/>
  <c r="K20" i="81" s="1"/>
  <c r="L28" i="81" s="1"/>
  <c r="O41" i="17"/>
  <c r="L42" i="17"/>
  <c r="M42" i="17"/>
  <c r="J21" i="81" s="1"/>
  <c r="N42" i="17"/>
  <c r="K21" i="81" s="1"/>
  <c r="L29" i="81" s="1"/>
  <c r="O42" i="17"/>
  <c r="L21" i="81" s="1"/>
  <c r="L43" i="17"/>
  <c r="M43" i="17"/>
  <c r="N43" i="17"/>
  <c r="O43" i="17"/>
  <c r="P43" i="17" s="1"/>
  <c r="E43" i="59" s="1"/>
  <c r="L44" i="17"/>
  <c r="M44" i="17"/>
  <c r="N44" i="17"/>
  <c r="O44" i="17"/>
  <c r="L45" i="17"/>
  <c r="M45" i="17"/>
  <c r="H51" i="55" s="1"/>
  <c r="N45" i="17"/>
  <c r="O45" i="17"/>
  <c r="L46" i="17"/>
  <c r="M46" i="17"/>
  <c r="N46" i="17"/>
  <c r="O46" i="17"/>
  <c r="P46" i="17" s="1"/>
  <c r="L47" i="17"/>
  <c r="M47" i="17"/>
  <c r="N47" i="17"/>
  <c r="O47" i="17"/>
  <c r="L48" i="17"/>
  <c r="M48" i="17"/>
  <c r="N48" i="17"/>
  <c r="O48" i="17"/>
  <c r="L49" i="17"/>
  <c r="M49" i="17"/>
  <c r="N49" i="17"/>
  <c r="O49" i="17"/>
  <c r="P49" i="17" s="1"/>
  <c r="E49" i="59" s="1"/>
  <c r="E49" i="92" s="1"/>
  <c r="L50" i="17"/>
  <c r="M50" i="17"/>
  <c r="H66" i="55" s="1"/>
  <c r="N50" i="17"/>
  <c r="O50" i="17"/>
  <c r="L51" i="17"/>
  <c r="M51" i="17"/>
  <c r="N51" i="17"/>
  <c r="O51" i="17"/>
  <c r="L52" i="17"/>
  <c r="M52" i="17"/>
  <c r="N52" i="17"/>
  <c r="O52" i="17"/>
  <c r="P52" i="17" s="1"/>
  <c r="E52" i="59" s="1"/>
  <c r="E52" i="92" s="1"/>
  <c r="L53" i="17"/>
  <c r="M53" i="17"/>
  <c r="H76" i="55" s="1"/>
  <c r="N53" i="17"/>
  <c r="O53" i="17"/>
  <c r="L54" i="17"/>
  <c r="M54" i="17"/>
  <c r="H81" i="55" s="1"/>
  <c r="N54" i="17"/>
  <c r="O54" i="17"/>
  <c r="L55" i="17"/>
  <c r="M55" i="17"/>
  <c r="N55" i="17"/>
  <c r="O55" i="17"/>
  <c r="L56" i="17"/>
  <c r="G91" i="55" s="1"/>
  <c r="M56" i="17"/>
  <c r="N56" i="17"/>
  <c r="O56" i="17"/>
  <c r="L57" i="17"/>
  <c r="M57" i="17"/>
  <c r="H96" i="55" s="1"/>
  <c r="N57" i="17"/>
  <c r="O57" i="17"/>
  <c r="L58" i="17"/>
  <c r="M58" i="17"/>
  <c r="N58" i="17"/>
  <c r="O58" i="17"/>
  <c r="P58" i="17" s="1"/>
  <c r="L59" i="17"/>
  <c r="M59" i="17"/>
  <c r="N59" i="17"/>
  <c r="O59" i="17"/>
  <c r="L60" i="17"/>
  <c r="M60" i="17"/>
  <c r="N60" i="17"/>
  <c r="O60" i="17"/>
  <c r="L61" i="17"/>
  <c r="M61" i="17"/>
  <c r="N61" i="17"/>
  <c r="O61" i="17"/>
  <c r="P61" i="17" s="1"/>
  <c r="E61" i="59" s="1"/>
  <c r="E61" i="92" s="1"/>
  <c r="L62" i="17"/>
  <c r="M62" i="17"/>
  <c r="N62" i="17"/>
  <c r="O62" i="17"/>
  <c r="L63" i="17"/>
  <c r="M63" i="17"/>
  <c r="N63" i="17"/>
  <c r="O63" i="17"/>
  <c r="L64" i="17"/>
  <c r="M64" i="17"/>
  <c r="N64" i="17"/>
  <c r="O64" i="17"/>
  <c r="L65" i="17"/>
  <c r="M65" i="17"/>
  <c r="N65" i="17"/>
  <c r="O65" i="17"/>
  <c r="L66" i="17"/>
  <c r="M66" i="17"/>
  <c r="N66" i="17"/>
  <c r="O66" i="17"/>
  <c r="L67" i="17"/>
  <c r="M67" i="17"/>
  <c r="N67" i="17"/>
  <c r="O67" i="17"/>
  <c r="P67" i="17" s="1"/>
  <c r="E67" i="59" s="1"/>
  <c r="E67" i="92" s="1"/>
  <c r="L68" i="17"/>
  <c r="M68" i="17"/>
  <c r="N68" i="17"/>
  <c r="O68" i="17"/>
  <c r="L69" i="17"/>
  <c r="M69" i="17"/>
  <c r="N69" i="17"/>
  <c r="O69" i="17"/>
  <c r="L70" i="17"/>
  <c r="M70" i="17"/>
  <c r="N70" i="17"/>
  <c r="O70" i="17"/>
  <c r="P70" i="17" s="1"/>
  <c r="E70" i="59" s="1"/>
  <c r="E70" i="92" s="1"/>
  <c r="L71" i="17"/>
  <c r="M71" i="17"/>
  <c r="N71" i="17"/>
  <c r="O71" i="17"/>
  <c r="L72" i="17"/>
  <c r="M72" i="17"/>
  <c r="N72" i="17"/>
  <c r="O72" i="17"/>
  <c r="L73" i="17"/>
  <c r="M73" i="17"/>
  <c r="N73" i="17"/>
  <c r="O73" i="17"/>
  <c r="L17" i="81" s="1"/>
  <c r="L74" i="17"/>
  <c r="M74" i="17"/>
  <c r="N74" i="17"/>
  <c r="O74" i="17"/>
  <c r="L75" i="17"/>
  <c r="M75" i="17"/>
  <c r="N75" i="17"/>
  <c r="O75" i="17"/>
  <c r="L76" i="17"/>
  <c r="M76" i="17"/>
  <c r="N76" i="17"/>
  <c r="O76" i="17"/>
  <c r="L77" i="17"/>
  <c r="M77" i="17"/>
  <c r="N77" i="17"/>
  <c r="O77" i="17"/>
  <c r="L78" i="17"/>
  <c r="M78" i="17"/>
  <c r="N78" i="17"/>
  <c r="O78" i="17"/>
  <c r="L79" i="17"/>
  <c r="M79" i="17"/>
  <c r="N79" i="17"/>
  <c r="O79" i="17"/>
  <c r="P79" i="17" s="1"/>
  <c r="E79" i="59" s="1"/>
  <c r="E79" i="92" s="1"/>
  <c r="L80" i="17"/>
  <c r="M80" i="17"/>
  <c r="N80" i="17"/>
  <c r="O80" i="17"/>
  <c r="L81" i="17"/>
  <c r="M81" i="17"/>
  <c r="H151" i="55" s="1"/>
  <c r="N81" i="17"/>
  <c r="O81" i="17"/>
  <c r="L82" i="17"/>
  <c r="M82" i="17"/>
  <c r="N82" i="17"/>
  <c r="O82" i="17"/>
  <c r="P82" i="17" s="1"/>
  <c r="E82" i="59" s="1"/>
  <c r="E82" i="92" s="1"/>
  <c r="L83" i="17"/>
  <c r="M83" i="17"/>
  <c r="N83" i="17"/>
  <c r="O83" i="17"/>
  <c r="L84" i="17"/>
  <c r="M84" i="17"/>
  <c r="H121" i="55" s="1"/>
  <c r="N84" i="17"/>
  <c r="O84" i="17"/>
  <c r="L85" i="17"/>
  <c r="M85" i="17"/>
  <c r="N85" i="17"/>
  <c r="O85" i="17"/>
  <c r="P85" i="17" s="1"/>
  <c r="E85" i="59" s="1"/>
  <c r="E85" i="92" s="1"/>
  <c r="L86" i="17"/>
  <c r="G156" i="55" s="1"/>
  <c r="M86" i="17"/>
  <c r="N86" i="17"/>
  <c r="O86" i="17"/>
  <c r="L87" i="17"/>
  <c r="M87" i="17"/>
  <c r="H161" i="55" s="1"/>
  <c r="N87" i="17"/>
  <c r="O87" i="17"/>
  <c r="L88" i="17"/>
  <c r="M88" i="17"/>
  <c r="N88" i="17"/>
  <c r="O88" i="17"/>
  <c r="L89" i="17"/>
  <c r="M89" i="17"/>
  <c r="N89" i="17"/>
  <c r="O89" i="17"/>
  <c r="L90" i="17"/>
  <c r="M90" i="17"/>
  <c r="N90" i="17"/>
  <c r="O90" i="17"/>
  <c r="L91" i="17"/>
  <c r="M91" i="17"/>
  <c r="N91" i="17"/>
  <c r="O91" i="17"/>
  <c r="L92" i="17"/>
  <c r="M92" i="17"/>
  <c r="N92" i="17"/>
  <c r="O92" i="17"/>
  <c r="L93" i="17"/>
  <c r="M93" i="17"/>
  <c r="N93" i="17"/>
  <c r="O93" i="17"/>
  <c r="L94" i="17"/>
  <c r="M94" i="17"/>
  <c r="N94" i="17"/>
  <c r="O94" i="17"/>
  <c r="P94" i="17" s="1"/>
  <c r="L95" i="17"/>
  <c r="M95" i="17"/>
  <c r="N95" i="17"/>
  <c r="O95" i="17"/>
  <c r="L96" i="17"/>
  <c r="M96" i="17"/>
  <c r="J8" i="81" s="1"/>
  <c r="N96" i="17"/>
  <c r="O96" i="17"/>
  <c r="L97" i="17"/>
  <c r="M97" i="17"/>
  <c r="N97" i="17"/>
  <c r="O97" i="17"/>
  <c r="L98" i="17"/>
  <c r="I9" i="81" s="1"/>
  <c r="M98" i="17"/>
  <c r="N98" i="17"/>
  <c r="O98" i="17"/>
  <c r="L99" i="17"/>
  <c r="M99" i="17"/>
  <c r="J10" i="81" s="1"/>
  <c r="N99" i="17"/>
  <c r="O99" i="17"/>
  <c r="L100" i="17"/>
  <c r="M100" i="17"/>
  <c r="N100" i="17"/>
  <c r="O100" i="17"/>
  <c r="L101" i="17"/>
  <c r="I13" i="81" s="1"/>
  <c r="M101" i="17"/>
  <c r="N101" i="17"/>
  <c r="O101" i="17"/>
  <c r="L102" i="17"/>
  <c r="M102" i="17"/>
  <c r="N102" i="17"/>
  <c r="O102" i="17"/>
  <c r="L103" i="17"/>
  <c r="M103" i="17"/>
  <c r="N103" i="17"/>
  <c r="O103" i="17"/>
  <c r="L104" i="17"/>
  <c r="M104" i="17"/>
  <c r="N104" i="17"/>
  <c r="O104" i="17"/>
  <c r="L105" i="17"/>
  <c r="M105" i="17"/>
  <c r="N105" i="17"/>
  <c r="O105" i="17"/>
  <c r="L106" i="17"/>
  <c r="M106" i="17"/>
  <c r="N106" i="17"/>
  <c r="O106" i="17"/>
  <c r="L107" i="17"/>
  <c r="M107" i="17"/>
  <c r="N107" i="17"/>
  <c r="O107" i="17"/>
  <c r="L108" i="17"/>
  <c r="M108" i="17"/>
  <c r="N108" i="17"/>
  <c r="O108" i="17"/>
  <c r="L109" i="17"/>
  <c r="M109" i="17"/>
  <c r="N109" i="17"/>
  <c r="O109" i="17"/>
  <c r="P109" i="17" s="1"/>
  <c r="E109" i="59" s="1"/>
  <c r="E109" i="92" s="1"/>
  <c r="L110" i="17"/>
  <c r="G5" i="56" s="1"/>
  <c r="M110" i="17"/>
  <c r="N110" i="17"/>
  <c r="O110" i="17"/>
  <c r="L111" i="17"/>
  <c r="M111" i="17"/>
  <c r="H46" i="56" s="1"/>
  <c r="N111" i="17"/>
  <c r="O111" i="17"/>
  <c r="L112" i="17"/>
  <c r="M112" i="17"/>
  <c r="N112" i="17"/>
  <c r="O112" i="17"/>
  <c r="P112" i="17" s="1"/>
  <c r="E112" i="59" s="1"/>
  <c r="L113" i="17"/>
  <c r="M113" i="17"/>
  <c r="N113" i="17"/>
  <c r="O113" i="17"/>
  <c r="L114" i="17"/>
  <c r="G53" i="56" s="1"/>
  <c r="M114" i="17"/>
  <c r="H53" i="56" s="1"/>
  <c r="N114" i="17"/>
  <c r="O114" i="17"/>
  <c r="L115" i="17"/>
  <c r="M115" i="17"/>
  <c r="N115" i="17"/>
  <c r="O115" i="17"/>
  <c r="P115" i="17" s="1"/>
  <c r="E115" i="59" s="1"/>
  <c r="L116" i="17"/>
  <c r="M116" i="17"/>
  <c r="N116" i="17"/>
  <c r="O116" i="17"/>
  <c r="L117" i="17"/>
  <c r="G61" i="56" s="1"/>
  <c r="M117" i="17"/>
  <c r="H61" i="56" s="1"/>
  <c r="N117" i="17"/>
  <c r="O117" i="17"/>
  <c r="L118" i="17"/>
  <c r="M118" i="17"/>
  <c r="N118" i="17"/>
  <c r="O118" i="17"/>
  <c r="P118" i="17" s="1"/>
  <c r="E118" i="59" s="1"/>
  <c r="L119" i="17"/>
  <c r="M119" i="17"/>
  <c r="N119" i="17"/>
  <c r="O119" i="17"/>
  <c r="L120" i="17"/>
  <c r="M120" i="17"/>
  <c r="H64" i="56" s="1"/>
  <c r="N120" i="17"/>
  <c r="O120" i="17"/>
  <c r="L121" i="17"/>
  <c r="M121" i="17"/>
  <c r="N121" i="17"/>
  <c r="P121" i="17"/>
  <c r="E121" i="59" s="1"/>
  <c r="E121" i="92" s="1"/>
  <c r="O121" i="17"/>
  <c r="L122" i="17"/>
  <c r="M122" i="17"/>
  <c r="N122" i="17"/>
  <c r="O122" i="17"/>
  <c r="L123" i="17"/>
  <c r="G67" i="56" s="1"/>
  <c r="M123" i="17"/>
  <c r="N123" i="17"/>
  <c r="O123" i="17"/>
  <c r="L124" i="17"/>
  <c r="M124" i="17"/>
  <c r="N124" i="17"/>
  <c r="O124" i="17"/>
  <c r="L125" i="17"/>
  <c r="M125" i="17"/>
  <c r="N125" i="17"/>
  <c r="O125" i="17"/>
  <c r="P125" i="17" s="1"/>
  <c r="L126" i="17"/>
  <c r="G70" i="56" s="1"/>
  <c r="M126" i="17"/>
  <c r="N126" i="17"/>
  <c r="O126" i="17"/>
  <c r="L127" i="17"/>
  <c r="M127" i="17"/>
  <c r="N127" i="17"/>
  <c r="P127" i="17" s="1"/>
  <c r="E127" i="59" s="1"/>
  <c r="E127" i="92" s="1"/>
  <c r="O127" i="17"/>
  <c r="L128" i="17"/>
  <c r="M128" i="17"/>
  <c r="N128" i="17"/>
  <c r="O128" i="17"/>
  <c r="L129" i="17"/>
  <c r="M129" i="17"/>
  <c r="N129" i="17"/>
  <c r="O129" i="17"/>
  <c r="L130" i="17"/>
  <c r="M130" i="17"/>
  <c r="N130" i="17"/>
  <c r="P130" i="17" s="1"/>
  <c r="E130" i="59" s="1"/>
  <c r="E130" i="92" s="1"/>
  <c r="O130" i="17"/>
  <c r="L131" i="17"/>
  <c r="M131" i="17"/>
  <c r="N131" i="17"/>
  <c r="O131" i="17"/>
  <c r="L132" i="17"/>
  <c r="M132" i="17"/>
  <c r="N132" i="17"/>
  <c r="O132" i="17"/>
  <c r="L133" i="17"/>
  <c r="M133" i="17"/>
  <c r="N133" i="17"/>
  <c r="P133" i="17" s="1"/>
  <c r="E133" i="59" s="1"/>
  <c r="E133" i="92" s="1"/>
  <c r="O133" i="17"/>
  <c r="L134" i="17"/>
  <c r="M134" i="17"/>
  <c r="N134" i="17"/>
  <c r="O134" i="17"/>
  <c r="L135" i="17"/>
  <c r="M135" i="17"/>
  <c r="N135" i="17"/>
  <c r="O135" i="17"/>
  <c r="L136" i="17"/>
  <c r="M136" i="17"/>
  <c r="N136" i="17"/>
  <c r="P136" i="17" s="1"/>
  <c r="E136" i="59" s="1"/>
  <c r="E136" i="92" s="1"/>
  <c r="O136" i="17"/>
  <c r="L137" i="17"/>
  <c r="M137" i="17"/>
  <c r="N137" i="17"/>
  <c r="O137" i="17"/>
  <c r="L138" i="17"/>
  <c r="M138" i="17"/>
  <c r="N138" i="17"/>
  <c r="O138" i="17"/>
  <c r="L139" i="17"/>
  <c r="M139" i="17"/>
  <c r="N139" i="17"/>
  <c r="P139" i="17" s="1"/>
  <c r="E139" i="59" s="1"/>
  <c r="O139" i="17"/>
  <c r="L140" i="17"/>
  <c r="M140" i="17"/>
  <c r="H10" i="75" s="1"/>
  <c r="N140" i="17"/>
  <c r="O140" i="17"/>
  <c r="L141" i="17"/>
  <c r="M141" i="17"/>
  <c r="N141" i="17"/>
  <c r="O141" i="17"/>
  <c r="L142" i="17"/>
  <c r="M142" i="17"/>
  <c r="N142" i="17"/>
  <c r="P142" i="17" s="1"/>
  <c r="E142" i="59" s="1"/>
  <c r="O142" i="17"/>
  <c r="L143" i="17"/>
  <c r="M143" i="17"/>
  <c r="H14" i="75" s="1"/>
  <c r="N143" i="17"/>
  <c r="O143" i="17"/>
  <c r="L144" i="17"/>
  <c r="M144" i="17"/>
  <c r="N144" i="17"/>
  <c r="O144" i="17"/>
  <c r="L145" i="17"/>
  <c r="M145" i="17"/>
  <c r="N145" i="17"/>
  <c r="P145" i="17" s="1"/>
  <c r="E145" i="59" s="1"/>
  <c r="O145" i="17"/>
  <c r="L146" i="17"/>
  <c r="M146" i="17"/>
  <c r="N146" i="17"/>
  <c r="O146" i="17"/>
  <c r="L147" i="17"/>
  <c r="M147" i="17"/>
  <c r="N147" i="17"/>
  <c r="O147" i="17"/>
  <c r="P147" i="17" s="1"/>
  <c r="E147" i="59" s="1"/>
  <c r="L148" i="17"/>
  <c r="M148" i="17"/>
  <c r="N148" i="17"/>
  <c r="P148" i="17" s="1"/>
  <c r="E148" i="59" s="1"/>
  <c r="O148" i="17"/>
  <c r="L149" i="17"/>
  <c r="M149" i="17"/>
  <c r="N149" i="17"/>
  <c r="O149" i="17"/>
  <c r="L150" i="17"/>
  <c r="M150" i="17"/>
  <c r="N150" i="17"/>
  <c r="O150" i="17"/>
  <c r="L151" i="17"/>
  <c r="M151" i="17"/>
  <c r="N151" i="17"/>
  <c r="P151" i="17" s="1"/>
  <c r="E151" i="59" s="1"/>
  <c r="O151" i="17"/>
  <c r="L152" i="17"/>
  <c r="M152" i="17"/>
  <c r="N152" i="17"/>
  <c r="O152" i="17"/>
  <c r="L153" i="17"/>
  <c r="M153" i="17"/>
  <c r="N153" i="17"/>
  <c r="O153" i="17"/>
  <c r="L154" i="17"/>
  <c r="M154" i="17"/>
  <c r="N154" i="17"/>
  <c r="P154" i="17" s="1"/>
  <c r="E154" i="59" s="1"/>
  <c r="F10" i="63" s="1"/>
  <c r="O154" i="17"/>
  <c r="L155" i="17"/>
  <c r="M155" i="17"/>
  <c r="N155" i="17"/>
  <c r="O155" i="17"/>
  <c r="L156" i="17"/>
  <c r="M156" i="17"/>
  <c r="N156" i="17"/>
  <c r="O156" i="17"/>
  <c r="L157" i="17"/>
  <c r="M157" i="17"/>
  <c r="N157" i="17"/>
  <c r="P157" i="17" s="1"/>
  <c r="E157" i="59" s="1"/>
  <c r="F13" i="63" s="1"/>
  <c r="O157" i="17"/>
  <c r="L158" i="17"/>
  <c r="M158" i="17"/>
  <c r="N158" i="17"/>
  <c r="O158" i="17"/>
  <c r="L159" i="17"/>
  <c r="M159" i="17"/>
  <c r="N159" i="17"/>
  <c r="O159" i="17"/>
  <c r="L160" i="17"/>
  <c r="M160" i="17"/>
  <c r="N160" i="17"/>
  <c r="P160" i="17" s="1"/>
  <c r="E160" i="59" s="1"/>
  <c r="E160" i="92" s="1"/>
  <c r="O160" i="17"/>
  <c r="L161" i="17"/>
  <c r="M161" i="17"/>
  <c r="H30" i="75" s="1"/>
  <c r="N161" i="17"/>
  <c r="O161" i="17"/>
  <c r="L162" i="17"/>
  <c r="G34" i="75" s="1"/>
  <c r="M162" i="17"/>
  <c r="N162" i="17"/>
  <c r="O162" i="17"/>
  <c r="L163" i="17"/>
  <c r="M163" i="17"/>
  <c r="N163" i="17"/>
  <c r="P163" i="17" s="1"/>
  <c r="E163" i="59" s="1"/>
  <c r="F54" i="61" s="1"/>
  <c r="O163" i="17"/>
  <c r="L164" i="17"/>
  <c r="M164" i="17"/>
  <c r="N164" i="17"/>
  <c r="O164" i="17"/>
  <c r="L165" i="17"/>
  <c r="M165" i="17"/>
  <c r="N165" i="17"/>
  <c r="O165" i="17"/>
  <c r="L166" i="17"/>
  <c r="M166" i="17"/>
  <c r="N166" i="17"/>
  <c r="P166" i="17" s="1"/>
  <c r="E166" i="59" s="1"/>
  <c r="E166" i="92" s="1"/>
  <c r="O166" i="17"/>
  <c r="L167" i="17"/>
  <c r="M167" i="17"/>
  <c r="N167" i="17"/>
  <c r="O167" i="17"/>
  <c r="P167" i="17" s="1"/>
  <c r="L168" i="17"/>
  <c r="M168" i="17"/>
  <c r="N168" i="17"/>
  <c r="O168" i="17"/>
  <c r="L169" i="17"/>
  <c r="M169" i="17"/>
  <c r="N169" i="17"/>
  <c r="O169" i="17"/>
  <c r="L170" i="17"/>
  <c r="M170" i="17"/>
  <c r="N170" i="17"/>
  <c r="O170" i="17"/>
  <c r="L171" i="17"/>
  <c r="M171" i="17"/>
  <c r="N171" i="17"/>
  <c r="O171" i="17"/>
  <c r="L172" i="17"/>
  <c r="M172" i="17"/>
  <c r="N172" i="17"/>
  <c r="P172" i="17" s="1"/>
  <c r="E172" i="59" s="1"/>
  <c r="F107" i="61" s="1"/>
  <c r="O172" i="17"/>
  <c r="L173" i="17"/>
  <c r="M173" i="17"/>
  <c r="N173" i="17"/>
  <c r="O173" i="17"/>
  <c r="L174" i="17"/>
  <c r="G46" i="75" s="1"/>
  <c r="M174" i="17"/>
  <c r="N174" i="17"/>
  <c r="O174" i="17"/>
  <c r="L175" i="17"/>
  <c r="M175" i="17"/>
  <c r="H50" i="75" s="1"/>
  <c r="N175" i="17"/>
  <c r="P175" i="17" s="1"/>
  <c r="E175" i="59" s="1"/>
  <c r="E175" i="92" s="1"/>
  <c r="O175" i="17"/>
  <c r="L176" i="17"/>
  <c r="M176" i="17"/>
  <c r="N176" i="17"/>
  <c r="O176" i="17"/>
  <c r="L177" i="17"/>
  <c r="G58" i="75" s="1"/>
  <c r="M177" i="17"/>
  <c r="N177" i="17"/>
  <c r="O177" i="17"/>
  <c r="L178" i="17"/>
  <c r="M178" i="17"/>
  <c r="H62" i="75" s="1"/>
  <c r="N178" i="17"/>
  <c r="P178" i="17" s="1"/>
  <c r="E178" i="59" s="1"/>
  <c r="E178" i="92" s="1"/>
  <c r="O178" i="17"/>
  <c r="L179" i="17"/>
  <c r="M179" i="17"/>
  <c r="H66" i="75" s="1"/>
  <c r="N179" i="17"/>
  <c r="O179" i="17"/>
  <c r="P179" i="17" s="1"/>
  <c r="E179" i="59" s="1"/>
  <c r="L180" i="17"/>
  <c r="G70" i="75" s="1"/>
  <c r="M180" i="17"/>
  <c r="N180" i="17"/>
  <c r="O180" i="17"/>
  <c r="L181" i="17"/>
  <c r="M181" i="17"/>
  <c r="H74" i="75" s="1"/>
  <c r="N181" i="17"/>
  <c r="P181" i="17" s="1"/>
  <c r="E181" i="59" s="1"/>
  <c r="O181" i="17"/>
  <c r="L182" i="17"/>
  <c r="G78" i="75" s="1"/>
  <c r="M182" i="17"/>
  <c r="N182" i="17"/>
  <c r="O182" i="17"/>
  <c r="L183" i="17"/>
  <c r="M183" i="17"/>
  <c r="N183" i="17"/>
  <c r="O183" i="17"/>
  <c r="L184" i="17"/>
  <c r="G200" i="75" s="1"/>
  <c r="M184" i="17"/>
  <c r="H200" i="75" s="1"/>
  <c r="N184" i="17"/>
  <c r="P184" i="17" s="1"/>
  <c r="E184" i="59" s="1"/>
  <c r="E184" i="92" s="1"/>
  <c r="O184" i="17"/>
  <c r="L185" i="17"/>
  <c r="M185" i="17"/>
  <c r="N185" i="17"/>
  <c r="O185" i="17"/>
  <c r="L186" i="17"/>
  <c r="M186" i="17"/>
  <c r="N186" i="17"/>
  <c r="O186" i="17"/>
  <c r="L187" i="17"/>
  <c r="G82" i="75" s="1"/>
  <c r="M187" i="17"/>
  <c r="H82" i="75" s="1"/>
  <c r="N187" i="17"/>
  <c r="P187" i="17" s="1"/>
  <c r="E187" i="59" s="1"/>
  <c r="O187" i="17"/>
  <c r="L188" i="17"/>
  <c r="M188" i="17"/>
  <c r="N188" i="17"/>
  <c r="O188" i="17"/>
  <c r="L189" i="17"/>
  <c r="M189" i="17"/>
  <c r="N189" i="17"/>
  <c r="O189" i="17"/>
  <c r="L190" i="17"/>
  <c r="M190" i="17"/>
  <c r="N190" i="17"/>
  <c r="O190" i="17"/>
  <c r="L191" i="17"/>
  <c r="M191" i="17"/>
  <c r="N191" i="17"/>
  <c r="O191" i="17"/>
  <c r="L192" i="17"/>
  <c r="M192" i="17"/>
  <c r="N192" i="17"/>
  <c r="O192" i="17"/>
  <c r="L193" i="17"/>
  <c r="M193" i="17"/>
  <c r="N193" i="17"/>
  <c r="P193" i="17" s="1"/>
  <c r="E193" i="59" s="1"/>
  <c r="E193" i="92" s="1"/>
  <c r="O193" i="17"/>
  <c r="L194" i="17"/>
  <c r="M194" i="17"/>
  <c r="N194" i="17"/>
  <c r="O194" i="17"/>
  <c r="L195" i="17"/>
  <c r="M195" i="17"/>
  <c r="N195" i="17"/>
  <c r="O195" i="17"/>
  <c r="L196" i="17"/>
  <c r="M196" i="17"/>
  <c r="H94" i="75" s="1"/>
  <c r="N196" i="17"/>
  <c r="P196" i="17" s="1"/>
  <c r="E196" i="59" s="1"/>
  <c r="O196" i="17"/>
  <c r="L197" i="17"/>
  <c r="M197" i="17"/>
  <c r="N197" i="17"/>
  <c r="O197" i="17"/>
  <c r="P197" i="17" s="1"/>
  <c r="E197" i="59" s="1"/>
  <c r="L198" i="17"/>
  <c r="M198" i="17"/>
  <c r="N198" i="17"/>
  <c r="O198" i="17"/>
  <c r="L199" i="17"/>
  <c r="M199" i="17"/>
  <c r="N199" i="17"/>
  <c r="P199" i="17" s="1"/>
  <c r="E199" i="59" s="1"/>
  <c r="E199" i="92" s="1"/>
  <c r="O199" i="17"/>
  <c r="L200" i="17"/>
  <c r="M200" i="17"/>
  <c r="N200" i="17"/>
  <c r="O200" i="17"/>
  <c r="L201" i="17"/>
  <c r="M201" i="17"/>
  <c r="N201" i="17"/>
  <c r="O201" i="17"/>
  <c r="L202" i="17"/>
  <c r="G102" i="75" s="1"/>
  <c r="M202" i="17"/>
  <c r="N202" i="17"/>
  <c r="O202" i="17"/>
  <c r="L203" i="17"/>
  <c r="M203" i="17"/>
  <c r="N203" i="17"/>
  <c r="O203" i="17"/>
  <c r="P203" i="17" s="1"/>
  <c r="L204" i="17"/>
  <c r="M204" i="17"/>
  <c r="N204" i="17"/>
  <c r="O204" i="17"/>
  <c r="L205" i="17"/>
  <c r="M205" i="17"/>
  <c r="N205" i="17"/>
  <c r="P205" i="17" s="1"/>
  <c r="E205" i="59" s="1"/>
  <c r="E205" i="92" s="1"/>
  <c r="O205" i="17"/>
  <c r="L206" i="17"/>
  <c r="M206" i="17"/>
  <c r="N206" i="17"/>
  <c r="O206" i="17"/>
  <c r="L207" i="17"/>
  <c r="M207" i="17"/>
  <c r="N207" i="17"/>
  <c r="O207" i="17"/>
  <c r="L208" i="17"/>
  <c r="M208" i="17"/>
  <c r="N208" i="17"/>
  <c r="P208" i="17" s="1"/>
  <c r="E208" i="59" s="1"/>
  <c r="F162" i="61" s="1"/>
  <c r="O208" i="17"/>
  <c r="L209" i="17"/>
  <c r="M209" i="17"/>
  <c r="N209" i="17"/>
  <c r="O209" i="17"/>
  <c r="L210" i="17"/>
  <c r="M210" i="17"/>
  <c r="N210" i="17"/>
  <c r="O210" i="17"/>
  <c r="L211" i="17"/>
  <c r="G114" i="75" s="1"/>
  <c r="M211" i="17"/>
  <c r="H114" i="75" s="1"/>
  <c r="N211" i="17"/>
  <c r="P211" i="17" s="1"/>
  <c r="E211" i="59" s="1"/>
  <c r="E211" i="92" s="1"/>
  <c r="O211" i="17"/>
  <c r="L212" i="17"/>
  <c r="M212" i="17"/>
  <c r="N212" i="17"/>
  <c r="O212" i="17"/>
  <c r="L213" i="17"/>
  <c r="M213" i="17"/>
  <c r="N213" i="17"/>
  <c r="O213" i="17"/>
  <c r="L214" i="17"/>
  <c r="G118" i="75" s="1"/>
  <c r="M214" i="17"/>
  <c r="N214" i="17"/>
  <c r="O214" i="17"/>
  <c r="L215" i="17"/>
  <c r="M215" i="17"/>
  <c r="N215" i="17"/>
  <c r="O215" i="17"/>
  <c r="P215" i="17" s="1"/>
  <c r="L216" i="17"/>
  <c r="M216" i="17"/>
  <c r="N216" i="17"/>
  <c r="O216" i="17"/>
  <c r="L217" i="17"/>
  <c r="M217" i="17"/>
  <c r="N217" i="17"/>
  <c r="P217" i="17" s="1"/>
  <c r="E217" i="59" s="1"/>
  <c r="E217" i="92" s="1"/>
  <c r="O217" i="17"/>
  <c r="L218" i="17"/>
  <c r="M218" i="17"/>
  <c r="N218" i="17"/>
  <c r="O218" i="17"/>
  <c r="L219" i="17"/>
  <c r="M219" i="17"/>
  <c r="N219" i="17"/>
  <c r="O219" i="17"/>
  <c r="L220" i="17"/>
  <c r="G126" i="75" s="1"/>
  <c r="M220" i="17"/>
  <c r="N220" i="17"/>
  <c r="P220" i="17" s="1"/>
  <c r="E220" i="59" s="1"/>
  <c r="E220" i="92" s="1"/>
  <c r="O220" i="17"/>
  <c r="L221" i="17"/>
  <c r="M221" i="17"/>
  <c r="N221" i="17"/>
  <c r="O221" i="17"/>
  <c r="P221" i="17" s="1"/>
  <c r="E221" i="59" s="1"/>
  <c r="L222" i="17"/>
  <c r="M222" i="17"/>
  <c r="N222" i="17"/>
  <c r="O222" i="17"/>
  <c r="L223" i="17"/>
  <c r="G130" i="75" s="1"/>
  <c r="M223" i="17"/>
  <c r="H130" i="75" s="1"/>
  <c r="N223" i="17"/>
  <c r="P223" i="17" s="1"/>
  <c r="E223" i="59" s="1"/>
  <c r="E223" i="92" s="1"/>
  <c r="O223" i="17"/>
  <c r="L224" i="17"/>
  <c r="M224" i="17"/>
  <c r="N224" i="17"/>
  <c r="O224" i="17"/>
  <c r="L225" i="17"/>
  <c r="M225" i="17"/>
  <c r="N225" i="17"/>
  <c r="O225" i="17"/>
  <c r="L226" i="17"/>
  <c r="M226" i="17"/>
  <c r="N226" i="17"/>
  <c r="P226" i="17" s="1"/>
  <c r="E226" i="59" s="1"/>
  <c r="O226" i="17"/>
  <c r="L227" i="17"/>
  <c r="M227" i="17"/>
  <c r="N227" i="17"/>
  <c r="O227" i="17"/>
  <c r="L228" i="17"/>
  <c r="M228" i="17"/>
  <c r="N228" i="17"/>
  <c r="O228" i="17"/>
  <c r="L229" i="17"/>
  <c r="M229" i="17"/>
  <c r="N229" i="17"/>
  <c r="P229" i="17" s="1"/>
  <c r="E229" i="59" s="1"/>
  <c r="E229" i="92" s="1"/>
  <c r="O229" i="17"/>
  <c r="L230" i="17"/>
  <c r="M230" i="17"/>
  <c r="N230" i="17"/>
  <c r="O230" i="17"/>
  <c r="L231" i="17"/>
  <c r="M231" i="17"/>
  <c r="N231" i="17"/>
  <c r="O231" i="17"/>
  <c r="L232" i="17"/>
  <c r="M232" i="17"/>
  <c r="N232" i="17"/>
  <c r="P232" i="17" s="1"/>
  <c r="E232" i="59" s="1"/>
  <c r="O232" i="17"/>
  <c r="L233" i="17"/>
  <c r="M233" i="17"/>
  <c r="N233" i="17"/>
  <c r="O233" i="17"/>
  <c r="P233" i="17" s="1"/>
  <c r="E233" i="59" s="1"/>
  <c r="L234" i="17"/>
  <c r="M234" i="17"/>
  <c r="N234" i="17"/>
  <c r="O234" i="17"/>
  <c r="L235" i="17"/>
  <c r="M235" i="17"/>
  <c r="N235" i="17"/>
  <c r="P235" i="17" s="1"/>
  <c r="E235" i="59" s="1"/>
  <c r="F239" i="61" s="1"/>
  <c r="O235" i="17"/>
  <c r="L236" i="17"/>
  <c r="M236" i="17"/>
  <c r="N236" i="17"/>
  <c r="O236" i="17"/>
  <c r="L237" i="17"/>
  <c r="M237" i="17"/>
  <c r="N237" i="17"/>
  <c r="O237" i="17"/>
  <c r="L238" i="17"/>
  <c r="M238" i="17"/>
  <c r="N238" i="17"/>
  <c r="O238" i="17"/>
  <c r="L239" i="17"/>
  <c r="M239" i="17"/>
  <c r="N239" i="17"/>
  <c r="O239" i="17"/>
  <c r="L240" i="17"/>
  <c r="G142" i="75" s="1"/>
  <c r="M240" i="17"/>
  <c r="N240" i="17"/>
  <c r="O240" i="17"/>
  <c r="L241" i="17"/>
  <c r="G146" i="75" s="1"/>
  <c r="M241" i="17"/>
  <c r="N241" i="17"/>
  <c r="P241" i="17" s="1"/>
  <c r="E241" i="59" s="1"/>
  <c r="F216" i="61" s="1"/>
  <c r="O241" i="17"/>
  <c r="L242" i="17"/>
  <c r="G150" i="75" s="1"/>
  <c r="M242" i="17"/>
  <c r="N242" i="17"/>
  <c r="O242" i="17"/>
  <c r="L243" i="17"/>
  <c r="G154" i="75" s="1"/>
  <c r="M243" i="17"/>
  <c r="N243" i="17"/>
  <c r="O243" i="17"/>
  <c r="L244" i="17"/>
  <c r="M244" i="17"/>
  <c r="N244" i="17"/>
  <c r="P244" i="17" s="1"/>
  <c r="E244" i="59" s="1"/>
  <c r="O244" i="17"/>
  <c r="L245" i="17"/>
  <c r="M245" i="17"/>
  <c r="N245" i="17"/>
  <c r="O245" i="17"/>
  <c r="L246" i="17"/>
  <c r="G166" i="75" s="1"/>
  <c r="M246" i="17"/>
  <c r="N246" i="17"/>
  <c r="O246" i="17"/>
  <c r="L247" i="17"/>
  <c r="G170" i="75" s="1"/>
  <c r="M247" i="17"/>
  <c r="N247" i="17"/>
  <c r="P247" i="17" s="1"/>
  <c r="O247" i="17"/>
  <c r="L248" i="17"/>
  <c r="G174" i="75" s="1"/>
  <c r="M248" i="17"/>
  <c r="N248" i="17"/>
  <c r="O248" i="17"/>
  <c r="L249" i="17"/>
  <c r="G178" i="75" s="1"/>
  <c r="M249" i="17"/>
  <c r="N249" i="17"/>
  <c r="O249" i="17"/>
  <c r="L250" i="17"/>
  <c r="M250" i="17"/>
  <c r="N250" i="17"/>
  <c r="P250" i="17" s="1"/>
  <c r="E250" i="59" s="1"/>
  <c r="F298" i="61" s="1"/>
  <c r="O250" i="17"/>
  <c r="L251" i="17"/>
  <c r="M251" i="17"/>
  <c r="N251" i="17"/>
  <c r="O251" i="17"/>
  <c r="L252" i="17"/>
  <c r="M252" i="17"/>
  <c r="N252" i="17"/>
  <c r="O252" i="17"/>
  <c r="L253" i="17"/>
  <c r="M253" i="17"/>
  <c r="N253" i="17"/>
  <c r="O253" i="17"/>
  <c r="L254" i="17"/>
  <c r="M254" i="17"/>
  <c r="N254" i="17"/>
  <c r="O254" i="17"/>
  <c r="L255" i="17"/>
  <c r="M255" i="17"/>
  <c r="N255" i="17"/>
  <c r="O255" i="17"/>
  <c r="L256" i="17"/>
  <c r="M256" i="17"/>
  <c r="N256" i="17"/>
  <c r="P256" i="17" s="1"/>
  <c r="E256" i="59" s="1"/>
  <c r="F283" i="61" s="1"/>
  <c r="O256" i="17"/>
  <c r="L257" i="17"/>
  <c r="M257" i="17"/>
  <c r="N257" i="17"/>
  <c r="O257" i="17"/>
  <c r="P257" i="17" s="1"/>
  <c r="L258" i="17"/>
  <c r="G192" i="75" s="1"/>
  <c r="M258" i="17"/>
  <c r="N258" i="17"/>
  <c r="O258" i="17"/>
  <c r="L259" i="17"/>
  <c r="M259" i="17"/>
  <c r="N259" i="17"/>
  <c r="P259" i="17" s="1"/>
  <c r="E259" i="59" s="1"/>
  <c r="E259" i="92" s="1"/>
  <c r="O259" i="17"/>
  <c r="L260" i="17"/>
  <c r="M260" i="17"/>
  <c r="N260" i="17"/>
  <c r="O260" i="17"/>
  <c r="L261" i="17"/>
  <c r="M261" i="17"/>
  <c r="N261" i="17"/>
  <c r="O261" i="17"/>
  <c r="L262" i="17"/>
  <c r="M262" i="17"/>
  <c r="N262" i="17"/>
  <c r="P262" i="17" s="1"/>
  <c r="E262" i="59" s="1"/>
  <c r="E262" i="92" s="1"/>
  <c r="O262" i="17"/>
  <c r="L263" i="17"/>
  <c r="M263" i="17"/>
  <c r="N263" i="17"/>
  <c r="O263" i="17"/>
  <c r="L264" i="17"/>
  <c r="M264" i="17"/>
  <c r="N264" i="17"/>
  <c r="O264" i="17"/>
  <c r="L265" i="17"/>
  <c r="M265" i="17"/>
  <c r="N265" i="17"/>
  <c r="P265" i="17" s="1"/>
  <c r="E265" i="59" s="1"/>
  <c r="E265" i="92" s="1"/>
  <c r="O265" i="17"/>
  <c r="L266" i="17"/>
  <c r="G23" i="56" s="1"/>
  <c r="M266" i="17"/>
  <c r="F7" i="87" s="1"/>
  <c r="N266" i="17"/>
  <c r="O266" i="17"/>
  <c r="L267" i="17"/>
  <c r="G33" i="56" s="1"/>
  <c r="M267" i="17"/>
  <c r="N267" i="17"/>
  <c r="O267" i="17"/>
  <c r="L268" i="17"/>
  <c r="G73" i="56" s="1"/>
  <c r="M268" i="17"/>
  <c r="N268" i="17"/>
  <c r="O268" i="17"/>
  <c r="L269" i="17"/>
  <c r="M269" i="17"/>
  <c r="N269" i="17"/>
  <c r="O269" i="17"/>
  <c r="L270" i="17"/>
  <c r="G47" i="56" s="1"/>
  <c r="M270" i="17"/>
  <c r="N270" i="17"/>
  <c r="O270" i="17"/>
  <c r="L271" i="17"/>
  <c r="M271" i="17"/>
  <c r="N271" i="17"/>
  <c r="O271" i="17"/>
  <c r="L272" i="17"/>
  <c r="M272" i="17"/>
  <c r="N272" i="17"/>
  <c r="O272" i="17"/>
  <c r="L273" i="17"/>
  <c r="G7" i="56" s="1"/>
  <c r="M273" i="17"/>
  <c r="N273" i="17"/>
  <c r="O273" i="17"/>
  <c r="L274" i="17"/>
  <c r="G48" i="56" s="1"/>
  <c r="M274" i="17"/>
  <c r="N274" i="17"/>
  <c r="P274" i="17" s="1"/>
  <c r="E274" i="59" s="1"/>
  <c r="E274" i="92" s="1"/>
  <c r="O274" i="17"/>
  <c r="L275" i="17"/>
  <c r="M275" i="17"/>
  <c r="N275" i="17"/>
  <c r="O275" i="17"/>
  <c r="L276" i="17"/>
  <c r="G34" i="56" s="1"/>
  <c r="M276" i="17"/>
  <c r="N276" i="17"/>
  <c r="O276" i="17"/>
  <c r="L277" i="17"/>
  <c r="M277" i="17"/>
  <c r="N277" i="17"/>
  <c r="P277" i="17" s="1"/>
  <c r="E277" i="59" s="1"/>
  <c r="E277" i="92" s="1"/>
  <c r="O277" i="17"/>
  <c r="L278" i="17"/>
  <c r="G41" i="56" s="1"/>
  <c r="M278" i="17"/>
  <c r="F17" i="87" s="1"/>
  <c r="N278" i="17"/>
  <c r="O278" i="17"/>
  <c r="L279" i="17"/>
  <c r="G74" i="56" s="1"/>
  <c r="M279" i="17"/>
  <c r="N279" i="17"/>
  <c r="O279" i="17"/>
  <c r="P279" i="17" s="1"/>
  <c r="L280" i="17"/>
  <c r="M280" i="17"/>
  <c r="N280" i="17"/>
  <c r="P280" i="17" s="1"/>
  <c r="E280" i="59" s="1"/>
  <c r="E280" i="92" s="1"/>
  <c r="O280" i="17"/>
  <c r="L281" i="17"/>
  <c r="G26" i="56" s="1"/>
  <c r="M281" i="17"/>
  <c r="N281" i="17"/>
  <c r="O281" i="17"/>
  <c r="L282" i="17"/>
  <c r="G27" i="56" s="1"/>
  <c r="M282" i="17"/>
  <c r="N282" i="17"/>
  <c r="O282" i="17"/>
  <c r="L283" i="17"/>
  <c r="M283" i="17"/>
  <c r="N283" i="17"/>
  <c r="P283" i="17" s="1"/>
  <c r="E283" i="59" s="1"/>
  <c r="E283" i="92" s="1"/>
  <c r="O283" i="17"/>
  <c r="L284" i="17"/>
  <c r="M284" i="17"/>
  <c r="N284" i="17"/>
  <c r="O284" i="17"/>
  <c r="L285" i="17"/>
  <c r="M285" i="17"/>
  <c r="N285" i="17"/>
  <c r="O285" i="17"/>
  <c r="L286" i="17"/>
  <c r="M286" i="17"/>
  <c r="F19" i="87" s="1"/>
  <c r="N286" i="17"/>
  <c r="O286" i="17"/>
  <c r="L287" i="17"/>
  <c r="M287" i="17"/>
  <c r="F20" i="87" s="1"/>
  <c r="N287" i="17"/>
  <c r="O287" i="17"/>
  <c r="P287" i="17" s="1"/>
  <c r="L288" i="17"/>
  <c r="M288" i="17"/>
  <c r="N288" i="17"/>
  <c r="O288" i="17"/>
  <c r="L289" i="17"/>
  <c r="M289" i="17"/>
  <c r="N289" i="17"/>
  <c r="O289" i="17"/>
  <c r="L290" i="17"/>
  <c r="M290" i="17"/>
  <c r="F21" i="87" s="1"/>
  <c r="N290" i="17"/>
  <c r="O290" i="17"/>
  <c r="L291" i="17"/>
  <c r="M291" i="17"/>
  <c r="N291" i="17"/>
  <c r="O291" i="17"/>
  <c r="L292" i="17"/>
  <c r="M292" i="17"/>
  <c r="N292" i="17"/>
  <c r="P292" i="17" s="1"/>
  <c r="E292" i="59" s="1"/>
  <c r="E292" i="92" s="1"/>
  <c r="O292" i="17"/>
  <c r="L293" i="17"/>
  <c r="M293" i="17"/>
  <c r="N293" i="17"/>
  <c r="O293" i="17"/>
  <c r="P293" i="17" s="1"/>
  <c r="L294" i="17"/>
  <c r="M294" i="17"/>
  <c r="N294" i="17"/>
  <c r="O294" i="17"/>
  <c r="L295" i="17"/>
  <c r="M295" i="17"/>
  <c r="N295" i="17"/>
  <c r="O295" i="17"/>
  <c r="L296" i="17"/>
  <c r="M296" i="17"/>
  <c r="N296" i="17"/>
  <c r="O296" i="17"/>
  <c r="P296" i="17" s="1"/>
  <c r="L297" i="17"/>
  <c r="M297" i="17"/>
  <c r="N297" i="17"/>
  <c r="O297" i="17"/>
  <c r="L298" i="17"/>
  <c r="M298" i="17"/>
  <c r="F27" i="87" s="1"/>
  <c r="N298" i="17"/>
  <c r="O298" i="17"/>
  <c r="L299" i="17"/>
  <c r="M299" i="17"/>
  <c r="F28" i="87" s="1"/>
  <c r="N299" i="17"/>
  <c r="O299" i="17"/>
  <c r="P299" i="17" s="1"/>
  <c r="E299" i="59" s="1"/>
  <c r="E299" i="92" s="1"/>
  <c r="L300" i="17"/>
  <c r="M300" i="17"/>
  <c r="N300" i="17"/>
  <c r="O300" i="17"/>
  <c r="L301" i="17"/>
  <c r="G8" i="56" s="1"/>
  <c r="M301" i="17"/>
  <c r="N301" i="17"/>
  <c r="O301" i="17"/>
  <c r="L302" i="17"/>
  <c r="M302" i="17"/>
  <c r="F31" i="87" s="1"/>
  <c r="N302" i="17"/>
  <c r="O302" i="17"/>
  <c r="L303" i="17"/>
  <c r="G35" i="56" s="1"/>
  <c r="M303" i="17"/>
  <c r="N303" i="17"/>
  <c r="O303" i="17"/>
  <c r="L304" i="17"/>
  <c r="G75" i="56" s="1"/>
  <c r="M304" i="17"/>
  <c r="N304" i="17"/>
  <c r="P304" i="17" s="1"/>
  <c r="E304" i="59" s="1"/>
  <c r="E304" i="92" s="1"/>
  <c r="O304" i="17"/>
  <c r="L305" i="17"/>
  <c r="M305" i="17"/>
  <c r="N305" i="17"/>
  <c r="O305" i="17"/>
  <c r="P305" i="17" s="1"/>
  <c r="L306" i="17"/>
  <c r="M306" i="17"/>
  <c r="N306" i="17"/>
  <c r="O306" i="17"/>
  <c r="L307" i="17"/>
  <c r="M307" i="17"/>
  <c r="N307" i="17"/>
  <c r="O307" i="17"/>
  <c r="L308" i="17"/>
  <c r="M308" i="17"/>
  <c r="N308" i="17"/>
  <c r="O308" i="17"/>
  <c r="L309" i="17"/>
  <c r="M309" i="17"/>
  <c r="N309" i="17"/>
  <c r="O309" i="17"/>
  <c r="L310" i="17"/>
  <c r="M310" i="17"/>
  <c r="N310" i="17"/>
  <c r="O310" i="17"/>
  <c r="L311" i="17"/>
  <c r="G42" i="56" s="1"/>
  <c r="M311" i="17"/>
  <c r="N311" i="17"/>
  <c r="O311" i="17"/>
  <c r="L312" i="17"/>
  <c r="G56" i="56" s="1"/>
  <c r="M312" i="17"/>
  <c r="N312" i="17"/>
  <c r="O312" i="17"/>
  <c r="L313" i="17"/>
  <c r="M313" i="17"/>
  <c r="N313" i="17"/>
  <c r="P313" i="17" s="1"/>
  <c r="E313" i="59" s="1"/>
  <c r="E313" i="92" s="1"/>
  <c r="O313" i="17"/>
  <c r="L314" i="17"/>
  <c r="M314" i="17"/>
  <c r="H88" i="56" s="1"/>
  <c r="N314" i="17"/>
  <c r="O314" i="17"/>
  <c r="L315" i="17"/>
  <c r="M315" i="17"/>
  <c r="N315" i="17"/>
  <c r="O315" i="17"/>
  <c r="L316" i="17"/>
  <c r="M316" i="17"/>
  <c r="N316" i="17"/>
  <c r="P316" i="17" s="1"/>
  <c r="E316" i="59" s="1"/>
  <c r="E316" i="92" s="1"/>
  <c r="O316" i="17"/>
  <c r="L317" i="17"/>
  <c r="M317" i="17"/>
  <c r="N317" i="17"/>
  <c r="O317" i="17"/>
  <c r="L318" i="17"/>
  <c r="G95" i="56" s="1"/>
  <c r="M318" i="17"/>
  <c r="N318" i="17"/>
  <c r="O318" i="17"/>
  <c r="L319" i="17"/>
  <c r="M319" i="17"/>
  <c r="N319" i="17"/>
  <c r="P319" i="17" s="1"/>
  <c r="E319" i="59" s="1"/>
  <c r="F69" i="58" s="1"/>
  <c r="O319" i="17"/>
  <c r="L320" i="17"/>
  <c r="M320" i="17"/>
  <c r="N320" i="17"/>
  <c r="O320" i="17"/>
  <c r="L321" i="17"/>
  <c r="M321" i="17"/>
  <c r="N321" i="17"/>
  <c r="O321" i="17"/>
  <c r="L322" i="17"/>
  <c r="M322" i="17"/>
  <c r="N322" i="17"/>
  <c r="O322" i="17"/>
  <c r="L323" i="17"/>
  <c r="M323" i="17"/>
  <c r="N323" i="17"/>
  <c r="O323" i="17"/>
  <c r="P323" i="17" s="1"/>
  <c r="E323" i="59" s="1"/>
  <c r="L324" i="17"/>
  <c r="M324" i="17"/>
  <c r="N324" i="17"/>
  <c r="O324" i="17"/>
  <c r="L325" i="17"/>
  <c r="M325" i="17"/>
  <c r="N325" i="17"/>
  <c r="O325" i="17"/>
  <c r="L326" i="17"/>
  <c r="M326" i="17"/>
  <c r="N326" i="17"/>
  <c r="O326" i="17"/>
  <c r="L327" i="17"/>
  <c r="M327" i="17"/>
  <c r="N327" i="17"/>
  <c r="O327" i="17"/>
  <c r="L328" i="17"/>
  <c r="M328" i="17"/>
  <c r="N328" i="17"/>
  <c r="P328" i="17" s="1"/>
  <c r="E328" i="59" s="1"/>
  <c r="E328" i="92" s="1"/>
  <c r="O328" i="17"/>
  <c r="L329" i="17"/>
  <c r="M329" i="17"/>
  <c r="N329" i="17"/>
  <c r="O329" i="17"/>
  <c r="L330" i="17"/>
  <c r="M330" i="17"/>
  <c r="N330" i="17"/>
  <c r="O330" i="17"/>
  <c r="L331" i="17"/>
  <c r="M331" i="17"/>
  <c r="N331" i="17"/>
  <c r="P331" i="17" s="1"/>
  <c r="E331" i="59" s="1"/>
  <c r="E331" i="92" s="1"/>
  <c r="O331" i="17"/>
  <c r="L332" i="17"/>
  <c r="M332" i="17"/>
  <c r="N332" i="17"/>
  <c r="O332" i="17"/>
  <c r="L333" i="17"/>
  <c r="M333" i="17"/>
  <c r="N333" i="17"/>
  <c r="O333" i="17"/>
  <c r="L334" i="17"/>
  <c r="M334" i="17"/>
  <c r="N334" i="17"/>
  <c r="O334" i="17"/>
  <c r="L335" i="17"/>
  <c r="M335" i="17"/>
  <c r="N335" i="17"/>
  <c r="O335" i="17"/>
  <c r="L336" i="17"/>
  <c r="M336" i="17"/>
  <c r="N336" i="17"/>
  <c r="O336" i="17"/>
  <c r="L337" i="17"/>
  <c r="M337" i="17"/>
  <c r="N337" i="17"/>
  <c r="O337" i="17"/>
  <c r="L338" i="17"/>
  <c r="M338" i="17"/>
  <c r="N338" i="17"/>
  <c r="O338" i="17"/>
  <c r="L339" i="17"/>
  <c r="M339" i="17"/>
  <c r="N339" i="17"/>
  <c r="O339" i="17"/>
  <c r="P339" i="17" s="1"/>
  <c r="L340" i="17"/>
  <c r="M340" i="17"/>
  <c r="N340" i="17"/>
  <c r="P340" i="17" s="1"/>
  <c r="E340" i="59" s="1"/>
  <c r="E340" i="92" s="1"/>
  <c r="O340" i="17"/>
  <c r="L341" i="17"/>
  <c r="M341" i="17"/>
  <c r="N341" i="17"/>
  <c r="O341" i="17"/>
  <c r="L342" i="17"/>
  <c r="M342" i="17"/>
  <c r="N342" i="17"/>
  <c r="O342" i="17"/>
  <c r="L343" i="17"/>
  <c r="M343" i="17"/>
  <c r="H9" i="84" s="1"/>
  <c r="N343" i="17"/>
  <c r="O343" i="17"/>
  <c r="L344" i="17"/>
  <c r="M344" i="17"/>
  <c r="N344" i="17"/>
  <c r="O344" i="17"/>
  <c r="L345" i="17"/>
  <c r="M345" i="17"/>
  <c r="N345" i="17"/>
  <c r="O345" i="17"/>
  <c r="L346" i="17"/>
  <c r="M346" i="17"/>
  <c r="N346" i="17"/>
  <c r="P346" i="17" s="1"/>
  <c r="E346" i="59" s="1"/>
  <c r="E346" i="92" s="1"/>
  <c r="O346" i="17"/>
  <c r="L347" i="17"/>
  <c r="M347" i="17"/>
  <c r="N347" i="17"/>
  <c r="O347" i="17"/>
  <c r="L348" i="17"/>
  <c r="M348" i="17"/>
  <c r="N348" i="17"/>
  <c r="O348" i="17"/>
  <c r="L349" i="17"/>
  <c r="M349" i="17"/>
  <c r="N349" i="17"/>
  <c r="O349" i="17"/>
  <c r="L350" i="17"/>
  <c r="M350" i="17"/>
  <c r="N350" i="17"/>
  <c r="O350" i="17"/>
  <c r="L351" i="17"/>
  <c r="M351" i="17"/>
  <c r="N351" i="17"/>
  <c r="O351" i="17"/>
  <c r="L352" i="17"/>
  <c r="M352" i="17"/>
  <c r="N352" i="17"/>
  <c r="P352" i="17" s="1"/>
  <c r="E352" i="59" s="1"/>
  <c r="E352" i="92" s="1"/>
  <c r="O352" i="17"/>
  <c r="L353" i="17"/>
  <c r="M353" i="17"/>
  <c r="N353" i="17"/>
  <c r="O353" i="17"/>
  <c r="L354" i="17"/>
  <c r="M354" i="17"/>
  <c r="N354" i="17"/>
  <c r="O354" i="17"/>
  <c r="L355" i="17"/>
  <c r="M355" i="17"/>
  <c r="N355" i="17"/>
  <c r="O355" i="17"/>
  <c r="L356" i="17"/>
  <c r="M356" i="17"/>
  <c r="N356" i="17"/>
  <c r="O356" i="17"/>
  <c r="L357" i="17"/>
  <c r="M357" i="17"/>
  <c r="N357" i="17"/>
  <c r="O357" i="17"/>
  <c r="L358" i="17"/>
  <c r="M358" i="17"/>
  <c r="N358" i="17"/>
  <c r="P358" i="17" s="1"/>
  <c r="E358" i="59" s="1"/>
  <c r="F30" i="58" s="1"/>
  <c r="O358" i="17"/>
  <c r="L359" i="17"/>
  <c r="G7" i="85" s="1"/>
  <c r="M359" i="17"/>
  <c r="N359" i="17"/>
  <c r="O359" i="17"/>
  <c r="L360" i="17"/>
  <c r="M360" i="17"/>
  <c r="N360" i="17"/>
  <c r="O360" i="17"/>
  <c r="L361" i="17"/>
  <c r="M361" i="17"/>
  <c r="N361" i="17"/>
  <c r="O361" i="17"/>
  <c r="L362" i="17"/>
  <c r="M362" i="17"/>
  <c r="N362" i="17"/>
  <c r="O362" i="17"/>
  <c r="L363" i="17"/>
  <c r="M363" i="17"/>
  <c r="N363" i="17"/>
  <c r="O363" i="17"/>
  <c r="P363" i="17" s="1"/>
  <c r="E363" i="59" s="1"/>
  <c r="E363" i="92" s="1"/>
  <c r="L364" i="17"/>
  <c r="M364" i="17"/>
  <c r="N364" i="17"/>
  <c r="P364" i="17" s="1"/>
  <c r="E364" i="59" s="1"/>
  <c r="E364" i="92" s="1"/>
  <c r="O364" i="17"/>
  <c r="L365" i="17"/>
  <c r="M365" i="17"/>
  <c r="N365" i="17"/>
  <c r="O365" i="17"/>
  <c r="L366" i="17"/>
  <c r="M366" i="17"/>
  <c r="N366" i="17"/>
  <c r="O366" i="17"/>
  <c r="L367" i="17"/>
  <c r="M367" i="17"/>
  <c r="N367" i="17"/>
  <c r="O367" i="17"/>
  <c r="L368" i="17"/>
  <c r="M368" i="17"/>
  <c r="N368" i="17"/>
  <c r="O368" i="17"/>
  <c r="L369" i="17"/>
  <c r="M369" i="17"/>
  <c r="N369" i="17"/>
  <c r="O369" i="17"/>
  <c r="L370" i="17"/>
  <c r="M370" i="17"/>
  <c r="N370" i="17"/>
  <c r="P370" i="17" s="1"/>
  <c r="E370" i="59" s="1"/>
  <c r="G51" i="91" s="1"/>
  <c r="G52" i="91" s="1"/>
  <c r="O370" i="17"/>
  <c r="L371" i="17"/>
  <c r="M371" i="17"/>
  <c r="N371" i="17"/>
  <c r="O371" i="17"/>
  <c r="L372" i="17"/>
  <c r="M372" i="17"/>
  <c r="N372" i="17"/>
  <c r="O372" i="17"/>
  <c r="L373" i="17"/>
  <c r="M373" i="17"/>
  <c r="N373" i="17"/>
  <c r="O373" i="17"/>
  <c r="L374" i="17"/>
  <c r="M374" i="17"/>
  <c r="N374" i="17"/>
  <c r="O374" i="17"/>
  <c r="L375" i="17"/>
  <c r="M375" i="17"/>
  <c r="N375" i="17"/>
  <c r="O375" i="17"/>
  <c r="L376" i="17"/>
  <c r="M376" i="17"/>
  <c r="N376" i="17"/>
  <c r="O376" i="17"/>
  <c r="L377" i="17"/>
  <c r="M377" i="17"/>
  <c r="N377" i="17"/>
  <c r="O377" i="17"/>
  <c r="L378" i="17"/>
  <c r="M378" i="17"/>
  <c r="N378" i="17"/>
  <c r="O378" i="17"/>
  <c r="L379" i="17"/>
  <c r="M379" i="17"/>
  <c r="N379" i="17"/>
  <c r="O379" i="17"/>
  <c r="L380" i="17"/>
  <c r="M380" i="17"/>
  <c r="N380" i="17"/>
  <c r="O380" i="17"/>
  <c r="L381" i="17"/>
  <c r="M381" i="17"/>
  <c r="N381" i="17"/>
  <c r="O381" i="17"/>
  <c r="L382" i="17"/>
  <c r="M382" i="17"/>
  <c r="N382" i="17"/>
  <c r="P382" i="17" s="1"/>
  <c r="E382" i="59" s="1"/>
  <c r="E382" i="92" s="1"/>
  <c r="O382" i="17"/>
  <c r="L383" i="17"/>
  <c r="M383" i="17"/>
  <c r="N383" i="17"/>
  <c r="O383" i="17"/>
  <c r="L384" i="17"/>
  <c r="M384" i="17"/>
  <c r="N384" i="17"/>
  <c r="O384" i="17"/>
  <c r="L385" i="17"/>
  <c r="M385" i="17"/>
  <c r="N385" i="17"/>
  <c r="O385" i="17"/>
  <c r="L386" i="17"/>
  <c r="M386" i="17"/>
  <c r="N386" i="17"/>
  <c r="O386" i="17"/>
  <c r="L387" i="17"/>
  <c r="M387" i="17"/>
  <c r="N387" i="17"/>
  <c r="O387" i="17"/>
  <c r="L388" i="17"/>
  <c r="M388" i="17"/>
  <c r="N388" i="17"/>
  <c r="P388" i="17" s="1"/>
  <c r="E388" i="59" s="1"/>
  <c r="E388" i="92" s="1"/>
  <c r="O388" i="17"/>
  <c r="L389" i="17"/>
  <c r="M389" i="17"/>
  <c r="N389" i="17"/>
  <c r="O389" i="17"/>
  <c r="L390" i="17"/>
  <c r="M390" i="17"/>
  <c r="N390" i="17"/>
  <c r="O390" i="17"/>
  <c r="L391" i="17"/>
  <c r="M391" i="17"/>
  <c r="N391" i="17"/>
  <c r="O391" i="17"/>
  <c r="L392" i="17"/>
  <c r="M392" i="17"/>
  <c r="N392" i="17"/>
  <c r="O392" i="17"/>
  <c r="L393" i="17"/>
  <c r="M393" i="17"/>
  <c r="N393" i="17"/>
  <c r="O393" i="17"/>
  <c r="L394" i="17"/>
  <c r="M394" i="17"/>
  <c r="N394" i="17"/>
  <c r="P394" i="17" s="1"/>
  <c r="E394" i="59" s="1"/>
  <c r="O394" i="17"/>
  <c r="L395" i="17"/>
  <c r="M395" i="17"/>
  <c r="N395" i="17"/>
  <c r="O395" i="17"/>
  <c r="L396" i="17"/>
  <c r="M396" i="17"/>
  <c r="N396" i="17"/>
  <c r="O396" i="17"/>
  <c r="L397" i="17"/>
  <c r="M397" i="17"/>
  <c r="N397" i="17"/>
  <c r="O397" i="17"/>
  <c r="L398" i="17"/>
  <c r="M398" i="17"/>
  <c r="N398" i="17"/>
  <c r="O398" i="17"/>
  <c r="L399" i="17"/>
  <c r="M399" i="17"/>
  <c r="N399" i="17"/>
  <c r="O399" i="17"/>
  <c r="L400" i="17"/>
  <c r="M400" i="17"/>
  <c r="N400" i="17"/>
  <c r="O400" i="17"/>
  <c r="L401" i="17"/>
  <c r="M401" i="17"/>
  <c r="N401" i="17"/>
  <c r="O401" i="17"/>
  <c r="L402" i="17"/>
  <c r="M402" i="17"/>
  <c r="N402" i="17"/>
  <c r="O402" i="17"/>
  <c r="L403" i="17"/>
  <c r="M403" i="17"/>
  <c r="N403" i="17"/>
  <c r="O403" i="17"/>
  <c r="L404" i="17"/>
  <c r="M404" i="17"/>
  <c r="N404" i="17"/>
  <c r="O404" i="17"/>
  <c r="L405" i="17"/>
  <c r="M405" i="17"/>
  <c r="N405" i="17"/>
  <c r="O405" i="17"/>
  <c r="L406" i="17"/>
  <c r="M406" i="17"/>
  <c r="N406" i="17"/>
  <c r="P406" i="17" s="1"/>
  <c r="E406" i="59" s="1"/>
  <c r="F219" i="58" s="1"/>
  <c r="O406" i="17"/>
  <c r="L407" i="17"/>
  <c r="M407" i="17"/>
  <c r="N407" i="17"/>
  <c r="O407" i="17"/>
  <c r="L408" i="17"/>
  <c r="M408" i="17"/>
  <c r="N408" i="17"/>
  <c r="O408" i="17"/>
  <c r="L409" i="17"/>
  <c r="M409" i="17"/>
  <c r="N409" i="17"/>
  <c r="O409" i="17"/>
  <c r="L410" i="17"/>
  <c r="M410" i="17"/>
  <c r="N410" i="17"/>
  <c r="O410" i="17"/>
  <c r="L411" i="17"/>
  <c r="M411" i="17"/>
  <c r="N411" i="17"/>
  <c r="O411" i="17"/>
  <c r="L412" i="17"/>
  <c r="M412" i="17"/>
  <c r="N412" i="17"/>
  <c r="P412" i="17" s="1"/>
  <c r="E412" i="59" s="1"/>
  <c r="O412" i="17"/>
  <c r="L413" i="17"/>
  <c r="M413" i="17"/>
  <c r="N413" i="17"/>
  <c r="O413" i="17"/>
  <c r="L414" i="17"/>
  <c r="M414" i="17"/>
  <c r="N414" i="17"/>
  <c r="O414" i="17"/>
  <c r="L415" i="17"/>
  <c r="M415" i="17"/>
  <c r="N415" i="17"/>
  <c r="P415" i="17" s="1"/>
  <c r="E415" i="59" s="1"/>
  <c r="E415" i="92" s="1"/>
  <c r="O415" i="17"/>
  <c r="L416" i="17"/>
  <c r="M416" i="17"/>
  <c r="N416" i="17"/>
  <c r="O416" i="17"/>
  <c r="L417" i="17"/>
  <c r="M417" i="17"/>
  <c r="N417" i="17"/>
  <c r="O417" i="17"/>
  <c r="L418" i="17"/>
  <c r="M418" i="17"/>
  <c r="N418" i="17"/>
  <c r="P418" i="17" s="1"/>
  <c r="O418" i="17"/>
  <c r="L419" i="17"/>
  <c r="G12" i="55" s="1"/>
  <c r="M419" i="17"/>
  <c r="N419" i="17"/>
  <c r="O419" i="17"/>
  <c r="P419" i="17" s="1"/>
  <c r="E419" i="59" s="1"/>
  <c r="L420" i="17"/>
  <c r="G14" i="56" s="1"/>
  <c r="M420" i="17"/>
  <c r="N420" i="17"/>
  <c r="O420" i="17"/>
  <c r="L421" i="17"/>
  <c r="M421" i="17"/>
  <c r="N421" i="17"/>
  <c r="P421" i="17" s="1"/>
  <c r="E421" i="59" s="1"/>
  <c r="E421" i="92" s="1"/>
  <c r="O421" i="17"/>
  <c r="L422" i="17"/>
  <c r="G7" i="55" s="1"/>
  <c r="M422" i="17"/>
  <c r="N422" i="17"/>
  <c r="O422" i="17"/>
  <c r="L423" i="17"/>
  <c r="G137" i="55" s="1"/>
  <c r="M423" i="17"/>
  <c r="N423" i="17"/>
  <c r="O423" i="17"/>
  <c r="L424" i="17"/>
  <c r="G142" i="55" s="1"/>
  <c r="M424" i="17"/>
  <c r="N424" i="17"/>
  <c r="P424" i="17" s="1"/>
  <c r="E424" i="59" s="1"/>
  <c r="E424" i="92" s="1"/>
  <c r="O424" i="17"/>
  <c r="L425" i="17"/>
  <c r="M425" i="17"/>
  <c r="N425" i="17"/>
  <c r="O425" i="17"/>
  <c r="P425" i="17" s="1"/>
  <c r="E425" i="59" s="1"/>
  <c r="E425" i="92" s="1"/>
  <c r="L426" i="17"/>
  <c r="M426" i="17"/>
  <c r="N426" i="17"/>
  <c r="O426" i="17"/>
  <c r="L427" i="17"/>
  <c r="M427" i="17"/>
  <c r="N427" i="17"/>
  <c r="P427" i="17" s="1"/>
  <c r="E427" i="59" s="1"/>
  <c r="O427" i="17"/>
  <c r="L428" i="17"/>
  <c r="M428" i="17"/>
  <c r="N428" i="17"/>
  <c r="O428" i="17"/>
  <c r="L429" i="17"/>
  <c r="M429" i="17"/>
  <c r="N429" i="17"/>
  <c r="O429" i="17"/>
  <c r="L430" i="17"/>
  <c r="M430" i="17"/>
  <c r="N430" i="17"/>
  <c r="O430" i="17"/>
  <c r="L431" i="17"/>
  <c r="G106" i="55" s="1"/>
  <c r="M431" i="17"/>
  <c r="N431" i="17"/>
  <c r="O431" i="17"/>
  <c r="P431" i="17" s="1"/>
  <c r="E431" i="59" s="1"/>
  <c r="E431" i="92" s="1"/>
  <c r="L432" i="17"/>
  <c r="M432" i="17"/>
  <c r="N432" i="17"/>
  <c r="O432" i="17"/>
  <c r="L433" i="17"/>
  <c r="M433" i="17"/>
  <c r="N433" i="17"/>
  <c r="O433" i="17"/>
  <c r="L434" i="17"/>
  <c r="G117" i="55" s="1"/>
  <c r="M434" i="17"/>
  <c r="N434" i="17"/>
  <c r="O434" i="17"/>
  <c r="L435" i="17"/>
  <c r="G122" i="55" s="1"/>
  <c r="M435" i="17"/>
  <c r="N435" i="17"/>
  <c r="O435" i="17"/>
  <c r="L436" i="17"/>
  <c r="M436" i="17"/>
  <c r="N436" i="17"/>
  <c r="P436" i="17" s="1"/>
  <c r="E436" i="59" s="1"/>
  <c r="E436" i="92" s="1"/>
  <c r="O436" i="17"/>
  <c r="L437" i="17"/>
  <c r="G131" i="55" s="1"/>
  <c r="M437" i="17"/>
  <c r="N437" i="17"/>
  <c r="O437" i="17"/>
  <c r="P437" i="17" s="1"/>
  <c r="E437" i="59" s="1"/>
  <c r="E437" i="92" s="1"/>
  <c r="L438" i="17"/>
  <c r="M438" i="17"/>
  <c r="N438" i="17"/>
  <c r="O438" i="17"/>
  <c r="L439" i="17"/>
  <c r="M439" i="17"/>
  <c r="N439" i="17"/>
  <c r="O439" i="17"/>
  <c r="L440" i="17"/>
  <c r="G162" i="55" s="1"/>
  <c r="M440" i="17"/>
  <c r="N440" i="17"/>
  <c r="O440" i="17"/>
  <c r="L441" i="17"/>
  <c r="M441" i="17"/>
  <c r="N441" i="17"/>
  <c r="O441" i="17"/>
  <c r="L442" i="17"/>
  <c r="M442" i="17"/>
  <c r="N442" i="17"/>
  <c r="P442" i="17" s="1"/>
  <c r="E442" i="59" s="1"/>
  <c r="E442" i="92" s="1"/>
  <c r="O442" i="17"/>
  <c r="L443" i="17"/>
  <c r="G17" i="55" s="1"/>
  <c r="M443" i="17"/>
  <c r="N443" i="17"/>
  <c r="O443" i="17"/>
  <c r="P443" i="17" s="1"/>
  <c r="E443" i="59" s="1"/>
  <c r="E443" i="92" s="1"/>
  <c r="L444" i="17"/>
  <c r="M444" i="17"/>
  <c r="N444" i="17"/>
  <c r="O444" i="17"/>
  <c r="L445" i="17"/>
  <c r="G42" i="55" s="1"/>
  <c r="M445" i="17"/>
  <c r="N445" i="17"/>
  <c r="P445" i="17" s="1"/>
  <c r="E445" i="59" s="1"/>
  <c r="E445" i="92" s="1"/>
  <c r="O445" i="17"/>
  <c r="L446" i="17"/>
  <c r="M446" i="17"/>
  <c r="N446" i="17"/>
  <c r="O446" i="17"/>
  <c r="L447" i="17"/>
  <c r="M447" i="17"/>
  <c r="N447" i="17"/>
  <c r="O447" i="17"/>
  <c r="L448" i="17"/>
  <c r="M448" i="17"/>
  <c r="N448" i="17"/>
  <c r="O448" i="17"/>
  <c r="L449" i="17"/>
  <c r="M449" i="17"/>
  <c r="N449" i="17"/>
  <c r="O449" i="17"/>
  <c r="L450" i="17"/>
  <c r="M450" i="17"/>
  <c r="N450" i="17"/>
  <c r="O450" i="17"/>
  <c r="L451" i="17"/>
  <c r="G12" i="56"/>
  <c r="M451" i="17"/>
  <c r="H12" i="56" s="1"/>
  <c r="N451" i="17"/>
  <c r="O451" i="17"/>
  <c r="L452" i="17"/>
  <c r="G13" i="56" s="1"/>
  <c r="M452" i="17"/>
  <c r="N452" i="17"/>
  <c r="O452" i="17"/>
  <c r="L453" i="17"/>
  <c r="M453" i="17"/>
  <c r="N453" i="17"/>
  <c r="O453" i="17"/>
  <c r="P453" i="17" s="1"/>
  <c r="E453" i="59" s="1"/>
  <c r="E453" i="92" s="1"/>
  <c r="L454" i="17"/>
  <c r="G22" i="55" s="1"/>
  <c r="M454" i="17"/>
  <c r="N454" i="17"/>
  <c r="O454" i="17"/>
  <c r="L455" i="17"/>
  <c r="G28" i="55" s="1"/>
  <c r="M455" i="17"/>
  <c r="N455" i="17"/>
  <c r="O455" i="17"/>
  <c r="P455" i="17" s="1"/>
  <c r="E455" i="59" s="1"/>
  <c r="E455" i="92" s="1"/>
  <c r="L456" i="17"/>
  <c r="M456" i="17"/>
  <c r="H29" i="55" s="1"/>
  <c r="N456" i="17"/>
  <c r="O456" i="17"/>
  <c r="L457" i="17"/>
  <c r="M457" i="17"/>
  <c r="N457" i="17"/>
  <c r="O457" i="17"/>
  <c r="L458" i="17"/>
  <c r="M458" i="17"/>
  <c r="N458" i="17"/>
  <c r="O458" i="17"/>
  <c r="L459" i="17"/>
  <c r="G36" i="55" s="1"/>
  <c r="M459" i="17"/>
  <c r="N459" i="17"/>
  <c r="O459" i="17"/>
  <c r="L460" i="17"/>
  <c r="M460" i="17"/>
  <c r="N460" i="17"/>
  <c r="O460" i="17"/>
  <c r="L461" i="17"/>
  <c r="M461" i="17"/>
  <c r="N461" i="17"/>
  <c r="O461" i="17"/>
  <c r="L462" i="17"/>
  <c r="M462" i="17"/>
  <c r="N462" i="17"/>
  <c r="O462" i="17"/>
  <c r="L463" i="17"/>
  <c r="G52" i="55" s="1"/>
  <c r="M463" i="17"/>
  <c r="H52" i="55" s="1"/>
  <c r="N463" i="17"/>
  <c r="O463" i="17"/>
  <c r="L464" i="17"/>
  <c r="G56" i="55" s="1"/>
  <c r="M464" i="17"/>
  <c r="N464" i="17"/>
  <c r="O464" i="17"/>
  <c r="L465" i="17"/>
  <c r="M465" i="17"/>
  <c r="N465" i="17"/>
  <c r="O465" i="17"/>
  <c r="L466" i="17"/>
  <c r="M466" i="17"/>
  <c r="N466" i="17"/>
  <c r="O466" i="17"/>
  <c r="L467" i="17"/>
  <c r="M467" i="17"/>
  <c r="N467" i="17"/>
  <c r="O467" i="17"/>
  <c r="L468" i="17"/>
  <c r="M468" i="17"/>
  <c r="N468" i="17"/>
  <c r="O468" i="17"/>
  <c r="L469" i="17"/>
  <c r="M469" i="17"/>
  <c r="N469" i="17"/>
  <c r="O469" i="17"/>
  <c r="L470" i="17"/>
  <c r="M470" i="17"/>
  <c r="N470" i="17"/>
  <c r="O470" i="17"/>
  <c r="L471" i="17"/>
  <c r="M471" i="17"/>
  <c r="N471" i="17"/>
  <c r="O471" i="17"/>
  <c r="L472" i="17"/>
  <c r="G32" i="55" s="1"/>
  <c r="M472" i="17"/>
  <c r="H32" i="55" s="1"/>
  <c r="N472" i="17"/>
  <c r="O472" i="17"/>
  <c r="L473" i="17"/>
  <c r="G33" i="55" s="1"/>
  <c r="M473" i="17"/>
  <c r="N473" i="17"/>
  <c r="O473" i="17"/>
  <c r="L474" i="17"/>
  <c r="M474" i="17"/>
  <c r="N474" i="17"/>
  <c r="O474" i="17"/>
  <c r="L475" i="17"/>
  <c r="M475" i="17"/>
  <c r="N475" i="17"/>
  <c r="O475" i="17"/>
  <c r="L476" i="17"/>
  <c r="M476" i="17"/>
  <c r="N476" i="17"/>
  <c r="O476" i="17"/>
  <c r="L477" i="17"/>
  <c r="G62" i="55"/>
  <c r="M477" i="17"/>
  <c r="N477" i="17"/>
  <c r="O477" i="17"/>
  <c r="L478" i="17"/>
  <c r="G67" i="55" s="1"/>
  <c r="M478" i="17"/>
  <c r="N478" i="17"/>
  <c r="O478" i="17"/>
  <c r="L479" i="17"/>
  <c r="M479" i="17"/>
  <c r="N479" i="17"/>
  <c r="P479" i="17" s="1"/>
  <c r="E479" i="59" s="1"/>
  <c r="E479" i="92" s="1"/>
  <c r="O479" i="17"/>
  <c r="L480" i="17"/>
  <c r="M480" i="17"/>
  <c r="N480" i="17"/>
  <c r="O480" i="17"/>
  <c r="L481" i="17"/>
  <c r="G147" i="55" s="1"/>
  <c r="M481" i="17"/>
  <c r="N481" i="17"/>
  <c r="O481" i="17"/>
  <c r="L482" i="17"/>
  <c r="M482" i="17"/>
  <c r="N482" i="17"/>
  <c r="O482" i="17"/>
  <c r="L483" i="17"/>
  <c r="G77" i="55" s="1"/>
  <c r="M483" i="17"/>
  <c r="N483" i="17"/>
  <c r="O483" i="17"/>
  <c r="L484" i="17"/>
  <c r="M484" i="17"/>
  <c r="N484" i="17"/>
  <c r="O484" i="17"/>
  <c r="L485" i="17"/>
  <c r="G87" i="55"/>
  <c r="M485" i="17"/>
  <c r="N485" i="17"/>
  <c r="O485" i="17"/>
  <c r="P485" i="17" s="1"/>
  <c r="E485" i="59" s="1"/>
  <c r="E485" i="92" s="1"/>
  <c r="L486" i="17"/>
  <c r="M486" i="17"/>
  <c r="N486" i="17"/>
  <c r="O486" i="17"/>
  <c r="L487" i="17"/>
  <c r="G71" i="55" s="1"/>
  <c r="M487" i="17"/>
  <c r="N487" i="17"/>
  <c r="O487" i="17"/>
  <c r="L488" i="17"/>
  <c r="M488" i="17"/>
  <c r="N488" i="17"/>
  <c r="O488" i="17"/>
  <c r="L489" i="17"/>
  <c r="M489" i="17"/>
  <c r="N489" i="17"/>
  <c r="O489" i="17"/>
  <c r="L490" i="17"/>
  <c r="M490" i="17"/>
  <c r="N490" i="17"/>
  <c r="O490" i="17"/>
  <c r="L491" i="17"/>
  <c r="M491" i="17"/>
  <c r="N491" i="17"/>
  <c r="O491" i="17"/>
  <c r="L492" i="17"/>
  <c r="M492" i="17"/>
  <c r="N492" i="17"/>
  <c r="O492" i="17"/>
  <c r="L493" i="17"/>
  <c r="M493" i="17"/>
  <c r="N493" i="17"/>
  <c r="O493" i="17"/>
  <c r="L494" i="17"/>
  <c r="M494" i="17"/>
  <c r="N494" i="17"/>
  <c r="O494" i="17"/>
  <c r="L495" i="17"/>
  <c r="M495" i="17"/>
  <c r="N495" i="17"/>
  <c r="O495" i="17"/>
  <c r="L496" i="17"/>
  <c r="M496" i="17"/>
  <c r="N496" i="17"/>
  <c r="O496" i="17"/>
  <c r="L497" i="17"/>
  <c r="M497" i="17"/>
  <c r="N497" i="17"/>
  <c r="O497" i="17"/>
  <c r="P497" i="17" s="1"/>
  <c r="E497" i="59" s="1"/>
  <c r="L498" i="17"/>
  <c r="M498" i="17"/>
  <c r="N498" i="17"/>
  <c r="O498" i="17"/>
  <c r="L499" i="17"/>
  <c r="M499" i="17"/>
  <c r="N499" i="17"/>
  <c r="O499" i="17"/>
  <c r="P499" i="17" s="1"/>
  <c r="E499" i="59" s="1"/>
  <c r="E499" i="92" s="1"/>
  <c r="L500" i="17"/>
  <c r="M500" i="17"/>
  <c r="N500" i="17"/>
  <c r="O500" i="17"/>
  <c r="L501" i="17"/>
  <c r="M501" i="17"/>
  <c r="N501" i="17"/>
  <c r="O501" i="17"/>
  <c r="L502" i="17"/>
  <c r="M502" i="17"/>
  <c r="N502" i="17"/>
  <c r="O502" i="17"/>
  <c r="L503" i="17"/>
  <c r="M503" i="17"/>
  <c r="N503" i="17"/>
  <c r="O503" i="17"/>
  <c r="P503" i="17" s="1"/>
  <c r="E503" i="59" s="1"/>
  <c r="E503" i="92" s="1"/>
  <c r="L504" i="17"/>
  <c r="M504" i="17"/>
  <c r="N504" i="17"/>
  <c r="O504" i="17"/>
  <c r="L505" i="17"/>
  <c r="M505" i="17"/>
  <c r="N505" i="17"/>
  <c r="O505" i="17"/>
  <c r="L506" i="17"/>
  <c r="M506" i="17"/>
  <c r="N506" i="17"/>
  <c r="O506" i="17"/>
  <c r="P506" i="17" s="1"/>
  <c r="E506" i="59" s="1"/>
  <c r="E506" i="92" s="1"/>
  <c r="L507" i="17"/>
  <c r="M507" i="17"/>
  <c r="N507" i="17"/>
  <c r="P507" i="17" s="1"/>
  <c r="E507" i="59" s="1"/>
  <c r="E507" i="92" s="1"/>
  <c r="O507" i="17"/>
  <c r="L508" i="17"/>
  <c r="M508" i="17"/>
  <c r="N508" i="17"/>
  <c r="O508" i="17"/>
  <c r="L509" i="17"/>
  <c r="M509" i="17"/>
  <c r="N509" i="17"/>
  <c r="O509" i="17"/>
  <c r="L510" i="17"/>
  <c r="M510" i="17"/>
  <c r="N510" i="17"/>
  <c r="O510" i="17"/>
  <c r="L511" i="17"/>
  <c r="M511" i="17"/>
  <c r="N511" i="17"/>
  <c r="O511" i="17"/>
  <c r="L512" i="17"/>
  <c r="M512" i="17"/>
  <c r="N512" i="17"/>
  <c r="O512" i="17"/>
  <c r="L513" i="17"/>
  <c r="M513" i="17"/>
  <c r="N513" i="17"/>
  <c r="O513" i="17"/>
  <c r="L514" i="17"/>
  <c r="M514" i="17"/>
  <c r="N514" i="17"/>
  <c r="O514" i="17"/>
  <c r="L515" i="17"/>
  <c r="M515" i="17"/>
  <c r="N515" i="17"/>
  <c r="O515" i="17"/>
  <c r="P515" i="17" s="1"/>
  <c r="E515" i="59" s="1"/>
  <c r="E515" i="92" s="1"/>
  <c r="L516" i="17"/>
  <c r="I14" i="82" s="1"/>
  <c r="M516" i="17"/>
  <c r="N516" i="17"/>
  <c r="K14" i="82" s="1"/>
  <c r="O516" i="17"/>
  <c r="L517" i="17"/>
  <c r="I13" i="82" s="1"/>
  <c r="M517" i="17"/>
  <c r="J13" i="82" s="1"/>
  <c r="N517" i="17"/>
  <c r="O517" i="17"/>
  <c r="L518" i="17"/>
  <c r="M518" i="17"/>
  <c r="N518" i="17"/>
  <c r="O518" i="17"/>
  <c r="L519" i="17"/>
  <c r="M519" i="17"/>
  <c r="N519" i="17"/>
  <c r="O519" i="17"/>
  <c r="L520" i="17"/>
  <c r="M520" i="17"/>
  <c r="N520" i="17"/>
  <c r="O520" i="17"/>
  <c r="P520" i="17" s="1"/>
  <c r="E520" i="59" s="1"/>
  <c r="E520" i="92" s="1"/>
  <c r="L521" i="17"/>
  <c r="M521" i="17"/>
  <c r="N521" i="17"/>
  <c r="O521" i="17"/>
  <c r="L522" i="17"/>
  <c r="M522" i="17"/>
  <c r="N522" i="17"/>
  <c r="O522" i="17"/>
  <c r="L523" i="17"/>
  <c r="M523" i="17"/>
  <c r="N523" i="17"/>
  <c r="O523" i="17"/>
  <c r="P523" i="17" s="1"/>
  <c r="E523" i="59" s="1"/>
  <c r="E523" i="92" s="1"/>
  <c r="L524" i="17"/>
  <c r="M524" i="17"/>
  <c r="N524" i="17"/>
  <c r="O524" i="17"/>
  <c r="P524" i="17" s="1"/>
  <c r="E524" i="59" s="1"/>
  <c r="E524" i="92" s="1"/>
  <c r="L525" i="17"/>
  <c r="G8" i="85" s="1"/>
  <c r="M525" i="17"/>
  <c r="N525" i="17"/>
  <c r="O525" i="17"/>
  <c r="L526" i="17"/>
  <c r="M526" i="17"/>
  <c r="N526" i="17"/>
  <c r="O526" i="17"/>
  <c r="L527" i="17"/>
  <c r="M527" i="17"/>
  <c r="N527" i="17"/>
  <c r="O527" i="17"/>
  <c r="L528" i="17"/>
  <c r="M528" i="17"/>
  <c r="N528" i="17"/>
  <c r="O528" i="17"/>
  <c r="L529" i="17"/>
  <c r="M529" i="17"/>
  <c r="N529" i="17"/>
  <c r="O529" i="17"/>
  <c r="P529" i="17" s="1"/>
  <c r="E529" i="59" s="1"/>
  <c r="E529" i="92" s="1"/>
  <c r="L530" i="17"/>
  <c r="M530" i="17"/>
  <c r="N530" i="17"/>
  <c r="O530" i="17"/>
  <c r="L531" i="17"/>
  <c r="M531" i="17"/>
  <c r="N531" i="17"/>
  <c r="O531" i="17"/>
  <c r="L532" i="17"/>
  <c r="M532" i="17"/>
  <c r="N532" i="17"/>
  <c r="P532" i="17" s="1"/>
  <c r="E532" i="59" s="1"/>
  <c r="F100" i="58" s="1"/>
  <c r="O532" i="17"/>
  <c r="L533" i="17"/>
  <c r="M533" i="17"/>
  <c r="N533" i="17"/>
  <c r="O533" i="17"/>
  <c r="P533" i="17" s="1"/>
  <c r="E533" i="59" s="1"/>
  <c r="E533" i="92" s="1"/>
  <c r="L534" i="17"/>
  <c r="M534" i="17"/>
  <c r="N534" i="17"/>
  <c r="O534" i="17"/>
  <c r="L535" i="17"/>
  <c r="M535" i="17"/>
  <c r="N535" i="17"/>
  <c r="O535" i="17"/>
  <c r="L536" i="17"/>
  <c r="M536" i="17"/>
  <c r="N536" i="17"/>
  <c r="O536" i="17"/>
  <c r="L537" i="17"/>
  <c r="M537" i="17"/>
  <c r="N537" i="17"/>
  <c r="O537" i="17"/>
  <c r="L538" i="17"/>
  <c r="M538" i="17"/>
  <c r="N538" i="17"/>
  <c r="O538" i="17"/>
  <c r="L539" i="17"/>
  <c r="M539" i="17"/>
  <c r="N539" i="17"/>
  <c r="O539" i="17"/>
  <c r="L540" i="17"/>
  <c r="M540" i="17"/>
  <c r="N540" i="17"/>
  <c r="O540" i="17"/>
  <c r="L541" i="17"/>
  <c r="M541" i="17"/>
  <c r="N541" i="17"/>
  <c r="O541" i="17"/>
  <c r="L542" i="17"/>
  <c r="M542" i="17"/>
  <c r="N542" i="17"/>
  <c r="O542" i="17"/>
  <c r="L543" i="17"/>
  <c r="M543" i="17"/>
  <c r="N543" i="17"/>
  <c r="O543" i="17"/>
  <c r="L544" i="17"/>
  <c r="M544" i="17"/>
  <c r="N544" i="17"/>
  <c r="O544" i="17"/>
  <c r="L545" i="17"/>
  <c r="M545" i="17"/>
  <c r="N545" i="17"/>
  <c r="O545" i="17"/>
  <c r="L546" i="17"/>
  <c r="M546" i="17"/>
  <c r="N546" i="17"/>
  <c r="O546" i="17"/>
  <c r="L547" i="17"/>
  <c r="M547" i="17"/>
  <c r="N547" i="17"/>
  <c r="P547" i="17" s="1"/>
  <c r="E547" i="59" s="1"/>
  <c r="E547" i="92" s="1"/>
  <c r="O547" i="17"/>
  <c r="L548" i="17"/>
  <c r="M548" i="17"/>
  <c r="N548" i="17"/>
  <c r="O548" i="17"/>
  <c r="L549" i="17"/>
  <c r="M549" i="17"/>
  <c r="N549" i="17"/>
  <c r="O549" i="17"/>
  <c r="L550" i="17"/>
  <c r="M550" i="17"/>
  <c r="N550" i="17"/>
  <c r="P550" i="17" s="1"/>
  <c r="E550" i="59" s="1"/>
  <c r="E550" i="92" s="1"/>
  <c r="O550" i="17"/>
  <c r="L551" i="17"/>
  <c r="M551" i="17"/>
  <c r="N551" i="17"/>
  <c r="O551" i="17"/>
  <c r="L552" i="17"/>
  <c r="M552" i="17"/>
  <c r="N552" i="17"/>
  <c r="O552" i="17"/>
  <c r="P552" i="17" s="1"/>
  <c r="E552" i="59" s="1"/>
  <c r="E552" i="92" s="1"/>
  <c r="L553" i="17"/>
  <c r="M553" i="17"/>
  <c r="N553" i="17"/>
  <c r="P553" i="17" s="1"/>
  <c r="E553" i="59" s="1"/>
  <c r="O553" i="17"/>
  <c r="L554" i="17"/>
  <c r="M554" i="17"/>
  <c r="N554" i="17"/>
  <c r="O554" i="17"/>
  <c r="L555" i="17"/>
  <c r="M555" i="17"/>
  <c r="N555" i="17"/>
  <c r="O555" i="17"/>
  <c r="L556" i="17"/>
  <c r="M556" i="17"/>
  <c r="N556" i="17"/>
  <c r="O556" i="17"/>
  <c r="L557" i="17"/>
  <c r="M557" i="17"/>
  <c r="N557" i="17"/>
  <c r="O557" i="17"/>
  <c r="L558" i="17"/>
  <c r="M558" i="17"/>
  <c r="N558" i="17"/>
  <c r="P558" i="17" s="1"/>
  <c r="E558" i="59" s="1"/>
  <c r="O558" i="17"/>
  <c r="L559" i="17"/>
  <c r="M559" i="17"/>
  <c r="N559" i="17"/>
  <c r="O559" i="17"/>
  <c r="L560" i="17"/>
  <c r="M560" i="17"/>
  <c r="N560" i="17"/>
  <c r="O560" i="17"/>
  <c r="L561" i="17"/>
  <c r="M561" i="17"/>
  <c r="N561" i="17"/>
  <c r="O561" i="17"/>
  <c r="L562" i="17"/>
  <c r="M562" i="17"/>
  <c r="N562" i="17"/>
  <c r="O562" i="17"/>
  <c r="L563" i="17"/>
  <c r="M563" i="17"/>
  <c r="N563" i="17"/>
  <c r="O563" i="17"/>
  <c r="P563" i="17" s="1"/>
  <c r="E563" i="59" s="1"/>
  <c r="E563" i="92" s="1"/>
  <c r="L564" i="17"/>
  <c r="M564" i="17"/>
  <c r="N564" i="17"/>
  <c r="P564" i="17" s="1"/>
  <c r="E564" i="59" s="1"/>
  <c r="O564" i="17"/>
  <c r="L565" i="17"/>
  <c r="M565" i="17"/>
  <c r="N565" i="17"/>
  <c r="O565" i="17"/>
  <c r="L566" i="17"/>
  <c r="M566" i="17"/>
  <c r="N566" i="17"/>
  <c r="O566" i="17"/>
  <c r="L567" i="17"/>
  <c r="M567" i="17"/>
  <c r="N567" i="17"/>
  <c r="P567" i="17" s="1"/>
  <c r="O567" i="17"/>
  <c r="L568" i="17"/>
  <c r="M568" i="17"/>
  <c r="N568" i="17"/>
  <c r="O568" i="17"/>
  <c r="L569" i="17"/>
  <c r="M569" i="17"/>
  <c r="N569" i="17"/>
  <c r="O569" i="17"/>
  <c r="P569" i="17" s="1"/>
  <c r="E569" i="59" s="1"/>
  <c r="L570" i="17"/>
  <c r="M570" i="17"/>
  <c r="N570" i="17"/>
  <c r="O570" i="17"/>
  <c r="L571" i="17"/>
  <c r="M571" i="17"/>
  <c r="N571" i="17"/>
  <c r="O571" i="17"/>
  <c r="L572" i="17"/>
  <c r="M572" i="17"/>
  <c r="N572" i="17"/>
  <c r="O572" i="17"/>
  <c r="L573" i="17"/>
  <c r="M573" i="17"/>
  <c r="N573" i="17"/>
  <c r="P573" i="17" s="1"/>
  <c r="E573" i="59" s="1"/>
  <c r="E573" i="92" s="1"/>
  <c r="O573" i="17"/>
  <c r="L574" i="17"/>
  <c r="M574" i="17"/>
  <c r="N574" i="17"/>
  <c r="O574" i="17"/>
  <c r="L575" i="17"/>
  <c r="M575" i="17"/>
  <c r="N575" i="17"/>
  <c r="O575" i="17"/>
  <c r="L576" i="17"/>
  <c r="M576" i="17"/>
  <c r="N576" i="17"/>
  <c r="O576" i="17"/>
  <c r="L577" i="17"/>
  <c r="M577" i="17"/>
  <c r="N577" i="17"/>
  <c r="O577" i="17"/>
  <c r="L578" i="17"/>
  <c r="M578" i="17"/>
  <c r="N578" i="17"/>
  <c r="O578" i="17"/>
  <c r="L579" i="17"/>
  <c r="M579" i="17"/>
  <c r="N579" i="17"/>
  <c r="P579" i="17" s="1"/>
  <c r="E579" i="59" s="1"/>
  <c r="E579" i="92" s="1"/>
  <c r="O579" i="17"/>
  <c r="L580" i="17"/>
  <c r="M580" i="17"/>
  <c r="N580" i="17"/>
  <c r="O580" i="17"/>
  <c r="L581" i="17"/>
  <c r="M581" i="17"/>
  <c r="N581" i="17"/>
  <c r="O581" i="17"/>
  <c r="L582" i="17"/>
  <c r="M582" i="17"/>
  <c r="N582" i="17"/>
  <c r="O582" i="17"/>
  <c r="L583" i="17"/>
  <c r="M583" i="17"/>
  <c r="N583" i="17"/>
  <c r="O583" i="17"/>
  <c r="P583" i="17"/>
  <c r="E583" i="59" s="1"/>
  <c r="E583" i="92" s="1"/>
  <c r="L584" i="17"/>
  <c r="M584" i="17"/>
  <c r="N584" i="17"/>
  <c r="O584" i="17"/>
  <c r="L585" i="17"/>
  <c r="M585" i="17"/>
  <c r="N585" i="17"/>
  <c r="O585" i="17"/>
  <c r="L586" i="17"/>
  <c r="M586" i="17"/>
  <c r="N586" i="17"/>
  <c r="O586" i="17"/>
  <c r="L587" i="17"/>
  <c r="M587" i="17"/>
  <c r="N587" i="17"/>
  <c r="O587" i="17"/>
  <c r="L588" i="17"/>
  <c r="M588" i="17"/>
  <c r="N588" i="17"/>
  <c r="O588" i="17"/>
  <c r="L589" i="17"/>
  <c r="M589" i="17"/>
  <c r="N589" i="17"/>
  <c r="O589" i="17"/>
  <c r="P589" i="17" s="1"/>
  <c r="E589" i="59" s="1"/>
  <c r="F114" i="58" s="1"/>
  <c r="L590" i="17"/>
  <c r="M590" i="17"/>
  <c r="N590" i="17"/>
  <c r="O590" i="17"/>
  <c r="L591" i="17"/>
  <c r="M591" i="17"/>
  <c r="N591" i="17"/>
  <c r="O591" i="17"/>
  <c r="P591" i="17" s="1"/>
  <c r="E591" i="59" s="1"/>
  <c r="F116" i="58" s="1"/>
  <c r="L592" i="17"/>
  <c r="M592" i="17"/>
  <c r="N592" i="17"/>
  <c r="O592" i="17"/>
  <c r="L593" i="17"/>
  <c r="M593" i="17"/>
  <c r="N593" i="17"/>
  <c r="O593" i="17"/>
  <c r="L594" i="17"/>
  <c r="M594" i="17"/>
  <c r="N594" i="17"/>
  <c r="O594" i="17"/>
  <c r="L595" i="17"/>
  <c r="M595" i="17"/>
  <c r="N595" i="17"/>
  <c r="P595" i="17"/>
  <c r="E595" i="59" s="1"/>
  <c r="E595" i="92" s="1"/>
  <c r="O595" i="17"/>
  <c r="L596" i="17"/>
  <c r="M596" i="17"/>
  <c r="N596" i="17"/>
  <c r="O596" i="17"/>
  <c r="L597" i="17"/>
  <c r="M597" i="17"/>
  <c r="N597" i="17"/>
  <c r="O597" i="17"/>
  <c r="P597" i="17"/>
  <c r="E597" i="59" s="1"/>
  <c r="E597" i="92" s="1"/>
  <c r="L598" i="17"/>
  <c r="M598" i="17"/>
  <c r="N598" i="17"/>
  <c r="O598" i="17"/>
  <c r="L599" i="17"/>
  <c r="M599" i="17"/>
  <c r="N599" i="17"/>
  <c r="O599" i="17"/>
  <c r="L600" i="17"/>
  <c r="M600" i="17"/>
  <c r="N600" i="17"/>
  <c r="O600" i="17"/>
  <c r="P600" i="17" s="1"/>
  <c r="L601" i="17"/>
  <c r="M601" i="17"/>
  <c r="N601" i="17"/>
  <c r="O601" i="17"/>
  <c r="L602" i="17"/>
  <c r="M602" i="17"/>
  <c r="N602" i="17"/>
  <c r="O602" i="17"/>
  <c r="L603" i="17"/>
  <c r="M603" i="17"/>
  <c r="N603" i="17"/>
  <c r="O603" i="17"/>
  <c r="L604" i="17"/>
  <c r="M604" i="17"/>
  <c r="N604" i="17"/>
  <c r="O604" i="17"/>
  <c r="L605" i="17"/>
  <c r="M605" i="17"/>
  <c r="N605" i="17"/>
  <c r="O605" i="17"/>
  <c r="L606" i="17"/>
  <c r="M606" i="17"/>
  <c r="N606" i="17"/>
  <c r="O606" i="17"/>
  <c r="P606" i="17" s="1"/>
  <c r="E606" i="59" s="1"/>
  <c r="L607" i="17"/>
  <c r="M607" i="17"/>
  <c r="N607" i="17"/>
  <c r="O607" i="17"/>
  <c r="L608" i="17"/>
  <c r="M608" i="17"/>
  <c r="N608" i="17"/>
  <c r="O608" i="17"/>
  <c r="L609" i="17"/>
  <c r="M609" i="17"/>
  <c r="N609" i="17"/>
  <c r="P609" i="17"/>
  <c r="E609" i="59" s="1"/>
  <c r="E609" i="92" s="1"/>
  <c r="O609" i="17"/>
  <c r="L610" i="17"/>
  <c r="M610" i="17"/>
  <c r="N610" i="17"/>
  <c r="O610" i="17"/>
  <c r="L611" i="17"/>
  <c r="M611" i="17"/>
  <c r="N611" i="17"/>
  <c r="O611" i="17"/>
  <c r="P611" i="17" s="1"/>
  <c r="E611" i="59" s="1"/>
  <c r="L612" i="17"/>
  <c r="M612" i="17"/>
  <c r="N612" i="17"/>
  <c r="O612" i="17"/>
  <c r="L613" i="17"/>
  <c r="M613" i="17"/>
  <c r="N613" i="17"/>
  <c r="O613" i="17"/>
  <c r="L614" i="17"/>
  <c r="M614" i="17"/>
  <c r="N614" i="17"/>
  <c r="O614" i="17"/>
  <c r="L615" i="17"/>
  <c r="M615" i="17"/>
  <c r="N615" i="17"/>
  <c r="O615" i="17"/>
  <c r="L616" i="17"/>
  <c r="M616" i="17"/>
  <c r="N616" i="17"/>
  <c r="O616" i="17"/>
  <c r="L617" i="17"/>
  <c r="M617" i="17"/>
  <c r="N617" i="17"/>
  <c r="O617" i="17"/>
  <c r="P617" i="17" s="1"/>
  <c r="E617" i="59" s="1"/>
  <c r="E617" i="92" s="1"/>
  <c r="L618" i="17"/>
  <c r="M618" i="17"/>
  <c r="N618" i="17"/>
  <c r="O618" i="17"/>
  <c r="L619" i="17"/>
  <c r="M619" i="17"/>
  <c r="N619" i="17"/>
  <c r="O619" i="17"/>
  <c r="L620" i="17"/>
  <c r="M620" i="17"/>
  <c r="N620" i="17"/>
  <c r="O620" i="17"/>
  <c r="L621" i="17"/>
  <c r="M621" i="17"/>
  <c r="N621" i="17"/>
  <c r="O621" i="17"/>
  <c r="L622" i="17"/>
  <c r="M622" i="17"/>
  <c r="N622" i="17"/>
  <c r="P622" i="17" s="1"/>
  <c r="E622" i="59" s="1"/>
  <c r="E622" i="92" s="1"/>
  <c r="O622" i="17"/>
  <c r="L623" i="17"/>
  <c r="M623" i="17"/>
  <c r="N623" i="17"/>
  <c r="O623" i="17"/>
  <c r="L624" i="17"/>
  <c r="M624" i="17"/>
  <c r="N624" i="17"/>
  <c r="O624" i="17"/>
  <c r="L625" i="17"/>
  <c r="M625" i="17"/>
  <c r="N625" i="17"/>
  <c r="P625" i="17" s="1"/>
  <c r="E625" i="59" s="1"/>
  <c r="O625" i="17"/>
  <c r="L626" i="17"/>
  <c r="M626" i="17"/>
  <c r="N626" i="17"/>
  <c r="O626" i="17"/>
  <c r="L627" i="17"/>
  <c r="M627" i="17"/>
  <c r="N627" i="17"/>
  <c r="P627" i="17" s="1"/>
  <c r="E627" i="59" s="1"/>
  <c r="O627" i="17"/>
  <c r="L628" i="17"/>
  <c r="M628" i="17"/>
  <c r="N628" i="17"/>
  <c r="O628" i="17"/>
  <c r="L629" i="17"/>
  <c r="M629" i="17"/>
  <c r="N629" i="17"/>
  <c r="O629" i="17"/>
  <c r="L630" i="17"/>
  <c r="M630" i="17"/>
  <c r="N630" i="17"/>
  <c r="O630" i="17"/>
  <c r="L631" i="17"/>
  <c r="M631" i="17"/>
  <c r="N631" i="17"/>
  <c r="O631" i="17"/>
  <c r="L632" i="17"/>
  <c r="M632" i="17"/>
  <c r="N632" i="17"/>
  <c r="O632" i="17"/>
  <c r="L633" i="17"/>
  <c r="M633" i="17"/>
  <c r="N633" i="17"/>
  <c r="O633" i="17"/>
  <c r="L634" i="17"/>
  <c r="M634" i="17"/>
  <c r="N634" i="17"/>
  <c r="O634" i="17"/>
  <c r="L635" i="17"/>
  <c r="M635" i="17"/>
  <c r="N635" i="17"/>
  <c r="O635" i="17"/>
  <c r="L636" i="17"/>
  <c r="M636" i="17"/>
  <c r="N636" i="17"/>
  <c r="O636" i="17"/>
  <c r="L637" i="17"/>
  <c r="M637" i="17"/>
  <c r="N637" i="17"/>
  <c r="O637" i="17"/>
  <c r="L638" i="17"/>
  <c r="M638" i="17"/>
  <c r="N638" i="17"/>
  <c r="O638" i="17"/>
  <c r="L639" i="17"/>
  <c r="M639" i="17"/>
  <c r="N639" i="17"/>
  <c r="P639" i="17" s="1"/>
  <c r="E639" i="59" s="1"/>
  <c r="E639" i="92" s="1"/>
  <c r="O639" i="17"/>
  <c r="L640" i="17"/>
  <c r="M640" i="17"/>
  <c r="N640" i="17"/>
  <c r="O640" i="17"/>
  <c r="L641" i="17"/>
  <c r="M641" i="17"/>
  <c r="N641" i="17"/>
  <c r="P641" i="17" s="1"/>
  <c r="E641" i="59" s="1"/>
  <c r="E641" i="92" s="1"/>
  <c r="O641" i="17"/>
  <c r="L642" i="17"/>
  <c r="M642" i="17"/>
  <c r="N642" i="17"/>
  <c r="O642" i="17"/>
  <c r="L643" i="17"/>
  <c r="M643" i="17"/>
  <c r="N643" i="17"/>
  <c r="O643" i="17"/>
  <c r="P643" i="17" s="1"/>
  <c r="E643" i="59" s="1"/>
  <c r="L644" i="17"/>
  <c r="M644" i="17"/>
  <c r="N644" i="17"/>
  <c r="O644" i="17"/>
  <c r="L645" i="17"/>
  <c r="M645" i="17"/>
  <c r="N645" i="17"/>
  <c r="O645" i="17"/>
  <c r="L646" i="17"/>
  <c r="M646" i="17"/>
  <c r="N646" i="17"/>
  <c r="O646" i="17"/>
  <c r="L647" i="17"/>
  <c r="M647" i="17"/>
  <c r="N647" i="17"/>
  <c r="O647" i="17"/>
  <c r="L648" i="17"/>
  <c r="M648" i="17"/>
  <c r="N648" i="17"/>
  <c r="O648" i="17"/>
  <c r="L649" i="17"/>
  <c r="M649" i="17"/>
  <c r="N649" i="17"/>
  <c r="E649" i="59"/>
  <c r="O649" i="17"/>
  <c r="P649" i="17" s="1"/>
  <c r="L650" i="17"/>
  <c r="M650" i="17"/>
  <c r="N650" i="17"/>
  <c r="O650" i="17"/>
  <c r="L651" i="17"/>
  <c r="M651" i="17"/>
  <c r="N651" i="17"/>
  <c r="O651" i="17"/>
  <c r="L652" i="17"/>
  <c r="M652" i="17"/>
  <c r="N652" i="17"/>
  <c r="O652" i="17"/>
  <c r="L653" i="17"/>
  <c r="M653" i="17"/>
  <c r="N653" i="17"/>
  <c r="O653" i="17"/>
  <c r="P653" i="17"/>
  <c r="E653" i="59" s="1"/>
  <c r="E653" i="92" s="1"/>
  <c r="L654" i="17"/>
  <c r="M654" i="17"/>
  <c r="N654" i="17"/>
  <c r="O654" i="17"/>
  <c r="L655" i="17"/>
  <c r="M655" i="17"/>
  <c r="N655" i="17"/>
  <c r="O655" i="17"/>
  <c r="L656" i="17"/>
  <c r="M656" i="17"/>
  <c r="N656" i="17"/>
  <c r="O656" i="17"/>
  <c r="L657" i="17"/>
  <c r="M657" i="17"/>
  <c r="N657" i="17"/>
  <c r="O657" i="17"/>
  <c r="L658" i="17"/>
  <c r="M658" i="17"/>
  <c r="N658" i="17"/>
  <c r="O658" i="17"/>
  <c r="L659" i="17"/>
  <c r="M659" i="17"/>
  <c r="N659" i="17"/>
  <c r="O659" i="17"/>
  <c r="P659" i="17" s="1"/>
  <c r="E659" i="59" s="1"/>
  <c r="E659" i="92" s="1"/>
  <c r="L660" i="17"/>
  <c r="M660" i="17"/>
  <c r="N660" i="17"/>
  <c r="O660" i="17"/>
  <c r="L661" i="17"/>
  <c r="M661" i="17"/>
  <c r="N661" i="17"/>
  <c r="O661" i="17"/>
  <c r="L662" i="17"/>
  <c r="M662" i="17"/>
  <c r="N662" i="17"/>
  <c r="O662" i="17"/>
  <c r="L663" i="17"/>
  <c r="M663" i="17"/>
  <c r="N663" i="17"/>
  <c r="O663" i="17"/>
  <c r="L664" i="17"/>
  <c r="M664" i="17"/>
  <c r="N664" i="17"/>
  <c r="O664" i="17"/>
  <c r="L665" i="17"/>
  <c r="M665" i="17"/>
  <c r="N665" i="17"/>
  <c r="O665" i="17"/>
  <c r="L666" i="17"/>
  <c r="M666" i="17"/>
  <c r="N666" i="17"/>
  <c r="O666" i="17"/>
  <c r="L667" i="17"/>
  <c r="M667" i="17"/>
  <c r="N667" i="17"/>
  <c r="O667" i="17"/>
  <c r="L668" i="17"/>
  <c r="M668" i="17"/>
  <c r="N668" i="17"/>
  <c r="O668" i="17"/>
  <c r="L669" i="17"/>
  <c r="M669" i="17"/>
  <c r="N669" i="17"/>
  <c r="O669" i="17"/>
  <c r="L670" i="17"/>
  <c r="M670" i="17"/>
  <c r="N670" i="17"/>
  <c r="O670" i="17"/>
  <c r="P670" i="17" s="1"/>
  <c r="E670" i="59" s="1"/>
  <c r="L671" i="17"/>
  <c r="G87" i="56" s="1"/>
  <c r="M671" i="17"/>
  <c r="H87" i="56" s="1"/>
  <c r="N671" i="17"/>
  <c r="O671" i="17"/>
  <c r="L672" i="17"/>
  <c r="M672" i="17"/>
  <c r="N672" i="17"/>
  <c r="O672" i="17"/>
  <c r="L673" i="17"/>
  <c r="M673" i="17"/>
  <c r="N673" i="17"/>
  <c r="O673" i="17"/>
  <c r="L674" i="17"/>
  <c r="M674" i="17"/>
  <c r="N674" i="17"/>
  <c r="O674" i="17"/>
  <c r="L675" i="17"/>
  <c r="M675" i="17"/>
  <c r="N675" i="17"/>
  <c r="O675" i="17"/>
  <c r="L676" i="17"/>
  <c r="M676" i="17"/>
  <c r="N676" i="17"/>
  <c r="O676" i="17"/>
  <c r="L677" i="17"/>
  <c r="M677" i="17"/>
  <c r="N677" i="17"/>
  <c r="O677" i="17"/>
  <c r="P677" i="17" s="1"/>
  <c r="L678" i="17"/>
  <c r="M678" i="17"/>
  <c r="N678" i="17"/>
  <c r="O678" i="17"/>
  <c r="L679" i="17"/>
  <c r="M679" i="17"/>
  <c r="N679" i="17"/>
  <c r="O679" i="17"/>
  <c r="L680" i="17"/>
  <c r="M680" i="17"/>
  <c r="N680" i="17"/>
  <c r="O680" i="17"/>
  <c r="L681" i="17"/>
  <c r="M681" i="17"/>
  <c r="N681" i="17"/>
  <c r="O681" i="17"/>
  <c r="L682" i="17"/>
  <c r="M682" i="17"/>
  <c r="N682" i="17"/>
  <c r="O682" i="17"/>
  <c r="L683" i="17"/>
  <c r="M683" i="17"/>
  <c r="N683" i="17"/>
  <c r="O683" i="17"/>
  <c r="L684" i="17"/>
  <c r="M684" i="17"/>
  <c r="N684" i="17"/>
  <c r="O684" i="17"/>
  <c r="L685" i="17"/>
  <c r="M685" i="17"/>
  <c r="N685" i="17"/>
  <c r="O685" i="17"/>
  <c r="L686" i="17"/>
  <c r="M686" i="17"/>
  <c r="N686" i="17"/>
  <c r="O686" i="17"/>
  <c r="L687" i="17"/>
  <c r="M687" i="17"/>
  <c r="N687" i="17"/>
  <c r="P687" i="17" s="1"/>
  <c r="E687" i="59" s="1"/>
  <c r="E687" i="92" s="1"/>
  <c r="O687" i="17"/>
  <c r="L688" i="17"/>
  <c r="M688" i="17"/>
  <c r="N688" i="17"/>
  <c r="O688" i="17"/>
  <c r="L689" i="17"/>
  <c r="M689" i="17"/>
  <c r="N689" i="17"/>
  <c r="O689" i="17"/>
  <c r="L690" i="17"/>
  <c r="M690" i="17"/>
  <c r="N690" i="17"/>
  <c r="O690" i="17"/>
  <c r="L691" i="17"/>
  <c r="M691" i="17"/>
  <c r="N691" i="17"/>
  <c r="O691" i="17"/>
  <c r="L692" i="17"/>
  <c r="M692" i="17"/>
  <c r="N692" i="17"/>
  <c r="P692" i="17" s="1"/>
  <c r="E692" i="59" s="1"/>
  <c r="E692" i="92" s="1"/>
  <c r="O692" i="17"/>
  <c r="L693" i="17"/>
  <c r="M693" i="17"/>
  <c r="N693" i="17"/>
  <c r="P693" i="17" s="1"/>
  <c r="E693" i="59" s="1"/>
  <c r="O693" i="17"/>
  <c r="L694" i="17"/>
  <c r="M694" i="17"/>
  <c r="N694" i="17"/>
  <c r="O694" i="17"/>
  <c r="L695" i="17"/>
  <c r="M695" i="17"/>
  <c r="N695" i="17"/>
  <c r="O695" i="17"/>
  <c r="L696" i="17"/>
  <c r="M696" i="17"/>
  <c r="N696" i="17"/>
  <c r="O696" i="17"/>
  <c r="L697" i="17"/>
  <c r="M697" i="17"/>
  <c r="N697" i="17"/>
  <c r="O697" i="17"/>
  <c r="L698" i="17"/>
  <c r="M698" i="17"/>
  <c r="N698" i="17"/>
  <c r="P698" i="17" s="1"/>
  <c r="E698" i="59" s="1"/>
  <c r="E698" i="92" s="1"/>
  <c r="O698" i="17"/>
  <c r="L699" i="17"/>
  <c r="M699" i="17"/>
  <c r="N699" i="17"/>
  <c r="O699" i="17"/>
  <c r="L700" i="17"/>
  <c r="M700" i="17"/>
  <c r="N700" i="17"/>
  <c r="O700" i="17"/>
  <c r="L701" i="17"/>
  <c r="M701" i="17"/>
  <c r="N701" i="17"/>
  <c r="P701" i="17" s="1"/>
  <c r="E701" i="59" s="1"/>
  <c r="E701" i="92" s="1"/>
  <c r="O701" i="17"/>
  <c r="L702" i="17"/>
  <c r="M702" i="17"/>
  <c r="N702" i="17"/>
  <c r="O702" i="17"/>
  <c r="L703" i="17"/>
  <c r="M703" i="17"/>
  <c r="N703" i="17"/>
  <c r="O703" i="17"/>
  <c r="L704" i="17"/>
  <c r="M704" i="17"/>
  <c r="N704" i="17"/>
  <c r="P704" i="17" s="1"/>
  <c r="E704" i="59" s="1"/>
  <c r="G87" i="91" s="1"/>
  <c r="O704" i="17"/>
  <c r="L705" i="17"/>
  <c r="M705" i="17"/>
  <c r="N705" i="17"/>
  <c r="P705" i="17" s="1"/>
  <c r="E705" i="59" s="1"/>
  <c r="O705" i="17"/>
  <c r="L706" i="17"/>
  <c r="M706" i="17"/>
  <c r="N706" i="17"/>
  <c r="O706" i="17"/>
  <c r="L707" i="17"/>
  <c r="M707" i="17"/>
  <c r="N707" i="17"/>
  <c r="O707" i="17"/>
  <c r="L708" i="17"/>
  <c r="M708" i="17"/>
  <c r="N708" i="17"/>
  <c r="O708" i="17"/>
  <c r="L709" i="17"/>
  <c r="M709" i="17"/>
  <c r="N709" i="17"/>
  <c r="O709" i="17"/>
  <c r="L710" i="17"/>
  <c r="M710" i="17"/>
  <c r="N710" i="17"/>
  <c r="P710" i="17" s="1"/>
  <c r="E710" i="59" s="1"/>
  <c r="E710" i="92" s="1"/>
  <c r="O710" i="17"/>
  <c r="L711" i="17"/>
  <c r="M711" i="17"/>
  <c r="N711" i="17"/>
  <c r="P711" i="17" s="1"/>
  <c r="E711" i="59" s="1"/>
  <c r="O711" i="17"/>
  <c r="L712" i="17"/>
  <c r="M712" i="17"/>
  <c r="N712" i="17"/>
  <c r="O712" i="17"/>
  <c r="L713" i="17"/>
  <c r="M713" i="17"/>
  <c r="N713" i="17"/>
  <c r="O713" i="17"/>
  <c r="L714" i="17"/>
  <c r="M714" i="17"/>
  <c r="N714" i="17"/>
  <c r="O714" i="17"/>
  <c r="L715" i="17"/>
  <c r="M715" i="17"/>
  <c r="N715" i="17"/>
  <c r="P715" i="17" s="1"/>
  <c r="E715" i="59" s="1"/>
  <c r="O715" i="17"/>
  <c r="L716" i="17"/>
  <c r="M716" i="17"/>
  <c r="N716" i="17"/>
  <c r="O716" i="17"/>
  <c r="L717" i="17"/>
  <c r="M717" i="17"/>
  <c r="N717" i="17"/>
  <c r="O717" i="17"/>
  <c r="L718" i="17"/>
  <c r="M718" i="17"/>
  <c r="N718" i="17"/>
  <c r="O718" i="17"/>
  <c r="L719" i="17"/>
  <c r="M719" i="17"/>
  <c r="N719" i="17"/>
  <c r="O719" i="17"/>
  <c r="L720" i="17"/>
  <c r="M720" i="17"/>
  <c r="N720" i="17"/>
  <c r="O720" i="17"/>
  <c r="L721" i="17"/>
  <c r="G11" i="84"/>
  <c r="M721" i="17"/>
  <c r="H11" i="84" s="1"/>
  <c r="N721" i="17"/>
  <c r="O721" i="17"/>
  <c r="P721" i="17" s="1"/>
  <c r="L722" i="17"/>
  <c r="G12" i="84" s="1"/>
  <c r="M722" i="17"/>
  <c r="H12" i="84" s="1"/>
  <c r="N722" i="17"/>
  <c r="O722" i="17"/>
  <c r="L723" i="17"/>
  <c r="G13" i="84"/>
  <c r="M723" i="17"/>
  <c r="N723" i="17"/>
  <c r="O723" i="17"/>
  <c r="L724" i="17"/>
  <c r="M724" i="17"/>
  <c r="H5" i="84" s="1"/>
  <c r="N724" i="17"/>
  <c r="O724" i="17"/>
  <c r="L725" i="17"/>
  <c r="G6" i="84" s="1"/>
  <c r="M725" i="17"/>
  <c r="H6" i="84" s="1"/>
  <c r="N725" i="17"/>
  <c r="O725" i="17"/>
  <c r="L726" i="17"/>
  <c r="M726" i="17"/>
  <c r="N726" i="17"/>
  <c r="O726" i="17"/>
  <c r="L727" i="17"/>
  <c r="G8" i="84" s="1"/>
  <c r="M727" i="17"/>
  <c r="N727" i="17"/>
  <c r="O727" i="17"/>
  <c r="P727" i="17" s="1"/>
  <c r="E727" i="59" s="1"/>
  <c r="E727" i="92" s="1"/>
  <c r="L728" i="17"/>
  <c r="M728" i="17"/>
  <c r="N728" i="17"/>
  <c r="O728" i="17"/>
  <c r="L729" i="17"/>
  <c r="M729" i="17"/>
  <c r="N729" i="17"/>
  <c r="O729" i="17"/>
  <c r="L730" i="17"/>
  <c r="M730" i="17"/>
  <c r="N730" i="17"/>
  <c r="O730" i="17"/>
  <c r="L731" i="17"/>
  <c r="G11" i="75" s="1"/>
  <c r="M731" i="17"/>
  <c r="N731" i="17"/>
  <c r="O731" i="17"/>
  <c r="L732" i="17"/>
  <c r="M732" i="17"/>
  <c r="N732" i="17"/>
  <c r="O732" i="17"/>
  <c r="L733" i="17"/>
  <c r="G23" i="75" s="1"/>
  <c r="M733" i="17"/>
  <c r="H23" i="75" s="1"/>
  <c r="N733" i="17"/>
  <c r="O733" i="17"/>
  <c r="L734" i="17"/>
  <c r="M734" i="17"/>
  <c r="H27" i="75" s="1"/>
  <c r="N734" i="17"/>
  <c r="O734" i="17"/>
  <c r="L735" i="17"/>
  <c r="G31" i="75" s="1"/>
  <c r="M735" i="17"/>
  <c r="N735" i="17"/>
  <c r="P735" i="17" s="1"/>
  <c r="E735" i="59" s="1"/>
  <c r="E735" i="92" s="1"/>
  <c r="O735" i="17"/>
  <c r="L736" i="17"/>
  <c r="M736" i="17"/>
  <c r="H35" i="75" s="1"/>
  <c r="N736" i="17"/>
  <c r="P736" i="17" s="1"/>
  <c r="E736" i="59" s="1"/>
  <c r="F51" i="61" s="1"/>
  <c r="O736" i="17"/>
  <c r="L737" i="17"/>
  <c r="G39" i="75" s="1"/>
  <c r="M737" i="17"/>
  <c r="N737" i="17"/>
  <c r="O737" i="17"/>
  <c r="P737" i="17" s="1"/>
  <c r="E737" i="59" s="1"/>
  <c r="F57" i="61" s="1"/>
  <c r="L738" i="17"/>
  <c r="M738" i="17"/>
  <c r="H43" i="75" s="1"/>
  <c r="N738" i="17"/>
  <c r="O738" i="17"/>
  <c r="L739" i="17"/>
  <c r="G83" i="75" s="1"/>
  <c r="M739" i="17"/>
  <c r="N739" i="17"/>
  <c r="P739" i="17" s="1"/>
  <c r="E739" i="59" s="1"/>
  <c r="E739" i="92" s="1"/>
  <c r="O739" i="17"/>
  <c r="L740" i="17"/>
  <c r="M740" i="17"/>
  <c r="N740" i="17"/>
  <c r="O740" i="17"/>
  <c r="L741" i="17"/>
  <c r="G91" i="75" s="1"/>
  <c r="M741" i="17"/>
  <c r="H91" i="75" s="1"/>
  <c r="N741" i="17"/>
  <c r="O741" i="17"/>
  <c r="L742" i="17"/>
  <c r="M742" i="17"/>
  <c r="H95" i="75" s="1"/>
  <c r="N742" i="17"/>
  <c r="O742" i="17"/>
  <c r="L743" i="17"/>
  <c r="G99" i="75" s="1"/>
  <c r="M743" i="17"/>
  <c r="N743" i="17"/>
  <c r="O743" i="17"/>
  <c r="L744" i="17"/>
  <c r="M744" i="17"/>
  <c r="N744" i="17"/>
  <c r="O744" i="17"/>
  <c r="L745" i="17"/>
  <c r="G107" i="75"/>
  <c r="M745" i="17"/>
  <c r="N745" i="17"/>
  <c r="O745" i="17"/>
  <c r="P745" i="17" s="1"/>
  <c r="E745" i="59" s="1"/>
  <c r="E745" i="92" s="1"/>
  <c r="L746" i="17"/>
  <c r="M746" i="17"/>
  <c r="H111" i="75" s="1"/>
  <c r="N746" i="17"/>
  <c r="O746" i="17"/>
  <c r="L747" i="17"/>
  <c r="G115" i="75" s="1"/>
  <c r="M747" i="17"/>
  <c r="N747" i="17"/>
  <c r="O747" i="17"/>
  <c r="L748" i="17"/>
  <c r="M748" i="17"/>
  <c r="N748" i="17"/>
  <c r="O748" i="17"/>
  <c r="L749" i="17"/>
  <c r="G123" i="75" s="1"/>
  <c r="M749" i="17"/>
  <c r="N749" i="17"/>
  <c r="O749" i="17"/>
  <c r="L750" i="17"/>
  <c r="M750" i="17"/>
  <c r="H127" i="75" s="1"/>
  <c r="N750" i="17"/>
  <c r="O750" i="17"/>
  <c r="L751" i="17"/>
  <c r="G131" i="75" s="1"/>
  <c r="M751" i="17"/>
  <c r="H131" i="75" s="1"/>
  <c r="N751" i="17"/>
  <c r="P751" i="17"/>
  <c r="E751" i="59" s="1"/>
  <c r="O751" i="17"/>
  <c r="L752" i="17"/>
  <c r="M752" i="17"/>
  <c r="H135" i="75" s="1"/>
  <c r="N752" i="17"/>
  <c r="O752" i="17"/>
  <c r="L753" i="17"/>
  <c r="G139" i="75" s="1"/>
  <c r="M753" i="17"/>
  <c r="H139" i="75" s="1"/>
  <c r="N753" i="17"/>
  <c r="O753" i="17"/>
  <c r="L754" i="17"/>
  <c r="M754" i="17"/>
  <c r="N754" i="17"/>
  <c r="O754" i="17"/>
  <c r="L755" i="17"/>
  <c r="G196" i="75" s="1"/>
  <c r="M755" i="17"/>
  <c r="N755" i="17"/>
  <c r="O755" i="17"/>
  <c r="L756" i="17"/>
  <c r="M756" i="17"/>
  <c r="N756" i="17"/>
  <c r="O756" i="17"/>
  <c r="L757" i="17"/>
  <c r="G47" i="75" s="1"/>
  <c r="M757" i="17"/>
  <c r="H47" i="75" s="1"/>
  <c r="N757" i="17"/>
  <c r="P757" i="17" s="1"/>
  <c r="E757" i="59" s="1"/>
  <c r="O757" i="17"/>
  <c r="L758" i="17"/>
  <c r="M758" i="17"/>
  <c r="N758" i="17"/>
  <c r="O758" i="17"/>
  <c r="L759" i="17"/>
  <c r="G55" i="75" s="1"/>
  <c r="M759" i="17"/>
  <c r="N759" i="17"/>
  <c r="O759" i="17"/>
  <c r="L760" i="17"/>
  <c r="M760" i="17"/>
  <c r="H59" i="75" s="1"/>
  <c r="N760" i="17"/>
  <c r="O760" i="17"/>
  <c r="L761" i="17"/>
  <c r="G63" i="75"/>
  <c r="M761" i="17"/>
  <c r="H63" i="75" s="1"/>
  <c r="N761" i="17"/>
  <c r="O761" i="17"/>
  <c r="L762" i="17"/>
  <c r="M762" i="17"/>
  <c r="N762" i="17"/>
  <c r="O762" i="17"/>
  <c r="L763" i="17"/>
  <c r="G71" i="75" s="1"/>
  <c r="M763" i="17"/>
  <c r="N763" i="17"/>
  <c r="O763" i="17"/>
  <c r="L764" i="17"/>
  <c r="M764" i="17"/>
  <c r="N764" i="17"/>
  <c r="O764" i="17"/>
  <c r="L765" i="17"/>
  <c r="G79" i="75" s="1"/>
  <c r="M765" i="17"/>
  <c r="H79" i="75" s="1"/>
  <c r="N765" i="17"/>
  <c r="O765" i="17"/>
  <c r="L766" i="17"/>
  <c r="M766" i="17"/>
  <c r="N766" i="17"/>
  <c r="O766" i="17"/>
  <c r="L767" i="17"/>
  <c r="G147" i="75" s="1"/>
  <c r="M767" i="17"/>
  <c r="N767" i="17"/>
  <c r="O767" i="17"/>
  <c r="L768" i="17"/>
  <c r="M768" i="17"/>
  <c r="N768" i="17"/>
  <c r="O768" i="17"/>
  <c r="L769" i="17"/>
  <c r="G155" i="75" s="1"/>
  <c r="M769" i="17"/>
  <c r="N769" i="17"/>
  <c r="O769" i="17"/>
  <c r="P769" i="17" s="1"/>
  <c r="E769" i="59" s="1"/>
  <c r="L770" i="17"/>
  <c r="M770" i="17"/>
  <c r="N770" i="17"/>
  <c r="O770" i="17"/>
  <c r="L771" i="17"/>
  <c r="G163" i="75" s="1"/>
  <c r="M771" i="17"/>
  <c r="N771" i="17"/>
  <c r="O771" i="17"/>
  <c r="L772" i="17"/>
  <c r="M772" i="17"/>
  <c r="N772" i="17"/>
  <c r="O772" i="17"/>
  <c r="L773" i="17"/>
  <c r="G171" i="75" s="1"/>
  <c r="M773" i="17"/>
  <c r="N773" i="17"/>
  <c r="O773" i="17"/>
  <c r="P773" i="17" s="1"/>
  <c r="L774" i="17"/>
  <c r="M774" i="17"/>
  <c r="N774" i="17"/>
  <c r="O774" i="17"/>
  <c r="L775" i="17"/>
  <c r="G179" i="75" s="1"/>
  <c r="M775" i="17"/>
  <c r="N775" i="17"/>
  <c r="O775" i="17"/>
  <c r="L776" i="17"/>
  <c r="M776" i="17"/>
  <c r="N776" i="17"/>
  <c r="O776" i="17"/>
  <c r="L777" i="17"/>
  <c r="G193" i="75" s="1"/>
  <c r="M777" i="17"/>
  <c r="H193" i="75" s="1"/>
  <c r="N777" i="17"/>
  <c r="P777" i="17" s="1"/>
  <c r="E777" i="59" s="1"/>
  <c r="O777" i="17"/>
  <c r="L778" i="17"/>
  <c r="M778" i="17"/>
  <c r="N778" i="17"/>
  <c r="O778" i="17"/>
  <c r="L779" i="17"/>
  <c r="G205" i="75" s="1"/>
  <c r="M779" i="17"/>
  <c r="N779" i="17"/>
  <c r="O779" i="17"/>
  <c r="L780" i="17"/>
  <c r="M780" i="17"/>
  <c r="N780" i="17"/>
  <c r="P780" i="17" s="1"/>
  <c r="E780" i="59" s="1"/>
  <c r="E780" i="92" s="1"/>
  <c r="O780" i="17"/>
  <c r="L781" i="17"/>
  <c r="M781" i="17"/>
  <c r="N781" i="17"/>
  <c r="O781" i="17"/>
  <c r="L782" i="17"/>
  <c r="M782" i="17"/>
  <c r="N782" i="17"/>
  <c r="O782" i="17"/>
  <c r="P782" i="17" s="1"/>
  <c r="E782" i="59" s="1"/>
  <c r="E782" i="92" s="1"/>
  <c r="L783" i="17"/>
  <c r="M783" i="17"/>
  <c r="N783" i="17"/>
  <c r="P783" i="17" s="1"/>
  <c r="E783" i="59" s="1"/>
  <c r="E783" i="92" s="1"/>
  <c r="O783" i="17"/>
  <c r="L784" i="17"/>
  <c r="M784" i="17"/>
  <c r="N784" i="17"/>
  <c r="O784" i="17"/>
  <c r="L785" i="17"/>
  <c r="M785" i="17"/>
  <c r="N785" i="17"/>
  <c r="O785" i="17"/>
  <c r="L786" i="17"/>
  <c r="M786" i="17"/>
  <c r="N786" i="17"/>
  <c r="P786" i="17" s="1"/>
  <c r="E786" i="59" s="1"/>
  <c r="E786" i="92" s="1"/>
  <c r="O786" i="17"/>
  <c r="L787" i="17"/>
  <c r="M787" i="17"/>
  <c r="N787" i="17"/>
  <c r="O787" i="17"/>
  <c r="L788" i="17"/>
  <c r="M788" i="17"/>
  <c r="N788" i="17"/>
  <c r="O788" i="17"/>
  <c r="L789" i="17"/>
  <c r="M789" i="17"/>
  <c r="N789" i="17"/>
  <c r="O789" i="17"/>
  <c r="L790" i="17"/>
  <c r="M790" i="17"/>
  <c r="N790" i="17"/>
  <c r="O790" i="17"/>
  <c r="L791" i="17"/>
  <c r="I46" i="81" s="1"/>
  <c r="M791" i="17"/>
  <c r="J46" i="81" s="1"/>
  <c r="N791" i="17"/>
  <c r="K46" i="81" s="1"/>
  <c r="O791" i="17"/>
  <c r="L792" i="17"/>
  <c r="M792" i="17"/>
  <c r="J63" i="81" s="1"/>
  <c r="N792" i="17"/>
  <c r="O792" i="17"/>
  <c r="L793" i="17"/>
  <c r="I52" i="81" s="1"/>
  <c r="M793" i="17"/>
  <c r="N793" i="17"/>
  <c r="O793" i="17"/>
  <c r="L794" i="17"/>
  <c r="M794" i="17"/>
  <c r="J58" i="81" s="1"/>
  <c r="N794" i="17"/>
  <c r="K58" i="81" s="1"/>
  <c r="O794" i="17"/>
  <c r="L795" i="17"/>
  <c r="I68" i="81" s="1"/>
  <c r="M795" i="17"/>
  <c r="N795" i="17"/>
  <c r="O795" i="17"/>
  <c r="L796" i="17"/>
  <c r="M796" i="17"/>
  <c r="N796" i="17"/>
  <c r="O796" i="17"/>
  <c r="L73" i="81" s="1"/>
  <c r="L797" i="17"/>
  <c r="M797" i="17"/>
  <c r="N797" i="17"/>
  <c r="O797" i="17"/>
  <c r="L798" i="17"/>
  <c r="M798" i="17"/>
  <c r="N798" i="17"/>
  <c r="O798" i="17"/>
  <c r="L799" i="17"/>
  <c r="M799" i="17"/>
  <c r="N799" i="17"/>
  <c r="O799" i="17"/>
  <c r="L800" i="17"/>
  <c r="M800" i="17"/>
  <c r="N800" i="17"/>
  <c r="O800" i="17"/>
  <c r="L801" i="17"/>
  <c r="M801" i="17"/>
  <c r="N801" i="17"/>
  <c r="O801" i="17"/>
  <c r="L802" i="17"/>
  <c r="M802" i="17"/>
  <c r="N802" i="17"/>
  <c r="O802" i="17"/>
  <c r="L803" i="17"/>
  <c r="M803" i="17"/>
  <c r="N803" i="17"/>
  <c r="O803" i="17"/>
  <c r="L804" i="17"/>
  <c r="M804" i="17"/>
  <c r="N804" i="17"/>
  <c r="O804" i="17"/>
  <c r="L805" i="17"/>
  <c r="M805" i="17"/>
  <c r="N805" i="17"/>
  <c r="O805" i="17"/>
  <c r="P805" i="17" s="1"/>
  <c r="E805" i="59" s="1"/>
  <c r="L806" i="17"/>
  <c r="M806" i="17"/>
  <c r="N806" i="17"/>
  <c r="O806" i="17"/>
  <c r="L807" i="17"/>
  <c r="M807" i="17"/>
  <c r="N807" i="17"/>
  <c r="O807" i="17"/>
  <c r="L808" i="17"/>
  <c r="M808" i="17"/>
  <c r="N808" i="17"/>
  <c r="O808" i="17"/>
  <c r="L809" i="17"/>
  <c r="M809" i="17"/>
  <c r="N809" i="17"/>
  <c r="O809" i="17"/>
  <c r="L810" i="17"/>
  <c r="M810" i="17"/>
  <c r="N810" i="17"/>
  <c r="O810" i="17"/>
  <c r="L811" i="17"/>
  <c r="M811" i="17"/>
  <c r="N811" i="17"/>
  <c r="O811" i="17"/>
  <c r="L812" i="17"/>
  <c r="M812" i="17"/>
  <c r="N812" i="17"/>
  <c r="O812" i="17"/>
  <c r="L813" i="17"/>
  <c r="M813" i="17"/>
  <c r="N813" i="17"/>
  <c r="O813" i="17"/>
  <c r="L814" i="17"/>
  <c r="M814" i="17"/>
  <c r="N814" i="17"/>
  <c r="O814" i="17"/>
  <c r="L815" i="17"/>
  <c r="M815" i="17"/>
  <c r="N815" i="17"/>
  <c r="O815" i="17"/>
  <c r="L816" i="17"/>
  <c r="M816" i="17"/>
  <c r="N816" i="17"/>
  <c r="O816" i="17"/>
  <c r="L817" i="17"/>
  <c r="M817" i="17"/>
  <c r="N817" i="17"/>
  <c r="O817" i="17"/>
  <c r="L818" i="17"/>
  <c r="M818" i="17"/>
  <c r="N818" i="17"/>
  <c r="O818" i="17"/>
  <c r="L819" i="17"/>
  <c r="M819" i="17"/>
  <c r="N819" i="17"/>
  <c r="P819" i="17" s="1"/>
  <c r="E819" i="59" s="1"/>
  <c r="O819" i="17"/>
  <c r="L820" i="17"/>
  <c r="M820" i="17"/>
  <c r="N820" i="17"/>
  <c r="O820" i="17"/>
  <c r="L821" i="17"/>
  <c r="M821" i="17"/>
  <c r="N821" i="17"/>
  <c r="O821" i="17"/>
  <c r="L822" i="17"/>
  <c r="M822" i="17"/>
  <c r="N822" i="17"/>
  <c r="O822" i="17"/>
  <c r="P822" i="17" s="1"/>
  <c r="E822" i="59" s="1"/>
  <c r="E822" i="92" s="1"/>
  <c r="L823" i="17"/>
  <c r="M823" i="17"/>
  <c r="N823" i="17"/>
  <c r="O823" i="17"/>
  <c r="L824" i="17"/>
  <c r="M824" i="17"/>
  <c r="N824" i="17"/>
  <c r="O824" i="17"/>
  <c r="L825" i="17"/>
  <c r="M825" i="17"/>
  <c r="N825" i="17"/>
  <c r="O825" i="17"/>
  <c r="L826" i="17"/>
  <c r="M826" i="17"/>
  <c r="N826" i="17"/>
  <c r="O826" i="17"/>
  <c r="L827" i="17"/>
  <c r="M827" i="17"/>
  <c r="N827" i="17"/>
  <c r="O827" i="17"/>
  <c r="L828" i="17"/>
  <c r="M828" i="17"/>
  <c r="N828" i="17"/>
  <c r="O828" i="17"/>
  <c r="L829" i="17"/>
  <c r="M829" i="17"/>
  <c r="N829" i="17"/>
  <c r="O829" i="17"/>
  <c r="L830" i="17"/>
  <c r="M830" i="17"/>
  <c r="N830" i="17"/>
  <c r="O830" i="17"/>
  <c r="L831" i="17"/>
  <c r="M831" i="17"/>
  <c r="N831" i="17"/>
  <c r="O831" i="17"/>
  <c r="L832" i="17"/>
  <c r="M832" i="17"/>
  <c r="N832" i="17"/>
  <c r="O832" i="17"/>
  <c r="L833" i="17"/>
  <c r="M833" i="17"/>
  <c r="N833" i="17"/>
  <c r="O833" i="17"/>
  <c r="L834" i="17"/>
  <c r="M834" i="17"/>
  <c r="N834" i="17"/>
  <c r="O834" i="17"/>
  <c r="L835" i="17"/>
  <c r="M835" i="17"/>
  <c r="N835" i="17"/>
  <c r="O835" i="17"/>
  <c r="L836" i="17"/>
  <c r="M836" i="17"/>
  <c r="N836" i="17"/>
  <c r="O836" i="17"/>
  <c r="L837" i="17"/>
  <c r="M837" i="17"/>
  <c r="N837" i="17"/>
  <c r="O837" i="17"/>
  <c r="P837" i="17" s="1"/>
  <c r="L838" i="17"/>
  <c r="M838" i="17"/>
  <c r="N838" i="17"/>
  <c r="O838" i="17"/>
  <c r="L839" i="17"/>
  <c r="M839" i="17"/>
  <c r="N839" i="17"/>
  <c r="O839" i="17"/>
  <c r="L840" i="17"/>
  <c r="M840" i="17"/>
  <c r="N840" i="17"/>
  <c r="O840" i="17"/>
  <c r="L841" i="17"/>
  <c r="M841" i="17"/>
  <c r="N841" i="17"/>
  <c r="O841" i="17"/>
  <c r="D6" i="17"/>
  <c r="E6" i="17"/>
  <c r="F6" i="17"/>
  <c r="G6" i="17"/>
  <c r="D7" i="17"/>
  <c r="E7" i="17"/>
  <c r="F7" i="17"/>
  <c r="G7" i="17"/>
  <c r="D8" i="17"/>
  <c r="E8" i="17"/>
  <c r="F8" i="17"/>
  <c r="G8" i="17"/>
  <c r="D9" i="17"/>
  <c r="E9" i="17"/>
  <c r="F9" i="17"/>
  <c r="G9" i="17"/>
  <c r="D10" i="17"/>
  <c r="E10" i="17"/>
  <c r="F10" i="17"/>
  <c r="G10" i="17"/>
  <c r="D11" i="17"/>
  <c r="E11" i="17"/>
  <c r="F11" i="17"/>
  <c r="G11" i="17"/>
  <c r="D12" i="17"/>
  <c r="E12" i="17"/>
  <c r="F12" i="17"/>
  <c r="G12" i="17"/>
  <c r="D13" i="17"/>
  <c r="E13" i="17"/>
  <c r="F13" i="17"/>
  <c r="G13" i="17"/>
  <c r="D14" i="17"/>
  <c r="E14" i="17"/>
  <c r="F14" i="17"/>
  <c r="G14" i="17"/>
  <c r="D15" i="17"/>
  <c r="E15" i="17"/>
  <c r="F15" i="17"/>
  <c r="G15" i="17"/>
  <c r="D16" i="17"/>
  <c r="E16" i="17"/>
  <c r="F16" i="17"/>
  <c r="G16" i="17"/>
  <c r="D17" i="17"/>
  <c r="E17" i="17"/>
  <c r="F17" i="17"/>
  <c r="G17" i="17"/>
  <c r="D18" i="17"/>
  <c r="E18" i="17"/>
  <c r="F18" i="17"/>
  <c r="G18" i="17"/>
  <c r="D19" i="17"/>
  <c r="E19" i="17"/>
  <c r="F19" i="17"/>
  <c r="G19" i="17"/>
  <c r="D20" i="17"/>
  <c r="E20" i="17"/>
  <c r="F20" i="17"/>
  <c r="G20" i="17"/>
  <c r="D21" i="17"/>
  <c r="E21" i="17"/>
  <c r="F21" i="17"/>
  <c r="G21" i="17"/>
  <c r="D22" i="17"/>
  <c r="E22" i="17"/>
  <c r="F22" i="17"/>
  <c r="G22" i="17"/>
  <c r="D23" i="17"/>
  <c r="E23" i="17"/>
  <c r="F23" i="17"/>
  <c r="G23" i="17"/>
  <c r="D24" i="17"/>
  <c r="E24" i="17"/>
  <c r="F24" i="17"/>
  <c r="G24" i="17"/>
  <c r="D25" i="17"/>
  <c r="E25" i="17"/>
  <c r="F25" i="17"/>
  <c r="G25" i="17"/>
  <c r="D26" i="17"/>
  <c r="E26" i="17"/>
  <c r="F26" i="17"/>
  <c r="G26" i="17"/>
  <c r="D27" i="17"/>
  <c r="E27" i="17"/>
  <c r="F27" i="17"/>
  <c r="G27" i="17"/>
  <c r="H27" i="17" s="1"/>
  <c r="D27" i="59" s="1"/>
  <c r="D28" i="17"/>
  <c r="E28" i="17"/>
  <c r="F28" i="17"/>
  <c r="G28" i="17"/>
  <c r="D29" i="17"/>
  <c r="E29" i="17"/>
  <c r="F29" i="17"/>
  <c r="G29" i="17"/>
  <c r="D30" i="17"/>
  <c r="E30" i="17"/>
  <c r="F30" i="17"/>
  <c r="G30" i="17"/>
  <c r="D31" i="17"/>
  <c r="E31" i="17"/>
  <c r="F31" i="17"/>
  <c r="G31" i="17"/>
  <c r="D32" i="17"/>
  <c r="E32" i="17"/>
  <c r="F32" i="17"/>
  <c r="G32" i="17"/>
  <c r="D33" i="17"/>
  <c r="E33" i="17"/>
  <c r="F33" i="17"/>
  <c r="G33" i="17"/>
  <c r="D34" i="17"/>
  <c r="E34" i="17"/>
  <c r="F34" i="17"/>
  <c r="G15" i="81"/>
  <c r="G34" i="17"/>
  <c r="D35" i="17"/>
  <c r="E35" i="17"/>
  <c r="F35" i="17"/>
  <c r="G35" i="17"/>
  <c r="D36" i="17"/>
  <c r="E36" i="17"/>
  <c r="F16" i="81" s="1"/>
  <c r="F36" i="17"/>
  <c r="G36" i="17"/>
  <c r="H16" i="81" s="1"/>
  <c r="D37" i="17"/>
  <c r="E37" i="17"/>
  <c r="F37" i="17"/>
  <c r="G37" i="17"/>
  <c r="D38" i="17"/>
  <c r="E11" i="55" s="1"/>
  <c r="E38" i="17"/>
  <c r="F11" i="55" s="1"/>
  <c r="F38" i="17"/>
  <c r="H38" i="17" s="1"/>
  <c r="G38" i="17"/>
  <c r="D39" i="17"/>
  <c r="E39" i="17"/>
  <c r="F16" i="55" s="1"/>
  <c r="F39" i="17"/>
  <c r="G39" i="17"/>
  <c r="D40" i="17"/>
  <c r="E40" i="17"/>
  <c r="F40" i="17"/>
  <c r="G40" i="17"/>
  <c r="D41" i="17"/>
  <c r="E41" i="17"/>
  <c r="F41" i="17"/>
  <c r="G20" i="81" s="1"/>
  <c r="H28" i="81" s="1"/>
  <c r="G41" i="17"/>
  <c r="D42" i="17"/>
  <c r="E42" i="17"/>
  <c r="F21" i="81" s="1"/>
  <c r="F42" i="17"/>
  <c r="G42" i="17"/>
  <c r="H21" i="81" s="1"/>
  <c r="D43" i="17"/>
  <c r="E43" i="17"/>
  <c r="F43" i="17"/>
  <c r="G43" i="17"/>
  <c r="D44" i="17"/>
  <c r="E46" i="55" s="1"/>
  <c r="E44" i="17"/>
  <c r="F46" i="55" s="1"/>
  <c r="F44" i="17"/>
  <c r="G44" i="17"/>
  <c r="D45" i="17"/>
  <c r="E51" i="55" s="1"/>
  <c r="E45" i="17"/>
  <c r="F51" i="55" s="1"/>
  <c r="F45" i="17"/>
  <c r="G45" i="17"/>
  <c r="D46" i="17"/>
  <c r="E46" i="17"/>
  <c r="F46" i="17"/>
  <c r="G46" i="17"/>
  <c r="D47" i="17"/>
  <c r="E47" i="17"/>
  <c r="F47" i="17"/>
  <c r="H47" i="17" s="1"/>
  <c r="G47" i="17"/>
  <c r="D48" i="17"/>
  <c r="E48" i="17"/>
  <c r="F48" i="17"/>
  <c r="G48" i="17"/>
  <c r="D49" i="17"/>
  <c r="E49" i="17"/>
  <c r="F49" i="17"/>
  <c r="G49" i="17"/>
  <c r="D50" i="17"/>
  <c r="E66" i="55" s="1"/>
  <c r="E50" i="17"/>
  <c r="F50" i="17"/>
  <c r="G50" i="17"/>
  <c r="D51" i="17"/>
  <c r="E51" i="17"/>
  <c r="F51" i="17"/>
  <c r="G51" i="17"/>
  <c r="D52" i="17"/>
  <c r="E52" i="17"/>
  <c r="F52" i="17"/>
  <c r="G52" i="17"/>
  <c r="D53" i="17"/>
  <c r="E76" i="55" s="1"/>
  <c r="E53" i="17"/>
  <c r="F76" i="55" s="1"/>
  <c r="F53" i="17"/>
  <c r="H53" i="17" s="1"/>
  <c r="D53" i="59" s="1"/>
  <c r="D53" i="92" s="1"/>
  <c r="G53" i="17"/>
  <c r="D54" i="17"/>
  <c r="E54" i="17"/>
  <c r="F81" i="55" s="1"/>
  <c r="F54" i="17"/>
  <c r="G54" i="17"/>
  <c r="D55" i="17"/>
  <c r="E55" i="17"/>
  <c r="F55" i="17"/>
  <c r="G55" i="17"/>
  <c r="D56" i="17"/>
  <c r="E91" i="55" s="1"/>
  <c r="E56" i="17"/>
  <c r="F56" i="17"/>
  <c r="G56" i="17"/>
  <c r="D57" i="17"/>
  <c r="E57" i="17"/>
  <c r="F96" i="55" s="1"/>
  <c r="F57" i="17"/>
  <c r="G57" i="17"/>
  <c r="D58" i="17"/>
  <c r="E58" i="17"/>
  <c r="F58" i="17"/>
  <c r="G58" i="17"/>
  <c r="D59" i="17"/>
  <c r="E59" i="17"/>
  <c r="F59" i="17"/>
  <c r="H59" i="17" s="1"/>
  <c r="D59" i="59" s="1"/>
  <c r="E16" i="60" s="1"/>
  <c r="E17" i="60" s="1"/>
  <c r="C17" i="70" s="1"/>
  <c r="G59" i="17"/>
  <c r="D60" i="17"/>
  <c r="E60" i="17"/>
  <c r="F60" i="17"/>
  <c r="G60" i="17"/>
  <c r="D61" i="17"/>
  <c r="E61" i="17"/>
  <c r="F61" i="17"/>
  <c r="G61" i="17"/>
  <c r="D62" i="17"/>
  <c r="E62" i="17"/>
  <c r="F62" i="17"/>
  <c r="G62" i="17"/>
  <c r="D63" i="17"/>
  <c r="E63" i="17"/>
  <c r="F63" i="17"/>
  <c r="G63" i="17"/>
  <c r="D64" i="17"/>
  <c r="E64" i="17"/>
  <c r="F64" i="17"/>
  <c r="G64" i="17"/>
  <c r="D65" i="17"/>
  <c r="E65" i="17"/>
  <c r="F65" i="17"/>
  <c r="G65" i="17"/>
  <c r="D66" i="17"/>
  <c r="E66" i="17"/>
  <c r="F66" i="17"/>
  <c r="G66" i="17"/>
  <c r="D67" i="17"/>
  <c r="E67" i="17"/>
  <c r="F67" i="17"/>
  <c r="G67" i="17"/>
  <c r="D68" i="17"/>
  <c r="E68" i="17"/>
  <c r="F68" i="17"/>
  <c r="G68" i="17"/>
  <c r="D69" i="17"/>
  <c r="E69" i="17"/>
  <c r="F69" i="17"/>
  <c r="G69" i="17"/>
  <c r="D70" i="17"/>
  <c r="E70" i="17"/>
  <c r="F70" i="17"/>
  <c r="G70" i="17"/>
  <c r="D71" i="17"/>
  <c r="E71" i="17"/>
  <c r="F71" i="17"/>
  <c r="G71" i="17"/>
  <c r="D72" i="17"/>
  <c r="E72" i="17"/>
  <c r="F72" i="17"/>
  <c r="G72" i="17"/>
  <c r="D73" i="17"/>
  <c r="E73" i="17"/>
  <c r="F73" i="17"/>
  <c r="G17" i="81" s="1"/>
  <c r="H25" i="81" s="1"/>
  <c r="G73" i="17"/>
  <c r="D74" i="17"/>
  <c r="E74" i="17"/>
  <c r="F141" i="55" s="1"/>
  <c r="F74" i="17"/>
  <c r="G74" i="17"/>
  <c r="D75" i="17"/>
  <c r="E75" i="17"/>
  <c r="F75" i="17"/>
  <c r="G75" i="17"/>
  <c r="D76" i="17"/>
  <c r="E76" i="17"/>
  <c r="F6" i="55" s="1"/>
  <c r="F76" i="17"/>
  <c r="G76" i="17"/>
  <c r="D77" i="17"/>
  <c r="E77" i="17"/>
  <c r="F77" i="17"/>
  <c r="G77" i="17"/>
  <c r="D78" i="17"/>
  <c r="E78" i="17"/>
  <c r="F78" i="17"/>
  <c r="G78" i="17"/>
  <c r="D79" i="17"/>
  <c r="E79" i="17"/>
  <c r="F79" i="17"/>
  <c r="G79" i="17"/>
  <c r="D80" i="17"/>
  <c r="E80" i="17"/>
  <c r="F80" i="17"/>
  <c r="G80" i="17"/>
  <c r="D81" i="17"/>
  <c r="E151" i="55" s="1"/>
  <c r="E81" i="17"/>
  <c r="F151" i="55" s="1"/>
  <c r="F81" i="17"/>
  <c r="G81" i="17"/>
  <c r="D82" i="17"/>
  <c r="E111" i="55" s="1"/>
  <c r="E82" i="17"/>
  <c r="F82" i="17"/>
  <c r="G82" i="17"/>
  <c r="D83" i="17"/>
  <c r="E83" i="17"/>
  <c r="F83" i="17"/>
  <c r="G83" i="17"/>
  <c r="D84" i="17"/>
  <c r="E84" i="17"/>
  <c r="F84" i="17"/>
  <c r="G84" i="17"/>
  <c r="D85" i="17"/>
  <c r="E85" i="17"/>
  <c r="F126" i="55" s="1"/>
  <c r="F85" i="17"/>
  <c r="G85" i="17"/>
  <c r="D86" i="17"/>
  <c r="E86" i="17"/>
  <c r="F86" i="17"/>
  <c r="G86" i="17"/>
  <c r="D87" i="17"/>
  <c r="E161" i="55" s="1"/>
  <c r="E87" i="17"/>
  <c r="F161" i="55" s="1"/>
  <c r="F87" i="17"/>
  <c r="G87" i="17"/>
  <c r="D88" i="17"/>
  <c r="E88" i="17"/>
  <c r="F88" i="17"/>
  <c r="G88" i="17"/>
  <c r="D89" i="17"/>
  <c r="E89" i="17"/>
  <c r="F89" i="17"/>
  <c r="G89" i="17"/>
  <c r="D90" i="17"/>
  <c r="E90" i="17"/>
  <c r="F90" i="17"/>
  <c r="G90" i="17"/>
  <c r="D91" i="17"/>
  <c r="E91" i="17"/>
  <c r="F91" i="17"/>
  <c r="G91" i="17"/>
  <c r="D92" i="17"/>
  <c r="E92" i="17"/>
  <c r="F92" i="17"/>
  <c r="G92" i="17"/>
  <c r="D93" i="17"/>
  <c r="E93" i="17"/>
  <c r="F93" i="17"/>
  <c r="G93" i="17"/>
  <c r="D94" i="17"/>
  <c r="E94" i="17"/>
  <c r="F94" i="17"/>
  <c r="G94" i="17"/>
  <c r="D95" i="17"/>
  <c r="E95" i="17"/>
  <c r="F95" i="17"/>
  <c r="G7" i="81" s="1"/>
  <c r="G95" i="17"/>
  <c r="D96" i="17"/>
  <c r="E8" i="81" s="1"/>
  <c r="E96" i="17"/>
  <c r="F96" i="17"/>
  <c r="G8" i="81" s="1"/>
  <c r="G96" i="17"/>
  <c r="D97" i="17"/>
  <c r="E97" i="17"/>
  <c r="F11" i="81" s="1"/>
  <c r="F97" i="17"/>
  <c r="G97" i="17"/>
  <c r="D98" i="17"/>
  <c r="E98" i="17"/>
  <c r="F98" i="17"/>
  <c r="G98" i="17"/>
  <c r="D99" i="17"/>
  <c r="E10" i="81" s="1"/>
  <c r="E99" i="17"/>
  <c r="F99" i="17"/>
  <c r="G10" i="81" s="1"/>
  <c r="G99" i="17"/>
  <c r="H10" i="81" s="1"/>
  <c r="D100" i="17"/>
  <c r="E100" i="17"/>
  <c r="F12" i="81" s="1"/>
  <c r="F100" i="17"/>
  <c r="G100" i="17"/>
  <c r="D101" i="17"/>
  <c r="E101" i="17"/>
  <c r="F101" i="17"/>
  <c r="G13" i="81" s="1"/>
  <c r="G101" i="17"/>
  <c r="D102" i="17"/>
  <c r="E102" i="17"/>
  <c r="F102" i="17"/>
  <c r="G102" i="17"/>
  <c r="D103" i="17"/>
  <c r="E103" i="17"/>
  <c r="F103" i="17"/>
  <c r="G103" i="17"/>
  <c r="D104" i="17"/>
  <c r="E104" i="17"/>
  <c r="F104" i="17"/>
  <c r="G104" i="17"/>
  <c r="D105" i="17"/>
  <c r="E105" i="17"/>
  <c r="F105" i="17"/>
  <c r="G105" i="17"/>
  <c r="D106" i="17"/>
  <c r="E106" i="17"/>
  <c r="F106" i="17"/>
  <c r="G106" i="17"/>
  <c r="D107" i="17"/>
  <c r="E107" i="17"/>
  <c r="F107" i="17"/>
  <c r="G107" i="17"/>
  <c r="D108" i="17"/>
  <c r="E108" i="17"/>
  <c r="F108" i="17"/>
  <c r="G108" i="17"/>
  <c r="D109" i="17"/>
  <c r="E109" i="17"/>
  <c r="F109" i="17"/>
  <c r="G109" i="17"/>
  <c r="D110" i="17"/>
  <c r="E110" i="17"/>
  <c r="F5" i="56" s="1"/>
  <c r="F110" i="17"/>
  <c r="G110" i="17"/>
  <c r="D111" i="17"/>
  <c r="E46" i="56" s="1"/>
  <c r="E111" i="17"/>
  <c r="F46" i="56" s="1"/>
  <c r="F111" i="17"/>
  <c r="G111" i="17"/>
  <c r="D112" i="17"/>
  <c r="E112" i="17"/>
  <c r="F22" i="56" s="1"/>
  <c r="F112" i="17"/>
  <c r="G112" i="17"/>
  <c r="D113" i="17"/>
  <c r="E113" i="17"/>
  <c r="F113" i="17"/>
  <c r="G113" i="17"/>
  <c r="D114" i="17"/>
  <c r="E114" i="17"/>
  <c r="F114" i="17"/>
  <c r="G114" i="17"/>
  <c r="D115" i="17"/>
  <c r="E115" i="17"/>
  <c r="F39" i="56" s="1"/>
  <c r="F115" i="17"/>
  <c r="G115" i="17"/>
  <c r="D116" i="17"/>
  <c r="E116" i="17"/>
  <c r="F116" i="17"/>
  <c r="G116" i="17"/>
  <c r="D117" i="17"/>
  <c r="E61" i="56" s="1"/>
  <c r="E117" i="17"/>
  <c r="F117" i="17"/>
  <c r="G117" i="17"/>
  <c r="D118" i="17"/>
  <c r="E62" i="56" s="1"/>
  <c r="E118" i="17"/>
  <c r="F118" i="17"/>
  <c r="G118" i="17"/>
  <c r="D119" i="17"/>
  <c r="E119" i="17"/>
  <c r="F63" i="56" s="1"/>
  <c r="F119" i="17"/>
  <c r="G119" i="17"/>
  <c r="D120" i="17"/>
  <c r="E64" i="56" s="1"/>
  <c r="E120" i="17"/>
  <c r="F64" i="56" s="1"/>
  <c r="F120" i="17"/>
  <c r="G120" i="17"/>
  <c r="D121" i="17"/>
  <c r="E121" i="17"/>
  <c r="F65" i="56" s="1"/>
  <c r="F121" i="17"/>
  <c r="G121" i="17"/>
  <c r="D122" i="17"/>
  <c r="E122" i="17"/>
  <c r="F122" i="17"/>
  <c r="G122" i="17"/>
  <c r="D123" i="17"/>
  <c r="E67" i="56" s="1"/>
  <c r="E123" i="17"/>
  <c r="F67" i="56" s="1"/>
  <c r="F123" i="17"/>
  <c r="G123" i="17"/>
  <c r="D124" i="17"/>
  <c r="E124" i="17"/>
  <c r="F124" i="17"/>
  <c r="G124" i="17"/>
  <c r="D125" i="17"/>
  <c r="E125" i="17"/>
  <c r="F125" i="17"/>
  <c r="G125" i="17"/>
  <c r="D126" i="17"/>
  <c r="E70" i="56" s="1"/>
  <c r="E126" i="17"/>
  <c r="F70" i="56" s="1"/>
  <c r="F126" i="17"/>
  <c r="G126" i="17"/>
  <c r="D127" i="17"/>
  <c r="E127" i="17"/>
  <c r="F127" i="17"/>
  <c r="G127" i="17"/>
  <c r="D128" i="17"/>
  <c r="E128" i="17"/>
  <c r="F128" i="17"/>
  <c r="G128" i="17"/>
  <c r="D129" i="17"/>
  <c r="E129" i="17"/>
  <c r="F129" i="17"/>
  <c r="G129" i="17"/>
  <c r="D130" i="17"/>
  <c r="E130" i="17"/>
  <c r="F130" i="17"/>
  <c r="G130" i="17"/>
  <c r="D131" i="17"/>
  <c r="E131" i="17"/>
  <c r="F131" i="17"/>
  <c r="G131" i="17"/>
  <c r="D132" i="17"/>
  <c r="E132" i="17"/>
  <c r="F132" i="17"/>
  <c r="G132" i="17"/>
  <c r="D133" i="17"/>
  <c r="E133" i="17"/>
  <c r="F133" i="17"/>
  <c r="G133" i="17"/>
  <c r="D134" i="17"/>
  <c r="E134" i="17"/>
  <c r="F134" i="17"/>
  <c r="G134" i="17"/>
  <c r="D135" i="17"/>
  <c r="E135" i="17"/>
  <c r="F135" i="17"/>
  <c r="G135" i="17"/>
  <c r="D136" i="17"/>
  <c r="E136" i="17"/>
  <c r="F136" i="17"/>
  <c r="G136" i="17"/>
  <c r="D137" i="17"/>
  <c r="E137" i="17"/>
  <c r="F137" i="17"/>
  <c r="G137" i="17"/>
  <c r="D138" i="17"/>
  <c r="E138" i="17"/>
  <c r="F138" i="17"/>
  <c r="G138" i="17"/>
  <c r="D139" i="17"/>
  <c r="E139" i="17"/>
  <c r="F139" i="17"/>
  <c r="G139" i="17"/>
  <c r="D140" i="17"/>
  <c r="E140" i="17"/>
  <c r="F140" i="17"/>
  <c r="G140" i="17"/>
  <c r="D141" i="17"/>
  <c r="E141" i="17"/>
  <c r="F141" i="17"/>
  <c r="G141" i="17"/>
  <c r="D142" i="17"/>
  <c r="E142" i="17"/>
  <c r="F142" i="17"/>
  <c r="G142" i="17"/>
  <c r="D143" i="17"/>
  <c r="E143" i="17"/>
  <c r="F143" i="17"/>
  <c r="G143" i="17"/>
  <c r="D144" i="17"/>
  <c r="E144" i="17"/>
  <c r="F144" i="17"/>
  <c r="G144" i="17"/>
  <c r="D145" i="17"/>
  <c r="E145" i="17"/>
  <c r="F145" i="17"/>
  <c r="G145" i="17"/>
  <c r="D146" i="17"/>
  <c r="E146" i="17"/>
  <c r="F18" i="75" s="1"/>
  <c r="F146" i="17"/>
  <c r="G146" i="17"/>
  <c r="D147" i="17"/>
  <c r="E147" i="17"/>
  <c r="F147" i="17"/>
  <c r="G147" i="17"/>
  <c r="D148" i="17"/>
  <c r="E148" i="17"/>
  <c r="F148" i="17"/>
  <c r="G148" i="17"/>
  <c r="D149" i="17"/>
  <c r="E149" i="17"/>
  <c r="F149" i="17"/>
  <c r="G149" i="17"/>
  <c r="D150" i="17"/>
  <c r="E150" i="17"/>
  <c r="F150" i="17"/>
  <c r="G150" i="17"/>
  <c r="H150" i="17" s="1"/>
  <c r="D150" i="59" s="1"/>
  <c r="E47" i="61" s="1"/>
  <c r="D151" i="17"/>
  <c r="E151" i="17"/>
  <c r="F151" i="17"/>
  <c r="G151" i="17"/>
  <c r="D152" i="17"/>
  <c r="E152" i="17"/>
  <c r="F152" i="17"/>
  <c r="G152" i="17"/>
  <c r="D153" i="17"/>
  <c r="E153" i="17"/>
  <c r="F153" i="17"/>
  <c r="G153" i="17"/>
  <c r="D154" i="17"/>
  <c r="E154" i="17"/>
  <c r="F154" i="17"/>
  <c r="G154" i="17"/>
  <c r="D155" i="17"/>
  <c r="E155" i="17"/>
  <c r="F155" i="17"/>
  <c r="G155" i="17"/>
  <c r="D156" i="17"/>
  <c r="E156" i="17"/>
  <c r="F156" i="17"/>
  <c r="G156" i="17"/>
  <c r="D157" i="17"/>
  <c r="E157" i="17"/>
  <c r="F157" i="17"/>
  <c r="G157" i="17"/>
  <c r="D158" i="17"/>
  <c r="E158" i="17"/>
  <c r="F158" i="17"/>
  <c r="G158" i="17"/>
  <c r="D159" i="17"/>
  <c r="E22" i="75" s="1"/>
  <c r="E159" i="17"/>
  <c r="F159" i="17"/>
  <c r="G159" i="17"/>
  <c r="D160" i="17"/>
  <c r="E160" i="17"/>
  <c r="F160" i="17"/>
  <c r="G160" i="17"/>
  <c r="D161" i="17"/>
  <c r="E161" i="17"/>
  <c r="F30" i="75" s="1"/>
  <c r="F161" i="17"/>
  <c r="G161" i="17"/>
  <c r="D162" i="17"/>
  <c r="E34" i="75" s="1"/>
  <c r="E162" i="17"/>
  <c r="F162" i="17"/>
  <c r="G162" i="17"/>
  <c r="D163" i="17"/>
  <c r="E38" i="75" s="1"/>
  <c r="E163" i="17"/>
  <c r="F163" i="17"/>
  <c r="G163" i="17"/>
  <c r="D164" i="17"/>
  <c r="E164" i="17"/>
  <c r="F164" i="17"/>
  <c r="G164" i="17"/>
  <c r="D165" i="17"/>
  <c r="E165" i="17"/>
  <c r="F165" i="17"/>
  <c r="G165" i="17"/>
  <c r="D166" i="17"/>
  <c r="E166" i="17"/>
  <c r="F166" i="17"/>
  <c r="G166" i="17"/>
  <c r="D167" i="17"/>
  <c r="E167" i="17"/>
  <c r="F167" i="17"/>
  <c r="G167" i="17"/>
  <c r="D168" i="17"/>
  <c r="E168" i="17"/>
  <c r="F168" i="17"/>
  <c r="G168" i="17"/>
  <c r="D169" i="17"/>
  <c r="E169" i="17"/>
  <c r="F169" i="17"/>
  <c r="G169" i="17"/>
  <c r="D170" i="17"/>
  <c r="E170" i="17"/>
  <c r="F170" i="17"/>
  <c r="G170" i="17"/>
  <c r="D171" i="17"/>
  <c r="E171" i="17"/>
  <c r="F171" i="17"/>
  <c r="G171" i="17"/>
  <c r="D172" i="17"/>
  <c r="E172" i="17"/>
  <c r="F172" i="17"/>
  <c r="G172" i="17"/>
  <c r="D173" i="17"/>
  <c r="E173" i="17"/>
  <c r="F173" i="17"/>
  <c r="G173" i="17"/>
  <c r="D174" i="17"/>
  <c r="E46" i="75" s="1"/>
  <c r="E174" i="17"/>
  <c r="F46" i="75" s="1"/>
  <c r="F174" i="17"/>
  <c r="G174" i="17"/>
  <c r="D175" i="17"/>
  <c r="E175" i="17"/>
  <c r="F175" i="17"/>
  <c r="G175" i="17"/>
  <c r="D176" i="17"/>
  <c r="E176" i="17"/>
  <c r="F176" i="17"/>
  <c r="G176" i="17"/>
  <c r="D177" i="17"/>
  <c r="E58" i="75" s="1"/>
  <c r="E177" i="17"/>
  <c r="F177" i="17"/>
  <c r="G177" i="17"/>
  <c r="D178" i="17"/>
  <c r="E178" i="17"/>
  <c r="F62" i="75" s="1"/>
  <c r="F178" i="17"/>
  <c r="G178" i="17"/>
  <c r="D179" i="17"/>
  <c r="E179" i="17"/>
  <c r="F66" i="75" s="1"/>
  <c r="F179" i="17"/>
  <c r="G179" i="17"/>
  <c r="D180" i="17"/>
  <c r="E70" i="75" s="1"/>
  <c r="E180" i="17"/>
  <c r="F180" i="17"/>
  <c r="G180" i="17"/>
  <c r="D181" i="17"/>
  <c r="E181" i="17"/>
  <c r="F181" i="17"/>
  <c r="G181" i="17"/>
  <c r="D182" i="17"/>
  <c r="E182" i="17"/>
  <c r="F182" i="17"/>
  <c r="G182" i="17"/>
  <c r="D183" i="17"/>
  <c r="E183" i="17"/>
  <c r="F183" i="17"/>
  <c r="G183" i="17"/>
  <c r="D184" i="17"/>
  <c r="E200" i="75" s="1"/>
  <c r="E184" i="17"/>
  <c r="F200" i="75" s="1"/>
  <c r="F184" i="17"/>
  <c r="G184" i="17"/>
  <c r="D185" i="17"/>
  <c r="E185" i="17"/>
  <c r="F185" i="17"/>
  <c r="G185" i="17"/>
  <c r="D186" i="17"/>
  <c r="E186" i="17"/>
  <c r="F186" i="17"/>
  <c r="G186" i="17"/>
  <c r="D187" i="17"/>
  <c r="E187" i="17"/>
  <c r="F82" i="75" s="1"/>
  <c r="F187" i="17"/>
  <c r="G187" i="17"/>
  <c r="D188" i="17"/>
  <c r="E188" i="17"/>
  <c r="F188" i="17"/>
  <c r="G188" i="17"/>
  <c r="D189" i="17"/>
  <c r="E189" i="17"/>
  <c r="F189" i="17"/>
  <c r="G189" i="17"/>
  <c r="D190" i="17"/>
  <c r="E190" i="17"/>
  <c r="F190" i="17"/>
  <c r="G190" i="17"/>
  <c r="D191" i="17"/>
  <c r="E191" i="17"/>
  <c r="F191" i="17"/>
  <c r="G191" i="17"/>
  <c r="D192" i="17"/>
  <c r="E192" i="17"/>
  <c r="F192" i="17"/>
  <c r="G192" i="17"/>
  <c r="D193" i="17"/>
  <c r="E193" i="17"/>
  <c r="F193" i="17"/>
  <c r="G193" i="17"/>
  <c r="D194" i="17"/>
  <c r="E194" i="17"/>
  <c r="F194" i="17"/>
  <c r="G194" i="17"/>
  <c r="D195" i="17"/>
  <c r="E195" i="17"/>
  <c r="F195" i="17"/>
  <c r="G195" i="17"/>
  <c r="D196" i="17"/>
  <c r="E196" i="17"/>
  <c r="F94" i="75" s="1"/>
  <c r="F196" i="17"/>
  <c r="G196" i="17"/>
  <c r="D197" i="17"/>
  <c r="E197" i="17"/>
  <c r="F197" i="17"/>
  <c r="G197" i="17"/>
  <c r="D198" i="17"/>
  <c r="E198" i="17"/>
  <c r="F198" i="17"/>
  <c r="G198" i="17"/>
  <c r="D199" i="17"/>
  <c r="E199" i="17"/>
  <c r="F199" i="17"/>
  <c r="G199" i="17"/>
  <c r="D200" i="17"/>
  <c r="E200" i="17"/>
  <c r="F200" i="17"/>
  <c r="G200" i="17"/>
  <c r="D201" i="17"/>
  <c r="E201" i="17"/>
  <c r="F201" i="17"/>
  <c r="G201" i="17"/>
  <c r="D202" i="17"/>
  <c r="E202" i="17"/>
  <c r="F102" i="75" s="1"/>
  <c r="F202" i="17"/>
  <c r="G202" i="17"/>
  <c r="D203" i="17"/>
  <c r="E203" i="17"/>
  <c r="F203" i="17"/>
  <c r="G203" i="17"/>
  <c r="D204" i="17"/>
  <c r="E204" i="17"/>
  <c r="F204" i="17"/>
  <c r="G204" i="17"/>
  <c r="D205" i="17"/>
  <c r="E106" i="75" s="1"/>
  <c r="E205" i="17"/>
  <c r="F106" i="75" s="1"/>
  <c r="F205" i="17"/>
  <c r="G205" i="17"/>
  <c r="D206" i="17"/>
  <c r="E206" i="17"/>
  <c r="F206" i="17"/>
  <c r="G206" i="17"/>
  <c r="D207" i="17"/>
  <c r="E207" i="17"/>
  <c r="F207" i="17"/>
  <c r="G207" i="17"/>
  <c r="D208" i="17"/>
  <c r="E110" i="75" s="1"/>
  <c r="E208" i="17"/>
  <c r="F110" i="75" s="1"/>
  <c r="F208" i="17"/>
  <c r="G208" i="17"/>
  <c r="D209" i="17"/>
  <c r="E209" i="17"/>
  <c r="F209" i="17"/>
  <c r="G209" i="17"/>
  <c r="D210" i="17"/>
  <c r="E210" i="17"/>
  <c r="F210" i="17"/>
  <c r="G210" i="17"/>
  <c r="D211" i="17"/>
  <c r="E211" i="17"/>
  <c r="F114" i="75" s="1"/>
  <c r="F211" i="17"/>
  <c r="G211" i="17"/>
  <c r="D212" i="17"/>
  <c r="E212" i="17"/>
  <c r="F212" i="17"/>
  <c r="G212" i="17"/>
  <c r="D213" i="17"/>
  <c r="E213" i="17"/>
  <c r="F213" i="17"/>
  <c r="G213" i="17"/>
  <c r="D214" i="17"/>
  <c r="E214" i="17"/>
  <c r="F214" i="17"/>
  <c r="G214" i="17"/>
  <c r="D215" i="17"/>
  <c r="E215" i="17"/>
  <c r="F215" i="17"/>
  <c r="G215" i="17"/>
  <c r="D216" i="17"/>
  <c r="E216" i="17"/>
  <c r="F216" i="17"/>
  <c r="G216" i="17"/>
  <c r="D217" i="17"/>
  <c r="E217" i="17"/>
  <c r="F122" i="75" s="1"/>
  <c r="F217" i="17"/>
  <c r="G217" i="17"/>
  <c r="D218" i="17"/>
  <c r="E218" i="17"/>
  <c r="F218" i="17"/>
  <c r="G218" i="17"/>
  <c r="D219" i="17"/>
  <c r="E219" i="17"/>
  <c r="F219" i="17"/>
  <c r="G219" i="17"/>
  <c r="D220" i="17"/>
  <c r="E220" i="17"/>
  <c r="F220" i="17"/>
  <c r="G220" i="17"/>
  <c r="D221" i="17"/>
  <c r="E221" i="17"/>
  <c r="F221" i="17"/>
  <c r="G221" i="17"/>
  <c r="D222" i="17"/>
  <c r="E222" i="17"/>
  <c r="F222" i="17"/>
  <c r="G222" i="17"/>
  <c r="D223" i="17"/>
  <c r="E223" i="17"/>
  <c r="F130" i="75" s="1"/>
  <c r="F223" i="17"/>
  <c r="G223" i="17"/>
  <c r="D224" i="17"/>
  <c r="E224" i="17"/>
  <c r="F224" i="17"/>
  <c r="G224" i="17"/>
  <c r="D225" i="17"/>
  <c r="E225" i="17"/>
  <c r="F225" i="17"/>
  <c r="G225" i="17"/>
  <c r="D226" i="17"/>
  <c r="E226" i="17"/>
  <c r="F134" i="75" s="1"/>
  <c r="F226" i="17"/>
  <c r="G226" i="17"/>
  <c r="D227" i="17"/>
  <c r="E227" i="17"/>
  <c r="F227" i="17"/>
  <c r="G227" i="17"/>
  <c r="D228" i="17"/>
  <c r="E228" i="17"/>
  <c r="F228" i="17"/>
  <c r="G228" i="17"/>
  <c r="D229" i="17"/>
  <c r="E138" i="75" s="1"/>
  <c r="E229" i="17"/>
  <c r="F138" i="75" s="1"/>
  <c r="F229" i="17"/>
  <c r="G229" i="17"/>
  <c r="D230" i="17"/>
  <c r="E230" i="17"/>
  <c r="F230" i="17"/>
  <c r="G230" i="17"/>
  <c r="D231" i="17"/>
  <c r="E231" i="17"/>
  <c r="F231" i="17"/>
  <c r="G231" i="17"/>
  <c r="D232" i="17"/>
  <c r="E232" i="17"/>
  <c r="F232" i="17"/>
  <c r="G232" i="17"/>
  <c r="D233" i="17"/>
  <c r="E233" i="17"/>
  <c r="F233" i="17"/>
  <c r="G233" i="17"/>
  <c r="D234" i="17"/>
  <c r="E234" i="17"/>
  <c r="F234" i="17"/>
  <c r="G234" i="17"/>
  <c r="D235" i="17"/>
  <c r="E235" i="17"/>
  <c r="F235" i="17"/>
  <c r="G235" i="17"/>
  <c r="D236" i="17"/>
  <c r="E236" i="17"/>
  <c r="F236" i="17"/>
  <c r="G236" i="17"/>
  <c r="D237" i="17"/>
  <c r="E237" i="17"/>
  <c r="F237" i="17"/>
  <c r="G237" i="17"/>
  <c r="D238" i="17"/>
  <c r="E238" i="17"/>
  <c r="F238" i="17"/>
  <c r="G238" i="17"/>
  <c r="D239" i="17"/>
  <c r="E239" i="17"/>
  <c r="F239" i="17"/>
  <c r="G239" i="17"/>
  <c r="D240" i="17"/>
  <c r="E240" i="17"/>
  <c r="F240" i="17"/>
  <c r="G240" i="17"/>
  <c r="D241" i="17"/>
  <c r="E241" i="17"/>
  <c r="F146" i="75" s="1"/>
  <c r="F241" i="17"/>
  <c r="G241" i="17"/>
  <c r="D242" i="17"/>
  <c r="E242" i="17"/>
  <c r="F242" i="17"/>
  <c r="G242" i="17"/>
  <c r="D243" i="17"/>
  <c r="E243" i="17"/>
  <c r="F154" i="75" s="1"/>
  <c r="F243" i="17"/>
  <c r="H243" i="17" s="1"/>
  <c r="D243" i="59" s="1"/>
  <c r="G243" i="17"/>
  <c r="D244" i="17"/>
  <c r="E158" i="75" s="1"/>
  <c r="E244" i="17"/>
  <c r="F244" i="17"/>
  <c r="G244" i="17"/>
  <c r="D245" i="17"/>
  <c r="E245" i="17"/>
  <c r="F245" i="17"/>
  <c r="G245" i="17"/>
  <c r="D246" i="17"/>
  <c r="E166" i="75" s="1"/>
  <c r="E246" i="17"/>
  <c r="F166" i="75" s="1"/>
  <c r="F246" i="17"/>
  <c r="G246" i="17"/>
  <c r="D247" i="17"/>
  <c r="E247" i="17"/>
  <c r="F170" i="75" s="1"/>
  <c r="F247" i="17"/>
  <c r="G247" i="17"/>
  <c r="D248" i="17"/>
  <c r="E248" i="17"/>
  <c r="F174" i="75" s="1"/>
  <c r="F248" i="17"/>
  <c r="G248" i="17"/>
  <c r="D249" i="17"/>
  <c r="E178" i="75" s="1"/>
  <c r="E249" i="17"/>
  <c r="F249" i="17"/>
  <c r="G249" i="17"/>
  <c r="D250" i="17"/>
  <c r="E250" i="17"/>
  <c r="F250" i="17"/>
  <c r="G250" i="17"/>
  <c r="D251" i="17"/>
  <c r="E251" i="17"/>
  <c r="F251" i="17"/>
  <c r="G251" i="17"/>
  <c r="D252" i="17"/>
  <c r="E252" i="17"/>
  <c r="F252" i="17"/>
  <c r="G252" i="17"/>
  <c r="D253" i="17"/>
  <c r="E253" i="17"/>
  <c r="F253" i="17"/>
  <c r="G253" i="17"/>
  <c r="D254" i="17"/>
  <c r="E254" i="17"/>
  <c r="F254" i="17"/>
  <c r="G254" i="17"/>
  <c r="D255" i="17"/>
  <c r="E255" i="17"/>
  <c r="F255" i="17"/>
  <c r="G255" i="17"/>
  <c r="D256" i="17"/>
  <c r="E256" i="17"/>
  <c r="F256" i="17"/>
  <c r="G256" i="17"/>
  <c r="D257" i="17"/>
  <c r="E257" i="17"/>
  <c r="F257" i="17"/>
  <c r="G257" i="17"/>
  <c r="D258" i="17"/>
  <c r="E192" i="75" s="1"/>
  <c r="E258" i="17"/>
  <c r="F258" i="17"/>
  <c r="H258" i="17" s="1"/>
  <c r="D258" i="59" s="1"/>
  <c r="G258" i="17"/>
  <c r="D259" i="17"/>
  <c r="E259" i="17"/>
  <c r="F259" i="17"/>
  <c r="G259" i="17"/>
  <c r="D260" i="17"/>
  <c r="E260" i="17"/>
  <c r="F260" i="17"/>
  <c r="G260" i="17"/>
  <c r="D261" i="17"/>
  <c r="E261" i="17"/>
  <c r="F261" i="17"/>
  <c r="G261" i="17"/>
  <c r="D262" i="17"/>
  <c r="E262" i="17"/>
  <c r="F262" i="17"/>
  <c r="G262" i="17"/>
  <c r="D263" i="17"/>
  <c r="E263" i="17"/>
  <c r="F263" i="17"/>
  <c r="G263" i="17"/>
  <c r="D264" i="17"/>
  <c r="E264" i="17"/>
  <c r="F264" i="17"/>
  <c r="G264" i="17"/>
  <c r="D265" i="17"/>
  <c r="E6" i="56" s="1"/>
  <c r="E265" i="17"/>
  <c r="F265" i="17"/>
  <c r="G265" i="17"/>
  <c r="D266" i="17"/>
  <c r="E266" i="17"/>
  <c r="F266" i="17"/>
  <c r="G266" i="17"/>
  <c r="D267" i="17"/>
  <c r="E33" i="56" s="1"/>
  <c r="E267" i="17"/>
  <c r="F267" i="17"/>
  <c r="G267" i="17"/>
  <c r="H267" i="17" s="1"/>
  <c r="D267" i="59" s="1"/>
  <c r="D267" i="92" s="1"/>
  <c r="D268" i="17"/>
  <c r="E268" i="17"/>
  <c r="F73" i="56" s="1"/>
  <c r="F268" i="17"/>
  <c r="G268" i="17"/>
  <c r="D269" i="17"/>
  <c r="E269" i="17"/>
  <c r="F269" i="17"/>
  <c r="G269" i="17"/>
  <c r="D270" i="17"/>
  <c r="E47" i="56" s="1"/>
  <c r="E270" i="17"/>
  <c r="E9" i="87" s="1"/>
  <c r="F270" i="17"/>
  <c r="G270" i="17"/>
  <c r="D271" i="17"/>
  <c r="E271" i="17"/>
  <c r="F271" i="17"/>
  <c r="G271" i="17"/>
  <c r="D272" i="17"/>
  <c r="E272" i="17"/>
  <c r="F272" i="17"/>
  <c r="G272" i="17"/>
  <c r="D273" i="17"/>
  <c r="E273" i="17"/>
  <c r="F273" i="17"/>
  <c r="G273" i="17"/>
  <c r="D274" i="17"/>
  <c r="E274" i="17"/>
  <c r="E13" i="87" s="1"/>
  <c r="F274" i="17"/>
  <c r="G274" i="17"/>
  <c r="D275" i="17"/>
  <c r="E275" i="17"/>
  <c r="F275" i="17"/>
  <c r="G275" i="17"/>
  <c r="D276" i="17"/>
  <c r="E34" i="56" s="1"/>
  <c r="E276" i="17"/>
  <c r="F34" i="56" s="1"/>
  <c r="F276" i="17"/>
  <c r="G276" i="17"/>
  <c r="D277" i="17"/>
  <c r="E277" i="17"/>
  <c r="F277" i="17"/>
  <c r="G277" i="17"/>
  <c r="D278" i="17"/>
  <c r="E278" i="17"/>
  <c r="F278" i="17"/>
  <c r="G278" i="17"/>
  <c r="D279" i="17"/>
  <c r="E74" i="56" s="1"/>
  <c r="E279" i="17"/>
  <c r="F74" i="56" s="1"/>
  <c r="F279" i="17"/>
  <c r="G279" i="17"/>
  <c r="D280" i="17"/>
  <c r="E280" i="17"/>
  <c r="F280" i="17"/>
  <c r="G280" i="17"/>
  <c r="D281" i="17"/>
  <c r="E281" i="17"/>
  <c r="F26" i="56" s="1"/>
  <c r="F281" i="17"/>
  <c r="G281" i="17"/>
  <c r="D282" i="17"/>
  <c r="E27" i="56" s="1"/>
  <c r="E282" i="17"/>
  <c r="F27" i="56" s="1"/>
  <c r="F282" i="17"/>
  <c r="G282" i="17"/>
  <c r="D283" i="17"/>
  <c r="E283" i="17"/>
  <c r="F283" i="17"/>
  <c r="G283" i="17"/>
  <c r="D284" i="17"/>
  <c r="E284" i="17"/>
  <c r="F284" i="17"/>
  <c r="G284" i="17"/>
  <c r="D285" i="17"/>
  <c r="E285" i="17"/>
  <c r="E18" i="87" s="1"/>
  <c r="F285" i="17"/>
  <c r="G285" i="17"/>
  <c r="D286" i="17"/>
  <c r="E286" i="17"/>
  <c r="F286" i="17"/>
  <c r="G286" i="17"/>
  <c r="D287" i="17"/>
  <c r="E287" i="17"/>
  <c r="E20" i="87" s="1"/>
  <c r="F287" i="17"/>
  <c r="G287" i="17"/>
  <c r="D288" i="17"/>
  <c r="E288" i="17"/>
  <c r="F288" i="17"/>
  <c r="G288" i="17"/>
  <c r="D289" i="17"/>
  <c r="E289" i="17"/>
  <c r="F289" i="17"/>
  <c r="G289" i="17"/>
  <c r="D290" i="17"/>
  <c r="E290" i="17"/>
  <c r="F290" i="17"/>
  <c r="G290" i="17"/>
  <c r="D291" i="17"/>
  <c r="E291" i="17"/>
  <c r="E22" i="87" s="1"/>
  <c r="F291" i="17"/>
  <c r="G291" i="17"/>
  <c r="H291" i="17" s="1"/>
  <c r="D291" i="59" s="1"/>
  <c r="D291" i="92" s="1"/>
  <c r="D292" i="17"/>
  <c r="E292" i="17"/>
  <c r="E23" i="87" s="1"/>
  <c r="F292" i="17"/>
  <c r="G292" i="17"/>
  <c r="D293" i="17"/>
  <c r="E293" i="17"/>
  <c r="F293" i="17"/>
  <c r="G293" i="17"/>
  <c r="D294" i="17"/>
  <c r="E294" i="17"/>
  <c r="E25" i="87" s="1"/>
  <c r="F294" i="17"/>
  <c r="G294" i="17"/>
  <c r="H294" i="17" s="1"/>
  <c r="D294" i="59" s="1"/>
  <c r="D294" i="92" s="1"/>
  <c r="D295" i="17"/>
  <c r="E295" i="17"/>
  <c r="E26" i="87" s="1"/>
  <c r="F295" i="17"/>
  <c r="G295" i="17"/>
  <c r="D296" i="17"/>
  <c r="E296" i="17"/>
  <c r="F296" i="17"/>
  <c r="G296" i="17"/>
  <c r="D297" i="17"/>
  <c r="E297" i="17"/>
  <c r="F297" i="17"/>
  <c r="G297" i="17"/>
  <c r="D298" i="17"/>
  <c r="E298" i="17"/>
  <c r="E27" i="87" s="1"/>
  <c r="F298" i="17"/>
  <c r="G298" i="17"/>
  <c r="D299" i="17"/>
  <c r="E299" i="17"/>
  <c r="E28" i="87" s="1"/>
  <c r="F299" i="17"/>
  <c r="G299" i="17"/>
  <c r="D300" i="17"/>
  <c r="E300" i="17"/>
  <c r="F300" i="17"/>
  <c r="G300" i="17"/>
  <c r="D301" i="17"/>
  <c r="E8" i="56" s="1"/>
  <c r="E301" i="17"/>
  <c r="F8" i="56" s="1"/>
  <c r="F301" i="17"/>
  <c r="G301" i="17"/>
  <c r="D302" i="17"/>
  <c r="E302" i="17"/>
  <c r="F302" i="17"/>
  <c r="G302" i="17"/>
  <c r="D303" i="17"/>
  <c r="E303" i="17"/>
  <c r="F303" i="17"/>
  <c r="G303" i="17"/>
  <c r="D304" i="17"/>
  <c r="E304" i="17"/>
  <c r="F75" i="56" s="1"/>
  <c r="F304" i="17"/>
  <c r="G304" i="17"/>
  <c r="D305" i="17"/>
  <c r="E305" i="17"/>
  <c r="F305" i="17"/>
  <c r="G305" i="17"/>
  <c r="D306" i="17"/>
  <c r="E306" i="17"/>
  <c r="F306" i="17"/>
  <c r="G306" i="17"/>
  <c r="D307" i="17"/>
  <c r="E307" i="17"/>
  <c r="F307" i="17"/>
  <c r="G307" i="17"/>
  <c r="D308" i="17"/>
  <c r="E308" i="17"/>
  <c r="F308" i="17"/>
  <c r="G308" i="17"/>
  <c r="D309" i="17"/>
  <c r="E309" i="17"/>
  <c r="E34" i="87" s="1"/>
  <c r="F309" i="17"/>
  <c r="G309" i="17"/>
  <c r="D310" i="17"/>
  <c r="E310" i="17"/>
  <c r="F310" i="17"/>
  <c r="G310" i="17"/>
  <c r="D311" i="17"/>
  <c r="E311" i="17"/>
  <c r="F311" i="17"/>
  <c r="G311" i="17"/>
  <c r="D312" i="17"/>
  <c r="E56" i="56" s="1"/>
  <c r="E312" i="17"/>
  <c r="F312" i="17"/>
  <c r="G312" i="17"/>
  <c r="H312" i="17" s="1"/>
  <c r="D312" i="59" s="1"/>
  <c r="D313" i="17"/>
  <c r="E313" i="17"/>
  <c r="F313" i="17"/>
  <c r="G313" i="17"/>
  <c r="D314" i="17"/>
  <c r="E314" i="17"/>
  <c r="F314" i="17"/>
  <c r="G314" i="17"/>
  <c r="D315" i="17"/>
  <c r="E315" i="17"/>
  <c r="F315" i="17"/>
  <c r="G315" i="17"/>
  <c r="D316" i="17"/>
  <c r="E316" i="17"/>
  <c r="F316" i="17"/>
  <c r="G316" i="17"/>
  <c r="D317" i="17"/>
  <c r="E317" i="17"/>
  <c r="F317" i="17"/>
  <c r="G317" i="17"/>
  <c r="D318" i="17"/>
  <c r="E95" i="56" s="1"/>
  <c r="E318" i="17"/>
  <c r="F95" i="56" s="1"/>
  <c r="F318" i="17"/>
  <c r="G318" i="17"/>
  <c r="D319" i="17"/>
  <c r="E319" i="17"/>
  <c r="F319" i="17"/>
  <c r="G319" i="17"/>
  <c r="D320" i="17"/>
  <c r="E320" i="17"/>
  <c r="F320" i="17"/>
  <c r="G320" i="17"/>
  <c r="D321" i="17"/>
  <c r="E321" i="17"/>
  <c r="F321" i="17"/>
  <c r="G321" i="17"/>
  <c r="D322" i="17"/>
  <c r="E322" i="17"/>
  <c r="F322" i="17"/>
  <c r="G322" i="17"/>
  <c r="D323" i="17"/>
  <c r="E323" i="17"/>
  <c r="F323" i="17"/>
  <c r="G323" i="17"/>
  <c r="D324" i="17"/>
  <c r="E324" i="17"/>
  <c r="F324" i="17"/>
  <c r="G324" i="17"/>
  <c r="D325" i="17"/>
  <c r="E325" i="17"/>
  <c r="F325" i="17"/>
  <c r="G325" i="17"/>
  <c r="D326" i="17"/>
  <c r="E326" i="17"/>
  <c r="F326" i="17"/>
  <c r="G326" i="17"/>
  <c r="D327" i="17"/>
  <c r="E327" i="17"/>
  <c r="F327" i="17"/>
  <c r="G327" i="17"/>
  <c r="H327" i="17" s="1"/>
  <c r="D327" i="59" s="1"/>
  <c r="D327" i="92" s="1"/>
  <c r="D328" i="17"/>
  <c r="E328" i="17"/>
  <c r="F328" i="17"/>
  <c r="G328" i="17"/>
  <c r="D329" i="17"/>
  <c r="E329" i="17"/>
  <c r="F329" i="17"/>
  <c r="G329" i="17"/>
  <c r="D330" i="17"/>
  <c r="E330" i="17"/>
  <c r="F330" i="17"/>
  <c r="G330" i="17"/>
  <c r="H330" i="17" s="1"/>
  <c r="D330" i="59" s="1"/>
  <c r="D330" i="92" s="1"/>
  <c r="D331" i="17"/>
  <c r="E331" i="17"/>
  <c r="F331" i="17"/>
  <c r="G331" i="17"/>
  <c r="D332" i="17"/>
  <c r="E332" i="17"/>
  <c r="F332" i="17"/>
  <c r="G332" i="17"/>
  <c r="D333" i="17"/>
  <c r="E333" i="17"/>
  <c r="F333" i="17"/>
  <c r="G333" i="17"/>
  <c r="H333" i="17" s="1"/>
  <c r="D333" i="59" s="1"/>
  <c r="D333" i="92" s="1"/>
  <c r="D334" i="17"/>
  <c r="E334" i="17"/>
  <c r="F334" i="17"/>
  <c r="G334" i="17"/>
  <c r="D335" i="17"/>
  <c r="E335" i="17"/>
  <c r="F335" i="17"/>
  <c r="G335" i="17"/>
  <c r="D336" i="17"/>
  <c r="E336" i="17"/>
  <c r="F336" i="17"/>
  <c r="G336" i="17"/>
  <c r="D337" i="17"/>
  <c r="E337" i="17"/>
  <c r="F337" i="17"/>
  <c r="G337" i="17"/>
  <c r="D338" i="17"/>
  <c r="E338" i="17"/>
  <c r="F338" i="17"/>
  <c r="G338" i="17"/>
  <c r="D339" i="17"/>
  <c r="E339" i="17"/>
  <c r="F339" i="17"/>
  <c r="G339" i="17"/>
  <c r="D340" i="17"/>
  <c r="E340" i="17"/>
  <c r="F340" i="17"/>
  <c r="G340" i="17"/>
  <c r="D341" i="17"/>
  <c r="E341" i="17"/>
  <c r="F341" i="17"/>
  <c r="G341" i="17"/>
  <c r="D342" i="17"/>
  <c r="E342" i="17"/>
  <c r="F342" i="17"/>
  <c r="G342" i="17"/>
  <c r="H342" i="17" s="1"/>
  <c r="D342" i="59" s="1"/>
  <c r="D342" i="92" s="1"/>
  <c r="D343" i="17"/>
  <c r="E343" i="17"/>
  <c r="F343" i="17"/>
  <c r="G343" i="17"/>
  <c r="D344" i="17"/>
  <c r="E344" i="17"/>
  <c r="F14" i="84" s="1"/>
  <c r="F15" i="84" s="1"/>
  <c r="F344" i="17"/>
  <c r="G344" i="17"/>
  <c r="D345" i="17"/>
  <c r="E345" i="17"/>
  <c r="F345" i="17"/>
  <c r="G345" i="17"/>
  <c r="D346" i="17"/>
  <c r="E346" i="17"/>
  <c r="F346" i="17"/>
  <c r="G346" i="17"/>
  <c r="D347" i="17"/>
  <c r="E347" i="17"/>
  <c r="F347" i="17"/>
  <c r="G347" i="17"/>
  <c r="D348" i="17"/>
  <c r="E348" i="17"/>
  <c r="F348" i="17"/>
  <c r="G348" i="17"/>
  <c r="D349" i="17"/>
  <c r="E349" i="17"/>
  <c r="F349" i="17"/>
  <c r="G349" i="17"/>
  <c r="D350" i="17"/>
  <c r="E350" i="17"/>
  <c r="F350" i="17"/>
  <c r="G350" i="17"/>
  <c r="D351" i="17"/>
  <c r="E351" i="17"/>
  <c r="F351" i="17"/>
  <c r="G351" i="17"/>
  <c r="H351" i="17" s="1"/>
  <c r="D351" i="59" s="1"/>
  <c r="D352" i="17"/>
  <c r="E352" i="17"/>
  <c r="F352" i="17"/>
  <c r="G352" i="17"/>
  <c r="D353" i="17"/>
  <c r="E353" i="17"/>
  <c r="F353" i="17"/>
  <c r="G353" i="17"/>
  <c r="D354" i="17"/>
  <c r="E354" i="17"/>
  <c r="F354" i="17"/>
  <c r="G354" i="17"/>
  <c r="H354" i="17" s="1"/>
  <c r="D354" i="59" s="1"/>
  <c r="D354" i="92" s="1"/>
  <c r="D355" i="17"/>
  <c r="E355" i="17"/>
  <c r="F6" i="85" s="1"/>
  <c r="F355" i="17"/>
  <c r="G355" i="17"/>
  <c r="D356" i="17"/>
  <c r="E356" i="17"/>
  <c r="F356" i="17"/>
  <c r="G356" i="17"/>
  <c r="D357" i="17"/>
  <c r="E357" i="17"/>
  <c r="F357" i="17"/>
  <c r="G357" i="17"/>
  <c r="D358" i="17"/>
  <c r="E358" i="17"/>
  <c r="F358" i="17"/>
  <c r="G358" i="17"/>
  <c r="D359" i="17"/>
  <c r="E359" i="17"/>
  <c r="F7" i="85" s="1"/>
  <c r="F359" i="17"/>
  <c r="G359" i="17"/>
  <c r="D360" i="17"/>
  <c r="E360" i="17"/>
  <c r="F360" i="17"/>
  <c r="G360" i="17"/>
  <c r="H360" i="17" s="1"/>
  <c r="D360" i="59" s="1"/>
  <c r="D361" i="17"/>
  <c r="E361" i="17"/>
  <c r="F361" i="17"/>
  <c r="G361" i="17"/>
  <c r="D362" i="17"/>
  <c r="E362" i="17"/>
  <c r="F362" i="17"/>
  <c r="G362" i="17"/>
  <c r="D363" i="17"/>
  <c r="E363" i="17"/>
  <c r="F363" i="17"/>
  <c r="G363" i="17"/>
  <c r="D364" i="17"/>
  <c r="E364" i="17"/>
  <c r="F364" i="17"/>
  <c r="G364" i="17"/>
  <c r="D365" i="17"/>
  <c r="E365" i="17"/>
  <c r="F365" i="17"/>
  <c r="G365" i="17"/>
  <c r="D366" i="17"/>
  <c r="E366" i="17"/>
  <c r="F366" i="17"/>
  <c r="G366" i="17"/>
  <c r="D367" i="17"/>
  <c r="E367" i="17"/>
  <c r="F367" i="17"/>
  <c r="G367" i="17"/>
  <c r="D368" i="17"/>
  <c r="E368" i="17"/>
  <c r="F368" i="17"/>
  <c r="G368" i="17"/>
  <c r="D369" i="17"/>
  <c r="E369" i="17"/>
  <c r="F369" i="17"/>
  <c r="G369" i="17"/>
  <c r="H369" i="17" s="1"/>
  <c r="D369" i="59" s="1"/>
  <c r="D369" i="92" s="1"/>
  <c r="D370" i="17"/>
  <c r="E370" i="17"/>
  <c r="F370" i="17"/>
  <c r="G370" i="17"/>
  <c r="H370" i="17" s="1"/>
  <c r="D370" i="59" s="1"/>
  <c r="D371" i="17"/>
  <c r="E371" i="17"/>
  <c r="F371" i="17"/>
  <c r="G371" i="17"/>
  <c r="D372" i="17"/>
  <c r="E372" i="17"/>
  <c r="F372" i="17"/>
  <c r="G372" i="17"/>
  <c r="H372" i="17" s="1"/>
  <c r="D372" i="59" s="1"/>
  <c r="E22" i="58" s="1"/>
  <c r="D373" i="17"/>
  <c r="E373" i="17"/>
  <c r="F373" i="17"/>
  <c r="G373" i="17"/>
  <c r="D374" i="17"/>
  <c r="E374" i="17"/>
  <c r="F374" i="17"/>
  <c r="G374" i="17"/>
  <c r="D375" i="17"/>
  <c r="E375" i="17"/>
  <c r="F375" i="17"/>
  <c r="G375" i="17"/>
  <c r="H375" i="17" s="1"/>
  <c r="D375" i="59" s="1"/>
  <c r="D375" i="92" s="1"/>
  <c r="D376" i="17"/>
  <c r="E376" i="17"/>
  <c r="F376" i="17"/>
  <c r="G376" i="17"/>
  <c r="D377" i="17"/>
  <c r="E377" i="17"/>
  <c r="F377" i="17"/>
  <c r="G377" i="17"/>
  <c r="D378" i="17"/>
  <c r="E378" i="17"/>
  <c r="F378" i="17"/>
  <c r="G378" i="17"/>
  <c r="H378" i="17" s="1"/>
  <c r="D378" i="59" s="1"/>
  <c r="D379" i="17"/>
  <c r="E379" i="17"/>
  <c r="F379" i="17"/>
  <c r="G379" i="17"/>
  <c r="D380" i="17"/>
  <c r="E380" i="17"/>
  <c r="F380" i="17"/>
  <c r="G380" i="17"/>
  <c r="D381" i="17"/>
  <c r="E381" i="17"/>
  <c r="F381" i="17"/>
  <c r="G381" i="17"/>
  <c r="D382" i="17"/>
  <c r="E382" i="17"/>
  <c r="F382" i="17"/>
  <c r="G382" i="17"/>
  <c r="D383" i="17"/>
  <c r="E383" i="17"/>
  <c r="F383" i="17"/>
  <c r="G383" i="17"/>
  <c r="D384" i="17"/>
  <c r="E384" i="17"/>
  <c r="F384" i="17"/>
  <c r="G384" i="17"/>
  <c r="D385" i="17"/>
  <c r="E385" i="17"/>
  <c r="F385" i="17"/>
  <c r="G385" i="17"/>
  <c r="D386" i="17"/>
  <c r="E386" i="17"/>
  <c r="F386" i="17"/>
  <c r="G386" i="17"/>
  <c r="D387" i="17"/>
  <c r="E387" i="17"/>
  <c r="F387" i="17"/>
  <c r="G387" i="17"/>
  <c r="D388" i="17"/>
  <c r="E388" i="17"/>
  <c r="F388" i="17"/>
  <c r="G388" i="17"/>
  <c r="D389" i="17"/>
  <c r="E389" i="17"/>
  <c r="F389" i="17"/>
  <c r="G389" i="17"/>
  <c r="D390" i="17"/>
  <c r="E390" i="17"/>
  <c r="F390" i="17"/>
  <c r="G390" i="17"/>
  <c r="H390" i="17" s="1"/>
  <c r="D390" i="59" s="1"/>
  <c r="F30" i="89" s="1"/>
  <c r="F32" i="89" s="1"/>
  <c r="C209" i="70" s="1"/>
  <c r="D391" i="17"/>
  <c r="E391" i="17"/>
  <c r="F391" i="17"/>
  <c r="G391" i="17"/>
  <c r="D392" i="17"/>
  <c r="E392" i="17"/>
  <c r="F392" i="17"/>
  <c r="G392" i="17"/>
  <c r="D393" i="17"/>
  <c r="E393" i="17"/>
  <c r="F393" i="17"/>
  <c r="G393" i="17"/>
  <c r="H393" i="17" s="1"/>
  <c r="D393" i="59" s="1"/>
  <c r="D394" i="17"/>
  <c r="E394" i="17"/>
  <c r="F394" i="17"/>
  <c r="G394" i="17"/>
  <c r="H394" i="17" s="1"/>
  <c r="D394" i="59" s="1"/>
  <c r="D395" i="17"/>
  <c r="E395" i="17"/>
  <c r="F395" i="17"/>
  <c r="G395" i="17"/>
  <c r="D396" i="17"/>
  <c r="E396" i="17"/>
  <c r="F396" i="17"/>
  <c r="G396" i="17"/>
  <c r="D397" i="17"/>
  <c r="E397" i="17"/>
  <c r="F397" i="17"/>
  <c r="G397" i="17"/>
  <c r="D398" i="17"/>
  <c r="E398" i="17"/>
  <c r="F398" i="17"/>
  <c r="G398" i="17"/>
  <c r="D399" i="17"/>
  <c r="E399" i="17"/>
  <c r="F399" i="17"/>
  <c r="G399" i="17"/>
  <c r="H399" i="17" s="1"/>
  <c r="D399" i="59" s="1"/>
  <c r="D400" i="17"/>
  <c r="E400" i="17"/>
  <c r="F400" i="17"/>
  <c r="G400" i="17"/>
  <c r="D401" i="17"/>
  <c r="E401" i="17"/>
  <c r="F401" i="17"/>
  <c r="G401" i="17"/>
  <c r="D402" i="17"/>
  <c r="E402" i="17"/>
  <c r="F402" i="17"/>
  <c r="G402" i="17"/>
  <c r="H402" i="17" s="1"/>
  <c r="D402" i="59" s="1"/>
  <c r="D403" i="17"/>
  <c r="E403" i="17"/>
  <c r="F403" i="17"/>
  <c r="G403" i="17"/>
  <c r="D404" i="17"/>
  <c r="E404" i="17"/>
  <c r="F404" i="17"/>
  <c r="G404" i="17"/>
  <c r="D405" i="17"/>
  <c r="E405" i="17"/>
  <c r="F405" i="17"/>
  <c r="G405" i="17"/>
  <c r="H405" i="17" s="1"/>
  <c r="D405" i="59" s="1"/>
  <c r="D406" i="17"/>
  <c r="E406" i="17"/>
  <c r="F406" i="17"/>
  <c r="G406" i="17"/>
  <c r="D407" i="17"/>
  <c r="E407" i="17"/>
  <c r="F407" i="17"/>
  <c r="G407" i="17"/>
  <c r="D408" i="17"/>
  <c r="E408" i="17"/>
  <c r="F408" i="17"/>
  <c r="G408" i="17"/>
  <c r="H408" i="17" s="1"/>
  <c r="D408" i="59" s="1"/>
  <c r="D408" i="92" s="1"/>
  <c r="D409" i="17"/>
  <c r="E409" i="17"/>
  <c r="F409" i="17"/>
  <c r="G409" i="17"/>
  <c r="D410" i="17"/>
  <c r="E410" i="17"/>
  <c r="F410" i="17"/>
  <c r="G410" i="17"/>
  <c r="D411" i="17"/>
  <c r="E411" i="17"/>
  <c r="F411" i="17"/>
  <c r="G411" i="17"/>
  <c r="D412" i="17"/>
  <c r="E412" i="17"/>
  <c r="F412" i="17"/>
  <c r="G412" i="17"/>
  <c r="H412" i="17" s="1"/>
  <c r="D412" i="59" s="1"/>
  <c r="D412" i="92" s="1"/>
  <c r="D413" i="17"/>
  <c r="E413" i="17"/>
  <c r="F413" i="17"/>
  <c r="G413" i="17"/>
  <c r="D414" i="17"/>
  <c r="E414" i="17"/>
  <c r="F414" i="17"/>
  <c r="G414" i="17"/>
  <c r="H414" i="17" s="1"/>
  <c r="D414" i="59" s="1"/>
  <c r="D414" i="92" s="1"/>
  <c r="D415" i="17"/>
  <c r="E415" i="17"/>
  <c r="F415" i="17"/>
  <c r="G415" i="17"/>
  <c r="D416" i="17"/>
  <c r="E416" i="17"/>
  <c r="F416" i="17"/>
  <c r="G416" i="17"/>
  <c r="D417" i="17"/>
  <c r="E417" i="17"/>
  <c r="F417" i="17"/>
  <c r="G417" i="17"/>
  <c r="H417" i="17" s="1"/>
  <c r="D417" i="59" s="1"/>
  <c r="D417" i="92" s="1"/>
  <c r="D418" i="17"/>
  <c r="E418" i="17"/>
  <c r="F418" i="17"/>
  <c r="G418" i="17"/>
  <c r="D419" i="17"/>
  <c r="E419" i="17"/>
  <c r="F12" i="55" s="1"/>
  <c r="E13" i="55" s="1"/>
  <c r="E14" i="55" s="1"/>
  <c r="C44" i="70" s="1"/>
  <c r="F419" i="17"/>
  <c r="G419" i="17"/>
  <c r="D420" i="17"/>
  <c r="E14" i="56" s="1"/>
  <c r="E420" i="17"/>
  <c r="F14" i="56" s="1"/>
  <c r="F420" i="17"/>
  <c r="G420" i="17"/>
  <c r="D421" i="17"/>
  <c r="E421" i="17"/>
  <c r="F421" i="17"/>
  <c r="G421" i="17"/>
  <c r="D422" i="17"/>
  <c r="E422" i="17"/>
  <c r="F7" i="55" s="1"/>
  <c r="F422" i="17"/>
  <c r="G422" i="17"/>
  <c r="D423" i="17"/>
  <c r="E137" i="55" s="1"/>
  <c r="E423" i="17"/>
  <c r="F137" i="55" s="1"/>
  <c r="F423" i="17"/>
  <c r="G423" i="17"/>
  <c r="H423" i="17" s="1"/>
  <c r="D423" i="59" s="1"/>
  <c r="D423" i="92" s="1"/>
  <c r="D424" i="17"/>
  <c r="E424" i="17"/>
  <c r="F142" i="55" s="1"/>
  <c r="F424" i="17"/>
  <c r="G424" i="17"/>
  <c r="D425" i="17"/>
  <c r="E425" i="17"/>
  <c r="F425" i="17"/>
  <c r="G425" i="17"/>
  <c r="H425" i="17" s="1"/>
  <c r="D426" i="17"/>
  <c r="E426" i="17"/>
  <c r="F426" i="17"/>
  <c r="G426" i="17"/>
  <c r="H426" i="17" s="1"/>
  <c r="D426" i="59" s="1"/>
  <c r="D426" i="92" s="1"/>
  <c r="D427" i="17"/>
  <c r="E427" i="17"/>
  <c r="F427" i="17"/>
  <c r="G427" i="17"/>
  <c r="H427" i="17" s="1"/>
  <c r="D427" i="59" s="1"/>
  <c r="D428" i="17"/>
  <c r="E428" i="17"/>
  <c r="F428" i="17"/>
  <c r="G428" i="17"/>
  <c r="D429" i="17"/>
  <c r="E97" i="55" s="1"/>
  <c r="E429" i="17"/>
  <c r="F97" i="55" s="1"/>
  <c r="F429" i="17"/>
  <c r="G429" i="17"/>
  <c r="H429" i="17" s="1"/>
  <c r="D429" i="59" s="1"/>
  <c r="D429" i="92" s="1"/>
  <c r="D430" i="17"/>
  <c r="E430" i="17"/>
  <c r="F430" i="17"/>
  <c r="G430" i="17"/>
  <c r="D431" i="17"/>
  <c r="E431" i="17"/>
  <c r="F106" i="55" s="1"/>
  <c r="F431" i="17"/>
  <c r="G431" i="17"/>
  <c r="H431" i="17" s="1"/>
  <c r="D432" i="17"/>
  <c r="E107" i="55" s="1"/>
  <c r="E432" i="17"/>
  <c r="F107" i="55" s="1"/>
  <c r="F432" i="17"/>
  <c r="G432" i="17"/>
  <c r="H432" i="17" s="1"/>
  <c r="D432" i="59" s="1"/>
  <c r="D433" i="17"/>
  <c r="E433" i="17"/>
  <c r="F112" i="55" s="1"/>
  <c r="F433" i="17"/>
  <c r="G433" i="17"/>
  <c r="H433" i="17" s="1"/>
  <c r="D433" i="59" s="1"/>
  <c r="D433" i="92" s="1"/>
  <c r="D434" i="17"/>
  <c r="E434" i="17"/>
  <c r="F117" i="55" s="1"/>
  <c r="E118" i="55" s="1"/>
  <c r="E119" i="55" s="1"/>
  <c r="C60" i="70" s="1"/>
  <c r="F434" i="17"/>
  <c r="G434" i="17"/>
  <c r="H434" i="17" s="1"/>
  <c r="D435" i="17"/>
  <c r="E122" i="55" s="1"/>
  <c r="E435" i="17"/>
  <c r="F122" i="55" s="1"/>
  <c r="F435" i="17"/>
  <c r="G435" i="17"/>
  <c r="H435" i="17" s="1"/>
  <c r="D435" i="59" s="1"/>
  <c r="D435" i="92" s="1"/>
  <c r="D436" i="17"/>
  <c r="E127" i="55" s="1"/>
  <c r="E436" i="17"/>
  <c r="F127" i="55" s="1"/>
  <c r="F436" i="17"/>
  <c r="G436" i="17"/>
  <c r="H436" i="17" s="1"/>
  <c r="D436" i="59" s="1"/>
  <c r="D436" i="92" s="1"/>
  <c r="D437" i="17"/>
  <c r="E437" i="17"/>
  <c r="F131" i="55" s="1"/>
  <c r="F437" i="17"/>
  <c r="G437" i="17"/>
  <c r="D438" i="17"/>
  <c r="E132" i="55" s="1"/>
  <c r="E438" i="17"/>
  <c r="F132" i="55" s="1"/>
  <c r="F438" i="17"/>
  <c r="G438" i="17"/>
  <c r="H438" i="17" s="1"/>
  <c r="D438" i="59" s="1"/>
  <c r="D438" i="92" s="1"/>
  <c r="D439" i="17"/>
  <c r="E439" i="17"/>
  <c r="F157" i="55" s="1"/>
  <c r="F439" i="17"/>
  <c r="G439" i="17"/>
  <c r="D440" i="17"/>
  <c r="E440" i="17"/>
  <c r="F162" i="55" s="1"/>
  <c r="F440" i="17"/>
  <c r="G440" i="17"/>
  <c r="D441" i="17"/>
  <c r="E441" i="17"/>
  <c r="F441" i="17"/>
  <c r="G441" i="17"/>
  <c r="H441" i="17" s="1"/>
  <c r="D441" i="59" s="1"/>
  <c r="D441" i="92" s="1"/>
  <c r="D442" i="17"/>
  <c r="E442" i="17"/>
  <c r="F442" i="17"/>
  <c r="G442" i="17"/>
  <c r="D443" i="17"/>
  <c r="E443" i="17"/>
  <c r="F17" i="55" s="1"/>
  <c r="F443" i="17"/>
  <c r="G443" i="17"/>
  <c r="D444" i="17"/>
  <c r="E24" i="55" s="1"/>
  <c r="E444" i="17"/>
  <c r="F24" i="55" s="1"/>
  <c r="F444" i="17"/>
  <c r="G444" i="17"/>
  <c r="D445" i="17"/>
  <c r="E445" i="17"/>
  <c r="F445" i="17"/>
  <c r="G445" i="17"/>
  <c r="D446" i="17"/>
  <c r="E446" i="17"/>
  <c r="F446" i="17"/>
  <c r="G446" i="17"/>
  <c r="H446" i="17" s="1"/>
  <c r="D447" i="17"/>
  <c r="E447" i="17"/>
  <c r="F447" i="17"/>
  <c r="G447" i="17"/>
  <c r="H447" i="17" s="1"/>
  <c r="D447" i="59" s="1"/>
  <c r="D447" i="92" s="1"/>
  <c r="D448" i="17"/>
  <c r="E448" i="17"/>
  <c r="F448" i="17"/>
  <c r="G448" i="17"/>
  <c r="D449" i="17"/>
  <c r="E449" i="17"/>
  <c r="F5" i="82" s="1"/>
  <c r="F449" i="17"/>
  <c r="G5" i="82" s="1"/>
  <c r="G449" i="17"/>
  <c r="H5" i="82" s="1"/>
  <c r="E7" i="82" s="1"/>
  <c r="D450" i="17"/>
  <c r="E450" i="17"/>
  <c r="F40" i="55" s="1"/>
  <c r="F450" i="17"/>
  <c r="G9" i="82" s="1"/>
  <c r="G450" i="17"/>
  <c r="D451" i="17"/>
  <c r="E451" i="17"/>
  <c r="F451" i="17"/>
  <c r="G451" i="17"/>
  <c r="D452" i="17"/>
  <c r="E452" i="17"/>
  <c r="F13" i="56" s="1"/>
  <c r="F452" i="17"/>
  <c r="G452" i="17"/>
  <c r="D453" i="17"/>
  <c r="E453" i="17"/>
  <c r="F453" i="17"/>
  <c r="G453" i="17"/>
  <c r="H453" i="17" s="1"/>
  <c r="D453" i="59" s="1"/>
  <c r="D453" i="92" s="1"/>
  <c r="D454" i="17"/>
  <c r="E454" i="17"/>
  <c r="F22" i="55" s="1"/>
  <c r="F454" i="17"/>
  <c r="G6" i="82" s="1"/>
  <c r="G454" i="17"/>
  <c r="H6" i="82" s="1"/>
  <c r="D455" i="17"/>
  <c r="E455" i="17"/>
  <c r="F28" i="55" s="1"/>
  <c r="F455" i="17"/>
  <c r="G455" i="17"/>
  <c r="H455" i="17" s="1"/>
  <c r="D456" i="17"/>
  <c r="E29" i="55" s="1"/>
  <c r="E456" i="17"/>
  <c r="F29" i="55" s="1"/>
  <c r="F456" i="17"/>
  <c r="G456" i="17"/>
  <c r="H456" i="17" s="1"/>
  <c r="D456" i="59" s="1"/>
  <c r="D456" i="92" s="1"/>
  <c r="D457" i="17"/>
  <c r="E457" i="17"/>
  <c r="F457" i="17"/>
  <c r="G457" i="17"/>
  <c r="D458" i="17"/>
  <c r="E458" i="17"/>
  <c r="F458" i="17"/>
  <c r="G458" i="17"/>
  <c r="H458" i="17" s="1"/>
  <c r="D459" i="17"/>
  <c r="E36" i="55" s="1"/>
  <c r="E459" i="17"/>
  <c r="F36" i="55" s="1"/>
  <c r="F459" i="17"/>
  <c r="G459" i="17"/>
  <c r="H459" i="17" s="1"/>
  <c r="D459" i="59" s="1"/>
  <c r="D459" i="92" s="1"/>
  <c r="D460" i="17"/>
  <c r="E460" i="17"/>
  <c r="F460" i="17"/>
  <c r="G460" i="17"/>
  <c r="D461" i="17"/>
  <c r="E461" i="17"/>
  <c r="F461" i="17"/>
  <c r="G461" i="17"/>
  <c r="H461" i="17" s="1"/>
  <c r="D461" i="59" s="1"/>
  <c r="D461" i="92" s="1"/>
  <c r="D462" i="17"/>
  <c r="E47" i="55" s="1"/>
  <c r="E462" i="17"/>
  <c r="F462" i="17"/>
  <c r="G462" i="17"/>
  <c r="H462" i="17" s="1"/>
  <c r="D462" i="59" s="1"/>
  <c r="D462" i="92" s="1"/>
  <c r="D463" i="17"/>
  <c r="E52" i="55" s="1"/>
  <c r="E463" i="17"/>
  <c r="F463" i="17"/>
  <c r="G463" i="17"/>
  <c r="D464" i="17"/>
  <c r="E56" i="55" s="1"/>
  <c r="E464" i="17"/>
  <c r="F56" i="55" s="1"/>
  <c r="F464" i="17"/>
  <c r="G464" i="17"/>
  <c r="D465" i="17"/>
  <c r="E57" i="55" s="1"/>
  <c r="E465" i="17"/>
  <c r="F57" i="55" s="1"/>
  <c r="F465" i="17"/>
  <c r="G465" i="17"/>
  <c r="H465" i="17" s="1"/>
  <c r="D465" i="59" s="1"/>
  <c r="D465" i="92" s="1"/>
  <c r="D466" i="17"/>
  <c r="E466" i="17"/>
  <c r="F466" i="17"/>
  <c r="G466" i="17"/>
  <c r="H466" i="17" s="1"/>
  <c r="D466" i="59" s="1"/>
  <c r="D466" i="92" s="1"/>
  <c r="D467" i="17"/>
  <c r="E467" i="17"/>
  <c r="F467" i="17"/>
  <c r="G467" i="17"/>
  <c r="D468" i="17"/>
  <c r="E10" i="82" s="1"/>
  <c r="E468" i="17"/>
  <c r="F10" i="82" s="1"/>
  <c r="F468" i="17"/>
  <c r="G10" i="82" s="1"/>
  <c r="G468" i="17"/>
  <c r="H10" i="82" s="1"/>
  <c r="D469" i="17"/>
  <c r="E469" i="17"/>
  <c r="F469" i="17"/>
  <c r="G469" i="17"/>
  <c r="H469" i="17" s="1"/>
  <c r="D469" i="59" s="1"/>
  <c r="D469" i="92" s="1"/>
  <c r="D470" i="17"/>
  <c r="E470" i="17"/>
  <c r="F470" i="17"/>
  <c r="G470" i="17"/>
  <c r="D471" i="17"/>
  <c r="E471" i="17"/>
  <c r="F471" i="17"/>
  <c r="G471" i="17"/>
  <c r="H471" i="17" s="1"/>
  <c r="D471" i="59" s="1"/>
  <c r="D471" i="92" s="1"/>
  <c r="D472" i="17"/>
  <c r="E472" i="17"/>
  <c r="F472" i="17"/>
  <c r="G472" i="17"/>
  <c r="H472" i="17" s="1"/>
  <c r="D472" i="59" s="1"/>
  <c r="D473" i="17"/>
  <c r="E473" i="17"/>
  <c r="F33" i="55" s="1"/>
  <c r="F473" i="17"/>
  <c r="G473" i="17"/>
  <c r="D474" i="17"/>
  <c r="E34" i="55" s="1"/>
  <c r="E474" i="17"/>
  <c r="F474" i="17"/>
  <c r="G474" i="17"/>
  <c r="H474" i="17" s="1"/>
  <c r="D474" i="59" s="1"/>
  <c r="D475" i="17"/>
  <c r="E475" i="17"/>
  <c r="F475" i="17"/>
  <c r="G475" i="17"/>
  <c r="H475" i="17" s="1"/>
  <c r="D475" i="59" s="1"/>
  <c r="D475" i="92" s="1"/>
  <c r="D476" i="17"/>
  <c r="E476" i="17"/>
  <c r="F476" i="17"/>
  <c r="G476" i="17"/>
  <c r="D477" i="17"/>
  <c r="E62" i="55" s="1"/>
  <c r="E477" i="17"/>
  <c r="F62" i="55" s="1"/>
  <c r="F477" i="17"/>
  <c r="G477" i="17"/>
  <c r="H477" i="17" s="1"/>
  <c r="D477" i="59" s="1"/>
  <c r="D477" i="92" s="1"/>
  <c r="D478" i="17"/>
  <c r="E67" i="55" s="1"/>
  <c r="E478" i="17"/>
  <c r="F478" i="17"/>
  <c r="G478" i="17"/>
  <c r="D479" i="17"/>
  <c r="E479" i="17"/>
  <c r="F479" i="17"/>
  <c r="G479" i="17"/>
  <c r="D480" i="17"/>
  <c r="E480" i="17"/>
  <c r="F480" i="17"/>
  <c r="G480" i="17"/>
  <c r="H480" i="17" s="1"/>
  <c r="D480" i="59" s="1"/>
  <c r="D480" i="92" s="1"/>
  <c r="D481" i="17"/>
  <c r="E481" i="17"/>
  <c r="F481" i="17"/>
  <c r="G481" i="17"/>
  <c r="H481" i="17" s="1"/>
  <c r="D481" i="59" s="1"/>
  <c r="D481" i="92" s="1"/>
  <c r="D482" i="17"/>
  <c r="E482" i="17"/>
  <c r="F152" i="55" s="1"/>
  <c r="E153" i="55" s="1"/>
  <c r="E154" i="55" s="1"/>
  <c r="C66" i="70" s="1"/>
  <c r="F482" i="17"/>
  <c r="G482" i="17"/>
  <c r="H482" i="17" s="1"/>
  <c r="D482" i="59" s="1"/>
  <c r="D482" i="92" s="1"/>
  <c r="D483" i="17"/>
  <c r="E77" i="55" s="1"/>
  <c r="E483" i="17"/>
  <c r="F77" i="55" s="1"/>
  <c r="F483" i="17"/>
  <c r="G483" i="17"/>
  <c r="D484" i="17"/>
  <c r="E484" i="17"/>
  <c r="F82" i="55" s="1"/>
  <c r="F484" i="17"/>
  <c r="G484" i="17"/>
  <c r="D485" i="17"/>
  <c r="E485" i="17"/>
  <c r="F87" i="55" s="1"/>
  <c r="E88" i="55" s="1"/>
  <c r="E89" i="55" s="1"/>
  <c r="C55" i="70" s="1"/>
  <c r="F485" i="17"/>
  <c r="G485" i="17"/>
  <c r="H485" i="17" s="1"/>
  <c r="D485" i="59" s="1"/>
  <c r="D485" i="92" s="1"/>
  <c r="D486" i="17"/>
  <c r="E92" i="55" s="1"/>
  <c r="E486" i="17"/>
  <c r="F92" i="55" s="1"/>
  <c r="F486" i="17"/>
  <c r="G486" i="17"/>
  <c r="H486" i="17" s="1"/>
  <c r="D486" i="59" s="1"/>
  <c r="D486" i="92" s="1"/>
  <c r="D487" i="17"/>
  <c r="E487" i="17"/>
  <c r="F487" i="17"/>
  <c r="G487" i="17"/>
  <c r="D488" i="17"/>
  <c r="E488" i="17"/>
  <c r="F72" i="55" s="1"/>
  <c r="F488" i="17"/>
  <c r="G488" i="17"/>
  <c r="D489" i="17"/>
  <c r="E489" i="17"/>
  <c r="F489" i="17"/>
  <c r="G489" i="17"/>
  <c r="H489" i="17" s="1"/>
  <c r="D489" i="59" s="1"/>
  <c r="D489" i="92" s="1"/>
  <c r="D490" i="17"/>
  <c r="E490" i="17"/>
  <c r="F490" i="17"/>
  <c r="G490" i="17"/>
  <c r="H490" i="17" s="1"/>
  <c r="D490" i="59" s="1"/>
  <c r="D490" i="92" s="1"/>
  <c r="D491" i="17"/>
  <c r="E491" i="17"/>
  <c r="F491" i="17"/>
  <c r="G491" i="17"/>
  <c r="D492" i="17"/>
  <c r="E492" i="17"/>
  <c r="F492" i="17"/>
  <c r="G492" i="17"/>
  <c r="H492" i="17" s="1"/>
  <c r="D492" i="59" s="1"/>
  <c r="D492" i="92" s="1"/>
  <c r="D493" i="17"/>
  <c r="E493" i="17"/>
  <c r="F493" i="17"/>
  <c r="G493" i="17"/>
  <c r="D494" i="17"/>
  <c r="E494" i="17"/>
  <c r="F494" i="17"/>
  <c r="G494" i="17"/>
  <c r="D495" i="17"/>
  <c r="E495" i="17"/>
  <c r="F495" i="17"/>
  <c r="G495" i="17"/>
  <c r="H495" i="17" s="1"/>
  <c r="D495" i="59" s="1"/>
  <c r="D495" i="92" s="1"/>
  <c r="D496" i="17"/>
  <c r="E496" i="17"/>
  <c r="F496" i="17"/>
  <c r="G496" i="17"/>
  <c r="H496" i="17" s="1"/>
  <c r="D496" i="59" s="1"/>
  <c r="D497" i="17"/>
  <c r="E497" i="17"/>
  <c r="F497" i="17"/>
  <c r="G497" i="17"/>
  <c r="H497" i="17" s="1"/>
  <c r="D497" i="59" s="1"/>
  <c r="D498" i="17"/>
  <c r="E498" i="17"/>
  <c r="F498" i="17"/>
  <c r="G498" i="17"/>
  <c r="H498" i="17" s="1"/>
  <c r="D498" i="59" s="1"/>
  <c r="D498" i="92" s="1"/>
  <c r="D499" i="17"/>
  <c r="E499" i="17"/>
  <c r="F499" i="17"/>
  <c r="G499" i="17"/>
  <c r="D500" i="17"/>
  <c r="E500" i="17"/>
  <c r="F500" i="17"/>
  <c r="G500" i="17"/>
  <c r="D501" i="17"/>
  <c r="E501" i="17"/>
  <c r="F501" i="17"/>
  <c r="G501" i="17"/>
  <c r="H501" i="17" s="1"/>
  <c r="D501" i="59" s="1"/>
  <c r="D501" i="92" s="1"/>
  <c r="D502" i="17"/>
  <c r="E502" i="17"/>
  <c r="F502" i="17"/>
  <c r="H502" i="17" s="1"/>
  <c r="D502" i="59" s="1"/>
  <c r="D502" i="92" s="1"/>
  <c r="G502" i="17"/>
  <c r="D503" i="17"/>
  <c r="E503" i="17"/>
  <c r="F503" i="17"/>
  <c r="G503" i="17"/>
  <c r="H503" i="17" s="1"/>
  <c r="D503" i="59" s="1"/>
  <c r="D503" i="92" s="1"/>
  <c r="D504" i="17"/>
  <c r="E504" i="17"/>
  <c r="F504" i="17"/>
  <c r="G504" i="17"/>
  <c r="D505" i="17"/>
  <c r="E505" i="17"/>
  <c r="F505" i="17"/>
  <c r="G505" i="17"/>
  <c r="D506" i="17"/>
  <c r="E506" i="17"/>
  <c r="F506" i="17"/>
  <c r="G506" i="17"/>
  <c r="H506" i="17" s="1"/>
  <c r="D507" i="17"/>
  <c r="E507" i="17"/>
  <c r="F507" i="17"/>
  <c r="G507" i="17"/>
  <c r="D508" i="17"/>
  <c r="E508" i="17"/>
  <c r="F508" i="17"/>
  <c r="G508" i="17"/>
  <c r="H508" i="17" s="1"/>
  <c r="D508" i="59" s="1"/>
  <c r="D508" i="92" s="1"/>
  <c r="D509" i="17"/>
  <c r="E509" i="17"/>
  <c r="F509" i="17"/>
  <c r="G509" i="17"/>
  <c r="H509" i="17" s="1"/>
  <c r="D509" i="59" s="1"/>
  <c r="D509" i="92" s="1"/>
  <c r="D510" i="17"/>
  <c r="E510" i="17"/>
  <c r="F510" i="17"/>
  <c r="G510" i="17"/>
  <c r="D511" i="17"/>
  <c r="E511" i="17"/>
  <c r="F511" i="17"/>
  <c r="G511" i="17"/>
  <c r="D512" i="17"/>
  <c r="E512" i="17"/>
  <c r="F512" i="17"/>
  <c r="G512" i="17"/>
  <c r="D513" i="17"/>
  <c r="E513" i="17"/>
  <c r="F513" i="17"/>
  <c r="G513" i="17"/>
  <c r="D514" i="17"/>
  <c r="E514" i="17"/>
  <c r="F514" i="17"/>
  <c r="G514" i="17"/>
  <c r="H514" i="17" s="1"/>
  <c r="D514" i="59" s="1"/>
  <c r="D514" i="92" s="1"/>
  <c r="D515" i="17"/>
  <c r="E515" i="17"/>
  <c r="F515" i="17"/>
  <c r="G515" i="17"/>
  <c r="D516" i="17"/>
  <c r="E14" i="82" s="1"/>
  <c r="E516" i="17"/>
  <c r="F14" i="82" s="1"/>
  <c r="F516" i="17"/>
  <c r="G516" i="17"/>
  <c r="H14" i="82" s="1"/>
  <c r="D517" i="17"/>
  <c r="E517" i="17"/>
  <c r="F13" i="82" s="1"/>
  <c r="F517" i="17"/>
  <c r="G517" i="17"/>
  <c r="H13" i="82" s="1"/>
  <c r="D518" i="17"/>
  <c r="E518" i="17"/>
  <c r="F518" i="17"/>
  <c r="G518" i="17"/>
  <c r="D519" i="17"/>
  <c r="E519" i="17"/>
  <c r="F519" i="17"/>
  <c r="G519" i="17"/>
  <c r="D520" i="17"/>
  <c r="E520" i="17"/>
  <c r="F520" i="17"/>
  <c r="G520" i="17"/>
  <c r="H520" i="17" s="1"/>
  <c r="D520" i="59" s="1"/>
  <c r="D520" i="92" s="1"/>
  <c r="D521" i="17"/>
  <c r="E521" i="17"/>
  <c r="F521" i="17"/>
  <c r="G521" i="17"/>
  <c r="D522" i="17"/>
  <c r="E522" i="17"/>
  <c r="F522" i="17"/>
  <c r="H522" i="17" s="1"/>
  <c r="D522" i="59" s="1"/>
  <c r="D522" i="92" s="1"/>
  <c r="G522" i="17"/>
  <c r="D523" i="17"/>
  <c r="E523" i="17"/>
  <c r="F523" i="17"/>
  <c r="G523" i="17"/>
  <c r="D524" i="17"/>
  <c r="E524" i="17"/>
  <c r="F524" i="17"/>
  <c r="G524" i="17"/>
  <c r="D525" i="17"/>
  <c r="E525" i="17"/>
  <c r="F8" i="85" s="1"/>
  <c r="F525" i="17"/>
  <c r="H525" i="17" s="1"/>
  <c r="D525" i="59" s="1"/>
  <c r="D525" i="92" s="1"/>
  <c r="G525" i="17"/>
  <c r="D526" i="17"/>
  <c r="E526" i="17"/>
  <c r="F526" i="17"/>
  <c r="G526" i="17"/>
  <c r="H526" i="17" s="1"/>
  <c r="D526" i="59" s="1"/>
  <c r="D527" i="17"/>
  <c r="E527" i="17"/>
  <c r="F527" i="17"/>
  <c r="G527" i="17"/>
  <c r="D528" i="17"/>
  <c r="E528" i="17"/>
  <c r="F528" i="17"/>
  <c r="G528" i="17"/>
  <c r="D529" i="17"/>
  <c r="E529" i="17"/>
  <c r="F529" i="17"/>
  <c r="G529" i="17"/>
  <c r="D530" i="17"/>
  <c r="E530" i="17"/>
  <c r="F530" i="17"/>
  <c r="G530" i="17"/>
  <c r="D531" i="17"/>
  <c r="E531" i="17"/>
  <c r="F531" i="17"/>
  <c r="G531" i="17"/>
  <c r="D532" i="17"/>
  <c r="E532" i="17"/>
  <c r="F532" i="17"/>
  <c r="G532" i="17"/>
  <c r="H532" i="17" s="1"/>
  <c r="D532" i="59" s="1"/>
  <c r="D532" i="92" s="1"/>
  <c r="D533" i="17"/>
  <c r="E533" i="17"/>
  <c r="F533" i="17"/>
  <c r="G533" i="17"/>
  <c r="D534" i="17"/>
  <c r="E534" i="17"/>
  <c r="F534" i="17"/>
  <c r="H534" i="17" s="1"/>
  <c r="D534" i="59" s="1"/>
  <c r="G534" i="17"/>
  <c r="D535" i="17"/>
  <c r="E535" i="17"/>
  <c r="F535" i="17"/>
  <c r="G535" i="17"/>
  <c r="H535" i="17" s="1"/>
  <c r="D535" i="59" s="1"/>
  <c r="E189" i="58" s="1"/>
  <c r="D536" i="17"/>
  <c r="E536" i="17"/>
  <c r="F536" i="17"/>
  <c r="G536" i="17"/>
  <c r="D537" i="17"/>
  <c r="E537" i="17"/>
  <c r="F537" i="17"/>
  <c r="H537" i="17" s="1"/>
  <c r="G537" i="17"/>
  <c r="D538" i="17"/>
  <c r="E538" i="17"/>
  <c r="F538" i="17"/>
  <c r="G538" i="17"/>
  <c r="D539" i="17"/>
  <c r="E539" i="17"/>
  <c r="F539" i="17"/>
  <c r="G539" i="17"/>
  <c r="H539" i="17"/>
  <c r="D539" i="59" s="1"/>
  <c r="D539" i="92" s="1"/>
  <c r="D540" i="17"/>
  <c r="E540" i="17"/>
  <c r="F540" i="17"/>
  <c r="G540" i="17"/>
  <c r="D541" i="17"/>
  <c r="E541" i="17"/>
  <c r="F541" i="17"/>
  <c r="G541" i="17"/>
  <c r="D542" i="17"/>
  <c r="E542" i="17"/>
  <c r="F542" i="17"/>
  <c r="G542" i="17"/>
  <c r="H542" i="17" s="1"/>
  <c r="D542" i="59" s="1"/>
  <c r="D543" i="17"/>
  <c r="E543" i="17"/>
  <c r="F543" i="17"/>
  <c r="G543" i="17"/>
  <c r="D544" i="17"/>
  <c r="E544" i="17"/>
  <c r="F544" i="17"/>
  <c r="G544" i="17"/>
  <c r="H544" i="17" s="1"/>
  <c r="D544" i="59" s="1"/>
  <c r="D544" i="92" s="1"/>
  <c r="D545" i="17"/>
  <c r="E545" i="17"/>
  <c r="F545" i="17"/>
  <c r="G545" i="17"/>
  <c r="D546" i="17"/>
  <c r="E546" i="17"/>
  <c r="F546" i="17"/>
  <c r="G546" i="17"/>
  <c r="D547" i="17"/>
  <c r="E547" i="17"/>
  <c r="F547" i="17"/>
  <c r="G547" i="17"/>
  <c r="D548" i="17"/>
  <c r="E548" i="17"/>
  <c r="F548" i="17"/>
  <c r="G548" i="17"/>
  <c r="D549" i="17"/>
  <c r="E549" i="17"/>
  <c r="F549" i="17"/>
  <c r="G549" i="17"/>
  <c r="H549" i="17" s="1"/>
  <c r="D549" i="59" s="1"/>
  <c r="D549" i="92" s="1"/>
  <c r="D550" i="17"/>
  <c r="E550" i="17"/>
  <c r="F550" i="17"/>
  <c r="G550" i="17"/>
  <c r="D551" i="17"/>
  <c r="E551" i="17"/>
  <c r="F551" i="17"/>
  <c r="G551" i="17"/>
  <c r="H551" i="17"/>
  <c r="D551" i="59" s="1"/>
  <c r="D551" i="92" s="1"/>
  <c r="D552" i="17"/>
  <c r="E552" i="17"/>
  <c r="F552" i="17"/>
  <c r="H552" i="17" s="1"/>
  <c r="D552" i="59" s="1"/>
  <c r="D552" i="92" s="1"/>
  <c r="G552" i="17"/>
  <c r="D553" i="17"/>
  <c r="E553" i="17"/>
  <c r="F553" i="17"/>
  <c r="G553" i="17"/>
  <c r="D554" i="17"/>
  <c r="E554" i="17"/>
  <c r="F554" i="17"/>
  <c r="G554" i="17"/>
  <c r="H554" i="17" s="1"/>
  <c r="D554" i="59" s="1"/>
  <c r="D554" i="92" s="1"/>
  <c r="D555" i="17"/>
  <c r="E555" i="17"/>
  <c r="F555" i="17"/>
  <c r="G555" i="17"/>
  <c r="D556" i="17"/>
  <c r="E556" i="17"/>
  <c r="F556" i="17"/>
  <c r="G556" i="17"/>
  <c r="D557" i="17"/>
  <c r="E557" i="17"/>
  <c r="F557" i="17"/>
  <c r="G557" i="17"/>
  <c r="H557" i="17" s="1"/>
  <c r="D557" i="59" s="1"/>
  <c r="D557" i="92" s="1"/>
  <c r="D558" i="17"/>
  <c r="E558" i="17"/>
  <c r="F558" i="17"/>
  <c r="H558" i="17" s="1"/>
  <c r="D558" i="59" s="1"/>
  <c r="D558" i="92" s="1"/>
  <c r="G558" i="17"/>
  <c r="D559" i="17"/>
  <c r="E559" i="17"/>
  <c r="F559" i="17"/>
  <c r="G559" i="17"/>
  <c r="D560" i="17"/>
  <c r="E560" i="17"/>
  <c r="F560" i="17"/>
  <c r="G560" i="17"/>
  <c r="D561" i="17"/>
  <c r="E561" i="17"/>
  <c r="F561" i="17"/>
  <c r="G561" i="17"/>
  <c r="D562" i="17"/>
  <c r="E562" i="17"/>
  <c r="F562" i="17"/>
  <c r="G562" i="17"/>
  <c r="D563" i="17"/>
  <c r="E563" i="17"/>
  <c r="F563" i="17"/>
  <c r="G563" i="17"/>
  <c r="D564" i="17"/>
  <c r="E564" i="17"/>
  <c r="F564" i="17"/>
  <c r="G564" i="17"/>
  <c r="D565" i="17"/>
  <c r="E565" i="17"/>
  <c r="F565" i="17"/>
  <c r="G565" i="17"/>
  <c r="D566" i="17"/>
  <c r="E566" i="17"/>
  <c r="F566" i="17"/>
  <c r="G566" i="17"/>
  <c r="H566" i="17" s="1"/>
  <c r="D566" i="59" s="1"/>
  <c r="D567" i="17"/>
  <c r="E567" i="17"/>
  <c r="F567" i="17"/>
  <c r="H567" i="17" s="1"/>
  <c r="D567" i="59" s="1"/>
  <c r="G567" i="17"/>
  <c r="D568" i="17"/>
  <c r="E568" i="17"/>
  <c r="F568" i="17"/>
  <c r="G568" i="17"/>
  <c r="D569" i="17"/>
  <c r="E569" i="17"/>
  <c r="F569" i="17"/>
  <c r="G569" i="17"/>
  <c r="D570" i="17"/>
  <c r="E570" i="17"/>
  <c r="F570" i="17"/>
  <c r="G570" i="17"/>
  <c r="D571" i="17"/>
  <c r="E571" i="17"/>
  <c r="F571" i="17"/>
  <c r="G571" i="17"/>
  <c r="H571" i="17" s="1"/>
  <c r="D571" i="59" s="1"/>
  <c r="D572" i="17"/>
  <c r="E572" i="17"/>
  <c r="F572" i="17"/>
  <c r="G572" i="17"/>
  <c r="D573" i="17"/>
  <c r="E573" i="17"/>
  <c r="F573" i="17"/>
  <c r="G573" i="17"/>
  <c r="D574" i="17"/>
  <c r="E574" i="17"/>
  <c r="F574" i="17"/>
  <c r="G574" i="17"/>
  <c r="H574" i="17" s="1"/>
  <c r="D574" i="59" s="1"/>
  <c r="D575" i="17"/>
  <c r="E575" i="17"/>
  <c r="F575" i="17"/>
  <c r="G575" i="17"/>
  <c r="H575" i="17" s="1"/>
  <c r="D575" i="59" s="1"/>
  <c r="E181" i="58" s="1"/>
  <c r="D576" i="17"/>
  <c r="E576" i="17"/>
  <c r="F576" i="17"/>
  <c r="G576" i="17"/>
  <c r="D577" i="17"/>
  <c r="E577" i="17"/>
  <c r="F577" i="17"/>
  <c r="G577" i="17"/>
  <c r="D578" i="17"/>
  <c r="E578" i="17"/>
  <c r="F578" i="17"/>
  <c r="G578" i="17"/>
  <c r="D579" i="17"/>
  <c r="E579" i="17"/>
  <c r="F579" i="17"/>
  <c r="G579" i="17"/>
  <c r="D580" i="17"/>
  <c r="E580" i="17"/>
  <c r="F580" i="17"/>
  <c r="G580" i="17"/>
  <c r="D581" i="17"/>
  <c r="E581" i="17"/>
  <c r="F581" i="17"/>
  <c r="G581" i="17"/>
  <c r="D582" i="17"/>
  <c r="E582" i="17"/>
  <c r="F582" i="17"/>
  <c r="G582" i="17"/>
  <c r="D583" i="17"/>
  <c r="E583" i="17"/>
  <c r="F583" i="17"/>
  <c r="G583" i="17"/>
  <c r="D584" i="17"/>
  <c r="E584" i="17"/>
  <c r="F584" i="17"/>
  <c r="G584" i="17"/>
  <c r="D585" i="17"/>
  <c r="E585" i="17"/>
  <c r="F585" i="17"/>
  <c r="G585" i="17"/>
  <c r="D586" i="17"/>
  <c r="E586" i="17"/>
  <c r="F586" i="17"/>
  <c r="G586" i="17"/>
  <c r="D587" i="17"/>
  <c r="E587" i="17"/>
  <c r="F587" i="17"/>
  <c r="G587" i="17"/>
  <c r="D588" i="17"/>
  <c r="E588" i="17"/>
  <c r="F588" i="17"/>
  <c r="G588" i="17"/>
  <c r="D589" i="17"/>
  <c r="E589" i="17"/>
  <c r="F589" i="17"/>
  <c r="G589" i="17"/>
  <c r="D590" i="17"/>
  <c r="E590" i="17"/>
  <c r="F590" i="17"/>
  <c r="G590" i="17"/>
  <c r="D591" i="17"/>
  <c r="E591" i="17"/>
  <c r="F591" i="17"/>
  <c r="G591" i="17"/>
  <c r="H591" i="17" s="1"/>
  <c r="D591" i="59" s="1"/>
  <c r="D592" i="17"/>
  <c r="E592" i="17"/>
  <c r="F592" i="17"/>
  <c r="G592" i="17"/>
  <c r="D593" i="17"/>
  <c r="E593" i="17"/>
  <c r="F593" i="17"/>
  <c r="H593" i="17" s="1"/>
  <c r="G593" i="17"/>
  <c r="D594" i="17"/>
  <c r="E594" i="17"/>
  <c r="F594" i="17"/>
  <c r="G594" i="17"/>
  <c r="H594" i="17" s="1"/>
  <c r="D595" i="17"/>
  <c r="E595" i="17"/>
  <c r="F595" i="17"/>
  <c r="G595" i="17"/>
  <c r="H595" i="17" s="1"/>
  <c r="D595" i="59" s="1"/>
  <c r="D596" i="17"/>
  <c r="E596" i="17"/>
  <c r="F596" i="17"/>
  <c r="G596" i="17"/>
  <c r="D597" i="17"/>
  <c r="E597" i="17"/>
  <c r="F597" i="17"/>
  <c r="G597" i="17"/>
  <c r="D598" i="17"/>
  <c r="E598" i="17"/>
  <c r="F598" i="17"/>
  <c r="G598" i="17"/>
  <c r="D599" i="17"/>
  <c r="E599" i="17"/>
  <c r="F599" i="17"/>
  <c r="H599" i="17" s="1"/>
  <c r="D599" i="59" s="1"/>
  <c r="G599" i="17"/>
  <c r="D600" i="17"/>
  <c r="E600" i="17"/>
  <c r="F600" i="17"/>
  <c r="G600" i="17"/>
  <c r="D601" i="17"/>
  <c r="E601" i="17"/>
  <c r="F601" i="17"/>
  <c r="G601" i="17"/>
  <c r="D602" i="17"/>
  <c r="E602" i="17"/>
  <c r="F602" i="17"/>
  <c r="G602" i="17"/>
  <c r="D603" i="17"/>
  <c r="E603" i="17"/>
  <c r="F603" i="17"/>
  <c r="G603" i="17"/>
  <c r="D604" i="17"/>
  <c r="E604" i="17"/>
  <c r="F604" i="17"/>
  <c r="G604" i="17"/>
  <c r="D605" i="17"/>
  <c r="E605" i="17"/>
  <c r="F605" i="17"/>
  <c r="G605" i="17"/>
  <c r="D606" i="17"/>
  <c r="E606" i="17"/>
  <c r="F606" i="17"/>
  <c r="G606" i="17"/>
  <c r="D607" i="17"/>
  <c r="E607" i="17"/>
  <c r="F607" i="17"/>
  <c r="G607" i="17"/>
  <c r="D608" i="17"/>
  <c r="E608" i="17"/>
  <c r="F608" i="17"/>
  <c r="G608" i="17"/>
  <c r="D609" i="17"/>
  <c r="E609" i="17"/>
  <c r="F609" i="17"/>
  <c r="G609" i="17"/>
  <c r="D610" i="17"/>
  <c r="E610" i="17"/>
  <c r="F610" i="17"/>
  <c r="G610" i="17"/>
  <c r="D611" i="17"/>
  <c r="E611" i="17"/>
  <c r="F611" i="17"/>
  <c r="G611" i="17"/>
  <c r="D612" i="17"/>
  <c r="E612" i="17"/>
  <c r="F612" i="17"/>
  <c r="G612" i="17"/>
  <c r="D613" i="17"/>
  <c r="E613" i="17"/>
  <c r="F613" i="17"/>
  <c r="G613" i="17"/>
  <c r="D614" i="17"/>
  <c r="E614" i="17"/>
  <c r="F614" i="17"/>
  <c r="G614" i="17"/>
  <c r="D615" i="17"/>
  <c r="E615" i="17"/>
  <c r="F615" i="17"/>
  <c r="G615" i="17"/>
  <c r="H615" i="17" s="1"/>
  <c r="D615" i="59" s="1"/>
  <c r="D616" i="17"/>
  <c r="E616" i="17"/>
  <c r="F616" i="17"/>
  <c r="G616" i="17"/>
  <c r="D617" i="17"/>
  <c r="E617" i="17"/>
  <c r="F617" i="17"/>
  <c r="H617" i="17" s="1"/>
  <c r="D617" i="59" s="1"/>
  <c r="G617" i="17"/>
  <c r="D618" i="17"/>
  <c r="E618" i="17"/>
  <c r="F618" i="17"/>
  <c r="G618" i="17"/>
  <c r="D619" i="17"/>
  <c r="E619" i="17"/>
  <c r="F619" i="17"/>
  <c r="G619" i="17"/>
  <c r="D620" i="17"/>
  <c r="E620" i="17"/>
  <c r="F620" i="17"/>
  <c r="G620" i="17"/>
  <c r="D621" i="17"/>
  <c r="E621" i="17"/>
  <c r="F621" i="17"/>
  <c r="G621" i="17"/>
  <c r="D622" i="17"/>
  <c r="E622" i="17"/>
  <c r="F622" i="17"/>
  <c r="G622" i="17"/>
  <c r="D623" i="17"/>
  <c r="E623" i="17"/>
  <c r="F623" i="17"/>
  <c r="G623" i="17"/>
  <c r="D624" i="17"/>
  <c r="E624" i="17"/>
  <c r="F624" i="17"/>
  <c r="G624" i="17"/>
  <c r="H624" i="17" s="1"/>
  <c r="D624" i="59" s="1"/>
  <c r="D624" i="92" s="1"/>
  <c r="D625" i="17"/>
  <c r="E625" i="17"/>
  <c r="F625" i="17"/>
  <c r="G625" i="17"/>
  <c r="D626" i="17"/>
  <c r="E626" i="17"/>
  <c r="F626" i="17"/>
  <c r="G626" i="17"/>
  <c r="D627" i="17"/>
  <c r="E627" i="17"/>
  <c r="F627" i="17"/>
  <c r="G627" i="17"/>
  <c r="H627" i="17" s="1"/>
  <c r="D627" i="59" s="1"/>
  <c r="D627" i="92" s="1"/>
  <c r="D628" i="17"/>
  <c r="E628" i="17"/>
  <c r="F628" i="17"/>
  <c r="G628" i="17"/>
  <c r="D629" i="17"/>
  <c r="E629" i="17"/>
  <c r="F629" i="17"/>
  <c r="G629" i="17"/>
  <c r="D630" i="17"/>
  <c r="E630" i="17"/>
  <c r="F630" i="17"/>
  <c r="G630" i="17"/>
  <c r="D631" i="17"/>
  <c r="E631" i="17"/>
  <c r="F631" i="17"/>
  <c r="G631" i="17"/>
  <c r="D632" i="17"/>
  <c r="E632" i="17"/>
  <c r="F632" i="17"/>
  <c r="G632" i="17"/>
  <c r="H632" i="17" s="1"/>
  <c r="D633" i="17"/>
  <c r="E633" i="17"/>
  <c r="F633" i="17"/>
  <c r="G633" i="17"/>
  <c r="D634" i="17"/>
  <c r="E634" i="17"/>
  <c r="F634" i="17"/>
  <c r="G634" i="17"/>
  <c r="D635" i="17"/>
  <c r="E635" i="17"/>
  <c r="F635" i="17"/>
  <c r="G635" i="17"/>
  <c r="H635" i="17" s="1"/>
  <c r="D635" i="59" s="1"/>
  <c r="D635" i="92" s="1"/>
  <c r="D636" i="17"/>
  <c r="E636" i="17"/>
  <c r="F636" i="17"/>
  <c r="G636" i="17"/>
  <c r="H636" i="17" s="1"/>
  <c r="D636" i="59" s="1"/>
  <c r="E201" i="58" s="1"/>
  <c r="D637" i="17"/>
  <c r="E637" i="17"/>
  <c r="F637" i="17"/>
  <c r="G637" i="17"/>
  <c r="D638" i="17"/>
  <c r="E638" i="17"/>
  <c r="F638" i="17"/>
  <c r="G638" i="17"/>
  <c r="H638" i="17" s="1"/>
  <c r="D638" i="59" s="1"/>
  <c r="D639" i="17"/>
  <c r="E639" i="17"/>
  <c r="F639" i="17"/>
  <c r="G639" i="17"/>
  <c r="D640" i="17"/>
  <c r="E640" i="17"/>
  <c r="F640" i="17"/>
  <c r="G640" i="17"/>
  <c r="H640" i="17" s="1"/>
  <c r="D640" i="59" s="1"/>
  <c r="D640" i="92" s="1"/>
  <c r="D641" i="17"/>
  <c r="E641" i="17"/>
  <c r="F641" i="17"/>
  <c r="G641" i="17"/>
  <c r="D642" i="17"/>
  <c r="E642" i="17"/>
  <c r="F642" i="17"/>
  <c r="G642" i="17"/>
  <c r="D643" i="17"/>
  <c r="E643" i="17"/>
  <c r="F643" i="17"/>
  <c r="G643" i="17"/>
  <c r="H643" i="17" s="1"/>
  <c r="D643" i="59" s="1"/>
  <c r="D643" i="92" s="1"/>
  <c r="D644" i="17"/>
  <c r="E644" i="17"/>
  <c r="F644" i="17"/>
  <c r="G644" i="17"/>
  <c r="D645" i="17"/>
  <c r="E645" i="17"/>
  <c r="F645" i="17"/>
  <c r="H645" i="17" s="1"/>
  <c r="D645" i="59" s="1"/>
  <c r="D645" i="92"/>
  <c r="G645" i="17"/>
  <c r="D646" i="17"/>
  <c r="E646" i="17"/>
  <c r="F646" i="17"/>
  <c r="G646" i="17"/>
  <c r="H646" i="17" s="1"/>
  <c r="D646" i="59" s="1"/>
  <c r="D647" i="17"/>
  <c r="E647" i="17"/>
  <c r="F647" i="17"/>
  <c r="G647" i="17"/>
  <c r="D648" i="17"/>
  <c r="E648" i="17"/>
  <c r="F648" i="17"/>
  <c r="H648" i="17" s="1"/>
  <c r="D648" i="59" s="1"/>
  <c r="D648" i="92" s="1"/>
  <c r="G648" i="17"/>
  <c r="D649" i="17"/>
  <c r="E649" i="17"/>
  <c r="F649" i="17"/>
  <c r="G649" i="17"/>
  <c r="D650" i="17"/>
  <c r="E650" i="17"/>
  <c r="F650" i="17"/>
  <c r="H650" i="17" s="1"/>
  <c r="D650" i="59" s="1"/>
  <c r="D650" i="92" s="1"/>
  <c r="G650" i="17"/>
  <c r="D651" i="17"/>
  <c r="E651" i="17"/>
  <c r="F651" i="17"/>
  <c r="G651" i="17"/>
  <c r="D652" i="17"/>
  <c r="E652" i="17"/>
  <c r="F652" i="17"/>
  <c r="G652" i="17"/>
  <c r="D653" i="17"/>
  <c r="E653" i="17"/>
  <c r="F653" i="17"/>
  <c r="G653" i="17"/>
  <c r="D654" i="17"/>
  <c r="E654" i="17"/>
  <c r="F654" i="17"/>
  <c r="G654" i="17"/>
  <c r="D655" i="17"/>
  <c r="E655" i="17"/>
  <c r="F655" i="17"/>
  <c r="H655" i="17" s="1"/>
  <c r="D655" i="59" s="1"/>
  <c r="D655" i="92" s="1"/>
  <c r="G655" i="17"/>
  <c r="D656" i="17"/>
  <c r="E656" i="17"/>
  <c r="F656" i="17"/>
  <c r="G656" i="17"/>
  <c r="D657" i="17"/>
  <c r="E657" i="17"/>
  <c r="F657" i="17"/>
  <c r="G657" i="17"/>
  <c r="D658" i="17"/>
  <c r="E658" i="17"/>
  <c r="F658" i="17"/>
  <c r="G658" i="17"/>
  <c r="D659" i="17"/>
  <c r="E659" i="17"/>
  <c r="F659" i="17"/>
  <c r="G659" i="17"/>
  <c r="D660" i="17"/>
  <c r="E660" i="17"/>
  <c r="F660" i="17"/>
  <c r="G660" i="17"/>
  <c r="D661" i="17"/>
  <c r="E661" i="17"/>
  <c r="F661" i="17"/>
  <c r="G661" i="17"/>
  <c r="H661" i="17" s="1"/>
  <c r="D661" i="59" s="1"/>
  <c r="D661" i="92" s="1"/>
  <c r="D662" i="17"/>
  <c r="E662" i="17"/>
  <c r="F662" i="17"/>
  <c r="G662" i="17"/>
  <c r="D663" i="17"/>
  <c r="E663" i="17"/>
  <c r="F663" i="17"/>
  <c r="G663" i="17"/>
  <c r="D664" i="17"/>
  <c r="E664" i="17"/>
  <c r="F664" i="17"/>
  <c r="G664" i="17"/>
  <c r="D665" i="17"/>
  <c r="E665" i="17"/>
  <c r="F665" i="17"/>
  <c r="G665" i="17"/>
  <c r="D666" i="17"/>
  <c r="E666" i="17"/>
  <c r="F666" i="17"/>
  <c r="G666" i="17"/>
  <c r="D667" i="17"/>
  <c r="E667" i="17"/>
  <c r="F667" i="17"/>
  <c r="G667" i="17"/>
  <c r="D668" i="17"/>
  <c r="E668" i="17"/>
  <c r="F668" i="17"/>
  <c r="G668" i="17"/>
  <c r="D669" i="17"/>
  <c r="E669" i="17"/>
  <c r="F669" i="17"/>
  <c r="G669" i="17"/>
  <c r="D670" i="17"/>
  <c r="E670" i="17"/>
  <c r="F670" i="17"/>
  <c r="G670" i="17"/>
  <c r="D671" i="17"/>
  <c r="E87" i="56" s="1"/>
  <c r="E671" i="17"/>
  <c r="F87" i="56" s="1"/>
  <c r="F671" i="17"/>
  <c r="G671" i="17"/>
  <c r="D672" i="17"/>
  <c r="E672" i="17"/>
  <c r="F672" i="17"/>
  <c r="G672" i="17"/>
  <c r="D673" i="17"/>
  <c r="E673" i="17"/>
  <c r="F673" i="17"/>
  <c r="G673" i="17"/>
  <c r="D674" i="17"/>
  <c r="E674" i="17"/>
  <c r="F674" i="17"/>
  <c r="G674" i="17"/>
  <c r="H674" i="17" s="1"/>
  <c r="D674" i="59" s="1"/>
  <c r="D674" i="92" s="1"/>
  <c r="D675" i="17"/>
  <c r="E675" i="17"/>
  <c r="F675" i="17"/>
  <c r="G675" i="17"/>
  <c r="D676" i="17"/>
  <c r="E676" i="17"/>
  <c r="F676" i="17"/>
  <c r="G676" i="17"/>
  <c r="D677" i="17"/>
  <c r="E677" i="17"/>
  <c r="F677" i="17"/>
  <c r="H677" i="17"/>
  <c r="D677" i="59" s="1"/>
  <c r="F69" i="91" s="1"/>
  <c r="F70" i="91" s="1"/>
  <c r="G677" i="17"/>
  <c r="D678" i="17"/>
  <c r="E678" i="17"/>
  <c r="F678" i="17"/>
  <c r="G678" i="17"/>
  <c r="D679" i="17"/>
  <c r="E679" i="17"/>
  <c r="F679" i="17"/>
  <c r="G679" i="17"/>
  <c r="D680" i="17"/>
  <c r="E680" i="17"/>
  <c r="F680" i="17"/>
  <c r="H680" i="17" s="1"/>
  <c r="D680" i="59" s="1"/>
  <c r="D680" i="92" s="1"/>
  <c r="G680" i="17"/>
  <c r="D681" i="17"/>
  <c r="E681" i="17"/>
  <c r="F681" i="17"/>
  <c r="G681" i="17"/>
  <c r="D682" i="17"/>
  <c r="E682" i="17"/>
  <c r="F682" i="17"/>
  <c r="G682" i="17"/>
  <c r="D683" i="17"/>
  <c r="E683" i="17"/>
  <c r="F683" i="17"/>
  <c r="H683" i="17" s="1"/>
  <c r="D683" i="59" s="1"/>
  <c r="G683" i="17"/>
  <c r="D684" i="17"/>
  <c r="E684" i="17"/>
  <c r="F684" i="17"/>
  <c r="G684" i="17"/>
  <c r="D685" i="17"/>
  <c r="E685" i="17"/>
  <c r="F685" i="17"/>
  <c r="G685" i="17"/>
  <c r="D686" i="17"/>
  <c r="E686" i="17"/>
  <c r="F686" i="17"/>
  <c r="H686" i="17" s="1"/>
  <c r="D686" i="59" s="1"/>
  <c r="G686" i="17"/>
  <c r="D687" i="17"/>
  <c r="E687" i="17"/>
  <c r="F687" i="17"/>
  <c r="G687" i="17"/>
  <c r="D688" i="17"/>
  <c r="E688" i="17"/>
  <c r="F688" i="17"/>
  <c r="G688" i="17"/>
  <c r="D689" i="17"/>
  <c r="E689" i="17"/>
  <c r="F689" i="17"/>
  <c r="H689" i="17" s="1"/>
  <c r="D689" i="59" s="1"/>
  <c r="D689" i="92" s="1"/>
  <c r="G689" i="17"/>
  <c r="D690" i="17"/>
  <c r="E690" i="17"/>
  <c r="F690" i="17"/>
  <c r="H690" i="17" s="1"/>
  <c r="G690" i="17"/>
  <c r="D691" i="17"/>
  <c r="E691" i="17"/>
  <c r="F691" i="17"/>
  <c r="G691" i="17"/>
  <c r="D692" i="17"/>
  <c r="E692" i="17"/>
  <c r="F692" i="17"/>
  <c r="G692" i="17"/>
  <c r="D693" i="17"/>
  <c r="E693" i="17"/>
  <c r="F693" i="17"/>
  <c r="G693" i="17"/>
  <c r="D694" i="17"/>
  <c r="E694" i="17"/>
  <c r="F694" i="17"/>
  <c r="H694" i="17" s="1"/>
  <c r="D694" i="59" s="1"/>
  <c r="D694" i="92" s="1"/>
  <c r="G694" i="17"/>
  <c r="D695" i="17"/>
  <c r="E695" i="17"/>
  <c r="F695" i="17"/>
  <c r="G695" i="17"/>
  <c r="D696" i="17"/>
  <c r="E696" i="17"/>
  <c r="F696" i="17"/>
  <c r="G696" i="17"/>
  <c r="D697" i="17"/>
  <c r="E697" i="17"/>
  <c r="F697" i="17"/>
  <c r="G697" i="17"/>
  <c r="D698" i="17"/>
  <c r="E698" i="17"/>
  <c r="F698" i="17"/>
  <c r="G698" i="17"/>
  <c r="D699" i="17"/>
  <c r="E699" i="17"/>
  <c r="F699" i="17"/>
  <c r="H699" i="17" s="1"/>
  <c r="D699" i="59" s="1"/>
  <c r="D699" i="92" s="1"/>
  <c r="G699" i="17"/>
  <c r="D700" i="17"/>
  <c r="E700" i="17"/>
  <c r="F700" i="17"/>
  <c r="G700" i="17"/>
  <c r="D701" i="17"/>
  <c r="E701" i="17"/>
  <c r="F701" i="17"/>
  <c r="G701" i="17"/>
  <c r="D702" i="17"/>
  <c r="E702" i="17"/>
  <c r="F702" i="17"/>
  <c r="G702" i="17"/>
  <c r="D703" i="17"/>
  <c r="E703" i="17"/>
  <c r="F703" i="17"/>
  <c r="G703" i="17"/>
  <c r="D704" i="17"/>
  <c r="E704" i="17"/>
  <c r="F704" i="17"/>
  <c r="G704" i="17"/>
  <c r="D705" i="17"/>
  <c r="E705" i="17"/>
  <c r="F705" i="17"/>
  <c r="G705" i="17"/>
  <c r="D706" i="17"/>
  <c r="E706" i="17"/>
  <c r="F706" i="17"/>
  <c r="G706" i="17"/>
  <c r="D707" i="17"/>
  <c r="E707" i="17"/>
  <c r="F707" i="17"/>
  <c r="G707" i="17"/>
  <c r="H707" i="17" s="1"/>
  <c r="D707" i="59" s="1"/>
  <c r="D707" i="92" s="1"/>
  <c r="D708" i="17"/>
  <c r="E708" i="17"/>
  <c r="F708" i="17"/>
  <c r="G708" i="17"/>
  <c r="D709" i="17"/>
  <c r="E709" i="17"/>
  <c r="F709" i="17"/>
  <c r="G709" i="17"/>
  <c r="D710" i="17"/>
  <c r="E710" i="17"/>
  <c r="F710" i="17"/>
  <c r="G710" i="17"/>
  <c r="D711" i="17"/>
  <c r="E711" i="17"/>
  <c r="F711" i="17"/>
  <c r="G711" i="17"/>
  <c r="D712" i="17"/>
  <c r="E712" i="17"/>
  <c r="F712" i="17"/>
  <c r="G712" i="17"/>
  <c r="D713" i="17"/>
  <c r="E713" i="17"/>
  <c r="F713" i="17"/>
  <c r="G713" i="17"/>
  <c r="D714" i="17"/>
  <c r="E714" i="17"/>
  <c r="F714" i="17"/>
  <c r="G714" i="17"/>
  <c r="D715" i="17"/>
  <c r="E715" i="17"/>
  <c r="F715" i="17"/>
  <c r="G715" i="17"/>
  <c r="H715" i="17" s="1"/>
  <c r="D715" i="59" s="1"/>
  <c r="D715" i="92" s="1"/>
  <c r="D716" i="17"/>
  <c r="E716" i="17"/>
  <c r="F716" i="17"/>
  <c r="G716" i="17"/>
  <c r="D717" i="17"/>
  <c r="E717" i="17"/>
  <c r="F717" i="17"/>
  <c r="G717" i="17"/>
  <c r="D718" i="17"/>
  <c r="E718" i="17"/>
  <c r="F718" i="17"/>
  <c r="G718" i="17"/>
  <c r="D719" i="17"/>
  <c r="E719" i="17"/>
  <c r="F719" i="17"/>
  <c r="G719" i="17"/>
  <c r="D720" i="17"/>
  <c r="E10" i="84" s="1"/>
  <c r="E720" i="17"/>
  <c r="F10" i="84" s="1"/>
  <c r="F720" i="17"/>
  <c r="G720" i="17"/>
  <c r="H720" i="17" s="1"/>
  <c r="D720" i="59" s="1"/>
  <c r="F93" i="91" s="1"/>
  <c r="F94" i="91" s="1"/>
  <c r="D721" i="17"/>
  <c r="E11" i="84" s="1"/>
  <c r="E721" i="17"/>
  <c r="F11" i="84" s="1"/>
  <c r="F721" i="17"/>
  <c r="G721" i="17"/>
  <c r="D722" i="17"/>
  <c r="E12" i="84" s="1"/>
  <c r="E722" i="17"/>
  <c r="F12" i="84" s="1"/>
  <c r="F722" i="17"/>
  <c r="G722" i="17"/>
  <c r="D723" i="17"/>
  <c r="E13" i="84" s="1"/>
  <c r="E723" i="17"/>
  <c r="F723" i="17"/>
  <c r="G723" i="17"/>
  <c r="H723" i="17" s="1"/>
  <c r="D723" i="59" s="1"/>
  <c r="F99" i="91" s="1"/>
  <c r="F100" i="91" s="1"/>
  <c r="D724" i="17"/>
  <c r="E5" i="84" s="1"/>
  <c r="E724" i="17"/>
  <c r="F5" i="84" s="1"/>
  <c r="F724" i="17"/>
  <c r="G724" i="17"/>
  <c r="D725" i="17"/>
  <c r="E6" i="84" s="1"/>
  <c r="E725" i="17"/>
  <c r="F6" i="84" s="1"/>
  <c r="F725" i="17"/>
  <c r="G725" i="17"/>
  <c r="D726" i="17"/>
  <c r="E726" i="17"/>
  <c r="F726" i="17"/>
  <c r="G726" i="17"/>
  <c r="D727" i="17"/>
  <c r="E8" i="84" s="1"/>
  <c r="E727" i="17"/>
  <c r="F727" i="17"/>
  <c r="G727" i="17"/>
  <c r="D728" i="17"/>
  <c r="E728" i="17"/>
  <c r="F728" i="17"/>
  <c r="G728" i="17"/>
  <c r="D729" i="17"/>
  <c r="E729" i="17"/>
  <c r="F729" i="17"/>
  <c r="G729" i="17"/>
  <c r="H729" i="17" s="1"/>
  <c r="D729" i="59" s="1"/>
  <c r="D729" i="92" s="1"/>
  <c r="D730" i="17"/>
  <c r="E7" i="75" s="1"/>
  <c r="E8" i="75" s="1"/>
  <c r="C122" i="70" s="1"/>
  <c r="E730" i="17"/>
  <c r="F7" i="75" s="1"/>
  <c r="F730" i="17"/>
  <c r="G730" i="17"/>
  <c r="D731" i="17"/>
  <c r="E11" i="75" s="1"/>
  <c r="E731" i="17"/>
  <c r="F731" i="17"/>
  <c r="H731" i="17" s="1"/>
  <c r="D731" i="59" s="1"/>
  <c r="G731" i="17"/>
  <c r="D732" i="17"/>
  <c r="E15" i="75" s="1"/>
  <c r="E732" i="17"/>
  <c r="F732" i="17"/>
  <c r="G732" i="17"/>
  <c r="H732" i="17" s="1"/>
  <c r="D732" i="59" s="1"/>
  <c r="D733" i="17"/>
  <c r="E23" i="75" s="1"/>
  <c r="E24" i="75" s="1"/>
  <c r="C126" i="70" s="1"/>
  <c r="E733" i="17"/>
  <c r="F23" i="75" s="1"/>
  <c r="F733" i="17"/>
  <c r="G733" i="17"/>
  <c r="H733" i="17" s="1"/>
  <c r="D733" i="59" s="1"/>
  <c r="D734" i="17"/>
  <c r="E27" i="75" s="1"/>
  <c r="E734" i="17"/>
  <c r="F734" i="17"/>
  <c r="H734" i="17" s="1"/>
  <c r="D734" i="59" s="1"/>
  <c r="D734" i="92" s="1"/>
  <c r="G734" i="17"/>
  <c r="D735" i="17"/>
  <c r="E31" i="75" s="1"/>
  <c r="E735" i="17"/>
  <c r="F31" i="75" s="1"/>
  <c r="F735" i="17"/>
  <c r="G735" i="17"/>
  <c r="H735" i="17" s="1"/>
  <c r="D735" i="59" s="1"/>
  <c r="D736" i="17"/>
  <c r="E35" i="75" s="1"/>
  <c r="E736" i="17"/>
  <c r="F35" i="75" s="1"/>
  <c r="F736" i="17"/>
  <c r="G736" i="17"/>
  <c r="D737" i="17"/>
  <c r="E39" i="75" s="1"/>
  <c r="E737" i="17"/>
  <c r="F737" i="17"/>
  <c r="G737" i="17"/>
  <c r="D738" i="17"/>
  <c r="E738" i="17"/>
  <c r="F43" i="75"/>
  <c r="F738" i="17"/>
  <c r="G738" i="17"/>
  <c r="D739" i="17"/>
  <c r="E83" i="75" s="1"/>
  <c r="E84" i="75" s="1"/>
  <c r="C141" i="70" s="1"/>
  <c r="E739" i="17"/>
  <c r="F83" i="75" s="1"/>
  <c r="F739" i="17"/>
  <c r="G739" i="17"/>
  <c r="D740" i="17"/>
  <c r="E87" i="75"/>
  <c r="E740" i="17"/>
  <c r="F87" i="75" s="1"/>
  <c r="F740" i="17"/>
  <c r="G740" i="17"/>
  <c r="D741" i="17"/>
  <c r="E741" i="17"/>
  <c r="F91" i="75" s="1"/>
  <c r="F741" i="17"/>
  <c r="G741" i="17"/>
  <c r="D742" i="17"/>
  <c r="E95" i="75" s="1"/>
  <c r="E742" i="17"/>
  <c r="F95" i="75" s="1"/>
  <c r="F742" i="17"/>
  <c r="G742" i="17"/>
  <c r="D743" i="17"/>
  <c r="E99" i="75" s="1"/>
  <c r="E743" i="17"/>
  <c r="F743" i="17"/>
  <c r="G743" i="17"/>
  <c r="D744" i="17"/>
  <c r="E744" i="17"/>
  <c r="F103" i="75" s="1"/>
  <c r="F744" i="17"/>
  <c r="H744" i="17" s="1"/>
  <c r="D744" i="59" s="1"/>
  <c r="G744" i="17"/>
  <c r="D745" i="17"/>
  <c r="E745" i="17"/>
  <c r="F745" i="17"/>
  <c r="H745" i="17" s="1"/>
  <c r="D745" i="59" s="1"/>
  <c r="D745" i="92" s="1"/>
  <c r="G745" i="17"/>
  <c r="D746" i="17"/>
  <c r="E111" i="75" s="1"/>
  <c r="E112" i="75" s="1"/>
  <c r="C148" i="70" s="1"/>
  <c r="E746" i="17"/>
  <c r="F111" i="75" s="1"/>
  <c r="F746" i="17"/>
  <c r="G746" i="17"/>
  <c r="D747" i="17"/>
  <c r="E115" i="75" s="1"/>
  <c r="E747" i="17"/>
  <c r="F115" i="75" s="1"/>
  <c r="F747" i="17"/>
  <c r="G747" i="17"/>
  <c r="D748" i="17"/>
  <c r="E119" i="75" s="1"/>
  <c r="E748" i="17"/>
  <c r="F119" i="75" s="1"/>
  <c r="F748" i="17"/>
  <c r="G748" i="17"/>
  <c r="D749" i="17"/>
  <c r="E123" i="75" s="1"/>
  <c r="E749" i="17"/>
  <c r="F749" i="17"/>
  <c r="G749" i="17"/>
  <c r="D750" i="17"/>
  <c r="E127" i="75" s="1"/>
  <c r="E750" i="17"/>
  <c r="F127" i="75" s="1"/>
  <c r="F750" i="17"/>
  <c r="G750" i="17"/>
  <c r="D751" i="17"/>
  <c r="E751" i="17"/>
  <c r="F131" i="75" s="1"/>
  <c r="F751" i="17"/>
  <c r="G751" i="17"/>
  <c r="D752" i="17"/>
  <c r="E135" i="75" s="1"/>
  <c r="E136" i="75" s="1"/>
  <c r="C154" i="70" s="1"/>
  <c r="E752" i="17"/>
  <c r="F752" i="17"/>
  <c r="G752" i="17"/>
  <c r="D753" i="17"/>
  <c r="E139" i="75" s="1"/>
  <c r="E140" i="75" s="1"/>
  <c r="C155" i="70" s="1"/>
  <c r="E753" i="17"/>
  <c r="F139" i="75" s="1"/>
  <c r="F753" i="17"/>
  <c r="G753" i="17"/>
  <c r="D754" i="17"/>
  <c r="E754" i="17"/>
  <c r="F184" i="75" s="1"/>
  <c r="F754" i="17"/>
  <c r="G754" i="17"/>
  <c r="D755" i="17"/>
  <c r="E196" i="75" s="1"/>
  <c r="E755" i="17"/>
  <c r="F196" i="75" s="1"/>
  <c r="F755" i="17"/>
  <c r="G755" i="17"/>
  <c r="D756" i="17"/>
  <c r="E19" i="75" s="1"/>
  <c r="E20" i="75" s="1"/>
  <c r="C125" i="70" s="1"/>
  <c r="E756" i="17"/>
  <c r="F19" i="75" s="1"/>
  <c r="F756" i="17"/>
  <c r="G756" i="17"/>
  <c r="D757" i="17"/>
  <c r="E47" i="75" s="1"/>
  <c r="E757" i="17"/>
  <c r="F757" i="17"/>
  <c r="G757" i="17"/>
  <c r="D758" i="17"/>
  <c r="E51" i="75" s="1"/>
  <c r="E758" i="17"/>
  <c r="F758" i="17"/>
  <c r="G758" i="17"/>
  <c r="H758" i="17" s="1"/>
  <c r="D758" i="59" s="1"/>
  <c r="D759" i="17"/>
  <c r="E55" i="75" s="1"/>
  <c r="E759" i="17"/>
  <c r="F55" i="75" s="1"/>
  <c r="F759" i="17"/>
  <c r="G759" i="17"/>
  <c r="D760" i="17"/>
  <c r="E59" i="75" s="1"/>
  <c r="E760" i="17"/>
  <c r="F59" i="75" s="1"/>
  <c r="F760" i="17"/>
  <c r="G760" i="17"/>
  <c r="H760" i="17" s="1"/>
  <c r="D760" i="59" s="1"/>
  <c r="D761" i="17"/>
  <c r="E63" i="75" s="1"/>
  <c r="E64" i="75" s="1"/>
  <c r="C136" i="70" s="1"/>
  <c r="E761" i="17"/>
  <c r="F761" i="17"/>
  <c r="G761" i="17"/>
  <c r="D762" i="17"/>
  <c r="E67" i="75" s="1"/>
  <c r="E762" i="17"/>
  <c r="F67" i="75" s="1"/>
  <c r="F762" i="17"/>
  <c r="G762" i="17"/>
  <c r="D763" i="17"/>
  <c r="E71" i="75" s="1"/>
  <c r="E763" i="17"/>
  <c r="F763" i="17"/>
  <c r="G763" i="17"/>
  <c r="D764" i="17"/>
  <c r="E75" i="75" s="1"/>
  <c r="E76" i="75" s="1"/>
  <c r="C139" i="70" s="1"/>
  <c r="E764" i="17"/>
  <c r="F764" i="17"/>
  <c r="G764" i="17"/>
  <c r="D765" i="17"/>
  <c r="E765" i="17"/>
  <c r="F79" i="75" s="1"/>
  <c r="F765" i="17"/>
  <c r="G765" i="17"/>
  <c r="D766" i="17"/>
  <c r="E766" i="17"/>
  <c r="F143" i="75" s="1"/>
  <c r="F766" i="17"/>
  <c r="G766" i="17"/>
  <c r="D767" i="17"/>
  <c r="E147" i="75" s="1"/>
  <c r="E767" i="17"/>
  <c r="F767" i="17"/>
  <c r="G767" i="17"/>
  <c r="D768" i="17"/>
  <c r="E151" i="75" s="1"/>
  <c r="E768" i="17"/>
  <c r="F151" i="75" s="1"/>
  <c r="F768" i="17"/>
  <c r="G768" i="17"/>
  <c r="D769" i="17"/>
  <c r="E155" i="75" s="1"/>
  <c r="E769" i="17"/>
  <c r="F155" i="75" s="1"/>
  <c r="F769" i="17"/>
  <c r="G769" i="17"/>
  <c r="D770" i="17"/>
  <c r="E159" i="75" s="1"/>
  <c r="E770" i="17"/>
  <c r="F159" i="75" s="1"/>
  <c r="F770" i="17"/>
  <c r="G770" i="17"/>
  <c r="D771" i="17"/>
  <c r="E771" i="17"/>
  <c r="F163" i="75" s="1"/>
  <c r="F771" i="17"/>
  <c r="G771" i="17"/>
  <c r="D772" i="17"/>
  <c r="E167" i="75" s="1"/>
  <c r="E772" i="17"/>
  <c r="F167" i="75" s="1"/>
  <c r="F772" i="17"/>
  <c r="G772" i="17"/>
  <c r="D773" i="17"/>
  <c r="E171" i="75" s="1"/>
  <c r="E172" i="75" s="1"/>
  <c r="C163" i="70" s="1"/>
  <c r="E773" i="17"/>
  <c r="F171" i="75" s="1"/>
  <c r="F773" i="17"/>
  <c r="G773" i="17"/>
  <c r="D774" i="17"/>
  <c r="E175" i="75" s="1"/>
  <c r="E774" i="17"/>
  <c r="F175" i="75" s="1"/>
  <c r="F774" i="17"/>
  <c r="G774" i="17"/>
  <c r="D775" i="17"/>
  <c r="E775" i="17"/>
  <c r="F775" i="17"/>
  <c r="G775" i="17"/>
  <c r="D776" i="17"/>
  <c r="E189" i="75" s="1"/>
  <c r="E776" i="17"/>
  <c r="F189" i="75" s="1"/>
  <c r="F776" i="17"/>
  <c r="G776" i="17"/>
  <c r="D777" i="17"/>
  <c r="E777" i="17"/>
  <c r="F193" i="75" s="1"/>
  <c r="F777" i="17"/>
  <c r="G777" i="17"/>
  <c r="D778" i="17"/>
  <c r="E201" i="75" s="1"/>
  <c r="E778" i="17"/>
  <c r="F778" i="17"/>
  <c r="G778" i="17"/>
  <c r="D779" i="17"/>
  <c r="E205" i="75" s="1"/>
  <c r="E206" i="75" s="1"/>
  <c r="E779" i="17"/>
  <c r="F205" i="75" s="1"/>
  <c r="F779" i="17"/>
  <c r="G779" i="17"/>
  <c r="D780" i="17"/>
  <c r="E780" i="17"/>
  <c r="F780" i="17"/>
  <c r="G780" i="17"/>
  <c r="D781" i="17"/>
  <c r="E781" i="17"/>
  <c r="F781" i="17"/>
  <c r="G781" i="17"/>
  <c r="H781" i="17" s="1"/>
  <c r="D781" i="59" s="1"/>
  <c r="D781" i="92" s="1"/>
  <c r="D782" i="17"/>
  <c r="E782" i="17"/>
  <c r="F782" i="17"/>
  <c r="G782" i="17"/>
  <c r="H782" i="17" s="1"/>
  <c r="D782" i="59" s="1"/>
  <c r="D782" i="92" s="1"/>
  <c r="D783" i="17"/>
  <c r="E783" i="17"/>
  <c r="F783" i="17"/>
  <c r="G783" i="17"/>
  <c r="D784" i="17"/>
  <c r="E784" i="17"/>
  <c r="F784" i="17"/>
  <c r="G784" i="17"/>
  <c r="D785" i="17"/>
  <c r="E785" i="17"/>
  <c r="F785" i="17"/>
  <c r="G785" i="17"/>
  <c r="D786" i="17"/>
  <c r="E786" i="17"/>
  <c r="F786" i="17"/>
  <c r="G786" i="17"/>
  <c r="D787" i="17"/>
  <c r="E787" i="17"/>
  <c r="F787" i="17"/>
  <c r="G787" i="17"/>
  <c r="D788" i="17"/>
  <c r="E788" i="17"/>
  <c r="F788" i="17"/>
  <c r="G788" i="17"/>
  <c r="D789" i="17"/>
  <c r="E789" i="17"/>
  <c r="F789" i="17"/>
  <c r="G789" i="17"/>
  <c r="D790" i="17"/>
  <c r="E40" i="81"/>
  <c r="E790" i="17"/>
  <c r="F40" i="81" s="1"/>
  <c r="F790" i="17"/>
  <c r="G40" i="81" s="1"/>
  <c r="G790" i="17"/>
  <c r="H40" i="81" s="1"/>
  <c r="D791" i="17"/>
  <c r="E791" i="17"/>
  <c r="F791" i="17"/>
  <c r="G46" i="81" s="1"/>
  <c r="G791" i="17"/>
  <c r="D792" i="17"/>
  <c r="E63" i="81" s="1"/>
  <c r="E792" i="17"/>
  <c r="F792" i="17"/>
  <c r="G792" i="17"/>
  <c r="H63" i="81" s="1"/>
  <c r="D793" i="17"/>
  <c r="E52" i="81" s="1"/>
  <c r="E793" i="17"/>
  <c r="F52" i="81" s="1"/>
  <c r="F793" i="17"/>
  <c r="G52" i="81" s="1"/>
  <c r="E53" i="81" s="1"/>
  <c r="E54" i="81" s="1"/>
  <c r="C35" i="70" s="1"/>
  <c r="G793" i="17"/>
  <c r="H793" i="17" s="1"/>
  <c r="D793" i="59" s="1"/>
  <c r="D793" i="92" s="1"/>
  <c r="D794" i="17"/>
  <c r="E794" i="17"/>
  <c r="F58" i="81" s="1"/>
  <c r="F794" i="17"/>
  <c r="G58" i="81" s="1"/>
  <c r="E59" i="81" s="1"/>
  <c r="E60" i="81" s="1"/>
  <c r="C36" i="70" s="1"/>
  <c r="G794" i="17"/>
  <c r="H58" i="81" s="1"/>
  <c r="D795" i="17"/>
  <c r="E68" i="81" s="1"/>
  <c r="E795" i="17"/>
  <c r="F68" i="81" s="1"/>
  <c r="F795" i="17"/>
  <c r="G795" i="17"/>
  <c r="D796" i="17"/>
  <c r="E73" i="81" s="1"/>
  <c r="E796" i="17"/>
  <c r="F796" i="17"/>
  <c r="G73" i="81" s="1"/>
  <c r="E74" i="81" s="1"/>
  <c r="E75" i="81" s="1"/>
  <c r="C39" i="70" s="1"/>
  <c r="G796" i="17"/>
  <c r="H73" i="81" s="1"/>
  <c r="D797" i="17"/>
  <c r="E797" i="17"/>
  <c r="F797" i="17"/>
  <c r="G797" i="17"/>
  <c r="D798" i="17"/>
  <c r="E798" i="17"/>
  <c r="F798" i="17"/>
  <c r="G798" i="17"/>
  <c r="D799" i="17"/>
  <c r="E799" i="17"/>
  <c r="F799" i="17"/>
  <c r="G799" i="17"/>
  <c r="D800" i="17"/>
  <c r="E800" i="17"/>
  <c r="F800" i="17"/>
  <c r="G800" i="17"/>
  <c r="H800" i="17" s="1"/>
  <c r="D800" i="59" s="1"/>
  <c r="D800" i="92" s="1"/>
  <c r="D801" i="17"/>
  <c r="E801" i="17"/>
  <c r="F801" i="17"/>
  <c r="G801" i="17"/>
  <c r="D802" i="17"/>
  <c r="E802" i="17"/>
  <c r="F802" i="17"/>
  <c r="G802" i="17"/>
  <c r="D803" i="17"/>
  <c r="E803" i="17"/>
  <c r="F803" i="17"/>
  <c r="G803" i="17"/>
  <c r="D804" i="17"/>
  <c r="E804" i="17"/>
  <c r="F804" i="17"/>
  <c r="G804" i="17"/>
  <c r="D805" i="17"/>
  <c r="E805" i="17"/>
  <c r="F805" i="17"/>
  <c r="G805" i="17"/>
  <c r="D806" i="17"/>
  <c r="E806" i="17"/>
  <c r="F806" i="17"/>
  <c r="G806" i="17"/>
  <c r="D807" i="17"/>
  <c r="E807" i="17"/>
  <c r="F807" i="17"/>
  <c r="G807" i="17"/>
  <c r="D808" i="17"/>
  <c r="E808" i="17"/>
  <c r="F808" i="17"/>
  <c r="G808" i="17"/>
  <c r="D809" i="17"/>
  <c r="E809" i="17"/>
  <c r="F809" i="17"/>
  <c r="G809" i="17"/>
  <c r="D810" i="17"/>
  <c r="E810" i="17"/>
  <c r="F810" i="17"/>
  <c r="G810" i="17"/>
  <c r="D811" i="17"/>
  <c r="E811" i="17"/>
  <c r="F811" i="17"/>
  <c r="G811" i="17"/>
  <c r="D812" i="17"/>
  <c r="E812" i="17"/>
  <c r="F812" i="17"/>
  <c r="G812" i="17"/>
  <c r="D813" i="17"/>
  <c r="E813" i="17"/>
  <c r="F813" i="17"/>
  <c r="G813" i="17"/>
  <c r="D814" i="17"/>
  <c r="E814" i="17"/>
  <c r="F814" i="17"/>
  <c r="G814" i="17"/>
  <c r="H814" i="17" s="1"/>
  <c r="D814" i="59" s="1"/>
  <c r="D815" i="17"/>
  <c r="E815" i="17"/>
  <c r="F815" i="17"/>
  <c r="G815" i="17"/>
  <c r="D816" i="17"/>
  <c r="E816" i="17"/>
  <c r="F816" i="17"/>
  <c r="G816" i="17"/>
  <c r="D817" i="17"/>
  <c r="E817" i="17"/>
  <c r="F817" i="17"/>
  <c r="G817" i="17"/>
  <c r="H817" i="17" s="1"/>
  <c r="D817" i="59" s="1"/>
  <c r="D817" i="92" s="1"/>
  <c r="D818" i="17"/>
  <c r="E818" i="17"/>
  <c r="F818" i="17"/>
  <c r="G818" i="17"/>
  <c r="D819" i="17"/>
  <c r="E819" i="17"/>
  <c r="F819" i="17"/>
  <c r="H819" i="17" s="1"/>
  <c r="D819" i="59" s="1"/>
  <c r="D819" i="92" s="1"/>
  <c r="G819" i="17"/>
  <c r="D820" i="17"/>
  <c r="E820" i="17"/>
  <c r="F820" i="17"/>
  <c r="G820" i="17"/>
  <c r="D821" i="17"/>
  <c r="E821" i="17"/>
  <c r="F821" i="17"/>
  <c r="G821" i="17"/>
  <c r="D822" i="17"/>
  <c r="E822" i="17"/>
  <c r="F822" i="17"/>
  <c r="G822" i="17"/>
  <c r="D823" i="17"/>
  <c r="E823" i="17"/>
  <c r="F823" i="17"/>
  <c r="G823" i="17"/>
  <c r="D824" i="17"/>
  <c r="E824" i="17"/>
  <c r="F824" i="17"/>
  <c r="G824" i="17"/>
  <c r="D825" i="17"/>
  <c r="E825" i="17"/>
  <c r="F825" i="17"/>
  <c r="G825" i="17"/>
  <c r="D826" i="17"/>
  <c r="E826" i="17"/>
  <c r="F826" i="17"/>
  <c r="H826" i="17" s="1"/>
  <c r="D826" i="59" s="1"/>
  <c r="D826" i="92" s="1"/>
  <c r="G826" i="17"/>
  <c r="D827" i="17"/>
  <c r="E827" i="17"/>
  <c r="F827" i="17"/>
  <c r="G827" i="17"/>
  <c r="D828" i="17"/>
  <c r="E828" i="17"/>
  <c r="F828" i="17"/>
  <c r="G828" i="17"/>
  <c r="D829" i="17"/>
  <c r="E829" i="17"/>
  <c r="F829" i="17"/>
  <c r="G829" i="17"/>
  <c r="H829" i="17" s="1"/>
  <c r="D829" i="59" s="1"/>
  <c r="D829" i="92" s="1"/>
  <c r="D830" i="17"/>
  <c r="E830" i="17"/>
  <c r="F830" i="17"/>
  <c r="G830" i="17"/>
  <c r="D831" i="17"/>
  <c r="E831" i="17"/>
  <c r="F831" i="17"/>
  <c r="G831" i="17"/>
  <c r="D832" i="17"/>
  <c r="E832" i="17"/>
  <c r="F832" i="17"/>
  <c r="G832" i="17"/>
  <c r="H832" i="17" s="1"/>
  <c r="D832" i="59" s="1"/>
  <c r="D832" i="92" s="1"/>
  <c r="D833" i="17"/>
  <c r="E833" i="17"/>
  <c r="F833" i="17"/>
  <c r="G833" i="17"/>
  <c r="D834" i="17"/>
  <c r="E834" i="17"/>
  <c r="F834" i="17"/>
  <c r="H834" i="17" s="1"/>
  <c r="D834" i="59" s="1"/>
  <c r="D834" i="92" s="1"/>
  <c r="G834" i="17"/>
  <c r="D835" i="17"/>
  <c r="E835" i="17"/>
  <c r="F835" i="17"/>
  <c r="G835" i="17"/>
  <c r="D836" i="17"/>
  <c r="E836" i="17"/>
  <c r="F836" i="17"/>
  <c r="H836" i="17" s="1"/>
  <c r="D836" i="59" s="1"/>
  <c r="D836" i="92" s="1"/>
  <c r="G836" i="17"/>
  <c r="D837" i="17"/>
  <c r="E837" i="17"/>
  <c r="F837" i="17"/>
  <c r="G837" i="17"/>
  <c r="D838" i="17"/>
  <c r="E838" i="17"/>
  <c r="F838" i="17"/>
  <c r="G838" i="17"/>
  <c r="H838" i="17" s="1"/>
  <c r="D838" i="59" s="1"/>
  <c r="D838" i="92" s="1"/>
  <c r="D839" i="17"/>
  <c r="E839" i="17"/>
  <c r="F839" i="17"/>
  <c r="G839" i="17"/>
  <c r="D840" i="17"/>
  <c r="E840" i="17"/>
  <c r="F840" i="17"/>
  <c r="G840" i="17"/>
  <c r="D841" i="17"/>
  <c r="E841" i="17"/>
  <c r="F841" i="17"/>
  <c r="G841" i="17"/>
  <c r="H841" i="17" s="1"/>
  <c r="D841" i="59" s="1"/>
  <c r="D841" i="92" s="1"/>
  <c r="S29" i="55"/>
  <c r="T6" i="55"/>
  <c r="S6" i="55"/>
  <c r="S51" i="55"/>
  <c r="S23" i="55"/>
  <c r="S25" i="55" s="1"/>
  <c r="S26" i="55" s="1"/>
  <c r="J46" i="70" s="1"/>
  <c r="S16" i="55"/>
  <c r="S18" i="55" s="1"/>
  <c r="S19" i="55" s="1"/>
  <c r="J45" i="70" s="1"/>
  <c r="BK5" i="17"/>
  <c r="BJ5" i="17"/>
  <c r="BI5" i="17"/>
  <c r="BH5" i="17"/>
  <c r="BK4" i="17"/>
  <c r="BJ4" i="17"/>
  <c r="BL4" i="17" s="1"/>
  <c r="K4" i="59" s="1"/>
  <c r="K4" i="92" s="1"/>
  <c r="BI4" i="17"/>
  <c r="BH4" i="17"/>
  <c r="BC5" i="17"/>
  <c r="BD5" i="17" s="1"/>
  <c r="J5" i="59" s="1"/>
  <c r="J5" i="92" s="1"/>
  <c r="BB5" i="17"/>
  <c r="BA5" i="17"/>
  <c r="AZ5" i="17"/>
  <c r="BC4" i="17"/>
  <c r="BB4" i="17"/>
  <c r="BA4" i="17"/>
  <c r="AZ4" i="17"/>
  <c r="AU5" i="17"/>
  <c r="AT5" i="17"/>
  <c r="AV5" i="17" s="1"/>
  <c r="I5" i="59" s="1"/>
  <c r="I5" i="92" s="1"/>
  <c r="AS5" i="17"/>
  <c r="AR5" i="17"/>
  <c r="AU4" i="17"/>
  <c r="AT4" i="17"/>
  <c r="AS4" i="17"/>
  <c r="AR4" i="17"/>
  <c r="U13" i="82"/>
  <c r="M52" i="55"/>
  <c r="M6" i="85"/>
  <c r="M9" i="84"/>
  <c r="M35" i="56"/>
  <c r="M8" i="56"/>
  <c r="M6" i="56"/>
  <c r="M204" i="75"/>
  <c r="M170" i="75"/>
  <c r="M146" i="75"/>
  <c r="M130" i="75"/>
  <c r="M122" i="75"/>
  <c r="M114" i="75"/>
  <c r="M106" i="75"/>
  <c r="M98" i="75"/>
  <c r="M82" i="75"/>
  <c r="M74" i="75"/>
  <c r="M30" i="75"/>
  <c r="M14" i="75"/>
  <c r="M6" i="75"/>
  <c r="M63" i="56"/>
  <c r="M61" i="56"/>
  <c r="M39" i="56"/>
  <c r="M46" i="56"/>
  <c r="M16" i="56"/>
  <c r="U10" i="81"/>
  <c r="M126" i="55"/>
  <c r="M116" i="55"/>
  <c r="M151" i="55"/>
  <c r="U17" i="81"/>
  <c r="M16" i="55"/>
  <c r="U19" i="81"/>
  <c r="AM5" i="17"/>
  <c r="AL5" i="17"/>
  <c r="AK5" i="17"/>
  <c r="AJ5" i="17"/>
  <c r="AM4" i="17"/>
  <c r="AL4" i="17"/>
  <c r="AK4" i="17"/>
  <c r="AJ4" i="17"/>
  <c r="AF664" i="17"/>
  <c r="G664" i="59"/>
  <c r="AF608" i="17"/>
  <c r="G608" i="59" s="1"/>
  <c r="AF578" i="17"/>
  <c r="G578" i="59" s="1"/>
  <c r="AF562" i="17"/>
  <c r="G562" i="59" s="1"/>
  <c r="G562" i="92"/>
  <c r="AF560" i="17"/>
  <c r="G560" i="59" s="1"/>
  <c r="G560" i="92" s="1"/>
  <c r="AF550" i="17"/>
  <c r="G550" i="59"/>
  <c r="G550" i="92" s="1"/>
  <c r="AF548" i="17"/>
  <c r="G548" i="59" s="1"/>
  <c r="AF542" i="17"/>
  <c r="G542" i="59" s="1"/>
  <c r="G542" i="92" s="1"/>
  <c r="AF534" i="17"/>
  <c r="G534" i="59" s="1"/>
  <c r="G534" i="92" s="1"/>
  <c r="AF530" i="17"/>
  <c r="G530" i="59" s="1"/>
  <c r="AF488" i="17"/>
  <c r="G488" i="59" s="1"/>
  <c r="G488" i="92" s="1"/>
  <c r="AF476" i="17"/>
  <c r="G476" i="59" s="1"/>
  <c r="G476" i="92" s="1"/>
  <c r="AF474" i="17"/>
  <c r="G474" i="59" s="1"/>
  <c r="G474" i="92" s="1"/>
  <c r="S9" i="82"/>
  <c r="AF434" i="17"/>
  <c r="G434" i="59" s="1"/>
  <c r="G434" i="92" s="1"/>
  <c r="AF406" i="17"/>
  <c r="G406" i="59" s="1"/>
  <c r="AF398" i="17"/>
  <c r="AF360" i="17"/>
  <c r="AF354" i="17"/>
  <c r="G354" i="59" s="1"/>
  <c r="I41" i="91" s="1"/>
  <c r="I42" i="91" s="1"/>
  <c r="G340" i="59"/>
  <c r="G340" i="92" s="1"/>
  <c r="AF320" i="17"/>
  <c r="AF314" i="17"/>
  <c r="G314" i="59" s="1"/>
  <c r="G314" i="92" s="1"/>
  <c r="AF312" i="17"/>
  <c r="G312" i="59" s="1"/>
  <c r="G312" i="92" s="1"/>
  <c r="G268" i="59"/>
  <c r="AF262" i="17"/>
  <c r="G262" i="59" s="1"/>
  <c r="G262" i="92" s="1"/>
  <c r="K188" i="75"/>
  <c r="AF252" i="17"/>
  <c r="G252" i="59"/>
  <c r="AF240" i="17"/>
  <c r="G240" i="59"/>
  <c r="H210" i="61" s="1"/>
  <c r="AF204" i="17"/>
  <c r="G204" i="59" s="1"/>
  <c r="G204" i="92" s="1"/>
  <c r="AF192" i="17"/>
  <c r="G192" i="59" s="1"/>
  <c r="AF168" i="17"/>
  <c r="G168" i="59" s="1"/>
  <c r="AF162" i="17"/>
  <c r="G162" i="59" s="1"/>
  <c r="AF140" i="17"/>
  <c r="G140" i="59" s="1"/>
  <c r="G140" i="92" s="1"/>
  <c r="AF134" i="17"/>
  <c r="G134" i="59" s="1"/>
  <c r="G134" i="92" s="1"/>
  <c r="AF130" i="17"/>
  <c r="G130" i="59" s="1"/>
  <c r="G130" i="92" s="1"/>
  <c r="AF128" i="17"/>
  <c r="G128" i="59" s="1"/>
  <c r="G128" i="92" s="1"/>
  <c r="AF124" i="17"/>
  <c r="G124" i="59" s="1"/>
  <c r="AF122" i="17"/>
  <c r="G122" i="59" s="1"/>
  <c r="G122" i="92" s="1"/>
  <c r="I21" i="89"/>
  <c r="I22" i="89" s="1"/>
  <c r="F205" i="70" s="1"/>
  <c r="K32" i="56"/>
  <c r="G106" i="59"/>
  <c r="G106" i="92" s="1"/>
  <c r="AF102" i="17"/>
  <c r="G102" i="59" s="1"/>
  <c r="S12" i="81"/>
  <c r="AF94" i="17"/>
  <c r="G94" i="59" s="1"/>
  <c r="G94" i="92" s="1"/>
  <c r="AF90" i="17"/>
  <c r="G90" i="59" s="1"/>
  <c r="AF84" i="17"/>
  <c r="G84" i="59" s="1"/>
  <c r="G84" i="92" s="1"/>
  <c r="AF82" i="17"/>
  <c r="G82" i="59" s="1"/>
  <c r="G82" i="92" s="1"/>
  <c r="AF78" i="17"/>
  <c r="G78" i="59" s="1"/>
  <c r="G78" i="92" s="1"/>
  <c r="AF76" i="17"/>
  <c r="G76" i="59" s="1"/>
  <c r="G76" i="92" s="1"/>
  <c r="AF66" i="17"/>
  <c r="G66" i="59" s="1"/>
  <c r="G66" i="92" s="1"/>
  <c r="AF64" i="17"/>
  <c r="G64" i="59" s="1"/>
  <c r="G64" i="92" s="1"/>
  <c r="AF60" i="17"/>
  <c r="G60" i="59" s="1"/>
  <c r="H19" i="60" s="1"/>
  <c r="AF58" i="17"/>
  <c r="G58" i="59" s="1"/>
  <c r="G58" i="92" s="1"/>
  <c r="AF54" i="17"/>
  <c r="G54" i="59" s="1"/>
  <c r="G54" i="92" s="1"/>
  <c r="AF48" i="17"/>
  <c r="G48" i="59" s="1"/>
  <c r="G48" i="92" s="1"/>
  <c r="K51" i="55"/>
  <c r="S21" i="81"/>
  <c r="T29" i="81" s="1"/>
  <c r="Q21" i="81"/>
  <c r="AF34" i="17"/>
  <c r="G34" i="59" s="1"/>
  <c r="G34" i="92"/>
  <c r="AF30" i="17"/>
  <c r="G30" i="59" s="1"/>
  <c r="G30" i="92" s="1"/>
  <c r="G24" i="59"/>
  <c r="AF12" i="17"/>
  <c r="G12" i="59" s="1"/>
  <c r="G12" i="92" s="1"/>
  <c r="AE5" i="17"/>
  <c r="AD5" i="17"/>
  <c r="AC5" i="17"/>
  <c r="AB5" i="17"/>
  <c r="AE4" i="17"/>
  <c r="AD4" i="17"/>
  <c r="AC4" i="17"/>
  <c r="AB4" i="17"/>
  <c r="O40" i="81"/>
  <c r="F786" i="59"/>
  <c r="F786" i="92"/>
  <c r="X772" i="17"/>
  <c r="F772" i="59" s="1"/>
  <c r="G249" i="61" s="1"/>
  <c r="F750" i="59"/>
  <c r="G189" i="61" s="1"/>
  <c r="X744" i="17"/>
  <c r="F744" i="59" s="1"/>
  <c r="X734" i="17"/>
  <c r="F734" i="59" s="1"/>
  <c r="X722" i="17"/>
  <c r="F722" i="59" s="1"/>
  <c r="F722" i="92" s="1"/>
  <c r="X716" i="17"/>
  <c r="F716" i="59" s="1"/>
  <c r="X706" i="17"/>
  <c r="F706" i="59" s="1"/>
  <c r="F706" i="92" s="1"/>
  <c r="F704" i="92"/>
  <c r="X698" i="17"/>
  <c r="F698" i="59" s="1"/>
  <c r="F698" i="92" s="1"/>
  <c r="X686" i="17"/>
  <c r="F686" i="59"/>
  <c r="H81" i="91" s="1"/>
  <c r="H82" i="91" s="1"/>
  <c r="X684" i="17"/>
  <c r="F684" i="59" s="1"/>
  <c r="F676" i="59"/>
  <c r="F676" i="92" s="1"/>
  <c r="X668" i="17"/>
  <c r="F668" i="59" s="1"/>
  <c r="F668" i="92" s="1"/>
  <c r="F656" i="92"/>
  <c r="X650" i="17"/>
  <c r="F650" i="59" s="1"/>
  <c r="F650" i="92" s="1"/>
  <c r="X644" i="17"/>
  <c r="F644" i="59" s="1"/>
  <c r="F644" i="92" s="1"/>
  <c r="X638" i="17"/>
  <c r="F638" i="59" s="1"/>
  <c r="G202" i="58" s="1"/>
  <c r="X614" i="17"/>
  <c r="F614" i="59" s="1"/>
  <c r="F614" i="92" s="1"/>
  <c r="X602" i="17"/>
  <c r="F602" i="59" s="1"/>
  <c r="X596" i="17"/>
  <c r="F596" i="59" s="1"/>
  <c r="G135" i="58" s="1"/>
  <c r="X590" i="17"/>
  <c r="F590" i="59" s="1"/>
  <c r="X578" i="17"/>
  <c r="F578" i="59" s="1"/>
  <c r="F578" i="92" s="1"/>
  <c r="X566" i="17"/>
  <c r="F566" i="59" s="1"/>
  <c r="F566" i="92" s="1"/>
  <c r="X554" i="17"/>
  <c r="F554" i="59" s="1"/>
  <c r="F554" i="92" s="1"/>
  <c r="F548" i="59"/>
  <c r="F548" i="92" s="1"/>
  <c r="X506" i="17"/>
  <c r="F506" i="59"/>
  <c r="F506" i="92" s="1"/>
  <c r="X500" i="17"/>
  <c r="F500" i="59" s="1"/>
  <c r="F500" i="92" s="1"/>
  <c r="X488" i="17"/>
  <c r="F488" i="59" s="1"/>
  <c r="F488" i="92" s="1"/>
  <c r="X482" i="17"/>
  <c r="F482" i="59" s="1"/>
  <c r="F482" i="92" s="1"/>
  <c r="X434" i="17"/>
  <c r="F434" i="59" s="1"/>
  <c r="F434" i="92" s="1"/>
  <c r="X422" i="17"/>
  <c r="F422" i="59" s="1"/>
  <c r="F422" i="92" s="1"/>
  <c r="X404" i="17"/>
  <c r="F404" i="59" s="1"/>
  <c r="X402" i="17"/>
  <c r="F402" i="59" s="1"/>
  <c r="G215" i="58"/>
  <c r="X398" i="17"/>
  <c r="F398" i="59" s="1"/>
  <c r="X386" i="17"/>
  <c r="F386" i="59" s="1"/>
  <c r="F386" i="92" s="1"/>
  <c r="X378" i="17"/>
  <c r="F378" i="59"/>
  <c r="G91" i="58" s="1"/>
  <c r="X374" i="17"/>
  <c r="F374" i="59" s="1"/>
  <c r="G24" i="58" s="1"/>
  <c r="X372" i="17"/>
  <c r="F372" i="59" s="1"/>
  <c r="X368" i="17"/>
  <c r="F368" i="59" s="1"/>
  <c r="F368" i="92" s="1"/>
  <c r="X366" i="17"/>
  <c r="F366" i="59" s="1"/>
  <c r="X360" i="17"/>
  <c r="F360" i="59" s="1"/>
  <c r="G52" i="58" s="1"/>
  <c r="X354" i="17"/>
  <c r="F354" i="59" s="1"/>
  <c r="X350" i="17"/>
  <c r="F350" i="59" s="1"/>
  <c r="H37" i="91" s="1"/>
  <c r="H38" i="91" s="1"/>
  <c r="X348" i="17"/>
  <c r="F348" i="59" s="1"/>
  <c r="F348" i="92" s="1"/>
  <c r="X342" i="17"/>
  <c r="F342" i="59"/>
  <c r="F342" i="92" s="1"/>
  <c r="F338" i="59"/>
  <c r="F338" i="92" s="1"/>
  <c r="X336" i="17"/>
  <c r="F336" i="59" s="1"/>
  <c r="F336" i="92" s="1"/>
  <c r="F332" i="92"/>
  <c r="X330" i="17"/>
  <c r="F330" i="59" s="1"/>
  <c r="F330" i="92"/>
  <c r="X324" i="17"/>
  <c r="F324" i="59" s="1"/>
  <c r="F322" i="59"/>
  <c r="F322" i="92" s="1"/>
  <c r="X318" i="17"/>
  <c r="F318" i="59" s="1"/>
  <c r="F318" i="92" s="1"/>
  <c r="X316" i="17"/>
  <c r="F316" i="59"/>
  <c r="F316" i="92" s="1"/>
  <c r="X310" i="17"/>
  <c r="F310" i="59" s="1"/>
  <c r="F310" i="92"/>
  <c r="X306" i="17"/>
  <c r="F306" i="59" s="1"/>
  <c r="F306" i="92" s="1"/>
  <c r="X304" i="17"/>
  <c r="F304" i="59" s="1"/>
  <c r="F304" i="92" s="1"/>
  <c r="X300" i="17"/>
  <c r="F300" i="59" s="1"/>
  <c r="F300" i="92" s="1"/>
  <c r="X298" i="17"/>
  <c r="F298" i="59" s="1"/>
  <c r="F298" i="92" s="1"/>
  <c r="X292" i="17"/>
  <c r="F292" i="59"/>
  <c r="F292" i="92" s="1"/>
  <c r="X286" i="17"/>
  <c r="F286" i="59" s="1"/>
  <c r="F286" i="92" s="1"/>
  <c r="X282" i="17"/>
  <c r="F282" i="59" s="1"/>
  <c r="F282" i="92" s="1"/>
  <c r="X274" i="17"/>
  <c r="F274" i="59" s="1"/>
  <c r="F274" i="92" s="1"/>
  <c r="X268" i="17"/>
  <c r="F268" i="59" s="1"/>
  <c r="F268" i="92"/>
  <c r="X264" i="17"/>
  <c r="F264" i="59" s="1"/>
  <c r="F264" i="92" s="1"/>
  <c r="X252" i="17"/>
  <c r="F252" i="59" s="1"/>
  <c r="X250" i="17"/>
  <c r="F250" i="59" s="1"/>
  <c r="X246" i="17"/>
  <c r="F246" i="59" s="1"/>
  <c r="G246" i="61" s="1"/>
  <c r="X244" i="17"/>
  <c r="F244" i="59" s="1"/>
  <c r="G234" i="61" s="1"/>
  <c r="X240" i="17"/>
  <c r="F240" i="59" s="1"/>
  <c r="F240" i="92" s="1"/>
  <c r="X238" i="17"/>
  <c r="F238" i="59" s="1"/>
  <c r="X234" i="17"/>
  <c r="F234" i="59" s="1"/>
  <c r="X226" i="17"/>
  <c r="F226" i="59"/>
  <c r="X214" i="17"/>
  <c r="F214" i="59" s="1"/>
  <c r="F214" i="92" s="1"/>
  <c r="X208" i="17"/>
  <c r="F208" i="59" s="1"/>
  <c r="X202" i="17"/>
  <c r="F202" i="59" s="1"/>
  <c r="X196" i="17"/>
  <c r="F196" i="59" s="1"/>
  <c r="X194" i="17"/>
  <c r="F194" i="59" s="1"/>
  <c r="X190" i="17"/>
  <c r="F190" i="59" s="1"/>
  <c r="X188" i="17"/>
  <c r="F188" i="59" s="1"/>
  <c r="F188" i="92" s="1"/>
  <c r="X184" i="17"/>
  <c r="F184" i="59" s="1"/>
  <c r="X182" i="17"/>
  <c r="F182" i="59" s="1"/>
  <c r="X178" i="17"/>
  <c r="F178" i="59" s="1"/>
  <c r="F178" i="92" s="1"/>
  <c r="X176" i="17"/>
  <c r="F176" i="59" s="1"/>
  <c r="X172" i="17"/>
  <c r="F172" i="59" s="1"/>
  <c r="X170" i="17"/>
  <c r="F170" i="59" s="1"/>
  <c r="X166" i="17"/>
  <c r="F166" i="59" s="1"/>
  <c r="X164" i="17"/>
  <c r="F164" i="59" s="1"/>
  <c r="X160" i="17"/>
  <c r="F160" i="59" s="1"/>
  <c r="X158" i="17"/>
  <c r="F158" i="59" s="1"/>
  <c r="X154" i="17"/>
  <c r="F154" i="59" s="1"/>
  <c r="X152" i="17"/>
  <c r="F152" i="59"/>
  <c r="X148" i="17"/>
  <c r="F148" i="59" s="1"/>
  <c r="X146" i="17"/>
  <c r="F146" i="59" s="1"/>
  <c r="X142" i="17"/>
  <c r="F142" i="59" s="1"/>
  <c r="X136" i="17"/>
  <c r="F136" i="59" s="1"/>
  <c r="X134" i="17"/>
  <c r="F134" i="59" s="1"/>
  <c r="F134" i="92" s="1"/>
  <c r="X130" i="17"/>
  <c r="F130" i="59" s="1"/>
  <c r="F130" i="92" s="1"/>
  <c r="X128" i="17"/>
  <c r="F128" i="59" s="1"/>
  <c r="F128" i="92" s="1"/>
  <c r="X124" i="17"/>
  <c r="F124" i="59" s="1"/>
  <c r="X118" i="17"/>
  <c r="F118" i="59" s="1"/>
  <c r="X116" i="17"/>
  <c r="F116" i="59" s="1"/>
  <c r="X112" i="17"/>
  <c r="F112" i="59" s="1"/>
  <c r="X106" i="17"/>
  <c r="F106" i="59" s="1"/>
  <c r="F106" i="92" s="1"/>
  <c r="X104" i="17"/>
  <c r="F104" i="59" s="1"/>
  <c r="F104" i="92" s="1"/>
  <c r="X94" i="17"/>
  <c r="F94" i="59" s="1"/>
  <c r="F94" i="92" s="1"/>
  <c r="X92" i="17"/>
  <c r="F92" i="59" s="1"/>
  <c r="F92" i="92" s="1"/>
  <c r="X88" i="17"/>
  <c r="F88" i="59"/>
  <c r="F88" i="92" s="1"/>
  <c r="F82" i="92"/>
  <c r="X80" i="17"/>
  <c r="F80" i="59" s="1"/>
  <c r="F80" i="92" s="1"/>
  <c r="X76" i="17"/>
  <c r="F76" i="59" s="1"/>
  <c r="F76" i="92" s="1"/>
  <c r="X70" i="17"/>
  <c r="F70" i="59" s="1"/>
  <c r="F70" i="92"/>
  <c r="X64" i="17"/>
  <c r="F64" i="59" s="1"/>
  <c r="F64" i="92" s="1"/>
  <c r="F62" i="59"/>
  <c r="F62" i="92" s="1"/>
  <c r="X58" i="17"/>
  <c r="F58" i="59" s="1"/>
  <c r="F58" i="92" s="1"/>
  <c r="X40" i="17"/>
  <c r="F40" i="59" s="1"/>
  <c r="F40" i="92" s="1"/>
  <c r="X28" i="17"/>
  <c r="F28" i="59" s="1"/>
  <c r="H16" i="91" s="1"/>
  <c r="H17" i="91" s="1"/>
  <c r="X22" i="17"/>
  <c r="F22" i="59" s="1"/>
  <c r="F22" i="92" s="1"/>
  <c r="X16" i="17"/>
  <c r="F16" i="59" s="1"/>
  <c r="F16" i="92" s="1"/>
  <c r="W5" i="17"/>
  <c r="V5" i="17"/>
  <c r="U5" i="17"/>
  <c r="T5" i="17"/>
  <c r="W4" i="17"/>
  <c r="X4" i="17" s="1"/>
  <c r="F4" i="59" s="1"/>
  <c r="F4" i="92" s="1"/>
  <c r="V4" i="17"/>
  <c r="U4" i="17"/>
  <c r="T4" i="17"/>
  <c r="E721" i="59"/>
  <c r="P703" i="17"/>
  <c r="E703" i="59"/>
  <c r="G85" i="91" s="1"/>
  <c r="G86" i="91" s="1"/>
  <c r="P691" i="17"/>
  <c r="E691" i="59" s="1"/>
  <c r="E691" i="92" s="1"/>
  <c r="P685" i="17"/>
  <c r="E685" i="59" s="1"/>
  <c r="E677" i="59"/>
  <c r="E677" i="92"/>
  <c r="P669" i="17"/>
  <c r="E669" i="59" s="1"/>
  <c r="E669" i="92" s="1"/>
  <c r="P615" i="17"/>
  <c r="E615" i="59" s="1"/>
  <c r="P593" i="17"/>
  <c r="E593" i="59"/>
  <c r="E567" i="59"/>
  <c r="E567" i="92" s="1"/>
  <c r="P539" i="17"/>
  <c r="E539" i="59" s="1"/>
  <c r="E539" i="92" s="1"/>
  <c r="P493" i="17"/>
  <c r="E493" i="59" s="1"/>
  <c r="E493" i="92" s="1"/>
  <c r="P491" i="17"/>
  <c r="E491" i="59" s="1"/>
  <c r="E491" i="92" s="1"/>
  <c r="P487" i="17"/>
  <c r="E487" i="59" s="1"/>
  <c r="E487" i="92" s="1"/>
  <c r="P483" i="17"/>
  <c r="E483" i="59" s="1"/>
  <c r="E483" i="92" s="1"/>
  <c r="P475" i="17"/>
  <c r="E475" i="59" s="1"/>
  <c r="E475" i="92" s="1"/>
  <c r="P473" i="17"/>
  <c r="E473" i="59" s="1"/>
  <c r="F43" i="60" s="1"/>
  <c r="F44" i="60" s="1"/>
  <c r="P463" i="17"/>
  <c r="E463" i="59"/>
  <c r="E463" i="92" s="1"/>
  <c r="P461" i="17"/>
  <c r="E461" i="59" s="1"/>
  <c r="E461" i="92" s="1"/>
  <c r="P447" i="17"/>
  <c r="E447" i="59" s="1"/>
  <c r="E447" i="92" s="1"/>
  <c r="P441" i="17"/>
  <c r="E441" i="59" s="1"/>
  <c r="E441" i="92" s="1"/>
  <c r="P439" i="17"/>
  <c r="E439" i="59" s="1"/>
  <c r="E439" i="92" s="1"/>
  <c r="P435" i="17"/>
  <c r="E435" i="59" s="1"/>
  <c r="E435" i="92" s="1"/>
  <c r="P429" i="17"/>
  <c r="E429" i="59" s="1"/>
  <c r="E429" i="92" s="1"/>
  <c r="P417" i="17"/>
  <c r="E417" i="59" s="1"/>
  <c r="E417" i="92" s="1"/>
  <c r="P411" i="17"/>
  <c r="E411" i="59" s="1"/>
  <c r="E411" i="92" s="1"/>
  <c r="P409" i="17"/>
  <c r="E409" i="59" s="1"/>
  <c r="E409" i="92" s="1"/>
  <c r="P399" i="17"/>
  <c r="E399" i="59"/>
  <c r="P381" i="17"/>
  <c r="E381" i="59" s="1"/>
  <c r="E381" i="92" s="1"/>
  <c r="P377" i="17"/>
  <c r="E377" i="59" s="1"/>
  <c r="E377" i="92" s="1"/>
  <c r="P369" i="17"/>
  <c r="E369" i="59" s="1"/>
  <c r="F19" i="58" s="1"/>
  <c r="P361" i="17"/>
  <c r="E361" i="59" s="1"/>
  <c r="E361" i="92" s="1"/>
  <c r="P357" i="17"/>
  <c r="E357" i="59" s="1"/>
  <c r="E357" i="92" s="1"/>
  <c r="P351" i="17"/>
  <c r="E351" i="59" s="1"/>
  <c r="P347" i="17"/>
  <c r="E347" i="59" s="1"/>
  <c r="E347" i="92" s="1"/>
  <c r="P345" i="17"/>
  <c r="E345" i="59" s="1"/>
  <c r="E345" i="92" s="1"/>
  <c r="E339" i="59"/>
  <c r="E339" i="92" s="1"/>
  <c r="P337" i="17"/>
  <c r="E337" i="59" s="1"/>
  <c r="E337" i="92" s="1"/>
  <c r="P335" i="17"/>
  <c r="E335" i="59" s="1"/>
  <c r="E335" i="92" s="1"/>
  <c r="P333" i="17"/>
  <c r="E333" i="59" s="1"/>
  <c r="E333" i="92" s="1"/>
  <c r="P329" i="17"/>
  <c r="E329" i="59" s="1"/>
  <c r="E329" i="92"/>
  <c r="P327" i="17"/>
  <c r="E327" i="59" s="1"/>
  <c r="E327" i="92" s="1"/>
  <c r="P321" i="17"/>
  <c r="E321" i="59" s="1"/>
  <c r="E321" i="92" s="1"/>
  <c r="P317" i="17"/>
  <c r="E317" i="59" s="1"/>
  <c r="E317" i="92" s="1"/>
  <c r="P315" i="17"/>
  <c r="E315" i="59" s="1"/>
  <c r="E315" i="92" s="1"/>
  <c r="P311" i="17"/>
  <c r="E311" i="59" s="1"/>
  <c r="E311" i="92" s="1"/>
  <c r="P309" i="17"/>
  <c r="E309" i="59" s="1"/>
  <c r="E309" i="92" s="1"/>
  <c r="E305" i="59"/>
  <c r="E305" i="92" s="1"/>
  <c r="P303" i="17"/>
  <c r="E303" i="59" s="1"/>
  <c r="E303" i="92" s="1"/>
  <c r="P301" i="17"/>
  <c r="E301" i="59" s="1"/>
  <c r="E301" i="92" s="1"/>
  <c r="P297" i="17"/>
  <c r="E297" i="59" s="1"/>
  <c r="E297" i="92" s="1"/>
  <c r="E293" i="59"/>
  <c r="E293" i="92" s="1"/>
  <c r="P291" i="17"/>
  <c r="E291" i="59" s="1"/>
  <c r="E291" i="92" s="1"/>
  <c r="E287" i="59"/>
  <c r="E287" i="92" s="1"/>
  <c r="P285" i="17"/>
  <c r="E285" i="59"/>
  <c r="E285" i="92" s="1"/>
  <c r="P281" i="17"/>
  <c r="E281" i="59" s="1"/>
  <c r="E281" i="92" s="1"/>
  <c r="E279" i="59"/>
  <c r="E279" i="92" s="1"/>
  <c r="P275" i="17"/>
  <c r="E275" i="59" s="1"/>
  <c r="E275" i="92"/>
  <c r="P273" i="17"/>
  <c r="E273" i="59"/>
  <c r="E273" i="92" s="1"/>
  <c r="P269" i="17"/>
  <c r="E269" i="59" s="1"/>
  <c r="E269" i="92" s="1"/>
  <c r="P267" i="17"/>
  <c r="E267" i="59" s="1"/>
  <c r="E267" i="92" s="1"/>
  <c r="P263" i="17"/>
  <c r="E263" i="59" s="1"/>
  <c r="E263" i="92" s="1"/>
  <c r="P261" i="17"/>
  <c r="E261" i="59" s="1"/>
  <c r="E261" i="92" s="1"/>
  <c r="E257" i="59"/>
  <c r="E257" i="92" s="1"/>
  <c r="P255" i="17"/>
  <c r="E255" i="59" s="1"/>
  <c r="P251" i="17"/>
  <c r="E251" i="59" s="1"/>
  <c r="P249" i="17"/>
  <c r="E249" i="59"/>
  <c r="E249" i="92" s="1"/>
  <c r="E247" i="59"/>
  <c r="P245" i="17"/>
  <c r="E245" i="59" s="1"/>
  <c r="P243" i="17"/>
  <c r="E243" i="59" s="1"/>
  <c r="P237" i="17"/>
  <c r="E237" i="59" s="1"/>
  <c r="P231" i="17"/>
  <c r="E231" i="59" s="1"/>
  <c r="F215" i="61" s="1"/>
  <c r="P227" i="17"/>
  <c r="E227" i="59" s="1"/>
  <c r="P225" i="17"/>
  <c r="E225" i="59" s="1"/>
  <c r="P219" i="17"/>
  <c r="E219" i="59" s="1"/>
  <c r="E219" i="92" s="1"/>
  <c r="E215" i="59"/>
  <c r="E215" i="92" s="1"/>
  <c r="P213" i="17"/>
  <c r="E213" i="59" s="1"/>
  <c r="P209" i="17"/>
  <c r="E209" i="59"/>
  <c r="P207" i="17"/>
  <c r="E207" i="59" s="1"/>
  <c r="E207" i="92" s="1"/>
  <c r="E203" i="59"/>
  <c r="F155" i="61" s="1"/>
  <c r="F157" i="61" s="1"/>
  <c r="F158" i="61" s="1"/>
  <c r="D97" i="70" s="1"/>
  <c r="P201" i="17"/>
  <c r="E201" i="59" s="1"/>
  <c r="E201" i="92" s="1"/>
  <c r="P195" i="17"/>
  <c r="E195" i="59" s="1"/>
  <c r="P191" i="17"/>
  <c r="E191" i="59" s="1"/>
  <c r="P189" i="17"/>
  <c r="E189" i="59"/>
  <c r="F16" i="63" s="1"/>
  <c r="P185" i="17"/>
  <c r="E185" i="59" s="1"/>
  <c r="P183" i="17"/>
  <c r="E183" i="59" s="1"/>
  <c r="P177" i="17"/>
  <c r="E177" i="59" s="1"/>
  <c r="F84" i="61" s="1"/>
  <c r="P173" i="17"/>
  <c r="E173" i="59"/>
  <c r="F113" i="61" s="1"/>
  <c r="P171" i="17"/>
  <c r="E171" i="59" s="1"/>
  <c r="E171" i="92" s="1"/>
  <c r="P169" i="17"/>
  <c r="E169" i="59" s="1"/>
  <c r="E169" i="92" s="1"/>
  <c r="E167" i="59"/>
  <c r="P165" i="17"/>
  <c r="E165" i="59" s="1"/>
  <c r="P161" i="17"/>
  <c r="E161" i="59" s="1"/>
  <c r="F42" i="61" s="1"/>
  <c r="P159" i="17"/>
  <c r="E159" i="59" s="1"/>
  <c r="P155" i="17"/>
  <c r="E155" i="59" s="1"/>
  <c r="F11" i="63" s="1"/>
  <c r="P153" i="17"/>
  <c r="E153" i="59" s="1"/>
  <c r="E153" i="92" s="1"/>
  <c r="P149" i="17"/>
  <c r="E149" i="59" s="1"/>
  <c r="P143" i="17"/>
  <c r="E143" i="59" s="1"/>
  <c r="P141" i="17"/>
  <c r="E141" i="59" s="1"/>
  <c r="P137" i="17"/>
  <c r="E137" i="59"/>
  <c r="P135" i="17"/>
  <c r="E135" i="59" s="1"/>
  <c r="F5" i="61" s="1"/>
  <c r="P131" i="17"/>
  <c r="E131" i="59" s="1"/>
  <c r="E131" i="92" s="1"/>
  <c r="P129" i="17"/>
  <c r="E129" i="59"/>
  <c r="E125" i="59"/>
  <c r="E125" i="92" s="1"/>
  <c r="P123" i="17"/>
  <c r="E123" i="59" s="1"/>
  <c r="G23" i="89" s="1"/>
  <c r="G24" i="89" s="1"/>
  <c r="D206" i="70" s="1"/>
  <c r="P117" i="17"/>
  <c r="E117" i="59" s="1"/>
  <c r="E117" i="92" s="1"/>
  <c r="P107" i="17"/>
  <c r="E107" i="59" s="1"/>
  <c r="E107" i="92" s="1"/>
  <c r="P105" i="17"/>
  <c r="E105" i="59" s="1"/>
  <c r="E105" i="92" s="1"/>
  <c r="P93" i="17"/>
  <c r="E93" i="59" s="1"/>
  <c r="G24" i="91" s="1"/>
  <c r="G25" i="91" s="1"/>
  <c r="P87" i="17"/>
  <c r="E87" i="59" s="1"/>
  <c r="E87" i="92" s="1"/>
  <c r="P81" i="17"/>
  <c r="E81" i="59" s="1"/>
  <c r="E81" i="92" s="1"/>
  <c r="P77" i="17"/>
  <c r="E77" i="59" s="1"/>
  <c r="E77" i="92" s="1"/>
  <c r="P59" i="17"/>
  <c r="E59" i="59" s="1"/>
  <c r="P55" i="17"/>
  <c r="E55" i="59" s="1"/>
  <c r="E55" i="92" s="1"/>
  <c r="P35" i="17"/>
  <c r="E35" i="59" s="1"/>
  <c r="E35" i="92" s="1"/>
  <c r="P29" i="17"/>
  <c r="E29" i="59" s="1"/>
  <c r="G18" i="91" s="1"/>
  <c r="G19" i="91" s="1"/>
  <c r="O5" i="17"/>
  <c r="N5" i="17"/>
  <c r="M5" i="17"/>
  <c r="L5" i="17"/>
  <c r="O4" i="17"/>
  <c r="N4" i="17"/>
  <c r="M4" i="17"/>
  <c r="L4" i="17"/>
  <c r="E33" i="55"/>
  <c r="F12" i="56"/>
  <c r="H9" i="81"/>
  <c r="E9" i="81"/>
  <c r="H11" i="81"/>
  <c r="F8" i="81"/>
  <c r="H7" i="81"/>
  <c r="H17" i="81"/>
  <c r="H71" i="17"/>
  <c r="D71" i="59" s="1"/>
  <c r="D71" i="92" s="1"/>
  <c r="H69" i="17"/>
  <c r="D69" i="59" s="1"/>
  <c r="D69" i="92"/>
  <c r="F35" i="55"/>
  <c r="H19" i="81"/>
  <c r="E16" i="81"/>
  <c r="H15" i="81"/>
  <c r="G5" i="17"/>
  <c r="F5" i="17"/>
  <c r="E5" i="17"/>
  <c r="D5" i="17"/>
  <c r="G4" i="17"/>
  <c r="F4" i="17"/>
  <c r="E4" i="17"/>
  <c r="D4" i="17"/>
  <c r="BH2" i="17"/>
  <c r="K3" i="59"/>
  <c r="AZ2" i="17"/>
  <c r="J3" i="59"/>
  <c r="AR2" i="17"/>
  <c r="I3" i="59"/>
  <c r="J2" i="61"/>
  <c r="AJ2" i="17"/>
  <c r="H3" i="59"/>
  <c r="J2" i="91"/>
  <c r="AB2" i="17"/>
  <c r="G3" i="59"/>
  <c r="T2" i="17"/>
  <c r="F3" i="59"/>
  <c r="G2" i="58"/>
  <c r="L2" i="17"/>
  <c r="E3" i="59"/>
  <c r="D2" i="17"/>
  <c r="D3" i="59"/>
  <c r="C215" i="70"/>
  <c r="C217" i="70"/>
  <c r="D217" i="70"/>
  <c r="E217" i="70"/>
  <c r="F217" i="70"/>
  <c r="G217" i="70"/>
  <c r="H217" i="70"/>
  <c r="I217" i="70"/>
  <c r="J217" i="70"/>
  <c r="M15" i="93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I89" i="55"/>
  <c r="I84" i="55"/>
  <c r="K22" i="93"/>
  <c r="M21" i="93"/>
  <c r="M12" i="93"/>
  <c r="M13" i="93"/>
  <c r="M16" i="93"/>
  <c r="M17" i="93"/>
  <c r="M18" i="93"/>
  <c r="M19" i="93"/>
  <c r="M20" i="93"/>
  <c r="M14" i="93"/>
  <c r="M11" i="93"/>
  <c r="H22" i="93"/>
  <c r="M26" i="93"/>
  <c r="K26" i="93"/>
  <c r="O26" i="93"/>
  <c r="AI10" i="82"/>
  <c r="T29" i="55"/>
  <c r="T28" i="55"/>
  <c r="T22" i="55"/>
  <c r="S22" i="55"/>
  <c r="AI9" i="82"/>
  <c r="T21" i="55"/>
  <c r="T24" i="55"/>
  <c r="S24" i="55"/>
  <c r="T17" i="55"/>
  <c r="T7" i="55"/>
  <c r="T12" i="55"/>
  <c r="S6" i="85"/>
  <c r="S9" i="84"/>
  <c r="L12" i="87"/>
  <c r="AJ20" i="81"/>
  <c r="T23" i="55"/>
  <c r="T16" i="55"/>
  <c r="T11" i="55"/>
  <c r="BD837" i="17"/>
  <c r="J837" i="59" s="1"/>
  <c r="J837" i="92" s="1"/>
  <c r="AC73" i="81"/>
  <c r="R29" i="55"/>
  <c r="Q29" i="55"/>
  <c r="R28" i="55"/>
  <c r="Q28" i="55"/>
  <c r="R22" i="55"/>
  <c r="R21" i="55"/>
  <c r="R24" i="55"/>
  <c r="Q25" i="55" s="1"/>
  <c r="Q26" i="55"/>
  <c r="I46" i="70" s="1"/>
  <c r="Q24" i="55"/>
  <c r="R17" i="55"/>
  <c r="R7" i="55"/>
  <c r="Q7" i="55"/>
  <c r="R12" i="55"/>
  <c r="Q12" i="55"/>
  <c r="R95" i="56"/>
  <c r="K37" i="87"/>
  <c r="K35" i="87"/>
  <c r="K34" i="87"/>
  <c r="Q76" i="56"/>
  <c r="K31" i="87"/>
  <c r="K29" i="87"/>
  <c r="K28" i="87"/>
  <c r="K27" i="87"/>
  <c r="K25" i="87"/>
  <c r="K23" i="87"/>
  <c r="K22" i="87"/>
  <c r="K21" i="87"/>
  <c r="K20" i="87"/>
  <c r="K19" i="87"/>
  <c r="R27" i="56"/>
  <c r="K17" i="87"/>
  <c r="K14" i="87"/>
  <c r="K13" i="87"/>
  <c r="K12" i="87"/>
  <c r="K11" i="87"/>
  <c r="K9" i="87"/>
  <c r="R192" i="75"/>
  <c r="R158" i="75"/>
  <c r="R150" i="75"/>
  <c r="R146" i="75"/>
  <c r="R142" i="75"/>
  <c r="R134" i="75"/>
  <c r="R126" i="75"/>
  <c r="R110" i="75"/>
  <c r="R102" i="75"/>
  <c r="R78" i="75"/>
  <c r="R70" i="75"/>
  <c r="R62" i="75"/>
  <c r="R46" i="75"/>
  <c r="R42" i="75"/>
  <c r="R14" i="75"/>
  <c r="R10" i="75"/>
  <c r="R68" i="56"/>
  <c r="R66" i="56"/>
  <c r="R64" i="56"/>
  <c r="R63" i="56"/>
  <c r="R60" i="56"/>
  <c r="R53" i="56"/>
  <c r="R22" i="56"/>
  <c r="R16" i="56"/>
  <c r="AD12" i="81"/>
  <c r="AD11" i="81"/>
  <c r="R161" i="55"/>
  <c r="R121" i="55"/>
  <c r="R146" i="55"/>
  <c r="R6" i="55"/>
  <c r="R101" i="55"/>
  <c r="R23" i="55"/>
  <c r="R16" i="55"/>
  <c r="Q16" i="55"/>
  <c r="R11" i="55"/>
  <c r="Q11" i="55"/>
  <c r="AF837" i="17"/>
  <c r="G837" i="59" s="1"/>
  <c r="G837" i="92" s="1"/>
  <c r="P28" i="55"/>
  <c r="P22" i="55"/>
  <c r="O13" i="56"/>
  <c r="O21" i="55"/>
  <c r="P24" i="55"/>
  <c r="O25" i="55" s="1"/>
  <c r="O26" i="55" s="1"/>
  <c r="H46" i="70" s="1"/>
  <c r="P17" i="55"/>
  <c r="O17" i="55"/>
  <c r="O162" i="55"/>
  <c r="P107" i="55"/>
  <c r="P7" i="55"/>
  <c r="O7" i="55"/>
  <c r="P12" i="55"/>
  <c r="O12" i="55"/>
  <c r="J36" i="87"/>
  <c r="J35" i="87"/>
  <c r="J33" i="87"/>
  <c r="J31" i="87"/>
  <c r="O25" i="56"/>
  <c r="J30" i="87"/>
  <c r="J29" i="87"/>
  <c r="J25" i="87"/>
  <c r="J22" i="87"/>
  <c r="J21" i="87"/>
  <c r="J20" i="87"/>
  <c r="P27" i="56"/>
  <c r="O26" i="56"/>
  <c r="J17" i="87"/>
  <c r="J15" i="87"/>
  <c r="J11" i="87"/>
  <c r="J9" i="87"/>
  <c r="O47" i="56"/>
  <c r="O183" i="75"/>
  <c r="O54" i="75"/>
  <c r="O30" i="75"/>
  <c r="O18" i="75"/>
  <c r="O10" i="75"/>
  <c r="O66" i="56"/>
  <c r="O64" i="56"/>
  <c r="O61" i="56"/>
  <c r="O53" i="56"/>
  <c r="Y7" i="81"/>
  <c r="O141" i="55"/>
  <c r="O91" i="55"/>
  <c r="O66" i="55"/>
  <c r="O46" i="55"/>
  <c r="Y21" i="81"/>
  <c r="P16" i="55"/>
  <c r="P11" i="55"/>
  <c r="O11" i="55"/>
  <c r="O13" i="55" s="1"/>
  <c r="O14" i="55" s="1"/>
  <c r="H44" i="70" s="1"/>
  <c r="O5" i="85"/>
  <c r="V46" i="81"/>
  <c r="N163" i="75"/>
  <c r="N147" i="75"/>
  <c r="N75" i="75"/>
  <c r="N55" i="75"/>
  <c r="N19" i="75"/>
  <c r="N196" i="75"/>
  <c r="N139" i="75"/>
  <c r="N127" i="75"/>
  <c r="N107" i="75"/>
  <c r="N95" i="75"/>
  <c r="N83" i="75"/>
  <c r="N35" i="75"/>
  <c r="N11" i="84"/>
  <c r="M87" i="55"/>
  <c r="N82" i="55"/>
  <c r="N62" i="55"/>
  <c r="M33" i="55"/>
  <c r="M32" i="55"/>
  <c r="N57" i="55"/>
  <c r="N47" i="55"/>
  <c r="M48" i="55" s="1"/>
  <c r="M49" i="55" s="1"/>
  <c r="G49" i="70" s="1"/>
  <c r="N28" i="55"/>
  <c r="N22" i="55"/>
  <c r="M42" i="55"/>
  <c r="N24" i="55"/>
  <c r="N17" i="55"/>
  <c r="M157" i="55"/>
  <c r="M127" i="55"/>
  <c r="N12" i="55"/>
  <c r="M88" i="56"/>
  <c r="I34" i="87"/>
  <c r="I33" i="87"/>
  <c r="M76" i="56"/>
  <c r="I30" i="87"/>
  <c r="I25" i="87"/>
  <c r="I22" i="87"/>
  <c r="I19" i="87"/>
  <c r="N26" i="56"/>
  <c r="N74" i="56"/>
  <c r="I16" i="87"/>
  <c r="I15" i="87"/>
  <c r="M40" i="56"/>
  <c r="I9" i="87"/>
  <c r="I8" i="87"/>
  <c r="M138" i="75"/>
  <c r="M126" i="75"/>
  <c r="M90" i="75"/>
  <c r="M86" i="75"/>
  <c r="M18" i="75"/>
  <c r="M10" i="75"/>
  <c r="M69" i="56"/>
  <c r="X12" i="81"/>
  <c r="W11" i="81"/>
  <c r="W7" i="81"/>
  <c r="N6" i="55"/>
  <c r="M6" i="55"/>
  <c r="M8" i="55" s="1"/>
  <c r="M9" i="55" s="1"/>
  <c r="G43" i="70" s="1"/>
  <c r="M101" i="55"/>
  <c r="N91" i="55"/>
  <c r="U21" i="81"/>
  <c r="X20" i="81"/>
  <c r="N23" i="55"/>
  <c r="N16" i="55"/>
  <c r="M11" i="55"/>
  <c r="W19" i="81"/>
  <c r="X27" i="81" s="1"/>
  <c r="U35" i="81" s="1"/>
  <c r="G30" i="70" s="1"/>
  <c r="X16" i="81"/>
  <c r="U15" i="81"/>
  <c r="M5" i="85"/>
  <c r="AF825" i="17"/>
  <c r="G825" i="59"/>
  <c r="G825" i="92" s="1"/>
  <c r="AF801" i="17"/>
  <c r="G801" i="59" s="1"/>
  <c r="G801" i="92" s="1"/>
  <c r="AF795" i="17"/>
  <c r="G795" i="59" s="1"/>
  <c r="G795" i="92" s="1"/>
  <c r="L7" i="75"/>
  <c r="AF631" i="17"/>
  <c r="G631" i="59" s="1"/>
  <c r="G631" i="92" s="1"/>
  <c r="L15" i="56"/>
  <c r="L8" i="85"/>
  <c r="S13" i="82"/>
  <c r="Q13" i="82"/>
  <c r="L92" i="55"/>
  <c r="K92" i="55"/>
  <c r="K87" i="55"/>
  <c r="L82" i="55"/>
  <c r="K82" i="55"/>
  <c r="K152" i="55"/>
  <c r="K62" i="55"/>
  <c r="K34" i="55"/>
  <c r="K33" i="55"/>
  <c r="K32" i="55"/>
  <c r="R10" i="82"/>
  <c r="L57" i="55"/>
  <c r="K57" i="55"/>
  <c r="K56" i="55"/>
  <c r="L36" i="55"/>
  <c r="L29" i="55"/>
  <c r="K29" i="55"/>
  <c r="L28" i="55"/>
  <c r="K28" i="55"/>
  <c r="T6" i="82"/>
  <c r="L22" i="55"/>
  <c r="K22" i="55"/>
  <c r="L13" i="56"/>
  <c r="K12" i="56"/>
  <c r="L40" i="55"/>
  <c r="Q9" i="82"/>
  <c r="S5" i="82"/>
  <c r="L21" i="55"/>
  <c r="K21" i="55"/>
  <c r="L24" i="55"/>
  <c r="K24" i="55"/>
  <c r="L17" i="55"/>
  <c r="K17" i="55"/>
  <c r="L157" i="55"/>
  <c r="K158" i="55" s="1"/>
  <c r="K159" i="55" s="1"/>
  <c r="F67" i="70" s="1"/>
  <c r="K157" i="55"/>
  <c r="K131" i="55"/>
  <c r="K127" i="55"/>
  <c r="K112" i="55"/>
  <c r="K107" i="55"/>
  <c r="K106" i="55"/>
  <c r="K97" i="55"/>
  <c r="K142" i="55"/>
  <c r="K137" i="55"/>
  <c r="K7" i="55"/>
  <c r="L12" i="55"/>
  <c r="K12" i="55"/>
  <c r="L6" i="85"/>
  <c r="L9" i="84"/>
  <c r="H37" i="87"/>
  <c r="H36" i="87"/>
  <c r="H35" i="87"/>
  <c r="H34" i="87"/>
  <c r="H33" i="87"/>
  <c r="K75" i="56"/>
  <c r="H29" i="87"/>
  <c r="H24" i="87"/>
  <c r="H22" i="87"/>
  <c r="H21" i="87"/>
  <c r="H20" i="87"/>
  <c r="H18" i="87"/>
  <c r="L27" i="56"/>
  <c r="L26" i="56"/>
  <c r="H16" i="87"/>
  <c r="K55" i="56"/>
  <c r="H15" i="87"/>
  <c r="L24" i="56"/>
  <c r="K24" i="56"/>
  <c r="H12" i="87"/>
  <c r="K40" i="56"/>
  <c r="H9" i="87"/>
  <c r="L73" i="56"/>
  <c r="K33" i="56"/>
  <c r="H7" i="87"/>
  <c r="K6" i="56"/>
  <c r="L188" i="75"/>
  <c r="K183" i="75"/>
  <c r="L204" i="75"/>
  <c r="L170" i="75"/>
  <c r="K170" i="75"/>
  <c r="K166" i="75"/>
  <c r="K154" i="75"/>
  <c r="K150" i="75"/>
  <c r="L146" i="75"/>
  <c r="K146" i="75"/>
  <c r="L138" i="75"/>
  <c r="K138" i="75"/>
  <c r="L130" i="75"/>
  <c r="K130" i="75"/>
  <c r="K126" i="75"/>
  <c r="L122" i="75"/>
  <c r="K122" i="75"/>
  <c r="L114" i="75"/>
  <c r="L106" i="75"/>
  <c r="K106" i="75"/>
  <c r="K98" i="75"/>
  <c r="K90" i="75"/>
  <c r="K74" i="75"/>
  <c r="L66" i="75"/>
  <c r="K58" i="75"/>
  <c r="L50" i="75"/>
  <c r="K46" i="75"/>
  <c r="L38" i="75"/>
  <c r="K38" i="75"/>
  <c r="L30" i="75"/>
  <c r="K26" i="75"/>
  <c r="L22" i="75"/>
  <c r="K22" i="75"/>
  <c r="L67" i="56"/>
  <c r="L65" i="56"/>
  <c r="K65" i="56"/>
  <c r="K63" i="56"/>
  <c r="L39" i="56"/>
  <c r="L16" i="56"/>
  <c r="R13" i="81"/>
  <c r="T10" i="81"/>
  <c r="S10" i="81"/>
  <c r="S11" i="81"/>
  <c r="R11" i="81"/>
  <c r="T8" i="81"/>
  <c r="Q47" i="81" s="1"/>
  <c r="Q48" i="81" s="1"/>
  <c r="F34" i="70" s="1"/>
  <c r="L126" i="55"/>
  <c r="L6" i="55"/>
  <c r="T18" i="81"/>
  <c r="K91" i="55"/>
  <c r="K81" i="55"/>
  <c r="K83" i="55" s="1"/>
  <c r="K84" i="55" s="1"/>
  <c r="F54" i="70" s="1"/>
  <c r="K76" i="55"/>
  <c r="K78" i="55" s="1"/>
  <c r="K46" i="55"/>
  <c r="AF43" i="17"/>
  <c r="G43" i="59" s="1"/>
  <c r="H11" i="60" s="1"/>
  <c r="H12" i="60"/>
  <c r="F16" i="70" s="1"/>
  <c r="T21" i="81"/>
  <c r="L41" i="55"/>
  <c r="Q20" i="81"/>
  <c r="L23" i="55"/>
  <c r="K11" i="55"/>
  <c r="T19" i="81"/>
  <c r="S19" i="81"/>
  <c r="T27" i="81" s="1"/>
  <c r="R19" i="81"/>
  <c r="T16" i="81"/>
  <c r="Q16" i="81"/>
  <c r="R15" i="81"/>
  <c r="M73" i="81"/>
  <c r="M40" i="81"/>
  <c r="J189" i="75"/>
  <c r="I167" i="75"/>
  <c r="J159" i="75"/>
  <c r="I75" i="75"/>
  <c r="I19" i="75"/>
  <c r="J135" i="75"/>
  <c r="I135" i="75"/>
  <c r="I136" i="75" s="1"/>
  <c r="E154" i="70" s="1"/>
  <c r="J103" i="75"/>
  <c r="I35" i="75"/>
  <c r="J27" i="75"/>
  <c r="J7" i="75"/>
  <c r="J8" i="85"/>
  <c r="J87" i="55"/>
  <c r="I87" i="55"/>
  <c r="I82" i="55"/>
  <c r="I77" i="55"/>
  <c r="I62" i="55"/>
  <c r="I34" i="55"/>
  <c r="N10" i="82"/>
  <c r="M10" i="82"/>
  <c r="I47" i="55"/>
  <c r="J36" i="55"/>
  <c r="I36" i="55"/>
  <c r="J29" i="55"/>
  <c r="I29" i="55"/>
  <c r="J28" i="55"/>
  <c r="N9" i="82"/>
  <c r="M9" i="82"/>
  <c r="J21" i="55"/>
  <c r="J24" i="55"/>
  <c r="I24" i="55"/>
  <c r="J17" i="55"/>
  <c r="I157" i="55"/>
  <c r="I122" i="55"/>
  <c r="I112" i="55"/>
  <c r="J107" i="55"/>
  <c r="I106" i="55"/>
  <c r="I97" i="55"/>
  <c r="J137" i="55"/>
  <c r="I137" i="55"/>
  <c r="I7" i="55"/>
  <c r="J14" i="56"/>
  <c r="X419" i="17"/>
  <c r="F419" i="59" s="1"/>
  <c r="F419" i="92" s="1"/>
  <c r="I12" i="55"/>
  <c r="I6" i="85"/>
  <c r="X347" i="17"/>
  <c r="F347" i="59" s="1"/>
  <c r="I9" i="84"/>
  <c r="X329" i="17"/>
  <c r="F329" i="59" s="1"/>
  <c r="J88" i="56"/>
  <c r="G37" i="87"/>
  <c r="G36" i="87"/>
  <c r="I42" i="56"/>
  <c r="G35" i="87"/>
  <c r="X309" i="17"/>
  <c r="F309" i="59" s="1"/>
  <c r="F309" i="92" s="1"/>
  <c r="G33" i="87"/>
  <c r="X307" i="17"/>
  <c r="F307" i="59" s="1"/>
  <c r="F307" i="92" s="1"/>
  <c r="J75" i="56"/>
  <c r="I75" i="56"/>
  <c r="X303" i="17"/>
  <c r="F303" i="59"/>
  <c r="F303" i="92" s="1"/>
  <c r="G31" i="87"/>
  <c r="X301" i="17"/>
  <c r="F301" i="59" s="1"/>
  <c r="F301" i="92" s="1"/>
  <c r="I8" i="56"/>
  <c r="G28" i="87"/>
  <c r="G27" i="87"/>
  <c r="G25" i="87"/>
  <c r="G24" i="87"/>
  <c r="G21" i="87"/>
  <c r="G20" i="87"/>
  <c r="J26" i="56"/>
  <c r="G17" i="87"/>
  <c r="I55" i="56"/>
  <c r="G13" i="87"/>
  <c r="I48" i="56"/>
  <c r="G11" i="87"/>
  <c r="G10" i="87"/>
  <c r="J73" i="56"/>
  <c r="I73" i="56"/>
  <c r="G7" i="87"/>
  <c r="J6" i="56"/>
  <c r="J183" i="75"/>
  <c r="J204" i="75"/>
  <c r="J170" i="75"/>
  <c r="J158" i="75"/>
  <c r="I158" i="75"/>
  <c r="J146" i="75"/>
  <c r="I146" i="75"/>
  <c r="J138" i="75"/>
  <c r="I134" i="75"/>
  <c r="J130" i="75"/>
  <c r="I130" i="75"/>
  <c r="I126" i="75"/>
  <c r="I122" i="75"/>
  <c r="J118" i="75"/>
  <c r="I118" i="75"/>
  <c r="J114" i="75"/>
  <c r="J110" i="75"/>
  <c r="I110" i="75"/>
  <c r="I102" i="75"/>
  <c r="J94" i="75"/>
  <c r="I94" i="75"/>
  <c r="J90" i="75"/>
  <c r="J86" i="75"/>
  <c r="I86" i="75"/>
  <c r="J82" i="75"/>
  <c r="I82" i="75"/>
  <c r="I78" i="75"/>
  <c r="J74" i="75"/>
  <c r="I76" i="75" s="1"/>
  <c r="E139" i="70" s="1"/>
  <c r="I66" i="75"/>
  <c r="J62" i="75"/>
  <c r="I62" i="75"/>
  <c r="I54" i="75"/>
  <c r="I50" i="75"/>
  <c r="J42" i="75"/>
  <c r="I44" i="75" s="1"/>
  <c r="E131" i="70" s="1"/>
  <c r="I38" i="75"/>
  <c r="J30" i="75"/>
  <c r="I30" i="75"/>
  <c r="J26" i="75"/>
  <c r="I28" i="75" s="1"/>
  <c r="E127" i="70" s="1"/>
  <c r="I26" i="75"/>
  <c r="I18" i="75"/>
  <c r="J14" i="75"/>
  <c r="I14" i="75"/>
  <c r="I10" i="75"/>
  <c r="J6" i="75"/>
  <c r="I6" i="75"/>
  <c r="I70" i="56"/>
  <c r="I69" i="56"/>
  <c r="J68" i="56"/>
  <c r="I68" i="56"/>
  <c r="J66" i="56"/>
  <c r="I66" i="56"/>
  <c r="I65" i="56"/>
  <c r="I64" i="56"/>
  <c r="J63" i="56"/>
  <c r="I63" i="56"/>
  <c r="J62" i="56"/>
  <c r="I61" i="56"/>
  <c r="I60" i="56"/>
  <c r="J39" i="56"/>
  <c r="I53" i="56"/>
  <c r="J32" i="56"/>
  <c r="I32" i="56"/>
  <c r="J22" i="56"/>
  <c r="I22" i="56"/>
  <c r="J5" i="56"/>
  <c r="I5" i="56"/>
  <c r="J71" i="56"/>
  <c r="P12" i="81"/>
  <c r="N12" i="81"/>
  <c r="M12" i="81"/>
  <c r="M10" i="81"/>
  <c r="M9" i="81"/>
  <c r="M11" i="81"/>
  <c r="M8" i="81"/>
  <c r="P7" i="81"/>
  <c r="M7" i="81"/>
  <c r="J156" i="55"/>
  <c r="I156" i="55"/>
  <c r="J116" i="55"/>
  <c r="I116" i="55"/>
  <c r="J111" i="55"/>
  <c r="I111" i="55"/>
  <c r="J151" i="55"/>
  <c r="I146" i="55"/>
  <c r="J6" i="55"/>
  <c r="I6" i="55"/>
  <c r="J101" i="55"/>
  <c r="I101" i="55"/>
  <c r="I96" i="55"/>
  <c r="J91" i="55"/>
  <c r="I91" i="55"/>
  <c r="I93" i="55" s="1"/>
  <c r="I94" i="55" s="1"/>
  <c r="E56" i="70" s="1"/>
  <c r="I86" i="55"/>
  <c r="J81" i="55"/>
  <c r="I76" i="55"/>
  <c r="J66" i="55"/>
  <c r="I66" i="55"/>
  <c r="J51" i="55"/>
  <c r="I51" i="55"/>
  <c r="J46" i="55"/>
  <c r="I46" i="55"/>
  <c r="I35" i="55"/>
  <c r="N21" i="81"/>
  <c r="M21" i="81"/>
  <c r="J23" i="55"/>
  <c r="I23" i="55"/>
  <c r="J16" i="55"/>
  <c r="I16" i="55"/>
  <c r="J11" i="55"/>
  <c r="I11" i="55"/>
  <c r="P19" i="81"/>
  <c r="O19" i="81"/>
  <c r="P27" i="81" s="1"/>
  <c r="M19" i="81"/>
  <c r="M15" i="81"/>
  <c r="E837" i="59"/>
  <c r="E837" i="92" s="1"/>
  <c r="P828" i="17"/>
  <c r="E828" i="59" s="1"/>
  <c r="E828" i="92" s="1"/>
  <c r="P802" i="17"/>
  <c r="E802" i="59" s="1"/>
  <c r="E802" i="92" s="1"/>
  <c r="P800" i="17"/>
  <c r="E800" i="59" s="1"/>
  <c r="E800" i="92" s="1"/>
  <c r="P798" i="17"/>
  <c r="E798" i="59" s="1"/>
  <c r="E798" i="92" s="1"/>
  <c r="K73" i="81"/>
  <c r="I74" i="81" s="1"/>
  <c r="I75" i="81" s="1"/>
  <c r="D39" i="70" s="1"/>
  <c r="K68" i="81"/>
  <c r="L58" i="81"/>
  <c r="K52" i="81"/>
  <c r="P784" i="17"/>
  <c r="E784" i="59" s="1"/>
  <c r="E784" i="92" s="1"/>
  <c r="H201" i="75"/>
  <c r="H159" i="75"/>
  <c r="P764" i="17"/>
  <c r="E764" i="59"/>
  <c r="H75" i="75"/>
  <c r="H67" i="75"/>
  <c r="H55" i="75"/>
  <c r="H19" i="75"/>
  <c r="H99" i="75"/>
  <c r="H87" i="75"/>
  <c r="H83" i="75"/>
  <c r="H7" i="84"/>
  <c r="P556" i="17"/>
  <c r="E556" i="59" s="1"/>
  <c r="P548" i="17"/>
  <c r="E548" i="59" s="1"/>
  <c r="P534" i="17"/>
  <c r="E534" i="59" s="1"/>
  <c r="E534" i="92" s="1"/>
  <c r="P528" i="17"/>
  <c r="E528" i="59" s="1"/>
  <c r="G15" i="56"/>
  <c r="P514" i="17"/>
  <c r="E514" i="59" s="1"/>
  <c r="E514" i="92" s="1"/>
  <c r="P510" i="17"/>
  <c r="E510" i="59" s="1"/>
  <c r="E510" i="92" s="1"/>
  <c r="P500" i="17"/>
  <c r="E500" i="59"/>
  <c r="E500" i="92" s="1"/>
  <c r="P494" i="17"/>
  <c r="E494" i="59" s="1"/>
  <c r="E494" i="92" s="1"/>
  <c r="P488" i="17"/>
  <c r="E488" i="59" s="1"/>
  <c r="E488" i="92" s="1"/>
  <c r="G72" i="55"/>
  <c r="H71" i="55"/>
  <c r="G92" i="55"/>
  <c r="H87" i="55"/>
  <c r="G88" i="55" s="1"/>
  <c r="G89" i="55" s="1"/>
  <c r="D55" i="70" s="1"/>
  <c r="H82" i="55"/>
  <c r="G152" i="55"/>
  <c r="H147" i="55"/>
  <c r="H67" i="55"/>
  <c r="H62" i="55"/>
  <c r="P476" i="17"/>
  <c r="E476" i="59"/>
  <c r="E476" i="92" s="1"/>
  <c r="G34" i="55"/>
  <c r="I10" i="82"/>
  <c r="P466" i="17"/>
  <c r="E466" i="59" s="1"/>
  <c r="E466" i="92" s="1"/>
  <c r="G57" i="55"/>
  <c r="H56" i="55"/>
  <c r="G47" i="55"/>
  <c r="P456" i="17"/>
  <c r="E456" i="59" s="1"/>
  <c r="G29" i="55"/>
  <c r="H28" i="55"/>
  <c r="L9" i="82"/>
  <c r="G40" i="55"/>
  <c r="H42" i="55"/>
  <c r="P444" i="17"/>
  <c r="E444" i="59" s="1"/>
  <c r="E444" i="92" s="1"/>
  <c r="H24" i="55"/>
  <c r="G24" i="55"/>
  <c r="H17" i="55"/>
  <c r="G157" i="55"/>
  <c r="G132" i="55"/>
  <c r="H131" i="55"/>
  <c r="G127" i="55"/>
  <c r="H122" i="55"/>
  <c r="H112" i="55"/>
  <c r="G107" i="55"/>
  <c r="H106" i="55"/>
  <c r="G102" i="55"/>
  <c r="H97" i="55"/>
  <c r="H142" i="55"/>
  <c r="H7" i="55"/>
  <c r="H12" i="55"/>
  <c r="G14" i="55"/>
  <c r="D44" i="70" s="1"/>
  <c r="H6" i="85"/>
  <c r="G14" i="84"/>
  <c r="G9" i="84"/>
  <c r="P332" i="17"/>
  <c r="E332" i="59" s="1"/>
  <c r="E332" i="92" s="1"/>
  <c r="P322" i="17"/>
  <c r="E322" i="59" s="1"/>
  <c r="E322" i="92" s="1"/>
  <c r="P318" i="17"/>
  <c r="E318" i="59" s="1"/>
  <c r="E318" i="92" s="1"/>
  <c r="G88" i="56"/>
  <c r="P312" i="17"/>
  <c r="E312" i="59" s="1"/>
  <c r="E312" i="92" s="1"/>
  <c r="F37" i="87"/>
  <c r="F35" i="87"/>
  <c r="G49" i="56"/>
  <c r="F34" i="87"/>
  <c r="F33" i="87"/>
  <c r="G25" i="56"/>
  <c r="H8" i="56"/>
  <c r="F29" i="87"/>
  <c r="P298" i="17"/>
  <c r="E298" i="59" s="1"/>
  <c r="E298" i="92" s="1"/>
  <c r="F26" i="87"/>
  <c r="P294" i="17"/>
  <c r="E294" i="59" s="1"/>
  <c r="E294" i="92" s="1"/>
  <c r="F25" i="87"/>
  <c r="F24" i="87"/>
  <c r="F22" i="87"/>
  <c r="P290" i="17"/>
  <c r="E290" i="59" s="1"/>
  <c r="E290" i="92" s="1"/>
  <c r="P282" i="17"/>
  <c r="E282" i="59" s="1"/>
  <c r="E282" i="92" s="1"/>
  <c r="H27" i="56"/>
  <c r="H26" i="56"/>
  <c r="H74" i="56"/>
  <c r="H41" i="56"/>
  <c r="F13" i="87"/>
  <c r="H7" i="56"/>
  <c r="F11" i="87"/>
  <c r="G54" i="56"/>
  <c r="G40" i="56"/>
  <c r="P270" i="17"/>
  <c r="E270" i="59" s="1"/>
  <c r="E270" i="92" s="1"/>
  <c r="F9" i="87"/>
  <c r="F8" i="87"/>
  <c r="F6" i="87"/>
  <c r="G6" i="56"/>
  <c r="H192" i="75"/>
  <c r="H188" i="75"/>
  <c r="G183" i="75"/>
  <c r="H204" i="75"/>
  <c r="H178" i="75"/>
  <c r="H162" i="75"/>
  <c r="G162" i="75"/>
  <c r="G158" i="75"/>
  <c r="H154" i="75"/>
  <c r="H146" i="75"/>
  <c r="H134" i="75"/>
  <c r="G134" i="75"/>
  <c r="G122" i="75"/>
  <c r="G110" i="75"/>
  <c r="H98" i="75"/>
  <c r="G100" i="75" s="1"/>
  <c r="D145" i="70" s="1"/>
  <c r="G94" i="75"/>
  <c r="H90" i="75"/>
  <c r="G90" i="75"/>
  <c r="G86" i="75"/>
  <c r="G74" i="75"/>
  <c r="G62" i="75"/>
  <c r="H58" i="75"/>
  <c r="G54" i="75"/>
  <c r="H38" i="75"/>
  <c r="G38" i="75"/>
  <c r="G30" i="75"/>
  <c r="H26" i="75"/>
  <c r="G26" i="75"/>
  <c r="H22" i="75"/>
  <c r="G18" i="75"/>
  <c r="G10" i="75"/>
  <c r="H6" i="75"/>
  <c r="G68" i="56"/>
  <c r="H67" i="56"/>
  <c r="G66" i="56"/>
  <c r="H65" i="56"/>
  <c r="G64" i="56"/>
  <c r="H63" i="56"/>
  <c r="G63" i="56"/>
  <c r="G72" i="56" s="1"/>
  <c r="G77" i="56" s="1"/>
  <c r="G78" i="56" s="1"/>
  <c r="D180" i="70" s="1"/>
  <c r="G62" i="56"/>
  <c r="G60" i="56"/>
  <c r="H39" i="56"/>
  <c r="G39" i="56"/>
  <c r="H32" i="56"/>
  <c r="G22" i="56"/>
  <c r="G46" i="56"/>
  <c r="H71" i="56"/>
  <c r="G71" i="56"/>
  <c r="J12" i="81"/>
  <c r="I12" i="81"/>
  <c r="K11" i="81"/>
  <c r="K8" i="81"/>
  <c r="I8" i="81"/>
  <c r="K7" i="81"/>
  <c r="J7" i="81"/>
  <c r="H126" i="55"/>
  <c r="G121" i="55"/>
  <c r="H116" i="55"/>
  <c r="G111" i="55"/>
  <c r="G151" i="55"/>
  <c r="G146" i="55"/>
  <c r="H6" i="55"/>
  <c r="G6" i="55"/>
  <c r="G8" i="55" s="1"/>
  <c r="G9" i="55" s="1"/>
  <c r="D43" i="70" s="1"/>
  <c r="H141" i="55"/>
  <c r="G141" i="55"/>
  <c r="K17" i="81"/>
  <c r="L25" i="81" s="1"/>
  <c r="G101" i="55"/>
  <c r="H86" i="55"/>
  <c r="G81" i="55"/>
  <c r="G83" i="55" s="1"/>
  <c r="G84" i="55" s="1"/>
  <c r="D54" i="70" s="1"/>
  <c r="G61" i="55"/>
  <c r="G51" i="55"/>
  <c r="H46" i="55"/>
  <c r="G46" i="55"/>
  <c r="G35" i="55"/>
  <c r="I21" i="81"/>
  <c r="H23" i="55"/>
  <c r="G23" i="55"/>
  <c r="G25" i="55" s="1"/>
  <c r="G26" i="55" s="1"/>
  <c r="D46" i="70" s="1"/>
  <c r="G16" i="55"/>
  <c r="H11" i="55"/>
  <c r="G11" i="55"/>
  <c r="G13" i="55" s="1"/>
  <c r="K19" i="81"/>
  <c r="L27" i="81"/>
  <c r="I19" i="81"/>
  <c r="I16" i="81"/>
  <c r="G68" i="81"/>
  <c r="E58" i="81"/>
  <c r="F63" i="81"/>
  <c r="F201" i="75"/>
  <c r="E143" i="75"/>
  <c r="E79" i="75"/>
  <c r="F71" i="75"/>
  <c r="E184" i="75"/>
  <c r="E107" i="75"/>
  <c r="E103" i="75"/>
  <c r="F99" i="75"/>
  <c r="E43" i="75"/>
  <c r="F39" i="75"/>
  <c r="F27" i="75"/>
  <c r="F15" i="75"/>
  <c r="F8" i="84"/>
  <c r="E7" i="84"/>
  <c r="H536" i="17"/>
  <c r="D536" i="59" s="1"/>
  <c r="D536" i="92" s="1"/>
  <c r="E8" i="85"/>
  <c r="G13" i="82"/>
  <c r="E13" i="82"/>
  <c r="E72" i="55"/>
  <c r="E82" i="55"/>
  <c r="E152" i="55"/>
  <c r="F67" i="55"/>
  <c r="E32" i="55"/>
  <c r="F47" i="55"/>
  <c r="E28" i="55"/>
  <c r="E13" i="56"/>
  <c r="E12" i="56"/>
  <c r="E9" i="82"/>
  <c r="C20" i="70"/>
  <c r="E21" i="55"/>
  <c r="E42" i="55"/>
  <c r="E17" i="55"/>
  <c r="E131" i="55"/>
  <c r="E117" i="55"/>
  <c r="E112" i="55"/>
  <c r="E102" i="55"/>
  <c r="E142" i="55"/>
  <c r="E7" i="55"/>
  <c r="E12" i="55"/>
  <c r="E14" i="84"/>
  <c r="F9" i="84"/>
  <c r="E9" i="84"/>
  <c r="E88" i="56"/>
  <c r="E49" i="56"/>
  <c r="E76" i="56"/>
  <c r="E75" i="56"/>
  <c r="E35" i="56"/>
  <c r="F25" i="56"/>
  <c r="E25" i="56"/>
  <c r="E29" i="87"/>
  <c r="E24" i="87"/>
  <c r="E21" i="87"/>
  <c r="E19" i="87"/>
  <c r="E26" i="56"/>
  <c r="E55" i="56"/>
  <c r="E15" i="87"/>
  <c r="E14" i="87"/>
  <c r="E48" i="56"/>
  <c r="E11" i="87"/>
  <c r="E73" i="56"/>
  <c r="E23" i="56"/>
  <c r="F183" i="75"/>
  <c r="E183" i="75"/>
  <c r="E174" i="75"/>
  <c r="E170" i="75"/>
  <c r="E150" i="75"/>
  <c r="F142" i="75"/>
  <c r="E142" i="75"/>
  <c r="E134" i="75"/>
  <c r="E126" i="75"/>
  <c r="F118" i="75"/>
  <c r="E120" i="75" s="1"/>
  <c r="C150" i="70" s="1"/>
  <c r="E118" i="75"/>
  <c r="E102" i="75"/>
  <c r="E94" i="75"/>
  <c r="F86" i="75"/>
  <c r="E86" i="75"/>
  <c r="F78" i="75"/>
  <c r="E80" i="75" s="1"/>
  <c r="C140" i="70" s="1"/>
  <c r="E78" i="75"/>
  <c r="F74" i="75"/>
  <c r="E66" i="75"/>
  <c r="E54" i="75"/>
  <c r="E50" i="75"/>
  <c r="F42" i="75"/>
  <c r="E30" i="75"/>
  <c r="E26" i="75"/>
  <c r="F22" i="75"/>
  <c r="E18" i="75"/>
  <c r="E14" i="75"/>
  <c r="E10" i="75"/>
  <c r="F6" i="75"/>
  <c r="E6" i="75"/>
  <c r="F69" i="56"/>
  <c r="E68" i="56"/>
  <c r="E65" i="56"/>
  <c r="E63" i="56"/>
  <c r="E60" i="56"/>
  <c r="E39" i="56"/>
  <c r="E53" i="56"/>
  <c r="E22" i="56"/>
  <c r="E5" i="56"/>
  <c r="F16" i="56"/>
  <c r="E16" i="56"/>
  <c r="F71" i="56"/>
  <c r="E71" i="56"/>
  <c r="H13" i="81"/>
  <c r="F13" i="81"/>
  <c r="E13" i="81"/>
  <c r="E12" i="81"/>
  <c r="F10" i="81"/>
  <c r="E11" i="81"/>
  <c r="E7" i="81"/>
  <c r="E156" i="55"/>
  <c r="E126" i="55"/>
  <c r="E121" i="55"/>
  <c r="E146" i="55"/>
  <c r="E6" i="55"/>
  <c r="G18" i="81"/>
  <c r="H26" i="81" s="1"/>
  <c r="E136" i="55"/>
  <c r="F101" i="55"/>
  <c r="E101" i="55"/>
  <c r="E103" i="55" s="1"/>
  <c r="E104" i="55" s="1"/>
  <c r="C58" i="70" s="1"/>
  <c r="E96" i="55"/>
  <c r="F91" i="55"/>
  <c r="E86" i="55"/>
  <c r="E81" i="55"/>
  <c r="F66" i="55"/>
  <c r="H49" i="17"/>
  <c r="D49" i="59" s="1"/>
  <c r="D49" i="92" s="1"/>
  <c r="F61" i="55"/>
  <c r="E61" i="55"/>
  <c r="D47" i="59"/>
  <c r="E35" i="55"/>
  <c r="G21" i="81"/>
  <c r="H29" i="81" s="1"/>
  <c r="E37" i="81" s="1"/>
  <c r="C32" i="70" s="1"/>
  <c r="E21" i="81"/>
  <c r="H20" i="81"/>
  <c r="F23" i="55"/>
  <c r="E23" i="55"/>
  <c r="E16" i="55"/>
  <c r="G19" i="81"/>
  <c r="H27" i="81" s="1"/>
  <c r="E35" i="81" s="1"/>
  <c r="C30" i="70" s="1"/>
  <c r="F19" i="81"/>
  <c r="G16" i="81"/>
  <c r="H24" i="81" s="1"/>
  <c r="H23" i="81"/>
  <c r="F15" i="81"/>
  <c r="E15" i="81"/>
  <c r="E5" i="85"/>
  <c r="E10" i="85" s="1"/>
  <c r="C8" i="70" s="1"/>
  <c r="J22" i="93"/>
  <c r="L7" i="87"/>
  <c r="L8" i="87"/>
  <c r="L9" i="87"/>
  <c r="L10" i="87"/>
  <c r="L11" i="87"/>
  <c r="L13" i="87"/>
  <c r="L14" i="87"/>
  <c r="L15" i="87"/>
  <c r="L16" i="87"/>
  <c r="L17" i="87"/>
  <c r="T26" i="56"/>
  <c r="S28" i="56" s="1"/>
  <c r="S27" i="56"/>
  <c r="T27" i="56"/>
  <c r="L18" i="87"/>
  <c r="L20" i="87"/>
  <c r="L21" i="87"/>
  <c r="L22" i="87"/>
  <c r="L23" i="87"/>
  <c r="L24" i="87"/>
  <c r="L25" i="87"/>
  <c r="L26" i="87"/>
  <c r="L27" i="87"/>
  <c r="L28" i="87"/>
  <c r="L29" i="87"/>
  <c r="L30" i="87"/>
  <c r="L31" i="87"/>
  <c r="L32" i="87"/>
  <c r="L33" i="87"/>
  <c r="L34" i="87"/>
  <c r="L35" i="87"/>
  <c r="L36" i="87"/>
  <c r="L37" i="87"/>
  <c r="Q91" i="55"/>
  <c r="R166" i="75"/>
  <c r="Q23" i="56"/>
  <c r="K7" i="87"/>
  <c r="K10" i="87"/>
  <c r="K15" i="87"/>
  <c r="K16" i="87"/>
  <c r="Q26" i="56"/>
  <c r="R26" i="56"/>
  <c r="Q28" i="56" s="1"/>
  <c r="Q27" i="56"/>
  <c r="K18" i="87"/>
  <c r="K24" i="87"/>
  <c r="K26" i="87"/>
  <c r="K30" i="87"/>
  <c r="K32" i="87"/>
  <c r="K33" i="87"/>
  <c r="K36" i="87"/>
  <c r="Q66" i="55"/>
  <c r="O121" i="55"/>
  <c r="O123" i="55" s="1"/>
  <c r="O124" i="55" s="1"/>
  <c r="H61" i="70" s="1"/>
  <c r="Y8" i="81"/>
  <c r="O5" i="56"/>
  <c r="O9" i="56" s="1"/>
  <c r="O18" i="56" s="1"/>
  <c r="O19" i="56" s="1"/>
  <c r="H174" i="70" s="1"/>
  <c r="O60" i="56"/>
  <c r="O34" i="75"/>
  <c r="O42" i="75"/>
  <c r="O78" i="75"/>
  <c r="O166" i="75"/>
  <c r="O192" i="75"/>
  <c r="J7" i="87"/>
  <c r="J8" i="87"/>
  <c r="J10" i="87"/>
  <c r="J12" i="87"/>
  <c r="J13" i="87"/>
  <c r="J14" i="87"/>
  <c r="P26" i="56"/>
  <c r="O27" i="56"/>
  <c r="J18" i="87"/>
  <c r="J28" i="87"/>
  <c r="J32" i="87"/>
  <c r="O76" i="56"/>
  <c r="J34" i="87"/>
  <c r="O88" i="56"/>
  <c r="O14" i="56"/>
  <c r="O117" i="55"/>
  <c r="O56" i="55"/>
  <c r="O34" i="55"/>
  <c r="O152" i="55"/>
  <c r="O76" i="55"/>
  <c r="O81" i="55"/>
  <c r="Y16" i="81"/>
  <c r="I11" i="87"/>
  <c r="I13" i="87"/>
  <c r="M27" i="56"/>
  <c r="N27" i="56"/>
  <c r="I18" i="87"/>
  <c r="I23" i="87"/>
  <c r="I26" i="87"/>
  <c r="I27" i="87"/>
  <c r="I29" i="87"/>
  <c r="I32" i="87"/>
  <c r="I35" i="87"/>
  <c r="I37" i="87"/>
  <c r="M147" i="55"/>
  <c r="E62" i="75"/>
  <c r="E54" i="56"/>
  <c r="E24" i="56"/>
  <c r="G66" i="55"/>
  <c r="G68" i="55" s="1"/>
  <c r="G69" i="55" s="1"/>
  <c r="D52" i="70" s="1"/>
  <c r="G42" i="75"/>
  <c r="F12" i="87"/>
  <c r="F15" i="87"/>
  <c r="F18" i="87"/>
  <c r="F23" i="87"/>
  <c r="G76" i="56"/>
  <c r="I126" i="55"/>
  <c r="I161" i="55"/>
  <c r="I71" i="56"/>
  <c r="I16" i="56"/>
  <c r="I46" i="56"/>
  <c r="I67" i="56"/>
  <c r="I90" i="75"/>
  <c r="I98" i="75"/>
  <c r="I6" i="56"/>
  <c r="G16" i="87"/>
  <c r="G18" i="87"/>
  <c r="G26" i="87"/>
  <c r="G30" i="87"/>
  <c r="I14" i="56"/>
  <c r="I57" i="55"/>
  <c r="I8" i="85"/>
  <c r="J41" i="55"/>
  <c r="K96" i="55"/>
  <c r="K116" i="55"/>
  <c r="K161" i="55"/>
  <c r="Q7" i="81"/>
  <c r="T9" i="81"/>
  <c r="Q13" i="81"/>
  <c r="K71" i="56"/>
  <c r="K61" i="56"/>
  <c r="K69" i="56"/>
  <c r="K30" i="75"/>
  <c r="K82" i="75"/>
  <c r="K114" i="75"/>
  <c r="K178" i="75"/>
  <c r="K204" i="75"/>
  <c r="L74" i="56"/>
  <c r="H23" i="87"/>
  <c r="H25" i="87"/>
  <c r="K42" i="56"/>
  <c r="L112" i="55"/>
  <c r="L117" i="55"/>
  <c r="K122" i="55"/>
  <c r="L122" i="55"/>
  <c r="K42" i="55"/>
  <c r="L42" i="55"/>
  <c r="R5" i="82"/>
  <c r="L12" i="56"/>
  <c r="K36" i="55"/>
  <c r="AF459" i="17"/>
  <c r="G459" i="59" s="1"/>
  <c r="G459" i="92" s="1"/>
  <c r="K52" i="55"/>
  <c r="T10" i="82"/>
  <c r="L33" i="55"/>
  <c r="L62" i="55"/>
  <c r="K67" i="55"/>
  <c r="K147" i="55"/>
  <c r="L147" i="55"/>
  <c r="K77" i="55"/>
  <c r="L77" i="55"/>
  <c r="L87" i="55"/>
  <c r="K71" i="55"/>
  <c r="K73" i="55" s="1"/>
  <c r="K72" i="55"/>
  <c r="G492" i="59"/>
  <c r="G492" i="92" s="1"/>
  <c r="T14" i="82"/>
  <c r="AF771" i="17"/>
  <c r="G771" i="59" s="1"/>
  <c r="AF807" i="17"/>
  <c r="G807" i="59" s="1"/>
  <c r="AF819" i="17"/>
  <c r="G819" i="59" s="1"/>
  <c r="AF831" i="17"/>
  <c r="G831" i="59" s="1"/>
  <c r="G831" i="92" s="1"/>
  <c r="K5" i="85"/>
  <c r="AF25" i="17"/>
  <c r="G25" i="59" s="1"/>
  <c r="AF39" i="17"/>
  <c r="G39" i="59" s="1"/>
  <c r="L35" i="55"/>
  <c r="AF45" i="17"/>
  <c r="G45" i="59"/>
  <c r="AJ52" i="81"/>
  <c r="AJ11" i="81"/>
  <c r="AI8" i="81"/>
  <c r="T51" i="55"/>
  <c r="T46" i="55"/>
  <c r="T35" i="55"/>
  <c r="S35" i="55"/>
  <c r="AI21" i="81"/>
  <c r="AJ29" i="81" s="1"/>
  <c r="AH21" i="81"/>
  <c r="AG21" i="81"/>
  <c r="AH20" i="81"/>
  <c r="AJ19" i="81"/>
  <c r="AI19" i="81"/>
  <c r="AJ27" i="81" s="1"/>
  <c r="AG35" i="81" s="1"/>
  <c r="J30" i="70" s="1"/>
  <c r="AG19" i="81"/>
  <c r="AI16" i="81"/>
  <c r="AJ24" i="81" s="1"/>
  <c r="AH16" i="81"/>
  <c r="AG16" i="81"/>
  <c r="AJ15" i="81"/>
  <c r="AI15" i="81"/>
  <c r="AJ23" i="81" s="1"/>
  <c r="AH15" i="81"/>
  <c r="T5" i="85"/>
  <c r="S5" i="85"/>
  <c r="R26" i="75"/>
  <c r="O95" i="56"/>
  <c r="O142" i="75"/>
  <c r="O46" i="75"/>
  <c r="O146" i="55"/>
  <c r="O14" i="84"/>
  <c r="O34" i="56"/>
  <c r="O70" i="75"/>
  <c r="V21" i="81"/>
  <c r="V16" i="81"/>
  <c r="V15" i="81"/>
  <c r="N5" i="85"/>
  <c r="F90" i="75"/>
  <c r="E92" i="75" s="1"/>
  <c r="C143" i="70" s="1"/>
  <c r="C19" i="60"/>
  <c r="AJ73" i="81"/>
  <c r="AH73" i="81"/>
  <c r="AJ68" i="81"/>
  <c r="AH68" i="81"/>
  <c r="AJ58" i="81"/>
  <c r="AH58" i="81"/>
  <c r="AH52" i="81"/>
  <c r="AG52" i="81"/>
  <c r="AJ63" i="81"/>
  <c r="AH63" i="81"/>
  <c r="AJ46" i="81"/>
  <c r="AH46" i="81"/>
  <c r="AG46" i="81"/>
  <c r="AJ40" i="81"/>
  <c r="T205" i="75"/>
  <c r="S205" i="75"/>
  <c r="T201" i="75"/>
  <c r="T193" i="75"/>
  <c r="S193" i="75"/>
  <c r="T189" i="75"/>
  <c r="T179" i="75"/>
  <c r="S179" i="75"/>
  <c r="T175" i="75"/>
  <c r="T171" i="75"/>
  <c r="S171" i="75"/>
  <c r="T167" i="75"/>
  <c r="T163" i="75"/>
  <c r="S163" i="75"/>
  <c r="T159" i="75"/>
  <c r="T155" i="75"/>
  <c r="S155" i="75"/>
  <c r="T151" i="75"/>
  <c r="T147" i="75"/>
  <c r="S147" i="75"/>
  <c r="T143" i="75"/>
  <c r="T79" i="75"/>
  <c r="S79" i="75"/>
  <c r="T71" i="75"/>
  <c r="S71" i="75"/>
  <c r="T67" i="75"/>
  <c r="T63" i="75"/>
  <c r="S63" i="75"/>
  <c r="T59" i="75"/>
  <c r="T55" i="75"/>
  <c r="S55" i="75"/>
  <c r="T51" i="75"/>
  <c r="T47" i="75"/>
  <c r="S47" i="75"/>
  <c r="T19" i="75"/>
  <c r="T196" i="75"/>
  <c r="S196" i="75"/>
  <c r="T184" i="75"/>
  <c r="T139" i="75"/>
  <c r="S139" i="75"/>
  <c r="T135" i="75"/>
  <c r="T131" i="75"/>
  <c r="S131" i="75"/>
  <c r="T127" i="75"/>
  <c r="T123" i="75"/>
  <c r="S123" i="75"/>
  <c r="T119" i="75"/>
  <c r="T115" i="75"/>
  <c r="S115" i="75"/>
  <c r="T111" i="75"/>
  <c r="S107" i="75"/>
  <c r="T103" i="75"/>
  <c r="T99" i="75"/>
  <c r="S99" i="75"/>
  <c r="T91" i="75"/>
  <c r="S91" i="75"/>
  <c r="T87" i="75"/>
  <c r="T83" i="75"/>
  <c r="S83" i="75"/>
  <c r="S84" i="75" s="1"/>
  <c r="J141" i="70" s="1"/>
  <c r="T43" i="75"/>
  <c r="T39" i="75"/>
  <c r="S39" i="75"/>
  <c r="T35" i="75"/>
  <c r="T31" i="75"/>
  <c r="S31" i="75"/>
  <c r="T27" i="75"/>
  <c r="S23" i="75"/>
  <c r="T15" i="75"/>
  <c r="T11" i="75"/>
  <c r="S11" i="75"/>
  <c r="T8" i="84"/>
  <c r="S8" i="84"/>
  <c r="T7" i="84"/>
  <c r="T6" i="84"/>
  <c r="T5" i="84"/>
  <c r="T13" i="84"/>
  <c r="S13" i="84"/>
  <c r="T12" i="84"/>
  <c r="T11" i="84"/>
  <c r="S11" i="84"/>
  <c r="T10" i="84"/>
  <c r="S87" i="56"/>
  <c r="S90" i="56" s="1"/>
  <c r="T8" i="85"/>
  <c r="S8" i="85"/>
  <c r="AH13" i="82"/>
  <c r="AG13" i="82"/>
  <c r="AI14" i="82"/>
  <c r="AH14" i="82"/>
  <c r="T72" i="55"/>
  <c r="T71" i="55"/>
  <c r="S71" i="55"/>
  <c r="T92" i="55"/>
  <c r="S92" i="55"/>
  <c r="T87" i="55"/>
  <c r="S88" i="55" s="1"/>
  <c r="S89" i="55" s="1"/>
  <c r="J55" i="70" s="1"/>
  <c r="T82" i="55"/>
  <c r="S82" i="55"/>
  <c r="T77" i="55"/>
  <c r="S77" i="55"/>
  <c r="T152" i="55"/>
  <c r="T147" i="55"/>
  <c r="S147" i="55"/>
  <c r="T67" i="55"/>
  <c r="S67" i="55"/>
  <c r="T62" i="55"/>
  <c r="S63" i="55"/>
  <c r="S64" i="55" s="1"/>
  <c r="J51" i="70"/>
  <c r="S62" i="55"/>
  <c r="T34" i="55"/>
  <c r="S34" i="55"/>
  <c r="T33" i="55"/>
  <c r="T32" i="55"/>
  <c r="S32" i="55"/>
  <c r="AH10" i="82"/>
  <c r="AG10" i="82"/>
  <c r="T57" i="55"/>
  <c r="S57" i="55"/>
  <c r="T56" i="55"/>
  <c r="T52" i="55"/>
  <c r="S53" i="55" s="1"/>
  <c r="S54" i="55" s="1"/>
  <c r="J50" i="70" s="1"/>
  <c r="S52" i="55"/>
  <c r="T47" i="55"/>
  <c r="S47" i="55"/>
  <c r="T36" i="55"/>
  <c r="S36" i="55"/>
  <c r="T13" i="56"/>
  <c r="T12" i="56"/>
  <c r="S12" i="56"/>
  <c r="T42" i="55"/>
  <c r="S42" i="55"/>
  <c r="T162" i="55"/>
  <c r="S163" i="55" s="1"/>
  <c r="S164" i="55" s="1"/>
  <c r="J68" i="70" s="1"/>
  <c r="T157" i="55"/>
  <c r="S158" i="55" s="1"/>
  <c r="S159" i="55" s="1"/>
  <c r="J67" i="70" s="1"/>
  <c r="S157" i="55"/>
  <c r="T132" i="55"/>
  <c r="S132" i="55"/>
  <c r="T131" i="55"/>
  <c r="T127" i="55"/>
  <c r="S127" i="55"/>
  <c r="T122" i="55"/>
  <c r="S122" i="55"/>
  <c r="T117" i="55"/>
  <c r="T112" i="55"/>
  <c r="S112" i="55"/>
  <c r="T107" i="55"/>
  <c r="S107" i="55"/>
  <c r="T106" i="55"/>
  <c r="T102" i="55"/>
  <c r="S102" i="55"/>
  <c r="T97" i="55"/>
  <c r="S97" i="55"/>
  <c r="T142" i="55"/>
  <c r="S142" i="55"/>
  <c r="T137" i="55"/>
  <c r="S137" i="55"/>
  <c r="T14" i="56"/>
  <c r="S14" i="56"/>
  <c r="T7" i="85"/>
  <c r="T6" i="85"/>
  <c r="T14" i="84"/>
  <c r="T9" i="84"/>
  <c r="T95" i="56"/>
  <c r="S95" i="56"/>
  <c r="T88" i="56"/>
  <c r="S56" i="56"/>
  <c r="S49" i="56"/>
  <c r="T75" i="56"/>
  <c r="S75" i="56"/>
  <c r="S35" i="56"/>
  <c r="S8" i="56"/>
  <c r="T74" i="56"/>
  <c r="S74" i="56"/>
  <c r="S55" i="56"/>
  <c r="S34" i="56"/>
  <c r="S48" i="56"/>
  <c r="S7" i="56"/>
  <c r="S40" i="56"/>
  <c r="S47" i="56"/>
  <c r="T73" i="56"/>
  <c r="S73" i="56"/>
  <c r="S33" i="56"/>
  <c r="S6" i="56"/>
  <c r="T192" i="75"/>
  <c r="S192" i="75"/>
  <c r="T188" i="75"/>
  <c r="S190" i="75" s="1"/>
  <c r="T183" i="75"/>
  <c r="T204" i="75"/>
  <c r="T178" i="75"/>
  <c r="S178" i="75"/>
  <c r="T174" i="75"/>
  <c r="T170" i="75"/>
  <c r="S170" i="75"/>
  <c r="T166" i="75"/>
  <c r="S168" i="75" s="1"/>
  <c r="J162" i="70" s="1"/>
  <c r="S166" i="75"/>
  <c r="T162" i="75"/>
  <c r="T158" i="75"/>
  <c r="S158" i="75"/>
  <c r="T154" i="75"/>
  <c r="S154" i="75"/>
  <c r="T150" i="75"/>
  <c r="T146" i="75"/>
  <c r="S146" i="75"/>
  <c r="T142" i="75"/>
  <c r="S144" i="75" s="1"/>
  <c r="J156" i="70" s="1"/>
  <c r="S142" i="75"/>
  <c r="T138" i="75"/>
  <c r="S140" i="75" s="1"/>
  <c r="S138" i="75"/>
  <c r="T134" i="75"/>
  <c r="S136" i="75" s="1"/>
  <c r="J154" i="70" s="1"/>
  <c r="S134" i="75"/>
  <c r="T130" i="75"/>
  <c r="S130" i="75"/>
  <c r="T126" i="75"/>
  <c r="S126" i="75"/>
  <c r="T122" i="75"/>
  <c r="S122" i="75"/>
  <c r="T118" i="75"/>
  <c r="S118" i="75"/>
  <c r="T114" i="75"/>
  <c r="S114" i="75"/>
  <c r="T110" i="75"/>
  <c r="S110" i="75"/>
  <c r="T106" i="75"/>
  <c r="S108" i="75" s="1"/>
  <c r="J147" i="70" s="1"/>
  <c r="S106" i="75"/>
  <c r="T102" i="75"/>
  <c r="S104" i="75" s="1"/>
  <c r="J146" i="70" s="1"/>
  <c r="S102" i="75"/>
  <c r="T98" i="75"/>
  <c r="S98" i="75"/>
  <c r="T94" i="75"/>
  <c r="S94" i="75"/>
  <c r="T90" i="75"/>
  <c r="S92" i="75" s="1"/>
  <c r="J143" i="70" s="1"/>
  <c r="S90" i="75"/>
  <c r="T86" i="75"/>
  <c r="S88" i="75" s="1"/>
  <c r="J142" i="70" s="1"/>
  <c r="S86" i="75"/>
  <c r="T82" i="75"/>
  <c r="S82" i="75"/>
  <c r="T200" i="75"/>
  <c r="S202" i="75" s="1"/>
  <c r="S200" i="75"/>
  <c r="T78" i="75"/>
  <c r="T74" i="75"/>
  <c r="S76" i="75" s="1"/>
  <c r="J139" i="70"/>
  <c r="S74" i="75"/>
  <c r="T70" i="75"/>
  <c r="S70" i="75"/>
  <c r="T66" i="75"/>
  <c r="T62" i="75"/>
  <c r="S64" i="75" s="1"/>
  <c r="J136" i="70" s="1"/>
  <c r="S62" i="75"/>
  <c r="T58" i="75"/>
  <c r="S60" i="75" s="1"/>
  <c r="J135" i="70" s="1"/>
  <c r="S58" i="75"/>
  <c r="T54" i="75"/>
  <c r="T50" i="75"/>
  <c r="S50" i="75"/>
  <c r="T46" i="75"/>
  <c r="S46" i="75"/>
  <c r="T42" i="75"/>
  <c r="S44" i="75" s="1"/>
  <c r="J131" i="70" s="1"/>
  <c r="T38" i="75"/>
  <c r="S38" i="75"/>
  <c r="T34" i="75"/>
  <c r="S36" i="75" s="1"/>
  <c r="J129" i="70" s="1"/>
  <c r="S34" i="75"/>
  <c r="T30" i="75"/>
  <c r="T26" i="75"/>
  <c r="S28" i="75" s="1"/>
  <c r="J127" i="70" s="1"/>
  <c r="S26" i="75"/>
  <c r="T22" i="75"/>
  <c r="S22" i="75"/>
  <c r="T18" i="75"/>
  <c r="T14" i="75"/>
  <c r="S16" i="75" s="1"/>
  <c r="T10" i="75"/>
  <c r="T6" i="75"/>
  <c r="T70" i="56"/>
  <c r="S70" i="56"/>
  <c r="T69" i="56"/>
  <c r="T68" i="56"/>
  <c r="S68" i="56"/>
  <c r="T67" i="56"/>
  <c r="S67" i="56"/>
  <c r="T66" i="56"/>
  <c r="T65" i="56"/>
  <c r="S65" i="56"/>
  <c r="S72" i="56" s="1"/>
  <c r="S77" i="56" s="1"/>
  <c r="S78" i="56" s="1"/>
  <c r="J180" i="70" s="1"/>
  <c r="T64" i="56"/>
  <c r="S64" i="56"/>
  <c r="T63" i="56"/>
  <c r="T62" i="56"/>
  <c r="S62" i="56"/>
  <c r="T61" i="56"/>
  <c r="S61" i="56"/>
  <c r="T60" i="56"/>
  <c r="T39" i="56"/>
  <c r="S39" i="56"/>
  <c r="T53" i="56"/>
  <c r="S53" i="56"/>
  <c r="S57" i="56" s="1"/>
  <c r="S58" i="56" s="1"/>
  <c r="J179" i="70" s="1"/>
  <c r="T32" i="56"/>
  <c r="T22" i="56"/>
  <c r="S22" i="56"/>
  <c r="T46" i="56"/>
  <c r="S46" i="56"/>
  <c r="T5" i="56"/>
  <c r="S5" i="56"/>
  <c r="T16" i="56"/>
  <c r="S16" i="56"/>
  <c r="T71" i="56"/>
  <c r="AH13" i="81"/>
  <c r="AJ12" i="81"/>
  <c r="AH12" i="81"/>
  <c r="AG12" i="81"/>
  <c r="AJ10" i="81"/>
  <c r="AH10" i="81"/>
  <c r="AG10" i="81"/>
  <c r="AJ9" i="81"/>
  <c r="AH9" i="81"/>
  <c r="AH11" i="81"/>
  <c r="AG11" i="81"/>
  <c r="AJ8" i="81"/>
  <c r="AG32" i="81" s="1"/>
  <c r="J27" i="70" s="1"/>
  <c r="AH8" i="81"/>
  <c r="AG8" i="81"/>
  <c r="AJ7" i="81"/>
  <c r="AG31" i="81" s="1"/>
  <c r="J26" i="70" s="1"/>
  <c r="AH7" i="81"/>
  <c r="T161" i="55"/>
  <c r="S161" i="55"/>
  <c r="T156" i="55"/>
  <c r="T126" i="55"/>
  <c r="S126" i="55"/>
  <c r="T121" i="55"/>
  <c r="S121" i="55"/>
  <c r="T116" i="55"/>
  <c r="T111" i="55"/>
  <c r="S111" i="55"/>
  <c r="T151" i="55"/>
  <c r="S151" i="55"/>
  <c r="T146" i="55"/>
  <c r="AJ18" i="81"/>
  <c r="T101" i="55"/>
  <c r="S101" i="55"/>
  <c r="S103" i="55" s="1"/>
  <c r="S104" i="55" s="1"/>
  <c r="J58" i="70" s="1"/>
  <c r="T96" i="55"/>
  <c r="S96" i="55"/>
  <c r="T91" i="55"/>
  <c r="T86" i="55"/>
  <c r="S86" i="55"/>
  <c r="T81" i="55"/>
  <c r="S81" i="55"/>
  <c r="T76" i="55"/>
  <c r="T66" i="55"/>
  <c r="S66" i="55"/>
  <c r="T61" i="55"/>
  <c r="S61" i="55"/>
  <c r="AF73" i="81"/>
  <c r="AD73" i="81"/>
  <c r="AF58" i="81"/>
  <c r="AD58" i="81"/>
  <c r="AC58" i="81"/>
  <c r="AF52" i="81"/>
  <c r="AC52" i="81"/>
  <c r="AF63" i="81"/>
  <c r="AD63" i="81"/>
  <c r="AF46" i="81"/>
  <c r="AF40" i="81"/>
  <c r="AD40" i="81"/>
  <c r="AC40" i="81"/>
  <c r="R201" i="75"/>
  <c r="Q201" i="75"/>
  <c r="Q193" i="75"/>
  <c r="R189" i="75"/>
  <c r="Q189" i="75"/>
  <c r="Q190" i="75" s="1"/>
  <c r="Q179" i="75"/>
  <c r="R175" i="75"/>
  <c r="Q175" i="75"/>
  <c r="Q167" i="75"/>
  <c r="Q163" i="75"/>
  <c r="R159" i="75"/>
  <c r="Q159" i="75"/>
  <c r="R151" i="75"/>
  <c r="Q147" i="75"/>
  <c r="Q148" i="75" s="1"/>
  <c r="I157" i="70" s="1"/>
  <c r="R143" i="75"/>
  <c r="Q143" i="75"/>
  <c r="Q144" i="75" s="1"/>
  <c r="I156" i="70" s="1"/>
  <c r="R75" i="75"/>
  <c r="R67" i="75"/>
  <c r="Q67" i="75"/>
  <c r="Q63" i="75"/>
  <c r="R59" i="75"/>
  <c r="Q59" i="75"/>
  <c r="Q55" i="75"/>
  <c r="Q51" i="75"/>
  <c r="Q47" i="75"/>
  <c r="R19" i="75"/>
  <c r="Q19" i="75"/>
  <c r="R184" i="75"/>
  <c r="Q184" i="75"/>
  <c r="Q139" i="75"/>
  <c r="Q135" i="75"/>
  <c r="Q131" i="75"/>
  <c r="R127" i="75"/>
  <c r="Q127" i="75"/>
  <c r="Q128" i="75" s="1"/>
  <c r="I152" i="70" s="1"/>
  <c r="R119" i="75"/>
  <c r="Q119" i="75"/>
  <c r="Q115" i="75"/>
  <c r="R111" i="75"/>
  <c r="Q111" i="75"/>
  <c r="Q107" i="75"/>
  <c r="R103" i="75"/>
  <c r="R99" i="75"/>
  <c r="Q99" i="75"/>
  <c r="R95" i="75"/>
  <c r="Q95" i="75"/>
  <c r="Q96" i="75" s="1"/>
  <c r="I144" i="70" s="1"/>
  <c r="R87" i="75"/>
  <c r="Q87" i="75"/>
  <c r="R83" i="75"/>
  <c r="Q83" i="75"/>
  <c r="Q84" i="75" s="1"/>
  <c r="I141" i="70" s="1"/>
  <c r="Q43" i="75"/>
  <c r="Q39" i="75"/>
  <c r="R35" i="75"/>
  <c r="Q35" i="75"/>
  <c r="Q36" i="75" s="1"/>
  <c r="I129" i="70" s="1"/>
  <c r="Q31" i="75"/>
  <c r="R27" i="75"/>
  <c r="Q27" i="75"/>
  <c r="Q23" i="75"/>
  <c r="R15" i="75"/>
  <c r="Q15" i="75"/>
  <c r="R11" i="75"/>
  <c r="Q11" i="75"/>
  <c r="R7" i="75"/>
  <c r="Q7" i="75"/>
  <c r="Q8" i="84"/>
  <c r="R7" i="84"/>
  <c r="Q7" i="84"/>
  <c r="Q6" i="84"/>
  <c r="R5" i="84"/>
  <c r="Q5" i="84"/>
  <c r="Q13" i="84"/>
  <c r="R12" i="84"/>
  <c r="Q12" i="84"/>
  <c r="R11" i="84"/>
  <c r="R10" i="84"/>
  <c r="Q10" i="84"/>
  <c r="Q87" i="56"/>
  <c r="R8" i="85"/>
  <c r="Q8" i="85"/>
  <c r="AE13" i="82"/>
  <c r="AE14" i="82"/>
  <c r="AD14" i="82"/>
  <c r="AC14" i="82"/>
  <c r="R72" i="55"/>
  <c r="Q72" i="55"/>
  <c r="R71" i="55"/>
  <c r="R92" i="55"/>
  <c r="Q92" i="55"/>
  <c r="R87" i="55"/>
  <c r="Q87" i="55"/>
  <c r="R77" i="55"/>
  <c r="Q77" i="55"/>
  <c r="R152" i="55"/>
  <c r="Q152" i="55"/>
  <c r="R147" i="55"/>
  <c r="Q148" i="55" s="1"/>
  <c r="Q149" i="55" s="1"/>
  <c r="I65" i="70" s="1"/>
  <c r="R67" i="55"/>
  <c r="R62" i="55"/>
  <c r="Q62" i="55"/>
  <c r="R34" i="55"/>
  <c r="Q34" i="55"/>
  <c r="R33" i="55"/>
  <c r="Q33" i="55"/>
  <c r="R32" i="55"/>
  <c r="AE10" i="82"/>
  <c r="AD10" i="82"/>
  <c r="AC10" i="82"/>
  <c r="R57" i="55"/>
  <c r="Q57" i="55"/>
  <c r="R56" i="55"/>
  <c r="Q56" i="55"/>
  <c r="R52" i="55"/>
  <c r="Q53" i="55" s="1"/>
  <c r="Q54" i="55" s="1"/>
  <c r="I50" i="70" s="1"/>
  <c r="R47" i="55"/>
  <c r="Q47" i="55"/>
  <c r="R36" i="55"/>
  <c r="Q36" i="55"/>
  <c r="AE6" i="82"/>
  <c r="R13" i="56"/>
  <c r="Q13" i="56"/>
  <c r="R12" i="56"/>
  <c r="AE9" i="82"/>
  <c r="AE5" i="82"/>
  <c r="R42" i="55"/>
  <c r="R162" i="55"/>
  <c r="Q163" i="55" s="1"/>
  <c r="Q164" i="55" s="1"/>
  <c r="I68" i="70" s="1"/>
  <c r="R157" i="55"/>
  <c r="R132" i="55"/>
  <c r="Q132" i="55"/>
  <c r="Q131" i="55"/>
  <c r="R127" i="55"/>
  <c r="Q127" i="55"/>
  <c r="R122" i="55"/>
  <c r="Q122" i="55"/>
  <c r="Q117" i="55"/>
  <c r="R112" i="55"/>
  <c r="Q113" i="55" s="1"/>
  <c r="R107" i="55"/>
  <c r="Q107" i="55"/>
  <c r="R106" i="55"/>
  <c r="Q106" i="55"/>
  <c r="Q108" i="55" s="1"/>
  <c r="R102" i="55"/>
  <c r="Q102" i="55"/>
  <c r="R97" i="55"/>
  <c r="Q97" i="55"/>
  <c r="R142" i="55"/>
  <c r="R137" i="55"/>
  <c r="Q138" i="55" s="1"/>
  <c r="Q139" i="55" s="1"/>
  <c r="I63" i="70" s="1"/>
  <c r="Q137" i="55"/>
  <c r="R14" i="56"/>
  <c r="Q14" i="56"/>
  <c r="R7" i="85"/>
  <c r="Q7" i="85"/>
  <c r="R6" i="85"/>
  <c r="Q6" i="85"/>
  <c r="R14" i="84"/>
  <c r="Q14" i="84"/>
  <c r="R9" i="84"/>
  <c r="Q95" i="56"/>
  <c r="R88" i="56"/>
  <c r="Q88" i="56"/>
  <c r="Q56" i="56"/>
  <c r="Q42" i="56"/>
  <c r="Q49" i="56"/>
  <c r="R75" i="56"/>
  <c r="Q75" i="56"/>
  <c r="Q35" i="56"/>
  <c r="Q25" i="56"/>
  <c r="R74" i="56"/>
  <c r="Q74" i="56"/>
  <c r="Q41" i="56"/>
  <c r="Q55" i="56"/>
  <c r="Q34" i="56"/>
  <c r="Q24" i="56"/>
  <c r="Q7" i="56"/>
  <c r="Q54" i="56"/>
  <c r="Q40" i="56"/>
  <c r="Q47" i="56"/>
  <c r="R73" i="56"/>
  <c r="Q33" i="56"/>
  <c r="Q6" i="56"/>
  <c r="Q192" i="75"/>
  <c r="R188" i="75"/>
  <c r="Q188" i="75"/>
  <c r="R183" i="75"/>
  <c r="Q183" i="75"/>
  <c r="R204" i="75"/>
  <c r="Q204" i="75"/>
  <c r="R178" i="75"/>
  <c r="Q178" i="75"/>
  <c r="R174" i="75"/>
  <c r="Q174" i="75"/>
  <c r="R170" i="75"/>
  <c r="Q170" i="75"/>
  <c r="Q166" i="75"/>
  <c r="R162" i="75"/>
  <c r="Q164" i="75" s="1"/>
  <c r="I161" i="70" s="1"/>
  <c r="Q162" i="75"/>
  <c r="Q158" i="75"/>
  <c r="R154" i="75"/>
  <c r="Q156" i="75" s="1"/>
  <c r="I159" i="70" s="1"/>
  <c r="Q154" i="75"/>
  <c r="Q150" i="75"/>
  <c r="Q146" i="75"/>
  <c r="Q142" i="75"/>
  <c r="R138" i="75"/>
  <c r="Q138" i="75"/>
  <c r="R130" i="75"/>
  <c r="Q130" i="75"/>
  <c r="R122" i="75"/>
  <c r="Q124" i="75" s="1"/>
  <c r="I151" i="70" s="1"/>
  <c r="Q118" i="75"/>
  <c r="R114" i="75"/>
  <c r="Q114" i="75"/>
  <c r="Q110" i="75"/>
  <c r="R106" i="75"/>
  <c r="Q106" i="75"/>
  <c r="R98" i="75"/>
  <c r="Q98" i="75"/>
  <c r="R94" i="75"/>
  <c r="Q94" i="75"/>
  <c r="R90" i="75"/>
  <c r="Q92" i="75" s="1"/>
  <c r="I143" i="70" s="1"/>
  <c r="Q90" i="75"/>
  <c r="Q86" i="75"/>
  <c r="R82" i="75"/>
  <c r="Q82" i="75"/>
  <c r="R200" i="75"/>
  <c r="Q200" i="75"/>
  <c r="Q78" i="75"/>
  <c r="R74" i="75"/>
  <c r="Q76" i="75" s="1"/>
  <c r="I139" i="70" s="1"/>
  <c r="Q74" i="75"/>
  <c r="Q70" i="75"/>
  <c r="R66" i="75"/>
  <c r="Q66" i="75"/>
  <c r="Q62" i="75"/>
  <c r="R58" i="75"/>
  <c r="Q58" i="75"/>
  <c r="R54" i="75"/>
  <c r="Q54" i="75"/>
  <c r="R50" i="75"/>
  <c r="Q50" i="75"/>
  <c r="Q46" i="75"/>
  <c r="Q42" i="75"/>
  <c r="R38" i="75"/>
  <c r="Q38" i="75"/>
  <c r="R34" i="75"/>
  <c r="Q34" i="75"/>
  <c r="R30" i="75"/>
  <c r="Q32" i="75" s="1"/>
  <c r="I128" i="70" s="1"/>
  <c r="Q30" i="75"/>
  <c r="R22" i="75"/>
  <c r="Q22" i="75"/>
  <c r="R18" i="75"/>
  <c r="Q18" i="75"/>
  <c r="Q14" i="75"/>
  <c r="Q10" i="75"/>
  <c r="R6" i="75"/>
  <c r="Q6" i="75"/>
  <c r="R70" i="56"/>
  <c r="Q70" i="56"/>
  <c r="R69" i="56"/>
  <c r="Q69" i="56"/>
  <c r="Q68" i="56"/>
  <c r="R67" i="56"/>
  <c r="Q67" i="56"/>
  <c r="Q66" i="56"/>
  <c r="R65" i="56"/>
  <c r="Q65" i="56"/>
  <c r="Q64" i="56"/>
  <c r="Q63" i="56"/>
  <c r="Q62" i="56"/>
  <c r="R61" i="56"/>
  <c r="Q61" i="56"/>
  <c r="Q60" i="56"/>
  <c r="R39" i="56"/>
  <c r="Q39" i="56"/>
  <c r="Q53" i="56"/>
  <c r="Q57" i="56" s="1"/>
  <c r="Q58" i="56" s="1"/>
  <c r="I179" i="70" s="1"/>
  <c r="R32" i="56"/>
  <c r="Q32" i="56"/>
  <c r="Q22" i="56"/>
  <c r="R46" i="56"/>
  <c r="Q46" i="56"/>
  <c r="R5" i="56"/>
  <c r="Q5" i="56"/>
  <c r="Q16" i="56"/>
  <c r="R71" i="56"/>
  <c r="Q71" i="56"/>
  <c r="AD13" i="81"/>
  <c r="AC13" i="81"/>
  <c r="AF12" i="81"/>
  <c r="AC12" i="81"/>
  <c r="AF10" i="81"/>
  <c r="AD10" i="81"/>
  <c r="AC10" i="81"/>
  <c r="AD9" i="81"/>
  <c r="AC9" i="81"/>
  <c r="AF11" i="81"/>
  <c r="AC35" i="81" s="1"/>
  <c r="I30" i="70" s="1"/>
  <c r="AC11" i="81"/>
  <c r="AF8" i="81"/>
  <c r="AD8" i="81"/>
  <c r="AC8" i="81"/>
  <c r="AD7" i="81"/>
  <c r="AC7" i="81"/>
  <c r="Q161" i="55"/>
  <c r="R156" i="55"/>
  <c r="Q156" i="55"/>
  <c r="R126" i="55"/>
  <c r="Q126" i="55"/>
  <c r="Q121" i="55"/>
  <c r="R116" i="55"/>
  <c r="Q116" i="55"/>
  <c r="R111" i="55"/>
  <c r="Q114" i="55"/>
  <c r="I59" i="70" s="1"/>
  <c r="R151" i="55"/>
  <c r="Q146" i="55"/>
  <c r="AF18" i="81"/>
  <c r="AF17" i="81"/>
  <c r="Q101" i="55"/>
  <c r="Q96" i="55"/>
  <c r="R91" i="55"/>
  <c r="R86" i="55"/>
  <c r="Q86" i="55"/>
  <c r="Q81" i="55"/>
  <c r="R76" i="55"/>
  <c r="Q76" i="55"/>
  <c r="R66" i="55"/>
  <c r="R61" i="55"/>
  <c r="R51" i="55"/>
  <c r="Q51" i="55"/>
  <c r="R46" i="55"/>
  <c r="Q46" i="55"/>
  <c r="R35" i="55"/>
  <c r="Q35" i="55"/>
  <c r="AF21" i="81"/>
  <c r="AD21" i="81"/>
  <c r="AC21" i="81"/>
  <c r="AF20" i="81"/>
  <c r="AF19" i="81"/>
  <c r="AD19" i="81"/>
  <c r="AC19" i="81"/>
  <c r="AF16" i="81"/>
  <c r="AD16" i="81"/>
  <c r="AF15" i="81"/>
  <c r="AD15" i="81"/>
  <c r="AC15" i="81"/>
  <c r="R5" i="85"/>
  <c r="Q5" i="85"/>
  <c r="AB73" i="81"/>
  <c r="Z73" i="81"/>
  <c r="AB68" i="81"/>
  <c r="Z68" i="81"/>
  <c r="Y68" i="81"/>
  <c r="AB58" i="81"/>
  <c r="Z58" i="81"/>
  <c r="AB52" i="81"/>
  <c r="Z52" i="81"/>
  <c r="AB63" i="81"/>
  <c r="AB46" i="81"/>
  <c r="Z46" i="81"/>
  <c r="Y46" i="81"/>
  <c r="AB40" i="81"/>
  <c r="P205" i="75"/>
  <c r="P193" i="75"/>
  <c r="O193" i="75"/>
  <c r="P189" i="75"/>
  <c r="P175" i="75"/>
  <c r="P171" i="75"/>
  <c r="P163" i="75"/>
  <c r="O163" i="75"/>
  <c r="P159" i="75"/>
  <c r="O147" i="75"/>
  <c r="P79" i="75"/>
  <c r="O79" i="75"/>
  <c r="O71" i="75"/>
  <c r="O63" i="75"/>
  <c r="P55" i="75"/>
  <c r="O55" i="75"/>
  <c r="O47" i="75"/>
  <c r="P19" i="75"/>
  <c r="O196" i="75"/>
  <c r="P139" i="75"/>
  <c r="O139" i="75"/>
  <c r="O131" i="75"/>
  <c r="P127" i="75"/>
  <c r="O123" i="75"/>
  <c r="P115" i="75"/>
  <c r="O115" i="75"/>
  <c r="P107" i="75"/>
  <c r="P103" i="75"/>
  <c r="P99" i="75"/>
  <c r="O99" i="75"/>
  <c r="P95" i="75"/>
  <c r="P91" i="75"/>
  <c r="O91" i="75"/>
  <c r="P87" i="75"/>
  <c r="P83" i="75"/>
  <c r="P43" i="75"/>
  <c r="P39" i="75"/>
  <c r="P35" i="75"/>
  <c r="P31" i="75"/>
  <c r="O31" i="75"/>
  <c r="P27" i="75"/>
  <c r="P23" i="75"/>
  <c r="P15" i="75"/>
  <c r="P11" i="75"/>
  <c r="P7" i="75"/>
  <c r="P8" i="84"/>
  <c r="P7" i="84"/>
  <c r="P6" i="84"/>
  <c r="P5" i="84"/>
  <c r="P13" i="84"/>
  <c r="O13" i="84"/>
  <c r="P12" i="84"/>
  <c r="P11" i="84"/>
  <c r="P10" i="84"/>
  <c r="O87" i="56"/>
  <c r="P8" i="85"/>
  <c r="AA13" i="82"/>
  <c r="Z13" i="82"/>
  <c r="AA14" i="82"/>
  <c r="Z14" i="82"/>
  <c r="P71" i="55"/>
  <c r="O87" i="55"/>
  <c r="P82" i="55"/>
  <c r="O77" i="55"/>
  <c r="P152" i="55"/>
  <c r="P147" i="55"/>
  <c r="P67" i="55"/>
  <c r="O68" i="55" s="1"/>
  <c r="O69" i="55" s="1"/>
  <c r="H52" i="70" s="1"/>
  <c r="O62" i="55"/>
  <c r="O33" i="55"/>
  <c r="P32" i="55"/>
  <c r="AA10" i="82"/>
  <c r="Y10" i="82"/>
  <c r="O57" i="55"/>
  <c r="P56" i="55"/>
  <c r="P52" i="55"/>
  <c r="O47" i="55"/>
  <c r="O36" i="55"/>
  <c r="AA6" i="82"/>
  <c r="P13" i="56"/>
  <c r="P12" i="56"/>
  <c r="AA9" i="82"/>
  <c r="AA5" i="82"/>
  <c r="P42" i="55"/>
  <c r="P162" i="55"/>
  <c r="P157" i="55"/>
  <c r="O158" i="55" s="1"/>
  <c r="O159" i="55" s="1"/>
  <c r="H67" i="70" s="1"/>
  <c r="P132" i="55"/>
  <c r="O133" i="55" s="1"/>
  <c r="P131" i="55"/>
  <c r="O131" i="55"/>
  <c r="P127" i="55"/>
  <c r="P122" i="55"/>
  <c r="P117" i="55"/>
  <c r="O118" i="55" s="1"/>
  <c r="O119" i="55" s="1"/>
  <c r="H60" i="70" s="1"/>
  <c r="P112" i="55"/>
  <c r="P106" i="55"/>
  <c r="O106" i="55"/>
  <c r="P102" i="55"/>
  <c r="O97" i="55"/>
  <c r="P142" i="55"/>
  <c r="O143" i="55" s="1"/>
  <c r="O144" i="55" s="1"/>
  <c r="O137" i="55"/>
  <c r="P7" i="85"/>
  <c r="O7" i="85"/>
  <c r="P6" i="85"/>
  <c r="P14" i="84"/>
  <c r="P9" i="84"/>
  <c r="P88" i="56"/>
  <c r="O42" i="56"/>
  <c r="P49" i="56"/>
  <c r="P76" i="56"/>
  <c r="P75" i="56"/>
  <c r="O35" i="56"/>
  <c r="P74" i="56"/>
  <c r="O74" i="56"/>
  <c r="O41" i="56"/>
  <c r="P34" i="56"/>
  <c r="O24" i="56"/>
  <c r="P48" i="56"/>
  <c r="O50" i="56" s="1"/>
  <c r="O51" i="56" s="1"/>
  <c r="H178" i="70" s="1"/>
  <c r="O7" i="56"/>
  <c r="O54" i="56"/>
  <c r="P73" i="56"/>
  <c r="O33" i="56"/>
  <c r="P23" i="56"/>
  <c r="O23" i="56"/>
  <c r="P192" i="75"/>
  <c r="P188" i="75"/>
  <c r="O188" i="75"/>
  <c r="P183" i="75"/>
  <c r="P204" i="75"/>
  <c r="O204" i="75"/>
  <c r="P178" i="75"/>
  <c r="P174" i="75"/>
  <c r="P170" i="75"/>
  <c r="P166" i="75"/>
  <c r="O168" i="75" s="1"/>
  <c r="H162" i="70" s="1"/>
  <c r="P162" i="75"/>
  <c r="O162" i="75"/>
  <c r="P158" i="75"/>
  <c r="P154" i="75"/>
  <c r="O154" i="75"/>
  <c r="P150" i="75"/>
  <c r="P146" i="75"/>
  <c r="P142" i="75"/>
  <c r="O144" i="75" s="1"/>
  <c r="H156" i="70" s="1"/>
  <c r="P138" i="75"/>
  <c r="O140" i="75" s="1"/>
  <c r="H155" i="70" s="1"/>
  <c r="P134" i="75"/>
  <c r="P130" i="75"/>
  <c r="P126" i="75"/>
  <c r="P122" i="75"/>
  <c r="P118" i="75"/>
  <c r="P114" i="75"/>
  <c r="O116" i="75" s="1"/>
  <c r="H149" i="70" s="1"/>
  <c r="P110" i="75"/>
  <c r="P106" i="75"/>
  <c r="P102" i="75"/>
  <c r="P98" i="75"/>
  <c r="P94" i="75"/>
  <c r="P90" i="75"/>
  <c r="P86" i="75"/>
  <c r="P82" i="75"/>
  <c r="P200" i="75"/>
  <c r="P78" i="75"/>
  <c r="P74" i="75"/>
  <c r="P70" i="75"/>
  <c r="P66" i="75"/>
  <c r="O66" i="75"/>
  <c r="P62" i="75"/>
  <c r="P58" i="75"/>
  <c r="O58" i="75"/>
  <c r="P54" i="75"/>
  <c r="P50" i="75"/>
  <c r="P46" i="75"/>
  <c r="P42" i="75"/>
  <c r="P38" i="75"/>
  <c r="P34" i="75"/>
  <c r="P30" i="75"/>
  <c r="P26" i="75"/>
  <c r="P22" i="75"/>
  <c r="O22" i="75"/>
  <c r="P18" i="75"/>
  <c r="P14" i="75"/>
  <c r="O14" i="75"/>
  <c r="P10" i="75"/>
  <c r="P6" i="75"/>
  <c r="O6" i="75"/>
  <c r="P70" i="56"/>
  <c r="P69" i="56"/>
  <c r="O69" i="56"/>
  <c r="P68" i="56"/>
  <c r="P67" i="56"/>
  <c r="O67" i="56"/>
  <c r="P66" i="56"/>
  <c r="P65" i="56"/>
  <c r="P64" i="56"/>
  <c r="P63" i="56"/>
  <c r="O63" i="56"/>
  <c r="P62" i="56"/>
  <c r="P61" i="56"/>
  <c r="P60" i="56"/>
  <c r="P39" i="56"/>
  <c r="P53" i="56"/>
  <c r="P32" i="56"/>
  <c r="O32" i="56"/>
  <c r="P22" i="56"/>
  <c r="P46" i="56"/>
  <c r="O46" i="56"/>
  <c r="P5" i="56"/>
  <c r="P16" i="56"/>
  <c r="P71" i="56"/>
  <c r="O71" i="56"/>
  <c r="AB13" i="81"/>
  <c r="Z13" i="81"/>
  <c r="Y13" i="81"/>
  <c r="AB12" i="81"/>
  <c r="Z12" i="81"/>
  <c r="AB10" i="81"/>
  <c r="Y34" i="81" s="1"/>
  <c r="Z10" i="81"/>
  <c r="Y10" i="81"/>
  <c r="AB9" i="81"/>
  <c r="Z9" i="81"/>
  <c r="AB11" i="81"/>
  <c r="Z11" i="81"/>
  <c r="AB8" i="81"/>
  <c r="Z8" i="81"/>
  <c r="AB7" i="81"/>
  <c r="Z7" i="81"/>
  <c r="P161" i="55"/>
  <c r="O161" i="55"/>
  <c r="P156" i="55"/>
  <c r="O156" i="55"/>
  <c r="P126" i="55"/>
  <c r="P121" i="55"/>
  <c r="P116" i="55"/>
  <c r="O116" i="55"/>
  <c r="P111" i="55"/>
  <c r="P151" i="55"/>
  <c r="O151" i="55"/>
  <c r="P146" i="55"/>
  <c r="AB18" i="81"/>
  <c r="Z18" i="81"/>
  <c r="AB17" i="81"/>
  <c r="P101" i="55"/>
  <c r="P96" i="55"/>
  <c r="P91" i="55"/>
  <c r="P86" i="55"/>
  <c r="P81" i="55"/>
  <c r="P76" i="55"/>
  <c r="P66" i="55"/>
  <c r="P61" i="55"/>
  <c r="P51" i="55"/>
  <c r="O51" i="55"/>
  <c r="P46" i="55"/>
  <c r="P35" i="55"/>
  <c r="AB21" i="81"/>
  <c r="Z21" i="81"/>
  <c r="AB20" i="81"/>
  <c r="AB19" i="81"/>
  <c r="Z19" i="81"/>
  <c r="Y19" i="81"/>
  <c r="AB16" i="81"/>
  <c r="Z16" i="81"/>
  <c r="AB15" i="81"/>
  <c r="Z15" i="81"/>
  <c r="P5" i="85"/>
  <c r="X73" i="81"/>
  <c r="V73" i="81"/>
  <c r="U73" i="81"/>
  <c r="X68" i="81"/>
  <c r="V68" i="81"/>
  <c r="W58" i="81"/>
  <c r="U59" i="81" s="1"/>
  <c r="V58" i="81"/>
  <c r="U58" i="81"/>
  <c r="V52" i="81"/>
  <c r="X63" i="81"/>
  <c r="V63" i="81"/>
  <c r="U63" i="81"/>
  <c r="X40" i="81"/>
  <c r="V40" i="81"/>
  <c r="U40" i="81"/>
  <c r="N205" i="75"/>
  <c r="N201" i="75"/>
  <c r="M201" i="75"/>
  <c r="N193" i="75"/>
  <c r="N189" i="75"/>
  <c r="M189" i="75"/>
  <c r="N179" i="75"/>
  <c r="N175" i="75"/>
  <c r="M175" i="75"/>
  <c r="M176" i="75" s="1"/>
  <c r="G164" i="70" s="1"/>
  <c r="N171" i="75"/>
  <c r="N167" i="75"/>
  <c r="M167" i="75"/>
  <c r="N159" i="75"/>
  <c r="M159" i="75"/>
  <c r="N155" i="75"/>
  <c r="N151" i="75"/>
  <c r="M151" i="75"/>
  <c r="N143" i="75"/>
  <c r="M143" i="75"/>
  <c r="N79" i="75"/>
  <c r="M75" i="75"/>
  <c r="M76" i="75" s="1"/>
  <c r="G139" i="70" s="1"/>
  <c r="N71" i="75"/>
  <c r="N67" i="75"/>
  <c r="M67" i="75"/>
  <c r="N63" i="75"/>
  <c r="N59" i="75"/>
  <c r="M59" i="75"/>
  <c r="N51" i="75"/>
  <c r="M51" i="75"/>
  <c r="N47" i="75"/>
  <c r="M19" i="75"/>
  <c r="N184" i="75"/>
  <c r="M184" i="75"/>
  <c r="N135" i="75"/>
  <c r="M135" i="75"/>
  <c r="N131" i="75"/>
  <c r="N123" i="75"/>
  <c r="N119" i="75"/>
  <c r="M119" i="75"/>
  <c r="M120" i="75" s="1"/>
  <c r="G150" i="70" s="1"/>
  <c r="N115" i="75"/>
  <c r="N111" i="75"/>
  <c r="M111" i="75"/>
  <c r="N103" i="75"/>
  <c r="N99" i="75"/>
  <c r="M95" i="75"/>
  <c r="N91" i="75"/>
  <c r="N87" i="75"/>
  <c r="M87" i="75"/>
  <c r="N43" i="75"/>
  <c r="N39" i="75"/>
  <c r="M35" i="75"/>
  <c r="N31" i="75"/>
  <c r="N27" i="75"/>
  <c r="M27" i="75"/>
  <c r="N23" i="75"/>
  <c r="N15" i="75"/>
  <c r="N11" i="75"/>
  <c r="N7" i="75"/>
  <c r="M7" i="75"/>
  <c r="N8" i="84"/>
  <c r="N7" i="84"/>
  <c r="N6" i="84"/>
  <c r="N5" i="84"/>
  <c r="M5" i="84"/>
  <c r="N13" i="84"/>
  <c r="N12" i="84"/>
  <c r="M12" i="84"/>
  <c r="N10" i="84"/>
  <c r="N87" i="56"/>
  <c r="N8" i="85"/>
  <c r="V13" i="82"/>
  <c r="W14" i="82"/>
  <c r="V14" i="82"/>
  <c r="N72" i="55"/>
  <c r="M72" i="55"/>
  <c r="N71" i="55"/>
  <c r="N92" i="55"/>
  <c r="N87" i="55"/>
  <c r="M82" i="55"/>
  <c r="N77" i="55"/>
  <c r="M78" i="55"/>
  <c r="M79" i="55" s="1"/>
  <c r="G53" i="70" s="1"/>
  <c r="N152" i="55"/>
  <c r="M153" i="55" s="1"/>
  <c r="M154" i="55" s="1"/>
  <c r="G66" i="70" s="1"/>
  <c r="M152" i="55"/>
  <c r="N147" i="55"/>
  <c r="N67" i="55"/>
  <c r="M67" i="55"/>
  <c r="N34" i="55"/>
  <c r="N33" i="55"/>
  <c r="N32" i="55"/>
  <c r="W10" i="82"/>
  <c r="V10" i="82"/>
  <c r="N56" i="55"/>
  <c r="M56" i="55"/>
  <c r="N52" i="55"/>
  <c r="M53" i="55" s="1"/>
  <c r="M54" i="55" s="1"/>
  <c r="G50" i="70" s="1"/>
  <c r="N36" i="55"/>
  <c r="N13" i="56"/>
  <c r="M13" i="56"/>
  <c r="N12" i="56"/>
  <c r="W9" i="82"/>
  <c r="W5" i="82"/>
  <c r="N42" i="55"/>
  <c r="N162" i="55"/>
  <c r="N157" i="55"/>
  <c r="N131" i="55"/>
  <c r="N127" i="55"/>
  <c r="N117" i="55"/>
  <c r="N112" i="55"/>
  <c r="N107" i="55"/>
  <c r="M107" i="55"/>
  <c r="N102" i="55"/>
  <c r="M102" i="55"/>
  <c r="N97" i="55"/>
  <c r="N142" i="55"/>
  <c r="M143" i="55" s="1"/>
  <c r="M144" i="55" s="1"/>
  <c r="M142" i="55"/>
  <c r="N137" i="55"/>
  <c r="N14" i="56"/>
  <c r="M14" i="56"/>
  <c r="N6" i="85"/>
  <c r="N9" i="84"/>
  <c r="N95" i="56"/>
  <c r="M95" i="56"/>
  <c r="N88" i="56"/>
  <c r="M56" i="56"/>
  <c r="N75" i="56"/>
  <c r="M75" i="56"/>
  <c r="M25" i="56"/>
  <c r="M41" i="56"/>
  <c r="M34" i="56"/>
  <c r="M54" i="56"/>
  <c r="N73" i="56"/>
  <c r="M73" i="56"/>
  <c r="M23" i="56"/>
  <c r="N188" i="75"/>
  <c r="N183" i="75"/>
  <c r="M185" i="75" s="1"/>
  <c r="M183" i="75"/>
  <c r="N204" i="75"/>
  <c r="N174" i="75"/>
  <c r="M174" i="75"/>
  <c r="N170" i="75"/>
  <c r="N166" i="75"/>
  <c r="M166" i="75"/>
  <c r="N162" i="75"/>
  <c r="N158" i="75"/>
  <c r="M158" i="75"/>
  <c r="N154" i="75"/>
  <c r="N150" i="75"/>
  <c r="M150" i="75"/>
  <c r="N146" i="75"/>
  <c r="N142" i="75"/>
  <c r="N138" i="75"/>
  <c r="N134" i="75"/>
  <c r="M134" i="75"/>
  <c r="N130" i="75"/>
  <c r="N126" i="75"/>
  <c r="N122" i="75"/>
  <c r="N118" i="75"/>
  <c r="M118" i="75"/>
  <c r="N114" i="75"/>
  <c r="N110" i="75"/>
  <c r="M110" i="75"/>
  <c r="N106" i="75"/>
  <c r="N102" i="75"/>
  <c r="M102" i="75"/>
  <c r="N98" i="75"/>
  <c r="N94" i="75"/>
  <c r="M94" i="75"/>
  <c r="N90" i="75"/>
  <c r="N86" i="75"/>
  <c r="N82" i="75"/>
  <c r="N200" i="75"/>
  <c r="M202" i="75" s="1"/>
  <c r="M200" i="75"/>
  <c r="N78" i="75"/>
  <c r="M78" i="75"/>
  <c r="N74" i="75"/>
  <c r="N70" i="75"/>
  <c r="M70" i="75"/>
  <c r="N66" i="75"/>
  <c r="N62" i="75"/>
  <c r="M62" i="75"/>
  <c r="N54" i="75"/>
  <c r="M54" i="75"/>
  <c r="N50" i="75"/>
  <c r="N46" i="75"/>
  <c r="N42" i="75"/>
  <c r="M42" i="75"/>
  <c r="N38" i="75"/>
  <c r="N34" i="75"/>
  <c r="N30" i="75"/>
  <c r="N26" i="75"/>
  <c r="M28" i="75" s="1"/>
  <c r="G127" i="70" s="1"/>
  <c r="M26" i="75"/>
  <c r="N22" i="75"/>
  <c r="N18" i="75"/>
  <c r="N14" i="75"/>
  <c r="N10" i="75"/>
  <c r="N6" i="75"/>
  <c r="M70" i="56"/>
  <c r="N69" i="56"/>
  <c r="N68" i="56"/>
  <c r="M68" i="56"/>
  <c r="N66" i="56"/>
  <c r="M66" i="56"/>
  <c r="N65" i="56"/>
  <c r="M64" i="56"/>
  <c r="N63" i="56"/>
  <c r="N62" i="56"/>
  <c r="M62" i="56"/>
  <c r="N60" i="56"/>
  <c r="M60" i="56"/>
  <c r="N39" i="56"/>
  <c r="M53" i="56"/>
  <c r="N32" i="56"/>
  <c r="N22" i="56"/>
  <c r="M22" i="56"/>
  <c r="N5" i="56"/>
  <c r="M5" i="56"/>
  <c r="N16" i="56"/>
  <c r="N71" i="56"/>
  <c r="X13" i="81"/>
  <c r="V13" i="81"/>
  <c r="V12" i="81"/>
  <c r="X10" i="81"/>
  <c r="V10" i="81"/>
  <c r="X9" i="81"/>
  <c r="W9" i="81"/>
  <c r="V9" i="81"/>
  <c r="U9" i="81"/>
  <c r="X11" i="81"/>
  <c r="V11" i="81"/>
  <c r="X8" i="81"/>
  <c r="U47" i="81" s="1"/>
  <c r="V8" i="81"/>
  <c r="U8" i="81"/>
  <c r="X7" i="81"/>
  <c r="V7" i="81"/>
  <c r="N161" i="55"/>
  <c r="N156" i="55"/>
  <c r="M156" i="55"/>
  <c r="N121" i="55"/>
  <c r="M121" i="55"/>
  <c r="N116" i="55"/>
  <c r="M111" i="55"/>
  <c r="N151" i="55"/>
  <c r="N146" i="55"/>
  <c r="M146" i="55"/>
  <c r="M148" i="55" s="1"/>
  <c r="M149" i="55" s="1"/>
  <c r="G65" i="70" s="1"/>
  <c r="X18" i="81"/>
  <c r="X17" i="81"/>
  <c r="N96" i="55"/>
  <c r="N81" i="55"/>
  <c r="M81" i="55"/>
  <c r="M83" i="55"/>
  <c r="M84" i="55" s="1"/>
  <c r="G54" i="70" s="1"/>
  <c r="N76" i="55"/>
  <c r="N66" i="55"/>
  <c r="N61" i="55"/>
  <c r="N51" i="55"/>
  <c r="N46" i="55"/>
  <c r="N35" i="55"/>
  <c r="L111" i="75"/>
  <c r="L87" i="75"/>
  <c r="R14" i="82"/>
  <c r="L72" i="55"/>
  <c r="L152" i="55"/>
  <c r="K153" i="55" s="1"/>
  <c r="K154" i="55" s="1"/>
  <c r="F66" i="70" s="1"/>
  <c r="L67" i="55"/>
  <c r="L34" i="55"/>
  <c r="L32" i="55"/>
  <c r="Q10" i="82"/>
  <c r="L56" i="55"/>
  <c r="L47" i="55"/>
  <c r="K47" i="55"/>
  <c r="K13" i="56"/>
  <c r="L162" i="55"/>
  <c r="K162" i="55"/>
  <c r="L132" i="55"/>
  <c r="K132" i="55"/>
  <c r="K117" i="55"/>
  <c r="L102" i="55"/>
  <c r="K102" i="55"/>
  <c r="L142" i="55"/>
  <c r="K14" i="56"/>
  <c r="L14" i="84"/>
  <c r="K14" i="84"/>
  <c r="L95" i="56"/>
  <c r="L88" i="56"/>
  <c r="K88" i="56"/>
  <c r="L56" i="56"/>
  <c r="L49" i="56"/>
  <c r="K49" i="56"/>
  <c r="K76" i="56"/>
  <c r="L75" i="56"/>
  <c r="K25" i="56"/>
  <c r="L34" i="56"/>
  <c r="K48" i="56"/>
  <c r="K54" i="56"/>
  <c r="L47" i="56"/>
  <c r="K73" i="56"/>
  <c r="K23" i="56"/>
  <c r="H6" i="87"/>
  <c r="K192" i="75"/>
  <c r="L183" i="75"/>
  <c r="L174" i="75"/>
  <c r="K174" i="75"/>
  <c r="L158" i="75"/>
  <c r="K158" i="75"/>
  <c r="L150" i="75"/>
  <c r="K142" i="75"/>
  <c r="L134" i="75"/>
  <c r="K134" i="75"/>
  <c r="L126" i="75"/>
  <c r="L118" i="75"/>
  <c r="K118" i="75"/>
  <c r="L110" i="75"/>
  <c r="K110" i="75"/>
  <c r="K102" i="75"/>
  <c r="K94" i="75"/>
  <c r="K86" i="75"/>
  <c r="K200" i="75"/>
  <c r="L78" i="75"/>
  <c r="K78" i="75"/>
  <c r="K70" i="75"/>
  <c r="L62" i="75"/>
  <c r="K62" i="75"/>
  <c r="L54" i="75"/>
  <c r="K54" i="75"/>
  <c r="L42" i="75"/>
  <c r="K42" i="75"/>
  <c r="K34" i="75"/>
  <c r="L26" i="75"/>
  <c r="K18" i="75"/>
  <c r="K14" i="75"/>
  <c r="L10" i="75"/>
  <c r="K10" i="75"/>
  <c r="L70" i="56"/>
  <c r="L68" i="56"/>
  <c r="K68" i="56"/>
  <c r="K66" i="56"/>
  <c r="L64" i="56"/>
  <c r="L60" i="56"/>
  <c r="K60" i="56"/>
  <c r="K53" i="56"/>
  <c r="L22" i="56"/>
  <c r="L5" i="56"/>
  <c r="K5" i="56"/>
  <c r="T13" i="81"/>
  <c r="S13" i="81"/>
  <c r="T12" i="81"/>
  <c r="R12" i="81"/>
  <c r="R9" i="81"/>
  <c r="Q9" i="81"/>
  <c r="T11" i="81"/>
  <c r="Q8" i="81"/>
  <c r="T7" i="81"/>
  <c r="L156" i="55"/>
  <c r="K156" i="55"/>
  <c r="K121" i="55"/>
  <c r="K123" i="55" s="1"/>
  <c r="L111" i="55"/>
  <c r="L146" i="55"/>
  <c r="K146" i="55"/>
  <c r="R18" i="81"/>
  <c r="T17" i="81"/>
  <c r="S17" i="81"/>
  <c r="T25" i="81" s="1"/>
  <c r="L101" i="55"/>
  <c r="L86" i="55"/>
  <c r="L76" i="55"/>
  <c r="L66" i="55"/>
  <c r="K66" i="55"/>
  <c r="L61" i="55"/>
  <c r="N73" i="81"/>
  <c r="N52" i="81"/>
  <c r="N63" i="81"/>
  <c r="M63" i="81"/>
  <c r="N46" i="81"/>
  <c r="P40" i="81"/>
  <c r="N40" i="81"/>
  <c r="J205" i="75"/>
  <c r="J201" i="75"/>
  <c r="I189" i="75"/>
  <c r="J167" i="75"/>
  <c r="J147" i="75"/>
  <c r="J143" i="75"/>
  <c r="J75" i="75"/>
  <c r="J71" i="75"/>
  <c r="J67" i="75"/>
  <c r="J63" i="75"/>
  <c r="J59" i="75"/>
  <c r="I59" i="75"/>
  <c r="J55" i="75"/>
  <c r="J51" i="75"/>
  <c r="J47" i="75"/>
  <c r="I47" i="75"/>
  <c r="J19" i="75"/>
  <c r="J184" i="75"/>
  <c r="J139" i="75"/>
  <c r="J127" i="75"/>
  <c r="J123" i="75"/>
  <c r="I119" i="75"/>
  <c r="J115" i="75"/>
  <c r="J111" i="75"/>
  <c r="J99" i="75"/>
  <c r="J95" i="75"/>
  <c r="I87" i="75"/>
  <c r="J83" i="75"/>
  <c r="J43" i="75"/>
  <c r="J35" i="75"/>
  <c r="J23" i="75"/>
  <c r="I23" i="75"/>
  <c r="J15" i="75"/>
  <c r="J8" i="84"/>
  <c r="J7" i="84"/>
  <c r="J6" i="84"/>
  <c r="J5" i="84"/>
  <c r="J12" i="84"/>
  <c r="I12" i="84"/>
  <c r="N14" i="82"/>
  <c r="M14" i="82"/>
  <c r="J72" i="55"/>
  <c r="J92" i="55"/>
  <c r="I92" i="55"/>
  <c r="J77" i="55"/>
  <c r="J152" i="55"/>
  <c r="J62" i="55"/>
  <c r="I63" i="55" s="1"/>
  <c r="I64" i="55" s="1"/>
  <c r="J34" i="55"/>
  <c r="J33" i="55"/>
  <c r="I32" i="55"/>
  <c r="J57" i="55"/>
  <c r="J56" i="55"/>
  <c r="J47" i="55"/>
  <c r="J13" i="56"/>
  <c r="J40" i="55"/>
  <c r="O5" i="82"/>
  <c r="I162" i="55"/>
  <c r="I132" i="55"/>
  <c r="J127" i="55"/>
  <c r="I127" i="55"/>
  <c r="J122" i="55"/>
  <c r="I117" i="55"/>
  <c r="I107" i="55"/>
  <c r="I102" i="55"/>
  <c r="J97" i="55"/>
  <c r="I142" i="55"/>
  <c r="J7" i="85"/>
  <c r="J6" i="85"/>
  <c r="J14" i="84"/>
  <c r="J15" i="84" s="1"/>
  <c r="J9" i="84"/>
  <c r="J95" i="56"/>
  <c r="I88" i="56"/>
  <c r="I49" i="56"/>
  <c r="I76" i="56"/>
  <c r="J25" i="56"/>
  <c r="I25" i="56"/>
  <c r="I40" i="56"/>
  <c r="J188" i="75"/>
  <c r="J174" i="75"/>
  <c r="I170" i="75"/>
  <c r="J162" i="75"/>
  <c r="J150" i="75"/>
  <c r="I152" i="75" s="1"/>
  <c r="E158" i="70" s="1"/>
  <c r="J134" i="75"/>
  <c r="J126" i="75"/>
  <c r="J122" i="75"/>
  <c r="J106" i="75"/>
  <c r="J102" i="75"/>
  <c r="J98" i="75"/>
  <c r="J200" i="75"/>
  <c r="J78" i="75"/>
  <c r="J66" i="75"/>
  <c r="J54" i="75"/>
  <c r="J50" i="75"/>
  <c r="J38" i="75"/>
  <c r="J18" i="75"/>
  <c r="J10" i="75"/>
  <c r="J69" i="56"/>
  <c r="J65" i="56"/>
  <c r="J60" i="56"/>
  <c r="I39" i="56"/>
  <c r="J16" i="56"/>
  <c r="P13" i="81"/>
  <c r="N13" i="81"/>
  <c r="P9" i="81"/>
  <c r="N9" i="81"/>
  <c r="P11" i="81"/>
  <c r="N11" i="81"/>
  <c r="N7" i="81"/>
  <c r="J126" i="55"/>
  <c r="J121" i="55"/>
  <c r="J146" i="55"/>
  <c r="P18" i="81"/>
  <c r="P17" i="81"/>
  <c r="J96" i="55"/>
  <c r="J86" i="55"/>
  <c r="I81" i="55"/>
  <c r="J76" i="55"/>
  <c r="J61" i="55"/>
  <c r="J35" i="55"/>
  <c r="N19" i="81"/>
  <c r="N16" i="81"/>
  <c r="M16" i="81"/>
  <c r="N15" i="81"/>
  <c r="J5" i="85"/>
  <c r="I5" i="85"/>
  <c r="J73" i="81"/>
  <c r="J68" i="81"/>
  <c r="J52" i="81"/>
  <c r="J40" i="81"/>
  <c r="H205" i="75"/>
  <c r="H189" i="75"/>
  <c r="G189" i="75"/>
  <c r="H179" i="75"/>
  <c r="H175" i="75"/>
  <c r="H171" i="75"/>
  <c r="H167" i="75"/>
  <c r="H163" i="75"/>
  <c r="H155" i="75"/>
  <c r="H151" i="75"/>
  <c r="H147" i="75"/>
  <c r="H143" i="75"/>
  <c r="H71" i="75"/>
  <c r="H51" i="75"/>
  <c r="H196" i="75"/>
  <c r="H184" i="75"/>
  <c r="H123" i="75"/>
  <c r="H119" i="75"/>
  <c r="H115" i="75"/>
  <c r="H107" i="75"/>
  <c r="H103" i="75"/>
  <c r="G103" i="75"/>
  <c r="H39" i="75"/>
  <c r="H31" i="75"/>
  <c r="H15" i="75"/>
  <c r="H11" i="75"/>
  <c r="H7" i="75"/>
  <c r="H8" i="84"/>
  <c r="H13" i="84"/>
  <c r="H10" i="84"/>
  <c r="H8" i="85"/>
  <c r="K13" i="82"/>
  <c r="J14" i="82"/>
  <c r="H72" i="55"/>
  <c r="H92" i="55"/>
  <c r="G82" i="55"/>
  <c r="H77" i="55"/>
  <c r="H152" i="55"/>
  <c r="H34" i="55"/>
  <c r="H33" i="55"/>
  <c r="K10" i="82"/>
  <c r="J10" i="82"/>
  <c r="H57" i="55"/>
  <c r="H47" i="55"/>
  <c r="H36" i="55"/>
  <c r="K6" i="82"/>
  <c r="H13" i="56"/>
  <c r="H40" i="55"/>
  <c r="K5" i="82"/>
  <c r="H162" i="55"/>
  <c r="H157" i="55"/>
  <c r="G158" i="55"/>
  <c r="G159" i="55" s="1"/>
  <c r="D67" i="70" s="1"/>
  <c r="H132" i="55"/>
  <c r="H127" i="55"/>
  <c r="H117" i="55"/>
  <c r="G112" i="55"/>
  <c r="H107" i="55"/>
  <c r="H102" i="55"/>
  <c r="G103" i="55" s="1"/>
  <c r="G104" i="55" s="1"/>
  <c r="D58" i="70" s="1"/>
  <c r="G97" i="55"/>
  <c r="H137" i="55"/>
  <c r="H14" i="56"/>
  <c r="H7" i="85"/>
  <c r="G6" i="85"/>
  <c r="H14" i="84"/>
  <c r="H95" i="56"/>
  <c r="H75" i="56"/>
  <c r="G55" i="56"/>
  <c r="G24" i="56"/>
  <c r="H73" i="56"/>
  <c r="H6" i="56"/>
  <c r="G188" i="75"/>
  <c r="H183" i="75"/>
  <c r="G204" i="75"/>
  <c r="H174" i="75"/>
  <c r="H170" i="75"/>
  <c r="H166" i="75"/>
  <c r="H158" i="75"/>
  <c r="H150" i="75"/>
  <c r="H142" i="75"/>
  <c r="H138" i="75"/>
  <c r="G138" i="75"/>
  <c r="H126" i="75"/>
  <c r="H122" i="75"/>
  <c r="H118" i="75"/>
  <c r="H110" i="75"/>
  <c r="H106" i="75"/>
  <c r="G106" i="75"/>
  <c r="H102" i="75"/>
  <c r="G98" i="75"/>
  <c r="H86" i="75"/>
  <c r="H78" i="75"/>
  <c r="H70" i="75"/>
  <c r="G66" i="75"/>
  <c r="H54" i="75"/>
  <c r="G50" i="75"/>
  <c r="H46" i="75"/>
  <c r="H42" i="75"/>
  <c r="H34" i="75"/>
  <c r="G22" i="75"/>
  <c r="H18" i="75"/>
  <c r="G14" i="75"/>
  <c r="G6" i="75"/>
  <c r="H70" i="56"/>
  <c r="H69" i="56"/>
  <c r="G69" i="56"/>
  <c r="H68" i="56"/>
  <c r="H66" i="56"/>
  <c r="G65" i="56"/>
  <c r="H62" i="56"/>
  <c r="H60" i="56"/>
  <c r="G32" i="56"/>
  <c r="H22" i="56"/>
  <c r="H5" i="56"/>
  <c r="H16" i="56"/>
  <c r="G16" i="56"/>
  <c r="J13" i="81"/>
  <c r="K12" i="81"/>
  <c r="I10" i="81"/>
  <c r="K9" i="81"/>
  <c r="J9" i="81"/>
  <c r="J11" i="81"/>
  <c r="I11" i="81"/>
  <c r="L8" i="81"/>
  <c r="I7" i="81"/>
  <c r="G161" i="55"/>
  <c r="H156" i="55"/>
  <c r="G126" i="55"/>
  <c r="G116" i="55"/>
  <c r="H111" i="55"/>
  <c r="H146" i="55"/>
  <c r="L18" i="81"/>
  <c r="K18" i="81"/>
  <c r="L26" i="81" s="1"/>
  <c r="H136" i="55"/>
  <c r="G136" i="55"/>
  <c r="H101" i="55"/>
  <c r="G96" i="55"/>
  <c r="H91" i="55"/>
  <c r="G86" i="55"/>
  <c r="G76" i="55"/>
  <c r="H61" i="55"/>
  <c r="H35" i="55"/>
  <c r="H41" i="55"/>
  <c r="G41" i="55"/>
  <c r="J19" i="81"/>
  <c r="L16" i="81"/>
  <c r="J16" i="81"/>
  <c r="K15" i="81"/>
  <c r="L23" i="81" s="1"/>
  <c r="J15" i="81"/>
  <c r="I15" i="81"/>
  <c r="G5" i="85"/>
  <c r="F73" i="81"/>
  <c r="E46" i="81"/>
  <c r="E193" i="75"/>
  <c r="F179" i="75"/>
  <c r="E179" i="75"/>
  <c r="E163" i="75"/>
  <c r="F147" i="75"/>
  <c r="F51" i="75"/>
  <c r="E131" i="75"/>
  <c r="F123" i="75"/>
  <c r="F107" i="75"/>
  <c r="E91" i="75"/>
  <c r="F11" i="75"/>
  <c r="F71" i="55"/>
  <c r="E71" i="55"/>
  <c r="E73" i="55" s="1"/>
  <c r="E87" i="55"/>
  <c r="F147" i="55"/>
  <c r="E147" i="55"/>
  <c r="F34" i="55"/>
  <c r="F32" i="55"/>
  <c r="F52" i="55"/>
  <c r="F42" i="55"/>
  <c r="E162" i="55"/>
  <c r="E157" i="55"/>
  <c r="E106" i="55"/>
  <c r="F102" i="55"/>
  <c r="E7" i="85"/>
  <c r="E6" i="85"/>
  <c r="F88" i="56"/>
  <c r="E90" i="56" s="1"/>
  <c r="E91" i="56" s="1"/>
  <c r="C182" i="70" s="1"/>
  <c r="E42" i="56"/>
  <c r="E41" i="56"/>
  <c r="E7" i="56"/>
  <c r="E40" i="56"/>
  <c r="E188" i="75"/>
  <c r="E204" i="75"/>
  <c r="E162" i="75"/>
  <c r="F158" i="75"/>
  <c r="E154" i="75"/>
  <c r="F150" i="75"/>
  <c r="E146" i="75"/>
  <c r="E130" i="75"/>
  <c r="F126" i="75"/>
  <c r="E122" i="75"/>
  <c r="E114" i="75"/>
  <c r="F98" i="75"/>
  <c r="E98" i="75"/>
  <c r="E90" i="75"/>
  <c r="E82" i="75"/>
  <c r="E74" i="75"/>
  <c r="F54" i="75"/>
  <c r="E42" i="75"/>
  <c r="F38" i="75"/>
  <c r="F34" i="75"/>
  <c r="F14" i="75"/>
  <c r="F10" i="75"/>
  <c r="E69" i="56"/>
  <c r="E66" i="56"/>
  <c r="F62" i="56"/>
  <c r="E32" i="56"/>
  <c r="H12" i="81"/>
  <c r="G12" i="81"/>
  <c r="G9" i="81"/>
  <c r="G11" i="81"/>
  <c r="H8" i="81"/>
  <c r="F156" i="55"/>
  <c r="E116" i="55"/>
  <c r="F146" i="55"/>
  <c r="H18" i="81"/>
  <c r="F41" i="55"/>
  <c r="E19" i="81"/>
  <c r="M45" i="91"/>
  <c r="L45" i="91"/>
  <c r="K45" i="91"/>
  <c r="J45" i="91"/>
  <c r="I45" i="91"/>
  <c r="H45" i="91"/>
  <c r="G45" i="91"/>
  <c r="D120" i="70"/>
  <c r="E120" i="70"/>
  <c r="F120" i="70"/>
  <c r="G120" i="70"/>
  <c r="H120" i="70"/>
  <c r="I120" i="70"/>
  <c r="J120" i="70"/>
  <c r="B118" i="70"/>
  <c r="B117" i="70"/>
  <c r="B146" i="70"/>
  <c r="A146" i="70"/>
  <c r="B116" i="70"/>
  <c r="B96" i="70"/>
  <c r="N30" i="55"/>
  <c r="M30" i="55"/>
  <c r="B8" i="70"/>
  <c r="A8" i="70"/>
  <c r="J192" i="70"/>
  <c r="I192" i="70"/>
  <c r="H192" i="70"/>
  <c r="J191" i="70"/>
  <c r="I191" i="70"/>
  <c r="H191" i="70"/>
  <c r="J190" i="70"/>
  <c r="I190" i="70"/>
  <c r="H190" i="70"/>
  <c r="G192" i="70"/>
  <c r="G191" i="70"/>
  <c r="G190" i="70"/>
  <c r="F192" i="70"/>
  <c r="F191" i="70"/>
  <c r="F190" i="70"/>
  <c r="E192" i="70"/>
  <c r="E191" i="70"/>
  <c r="E190" i="70"/>
  <c r="D192" i="70"/>
  <c r="D191" i="70"/>
  <c r="D190" i="70"/>
  <c r="E55" i="70"/>
  <c r="E54" i="70"/>
  <c r="D195" i="70"/>
  <c r="E195" i="70"/>
  <c r="F195" i="70"/>
  <c r="G195" i="70"/>
  <c r="H195" i="70"/>
  <c r="I195" i="70"/>
  <c r="J195" i="70"/>
  <c r="C192" i="70"/>
  <c r="C191" i="70"/>
  <c r="C190" i="70"/>
  <c r="A28" i="70"/>
  <c r="A29" i="70"/>
  <c r="A30" i="70"/>
  <c r="A31" i="70"/>
  <c r="A32" i="70"/>
  <c r="D167" i="70"/>
  <c r="E167" i="70"/>
  <c r="F167" i="70"/>
  <c r="G167" i="70"/>
  <c r="H167" i="70"/>
  <c r="I167" i="70"/>
  <c r="J167" i="70"/>
  <c r="D171" i="70"/>
  <c r="E171" i="70"/>
  <c r="F171" i="70"/>
  <c r="G171" i="70"/>
  <c r="H171" i="70"/>
  <c r="I171" i="70"/>
  <c r="J171" i="70"/>
  <c r="D184" i="70"/>
  <c r="E184" i="70"/>
  <c r="F184" i="70"/>
  <c r="G184" i="70"/>
  <c r="H184" i="70"/>
  <c r="I184" i="70"/>
  <c r="J184" i="70"/>
  <c r="D13" i="70"/>
  <c r="E13" i="70"/>
  <c r="F13" i="70"/>
  <c r="G13" i="70"/>
  <c r="H13" i="70"/>
  <c r="I13" i="70"/>
  <c r="J13" i="70"/>
  <c r="B68" i="70"/>
  <c r="B67" i="70"/>
  <c r="B66" i="70"/>
  <c r="B65" i="70"/>
  <c r="B20" i="70"/>
  <c r="B21" i="70"/>
  <c r="B22" i="70"/>
  <c r="A22" i="70"/>
  <c r="A21" i="70"/>
  <c r="A20" i="70"/>
  <c r="B169" i="70"/>
  <c r="B35" i="70"/>
  <c r="B34" i="70"/>
  <c r="B33" i="70"/>
  <c r="B28" i="70"/>
  <c r="B29" i="70"/>
  <c r="B27" i="70"/>
  <c r="A27" i="70"/>
  <c r="B26" i="70"/>
  <c r="A26" i="70"/>
  <c r="B182" i="70"/>
  <c r="B181" i="70"/>
  <c r="B179" i="70"/>
  <c r="B180" i="70"/>
  <c r="B178" i="70"/>
  <c r="B177" i="70"/>
  <c r="B176" i="70"/>
  <c r="B173" i="70"/>
  <c r="B175" i="70"/>
  <c r="A182" i="70"/>
  <c r="A181" i="70"/>
  <c r="A180" i="70"/>
  <c r="A179" i="70"/>
  <c r="A178" i="70"/>
  <c r="A177" i="70"/>
  <c r="A175" i="70"/>
  <c r="A176" i="70"/>
  <c r="A174" i="70"/>
  <c r="B174" i="70"/>
  <c r="A173" i="70"/>
  <c r="A169" i="70"/>
  <c r="B165" i="70"/>
  <c r="B164" i="70"/>
  <c r="B163" i="70"/>
  <c r="B162" i="70"/>
  <c r="B161" i="70"/>
  <c r="B160" i="70"/>
  <c r="B159" i="70"/>
  <c r="B158" i="70"/>
  <c r="B157" i="70"/>
  <c r="B156" i="70"/>
  <c r="B155" i="70"/>
  <c r="A165" i="70"/>
  <c r="A164" i="70"/>
  <c r="A163" i="70"/>
  <c r="A162" i="70"/>
  <c r="A161" i="70"/>
  <c r="A160" i="70"/>
  <c r="A159" i="70"/>
  <c r="A158" i="70"/>
  <c r="A157" i="70"/>
  <c r="A156" i="70"/>
  <c r="A155" i="70"/>
  <c r="B154" i="70"/>
  <c r="A154" i="70"/>
  <c r="B153" i="70"/>
  <c r="A153" i="70"/>
  <c r="B152" i="70"/>
  <c r="A152" i="70"/>
  <c r="B151" i="70"/>
  <c r="A151" i="70"/>
  <c r="B150" i="70"/>
  <c r="A150" i="70"/>
  <c r="B149" i="70"/>
  <c r="A149" i="70"/>
  <c r="B148" i="70"/>
  <c r="A148" i="70"/>
  <c r="B147" i="70"/>
  <c r="A147" i="70"/>
  <c r="B144" i="70"/>
  <c r="B145" i="70"/>
  <c r="A145" i="70"/>
  <c r="A144" i="70"/>
  <c r="B143" i="70"/>
  <c r="A143" i="70"/>
  <c r="A142" i="70"/>
  <c r="B142" i="70"/>
  <c r="B141" i="70"/>
  <c r="A141" i="70"/>
  <c r="B140" i="70"/>
  <c r="A140" i="70"/>
  <c r="B139" i="70"/>
  <c r="A139" i="70"/>
  <c r="B138" i="70"/>
  <c r="A138" i="70"/>
  <c r="B137" i="70"/>
  <c r="A137" i="70"/>
  <c r="B136" i="70"/>
  <c r="A136" i="70"/>
  <c r="B135" i="70"/>
  <c r="A135" i="70"/>
  <c r="B134" i="70"/>
  <c r="A134" i="70"/>
  <c r="B133" i="70"/>
  <c r="A133" i="70"/>
  <c r="B132" i="70"/>
  <c r="A132" i="70"/>
  <c r="B131" i="70"/>
  <c r="A131" i="70"/>
  <c r="B130" i="70"/>
  <c r="A130" i="70"/>
  <c r="B128" i="70"/>
  <c r="B129" i="70"/>
  <c r="A129" i="70"/>
  <c r="A128" i="70"/>
  <c r="B127" i="70"/>
  <c r="A127" i="70"/>
  <c r="B126" i="70"/>
  <c r="A126" i="70"/>
  <c r="B125" i="70"/>
  <c r="A125" i="70"/>
  <c r="B124" i="70"/>
  <c r="A124" i="70"/>
  <c r="B123" i="70"/>
  <c r="A123" i="70"/>
  <c r="B122" i="70"/>
  <c r="A122" i="70"/>
  <c r="B115" i="70"/>
  <c r="B114" i="70"/>
  <c r="B113" i="70"/>
  <c r="B112" i="70"/>
  <c r="B111" i="70"/>
  <c r="B110" i="70"/>
  <c r="B109" i="70"/>
  <c r="B108" i="70"/>
  <c r="B107" i="70"/>
  <c r="B106" i="70"/>
  <c r="B105" i="70"/>
  <c r="B104" i="70"/>
  <c r="B103" i="70"/>
  <c r="B102" i="70"/>
  <c r="B101" i="70"/>
  <c r="B100" i="70"/>
  <c r="B99" i="70"/>
  <c r="B98" i="70"/>
  <c r="B97" i="70"/>
  <c r="B95" i="70"/>
  <c r="B94" i="70"/>
  <c r="B93" i="70"/>
  <c r="B92" i="70"/>
  <c r="B91" i="70"/>
  <c r="B90" i="70"/>
  <c r="B89" i="70"/>
  <c r="B88" i="70"/>
  <c r="B87" i="70"/>
  <c r="B86" i="70"/>
  <c r="B85" i="70"/>
  <c r="B84" i="70"/>
  <c r="B83" i="70"/>
  <c r="B82" i="70"/>
  <c r="B81" i="70"/>
  <c r="B80" i="70"/>
  <c r="B79" i="70"/>
  <c r="B78" i="70"/>
  <c r="B77" i="70"/>
  <c r="B76" i="70"/>
  <c r="B75" i="70"/>
  <c r="B74" i="70"/>
  <c r="B73" i="70"/>
  <c r="B72" i="70"/>
  <c r="B15" i="70"/>
  <c r="B16" i="70"/>
  <c r="B17" i="70"/>
  <c r="B18" i="70"/>
  <c r="B19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A19" i="70"/>
  <c r="A18" i="70"/>
  <c r="A17" i="70"/>
  <c r="A16" i="70"/>
  <c r="A15" i="70"/>
  <c r="B5" i="70"/>
  <c r="B6" i="70"/>
  <c r="B7" i="70"/>
  <c r="B9" i="70"/>
  <c r="B10" i="70"/>
  <c r="B11" i="70"/>
  <c r="A11" i="70"/>
  <c r="A10" i="70"/>
  <c r="A9" i="70"/>
  <c r="A7" i="70"/>
  <c r="A6" i="70"/>
  <c r="A5" i="70"/>
  <c r="O20" i="81"/>
  <c r="P28" i="81" s="1"/>
  <c r="K141" i="55"/>
  <c r="Q18" i="81"/>
  <c r="K40" i="55"/>
  <c r="Q6" i="82"/>
  <c r="N141" i="55"/>
  <c r="V18" i="81"/>
  <c r="N23" i="56"/>
  <c r="N47" i="56"/>
  <c r="N54" i="56"/>
  <c r="N48" i="56"/>
  <c r="N34" i="56"/>
  <c r="N49" i="56"/>
  <c r="N56" i="56"/>
  <c r="N40" i="55"/>
  <c r="V9" i="82"/>
  <c r="V6" i="82"/>
  <c r="N82" i="56"/>
  <c r="N15" i="56"/>
  <c r="P10" i="82"/>
  <c r="K63" i="81"/>
  <c r="O17" i="81"/>
  <c r="P25" i="81" s="1"/>
  <c r="O7" i="81"/>
  <c r="O11" i="81"/>
  <c r="O13" i="81"/>
  <c r="L14" i="82"/>
  <c r="N5" i="82"/>
  <c r="K10" i="81"/>
  <c r="K13" i="81"/>
  <c r="G6" i="87"/>
  <c r="J40" i="56"/>
  <c r="J55" i="56"/>
  <c r="J8" i="56"/>
  <c r="J42" i="56"/>
  <c r="Q141" i="55"/>
  <c r="AC18" i="81"/>
  <c r="Q40" i="55"/>
  <c r="AC9" i="82"/>
  <c r="S40" i="55"/>
  <c r="AG9" i="82"/>
  <c r="AG6" i="82"/>
  <c r="S15" i="56"/>
  <c r="L141" i="55"/>
  <c r="L25" i="56"/>
  <c r="L76" i="56"/>
  <c r="R6" i="82"/>
  <c r="L82" i="56"/>
  <c r="W18" i="81"/>
  <c r="X26" i="81"/>
  <c r="U34" i="81" s="1"/>
  <c r="G29" i="70" s="1"/>
  <c r="W12" i="81"/>
  <c r="W40" i="81"/>
  <c r="W63" i="81"/>
  <c r="W73" i="81"/>
  <c r="U74" i="81" s="1"/>
  <c r="U75" i="81" s="1"/>
  <c r="G39" i="70" s="1"/>
  <c r="P141" i="55"/>
  <c r="P47" i="56"/>
  <c r="P54" i="56"/>
  <c r="P41" i="56"/>
  <c r="P25" i="56"/>
  <c r="P40" i="55"/>
  <c r="Z9" i="82"/>
  <c r="Z6" i="82"/>
  <c r="P82" i="56"/>
  <c r="P15" i="56"/>
  <c r="R141" i="55"/>
  <c r="AD18" i="81"/>
  <c r="R23" i="56"/>
  <c r="R47" i="56"/>
  <c r="R54" i="56"/>
  <c r="R48" i="56"/>
  <c r="R34" i="56"/>
  <c r="R41" i="56"/>
  <c r="R25" i="56"/>
  <c r="R76" i="56"/>
  <c r="Q77" i="56" s="1"/>
  <c r="Q78" i="56" s="1"/>
  <c r="I180" i="70" s="1"/>
  <c r="R49" i="56"/>
  <c r="R56" i="56"/>
  <c r="R40" i="55"/>
  <c r="AD9" i="82"/>
  <c r="AD6" i="82"/>
  <c r="T141" i="55"/>
  <c r="AH18" i="81"/>
  <c r="T23" i="56"/>
  <c r="T47" i="56"/>
  <c r="T54" i="56"/>
  <c r="T48" i="56"/>
  <c r="T34" i="56"/>
  <c r="S36" i="56" s="1"/>
  <c r="S37" i="56" s="1"/>
  <c r="J176" i="70" s="1"/>
  <c r="T41" i="56"/>
  <c r="T25" i="56"/>
  <c r="T76" i="56"/>
  <c r="T49" i="56"/>
  <c r="T56" i="56"/>
  <c r="T40" i="55"/>
  <c r="AH9" i="82"/>
  <c r="AH6" i="82"/>
  <c r="T82" i="56"/>
  <c r="T15" i="56"/>
  <c r="N20" i="81"/>
  <c r="O73" i="81"/>
  <c r="M74" i="81" s="1"/>
  <c r="M75" i="81" s="1"/>
  <c r="E39" i="70" s="1"/>
  <c r="P14" i="82"/>
  <c r="M136" i="55"/>
  <c r="AB6" i="82"/>
  <c r="AB10" i="82"/>
  <c r="AB14" i="82"/>
  <c r="AF9" i="82"/>
  <c r="AC11" i="82" s="1"/>
  <c r="I21" i="70" s="1"/>
  <c r="AF10" i="82"/>
  <c r="AF14" i="82"/>
  <c r="I6" i="87"/>
  <c r="N6" i="56"/>
  <c r="N33" i="56"/>
  <c r="M36" i="56" s="1"/>
  <c r="M37" i="56" s="1"/>
  <c r="G176" i="70" s="1"/>
  <c r="N55" i="56"/>
  <c r="N8" i="56"/>
  <c r="N35" i="56"/>
  <c r="N42" i="56"/>
  <c r="V5" i="82"/>
  <c r="O41" i="55"/>
  <c r="Y20" i="81"/>
  <c r="Y17" i="81"/>
  <c r="Y5" i="82"/>
  <c r="Q41" i="55"/>
  <c r="AC20" i="81"/>
  <c r="Q136" i="55"/>
  <c r="AC17" i="81"/>
  <c r="S136" i="55"/>
  <c r="AG17" i="81"/>
  <c r="J54" i="56"/>
  <c r="J48" i="56"/>
  <c r="J76" i="56"/>
  <c r="J49" i="56"/>
  <c r="L136" i="55"/>
  <c r="R17" i="81"/>
  <c r="L6" i="56"/>
  <c r="W17" i="81"/>
  <c r="X25" i="81"/>
  <c r="W13" i="81"/>
  <c r="W46" i="81"/>
  <c r="W52" i="81"/>
  <c r="W68" i="81"/>
  <c r="P41" i="55"/>
  <c r="Z20" i="81"/>
  <c r="P136" i="55"/>
  <c r="Z17" i="81"/>
  <c r="J6" i="87"/>
  <c r="P6" i="56"/>
  <c r="P33" i="56"/>
  <c r="P40" i="56"/>
  <c r="P7" i="56"/>
  <c r="P24" i="56"/>
  <c r="P8" i="56"/>
  <c r="P35" i="56"/>
  <c r="P42" i="56"/>
  <c r="Z5" i="82"/>
  <c r="R41" i="55"/>
  <c r="AD20" i="81"/>
  <c r="R136" i="55"/>
  <c r="AD17" i="81"/>
  <c r="K6" i="87"/>
  <c r="R6" i="56"/>
  <c r="R33" i="56"/>
  <c r="R40" i="56"/>
  <c r="R7" i="56"/>
  <c r="R24" i="56"/>
  <c r="R55" i="56"/>
  <c r="R8" i="56"/>
  <c r="R35" i="56"/>
  <c r="R42" i="56"/>
  <c r="AD5" i="82"/>
  <c r="T136" i="55"/>
  <c r="AH17" i="81"/>
  <c r="L6" i="87"/>
  <c r="T6" i="56"/>
  <c r="T33" i="56"/>
  <c r="T40" i="56"/>
  <c r="T7" i="56"/>
  <c r="T24" i="56"/>
  <c r="T55" i="56"/>
  <c r="T8" i="56"/>
  <c r="T35" i="56"/>
  <c r="T42" i="56"/>
  <c r="AH5" i="82"/>
  <c r="O52" i="81"/>
  <c r="O68" i="81"/>
  <c r="J136" i="55"/>
  <c r="N17" i="81"/>
  <c r="P9" i="82"/>
  <c r="P6" i="82"/>
  <c r="P13" i="82"/>
  <c r="M15" i="82"/>
  <c r="E22" i="70" s="1"/>
  <c r="U18" i="81"/>
  <c r="U6" i="82"/>
  <c r="M82" i="56"/>
  <c r="M15" i="56"/>
  <c r="AB5" i="82"/>
  <c r="Y7" i="82" s="1"/>
  <c r="H20" i="70" s="1"/>
  <c r="AB13" i="82"/>
  <c r="AF5" i="82"/>
  <c r="AC7" i="82" s="1"/>
  <c r="I20" i="70" s="1"/>
  <c r="AF13" i="82"/>
  <c r="AC15" i="82" s="1"/>
  <c r="I22" i="70" s="1"/>
  <c r="X9" i="82"/>
  <c r="U11" i="82" s="1"/>
  <c r="G21" i="70" s="1"/>
  <c r="X6" i="82"/>
  <c r="X10" i="82"/>
  <c r="X14" i="82"/>
  <c r="AA15" i="81"/>
  <c r="AB23" i="81"/>
  <c r="Y31" i="81" s="1"/>
  <c r="H26" i="70" s="1"/>
  <c r="AA16" i="81"/>
  <c r="AB24" i="81" s="1"/>
  <c r="AA21" i="81"/>
  <c r="AB29" i="81" s="1"/>
  <c r="AA18" i="81"/>
  <c r="AB26" i="81" s="1"/>
  <c r="AA8" i="81"/>
  <c r="AA9" i="81"/>
  <c r="AA12" i="81"/>
  <c r="AA40" i="81"/>
  <c r="AA63" i="81"/>
  <c r="AA58" i="81"/>
  <c r="AA73" i="81"/>
  <c r="Y74" i="81" s="1"/>
  <c r="Y75" i="81" s="1"/>
  <c r="H39" i="70" s="1"/>
  <c r="AE15" i="81"/>
  <c r="AF23" i="81" s="1"/>
  <c r="AE18" i="81"/>
  <c r="AF26" i="81" s="1"/>
  <c r="AC34" i="81" s="1"/>
  <c r="I29" i="70" s="1"/>
  <c r="AE8" i="81"/>
  <c r="AE9" i="81"/>
  <c r="AE12" i="81"/>
  <c r="AE40" i="81"/>
  <c r="AE63" i="81"/>
  <c r="AE58" i="81"/>
  <c r="AC59" i="81" s="1"/>
  <c r="AC60" i="81" s="1"/>
  <c r="I36" i="70" s="1"/>
  <c r="AE73" i="81"/>
  <c r="AC74" i="81" s="1"/>
  <c r="AC75" i="81" s="1"/>
  <c r="I39" i="70" s="1"/>
  <c r="AI12" i="81"/>
  <c r="AI40" i="81"/>
  <c r="AI63" i="81"/>
  <c r="AI58" i="81"/>
  <c r="AI73" i="81"/>
  <c r="AG74" i="81" s="1"/>
  <c r="AG75" i="81" s="1"/>
  <c r="J39" i="70" s="1"/>
  <c r="AJ9" i="82"/>
  <c r="AG11" i="82" s="1"/>
  <c r="J21" i="70" s="1"/>
  <c r="AJ6" i="82"/>
  <c r="AJ10" i="82"/>
  <c r="AJ14" i="82"/>
  <c r="X5" i="82"/>
  <c r="U7" i="82" s="1"/>
  <c r="G20" i="70" s="1"/>
  <c r="X13" i="82"/>
  <c r="U15" i="82" s="1"/>
  <c r="G22" i="70" s="1"/>
  <c r="AA19" i="81"/>
  <c r="AB27" i="81" s="1"/>
  <c r="AA20" i="81"/>
  <c r="AB28" i="81" s="1"/>
  <c r="AA17" i="81"/>
  <c r="AB25" i="81"/>
  <c r="Y33" i="81" s="1"/>
  <c r="H28" i="70" s="1"/>
  <c r="AA7" i="81"/>
  <c r="AA11" i="81"/>
  <c r="AA10" i="81"/>
  <c r="AA13" i="81"/>
  <c r="AA46" i="81"/>
  <c r="AA52" i="81"/>
  <c r="AE19" i="81"/>
  <c r="AF27" i="81" s="1"/>
  <c r="AE20" i="81"/>
  <c r="AF28" i="81" s="1"/>
  <c r="AE17" i="81"/>
  <c r="AF25" i="81" s="1"/>
  <c r="AE7" i="81"/>
  <c r="AE11" i="81"/>
  <c r="AE10" i="81"/>
  <c r="AE13" i="81"/>
  <c r="AE46" i="81"/>
  <c r="AC47" i="81" s="1"/>
  <c r="AE52" i="81"/>
  <c r="AE68" i="81"/>
  <c r="AI17" i="81"/>
  <c r="AJ25" i="81" s="1"/>
  <c r="AI11" i="81"/>
  <c r="AI10" i="81"/>
  <c r="AI46" i="81"/>
  <c r="AI52" i="81"/>
  <c r="AI68" i="81"/>
  <c r="AJ5" i="82"/>
  <c r="AG7" i="82" s="1"/>
  <c r="J20" i="70" s="1"/>
  <c r="AJ13" i="82"/>
  <c r="AG15" i="82" s="1"/>
  <c r="J22" i="70"/>
  <c r="AI6" i="82"/>
  <c r="Y18" i="81"/>
  <c r="J23" i="56"/>
  <c r="J20" i="81"/>
  <c r="I17" i="81"/>
  <c r="J17" i="81"/>
  <c r="F20" i="81"/>
  <c r="H48" i="56"/>
  <c r="L9" i="81"/>
  <c r="I53" i="81" s="1"/>
  <c r="I54" i="81" s="1"/>
  <c r="J9" i="82"/>
  <c r="H54" i="56"/>
  <c r="H56" i="56"/>
  <c r="H47" i="56"/>
  <c r="H76" i="56"/>
  <c r="J18" i="81"/>
  <c r="H25" i="56"/>
  <c r="H23" i="56"/>
  <c r="H34" i="56"/>
  <c r="H49" i="56"/>
  <c r="J56" i="56"/>
  <c r="J41" i="56"/>
  <c r="G82" i="56"/>
  <c r="I18" i="81"/>
  <c r="I9" i="82"/>
  <c r="I40" i="55"/>
  <c r="I15" i="56"/>
  <c r="L40" i="56"/>
  <c r="F48" i="56"/>
  <c r="F6" i="82"/>
  <c r="E5" i="82"/>
  <c r="F24" i="56"/>
  <c r="E40" i="55"/>
  <c r="F54" i="56"/>
  <c r="F18" i="81"/>
  <c r="F50" i="75"/>
  <c r="F111" i="55"/>
  <c r="F46" i="81"/>
  <c r="F66" i="56"/>
  <c r="F9" i="81"/>
  <c r="F32" i="56"/>
  <c r="F61" i="56"/>
  <c r="F86" i="55"/>
  <c r="F75" i="75"/>
  <c r="F26" i="75"/>
  <c r="F68" i="56"/>
  <c r="F53" i="56"/>
  <c r="F63" i="75"/>
  <c r="F70" i="75"/>
  <c r="E72" i="75" s="1"/>
  <c r="C138" i="70" s="1"/>
  <c r="F5" i="85"/>
  <c r="F121" i="55"/>
  <c r="F162" i="75"/>
  <c r="F178" i="75"/>
  <c r="F47" i="75"/>
  <c r="F116" i="55"/>
  <c r="F7" i="81"/>
  <c r="F60" i="56"/>
  <c r="F204" i="75"/>
  <c r="F188" i="75"/>
  <c r="F135" i="75"/>
  <c r="F13" i="84"/>
  <c r="F58" i="75"/>
  <c r="F192" i="75"/>
  <c r="F7" i="84"/>
  <c r="AF357" i="17"/>
  <c r="G357" i="59" s="1"/>
  <c r="AF319" i="17"/>
  <c r="G319" i="59" s="1"/>
  <c r="AF305" i="17"/>
  <c r="G305" i="59" s="1"/>
  <c r="G305" i="92" s="1"/>
  <c r="AF303" i="17"/>
  <c r="G303" i="59" s="1"/>
  <c r="G303" i="92" s="1"/>
  <c r="AF293" i="17"/>
  <c r="G293" i="59" s="1"/>
  <c r="G293" i="92" s="1"/>
  <c r="AF289" i="17"/>
  <c r="G289" i="59" s="1"/>
  <c r="AF285" i="17"/>
  <c r="G285" i="59" s="1"/>
  <c r="AF277" i="17"/>
  <c r="G277" i="59" s="1"/>
  <c r="G277" i="92" s="1"/>
  <c r="AF275" i="17"/>
  <c r="G275" i="59"/>
  <c r="G275" i="92" s="1"/>
  <c r="AF269" i="17"/>
  <c r="G269" i="59" s="1"/>
  <c r="G269" i="92" s="1"/>
  <c r="AF267" i="17"/>
  <c r="G267" i="59" s="1"/>
  <c r="G267" i="92" s="1"/>
  <c r="X563" i="17"/>
  <c r="F563" i="59" s="1"/>
  <c r="F563" i="92" s="1"/>
  <c r="X549" i="17"/>
  <c r="F549" i="59" s="1"/>
  <c r="F549" i="92" s="1"/>
  <c r="X545" i="17"/>
  <c r="F545" i="59" s="1"/>
  <c r="F545" i="92" s="1"/>
  <c r="X537" i="17"/>
  <c r="F537" i="59" s="1"/>
  <c r="G133" i="58" s="1"/>
  <c r="X531" i="17"/>
  <c r="F531" i="59"/>
  <c r="F531" i="92" s="1"/>
  <c r="X527" i="17"/>
  <c r="F527" i="59" s="1"/>
  <c r="F527" i="92" s="1"/>
  <c r="X515" i="17"/>
  <c r="F515" i="59" s="1"/>
  <c r="F515" i="92" s="1"/>
  <c r="X507" i="17"/>
  <c r="F507" i="59" s="1"/>
  <c r="X495" i="17"/>
  <c r="F495" i="59"/>
  <c r="F495" i="92" s="1"/>
  <c r="X473" i="17"/>
  <c r="F473" i="59" s="1"/>
  <c r="G11" i="83" s="1"/>
  <c r="G12" i="83" s="1"/>
  <c r="F471" i="59"/>
  <c r="F471" i="92" s="1"/>
  <c r="X453" i="17"/>
  <c r="F453" i="59"/>
  <c r="F453" i="92" s="1"/>
  <c r="X447" i="17"/>
  <c r="F447" i="59" s="1"/>
  <c r="X441" i="17"/>
  <c r="F441" i="59" s="1"/>
  <c r="F441" i="92" s="1"/>
  <c r="X437" i="17"/>
  <c r="F437" i="59" s="1"/>
  <c r="F437" i="92" s="1"/>
  <c r="F435" i="92"/>
  <c r="X431" i="17"/>
  <c r="F431" i="59" s="1"/>
  <c r="F431" i="92" s="1"/>
  <c r="X425" i="17"/>
  <c r="F425" i="59" s="1"/>
  <c r="F425" i="92" s="1"/>
  <c r="X423" i="17"/>
  <c r="F423" i="59" s="1"/>
  <c r="F423" i="92" s="1"/>
  <c r="X417" i="17"/>
  <c r="F417" i="59" s="1"/>
  <c r="X407" i="17"/>
  <c r="F407" i="59"/>
  <c r="F407" i="92"/>
  <c r="X401" i="17"/>
  <c r="F401" i="59" s="1"/>
  <c r="G214" i="58" s="1"/>
  <c r="X375" i="17"/>
  <c r="F375" i="59" s="1"/>
  <c r="F375" i="92" s="1"/>
  <c r="X363" i="17"/>
  <c r="F363" i="59" s="1"/>
  <c r="F363" i="92" s="1"/>
  <c r="X353" i="17"/>
  <c r="F353" i="59" s="1"/>
  <c r="G13" i="58" s="1"/>
  <c r="X351" i="17"/>
  <c r="F351" i="59" s="1"/>
  <c r="H39" i="91" s="1"/>
  <c r="H40" i="91" s="1"/>
  <c r="X343" i="17"/>
  <c r="F343" i="59" s="1"/>
  <c r="F343" i="92" s="1"/>
  <c r="X341" i="17"/>
  <c r="F341" i="59" s="1"/>
  <c r="F341" i="92" s="1"/>
  <c r="X339" i="17"/>
  <c r="F339" i="59"/>
  <c r="X333" i="17"/>
  <c r="F333" i="59" s="1"/>
  <c r="F333" i="92" s="1"/>
  <c r="X321" i="17"/>
  <c r="F321" i="59" s="1"/>
  <c r="X289" i="17"/>
  <c r="F289" i="59"/>
  <c r="F289" i="92" s="1"/>
  <c r="X273" i="17"/>
  <c r="F273" i="59" s="1"/>
  <c r="F273" i="92" s="1"/>
  <c r="X271" i="17"/>
  <c r="F271" i="59" s="1"/>
  <c r="F271" i="92" s="1"/>
  <c r="P560" i="17"/>
  <c r="E560" i="59" s="1"/>
  <c r="E560" i="92" s="1"/>
  <c r="P536" i="17"/>
  <c r="E536" i="59"/>
  <c r="E536" i="92" s="1"/>
  <c r="P530" i="17"/>
  <c r="E530" i="59" s="1"/>
  <c r="E530" i="92" s="1"/>
  <c r="P522" i="17"/>
  <c r="E522" i="59" s="1"/>
  <c r="P502" i="17"/>
  <c r="E502" i="59" s="1"/>
  <c r="E502" i="92" s="1"/>
  <c r="P496" i="17"/>
  <c r="E496" i="59"/>
  <c r="P490" i="17"/>
  <c r="E490" i="59" s="1"/>
  <c r="E490" i="92" s="1"/>
  <c r="P480" i="17"/>
  <c r="E480" i="59" s="1"/>
  <c r="E480" i="92" s="1"/>
  <c r="P478" i="17"/>
  <c r="E478" i="59" s="1"/>
  <c r="E478" i="92" s="1"/>
  <c r="P470" i="17"/>
  <c r="E470" i="59" s="1"/>
  <c r="P464" i="17"/>
  <c r="E464" i="59" s="1"/>
  <c r="E464" i="92" s="1"/>
  <c r="P448" i="17"/>
  <c r="E448" i="59" s="1"/>
  <c r="P446" i="17"/>
  <c r="E446" i="59" s="1"/>
  <c r="P440" i="17"/>
  <c r="E440" i="59"/>
  <c r="E440" i="92" s="1"/>
  <c r="P438" i="17"/>
  <c r="E438" i="59" s="1"/>
  <c r="E438" i="92" s="1"/>
  <c r="P434" i="17"/>
  <c r="E434" i="59" s="1"/>
  <c r="E434" i="92" s="1"/>
  <c r="P432" i="17"/>
  <c r="E432" i="59" s="1"/>
  <c r="E432" i="92" s="1"/>
  <c r="P430" i="17"/>
  <c r="E430" i="59" s="1"/>
  <c r="E430" i="92" s="1"/>
  <c r="P428" i="17"/>
  <c r="E428" i="59" s="1"/>
  <c r="E428" i="92" s="1"/>
  <c r="P426" i="17"/>
  <c r="E426" i="59" s="1"/>
  <c r="E426" i="92" s="1"/>
  <c r="P422" i="17"/>
  <c r="E422" i="59" s="1"/>
  <c r="E422" i="92" s="1"/>
  <c r="P420" i="17"/>
  <c r="E420" i="59" s="1"/>
  <c r="E418" i="59"/>
  <c r="E418" i="92" s="1"/>
  <c r="P416" i="17"/>
  <c r="E416" i="59" s="1"/>
  <c r="E416" i="92" s="1"/>
  <c r="P414" i="17"/>
  <c r="E414" i="59" s="1"/>
  <c r="E414" i="92" s="1"/>
  <c r="P408" i="17"/>
  <c r="E408" i="59" s="1"/>
  <c r="P402" i="17"/>
  <c r="E402" i="59" s="1"/>
  <c r="P390" i="17"/>
  <c r="E390" i="59" s="1"/>
  <c r="E390" i="92" s="1"/>
  <c r="P378" i="17"/>
  <c r="E378" i="59" s="1"/>
  <c r="F91" i="58" s="1"/>
  <c r="P372" i="17"/>
  <c r="E372" i="59"/>
  <c r="F22" i="58"/>
  <c r="P368" i="17"/>
  <c r="E368" i="59" s="1"/>
  <c r="P366" i="17"/>
  <c r="E366" i="59" s="1"/>
  <c r="P362" i="17"/>
  <c r="E362" i="59" s="1"/>
  <c r="E362" i="92" s="1"/>
  <c r="P360" i="17"/>
  <c r="E360" i="59" s="1"/>
  <c r="P356" i="17"/>
  <c r="E356" i="59" s="1"/>
  <c r="E356" i="92" s="1"/>
  <c r="P354" i="17"/>
  <c r="E354" i="59" s="1"/>
  <c r="P350" i="17"/>
  <c r="E350" i="59" s="1"/>
  <c r="P348" i="17"/>
  <c r="E348" i="59"/>
  <c r="E348" i="92" s="1"/>
  <c r="P344" i="17"/>
  <c r="E344" i="59" s="1"/>
  <c r="P342" i="17"/>
  <c r="E342" i="59" s="1"/>
  <c r="P336" i="17"/>
  <c r="E336" i="59" s="1"/>
  <c r="E336" i="92"/>
  <c r="P334" i="17"/>
  <c r="E334" i="59" s="1"/>
  <c r="E334" i="92" s="1"/>
  <c r="P330" i="17"/>
  <c r="E330" i="59" s="1"/>
  <c r="E330" i="92" s="1"/>
  <c r="P326" i="17"/>
  <c r="E326" i="59"/>
  <c r="E326" i="92" s="1"/>
  <c r="P324" i="17"/>
  <c r="E324" i="59" s="1"/>
  <c r="E324" i="92" s="1"/>
  <c r="P320" i="17"/>
  <c r="E320" i="59" s="1"/>
  <c r="E320" i="92" s="1"/>
  <c r="P314" i="17"/>
  <c r="E314" i="59"/>
  <c r="E314" i="92" s="1"/>
  <c r="P310" i="17"/>
  <c r="E310" i="59" s="1"/>
  <c r="E310" i="92" s="1"/>
  <c r="P308" i="17"/>
  <c r="E308" i="59" s="1"/>
  <c r="E308" i="92" s="1"/>
  <c r="P306" i="17"/>
  <c r="E306" i="59" s="1"/>
  <c r="E306" i="92" s="1"/>
  <c r="P302" i="17"/>
  <c r="E302" i="59" s="1"/>
  <c r="E302" i="92" s="1"/>
  <c r="P300" i="17"/>
  <c r="E300" i="59" s="1"/>
  <c r="E300" i="92" s="1"/>
  <c r="E296" i="59"/>
  <c r="P288" i="17"/>
  <c r="E288" i="59" s="1"/>
  <c r="E288" i="92" s="1"/>
  <c r="P284" i="17"/>
  <c r="E284" i="59" s="1"/>
  <c r="E284" i="92"/>
  <c r="P276" i="17"/>
  <c r="E276" i="59" s="1"/>
  <c r="E276" i="92" s="1"/>
  <c r="P272" i="17"/>
  <c r="E272" i="59" s="1"/>
  <c r="E272" i="92" s="1"/>
  <c r="P268" i="17"/>
  <c r="E268" i="59" s="1"/>
  <c r="E268" i="92" s="1"/>
  <c r="P266" i="17"/>
  <c r="E266" i="59" s="1"/>
  <c r="E266" i="92" s="1"/>
  <c r="P264" i="17"/>
  <c r="E264" i="59" s="1"/>
  <c r="E264" i="92" s="1"/>
  <c r="D506" i="59"/>
  <c r="D506" i="92" s="1"/>
  <c r="H500" i="17"/>
  <c r="D500" i="59"/>
  <c r="D500" i="92" s="1"/>
  <c r="H488" i="17"/>
  <c r="D488" i="59" s="1"/>
  <c r="D488" i="92" s="1"/>
  <c r="H478" i="17"/>
  <c r="D478" i="59" s="1"/>
  <c r="D478" i="92" s="1"/>
  <c r="H470" i="17"/>
  <c r="D470" i="59" s="1"/>
  <c r="D458" i="59"/>
  <c r="F26" i="91" s="1"/>
  <c r="H452" i="17"/>
  <c r="D452" i="59" s="1"/>
  <c r="D452" i="92" s="1"/>
  <c r="D446" i="59"/>
  <c r="D446" i="92" s="1"/>
  <c r="H422" i="17"/>
  <c r="D422" i="59" s="1"/>
  <c r="D422" i="92" s="1"/>
  <c r="H420" i="17"/>
  <c r="D420" i="59" s="1"/>
  <c r="H400" i="17"/>
  <c r="D400" i="59" s="1"/>
  <c r="H392" i="17"/>
  <c r="D392" i="59" s="1"/>
  <c r="F33" i="89" s="1"/>
  <c r="F34" i="89" s="1"/>
  <c r="C210" i="70" s="1"/>
  <c r="H384" i="17"/>
  <c r="D384" i="59" s="1"/>
  <c r="D384" i="92" s="1"/>
  <c r="H376" i="17"/>
  <c r="D376" i="59" s="1"/>
  <c r="D376" i="92" s="1"/>
  <c r="H364" i="17"/>
  <c r="D364" i="59" s="1"/>
  <c r="H362" i="17"/>
  <c r="D362" i="59" s="1"/>
  <c r="D362" i="92" s="1"/>
  <c r="H350" i="17"/>
  <c r="D350" i="59" s="1"/>
  <c r="F37" i="91" s="1"/>
  <c r="F38" i="91" s="1"/>
  <c r="H348" i="17"/>
  <c r="D348" i="59" s="1"/>
  <c r="H344" i="17"/>
  <c r="D344" i="59" s="1"/>
  <c r="D344" i="92" s="1"/>
  <c r="H338" i="17"/>
  <c r="D338" i="59" s="1"/>
  <c r="H336" i="17"/>
  <c r="D336" i="59" s="1"/>
  <c r="D336" i="92" s="1"/>
  <c r="H332" i="17"/>
  <c r="D332" i="59" s="1"/>
  <c r="D332" i="92" s="1"/>
  <c r="H326" i="17"/>
  <c r="D326" i="59" s="1"/>
  <c r="D326" i="92" s="1"/>
  <c r="H322" i="17"/>
  <c r="D322" i="59"/>
  <c r="D322" i="92" s="1"/>
  <c r="H320" i="17"/>
  <c r="D320" i="59" s="1"/>
  <c r="D320" i="92" s="1"/>
  <c r="H318" i="17"/>
  <c r="D318" i="59" s="1"/>
  <c r="D318" i="92" s="1"/>
  <c r="H316" i="17"/>
  <c r="D316" i="59" s="1"/>
  <c r="D316" i="92" s="1"/>
  <c r="H306" i="17"/>
  <c r="D306" i="59" s="1"/>
  <c r="H304" i="17"/>
  <c r="D304" i="59" s="1"/>
  <c r="H296" i="17"/>
  <c r="D296" i="59" s="1"/>
  <c r="D296" i="92" s="1"/>
  <c r="H290" i="17"/>
  <c r="D290" i="59" s="1"/>
  <c r="D290" i="92" s="1"/>
  <c r="H286" i="17"/>
  <c r="D286" i="59" s="1"/>
  <c r="D286" i="92" s="1"/>
  <c r="H284" i="17"/>
  <c r="D284" i="59" s="1"/>
  <c r="D284" i="92" s="1"/>
  <c r="H276" i="17"/>
  <c r="D276" i="59" s="1"/>
  <c r="D276" i="92" s="1"/>
  <c r="H270" i="17"/>
  <c r="D270" i="59"/>
  <c r="D270" i="92" s="1"/>
  <c r="H268" i="17"/>
  <c r="D268" i="59" s="1"/>
  <c r="D268" i="92" s="1"/>
  <c r="H264" i="17"/>
  <c r="D264" i="59" s="1"/>
  <c r="D264" i="92" s="1"/>
  <c r="AN833" i="17"/>
  <c r="H833" i="59" s="1"/>
  <c r="H833" i="92" s="1"/>
  <c r="AN829" i="17"/>
  <c r="H829" i="59" s="1"/>
  <c r="H829" i="92" s="1"/>
  <c r="AN827" i="17"/>
  <c r="H827" i="59" s="1"/>
  <c r="H827" i="92" s="1"/>
  <c r="H825" i="59"/>
  <c r="H825" i="92" s="1"/>
  <c r="AN823" i="17"/>
  <c r="H823" i="59" s="1"/>
  <c r="H823" i="92" s="1"/>
  <c r="H821" i="59"/>
  <c r="AN819" i="17"/>
  <c r="H819" i="59" s="1"/>
  <c r="AN817" i="17"/>
  <c r="H817" i="59" s="1"/>
  <c r="H817" i="92" s="1"/>
  <c r="H815" i="59"/>
  <c r="H815" i="92" s="1"/>
  <c r="AN813" i="17"/>
  <c r="H813" i="59" s="1"/>
  <c r="H813" i="92" s="1"/>
  <c r="AN811" i="17"/>
  <c r="H811" i="59" s="1"/>
  <c r="H811" i="92" s="1"/>
  <c r="AN807" i="17"/>
  <c r="H807" i="59" s="1"/>
  <c r="H807" i="92" s="1"/>
  <c r="AN801" i="17"/>
  <c r="H801" i="59" s="1"/>
  <c r="H801" i="92" s="1"/>
  <c r="H799" i="59"/>
  <c r="H799" i="92" s="1"/>
  <c r="H795" i="59"/>
  <c r="H795" i="92" s="1"/>
  <c r="H793" i="59"/>
  <c r="H793" i="92" s="1"/>
  <c r="AN565" i="17"/>
  <c r="H565" i="59" s="1"/>
  <c r="H565" i="92" s="1"/>
  <c r="AN563" i="17"/>
  <c r="H563" i="59" s="1"/>
  <c r="H563" i="92"/>
  <c r="AN561" i="17"/>
  <c r="H561" i="59"/>
  <c r="I188" i="58" s="1"/>
  <c r="AN559" i="17"/>
  <c r="H559" i="59" s="1"/>
  <c r="H559" i="92" s="1"/>
  <c r="AN557" i="17"/>
  <c r="H557" i="59" s="1"/>
  <c r="H557" i="92" s="1"/>
  <c r="AN555" i="17"/>
  <c r="H555" i="59"/>
  <c r="H555" i="92" s="1"/>
  <c r="AN553" i="17"/>
  <c r="H553" i="59" s="1"/>
  <c r="H553" i="92" s="1"/>
  <c r="AN551" i="17"/>
  <c r="H551" i="59" s="1"/>
  <c r="H551" i="92" s="1"/>
  <c r="AN549" i="17"/>
  <c r="H549" i="59" s="1"/>
  <c r="H549" i="92" s="1"/>
  <c r="AN547" i="17"/>
  <c r="H547" i="59"/>
  <c r="H547" i="92" s="1"/>
  <c r="AN545" i="17"/>
  <c r="H545" i="59" s="1"/>
  <c r="H545" i="92" s="1"/>
  <c r="AN543" i="17"/>
  <c r="H543" i="59" s="1"/>
  <c r="H543" i="92" s="1"/>
  <c r="AN541" i="17"/>
  <c r="H541" i="59" s="1"/>
  <c r="H541" i="92" s="1"/>
  <c r="AN539" i="17"/>
  <c r="H539" i="59" s="1"/>
  <c r="H539" i="92" s="1"/>
  <c r="AN537" i="17"/>
  <c r="H537" i="59" s="1"/>
  <c r="AN535" i="17"/>
  <c r="H535" i="59" s="1"/>
  <c r="H535" i="92" s="1"/>
  <c r="AN533" i="17"/>
  <c r="H533" i="59" s="1"/>
  <c r="H533" i="92" s="1"/>
  <c r="AN531" i="17"/>
  <c r="H531" i="59" s="1"/>
  <c r="H531" i="92" s="1"/>
  <c r="AN529" i="17"/>
  <c r="H529" i="59" s="1"/>
  <c r="H529" i="92"/>
  <c r="AN527" i="17"/>
  <c r="H527" i="59" s="1"/>
  <c r="H527" i="92" s="1"/>
  <c r="AN525" i="17"/>
  <c r="H525" i="59" s="1"/>
  <c r="AN523" i="17"/>
  <c r="H523" i="59" s="1"/>
  <c r="H523" i="92" s="1"/>
  <c r="AN521" i="17"/>
  <c r="H521" i="59" s="1"/>
  <c r="AN519" i="17"/>
  <c r="H519" i="59"/>
  <c r="H519" i="92" s="1"/>
  <c r="AN515" i="17"/>
  <c r="H515" i="59" s="1"/>
  <c r="AN513" i="17"/>
  <c r="H513" i="59" s="1"/>
  <c r="H513" i="92" s="1"/>
  <c r="AN511" i="17"/>
  <c r="H511" i="59" s="1"/>
  <c r="H511" i="92" s="1"/>
  <c r="AN509" i="17"/>
  <c r="H509" i="59" s="1"/>
  <c r="AN507" i="17"/>
  <c r="H507" i="59" s="1"/>
  <c r="H507" i="92" s="1"/>
  <c r="AN505" i="17"/>
  <c r="H505" i="59"/>
  <c r="H505" i="92"/>
  <c r="AN503" i="17"/>
  <c r="H503" i="59" s="1"/>
  <c r="H503" i="92" s="1"/>
  <c r="AN501" i="17"/>
  <c r="H501" i="59" s="1"/>
  <c r="H501" i="92" s="1"/>
  <c r="AN499" i="17"/>
  <c r="H499" i="59" s="1"/>
  <c r="H499" i="92" s="1"/>
  <c r="AN497" i="17"/>
  <c r="H497" i="59" s="1"/>
  <c r="H497" i="92"/>
  <c r="AN495" i="17"/>
  <c r="H495" i="59" s="1"/>
  <c r="H495" i="92" s="1"/>
  <c r="AN493" i="17"/>
  <c r="H493" i="59" s="1"/>
  <c r="H493" i="92" s="1"/>
  <c r="AN491" i="17"/>
  <c r="H491" i="59" s="1"/>
  <c r="H491" i="92" s="1"/>
  <c r="AN489" i="17"/>
  <c r="H489" i="59" s="1"/>
  <c r="H489" i="92" s="1"/>
  <c r="AN487" i="17"/>
  <c r="H487" i="59"/>
  <c r="H487" i="92" s="1"/>
  <c r="AN485" i="17"/>
  <c r="H485" i="59" s="1"/>
  <c r="H485" i="92" s="1"/>
  <c r="AN483" i="17"/>
  <c r="H483" i="59" s="1"/>
  <c r="H483" i="92" s="1"/>
  <c r="AN479" i="17"/>
  <c r="H479" i="59" s="1"/>
  <c r="H479" i="92" s="1"/>
  <c r="AN477" i="17"/>
  <c r="H477" i="59" s="1"/>
  <c r="H477" i="92" s="1"/>
  <c r="AN475" i="17"/>
  <c r="H475" i="59" s="1"/>
  <c r="H475" i="92" s="1"/>
  <c r="AN473" i="17"/>
  <c r="H473" i="59" s="1"/>
  <c r="AN471" i="17"/>
  <c r="H471" i="59" s="1"/>
  <c r="H471" i="92" s="1"/>
  <c r="AN469" i="17"/>
  <c r="H469" i="59" s="1"/>
  <c r="H469" i="92" s="1"/>
  <c r="AN467" i="17"/>
  <c r="H467" i="59" s="1"/>
  <c r="AN465" i="17"/>
  <c r="H465" i="59" s="1"/>
  <c r="H465" i="92" s="1"/>
  <c r="AN463" i="17"/>
  <c r="H463" i="59" s="1"/>
  <c r="H463" i="92" s="1"/>
  <c r="AN461" i="17"/>
  <c r="H461" i="59" s="1"/>
  <c r="H461" i="92" s="1"/>
  <c r="AN459" i="17"/>
  <c r="H459" i="59" s="1"/>
  <c r="H459" i="92" s="1"/>
  <c r="AN457" i="17"/>
  <c r="H457" i="59"/>
  <c r="H457" i="92" s="1"/>
  <c r="AN455" i="17"/>
  <c r="H455" i="59"/>
  <c r="AN453" i="17"/>
  <c r="H453" i="59" s="1"/>
  <c r="H453" i="92" s="1"/>
  <c r="AN451" i="17"/>
  <c r="H451" i="59"/>
  <c r="H451" i="92" s="1"/>
  <c r="AN449" i="17"/>
  <c r="H449" i="59" s="1"/>
  <c r="H449" i="92" s="1"/>
  <c r="AN447" i="17"/>
  <c r="H447" i="59" s="1"/>
  <c r="H447" i="92" s="1"/>
  <c r="AN445" i="17"/>
  <c r="H445" i="59" s="1"/>
  <c r="H445" i="92" s="1"/>
  <c r="AN443" i="17"/>
  <c r="H443" i="59" s="1"/>
  <c r="H443" i="92" s="1"/>
  <c r="AN441" i="17"/>
  <c r="H441" i="59"/>
  <c r="H441" i="92" s="1"/>
  <c r="AN439" i="17"/>
  <c r="H439" i="59" s="1"/>
  <c r="H439" i="92" s="1"/>
  <c r="AN437" i="17"/>
  <c r="H437" i="59" s="1"/>
  <c r="H437" i="92" s="1"/>
  <c r="AN433" i="17"/>
  <c r="H433" i="59" s="1"/>
  <c r="H433" i="92" s="1"/>
  <c r="AN431" i="17"/>
  <c r="H431" i="59" s="1"/>
  <c r="H431" i="92" s="1"/>
  <c r="AN427" i="17"/>
  <c r="H427" i="59"/>
  <c r="AN425" i="17"/>
  <c r="H425" i="59" s="1"/>
  <c r="H425" i="92" s="1"/>
  <c r="AN421" i="17"/>
  <c r="H421" i="59" s="1"/>
  <c r="H421" i="92" s="1"/>
  <c r="AN419" i="17"/>
  <c r="H419" i="59" s="1"/>
  <c r="I33" i="60" s="1"/>
  <c r="AN415" i="17"/>
  <c r="H415" i="59"/>
  <c r="H415" i="92" s="1"/>
  <c r="AN413" i="17"/>
  <c r="H413" i="59" s="1"/>
  <c r="H413" i="92" s="1"/>
  <c r="AN409" i="17"/>
  <c r="H409" i="59" s="1"/>
  <c r="AN407" i="17"/>
  <c r="H407" i="59" s="1"/>
  <c r="I220" i="58" s="1"/>
  <c r="AN403" i="17"/>
  <c r="H403" i="59" s="1"/>
  <c r="AN401" i="17"/>
  <c r="H401" i="59" s="1"/>
  <c r="I214" i="58" s="1"/>
  <c r="AN397" i="17"/>
  <c r="H397" i="59" s="1"/>
  <c r="AN395" i="17"/>
  <c r="H395" i="59" s="1"/>
  <c r="AN391" i="17"/>
  <c r="H391" i="59" s="1"/>
  <c r="H391" i="92" s="1"/>
  <c r="AN389" i="17"/>
  <c r="H389" i="59" s="1"/>
  <c r="AN385" i="17"/>
  <c r="H385" i="59" s="1"/>
  <c r="H385" i="92" s="1"/>
  <c r="AN383" i="17"/>
  <c r="H383" i="59"/>
  <c r="H383" i="92" s="1"/>
  <c r="AN379" i="17"/>
  <c r="H379" i="59" s="1"/>
  <c r="AN377" i="17"/>
  <c r="H377" i="59"/>
  <c r="H377" i="92" s="1"/>
  <c r="AN373" i="17"/>
  <c r="H373" i="59"/>
  <c r="I23" i="58" s="1"/>
  <c r="AN371" i="17"/>
  <c r="H371" i="59" s="1"/>
  <c r="AN367" i="17"/>
  <c r="H367" i="59" s="1"/>
  <c r="H367" i="92" s="1"/>
  <c r="AN365" i="17"/>
  <c r="H365" i="59" s="1"/>
  <c r="AN361" i="17"/>
  <c r="H361" i="59" s="1"/>
  <c r="H361" i="92" s="1"/>
  <c r="AN359" i="17"/>
  <c r="H359" i="59" s="1"/>
  <c r="AN355" i="17"/>
  <c r="H355" i="59" s="1"/>
  <c r="AN353" i="17"/>
  <c r="H353" i="59" s="1"/>
  <c r="H353" i="92" s="1"/>
  <c r="AN349" i="17"/>
  <c r="H349" i="59" s="1"/>
  <c r="AN347" i="17"/>
  <c r="H347" i="59" s="1"/>
  <c r="H347" i="92" s="1"/>
  <c r="AN343" i="17"/>
  <c r="H343" i="59" s="1"/>
  <c r="H343" i="92" s="1"/>
  <c r="AN341" i="17"/>
  <c r="H341" i="59" s="1"/>
  <c r="AN337" i="17"/>
  <c r="H337" i="59" s="1"/>
  <c r="AN335" i="17"/>
  <c r="H335" i="59" s="1"/>
  <c r="H335" i="92" s="1"/>
  <c r="AN331" i="17"/>
  <c r="H331" i="59" s="1"/>
  <c r="AN329" i="17"/>
  <c r="H329" i="59" s="1"/>
  <c r="H329" i="92" s="1"/>
  <c r="AN325" i="17"/>
  <c r="H325" i="59" s="1"/>
  <c r="H325" i="92" s="1"/>
  <c r="AN323" i="17"/>
  <c r="H323" i="59" s="1"/>
  <c r="AN319" i="17"/>
  <c r="H319" i="59" s="1"/>
  <c r="H319" i="92" s="1"/>
  <c r="AN317" i="17"/>
  <c r="H317" i="59" s="1"/>
  <c r="H317" i="92" s="1"/>
  <c r="AN313" i="17"/>
  <c r="H313" i="59" s="1"/>
  <c r="H313" i="92" s="1"/>
  <c r="AN311" i="17"/>
  <c r="H311" i="59" s="1"/>
  <c r="H311" i="92" s="1"/>
  <c r="AN307" i="17"/>
  <c r="H307" i="59" s="1"/>
  <c r="H307" i="92" s="1"/>
  <c r="AN305" i="17"/>
  <c r="H305" i="59" s="1"/>
  <c r="H305" i="92" s="1"/>
  <c r="AN301" i="17"/>
  <c r="H301" i="59" s="1"/>
  <c r="H301" i="92" s="1"/>
  <c r="AN299" i="17"/>
  <c r="H299" i="59" s="1"/>
  <c r="H299" i="92" s="1"/>
  <c r="AN295" i="17"/>
  <c r="H295" i="59" s="1"/>
  <c r="H295" i="92" s="1"/>
  <c r="AN293" i="17"/>
  <c r="H293" i="59" s="1"/>
  <c r="H293" i="92" s="1"/>
  <c r="AN289" i="17"/>
  <c r="H289" i="59" s="1"/>
  <c r="H289" i="92" s="1"/>
  <c r="AN287" i="17"/>
  <c r="H287" i="59" s="1"/>
  <c r="H287" i="92"/>
  <c r="AN285" i="17"/>
  <c r="H285" i="59" s="1"/>
  <c r="H285" i="92" s="1"/>
  <c r="AN283" i="17"/>
  <c r="H283" i="59" s="1"/>
  <c r="H283" i="92" s="1"/>
  <c r="AN279" i="17"/>
  <c r="H279" i="59" s="1"/>
  <c r="AN277" i="17"/>
  <c r="H277" i="59" s="1"/>
  <c r="H277" i="92" s="1"/>
  <c r="AN273" i="17"/>
  <c r="H273" i="59" s="1"/>
  <c r="H273" i="92" s="1"/>
  <c r="AN271" i="17"/>
  <c r="H271" i="59" s="1"/>
  <c r="H271" i="92" s="1"/>
  <c r="AN269" i="17"/>
  <c r="H269" i="59" s="1"/>
  <c r="H269" i="92" s="1"/>
  <c r="AN267" i="17"/>
  <c r="H267" i="59" s="1"/>
  <c r="H267" i="92" s="1"/>
  <c r="AN265" i="17"/>
  <c r="H265" i="59"/>
  <c r="H265" i="92" s="1"/>
  <c r="AV566" i="17"/>
  <c r="I566" i="59" s="1"/>
  <c r="AV564" i="17"/>
  <c r="I564" i="59" s="1"/>
  <c r="AV562" i="17"/>
  <c r="I562" i="59" s="1"/>
  <c r="I562" i="92" s="1"/>
  <c r="AV560" i="17"/>
  <c r="I560" i="59" s="1"/>
  <c r="I560" i="92" s="1"/>
  <c r="AV558" i="17"/>
  <c r="I558" i="59" s="1"/>
  <c r="AV556" i="17"/>
  <c r="I556" i="59" s="1"/>
  <c r="I556" i="92" s="1"/>
  <c r="AV554" i="17"/>
  <c r="I554" i="59" s="1"/>
  <c r="I554" i="92" s="1"/>
  <c r="AV552" i="17"/>
  <c r="I552" i="59" s="1"/>
  <c r="AV550" i="17"/>
  <c r="I550" i="59" s="1"/>
  <c r="I550" i="92" s="1"/>
  <c r="AV548" i="17"/>
  <c r="I548" i="59"/>
  <c r="I548" i="92" s="1"/>
  <c r="AV546" i="17"/>
  <c r="I546" i="59" s="1"/>
  <c r="I546" i="92" s="1"/>
  <c r="AV544" i="17"/>
  <c r="I544" i="59" s="1"/>
  <c r="I544" i="92" s="1"/>
  <c r="AV542" i="17"/>
  <c r="I542" i="59" s="1"/>
  <c r="I542" i="92" s="1"/>
  <c r="AV540" i="17"/>
  <c r="I540" i="59" s="1"/>
  <c r="I540" i="92" s="1"/>
  <c r="AV538" i="17"/>
  <c r="I538" i="59" s="1"/>
  <c r="I538" i="92" s="1"/>
  <c r="AV536" i="17"/>
  <c r="I536" i="59" s="1"/>
  <c r="I536" i="92" s="1"/>
  <c r="AV534" i="17"/>
  <c r="I534" i="59" s="1"/>
  <c r="J177" i="58" s="1"/>
  <c r="AV532" i="17"/>
  <c r="I532" i="59" s="1"/>
  <c r="AV530" i="17"/>
  <c r="I530" i="59" s="1"/>
  <c r="I530" i="92" s="1"/>
  <c r="AV528" i="17"/>
  <c r="I528" i="59" s="1"/>
  <c r="AV526" i="17"/>
  <c r="I526" i="59" s="1"/>
  <c r="I526" i="92" s="1"/>
  <c r="AV524" i="17"/>
  <c r="I524" i="59" s="1"/>
  <c r="I524" i="92" s="1"/>
  <c r="AV522" i="17"/>
  <c r="I522" i="59" s="1"/>
  <c r="I522" i="92" s="1"/>
  <c r="AV520" i="17"/>
  <c r="I520" i="59" s="1"/>
  <c r="I520" i="92" s="1"/>
  <c r="AV518" i="17"/>
  <c r="I518" i="59" s="1"/>
  <c r="I518" i="92" s="1"/>
  <c r="AV516" i="17"/>
  <c r="I516" i="59" s="1"/>
  <c r="I516" i="92" s="1"/>
  <c r="AV514" i="17"/>
  <c r="I514" i="59" s="1"/>
  <c r="I514" i="92" s="1"/>
  <c r="AV512" i="17"/>
  <c r="I512" i="59" s="1"/>
  <c r="I512" i="92" s="1"/>
  <c r="AV510" i="17"/>
  <c r="I510" i="59" s="1"/>
  <c r="I510" i="92" s="1"/>
  <c r="AV508" i="17"/>
  <c r="I508" i="59"/>
  <c r="I508" i="92" s="1"/>
  <c r="AV506" i="17"/>
  <c r="I506" i="59"/>
  <c r="I506" i="92" s="1"/>
  <c r="AV504" i="17"/>
  <c r="I504" i="59" s="1"/>
  <c r="I504" i="92" s="1"/>
  <c r="AV502" i="17"/>
  <c r="I502" i="59" s="1"/>
  <c r="I502" i="92" s="1"/>
  <c r="AV500" i="17"/>
  <c r="I500" i="59" s="1"/>
  <c r="I500" i="92" s="1"/>
  <c r="AV498" i="17"/>
  <c r="I498" i="59" s="1"/>
  <c r="AV496" i="17"/>
  <c r="I496" i="59" s="1"/>
  <c r="AV494" i="17"/>
  <c r="I494" i="59" s="1"/>
  <c r="I494" i="92" s="1"/>
  <c r="AV492" i="17"/>
  <c r="I492" i="59" s="1"/>
  <c r="I492" i="92" s="1"/>
  <c r="AV490" i="17"/>
  <c r="I490" i="59"/>
  <c r="I490" i="92"/>
  <c r="AV488" i="17"/>
  <c r="I488" i="59" s="1"/>
  <c r="I488" i="92" s="1"/>
  <c r="AV486" i="17"/>
  <c r="I486" i="59" s="1"/>
  <c r="I486" i="92" s="1"/>
  <c r="AV484" i="17"/>
  <c r="I484" i="59" s="1"/>
  <c r="I484" i="92" s="1"/>
  <c r="AV480" i="17"/>
  <c r="I480" i="59" s="1"/>
  <c r="AV478" i="17"/>
  <c r="I478" i="59" s="1"/>
  <c r="AV474" i="17"/>
  <c r="I474" i="59" s="1"/>
  <c r="AV472" i="17"/>
  <c r="I472" i="59" s="1"/>
  <c r="AV468" i="17"/>
  <c r="I468" i="59" s="1"/>
  <c r="I468" i="92" s="1"/>
  <c r="AV466" i="17"/>
  <c r="I466" i="59" s="1"/>
  <c r="I466" i="92" s="1"/>
  <c r="AV462" i="17"/>
  <c r="I462" i="59"/>
  <c r="I462" i="92" s="1"/>
  <c r="AV460" i="17"/>
  <c r="I460" i="59" s="1"/>
  <c r="AV456" i="17"/>
  <c r="I456" i="59" s="1"/>
  <c r="I456" i="92" s="1"/>
  <c r="AV454" i="17"/>
  <c r="I454" i="59" s="1"/>
  <c r="I454" i="92" s="1"/>
  <c r="AV448" i="17"/>
  <c r="I448" i="59" s="1"/>
  <c r="I448" i="92" s="1"/>
  <c r="AV446" i="17"/>
  <c r="I446" i="59" s="1"/>
  <c r="I446" i="92" s="1"/>
  <c r="AV442" i="17"/>
  <c r="I442" i="59" s="1"/>
  <c r="I442" i="92" s="1"/>
  <c r="AV436" i="17"/>
  <c r="I436" i="59" s="1"/>
  <c r="AV434" i="17"/>
  <c r="I434" i="59" s="1"/>
  <c r="I434" i="92" s="1"/>
  <c r="AV432" i="17"/>
  <c r="I432" i="59" s="1"/>
  <c r="I432" i="92" s="1"/>
  <c r="AV430" i="17"/>
  <c r="I430" i="59" s="1"/>
  <c r="I430" i="92" s="1"/>
  <c r="AV428" i="17"/>
  <c r="I428" i="59"/>
  <c r="I428" i="92" s="1"/>
  <c r="AV426" i="17"/>
  <c r="I426" i="59" s="1"/>
  <c r="I426" i="92" s="1"/>
  <c r="AV424" i="17"/>
  <c r="I424" i="59" s="1"/>
  <c r="I424" i="92" s="1"/>
  <c r="AV422" i="17"/>
  <c r="I422" i="59" s="1"/>
  <c r="I422" i="92" s="1"/>
  <c r="AV420" i="17"/>
  <c r="I420" i="59" s="1"/>
  <c r="I420" i="92" s="1"/>
  <c r="AV418" i="17"/>
  <c r="I418" i="59" s="1"/>
  <c r="AV416" i="17"/>
  <c r="I416" i="59"/>
  <c r="I416" i="92" s="1"/>
  <c r="AV414" i="17"/>
  <c r="I414" i="59" s="1"/>
  <c r="AV412" i="17"/>
  <c r="I412" i="59"/>
  <c r="I412" i="92" s="1"/>
  <c r="AV410" i="17"/>
  <c r="I410" i="59"/>
  <c r="AV408" i="17"/>
  <c r="I408" i="59" s="1"/>
  <c r="AV406" i="17"/>
  <c r="I406" i="59" s="1"/>
  <c r="AV404" i="17"/>
  <c r="I404" i="59" s="1"/>
  <c r="AV402" i="17"/>
  <c r="I402" i="59" s="1"/>
  <c r="AV400" i="17"/>
  <c r="I400" i="59" s="1"/>
  <c r="I400" i="92" s="1"/>
  <c r="AV398" i="17"/>
  <c r="I398" i="59"/>
  <c r="AV396" i="17"/>
  <c r="I396" i="59" s="1"/>
  <c r="AV394" i="17"/>
  <c r="I394" i="59" s="1"/>
  <c r="AV392" i="17"/>
  <c r="I392" i="59" s="1"/>
  <c r="K33" i="89" s="1"/>
  <c r="K34" i="89" s="1"/>
  <c r="H210" i="70" s="1"/>
  <c r="AV390" i="17"/>
  <c r="I390" i="59"/>
  <c r="AV388" i="17"/>
  <c r="I388" i="59" s="1"/>
  <c r="I388" i="92" s="1"/>
  <c r="AV386" i="17"/>
  <c r="I386" i="59" s="1"/>
  <c r="I386" i="92" s="1"/>
  <c r="AV384" i="17"/>
  <c r="I384" i="59" s="1"/>
  <c r="AV382" i="17"/>
  <c r="I382" i="59"/>
  <c r="I382" i="92" s="1"/>
  <c r="AV380" i="17"/>
  <c r="I380" i="59" s="1"/>
  <c r="I380" i="92" s="1"/>
  <c r="AV378" i="17"/>
  <c r="I378" i="59" s="1"/>
  <c r="AV376" i="17"/>
  <c r="I376" i="59" s="1"/>
  <c r="I376" i="92" s="1"/>
  <c r="AV374" i="17"/>
  <c r="I374" i="59" s="1"/>
  <c r="J24" i="58" s="1"/>
  <c r="AV372" i="17"/>
  <c r="I372" i="59" s="1"/>
  <c r="AV370" i="17"/>
  <c r="I370" i="59" s="1"/>
  <c r="AV368" i="17"/>
  <c r="I368" i="59" s="1"/>
  <c r="AV366" i="17"/>
  <c r="I366" i="59" s="1"/>
  <c r="J16" i="58" s="1"/>
  <c r="AV364" i="17"/>
  <c r="I364" i="59" s="1"/>
  <c r="AV362" i="17"/>
  <c r="I362" i="59" s="1"/>
  <c r="I362" i="92" s="1"/>
  <c r="AV360" i="17"/>
  <c r="I360" i="59" s="1"/>
  <c r="I360" i="92" s="1"/>
  <c r="AV358" i="17"/>
  <c r="I358" i="59" s="1"/>
  <c r="AV356" i="17"/>
  <c r="I356" i="59" s="1"/>
  <c r="I356" i="92" s="1"/>
  <c r="AV354" i="17"/>
  <c r="I354" i="59" s="1"/>
  <c r="AV352" i="17"/>
  <c r="I352" i="59" s="1"/>
  <c r="I352" i="92" s="1"/>
  <c r="AV350" i="17"/>
  <c r="I350" i="59" s="1"/>
  <c r="AV348" i="17"/>
  <c r="I348" i="59" s="1"/>
  <c r="I348" i="92" s="1"/>
  <c r="AV346" i="17"/>
  <c r="I346" i="59" s="1"/>
  <c r="I346" i="92" s="1"/>
  <c r="AV344" i="17"/>
  <c r="I344" i="59" s="1"/>
  <c r="AV342" i="17"/>
  <c r="I342" i="59" s="1"/>
  <c r="I342" i="92" s="1"/>
  <c r="AV340" i="17"/>
  <c r="I340" i="59"/>
  <c r="I340" i="92" s="1"/>
  <c r="AV338" i="17"/>
  <c r="I338" i="59" s="1"/>
  <c r="I338" i="92" s="1"/>
  <c r="AV336" i="17"/>
  <c r="I336" i="59" s="1"/>
  <c r="I336" i="92" s="1"/>
  <c r="AV334" i="17"/>
  <c r="I334" i="59" s="1"/>
  <c r="I334" i="92" s="1"/>
  <c r="AV332" i="17"/>
  <c r="I332" i="59" s="1"/>
  <c r="AV330" i="17"/>
  <c r="I330" i="59" s="1"/>
  <c r="AV328" i="17"/>
  <c r="I328" i="59" s="1"/>
  <c r="I328" i="92" s="1"/>
  <c r="AV326" i="17"/>
  <c r="I326" i="59" s="1"/>
  <c r="I326" i="92" s="1"/>
  <c r="AV324" i="17"/>
  <c r="I324" i="59" s="1"/>
  <c r="AV322" i="17"/>
  <c r="I322" i="59" s="1"/>
  <c r="AV320" i="17"/>
  <c r="I320" i="59" s="1"/>
  <c r="I320" i="92" s="1"/>
  <c r="AV318" i="17"/>
  <c r="I318" i="59"/>
  <c r="I318" i="92" s="1"/>
  <c r="AV316" i="17"/>
  <c r="I316" i="59" s="1"/>
  <c r="I316" i="92" s="1"/>
  <c r="AV314" i="17"/>
  <c r="I314" i="59" s="1"/>
  <c r="I314" i="92" s="1"/>
  <c r="AV312" i="17"/>
  <c r="I312" i="59" s="1"/>
  <c r="I312" i="92" s="1"/>
  <c r="AV310" i="17"/>
  <c r="I310" i="59" s="1"/>
  <c r="I310" i="92" s="1"/>
  <c r="AV308" i="17"/>
  <c r="I308" i="59" s="1"/>
  <c r="AV304" i="17"/>
  <c r="I304" i="59" s="1"/>
  <c r="I304" i="92" s="1"/>
  <c r="AV302" i="17"/>
  <c r="I302" i="59" s="1"/>
  <c r="I302" i="92" s="1"/>
  <c r="AV300" i="17"/>
  <c r="I300" i="59" s="1"/>
  <c r="I300" i="92"/>
  <c r="AV298" i="17"/>
  <c r="I298" i="59" s="1"/>
  <c r="I298" i="92" s="1"/>
  <c r="AV296" i="17"/>
  <c r="I296" i="59" s="1"/>
  <c r="I296" i="92" s="1"/>
  <c r="AV294" i="17"/>
  <c r="I294" i="59" s="1"/>
  <c r="I294" i="92" s="1"/>
  <c r="AV292" i="17"/>
  <c r="I292" i="59" s="1"/>
  <c r="I292" i="92" s="1"/>
  <c r="AV290" i="17"/>
  <c r="I290" i="59" s="1"/>
  <c r="I290" i="92" s="1"/>
  <c r="AV288" i="17"/>
  <c r="I288" i="59" s="1"/>
  <c r="AV286" i="17"/>
  <c r="I286" i="59" s="1"/>
  <c r="I286" i="92" s="1"/>
  <c r="AV284" i="17"/>
  <c r="I284" i="59" s="1"/>
  <c r="I284" i="92" s="1"/>
  <c r="AV282" i="17"/>
  <c r="I282" i="59" s="1"/>
  <c r="I282" i="92" s="1"/>
  <c r="AV280" i="17"/>
  <c r="I280" i="59"/>
  <c r="AV278" i="17"/>
  <c r="I278" i="59" s="1"/>
  <c r="AV276" i="17"/>
  <c r="I276" i="59" s="1"/>
  <c r="AV272" i="17"/>
  <c r="I272" i="59" s="1"/>
  <c r="I272" i="92" s="1"/>
  <c r="AV270" i="17"/>
  <c r="I270" i="59" s="1"/>
  <c r="I270" i="92" s="1"/>
  <c r="AV266" i="17"/>
  <c r="I266" i="59" s="1"/>
  <c r="I266" i="92"/>
  <c r="AV264" i="17"/>
  <c r="I264" i="59" s="1"/>
  <c r="I264" i="92" s="1"/>
  <c r="BD566" i="17"/>
  <c r="J566" i="59" s="1"/>
  <c r="J566" i="92" s="1"/>
  <c r="BD564" i="17"/>
  <c r="J564" i="59" s="1"/>
  <c r="BD562" i="17"/>
  <c r="J562" i="59" s="1"/>
  <c r="J562" i="92" s="1"/>
  <c r="BD560" i="17"/>
  <c r="J560" i="59" s="1"/>
  <c r="J560" i="92" s="1"/>
  <c r="BD558" i="17"/>
  <c r="J558" i="59" s="1"/>
  <c r="J558" i="92" s="1"/>
  <c r="BD556" i="17"/>
  <c r="J556" i="59" s="1"/>
  <c r="J556" i="92" s="1"/>
  <c r="BD554" i="17"/>
  <c r="J554" i="59"/>
  <c r="J554" i="92" s="1"/>
  <c r="BD552" i="17"/>
  <c r="J552" i="59" s="1"/>
  <c r="J552" i="92" s="1"/>
  <c r="BD550" i="17"/>
  <c r="J550" i="59" s="1"/>
  <c r="J550" i="92" s="1"/>
  <c r="BD548" i="17"/>
  <c r="J548" i="59" s="1"/>
  <c r="J548" i="92" s="1"/>
  <c r="BD546" i="17"/>
  <c r="J546" i="59" s="1"/>
  <c r="BD544" i="17"/>
  <c r="J544" i="59" s="1"/>
  <c r="J544" i="92" s="1"/>
  <c r="BD542" i="17"/>
  <c r="J542" i="59" s="1"/>
  <c r="J542" i="92" s="1"/>
  <c r="BD540" i="17"/>
  <c r="J540" i="59" s="1"/>
  <c r="J540" i="92" s="1"/>
  <c r="BD538" i="17"/>
  <c r="J538" i="59" s="1"/>
  <c r="J538" i="92" s="1"/>
  <c r="BD536" i="17"/>
  <c r="J536" i="59" s="1"/>
  <c r="BD534" i="17"/>
  <c r="J534" i="59"/>
  <c r="K177" i="58" s="1"/>
  <c r="BD532" i="17"/>
  <c r="J532" i="59" s="1"/>
  <c r="BD530" i="17"/>
  <c r="J530" i="59" s="1"/>
  <c r="J530" i="92" s="1"/>
  <c r="BD528" i="17"/>
  <c r="J528" i="59" s="1"/>
  <c r="BD526" i="17"/>
  <c r="J526" i="59" s="1"/>
  <c r="J526" i="92" s="1"/>
  <c r="BD524" i="17"/>
  <c r="J524" i="59" s="1"/>
  <c r="BD522" i="17"/>
  <c r="J522" i="59" s="1"/>
  <c r="J522" i="92" s="1"/>
  <c r="BD520" i="17"/>
  <c r="J520" i="59"/>
  <c r="J520" i="92" s="1"/>
  <c r="BD518" i="17"/>
  <c r="J518" i="59" s="1"/>
  <c r="J518" i="92" s="1"/>
  <c r="BD516" i="17"/>
  <c r="J516" i="59" s="1"/>
  <c r="J516" i="92" s="1"/>
  <c r="BD514" i="17"/>
  <c r="J514" i="59" s="1"/>
  <c r="J514" i="92" s="1"/>
  <c r="BD512" i="17"/>
  <c r="J512" i="59" s="1"/>
  <c r="J512" i="92" s="1"/>
  <c r="BD510" i="17"/>
  <c r="J510" i="59" s="1"/>
  <c r="J510" i="92" s="1"/>
  <c r="BD508" i="17"/>
  <c r="J508" i="59" s="1"/>
  <c r="J508" i="92" s="1"/>
  <c r="BD506" i="17"/>
  <c r="J506" i="59" s="1"/>
  <c r="J506" i="92" s="1"/>
  <c r="BD504" i="17"/>
  <c r="J504" i="59"/>
  <c r="J504" i="92" s="1"/>
  <c r="BD502" i="17"/>
  <c r="J502" i="59" s="1"/>
  <c r="J502" i="92" s="1"/>
  <c r="BD500" i="17"/>
  <c r="J500" i="59" s="1"/>
  <c r="J500" i="92" s="1"/>
  <c r="BD498" i="17"/>
  <c r="J498" i="59" s="1"/>
  <c r="J498" i="92" s="1"/>
  <c r="BD496" i="17"/>
  <c r="J496" i="59" s="1"/>
  <c r="J496" i="92" s="1"/>
  <c r="BD494" i="17"/>
  <c r="J494" i="59" s="1"/>
  <c r="BD492" i="17"/>
  <c r="J492" i="59"/>
  <c r="BD490" i="17"/>
  <c r="J490" i="59" s="1"/>
  <c r="J490" i="92" s="1"/>
  <c r="BD488" i="17"/>
  <c r="J488" i="59" s="1"/>
  <c r="J488" i="92" s="1"/>
  <c r="BD486" i="17"/>
  <c r="J486" i="59"/>
  <c r="J486" i="92" s="1"/>
  <c r="BD484" i="17"/>
  <c r="J484" i="59" s="1"/>
  <c r="BD482" i="17"/>
  <c r="J482" i="59" s="1"/>
  <c r="J482" i="92" s="1"/>
  <c r="BD480" i="17"/>
  <c r="J480" i="59" s="1"/>
  <c r="J480" i="92" s="1"/>
  <c r="BD476" i="17"/>
  <c r="J476" i="59" s="1"/>
  <c r="J476" i="92" s="1"/>
  <c r="BD474" i="17"/>
  <c r="J474" i="59" s="1"/>
  <c r="K46" i="60" s="1"/>
  <c r="K47" i="60" s="1"/>
  <c r="BD470" i="17"/>
  <c r="J470" i="59" s="1"/>
  <c r="BD468" i="17"/>
  <c r="J468" i="59" s="1"/>
  <c r="J468" i="92" s="1"/>
  <c r="BD464" i="17"/>
  <c r="J464" i="59" s="1"/>
  <c r="BD462" i="17"/>
  <c r="J462" i="59" s="1"/>
  <c r="J462" i="92" s="1"/>
  <c r="BD458" i="17"/>
  <c r="J458" i="59"/>
  <c r="BD456" i="17"/>
  <c r="J456" i="59" s="1"/>
  <c r="BD452" i="17"/>
  <c r="J452" i="59"/>
  <c r="J452" i="92" s="1"/>
  <c r="BD450" i="17"/>
  <c r="J450" i="59"/>
  <c r="J450" i="92" s="1"/>
  <c r="BD448" i="17"/>
  <c r="J448" i="59" s="1"/>
  <c r="K76" i="58" s="1"/>
  <c r="BD446" i="17"/>
  <c r="J446" i="59" s="1"/>
  <c r="BD444" i="17"/>
  <c r="J444" i="59" s="1"/>
  <c r="J444" i="92" s="1"/>
  <c r="BD442" i="17"/>
  <c r="J442" i="59" s="1"/>
  <c r="J442" i="92" s="1"/>
  <c r="BD440" i="17"/>
  <c r="J440" i="59" s="1"/>
  <c r="J440" i="92" s="1"/>
  <c r="BD438" i="17"/>
  <c r="J438" i="59" s="1"/>
  <c r="J438" i="92" s="1"/>
  <c r="BD436" i="17"/>
  <c r="J436" i="59" s="1"/>
  <c r="J436" i="92" s="1"/>
  <c r="BD434" i="17"/>
  <c r="J434" i="59" s="1"/>
  <c r="J434" i="92" s="1"/>
  <c r="BD432" i="17"/>
  <c r="J432" i="59" s="1"/>
  <c r="J432" i="92" s="1"/>
  <c r="BD430" i="17"/>
  <c r="J430" i="59"/>
  <c r="J430" i="92" s="1"/>
  <c r="BD426" i="17"/>
  <c r="J426" i="59" s="1"/>
  <c r="J426" i="92" s="1"/>
  <c r="BD424" i="17"/>
  <c r="J424" i="59" s="1"/>
  <c r="J424" i="92" s="1"/>
  <c r="BD420" i="17"/>
  <c r="J420" i="59" s="1"/>
  <c r="J420" i="92" s="1"/>
  <c r="BD418" i="17"/>
  <c r="J418" i="59" s="1"/>
  <c r="J418" i="92" s="1"/>
  <c r="BD414" i="17"/>
  <c r="J414" i="59" s="1"/>
  <c r="J414" i="92" s="1"/>
  <c r="BD412" i="17"/>
  <c r="J412" i="59" s="1"/>
  <c r="J412" i="92" s="1"/>
  <c r="BD408" i="17"/>
  <c r="J408" i="59" s="1"/>
  <c r="BD406" i="17"/>
  <c r="J406" i="59" s="1"/>
  <c r="K219" i="58" s="1"/>
  <c r="BD402" i="17"/>
  <c r="J402" i="59" s="1"/>
  <c r="BD400" i="17"/>
  <c r="J400" i="59" s="1"/>
  <c r="K213" i="58" s="1"/>
  <c r="BD396" i="17"/>
  <c r="J396" i="59" s="1"/>
  <c r="BD394" i="17"/>
  <c r="J394" i="59" s="1"/>
  <c r="BD390" i="17"/>
  <c r="J390" i="59" s="1"/>
  <c r="K82" i="58" s="1"/>
  <c r="BD388" i="17"/>
  <c r="J388" i="59" s="1"/>
  <c r="J388" i="92" s="1"/>
  <c r="BD384" i="17"/>
  <c r="J384" i="59"/>
  <c r="BD382" i="17"/>
  <c r="J382" i="59" s="1"/>
  <c r="BD378" i="17"/>
  <c r="J378" i="59" s="1"/>
  <c r="J378" i="92" s="1"/>
  <c r="BD376" i="17"/>
  <c r="J376" i="59" s="1"/>
  <c r="J376" i="92" s="1"/>
  <c r="BD372" i="17"/>
  <c r="J372" i="59" s="1"/>
  <c r="BD370" i="17"/>
  <c r="J370" i="59" s="1"/>
  <c r="J370" i="92" s="1"/>
  <c r="BD366" i="17"/>
  <c r="J366" i="59" s="1"/>
  <c r="BD364" i="17"/>
  <c r="J364" i="59" s="1"/>
  <c r="K15" i="58" s="1"/>
  <c r="BD360" i="17"/>
  <c r="J360" i="59" s="1"/>
  <c r="J360" i="92" s="1"/>
  <c r="BD358" i="17"/>
  <c r="J358" i="59"/>
  <c r="J358" i="92" s="1"/>
  <c r="BD354" i="17"/>
  <c r="J354" i="59" s="1"/>
  <c r="K226" i="58" s="1"/>
  <c r="BD352" i="17"/>
  <c r="J352" i="59" s="1"/>
  <c r="J352" i="92" s="1"/>
  <c r="BD348" i="17"/>
  <c r="J348" i="59" s="1"/>
  <c r="J348" i="92" s="1"/>
  <c r="BD346" i="17"/>
  <c r="J346" i="59" s="1"/>
  <c r="J346" i="92" s="1"/>
  <c r="BD342" i="17"/>
  <c r="J342" i="59"/>
  <c r="J342" i="92" s="1"/>
  <c r="BD340" i="17"/>
  <c r="J340" i="59" s="1"/>
  <c r="BD338" i="17"/>
  <c r="J338" i="59" s="1"/>
  <c r="J338" i="92" s="1"/>
  <c r="BD336" i="17"/>
  <c r="J336" i="59" s="1"/>
  <c r="J336" i="92" s="1"/>
  <c r="BD334" i="17"/>
  <c r="J334" i="59"/>
  <c r="J334" i="92" s="1"/>
  <c r="BD332" i="17"/>
  <c r="J332" i="59" s="1"/>
  <c r="BD330" i="17"/>
  <c r="J330" i="59" s="1"/>
  <c r="J330" i="92" s="1"/>
  <c r="BD328" i="17"/>
  <c r="J328" i="59" s="1"/>
  <c r="J328" i="92" s="1"/>
  <c r="BD326" i="17"/>
  <c r="J326" i="59" s="1"/>
  <c r="J326" i="92" s="1"/>
  <c r="BD324" i="17"/>
  <c r="J324" i="59"/>
  <c r="BD322" i="17"/>
  <c r="J322" i="59" s="1"/>
  <c r="J322" i="92" s="1"/>
  <c r="BD320" i="17"/>
  <c r="J320" i="59" s="1"/>
  <c r="J320" i="92" s="1"/>
  <c r="BD318" i="17"/>
  <c r="J318" i="59" s="1"/>
  <c r="J318" i="92" s="1"/>
  <c r="BD316" i="17"/>
  <c r="J316" i="59" s="1"/>
  <c r="J316" i="92" s="1"/>
  <c r="BD314" i="17"/>
  <c r="J314" i="59"/>
  <c r="J314" i="92" s="1"/>
  <c r="BD312" i="17"/>
  <c r="J312" i="59"/>
  <c r="J312" i="92" s="1"/>
  <c r="BD310" i="17"/>
  <c r="J310" i="59" s="1"/>
  <c r="J310" i="92" s="1"/>
  <c r="BD308" i="17"/>
  <c r="J308" i="59" s="1"/>
  <c r="J308" i="92" s="1"/>
  <c r="BD306" i="17"/>
  <c r="J306" i="59" s="1"/>
  <c r="J306" i="92" s="1"/>
  <c r="BD304" i="17"/>
  <c r="J304" i="59" s="1"/>
  <c r="J304" i="92" s="1"/>
  <c r="BD302" i="17"/>
  <c r="J302" i="59" s="1"/>
  <c r="J302" i="92" s="1"/>
  <c r="BD300" i="17"/>
  <c r="J300" i="59" s="1"/>
  <c r="J300" i="92" s="1"/>
  <c r="BD298" i="17"/>
  <c r="J298" i="59" s="1"/>
  <c r="J298" i="92" s="1"/>
  <c r="BD294" i="17"/>
  <c r="J294" i="59" s="1"/>
  <c r="J294" i="92" s="1"/>
  <c r="BD292" i="17"/>
  <c r="J292" i="59" s="1"/>
  <c r="J292" i="92" s="1"/>
  <c r="BD288" i="17"/>
  <c r="J288" i="59" s="1"/>
  <c r="J288" i="92" s="1"/>
  <c r="BD286" i="17"/>
  <c r="J286" i="59" s="1"/>
  <c r="J286" i="92" s="1"/>
  <c r="BD282" i="17"/>
  <c r="J282" i="59" s="1"/>
  <c r="J282" i="92" s="1"/>
  <c r="BD280" i="17"/>
  <c r="J280" i="59" s="1"/>
  <c r="J280" i="92" s="1"/>
  <c r="BD276" i="17"/>
  <c r="J276" i="59"/>
  <c r="J276" i="92" s="1"/>
  <c r="BD274" i="17"/>
  <c r="J274" i="59" s="1"/>
  <c r="J274" i="92" s="1"/>
  <c r="BD272" i="17"/>
  <c r="J272" i="59" s="1"/>
  <c r="J272" i="92" s="1"/>
  <c r="BD270" i="17"/>
  <c r="J270" i="59" s="1"/>
  <c r="J270" i="92"/>
  <c r="BD268" i="17"/>
  <c r="J268" i="59" s="1"/>
  <c r="BD264" i="17"/>
  <c r="J264" i="59" s="1"/>
  <c r="BD228" i="17"/>
  <c r="J228" i="59" s="1"/>
  <c r="BD226" i="17"/>
  <c r="J226" i="59" s="1"/>
  <c r="K198" i="61" s="1"/>
  <c r="BD222" i="17"/>
  <c r="J222" i="59" s="1"/>
  <c r="BD220" i="17"/>
  <c r="J220" i="59" s="1"/>
  <c r="J220" i="92" s="1"/>
  <c r="BD216" i="17"/>
  <c r="J216" i="59" s="1"/>
  <c r="BD214" i="17"/>
  <c r="J214" i="59" s="1"/>
  <c r="J214" i="92" s="1"/>
  <c r="BD210" i="17"/>
  <c r="J210" i="59" s="1"/>
  <c r="BD208" i="17"/>
  <c r="J208" i="59" s="1"/>
  <c r="BD204" i="17"/>
  <c r="J204" i="59" s="1"/>
  <c r="BD202" i="17"/>
  <c r="J202" i="59"/>
  <c r="BD198" i="17"/>
  <c r="J198" i="59" s="1"/>
  <c r="J198" i="92" s="1"/>
  <c r="BD196" i="17"/>
  <c r="J196" i="59" s="1"/>
  <c r="BD192" i="17"/>
  <c r="J192" i="59" s="1"/>
  <c r="K17" i="63" s="1"/>
  <c r="BD190" i="17"/>
  <c r="J190" i="59" s="1"/>
  <c r="BD186" i="17"/>
  <c r="J186" i="59" s="1"/>
  <c r="K15" i="63" s="1"/>
  <c r="BD184" i="17"/>
  <c r="J184" i="59" s="1"/>
  <c r="BD180" i="17"/>
  <c r="J180" i="59"/>
  <c r="K102" i="61" s="1"/>
  <c r="BD178" i="17"/>
  <c r="J178" i="59"/>
  <c r="J178" i="92" s="1"/>
  <c r="BD174" i="17"/>
  <c r="J174" i="59" s="1"/>
  <c r="J174" i="92" s="1"/>
  <c r="BD172" i="17"/>
  <c r="J172" i="59" s="1"/>
  <c r="K107" i="61" s="1"/>
  <c r="BD168" i="17"/>
  <c r="J168" i="59" s="1"/>
  <c r="J168" i="92" s="1"/>
  <c r="K83" i="61"/>
  <c r="BD166" i="17"/>
  <c r="J166" i="59" s="1"/>
  <c r="BD162" i="17"/>
  <c r="J162" i="59" s="1"/>
  <c r="BD160" i="17"/>
  <c r="J160" i="59" s="1"/>
  <c r="BD156" i="17"/>
  <c r="J156" i="59" s="1"/>
  <c r="K12" i="63"/>
  <c r="BD154" i="17"/>
  <c r="J154" i="59" s="1"/>
  <c r="BD150" i="17"/>
  <c r="J150" i="59" s="1"/>
  <c r="K47" i="61" s="1"/>
  <c r="BD148" i="17"/>
  <c r="J148" i="59" s="1"/>
  <c r="BD144" i="17"/>
  <c r="J144" i="59" s="1"/>
  <c r="BD142" i="17"/>
  <c r="J142" i="59" s="1"/>
  <c r="K7" i="63" s="1"/>
  <c r="BD138" i="17"/>
  <c r="J138" i="59" s="1"/>
  <c r="J138" i="92" s="1"/>
  <c r="BD136" i="17"/>
  <c r="J136" i="59" s="1"/>
  <c r="BD132" i="17"/>
  <c r="J132" i="59" s="1"/>
  <c r="J132" i="92" s="1"/>
  <c r="BD130" i="17"/>
  <c r="J130" i="59" s="1"/>
  <c r="J130" i="92" s="1"/>
  <c r="BD126" i="17"/>
  <c r="J126" i="59" s="1"/>
  <c r="J126" i="92" s="1"/>
  <c r="BD124" i="17"/>
  <c r="J124" i="59" s="1"/>
  <c r="BD120" i="17"/>
  <c r="J120" i="59" s="1"/>
  <c r="J120" i="92" s="1"/>
  <c r="BD118" i="17"/>
  <c r="J118" i="59" s="1"/>
  <c r="BD114" i="17"/>
  <c r="J114" i="59"/>
  <c r="J114" i="92" s="1"/>
  <c r="BD112" i="17"/>
  <c r="J112" i="59" s="1"/>
  <c r="L15" i="89" s="1"/>
  <c r="L16" i="89" s="1"/>
  <c r="I202" i="70" s="1"/>
  <c r="BD108" i="17"/>
  <c r="J108" i="59" s="1"/>
  <c r="J108" i="92" s="1"/>
  <c r="BD106" i="17"/>
  <c r="J106" i="59" s="1"/>
  <c r="J106" i="92" s="1"/>
  <c r="BD102" i="17"/>
  <c r="J102" i="59" s="1"/>
  <c r="J102" i="92" s="1"/>
  <c r="BD100" i="17"/>
  <c r="J100" i="59" s="1"/>
  <c r="J100" i="92" s="1"/>
  <c r="BD96" i="17"/>
  <c r="J96" i="59" s="1"/>
  <c r="J96" i="92" s="1"/>
  <c r="BD94" i="17"/>
  <c r="J94" i="59" s="1"/>
  <c r="J94" i="92" s="1"/>
  <c r="BD90" i="17"/>
  <c r="J90" i="59" s="1"/>
  <c r="J90" i="92" s="1"/>
  <c r="BD88" i="17"/>
  <c r="J88" i="59" s="1"/>
  <c r="BD84" i="17"/>
  <c r="J84" i="59" s="1"/>
  <c r="J84" i="92" s="1"/>
  <c r="BD82" i="17"/>
  <c r="J82" i="59" s="1"/>
  <c r="J82" i="92" s="1"/>
  <c r="BD80" i="17"/>
  <c r="J80" i="59" s="1"/>
  <c r="J80" i="92" s="1"/>
  <c r="BD78" i="17"/>
  <c r="J78" i="59" s="1"/>
  <c r="J78" i="92" s="1"/>
  <c r="BD76" i="17"/>
  <c r="J76" i="59" s="1"/>
  <c r="J76" i="92" s="1"/>
  <c r="BD74" i="17"/>
  <c r="J74" i="59" s="1"/>
  <c r="J74" i="92" s="1"/>
  <c r="BD72" i="17"/>
  <c r="J72" i="59" s="1"/>
  <c r="J72" i="92" s="1"/>
  <c r="BD70" i="17"/>
  <c r="J70" i="59"/>
  <c r="J70" i="92" s="1"/>
  <c r="BD68" i="17"/>
  <c r="J68" i="59" s="1"/>
  <c r="J68" i="92" s="1"/>
  <c r="BD66" i="17"/>
  <c r="J66" i="59" s="1"/>
  <c r="J66" i="92" s="1"/>
  <c r="BD64" i="17"/>
  <c r="J64" i="59" s="1"/>
  <c r="J64" i="92" s="1"/>
  <c r="BD62" i="17"/>
  <c r="J62" i="59"/>
  <c r="J62" i="92" s="1"/>
  <c r="BD60" i="17"/>
  <c r="J60" i="59" s="1"/>
  <c r="K19" i="60" s="1"/>
  <c r="K20" i="60" s="1"/>
  <c r="I18" i="70" s="1"/>
  <c r="BD58" i="17"/>
  <c r="J58" i="59" s="1"/>
  <c r="J58" i="92" s="1"/>
  <c r="BD56" i="17"/>
  <c r="J56" i="59" s="1"/>
  <c r="J56" i="92" s="1"/>
  <c r="BD54" i="17"/>
  <c r="J54" i="59" s="1"/>
  <c r="J54" i="92" s="1"/>
  <c r="BD52" i="17"/>
  <c r="J52" i="59"/>
  <c r="J52" i="92" s="1"/>
  <c r="BL48" i="17"/>
  <c r="K48" i="59" s="1"/>
  <c r="K48" i="92" s="1"/>
  <c r="BL841" i="17"/>
  <c r="K841" i="59" s="1"/>
  <c r="K841" i="92" s="1"/>
  <c r="BL835" i="17"/>
  <c r="K835" i="59" s="1"/>
  <c r="K835" i="92" s="1"/>
  <c r="BL831" i="17"/>
  <c r="K831" i="59" s="1"/>
  <c r="K831" i="92" s="1"/>
  <c r="BL829" i="17"/>
  <c r="K829" i="59" s="1"/>
  <c r="BL825" i="17"/>
  <c r="K825" i="59"/>
  <c r="BL823" i="17"/>
  <c r="K823" i="59" s="1"/>
  <c r="BL819" i="17"/>
  <c r="K819" i="59" s="1"/>
  <c r="K819" i="92" s="1"/>
  <c r="BL817" i="17"/>
  <c r="K817" i="59" s="1"/>
  <c r="K817" i="92" s="1"/>
  <c r="BL813" i="17"/>
  <c r="K813" i="59" s="1"/>
  <c r="BL811" i="17"/>
  <c r="K811" i="59" s="1"/>
  <c r="K811" i="92" s="1"/>
  <c r="BL807" i="17"/>
  <c r="K807" i="59" s="1"/>
  <c r="K807" i="92" s="1"/>
  <c r="BL805" i="17"/>
  <c r="K805" i="59" s="1"/>
  <c r="K805" i="92" s="1"/>
  <c r="BL801" i="17"/>
  <c r="K801" i="59" s="1"/>
  <c r="BL799" i="17"/>
  <c r="K799" i="59" s="1"/>
  <c r="K799" i="92" s="1"/>
  <c r="BL795" i="17"/>
  <c r="K795" i="59" s="1"/>
  <c r="K795" i="92" s="1"/>
  <c r="BL793" i="17"/>
  <c r="K793" i="59" s="1"/>
  <c r="K793" i="92" s="1"/>
  <c r="BL791" i="17"/>
  <c r="K791" i="59" s="1"/>
  <c r="K791" i="92" s="1"/>
  <c r="BL789" i="17"/>
  <c r="K789" i="59" s="1"/>
  <c r="K789" i="92" s="1"/>
  <c r="BL787" i="17"/>
  <c r="K787" i="59" s="1"/>
  <c r="K787" i="92" s="1"/>
  <c r="BL785" i="17"/>
  <c r="K785" i="59" s="1"/>
  <c r="K785" i="92" s="1"/>
  <c r="BL783" i="17"/>
  <c r="K783" i="59"/>
  <c r="K783" i="92" s="1"/>
  <c r="BL781" i="17"/>
  <c r="K781" i="59" s="1"/>
  <c r="K781" i="92" s="1"/>
  <c r="BL779" i="17"/>
  <c r="K779" i="59" s="1"/>
  <c r="K779" i="92" s="1"/>
  <c r="BL777" i="17"/>
  <c r="K777" i="59" s="1"/>
  <c r="BL775" i="17"/>
  <c r="K775" i="59" s="1"/>
  <c r="BL773" i="17"/>
  <c r="K773" i="59"/>
  <c r="BL771" i="17"/>
  <c r="K771" i="59" s="1"/>
  <c r="BL769" i="17"/>
  <c r="K769" i="59" s="1"/>
  <c r="L231" i="61" s="1"/>
  <c r="BL767" i="17"/>
  <c r="K767" i="59" s="1"/>
  <c r="BL765" i="17"/>
  <c r="K765" i="59" s="1"/>
  <c r="L117" i="61" s="1"/>
  <c r="BL763" i="17"/>
  <c r="K763" i="59" s="1"/>
  <c r="K763" i="92" s="1"/>
  <c r="BL759" i="17"/>
  <c r="K759" i="59" s="1"/>
  <c r="BL757" i="17"/>
  <c r="K757" i="59" s="1"/>
  <c r="BL755" i="17"/>
  <c r="K755" i="59" s="1"/>
  <c r="L290" i="61" s="1"/>
  <c r="BL751" i="17"/>
  <c r="K751" i="59" s="1"/>
  <c r="K751" i="92" s="1"/>
  <c r="BL749" i="17"/>
  <c r="K749" i="59" s="1"/>
  <c r="K749" i="92" s="1"/>
  <c r="BL747" i="17"/>
  <c r="K747" i="59"/>
  <c r="K747" i="92" s="1"/>
  <c r="BL745" i="17"/>
  <c r="K745" i="59" s="1"/>
  <c r="K745" i="92"/>
  <c r="BL743" i="17"/>
  <c r="K743" i="59" s="1"/>
  <c r="BL741" i="17"/>
  <c r="K741" i="59" s="1"/>
  <c r="L135" i="61" s="1"/>
  <c r="BL737" i="17"/>
  <c r="K737" i="59" s="1"/>
  <c r="K737" i="92" s="1"/>
  <c r="BL735" i="17"/>
  <c r="K735" i="59" s="1"/>
  <c r="BL731" i="17"/>
  <c r="K731" i="59" s="1"/>
  <c r="L15" i="61" s="1"/>
  <c r="BL729" i="17"/>
  <c r="K729" i="59" s="1"/>
  <c r="BL725" i="17"/>
  <c r="K725" i="59"/>
  <c r="K725" i="92" s="1"/>
  <c r="BL723" i="17"/>
  <c r="K723" i="59" s="1"/>
  <c r="K723" i="92" s="1"/>
  <c r="BL719" i="17"/>
  <c r="K719" i="59" s="1"/>
  <c r="K719" i="92" s="1"/>
  <c r="BL717" i="17"/>
  <c r="K717" i="59" s="1"/>
  <c r="K717" i="92" s="1"/>
  <c r="BL713" i="17"/>
  <c r="K713" i="59" s="1"/>
  <c r="K713" i="92" s="1"/>
  <c r="BL711" i="17"/>
  <c r="K711" i="59"/>
  <c r="K711" i="92" s="1"/>
  <c r="BL707" i="17"/>
  <c r="K707" i="59" s="1"/>
  <c r="K707" i="92" s="1"/>
  <c r="BL705" i="17"/>
  <c r="K705" i="59" s="1"/>
  <c r="K705" i="92" s="1"/>
  <c r="BL701" i="17"/>
  <c r="K701" i="59"/>
  <c r="K701" i="92" s="1"/>
  <c r="BL699" i="17"/>
  <c r="K699" i="59" s="1"/>
  <c r="K699" i="92" s="1"/>
  <c r="BL695" i="17"/>
  <c r="K695" i="59" s="1"/>
  <c r="K695" i="92"/>
  <c r="BL693" i="17"/>
  <c r="K693" i="59" s="1"/>
  <c r="BL689" i="17"/>
  <c r="K689" i="59"/>
  <c r="K689" i="92" s="1"/>
  <c r="BL687" i="17"/>
  <c r="K687" i="59" s="1"/>
  <c r="K687" i="92" s="1"/>
  <c r="BL683" i="17"/>
  <c r="K683" i="59" s="1"/>
  <c r="BL681" i="17"/>
  <c r="K681" i="59" s="1"/>
  <c r="BL677" i="17"/>
  <c r="K677" i="59" s="1"/>
  <c r="BL675" i="17"/>
  <c r="K675" i="59" s="1"/>
  <c r="K675" i="92" s="1"/>
  <c r="BL671" i="17"/>
  <c r="K671" i="59" s="1"/>
  <c r="BL669" i="17"/>
  <c r="K669" i="59" s="1"/>
  <c r="K669" i="92" s="1"/>
  <c r="BL665" i="17"/>
  <c r="K665" i="59" s="1"/>
  <c r="K665" i="92" s="1"/>
  <c r="BL663" i="17"/>
  <c r="K663" i="59" s="1"/>
  <c r="K663" i="92" s="1"/>
  <c r="BL659" i="17"/>
  <c r="K659" i="59" s="1"/>
  <c r="K659" i="92" s="1"/>
  <c r="BL657" i="17"/>
  <c r="K657" i="59" s="1"/>
  <c r="K657" i="92" s="1"/>
  <c r="BL653" i="17"/>
  <c r="K653" i="59" s="1"/>
  <c r="K653" i="92" s="1"/>
  <c r="BL651" i="17"/>
  <c r="K651" i="59" s="1"/>
  <c r="K651" i="92" s="1"/>
  <c r="BL647" i="17"/>
  <c r="K647" i="59" s="1"/>
  <c r="K647" i="92" s="1"/>
  <c r="BL645" i="17"/>
  <c r="K645" i="59" s="1"/>
  <c r="K645" i="92" s="1"/>
  <c r="BL641" i="17"/>
  <c r="K641" i="59" s="1"/>
  <c r="K641" i="92" s="1"/>
  <c r="BL639" i="17"/>
  <c r="K639" i="59" s="1"/>
  <c r="K639" i="92" s="1"/>
  <c r="BL635" i="17"/>
  <c r="K635" i="59" s="1"/>
  <c r="K635" i="92" s="1"/>
  <c r="BL633" i="17"/>
  <c r="K633" i="59"/>
  <c r="K633" i="92" s="1"/>
  <c r="BL629" i="17"/>
  <c r="K629" i="59" s="1"/>
  <c r="K629" i="92" s="1"/>
  <c r="BL627" i="17"/>
  <c r="K627" i="59" s="1"/>
  <c r="L158" i="58" s="1"/>
  <c r="BL623" i="17"/>
  <c r="K623" i="59"/>
  <c r="K623" i="92" s="1"/>
  <c r="BL621" i="17"/>
  <c r="K621" i="59" s="1"/>
  <c r="BL617" i="17"/>
  <c r="K617" i="59"/>
  <c r="L151" i="58" s="1"/>
  <c r="BL615" i="17"/>
  <c r="K615" i="59"/>
  <c r="L149" i="58" s="1"/>
  <c r="BL611" i="17"/>
  <c r="K611" i="59" s="1"/>
  <c r="BL609" i="17"/>
  <c r="K609" i="59" s="1"/>
  <c r="BL605" i="17"/>
  <c r="K605" i="59" s="1"/>
  <c r="K605" i="92" s="1"/>
  <c r="BL603" i="17"/>
  <c r="K603" i="59" s="1"/>
  <c r="BL599" i="17"/>
  <c r="K599" i="59" s="1"/>
  <c r="BL597" i="17"/>
  <c r="K597" i="59" s="1"/>
  <c r="K597" i="92" s="1"/>
  <c r="BL593" i="17"/>
  <c r="K593" i="59"/>
  <c r="K593" i="92" s="1"/>
  <c r="BL591" i="17"/>
  <c r="K591" i="59"/>
  <c r="K591" i="92" s="1"/>
  <c r="BL587" i="17"/>
  <c r="K587" i="59" s="1"/>
  <c r="BL585" i="17"/>
  <c r="K585" i="59" s="1"/>
  <c r="L110" i="58" s="1"/>
  <c r="BL581" i="17"/>
  <c r="K581" i="59" s="1"/>
  <c r="K581" i="92" s="1"/>
  <c r="BL579" i="17"/>
  <c r="K579" i="59" s="1"/>
  <c r="BL575" i="17"/>
  <c r="K575" i="59" s="1"/>
  <c r="K575" i="92" s="1"/>
  <c r="BL573" i="17"/>
  <c r="K573" i="59" s="1"/>
  <c r="BL569" i="17"/>
  <c r="K569" i="59" s="1"/>
  <c r="BL567" i="17"/>
  <c r="K567" i="59" s="1"/>
  <c r="K567" i="92" s="1"/>
  <c r="K263" i="59"/>
  <c r="K263" i="92" s="1"/>
  <c r="BL261" i="17"/>
  <c r="K261" i="59" s="1"/>
  <c r="K261" i="92" s="1"/>
  <c r="BL259" i="17"/>
  <c r="K259" i="59" s="1"/>
  <c r="K259" i="92" s="1"/>
  <c r="BL255" i="17"/>
  <c r="K255" i="59" s="1"/>
  <c r="BL253" i="17"/>
  <c r="K253" i="59" s="1"/>
  <c r="BL249" i="17"/>
  <c r="K249" i="59" s="1"/>
  <c r="L264" i="61" s="1"/>
  <c r="BL247" i="17"/>
  <c r="K247" i="59" s="1"/>
  <c r="BL243" i="17"/>
  <c r="K243" i="59" s="1"/>
  <c r="BL241" i="17"/>
  <c r="K241" i="59" s="1"/>
  <c r="BL237" i="17"/>
  <c r="K237" i="59" s="1"/>
  <c r="K237" i="92" s="1"/>
  <c r="BL235" i="17"/>
  <c r="K235" i="59" s="1"/>
  <c r="BL231" i="17"/>
  <c r="K231" i="59" s="1"/>
  <c r="BL229" i="17"/>
  <c r="K229" i="59" s="1"/>
  <c r="K229" i="92" s="1"/>
  <c r="BL225" i="17"/>
  <c r="K225" i="59" s="1"/>
  <c r="L27" i="63" s="1"/>
  <c r="BL223" i="17"/>
  <c r="K223" i="59" s="1"/>
  <c r="L192" i="61" s="1"/>
  <c r="BL219" i="17"/>
  <c r="K219" i="59" s="1"/>
  <c r="BL217" i="17"/>
  <c r="K217" i="59" s="1"/>
  <c r="BL213" i="17"/>
  <c r="K213" i="59"/>
  <c r="L23" i="63" s="1"/>
  <c r="BL211" i="17"/>
  <c r="K211" i="59" s="1"/>
  <c r="L168" i="61" s="1"/>
  <c r="BL207" i="17"/>
  <c r="K207" i="59" s="1"/>
  <c r="K207" i="92" s="1"/>
  <c r="BL205" i="17"/>
  <c r="K205" i="59" s="1"/>
  <c r="L156" i="61" s="1"/>
  <c r="BL201" i="17"/>
  <c r="K201" i="59" s="1"/>
  <c r="K201" i="92" s="1"/>
  <c r="BL199" i="17"/>
  <c r="K199" i="59"/>
  <c r="L144" i="61" s="1"/>
  <c r="BL195" i="17"/>
  <c r="K195" i="59"/>
  <c r="BL193" i="17"/>
  <c r="K193" i="59" s="1"/>
  <c r="L132" i="61" s="1"/>
  <c r="BL189" i="17"/>
  <c r="K189" i="59"/>
  <c r="BL187" i="17"/>
  <c r="K187" i="59" s="1"/>
  <c r="BL183" i="17"/>
  <c r="K183" i="59" s="1"/>
  <c r="L293" i="61" s="1"/>
  <c r="BL181" i="17"/>
  <c r="K181" i="59"/>
  <c r="BL177" i="17"/>
  <c r="K177" i="59" s="1"/>
  <c r="L84" i="61" s="1"/>
  <c r="BL175" i="17"/>
  <c r="K175" i="59"/>
  <c r="L72" i="61" s="1"/>
  <c r="BL171" i="17"/>
  <c r="K171" i="59"/>
  <c r="BL169" i="17"/>
  <c r="K169" i="59" s="1"/>
  <c r="L89" i="61"/>
  <c r="BL165" i="17"/>
  <c r="K165" i="59" s="1"/>
  <c r="BL163" i="17"/>
  <c r="K163" i="59"/>
  <c r="K163" i="92" s="1"/>
  <c r="BL159" i="17"/>
  <c r="K159" i="59" s="1"/>
  <c r="L30" i="61" s="1"/>
  <c r="BL157" i="17"/>
  <c r="K157" i="59"/>
  <c r="BL153" i="17"/>
  <c r="K153" i="59" s="1"/>
  <c r="BL151" i="17"/>
  <c r="K151" i="59" s="1"/>
  <c r="L53" i="61" s="1"/>
  <c r="L55" i="61" s="1"/>
  <c r="L56" i="61" s="1"/>
  <c r="J80" i="70" s="1"/>
  <c r="BL147" i="17"/>
  <c r="K147" i="59" s="1"/>
  <c r="BL145" i="17"/>
  <c r="K145" i="59" s="1"/>
  <c r="BL141" i="17"/>
  <c r="K141" i="59" s="1"/>
  <c r="L17" i="61" s="1"/>
  <c r="BL139" i="17"/>
  <c r="K139" i="59"/>
  <c r="K139" i="92" s="1"/>
  <c r="BL135" i="17"/>
  <c r="K135" i="59" s="1"/>
  <c r="K135" i="92" s="1"/>
  <c r="BL133" i="17"/>
  <c r="K133" i="59" s="1"/>
  <c r="K133" i="92" s="1"/>
  <c r="BL129" i="17"/>
  <c r="K129" i="59" s="1"/>
  <c r="BL127" i="17"/>
  <c r="K127" i="59" s="1"/>
  <c r="K127" i="92" s="1"/>
  <c r="BL123" i="17"/>
  <c r="K123" i="59" s="1"/>
  <c r="M23" i="89" s="1"/>
  <c r="M24" i="89" s="1"/>
  <c r="J206" i="70" s="1"/>
  <c r="BL121" i="17"/>
  <c r="K121" i="59" s="1"/>
  <c r="K121" i="92" s="1"/>
  <c r="BL117" i="17"/>
  <c r="K117" i="59" s="1"/>
  <c r="K117" i="92" s="1"/>
  <c r="BL115" i="17"/>
  <c r="K115" i="59" s="1"/>
  <c r="BL111" i="17"/>
  <c r="K111" i="59" s="1"/>
  <c r="M13" i="89" s="1"/>
  <c r="M14" i="89" s="1"/>
  <c r="J201" i="70" s="1"/>
  <c r="BL109" i="17"/>
  <c r="K109" i="59" s="1"/>
  <c r="K109" i="92" s="1"/>
  <c r="BL105" i="17"/>
  <c r="K105" i="59" s="1"/>
  <c r="K105" i="92" s="1"/>
  <c r="BL103" i="17"/>
  <c r="K103" i="59" s="1"/>
  <c r="K103" i="92" s="1"/>
  <c r="BL99" i="17"/>
  <c r="K99" i="59"/>
  <c r="K99" i="92" s="1"/>
  <c r="BL97" i="17"/>
  <c r="K97" i="59" s="1"/>
  <c r="K97" i="92" s="1"/>
  <c r="BL93" i="17"/>
  <c r="K93" i="59" s="1"/>
  <c r="M24" i="91" s="1"/>
  <c r="M25" i="91" s="1"/>
  <c r="M28" i="91" s="1"/>
  <c r="BL91" i="17"/>
  <c r="K91" i="59" s="1"/>
  <c r="K91" i="92" s="1"/>
  <c r="BL87" i="17"/>
  <c r="K87" i="59" s="1"/>
  <c r="K87" i="92" s="1"/>
  <c r="BL85" i="17"/>
  <c r="K85" i="59" s="1"/>
  <c r="K85" i="92" s="1"/>
  <c r="BL81" i="17"/>
  <c r="K81" i="59" s="1"/>
  <c r="K81" i="92" s="1"/>
  <c r="BL79" i="17"/>
  <c r="K79" i="59" s="1"/>
  <c r="K79" i="92" s="1"/>
  <c r="BL75" i="17"/>
  <c r="K75" i="59" s="1"/>
  <c r="K75" i="92" s="1"/>
  <c r="BL73" i="17"/>
  <c r="K73" i="59" s="1"/>
  <c r="K73" i="92" s="1"/>
  <c r="BL69" i="17"/>
  <c r="K69" i="59" s="1"/>
  <c r="K69" i="92" s="1"/>
  <c r="BL67" i="17"/>
  <c r="K67" i="59" s="1"/>
  <c r="K67" i="92" s="1"/>
  <c r="BL63" i="17"/>
  <c r="K63" i="59"/>
  <c r="K63" i="92" s="1"/>
  <c r="BL61" i="17"/>
  <c r="K61" i="59" s="1"/>
  <c r="K61" i="92" s="1"/>
  <c r="BL57" i="17"/>
  <c r="K57" i="59" s="1"/>
  <c r="K57" i="92" s="1"/>
  <c r="BL55" i="17"/>
  <c r="K55" i="59" s="1"/>
  <c r="K55" i="92" s="1"/>
  <c r="BL51" i="17"/>
  <c r="K51" i="59" s="1"/>
  <c r="AF258" i="17"/>
  <c r="G258" i="59" s="1"/>
  <c r="AF256" i="17"/>
  <c r="G256" i="59" s="1"/>
  <c r="G256" i="92" s="1"/>
  <c r="AF254" i="17"/>
  <c r="G254" i="59" s="1"/>
  <c r="AF238" i="17"/>
  <c r="G238" i="59" s="1"/>
  <c r="AF230" i="17"/>
  <c r="G230" i="59" s="1"/>
  <c r="H209" i="61" s="1"/>
  <c r="AF226" i="17"/>
  <c r="G226" i="59"/>
  <c r="AF214" i="17"/>
  <c r="G214" i="59" s="1"/>
  <c r="AF198" i="17"/>
  <c r="G198" i="59" s="1"/>
  <c r="H19" i="63" s="1"/>
  <c r="AF186" i="17"/>
  <c r="G186" i="59" s="1"/>
  <c r="G186" i="92"/>
  <c r="AF166" i="17"/>
  <c r="G166" i="59" s="1"/>
  <c r="AF100" i="17"/>
  <c r="G100" i="59" s="1"/>
  <c r="G100" i="92" s="1"/>
  <c r="G62" i="59"/>
  <c r="G62" i="92" s="1"/>
  <c r="X47" i="17"/>
  <c r="F47" i="59" s="1"/>
  <c r="F47" i="92" s="1"/>
  <c r="X832" i="17"/>
  <c r="F832" i="59" s="1"/>
  <c r="F832" i="92" s="1"/>
  <c r="X824" i="17"/>
  <c r="F824" i="59" s="1"/>
  <c r="F824" i="92" s="1"/>
  <c r="X820" i="17"/>
  <c r="F820" i="59" s="1"/>
  <c r="X814" i="17"/>
  <c r="F814" i="59" s="1"/>
  <c r="F814" i="92" s="1"/>
  <c r="F790" i="59"/>
  <c r="F790" i="92" s="1"/>
  <c r="X776" i="17"/>
  <c r="F776" i="59" s="1"/>
  <c r="F776" i="92" s="1"/>
  <c r="X752" i="17"/>
  <c r="F752" i="59"/>
  <c r="E46" i="59"/>
  <c r="E46" i="92" s="1"/>
  <c r="P44" i="17"/>
  <c r="E44" i="59" s="1"/>
  <c r="E44" i="92" s="1"/>
  <c r="P42" i="17"/>
  <c r="E42" i="59" s="1"/>
  <c r="E42" i="92" s="1"/>
  <c r="P38" i="17"/>
  <c r="E38" i="59"/>
  <c r="E38" i="92" s="1"/>
  <c r="P32" i="17"/>
  <c r="E32" i="59" s="1"/>
  <c r="P30" i="17"/>
  <c r="E30" i="59" s="1"/>
  <c r="E30" i="92" s="1"/>
  <c r="P26" i="17"/>
  <c r="E26" i="59" s="1"/>
  <c r="E26" i="92" s="1"/>
  <c r="P24" i="17"/>
  <c r="E24" i="59" s="1"/>
  <c r="E24" i="92" s="1"/>
  <c r="P20" i="17"/>
  <c r="E20" i="59"/>
  <c r="P18" i="17"/>
  <c r="E18" i="59" s="1"/>
  <c r="E18" i="92" s="1"/>
  <c r="P14" i="17"/>
  <c r="E14" i="59" s="1"/>
  <c r="E14" i="92" s="1"/>
  <c r="P12" i="17"/>
  <c r="E12" i="59"/>
  <c r="E12" i="92" s="1"/>
  <c r="P10" i="17"/>
  <c r="E10" i="59" s="1"/>
  <c r="P8" i="17"/>
  <c r="E8" i="59" s="1"/>
  <c r="P48" i="17"/>
  <c r="E48" i="59" s="1"/>
  <c r="E48" i="92" s="1"/>
  <c r="P835" i="17"/>
  <c r="E835" i="59"/>
  <c r="E835" i="92" s="1"/>
  <c r="P833" i="17"/>
  <c r="E833" i="59" s="1"/>
  <c r="E833" i="92" s="1"/>
  <c r="P831" i="17"/>
  <c r="E831" i="59" s="1"/>
  <c r="E831" i="92" s="1"/>
  <c r="P829" i="17"/>
  <c r="E829" i="59" s="1"/>
  <c r="E829" i="92" s="1"/>
  <c r="P827" i="17"/>
  <c r="E827" i="59" s="1"/>
  <c r="E827" i="92" s="1"/>
  <c r="P825" i="17"/>
  <c r="E825" i="59" s="1"/>
  <c r="E825" i="92" s="1"/>
  <c r="P815" i="17"/>
  <c r="E815" i="59" s="1"/>
  <c r="E815" i="92" s="1"/>
  <c r="P813" i="17"/>
  <c r="E813" i="59"/>
  <c r="E813" i="92" s="1"/>
  <c r="P803" i="17"/>
  <c r="E803" i="59" s="1"/>
  <c r="E803" i="92" s="1"/>
  <c r="P799" i="17"/>
  <c r="E799" i="59" s="1"/>
  <c r="E799" i="92" s="1"/>
  <c r="P789" i="17"/>
  <c r="E789" i="59" s="1"/>
  <c r="E789" i="92" s="1"/>
  <c r="P781" i="17"/>
  <c r="E781" i="59" s="1"/>
  <c r="E781" i="92" s="1"/>
  <c r="E773" i="59"/>
  <c r="P771" i="17"/>
  <c r="E771" i="59" s="1"/>
  <c r="F243" i="61" s="1"/>
  <c r="P761" i="17"/>
  <c r="E761" i="59" s="1"/>
  <c r="F93" i="61" s="1"/>
  <c r="P759" i="17"/>
  <c r="E759" i="59" s="1"/>
  <c r="F81" i="61" s="1"/>
  <c r="P749" i="17"/>
  <c r="E749" i="59" s="1"/>
  <c r="F183" i="61" s="1"/>
  <c r="P717" i="17"/>
  <c r="E717" i="59" s="1"/>
  <c r="E717" i="92" s="1"/>
  <c r="P679" i="17"/>
  <c r="E679" i="59" s="1"/>
  <c r="H251" i="17"/>
  <c r="D251" i="59" s="1"/>
  <c r="D251" i="92" s="1"/>
  <c r="H249" i="17"/>
  <c r="D249" i="59" s="1"/>
  <c r="H245" i="17"/>
  <c r="D245" i="59" s="1"/>
  <c r="D245" i="92" s="1"/>
  <c r="H239" i="17"/>
  <c r="D239" i="59" s="1"/>
  <c r="H233" i="17"/>
  <c r="D233" i="59" s="1"/>
  <c r="D233" i="92" s="1"/>
  <c r="H231" i="17"/>
  <c r="D231" i="59" s="1"/>
  <c r="H223" i="17"/>
  <c r="D223" i="59" s="1"/>
  <c r="D223" i="92" s="1"/>
  <c r="H221" i="17"/>
  <c r="D221" i="59" s="1"/>
  <c r="H219" i="17"/>
  <c r="D219" i="59" s="1"/>
  <c r="H213" i="17"/>
  <c r="D213" i="59" s="1"/>
  <c r="H211" i="17"/>
  <c r="D211" i="59" s="1"/>
  <c r="D211" i="92" s="1"/>
  <c r="H209" i="17"/>
  <c r="D209" i="59" s="1"/>
  <c r="H205" i="17"/>
  <c r="D205" i="59" s="1"/>
  <c r="D205" i="92" s="1"/>
  <c r="H201" i="17"/>
  <c r="D201" i="59" s="1"/>
  <c r="D201" i="92" s="1"/>
  <c r="H195" i="17"/>
  <c r="D195" i="59" s="1"/>
  <c r="H193" i="17"/>
  <c r="D193" i="59" s="1"/>
  <c r="H183" i="17"/>
  <c r="D183" i="59" s="1"/>
  <c r="E293" i="61" s="1"/>
  <c r="H181" i="17"/>
  <c r="D181" i="59" s="1"/>
  <c r="H179" i="17"/>
  <c r="D179" i="59" s="1"/>
  <c r="E96" i="61" s="1"/>
  <c r="H177" i="17"/>
  <c r="D177" i="59" s="1"/>
  <c r="H175" i="17"/>
  <c r="D175" i="59" s="1"/>
  <c r="H171" i="17"/>
  <c r="D171" i="59" s="1"/>
  <c r="H167" i="17"/>
  <c r="D167" i="59" s="1"/>
  <c r="H165" i="17"/>
  <c r="D165" i="59" s="1"/>
  <c r="H163" i="17"/>
  <c r="D163" i="59" s="1"/>
  <c r="H161" i="17"/>
  <c r="D161" i="59" s="1"/>
  <c r="E42" i="61" s="1"/>
  <c r="H159" i="17"/>
  <c r="D159" i="59" s="1"/>
  <c r="E30" i="61" s="1"/>
  <c r="H155" i="17"/>
  <c r="D155" i="59" s="1"/>
  <c r="D155" i="92" s="1"/>
  <c r="H153" i="17"/>
  <c r="D153" i="59" s="1"/>
  <c r="E9" i="63" s="1"/>
  <c r="H151" i="17"/>
  <c r="D151" i="59" s="1"/>
  <c r="H141" i="17"/>
  <c r="D141" i="59" s="1"/>
  <c r="D141" i="92" s="1"/>
  <c r="H137" i="17"/>
  <c r="D137" i="59" s="1"/>
  <c r="H133" i="17"/>
  <c r="D133" i="59" s="1"/>
  <c r="D133" i="92" s="1"/>
  <c r="H127" i="17"/>
  <c r="D127" i="59" s="1"/>
  <c r="D127" i="92" s="1"/>
  <c r="H125" i="17"/>
  <c r="D125" i="59" s="1"/>
  <c r="D125" i="92" s="1"/>
  <c r="H123" i="17"/>
  <c r="D123" i="59" s="1"/>
  <c r="H121" i="17"/>
  <c r="D121" i="59" s="1"/>
  <c r="D121" i="92" s="1"/>
  <c r="H119" i="17"/>
  <c r="D119" i="59" s="1"/>
  <c r="D119" i="92"/>
  <c r="H117" i="17"/>
  <c r="D117" i="59" s="1"/>
  <c r="D117" i="92" s="1"/>
  <c r="H113" i="17"/>
  <c r="D113" i="59" s="1"/>
  <c r="F17" i="89" s="1"/>
  <c r="F18" i="89" s="1"/>
  <c r="C203" i="70" s="1"/>
  <c r="H109" i="17"/>
  <c r="D109" i="59" s="1"/>
  <c r="D109" i="92" s="1"/>
  <c r="H107" i="17"/>
  <c r="D107" i="59" s="1"/>
  <c r="D107" i="92" s="1"/>
  <c r="H103" i="17"/>
  <c r="D103" i="59" s="1"/>
  <c r="D103" i="92"/>
  <c r="H101" i="17"/>
  <c r="D101" i="59" s="1"/>
  <c r="D101" i="92" s="1"/>
  <c r="H99" i="17"/>
  <c r="D99" i="59" s="1"/>
  <c r="H97" i="17"/>
  <c r="D97" i="59" s="1"/>
  <c r="D97" i="92" s="1"/>
  <c r="H95" i="17"/>
  <c r="D95" i="59"/>
  <c r="D95" i="92" s="1"/>
  <c r="H91" i="17"/>
  <c r="D91" i="59" s="1"/>
  <c r="D91" i="92"/>
  <c r="H89" i="17"/>
  <c r="D89" i="59" s="1"/>
  <c r="H87" i="17"/>
  <c r="D87" i="59" s="1"/>
  <c r="D87" i="92" s="1"/>
  <c r="H83" i="17"/>
  <c r="D83" i="59" s="1"/>
  <c r="D83" i="92" s="1"/>
  <c r="H81" i="17"/>
  <c r="D81" i="59" s="1"/>
  <c r="D81" i="92" s="1"/>
  <c r="H79" i="17"/>
  <c r="D79" i="59" s="1"/>
  <c r="D79" i="92" s="1"/>
  <c r="H77" i="17"/>
  <c r="D77" i="59" s="1"/>
  <c r="D77" i="92" s="1"/>
  <c r="H73" i="17"/>
  <c r="D73" i="59"/>
  <c r="D73" i="92" s="1"/>
  <c r="H65" i="17"/>
  <c r="D65" i="59" s="1"/>
  <c r="H41" i="17"/>
  <c r="D41" i="59" s="1"/>
  <c r="D41" i="92" s="1"/>
  <c r="H37" i="17"/>
  <c r="D37" i="59"/>
  <c r="D37" i="92" s="1"/>
  <c r="H35" i="17"/>
  <c r="D35" i="59"/>
  <c r="D35" i="92" s="1"/>
  <c r="H33" i="17"/>
  <c r="D33" i="59" s="1"/>
  <c r="H31" i="17"/>
  <c r="D31" i="59" s="1"/>
  <c r="D31" i="92" s="1"/>
  <c r="H29" i="17"/>
  <c r="D29" i="59" s="1"/>
  <c r="H25" i="17"/>
  <c r="D25" i="59" s="1"/>
  <c r="H21" i="17"/>
  <c r="D21" i="59" s="1"/>
  <c r="H19" i="17"/>
  <c r="D19" i="59" s="1"/>
  <c r="H15" i="17"/>
  <c r="D15" i="59"/>
  <c r="D15" i="92" s="1"/>
  <c r="H13" i="17"/>
  <c r="D13" i="59" s="1"/>
  <c r="H11" i="17"/>
  <c r="D11" i="59" s="1"/>
  <c r="D11" i="92" s="1"/>
  <c r="H9" i="17"/>
  <c r="D9" i="59" s="1"/>
  <c r="F4" i="91" s="1"/>
  <c r="F5" i="91" s="1"/>
  <c r="H7" i="17"/>
  <c r="D7" i="59" s="1"/>
  <c r="F6" i="89" s="1"/>
  <c r="F7" i="89" s="1"/>
  <c r="C198" i="70" s="1"/>
  <c r="AN53" i="17"/>
  <c r="H53" i="59" s="1"/>
  <c r="H53" i="92" s="1"/>
  <c r="AN51" i="17"/>
  <c r="H51" i="59" s="1"/>
  <c r="H51" i="92" s="1"/>
  <c r="AN49" i="17"/>
  <c r="H49" i="59" s="1"/>
  <c r="AN47" i="17"/>
  <c r="H47" i="59" s="1"/>
  <c r="H47" i="92" s="1"/>
  <c r="AN45" i="17"/>
  <c r="H45" i="59" s="1"/>
  <c r="H45" i="92" s="1"/>
  <c r="AN43" i="17"/>
  <c r="H43" i="59" s="1"/>
  <c r="H43" i="92" s="1"/>
  <c r="AN836" i="17"/>
  <c r="H836" i="59" s="1"/>
  <c r="H836" i="92" s="1"/>
  <c r="AN834" i="17"/>
  <c r="H834" i="59" s="1"/>
  <c r="H834" i="92" s="1"/>
  <c r="AN830" i="17"/>
  <c r="H830" i="59" s="1"/>
  <c r="H830" i="92" s="1"/>
  <c r="AN828" i="17"/>
  <c r="H828" i="59" s="1"/>
  <c r="H828" i="92" s="1"/>
  <c r="H826" i="59"/>
  <c r="H826" i="92" s="1"/>
  <c r="AN824" i="17"/>
  <c r="H824" i="59" s="1"/>
  <c r="AN822" i="17"/>
  <c r="H822" i="59" s="1"/>
  <c r="H822" i="92" s="1"/>
  <c r="AN820" i="17"/>
  <c r="H820" i="59" s="1"/>
  <c r="H820" i="92" s="1"/>
  <c r="AN818" i="17"/>
  <c r="H818" i="59" s="1"/>
  <c r="H818" i="92" s="1"/>
  <c r="AN816" i="17"/>
  <c r="H816" i="59" s="1"/>
  <c r="H816" i="92" s="1"/>
  <c r="AN814" i="17"/>
  <c r="H814" i="59" s="1"/>
  <c r="H814" i="92"/>
  <c r="AN812" i="17"/>
  <c r="H812" i="59" s="1"/>
  <c r="H812" i="92" s="1"/>
  <c r="AN810" i="17"/>
  <c r="H810" i="59" s="1"/>
  <c r="H810" i="92" s="1"/>
  <c r="AN808" i="17"/>
  <c r="H808" i="59" s="1"/>
  <c r="H808" i="92" s="1"/>
  <c r="AN804" i="17"/>
  <c r="H804" i="59" s="1"/>
  <c r="H804" i="92" s="1"/>
  <c r="AN802" i="17"/>
  <c r="H802" i="59" s="1"/>
  <c r="AN798" i="17"/>
  <c r="H798" i="59" s="1"/>
  <c r="H798" i="92" s="1"/>
  <c r="AN796" i="17"/>
  <c r="H796" i="59" s="1"/>
  <c r="H796" i="92" s="1"/>
  <c r="AN792" i="17"/>
  <c r="H792" i="59" s="1"/>
  <c r="AN566" i="17"/>
  <c r="H566" i="59" s="1"/>
  <c r="H566" i="92" s="1"/>
  <c r="AN564" i="17"/>
  <c r="H564" i="59" s="1"/>
  <c r="AN560" i="17"/>
  <c r="H560" i="59" s="1"/>
  <c r="H560" i="92" s="1"/>
  <c r="AN558" i="17"/>
  <c r="H558" i="59" s="1"/>
  <c r="AN556" i="17"/>
  <c r="H556" i="59" s="1"/>
  <c r="AN554" i="17"/>
  <c r="H554" i="59" s="1"/>
  <c r="H554" i="92"/>
  <c r="AN552" i="17"/>
  <c r="H552" i="59" s="1"/>
  <c r="H552" i="92" s="1"/>
  <c r="AN550" i="17"/>
  <c r="H550" i="59"/>
  <c r="H550" i="92" s="1"/>
  <c r="AN548" i="17"/>
  <c r="H548" i="59" s="1"/>
  <c r="H548" i="92" s="1"/>
  <c r="AN546" i="17"/>
  <c r="H546" i="59" s="1"/>
  <c r="H546" i="92" s="1"/>
  <c r="AN544" i="17"/>
  <c r="H544" i="59" s="1"/>
  <c r="H544" i="92" s="1"/>
  <c r="AN542" i="17"/>
  <c r="H542" i="59" s="1"/>
  <c r="H542" i="92" s="1"/>
  <c r="AN540" i="17"/>
  <c r="H540" i="59"/>
  <c r="H540" i="92" s="1"/>
  <c r="AN538" i="17"/>
  <c r="H538" i="59" s="1"/>
  <c r="AN536" i="17"/>
  <c r="H536" i="59" s="1"/>
  <c r="H536" i="92" s="1"/>
  <c r="AN534" i="17"/>
  <c r="H534" i="59" s="1"/>
  <c r="H534" i="92" s="1"/>
  <c r="AN532" i="17"/>
  <c r="H532" i="59" s="1"/>
  <c r="H532" i="92" s="1"/>
  <c r="AN530" i="17"/>
  <c r="H530" i="59" s="1"/>
  <c r="H530" i="92" s="1"/>
  <c r="AN528" i="17"/>
  <c r="H528" i="59" s="1"/>
  <c r="I51" i="58" s="1"/>
  <c r="AN526" i="17"/>
  <c r="H526" i="59" s="1"/>
  <c r="H526" i="92" s="1"/>
  <c r="AN524" i="17"/>
  <c r="H524" i="59" s="1"/>
  <c r="H524" i="92" s="1"/>
  <c r="AN522" i="17"/>
  <c r="H522" i="59" s="1"/>
  <c r="H522" i="92" s="1"/>
  <c r="AN520" i="17"/>
  <c r="H520" i="59" s="1"/>
  <c r="H520" i="92" s="1"/>
  <c r="AN518" i="17"/>
  <c r="H518" i="59" s="1"/>
  <c r="H518" i="92" s="1"/>
  <c r="AN516" i="17"/>
  <c r="H516" i="59" s="1"/>
  <c r="H516" i="92" s="1"/>
  <c r="AN514" i="17"/>
  <c r="H514" i="59" s="1"/>
  <c r="H514" i="92" s="1"/>
  <c r="AN512" i="17"/>
  <c r="H512" i="59"/>
  <c r="H512" i="92" s="1"/>
  <c r="AN510" i="17"/>
  <c r="H510" i="59" s="1"/>
  <c r="H510" i="92" s="1"/>
  <c r="AN508" i="17"/>
  <c r="H508" i="59" s="1"/>
  <c r="H508" i="92" s="1"/>
  <c r="AN506" i="17"/>
  <c r="H506" i="59" s="1"/>
  <c r="H506" i="92" s="1"/>
  <c r="AN504" i="17"/>
  <c r="H504" i="59" s="1"/>
  <c r="H504" i="92" s="1"/>
  <c r="AN500" i="17"/>
  <c r="H500" i="59" s="1"/>
  <c r="H500" i="92" s="1"/>
  <c r="AN498" i="17"/>
  <c r="H498" i="59" s="1"/>
  <c r="H498" i="92" s="1"/>
  <c r="AN496" i="17"/>
  <c r="H496" i="59" s="1"/>
  <c r="H496" i="92"/>
  <c r="AN494" i="17"/>
  <c r="H494" i="59" s="1"/>
  <c r="H494" i="92" s="1"/>
  <c r="AN492" i="17"/>
  <c r="H492" i="59" s="1"/>
  <c r="H492" i="92" s="1"/>
  <c r="AN490" i="17"/>
  <c r="H490" i="59" s="1"/>
  <c r="H490" i="92" s="1"/>
  <c r="AN488" i="17"/>
  <c r="H488" i="59" s="1"/>
  <c r="H488" i="92" s="1"/>
  <c r="AN486" i="17"/>
  <c r="H486" i="59" s="1"/>
  <c r="H486" i="92" s="1"/>
  <c r="AN484" i="17"/>
  <c r="H484" i="59" s="1"/>
  <c r="H484" i="92" s="1"/>
  <c r="AN482" i="17"/>
  <c r="H482" i="59"/>
  <c r="H482" i="92" s="1"/>
  <c r="AN480" i="17"/>
  <c r="H480" i="59" s="1"/>
  <c r="H480" i="92" s="1"/>
  <c r="AN478" i="17"/>
  <c r="H478" i="59" s="1"/>
  <c r="H478" i="92" s="1"/>
  <c r="AN476" i="17"/>
  <c r="H476" i="59" s="1"/>
  <c r="H476" i="92" s="1"/>
  <c r="AN474" i="17"/>
  <c r="H474" i="59" s="1"/>
  <c r="AN470" i="17"/>
  <c r="H470" i="59" s="1"/>
  <c r="J27" i="91" s="1"/>
  <c r="AN468" i="17"/>
  <c r="H468" i="59" s="1"/>
  <c r="H468" i="92" s="1"/>
  <c r="AN466" i="17"/>
  <c r="H466" i="59" s="1"/>
  <c r="H466" i="92" s="1"/>
  <c r="AN464" i="17"/>
  <c r="H464" i="59" s="1"/>
  <c r="H464" i="92" s="1"/>
  <c r="AN462" i="17"/>
  <c r="H462" i="59" s="1"/>
  <c r="H462" i="92" s="1"/>
  <c r="AN460" i="17"/>
  <c r="H460" i="59" s="1"/>
  <c r="H460" i="92" s="1"/>
  <c r="AN458" i="17"/>
  <c r="H458" i="59" s="1"/>
  <c r="H458" i="92" s="1"/>
  <c r="J26" i="91"/>
  <c r="AN456" i="17"/>
  <c r="H456" i="59" s="1"/>
  <c r="H456" i="92" s="1"/>
  <c r="AN454" i="17"/>
  <c r="H454" i="59" s="1"/>
  <c r="H454" i="92" s="1"/>
  <c r="AN452" i="17"/>
  <c r="H452" i="59" s="1"/>
  <c r="H452" i="92" s="1"/>
  <c r="AN450" i="17"/>
  <c r="H450" i="59" s="1"/>
  <c r="AN448" i="17"/>
  <c r="H448" i="59"/>
  <c r="H448" i="92" s="1"/>
  <c r="AN446" i="17"/>
  <c r="H446" i="59" s="1"/>
  <c r="H446" i="92" s="1"/>
  <c r="AN444" i="17"/>
  <c r="H444" i="59" s="1"/>
  <c r="H444" i="92" s="1"/>
  <c r="AN442" i="17"/>
  <c r="H442" i="59" s="1"/>
  <c r="H442" i="92"/>
  <c r="AN440" i="17"/>
  <c r="H440" i="59" s="1"/>
  <c r="H440" i="92" s="1"/>
  <c r="AN438" i="17"/>
  <c r="H438" i="59" s="1"/>
  <c r="H438" i="92" s="1"/>
  <c r="AN436" i="17"/>
  <c r="H436" i="59" s="1"/>
  <c r="H436" i="92" s="1"/>
  <c r="AN434" i="17"/>
  <c r="H434" i="59" s="1"/>
  <c r="H434" i="92" s="1"/>
  <c r="AN430" i="17"/>
  <c r="H430" i="59"/>
  <c r="H430" i="92" s="1"/>
  <c r="AN428" i="17"/>
  <c r="H428" i="59" s="1"/>
  <c r="H428" i="92" s="1"/>
  <c r="AN424" i="17"/>
  <c r="H424" i="59" s="1"/>
  <c r="H424" i="92" s="1"/>
  <c r="AN422" i="17"/>
  <c r="H422" i="59"/>
  <c r="H422" i="92" s="1"/>
  <c r="AN418" i="17"/>
  <c r="H418" i="59" s="1"/>
  <c r="H418" i="92" s="1"/>
  <c r="AN416" i="17"/>
  <c r="H416" i="59" s="1"/>
  <c r="AN412" i="17"/>
  <c r="H412" i="59" s="1"/>
  <c r="H412" i="92" s="1"/>
  <c r="AN410" i="17"/>
  <c r="H410" i="59" s="1"/>
  <c r="AN406" i="17"/>
  <c r="H406" i="59" s="1"/>
  <c r="I219" i="58" s="1"/>
  <c r="AN404" i="17"/>
  <c r="H404" i="59" s="1"/>
  <c r="I217" i="58" s="1"/>
  <c r="AN400" i="17"/>
  <c r="H400" i="59" s="1"/>
  <c r="AN398" i="17"/>
  <c r="H398" i="59" s="1"/>
  <c r="AN394" i="17"/>
  <c r="H394" i="59" s="1"/>
  <c r="AN392" i="17"/>
  <c r="H392" i="59" s="1"/>
  <c r="J33" i="89" s="1"/>
  <c r="J34" i="89" s="1"/>
  <c r="G210" i="70" s="1"/>
  <c r="AN388" i="17"/>
  <c r="H388" i="59" s="1"/>
  <c r="H388" i="92" s="1"/>
  <c r="AN386" i="17"/>
  <c r="H386" i="59" s="1"/>
  <c r="H386" i="92" s="1"/>
  <c r="AN382" i="17"/>
  <c r="H382" i="59" s="1"/>
  <c r="H382" i="92" s="1"/>
  <c r="AN380" i="17"/>
  <c r="H380" i="59" s="1"/>
  <c r="AN376" i="17"/>
  <c r="H376" i="59" s="1"/>
  <c r="H376" i="92" s="1"/>
  <c r="AN374" i="17"/>
  <c r="H374" i="59" s="1"/>
  <c r="H374" i="92" s="1"/>
  <c r="AN370" i="17"/>
  <c r="H370" i="59" s="1"/>
  <c r="J51" i="91" s="1"/>
  <c r="J52" i="91" s="1"/>
  <c r="AN368" i="17"/>
  <c r="H368" i="59" s="1"/>
  <c r="H368" i="92" s="1"/>
  <c r="AN364" i="17"/>
  <c r="H364" i="59" s="1"/>
  <c r="AN362" i="17"/>
  <c r="H362" i="59"/>
  <c r="AN358" i="17"/>
  <c r="H358" i="59" s="1"/>
  <c r="I30" i="58" s="1"/>
  <c r="AN356" i="17"/>
  <c r="H356" i="59" s="1"/>
  <c r="AN352" i="17"/>
  <c r="H352" i="59" s="1"/>
  <c r="H352" i="92"/>
  <c r="AN350" i="17"/>
  <c r="H350" i="59" s="1"/>
  <c r="J37" i="91" s="1"/>
  <c r="J38" i="91"/>
  <c r="AN346" i="17"/>
  <c r="H346" i="59" s="1"/>
  <c r="H346" i="92" s="1"/>
  <c r="AN344" i="17"/>
  <c r="H344" i="59" s="1"/>
  <c r="H344" i="92" s="1"/>
  <c r="AN340" i="17"/>
  <c r="H340" i="59" s="1"/>
  <c r="H340" i="92" s="1"/>
  <c r="AN338" i="17"/>
  <c r="H338" i="59" s="1"/>
  <c r="H338" i="92" s="1"/>
  <c r="AN334" i="17"/>
  <c r="H334" i="59" s="1"/>
  <c r="H334" i="92"/>
  <c r="AN332" i="17"/>
  <c r="H332" i="59" s="1"/>
  <c r="H332" i="92" s="1"/>
  <c r="AN328" i="17"/>
  <c r="H328" i="59" s="1"/>
  <c r="AN326" i="17"/>
  <c r="H326" i="59" s="1"/>
  <c r="H326" i="92" s="1"/>
  <c r="AN322" i="17"/>
  <c r="H322" i="59" s="1"/>
  <c r="AN320" i="17"/>
  <c r="H320" i="59" s="1"/>
  <c r="H320" i="92" s="1"/>
  <c r="AN316" i="17"/>
  <c r="H316" i="59" s="1"/>
  <c r="H316" i="92" s="1"/>
  <c r="AN314" i="17"/>
  <c r="H314" i="59" s="1"/>
  <c r="H314" i="92" s="1"/>
  <c r="AN310" i="17"/>
  <c r="H310" i="59" s="1"/>
  <c r="H310" i="92" s="1"/>
  <c r="AN308" i="17"/>
  <c r="H308" i="59" s="1"/>
  <c r="H308" i="92" s="1"/>
  <c r="AN304" i="17"/>
  <c r="H304" i="59" s="1"/>
  <c r="H304" i="92" s="1"/>
  <c r="AN302" i="17"/>
  <c r="H302" i="59" s="1"/>
  <c r="H302" i="92" s="1"/>
  <c r="AN298" i="17"/>
  <c r="H298" i="59" s="1"/>
  <c r="H298" i="92" s="1"/>
  <c r="AN296" i="17"/>
  <c r="H296" i="59" s="1"/>
  <c r="H296" i="92" s="1"/>
  <c r="AN292" i="17"/>
  <c r="H292" i="59" s="1"/>
  <c r="H292" i="92" s="1"/>
  <c r="AN290" i="17"/>
  <c r="H290" i="59" s="1"/>
  <c r="H290" i="92" s="1"/>
  <c r="AN286" i="17"/>
  <c r="H286" i="59" s="1"/>
  <c r="H286" i="92" s="1"/>
  <c r="AN284" i="17"/>
  <c r="H284" i="59" s="1"/>
  <c r="H284" i="92" s="1"/>
  <c r="AN282" i="17"/>
  <c r="H282" i="59" s="1"/>
  <c r="H282" i="92" s="1"/>
  <c r="AN280" i="17"/>
  <c r="H280" i="59" s="1"/>
  <c r="H280" i="92" s="1"/>
  <c r="AN278" i="17"/>
  <c r="H278" i="59" s="1"/>
  <c r="H278" i="92" s="1"/>
  <c r="AN276" i="17"/>
  <c r="H276" i="59" s="1"/>
  <c r="H276" i="92" s="1"/>
  <c r="AN274" i="17"/>
  <c r="H274" i="59" s="1"/>
  <c r="H274" i="92" s="1"/>
  <c r="AN272" i="17"/>
  <c r="H272" i="59" s="1"/>
  <c r="H272" i="92" s="1"/>
  <c r="AN270" i="17"/>
  <c r="H270" i="59" s="1"/>
  <c r="H270" i="92" s="1"/>
  <c r="AN268" i="17"/>
  <c r="H268" i="59" s="1"/>
  <c r="H268" i="92" s="1"/>
  <c r="AN266" i="17"/>
  <c r="H266" i="59" s="1"/>
  <c r="H266" i="92" s="1"/>
  <c r="AN264" i="17"/>
  <c r="H264" i="59" s="1"/>
  <c r="H264" i="92" s="1"/>
  <c r="AV565" i="17"/>
  <c r="I565" i="59" s="1"/>
  <c r="I565" i="92" s="1"/>
  <c r="AV563" i="17"/>
  <c r="I563" i="59" s="1"/>
  <c r="I563" i="92" s="1"/>
  <c r="AV561" i="17"/>
  <c r="I561" i="59" s="1"/>
  <c r="I561" i="92" s="1"/>
  <c r="AV559" i="17"/>
  <c r="I559" i="59" s="1"/>
  <c r="I559" i="92" s="1"/>
  <c r="AV557" i="17"/>
  <c r="I557" i="59" s="1"/>
  <c r="I557" i="92" s="1"/>
  <c r="AV555" i="17"/>
  <c r="I555" i="59" s="1"/>
  <c r="AV553" i="17"/>
  <c r="I553" i="59" s="1"/>
  <c r="I553" i="92" s="1"/>
  <c r="AV551" i="17"/>
  <c r="I551" i="59" s="1"/>
  <c r="I551" i="92" s="1"/>
  <c r="AV549" i="17"/>
  <c r="I549" i="59" s="1"/>
  <c r="I549" i="92" s="1"/>
  <c r="AV547" i="17"/>
  <c r="I547" i="59" s="1"/>
  <c r="I547" i="92" s="1"/>
  <c r="AV545" i="17"/>
  <c r="I545" i="59" s="1"/>
  <c r="I545" i="92" s="1"/>
  <c r="AV543" i="17"/>
  <c r="I543" i="59" s="1"/>
  <c r="I543" i="92" s="1"/>
  <c r="AV541" i="17"/>
  <c r="I541" i="59"/>
  <c r="I541" i="92" s="1"/>
  <c r="AV539" i="17"/>
  <c r="I539" i="59" s="1"/>
  <c r="I539" i="92" s="1"/>
  <c r="AV537" i="17"/>
  <c r="I537" i="59" s="1"/>
  <c r="AV535" i="17"/>
  <c r="I535" i="59" s="1"/>
  <c r="I535" i="92" s="1"/>
  <c r="AV533" i="17"/>
  <c r="I533" i="59" s="1"/>
  <c r="I533" i="92" s="1"/>
  <c r="AV531" i="17"/>
  <c r="I531" i="59"/>
  <c r="I531" i="92"/>
  <c r="AV529" i="17"/>
  <c r="I529" i="59" s="1"/>
  <c r="I529" i="92" s="1"/>
  <c r="AV527" i="17"/>
  <c r="I527" i="59" s="1"/>
  <c r="I527" i="92" s="1"/>
  <c r="AV525" i="17"/>
  <c r="I525" i="59" s="1"/>
  <c r="I525" i="92" s="1"/>
  <c r="AV523" i="17"/>
  <c r="I523" i="59" s="1"/>
  <c r="I523" i="92" s="1"/>
  <c r="AV521" i="17"/>
  <c r="I521" i="59" s="1"/>
  <c r="I521" i="92" s="1"/>
  <c r="AV519" i="17"/>
  <c r="I519" i="59" s="1"/>
  <c r="AV517" i="17"/>
  <c r="I517" i="59" s="1"/>
  <c r="AV515" i="17"/>
  <c r="I515" i="59" s="1"/>
  <c r="I515" i="92" s="1"/>
  <c r="AV513" i="17"/>
  <c r="I513" i="59" s="1"/>
  <c r="I513" i="92" s="1"/>
  <c r="AV511" i="17"/>
  <c r="I511" i="59"/>
  <c r="I511" i="92" s="1"/>
  <c r="AV509" i="17"/>
  <c r="I509" i="59" s="1"/>
  <c r="I509" i="92" s="1"/>
  <c r="AV507" i="17"/>
  <c r="I507" i="59" s="1"/>
  <c r="I507" i="92" s="1"/>
  <c r="AV505" i="17"/>
  <c r="I505" i="59" s="1"/>
  <c r="I505" i="92" s="1"/>
  <c r="AV503" i="17"/>
  <c r="I503" i="59" s="1"/>
  <c r="I503" i="92" s="1"/>
  <c r="AV501" i="17"/>
  <c r="I501" i="59" s="1"/>
  <c r="AV499" i="17"/>
  <c r="I499" i="59"/>
  <c r="I499" i="92" s="1"/>
  <c r="AV497" i="17"/>
  <c r="I497" i="59" s="1"/>
  <c r="I497" i="92" s="1"/>
  <c r="AV495" i="17"/>
  <c r="I495" i="59"/>
  <c r="AV493" i="17"/>
  <c r="I493" i="59" s="1"/>
  <c r="I493" i="92" s="1"/>
  <c r="AV491" i="17"/>
  <c r="I491" i="59"/>
  <c r="I491" i="92" s="1"/>
  <c r="AV489" i="17"/>
  <c r="I489" i="59" s="1"/>
  <c r="I489" i="92" s="1"/>
  <c r="AV487" i="17"/>
  <c r="I487" i="59"/>
  <c r="I487" i="92" s="1"/>
  <c r="AV483" i="17"/>
  <c r="I483" i="59" s="1"/>
  <c r="I483" i="92" s="1"/>
  <c r="AV481" i="17"/>
  <c r="I481" i="59"/>
  <c r="I481" i="92" s="1"/>
  <c r="AV477" i="17"/>
  <c r="I477" i="59" s="1"/>
  <c r="I477" i="92" s="1"/>
  <c r="AV475" i="17"/>
  <c r="I475" i="59" s="1"/>
  <c r="I475" i="92" s="1"/>
  <c r="AV471" i="17"/>
  <c r="I471" i="59" s="1"/>
  <c r="I471" i="92" s="1"/>
  <c r="AV469" i="17"/>
  <c r="I469" i="59" s="1"/>
  <c r="I469" i="92" s="1"/>
  <c r="AV465" i="17"/>
  <c r="I465" i="59" s="1"/>
  <c r="I465" i="92" s="1"/>
  <c r="AV463" i="17"/>
  <c r="I463" i="59" s="1"/>
  <c r="I463" i="92" s="1"/>
  <c r="AV459" i="17"/>
  <c r="I459" i="59" s="1"/>
  <c r="I459" i="92" s="1"/>
  <c r="AV457" i="17"/>
  <c r="I457" i="59" s="1"/>
  <c r="I457" i="92" s="1"/>
  <c r="AV451" i="17"/>
  <c r="I451" i="59" s="1"/>
  <c r="I451" i="92" s="1"/>
  <c r="AV449" i="17"/>
  <c r="I449" i="59" s="1"/>
  <c r="I449" i="92" s="1"/>
  <c r="AV445" i="17"/>
  <c r="I445" i="59" s="1"/>
  <c r="I445" i="92" s="1"/>
  <c r="AV443" i="17"/>
  <c r="I443" i="59" s="1"/>
  <c r="I443" i="92" s="1"/>
  <c r="AV439" i="17"/>
  <c r="I439" i="59" s="1"/>
  <c r="I439" i="92" s="1"/>
  <c r="AV437" i="17"/>
  <c r="I437" i="59" s="1"/>
  <c r="AV435" i="17"/>
  <c r="I435" i="59" s="1"/>
  <c r="I435" i="92" s="1"/>
  <c r="AV433" i="17"/>
  <c r="I433" i="59" s="1"/>
  <c r="I433" i="92" s="1"/>
  <c r="AV431" i="17"/>
  <c r="I431" i="59" s="1"/>
  <c r="I431" i="92" s="1"/>
  <c r="AV429" i="17"/>
  <c r="I429" i="59" s="1"/>
  <c r="I429" i="92" s="1"/>
  <c r="AV427" i="17"/>
  <c r="I427" i="59" s="1"/>
  <c r="AV425" i="17"/>
  <c r="I425" i="59" s="1"/>
  <c r="I425" i="92" s="1"/>
  <c r="AV423" i="17"/>
  <c r="I423" i="59" s="1"/>
  <c r="I423" i="92" s="1"/>
  <c r="AV421" i="17"/>
  <c r="I421" i="59" s="1"/>
  <c r="I421" i="92" s="1"/>
  <c r="AV419" i="17"/>
  <c r="I419" i="59" s="1"/>
  <c r="AV417" i="17"/>
  <c r="I417" i="59" s="1"/>
  <c r="I417" i="92" s="1"/>
  <c r="AV415" i="17"/>
  <c r="I415" i="59" s="1"/>
  <c r="I415" i="92" s="1"/>
  <c r="AV413" i="17"/>
  <c r="I413" i="59" s="1"/>
  <c r="I413" i="92" s="1"/>
  <c r="AV411" i="17"/>
  <c r="I411" i="59" s="1"/>
  <c r="I411" i="92" s="1"/>
  <c r="AV409" i="17"/>
  <c r="I409" i="59" s="1"/>
  <c r="I409" i="92" s="1"/>
  <c r="AV407" i="17"/>
  <c r="I407" i="59" s="1"/>
  <c r="I407" i="92" s="1"/>
  <c r="AV405" i="17"/>
  <c r="I405" i="59" s="1"/>
  <c r="J31" i="58" s="1"/>
  <c r="AV403" i="17"/>
  <c r="I403" i="59"/>
  <c r="J216" i="58" s="1"/>
  <c r="AV401" i="17"/>
  <c r="I401" i="59" s="1"/>
  <c r="AV399" i="17"/>
  <c r="I399" i="59" s="1"/>
  <c r="AV397" i="17"/>
  <c r="I397" i="59" s="1"/>
  <c r="AV395" i="17"/>
  <c r="I395" i="59" s="1"/>
  <c r="AV393" i="17"/>
  <c r="I393" i="59" s="1"/>
  <c r="AV391" i="17"/>
  <c r="I391" i="59" s="1"/>
  <c r="I391" i="92" s="1"/>
  <c r="AV389" i="17"/>
  <c r="I389" i="59" s="1"/>
  <c r="AV387" i="17"/>
  <c r="I387" i="59" s="1"/>
  <c r="AV385" i="17"/>
  <c r="I385" i="59" s="1"/>
  <c r="I385" i="92" s="1"/>
  <c r="AV383" i="17"/>
  <c r="I383" i="59" s="1"/>
  <c r="I383" i="92" s="1"/>
  <c r="AV381" i="17"/>
  <c r="I381" i="59" s="1"/>
  <c r="I381" i="92" s="1"/>
  <c r="AV379" i="17"/>
  <c r="I379" i="59" s="1"/>
  <c r="AV377" i="17"/>
  <c r="I377" i="59" s="1"/>
  <c r="I377" i="92" s="1"/>
  <c r="AV375" i="17"/>
  <c r="I375" i="59" s="1"/>
  <c r="I375" i="92" s="1"/>
  <c r="AV373" i="17"/>
  <c r="I373" i="59" s="1"/>
  <c r="AV371" i="17"/>
  <c r="I371" i="59" s="1"/>
  <c r="J21" i="58" s="1"/>
  <c r="AV369" i="17"/>
  <c r="I369" i="59" s="1"/>
  <c r="AV367" i="17"/>
  <c r="I367" i="59" s="1"/>
  <c r="AV365" i="17"/>
  <c r="I365" i="59" s="1"/>
  <c r="I365" i="92" s="1"/>
  <c r="AV363" i="17"/>
  <c r="I363" i="59" s="1"/>
  <c r="AV361" i="17"/>
  <c r="I361" i="59" s="1"/>
  <c r="I361" i="92" s="1"/>
  <c r="AV359" i="17"/>
  <c r="I359" i="59" s="1"/>
  <c r="I359" i="92" s="1"/>
  <c r="AV357" i="17"/>
  <c r="I357" i="59" s="1"/>
  <c r="AV355" i="17"/>
  <c r="I355" i="59" s="1"/>
  <c r="AV353" i="17"/>
  <c r="I353" i="59" s="1"/>
  <c r="AV351" i="17"/>
  <c r="I351" i="59" s="1"/>
  <c r="AV349" i="17"/>
  <c r="I349" i="59" s="1"/>
  <c r="I349" i="92" s="1"/>
  <c r="AV347" i="17"/>
  <c r="I347" i="59"/>
  <c r="I347" i="92" s="1"/>
  <c r="AV345" i="17"/>
  <c r="I345" i="59" s="1"/>
  <c r="I345" i="92" s="1"/>
  <c r="AV343" i="17"/>
  <c r="I343" i="59" s="1"/>
  <c r="I343" i="92" s="1"/>
  <c r="AV341" i="17"/>
  <c r="I341" i="59"/>
  <c r="I341" i="92" s="1"/>
  <c r="AV339" i="17"/>
  <c r="I339" i="59" s="1"/>
  <c r="I339" i="92" s="1"/>
  <c r="AV337" i="17"/>
  <c r="I337" i="59" s="1"/>
  <c r="I337" i="92" s="1"/>
  <c r="AV335" i="17"/>
  <c r="I335" i="59" s="1"/>
  <c r="I335" i="92" s="1"/>
  <c r="AV333" i="17"/>
  <c r="I333" i="59" s="1"/>
  <c r="I333" i="92" s="1"/>
  <c r="AV331" i="17"/>
  <c r="I331" i="59" s="1"/>
  <c r="I331" i="92" s="1"/>
  <c r="AV329" i="17"/>
  <c r="I329" i="59" s="1"/>
  <c r="I329" i="92" s="1"/>
  <c r="AV327" i="17"/>
  <c r="I327" i="59" s="1"/>
  <c r="I327" i="92" s="1"/>
  <c r="AV325" i="17"/>
  <c r="I325" i="59" s="1"/>
  <c r="I325" i="92" s="1"/>
  <c r="AV323" i="17"/>
  <c r="I323" i="59" s="1"/>
  <c r="AV321" i="17"/>
  <c r="I321" i="59" s="1"/>
  <c r="I321" i="92" s="1"/>
  <c r="AV319" i="17"/>
  <c r="I319" i="59" s="1"/>
  <c r="J69" i="58" s="1"/>
  <c r="AV317" i="17"/>
  <c r="I317" i="59" s="1"/>
  <c r="I317" i="92" s="1"/>
  <c r="AV315" i="17"/>
  <c r="I315" i="59" s="1"/>
  <c r="I315" i="92" s="1"/>
  <c r="AV313" i="17"/>
  <c r="I313" i="59" s="1"/>
  <c r="I313" i="92" s="1"/>
  <c r="AV311" i="17"/>
  <c r="I311" i="59"/>
  <c r="I311" i="92" s="1"/>
  <c r="AV307" i="17"/>
  <c r="I307" i="59" s="1"/>
  <c r="I307" i="92" s="1"/>
  <c r="AV305" i="17"/>
  <c r="I305" i="59" s="1"/>
  <c r="I305" i="92" s="1"/>
  <c r="AV303" i="17"/>
  <c r="I303" i="59" s="1"/>
  <c r="I303" i="92" s="1"/>
  <c r="AV301" i="17"/>
  <c r="I301" i="59" s="1"/>
  <c r="I301" i="92" s="1"/>
  <c r="AV299" i="17"/>
  <c r="I299" i="59"/>
  <c r="I299" i="92" s="1"/>
  <c r="AV297" i="17"/>
  <c r="I297" i="59" s="1"/>
  <c r="I297" i="92" s="1"/>
  <c r="AV295" i="17"/>
  <c r="I295" i="59" s="1"/>
  <c r="I295" i="92"/>
  <c r="AV293" i="17"/>
  <c r="I293" i="59"/>
  <c r="I293" i="92" s="1"/>
  <c r="AV291" i="17"/>
  <c r="I291" i="59" s="1"/>
  <c r="I291" i="92" s="1"/>
  <c r="AV289" i="17"/>
  <c r="I289" i="59" s="1"/>
  <c r="I289" i="92"/>
  <c r="AV287" i="17"/>
  <c r="I287" i="59" s="1"/>
  <c r="I287" i="92" s="1"/>
  <c r="AV285" i="17"/>
  <c r="I285" i="59" s="1"/>
  <c r="I285" i="92" s="1"/>
  <c r="AV283" i="17"/>
  <c r="I283" i="59" s="1"/>
  <c r="AV281" i="17"/>
  <c r="I281" i="59"/>
  <c r="I281" i="92" s="1"/>
  <c r="AV279" i="17"/>
  <c r="I279" i="59" s="1"/>
  <c r="I279" i="92" s="1"/>
  <c r="AV277" i="17"/>
  <c r="I277" i="59" s="1"/>
  <c r="I277" i="92" s="1"/>
  <c r="AV275" i="17"/>
  <c r="I275" i="59" s="1"/>
  <c r="AV273" i="17"/>
  <c r="I273" i="59" s="1"/>
  <c r="AV269" i="17"/>
  <c r="I269" i="59" s="1"/>
  <c r="I269" i="92" s="1"/>
  <c r="AV267" i="17"/>
  <c r="I267" i="59" s="1"/>
  <c r="I267" i="92" s="1"/>
  <c r="BD565" i="17"/>
  <c r="J565" i="59" s="1"/>
  <c r="J565" i="92" s="1"/>
  <c r="BD563" i="17"/>
  <c r="J563" i="59" s="1"/>
  <c r="J563" i="92" s="1"/>
  <c r="BD561" i="17"/>
  <c r="J561" i="59" s="1"/>
  <c r="BD559" i="17"/>
  <c r="J559" i="59"/>
  <c r="J559" i="92" s="1"/>
  <c r="BD557" i="17"/>
  <c r="J557" i="59" s="1"/>
  <c r="J557" i="92" s="1"/>
  <c r="BD555" i="17"/>
  <c r="J555" i="59" s="1"/>
  <c r="J555" i="92" s="1"/>
  <c r="BD553" i="17"/>
  <c r="J553" i="59" s="1"/>
  <c r="J553" i="92" s="1"/>
  <c r="BD551" i="17"/>
  <c r="J551" i="59" s="1"/>
  <c r="J551" i="92" s="1"/>
  <c r="BD549" i="17"/>
  <c r="J549" i="59"/>
  <c r="J549" i="92" s="1"/>
  <c r="BD547" i="17"/>
  <c r="J547" i="59"/>
  <c r="J547" i="92" s="1"/>
  <c r="BD545" i="17"/>
  <c r="J545" i="59" s="1"/>
  <c r="J545" i="92" s="1"/>
  <c r="BD543" i="17"/>
  <c r="J543" i="59" s="1"/>
  <c r="J543" i="92" s="1"/>
  <c r="BD541" i="17"/>
  <c r="J541" i="59" s="1"/>
  <c r="J541" i="92" s="1"/>
  <c r="BD539" i="17"/>
  <c r="J539" i="59"/>
  <c r="BD537" i="17"/>
  <c r="J537" i="59" s="1"/>
  <c r="K133" i="58" s="1"/>
  <c r="BD535" i="17"/>
  <c r="J535" i="59" s="1"/>
  <c r="K189" i="58" s="1"/>
  <c r="BD533" i="17"/>
  <c r="J533" i="59" s="1"/>
  <c r="J533" i="92" s="1"/>
  <c r="BD531" i="17"/>
  <c r="J531" i="59"/>
  <c r="J531" i="92" s="1"/>
  <c r="BD529" i="17"/>
  <c r="J529" i="59" s="1"/>
  <c r="J529" i="92" s="1"/>
  <c r="BD527" i="17"/>
  <c r="J527" i="59" s="1"/>
  <c r="J527" i="92" s="1"/>
  <c r="BD525" i="17"/>
  <c r="J525" i="59" s="1"/>
  <c r="J525" i="92" s="1"/>
  <c r="BD523" i="17"/>
  <c r="J523" i="59" s="1"/>
  <c r="J523" i="92" s="1"/>
  <c r="BD521" i="17"/>
  <c r="J521" i="59" s="1"/>
  <c r="K56" i="58" s="1"/>
  <c r="BD519" i="17"/>
  <c r="J519" i="59" s="1"/>
  <c r="J519" i="92" s="1"/>
  <c r="BD517" i="17"/>
  <c r="J517" i="59" s="1"/>
  <c r="J517" i="92" s="1"/>
  <c r="BD515" i="17"/>
  <c r="J515" i="59" s="1"/>
  <c r="J515" i="92" s="1"/>
  <c r="BD513" i="17"/>
  <c r="J513" i="59" s="1"/>
  <c r="J513" i="92" s="1"/>
  <c r="BD511" i="17"/>
  <c r="J511" i="59" s="1"/>
  <c r="J511" i="92" s="1"/>
  <c r="BD509" i="17"/>
  <c r="J509" i="59" s="1"/>
  <c r="J509" i="92" s="1"/>
  <c r="BD507" i="17"/>
  <c r="J507" i="59" s="1"/>
  <c r="J507" i="92"/>
  <c r="BD505" i="17"/>
  <c r="J505" i="59" s="1"/>
  <c r="J505" i="92" s="1"/>
  <c r="BD503" i="17"/>
  <c r="J503" i="59" s="1"/>
  <c r="BD501" i="17"/>
  <c r="J501" i="59"/>
  <c r="J501" i="92" s="1"/>
  <c r="BD499" i="17"/>
  <c r="J499" i="59" s="1"/>
  <c r="J499" i="92" s="1"/>
  <c r="BD497" i="17"/>
  <c r="J497" i="59" s="1"/>
  <c r="J497" i="92" s="1"/>
  <c r="BD495" i="17"/>
  <c r="J495" i="59" s="1"/>
  <c r="BD493" i="17"/>
  <c r="J493" i="59" s="1"/>
  <c r="J493" i="92" s="1"/>
  <c r="BD491" i="17"/>
  <c r="J491" i="59" s="1"/>
  <c r="J491" i="92" s="1"/>
  <c r="BD489" i="17"/>
  <c r="J489" i="59" s="1"/>
  <c r="J489" i="92" s="1"/>
  <c r="BD487" i="17"/>
  <c r="J487" i="59" s="1"/>
  <c r="J487" i="92" s="1"/>
  <c r="BD485" i="17"/>
  <c r="J485" i="59" s="1"/>
  <c r="J485" i="92" s="1"/>
  <c r="BD483" i="17"/>
  <c r="J483" i="59" s="1"/>
  <c r="J483" i="92" s="1"/>
  <c r="BD479" i="17"/>
  <c r="J479" i="59" s="1"/>
  <c r="BD477" i="17"/>
  <c r="J477" i="59"/>
  <c r="J477" i="92" s="1"/>
  <c r="BD473" i="17"/>
  <c r="J473" i="59"/>
  <c r="K11" i="83" s="1"/>
  <c r="K12" i="83" s="1"/>
  <c r="K13" i="83" s="1"/>
  <c r="I187" i="70" s="1"/>
  <c r="BD471" i="17"/>
  <c r="J471" i="59" s="1"/>
  <c r="BD467" i="17"/>
  <c r="J467" i="59" s="1"/>
  <c r="J467" i="92" s="1"/>
  <c r="BD465" i="17"/>
  <c r="J465" i="59" s="1"/>
  <c r="J465" i="92" s="1"/>
  <c r="BD461" i="17"/>
  <c r="J461" i="59" s="1"/>
  <c r="J461" i="92" s="1"/>
  <c r="BD459" i="17"/>
  <c r="J459" i="59" s="1"/>
  <c r="J459" i="92" s="1"/>
  <c r="BD455" i="17"/>
  <c r="J455" i="59" s="1"/>
  <c r="J455" i="92" s="1"/>
  <c r="BD453" i="17"/>
  <c r="J453" i="59" s="1"/>
  <c r="J453" i="92" s="1"/>
  <c r="BD449" i="17"/>
  <c r="J449" i="59" s="1"/>
  <c r="J449" i="92" s="1"/>
  <c r="BD447" i="17"/>
  <c r="J447" i="59" s="1"/>
  <c r="J447" i="92" s="1"/>
  <c r="BD445" i="17"/>
  <c r="J445" i="59" s="1"/>
  <c r="J445" i="92" s="1"/>
  <c r="BD443" i="17"/>
  <c r="J443" i="59"/>
  <c r="J443" i="92" s="1"/>
  <c r="BD441" i="17"/>
  <c r="J441" i="59"/>
  <c r="J441" i="92" s="1"/>
  <c r="BD439" i="17"/>
  <c r="J439" i="59" s="1"/>
  <c r="J439" i="92"/>
  <c r="BD437" i="17"/>
  <c r="J437" i="59" s="1"/>
  <c r="J437" i="92" s="1"/>
  <c r="BD435" i="17"/>
  <c r="J435" i="59" s="1"/>
  <c r="J435" i="92" s="1"/>
  <c r="BD433" i="17"/>
  <c r="J433" i="59" s="1"/>
  <c r="J433" i="92" s="1"/>
  <c r="BD429" i="17"/>
  <c r="J429" i="59" s="1"/>
  <c r="J429" i="92" s="1"/>
  <c r="BD427" i="17"/>
  <c r="J427" i="59" s="1"/>
  <c r="BD423" i="17"/>
  <c r="J423" i="59" s="1"/>
  <c r="J423" i="92" s="1"/>
  <c r="BD421" i="17"/>
  <c r="J421" i="59" s="1"/>
  <c r="J421" i="92" s="1"/>
  <c r="BD417" i="17"/>
  <c r="J417" i="59" s="1"/>
  <c r="J417" i="92" s="1"/>
  <c r="BD415" i="17"/>
  <c r="J415" i="59" s="1"/>
  <c r="J415" i="92" s="1"/>
  <c r="BD411" i="17"/>
  <c r="J411" i="59"/>
  <c r="BD409" i="17"/>
  <c r="J409" i="59" s="1"/>
  <c r="J409" i="92" s="1"/>
  <c r="BD405" i="17"/>
  <c r="J405" i="59" s="1"/>
  <c r="BD403" i="17"/>
  <c r="J403" i="59" s="1"/>
  <c r="K216" i="58" s="1"/>
  <c r="BD399" i="17"/>
  <c r="J399" i="59" s="1"/>
  <c r="BD397" i="17"/>
  <c r="J397" i="59" s="1"/>
  <c r="BD393" i="17"/>
  <c r="J393" i="59" s="1"/>
  <c r="BD391" i="17"/>
  <c r="J391" i="59" s="1"/>
  <c r="J391" i="92" s="1"/>
  <c r="BD387" i="17"/>
  <c r="J387" i="59"/>
  <c r="J387" i="92" s="1"/>
  <c r="BD385" i="17"/>
  <c r="J385" i="59" s="1"/>
  <c r="J385" i="92" s="1"/>
  <c r="BD381" i="17"/>
  <c r="J381" i="59" s="1"/>
  <c r="J381" i="92" s="1"/>
  <c r="BD379" i="17"/>
  <c r="J379" i="59" s="1"/>
  <c r="BD375" i="17"/>
  <c r="J375" i="59" s="1"/>
  <c r="J375" i="92" s="1"/>
  <c r="BD373" i="17"/>
  <c r="J373" i="59" s="1"/>
  <c r="K23" i="58" s="1"/>
  <c r="BD369" i="17"/>
  <c r="J369" i="59" s="1"/>
  <c r="BD367" i="17"/>
  <c r="J367" i="59" s="1"/>
  <c r="J367" i="92" s="1"/>
  <c r="BD363" i="17"/>
  <c r="J363" i="59" s="1"/>
  <c r="J363" i="92" s="1"/>
  <c r="BD361" i="17"/>
  <c r="J361" i="59" s="1"/>
  <c r="J361" i="92" s="1"/>
  <c r="BD357" i="17"/>
  <c r="J357" i="59" s="1"/>
  <c r="BD355" i="17"/>
  <c r="J355" i="59"/>
  <c r="L43" i="91" s="1"/>
  <c r="BD351" i="17"/>
  <c r="J351" i="59" s="1"/>
  <c r="L39" i="91" s="1"/>
  <c r="L40" i="91" s="1"/>
  <c r="BD349" i="17"/>
  <c r="J349" i="59" s="1"/>
  <c r="L35" i="91" s="1"/>
  <c r="L36" i="91" s="1"/>
  <c r="BD345" i="17"/>
  <c r="J345" i="59"/>
  <c r="BD343" i="17"/>
  <c r="J343" i="59" s="1"/>
  <c r="J343" i="92" s="1"/>
  <c r="BD341" i="17"/>
  <c r="J341" i="59" s="1"/>
  <c r="J341" i="92" s="1"/>
  <c r="BD339" i="17"/>
  <c r="J339" i="59" s="1"/>
  <c r="J339" i="92" s="1"/>
  <c r="BD337" i="17"/>
  <c r="J337" i="59" s="1"/>
  <c r="J337" i="92" s="1"/>
  <c r="BD335" i="17"/>
  <c r="J335" i="59" s="1"/>
  <c r="J335" i="92" s="1"/>
  <c r="BD333" i="17"/>
  <c r="J333" i="59" s="1"/>
  <c r="J333" i="92" s="1"/>
  <c r="BD331" i="17"/>
  <c r="J331" i="59" s="1"/>
  <c r="J331" i="92"/>
  <c r="BD329" i="17"/>
  <c r="J329" i="59"/>
  <c r="BD327" i="17"/>
  <c r="J327" i="59" s="1"/>
  <c r="J327" i="92" s="1"/>
  <c r="BD325" i="17"/>
  <c r="J325" i="59" s="1"/>
  <c r="J325" i="92" s="1"/>
  <c r="BD323" i="17"/>
  <c r="J323" i="59" s="1"/>
  <c r="BD321" i="17"/>
  <c r="J321" i="59" s="1"/>
  <c r="J321" i="92" s="1"/>
  <c r="BD319" i="17"/>
  <c r="J319" i="59"/>
  <c r="BD317" i="17"/>
  <c r="J317" i="59" s="1"/>
  <c r="J317" i="92" s="1"/>
  <c r="BD315" i="17"/>
  <c r="J315" i="59" s="1"/>
  <c r="J315" i="92" s="1"/>
  <c r="BD313" i="17"/>
  <c r="J313" i="59" s="1"/>
  <c r="J313" i="92" s="1"/>
  <c r="BD311" i="17"/>
  <c r="J311" i="59" s="1"/>
  <c r="J311" i="92"/>
  <c r="BD309" i="17"/>
  <c r="J309" i="59" s="1"/>
  <c r="J309" i="92" s="1"/>
  <c r="BD307" i="17"/>
  <c r="J307" i="59" s="1"/>
  <c r="J307" i="92" s="1"/>
  <c r="BD305" i="17"/>
  <c r="J305" i="59" s="1"/>
  <c r="J305" i="92" s="1"/>
  <c r="BD303" i="17"/>
  <c r="J303" i="59" s="1"/>
  <c r="J303" i="92" s="1"/>
  <c r="BD301" i="17"/>
  <c r="J301" i="59" s="1"/>
  <c r="J301" i="92" s="1"/>
  <c r="BD297" i="17"/>
  <c r="J297" i="59" s="1"/>
  <c r="J297" i="92" s="1"/>
  <c r="BD295" i="17"/>
  <c r="J295" i="59" s="1"/>
  <c r="J295" i="92" s="1"/>
  <c r="BD291" i="17"/>
  <c r="J291" i="59" s="1"/>
  <c r="J291" i="92" s="1"/>
  <c r="BD289" i="17"/>
  <c r="J289" i="59" s="1"/>
  <c r="J289" i="92" s="1"/>
  <c r="BD285" i="17"/>
  <c r="J285" i="59" s="1"/>
  <c r="J285" i="92" s="1"/>
  <c r="BD283" i="17"/>
  <c r="J283" i="59" s="1"/>
  <c r="BD279" i="17"/>
  <c r="J279" i="59" s="1"/>
  <c r="J279" i="92" s="1"/>
  <c r="BD277" i="17"/>
  <c r="J277" i="59" s="1"/>
  <c r="J277" i="92" s="1"/>
  <c r="BD273" i="17"/>
  <c r="J273" i="59" s="1"/>
  <c r="J273" i="92" s="1"/>
  <c r="BD271" i="17"/>
  <c r="J271" i="59" s="1"/>
  <c r="J271" i="92" s="1"/>
  <c r="BD267" i="17"/>
  <c r="J267" i="59"/>
  <c r="J267" i="92" s="1"/>
  <c r="BD265" i="17"/>
  <c r="J265" i="59" s="1"/>
  <c r="J265" i="92" s="1"/>
  <c r="BL566" i="17"/>
  <c r="K566" i="59" s="1"/>
  <c r="BL564" i="17"/>
  <c r="K564" i="59" s="1"/>
  <c r="BL560" i="17"/>
  <c r="K560" i="59" s="1"/>
  <c r="K560" i="92" s="1"/>
  <c r="BL558" i="17"/>
  <c r="K558" i="59" s="1"/>
  <c r="K558" i="92" s="1"/>
  <c r="BL554" i="17"/>
  <c r="K554" i="59" s="1"/>
  <c r="K554" i="92" s="1"/>
  <c r="BL552" i="17"/>
  <c r="K552" i="59" s="1"/>
  <c r="K552" i="92" s="1"/>
  <c r="BL548" i="17"/>
  <c r="K548" i="59"/>
  <c r="K548" i="92" s="1"/>
  <c r="BL546" i="17"/>
  <c r="K546" i="59" s="1"/>
  <c r="K546" i="92" s="1"/>
  <c r="BL542" i="17"/>
  <c r="K542" i="59" s="1"/>
  <c r="BL540" i="17"/>
  <c r="K540" i="59" s="1"/>
  <c r="K540" i="92" s="1"/>
  <c r="BL536" i="17"/>
  <c r="K536" i="59" s="1"/>
  <c r="K536" i="92" s="1"/>
  <c r="BL534" i="17"/>
  <c r="K534" i="59" s="1"/>
  <c r="BL530" i="17"/>
  <c r="K530" i="59" s="1"/>
  <c r="K530" i="92" s="1"/>
  <c r="BL528" i="17"/>
  <c r="K528" i="59" s="1"/>
  <c r="L51" i="58" s="1"/>
  <c r="BL522" i="17"/>
  <c r="K522" i="59" s="1"/>
  <c r="K522" i="92" s="1"/>
  <c r="BL520" i="17"/>
  <c r="K520" i="59" s="1"/>
  <c r="BL516" i="17"/>
  <c r="K516" i="59" s="1"/>
  <c r="K516" i="92" s="1"/>
  <c r="BL514" i="17"/>
  <c r="K514" i="59" s="1"/>
  <c r="K514" i="92" s="1"/>
  <c r="BL510" i="17"/>
  <c r="K510" i="59" s="1"/>
  <c r="K510" i="92" s="1"/>
  <c r="BL508" i="17"/>
  <c r="K508" i="59" s="1"/>
  <c r="K508" i="92" s="1"/>
  <c r="BL504" i="17"/>
  <c r="K504" i="59" s="1"/>
  <c r="K504" i="92" s="1"/>
  <c r="BL502" i="17"/>
  <c r="K502" i="59" s="1"/>
  <c r="K502" i="92" s="1"/>
  <c r="BL498" i="17"/>
  <c r="K498" i="59" s="1"/>
  <c r="K498" i="92" s="1"/>
  <c r="BL496" i="17"/>
  <c r="K496" i="59" s="1"/>
  <c r="K496" i="92" s="1"/>
  <c r="BL492" i="17"/>
  <c r="K492" i="59" s="1"/>
  <c r="K492" i="92" s="1"/>
  <c r="BL490" i="17"/>
  <c r="K490" i="59" s="1"/>
  <c r="K490" i="92" s="1"/>
  <c r="BL486" i="17"/>
  <c r="K486" i="59" s="1"/>
  <c r="K486" i="92" s="1"/>
  <c r="BL484" i="17"/>
  <c r="K484" i="59" s="1"/>
  <c r="K484" i="92" s="1"/>
  <c r="BL480" i="17"/>
  <c r="K480" i="59" s="1"/>
  <c r="K480" i="92" s="1"/>
  <c r="BL478" i="17"/>
  <c r="K478" i="59" s="1"/>
  <c r="K478" i="92" s="1"/>
  <c r="BL474" i="17"/>
  <c r="K474" i="59" s="1"/>
  <c r="BL472" i="17"/>
  <c r="K472" i="59"/>
  <c r="BL468" i="17"/>
  <c r="K468" i="59" s="1"/>
  <c r="K468" i="92" s="1"/>
  <c r="BL466" i="17"/>
  <c r="K466" i="59" s="1"/>
  <c r="K466" i="92" s="1"/>
  <c r="BL462" i="17"/>
  <c r="K462" i="59" s="1"/>
  <c r="K462" i="92" s="1"/>
  <c r="BL460" i="17"/>
  <c r="K460" i="59" s="1"/>
  <c r="K460" i="92" s="1"/>
  <c r="BL456" i="17"/>
  <c r="K456" i="59" s="1"/>
  <c r="K456" i="92" s="1"/>
  <c r="BL454" i="17"/>
  <c r="K454" i="59" s="1"/>
  <c r="K454" i="92" s="1"/>
  <c r="BL450" i="17"/>
  <c r="K450" i="59" s="1"/>
  <c r="K450" i="92" s="1"/>
  <c r="BL448" i="17"/>
  <c r="K448" i="59" s="1"/>
  <c r="L76" i="58" s="1"/>
  <c r="BL444" i="17"/>
  <c r="K444" i="59" s="1"/>
  <c r="K444" i="92"/>
  <c r="BL442" i="17"/>
  <c r="K442" i="59" s="1"/>
  <c r="K442" i="92" s="1"/>
  <c r="BL438" i="17"/>
  <c r="K438" i="59" s="1"/>
  <c r="K438" i="92" s="1"/>
  <c r="BL436" i="17"/>
  <c r="K436" i="59" s="1"/>
  <c r="K436" i="92" s="1"/>
  <c r="BL432" i="17"/>
  <c r="K432" i="59" s="1"/>
  <c r="BL430" i="17"/>
  <c r="K430" i="59" s="1"/>
  <c r="K430" i="92" s="1"/>
  <c r="BL426" i="17"/>
  <c r="K426" i="59"/>
  <c r="K426" i="92" s="1"/>
  <c r="BL424" i="17"/>
  <c r="K424" i="59" s="1"/>
  <c r="BL420" i="17"/>
  <c r="K420" i="59" s="1"/>
  <c r="M53" i="91" s="1"/>
  <c r="M54" i="91" s="1"/>
  <c r="BL418" i="17"/>
  <c r="K418" i="59" s="1"/>
  <c r="K418" i="92" s="1"/>
  <c r="BL414" i="17"/>
  <c r="K414" i="59"/>
  <c r="K414" i="92" s="1"/>
  <c r="BL412" i="17"/>
  <c r="K412" i="59" s="1"/>
  <c r="K412" i="92" s="1"/>
  <c r="BL408" i="17"/>
  <c r="K408" i="59"/>
  <c r="BL406" i="17"/>
  <c r="K406" i="59" s="1"/>
  <c r="BL402" i="17"/>
  <c r="K402" i="59" s="1"/>
  <c r="BL400" i="17"/>
  <c r="K400" i="59" s="1"/>
  <c r="BL396" i="17"/>
  <c r="K396" i="59" s="1"/>
  <c r="BL394" i="17"/>
  <c r="K394" i="59"/>
  <c r="BL390" i="17"/>
  <c r="K390" i="59" s="1"/>
  <c r="BL388" i="17"/>
  <c r="K388" i="59" s="1"/>
  <c r="K388" i="92" s="1"/>
  <c r="BL384" i="17"/>
  <c r="K384" i="59" s="1"/>
  <c r="K384" i="92" s="1"/>
  <c r="BL382" i="17"/>
  <c r="K382" i="59" s="1"/>
  <c r="K382" i="92" s="1"/>
  <c r="BL378" i="17"/>
  <c r="K378" i="59" s="1"/>
  <c r="BL376" i="17"/>
  <c r="K376" i="59" s="1"/>
  <c r="K376" i="92" s="1"/>
  <c r="BL372" i="17"/>
  <c r="K372" i="59" s="1"/>
  <c r="BL370" i="17"/>
  <c r="K370" i="59"/>
  <c r="M51" i="91" s="1"/>
  <c r="M52" i="91" s="1"/>
  <c r="BL366" i="17"/>
  <c r="K366" i="59" s="1"/>
  <c r="L16" i="58" s="1"/>
  <c r="BL364" i="17"/>
  <c r="K364" i="59" s="1"/>
  <c r="BL360" i="17"/>
  <c r="K360" i="59" s="1"/>
  <c r="BL358" i="17"/>
  <c r="K358" i="59" s="1"/>
  <c r="BL354" i="17"/>
  <c r="K354" i="59" s="1"/>
  <c r="L226" i="58" s="1"/>
  <c r="BL352" i="17"/>
  <c r="K352" i="59" s="1"/>
  <c r="K352" i="92" s="1"/>
  <c r="BL348" i="17"/>
  <c r="K348" i="59" s="1"/>
  <c r="K348" i="92" s="1"/>
  <c r="BL346" i="17"/>
  <c r="K346" i="59" s="1"/>
  <c r="K346" i="92" s="1"/>
  <c r="BL342" i="17"/>
  <c r="K342" i="59" s="1"/>
  <c r="K342" i="92" s="1"/>
  <c r="BL340" i="17"/>
  <c r="K340" i="59" s="1"/>
  <c r="K340" i="92" s="1"/>
  <c r="BL336" i="17"/>
  <c r="K336" i="59" s="1"/>
  <c r="K336" i="92" s="1"/>
  <c r="BL334" i="17"/>
  <c r="K334" i="59" s="1"/>
  <c r="K334" i="92" s="1"/>
  <c r="BL330" i="17"/>
  <c r="K330" i="59" s="1"/>
  <c r="K330" i="92" s="1"/>
  <c r="BL328" i="17"/>
  <c r="K328" i="59" s="1"/>
  <c r="K328" i="92" s="1"/>
  <c r="BL324" i="17"/>
  <c r="K324" i="59" s="1"/>
  <c r="K324" i="92" s="1"/>
  <c r="BL322" i="17"/>
  <c r="K322" i="59" s="1"/>
  <c r="K322" i="92" s="1"/>
  <c r="BL318" i="17"/>
  <c r="K318" i="59" s="1"/>
  <c r="K318" i="92" s="1"/>
  <c r="BL316" i="17"/>
  <c r="K316" i="59" s="1"/>
  <c r="K316" i="92" s="1"/>
  <c r="BL312" i="17"/>
  <c r="K312" i="59" s="1"/>
  <c r="BL310" i="17"/>
  <c r="K310" i="59" s="1"/>
  <c r="K310" i="92" s="1"/>
  <c r="BL306" i="17"/>
  <c r="K306" i="59" s="1"/>
  <c r="K306" i="92"/>
  <c r="BL304" i="17"/>
  <c r="K304" i="59" s="1"/>
  <c r="K304" i="92" s="1"/>
  <c r="BL300" i="17"/>
  <c r="K300" i="59" s="1"/>
  <c r="K300" i="92" s="1"/>
  <c r="BL298" i="17"/>
  <c r="K298" i="59" s="1"/>
  <c r="K298" i="92" s="1"/>
  <c r="BL294" i="17"/>
  <c r="K294" i="59"/>
  <c r="K294" i="92" s="1"/>
  <c r="BL292" i="17"/>
  <c r="K292" i="59" s="1"/>
  <c r="K292" i="92" s="1"/>
  <c r="BL288" i="17"/>
  <c r="K288" i="59" s="1"/>
  <c r="K288" i="92" s="1"/>
  <c r="BL286" i="17"/>
  <c r="K286" i="59" s="1"/>
  <c r="K286" i="92" s="1"/>
  <c r="BL282" i="17"/>
  <c r="K282" i="59" s="1"/>
  <c r="K282" i="92" s="1"/>
  <c r="BL280" i="17"/>
  <c r="K280" i="59" s="1"/>
  <c r="K280" i="92" s="1"/>
  <c r="BL276" i="17"/>
  <c r="K276" i="59" s="1"/>
  <c r="K276" i="92" s="1"/>
  <c r="BL274" i="17"/>
  <c r="K274" i="59" s="1"/>
  <c r="K274" i="92" s="1"/>
  <c r="BL270" i="17"/>
  <c r="K270" i="59" s="1"/>
  <c r="K270" i="92" s="1"/>
  <c r="BL268" i="17"/>
  <c r="K268" i="59" s="1"/>
  <c r="K268" i="92" s="1"/>
  <c r="BL264" i="17"/>
  <c r="K264" i="59" s="1"/>
  <c r="K264" i="92" s="1"/>
  <c r="K41" i="55"/>
  <c r="K43" i="55" s="1"/>
  <c r="K44" i="55" s="1"/>
  <c r="F48" i="70" s="1"/>
  <c r="R9" i="82"/>
  <c r="H5" i="17"/>
  <c r="D5" i="59" s="1"/>
  <c r="D5" i="92" s="1"/>
  <c r="I136" i="55"/>
  <c r="U5" i="82"/>
  <c r="Q5" i="82"/>
  <c r="AV121" i="17"/>
  <c r="I121" i="59"/>
  <c r="I121" i="92" s="1"/>
  <c r="AV71" i="17"/>
  <c r="I71" i="59" s="1"/>
  <c r="I71" i="92" s="1"/>
  <c r="BD43" i="17"/>
  <c r="J43" i="59" s="1"/>
  <c r="J43" i="92" s="1"/>
  <c r="BD23" i="17"/>
  <c r="J23" i="59" s="1"/>
  <c r="K7" i="58"/>
  <c r="BD17" i="17"/>
  <c r="J17" i="59" s="1"/>
  <c r="J17" i="92" s="1"/>
  <c r="BD231" i="17"/>
  <c r="J231" i="59" s="1"/>
  <c r="BD133" i="17"/>
  <c r="J133" i="59" s="1"/>
  <c r="BD129" i="17"/>
  <c r="J129" i="59" s="1"/>
  <c r="J129" i="92" s="1"/>
  <c r="BL762" i="17"/>
  <c r="K762" i="59" s="1"/>
  <c r="L99" i="61" s="1"/>
  <c r="BL698" i="17"/>
  <c r="K698" i="59"/>
  <c r="BL644" i="17"/>
  <c r="K644" i="59" s="1"/>
  <c r="K644" i="92" s="1"/>
  <c r="BL618" i="17"/>
  <c r="K618" i="59" s="1"/>
  <c r="L152" i="58" s="1"/>
  <c r="BL602" i="17"/>
  <c r="K602" i="59" s="1"/>
  <c r="X15" i="81"/>
  <c r="X21" i="81"/>
  <c r="L55" i="56"/>
  <c r="L7" i="56"/>
  <c r="L42" i="56"/>
  <c r="AF471" i="17"/>
  <c r="G471" i="59" s="1"/>
  <c r="G471" i="92" s="1"/>
  <c r="X91" i="17"/>
  <c r="F91" i="59" s="1"/>
  <c r="F91" i="92" s="1"/>
  <c r="X89" i="17"/>
  <c r="F89" i="59" s="1"/>
  <c r="H22" i="91" s="1"/>
  <c r="H23" i="91" s="1"/>
  <c r="X79" i="17"/>
  <c r="F79" i="59" s="1"/>
  <c r="F79" i="92" s="1"/>
  <c r="X77" i="17"/>
  <c r="F77" i="59" s="1"/>
  <c r="F77" i="92" s="1"/>
  <c r="P216" i="17"/>
  <c r="E216" i="59"/>
  <c r="E216" i="92" s="1"/>
  <c r="P124" i="17"/>
  <c r="E124" i="59" s="1"/>
  <c r="E124" i="92" s="1"/>
  <c r="P116" i="17"/>
  <c r="E116" i="59" s="1"/>
  <c r="P114" i="17"/>
  <c r="E114" i="59" s="1"/>
  <c r="E114" i="92" s="1"/>
  <c r="AV690" i="17"/>
  <c r="I690" i="59"/>
  <c r="I690" i="92" s="1"/>
  <c r="AV686" i="17"/>
  <c r="I686" i="59" s="1"/>
  <c r="I686" i="92" s="1"/>
  <c r="AV723" i="17"/>
  <c r="I723" i="59" s="1"/>
  <c r="AF429" i="17"/>
  <c r="G429" i="59" s="1"/>
  <c r="G429" i="92" s="1"/>
  <c r="AF417" i="17"/>
  <c r="G417" i="59" s="1"/>
  <c r="G417" i="92" s="1"/>
  <c r="AF413" i="17"/>
  <c r="G413" i="59" s="1"/>
  <c r="G413" i="92" s="1"/>
  <c r="AF403" i="17"/>
  <c r="G403" i="59" s="1"/>
  <c r="AF402" i="17"/>
  <c r="G402" i="59" s="1"/>
  <c r="AF397" i="17"/>
  <c r="G397" i="59" s="1"/>
  <c r="AF385" i="17"/>
  <c r="G385" i="59" s="1"/>
  <c r="G385" i="92" s="1"/>
  <c r="AF381" i="17"/>
  <c r="G381" i="59" s="1"/>
  <c r="G381" i="92" s="1"/>
  <c r="AF379" i="17"/>
  <c r="G379" i="59"/>
  <c r="H92" i="58" s="1"/>
  <c r="AF373" i="17"/>
  <c r="G373" i="59" s="1"/>
  <c r="AF369" i="17"/>
  <c r="G369" i="59" s="1"/>
  <c r="G369" i="92" s="1"/>
  <c r="AF363" i="17"/>
  <c r="G363" i="59" s="1"/>
  <c r="G363" i="92" s="1"/>
  <c r="AF361" i="17"/>
  <c r="G361" i="59" s="1"/>
  <c r="G361" i="92" s="1"/>
  <c r="AF355" i="17"/>
  <c r="G355" i="59"/>
  <c r="AF351" i="17"/>
  <c r="G351" i="59" s="1"/>
  <c r="G351" i="92" s="1"/>
  <c r="AF345" i="17"/>
  <c r="G345" i="59" s="1"/>
  <c r="G345" i="92" s="1"/>
  <c r="AF343" i="17"/>
  <c r="G343" i="59" s="1"/>
  <c r="G343" i="92" s="1"/>
  <c r="AF339" i="17"/>
  <c r="G339" i="59" s="1"/>
  <c r="G339" i="92" s="1"/>
  <c r="AF337" i="17"/>
  <c r="G337" i="59" s="1"/>
  <c r="G337" i="92" s="1"/>
  <c r="AF333" i="17"/>
  <c r="G333" i="59" s="1"/>
  <c r="G333" i="92" s="1"/>
  <c r="AF327" i="17"/>
  <c r="G327" i="59" s="1"/>
  <c r="G327" i="92" s="1"/>
  <c r="AF325" i="17"/>
  <c r="G325" i="59" s="1"/>
  <c r="G325" i="92" s="1"/>
  <c r="AF323" i="17"/>
  <c r="G323" i="59" s="1"/>
  <c r="AF321" i="17"/>
  <c r="G321" i="59" s="1"/>
  <c r="AF315" i="17"/>
  <c r="G315" i="59" s="1"/>
  <c r="G315" i="92" s="1"/>
  <c r="AF311" i="17"/>
  <c r="G311" i="59" s="1"/>
  <c r="G311" i="92" s="1"/>
  <c r="AF309" i="17"/>
  <c r="G309" i="59"/>
  <c r="G309" i="92" s="1"/>
  <c r="AF307" i="17"/>
  <c r="G307" i="59" s="1"/>
  <c r="G307" i="92" s="1"/>
  <c r="AF301" i="17"/>
  <c r="G301" i="59" s="1"/>
  <c r="G301" i="92" s="1"/>
  <c r="AF299" i="17"/>
  <c r="G299" i="59"/>
  <c r="AF295" i="17"/>
  <c r="G295" i="59"/>
  <c r="G295" i="92" s="1"/>
  <c r="AF281" i="17"/>
  <c r="G281" i="59" s="1"/>
  <c r="G281" i="92" s="1"/>
  <c r="AF279" i="17"/>
  <c r="G279" i="59" s="1"/>
  <c r="G279" i="92" s="1"/>
  <c r="AF273" i="17"/>
  <c r="G273" i="59" s="1"/>
  <c r="G273" i="92" s="1"/>
  <c r="AF271" i="17"/>
  <c r="G271" i="59" s="1"/>
  <c r="G271" i="92"/>
  <c r="AF265" i="17"/>
  <c r="G265" i="59" s="1"/>
  <c r="G265" i="92" s="1"/>
  <c r="H170" i="17"/>
  <c r="D170" i="59" s="1"/>
  <c r="H138" i="17"/>
  <c r="D138" i="59" s="1"/>
  <c r="H130" i="17"/>
  <c r="D130" i="59" s="1"/>
  <c r="D130" i="92" s="1"/>
  <c r="H128" i="17"/>
  <c r="D128" i="59" s="1"/>
  <c r="H106" i="17"/>
  <c r="D106" i="59" s="1"/>
  <c r="H92" i="17"/>
  <c r="D92" i="59" s="1"/>
  <c r="D92" i="92" s="1"/>
  <c r="AN85" i="17"/>
  <c r="H85" i="59" s="1"/>
  <c r="H85" i="92" s="1"/>
  <c r="AV92" i="17"/>
  <c r="I92" i="59" s="1"/>
  <c r="I92" i="92" s="1"/>
  <c r="AV90" i="17"/>
  <c r="I90" i="59" s="1"/>
  <c r="I90" i="92" s="1"/>
  <c r="AV76" i="17"/>
  <c r="I76" i="59" s="1"/>
  <c r="I76" i="92" s="1"/>
  <c r="AV74" i="17"/>
  <c r="I74" i="59" s="1"/>
  <c r="I74" i="92" s="1"/>
  <c r="AF435" i="17"/>
  <c r="G435" i="59" s="1"/>
  <c r="G435" i="92" s="1"/>
  <c r="AF425" i="17"/>
  <c r="G425" i="59" s="1"/>
  <c r="G425" i="92" s="1"/>
  <c r="AF419" i="17"/>
  <c r="G419" i="59" s="1"/>
  <c r="AF409" i="17"/>
  <c r="G409" i="59"/>
  <c r="G409" i="92" s="1"/>
  <c r="AF399" i="17"/>
  <c r="G399" i="59" s="1"/>
  <c r="AF391" i="17"/>
  <c r="G391" i="59" s="1"/>
  <c r="G391" i="92" s="1"/>
  <c r="AN786" i="17"/>
  <c r="H786" i="59" s="1"/>
  <c r="H786" i="92" s="1"/>
  <c r="AN778" i="17"/>
  <c r="H778" i="59" s="1"/>
  <c r="AN768" i="17"/>
  <c r="H768" i="59" s="1"/>
  <c r="H768" i="92" s="1"/>
  <c r="AV17" i="17"/>
  <c r="I17" i="59" s="1"/>
  <c r="AV789" i="17"/>
  <c r="I789" i="59" s="1"/>
  <c r="I789" i="92" s="1"/>
  <c r="AV761" i="17"/>
  <c r="I761" i="59" s="1"/>
  <c r="AV759" i="17"/>
  <c r="I759" i="59" s="1"/>
  <c r="AV747" i="17"/>
  <c r="I747" i="59" s="1"/>
  <c r="AV741" i="17"/>
  <c r="I741" i="59" s="1"/>
  <c r="J135" i="61" s="1"/>
  <c r="AV735" i="17"/>
  <c r="I735" i="59" s="1"/>
  <c r="J45" i="61" s="1"/>
  <c r="AV733" i="17"/>
  <c r="I733" i="59" s="1"/>
  <c r="AV729" i="17"/>
  <c r="I729" i="59" s="1"/>
  <c r="I729" i="92" s="1"/>
  <c r="AV727" i="17"/>
  <c r="I727" i="59" s="1"/>
  <c r="I727" i="92" s="1"/>
  <c r="AF71" i="17"/>
  <c r="G71" i="59" s="1"/>
  <c r="G71" i="92" s="1"/>
  <c r="X811" i="17"/>
  <c r="F811" i="59" s="1"/>
  <c r="F811" i="92" s="1"/>
  <c r="X781" i="17"/>
  <c r="F781" i="59" s="1"/>
  <c r="F781" i="92" s="1"/>
  <c r="X779" i="17"/>
  <c r="F779" i="59" s="1"/>
  <c r="G301" i="61" s="1"/>
  <c r="X773" i="17"/>
  <c r="F773" i="59" s="1"/>
  <c r="G255" i="61" s="1"/>
  <c r="X771" i="17"/>
  <c r="F771" i="59" s="1"/>
  <c r="G243" i="61" s="1"/>
  <c r="G81" i="61"/>
  <c r="X757" i="17"/>
  <c r="F757" i="59" s="1"/>
  <c r="X645" i="17"/>
  <c r="F645" i="59" s="1"/>
  <c r="F645" i="92" s="1"/>
  <c r="X595" i="17"/>
  <c r="F595" i="59" s="1"/>
  <c r="H59" i="91" s="1"/>
  <c r="H60" i="91" s="1"/>
  <c r="X197" i="17"/>
  <c r="F197" i="59"/>
  <c r="G143" i="61" s="1"/>
  <c r="X103" i="17"/>
  <c r="F103" i="59" s="1"/>
  <c r="F103" i="92" s="1"/>
  <c r="X101" i="17"/>
  <c r="F101" i="59" s="1"/>
  <c r="F101" i="92" s="1"/>
  <c r="X97" i="17"/>
  <c r="F97" i="59" s="1"/>
  <c r="F97" i="92" s="1"/>
  <c r="X95" i="17"/>
  <c r="F95" i="59" s="1"/>
  <c r="F95" i="92" s="1"/>
  <c r="H409" i="17"/>
  <c r="D409" i="59" s="1"/>
  <c r="D409" i="92" s="1"/>
  <c r="H401" i="17"/>
  <c r="D401" i="59" s="1"/>
  <c r="H395" i="17"/>
  <c r="D395" i="59"/>
  <c r="H371" i="17"/>
  <c r="D371" i="59" s="1"/>
  <c r="D371" i="92" s="1"/>
  <c r="H273" i="17"/>
  <c r="D273" i="59" s="1"/>
  <c r="D273" i="92" s="1"/>
  <c r="P720" i="17"/>
  <c r="E720" i="59" s="1"/>
  <c r="G93" i="91" s="1"/>
  <c r="G94" i="91" s="1"/>
  <c r="P620" i="17"/>
  <c r="E620" i="59" s="1"/>
  <c r="E620" i="92" s="1"/>
  <c r="P598" i="17"/>
  <c r="E598" i="59" s="1"/>
  <c r="F136" i="58" s="1"/>
  <c r="P596" i="17"/>
  <c r="E596" i="59" s="1"/>
  <c r="E596" i="92" s="1"/>
  <c r="P594" i="17"/>
  <c r="E594" i="59" s="1"/>
  <c r="P578" i="17"/>
  <c r="E578" i="59" s="1"/>
  <c r="E578" i="92" s="1"/>
  <c r="P572" i="17"/>
  <c r="E572" i="59" s="1"/>
  <c r="E572" i="92" s="1"/>
  <c r="P186" i="17"/>
  <c r="E186" i="59" s="1"/>
  <c r="P164" i="17"/>
  <c r="E164" i="59" s="1"/>
  <c r="P162" i="17"/>
  <c r="E162" i="59" s="1"/>
  <c r="F48" i="61" s="1"/>
  <c r="P158" i="17"/>
  <c r="E158" i="59" s="1"/>
  <c r="P126" i="17"/>
  <c r="E126" i="59" s="1"/>
  <c r="E126" i="92" s="1"/>
  <c r="AV639" i="17"/>
  <c r="I639" i="59" s="1"/>
  <c r="I639" i="92" s="1"/>
  <c r="AV157" i="17"/>
  <c r="I157" i="59" s="1"/>
  <c r="AV127" i="17"/>
  <c r="I127" i="59" s="1"/>
  <c r="I127" i="92" s="1"/>
  <c r="AV125" i="17"/>
  <c r="I125" i="59" s="1"/>
  <c r="I125" i="92" s="1"/>
  <c r="AV123" i="17"/>
  <c r="I123" i="59" s="1"/>
  <c r="P50" i="17"/>
  <c r="E50" i="59"/>
  <c r="E50" i="92" s="1"/>
  <c r="H828" i="17"/>
  <c r="D828" i="59" s="1"/>
  <c r="D828" i="92" s="1"/>
  <c r="H568" i="17"/>
  <c r="D568" i="59" s="1"/>
  <c r="H64" i="17"/>
  <c r="D64" i="59" s="1"/>
  <c r="D64" i="92" s="1"/>
  <c r="AN741" i="17"/>
  <c r="H741" i="59" s="1"/>
  <c r="AN739" i="17"/>
  <c r="H739" i="59" s="1"/>
  <c r="I123" i="61" s="1"/>
  <c r="AN733" i="17"/>
  <c r="H733" i="59"/>
  <c r="I33" i="61" s="1"/>
  <c r="AN681" i="17"/>
  <c r="H681" i="59" s="1"/>
  <c r="H681" i="92" s="1"/>
  <c r="H816" i="17"/>
  <c r="D816" i="59" s="1"/>
  <c r="H768" i="17"/>
  <c r="D768" i="59" s="1"/>
  <c r="H756" i="17"/>
  <c r="D756" i="59" s="1"/>
  <c r="D756" i="92" s="1"/>
  <c r="H748" i="17"/>
  <c r="D748" i="59" s="1"/>
  <c r="D748" i="92" s="1"/>
  <c r="AN706" i="17"/>
  <c r="H706" i="59" s="1"/>
  <c r="H706" i="92" s="1"/>
  <c r="AN662" i="17"/>
  <c r="H662" i="59"/>
  <c r="J65" i="91" s="1"/>
  <c r="J66" i="91" s="1"/>
  <c r="AN140" i="17"/>
  <c r="H140" i="59" s="1"/>
  <c r="I12" i="61" s="1"/>
  <c r="AN124" i="17"/>
  <c r="H124" i="59" s="1"/>
  <c r="AN108" i="17"/>
  <c r="H108" i="59" s="1"/>
  <c r="H108" i="92" s="1"/>
  <c r="BD626" i="17"/>
  <c r="J626" i="59" s="1"/>
  <c r="BD592" i="17"/>
  <c r="J592" i="59" s="1"/>
  <c r="J592" i="92" s="1"/>
  <c r="BD590" i="17"/>
  <c r="J590" i="59" s="1"/>
  <c r="BD574" i="17"/>
  <c r="J574" i="59" s="1"/>
  <c r="BL435" i="17"/>
  <c r="K435" i="59" s="1"/>
  <c r="K435" i="92" s="1"/>
  <c r="BL385" i="17"/>
  <c r="K385" i="59" s="1"/>
  <c r="K385" i="92" s="1"/>
  <c r="BL381" i="17"/>
  <c r="K381" i="59" s="1"/>
  <c r="K381" i="92" s="1"/>
  <c r="BL379" i="17"/>
  <c r="K379" i="59" s="1"/>
  <c r="K379" i="92" s="1"/>
  <c r="BL357" i="17"/>
  <c r="K357" i="59" s="1"/>
  <c r="BL349" i="17"/>
  <c r="K349" i="59" s="1"/>
  <c r="K349" i="92" s="1"/>
  <c r="BL345" i="17"/>
  <c r="K345" i="59" s="1"/>
  <c r="K345" i="92"/>
  <c r="BL327" i="17"/>
  <c r="K327" i="59" s="1"/>
  <c r="K327" i="92" s="1"/>
  <c r="BL325" i="17"/>
  <c r="K325" i="59" s="1"/>
  <c r="BL321" i="17"/>
  <c r="K321" i="59" s="1"/>
  <c r="K321" i="92" s="1"/>
  <c r="BL319" i="17"/>
  <c r="K319" i="59" s="1"/>
  <c r="BL315" i="17"/>
  <c r="K315" i="59"/>
  <c r="K315" i="92" s="1"/>
  <c r="BL313" i="17"/>
  <c r="K313" i="59" s="1"/>
  <c r="K313" i="92" s="1"/>
  <c r="H473" i="17"/>
  <c r="D473" i="59" s="1"/>
  <c r="H449" i="17"/>
  <c r="D449" i="59" s="1"/>
  <c r="D449" i="92" s="1"/>
  <c r="H437" i="17"/>
  <c r="D437" i="59" s="1"/>
  <c r="D437" i="92" s="1"/>
  <c r="H42" i="17"/>
  <c r="D42" i="59" s="1"/>
  <c r="D42" i="92" s="1"/>
  <c r="H18" i="17"/>
  <c r="D18" i="59" s="1"/>
  <c r="D18" i="92" s="1"/>
  <c r="H16" i="17"/>
  <c r="D16" i="59" s="1"/>
  <c r="D16" i="92" s="1"/>
  <c r="H12" i="17"/>
  <c r="D12" i="59"/>
  <c r="D12" i="92" s="1"/>
  <c r="H8" i="17"/>
  <c r="D8" i="59"/>
  <c r="D8" i="92" s="1"/>
  <c r="AN52" i="17"/>
  <c r="H52" i="59"/>
  <c r="H52" i="92" s="1"/>
  <c r="AN50" i="17"/>
  <c r="H50" i="59" s="1"/>
  <c r="H50" i="92" s="1"/>
  <c r="AN48" i="17"/>
  <c r="H48" i="59" s="1"/>
  <c r="H48" i="92" s="1"/>
  <c r="AN105" i="17"/>
  <c r="H105" i="59" s="1"/>
  <c r="H105" i="92" s="1"/>
  <c r="AN99" i="17"/>
  <c r="H99" i="59"/>
  <c r="H99" i="92" s="1"/>
  <c r="AN97" i="17"/>
  <c r="H97" i="59" s="1"/>
  <c r="H97" i="92" s="1"/>
  <c r="AN89" i="17"/>
  <c r="H89" i="59" s="1"/>
  <c r="H89" i="92" s="1"/>
  <c r="AV824" i="17"/>
  <c r="I824" i="59" s="1"/>
  <c r="I824" i="92" s="1"/>
  <c r="AV822" i="17"/>
  <c r="I822" i="59" s="1"/>
  <c r="I822" i="92" s="1"/>
  <c r="BD693" i="17"/>
  <c r="J693" i="59" s="1"/>
  <c r="J693" i="92" s="1"/>
  <c r="BL192" i="17"/>
  <c r="K192" i="59"/>
  <c r="K192" i="92" s="1"/>
  <c r="AV714" i="17"/>
  <c r="I714" i="59" s="1"/>
  <c r="AV708" i="17"/>
  <c r="I708" i="59" s="1"/>
  <c r="I708" i="92"/>
  <c r="AV706" i="17"/>
  <c r="I706" i="59" s="1"/>
  <c r="I706" i="92" s="1"/>
  <c r="AV704" i="17"/>
  <c r="I704" i="59" s="1"/>
  <c r="AV702" i="17"/>
  <c r="I702" i="59" s="1"/>
  <c r="J58" i="58" s="1"/>
  <c r="AV696" i="17"/>
  <c r="I696" i="59"/>
  <c r="I696" i="92" s="1"/>
  <c r="AV694" i="17"/>
  <c r="I694" i="59" s="1"/>
  <c r="I694" i="92" s="1"/>
  <c r="AF233" i="17"/>
  <c r="G233" i="59" s="1"/>
  <c r="G233" i="92" s="1"/>
  <c r="AF169" i="17"/>
  <c r="G169" i="59"/>
  <c r="AF145" i="17"/>
  <c r="G145" i="59"/>
  <c r="H8" i="63" s="1"/>
  <c r="AF137" i="17"/>
  <c r="G137" i="59" s="1"/>
  <c r="AF113" i="17"/>
  <c r="G113" i="59" s="1"/>
  <c r="AF105" i="17"/>
  <c r="G105" i="59" s="1"/>
  <c r="G105" i="92" s="1"/>
  <c r="AF97" i="17"/>
  <c r="G97" i="59" s="1"/>
  <c r="G97" i="92" s="1"/>
  <c r="AF95" i="17"/>
  <c r="G95" i="59" s="1"/>
  <c r="G95" i="92" s="1"/>
  <c r="AF93" i="17"/>
  <c r="G93" i="59" s="1"/>
  <c r="G93" i="92" s="1"/>
  <c r="AF91" i="17"/>
  <c r="G91" i="59" s="1"/>
  <c r="G91" i="92"/>
  <c r="AF89" i="17"/>
  <c r="G89" i="59"/>
  <c r="I22" i="91" s="1"/>
  <c r="I23" i="91" s="1"/>
  <c r="AF87" i="17"/>
  <c r="G87" i="59" s="1"/>
  <c r="G87" i="92" s="1"/>
  <c r="AF83" i="17"/>
  <c r="G83" i="59" s="1"/>
  <c r="G83" i="92" s="1"/>
  <c r="AF73" i="17"/>
  <c r="G73" i="59" s="1"/>
  <c r="X717" i="17"/>
  <c r="F717" i="59" s="1"/>
  <c r="F717" i="92" s="1"/>
  <c r="AF330" i="17"/>
  <c r="G330" i="59" s="1"/>
  <c r="G330" i="92" s="1"/>
  <c r="AF274" i="17"/>
  <c r="G274" i="59" s="1"/>
  <c r="G274" i="92" s="1"/>
  <c r="AN709" i="17"/>
  <c r="H709" i="59" s="1"/>
  <c r="H709" i="92" s="1"/>
  <c r="AN693" i="17"/>
  <c r="H693" i="59" s="1"/>
  <c r="H693" i="92" s="1"/>
  <c r="AV679" i="17"/>
  <c r="I679" i="59"/>
  <c r="K71" i="91" s="1"/>
  <c r="K72" i="91" s="1"/>
  <c r="AV677" i="17"/>
  <c r="I677" i="59" s="1"/>
  <c r="K69" i="91" s="1"/>
  <c r="K70" i="91" s="1"/>
  <c r="AV671" i="17"/>
  <c r="I671" i="59" s="1"/>
  <c r="I671" i="92" s="1"/>
  <c r="AV669" i="17"/>
  <c r="I669" i="59" s="1"/>
  <c r="I669" i="92" s="1"/>
  <c r="AV667" i="17"/>
  <c r="I667" i="59" s="1"/>
  <c r="AV665" i="17"/>
  <c r="I665" i="59" s="1"/>
  <c r="I665" i="92" s="1"/>
  <c r="AV663" i="17"/>
  <c r="I663" i="59" s="1"/>
  <c r="I663" i="92"/>
  <c r="AV661" i="17"/>
  <c r="I661" i="59" s="1"/>
  <c r="I661" i="92" s="1"/>
  <c r="AV659" i="17"/>
  <c r="I659" i="59" s="1"/>
  <c r="I659" i="92" s="1"/>
  <c r="AV657" i="17"/>
  <c r="I657" i="59" s="1"/>
  <c r="I657" i="92" s="1"/>
  <c r="AV647" i="17"/>
  <c r="I647" i="59" s="1"/>
  <c r="I647" i="92" s="1"/>
  <c r="AV645" i="17"/>
  <c r="I645" i="59" s="1"/>
  <c r="I645" i="92" s="1"/>
  <c r="AV643" i="17"/>
  <c r="I643" i="59" s="1"/>
  <c r="I643" i="92" s="1"/>
  <c r="AV641" i="17"/>
  <c r="I641" i="59" s="1"/>
  <c r="I641" i="92" s="1"/>
  <c r="AV613" i="17"/>
  <c r="I613" i="59" s="1"/>
  <c r="I613" i="92" s="1"/>
  <c r="AV233" i="17"/>
  <c r="I233" i="59" s="1"/>
  <c r="I233" i="92" s="1"/>
  <c r="BL279" i="17"/>
  <c r="K279" i="59" s="1"/>
  <c r="K279" i="92" s="1"/>
  <c r="BL277" i="17"/>
  <c r="K277" i="59" s="1"/>
  <c r="K277" i="92"/>
  <c r="BD761" i="17"/>
  <c r="J761" i="59" s="1"/>
  <c r="K93" i="61" s="1"/>
  <c r="BD717" i="17"/>
  <c r="J717" i="59" s="1"/>
  <c r="J717" i="92" s="1"/>
  <c r="BD709" i="17"/>
  <c r="J709" i="59" s="1"/>
  <c r="J709" i="92" s="1"/>
  <c r="BD701" i="17"/>
  <c r="J701" i="59"/>
  <c r="J701" i="92" s="1"/>
  <c r="BD697" i="17"/>
  <c r="J697" i="59" s="1"/>
  <c r="J697" i="92" s="1"/>
  <c r="BD641" i="17"/>
  <c r="J641" i="59" s="1"/>
  <c r="J641" i="92" s="1"/>
  <c r="AN726" i="17"/>
  <c r="H726" i="59" s="1"/>
  <c r="H726" i="92" s="1"/>
  <c r="AN724" i="17"/>
  <c r="H724" i="59"/>
  <c r="I193" i="58" s="1"/>
  <c r="AN722" i="17"/>
  <c r="H722" i="59" s="1"/>
  <c r="AN720" i="17"/>
  <c r="H720" i="59" s="1"/>
  <c r="AN712" i="17"/>
  <c r="H712" i="59" s="1"/>
  <c r="H712" i="92" s="1"/>
  <c r="AN710" i="17"/>
  <c r="H710" i="59" s="1"/>
  <c r="H710" i="92" s="1"/>
  <c r="AN692" i="17"/>
  <c r="H692" i="59" s="1"/>
  <c r="H692" i="92" s="1"/>
  <c r="AN684" i="17"/>
  <c r="H684" i="59" s="1"/>
  <c r="I23" i="83" s="1"/>
  <c r="AN172" i="17"/>
  <c r="H172" i="59" s="1"/>
  <c r="AN162" i="17"/>
  <c r="H162" i="59" s="1"/>
  <c r="AN160" i="17"/>
  <c r="H160" i="59" s="1"/>
  <c r="AN158" i="17"/>
  <c r="H158" i="59" s="1"/>
  <c r="I14" i="63" s="1"/>
  <c r="AN156" i="17"/>
  <c r="H156" i="59" s="1"/>
  <c r="I12" i="63"/>
  <c r="AN148" i="17"/>
  <c r="H148" i="59" s="1"/>
  <c r="AN146" i="17"/>
  <c r="H146" i="59" s="1"/>
  <c r="I24" i="61" s="1"/>
  <c r="AN144" i="17"/>
  <c r="H144" i="59" s="1"/>
  <c r="AN142" i="17"/>
  <c r="H142" i="59" s="1"/>
  <c r="BD625" i="17"/>
  <c r="J625" i="59" s="1"/>
  <c r="BD623" i="17"/>
  <c r="J623" i="59" s="1"/>
  <c r="BD609" i="17"/>
  <c r="J609" i="59" s="1"/>
  <c r="BD605" i="17"/>
  <c r="J605" i="59" s="1"/>
  <c r="J605" i="92" s="1"/>
  <c r="BD601" i="17"/>
  <c r="J601" i="59" s="1"/>
  <c r="BD599" i="17"/>
  <c r="J599" i="59" s="1"/>
  <c r="K137" i="58" s="1"/>
  <c r="H248" i="17"/>
  <c r="D248" i="59" s="1"/>
  <c r="D248" i="92" s="1"/>
  <c r="H242" i="17"/>
  <c r="D242" i="59" s="1"/>
  <c r="H240" i="17"/>
  <c r="D240" i="59" s="1"/>
  <c r="H220" i="17"/>
  <c r="D220" i="59" s="1"/>
  <c r="H218" i="17"/>
  <c r="D218" i="59" s="1"/>
  <c r="H210" i="17"/>
  <c r="D210" i="59" s="1"/>
  <c r="H208" i="17"/>
  <c r="D208" i="59" s="1"/>
  <c r="AV260" i="17"/>
  <c r="I260" i="59" s="1"/>
  <c r="J30" i="63" s="1"/>
  <c r="AV240" i="17"/>
  <c r="I240" i="59" s="1"/>
  <c r="AV236" i="17"/>
  <c r="I236" i="59" s="1"/>
  <c r="I236" i="92" s="1"/>
  <c r="AV206" i="17"/>
  <c r="I206" i="59" s="1"/>
  <c r="AV198" i="17"/>
  <c r="I198" i="59" s="1"/>
  <c r="J19" i="63" s="1"/>
  <c r="AV196" i="17"/>
  <c r="I196" i="59" s="1"/>
  <c r="AV194" i="17"/>
  <c r="I194" i="59"/>
  <c r="I194" i="92" s="1"/>
  <c r="AV176" i="17"/>
  <c r="I176" i="59" s="1"/>
  <c r="AV172" i="17"/>
  <c r="I172" i="59" s="1"/>
  <c r="AV170" i="17"/>
  <c r="I170" i="59" s="1"/>
  <c r="BD814" i="17"/>
  <c r="J814" i="59" s="1"/>
  <c r="J814" i="92" s="1"/>
  <c r="BD810" i="17"/>
  <c r="J810" i="59" s="1"/>
  <c r="J810" i="92" s="1"/>
  <c r="BD794" i="17"/>
  <c r="J794" i="59" s="1"/>
  <c r="J794" i="92" s="1"/>
  <c r="BD730" i="17"/>
  <c r="J730" i="59" s="1"/>
  <c r="BD720" i="17"/>
  <c r="J720" i="59" s="1"/>
  <c r="BD698" i="17"/>
  <c r="J698" i="59" s="1"/>
  <c r="J698" i="92" s="1"/>
  <c r="BL238" i="17"/>
  <c r="K238" i="59" s="1"/>
  <c r="L257" i="61" s="1"/>
  <c r="BL222" i="17"/>
  <c r="K222" i="59"/>
  <c r="L26" i="63" s="1"/>
  <c r="BL220" i="17"/>
  <c r="K220" i="59" s="1"/>
  <c r="BL216" i="17"/>
  <c r="K216" i="59" s="1"/>
  <c r="BL214" i="17"/>
  <c r="K214" i="59" s="1"/>
  <c r="BL208" i="17"/>
  <c r="K208" i="59" s="1"/>
  <c r="K208" i="92" s="1"/>
  <c r="BL196" i="17"/>
  <c r="K196" i="59" s="1"/>
  <c r="K196" i="92" s="1"/>
  <c r="L138" i="61"/>
  <c r="AN757" i="17"/>
  <c r="H757" i="59" s="1"/>
  <c r="H757" i="92" s="1"/>
  <c r="AN753" i="17"/>
  <c r="H753" i="59" s="1"/>
  <c r="I207" i="61" s="1"/>
  <c r="AN751" i="17"/>
  <c r="H751" i="59" s="1"/>
  <c r="H751" i="92" s="1"/>
  <c r="AN745" i="17"/>
  <c r="H745" i="59"/>
  <c r="I159" i="61" s="1"/>
  <c r="BD678" i="17"/>
  <c r="J678" i="59" s="1"/>
  <c r="J678" i="92" s="1"/>
  <c r="BD676" i="17"/>
  <c r="J676" i="59" s="1"/>
  <c r="J676" i="92" s="1"/>
  <c r="BD634" i="17"/>
  <c r="J634" i="59" s="1"/>
  <c r="AF308" i="17"/>
  <c r="G308" i="59" s="1"/>
  <c r="G308" i="92" s="1"/>
  <c r="G294" i="92"/>
  <c r="AF264" i="17"/>
  <c r="G264" i="59" s="1"/>
  <c r="G264" i="92" s="1"/>
  <c r="X829" i="17"/>
  <c r="F829" i="59" s="1"/>
  <c r="F829" i="92" s="1"/>
  <c r="AF442" i="17"/>
  <c r="G442" i="59" s="1"/>
  <c r="G442" i="92" s="1"/>
  <c r="AF428" i="17"/>
  <c r="G428" i="59"/>
  <c r="G428" i="92" s="1"/>
  <c r="G360" i="59"/>
  <c r="AF336" i="17"/>
  <c r="G336" i="59" s="1"/>
  <c r="G336" i="92"/>
  <c r="AF334" i="17"/>
  <c r="G334" i="59" s="1"/>
  <c r="G334" i="92" s="1"/>
  <c r="X23" i="17"/>
  <c r="F23" i="59" s="1"/>
  <c r="F23" i="92" s="1"/>
  <c r="X7" i="17"/>
  <c r="F7" i="59" s="1"/>
  <c r="F7" i="92" s="1"/>
  <c r="X835" i="17"/>
  <c r="F835" i="59" s="1"/>
  <c r="X833" i="17"/>
  <c r="F833" i="59" s="1"/>
  <c r="F833" i="92" s="1"/>
  <c r="X831" i="17"/>
  <c r="F831" i="59" s="1"/>
  <c r="F831" i="92" s="1"/>
  <c r="P814" i="17"/>
  <c r="E814" i="59" s="1"/>
  <c r="E814" i="92" s="1"/>
  <c r="H776" i="17"/>
  <c r="D776" i="59" s="1"/>
  <c r="E281" i="61" s="1"/>
  <c r="H200" i="17"/>
  <c r="D200" i="59" s="1"/>
  <c r="E149" i="61" s="1"/>
  <c r="H194" i="17"/>
  <c r="D194" i="59" s="1"/>
  <c r="AN678" i="17"/>
  <c r="H678" i="59" s="1"/>
  <c r="H678" i="92" s="1"/>
  <c r="AN668" i="17"/>
  <c r="H668" i="59" s="1"/>
  <c r="AN666" i="17"/>
  <c r="H666" i="59" s="1"/>
  <c r="H666" i="92" s="1"/>
  <c r="AV30" i="17"/>
  <c r="I30" i="59" s="1"/>
  <c r="I30" i="92" s="1"/>
  <c r="AV28" i="17"/>
  <c r="I28" i="59" s="1"/>
  <c r="AV26" i="17"/>
  <c r="I26" i="59" s="1"/>
  <c r="AV611" i="17"/>
  <c r="I611" i="59" s="1"/>
  <c r="I611" i="92" s="1"/>
  <c r="AV609" i="17"/>
  <c r="I609" i="59" s="1"/>
  <c r="AV605" i="17"/>
  <c r="I605" i="59" s="1"/>
  <c r="BD34" i="17"/>
  <c r="J34" i="59" s="1"/>
  <c r="J34" i="92" s="1"/>
  <c r="BD776" i="17"/>
  <c r="J776" i="59" s="1"/>
  <c r="BD774" i="17"/>
  <c r="J774" i="59" s="1"/>
  <c r="K261" i="61" s="1"/>
  <c r="BD569" i="17"/>
  <c r="J569" i="59" s="1"/>
  <c r="K105" i="58" s="1"/>
  <c r="BD567" i="17"/>
  <c r="J567" i="59" s="1"/>
  <c r="BD259" i="17"/>
  <c r="J259" i="59" s="1"/>
  <c r="J259" i="92" s="1"/>
  <c r="BD255" i="17"/>
  <c r="J255" i="59" s="1"/>
  <c r="BD251" i="17"/>
  <c r="J251" i="59" s="1"/>
  <c r="BD249" i="17"/>
  <c r="J249" i="59" s="1"/>
  <c r="J249" i="92" s="1"/>
  <c r="BD247" i="17"/>
  <c r="J247" i="59" s="1"/>
  <c r="K252" i="61" s="1"/>
  <c r="BD243" i="17"/>
  <c r="J243" i="59" s="1"/>
  <c r="J243" i="92" s="1"/>
  <c r="BL563" i="17"/>
  <c r="K563" i="59" s="1"/>
  <c r="K563" i="92" s="1"/>
  <c r="BL499" i="17"/>
  <c r="K499" i="59" s="1"/>
  <c r="K499" i="92" s="1"/>
  <c r="BL487" i="17"/>
  <c r="K487" i="59" s="1"/>
  <c r="K487" i="92" s="1"/>
  <c r="BL397" i="17"/>
  <c r="K397" i="59" s="1"/>
  <c r="BL375" i="17"/>
  <c r="K375" i="59" s="1"/>
  <c r="K375" i="92" s="1"/>
  <c r="BL373" i="17"/>
  <c r="K373" i="59" s="1"/>
  <c r="P744" i="17"/>
  <c r="E744" i="59" s="1"/>
  <c r="P732" i="17"/>
  <c r="E732" i="59" s="1"/>
  <c r="P728" i="17"/>
  <c r="E728" i="59" s="1"/>
  <c r="P726" i="17"/>
  <c r="E726" i="59" s="1"/>
  <c r="E726" i="92" s="1"/>
  <c r="P722" i="17"/>
  <c r="E722" i="59" s="1"/>
  <c r="E722" i="92" s="1"/>
  <c r="P674" i="17"/>
  <c r="E674" i="59" s="1"/>
  <c r="E674" i="92" s="1"/>
  <c r="P650" i="17"/>
  <c r="E650" i="59" s="1"/>
  <c r="E650" i="92" s="1"/>
  <c r="P648" i="17"/>
  <c r="E648" i="59" s="1"/>
  <c r="E648" i="92" s="1"/>
  <c r="P646" i="17"/>
  <c r="E646" i="59" s="1"/>
  <c r="E646" i="92" s="1"/>
  <c r="P642" i="17"/>
  <c r="E642" i="59" s="1"/>
  <c r="E642" i="92" s="1"/>
  <c r="H712" i="17"/>
  <c r="D712" i="59" s="1"/>
  <c r="D712" i="92" s="1"/>
  <c r="H702" i="17"/>
  <c r="D702" i="59" s="1"/>
  <c r="D702" i="92" s="1"/>
  <c r="H700" i="17"/>
  <c r="D700" i="59" s="1"/>
  <c r="E203" i="58" s="1"/>
  <c r="D690" i="59"/>
  <c r="D690" i="92" s="1"/>
  <c r="H664" i="17"/>
  <c r="D664" i="59" s="1"/>
  <c r="H658" i="17"/>
  <c r="D658" i="59" s="1"/>
  <c r="D658" i="92" s="1"/>
  <c r="D632" i="59"/>
  <c r="H174" i="17"/>
  <c r="D174" i="59" s="1"/>
  <c r="E66" i="61" s="1"/>
  <c r="H146" i="17"/>
  <c r="D146" i="59" s="1"/>
  <c r="AN731" i="17"/>
  <c r="H731" i="59" s="1"/>
  <c r="I15" i="61" s="1"/>
  <c r="AN727" i="17"/>
  <c r="H727" i="59" s="1"/>
  <c r="H727" i="92" s="1"/>
  <c r="AN719" i="17"/>
  <c r="H719" i="59" s="1"/>
  <c r="H719" i="92" s="1"/>
  <c r="AN717" i="17"/>
  <c r="H717" i="59" s="1"/>
  <c r="H717" i="92" s="1"/>
  <c r="AN713" i="17"/>
  <c r="H713" i="59" s="1"/>
  <c r="H713" i="92" s="1"/>
  <c r="AN695" i="17"/>
  <c r="H695" i="59" s="1"/>
  <c r="AN620" i="17"/>
  <c r="H620" i="59" s="1"/>
  <c r="I154" i="58" s="1"/>
  <c r="AN580" i="17"/>
  <c r="H580" i="59" s="1"/>
  <c r="H580" i="92" s="1"/>
  <c r="AN260" i="17"/>
  <c r="H260" i="59" s="1"/>
  <c r="I30" i="63" s="1"/>
  <c r="AN258" i="17"/>
  <c r="H258" i="59" s="1"/>
  <c r="AN256" i="17"/>
  <c r="H256" i="59" s="1"/>
  <c r="AN254" i="17"/>
  <c r="H254" i="59" s="1"/>
  <c r="I271" i="61" s="1"/>
  <c r="AN244" i="17"/>
  <c r="H244" i="59" s="1"/>
  <c r="AV788" i="17"/>
  <c r="I788" i="59" s="1"/>
  <c r="I788" i="92" s="1"/>
  <c r="AV786" i="17"/>
  <c r="I786" i="59" s="1"/>
  <c r="I786" i="92" s="1"/>
  <c r="AV772" i="17"/>
  <c r="I772" i="59" s="1"/>
  <c r="AV770" i="17"/>
  <c r="I770" i="59" s="1"/>
  <c r="I770" i="92" s="1"/>
  <c r="AV768" i="17"/>
  <c r="I768" i="59"/>
  <c r="AV221" i="17"/>
  <c r="I221" i="59"/>
  <c r="J191" i="61" s="1"/>
  <c r="AV213" i="17"/>
  <c r="I213" i="59" s="1"/>
  <c r="AV209" i="17"/>
  <c r="I209" i="59" s="1"/>
  <c r="I209" i="92" s="1"/>
  <c r="AV207" i="17"/>
  <c r="I207" i="59" s="1"/>
  <c r="J21" i="63" s="1"/>
  <c r="AV191" i="17"/>
  <c r="I191" i="59"/>
  <c r="AV181" i="17"/>
  <c r="I181" i="59" s="1"/>
  <c r="J108" i="61" s="1"/>
  <c r="AV169" i="17"/>
  <c r="I169" i="59" s="1"/>
  <c r="J89" i="61" s="1"/>
  <c r="AV165" i="17"/>
  <c r="I165" i="59" s="1"/>
  <c r="AV163" i="17"/>
  <c r="I163" i="59" s="1"/>
  <c r="AV161" i="17"/>
  <c r="I161" i="59"/>
  <c r="J42" i="61" s="1"/>
  <c r="AV159" i="17"/>
  <c r="I159" i="59" s="1"/>
  <c r="BD672" i="17"/>
  <c r="J672" i="59" s="1"/>
  <c r="J672" i="92" s="1"/>
  <c r="BD165" i="17"/>
  <c r="J165" i="59" s="1"/>
  <c r="BD159" i="17"/>
  <c r="J159" i="59" s="1"/>
  <c r="BD141" i="17"/>
  <c r="J141" i="59" s="1"/>
  <c r="BD139" i="17"/>
  <c r="J139" i="59" s="1"/>
  <c r="BD135" i="17"/>
  <c r="J135" i="59"/>
  <c r="K5" i="61" s="1"/>
  <c r="BD73" i="17"/>
  <c r="J73" i="59" s="1"/>
  <c r="J73" i="92" s="1"/>
  <c r="BD67" i="17"/>
  <c r="J67" i="59" s="1"/>
  <c r="J67" i="92" s="1"/>
  <c r="BD65" i="17"/>
  <c r="J65" i="59"/>
  <c r="BD61" i="17"/>
  <c r="J61" i="59" s="1"/>
  <c r="J61" i="92" s="1"/>
  <c r="BL804" i="17"/>
  <c r="K804" i="59" s="1"/>
  <c r="K804" i="92"/>
  <c r="BL798" i="17"/>
  <c r="K798" i="59" s="1"/>
  <c r="K798" i="92" s="1"/>
  <c r="BL772" i="17"/>
  <c r="K772" i="59" s="1"/>
  <c r="L249" i="61" s="1"/>
  <c r="BL768" i="17"/>
  <c r="K768" i="59" s="1"/>
  <c r="K768" i="92" s="1"/>
  <c r="BL766" i="17"/>
  <c r="K766" i="59" s="1"/>
  <c r="L213" i="61" s="1"/>
  <c r="X731" i="17"/>
  <c r="F731" i="59"/>
  <c r="G15" i="61" s="1"/>
  <c r="X723" i="17"/>
  <c r="F723" i="59" s="1"/>
  <c r="X719" i="17"/>
  <c r="F719" i="59" s="1"/>
  <c r="F719" i="92" s="1"/>
  <c r="P238" i="17"/>
  <c r="E238" i="59" s="1"/>
  <c r="P230" i="17"/>
  <c r="E230" i="59" s="1"/>
  <c r="P222" i="17"/>
  <c r="E222" i="59"/>
  <c r="F26" i="63" s="1"/>
  <c r="P218" i="17"/>
  <c r="E218" i="59" s="1"/>
  <c r="H363" i="17"/>
  <c r="D363" i="59" s="1"/>
  <c r="D363" i="92" s="1"/>
  <c r="H323" i="17"/>
  <c r="D323" i="59"/>
  <c r="H309" i="17"/>
  <c r="D309" i="59" s="1"/>
  <c r="D309" i="92" s="1"/>
  <c r="H307" i="17"/>
  <c r="D307" i="59" s="1"/>
  <c r="D307" i="92" s="1"/>
  <c r="H285" i="17"/>
  <c r="D285" i="59"/>
  <c r="D285" i="92" s="1"/>
  <c r="H283" i="17"/>
  <c r="D283" i="59" s="1"/>
  <c r="D283" i="92" s="1"/>
  <c r="H74" i="17"/>
  <c r="D74" i="59" s="1"/>
  <c r="D74" i="92" s="1"/>
  <c r="H72" i="17"/>
  <c r="D72" i="59"/>
  <c r="D72" i="92" s="1"/>
  <c r="H68" i="17"/>
  <c r="D68" i="59" s="1"/>
  <c r="D68" i="92" s="1"/>
  <c r="H66" i="17"/>
  <c r="D66" i="59" s="1"/>
  <c r="D66" i="92" s="1"/>
  <c r="AN756" i="17"/>
  <c r="H756" i="59" s="1"/>
  <c r="H756" i="92" s="1"/>
  <c r="AN754" i="17"/>
  <c r="H754" i="59"/>
  <c r="I274" i="61" s="1"/>
  <c r="AN748" i="17"/>
  <c r="H748" i="59" s="1"/>
  <c r="AN746" i="17"/>
  <c r="H746" i="59" s="1"/>
  <c r="AN691" i="17"/>
  <c r="H691" i="59" s="1"/>
  <c r="H691" i="92" s="1"/>
  <c r="AN689" i="17"/>
  <c r="H689" i="59" s="1"/>
  <c r="H689" i="92" s="1"/>
  <c r="AN687" i="17"/>
  <c r="H687" i="59" s="1"/>
  <c r="H687" i="92" s="1"/>
  <c r="AN685" i="17"/>
  <c r="H685" i="59" s="1"/>
  <c r="AV644" i="17"/>
  <c r="I644" i="59" s="1"/>
  <c r="I644" i="92" s="1"/>
  <c r="AV95" i="17"/>
  <c r="I95" i="59" s="1"/>
  <c r="I95" i="92" s="1"/>
  <c r="AV77" i="17"/>
  <c r="I77" i="59" s="1"/>
  <c r="I77" i="92" s="1"/>
  <c r="AV73" i="17"/>
  <c r="I73" i="59"/>
  <c r="I73" i="92" s="1"/>
  <c r="BD610" i="17"/>
  <c r="J610" i="59" s="1"/>
  <c r="BD608" i="17"/>
  <c r="J608" i="59" s="1"/>
  <c r="K120" i="58" s="1"/>
  <c r="BD602" i="17"/>
  <c r="J602" i="59" s="1"/>
  <c r="L61" i="91" s="1"/>
  <c r="L62" i="91" s="1"/>
  <c r="BD596" i="17"/>
  <c r="J596" i="59" s="1"/>
  <c r="J596" i="92" s="1"/>
  <c r="K135" i="58"/>
  <c r="BD594" i="17"/>
  <c r="J594" i="59" s="1"/>
  <c r="K119" i="58" s="1"/>
  <c r="BL660" i="17"/>
  <c r="K660" i="59" s="1"/>
  <c r="K660" i="92" s="1"/>
  <c r="X667" i="17"/>
  <c r="F667" i="59" s="1"/>
  <c r="F667" i="92" s="1"/>
  <c r="X653" i="17"/>
  <c r="F653" i="59" s="1"/>
  <c r="F653" i="92" s="1"/>
  <c r="X651" i="17"/>
  <c r="F651" i="59" s="1"/>
  <c r="F651" i="92" s="1"/>
  <c r="X647" i="17"/>
  <c r="F647" i="59" s="1"/>
  <c r="F647" i="92" s="1"/>
  <c r="X635" i="17"/>
  <c r="F635" i="59" s="1"/>
  <c r="F635" i="92" s="1"/>
  <c r="P200" i="17"/>
  <c r="E200" i="59"/>
  <c r="E200" i="92" s="1"/>
  <c r="P194" i="17"/>
  <c r="E194" i="59" s="1"/>
  <c r="F137" i="61" s="1"/>
  <c r="P190" i="17"/>
  <c r="E190" i="59" s="1"/>
  <c r="P188" i="17"/>
  <c r="E188" i="59" s="1"/>
  <c r="E188" i="92" s="1"/>
  <c r="P152" i="17"/>
  <c r="E152" i="59" s="1"/>
  <c r="F59" i="61" s="1"/>
  <c r="P150" i="17"/>
  <c r="E150" i="59"/>
  <c r="F47" i="61" s="1"/>
  <c r="P144" i="17"/>
  <c r="E144" i="59" s="1"/>
  <c r="H52" i="17"/>
  <c r="D52" i="59" s="1"/>
  <c r="D52" i="92" s="1"/>
  <c r="H50" i="17"/>
  <c r="D50" i="59" s="1"/>
  <c r="H46" i="17"/>
  <c r="D46" i="59" s="1"/>
  <c r="D46" i="92" s="1"/>
  <c r="H40" i="17"/>
  <c r="D40" i="59" s="1"/>
  <c r="D40" i="92" s="1"/>
  <c r="AN734" i="17"/>
  <c r="H734" i="59" s="1"/>
  <c r="AN675" i="17"/>
  <c r="H675" i="59"/>
  <c r="H675" i="92" s="1"/>
  <c r="AN671" i="17"/>
  <c r="H671" i="59" s="1"/>
  <c r="H671" i="92" s="1"/>
  <c r="AN637" i="17"/>
  <c r="H637" i="59"/>
  <c r="H637" i="92" s="1"/>
  <c r="AN599" i="17"/>
  <c r="H599" i="59" s="1"/>
  <c r="H599" i="92" s="1"/>
  <c r="AN583" i="17"/>
  <c r="H583" i="59" s="1"/>
  <c r="H583" i="92"/>
  <c r="AN84" i="17"/>
  <c r="H84" i="59" s="1"/>
  <c r="H84" i="92" s="1"/>
  <c r="AN80" i="17"/>
  <c r="H80" i="59"/>
  <c r="H80" i="92" s="1"/>
  <c r="AN78" i="17"/>
  <c r="H78" i="59" s="1"/>
  <c r="H78" i="92" s="1"/>
  <c r="AN76" i="17"/>
  <c r="H76" i="59" s="1"/>
  <c r="H76" i="92" s="1"/>
  <c r="AN74" i="17"/>
  <c r="H74" i="59" s="1"/>
  <c r="H74" i="92" s="1"/>
  <c r="AN72" i="17"/>
  <c r="H72" i="59" s="1"/>
  <c r="H72" i="92" s="1"/>
  <c r="AN70" i="17"/>
  <c r="H70" i="59" s="1"/>
  <c r="AN64" i="17"/>
  <c r="H64" i="59" s="1"/>
  <c r="H64" i="92" s="1"/>
  <c r="AN62" i="17"/>
  <c r="H62" i="59" s="1"/>
  <c r="H62" i="92" s="1"/>
  <c r="AV41" i="17"/>
  <c r="I41" i="59" s="1"/>
  <c r="I41" i="92" s="1"/>
  <c r="AV33" i="17"/>
  <c r="I33" i="59" s="1"/>
  <c r="I33" i="92" s="1"/>
  <c r="AV25" i="17"/>
  <c r="I25" i="59" s="1"/>
  <c r="I25" i="92" s="1"/>
  <c r="AV13" i="17"/>
  <c r="I13" i="59" s="1"/>
  <c r="AV11" i="17"/>
  <c r="I11" i="59" s="1"/>
  <c r="AV835" i="17"/>
  <c r="I835" i="59" s="1"/>
  <c r="I835" i="92" s="1"/>
  <c r="AV612" i="17"/>
  <c r="I612" i="59"/>
  <c r="I612" i="92" s="1"/>
  <c r="AV604" i="17"/>
  <c r="I604" i="59" s="1"/>
  <c r="I604" i="92" s="1"/>
  <c r="AV596" i="17"/>
  <c r="I596" i="59" s="1"/>
  <c r="I596" i="92" s="1"/>
  <c r="AV594" i="17"/>
  <c r="I594" i="59" s="1"/>
  <c r="AV590" i="17"/>
  <c r="I590" i="59" s="1"/>
  <c r="I590" i="92" s="1"/>
  <c r="AV588" i="17"/>
  <c r="I588" i="59" s="1"/>
  <c r="AV586" i="17"/>
  <c r="I586" i="59" s="1"/>
  <c r="J111" i="58" s="1"/>
  <c r="AV582" i="17"/>
  <c r="I582" i="59" s="1"/>
  <c r="I582" i="92" s="1"/>
  <c r="AV580" i="17"/>
  <c r="I580" i="59" s="1"/>
  <c r="I580" i="92" s="1"/>
  <c r="AV578" i="17"/>
  <c r="I578" i="59" s="1"/>
  <c r="J109" i="58" s="1"/>
  <c r="AV574" i="17"/>
  <c r="I574" i="59" s="1"/>
  <c r="AV572" i="17"/>
  <c r="I572" i="59" s="1"/>
  <c r="I572" i="92" s="1"/>
  <c r="AV570" i="17"/>
  <c r="I570" i="59" s="1"/>
  <c r="BD841" i="17"/>
  <c r="J841" i="59" s="1"/>
  <c r="J841" i="92" s="1"/>
  <c r="BD833" i="17"/>
  <c r="J833" i="59" s="1"/>
  <c r="J833" i="92" s="1"/>
  <c r="BD825" i="17"/>
  <c r="J825" i="59" s="1"/>
  <c r="J825" i="92" s="1"/>
  <c r="BD821" i="17"/>
  <c r="J821" i="59" s="1"/>
  <c r="BD805" i="17"/>
  <c r="J805" i="59" s="1"/>
  <c r="J805" i="92" s="1"/>
  <c r="BD793" i="17"/>
  <c r="J793" i="59" s="1"/>
  <c r="BD789" i="17"/>
  <c r="J789" i="59" s="1"/>
  <c r="J789" i="92" s="1"/>
  <c r="BD785" i="17"/>
  <c r="J785" i="59" s="1"/>
  <c r="J785" i="92" s="1"/>
  <c r="BD783" i="17"/>
  <c r="J783" i="59" s="1"/>
  <c r="J783" i="92" s="1"/>
  <c r="BD781" i="17"/>
  <c r="J781" i="59"/>
  <c r="J781" i="92" s="1"/>
  <c r="BD777" i="17"/>
  <c r="J777" i="59" s="1"/>
  <c r="J777" i="92" s="1"/>
  <c r="K287" i="61"/>
  <c r="BD773" i="17"/>
  <c r="J773" i="59" s="1"/>
  <c r="BD769" i="17"/>
  <c r="J769" i="59" s="1"/>
  <c r="J769" i="92" s="1"/>
  <c r="BD767" i="17"/>
  <c r="J767" i="59" s="1"/>
  <c r="K219" i="61" s="1"/>
  <c r="BD763" i="17"/>
  <c r="J763" i="59" s="1"/>
  <c r="BD751" i="17"/>
  <c r="J751" i="59" s="1"/>
  <c r="K195" i="61" s="1"/>
  <c r="AF259" i="17"/>
  <c r="G259" i="59" s="1"/>
  <c r="AF255" i="17"/>
  <c r="G255" i="59"/>
  <c r="G255" i="92" s="1"/>
  <c r="AF253" i="17"/>
  <c r="G253" i="59" s="1"/>
  <c r="H29" i="63" s="1"/>
  <c r="AF243" i="17"/>
  <c r="G243" i="59" s="1"/>
  <c r="G243" i="92" s="1"/>
  <c r="AF239" i="17"/>
  <c r="G239" i="59" s="1"/>
  <c r="H263" i="61" s="1"/>
  <c r="AF237" i="17"/>
  <c r="G237" i="59" s="1"/>
  <c r="G237" i="92" s="1"/>
  <c r="AF235" i="17"/>
  <c r="G235" i="59" s="1"/>
  <c r="H239" i="61" s="1"/>
  <c r="AF231" i="17"/>
  <c r="G231" i="59" s="1"/>
  <c r="G231" i="92" s="1"/>
  <c r="AF229" i="17"/>
  <c r="G229" i="59" s="1"/>
  <c r="AF225" i="17"/>
  <c r="G225" i="59" s="1"/>
  <c r="G225" i="92" s="1"/>
  <c r="AF211" i="17"/>
  <c r="G211" i="59" s="1"/>
  <c r="H168" i="61" s="1"/>
  <c r="AF209" i="17"/>
  <c r="G209" i="59" s="1"/>
  <c r="G209" i="92" s="1"/>
  <c r="X205" i="17"/>
  <c r="F205" i="59" s="1"/>
  <c r="G156" i="61" s="1"/>
  <c r="X199" i="17"/>
  <c r="F199" i="59" s="1"/>
  <c r="F199" i="92" s="1"/>
  <c r="X175" i="17"/>
  <c r="F175" i="59"/>
  <c r="X163" i="17"/>
  <c r="F163" i="59" s="1"/>
  <c r="F163" i="92" s="1"/>
  <c r="X155" i="17"/>
  <c r="F155" i="59" s="1"/>
  <c r="G11" i="63" s="1"/>
  <c r="X131" i="17"/>
  <c r="F131" i="59" s="1"/>
  <c r="P108" i="17"/>
  <c r="E108" i="59"/>
  <c r="E108" i="92" s="1"/>
  <c r="P102" i="17"/>
  <c r="E102" i="59"/>
  <c r="E102" i="92" s="1"/>
  <c r="P98" i="17"/>
  <c r="E98" i="59" s="1"/>
  <c r="E98" i="92" s="1"/>
  <c r="P92" i="17"/>
  <c r="E92" i="59" s="1"/>
  <c r="E92" i="92" s="1"/>
  <c r="P90" i="17"/>
  <c r="E90" i="59"/>
  <c r="E90" i="92" s="1"/>
  <c r="P88" i="17"/>
  <c r="E88" i="59" s="1"/>
  <c r="P76" i="17"/>
  <c r="E76" i="59" s="1"/>
  <c r="E76" i="92" s="1"/>
  <c r="AN781" i="17"/>
  <c r="H781" i="59" s="1"/>
  <c r="H781" i="92" s="1"/>
  <c r="AN775" i="17"/>
  <c r="H775" i="59"/>
  <c r="H775" i="92" s="1"/>
  <c r="I267" i="61"/>
  <c r="AN771" i="17"/>
  <c r="H771" i="59"/>
  <c r="H771" i="92" s="1"/>
  <c r="AN765" i="17"/>
  <c r="H765" i="59"/>
  <c r="I117" i="61" s="1"/>
  <c r="H765" i="92"/>
  <c r="AN759" i="17"/>
  <c r="H759" i="59"/>
  <c r="AN702" i="17"/>
  <c r="H702" i="59" s="1"/>
  <c r="I58" i="58" s="1"/>
  <c r="AN696" i="17"/>
  <c r="H696" i="59" s="1"/>
  <c r="H696" i="92" s="1"/>
  <c r="AN694" i="17"/>
  <c r="H694" i="59" s="1"/>
  <c r="H694" i="92"/>
  <c r="AN690" i="17"/>
  <c r="H690" i="59" s="1"/>
  <c r="H690" i="92" s="1"/>
  <c r="AN251" i="17"/>
  <c r="H251" i="59" s="1"/>
  <c r="AN247" i="17"/>
  <c r="H247" i="59" s="1"/>
  <c r="H247" i="92" s="1"/>
  <c r="AN245" i="17"/>
  <c r="H245" i="59" s="1"/>
  <c r="H245" i="92" s="1"/>
  <c r="AN241" i="17"/>
  <c r="H241" i="59" s="1"/>
  <c r="I216" i="61" s="1"/>
  <c r="AN239" i="17"/>
  <c r="H239" i="59" s="1"/>
  <c r="H239" i="92" s="1"/>
  <c r="AN163" i="17"/>
  <c r="H163" i="59" s="1"/>
  <c r="I54" i="61" s="1"/>
  <c r="AN161" i="17"/>
  <c r="H161" i="59" s="1"/>
  <c r="AN159" i="17"/>
  <c r="H159" i="59" s="1"/>
  <c r="H159" i="92" s="1"/>
  <c r="AN157" i="17"/>
  <c r="H157" i="59" s="1"/>
  <c r="AV713" i="17"/>
  <c r="I713" i="59" s="1"/>
  <c r="I713" i="92" s="1"/>
  <c r="AV709" i="17"/>
  <c r="I709" i="59"/>
  <c r="I709" i="92" s="1"/>
  <c r="AV701" i="17"/>
  <c r="I701" i="59" s="1"/>
  <c r="I701" i="92" s="1"/>
  <c r="AV699" i="17"/>
  <c r="I699" i="59" s="1"/>
  <c r="I699" i="92" s="1"/>
  <c r="AV691" i="17"/>
  <c r="I691" i="59" s="1"/>
  <c r="I691" i="92" s="1"/>
  <c r="BD681" i="17"/>
  <c r="J681" i="59" s="1"/>
  <c r="J681" i="92" s="1"/>
  <c r="BL174" i="17"/>
  <c r="K174" i="59" s="1"/>
  <c r="BL142" i="17"/>
  <c r="K142" i="59" s="1"/>
  <c r="L7" i="63" s="1"/>
  <c r="BL132" i="17"/>
  <c r="K132" i="59" s="1"/>
  <c r="K132" i="92" s="1"/>
  <c r="BL124" i="17"/>
  <c r="K124" i="59" s="1"/>
  <c r="BL120" i="17"/>
  <c r="K120" i="59" s="1"/>
  <c r="K120" i="92"/>
  <c r="BL118" i="17"/>
  <c r="K118" i="59" s="1"/>
  <c r="K118" i="92" s="1"/>
  <c r="BL114" i="17"/>
  <c r="K114" i="59" s="1"/>
  <c r="K114" i="92" s="1"/>
  <c r="AF390" i="17"/>
  <c r="G390" i="59" s="1"/>
  <c r="AF388" i="17"/>
  <c r="G388" i="59" s="1"/>
  <c r="G388" i="92" s="1"/>
  <c r="G378" i="92"/>
  <c r="AF346" i="17"/>
  <c r="G346" i="59" s="1"/>
  <c r="G346" i="92" s="1"/>
  <c r="X819" i="17"/>
  <c r="F819" i="59" s="1"/>
  <c r="F819" i="92" s="1"/>
  <c r="X817" i="17"/>
  <c r="F817" i="59" s="1"/>
  <c r="F817" i="92" s="1"/>
  <c r="X815" i="17"/>
  <c r="F815" i="59" s="1"/>
  <c r="F815" i="92" s="1"/>
  <c r="F813" i="59"/>
  <c r="F813" i="92" s="1"/>
  <c r="X805" i="17"/>
  <c r="F805" i="59" s="1"/>
  <c r="F805" i="92" s="1"/>
  <c r="X67" i="17"/>
  <c r="F67" i="59" s="1"/>
  <c r="F67" i="92" s="1"/>
  <c r="X61" i="17"/>
  <c r="F61" i="59" s="1"/>
  <c r="F61" i="92" s="1"/>
  <c r="X59" i="17"/>
  <c r="F59" i="59" s="1"/>
  <c r="F59" i="92" s="1"/>
  <c r="P206" i="17"/>
  <c r="E206" i="59" s="1"/>
  <c r="P202" i="17"/>
  <c r="E202" i="59" s="1"/>
  <c r="F150" i="61" s="1"/>
  <c r="P198" i="17"/>
  <c r="E198" i="59" s="1"/>
  <c r="P80" i="17"/>
  <c r="E80" i="59" s="1"/>
  <c r="E80" i="92" s="1"/>
  <c r="P78" i="17"/>
  <c r="E78" i="59" s="1"/>
  <c r="E78" i="92" s="1"/>
  <c r="H419" i="17"/>
  <c r="D419" i="59" s="1"/>
  <c r="H403" i="17"/>
  <c r="D403" i="59" s="1"/>
  <c r="H140" i="17"/>
  <c r="D140" i="59" s="1"/>
  <c r="E12" i="61" s="1"/>
  <c r="D140" i="92"/>
  <c r="H102" i="17"/>
  <c r="D102" i="59" s="1"/>
  <c r="D102" i="92" s="1"/>
  <c r="AN783" i="17"/>
  <c r="H783" i="59" s="1"/>
  <c r="H783" i="92" s="1"/>
  <c r="AN740" i="17"/>
  <c r="H740" i="59" s="1"/>
  <c r="I129" i="61" s="1"/>
  <c r="AN738" i="17"/>
  <c r="H738" i="59" s="1"/>
  <c r="AN736" i="17"/>
  <c r="H736" i="59"/>
  <c r="H736" i="92" s="1"/>
  <c r="AN705" i="17"/>
  <c r="H705" i="59" s="1"/>
  <c r="H705" i="92" s="1"/>
  <c r="AN680" i="17"/>
  <c r="H680" i="59" s="1"/>
  <c r="H680" i="92" s="1"/>
  <c r="AV29" i="17"/>
  <c r="I29" i="59" s="1"/>
  <c r="AV635" i="17"/>
  <c r="I635" i="59" s="1"/>
  <c r="I635" i="92" s="1"/>
  <c r="AV633" i="17"/>
  <c r="I633" i="59" s="1"/>
  <c r="I633" i="92" s="1"/>
  <c r="AV631" i="17"/>
  <c r="I631" i="59" s="1"/>
  <c r="I631" i="92" s="1"/>
  <c r="AV629" i="17"/>
  <c r="I629" i="59" s="1"/>
  <c r="I629" i="92" s="1"/>
  <c r="AV619" i="17"/>
  <c r="I619" i="59" s="1"/>
  <c r="I619" i="92" s="1"/>
  <c r="AV617" i="17"/>
  <c r="I617" i="59" s="1"/>
  <c r="J151" i="58" s="1"/>
  <c r="AV156" i="17"/>
  <c r="I156" i="59" s="1"/>
  <c r="AV154" i="17"/>
  <c r="I154" i="59" s="1"/>
  <c r="BD725" i="17"/>
  <c r="J725" i="59" s="1"/>
  <c r="BD586" i="17"/>
  <c r="J586" i="59" s="1"/>
  <c r="J586" i="92" s="1"/>
  <c r="BD578" i="17"/>
  <c r="J578" i="59" s="1"/>
  <c r="AF326" i="17"/>
  <c r="G326" i="59" s="1"/>
  <c r="G326" i="92" s="1"/>
  <c r="AF324" i="17"/>
  <c r="G324" i="59" s="1"/>
  <c r="G324" i="92" s="1"/>
  <c r="AF306" i="17"/>
  <c r="G306" i="59" s="1"/>
  <c r="G306" i="92" s="1"/>
  <c r="AF282" i="17"/>
  <c r="G282" i="59" s="1"/>
  <c r="G282" i="92" s="1"/>
  <c r="AF195" i="17"/>
  <c r="G195" i="59" s="1"/>
  <c r="G195" i="92" s="1"/>
  <c r="AF171" i="17"/>
  <c r="G171" i="59" s="1"/>
  <c r="X749" i="17"/>
  <c r="F749" i="59" s="1"/>
  <c r="X741" i="17"/>
  <c r="F741" i="59" s="1"/>
  <c r="F741" i="92" s="1"/>
  <c r="G135" i="61"/>
  <c r="X737" i="17"/>
  <c r="F737" i="59" s="1"/>
  <c r="F737" i="92" s="1"/>
  <c r="X735" i="17"/>
  <c r="F735" i="59" s="1"/>
  <c r="X733" i="17"/>
  <c r="F733" i="59" s="1"/>
  <c r="X725" i="17"/>
  <c r="F725" i="59" s="1"/>
  <c r="P176" i="17"/>
  <c r="E176" i="59" s="1"/>
  <c r="H788" i="17"/>
  <c r="D788" i="59" s="1"/>
  <c r="D788" i="92" s="1"/>
  <c r="H440" i="17"/>
  <c r="D440" i="59" s="1"/>
  <c r="D440" i="92" s="1"/>
  <c r="H214" i="17"/>
  <c r="D214" i="59" s="1"/>
  <c r="H86" i="17"/>
  <c r="D86" i="59" s="1"/>
  <c r="D86" i="92" s="1"/>
  <c r="H80" i="17"/>
  <c r="D80" i="59" s="1"/>
  <c r="AN790" i="17"/>
  <c r="H790" i="59"/>
  <c r="H790" i="92" s="1"/>
  <c r="AN788" i="17"/>
  <c r="H788" i="59" s="1"/>
  <c r="H788" i="92" s="1"/>
  <c r="AN732" i="17"/>
  <c r="H732" i="59" s="1"/>
  <c r="I21" i="61" s="1"/>
  <c r="AN656" i="17"/>
  <c r="H656" i="59" s="1"/>
  <c r="H656" i="92" s="1"/>
  <c r="AN646" i="17"/>
  <c r="H646" i="59"/>
  <c r="H646" i="92" s="1"/>
  <c r="AN644" i="17"/>
  <c r="H644" i="59" s="1"/>
  <c r="H644" i="92" s="1"/>
  <c r="AN638" i="17"/>
  <c r="H638" i="59"/>
  <c r="H638" i="92" s="1"/>
  <c r="AN636" i="17"/>
  <c r="H636" i="59" s="1"/>
  <c r="I201" i="58" s="1"/>
  <c r="AN634" i="17"/>
  <c r="H634" i="59" s="1"/>
  <c r="AN628" i="17"/>
  <c r="H628" i="59" s="1"/>
  <c r="AN626" i="17"/>
  <c r="H626" i="59" s="1"/>
  <c r="AN624" i="17"/>
  <c r="H624" i="59" s="1"/>
  <c r="AN616" i="17"/>
  <c r="H616" i="59" s="1"/>
  <c r="I150" i="58" s="1"/>
  <c r="AN604" i="17"/>
  <c r="H604" i="59" s="1"/>
  <c r="H604" i="92" s="1"/>
  <c r="AN600" i="17"/>
  <c r="H600" i="59" s="1"/>
  <c r="H600" i="92" s="1"/>
  <c r="AN135" i="17"/>
  <c r="H135" i="59" s="1"/>
  <c r="I5" i="61" s="1"/>
  <c r="AN133" i="17"/>
  <c r="H133" i="59" s="1"/>
  <c r="AN129" i="17"/>
  <c r="H129" i="59" s="1"/>
  <c r="AN127" i="17"/>
  <c r="H127" i="59" s="1"/>
  <c r="H127" i="92" s="1"/>
  <c r="AN125" i="17"/>
  <c r="H125" i="59" s="1"/>
  <c r="H125" i="92" s="1"/>
  <c r="AN121" i="17"/>
  <c r="H121" i="59" s="1"/>
  <c r="H121" i="92" s="1"/>
  <c r="AN119" i="17"/>
  <c r="H119" i="59"/>
  <c r="H119" i="92" s="1"/>
  <c r="AN117" i="17"/>
  <c r="H117" i="59" s="1"/>
  <c r="H117" i="92" s="1"/>
  <c r="AN113" i="17"/>
  <c r="H113" i="59"/>
  <c r="AN109" i="17"/>
  <c r="H109" i="59" s="1"/>
  <c r="H109" i="92" s="1"/>
  <c r="AN107" i="17"/>
  <c r="H107" i="59" s="1"/>
  <c r="H107" i="92" s="1"/>
  <c r="AN103" i="17"/>
  <c r="H103" i="59" s="1"/>
  <c r="AV9" i="17"/>
  <c r="I9" i="59"/>
  <c r="J89" i="58" s="1"/>
  <c r="AV56" i="17"/>
  <c r="I56" i="59" s="1"/>
  <c r="I56" i="92" s="1"/>
  <c r="AV821" i="17"/>
  <c r="I821" i="59" s="1"/>
  <c r="AV803" i="17"/>
  <c r="I803" i="59" s="1"/>
  <c r="I803" i="92" s="1"/>
  <c r="AV801" i="17"/>
  <c r="I801" i="59" s="1"/>
  <c r="I801" i="92" s="1"/>
  <c r="AV799" i="17"/>
  <c r="I799" i="59" s="1"/>
  <c r="I799" i="92" s="1"/>
  <c r="AV797" i="17"/>
  <c r="I797" i="59" s="1"/>
  <c r="AV795" i="17"/>
  <c r="I795" i="59" s="1"/>
  <c r="I795" i="92" s="1"/>
  <c r="AV793" i="17"/>
  <c r="I793" i="59"/>
  <c r="I793" i="92" s="1"/>
  <c r="AV791" i="17"/>
  <c r="I791" i="59" s="1"/>
  <c r="I791" i="92" s="1"/>
  <c r="AV765" i="17"/>
  <c r="I765" i="59" s="1"/>
  <c r="AV755" i="17"/>
  <c r="I755" i="59" s="1"/>
  <c r="AV684" i="17"/>
  <c r="I684" i="59" s="1"/>
  <c r="AV668" i="17"/>
  <c r="I668" i="59" s="1"/>
  <c r="I668" i="92" s="1"/>
  <c r="AV666" i="17"/>
  <c r="I666" i="59" s="1"/>
  <c r="I666" i="92" s="1"/>
  <c r="AV660" i="17"/>
  <c r="I660" i="59" s="1"/>
  <c r="I660" i="92" s="1"/>
  <c r="AV658" i="17"/>
  <c r="I658" i="59"/>
  <c r="I658" i="92" s="1"/>
  <c r="AV654" i="17"/>
  <c r="I654" i="59" s="1"/>
  <c r="I654" i="92" s="1"/>
  <c r="AV640" i="17"/>
  <c r="I640" i="59" s="1"/>
  <c r="I640" i="92" s="1"/>
  <c r="AV255" i="17"/>
  <c r="I255" i="59" s="1"/>
  <c r="AV249" i="17"/>
  <c r="I249" i="59" s="1"/>
  <c r="I249" i="92" s="1"/>
  <c r="AV245" i="17"/>
  <c r="I245" i="59" s="1"/>
  <c r="AV243" i="17"/>
  <c r="I243" i="59" s="1"/>
  <c r="BD665" i="17"/>
  <c r="J665" i="59" s="1"/>
  <c r="J665" i="92" s="1"/>
  <c r="BD663" i="17"/>
  <c r="J663" i="59" s="1"/>
  <c r="J663" i="92" s="1"/>
  <c r="BD655" i="17"/>
  <c r="J655" i="59" s="1"/>
  <c r="J655" i="92" s="1"/>
  <c r="AF454" i="17"/>
  <c r="G454" i="59"/>
  <c r="G454" i="92" s="1"/>
  <c r="AF129" i="17"/>
  <c r="G129" i="59" s="1"/>
  <c r="G129" i="92" s="1"/>
  <c r="AF127" i="17"/>
  <c r="G127" i="59"/>
  <c r="G127" i="92" s="1"/>
  <c r="AF125" i="17"/>
  <c r="G125" i="59" s="1"/>
  <c r="G125" i="92" s="1"/>
  <c r="X709" i="17"/>
  <c r="F709" i="59" s="1"/>
  <c r="F709" i="92" s="1"/>
  <c r="X701" i="17"/>
  <c r="F701" i="59" s="1"/>
  <c r="F701" i="92" s="1"/>
  <c r="X699" i="17"/>
  <c r="F699" i="59" s="1"/>
  <c r="F699" i="92" s="1"/>
  <c r="X693" i="17"/>
  <c r="F693" i="59" s="1"/>
  <c r="F693" i="92" s="1"/>
  <c r="X683" i="17"/>
  <c r="F683" i="59"/>
  <c r="X681" i="17"/>
  <c r="F681" i="59" s="1"/>
  <c r="F681" i="92" s="1"/>
  <c r="X677" i="17"/>
  <c r="F677" i="59" s="1"/>
  <c r="H69" i="91" s="1"/>
  <c r="H70" i="91" s="1"/>
  <c r="X675" i="17"/>
  <c r="F675" i="59" s="1"/>
  <c r="H67" i="91" s="1"/>
  <c r="H68" i="91" s="1"/>
  <c r="X671" i="17"/>
  <c r="F671" i="59" s="1"/>
  <c r="F671" i="92" s="1"/>
  <c r="X669" i="17"/>
  <c r="F669" i="59" s="1"/>
  <c r="F669" i="92" s="1"/>
  <c r="X237" i="17"/>
  <c r="F237" i="59" s="1"/>
  <c r="X215" i="17"/>
  <c r="F215" i="59" s="1"/>
  <c r="P634" i="17"/>
  <c r="E634" i="59"/>
  <c r="F200" i="58" s="1"/>
  <c r="P630" i="17"/>
  <c r="E630" i="59" s="1"/>
  <c r="P628" i="17"/>
  <c r="E628" i="59" s="1"/>
  <c r="P626" i="17"/>
  <c r="E626" i="59" s="1"/>
  <c r="E626" i="92" s="1"/>
  <c r="P624" i="17"/>
  <c r="E624" i="59" s="1"/>
  <c r="P618" i="17"/>
  <c r="E618" i="59" s="1"/>
  <c r="E618" i="92" s="1"/>
  <c r="P614" i="17"/>
  <c r="E614" i="59" s="1"/>
  <c r="E614" i="92" s="1"/>
  <c r="P252" i="17"/>
  <c r="E252" i="59" s="1"/>
  <c r="F270" i="61" s="1"/>
  <c r="P138" i="17"/>
  <c r="E138" i="59" s="1"/>
  <c r="E138" i="92" s="1"/>
  <c r="P132" i="17"/>
  <c r="E132" i="59" s="1"/>
  <c r="E132" i="92" s="1"/>
  <c r="H740" i="17"/>
  <c r="D740" i="59"/>
  <c r="E129" i="61" s="1"/>
  <c r="H317" i="17"/>
  <c r="D317" i="59" s="1"/>
  <c r="D317" i="92" s="1"/>
  <c r="H301" i="17"/>
  <c r="D301" i="59" s="1"/>
  <c r="D301" i="92" s="1"/>
  <c r="H299" i="17"/>
  <c r="D299" i="59" s="1"/>
  <c r="D299" i="92" s="1"/>
  <c r="H287" i="17"/>
  <c r="D287" i="59" s="1"/>
  <c r="D287" i="92" s="1"/>
  <c r="H277" i="17"/>
  <c r="D277" i="59" s="1"/>
  <c r="D277" i="92" s="1"/>
  <c r="H275" i="17"/>
  <c r="D275" i="59" s="1"/>
  <c r="D275" i="92" s="1"/>
  <c r="H204" i="17"/>
  <c r="D204" i="59" s="1"/>
  <c r="H202" i="17"/>
  <c r="D202" i="59" s="1"/>
  <c r="H56" i="17"/>
  <c r="D56" i="59" s="1"/>
  <c r="D56" i="92" s="1"/>
  <c r="H54" i="17"/>
  <c r="D54" i="59" s="1"/>
  <c r="D54" i="92" s="1"/>
  <c r="AN737" i="17"/>
  <c r="H737" i="59" s="1"/>
  <c r="I57" i="61" s="1"/>
  <c r="AN708" i="17"/>
  <c r="H708" i="59" s="1"/>
  <c r="H708" i="92" s="1"/>
  <c r="AN704" i="17"/>
  <c r="H704" i="59" s="1"/>
  <c r="J87" i="91" s="1"/>
  <c r="J88" i="91" s="1"/>
  <c r="AN677" i="17"/>
  <c r="H677" i="59"/>
  <c r="H677" i="92" s="1"/>
  <c r="AN220" i="17"/>
  <c r="H220" i="59" s="1"/>
  <c r="AN218" i="17"/>
  <c r="H218" i="59" s="1"/>
  <c r="AN214" i="17"/>
  <c r="H214" i="59" s="1"/>
  <c r="AN212" i="17"/>
  <c r="H212" i="59" s="1"/>
  <c r="AN208" i="17"/>
  <c r="H208" i="59" s="1"/>
  <c r="AN206" i="17"/>
  <c r="H206" i="59" s="1"/>
  <c r="H206" i="92" s="1"/>
  <c r="AN81" i="17"/>
  <c r="H81" i="59" s="1"/>
  <c r="H81" i="92" s="1"/>
  <c r="AN77" i="17"/>
  <c r="H77" i="59" s="1"/>
  <c r="H77" i="92" s="1"/>
  <c r="AN69" i="17"/>
  <c r="H69" i="59" s="1"/>
  <c r="H69" i="92" s="1"/>
  <c r="AN65" i="17"/>
  <c r="H65" i="59" s="1"/>
  <c r="H65" i="92" s="1"/>
  <c r="AN61" i="17"/>
  <c r="H61" i="59" s="1"/>
  <c r="H61" i="92" s="1"/>
  <c r="AV38" i="17"/>
  <c r="I38" i="59" s="1"/>
  <c r="J32" i="60" s="1"/>
  <c r="AV36" i="17"/>
  <c r="I36" i="59" s="1"/>
  <c r="I36" i="92" s="1"/>
  <c r="AV34" i="17"/>
  <c r="I34" i="59" s="1"/>
  <c r="I34" i="92" s="1"/>
  <c r="AV143" i="17"/>
  <c r="I143" i="59" s="1"/>
  <c r="BD758" i="17"/>
  <c r="J758" i="59" s="1"/>
  <c r="BD756" i="17"/>
  <c r="J756" i="59" s="1"/>
  <c r="K27" i="61" s="1"/>
  <c r="BD740" i="17"/>
  <c r="J740" i="59" s="1"/>
  <c r="AF404" i="17"/>
  <c r="G404" i="59" s="1"/>
  <c r="AF400" i="17"/>
  <c r="G400" i="59"/>
  <c r="H213" i="58"/>
  <c r="G398" i="59"/>
  <c r="AF63" i="17"/>
  <c r="G63" i="59" s="1"/>
  <c r="G63" i="92" s="1"/>
  <c r="AF49" i="17"/>
  <c r="G49" i="59" s="1"/>
  <c r="G49" i="92" s="1"/>
  <c r="AF47" i="17"/>
  <c r="G47" i="59" s="1"/>
  <c r="G47" i="92" s="1"/>
  <c r="X43" i="17"/>
  <c r="F43" i="59" s="1"/>
  <c r="F43" i="92" s="1"/>
  <c r="X41" i="17"/>
  <c r="F41" i="59" s="1"/>
  <c r="F41" i="92" s="1"/>
  <c r="X31" i="17"/>
  <c r="F31" i="59" s="1"/>
  <c r="F31" i="92" s="1"/>
  <c r="X29" i="17"/>
  <c r="F29" i="59" s="1"/>
  <c r="F29" i="92" s="1"/>
  <c r="X25" i="17"/>
  <c r="F25" i="59" s="1"/>
  <c r="X17" i="17"/>
  <c r="F17" i="59"/>
  <c r="F17" i="92" s="1"/>
  <c r="X623" i="17"/>
  <c r="F623" i="59"/>
  <c r="F623" i="92" s="1"/>
  <c r="X617" i="17"/>
  <c r="F617" i="59"/>
  <c r="X615" i="17"/>
  <c r="F615" i="59" s="1"/>
  <c r="X611" i="17"/>
  <c r="F611" i="59" s="1"/>
  <c r="X125" i="17"/>
  <c r="F125" i="59"/>
  <c r="F125" i="92" s="1"/>
  <c r="X119" i="17"/>
  <c r="F119" i="59"/>
  <c r="F119" i="92" s="1"/>
  <c r="X115" i="17"/>
  <c r="F115" i="59" s="1"/>
  <c r="X113" i="17"/>
  <c r="F113" i="59"/>
  <c r="F113" i="92"/>
  <c r="X109" i="17"/>
  <c r="F109" i="59" s="1"/>
  <c r="F109" i="92" s="1"/>
  <c r="X107" i="17"/>
  <c r="F107" i="59" s="1"/>
  <c r="F107" i="92" s="1"/>
  <c r="P240" i="17"/>
  <c r="E240" i="59" s="1"/>
  <c r="F210" i="61" s="1"/>
  <c r="P110" i="17"/>
  <c r="E110" i="59" s="1"/>
  <c r="P104" i="17"/>
  <c r="E104" i="59" s="1"/>
  <c r="E104" i="92" s="1"/>
  <c r="H688" i="17"/>
  <c r="D688" i="59" s="1"/>
  <c r="H184" i="17"/>
  <c r="D184" i="59" s="1"/>
  <c r="H30" i="17"/>
  <c r="D30" i="59" s="1"/>
  <c r="D30" i="92" s="1"/>
  <c r="AN750" i="17"/>
  <c r="H750" i="59" s="1"/>
  <c r="H750" i="92" s="1"/>
  <c r="AN721" i="17"/>
  <c r="H721" i="59" s="1"/>
  <c r="I196" i="58" s="1"/>
  <c r="AN657" i="17"/>
  <c r="H657" i="59" s="1"/>
  <c r="AN655" i="17"/>
  <c r="H655" i="59" s="1"/>
  <c r="H655" i="92" s="1"/>
  <c r="AN653" i="17"/>
  <c r="H653" i="59" s="1"/>
  <c r="H653" i="92" s="1"/>
  <c r="AN649" i="17"/>
  <c r="H649" i="59" s="1"/>
  <c r="H649" i="92"/>
  <c r="AN645" i="17"/>
  <c r="H645" i="59" s="1"/>
  <c r="AN643" i="17"/>
  <c r="H643" i="59" s="1"/>
  <c r="H643" i="92" s="1"/>
  <c r="AN641" i="17"/>
  <c r="H641" i="59" s="1"/>
  <c r="H641" i="92" s="1"/>
  <c r="AN635" i="17"/>
  <c r="H635" i="59" s="1"/>
  <c r="H635" i="92" s="1"/>
  <c r="AN631" i="17"/>
  <c r="H631" i="59"/>
  <c r="H631" i="92" s="1"/>
  <c r="AN629" i="17"/>
  <c r="H629" i="59" s="1"/>
  <c r="H629" i="92" s="1"/>
  <c r="AN625" i="17"/>
  <c r="H625" i="59" s="1"/>
  <c r="AV685" i="17"/>
  <c r="I685" i="59" s="1"/>
  <c r="I685" i="92" s="1"/>
  <c r="AV65" i="17"/>
  <c r="I65" i="59" s="1"/>
  <c r="AV61" i="17"/>
  <c r="I61" i="59"/>
  <c r="I61" i="92" s="1"/>
  <c r="BD646" i="17"/>
  <c r="J646" i="59" s="1"/>
  <c r="J646" i="92" s="1"/>
  <c r="BD189" i="17"/>
  <c r="J189" i="59" s="1"/>
  <c r="BD151" i="17"/>
  <c r="J151" i="59" s="1"/>
  <c r="J151" i="92" s="1"/>
  <c r="AV151" i="17"/>
  <c r="I151" i="59"/>
  <c r="J53" i="61" s="1"/>
  <c r="AV145" i="17"/>
  <c r="I145" i="59" s="1"/>
  <c r="I145" i="92" s="1"/>
  <c r="AV141" i="17"/>
  <c r="I141" i="59"/>
  <c r="J17" i="61" s="1"/>
  <c r="AV135" i="17"/>
  <c r="I135" i="59"/>
  <c r="AV70" i="17"/>
  <c r="I70" i="59" s="1"/>
  <c r="BD745" i="17"/>
  <c r="J745" i="59" s="1"/>
  <c r="J745" i="92" s="1"/>
  <c r="BD733" i="17"/>
  <c r="J733" i="59" s="1"/>
  <c r="BD666" i="17"/>
  <c r="J666" i="59" s="1"/>
  <c r="J666" i="92" s="1"/>
  <c r="BD652" i="17"/>
  <c r="J652" i="59"/>
  <c r="J652" i="92" s="1"/>
  <c r="BD650" i="17"/>
  <c r="J650" i="59" s="1"/>
  <c r="J650" i="92" s="1"/>
  <c r="BD642" i="17"/>
  <c r="J642" i="59" s="1"/>
  <c r="J642" i="92" s="1"/>
  <c r="BD630" i="17"/>
  <c r="J630" i="59" s="1"/>
  <c r="BD583" i="17"/>
  <c r="J583" i="59"/>
  <c r="J583" i="92" s="1"/>
  <c r="BD575" i="17"/>
  <c r="J575" i="59" s="1"/>
  <c r="BL756" i="17"/>
  <c r="K756" i="59" s="1"/>
  <c r="K756" i="92" s="1"/>
  <c r="BL754" i="17"/>
  <c r="K754" i="59" s="1"/>
  <c r="K754" i="92" s="1"/>
  <c r="BL752" i="17"/>
  <c r="K752" i="59" s="1"/>
  <c r="BL746" i="17"/>
  <c r="K746" i="59" s="1"/>
  <c r="L165" i="61" s="1"/>
  <c r="BL744" i="17"/>
  <c r="K744" i="59" s="1"/>
  <c r="L153" i="61" s="1"/>
  <c r="BL728" i="17"/>
  <c r="K728" i="59" s="1"/>
  <c r="K728" i="92" s="1"/>
  <c r="BL726" i="17"/>
  <c r="K726" i="59" s="1"/>
  <c r="K726" i="92" s="1"/>
  <c r="BL722" i="17"/>
  <c r="K722" i="59" s="1"/>
  <c r="K722" i="92" s="1"/>
  <c r="BL708" i="17"/>
  <c r="K708" i="59" s="1"/>
  <c r="K708" i="92" s="1"/>
  <c r="BL674" i="17"/>
  <c r="K674" i="59" s="1"/>
  <c r="K674" i="92" s="1"/>
  <c r="BL666" i="17"/>
  <c r="K666" i="59" s="1"/>
  <c r="K666" i="92" s="1"/>
  <c r="BL662" i="17"/>
  <c r="K662" i="59" s="1"/>
  <c r="K662" i="92" s="1"/>
  <c r="BL650" i="17"/>
  <c r="K650" i="59" s="1"/>
  <c r="K650" i="92" s="1"/>
  <c r="BL363" i="17"/>
  <c r="K363" i="59" s="1"/>
  <c r="K363" i="92" s="1"/>
  <c r="BL361" i="17"/>
  <c r="K361" i="59" s="1"/>
  <c r="K361" i="92" s="1"/>
  <c r="BL262" i="17"/>
  <c r="K262" i="59" s="1"/>
  <c r="K262" i="92" s="1"/>
  <c r="BL258" i="17"/>
  <c r="K258" i="59" s="1"/>
  <c r="L284" i="61" s="1"/>
  <c r="BL256" i="17"/>
  <c r="K256" i="59" s="1"/>
  <c r="BL244" i="17"/>
  <c r="K244" i="59" s="1"/>
  <c r="BL240" i="17"/>
  <c r="K240" i="59" s="1"/>
  <c r="L210" i="61" s="1"/>
  <c r="AV652" i="17"/>
  <c r="I652" i="59"/>
  <c r="AV650" i="17"/>
  <c r="I650" i="59"/>
  <c r="I650" i="92" s="1"/>
  <c r="AV646" i="17"/>
  <c r="I646" i="59" s="1"/>
  <c r="I646" i="92" s="1"/>
  <c r="AV591" i="17"/>
  <c r="I591" i="59" s="1"/>
  <c r="I591" i="92" s="1"/>
  <c r="AV589" i="17"/>
  <c r="I589" i="59" s="1"/>
  <c r="J114" i="58" s="1"/>
  <c r="AV583" i="17"/>
  <c r="I583" i="59" s="1"/>
  <c r="I583" i="92" s="1"/>
  <c r="AV575" i="17"/>
  <c r="I575" i="59" s="1"/>
  <c r="J181" i="58" s="1"/>
  <c r="AV220" i="17"/>
  <c r="I220" i="59" s="1"/>
  <c r="AV218" i="17"/>
  <c r="I218" i="59" s="1"/>
  <c r="AV216" i="17"/>
  <c r="I216" i="59"/>
  <c r="AV214" i="17"/>
  <c r="I214" i="59" s="1"/>
  <c r="AV117" i="17"/>
  <c r="I117" i="59" s="1"/>
  <c r="I117" i="92" s="1"/>
  <c r="AV109" i="17"/>
  <c r="I109" i="59" s="1"/>
  <c r="I109" i="92" s="1"/>
  <c r="AV107" i="17"/>
  <c r="I107" i="59" s="1"/>
  <c r="I107" i="92" s="1"/>
  <c r="AV105" i="17"/>
  <c r="I105" i="59" s="1"/>
  <c r="I105" i="92" s="1"/>
  <c r="AV101" i="17"/>
  <c r="I101" i="59" s="1"/>
  <c r="I101" i="92" s="1"/>
  <c r="AV99" i="17"/>
  <c r="I99" i="59" s="1"/>
  <c r="I99" i="92" s="1"/>
  <c r="AV97" i="17"/>
  <c r="I97" i="59"/>
  <c r="AV93" i="17"/>
  <c r="I93" i="59" s="1"/>
  <c r="AV87" i="17"/>
  <c r="I87" i="59" s="1"/>
  <c r="I87" i="92" s="1"/>
  <c r="AV85" i="17"/>
  <c r="I85" i="59" s="1"/>
  <c r="I85" i="92" s="1"/>
  <c r="BD22" i="17"/>
  <c r="J22" i="59" s="1"/>
  <c r="J22" i="92" s="1"/>
  <c r="BD20" i="17"/>
  <c r="J20" i="59"/>
  <c r="K40" i="58" s="1"/>
  <c r="BD49" i="17"/>
  <c r="J49" i="59" s="1"/>
  <c r="J49" i="92" s="1"/>
  <c r="BD804" i="17"/>
  <c r="J804" i="59" s="1"/>
  <c r="J804" i="92" s="1"/>
  <c r="BD762" i="17"/>
  <c r="J762" i="59" s="1"/>
  <c r="BD689" i="17"/>
  <c r="J689" i="59" s="1"/>
  <c r="BD685" i="17"/>
  <c r="J685" i="59" s="1"/>
  <c r="L79" i="91" s="1"/>
  <c r="L80" i="91" s="1"/>
  <c r="BD683" i="17"/>
  <c r="J683" i="59" s="1"/>
  <c r="J683" i="92" s="1"/>
  <c r="BD618" i="17"/>
  <c r="J618" i="59" s="1"/>
  <c r="BD213" i="17"/>
  <c r="J213" i="59"/>
  <c r="BD211" i="17"/>
  <c r="J211" i="59" s="1"/>
  <c r="BD205" i="17"/>
  <c r="J205" i="59" s="1"/>
  <c r="K156" i="61" s="1"/>
  <c r="BD201" i="17"/>
  <c r="J201" i="59" s="1"/>
  <c r="J201" i="92" s="1"/>
  <c r="BD181" i="17"/>
  <c r="J181" i="59" s="1"/>
  <c r="BD177" i="17"/>
  <c r="J177" i="59" s="1"/>
  <c r="K84" i="61" s="1"/>
  <c r="BD175" i="17"/>
  <c r="J175" i="59"/>
  <c r="K72" i="61"/>
  <c r="BL626" i="17"/>
  <c r="K626" i="59" s="1"/>
  <c r="BL576" i="17"/>
  <c r="K576" i="59" s="1"/>
  <c r="L182" i="58" s="1"/>
  <c r="BL355" i="17"/>
  <c r="K355" i="59" s="1"/>
  <c r="BL343" i="17"/>
  <c r="K343" i="59" s="1"/>
  <c r="K343" i="92" s="1"/>
  <c r="BL339" i="17"/>
  <c r="K339" i="59"/>
  <c r="K339" i="92" s="1"/>
  <c r="BL303" i="17"/>
  <c r="K303" i="59" s="1"/>
  <c r="K303" i="92" s="1"/>
  <c r="BL301" i="17"/>
  <c r="K301" i="59" s="1"/>
  <c r="K301" i="92" s="1"/>
  <c r="BL297" i="17"/>
  <c r="K297" i="59"/>
  <c r="K297" i="92" s="1"/>
  <c r="BL289" i="17"/>
  <c r="K289" i="59" s="1"/>
  <c r="K289" i="92" s="1"/>
  <c r="BL285" i="17"/>
  <c r="K285" i="59" s="1"/>
  <c r="K285" i="92" s="1"/>
  <c r="BL283" i="17"/>
  <c r="K283" i="59" s="1"/>
  <c r="K283" i="92" s="1"/>
  <c r="BL180" i="17"/>
  <c r="K180" i="59" s="1"/>
  <c r="BL162" i="17"/>
  <c r="K162" i="59" s="1"/>
  <c r="K162" i="92" s="1"/>
  <c r="BL160" i="17"/>
  <c r="K160" i="59"/>
  <c r="L36" i="61" s="1"/>
  <c r="BL150" i="17"/>
  <c r="K150" i="59" s="1"/>
  <c r="K150" i="92" s="1"/>
  <c r="P174" i="17"/>
  <c r="E174" i="59" s="1"/>
  <c r="P170" i="17"/>
  <c r="E170" i="59" s="1"/>
  <c r="P168" i="17"/>
  <c r="E168" i="59" s="1"/>
  <c r="P66" i="17"/>
  <c r="E66" i="59" s="1"/>
  <c r="E66" i="92" s="1"/>
  <c r="P64" i="17"/>
  <c r="E64" i="59" s="1"/>
  <c r="E64" i="92" s="1"/>
  <c r="P62" i="17"/>
  <c r="E62" i="59" s="1"/>
  <c r="E62" i="92" s="1"/>
  <c r="E58" i="59"/>
  <c r="E58" i="92" s="1"/>
  <c r="P54" i="17"/>
  <c r="E54" i="59" s="1"/>
  <c r="E54" i="92" s="1"/>
  <c r="H656" i="17"/>
  <c r="D656" i="59" s="1"/>
  <c r="D656" i="92" s="1"/>
  <c r="H644" i="17"/>
  <c r="D644" i="59"/>
  <c r="D644" i="92" s="1"/>
  <c r="H618" i="17"/>
  <c r="D618" i="59" s="1"/>
  <c r="H616" i="17"/>
  <c r="D616" i="59" s="1"/>
  <c r="H592" i="17"/>
  <c r="D592" i="59" s="1"/>
  <c r="H463" i="17"/>
  <c r="D463" i="59"/>
  <c r="D463" i="92" s="1"/>
  <c r="H389" i="17"/>
  <c r="D389" i="59" s="1"/>
  <c r="H252" i="17"/>
  <c r="D252" i="59" s="1"/>
  <c r="E270" i="61" s="1"/>
  <c r="H166" i="17"/>
  <c r="D166" i="59" s="1"/>
  <c r="H158" i="17"/>
  <c r="D158" i="59" s="1"/>
  <c r="H154" i="17"/>
  <c r="D154" i="59" s="1"/>
  <c r="D154" i="92" s="1"/>
  <c r="H152" i="17"/>
  <c r="D152" i="59" s="1"/>
  <c r="D152" i="92" s="1"/>
  <c r="D38" i="59"/>
  <c r="H36" i="17"/>
  <c r="D36" i="59" s="1"/>
  <c r="D36" i="92" s="1"/>
  <c r="H34" i="17"/>
  <c r="D34" i="59" s="1"/>
  <c r="H28" i="17"/>
  <c r="D28" i="59" s="1"/>
  <c r="AN774" i="17"/>
  <c r="H774" i="59"/>
  <c r="AN772" i="17"/>
  <c r="H772" i="59" s="1"/>
  <c r="AN728" i="17"/>
  <c r="H728" i="59" s="1"/>
  <c r="AN701" i="17"/>
  <c r="H701" i="59" s="1"/>
  <c r="H701" i="92" s="1"/>
  <c r="AN697" i="17"/>
  <c r="H697" i="59" s="1"/>
  <c r="H697" i="92" s="1"/>
  <c r="AN619" i="17"/>
  <c r="H619" i="59" s="1"/>
  <c r="I153" i="58" s="1"/>
  <c r="AN617" i="17"/>
  <c r="H617" i="59" s="1"/>
  <c r="I151" i="58" s="1"/>
  <c r="AN613" i="17"/>
  <c r="H613" i="59" s="1"/>
  <c r="H613" i="92" s="1"/>
  <c r="AN579" i="17"/>
  <c r="H579" i="59" s="1"/>
  <c r="H579" i="92" s="1"/>
  <c r="AN577" i="17"/>
  <c r="H577" i="59" s="1"/>
  <c r="H577" i="92" s="1"/>
  <c r="AN573" i="17"/>
  <c r="H573" i="59" s="1"/>
  <c r="AN100" i="17"/>
  <c r="H100" i="59" s="1"/>
  <c r="H100" i="92" s="1"/>
  <c r="AV6" i="17"/>
  <c r="I6" i="59"/>
  <c r="K4" i="89" s="1"/>
  <c r="K5" i="89" s="1"/>
  <c r="H197" i="70" s="1"/>
  <c r="AV59" i="17"/>
  <c r="I59" i="59" s="1"/>
  <c r="J16" i="60" s="1"/>
  <c r="J17" i="60" s="1"/>
  <c r="H17" i="70" s="1"/>
  <c r="AV57" i="17"/>
  <c r="I57" i="59" s="1"/>
  <c r="I57" i="92" s="1"/>
  <c r="AV49" i="17"/>
  <c r="I49" i="59" s="1"/>
  <c r="I49" i="92" s="1"/>
  <c r="AV820" i="17"/>
  <c r="I820" i="59" s="1"/>
  <c r="I820" i="92" s="1"/>
  <c r="AV818" i="17"/>
  <c r="I818" i="59" s="1"/>
  <c r="I818" i="92" s="1"/>
  <c r="AV812" i="17"/>
  <c r="I812" i="59"/>
  <c r="AV810" i="17"/>
  <c r="I810" i="59" s="1"/>
  <c r="I810" i="92" s="1"/>
  <c r="AV804" i="17"/>
  <c r="I804" i="59" s="1"/>
  <c r="AV802" i="17"/>
  <c r="I802" i="59" s="1"/>
  <c r="I802" i="92" s="1"/>
  <c r="AV689" i="17"/>
  <c r="I689" i="59" s="1"/>
  <c r="I689" i="92" s="1"/>
  <c r="AV687" i="17"/>
  <c r="I687" i="59"/>
  <c r="I687" i="92" s="1"/>
  <c r="AV638" i="17"/>
  <c r="I638" i="59" s="1"/>
  <c r="AV636" i="17"/>
  <c r="I636" i="59" s="1"/>
  <c r="I636" i="92" s="1"/>
  <c r="AV227" i="17"/>
  <c r="I227" i="59" s="1"/>
  <c r="AV225" i="17"/>
  <c r="I225" i="59" s="1"/>
  <c r="J27" i="63" s="1"/>
  <c r="AV223" i="17"/>
  <c r="I223" i="59" s="1"/>
  <c r="I223" i="92" s="1"/>
  <c r="AV142" i="17"/>
  <c r="I142" i="59" s="1"/>
  <c r="J7" i="63" s="1"/>
  <c r="AV140" i="17"/>
  <c r="I140" i="59" s="1"/>
  <c r="AV138" i="17"/>
  <c r="I138" i="59" s="1"/>
  <c r="AV134" i="17"/>
  <c r="I134" i="59" s="1"/>
  <c r="I134" i="92" s="1"/>
  <c r="AV132" i="17"/>
  <c r="I132" i="59" s="1"/>
  <c r="I132" i="92" s="1"/>
  <c r="AV130" i="17"/>
  <c r="I130" i="59" s="1"/>
  <c r="I130" i="92" s="1"/>
  <c r="AV128" i="17"/>
  <c r="I128" i="59" s="1"/>
  <c r="I128" i="92" s="1"/>
  <c r="BD31" i="17"/>
  <c r="J31" i="59" s="1"/>
  <c r="J31" i="92" s="1"/>
  <c r="BD25" i="17"/>
  <c r="J25" i="59" s="1"/>
  <c r="BD103" i="17"/>
  <c r="J103" i="59"/>
  <c r="J103" i="92" s="1"/>
  <c r="BD59" i="17"/>
  <c r="J59" i="59" s="1"/>
  <c r="K16" i="60" s="1"/>
  <c r="K17" i="60" s="1"/>
  <c r="I17" i="70"/>
  <c r="BD57" i="17"/>
  <c r="J57" i="59"/>
  <c r="J57" i="92" s="1"/>
  <c r="BD53" i="17"/>
  <c r="J53" i="59" s="1"/>
  <c r="J53" i="92" s="1"/>
  <c r="BL531" i="17"/>
  <c r="K531" i="59" s="1"/>
  <c r="K531" i="92" s="1"/>
  <c r="BL527" i="17"/>
  <c r="K527" i="59" s="1"/>
  <c r="K527" i="92" s="1"/>
  <c r="BL523" i="17"/>
  <c r="K523" i="59" s="1"/>
  <c r="K523" i="92" s="1"/>
  <c r="BL519" i="17"/>
  <c r="K519" i="59" s="1"/>
  <c r="K519" i="92" s="1"/>
  <c r="BL451" i="17"/>
  <c r="K451" i="59"/>
  <c r="K451" i="92" s="1"/>
  <c r="BL447" i="17"/>
  <c r="K447" i="59" s="1"/>
  <c r="K447" i="92" s="1"/>
  <c r="BL445" i="17"/>
  <c r="K445" i="59" s="1"/>
  <c r="K445" i="92" s="1"/>
  <c r="BL441" i="17"/>
  <c r="K441" i="59" s="1"/>
  <c r="K441" i="92" s="1"/>
  <c r="H443" i="17"/>
  <c r="D443" i="59"/>
  <c r="D443" i="92" s="1"/>
  <c r="H357" i="17"/>
  <c r="D357" i="59" s="1"/>
  <c r="H353" i="17"/>
  <c r="D353" i="59" s="1"/>
  <c r="D353" i="92" s="1"/>
  <c r="H349" i="17"/>
  <c r="D349" i="59" s="1"/>
  <c r="H347" i="17"/>
  <c r="D347" i="59" s="1"/>
  <c r="D347" i="92" s="1"/>
  <c r="H337" i="17"/>
  <c r="D337" i="59" s="1"/>
  <c r="D337" i="92" s="1"/>
  <c r="H126" i="17"/>
  <c r="D126" i="59" s="1"/>
  <c r="D126" i="92" s="1"/>
  <c r="H118" i="17"/>
  <c r="D118" i="59" s="1"/>
  <c r="D118" i="92" s="1"/>
  <c r="H6" i="17"/>
  <c r="D6" i="59" s="1"/>
  <c r="AN730" i="17"/>
  <c r="H730" i="59"/>
  <c r="H730" i="92" s="1"/>
  <c r="AN716" i="17"/>
  <c r="H716" i="59" s="1"/>
  <c r="H716" i="92" s="1"/>
  <c r="AN714" i="17"/>
  <c r="H714" i="59" s="1"/>
  <c r="H714" i="92" s="1"/>
  <c r="AN672" i="17"/>
  <c r="H672" i="59" s="1"/>
  <c r="AN60" i="17"/>
  <c r="H60" i="59" s="1"/>
  <c r="AV45" i="17"/>
  <c r="I45" i="59" s="1"/>
  <c r="I45" i="92" s="1"/>
  <c r="AV608" i="17"/>
  <c r="I608" i="59" s="1"/>
  <c r="AV201" i="17"/>
  <c r="I201" i="59"/>
  <c r="I201" i="92" s="1"/>
  <c r="AV199" i="17"/>
  <c r="I199" i="59" s="1"/>
  <c r="I199" i="92" s="1"/>
  <c r="BD674" i="17"/>
  <c r="J674" i="59" s="1"/>
  <c r="J674" i="92" s="1"/>
  <c r="BL834" i="17"/>
  <c r="K834" i="59" s="1"/>
  <c r="K834" i="92" s="1"/>
  <c r="BL786" i="17"/>
  <c r="K786" i="59" s="1"/>
  <c r="K786" i="92" s="1"/>
  <c r="BL778" i="17"/>
  <c r="K778" i="59"/>
  <c r="BL409" i="17"/>
  <c r="K409" i="59" s="1"/>
  <c r="K409" i="92" s="1"/>
  <c r="BL399" i="17"/>
  <c r="K399" i="59" s="1"/>
  <c r="BL391" i="17"/>
  <c r="K391" i="59"/>
  <c r="K391" i="92" s="1"/>
  <c r="AV187" i="17"/>
  <c r="I187" i="59" s="1"/>
  <c r="J120" i="61" s="1"/>
  <c r="AV185" i="17"/>
  <c r="I185" i="59" s="1"/>
  <c r="AV183" i="17"/>
  <c r="I183" i="59" s="1"/>
  <c r="AV177" i="17"/>
  <c r="I177" i="59" s="1"/>
  <c r="J84" i="61" s="1"/>
  <c r="AV120" i="17"/>
  <c r="I120" i="59" s="1"/>
  <c r="I120" i="92" s="1"/>
  <c r="BD7" i="17"/>
  <c r="J7" i="59"/>
  <c r="L6" i="89" s="1"/>
  <c r="L7" i="89" s="1"/>
  <c r="I198" i="70" s="1"/>
  <c r="J7" i="92"/>
  <c r="BD799" i="17"/>
  <c r="J799" i="59" s="1"/>
  <c r="J799" i="92" s="1"/>
  <c r="BD716" i="17"/>
  <c r="J716" i="59" s="1"/>
  <c r="BD712" i="17"/>
  <c r="J712" i="59" s="1"/>
  <c r="J712" i="92" s="1"/>
  <c r="BD710" i="17"/>
  <c r="J710" i="59" s="1"/>
  <c r="J710" i="92" s="1"/>
  <c r="BD633" i="17"/>
  <c r="J633" i="59" s="1"/>
  <c r="J633" i="92" s="1"/>
  <c r="BD613" i="17"/>
  <c r="J613" i="59" s="1"/>
  <c r="J613" i="92" s="1"/>
  <c r="BD570" i="17"/>
  <c r="J570" i="59" s="1"/>
  <c r="BD262" i="17"/>
  <c r="J262" i="59" s="1"/>
  <c r="J262" i="92" s="1"/>
  <c r="BD258" i="17"/>
  <c r="J258" i="59" s="1"/>
  <c r="K284" i="61" s="1"/>
  <c r="BD256" i="17"/>
  <c r="J256" i="59"/>
  <c r="BD252" i="17"/>
  <c r="J252" i="59"/>
  <c r="BD246" i="17"/>
  <c r="J246" i="59" s="1"/>
  <c r="BD238" i="17"/>
  <c r="J238" i="59" s="1"/>
  <c r="BD127" i="17"/>
  <c r="J127" i="59" s="1"/>
  <c r="J127" i="92" s="1"/>
  <c r="BD117" i="17"/>
  <c r="J117" i="59" s="1"/>
  <c r="J117" i="92" s="1"/>
  <c r="BD111" i="17"/>
  <c r="J111" i="59" s="1"/>
  <c r="BD109" i="17"/>
  <c r="J109" i="59" s="1"/>
  <c r="J109" i="92" s="1"/>
  <c r="BD105" i="17"/>
  <c r="J105" i="59" s="1"/>
  <c r="J105" i="92" s="1"/>
  <c r="BD99" i="17"/>
  <c r="J99" i="59" s="1"/>
  <c r="J99" i="92" s="1"/>
  <c r="BD97" i="17"/>
  <c r="J97" i="59" s="1"/>
  <c r="J97" i="92" s="1"/>
  <c r="BD87" i="17"/>
  <c r="J87" i="59" s="1"/>
  <c r="J87" i="92" s="1"/>
  <c r="BL100" i="17"/>
  <c r="K100" i="59" s="1"/>
  <c r="K100" i="92" s="1"/>
  <c r="BL96" i="17"/>
  <c r="K96" i="59" s="1"/>
  <c r="K96" i="92" s="1"/>
  <c r="BL94" i="17"/>
  <c r="K94" i="59" s="1"/>
  <c r="K94" i="92" s="1"/>
  <c r="BL90" i="17"/>
  <c r="K90" i="59"/>
  <c r="K90" i="92" s="1"/>
  <c r="BL88" i="17"/>
  <c r="K88" i="59" s="1"/>
  <c r="BL64" i="17"/>
  <c r="K64" i="59" s="1"/>
  <c r="K64" i="92" s="1"/>
  <c r="AF444" i="17"/>
  <c r="G444" i="59" s="1"/>
  <c r="G444" i="92" s="1"/>
  <c r="AF384" i="17"/>
  <c r="G384" i="59"/>
  <c r="G384" i="92" s="1"/>
  <c r="AF382" i="17"/>
  <c r="G382" i="59" s="1"/>
  <c r="G382" i="92" s="1"/>
  <c r="AF376" i="17"/>
  <c r="G376" i="59" s="1"/>
  <c r="G376" i="92" s="1"/>
  <c r="AF366" i="17"/>
  <c r="G366" i="59" s="1"/>
  <c r="H16" i="58" s="1"/>
  <c r="AF364" i="17"/>
  <c r="G364" i="59" s="1"/>
  <c r="AF304" i="17"/>
  <c r="G304" i="59" s="1"/>
  <c r="G304" i="92" s="1"/>
  <c r="AF300" i="17"/>
  <c r="G300" i="59" s="1"/>
  <c r="G300" i="92" s="1"/>
  <c r="AF261" i="17"/>
  <c r="G261" i="59"/>
  <c r="G261" i="92" s="1"/>
  <c r="AF430" i="17"/>
  <c r="G430" i="59" s="1"/>
  <c r="G430" i="92" s="1"/>
  <c r="AF352" i="17"/>
  <c r="G352" i="59" s="1"/>
  <c r="G352" i="92" s="1"/>
  <c r="G350" i="59"/>
  <c r="AF348" i="17"/>
  <c r="G348" i="59" s="1"/>
  <c r="G348" i="92" s="1"/>
  <c r="AF296" i="17"/>
  <c r="G296" i="59" s="1"/>
  <c r="G296" i="92" s="1"/>
  <c r="AF290" i="17"/>
  <c r="G290" i="59" s="1"/>
  <c r="G288" i="59"/>
  <c r="G288" i="92"/>
  <c r="AF286" i="17"/>
  <c r="G286" i="59" s="1"/>
  <c r="AF284" i="17"/>
  <c r="G284" i="59"/>
  <c r="G284" i="92" s="1"/>
  <c r="AF245" i="17"/>
  <c r="G245" i="59" s="1"/>
  <c r="H240" i="61" s="1"/>
  <c r="H241" i="61" s="1"/>
  <c r="H242" i="61" s="1"/>
  <c r="F111" i="70" s="1"/>
  <c r="AF131" i="17"/>
  <c r="G131" i="59" s="1"/>
  <c r="G131" i="92" s="1"/>
  <c r="AF121" i="17"/>
  <c r="G121" i="59" s="1"/>
  <c r="G121" i="92" s="1"/>
  <c r="AF119" i="17"/>
  <c r="G119" i="59" s="1"/>
  <c r="G119" i="92" s="1"/>
  <c r="X755" i="17"/>
  <c r="F755" i="59" s="1"/>
  <c r="X753" i="17"/>
  <c r="F753" i="59" s="1"/>
  <c r="F753" i="92" s="1"/>
  <c r="X747" i="17"/>
  <c r="F747" i="59" s="1"/>
  <c r="F747" i="92" s="1"/>
  <c r="X659" i="17"/>
  <c r="F659" i="59" s="1"/>
  <c r="F659" i="92" s="1"/>
  <c r="F655" i="59"/>
  <c r="F655" i="92" s="1"/>
  <c r="X518" i="17"/>
  <c r="F518" i="59" s="1"/>
  <c r="F518" i="92" s="1"/>
  <c r="AF418" i="17"/>
  <c r="G418" i="59"/>
  <c r="G418" i="92" s="1"/>
  <c r="AF217" i="17"/>
  <c r="G217" i="59" s="1"/>
  <c r="AF322" i="17"/>
  <c r="G322" i="59" s="1"/>
  <c r="G322" i="92" s="1"/>
  <c r="G320" i="59"/>
  <c r="G320" i="92" s="1"/>
  <c r="AF318" i="17"/>
  <c r="G318" i="59"/>
  <c r="G318" i="92" s="1"/>
  <c r="AF316" i="17"/>
  <c r="G316" i="59" s="1"/>
  <c r="G316" i="92" s="1"/>
  <c r="AF201" i="17"/>
  <c r="G201" i="59" s="1"/>
  <c r="G201" i="92" s="1"/>
  <c r="AF193" i="17"/>
  <c r="G193" i="59" s="1"/>
  <c r="AF185" i="17"/>
  <c r="G185" i="59" s="1"/>
  <c r="AF183" i="17"/>
  <c r="G183" i="59" s="1"/>
  <c r="AF173" i="17"/>
  <c r="G173" i="59" s="1"/>
  <c r="G173" i="92" s="1"/>
  <c r="AF109" i="17"/>
  <c r="G109" i="59" s="1"/>
  <c r="G109" i="92" s="1"/>
  <c r="AF107" i="17"/>
  <c r="G107" i="59" s="1"/>
  <c r="G107" i="92" s="1"/>
  <c r="AF103" i="17"/>
  <c r="G103" i="59" s="1"/>
  <c r="AF81" i="17"/>
  <c r="G81" i="59" s="1"/>
  <c r="G81" i="92"/>
  <c r="AF79" i="17"/>
  <c r="G79" i="59" s="1"/>
  <c r="G79" i="92" s="1"/>
  <c r="X827" i="17"/>
  <c r="F827" i="59" s="1"/>
  <c r="F827" i="92" s="1"/>
  <c r="X823" i="17"/>
  <c r="F823" i="59"/>
  <c r="F823" i="92" s="1"/>
  <c r="X631" i="17"/>
  <c r="F631" i="59" s="1"/>
  <c r="F631" i="92" s="1"/>
  <c r="X629" i="17"/>
  <c r="F629" i="59" s="1"/>
  <c r="F629" i="92" s="1"/>
  <c r="AF412" i="17"/>
  <c r="G412" i="59" s="1"/>
  <c r="G412" i="92" s="1"/>
  <c r="AF157" i="17"/>
  <c r="G157" i="59" s="1"/>
  <c r="AF155" i="17"/>
  <c r="G155" i="59" s="1"/>
  <c r="H11" i="63" s="1"/>
  <c r="AF151" i="17"/>
  <c r="G151" i="59" s="1"/>
  <c r="AF65" i="17"/>
  <c r="G65" i="59"/>
  <c r="AF57" i="17"/>
  <c r="G57" i="59" s="1"/>
  <c r="G57" i="92" s="1"/>
  <c r="AF55" i="17"/>
  <c r="G55" i="59" s="1"/>
  <c r="G55" i="92" s="1"/>
  <c r="X803" i="17"/>
  <c r="F803" i="59" s="1"/>
  <c r="F803" i="92" s="1"/>
  <c r="X801" i="17"/>
  <c r="F801" i="59" s="1"/>
  <c r="F801" i="92" s="1"/>
  <c r="X799" i="17"/>
  <c r="F799" i="59" s="1"/>
  <c r="F799" i="92" s="1"/>
  <c r="X789" i="17"/>
  <c r="F789" i="59" s="1"/>
  <c r="F789" i="92" s="1"/>
  <c r="X787" i="17"/>
  <c r="F787" i="59" s="1"/>
  <c r="F787" i="92" s="1"/>
  <c r="X713" i="17"/>
  <c r="F713" i="59" s="1"/>
  <c r="X711" i="17"/>
  <c r="F711" i="59" s="1"/>
  <c r="F711" i="92" s="1"/>
  <c r="X707" i="17"/>
  <c r="F707" i="59"/>
  <c r="F707" i="92" s="1"/>
  <c r="X605" i="17"/>
  <c r="F605" i="59" s="1"/>
  <c r="F605" i="92" s="1"/>
  <c r="X603" i="17"/>
  <c r="F603" i="59" s="1"/>
  <c r="F603" i="92" s="1"/>
  <c r="H63" i="91"/>
  <c r="H64" i="91"/>
  <c r="X599" i="17"/>
  <c r="F599" i="59" s="1"/>
  <c r="X597" i="17"/>
  <c r="F597" i="59" s="1"/>
  <c r="F597" i="92"/>
  <c r="X591" i="17"/>
  <c r="F591" i="59" s="1"/>
  <c r="F591" i="92" s="1"/>
  <c r="X585" i="17"/>
  <c r="F585" i="59"/>
  <c r="F585" i="92" s="1"/>
  <c r="X579" i="17"/>
  <c r="F579" i="59" s="1"/>
  <c r="F579" i="92" s="1"/>
  <c r="E94" i="59"/>
  <c r="E94" i="92"/>
  <c r="X85" i="17"/>
  <c r="F85" i="59" s="1"/>
  <c r="F85" i="92" s="1"/>
  <c r="P146" i="17"/>
  <c r="E146" i="59" s="1"/>
  <c r="F24" i="61" s="1"/>
  <c r="P56" i="17"/>
  <c r="E56" i="59" s="1"/>
  <c r="E56" i="92" s="1"/>
  <c r="H746" i="17"/>
  <c r="D746" i="59" s="1"/>
  <c r="H698" i="17"/>
  <c r="D698" i="59" s="1"/>
  <c r="D698" i="92"/>
  <c r="H696" i="17"/>
  <c r="D696" i="59" s="1"/>
  <c r="D696" i="92" s="1"/>
  <c r="X263" i="17"/>
  <c r="F263" i="59" s="1"/>
  <c r="F263" i="92" s="1"/>
  <c r="X259" i="17"/>
  <c r="F259" i="59" s="1"/>
  <c r="F259" i="92" s="1"/>
  <c r="F257" i="59"/>
  <c r="G278" i="61" s="1"/>
  <c r="X253" i="17"/>
  <c r="F253" i="59" s="1"/>
  <c r="F253" i="92" s="1"/>
  <c r="X247" i="17"/>
  <c r="F247" i="59" s="1"/>
  <c r="F247" i="92" s="1"/>
  <c r="X243" i="17"/>
  <c r="F243" i="59" s="1"/>
  <c r="X241" i="17"/>
  <c r="F241" i="59" s="1"/>
  <c r="G216" i="61" s="1"/>
  <c r="X231" i="17"/>
  <c r="F231" i="59" s="1"/>
  <c r="X229" i="17"/>
  <c r="F229" i="59"/>
  <c r="X227" i="17"/>
  <c r="F227" i="59" s="1"/>
  <c r="X221" i="17"/>
  <c r="F221" i="59" s="1"/>
  <c r="X217" i="17"/>
  <c r="F217" i="59" s="1"/>
  <c r="X73" i="17"/>
  <c r="F73" i="59" s="1"/>
  <c r="F73" i="92" s="1"/>
  <c r="P762" i="17"/>
  <c r="E762" i="59"/>
  <c r="F99" i="61" s="1"/>
  <c r="P760" i="17"/>
  <c r="E760" i="59" s="1"/>
  <c r="P758" i="17"/>
  <c r="E758" i="59" s="1"/>
  <c r="F75" i="61" s="1"/>
  <c r="P752" i="17"/>
  <c r="E752" i="59" s="1"/>
  <c r="F201" i="61" s="1"/>
  <c r="P750" i="17"/>
  <c r="E750" i="59" s="1"/>
  <c r="P746" i="17"/>
  <c r="E746" i="59" s="1"/>
  <c r="P738" i="17"/>
  <c r="E738" i="59"/>
  <c r="P260" i="17"/>
  <c r="E260" i="59" s="1"/>
  <c r="E260" i="92" s="1"/>
  <c r="P228" i="17"/>
  <c r="E228" i="59"/>
  <c r="P140" i="17"/>
  <c r="E140" i="59" s="1"/>
  <c r="P86" i="17"/>
  <c r="E86" i="59" s="1"/>
  <c r="E86" i="92" s="1"/>
  <c r="H810" i="17"/>
  <c r="D810" i="59" s="1"/>
  <c r="H806" i="17"/>
  <c r="D806" i="59" s="1"/>
  <c r="D806" i="92" s="1"/>
  <c r="H804" i="17"/>
  <c r="D804" i="59" s="1"/>
  <c r="D804" i="92" s="1"/>
  <c r="H742" i="17"/>
  <c r="D742" i="59"/>
  <c r="E141" i="61" s="1"/>
  <c r="H622" i="17"/>
  <c r="D622" i="59" s="1"/>
  <c r="X187" i="17"/>
  <c r="F187" i="59" s="1"/>
  <c r="G120" i="61" s="1"/>
  <c r="X173" i="17"/>
  <c r="F173" i="59" s="1"/>
  <c r="X167" i="17"/>
  <c r="F167" i="59" s="1"/>
  <c r="X161" i="17"/>
  <c r="F161" i="59" s="1"/>
  <c r="F161" i="92" s="1"/>
  <c r="X55" i="17"/>
  <c r="F55" i="59" s="1"/>
  <c r="F55" i="92" s="1"/>
  <c r="X53" i="17"/>
  <c r="F53" i="59" s="1"/>
  <c r="F53" i="92" s="1"/>
  <c r="P714" i="17"/>
  <c r="E714" i="59" s="1"/>
  <c r="G91" i="91" s="1"/>
  <c r="G92" i="91" s="1"/>
  <c r="P708" i="17"/>
  <c r="E708" i="59" s="1"/>
  <c r="E708" i="92" s="1"/>
  <c r="P706" i="17"/>
  <c r="E706" i="59" s="1"/>
  <c r="E706" i="92" s="1"/>
  <c r="P702" i="17"/>
  <c r="E702" i="59" s="1"/>
  <c r="E702" i="92" s="1"/>
  <c r="P700" i="17"/>
  <c r="E700" i="59" s="1"/>
  <c r="E700" i="92" s="1"/>
  <c r="P696" i="17"/>
  <c r="E696" i="59"/>
  <c r="E696" i="92" s="1"/>
  <c r="P694" i="17"/>
  <c r="E694" i="59" s="1"/>
  <c r="E694" i="92" s="1"/>
  <c r="P686" i="17"/>
  <c r="E686" i="59" s="1"/>
  <c r="P684" i="17"/>
  <c r="E684" i="59" s="1"/>
  <c r="F23" i="83" s="1"/>
  <c r="P682" i="17"/>
  <c r="E682" i="59" s="1"/>
  <c r="F21" i="83" s="1"/>
  <c r="P680" i="17"/>
  <c r="E680" i="59" s="1"/>
  <c r="E680" i="92" s="1"/>
  <c r="P678" i="17"/>
  <c r="E678" i="59" s="1"/>
  <c r="E678" i="92" s="1"/>
  <c r="P668" i="17"/>
  <c r="E668" i="59" s="1"/>
  <c r="E668" i="92" s="1"/>
  <c r="P666" i="17"/>
  <c r="E666" i="59" s="1"/>
  <c r="E666" i="92" s="1"/>
  <c r="P664" i="17"/>
  <c r="E664" i="59" s="1"/>
  <c r="E664" i="92" s="1"/>
  <c r="G31" i="91"/>
  <c r="P658" i="17"/>
  <c r="E658" i="59"/>
  <c r="E658" i="92" s="1"/>
  <c r="P656" i="17"/>
  <c r="E656" i="59" s="1"/>
  <c r="E656" i="92" s="1"/>
  <c r="P652" i="17"/>
  <c r="E652" i="59" s="1"/>
  <c r="E652" i="92" s="1"/>
  <c r="P212" i="17"/>
  <c r="E212" i="59"/>
  <c r="E212" i="92" s="1"/>
  <c r="P210" i="17"/>
  <c r="E210" i="59"/>
  <c r="F22" i="63" s="1"/>
  <c r="P182" i="17"/>
  <c r="E182" i="59" s="1"/>
  <c r="P180" i="17"/>
  <c r="E180" i="59" s="1"/>
  <c r="P134" i="17"/>
  <c r="E134" i="59" s="1"/>
  <c r="E134" i="92" s="1"/>
  <c r="P74" i="17"/>
  <c r="E74" i="59" s="1"/>
  <c r="E74" i="92" s="1"/>
  <c r="H794" i="17"/>
  <c r="D794" i="59" s="1"/>
  <c r="D794" i="92" s="1"/>
  <c r="H726" i="17"/>
  <c r="D726" i="59" s="1"/>
  <c r="D726" i="92" s="1"/>
  <c r="H670" i="17"/>
  <c r="D670" i="59" s="1"/>
  <c r="D670" i="92" s="1"/>
  <c r="X149" i="17"/>
  <c r="F149" i="59" s="1"/>
  <c r="X143" i="17"/>
  <c r="F143" i="59" s="1"/>
  <c r="X127" i="17"/>
  <c r="F127" i="59"/>
  <c r="F127" i="92" s="1"/>
  <c r="P248" i="17"/>
  <c r="E248" i="59" s="1"/>
  <c r="P246" i="17"/>
  <c r="E246" i="59" s="1"/>
  <c r="F246" i="61"/>
  <c r="P128" i="17"/>
  <c r="E128" i="59" s="1"/>
  <c r="E128" i="92" s="1"/>
  <c r="P72" i="17"/>
  <c r="E72" i="59" s="1"/>
  <c r="E72" i="92" s="1"/>
  <c r="H778" i="17"/>
  <c r="D778" i="59" s="1"/>
  <c r="H642" i="17"/>
  <c r="D642" i="59" s="1"/>
  <c r="D642" i="92" s="1"/>
  <c r="H600" i="17"/>
  <c r="D600" i="59" s="1"/>
  <c r="D600" i="92" s="1"/>
  <c r="H598" i="17"/>
  <c r="D598" i="59" s="1"/>
  <c r="E136" i="58" s="1"/>
  <c r="H586" i="17"/>
  <c r="D586" i="59" s="1"/>
  <c r="H479" i="17"/>
  <c r="D479" i="59" s="1"/>
  <c r="H428" i="17"/>
  <c r="D428" i="59" s="1"/>
  <c r="D428" i="92" s="1"/>
  <c r="P610" i="17"/>
  <c r="E610" i="59" s="1"/>
  <c r="F122" i="58" s="1"/>
  <c r="P608" i="17"/>
  <c r="E608" i="59" s="1"/>
  <c r="E608" i="92" s="1"/>
  <c r="P604" i="17"/>
  <c r="E604" i="59" s="1"/>
  <c r="E604" i="92" s="1"/>
  <c r="P592" i="17"/>
  <c r="E592" i="59" s="1"/>
  <c r="P242" i="17"/>
  <c r="E242" i="59" s="1"/>
  <c r="E242" i="92" s="1"/>
  <c r="P122" i="17"/>
  <c r="E122" i="59" s="1"/>
  <c r="E122" i="92" s="1"/>
  <c r="P120" i="17"/>
  <c r="E120" i="59"/>
  <c r="E120" i="92"/>
  <c r="P68" i="17"/>
  <c r="E68" i="59" s="1"/>
  <c r="E68" i="92" s="1"/>
  <c r="H824" i="17"/>
  <c r="D824" i="59" s="1"/>
  <c r="H822" i="17"/>
  <c r="D822" i="59" s="1"/>
  <c r="D822" i="92" s="1"/>
  <c r="H704" i="17"/>
  <c r="D704" i="59" s="1"/>
  <c r="H576" i="17"/>
  <c r="D576" i="59" s="1"/>
  <c r="E182" i="58" s="1"/>
  <c r="H572" i="17"/>
  <c r="D572" i="59" s="1"/>
  <c r="D572" i="92"/>
  <c r="H467" i="17"/>
  <c r="D467" i="59" s="1"/>
  <c r="D467" i="92" s="1"/>
  <c r="H216" i="17"/>
  <c r="D216" i="59" s="1"/>
  <c r="H188" i="17"/>
  <c r="D188" i="59" s="1"/>
  <c r="D188" i="92" s="1"/>
  <c r="H60" i="17"/>
  <c r="D60" i="59" s="1"/>
  <c r="E19" i="60" s="1"/>
  <c r="E20" i="60" s="1"/>
  <c r="C18" i="70" s="1"/>
  <c r="AN44" i="17"/>
  <c r="H44" i="59"/>
  <c r="H44" i="92" s="1"/>
  <c r="AN766" i="17"/>
  <c r="H766" i="59" s="1"/>
  <c r="H766" i="92" s="1"/>
  <c r="AN669" i="17"/>
  <c r="H669" i="59" s="1"/>
  <c r="H669" i="92" s="1"/>
  <c r="AN667" i="17"/>
  <c r="H667" i="59" s="1"/>
  <c r="H667" i="92" s="1"/>
  <c r="AN663" i="17"/>
  <c r="H663" i="59" s="1"/>
  <c r="H663" i="92" s="1"/>
  <c r="AN654" i="17"/>
  <c r="H654" i="59" s="1"/>
  <c r="H654" i="92" s="1"/>
  <c r="AN650" i="17"/>
  <c r="H650" i="59" s="1"/>
  <c r="H650" i="92" s="1"/>
  <c r="AN648" i="17"/>
  <c r="H648" i="59" s="1"/>
  <c r="H648" i="92" s="1"/>
  <c r="AN614" i="17"/>
  <c r="H614" i="59" s="1"/>
  <c r="H614" i="92" s="1"/>
  <c r="AN610" i="17"/>
  <c r="H610" i="59" s="1"/>
  <c r="I122" i="58" s="1"/>
  <c r="AN606" i="17"/>
  <c r="H606" i="59" s="1"/>
  <c r="I192" i="58" s="1"/>
  <c r="AN227" i="17"/>
  <c r="H227" i="59" s="1"/>
  <c r="AN225" i="17"/>
  <c r="H225" i="59" s="1"/>
  <c r="I27" i="63" s="1"/>
  <c r="AN223" i="17"/>
  <c r="H223" i="59" s="1"/>
  <c r="AN221" i="17"/>
  <c r="H221" i="59" s="1"/>
  <c r="H221" i="92" s="1"/>
  <c r="AN217" i="17"/>
  <c r="H217" i="59"/>
  <c r="H217" i="92" s="1"/>
  <c r="AN215" i="17"/>
  <c r="H215" i="59" s="1"/>
  <c r="I179" i="61" s="1"/>
  <c r="AN136" i="17"/>
  <c r="H136" i="59" s="1"/>
  <c r="I5" i="63" s="1"/>
  <c r="AN134" i="17"/>
  <c r="H134" i="59" s="1"/>
  <c r="H134" i="92" s="1"/>
  <c r="AN132" i="17"/>
  <c r="H132" i="59" s="1"/>
  <c r="H132" i="92" s="1"/>
  <c r="AN130" i="17"/>
  <c r="H130" i="59" s="1"/>
  <c r="H130" i="92" s="1"/>
  <c r="AN116" i="17"/>
  <c r="H116" i="59" s="1"/>
  <c r="J30" i="91" s="1"/>
  <c r="J32" i="91" s="1"/>
  <c r="AN114" i="17"/>
  <c r="H114" i="59" s="1"/>
  <c r="H114" i="92" s="1"/>
  <c r="AV22" i="17"/>
  <c r="I22" i="59" s="1"/>
  <c r="I22" i="92" s="1"/>
  <c r="AV20" i="17"/>
  <c r="I20" i="59" s="1"/>
  <c r="J40" i="58" s="1"/>
  <c r="AV18" i="17"/>
  <c r="I18" i="59" s="1"/>
  <c r="AV48" i="17"/>
  <c r="I48" i="59" s="1"/>
  <c r="I48" i="92" s="1"/>
  <c r="AV841" i="17"/>
  <c r="I841" i="59" s="1"/>
  <c r="I841" i="92" s="1"/>
  <c r="AV837" i="17"/>
  <c r="I837" i="59" s="1"/>
  <c r="I837" i="92" s="1"/>
  <c r="AV764" i="17"/>
  <c r="I764" i="59"/>
  <c r="J111" i="61" s="1"/>
  <c r="AV762" i="17"/>
  <c r="I762" i="59"/>
  <c r="I762" i="92" s="1"/>
  <c r="H361" i="17"/>
  <c r="D361" i="59" s="1"/>
  <c r="D361" i="92" s="1"/>
  <c r="H186" i="17"/>
  <c r="D186" i="59" s="1"/>
  <c r="H142" i="17"/>
  <c r="D142" i="59" s="1"/>
  <c r="H98" i="17"/>
  <c r="D98" i="59" s="1"/>
  <c r="D98" i="92" s="1"/>
  <c r="H22" i="17"/>
  <c r="D22" i="59" s="1"/>
  <c r="D22" i="92" s="1"/>
  <c r="AN837" i="17"/>
  <c r="H837" i="59" s="1"/>
  <c r="H837" i="92" s="1"/>
  <c r="AN777" i="17"/>
  <c r="H777" i="59"/>
  <c r="AN729" i="17"/>
  <c r="H729" i="59" s="1"/>
  <c r="H729" i="92" s="1"/>
  <c r="AN725" i="17"/>
  <c r="H725" i="59" s="1"/>
  <c r="H725" i="92" s="1"/>
  <c r="AN718" i="17"/>
  <c r="H718" i="59" s="1"/>
  <c r="H718" i="92" s="1"/>
  <c r="AN711" i="17"/>
  <c r="H711" i="59" s="1"/>
  <c r="H711" i="92" s="1"/>
  <c r="AN679" i="17"/>
  <c r="H679" i="59" s="1"/>
  <c r="AN674" i="17"/>
  <c r="H674" i="59"/>
  <c r="H674" i="92" s="1"/>
  <c r="AN661" i="17"/>
  <c r="H661" i="59" s="1"/>
  <c r="H661" i="92" s="1"/>
  <c r="AN659" i="17"/>
  <c r="H659" i="59" s="1"/>
  <c r="AN596" i="17"/>
  <c r="H596" i="59" s="1"/>
  <c r="AN594" i="17"/>
  <c r="H594" i="59" s="1"/>
  <c r="AN592" i="17"/>
  <c r="H592" i="59" s="1"/>
  <c r="I117" i="58" s="1"/>
  <c r="AN590" i="17"/>
  <c r="H590" i="59" s="1"/>
  <c r="H590" i="92" s="1"/>
  <c r="AN588" i="17"/>
  <c r="H588" i="59" s="1"/>
  <c r="AN586" i="17"/>
  <c r="H586" i="59" s="1"/>
  <c r="AN584" i="17"/>
  <c r="H584" i="59" s="1"/>
  <c r="AN582" i="17"/>
  <c r="H582" i="59" s="1"/>
  <c r="AN572" i="17"/>
  <c r="H572" i="59" s="1"/>
  <c r="H572" i="92" s="1"/>
  <c r="AN203" i="17"/>
  <c r="H203" i="59" s="1"/>
  <c r="I155" i="61" s="1"/>
  <c r="AN199" i="17"/>
  <c r="H199" i="59" s="1"/>
  <c r="I144" i="61" s="1"/>
  <c r="AN197" i="17"/>
  <c r="H197" i="59" s="1"/>
  <c r="H197" i="92" s="1"/>
  <c r="AN193" i="17"/>
  <c r="H193" i="59" s="1"/>
  <c r="H193" i="92" s="1"/>
  <c r="AN191" i="17"/>
  <c r="H191" i="59" s="1"/>
  <c r="H191" i="92" s="1"/>
  <c r="AN179" i="17"/>
  <c r="H179" i="59"/>
  <c r="H179" i="92" s="1"/>
  <c r="AN175" i="17"/>
  <c r="H175" i="59" s="1"/>
  <c r="AN173" i="17"/>
  <c r="H173" i="59" s="1"/>
  <c r="H173" i="92" s="1"/>
  <c r="AN104" i="17"/>
  <c r="H104" i="59" s="1"/>
  <c r="H104" i="92" s="1"/>
  <c r="AN102" i="17"/>
  <c r="H102" i="59" s="1"/>
  <c r="H102" i="92" s="1"/>
  <c r="AN83" i="17"/>
  <c r="H83" i="59" s="1"/>
  <c r="H83" i="92" s="1"/>
  <c r="AN79" i="17"/>
  <c r="H79" i="59" s="1"/>
  <c r="H79" i="92" s="1"/>
  <c r="AV37" i="17"/>
  <c r="I37" i="59" s="1"/>
  <c r="I37" i="92" s="1"/>
  <c r="AV35" i="17"/>
  <c r="I35" i="59" s="1"/>
  <c r="I35" i="92" s="1"/>
  <c r="AV14" i="17"/>
  <c r="I14" i="59" s="1"/>
  <c r="I14" i="92" s="1"/>
  <c r="AV12" i="17"/>
  <c r="I12" i="59" s="1"/>
  <c r="I12" i="92" s="1"/>
  <c r="AV10" i="17"/>
  <c r="I10" i="59" s="1"/>
  <c r="AV827" i="17"/>
  <c r="I827" i="59" s="1"/>
  <c r="I827" i="92" s="1"/>
  <c r="AV825" i="17"/>
  <c r="I825" i="59" s="1"/>
  <c r="I825" i="92" s="1"/>
  <c r="AV823" i="17"/>
  <c r="I823" i="59" s="1"/>
  <c r="I823" i="92" s="1"/>
  <c r="AV813" i="17"/>
  <c r="I813" i="59" s="1"/>
  <c r="AV758" i="17"/>
  <c r="I758" i="59" s="1"/>
  <c r="AV756" i="17"/>
  <c r="I756" i="59" s="1"/>
  <c r="AV752" i="17"/>
  <c r="I752" i="59"/>
  <c r="I752" i="92" s="1"/>
  <c r="AV750" i="17"/>
  <c r="I750" i="59" s="1"/>
  <c r="D425" i="59"/>
  <c r="D425" i="92" s="1"/>
  <c r="H355" i="17"/>
  <c r="D355" i="59" s="1"/>
  <c r="H305" i="17"/>
  <c r="D305" i="59" s="1"/>
  <c r="D305" i="92" s="1"/>
  <c r="H236" i="17"/>
  <c r="D236" i="59" s="1"/>
  <c r="H172" i="17"/>
  <c r="D172" i="59" s="1"/>
  <c r="H136" i="17"/>
  <c r="D136" i="59" s="1"/>
  <c r="H84" i="17"/>
  <c r="D84" i="59" s="1"/>
  <c r="D84" i="92" s="1"/>
  <c r="H14" i="17"/>
  <c r="D14" i="59" s="1"/>
  <c r="D14" i="92" s="1"/>
  <c r="H10" i="17"/>
  <c r="D10" i="59" s="1"/>
  <c r="AN784" i="17"/>
  <c r="H784" i="59" s="1"/>
  <c r="H784" i="92" s="1"/>
  <c r="AN744" i="17"/>
  <c r="H744" i="59" s="1"/>
  <c r="AN698" i="17"/>
  <c r="H698" i="59"/>
  <c r="H698" i="92" s="1"/>
  <c r="AN682" i="17"/>
  <c r="H682" i="59" s="1"/>
  <c r="J73" i="91" s="1"/>
  <c r="J74" i="91" s="1"/>
  <c r="AN647" i="17"/>
  <c r="H647" i="59" s="1"/>
  <c r="H647" i="92" s="1"/>
  <c r="AN640" i="17"/>
  <c r="H640" i="59" s="1"/>
  <c r="H640" i="92"/>
  <c r="AN621" i="17"/>
  <c r="H621" i="59" s="1"/>
  <c r="AN607" i="17"/>
  <c r="H607" i="59" s="1"/>
  <c r="H607" i="92" s="1"/>
  <c r="AN232" i="17"/>
  <c r="H232" i="59" s="1"/>
  <c r="AN230" i="17"/>
  <c r="H230" i="59" s="1"/>
  <c r="AN155" i="17"/>
  <c r="H155" i="59" s="1"/>
  <c r="AN153" i="17"/>
  <c r="H153" i="59" s="1"/>
  <c r="I9" i="63" s="1"/>
  <c r="AN151" i="17"/>
  <c r="H151" i="59" s="1"/>
  <c r="AN149" i="17"/>
  <c r="H149" i="59" s="1"/>
  <c r="AN145" i="17"/>
  <c r="H145" i="59" s="1"/>
  <c r="I8" i="63" s="1"/>
  <c r="AN143" i="17"/>
  <c r="H143" i="59" s="1"/>
  <c r="I18" i="61" s="1"/>
  <c r="AN141" i="17"/>
  <c r="H141" i="59" s="1"/>
  <c r="AN96" i="17"/>
  <c r="H96" i="59" s="1"/>
  <c r="H96" i="92" s="1"/>
  <c r="AN94" i="17"/>
  <c r="H94" i="59" s="1"/>
  <c r="H94" i="92" s="1"/>
  <c r="AN92" i="17"/>
  <c r="H92" i="59" s="1"/>
  <c r="H92" i="92" s="1"/>
  <c r="AN90" i="17"/>
  <c r="H90" i="59" s="1"/>
  <c r="H90" i="92"/>
  <c r="AN88" i="17"/>
  <c r="H88" i="59" s="1"/>
  <c r="H88" i="92" s="1"/>
  <c r="AN86" i="17"/>
  <c r="H86" i="59" s="1"/>
  <c r="H86" i="92" s="1"/>
  <c r="AV21" i="17"/>
  <c r="I21" i="59" s="1"/>
  <c r="I21" i="92" s="1"/>
  <c r="AV53" i="17"/>
  <c r="I53" i="59" s="1"/>
  <c r="I53" i="92" s="1"/>
  <c r="AV51" i="17"/>
  <c r="I51" i="59" s="1"/>
  <c r="I51" i="92" s="1"/>
  <c r="AV47" i="17"/>
  <c r="I47" i="59" s="1"/>
  <c r="AV781" i="17"/>
  <c r="I781" i="59" s="1"/>
  <c r="I781" i="92" s="1"/>
  <c r="AV779" i="17"/>
  <c r="I779" i="59"/>
  <c r="AV777" i="17"/>
  <c r="I777" i="59"/>
  <c r="I777" i="92" s="1"/>
  <c r="AV775" i="17"/>
  <c r="I775" i="59" s="1"/>
  <c r="AV773" i="17"/>
  <c r="I773" i="59" s="1"/>
  <c r="J255" i="61" s="1"/>
  <c r="AV771" i="17"/>
  <c r="I771" i="59" s="1"/>
  <c r="AV769" i="17"/>
  <c r="I769" i="59" s="1"/>
  <c r="I769" i="92" s="1"/>
  <c r="AV623" i="17"/>
  <c r="I623" i="59" s="1"/>
  <c r="AV621" i="17"/>
  <c r="I621" i="59" s="1"/>
  <c r="AV600" i="17"/>
  <c r="I600" i="59" s="1"/>
  <c r="AN670" i="17"/>
  <c r="H670" i="59"/>
  <c r="H670" i="92"/>
  <c r="H413" i="17"/>
  <c r="D413" i="59" s="1"/>
  <c r="D413" i="92" s="1"/>
  <c r="H411" i="17"/>
  <c r="D411" i="59" s="1"/>
  <c r="D411" i="92" s="1"/>
  <c r="H343" i="17"/>
  <c r="D343" i="59" s="1"/>
  <c r="D343" i="92" s="1"/>
  <c r="H297" i="17"/>
  <c r="D297" i="59" s="1"/>
  <c r="D297" i="92" s="1"/>
  <c r="H289" i="17"/>
  <c r="D289" i="59" s="1"/>
  <c r="D289" i="92" s="1"/>
  <c r="H262" i="17"/>
  <c r="D262" i="59" s="1"/>
  <c r="D262" i="92" s="1"/>
  <c r="H222" i="17"/>
  <c r="D222" i="59" s="1"/>
  <c r="E26" i="63" s="1"/>
  <c r="H196" i="17"/>
  <c r="D196" i="59"/>
  <c r="D196" i="92" s="1"/>
  <c r="H168" i="17"/>
  <c r="D168" i="59" s="1"/>
  <c r="D168" i="92" s="1"/>
  <c r="H164" i="17"/>
  <c r="D164" i="59" s="1"/>
  <c r="E60" i="61" s="1"/>
  <c r="H124" i="17"/>
  <c r="D124" i="59" s="1"/>
  <c r="H122" i="17"/>
  <c r="D122" i="59" s="1"/>
  <c r="D122" i="92" s="1"/>
  <c r="H114" i="17"/>
  <c r="D114" i="59" s="1"/>
  <c r="D114" i="92" s="1"/>
  <c r="H110" i="17"/>
  <c r="D110" i="59" s="1"/>
  <c r="H32" i="17"/>
  <c r="D32" i="59" s="1"/>
  <c r="D32" i="92" s="1"/>
  <c r="AN789" i="17"/>
  <c r="H789" i="59" s="1"/>
  <c r="H789" i="92" s="1"/>
  <c r="AN787" i="17"/>
  <c r="H787" i="59" s="1"/>
  <c r="H787" i="92" s="1"/>
  <c r="AN763" i="17"/>
  <c r="H763" i="59" s="1"/>
  <c r="I105" i="61" s="1"/>
  <c r="AN749" i="17"/>
  <c r="H749" i="59" s="1"/>
  <c r="AN673" i="17"/>
  <c r="H673" i="59" s="1"/>
  <c r="H673" i="92" s="1"/>
  <c r="AN660" i="17"/>
  <c r="H660" i="59" s="1"/>
  <c r="H660" i="92" s="1"/>
  <c r="AN595" i="17"/>
  <c r="H595" i="59" s="1"/>
  <c r="AN593" i="17"/>
  <c r="H593" i="59" s="1"/>
  <c r="AN589" i="17"/>
  <c r="H589" i="59" s="1"/>
  <c r="AN567" i="17"/>
  <c r="H567" i="59" s="1"/>
  <c r="AN194" i="17"/>
  <c r="H194" i="59" s="1"/>
  <c r="I137" i="61" s="1"/>
  <c r="AN190" i="17"/>
  <c r="H190" i="59" s="1"/>
  <c r="AN188" i="17"/>
  <c r="H188" i="59"/>
  <c r="H188" i="92" s="1"/>
  <c r="AN186" i="17"/>
  <c r="H186" i="59" s="1"/>
  <c r="AN184" i="17"/>
  <c r="H184" i="59" s="1"/>
  <c r="AN182" i="17"/>
  <c r="H182" i="59" s="1"/>
  <c r="H182" i="92" s="1"/>
  <c r="AN178" i="17"/>
  <c r="H178" i="59" s="1"/>
  <c r="H178" i="92" s="1"/>
  <c r="AN176" i="17"/>
  <c r="H176" i="59" s="1"/>
  <c r="AN68" i="17"/>
  <c r="H68" i="59" s="1"/>
  <c r="H68" i="92" s="1"/>
  <c r="AN57" i="17"/>
  <c r="H57" i="59" s="1"/>
  <c r="H57" i="92" s="1"/>
  <c r="AV46" i="17"/>
  <c r="I46" i="59" s="1"/>
  <c r="I46" i="92" s="1"/>
  <c r="AV44" i="17"/>
  <c r="I44" i="59" s="1"/>
  <c r="I44" i="92" s="1"/>
  <c r="AV42" i="17"/>
  <c r="I42" i="59" s="1"/>
  <c r="I42" i="92" s="1"/>
  <c r="AV60" i="17"/>
  <c r="I60" i="59" s="1"/>
  <c r="AV58" i="17"/>
  <c r="I58" i="59" s="1"/>
  <c r="I58" i="92" s="1"/>
  <c r="AV834" i="17"/>
  <c r="I834" i="59" s="1"/>
  <c r="I834" i="92" s="1"/>
  <c r="AV792" i="17"/>
  <c r="I792" i="59" s="1"/>
  <c r="I792" i="92" s="1"/>
  <c r="AV790" i="17"/>
  <c r="I790" i="59" s="1"/>
  <c r="I790" i="92" s="1"/>
  <c r="AV753" i="17"/>
  <c r="I753" i="59"/>
  <c r="J207" i="61" s="1"/>
  <c r="AV683" i="17"/>
  <c r="I683" i="59" s="1"/>
  <c r="J22" i="83" s="1"/>
  <c r="AV681" i="17"/>
  <c r="I681" i="59" s="1"/>
  <c r="I681" i="92" s="1"/>
  <c r="H329" i="17"/>
  <c r="D329" i="59" s="1"/>
  <c r="D329" i="92" s="1"/>
  <c r="H279" i="17"/>
  <c r="D279" i="59" s="1"/>
  <c r="D279" i="92" s="1"/>
  <c r="H70" i="17"/>
  <c r="D70" i="59"/>
  <c r="D70" i="92" s="1"/>
  <c r="AN743" i="17"/>
  <c r="H743" i="59" s="1"/>
  <c r="I147" i="61" s="1"/>
  <c r="AN715" i="17"/>
  <c r="H715" i="59" s="1"/>
  <c r="H715" i="92" s="1"/>
  <c r="AN699" i="17"/>
  <c r="H699" i="59"/>
  <c r="H699" i="92" s="1"/>
  <c r="AN639" i="17"/>
  <c r="H639" i="59" s="1"/>
  <c r="H639" i="92" s="1"/>
  <c r="AN95" i="17"/>
  <c r="H95" i="59" s="1"/>
  <c r="H95" i="92" s="1"/>
  <c r="AV52" i="17"/>
  <c r="I52" i="59" s="1"/>
  <c r="I52" i="92" s="1"/>
  <c r="AV50" i="17"/>
  <c r="I50" i="59"/>
  <c r="I50" i="92" s="1"/>
  <c r="AV776" i="17"/>
  <c r="I776" i="59" s="1"/>
  <c r="AV774" i="17"/>
  <c r="I774" i="59" s="1"/>
  <c r="AV655" i="17"/>
  <c r="I655" i="59" s="1"/>
  <c r="I655" i="92" s="1"/>
  <c r="AV632" i="17"/>
  <c r="I632" i="59" s="1"/>
  <c r="H254" i="17"/>
  <c r="D254" i="59" s="1"/>
  <c r="AV205" i="17"/>
  <c r="I205" i="59" s="1"/>
  <c r="AV203" i="17"/>
  <c r="I203" i="59"/>
  <c r="AV168" i="17"/>
  <c r="I168" i="59" s="1"/>
  <c r="AV164" i="17"/>
  <c r="I164" i="59" s="1"/>
  <c r="I164" i="92" s="1"/>
  <c r="AV162" i="17"/>
  <c r="I162" i="59" s="1"/>
  <c r="J48" i="61" s="1"/>
  <c r="AV112" i="17"/>
  <c r="I112" i="59" s="1"/>
  <c r="AV110" i="17"/>
  <c r="I110" i="59" s="1"/>
  <c r="K11" i="89" s="1"/>
  <c r="K12" i="89" s="1"/>
  <c r="H200" i="70" s="1"/>
  <c r="AV746" i="17"/>
  <c r="I746" i="59" s="1"/>
  <c r="AV736" i="17"/>
  <c r="I736" i="59" s="1"/>
  <c r="I736" i="92" s="1"/>
  <c r="AV721" i="17"/>
  <c r="I721" i="59" s="1"/>
  <c r="I721" i="92" s="1"/>
  <c r="AV719" i="17"/>
  <c r="I719" i="59" s="1"/>
  <c r="I719" i="92" s="1"/>
  <c r="AV717" i="17"/>
  <c r="I717" i="59" s="1"/>
  <c r="I717" i="92" s="1"/>
  <c r="AV703" i="17"/>
  <c r="I703" i="59"/>
  <c r="I703" i="92" s="1"/>
  <c r="AV695" i="17"/>
  <c r="I695" i="59" s="1"/>
  <c r="I695" i="92" s="1"/>
  <c r="AV682" i="17"/>
  <c r="I682" i="59" s="1"/>
  <c r="I682" i="92" s="1"/>
  <c r="AV680" i="17"/>
  <c r="I680" i="59" s="1"/>
  <c r="I680" i="92" s="1"/>
  <c r="AV630" i="17"/>
  <c r="I630" i="59"/>
  <c r="I630" i="92" s="1"/>
  <c r="AV628" i="17"/>
  <c r="I628" i="59" s="1"/>
  <c r="AV626" i="17"/>
  <c r="I626" i="59" s="1"/>
  <c r="J157" i="58" s="1"/>
  <c r="I626" i="92"/>
  <c r="AV624" i="17"/>
  <c r="I624" i="59"/>
  <c r="AV622" i="17"/>
  <c r="I622" i="59" s="1"/>
  <c r="AV620" i="17"/>
  <c r="I620" i="59" s="1"/>
  <c r="AV618" i="17"/>
  <c r="I618" i="59"/>
  <c r="I618" i="92" s="1"/>
  <c r="AV614" i="17"/>
  <c r="I614" i="59" s="1"/>
  <c r="I614" i="92" s="1"/>
  <c r="AV603" i="17"/>
  <c r="I603" i="59" s="1"/>
  <c r="AV601" i="17"/>
  <c r="I601" i="59" s="1"/>
  <c r="AV597" i="17"/>
  <c r="I597" i="59" s="1"/>
  <c r="I597" i="92"/>
  <c r="AV581" i="17"/>
  <c r="I581" i="59" s="1"/>
  <c r="I581" i="92" s="1"/>
  <c r="AV573" i="17"/>
  <c r="I573" i="59" s="1"/>
  <c r="J179" i="58" s="1"/>
  <c r="AV571" i="17"/>
  <c r="I571" i="59" s="1"/>
  <c r="I571" i="92" s="1"/>
  <c r="AV569" i="17"/>
  <c r="I569" i="59"/>
  <c r="I569" i="92" s="1"/>
  <c r="J105" i="58"/>
  <c r="AV263" i="17"/>
  <c r="I263" i="59" s="1"/>
  <c r="I263" i="92" s="1"/>
  <c r="AV261" i="17"/>
  <c r="I261" i="59" s="1"/>
  <c r="I261" i="92" s="1"/>
  <c r="AV224" i="17"/>
  <c r="I224" i="59" s="1"/>
  <c r="I224" i="92"/>
  <c r="AV195" i="17"/>
  <c r="I195" i="59" s="1"/>
  <c r="I195" i="92" s="1"/>
  <c r="AV193" i="17"/>
  <c r="I193" i="59" s="1"/>
  <c r="I193" i="92" s="1"/>
  <c r="AV160" i="17"/>
  <c r="I160" i="59"/>
  <c r="AV131" i="17"/>
  <c r="I131" i="59" s="1"/>
  <c r="I131" i="92" s="1"/>
  <c r="AV129" i="17"/>
  <c r="I129" i="59" s="1"/>
  <c r="K33" i="91" s="1"/>
  <c r="K34" i="91" s="1"/>
  <c r="AV104" i="17"/>
  <c r="I104" i="59" s="1"/>
  <c r="I104" i="92" s="1"/>
  <c r="AV100" i="17"/>
  <c r="I100" i="59" s="1"/>
  <c r="I100" i="92" s="1"/>
  <c r="AV98" i="17"/>
  <c r="I98" i="59" s="1"/>
  <c r="I98" i="92" s="1"/>
  <c r="AV69" i="17"/>
  <c r="I69" i="59"/>
  <c r="I69" i="92" s="1"/>
  <c r="AV67" i="17"/>
  <c r="I67" i="59"/>
  <c r="I67" i="92" s="1"/>
  <c r="AV63" i="17"/>
  <c r="I63" i="59" s="1"/>
  <c r="I63" i="92" s="1"/>
  <c r="BD28" i="17"/>
  <c r="J28" i="59" s="1"/>
  <c r="BD26" i="17"/>
  <c r="J26" i="59" s="1"/>
  <c r="L8" i="89" s="1"/>
  <c r="L10" i="89" s="1"/>
  <c r="I199" i="70" s="1"/>
  <c r="BD835" i="17"/>
  <c r="J835" i="59" s="1"/>
  <c r="J835" i="92" s="1"/>
  <c r="BD831" i="17"/>
  <c r="J831" i="59"/>
  <c r="J831" i="92" s="1"/>
  <c r="BD829" i="17"/>
  <c r="J829" i="59" s="1"/>
  <c r="J829" i="92" s="1"/>
  <c r="BD802" i="17"/>
  <c r="J802" i="59" s="1"/>
  <c r="J802" i="92" s="1"/>
  <c r="BD768" i="17"/>
  <c r="J768" i="59" s="1"/>
  <c r="BD764" i="17"/>
  <c r="J764" i="59"/>
  <c r="BD741" i="17"/>
  <c r="J741" i="59" s="1"/>
  <c r="BD739" i="17"/>
  <c r="J739" i="59" s="1"/>
  <c r="BD694" i="17"/>
  <c r="J694" i="59" s="1"/>
  <c r="J694" i="92" s="1"/>
  <c r="BD677" i="17"/>
  <c r="J677" i="59" s="1"/>
  <c r="J677" i="92" s="1"/>
  <c r="BD675" i="17"/>
  <c r="J675" i="59" s="1"/>
  <c r="J675" i="92" s="1"/>
  <c r="BD662" i="17"/>
  <c r="J662" i="59" s="1"/>
  <c r="BD660" i="17"/>
  <c r="J660" i="59" s="1"/>
  <c r="J660" i="92" s="1"/>
  <c r="BD658" i="17"/>
  <c r="J658" i="59" s="1"/>
  <c r="J658" i="92" s="1"/>
  <c r="BD654" i="17"/>
  <c r="J654" i="59" s="1"/>
  <c r="J654" i="92" s="1"/>
  <c r="BD622" i="17"/>
  <c r="J622" i="59"/>
  <c r="K141" i="58" s="1"/>
  <c r="BD620" i="17"/>
  <c r="J620" i="59" s="1"/>
  <c r="BD614" i="17"/>
  <c r="J614" i="59" s="1"/>
  <c r="J614" i="92" s="1"/>
  <c r="BD593" i="17"/>
  <c r="J593" i="59" s="1"/>
  <c r="K118" i="58" s="1"/>
  <c r="BD149" i="17"/>
  <c r="J149" i="59"/>
  <c r="BL654" i="17"/>
  <c r="K654" i="59" s="1"/>
  <c r="K654" i="92" s="1"/>
  <c r="AV749" i="17"/>
  <c r="I749" i="59"/>
  <c r="I749" i="92" s="1"/>
  <c r="AV732" i="17"/>
  <c r="I732" i="59" s="1"/>
  <c r="I732" i="92" s="1"/>
  <c r="AV730" i="17"/>
  <c r="I730" i="59" s="1"/>
  <c r="AV726" i="17"/>
  <c r="I726" i="59" s="1"/>
  <c r="I726" i="92" s="1"/>
  <c r="AV678" i="17"/>
  <c r="I678" i="59" s="1"/>
  <c r="I678" i="92" s="1"/>
  <c r="AV676" i="17"/>
  <c r="I676" i="59"/>
  <c r="I676" i="92" s="1"/>
  <c r="AV674" i="17"/>
  <c r="I674" i="59" s="1"/>
  <c r="I674" i="92" s="1"/>
  <c r="AV175" i="17"/>
  <c r="I175" i="59" s="1"/>
  <c r="AV173" i="17"/>
  <c r="I173" i="59" s="1"/>
  <c r="I173" i="92" s="1"/>
  <c r="AV171" i="17"/>
  <c r="I171" i="59" s="1"/>
  <c r="J101" i="61" s="1"/>
  <c r="AV150" i="17"/>
  <c r="I150" i="59" s="1"/>
  <c r="I150" i="92" s="1"/>
  <c r="J47" i="61"/>
  <c r="J49" i="61" s="1"/>
  <c r="J50" i="61" s="1"/>
  <c r="H79" i="70" s="1"/>
  <c r="AV119" i="17"/>
  <c r="I119" i="59" s="1"/>
  <c r="I119" i="92" s="1"/>
  <c r="AV113" i="17"/>
  <c r="I113" i="59" s="1"/>
  <c r="I113" i="92" s="1"/>
  <c r="AV86" i="17"/>
  <c r="I86" i="59"/>
  <c r="I86" i="92" s="1"/>
  <c r="AV84" i="17"/>
  <c r="I84" i="59" s="1"/>
  <c r="I84" i="92"/>
  <c r="AV82" i="17"/>
  <c r="I82" i="59" s="1"/>
  <c r="I82" i="92" s="1"/>
  <c r="AV78" i="17"/>
  <c r="I78" i="59"/>
  <c r="I78" i="92" s="1"/>
  <c r="BD41" i="17"/>
  <c r="J41" i="59" s="1"/>
  <c r="J41" i="92" s="1"/>
  <c r="BD35" i="17"/>
  <c r="J35" i="59"/>
  <c r="J35" i="92" s="1"/>
  <c r="BD14" i="17"/>
  <c r="J14" i="59" s="1"/>
  <c r="J14" i="92" s="1"/>
  <c r="BD8" i="17"/>
  <c r="J8" i="59" s="1"/>
  <c r="L8" i="91" s="1"/>
  <c r="L9" i="91"/>
  <c r="BD813" i="17"/>
  <c r="J813" i="59" s="1"/>
  <c r="J813" i="92" s="1"/>
  <c r="BD809" i="17"/>
  <c r="J809" i="59"/>
  <c r="J809" i="92" s="1"/>
  <c r="BD807" i="17"/>
  <c r="J807" i="59" s="1"/>
  <c r="J807" i="92" s="1"/>
  <c r="BD786" i="17"/>
  <c r="J786" i="59" s="1"/>
  <c r="J786" i="92" s="1"/>
  <c r="BD775" i="17"/>
  <c r="J775" i="59"/>
  <c r="K267" i="61" s="1"/>
  <c r="BD750" i="17"/>
  <c r="J750" i="59" s="1"/>
  <c r="BD748" i="17"/>
  <c r="J748" i="59" s="1"/>
  <c r="J748" i="92" s="1"/>
  <c r="BD721" i="17"/>
  <c r="J721" i="59" s="1"/>
  <c r="J721" i="92" s="1"/>
  <c r="BD688" i="17"/>
  <c r="J688" i="59" s="1"/>
  <c r="K25" i="83" s="1"/>
  <c r="BD682" i="17"/>
  <c r="J682" i="59" s="1"/>
  <c r="L73" i="91" s="1"/>
  <c r="L74" i="91" s="1"/>
  <c r="BD671" i="17"/>
  <c r="J671" i="59" s="1"/>
  <c r="J671" i="92" s="1"/>
  <c r="BD669" i="17"/>
  <c r="J669" i="59" s="1"/>
  <c r="J669" i="92" s="1"/>
  <c r="BD640" i="17"/>
  <c r="J640" i="59" s="1"/>
  <c r="J640" i="92" s="1"/>
  <c r="BD638" i="17"/>
  <c r="J638" i="59" s="1"/>
  <c r="K202" i="58" s="1"/>
  <c r="BD636" i="17"/>
  <c r="J636" i="59" s="1"/>
  <c r="BD606" i="17"/>
  <c r="J606" i="59" s="1"/>
  <c r="J606" i="92" s="1"/>
  <c r="BD587" i="17"/>
  <c r="J587" i="59" s="1"/>
  <c r="BD581" i="17"/>
  <c r="J581" i="59" s="1"/>
  <c r="J581" i="92" s="1"/>
  <c r="BD261" i="17"/>
  <c r="J261" i="59"/>
  <c r="J261" i="92" s="1"/>
  <c r="BD240" i="17"/>
  <c r="J240" i="59" s="1"/>
  <c r="BD199" i="17"/>
  <c r="J199" i="59" s="1"/>
  <c r="BD193" i="17"/>
  <c r="J193" i="59" s="1"/>
  <c r="K132" i="61" s="1"/>
  <c r="BL828" i="17"/>
  <c r="K828" i="59"/>
  <c r="K828" i="92" s="1"/>
  <c r="BL826" i="17"/>
  <c r="K826" i="59" s="1"/>
  <c r="K826" i="92" s="1"/>
  <c r="BL816" i="17"/>
  <c r="K816" i="59" s="1"/>
  <c r="K816" i="92" s="1"/>
  <c r="BL814" i="17"/>
  <c r="K814" i="59" s="1"/>
  <c r="K814" i="92" s="1"/>
  <c r="BL808" i="17"/>
  <c r="K808" i="59" s="1"/>
  <c r="K808" i="92" s="1"/>
  <c r="BL738" i="17"/>
  <c r="K738" i="59"/>
  <c r="BL714" i="17"/>
  <c r="K714" i="59" s="1"/>
  <c r="K714" i="92" s="1"/>
  <c r="BL642" i="17"/>
  <c r="K642" i="59" s="1"/>
  <c r="K642" i="92" s="1"/>
  <c r="BL638" i="17"/>
  <c r="K638" i="59" s="1"/>
  <c r="L202" i="58" s="1"/>
  <c r="BL636" i="17"/>
  <c r="K636" i="59" s="1"/>
  <c r="K636" i="92" s="1"/>
  <c r="BD765" i="17"/>
  <c r="J765" i="59" s="1"/>
  <c r="J765" i="92" s="1"/>
  <c r="BD738" i="17"/>
  <c r="J738" i="59" s="1"/>
  <c r="K63" i="61" s="1"/>
  <c r="BD736" i="17"/>
  <c r="J736" i="59" s="1"/>
  <c r="BD686" i="17"/>
  <c r="J686" i="59" s="1"/>
  <c r="BD629" i="17"/>
  <c r="J629" i="59" s="1"/>
  <c r="J629" i="92" s="1"/>
  <c r="BL555" i="17"/>
  <c r="K555" i="59" s="1"/>
  <c r="K555" i="92" s="1"/>
  <c r="BD183" i="17"/>
  <c r="J183" i="59" s="1"/>
  <c r="BL794" i="17"/>
  <c r="K794" i="59" s="1"/>
  <c r="K794" i="92" s="1"/>
  <c r="BL792" i="17"/>
  <c r="K792" i="59" s="1"/>
  <c r="K792" i="92" s="1"/>
  <c r="BL702" i="17"/>
  <c r="K702" i="59" s="1"/>
  <c r="BL624" i="17"/>
  <c r="K624" i="59" s="1"/>
  <c r="BL620" i="17"/>
  <c r="K620" i="59"/>
  <c r="L154" i="58" s="1"/>
  <c r="AV254" i="17"/>
  <c r="I254" i="59"/>
  <c r="AV252" i="17"/>
  <c r="I252" i="59" s="1"/>
  <c r="AV215" i="17"/>
  <c r="I215" i="59" s="1"/>
  <c r="I215" i="92" s="1"/>
  <c r="AV190" i="17"/>
  <c r="I190" i="59" s="1"/>
  <c r="AV184" i="17"/>
  <c r="I184" i="59" s="1"/>
  <c r="AV153" i="17"/>
  <c r="I153" i="59"/>
  <c r="I153" i="92" s="1"/>
  <c r="AV149" i="17"/>
  <c r="I149" i="59" s="1"/>
  <c r="I149" i="92" s="1"/>
  <c r="AV89" i="17"/>
  <c r="I89" i="59" s="1"/>
  <c r="AV64" i="17"/>
  <c r="I64" i="59" s="1"/>
  <c r="I64" i="92" s="1"/>
  <c r="BD19" i="17"/>
  <c r="J19" i="59" s="1"/>
  <c r="J19" i="92" s="1"/>
  <c r="BD828" i="17"/>
  <c r="J828" i="59" s="1"/>
  <c r="J828" i="92" s="1"/>
  <c r="BD826" i="17"/>
  <c r="J826" i="59" s="1"/>
  <c r="J826" i="92" s="1"/>
  <c r="BD820" i="17"/>
  <c r="J820" i="59" s="1"/>
  <c r="J820" i="92" s="1"/>
  <c r="BD818" i="17"/>
  <c r="J818" i="59" s="1"/>
  <c r="J818" i="92" s="1"/>
  <c r="BD803" i="17"/>
  <c r="J803" i="59" s="1"/>
  <c r="BD801" i="17"/>
  <c r="J801" i="59" s="1"/>
  <c r="J801" i="92" s="1"/>
  <c r="BD784" i="17"/>
  <c r="J784" i="59" s="1"/>
  <c r="J784" i="92" s="1"/>
  <c r="BD753" i="17"/>
  <c r="J753" i="59" s="1"/>
  <c r="K207" i="61" s="1"/>
  <c r="BD647" i="17"/>
  <c r="J647" i="59" s="1"/>
  <c r="J647" i="92" s="1"/>
  <c r="BD632" i="17"/>
  <c r="J632" i="59" s="1"/>
  <c r="BD617" i="17"/>
  <c r="J617" i="59"/>
  <c r="BD615" i="17"/>
  <c r="J615" i="59"/>
  <c r="K149" i="58" s="1"/>
  <c r="BD85" i="17"/>
  <c r="J85" i="59" s="1"/>
  <c r="J85" i="92" s="1"/>
  <c r="BD79" i="17"/>
  <c r="J79" i="59" s="1"/>
  <c r="J79" i="92" s="1"/>
  <c r="BL780" i="17"/>
  <c r="K780" i="59" s="1"/>
  <c r="K780" i="92" s="1"/>
  <c r="BL690" i="17"/>
  <c r="K690" i="59" s="1"/>
  <c r="K690" i="92" s="1"/>
  <c r="BL606" i="17"/>
  <c r="K606" i="59" s="1"/>
  <c r="L192" i="58" s="1"/>
  <c r="BL533" i="17"/>
  <c r="K533" i="59" s="1"/>
  <c r="K533" i="92"/>
  <c r="BL517" i="17"/>
  <c r="K517" i="59" s="1"/>
  <c r="K517" i="92" s="1"/>
  <c r="AV79" i="17"/>
  <c r="I79" i="59"/>
  <c r="I79" i="92" s="1"/>
  <c r="BD40" i="17"/>
  <c r="J40" i="59" s="1"/>
  <c r="J40" i="92" s="1"/>
  <c r="BD11" i="17"/>
  <c r="J11" i="59" s="1"/>
  <c r="L6" i="91" s="1"/>
  <c r="L7" i="91" s="1"/>
  <c r="BD808" i="17"/>
  <c r="J808" i="59" s="1"/>
  <c r="J808" i="92" s="1"/>
  <c r="BD806" i="17"/>
  <c r="J806" i="59" s="1"/>
  <c r="J806" i="92" s="1"/>
  <c r="BD797" i="17"/>
  <c r="J797" i="59" s="1"/>
  <c r="BD795" i="17"/>
  <c r="J795" i="59" s="1"/>
  <c r="J795" i="92" s="1"/>
  <c r="BD780" i="17"/>
  <c r="J780" i="59" s="1"/>
  <c r="J780" i="92" s="1"/>
  <c r="BD770" i="17"/>
  <c r="J770" i="59"/>
  <c r="BD704" i="17"/>
  <c r="J704" i="59" s="1"/>
  <c r="J704" i="92" s="1"/>
  <c r="BD668" i="17"/>
  <c r="J668" i="59" s="1"/>
  <c r="J668" i="92" s="1"/>
  <c r="BD645" i="17"/>
  <c r="J645" i="59" s="1"/>
  <c r="J645" i="92" s="1"/>
  <c r="BD582" i="17"/>
  <c r="J582" i="59" s="1"/>
  <c r="J582" i="92" s="1"/>
  <c r="BD171" i="17"/>
  <c r="J171" i="59" s="1"/>
  <c r="K101" i="61" s="1"/>
  <c r="BD169" i="17"/>
  <c r="J169" i="59" s="1"/>
  <c r="BD163" i="17"/>
  <c r="J163" i="59" s="1"/>
  <c r="J163" i="92" s="1"/>
  <c r="BD71" i="17"/>
  <c r="J71" i="59" s="1"/>
  <c r="J71" i="92" s="1"/>
  <c r="BD69" i="17"/>
  <c r="J69" i="59"/>
  <c r="J69" i="92" s="1"/>
  <c r="BL686" i="17"/>
  <c r="K686" i="59" s="1"/>
  <c r="M81" i="91" s="1"/>
  <c r="M82" i="91" s="1"/>
  <c r="BL678" i="17"/>
  <c r="K678" i="59" s="1"/>
  <c r="K678" i="92" s="1"/>
  <c r="BL596" i="17"/>
  <c r="K596" i="59" s="1"/>
  <c r="K596" i="92" s="1"/>
  <c r="BL594" i="17"/>
  <c r="K594" i="59" s="1"/>
  <c r="K594" i="92" s="1"/>
  <c r="BL584" i="17"/>
  <c r="K584" i="59" s="1"/>
  <c r="K584" i="92" s="1"/>
  <c r="BL582" i="17"/>
  <c r="K582" i="59" s="1"/>
  <c r="K582" i="92" s="1"/>
  <c r="BL453" i="17"/>
  <c r="K453" i="59" s="1"/>
  <c r="K453" i="92" s="1"/>
  <c r="BL427" i="17"/>
  <c r="K427" i="59" s="1"/>
  <c r="BL415" i="17"/>
  <c r="K415" i="59" s="1"/>
  <c r="K415" i="92" s="1"/>
  <c r="BL102" i="17"/>
  <c r="K102" i="59" s="1"/>
  <c r="K102" i="92" s="1"/>
  <c r="BL742" i="17"/>
  <c r="K742" i="59" s="1"/>
  <c r="BL570" i="17"/>
  <c r="K570" i="59" s="1"/>
  <c r="BL393" i="17"/>
  <c r="K393" i="59" s="1"/>
  <c r="BL337" i="17"/>
  <c r="K337" i="59"/>
  <c r="K337" i="92" s="1"/>
  <c r="BL333" i="17"/>
  <c r="K333" i="59" s="1"/>
  <c r="K333" i="92" s="1"/>
  <c r="BL331" i="17"/>
  <c r="K331" i="59" s="1"/>
  <c r="K331" i="92"/>
  <c r="BL329" i="17"/>
  <c r="K329" i="59" s="1"/>
  <c r="K329" i="92" s="1"/>
  <c r="BL190" i="17"/>
  <c r="K190" i="59" s="1"/>
  <c r="BL186" i="17"/>
  <c r="K186" i="59" s="1"/>
  <c r="L15" i="63" s="1"/>
  <c r="BL184" i="17"/>
  <c r="K184" i="59"/>
  <c r="K184" i="92" s="1"/>
  <c r="BL178" i="17"/>
  <c r="K178" i="59" s="1"/>
  <c r="BL78" i="17"/>
  <c r="K78" i="59"/>
  <c r="K78" i="92" s="1"/>
  <c r="BL76" i="17"/>
  <c r="K76" i="59"/>
  <c r="K76" i="92" s="1"/>
  <c r="BL72" i="17"/>
  <c r="K72" i="59" s="1"/>
  <c r="K72" i="92" s="1"/>
  <c r="BL70" i="17"/>
  <c r="K70" i="59" s="1"/>
  <c r="K70" i="92" s="1"/>
  <c r="BL58" i="17"/>
  <c r="K58" i="59" s="1"/>
  <c r="K58" i="92" s="1"/>
  <c r="BL54" i="17"/>
  <c r="K54" i="59" s="1"/>
  <c r="K54" i="92" s="1"/>
  <c r="BL52" i="17"/>
  <c r="K52" i="59" s="1"/>
  <c r="K52" i="92" s="1"/>
  <c r="BL387" i="17"/>
  <c r="K387" i="59" s="1"/>
  <c r="K387" i="92" s="1"/>
  <c r="BL156" i="17"/>
  <c r="K156" i="59" s="1"/>
  <c r="K156" i="92" s="1"/>
  <c r="BL154" i="17"/>
  <c r="K154" i="59" s="1"/>
  <c r="BL309" i="17"/>
  <c r="K309" i="59" s="1"/>
  <c r="K309" i="92" s="1"/>
  <c r="BL307" i="17"/>
  <c r="K307" i="59" s="1"/>
  <c r="K307" i="92"/>
  <c r="BL295" i="17"/>
  <c r="K295" i="59" s="1"/>
  <c r="BL228" i="17"/>
  <c r="K228" i="59" s="1"/>
  <c r="L28" i="63" s="1"/>
  <c r="BL226" i="17"/>
  <c r="K226" i="59" s="1"/>
  <c r="BL148" i="17"/>
  <c r="K148" i="59" s="1"/>
  <c r="BL144" i="17"/>
  <c r="K144" i="59" s="1"/>
  <c r="BL507" i="17"/>
  <c r="K507" i="59" s="1"/>
  <c r="K507" i="92" s="1"/>
  <c r="BL505" i="17"/>
  <c r="K505" i="59" s="1"/>
  <c r="BL483" i="17"/>
  <c r="K483" i="59" s="1"/>
  <c r="K483" i="92" s="1"/>
  <c r="BL481" i="17"/>
  <c r="K481" i="59" s="1"/>
  <c r="K481" i="92" s="1"/>
  <c r="BL477" i="17"/>
  <c r="K477" i="59"/>
  <c r="K477" i="92" s="1"/>
  <c r="BL475" i="17"/>
  <c r="K475" i="59" s="1"/>
  <c r="K475" i="92" s="1"/>
  <c r="BL369" i="17"/>
  <c r="K369" i="59" s="1"/>
  <c r="BL367" i="17"/>
  <c r="K367" i="59" s="1"/>
  <c r="L17" i="58" s="1"/>
  <c r="BL273" i="17"/>
  <c r="K273" i="59" s="1"/>
  <c r="K273" i="92" s="1"/>
  <c r="BL271" i="17"/>
  <c r="K271" i="59" s="1"/>
  <c r="K271" i="92" s="1"/>
  <c r="BL267" i="17"/>
  <c r="K267" i="59"/>
  <c r="K267" i="92" s="1"/>
  <c r="BL265" i="17"/>
  <c r="K265" i="59" s="1"/>
  <c r="K265" i="92" s="1"/>
  <c r="BL210" i="17"/>
  <c r="K210" i="59" s="1"/>
  <c r="AF310" i="17"/>
  <c r="G310" i="59" s="1"/>
  <c r="G310" i="92" s="1"/>
  <c r="X729" i="17"/>
  <c r="F729" i="59" s="1"/>
  <c r="F729" i="92" s="1"/>
  <c r="X689" i="17"/>
  <c r="F689" i="59" s="1"/>
  <c r="F689" i="92" s="1"/>
  <c r="X687" i="17"/>
  <c r="F687" i="59" s="1"/>
  <c r="F687" i="92" s="1"/>
  <c r="X643" i="17"/>
  <c r="F643" i="59" s="1"/>
  <c r="F643" i="92" s="1"/>
  <c r="X641" i="17"/>
  <c r="F641" i="59" s="1"/>
  <c r="F641" i="92" s="1"/>
  <c r="X639" i="17"/>
  <c r="F639" i="59" s="1"/>
  <c r="F639" i="92" s="1"/>
  <c r="X352" i="17"/>
  <c r="F352" i="59"/>
  <c r="F352" i="92" s="1"/>
  <c r="X193" i="17"/>
  <c r="F193" i="59" s="1"/>
  <c r="G132" i="61" s="1"/>
  <c r="X727" i="17"/>
  <c r="F727" i="59" s="1"/>
  <c r="F727" i="92" s="1"/>
  <c r="AF143" i="17"/>
  <c r="G143" i="59" s="1"/>
  <c r="H18" i="61" s="1"/>
  <c r="AF111" i="17"/>
  <c r="G111" i="59" s="1"/>
  <c r="X19" i="17"/>
  <c r="F19" i="59" s="1"/>
  <c r="X769" i="17"/>
  <c r="F769" i="59" s="1"/>
  <c r="G231" i="61" s="1"/>
  <c r="X767" i="17"/>
  <c r="F767" i="59" s="1"/>
  <c r="G219" i="61" s="1"/>
  <c r="AF460" i="17"/>
  <c r="G460" i="59" s="1"/>
  <c r="G460" i="92" s="1"/>
  <c r="AF438" i="17"/>
  <c r="G438" i="59"/>
  <c r="G438" i="92" s="1"/>
  <c r="AF436" i="17"/>
  <c r="G436" i="59" s="1"/>
  <c r="G436" i="92" s="1"/>
  <c r="AF189" i="17"/>
  <c r="G189" i="59" s="1"/>
  <c r="AF187" i="17"/>
  <c r="G187" i="59" s="1"/>
  <c r="H120" i="61" s="1"/>
  <c r="AF61" i="17"/>
  <c r="G61" i="59" s="1"/>
  <c r="G61" i="92" s="1"/>
  <c r="AF59" i="17"/>
  <c r="G59" i="59" s="1"/>
  <c r="H16" i="60" s="1"/>
  <c r="H17" i="60" s="1"/>
  <c r="F17" i="70" s="1"/>
  <c r="AF789" i="17"/>
  <c r="G789" i="59" s="1"/>
  <c r="G789" i="92" s="1"/>
  <c r="AF372" i="17"/>
  <c r="G372" i="59" s="1"/>
  <c r="AF241" i="17"/>
  <c r="G241" i="59"/>
  <c r="G241" i="92" s="1"/>
  <c r="H216" i="61"/>
  <c r="AF179" i="17"/>
  <c r="G179" i="59" s="1"/>
  <c r="AF177" i="17"/>
  <c r="G177" i="59" s="1"/>
  <c r="AF99" i="17"/>
  <c r="G99" i="59" s="1"/>
  <c r="G99" i="92" s="1"/>
  <c r="X35" i="17"/>
  <c r="F35" i="59" s="1"/>
  <c r="F35" i="92" s="1"/>
  <c r="X807" i="17"/>
  <c r="F807" i="59" s="1"/>
  <c r="F807" i="92" s="1"/>
  <c r="X743" i="17"/>
  <c r="F743" i="59" s="1"/>
  <c r="X665" i="17"/>
  <c r="F665" i="59" s="1"/>
  <c r="F665" i="92" s="1"/>
  <c r="X663" i="17"/>
  <c r="F663" i="59"/>
  <c r="F663" i="92" s="1"/>
  <c r="X569" i="17"/>
  <c r="F569" i="59" s="1"/>
  <c r="G105" i="58" s="1"/>
  <c r="X195" i="17"/>
  <c r="F195" i="59" s="1"/>
  <c r="X133" i="17"/>
  <c r="F133" i="59"/>
  <c r="F133" i="92" s="1"/>
  <c r="X49" i="17"/>
  <c r="F49" i="59" s="1"/>
  <c r="F49" i="92" s="1"/>
  <c r="P740" i="17"/>
  <c r="E740" i="59" s="1"/>
  <c r="E740" i="92" s="1"/>
  <c r="P690" i="17"/>
  <c r="E690" i="59" s="1"/>
  <c r="E690" i="92" s="1"/>
  <c r="P676" i="17"/>
  <c r="E676" i="59" s="1"/>
  <c r="E676" i="92" s="1"/>
  <c r="P204" i="17"/>
  <c r="E204" i="59" s="1"/>
  <c r="P192" i="17"/>
  <c r="E192" i="59" s="1"/>
  <c r="P156" i="17"/>
  <c r="E156" i="59" s="1"/>
  <c r="E156" i="92" s="1"/>
  <c r="P84" i="17"/>
  <c r="E84" i="59" s="1"/>
  <c r="E84" i="92" s="1"/>
  <c r="H774" i="17"/>
  <c r="D774" i="59" s="1"/>
  <c r="E261" i="61" s="1"/>
  <c r="H602" i="17"/>
  <c r="D602" i="59" s="1"/>
  <c r="H182" i="17"/>
  <c r="D182" i="59" s="1"/>
  <c r="H104" i="17"/>
  <c r="D104" i="59" s="1"/>
  <c r="D104" i="92" s="1"/>
  <c r="AN780" i="17"/>
  <c r="H780" i="59" s="1"/>
  <c r="H780" i="92" s="1"/>
  <c r="AN762" i="17"/>
  <c r="H762" i="59" s="1"/>
  <c r="AN700" i="17"/>
  <c r="H700" i="59" s="1"/>
  <c r="AN683" i="17"/>
  <c r="H683" i="59" s="1"/>
  <c r="J75" i="91" s="1"/>
  <c r="J76" i="91" s="1"/>
  <c r="AN652" i="17"/>
  <c r="H652" i="59" s="1"/>
  <c r="H652" i="92" s="1"/>
  <c r="AN128" i="17"/>
  <c r="H128" i="59" s="1"/>
  <c r="H128" i="92" s="1"/>
  <c r="AV829" i="17"/>
  <c r="I829" i="59" s="1"/>
  <c r="I829" i="92" s="1"/>
  <c r="AV720" i="17"/>
  <c r="I720" i="59" s="1"/>
  <c r="J195" i="58" s="1"/>
  <c r="AV718" i="17"/>
  <c r="I718" i="59" s="1"/>
  <c r="I718" i="92" s="1"/>
  <c r="AV707" i="17"/>
  <c r="I707" i="59" s="1"/>
  <c r="I707" i="92" s="1"/>
  <c r="AV693" i="17"/>
  <c r="I693" i="59" s="1"/>
  <c r="I693" i="92" s="1"/>
  <c r="AV257" i="17"/>
  <c r="I257" i="59" s="1"/>
  <c r="AF278" i="17"/>
  <c r="G278" i="59" s="1"/>
  <c r="G278" i="92" s="1"/>
  <c r="AF276" i="17"/>
  <c r="G276" i="59" s="1"/>
  <c r="G276" i="92" s="1"/>
  <c r="AF223" i="17"/>
  <c r="G223" i="59" s="1"/>
  <c r="G223" i="92" s="1"/>
  <c r="AF221" i="17"/>
  <c r="G221" i="59" s="1"/>
  <c r="AF219" i="17"/>
  <c r="G219" i="59" s="1"/>
  <c r="G219" i="92" s="1"/>
  <c r="AF215" i="17"/>
  <c r="G215" i="59" s="1"/>
  <c r="AF213" i="17"/>
  <c r="G213" i="59" s="1"/>
  <c r="H23" i="63" s="1"/>
  <c r="AF117" i="17"/>
  <c r="G117" i="59" s="1"/>
  <c r="G117" i="92" s="1"/>
  <c r="AF77" i="17"/>
  <c r="G77" i="59" s="1"/>
  <c r="G77" i="92" s="1"/>
  <c r="AF75" i="17"/>
  <c r="G75" i="59" s="1"/>
  <c r="G75" i="92" s="1"/>
  <c r="X13" i="17"/>
  <c r="F13" i="59" s="1"/>
  <c r="X11" i="17"/>
  <c r="F11" i="59"/>
  <c r="X785" i="17"/>
  <c r="F785" i="59" s="1"/>
  <c r="F785" i="92" s="1"/>
  <c r="X783" i="17"/>
  <c r="F783" i="59" s="1"/>
  <c r="F783" i="92" s="1"/>
  <c r="X633" i="17"/>
  <c r="F633" i="59"/>
  <c r="F633" i="92" s="1"/>
  <c r="X609" i="17"/>
  <c r="F609" i="59" s="1"/>
  <c r="G121" i="58" s="1"/>
  <c r="X567" i="17"/>
  <c r="F567" i="59" s="1"/>
  <c r="X235" i="17"/>
  <c r="F235" i="59" s="1"/>
  <c r="X211" i="17"/>
  <c r="F211" i="59"/>
  <c r="G168" i="61" s="1"/>
  <c r="X191" i="17"/>
  <c r="F191" i="59" s="1"/>
  <c r="X157" i="17"/>
  <c r="F157" i="59" s="1"/>
  <c r="X83" i="17"/>
  <c r="F83" i="59"/>
  <c r="F83" i="92"/>
  <c r="P834" i="17"/>
  <c r="E834" i="59" s="1"/>
  <c r="E834" i="92" s="1"/>
  <c r="P734" i="17"/>
  <c r="E734" i="59"/>
  <c r="P688" i="17"/>
  <c r="E688" i="59" s="1"/>
  <c r="P672" i="17"/>
  <c r="E672" i="59" s="1"/>
  <c r="E672" i="92" s="1"/>
  <c r="P584" i="17"/>
  <c r="E584" i="59" s="1"/>
  <c r="E584" i="92" s="1"/>
  <c r="P582" i="17"/>
  <c r="E582" i="59" s="1"/>
  <c r="E582" i="92" s="1"/>
  <c r="P224" i="17"/>
  <c r="E224" i="59" s="1"/>
  <c r="F197" i="61" s="1"/>
  <c r="P214" i="17"/>
  <c r="E214" i="59" s="1"/>
  <c r="P106" i="17"/>
  <c r="E106" i="59" s="1"/>
  <c r="E106" i="92" s="1"/>
  <c r="P96" i="17"/>
  <c r="E96" i="59"/>
  <c r="E96" i="92" s="1"/>
  <c r="P60" i="17"/>
  <c r="E60" i="59" s="1"/>
  <c r="H770" i="17"/>
  <c r="D770" i="59" s="1"/>
  <c r="E237" i="61" s="1"/>
  <c r="H331" i="17"/>
  <c r="D331" i="59" s="1"/>
  <c r="D331" i="92" s="1"/>
  <c r="H238" i="17"/>
  <c r="D238" i="59" s="1"/>
  <c r="E257" i="61" s="1"/>
  <c r="E259" i="61" s="1"/>
  <c r="E260" i="61" s="1"/>
  <c r="C114" i="70" s="1"/>
  <c r="AN760" i="17"/>
  <c r="H760" i="59" s="1"/>
  <c r="I87" i="61" s="1"/>
  <c r="AN742" i="17"/>
  <c r="H742" i="59"/>
  <c r="AN250" i="17"/>
  <c r="H250" i="59" s="1"/>
  <c r="AN248" i="17"/>
  <c r="H248" i="59" s="1"/>
  <c r="I258" i="61" s="1"/>
  <c r="AV819" i="17"/>
  <c r="I819" i="59" s="1"/>
  <c r="I819" i="92" s="1"/>
  <c r="AV817" i="17"/>
  <c r="I817" i="59" s="1"/>
  <c r="I817" i="92" s="1"/>
  <c r="AV815" i="17"/>
  <c r="I815" i="59" s="1"/>
  <c r="I815" i="92" s="1"/>
  <c r="AF272" i="17"/>
  <c r="G272" i="59" s="1"/>
  <c r="G272" i="92"/>
  <c r="AF270" i="17"/>
  <c r="G270" i="59" s="1"/>
  <c r="G270" i="92" s="1"/>
  <c r="AF257" i="17"/>
  <c r="G257" i="59" s="1"/>
  <c r="G257" i="92" s="1"/>
  <c r="AF115" i="17"/>
  <c r="G115" i="59" s="1"/>
  <c r="AF51" i="17"/>
  <c r="G51" i="59" s="1"/>
  <c r="G51" i="92" s="1"/>
  <c r="X627" i="17"/>
  <c r="F627" i="59" s="1"/>
  <c r="E670" i="92"/>
  <c r="P531" i="17"/>
  <c r="E531" i="59" s="1"/>
  <c r="E531" i="92" s="1"/>
  <c r="H786" i="17"/>
  <c r="D786" i="59" s="1"/>
  <c r="D786" i="92" s="1"/>
  <c r="H708" i="17"/>
  <c r="D708" i="59"/>
  <c r="D708" i="92" s="1"/>
  <c r="H682" i="17"/>
  <c r="D682" i="59" s="1"/>
  <c r="H654" i="17"/>
  <c r="D654" i="59" s="1"/>
  <c r="D654" i="92" s="1"/>
  <c r="H407" i="17"/>
  <c r="D407" i="59" s="1"/>
  <c r="H250" i="17"/>
  <c r="D250" i="59" s="1"/>
  <c r="H162" i="17"/>
  <c r="D162" i="59" s="1"/>
  <c r="E48" i="61" s="1"/>
  <c r="E49" i="61" s="1"/>
  <c r="E50" i="61" s="1"/>
  <c r="C79" i="70" s="1"/>
  <c r="AN747" i="17"/>
  <c r="H747" i="59" s="1"/>
  <c r="AN686" i="17"/>
  <c r="H686" i="59" s="1"/>
  <c r="J81" i="91" s="1"/>
  <c r="J82" i="91" s="1"/>
  <c r="AN236" i="17"/>
  <c r="H236" i="59" s="1"/>
  <c r="I245" i="61" s="1"/>
  <c r="AV137" i="17"/>
  <c r="I137" i="59" s="1"/>
  <c r="BD643" i="17"/>
  <c r="J643" i="59" s="1"/>
  <c r="J643" i="92" s="1"/>
  <c r="BL614" i="17"/>
  <c r="K614" i="59" s="1"/>
  <c r="K614" i="92" s="1"/>
  <c r="AF414" i="17"/>
  <c r="G414" i="59"/>
  <c r="G414" i="92" s="1"/>
  <c r="AF207" i="17"/>
  <c r="G207" i="59" s="1"/>
  <c r="AF205" i="17"/>
  <c r="G205" i="59" s="1"/>
  <c r="AF203" i="17"/>
  <c r="G203" i="59" s="1"/>
  <c r="AF199" i="17"/>
  <c r="G199" i="59"/>
  <c r="AF197" i="17"/>
  <c r="G197" i="59" s="1"/>
  <c r="AF163" i="17"/>
  <c r="G163" i="59" s="1"/>
  <c r="AF139" i="17"/>
  <c r="G139" i="59" s="1"/>
  <c r="G139" i="92" s="1"/>
  <c r="AF67" i="17"/>
  <c r="G67" i="59" s="1"/>
  <c r="X775" i="17"/>
  <c r="F775" i="59"/>
  <c r="G267" i="61" s="1"/>
  <c r="X695" i="17"/>
  <c r="F695" i="59" s="1"/>
  <c r="F695" i="92" s="1"/>
  <c r="X593" i="17"/>
  <c r="F593" i="59" s="1"/>
  <c r="F593" i="92" s="1"/>
  <c r="X587" i="17"/>
  <c r="F587" i="59" s="1"/>
  <c r="X581" i="17"/>
  <c r="F581" i="59" s="1"/>
  <c r="F581" i="92" s="1"/>
  <c r="X575" i="17"/>
  <c r="F575" i="59" s="1"/>
  <c r="X261" i="17"/>
  <c r="F261" i="59" s="1"/>
  <c r="F261" i="92" s="1"/>
  <c r="X255" i="17"/>
  <c r="F255" i="59" s="1"/>
  <c r="X223" i="17"/>
  <c r="F223" i="59" s="1"/>
  <c r="G192" i="61" s="1"/>
  <c r="X181" i="17"/>
  <c r="F181" i="59" s="1"/>
  <c r="F181" i="92" s="1"/>
  <c r="X179" i="17"/>
  <c r="F179" i="59" s="1"/>
  <c r="F179" i="92" s="1"/>
  <c r="X153" i="17"/>
  <c r="F153" i="59" s="1"/>
  <c r="X151" i="17"/>
  <c r="F151" i="59"/>
  <c r="X121" i="17"/>
  <c r="F121" i="59" s="1"/>
  <c r="F121" i="92" s="1"/>
  <c r="P756" i="17"/>
  <c r="E756" i="59" s="1"/>
  <c r="P754" i="17"/>
  <c r="E754" i="59" s="1"/>
  <c r="P718" i="17"/>
  <c r="E718" i="59" s="1"/>
  <c r="E718" i="92" s="1"/>
  <c r="P716" i="17"/>
  <c r="E716" i="59" s="1"/>
  <c r="F204" i="58" s="1"/>
  <c r="P632" i="17"/>
  <c r="E632" i="59" s="1"/>
  <c r="E600" i="59"/>
  <c r="F138" i="58" s="1"/>
  <c r="E600" i="92"/>
  <c r="P254" i="17"/>
  <c r="E254" i="59" s="1"/>
  <c r="P236" i="17"/>
  <c r="E236" i="59" s="1"/>
  <c r="H780" i="17"/>
  <c r="D780" i="59"/>
  <c r="D780" i="92" s="1"/>
  <c r="H578" i="17"/>
  <c r="D578" i="59" s="1"/>
  <c r="D455" i="59"/>
  <c r="D455" i="92" s="1"/>
  <c r="D431" i="59"/>
  <c r="H339" i="17"/>
  <c r="D339" i="59" s="1"/>
  <c r="D339" i="92" s="1"/>
  <c r="H246" i="17"/>
  <c r="D246" i="59" s="1"/>
  <c r="H234" i="17"/>
  <c r="D234" i="59" s="1"/>
  <c r="H94" i="17"/>
  <c r="D94" i="59" s="1"/>
  <c r="D94" i="92" s="1"/>
  <c r="H48" i="17"/>
  <c r="D48" i="59" s="1"/>
  <c r="D48" i="92" s="1"/>
  <c r="AN137" i="17"/>
  <c r="H137" i="59" s="1"/>
  <c r="I6" i="61" s="1"/>
  <c r="AV738" i="17"/>
  <c r="I738" i="59"/>
  <c r="I738" i="92" s="1"/>
  <c r="AV700" i="17"/>
  <c r="I700" i="59" s="1"/>
  <c r="I700" i="92" s="1"/>
  <c r="AV698" i="17"/>
  <c r="I698" i="59"/>
  <c r="I698" i="92" s="1"/>
  <c r="AV664" i="17"/>
  <c r="I664" i="59" s="1"/>
  <c r="K31" i="91" s="1"/>
  <c r="X139" i="17"/>
  <c r="F139" i="59" s="1"/>
  <c r="X71" i="17"/>
  <c r="F71" i="59" s="1"/>
  <c r="F71" i="92" s="1"/>
  <c r="H610" i="17"/>
  <c r="D610" i="59"/>
  <c r="H367" i="17"/>
  <c r="D367" i="59" s="1"/>
  <c r="E17" i="58" s="1"/>
  <c r="H716" i="17"/>
  <c r="D716" i="59" s="1"/>
  <c r="D434" i="59"/>
  <c r="D434" i="92" s="1"/>
  <c r="AN612" i="17"/>
  <c r="H612" i="59" s="1"/>
  <c r="H612" i="92" s="1"/>
  <c r="AN164" i="17"/>
  <c r="H164" i="59" s="1"/>
  <c r="AV567" i="17"/>
  <c r="I567" i="59" s="1"/>
  <c r="I567" i="92" s="1"/>
  <c r="AV115" i="17"/>
  <c r="I115" i="59" s="1"/>
  <c r="I115" i="92" s="1"/>
  <c r="BD63" i="17"/>
  <c r="J63" i="59" s="1"/>
  <c r="J63" i="92" s="1"/>
  <c r="BL578" i="17"/>
  <c r="K578" i="59" s="1"/>
  <c r="K578" i="92" s="1"/>
  <c r="BL130" i="17"/>
  <c r="K130" i="59" s="1"/>
  <c r="K130" i="92" s="1"/>
  <c r="H710" i="17"/>
  <c r="D710" i="59" s="1"/>
  <c r="D710" i="92" s="1"/>
  <c r="H706" i="17"/>
  <c r="D706" i="59" s="1"/>
  <c r="D706" i="92" s="1"/>
  <c r="H660" i="17"/>
  <c r="D660" i="59" s="1"/>
  <c r="D660" i="92" s="1"/>
  <c r="H620" i="17"/>
  <c r="D620" i="59" s="1"/>
  <c r="H582" i="17"/>
  <c r="D582" i="59" s="1"/>
  <c r="D582" i="92" s="1"/>
  <c r="H580" i="17"/>
  <c r="D580" i="59" s="1"/>
  <c r="D580" i="92" s="1"/>
  <c r="H116" i="17"/>
  <c r="D116" i="59" s="1"/>
  <c r="H44" i="17"/>
  <c r="D44" i="59" s="1"/>
  <c r="D44" i="92" s="1"/>
  <c r="AN703" i="17"/>
  <c r="H703" i="59" s="1"/>
  <c r="AN633" i="17"/>
  <c r="H633" i="59" s="1"/>
  <c r="H633" i="92" s="1"/>
  <c r="AN627" i="17"/>
  <c r="H627" i="59"/>
  <c r="AN608" i="17"/>
  <c r="H608" i="59" s="1"/>
  <c r="H608" i="92" s="1"/>
  <c r="AN587" i="17"/>
  <c r="H587" i="59" s="1"/>
  <c r="I112" i="58" s="1"/>
  <c r="AN585" i="17"/>
  <c r="H585" i="59"/>
  <c r="AN581" i="17"/>
  <c r="H581" i="59" s="1"/>
  <c r="H581" i="92" s="1"/>
  <c r="AN575" i="17"/>
  <c r="H575" i="59" s="1"/>
  <c r="I181" i="58" s="1"/>
  <c r="AN242" i="17"/>
  <c r="H242" i="59" s="1"/>
  <c r="I222" i="61" s="1"/>
  <c r="AN238" i="17"/>
  <c r="H238" i="59" s="1"/>
  <c r="AN211" i="17"/>
  <c r="H211" i="59" s="1"/>
  <c r="AN209" i="17"/>
  <c r="H209" i="59" s="1"/>
  <c r="I167" i="61" s="1"/>
  <c r="AN205" i="17"/>
  <c r="H205" i="59" s="1"/>
  <c r="AN170" i="17"/>
  <c r="H170" i="59" s="1"/>
  <c r="AN168" i="17"/>
  <c r="H168" i="59" s="1"/>
  <c r="AN166" i="17"/>
  <c r="H166" i="59"/>
  <c r="H166" i="92" s="1"/>
  <c r="AN139" i="17"/>
  <c r="H139" i="59" s="1"/>
  <c r="H139" i="92" s="1"/>
  <c r="AN122" i="17"/>
  <c r="H122" i="59" s="1"/>
  <c r="H122" i="92" s="1"/>
  <c r="AN120" i="17"/>
  <c r="H120" i="59" s="1"/>
  <c r="H120" i="92" s="1"/>
  <c r="AN118" i="17"/>
  <c r="H118" i="59" s="1"/>
  <c r="AN101" i="17"/>
  <c r="H101" i="59" s="1"/>
  <c r="H101" i="92" s="1"/>
  <c r="AV805" i="17"/>
  <c r="I805" i="59" s="1"/>
  <c r="I805" i="92" s="1"/>
  <c r="AV716" i="17"/>
  <c r="I716" i="59" s="1"/>
  <c r="AV675" i="17"/>
  <c r="I675" i="59" s="1"/>
  <c r="AV673" i="17"/>
  <c r="I673" i="59"/>
  <c r="I673" i="92" s="1"/>
  <c r="AV662" i="17"/>
  <c r="I662" i="59" s="1"/>
  <c r="AV637" i="17"/>
  <c r="I637" i="59" s="1"/>
  <c r="I637" i="92" s="1"/>
  <c r="AV595" i="17"/>
  <c r="I595" i="59"/>
  <c r="AV593" i="17"/>
  <c r="I593" i="59" s="1"/>
  <c r="I593" i="92" s="1"/>
  <c r="AV576" i="17"/>
  <c r="I576" i="59"/>
  <c r="I576" i="92" s="1"/>
  <c r="AV212" i="17"/>
  <c r="I212" i="59" s="1"/>
  <c r="I212" i="92" s="1"/>
  <c r="AV210" i="17"/>
  <c r="I210" i="59"/>
  <c r="AV197" i="17"/>
  <c r="I197" i="59" s="1"/>
  <c r="AV182" i="17"/>
  <c r="I182" i="59" s="1"/>
  <c r="AV167" i="17"/>
  <c r="I167" i="59" s="1"/>
  <c r="J77" i="61" s="1"/>
  <c r="AV152" i="17"/>
  <c r="I152" i="59" s="1"/>
  <c r="AV139" i="17"/>
  <c r="I139" i="59"/>
  <c r="J6" i="63" s="1"/>
  <c r="AV126" i="17"/>
  <c r="I126" i="59" s="1"/>
  <c r="I126" i="92" s="1"/>
  <c r="AV111" i="17"/>
  <c r="I111" i="59"/>
  <c r="I111" i="92" s="1"/>
  <c r="AV96" i="17"/>
  <c r="I96" i="59" s="1"/>
  <c r="I96" i="92" s="1"/>
  <c r="AV81" i="17"/>
  <c r="I81" i="59"/>
  <c r="I81" i="92" s="1"/>
  <c r="AV68" i="17"/>
  <c r="I68" i="59" s="1"/>
  <c r="I68" i="92" s="1"/>
  <c r="AV66" i="17"/>
  <c r="I66" i="59" s="1"/>
  <c r="I66" i="92" s="1"/>
  <c r="BD37" i="17"/>
  <c r="J37" i="59" s="1"/>
  <c r="J37" i="92" s="1"/>
  <c r="BD816" i="17"/>
  <c r="J816" i="59"/>
  <c r="J816" i="92"/>
  <c r="BD798" i="17"/>
  <c r="J798" i="59" s="1"/>
  <c r="J798" i="92" s="1"/>
  <c r="BD752" i="17"/>
  <c r="J752" i="59" s="1"/>
  <c r="BD728" i="17"/>
  <c r="J728" i="59" s="1"/>
  <c r="J728" i="92" s="1"/>
  <c r="BD713" i="17"/>
  <c r="J713" i="59" s="1"/>
  <c r="BD700" i="17"/>
  <c r="J700" i="59" s="1"/>
  <c r="BD696" i="17"/>
  <c r="J696" i="59" s="1"/>
  <c r="J696" i="92" s="1"/>
  <c r="BD687" i="17"/>
  <c r="J687" i="59" s="1"/>
  <c r="J687" i="92" s="1"/>
  <c r="BD637" i="17"/>
  <c r="J637" i="59" s="1"/>
  <c r="J637" i="92" s="1"/>
  <c r="BD635" i="17"/>
  <c r="J635" i="59" s="1"/>
  <c r="J635" i="92" s="1"/>
  <c r="BD235" i="17"/>
  <c r="J235" i="59" s="1"/>
  <c r="BD157" i="17"/>
  <c r="J157" i="59" s="1"/>
  <c r="BD153" i="17"/>
  <c r="J153" i="59" s="1"/>
  <c r="K9" i="63"/>
  <c r="BL810" i="17"/>
  <c r="K810" i="59" s="1"/>
  <c r="K810" i="92" s="1"/>
  <c r="BL774" i="17"/>
  <c r="K774" i="59" s="1"/>
  <c r="BL696" i="17"/>
  <c r="K696" i="59"/>
  <c r="K696" i="92"/>
  <c r="BL612" i="17"/>
  <c r="K612" i="59" s="1"/>
  <c r="K612" i="92" s="1"/>
  <c r="BL572" i="17"/>
  <c r="K572" i="59" s="1"/>
  <c r="K572" i="92" s="1"/>
  <c r="BL539" i="17"/>
  <c r="K539" i="59" s="1"/>
  <c r="K539" i="92" s="1"/>
  <c r="BL537" i="17"/>
  <c r="K537" i="59"/>
  <c r="K537" i="92" s="1"/>
  <c r="BL429" i="17"/>
  <c r="K429" i="59" s="1"/>
  <c r="K429" i="92" s="1"/>
  <c r="BL252" i="17"/>
  <c r="K252" i="59" s="1"/>
  <c r="BL250" i="17"/>
  <c r="K250" i="59" s="1"/>
  <c r="BL246" i="17"/>
  <c r="K246" i="59" s="1"/>
  <c r="AN735" i="17"/>
  <c r="H735" i="59" s="1"/>
  <c r="H735" i="92"/>
  <c r="AN665" i="17"/>
  <c r="H665" i="59" s="1"/>
  <c r="H665" i="92" s="1"/>
  <c r="AN630" i="17"/>
  <c r="H630" i="59" s="1"/>
  <c r="AV653" i="17"/>
  <c r="I653" i="59" s="1"/>
  <c r="I653" i="92" s="1"/>
  <c r="BL740" i="17"/>
  <c r="K740" i="59" s="1"/>
  <c r="K740" i="92" s="1"/>
  <c r="L129" i="61"/>
  <c r="H790" i="17"/>
  <c r="D790" i="59" s="1"/>
  <c r="D790" i="92" s="1"/>
  <c r="H652" i="17"/>
  <c r="D652" i="59" s="1"/>
  <c r="D652" i="92" s="1"/>
  <c r="D594" i="59"/>
  <c r="H570" i="17"/>
  <c r="D570" i="59" s="1"/>
  <c r="D570" i="92" s="1"/>
  <c r="H134" i="17"/>
  <c r="D134" i="59"/>
  <c r="D134" i="92" s="1"/>
  <c r="H62" i="17"/>
  <c r="D62" i="59" s="1"/>
  <c r="D62" i="92" s="1"/>
  <c r="AN46" i="17"/>
  <c r="H46" i="59" s="1"/>
  <c r="H46" i="92" s="1"/>
  <c r="AN769" i="17"/>
  <c r="H769" i="59" s="1"/>
  <c r="AN707" i="17"/>
  <c r="H707" i="59"/>
  <c r="H707" i="92" s="1"/>
  <c r="AN676" i="17"/>
  <c r="H676" i="59" s="1"/>
  <c r="H676" i="92" s="1"/>
  <c r="AN642" i="17"/>
  <c r="H642" i="59" s="1"/>
  <c r="H642" i="92" s="1"/>
  <c r="AN615" i="17"/>
  <c r="H615" i="59" s="1"/>
  <c r="AN602" i="17"/>
  <c r="H602" i="59" s="1"/>
  <c r="AN598" i="17"/>
  <c r="H598" i="59" s="1"/>
  <c r="AN571" i="17"/>
  <c r="H571" i="59" s="1"/>
  <c r="H571" i="92" s="1"/>
  <c r="AN569" i="17"/>
  <c r="H569" i="59"/>
  <c r="AN263" i="17"/>
  <c r="H263" i="59" s="1"/>
  <c r="H263" i="92" s="1"/>
  <c r="AN261" i="17"/>
  <c r="H261" i="59" s="1"/>
  <c r="H261" i="92"/>
  <c r="AN259" i="17"/>
  <c r="H259" i="59" s="1"/>
  <c r="H259" i="92" s="1"/>
  <c r="AN257" i="17"/>
  <c r="H257" i="59" s="1"/>
  <c r="I278" i="61" s="1"/>
  <c r="AN253" i="17"/>
  <c r="H253" i="59" s="1"/>
  <c r="AN226" i="17"/>
  <c r="H226" i="59" s="1"/>
  <c r="I198" i="61" s="1"/>
  <c r="AN224" i="17"/>
  <c r="H224" i="59" s="1"/>
  <c r="I197" i="61" s="1"/>
  <c r="AN187" i="17"/>
  <c r="H187" i="59" s="1"/>
  <c r="AN185" i="17"/>
  <c r="H185" i="59" s="1"/>
  <c r="AN183" i="17"/>
  <c r="H183" i="59" s="1"/>
  <c r="H183" i="92" s="1"/>
  <c r="AN181" i="17"/>
  <c r="H181" i="59"/>
  <c r="I108" i="61" s="1"/>
  <c r="AN154" i="17"/>
  <c r="H154" i="59" s="1"/>
  <c r="H154" i="92" s="1"/>
  <c r="AN152" i="17"/>
  <c r="H152" i="59" s="1"/>
  <c r="AN150" i="17"/>
  <c r="H150" i="59" s="1"/>
  <c r="AN131" i="17"/>
  <c r="H131" i="59"/>
  <c r="H131" i="92" s="1"/>
  <c r="AN112" i="17"/>
  <c r="H112" i="59" s="1"/>
  <c r="H112" i="92" s="1"/>
  <c r="AN110" i="17"/>
  <c r="H110" i="59" s="1"/>
  <c r="J11" i="89" s="1"/>
  <c r="J12" i="89" s="1"/>
  <c r="G200" i="70" s="1"/>
  <c r="AN93" i="17"/>
  <c r="H93" i="59" s="1"/>
  <c r="AN73" i="17"/>
  <c r="H73" i="59"/>
  <c r="H73" i="92" s="1"/>
  <c r="AV828" i="17"/>
  <c r="I828" i="59" s="1"/>
  <c r="I828" i="92" s="1"/>
  <c r="AV826" i="17"/>
  <c r="I826" i="59" s="1"/>
  <c r="I826" i="92" s="1"/>
  <c r="AV816" i="17"/>
  <c r="I816" i="59" s="1"/>
  <c r="I816" i="92" s="1"/>
  <c r="AV814" i="17"/>
  <c r="I814" i="59" s="1"/>
  <c r="I814" i="92" s="1"/>
  <c r="AV787" i="17"/>
  <c r="I787" i="59" s="1"/>
  <c r="I787" i="92" s="1"/>
  <c r="AV785" i="17"/>
  <c r="I785" i="59"/>
  <c r="I785" i="92" s="1"/>
  <c r="AV783" i="17"/>
  <c r="I783" i="59" s="1"/>
  <c r="I783" i="92" s="1"/>
  <c r="AV712" i="17"/>
  <c r="I712" i="59" s="1"/>
  <c r="I712" i="92" s="1"/>
  <c r="AV710" i="17"/>
  <c r="I710" i="59" s="1"/>
  <c r="I710" i="92" s="1"/>
  <c r="AV705" i="17"/>
  <c r="I705" i="59" s="1"/>
  <c r="I705" i="92" s="1"/>
  <c r="AV692" i="17"/>
  <c r="I692" i="59" s="1"/>
  <c r="I692" i="92" s="1"/>
  <c r="AV656" i="17"/>
  <c r="I656" i="59" s="1"/>
  <c r="I656" i="92" s="1"/>
  <c r="AV651" i="17"/>
  <c r="I651" i="59" s="1"/>
  <c r="I651" i="92" s="1"/>
  <c r="AV649" i="17"/>
  <c r="I649" i="59" s="1"/>
  <c r="I649" i="92" s="1"/>
  <c r="AV642" i="17"/>
  <c r="I642" i="59" s="1"/>
  <c r="I642" i="92" s="1"/>
  <c r="AV607" i="17"/>
  <c r="I607" i="59" s="1"/>
  <c r="I607" i="92" s="1"/>
  <c r="AV602" i="17"/>
  <c r="I602" i="59"/>
  <c r="I602" i="92" s="1"/>
  <c r="AV598" i="17"/>
  <c r="I598" i="59" s="1"/>
  <c r="J136" i="58" s="1"/>
  <c r="AV587" i="17"/>
  <c r="I587" i="59"/>
  <c r="AV585" i="17"/>
  <c r="I585" i="59" s="1"/>
  <c r="AV568" i="17"/>
  <c r="I568" i="59" s="1"/>
  <c r="K57" i="91" s="1"/>
  <c r="K58" i="91" s="1"/>
  <c r="AV251" i="17"/>
  <c r="I251" i="59" s="1"/>
  <c r="AV230" i="17"/>
  <c r="I230" i="59" s="1"/>
  <c r="J209" i="61" s="1"/>
  <c r="I230" i="92"/>
  <c r="AV217" i="17"/>
  <c r="I217" i="59" s="1"/>
  <c r="AV204" i="17"/>
  <c r="I204" i="59"/>
  <c r="AV202" i="17"/>
  <c r="I202" i="59" s="1"/>
  <c r="I202" i="92" s="1"/>
  <c r="AV189" i="17"/>
  <c r="I189" i="59" s="1"/>
  <c r="I189" i="92" s="1"/>
  <c r="AV174" i="17"/>
  <c r="I174" i="59"/>
  <c r="AV148" i="17"/>
  <c r="I148" i="59" s="1"/>
  <c r="AV146" i="17"/>
  <c r="I146" i="59" s="1"/>
  <c r="I146" i="92" s="1"/>
  <c r="AV133" i="17"/>
  <c r="I133" i="59" s="1"/>
  <c r="I133" i="92" s="1"/>
  <c r="AV118" i="17"/>
  <c r="I118" i="59" s="1"/>
  <c r="K21" i="89" s="1"/>
  <c r="K22" i="89" s="1"/>
  <c r="H205" i="70" s="1"/>
  <c r="AV103" i="17"/>
  <c r="I103" i="59" s="1"/>
  <c r="I103" i="92" s="1"/>
  <c r="AV88" i="17"/>
  <c r="I88" i="59" s="1"/>
  <c r="AV75" i="17"/>
  <c r="I75" i="59" s="1"/>
  <c r="I75" i="92"/>
  <c r="AV62" i="17"/>
  <c r="I62" i="59" s="1"/>
  <c r="I62" i="92" s="1"/>
  <c r="BD29" i="17"/>
  <c r="J29" i="59"/>
  <c r="J29" i="92" s="1"/>
  <c r="BD788" i="17"/>
  <c r="J788" i="59" s="1"/>
  <c r="J788" i="92" s="1"/>
  <c r="BD737" i="17"/>
  <c r="J737" i="59" s="1"/>
  <c r="BD705" i="17"/>
  <c r="J705" i="59" s="1"/>
  <c r="J705" i="92" s="1"/>
  <c r="BD679" i="17"/>
  <c r="J679" i="59" s="1"/>
  <c r="BD624" i="17"/>
  <c r="J624" i="59" s="1"/>
  <c r="K155" i="58" s="1"/>
  <c r="BD584" i="17"/>
  <c r="J584" i="59" s="1"/>
  <c r="J584" i="92" s="1"/>
  <c r="BD577" i="17"/>
  <c r="J577" i="59" s="1"/>
  <c r="BD223" i="17"/>
  <c r="J223" i="59" s="1"/>
  <c r="K192" i="61" s="1"/>
  <c r="BD93" i="17"/>
  <c r="J93" i="59" s="1"/>
  <c r="BD91" i="17"/>
  <c r="J91" i="59"/>
  <c r="J91" i="92" s="1"/>
  <c r="BL802" i="17"/>
  <c r="K802" i="59" s="1"/>
  <c r="K802" i="92" s="1"/>
  <c r="BL732" i="17"/>
  <c r="K732" i="59" s="1"/>
  <c r="BL421" i="17"/>
  <c r="K421" i="59"/>
  <c r="K421" i="92" s="1"/>
  <c r="BL389" i="17"/>
  <c r="K389" i="59" s="1"/>
  <c r="K389" i="92" s="1"/>
  <c r="BL172" i="17"/>
  <c r="K172" i="59"/>
  <c r="L107" i="61" s="1"/>
  <c r="BL168" i="17"/>
  <c r="K168" i="59" s="1"/>
  <c r="BL166" i="17"/>
  <c r="K166" i="59" s="1"/>
  <c r="L71" i="61" s="1"/>
  <c r="BL108" i="17"/>
  <c r="K108" i="59" s="1"/>
  <c r="K108" i="92" s="1"/>
  <c r="BL106" i="17"/>
  <c r="K106" i="59" s="1"/>
  <c r="K106" i="92" s="1"/>
  <c r="AN632" i="17"/>
  <c r="H632" i="59" s="1"/>
  <c r="I199" i="58" s="1"/>
  <c r="AV808" i="17"/>
  <c r="I808" i="59" s="1"/>
  <c r="I808" i="92" s="1"/>
  <c r="AV806" i="17"/>
  <c r="I806" i="59" s="1"/>
  <c r="I806" i="92" s="1"/>
  <c r="AV800" i="17"/>
  <c r="I800" i="59" s="1"/>
  <c r="I800" i="92" s="1"/>
  <c r="AV798" i="17"/>
  <c r="I798" i="59" s="1"/>
  <c r="I798" i="92" s="1"/>
  <c r="AV672" i="17"/>
  <c r="I672" i="59"/>
  <c r="I672" i="92" s="1"/>
  <c r="AV616" i="17"/>
  <c r="I616" i="59" s="1"/>
  <c r="AV592" i="17"/>
  <c r="I592" i="59" s="1"/>
  <c r="I592" i="92" s="1"/>
  <c r="BD714" i="17"/>
  <c r="J714" i="59" s="1"/>
  <c r="BD600" i="17"/>
  <c r="J600" i="59" s="1"/>
  <c r="K138" i="58" s="1"/>
  <c r="BL513" i="17"/>
  <c r="K513" i="59" s="1"/>
  <c r="K513" i="92" s="1"/>
  <c r="P258" i="17"/>
  <c r="E258" i="59" s="1"/>
  <c r="P234" i="17"/>
  <c r="E234" i="59" s="1"/>
  <c r="H762" i="17"/>
  <c r="D762" i="59" s="1"/>
  <c r="E99" i="61" s="1"/>
  <c r="H714" i="17"/>
  <c r="D714" i="59" s="1"/>
  <c r="H666" i="17"/>
  <c r="D666" i="59" s="1"/>
  <c r="D666" i="92" s="1"/>
  <c r="H626" i="17"/>
  <c r="D626" i="59" s="1"/>
  <c r="D626" i="92" s="1"/>
  <c r="H612" i="17"/>
  <c r="D612" i="59" s="1"/>
  <c r="D612" i="92" s="1"/>
  <c r="H588" i="17"/>
  <c r="D588" i="59" s="1"/>
  <c r="H24" i="17"/>
  <c r="D24" i="59"/>
  <c r="E41" i="58" s="1"/>
  <c r="AN723" i="17"/>
  <c r="H723" i="59" s="1"/>
  <c r="AN688" i="17"/>
  <c r="H688" i="59" s="1"/>
  <c r="H688" i="92" s="1"/>
  <c r="AN664" i="17"/>
  <c r="H664" i="59"/>
  <c r="H664" i="92"/>
  <c r="AN651" i="17"/>
  <c r="H651" i="59" s="1"/>
  <c r="H651" i="92" s="1"/>
  <c r="AN622" i="17"/>
  <c r="H622" i="59" s="1"/>
  <c r="AN611" i="17"/>
  <c r="H611" i="59" s="1"/>
  <c r="I197" i="58" s="1"/>
  <c r="AN609" i="17"/>
  <c r="H609" i="59"/>
  <c r="I121" i="58" s="1"/>
  <c r="AN605" i="17"/>
  <c r="H605" i="59"/>
  <c r="H605" i="92" s="1"/>
  <c r="AN578" i="17"/>
  <c r="H578" i="59" s="1"/>
  <c r="AN576" i="17"/>
  <c r="H576" i="59" s="1"/>
  <c r="AN574" i="17"/>
  <c r="H574" i="59" s="1"/>
  <c r="AN196" i="17"/>
  <c r="H196" i="59"/>
  <c r="H196" i="92" s="1"/>
  <c r="AN115" i="17"/>
  <c r="H115" i="59" s="1"/>
  <c r="AN111" i="17"/>
  <c r="H111" i="59" s="1"/>
  <c r="H111" i="92" s="1"/>
  <c r="AN98" i="17"/>
  <c r="H98" i="59" s="1"/>
  <c r="H98" i="92" s="1"/>
  <c r="AN67" i="17"/>
  <c r="H67" i="59" s="1"/>
  <c r="H67" i="92" s="1"/>
  <c r="AN63" i="17"/>
  <c r="H63" i="59"/>
  <c r="H63" i="92" s="1"/>
  <c r="AN58" i="17"/>
  <c r="H58" i="59" s="1"/>
  <c r="H58" i="92" s="1"/>
  <c r="AN56" i="17"/>
  <c r="H56" i="59" s="1"/>
  <c r="H56" i="92"/>
  <c r="AN54" i="17"/>
  <c r="H54" i="59" s="1"/>
  <c r="H54" i="92" s="1"/>
  <c r="AV39" i="17"/>
  <c r="I39" i="59" s="1"/>
  <c r="J6" i="60" s="1"/>
  <c r="J7" i="60" s="1"/>
  <c r="H15" i="70" s="1"/>
  <c r="AV31" i="17"/>
  <c r="I31" i="59" s="1"/>
  <c r="I31" i="92" s="1"/>
  <c r="AV23" i="17"/>
  <c r="I23" i="59" s="1"/>
  <c r="I23" i="92" s="1"/>
  <c r="AV15" i="17"/>
  <c r="I15" i="59" s="1"/>
  <c r="I15" i="92" s="1"/>
  <c r="AV7" i="17"/>
  <c r="I7" i="59" s="1"/>
  <c r="K6" i="89" s="1"/>
  <c r="K7" i="89" s="1"/>
  <c r="H198" i="70" s="1"/>
  <c r="AV54" i="17"/>
  <c r="I54" i="59" s="1"/>
  <c r="I54" i="92" s="1"/>
  <c r="AV833" i="17"/>
  <c r="I833" i="59" s="1"/>
  <c r="I833" i="92" s="1"/>
  <c r="AV831" i="17"/>
  <c r="I831" i="59" s="1"/>
  <c r="I831" i="92" s="1"/>
  <c r="AV796" i="17"/>
  <c r="I796" i="59"/>
  <c r="I796" i="92" s="1"/>
  <c r="AV794" i="17"/>
  <c r="I794" i="59" s="1"/>
  <c r="I794" i="92" s="1"/>
  <c r="AV784" i="17"/>
  <c r="I784" i="59" s="1"/>
  <c r="I784" i="92" s="1"/>
  <c r="AV782" i="17"/>
  <c r="I782" i="59" s="1"/>
  <c r="I782" i="92" s="1"/>
  <c r="AV767" i="17"/>
  <c r="I767" i="59" s="1"/>
  <c r="J219" i="61" s="1"/>
  <c r="AV715" i="17"/>
  <c r="I715" i="59" s="1"/>
  <c r="I715" i="92" s="1"/>
  <c r="AV711" i="17"/>
  <c r="I711" i="59"/>
  <c r="I711" i="92" s="1"/>
  <c r="AV697" i="17"/>
  <c r="I697" i="59" s="1"/>
  <c r="I697" i="92" s="1"/>
  <c r="AV688" i="17"/>
  <c r="I688" i="59" s="1"/>
  <c r="AV670" i="17"/>
  <c r="I670" i="59" s="1"/>
  <c r="I670" i="92" s="1"/>
  <c r="AV648" i="17"/>
  <c r="I648" i="59"/>
  <c r="I648" i="92" s="1"/>
  <c r="AV634" i="17"/>
  <c r="I634" i="59" s="1"/>
  <c r="AV627" i="17"/>
  <c r="I627" i="59" s="1"/>
  <c r="J158" i="58" s="1"/>
  <c r="AV625" i="17"/>
  <c r="I625" i="59" s="1"/>
  <c r="AV599" i="17"/>
  <c r="I599" i="59"/>
  <c r="I599" i="92" s="1"/>
  <c r="AV192" i="17"/>
  <c r="I192" i="59" s="1"/>
  <c r="J17" i="63" s="1"/>
  <c r="AV179" i="17"/>
  <c r="I179" i="59" s="1"/>
  <c r="AV108" i="17"/>
  <c r="I108" i="59" s="1"/>
  <c r="I108" i="92" s="1"/>
  <c r="AV106" i="17"/>
  <c r="I106" i="59" s="1"/>
  <c r="I106" i="92" s="1"/>
  <c r="BD836" i="17"/>
  <c r="J836" i="59" s="1"/>
  <c r="J836" i="92" s="1"/>
  <c r="BD834" i="17"/>
  <c r="J834" i="59" s="1"/>
  <c r="J834" i="92" s="1"/>
  <c r="BD791" i="17"/>
  <c r="J791" i="59" s="1"/>
  <c r="BD649" i="17"/>
  <c r="J649" i="59" s="1"/>
  <c r="J649" i="92" s="1"/>
  <c r="BD598" i="17"/>
  <c r="J598" i="59" s="1"/>
  <c r="K136" i="58" s="1"/>
  <c r="BD573" i="17"/>
  <c r="J573" i="59" s="1"/>
  <c r="BD207" i="17"/>
  <c r="J207" i="59" s="1"/>
  <c r="BD123" i="17"/>
  <c r="J123" i="59" s="1"/>
  <c r="L23" i="89" s="1"/>
  <c r="L24" i="89" s="1"/>
  <c r="I206" i="70" s="1"/>
  <c r="BD121" i="17"/>
  <c r="J121" i="59" s="1"/>
  <c r="J121" i="92" s="1"/>
  <c r="BL820" i="17"/>
  <c r="K820" i="59" s="1"/>
  <c r="K820" i="92" s="1"/>
  <c r="BL788" i="17"/>
  <c r="K788" i="59" s="1"/>
  <c r="K788" i="92" s="1"/>
  <c r="BL720" i="17"/>
  <c r="K720" i="59" s="1"/>
  <c r="BL716" i="17"/>
  <c r="K716" i="59" s="1"/>
  <c r="K716" i="92" s="1"/>
  <c r="BL672" i="17"/>
  <c r="K672" i="59"/>
  <c r="K672" i="92" s="1"/>
  <c r="BL630" i="17"/>
  <c r="K630" i="59" s="1"/>
  <c r="K630" i="92" s="1"/>
  <c r="BL495" i="17"/>
  <c r="K495" i="59" s="1"/>
  <c r="K495" i="92" s="1"/>
  <c r="BL493" i="17"/>
  <c r="K493" i="59"/>
  <c r="K493" i="92" s="1"/>
  <c r="BL489" i="17"/>
  <c r="K489" i="59" s="1"/>
  <c r="K489" i="92" s="1"/>
  <c r="BL411" i="17"/>
  <c r="K411" i="59" s="1"/>
  <c r="K411" i="92" s="1"/>
  <c r="BL84" i="17"/>
  <c r="K84" i="59"/>
  <c r="K84" i="92" s="1"/>
  <c r="AV248" i="17"/>
  <c r="I248" i="59"/>
  <c r="AV246" i="17"/>
  <c r="I246" i="59" s="1"/>
  <c r="J246" i="61" s="1"/>
  <c r="AV242" i="17"/>
  <c r="I242" i="59" s="1"/>
  <c r="AV231" i="17"/>
  <c r="I231" i="59" s="1"/>
  <c r="AV222" i="17"/>
  <c r="I222" i="59" s="1"/>
  <c r="AV211" i="17"/>
  <c r="I211" i="59" s="1"/>
  <c r="AV200" i="17"/>
  <c r="I200" i="59" s="1"/>
  <c r="I200" i="92" s="1"/>
  <c r="AV180" i="17"/>
  <c r="I180" i="59"/>
  <c r="AV178" i="17"/>
  <c r="I178" i="59"/>
  <c r="I178" i="92" s="1"/>
  <c r="AV158" i="17"/>
  <c r="I158" i="59" s="1"/>
  <c r="AV147" i="17"/>
  <c r="I147" i="59" s="1"/>
  <c r="AV136" i="17"/>
  <c r="I136" i="59" s="1"/>
  <c r="AV116" i="17"/>
  <c r="I116" i="59" s="1"/>
  <c r="I116" i="92" s="1"/>
  <c r="AV114" i="17"/>
  <c r="I114" i="59" s="1"/>
  <c r="I114" i="92" s="1"/>
  <c r="AV94" i="17"/>
  <c r="I94" i="59"/>
  <c r="I94" i="92" s="1"/>
  <c r="AV83" i="17"/>
  <c r="I83" i="59" s="1"/>
  <c r="I83" i="92" s="1"/>
  <c r="AV72" i="17"/>
  <c r="I72" i="59" s="1"/>
  <c r="I72" i="92" s="1"/>
  <c r="BD38" i="17"/>
  <c r="J38" i="59" s="1"/>
  <c r="BD36" i="17"/>
  <c r="J36" i="59" s="1"/>
  <c r="J36" i="92" s="1"/>
  <c r="BD16" i="17"/>
  <c r="J16" i="59" s="1"/>
  <c r="J16" i="92" s="1"/>
  <c r="BD50" i="17"/>
  <c r="J50" i="59" s="1"/>
  <c r="J50" i="92" s="1"/>
  <c r="BD832" i="17"/>
  <c r="J832" i="59" s="1"/>
  <c r="J832" i="92" s="1"/>
  <c r="BD830" i="17"/>
  <c r="J830" i="59" s="1"/>
  <c r="J830" i="92" s="1"/>
  <c r="BD817" i="17"/>
  <c r="J817" i="59"/>
  <c r="J817" i="92" s="1"/>
  <c r="BD815" i="17"/>
  <c r="J815" i="59" s="1"/>
  <c r="J815" i="92" s="1"/>
  <c r="BD792" i="17"/>
  <c r="J792" i="59" s="1"/>
  <c r="J792" i="92" s="1"/>
  <c r="BD790" i="17"/>
  <c r="J790" i="59" s="1"/>
  <c r="J790" i="92" s="1"/>
  <c r="BD782" i="17"/>
  <c r="J782" i="59" s="1"/>
  <c r="J782" i="92" s="1"/>
  <c r="BD778" i="17"/>
  <c r="J778" i="59" s="1"/>
  <c r="BD766" i="17"/>
  <c r="J766" i="59" s="1"/>
  <c r="J766" i="92" s="1"/>
  <c r="BD759" i="17"/>
  <c r="J759" i="59"/>
  <c r="J759" i="92" s="1"/>
  <c r="K81" i="61"/>
  <c r="BD731" i="17"/>
  <c r="J731" i="59" s="1"/>
  <c r="BD724" i="17"/>
  <c r="J724" i="59" s="1"/>
  <c r="BD722" i="17"/>
  <c r="J722" i="59" s="1"/>
  <c r="BD715" i="17"/>
  <c r="J715" i="59"/>
  <c r="J715" i="92" s="1"/>
  <c r="BD708" i="17"/>
  <c r="J708" i="59" s="1"/>
  <c r="J708" i="92" s="1"/>
  <c r="BD706" i="17"/>
  <c r="J706" i="59" s="1"/>
  <c r="J706" i="92" s="1"/>
  <c r="BD699" i="17"/>
  <c r="J699" i="59" s="1"/>
  <c r="J699" i="92" s="1"/>
  <c r="BD692" i="17"/>
  <c r="J692" i="59" s="1"/>
  <c r="J692" i="92" s="1"/>
  <c r="BD690" i="17"/>
  <c r="J690" i="59" s="1"/>
  <c r="J690" i="92" s="1"/>
  <c r="BD667" i="17"/>
  <c r="J667" i="59"/>
  <c r="J667" i="92" s="1"/>
  <c r="BD656" i="17"/>
  <c r="J656" i="59" s="1"/>
  <c r="J656" i="92" s="1"/>
  <c r="BD644" i="17"/>
  <c r="J644" i="59" s="1"/>
  <c r="J644" i="92" s="1"/>
  <c r="BD628" i="17"/>
  <c r="J628" i="59" s="1"/>
  <c r="K159" i="58" s="1"/>
  <c r="BD621" i="17"/>
  <c r="J621" i="59" s="1"/>
  <c r="K140" i="58" s="1"/>
  <c r="BD607" i="17"/>
  <c r="J607" i="59" s="1"/>
  <c r="J607" i="92" s="1"/>
  <c r="BD591" i="17"/>
  <c r="J591" i="59" s="1"/>
  <c r="BD589" i="17"/>
  <c r="J589" i="59" s="1"/>
  <c r="BD229" i="17"/>
  <c r="J229" i="59" s="1"/>
  <c r="BD225" i="17"/>
  <c r="J225" i="59" s="1"/>
  <c r="J225" i="92" s="1"/>
  <c r="BD147" i="17"/>
  <c r="J147" i="59"/>
  <c r="J147" i="92" s="1"/>
  <c r="BD145" i="17"/>
  <c r="J145" i="59" s="1"/>
  <c r="BD115" i="17"/>
  <c r="J115" i="59" s="1"/>
  <c r="L19" i="89" s="1"/>
  <c r="L20" i="89" s="1"/>
  <c r="I204" i="70" s="1"/>
  <c r="BD81" i="17"/>
  <c r="J81" i="59"/>
  <c r="J81" i="92" s="1"/>
  <c r="BD55" i="17"/>
  <c r="J55" i="59" s="1"/>
  <c r="J55" i="92" s="1"/>
  <c r="BL784" i="17"/>
  <c r="K784" i="59" s="1"/>
  <c r="K784" i="92" s="1"/>
  <c r="BL782" i="17"/>
  <c r="K782" i="59"/>
  <c r="K782" i="92" s="1"/>
  <c r="BL710" i="17"/>
  <c r="K710" i="59"/>
  <c r="K710" i="92" s="1"/>
  <c r="BL684" i="17"/>
  <c r="K684" i="59" s="1"/>
  <c r="BL632" i="17"/>
  <c r="K632" i="59" s="1"/>
  <c r="BL600" i="17"/>
  <c r="K600" i="59" s="1"/>
  <c r="L138" i="58" s="1"/>
  <c r="BL561" i="17"/>
  <c r="K561" i="59"/>
  <c r="BL525" i="17"/>
  <c r="K525" i="59" s="1"/>
  <c r="K525" i="92" s="1"/>
  <c r="BL471" i="17"/>
  <c r="K471" i="59" s="1"/>
  <c r="K471" i="92" s="1"/>
  <c r="BL469" i="17"/>
  <c r="K469" i="59" s="1"/>
  <c r="K469" i="92" s="1"/>
  <c r="BL465" i="17"/>
  <c r="K465" i="59" s="1"/>
  <c r="K465" i="92"/>
  <c r="BL463" i="17"/>
  <c r="K463" i="59" s="1"/>
  <c r="K463" i="92" s="1"/>
  <c r="BL459" i="17"/>
  <c r="K459" i="59" s="1"/>
  <c r="K459" i="92" s="1"/>
  <c r="BL457" i="17"/>
  <c r="K457" i="59"/>
  <c r="K457" i="92"/>
  <c r="BL204" i="17"/>
  <c r="K204" i="59"/>
  <c r="L20" i="63" s="1"/>
  <c r="BL202" i="17"/>
  <c r="K202" i="59" s="1"/>
  <c r="K202" i="92" s="1"/>
  <c r="L150" i="61"/>
  <c r="K200" i="59"/>
  <c r="L149" i="61" s="1"/>
  <c r="BL198" i="17"/>
  <c r="K198" i="59" s="1"/>
  <c r="L19" i="63" s="1"/>
  <c r="BL126" i="17"/>
  <c r="K126" i="59" s="1"/>
  <c r="K126" i="92" s="1"/>
  <c r="BL82" i="17"/>
  <c r="K82" i="59" s="1"/>
  <c r="K82" i="92" s="1"/>
  <c r="BD32" i="17"/>
  <c r="J32" i="59" s="1"/>
  <c r="J32" i="92" s="1"/>
  <c r="BD10" i="17"/>
  <c r="J10" i="59" s="1"/>
  <c r="J10" i="92" s="1"/>
  <c r="BD824" i="17"/>
  <c r="J824" i="59" s="1"/>
  <c r="J824" i="92" s="1"/>
  <c r="BD822" i="17"/>
  <c r="J822" i="59" s="1"/>
  <c r="J822" i="92" s="1"/>
  <c r="BD800" i="17"/>
  <c r="J800" i="59" s="1"/>
  <c r="J800" i="92" s="1"/>
  <c r="BD746" i="17"/>
  <c r="J746" i="59" s="1"/>
  <c r="BD734" i="17"/>
  <c r="J734" i="59" s="1"/>
  <c r="BD718" i="17"/>
  <c r="J718" i="59" s="1"/>
  <c r="J718" i="92" s="1"/>
  <c r="BD702" i="17"/>
  <c r="J702" i="59" s="1"/>
  <c r="BD670" i="17"/>
  <c r="J670" i="59" s="1"/>
  <c r="J670" i="92" s="1"/>
  <c r="BD661" i="17"/>
  <c r="J661" i="59" s="1"/>
  <c r="J661" i="92" s="1"/>
  <c r="BD585" i="17"/>
  <c r="J585" i="59" s="1"/>
  <c r="J585" i="92" s="1"/>
  <c r="BD568" i="17"/>
  <c r="J568" i="59" s="1"/>
  <c r="J568" i="92" s="1"/>
  <c r="BD250" i="17"/>
  <c r="J250" i="59" s="1"/>
  <c r="BD241" i="17"/>
  <c r="J241" i="59"/>
  <c r="BD234" i="17"/>
  <c r="J234" i="59" s="1"/>
  <c r="K233" i="61" s="1"/>
  <c r="BD232" i="17"/>
  <c r="J232" i="59" s="1"/>
  <c r="BD219" i="17"/>
  <c r="J219" i="59" s="1"/>
  <c r="J219" i="92" s="1"/>
  <c r="BD217" i="17"/>
  <c r="J217" i="59" s="1"/>
  <c r="J217" i="92" s="1"/>
  <c r="BD195" i="17"/>
  <c r="J195" i="59" s="1"/>
  <c r="BD77" i="17"/>
  <c r="J77" i="59" s="1"/>
  <c r="BD75" i="17"/>
  <c r="J75" i="59"/>
  <c r="J75" i="92" s="1"/>
  <c r="BL49" i="17"/>
  <c r="K49" i="59" s="1"/>
  <c r="K49" i="92" s="1"/>
  <c r="BL796" i="17"/>
  <c r="K796" i="59"/>
  <c r="K796" i="92" s="1"/>
  <c r="BL776" i="17"/>
  <c r="K776" i="59" s="1"/>
  <c r="BL734" i="17"/>
  <c r="K734" i="59" s="1"/>
  <c r="K734" i="92" s="1"/>
  <c r="BL557" i="17"/>
  <c r="K557" i="59" s="1"/>
  <c r="K557" i="92" s="1"/>
  <c r="BL439" i="17"/>
  <c r="K439" i="59" s="1"/>
  <c r="K439" i="92" s="1"/>
  <c r="BL437" i="17"/>
  <c r="K437" i="59" s="1"/>
  <c r="K437" i="92" s="1"/>
  <c r="BL433" i="17"/>
  <c r="K433" i="59" s="1"/>
  <c r="K433" i="92" s="1"/>
  <c r="BL351" i="17"/>
  <c r="K351" i="59" s="1"/>
  <c r="BL291" i="17"/>
  <c r="K291" i="59"/>
  <c r="K291" i="92" s="1"/>
  <c r="BL234" i="17"/>
  <c r="K234" i="59" s="1"/>
  <c r="L233" i="61" s="1"/>
  <c r="BL232" i="17"/>
  <c r="K232" i="59" s="1"/>
  <c r="L221" i="61" s="1"/>
  <c r="BL146" i="17"/>
  <c r="K146" i="59" s="1"/>
  <c r="L24" i="61" s="1"/>
  <c r="BL112" i="17"/>
  <c r="K112" i="59" s="1"/>
  <c r="K112" i="92" s="1"/>
  <c r="AN658" i="17"/>
  <c r="H658" i="59" s="1"/>
  <c r="H658" i="92" s="1"/>
  <c r="AN623" i="17"/>
  <c r="H623" i="59" s="1"/>
  <c r="I142" i="58" s="1"/>
  <c r="AN618" i="17"/>
  <c r="H618" i="59" s="1"/>
  <c r="AN603" i="17"/>
  <c r="H603" i="59" s="1"/>
  <c r="AN601" i="17"/>
  <c r="H601" i="59" s="1"/>
  <c r="AN597" i="17"/>
  <c r="H597" i="59" s="1"/>
  <c r="H597" i="92" s="1"/>
  <c r="AN591" i="17"/>
  <c r="H591" i="59"/>
  <c r="I116" i="58" s="1"/>
  <c r="AN570" i="17"/>
  <c r="H570" i="59" s="1"/>
  <c r="H570" i="92" s="1"/>
  <c r="AN568" i="17"/>
  <c r="H568" i="59"/>
  <c r="H568" i="92" s="1"/>
  <c r="AN262" i="17"/>
  <c r="H262" i="59"/>
  <c r="H262" i="92" s="1"/>
  <c r="AN235" i="17"/>
  <c r="H235" i="59" s="1"/>
  <c r="H235" i="92" s="1"/>
  <c r="AN233" i="17"/>
  <c r="H233" i="59" s="1"/>
  <c r="H233" i="92" s="1"/>
  <c r="AN229" i="17"/>
  <c r="H229" i="59"/>
  <c r="AN202" i="17"/>
  <c r="H202" i="59" s="1"/>
  <c r="H202" i="92" s="1"/>
  <c r="AN200" i="17"/>
  <c r="H200" i="59" s="1"/>
  <c r="I149" i="61" s="1"/>
  <c r="AN171" i="17"/>
  <c r="H171" i="59" s="1"/>
  <c r="AN169" i="17"/>
  <c r="H169" i="59" s="1"/>
  <c r="I89" i="61" s="1"/>
  <c r="AN167" i="17"/>
  <c r="H167" i="59" s="1"/>
  <c r="AN165" i="17"/>
  <c r="H165" i="59" s="1"/>
  <c r="AN138" i="17"/>
  <c r="H138" i="59" s="1"/>
  <c r="AN123" i="17"/>
  <c r="H123" i="59" s="1"/>
  <c r="H123" i="92" s="1"/>
  <c r="AN106" i="17"/>
  <c r="H106" i="59" s="1"/>
  <c r="H106" i="92" s="1"/>
  <c r="AN91" i="17"/>
  <c r="H91" i="59" s="1"/>
  <c r="H91" i="92" s="1"/>
  <c r="AN87" i="17"/>
  <c r="H87" i="59" s="1"/>
  <c r="H87" i="92"/>
  <c r="AN82" i="17"/>
  <c r="H82" i="59" s="1"/>
  <c r="H82" i="92" s="1"/>
  <c r="AN75" i="17"/>
  <c r="H75" i="59" s="1"/>
  <c r="H75" i="92" s="1"/>
  <c r="AN71" i="17"/>
  <c r="H71" i="59"/>
  <c r="H71" i="92" s="1"/>
  <c r="AN66" i="17"/>
  <c r="H66" i="59" s="1"/>
  <c r="H66" i="92"/>
  <c r="AN59" i="17"/>
  <c r="H59" i="59" s="1"/>
  <c r="AN55" i="17"/>
  <c r="H55" i="59"/>
  <c r="H55" i="92" s="1"/>
  <c r="AV43" i="17"/>
  <c r="I43" i="59" s="1"/>
  <c r="AV40" i="17"/>
  <c r="I40" i="59"/>
  <c r="I40" i="92" s="1"/>
  <c r="AV32" i="17"/>
  <c r="I32" i="59" s="1"/>
  <c r="I32" i="92" s="1"/>
  <c r="AV27" i="17"/>
  <c r="I27" i="59" s="1"/>
  <c r="K14" i="91" s="1"/>
  <c r="K15" i="91" s="1"/>
  <c r="AV24" i="17"/>
  <c r="I24" i="59"/>
  <c r="AV19" i="17"/>
  <c r="I19" i="59"/>
  <c r="J6" i="58" s="1"/>
  <c r="AV16" i="17"/>
  <c r="I16" i="59" s="1"/>
  <c r="I16" i="92" s="1"/>
  <c r="AV8" i="17"/>
  <c r="I8" i="59"/>
  <c r="AV55" i="17"/>
  <c r="I55" i="59" s="1"/>
  <c r="I55" i="92"/>
  <c r="AV836" i="17"/>
  <c r="I836" i="59" s="1"/>
  <c r="I836" i="92" s="1"/>
  <c r="AV832" i="17"/>
  <c r="I832" i="59" s="1"/>
  <c r="I832" i="92" s="1"/>
  <c r="AV830" i="17"/>
  <c r="I830" i="59" s="1"/>
  <c r="I830" i="92" s="1"/>
  <c r="AV811" i="17"/>
  <c r="I811" i="59" s="1"/>
  <c r="I811" i="92" s="1"/>
  <c r="AV809" i="17"/>
  <c r="I809" i="59" s="1"/>
  <c r="I809" i="92" s="1"/>
  <c r="AV807" i="17"/>
  <c r="I807" i="59"/>
  <c r="I807" i="92" s="1"/>
  <c r="AV780" i="17"/>
  <c r="I780" i="59" s="1"/>
  <c r="I780" i="92" s="1"/>
  <c r="AV778" i="17"/>
  <c r="I778" i="59" s="1"/>
  <c r="AV615" i="17"/>
  <c r="I615" i="59" s="1"/>
  <c r="I615" i="92" s="1"/>
  <c r="AV610" i="17"/>
  <c r="I610" i="59" s="1"/>
  <c r="AV606" i="17"/>
  <c r="I606" i="59" s="1"/>
  <c r="AV584" i="17"/>
  <c r="I584" i="59" s="1"/>
  <c r="I584" i="92" s="1"/>
  <c r="AV579" i="17"/>
  <c r="I579" i="59"/>
  <c r="I579" i="92" s="1"/>
  <c r="AV577" i="17"/>
  <c r="I577" i="59" s="1"/>
  <c r="I577" i="92" s="1"/>
  <c r="AV258" i="17"/>
  <c r="I258" i="59" s="1"/>
  <c r="I258" i="92" s="1"/>
  <c r="AV239" i="17"/>
  <c r="I239" i="59" s="1"/>
  <c r="AV237" i="17"/>
  <c r="I237" i="59" s="1"/>
  <c r="AV228" i="17"/>
  <c r="I228" i="59" s="1"/>
  <c r="AV219" i="17"/>
  <c r="I219" i="59"/>
  <c r="AV208" i="17"/>
  <c r="I208" i="59"/>
  <c r="AV188" i="17"/>
  <c r="I188" i="59" s="1"/>
  <c r="AV186" i="17"/>
  <c r="I186" i="59" s="1"/>
  <c r="I186" i="92" s="1"/>
  <c r="AV166" i="17"/>
  <c r="I166" i="59" s="1"/>
  <c r="J71" i="61" s="1"/>
  <c r="AV155" i="17"/>
  <c r="I155" i="59" s="1"/>
  <c r="AV144" i="17"/>
  <c r="I144" i="59" s="1"/>
  <c r="J23" i="61" s="1"/>
  <c r="AV124" i="17"/>
  <c r="I124" i="59" s="1"/>
  <c r="AV122" i="17"/>
  <c r="I122" i="59"/>
  <c r="I122" i="92" s="1"/>
  <c r="AV102" i="17"/>
  <c r="I102" i="59"/>
  <c r="I102" i="92" s="1"/>
  <c r="AV91" i="17"/>
  <c r="I91" i="59" s="1"/>
  <c r="I91" i="92" s="1"/>
  <c r="AV80" i="17"/>
  <c r="I80" i="59" s="1"/>
  <c r="I80" i="92"/>
  <c r="BD46" i="17"/>
  <c r="J46" i="59" s="1"/>
  <c r="J46" i="92" s="1"/>
  <c r="BD44" i="17"/>
  <c r="J44" i="59"/>
  <c r="J44" i="92" s="1"/>
  <c r="BD13" i="17"/>
  <c r="J13" i="59" s="1"/>
  <c r="L10" i="91" s="1"/>
  <c r="L11" i="91" s="1"/>
  <c r="BD47" i="17"/>
  <c r="J47" i="59" s="1"/>
  <c r="J47" i="92" s="1"/>
  <c r="BD827" i="17"/>
  <c r="J827" i="59" s="1"/>
  <c r="J827" i="92" s="1"/>
  <c r="BD823" i="17"/>
  <c r="J823" i="59" s="1"/>
  <c r="J823" i="92" s="1"/>
  <c r="BD812" i="17"/>
  <c r="J812" i="59" s="1"/>
  <c r="J812" i="92" s="1"/>
  <c r="BD796" i="17"/>
  <c r="J796" i="59" s="1"/>
  <c r="J796" i="92" s="1"/>
  <c r="BD772" i="17"/>
  <c r="J772" i="59" s="1"/>
  <c r="BD754" i="17"/>
  <c r="J754" i="59" s="1"/>
  <c r="K274" i="61" s="1"/>
  <c r="BD744" i="17"/>
  <c r="J744" i="59" s="1"/>
  <c r="J744" i="92" s="1"/>
  <c r="BD742" i="17"/>
  <c r="J742" i="59"/>
  <c r="BD707" i="17"/>
  <c r="J707" i="59" s="1"/>
  <c r="J707" i="92" s="1"/>
  <c r="BD691" i="17"/>
  <c r="J691" i="59" s="1"/>
  <c r="J691" i="92" s="1"/>
  <c r="BD684" i="17"/>
  <c r="J684" i="59" s="1"/>
  <c r="BD673" i="17"/>
  <c r="J673" i="59"/>
  <c r="J673" i="92" s="1"/>
  <c r="BD664" i="17"/>
  <c r="J664" i="59"/>
  <c r="BD653" i="17"/>
  <c r="J653" i="59" s="1"/>
  <c r="J653" i="92" s="1"/>
  <c r="BD648" i="17"/>
  <c r="J648" i="59" s="1"/>
  <c r="J648" i="92" s="1"/>
  <c r="BD616" i="17"/>
  <c r="J616" i="59" s="1"/>
  <c r="BD611" i="17"/>
  <c r="J611" i="59" s="1"/>
  <c r="K197" i="58" s="1"/>
  <c r="BD597" i="17"/>
  <c r="J597" i="59"/>
  <c r="J597" i="92" s="1"/>
  <c r="BD588" i="17"/>
  <c r="J588" i="59" s="1"/>
  <c r="K113" i="58" s="1"/>
  <c r="J588" i="92"/>
  <c r="BD579" i="17"/>
  <c r="J579" i="59" s="1"/>
  <c r="J579" i="92" s="1"/>
  <c r="BD576" i="17"/>
  <c r="J576" i="59" s="1"/>
  <c r="J576" i="92" s="1"/>
  <c r="BD260" i="17"/>
  <c r="J260" i="59" s="1"/>
  <c r="J260" i="92" s="1"/>
  <c r="BD253" i="17"/>
  <c r="J253" i="59" s="1"/>
  <c r="J253" i="92" s="1"/>
  <c r="BD244" i="17"/>
  <c r="J244" i="59" s="1"/>
  <c r="K234" i="61" s="1"/>
  <c r="BD237" i="17"/>
  <c r="J237" i="59" s="1"/>
  <c r="K251" i="61" s="1"/>
  <c r="K253" i="61" s="1"/>
  <c r="K254" i="61" s="1"/>
  <c r="I113" i="70" s="1"/>
  <c r="BD187" i="17"/>
  <c r="J187" i="59"/>
  <c r="J187" i="92" s="1"/>
  <c r="BL832" i="17"/>
  <c r="K832" i="59" s="1"/>
  <c r="K832" i="92" s="1"/>
  <c r="BL750" i="17"/>
  <c r="K750" i="59" s="1"/>
  <c r="BL748" i="17"/>
  <c r="K748" i="59" s="1"/>
  <c r="BL692" i="17"/>
  <c r="K692" i="59" s="1"/>
  <c r="K692" i="92" s="1"/>
  <c r="BL668" i="17"/>
  <c r="K668" i="59" s="1"/>
  <c r="K668" i="92" s="1"/>
  <c r="BL590" i="17"/>
  <c r="K590" i="59" s="1"/>
  <c r="BL588" i="17"/>
  <c r="K588" i="59" s="1"/>
  <c r="K588" i="92" s="1"/>
  <c r="BL549" i="17"/>
  <c r="K549" i="59"/>
  <c r="K549" i="92"/>
  <c r="BL545" i="17"/>
  <c r="K545" i="59"/>
  <c r="K545" i="92"/>
  <c r="BL501" i="17"/>
  <c r="K501" i="59" s="1"/>
  <c r="K501" i="92" s="1"/>
  <c r="BL405" i="17"/>
  <c r="K405" i="59" s="1"/>
  <c r="BL403" i="17"/>
  <c r="K403" i="59" s="1"/>
  <c r="L216" i="58" s="1"/>
  <c r="K140" i="59"/>
  <c r="L12" i="61" s="1"/>
  <c r="BL138" i="17"/>
  <c r="K138" i="59" s="1"/>
  <c r="BL136" i="17"/>
  <c r="K136" i="59"/>
  <c r="BL66" i="17"/>
  <c r="K66" i="59" s="1"/>
  <c r="K66" i="92" s="1"/>
  <c r="BL60" i="17"/>
  <c r="K60" i="59" s="1"/>
  <c r="K60" i="92" s="1"/>
  <c r="AF424" i="17"/>
  <c r="G424" i="59" s="1"/>
  <c r="G424" i="92"/>
  <c r="AF101" i="17"/>
  <c r="G101" i="59" s="1"/>
  <c r="G101" i="92" s="1"/>
  <c r="AF85" i="17"/>
  <c r="G85" i="59" s="1"/>
  <c r="G85" i="92" s="1"/>
  <c r="AF69" i="17"/>
  <c r="G69" i="59" s="1"/>
  <c r="G69" i="92" s="1"/>
  <c r="AF53" i="17"/>
  <c r="G53" i="59" s="1"/>
  <c r="G53" i="92" s="1"/>
  <c r="X37" i="17"/>
  <c r="F37" i="59" s="1"/>
  <c r="F37" i="92" s="1"/>
  <c r="X809" i="17"/>
  <c r="F809" i="59"/>
  <c r="F809" i="92" s="1"/>
  <c r="X793" i="17"/>
  <c r="F793" i="59" s="1"/>
  <c r="F793" i="92" s="1"/>
  <c r="X777" i="17"/>
  <c r="F777" i="59" s="1"/>
  <c r="F777" i="92" s="1"/>
  <c r="X761" i="17"/>
  <c r="F761" i="59" s="1"/>
  <c r="X745" i="17"/>
  <c r="F745" i="59" s="1"/>
  <c r="G159" i="61" s="1"/>
  <c r="X673" i="17"/>
  <c r="F673" i="59" s="1"/>
  <c r="F673" i="92" s="1"/>
  <c r="AF181" i="17"/>
  <c r="G181" i="59" s="1"/>
  <c r="G181" i="92" s="1"/>
  <c r="AF165" i="17"/>
  <c r="G165" i="59" s="1"/>
  <c r="G165" i="92" s="1"/>
  <c r="AF133" i="17"/>
  <c r="G133" i="59" s="1"/>
  <c r="G133" i="92" s="1"/>
  <c r="X705" i="17"/>
  <c r="F705" i="59"/>
  <c r="F705" i="92"/>
  <c r="X573" i="17"/>
  <c r="F573" i="59" s="1"/>
  <c r="X621" i="17"/>
  <c r="F621" i="59" s="1"/>
  <c r="G140" i="58" s="1"/>
  <c r="X145" i="17"/>
  <c r="F145" i="59" s="1"/>
  <c r="G8" i="63" s="1"/>
  <c r="P640" i="17"/>
  <c r="E640" i="59"/>
  <c r="E640" i="92" s="1"/>
  <c r="X201" i="17"/>
  <c r="F201" i="59" s="1"/>
  <c r="F201" i="92" s="1"/>
  <c r="X169" i="17"/>
  <c r="F169" i="59"/>
  <c r="G89" i="61" s="1"/>
  <c r="P712" i="17"/>
  <c r="E712" i="59"/>
  <c r="E712" i="92" s="1"/>
  <c r="X249" i="17"/>
  <c r="F249" i="59"/>
  <c r="X185" i="17"/>
  <c r="F185" i="59" s="1"/>
  <c r="P748" i="17"/>
  <c r="E748" i="59" s="1"/>
  <c r="X137" i="17"/>
  <c r="F137" i="59"/>
  <c r="P742" i="17"/>
  <c r="E742" i="59" s="1"/>
  <c r="P724" i="17"/>
  <c r="E724" i="59" s="1"/>
  <c r="P654" i="17"/>
  <c r="E654" i="59" s="1"/>
  <c r="E654" i="92" s="1"/>
  <c r="P612" i="17"/>
  <c r="E612" i="59" s="1"/>
  <c r="E612" i="92" s="1"/>
  <c r="P590" i="17"/>
  <c r="E590" i="59" s="1"/>
  <c r="E590" i="92" s="1"/>
  <c r="X65" i="17"/>
  <c r="F65" i="59" s="1"/>
  <c r="P660" i="17"/>
  <c r="E660" i="59"/>
  <c r="E660" i="92" s="1"/>
  <c r="P638" i="17"/>
  <c r="E638" i="59" s="1"/>
  <c r="X81" i="17"/>
  <c r="F81" i="59"/>
  <c r="F81" i="92" s="1"/>
  <c r="P644" i="17"/>
  <c r="E644" i="59" s="1"/>
  <c r="E644" i="92" s="1"/>
  <c r="P580" i="17"/>
  <c r="E580" i="59" s="1"/>
  <c r="E580" i="92" s="1"/>
  <c r="AV744" i="17"/>
  <c r="I744" i="59" s="1"/>
  <c r="I744" i="92" s="1"/>
  <c r="AV226" i="17"/>
  <c r="I226" i="59" s="1"/>
  <c r="AV234" i="17"/>
  <c r="I234" i="59"/>
  <c r="BD779" i="17"/>
  <c r="J779" i="59" s="1"/>
  <c r="K301" i="61" s="1"/>
  <c r="BD680" i="17"/>
  <c r="J680" i="59" s="1"/>
  <c r="J680" i="92" s="1"/>
  <c r="BD819" i="17"/>
  <c r="J819" i="59" s="1"/>
  <c r="J819" i="92" s="1"/>
  <c r="BD787" i="17"/>
  <c r="J787" i="59" s="1"/>
  <c r="J787" i="92" s="1"/>
  <c r="BD735" i="17"/>
  <c r="J735" i="59" s="1"/>
  <c r="BD719" i="17"/>
  <c r="J719" i="59"/>
  <c r="J719" i="92" s="1"/>
  <c r="BD703" i="17"/>
  <c r="J703" i="59" s="1"/>
  <c r="BD811" i="17"/>
  <c r="J811" i="59" s="1"/>
  <c r="J811" i="92" s="1"/>
  <c r="BD747" i="17"/>
  <c r="J747" i="59"/>
  <c r="BD755" i="17"/>
  <c r="J755" i="59" s="1"/>
  <c r="J755" i="92" s="1"/>
  <c r="BD727" i="17"/>
  <c r="J727" i="59"/>
  <c r="J727" i="92" s="1"/>
  <c r="BD711" i="17"/>
  <c r="J711" i="59" s="1"/>
  <c r="J711" i="92" s="1"/>
  <c r="BD695" i="17"/>
  <c r="J695" i="59" s="1"/>
  <c r="J695" i="92" s="1"/>
  <c r="BD657" i="17"/>
  <c r="J657" i="59" s="1"/>
  <c r="J657" i="92" s="1"/>
  <c r="BD631" i="17"/>
  <c r="J631" i="59" s="1"/>
  <c r="J631" i="92" s="1"/>
  <c r="BD619" i="17"/>
  <c r="J619" i="59" s="1"/>
  <c r="BD604" i="17"/>
  <c r="J604" i="59"/>
  <c r="J604" i="92" s="1"/>
  <c r="BD659" i="17"/>
  <c r="J659" i="59" s="1"/>
  <c r="J659" i="92" s="1"/>
  <c r="BD627" i="17"/>
  <c r="J627" i="59" s="1"/>
  <c r="K158" i="58" s="1"/>
  <c r="BD612" i="17"/>
  <c r="J612" i="59"/>
  <c r="J612" i="92" s="1"/>
  <c r="BD571" i="17"/>
  <c r="J571" i="59" s="1"/>
  <c r="BD572" i="17"/>
  <c r="J572" i="59" s="1"/>
  <c r="J572" i="92" s="1"/>
  <c r="BD595" i="17"/>
  <c r="J595" i="59" s="1"/>
  <c r="L59" i="91" s="1"/>
  <c r="L60" i="91" s="1"/>
  <c r="BD580" i="17"/>
  <c r="J580" i="59" s="1"/>
  <c r="J580" i="92" s="1"/>
  <c r="BD651" i="17"/>
  <c r="J651" i="59" s="1"/>
  <c r="J651" i="92" s="1"/>
  <c r="BD639" i="17"/>
  <c r="J639" i="59" s="1"/>
  <c r="J639" i="92" s="1"/>
  <c r="BD603" i="17"/>
  <c r="J603" i="59"/>
  <c r="BL656" i="17"/>
  <c r="K656" i="59" s="1"/>
  <c r="K656" i="92" s="1"/>
  <c r="BL616" i="17"/>
  <c r="K616" i="59" s="1"/>
  <c r="BL790" i="17"/>
  <c r="K790" i="59" s="1"/>
  <c r="K790" i="92" s="1"/>
  <c r="BL543" i="17"/>
  <c r="K543" i="59" s="1"/>
  <c r="K543" i="92" s="1"/>
  <c r="BL760" i="17"/>
  <c r="K760" i="59" s="1"/>
  <c r="L87" i="61" s="1"/>
  <c r="BL648" i="17"/>
  <c r="K648" i="59" s="1"/>
  <c r="K648" i="92" s="1"/>
  <c r="BL704" i="17"/>
  <c r="K704" i="59" s="1"/>
  <c r="K704" i="92" s="1"/>
  <c r="BL608" i="17"/>
  <c r="K608" i="59" s="1"/>
  <c r="L120" i="58" s="1"/>
  <c r="BL822" i="17"/>
  <c r="K822" i="59" s="1"/>
  <c r="K822" i="92" s="1"/>
  <c r="BL680" i="17"/>
  <c r="K680" i="59" s="1"/>
  <c r="K680" i="92" s="1"/>
  <c r="BL511" i="17"/>
  <c r="K511" i="59" s="1"/>
  <c r="K511" i="92" s="1"/>
  <c r="BD51" i="17"/>
  <c r="J51" i="59"/>
  <c r="J51" i="92" s="1"/>
  <c r="BL551" i="17"/>
  <c r="K551" i="59" s="1"/>
  <c r="K551" i="92" s="1"/>
  <c r="BL417" i="17"/>
  <c r="K417" i="59"/>
  <c r="K417" i="92"/>
  <c r="BL423" i="17"/>
  <c r="K423" i="59" s="1"/>
  <c r="K423" i="92" s="1"/>
  <c r="H14" i="87"/>
  <c r="L35" i="56"/>
  <c r="H32" i="87"/>
  <c r="D212" i="70"/>
  <c r="E212" i="70"/>
  <c r="F212" i="70"/>
  <c r="G212" i="70"/>
  <c r="H212" i="70"/>
  <c r="I212" i="70"/>
  <c r="J212" i="70"/>
  <c r="AN34" i="17"/>
  <c r="H34" i="59" s="1"/>
  <c r="H34" i="92" s="1"/>
  <c r="AN40" i="17"/>
  <c r="H40" i="59" s="1"/>
  <c r="H40" i="92" s="1"/>
  <c r="R20" i="81"/>
  <c r="AF574" i="17"/>
  <c r="G574" i="59" s="1"/>
  <c r="H180" i="58" s="1"/>
  <c r="AF440" i="17"/>
  <c r="G440" i="59" s="1"/>
  <c r="G440" i="92" s="1"/>
  <c r="AF458" i="17"/>
  <c r="G458" i="59" s="1"/>
  <c r="AF751" i="17"/>
  <c r="G751" i="59" s="1"/>
  <c r="AF749" i="17"/>
  <c r="G749" i="59" s="1"/>
  <c r="AF747" i="17"/>
  <c r="G747" i="59" s="1"/>
  <c r="AF745" i="17"/>
  <c r="G745" i="59" s="1"/>
  <c r="H159" i="61" s="1"/>
  <c r="AF743" i="17"/>
  <c r="G743" i="59" s="1"/>
  <c r="AF741" i="17"/>
  <c r="G741" i="59" s="1"/>
  <c r="H135" i="61" s="1"/>
  <c r="AF739" i="17"/>
  <c r="G739" i="59"/>
  <c r="AF737" i="17"/>
  <c r="G737" i="59" s="1"/>
  <c r="G737" i="92" s="1"/>
  <c r="AF735" i="17"/>
  <c r="G735" i="59" s="1"/>
  <c r="H45" i="61" s="1"/>
  <c r="AF733" i="17"/>
  <c r="G733" i="59" s="1"/>
  <c r="AF731" i="17"/>
  <c r="G731" i="59" s="1"/>
  <c r="AF729" i="17"/>
  <c r="G729" i="59" s="1"/>
  <c r="G729" i="92" s="1"/>
  <c r="AF727" i="17"/>
  <c r="G727" i="59" s="1"/>
  <c r="G727" i="92" s="1"/>
  <c r="AF725" i="17"/>
  <c r="G725" i="59" s="1"/>
  <c r="G725" i="92" s="1"/>
  <c r="AF723" i="17"/>
  <c r="G723" i="59" s="1"/>
  <c r="G723" i="92" s="1"/>
  <c r="AF721" i="17"/>
  <c r="G721" i="59" s="1"/>
  <c r="AF719" i="17"/>
  <c r="G719" i="59" s="1"/>
  <c r="G719" i="92" s="1"/>
  <c r="AF717" i="17"/>
  <c r="G717" i="59" s="1"/>
  <c r="G717" i="92" s="1"/>
  <c r="AF715" i="17"/>
  <c r="G715" i="59" s="1"/>
  <c r="G715" i="92" s="1"/>
  <c r="AF711" i="17"/>
  <c r="G711" i="59"/>
  <c r="AF709" i="17"/>
  <c r="G709" i="59" s="1"/>
  <c r="G709" i="92" s="1"/>
  <c r="AF707" i="17"/>
  <c r="G707" i="59" s="1"/>
  <c r="G707" i="92" s="1"/>
  <c r="AF705" i="17"/>
  <c r="G705" i="59" s="1"/>
  <c r="G705" i="92" s="1"/>
  <c r="AF703" i="17"/>
  <c r="G703" i="59" s="1"/>
  <c r="AF701" i="17"/>
  <c r="G701" i="59"/>
  <c r="G701" i="92" s="1"/>
  <c r="AF699" i="17"/>
  <c r="G699" i="59"/>
  <c r="G699" i="92" s="1"/>
  <c r="AF697" i="17"/>
  <c r="G697" i="59" s="1"/>
  <c r="G697" i="92" s="1"/>
  <c r="AF695" i="17"/>
  <c r="G695" i="59" s="1"/>
  <c r="G695" i="92" s="1"/>
  <c r="AF693" i="17"/>
  <c r="G693" i="59" s="1"/>
  <c r="G693" i="92" s="1"/>
  <c r="AF691" i="17"/>
  <c r="G691" i="59" s="1"/>
  <c r="G691" i="92" s="1"/>
  <c r="AF689" i="17"/>
  <c r="G689" i="59"/>
  <c r="G689" i="92" s="1"/>
  <c r="AF687" i="17"/>
  <c r="G687" i="59" s="1"/>
  <c r="G687" i="92" s="1"/>
  <c r="AF685" i="17"/>
  <c r="G685" i="59" s="1"/>
  <c r="I79" i="91" s="1"/>
  <c r="I80" i="91" s="1"/>
  <c r="AF683" i="17"/>
  <c r="G683" i="59" s="1"/>
  <c r="AF681" i="17"/>
  <c r="G681" i="59" s="1"/>
  <c r="G681" i="92" s="1"/>
  <c r="AF679" i="17"/>
  <c r="G679" i="59"/>
  <c r="I71" i="91" s="1"/>
  <c r="I72" i="91" s="1"/>
  <c r="AF677" i="17"/>
  <c r="G677" i="59" s="1"/>
  <c r="AF675" i="17"/>
  <c r="G675" i="59" s="1"/>
  <c r="AF673" i="17"/>
  <c r="G673" i="59" s="1"/>
  <c r="G673" i="92" s="1"/>
  <c r="AF671" i="17"/>
  <c r="G671" i="59" s="1"/>
  <c r="G671" i="92" s="1"/>
  <c r="AF669" i="17"/>
  <c r="G669" i="59" s="1"/>
  <c r="G669" i="92" s="1"/>
  <c r="AF667" i="17"/>
  <c r="G667" i="59"/>
  <c r="G667" i="92" s="1"/>
  <c r="AF665" i="17"/>
  <c r="G665" i="59" s="1"/>
  <c r="G665" i="92" s="1"/>
  <c r="AF663" i="17"/>
  <c r="G663" i="59" s="1"/>
  <c r="AF661" i="17"/>
  <c r="G661" i="59" s="1"/>
  <c r="G661" i="92"/>
  <c r="AF659" i="17"/>
  <c r="G659" i="59" s="1"/>
  <c r="G659" i="92" s="1"/>
  <c r="AF657" i="17"/>
  <c r="G657" i="59" s="1"/>
  <c r="G657" i="92" s="1"/>
  <c r="AF655" i="17"/>
  <c r="G655" i="59"/>
  <c r="G655" i="92" s="1"/>
  <c r="AF653" i="17"/>
  <c r="G653" i="59" s="1"/>
  <c r="G653" i="92" s="1"/>
  <c r="AF651" i="17"/>
  <c r="G651" i="59" s="1"/>
  <c r="G651" i="92" s="1"/>
  <c r="AF649" i="17"/>
  <c r="G649" i="59" s="1"/>
  <c r="G649" i="92" s="1"/>
  <c r="AF647" i="17"/>
  <c r="G647" i="59"/>
  <c r="G647" i="92" s="1"/>
  <c r="AF645" i="17"/>
  <c r="G645" i="59" s="1"/>
  <c r="G645" i="92" s="1"/>
  <c r="AF643" i="17"/>
  <c r="G643" i="59" s="1"/>
  <c r="G643" i="92" s="1"/>
  <c r="AF641" i="17"/>
  <c r="G641" i="59" s="1"/>
  <c r="G641" i="92" s="1"/>
  <c r="AF639" i="17"/>
  <c r="G639" i="59" s="1"/>
  <c r="G639" i="92" s="1"/>
  <c r="AF637" i="17"/>
  <c r="G637" i="59" s="1"/>
  <c r="G637" i="92" s="1"/>
  <c r="AF635" i="17"/>
  <c r="G635" i="59" s="1"/>
  <c r="G635" i="92" s="1"/>
  <c r="AF633" i="17"/>
  <c r="G633" i="59" s="1"/>
  <c r="G633" i="92"/>
  <c r="AF629" i="17"/>
  <c r="G629" i="59" s="1"/>
  <c r="G629" i="92" s="1"/>
  <c r="AF627" i="17"/>
  <c r="G627" i="59" s="1"/>
  <c r="AF625" i="17"/>
  <c r="G625" i="59" s="1"/>
  <c r="G625" i="92" s="1"/>
  <c r="AF623" i="17"/>
  <c r="G623" i="59"/>
  <c r="G623" i="92" s="1"/>
  <c r="AF621" i="17"/>
  <c r="G621" i="59" s="1"/>
  <c r="G621" i="92" s="1"/>
  <c r="AF619" i="17"/>
  <c r="G619" i="59" s="1"/>
  <c r="AF617" i="17"/>
  <c r="G617" i="59" s="1"/>
  <c r="AF615" i="17"/>
  <c r="G615" i="59"/>
  <c r="AF613" i="17"/>
  <c r="G613" i="59" s="1"/>
  <c r="G613" i="92" s="1"/>
  <c r="AF611" i="17"/>
  <c r="G611" i="59" s="1"/>
  <c r="AF607" i="17"/>
  <c r="G607" i="59" s="1"/>
  <c r="G607" i="92" s="1"/>
  <c r="AF605" i="17"/>
  <c r="G605" i="59" s="1"/>
  <c r="G605" i="92" s="1"/>
  <c r="AF603" i="17"/>
  <c r="G603" i="59" s="1"/>
  <c r="AF599" i="17"/>
  <c r="G599" i="59" s="1"/>
  <c r="AF597" i="17"/>
  <c r="G597" i="59" s="1"/>
  <c r="G597" i="92" s="1"/>
  <c r="AF595" i="17"/>
  <c r="G595" i="59" s="1"/>
  <c r="G595" i="92" s="1"/>
  <c r="AF593" i="17"/>
  <c r="G593" i="59" s="1"/>
  <c r="AF591" i="17"/>
  <c r="G591" i="59" s="1"/>
  <c r="G591" i="92" s="1"/>
  <c r="AF589" i="17"/>
  <c r="G589" i="59" s="1"/>
  <c r="G589" i="92" s="1"/>
  <c r="AF587" i="17"/>
  <c r="G587" i="59" s="1"/>
  <c r="AF585" i="17"/>
  <c r="G585" i="59" s="1"/>
  <c r="AF583" i="17"/>
  <c r="G583" i="59" s="1"/>
  <c r="G583" i="92" s="1"/>
  <c r="AF581" i="17"/>
  <c r="G581" i="59" s="1"/>
  <c r="G581" i="92" s="1"/>
  <c r="AF579" i="17"/>
  <c r="G579" i="59" s="1"/>
  <c r="G579" i="92" s="1"/>
  <c r="AF577" i="17"/>
  <c r="G577" i="59"/>
  <c r="G577" i="92" s="1"/>
  <c r="AF575" i="17"/>
  <c r="G575" i="59" s="1"/>
  <c r="AF573" i="17"/>
  <c r="G573" i="59" s="1"/>
  <c r="G573" i="92" s="1"/>
  <c r="AF571" i="17"/>
  <c r="G571" i="59" s="1"/>
  <c r="H107" i="58" s="1"/>
  <c r="AF569" i="17"/>
  <c r="G569" i="59" s="1"/>
  <c r="AF567" i="17"/>
  <c r="G567" i="59" s="1"/>
  <c r="H103" i="58" s="1"/>
  <c r="AF565" i="17"/>
  <c r="G565" i="59" s="1"/>
  <c r="G565" i="92"/>
  <c r="AF563" i="17"/>
  <c r="G563" i="59" s="1"/>
  <c r="G563" i="92" s="1"/>
  <c r="AF561" i="17"/>
  <c r="G561" i="59" s="1"/>
  <c r="AF551" i="17"/>
  <c r="G551" i="59" s="1"/>
  <c r="G551" i="92" s="1"/>
  <c r="AF549" i="17"/>
  <c r="G549" i="59" s="1"/>
  <c r="G549" i="92" s="1"/>
  <c r="AF541" i="17"/>
  <c r="G541" i="59" s="1"/>
  <c r="G541" i="92" s="1"/>
  <c r="AF537" i="17"/>
  <c r="G537" i="59" s="1"/>
  <c r="G537" i="92" s="1"/>
  <c r="AF531" i="17"/>
  <c r="G531" i="59" s="1"/>
  <c r="G531" i="92" s="1"/>
  <c r="AF519" i="17"/>
  <c r="G519" i="59" s="1"/>
  <c r="G519" i="92" s="1"/>
  <c r="AF507" i="17"/>
  <c r="G507" i="59" s="1"/>
  <c r="G507" i="92" s="1"/>
  <c r="AF483" i="17"/>
  <c r="G483" i="59"/>
  <c r="G483" i="92" s="1"/>
  <c r="AF479" i="17"/>
  <c r="G479" i="59" s="1"/>
  <c r="G479" i="92" s="1"/>
  <c r="AF467" i="17"/>
  <c r="G467" i="59" s="1"/>
  <c r="G467" i="92"/>
  <c r="AF457" i="17"/>
  <c r="G457" i="59"/>
  <c r="G457" i="92" s="1"/>
  <c r="AF455" i="17"/>
  <c r="G455" i="59"/>
  <c r="G455" i="92" s="1"/>
  <c r="AF443" i="17"/>
  <c r="G443" i="59" s="1"/>
  <c r="G443" i="92" s="1"/>
  <c r="AF441" i="17"/>
  <c r="G441" i="59" s="1"/>
  <c r="G441" i="92" s="1"/>
  <c r="AF437" i="17"/>
  <c r="G437" i="59" s="1"/>
  <c r="G437" i="92" s="1"/>
  <c r="AF423" i="17"/>
  <c r="G423" i="59"/>
  <c r="G423" i="92" s="1"/>
  <c r="AF421" i="17"/>
  <c r="G421" i="59" s="1"/>
  <c r="G421" i="92" s="1"/>
  <c r="AF405" i="17"/>
  <c r="G405" i="59" s="1"/>
  <c r="AF401" i="17"/>
  <c r="G401" i="59" s="1"/>
  <c r="AF393" i="17"/>
  <c r="G393" i="59" s="1"/>
  <c r="K26" i="91"/>
  <c r="E152" i="92"/>
  <c r="I252" i="61"/>
  <c r="AF46" i="17"/>
  <c r="G46" i="59" s="1"/>
  <c r="G46" i="92" s="1"/>
  <c r="AF18" i="17"/>
  <c r="G18" i="59" s="1"/>
  <c r="G18" i="92" s="1"/>
  <c r="AF728" i="17"/>
  <c r="G728" i="59"/>
  <c r="G728" i="92" s="1"/>
  <c r="AF714" i="17"/>
  <c r="G714" i="59" s="1"/>
  <c r="G714" i="92" s="1"/>
  <c r="AF496" i="17"/>
  <c r="G496" i="59" s="1"/>
  <c r="AF486" i="17"/>
  <c r="G486" i="59" s="1"/>
  <c r="G486" i="92" s="1"/>
  <c r="AF484" i="17"/>
  <c r="G484" i="59" s="1"/>
  <c r="G484" i="92" s="1"/>
  <c r="AF482" i="17"/>
  <c r="G482" i="59" s="1"/>
  <c r="G482" i="92"/>
  <c r="AF478" i="17"/>
  <c r="G478" i="59"/>
  <c r="G478" i="92" s="1"/>
  <c r="AF466" i="17"/>
  <c r="G466" i="59" s="1"/>
  <c r="G466" i="92" s="1"/>
  <c r="AF462" i="17"/>
  <c r="G462" i="59" s="1"/>
  <c r="G462" i="92"/>
  <c r="AF448" i="17"/>
  <c r="G448" i="59" s="1"/>
  <c r="AF426" i="17"/>
  <c r="G426" i="59" s="1"/>
  <c r="G426" i="92"/>
  <c r="AF420" i="17"/>
  <c r="G420" i="59"/>
  <c r="AF416" i="17"/>
  <c r="G416" i="59" s="1"/>
  <c r="G416" i="92" s="1"/>
  <c r="AF408" i="17"/>
  <c r="G408" i="59" s="1"/>
  <c r="H221" i="58" s="1"/>
  <c r="AF768" i="17"/>
  <c r="G768" i="59" s="1"/>
  <c r="H225" i="61" s="1"/>
  <c r="AF766" i="17"/>
  <c r="G766" i="59" s="1"/>
  <c r="G766" i="92" s="1"/>
  <c r="AF762" i="17"/>
  <c r="G762" i="59" s="1"/>
  <c r="G762" i="92" s="1"/>
  <c r="AF760" i="17"/>
  <c r="G760" i="59" s="1"/>
  <c r="G760" i="92" s="1"/>
  <c r="AF752" i="17"/>
  <c r="G752" i="59"/>
  <c r="AF750" i="17"/>
  <c r="G750" i="59" s="1"/>
  <c r="AF748" i="17"/>
  <c r="G748" i="59" s="1"/>
  <c r="AF746" i="17"/>
  <c r="G746" i="59"/>
  <c r="AF742" i="17"/>
  <c r="G742" i="59" s="1"/>
  <c r="AF740" i="17"/>
  <c r="G740" i="59" s="1"/>
  <c r="H129" i="61" s="1"/>
  <c r="AF736" i="17"/>
  <c r="G736" i="59" s="1"/>
  <c r="AF734" i="17"/>
  <c r="G734" i="59" s="1"/>
  <c r="G734" i="92" s="1"/>
  <c r="AF732" i="17"/>
  <c r="G732" i="59" s="1"/>
  <c r="AF730" i="17"/>
  <c r="G730" i="59" s="1"/>
  <c r="AF726" i="17"/>
  <c r="G726" i="59" s="1"/>
  <c r="G726" i="92" s="1"/>
  <c r="AF724" i="17"/>
  <c r="G724" i="59" s="1"/>
  <c r="AF722" i="17"/>
  <c r="G722" i="59"/>
  <c r="I97" i="91" s="1"/>
  <c r="I98" i="91" s="1"/>
  <c r="AF720" i="17"/>
  <c r="G720" i="59" s="1"/>
  <c r="I93" i="91" s="1"/>
  <c r="I94" i="91" s="1"/>
  <c r="AF716" i="17"/>
  <c r="G716" i="59"/>
  <c r="H204" i="58" s="1"/>
  <c r="AF712" i="17"/>
  <c r="G712" i="59" s="1"/>
  <c r="G712" i="92" s="1"/>
  <c r="AF710" i="17"/>
  <c r="G710" i="59" s="1"/>
  <c r="G710" i="92" s="1"/>
  <c r="AF708" i="17"/>
  <c r="G708" i="59" s="1"/>
  <c r="G708" i="92" s="1"/>
  <c r="AF706" i="17"/>
  <c r="G706" i="59" s="1"/>
  <c r="G706" i="92" s="1"/>
  <c r="AF704" i="17"/>
  <c r="G704" i="59"/>
  <c r="I87" i="91" s="1"/>
  <c r="I88" i="91" s="1"/>
  <c r="AF698" i="17"/>
  <c r="G698" i="59" s="1"/>
  <c r="G698" i="92" s="1"/>
  <c r="AF696" i="17"/>
  <c r="G696" i="59" s="1"/>
  <c r="G696" i="92" s="1"/>
  <c r="AF682" i="17"/>
  <c r="G682" i="59"/>
  <c r="G682" i="92" s="1"/>
  <c r="AF680" i="17"/>
  <c r="G680" i="59" s="1"/>
  <c r="G680" i="92" s="1"/>
  <c r="AF678" i="17"/>
  <c r="G678" i="59"/>
  <c r="G678" i="92" s="1"/>
  <c r="AF676" i="17"/>
  <c r="G676" i="59" s="1"/>
  <c r="G676" i="92" s="1"/>
  <c r="AF672" i="17"/>
  <c r="G672" i="59" s="1"/>
  <c r="G672" i="92" s="1"/>
  <c r="AF668" i="17"/>
  <c r="G668" i="59" s="1"/>
  <c r="G668" i="92" s="1"/>
  <c r="AF662" i="17"/>
  <c r="G662" i="59"/>
  <c r="AF656" i="17"/>
  <c r="G656" i="59"/>
  <c r="G656" i="92" s="1"/>
  <c r="AF654" i="17"/>
  <c r="G654" i="59" s="1"/>
  <c r="G654" i="92" s="1"/>
  <c r="AF648" i="17"/>
  <c r="G648" i="59" s="1"/>
  <c r="G648" i="92" s="1"/>
  <c r="AF646" i="17"/>
  <c r="G646" i="59"/>
  <c r="G646" i="92" s="1"/>
  <c r="AF638" i="17"/>
  <c r="G638" i="59" s="1"/>
  <c r="G638" i="92" s="1"/>
  <c r="AF636" i="17"/>
  <c r="G636" i="59" s="1"/>
  <c r="AF634" i="17"/>
  <c r="G634" i="59"/>
  <c r="G634" i="92" s="1"/>
  <c r="AF632" i="17"/>
  <c r="G632" i="59"/>
  <c r="AF628" i="17"/>
  <c r="G628" i="59" s="1"/>
  <c r="AF626" i="17"/>
  <c r="G626" i="59" s="1"/>
  <c r="G626" i="92" s="1"/>
  <c r="AF624" i="17"/>
  <c r="G624" i="59" s="1"/>
  <c r="H155" i="58" s="1"/>
  <c r="AF622" i="17"/>
  <c r="G622" i="59" s="1"/>
  <c r="AF616" i="17"/>
  <c r="G616" i="59" s="1"/>
  <c r="G616" i="92" s="1"/>
  <c r="AF614" i="17"/>
  <c r="G614" i="59" s="1"/>
  <c r="G614" i="92" s="1"/>
  <c r="AF610" i="17"/>
  <c r="G610" i="59" s="1"/>
  <c r="AF606" i="17"/>
  <c r="G606" i="59" s="1"/>
  <c r="G606" i="92" s="1"/>
  <c r="AF604" i="17"/>
  <c r="G604" i="59" s="1"/>
  <c r="G604" i="92" s="1"/>
  <c r="AF602" i="17"/>
  <c r="G602" i="59" s="1"/>
  <c r="AF596" i="17"/>
  <c r="G596" i="59"/>
  <c r="AF590" i="17"/>
  <c r="G590" i="59" s="1"/>
  <c r="H115" i="58" s="1"/>
  <c r="AF588" i="17"/>
  <c r="G588" i="59" s="1"/>
  <c r="AF584" i="17"/>
  <c r="G584" i="59"/>
  <c r="G584" i="92" s="1"/>
  <c r="AF582" i="17"/>
  <c r="G582" i="59" s="1"/>
  <c r="G582" i="92" s="1"/>
  <c r="AF580" i="17"/>
  <c r="G580" i="59"/>
  <c r="G580" i="92" s="1"/>
  <c r="AF576" i="17"/>
  <c r="G576" i="59" s="1"/>
  <c r="H182" i="58" s="1"/>
  <c r="AF570" i="17"/>
  <c r="G570" i="59" s="1"/>
  <c r="H106" i="58" s="1"/>
  <c r="AF568" i="17"/>
  <c r="G568" i="59" s="1"/>
  <c r="AF44" i="17"/>
  <c r="G44" i="59" s="1"/>
  <c r="G44" i="92" s="1"/>
  <c r="AF40" i="17"/>
  <c r="G40" i="59" s="1"/>
  <c r="G40" i="92"/>
  <c r="S16" i="81"/>
  <c r="T24" i="81"/>
  <c r="AF36" i="17"/>
  <c r="G36" i="59" s="1"/>
  <c r="G36" i="92" s="1"/>
  <c r="AF6" i="17"/>
  <c r="G6" i="59" s="1"/>
  <c r="G6" i="92" s="1"/>
  <c r="AF834" i="17"/>
  <c r="G834" i="59" s="1"/>
  <c r="G834" i="92" s="1"/>
  <c r="AF826" i="17"/>
  <c r="G826" i="59" s="1"/>
  <c r="G826" i="92"/>
  <c r="AF822" i="17"/>
  <c r="G822" i="59" s="1"/>
  <c r="G822" i="92" s="1"/>
  <c r="AF816" i="17"/>
  <c r="G816" i="59"/>
  <c r="G816" i="92" s="1"/>
  <c r="AF808" i="17"/>
  <c r="G808" i="59" s="1"/>
  <c r="G808" i="92" s="1"/>
  <c r="AF804" i="17"/>
  <c r="G804" i="59"/>
  <c r="G804" i="92" s="1"/>
  <c r="AF796" i="17"/>
  <c r="G796" i="59" s="1"/>
  <c r="G796" i="92" s="1"/>
  <c r="S73" i="81"/>
  <c r="Q74" i="81" s="1"/>
  <c r="Q75" i="81" s="1"/>
  <c r="F39" i="70" s="1"/>
  <c r="AF792" i="17"/>
  <c r="G792" i="59" s="1"/>
  <c r="G792" i="92" s="1"/>
  <c r="AF784" i="17"/>
  <c r="G784" i="59" s="1"/>
  <c r="G784" i="92" s="1"/>
  <c r="AF780" i="17"/>
  <c r="G780" i="59" s="1"/>
  <c r="G780" i="92" s="1"/>
  <c r="AF772" i="17"/>
  <c r="G772" i="59" s="1"/>
  <c r="AF42" i="17"/>
  <c r="G42" i="59"/>
  <c r="G42" i="92" s="1"/>
  <c r="S15" i="81"/>
  <c r="T23" i="81" s="1"/>
  <c r="Q31" i="81" s="1"/>
  <c r="F26" i="70" s="1"/>
  <c r="AF16" i="17"/>
  <c r="G16" i="59" s="1"/>
  <c r="G16" i="92" s="1"/>
  <c r="AF832" i="17"/>
  <c r="G832" i="59" s="1"/>
  <c r="G832" i="92" s="1"/>
  <c r="AF828" i="17"/>
  <c r="G828" i="59" s="1"/>
  <c r="G828" i="92" s="1"/>
  <c r="AF820" i="17"/>
  <c r="G820" i="59" s="1"/>
  <c r="G820" i="92" s="1"/>
  <c r="AF814" i="17"/>
  <c r="G814" i="59" s="1"/>
  <c r="G814" i="92" s="1"/>
  <c r="G806" i="92"/>
  <c r="AF802" i="17"/>
  <c r="G802" i="59" s="1"/>
  <c r="G802" i="92" s="1"/>
  <c r="AF798" i="17"/>
  <c r="G798" i="59" s="1"/>
  <c r="G798" i="92" s="1"/>
  <c r="AF790" i="17"/>
  <c r="G790" i="59" s="1"/>
  <c r="G790" i="92" s="1"/>
  <c r="J390" i="92"/>
  <c r="L30" i="89"/>
  <c r="L32" i="89" s="1"/>
  <c r="I209" i="70" s="1"/>
  <c r="AF516" i="17"/>
  <c r="G516" i="59" s="1"/>
  <c r="G516" i="92" s="1"/>
  <c r="AF470" i="17"/>
  <c r="G470" i="59" s="1"/>
  <c r="AF452" i="17"/>
  <c r="G452" i="59" s="1"/>
  <c r="G452" i="92" s="1"/>
  <c r="AF692" i="17"/>
  <c r="G692" i="59" s="1"/>
  <c r="G692" i="92" s="1"/>
  <c r="AF660" i="17"/>
  <c r="G660" i="59" s="1"/>
  <c r="G660" i="92" s="1"/>
  <c r="AF592" i="17"/>
  <c r="G592" i="59" s="1"/>
  <c r="H117" i="58" s="1"/>
  <c r="AF572" i="17"/>
  <c r="G572" i="59"/>
  <c r="G572" i="92" s="1"/>
  <c r="AF702" i="17"/>
  <c r="G702" i="59" s="1"/>
  <c r="H58" i="58" s="1"/>
  <c r="AF694" i="17"/>
  <c r="G694" i="59" s="1"/>
  <c r="G694" i="92" s="1"/>
  <c r="AF690" i="17"/>
  <c r="G690" i="59" s="1"/>
  <c r="G690" i="92" s="1"/>
  <c r="AF688" i="17"/>
  <c r="G688" i="59" s="1"/>
  <c r="H25" i="83" s="1"/>
  <c r="AF670" i="17"/>
  <c r="G670" i="59" s="1"/>
  <c r="G670" i="92" s="1"/>
  <c r="AF658" i="17"/>
  <c r="G658" i="59" s="1"/>
  <c r="G658" i="92"/>
  <c r="AF650" i="17"/>
  <c r="G650" i="59" s="1"/>
  <c r="G650" i="92" s="1"/>
  <c r="AF642" i="17"/>
  <c r="G642" i="59" s="1"/>
  <c r="G642" i="92" s="1"/>
  <c r="AF612" i="17"/>
  <c r="G612" i="59" s="1"/>
  <c r="G612" i="92" s="1"/>
  <c r="W21" i="81"/>
  <c r="X29" i="81"/>
  <c r="AN42" i="17"/>
  <c r="H42" i="59" s="1"/>
  <c r="H42" i="92" s="1"/>
  <c r="AF450" i="17"/>
  <c r="G450" i="59" s="1"/>
  <c r="G450" i="92" s="1"/>
  <c r="AF468" i="17"/>
  <c r="G468" i="59" s="1"/>
  <c r="G468" i="92" s="1"/>
  <c r="AF559" i="17"/>
  <c r="G559" i="59" s="1"/>
  <c r="G559" i="92" s="1"/>
  <c r="AF557" i="17"/>
  <c r="G557" i="59" s="1"/>
  <c r="G557" i="92" s="1"/>
  <c r="AF555" i="17"/>
  <c r="G555" i="59" s="1"/>
  <c r="G555" i="92" s="1"/>
  <c r="AF553" i="17"/>
  <c r="G553" i="59" s="1"/>
  <c r="G553" i="92" s="1"/>
  <c r="AF547" i="17"/>
  <c r="G547" i="59" s="1"/>
  <c r="G547" i="92" s="1"/>
  <c r="AF545" i="17"/>
  <c r="G545" i="59" s="1"/>
  <c r="G545" i="92" s="1"/>
  <c r="AF543" i="17"/>
  <c r="G543" i="59" s="1"/>
  <c r="G543" i="92" s="1"/>
  <c r="AF539" i="17"/>
  <c r="G539" i="59" s="1"/>
  <c r="G539" i="92" s="1"/>
  <c r="AF535" i="17"/>
  <c r="G535" i="59"/>
  <c r="AF533" i="17"/>
  <c r="G533" i="59" s="1"/>
  <c r="G533" i="92" s="1"/>
  <c r="AF529" i="17"/>
  <c r="G529" i="59" s="1"/>
  <c r="G529" i="92" s="1"/>
  <c r="AF527" i="17"/>
  <c r="G527" i="59" s="1"/>
  <c r="G527" i="92" s="1"/>
  <c r="AF525" i="17"/>
  <c r="G525" i="59" s="1"/>
  <c r="G525" i="92" s="1"/>
  <c r="AF523" i="17"/>
  <c r="G523" i="59" s="1"/>
  <c r="G523" i="92" s="1"/>
  <c r="AF521" i="17"/>
  <c r="G521" i="59" s="1"/>
  <c r="AF515" i="17"/>
  <c r="G515" i="59" s="1"/>
  <c r="G515" i="92" s="1"/>
  <c r="AF513" i="17"/>
  <c r="G513" i="59" s="1"/>
  <c r="G513" i="92" s="1"/>
  <c r="AF511" i="17"/>
  <c r="G511" i="59" s="1"/>
  <c r="G511" i="92" s="1"/>
  <c r="AF509" i="17"/>
  <c r="G509" i="59"/>
  <c r="G509" i="92" s="1"/>
  <c r="AF505" i="17"/>
  <c r="G505" i="59" s="1"/>
  <c r="G505" i="92" s="1"/>
  <c r="AF503" i="17"/>
  <c r="G503" i="59" s="1"/>
  <c r="G503" i="92" s="1"/>
  <c r="AF501" i="17"/>
  <c r="G501" i="59" s="1"/>
  <c r="G501" i="92" s="1"/>
  <c r="AF497" i="17"/>
  <c r="G497" i="59" s="1"/>
  <c r="AF495" i="17"/>
  <c r="G495" i="59"/>
  <c r="G495" i="92" s="1"/>
  <c r="AF493" i="17"/>
  <c r="G493" i="59" s="1"/>
  <c r="G493" i="92"/>
  <c r="AF491" i="17"/>
  <c r="G491" i="59" s="1"/>
  <c r="G491" i="92" s="1"/>
  <c r="AF489" i="17"/>
  <c r="G489" i="59" s="1"/>
  <c r="G489" i="92" s="1"/>
  <c r="AF487" i="17"/>
  <c r="G487" i="59" s="1"/>
  <c r="G487" i="92" s="1"/>
  <c r="AF485" i="17"/>
  <c r="G485" i="59" s="1"/>
  <c r="G485" i="92" s="1"/>
  <c r="AF481" i="17"/>
  <c r="G481" i="59" s="1"/>
  <c r="G481" i="92" s="1"/>
  <c r="AF477" i="17"/>
  <c r="G477" i="59" s="1"/>
  <c r="G477" i="92" s="1"/>
  <c r="AF475" i="17"/>
  <c r="G475" i="59" s="1"/>
  <c r="G475" i="92" s="1"/>
  <c r="AF473" i="17"/>
  <c r="G473" i="59" s="1"/>
  <c r="AF469" i="17"/>
  <c r="G469" i="59"/>
  <c r="G469" i="92" s="1"/>
  <c r="AF463" i="17"/>
  <c r="G463" i="59" s="1"/>
  <c r="G463" i="92" s="1"/>
  <c r="AF461" i="17"/>
  <c r="G461" i="59" s="1"/>
  <c r="G461" i="92" s="1"/>
  <c r="AF453" i="17"/>
  <c r="G453" i="59" s="1"/>
  <c r="G453" i="92"/>
  <c r="AF451" i="17"/>
  <c r="G451" i="59" s="1"/>
  <c r="G451" i="92" s="1"/>
  <c r="AF447" i="17"/>
  <c r="G447" i="59" s="1"/>
  <c r="G447" i="92" s="1"/>
  <c r="AF445" i="17"/>
  <c r="G445" i="59" s="1"/>
  <c r="G445" i="92" s="1"/>
  <c r="AF433" i="17"/>
  <c r="G433" i="59" s="1"/>
  <c r="G433" i="92" s="1"/>
  <c r="AF431" i="17"/>
  <c r="G431" i="59" s="1"/>
  <c r="G431" i="92" s="1"/>
  <c r="AF427" i="17"/>
  <c r="G427" i="59" s="1"/>
  <c r="AF415" i="17"/>
  <c r="G415" i="59" s="1"/>
  <c r="G415" i="92" s="1"/>
  <c r="AF411" i="17"/>
  <c r="G411" i="59" s="1"/>
  <c r="G411" i="92" s="1"/>
  <c r="AF407" i="17"/>
  <c r="G407" i="59" s="1"/>
  <c r="H220" i="58" s="1"/>
  <c r="AF395" i="17"/>
  <c r="G395" i="59" s="1"/>
  <c r="AF387" i="17"/>
  <c r="G387" i="59" s="1"/>
  <c r="G387" i="92" s="1"/>
  <c r="AF375" i="17"/>
  <c r="G375" i="59"/>
  <c r="G375" i="92" s="1"/>
  <c r="AF367" i="17"/>
  <c r="G367" i="59" s="1"/>
  <c r="AF349" i="17"/>
  <c r="G349" i="59" s="1"/>
  <c r="AF341" i="17"/>
  <c r="G341" i="59" s="1"/>
  <c r="G341" i="92" s="1"/>
  <c r="AF335" i="17"/>
  <c r="G335" i="59" s="1"/>
  <c r="G335" i="92" s="1"/>
  <c r="AF331" i="17"/>
  <c r="G331" i="59" s="1"/>
  <c r="G331" i="92" s="1"/>
  <c r="AF317" i="17"/>
  <c r="G317" i="59" s="1"/>
  <c r="G317" i="92" s="1"/>
  <c r="AF313" i="17"/>
  <c r="G313" i="59" s="1"/>
  <c r="G313" i="92" s="1"/>
  <c r="AF297" i="17"/>
  <c r="G297" i="59" s="1"/>
  <c r="G297" i="92" s="1"/>
  <c r="AF291" i="17"/>
  <c r="G291" i="59"/>
  <c r="G291" i="92" s="1"/>
  <c r="AF287" i="17"/>
  <c r="G287" i="59"/>
  <c r="G287" i="92" s="1"/>
  <c r="AF283" i="17"/>
  <c r="G283" i="59" s="1"/>
  <c r="G283" i="92" s="1"/>
  <c r="AF249" i="17"/>
  <c r="G249" i="59" s="1"/>
  <c r="AF247" i="17"/>
  <c r="G247" i="59" s="1"/>
  <c r="H48" i="61"/>
  <c r="G162" i="92"/>
  <c r="T41" i="55"/>
  <c r="AF517" i="17"/>
  <c r="G517" i="59" s="1"/>
  <c r="G517" i="92" s="1"/>
  <c r="T13" i="82"/>
  <c r="Q15" i="82" s="1"/>
  <c r="F22" i="70"/>
  <c r="T5" i="82"/>
  <c r="Q7" i="82" s="1"/>
  <c r="F20" i="70" s="1"/>
  <c r="AF449" i="17"/>
  <c r="G449" i="59" s="1"/>
  <c r="G449" i="92" s="1"/>
  <c r="W16" i="81"/>
  <c r="X24" i="81" s="1"/>
  <c r="AN36" i="17"/>
  <c r="H36" i="59" s="1"/>
  <c r="H36" i="92" s="1"/>
  <c r="T20" i="81"/>
  <c r="AF41" i="17"/>
  <c r="G41" i="59" s="1"/>
  <c r="G41" i="92" s="1"/>
  <c r="K16" i="91"/>
  <c r="K17" i="91" s="1"/>
  <c r="I28" i="92"/>
  <c r="AF37" i="17"/>
  <c r="G37" i="59" s="1"/>
  <c r="G37" i="92" s="1"/>
  <c r="J406" i="92"/>
  <c r="G220" i="58"/>
  <c r="I189" i="58"/>
  <c r="V20" i="81"/>
  <c r="N41" i="55"/>
  <c r="G230" i="92"/>
  <c r="S58" i="81"/>
  <c r="Q59" i="81" s="1"/>
  <c r="Q60" i="81" s="1"/>
  <c r="F36" i="70" s="1"/>
  <c r="S63" i="81"/>
  <c r="Q64" i="81" s="1"/>
  <c r="Q65" i="81" s="1"/>
  <c r="F37" i="70" s="1"/>
  <c r="S40" i="81"/>
  <c r="Q41" i="81" s="1"/>
  <c r="Q42" i="81" s="1"/>
  <c r="F33" i="70" s="1"/>
  <c r="BL7" i="17"/>
  <c r="K7" i="59"/>
  <c r="M6" i="89" s="1"/>
  <c r="M7" i="89" s="1"/>
  <c r="J198" i="70" s="1"/>
  <c r="BL9" i="17"/>
  <c r="K9" i="59" s="1"/>
  <c r="M4" i="91" s="1"/>
  <c r="M5" i="91" s="1"/>
  <c r="BL13" i="17"/>
  <c r="K13" i="59"/>
  <c r="BL15" i="17"/>
  <c r="K15" i="59" s="1"/>
  <c r="K15" i="92" s="1"/>
  <c r="BL19" i="17"/>
  <c r="K19" i="59" s="1"/>
  <c r="BL21" i="17"/>
  <c r="K21" i="59"/>
  <c r="L65" i="58" s="1"/>
  <c r="BL23" i="17"/>
  <c r="K23" i="59" s="1"/>
  <c r="BL25" i="17"/>
  <c r="K25" i="59" s="1"/>
  <c r="BL27" i="17"/>
  <c r="K27" i="59" s="1"/>
  <c r="BL31" i="17"/>
  <c r="K31" i="59" s="1"/>
  <c r="K31" i="92" s="1"/>
  <c r="BL33" i="17"/>
  <c r="K33" i="59" s="1"/>
  <c r="K33" i="92" s="1"/>
  <c r="BL39" i="17"/>
  <c r="K39" i="59" s="1"/>
  <c r="K39" i="92" s="1"/>
  <c r="BL43" i="17"/>
  <c r="K43" i="59" s="1"/>
  <c r="BL45" i="17"/>
  <c r="K45" i="59" s="1"/>
  <c r="K45" i="92" s="1"/>
  <c r="R73" i="81"/>
  <c r="R58" i="81"/>
  <c r="R63" i="81"/>
  <c r="R40" i="81"/>
  <c r="L201" i="75"/>
  <c r="L189" i="75"/>
  <c r="L175" i="75"/>
  <c r="L167" i="75"/>
  <c r="L159" i="75"/>
  <c r="L151" i="75"/>
  <c r="L143" i="75"/>
  <c r="L75" i="75"/>
  <c r="L67" i="75"/>
  <c r="L59" i="75"/>
  <c r="L51" i="75"/>
  <c r="L19" i="75"/>
  <c r="L184" i="75"/>
  <c r="L135" i="75"/>
  <c r="L127" i="75"/>
  <c r="L119" i="75"/>
  <c r="L103" i="75"/>
  <c r="L95" i="75"/>
  <c r="L43" i="75"/>
  <c r="L35" i="75"/>
  <c r="L27" i="75"/>
  <c r="L15" i="75"/>
  <c r="L7" i="84"/>
  <c r="L5" i="84"/>
  <c r="L12" i="84"/>
  <c r="L10" i="84"/>
  <c r="Q73" i="81"/>
  <c r="Q58" i="81"/>
  <c r="Q63" i="81"/>
  <c r="Q40" i="81"/>
  <c r="K201" i="75"/>
  <c r="K202" i="75" s="1"/>
  <c r="K189" i="75"/>
  <c r="K175" i="75"/>
  <c r="K167" i="75"/>
  <c r="K159" i="75"/>
  <c r="K160" i="75" s="1"/>
  <c r="F160" i="70" s="1"/>
  <c r="K151" i="75"/>
  <c r="K143" i="75"/>
  <c r="K75" i="75"/>
  <c r="K67" i="75"/>
  <c r="K59" i="75"/>
  <c r="K51" i="75"/>
  <c r="K19" i="75"/>
  <c r="K184" i="75"/>
  <c r="K135" i="75"/>
  <c r="K119" i="75"/>
  <c r="K111" i="75"/>
  <c r="K112" i="75" s="1"/>
  <c r="F148" i="70" s="1"/>
  <c r="K95" i="75"/>
  <c r="K87" i="75"/>
  <c r="K35" i="75"/>
  <c r="K27" i="75"/>
  <c r="K28" i="75" s="1"/>
  <c r="F127" i="70" s="1"/>
  <c r="K7" i="75"/>
  <c r="K8" i="75" s="1"/>
  <c r="F122" i="70" s="1"/>
  <c r="K5" i="84"/>
  <c r="K12" i="84"/>
  <c r="K10" i="84"/>
  <c r="R68" i="81"/>
  <c r="R52" i="81"/>
  <c r="R46" i="81"/>
  <c r="L205" i="75"/>
  <c r="L193" i="75"/>
  <c r="L179" i="75"/>
  <c r="L171" i="75"/>
  <c r="L163" i="75"/>
  <c r="L155" i="75"/>
  <c r="L147" i="75"/>
  <c r="L79" i="75"/>
  <c r="L71" i="75"/>
  <c r="L63" i="75"/>
  <c r="L55" i="75"/>
  <c r="L47" i="75"/>
  <c r="L196" i="75"/>
  <c r="L139" i="75"/>
  <c r="L131" i="75"/>
  <c r="L123" i="75"/>
  <c r="L115" i="75"/>
  <c r="L107" i="75"/>
  <c r="L99" i="75"/>
  <c r="L91" i="75"/>
  <c r="L83" i="75"/>
  <c r="L39" i="75"/>
  <c r="L31" i="75"/>
  <c r="L23" i="75"/>
  <c r="L11" i="75"/>
  <c r="L8" i="84"/>
  <c r="L6" i="84"/>
  <c r="L13" i="84"/>
  <c r="L11" i="84"/>
  <c r="L87" i="56"/>
  <c r="Q68" i="81"/>
  <c r="Q52" i="81"/>
  <c r="Q46" i="81"/>
  <c r="K205" i="75"/>
  <c r="K193" i="75"/>
  <c r="K179" i="75"/>
  <c r="K171" i="75"/>
  <c r="K163" i="75"/>
  <c r="K155" i="75"/>
  <c r="K147" i="75"/>
  <c r="K79" i="75"/>
  <c r="K71" i="75"/>
  <c r="K63" i="75"/>
  <c r="K64" i="75" s="1"/>
  <c r="F136" i="70" s="1"/>
  <c r="K55" i="75"/>
  <c r="K47" i="75"/>
  <c r="K196" i="75"/>
  <c r="K131" i="75"/>
  <c r="K123" i="75"/>
  <c r="K124" i="75"/>
  <c r="F151" i="70" s="1"/>
  <c r="K107" i="75"/>
  <c r="K108" i="75"/>
  <c r="F147" i="70" s="1"/>
  <c r="K99" i="75"/>
  <c r="K83" i="75"/>
  <c r="K39" i="75"/>
  <c r="K40" i="75"/>
  <c r="F130" i="70" s="1"/>
  <c r="K23" i="75"/>
  <c r="K11" i="75"/>
  <c r="K12" i="75" s="1"/>
  <c r="F123" i="70" s="1"/>
  <c r="K8" i="84"/>
  <c r="K6" i="84"/>
  <c r="K11" i="84"/>
  <c r="K87" i="56"/>
  <c r="M58" i="81"/>
  <c r="I201" i="75"/>
  <c r="I202" i="75" s="1"/>
  <c r="I175" i="75"/>
  <c r="I176" i="75" s="1"/>
  <c r="E164" i="70" s="1"/>
  <c r="I159" i="75"/>
  <c r="I160" i="75" s="1"/>
  <c r="E160" i="70" s="1"/>
  <c r="I143" i="75"/>
  <c r="I144" i="75" s="1"/>
  <c r="E156" i="70" s="1"/>
  <c r="I67" i="75"/>
  <c r="I68" i="75" s="1"/>
  <c r="E137" i="70" s="1"/>
  <c r="I51" i="75"/>
  <c r="I52" i="75" s="1"/>
  <c r="E133" i="70" s="1"/>
  <c r="I184" i="75"/>
  <c r="I127" i="75"/>
  <c r="I111" i="75"/>
  <c r="I112" i="75" s="1"/>
  <c r="E148" i="70" s="1"/>
  <c r="I95" i="75"/>
  <c r="I96" i="75" s="1"/>
  <c r="E144" i="70" s="1"/>
  <c r="I43" i="75"/>
  <c r="I27" i="75"/>
  <c r="I7" i="75"/>
  <c r="I8" i="75" s="1"/>
  <c r="E122" i="70" s="1"/>
  <c r="I5" i="84"/>
  <c r="I10" i="84"/>
  <c r="T68" i="81"/>
  <c r="T52" i="81"/>
  <c r="S68" i="81"/>
  <c r="Q69" i="81" s="1"/>
  <c r="Q70" i="81" s="1"/>
  <c r="F38" i="70" s="1"/>
  <c r="S52" i="81"/>
  <c r="S46" i="81"/>
  <c r="U68" i="81"/>
  <c r="U52" i="81"/>
  <c r="U46" i="81"/>
  <c r="M205" i="75"/>
  <c r="M206" i="75" s="1"/>
  <c r="M193" i="75"/>
  <c r="M194" i="75" s="1"/>
  <c r="M179" i="75"/>
  <c r="M180" i="75" s="1"/>
  <c r="G165" i="70" s="1"/>
  <c r="M171" i="75"/>
  <c r="M172" i="75" s="1"/>
  <c r="G163" i="70" s="1"/>
  <c r="M163" i="75"/>
  <c r="M155" i="75"/>
  <c r="M156" i="75" s="1"/>
  <c r="G159" i="70" s="1"/>
  <c r="M147" i="75"/>
  <c r="M79" i="75"/>
  <c r="M71" i="75"/>
  <c r="M63" i="75"/>
  <c r="M55" i="75"/>
  <c r="M56" i="75" s="1"/>
  <c r="G134" i="70" s="1"/>
  <c r="M47" i="75"/>
  <c r="M196" i="75"/>
  <c r="M139" i="75"/>
  <c r="M140" i="75" s="1"/>
  <c r="G155" i="70" s="1"/>
  <c r="M131" i="75"/>
  <c r="M132" i="75" s="1"/>
  <c r="G153" i="70" s="1"/>
  <c r="M123" i="75"/>
  <c r="M107" i="75"/>
  <c r="M99" i="75"/>
  <c r="M100" i="75" s="1"/>
  <c r="G145" i="70" s="1"/>
  <c r="M83" i="75"/>
  <c r="M39" i="75"/>
  <c r="M40" i="75" s="1"/>
  <c r="G130" i="70" s="1"/>
  <c r="M23" i="75"/>
  <c r="M11" i="75"/>
  <c r="M8" i="84"/>
  <c r="M6" i="84"/>
  <c r="M11" i="84"/>
  <c r="M87" i="56"/>
  <c r="Y73" i="81"/>
  <c r="Y58" i="81"/>
  <c r="Y63" i="81"/>
  <c r="Y40" i="81"/>
  <c r="O201" i="75"/>
  <c r="O202" i="75" s="1"/>
  <c r="O175" i="75"/>
  <c r="O167" i="75"/>
  <c r="O159" i="75"/>
  <c r="O160" i="75" s="1"/>
  <c r="H160" i="70" s="1"/>
  <c r="O151" i="75"/>
  <c r="O143" i="75"/>
  <c r="O75" i="75"/>
  <c r="O67" i="75"/>
  <c r="O68" i="75"/>
  <c r="H137" i="70" s="1"/>
  <c r="O59" i="75"/>
  <c r="O60" i="75" s="1"/>
  <c r="H135" i="70" s="1"/>
  <c r="O51" i="75"/>
  <c r="O19" i="75"/>
  <c r="O20" i="75" s="1"/>
  <c r="H125" i="70" s="1"/>
  <c r="O184" i="75"/>
  <c r="O135" i="75"/>
  <c r="O136" i="75"/>
  <c r="H154" i="70" s="1"/>
  <c r="O127" i="75"/>
  <c r="O119" i="75"/>
  <c r="O111" i="75"/>
  <c r="O112" i="75" s="1"/>
  <c r="H148" i="70" s="1"/>
  <c r="O103" i="75"/>
  <c r="O95" i="75"/>
  <c r="O87" i="75"/>
  <c r="O43" i="75"/>
  <c r="O35" i="75"/>
  <c r="O15" i="75"/>
  <c r="O16" i="75" s="1"/>
  <c r="H124" i="70" s="1"/>
  <c r="O7" i="75"/>
  <c r="O7" i="84"/>
  <c r="O5" i="84"/>
  <c r="O12" i="84"/>
  <c r="N68" i="81"/>
  <c r="J179" i="75"/>
  <c r="J171" i="75"/>
  <c r="J155" i="75"/>
  <c r="J79" i="75"/>
  <c r="J196" i="75"/>
  <c r="J131" i="75"/>
  <c r="J107" i="75"/>
  <c r="J91" i="75"/>
  <c r="J39" i="75"/>
  <c r="J31" i="75"/>
  <c r="J11" i="75"/>
  <c r="J11" i="84"/>
  <c r="J87" i="56"/>
  <c r="M68" i="81"/>
  <c r="M52" i="81"/>
  <c r="M46" i="81"/>
  <c r="I205" i="75"/>
  <c r="I193" i="75"/>
  <c r="I179" i="75"/>
  <c r="I171" i="75"/>
  <c r="I163" i="75"/>
  <c r="I155" i="75"/>
  <c r="I156" i="75" s="1"/>
  <c r="E159" i="70" s="1"/>
  <c r="I147" i="75"/>
  <c r="I79" i="75"/>
  <c r="I80" i="75" s="1"/>
  <c r="E140" i="70" s="1"/>
  <c r="I71" i="75"/>
  <c r="I63" i="75"/>
  <c r="I64" i="75" s="1"/>
  <c r="E136" i="70" s="1"/>
  <c r="I55" i="75"/>
  <c r="I196" i="75"/>
  <c r="I139" i="75"/>
  <c r="I123" i="75"/>
  <c r="I115" i="75"/>
  <c r="I116" i="75" s="1"/>
  <c r="E149" i="70" s="1"/>
  <c r="I107" i="75"/>
  <c r="I99" i="75"/>
  <c r="I91" i="75"/>
  <c r="I83" i="75"/>
  <c r="I39" i="75"/>
  <c r="I31" i="75"/>
  <c r="I32" i="75" s="1"/>
  <c r="E128" i="70" s="1"/>
  <c r="I11" i="75"/>
  <c r="I12" i="75" s="1"/>
  <c r="E123" i="70" s="1"/>
  <c r="I8" i="84"/>
  <c r="I6" i="84"/>
  <c r="I13" i="84"/>
  <c r="I11" i="84"/>
  <c r="I87" i="56"/>
  <c r="I89" i="56" s="1"/>
  <c r="I91" i="56" s="1"/>
  <c r="E182" i="70" s="1"/>
  <c r="I73" i="81"/>
  <c r="I58" i="81"/>
  <c r="I63" i="81"/>
  <c r="I40" i="81"/>
  <c r="G201" i="75"/>
  <c r="G175" i="75"/>
  <c r="G167" i="75"/>
  <c r="G168" i="75" s="1"/>
  <c r="D162" i="70"/>
  <c r="G159" i="75"/>
  <c r="G160" i="75" s="1"/>
  <c r="D160" i="70" s="1"/>
  <c r="G151" i="75"/>
  <c r="G143" i="75"/>
  <c r="G75" i="75"/>
  <c r="G76" i="75"/>
  <c r="D139" i="70"/>
  <c r="G67" i="75"/>
  <c r="G68" i="75" s="1"/>
  <c r="D137" i="70" s="1"/>
  <c r="G59" i="75"/>
  <c r="G51" i="75"/>
  <c r="G52" i="75" s="1"/>
  <c r="D133" i="70" s="1"/>
  <c r="G19" i="75"/>
  <c r="G20" i="75" s="1"/>
  <c r="D125" i="70" s="1"/>
  <c r="G184" i="75"/>
  <c r="G135" i="75"/>
  <c r="G127" i="75"/>
  <c r="G128" i="75" s="1"/>
  <c r="G119" i="75"/>
  <c r="G120" i="75"/>
  <c r="D150" i="70" s="1"/>
  <c r="G111" i="75"/>
  <c r="G112" i="75" s="1"/>
  <c r="D148" i="70" s="1"/>
  <c r="G95" i="75"/>
  <c r="G87" i="75"/>
  <c r="G43" i="75"/>
  <c r="G35" i="75"/>
  <c r="G36" i="75" s="1"/>
  <c r="G27" i="75"/>
  <c r="G15" i="75"/>
  <c r="G16" i="75" s="1"/>
  <c r="D124" i="70" s="1"/>
  <c r="G7" i="75"/>
  <c r="G8" i="75" s="1"/>
  <c r="D122" i="70" s="1"/>
  <c r="G7" i="84"/>
  <c r="G5" i="84"/>
  <c r="G15" i="84" s="1"/>
  <c r="G16" i="84" s="1"/>
  <c r="D193" i="70" s="1"/>
  <c r="G10" i="84"/>
  <c r="T73" i="81"/>
  <c r="T63" i="81"/>
  <c r="T40" i="81"/>
  <c r="X52" i="81"/>
  <c r="H243" i="61"/>
  <c r="H620" i="92"/>
  <c r="D350" i="92"/>
  <c r="J172" i="92"/>
  <c r="K20" i="63"/>
  <c r="J204" i="92"/>
  <c r="L30" i="91"/>
  <c r="L32" i="91" s="1"/>
  <c r="I44" i="58"/>
  <c r="K46" i="91"/>
  <c r="K48" i="91" s="1"/>
  <c r="J76" i="58"/>
  <c r="D400" i="92"/>
  <c r="E213" i="58"/>
  <c r="I225" i="61"/>
  <c r="E19" i="58"/>
  <c r="H215" i="92"/>
  <c r="E258" i="61"/>
  <c r="J220" i="58"/>
  <c r="H91" i="58"/>
  <c r="D458" i="92"/>
  <c r="I177" i="92"/>
  <c r="H215" i="61"/>
  <c r="H277" i="61"/>
  <c r="K698" i="92"/>
  <c r="L25" i="63"/>
  <c r="K219" i="92"/>
  <c r="H373" i="92"/>
  <c r="G25" i="92"/>
  <c r="H66" i="58"/>
  <c r="BL37" i="17"/>
  <c r="K37" i="59" s="1"/>
  <c r="K37" i="92" s="1"/>
  <c r="G110" i="92"/>
  <c r="K775" i="92"/>
  <c r="K66" i="61"/>
  <c r="F125" i="61"/>
  <c r="G366" i="92"/>
  <c r="J775" i="92"/>
  <c r="D113" i="92"/>
  <c r="H87" i="91"/>
  <c r="H88" i="91" s="1"/>
  <c r="K81" i="91"/>
  <c r="K82" i="91" s="1"/>
  <c r="E263" i="61"/>
  <c r="E265" i="61" s="1"/>
  <c r="E266" i="61" s="1"/>
  <c r="C115" i="70" s="1"/>
  <c r="D239" i="92"/>
  <c r="U20" i="81"/>
  <c r="M41" i="55"/>
  <c r="M43" i="55" s="1"/>
  <c r="M44" i="55" s="1"/>
  <c r="G48" i="70" s="1"/>
  <c r="E378" i="92"/>
  <c r="J51" i="58"/>
  <c r="I528" i="92"/>
  <c r="D252" i="92"/>
  <c r="I575" i="92"/>
  <c r="G771" i="92"/>
  <c r="I69" i="61"/>
  <c r="L194" i="58"/>
  <c r="J186" i="92"/>
  <c r="I408" i="92"/>
  <c r="J221" i="58"/>
  <c r="G148" i="92"/>
  <c r="J156" i="92"/>
  <c r="K186" i="61"/>
  <c r="J364" i="92"/>
  <c r="I43" i="60"/>
  <c r="I44" i="60" s="1"/>
  <c r="I677" i="92"/>
  <c r="F353" i="92"/>
  <c r="K223" i="92"/>
  <c r="D470" i="92"/>
  <c r="F27" i="91"/>
  <c r="K157" i="92"/>
  <c r="L13" i="63"/>
  <c r="K731" i="92"/>
  <c r="L116" i="58"/>
  <c r="H359" i="92"/>
  <c r="I46" i="58"/>
  <c r="O18" i="55"/>
  <c r="O19" i="55"/>
  <c r="H45" i="70" s="1"/>
  <c r="K735" i="92"/>
  <c r="AN4" i="17"/>
  <c r="H4" i="59" s="1"/>
  <c r="H4" i="92" s="1"/>
  <c r="AN6" i="17"/>
  <c r="H6" i="59" s="1"/>
  <c r="H6" i="92" s="1"/>
  <c r="AN8" i="17"/>
  <c r="H8" i="59" s="1"/>
  <c r="J8" i="91" s="1"/>
  <c r="J9" i="91" s="1"/>
  <c r="AN12" i="17"/>
  <c r="H12" i="59" s="1"/>
  <c r="H12" i="92" s="1"/>
  <c r="AN16" i="17"/>
  <c r="H16" i="59" s="1"/>
  <c r="H16" i="92" s="1"/>
  <c r="AN18" i="17"/>
  <c r="H18" i="59"/>
  <c r="H18" i="92" s="1"/>
  <c r="AN20" i="17"/>
  <c r="H20" i="59" s="1"/>
  <c r="H20" i="92" s="1"/>
  <c r="AN22" i="17"/>
  <c r="H22" i="59" s="1"/>
  <c r="H22" i="92" s="1"/>
  <c r="AN24" i="17"/>
  <c r="H24" i="59" s="1"/>
  <c r="I41" i="58" s="1"/>
  <c r="AN26" i="17"/>
  <c r="H26" i="59" s="1"/>
  <c r="AN28" i="17"/>
  <c r="H28" i="59" s="1"/>
  <c r="J16" i="91" s="1"/>
  <c r="J17" i="91" s="1"/>
  <c r="AN30" i="17"/>
  <c r="H30" i="59" s="1"/>
  <c r="H30" i="92" s="1"/>
  <c r="AN32" i="17"/>
  <c r="H32" i="59"/>
  <c r="H32" i="92"/>
  <c r="E711" i="92"/>
  <c r="F159" i="61"/>
  <c r="H177" i="58"/>
  <c r="G43" i="92"/>
  <c r="K192" i="58"/>
  <c r="H20" i="58"/>
  <c r="F205" i="92"/>
  <c r="I177" i="58"/>
  <c r="J537" i="92"/>
  <c r="D59" i="92"/>
  <c r="E299" i="61"/>
  <c r="L215" i="61"/>
  <c r="K231" i="92"/>
  <c r="E737" i="92"/>
  <c r="K16" i="83"/>
  <c r="K17" i="83" s="1"/>
  <c r="K18" i="83" s="1"/>
  <c r="I188" i="70" s="1"/>
  <c r="F684" i="92"/>
  <c r="I17" i="58"/>
  <c r="K123" i="92"/>
  <c r="K406" i="92"/>
  <c r="L219" i="58"/>
  <c r="AF4" i="17"/>
  <c r="G4" i="59" s="1"/>
  <c r="G4" i="92" s="1"/>
  <c r="AN9" i="17"/>
  <c r="H9" i="59" s="1"/>
  <c r="H9" i="92" s="1"/>
  <c r="AN13" i="17"/>
  <c r="H13" i="59" s="1"/>
  <c r="AN15" i="17"/>
  <c r="H15" i="59" s="1"/>
  <c r="H15" i="92" s="1"/>
  <c r="AN17" i="17"/>
  <c r="H17" i="59" s="1"/>
  <c r="AN21" i="17"/>
  <c r="H21" i="59" s="1"/>
  <c r="I65" i="58" s="1"/>
  <c r="AN25" i="17"/>
  <c r="H25" i="59" s="1"/>
  <c r="H25" i="92" s="1"/>
  <c r="AN27" i="17"/>
  <c r="H27" i="59" s="1"/>
  <c r="AN29" i="17"/>
  <c r="H29" i="59" s="1"/>
  <c r="AN31" i="17"/>
  <c r="H31" i="59"/>
  <c r="H31" i="92" s="1"/>
  <c r="AN33" i="17"/>
  <c r="H33" i="59" s="1"/>
  <c r="H33" i="92" s="1"/>
  <c r="AV4" i="17"/>
  <c r="I4" i="59" s="1"/>
  <c r="I4" i="92" s="1"/>
  <c r="BL10" i="17"/>
  <c r="K10" i="59" s="1"/>
  <c r="BL12" i="17"/>
  <c r="K12" i="59" s="1"/>
  <c r="K12" i="92"/>
  <c r="BL16" i="17"/>
  <c r="K16" i="59" s="1"/>
  <c r="K16" i="92"/>
  <c r="BL18" i="17"/>
  <c r="K18" i="59" s="1"/>
  <c r="K18" i="92" s="1"/>
  <c r="BL22" i="17"/>
  <c r="K22" i="59" s="1"/>
  <c r="K22" i="92" s="1"/>
  <c r="BL24" i="17"/>
  <c r="K24" i="59" s="1"/>
  <c r="BL28" i="17"/>
  <c r="K28" i="59" s="1"/>
  <c r="BL40" i="17"/>
  <c r="K40" i="59" s="1"/>
  <c r="K40" i="92" s="1"/>
  <c r="K44" i="59"/>
  <c r="K44" i="92" s="1"/>
  <c r="E10" i="63"/>
  <c r="H46" i="60"/>
  <c r="H47" i="60" s="1"/>
  <c r="J116" i="58"/>
  <c r="D776" i="92"/>
  <c r="J144" i="61"/>
  <c r="H175" i="92"/>
  <c r="I72" i="61"/>
  <c r="I263" i="61"/>
  <c r="H470" i="92"/>
  <c r="G252" i="92"/>
  <c r="H270" i="61"/>
  <c r="L5" i="61"/>
  <c r="K151" i="92"/>
  <c r="L204" i="61"/>
  <c r="J404" i="92"/>
  <c r="K217" i="58"/>
  <c r="L53" i="91"/>
  <c r="L54" i="91" s="1"/>
  <c r="F11" i="58"/>
  <c r="H35" i="91"/>
  <c r="H36" i="91" s="1"/>
  <c r="I354" i="92"/>
  <c r="J226" i="58"/>
  <c r="K41" i="91"/>
  <c r="K42" i="91" s="1"/>
  <c r="H323" i="92"/>
  <c r="I10" i="58"/>
  <c r="H371" i="92"/>
  <c r="I21" i="58"/>
  <c r="H30" i="89"/>
  <c r="H32" i="89" s="1"/>
  <c r="E209" i="70" s="1"/>
  <c r="J13" i="58"/>
  <c r="I353" i="92"/>
  <c r="G116" i="92"/>
  <c r="I92" i="58"/>
  <c r="H379" i="92"/>
  <c r="F135" i="58"/>
  <c r="L267" i="61"/>
  <c r="J219" i="58"/>
  <c r="I406" i="92"/>
  <c r="K12" i="58"/>
  <c r="K19" i="63"/>
  <c r="K174" i="61"/>
  <c r="J372" i="92"/>
  <c r="K22" i="58"/>
  <c r="K617" i="92"/>
  <c r="K23" i="60"/>
  <c r="AN35" i="17"/>
  <c r="H35" i="59" s="1"/>
  <c r="H35" i="92" s="1"/>
  <c r="J100" i="58"/>
  <c r="I532" i="92"/>
  <c r="W20" i="81"/>
  <c r="X28" i="81" s="1"/>
  <c r="U69" i="81" s="1"/>
  <c r="U70" i="81" s="1"/>
  <c r="G38" i="70" s="1"/>
  <c r="AN41" i="17"/>
  <c r="H41" i="59" s="1"/>
  <c r="H41" i="92" s="1"/>
  <c r="I207" i="92"/>
  <c r="I24" i="60"/>
  <c r="J201" i="58"/>
  <c r="H561" i="92"/>
  <c r="E777" i="92"/>
  <c r="I13" i="58"/>
  <c r="E256" i="92"/>
  <c r="BL34" i="17"/>
  <c r="K34" i="59" s="1"/>
  <c r="K34" i="92"/>
  <c r="J594" i="92"/>
  <c r="G819" i="92"/>
  <c r="J52" i="58"/>
  <c r="H819" i="92"/>
  <c r="AJ16" i="81"/>
  <c r="BL36" i="17"/>
  <c r="K36" i="59" s="1"/>
  <c r="K36" i="92" s="1"/>
  <c r="AJ21" i="81"/>
  <c r="BL42" i="17"/>
  <c r="K42" i="59" s="1"/>
  <c r="K42" i="92" s="1"/>
  <c r="J5" i="61"/>
  <c r="I135" i="92"/>
  <c r="E154" i="92"/>
  <c r="J403" i="92"/>
  <c r="I355" i="92"/>
  <c r="I403" i="92"/>
  <c r="D165" i="92"/>
  <c r="E65" i="61"/>
  <c r="E240" i="61"/>
  <c r="H120" i="58"/>
  <c r="G608" i="92"/>
  <c r="H12" i="61"/>
  <c r="K193" i="92"/>
  <c r="K366" i="92"/>
  <c r="D179" i="92"/>
  <c r="G218" i="58"/>
  <c r="F405" i="92"/>
  <c r="I23" i="60"/>
  <c r="H20" i="63"/>
  <c r="G31" i="58"/>
  <c r="F287" i="61"/>
  <c r="L195" i="61"/>
  <c r="K52" i="58"/>
  <c r="H406" i="92"/>
  <c r="K205" i="92"/>
  <c r="K253" i="92"/>
  <c r="L29" i="63"/>
  <c r="K93" i="92"/>
  <c r="K769" i="92"/>
  <c r="P4" i="17"/>
  <c r="E4" i="59" s="1"/>
  <c r="E4" i="92" s="1"/>
  <c r="K101" i="91"/>
  <c r="K102" i="91" s="1"/>
  <c r="G192" i="92"/>
  <c r="H17" i="63"/>
  <c r="K53" i="61"/>
  <c r="J66" i="58"/>
  <c r="I319" i="92"/>
  <c r="I351" i="92"/>
  <c r="K39" i="91"/>
  <c r="K40" i="91" s="1"/>
  <c r="H370" i="92"/>
  <c r="I20" i="58"/>
  <c r="X19" i="81"/>
  <c r="AN37" i="17"/>
  <c r="H37" i="59"/>
  <c r="H37" i="92" s="1"/>
  <c r="L147" i="58"/>
  <c r="K564" i="92"/>
  <c r="L171" i="61"/>
  <c r="L105" i="61"/>
  <c r="K249" i="92"/>
  <c r="M55" i="91"/>
  <c r="M56" i="91" s="1"/>
  <c r="L103" i="58"/>
  <c r="J189" i="58"/>
  <c r="D249" i="92"/>
  <c r="E264" i="61"/>
  <c r="F750" i="92"/>
  <c r="AN39" i="17"/>
  <c r="H39" i="59" s="1"/>
  <c r="BD4" i="17"/>
  <c r="J4" i="59" s="1"/>
  <c r="J4" i="92" s="1"/>
  <c r="AN5" i="17"/>
  <c r="H5" i="59" s="1"/>
  <c r="H5" i="92" s="1"/>
  <c r="AN7" i="17"/>
  <c r="H7" i="59"/>
  <c r="J6" i="89" s="1"/>
  <c r="J7" i="89" s="1"/>
  <c r="G198" i="70" s="1"/>
  <c r="AN11" i="17"/>
  <c r="H11" i="59" s="1"/>
  <c r="J6" i="91" s="1"/>
  <c r="J7" i="91" s="1"/>
  <c r="AN19" i="17"/>
  <c r="H19" i="59" s="1"/>
  <c r="H19" i="92" s="1"/>
  <c r="AN23" i="17"/>
  <c r="H23" i="59" s="1"/>
  <c r="BL46" i="17"/>
  <c r="K46" i="59"/>
  <c r="K46" i="92" s="1"/>
  <c r="J761" i="92"/>
  <c r="L17" i="63"/>
  <c r="D210" i="92"/>
  <c r="E22" i="63"/>
  <c r="F763" i="92"/>
  <c r="F197" i="92"/>
  <c r="E208" i="92"/>
  <c r="G403" i="92"/>
  <c r="H216" i="58"/>
  <c r="G240" i="92"/>
  <c r="I11" i="60"/>
  <c r="I12" i="60" s="1"/>
  <c r="G16" i="70" s="1"/>
  <c r="G109" i="58"/>
  <c r="I367" i="92"/>
  <c r="J17" i="58"/>
  <c r="E192" i="61"/>
  <c r="E773" i="92"/>
  <c r="E819" i="92"/>
  <c r="D364" i="92"/>
  <c r="E15" i="58"/>
  <c r="F772" i="92"/>
  <c r="G160" i="92"/>
  <c r="H36" i="61"/>
  <c r="S41" i="55"/>
  <c r="S43" i="55" s="1"/>
  <c r="S44" i="55" s="1"/>
  <c r="J48" i="70" s="1"/>
  <c r="AG20" i="81"/>
  <c r="F6" i="91"/>
  <c r="F7" i="91" s="1"/>
  <c r="D25" i="92"/>
  <c r="E66" i="58"/>
  <c r="M33" i="91"/>
  <c r="M34" i="91" s="1"/>
  <c r="K129" i="92"/>
  <c r="K147" i="92"/>
  <c r="L29" i="61"/>
  <c r="L31" i="61" s="1"/>
  <c r="L32" i="61" s="1"/>
  <c r="J76" i="70" s="1"/>
  <c r="L118" i="58"/>
  <c r="J379" i="92"/>
  <c r="K92" i="58"/>
  <c r="F149" i="58"/>
  <c r="G46" i="91"/>
  <c r="G48" i="91" s="1"/>
  <c r="F45" i="58"/>
  <c r="I24" i="58"/>
  <c r="K741" i="92"/>
  <c r="F179" i="58"/>
  <c r="I216" i="58"/>
  <c r="H403" i="92"/>
  <c r="H419" i="92"/>
  <c r="D7" i="92"/>
  <c r="K159" i="92"/>
  <c r="K175" i="92"/>
  <c r="K90" i="61"/>
  <c r="K20" i="58"/>
  <c r="L51" i="91"/>
  <c r="L52" i="91" s="1"/>
  <c r="L23" i="60"/>
  <c r="J226" i="92"/>
  <c r="BL6" i="17"/>
  <c r="K6" i="59" s="1"/>
  <c r="BL30" i="17"/>
  <c r="K30" i="59"/>
  <c r="K30" i="92" s="1"/>
  <c r="AN10" i="17"/>
  <c r="H10" i="59" s="1"/>
  <c r="AN14" i="17"/>
  <c r="H14" i="59" s="1"/>
  <c r="H14" i="92" s="1"/>
  <c r="K82" i="56"/>
  <c r="K15" i="56"/>
  <c r="I16" i="83"/>
  <c r="I17" i="83" s="1"/>
  <c r="I18" i="83" s="1"/>
  <c r="G188" i="70" s="1"/>
  <c r="E591" i="92"/>
  <c r="G237" i="61"/>
  <c r="G59" i="91"/>
  <c r="G60" i="91" s="1"/>
  <c r="F24" i="83"/>
  <c r="G79" i="91"/>
  <c r="G80" i="91" s="1"/>
  <c r="G136" i="58"/>
  <c r="G198" i="92"/>
  <c r="E72" i="61"/>
  <c r="D175" i="92"/>
  <c r="K358" i="92"/>
  <c r="G118" i="92"/>
  <c r="K729" i="92"/>
  <c r="D566" i="92"/>
  <c r="E230" i="58"/>
  <c r="E231" i="58" s="1"/>
  <c r="L19" i="61"/>
  <c r="L20" i="61" s="1"/>
  <c r="J74" i="70" s="1"/>
  <c r="H15" i="63"/>
  <c r="K141" i="92"/>
  <c r="D161" i="92"/>
  <c r="F196" i="58"/>
  <c r="G95" i="91"/>
  <c r="G96" i="91" s="1"/>
  <c r="J150" i="92"/>
  <c r="D213" i="92"/>
  <c r="E23" i="63"/>
  <c r="K111" i="92"/>
  <c r="G13" i="83"/>
  <c r="E187" i="70" s="1"/>
  <c r="D200" i="92"/>
  <c r="D159" i="92"/>
  <c r="J49" i="91"/>
  <c r="J50" i="91" s="1"/>
  <c r="D27" i="92"/>
  <c r="F14" i="91"/>
  <c r="F15" i="91" s="1"/>
  <c r="J180" i="92"/>
  <c r="D153" i="92"/>
  <c r="G530" i="92"/>
  <c r="J77" i="92"/>
  <c r="J791" i="92"/>
  <c r="E553" i="92"/>
  <c r="D431" i="92"/>
  <c r="G67" i="92"/>
  <c r="G268" i="92"/>
  <c r="G548" i="92"/>
  <c r="G807" i="92"/>
  <c r="K505" i="92"/>
  <c r="K295" i="92"/>
  <c r="J803" i="92"/>
  <c r="I47" i="92"/>
  <c r="I813" i="92"/>
  <c r="H582" i="92"/>
  <c r="H584" i="92"/>
  <c r="H659" i="92"/>
  <c r="I18" i="92"/>
  <c r="D824" i="92"/>
  <c r="D479" i="92"/>
  <c r="D810" i="92"/>
  <c r="G45" i="92"/>
  <c r="G103" i="92"/>
  <c r="G456" i="92"/>
  <c r="G286" i="92"/>
  <c r="G290" i="92"/>
  <c r="G502" i="92"/>
  <c r="H672" i="92"/>
  <c r="I804" i="92"/>
  <c r="I812" i="92"/>
  <c r="D34" i="92"/>
  <c r="D646" i="92"/>
  <c r="J689" i="92"/>
  <c r="I97" i="92"/>
  <c r="I652" i="92"/>
  <c r="I70" i="92"/>
  <c r="H645" i="92"/>
  <c r="H657" i="92"/>
  <c r="F691" i="92"/>
  <c r="I797" i="92"/>
  <c r="H103" i="92"/>
  <c r="H133" i="92"/>
  <c r="D80" i="92"/>
  <c r="F131" i="92"/>
  <c r="G259" i="92"/>
  <c r="J793" i="92"/>
  <c r="H70" i="92"/>
  <c r="D50" i="92"/>
  <c r="H685" i="92"/>
  <c r="H695" i="92"/>
  <c r="I605" i="92"/>
  <c r="H668" i="92"/>
  <c r="F835" i="92"/>
  <c r="G663" i="92"/>
  <c r="I667" i="92"/>
  <c r="G73" i="92"/>
  <c r="D814" i="92"/>
  <c r="D816" i="92"/>
  <c r="D106" i="92"/>
  <c r="D128" i="92"/>
  <c r="G299" i="92"/>
  <c r="G321" i="92"/>
  <c r="D432" i="92"/>
  <c r="J133" i="92"/>
  <c r="K312" i="92"/>
  <c r="K424" i="92"/>
  <c r="K432" i="92"/>
  <c r="K520" i="92"/>
  <c r="K542" i="92"/>
  <c r="J283" i="92"/>
  <c r="J329" i="92"/>
  <c r="J345" i="92"/>
  <c r="J411" i="92"/>
  <c r="J471" i="92"/>
  <c r="J479" i="92"/>
  <c r="J495" i="92"/>
  <c r="J503" i="92"/>
  <c r="J539" i="92"/>
  <c r="I273" i="92"/>
  <c r="I275" i="92"/>
  <c r="I283" i="92"/>
  <c r="I363" i="92"/>
  <c r="I387" i="92"/>
  <c r="I437" i="92"/>
  <c r="I495" i="92"/>
  <c r="I501" i="92"/>
  <c r="I517" i="92"/>
  <c r="I519" i="92"/>
  <c r="I555" i="92"/>
  <c r="H322" i="92"/>
  <c r="H328" i="92"/>
  <c r="H362" i="92"/>
  <c r="H416" i="92"/>
  <c r="H450" i="92"/>
  <c r="H538" i="92"/>
  <c r="H556" i="92"/>
  <c r="H558" i="92"/>
  <c r="H792" i="92"/>
  <c r="H800" i="92"/>
  <c r="H802" i="92"/>
  <c r="H824" i="92"/>
  <c r="H49" i="92"/>
  <c r="D33" i="92"/>
  <c r="D47" i="92"/>
  <c r="D99" i="92"/>
  <c r="E627" i="92"/>
  <c r="E643" i="92"/>
  <c r="E649" i="92"/>
  <c r="E685" i="92"/>
  <c r="E693" i="92"/>
  <c r="E705" i="92"/>
  <c r="E715" i="92"/>
  <c r="E805" i="92"/>
  <c r="E16" i="92"/>
  <c r="E32" i="92"/>
  <c r="E40" i="92"/>
  <c r="G117" i="58"/>
  <c r="F724" i="92"/>
  <c r="F788" i="92"/>
  <c r="F810" i="92"/>
  <c r="F820" i="92"/>
  <c r="F822" i="92"/>
  <c r="G50" i="92"/>
  <c r="G90" i="92"/>
  <c r="G102" i="92"/>
  <c r="K51" i="92"/>
  <c r="L277" i="61"/>
  <c r="K579" i="92"/>
  <c r="K587" i="92"/>
  <c r="K627" i="92"/>
  <c r="K671" i="92"/>
  <c r="K681" i="92"/>
  <c r="K693" i="92"/>
  <c r="M99" i="91"/>
  <c r="M100" i="91" s="1"/>
  <c r="K801" i="92"/>
  <c r="K813" i="92"/>
  <c r="K823" i="92"/>
  <c r="K825" i="92"/>
  <c r="K829" i="92"/>
  <c r="J136" i="92"/>
  <c r="J162" i="92"/>
  <c r="J208" i="92"/>
  <c r="J264" i="92"/>
  <c r="J268" i="92"/>
  <c r="J332" i="92"/>
  <c r="J340" i="92"/>
  <c r="J382" i="92"/>
  <c r="J384" i="92"/>
  <c r="J446" i="92"/>
  <c r="J456" i="92"/>
  <c r="J464" i="92"/>
  <c r="J484" i="92"/>
  <c r="J492" i="92"/>
  <c r="J494" i="92"/>
  <c r="J524" i="92"/>
  <c r="J536" i="92"/>
  <c r="J546" i="92"/>
  <c r="I276" i="92"/>
  <c r="I278" i="92"/>
  <c r="I280" i="92"/>
  <c r="I288" i="92"/>
  <c r="I308" i="92"/>
  <c r="I322" i="92"/>
  <c r="I330" i="92"/>
  <c r="I332" i="92"/>
  <c r="I344" i="92"/>
  <c r="I384" i="92"/>
  <c r="J213" i="58"/>
  <c r="I414" i="92"/>
  <c r="I418" i="92"/>
  <c r="K53" i="91"/>
  <c r="K54" i="91" s="1"/>
  <c r="I436" i="92"/>
  <c r="I460" i="92"/>
  <c r="I478" i="92"/>
  <c r="I480" i="92"/>
  <c r="I498" i="92"/>
  <c r="I552" i="92"/>
  <c r="I558" i="92"/>
  <c r="H279" i="92"/>
  <c r="H331" i="92"/>
  <c r="H337" i="92"/>
  <c r="H341" i="92"/>
  <c r="H409" i="92"/>
  <c r="H455" i="92"/>
  <c r="H467" i="92"/>
  <c r="H509" i="92"/>
  <c r="H515" i="92"/>
  <c r="H525" i="92"/>
  <c r="D304" i="92"/>
  <c r="D306" i="92"/>
  <c r="D312" i="92"/>
  <c r="D338" i="92"/>
  <c r="D348" i="92"/>
  <c r="F41" i="91"/>
  <c r="F42" i="91"/>
  <c r="D370" i="92"/>
  <c r="D542" i="92"/>
  <c r="E296" i="92"/>
  <c r="E342" i="92"/>
  <c r="E344" i="92"/>
  <c r="F52" i="58"/>
  <c r="E412" i="92"/>
  <c r="E446" i="92"/>
  <c r="E456" i="92"/>
  <c r="E522" i="92"/>
  <c r="E548" i="92"/>
  <c r="E556" i="92"/>
  <c r="E558" i="92"/>
  <c r="F147" i="58"/>
  <c r="F321" i="92"/>
  <c r="F329" i="92"/>
  <c r="F331" i="92"/>
  <c r="F339" i="92"/>
  <c r="F347" i="92"/>
  <c r="F385" i="92"/>
  <c r="F417" i="92"/>
  <c r="F447" i="92"/>
  <c r="F507" i="92"/>
  <c r="F537" i="92"/>
  <c r="G285" i="92"/>
  <c r="G289" i="92"/>
  <c r="G711" i="92"/>
  <c r="K255" i="92"/>
  <c r="K5" i="63"/>
  <c r="L45" i="61"/>
  <c r="G379" i="92"/>
  <c r="E360" i="92"/>
  <c r="L112" i="58"/>
  <c r="K83" i="58"/>
  <c r="K84" i="58" s="1"/>
  <c r="E564" i="92"/>
  <c r="E20" i="58"/>
  <c r="F51" i="91"/>
  <c r="F52" i="91"/>
  <c r="J354" i="92"/>
  <c r="L41" i="91"/>
  <c r="L42" i="91" s="1"/>
  <c r="G216" i="92"/>
  <c r="L16" i="83"/>
  <c r="L17" i="83"/>
  <c r="L18" i="83" s="1"/>
  <c r="J188" i="70" s="1"/>
  <c r="G193" i="58"/>
  <c r="E615" i="92"/>
  <c r="E226" i="58"/>
  <c r="M75" i="91"/>
  <c r="M76" i="91" s="1"/>
  <c r="F121" i="58"/>
  <c r="J19" i="58"/>
  <c r="I369" i="92"/>
  <c r="H83" i="61"/>
  <c r="G168" i="92"/>
  <c r="G281" i="61"/>
  <c r="F82" i="58"/>
  <c r="G30" i="89"/>
  <c r="G32" i="89" s="1"/>
  <c r="D209" i="70" s="1"/>
  <c r="K162" i="61"/>
  <c r="G87" i="61"/>
  <c r="F622" i="92"/>
  <c r="F45" i="61"/>
  <c r="E191" i="61"/>
  <c r="D221" i="92"/>
  <c r="E354" i="92"/>
  <c r="I18" i="58"/>
  <c r="K528" i="92"/>
  <c r="K48" i="61"/>
  <c r="K169" i="92"/>
  <c r="E771" i="92"/>
  <c r="F255" i="61"/>
  <c r="E721" i="92"/>
  <c r="F158" i="58"/>
  <c r="E18" i="63"/>
  <c r="D195" i="92"/>
  <c r="K378" i="92"/>
  <c r="L91" i="58"/>
  <c r="I43" i="91"/>
  <c r="I205" i="92"/>
  <c r="J156" i="61"/>
  <c r="L87" i="91"/>
  <c r="L88" i="91" s="1"/>
  <c r="H686" i="92"/>
  <c r="D24" i="70"/>
  <c r="E24" i="70"/>
  <c r="F24" i="70"/>
  <c r="G24" i="70"/>
  <c r="H24" i="70"/>
  <c r="I24" i="70"/>
  <c r="J24" i="70"/>
  <c r="D682" i="92"/>
  <c r="D774" i="92"/>
  <c r="J688" i="92"/>
  <c r="J237" i="61"/>
  <c r="E703" i="92"/>
  <c r="K290" i="61"/>
  <c r="F58" i="58"/>
  <c r="I764" i="92"/>
  <c r="D41" i="70"/>
  <c r="E41" i="70"/>
  <c r="F41" i="70"/>
  <c r="G41" i="70"/>
  <c r="H41" i="70"/>
  <c r="I41" i="70"/>
  <c r="J41" i="70"/>
  <c r="F473" i="92"/>
  <c r="G43" i="60"/>
  <c r="G44" i="60" s="1"/>
  <c r="O8" i="55"/>
  <c r="O9" i="55" s="1"/>
  <c r="H43" i="70" s="1"/>
  <c r="H704" i="92"/>
  <c r="H724" i="92"/>
  <c r="K472" i="92"/>
  <c r="H474" i="92"/>
  <c r="I46" i="60"/>
  <c r="I47" i="60" s="1"/>
  <c r="H16" i="83"/>
  <c r="H17" i="83" s="1"/>
  <c r="H18" i="83" s="1"/>
  <c r="F188" i="70" s="1"/>
  <c r="O83" i="55"/>
  <c r="O84" i="55" s="1"/>
  <c r="H54" i="70" s="1"/>
  <c r="K17" i="58"/>
  <c r="H364" i="92"/>
  <c r="I15" i="58"/>
  <c r="J89" i="91"/>
  <c r="J90" i="91" s="1"/>
  <c r="E177" i="61"/>
  <c r="H19" i="58"/>
  <c r="I24" i="91"/>
  <c r="I25" i="91" s="1"/>
  <c r="I169" i="92"/>
  <c r="K6" i="58"/>
  <c r="K8" i="58" s="1"/>
  <c r="K144" i="61"/>
  <c r="J199" i="92"/>
  <c r="I125" i="61"/>
  <c r="F231" i="92"/>
  <c r="G215" i="61"/>
  <c r="G217" i="61" s="1"/>
  <c r="G218" i="61" s="1"/>
  <c r="E107" i="70" s="1"/>
  <c r="K159" i="61"/>
  <c r="H163" i="92"/>
  <c r="K11" i="60"/>
  <c r="K12" i="60" s="1"/>
  <c r="I16" i="70" s="1"/>
  <c r="K24" i="60"/>
  <c r="J24" i="60"/>
  <c r="E89" i="58"/>
  <c r="D65" i="92"/>
  <c r="E28" i="60"/>
  <c r="E29" i="60" s="1"/>
  <c r="C19" i="70" s="1"/>
  <c r="I17" i="92"/>
  <c r="K12" i="91"/>
  <c r="K13" i="91" s="1"/>
  <c r="K618" i="92"/>
  <c r="I405" i="92"/>
  <c r="H350" i="92"/>
  <c r="I100" i="58"/>
  <c r="D636" i="92"/>
  <c r="I118" i="92"/>
  <c r="J218" i="58"/>
  <c r="H156" i="92"/>
  <c r="F231" i="61"/>
  <c r="E769" i="92"/>
  <c r="K603" i="92"/>
  <c r="M63" i="91"/>
  <c r="M64" i="91"/>
  <c r="L57" i="61"/>
  <c r="K95" i="61"/>
  <c r="K147" i="58"/>
  <c r="J564" i="92"/>
  <c r="I364" i="92"/>
  <c r="J15" i="58"/>
  <c r="J40" i="60"/>
  <c r="J41" i="60" s="1"/>
  <c r="D372" i="92"/>
  <c r="J192" i="61"/>
  <c r="K23" i="89"/>
  <c r="K24" i="89" s="1"/>
  <c r="H206" i="70" s="1"/>
  <c r="I123" i="92"/>
  <c r="I735" i="92"/>
  <c r="E589" i="92"/>
  <c r="H97" i="91"/>
  <c r="H98" i="91"/>
  <c r="I194" i="58"/>
  <c r="G155" i="92"/>
  <c r="J349" i="92"/>
  <c r="K93" i="91"/>
  <c r="K94" i="91" s="1"/>
  <c r="H27" i="63"/>
  <c r="P794" i="17"/>
  <c r="E794" i="59" s="1"/>
  <c r="E794" i="92" s="1"/>
  <c r="J112" i="92"/>
  <c r="L40" i="81"/>
  <c r="J203" i="58"/>
  <c r="F151" i="58"/>
  <c r="J448" i="92"/>
  <c r="M67" i="91"/>
  <c r="M68" i="91"/>
  <c r="G69" i="91"/>
  <c r="G70" i="91"/>
  <c r="E58" i="58"/>
  <c r="G207" i="61"/>
  <c r="J11" i="61"/>
  <c r="I138" i="92"/>
  <c r="P796" i="17"/>
  <c r="E796" i="59" s="1"/>
  <c r="E796" i="92" s="1"/>
  <c r="E372" i="92"/>
  <c r="I741" i="92"/>
  <c r="F14" i="58"/>
  <c r="N18" i="81"/>
  <c r="J141" i="55"/>
  <c r="J197" i="61"/>
  <c r="F155" i="92"/>
  <c r="H167" i="61"/>
  <c r="I30" i="61"/>
  <c r="I138" i="58"/>
  <c r="H21" i="55"/>
  <c r="J5" i="82"/>
  <c r="L63" i="81"/>
  <c r="P792" i="17"/>
  <c r="E792" i="59" s="1"/>
  <c r="E792" i="92" s="1"/>
  <c r="P15" i="81"/>
  <c r="K29" i="61"/>
  <c r="I742" i="92"/>
  <c r="K9" i="82"/>
  <c r="P450" i="17"/>
  <c r="E450" i="59" s="1"/>
  <c r="E450" i="92" s="1"/>
  <c r="G14" i="87"/>
  <c r="J24" i="56"/>
  <c r="H13" i="87"/>
  <c r="L48" i="56"/>
  <c r="K50" i="56" s="1"/>
  <c r="K51" i="56" s="1"/>
  <c r="F178" i="70" s="1"/>
  <c r="I17" i="87"/>
  <c r="N41" i="56"/>
  <c r="E12" i="87"/>
  <c r="F7" i="56"/>
  <c r="E17" i="81"/>
  <c r="L54" i="56"/>
  <c r="K57" i="56" s="1"/>
  <c r="K58" i="56" s="1"/>
  <c r="F179" i="70" s="1"/>
  <c r="L23" i="56"/>
  <c r="L41" i="56"/>
  <c r="E35" i="87"/>
  <c r="F49" i="56"/>
  <c r="F56" i="56"/>
  <c r="E37" i="87"/>
  <c r="M5" i="82"/>
  <c r="I21" i="55"/>
  <c r="H454" i="17"/>
  <c r="D454" i="59" s="1"/>
  <c r="D454" i="92" s="1"/>
  <c r="H464" i="17"/>
  <c r="D464" i="59" s="1"/>
  <c r="D464" i="92" s="1"/>
  <c r="H476" i="17"/>
  <c r="D476" i="59" s="1"/>
  <c r="D476" i="92" s="1"/>
  <c r="H484" i="17"/>
  <c r="D484" i="59" s="1"/>
  <c r="D484" i="92" s="1"/>
  <c r="H494" i="17"/>
  <c r="D494" i="59"/>
  <c r="D494" i="92" s="1"/>
  <c r="H512" i="17"/>
  <c r="D512" i="59" s="1"/>
  <c r="D512" i="92" s="1"/>
  <c r="H530" i="17"/>
  <c r="D530" i="59" s="1"/>
  <c r="D530" i="92" s="1"/>
  <c r="H540" i="17"/>
  <c r="D540" i="59" s="1"/>
  <c r="D540" i="92" s="1"/>
  <c r="H562" i="17"/>
  <c r="D562" i="59" s="1"/>
  <c r="D562" i="92" s="1"/>
  <c r="H564" i="17"/>
  <c r="D564" i="59" s="1"/>
  <c r="D564" i="92" s="1"/>
  <c r="BL839" i="17"/>
  <c r="K839" i="59" s="1"/>
  <c r="K839" i="92" s="1"/>
  <c r="BL837" i="17"/>
  <c r="K837" i="59" s="1"/>
  <c r="K837" i="92" s="1"/>
  <c r="BD840" i="17"/>
  <c r="J840" i="59"/>
  <c r="J840" i="92" s="1"/>
  <c r="BD838" i="17"/>
  <c r="J838" i="59" s="1"/>
  <c r="J838" i="92" s="1"/>
  <c r="H272" i="17"/>
  <c r="D272" i="59" s="1"/>
  <c r="D272" i="92" s="1"/>
  <c r="X319" i="17"/>
  <c r="F319" i="59" s="1"/>
  <c r="X371" i="17"/>
  <c r="F371" i="59" s="1"/>
  <c r="F371" i="92" s="1"/>
  <c r="X387" i="17"/>
  <c r="F387" i="59"/>
  <c r="F387" i="92" s="1"/>
  <c r="X395" i="17"/>
  <c r="F395" i="59" s="1"/>
  <c r="X413" i="17"/>
  <c r="F413" i="59" s="1"/>
  <c r="F413" i="92" s="1"/>
  <c r="AF504" i="17"/>
  <c r="G504" i="59"/>
  <c r="G504" i="92" s="1"/>
  <c r="AF506" i="17"/>
  <c r="G506" i="59" s="1"/>
  <c r="G506" i="92" s="1"/>
  <c r="AV840" i="17"/>
  <c r="I840" i="59" s="1"/>
  <c r="I840" i="92" s="1"/>
  <c r="AV838" i="17"/>
  <c r="I838" i="59" s="1"/>
  <c r="I838" i="92" s="1"/>
  <c r="P841" i="17"/>
  <c r="E841" i="59" s="1"/>
  <c r="E841" i="92" s="1"/>
  <c r="P839" i="17"/>
  <c r="E839" i="59" s="1"/>
  <c r="E839" i="92" s="1"/>
  <c r="X841" i="17"/>
  <c r="F841" i="59" s="1"/>
  <c r="F841" i="92"/>
  <c r="X839" i="17"/>
  <c r="F839" i="59" s="1"/>
  <c r="F839" i="92" s="1"/>
  <c r="AF841" i="17"/>
  <c r="G841" i="59" s="1"/>
  <c r="G841" i="92" s="1"/>
  <c r="AN840" i="17"/>
  <c r="H840" i="59" s="1"/>
  <c r="H840" i="92" s="1"/>
  <c r="AF586" i="17"/>
  <c r="G586" i="59"/>
  <c r="AF594" i="17"/>
  <c r="G594" i="59" s="1"/>
  <c r="G594" i="92"/>
  <c r="AF618" i="17"/>
  <c r="G618" i="59"/>
  <c r="G618" i="92" s="1"/>
  <c r="AF652" i="17"/>
  <c r="G652" i="59" s="1"/>
  <c r="G652" i="92" s="1"/>
  <c r="AF666" i="17"/>
  <c r="G666" i="59" s="1"/>
  <c r="G666" i="92" s="1"/>
  <c r="AF674" i="17"/>
  <c r="G674" i="59" s="1"/>
  <c r="G674" i="92" s="1"/>
  <c r="AF744" i="17"/>
  <c r="G744" i="59" s="1"/>
  <c r="BL840" i="17"/>
  <c r="K840" i="59" s="1"/>
  <c r="K840" i="92" s="1"/>
  <c r="BL838" i="17"/>
  <c r="K838" i="59" s="1"/>
  <c r="K838" i="92"/>
  <c r="AF392" i="17"/>
  <c r="G392" i="59"/>
  <c r="I33" i="89" s="1"/>
  <c r="I34" i="89" s="1"/>
  <c r="F210" i="70" s="1"/>
  <c r="AV839" i="17"/>
  <c r="I839" i="59" s="1"/>
  <c r="I839" i="92" s="1"/>
  <c r="P840" i="17"/>
  <c r="E840" i="59" s="1"/>
  <c r="E840" i="92" s="1"/>
  <c r="P838" i="17"/>
  <c r="E838" i="59" s="1"/>
  <c r="E838" i="92" s="1"/>
  <c r="X840" i="17"/>
  <c r="F840" i="59" s="1"/>
  <c r="F840" i="92" s="1"/>
  <c r="X838" i="17"/>
  <c r="F838" i="59" s="1"/>
  <c r="F838" i="92" s="1"/>
  <c r="AF840" i="17"/>
  <c r="G840" i="59" s="1"/>
  <c r="G840" i="92" s="1"/>
  <c r="AF838" i="17"/>
  <c r="G838" i="59" s="1"/>
  <c r="G838" i="92" s="1"/>
  <c r="AN839" i="17"/>
  <c r="H839" i="59" s="1"/>
  <c r="H839" i="92" s="1"/>
  <c r="P836" i="17"/>
  <c r="E836" i="59"/>
  <c r="E836" i="92" s="1"/>
  <c r="X283" i="17"/>
  <c r="F283" i="59" s="1"/>
  <c r="F283" i="92" s="1"/>
  <c r="X285" i="17"/>
  <c r="F285" i="59" s="1"/>
  <c r="F285" i="92" s="1"/>
  <c r="X295" i="17"/>
  <c r="F295" i="59" s="1"/>
  <c r="F295" i="92" s="1"/>
  <c r="X297" i="17"/>
  <c r="F297" i="59"/>
  <c r="F297" i="92" s="1"/>
  <c r="X459" i="17"/>
  <c r="F459" i="59"/>
  <c r="F459" i="92" s="1"/>
  <c r="X461" i="17"/>
  <c r="F461" i="59" s="1"/>
  <c r="F461" i="92" s="1"/>
  <c r="X465" i="17"/>
  <c r="F465" i="59" s="1"/>
  <c r="F465" i="92" s="1"/>
  <c r="X467" i="17"/>
  <c r="F467" i="59" s="1"/>
  <c r="F467" i="92" s="1"/>
  <c r="X477" i="17"/>
  <c r="F477" i="59" s="1"/>
  <c r="F477" i="92" s="1"/>
  <c r="X479" i="17"/>
  <c r="F479" i="59" s="1"/>
  <c r="F479" i="92" s="1"/>
  <c r="X483" i="17"/>
  <c r="F483" i="59" s="1"/>
  <c r="F483" i="92" s="1"/>
  <c r="X485" i="17"/>
  <c r="F485" i="59" s="1"/>
  <c r="F485" i="92" s="1"/>
  <c r="X489" i="17"/>
  <c r="F489" i="59" s="1"/>
  <c r="F489" i="92" s="1"/>
  <c r="X491" i="17"/>
  <c r="F491" i="59" s="1"/>
  <c r="F491" i="92" s="1"/>
  <c r="X497" i="17"/>
  <c r="F497" i="59" s="1"/>
  <c r="X501" i="17"/>
  <c r="F501" i="59" s="1"/>
  <c r="F501" i="92" s="1"/>
  <c r="X503" i="17"/>
  <c r="F503" i="59" s="1"/>
  <c r="F503" i="92" s="1"/>
  <c r="X509" i="17"/>
  <c r="F509" i="59" s="1"/>
  <c r="F509" i="92" s="1"/>
  <c r="X513" i="17"/>
  <c r="F513" i="59" s="1"/>
  <c r="F513" i="92" s="1"/>
  <c r="X517" i="17"/>
  <c r="F517" i="59" s="1"/>
  <c r="F517" i="92" s="1"/>
  <c r="X519" i="17"/>
  <c r="F519" i="59"/>
  <c r="F519" i="92" s="1"/>
  <c r="X521" i="17"/>
  <c r="F521" i="59" s="1"/>
  <c r="X525" i="17"/>
  <c r="F525" i="59" s="1"/>
  <c r="F525" i="92" s="1"/>
  <c r="X533" i="17"/>
  <c r="F533" i="59" s="1"/>
  <c r="F533" i="92" s="1"/>
  <c r="X539" i="17"/>
  <c r="F539" i="59" s="1"/>
  <c r="F539" i="92" s="1"/>
  <c r="X541" i="17"/>
  <c r="F541" i="59" s="1"/>
  <c r="F541" i="92" s="1"/>
  <c r="X543" i="17"/>
  <c r="F543" i="59" s="1"/>
  <c r="F543" i="92" s="1"/>
  <c r="X551" i="17"/>
  <c r="F551" i="59" s="1"/>
  <c r="F551" i="92" s="1"/>
  <c r="X555" i="17"/>
  <c r="F555" i="59" s="1"/>
  <c r="F555" i="92" s="1"/>
  <c r="X557" i="17"/>
  <c r="F557" i="59"/>
  <c r="F557" i="92" s="1"/>
  <c r="X561" i="17"/>
  <c r="F561" i="59" s="1"/>
  <c r="F561" i="92" s="1"/>
  <c r="X837" i="17"/>
  <c r="F837" i="59" s="1"/>
  <c r="F837" i="92" s="1"/>
  <c r="AF27" i="17"/>
  <c r="G27" i="59" s="1"/>
  <c r="AF33" i="17"/>
  <c r="G33" i="59" s="1"/>
  <c r="G33" i="92" s="1"/>
  <c r="J153" i="61"/>
  <c r="I157" i="92"/>
  <c r="J13" i="63"/>
  <c r="F71" i="61"/>
  <c r="F73" i="61" s="1"/>
  <c r="F74" i="61" s="1"/>
  <c r="D83" i="70" s="1"/>
  <c r="F109" i="58"/>
  <c r="F759" i="92"/>
  <c r="D138" i="92"/>
  <c r="E11" i="61"/>
  <c r="E13" i="61" s="1"/>
  <c r="E14" i="61" s="1"/>
  <c r="C73" i="70" s="1"/>
  <c r="H23" i="58"/>
  <c r="G373" i="92"/>
  <c r="M41" i="91"/>
  <c r="M42" i="91" s="1"/>
  <c r="H404" i="92"/>
  <c r="I230" i="58"/>
  <c r="I231" i="58" s="1"/>
  <c r="K22" i="83"/>
  <c r="L75" i="91"/>
  <c r="L76" i="91" s="1"/>
  <c r="J69" i="91"/>
  <c r="J70" i="91" s="1"/>
  <c r="F675" i="92"/>
  <c r="E238" i="92"/>
  <c r="F257" i="61"/>
  <c r="I161" i="92"/>
  <c r="H731" i="92"/>
  <c r="K373" i="92"/>
  <c r="L23" i="58"/>
  <c r="G221" i="92"/>
  <c r="H191" i="61"/>
  <c r="J20" i="91"/>
  <c r="J21" i="91" s="1"/>
  <c r="E246" i="92"/>
  <c r="G252" i="61"/>
  <c r="K240" i="92"/>
  <c r="K746" i="92"/>
  <c r="E240" i="92"/>
  <c r="F625" i="92"/>
  <c r="J763" i="92"/>
  <c r="K105" i="61"/>
  <c r="F234" i="61"/>
  <c r="E244" i="92"/>
  <c r="J150" i="61"/>
  <c r="J151" i="61" s="1"/>
  <c r="J152" i="61" s="1"/>
  <c r="H96" i="70" s="1"/>
  <c r="H760" i="92"/>
  <c r="F193" i="92"/>
  <c r="M22" i="93"/>
  <c r="H17" i="89"/>
  <c r="H18" i="89" s="1"/>
  <c r="E203" i="70" s="1"/>
  <c r="F25" i="92"/>
  <c r="G66" i="58"/>
  <c r="E634" i="92"/>
  <c r="G16" i="60"/>
  <c r="G17" i="60" s="1"/>
  <c r="E17" i="70" s="1"/>
  <c r="H30" i="58"/>
  <c r="G358" i="92"/>
  <c r="I49" i="91"/>
  <c r="I50" i="91" s="1"/>
  <c r="M21" i="89"/>
  <c r="M22" i="89" s="1"/>
  <c r="J205" i="70" s="1"/>
  <c r="G54" i="61"/>
  <c r="F779" i="92"/>
  <c r="G323" i="92"/>
  <c r="H10" i="58"/>
  <c r="G118" i="58"/>
  <c r="G213" i="92"/>
  <c r="G290" i="61"/>
  <c r="F755" i="92"/>
  <c r="E21" i="58"/>
  <c r="I129" i="92"/>
  <c r="I78" i="61"/>
  <c r="H176" i="92"/>
  <c r="G41" i="61"/>
  <c r="F149" i="92"/>
  <c r="F251" i="92"/>
  <c r="J137" i="61"/>
  <c r="I260" i="92"/>
  <c r="J608" i="92"/>
  <c r="I27" i="61"/>
  <c r="I191" i="92"/>
  <c r="J131" i="61"/>
  <c r="F90" i="61"/>
  <c r="G145" i="92"/>
  <c r="I598" i="92"/>
  <c r="H733" i="92"/>
  <c r="J569" i="92"/>
  <c r="H18" i="91"/>
  <c r="H19" i="91" s="1"/>
  <c r="J23" i="92"/>
  <c r="K172" i="92"/>
  <c r="H278" i="61"/>
  <c r="I20" i="92"/>
  <c r="H617" i="92"/>
  <c r="I115" i="58"/>
  <c r="F360" i="92"/>
  <c r="I6" i="92"/>
  <c r="D236" i="92"/>
  <c r="E245" i="61"/>
  <c r="H592" i="92"/>
  <c r="F129" i="61"/>
  <c r="H180" i="61"/>
  <c r="G217" i="92"/>
  <c r="I213" i="61"/>
  <c r="J752" i="92"/>
  <c r="K201" i="61"/>
  <c r="F187" i="92"/>
  <c r="J264" i="61"/>
  <c r="H33" i="56"/>
  <c r="F10" i="87"/>
  <c r="H40" i="56"/>
  <c r="G43" i="56" s="1"/>
  <c r="G44" i="56" s="1"/>
  <c r="D177" i="70" s="1"/>
  <c r="F14" i="87"/>
  <c r="H24" i="56"/>
  <c r="F16" i="87"/>
  <c r="H55" i="56"/>
  <c r="F32" i="87"/>
  <c r="H35" i="56"/>
  <c r="F36" i="87"/>
  <c r="H42" i="56"/>
  <c r="L10" i="82"/>
  <c r="P468" i="17"/>
  <c r="E468" i="59" s="1"/>
  <c r="E468" i="92"/>
  <c r="G32" i="87"/>
  <c r="J35" i="56"/>
  <c r="F30" i="87"/>
  <c r="I6" i="82"/>
  <c r="E31" i="87"/>
  <c r="H840" i="17"/>
  <c r="D840" i="59" s="1"/>
  <c r="D840" i="92" s="1"/>
  <c r="E7" i="87"/>
  <c r="F23" i="56"/>
  <c r="E33" i="87"/>
  <c r="F76" i="56"/>
  <c r="X277" i="17"/>
  <c r="F277" i="59" s="1"/>
  <c r="F277" i="92" s="1"/>
  <c r="X291" i="17"/>
  <c r="F291" i="59" s="1"/>
  <c r="F291" i="92" s="1"/>
  <c r="AF422" i="17"/>
  <c r="G422" i="59" s="1"/>
  <c r="G422" i="92" s="1"/>
  <c r="S194" i="75"/>
  <c r="H830" i="17"/>
  <c r="D830" i="59" s="1"/>
  <c r="D830" i="92" s="1"/>
  <c r="AF472" i="17"/>
  <c r="G472" i="59" s="1"/>
  <c r="AF480" i="17"/>
  <c r="G480" i="59" s="1"/>
  <c r="G480" i="92"/>
  <c r="AF498" i="17"/>
  <c r="G498" i="59" s="1"/>
  <c r="G498" i="92" s="1"/>
  <c r="AF520" i="17"/>
  <c r="G520" i="59" s="1"/>
  <c r="G520" i="92" s="1"/>
  <c r="AF522" i="17"/>
  <c r="G522" i="59" s="1"/>
  <c r="G522" i="92" s="1"/>
  <c r="AF524" i="17"/>
  <c r="G524" i="59" s="1"/>
  <c r="G524" i="92" s="1"/>
  <c r="AF526" i="17"/>
  <c r="G526" i="59" s="1"/>
  <c r="AF552" i="17"/>
  <c r="G552" i="59" s="1"/>
  <c r="G552" i="92" s="1"/>
  <c r="AF554" i="17"/>
  <c r="G554" i="59" s="1"/>
  <c r="G554" i="92" s="1"/>
  <c r="AF556" i="17"/>
  <c r="G556" i="59"/>
  <c r="G556" i="92" s="1"/>
  <c r="AF558" i="17"/>
  <c r="G558" i="59" s="1"/>
  <c r="G558" i="92" s="1"/>
  <c r="AF598" i="17"/>
  <c r="G598" i="59" s="1"/>
  <c r="H136" i="58" s="1"/>
  <c r="G598" i="92"/>
  <c r="AF620" i="17"/>
  <c r="G620" i="59" s="1"/>
  <c r="AF630" i="17"/>
  <c r="G630" i="59" s="1"/>
  <c r="H198" i="58" s="1"/>
  <c r="AF644" i="17"/>
  <c r="G644" i="59"/>
  <c r="G644" i="92" s="1"/>
  <c r="AF684" i="17"/>
  <c r="G684" i="59" s="1"/>
  <c r="G684" i="92" s="1"/>
  <c r="AF686" i="17"/>
  <c r="G686" i="59" s="1"/>
  <c r="G686" i="92" s="1"/>
  <c r="AF35" i="17"/>
  <c r="G35" i="59" s="1"/>
  <c r="G35" i="92" s="1"/>
  <c r="AF601" i="17"/>
  <c r="G601" i="59"/>
  <c r="H139" i="58" s="1"/>
  <c r="AF609" i="17"/>
  <c r="G609" i="59" s="1"/>
  <c r="H121" i="58" s="1"/>
  <c r="H2" i="91"/>
  <c r="Q100" i="75"/>
  <c r="I145" i="70" s="1"/>
  <c r="K163" i="55"/>
  <c r="K164" i="55" s="1"/>
  <c r="F68" i="70" s="1"/>
  <c r="E113" i="55"/>
  <c r="E114" i="55" s="1"/>
  <c r="C59" i="70" s="1"/>
  <c r="E123" i="55"/>
  <c r="E124" i="55" s="1"/>
  <c r="C61" i="70" s="1"/>
  <c r="E13" i="58"/>
  <c r="G253" i="92"/>
  <c r="I137" i="58"/>
  <c r="I221" i="92"/>
  <c r="H260" i="92"/>
  <c r="I720" i="92"/>
  <c r="J205" i="92"/>
  <c r="D254" i="92"/>
  <c r="E271" i="61"/>
  <c r="F595" i="92"/>
  <c r="G177" i="58"/>
  <c r="J197" i="58"/>
  <c r="J258" i="92"/>
  <c r="J13" i="89"/>
  <c r="J14" i="89" s="1"/>
  <c r="G201" i="70" s="1"/>
  <c r="J67" i="91"/>
  <c r="J68" i="91" s="1"/>
  <c r="E155" i="58"/>
  <c r="F775" i="92"/>
  <c r="G96" i="61"/>
  <c r="K371" i="92"/>
  <c r="K3" i="92"/>
  <c r="F3" i="92"/>
  <c r="J2" i="89"/>
  <c r="L2" i="83"/>
  <c r="I53" i="55"/>
  <c r="I54" i="55" s="1"/>
  <c r="E50" i="70" s="1"/>
  <c r="E51" i="70"/>
  <c r="D35" i="70"/>
  <c r="Q89" i="56"/>
  <c r="Q91" i="56" s="1"/>
  <c r="I182" i="70" s="1"/>
  <c r="G138" i="55"/>
  <c r="G139" i="55" s="1"/>
  <c r="D63" i="70" s="1"/>
  <c r="Q123" i="55"/>
  <c r="Q124" i="55" s="1"/>
  <c r="I61" i="70" s="1"/>
  <c r="Q13" i="55"/>
  <c r="Q14" i="55" s="1"/>
  <c r="I44" i="70"/>
  <c r="Q112" i="75"/>
  <c r="I148" i="70" s="1"/>
  <c r="S118" i="55"/>
  <c r="S119" i="55" s="1"/>
  <c r="J60" i="70" s="1"/>
  <c r="O88" i="55"/>
  <c r="O89" i="55" s="1"/>
  <c r="H55" i="70" s="1"/>
  <c r="Q30" i="55"/>
  <c r="Q33" i="81"/>
  <c r="F28" i="70" s="1"/>
  <c r="O100" i="75"/>
  <c r="H145" i="70" s="1"/>
  <c r="I25" i="55"/>
  <c r="I26" i="55" s="1"/>
  <c r="E46" i="70" s="1"/>
  <c r="M108" i="55"/>
  <c r="I128" i="55"/>
  <c r="I129" i="55" s="1"/>
  <c r="E62" i="70" s="1"/>
  <c r="E36" i="81"/>
  <c r="C31" i="70" s="1"/>
  <c r="Q35" i="81"/>
  <c r="F30" i="70" s="1"/>
  <c r="M138" i="55"/>
  <c r="M139" i="55" s="1"/>
  <c r="G63" i="70" s="1"/>
  <c r="M58" i="55"/>
  <c r="D152" i="70"/>
  <c r="O138" i="55"/>
  <c r="O139" i="55"/>
  <c r="H63" i="70"/>
  <c r="S148" i="55"/>
  <c r="S149" i="55" s="1"/>
  <c r="J65" i="70" s="1"/>
  <c r="S123" i="55"/>
  <c r="S124" i="55" s="1"/>
  <c r="J61" i="70" s="1"/>
  <c r="E148" i="55"/>
  <c r="E149" i="55"/>
  <c r="C65" i="70"/>
  <c r="Q133" i="55"/>
  <c r="E63" i="55"/>
  <c r="E64" i="55" s="1"/>
  <c r="C51" i="70" s="1"/>
  <c r="S56" i="75"/>
  <c r="J134" i="70" s="1"/>
  <c r="Y59" i="81"/>
  <c r="Y60" i="81"/>
  <c r="H36" i="70" s="1"/>
  <c r="G98" i="55"/>
  <c r="G99" i="55" s="1"/>
  <c r="D57" i="70" s="1"/>
  <c r="G163" i="55"/>
  <c r="G164" i="55" s="1"/>
  <c r="D68" i="70" s="1"/>
  <c r="Y36" i="81"/>
  <c r="H31" i="70"/>
  <c r="S24" i="75"/>
  <c r="J126" i="70"/>
  <c r="O113" i="55"/>
  <c r="O114" i="55" s="1"/>
  <c r="H59" i="70" s="1"/>
  <c r="Q194" i="75"/>
  <c r="Y64" i="81"/>
  <c r="Y65" i="81" s="1"/>
  <c r="H37" i="70" s="1"/>
  <c r="Q202" i="75"/>
  <c r="K744" i="92"/>
  <c r="K154" i="92"/>
  <c r="L10" i="63"/>
  <c r="K186" i="92"/>
  <c r="I110" i="92"/>
  <c r="G116" i="58"/>
  <c r="F677" i="92"/>
  <c r="J44" i="58"/>
  <c r="K43" i="91"/>
  <c r="H17" i="58"/>
  <c r="G367" i="92"/>
  <c r="J627" i="92"/>
  <c r="H230" i="92"/>
  <c r="I209" i="61"/>
  <c r="E24" i="61"/>
  <c r="D146" i="92"/>
  <c r="E138" i="58"/>
  <c r="H15" i="58"/>
  <c r="G364" i="92"/>
  <c r="E27" i="61"/>
  <c r="E104" i="58"/>
  <c r="E157" i="58"/>
  <c r="E148" i="92"/>
  <c r="F35" i="61"/>
  <c r="H636" i="92"/>
  <c r="F211" i="92"/>
  <c r="F167" i="92"/>
  <c r="G77" i="61"/>
  <c r="K75" i="91"/>
  <c r="K76" i="91" s="1"/>
  <c r="D222" i="92"/>
  <c r="H777" i="92"/>
  <c r="I287" i="61"/>
  <c r="K231" i="61"/>
  <c r="K139" i="58"/>
  <c r="J601" i="92"/>
  <c r="E22" i="55"/>
  <c r="E6" i="82"/>
  <c r="E82" i="56"/>
  <c r="E15" i="56"/>
  <c r="E141" i="55"/>
  <c r="E143" i="55" s="1"/>
  <c r="E144" i="55" s="1"/>
  <c r="C64" i="70" s="1"/>
  <c r="E18" i="81"/>
  <c r="H30" i="87"/>
  <c r="L8" i="56"/>
  <c r="I10" i="87"/>
  <c r="N40" i="56"/>
  <c r="I12" i="87"/>
  <c r="N7" i="56"/>
  <c r="I14" i="87"/>
  <c r="N24" i="56"/>
  <c r="E30" i="87"/>
  <c r="AF738" i="17"/>
  <c r="G738" i="59" s="1"/>
  <c r="AF756" i="17"/>
  <c r="G756" i="59" s="1"/>
  <c r="G756" i="92" s="1"/>
  <c r="AF774" i="17"/>
  <c r="G774" i="59" s="1"/>
  <c r="E32" i="87"/>
  <c r="F35" i="56"/>
  <c r="E36" i="87"/>
  <c r="F42" i="56"/>
  <c r="F9" i="82"/>
  <c r="E202" i="75"/>
  <c r="E104" i="75"/>
  <c r="C146" i="70" s="1"/>
  <c r="H444" i="17"/>
  <c r="D444" i="59" s="1"/>
  <c r="D444" i="92" s="1"/>
  <c r="M20" i="81"/>
  <c r="I41" i="55"/>
  <c r="I43" i="55" s="1"/>
  <c r="I44" i="55" s="1"/>
  <c r="E48" i="70" s="1"/>
  <c r="X315" i="17"/>
  <c r="F315" i="59" s="1"/>
  <c r="F315" i="92" s="1"/>
  <c r="X325" i="17"/>
  <c r="F325" i="59" s="1"/>
  <c r="X335" i="17"/>
  <c r="F335" i="59" s="1"/>
  <c r="F335" i="92" s="1"/>
  <c r="X345" i="17"/>
  <c r="F345" i="59" s="1"/>
  <c r="F345" i="92" s="1"/>
  <c r="X357" i="17"/>
  <c r="F357" i="59" s="1"/>
  <c r="X359" i="17"/>
  <c r="F359" i="59" s="1"/>
  <c r="F359" i="92" s="1"/>
  <c r="X369" i="17"/>
  <c r="F369" i="59" s="1"/>
  <c r="X377" i="17"/>
  <c r="F377" i="59" s="1"/>
  <c r="F377" i="92" s="1"/>
  <c r="X379" i="17"/>
  <c r="F379" i="59" s="1"/>
  <c r="X389" i="17"/>
  <c r="F389" i="59" s="1"/>
  <c r="X399" i="17"/>
  <c r="F399" i="59" s="1"/>
  <c r="X411" i="17"/>
  <c r="F411" i="59" s="1"/>
  <c r="F411" i="92" s="1"/>
  <c r="M33" i="81"/>
  <c r="E28" i="70" s="1"/>
  <c r="AF7" i="17"/>
  <c r="G7" i="59"/>
  <c r="AF9" i="17"/>
  <c r="G9" i="59"/>
  <c r="AF13" i="17"/>
  <c r="G13" i="59" s="1"/>
  <c r="G13" i="92" s="1"/>
  <c r="AF15" i="17"/>
  <c r="G15" i="59" s="1"/>
  <c r="G15" i="92" s="1"/>
  <c r="AF19" i="17"/>
  <c r="G19" i="59" s="1"/>
  <c r="G19" i="92" s="1"/>
  <c r="AF21" i="17"/>
  <c r="G21" i="59" s="1"/>
  <c r="H65" i="58" s="1"/>
  <c r="H67" i="58" s="1"/>
  <c r="AF31" i="17"/>
  <c r="G31" i="59" s="1"/>
  <c r="G31" i="92"/>
  <c r="AF700" i="17"/>
  <c r="G700" i="59" s="1"/>
  <c r="AF718" i="17"/>
  <c r="G718" i="59" s="1"/>
  <c r="G718" i="92" s="1"/>
  <c r="AF786" i="17"/>
  <c r="G786" i="59" s="1"/>
  <c r="G786" i="92" s="1"/>
  <c r="AF439" i="17"/>
  <c r="G439" i="59" s="1"/>
  <c r="G439" i="92" s="1"/>
  <c r="AF500" i="17"/>
  <c r="G500" i="59" s="1"/>
  <c r="G500" i="92" s="1"/>
  <c r="AF28" i="17"/>
  <c r="G28" i="59" s="1"/>
  <c r="AF512" i="17"/>
  <c r="G512" i="59" s="1"/>
  <c r="G512" i="92" s="1"/>
  <c r="AF490" i="17"/>
  <c r="G490" i="59" s="1"/>
  <c r="G490" i="92" s="1"/>
  <c r="AF465" i="17"/>
  <c r="G465" i="59" s="1"/>
  <c r="G465" i="92"/>
  <c r="AF532" i="17"/>
  <c r="G532" i="59" s="1"/>
  <c r="H100" i="58" s="1"/>
  <c r="AF536" i="17"/>
  <c r="G536" i="59"/>
  <c r="G536" i="92" s="1"/>
  <c r="AF546" i="17"/>
  <c r="G546" i="59" s="1"/>
  <c r="G546" i="92" s="1"/>
  <c r="H2" i="89"/>
  <c r="I2" i="87"/>
  <c r="L2" i="63"/>
  <c r="M2" i="91"/>
  <c r="H3" i="92"/>
  <c r="M2" i="89"/>
  <c r="Q20" i="75"/>
  <c r="I125" i="70" s="1"/>
  <c r="E176" i="75"/>
  <c r="C164" i="70" s="1"/>
  <c r="AC48" i="81"/>
  <c r="I34" i="70" s="1"/>
  <c r="Y53" i="81"/>
  <c r="Y54" i="81" s="1"/>
  <c r="H35" i="70" s="1"/>
  <c r="U31" i="81"/>
  <c r="G26" i="70" s="1"/>
  <c r="U60" i="81"/>
  <c r="G36" i="70" s="1"/>
  <c r="D215" i="70"/>
  <c r="E215" i="70"/>
  <c r="F215" i="70"/>
  <c r="G215" i="70"/>
  <c r="H215" i="70"/>
  <c r="I215" i="70"/>
  <c r="J215" i="70"/>
  <c r="D367" i="92"/>
  <c r="D174" i="92"/>
  <c r="K228" i="61"/>
  <c r="F115" i="58"/>
  <c r="J149" i="58"/>
  <c r="E222" i="92"/>
  <c r="E750" i="92"/>
  <c r="F189" i="61"/>
  <c r="J756" i="92"/>
  <c r="G2" i="83"/>
  <c r="G2" i="61"/>
  <c r="G2" i="63"/>
  <c r="G2" i="60"/>
  <c r="I2" i="75"/>
  <c r="E3" i="70"/>
  <c r="G38" i="92"/>
  <c r="K200" i="92"/>
  <c r="M136" i="75"/>
  <c r="G154" i="70"/>
  <c r="AF566" i="17"/>
  <c r="G566" i="59" s="1"/>
  <c r="AF518" i="17"/>
  <c r="G518" i="59" s="1"/>
  <c r="G518" i="92" s="1"/>
  <c r="AF564" i="17"/>
  <c r="G564" i="59" s="1"/>
  <c r="AF600" i="17"/>
  <c r="G600" i="59"/>
  <c r="H138" i="58" s="1"/>
  <c r="I2" i="60"/>
  <c r="I2" i="61"/>
  <c r="I2" i="58"/>
  <c r="G3" i="70"/>
  <c r="I2" i="63"/>
  <c r="I2" i="83"/>
  <c r="J3" i="70"/>
  <c r="L2" i="58"/>
  <c r="L2" i="60"/>
  <c r="S2" i="85"/>
  <c r="M2" i="85"/>
  <c r="F2" i="61"/>
  <c r="F2" i="58"/>
  <c r="F2" i="87"/>
  <c r="G2" i="89"/>
  <c r="E3" i="92"/>
  <c r="F2" i="63"/>
  <c r="D3" i="70"/>
  <c r="F2" i="83"/>
  <c r="G2" i="91"/>
  <c r="F2" i="60"/>
  <c r="G2" i="55"/>
  <c r="K2" i="60"/>
  <c r="Q2" i="56"/>
  <c r="K2" i="63"/>
  <c r="K2" i="87"/>
  <c r="I3" i="70"/>
  <c r="J3" i="92"/>
  <c r="K2" i="58"/>
  <c r="L2" i="89"/>
  <c r="L2" i="91"/>
  <c r="K2" i="61"/>
  <c r="K2" i="83"/>
  <c r="J2" i="58"/>
  <c r="K2" i="91"/>
  <c r="J2" i="83"/>
  <c r="J2" i="63"/>
  <c r="H3" i="70"/>
  <c r="K2" i="89"/>
  <c r="J2" i="87"/>
  <c r="J2" i="60"/>
  <c r="Y2" i="81"/>
  <c r="I3" i="92"/>
  <c r="G2" i="56"/>
  <c r="I2" i="81"/>
  <c r="C3" i="70"/>
  <c r="E2" i="87"/>
  <c r="E2" i="61"/>
  <c r="E2" i="83"/>
  <c r="D3" i="92"/>
  <c r="E2" i="58"/>
  <c r="F2" i="91"/>
  <c r="E2" i="60"/>
  <c r="E2" i="82"/>
  <c r="E2" i="75"/>
  <c r="E2" i="63"/>
  <c r="F2" i="89"/>
  <c r="H2" i="63"/>
  <c r="I2" i="91"/>
  <c r="I2" i="89"/>
  <c r="H2" i="83"/>
  <c r="H2" i="87"/>
  <c r="H2" i="61"/>
  <c r="F3" i="70"/>
  <c r="H2" i="60"/>
  <c r="G3" i="92"/>
  <c r="H2" i="58"/>
  <c r="G2" i="87"/>
  <c r="M2" i="81"/>
  <c r="E2" i="81"/>
  <c r="L6" i="60"/>
  <c r="L7" i="60" s="1"/>
  <c r="J15" i="70" s="1"/>
  <c r="K213" i="61"/>
  <c r="H20" i="60"/>
  <c r="F18" i="70" s="1"/>
  <c r="G60" i="92"/>
  <c r="K40" i="81"/>
  <c r="I4" i="89"/>
  <c r="I5" i="89" s="1"/>
  <c r="F197" i="70" s="1"/>
  <c r="I246" i="92"/>
  <c r="H16" i="63"/>
  <c r="G189" i="92"/>
  <c r="K88" i="58"/>
  <c r="J764" i="92"/>
  <c r="K111" i="61"/>
  <c r="I107" i="58"/>
  <c r="J21" i="61"/>
  <c r="E83" i="61"/>
  <c r="K608" i="92"/>
  <c r="L69" i="91"/>
  <c r="L70" i="91" s="1"/>
  <c r="G571" i="92"/>
  <c r="K600" i="92"/>
  <c r="P278" i="17"/>
  <c r="E278" i="59" s="1"/>
  <c r="E278" i="92" s="1"/>
  <c r="H82" i="56"/>
  <c r="H15" i="56"/>
  <c r="I141" i="55"/>
  <c r="I143" i="55" s="1"/>
  <c r="I144" i="55" s="1"/>
  <c r="E64" i="70" s="1"/>
  <c r="M18" i="81"/>
  <c r="H55" i="17"/>
  <c r="D55" i="59" s="1"/>
  <c r="D55" i="92" s="1"/>
  <c r="E17" i="87"/>
  <c r="F41" i="56"/>
  <c r="P766" i="17"/>
  <c r="E766" i="59" s="1"/>
  <c r="P790" i="17"/>
  <c r="E790" i="59" s="1"/>
  <c r="E790" i="92" s="1"/>
  <c r="P824" i="17"/>
  <c r="E824" i="59" s="1"/>
  <c r="E824" i="92" s="1"/>
  <c r="P826" i="17"/>
  <c r="E826" i="59" s="1"/>
  <c r="E826" i="92" s="1"/>
  <c r="P830" i="17"/>
  <c r="E830" i="59"/>
  <c r="E830" i="92" s="1"/>
  <c r="X355" i="17"/>
  <c r="F355" i="59" s="1"/>
  <c r="F355" i="92" s="1"/>
  <c r="AF5" i="17"/>
  <c r="G5" i="59"/>
  <c r="G5" i="92" s="1"/>
  <c r="P770" i="17"/>
  <c r="E770" i="59" s="1"/>
  <c r="F237" i="61" s="1"/>
  <c r="E770" i="92"/>
  <c r="P772" i="17"/>
  <c r="E772" i="59" s="1"/>
  <c r="E772" i="92" s="1"/>
  <c r="P774" i="17"/>
  <c r="E774" i="59" s="1"/>
  <c r="F261" i="61" s="1"/>
  <c r="AF759" i="17"/>
  <c r="G759" i="59" s="1"/>
  <c r="AF781" i="17"/>
  <c r="G781" i="59" s="1"/>
  <c r="G781" i="92" s="1"/>
  <c r="H51" i="17"/>
  <c r="D51" i="59" s="1"/>
  <c r="D51" i="92" s="1"/>
  <c r="P472" i="17"/>
  <c r="E472" i="59" s="1"/>
  <c r="F6" i="83" s="1"/>
  <c r="F7" i="83" s="1"/>
  <c r="F8" i="83" s="1"/>
  <c r="D186" i="70" s="1"/>
  <c r="P508" i="17"/>
  <c r="E508" i="59" s="1"/>
  <c r="E508" i="92"/>
  <c r="P512" i="17"/>
  <c r="E512" i="59" s="1"/>
  <c r="E512" i="92" s="1"/>
  <c r="P810" i="17"/>
  <c r="E810" i="59" s="1"/>
  <c r="E810" i="92" s="1"/>
  <c r="P812" i="17"/>
  <c r="E812" i="59"/>
  <c r="E812" i="92" s="1"/>
  <c r="P816" i="17"/>
  <c r="E816" i="59"/>
  <c r="E816" i="92" s="1"/>
  <c r="P818" i="17"/>
  <c r="E818" i="59" s="1"/>
  <c r="E818" i="92" s="1"/>
  <c r="H45" i="17"/>
  <c r="D45" i="59" s="1"/>
  <c r="D45" i="92" s="1"/>
  <c r="P486" i="17"/>
  <c r="E486" i="59" s="1"/>
  <c r="E486" i="92" s="1"/>
  <c r="P516" i="17"/>
  <c r="E516" i="59" s="1"/>
  <c r="E516" i="92" s="1"/>
  <c r="P566" i="17"/>
  <c r="E566" i="59" s="1"/>
  <c r="P778" i="17"/>
  <c r="E778" i="59" s="1"/>
  <c r="E778" i="92" s="1"/>
  <c r="P806" i="17"/>
  <c r="E806" i="59"/>
  <c r="E806" i="92" s="1"/>
  <c r="P808" i="17"/>
  <c r="E808" i="59" s="1"/>
  <c r="E808" i="92"/>
  <c r="X365" i="17"/>
  <c r="F365" i="59" s="1"/>
  <c r="G70" i="58" s="1"/>
  <c r="X367" i="17"/>
  <c r="F367" i="59" s="1"/>
  <c r="AF108" i="17"/>
  <c r="G108" i="59" s="1"/>
  <c r="G108" i="92" s="1"/>
  <c r="AF528" i="17"/>
  <c r="G528" i="59" s="1"/>
  <c r="AF765" i="17"/>
  <c r="G765" i="59" s="1"/>
  <c r="AF835" i="17"/>
  <c r="G835" i="59" s="1"/>
  <c r="G835" i="92" s="1"/>
  <c r="BD839" i="17"/>
  <c r="J839" i="59" s="1"/>
  <c r="J839" i="92" s="1"/>
  <c r="AF190" i="17"/>
  <c r="G190" i="59" s="1"/>
  <c r="AF232" i="17"/>
  <c r="G232" i="59" s="1"/>
  <c r="H221" i="61" s="1"/>
  <c r="AF777" i="17"/>
  <c r="G777" i="59"/>
  <c r="E2" i="56"/>
  <c r="E2" i="55"/>
  <c r="I2" i="82"/>
  <c r="S2" i="55"/>
  <c r="AG2" i="82"/>
  <c r="M2" i="56"/>
  <c r="K2" i="75"/>
  <c r="G2" i="75"/>
  <c r="G2" i="84"/>
  <c r="O2" i="85"/>
  <c r="G2" i="85"/>
  <c r="S2" i="56"/>
  <c r="H610" i="92"/>
  <c r="H39" i="17"/>
  <c r="D39" i="59"/>
  <c r="D39" i="92" s="1"/>
  <c r="H67" i="17"/>
  <c r="D67" i="59" s="1"/>
  <c r="D67" i="92" s="1"/>
  <c r="H424" i="17"/>
  <c r="D424" i="59" s="1"/>
  <c r="D424" i="92" s="1"/>
  <c r="X267" i="17"/>
  <c r="F267" i="59" s="1"/>
  <c r="F267" i="92" s="1"/>
  <c r="X313" i="17"/>
  <c r="F313" i="59" s="1"/>
  <c r="F313" i="92" s="1"/>
  <c r="AF783" i="17"/>
  <c r="G783" i="59" s="1"/>
  <c r="G783" i="92" s="1"/>
  <c r="AF246" i="17"/>
  <c r="G246" i="59" s="1"/>
  <c r="AF713" i="17"/>
  <c r="G713" i="59" s="1"/>
  <c r="AF787" i="17"/>
  <c r="G787" i="59" s="1"/>
  <c r="G787" i="92" s="1"/>
  <c r="AF813" i="17"/>
  <c r="G813" i="59" s="1"/>
  <c r="G813" i="92" s="1"/>
  <c r="J41" i="58"/>
  <c r="I24" i="92"/>
  <c r="G24" i="92"/>
  <c r="H41" i="58"/>
  <c r="H31" i="58"/>
  <c r="G405" i="92"/>
  <c r="H218" i="58"/>
  <c r="H179" i="58"/>
  <c r="H194" i="58"/>
  <c r="L204" i="58"/>
  <c r="F169" i="92"/>
  <c r="J621" i="92"/>
  <c r="G619" i="92"/>
  <c r="H153" i="58"/>
  <c r="F21" i="92"/>
  <c r="D594" i="92"/>
  <c r="E119" i="58"/>
  <c r="K752" i="92"/>
  <c r="L201" i="61"/>
  <c r="K234" i="92"/>
  <c r="M97" i="91"/>
  <c r="M98" i="91" s="1"/>
  <c r="J149" i="61"/>
  <c r="I664" i="92"/>
  <c r="I166" i="92"/>
  <c r="K30" i="91"/>
  <c r="K32" i="91" s="1"/>
  <c r="I627" i="92"/>
  <c r="J173" i="61"/>
  <c r="K19" i="89"/>
  <c r="K20" i="89" s="1"/>
  <c r="H204" i="70" s="1"/>
  <c r="I239" i="92"/>
  <c r="J263" i="61"/>
  <c r="J265" i="61" s="1"/>
  <c r="J266" i="61" s="1"/>
  <c r="H115" i="70" s="1"/>
  <c r="I239" i="61"/>
  <c r="H619" i="92"/>
  <c r="H181" i="92"/>
  <c r="J61" i="91"/>
  <c r="J62" i="91"/>
  <c r="I180" i="61"/>
  <c r="I181" i="61" s="1"/>
  <c r="I182" i="61" s="1"/>
  <c r="G101" i="70" s="1"/>
  <c r="J99" i="91"/>
  <c r="J100" i="91" s="1"/>
  <c r="H723" i="92"/>
  <c r="I106" i="58"/>
  <c r="H236" i="92"/>
  <c r="H194" i="92"/>
  <c r="H116" i="92"/>
  <c r="H774" i="92"/>
  <c r="I261" i="61"/>
  <c r="H110" i="92"/>
  <c r="J55" i="91"/>
  <c r="J56" i="91" s="1"/>
  <c r="H87" i="61"/>
  <c r="H200" i="58"/>
  <c r="G590" i="92"/>
  <c r="M87" i="91"/>
  <c r="M88" i="91" s="1"/>
  <c r="F203" i="58"/>
  <c r="J65" i="58"/>
  <c r="H142" i="58"/>
  <c r="G739" i="92"/>
  <c r="H123" i="61"/>
  <c r="M93" i="91"/>
  <c r="M94" i="91" s="1"/>
  <c r="F223" i="92"/>
  <c r="E351" i="92"/>
  <c r="G39" i="91"/>
  <c r="G40" i="91" s="1"/>
  <c r="E224" i="92"/>
  <c r="D10" i="92"/>
  <c r="E39" i="58"/>
  <c r="K2" i="55"/>
  <c r="K2" i="84"/>
  <c r="K2" i="85"/>
  <c r="Q2" i="81"/>
  <c r="Q2" i="82"/>
  <c r="K2" i="56"/>
  <c r="O2" i="75"/>
  <c r="Y2" i="82"/>
  <c r="O2" i="56"/>
  <c r="O2" i="84"/>
  <c r="O2" i="55"/>
  <c r="E2" i="85"/>
  <c r="E2" i="84"/>
  <c r="K21" i="83"/>
  <c r="K15" i="89"/>
  <c r="K16" i="89" s="1"/>
  <c r="H202" i="70" s="1"/>
  <c r="I112" i="92"/>
  <c r="J71" i="91"/>
  <c r="J72" i="91" s="1"/>
  <c r="H679" i="92"/>
  <c r="H136" i="92"/>
  <c r="F173" i="61"/>
  <c r="D497" i="92"/>
  <c r="E24" i="60"/>
  <c r="D742" i="92"/>
  <c r="E762" i="92"/>
  <c r="I51" i="91"/>
  <c r="I52" i="91" s="1"/>
  <c r="G370" i="92"/>
  <c r="J246" i="92"/>
  <c r="K246" i="61"/>
  <c r="D638" i="92"/>
  <c r="E202" i="58"/>
  <c r="H11" i="58"/>
  <c r="K111" i="58"/>
  <c r="J730" i="92"/>
  <c r="K9" i="61"/>
  <c r="I767" i="92"/>
  <c r="J244" i="92"/>
  <c r="G187" i="92"/>
  <c r="H57" i="61"/>
  <c r="F27" i="61"/>
  <c r="E756" i="92"/>
  <c r="D770" i="92"/>
  <c r="J223" i="92"/>
  <c r="I151" i="92"/>
  <c r="Q136" i="75"/>
  <c r="I154" i="70" s="1"/>
  <c r="L2" i="87"/>
  <c r="L2" i="61"/>
  <c r="L225" i="61"/>
  <c r="K606" i="92"/>
  <c r="L270" i="61"/>
  <c r="L272" i="61" s="1"/>
  <c r="L273" i="61" s="1"/>
  <c r="J116" i="70" s="1"/>
  <c r="K252" i="92"/>
  <c r="L44" i="58"/>
  <c r="K355" i="92"/>
  <c r="M43" i="91"/>
  <c r="L92" i="58"/>
  <c r="L133" i="58"/>
  <c r="L162" i="61"/>
  <c r="L193" i="58"/>
  <c r="K771" i="92"/>
  <c r="L243" i="61"/>
  <c r="L255" i="61"/>
  <c r="K773" i="92"/>
  <c r="K142" i="92"/>
  <c r="K585" i="92"/>
  <c r="K576" i="92"/>
  <c r="M61" i="91"/>
  <c r="M62" i="91" s="1"/>
  <c r="L274" i="61"/>
  <c r="M89" i="91"/>
  <c r="M90" i="91" s="1"/>
  <c r="L251" i="61"/>
  <c r="U48" i="81"/>
  <c r="G34" i="70"/>
  <c r="Y47" i="81"/>
  <c r="Y48" i="81" s="1"/>
  <c r="H34" i="70" s="1"/>
  <c r="O128" i="75"/>
  <c r="H152" i="70" s="1"/>
  <c r="K68" i="75"/>
  <c r="F137" i="70" s="1"/>
  <c r="Q172" i="75"/>
  <c r="I163" i="70" s="1"/>
  <c r="J753" i="92"/>
  <c r="J779" i="92"/>
  <c r="J821" i="92"/>
  <c r="K224" i="58"/>
  <c r="J171" i="92"/>
  <c r="K255" i="61"/>
  <c r="J773" i="92"/>
  <c r="J682" i="92"/>
  <c r="K203" i="61"/>
  <c r="J135" i="92"/>
  <c r="K11" i="61"/>
  <c r="J160" i="92"/>
  <c r="K36" i="61"/>
  <c r="J59" i="92"/>
  <c r="L77" i="91"/>
  <c r="L78" i="91" s="1"/>
  <c r="J60" i="92"/>
  <c r="K44" i="58"/>
  <c r="J638" i="92"/>
  <c r="K264" i="61"/>
  <c r="J216" i="92"/>
  <c r="K24" i="63"/>
  <c r="J534" i="92"/>
  <c r="J192" i="92"/>
  <c r="I19" i="92"/>
  <c r="J284" i="61"/>
  <c r="J153" i="58"/>
  <c r="K8" i="89"/>
  <c r="K10" i="89"/>
  <c r="H199" i="70" s="1"/>
  <c r="I26" i="92"/>
  <c r="I357" i="92"/>
  <c r="J14" i="58"/>
  <c r="I142" i="92"/>
  <c r="J201" i="61"/>
  <c r="J11" i="58"/>
  <c r="I324" i="92"/>
  <c r="I181" i="92"/>
  <c r="I39" i="92"/>
  <c r="J245" i="61"/>
  <c r="J115" i="58"/>
  <c r="J8" i="63"/>
  <c r="J45" i="58"/>
  <c r="Q180" i="75"/>
  <c r="I165" i="70" s="1"/>
  <c r="AG41" i="81"/>
  <c r="AG42" i="81" s="1"/>
  <c r="J33" i="70" s="1"/>
  <c r="Q78" i="55"/>
  <c r="Q79" i="55" s="1"/>
  <c r="I53" i="70" s="1"/>
  <c r="Q52" i="75"/>
  <c r="I133" i="70"/>
  <c r="E116" i="75"/>
  <c r="C149" i="70" s="1"/>
  <c r="E168" i="75"/>
  <c r="C162" i="70" s="1"/>
  <c r="I11" i="82"/>
  <c r="D21" i="70" s="1"/>
  <c r="E60" i="75"/>
  <c r="C135" i="70" s="1"/>
  <c r="G93" i="55"/>
  <c r="G94" i="55" s="1"/>
  <c r="D56" i="70" s="1"/>
  <c r="H143" i="92"/>
  <c r="I6" i="63"/>
  <c r="I204" i="58"/>
  <c r="I189" i="61"/>
  <c r="H684" i="92"/>
  <c r="J77" i="91"/>
  <c r="J78" i="91" s="1"/>
  <c r="H587" i="92"/>
  <c r="I45" i="61"/>
  <c r="H200" i="92"/>
  <c r="I51" i="61"/>
  <c r="I138" i="61"/>
  <c r="I139" i="61" s="1"/>
  <c r="I140" i="61" s="1"/>
  <c r="G94" i="70" s="1"/>
  <c r="H168" i="92"/>
  <c r="I83" i="61"/>
  <c r="H591" i="92"/>
  <c r="H702" i="92"/>
  <c r="H754" i="92"/>
  <c r="H203" i="92"/>
  <c r="I221" i="61"/>
  <c r="H232" i="92"/>
  <c r="H225" i="92"/>
  <c r="J91" i="91"/>
  <c r="J92" i="91" s="1"/>
  <c r="H753" i="92"/>
  <c r="I162" i="61"/>
  <c r="H208" i="92"/>
  <c r="I69" i="58"/>
  <c r="I12" i="58"/>
  <c r="Q185" i="75"/>
  <c r="H358" i="92"/>
  <c r="I83" i="58"/>
  <c r="E28" i="75"/>
  <c r="C127" i="70" s="1"/>
  <c r="Q88" i="75"/>
  <c r="I142" i="70" s="1"/>
  <c r="Q120" i="75"/>
  <c r="I150" i="70" s="1"/>
  <c r="I33" i="81"/>
  <c r="D28" i="70" s="1"/>
  <c r="H739" i="92"/>
  <c r="I64" i="81"/>
  <c r="I65" i="81" s="1"/>
  <c r="D37" i="70" s="1"/>
  <c r="Q37" i="55"/>
  <c r="Q38" i="55" s="1"/>
  <c r="I47" i="70" s="1"/>
  <c r="Q88" i="55"/>
  <c r="Q89" i="55" s="1"/>
  <c r="I55" i="70" s="1"/>
  <c r="I88" i="75"/>
  <c r="E142" i="70" s="1"/>
  <c r="M53" i="81"/>
  <c r="M54" i="81" s="1"/>
  <c r="E35" i="70" s="1"/>
  <c r="S43" i="56"/>
  <c r="S44" i="56" s="1"/>
  <c r="J177" i="70" s="1"/>
  <c r="G128" i="55"/>
  <c r="G129" i="55" s="1"/>
  <c r="D62" i="70" s="1"/>
  <c r="O48" i="75"/>
  <c r="H132" i="70" s="1"/>
  <c r="Q63" i="55"/>
  <c r="Q64" i="55" s="1"/>
  <c r="I51" i="70" s="1"/>
  <c r="Q143" i="55"/>
  <c r="Q144" i="55" s="1"/>
  <c r="I64" i="70" s="1"/>
  <c r="Q128" i="55"/>
  <c r="Q129" i="55" s="1"/>
  <c r="I62" i="70" s="1"/>
  <c r="J155" i="70"/>
  <c r="S156" i="75"/>
  <c r="J159" i="70" s="1"/>
  <c r="K93" i="55"/>
  <c r="K94" i="55" s="1"/>
  <c r="F56" i="70" s="1"/>
  <c r="Q37" i="81"/>
  <c r="F32" i="70" s="1"/>
  <c r="Q11" i="82"/>
  <c r="F21" i="70" s="1"/>
  <c r="Q80" i="75"/>
  <c r="I140" i="70" s="1"/>
  <c r="O72" i="75"/>
  <c r="H138" i="70"/>
  <c r="K98" i="55"/>
  <c r="K99" i="55"/>
  <c r="F57" i="70" s="1"/>
  <c r="H213" i="61"/>
  <c r="G229" i="92"/>
  <c r="H204" i="61"/>
  <c r="H157" i="58"/>
  <c r="H226" i="58"/>
  <c r="G354" i="92"/>
  <c r="G400" i="92"/>
  <c r="H140" i="58"/>
  <c r="G235" i="92"/>
  <c r="I59" i="91"/>
  <c r="I60" i="91"/>
  <c r="H18" i="63"/>
  <c r="G448" i="92"/>
  <c r="H76" i="58"/>
  <c r="H12" i="58"/>
  <c r="I39" i="91"/>
  <c r="I40" i="91"/>
  <c r="G721" i="92"/>
  <c r="H39" i="61"/>
  <c r="H283" i="61"/>
  <c r="G592" i="92"/>
  <c r="H25" i="63"/>
  <c r="H119" i="61"/>
  <c r="H121" i="61" s="1"/>
  <c r="H122" i="61" s="1"/>
  <c r="F91" i="70" s="1"/>
  <c r="G185" i="92"/>
  <c r="S18" i="81"/>
  <c r="T26" i="81" s="1"/>
  <c r="Q34" i="81" s="1"/>
  <c r="F29" i="70" s="1"/>
  <c r="AF74" i="17"/>
  <c r="G74" i="59" s="1"/>
  <c r="G74" i="92" s="1"/>
  <c r="S8" i="81"/>
  <c r="AF96" i="17"/>
  <c r="G96" i="59" s="1"/>
  <c r="G96" i="92" s="1"/>
  <c r="S9" i="81"/>
  <c r="AF98" i="17"/>
  <c r="G98" i="59" s="1"/>
  <c r="G98" i="92" s="1"/>
  <c r="AF540" i="17"/>
  <c r="G540" i="59"/>
  <c r="G540" i="92" s="1"/>
  <c r="O156" i="75"/>
  <c r="H159" i="70"/>
  <c r="Q9" i="56"/>
  <c r="Q10" i="56" s="1"/>
  <c r="I173" i="70" s="1"/>
  <c r="Q43" i="55"/>
  <c r="Q44" i="55" s="1"/>
  <c r="I48" i="70" s="1"/>
  <c r="O17" i="56"/>
  <c r="M35" i="81"/>
  <c r="E30" i="70" s="1"/>
  <c r="M18" i="55"/>
  <c r="M19" i="55" s="1"/>
  <c r="G45" i="70" s="1"/>
  <c r="M88" i="55"/>
  <c r="M89" i="55" s="1"/>
  <c r="G55" i="70" s="1"/>
  <c r="Q48" i="75"/>
  <c r="I132" i="70" s="1"/>
  <c r="O16" i="81"/>
  <c r="P24" i="81" s="1"/>
  <c r="F124" i="92"/>
  <c r="H25" i="89"/>
  <c r="H26" i="89" s="1"/>
  <c r="E207" i="70" s="1"/>
  <c r="G90" i="61"/>
  <c r="F196" i="92"/>
  <c r="G138" i="61"/>
  <c r="F170" i="92"/>
  <c r="G95" i="61"/>
  <c r="F215" i="92"/>
  <c r="G179" i="61"/>
  <c r="F176" i="92"/>
  <c r="G78" i="61"/>
  <c r="G174" i="61"/>
  <c r="G233" i="61"/>
  <c r="G235" i="61" s="1"/>
  <c r="G236" i="61" s="1"/>
  <c r="E110" i="70" s="1"/>
  <c r="F234" i="92"/>
  <c r="F238" i="92"/>
  <c r="G257" i="61"/>
  <c r="G210" i="61"/>
  <c r="F244" i="92"/>
  <c r="F246" i="92"/>
  <c r="G258" i="61"/>
  <c r="G259" i="61" s="1"/>
  <c r="G260" i="61" s="1"/>
  <c r="E114" i="70" s="1"/>
  <c r="F250" i="92"/>
  <c r="G298" i="61"/>
  <c r="G300" i="61" s="1"/>
  <c r="G270" i="61"/>
  <c r="F252" i="92"/>
  <c r="G30" i="63"/>
  <c r="F260" i="92"/>
  <c r="H53" i="91"/>
  <c r="H54" i="91" s="1"/>
  <c r="G147" i="58"/>
  <c r="F564" i="92"/>
  <c r="G24" i="61"/>
  <c r="F146" i="92"/>
  <c r="G114" i="61"/>
  <c r="F182" i="92"/>
  <c r="F194" i="92"/>
  <c r="G137" i="61"/>
  <c r="O15" i="81"/>
  <c r="P23" i="81" s="1"/>
  <c r="M31" i="81" s="1"/>
  <c r="E26" i="70" s="1"/>
  <c r="X34" i="17"/>
  <c r="F34" i="59" s="1"/>
  <c r="F34" i="92" s="1"/>
  <c r="H20" i="91"/>
  <c r="H21" i="91" s="1"/>
  <c r="H21" i="89"/>
  <c r="H22" i="89" s="1"/>
  <c r="E205" i="70" s="1"/>
  <c r="F118" i="92"/>
  <c r="F148" i="92"/>
  <c r="G35" i="61"/>
  <c r="G60" i="61"/>
  <c r="F164" i="92"/>
  <c r="G197" i="61"/>
  <c r="F224" i="92"/>
  <c r="F112" i="92"/>
  <c r="H15" i="89"/>
  <c r="H16" i="89" s="1"/>
  <c r="E202" i="70" s="1"/>
  <c r="G7" i="63"/>
  <c r="F142" i="92"/>
  <c r="F158" i="92"/>
  <c r="G14" i="63"/>
  <c r="F208" i="92"/>
  <c r="G162" i="61"/>
  <c r="F573" i="92"/>
  <c r="G179" i="58"/>
  <c r="O21" i="81"/>
  <c r="P29" i="81" s="1"/>
  <c r="M37" i="81" s="1"/>
  <c r="E32" i="70" s="1"/>
  <c r="O12" i="81"/>
  <c r="X100" i="17"/>
  <c r="F100" i="59" s="1"/>
  <c r="F100" i="92" s="1"/>
  <c r="F136" i="92"/>
  <c r="G5" i="63"/>
  <c r="F154" i="92"/>
  <c r="G10" i="63"/>
  <c r="F172" i="92"/>
  <c r="G107" i="61"/>
  <c r="G294" i="61"/>
  <c r="F184" i="92"/>
  <c r="O18" i="81"/>
  <c r="P26" i="81" s="1"/>
  <c r="X74" i="17"/>
  <c r="F74" i="59" s="1"/>
  <c r="F74" i="92" s="1"/>
  <c r="O9" i="81"/>
  <c r="X98" i="17"/>
  <c r="F98" i="59"/>
  <c r="F98" i="92" s="1"/>
  <c r="F116" i="92"/>
  <c r="H30" i="91"/>
  <c r="H32" i="91" s="1"/>
  <c r="F166" i="92"/>
  <c r="G71" i="61"/>
  <c r="F202" i="92"/>
  <c r="G150" i="61"/>
  <c r="G28" i="63"/>
  <c r="F228" i="92"/>
  <c r="F350" i="92"/>
  <c r="F596" i="92"/>
  <c r="F354" i="92"/>
  <c r="F358" i="92"/>
  <c r="H49" i="91"/>
  <c r="H50" i="91" s="1"/>
  <c r="F364" i="92"/>
  <c r="G15" i="58"/>
  <c r="G16" i="58"/>
  <c r="F366" i="92"/>
  <c r="F372" i="92"/>
  <c r="G22" i="58"/>
  <c r="F374" i="92"/>
  <c r="F378" i="92"/>
  <c r="F380" i="92"/>
  <c r="G93" i="58"/>
  <c r="G82" i="58"/>
  <c r="F390" i="92"/>
  <c r="F408" i="92"/>
  <c r="G221" i="58"/>
  <c r="O9" i="82"/>
  <c r="X450" i="17"/>
  <c r="F450" i="59" s="1"/>
  <c r="F450" i="92" s="1"/>
  <c r="X454" i="17"/>
  <c r="F454" i="59" s="1"/>
  <c r="F454" i="92" s="1"/>
  <c r="O10" i="82"/>
  <c r="X468" i="17"/>
  <c r="F468" i="59" s="1"/>
  <c r="F468" i="92" s="1"/>
  <c r="O14" i="82"/>
  <c r="X516" i="17"/>
  <c r="F516" i="59" s="1"/>
  <c r="F516" i="92" s="1"/>
  <c r="G182" i="58"/>
  <c r="F576" i="92"/>
  <c r="F586" i="92"/>
  <c r="G111" i="58"/>
  <c r="F590" i="92"/>
  <c r="G115" i="58"/>
  <c r="F602" i="92"/>
  <c r="G192" i="58"/>
  <c r="G122" i="58"/>
  <c r="F610" i="92"/>
  <c r="G199" i="58"/>
  <c r="F632" i="92"/>
  <c r="F634" i="92"/>
  <c r="G200" i="58"/>
  <c r="F636" i="92"/>
  <c r="G201" i="58"/>
  <c r="F638" i="92"/>
  <c r="G23" i="83"/>
  <c r="H77" i="91"/>
  <c r="H78" i="91" s="1"/>
  <c r="F686" i="92"/>
  <c r="F688" i="92"/>
  <c r="G25" i="83"/>
  <c r="G204" i="58"/>
  <c r="F716" i="92"/>
  <c r="F734" i="92"/>
  <c r="G39" i="61"/>
  <c r="G30" i="58"/>
  <c r="G32" i="58" s="1"/>
  <c r="F370" i="92"/>
  <c r="H51" i="91"/>
  <c r="H52" i="91"/>
  <c r="G18" i="58"/>
  <c r="G230" i="58"/>
  <c r="G231" i="58" s="1"/>
  <c r="G159" i="58"/>
  <c r="F402" i="92"/>
  <c r="G42" i="61"/>
  <c r="F730" i="92"/>
  <c r="G29" i="63"/>
  <c r="F752" i="92"/>
  <c r="G201" i="61"/>
  <c r="F756" i="92"/>
  <c r="G27" i="61"/>
  <c r="X792" i="17"/>
  <c r="F792" i="59" s="1"/>
  <c r="F792" i="92" s="1"/>
  <c r="O63" i="81"/>
  <c r="M64" i="81" s="1"/>
  <c r="M65" i="81" s="1"/>
  <c r="E37" i="70" s="1"/>
  <c r="O58" i="81"/>
  <c r="X794" i="17"/>
  <c r="F794" i="59" s="1"/>
  <c r="F794" i="92" s="1"/>
  <c r="E67" i="61"/>
  <c r="E68" i="61" s="1"/>
  <c r="C82" i="70" s="1"/>
  <c r="M108" i="75"/>
  <c r="G147" i="70" s="1"/>
  <c r="M113" i="55"/>
  <c r="M114" i="55" s="1"/>
  <c r="G59" i="70" s="1"/>
  <c r="K48" i="55"/>
  <c r="K49" i="55" s="1"/>
  <c r="F49" i="70" s="1"/>
  <c r="P37" i="17"/>
  <c r="E37" i="59" s="1"/>
  <c r="E37" i="92" s="1"/>
  <c r="E123" i="92"/>
  <c r="F264" i="61"/>
  <c r="E173" i="92"/>
  <c r="F9" i="63"/>
  <c r="E241" i="92"/>
  <c r="G10" i="91"/>
  <c r="G11" i="91" s="1"/>
  <c r="E13" i="92"/>
  <c r="E19" i="92"/>
  <c r="F6" i="58"/>
  <c r="E29" i="92"/>
  <c r="L20" i="81"/>
  <c r="P41" i="17"/>
  <c r="E41" i="59"/>
  <c r="E41" i="92"/>
  <c r="F11" i="60"/>
  <c r="F12" i="60" s="1"/>
  <c r="D16" i="70" s="1"/>
  <c r="E43" i="92"/>
  <c r="F16" i="60"/>
  <c r="F17" i="60"/>
  <c r="D17" i="70" s="1"/>
  <c r="E59" i="92"/>
  <c r="P73" i="17"/>
  <c r="E73" i="59" s="1"/>
  <c r="E73" i="92" s="1"/>
  <c r="E93" i="92"/>
  <c r="L7" i="81"/>
  <c r="I41" i="81" s="1"/>
  <c r="I42" i="81" s="1"/>
  <c r="D33" i="70" s="1"/>
  <c r="I31" i="81"/>
  <c r="D26" i="70" s="1"/>
  <c r="P95" i="17"/>
  <c r="E95" i="59" s="1"/>
  <c r="E95" i="92" s="1"/>
  <c r="L11" i="81"/>
  <c r="I35" i="81" s="1"/>
  <c r="D30" i="70" s="1"/>
  <c r="P97" i="17"/>
  <c r="E97" i="59" s="1"/>
  <c r="E97" i="92" s="1"/>
  <c r="L10" i="81"/>
  <c r="P99" i="17"/>
  <c r="E99" i="59" s="1"/>
  <c r="E99" i="92" s="1"/>
  <c r="L13" i="81"/>
  <c r="I37" i="81" s="1"/>
  <c r="D32" i="70" s="1"/>
  <c r="P101" i="17"/>
  <c r="E101" i="59" s="1"/>
  <c r="E101" i="92"/>
  <c r="G19" i="89"/>
  <c r="G20" i="89" s="1"/>
  <c r="D204" i="70" s="1"/>
  <c r="E115" i="92"/>
  <c r="G33" i="91"/>
  <c r="G34" i="91" s="1"/>
  <c r="E129" i="92"/>
  <c r="E135" i="92"/>
  <c r="F6" i="63"/>
  <c r="E139" i="92"/>
  <c r="F17" i="61"/>
  <c r="F19" i="61" s="1"/>
  <c r="F20" i="61" s="1"/>
  <c r="D74" i="70" s="1"/>
  <c r="E141" i="92"/>
  <c r="F18" i="61"/>
  <c r="E143" i="92"/>
  <c r="E145" i="92"/>
  <c r="F8" i="63"/>
  <c r="F29" i="61"/>
  <c r="E147" i="92"/>
  <c r="F41" i="61"/>
  <c r="E149" i="92"/>
  <c r="F53" i="61"/>
  <c r="F55" i="61" s="1"/>
  <c r="F56" i="61" s="1"/>
  <c r="D80" i="70" s="1"/>
  <c r="E151" i="92"/>
  <c r="E155" i="92"/>
  <c r="E157" i="92"/>
  <c r="F30" i="61"/>
  <c r="E159" i="92"/>
  <c r="E161" i="92"/>
  <c r="E163" i="92"/>
  <c r="E165" i="92"/>
  <c r="F65" i="61"/>
  <c r="E167" i="92"/>
  <c r="F77" i="61"/>
  <c r="E177" i="92"/>
  <c r="F96" i="61"/>
  <c r="E179" i="92"/>
  <c r="F293" i="61"/>
  <c r="E183" i="92"/>
  <c r="F119" i="61"/>
  <c r="E185" i="92"/>
  <c r="F120" i="61"/>
  <c r="F121" i="61" s="1"/>
  <c r="F122" i="61" s="1"/>
  <c r="D91" i="70" s="1"/>
  <c r="E187" i="92"/>
  <c r="E189" i="92"/>
  <c r="E191" i="92"/>
  <c r="F131" i="61"/>
  <c r="F132" i="61"/>
  <c r="F133" i="61" s="1"/>
  <c r="F134" i="61" s="1"/>
  <c r="D93" i="70" s="1"/>
  <c r="F18" i="63"/>
  <c r="E195" i="92"/>
  <c r="F143" i="61"/>
  <c r="E197" i="92"/>
  <c r="F156" i="61"/>
  <c r="F21" i="63"/>
  <c r="F167" i="61"/>
  <c r="E209" i="92"/>
  <c r="F168" i="61"/>
  <c r="F23" i="63"/>
  <c r="E213" i="92"/>
  <c r="F179" i="61"/>
  <c r="F180" i="61"/>
  <c r="F25" i="63"/>
  <c r="F191" i="61"/>
  <c r="E221" i="92"/>
  <c r="F27" i="63"/>
  <c r="E225" i="92"/>
  <c r="E227" i="92"/>
  <c r="F203" i="61"/>
  <c r="F204" i="61"/>
  <c r="F217" i="61"/>
  <c r="F218" i="61" s="1"/>
  <c r="D107" i="70" s="1"/>
  <c r="E231" i="92"/>
  <c r="F227" i="61"/>
  <c r="F229" i="61" s="1"/>
  <c r="F230" i="61" s="1"/>
  <c r="D109" i="70" s="1"/>
  <c r="E233" i="92"/>
  <c r="F251" i="61"/>
  <c r="E237" i="92"/>
  <c r="F228" i="61"/>
  <c r="E243" i="92"/>
  <c r="E245" i="92"/>
  <c r="F240" i="61"/>
  <c r="F241" i="61" s="1"/>
  <c r="F242" i="61" s="1"/>
  <c r="D111" i="70" s="1"/>
  <c r="E251" i="92"/>
  <c r="F299" i="61"/>
  <c r="F277" i="61"/>
  <c r="E255" i="92"/>
  <c r="F10" i="58"/>
  <c r="E323" i="92"/>
  <c r="E369" i="92"/>
  <c r="E419" i="92"/>
  <c r="F33" i="60"/>
  <c r="E752" i="92"/>
  <c r="F28" i="63"/>
  <c r="E228" i="92"/>
  <c r="L5" i="82"/>
  <c r="I7" i="82" s="1"/>
  <c r="D20" i="70"/>
  <c r="P449" i="17"/>
  <c r="E449" i="59" s="1"/>
  <c r="E449" i="92" s="1"/>
  <c r="E497" i="92"/>
  <c r="F24" i="60"/>
  <c r="L13" i="82"/>
  <c r="I15" i="82" s="1"/>
  <c r="D22" i="70" s="1"/>
  <c r="P517" i="17"/>
  <c r="E517" i="59" s="1"/>
  <c r="E517" i="92" s="1"/>
  <c r="F103" i="58"/>
  <c r="G55" i="91"/>
  <c r="G56" i="91" s="1"/>
  <c r="E569" i="92"/>
  <c r="F105" i="58"/>
  <c r="F118" i="58"/>
  <c r="E593" i="92"/>
  <c r="F197" i="58"/>
  <c r="E611" i="92"/>
  <c r="P791" i="17"/>
  <c r="E791" i="59" s="1"/>
  <c r="E791" i="92" s="1"/>
  <c r="L46" i="81"/>
  <c r="L52" i="81"/>
  <c r="P793" i="17"/>
  <c r="E793" i="59" s="1"/>
  <c r="E793" i="92"/>
  <c r="L68" i="81"/>
  <c r="P795" i="17"/>
  <c r="E795" i="59"/>
  <c r="E795" i="92" s="1"/>
  <c r="Q2" i="75"/>
  <c r="Q2" i="84"/>
  <c r="AC2" i="82"/>
  <c r="Q2" i="85"/>
  <c r="AC2" i="81"/>
  <c r="G188" i="58"/>
  <c r="Q2" i="55"/>
  <c r="M2" i="82"/>
  <c r="I2" i="55"/>
  <c r="I2" i="85"/>
  <c r="K198" i="92"/>
  <c r="D598" i="92"/>
  <c r="G197" i="58"/>
  <c r="F611" i="92"/>
  <c r="J11" i="92"/>
  <c r="J183" i="61"/>
  <c r="K232" i="92"/>
  <c r="L39" i="61"/>
  <c r="K166" i="92"/>
  <c r="L135" i="58"/>
  <c r="M91" i="91"/>
  <c r="M92" i="91" s="1"/>
  <c r="K136" i="92"/>
  <c r="L5" i="63"/>
  <c r="K168" i="92"/>
  <c r="L83" i="61"/>
  <c r="L85" i="61" s="1"/>
  <c r="L86" i="61" s="1"/>
  <c r="J85" i="70" s="1"/>
  <c r="L14" i="63"/>
  <c r="L125" i="61"/>
  <c r="L6" i="58"/>
  <c r="K19" i="92"/>
  <c r="K246" i="92"/>
  <c r="L246" i="61"/>
  <c r="K214" i="92"/>
  <c r="L174" i="61"/>
  <c r="K624" i="92"/>
  <c r="L155" i="58"/>
  <c r="L9" i="63"/>
  <c r="K153" i="92"/>
  <c r="K615" i="92"/>
  <c r="L160" i="58"/>
  <c r="L21" i="63"/>
  <c r="L180" i="61"/>
  <c r="K217" i="92"/>
  <c r="K599" i="92"/>
  <c r="L137" i="58"/>
  <c r="L48" i="61"/>
  <c r="K354" i="92"/>
  <c r="L47" i="61"/>
  <c r="L252" i="61"/>
  <c r="K247" i="92"/>
  <c r="L181" i="58"/>
  <c r="M15" i="89"/>
  <c r="M16" i="89" s="1"/>
  <c r="J202" i="70" s="1"/>
  <c r="L27" i="61"/>
  <c r="L183" i="61"/>
  <c r="K762" i="92"/>
  <c r="M49" i="91"/>
  <c r="M50" i="91" s="1"/>
  <c r="L30" i="58"/>
  <c r="K370" i="92"/>
  <c r="L20" i="58"/>
  <c r="M30" i="89"/>
  <c r="M32" i="89"/>
  <c r="J209" i="70" s="1"/>
  <c r="L131" i="61"/>
  <c r="L133" i="61" s="1"/>
  <c r="L134" i="61" s="1"/>
  <c r="J93" i="70" s="1"/>
  <c r="K222" i="92"/>
  <c r="L108" i="61"/>
  <c r="K181" i="92"/>
  <c r="K213" i="92"/>
  <c r="K757" i="92"/>
  <c r="L69" i="61"/>
  <c r="L54" i="61"/>
  <c r="K199" i="92"/>
  <c r="K420" i="92"/>
  <c r="L301" i="61"/>
  <c r="L159" i="61"/>
  <c r="K183" i="92"/>
  <c r="K225" i="92"/>
  <c r="K110" i="92"/>
  <c r="L294" i="61"/>
  <c r="K772" i="92"/>
  <c r="M24" i="75"/>
  <c r="G126" i="70" s="1"/>
  <c r="K124" i="55"/>
  <c r="F61" i="70" s="1"/>
  <c r="G18" i="55"/>
  <c r="G19" i="55" s="1"/>
  <c r="D45" i="70" s="1"/>
  <c r="I118" i="55"/>
  <c r="I119" i="55" s="1"/>
  <c r="E60" i="70" s="1"/>
  <c r="K10" i="85"/>
  <c r="F8" i="70" s="1"/>
  <c r="M103" i="55"/>
  <c r="M104" i="55" s="1"/>
  <c r="G58" i="70" s="1"/>
  <c r="Q104" i="75"/>
  <c r="I146" i="70" s="1"/>
  <c r="Q53" i="81"/>
  <c r="Q54" i="81" s="1"/>
  <c r="F35" i="70" s="1"/>
  <c r="I108" i="55"/>
  <c r="I113" i="55"/>
  <c r="I114" i="55" s="1"/>
  <c r="E59" i="70" s="1"/>
  <c r="I37" i="55"/>
  <c r="I38" i="55" s="1"/>
  <c r="E47" i="70" s="1"/>
  <c r="K76" i="75"/>
  <c r="F139" i="70" s="1"/>
  <c r="K172" i="75"/>
  <c r="F163" i="70" s="1"/>
  <c r="Q152" i="75"/>
  <c r="I158" i="70" s="1"/>
  <c r="E69" i="81"/>
  <c r="E70" i="81" s="1"/>
  <c r="C38" i="70" s="1"/>
  <c r="E36" i="75"/>
  <c r="C129" i="70" s="1"/>
  <c r="E128" i="75"/>
  <c r="C152" i="70" s="1"/>
  <c r="G78" i="55"/>
  <c r="G79" i="55" s="1"/>
  <c r="D53" i="70" s="1"/>
  <c r="I128" i="75"/>
  <c r="E152" i="70" s="1"/>
  <c r="M8" i="75"/>
  <c r="G122" i="70"/>
  <c r="M96" i="75"/>
  <c r="G144" i="70" s="1"/>
  <c r="Y41" i="81"/>
  <c r="Y42" i="81"/>
  <c r="H33" i="70" s="1"/>
  <c r="O64" i="75"/>
  <c r="H136" i="70"/>
  <c r="O148" i="55"/>
  <c r="O149" i="55" s="1"/>
  <c r="H65" i="70" s="1"/>
  <c r="O73" i="55"/>
  <c r="Q72" i="56"/>
  <c r="Q68" i="55"/>
  <c r="Q69" i="55" s="1"/>
  <c r="I52" i="70" s="1"/>
  <c r="AG47" i="81"/>
  <c r="AG48" i="81" s="1"/>
  <c r="J34" i="70" s="1"/>
  <c r="S10" i="85"/>
  <c r="J8" i="70" s="1"/>
  <c r="S98" i="55"/>
  <c r="S99" i="55" s="1"/>
  <c r="J57" i="70"/>
  <c r="S78" i="55"/>
  <c r="S79" i="55"/>
  <c r="J53" i="70"/>
  <c r="E194" i="75"/>
  <c r="Q50" i="56"/>
  <c r="Q51" i="56" s="1"/>
  <c r="I178" i="70" s="1"/>
  <c r="I47" i="81"/>
  <c r="I48" i="81"/>
  <c r="D34" i="70" s="1"/>
  <c r="I78" i="55"/>
  <c r="I79" i="55" s="1"/>
  <c r="E53" i="70" s="1"/>
  <c r="I132" i="75"/>
  <c r="E153" i="70" s="1"/>
  <c r="M12" i="75"/>
  <c r="G123" i="70" s="1"/>
  <c r="M190" i="75"/>
  <c r="M68" i="55"/>
  <c r="M69" i="55" s="1"/>
  <c r="G52" i="70" s="1"/>
  <c r="M93" i="55"/>
  <c r="M94" i="55" s="1"/>
  <c r="G56" i="70" s="1"/>
  <c r="O132" i="75"/>
  <c r="H153" i="70"/>
  <c r="S185" i="75"/>
  <c r="G30" i="55"/>
  <c r="Q116" i="75"/>
  <c r="I149" i="70" s="1"/>
  <c r="J622" i="92"/>
  <c r="J189" i="92"/>
  <c r="K16" i="63"/>
  <c r="J123" i="92"/>
  <c r="K29" i="63"/>
  <c r="K54" i="61"/>
  <c r="J685" i="92"/>
  <c r="K24" i="83"/>
  <c r="L25" i="89"/>
  <c r="L26" i="89" s="1"/>
  <c r="I207" i="70" s="1"/>
  <c r="J124" i="92"/>
  <c r="K23" i="63"/>
  <c r="J213" i="92"/>
  <c r="K177" i="61"/>
  <c r="K188" i="58"/>
  <c r="J561" i="92"/>
  <c r="K106" i="58"/>
  <c r="J570" i="92"/>
  <c r="L95" i="91"/>
  <c r="L96" i="91" s="1"/>
  <c r="J473" i="92"/>
  <c r="J355" i="92"/>
  <c r="J175" i="92"/>
  <c r="J751" i="92"/>
  <c r="K117" i="58"/>
  <c r="M80" i="75"/>
  <c r="G140" i="70"/>
  <c r="J599" i="92"/>
  <c r="J625" i="92"/>
  <c r="K156" i="58"/>
  <c r="L33" i="91"/>
  <c r="L34" i="91" s="1"/>
  <c r="G144" i="75"/>
  <c r="D156" i="70" s="1"/>
  <c r="I140" i="75"/>
  <c r="E155" i="70" s="1"/>
  <c r="O176" i="75"/>
  <c r="H164" i="70" s="1"/>
  <c r="M164" i="75"/>
  <c r="G161" i="70" s="1"/>
  <c r="L93" i="91"/>
  <c r="L94" i="91" s="1"/>
  <c r="K215" i="58"/>
  <c r="J402" i="92"/>
  <c r="K160" i="58"/>
  <c r="J153" i="92"/>
  <c r="J567" i="92"/>
  <c r="L83" i="91"/>
  <c r="L84" i="91" s="1"/>
  <c r="J324" i="92"/>
  <c r="K11" i="58"/>
  <c r="J373" i="92"/>
  <c r="K196" i="58"/>
  <c r="K200" i="58"/>
  <c r="J634" i="92"/>
  <c r="J774" i="92"/>
  <c r="K9" i="56"/>
  <c r="K10" i="56" s="1"/>
  <c r="F173" i="70" s="1"/>
  <c r="M29" i="91"/>
  <c r="K43" i="60"/>
  <c r="K44" i="60" s="1"/>
  <c r="K168" i="61"/>
  <c r="J211" i="92"/>
  <c r="J535" i="92"/>
  <c r="E53" i="55"/>
  <c r="E54" i="55" s="1"/>
  <c r="C50" i="70" s="1"/>
  <c r="K20" i="75"/>
  <c r="F125" i="70" s="1"/>
  <c r="J472" i="92"/>
  <c r="K6" i="83"/>
  <c r="K7" i="83" s="1"/>
  <c r="K8" i="83" s="1"/>
  <c r="I186" i="70" s="1"/>
  <c r="K230" i="58"/>
  <c r="K231" i="58" s="1"/>
  <c r="G44" i="75"/>
  <c r="D131" i="70" s="1"/>
  <c r="G176" i="75"/>
  <c r="D164" i="70"/>
  <c r="O44" i="75"/>
  <c r="H131" i="70" s="1"/>
  <c r="K120" i="75"/>
  <c r="F150" i="70" s="1"/>
  <c r="Q56" i="75"/>
  <c r="I134" i="70" s="1"/>
  <c r="AC64" i="81"/>
  <c r="AC65" i="81" s="1"/>
  <c r="I37" i="70"/>
  <c r="Q43" i="56"/>
  <c r="Q44" i="56" s="1"/>
  <c r="I177" i="70" s="1"/>
  <c r="O36" i="56"/>
  <c r="O37" i="56" s="1"/>
  <c r="H176" i="70" s="1"/>
  <c r="I43" i="56"/>
  <c r="I44" i="56"/>
  <c r="E177" i="70"/>
  <c r="I120" i="75"/>
  <c r="E150" i="70" s="1"/>
  <c r="M17" i="56"/>
  <c r="M18" i="56" s="1"/>
  <c r="M19" i="56" s="1"/>
  <c r="G174" i="70" s="1"/>
  <c r="M88" i="75"/>
  <c r="G142" i="70" s="1"/>
  <c r="N15" i="84"/>
  <c r="O163" i="55"/>
  <c r="O164" i="55"/>
  <c r="H68" i="70"/>
  <c r="O32" i="75"/>
  <c r="H128" i="70" s="1"/>
  <c r="O164" i="75"/>
  <c r="H161" i="70" s="1"/>
  <c r="O185" i="75"/>
  <c r="O84" i="75"/>
  <c r="H141" i="70" s="1"/>
  <c r="Q68" i="75"/>
  <c r="I137" i="70" s="1"/>
  <c r="S12" i="75"/>
  <c r="S206" i="75"/>
  <c r="K53" i="55"/>
  <c r="K54" i="55" s="1"/>
  <c r="F50" i="70" s="1"/>
  <c r="E30" i="55"/>
  <c r="G113" i="55"/>
  <c r="G114" i="55"/>
  <c r="D59" i="70"/>
  <c r="M20" i="75"/>
  <c r="G125" i="70" s="1"/>
  <c r="O108" i="75"/>
  <c r="H147" i="70" s="1"/>
  <c r="Q158" i="55"/>
  <c r="Q159" i="55" s="1"/>
  <c r="I67" i="70" s="1"/>
  <c r="Q12" i="75"/>
  <c r="I123" i="70" s="1"/>
  <c r="E52" i="75"/>
  <c r="C133" i="70"/>
  <c r="AC36" i="81"/>
  <c r="I31" i="70" s="1"/>
  <c r="O43" i="56"/>
  <c r="O44" i="56" s="1"/>
  <c r="H177" i="70" s="1"/>
  <c r="S50" i="56"/>
  <c r="S51" i="56" s="1"/>
  <c r="J178" i="70" s="1"/>
  <c r="E56" i="75"/>
  <c r="C134" i="70" s="1"/>
  <c r="G96" i="75"/>
  <c r="D144" i="70"/>
  <c r="G9" i="56"/>
  <c r="G10" i="56" s="1"/>
  <c r="D173" i="70" s="1"/>
  <c r="I20" i="75"/>
  <c r="E125" i="70" s="1"/>
  <c r="K72" i="56"/>
  <c r="K68" i="55"/>
  <c r="K69" i="55"/>
  <c r="F52" i="70" s="1"/>
  <c r="U41" i="81"/>
  <c r="U42" i="81" s="1"/>
  <c r="G33" i="70" s="1"/>
  <c r="M68" i="75"/>
  <c r="G137" i="70" s="1"/>
  <c r="G64" i="70"/>
  <c r="O53" i="55"/>
  <c r="O54" i="55" s="1"/>
  <c r="H50" i="70"/>
  <c r="O120" i="75"/>
  <c r="H150" i="70"/>
  <c r="Q10" i="85"/>
  <c r="I8" i="70" s="1"/>
  <c r="Q48" i="55"/>
  <c r="Q49" i="55" s="1"/>
  <c r="I49" i="70" s="1"/>
  <c r="R15" i="84"/>
  <c r="S68" i="55"/>
  <c r="S69" i="55" s="1"/>
  <c r="J52" i="70" s="1"/>
  <c r="S93" i="55"/>
  <c r="S94" i="55" s="1"/>
  <c r="J56" i="70" s="1"/>
  <c r="S8" i="75"/>
  <c r="J122" i="70"/>
  <c r="S40" i="75"/>
  <c r="J130" i="70"/>
  <c r="S72" i="75"/>
  <c r="J138" i="70" s="1"/>
  <c r="S100" i="75"/>
  <c r="J145" i="70" s="1"/>
  <c r="S116" i="75"/>
  <c r="J149" i="70"/>
  <c r="S132" i="75"/>
  <c r="J153" i="70" s="1"/>
  <c r="S164" i="75"/>
  <c r="J161" i="70" s="1"/>
  <c r="E128" i="55"/>
  <c r="E129" i="55" s="1"/>
  <c r="C62" i="70" s="1"/>
  <c r="I73" i="55"/>
  <c r="K58" i="55"/>
  <c r="Q64" i="75"/>
  <c r="I136" i="70" s="1"/>
  <c r="J165" i="61"/>
  <c r="I746" i="92"/>
  <c r="I10" i="92"/>
  <c r="J39" i="58"/>
  <c r="I585" i="92"/>
  <c r="J110" i="58"/>
  <c r="U53" i="81"/>
  <c r="U54" i="81" s="1"/>
  <c r="G35" i="70" s="1"/>
  <c r="J251" i="61"/>
  <c r="I237" i="92"/>
  <c r="J189" i="61"/>
  <c r="I750" i="92"/>
  <c r="I589" i="92"/>
  <c r="M11" i="82"/>
  <c r="E21" i="70" s="1"/>
  <c r="U33" i="81"/>
  <c r="G28" i="70" s="1"/>
  <c r="I171" i="92"/>
  <c r="I174" i="92"/>
  <c r="J66" i="61"/>
  <c r="I257" i="92"/>
  <c r="J278" i="61"/>
  <c r="I628" i="92"/>
  <c r="J159" i="58"/>
  <c r="J230" i="58"/>
  <c r="J231" i="58" s="1"/>
  <c r="I566" i="92"/>
  <c r="S9" i="56"/>
  <c r="S10" i="56" s="1"/>
  <c r="J173" i="70" s="1"/>
  <c r="O43" i="55"/>
  <c r="O44" i="55" s="1"/>
  <c r="H48" i="70" s="1"/>
  <c r="J102" i="61"/>
  <c r="J103" i="61"/>
  <c r="J104" i="61" s="1"/>
  <c r="H88" i="70" s="1"/>
  <c r="I180" i="92"/>
  <c r="K13" i="89"/>
  <c r="K14" i="89" s="1"/>
  <c r="H201" i="70" s="1"/>
  <c r="K61" i="91"/>
  <c r="K62" i="91" s="1"/>
  <c r="I753" i="92"/>
  <c r="I140" i="92"/>
  <c r="J12" i="61"/>
  <c r="J65" i="61"/>
  <c r="I165" i="92"/>
  <c r="H32" i="58"/>
  <c r="J191" i="58"/>
  <c r="J7" i="58"/>
  <c r="J8" i="58" s="1"/>
  <c r="I775" i="92"/>
  <c r="J267" i="61"/>
  <c r="K89" i="91"/>
  <c r="K90" i="91"/>
  <c r="J95" i="61"/>
  <c r="I170" i="92"/>
  <c r="J287" i="61"/>
  <c r="I675" i="92"/>
  <c r="K67" i="91"/>
  <c r="K68" i="91" s="1"/>
  <c r="I190" i="92"/>
  <c r="J126" i="61"/>
  <c r="AC69" i="81"/>
  <c r="AC70" i="81" s="1"/>
  <c r="I38" i="70" s="1"/>
  <c r="K143" i="55"/>
  <c r="K144" i="55"/>
  <c r="F64" i="70" s="1"/>
  <c r="AG53" i="81"/>
  <c r="AG54" i="81" s="1"/>
  <c r="J35" i="70"/>
  <c r="I172" i="75"/>
  <c r="E163" i="70" s="1"/>
  <c r="O104" i="75"/>
  <c r="H146" i="70" s="1"/>
  <c r="K136" i="75"/>
  <c r="F154" i="70" s="1"/>
  <c r="D129" i="70"/>
  <c r="I84" i="75"/>
  <c r="E141" i="70" s="1"/>
  <c r="K152" i="75"/>
  <c r="F158" i="70" s="1"/>
  <c r="J22" i="58"/>
  <c r="I372" i="92"/>
  <c r="G60" i="75"/>
  <c r="D135" i="70" s="1"/>
  <c r="G202" i="75"/>
  <c r="I148" i="75"/>
  <c r="E157" i="70" s="1"/>
  <c r="K132" i="75"/>
  <c r="F153" i="70" s="1"/>
  <c r="K90" i="56"/>
  <c r="K91" i="56" s="1"/>
  <c r="F182" i="70" s="1"/>
  <c r="O96" i="75"/>
  <c r="H144" i="70" s="1"/>
  <c r="O52" i="75"/>
  <c r="H133" i="70" s="1"/>
  <c r="K164" i="75"/>
  <c r="F161" i="70" s="1"/>
  <c r="U32" i="81"/>
  <c r="G27" i="70" s="1"/>
  <c r="M10" i="85"/>
  <c r="G8" i="70" s="1"/>
  <c r="O124" i="75"/>
  <c r="H151" i="70" s="1"/>
  <c r="O10" i="85"/>
  <c r="H8" i="70" s="1"/>
  <c r="O108" i="55"/>
  <c r="K133" i="55"/>
  <c r="Y69" i="81"/>
  <c r="Y70" i="81" s="1"/>
  <c r="H38" i="70" s="1"/>
  <c r="G91" i="61"/>
  <c r="G92" i="61" s="1"/>
  <c r="E86" i="70" s="1"/>
  <c r="H169" i="92"/>
  <c r="H29" i="92"/>
  <c r="J18" i="91"/>
  <c r="J19" i="91" s="1"/>
  <c r="H574" i="92"/>
  <c r="I180" i="58"/>
  <c r="J15" i="89"/>
  <c r="J16" i="89" s="1"/>
  <c r="G202" i="70" s="1"/>
  <c r="I131" i="61"/>
  <c r="H254" i="92"/>
  <c r="I28" i="60"/>
  <c r="I29" i="60" s="1"/>
  <c r="G19" i="70"/>
  <c r="H407" i="92"/>
  <c r="H209" i="92"/>
  <c r="H595" i="92"/>
  <c r="J59" i="91"/>
  <c r="J60" i="91" s="1"/>
  <c r="H161" i="92"/>
  <c r="I42" i="61"/>
  <c r="H616" i="92"/>
  <c r="I150" i="61"/>
  <c r="I151" i="61" s="1"/>
  <c r="I152" i="61" s="1"/>
  <c r="G96" i="70" s="1"/>
  <c r="I120" i="58"/>
  <c r="H609" i="92"/>
  <c r="I19" i="60"/>
  <c r="I20" i="60" s="1"/>
  <c r="G18" i="70" s="1"/>
  <c r="H60" i="92"/>
  <c r="I161" i="61"/>
  <c r="H218" i="92"/>
  <c r="I185" i="61"/>
  <c r="H743" i="92"/>
  <c r="I240" i="61"/>
  <c r="H611" i="92"/>
  <c r="J31" i="91"/>
  <c r="J4" i="89"/>
  <c r="J5" i="89" s="1"/>
  <c r="G197" i="70" s="1"/>
  <c r="H623" i="92"/>
  <c r="O36" i="75"/>
  <c r="H129" i="70" s="1"/>
  <c r="M72" i="75"/>
  <c r="G138" i="70" s="1"/>
  <c r="H473" i="92"/>
  <c r="I11" i="83"/>
  <c r="I12" i="83" s="1"/>
  <c r="I13" i="83" s="1"/>
  <c r="G187" i="70" s="1"/>
  <c r="I11" i="58"/>
  <c r="J27" i="89"/>
  <c r="J29" i="89" s="1"/>
  <c r="G208" i="70" s="1"/>
  <c r="H389" i="92"/>
  <c r="I36" i="61"/>
  <c r="H160" i="92"/>
  <c r="M9" i="56"/>
  <c r="M10" i="56" s="1"/>
  <c r="G173" i="70" s="1"/>
  <c r="O28" i="75"/>
  <c r="H127" i="70" s="1"/>
  <c r="O76" i="75"/>
  <c r="H139" i="70" s="1"/>
  <c r="O152" i="75"/>
  <c r="H158" i="70"/>
  <c r="G118" i="55"/>
  <c r="G119" i="55" s="1"/>
  <c r="D60" i="70" s="1"/>
  <c r="I98" i="55"/>
  <c r="I99" i="55"/>
  <c r="E57" i="70" s="1"/>
  <c r="Q160" i="75"/>
  <c r="I160" i="70" s="1"/>
  <c r="E132" i="75"/>
  <c r="C153" i="70"/>
  <c r="G148" i="55"/>
  <c r="G149" i="55" s="1"/>
  <c r="D65" i="70"/>
  <c r="I75" i="91"/>
  <c r="I76" i="91" s="1"/>
  <c r="G683" i="92"/>
  <c r="H22" i="83"/>
  <c r="G740" i="92"/>
  <c r="G574" i="92"/>
  <c r="H192" i="61"/>
  <c r="H27" i="61"/>
  <c r="G349" i="92"/>
  <c r="I35" i="91"/>
  <c r="I36" i="91" s="1"/>
  <c r="G611" i="92"/>
  <c r="H197" i="58"/>
  <c r="H6" i="63"/>
  <c r="H7" i="58"/>
  <c r="H23" i="83"/>
  <c r="I77" i="91"/>
  <c r="I78" i="91" s="1"/>
  <c r="H24" i="60"/>
  <c r="G497" i="92"/>
  <c r="G211" i="92"/>
  <c r="F205" i="61"/>
  <c r="F206" i="61" s="1"/>
  <c r="D105" i="70" s="1"/>
  <c r="H119" i="58"/>
  <c r="H150" i="58"/>
  <c r="I30" i="89"/>
  <c r="I32" i="89" s="1"/>
  <c r="F209" i="70" s="1"/>
  <c r="G239" i="92"/>
  <c r="I59" i="81"/>
  <c r="I60" i="81" s="1"/>
  <c r="D36" i="70" s="1"/>
  <c r="H44" i="58"/>
  <c r="G355" i="92"/>
  <c r="H211" i="61"/>
  <c r="H212" i="61"/>
  <c r="F106" i="70" s="1"/>
  <c r="O80" i="75"/>
  <c r="H140" i="70" s="1"/>
  <c r="K13" i="55"/>
  <c r="K14" i="55"/>
  <c r="F44" i="70" s="1"/>
  <c r="H15" i="84"/>
  <c r="I158" i="55"/>
  <c r="I159" i="55"/>
  <c r="E67" i="70" s="1"/>
  <c r="AG33" i="81"/>
  <c r="J28" i="70" s="1"/>
  <c r="I190" i="75"/>
  <c r="E93" i="55"/>
  <c r="E94" i="55"/>
  <c r="C56" i="70"/>
  <c r="K8" i="55"/>
  <c r="K9" i="55" s="1"/>
  <c r="F43" i="70" s="1"/>
  <c r="G206" i="75"/>
  <c r="G180" i="75"/>
  <c r="D165" i="70"/>
  <c r="G172" i="75"/>
  <c r="D163" i="70" s="1"/>
  <c r="G164" i="75"/>
  <c r="D161" i="70" s="1"/>
  <c r="G156" i="75"/>
  <c r="D159" i="70" s="1"/>
  <c r="G148" i="75"/>
  <c r="D157" i="70" s="1"/>
  <c r="G80" i="75"/>
  <c r="D140" i="70" s="1"/>
  <c r="G64" i="75"/>
  <c r="D136" i="70" s="1"/>
  <c r="G56" i="75"/>
  <c r="D134" i="70" s="1"/>
  <c r="G140" i="75"/>
  <c r="D155" i="70" s="1"/>
  <c r="G92" i="75"/>
  <c r="D143" i="70"/>
  <c r="G84" i="75"/>
  <c r="D141" i="70" s="1"/>
  <c r="G40" i="75"/>
  <c r="D130" i="70"/>
  <c r="G32" i="75"/>
  <c r="D128" i="70" s="1"/>
  <c r="K148" i="55"/>
  <c r="K149" i="55" s="1"/>
  <c r="F65" i="70" s="1"/>
  <c r="O153" i="55"/>
  <c r="O154" i="55" s="1"/>
  <c r="H66" i="70" s="1"/>
  <c r="P15" i="84"/>
  <c r="H64" i="70"/>
  <c r="K79" i="55"/>
  <c r="F53" i="70" s="1"/>
  <c r="E158" i="55"/>
  <c r="E159" i="55" s="1"/>
  <c r="C67" i="70" s="1"/>
  <c r="E133" i="55"/>
  <c r="G56" i="58"/>
  <c r="F521" i="92"/>
  <c r="F575" i="92"/>
  <c r="G181" i="58"/>
  <c r="G46" i="58"/>
  <c r="F767" i="92"/>
  <c r="G142" i="58"/>
  <c r="F731" i="92"/>
  <c r="G103" i="58"/>
  <c r="F703" i="92"/>
  <c r="F229" i="92"/>
  <c r="G204" i="61"/>
  <c r="H12" i="91"/>
  <c r="H13" i="91" s="1"/>
  <c r="G7" i="58"/>
  <c r="H169" i="61"/>
  <c r="H170" i="61" s="1"/>
  <c r="F99" i="70" s="1"/>
  <c r="S32" i="75"/>
  <c r="J128" i="70" s="1"/>
  <c r="O103" i="55"/>
  <c r="O104" i="55" s="1"/>
  <c r="H58" i="70" s="1"/>
  <c r="M73" i="55"/>
  <c r="G48" i="75"/>
  <c r="D132" i="70"/>
  <c r="G132" i="75"/>
  <c r="D153" i="70" s="1"/>
  <c r="G124" i="75"/>
  <c r="D151" i="70" s="1"/>
  <c r="G12" i="75"/>
  <c r="D123" i="70" s="1"/>
  <c r="E32" i="75"/>
  <c r="C128" i="70" s="1"/>
  <c r="E16" i="75"/>
  <c r="C124" i="70" s="1"/>
  <c r="O56" i="75"/>
  <c r="H134" i="70" s="1"/>
  <c r="S37" i="55"/>
  <c r="S38" i="55" s="1"/>
  <c r="J47" i="70"/>
  <c r="M160" i="75"/>
  <c r="G160" i="70" s="1"/>
  <c r="G43" i="55"/>
  <c r="G44" i="55" s="1"/>
  <c r="D48" i="70" s="1"/>
  <c r="G58" i="55"/>
  <c r="M123" i="55"/>
  <c r="M124" i="55" s="1"/>
  <c r="G61" i="70" s="1"/>
  <c r="Q98" i="55"/>
  <c r="Q99" i="55" s="1"/>
  <c r="I57" i="70" s="1"/>
  <c r="Q140" i="75"/>
  <c r="I155" i="70" s="1"/>
  <c r="G73" i="55"/>
  <c r="E185" i="75"/>
  <c r="E78" i="55"/>
  <c r="E79" i="55" s="1"/>
  <c r="C53" i="70" s="1"/>
  <c r="G37" i="55"/>
  <c r="G38" i="55" s="1"/>
  <c r="D47" i="70" s="1"/>
  <c r="G50" i="56"/>
  <c r="G51" i="56" s="1"/>
  <c r="D178" i="70" s="1"/>
  <c r="G24" i="75"/>
  <c r="D126" i="70" s="1"/>
  <c r="G194" i="75"/>
  <c r="O148" i="75"/>
  <c r="H157" i="70"/>
  <c r="H29" i="70"/>
  <c r="F278" i="61"/>
  <c r="E234" i="92"/>
  <c r="F233" i="61"/>
  <c r="F235" i="61" s="1"/>
  <c r="F236" i="61" s="1"/>
  <c r="D110" i="70" s="1"/>
  <c r="E688" i="92"/>
  <c r="G83" i="91"/>
  <c r="G84" i="91" s="1"/>
  <c r="F25" i="83"/>
  <c r="G77" i="91"/>
  <c r="G78" i="91" s="1"/>
  <c r="E684" i="92"/>
  <c r="F294" i="61"/>
  <c r="F295" i="61" s="1"/>
  <c r="E714" i="92"/>
  <c r="F72" i="61"/>
  <c r="E232" i="92"/>
  <c r="F221" i="61"/>
  <c r="F296" i="61"/>
  <c r="E235" i="92"/>
  <c r="E759" i="92"/>
  <c r="F117" i="58"/>
  <c r="E592" i="92"/>
  <c r="I7" i="61"/>
  <c r="I8" i="61" s="1"/>
  <c r="G72" i="70" s="1"/>
  <c r="E172" i="92"/>
  <c r="E628" i="92"/>
  <c r="F159" i="58"/>
  <c r="E606" i="92"/>
  <c r="F192" i="58"/>
  <c r="E728" i="92"/>
  <c r="F160" i="58"/>
  <c r="E164" i="92"/>
  <c r="F60" i="61"/>
  <c r="F61" i="61" s="1"/>
  <c r="F62" i="61" s="1"/>
  <c r="D81" i="70" s="1"/>
  <c r="F195" i="58"/>
  <c r="E720" i="92"/>
  <c r="E250" i="92"/>
  <c r="E194" i="92"/>
  <c r="G73" i="91"/>
  <c r="G74" i="91" s="1"/>
  <c r="E682" i="92"/>
  <c r="E146" i="92"/>
  <c r="F24" i="63"/>
  <c r="F41" i="58"/>
  <c r="F209" i="61"/>
  <c r="F211" i="61"/>
  <c r="F212" i="61" s="1"/>
  <c r="D106" i="70" s="1"/>
  <c r="E230" i="92"/>
  <c r="F49" i="61"/>
  <c r="F50" i="61" s="1"/>
  <c r="D79" i="70" s="1"/>
  <c r="E528" i="92"/>
  <c r="F51" i="58"/>
  <c r="F154" i="58"/>
  <c r="F149" i="61"/>
  <c r="F151" i="61" s="1"/>
  <c r="F152" i="61" s="1"/>
  <c r="D96" i="70" s="1"/>
  <c r="E736" i="92"/>
  <c r="E142" i="92"/>
  <c r="F7" i="63"/>
  <c r="E610" i="92"/>
  <c r="F11" i="61"/>
  <c r="G49" i="91"/>
  <c r="G50" i="91"/>
  <c r="E370" i="92"/>
  <c r="F20" i="58"/>
  <c r="F30" i="63"/>
  <c r="I10" i="85"/>
  <c r="E8" i="70" s="1"/>
  <c r="S128" i="75"/>
  <c r="J152" i="70" s="1"/>
  <c r="E190" i="75"/>
  <c r="M63" i="55"/>
  <c r="M64" i="55"/>
  <c r="G51" i="70" s="1"/>
  <c r="M163" i="55"/>
  <c r="M164" i="55" s="1"/>
  <c r="G68" i="70" s="1"/>
  <c r="T15" i="84"/>
  <c r="E34" i="81"/>
  <c r="C29" i="70"/>
  <c r="G116" i="75"/>
  <c r="D149" i="70" s="1"/>
  <c r="G185" i="75"/>
  <c r="G10" i="85"/>
  <c r="D8" i="70" s="1"/>
  <c r="S52" i="75"/>
  <c r="J133" i="70"/>
  <c r="S68" i="75"/>
  <c r="J137" i="70" s="1"/>
  <c r="Q206" i="75"/>
  <c r="Y35" i="81"/>
  <c r="H30" i="70" s="1"/>
  <c r="H68" i="81"/>
  <c r="H795" i="17"/>
  <c r="D795" i="59" s="1"/>
  <c r="D795" i="92" s="1"/>
  <c r="H52" i="81"/>
  <c r="H46" i="81"/>
  <c r="H791" i="17"/>
  <c r="D791" i="59" s="1"/>
  <c r="D791" i="92" s="1"/>
  <c r="E159" i="61"/>
  <c r="D683" i="92"/>
  <c r="F75" i="91"/>
  <c r="F76" i="91" s="1"/>
  <c r="E22" i="83"/>
  <c r="D677" i="92"/>
  <c r="E158" i="58"/>
  <c r="E149" i="58"/>
  <c r="D615" i="92"/>
  <c r="E137" i="58"/>
  <c r="D599" i="92"/>
  <c r="D595" i="92"/>
  <c r="F59" i="91"/>
  <c r="F60" i="91" s="1"/>
  <c r="E116" i="58"/>
  <c r="D591" i="92"/>
  <c r="D575" i="92"/>
  <c r="D571" i="92"/>
  <c r="E107" i="58"/>
  <c r="F55" i="91"/>
  <c r="F56" i="91" s="1"/>
  <c r="D567" i="92"/>
  <c r="E103" i="58"/>
  <c r="D535" i="92"/>
  <c r="H517" i="17"/>
  <c r="D517" i="59" s="1"/>
  <c r="D517" i="92" s="1"/>
  <c r="D142" i="92"/>
  <c r="E7" i="63"/>
  <c r="D746" i="92"/>
  <c r="E165" i="61"/>
  <c r="S160" i="75"/>
  <c r="J160" i="70" s="1"/>
  <c r="S176" i="75"/>
  <c r="J164" i="70"/>
  <c r="Q72" i="75"/>
  <c r="I138" i="70"/>
  <c r="S96" i="75"/>
  <c r="J144" i="70" s="1"/>
  <c r="E164" i="75"/>
  <c r="C161" i="70" s="1"/>
  <c r="S112" i="75"/>
  <c r="J148" i="70" s="1"/>
  <c r="L15" i="84"/>
  <c r="G190" i="75"/>
  <c r="Q36" i="81"/>
  <c r="F31" i="70"/>
  <c r="M112" i="75"/>
  <c r="G148" i="70" s="1"/>
  <c r="Q8" i="75"/>
  <c r="I122" i="70" s="1"/>
  <c r="E58" i="55"/>
  <c r="M60" i="75"/>
  <c r="G135" i="70" s="1"/>
  <c r="M37" i="55"/>
  <c r="M38" i="55" s="1"/>
  <c r="G47" i="70" s="1"/>
  <c r="M8" i="91"/>
  <c r="M9" i="91" s="1"/>
  <c r="I66" i="58"/>
  <c r="I67" i="58" s="1"/>
  <c r="J4" i="91"/>
  <c r="J5" i="91" s="1"/>
  <c r="I89" i="58"/>
  <c r="I90" i="58" s="1"/>
  <c r="E774" i="92"/>
  <c r="F497" i="92"/>
  <c r="G24" i="60"/>
  <c r="H111" i="58"/>
  <c r="G586" i="92"/>
  <c r="H21" i="92"/>
  <c r="I39" i="58"/>
  <c r="H10" i="92"/>
  <c r="I7" i="58"/>
  <c r="H23" i="92"/>
  <c r="H13" i="92"/>
  <c r="J10" i="91"/>
  <c r="J11" i="91"/>
  <c r="H24" i="92"/>
  <c r="I40" i="58"/>
  <c r="H15" i="61"/>
  <c r="G731" i="92"/>
  <c r="J21" i="92"/>
  <c r="J234" i="92"/>
  <c r="I114" i="61"/>
  <c r="F619" i="92"/>
  <c r="G153" i="58"/>
  <c r="J177" i="92"/>
  <c r="I38" i="92"/>
  <c r="G57" i="61"/>
  <c r="I243" i="61"/>
  <c r="J228" i="92"/>
  <c r="K28" i="63"/>
  <c r="L6" i="63"/>
  <c r="K177" i="92"/>
  <c r="I57" i="56"/>
  <c r="I58" i="56" s="1"/>
  <c r="E179" i="70"/>
  <c r="H821" i="17"/>
  <c r="D821" i="59" s="1"/>
  <c r="H783" i="17"/>
  <c r="D783" i="59" s="1"/>
  <c r="D783" i="92" s="1"/>
  <c r="H601" i="17"/>
  <c r="D601" i="59" s="1"/>
  <c r="H573" i="17"/>
  <c r="D573" i="59" s="1"/>
  <c r="H563" i="17"/>
  <c r="D563" i="59" s="1"/>
  <c r="D563" i="92" s="1"/>
  <c r="H553" i="17"/>
  <c r="D553" i="59" s="1"/>
  <c r="D553" i="92" s="1"/>
  <c r="H543" i="17"/>
  <c r="D543" i="59"/>
  <c r="D543" i="92" s="1"/>
  <c r="H531" i="17"/>
  <c r="D531" i="59" s="1"/>
  <c r="D531" i="92" s="1"/>
  <c r="H507" i="17"/>
  <c r="D507" i="59" s="1"/>
  <c r="D507" i="92" s="1"/>
  <c r="D537" i="59"/>
  <c r="E133" i="58" s="1"/>
  <c r="H513" i="17"/>
  <c r="D513" i="59" s="1"/>
  <c r="D513" i="92" s="1"/>
  <c r="P817" i="17"/>
  <c r="E817" i="59" s="1"/>
  <c r="E817" i="92" s="1"/>
  <c r="P775" i="17"/>
  <c r="E775" i="59"/>
  <c r="F267" i="61" s="1"/>
  <c r="P635" i="17"/>
  <c r="E635" i="59" s="1"/>
  <c r="E635" i="92" s="1"/>
  <c r="P587" i="17"/>
  <c r="E587" i="59" s="1"/>
  <c r="P575" i="17"/>
  <c r="E575" i="59" s="1"/>
  <c r="X784" i="17"/>
  <c r="F784" i="59"/>
  <c r="F784" i="92"/>
  <c r="X764" i="17"/>
  <c r="F764" i="59" s="1"/>
  <c r="F764" i="92" s="1"/>
  <c r="X702" i="17"/>
  <c r="F702" i="59" s="1"/>
  <c r="F702" i="92" s="1"/>
  <c r="X630" i="17"/>
  <c r="F630" i="59"/>
  <c r="G198" i="58" s="1"/>
  <c r="P707" i="17"/>
  <c r="E707" i="59" s="1"/>
  <c r="E707" i="92"/>
  <c r="P537" i="17"/>
  <c r="E537" i="59"/>
  <c r="E537" i="92" s="1"/>
  <c r="P695" i="17"/>
  <c r="E695" i="59" s="1"/>
  <c r="E695" i="92" s="1"/>
  <c r="P683" i="17"/>
  <c r="E683" i="59"/>
  <c r="X768" i="17"/>
  <c r="F768" i="59" s="1"/>
  <c r="X758" i="17"/>
  <c r="F758" i="59" s="1"/>
  <c r="X742" i="17"/>
  <c r="F742" i="59" s="1"/>
  <c r="X680" i="17"/>
  <c r="F680" i="59" s="1"/>
  <c r="F680" i="92" s="1"/>
  <c r="H193" i="58"/>
  <c r="G724" i="92"/>
  <c r="G679" i="92"/>
  <c r="G685" i="92"/>
  <c r="K120" i="61"/>
  <c r="K204" i="92"/>
  <c r="I136" i="92"/>
  <c r="J5" i="63"/>
  <c r="J96" i="61"/>
  <c r="I179" i="92"/>
  <c r="H202" i="58"/>
  <c r="H99" i="61"/>
  <c r="I53" i="91"/>
  <c r="I54" i="91" s="1"/>
  <c r="G420" i="92"/>
  <c r="G733" i="92"/>
  <c r="H33" i="61"/>
  <c r="F177" i="61"/>
  <c r="E748" i="92"/>
  <c r="K403" i="92"/>
  <c r="I61" i="91"/>
  <c r="I62" i="91"/>
  <c r="H191" i="58"/>
  <c r="G602" i="92"/>
  <c r="I67" i="91"/>
  <c r="I68" i="91" s="1"/>
  <c r="G675" i="92"/>
  <c r="J595" i="92"/>
  <c r="K25" i="63"/>
  <c r="K296" i="61"/>
  <c r="J778" i="92"/>
  <c r="G576" i="92"/>
  <c r="G624" i="92"/>
  <c r="G408" i="92"/>
  <c r="H108" i="58"/>
  <c r="F145" i="92"/>
  <c r="H65" i="61"/>
  <c r="I144" i="92"/>
  <c r="I65" i="61"/>
  <c r="H165" i="92"/>
  <c r="H171" i="92"/>
  <c r="I101" i="61"/>
  <c r="J115" i="92"/>
  <c r="J598" i="92"/>
  <c r="J104" i="58"/>
  <c r="L109" i="58"/>
  <c r="I167" i="92"/>
  <c r="E716" i="92"/>
  <c r="G88" i="91"/>
  <c r="E704" i="92"/>
  <c r="H747" i="17"/>
  <c r="D747" i="59" s="1"/>
  <c r="E171" i="61" s="1"/>
  <c r="H755" i="17"/>
  <c r="D755" i="59"/>
  <c r="D755" i="92" s="1"/>
  <c r="H739" i="17"/>
  <c r="D739" i="59" s="1"/>
  <c r="H521" i="17"/>
  <c r="D521" i="59"/>
  <c r="E56" i="58" s="1"/>
  <c r="H524" i="17"/>
  <c r="D524" i="59"/>
  <c r="D524" i="92" s="1"/>
  <c r="I81" i="91"/>
  <c r="I82" i="91"/>
  <c r="H8" i="92"/>
  <c r="I88" i="58"/>
  <c r="G92" i="58"/>
  <c r="G94" i="58" s="1"/>
  <c r="F379" i="92"/>
  <c r="F157" i="58"/>
  <c r="H628" i="92"/>
  <c r="I159" i="58"/>
  <c r="F186" i="61"/>
  <c r="H545" i="17"/>
  <c r="D545" i="59" s="1"/>
  <c r="D545" i="92" s="1"/>
  <c r="P809" i="17"/>
  <c r="E809" i="59"/>
  <c r="E809" i="92" s="1"/>
  <c r="H727" i="17"/>
  <c r="D727" i="59" s="1"/>
  <c r="D727" i="92" s="1"/>
  <c r="H569" i="17"/>
  <c r="D569" i="59" s="1"/>
  <c r="D569" i="92" s="1"/>
  <c r="H667" i="17"/>
  <c r="D667" i="59" s="1"/>
  <c r="D667" i="92" s="1"/>
  <c r="P807" i="17"/>
  <c r="E807" i="59" s="1"/>
  <c r="E807" i="92" s="1"/>
  <c r="P733" i="17"/>
  <c r="E733" i="59" s="1"/>
  <c r="P755" i="17"/>
  <c r="E755" i="59"/>
  <c r="F290" i="61" s="1"/>
  <c r="G58" i="58"/>
  <c r="G28" i="91"/>
  <c r="G29" i="91"/>
  <c r="G44" i="58"/>
  <c r="H43" i="91"/>
  <c r="U36" i="81"/>
  <c r="G31" i="70"/>
  <c r="H156" i="61"/>
  <c r="G205" i="92"/>
  <c r="H22" i="58"/>
  <c r="G372" i="92"/>
  <c r="J113" i="61"/>
  <c r="H505" i="17"/>
  <c r="D505" i="59"/>
  <c r="D505" i="92" s="1"/>
  <c r="H493" i="17"/>
  <c r="D493" i="59" s="1"/>
  <c r="D493" i="92" s="1"/>
  <c r="H815" i="17"/>
  <c r="D815" i="59" s="1"/>
  <c r="D815" i="92" s="1"/>
  <c r="H665" i="17"/>
  <c r="D665" i="59" s="1"/>
  <c r="D665" i="92" s="1"/>
  <c r="H607" i="17"/>
  <c r="D607" i="59"/>
  <c r="D607" i="92" s="1"/>
  <c r="H519" i="17"/>
  <c r="D519" i="59"/>
  <c r="D519" i="92" s="1"/>
  <c r="H487" i="17"/>
  <c r="D487" i="59" s="1"/>
  <c r="D487" i="92" s="1"/>
  <c r="P811" i="17"/>
  <c r="E811" i="59"/>
  <c r="E811" i="92"/>
  <c r="P779" i="17"/>
  <c r="E779" i="59"/>
  <c r="H693" i="17"/>
  <c r="D693" i="59" s="1"/>
  <c r="D693" i="92" s="1"/>
  <c r="H641" i="17"/>
  <c r="D641" i="59" s="1"/>
  <c r="D641" i="92" s="1"/>
  <c r="H597" i="17"/>
  <c r="D597" i="59" s="1"/>
  <c r="D597" i="92" s="1"/>
  <c r="H529" i="17"/>
  <c r="D529" i="59" s="1"/>
  <c r="D529" i="92" s="1"/>
  <c r="H835" i="17"/>
  <c r="D835" i="59"/>
  <c r="D835" i="92" s="1"/>
  <c r="H799" i="17"/>
  <c r="D799" i="59" s="1"/>
  <c r="D799" i="92" s="1"/>
  <c r="H546" i="17"/>
  <c r="D546" i="59" s="1"/>
  <c r="D546" i="92" s="1"/>
  <c r="U2" i="81"/>
  <c r="M2" i="55"/>
  <c r="J271" i="61"/>
  <c r="I254" i="92"/>
  <c r="G171" i="61"/>
  <c r="U2" i="82"/>
  <c r="M2" i="84"/>
  <c r="H21" i="58"/>
  <c r="J722" i="92"/>
  <c r="L97" i="91"/>
  <c r="L98" i="91" s="1"/>
  <c r="J237" i="92"/>
  <c r="I760" i="92"/>
  <c r="J87" i="61"/>
  <c r="M2" i="75"/>
  <c r="I2" i="84"/>
  <c r="I2" i="56"/>
  <c r="AG2" i="81"/>
  <c r="S2" i="75"/>
  <c r="S2" i="84"/>
  <c r="O82" i="56"/>
  <c r="O15" i="56"/>
  <c r="O22" i="55"/>
  <c r="Y6" i="82"/>
  <c r="Q82" i="56"/>
  <c r="Q15" i="56"/>
  <c r="Q22" i="55"/>
  <c r="AC6" i="82"/>
  <c r="O89" i="56"/>
  <c r="O91" i="56" s="1"/>
  <c r="H182" i="70" s="1"/>
  <c r="S8" i="55"/>
  <c r="S9" i="55" s="1"/>
  <c r="J43" i="70"/>
  <c r="H701" i="17"/>
  <c r="D701" i="59"/>
  <c r="D701" i="92" s="1"/>
  <c r="P667" i="17"/>
  <c r="E667" i="59" s="1"/>
  <c r="E667" i="92" s="1"/>
  <c r="P557" i="17"/>
  <c r="E557" i="59" s="1"/>
  <c r="E557" i="92" s="1"/>
  <c r="Q18" i="55"/>
  <c r="Q19" i="55" s="1"/>
  <c r="I45" i="70" s="1"/>
  <c r="K30" i="55"/>
  <c r="P543" i="17"/>
  <c r="E543" i="59" s="1"/>
  <c r="E543" i="92" s="1"/>
  <c r="X816" i="17"/>
  <c r="F816" i="59" s="1"/>
  <c r="F816" i="92" s="1"/>
  <c r="X626" i="17"/>
  <c r="F626" i="59" s="1"/>
  <c r="X572" i="17"/>
  <c r="F572" i="59" s="1"/>
  <c r="F572" i="92" s="1"/>
  <c r="X218" i="17"/>
  <c r="F218" i="59"/>
  <c r="G185" i="61" s="1"/>
  <c r="X110" i="17"/>
  <c r="F110" i="59" s="1"/>
  <c r="X20" i="17"/>
  <c r="F20" i="59" s="1"/>
  <c r="AF778" i="17"/>
  <c r="G778" i="59"/>
  <c r="AF769" i="17"/>
  <c r="G769" i="59" s="1"/>
  <c r="AF250" i="17"/>
  <c r="G250" i="59" s="1"/>
  <c r="AF220" i="17"/>
  <c r="G220" i="59" s="1"/>
  <c r="G220" i="92" s="1"/>
  <c r="AF208" i="17"/>
  <c r="G208" i="59"/>
  <c r="G208" i="92" s="1"/>
  <c r="AF196" i="17"/>
  <c r="G196" i="59" s="1"/>
  <c r="AF184" i="17"/>
  <c r="G184" i="59" s="1"/>
  <c r="AF154" i="17"/>
  <c r="G154" i="59" s="1"/>
  <c r="AF142" i="17"/>
  <c r="G142" i="59" s="1"/>
  <c r="AF112" i="17"/>
  <c r="G112" i="59" s="1"/>
  <c r="I15" i="89" s="1"/>
  <c r="I16" i="89" s="1"/>
  <c r="F202" i="70" s="1"/>
  <c r="AF88" i="17"/>
  <c r="G88" i="59" s="1"/>
  <c r="AF52" i="17"/>
  <c r="G52" i="59"/>
  <c r="G52" i="92"/>
  <c r="AF22" i="17"/>
  <c r="G22" i="59" s="1"/>
  <c r="G22" i="92" s="1"/>
  <c r="AF10" i="17"/>
  <c r="G10" i="59" s="1"/>
  <c r="H721" i="17"/>
  <c r="D721" i="59" s="1"/>
  <c r="P729" i="17"/>
  <c r="E729" i="59" s="1"/>
  <c r="E729" i="92" s="1"/>
  <c r="D593" i="59"/>
  <c r="D593" i="92" s="1"/>
  <c r="P709" i="17"/>
  <c r="E709" i="59" s="1"/>
  <c r="E709" i="92" s="1"/>
  <c r="X736" i="17"/>
  <c r="F736" i="59"/>
  <c r="F736" i="92" s="1"/>
  <c r="H771" i="17"/>
  <c r="D771" i="59" s="1"/>
  <c r="D771" i="92" s="1"/>
  <c r="H527" i="17"/>
  <c r="D527" i="59" s="1"/>
  <c r="D527" i="92" s="1"/>
  <c r="AF222" i="17"/>
  <c r="G222" i="59" s="1"/>
  <c r="AF210" i="17"/>
  <c r="G210" i="59" s="1"/>
  <c r="AF180" i="17"/>
  <c r="G180" i="59"/>
  <c r="H102" i="61" s="1"/>
  <c r="AF72" i="17"/>
  <c r="G72" i="59" s="1"/>
  <c r="G72" i="92"/>
  <c r="P505" i="17"/>
  <c r="E505" i="59" s="1"/>
  <c r="E505" i="92"/>
  <c r="H659" i="17"/>
  <c r="D659" i="59" s="1"/>
  <c r="D659" i="92" s="1"/>
  <c r="P631" i="17"/>
  <c r="E631" i="59" s="1"/>
  <c r="E631" i="92" s="1"/>
  <c r="P561" i="17"/>
  <c r="E561" i="59" s="1"/>
  <c r="F188" i="58" s="1"/>
  <c r="H839" i="17"/>
  <c r="D839" i="59" s="1"/>
  <c r="D839" i="92" s="1"/>
  <c r="H831" i="17"/>
  <c r="D831" i="59" s="1"/>
  <c r="D831" i="92" s="1"/>
  <c r="H559" i="17"/>
  <c r="D559" i="59"/>
  <c r="D559" i="92" s="1"/>
  <c r="P753" i="17"/>
  <c r="E753" i="59" s="1"/>
  <c r="P671" i="17"/>
  <c r="E671" i="59" s="1"/>
  <c r="E671" i="92" s="1"/>
  <c r="P601" i="17"/>
  <c r="E601" i="59" s="1"/>
  <c r="X600" i="17"/>
  <c r="F600" i="59" s="1"/>
  <c r="H797" i="17"/>
  <c r="D797" i="59" s="1"/>
  <c r="D797" i="92" s="1"/>
  <c r="H669" i="17"/>
  <c r="D669" i="59" s="1"/>
  <c r="D669" i="92" s="1"/>
  <c r="H639" i="17"/>
  <c r="D639" i="59" s="1"/>
  <c r="D639" i="92" s="1"/>
  <c r="P723" i="17"/>
  <c r="E723" i="59" s="1"/>
  <c r="X738" i="17"/>
  <c r="F738" i="59" s="1"/>
  <c r="H579" i="17"/>
  <c r="D579" i="59" s="1"/>
  <c r="D579" i="92"/>
  <c r="P767" i="17"/>
  <c r="E767" i="59" s="1"/>
  <c r="G180" i="92"/>
  <c r="E243" i="61"/>
  <c r="G112" i="92"/>
  <c r="F218" i="92"/>
  <c r="L121" i="58" l="1"/>
  <c r="K609" i="92"/>
  <c r="H39" i="58"/>
  <c r="G10" i="92"/>
  <c r="H26" i="63"/>
  <c r="G222" i="92"/>
  <c r="K152" i="58"/>
  <c r="J618" i="92"/>
  <c r="E176" i="92"/>
  <c r="F78" i="61"/>
  <c r="E214" i="92"/>
  <c r="F174" i="61"/>
  <c r="E45" i="61"/>
  <c r="D735" i="92"/>
  <c r="I298" i="61"/>
  <c r="I300" i="61" s="1"/>
  <c r="H250" i="92"/>
  <c r="E46" i="60"/>
  <c r="E47" i="60" s="1"/>
  <c r="D474" i="92"/>
  <c r="E16" i="83"/>
  <c r="E17" i="83" s="1"/>
  <c r="E18" i="83" s="1"/>
  <c r="C188" i="70" s="1"/>
  <c r="E218" i="58"/>
  <c r="D405" i="92"/>
  <c r="E31" i="58"/>
  <c r="F175" i="61"/>
  <c r="F176" i="61" s="1"/>
  <c r="D100" i="70" s="1"/>
  <c r="F255" i="92"/>
  <c r="G277" i="61"/>
  <c r="G279" i="61" s="1"/>
  <c r="G280" i="61" s="1"/>
  <c r="E117" i="70" s="1"/>
  <c r="H27" i="89"/>
  <c r="H29" i="89" s="1"/>
  <c r="E208" i="70" s="1"/>
  <c r="F389" i="92"/>
  <c r="J290" i="61"/>
  <c r="I755" i="92"/>
  <c r="F749" i="92"/>
  <c r="G183" i="61"/>
  <c r="I283" i="61"/>
  <c r="H256" i="92"/>
  <c r="I107" i="61"/>
  <c r="I109" i="61" s="1"/>
  <c r="I110" i="61" s="1"/>
  <c r="G89" i="70" s="1"/>
  <c r="H172" i="92"/>
  <c r="F138" i="61"/>
  <c r="E196" i="92"/>
  <c r="J199" i="58"/>
  <c r="I632" i="92"/>
  <c r="K65" i="61"/>
  <c r="K67" i="61" s="1"/>
  <c r="K68" i="61" s="1"/>
  <c r="I82" i="70" s="1"/>
  <c r="J165" i="92"/>
  <c r="J118" i="58"/>
  <c r="G25" i="89"/>
  <c r="G26" i="89" s="1"/>
  <c r="D207" i="70" s="1"/>
  <c r="I141" i="92"/>
  <c r="H189" i="61"/>
  <c r="G750" i="92"/>
  <c r="J739" i="92"/>
  <c r="K123" i="61"/>
  <c r="L38" i="87"/>
  <c r="L40" i="87" s="1"/>
  <c r="E532" i="92"/>
  <c r="F243" i="92"/>
  <c r="G228" i="61"/>
  <c r="J124" i="70"/>
  <c r="J123" i="70"/>
  <c r="E83" i="58"/>
  <c r="D526" i="92"/>
  <c r="H296" i="61"/>
  <c r="G778" i="92"/>
  <c r="F152" i="58"/>
  <c r="H156" i="58"/>
  <c r="F101" i="61"/>
  <c r="G97" i="61"/>
  <c r="G98" i="61" s="1"/>
  <c r="E87" i="70" s="1"/>
  <c r="J152" i="58"/>
  <c r="K7" i="92"/>
  <c r="K620" i="92"/>
  <c r="D740" i="92"/>
  <c r="D183" i="92"/>
  <c r="F32" i="60"/>
  <c r="K24" i="92"/>
  <c r="L41" i="58"/>
  <c r="H26" i="92"/>
  <c r="J8" i="89"/>
  <c r="J10" i="89" s="1"/>
  <c r="G199" i="70" s="1"/>
  <c r="H11" i="83"/>
  <c r="H12" i="83" s="1"/>
  <c r="H13" i="83" s="1"/>
  <c r="F187" i="70" s="1"/>
  <c r="H43" i="60"/>
  <c r="H44" i="60" s="1"/>
  <c r="G473" i="92"/>
  <c r="K99" i="61"/>
  <c r="J762" i="92"/>
  <c r="E190" i="92"/>
  <c r="F126" i="61"/>
  <c r="F127" i="61" s="1"/>
  <c r="F128" i="61" s="1"/>
  <c r="D92" i="70" s="1"/>
  <c r="D218" i="92"/>
  <c r="E185" i="61"/>
  <c r="K325" i="92"/>
  <c r="L12" i="58"/>
  <c r="L40" i="60"/>
  <c r="L41" i="60" s="1"/>
  <c r="L6" i="83"/>
  <c r="L7" i="83" s="1"/>
  <c r="L8" i="83" s="1"/>
  <c r="J186" i="70" s="1"/>
  <c r="J118" i="92"/>
  <c r="L21" i="89"/>
  <c r="L22" i="89" s="1"/>
  <c r="I205" i="70" s="1"/>
  <c r="G124" i="92"/>
  <c r="I25" i="89"/>
  <c r="I26" i="89" s="1"/>
  <c r="F207" i="70" s="1"/>
  <c r="G738" i="92"/>
  <c r="H63" i="61"/>
  <c r="F191" i="92"/>
  <c r="G131" i="61"/>
  <c r="G133" i="61" s="1"/>
  <c r="G134" i="61" s="1"/>
  <c r="E93" i="70" s="1"/>
  <c r="J256" i="92"/>
  <c r="K283" i="61"/>
  <c r="K285" i="61" s="1"/>
  <c r="K286" i="61" s="1"/>
  <c r="I118" i="70" s="1"/>
  <c r="I9" i="92"/>
  <c r="K4" i="91"/>
  <c r="K5" i="91" s="1"/>
  <c r="G166" i="92"/>
  <c r="H71" i="61"/>
  <c r="F181" i="61"/>
  <c r="F182" i="61" s="1"/>
  <c r="D101" i="70" s="1"/>
  <c r="F120" i="58"/>
  <c r="L115" i="58"/>
  <c r="K590" i="92"/>
  <c r="F6" i="61"/>
  <c r="E137" i="92"/>
  <c r="H94" i="58"/>
  <c r="J157" i="92"/>
  <c r="K13" i="63"/>
  <c r="E20" i="92"/>
  <c r="F40" i="58"/>
  <c r="M50" i="56"/>
  <c r="M51" i="56" s="1"/>
  <c r="G178" i="70" s="1"/>
  <c r="G630" i="92"/>
  <c r="J42" i="58"/>
  <c r="F279" i="61"/>
  <c r="F280" i="61" s="1"/>
  <c r="D117" i="70" s="1"/>
  <c r="I108" i="58"/>
  <c r="H740" i="92"/>
  <c r="F369" i="92"/>
  <c r="G19" i="58"/>
  <c r="D576" i="92"/>
  <c r="I76" i="58"/>
  <c r="J99" i="61"/>
  <c r="G33" i="60"/>
  <c r="I15" i="84"/>
  <c r="I16" i="84" s="1"/>
  <c r="E193" i="70" s="1"/>
  <c r="K148" i="75"/>
  <c r="F157" i="70" s="1"/>
  <c r="H199" i="58"/>
  <c r="G632" i="92"/>
  <c r="F65" i="92"/>
  <c r="G28" i="60"/>
  <c r="G29" i="60" s="1"/>
  <c r="E19" i="70" s="1"/>
  <c r="L19" i="58"/>
  <c r="K369" i="92"/>
  <c r="I37" i="91"/>
  <c r="I38" i="91" s="1"/>
  <c r="G350" i="92"/>
  <c r="G404" i="92"/>
  <c r="H217" i="58"/>
  <c r="J65" i="92"/>
  <c r="K28" i="60"/>
  <c r="K29" i="60" s="1"/>
  <c r="I19" i="70" s="1"/>
  <c r="H142" i="92"/>
  <c r="I7" i="63"/>
  <c r="K115" i="58"/>
  <c r="J590" i="92"/>
  <c r="K408" i="92"/>
  <c r="L221" i="58"/>
  <c r="G406" i="92"/>
  <c r="H219" i="58"/>
  <c r="D472" i="92"/>
  <c r="E40" i="60"/>
  <c r="E41" i="60" s="1"/>
  <c r="E290" i="61"/>
  <c r="G704" i="92"/>
  <c r="G141" i="61"/>
  <c r="F742" i="92"/>
  <c r="E775" i="92"/>
  <c r="H28" i="92"/>
  <c r="G75" i="61"/>
  <c r="F758" i="92"/>
  <c r="I42" i="58"/>
  <c r="E162" i="92"/>
  <c r="G600" i="92"/>
  <c r="H257" i="92"/>
  <c r="J117" i="58"/>
  <c r="J13" i="61"/>
  <c r="J14" i="61" s="1"/>
  <c r="H73" i="70" s="1"/>
  <c r="K766" i="92"/>
  <c r="F89" i="61"/>
  <c r="F91" i="61" s="1"/>
  <c r="F92" i="61" s="1"/>
  <c r="D86" i="70" s="1"/>
  <c r="AG64" i="81"/>
  <c r="AG65" i="81" s="1"/>
  <c r="J37" i="70" s="1"/>
  <c r="I21" i="83"/>
  <c r="J132" i="61"/>
  <c r="J133" i="61" s="1"/>
  <c r="J134" i="61" s="1"/>
  <c r="H93" i="70" s="1"/>
  <c r="J167" i="61"/>
  <c r="S89" i="56"/>
  <c r="S91" i="56" s="1"/>
  <c r="J182" i="70" s="1"/>
  <c r="G27" i="92"/>
  <c r="I14" i="91"/>
  <c r="I15" i="91" s="1"/>
  <c r="E125" i="61"/>
  <c r="I9" i="61"/>
  <c r="E100" i="58"/>
  <c r="E221" i="58"/>
  <c r="I182" i="92"/>
  <c r="J114" i="61"/>
  <c r="J115" i="61" s="1"/>
  <c r="J116" i="61" s="1"/>
  <c r="H90" i="70" s="1"/>
  <c r="F73" i="91"/>
  <c r="F74" i="91" s="1"/>
  <c r="E21" i="83"/>
  <c r="G72" i="61"/>
  <c r="F175" i="92"/>
  <c r="F139" i="61"/>
  <c r="F140" i="61" s="1"/>
  <c r="D94" i="70" s="1"/>
  <c r="H746" i="92"/>
  <c r="I165" i="61"/>
  <c r="L186" i="61"/>
  <c r="K220" i="92"/>
  <c r="I176" i="92"/>
  <c r="J78" i="61"/>
  <c r="J79" i="61" s="1"/>
  <c r="J80" i="61" s="1"/>
  <c r="H84" i="70" s="1"/>
  <c r="I704" i="92"/>
  <c r="K87" i="91"/>
  <c r="K88" i="91" s="1"/>
  <c r="J528" i="92"/>
  <c r="K51" i="58"/>
  <c r="I185" i="75"/>
  <c r="E31" i="81"/>
  <c r="C26" i="70" s="1"/>
  <c r="E41" i="81"/>
  <c r="E42" i="81" s="1"/>
  <c r="C33" i="70" s="1"/>
  <c r="G226" i="58"/>
  <c r="H41" i="91"/>
  <c r="H42" i="91" s="1"/>
  <c r="F404" i="92"/>
  <c r="G217" i="58"/>
  <c r="K160" i="92"/>
  <c r="K18" i="91"/>
  <c r="K19" i="91" s="1"/>
  <c r="I29" i="92"/>
  <c r="J217" i="58"/>
  <c r="I404" i="92"/>
  <c r="E408" i="92"/>
  <c r="F221" i="58"/>
  <c r="D402" i="92"/>
  <c r="E215" i="58"/>
  <c r="I623" i="92"/>
  <c r="J142" i="58"/>
  <c r="H721" i="92"/>
  <c r="J95" i="91"/>
  <c r="J96" i="91" s="1"/>
  <c r="M36" i="81"/>
  <c r="E31" i="70" s="1"/>
  <c r="M69" i="81"/>
  <c r="M70" i="81" s="1"/>
  <c r="E38" i="70" s="1"/>
  <c r="J247" i="61"/>
  <c r="J248" i="61" s="1"/>
  <c r="H112" i="70" s="1"/>
  <c r="H624" i="92"/>
  <c r="I155" i="58"/>
  <c r="K109" i="58"/>
  <c r="J578" i="92"/>
  <c r="I31" i="91"/>
  <c r="G664" i="92"/>
  <c r="D686" i="92"/>
  <c r="F81" i="91"/>
  <c r="F82" i="91" s="1"/>
  <c r="E177" i="58"/>
  <c r="D534" i="92"/>
  <c r="G14" i="82"/>
  <c r="E15" i="82" s="1"/>
  <c r="C22" i="70" s="1"/>
  <c r="H516" i="17"/>
  <c r="D516" i="59" s="1"/>
  <c r="D516" i="92" s="1"/>
  <c r="I410" i="92"/>
  <c r="J222" i="58"/>
  <c r="F76" i="58"/>
  <c r="E448" i="92"/>
  <c r="H802" i="17"/>
  <c r="D802" i="59" s="1"/>
  <c r="D802" i="92" s="1"/>
  <c r="L140" i="58"/>
  <c r="K621" i="92"/>
  <c r="J600" i="92"/>
  <c r="F249" i="92"/>
  <c r="G264" i="61"/>
  <c r="G265" i="61" s="1"/>
  <c r="G266" i="61" s="1"/>
  <c r="E115" i="70" s="1"/>
  <c r="F101" i="91"/>
  <c r="F102" i="91" s="1"/>
  <c r="F8" i="91"/>
  <c r="F9" i="91" s="1"/>
  <c r="F79" i="61"/>
  <c r="F80" i="61" s="1"/>
  <c r="D84" i="70" s="1"/>
  <c r="K228" i="92"/>
  <c r="H227" i="61"/>
  <c r="F773" i="92"/>
  <c r="H737" i="92"/>
  <c r="H137" i="58"/>
  <c r="G599" i="92"/>
  <c r="H593" i="92"/>
  <c r="I118" i="58"/>
  <c r="K165" i="92"/>
  <c r="L65" i="61"/>
  <c r="H9" i="82"/>
  <c r="E11" i="82" s="1"/>
  <c r="C21" i="70" s="1"/>
  <c r="H450" i="17"/>
  <c r="D450" i="59" s="1"/>
  <c r="D450" i="92" s="1"/>
  <c r="G51" i="61"/>
  <c r="D24" i="92"/>
  <c r="I143" i="61"/>
  <c r="I145" i="61" s="1"/>
  <c r="I146" i="61" s="1"/>
  <c r="G95" i="70" s="1"/>
  <c r="E17" i="61"/>
  <c r="K6" i="92"/>
  <c r="M4" i="89"/>
  <c r="M5" i="89" s="1"/>
  <c r="J197" i="70" s="1"/>
  <c r="K738" i="92"/>
  <c r="L63" i="61"/>
  <c r="I203" i="92"/>
  <c r="J155" i="61"/>
  <c r="J157" i="61" s="1"/>
  <c r="J158" i="61" s="1"/>
  <c r="H97" i="70" s="1"/>
  <c r="D166" i="92"/>
  <c r="E71" i="61"/>
  <c r="E73" i="61" s="1"/>
  <c r="E74" i="61" s="1"/>
  <c r="C83" i="70" s="1"/>
  <c r="F615" i="92"/>
  <c r="G149" i="58"/>
  <c r="K10" i="91"/>
  <c r="K11" i="91" s="1"/>
  <c r="I13" i="92"/>
  <c r="I72" i="56"/>
  <c r="I77" i="56" s="1"/>
  <c r="I78" i="56" s="1"/>
  <c r="E180" i="70" s="1"/>
  <c r="F152" i="92"/>
  <c r="G59" i="61"/>
  <c r="G61" i="61" s="1"/>
  <c r="G62" i="61" s="1"/>
  <c r="E81" i="70" s="1"/>
  <c r="E203" i="92"/>
  <c r="F31" i="61"/>
  <c r="F32" i="61" s="1"/>
  <c r="D76" i="70" s="1"/>
  <c r="H226" i="92"/>
  <c r="H468" i="17"/>
  <c r="D468" i="59" s="1"/>
  <c r="D468" i="92" s="1"/>
  <c r="G110" i="58"/>
  <c r="H153" i="61"/>
  <c r="G744" i="92"/>
  <c r="J142" i="92"/>
  <c r="J93" i="58"/>
  <c r="H141" i="61"/>
  <c r="G742" i="92"/>
  <c r="I208" i="92"/>
  <c r="J162" i="61"/>
  <c r="I606" i="92"/>
  <c r="J192" i="58"/>
  <c r="D172" i="92"/>
  <c r="E107" i="61"/>
  <c r="E109" i="61" s="1"/>
  <c r="E110" i="61" s="1"/>
  <c r="C89" i="70" s="1"/>
  <c r="J231" i="92"/>
  <c r="K215" i="61"/>
  <c r="U64" i="81"/>
  <c r="U65" i="81" s="1"/>
  <c r="G37" i="70" s="1"/>
  <c r="L113" i="58"/>
  <c r="F401" i="92"/>
  <c r="G768" i="92"/>
  <c r="I202" i="58"/>
  <c r="H261" i="61"/>
  <c r="G774" i="92"/>
  <c r="G57" i="56"/>
  <c r="G58" i="56" s="1"/>
  <c r="D179" i="70" s="1"/>
  <c r="E39" i="61"/>
  <c r="E6" i="83"/>
  <c r="E7" i="83" s="1"/>
  <c r="E8" i="83" s="1"/>
  <c r="C186" i="70" s="1"/>
  <c r="F177" i="58"/>
  <c r="H618" i="92"/>
  <c r="I152" i="58"/>
  <c r="H211" i="92"/>
  <c r="I168" i="61"/>
  <c r="H796" i="17"/>
  <c r="D796" i="59" s="1"/>
  <c r="D796" i="92" s="1"/>
  <c r="D622" i="92"/>
  <c r="E141" i="58"/>
  <c r="K195" i="58"/>
  <c r="J720" i="92"/>
  <c r="E43" i="60"/>
  <c r="E44" i="60" s="1"/>
  <c r="D473" i="92"/>
  <c r="E11" i="83"/>
  <c r="E12" i="83" s="1"/>
  <c r="E13" i="83" s="1"/>
  <c r="C187" i="70" s="1"/>
  <c r="G419" i="92"/>
  <c r="H33" i="60"/>
  <c r="E101" i="61"/>
  <c r="D171" i="92"/>
  <c r="L8" i="63"/>
  <c r="K145" i="92"/>
  <c r="L101" i="61"/>
  <c r="K171" i="92"/>
  <c r="K195" i="92"/>
  <c r="L18" i="63"/>
  <c r="J20" i="58"/>
  <c r="I370" i="92"/>
  <c r="K51" i="91"/>
  <c r="K52" i="91" s="1"/>
  <c r="K626" i="92"/>
  <c r="L157" i="58"/>
  <c r="F16" i="91"/>
  <c r="F17" i="91" s="1"/>
  <c r="D28" i="92"/>
  <c r="E247" i="92"/>
  <c r="F252" i="61"/>
  <c r="J258" i="61"/>
  <c r="I248" i="92"/>
  <c r="J67" i="58"/>
  <c r="J72" i="58" s="1"/>
  <c r="J73" i="58" s="1"/>
  <c r="H7" i="70" s="1"/>
  <c r="H171" i="61"/>
  <c r="G747" i="92"/>
  <c r="J143" i="61"/>
  <c r="I197" i="92"/>
  <c r="E88" i="58"/>
  <c r="E90" i="58" s="1"/>
  <c r="I132" i="61"/>
  <c r="I133" i="61" s="1"/>
  <c r="I134" i="61" s="1"/>
  <c r="G93" i="70" s="1"/>
  <c r="K116" i="58"/>
  <c r="J591" i="92"/>
  <c r="J25" i="92"/>
  <c r="K66" i="58"/>
  <c r="K67" i="58" s="1"/>
  <c r="D158" i="92"/>
  <c r="E14" i="63"/>
  <c r="G33" i="61"/>
  <c r="F733" i="92"/>
  <c r="H606" i="92"/>
  <c r="J9" i="63"/>
  <c r="D60" i="92"/>
  <c r="E742" i="92"/>
  <c r="F141" i="61"/>
  <c r="F88" i="58"/>
  <c r="E8" i="92"/>
  <c r="G8" i="91"/>
  <c r="G9" i="91" s="1"/>
  <c r="I113" i="61"/>
  <c r="I115" i="61" s="1"/>
  <c r="I116" i="61" s="1"/>
  <c r="G90" i="70" s="1"/>
  <c r="D238" i="92"/>
  <c r="F21" i="55"/>
  <c r="D723" i="92"/>
  <c r="K760" i="92"/>
  <c r="G199" i="61"/>
  <c r="G200" i="61" s="1"/>
  <c r="E104" i="70" s="1"/>
  <c r="K35" i="91"/>
  <c r="K36" i="91" s="1"/>
  <c r="H230" i="58"/>
  <c r="H231" i="58" s="1"/>
  <c r="G566" i="92"/>
  <c r="E210" i="92"/>
  <c r="I683" i="92"/>
  <c r="I617" i="92"/>
  <c r="H682" i="92"/>
  <c r="K52" i="75"/>
  <c r="F133" i="70" s="1"/>
  <c r="I634" i="92"/>
  <c r="J200" i="58"/>
  <c r="I199" i="61"/>
  <c r="I200" i="61" s="1"/>
  <c r="G104" i="70" s="1"/>
  <c r="J23" i="83"/>
  <c r="K77" i="91"/>
  <c r="K78" i="91" s="1"/>
  <c r="I684" i="92"/>
  <c r="E206" i="92"/>
  <c r="F161" i="61"/>
  <c r="F163" i="61" s="1"/>
  <c r="F164" i="61" s="1"/>
  <c r="D98" i="70" s="1"/>
  <c r="H251" i="92"/>
  <c r="I299" i="61"/>
  <c r="I48" i="61"/>
  <c r="H162" i="92"/>
  <c r="G258" i="92"/>
  <c r="H284" i="61"/>
  <c r="H285" i="61" s="1"/>
  <c r="H286" i="61" s="1"/>
  <c r="F118" i="70" s="1"/>
  <c r="L22" i="83"/>
  <c r="K683" i="92"/>
  <c r="F111" i="61"/>
  <c r="E764" i="92"/>
  <c r="F679" i="92"/>
  <c r="H71" i="91"/>
  <c r="H72" i="91" s="1"/>
  <c r="G114" i="58"/>
  <c r="F589" i="92"/>
  <c r="P730" i="17"/>
  <c r="E730" i="59" s="1"/>
  <c r="E226" i="92"/>
  <c r="F198" i="61"/>
  <c r="E112" i="92"/>
  <c r="G15" i="89"/>
  <c r="G16" i="89" s="1"/>
  <c r="D202" i="70" s="1"/>
  <c r="P100" i="17"/>
  <c r="E100" i="59" s="1"/>
  <c r="E100" i="92" s="1"/>
  <c r="L12" i="81"/>
  <c r="I36" i="81" s="1"/>
  <c r="D31" i="70" s="1"/>
  <c r="F300" i="61"/>
  <c r="E181" i="92"/>
  <c r="F108" i="61"/>
  <c r="F109" i="61" s="1"/>
  <c r="F110" i="61" s="1"/>
  <c r="D89" i="70" s="1"/>
  <c r="E358" i="92"/>
  <c r="J24" i="61"/>
  <c r="F192" i="61"/>
  <c r="F193" i="61" s="1"/>
  <c r="F194" i="61" s="1"/>
  <c r="D103" i="70" s="1"/>
  <c r="G73" i="61"/>
  <c r="G74" i="61" s="1"/>
  <c r="E83" i="70" s="1"/>
  <c r="G108" i="61"/>
  <c r="G109" i="61" s="1"/>
  <c r="G110" i="61" s="1"/>
  <c r="E89" i="70" s="1"/>
  <c r="H140" i="92"/>
  <c r="L151" i="61"/>
  <c r="L152" i="61" s="1"/>
  <c r="J96" i="70" s="1"/>
  <c r="F31" i="91"/>
  <c r="D664" i="92"/>
  <c r="K142" i="58"/>
  <c r="K143" i="58" s="1"/>
  <c r="K144" i="58" s="1"/>
  <c r="J623" i="92"/>
  <c r="H215" i="58"/>
  <c r="G402" i="92"/>
  <c r="J190" i="92"/>
  <c r="K126" i="61"/>
  <c r="H22" i="55"/>
  <c r="J6" i="82"/>
  <c r="E147" i="58"/>
  <c r="F123" i="61"/>
  <c r="F144" i="61"/>
  <c r="F145" i="61" s="1"/>
  <c r="F146" i="61" s="1"/>
  <c r="D95" i="70" s="1"/>
  <c r="F253" i="61"/>
  <c r="F254" i="61" s="1"/>
  <c r="D113" i="70" s="1"/>
  <c r="J13" i="92"/>
  <c r="E227" i="61"/>
  <c r="E638" i="92"/>
  <c r="F202" i="58"/>
  <c r="L109" i="61"/>
  <c r="L110" i="61" s="1"/>
  <c r="J89" i="70" s="1"/>
  <c r="G113" i="61"/>
  <c r="G115" i="61" s="1"/>
  <c r="G116" i="61" s="1"/>
  <c r="E90" i="70" s="1"/>
  <c r="F173" i="92"/>
  <c r="J574" i="92"/>
  <c r="K180" i="58"/>
  <c r="D137" i="92"/>
  <c r="E6" i="61"/>
  <c r="E91" i="58"/>
  <c r="D378" i="92"/>
  <c r="Q32" i="81"/>
  <c r="F27" i="70" s="1"/>
  <c r="H167" i="92"/>
  <c r="I77" i="61"/>
  <c r="I79" i="61" s="1"/>
  <c r="I80" i="61" s="1"/>
  <c r="G84" i="70" s="1"/>
  <c r="K23" i="83"/>
  <c r="K26" i="83" s="1"/>
  <c r="I189" i="70" s="1"/>
  <c r="I194" i="70" s="1"/>
  <c r="L33" i="93" s="1"/>
  <c r="J684" i="92"/>
  <c r="F227" i="92"/>
  <c r="G203" i="61"/>
  <c r="G205" i="61" s="1"/>
  <c r="G206" i="61" s="1"/>
  <c r="E105" i="70" s="1"/>
  <c r="H129" i="92"/>
  <c r="J33" i="91"/>
  <c r="J34" i="91" s="1"/>
  <c r="H101" i="61"/>
  <c r="H103" i="61" s="1"/>
  <c r="H104" i="61" s="1"/>
  <c r="F88" i="70" s="1"/>
  <c r="G171" i="92"/>
  <c r="G113" i="92"/>
  <c r="I17" i="89"/>
  <c r="I18" i="89" s="1"/>
  <c r="F203" i="70" s="1"/>
  <c r="I568" i="92"/>
  <c r="K77" i="56"/>
  <c r="K78" i="56" s="1"/>
  <c r="F180" i="70" s="1"/>
  <c r="L279" i="61"/>
  <c r="L280" i="61" s="1"/>
  <c r="J117" i="70" s="1"/>
  <c r="E11" i="63"/>
  <c r="H217" i="61"/>
  <c r="H218" i="61" s="1"/>
  <c r="F107" i="70" s="1"/>
  <c r="G28" i="75"/>
  <c r="D127" i="70" s="1"/>
  <c r="J747" i="92"/>
  <c r="K171" i="61"/>
  <c r="F83" i="91"/>
  <c r="F84" i="91" s="1"/>
  <c r="D688" i="92"/>
  <c r="E25" i="83"/>
  <c r="J6" i="83"/>
  <c r="J7" i="83" s="1"/>
  <c r="J8" i="83" s="1"/>
  <c r="H186" i="70" s="1"/>
  <c r="I472" i="92"/>
  <c r="G37" i="91"/>
  <c r="G38" i="91" s="1"/>
  <c r="E350" i="92"/>
  <c r="M48" i="75"/>
  <c r="G132" i="70" s="1"/>
  <c r="O28" i="56"/>
  <c r="O29" i="56" s="1"/>
  <c r="H175" i="70" s="1"/>
  <c r="Q108" i="75"/>
  <c r="I147" i="70" s="1"/>
  <c r="Q15" i="84"/>
  <c r="Q16" i="84" s="1"/>
  <c r="I193" i="70" s="1"/>
  <c r="G36" i="61"/>
  <c r="F160" i="92"/>
  <c r="G17" i="56"/>
  <c r="G18" i="56" s="1"/>
  <c r="G19" i="56" s="1"/>
  <c r="D174" i="70" s="1"/>
  <c r="F15" i="58"/>
  <c r="G628" i="92"/>
  <c r="H159" i="58"/>
  <c r="I169" i="61"/>
  <c r="I170" i="61" s="1"/>
  <c r="G99" i="70" s="1"/>
  <c r="H621" i="92"/>
  <c r="I140" i="58"/>
  <c r="H741" i="92"/>
  <c r="I135" i="61"/>
  <c r="G226" i="92"/>
  <c r="H198" i="61"/>
  <c r="J16" i="83"/>
  <c r="J17" i="83" s="1"/>
  <c r="J18" i="83" s="1"/>
  <c r="H188" i="70" s="1"/>
  <c r="J46" i="60"/>
  <c r="J47" i="60" s="1"/>
  <c r="J147" i="58"/>
  <c r="I564" i="92"/>
  <c r="Y32" i="81"/>
  <c r="H27" i="70" s="1"/>
  <c r="Q44" i="75"/>
  <c r="I131" i="70" s="1"/>
  <c r="F616" i="92"/>
  <c r="G150" i="58"/>
  <c r="P34" i="17"/>
  <c r="E34" i="59" s="1"/>
  <c r="E34" i="92" s="1"/>
  <c r="L15" i="81"/>
  <c r="E28" i="92"/>
  <c r="G16" i="91"/>
  <c r="G17" i="91" s="1"/>
  <c r="E25" i="92"/>
  <c r="F66" i="58"/>
  <c r="P68" i="81"/>
  <c r="X795" i="17"/>
  <c r="F795" i="59" s="1"/>
  <c r="F795" i="92" s="1"/>
  <c r="H37" i="61"/>
  <c r="H38" i="61" s="1"/>
  <c r="F77" i="70" s="1"/>
  <c r="G93" i="61"/>
  <c r="F761" i="92"/>
  <c r="G203" i="92"/>
  <c r="H155" i="61"/>
  <c r="H157" i="61" s="1"/>
  <c r="H158" i="61" s="1"/>
  <c r="F97" i="70" s="1"/>
  <c r="L23" i="61"/>
  <c r="L25" i="61" s="1"/>
  <c r="L26" i="61" s="1"/>
  <c r="J75" i="70" s="1"/>
  <c r="K144" i="92"/>
  <c r="E162" i="61"/>
  <c r="D208" i="92"/>
  <c r="J171" i="61"/>
  <c r="I747" i="92"/>
  <c r="F23" i="89"/>
  <c r="F24" i="89" s="1"/>
  <c r="C206" i="70" s="1"/>
  <c r="D123" i="92"/>
  <c r="L281" i="61"/>
  <c r="K776" i="92"/>
  <c r="J241" i="92"/>
  <c r="K216" i="61"/>
  <c r="K217" i="61" s="1"/>
  <c r="K218" i="61" s="1"/>
  <c r="I107" i="70" s="1"/>
  <c r="J299" i="61"/>
  <c r="I251" i="92"/>
  <c r="F258" i="61"/>
  <c r="F259" i="61" s="1"/>
  <c r="F260" i="61" s="1"/>
  <c r="D114" i="70" s="1"/>
  <c r="E248" i="92"/>
  <c r="K759" i="92"/>
  <c r="L81" i="61"/>
  <c r="S17" i="56"/>
  <c r="S18" i="56" s="1"/>
  <c r="S19" i="56" s="1"/>
  <c r="J174" i="70" s="1"/>
  <c r="H808" i="17"/>
  <c r="D808" i="59" s="1"/>
  <c r="D808" i="92" s="1"/>
  <c r="E87" i="61"/>
  <c r="D760" i="92"/>
  <c r="K85" i="61"/>
  <c r="K86" i="61" s="1"/>
  <c r="I85" i="70" s="1"/>
  <c r="H355" i="92"/>
  <c r="J43" i="91"/>
  <c r="E496" i="92"/>
  <c r="F23" i="60"/>
  <c r="Y15" i="82"/>
  <c r="H22" i="70" s="1"/>
  <c r="K56" i="75"/>
  <c r="F134" i="70" s="1"/>
  <c r="G152" i="75"/>
  <c r="D158" i="70" s="1"/>
  <c r="K80" i="75"/>
  <c r="F140" i="70" s="1"/>
  <c r="U37" i="81"/>
  <c r="G32" i="70" s="1"/>
  <c r="J107" i="58"/>
  <c r="I59" i="58"/>
  <c r="H778" i="92"/>
  <c r="I296" i="61"/>
  <c r="K534" i="92"/>
  <c r="L177" i="58"/>
  <c r="F22" i="91"/>
  <c r="F23" i="91" s="1"/>
  <c r="D89" i="92"/>
  <c r="L295" i="61"/>
  <c r="K211" i="92"/>
  <c r="L216" i="61"/>
  <c r="K241" i="92"/>
  <c r="G357" i="92"/>
  <c r="H14" i="58"/>
  <c r="F226" i="92"/>
  <c r="G198" i="61"/>
  <c r="G153" i="61"/>
  <c r="F744" i="92"/>
  <c r="M128" i="55"/>
  <c r="M129" i="55" s="1"/>
  <c r="G62" i="70" s="1"/>
  <c r="H602" i="92"/>
  <c r="I191" i="58"/>
  <c r="I716" i="92"/>
  <c r="J204" i="58"/>
  <c r="E754" i="92"/>
  <c r="F274" i="61"/>
  <c r="I137" i="92"/>
  <c r="J6" i="61"/>
  <c r="J7" i="61" s="1"/>
  <c r="J8" i="61" s="1"/>
  <c r="H72" i="70" s="1"/>
  <c r="I756" i="92"/>
  <c r="J27" i="61"/>
  <c r="I243" i="92"/>
  <c r="J228" i="61"/>
  <c r="I81" i="61"/>
  <c r="H759" i="92"/>
  <c r="I537" i="92"/>
  <c r="J133" i="58"/>
  <c r="H400" i="92"/>
  <c r="I213" i="58"/>
  <c r="Y37" i="81"/>
  <c r="H32" i="70" s="1"/>
  <c r="I206" i="75"/>
  <c r="I188" i="92"/>
  <c r="J125" i="61"/>
  <c r="J127" i="61" s="1"/>
  <c r="J128" i="61" s="1"/>
  <c r="H92" i="70" s="1"/>
  <c r="J737" i="92"/>
  <c r="K57" i="61"/>
  <c r="K774" i="92"/>
  <c r="L261" i="61"/>
  <c r="I135" i="58"/>
  <c r="H596" i="92"/>
  <c r="E218" i="92"/>
  <c r="F185" i="61"/>
  <c r="F187" i="61" s="1"/>
  <c r="F188" i="61" s="1"/>
  <c r="D102" i="70" s="1"/>
  <c r="K7" i="61"/>
  <c r="K8" i="61" s="1"/>
  <c r="I72" i="70" s="1"/>
  <c r="K35" i="61"/>
  <c r="J148" i="92"/>
  <c r="E32" i="81"/>
  <c r="C27" i="70" s="1"/>
  <c r="E47" i="81"/>
  <c r="E48" i="81" s="1"/>
  <c r="C34" i="70" s="1"/>
  <c r="E40" i="75"/>
  <c r="C130" i="70" s="1"/>
  <c r="I56" i="75"/>
  <c r="E134" i="70" s="1"/>
  <c r="E18" i="55"/>
  <c r="E19" i="55" s="1"/>
  <c r="C45" i="70" s="1"/>
  <c r="Q60" i="75"/>
  <c r="I135" i="70" s="1"/>
  <c r="E228" i="61"/>
  <c r="D243" i="92"/>
  <c r="H751" i="17"/>
  <c r="D751" i="59" s="1"/>
  <c r="H587" i="17"/>
  <c r="D587" i="59" s="1"/>
  <c r="H584" i="17"/>
  <c r="D584" i="59" s="1"/>
  <c r="D584" i="92" s="1"/>
  <c r="H581" i="17"/>
  <c r="D581" i="59" s="1"/>
  <c r="D581" i="92" s="1"/>
  <c r="E258" i="92"/>
  <c r="F284" i="61"/>
  <c r="F285" i="61" s="1"/>
  <c r="F286" i="61" s="1"/>
  <c r="D118" i="70" s="1"/>
  <c r="J21" i="89"/>
  <c r="J22" i="89" s="1"/>
  <c r="G205" i="70" s="1"/>
  <c r="H118" i="92"/>
  <c r="L35" i="61"/>
  <c r="L37" i="61" s="1"/>
  <c r="L38" i="61" s="1"/>
  <c r="J77" i="70" s="1"/>
  <c r="K148" i="92"/>
  <c r="K122" i="58"/>
  <c r="J610" i="92"/>
  <c r="K121" i="58"/>
  <c r="J609" i="92"/>
  <c r="L142" i="58"/>
  <c r="F324" i="92"/>
  <c r="G11" i="58"/>
  <c r="J166" i="92"/>
  <c r="K71" i="61"/>
  <c r="K73" i="61" s="1"/>
  <c r="K74" i="61" s="1"/>
  <c r="I83" i="70" s="1"/>
  <c r="J408" i="92"/>
  <c r="K221" i="58"/>
  <c r="E470" i="92"/>
  <c r="G27" i="91"/>
  <c r="G104" i="75"/>
  <c r="D146" i="70" s="1"/>
  <c r="M72" i="56"/>
  <c r="M77" i="56" s="1"/>
  <c r="M78" i="56" s="1"/>
  <c r="G180" i="70" s="1"/>
  <c r="G126" i="61"/>
  <c r="F190" i="92"/>
  <c r="E132" i="61"/>
  <c r="D193" i="92"/>
  <c r="Q24" i="75"/>
  <c r="I126" i="70" s="1"/>
  <c r="H807" i="17"/>
  <c r="D807" i="59" s="1"/>
  <c r="D807" i="92" s="1"/>
  <c r="H801" i="17"/>
  <c r="D801" i="59" s="1"/>
  <c r="D801" i="92" s="1"/>
  <c r="H736" i="17"/>
  <c r="D736" i="59" s="1"/>
  <c r="H730" i="17"/>
  <c r="D730" i="59" s="1"/>
  <c r="L82" i="58"/>
  <c r="K390" i="92"/>
  <c r="L219" i="61"/>
  <c r="K767" i="92"/>
  <c r="I56" i="58"/>
  <c r="H521" i="92"/>
  <c r="H4" i="17"/>
  <c r="D4" i="59" s="1"/>
  <c r="D4" i="92" s="1"/>
  <c r="H61" i="91"/>
  <c r="H62" i="91" s="1"/>
  <c r="G191" i="58"/>
  <c r="H261" i="17"/>
  <c r="D261" i="59" s="1"/>
  <c r="D261" i="92" s="1"/>
  <c r="H255" i="17"/>
  <c r="D255" i="59" s="1"/>
  <c r="H225" i="17"/>
  <c r="D225" i="59" s="1"/>
  <c r="H189" i="17"/>
  <c r="D189" i="59" s="1"/>
  <c r="I92" i="75"/>
  <c r="E143" i="70" s="1"/>
  <c r="M64" i="75"/>
  <c r="G136" i="70" s="1"/>
  <c r="K298" i="61"/>
  <c r="J250" i="92"/>
  <c r="I768" i="92"/>
  <c r="J225" i="61"/>
  <c r="E420" i="92"/>
  <c r="G53" i="91"/>
  <c r="G54" i="91" s="1"/>
  <c r="I48" i="55"/>
  <c r="I49" i="55" s="1"/>
  <c r="E49" i="70" s="1"/>
  <c r="Q168" i="75"/>
  <c r="I162" i="70" s="1"/>
  <c r="E88" i="75"/>
  <c r="C142" i="70" s="1"/>
  <c r="G97" i="91"/>
  <c r="G98" i="91" s="1"/>
  <c r="G741" i="92"/>
  <c r="J247" i="92"/>
  <c r="I702" i="92"/>
  <c r="L18" i="91"/>
  <c r="L19" i="91" s="1"/>
  <c r="D700" i="92"/>
  <c r="H745" i="92"/>
  <c r="M35" i="91"/>
  <c r="M36" i="91" s="1"/>
  <c r="H146" i="92"/>
  <c r="J188" i="58"/>
  <c r="G88" i="75"/>
  <c r="D142" i="70" s="1"/>
  <c r="I100" i="75"/>
  <c r="E145" i="70" s="1"/>
  <c r="I164" i="75"/>
  <c r="E161" i="70" s="1"/>
  <c r="L73" i="61"/>
  <c r="L74" i="61" s="1"/>
  <c r="J83" i="70" s="1"/>
  <c r="J770" i="92"/>
  <c r="K237" i="61"/>
  <c r="L81" i="91"/>
  <c r="L82" i="91" s="1"/>
  <c r="J686" i="92"/>
  <c r="H53" i="61"/>
  <c r="G151" i="92"/>
  <c r="E12" i="75"/>
  <c r="C123" i="70" s="1"/>
  <c r="I13" i="55"/>
  <c r="I14" i="55" s="1"/>
  <c r="E44" i="70" s="1"/>
  <c r="H803" i="17"/>
  <c r="D803" i="59" s="1"/>
  <c r="D803" i="92" s="1"/>
  <c r="D758" i="92"/>
  <c r="E75" i="61"/>
  <c r="H687" i="17"/>
  <c r="D687" i="59" s="1"/>
  <c r="D687" i="92" s="1"/>
  <c r="H684" i="17"/>
  <c r="D684" i="59" s="1"/>
  <c r="E23" i="83" s="1"/>
  <c r="H24" i="83"/>
  <c r="K238" i="92"/>
  <c r="F43" i="61"/>
  <c r="F44" i="61" s="1"/>
  <c r="D78" i="70" s="1"/>
  <c r="I34" i="81"/>
  <c r="D29" i="70" s="1"/>
  <c r="G125" i="61"/>
  <c r="I223" i="61"/>
  <c r="I224" i="61" s="1"/>
  <c r="G108" i="70" s="1"/>
  <c r="H153" i="92"/>
  <c r="J51" i="61"/>
  <c r="M65" i="91"/>
  <c r="M66" i="91" s="1"/>
  <c r="K765" i="92"/>
  <c r="J70" i="58"/>
  <c r="J71" i="58" s="1"/>
  <c r="D9" i="92"/>
  <c r="E598" i="92"/>
  <c r="J12" i="58"/>
  <c r="H401" i="92"/>
  <c r="J83" i="58"/>
  <c r="K206" i="75"/>
  <c r="K185" i="75"/>
  <c r="K190" i="75"/>
  <c r="F351" i="92"/>
  <c r="K8" i="63"/>
  <c r="J145" i="92"/>
  <c r="K103" i="58"/>
  <c r="L55" i="91"/>
  <c r="L56" i="91" s="1"/>
  <c r="D151" i="92"/>
  <c r="E53" i="61"/>
  <c r="E168" i="61"/>
  <c r="K22" i="63"/>
  <c r="J210" i="92"/>
  <c r="M57" i="56"/>
  <c r="M58" i="56" s="1"/>
  <c r="G179" i="70" s="1"/>
  <c r="G63" i="55"/>
  <c r="G64" i="55" s="1"/>
  <c r="D51" i="70" s="1"/>
  <c r="H672" i="17"/>
  <c r="D672" i="59" s="1"/>
  <c r="D672" i="92" s="1"/>
  <c r="H634" i="17"/>
  <c r="D634" i="59" s="1"/>
  <c r="H619" i="17"/>
  <c r="D619" i="59" s="1"/>
  <c r="D574" i="92"/>
  <c r="E180" i="58"/>
  <c r="L22" i="58"/>
  <c r="K372" i="92"/>
  <c r="K777" i="92"/>
  <c r="L287" i="61"/>
  <c r="H728" i="17"/>
  <c r="D728" i="59" s="1"/>
  <c r="E160" i="58" s="1"/>
  <c r="H147" i="17"/>
  <c r="D147" i="59" s="1"/>
  <c r="H108" i="17"/>
  <c r="D108" i="59" s="1"/>
  <c r="D108" i="92" s="1"/>
  <c r="H57" i="17"/>
  <c r="D57" i="59" s="1"/>
  <c r="D57" i="92" s="1"/>
  <c r="E156" i="75"/>
  <c r="C159" i="70" s="1"/>
  <c r="E48" i="75"/>
  <c r="C132" i="70" s="1"/>
  <c r="H416" i="17"/>
  <c r="D416" i="59" s="1"/>
  <c r="D416" i="92" s="1"/>
  <c r="G28" i="56"/>
  <c r="I108" i="75"/>
  <c r="E147" i="70" s="1"/>
  <c r="O8" i="75"/>
  <c r="H122" i="70" s="1"/>
  <c r="K176" i="75"/>
  <c r="F164" i="70" s="1"/>
  <c r="K103" i="61"/>
  <c r="K104" i="61" s="1"/>
  <c r="I88" i="70" s="1"/>
  <c r="E100" i="75"/>
  <c r="C145" i="70" s="1"/>
  <c r="F47" i="56"/>
  <c r="E50" i="56" s="1"/>
  <c r="E51" i="56" s="1"/>
  <c r="C178" i="70" s="1"/>
  <c r="G48" i="55"/>
  <c r="G49" i="55" s="1"/>
  <c r="D49" i="70" s="1"/>
  <c r="S124" i="75"/>
  <c r="J151" i="70" s="1"/>
  <c r="H769" i="17"/>
  <c r="D769" i="59" s="1"/>
  <c r="H692" i="17"/>
  <c r="D692" i="59" s="1"/>
  <c r="D692" i="92" s="1"/>
  <c r="H657" i="17"/>
  <c r="D657" i="59" s="1"/>
  <c r="D657" i="92" s="1"/>
  <c r="H589" i="17"/>
  <c r="D589" i="59" s="1"/>
  <c r="H556" i="17"/>
  <c r="D556" i="59" s="1"/>
  <c r="D556" i="92" s="1"/>
  <c r="H550" i="17"/>
  <c r="D550" i="59" s="1"/>
  <c r="D550" i="92" s="1"/>
  <c r="P747" i="17"/>
  <c r="E747" i="59" s="1"/>
  <c r="P821" i="17"/>
  <c r="E821" i="59" s="1"/>
  <c r="P462" i="17"/>
  <c r="E462" i="59" s="1"/>
  <c r="E462" i="92" s="1"/>
  <c r="P459" i="17"/>
  <c r="E459" i="59" s="1"/>
  <c r="E459" i="92" s="1"/>
  <c r="H410" i="17"/>
  <c r="D410" i="59" s="1"/>
  <c r="H404" i="17"/>
  <c r="D404" i="59" s="1"/>
  <c r="H398" i="17"/>
  <c r="D398" i="59" s="1"/>
  <c r="H386" i="17"/>
  <c r="D386" i="59" s="1"/>
  <c r="D386" i="92" s="1"/>
  <c r="H383" i="17"/>
  <c r="D383" i="59" s="1"/>
  <c r="D383" i="92" s="1"/>
  <c r="H380" i="17"/>
  <c r="D380" i="59" s="1"/>
  <c r="H377" i="17"/>
  <c r="D377" i="59" s="1"/>
  <c r="D377" i="92" s="1"/>
  <c r="H374" i="17"/>
  <c r="D374" i="59" s="1"/>
  <c r="H368" i="17"/>
  <c r="D368" i="59" s="1"/>
  <c r="H365" i="17"/>
  <c r="D365" i="59" s="1"/>
  <c r="H359" i="17"/>
  <c r="D359" i="59" s="1"/>
  <c r="H356" i="17"/>
  <c r="D356" i="59" s="1"/>
  <c r="H341" i="17"/>
  <c r="D341" i="59" s="1"/>
  <c r="D341" i="92" s="1"/>
  <c r="H335" i="17"/>
  <c r="D335" i="59" s="1"/>
  <c r="D335" i="92" s="1"/>
  <c r="H314" i="17"/>
  <c r="D314" i="59" s="1"/>
  <c r="D314" i="92" s="1"/>
  <c r="H311" i="17"/>
  <c r="D311" i="59" s="1"/>
  <c r="D311" i="92" s="1"/>
  <c r="H308" i="17"/>
  <c r="D308" i="59" s="1"/>
  <c r="D308" i="92" s="1"/>
  <c r="P651" i="17"/>
  <c r="E651" i="59" s="1"/>
  <c r="E651" i="92" s="1"/>
  <c r="P581" i="17"/>
  <c r="E581" i="59" s="1"/>
  <c r="E581" i="92" s="1"/>
  <c r="P554" i="17"/>
  <c r="E554" i="59" s="1"/>
  <c r="E554" i="92" s="1"/>
  <c r="P521" i="17"/>
  <c r="E521" i="59" s="1"/>
  <c r="M144" i="75"/>
  <c r="G156" i="70" s="1"/>
  <c r="H753" i="17"/>
  <c r="D753" i="59" s="1"/>
  <c r="H703" i="17"/>
  <c r="D703" i="59" s="1"/>
  <c r="H697" i="17"/>
  <c r="D697" i="59" s="1"/>
  <c r="D697" i="92" s="1"/>
  <c r="H671" i="17"/>
  <c r="D671" i="59" s="1"/>
  <c r="D671" i="92" s="1"/>
  <c r="H621" i="17"/>
  <c r="D621" i="59" s="1"/>
  <c r="H585" i="17"/>
  <c r="D585" i="59" s="1"/>
  <c r="D585" i="92" s="1"/>
  <c r="H555" i="17"/>
  <c r="D555" i="59" s="1"/>
  <c r="D555" i="92" s="1"/>
  <c r="H523" i="17"/>
  <c r="D523" i="59" s="1"/>
  <c r="D523" i="92" s="1"/>
  <c r="P645" i="17"/>
  <c r="E645" i="59" s="1"/>
  <c r="E645" i="92" s="1"/>
  <c r="P621" i="17"/>
  <c r="E621" i="59" s="1"/>
  <c r="I28" i="56"/>
  <c r="I29" i="56" s="1"/>
  <c r="E175" i="70" s="1"/>
  <c r="I194" i="75"/>
  <c r="I180" i="75"/>
  <c r="E165" i="70" s="1"/>
  <c r="I168" i="75"/>
  <c r="E162" i="70" s="1"/>
  <c r="P719" i="17"/>
  <c r="E719" i="59" s="1"/>
  <c r="E719" i="92" s="1"/>
  <c r="P713" i="17"/>
  <c r="E713" i="59" s="1"/>
  <c r="G67" i="58"/>
  <c r="K140" i="75"/>
  <c r="F155" i="70" s="1"/>
  <c r="K128" i="75"/>
  <c r="F152" i="70" s="1"/>
  <c r="K116" i="75"/>
  <c r="F149" i="70" s="1"/>
  <c r="K44" i="75"/>
  <c r="F131" i="70" s="1"/>
  <c r="K32" i="75"/>
  <c r="F128" i="70" s="1"/>
  <c r="K194" i="75"/>
  <c r="K180" i="75"/>
  <c r="F165" i="70" s="1"/>
  <c r="K156" i="75"/>
  <c r="F159" i="70" s="1"/>
  <c r="K144" i="75"/>
  <c r="F156" i="70" s="1"/>
  <c r="K72" i="75"/>
  <c r="F138" i="70" s="1"/>
  <c r="K60" i="75"/>
  <c r="F135" i="70" s="1"/>
  <c r="K48" i="75"/>
  <c r="F132" i="70" s="1"/>
  <c r="K36" i="75"/>
  <c r="F129" i="70" s="1"/>
  <c r="H31" i="61"/>
  <c r="H32" i="61" s="1"/>
  <c r="F76" i="70" s="1"/>
  <c r="K43" i="56"/>
  <c r="K44" i="56" s="1"/>
  <c r="F177" i="70" s="1"/>
  <c r="K113" i="55"/>
  <c r="K114" i="55" s="1"/>
  <c r="F59" i="70" s="1"/>
  <c r="K88" i="55"/>
  <c r="K89" i="55" s="1"/>
  <c r="F55" i="70" s="1"/>
  <c r="K63" i="55"/>
  <c r="K64" i="55" s="1"/>
  <c r="F51" i="70" s="1"/>
  <c r="K37" i="55"/>
  <c r="K38" i="55" s="1"/>
  <c r="F47" i="70" s="1"/>
  <c r="K25" i="55"/>
  <c r="K26" i="55" s="1"/>
  <c r="F46" i="70" s="1"/>
  <c r="M116" i="75"/>
  <c r="G149" i="70" s="1"/>
  <c r="M104" i="75"/>
  <c r="G146" i="70" s="1"/>
  <c r="M92" i="75"/>
  <c r="G143" i="70" s="1"/>
  <c r="M44" i="75"/>
  <c r="G131" i="70" s="1"/>
  <c r="M32" i="75"/>
  <c r="G128" i="70" s="1"/>
  <c r="O40" i="75"/>
  <c r="H130" i="70" s="1"/>
  <c r="O12" i="75"/>
  <c r="H123" i="70" s="1"/>
  <c r="X748" i="17"/>
  <c r="F748" i="59" s="1"/>
  <c r="X640" i="17"/>
  <c r="F640" i="59" s="1"/>
  <c r="F640" i="92" s="1"/>
  <c r="X317" i="17"/>
  <c r="F317" i="59" s="1"/>
  <c r="F317" i="92" s="1"/>
  <c r="X314" i="17"/>
  <c r="F314" i="59" s="1"/>
  <c r="F314" i="92" s="1"/>
  <c r="X311" i="17"/>
  <c r="F311" i="59" s="1"/>
  <c r="F311" i="92" s="1"/>
  <c r="X308" i="17"/>
  <c r="F308" i="59" s="1"/>
  <c r="F308" i="92" s="1"/>
  <c r="X305" i="17"/>
  <c r="F305" i="59" s="1"/>
  <c r="F305" i="92" s="1"/>
  <c r="X302" i="17"/>
  <c r="F302" i="59" s="1"/>
  <c r="F302" i="92" s="1"/>
  <c r="X299" i="17"/>
  <c r="F299" i="59" s="1"/>
  <c r="F299" i="92" s="1"/>
  <c r="X296" i="17"/>
  <c r="F296" i="59" s="1"/>
  <c r="F296" i="92" s="1"/>
  <c r="X293" i="17"/>
  <c r="F293" i="59" s="1"/>
  <c r="F293" i="92" s="1"/>
  <c r="X290" i="17"/>
  <c r="F290" i="59" s="1"/>
  <c r="F290" i="92" s="1"/>
  <c r="X287" i="17"/>
  <c r="F287" i="59" s="1"/>
  <c r="F287" i="92" s="1"/>
  <c r="X189" i="17"/>
  <c r="F189" i="59" s="1"/>
  <c r="F189" i="92" s="1"/>
  <c r="X159" i="17"/>
  <c r="F159" i="59" s="1"/>
  <c r="F159" i="92" s="1"/>
  <c r="X135" i="17"/>
  <c r="F135" i="59" s="1"/>
  <c r="X123" i="17"/>
  <c r="F123" i="59" s="1"/>
  <c r="X69" i="17"/>
  <c r="F69" i="59" s="1"/>
  <c r="F69" i="92" s="1"/>
  <c r="AN785" i="17"/>
  <c r="H785" i="59" s="1"/>
  <c r="H785" i="92" s="1"/>
  <c r="AN782" i="17"/>
  <c r="H782" i="59" s="1"/>
  <c r="H782" i="92" s="1"/>
  <c r="AN779" i="17"/>
  <c r="H779" i="59" s="1"/>
  <c r="H779" i="92" s="1"/>
  <c r="AN776" i="17"/>
  <c r="H776" i="59" s="1"/>
  <c r="H776" i="92" s="1"/>
  <c r="AN773" i="17"/>
  <c r="H773" i="59" s="1"/>
  <c r="AN770" i="17"/>
  <c r="H770" i="59" s="1"/>
  <c r="I237" i="61" s="1"/>
  <c r="AN767" i="17"/>
  <c r="H767" i="59" s="1"/>
  <c r="I219" i="61" s="1"/>
  <c r="AN764" i="17"/>
  <c r="H764" i="59" s="1"/>
  <c r="H764" i="92" s="1"/>
  <c r="AN761" i="17"/>
  <c r="H761" i="59" s="1"/>
  <c r="H761" i="92" s="1"/>
  <c r="AN758" i="17"/>
  <c r="H758" i="59" s="1"/>
  <c r="AN755" i="17"/>
  <c r="H755" i="59" s="1"/>
  <c r="I290" i="61" s="1"/>
  <c r="AN752" i="17"/>
  <c r="H752" i="59" s="1"/>
  <c r="X583" i="17"/>
  <c r="F583" i="59" s="1"/>
  <c r="F583" i="92" s="1"/>
  <c r="X580" i="17"/>
  <c r="F580" i="59" s="1"/>
  <c r="F580" i="92" s="1"/>
  <c r="X577" i="17"/>
  <c r="F577" i="59" s="1"/>
  <c r="G108" i="58" s="1"/>
  <c r="X574" i="17"/>
  <c r="F574" i="59" s="1"/>
  <c r="F574" i="92" s="1"/>
  <c r="X571" i="17"/>
  <c r="F571" i="59" s="1"/>
  <c r="X568" i="17"/>
  <c r="F568" i="59" s="1"/>
  <c r="F568" i="92" s="1"/>
  <c r="X565" i="17"/>
  <c r="F565" i="59" s="1"/>
  <c r="F565" i="92" s="1"/>
  <c r="X562" i="17"/>
  <c r="F562" i="59" s="1"/>
  <c r="F562" i="92" s="1"/>
  <c r="X559" i="17"/>
  <c r="F559" i="59" s="1"/>
  <c r="F559" i="92" s="1"/>
  <c r="X556" i="17"/>
  <c r="F556" i="59" s="1"/>
  <c r="F556" i="92" s="1"/>
  <c r="X553" i="17"/>
  <c r="F553" i="59" s="1"/>
  <c r="F553" i="92" s="1"/>
  <c r="X550" i="17"/>
  <c r="F550" i="59" s="1"/>
  <c r="F550" i="92" s="1"/>
  <c r="X547" i="17"/>
  <c r="F547" i="59" s="1"/>
  <c r="F547" i="92" s="1"/>
  <c r="X544" i="17"/>
  <c r="F544" i="59" s="1"/>
  <c r="F544" i="92" s="1"/>
  <c r="X538" i="17"/>
  <c r="F538" i="59" s="1"/>
  <c r="F538" i="92" s="1"/>
  <c r="X535" i="17"/>
  <c r="F535" i="59" s="1"/>
  <c r="F535" i="92" s="1"/>
  <c r="X532" i="17"/>
  <c r="F532" i="59" s="1"/>
  <c r="X529" i="17"/>
  <c r="F529" i="59" s="1"/>
  <c r="F529" i="92" s="1"/>
  <c r="X523" i="17"/>
  <c r="F523" i="59" s="1"/>
  <c r="F523" i="92" s="1"/>
  <c r="X520" i="17"/>
  <c r="F520" i="59" s="1"/>
  <c r="F520" i="92" s="1"/>
  <c r="X514" i="17"/>
  <c r="F514" i="59" s="1"/>
  <c r="F514" i="92" s="1"/>
  <c r="X511" i="17"/>
  <c r="F511" i="59" s="1"/>
  <c r="F511" i="92" s="1"/>
  <c r="X508" i="17"/>
  <c r="F508" i="59" s="1"/>
  <c r="F508" i="92" s="1"/>
  <c r="X505" i="17"/>
  <c r="F505" i="59" s="1"/>
  <c r="F505" i="92" s="1"/>
  <c r="X499" i="17"/>
  <c r="F499" i="59" s="1"/>
  <c r="F499" i="92" s="1"/>
  <c r="X496" i="17"/>
  <c r="F496" i="59" s="1"/>
  <c r="X493" i="17"/>
  <c r="F493" i="59" s="1"/>
  <c r="F493" i="92" s="1"/>
  <c r="X487" i="17"/>
  <c r="F487" i="59" s="1"/>
  <c r="F487" i="92" s="1"/>
  <c r="X484" i="17"/>
  <c r="F484" i="59" s="1"/>
  <c r="F484" i="92" s="1"/>
  <c r="X481" i="17"/>
  <c r="F481" i="59" s="1"/>
  <c r="F481" i="92" s="1"/>
  <c r="X475" i="17"/>
  <c r="F475" i="59" s="1"/>
  <c r="F475" i="92" s="1"/>
  <c r="X469" i="17"/>
  <c r="F469" i="59" s="1"/>
  <c r="F469" i="92" s="1"/>
  <c r="X463" i="17"/>
  <c r="F463" i="59" s="1"/>
  <c r="F463" i="92" s="1"/>
  <c r="X460" i="17"/>
  <c r="F460" i="59" s="1"/>
  <c r="F460" i="92" s="1"/>
  <c r="X457" i="17"/>
  <c r="F457" i="59" s="1"/>
  <c r="F457" i="92" s="1"/>
  <c r="X451" i="17"/>
  <c r="F451" i="59" s="1"/>
  <c r="F451" i="92" s="1"/>
  <c r="X448" i="17"/>
  <c r="F448" i="59" s="1"/>
  <c r="X445" i="17"/>
  <c r="F445" i="59" s="1"/>
  <c r="F445" i="92" s="1"/>
  <c r="I60" i="75"/>
  <c r="E135" i="70" s="1"/>
  <c r="I48" i="75"/>
  <c r="E132" i="70" s="1"/>
  <c r="I36" i="75"/>
  <c r="E129" i="70" s="1"/>
  <c r="I24" i="75"/>
  <c r="E126" i="70" s="1"/>
  <c r="AN255" i="17"/>
  <c r="H255" i="59" s="1"/>
  <c r="AN252" i="17"/>
  <c r="H252" i="59" s="1"/>
  <c r="AN249" i="17"/>
  <c r="H249" i="59" s="1"/>
  <c r="AN246" i="17"/>
  <c r="H246" i="59" s="1"/>
  <c r="I246" i="61" s="1"/>
  <c r="I247" i="61" s="1"/>
  <c r="I248" i="61" s="1"/>
  <c r="G112" i="70" s="1"/>
  <c r="AN243" i="17"/>
  <c r="H243" i="59" s="1"/>
  <c r="AN240" i="17"/>
  <c r="H240" i="59" s="1"/>
  <c r="H240" i="92" s="1"/>
  <c r="AN237" i="17"/>
  <c r="H237" i="59" s="1"/>
  <c r="AN234" i="17"/>
  <c r="H234" i="59" s="1"/>
  <c r="H234" i="92" s="1"/>
  <c r="AN231" i="17"/>
  <c r="H231" i="59" s="1"/>
  <c r="H231" i="92" s="1"/>
  <c r="AN228" i="17"/>
  <c r="H228" i="59" s="1"/>
  <c r="AN222" i="17"/>
  <c r="H222" i="59" s="1"/>
  <c r="AN219" i="17"/>
  <c r="H219" i="59" s="1"/>
  <c r="H219" i="92" s="1"/>
  <c r="AN216" i="17"/>
  <c r="H216" i="59" s="1"/>
  <c r="AN213" i="17"/>
  <c r="H213" i="59" s="1"/>
  <c r="I23" i="63" s="1"/>
  <c r="AN210" i="17"/>
  <c r="H210" i="59" s="1"/>
  <c r="I22" i="63" s="1"/>
  <c r="AN207" i="17"/>
  <c r="H207" i="59" s="1"/>
  <c r="AN204" i="17"/>
  <c r="H204" i="59" s="1"/>
  <c r="I20" i="63" s="1"/>
  <c r="AN201" i="17"/>
  <c r="H201" i="59" s="1"/>
  <c r="H201" i="92" s="1"/>
  <c r="AN198" i="17"/>
  <c r="H198" i="59" s="1"/>
  <c r="I19" i="63" s="1"/>
  <c r="AN195" i="17"/>
  <c r="H195" i="59" s="1"/>
  <c r="AN192" i="17"/>
  <c r="H192" i="59" s="1"/>
  <c r="I17" i="63" s="1"/>
  <c r="AN189" i="17"/>
  <c r="H189" i="59" s="1"/>
  <c r="I16" i="63" s="1"/>
  <c r="AN180" i="17"/>
  <c r="H180" i="59" s="1"/>
  <c r="I148" i="55"/>
  <c r="I149" i="55" s="1"/>
  <c r="E65" i="70" s="1"/>
  <c r="AF266" i="17"/>
  <c r="G266" i="59" s="1"/>
  <c r="G266" i="92" s="1"/>
  <c r="AF263" i="17"/>
  <c r="G263" i="59" s="1"/>
  <c r="G263" i="92" s="1"/>
  <c r="AF260" i="17"/>
  <c r="G260" i="59" s="1"/>
  <c r="AF251" i="17"/>
  <c r="G251" i="59" s="1"/>
  <c r="AF248" i="17"/>
  <c r="G248" i="59" s="1"/>
  <c r="AF242" i="17"/>
  <c r="G242" i="59" s="1"/>
  <c r="AF236" i="17"/>
  <c r="G236" i="59" s="1"/>
  <c r="AF227" i="17"/>
  <c r="G227" i="59" s="1"/>
  <c r="AF224" i="17"/>
  <c r="G224" i="59" s="1"/>
  <c r="AF218" i="17"/>
  <c r="G218" i="59" s="1"/>
  <c r="AF212" i="17"/>
  <c r="G212" i="59" s="1"/>
  <c r="AF206" i="17"/>
  <c r="G206" i="59" s="1"/>
  <c r="AF200" i="17"/>
  <c r="G200" i="59" s="1"/>
  <c r="AF194" i="17"/>
  <c r="G194" i="59" s="1"/>
  <c r="AF191" i="17"/>
  <c r="G191" i="59" s="1"/>
  <c r="AF188" i="17"/>
  <c r="G188" i="59" s="1"/>
  <c r="AF182" i="17"/>
  <c r="G182" i="59" s="1"/>
  <c r="AF176" i="17"/>
  <c r="G176" i="59" s="1"/>
  <c r="H78" i="61" s="1"/>
  <c r="AF170" i="17"/>
  <c r="G170" i="59" s="1"/>
  <c r="AF167" i="17"/>
  <c r="G167" i="59" s="1"/>
  <c r="AF164" i="17"/>
  <c r="G164" i="59" s="1"/>
  <c r="AF161" i="17"/>
  <c r="G161" i="59" s="1"/>
  <c r="AF158" i="17"/>
  <c r="G158" i="59" s="1"/>
  <c r="AF149" i="17"/>
  <c r="G149" i="59" s="1"/>
  <c r="AN174" i="17"/>
  <c r="H174" i="59" s="1"/>
  <c r="H302" i="17"/>
  <c r="D302" i="59" s="1"/>
  <c r="D302" i="92" s="1"/>
  <c r="H293" i="17"/>
  <c r="D293" i="59" s="1"/>
  <c r="D293" i="92" s="1"/>
  <c r="H281" i="17"/>
  <c r="D281" i="59" s="1"/>
  <c r="D281" i="92" s="1"/>
  <c r="H278" i="17"/>
  <c r="D278" i="59" s="1"/>
  <c r="D278" i="92" s="1"/>
  <c r="H269" i="17"/>
  <c r="D269" i="59" s="1"/>
  <c r="D269" i="92" s="1"/>
  <c r="H266" i="17"/>
  <c r="D266" i="59" s="1"/>
  <c r="D266" i="92" s="1"/>
  <c r="H263" i="17"/>
  <c r="D263" i="59" s="1"/>
  <c r="D263" i="92" s="1"/>
  <c r="H260" i="17"/>
  <c r="D260" i="59" s="1"/>
  <c r="H257" i="17"/>
  <c r="D257" i="59" s="1"/>
  <c r="H230" i="17"/>
  <c r="D230" i="59" s="1"/>
  <c r="H227" i="17"/>
  <c r="D227" i="59" s="1"/>
  <c r="H224" i="17"/>
  <c r="D224" i="59" s="1"/>
  <c r="H215" i="17"/>
  <c r="D215" i="59" s="1"/>
  <c r="H212" i="17"/>
  <c r="D212" i="59" s="1"/>
  <c r="H206" i="17"/>
  <c r="D206" i="59" s="1"/>
  <c r="H203" i="17"/>
  <c r="D203" i="59" s="1"/>
  <c r="H197" i="17"/>
  <c r="D197" i="59" s="1"/>
  <c r="H191" i="17"/>
  <c r="D191" i="59" s="1"/>
  <c r="H185" i="17"/>
  <c r="D185" i="59" s="1"/>
  <c r="H176" i="17"/>
  <c r="D176" i="59" s="1"/>
  <c r="H173" i="17"/>
  <c r="D173" i="59" s="1"/>
  <c r="H149" i="17"/>
  <c r="D149" i="59" s="1"/>
  <c r="H143" i="17"/>
  <c r="D143" i="59" s="1"/>
  <c r="H131" i="17"/>
  <c r="D131" i="59" s="1"/>
  <c r="D131" i="92" s="1"/>
  <c r="P788" i="17"/>
  <c r="E788" i="59" s="1"/>
  <c r="E788" i="92" s="1"/>
  <c r="P741" i="17"/>
  <c r="E741" i="59" s="1"/>
  <c r="P665" i="17"/>
  <c r="E665" i="59" s="1"/>
  <c r="E665" i="92" s="1"/>
  <c r="P662" i="17"/>
  <c r="E662" i="59" s="1"/>
  <c r="P568" i="17"/>
  <c r="E568" i="59" s="1"/>
  <c r="P565" i="17"/>
  <c r="E565" i="59" s="1"/>
  <c r="E565" i="92" s="1"/>
  <c r="P562" i="17"/>
  <c r="E562" i="59" s="1"/>
  <c r="E562" i="92" s="1"/>
  <c r="P559" i="17"/>
  <c r="E559" i="59" s="1"/>
  <c r="E559" i="92" s="1"/>
  <c r="P423" i="17"/>
  <c r="E423" i="59" s="1"/>
  <c r="E423" i="92" s="1"/>
  <c r="X765" i="17"/>
  <c r="F765" i="59" s="1"/>
  <c r="X200" i="17"/>
  <c r="F200" i="59" s="1"/>
  <c r="X50" i="17"/>
  <c r="F50" i="59" s="1"/>
  <c r="F50" i="92" s="1"/>
  <c r="X44" i="17"/>
  <c r="F44" i="59" s="1"/>
  <c r="F44" i="92" s="1"/>
  <c r="X38" i="17"/>
  <c r="F38" i="59" s="1"/>
  <c r="X32" i="17"/>
  <c r="F32" i="59" s="1"/>
  <c r="F32" i="92" s="1"/>
  <c r="X14" i="17"/>
  <c r="F14" i="59" s="1"/>
  <c r="F14" i="92" s="1"/>
  <c r="AF823" i="17"/>
  <c r="G823" i="59" s="1"/>
  <c r="G823" i="92" s="1"/>
  <c r="AF817" i="17"/>
  <c r="G817" i="59" s="1"/>
  <c r="G817" i="92" s="1"/>
  <c r="AF811" i="17"/>
  <c r="G811" i="59" s="1"/>
  <c r="G811" i="92" s="1"/>
  <c r="AF805" i="17"/>
  <c r="G805" i="59" s="1"/>
  <c r="G805" i="92" s="1"/>
  <c r="AF799" i="17"/>
  <c r="G799" i="59" s="1"/>
  <c r="G799" i="92" s="1"/>
  <c r="AF793" i="17"/>
  <c r="G793" i="59" s="1"/>
  <c r="G793" i="92" s="1"/>
  <c r="AF775" i="17"/>
  <c r="G775" i="59" s="1"/>
  <c r="AF763" i="17"/>
  <c r="G763" i="59" s="1"/>
  <c r="AF757" i="17"/>
  <c r="G757" i="59" s="1"/>
  <c r="AF146" i="17"/>
  <c r="G146" i="59" s="1"/>
  <c r="H23" i="17"/>
  <c r="D23" i="59" s="1"/>
  <c r="P823" i="17"/>
  <c r="E823" i="59" s="1"/>
  <c r="E823" i="92" s="1"/>
  <c r="P820" i="17"/>
  <c r="E820" i="59" s="1"/>
  <c r="E820" i="92" s="1"/>
  <c r="P467" i="17"/>
  <c r="E467" i="59" s="1"/>
  <c r="E467" i="92" s="1"/>
  <c r="P111" i="17"/>
  <c r="E111" i="59" s="1"/>
  <c r="E111" i="92" s="1"/>
  <c r="P75" i="17"/>
  <c r="E75" i="59" s="1"/>
  <c r="E75" i="92" s="1"/>
  <c r="P69" i="17"/>
  <c r="E69" i="59" s="1"/>
  <c r="E69" i="92" s="1"/>
  <c r="P63" i="17"/>
  <c r="E63" i="59" s="1"/>
  <c r="E63" i="92" s="1"/>
  <c r="P57" i="17"/>
  <c r="E57" i="59" s="1"/>
  <c r="E57" i="92" s="1"/>
  <c r="P51" i="17"/>
  <c r="E51" i="59" s="1"/>
  <c r="E51" i="92" s="1"/>
  <c r="P45" i="17"/>
  <c r="E45" i="59" s="1"/>
  <c r="E45" i="92" s="1"/>
  <c r="P39" i="17"/>
  <c r="E39" i="59" s="1"/>
  <c r="P27" i="17"/>
  <c r="E27" i="59" s="1"/>
  <c r="P15" i="17"/>
  <c r="E15" i="59" s="1"/>
  <c r="E15" i="92" s="1"/>
  <c r="P6" i="17"/>
  <c r="E6" i="59" s="1"/>
  <c r="X836" i="17"/>
  <c r="F836" i="59" s="1"/>
  <c r="F836" i="92" s="1"/>
  <c r="X830" i="17"/>
  <c r="F830" i="59" s="1"/>
  <c r="F830" i="92" s="1"/>
  <c r="X821" i="17"/>
  <c r="F821" i="59" s="1"/>
  <c r="X812" i="17"/>
  <c r="F812" i="59" s="1"/>
  <c r="F812" i="92" s="1"/>
  <c r="X782" i="17"/>
  <c r="F782" i="59" s="1"/>
  <c r="F782" i="92" s="1"/>
  <c r="X732" i="17"/>
  <c r="F732" i="59" s="1"/>
  <c r="X720" i="17"/>
  <c r="F720" i="59" s="1"/>
  <c r="AF544" i="17"/>
  <c r="G544" i="59" s="1"/>
  <c r="G544" i="92" s="1"/>
  <c r="AF538" i="17"/>
  <c r="G538" i="59" s="1"/>
  <c r="G538" i="92" s="1"/>
  <c r="AF514" i="17"/>
  <c r="G514" i="59" s="1"/>
  <c r="G514" i="92" s="1"/>
  <c r="AF508" i="17"/>
  <c r="G508" i="59" s="1"/>
  <c r="G508" i="92" s="1"/>
  <c r="AF394" i="17"/>
  <c r="G394" i="59" s="1"/>
  <c r="AN281" i="17"/>
  <c r="H281" i="59" s="1"/>
  <c r="H281" i="92" s="1"/>
  <c r="AN275" i="17"/>
  <c r="H275" i="59" s="1"/>
  <c r="H275" i="92" s="1"/>
  <c r="P743" i="17"/>
  <c r="E743" i="59" s="1"/>
  <c r="E743" i="92" s="1"/>
  <c r="P697" i="17"/>
  <c r="E697" i="59" s="1"/>
  <c r="E697" i="92" s="1"/>
  <c r="P458" i="17"/>
  <c r="E458" i="59" s="1"/>
  <c r="I16" i="75"/>
  <c r="E124" i="70" s="1"/>
  <c r="X280" i="17"/>
  <c r="F280" i="59" s="1"/>
  <c r="F280" i="92" s="1"/>
  <c r="X265" i="17"/>
  <c r="F265" i="59" s="1"/>
  <c r="F265" i="92" s="1"/>
  <c r="X262" i="17"/>
  <c r="F262" i="59" s="1"/>
  <c r="F262" i="92" s="1"/>
  <c r="X256" i="17"/>
  <c r="F256" i="59" s="1"/>
  <c r="X232" i="17"/>
  <c r="F232" i="59" s="1"/>
  <c r="AF328" i="17"/>
  <c r="G328" i="59" s="1"/>
  <c r="G328" i="92" s="1"/>
  <c r="AF292" i="17"/>
  <c r="G292" i="59" s="1"/>
  <c r="G292" i="92" s="1"/>
  <c r="AV262" i="17"/>
  <c r="I262" i="59" s="1"/>
  <c r="I262" i="92" s="1"/>
  <c r="AV259" i="17"/>
  <c r="I259" i="59" s="1"/>
  <c r="I259" i="92" s="1"/>
  <c r="AV256" i="17"/>
  <c r="I256" i="59" s="1"/>
  <c r="AV253" i="17"/>
  <c r="I253" i="59" s="1"/>
  <c r="AV250" i="17"/>
  <c r="I250" i="59" s="1"/>
  <c r="I250" i="92" s="1"/>
  <c r="AV247" i="17"/>
  <c r="I247" i="59" s="1"/>
  <c r="J252" i="61" s="1"/>
  <c r="J253" i="61" s="1"/>
  <c r="J254" i="61" s="1"/>
  <c r="H113" i="70" s="1"/>
  <c r="AV244" i="17"/>
  <c r="I244" i="59" s="1"/>
  <c r="AV241" i="17"/>
  <c r="I241" i="59" s="1"/>
  <c r="AV238" i="17"/>
  <c r="I238" i="59" s="1"/>
  <c r="J257" i="61" s="1"/>
  <c r="AV235" i="17"/>
  <c r="I235" i="59" s="1"/>
  <c r="AV232" i="17"/>
  <c r="I232" i="59" s="1"/>
  <c r="J221" i="61" s="1"/>
  <c r="AV229" i="17"/>
  <c r="I229" i="59" s="1"/>
  <c r="P787" i="17"/>
  <c r="E787" i="59" s="1"/>
  <c r="E787" i="92" s="1"/>
  <c r="P673" i="17"/>
  <c r="E673" i="59" s="1"/>
  <c r="E673" i="92" s="1"/>
  <c r="P605" i="17"/>
  <c r="E605" i="59" s="1"/>
  <c r="E605" i="92" s="1"/>
  <c r="P481" i="17"/>
  <c r="E481" i="59" s="1"/>
  <c r="E481" i="92" s="1"/>
  <c r="AV309" i="17"/>
  <c r="I309" i="59" s="1"/>
  <c r="I309" i="92" s="1"/>
  <c r="AV306" i="17"/>
  <c r="I306" i="59" s="1"/>
  <c r="I306" i="92" s="1"/>
  <c r="H499" i="17"/>
  <c r="D499" i="59" s="1"/>
  <c r="D499" i="92" s="1"/>
  <c r="H460" i="17"/>
  <c r="D460" i="59" s="1"/>
  <c r="D460" i="92" s="1"/>
  <c r="H457" i="17"/>
  <c r="D457" i="59" s="1"/>
  <c r="D457" i="92" s="1"/>
  <c r="H451" i="17"/>
  <c r="D451" i="59" s="1"/>
  <c r="D451" i="92" s="1"/>
  <c r="H448" i="17"/>
  <c r="D448" i="59" s="1"/>
  <c r="H445" i="17"/>
  <c r="D445" i="59" s="1"/>
  <c r="D445" i="92" s="1"/>
  <c r="H442" i="17"/>
  <c r="D442" i="59" s="1"/>
  <c r="D442" i="92" s="1"/>
  <c r="H439" i="17"/>
  <c r="D439" i="59" s="1"/>
  <c r="D439" i="92" s="1"/>
  <c r="H430" i="17"/>
  <c r="D430" i="59" s="1"/>
  <c r="D430" i="92" s="1"/>
  <c r="H421" i="17"/>
  <c r="D421" i="59" s="1"/>
  <c r="D421" i="92" s="1"/>
  <c r="H418" i="17"/>
  <c r="D418" i="59" s="1"/>
  <c r="D418" i="92" s="1"/>
  <c r="H415" i="17"/>
  <c r="D415" i="59" s="1"/>
  <c r="D415" i="92" s="1"/>
  <c r="H406" i="17"/>
  <c r="D406" i="59" s="1"/>
  <c r="H397" i="17"/>
  <c r="D397" i="59" s="1"/>
  <c r="H391" i="17"/>
  <c r="D391" i="59" s="1"/>
  <c r="D391" i="92" s="1"/>
  <c r="H388" i="17"/>
  <c r="D388" i="59" s="1"/>
  <c r="D388" i="92" s="1"/>
  <c r="H385" i="17"/>
  <c r="D385" i="59" s="1"/>
  <c r="D385" i="92" s="1"/>
  <c r="H382" i="17"/>
  <c r="D382" i="59" s="1"/>
  <c r="D382" i="92" s="1"/>
  <c r="H379" i="17"/>
  <c r="D379" i="59" s="1"/>
  <c r="H373" i="17"/>
  <c r="D373" i="59" s="1"/>
  <c r="H358" i="17"/>
  <c r="D358" i="59" s="1"/>
  <c r="H352" i="17"/>
  <c r="D352" i="59" s="1"/>
  <c r="D352" i="92" s="1"/>
  <c r="H346" i="17"/>
  <c r="D346" i="59" s="1"/>
  <c r="D346" i="92" s="1"/>
  <c r="H340" i="17"/>
  <c r="D340" i="59" s="1"/>
  <c r="D340" i="92" s="1"/>
  <c r="H334" i="17"/>
  <c r="D334" i="59" s="1"/>
  <c r="D334" i="92" s="1"/>
  <c r="H328" i="17"/>
  <c r="D328" i="59" s="1"/>
  <c r="D328" i="92" s="1"/>
  <c r="H325" i="17"/>
  <c r="D325" i="59" s="1"/>
  <c r="H319" i="17"/>
  <c r="D319" i="59" s="1"/>
  <c r="H313" i="17"/>
  <c r="D313" i="59" s="1"/>
  <c r="D313" i="92" s="1"/>
  <c r="H310" i="17"/>
  <c r="D310" i="59" s="1"/>
  <c r="D310" i="92" s="1"/>
  <c r="H298" i="17"/>
  <c r="D298" i="59" s="1"/>
  <c r="D298" i="92" s="1"/>
  <c r="H295" i="17"/>
  <c r="D295" i="59" s="1"/>
  <c r="D295" i="92" s="1"/>
  <c r="P119" i="17"/>
  <c r="E119" i="59" s="1"/>
  <c r="E119" i="92" s="1"/>
  <c r="P113" i="17"/>
  <c r="E113" i="59" s="1"/>
  <c r="P89" i="17"/>
  <c r="E89" i="59" s="1"/>
  <c r="P83" i="17"/>
  <c r="E83" i="59" s="1"/>
  <c r="E83" i="92" s="1"/>
  <c r="P71" i="17"/>
  <c r="E71" i="59" s="1"/>
  <c r="E71" i="92" s="1"/>
  <c r="P65" i="17"/>
  <c r="E65" i="59" s="1"/>
  <c r="P53" i="17"/>
  <c r="E53" i="59" s="1"/>
  <c r="E53" i="92" s="1"/>
  <c r="P47" i="17"/>
  <c r="E47" i="59" s="1"/>
  <c r="E47" i="92" s="1"/>
  <c r="P23" i="17"/>
  <c r="E23" i="59" s="1"/>
  <c r="P17" i="17"/>
  <c r="E17" i="59" s="1"/>
  <c r="P11" i="17"/>
  <c r="E11" i="59" s="1"/>
  <c r="X826" i="17"/>
  <c r="F826" i="59" s="1"/>
  <c r="F826" i="92" s="1"/>
  <c r="X802" i="17"/>
  <c r="F802" i="59" s="1"/>
  <c r="F802" i="92" s="1"/>
  <c r="X728" i="17"/>
  <c r="F728" i="59" s="1"/>
  <c r="X327" i="17"/>
  <c r="F327" i="59" s="1"/>
  <c r="F327" i="92" s="1"/>
  <c r="X220" i="17"/>
  <c r="F220" i="59" s="1"/>
  <c r="O206" i="75"/>
  <c r="O190" i="75"/>
  <c r="O172" i="75"/>
  <c r="H163" i="70" s="1"/>
  <c r="O93" i="55"/>
  <c r="O94" i="55" s="1"/>
  <c r="H56" i="70" s="1"/>
  <c r="O78" i="55"/>
  <c r="O79" i="55" s="1"/>
  <c r="H53" i="70" s="1"/>
  <c r="O30" i="55"/>
  <c r="Q73" i="55"/>
  <c r="Q83" i="55"/>
  <c r="Q84" i="55" s="1"/>
  <c r="I54" i="70" s="1"/>
  <c r="I69" i="70" s="1"/>
  <c r="M158" i="55"/>
  <c r="M159" i="55" s="1"/>
  <c r="G67" i="70" s="1"/>
  <c r="E8" i="55"/>
  <c r="E9" i="55" s="1"/>
  <c r="C43" i="70" s="1"/>
  <c r="M41" i="81"/>
  <c r="M42" i="81" s="1"/>
  <c r="E33" i="70" s="1"/>
  <c r="H823" i="17"/>
  <c r="D823" i="59" s="1"/>
  <c r="D823" i="92" s="1"/>
  <c r="H773" i="17"/>
  <c r="D773" i="59" s="1"/>
  <c r="H767" i="17"/>
  <c r="D767" i="59" s="1"/>
  <c r="H752" i="17"/>
  <c r="D752" i="59" s="1"/>
  <c r="H749" i="17"/>
  <c r="D749" i="59" s="1"/>
  <c r="H676" i="17"/>
  <c r="D676" i="59" s="1"/>
  <c r="D676" i="92" s="1"/>
  <c r="H649" i="17"/>
  <c r="D649" i="59" s="1"/>
  <c r="D649" i="92" s="1"/>
  <c r="H614" i="17"/>
  <c r="D614" i="59" s="1"/>
  <c r="D614" i="92" s="1"/>
  <c r="H608" i="17"/>
  <c r="D608" i="59" s="1"/>
  <c r="E120" i="58" s="1"/>
  <c r="H605" i="17"/>
  <c r="D605" i="59" s="1"/>
  <c r="D605" i="92" s="1"/>
  <c r="H590" i="17"/>
  <c r="D590" i="59" s="1"/>
  <c r="H510" i="17"/>
  <c r="D510" i="59" s="1"/>
  <c r="D510" i="92" s="1"/>
  <c r="H504" i="17"/>
  <c r="D504" i="59" s="1"/>
  <c r="D504" i="92" s="1"/>
  <c r="P613" i="17"/>
  <c r="E613" i="59" s="1"/>
  <c r="E613" i="92" s="1"/>
  <c r="P546" i="17"/>
  <c r="E546" i="59" s="1"/>
  <c r="E546" i="92" s="1"/>
  <c r="P525" i="17"/>
  <c r="E525" i="59" s="1"/>
  <c r="E525" i="92" s="1"/>
  <c r="P469" i="17"/>
  <c r="E469" i="59" s="1"/>
  <c r="E469" i="92" s="1"/>
  <c r="X536" i="17"/>
  <c r="F536" i="59" s="1"/>
  <c r="F536" i="92" s="1"/>
  <c r="X530" i="17"/>
  <c r="F530" i="59" s="1"/>
  <c r="F530" i="92" s="1"/>
  <c r="X494" i="17"/>
  <c r="F494" i="59" s="1"/>
  <c r="F494" i="92" s="1"/>
  <c r="X476" i="17"/>
  <c r="F476" i="59" s="1"/>
  <c r="F476" i="92" s="1"/>
  <c r="X440" i="17"/>
  <c r="F440" i="59" s="1"/>
  <c r="F440" i="92" s="1"/>
  <c r="X428" i="17"/>
  <c r="F428" i="59" s="1"/>
  <c r="F428" i="92" s="1"/>
  <c r="X410" i="17"/>
  <c r="F410" i="59" s="1"/>
  <c r="X392" i="17"/>
  <c r="F392" i="59" s="1"/>
  <c r="H33" i="89" s="1"/>
  <c r="H34" i="89" s="1"/>
  <c r="E210" i="70" s="1"/>
  <c r="X383" i="17"/>
  <c r="F383" i="59" s="1"/>
  <c r="F383" i="92" s="1"/>
  <c r="X312" i="17"/>
  <c r="F312" i="59" s="1"/>
  <c r="F312" i="92" s="1"/>
  <c r="X294" i="17"/>
  <c r="F294" i="59" s="1"/>
  <c r="F294" i="92" s="1"/>
  <c r="AF753" i="17"/>
  <c r="G753" i="59" s="1"/>
  <c r="AF342" i="17"/>
  <c r="G342" i="59" s="1"/>
  <c r="G342" i="92" s="1"/>
  <c r="P681" i="17"/>
  <c r="E681" i="59" s="1"/>
  <c r="E681" i="92" s="1"/>
  <c r="P607" i="17"/>
  <c r="E607" i="59" s="1"/>
  <c r="E607" i="92" s="1"/>
  <c r="P498" i="17"/>
  <c r="E498" i="59" s="1"/>
  <c r="E498" i="92" s="1"/>
  <c r="P495" i="17"/>
  <c r="E495" i="59" s="1"/>
  <c r="E495" i="92" s="1"/>
  <c r="P492" i="17"/>
  <c r="E492" i="59" s="1"/>
  <c r="E492" i="92" s="1"/>
  <c r="P489" i="17"/>
  <c r="E489" i="59" s="1"/>
  <c r="E489" i="92" s="1"/>
  <c r="P295" i="17"/>
  <c r="E295" i="59" s="1"/>
  <c r="E295" i="92" s="1"/>
  <c r="X766" i="17"/>
  <c r="F766" i="59" s="1"/>
  <c r="AN309" i="17"/>
  <c r="H309" i="59" s="1"/>
  <c r="H309" i="92" s="1"/>
  <c r="AN306" i="17"/>
  <c r="H306" i="59" s="1"/>
  <c r="H306" i="92" s="1"/>
  <c r="AN303" i="17"/>
  <c r="H303" i="59" s="1"/>
  <c r="H303" i="92" s="1"/>
  <c r="AN300" i="17"/>
  <c r="H300" i="59" s="1"/>
  <c r="H300" i="92" s="1"/>
  <c r="AN297" i="17"/>
  <c r="H297" i="59" s="1"/>
  <c r="H297" i="92" s="1"/>
  <c r="AN294" i="17"/>
  <c r="H294" i="59" s="1"/>
  <c r="H294" i="92" s="1"/>
  <c r="AN291" i="17"/>
  <c r="H291" i="59" s="1"/>
  <c r="H291" i="92" s="1"/>
  <c r="AN288" i="17"/>
  <c r="H288" i="59" s="1"/>
  <c r="H288" i="92" s="1"/>
  <c r="AV455" i="17"/>
  <c r="I455" i="59" s="1"/>
  <c r="I455" i="92" s="1"/>
  <c r="AV452" i="17"/>
  <c r="I452" i="59" s="1"/>
  <c r="I452" i="92" s="1"/>
  <c r="AV440" i="17"/>
  <c r="I440" i="59" s="1"/>
  <c r="I440" i="92" s="1"/>
  <c r="AC32" i="81"/>
  <c r="I27" i="70" s="1"/>
  <c r="BD723" i="17"/>
  <c r="J723" i="59" s="1"/>
  <c r="BD460" i="17"/>
  <c r="J460" i="59" s="1"/>
  <c r="J460" i="92" s="1"/>
  <c r="BD457" i="17"/>
  <c r="J457" i="59" s="1"/>
  <c r="J457" i="92" s="1"/>
  <c r="Q118" i="55"/>
  <c r="Q119" i="55" s="1"/>
  <c r="I60" i="70" s="1"/>
  <c r="K265" i="61"/>
  <c r="K266" i="61" s="1"/>
  <c r="I115" i="70" s="1"/>
  <c r="K157" i="61"/>
  <c r="K158" i="61" s="1"/>
  <c r="I97" i="70" s="1"/>
  <c r="K127" i="61"/>
  <c r="K128" i="61" s="1"/>
  <c r="I92" i="70" s="1"/>
  <c r="K13" i="61"/>
  <c r="K14" i="61" s="1"/>
  <c r="I73" i="70" s="1"/>
  <c r="Q153" i="55"/>
  <c r="Q154" i="55" s="1"/>
  <c r="I66" i="70" s="1"/>
  <c r="S15" i="84"/>
  <c r="S16" i="84" s="1"/>
  <c r="J193" i="70" s="1"/>
  <c r="L163" i="61"/>
  <c r="L164" i="61" s="1"/>
  <c r="J98" i="70" s="1"/>
  <c r="BD771" i="17"/>
  <c r="J771" i="59" s="1"/>
  <c r="J771" i="92" s="1"/>
  <c r="BD760" i="17"/>
  <c r="J760" i="59" s="1"/>
  <c r="K87" i="61" s="1"/>
  <c r="BD757" i="17"/>
  <c r="J757" i="59" s="1"/>
  <c r="J757" i="92" s="1"/>
  <c r="BD749" i="17"/>
  <c r="J749" i="59" s="1"/>
  <c r="BD743" i="17"/>
  <c r="J743" i="59" s="1"/>
  <c r="BL761" i="17"/>
  <c r="K761" i="59" s="1"/>
  <c r="BL758" i="17"/>
  <c r="K758" i="59" s="1"/>
  <c r="K758" i="92" s="1"/>
  <c r="BL721" i="17"/>
  <c r="K721" i="59" s="1"/>
  <c r="BL718" i="17"/>
  <c r="K718" i="59" s="1"/>
  <c r="K718" i="92" s="1"/>
  <c r="BL715" i="17"/>
  <c r="K715" i="59" s="1"/>
  <c r="K715" i="92" s="1"/>
  <c r="BL712" i="17"/>
  <c r="K712" i="59" s="1"/>
  <c r="K712" i="92" s="1"/>
  <c r="BL709" i="17"/>
  <c r="K709" i="59" s="1"/>
  <c r="K709" i="92" s="1"/>
  <c r="BL706" i="17"/>
  <c r="K706" i="59" s="1"/>
  <c r="K706" i="92" s="1"/>
  <c r="BL703" i="17"/>
  <c r="K703" i="59" s="1"/>
  <c r="BL700" i="17"/>
  <c r="K700" i="59" s="1"/>
  <c r="K700" i="92" s="1"/>
  <c r="BL697" i="17"/>
  <c r="K697" i="59" s="1"/>
  <c r="K697" i="92" s="1"/>
  <c r="BL694" i="17"/>
  <c r="K694" i="59" s="1"/>
  <c r="K694" i="92" s="1"/>
  <c r="BL691" i="17"/>
  <c r="K691" i="59" s="1"/>
  <c r="K691" i="92" s="1"/>
  <c r="BL688" i="17"/>
  <c r="K688" i="59" s="1"/>
  <c r="K688" i="92" s="1"/>
  <c r="BL685" i="17"/>
  <c r="K685" i="59" s="1"/>
  <c r="K685" i="92" s="1"/>
  <c r="BL682" i="17"/>
  <c r="K682" i="59" s="1"/>
  <c r="M73" i="91" s="1"/>
  <c r="M74" i="91" s="1"/>
  <c r="BL679" i="17"/>
  <c r="K679" i="59" s="1"/>
  <c r="M71" i="91" s="1"/>
  <c r="M72" i="91" s="1"/>
  <c r="BL676" i="17"/>
  <c r="K676" i="59" s="1"/>
  <c r="K676" i="92" s="1"/>
  <c r="BL673" i="17"/>
  <c r="K673" i="59" s="1"/>
  <c r="K673" i="92" s="1"/>
  <c r="BL670" i="17"/>
  <c r="K670" i="59" s="1"/>
  <c r="K670" i="92" s="1"/>
  <c r="BL667" i="17"/>
  <c r="K667" i="59" s="1"/>
  <c r="K667" i="92" s="1"/>
  <c r="BL664" i="17"/>
  <c r="K664" i="59" s="1"/>
  <c r="BL661" i="17"/>
  <c r="K661" i="59" s="1"/>
  <c r="K661" i="92" s="1"/>
  <c r="BL658" i="17"/>
  <c r="K658" i="59" s="1"/>
  <c r="K658" i="92" s="1"/>
  <c r="BL655" i="17"/>
  <c r="K655" i="59" s="1"/>
  <c r="K655" i="92" s="1"/>
  <c r="BL652" i="17"/>
  <c r="K652" i="59" s="1"/>
  <c r="K652" i="92" s="1"/>
  <c r="BL649" i="17"/>
  <c r="K649" i="59" s="1"/>
  <c r="K649" i="92" s="1"/>
  <c r="BL646" i="17"/>
  <c r="K646" i="59" s="1"/>
  <c r="K646" i="92" s="1"/>
  <c r="BL643" i="17"/>
  <c r="K643" i="59" s="1"/>
  <c r="K643" i="92" s="1"/>
  <c r="BL640" i="17"/>
  <c r="K640" i="59" s="1"/>
  <c r="K640" i="92" s="1"/>
  <c r="BL637" i="17"/>
  <c r="K637" i="59" s="1"/>
  <c r="K637" i="92" s="1"/>
  <c r="BL634" i="17"/>
  <c r="K634" i="59" s="1"/>
  <c r="BL631" i="17"/>
  <c r="K631" i="59" s="1"/>
  <c r="K631" i="92" s="1"/>
  <c r="BL628" i="17"/>
  <c r="K628" i="59" s="1"/>
  <c r="K628" i="92" s="1"/>
  <c r="BL625" i="17"/>
  <c r="K625" i="59" s="1"/>
  <c r="L156" i="58" s="1"/>
  <c r="BL622" i="17"/>
  <c r="K622" i="59" s="1"/>
  <c r="BL619" i="17"/>
  <c r="K619" i="59" s="1"/>
  <c r="L153" i="58" s="1"/>
  <c r="BL613" i="17"/>
  <c r="K613" i="59" s="1"/>
  <c r="K613" i="92" s="1"/>
  <c r="BL610" i="17"/>
  <c r="K610" i="59" s="1"/>
  <c r="L122" i="58" s="1"/>
  <c r="BL607" i="17"/>
  <c r="K607" i="59" s="1"/>
  <c r="K607" i="92" s="1"/>
  <c r="BL604" i="17"/>
  <c r="K604" i="59" s="1"/>
  <c r="K604" i="92" s="1"/>
  <c r="BL601" i="17"/>
  <c r="K601" i="59" s="1"/>
  <c r="L139" i="58" s="1"/>
  <c r="BL598" i="17"/>
  <c r="K598" i="59" s="1"/>
  <c r="K598" i="92" s="1"/>
  <c r="BL595" i="17"/>
  <c r="K595" i="59" s="1"/>
  <c r="M59" i="91" s="1"/>
  <c r="M60" i="91" s="1"/>
  <c r="BL592" i="17"/>
  <c r="K592" i="59" s="1"/>
  <c r="BL589" i="17"/>
  <c r="K589" i="59" s="1"/>
  <c r="BL586" i="17"/>
  <c r="K586" i="59" s="1"/>
  <c r="BL583" i="17"/>
  <c r="K583" i="59" s="1"/>
  <c r="K583" i="92" s="1"/>
  <c r="BL580" i="17"/>
  <c r="K580" i="59" s="1"/>
  <c r="K580" i="92" s="1"/>
  <c r="BL577" i="17"/>
  <c r="K577" i="59" s="1"/>
  <c r="L108" i="58" s="1"/>
  <c r="BL574" i="17"/>
  <c r="K574" i="59" s="1"/>
  <c r="L180" i="58" s="1"/>
  <c r="BL571" i="17"/>
  <c r="K571" i="59" s="1"/>
  <c r="BL568" i="17"/>
  <c r="K568" i="59" s="1"/>
  <c r="BL565" i="17"/>
  <c r="K565" i="59" s="1"/>
  <c r="K565" i="92" s="1"/>
  <c r="BL562" i="17"/>
  <c r="K562" i="59" s="1"/>
  <c r="K562" i="92" s="1"/>
  <c r="BL559" i="17"/>
  <c r="K559" i="59" s="1"/>
  <c r="K559" i="92" s="1"/>
  <c r="BL556" i="17"/>
  <c r="K556" i="59" s="1"/>
  <c r="K556" i="92" s="1"/>
  <c r="BL553" i="17"/>
  <c r="K553" i="59" s="1"/>
  <c r="K553" i="92" s="1"/>
  <c r="BL550" i="17"/>
  <c r="K550" i="59" s="1"/>
  <c r="K550" i="92" s="1"/>
  <c r="BL547" i="17"/>
  <c r="K547" i="59" s="1"/>
  <c r="K547" i="92" s="1"/>
  <c r="BL544" i="17"/>
  <c r="K544" i="59" s="1"/>
  <c r="K544" i="92" s="1"/>
  <c r="BL541" i="17"/>
  <c r="K541" i="59" s="1"/>
  <c r="K541" i="92" s="1"/>
  <c r="BL538" i="17"/>
  <c r="K538" i="59" s="1"/>
  <c r="K538" i="92" s="1"/>
  <c r="BL535" i="17"/>
  <c r="K535" i="59" s="1"/>
  <c r="BL532" i="17"/>
  <c r="K532" i="59" s="1"/>
  <c r="BL529" i="17"/>
  <c r="K529" i="59" s="1"/>
  <c r="K529" i="92" s="1"/>
  <c r="BL526" i="17"/>
  <c r="K526" i="59" s="1"/>
  <c r="K526" i="92" s="1"/>
  <c r="S73" i="55"/>
  <c r="S58" i="55"/>
  <c r="S30" i="55"/>
  <c r="S133" i="55"/>
  <c r="S108" i="55"/>
  <c r="S13" i="55"/>
  <c r="S14" i="55" s="1"/>
  <c r="J44" i="70" s="1"/>
  <c r="AN38" i="17"/>
  <c r="H38" i="59" s="1"/>
  <c r="M18" i="91"/>
  <c r="M19" i="91" s="1"/>
  <c r="K29" i="92"/>
  <c r="I111" i="58"/>
  <c r="H586" i="92"/>
  <c r="G16" i="63"/>
  <c r="G5" i="61"/>
  <c r="F135" i="92"/>
  <c r="F123" i="92"/>
  <c r="H23" i="89"/>
  <c r="H24" i="89" s="1"/>
  <c r="E206" i="70" s="1"/>
  <c r="K152" i="92"/>
  <c r="L59" i="61"/>
  <c r="L61" i="61" s="1"/>
  <c r="L62" i="61" s="1"/>
  <c r="J81" i="70" s="1"/>
  <c r="I20" i="91"/>
  <c r="I21" i="91" s="1"/>
  <c r="G88" i="92"/>
  <c r="H615" i="92"/>
  <c r="I149" i="58"/>
  <c r="L106" i="58"/>
  <c r="K570" i="92"/>
  <c r="I46" i="91"/>
  <c r="I48" i="91" s="1"/>
  <c r="H45" i="58"/>
  <c r="G356" i="92"/>
  <c r="G246" i="92"/>
  <c r="H246" i="61"/>
  <c r="F325" i="92"/>
  <c r="G12" i="58"/>
  <c r="G374" i="92"/>
  <c r="H24" i="58"/>
  <c r="K664" i="92"/>
  <c r="M31" i="91"/>
  <c r="G759" i="92"/>
  <c r="H81" i="61"/>
  <c r="I16" i="91"/>
  <c r="I17" i="91" s="1"/>
  <c r="G28" i="92"/>
  <c r="G732" i="92"/>
  <c r="H21" i="61"/>
  <c r="H293" i="61"/>
  <c r="H295" i="61" s="1"/>
  <c r="G183" i="92"/>
  <c r="K39" i="61"/>
  <c r="J734" i="92"/>
  <c r="H157" i="92"/>
  <c r="I13" i="63"/>
  <c r="J29" i="61"/>
  <c r="I147" i="92"/>
  <c r="H360" i="92"/>
  <c r="I52" i="58"/>
  <c r="H281" i="61"/>
  <c r="G776" i="92"/>
  <c r="K46" i="58"/>
  <c r="J359" i="92"/>
  <c r="J245" i="92"/>
  <c r="K240" i="61"/>
  <c r="K230" i="92"/>
  <c r="L209" i="61"/>
  <c r="L211" i="61" s="1"/>
  <c r="L212" i="61" s="1"/>
  <c r="J106" i="70" s="1"/>
  <c r="K26" i="92"/>
  <c r="M8" i="89"/>
  <c r="M10" i="89" s="1"/>
  <c r="J199" i="70" s="1"/>
  <c r="F95" i="91"/>
  <c r="F96" i="91" s="1"/>
  <c r="E196" i="58"/>
  <c r="D721" i="92"/>
  <c r="G154" i="92"/>
  <c r="H10" i="63"/>
  <c r="E575" i="92"/>
  <c r="F181" i="58"/>
  <c r="K25" i="92"/>
  <c r="L66" i="58"/>
  <c r="K83" i="91"/>
  <c r="K84" i="91" s="1"/>
  <c r="J25" i="83"/>
  <c r="I688" i="92"/>
  <c r="F153" i="92"/>
  <c r="G9" i="63"/>
  <c r="H186" i="92"/>
  <c r="I15" i="63"/>
  <c r="J183" i="92"/>
  <c r="K293" i="61"/>
  <c r="H408" i="92"/>
  <c r="I221" i="58"/>
  <c r="I223" i="58" s="1"/>
  <c r="J197" i="92"/>
  <c r="K143" i="61"/>
  <c r="K96" i="61"/>
  <c r="K97" i="61" s="1"/>
  <c r="K98" i="61" s="1"/>
  <c r="I87" i="70" s="1"/>
  <c r="J179" i="92"/>
  <c r="J137" i="92"/>
  <c r="K6" i="61"/>
  <c r="K194" i="92"/>
  <c r="L137" i="61"/>
  <c r="M30" i="91"/>
  <c r="M32" i="91" s="1"/>
  <c r="K116" i="92"/>
  <c r="J283" i="61"/>
  <c r="J285" i="61" s="1"/>
  <c r="J286" i="61" s="1"/>
  <c r="H118" i="70" s="1"/>
  <c r="I256" i="92"/>
  <c r="G593" i="92"/>
  <c r="H118" i="58"/>
  <c r="K748" i="92"/>
  <c r="L177" i="61"/>
  <c r="I163" i="92"/>
  <c r="J54" i="61"/>
  <c r="J55" i="61" s="1"/>
  <c r="J56" i="61" s="1"/>
  <c r="H80" i="70" s="1"/>
  <c r="D731" i="92"/>
  <c r="E15" i="61"/>
  <c r="G40" i="70"/>
  <c r="G31" i="93" s="1"/>
  <c r="G401" i="92"/>
  <c r="H214" i="58"/>
  <c r="L89" i="91"/>
  <c r="L90" i="91" s="1"/>
  <c r="J713" i="92"/>
  <c r="E298" i="61"/>
  <c r="E300" i="61" s="1"/>
  <c r="D250" i="92"/>
  <c r="G250" i="92"/>
  <c r="H298" i="61"/>
  <c r="K97" i="91"/>
  <c r="K98" i="91" s="1"/>
  <c r="I722" i="92"/>
  <c r="K278" i="61"/>
  <c r="J257" i="92"/>
  <c r="K167" i="61"/>
  <c r="K169" i="61" s="1"/>
  <c r="K170" i="61" s="1"/>
  <c r="I99" i="70" s="1"/>
  <c r="J209" i="92"/>
  <c r="K113" i="61"/>
  <c r="K115" i="61" s="1"/>
  <c r="K116" i="61" s="1"/>
  <c r="I90" i="70" s="1"/>
  <c r="J173" i="92"/>
  <c r="L46" i="58"/>
  <c r="L47" i="58" s="1"/>
  <c r="K359" i="92"/>
  <c r="L32" i="60"/>
  <c r="K38" i="92"/>
  <c r="M6" i="91"/>
  <c r="M7" i="91" s="1"/>
  <c r="K11" i="92"/>
  <c r="K592" i="92"/>
  <c r="L117" i="58"/>
  <c r="I231" i="92"/>
  <c r="J215" i="61"/>
  <c r="L65" i="91"/>
  <c r="L66" i="91" s="1"/>
  <c r="J662" i="92"/>
  <c r="J732" i="92"/>
  <c r="K21" i="61"/>
  <c r="J89" i="92"/>
  <c r="L22" i="91"/>
  <c r="L23" i="91" s="1"/>
  <c r="L24" i="60"/>
  <c r="K497" i="92"/>
  <c r="L114" i="61"/>
  <c r="K182" i="92"/>
  <c r="F193" i="58"/>
  <c r="E724" i="92"/>
  <c r="J298" i="61"/>
  <c r="J300" i="61" s="1"/>
  <c r="H179" i="61"/>
  <c r="G215" i="92"/>
  <c r="G184" i="92"/>
  <c r="H294" i="61"/>
  <c r="G700" i="92"/>
  <c r="H203" i="58"/>
  <c r="G561" i="92"/>
  <c r="H188" i="58"/>
  <c r="J222" i="61"/>
  <c r="J223" i="61" s="1"/>
  <c r="J224" i="61" s="1"/>
  <c r="H108" i="70" s="1"/>
  <c r="I242" i="92"/>
  <c r="F601" i="92"/>
  <c r="G139" i="58"/>
  <c r="E109" i="58"/>
  <c r="D578" i="92"/>
  <c r="H244" i="92"/>
  <c r="I234" i="61"/>
  <c r="M69" i="91"/>
  <c r="M70" i="91" s="1"/>
  <c r="K677" i="92"/>
  <c r="H28" i="60"/>
  <c r="H29" i="60" s="1"/>
  <c r="F19" i="70" s="1"/>
  <c r="G65" i="92"/>
  <c r="AE21" i="81"/>
  <c r="AF29" i="81" s="1"/>
  <c r="BD42" i="17"/>
  <c r="J42" i="59" s="1"/>
  <c r="J42" i="92" s="1"/>
  <c r="K191" i="58"/>
  <c r="J724" i="92"/>
  <c r="K193" i="58"/>
  <c r="H14" i="91"/>
  <c r="H15" i="91" s="1"/>
  <c r="F27" i="92"/>
  <c r="Q17" i="81"/>
  <c r="K136" i="55"/>
  <c r="J191" i="92"/>
  <c r="K131" i="61"/>
  <c r="K133" i="61" s="1"/>
  <c r="K134" i="61" s="1"/>
  <c r="I93" i="70" s="1"/>
  <c r="K114" i="61"/>
  <c r="J182" i="92"/>
  <c r="AF9" i="81"/>
  <c r="AC33" i="81" s="1"/>
  <c r="I28" i="70" s="1"/>
  <c r="BD98" i="17"/>
  <c r="J98" i="59" s="1"/>
  <c r="J98" i="92" s="1"/>
  <c r="AF7" i="81"/>
  <c r="BD95" i="17"/>
  <c r="J95" i="59" s="1"/>
  <c r="J95" i="92" s="1"/>
  <c r="K404" i="92"/>
  <c r="L217" i="58"/>
  <c r="L13" i="58"/>
  <c r="K353" i="92"/>
  <c r="K212" i="92"/>
  <c r="L173" i="61"/>
  <c r="L77" i="61"/>
  <c r="K167" i="92"/>
  <c r="L88" i="58"/>
  <c r="K91" i="58"/>
  <c r="K94" i="58" s="1"/>
  <c r="K33" i="60"/>
  <c r="H578" i="92"/>
  <c r="I109" i="58"/>
  <c r="J161" i="61"/>
  <c r="J163" i="61" s="1"/>
  <c r="J164" i="61" s="1"/>
  <c r="H98" i="70" s="1"/>
  <c r="I206" i="92"/>
  <c r="X207" i="17"/>
  <c r="F207" i="59" s="1"/>
  <c r="X183" i="17"/>
  <c r="F183" i="59" s="1"/>
  <c r="X171" i="17"/>
  <c r="F171" i="59" s="1"/>
  <c r="X156" i="17"/>
  <c r="F156" i="59" s="1"/>
  <c r="X144" i="17"/>
  <c r="F144" i="59" s="1"/>
  <c r="X120" i="17"/>
  <c r="F120" i="59" s="1"/>
  <c r="F120" i="92" s="1"/>
  <c r="X105" i="17"/>
  <c r="F105" i="59" s="1"/>
  <c r="F105" i="92" s="1"/>
  <c r="X93" i="17"/>
  <c r="F93" i="59" s="1"/>
  <c r="X66" i="17"/>
  <c r="F66" i="59" s="1"/>
  <c r="F66" i="92" s="1"/>
  <c r="X58" i="81"/>
  <c r="AN794" i="17"/>
  <c r="H794" i="59" s="1"/>
  <c r="H794" i="92" s="1"/>
  <c r="H732" i="92"/>
  <c r="J380" i="92"/>
  <c r="I751" i="92"/>
  <c r="J195" i="61"/>
  <c r="J37" i="87"/>
  <c r="J38" i="87" s="1"/>
  <c r="J40" i="87" s="1"/>
  <c r="P56" i="56"/>
  <c r="K586" i="92"/>
  <c r="L111" i="58"/>
  <c r="G89" i="92"/>
  <c r="F225" i="92"/>
  <c r="I22" i="83"/>
  <c r="K197" i="61"/>
  <c r="K199" i="61" s="1"/>
  <c r="K200" i="61" s="1"/>
  <c r="I104" i="70" s="1"/>
  <c r="K60" i="61"/>
  <c r="L203" i="61"/>
  <c r="K595" i="92"/>
  <c r="K258" i="92"/>
  <c r="J28" i="92"/>
  <c r="L16" i="91"/>
  <c r="L17" i="91" s="1"/>
  <c r="I203" i="61"/>
  <c r="H227" i="92"/>
  <c r="E198" i="92"/>
  <c r="F19" i="63"/>
  <c r="K41" i="58"/>
  <c r="I99" i="91"/>
  <c r="I100" i="91" s="1"/>
  <c r="K39" i="58"/>
  <c r="G764" i="92"/>
  <c r="H402" i="92"/>
  <c r="H189" i="92"/>
  <c r="I96" i="61"/>
  <c r="I187" i="92"/>
  <c r="K739" i="92"/>
  <c r="M27" i="91"/>
  <c r="L253" i="61"/>
  <c r="L254" i="61" s="1"/>
  <c r="J113" i="70" s="1"/>
  <c r="M27" i="89"/>
  <c r="M29" i="89" s="1"/>
  <c r="J208" i="70" s="1"/>
  <c r="F406" i="92"/>
  <c r="F24" i="92"/>
  <c r="G245" i="92"/>
  <c r="H683" i="92"/>
  <c r="H575" i="92"/>
  <c r="I232" i="92"/>
  <c r="K17" i="89"/>
  <c r="K18" i="89" s="1"/>
  <c r="H203" i="70" s="1"/>
  <c r="D762" i="92"/>
  <c r="E6" i="60"/>
  <c r="E7" i="60" s="1"/>
  <c r="C15" i="70" s="1"/>
  <c r="G263" i="61"/>
  <c r="J63" i="61"/>
  <c r="J213" i="61"/>
  <c r="J39" i="91"/>
  <c r="J40" i="91" s="1"/>
  <c r="K59" i="92"/>
  <c r="K638" i="92"/>
  <c r="H528" i="92"/>
  <c r="K245" i="92"/>
  <c r="I578" i="92"/>
  <c r="H116" i="58"/>
  <c r="K204" i="61"/>
  <c r="K205" i="61" s="1"/>
  <c r="K206" i="61" s="1"/>
  <c r="I105" i="70" s="1"/>
  <c r="J229" i="92"/>
  <c r="I88" i="92"/>
  <c r="K20" i="91"/>
  <c r="K21" i="91" s="1"/>
  <c r="I53" i="61"/>
  <c r="I55" i="61" s="1"/>
  <c r="I56" i="61" s="1"/>
  <c r="G80" i="70" s="1"/>
  <c r="H151" i="92"/>
  <c r="H380" i="92"/>
  <c r="I93" i="58"/>
  <c r="H742" i="92"/>
  <c r="I141" i="61"/>
  <c r="J240" i="92"/>
  <c r="K210" i="61"/>
  <c r="I728" i="92"/>
  <c r="J160" i="58"/>
  <c r="K165" i="61"/>
  <c r="J746" i="92"/>
  <c r="G179" i="92"/>
  <c r="H96" i="61"/>
  <c r="D6" i="92"/>
  <c r="F4" i="89"/>
  <c r="F5" i="89" s="1"/>
  <c r="C197" i="70" s="1"/>
  <c r="K215" i="92"/>
  <c r="L179" i="61"/>
  <c r="L181" i="61" s="1"/>
  <c r="L182" i="61" s="1"/>
  <c r="J101" i="70" s="1"/>
  <c r="M22" i="91"/>
  <c r="M23" i="91" s="1"/>
  <c r="K89" i="92"/>
  <c r="K65" i="92"/>
  <c r="L28" i="60"/>
  <c r="L29" i="60" s="1"/>
  <c r="J19" i="70" s="1"/>
  <c r="AI20" i="81"/>
  <c r="AJ28" i="81" s="1"/>
  <c r="BL41" i="17"/>
  <c r="K41" i="59" s="1"/>
  <c r="K41" i="92" s="1"/>
  <c r="J602" i="92"/>
  <c r="L278" i="61"/>
  <c r="H223" i="92"/>
  <c r="I192" i="61"/>
  <c r="I193" i="61" s="1"/>
  <c r="I194" i="61" s="1"/>
  <c r="G103" i="70" s="1"/>
  <c r="J176" i="92"/>
  <c r="I379" i="92"/>
  <c r="J92" i="58"/>
  <c r="BL95" i="17"/>
  <c r="K95" i="59" s="1"/>
  <c r="K95" i="92" s="1"/>
  <c r="H89" i="91"/>
  <c r="H90" i="91" s="1"/>
  <c r="F713" i="92"/>
  <c r="L14" i="91"/>
  <c r="L15" i="91" s="1"/>
  <c r="J27" i="92"/>
  <c r="K797" i="92"/>
  <c r="M101" i="91"/>
  <c r="M102" i="91" s="1"/>
  <c r="K30" i="63"/>
  <c r="F102" i="61"/>
  <c r="F103" i="61" s="1"/>
  <c r="F104" i="61" s="1"/>
  <c r="D88" i="70" s="1"/>
  <c r="E180" i="92"/>
  <c r="G15" i="87"/>
  <c r="J34" i="56"/>
  <c r="G797" i="92"/>
  <c r="I101" i="91"/>
  <c r="I102" i="91" s="1"/>
  <c r="AF791" i="17"/>
  <c r="G791" i="59" s="1"/>
  <c r="G791" i="92" s="1"/>
  <c r="T46" i="81"/>
  <c r="G761" i="92"/>
  <c r="H93" i="61"/>
  <c r="G141" i="92"/>
  <c r="H17" i="61"/>
  <c r="H19" i="61" s="1"/>
  <c r="H20" i="61" s="1"/>
  <c r="F74" i="70" s="1"/>
  <c r="G135" i="92"/>
  <c r="H5" i="61"/>
  <c r="J230" i="92"/>
  <c r="K209" i="61"/>
  <c r="K211" i="61" s="1"/>
  <c r="K212" i="61" s="1"/>
  <c r="I106" i="70" s="1"/>
  <c r="K191" i="61"/>
  <c r="K193" i="61" s="1"/>
  <c r="K194" i="61" s="1"/>
  <c r="I103" i="70" s="1"/>
  <c r="J221" i="92"/>
  <c r="K14" i="63"/>
  <c r="J158" i="92"/>
  <c r="J110" i="92"/>
  <c r="L11" i="89"/>
  <c r="L12" i="89" s="1"/>
  <c r="I200" i="70" s="1"/>
  <c r="K233" i="92"/>
  <c r="L227" i="61"/>
  <c r="K203" i="92"/>
  <c r="L155" i="61"/>
  <c r="L157" i="61" s="1"/>
  <c r="L158" i="61" s="1"/>
  <c r="J97" i="70" s="1"/>
  <c r="AI13" i="81"/>
  <c r="BL101" i="17"/>
  <c r="K101" i="59" s="1"/>
  <c r="K101" i="92" s="1"/>
  <c r="AI18" i="81"/>
  <c r="AJ26" i="81" s="1"/>
  <c r="AG34" i="81" s="1"/>
  <c r="J29" i="70" s="1"/>
  <c r="BL74" i="17"/>
  <c r="K74" i="59" s="1"/>
  <c r="K74" i="92" s="1"/>
  <c r="J615" i="92"/>
  <c r="X222" i="17"/>
  <c r="F222" i="59" s="1"/>
  <c r="X204" i="17"/>
  <c r="F204" i="59" s="1"/>
  <c r="X192" i="17"/>
  <c r="F192" i="59" s="1"/>
  <c r="X177" i="17"/>
  <c r="F177" i="59" s="1"/>
  <c r="X162" i="17"/>
  <c r="F162" i="59" s="1"/>
  <c r="X150" i="17"/>
  <c r="F150" i="59" s="1"/>
  <c r="X138" i="17"/>
  <c r="F138" i="59" s="1"/>
  <c r="X126" i="17"/>
  <c r="F126" i="59" s="1"/>
  <c r="F126" i="92" s="1"/>
  <c r="X114" i="17"/>
  <c r="F114" i="59" s="1"/>
  <c r="F114" i="92" s="1"/>
  <c r="O10" i="81"/>
  <c r="X99" i="17"/>
  <c r="F99" i="59" s="1"/>
  <c r="F99" i="92" s="1"/>
  <c r="X87" i="17"/>
  <c r="F87" i="59" s="1"/>
  <c r="F87" i="92" s="1"/>
  <c r="X72" i="17"/>
  <c r="F72" i="59" s="1"/>
  <c r="F72" i="92" s="1"/>
  <c r="X57" i="17"/>
  <c r="F57" i="59" s="1"/>
  <c r="F57" i="92" s="1"/>
  <c r="J16" i="87"/>
  <c r="P55" i="56"/>
  <c r="L40" i="58"/>
  <c r="L6" i="61"/>
  <c r="L7" i="61" s="1"/>
  <c r="L8" i="61" s="1"/>
  <c r="J72" i="70" s="1"/>
  <c r="M32" i="81"/>
  <c r="E27" i="70" s="1"/>
  <c r="G688" i="92"/>
  <c r="I139" i="92"/>
  <c r="I198" i="92"/>
  <c r="G23" i="60"/>
  <c r="F496" i="92"/>
  <c r="H207" i="92"/>
  <c r="I21" i="63"/>
  <c r="J743" i="92"/>
  <c r="K147" i="61"/>
  <c r="K761" i="92"/>
  <c r="L93" i="61"/>
  <c r="L207" i="61"/>
  <c r="K753" i="92"/>
  <c r="K610" i="92"/>
  <c r="L114" i="58"/>
  <c r="K589" i="92"/>
  <c r="H4" i="89"/>
  <c r="H5" i="89" s="1"/>
  <c r="E197" i="70" s="1"/>
  <c r="I773" i="92"/>
  <c r="G21" i="58"/>
  <c r="K104" i="58"/>
  <c r="L159" i="58"/>
  <c r="J374" i="92"/>
  <c r="H165" i="61"/>
  <c r="G746" i="92"/>
  <c r="J122" i="58"/>
  <c r="I610" i="92"/>
  <c r="H603" i="92"/>
  <c r="J63" i="91"/>
  <c r="J64" i="91" s="1"/>
  <c r="I211" i="92"/>
  <c r="J168" i="61"/>
  <c r="F39" i="61"/>
  <c r="E734" i="92"/>
  <c r="I213" i="92"/>
  <c r="J23" i="63"/>
  <c r="H186" i="61"/>
  <c r="K686" i="92"/>
  <c r="H7" i="92"/>
  <c r="D521" i="92"/>
  <c r="J754" i="92"/>
  <c r="L198" i="58"/>
  <c r="F36" i="61"/>
  <c r="F37" i="61" s="1"/>
  <c r="F38" i="61" s="1"/>
  <c r="D77" i="70" s="1"/>
  <c r="I22" i="58"/>
  <c r="J231" i="61"/>
  <c r="J593" i="92"/>
  <c r="J624" i="92"/>
  <c r="J401" i="92"/>
  <c r="K243" i="61"/>
  <c r="G213" i="58"/>
  <c r="M59" i="81"/>
  <c r="M60" i="81" s="1"/>
  <c r="E36" i="70" s="1"/>
  <c r="F745" i="92"/>
  <c r="I293" i="61"/>
  <c r="K110" i="58"/>
  <c r="K42" i="61"/>
  <c r="I27" i="92"/>
  <c r="G407" i="92"/>
  <c r="K21" i="92"/>
  <c r="L60" i="61"/>
  <c r="L19" i="60"/>
  <c r="L20" i="60" s="1"/>
  <c r="J18" i="70" s="1"/>
  <c r="J23" i="70" s="1"/>
  <c r="F34" i="93" s="1"/>
  <c r="K254" i="92"/>
  <c r="I470" i="92"/>
  <c r="M79" i="91"/>
  <c r="M80" i="91" s="1"/>
  <c r="G8" i="89"/>
  <c r="G10" i="89" s="1"/>
  <c r="D199" i="70" s="1"/>
  <c r="G287" i="61"/>
  <c r="H767" i="92"/>
  <c r="L195" i="58"/>
  <c r="K720" i="92"/>
  <c r="L71" i="91"/>
  <c r="L72" i="91" s="1"/>
  <c r="J679" i="92"/>
  <c r="H238" i="92"/>
  <c r="I257" i="61"/>
  <c r="I259" i="61" s="1"/>
  <c r="I260" i="61" s="1"/>
  <c r="G114" i="70" s="1"/>
  <c r="I158" i="58"/>
  <c r="H627" i="92"/>
  <c r="K201" i="58"/>
  <c r="J636" i="92"/>
  <c r="I730" i="92"/>
  <c r="J9" i="61"/>
  <c r="AN791" i="17"/>
  <c r="H791" i="59" s="1"/>
  <c r="H791" i="92" s="1"/>
  <c r="E15" i="63"/>
  <c r="D186" i="92"/>
  <c r="I214" i="92"/>
  <c r="J174" i="61"/>
  <c r="J175" i="61" s="1"/>
  <c r="J176" i="61" s="1"/>
  <c r="H100" i="70" s="1"/>
  <c r="L213" i="58"/>
  <c r="K400" i="92"/>
  <c r="L298" i="61"/>
  <c r="K250" i="92"/>
  <c r="H405" i="92"/>
  <c r="I218" i="58"/>
  <c r="H357" i="92"/>
  <c r="I14" i="58"/>
  <c r="I25" i="58" s="1"/>
  <c r="J47" i="56"/>
  <c r="I50" i="56" s="1"/>
  <c r="I51" i="56" s="1"/>
  <c r="E178" i="70" s="1"/>
  <c r="G9" i="87"/>
  <c r="G755" i="92"/>
  <c r="H290" i="61"/>
  <c r="H47" i="61"/>
  <c r="H49" i="61" s="1"/>
  <c r="H50" i="61" s="1"/>
  <c r="F79" i="70" s="1"/>
  <c r="G150" i="92"/>
  <c r="J410" i="92"/>
  <c r="K222" i="58"/>
  <c r="K137" i="61"/>
  <c r="J194" i="92"/>
  <c r="AI5" i="82"/>
  <c r="BL449" i="17"/>
  <c r="K449" i="59" s="1"/>
  <c r="K449" i="92" s="1"/>
  <c r="L33" i="60"/>
  <c r="K419" i="92"/>
  <c r="K239" i="92"/>
  <c r="L263" i="61"/>
  <c r="L265" i="61" s="1"/>
  <c r="L266" i="61" s="1"/>
  <c r="J115" i="70" s="1"/>
  <c r="K197" i="92"/>
  <c r="L143" i="61"/>
  <c r="L145" i="61" s="1"/>
  <c r="L146" i="61" s="1"/>
  <c r="J95" i="70" s="1"/>
  <c r="I679" i="92"/>
  <c r="H752" i="92"/>
  <c r="I201" i="61"/>
  <c r="X198" i="17"/>
  <c r="F198" i="59" s="1"/>
  <c r="X186" i="17"/>
  <c r="F186" i="59" s="1"/>
  <c r="X168" i="17"/>
  <c r="F168" i="59" s="1"/>
  <c r="X147" i="17"/>
  <c r="F147" i="59" s="1"/>
  <c r="X132" i="17"/>
  <c r="F132" i="59" s="1"/>
  <c r="F132" i="92" s="1"/>
  <c r="X108" i="17"/>
  <c r="F108" i="59" s="1"/>
  <c r="F108" i="92" s="1"/>
  <c r="X96" i="17"/>
  <c r="F96" i="59" s="1"/>
  <c r="F96" i="92" s="1"/>
  <c r="X78" i="17"/>
  <c r="F78" i="59" s="1"/>
  <c r="F78" i="92" s="1"/>
  <c r="X60" i="17"/>
  <c r="F60" i="59" s="1"/>
  <c r="J215" i="92"/>
  <c r="L12" i="63"/>
  <c r="K736" i="92"/>
  <c r="E761" i="92"/>
  <c r="F157" i="92"/>
  <c r="G13" i="63"/>
  <c r="H180" i="92"/>
  <c r="I102" i="61"/>
  <c r="I103" i="61" s="1"/>
  <c r="I104" i="61" s="1"/>
  <c r="G88" i="70" s="1"/>
  <c r="L107" i="58"/>
  <c r="K571" i="92"/>
  <c r="S21" i="55"/>
  <c r="AG5" i="82"/>
  <c r="G216" i="58"/>
  <c r="G532" i="92"/>
  <c r="H198" i="92"/>
  <c r="I82" i="58"/>
  <c r="I84" i="58" s="1"/>
  <c r="J140" i="92"/>
  <c r="G773" i="92"/>
  <c r="D234" i="92"/>
  <c r="E233" i="61"/>
  <c r="E59" i="58"/>
  <c r="K146" i="92"/>
  <c r="H237" i="61"/>
  <c r="H160" i="58"/>
  <c r="I91" i="91"/>
  <c r="I92" i="91" s="1"/>
  <c r="G147" i="92"/>
  <c r="I16" i="58"/>
  <c r="H145" i="92"/>
  <c r="H213" i="92"/>
  <c r="I195" i="61"/>
  <c r="J90" i="61"/>
  <c r="J91" i="61" s="1"/>
  <c r="J92" i="61" s="1"/>
  <c r="H86" i="70" s="1"/>
  <c r="J179" i="61"/>
  <c r="J628" i="92"/>
  <c r="K27" i="63"/>
  <c r="L57" i="91"/>
  <c r="L58" i="91" s="1"/>
  <c r="L245" i="61"/>
  <c r="L247" i="61" s="1"/>
  <c r="L248" i="61" s="1"/>
  <c r="J112" i="70" s="1"/>
  <c r="L258" i="61"/>
  <c r="L259" i="61" s="1"/>
  <c r="L260" i="61" s="1"/>
  <c r="J114" i="70" s="1"/>
  <c r="K574" i="92"/>
  <c r="E749" i="92"/>
  <c r="H40" i="70"/>
  <c r="G32" i="93" s="1"/>
  <c r="J9" i="92"/>
  <c r="L30" i="63"/>
  <c r="L203" i="58"/>
  <c r="J15" i="63"/>
  <c r="H133" i="58"/>
  <c r="H93" i="58"/>
  <c r="L27" i="89"/>
  <c r="L29" i="89" s="1"/>
  <c r="I208" i="70" s="1"/>
  <c r="L24" i="83"/>
  <c r="H770" i="92"/>
  <c r="H354" i="92"/>
  <c r="J198" i="61"/>
  <c r="J199" i="61" s="1"/>
  <c r="J200" i="61" s="1"/>
  <c r="H104" i="70" s="1"/>
  <c r="I226" i="92"/>
  <c r="BL98" i="17"/>
  <c r="K98" i="59" s="1"/>
  <c r="K98" i="92" s="1"/>
  <c r="J616" i="92"/>
  <c r="K150" i="58"/>
  <c r="K351" i="92"/>
  <c r="M39" i="91"/>
  <c r="M40" i="91" s="1"/>
  <c r="J702" i="92"/>
  <c r="K58" i="58"/>
  <c r="K59" i="58" s="1"/>
  <c r="H115" i="92"/>
  <c r="J19" i="89"/>
  <c r="J20" i="89" s="1"/>
  <c r="G204" i="70" s="1"/>
  <c r="J103" i="58"/>
  <c r="K55" i="91"/>
  <c r="K56" i="91" s="1"/>
  <c r="H248" i="92"/>
  <c r="I89" i="92"/>
  <c r="K22" i="91"/>
  <c r="K23" i="91" s="1"/>
  <c r="J768" i="92"/>
  <c r="K225" i="61"/>
  <c r="I153" i="61"/>
  <c r="H744" i="92"/>
  <c r="H199" i="92"/>
  <c r="I39" i="61"/>
  <c r="H734" i="92"/>
  <c r="I761" i="92"/>
  <c r="J93" i="61"/>
  <c r="G254" i="92"/>
  <c r="H271" i="61"/>
  <c r="H272" i="61" s="1"/>
  <c r="H273" i="61" s="1"/>
  <c r="F116" i="70" s="1"/>
  <c r="G18" i="63"/>
  <c r="F195" i="92"/>
  <c r="I60" i="92"/>
  <c r="J19" i="60"/>
  <c r="J20" i="60" s="1"/>
  <c r="H18" i="70" s="1"/>
  <c r="I19" i="58"/>
  <c r="H369" i="92"/>
  <c r="D116" i="92"/>
  <c r="F30" i="91"/>
  <c r="F32" i="91" s="1"/>
  <c r="E10" i="92"/>
  <c r="F39" i="58"/>
  <c r="F42" i="58" s="1"/>
  <c r="M40" i="55"/>
  <c r="U9" i="82"/>
  <c r="R82" i="56"/>
  <c r="R15" i="56"/>
  <c r="Q17" i="56" s="1"/>
  <c r="Q18" i="56" s="1"/>
  <c r="Q19" i="56" s="1"/>
  <c r="I174" i="70" s="1"/>
  <c r="J407" i="92"/>
  <c r="K220" i="58"/>
  <c r="K161" i="61"/>
  <c r="J206" i="92"/>
  <c r="AF13" i="81"/>
  <c r="BD101" i="17"/>
  <c r="J101" i="59" s="1"/>
  <c r="J101" i="92" s="1"/>
  <c r="L222" i="58"/>
  <c r="K410" i="92"/>
  <c r="K113" i="92"/>
  <c r="M17" i="89"/>
  <c r="M18" i="89" s="1"/>
  <c r="J203" i="70" s="1"/>
  <c r="L224" i="58"/>
  <c r="K243" i="92"/>
  <c r="L228" i="61"/>
  <c r="L229" i="61" s="1"/>
  <c r="L230" i="61" s="1"/>
  <c r="J109" i="70" s="1"/>
  <c r="H69" i="58"/>
  <c r="H71" i="58" s="1"/>
  <c r="H72" i="58" s="1"/>
  <c r="H73" i="58" s="1"/>
  <c r="F7" i="70" s="1"/>
  <c r="G319" i="92"/>
  <c r="X213" i="17"/>
  <c r="F213" i="59" s="1"/>
  <c r="X180" i="17"/>
  <c r="F180" i="59" s="1"/>
  <c r="X165" i="17"/>
  <c r="F165" i="59" s="1"/>
  <c r="X141" i="17"/>
  <c r="F141" i="59" s="1"/>
  <c r="G17" i="61" s="1"/>
  <c r="X129" i="17"/>
  <c r="F129" i="59" s="1"/>
  <c r="X117" i="17"/>
  <c r="F117" i="59" s="1"/>
  <c r="F117" i="92" s="1"/>
  <c r="X102" i="17"/>
  <c r="F102" i="59" s="1"/>
  <c r="F102" i="92" s="1"/>
  <c r="X90" i="17"/>
  <c r="F90" i="59" s="1"/>
  <c r="F90" i="92" s="1"/>
  <c r="X75" i="17"/>
  <c r="F75" i="59" s="1"/>
  <c r="F75" i="92" s="1"/>
  <c r="X63" i="17"/>
  <c r="F63" i="59" s="1"/>
  <c r="F63" i="92" s="1"/>
  <c r="J182" i="58"/>
  <c r="I31" i="58"/>
  <c r="I32" i="58" s="1"/>
  <c r="K140" i="92"/>
  <c r="H181" i="61"/>
  <c r="H182" i="61" s="1"/>
  <c r="F101" i="70" s="1"/>
  <c r="H632" i="92"/>
  <c r="K204" i="58"/>
  <c r="J716" i="92"/>
  <c r="F448" i="92"/>
  <c r="G76" i="58"/>
  <c r="G209" i="61"/>
  <c r="G211" i="61" s="1"/>
  <c r="G212" i="61" s="1"/>
  <c r="E106" i="70" s="1"/>
  <c r="F230" i="92"/>
  <c r="K703" i="92"/>
  <c r="M85" i="91"/>
  <c r="M86" i="91" s="1"/>
  <c r="J521" i="92"/>
  <c r="J760" i="92"/>
  <c r="F28" i="92"/>
  <c r="I83" i="91"/>
  <c r="I84" i="91" s="1"/>
  <c r="K401" i="92"/>
  <c r="H108" i="61"/>
  <c r="G159" i="92"/>
  <c r="I234" i="92"/>
  <c r="J233" i="61"/>
  <c r="H152" i="58"/>
  <c r="K185" i="61"/>
  <c r="K187" i="61" s="1"/>
  <c r="K188" i="61" s="1"/>
  <c r="I102" i="70" s="1"/>
  <c r="E118" i="58"/>
  <c r="D747" i="92"/>
  <c r="I10" i="91"/>
  <c r="I11" i="91" s="1"/>
  <c r="J108" i="58"/>
  <c r="K180" i="61"/>
  <c r="K181" i="61" s="1"/>
  <c r="K182" i="61" s="1"/>
  <c r="I101" i="70" s="1"/>
  <c r="G702" i="92"/>
  <c r="J83" i="91"/>
  <c r="J84" i="91" s="1"/>
  <c r="I25" i="83"/>
  <c r="K24" i="61"/>
  <c r="J60" i="61"/>
  <c r="F9" i="92"/>
  <c r="G6" i="60"/>
  <c r="G7" i="60" s="1"/>
  <c r="E15" i="70" s="1"/>
  <c r="J188" i="92"/>
  <c r="J239" i="92"/>
  <c r="K89" i="58"/>
  <c r="K90" i="58" s="1"/>
  <c r="K764" i="92"/>
  <c r="L185" i="61"/>
  <c r="L187" i="61" s="1"/>
  <c r="L188" i="61" s="1"/>
  <c r="J102" i="70" s="1"/>
  <c r="L18" i="58"/>
  <c r="K679" i="92"/>
  <c r="G144" i="92"/>
  <c r="I226" i="58"/>
  <c r="I72" i="75"/>
  <c r="E138" i="70" s="1"/>
  <c r="I210" i="61"/>
  <c r="K6" i="63"/>
  <c r="J139" i="92"/>
  <c r="J147" i="61"/>
  <c r="I743" i="92"/>
  <c r="AV450" i="17"/>
  <c r="I450" i="59" s="1"/>
  <c r="I450" i="92" s="1"/>
  <c r="AB9" i="82"/>
  <c r="Y11" i="82" s="1"/>
  <c r="H21" i="70" s="1"/>
  <c r="I27" i="91"/>
  <c r="G470" i="92"/>
  <c r="H229" i="92"/>
  <c r="I204" i="61"/>
  <c r="G6" i="58"/>
  <c r="G8" i="58" s="1"/>
  <c r="F19" i="92"/>
  <c r="J12" i="63"/>
  <c r="I156" i="92"/>
  <c r="P16" i="81"/>
  <c r="X36" i="17"/>
  <c r="F36" i="59" s="1"/>
  <c r="F36" i="92" s="1"/>
  <c r="AF794" i="17"/>
  <c r="G794" i="59" s="1"/>
  <c r="G794" i="92" s="1"/>
  <c r="T58" i="81"/>
  <c r="H8" i="87"/>
  <c r="L33" i="56"/>
  <c r="K36" i="56" s="1"/>
  <c r="K37" i="56" s="1"/>
  <c r="F176" i="70" s="1"/>
  <c r="Q21" i="55"/>
  <c r="AC5" i="82"/>
  <c r="J365" i="92"/>
  <c r="K70" i="58"/>
  <c r="K350" i="92"/>
  <c r="M37" i="91"/>
  <c r="M38" i="91" s="1"/>
  <c r="L197" i="61"/>
  <c r="K224" i="92"/>
  <c r="K209" i="92"/>
  <c r="L167" i="61"/>
  <c r="L169" i="61" s="1"/>
  <c r="L170" i="61" s="1"/>
  <c r="J99" i="70" s="1"/>
  <c r="K155" i="92"/>
  <c r="L11" i="63"/>
  <c r="G716" i="92"/>
  <c r="I203" i="58"/>
  <c r="H700" i="92"/>
  <c r="G111" i="92"/>
  <c r="I13" i="89"/>
  <c r="I14" i="89" s="1"/>
  <c r="F201" i="70" s="1"/>
  <c r="X219" i="17"/>
  <c r="F219" i="59" s="1"/>
  <c r="X174" i="17"/>
  <c r="F174" i="59" s="1"/>
  <c r="X84" i="17"/>
  <c r="F84" i="59" s="1"/>
  <c r="F84" i="92" s="1"/>
  <c r="H390" i="92"/>
  <c r="D136" i="92"/>
  <c r="E5" i="63"/>
  <c r="H222" i="58"/>
  <c r="G410" i="92"/>
  <c r="I27" i="89"/>
  <c r="I29" i="89" s="1"/>
  <c r="F208" i="70" s="1"/>
  <c r="G389" i="92"/>
  <c r="Y9" i="82"/>
  <c r="O40" i="55"/>
  <c r="H246" i="92"/>
  <c r="K69" i="61"/>
  <c r="J23" i="89"/>
  <c r="J24" i="89" s="1"/>
  <c r="G206" i="70" s="1"/>
  <c r="K271" i="61"/>
  <c r="I233" i="61"/>
  <c r="D537" i="92"/>
  <c r="H70" i="58"/>
  <c r="F365" i="92"/>
  <c r="F569" i="92"/>
  <c r="H11" i="61"/>
  <c r="H13" i="61" s="1"/>
  <c r="H14" i="61" s="1"/>
  <c r="F73" i="70" s="1"/>
  <c r="G567" i="92"/>
  <c r="J53" i="91"/>
  <c r="J54" i="91" s="1"/>
  <c r="I25" i="63"/>
  <c r="J16" i="63"/>
  <c r="J203" i="92"/>
  <c r="K117" i="61"/>
  <c r="L70" i="58"/>
  <c r="H4" i="91"/>
  <c r="H5" i="91" s="1"/>
  <c r="G745" i="92"/>
  <c r="H755" i="92"/>
  <c r="H137" i="92"/>
  <c r="J738" i="92"/>
  <c r="M46" i="91"/>
  <c r="M48" i="91" s="1"/>
  <c r="D162" i="92"/>
  <c r="J767" i="92"/>
  <c r="I55" i="91"/>
  <c r="I56" i="91" s="1"/>
  <c r="I7" i="92"/>
  <c r="K182" i="58"/>
  <c r="J137" i="58"/>
  <c r="I757" i="92"/>
  <c r="E252" i="92"/>
  <c r="L67" i="91"/>
  <c r="L68" i="91" s="1"/>
  <c r="J56" i="58"/>
  <c r="J59" i="58" s="1"/>
  <c r="K143" i="92"/>
  <c r="J135" i="58"/>
  <c r="I739" i="92"/>
  <c r="K27" i="92"/>
  <c r="M14" i="91"/>
  <c r="M15" i="91" s="1"/>
  <c r="I141" i="58"/>
  <c r="H622" i="92"/>
  <c r="I148" i="92"/>
  <c r="J35" i="61"/>
  <c r="H242" i="92"/>
  <c r="J85" i="91"/>
  <c r="J86" i="91" s="1"/>
  <c r="H703" i="92"/>
  <c r="E236" i="92"/>
  <c r="F245" i="61"/>
  <c r="F247" i="61" s="1"/>
  <c r="F248" i="61" s="1"/>
  <c r="D112" i="70" s="1"/>
  <c r="J736" i="92"/>
  <c r="K51" i="61"/>
  <c r="I294" i="61"/>
  <c r="H184" i="92"/>
  <c r="H573" i="92"/>
  <c r="I179" i="58"/>
  <c r="J141" i="92"/>
  <c r="K17" i="61"/>
  <c r="K19" i="61" s="1"/>
  <c r="K20" i="61" s="1"/>
  <c r="I74" i="70" s="1"/>
  <c r="F198" i="58"/>
  <c r="E630" i="92"/>
  <c r="G12" i="87"/>
  <c r="G38" i="87" s="1"/>
  <c r="G40" i="87" s="1"/>
  <c r="J7" i="56"/>
  <c r="I9" i="56" s="1"/>
  <c r="G8" i="87"/>
  <c r="J33" i="56"/>
  <c r="I36" i="56" s="1"/>
  <c r="I37" i="56" s="1"/>
  <c r="E176" i="70" s="1"/>
  <c r="H301" i="61"/>
  <c r="G779" i="92"/>
  <c r="K168" i="75"/>
  <c r="F162" i="70" s="1"/>
  <c r="AF6" i="82"/>
  <c r="BD454" i="17"/>
  <c r="J454" i="59" s="1"/>
  <c r="J454" i="92" s="1"/>
  <c r="J356" i="92"/>
  <c r="K45" i="58"/>
  <c r="L46" i="91"/>
  <c r="L48" i="91" s="1"/>
  <c r="J200" i="92"/>
  <c r="K149" i="61"/>
  <c r="K151" i="61" s="1"/>
  <c r="K152" i="61" s="1"/>
  <c r="I96" i="70" s="1"/>
  <c r="L33" i="61"/>
  <c r="K733" i="92"/>
  <c r="K153" i="61"/>
  <c r="K206" i="92"/>
  <c r="X210" i="17"/>
  <c r="F210" i="59" s="1"/>
  <c r="X111" i="17"/>
  <c r="F111" i="59" s="1"/>
  <c r="F111" i="92" s="1"/>
  <c r="I241" i="92"/>
  <c r="J216" i="61"/>
  <c r="O8" i="81"/>
  <c r="I33" i="91"/>
  <c r="I34" i="91" s="1"/>
  <c r="L113" i="61"/>
  <c r="L115" i="61" s="1"/>
  <c r="L116" i="61" s="1"/>
  <c r="J90" i="70" s="1"/>
  <c r="I204" i="92"/>
  <c r="J20" i="63"/>
  <c r="J43" i="60"/>
  <c r="J44" i="60" s="1"/>
  <c r="I473" i="92"/>
  <c r="L200" i="58"/>
  <c r="K634" i="92"/>
  <c r="J26" i="92"/>
  <c r="G143" i="92"/>
  <c r="F133" i="58"/>
  <c r="G232" i="92"/>
  <c r="M34" i="81"/>
  <c r="E29" i="70" s="1"/>
  <c r="E755" i="92"/>
  <c r="H11" i="92"/>
  <c r="G111" i="61"/>
  <c r="I191" i="61"/>
  <c r="I238" i="92"/>
  <c r="J353" i="92"/>
  <c r="K625" i="92"/>
  <c r="L175" i="61"/>
  <c r="L176" i="61" s="1"/>
  <c r="J100" i="70" s="1"/>
  <c r="O10" i="56"/>
  <c r="H173" i="70" s="1"/>
  <c r="G104" i="58"/>
  <c r="H57" i="91"/>
  <c r="H58" i="91" s="1"/>
  <c r="X42" i="17"/>
  <c r="F42" i="59" s="1"/>
  <c r="F42" i="92" s="1"/>
  <c r="J18" i="63"/>
  <c r="F12" i="63"/>
  <c r="L201" i="58"/>
  <c r="I91" i="58"/>
  <c r="K85" i="91"/>
  <c r="K86" i="91" s="1"/>
  <c r="F323" i="92"/>
  <c r="H252" i="61"/>
  <c r="G247" i="92"/>
  <c r="G703" i="92"/>
  <c r="I85" i="91"/>
  <c r="I86" i="91" s="1"/>
  <c r="H196" i="58"/>
  <c r="I95" i="91"/>
  <c r="I96" i="91" s="1"/>
  <c r="I71" i="61"/>
  <c r="I73" i="61" s="1"/>
  <c r="I74" i="61" s="1"/>
  <c r="G83" i="70" s="1"/>
  <c r="G112" i="58"/>
  <c r="F587" i="92"/>
  <c r="K367" i="92"/>
  <c r="I774" i="92"/>
  <c r="J261" i="61"/>
  <c r="E10" i="58"/>
  <c r="D323" i="92"/>
  <c r="H95" i="91"/>
  <c r="H96" i="91" s="1"/>
  <c r="G196" i="58"/>
  <c r="F721" i="92"/>
  <c r="E222" i="61"/>
  <c r="D242" i="92"/>
  <c r="H662" i="92"/>
  <c r="P586" i="17"/>
  <c r="E586" i="59" s="1"/>
  <c r="P46" i="81"/>
  <c r="X791" i="17"/>
  <c r="F791" i="59" s="1"/>
  <c r="F791" i="92" s="1"/>
  <c r="J15" i="56"/>
  <c r="I17" i="56" s="1"/>
  <c r="J82" i="56"/>
  <c r="J22" i="55"/>
  <c r="N6" i="82"/>
  <c r="K28" i="56"/>
  <c r="K81" i="56" s="1"/>
  <c r="G144" i="61"/>
  <c r="G145" i="61" s="1"/>
  <c r="G146" i="61" s="1"/>
  <c r="E95" i="70" s="1"/>
  <c r="H748" i="92"/>
  <c r="I177" i="61"/>
  <c r="M124" i="75"/>
  <c r="G151" i="70" s="1"/>
  <c r="K55" i="61"/>
  <c r="K56" i="61" s="1"/>
  <c r="I80" i="70" s="1"/>
  <c r="G11" i="60"/>
  <c r="G12" i="60" s="1"/>
  <c r="E16" i="70" s="1"/>
  <c r="L205" i="61"/>
  <c r="L206" i="61" s="1"/>
  <c r="J105" i="70" s="1"/>
  <c r="F769" i="92"/>
  <c r="H135" i="92"/>
  <c r="K187" i="92"/>
  <c r="L120" i="61"/>
  <c r="K163" i="61"/>
  <c r="K164" i="61" s="1"/>
  <c r="I98" i="70" s="1"/>
  <c r="M15" i="84"/>
  <c r="H6" i="58"/>
  <c r="H8" i="58" s="1"/>
  <c r="I90" i="61"/>
  <c r="I91" i="61" s="1"/>
  <c r="I92" i="61" s="1"/>
  <c r="G86" i="70" s="1"/>
  <c r="F609" i="92"/>
  <c r="I609" i="92"/>
  <c r="J121" i="58"/>
  <c r="K37" i="61"/>
  <c r="K38" i="61" s="1"/>
  <c r="I77" i="70" s="1"/>
  <c r="I136" i="58"/>
  <c r="H598" i="92"/>
  <c r="J25" i="89"/>
  <c r="J26" i="89" s="1"/>
  <c r="G207" i="70" s="1"/>
  <c r="H124" i="92"/>
  <c r="E406" i="92"/>
  <c r="J323" i="92"/>
  <c r="K10" i="58"/>
  <c r="H251" i="61"/>
  <c r="V17" i="81"/>
  <c r="N136" i="55"/>
  <c r="K755" i="92"/>
  <c r="I371" i="92"/>
  <c r="J474" i="92"/>
  <c r="I366" i="92"/>
  <c r="H113" i="61"/>
  <c r="S141" i="55"/>
  <c r="S143" i="55" s="1"/>
  <c r="S144" i="55" s="1"/>
  <c r="J64" i="70" s="1"/>
  <c r="AG18" i="81"/>
  <c r="H738" i="17"/>
  <c r="D738" i="59" s="1"/>
  <c r="P571" i="17"/>
  <c r="E571" i="59" s="1"/>
  <c r="K16" i="81"/>
  <c r="L24" i="81" s="1"/>
  <c r="I32" i="81" s="1"/>
  <c r="D27" i="70" s="1"/>
  <c r="P36" i="17"/>
  <c r="E36" i="59" s="1"/>
  <c r="E36" i="92" s="1"/>
  <c r="I31" i="87"/>
  <c r="N25" i="56"/>
  <c r="M28" i="56" s="1"/>
  <c r="M29" i="56" s="1"/>
  <c r="G175" i="70" s="1"/>
  <c r="P731" i="17"/>
  <c r="E731" i="59" s="1"/>
  <c r="Q36" i="56"/>
  <c r="Q37" i="56" s="1"/>
  <c r="I176" i="70" s="1"/>
  <c r="J22" i="91"/>
  <c r="J23" i="91" s="1"/>
  <c r="O58" i="55"/>
  <c r="M13" i="55"/>
  <c r="M14" i="55" s="1"/>
  <c r="G44" i="70" s="1"/>
  <c r="P661" i="17"/>
  <c r="E661" i="59" s="1"/>
  <c r="E661" i="92" s="1"/>
  <c r="P629" i="17"/>
  <c r="E629" i="59" s="1"/>
  <c r="E629" i="92" s="1"/>
  <c r="O92" i="75"/>
  <c r="H143" i="70" s="1"/>
  <c r="O180" i="75"/>
  <c r="H165" i="70" s="1"/>
  <c r="X796" i="17"/>
  <c r="F796" i="59" s="1"/>
  <c r="F796" i="92" s="1"/>
  <c r="P73" i="81"/>
  <c r="W13" i="82"/>
  <c r="AN517" i="17"/>
  <c r="H517" i="59" s="1"/>
  <c r="H517" i="92" s="1"/>
  <c r="I104" i="75"/>
  <c r="E146" i="70" s="1"/>
  <c r="K103" i="55"/>
  <c r="K104" i="55" s="1"/>
  <c r="F58" i="70" s="1"/>
  <c r="I124" i="75"/>
  <c r="E151" i="70" s="1"/>
  <c r="M6" i="82"/>
  <c r="M84" i="75"/>
  <c r="G141" i="70" s="1"/>
  <c r="S20" i="75"/>
  <c r="J125" i="70" s="1"/>
  <c r="S83" i="55"/>
  <c r="S84" i="55" s="1"/>
  <c r="J54" i="70" s="1"/>
  <c r="E8" i="87"/>
  <c r="F33" i="56"/>
  <c r="E36" i="56" s="1"/>
  <c r="E37" i="56" s="1"/>
  <c r="C176" i="70" s="1"/>
  <c r="P555" i="17"/>
  <c r="E555" i="59" s="1"/>
  <c r="E555" i="92" s="1"/>
  <c r="AN562" i="17"/>
  <c r="H562" i="59" s="1"/>
  <c r="H562" i="92" s="1"/>
  <c r="AN502" i="17"/>
  <c r="H502" i="59" s="1"/>
  <c r="H502" i="92" s="1"/>
  <c r="AN481" i="17"/>
  <c r="H481" i="59" s="1"/>
  <c r="H481" i="92" s="1"/>
  <c r="AN472" i="17"/>
  <c r="H472" i="59" s="1"/>
  <c r="AG59" i="81"/>
  <c r="AG60" i="81" s="1"/>
  <c r="J36" i="70" s="1"/>
  <c r="E152" i="75"/>
  <c r="C158" i="70" s="1"/>
  <c r="G108" i="75"/>
  <c r="D147" i="70" s="1"/>
  <c r="I40" i="75"/>
  <c r="E130" i="70" s="1"/>
  <c r="M89" i="56"/>
  <c r="M91" i="56" s="1"/>
  <c r="G182" i="70" s="1"/>
  <c r="H713" i="17"/>
  <c r="D713" i="59" s="1"/>
  <c r="H675" i="17"/>
  <c r="D675" i="59" s="1"/>
  <c r="H663" i="17"/>
  <c r="D663" i="59" s="1"/>
  <c r="D663" i="92" s="1"/>
  <c r="H629" i="17"/>
  <c r="D629" i="59" s="1"/>
  <c r="D629" i="92" s="1"/>
  <c r="H695" i="17"/>
  <c r="D695" i="59" s="1"/>
  <c r="D695" i="92" s="1"/>
  <c r="M168" i="75"/>
  <c r="G162" i="70" s="1"/>
  <c r="M118" i="55"/>
  <c r="M119" i="55" s="1"/>
  <c r="G60" i="70" s="1"/>
  <c r="I138" i="55"/>
  <c r="I139" i="55" s="1"/>
  <c r="E63" i="70" s="1"/>
  <c r="O72" i="56"/>
  <c r="O77" i="56" s="1"/>
  <c r="O78" i="56" s="1"/>
  <c r="H180" i="70" s="1"/>
  <c r="H750" i="17"/>
  <c r="D750" i="59" s="1"/>
  <c r="H718" i="17"/>
  <c r="D718" i="59" s="1"/>
  <c r="D718" i="92" s="1"/>
  <c r="M128" i="75"/>
  <c r="G152" i="70" s="1"/>
  <c r="I69" i="81"/>
  <c r="I70" i="81" s="1"/>
  <c r="D38" i="70" s="1"/>
  <c r="E160" i="75"/>
  <c r="C160" i="70" s="1"/>
  <c r="S120" i="75"/>
  <c r="J150" i="70" s="1"/>
  <c r="I103" i="55"/>
  <c r="I104" i="55" s="1"/>
  <c r="E58" i="70" s="1"/>
  <c r="H837" i="17"/>
  <c r="D837" i="59" s="1"/>
  <c r="D837" i="92" s="1"/>
  <c r="E108" i="55"/>
  <c r="Q132" i="75"/>
  <c r="I153" i="70" s="1"/>
  <c r="S148" i="75"/>
  <c r="J157" i="70" s="1"/>
  <c r="Q28" i="75"/>
  <c r="I127" i="70" s="1"/>
  <c r="Q93" i="55"/>
  <c r="Q94" i="55" s="1"/>
  <c r="I56" i="70" s="1"/>
  <c r="M25" i="55"/>
  <c r="M26" i="55" s="1"/>
  <c r="G46" i="70" s="1"/>
  <c r="O88" i="75"/>
  <c r="H142" i="70" s="1"/>
  <c r="Q40" i="75"/>
  <c r="I130" i="70" s="1"/>
  <c r="S152" i="75"/>
  <c r="J158" i="70" s="1"/>
  <c r="E144" i="75"/>
  <c r="C156" i="70" s="1"/>
  <c r="H577" i="17"/>
  <c r="D577" i="59" s="1"/>
  <c r="O194" i="75"/>
  <c r="E138" i="55"/>
  <c r="E139" i="55" s="1"/>
  <c r="C63" i="70" s="1"/>
  <c r="G136" i="75"/>
  <c r="D154" i="70" s="1"/>
  <c r="H766" i="17"/>
  <c r="D766" i="59" s="1"/>
  <c r="AF244" i="17"/>
  <c r="G244" i="59" s="1"/>
  <c r="AF202" i="17"/>
  <c r="G202" i="59" s="1"/>
  <c r="G202" i="92" s="1"/>
  <c r="AF178" i="17"/>
  <c r="G178" i="59" s="1"/>
  <c r="AF175" i="17"/>
  <c r="G175" i="59" s="1"/>
  <c r="AF172" i="17"/>
  <c r="G172" i="59" s="1"/>
  <c r="H743" i="17"/>
  <c r="D743" i="59" s="1"/>
  <c r="H38" i="87"/>
  <c r="H40" i="87" s="1"/>
  <c r="Q103" i="55"/>
  <c r="Q104" i="55" s="1"/>
  <c r="I58" i="70" s="1"/>
  <c r="S128" i="55"/>
  <c r="S129" i="55" s="1"/>
  <c r="J62" i="70" s="1"/>
  <c r="G153" i="55"/>
  <c r="G154" i="55" s="1"/>
  <c r="D66" i="70" s="1"/>
  <c r="G143" i="55"/>
  <c r="G144" i="55" s="1"/>
  <c r="D64" i="70" s="1"/>
  <c r="H757" i="17"/>
  <c r="D757" i="59" s="1"/>
  <c r="P474" i="17"/>
  <c r="E474" i="59" s="1"/>
  <c r="P471" i="17"/>
  <c r="E471" i="59" s="1"/>
  <c r="E471" i="92" s="1"/>
  <c r="P465" i="17"/>
  <c r="E465" i="59" s="1"/>
  <c r="E465" i="92" s="1"/>
  <c r="S80" i="75"/>
  <c r="J140" i="70" s="1"/>
  <c r="K118" i="55"/>
  <c r="K119" i="55" s="1"/>
  <c r="F60" i="70" s="1"/>
  <c r="X718" i="17"/>
  <c r="F718" i="59" s="1"/>
  <c r="F718" i="92" s="1"/>
  <c r="X279" i="17"/>
  <c r="F279" i="59" s="1"/>
  <c r="F279" i="92" s="1"/>
  <c r="X276" i="17"/>
  <c r="F276" i="59" s="1"/>
  <c r="F276" i="92" s="1"/>
  <c r="X270" i="17"/>
  <c r="F270" i="59" s="1"/>
  <c r="F270" i="92" s="1"/>
  <c r="M16" i="75"/>
  <c r="G124" i="70" s="1"/>
  <c r="M52" i="75"/>
  <c r="G133" i="70" s="1"/>
  <c r="M152" i="75"/>
  <c r="G158" i="70" s="1"/>
  <c r="S180" i="75"/>
  <c r="J165" i="70" s="1"/>
  <c r="S138" i="55"/>
  <c r="S139" i="55" s="1"/>
  <c r="J63" i="70" s="1"/>
  <c r="S113" i="55"/>
  <c r="S114" i="55" s="1"/>
  <c r="J59" i="70" s="1"/>
  <c r="S48" i="55"/>
  <c r="S49" i="55" s="1"/>
  <c r="J49" i="70" s="1"/>
  <c r="E25" i="55"/>
  <c r="E26" i="55" s="1"/>
  <c r="C46" i="70" s="1"/>
  <c r="E44" i="75"/>
  <c r="C131" i="70" s="1"/>
  <c r="H679" i="17"/>
  <c r="D679" i="59" s="1"/>
  <c r="H653" i="17"/>
  <c r="D653" i="59" s="1"/>
  <c r="D653" i="92" s="1"/>
  <c r="H647" i="17"/>
  <c r="D647" i="59" s="1"/>
  <c r="D647" i="92" s="1"/>
  <c r="P544" i="17"/>
  <c r="E544" i="59" s="1"/>
  <c r="E544" i="92" s="1"/>
  <c r="P541" i="17"/>
  <c r="E541" i="59" s="1"/>
  <c r="E541" i="92" s="1"/>
  <c r="P538" i="17"/>
  <c r="E538" i="59" s="1"/>
  <c r="E538" i="92" s="1"/>
  <c r="P535" i="17"/>
  <c r="E535" i="59" s="1"/>
  <c r="X526" i="17"/>
  <c r="F526" i="59" s="1"/>
  <c r="X502" i="17"/>
  <c r="F502" i="59" s="1"/>
  <c r="F502" i="92" s="1"/>
  <c r="X490" i="17"/>
  <c r="F490" i="59" s="1"/>
  <c r="F490" i="92" s="1"/>
  <c r="X478" i="17"/>
  <c r="F478" i="59" s="1"/>
  <c r="F478" i="92" s="1"/>
  <c r="X472" i="17"/>
  <c r="F472" i="59" s="1"/>
  <c r="G6" i="83" s="1"/>
  <c r="G7" i="83" s="1"/>
  <c r="G8" i="83" s="1"/>
  <c r="E186" i="70" s="1"/>
  <c r="X466" i="17"/>
  <c r="F466" i="59" s="1"/>
  <c r="F466" i="92" s="1"/>
  <c r="X442" i="17"/>
  <c r="F442" i="59" s="1"/>
  <c r="F442" i="92" s="1"/>
  <c r="AG37" i="81"/>
  <c r="J32" i="70" s="1"/>
  <c r="X5" i="17"/>
  <c r="F5" i="59" s="1"/>
  <c r="F5" i="92" s="1"/>
  <c r="H754" i="17"/>
  <c r="D754" i="59" s="1"/>
  <c r="P504" i="17"/>
  <c r="E504" i="59" s="1"/>
  <c r="E504" i="92" s="1"/>
  <c r="P501" i="17"/>
  <c r="E501" i="59" s="1"/>
  <c r="E501" i="92" s="1"/>
  <c r="X808" i="17"/>
  <c r="F808" i="59" s="1"/>
  <c r="F808" i="92" s="1"/>
  <c r="X666" i="17"/>
  <c r="F666" i="59" s="1"/>
  <c r="F666" i="92" s="1"/>
  <c r="X654" i="17"/>
  <c r="F654" i="59" s="1"/>
  <c r="F654" i="92" s="1"/>
  <c r="X648" i="17"/>
  <c r="F648" i="59" s="1"/>
  <c r="F648" i="92" s="1"/>
  <c r="X642" i="17"/>
  <c r="F642" i="59" s="1"/>
  <c r="F642" i="92" s="1"/>
  <c r="X624" i="17"/>
  <c r="F624" i="59" s="1"/>
  <c r="X504" i="17"/>
  <c r="F504" i="59" s="1"/>
  <c r="F504" i="92" s="1"/>
  <c r="X486" i="17"/>
  <c r="F486" i="59" s="1"/>
  <c r="F486" i="92" s="1"/>
  <c r="X474" i="17"/>
  <c r="F474" i="59" s="1"/>
  <c r="X456" i="17"/>
  <c r="F456" i="59" s="1"/>
  <c r="F456" i="92" s="1"/>
  <c r="H765" i="17"/>
  <c r="D765" i="59" s="1"/>
  <c r="H637" i="17"/>
  <c r="D637" i="59" s="1"/>
  <c r="D637" i="92" s="1"/>
  <c r="H623" i="17"/>
  <c r="D623" i="59" s="1"/>
  <c r="H609" i="17"/>
  <c r="D609" i="59" s="1"/>
  <c r="H606" i="17"/>
  <c r="D606" i="59" s="1"/>
  <c r="H603" i="17"/>
  <c r="D603" i="59" s="1"/>
  <c r="E83" i="55"/>
  <c r="E84" i="55" s="1"/>
  <c r="C54" i="70" s="1"/>
  <c r="E124" i="75"/>
  <c r="C151" i="70" s="1"/>
  <c r="E108" i="75"/>
  <c r="C147" i="70" s="1"/>
  <c r="P527" i="17"/>
  <c r="E527" i="59" s="1"/>
  <c r="E527" i="92" s="1"/>
  <c r="P518" i="17"/>
  <c r="E518" i="59" s="1"/>
  <c r="E518" i="92" s="1"/>
  <c r="P477" i="17"/>
  <c r="E477" i="59" s="1"/>
  <c r="E477" i="92" s="1"/>
  <c r="P433" i="17"/>
  <c r="E433" i="59" s="1"/>
  <c r="E433" i="92" s="1"/>
  <c r="AF152" i="17"/>
  <c r="G152" i="59" s="1"/>
  <c r="K18" i="55"/>
  <c r="K19" i="55" s="1"/>
  <c r="F45" i="70" s="1"/>
  <c r="P403" i="17"/>
  <c r="E403" i="59" s="1"/>
  <c r="P400" i="17"/>
  <c r="E400" i="59" s="1"/>
  <c r="P397" i="17"/>
  <c r="E397" i="59" s="1"/>
  <c r="P391" i="17"/>
  <c r="E391" i="59" s="1"/>
  <c r="E391" i="92" s="1"/>
  <c r="P385" i="17"/>
  <c r="E385" i="59" s="1"/>
  <c r="E385" i="92" s="1"/>
  <c r="P379" i="17"/>
  <c r="E379" i="59" s="1"/>
  <c r="P376" i="17"/>
  <c r="E376" i="59" s="1"/>
  <c r="E376" i="92" s="1"/>
  <c r="P373" i="17"/>
  <c r="E373" i="59" s="1"/>
  <c r="P367" i="17"/>
  <c r="E367" i="59" s="1"/>
  <c r="P355" i="17"/>
  <c r="E355" i="59" s="1"/>
  <c r="P349" i="17"/>
  <c r="E349" i="59" s="1"/>
  <c r="P343" i="17"/>
  <c r="E343" i="59" s="1"/>
  <c r="E343" i="92" s="1"/>
  <c r="P325" i="17"/>
  <c r="E325" i="59" s="1"/>
  <c r="P307" i="17"/>
  <c r="E307" i="59" s="1"/>
  <c r="E307" i="92" s="1"/>
  <c r="P289" i="17"/>
  <c r="E289" i="59" s="1"/>
  <c r="E289" i="92" s="1"/>
  <c r="P286" i="17"/>
  <c r="E286" i="59" s="1"/>
  <c r="E286" i="92" s="1"/>
  <c r="P271" i="17"/>
  <c r="E271" i="59" s="1"/>
  <c r="E271" i="92" s="1"/>
  <c r="P253" i="17"/>
  <c r="E253" i="59" s="1"/>
  <c r="H833" i="17"/>
  <c r="D833" i="59" s="1"/>
  <c r="D833" i="92" s="1"/>
  <c r="H827" i="17"/>
  <c r="D827" i="59" s="1"/>
  <c r="D827" i="92" s="1"/>
  <c r="H813" i="17"/>
  <c r="D813" i="59" s="1"/>
  <c r="D813" i="92" s="1"/>
  <c r="H613" i="17"/>
  <c r="D613" i="59" s="1"/>
  <c r="D613" i="92" s="1"/>
  <c r="H604" i="17"/>
  <c r="D604" i="59" s="1"/>
  <c r="D604" i="92" s="1"/>
  <c r="H538" i="17"/>
  <c r="D538" i="59" s="1"/>
  <c r="D538" i="92" s="1"/>
  <c r="P797" i="17"/>
  <c r="E797" i="59" s="1"/>
  <c r="P768" i="17"/>
  <c r="E768" i="59" s="1"/>
  <c r="P765" i="17"/>
  <c r="E765" i="59" s="1"/>
  <c r="P616" i="17"/>
  <c r="E616" i="59" s="1"/>
  <c r="P513" i="17"/>
  <c r="E513" i="59" s="1"/>
  <c r="E513" i="92" s="1"/>
  <c r="X762" i="17"/>
  <c r="F762" i="59" s="1"/>
  <c r="X356" i="17"/>
  <c r="F356" i="59" s="1"/>
  <c r="X344" i="17"/>
  <c r="F344" i="59" s="1"/>
  <c r="F344" i="92" s="1"/>
  <c r="X288" i="17"/>
  <c r="F288" i="59" s="1"/>
  <c r="F288" i="92" s="1"/>
  <c r="X46" i="17"/>
  <c r="F46" i="59" s="1"/>
  <c r="F46" i="92" s="1"/>
  <c r="X10" i="17"/>
  <c r="F10" i="59" s="1"/>
  <c r="F10" i="92" s="1"/>
  <c r="AF810" i="17"/>
  <c r="G810" i="59" s="1"/>
  <c r="G810" i="92" s="1"/>
  <c r="AF510" i="17"/>
  <c r="G510" i="59" s="1"/>
  <c r="G510" i="92" s="1"/>
  <c r="AF298" i="17"/>
  <c r="G298" i="59" s="1"/>
  <c r="G298" i="92" s="1"/>
  <c r="AF280" i="17"/>
  <c r="G280" i="59" s="1"/>
  <c r="G280" i="92" s="1"/>
  <c r="X612" i="17"/>
  <c r="F612" i="59" s="1"/>
  <c r="F612" i="92" s="1"/>
  <c r="X594" i="17"/>
  <c r="F594" i="59" s="1"/>
  <c r="X588" i="17"/>
  <c r="F588" i="59" s="1"/>
  <c r="X582" i="17"/>
  <c r="F582" i="59" s="1"/>
  <c r="F582" i="92" s="1"/>
  <c r="X570" i="17"/>
  <c r="F570" i="59" s="1"/>
  <c r="X552" i="17"/>
  <c r="F552" i="59" s="1"/>
  <c r="F552" i="92" s="1"/>
  <c r="X546" i="17"/>
  <c r="F546" i="59" s="1"/>
  <c r="F546" i="92" s="1"/>
  <c r="X498" i="17"/>
  <c r="F498" i="59" s="1"/>
  <c r="F498" i="92" s="1"/>
  <c r="X254" i="17"/>
  <c r="F254" i="59" s="1"/>
  <c r="X242" i="17"/>
  <c r="F242" i="59" s="1"/>
  <c r="X236" i="17"/>
  <c r="F236" i="59" s="1"/>
  <c r="H759" i="17"/>
  <c r="D759" i="59" s="1"/>
  <c r="H709" i="17"/>
  <c r="D709" i="59" s="1"/>
  <c r="D709" i="92" s="1"/>
  <c r="H63" i="17"/>
  <c r="D63" i="59" s="1"/>
  <c r="D63" i="92" s="1"/>
  <c r="X710" i="17"/>
  <c r="F710" i="59" s="1"/>
  <c r="F710" i="92" s="1"/>
  <c r="X692" i="17"/>
  <c r="F692" i="59" s="1"/>
  <c r="F692" i="92" s="1"/>
  <c r="X662" i="17"/>
  <c r="F662" i="59" s="1"/>
  <c r="X56" i="17"/>
  <c r="F56" i="59" s="1"/>
  <c r="F56" i="92" s="1"/>
  <c r="X26" i="17"/>
  <c r="F26" i="59" s="1"/>
  <c r="AF829" i="17"/>
  <c r="G829" i="59" s="1"/>
  <c r="G829" i="92" s="1"/>
  <c r="O24" i="75"/>
  <c r="H126" i="70" s="1"/>
  <c r="O15" i="84"/>
  <c r="O16" i="84" s="1"/>
  <c r="H193" i="70" s="1"/>
  <c r="I163" i="55"/>
  <c r="I164" i="55" s="1"/>
  <c r="E68" i="70" s="1"/>
  <c r="Q8" i="55"/>
  <c r="Q9" i="55" s="1"/>
  <c r="I43" i="70" s="1"/>
  <c r="H825" i="17"/>
  <c r="D825" i="59" s="1"/>
  <c r="D825" i="92" s="1"/>
  <c r="H805" i="17"/>
  <c r="D805" i="59" s="1"/>
  <c r="D805" i="92" s="1"/>
  <c r="H785" i="17"/>
  <c r="D785" i="59" s="1"/>
  <c r="D785" i="92" s="1"/>
  <c r="H717" i="17"/>
  <c r="D717" i="59" s="1"/>
  <c r="D717" i="92" s="1"/>
  <c r="H630" i="17"/>
  <c r="D630" i="59" s="1"/>
  <c r="H561" i="17"/>
  <c r="D561" i="59" s="1"/>
  <c r="H541" i="17"/>
  <c r="D541" i="59" s="1"/>
  <c r="D541" i="92" s="1"/>
  <c r="H483" i="17"/>
  <c r="D483" i="59" s="1"/>
  <c r="D483" i="92" s="1"/>
  <c r="H387" i="17"/>
  <c r="D387" i="59" s="1"/>
  <c r="D387" i="92" s="1"/>
  <c r="H381" i="17"/>
  <c r="D381" i="59" s="1"/>
  <c r="D381" i="92" s="1"/>
  <c r="H366" i="17"/>
  <c r="D366" i="59" s="1"/>
  <c r="H303" i="17"/>
  <c r="D303" i="59" s="1"/>
  <c r="D303" i="92" s="1"/>
  <c r="H300" i="17"/>
  <c r="D300" i="59" s="1"/>
  <c r="D300" i="92" s="1"/>
  <c r="H288" i="17"/>
  <c r="D288" i="59" s="1"/>
  <c r="D288" i="92" s="1"/>
  <c r="H237" i="17"/>
  <c r="D237" i="59" s="1"/>
  <c r="H228" i="17"/>
  <c r="D228" i="59" s="1"/>
  <c r="H207" i="17"/>
  <c r="D207" i="59" s="1"/>
  <c r="H198" i="17"/>
  <c r="D198" i="59" s="1"/>
  <c r="H192" i="17"/>
  <c r="D192" i="59" s="1"/>
  <c r="H180" i="17"/>
  <c r="D180" i="59" s="1"/>
  <c r="H156" i="17"/>
  <c r="D156" i="59" s="1"/>
  <c r="H144" i="17"/>
  <c r="D144" i="59" s="1"/>
  <c r="H135" i="17"/>
  <c r="D135" i="59" s="1"/>
  <c r="H132" i="17"/>
  <c r="D132" i="59" s="1"/>
  <c r="D132" i="92" s="1"/>
  <c r="H129" i="17"/>
  <c r="D129" i="59" s="1"/>
  <c r="H120" i="17"/>
  <c r="D120" i="59" s="1"/>
  <c r="D120" i="92" s="1"/>
  <c r="H111" i="17"/>
  <c r="D111" i="59" s="1"/>
  <c r="H105" i="17"/>
  <c r="D105" i="59" s="1"/>
  <c r="D105" i="92" s="1"/>
  <c r="H96" i="17"/>
  <c r="D96" i="59" s="1"/>
  <c r="D96" i="92" s="1"/>
  <c r="H93" i="17"/>
  <c r="D93" i="59" s="1"/>
  <c r="H90" i="17"/>
  <c r="D90" i="59" s="1"/>
  <c r="D90" i="92" s="1"/>
  <c r="H78" i="17"/>
  <c r="D78" i="59" s="1"/>
  <c r="D78" i="92" s="1"/>
  <c r="H75" i="17"/>
  <c r="D75" i="59" s="1"/>
  <c r="D75" i="92" s="1"/>
  <c r="P663" i="17"/>
  <c r="E663" i="59" s="1"/>
  <c r="E663" i="92" s="1"/>
  <c r="X754" i="17"/>
  <c r="F754" i="59" s="1"/>
  <c r="AF499" i="17"/>
  <c r="G499" i="59" s="1"/>
  <c r="G499" i="92" s="1"/>
  <c r="P804" i="17"/>
  <c r="E804" i="59" s="1"/>
  <c r="E804" i="92" s="1"/>
  <c r="P576" i="17"/>
  <c r="E576" i="59" s="1"/>
  <c r="P551" i="17"/>
  <c r="E551" i="59" s="1"/>
  <c r="E551" i="92" s="1"/>
  <c r="P519" i="17"/>
  <c r="E519" i="59" s="1"/>
  <c r="E519" i="92" s="1"/>
  <c r="P484" i="17"/>
  <c r="E484" i="59" s="1"/>
  <c r="E484" i="92" s="1"/>
  <c r="P452" i="17"/>
  <c r="E452" i="59" s="1"/>
  <c r="E452" i="92" s="1"/>
  <c r="P21" i="17"/>
  <c r="E21" i="59" s="1"/>
  <c r="P9" i="17"/>
  <c r="E9" i="59" s="1"/>
  <c r="X818" i="17"/>
  <c r="F818" i="59" s="1"/>
  <c r="F818" i="92" s="1"/>
  <c r="X798" i="17"/>
  <c r="F798" i="59" s="1"/>
  <c r="F798" i="92" s="1"/>
  <c r="X696" i="17"/>
  <c r="F696" i="59" s="1"/>
  <c r="F696" i="92" s="1"/>
  <c r="X690" i="17"/>
  <c r="F690" i="59" s="1"/>
  <c r="F690" i="92" s="1"/>
  <c r="X678" i="17"/>
  <c r="F678" i="59" s="1"/>
  <c r="F678" i="92" s="1"/>
  <c r="X416" i="17"/>
  <c r="F416" i="59" s="1"/>
  <c r="F416" i="92" s="1"/>
  <c r="X362" i="17"/>
  <c r="F362" i="59" s="1"/>
  <c r="F362" i="92" s="1"/>
  <c r="AF640" i="17"/>
  <c r="G640" i="59" s="1"/>
  <c r="G640" i="92" s="1"/>
  <c r="AF302" i="17"/>
  <c r="G302" i="59" s="1"/>
  <c r="G302" i="92" s="1"/>
  <c r="H787" i="17"/>
  <c r="D787" i="59" s="1"/>
  <c r="D787" i="92" s="1"/>
  <c r="H761" i="17"/>
  <c r="D761" i="59" s="1"/>
  <c r="H722" i="17"/>
  <c r="D722" i="59" s="1"/>
  <c r="H26" i="17"/>
  <c r="D26" i="59" s="1"/>
  <c r="H20" i="17"/>
  <c r="D20" i="59" s="1"/>
  <c r="H17" i="17"/>
  <c r="D17" i="59" s="1"/>
  <c r="P832" i="17"/>
  <c r="E832" i="59" s="1"/>
  <c r="E832" i="92" s="1"/>
  <c r="P637" i="17"/>
  <c r="E637" i="59" s="1"/>
  <c r="E637" i="92" s="1"/>
  <c r="P103" i="17"/>
  <c r="E103" i="59" s="1"/>
  <c r="E103" i="92" s="1"/>
  <c r="P91" i="17"/>
  <c r="E91" i="59" s="1"/>
  <c r="E91" i="92" s="1"/>
  <c r="X700" i="17"/>
  <c r="F700" i="59" s="1"/>
  <c r="I123" i="55"/>
  <c r="I124" i="55" s="1"/>
  <c r="E61" i="70" s="1"/>
  <c r="I153" i="55"/>
  <c r="I154" i="55" s="1"/>
  <c r="E66" i="70" s="1"/>
  <c r="H784" i="17"/>
  <c r="D784" i="59" s="1"/>
  <c r="D784" i="92" s="1"/>
  <c r="H685" i="17"/>
  <c r="D685" i="59" s="1"/>
  <c r="H668" i="17"/>
  <c r="D668" i="59" s="1"/>
  <c r="D668" i="92" s="1"/>
  <c r="H662" i="17"/>
  <c r="D662" i="59" s="1"/>
  <c r="H633" i="17"/>
  <c r="D633" i="59" s="1"/>
  <c r="D633" i="92" s="1"/>
  <c r="H628" i="17"/>
  <c r="D628" i="59" s="1"/>
  <c r="E159" i="58" s="1"/>
  <c r="H611" i="17"/>
  <c r="D611" i="59" s="1"/>
  <c r="H596" i="17"/>
  <c r="D596" i="59" s="1"/>
  <c r="H548" i="17"/>
  <c r="D548" i="59" s="1"/>
  <c r="D548" i="92" s="1"/>
  <c r="E68" i="55"/>
  <c r="E69" i="55" s="1"/>
  <c r="C52" i="70" s="1"/>
  <c r="E48" i="55"/>
  <c r="E49" i="55" s="1"/>
  <c r="C49" i="70" s="1"/>
  <c r="P577" i="17"/>
  <c r="E577" i="59" s="1"/>
  <c r="F108" i="58" s="1"/>
  <c r="P549" i="17"/>
  <c r="E549" i="59" s="1"/>
  <c r="E549" i="92" s="1"/>
  <c r="P482" i="17"/>
  <c r="E482" i="59" s="1"/>
  <c r="E482" i="92" s="1"/>
  <c r="X694" i="17"/>
  <c r="F694" i="59" s="1"/>
  <c r="F694" i="92" s="1"/>
  <c r="X682" i="17"/>
  <c r="F682" i="59" s="1"/>
  <c r="X542" i="17"/>
  <c r="F542" i="59" s="1"/>
  <c r="F542" i="92" s="1"/>
  <c r="X524" i="17"/>
  <c r="F524" i="59" s="1"/>
  <c r="F524" i="92" s="1"/>
  <c r="X512" i="17"/>
  <c r="F512" i="59" s="1"/>
  <c r="F512" i="92" s="1"/>
  <c r="X470" i="17"/>
  <c r="F470" i="59" s="1"/>
  <c r="X464" i="17"/>
  <c r="F464" i="59" s="1"/>
  <c r="F464" i="92" s="1"/>
  <c r="X458" i="17"/>
  <c r="F458" i="59" s="1"/>
  <c r="X455" i="17"/>
  <c r="F455" i="59" s="1"/>
  <c r="F455" i="92" s="1"/>
  <c r="X452" i="17"/>
  <c r="F452" i="59" s="1"/>
  <c r="F452" i="92" s="1"/>
  <c r="I133" i="55"/>
  <c r="AF494" i="17"/>
  <c r="G494" i="59" s="1"/>
  <c r="G494" i="92" s="1"/>
  <c r="AF446" i="17"/>
  <c r="G446" i="59" s="1"/>
  <c r="G446" i="92" s="1"/>
  <c r="AF234" i="17"/>
  <c r="G234" i="59" s="1"/>
  <c r="AF228" i="17"/>
  <c r="G228" i="59" s="1"/>
  <c r="AF70" i="17"/>
  <c r="G70" i="59" s="1"/>
  <c r="G70" i="92" s="1"/>
  <c r="M98" i="55"/>
  <c r="M99" i="55" s="1"/>
  <c r="G57" i="70" s="1"/>
  <c r="H292" i="17"/>
  <c r="D292" i="59" s="1"/>
  <c r="D292" i="92" s="1"/>
  <c r="H280" i="17"/>
  <c r="D280" i="59" s="1"/>
  <c r="D280" i="92" s="1"/>
  <c r="H274" i="17"/>
  <c r="D274" i="59" s="1"/>
  <c r="D274" i="92" s="1"/>
  <c r="H271" i="17"/>
  <c r="D271" i="59" s="1"/>
  <c r="D271" i="92" s="1"/>
  <c r="H265" i="17"/>
  <c r="D265" i="59" s="1"/>
  <c r="D265" i="92" s="1"/>
  <c r="H259" i="17"/>
  <c r="D259" i="59" s="1"/>
  <c r="D259" i="92" s="1"/>
  <c r="H256" i="17"/>
  <c r="D256" i="59" s="1"/>
  <c r="H253" i="17"/>
  <c r="D253" i="59" s="1"/>
  <c r="H247" i="17"/>
  <c r="D247" i="59" s="1"/>
  <c r="H244" i="17"/>
  <c r="D244" i="59" s="1"/>
  <c r="H241" i="17"/>
  <c r="D241" i="59" s="1"/>
  <c r="H235" i="17"/>
  <c r="D235" i="59" s="1"/>
  <c r="H232" i="17"/>
  <c r="D232" i="59" s="1"/>
  <c r="H229" i="17"/>
  <c r="D229" i="59" s="1"/>
  <c r="H226" i="17"/>
  <c r="D226" i="59" s="1"/>
  <c r="H217" i="17"/>
  <c r="D217" i="59" s="1"/>
  <c r="H199" i="17"/>
  <c r="D199" i="59" s="1"/>
  <c r="H190" i="17"/>
  <c r="D190" i="59" s="1"/>
  <c r="H187" i="17"/>
  <c r="D187" i="59" s="1"/>
  <c r="H178" i="17"/>
  <c r="D178" i="59" s="1"/>
  <c r="H169" i="17"/>
  <c r="D169" i="59" s="1"/>
  <c r="H160" i="17"/>
  <c r="D160" i="59" s="1"/>
  <c r="H157" i="17"/>
  <c r="D157" i="59" s="1"/>
  <c r="H148" i="17"/>
  <c r="D148" i="59" s="1"/>
  <c r="H145" i="17"/>
  <c r="D145" i="59" s="1"/>
  <c r="H139" i="17"/>
  <c r="D139" i="59" s="1"/>
  <c r="H115" i="17"/>
  <c r="D115" i="59" s="1"/>
  <c r="H112" i="17"/>
  <c r="D112" i="59" s="1"/>
  <c r="H100" i="17"/>
  <c r="D100" i="59" s="1"/>
  <c r="D100" i="92" s="1"/>
  <c r="H88" i="17"/>
  <c r="D88" i="59" s="1"/>
  <c r="H85" i="17"/>
  <c r="D85" i="59" s="1"/>
  <c r="D85" i="92" s="1"/>
  <c r="H82" i="17"/>
  <c r="D82" i="59" s="1"/>
  <c r="D82" i="92" s="1"/>
  <c r="H76" i="17"/>
  <c r="D76" i="59" s="1"/>
  <c r="D76" i="92" s="1"/>
  <c r="E33" i="81"/>
  <c r="C28" i="70" s="1"/>
  <c r="H61" i="17"/>
  <c r="D61" i="59" s="1"/>
  <c r="D61" i="92" s="1"/>
  <c r="H58" i="17"/>
  <c r="D58" i="59" s="1"/>
  <c r="D58" i="92" s="1"/>
  <c r="P776" i="17"/>
  <c r="E776" i="59" s="1"/>
  <c r="P675" i="17"/>
  <c r="E675" i="59" s="1"/>
  <c r="P570" i="17"/>
  <c r="E570" i="59" s="1"/>
  <c r="P545" i="17"/>
  <c r="E545" i="59" s="1"/>
  <c r="E545" i="92" s="1"/>
  <c r="P542" i="17"/>
  <c r="E542" i="59" s="1"/>
  <c r="E542" i="92" s="1"/>
  <c r="P405" i="17"/>
  <c r="E405" i="59" s="1"/>
  <c r="P396" i="17"/>
  <c r="E396" i="59" s="1"/>
  <c r="P393" i="17"/>
  <c r="E393" i="59" s="1"/>
  <c r="P387" i="17"/>
  <c r="E387" i="59" s="1"/>
  <c r="E387" i="92" s="1"/>
  <c r="P384" i="17"/>
  <c r="E384" i="59" s="1"/>
  <c r="E384" i="92" s="1"/>
  <c r="P375" i="17"/>
  <c r="E375" i="59" s="1"/>
  <c r="E375" i="92" s="1"/>
  <c r="X726" i="17"/>
  <c r="F726" i="59" s="1"/>
  <c r="F726" i="92" s="1"/>
  <c r="X714" i="17"/>
  <c r="F714" i="59" s="1"/>
  <c r="X212" i="17"/>
  <c r="F212" i="59" s="1"/>
  <c r="F212" i="92" s="1"/>
  <c r="X209" i="17"/>
  <c r="F209" i="59" s="1"/>
  <c r="X206" i="17"/>
  <c r="F206" i="59" s="1"/>
  <c r="G161" i="61" s="1"/>
  <c r="G163" i="61" s="1"/>
  <c r="G164" i="61" s="1"/>
  <c r="E98" i="70" s="1"/>
  <c r="X203" i="17"/>
  <c r="F203" i="59" s="1"/>
  <c r="K108" i="55"/>
  <c r="K138" i="55"/>
  <c r="K139" i="55" s="1"/>
  <c r="F63" i="70" s="1"/>
  <c r="K17" i="56"/>
  <c r="K18" i="56" s="1"/>
  <c r="K19" i="56" s="1"/>
  <c r="F174" i="70" s="1"/>
  <c r="K104" i="75"/>
  <c r="F146" i="70" s="1"/>
  <c r="K100" i="75"/>
  <c r="F145" i="70" s="1"/>
  <c r="K96" i="75"/>
  <c r="F144" i="70" s="1"/>
  <c r="K92" i="75"/>
  <c r="F143" i="70" s="1"/>
  <c r="K88" i="75"/>
  <c r="F142" i="70" s="1"/>
  <c r="K84" i="75"/>
  <c r="F141" i="70" s="1"/>
  <c r="H798" i="17"/>
  <c r="D798" i="59" s="1"/>
  <c r="D798" i="92" s="1"/>
  <c r="H775" i="17"/>
  <c r="D775" i="59" s="1"/>
  <c r="H772" i="17"/>
  <c r="D772" i="59" s="1"/>
  <c r="H631" i="17"/>
  <c r="D631" i="59" s="1"/>
  <c r="D631" i="92" s="1"/>
  <c r="H565" i="17"/>
  <c r="D565" i="59" s="1"/>
  <c r="D565" i="92" s="1"/>
  <c r="H528" i="17"/>
  <c r="D528" i="59" s="1"/>
  <c r="H491" i="17"/>
  <c r="D491" i="59" s="1"/>
  <c r="D491" i="92" s="1"/>
  <c r="P763" i="17"/>
  <c r="E763" i="59" s="1"/>
  <c r="P725" i="17"/>
  <c r="E725" i="59" s="1"/>
  <c r="P619" i="17"/>
  <c r="E619" i="59" s="1"/>
  <c r="E619" i="92" s="1"/>
  <c r="P602" i="17"/>
  <c r="E602" i="59" s="1"/>
  <c r="E602" i="92" s="1"/>
  <c r="P599" i="17"/>
  <c r="E599" i="59" s="1"/>
  <c r="F137" i="58" s="1"/>
  <c r="P588" i="17"/>
  <c r="E588" i="59" s="1"/>
  <c r="P585" i="17"/>
  <c r="E585" i="59" s="1"/>
  <c r="P574" i="17"/>
  <c r="E574" i="59" s="1"/>
  <c r="F180" i="58" s="1"/>
  <c r="P526" i="17"/>
  <c r="E526" i="59" s="1"/>
  <c r="P509" i="17"/>
  <c r="E509" i="59" s="1"/>
  <c r="E509" i="92" s="1"/>
  <c r="G53" i="55"/>
  <c r="G54" i="55" s="1"/>
  <c r="D50" i="70" s="1"/>
  <c r="P460" i="17"/>
  <c r="E460" i="59" s="1"/>
  <c r="E460" i="92" s="1"/>
  <c r="P457" i="17"/>
  <c r="E457" i="59" s="1"/>
  <c r="E457" i="92" s="1"/>
  <c r="P451" i="17"/>
  <c r="E451" i="59" s="1"/>
  <c r="E451" i="92" s="1"/>
  <c r="G133" i="55"/>
  <c r="G108" i="55"/>
  <c r="P413" i="17"/>
  <c r="E413" i="59" s="1"/>
  <c r="E413" i="92" s="1"/>
  <c r="P410" i="17"/>
  <c r="E410" i="59" s="1"/>
  <c r="P404" i="17"/>
  <c r="E404" i="59" s="1"/>
  <c r="E404" i="92" s="1"/>
  <c r="P401" i="17"/>
  <c r="E401" i="59" s="1"/>
  <c r="P398" i="17"/>
  <c r="E398" i="59" s="1"/>
  <c r="P395" i="17"/>
  <c r="E395" i="59" s="1"/>
  <c r="P392" i="17"/>
  <c r="E392" i="59" s="1"/>
  <c r="G33" i="89" s="1"/>
  <c r="G34" i="89" s="1"/>
  <c r="D210" i="70" s="1"/>
  <c r="P389" i="17"/>
  <c r="E389" i="59" s="1"/>
  <c r="E389" i="92" s="1"/>
  <c r="P386" i="17"/>
  <c r="E386" i="59" s="1"/>
  <c r="E386" i="92" s="1"/>
  <c r="P383" i="17"/>
  <c r="E383" i="59" s="1"/>
  <c r="E383" i="92" s="1"/>
  <c r="P380" i="17"/>
  <c r="E380" i="59" s="1"/>
  <c r="P374" i="17"/>
  <c r="E374" i="59" s="1"/>
  <c r="F24" i="58" s="1"/>
  <c r="P365" i="17"/>
  <c r="E365" i="59" s="1"/>
  <c r="P359" i="17"/>
  <c r="E359" i="59" s="1"/>
  <c r="F46" i="58" s="1"/>
  <c r="P353" i="17"/>
  <c r="E353" i="59" s="1"/>
  <c r="X806" i="17"/>
  <c r="F806" i="59" s="1"/>
  <c r="F806" i="92" s="1"/>
  <c r="X800" i="17"/>
  <c r="F800" i="59" s="1"/>
  <c r="F800" i="92" s="1"/>
  <c r="X774" i="17"/>
  <c r="F774" i="59" s="1"/>
  <c r="X740" i="17"/>
  <c r="F740" i="59" s="1"/>
  <c r="X660" i="17"/>
  <c r="F660" i="59" s="1"/>
  <c r="F660" i="92" s="1"/>
  <c r="X657" i="17"/>
  <c r="F657" i="59" s="1"/>
  <c r="F657" i="92" s="1"/>
  <c r="X140" i="17"/>
  <c r="F140" i="59" s="1"/>
  <c r="X122" i="17"/>
  <c r="F122" i="59" s="1"/>
  <c r="F122" i="92" s="1"/>
  <c r="X68" i="17"/>
  <c r="F68" i="59" s="1"/>
  <c r="F68" i="92" s="1"/>
  <c r="AF136" i="17"/>
  <c r="G136" i="59" s="1"/>
  <c r="AN805" i="17"/>
  <c r="H805" i="59" s="1"/>
  <c r="H805" i="92" s="1"/>
  <c r="E139" i="58"/>
  <c r="D601" i="92"/>
  <c r="F33" i="61"/>
  <c r="E733" i="92"/>
  <c r="G769" i="92"/>
  <c r="H231" i="61"/>
  <c r="G157" i="58"/>
  <c r="F626" i="92"/>
  <c r="L101" i="91"/>
  <c r="L102" i="91" s="1"/>
  <c r="J797" i="92"/>
  <c r="E767" i="92"/>
  <c r="F219" i="61"/>
  <c r="D733" i="92"/>
  <c r="E33" i="61"/>
  <c r="H138" i="61"/>
  <c r="G196" i="92"/>
  <c r="G156" i="92"/>
  <c r="H12" i="63"/>
  <c r="F207" i="61"/>
  <c r="E753" i="92"/>
  <c r="G29" i="92"/>
  <c r="I18" i="91"/>
  <c r="I19" i="91" s="1"/>
  <c r="H51" i="61"/>
  <c r="G736" i="92"/>
  <c r="D573" i="92"/>
  <c r="E179" i="58"/>
  <c r="E574" i="92"/>
  <c r="P454" i="17"/>
  <c r="E454" i="59" s="1"/>
  <c r="E454" i="92" s="1"/>
  <c r="L6" i="82"/>
  <c r="E757" i="92"/>
  <c r="F69" i="61"/>
  <c r="E662" i="92"/>
  <c r="G65" i="91"/>
  <c r="G66" i="91" s="1"/>
  <c r="F630" i="92"/>
  <c r="G21" i="92"/>
  <c r="G601" i="92"/>
  <c r="K95" i="91"/>
  <c r="K96" i="91" s="1"/>
  <c r="J196" i="58"/>
  <c r="D204" i="92"/>
  <c r="E20" i="63"/>
  <c r="G22" i="83"/>
  <c r="F683" i="92"/>
  <c r="H75" i="91"/>
  <c r="H76" i="91" s="1"/>
  <c r="M25" i="89"/>
  <c r="M26" i="89" s="1"/>
  <c r="J207" i="70" s="1"/>
  <c r="K124" i="92"/>
  <c r="I251" i="61"/>
  <c r="I253" i="61" s="1"/>
  <c r="I254" i="61" s="1"/>
  <c r="G113" i="70" s="1"/>
  <c r="H237" i="92"/>
  <c r="L220" i="58"/>
  <c r="K407" i="92"/>
  <c r="D163" i="92"/>
  <c r="E54" i="61"/>
  <c r="E55" i="61" s="1"/>
  <c r="E56" i="61" s="1"/>
  <c r="C80" i="70" s="1"/>
  <c r="P5" i="82"/>
  <c r="M7" i="82" s="1"/>
  <c r="E20" i="70" s="1"/>
  <c r="X449" i="17"/>
  <c r="F449" i="59" s="1"/>
  <c r="F449" i="92" s="1"/>
  <c r="G754" i="92"/>
  <c r="H274" i="61"/>
  <c r="G210" i="92"/>
  <c r="H22" i="63"/>
  <c r="S81" i="56"/>
  <c r="S29" i="56"/>
  <c r="J175" i="70" s="1"/>
  <c r="H797" i="92"/>
  <c r="J101" i="91"/>
  <c r="J102" i="91" s="1"/>
  <c r="F156" i="58"/>
  <c r="E625" i="92"/>
  <c r="G722" i="92"/>
  <c r="H113" i="58"/>
  <c r="G588" i="92"/>
  <c r="F153" i="58"/>
  <c r="F214" i="58"/>
  <c r="E401" i="92"/>
  <c r="H104" i="58"/>
  <c r="G568" i="92"/>
  <c r="I57" i="91"/>
  <c r="I58" i="91" s="1"/>
  <c r="I69" i="91"/>
  <c r="I70" i="91" s="1"/>
  <c r="G677" i="92"/>
  <c r="J366" i="92"/>
  <c r="K16" i="58"/>
  <c r="I378" i="92"/>
  <c r="J91" i="58"/>
  <c r="J94" i="58" s="1"/>
  <c r="F230" i="58"/>
  <c r="F231" i="58" s="1"/>
  <c r="E566" i="92"/>
  <c r="E561" i="92"/>
  <c r="H162" i="61"/>
  <c r="G142" i="92"/>
  <c r="H7" i="63"/>
  <c r="F367" i="92"/>
  <c r="G17" i="58"/>
  <c r="K28" i="92"/>
  <c r="M16" i="91"/>
  <c r="M17" i="91" s="1"/>
  <c r="J12" i="91"/>
  <c r="J13" i="91" s="1"/>
  <c r="H17" i="92"/>
  <c r="G163" i="92"/>
  <c r="H54" i="61"/>
  <c r="H55" i="61" s="1"/>
  <c r="H56" i="61" s="1"/>
  <c r="F80" i="70" s="1"/>
  <c r="D602" i="92"/>
  <c r="F61" i="91"/>
  <c r="F62" i="91" s="1"/>
  <c r="E191" i="58"/>
  <c r="F87" i="91"/>
  <c r="F88" i="91" s="1"/>
  <c r="D704" i="92"/>
  <c r="F599" i="92"/>
  <c r="G137" i="58"/>
  <c r="G143" i="58" s="1"/>
  <c r="G144" i="58" s="1"/>
  <c r="F765" i="92"/>
  <c r="G117" i="61"/>
  <c r="G24" i="83"/>
  <c r="F685" i="92"/>
  <c r="H79" i="91"/>
  <c r="H80" i="91" s="1"/>
  <c r="J111" i="92"/>
  <c r="L13" i="89"/>
  <c r="L14" i="89" s="1"/>
  <c r="I201" i="70" s="1"/>
  <c r="J293" i="61"/>
  <c r="I183" i="92"/>
  <c r="E174" i="61"/>
  <c r="D214" i="92"/>
  <c r="H773" i="92"/>
  <c r="I255" i="61"/>
  <c r="H88" i="58"/>
  <c r="G8" i="92"/>
  <c r="I8" i="91"/>
  <c r="I9" i="91" s="1"/>
  <c r="F40" i="60"/>
  <c r="F41" i="60" s="1"/>
  <c r="G26" i="92"/>
  <c r="E105" i="58"/>
  <c r="F22" i="83"/>
  <c r="F26" i="83" s="1"/>
  <c r="D189" i="70" s="1"/>
  <c r="G75" i="91"/>
  <c r="G76" i="91" s="1"/>
  <c r="E683" i="92"/>
  <c r="E472" i="92"/>
  <c r="I26" i="63"/>
  <c r="H222" i="92"/>
  <c r="G6" i="63"/>
  <c r="F139" i="92"/>
  <c r="F13" i="92"/>
  <c r="H10" i="91"/>
  <c r="H11" i="91" s="1"/>
  <c r="K210" i="92"/>
  <c r="L22" i="63"/>
  <c r="L198" i="61"/>
  <c r="L199" i="61" s="1"/>
  <c r="L200" i="61" s="1"/>
  <c r="J104" i="70" s="1"/>
  <c r="K226" i="92"/>
  <c r="L78" i="61"/>
  <c r="K176" i="92"/>
  <c r="M57" i="91"/>
  <c r="M58" i="91" s="1"/>
  <c r="K568" i="92"/>
  <c r="L104" i="58"/>
  <c r="K702" i="92"/>
  <c r="L58" i="58"/>
  <c r="J154" i="58"/>
  <c r="I620" i="92"/>
  <c r="K73" i="91"/>
  <c r="K74" i="91" s="1"/>
  <c r="J21" i="83"/>
  <c r="J26" i="83" s="1"/>
  <c r="H189" i="70" s="1"/>
  <c r="H194" i="70" s="1"/>
  <c r="L32" i="93" s="1"/>
  <c r="H749" i="92"/>
  <c r="I183" i="61"/>
  <c r="E738" i="92"/>
  <c r="F63" i="61"/>
  <c r="I173" i="61"/>
  <c r="H212" i="92"/>
  <c r="I124" i="92"/>
  <c r="K25" i="89"/>
  <c r="K26" i="89" s="1"/>
  <c r="H207" i="70" s="1"/>
  <c r="G175" i="92"/>
  <c r="H72" i="61"/>
  <c r="H40" i="58"/>
  <c r="H42" i="58" s="1"/>
  <c r="H48" i="58" s="1"/>
  <c r="H49" i="58" s="1"/>
  <c r="F6" i="70" s="1"/>
  <c r="G20" i="92"/>
  <c r="G27" i="89"/>
  <c r="G29" i="89" s="1"/>
  <c r="D208" i="70" s="1"/>
  <c r="E359" i="92"/>
  <c r="H181" i="58"/>
  <c r="H183" i="58" s="1"/>
  <c r="H184" i="58" s="1"/>
  <c r="G575" i="92"/>
  <c r="F195" i="61"/>
  <c r="E751" i="92"/>
  <c r="F768" i="92"/>
  <c r="G225" i="61"/>
  <c r="E779" i="92"/>
  <c r="F301" i="61"/>
  <c r="I754" i="92"/>
  <c r="J274" i="61"/>
  <c r="J714" i="92"/>
  <c r="L91" i="91"/>
  <c r="L92" i="91" s="1"/>
  <c r="I47" i="61"/>
  <c r="I49" i="61" s="1"/>
  <c r="I50" i="61" s="1"/>
  <c r="G79" i="70" s="1"/>
  <c r="H150" i="92"/>
  <c r="I595" i="92"/>
  <c r="K59" i="91"/>
  <c r="K60" i="91" s="1"/>
  <c r="G199" i="92"/>
  <c r="H144" i="61"/>
  <c r="D407" i="92"/>
  <c r="E220" i="58"/>
  <c r="H84" i="61"/>
  <c r="H85" i="61" s="1"/>
  <c r="H86" i="61" s="1"/>
  <c r="F85" i="70" s="1"/>
  <c r="G177" i="92"/>
  <c r="I12" i="91"/>
  <c r="I13" i="91" s="1"/>
  <c r="G17" i="92"/>
  <c r="H154" i="58"/>
  <c r="G620" i="92"/>
  <c r="G587" i="92"/>
  <c r="H112" i="58"/>
  <c r="F93" i="58"/>
  <c r="E380" i="92"/>
  <c r="H287" i="61"/>
  <c r="G777" i="92"/>
  <c r="I89" i="91"/>
  <c r="I90" i="91" s="1"/>
  <c r="G713" i="92"/>
  <c r="J240" i="61"/>
  <c r="I245" i="92"/>
  <c r="J17" i="89"/>
  <c r="J18" i="89" s="1"/>
  <c r="G203" i="70" s="1"/>
  <c r="H113" i="92"/>
  <c r="I6" i="91"/>
  <c r="I7" i="91" s="1"/>
  <c r="F141" i="58"/>
  <c r="Q81" i="56"/>
  <c r="Q29" i="56"/>
  <c r="I175" i="70" s="1"/>
  <c r="L49" i="61"/>
  <c r="L50" i="61" s="1"/>
  <c r="J79" i="70" s="1"/>
  <c r="H114" i="58"/>
  <c r="J296" i="61"/>
  <c r="I778" i="92"/>
  <c r="D588" i="92"/>
  <c r="E113" i="58"/>
  <c r="H152" i="92"/>
  <c r="I59" i="61"/>
  <c r="I198" i="58"/>
  <c r="H630" i="92"/>
  <c r="G53" i="61"/>
  <c r="G55" i="61" s="1"/>
  <c r="G56" i="61" s="1"/>
  <c r="E80" i="70" s="1"/>
  <c r="F151" i="92"/>
  <c r="J617" i="92"/>
  <c r="K151" i="58"/>
  <c r="J270" i="61"/>
  <c r="J272" i="61" s="1"/>
  <c r="J273" i="61" s="1"/>
  <c r="H116" i="70" s="1"/>
  <c r="I252" i="92"/>
  <c r="K135" i="61"/>
  <c r="J741" i="92"/>
  <c r="J155" i="58"/>
  <c r="I624" i="92"/>
  <c r="G458" i="92"/>
  <c r="I26" i="91"/>
  <c r="I228" i="92"/>
  <c r="J28" i="63"/>
  <c r="F209" i="92"/>
  <c r="G167" i="61"/>
  <c r="G169" i="61" s="1"/>
  <c r="G170" i="61" s="1"/>
  <c r="E99" i="70" s="1"/>
  <c r="F200" i="92"/>
  <c r="G149" i="61"/>
  <c r="G151" i="61" s="1"/>
  <c r="G152" i="61" s="1"/>
  <c r="E96" i="70" s="1"/>
  <c r="H90" i="61"/>
  <c r="G178" i="92"/>
  <c r="F110" i="58"/>
  <c r="E585" i="92"/>
  <c r="F217" i="58"/>
  <c r="K37" i="91"/>
  <c r="K38" i="91" s="1"/>
  <c r="I350" i="92"/>
  <c r="D617" i="92"/>
  <c r="E151" i="58"/>
  <c r="F9" i="61"/>
  <c r="E730" i="92"/>
  <c r="H135" i="58"/>
  <c r="H143" i="58" s="1"/>
  <c r="G596" i="92"/>
  <c r="F20" i="92"/>
  <c r="G40" i="58"/>
  <c r="I6" i="58"/>
  <c r="I8" i="58" s="1"/>
  <c r="G570" i="92"/>
  <c r="F213" i="61"/>
  <c r="E766" i="92"/>
  <c r="I616" i="92"/>
  <c r="J150" i="58"/>
  <c r="I105" i="58"/>
  <c r="H569" i="92"/>
  <c r="H110" i="58"/>
  <c r="G585" i="92"/>
  <c r="G615" i="92"/>
  <c r="H149" i="58"/>
  <c r="J88" i="58"/>
  <c r="J90" i="58" s="1"/>
  <c r="I8" i="92"/>
  <c r="K8" i="91"/>
  <c r="K9" i="91" s="1"/>
  <c r="F458" i="92"/>
  <c r="H26" i="91"/>
  <c r="F203" i="92"/>
  <c r="G155" i="61"/>
  <c r="G157" i="61" s="1"/>
  <c r="G158" i="61" s="1"/>
  <c r="E97" i="70" s="1"/>
  <c r="G99" i="91"/>
  <c r="G100" i="91" s="1"/>
  <c r="E723" i="92"/>
  <c r="G772" i="92"/>
  <c r="H249" i="61"/>
  <c r="H201" i="58"/>
  <c r="G636" i="92"/>
  <c r="G603" i="92"/>
  <c r="I63" i="91"/>
  <c r="I64" i="91" s="1"/>
  <c r="J11" i="63"/>
  <c r="I155" i="92"/>
  <c r="E588" i="92"/>
  <c r="F113" i="58"/>
  <c r="G21" i="55"/>
  <c r="I5" i="82"/>
  <c r="F206" i="92"/>
  <c r="F110" i="92"/>
  <c r="H11" i="89"/>
  <c r="H12" i="89" s="1"/>
  <c r="E200" i="70" s="1"/>
  <c r="E577" i="92"/>
  <c r="G564" i="92"/>
  <c r="H147" i="58"/>
  <c r="H40" i="60"/>
  <c r="H41" i="60" s="1"/>
  <c r="H6" i="83"/>
  <c r="H7" i="83" s="1"/>
  <c r="H8" i="83" s="1"/>
  <c r="F186" i="70" s="1"/>
  <c r="G472" i="92"/>
  <c r="H195" i="61"/>
  <c r="G751" i="92"/>
  <c r="L218" i="58"/>
  <c r="K405" i="92"/>
  <c r="L31" i="58"/>
  <c r="L32" i="58" s="1"/>
  <c r="K119" i="61"/>
  <c r="K121" i="61" s="1"/>
  <c r="K122" i="61" s="1"/>
  <c r="I91" i="70" s="1"/>
  <c r="J185" i="92"/>
  <c r="I11" i="61"/>
  <c r="I13" i="61" s="1"/>
  <c r="I14" i="61" s="1"/>
  <c r="G73" i="70" s="1"/>
  <c r="H138" i="92"/>
  <c r="K91" i="91"/>
  <c r="K92" i="91" s="1"/>
  <c r="I714" i="92"/>
  <c r="J193" i="92"/>
  <c r="G7" i="92"/>
  <c r="I6" i="89"/>
  <c r="I7" i="89" s="1"/>
  <c r="F198" i="70" s="1"/>
  <c r="G6" i="61"/>
  <c r="F137" i="92"/>
  <c r="L11" i="61"/>
  <c r="L13" i="61" s="1"/>
  <c r="L14" i="61" s="1"/>
  <c r="J73" i="70" s="1"/>
  <c r="K138" i="92"/>
  <c r="L188" i="58"/>
  <c r="K561" i="92"/>
  <c r="I217" i="92"/>
  <c r="J180" i="61"/>
  <c r="F115" i="92"/>
  <c r="H19" i="89"/>
  <c r="H20" i="89" s="1"/>
  <c r="E204" i="70" s="1"/>
  <c r="G151" i="58"/>
  <c r="F617" i="92"/>
  <c r="J740" i="92"/>
  <c r="K129" i="61"/>
  <c r="F65" i="91"/>
  <c r="F66" i="91" s="1"/>
  <c r="D662" i="92"/>
  <c r="K323" i="92"/>
  <c r="L10" i="58"/>
  <c r="J248" i="92"/>
  <c r="K258" i="61"/>
  <c r="H93" i="92"/>
  <c r="J24" i="91"/>
  <c r="J25" i="91" s="1"/>
  <c r="I99" i="61"/>
  <c r="H762" i="92"/>
  <c r="K199" i="58"/>
  <c r="J632" i="92"/>
  <c r="E123" i="61"/>
  <c r="D739" i="92"/>
  <c r="D821" i="92"/>
  <c r="E224" i="58"/>
  <c r="J195" i="92"/>
  <c r="K18" i="63"/>
  <c r="I114" i="58"/>
  <c r="H589" i="92"/>
  <c r="I11" i="63"/>
  <c r="H155" i="92"/>
  <c r="I731" i="92"/>
  <c r="J15" i="61"/>
  <c r="I745" i="92"/>
  <c r="J159" i="61"/>
  <c r="I723" i="92"/>
  <c r="K99" i="91"/>
  <c r="K100" i="91" s="1"/>
  <c r="E116" i="92"/>
  <c r="G30" i="91"/>
  <c r="G32" i="91" s="1"/>
  <c r="K602" i="92"/>
  <c r="L191" i="58"/>
  <c r="L15" i="58"/>
  <c r="K364" i="92"/>
  <c r="J319" i="92"/>
  <c r="K69" i="58"/>
  <c r="H279" i="61"/>
  <c r="H280" i="61" s="1"/>
  <c r="F117" i="70" s="1"/>
  <c r="K616" i="92"/>
  <c r="L150" i="58"/>
  <c r="L161" i="58" s="1"/>
  <c r="L162" i="58" s="1"/>
  <c r="I139" i="58"/>
  <c r="I143" i="58" s="1"/>
  <c r="H601" i="92"/>
  <c r="J731" i="92"/>
  <c r="K15" i="61"/>
  <c r="D714" i="92"/>
  <c r="F91" i="91"/>
  <c r="F92" i="91" s="1"/>
  <c r="D124" i="92"/>
  <c r="F25" i="89"/>
  <c r="F26" i="89" s="1"/>
  <c r="C207" i="70" s="1"/>
  <c r="D586" i="92"/>
  <c r="E111" i="58"/>
  <c r="D389" i="92"/>
  <c r="F27" i="89"/>
  <c r="F29" i="89" s="1"/>
  <c r="C208" i="70" s="1"/>
  <c r="K33" i="61"/>
  <c r="J733" i="92"/>
  <c r="I65" i="92"/>
  <c r="J28" i="60"/>
  <c r="J29" i="60" s="1"/>
  <c r="H19" i="70" s="1"/>
  <c r="K75" i="61"/>
  <c r="J758" i="92"/>
  <c r="E186" i="92"/>
  <c r="F15" i="63"/>
  <c r="F112" i="58"/>
  <c r="E587" i="92"/>
  <c r="G29" i="56"/>
  <c r="D175" i="70" s="1"/>
  <c r="G81" i="56"/>
  <c r="L7" i="58"/>
  <c r="L8" i="58" s="1"/>
  <c r="K23" i="92"/>
  <c r="L89" i="58"/>
  <c r="K9" i="92"/>
  <c r="J105" i="61"/>
  <c r="I763" i="92"/>
  <c r="J155" i="92"/>
  <c r="K11" i="63"/>
  <c r="K730" i="92"/>
  <c r="L9" i="61"/>
  <c r="J24" i="83"/>
  <c r="K79" i="91"/>
  <c r="K80" i="91" s="1"/>
  <c r="D720" i="92"/>
  <c r="E195" i="58"/>
  <c r="E214" i="58"/>
  <c r="D401" i="92"/>
  <c r="H13" i="89"/>
  <c r="H14" i="89" s="1"/>
  <c r="E201" i="70" s="1"/>
  <c r="J33" i="61"/>
  <c r="I733" i="92"/>
  <c r="E95" i="61"/>
  <c r="E97" i="61" s="1"/>
  <c r="E98" i="61" s="1"/>
  <c r="C87" i="70" s="1"/>
  <c r="D170" i="92"/>
  <c r="E118" i="92"/>
  <c r="G21" i="89"/>
  <c r="G22" i="89" s="1"/>
  <c r="D205" i="70" s="1"/>
  <c r="L93" i="58"/>
  <c r="L94" i="58" s="1"/>
  <c r="K380" i="92"/>
  <c r="J97" i="61"/>
  <c r="J98" i="61" s="1"/>
  <c r="H87" i="70" s="1"/>
  <c r="F38" i="87"/>
  <c r="F40" i="87" s="1"/>
  <c r="H27" i="92"/>
  <c r="J14" i="91"/>
  <c r="J15" i="91" s="1"/>
  <c r="J619" i="92"/>
  <c r="K153" i="58"/>
  <c r="J26" i="63"/>
  <c r="I222" i="92"/>
  <c r="K21" i="63"/>
  <c r="J207" i="92"/>
  <c r="E60" i="92"/>
  <c r="F19" i="60"/>
  <c r="F20" i="60" s="1"/>
  <c r="D18" i="70" s="1"/>
  <c r="F235" i="92"/>
  <c r="G239" i="61"/>
  <c r="J620" i="92"/>
  <c r="K154" i="58"/>
  <c r="I776" i="92"/>
  <c r="J281" i="61"/>
  <c r="H89" i="61"/>
  <c r="G169" i="92"/>
  <c r="F738" i="92"/>
  <c r="G63" i="61"/>
  <c r="D620" i="92"/>
  <c r="E154" i="58"/>
  <c r="M20" i="91"/>
  <c r="M21" i="91" s="1"/>
  <c r="K88" i="92"/>
  <c r="I608" i="92"/>
  <c r="J120" i="58"/>
  <c r="D357" i="92"/>
  <c r="E14" i="58"/>
  <c r="J203" i="61"/>
  <c r="I227" i="92"/>
  <c r="E152" i="58"/>
  <c r="D618" i="92"/>
  <c r="G59" i="58"/>
  <c r="H193" i="61"/>
  <c r="H194" i="61" s="1"/>
  <c r="F103" i="70" s="1"/>
  <c r="H183" i="61"/>
  <c r="G749" i="92"/>
  <c r="I219" i="92"/>
  <c r="J25" i="63"/>
  <c r="I104" i="58"/>
  <c r="J57" i="91"/>
  <c r="J58" i="91" s="1"/>
  <c r="J235" i="92"/>
  <c r="K239" i="61"/>
  <c r="K241" i="61" s="1"/>
  <c r="K242" i="61" s="1"/>
  <c r="I111" i="70" s="1"/>
  <c r="I152" i="92"/>
  <c r="J59" i="61"/>
  <c r="J61" i="61" s="1"/>
  <c r="J62" i="61" s="1"/>
  <c r="H81" i="70" s="1"/>
  <c r="H585" i="92"/>
  <c r="I110" i="58"/>
  <c r="E254" i="92"/>
  <c r="F271" i="61"/>
  <c r="F272" i="61" s="1"/>
  <c r="F273" i="61" s="1"/>
  <c r="D116" i="70" s="1"/>
  <c r="I19" i="89"/>
  <c r="I20" i="89" s="1"/>
  <c r="F204" i="70" s="1"/>
  <c r="G115" i="92"/>
  <c r="H6" i="91"/>
  <c r="H7" i="91" s="1"/>
  <c r="F11" i="92"/>
  <c r="J72" i="61"/>
  <c r="J73" i="61" s="1"/>
  <c r="J74" i="61" s="1"/>
  <c r="H83" i="70" s="1"/>
  <c r="I175" i="92"/>
  <c r="J36" i="61"/>
  <c r="I160" i="92"/>
  <c r="J83" i="61"/>
  <c r="J85" i="61" s="1"/>
  <c r="J86" i="61" s="1"/>
  <c r="H85" i="70" s="1"/>
  <c r="I168" i="92"/>
  <c r="L296" i="61"/>
  <c r="K778" i="92"/>
  <c r="D202" i="92"/>
  <c r="E150" i="61"/>
  <c r="E151" i="61" s="1"/>
  <c r="E152" i="61" s="1"/>
  <c r="C96" i="70" s="1"/>
  <c r="H126" i="61"/>
  <c r="G190" i="92"/>
  <c r="I90" i="56"/>
  <c r="J25" i="61"/>
  <c r="J26" i="61" s="1"/>
  <c r="H75" i="70" s="1"/>
  <c r="J141" i="58"/>
  <c r="I622" i="92"/>
  <c r="E296" i="61"/>
  <c r="D778" i="92"/>
  <c r="H101" i="91"/>
  <c r="H102" i="91" s="1"/>
  <c r="F797" i="92"/>
  <c r="J6" i="92"/>
  <c r="L4" i="89"/>
  <c r="L5" i="89" s="1"/>
  <c r="I197" i="70" s="1"/>
  <c r="L222" i="61"/>
  <c r="L223" i="61" s="1"/>
  <c r="L224" i="61" s="1"/>
  <c r="J108" i="70" s="1"/>
  <c r="K242" i="92"/>
  <c r="K198" i="58"/>
  <c r="J630" i="92"/>
  <c r="H626" i="92"/>
  <c r="I157" i="58"/>
  <c r="G194" i="58"/>
  <c r="F725" i="92"/>
  <c r="K458" i="92"/>
  <c r="M26" i="91"/>
  <c r="K18" i="58"/>
  <c r="J368" i="92"/>
  <c r="H625" i="17"/>
  <c r="D625" i="59" s="1"/>
  <c r="F225" i="61"/>
  <c r="E768" i="92"/>
  <c r="G89" i="56"/>
  <c r="G91" i="56" s="1"/>
  <c r="D182" i="70" s="1"/>
  <c r="L234" i="61"/>
  <c r="K244" i="92"/>
  <c r="I156" i="58"/>
  <c r="H625" i="92"/>
  <c r="J29" i="63"/>
  <c r="I253" i="92"/>
  <c r="G390" i="92"/>
  <c r="H82" i="58"/>
  <c r="J143" i="92"/>
  <c r="J93" i="91"/>
  <c r="J94" i="91" s="1"/>
  <c r="H720" i="92"/>
  <c r="I195" i="58"/>
  <c r="K59" i="61"/>
  <c r="K61" i="61" s="1"/>
  <c r="K62" i="61" s="1"/>
  <c r="I81" i="70" s="1"/>
  <c r="J152" i="92"/>
  <c r="I43" i="92"/>
  <c r="J11" i="60"/>
  <c r="J12" i="60" s="1"/>
  <c r="H16" i="70" s="1"/>
  <c r="K684" i="92"/>
  <c r="M77" i="91"/>
  <c r="M78" i="91" s="1"/>
  <c r="L23" i="83"/>
  <c r="L17" i="89"/>
  <c r="L18" i="89" s="1"/>
  <c r="I203" i="70" s="1"/>
  <c r="J113" i="92"/>
  <c r="I29" i="63"/>
  <c r="H253" i="92"/>
  <c r="K65" i="91"/>
  <c r="K66" i="91" s="1"/>
  <c r="I662" i="92"/>
  <c r="H170" i="92"/>
  <c r="I95" i="61"/>
  <c r="I97" i="61" s="1"/>
  <c r="I98" i="61" s="1"/>
  <c r="G87" i="70" s="1"/>
  <c r="J301" i="61"/>
  <c r="I779" i="92"/>
  <c r="D38" i="92"/>
  <c r="E32" i="60"/>
  <c r="E272" i="61"/>
  <c r="E273" i="61" s="1"/>
  <c r="C116" i="70" s="1"/>
  <c r="K173" i="61"/>
  <c r="K175" i="61" s="1"/>
  <c r="K176" i="61" s="1"/>
  <c r="I100" i="70" s="1"/>
  <c r="J212" i="92"/>
  <c r="F199" i="61"/>
  <c r="F200" i="61" s="1"/>
  <c r="D104" i="70" s="1"/>
  <c r="M43" i="56"/>
  <c r="M44" i="56" s="1"/>
  <c r="G177" i="70" s="1"/>
  <c r="I28" i="91"/>
  <c r="I29" i="91" s="1"/>
  <c r="K17" i="92"/>
  <c r="M12" i="91"/>
  <c r="M13" i="91" s="1"/>
  <c r="H23" i="60"/>
  <c r="G496" i="92"/>
  <c r="L189" i="61"/>
  <c r="K750" i="92"/>
  <c r="J723" i="92"/>
  <c r="L99" i="91"/>
  <c r="L100" i="91" s="1"/>
  <c r="K179" i="58"/>
  <c r="J573" i="92"/>
  <c r="I210" i="92"/>
  <c r="J22" i="63"/>
  <c r="H205" i="92"/>
  <c r="I156" i="61"/>
  <c r="I157" i="61" s="1"/>
  <c r="I158" i="61" s="1"/>
  <c r="G97" i="70" s="1"/>
  <c r="E632" i="92"/>
  <c r="F199" i="58"/>
  <c r="K742" i="92"/>
  <c r="L141" i="61"/>
  <c r="I29" i="61"/>
  <c r="I31" i="61" s="1"/>
  <c r="I32" i="61" s="1"/>
  <c r="G76" i="70" s="1"/>
  <c r="H147" i="92"/>
  <c r="E746" i="92"/>
  <c r="F165" i="61"/>
  <c r="F245" i="92"/>
  <c r="G240" i="61"/>
  <c r="H9" i="63"/>
  <c r="G153" i="92"/>
  <c r="E294" i="61"/>
  <c r="E295" i="61" s="1"/>
  <c r="D184" i="92"/>
  <c r="G360" i="92"/>
  <c r="H52" i="58"/>
  <c r="K216" i="92"/>
  <c r="L24" i="63"/>
  <c r="E225" i="61"/>
  <c r="D768" i="92"/>
  <c r="K10" i="63"/>
  <c r="J154" i="92"/>
  <c r="J603" i="92"/>
  <c r="L63" i="91"/>
  <c r="L64" i="91" s="1"/>
  <c r="J571" i="92"/>
  <c r="K107" i="58"/>
  <c r="F185" i="92"/>
  <c r="G119" i="61"/>
  <c r="G121" i="61" s="1"/>
  <c r="G122" i="61" s="1"/>
  <c r="E91" i="70" s="1"/>
  <c r="F621" i="92"/>
  <c r="I158" i="92"/>
  <c r="J14" i="63"/>
  <c r="K732" i="92"/>
  <c r="L21" i="61"/>
  <c r="I60" i="61"/>
  <c r="H164" i="92"/>
  <c r="E246" i="61"/>
  <c r="E247" i="61" s="1"/>
  <c r="E248" i="61" s="1"/>
  <c r="C112" i="70" s="1"/>
  <c r="D246" i="92"/>
  <c r="D110" i="92"/>
  <c r="F11" i="89"/>
  <c r="F12" i="89" s="1"/>
  <c r="C200" i="70" s="1"/>
  <c r="E170" i="92"/>
  <c r="F95" i="61"/>
  <c r="F97" i="61" s="1"/>
  <c r="F98" i="61" s="1"/>
  <c r="D87" i="70" s="1"/>
  <c r="J24" i="63"/>
  <c r="I216" i="92"/>
  <c r="K256" i="92"/>
  <c r="L283" i="61"/>
  <c r="L285" i="61" s="1"/>
  <c r="L286" i="61" s="1"/>
  <c r="J118" i="70" s="1"/>
  <c r="H144" i="92"/>
  <c r="I23" i="61"/>
  <c r="I25" i="61" s="1"/>
  <c r="I26" i="61" s="1"/>
  <c r="G75" i="70" s="1"/>
  <c r="I45" i="58"/>
  <c r="I47" i="58" s="1"/>
  <c r="I48" i="58" s="1"/>
  <c r="I49" i="58" s="1"/>
  <c r="G6" i="70" s="1"/>
  <c r="H356" i="92"/>
  <c r="J46" i="91"/>
  <c r="J48" i="91" s="1"/>
  <c r="G765" i="92"/>
  <c r="H117" i="61"/>
  <c r="H89" i="58"/>
  <c r="I4" i="91"/>
  <c r="I5" i="91" s="1"/>
  <c r="G9" i="92"/>
  <c r="F357" i="92"/>
  <c r="G14" i="58"/>
  <c r="G79" i="61"/>
  <c r="G80" i="61" s="1"/>
  <c r="E84" i="70" s="1"/>
  <c r="F40" i="70"/>
  <c r="G30" i="93" s="1"/>
  <c r="H177" i="61"/>
  <c r="G748" i="92"/>
  <c r="L85" i="91"/>
  <c r="L86" i="91" s="1"/>
  <c r="J703" i="92"/>
  <c r="K235" i="61"/>
  <c r="K236" i="61" s="1"/>
  <c r="I110" i="70" s="1"/>
  <c r="I119" i="61"/>
  <c r="I121" i="61" s="1"/>
  <c r="I122" i="61" s="1"/>
  <c r="G91" i="70" s="1"/>
  <c r="H185" i="92"/>
  <c r="D732" i="92"/>
  <c r="E21" i="61"/>
  <c r="D610" i="92"/>
  <c r="E122" i="58"/>
  <c r="E192" i="92"/>
  <c r="F17" i="63"/>
  <c r="F147" i="92"/>
  <c r="G29" i="61"/>
  <c r="E686" i="92"/>
  <c r="G81" i="91"/>
  <c r="G82" i="91" s="1"/>
  <c r="G180" i="61"/>
  <c r="G181" i="61" s="1"/>
  <c r="G182" i="61" s="1"/>
  <c r="E101" i="70" s="1"/>
  <c r="F217" i="92"/>
  <c r="G195" i="61"/>
  <c r="F751" i="92"/>
  <c r="F66" i="61"/>
  <c r="F67" i="61" s="1"/>
  <c r="F68" i="61" s="1"/>
  <c r="D82" i="70" s="1"/>
  <c r="E174" i="92"/>
  <c r="L102" i="61"/>
  <c r="K180" i="92"/>
  <c r="I154" i="92"/>
  <c r="J10" i="63"/>
  <c r="I63" i="61"/>
  <c r="H738" i="92"/>
  <c r="J39" i="61"/>
  <c r="I734" i="92"/>
  <c r="E744" i="92"/>
  <c r="F153" i="61"/>
  <c r="I270" i="61"/>
  <c r="I272" i="61" s="1"/>
  <c r="I273" i="61" s="1"/>
  <c r="G116" i="70" s="1"/>
  <c r="H252" i="92"/>
  <c r="I389" i="92"/>
  <c r="K27" i="89"/>
  <c r="K29" i="89" s="1"/>
  <c r="H208" i="70" s="1"/>
  <c r="G139" i="61"/>
  <c r="G140" i="61" s="1"/>
  <c r="E94" i="70" s="1"/>
  <c r="F249" i="61"/>
  <c r="M16" i="84"/>
  <c r="G193" i="70" s="1"/>
  <c r="H122" i="58"/>
  <c r="G610" i="92"/>
  <c r="H158" i="58"/>
  <c r="G627" i="92"/>
  <c r="J664" i="92"/>
  <c r="L31" i="91"/>
  <c r="I16" i="60"/>
  <c r="I17" i="60" s="1"/>
  <c r="G17" i="70" s="1"/>
  <c r="H59" i="92"/>
  <c r="K203" i="58"/>
  <c r="J700" i="92"/>
  <c r="E204" i="92"/>
  <c r="F20" i="63"/>
  <c r="I601" i="92"/>
  <c r="J139" i="58"/>
  <c r="I162" i="92"/>
  <c r="J243" i="61"/>
  <c r="I771" i="92"/>
  <c r="G191" i="61"/>
  <c r="G193" i="61" s="1"/>
  <c r="G194" i="61" s="1"/>
  <c r="E103" i="70" s="1"/>
  <c r="F221" i="92"/>
  <c r="H13" i="63"/>
  <c r="G157" i="92"/>
  <c r="G368" i="92"/>
  <c r="H18" i="58"/>
  <c r="J39" i="92"/>
  <c r="K6" i="60"/>
  <c r="K7" i="60" s="1"/>
  <c r="I15" i="70" s="1"/>
  <c r="I23" i="70" s="1"/>
  <c r="F33" i="93" s="1"/>
  <c r="L66" i="61"/>
  <c r="L67" i="61" s="1"/>
  <c r="L68" i="61" s="1"/>
  <c r="J82" i="70" s="1"/>
  <c r="K174" i="92"/>
  <c r="I586" i="92"/>
  <c r="E144" i="92"/>
  <c r="F23" i="61"/>
  <c r="F25" i="61" s="1"/>
  <c r="F26" i="61" s="1"/>
  <c r="D75" i="70" s="1"/>
  <c r="I35" i="61"/>
  <c r="I37" i="61" s="1"/>
  <c r="I38" i="61" s="1"/>
  <c r="G77" i="70" s="1"/>
  <c r="H148" i="92"/>
  <c r="J46" i="58"/>
  <c r="J47" i="58" s="1"/>
  <c r="J48" i="58" s="1"/>
  <c r="J49" i="58" s="1"/>
  <c r="H6" i="70" s="1"/>
  <c r="I373" i="92"/>
  <c r="J23" i="58"/>
  <c r="J33" i="60"/>
  <c r="I419" i="92"/>
  <c r="H51" i="58"/>
  <c r="G528" i="92"/>
  <c r="K13" i="92"/>
  <c r="M10" i="91"/>
  <c r="M11" i="91" s="1"/>
  <c r="H201" i="61"/>
  <c r="G752" i="92"/>
  <c r="J589" i="92"/>
  <c r="K114" i="58"/>
  <c r="I625" i="92"/>
  <c r="J156" i="58"/>
  <c r="J112" i="58"/>
  <c r="I587" i="92"/>
  <c r="H187" i="92"/>
  <c r="I120" i="61"/>
  <c r="J167" i="92"/>
  <c r="K77" i="61"/>
  <c r="K79" i="61" s="1"/>
  <c r="K80" i="61" s="1"/>
  <c r="I84" i="70" s="1"/>
  <c r="K189" i="61"/>
  <c r="J750" i="92"/>
  <c r="I603" i="92"/>
  <c r="K63" i="91"/>
  <c r="K64" i="91" s="1"/>
  <c r="H594" i="92"/>
  <c r="I119" i="58"/>
  <c r="E760" i="92"/>
  <c r="F87" i="61"/>
  <c r="F39" i="91"/>
  <c r="F40" i="91" s="1"/>
  <c r="D351" i="92"/>
  <c r="K521" i="92"/>
  <c r="L56" i="58"/>
  <c r="L59" i="58" s="1"/>
  <c r="H772" i="92"/>
  <c r="I249" i="61"/>
  <c r="D592" i="92"/>
  <c r="E117" i="58"/>
  <c r="I765" i="92"/>
  <c r="J117" i="61"/>
  <c r="I24" i="83"/>
  <c r="J79" i="91"/>
  <c r="J80" i="91" s="1"/>
  <c r="F53" i="91"/>
  <c r="F54" i="91" s="1"/>
  <c r="D420" i="92"/>
  <c r="D496" i="92"/>
  <c r="E23" i="60"/>
  <c r="K145" i="61"/>
  <c r="K146" i="61" s="1"/>
  <c r="I95" i="70" s="1"/>
  <c r="G730" i="92"/>
  <c r="H9" i="61"/>
  <c r="H143" i="61"/>
  <c r="H145" i="61" s="1"/>
  <c r="H146" i="61" s="1"/>
  <c r="F95" i="70" s="1"/>
  <c r="G197" i="92"/>
  <c r="E44" i="58"/>
  <c r="F43" i="91"/>
  <c r="F45" i="91" s="1"/>
  <c r="F114" i="61"/>
  <c r="E182" i="92"/>
  <c r="K270" i="61"/>
  <c r="K272" i="61" s="1"/>
  <c r="K273" i="61" s="1"/>
  <c r="I116" i="70" s="1"/>
  <c r="J252" i="92"/>
  <c r="I160" i="58"/>
  <c r="H728" i="92"/>
  <c r="E168" i="92"/>
  <c r="F83" i="61"/>
  <c r="F85" i="61" s="1"/>
  <c r="F86" i="61" s="1"/>
  <c r="D85" i="70" s="1"/>
  <c r="K30" i="61"/>
  <c r="K31" i="61" s="1"/>
  <c r="K32" i="61" s="1"/>
  <c r="I76" i="70" s="1"/>
  <c r="J159" i="92"/>
  <c r="D194" i="92"/>
  <c r="E137" i="61"/>
  <c r="H204" i="92"/>
  <c r="J97" i="91"/>
  <c r="J98" i="91" s="1"/>
  <c r="H722" i="92"/>
  <c r="L69" i="58"/>
  <c r="K319" i="92"/>
  <c r="G57" i="91"/>
  <c r="G58" i="91" s="1"/>
  <c r="E568" i="92"/>
  <c r="F104" i="58"/>
  <c r="J57" i="61"/>
  <c r="I737" i="92"/>
  <c r="L191" i="61"/>
  <c r="L193" i="61" s="1"/>
  <c r="L194" i="61" s="1"/>
  <c r="J103" i="70" s="1"/>
  <c r="K221" i="92"/>
  <c r="K235" i="92"/>
  <c r="L239" i="61"/>
  <c r="L241" i="61" s="1"/>
  <c r="L242" i="61" s="1"/>
  <c r="J111" i="70" s="1"/>
  <c r="G39" i="92"/>
  <c r="H6" i="60"/>
  <c r="H7" i="60" s="1"/>
  <c r="F15" i="70" s="1"/>
  <c r="F23" i="70" s="1"/>
  <c r="F30" i="93" s="1"/>
  <c r="D630" i="92"/>
  <c r="E198" i="58"/>
  <c r="E153" i="58"/>
  <c r="D619" i="92"/>
  <c r="E20" i="81"/>
  <c r="E41" i="55"/>
  <c r="E43" i="55" s="1"/>
  <c r="E44" i="55" s="1"/>
  <c r="C48" i="70" s="1"/>
  <c r="P636" i="17"/>
  <c r="E636" i="59" s="1"/>
  <c r="J193" i="58"/>
  <c r="J205" i="58" s="1"/>
  <c r="J206" i="58" s="1"/>
  <c r="I724" i="92"/>
  <c r="E7" i="58"/>
  <c r="D23" i="92"/>
  <c r="E108" i="61"/>
  <c r="D181" i="92"/>
  <c r="L49" i="91"/>
  <c r="L50" i="91" s="1"/>
  <c r="K30" i="58"/>
  <c r="D225" i="92"/>
  <c r="E27" i="63"/>
  <c r="L215" i="58"/>
  <c r="K402" i="92"/>
  <c r="G4" i="89"/>
  <c r="G5" i="89" s="1"/>
  <c r="D197" i="70" s="1"/>
  <c r="E6" i="92"/>
  <c r="L197" i="58"/>
  <c r="K611" i="92"/>
  <c r="I163" i="61"/>
  <c r="I164" i="61" s="1"/>
  <c r="G98" i="70" s="1"/>
  <c r="H166" i="70"/>
  <c r="I32" i="93" s="1"/>
  <c r="F169" i="61"/>
  <c r="F170" i="61" s="1"/>
  <c r="D99" i="70" s="1"/>
  <c r="L11" i="58"/>
  <c r="F771" i="92"/>
  <c r="G249" i="92"/>
  <c r="H264" i="61"/>
  <c r="H265" i="61" s="1"/>
  <c r="H266" i="61" s="1"/>
  <c r="F115" i="70" s="1"/>
  <c r="G662" i="92"/>
  <c r="I65" i="91"/>
  <c r="I66" i="91" s="1"/>
  <c r="G123" i="92"/>
  <c r="I23" i="89"/>
  <c r="I24" i="89" s="1"/>
  <c r="F206" i="70" s="1"/>
  <c r="L90" i="61"/>
  <c r="L91" i="61" s="1"/>
  <c r="L92" i="61" s="1"/>
  <c r="J86" i="70" s="1"/>
  <c r="K178" i="92"/>
  <c r="I600" i="92"/>
  <c r="J138" i="58"/>
  <c r="I17" i="61"/>
  <c r="I19" i="61" s="1"/>
  <c r="I20" i="61" s="1"/>
  <c r="G74" i="70" s="1"/>
  <c r="H141" i="92"/>
  <c r="H177" i="92"/>
  <c r="I84" i="61"/>
  <c r="I85" i="61" s="1"/>
  <c r="I86" i="61" s="1"/>
  <c r="G85" i="70" s="1"/>
  <c r="I185" i="92"/>
  <c r="J119" i="61"/>
  <c r="J121" i="61" s="1"/>
  <c r="J122" i="61" s="1"/>
  <c r="H91" i="70" s="1"/>
  <c r="I59" i="92"/>
  <c r="I218" i="92"/>
  <c r="J185" i="61"/>
  <c r="E216" i="58"/>
  <c r="D403" i="92"/>
  <c r="I570" i="92"/>
  <c r="J106" i="58"/>
  <c r="H99" i="91"/>
  <c r="H100" i="91" s="1"/>
  <c r="F723" i="92"/>
  <c r="J251" i="92"/>
  <c r="K299" i="61"/>
  <c r="H410" i="92"/>
  <c r="I222" i="58"/>
  <c r="L147" i="61"/>
  <c r="K743" i="92"/>
  <c r="I224" i="58"/>
  <c r="H821" i="92"/>
  <c r="D360" i="92"/>
  <c r="E52" i="58"/>
  <c r="K566" i="92"/>
  <c r="L230" i="58"/>
  <c r="L231" i="58" s="1"/>
  <c r="E215" i="61"/>
  <c r="D231" i="92"/>
  <c r="H537" i="92"/>
  <c r="I133" i="58"/>
  <c r="F215" i="58"/>
  <c r="E402" i="92"/>
  <c r="I621" i="92"/>
  <c r="J140" i="58"/>
  <c r="D220" i="92"/>
  <c r="E186" i="61"/>
  <c r="E187" i="61" s="1"/>
  <c r="E188" i="61" s="1"/>
  <c r="C102" i="70" s="1"/>
  <c r="L24" i="58"/>
  <c r="K374" i="92"/>
  <c r="G37" i="61"/>
  <c r="G38" i="61" s="1"/>
  <c r="E77" i="70" s="1"/>
  <c r="J169" i="61"/>
  <c r="J170" i="61" s="1"/>
  <c r="H99" i="70" s="1"/>
  <c r="G36" i="56"/>
  <c r="G37" i="56" s="1"/>
  <c r="D176" i="70" s="1"/>
  <c r="G43" i="61"/>
  <c r="G44" i="61" s="1"/>
  <c r="E78" i="70" s="1"/>
  <c r="D355" i="92"/>
  <c r="I6" i="60"/>
  <c r="I7" i="60" s="1"/>
  <c r="G15" i="70" s="1"/>
  <c r="H39" i="92"/>
  <c r="L67" i="58"/>
  <c r="G535" i="92"/>
  <c r="H189" i="58"/>
  <c r="H105" i="58"/>
  <c r="G569" i="92"/>
  <c r="J742" i="92"/>
  <c r="K141" i="61"/>
  <c r="K108" i="58"/>
  <c r="J577" i="92"/>
  <c r="G147" i="61"/>
  <c r="F743" i="92"/>
  <c r="K89" i="61"/>
  <c r="K91" i="61" s="1"/>
  <c r="K92" i="61" s="1"/>
  <c r="I86" i="70" s="1"/>
  <c r="J169" i="92"/>
  <c r="I126" i="61"/>
  <c r="I127" i="61" s="1"/>
  <c r="I128" i="61" s="1"/>
  <c r="G92" i="70" s="1"/>
  <c r="H190" i="92"/>
  <c r="G193" i="92"/>
  <c r="H132" i="61"/>
  <c r="J575" i="92"/>
  <c r="K181" i="58"/>
  <c r="H634" i="92"/>
  <c r="I200" i="58"/>
  <c r="H258" i="92"/>
  <c r="I284" i="61"/>
  <c r="I285" i="61" s="1"/>
  <c r="I286" i="61" s="1"/>
  <c r="G118" i="70" s="1"/>
  <c r="J255" i="92"/>
  <c r="K277" i="61"/>
  <c r="K279" i="61" s="1"/>
  <c r="K280" i="61" s="1"/>
  <c r="I117" i="70" s="1"/>
  <c r="G359" i="92"/>
  <c r="H46" i="58"/>
  <c r="H47" i="58" s="1"/>
  <c r="K360" i="92"/>
  <c r="L52" i="58"/>
  <c r="E41" i="61"/>
  <c r="E43" i="61" s="1"/>
  <c r="E44" i="61" s="1"/>
  <c r="C78" i="70" s="1"/>
  <c r="D149" i="92"/>
  <c r="D167" i="92"/>
  <c r="E77" i="61"/>
  <c r="G72" i="75"/>
  <c r="D138" i="70" s="1"/>
  <c r="E24" i="63"/>
  <c r="D216" i="92"/>
  <c r="E33" i="60"/>
  <c r="D419" i="92"/>
  <c r="F600" i="92"/>
  <c r="G138" i="58"/>
  <c r="F139" i="58"/>
  <c r="E601" i="92"/>
  <c r="J67" i="61"/>
  <c r="J68" i="61" s="1"/>
  <c r="H82" i="70" s="1"/>
  <c r="H192" i="58"/>
  <c r="J145" i="61"/>
  <c r="J146" i="61" s="1"/>
  <c r="H95" i="70" s="1"/>
  <c r="K356" i="92"/>
  <c r="L299" i="61"/>
  <c r="L300" i="61" s="1"/>
  <c r="I73" i="91"/>
  <c r="I74" i="91" s="1"/>
  <c r="H21" i="83"/>
  <c r="H26" i="83" s="1"/>
  <c r="F189" i="70" s="1"/>
  <c r="G758" i="92"/>
  <c r="H75" i="61"/>
  <c r="L235" i="61"/>
  <c r="L236" i="61" s="1"/>
  <c r="J110" i="70" s="1"/>
  <c r="H576" i="92"/>
  <c r="I182" i="58"/>
  <c r="L237" i="61"/>
  <c r="K770" i="92"/>
  <c r="L43" i="60"/>
  <c r="L44" i="60" s="1"/>
  <c r="K473" i="92"/>
  <c r="K682" i="92"/>
  <c r="L21" i="83"/>
  <c r="J236" i="92"/>
  <c r="K245" i="61"/>
  <c r="K247" i="61" s="1"/>
  <c r="K248" i="61" s="1"/>
  <c r="I112" i="70" s="1"/>
  <c r="I93" i="92"/>
  <c r="K24" i="91"/>
  <c r="K25" i="91" s="1"/>
  <c r="G11" i="89"/>
  <c r="G12" i="89" s="1"/>
  <c r="D200" i="70" s="1"/>
  <c r="E110" i="92"/>
  <c r="G45" i="61"/>
  <c r="F735" i="92"/>
  <c r="K194" i="58"/>
  <c r="J725" i="92"/>
  <c r="E594" i="92"/>
  <c r="F119" i="58"/>
  <c r="K30" i="89"/>
  <c r="K32" i="89" s="1"/>
  <c r="H209" i="70" s="1"/>
  <c r="I390" i="92"/>
  <c r="J82" i="58"/>
  <c r="J215" i="58"/>
  <c r="I402" i="92"/>
  <c r="D258" i="92"/>
  <c r="E284" i="61"/>
  <c r="K185" i="92"/>
  <c r="L119" i="61"/>
  <c r="L121" i="61" s="1"/>
  <c r="L122" i="61" s="1"/>
  <c r="J91" i="70" s="1"/>
  <c r="K23" i="61"/>
  <c r="K25" i="61" s="1"/>
  <c r="K26" i="61" s="1"/>
  <c r="I75" i="70" s="1"/>
  <c r="J144" i="92"/>
  <c r="I474" i="92"/>
  <c r="D260" i="92"/>
  <c r="E30" i="63"/>
  <c r="D13" i="92"/>
  <c r="F10" i="91"/>
  <c r="F11" i="91" s="1"/>
  <c r="K161" i="92"/>
  <c r="L42" i="61"/>
  <c r="J202" i="92"/>
  <c r="K150" i="61"/>
  <c r="I368" i="92"/>
  <c r="J18" i="58"/>
  <c r="F7" i="61"/>
  <c r="F8" i="61" s="1"/>
  <c r="D72" i="70" s="1"/>
  <c r="I211" i="61"/>
  <c r="I212" i="61" s="1"/>
  <c r="G106" i="70" s="1"/>
  <c r="L12" i="91"/>
  <c r="L13" i="91" s="1"/>
  <c r="F89" i="92"/>
  <c r="G69" i="58"/>
  <c r="G71" i="58" s="1"/>
  <c r="G72" i="58" s="1"/>
  <c r="G73" i="58" s="1"/>
  <c r="E7" i="70" s="1"/>
  <c r="F319" i="92"/>
  <c r="L103" i="61"/>
  <c r="L104" i="61" s="1"/>
  <c r="J88" i="70" s="1"/>
  <c r="G176" i="92"/>
  <c r="L217" i="61"/>
  <c r="L218" i="61" s="1"/>
  <c r="J107" i="70" s="1"/>
  <c r="G743" i="92"/>
  <c r="H147" i="61"/>
  <c r="J735" i="92"/>
  <c r="K45" i="61"/>
  <c r="K170" i="92"/>
  <c r="L95" i="61"/>
  <c r="G207" i="92"/>
  <c r="H21" i="63"/>
  <c r="G158" i="58"/>
  <c r="F627" i="92"/>
  <c r="H55" i="91"/>
  <c r="H56" i="91" s="1"/>
  <c r="F567" i="92"/>
  <c r="I184" i="92"/>
  <c r="J294" i="61"/>
  <c r="H567" i="92"/>
  <c r="I103" i="58"/>
  <c r="I41" i="61"/>
  <c r="I43" i="61" s="1"/>
  <c r="I44" i="61" s="1"/>
  <c r="G78" i="70" s="1"/>
  <c r="H149" i="92"/>
  <c r="H758" i="92"/>
  <c r="I75" i="61"/>
  <c r="F183" i="92"/>
  <c r="G293" i="61"/>
  <c r="G295" i="61" s="1"/>
  <c r="F12" i="61"/>
  <c r="F13" i="61" s="1"/>
  <c r="F14" i="61" s="1"/>
  <c r="D73" i="70" s="1"/>
  <c r="E140" i="92"/>
  <c r="J238" i="92"/>
  <c r="K257" i="61"/>
  <c r="I174" i="61"/>
  <c r="H214" i="92"/>
  <c r="G251" i="61"/>
  <c r="G253" i="61" s="1"/>
  <c r="G254" i="61" s="1"/>
  <c r="E113" i="70" s="1"/>
  <c r="F237" i="92"/>
  <c r="G123" i="61"/>
  <c r="F739" i="92"/>
  <c r="I574" i="92"/>
  <c r="J180" i="58"/>
  <c r="G137" i="92"/>
  <c r="H6" i="61"/>
  <c r="H7" i="61" s="1"/>
  <c r="H8" i="61" s="1"/>
  <c r="F72" i="70" s="1"/>
  <c r="F5" i="63"/>
  <c r="H224" i="58"/>
  <c r="G821" i="92"/>
  <c r="F115" i="61"/>
  <c r="F116" i="61" s="1"/>
  <c r="D90" i="70" s="1"/>
  <c r="K157" i="58"/>
  <c r="J626" i="92"/>
  <c r="L16" i="63"/>
  <c r="K189" i="92"/>
  <c r="L20" i="91"/>
  <c r="L21" i="91" s="1"/>
  <c r="J88" i="92"/>
  <c r="K47" i="58"/>
  <c r="L139" i="61"/>
  <c r="L140" i="61" s="1"/>
  <c r="J94" i="70" s="1"/>
  <c r="H6" i="89"/>
  <c r="H7" i="89" s="1"/>
  <c r="E198" i="70" s="1"/>
  <c r="H83" i="58"/>
  <c r="G526" i="92"/>
  <c r="E193" i="61"/>
  <c r="E194" i="61" s="1"/>
  <c r="C103" i="70" s="1"/>
  <c r="K49" i="61"/>
  <c r="K50" i="61" s="1"/>
  <c r="I79" i="70" s="1"/>
  <c r="L39" i="58"/>
  <c r="K10" i="92"/>
  <c r="K15" i="84"/>
  <c r="K16" i="84" s="1"/>
  <c r="F193" i="70" s="1"/>
  <c r="J202" i="58"/>
  <c r="I638" i="92"/>
  <c r="D616" i="92"/>
  <c r="E150" i="58"/>
  <c r="I220" i="92"/>
  <c r="J186" i="61"/>
  <c r="G251" i="92"/>
  <c r="H299" i="61"/>
  <c r="H300" i="61" s="1"/>
  <c r="J259" i="61"/>
  <c r="J260" i="61" s="1"/>
  <c r="H114" i="70" s="1"/>
  <c r="F57" i="91"/>
  <c r="F58" i="91" s="1"/>
  <c r="D568" i="92"/>
  <c r="F14" i="63"/>
  <c r="E158" i="92"/>
  <c r="K19" i="58"/>
  <c r="J369" i="92"/>
  <c r="J10" i="58"/>
  <c r="I323" i="92"/>
  <c r="K149" i="92"/>
  <c r="L41" i="61"/>
  <c r="K721" i="92"/>
  <c r="M95" i="91"/>
  <c r="M96" i="91" s="1"/>
  <c r="L196" i="58"/>
  <c r="K26" i="63"/>
  <c r="J222" i="92"/>
  <c r="M148" i="75"/>
  <c r="G157" i="70" s="1"/>
  <c r="I241" i="61"/>
  <c r="I242" i="61" s="1"/>
  <c r="G111" i="70" s="1"/>
  <c r="K448" i="92"/>
  <c r="J351" i="92"/>
  <c r="H56" i="58"/>
  <c r="H59" i="58" s="1"/>
  <c r="G521" i="92"/>
  <c r="K249" i="61"/>
  <c r="J772" i="92"/>
  <c r="K221" i="61"/>
  <c r="J232" i="92"/>
  <c r="F35" i="91"/>
  <c r="F36" i="91" s="1"/>
  <c r="D349" i="92"/>
  <c r="I143" i="92"/>
  <c r="J18" i="61"/>
  <c r="J19" i="61" s="1"/>
  <c r="J20" i="61" s="1"/>
  <c r="H74" i="70" s="1"/>
  <c r="D632" i="92"/>
  <c r="E199" i="58"/>
  <c r="K21" i="58"/>
  <c r="J371" i="92"/>
  <c r="H564" i="92"/>
  <c r="I147" i="58"/>
  <c r="E65" i="58"/>
  <c r="E67" i="58" s="1"/>
  <c r="D21" i="92"/>
  <c r="E679" i="92"/>
  <c r="G71" i="91"/>
  <c r="G72" i="91" s="1"/>
  <c r="H13" i="58"/>
  <c r="G353" i="92"/>
  <c r="H151" i="58"/>
  <c r="G617" i="92"/>
  <c r="D182" i="92"/>
  <c r="E114" i="61"/>
  <c r="J587" i="92"/>
  <c r="K112" i="58"/>
  <c r="G18" i="61"/>
  <c r="G19" i="61" s="1"/>
  <c r="G20" i="61" s="1"/>
  <c r="E74" i="70" s="1"/>
  <c r="F143" i="92"/>
  <c r="J277" i="61"/>
  <c r="J279" i="61" s="1"/>
  <c r="J280" i="61" s="1"/>
  <c r="H117" i="70" s="1"/>
  <c r="I255" i="92"/>
  <c r="I588" i="92"/>
  <c r="J113" i="58"/>
  <c r="I11" i="92"/>
  <c r="K6" i="91"/>
  <c r="K7" i="91" s="1"/>
  <c r="J193" i="61"/>
  <c r="J194" i="61" s="1"/>
  <c r="H103" i="70" s="1"/>
  <c r="I172" i="92"/>
  <c r="J107" i="61"/>
  <c r="J109" i="61" s="1"/>
  <c r="J110" i="61" s="1"/>
  <c r="H89" i="70" s="1"/>
  <c r="I240" i="92"/>
  <c r="J210" i="61"/>
  <c r="J211" i="61" s="1"/>
  <c r="J212" i="61" s="1"/>
  <c r="H106" i="70" s="1"/>
  <c r="K31" i="58"/>
  <c r="K218" i="58"/>
  <c r="J405" i="92"/>
  <c r="M19" i="89"/>
  <c r="M20" i="89" s="1"/>
  <c r="J204" i="70" s="1"/>
  <c r="K115" i="92"/>
  <c r="J35" i="91"/>
  <c r="J36" i="91" s="1"/>
  <c r="H349" i="92"/>
  <c r="M36" i="75"/>
  <c r="G129" i="70" s="1"/>
  <c r="K38" i="87"/>
  <c r="K40" i="87" s="1"/>
  <c r="E366" i="92"/>
  <c r="F16" i="58"/>
  <c r="H219" i="61"/>
  <c r="G767" i="92"/>
  <c r="L26" i="91"/>
  <c r="J458" i="92"/>
  <c r="I534" i="92"/>
  <c r="K43" i="92"/>
  <c r="L11" i="60"/>
  <c r="L12" i="60" s="1"/>
  <c r="J16" i="70" s="1"/>
  <c r="G622" i="92"/>
  <c r="H141" i="58"/>
  <c r="G227" i="61"/>
  <c r="F233" i="92"/>
  <c r="K632" i="92"/>
  <c r="L199" i="58"/>
  <c r="I231" i="61"/>
  <c r="H769" i="92"/>
  <c r="I171" i="61"/>
  <c r="H747" i="92"/>
  <c r="J75" i="61"/>
  <c r="I758" i="92"/>
  <c r="I113" i="58"/>
  <c r="H588" i="92"/>
  <c r="K108" i="61"/>
  <c r="K109" i="61" s="1"/>
  <c r="K110" i="61" s="1"/>
  <c r="I89" i="70" s="1"/>
  <c r="J181" i="92"/>
  <c r="F155" i="58"/>
  <c r="E624" i="92"/>
  <c r="J138" i="61"/>
  <c r="J139" i="61" s="1"/>
  <c r="J140" i="61" s="1"/>
  <c r="H94" i="70" s="1"/>
  <c r="I196" i="92"/>
  <c r="F757" i="92"/>
  <c r="G69" i="61"/>
  <c r="L46" i="60"/>
  <c r="L47" i="60" s="1"/>
  <c r="K474" i="92"/>
  <c r="H174" i="61"/>
  <c r="G214" i="92"/>
  <c r="K569" i="92"/>
  <c r="L105" i="58"/>
  <c r="F226" i="58"/>
  <c r="G41" i="91"/>
  <c r="G42" i="91" s="1"/>
  <c r="Q176" i="75"/>
  <c r="I164" i="70" s="1"/>
  <c r="H66" i="61"/>
  <c r="H67" i="61" s="1"/>
  <c r="H68" i="61" s="1"/>
  <c r="F82" i="70" s="1"/>
  <c r="G174" i="92"/>
  <c r="H109" i="58"/>
  <c r="G578" i="92"/>
  <c r="E204" i="58"/>
  <c r="D716" i="92"/>
  <c r="G59" i="92"/>
  <c r="K190" i="92"/>
  <c r="L126" i="61"/>
  <c r="L127" i="61" s="1"/>
  <c r="L128" i="61" s="1"/>
  <c r="J92" i="70" s="1"/>
  <c r="J41" i="61"/>
  <c r="J43" i="61" s="1"/>
  <c r="J44" i="61" s="1"/>
  <c r="H78" i="70" s="1"/>
  <c r="J149" i="92"/>
  <c r="K41" i="61"/>
  <c r="D164" i="92"/>
  <c r="H241" i="92"/>
  <c r="G20" i="91"/>
  <c r="G21" i="91" s="1"/>
  <c r="E88" i="92"/>
  <c r="F21" i="61"/>
  <c r="E732" i="92"/>
  <c r="L179" i="58"/>
  <c r="L183" i="58" s="1"/>
  <c r="K573" i="92"/>
  <c r="K294" i="61"/>
  <c r="K295" i="61" s="1"/>
  <c r="J184" i="92"/>
  <c r="I496" i="92"/>
  <c r="J23" i="60"/>
  <c r="G720" i="92"/>
  <c r="H195" i="58"/>
  <c r="D744" i="92"/>
  <c r="E153" i="61"/>
  <c r="J224" i="58"/>
  <c r="I821" i="92"/>
  <c r="I159" i="92"/>
  <c r="J30" i="61"/>
  <c r="J31" i="61" s="1"/>
  <c r="J32" i="61" s="1"/>
  <c r="H76" i="70" s="1"/>
  <c r="L14" i="58"/>
  <c r="K357" i="92"/>
  <c r="K14" i="58"/>
  <c r="J357" i="92"/>
  <c r="J214" i="58"/>
  <c r="I401" i="92"/>
  <c r="E84" i="61"/>
  <c r="E85" i="61" s="1"/>
  <c r="E86" i="61" s="1"/>
  <c r="C85" i="70" s="1"/>
  <c r="D177" i="92"/>
  <c r="E25" i="63"/>
  <c r="D219" i="92"/>
  <c r="D240" i="92"/>
  <c r="E210" i="61"/>
  <c r="J194" i="58"/>
  <c r="I725" i="92"/>
  <c r="F18" i="91"/>
  <c r="F19" i="91" s="1"/>
  <c r="D29" i="92"/>
  <c r="G238" i="92"/>
  <c r="H257" i="61"/>
  <c r="F18" i="58"/>
  <c r="E368" i="92"/>
  <c r="F373" i="92"/>
  <c r="G23" i="58"/>
  <c r="I18" i="55"/>
  <c r="I19" i="55" s="1"/>
  <c r="E45" i="70" s="1"/>
  <c r="O48" i="55"/>
  <c r="O49" i="55" s="1"/>
  <c r="H49" i="70" s="1"/>
  <c r="H69" i="70" s="1"/>
  <c r="Q16" i="75"/>
  <c r="I124" i="70" s="1"/>
  <c r="I166" i="70" s="1"/>
  <c r="I33" i="93" s="1"/>
  <c r="E15" i="84"/>
  <c r="E16" i="84" s="1"/>
  <c r="C193" i="70" s="1"/>
  <c r="J81" i="61"/>
  <c r="I759" i="92"/>
  <c r="D19" i="92"/>
  <c r="E6" i="58"/>
  <c r="D209" i="92"/>
  <c r="E167" i="61"/>
  <c r="E169" i="61" s="1"/>
  <c r="E170" i="61" s="1"/>
  <c r="C99" i="70" s="1"/>
  <c r="K49" i="91"/>
  <c r="K50" i="91" s="1"/>
  <c r="J30" i="58"/>
  <c r="J32" i="58" s="1"/>
  <c r="I358" i="92"/>
  <c r="S153" i="55"/>
  <c r="S154" i="55" s="1"/>
  <c r="J66" i="70" s="1"/>
  <c r="H818" i="17"/>
  <c r="D818" i="59" s="1"/>
  <c r="D818" i="92" s="1"/>
  <c r="H812" i="17"/>
  <c r="D812" i="59" s="1"/>
  <c r="D812" i="92" s="1"/>
  <c r="K24" i="75"/>
  <c r="F126" i="70" s="1"/>
  <c r="F11" i="83"/>
  <c r="F12" i="83" s="1"/>
  <c r="F13" i="83" s="1"/>
  <c r="D187" i="70" s="1"/>
  <c r="E473" i="92"/>
  <c r="K32" i="60"/>
  <c r="J38" i="92"/>
  <c r="I740" i="92"/>
  <c r="J129" i="61"/>
  <c r="J93" i="92"/>
  <c r="L24" i="91"/>
  <c r="L25" i="91" s="1"/>
  <c r="J242" i="92"/>
  <c r="K222" i="61"/>
  <c r="J20" i="92"/>
  <c r="H220" i="92"/>
  <c r="I186" i="61"/>
  <c r="I187" i="61" s="1"/>
  <c r="I188" i="61" s="1"/>
  <c r="G102" i="70" s="1"/>
  <c r="H228" i="61"/>
  <c r="H229" i="61" s="1"/>
  <c r="H230" i="61" s="1"/>
  <c r="F109" i="70" s="1"/>
  <c r="E150" i="92"/>
  <c r="J776" i="92"/>
  <c r="K281" i="61"/>
  <c r="E69" i="58"/>
  <c r="D319" i="92"/>
  <c r="K179" i="92"/>
  <c r="L96" i="61"/>
  <c r="J532" i="92"/>
  <c r="K100" i="58"/>
  <c r="E180" i="75"/>
  <c r="C165" i="70" s="1"/>
  <c r="I38" i="87"/>
  <c r="I40" i="87" s="1"/>
  <c r="E7" i="92"/>
  <c r="G6" i="89"/>
  <c r="G7" i="89" s="1"/>
  <c r="D198" i="70" s="1"/>
  <c r="F258" i="92"/>
  <c r="G284" i="61"/>
  <c r="H792" i="17"/>
  <c r="D792" i="59" s="1"/>
  <c r="D792" i="92" s="1"/>
  <c r="G63" i="81"/>
  <c r="E64" i="81" s="1"/>
  <c r="E65" i="81" s="1"/>
  <c r="C37" i="70" s="1"/>
  <c r="G7" i="61"/>
  <c r="G8" i="61" s="1"/>
  <c r="E72" i="70" s="1"/>
  <c r="J249" i="61"/>
  <c r="I772" i="92"/>
  <c r="K227" i="61"/>
  <c r="K229" i="61" s="1"/>
  <c r="K230" i="61" s="1"/>
  <c r="I109" i="70" s="1"/>
  <c r="J233" i="92"/>
  <c r="J196" i="92"/>
  <c r="K138" i="61"/>
  <c r="K139" i="61" s="1"/>
  <c r="K140" i="61" s="1"/>
  <c r="I94" i="70" s="1"/>
  <c r="J350" i="92"/>
  <c r="L37" i="91"/>
  <c r="L38" i="91" s="1"/>
  <c r="I70" i="58"/>
  <c r="I71" i="58" s="1"/>
  <c r="I72" i="58" s="1"/>
  <c r="I73" i="58" s="1"/>
  <c r="G7" i="70" s="1"/>
  <c r="H365" i="92"/>
  <c r="F472" i="92"/>
  <c r="E183" i="61"/>
  <c r="D749" i="92"/>
  <c r="L27" i="91"/>
  <c r="J470" i="92"/>
  <c r="H681" i="17"/>
  <c r="D681" i="59" s="1"/>
  <c r="D681" i="92" s="1"/>
  <c r="H789" i="17"/>
  <c r="D789" i="59" s="1"/>
  <c r="D789" i="92" s="1"/>
  <c r="H724" i="17"/>
  <c r="D724" i="59" s="1"/>
  <c r="E156" i="61"/>
  <c r="E37" i="55"/>
  <c r="E38" i="55" s="1"/>
  <c r="C47" i="70" s="1"/>
  <c r="H705" i="17"/>
  <c r="D705" i="59" s="1"/>
  <c r="D705" i="92" s="1"/>
  <c r="F241" i="92"/>
  <c r="E28" i="56"/>
  <c r="D528" i="92"/>
  <c r="E51" i="58"/>
  <c r="I192" i="92"/>
  <c r="E138" i="61"/>
  <c r="J227" i="61"/>
  <c r="G609" i="92"/>
  <c r="J198" i="58"/>
  <c r="L119" i="58"/>
  <c r="G735" i="92"/>
  <c r="G13" i="89"/>
  <c r="G14" i="89" s="1"/>
  <c r="D201" i="70" s="1"/>
  <c r="I10" i="63"/>
  <c r="H224" i="92"/>
  <c r="F21" i="89"/>
  <c r="F22" i="89" s="1"/>
  <c r="C205" i="70" s="1"/>
  <c r="F222" i="61"/>
  <c r="F223" i="61" s="1"/>
  <c r="F224" i="61" s="1"/>
  <c r="D108" i="70" s="1"/>
  <c r="E106" i="58"/>
  <c r="F141" i="92"/>
  <c r="E202" i="92"/>
  <c r="H158" i="92"/>
  <c r="J400" i="92"/>
  <c r="I225" i="92"/>
  <c r="I573" i="92"/>
  <c r="E59" i="61"/>
  <c r="E61" i="61" s="1"/>
  <c r="E62" i="61" s="1"/>
  <c r="C81" i="70" s="1"/>
  <c r="J119" i="58"/>
  <c r="I594" i="92"/>
  <c r="H583" i="17"/>
  <c r="D583" i="59" s="1"/>
  <c r="D583" i="92" s="1"/>
  <c r="M90" i="56"/>
  <c r="L141" i="58"/>
  <c r="K622" i="92"/>
  <c r="I748" i="92"/>
  <c r="F257" i="92"/>
  <c r="J8" i="92"/>
  <c r="E758" i="92"/>
  <c r="H763" i="92"/>
  <c r="J611" i="92"/>
  <c r="I227" i="61"/>
  <c r="E319" i="92"/>
  <c r="I374" i="92"/>
  <c r="D150" i="92"/>
  <c r="E98" i="55"/>
  <c r="E99" i="55" s="1"/>
  <c r="C57" i="70" s="1"/>
  <c r="H777" i="17"/>
  <c r="D777" i="59" s="1"/>
  <c r="H719" i="17"/>
  <c r="D719" i="59" s="1"/>
  <c r="D719" i="92" s="1"/>
  <c r="H547" i="17"/>
  <c r="D547" i="59" s="1"/>
  <c r="D547" i="92" s="1"/>
  <c r="F55" i="56"/>
  <c r="E57" i="56" s="1"/>
  <c r="E58" i="56" s="1"/>
  <c r="C179" i="70" s="1"/>
  <c r="E16" i="87"/>
  <c r="E10" i="87"/>
  <c r="F40" i="56"/>
  <c r="E43" i="56" s="1"/>
  <c r="E44" i="56" s="1"/>
  <c r="C177" i="70" s="1"/>
  <c r="F6" i="56"/>
  <c r="E9" i="56" s="1"/>
  <c r="E10" i="56" s="1"/>
  <c r="C173" i="70" s="1"/>
  <c r="E6" i="87"/>
  <c r="E148" i="75"/>
  <c r="C157" i="70" s="1"/>
  <c r="E96" i="75"/>
  <c r="C144" i="70" s="1"/>
  <c r="F136" i="55"/>
  <c r="F17" i="81"/>
  <c r="BL5" i="17"/>
  <c r="K5" i="59" s="1"/>
  <c r="K5" i="92" s="1"/>
  <c r="H779" i="17"/>
  <c r="D779" i="59" s="1"/>
  <c r="F15" i="56"/>
  <c r="E17" i="56" s="1"/>
  <c r="F82" i="56"/>
  <c r="E18" i="58"/>
  <c r="D368" i="92"/>
  <c r="D206" i="92"/>
  <c r="E161" i="61"/>
  <c r="D390" i="92"/>
  <c r="E82" i="58"/>
  <c r="E84" i="58" s="1"/>
  <c r="S48" i="75"/>
  <c r="J132" i="70" s="1"/>
  <c r="E72" i="56"/>
  <c r="E77" i="56" s="1"/>
  <c r="E78" i="56" s="1"/>
  <c r="C180" i="70" s="1"/>
  <c r="H820" i="17"/>
  <c r="D820" i="59" s="1"/>
  <c r="D820" i="92" s="1"/>
  <c r="H725" i="17"/>
  <c r="D725" i="59" s="1"/>
  <c r="H678" i="17"/>
  <c r="D678" i="59" s="1"/>
  <c r="D678" i="92" s="1"/>
  <c r="H764" i="17"/>
  <c r="D764" i="59" s="1"/>
  <c r="E68" i="75"/>
  <c r="C137" i="70" s="1"/>
  <c r="I68" i="55"/>
  <c r="I69" i="55" s="1"/>
  <c r="E52" i="70" s="1"/>
  <c r="H741" i="17"/>
  <c r="D741" i="59" s="1"/>
  <c r="H396" i="17"/>
  <c r="D396" i="59" s="1"/>
  <c r="H345" i="17"/>
  <c r="D345" i="59" s="1"/>
  <c r="D345" i="92" s="1"/>
  <c r="H324" i="17"/>
  <c r="D324" i="59" s="1"/>
  <c r="H321" i="17"/>
  <c r="D321" i="59" s="1"/>
  <c r="D321" i="92" s="1"/>
  <c r="H315" i="17"/>
  <c r="D315" i="59" s="1"/>
  <c r="D315" i="92" s="1"/>
  <c r="H282" i="17"/>
  <c r="D282" i="59" s="1"/>
  <c r="D282" i="92" s="1"/>
  <c r="P657" i="17"/>
  <c r="E657" i="59" s="1"/>
  <c r="E657" i="92" s="1"/>
  <c r="P511" i="17"/>
  <c r="E511" i="59" s="1"/>
  <c r="E511" i="92" s="1"/>
  <c r="P633" i="17"/>
  <c r="E633" i="59" s="1"/>
  <c r="E633" i="92" s="1"/>
  <c r="S172" i="75"/>
  <c r="J163" i="70" s="1"/>
  <c r="H809" i="17"/>
  <c r="D809" i="59" s="1"/>
  <c r="D809" i="92" s="1"/>
  <c r="H691" i="17"/>
  <c r="D691" i="59" s="1"/>
  <c r="D691" i="92" s="1"/>
  <c r="P5" i="17"/>
  <c r="E5" i="59" s="1"/>
  <c r="E5" i="92" s="1"/>
  <c r="P647" i="17"/>
  <c r="E647" i="59" s="1"/>
  <c r="E647" i="92" s="1"/>
  <c r="H43" i="17"/>
  <c r="D43" i="59" s="1"/>
  <c r="P689" i="17"/>
  <c r="E689" i="59" s="1"/>
  <c r="E689" i="92" s="1"/>
  <c r="P540" i="17"/>
  <c r="E540" i="59" s="1"/>
  <c r="E540" i="92" s="1"/>
  <c r="P801" i="17"/>
  <c r="E801" i="59" s="1"/>
  <c r="E801" i="92" s="1"/>
  <c r="P655" i="17"/>
  <c r="E655" i="59" s="1"/>
  <c r="E655" i="92" s="1"/>
  <c r="P341" i="17"/>
  <c r="E341" i="59" s="1"/>
  <c r="E341" i="92" s="1"/>
  <c r="P338" i="17"/>
  <c r="E338" i="59" s="1"/>
  <c r="E338" i="92" s="1"/>
  <c r="X670" i="17"/>
  <c r="F670" i="59" s="1"/>
  <c r="F670" i="92" s="1"/>
  <c r="E163" i="55"/>
  <c r="E164" i="55" s="1"/>
  <c r="C68" i="70" s="1"/>
  <c r="O90" i="56"/>
  <c r="G123" i="55"/>
  <c r="G124" i="55" s="1"/>
  <c r="D61" i="70" s="1"/>
  <c r="D69" i="70" s="1"/>
  <c r="P33" i="17"/>
  <c r="E33" i="59" s="1"/>
  <c r="E33" i="92" s="1"/>
  <c r="X652" i="17"/>
  <c r="F652" i="59" s="1"/>
  <c r="F652" i="92" s="1"/>
  <c r="X620" i="17"/>
  <c r="F620" i="59" s="1"/>
  <c r="H673" i="17"/>
  <c r="D673" i="59" s="1"/>
  <c r="D673" i="92" s="1"/>
  <c r="P785" i="17"/>
  <c r="E785" i="59" s="1"/>
  <c r="E785" i="92" s="1"/>
  <c r="Q58" i="55"/>
  <c r="H560" i="17"/>
  <c r="D560" i="59" s="1"/>
  <c r="D560" i="92" s="1"/>
  <c r="H518" i="17"/>
  <c r="D518" i="59" s="1"/>
  <c r="D518" i="92" s="1"/>
  <c r="H515" i="17"/>
  <c r="D515" i="59" s="1"/>
  <c r="D515" i="92" s="1"/>
  <c r="P623" i="17"/>
  <c r="E623" i="59" s="1"/>
  <c r="X608" i="17"/>
  <c r="F608" i="59" s="1"/>
  <c r="X528" i="17"/>
  <c r="F528" i="59" s="1"/>
  <c r="Q90" i="56"/>
  <c r="H737" i="17"/>
  <c r="D737" i="59" s="1"/>
  <c r="P699" i="17"/>
  <c r="E699" i="59" s="1"/>
  <c r="E699" i="92" s="1"/>
  <c r="P603" i="17"/>
  <c r="E603" i="59" s="1"/>
  <c r="X746" i="17"/>
  <c r="F746" i="59" s="1"/>
  <c r="X664" i="17"/>
  <c r="F664" i="59" s="1"/>
  <c r="H651" i="17"/>
  <c r="D651" i="59" s="1"/>
  <c r="D651" i="92" s="1"/>
  <c r="H511" i="17"/>
  <c r="D511" i="59" s="1"/>
  <c r="D511" i="92" s="1"/>
  <c r="P407" i="17"/>
  <c r="E407" i="59" s="1"/>
  <c r="P371" i="17"/>
  <c r="E371" i="59" s="1"/>
  <c r="X618" i="17"/>
  <c r="F618" i="59" s="1"/>
  <c r="X8" i="17"/>
  <c r="F8" i="59" s="1"/>
  <c r="X216" i="17"/>
  <c r="F216" i="59" s="1"/>
  <c r="H763" i="17"/>
  <c r="D763" i="59" s="1"/>
  <c r="H533" i="17"/>
  <c r="D533" i="59" s="1"/>
  <c r="D533" i="92" s="1"/>
  <c r="P239" i="17"/>
  <c r="E239" i="59" s="1"/>
  <c r="AN831" i="17"/>
  <c r="H831" i="59" s="1"/>
  <c r="H831" i="92" s="1"/>
  <c r="H811" i="17"/>
  <c r="D811" i="59" s="1"/>
  <c r="D811" i="92" s="1"/>
  <c r="H711" i="17"/>
  <c r="D711" i="59" s="1"/>
  <c r="D711" i="92" s="1"/>
  <c r="X778" i="17"/>
  <c r="F778" i="59" s="1"/>
  <c r="I264" i="61" l="1"/>
  <c r="I265" i="61" s="1"/>
  <c r="I266" i="61" s="1"/>
  <c r="G115" i="70" s="1"/>
  <c r="H249" i="92"/>
  <c r="E821" i="92"/>
  <c r="F224" i="58"/>
  <c r="J229" i="61"/>
  <c r="J230" i="61" s="1"/>
  <c r="H109" i="70" s="1"/>
  <c r="H38" i="92"/>
  <c r="I32" i="60"/>
  <c r="E78" i="61"/>
  <c r="D176" i="92"/>
  <c r="L42" i="58"/>
  <c r="L48" i="58" s="1"/>
  <c r="L49" i="58" s="1"/>
  <c r="J6" i="70" s="1"/>
  <c r="I281" i="61"/>
  <c r="E11" i="92"/>
  <c r="G6" i="91"/>
  <c r="G7" i="91" s="1"/>
  <c r="E92" i="58"/>
  <c r="D379" i="92"/>
  <c r="D185" i="92"/>
  <c r="E119" i="61"/>
  <c r="D751" i="92"/>
  <c r="E195" i="61"/>
  <c r="E163" i="61"/>
  <c r="E164" i="61" s="1"/>
  <c r="C98" i="70" s="1"/>
  <c r="E38" i="87"/>
  <c r="E40" i="87" s="1"/>
  <c r="C40" i="70"/>
  <c r="G27" i="93" s="1"/>
  <c r="I111" i="61"/>
  <c r="D684" i="92"/>
  <c r="J223" i="58"/>
  <c r="L71" i="58"/>
  <c r="F147" i="61"/>
  <c r="L75" i="61"/>
  <c r="E110" i="58"/>
  <c r="G30" i="61"/>
  <c r="G31" i="61" s="1"/>
  <c r="G32" i="61" s="1"/>
  <c r="E76" i="70" s="1"/>
  <c r="I205" i="61"/>
  <c r="I206" i="61" s="1"/>
  <c r="G105" i="70" s="1"/>
  <c r="K95" i="58"/>
  <c r="D752" i="92"/>
  <c r="E201" i="61"/>
  <c r="D325" i="92"/>
  <c r="E12" i="58"/>
  <c r="F256" i="92"/>
  <c r="G283" i="61"/>
  <c r="G14" i="91"/>
  <c r="G15" i="91" s="1"/>
  <c r="E27" i="92"/>
  <c r="H125" i="61"/>
  <c r="H127" i="61" s="1"/>
  <c r="H128" i="61" s="1"/>
  <c r="F92" i="70" s="1"/>
  <c r="G188" i="92"/>
  <c r="H243" i="92"/>
  <c r="I228" i="61"/>
  <c r="D703" i="92"/>
  <c r="F85" i="91"/>
  <c r="F86" i="91" s="1"/>
  <c r="E45" i="58"/>
  <c r="E47" i="58" s="1"/>
  <c r="E48" i="58" s="1"/>
  <c r="E49" i="58" s="1"/>
  <c r="C6" i="70" s="1"/>
  <c r="F46" i="91"/>
  <c r="F48" i="91" s="1"/>
  <c r="D356" i="92"/>
  <c r="D255" i="92"/>
  <c r="E277" i="61"/>
  <c r="D736" i="92"/>
  <c r="E51" i="61"/>
  <c r="E229" i="61"/>
  <c r="E230" i="61" s="1"/>
  <c r="C109" i="70" s="1"/>
  <c r="F766" i="92"/>
  <c r="G213" i="61"/>
  <c r="K205" i="58"/>
  <c r="K206" i="58" s="1"/>
  <c r="I229" i="61"/>
  <c r="I230" i="61" s="1"/>
  <c r="G109" i="70" s="1"/>
  <c r="E71" i="58"/>
  <c r="F77" i="91"/>
  <c r="F78" i="91" s="1"/>
  <c r="J211" i="70"/>
  <c r="M34" i="93" s="1"/>
  <c r="J84" i="58"/>
  <c r="K300" i="61"/>
  <c r="J161" i="58"/>
  <c r="J162" i="58" s="1"/>
  <c r="H123" i="58"/>
  <c r="H124" i="58" s="1"/>
  <c r="H125" i="58" s="1"/>
  <c r="F9" i="70" s="1"/>
  <c r="E183" i="58"/>
  <c r="E184" i="58" s="1"/>
  <c r="F69" i="70"/>
  <c r="E166" i="70"/>
  <c r="I29" i="93" s="1"/>
  <c r="H187" i="61"/>
  <c r="H188" i="61" s="1"/>
  <c r="F102" i="70" s="1"/>
  <c r="E40" i="70"/>
  <c r="G29" i="93" s="1"/>
  <c r="J217" i="61"/>
  <c r="J218" i="61" s="1"/>
  <c r="H107" i="70" s="1"/>
  <c r="D767" i="92"/>
  <c r="E219" i="61"/>
  <c r="E65" i="92"/>
  <c r="F28" i="60"/>
  <c r="F29" i="60" s="1"/>
  <c r="D19" i="70" s="1"/>
  <c r="E39" i="92"/>
  <c r="F6" i="60"/>
  <c r="F7" i="60" s="1"/>
  <c r="D15" i="70" s="1"/>
  <c r="H24" i="61"/>
  <c r="H25" i="61" s="1"/>
  <c r="H26" i="61" s="1"/>
  <c r="F75" i="70" s="1"/>
  <c r="G146" i="92"/>
  <c r="G32" i="60"/>
  <c r="F38" i="92"/>
  <c r="F135" i="61"/>
  <c r="E741" i="92"/>
  <c r="D212" i="92"/>
  <c r="E173" i="61"/>
  <c r="E175" i="61" s="1"/>
  <c r="E176" i="61" s="1"/>
  <c r="C100" i="70" s="1"/>
  <c r="H131" i="61"/>
  <c r="G191" i="92"/>
  <c r="G260" i="92"/>
  <c r="H30" i="63"/>
  <c r="E207" i="61"/>
  <c r="D753" i="92"/>
  <c r="D359" i="92"/>
  <c r="E46" i="58"/>
  <c r="D147" i="92"/>
  <c r="E29" i="61"/>
  <c r="E31" i="61" s="1"/>
  <c r="E32" i="61" s="1"/>
  <c r="C76" i="70" s="1"/>
  <c r="H133" i="61"/>
  <c r="H134" i="61" s="1"/>
  <c r="F93" i="70" s="1"/>
  <c r="D773" i="92"/>
  <c r="E255" i="61"/>
  <c r="D365" i="92"/>
  <c r="E70" i="58"/>
  <c r="H223" i="58"/>
  <c r="H225" i="58" s="1"/>
  <c r="E747" i="92"/>
  <c r="F171" i="61"/>
  <c r="L184" i="58"/>
  <c r="I93" i="61"/>
  <c r="G25" i="58"/>
  <c r="I215" i="61"/>
  <c r="I217" i="61" s="1"/>
  <c r="I218" i="61" s="1"/>
  <c r="G107" i="70" s="1"/>
  <c r="J205" i="61"/>
  <c r="J206" i="61" s="1"/>
  <c r="H105" i="70" s="1"/>
  <c r="H90" i="58"/>
  <c r="H95" i="58" s="1"/>
  <c r="D608" i="92"/>
  <c r="L100" i="58"/>
  <c r="K532" i="92"/>
  <c r="F410" i="92"/>
  <c r="G222" i="58"/>
  <c r="G223" i="58" s="1"/>
  <c r="G225" i="58" s="1"/>
  <c r="E89" i="92"/>
  <c r="G22" i="91"/>
  <c r="G23" i="91" s="1"/>
  <c r="G21" i="61"/>
  <c r="F732" i="92"/>
  <c r="H267" i="61"/>
  <c r="G775" i="92"/>
  <c r="E18" i="61"/>
  <c r="D143" i="92"/>
  <c r="E203" i="61"/>
  <c r="E205" i="61" s="1"/>
  <c r="E206" i="61" s="1"/>
  <c r="C105" i="70" s="1"/>
  <c r="D227" i="92"/>
  <c r="G149" i="92"/>
  <c r="H41" i="61"/>
  <c r="G206" i="92"/>
  <c r="H161" i="61"/>
  <c r="H163" i="61" s="1"/>
  <c r="H164" i="61" s="1"/>
  <c r="F98" i="70" s="1"/>
  <c r="I24" i="63"/>
  <c r="H216" i="92"/>
  <c r="H255" i="92"/>
  <c r="I277" i="61"/>
  <c r="I279" i="61" s="1"/>
  <c r="I280" i="61" s="1"/>
  <c r="G117" i="70" s="1"/>
  <c r="F748" i="92"/>
  <c r="G177" i="61"/>
  <c r="F140" i="58"/>
  <c r="E621" i="92"/>
  <c r="D374" i="92"/>
  <c r="E24" i="58"/>
  <c r="E219" i="58"/>
  <c r="D406" i="92"/>
  <c r="E179" i="61"/>
  <c r="D215" i="92"/>
  <c r="K223" i="58"/>
  <c r="K225" i="58" s="1"/>
  <c r="F220" i="92"/>
  <c r="G186" i="61"/>
  <c r="G187" i="61" s="1"/>
  <c r="G188" i="61" s="1"/>
  <c r="E102" i="70" s="1"/>
  <c r="H105" i="61"/>
  <c r="G763" i="92"/>
  <c r="I66" i="61"/>
  <c r="I67" i="61" s="1"/>
  <c r="I68" i="61" s="1"/>
  <c r="G82" i="70" s="1"/>
  <c r="H174" i="92"/>
  <c r="G200" i="92"/>
  <c r="H149" i="61"/>
  <c r="L25" i="83"/>
  <c r="I81" i="56"/>
  <c r="K601" i="92"/>
  <c r="J123" i="58"/>
  <c r="J124" i="58" s="1"/>
  <c r="J125" i="58" s="1"/>
  <c r="H9" i="70" s="1"/>
  <c r="L223" i="58"/>
  <c r="L225" i="58" s="1"/>
  <c r="K71" i="58"/>
  <c r="K72" i="58" s="1"/>
  <c r="K73" i="58" s="1"/>
  <c r="I7" i="70" s="1"/>
  <c r="L79" i="61"/>
  <c r="L80" i="61" s="1"/>
  <c r="J84" i="70" s="1"/>
  <c r="I247" i="92"/>
  <c r="K577" i="92"/>
  <c r="K619" i="92"/>
  <c r="H192" i="92"/>
  <c r="K535" i="92"/>
  <c r="L189" i="58"/>
  <c r="E115" i="58"/>
  <c r="D590" i="92"/>
  <c r="G160" i="58"/>
  <c r="F728" i="92"/>
  <c r="G17" i="89"/>
  <c r="G18" i="89" s="1"/>
  <c r="D203" i="70" s="1"/>
  <c r="E113" i="92"/>
  <c r="G26" i="91"/>
  <c r="E458" i="92"/>
  <c r="D230" i="92"/>
  <c r="E209" i="61"/>
  <c r="E211" i="61" s="1"/>
  <c r="E212" i="61" s="1"/>
  <c r="C106" i="70" s="1"/>
  <c r="G158" i="92"/>
  <c r="H14" i="63"/>
  <c r="G212" i="92"/>
  <c r="H173" i="61"/>
  <c r="K48" i="58"/>
  <c r="K49" i="58" s="1"/>
  <c r="I6" i="70" s="1"/>
  <c r="F720" i="92"/>
  <c r="H93" i="91"/>
  <c r="H94" i="91" s="1"/>
  <c r="G195" i="58"/>
  <c r="E197" i="61"/>
  <c r="D224" i="92"/>
  <c r="F56" i="58"/>
  <c r="F59" i="58" s="1"/>
  <c r="E521" i="92"/>
  <c r="G127" i="61"/>
  <c r="G128" i="61" s="1"/>
  <c r="E92" i="70" s="1"/>
  <c r="G229" i="61"/>
  <c r="G230" i="61" s="1"/>
  <c r="E109" i="70" s="1"/>
  <c r="M83" i="91"/>
  <c r="M84" i="91" s="1"/>
  <c r="I26" i="83"/>
  <c r="G189" i="70" s="1"/>
  <c r="K31" i="63"/>
  <c r="K32" i="63" s="1"/>
  <c r="I169" i="70" s="1"/>
  <c r="I170" i="70" s="1"/>
  <c r="J33" i="93" s="1"/>
  <c r="K161" i="58"/>
  <c r="K162" i="58" s="1"/>
  <c r="K164" i="58" s="1"/>
  <c r="K165" i="58" s="1"/>
  <c r="I10" i="70" s="1"/>
  <c r="K42" i="58"/>
  <c r="E30" i="58"/>
  <c r="E32" i="58" s="1"/>
  <c r="F49" i="91"/>
  <c r="F50" i="91" s="1"/>
  <c r="D358" i="92"/>
  <c r="D173" i="92"/>
  <c r="E113" i="61"/>
  <c r="E115" i="61" s="1"/>
  <c r="E116" i="61" s="1"/>
  <c r="C90" i="70" s="1"/>
  <c r="E278" i="61"/>
  <c r="D257" i="92"/>
  <c r="G161" i="92"/>
  <c r="H42" i="61"/>
  <c r="G218" i="92"/>
  <c r="H185" i="61"/>
  <c r="F532" i="92"/>
  <c r="G100" i="58"/>
  <c r="G107" i="58"/>
  <c r="F571" i="92"/>
  <c r="D380" i="92"/>
  <c r="E93" i="58"/>
  <c r="E94" i="58" s="1"/>
  <c r="E95" i="58" s="1"/>
  <c r="E114" i="58"/>
  <c r="D589" i="92"/>
  <c r="I28" i="63"/>
  <c r="H228" i="92"/>
  <c r="G285" i="61"/>
  <c r="G286" i="61" s="1"/>
  <c r="E118" i="70" s="1"/>
  <c r="J234" i="61"/>
  <c r="J235" i="61" s="1"/>
  <c r="J236" i="61" s="1"/>
  <c r="H110" i="70" s="1"/>
  <c r="H119" i="70" s="1"/>
  <c r="H32" i="93" s="1"/>
  <c r="I244" i="92"/>
  <c r="F821" i="92"/>
  <c r="G224" i="58"/>
  <c r="E112" i="58"/>
  <c r="D587" i="92"/>
  <c r="K29" i="56"/>
  <c r="F175" i="70" s="1"/>
  <c r="H205" i="58"/>
  <c r="H206" i="58" s="1"/>
  <c r="H208" i="58" s="1"/>
  <c r="H209" i="58" s="1"/>
  <c r="F11" i="70" s="1"/>
  <c r="D166" i="70"/>
  <c r="I28" i="93" s="1"/>
  <c r="D728" i="92"/>
  <c r="E374" i="92"/>
  <c r="H73" i="61"/>
  <c r="H74" i="61" s="1"/>
  <c r="F83" i="70" s="1"/>
  <c r="H210" i="92"/>
  <c r="G69" i="70"/>
  <c r="I94" i="58"/>
  <c r="I95" i="58" s="1"/>
  <c r="I235" i="61"/>
  <c r="I236" i="61" s="1"/>
  <c r="G110" i="70" s="1"/>
  <c r="F577" i="92"/>
  <c r="I295" i="61"/>
  <c r="I301" i="61"/>
  <c r="G12" i="91"/>
  <c r="G13" i="91" s="1"/>
  <c r="E17" i="92"/>
  <c r="I229" i="92"/>
  <c r="J204" i="61"/>
  <c r="E131" i="61"/>
  <c r="E133" i="61" s="1"/>
  <c r="E134" i="61" s="1"/>
  <c r="C93" i="70" s="1"/>
  <c r="D191" i="92"/>
  <c r="H95" i="61"/>
  <c r="H97" i="61" s="1"/>
  <c r="H98" i="61" s="1"/>
  <c r="F87" i="70" s="1"/>
  <c r="G170" i="92"/>
  <c r="H245" i="61"/>
  <c r="H247" i="61" s="1"/>
  <c r="H248" i="61" s="1"/>
  <c r="F112" i="70" s="1"/>
  <c r="G236" i="92"/>
  <c r="I18" i="63"/>
  <c r="H195" i="92"/>
  <c r="D621" i="92"/>
  <c r="E140" i="58"/>
  <c r="E231" i="61"/>
  <c r="D769" i="92"/>
  <c r="G757" i="92"/>
  <c r="H69" i="61"/>
  <c r="H137" i="61"/>
  <c r="H139" i="61" s="1"/>
  <c r="H140" i="61" s="1"/>
  <c r="F94" i="70" s="1"/>
  <c r="G194" i="92"/>
  <c r="H150" i="61"/>
  <c r="H151" i="61" s="1"/>
  <c r="H152" i="61" s="1"/>
  <c r="F96" i="70" s="1"/>
  <c r="E23" i="58"/>
  <c r="D373" i="92"/>
  <c r="H60" i="61"/>
  <c r="G164" i="92"/>
  <c r="H175" i="61"/>
  <c r="H176" i="61" s="1"/>
  <c r="F100" i="70" s="1"/>
  <c r="I161" i="58"/>
  <c r="H77" i="61"/>
  <c r="H79" i="61" s="1"/>
  <c r="H80" i="61" s="1"/>
  <c r="F84" i="70" s="1"/>
  <c r="G167" i="92"/>
  <c r="G39" i="58"/>
  <c r="G42" i="58" s="1"/>
  <c r="J183" i="58"/>
  <c r="J184" i="58" s="1"/>
  <c r="J208" i="58" s="1"/>
  <c r="J209" i="58" s="1"/>
  <c r="H11" i="70" s="1"/>
  <c r="I183" i="58"/>
  <c r="I184" i="58" s="1"/>
  <c r="E79" i="61"/>
  <c r="E80" i="61" s="1"/>
  <c r="C84" i="70" s="1"/>
  <c r="J187" i="61"/>
  <c r="J188" i="61" s="1"/>
  <c r="H102" i="70" s="1"/>
  <c r="F211" i="70"/>
  <c r="M30" i="93" s="1"/>
  <c r="L136" i="58"/>
  <c r="L143" i="58" s="1"/>
  <c r="L144" i="58" s="1"/>
  <c r="L164" i="58" s="1"/>
  <c r="L165" i="58" s="1"/>
  <c r="J10" i="70" s="1"/>
  <c r="G180" i="58"/>
  <c r="G183" i="58" s="1"/>
  <c r="G184" i="58" s="1"/>
  <c r="G189" i="58"/>
  <c r="K183" i="61"/>
  <c r="J749" i="92"/>
  <c r="E23" i="92"/>
  <c r="F7" i="58"/>
  <c r="F8" i="58" s="1"/>
  <c r="D448" i="92"/>
  <c r="E76" i="58"/>
  <c r="D197" i="92"/>
  <c r="E143" i="61"/>
  <c r="G242" i="92"/>
  <c r="H222" i="61"/>
  <c r="H223" i="61" s="1"/>
  <c r="H224" i="61" s="1"/>
  <c r="F108" i="70" s="1"/>
  <c r="G89" i="91"/>
  <c r="G90" i="91" s="1"/>
  <c r="E713" i="92"/>
  <c r="E217" i="58"/>
  <c r="E223" i="58" s="1"/>
  <c r="E225" i="58" s="1"/>
  <c r="D404" i="92"/>
  <c r="D634" i="92"/>
  <c r="E200" i="58"/>
  <c r="E16" i="63"/>
  <c r="D189" i="92"/>
  <c r="E19" i="61"/>
  <c r="E20" i="61" s="1"/>
  <c r="C74" i="70" s="1"/>
  <c r="G224" i="92"/>
  <c r="H197" i="61"/>
  <c r="H199" i="61" s="1"/>
  <c r="H200" i="61" s="1"/>
  <c r="F104" i="70" s="1"/>
  <c r="G173" i="61"/>
  <c r="G175" i="61" s="1"/>
  <c r="G176" i="61" s="1"/>
  <c r="E100" i="70" s="1"/>
  <c r="G227" i="92"/>
  <c r="H203" i="61"/>
  <c r="H205" i="61" s="1"/>
  <c r="H206" i="61" s="1"/>
  <c r="F105" i="70" s="1"/>
  <c r="L83" i="58"/>
  <c r="L84" i="58" s="1"/>
  <c r="K25" i="58"/>
  <c r="K26" i="58" s="1"/>
  <c r="K43" i="61"/>
  <c r="K44" i="61" s="1"/>
  <c r="I78" i="70" s="1"/>
  <c r="I205" i="58"/>
  <c r="I206" i="58" s="1"/>
  <c r="D23" i="70"/>
  <c r="F28" i="93" s="1"/>
  <c r="D40" i="70"/>
  <c r="G28" i="93" s="1"/>
  <c r="H253" i="61"/>
  <c r="H254" i="61" s="1"/>
  <c r="F113" i="70" s="1"/>
  <c r="H207" i="61"/>
  <c r="G753" i="92"/>
  <c r="J239" i="61"/>
  <c r="J241" i="61" s="1"/>
  <c r="J242" i="61" s="1"/>
  <c r="H111" i="70" s="1"/>
  <c r="I235" i="92"/>
  <c r="G221" i="61"/>
  <c r="F232" i="92"/>
  <c r="D203" i="92"/>
  <c r="E155" i="61"/>
  <c r="E157" i="61" s="1"/>
  <c r="E158" i="61" s="1"/>
  <c r="C97" i="70" s="1"/>
  <c r="H114" i="61"/>
  <c r="H115" i="61" s="1"/>
  <c r="H116" i="61" s="1"/>
  <c r="F90" i="70" s="1"/>
  <c r="G182" i="92"/>
  <c r="G248" i="92"/>
  <c r="H258" i="61"/>
  <c r="H259" i="61" s="1"/>
  <c r="H260" i="61" s="1"/>
  <c r="F114" i="70" s="1"/>
  <c r="D410" i="92"/>
  <c r="E222" i="58"/>
  <c r="E9" i="61"/>
  <c r="D730" i="92"/>
  <c r="E599" i="92"/>
  <c r="H27" i="91"/>
  <c r="F470" i="92"/>
  <c r="E13" i="63"/>
  <c r="D157" i="92"/>
  <c r="G23" i="70"/>
  <c r="F31" i="93" s="1"/>
  <c r="J37" i="61"/>
  <c r="J38" i="61" s="1"/>
  <c r="H77" i="70" s="1"/>
  <c r="E763" i="92"/>
  <c r="F105" i="61"/>
  <c r="E36" i="61"/>
  <c r="D160" i="92"/>
  <c r="D244" i="92"/>
  <c r="E234" i="61"/>
  <c r="E235" i="61" s="1"/>
  <c r="E236" i="61" s="1"/>
  <c r="C110" i="70" s="1"/>
  <c r="G228" i="92"/>
  <c r="H28" i="63"/>
  <c r="F12" i="91"/>
  <c r="F13" i="91" s="1"/>
  <c r="D17" i="92"/>
  <c r="G274" i="61"/>
  <c r="F754" i="92"/>
  <c r="E5" i="61"/>
  <c r="E7" i="61" s="1"/>
  <c r="E8" i="61" s="1"/>
  <c r="C72" i="70" s="1"/>
  <c r="D135" i="92"/>
  <c r="E16" i="58"/>
  <c r="D366" i="92"/>
  <c r="G245" i="61"/>
  <c r="G247" i="61" s="1"/>
  <c r="G248" i="61" s="1"/>
  <c r="E112" i="70" s="1"/>
  <c r="F236" i="92"/>
  <c r="E400" i="92"/>
  <c r="F213" i="58"/>
  <c r="E192" i="58"/>
  <c r="D606" i="92"/>
  <c r="G172" i="92"/>
  <c r="G842" i="92" s="1"/>
  <c r="G844" i="92" s="1"/>
  <c r="G845" i="92" s="1"/>
  <c r="F214" i="70" s="1"/>
  <c r="N30" i="93" s="1"/>
  <c r="H107" i="61"/>
  <c r="H109" i="61" s="1"/>
  <c r="H110" i="61" s="1"/>
  <c r="F89" i="70" s="1"/>
  <c r="D675" i="92"/>
  <c r="F67" i="91"/>
  <c r="F68" i="91" s="1"/>
  <c r="F192" i="92"/>
  <c r="G17" i="63"/>
  <c r="G101" i="61"/>
  <c r="G103" i="61" s="1"/>
  <c r="G104" i="61" s="1"/>
  <c r="E88" i="70" s="1"/>
  <c r="F171" i="92"/>
  <c r="E675" i="92"/>
  <c r="G67" i="91"/>
  <c r="G68" i="91" s="1"/>
  <c r="E251" i="61"/>
  <c r="D237" i="92"/>
  <c r="E253" i="92"/>
  <c r="F29" i="63"/>
  <c r="E776" i="92"/>
  <c r="F281" i="61"/>
  <c r="G119" i="58"/>
  <c r="F594" i="92"/>
  <c r="F71" i="91"/>
  <c r="F72" i="91" s="1"/>
  <c r="D679" i="92"/>
  <c r="G48" i="61"/>
  <c r="F162" i="92"/>
  <c r="O57" i="56"/>
  <c r="G84" i="61"/>
  <c r="F177" i="92"/>
  <c r="F156" i="92"/>
  <c r="G12" i="63"/>
  <c r="D628" i="92"/>
  <c r="D169" i="92"/>
  <c r="E89" i="61"/>
  <c r="E91" i="61" s="1"/>
  <c r="E92" i="61" s="1"/>
  <c r="C86" i="70" s="1"/>
  <c r="E252" i="61"/>
  <c r="D247" i="92"/>
  <c r="H233" i="61"/>
  <c r="G234" i="92"/>
  <c r="G21" i="83"/>
  <c r="G26" i="83" s="1"/>
  <c r="E189" i="70" s="1"/>
  <c r="E194" i="70" s="1"/>
  <c r="L29" i="93" s="1"/>
  <c r="F682" i="92"/>
  <c r="H73" i="91"/>
  <c r="H74" i="91" s="1"/>
  <c r="D20" i="92"/>
  <c r="E40" i="58"/>
  <c r="E42" i="58" s="1"/>
  <c r="D144" i="92"/>
  <c r="E23" i="61"/>
  <c r="E25" i="61" s="1"/>
  <c r="E26" i="61" s="1"/>
  <c r="C75" i="70" s="1"/>
  <c r="F242" i="92"/>
  <c r="G222" i="61"/>
  <c r="G101" i="91"/>
  <c r="G102" i="91" s="1"/>
  <c r="E797" i="92"/>
  <c r="E325" i="92"/>
  <c r="F12" i="58"/>
  <c r="E403" i="92"/>
  <c r="F216" i="58"/>
  <c r="D609" i="92"/>
  <c r="E121" i="58"/>
  <c r="D713" i="92"/>
  <c r="F89" i="91"/>
  <c r="F90" i="91" s="1"/>
  <c r="G22" i="63"/>
  <c r="F210" i="92"/>
  <c r="G20" i="63"/>
  <c r="F204" i="92"/>
  <c r="H5" i="63"/>
  <c r="G136" i="92"/>
  <c r="J181" i="61"/>
  <c r="J182" i="61" s="1"/>
  <c r="H101" i="70" s="1"/>
  <c r="H144" i="58"/>
  <c r="G211" i="70"/>
  <c r="M31" i="93" s="1"/>
  <c r="H211" i="70"/>
  <c r="M32" i="93" s="1"/>
  <c r="G129" i="61"/>
  <c r="F740" i="92"/>
  <c r="D178" i="92"/>
  <c r="E90" i="61"/>
  <c r="D253" i="92"/>
  <c r="E29" i="63"/>
  <c r="D26" i="92"/>
  <c r="F8" i="89"/>
  <c r="F10" i="89" s="1"/>
  <c r="C199" i="70" s="1"/>
  <c r="C211" i="70" s="1"/>
  <c r="M27" i="93" s="1"/>
  <c r="D156" i="92"/>
  <c r="E12" i="63"/>
  <c r="G271" i="61"/>
  <c r="G272" i="61" s="1"/>
  <c r="G273" i="61" s="1"/>
  <c r="E116" i="70" s="1"/>
  <c r="F254" i="92"/>
  <c r="E142" i="58"/>
  <c r="D623" i="92"/>
  <c r="G83" i="58"/>
  <c r="G84" i="58" s="1"/>
  <c r="F526" i="92"/>
  <c r="AC53" i="81"/>
  <c r="AC54" i="81" s="1"/>
  <c r="I35" i="70" s="1"/>
  <c r="E586" i="92"/>
  <c r="F111" i="58"/>
  <c r="F129" i="92"/>
  <c r="H33" i="91"/>
  <c r="H34" i="91" s="1"/>
  <c r="G83" i="61"/>
  <c r="F168" i="92"/>
  <c r="G26" i="63"/>
  <c r="F222" i="92"/>
  <c r="G21" i="63"/>
  <c r="F207" i="92"/>
  <c r="D111" i="92"/>
  <c r="F13" i="89"/>
  <c r="F14" i="89" s="1"/>
  <c r="C201" i="70" s="1"/>
  <c r="D232" i="92"/>
  <c r="E221" i="61"/>
  <c r="E223" i="61" s="1"/>
  <c r="E224" i="61" s="1"/>
  <c r="C108" i="70" s="1"/>
  <c r="E576" i="92"/>
  <c r="F182" i="58"/>
  <c r="F183" i="58" s="1"/>
  <c r="F184" i="58" s="1"/>
  <c r="G26" i="58"/>
  <c r="G27" i="58" s="1"/>
  <c r="E5" i="70" s="1"/>
  <c r="E239" i="61"/>
  <c r="E241" i="61" s="1"/>
  <c r="E242" i="61" s="1"/>
  <c r="C111" i="70" s="1"/>
  <c r="D235" i="92"/>
  <c r="E147" i="61"/>
  <c r="D743" i="92"/>
  <c r="F15" i="61"/>
  <c r="E731" i="92"/>
  <c r="E725" i="92"/>
  <c r="F194" i="58"/>
  <c r="F117" i="61"/>
  <c r="E765" i="92"/>
  <c r="F166" i="70"/>
  <c r="I30" i="93" s="1"/>
  <c r="L72" i="58"/>
  <c r="L73" i="58" s="1"/>
  <c r="J7" i="70" s="1"/>
  <c r="F774" i="92"/>
  <c r="G261" i="61"/>
  <c r="E120" i="61"/>
  <c r="D187" i="92"/>
  <c r="D256" i="92"/>
  <c r="E283" i="61"/>
  <c r="E24" i="83"/>
  <c r="E26" i="83" s="1"/>
  <c r="C189" i="70" s="1"/>
  <c r="C194" i="70" s="1"/>
  <c r="L27" i="93" s="1"/>
  <c r="D685" i="92"/>
  <c r="F79" i="91"/>
  <c r="F80" i="91" s="1"/>
  <c r="F97" i="91"/>
  <c r="F98" i="91" s="1"/>
  <c r="D722" i="92"/>
  <c r="G4" i="91"/>
  <c r="G5" i="91" s="1"/>
  <c r="F89" i="58"/>
  <c r="F90" i="58" s="1"/>
  <c r="E9" i="92"/>
  <c r="E102" i="61"/>
  <c r="E103" i="61" s="1"/>
  <c r="E104" i="61" s="1"/>
  <c r="C88" i="70" s="1"/>
  <c r="D180" i="92"/>
  <c r="E349" i="92"/>
  <c r="G35" i="91"/>
  <c r="G36" i="91" s="1"/>
  <c r="H59" i="61"/>
  <c r="H61" i="61" s="1"/>
  <c r="H62" i="61" s="1"/>
  <c r="F81" i="70" s="1"/>
  <c r="G152" i="92"/>
  <c r="E535" i="92"/>
  <c r="F189" i="58"/>
  <c r="F16" i="83"/>
  <c r="F17" i="83" s="1"/>
  <c r="F18" i="83" s="1"/>
  <c r="D188" i="70" s="1"/>
  <c r="D194" i="70" s="1"/>
  <c r="L28" i="93" s="1"/>
  <c r="E474" i="92"/>
  <c r="F46" i="60"/>
  <c r="F47" i="60" s="1"/>
  <c r="F186" i="92"/>
  <c r="G15" i="63"/>
  <c r="D139" i="92"/>
  <c r="E6" i="63"/>
  <c r="E31" i="63" s="1"/>
  <c r="E32" i="63" s="1"/>
  <c r="C169" i="70" s="1"/>
  <c r="C170" i="70" s="1"/>
  <c r="J27" i="93" s="1"/>
  <c r="G99" i="61"/>
  <c r="F762" i="92"/>
  <c r="F60" i="92"/>
  <c r="G19" i="60"/>
  <c r="G20" i="60" s="1"/>
  <c r="E18" i="70" s="1"/>
  <c r="E23" i="70" s="1"/>
  <c r="F29" i="93" s="1"/>
  <c r="G11" i="61"/>
  <c r="F138" i="92"/>
  <c r="C166" i="70"/>
  <c r="I27" i="93" s="1"/>
  <c r="C69" i="70"/>
  <c r="E35" i="61"/>
  <c r="E37" i="61" s="1"/>
  <c r="E38" i="61" s="1"/>
  <c r="C77" i="70" s="1"/>
  <c r="D148" i="92"/>
  <c r="E197" i="58"/>
  <c r="D611" i="92"/>
  <c r="F33" i="91"/>
  <c r="F34" i="91" s="1"/>
  <c r="D129" i="92"/>
  <c r="F144" i="92"/>
  <c r="G23" i="61"/>
  <c r="G25" i="61" s="1"/>
  <c r="G26" i="61" s="1"/>
  <c r="E75" i="70" s="1"/>
  <c r="J166" i="70"/>
  <c r="I34" i="93" s="1"/>
  <c r="G61" i="91"/>
  <c r="G62" i="91" s="1"/>
  <c r="E526" i="92"/>
  <c r="F83" i="58"/>
  <c r="F84" i="58" s="1"/>
  <c r="F31" i="58"/>
  <c r="F32" i="58" s="1"/>
  <c r="F218" i="58"/>
  <c r="E405" i="92"/>
  <c r="D88" i="92"/>
  <c r="F20" i="91"/>
  <c r="F21" i="91" s="1"/>
  <c r="D190" i="92"/>
  <c r="E126" i="61"/>
  <c r="E127" i="61" s="1"/>
  <c r="E128" i="61" s="1"/>
  <c r="C92" i="70" s="1"/>
  <c r="E93" i="61"/>
  <c r="D761" i="92"/>
  <c r="E21" i="92"/>
  <c r="F65" i="58"/>
  <c r="F67" i="58" s="1"/>
  <c r="D192" i="92"/>
  <c r="E17" i="63"/>
  <c r="F26" i="92"/>
  <c r="H8" i="89"/>
  <c r="H10" i="89" s="1"/>
  <c r="E199" i="70" s="1"/>
  <c r="E211" i="70" s="1"/>
  <c r="M29" i="93" s="1"/>
  <c r="E355" i="92"/>
  <c r="G43" i="91"/>
  <c r="F44" i="58"/>
  <c r="F47" i="58" s="1"/>
  <c r="F48" i="58" s="1"/>
  <c r="F49" i="58" s="1"/>
  <c r="D6" i="70" s="1"/>
  <c r="D765" i="92"/>
  <c r="E117" i="61"/>
  <c r="E69" i="61"/>
  <c r="D757" i="92"/>
  <c r="G244" i="92"/>
  <c r="H234" i="61"/>
  <c r="D750" i="92"/>
  <c r="E189" i="61"/>
  <c r="F107" i="58"/>
  <c r="E571" i="92"/>
  <c r="F165" i="92"/>
  <c r="G65" i="61"/>
  <c r="G19" i="63"/>
  <c r="F198" i="92"/>
  <c r="AG36" i="81"/>
  <c r="J31" i="70" s="1"/>
  <c r="J40" i="70" s="1"/>
  <c r="G34" i="93" s="1"/>
  <c r="AG69" i="81"/>
  <c r="AG70" i="81" s="1"/>
  <c r="J38" i="70" s="1"/>
  <c r="J69" i="70"/>
  <c r="E365" i="92"/>
  <c r="F70" i="58"/>
  <c r="F71" i="58" s="1"/>
  <c r="E8" i="63"/>
  <c r="D145" i="92"/>
  <c r="D596" i="92"/>
  <c r="E135" i="58"/>
  <c r="E143" i="58" s="1"/>
  <c r="E144" i="58" s="1"/>
  <c r="F624" i="92"/>
  <c r="G155" i="58"/>
  <c r="E108" i="58"/>
  <c r="E123" i="58" s="1"/>
  <c r="E124" i="58" s="1"/>
  <c r="E125" i="58" s="1"/>
  <c r="C9" i="70" s="1"/>
  <c r="D577" i="92"/>
  <c r="L90" i="58"/>
  <c r="L95" i="58" s="1"/>
  <c r="G12" i="61"/>
  <c r="F140" i="92"/>
  <c r="E81" i="61"/>
  <c r="D759" i="92"/>
  <c r="F63" i="91"/>
  <c r="F64" i="91" s="1"/>
  <c r="D603" i="92"/>
  <c r="F191" i="58"/>
  <c r="H31" i="63"/>
  <c r="H32" i="63" s="1"/>
  <c r="F169" i="70" s="1"/>
  <c r="F170" i="70" s="1"/>
  <c r="J30" i="93" s="1"/>
  <c r="D772" i="92"/>
  <c r="E249" i="61"/>
  <c r="E144" i="61"/>
  <c r="D199" i="92"/>
  <c r="D93" i="92"/>
  <c r="F24" i="91"/>
  <c r="F25" i="91" s="1"/>
  <c r="E19" i="63"/>
  <c r="D198" i="92"/>
  <c r="E188" i="58"/>
  <c r="D561" i="92"/>
  <c r="F17" i="58"/>
  <c r="E367" i="92"/>
  <c r="D754" i="92"/>
  <c r="E274" i="61"/>
  <c r="E213" i="61"/>
  <c r="D766" i="92"/>
  <c r="E63" i="61"/>
  <c r="D738" i="92"/>
  <c r="F174" i="92"/>
  <c r="G66" i="61"/>
  <c r="F180" i="92"/>
  <c r="G102" i="61"/>
  <c r="AC37" i="81"/>
  <c r="I32" i="70" s="1"/>
  <c r="E204" i="61"/>
  <c r="D229" i="92"/>
  <c r="F588" i="92"/>
  <c r="G113" i="58"/>
  <c r="H91" i="91"/>
  <c r="H92" i="91" s="1"/>
  <c r="F714" i="92"/>
  <c r="E616" i="92"/>
  <c r="F150" i="58"/>
  <c r="M81" i="56"/>
  <c r="M84" i="56" s="1"/>
  <c r="G48" i="58"/>
  <c r="G49" i="58" s="1"/>
  <c r="E6" i="70" s="1"/>
  <c r="F13" i="58"/>
  <c r="E353" i="92"/>
  <c r="D775" i="92"/>
  <c r="E267" i="61"/>
  <c r="D112" i="92"/>
  <c r="F15" i="89"/>
  <c r="F16" i="89" s="1"/>
  <c r="C202" i="70" s="1"/>
  <c r="D217" i="92"/>
  <c r="E180" i="61"/>
  <c r="E181" i="61" s="1"/>
  <c r="E182" i="61" s="1"/>
  <c r="C101" i="70" s="1"/>
  <c r="E21" i="63"/>
  <c r="D207" i="92"/>
  <c r="H65" i="91"/>
  <c r="H66" i="91" s="1"/>
  <c r="F662" i="92"/>
  <c r="G106" i="58"/>
  <c r="F570" i="92"/>
  <c r="E373" i="92"/>
  <c r="F23" i="58"/>
  <c r="F474" i="92"/>
  <c r="G46" i="60"/>
  <c r="G47" i="60" s="1"/>
  <c r="G16" i="83"/>
  <c r="G17" i="83" s="1"/>
  <c r="G18" i="83" s="1"/>
  <c r="E188" i="70" s="1"/>
  <c r="I10" i="56"/>
  <c r="E173" i="70" s="1"/>
  <c r="I18" i="56"/>
  <c r="I19" i="56" s="1"/>
  <c r="E174" i="70" s="1"/>
  <c r="G25" i="63"/>
  <c r="F219" i="92"/>
  <c r="G23" i="63"/>
  <c r="F213" i="92"/>
  <c r="F92" i="58"/>
  <c r="F94" i="58" s="1"/>
  <c r="E379" i="92"/>
  <c r="G47" i="61"/>
  <c r="G49" i="61" s="1"/>
  <c r="G50" i="61" s="1"/>
  <c r="E79" i="70" s="1"/>
  <c r="F150" i="92"/>
  <c r="E285" i="61"/>
  <c r="E286" i="61" s="1"/>
  <c r="C118" i="70" s="1"/>
  <c r="E216" i="61"/>
  <c r="E217" i="61" s="1"/>
  <c r="E218" i="61" s="1"/>
  <c r="C107" i="70" s="1"/>
  <c r="D241" i="92"/>
  <c r="G166" i="70"/>
  <c r="I31" i="93" s="1"/>
  <c r="G40" i="60"/>
  <c r="G41" i="60" s="1"/>
  <c r="F222" i="58"/>
  <c r="E410" i="92"/>
  <c r="F106" i="58"/>
  <c r="E570" i="92"/>
  <c r="D115" i="92"/>
  <c r="F19" i="89"/>
  <c r="F20" i="89" s="1"/>
  <c r="C204" i="70" s="1"/>
  <c r="D226" i="92"/>
  <c r="E198" i="61"/>
  <c r="G203" i="58"/>
  <c r="G205" i="58" s="1"/>
  <c r="G206" i="58" s="1"/>
  <c r="G208" i="58" s="1"/>
  <c r="G209" i="58" s="1"/>
  <c r="E11" i="70" s="1"/>
  <c r="F700" i="92"/>
  <c r="D228" i="92"/>
  <c r="E28" i="63"/>
  <c r="H46" i="91"/>
  <c r="H48" i="91" s="1"/>
  <c r="F356" i="92"/>
  <c r="G45" i="58"/>
  <c r="G47" i="58" s="1"/>
  <c r="H472" i="92"/>
  <c r="I40" i="60"/>
  <c r="I41" i="60" s="1"/>
  <c r="I6" i="83"/>
  <c r="I7" i="83" s="1"/>
  <c r="I8" i="83" s="1"/>
  <c r="G186" i="70" s="1"/>
  <c r="G194" i="70" s="1"/>
  <c r="L31" i="93" s="1"/>
  <c r="F93" i="92"/>
  <c r="H24" i="91"/>
  <c r="H25" i="91" s="1"/>
  <c r="AC31" i="81"/>
  <c r="I26" i="70" s="1"/>
  <c r="AC41" i="81"/>
  <c r="AC42" i="81" s="1"/>
  <c r="I33" i="70" s="1"/>
  <c r="I208" i="58"/>
  <c r="I209" i="58" s="1"/>
  <c r="G11" i="70" s="1"/>
  <c r="K27" i="58"/>
  <c r="I5" i="70" s="1"/>
  <c r="K33" i="58"/>
  <c r="E57" i="61"/>
  <c r="D737" i="92"/>
  <c r="D324" i="92"/>
  <c r="E11" i="58"/>
  <c r="J31" i="63"/>
  <c r="J32" i="63" s="1"/>
  <c r="H169" i="70" s="1"/>
  <c r="H170" i="70" s="1"/>
  <c r="J32" i="93" s="1"/>
  <c r="E29" i="56"/>
  <c r="C175" i="70" s="1"/>
  <c r="E81" i="56"/>
  <c r="K223" i="61"/>
  <c r="K224" i="61" s="1"/>
  <c r="I108" i="70" s="1"/>
  <c r="I119" i="70" s="1"/>
  <c r="H33" i="93" s="1"/>
  <c r="L97" i="61"/>
  <c r="L98" i="61" s="1"/>
  <c r="J87" i="70" s="1"/>
  <c r="J143" i="58"/>
  <c r="J144" i="58" s="1"/>
  <c r="J164" i="58" s="1"/>
  <c r="J165" i="58" s="1"/>
  <c r="H10" i="70" s="1"/>
  <c r="F201" i="58"/>
  <c r="E636" i="92"/>
  <c r="G241" i="61"/>
  <c r="G242" i="61" s="1"/>
  <c r="E111" i="70" s="1"/>
  <c r="J225" i="58"/>
  <c r="I162" i="58"/>
  <c r="F8" i="92"/>
  <c r="H8" i="91"/>
  <c r="H9" i="91" s="1"/>
  <c r="G88" i="58"/>
  <c r="G90" i="58" s="1"/>
  <c r="G95" i="58" s="1"/>
  <c r="I31" i="63"/>
  <c r="I32" i="63" s="1"/>
  <c r="G169" i="70" s="1"/>
  <c r="G170" i="70" s="1"/>
  <c r="J31" i="93" s="1"/>
  <c r="I225" i="58"/>
  <c r="E139" i="61"/>
  <c r="E140" i="61" s="1"/>
  <c r="C94" i="70" s="1"/>
  <c r="L205" i="58"/>
  <c r="L206" i="58" s="1"/>
  <c r="L208" i="58" s="1"/>
  <c r="L209" i="58" s="1"/>
  <c r="J11" i="70" s="1"/>
  <c r="F194" i="70"/>
  <c r="L30" i="93" s="1"/>
  <c r="H161" i="58"/>
  <c r="H162" i="58" s="1"/>
  <c r="S85" i="56"/>
  <c r="J181" i="70" s="1"/>
  <c r="J183" i="70" s="1"/>
  <c r="K34" i="93" s="1"/>
  <c r="S84" i="56"/>
  <c r="I211" i="70"/>
  <c r="M33" i="93" s="1"/>
  <c r="F618" i="92"/>
  <c r="G152" i="58"/>
  <c r="G161" i="58" s="1"/>
  <c r="G162" i="58" s="1"/>
  <c r="G164" i="58" s="1"/>
  <c r="G165" i="58" s="1"/>
  <c r="E10" i="70" s="1"/>
  <c r="E371" i="92"/>
  <c r="F21" i="58"/>
  <c r="E623" i="92"/>
  <c r="F142" i="58"/>
  <c r="I123" i="58"/>
  <c r="I124" i="58" s="1"/>
  <c r="I125" i="58" s="1"/>
  <c r="G9" i="70" s="1"/>
  <c r="G90" i="56"/>
  <c r="F161" i="58"/>
  <c r="F162" i="58" s="1"/>
  <c r="D211" i="70"/>
  <c r="M28" i="93" s="1"/>
  <c r="J842" i="92"/>
  <c r="J844" i="92" s="1"/>
  <c r="J845" i="92" s="1"/>
  <c r="I214" i="70" s="1"/>
  <c r="N33" i="93" s="1"/>
  <c r="I842" i="92"/>
  <c r="I844" i="92" s="1"/>
  <c r="I845" i="92" s="1"/>
  <c r="H214" i="70" s="1"/>
  <c r="N32" i="93" s="1"/>
  <c r="E135" i="61"/>
  <c r="D741" i="92"/>
  <c r="L26" i="83"/>
  <c r="J189" i="70" s="1"/>
  <c r="J194" i="70" s="1"/>
  <c r="L34" i="93" s="1"/>
  <c r="J95" i="58"/>
  <c r="F620" i="92"/>
  <c r="G154" i="58"/>
  <c r="G24" i="63"/>
  <c r="F216" i="92"/>
  <c r="F608" i="92"/>
  <c r="G120" i="58"/>
  <c r="G123" i="58" s="1"/>
  <c r="G124" i="58" s="1"/>
  <c r="G125" i="58" s="1"/>
  <c r="E9" i="70" s="1"/>
  <c r="F220" i="58"/>
  <c r="E407" i="92"/>
  <c r="E72" i="58"/>
  <c r="E73" i="58" s="1"/>
  <c r="C7" i="70" s="1"/>
  <c r="K259" i="61"/>
  <c r="K260" i="61" s="1"/>
  <c r="I114" i="70" s="1"/>
  <c r="I144" i="58"/>
  <c r="K32" i="58"/>
  <c r="K123" i="58"/>
  <c r="K124" i="58" s="1"/>
  <c r="K125" i="58" s="1"/>
  <c r="I9" i="70" s="1"/>
  <c r="I175" i="61"/>
  <c r="I176" i="61" s="1"/>
  <c r="G100" i="70" s="1"/>
  <c r="L123" i="58"/>
  <c r="L124" i="58" s="1"/>
  <c r="L125" i="58" s="1"/>
  <c r="J9" i="70" s="1"/>
  <c r="I61" i="61"/>
  <c r="I62" i="61" s="1"/>
  <c r="G81" i="70" s="1"/>
  <c r="D763" i="92"/>
  <c r="E105" i="61"/>
  <c r="E11" i="60"/>
  <c r="E12" i="60" s="1"/>
  <c r="C16" i="70" s="1"/>
  <c r="C23" i="70" s="1"/>
  <c r="F27" i="93" s="1"/>
  <c r="D43" i="92"/>
  <c r="D842" i="92" s="1"/>
  <c r="D844" i="92" s="1"/>
  <c r="D845" i="92" s="1"/>
  <c r="C214" i="70" s="1"/>
  <c r="N27" i="93" s="1"/>
  <c r="K28" i="91"/>
  <c r="K29" i="91" s="1"/>
  <c r="L25" i="58"/>
  <c r="L26" i="58" s="1"/>
  <c r="K85" i="56"/>
  <c r="F181" i="70" s="1"/>
  <c r="F183" i="70" s="1"/>
  <c r="K30" i="93" s="1"/>
  <c r="K84" i="56"/>
  <c r="F528" i="92"/>
  <c r="G51" i="58"/>
  <c r="L43" i="61"/>
  <c r="L44" i="61" s="1"/>
  <c r="J78" i="70" s="1"/>
  <c r="D724" i="92"/>
  <c r="E193" i="58"/>
  <c r="E69" i="70"/>
  <c r="F72" i="58"/>
  <c r="F73" i="58" s="1"/>
  <c r="D7" i="70" s="1"/>
  <c r="H25" i="58"/>
  <c r="H26" i="58" s="1"/>
  <c r="F31" i="63"/>
  <c r="F32" i="63" s="1"/>
  <c r="D169" i="70" s="1"/>
  <c r="D170" i="70" s="1"/>
  <c r="J28" i="93" s="1"/>
  <c r="F123" i="58"/>
  <c r="F124" i="58" s="1"/>
  <c r="F125" i="58" s="1"/>
  <c r="D9" i="70" s="1"/>
  <c r="K183" i="58"/>
  <c r="K184" i="58" s="1"/>
  <c r="K208" i="58" s="1"/>
  <c r="K209" i="58" s="1"/>
  <c r="I11" i="70" s="1"/>
  <c r="H84" i="58"/>
  <c r="I26" i="58"/>
  <c r="F263" i="61"/>
  <c r="F265" i="61" s="1"/>
  <c r="F266" i="61" s="1"/>
  <c r="D115" i="70" s="1"/>
  <c r="D119" i="70" s="1"/>
  <c r="H28" i="93" s="1"/>
  <c r="E239" i="92"/>
  <c r="E8" i="58"/>
  <c r="L28" i="91"/>
  <c r="L29" i="91" s="1"/>
  <c r="I84" i="56"/>
  <c r="I85" i="56"/>
  <c r="E181" i="70" s="1"/>
  <c r="E183" i="70" s="1"/>
  <c r="K29" i="93" s="1"/>
  <c r="F778" i="92"/>
  <c r="G296" i="61"/>
  <c r="E194" i="58"/>
  <c r="D725" i="92"/>
  <c r="D779" i="92"/>
  <c r="E301" i="61"/>
  <c r="J25" i="58"/>
  <c r="J26" i="58" s="1"/>
  <c r="Q84" i="56"/>
  <c r="Q85" i="56"/>
  <c r="I181" i="70" s="1"/>
  <c r="I183" i="70" s="1"/>
  <c r="K33" i="93" s="1"/>
  <c r="F205" i="58"/>
  <c r="F206" i="58" s="1"/>
  <c r="E603" i="92"/>
  <c r="G63" i="91"/>
  <c r="G64" i="91" s="1"/>
  <c r="D777" i="92"/>
  <c r="E287" i="61"/>
  <c r="G84" i="56"/>
  <c r="G85" i="56"/>
  <c r="D181" i="70" s="1"/>
  <c r="D183" i="70" s="1"/>
  <c r="K28" i="93" s="1"/>
  <c r="D764" i="92"/>
  <c r="E111" i="61"/>
  <c r="E18" i="56"/>
  <c r="E19" i="56" s="1"/>
  <c r="C174" i="70" s="1"/>
  <c r="H31" i="91"/>
  <c r="F664" i="92"/>
  <c r="G165" i="61"/>
  <c r="F746" i="92"/>
  <c r="K842" i="92"/>
  <c r="K844" i="92" s="1"/>
  <c r="K845" i="92" s="1"/>
  <c r="J214" i="70" s="1"/>
  <c r="N34" i="93" s="1"/>
  <c r="L31" i="63"/>
  <c r="L32" i="63" s="1"/>
  <c r="J169" i="70" s="1"/>
  <c r="J170" i="70" s="1"/>
  <c r="J34" i="93" s="1"/>
  <c r="H23" i="70"/>
  <c r="F32" i="93" s="1"/>
  <c r="D625" i="92"/>
  <c r="E156" i="58"/>
  <c r="E161" i="58" s="1"/>
  <c r="E162" i="58" s="1"/>
  <c r="E164" i="58" s="1"/>
  <c r="E165" i="58" s="1"/>
  <c r="C10" i="70" s="1"/>
  <c r="H91" i="61"/>
  <c r="H92" i="61" s="1"/>
  <c r="F86" i="70" s="1"/>
  <c r="J28" i="91"/>
  <c r="J29" i="91" s="1"/>
  <c r="J295" i="61"/>
  <c r="F25" i="58" l="1"/>
  <c r="F26" i="58" s="1"/>
  <c r="F27" i="58" s="1"/>
  <c r="D5" i="70" s="1"/>
  <c r="G223" i="61"/>
  <c r="G224" i="61" s="1"/>
  <c r="E108" i="70" s="1"/>
  <c r="F208" i="58"/>
  <c r="F209" i="58" s="1"/>
  <c r="D11" i="70" s="1"/>
  <c r="E199" i="61"/>
  <c r="E200" i="61" s="1"/>
  <c r="C104" i="70" s="1"/>
  <c r="E121" i="61"/>
  <c r="E122" i="61" s="1"/>
  <c r="C91" i="70" s="1"/>
  <c r="C119" i="70" s="1"/>
  <c r="H27" i="93" s="1"/>
  <c r="F223" i="58"/>
  <c r="F225" i="58" s="1"/>
  <c r="E145" i="61"/>
  <c r="E146" i="61" s="1"/>
  <c r="C95" i="70" s="1"/>
  <c r="H43" i="61"/>
  <c r="H44" i="61" s="1"/>
  <c r="F78" i="70" s="1"/>
  <c r="E279" i="61"/>
  <c r="E280" i="61" s="1"/>
  <c r="C117" i="70" s="1"/>
  <c r="E25" i="58"/>
  <c r="E205" i="58"/>
  <c r="E206" i="58" s="1"/>
  <c r="E208" i="58" s="1"/>
  <c r="E209" i="58" s="1"/>
  <c r="C11" i="70" s="1"/>
  <c r="I35" i="93"/>
  <c r="H842" i="92"/>
  <c r="H844" i="92" s="1"/>
  <c r="H845" i="92" s="1"/>
  <c r="G214" i="70" s="1"/>
  <c r="N31" i="93" s="1"/>
  <c r="O58" i="56"/>
  <c r="H179" i="70" s="1"/>
  <c r="O81" i="56"/>
  <c r="E253" i="61"/>
  <c r="E254" i="61" s="1"/>
  <c r="C113" i="70" s="1"/>
  <c r="H164" i="58"/>
  <c r="H165" i="58" s="1"/>
  <c r="F10" i="70" s="1"/>
  <c r="G31" i="63"/>
  <c r="G32" i="63" s="1"/>
  <c r="E169" i="70" s="1"/>
  <c r="E170" i="70" s="1"/>
  <c r="J29" i="93" s="1"/>
  <c r="J35" i="93" s="1"/>
  <c r="G33" i="58"/>
  <c r="F95" i="58"/>
  <c r="F143" i="58"/>
  <c r="F144" i="58" s="1"/>
  <c r="F164" i="58" s="1"/>
  <c r="F165" i="58" s="1"/>
  <c r="D10" i="70" s="1"/>
  <c r="H235" i="61"/>
  <c r="H236" i="61" s="1"/>
  <c r="F110" i="70" s="1"/>
  <c r="E842" i="92"/>
  <c r="E844" i="92" s="1"/>
  <c r="E845" i="92" s="1"/>
  <c r="D214" i="70" s="1"/>
  <c r="N28" i="93" s="1"/>
  <c r="J119" i="70"/>
  <c r="H34" i="93" s="1"/>
  <c r="G119" i="70"/>
  <c r="H31" i="93" s="1"/>
  <c r="M35" i="93"/>
  <c r="F119" i="70"/>
  <c r="H30" i="93" s="1"/>
  <c r="G85" i="61"/>
  <c r="G86" i="61" s="1"/>
  <c r="E85" i="70" s="1"/>
  <c r="G67" i="61"/>
  <c r="G68" i="61" s="1"/>
  <c r="E82" i="70" s="1"/>
  <c r="M85" i="56"/>
  <c r="G181" i="70" s="1"/>
  <c r="G183" i="70" s="1"/>
  <c r="K31" i="93" s="1"/>
  <c r="I40" i="70"/>
  <c r="G33" i="93" s="1"/>
  <c r="G35" i="93" s="1"/>
  <c r="I164" i="58"/>
  <c r="I165" i="58" s="1"/>
  <c r="G10" i="70" s="1"/>
  <c r="L35" i="93"/>
  <c r="H28" i="91"/>
  <c r="H29" i="91" s="1"/>
  <c r="F28" i="91"/>
  <c r="F29" i="91" s="1"/>
  <c r="G13" i="61"/>
  <c r="G14" i="61" s="1"/>
  <c r="E73" i="70" s="1"/>
  <c r="L27" i="58"/>
  <c r="J5" i="70" s="1"/>
  <c r="J12" i="70" s="1"/>
  <c r="L33" i="58"/>
  <c r="I12" i="70"/>
  <c r="I33" i="58"/>
  <c r="I27" i="58"/>
  <c r="G5" i="70" s="1"/>
  <c r="F842" i="92"/>
  <c r="F844" i="92" s="1"/>
  <c r="F845" i="92" s="1"/>
  <c r="E214" i="70" s="1"/>
  <c r="N29" i="93" s="1"/>
  <c r="H33" i="58"/>
  <c r="H27" i="58"/>
  <c r="F5" i="70" s="1"/>
  <c r="F12" i="70" s="1"/>
  <c r="E84" i="56"/>
  <c r="E85" i="56"/>
  <c r="C181" i="70" s="1"/>
  <c r="C183" i="70" s="1"/>
  <c r="K27" i="93" s="1"/>
  <c r="E12" i="70"/>
  <c r="F35" i="93"/>
  <c r="J33" i="58"/>
  <c r="J27" i="58"/>
  <c r="H5" i="70" s="1"/>
  <c r="H12" i="70" s="1"/>
  <c r="E26" i="58"/>
  <c r="P31" i="93" l="1"/>
  <c r="P28" i="93"/>
  <c r="D12" i="70"/>
  <c r="F33" i="58"/>
  <c r="E119" i="70"/>
  <c r="H29" i="93" s="1"/>
  <c r="H35" i="93" s="1"/>
  <c r="O84" i="56"/>
  <c r="O85" i="56"/>
  <c r="H181" i="70" s="1"/>
  <c r="H183" i="70" s="1"/>
  <c r="K32" i="93" s="1"/>
  <c r="K35" i="93" s="1"/>
  <c r="G12" i="70"/>
  <c r="E33" i="93"/>
  <c r="O33" i="93" s="1"/>
  <c r="P33" i="93" s="1"/>
  <c r="I216" i="70"/>
  <c r="E31" i="93"/>
  <c r="O31" i="93" s="1"/>
  <c r="G216" i="70"/>
  <c r="E27" i="58"/>
  <c r="C5" i="70" s="1"/>
  <c r="C12" i="70" s="1"/>
  <c r="E33" i="58"/>
  <c r="E29" i="93"/>
  <c r="J216" i="70"/>
  <c r="E34" i="93"/>
  <c r="O34" i="93" s="1"/>
  <c r="P34" i="93" s="1"/>
  <c r="E32" i="93"/>
  <c r="D216" i="70"/>
  <c r="E28" i="93"/>
  <c r="O28" i="93" s="1"/>
  <c r="E30" i="93"/>
  <c r="O30" i="93" s="1"/>
  <c r="P30" i="93" s="1"/>
  <c r="F216" i="70"/>
  <c r="O32" i="93" l="1"/>
  <c r="P32" i="93" s="1"/>
  <c r="H216" i="70"/>
  <c r="O29" i="93"/>
  <c r="P29" i="93" s="1"/>
  <c r="E216" i="70"/>
  <c r="E27" i="93"/>
  <c r="C216" i="70"/>
  <c r="E35" i="93" l="1"/>
  <c r="O27" i="93"/>
  <c r="O35" i="93" l="1"/>
  <c r="P35" i="93" s="1"/>
  <c r="P27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TOOKTOOK</author>
  </authors>
  <commentList>
    <comment ref="D30" authorId="0" shapeId="0" xr:uid="{C7922CE3-C26F-4C25-A9B4-DCD3A3B39872}">
      <text>
        <r>
          <rPr>
            <b/>
            <sz val="9"/>
            <color indexed="81"/>
            <rFont val="Tahoma"/>
            <family val="2"/>
          </rPr>
          <t>มียอดยกมาต้นปี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<sst xmlns="http://schemas.openxmlformats.org/spreadsheetml/2006/main" count="52814" uniqueCount="2473">
  <si>
    <t>รหัสบัญชี</t>
  </si>
  <si>
    <t>ชื่อบัญชี</t>
  </si>
  <si>
    <t>เงินสด</t>
  </si>
  <si>
    <t>เงินทดรองราชการ</t>
  </si>
  <si>
    <t>บัญชีพักเงินนำส่ง</t>
  </si>
  <si>
    <t>พักรอ Clearing</t>
  </si>
  <si>
    <t>เงินฝากธนาคารเพื่อนำส่งเงินรายได้แผ่นดิน</t>
  </si>
  <si>
    <t>รายได้จากงบประมาณค้างรับ (หน่วยงานย่อย)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</si>
  <si>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</si>
  <si>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</si>
  <si>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</si>
  <si>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</si>
  <si>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</si>
  <si>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</si>
  <si>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</si>
  <si>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ลูกหนี้ค่ารักษา UC- OP ใน CUP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</si>
  <si>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</si>
  <si>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</si>
  <si>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72 ชั่วโมงแรก</t>
  </si>
  <si>
    <t>เงินจ่ายล่วงหน้า</t>
  </si>
  <si>
    <t>เงินฝากประจำ</t>
  </si>
  <si>
    <t>วัตถุดิบ</t>
  </si>
  <si>
    <t>สินค้าระหว่างผลิต</t>
  </si>
  <si>
    <t>สินค้าสำเร็จรูป</t>
  </si>
  <si>
    <t>ยา</t>
  </si>
  <si>
    <t>วัสดุเภสัชกรรม</t>
  </si>
  <si>
    <t>วัสดุการแพทย์ทั่วไป</t>
  </si>
  <si>
    <t>วัสดุวิทยาศาสตร์และการแพทย์</t>
  </si>
  <si>
    <t>วัสดุเอกซเรย์</t>
  </si>
  <si>
    <t>วัสดุทันตกรรม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</si>
  <si>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</si>
  <si>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</si>
  <si>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</si>
  <si>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</si>
  <si>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</si>
  <si>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</si>
  <si>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</si>
  <si>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</si>
  <si>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</si>
  <si>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</si>
  <si>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</si>
  <si>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ค่าใช้จ่ายจ่ายล่วงหน้า</t>
  </si>
  <si>
    <t>เงินกองทุน UC จ่ายล่วงหน้า</t>
  </si>
  <si>
    <t>ใบสำคัญรองจ่าย</t>
  </si>
  <si>
    <t>สินทรัพย์หมุนเวียนอื่น</t>
  </si>
  <si>
    <t>ลูกหนี้อื่นระยะยาว</t>
  </si>
  <si>
    <t>เงินฝากประจำสถาบันการเงินของรัฐ-ระยะยาว</t>
  </si>
  <si>
    <t>ที่ดินราชพัสดุรอโอน</t>
  </si>
  <si>
    <t>อาคารเพื่อการพักอาศัย</t>
  </si>
  <si>
    <t>พักอาคารเพื่อการพักอาศัย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</si>
  <si>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</si>
  <si>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</si>
  <si>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พักอาคารสำนักงาน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</si>
  <si>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</si>
  <si>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</si>
  <si>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</si>
  <si>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</si>
  <si>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พักส่วนปรับปรุงอาคาร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</si>
  <si>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</si>
  <si>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</si>
  <si>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</si>
  <si>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</si>
  <si>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</si>
  <si>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</si>
  <si>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</si>
  <si>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</si>
  <si>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</si>
  <si>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</si>
  <si>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</si>
  <si>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</si>
  <si>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</si>
  <si>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</si>
  <si>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</si>
  <si>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</si>
  <si>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</si>
  <si>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</si>
  <si>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</si>
  <si>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</si>
  <si>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</si>
  <si>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ค่าเสื่อมราคาสะสมระบบบำบัดน้ำเสีย-Interface</t>
  </si>
  <si>
    <t>ค่าเสื่อมราคาสะสมระบบไฟฟ้า-Interface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</si>
  <si>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</si>
  <si>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</si>
  <si>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</si>
  <si>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พักครุภัณฑ์สำนักงาน</t>
  </si>
  <si>
    <t>ครุภัณฑ์ยานพาหนะและขนส่ง</t>
  </si>
  <si>
    <t>พักครุภัณฑ์ยานพาหนะและขนส่ง</t>
  </si>
  <si>
    <t>ครุภัณฑ์ไฟฟ้าและวิทยุ</t>
  </si>
  <si>
    <t>พักครุภัณฑ์ไฟฟ้าและวิทยุ</t>
  </si>
  <si>
    <t>ครุภัณฑ์โฆษณาและเผยแพร่</t>
  </si>
  <si>
    <t>พักครุภัณฑ์โฆษณาและเผยแพร่</t>
  </si>
  <si>
    <t>ครุภัณฑ์การเกษตร</t>
  </si>
  <si>
    <t>พักครุภัณฑ์การเกษตร</t>
  </si>
  <si>
    <t>ครุภัณฑ์ก่อสร้าง</t>
  </si>
  <si>
    <t>พักครุภัณฑ์ก่อสร้าง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</si>
  <si>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</si>
  <si>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</si>
  <si>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</si>
  <si>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>พักครุภัณฑ์คอมพิวเตอร์</t>
  </si>
  <si>
    <t>ครุภัณฑ์งานบ้านงานครัว</t>
  </si>
  <si>
    <t>พักครุภัณฑ์งานบ้านงานครัว</t>
  </si>
  <si>
    <t>ครุภัณฑ์กีฬา</t>
  </si>
  <si>
    <t>พักครุภัณฑ์กีฬา</t>
  </si>
  <si>
    <t>ครุภัณฑ์สนาม</t>
  </si>
  <si>
    <t>พักครุภัณฑ์สนาม</t>
  </si>
  <si>
    <t>ครุภัณฑ์อื่น</t>
  </si>
  <si>
    <t>พักครุภัณฑ์อื่น</t>
  </si>
  <si>
    <t>ครุภัณฑ์ไฟฟ้าและวิทยุ-Interface</t>
  </si>
  <si>
    <t>ครุภัณฑ์คอมพิวเตอร์-Interface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</si>
  <si>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</si>
  <si>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</si>
  <si>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</si>
  <si>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</si>
  <si>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</si>
  <si>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</si>
  <si>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</si>
  <si>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</si>
  <si>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</si>
  <si>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</si>
  <si>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</si>
  <si>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ครุภัณฑ์ไม่ระบุรายละเอียด</t>
  </si>
  <si>
    <t>โปรแกรมคอมพิวเตอร์</t>
  </si>
  <si>
    <t>พักโปรแกรมคอมพิวเตอร์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</si>
  <si>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</si>
  <si>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</si>
  <si>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</si>
  <si>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เจ้าหนี้การค้าบุคคลภายนอก -วัสดุการแพทย์ทั่วไป (กรมบัญชีกลางจ่ายตรงผู้ขาย)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</si>
  <si>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</si>
  <si>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เจ้าหนี้การค้า Interface - บุคคลภายนอก</t>
  </si>
  <si>
    <t>เจ้าหนี้ส่วนราชการ - รายได้รับแทนกัน</t>
  </si>
  <si>
    <t>เจ้าหนี้ - วัสดุวิทยาศาสตร์และการแพทย์</t>
  </si>
  <si>
    <t>เจ้าหนี้ค่าวัสดุ/อุปกรณ์/น้ำยา หน่วยงานภาครัฐ</t>
  </si>
  <si>
    <t>เจ้าหนี้ค่าวัสดุ/อุปกรณ์/น้ำยา หน่วยงานภายนอก</t>
  </si>
  <si>
    <t>ค่าสาธารณูปโภคค้างจ่าย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</si>
  <si>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</si>
  <si>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ภงด 1</t>
  </si>
  <si>
    <t>ภาษีหัก ณ ที่จ่ายรอนำส่ง - ภาษีเงินได้นิติบุคคลจากบุคคลภายนอก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</si>
  <si>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</si>
  <si>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</si>
  <si>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</si>
  <si>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</si>
  <si>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</si>
  <si>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</si>
  <si>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</si>
  <si>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</si>
  <si>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</si>
  <si>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</si>
  <si>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รายได้ค่าบริการอื่นรับล่วงหน้า</t>
  </si>
  <si>
    <t>รายได้ค่ารักษาแรงงานต่างด้าวรับล่วงหน้า</t>
  </si>
  <si>
    <t>รายได้แผ่นดินอื่นรอนำส่งคลัง-หน่วยเบิกจ่าย</t>
  </si>
  <si>
    <t>รายได้เงินช่วยเหลือรอการรับรู้</t>
  </si>
  <si>
    <t>รายได้เงินอุดหนุนเหมาจ่ายรายหัวสำหรับบุคคลที่มีปัญหาสถานะและสิทธิรอรับรู้</t>
  </si>
  <si>
    <t>เงินรับฝากรายได้แผ่นดินอื่น-หน่วยงานย่อย</t>
  </si>
  <si>
    <t>เงินรับฝากอื่น(หมุนเวียน)</t>
  </si>
  <si>
    <t>ภาษีเงินได้หัก ณ ที่จ่ายรอนำส่ง</t>
  </si>
  <si>
    <t>เงินรับฝากกองทุน UC (งบลงทุน)</t>
  </si>
  <si>
    <t>เงินรับฝากกองทุน UC วัสดุ</t>
  </si>
  <si>
    <t>เงินรับฝากกองทุน UC -Fixed Cost</t>
  </si>
  <si>
    <t>เงินรับฝากกองทุน UC -นอกเหนือ Fixed  Cost</t>
  </si>
  <si>
    <t>เงินกองทุนประกันสังคม</t>
  </si>
  <si>
    <t>เงินรับฝากค่าบริหารจัดการประกันสังคม</t>
  </si>
  <si>
    <t>เงินรับฝากกองทุนแรงงานต่างด้าว-ค่าบริหารจัดการ</t>
  </si>
  <si>
    <t>เงินรับฝากกองทุนแรงงานต่างด้าว-ค่าใช้จ่ายสูง</t>
  </si>
  <si>
    <t>เงินรับฝากกองทุนแรงงานต่างด้าว-P&amp;P</t>
  </si>
  <si>
    <t>เงินประกันสัญญา</t>
  </si>
  <si>
    <t>เงินประกันผลงาน</t>
  </si>
  <si>
    <t>เงินประกันอื่น</t>
  </si>
  <si>
    <t>เงินประกันอื่น - เงินมัดจำประกันสัญญา</t>
  </si>
  <si>
    <t>เงินประกันอื่น - เงินประกันซอง</t>
  </si>
  <si>
    <t>เบิกเกินส่งคืนรอนำส่ง</t>
  </si>
  <si>
    <t>หนี้สินหมุนเวียนอื่น</t>
  </si>
  <si>
    <t>สำรองเงินชดเชยความเสียหาย</t>
  </si>
  <si>
    <t>เงินประกันอื่น - ระยะยาว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</si>
  <si>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</si>
  <si>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</si>
  <si>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</si>
  <si>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รายได้สูง(ต่ำ)กว่า ค่าใช้จ่ายสุทธิ</t>
  </si>
  <si>
    <t>ทุน-คงยอดเงินต้น</t>
  </si>
  <si>
    <t>รายได้แผ่นดิน-เงินชดใช้จากการผิดสัญญาการศึกษาและดูงาน</t>
  </si>
  <si>
    <t>รายได้แผ่นดิน-ค่าปรับอื่น</t>
  </si>
  <si>
    <t>รายได้ค่าธรรมเนียมการบริการอื่น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</si>
  <si>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</si>
  <si>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</si>
  <si>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</si>
  <si>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</si>
  <si>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รายได้แผ่นดิน-ค่าปรับอื่นจ่ายคืน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</si>
  <si>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</si>
  <si>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</si>
  <si>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</si>
  <si>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รายได้จากระบบปฏิบัติการฉุกเฉิน (EMS)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</si>
  <si>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</si>
  <si>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</si>
  <si>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</si>
  <si>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</si>
  <si>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</si>
  <si>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</si>
  <si>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ส่วนต่างค่ารักษาที่สูงกว่าข้อตกลงในการจ่ายตาม DRG -เบิกจ่ายตรงกรมบัญชีกลาง</t>
  </si>
  <si>
    <t>ส่วนต่างค่ารักษาที่ต่ำกว่าข้อตกลงในการจ่ายตาม DRG -เบิกจ่ายตรงกรมบัญชีกลาง</t>
  </si>
  <si>
    <t>รายได้ค่ารักษา พรบ.รถ OP</t>
  </si>
  <si>
    <t>รายได้ค่ารักษา พรบ.รถ IP</t>
  </si>
  <si>
    <t>รายได้ค่ารักษา UC-OP  นอก CUP ต่างจังหวัด</t>
  </si>
  <si>
    <t>รายได้กองทุน UC (งบลงทุน)</t>
  </si>
  <si>
    <t>รายได้กองทุน UC เฉพาะโรคอื่น</t>
  </si>
  <si>
    <t>รายได้กองทุน UC-บริการพื้นที่เฉพาะ</t>
  </si>
  <si>
    <t>รายได้กองทุน UC (CF)</t>
  </si>
  <si>
    <t>รายได้กองทุน UC-P&amp;P ตามเกณฑ์คุณภาพผลงานบริการ</t>
  </si>
  <si>
    <t>ส่วนต่างค่ารักษาที่สูงกว่าเหมาจ่ายรายหัว - กองทุน UC P&amp;P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</si>
  <si>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</si>
  <si>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</si>
  <si>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</si>
  <si>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</si>
  <si>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รายได้กองทุนประกันสังคม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</si>
  <si>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</si>
  <si>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</si>
  <si>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</si>
  <si>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</si>
  <si>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</si>
  <si>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</si>
  <si>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</si>
  <si>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</si>
  <si>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รายได้ค่าบริหารจัดการประกันสังคม</t>
  </si>
  <si>
    <t>รายได้ค่าตอบแทนและพัฒนากิจการ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</si>
  <si>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</si>
  <si>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</si>
  <si>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รายได้ค่ารักษาบุคคลที่มีปัญหาสถานะและสิทธิ OP นอก CUP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</si>
  <si>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</si>
  <si>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</si>
  <si>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</si>
  <si>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</si>
  <si>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</si>
  <si>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</si>
  <si>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</si>
  <si>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</si>
  <si>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</si>
  <si>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</si>
  <si>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</si>
  <si>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</si>
  <si>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</si>
  <si>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</si>
  <si>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</si>
  <si>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</si>
  <si>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</si>
  <si>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</si>
  <si>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</si>
  <si>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</si>
  <si>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</si>
  <si>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หนี้สูญได้รับคืน</t>
  </si>
  <si>
    <t>รายได้ค่าปรับ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</si>
  <si>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</si>
  <si>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</si>
  <si>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</si>
  <si>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</si>
  <si>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</si>
  <si>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รายได้อื่น-วัสดุรับโอนจาก สสจ./รพศ./รพท./รพช./รพ.สต.</t>
  </si>
  <si>
    <t>รายได้อื่น-เงินนอกงบประมาณรับโอนจาก สสจ./รพศ./รพท./รพช./รพ.สต.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</si>
  <si>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</si>
  <si>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</si>
  <si>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</si>
  <si>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เงินประจำตำแหน่งวิชาชีพเฉพาะ(บริการ)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</si>
  <si>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</si>
  <si>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</si>
  <si>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</si>
  <si>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</si>
  <si>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</si>
  <si>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</si>
  <si>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</si>
  <si>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</si>
  <si>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</si>
  <si>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</si>
  <si>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</si>
  <si>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</si>
  <si>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</si>
  <si>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</si>
  <si>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</si>
  <si>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</si>
  <si>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</si>
  <si>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</si>
  <si>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</si>
  <si>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เงินช่วยการศึกษาบุตร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</si>
  <si>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</si>
  <si>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</si>
  <si>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</si>
  <si>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</si>
  <si>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</si>
  <si>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</si>
  <si>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</si>
  <si>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</si>
  <si>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</si>
  <si>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</si>
  <si>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</si>
  <si>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</si>
  <si>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</si>
  <si>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</si>
  <si>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</si>
  <si>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</si>
  <si>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</si>
  <si>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</si>
  <si>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</si>
  <si>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</si>
  <si>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</si>
  <si>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</si>
  <si>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</si>
  <si>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</si>
  <si>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</si>
  <si>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</si>
  <si>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</si>
  <si>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</si>
  <si>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</si>
  <si>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</si>
  <si>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</si>
  <si>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</si>
  <si>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</si>
  <si>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</si>
  <si>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</si>
  <si>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</si>
  <si>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</si>
  <si>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</si>
  <si>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</si>
  <si>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</si>
  <si>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</si>
  <si>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</si>
  <si>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</si>
  <si>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</si>
  <si>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</si>
  <si>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</si>
  <si>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</si>
  <si>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</si>
  <si>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</si>
  <si>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</si>
  <si>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</si>
  <si>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</si>
  <si>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</si>
  <si>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ค่าใช้จ่ายในการประชุม</t>
  </si>
  <si>
    <t>ค่ารับรองและพิธีการ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</si>
  <si>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</si>
  <si>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</si>
  <si>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</si>
  <si>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</si>
  <si>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ค่าใช้สอยอื่นๆ</t>
  </si>
  <si>
    <t>ค่ารักษาตามจ่ายบุคคลที่มีปัญหาสถานะและสิทธิ</t>
  </si>
  <si>
    <t>ค่าเสื่อมราคา -อาคารเพื่อการพักอาศัย</t>
  </si>
  <si>
    <t>ค่าเสื่อมราคา - ระบบโทรศัพท์</t>
  </si>
  <si>
    <t>ค่าเสื่อมราคา - ครุภัณฑ์การศึกษา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</si>
  <si>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</si>
  <si>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</si>
  <si>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</si>
  <si>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ค่าเสื่อมราคาสิ่งปลูกสร้าง -Interface</t>
  </si>
  <si>
    <t>ค่าเสื่อมราคาระบบประปา  -Interface</t>
  </si>
  <si>
    <t>ค่าเสื่อมราคาระบบไฟฟ้า  -Interface</t>
  </si>
  <si>
    <t>ค่าเสื่อมราคาครุภัณฑ์ยานพาหนะและขนส่ง -Interface</t>
  </si>
  <si>
    <t>ค่าเสื่อมราคาครุภัณฑ์ก่อสร้าง -Interface</t>
  </si>
  <si>
    <t>ค่าเสื่อมราคาครุภัณฑ์วิทยาศาสตร์และการแพทย์ -Interface</t>
  </si>
  <si>
    <t>ค่าเสื่อมราคาครุภัณฑ์งานบ้านงานครัว -Interface</t>
  </si>
  <si>
    <t>ค่าเสื่อมราคา-อาคารและสิ่งปลูกสร้างไม่ระบุรายละเอียด</t>
  </si>
  <si>
    <t>ค่าเสื่อมราคา-ครุภัณฑ์ไม่ระบุรายละเอียด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</si>
  <si>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</si>
  <si>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</si>
  <si>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</si>
  <si>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</si>
  <si>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</si>
  <si>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</si>
  <si>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</si>
  <si>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</si>
  <si>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</si>
  <si>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</si>
  <si>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</si>
  <si>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</si>
  <si>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</si>
  <si>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</si>
  <si>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</si>
  <si>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</si>
  <si>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</si>
  <si>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</si>
  <si>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</si>
  <si>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</si>
  <si>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</si>
  <si>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</si>
  <si>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</si>
  <si>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</si>
  <si>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</si>
  <si>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</si>
  <si>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</si>
  <si>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</si>
  <si>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</si>
  <si>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</si>
  <si>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โอนสินทรัพย์ให้หน่วยงานของรัฐ</t>
  </si>
  <si>
    <t>ค่าใช้จ่ายโครงการผลิตแพทย์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</si>
  <si>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</si>
  <si>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</si>
  <si>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</si>
  <si>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</si>
  <si>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ค่าใช้จ่ายรายการพิเศษนอกเหนือการดำเนินงานปกติ</t>
  </si>
  <si>
    <t>เดบิตสุทธิ</t>
  </si>
  <si>
    <t>เครดิตสุทธิ</t>
  </si>
  <si>
    <t>เดบิตเดือนนี้</t>
  </si>
  <si>
    <t>เครดิตเดือนนี้</t>
  </si>
  <si>
    <t xml:space="preserve">ลูกหนี้ค่ารักษา UC-IP </t>
  </si>
  <si>
    <t xml:space="preserve">ครุภัณฑ์การศึกษา </t>
  </si>
  <si>
    <t xml:space="preserve">พักครุภัณฑ์การศึกษา </t>
  </si>
  <si>
    <t xml:space="preserve">ครุภัณฑ์ดนตรี </t>
  </si>
  <si>
    <t xml:space="preserve">พักครุภัณฑ์ดนตรี </t>
  </si>
  <si>
    <t xml:space="preserve">ครุภัณฑ์สำนักงาน-Interface </t>
  </si>
  <si>
    <t xml:space="preserve">ครุภัณฑ์ยานพาหนะและขนส่ง-Interface 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</si>
  <si>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</si>
  <si>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</si>
  <si>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</si>
  <si>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</si>
  <si>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 xml:space="preserve">ครุภัณฑ์งานบ้านงานครัว-Interface </t>
  </si>
  <si>
    <t>เจ้าหนี้ค่ารักษา OP-UC นอก CUP (ในจังหวัดสังกัด สธ.)</t>
  </si>
  <si>
    <t xml:space="preserve">เจ้าหนี้ค่ารักษา OP-UC นอก CUP (ต่างจังหวัดสังกัด สธ.) </t>
  </si>
  <si>
    <t xml:space="preserve">เงินรับฝากกองทุน UC </t>
  </si>
  <si>
    <t xml:space="preserve">เงินประกันอื่น - เงินประกันผลงาน </t>
  </si>
  <si>
    <t xml:space="preserve">รายได้สนับสนุนยาและอื่น ๆ </t>
  </si>
  <si>
    <t xml:space="preserve">รายได้ค่ารักษา UC-IP  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</si>
  <si>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</si>
  <si>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</si>
  <si>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</si>
  <si>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 xml:space="preserve">ค่าตอบแทนในการปฏิบัติงานเวรหรือผลัดบ่ายและหรือผลัดดึกของพยาบาล </t>
  </si>
  <si>
    <t>เงินช่วยพิเศษกรณีเสียชีวิต</t>
  </si>
  <si>
    <t xml:space="preserve">ค่าเช่าอสังหาริมทรัพย์ </t>
  </si>
  <si>
    <t xml:space="preserve">ค่าเช่าเบ็ดเตล็ด </t>
  </si>
  <si>
    <t>CodeL1</t>
  </si>
  <si>
    <t>Account1</t>
  </si>
  <si>
    <t>Dr</t>
  </si>
  <si>
    <t>Cr</t>
  </si>
  <si>
    <t>ผลต่าง</t>
  </si>
  <si>
    <t>2. ดาวน์โหลด ข้อมูลบัญชีหน่วยงาน/ลูกข่าย</t>
  </si>
  <si>
    <t>3. เมื่อได้ข้อมูลดาวน์โหลด  D6177 (Access)</t>
  </si>
  <si>
    <t>4. กดเลือกเดือนที่ต้องการ และ เลือกรายงานงบทดลองเบื้องต้น 4 แถว</t>
  </si>
  <si>
    <r>
      <t xml:space="preserve">5. ส่งออกรายงาน หรือ Copy เป็น Excel แล้วนำไปวางที่ชีต </t>
    </r>
    <r>
      <rPr>
        <sz val="11"/>
        <color indexed="10"/>
        <rFont val="Tahoma"/>
        <family val="2"/>
      </rPr>
      <t>1.วางงบทดลอง</t>
    </r>
  </si>
  <si>
    <t>เงินฝากธนาคารรับจากคลัง (เงินกู้)</t>
  </si>
  <si>
    <t>เงินฝากธนาคารรายบัญชีเพื่อนำส่งคลัง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</si>
  <si>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</si>
  <si>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</si>
  <si>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ลูกหนี้เงินยืมในงบประมาณ</t>
  </si>
  <si>
    <t>ลูกหนี้เงินยืมนอกงบประมาณ</t>
  </si>
  <si>
    <t>ค่าเผื่อหนี้สงสัยจะสูญ - ลูกหนี้ค่าสิ่งส่งตรวจ 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</si>
  <si>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</si>
  <si>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</si>
  <si>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</si>
  <si>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ลูกหนี้ค่ารักษา - ชำระเงิน OP</t>
  </si>
  <si>
    <t>ลูกหนี้ค่ารักษา - ชำระเงินIP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</si>
  <si>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</si>
  <si>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UC-OP นอก CUP (ในจังหวัดสังกัด สธ.)</t>
  </si>
  <si>
    <t>รายได้สูง(ต่ำ)กว่า ค่าใช้จ่ายสะสม (เงินนอกงบประมาณ)</t>
  </si>
  <si>
    <t>ทุนของหน่วยงาน</t>
  </si>
  <si>
    <t>รายได้กองทุน UC-P&amp;P อื่น</t>
  </si>
  <si>
    <t>รายได้อื่น-เงินงบประมาณงบดำเนินงานรับโอนจาก สสจ./รพศ./รพท./รพช. / รพ.สต.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</si>
  <si>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</si>
  <si>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</si>
  <si>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</si>
  <si>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</si>
  <si>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ค่าใช้จ่ายด้านการฝึกอบรม-ในประเทศ (เงินงบประมาณ)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</si>
  <si>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</si>
  <si>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</si>
  <si>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</si>
  <si>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</si>
  <si>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</si>
  <si>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</si>
  <si>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</si>
  <si>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</si>
  <si>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</si>
  <si>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1101010101.101</t>
  </si>
  <si>
    <t>1101010104.101</t>
  </si>
  <si>
    <t>1101010112.101</t>
  </si>
  <si>
    <t>1101010113.101</t>
  </si>
  <si>
    <t>1101020501.101</t>
  </si>
  <si>
    <t>1101020501.102</t>
  </si>
  <si>
    <t>1101020501.201</t>
  </si>
  <si>
    <t>1101020601.101</t>
  </si>
  <si>
    <t>1101020603.101</t>
  </si>
  <si>
    <t>1101020604.101</t>
  </si>
  <si>
    <t>1101020605.101</t>
  </si>
  <si>
    <t>1101020606.101</t>
  </si>
  <si>
    <t>1101030101.101</t>
  </si>
  <si>
    <t>1101030101.102</t>
  </si>
  <si>
    <t>1101030101.103</t>
  </si>
  <si>
    <t>1101030101.104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</si>
  <si>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</si>
  <si>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</si>
  <si>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</si>
  <si>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</si>
  <si>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</si>
  <si>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</si>
  <si>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</si>
  <si>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</si>
  <si>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</si>
  <si>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</si>
  <si>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</si>
  <si>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</si>
  <si>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</si>
  <si>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</si>
  <si>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</si>
  <si>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</si>
  <si>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</si>
  <si>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</si>
  <si>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</si>
  <si>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</si>
  <si>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</si>
  <si>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</si>
  <si>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</si>
  <si>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</si>
  <si>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</si>
  <si>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1102050194.114</t>
  </si>
  <si>
    <t>1102050194.201</t>
  </si>
  <si>
    <t>1102050194.203</t>
  </si>
  <si>
    <t>1102050194.501</t>
  </si>
  <si>
    <t>1102050194.502</t>
  </si>
  <si>
    <t>1102050194.701</t>
  </si>
  <si>
    <t>1103020111.101</t>
  </si>
  <si>
    <t>1104010101.101</t>
  </si>
  <si>
    <t>1105010101.101</t>
  </si>
  <si>
    <t>1105010102.101</t>
  </si>
  <si>
    <t>1105010103.101</t>
  </si>
  <si>
    <t>1105010103.102</t>
  </si>
  <si>
    <t>1105010103.103</t>
  </si>
  <si>
    <t>1105010103.104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</si>
  <si>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</si>
  <si>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</si>
  <si>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</si>
  <si>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</si>
  <si>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</si>
  <si>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</si>
  <si>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</si>
  <si>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</si>
  <si>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</si>
  <si>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</si>
  <si>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</si>
  <si>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</si>
  <si>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</si>
  <si>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</si>
  <si>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</si>
  <si>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1106010103.201</t>
  </si>
  <si>
    <t>1106010112.101</t>
  </si>
  <si>
    <t>1106010199.101</t>
  </si>
  <si>
    <t>1201050198.101</t>
  </si>
  <si>
    <t>1203010101.101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</si>
  <si>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</si>
  <si>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</si>
  <si>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</si>
  <si>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</si>
  <si>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</si>
  <si>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</si>
  <si>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</si>
  <si>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</si>
  <si>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</si>
  <si>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</si>
  <si>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</si>
  <si>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</si>
  <si>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</si>
  <si>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</si>
  <si>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</si>
  <si>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</si>
  <si>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</si>
  <si>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</si>
  <si>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</si>
  <si>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</si>
  <si>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</si>
  <si>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</si>
  <si>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</si>
  <si>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</si>
  <si>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</si>
  <si>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</si>
  <si>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</si>
  <si>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</si>
  <si>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</si>
  <si>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</si>
  <si>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</si>
  <si>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</si>
  <si>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</si>
  <si>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</si>
  <si>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</si>
  <si>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</si>
  <si>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</si>
  <si>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</si>
  <si>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</si>
  <si>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</si>
  <si>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</si>
  <si>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</si>
  <si>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</si>
  <si>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</si>
  <si>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</si>
  <si>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1205050102.107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</si>
  <si>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</si>
  <si>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</si>
  <si>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</si>
  <si>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</si>
  <si>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</si>
  <si>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</si>
  <si>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</si>
  <si>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</si>
  <si>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</si>
  <si>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</si>
  <si>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</si>
  <si>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</si>
  <si>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</si>
  <si>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</si>
  <si>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</si>
  <si>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</si>
  <si>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</si>
  <si>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</si>
  <si>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</si>
  <si>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</si>
  <si>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</si>
  <si>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</si>
  <si>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</si>
  <si>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</si>
  <si>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</si>
  <si>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</si>
  <si>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</si>
  <si>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</si>
  <si>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</si>
  <si>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</si>
  <si>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</si>
  <si>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>1206120101.101</t>
  </si>
  <si>
    <t>1206120102.101</t>
  </si>
  <si>
    <t>1206120103.101</t>
  </si>
  <si>
    <t>1206130101.101</t>
  </si>
  <si>
    <t>1206130102.101</t>
  </si>
  <si>
    <t>1206130103.101</t>
  </si>
  <si>
    <t>1206140101.101</t>
  </si>
  <si>
    <t>1206140102.101</t>
  </si>
  <si>
    <t>1206140103.101</t>
  </si>
  <si>
    <t>1206150101.101</t>
  </si>
  <si>
    <t>1206150102.101</t>
  </si>
  <si>
    <t>1206150103.101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</si>
  <si>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</si>
  <si>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</si>
  <si>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</si>
  <si>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</si>
  <si>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</si>
  <si>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</si>
  <si>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</si>
  <si>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</si>
  <si>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</si>
  <si>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</si>
  <si>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</si>
  <si>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</si>
  <si>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</si>
  <si>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</si>
  <si>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</si>
  <si>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</si>
  <si>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</si>
  <si>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</si>
  <si>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</si>
  <si>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</si>
  <si>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</si>
  <si>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</si>
  <si>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</si>
  <si>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</si>
  <si>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</si>
  <si>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</si>
  <si>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</si>
  <si>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</si>
  <si>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</si>
  <si>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</si>
  <si>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</si>
  <si>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</si>
  <si>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</si>
  <si>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</si>
  <si>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</si>
  <si>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2101010101.102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</si>
  <si>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</si>
  <si>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</si>
  <si>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</si>
  <si>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</si>
  <si>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</si>
  <si>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</si>
  <si>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</si>
  <si>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</si>
  <si>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</si>
  <si>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</si>
  <si>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2101020106.101</t>
  </si>
  <si>
    <t>2101020198.102</t>
  </si>
  <si>
    <t>2101020198.103</t>
  </si>
  <si>
    <t>2101020198.105</t>
  </si>
  <si>
    <t>2101020198.107</t>
  </si>
  <si>
    <t>2101020198.111</t>
  </si>
  <si>
    <t>2101020198.112</t>
  </si>
  <si>
    <t>2101020198.113</t>
  </si>
  <si>
    <t>2101020198.114</t>
  </si>
  <si>
    <t>2101020199.134</t>
  </si>
  <si>
    <t>2101020199.135</t>
  </si>
  <si>
    <t>2101020199.136</t>
  </si>
  <si>
    <t>2101020199.137</t>
  </si>
  <si>
    <t>2101020199.138</t>
  </si>
  <si>
    <t>2101020199.139</t>
  </si>
  <si>
    <t>2101020199.140</t>
  </si>
  <si>
    <t>2101020199.141</t>
  </si>
  <si>
    <t>2101020199.142</t>
  </si>
  <si>
    <t>2101020199.143</t>
  </si>
  <si>
    <t>2101020199.144</t>
  </si>
  <si>
    <t>2101020199.145</t>
  </si>
  <si>
    <t>2101020199.146</t>
  </si>
  <si>
    <t>2101020199.147</t>
  </si>
  <si>
    <t>2101020199.148</t>
  </si>
  <si>
    <t>2101020199.149</t>
  </si>
  <si>
    <t>2101020199.150</t>
  </si>
  <si>
    <t>2101020199.201</t>
  </si>
  <si>
    <t>2101020199.202</t>
  </si>
  <si>
    <t>2101020199.203</t>
  </si>
  <si>
    <t>2101020199.204</t>
  </si>
  <si>
    <t>2101020199.301</t>
  </si>
  <si>
    <t>2101020199.501</t>
  </si>
  <si>
    <t>2101020199.502</t>
  </si>
  <si>
    <t>2101020199.701</t>
  </si>
  <si>
    <t>2102040101.101</t>
  </si>
  <si>
    <t>2102040102.101</t>
  </si>
  <si>
    <t>2102040103.101</t>
  </si>
  <si>
    <t>2102040104.101</t>
  </si>
  <si>
    <t>2102040106.101</t>
  </si>
  <si>
    <t>2102040198.101</t>
  </si>
  <si>
    <t>2102040199.101</t>
  </si>
  <si>
    <t>2102040199.105</t>
  </si>
  <si>
    <t>2102040199.114</t>
  </si>
  <si>
    <t>2102040199.115</t>
  </si>
  <si>
    <t>2103010103.101</t>
  </si>
  <si>
    <t>2103010103.502</t>
  </si>
  <si>
    <t>2104010101.101</t>
  </si>
  <si>
    <t>2109010199.101</t>
  </si>
  <si>
    <t>2109010199.201</t>
  </si>
  <si>
    <t>2109010199.701</t>
  </si>
  <si>
    <t>2111020199.103</t>
  </si>
  <si>
    <t>2111020199.105</t>
  </si>
  <si>
    <t>2111020199.107</t>
  </si>
  <si>
    <t>2111020199.108</t>
  </si>
  <si>
    <t>2111020199.109</t>
  </si>
  <si>
    <t>2111020199.110</t>
  </si>
  <si>
    <t>2111020199.201</t>
  </si>
  <si>
    <t>2111020199.202</t>
  </si>
  <si>
    <t>2111020199.204</t>
  </si>
  <si>
    <t>2111020199.205</t>
  </si>
  <si>
    <t>2111020199.206</t>
  </si>
  <si>
    <t>2111020199.301</t>
  </si>
  <si>
    <t>2111020199.304</t>
  </si>
  <si>
    <t>2111020199.501</t>
  </si>
  <si>
    <t>2111020199.502</t>
  </si>
  <si>
    <t>2111020199.503</t>
  </si>
  <si>
    <t>2112010101.101</t>
  </si>
  <si>
    <t>2112010102.101</t>
  </si>
  <si>
    <t>2112010199.101</t>
  </si>
  <si>
    <t>2112010199.102</t>
  </si>
  <si>
    <t>2112010199.103</t>
  </si>
  <si>
    <t>2112010199.104</t>
  </si>
  <si>
    <t>2116010104.101</t>
  </si>
  <si>
    <t>2116010199.101</t>
  </si>
  <si>
    <t>2116010199.102</t>
  </si>
  <si>
    <t>2202010101.101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</si>
  <si>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</si>
  <si>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</si>
  <si>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</si>
  <si>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</si>
  <si>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</si>
  <si>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</si>
  <si>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</si>
  <si>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</si>
  <si>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</si>
  <si>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3102010102.201</t>
  </si>
  <si>
    <t>3105010101.101</t>
  </si>
  <si>
    <t>3105010103.101</t>
  </si>
  <si>
    <t>4201020106.101</t>
  </si>
  <si>
    <t>4201020199.101</t>
  </si>
  <si>
    <t>4202010199.101</t>
  </si>
  <si>
    <t>4202020102.101</t>
  </si>
  <si>
    <t>4202030105.101</t>
  </si>
  <si>
    <t>4203010101.101</t>
  </si>
  <si>
    <t>4205010104.101</t>
  </si>
  <si>
    <t>4205010110.101</t>
  </si>
  <si>
    <t>4206010102.101</t>
  </si>
  <si>
    <t>4207010102.102</t>
  </si>
  <si>
    <t>4301010102.101</t>
  </si>
  <si>
    <t>4301010102.102</t>
  </si>
  <si>
    <t>4301010102.103</t>
  </si>
  <si>
    <t>4301010102.104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</si>
  <si>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</si>
  <si>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</si>
  <si>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</si>
  <si>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</si>
  <si>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</si>
  <si>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</si>
  <si>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</si>
  <si>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</si>
  <si>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</si>
  <si>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</si>
  <si>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4301020104.108</t>
  </si>
  <si>
    <t>4301020104.109</t>
  </si>
  <si>
    <t>4301020104.110</t>
  </si>
  <si>
    <t>4301020104.111</t>
  </si>
  <si>
    <t>4301020104.401</t>
  </si>
  <si>
    <t>4301020104.402</t>
  </si>
  <si>
    <t>4301020104.405</t>
  </si>
  <si>
    <t>4301020104.406</t>
  </si>
  <si>
    <t>4301020104.602</t>
  </si>
  <si>
    <t>4301020104.603</t>
  </si>
  <si>
    <t>4301020104.801</t>
  </si>
  <si>
    <t>4301020104.802</t>
  </si>
  <si>
    <t>4301020104.803</t>
  </si>
  <si>
    <t>4301020104.804</t>
  </si>
  <si>
    <t>4301020104.805</t>
  </si>
  <si>
    <t>4301020104.806</t>
  </si>
  <si>
    <t>4301020104.807</t>
  </si>
  <si>
    <t>4301020104.808</t>
  </si>
  <si>
    <t>4301020105.201</t>
  </si>
  <si>
    <t>4301020105.202</t>
  </si>
  <si>
    <t>4301020105.203</t>
  </si>
  <si>
    <t>4301020105.205</t>
  </si>
  <si>
    <t>4301020105.207</t>
  </si>
  <si>
    <t>4301020105.211</t>
  </si>
  <si>
    <t>4301020105.214</t>
  </si>
  <si>
    <t>4301020105.217</t>
  </si>
  <si>
    <t>4301020105.222</t>
  </si>
  <si>
    <t>4301020105.223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</si>
  <si>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</si>
  <si>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</si>
  <si>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</si>
  <si>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</si>
  <si>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</si>
  <si>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</si>
  <si>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</si>
  <si>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</si>
  <si>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</si>
  <si>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</si>
  <si>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4301020105.245</t>
  </si>
  <si>
    <t>4301020105.251</t>
  </si>
  <si>
    <t>4301020105.252</t>
  </si>
  <si>
    <t>4301020105.255</t>
  </si>
  <si>
    <t>4301020105.256</t>
  </si>
  <si>
    <t>4301020105.257</t>
  </si>
  <si>
    <t>4301020105.258</t>
  </si>
  <si>
    <t>4301020105.260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</si>
  <si>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</si>
  <si>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</si>
  <si>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</si>
  <si>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</si>
  <si>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</si>
  <si>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</si>
  <si>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</si>
  <si>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</si>
  <si>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</si>
  <si>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</si>
  <si>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</si>
  <si>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</si>
  <si>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</si>
  <si>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</si>
  <si>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</si>
  <si>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</si>
  <si>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4301020106.320</t>
  </si>
  <si>
    <t>4301020106.321</t>
  </si>
  <si>
    <t>4301020106.322</t>
  </si>
  <si>
    <t>4301020106.502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</si>
  <si>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</si>
  <si>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</si>
  <si>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</si>
  <si>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</si>
  <si>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</si>
  <si>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</si>
  <si>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</si>
  <si>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</si>
  <si>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</si>
  <si>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</si>
  <si>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</si>
  <si>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</si>
  <si>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</si>
  <si>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</si>
  <si>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</si>
  <si>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4301020106.701</t>
  </si>
  <si>
    <t>4301020106.703</t>
  </si>
  <si>
    <t>4301020106.704</t>
  </si>
  <si>
    <t>4301020106.705</t>
  </si>
  <si>
    <t>4301020106.706</t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</si>
  <si>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</si>
  <si>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</si>
  <si>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</si>
  <si>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</si>
  <si>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</si>
  <si>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</si>
  <si>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</si>
  <si>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</si>
  <si>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</si>
  <si>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</si>
  <si>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</si>
  <si>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</si>
  <si>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</si>
  <si>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</si>
  <si>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</si>
  <si>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</si>
  <si>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</si>
  <si>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</si>
  <si>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</si>
  <si>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</si>
  <si>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</si>
  <si>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</si>
  <si>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</si>
  <si>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</si>
  <si>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</si>
  <si>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4308010101.101</t>
  </si>
  <si>
    <t>4308010105.101</t>
  </si>
  <si>
    <t>4308010106.101</t>
  </si>
  <si>
    <t>4308010111.101</t>
  </si>
  <si>
    <t>4308010117.101</t>
  </si>
  <si>
    <t>4308010118.101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</si>
  <si>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</si>
  <si>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</si>
  <si>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</si>
  <si>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</si>
  <si>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</si>
  <si>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</si>
  <si>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</si>
  <si>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</si>
  <si>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</si>
  <si>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</si>
  <si>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4313010199.115</t>
  </si>
  <si>
    <t>4313010199.116</t>
  </si>
  <si>
    <t>4313010199.117</t>
  </si>
  <si>
    <t>4313010199.118</t>
  </si>
  <si>
    <t>4313010199.119</t>
  </si>
  <si>
    <t>4313010199.120</t>
  </si>
  <si>
    <t>4313010199.121</t>
  </si>
  <si>
    <t>4313010199.122</t>
  </si>
  <si>
    <t>4313010199.202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</si>
  <si>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</si>
  <si>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</si>
  <si>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</si>
  <si>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</si>
  <si>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</si>
  <si>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</si>
  <si>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</si>
  <si>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</si>
  <si>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</si>
  <si>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</si>
  <si>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</si>
  <si>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</si>
  <si>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</si>
  <si>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</si>
  <si>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</si>
  <si>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</si>
  <si>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</si>
  <si>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</si>
  <si>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</si>
  <si>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</si>
  <si>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</si>
  <si>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</si>
  <si>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</si>
  <si>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</si>
  <si>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</si>
  <si>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</si>
  <si>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</si>
  <si>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</si>
  <si>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</si>
  <si>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</si>
  <si>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</si>
  <si>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</si>
  <si>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</si>
  <si>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</si>
  <si>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</si>
  <si>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</si>
  <si>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</si>
  <si>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</si>
  <si>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</si>
  <si>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</si>
  <si>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5101020114.116</t>
  </si>
  <si>
    <t>5101020114.117</t>
  </si>
  <si>
    <t>5101020114.120</t>
  </si>
  <si>
    <t>5101020114.121</t>
  </si>
  <si>
    <t>5101020114.122</t>
  </si>
  <si>
    <t>5101020114.123</t>
  </si>
  <si>
    <t>5101020114.124</t>
  </si>
  <si>
    <t>5101020114.125</t>
  </si>
  <si>
    <t>5101020115.101</t>
  </si>
  <si>
    <t>5101020199.103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</si>
  <si>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</si>
  <si>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</si>
  <si>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</si>
  <si>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</si>
  <si>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</si>
  <si>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</si>
  <si>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</si>
  <si>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</si>
  <si>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</si>
  <si>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</si>
  <si>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</si>
  <si>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</si>
  <si>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</si>
  <si>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</si>
  <si>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</si>
  <si>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</si>
  <si>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</si>
  <si>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</si>
  <si>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</si>
  <si>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</si>
  <si>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</si>
  <si>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</si>
  <si>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</si>
  <si>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</si>
  <si>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</si>
  <si>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</si>
  <si>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</si>
  <si>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</si>
  <si>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</si>
  <si>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</si>
  <si>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</si>
  <si>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</si>
  <si>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</si>
  <si>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</si>
  <si>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</si>
  <si>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</si>
  <si>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</si>
  <si>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</si>
  <si>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</si>
  <si>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</si>
  <si>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</si>
  <si>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</si>
  <si>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</si>
  <si>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</si>
  <si>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</si>
  <si>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</si>
  <si>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</si>
  <si>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</si>
  <si>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</si>
  <si>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</si>
  <si>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</si>
  <si>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</si>
  <si>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</si>
  <si>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</si>
  <si>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</si>
  <si>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</si>
  <si>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</si>
  <si>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</si>
  <si>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</si>
  <si>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</si>
  <si>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</si>
  <si>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</si>
  <si>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</si>
  <si>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</si>
  <si>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</si>
  <si>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</si>
  <si>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</si>
  <si>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</si>
  <si>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</si>
  <si>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</si>
  <si>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</si>
  <si>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</si>
  <si>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</si>
  <si>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</si>
  <si>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</si>
  <si>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</si>
  <si>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</si>
  <si>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</si>
  <si>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</si>
  <si>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</si>
  <si>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</si>
  <si>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</si>
  <si>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</si>
  <si>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</si>
  <si>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</si>
  <si>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</si>
  <si>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</si>
  <si>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</si>
  <si>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</si>
  <si>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</si>
  <si>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5104030299.502</t>
  </si>
  <si>
    <t>5104030299.701</t>
  </si>
  <si>
    <t>5104030299.702</t>
  </si>
  <si>
    <t>5104040199.104</t>
  </si>
  <si>
    <t>5105010101.101</t>
  </si>
  <si>
    <t>5105010103.101</t>
  </si>
  <si>
    <t>5105010105.101</t>
  </si>
  <si>
    <t>5105010107.101</t>
  </si>
  <si>
    <t>5105010107.102</t>
  </si>
  <si>
    <t>5105010107.103</t>
  </si>
  <si>
    <t>5105010107.104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</si>
  <si>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</si>
  <si>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</si>
  <si>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</si>
  <si>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</si>
  <si>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</si>
  <si>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</si>
  <si>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</si>
  <si>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</si>
  <si>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</si>
  <si>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</si>
  <si>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</si>
  <si>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</si>
  <si>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</si>
  <si>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</si>
  <si>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</si>
  <si>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</si>
  <si>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</si>
  <si>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</si>
  <si>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</si>
  <si>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</si>
  <si>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</si>
  <si>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</si>
  <si>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</si>
  <si>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</si>
  <si>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</si>
  <si>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</si>
  <si>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</si>
  <si>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</si>
  <si>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</si>
  <si>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</si>
  <si>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</si>
  <si>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</si>
  <si>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</si>
  <si>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</si>
  <si>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</si>
  <si>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</si>
  <si>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</si>
  <si>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</si>
  <si>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</si>
  <si>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</si>
  <si>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</si>
  <si>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</si>
  <si>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</si>
  <si>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</si>
  <si>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</si>
  <si>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</si>
  <si>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</si>
  <si>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</si>
  <si>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</si>
  <si>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</si>
  <si>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</si>
  <si>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</si>
  <si>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</si>
  <si>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</si>
  <si>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5108010107.114</t>
  </si>
  <si>
    <t>5108010107.115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</si>
  <si>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</si>
  <si>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</si>
  <si>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</si>
  <si>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</si>
  <si>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</si>
  <si>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</si>
  <si>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</si>
  <si>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</si>
  <si>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</si>
  <si>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</si>
  <si>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</si>
  <si>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</si>
  <si>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</si>
  <si>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</si>
  <si>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</si>
  <si>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</si>
  <si>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</si>
  <si>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</si>
  <si>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</si>
  <si>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</si>
  <si>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</si>
  <si>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</si>
  <si>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</si>
  <si>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</si>
  <si>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5210010103.101</t>
  </si>
  <si>
    <t>5210010105.101</t>
  </si>
  <si>
    <t>5210010112.101</t>
  </si>
  <si>
    <t>5210010118.101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</si>
  <si>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</si>
  <si>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</si>
  <si>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</si>
  <si>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</si>
  <si>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</si>
  <si>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</si>
  <si>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</si>
  <si>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</si>
  <si>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</si>
  <si>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</si>
  <si>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</si>
  <si>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</si>
  <si>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</si>
  <si>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</si>
  <si>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</si>
  <si>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รายการที่</t>
  </si>
  <si>
    <t>คะแนนเต็ม</t>
  </si>
  <si>
    <t>เรื่อง</t>
  </si>
  <si>
    <t>ลำดับ</t>
  </si>
  <si>
    <t xml:space="preserve"> </t>
  </si>
  <si>
    <t>คะแนนรวม</t>
  </si>
  <si>
    <t>ผล</t>
  </si>
  <si>
    <t>เกรด</t>
  </si>
  <si>
    <t>ดีมาก</t>
  </si>
  <si>
    <t>A</t>
  </si>
  <si>
    <t>ดี</t>
  </si>
  <si>
    <t>B</t>
  </si>
  <si>
    <t>พอใช้</t>
  </si>
  <si>
    <t>C</t>
  </si>
  <si>
    <t>ปรับปรุง</t>
  </si>
  <si>
    <t>D</t>
  </si>
  <si>
    <t>เกณฑ์ในการให้คะแนน</t>
  </si>
  <si>
    <t>จังหวัด</t>
  </si>
  <si>
    <t>รหัส</t>
  </si>
  <si>
    <t>หน่วยบริการ</t>
  </si>
  <si>
    <t>เรื่องที่ 1</t>
  </si>
  <si>
    <t>เรื่องที่ 2</t>
  </si>
  <si>
    <t>เรื่องที่ 3</t>
  </si>
  <si>
    <t>เรื่องที่ 4</t>
  </si>
  <si>
    <t>เรื่องที่ 5</t>
  </si>
  <si>
    <t>ผลคะแนนรวม</t>
  </si>
  <si>
    <t>รายการ</t>
  </si>
  <si>
    <r>
      <t xml:space="preserve">วิธีการนำข้อมูลมาวางใน Sheet </t>
    </r>
    <r>
      <rPr>
        <sz val="11"/>
        <color indexed="10"/>
        <rFont val="Tahoma"/>
        <family val="2"/>
      </rPr>
      <t>1. วาง งบทดลอง มี 2 วิธี</t>
    </r>
  </si>
  <si>
    <t>วิธีที่ 1</t>
  </si>
  <si>
    <t xml:space="preserve">วิธีที่ 2 </t>
  </si>
  <si>
    <t>รหัสREV-EXP</t>
  </si>
  <si>
    <t>45110</t>
  </si>
  <si>
    <t>P12</t>
  </si>
  <si>
    <t>รายได้ค่าเช่าอสังหา ริมทรัพย์จากบุคคลภายนอก</t>
  </si>
  <si>
    <t>รายได้เงินเหลือจ่ายปีเก่า</t>
  </si>
  <si>
    <t>รายได้จากการจำหน่ายยาสมุนไพร -บุคคลภายนอก</t>
  </si>
  <si>
    <t>43050</t>
  </si>
  <si>
    <t>P10</t>
  </si>
  <si>
    <t>รายได้จากการจำหน่ายสินค้าอื่น ๆ -บุคคลภายนอก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</si>
  <si>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</si>
  <si>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</si>
  <si>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รายได้ค่าตรวจสุขภาพ-หน่วยงานภาครัฐ</t>
  </si>
  <si>
    <t>43020</t>
  </si>
  <si>
    <t>P07</t>
  </si>
  <si>
    <t>43060</t>
  </si>
  <si>
    <t>P05</t>
  </si>
  <si>
    <t>41020</t>
  </si>
  <si>
    <t>P06</t>
  </si>
  <si>
    <t>42020</t>
  </si>
  <si>
    <t>41070</t>
  </si>
  <si>
    <t>42070</t>
  </si>
  <si>
    <t>41040</t>
  </si>
  <si>
    <t>42040</t>
  </si>
  <si>
    <t>44020</t>
  </si>
  <si>
    <t>รายได้ค่ารักษาเบิกจ่ายตรง- อปท. OP</t>
  </si>
  <si>
    <t>41030</t>
  </si>
  <si>
    <t>P61</t>
  </si>
  <si>
    <t>รายได้ค่ารักษาเบิกจ่ายตรงอปท. IP</t>
  </si>
  <si>
    <t>42030</t>
  </si>
  <si>
    <t>ส่วนต่างค่ารักษาที่สูงกว่าข้อตกลงในการจ่ายตาม DRG -เบิกจ่ายตรง อปท.</t>
  </si>
  <si>
    <t>44030</t>
  </si>
  <si>
    <t>ส่วนต่างค่ารักษาที่ต่ำกว่าข้อตกลงในการจ่ายตาม DRG -เบิกจ่ายตรง อปท.</t>
  </si>
  <si>
    <t>รายได้ค่ารักษา UC -OP  ใน CUP</t>
  </si>
  <si>
    <t>41010</t>
  </si>
  <si>
    <t>P04</t>
  </si>
  <si>
    <t>42010</t>
  </si>
  <si>
    <t>รายได้ค่ารักษา UC - OP นอก CUP ในจังหวัด</t>
  </si>
  <si>
    <t>46020</t>
  </si>
  <si>
    <t>P13</t>
  </si>
  <si>
    <t>รายได้กองทุน UC - OP แบบเหมาจ่ายต่อผู้มีสิทธิ</t>
  </si>
  <si>
    <t>43010</t>
  </si>
  <si>
    <t>รายได้กองทุน UC - P&amp;P แบบเหมาจ่ายต่อผู้มีสิทธิ</t>
  </si>
  <si>
    <t>ส่วนต่างค่ารักษาที่สูงกว่าเหมาจ่ายรายหัว - กองทุน UC OP</t>
  </si>
  <si>
    <t>44010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</si>
  <si>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</si>
  <si>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</si>
  <si>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</si>
  <si>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</si>
  <si>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รายได้จากการยกหนี้กรณีส่งต่อผู้ป่วยระหว่างรพ.</t>
  </si>
  <si>
    <t>43030</t>
  </si>
  <si>
    <t>P08</t>
  </si>
  <si>
    <t>41050</t>
  </si>
  <si>
    <t>42050</t>
  </si>
  <si>
    <t>44040</t>
  </si>
  <si>
    <t>41060</t>
  </si>
  <si>
    <t>P09</t>
  </si>
  <si>
    <t>42060</t>
  </si>
  <si>
    <t>44050</t>
  </si>
  <si>
    <t>43040</t>
  </si>
  <si>
    <t>รายได้ค่ารักษาบุคคลที่มีปัญหาสถานะและสิทธิ  - เบิกจากส่วนกลาง OP</t>
  </si>
  <si>
    <t>รายได้ค่ารักษาบุคคลที่มีปัญหาสถานะและสิทธิ  - เบิกจากส่วนกลาง IP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</si>
  <si>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</si>
  <si>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46030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</si>
  <si>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</si>
  <si>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</si>
  <si>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45100</t>
  </si>
  <si>
    <t>P11</t>
  </si>
  <si>
    <t>46010</t>
  </si>
  <si>
    <t>รายได้ระหว่างหน่วยงาน-หน่วยงานรับเงินนอกงบประมาณจากกรมบัญชีกลาง</t>
  </si>
  <si>
    <t>รายได้ระหว่างหน่วยงาน-ปรับเงินฝากคลัง</t>
  </si>
  <si>
    <t>รายได้ระหว่างหน่วยงาน-หน่วยงานรับเงินจากหน่วยงานอื่น</t>
  </si>
  <si>
    <t>รายได้ระหว่างกัน-ภายในกรมเดียวกัน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</si>
  <si>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</si>
  <si>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</si>
  <si>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รายได้อื่น-เงินงบประมาณงบกลางรับโอนจาก สสจ./รพศ. /รพท./รพช. /รพ.สต.</t>
  </si>
  <si>
    <t>52010</t>
  </si>
  <si>
    <t>P17</t>
  </si>
  <si>
    <t>เงินประจำตำแหน่งระดับสูง/ระดับ กลาง(สนับสนุน)</t>
  </si>
  <si>
    <t>เงินประจำตำแหน่งผู้เชี่ยวชาญ (บริการ)</t>
  </si>
  <si>
    <t>51070</t>
  </si>
  <si>
    <t>P19</t>
  </si>
  <si>
    <t>52030</t>
  </si>
  <si>
    <t>P18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</si>
  <si>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</si>
  <si>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</si>
  <si>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(สนับสนุน)</t>
  </si>
  <si>
    <t>ค่าจ้างเหมาบุคลากร (บริการ)</t>
  </si>
  <si>
    <t>52040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</si>
  <si>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</si>
  <si>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</si>
  <si>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</si>
  <si>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</si>
  <si>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</si>
  <si>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>52060</t>
  </si>
  <si>
    <t>P20</t>
  </si>
  <si>
    <t>52070</t>
  </si>
  <si>
    <t>52090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</si>
  <si>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</si>
  <si>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</si>
  <si>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</si>
  <si>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</si>
  <si>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</si>
  <si>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</si>
  <si>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</si>
  <si>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</si>
  <si>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</si>
  <si>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</si>
  <si>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</si>
  <si>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</si>
  <si>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</si>
  <si>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</si>
  <si>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</si>
  <si>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</si>
  <si>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</si>
  <si>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</si>
  <si>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</si>
  <si>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</si>
  <si>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</si>
  <si>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</si>
  <si>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</si>
  <si>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</si>
  <si>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</si>
  <si>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</si>
  <si>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</si>
  <si>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ค่าตอบแทนเงินเพิ่มพิเศษทันตแพทย์ไม่ทำเวชปฏิบัติฯลฯ(บริการ)</t>
  </si>
  <si>
    <t>53020</t>
  </si>
  <si>
    <t>P24</t>
  </si>
  <si>
    <t>ค่าเสื่อมราคา -อาคารสำนักงาน</t>
  </si>
  <si>
    <t>ค่าเสื่อมราคา -อาคารเพื่อประโยชน์อื่น</t>
  </si>
  <si>
    <t>ค่าเสื่อมราคา -     สิ่งปลูกสร้าง</t>
  </si>
  <si>
    <t>ค่าเสื่อมราคา -ระบบประปา</t>
  </si>
  <si>
    <t>ค่าเสื่อมราคา -ระบบบำบัดน้ำเสีย</t>
  </si>
  <si>
    <t>ค่าเสื่อมราคา -  ระบบไฟฟ้า</t>
  </si>
  <si>
    <t>ค่าเสื่อมราคา-ระบบถนนภายใน</t>
  </si>
  <si>
    <t>ค่าเสื่อมราคา-ครุภัณฑ์สำนักงาน</t>
  </si>
  <si>
    <t>53030</t>
  </si>
  <si>
    <t>ค่าเสื่อมราคา-ยานพาหนะและอุปกรณ์การขนส่ง</t>
  </si>
  <si>
    <t>ค่าเสื่อมราคา-ครุภัณฑ์ไฟฟ้าและวิทยุ</t>
  </si>
  <si>
    <t>ค่าเสื่อมราคา-ครุภัณฑ์โฆษณาและเผยแพร่</t>
  </si>
  <si>
    <t>ค่าเสื่อมราคา-ครุภัณฑ์การเกษตร</t>
  </si>
  <si>
    <t>ค่าเสื่อมราคา-ครุภัณฑ์ก่อสร้าง</t>
  </si>
  <si>
    <t>ค่าเสื่อมราคา-ครุภัณฑ์วิทยาศาสตร์ และการแพทย์</t>
  </si>
  <si>
    <t>ค่าเสื่อมราคา-อุปกรณ์คอมพิวเตอร์</t>
  </si>
  <si>
    <t>ค่าเสื่อมราคา-ครุภัณฑ์งานบ้านงานครัว</t>
  </si>
  <si>
    <t>ค่าเสื่อมราคา-ครุภัณฑ์อื่น</t>
  </si>
  <si>
    <t>ค่าตัดจำหน่าย-โปรแกรมคอมพิวเตอร์</t>
  </si>
  <si>
    <t>53060</t>
  </si>
  <si>
    <t>ค่าตัดจำหน่าย-สินทรัพย์ที่ไม่มีตัวตนอื่น</t>
  </si>
  <si>
    <t>ค่าเสื่อมราคาส่วนปรับปรุงอาคาร</t>
  </si>
  <si>
    <t>ค่าเสื่อมราคาอาคารเพื่อพักอาศัย -  Interface</t>
  </si>
  <si>
    <t>ค่าเสื่อมราคาอาคารสำนักงาน-  Interface</t>
  </si>
  <si>
    <t>ค่าเสื่อมราคาอาคารเพื่อประโยชน์อื่น- Interface</t>
  </si>
  <si>
    <t>ค่าเสื่อมราคาระบบบำบัดน้ำเสีย - 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</si>
  <si>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</si>
  <si>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</si>
  <si>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ค่าเสื่อมราคาครุภัณฑ์สำนักงาน- 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</si>
  <si>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</si>
  <si>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</si>
  <si>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</si>
  <si>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ค่าเสื่อมราคาอุปกรณ์คอมพิวเตอร์ -  Interface</t>
  </si>
  <si>
    <t>ค่าเสื่อมราคาครุภัณฑ์อื่น -  Interface</t>
  </si>
  <si>
    <t>ค่าตัดจำหน่ายโปรแกรมคอมพิวเตอร์-Interface</t>
  </si>
  <si>
    <t>ค่าตัดจำหน่ายสินทรัพย์ไม่มีตัวตนอื่น- Interface</t>
  </si>
  <si>
    <t>53010</t>
  </si>
  <si>
    <t>P241</t>
  </si>
  <si>
    <t>หนี้สงสัยจะสูญ-ลูกหนี้ค่ารักษา-ชำระเงิน  IP</t>
  </si>
  <si>
    <t>ค่าจำหน่าย-อาคารและสิ่งปลูกสร้าง - Interface</t>
  </si>
  <si>
    <t>ค่าจำหน่าย - ครุภัณฑ์ Interface</t>
  </si>
  <si>
    <t>ค่าจำหน่าย - สินทรัพย์ไม่มีตัวตน Interface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</si>
  <si>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</si>
  <si>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</si>
  <si>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 - ปรับเงินฝากคลัง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</si>
  <si>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</si>
  <si>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</si>
  <si>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รวมรายได้</t>
  </si>
  <si>
    <t>ส่วนต่าง</t>
  </si>
  <si>
    <t>งบทดลองเบื้องต้น</t>
  </si>
  <si>
    <t/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</si>
  <si>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</si>
  <si>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</si>
  <si>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</si>
  <si>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</si>
  <si>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</si>
  <si>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</si>
  <si>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</si>
  <si>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</si>
  <si>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</si>
  <si>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</si>
  <si>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</si>
  <si>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</si>
  <si>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รายได้ระหว่างหน่วยงาน -เงินทดรองราชการ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</si>
  <si>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</si>
  <si>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</si>
  <si>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</si>
  <si>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</si>
  <si>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</si>
  <si>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</si>
  <si>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</si>
  <si>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</si>
  <si>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</si>
  <si>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</si>
  <si>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</si>
  <si>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</si>
  <si>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</si>
  <si>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</si>
  <si>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ค่าใช้จ่ายตามโครงการ (งปม.)</t>
  </si>
  <si>
    <t>ค่าใช้จ่ายตามโครงการ (เงินนอกฯ)</t>
  </si>
  <si>
    <t>1. นำข้อมูลผัง Sent มาวางที่ Sheet 1. วาง งบทดลอง โดยวางที่ Columb ตามเดือน</t>
  </si>
  <si>
    <t>5101020116.101</t>
  </si>
  <si>
    <t>5101020116.102</t>
  </si>
  <si>
    <t>เงินฝากคลัง-หน่วยเบิกจ่าย</t>
  </si>
  <si>
    <t>เงินฝากคลัง-หน่วยงานย่อย</t>
  </si>
  <si>
    <t>เงินฝากคลัง-ที่มีวัตถุประสงค์เฉพาะงบลงทุน UC</t>
  </si>
  <si>
    <t>เงินฝากธนาคาร- นอกงบประมาณ รอการจัดสรร กระแสรายวัน</t>
  </si>
  <si>
    <t>เงินฝากธนาคาร-นอกงบประมาณที่มีวัตถุประสงค์เฉพาะกระแสรายวัน</t>
  </si>
  <si>
    <t>เงินฝากธนาคาร-นอกงบประมาณที่มีวัตถุประสงค์เฉพาะ กระแสรายวัน (งบลงทุน UC)</t>
  </si>
  <si>
    <t>เงินฝากธนาคาร-นอกงบประมาณรอการจัดสรรออมทรัพย์</t>
  </si>
  <si>
    <t>เงินฝากธนาคาร-นอกงบประมาณที่มีวัตถุประสงค์เฉพาะออมทรัพย์</t>
  </si>
  <si>
    <t>เงินฝากธนาคาร-นอกงบประมาณที่มีวัตถุประสงค์เฉพาะ ออมทรัพย์ (งบลงทุน UC)</t>
  </si>
  <si>
    <t>ลูกหนี้ค่ารักษา-เบิกต้นสังกัด IP</t>
  </si>
  <si>
    <t>ลูกหนี้ค่ารักษา-ชำระเงิน OP</t>
  </si>
  <si>
    <t>ลูกหนี้- ระบบปฏิบัติการฉุกเฉิน</t>
  </si>
  <si>
    <t>ลูกหนี้ค่ารักษา UC - OP นอกสังกัด สธ.</t>
  </si>
  <si>
    <t>ลูกหนี้ค่ารักษา UC OP  บริการเฉพาะ (CR)</t>
  </si>
  <si>
    <t>ลูกหนี้ค่ารักษา UC IP  บริการเฉพาะ (CR)</t>
  </si>
  <si>
    <t>ลูกหนี้ค่ารักษาประกันสังคม-กองทุนทดแทน</t>
  </si>
  <si>
    <t>ลูกหนี้ค่ารักษาประกันสังคม-ค่าใช้จ่ายสูง/อุบัติเหตุ/ฉุกเฉิน OP</t>
  </si>
  <si>
    <t>ลูกหนี้ค่ารักษาประกันสังคม-ค่าใช้จ่ายสูง IP</t>
  </si>
  <si>
    <t>ลูกหนี้ค่ารักษา-เบิกจ่ายตรงกรมบัญชีกลาง OP</t>
  </si>
  <si>
    <t>ลูกหนี้ค่ารักษา-เบิกจ่ายตรงกรมบัญชีกลาง IP</t>
  </si>
  <si>
    <t>ลูกหนี้ค่ารักษา-แรงงานต่างด้าว OP</t>
  </si>
  <si>
    <t>ลูกหนี้ค่ารักษา-แรงงานต่างด้าว IP</t>
  </si>
  <si>
    <t>ลูกหนี้ค่ารักษา-พรบ.รถ OP</t>
  </si>
  <si>
    <t>ลูกหนี้ค่ารักษา-พรบ.รถ IP</t>
  </si>
  <si>
    <t>ลูกหนี้ค่ารักษา-บุคคลที่มีปัญหาสถานะและสิทธิ OP ใน CUP</t>
  </si>
  <si>
    <t>ลูกหนี้ค่ารักษา-เบิกจ่ายตรง อปท. OP</t>
  </si>
  <si>
    <t>ลูกหนี้ค่ารักษา-เบิกจ่ายตรง อปท. IP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</si>
  <si>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</si>
  <si>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</si>
  <si>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</si>
  <si>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</si>
  <si>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</si>
  <si>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</si>
  <si>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</si>
  <si>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</si>
  <si>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</si>
  <si>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</si>
  <si>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</si>
  <si>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</si>
  <si>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</si>
  <si>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</si>
  <si>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</si>
  <si>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</si>
  <si>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</si>
  <si>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</si>
  <si>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</si>
  <si>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</si>
  <si>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</si>
  <si>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</si>
  <si>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</si>
  <si>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 xml:space="preserve">ค่าเสื่อมราคาสะสมครุภัณฑ์การศึกษา  </t>
  </si>
  <si>
    <t>ค่าเสื่อมราคาสะสม-ครุภัณฑ์งานบ้านงานครัว</t>
  </si>
  <si>
    <t xml:space="preserve">ค่าเสื่อมราคาสะสมครุภัณฑ์กีฬา </t>
  </si>
  <si>
    <t>ค่าเสื่อมราคาสะสมครุภัณฑ์ดนตรี</t>
  </si>
  <si>
    <t>ค่าเสื่อมราคาสะสมครุภัณฑ์สนาม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</si>
  <si>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</si>
  <si>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</si>
  <si>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</si>
  <si>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</si>
  <si>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ค่าตัดจำหน่ายสะสมโปรแกรมคอม     พิวเตอร์ - Interface</t>
  </si>
  <si>
    <t>ค่าตัดจำหน่ายสะสมสินทรัพย์ไม่มีตัวตนอื่น  - Interface</t>
  </si>
  <si>
    <t>งานระหว่างก่อสร้าง- Interface</t>
  </si>
  <si>
    <t>เจ้าหนี้การค้า - หน่วยงานภาครัฐ</t>
  </si>
  <si>
    <t>เจ้าหนี้การค้าบุคคลภายนอก-ยา(กรมบัญชีกลางจ่ายตรงผู้ขาย)</t>
  </si>
  <si>
    <t>เจ้าหนี้การค้าบุคคลภายนอก-วัสดุอื่น(กรมบัญชีกลางจ่ายตรงผู้ขาย)</t>
  </si>
  <si>
    <t>เจ้าหนี้การค้าบุคคลภายนอก-วัสดุเภสัชกรรม(กรมบัญชีกลางจ่ายตรงผู้ขาย)</t>
  </si>
  <si>
    <t>เจ้าหนี้การค้าบุคคลภายนอก-วัสดุทันตกรรม(กรมบัญชีกลางจ่ายตรงผู้ขาย)</t>
  </si>
  <si>
    <t>เจ้าหนี้การค้าบุคคลภายนอก-วัสดุเอกซเรย์(กรมบัญชีกลางจ่ายตรงผู้ขาย)</t>
  </si>
  <si>
    <t>เจ้าหนี้-ยา</t>
  </si>
  <si>
    <t>เจ้าหนี้-วัสดุการแพทย์ทั่วไป</t>
  </si>
  <si>
    <t>เจ้าหนี้ -วัสดุอื่น</t>
  </si>
  <si>
    <t>เจ้าหนี้-อื่น</t>
  </si>
  <si>
    <t>เจ้าหนี้ -  ครุภัณฑ์</t>
  </si>
  <si>
    <t>เจ้าหนี้ -  ที่ดิน อาคาร และสิ่งปลูกสร้าง</t>
  </si>
  <si>
    <t>เจ้าหนี้-วัตถุดิบ</t>
  </si>
  <si>
    <t>เจ้าหนี้-สินค้าสำเร็จรูป</t>
  </si>
  <si>
    <t>เจ้าหนี้-วัสดุเภสัชกรรม</t>
  </si>
  <si>
    <t>เจ้าหนี้-วัสดุทันตกรรม</t>
  </si>
  <si>
    <t>เจ้าหนี้-วัสดุเอกซเรย์</t>
  </si>
  <si>
    <t>เจ้าหนี้-ค่าจ้างเหมาบริการทางการแพทย์</t>
  </si>
  <si>
    <t>เจ้าหนี้-ค่าจ้างเหมาตรวจห้องปฏิบัติ (LAB)</t>
  </si>
  <si>
    <t>เจ้าหนี้- งบลงทุน UC</t>
  </si>
  <si>
    <t>เจ้าหนี้ค่ารักษาพยาบาล-ประกันสังคม</t>
  </si>
  <si>
    <t xml:space="preserve">เจ้าหนี้ค่ารักษา -บุคคลที่มีปัญหาสถานะและสิทธินอก CUP </t>
  </si>
  <si>
    <t xml:space="preserve">ค่าใช้จ่ายค้างจ่ายอื่น-หน่วยงานภาครัฐ </t>
  </si>
  <si>
    <t>รายได้กองทุน UC- รอรับรู้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</si>
  <si>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</si>
  <si>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</si>
  <si>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</si>
  <si>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เงินสมทบกองทุนทดแทน-เงินงบประมาณ</t>
  </si>
  <si>
    <t>5104030299.204</t>
  </si>
  <si>
    <t>P121</t>
  </si>
  <si>
    <t>P251</t>
  </si>
  <si>
    <t>เรื่องที่ 6</t>
  </si>
  <si>
    <t>สรุปต่ำ (สูง)กว่าค่ารักษา</t>
  </si>
  <si>
    <t>รวมวัสดุ</t>
  </si>
  <si>
    <t>NewCode</t>
  </si>
  <si>
    <t>หัวข้อ เขตตรวจการ  Mapping Electronic / กองเศรษฐตรวจคุณภาพงบทดลอง (มียอดคงเหลือในบัญชีเงินฝาก-รอการจัดสรรข้อ 203)</t>
  </si>
  <si>
    <t>รวมเงินฝากธนาคาร-นอกงบประมาณ  รอการจัดสรร</t>
  </si>
  <si>
    <t>เงินรับล่วงหน้า เงินรับฝากกองทุน UC/ต่างด้าว/ปกส. (หมวด 2)</t>
  </si>
  <si>
    <t>รวมเงินรับล่วงหน้า เงินรับฝากกองทุน UC/ต่างด้าว/ปกส. (หมวด 2)</t>
  </si>
  <si>
    <t>หัวข้อ เขตตรวจการ  Mapping Electronic / กองเศรษฐตรวจคุณภาพงบทดลอง (มียอดคงเหลือในบัญชีเงินฝาก-มีวัตถุประสงค์ข้อ 206)</t>
  </si>
  <si>
    <t>รวมเงินฝากธนาคาร-นอกงบประมาณที่มีวัตถุประสงค์เฉพาะ</t>
  </si>
  <si>
    <t>รายได้เงินช่วยเหลือรอการรับรู้+รายได้กองทุน UC รอรับรู้</t>
  </si>
  <si>
    <t>รวมรายได้เงินช่วยเหลือรอการรับรู้+รายได้กองทุน UC รอรับรู้</t>
  </si>
  <si>
    <t>หัวข้อ กองเศรษฐตรวจคุณภาพงบทดลอง (ข้อ 306)</t>
  </si>
  <si>
    <t>เงินฝากธนาคาร-นอกงบประมาณที่มีวัตถุประสงค์เฉพาะ (งบลงทุน UC)</t>
  </si>
  <si>
    <t>เจ้าหนี้งบลงทุน UC+เงินรับฝากงบลงทุน</t>
  </si>
  <si>
    <t>รวมเจ้าหนี้งบลงทุน UC+เงินรับฝากงบลงทุน</t>
  </si>
  <si>
    <t>รวมเงินฝากคลัง</t>
  </si>
  <si>
    <t>รวมเงินค้ำประกัน</t>
  </si>
  <si>
    <t>หัวข้อ เขตตรวจการ  Mapping Electronic / กองเศรษฐตรวจคุณภาพงบทดลอง (ข้อ 305)</t>
  </si>
  <si>
    <t>รายจ่ายงบบุคลากร:</t>
  </si>
  <si>
    <t>ค่าตอบแทนพนักงานราชการ (สนับสนุน)</t>
  </si>
  <si>
    <t>รวมรายจ่ายงบบุคลากร</t>
  </si>
  <si>
    <t>หัวข้อ เขตตรวจการ  Mapping Electronic</t>
  </si>
  <si>
    <t>(รพท.มีเฉพาะบัญชีรายได้ระหว่างหน่วยงาน - หน่วยงานรับเงินงบกลางจากรัฐบาล)</t>
  </si>
  <si>
    <t xml:space="preserve"> - งบกลาง (เงินช่วยพิเศษ /กบข. /กสจ. /บำเหน็จ /บำนาญ)</t>
  </si>
  <si>
    <t>รายจ่ายงบกลาง</t>
  </si>
  <si>
    <t>รวมรายจ่ายงบกลาง</t>
  </si>
  <si>
    <t xml:space="preserve"> - งบกลาง (สวัสดิการค่ารักษาพยาบาล /ค่าศึกษาบุตร)</t>
  </si>
  <si>
    <t>สรุปผลต่างงบกลาง</t>
  </si>
  <si>
    <t>รายจ่ายงบดำเนินงาน</t>
  </si>
  <si>
    <t>รวมรายจ่ายงบดำเนินงาน</t>
  </si>
  <si>
    <t>ยกเว้น รพท. สามารถมีผลต่างได้ เนื่องจากเป็นหน่วยเบิกจ่ายมีการรับเงินงบประมาณที่นอกเหนือจากรายการที่เกิดขึ้นได้</t>
  </si>
  <si>
    <t>ค่าใช้จ่ายด้านการฝึกอบรม-ในประเทศ (งปม.)</t>
  </si>
  <si>
    <t>ค่าใช้จ่ายด้านการฝึกอบรม-บุคคลภายนอก (งปม.)</t>
  </si>
  <si>
    <t>ค่าเบี้ยเลี้ยง-ในประเทศ (งปม.)</t>
  </si>
  <si>
    <t>ค่าที่พัก-ในประเทศ (งปม.)</t>
  </si>
  <si>
    <t>ค่าใช้จ่ายเดินทางอื่น -ในประเทศ (งปม.)</t>
  </si>
  <si>
    <t>สรุปผลต่างงบดำเนินงาน</t>
  </si>
  <si>
    <t>รวมรายได้แผ่นดิน</t>
  </si>
  <si>
    <t>ตรวจสอบยอด (คำนวณ 30 บาท : คน)</t>
  </si>
  <si>
    <t>หัวข้อ กองเศรษฐตรวจคุณภาพงบทดลอง (ข้อ 204)</t>
  </si>
  <si>
    <t xml:space="preserve"> - สิทธิ UC-OP ใน CUP</t>
  </si>
  <si>
    <t xml:space="preserve"> - สิทธิ UC-P&amp;P </t>
  </si>
  <si>
    <t>หัวข้อ กองเศรษฐตรวจคุณภาพงบทดลอง (ข้อ 302)</t>
  </si>
  <si>
    <t>การบันทึกบัญชีส่วนปรับลดค่าแรง</t>
  </si>
  <si>
    <t>ส่วนปรับลดค่าแรงตามการหักเงินเดือน OP จาก สปสช. 100%</t>
  </si>
  <si>
    <t>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</si>
  <si>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ส่วนปรับลดค่าแรงตามการหักเงินเดือน PP จาก สปสช. 100% </t>
  </si>
  <si>
    <t>การตั้งค่าเผื่อหนี้สงสัยจะสูญ</t>
  </si>
  <si>
    <t>ผลต่าง (หนี้สงสัยจะสูญ)</t>
  </si>
  <si>
    <t>หัวข้อ กองเศรษฐตรวจคุณภาพงบทดลอง (ข้อ 208)</t>
  </si>
  <si>
    <t>สุทธิ</t>
  </si>
  <si>
    <t>รายการที่ไม่มีรหัสบัญชีสินทรัพย์และค่าเสื่อมราคาสะสม</t>
  </si>
  <si>
    <t>หัวข้อ กองเศรษฐตรวจคุณภาพงบทดลอง (ข้อ 301)</t>
  </si>
  <si>
    <t>การบันทึกบัญชีส่วนต่างค่ารักษาที่สูงกว่าและ ส่วนต่างค่ารักษาที่ต่ำกว่าข้อตกลงในการจ่ายตาม DRG - เบิกจ่ายตรงกรมบัญชีกลางผู้ป่วยใน (IP)</t>
  </si>
  <si>
    <t>การบันทึกบัญชีค่าตอบแทนค้างจ่ายสัมพันธ์กับค่าตอบแทน (ค่าตอบแทนฉบับ 11 และ 12)</t>
  </si>
  <si>
    <t>หัวข้อ</t>
  </si>
  <si>
    <t>สรุปผลการตรวจสอบความถูกต้องของงบทดลองเบื้องต้น</t>
  </si>
  <si>
    <t>ตรวจสอบเรื่องกระทบยอดบัญชี</t>
  </si>
  <si>
    <t>คะแนน</t>
  </si>
  <si>
    <t>ข้อสังเกตุ</t>
  </si>
  <si>
    <t>งบลงทุนส่วนของแม่ข่าย ให้บันทึกเป็นรายได้กองทุน UC (งบลงทุน)</t>
  </si>
  <si>
    <t>ผลต่างงบดำเนินงาน</t>
  </si>
  <si>
    <t>ผลต่างงบกลาง</t>
  </si>
  <si>
    <t>สำหรับดูเรื่องการบันทึกบัญชีถูกด้านหรือไม่ (ถ้าส่วนสูงต้องมีค่าติดลบ)</t>
  </si>
  <si>
    <t>รวมยอด</t>
  </si>
  <si>
    <t>PointGroup</t>
  </si>
  <si>
    <t>PointID</t>
  </si>
  <si>
    <t>PointItem</t>
  </si>
  <si>
    <t>SubGroup</t>
  </si>
  <si>
    <t>AccCode</t>
  </si>
  <si>
    <t>AccountName</t>
  </si>
  <si>
    <t>DataFrom</t>
  </si>
  <si>
    <t>2.ถูกต้องตามหลักบัญชี</t>
  </si>
  <si>
    <t>203</t>
  </si>
  <si>
    <t xml:space="preserve">บัญชีเงินฝากธนาคารรอจัดสรร 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</t>
  </si>
  <si>
    <t xml:space="preserve"> + เงินรับฝากกองทุนแรงงานต่างด้าว+รายได้ค่ารักษาพยาบาลแรงงานต่างด้าวรับล่วงหน้า+รายได้เงินอุดหนุนเหมาจ่ายฯ รอรับรู</t>
  </si>
  <si>
    <t>01</t>
  </si>
  <si>
    <t>BSNet</t>
  </si>
  <si>
    <t>BSNetดูช่องคงเหลือสุทิ</t>
  </si>
  <si>
    <t>02</t>
  </si>
  <si>
    <t>204</t>
  </si>
  <si>
    <t>ปรับปรุงลูกหนี้ค่ารักษา UC -OP ใน CUP</t>
  </si>
  <si>
    <t>205</t>
  </si>
  <si>
    <t>การปรับปรุงลูกหนี้ค่ารักษาแรงงานต่างด้าว - OP และ IP ใน CUP  ทุกเดือน</t>
  </si>
  <si>
    <t>206</t>
  </si>
  <si>
    <t>บัญชีเงินที่มีวัตถุประสงค์เฉพาะ เท่ากับหรือมากกว่า เงินรับฝาก รายได้รอการรับรู้กรณีเป็นโครงการฯ</t>
  </si>
  <si>
    <t>207</t>
  </si>
  <si>
    <t>บันทึกวัสดุคงเหลือตามนโยบายบัญชีสำนักงานปลัดกระทรวงสาธารณสุขทุกเดือน</t>
  </si>
  <si>
    <t>208</t>
  </si>
  <si>
    <t>ปรับปรุงค่าเสื่อมราคา / ค่าตัดจำหน่ายทุกเดือน</t>
  </si>
  <si>
    <t>209</t>
  </si>
  <si>
    <t>210</t>
  </si>
  <si>
    <t>3.ปรับปรุงตามนโยบายบัญชี</t>
  </si>
  <si>
    <t>301</t>
  </si>
  <si>
    <t>บัญชีพักไม่มียอดคงค้าง</t>
  </si>
  <si>
    <t>302</t>
  </si>
  <si>
    <t>การบันทึกบัญชีส่วนปรับค่าแรง OP/PP/IP</t>
  </si>
  <si>
    <t>305</t>
  </si>
  <si>
    <t>มีการบันทึกรายได้งบประมาณงบบุคลากร, รายได้งบประมาณงบบุคลากร UC และค่าใช้จ่ายงบบคุลากร</t>
  </si>
  <si>
    <t>306</t>
  </si>
  <si>
    <t>การบันทึกบัญชีเงินฝากธนาคารนอกงบประมาณที่มีวัตถุประสงค์ งบลงทุน UC ต้องมากกว่าเงินรับฝากกองทุน UC (งบลงทุน)</t>
  </si>
  <si>
    <t>รายได้กองทุน UC เฉพาะโรคอื่น (ยาเอดส์+ยาTB +ยาไต)</t>
  </si>
  <si>
    <t>รายได้กองทุน UC PP อื่น (วัคซีน)</t>
  </si>
  <si>
    <t>รวมผลต่างวัสดุแต่ละประเภท(ยกเว้นยา)</t>
  </si>
  <si>
    <t>รายได้กองทุน UC - OP แบบเหมาจ่ายต่อผู้มีสิทธิ ให้มีเพียงบัญชีใดบัญชีหนึ่ง</t>
  </si>
  <si>
    <t>รายได้กองทุน UC - P&amp;P แบบเหมาจ่ายต่อผู้มีสิทธิ ให้มีเพียงบัญชีใดบัญชีหนึ่ง</t>
  </si>
  <si>
    <t>ลูกหนี้ค่ารักษาสิทธิบุคคลที่มีปัญหาสถานะและสิทธิ ให้มีเพียงบัญชีใดบัญชีหนึ่ง</t>
  </si>
  <si>
    <t>จับคู่บัญชีค่าเสื่อมราคาสะสม และค่าเสื่อมราคา ระหว่างเดือน</t>
  </si>
  <si>
    <t xml:space="preserve">สินทรัพท์ไม่ระบุรายละเอียด (เฉพาะ รพท.) เป็นบัญชีสินทรัพย์ยกยอดเข้าระบบ GFMIS </t>
  </si>
  <si>
    <t xml:space="preserve">เติมตัวเลขในช่องสีเหลือง </t>
  </si>
  <si>
    <t>ลูกหนี้ค่ารักษาสิทธิแรงงานต่างด้าว OP คงเหลือต้อง เป็นศูนย์ ทุกสิ้นเดือน</t>
  </si>
  <si>
    <t>ลูกหนี้ค่ารักษาสิทธิแรงงานต่างด้าว IP คงเหลือต้อง เป็นศูนย์ ทุกสิ้นเดือน</t>
  </si>
  <si>
    <t>ลูกหนี้ค่ารักษาสิทธิบุคคลที่มีปัญหาสถานะและสิทธิ OP คงเหลือต้อง เป็นศูนย์ ทุกสิ้นเดือน</t>
  </si>
  <si>
    <t>ตรวจสอบค่าเผื่อหนี้กับหนี้สงสัยะสูญ</t>
  </si>
  <si>
    <t>จับคู่ลูกหนี้ กับรายได้ระหว่างเดือน</t>
  </si>
  <si>
    <t>ลูกหนี้ค่ารักษา UC- IP ใน CUP</t>
  </si>
  <si>
    <t>ลูกหนี้ค่ารักษาพยาบาล</t>
  </si>
  <si>
    <t>ความสัมพันธ์ของสินทรัพย์ถาวรกับค่าเสื่อมราคา</t>
  </si>
  <si>
    <t>เจ้าหนี้ค่ารักษาพยาบาล ประกันสังคม</t>
  </si>
  <si>
    <t>รวมเงินรับฝากรายได้แผ่นดินฯ และรายได้ดอกเบี้ย</t>
  </si>
  <si>
    <t>บัญชีพัก ต้องไม่มียอดคงค้าง (ตามเกณฑ์ประเมินด้านบัญชีของกรมบัญชีกลาง)</t>
  </si>
  <si>
    <t>จับคู่วัสดุ-เจ้าหนี้ระหว่างเดือน</t>
  </si>
  <si>
    <t xml:space="preserve">คะแนนดิบ        </t>
  </si>
  <si>
    <t xml:space="preserve">คะแนนดิบ       </t>
  </si>
  <si>
    <t>ช่วงคะแนน</t>
  </si>
  <si>
    <t>11018</t>
  </si>
  <si>
    <t>การตั้งค่าเผื่อหนี้สงสัยจะสูญ และค่าเผื่อหนี้สงสัยจะสูญกับหนี้สงสัยจะสูญ</t>
  </si>
  <si>
    <t>11013</t>
  </si>
  <si>
    <t>11014</t>
  </si>
  <si>
    <t>11015</t>
  </si>
  <si>
    <t>11016</t>
  </si>
  <si>
    <t>11017</t>
  </si>
  <si>
    <t>11019</t>
  </si>
  <si>
    <t>90 - 100</t>
  </si>
  <si>
    <t>80 - 89.99</t>
  </si>
  <si>
    <t>70 - 79.99</t>
  </si>
  <si>
    <t>0 - 69.99</t>
  </si>
  <si>
    <t>ร้อยละ</t>
  </si>
  <si>
    <t>ค่าเฉลี่ยจังหวัด</t>
  </si>
  <si>
    <t>1. เข้าไปเวป hfo63.cfo.in.th</t>
  </si>
  <si>
    <t>ข้อสังเกต</t>
  </si>
  <si>
    <t>ผลต่างเกิดจากเงินรับฝากรายได้แผ่นดินฯ  และรายได้ดอกเบี้ยเงินฝากที่สถานบันการเงิน</t>
  </si>
  <si>
    <t>คำนวนต่อข้อ</t>
  </si>
  <si>
    <t>จับคู่รายได้กับส่วนต่างให้มีบัญชีใดบัญชีหนึ่ง</t>
  </si>
  <si>
    <t>เรื่องที่ 7</t>
  </si>
  <si>
    <t>เรื่องที่ 8</t>
  </si>
  <si>
    <t>จำนวนข้อ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</si>
  <si>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</si>
  <si>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</si>
  <si>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</si>
  <si>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</si>
  <si>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</si>
  <si>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</si>
  <si>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</si>
  <si>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</si>
  <si>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</si>
  <si>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</si>
  <si>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</si>
  <si>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</si>
  <si>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รายได้ค้างรับ - หน่วยงานภาครัฐ</t>
  </si>
  <si>
    <t>รายได้ค้างรับ - บุคคลภายนอก</t>
  </si>
  <si>
    <t>ค้างรับจากกรมบัญชีกลาง - หน่วยเบิกจ่าย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</si>
  <si>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</si>
  <si>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</si>
  <si>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 - ระบบปฏิบัติการฉุกเฉิน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</si>
  <si>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</si>
  <si>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</si>
  <si>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</si>
  <si>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</si>
  <si>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พรบ.รถ OP</t>
  </si>
  <si>
    <t>ลูกหนี้ค่ารักษา - พรบ.รถ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</si>
  <si>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</si>
  <si>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</si>
  <si>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</si>
  <si>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</si>
  <si>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</si>
  <si>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</si>
  <si>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</si>
  <si>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เจ้าหนี้ค่ารักษา OP-UC นอกสังกัด สป.สธ.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</si>
  <si>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</si>
  <si>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รายได้ค่าเช่าอสังหาริมทรัพย์จากบุคคลภายนอก</t>
  </si>
  <si>
    <t>รายได้ค่ารักษาเบิกจ่ายตรง - อปท.รูปแบบพิเศษ OP</t>
  </si>
  <si>
    <t>ค่าใช้จ่ายทุนการศึกษา-ในประเทศ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</si>
  <si>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</si>
  <si>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</si>
  <si>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</si>
  <si>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</si>
  <si>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</si>
  <si>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</si>
  <si>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</si>
  <si>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</si>
  <si>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</si>
  <si>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</si>
  <si>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</si>
  <si>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</si>
  <si>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</si>
  <si>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</si>
  <si>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</si>
  <si>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</si>
  <si>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</si>
  <si>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หนี้สงสัยจะสูญ-ลูกหนี้ค่ารักษา-ชำระเงิน IP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</si>
  <si>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</si>
  <si>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</si>
  <si>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ค่าใช้จ่ายอื่น-เงินนอกงบประมาณโอนไป สสจ./รพศ./รพท./รพช./รพ.สต.</t>
  </si>
  <si>
    <t>หนี้สงสัยจะสูญ - ลูกหนี้ค่าสินค้าหน่วยงานภาครัฐ</t>
  </si>
  <si>
    <t>หนี้สงสัยจะสูญ - ลูกหนี้ค่ารักษา UC-OP นอก CUP (ในจังหวัด)</t>
  </si>
  <si>
    <t>หนี้สงสัยจะสูญ - ลูกหนี้ค่ารักษา UC-OP นอก CUP (ต่างจังหวัด)</t>
  </si>
  <si>
    <t>ลูกหนี้ค่ารักษาพยาบาลประกันสังคม OP - นอกเครือข่าย ต่างสังกัด สป.สธ.</t>
  </si>
  <si>
    <t>รายได้ค่ารักษาพยาบาลประกันสังคม OP - นอกเครือข่าย ต่างสังกัด สป.สธ.</t>
  </si>
  <si>
    <t>ลูกหนี้ค่ารักษาพยาบาลประกันสังคม IP - นอกเครือข่าย ต่างสังกัด สป.สธ.</t>
  </si>
  <si>
    <t>รายได้ค่ารักษาพยาบาลประกันสังคม IP - นอกเครือข่าย ต่างสังกัด สป.สธ.</t>
  </si>
  <si>
    <t>ลูกหนี้ค่ารักษาพยาบาลเบิกจ่ายตรง อปท.รูปแบบพิเศษ OP</t>
  </si>
  <si>
    <t>รายได้ค่ารักษาพยาบาลเบิกจ่ายตรง อปท.รูปแบบพิเศษ OP</t>
  </si>
  <si>
    <t>ลูกหนี้ค่ารักษาพยาบาลเบิกจ่ายตรง อปท.รูปแบบพิเศษ IP</t>
  </si>
  <si>
    <t>รายได้ค่ารักษาพยาบาลเบิกจ่ายตรง อปท.รูปแบบพิเศษ IP</t>
  </si>
  <si>
    <t>การตรวจสอบรายการของกระทรวงนอกเหนือจาก 8 ข้อ(ใช้คะแนนของกระทรวงมาจับ)</t>
  </si>
  <si>
    <t>งบทดลองต้องสัมพันธ์กันทุกเดือน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</si>
  <si>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</si>
  <si>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</si>
  <si>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</si>
  <si>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</si>
  <si>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</si>
  <si>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</si>
  <si>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ลูกหนี้เงินยืม - เงินประกันสุขภาพถ้วนหน้า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</si>
  <si>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</si>
  <si>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</si>
  <si>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</si>
  <si>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</si>
  <si>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</si>
  <si>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</si>
  <si>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</si>
  <si>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</si>
  <si>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</si>
  <si>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</si>
  <si>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</si>
  <si>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</si>
  <si>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</si>
  <si>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</si>
  <si>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</si>
  <si>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</si>
  <si>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</si>
  <si>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</si>
  <si>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</si>
  <si>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</si>
  <si>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</si>
  <si>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</si>
  <si>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</si>
  <si>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</si>
  <si>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</si>
  <si>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</si>
  <si>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</si>
  <si>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</si>
  <si>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</si>
  <si>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</si>
  <si>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</si>
  <si>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</si>
  <si>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</si>
  <si>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</si>
  <si>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</si>
  <si>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</si>
  <si>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</si>
  <si>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</si>
  <si>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</si>
  <si>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</si>
  <si>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</si>
  <si>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</si>
  <si>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</si>
  <si>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</si>
  <si>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</si>
  <si>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</si>
  <si>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1102050101.702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</si>
  <si>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</si>
  <si>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</si>
  <si>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</si>
  <si>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</si>
  <si>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</si>
  <si>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</si>
  <si>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</si>
  <si>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</si>
  <si>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</si>
  <si>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</si>
  <si>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</si>
  <si>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</si>
  <si>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</si>
  <si>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</si>
  <si>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</si>
  <si>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</si>
  <si>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</si>
  <si>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</si>
  <si>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</si>
  <si>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</si>
  <si>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1102050102.603</t>
  </si>
  <si>
    <t>1102050102.801</t>
  </si>
  <si>
    <t>1102050102.802</t>
  </si>
  <si>
    <t>1102050102.803</t>
  </si>
  <si>
    <t>1102050102.804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</si>
  <si>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</si>
  <si>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</si>
  <si>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</si>
  <si>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</si>
  <si>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</si>
  <si>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</si>
  <si>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</si>
  <si>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</si>
  <si>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ค่าเผื่อหนี้สงสัยจะสูญ - ลูกหนี้ค่ารักษา UC- OP นอก CUP (นอกจังหวัด)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</si>
  <si>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</si>
  <si>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</si>
  <si>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</si>
  <si>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</si>
  <si>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</si>
  <si>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</si>
  <si>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</si>
  <si>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</si>
  <si>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</si>
  <si>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</si>
  <si>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</si>
  <si>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</si>
  <si>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</si>
  <si>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</si>
  <si>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</si>
  <si>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</si>
  <si>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</si>
  <si>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</si>
  <si>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</si>
  <si>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</si>
  <si>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 xml:space="preserve">กำไร/ขาดทุนสะสมจากข้อผิดพลาดเงินกองทุนUC ปีก่อน
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</si>
  <si>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</si>
  <si>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</si>
  <si>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</si>
  <si>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</si>
  <si>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</si>
  <si>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</si>
  <si>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</si>
  <si>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 UC-OP นอกสังกัด สป.</t>
  </si>
  <si>
    <t>รายได้ค่ารักษา UC- OP บริการกรณีเฉพาะ (CR)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</si>
  <si>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</si>
  <si>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</si>
  <si>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</si>
  <si>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</si>
  <si>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</si>
  <si>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</si>
  <si>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</si>
  <si>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รายได้อื่น-เงินงบประมาณงบรายจ่ายอื่นรับโอนจาก สสจ./รพศ. /รพท./รพช./รพ.สต.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</si>
  <si>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</si>
  <si>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</si>
  <si>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</si>
  <si>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</si>
  <si>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</si>
  <si>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</si>
  <si>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</si>
  <si>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</si>
  <si>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</si>
  <si>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</si>
  <si>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</si>
  <si>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</si>
  <si>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</si>
  <si>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</si>
  <si>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ค่าเสื่อมราคา-ส่วนปรับปรุงอาคาร</t>
  </si>
  <si>
    <t>5108010107.105</t>
  </si>
  <si>
    <t>หนี้สงสัยจะสูญ-ลูกหนี้ค่าสินค้า-หน่วยงานภาครัฐ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</si>
  <si>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</si>
  <si>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</si>
  <si>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</si>
  <si>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</si>
  <si>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</si>
  <si>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</si>
  <si>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</si>
  <si>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</si>
  <si>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คิดค่าเผื่อ  %</t>
  </si>
  <si>
    <t>ผลคะแนน 3.1</t>
  </si>
  <si>
    <t>ผลคะแนน 3.2</t>
  </si>
  <si>
    <t>ผลคะแนน 3.3</t>
  </si>
  <si>
    <t>ผลคะแนน 3.4</t>
  </si>
  <si>
    <t>ผลคะแนน 3.5</t>
  </si>
  <si>
    <t>ผลคะแนน 3.6</t>
  </si>
  <si>
    <t>ผลคะแนน 3.7</t>
  </si>
  <si>
    <t>เพิ่มเติมให้ครบทุกด้านตามกองเศรษฐตรวจคุณภาพงบทดลอง</t>
  </si>
  <si>
    <t>ต้องบันทึกส่วนปรับลดค่าแรงตามการหักเงินเดือน OP จาก สปสช. 100%</t>
  </si>
  <si>
    <t>มีการบันทึกส่วนปรับลดค่าแรง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</si>
  <si>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มีการบันทึกส่วนปรับลดค่าแรงตามการหักเงินเดือน PP จาก สปสช. 100% </t>
  </si>
  <si>
    <t>มีการบันทึกวัสดุคงเหลือตามนโยบายบัญชีสำนักงานปลัดกระทรวงสาธารณสุขทุกเดือน (ดูจากการบันทึกวัสดุใช้ไป ต้องมีการบันทึกใข้ไปทุกตัว)</t>
  </si>
  <si>
    <t>มีการส่งงบทดลองทันเวลา (ณ วันที่กองเศรษฐกิจสุขภาพฯประกาศประมวลผลงบทดลองต้องมีบทดลองอยู่บนฐานข้อมูล</t>
  </si>
  <si>
    <t>ค่าสุทธิไม่ผิดด้าน(ยอดคงเหลือสุทธิเป็นไปตามดุลทางการบัญชี ยกเว้นในกลุ่มบัญชี contra )</t>
  </si>
  <si>
    <t>รวม</t>
  </si>
  <si>
    <t>รวมคะแนนที่ได้</t>
  </si>
  <si>
    <t xml:space="preserve">รวมคะแนนที่ได้ทั้งหมด </t>
  </si>
  <si>
    <t>0.8/2</t>
  </si>
  <si>
    <t>เรื่องที่ 9</t>
  </si>
  <si>
    <t>1102050123.203</t>
  </si>
  <si>
    <t>1102050123.205</t>
  </si>
  <si>
    <t>กรณีเงินฝากธนาคารมากกว่ารายได้จากการรับบริจาค-เงินสดและรายการเทียบเท่าเงินสด เกิดจากดอกเบี้ยเงินฝากให้ทำหนังสืออุธรณ์มาที่เขตฯ พร้อมสำเนาสมุดคู่ฝากที่มีรายการดอกเบี้ยเงินฝาก</t>
  </si>
  <si>
    <t>หมายเหตุ</t>
  </si>
  <si>
    <t>กรณีเกิดผลต่างระหว่างสินทรัหพย์/ค่าใช้จ่าย กับเจ้าหนี้แต่ละประเภทเกิดจากการก่อหนี้ของเงินบริจาคให้ทำหนังสืออุธรณ์มาที่เขต ให้ผู้อำนวยการเซ็น หรือพ่อบ้านก็ได้</t>
  </si>
  <si>
    <t>ดอกเบี้ยเงินฝาก กรณีอุทธณ์ (หน่วยงานกรอกกรณีที่ขออุทธรณ์มาที่เขต)</t>
  </si>
  <si>
    <t>คิดค่าเผื่อ 4 %</t>
  </si>
  <si>
    <t>คิดค่าเผื่อ 8 %</t>
  </si>
  <si>
    <t>คิดค่าเผื่อ 3 %</t>
  </si>
  <si>
    <t>AskDate</t>
  </si>
  <si>
    <t>Province11</t>
  </si>
  <si>
    <t>OrgID</t>
  </si>
  <si>
    <t>Org</t>
  </si>
  <si>
    <t>MonthNet</t>
  </si>
  <si>
    <t>EndNet</t>
  </si>
  <si>
    <t>ค่าตอบแทนการปฏิบัติงานในลักษณะค่าเบี้ยเลี้ยงเหมาจ่าย (สนับสนุน) - เงินงบประมาณ</t>
  </si>
  <si>
    <t xml:space="preserve">อุทธรณ์ </t>
  </si>
  <si>
    <t>1201020101.101</t>
  </si>
  <si>
    <t>เงินให้ยืมระยะยาว-หน่วยงานภาครัฐ</t>
  </si>
  <si>
    <t>1204020103.101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</si>
  <si>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</si>
  <si>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</si>
  <si>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</si>
  <si>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</si>
  <si>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</si>
  <si>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</si>
  <si>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</si>
  <si>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</si>
  <si>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</si>
  <si>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</si>
  <si>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</si>
  <si>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</si>
  <si>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</si>
  <si>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</si>
  <si>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</si>
  <si>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</si>
  <si>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</si>
  <si>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</si>
  <si>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</si>
  <si>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</si>
  <si>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</si>
  <si>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</si>
  <si>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</si>
  <si>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</si>
  <si>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</si>
  <si>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</si>
  <si>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</si>
  <si>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</si>
  <si>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</si>
  <si>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</si>
  <si>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</si>
  <si>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</si>
  <si>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</si>
  <si>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</si>
  <si>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</si>
  <si>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</si>
  <si>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</si>
  <si>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</si>
  <si>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</si>
  <si>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</si>
  <si>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</si>
  <si>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</si>
  <si>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</si>
  <si>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</si>
  <si>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</si>
  <si>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</si>
  <si>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</si>
  <si>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</si>
  <si>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</si>
  <si>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</si>
  <si>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</si>
  <si>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</si>
  <si>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</si>
  <si>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</si>
  <si>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</si>
  <si>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</si>
  <si>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</si>
  <si>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2203010101.101</t>
  </si>
  <si>
    <t>เงินยืมระยะยาว-หน่วยงานภาครัฐ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</si>
  <si>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</si>
  <si>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</si>
  <si>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</si>
  <si>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</si>
  <si>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</si>
  <si>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</si>
  <si>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</si>
  <si>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</si>
  <si>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</si>
  <si>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</si>
  <si>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</si>
  <si>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</si>
  <si>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</si>
  <si>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</si>
  <si>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</si>
  <si>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</si>
  <si>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</si>
  <si>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</si>
  <si>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</si>
  <si>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</si>
  <si>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</si>
  <si>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</si>
  <si>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</si>
  <si>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</si>
  <si>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</si>
  <si>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</si>
  <si>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</si>
  <si>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</si>
  <si>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</si>
  <si>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</si>
  <si>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</si>
  <si>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</si>
  <si>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</si>
  <si>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</si>
  <si>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</si>
  <si>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</si>
  <si>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</si>
  <si>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</si>
  <si>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</si>
  <si>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</si>
  <si>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</si>
  <si>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</si>
  <si>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</si>
  <si>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</si>
  <si>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</si>
  <si>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</si>
  <si>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</si>
  <si>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</si>
  <si>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</si>
  <si>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</si>
  <si>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</si>
  <si>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</si>
  <si>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</si>
  <si>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</si>
  <si>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</si>
  <si>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</si>
  <si>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</si>
  <si>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แผนเงินบำรุง</t>
  </si>
  <si>
    <t xml:space="preserve">ความครอบคลุมการตรวจอิเล็กทรอนิกส์กระทรวง </t>
  </si>
  <si>
    <t>รายได้เงินงบประมาณงบเงินกู้จากรัฐบาลรับโอนจาก สสจ./รพศ/รพท/รพช/รพ.สต. ต้องเท่ากับ   รายจ่าย</t>
  </si>
  <si>
    <t>รายได้เงินงบประมาณงบเงินกู้จากรัฐบาลรับโอนจาก สสจ./รพศ/รพท/รพช/รพ.สต. ต้องเท่ากับ</t>
  </si>
  <si>
    <t>รวม รายได้เงินงบประมาณงบเงินกู้จากรัฐบาลรับโอนจาก สสจ./รพศ/รพท/รพช/รพ.สต. ต้องเท่ากับ</t>
  </si>
  <si>
    <t>ค่าใช้จ่ายช่วยเหลือตามมาตรการของรัฐ(งบกลางโควิด)</t>
  </si>
  <si>
    <t>ค่าตอบแทนอื่นเงินงบประมาณ</t>
  </si>
  <si>
    <t>รวมรายจ่าย</t>
  </si>
  <si>
    <t>EndDr</t>
  </si>
  <si>
    <t>EndCr</t>
  </si>
  <si>
    <t>หมายเหตุ ข้อนี้อุทธรณ์ได้</t>
  </si>
  <si>
    <t>หมวด 5 ต้องมากกว่าถ้า รพ.ไหน จ่ายจากเงินบำรุง ถ้า รพ.จ่ายจากเงินบำรุงแล้ว 5 ยังเท่ากับ 4 แสดงว่าลงบัญชีหมวด 5 ตัวอื่น ซึ่งตามคู่มือ ต้องลงตามที่เราเพิ่ม 2 รายการ หรือถ้าไม่เพิ่มก็ต้องลงตัวเดียวกับงบประมาณ ให้ใช้การอุธรณ์ ผลต่างสำหรับเงินเพิ่มพิเศษรายเดือนจะเท่ากันทุกเดือน จนกว่ากระทรวงจะอนุมัติให้จ่ายจากเงินบำรุงได้อีก</t>
  </si>
  <si>
    <t xml:space="preserve">  </t>
  </si>
  <si>
    <t>ลูกหนี้ค่ารักษา - ชำระเงิน IP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</si>
  <si>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</si>
  <si>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</si>
  <si>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</si>
  <si>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</si>
  <si>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</si>
  <si>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ค่าใช้จ่ายค้างจ่ายอื่น</t>
  </si>
  <si>
    <t>อุทธรณ์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</si>
  <si>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</si>
  <si>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2600Y</t>
  </si>
  <si>
    <t>เจ้าหนี้การค้า (ยา วชช ) รวม  ยอด เครดิตรายเดือน</t>
  </si>
  <si>
    <t>รายได้ระหว่างหน่วยงาน-หน่วยงานรับเงินงบอุดหนุนจากรัฐบาล</t>
  </si>
  <si>
    <t xml:space="preserve">ส่วนปรับลดค่าแรง IP ตามการแจ้งของ  สปสช./เดือน </t>
  </si>
  <si>
    <t>รายละเอียดการสอบทาน/วิเคราะห์</t>
  </si>
  <si>
    <t>ยอดเงินคงเหลือต้องเท่ากับ "ศูนย์" เท่าน้น</t>
  </si>
  <si>
    <t>เป็นเงินที่ได้รับมาก่อน 1 ต.ค.63 (มียอดคงเหลือในงบทดลองได้ แต่ตัวเลขจะต้องไม่เพิ่มขึ้น)</t>
  </si>
  <si>
    <t xml:space="preserve">มียอดคงเหลือเฉพาะในหน่วยเบิกจ่ายเท่านั้น </t>
  </si>
  <si>
    <t>ยอดเงินคงเหลือต้องไม่เท่ากับ "ศูนย์"</t>
  </si>
  <si>
    <t xml:space="preserve">มียอดคงเหลือเฉพาะ 30 กันยายน และในรพ.ที่เป็นหน่วยเบิกจ่ายเท่านั้น </t>
  </si>
  <si>
    <t>เมื่อสิ้นปีงบประมาณ ยอดคงเหลือต้องไม่เท่ากับ "ศูนย์"</t>
  </si>
  <si>
    <t xml:space="preserve">รายได้ค้างรับส่วนต่างค่ารักษาที่ต่ำกว่า OP - UC ควรสัมพันธ์กับส่วนต่างค่ารักษาที่ต่ำกว่าฯ </t>
  </si>
  <si>
    <t>ยอดคงเหลือต้องไม่เท่ากับ "ศูนย์"</t>
  </si>
  <si>
    <t>มียอดคงเหลือใน รพ.ที่เป็นหน่วยเบิกจ่ายเท่านั้น</t>
  </si>
  <si>
    <t>ยอดคงเหลือจะต้องไม่เพิ่มขึ้น (จะต้องเป็นเงินก่อน 1 ต.ค.63 เนื่องจากโครงการ  กอง UC ปีเก่าหมดไปแล้ว)</t>
  </si>
  <si>
    <t>ยอดคงเหลือต้องไม่เท่ากับ "ศูนย์" และ รพ.ที่เป็นคู่สัญญาหลัก</t>
  </si>
  <si>
    <t>ยอดคงเหลือจะต้องไม่เพิ่มขึ้น (เป็นของเก่าที่ค้างมา จะต้องมียอดลดลงเรื่อยๆ)</t>
  </si>
  <si>
    <t xml:space="preserve">ยอดเงินคงเหลือต้องเท่ากับ "ศูนย์" </t>
  </si>
  <si>
    <t>ยอดคงเหลือต้องไม่เท่ากับ "ศูนย์" (ยาบริจาค/ยาแถม. ยาที่ได้รับสนับสนุนจาก สปสช. เอดส์ TB ไต เข้าเฉพาะโรค)</t>
  </si>
  <si>
    <t>ยอดคงเหลือต้องไม่เท่ากับ "ศูนย์" โดยสามารถวิเคราะห์เปรียบเทียบกับ ระบบการโอนเงินจาก สปสช. Nhso budget</t>
  </si>
  <si>
    <t>ข้อ</t>
  </si>
  <si>
    <t>มียอดคงเหลือเฉพาะในหน่วย หน่วยงานย่อย (ศูนย์ต้นทุน) เท่านั้น เช่น เงินมัดจำประกันสัญญา (รพช)</t>
  </si>
  <si>
    <t>เพิ่มเข้ามาในปี 2566</t>
  </si>
  <si>
    <t>1.ยอดคงเหลือจะไม่เพิ่มขึ้น 2.หากมียอดคงเหลือจะต้องเปรียบเทียบกับ รายได้จากเงินบริจาครอการรับรู้ (ต้องเป็นเงินบริจาคที่ได้รับก่อน 1 ต.ค.63)</t>
  </si>
  <si>
    <t>ดูยอดเงินเยอะๆ เป็นข้อสังเกตุ</t>
  </si>
  <si>
    <t>ยอดคงเหลือในรพ. ที่เป็นศูนย์ต้นทุน เท่านั้น (รพช.)</t>
  </si>
  <si>
    <t>ยอดเงินคงเหลือต้องไม่เท่ากับ "ศูนย์" หรือ ให้ดูค่าจ้างเหมาประกอบอาหารว่ามีรายการใดรายการหนึ่ง</t>
  </si>
  <si>
    <t>การตรวจสอบรายการของกระทรวง เพิ่มเติม</t>
  </si>
  <si>
    <t>บัญชีพักเงินนำส่ง (ยอดเงินคงเหลือต้องเท่ากับ "ศูนย์" เท่านั้น)</t>
  </si>
  <si>
    <t>พักรอ Clearing (ยอดเงินคงเหลือต้องเท่ากับ "ศูนย์" เท่านั้น)</t>
  </si>
  <si>
    <t>ยอดเงินคงเหลือต้องเท่ากับ "ศูนย์" เท่านั้น</t>
  </si>
  <si>
    <t>เงินฝากธนาคาร - นอกงบประมาณที่มีวัตถุประสงค์เฉพาะ ออมทรัพย์ (เงินบริจาค) (1.ยอดคงเหลือจะไม่เพิ่มขึ้น 2.หากมียอดคงเหลือจะต้องเปรียบเทียบกับ รายได้จากเงินบริจาครอการรับรู้ (ต้องเป็นเงินบริจาคที่ได้รับก่อน 1 ต.ค.63))</t>
  </si>
  <si>
    <t>ยา (ยอดเงินคงเหลือต้องไม่เท่ากับ "ศูนย์")</t>
  </si>
  <si>
    <t>วัสดุเภสัชกรรม (ยอดเงินคงเหลือต้องไม่เท่ากับ "ศูนย์")</t>
  </si>
  <si>
    <t>วัสดุการแพทย์ทั่วไป (ยอดเงินคงเหลือต้องไม่เท่ากับ "ศูนย์")</t>
  </si>
  <si>
    <t>วัสดุวิทยาศาสตร์และการแพทย์ (ยอดเงินคงเหลือต้องไม่เท่ากับ "ศูนย์")</t>
  </si>
  <si>
    <t>วัสดุทันตกรรม (ยอดเงินคงเหลือต้องไม่เท่ากับ "ศูนย์")</t>
  </si>
  <si>
    <t>วัสดุสำนักงาน (ยอดเงินคงเหลือต้องไม่เท่ากับ "ศูนย์")</t>
  </si>
  <si>
    <t>วัสดุคอมพิวเตอร์ (ยอดเงินคงเหลือต้องไม่เท่ากับ "ศูนย์")</t>
  </si>
  <si>
    <t>วัสดุงานบ้านงานครัว (ยอดเงินคงเหลือต้องไม่เท่ากับ "ศูนย์")</t>
  </si>
  <si>
    <t>รายได้จากเงินบริจาครอการรับรู้ (ยอดเงินคงเหลือต้องไม่เท่ากับ "ศูนย์")</t>
  </si>
  <si>
    <t>รายได้อื่นรอการรับรู้ (ยอดเงินคงเหลือต้องไม่เท่ากับ "ศูนย์")</t>
  </si>
  <si>
    <t>รายได้สูง(ต่ำ)กว่า ค่าใช้จ่ายสุทธิ (ยอดเงินคงเหลือต้องไม่เท่ากับ "ศูนย์")</t>
  </si>
  <si>
    <t>ข้อสังเกตในการวิเคราะห์รายงานทางการเงิน สป.สธ.</t>
  </si>
  <si>
    <t>วิเคราะห์รายงานทางการเงิน สป.สธ.</t>
  </si>
  <si>
    <t>เรื่องที่ 10</t>
  </si>
  <si>
    <t>ข้อมูลณ 30 กันยายน 2563</t>
  </si>
  <si>
    <t>ใช้งบเดือน ก.ย.63 มาจับ</t>
  </si>
  <si>
    <t>เงินฝากธนาคาร-นอกงบประมาณที่มีวัตถุประสงค์เฉพาะ ออมทรัพย์</t>
  </si>
  <si>
    <t>2111020199.207</t>
  </si>
  <si>
    <t>เงินรับฝากกองทุน UC (วัสดุ) สอน.และรพ.สต.(อบจ.)</t>
  </si>
  <si>
    <t>44060</t>
  </si>
  <si>
    <t>45111</t>
  </si>
  <si>
    <t>52080</t>
  </si>
  <si>
    <t>เพิ่มใหม่</t>
  </si>
  <si>
    <t>ลูกหนี้ค่าตรวจสุขภาพบุคคล ภายนอก</t>
  </si>
  <si>
    <t>ลูกหนี้ค่ารักษา - เบิกจ่าย
ตรงหน่วยงานอื่น OP</t>
  </si>
  <si>
    <t>ลูกหนี้ค่ารักษา - เบิกจ่าย
ตรงหน่วยงานอื่น IP</t>
  </si>
  <si>
    <t>ค่าเผื่อหนี้สงสัยจะสูญ - ลูกหนี้ค่ารักษา UC- OP นอก CUP (ต่างจังหวัด)</t>
  </si>
  <si>
    <t>ลูกหนี้อื่น - หน่วยงานภาครัฐ</t>
  </si>
  <si>
    <t>1102050194.102</t>
  </si>
  <si>
    <t>ลูกหนี้อื่น - บุคคลภายนอก</t>
  </si>
  <si>
    <t>ค่าตัดจำหน่ายสะสมโปรแกรมคอมพิวเตอร์ - Interface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</si>
  <si>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</si>
  <si>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</si>
  <si>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</si>
  <si>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</si>
  <si>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</si>
  <si>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</si>
  <si>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</si>
  <si>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</si>
  <si>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รับสินค้า/ใบสำคัญ (GR/IR) - เงินงบประมาณ</t>
  </si>
  <si>
    <t>2101020199.503</t>
  </si>
  <si>
    <t>เจ้าหนี้ค่ารักษา -แรงงานต่างด้าว ในสังกัด สธ.(จ่ายจากเงินบำรุง)</t>
  </si>
  <si>
    <t>2101020199.504</t>
  </si>
  <si>
    <t>เจ้าหนี้ค่ารักษา -แรงงานต่างด้าวนอกสังกัด สธ. (จ่ายจากเงินบำรุง)</t>
  </si>
  <si>
    <t>ค่าใช้จ่ายค้างจ่ายอื่น-บุคคลภายนอก</t>
  </si>
  <si>
    <t>เงินกองทุน UC (วัสดุ) สอน. และ รพ.สต. (อบจ.)</t>
  </si>
  <si>
    <t>รายได้สูง(ต่ำ)กว่า ค่าใช้จ่ายสะสม (เงินงบประมาณ)</t>
  </si>
  <si>
    <t>รายได้จากระบบปฏิบัติ การฉุกเฉิน (EMS)</t>
  </si>
  <si>
    <t>ส่วนต่างค่ารักษาที่สูงกว่าข้อตกลงในการจ่ายตามDRG กองทุน UC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</si>
  <si>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</si>
  <si>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</si>
  <si>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4301020105.271</t>
  </si>
  <si>
    <t>ส่วนต่างค่ารักษาที่ต่ำกว่าข้อตกลงในการตามจ่าย UC OP (หน่วยบริการที่ตามจ่าย)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</si>
  <si>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</si>
  <si>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</si>
  <si>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</si>
  <si>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</si>
  <si>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</si>
  <si>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</si>
  <si>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</si>
  <si>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</si>
  <si>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</si>
  <si>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</si>
  <si>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</si>
  <si>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</si>
  <si>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</si>
  <si>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</si>
  <si>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</si>
  <si>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</si>
  <si>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</si>
  <si>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</si>
  <si>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รายได้จากการช่วยเหลือเพื่อการดำเนินงานอื่น</t>
  </si>
  <si>
    <t>รายได้อื่น-สินค้ารับโอนจาก สสจ./รพศ./รพท./รพช./รพ.สต.</t>
  </si>
  <si>
    <t>รายได้อื่น-เงินงบประมาณงบลงทุน รับโอนจาก สสจ./รพศ./รพท./รพช./   รพ.สต.</t>
  </si>
  <si>
    <t>รายได้อื่น-เงินงบประมาณงบอุดหนุนรับโอนจาก สสจ./รพศ. /รพท./รพช. /รพ.สต</t>
  </si>
  <si>
    <t>เงินประจำตำแหน่งระดับสูง/ระดับกลาง(สนับสนุน)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</si>
  <si>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</si>
  <si>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</si>
  <si>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</si>
  <si>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</si>
  <si>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ค่าจัดหาสินทรัพย์มูลค่าต่ำกว่าเกณฑ์</t>
  </si>
  <si>
    <t>ค่าใช้จ่ายระหว่างกัน-ภายในกรมเดียวกัน (Auto)</t>
  </si>
  <si>
    <t>โอนสินทรัพย์ให้หน่วยงานของรัฐ บัญชีบริจาคสินทรัพย์ให้หน่วยงานภายนอก</t>
  </si>
  <si>
    <t>ค่าใช้จ่ายโครงการผลิตบุคลากรทางการแพทย์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</si>
  <si>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</si>
  <si>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</si>
  <si>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</si>
  <si>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</si>
  <si>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ข้อมูลณ 30 กันยายน 2565</t>
  </si>
  <si>
    <t>ผลต่างจากการเบิกเงินงบประมาณ รพศ.รพท. กรณีจ่ายตรงผู้ขาย ได้คะแนน</t>
  </si>
  <si>
    <t>รับสินค้า/ใบสำคัญ (GR/IR)</t>
  </si>
  <si>
    <t>เงินฝากธนาคาร- นอกงบประมาณรอการจัดสรร กระแสรายวัน</t>
  </si>
  <si>
    <t>ลูกหนี้ค่าตรวจสุขภาพบุคคลภายนอก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</si>
  <si>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</si>
  <si>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</si>
  <si>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เจ้าหนี้การค้าบุคคลภายนอก - ยา(กรมบัญชีกลางจ่ายตรงผู้ขาย)</t>
  </si>
  <si>
    <t>เจ้าหนี้การค้าบุคคลภายนอก - วัสดุการแพทย์ทั่วไป (กรมบัญชีกลางจ่ายตรงผู้ขาย)</t>
  </si>
  <si>
    <t>เจ้าหนี้การค้าบุคคลภายนอก - วัสดุอื่น(กรมบัญชีกลางจ่ายตรงผู้ขาย)</t>
  </si>
  <si>
    <t>เจ้าหนี้การค้าบุคคลภายนอก - อื่น ๆ (กรมบัญชีกลางจ่ายตรงผู้ขาย)</t>
  </si>
  <si>
    <t>เจ้าหนี้การค้าบุคคลภายนอก - วัสดุเอกซเรย์(กรมบัญชีกลางจ่ายตรงผู้ขาย)</t>
  </si>
  <si>
    <t>เจ้าหนี้การค้า-บุคคลภายนอก - ยา (เงินนอกประมาณฝากคลัง)</t>
  </si>
  <si>
    <t>เจ้าหนี้การค้า-บุคคลภายนอก - วัสดุเภสัชกรรม (เงินนอกประมาณฝากคลัง)</t>
  </si>
  <si>
    <t>เจ้าหนี้การค้า-บุคคลภายนอก - วัสดุการแพทย์ทั่วไป (เงินนอกประมาณฝากคลัง)</t>
  </si>
  <si>
    <t>เจ้าหนี้การค้า-บุคคลภายนอก - วัสดุวิทยาศาสตร์การแพทย์ (เงินนอกงบประมาณฝากคลัง)</t>
  </si>
  <si>
    <t>เจ้าหนี้การค้า-บุคคลภายนอก - วัสดุเอกซเรย์ (เงินนอกงบประมาณฝากคลัง)</t>
  </si>
  <si>
    <t>เจ้าหนี้การค้า-บุคคลภายนอก - วัสดุทันตกรรม (เงินนอกงบประมาณฝากคลัง)</t>
  </si>
  <si>
    <t>เจ้าหนี้การค้า-บุคคลภายนอก - วัสดุอื่น ๆ  (เงินนอกงบประมาณฝากคลัง)</t>
  </si>
  <si>
    <t>เจ้าหนี้การค้า-บุคคลภายนอก - อื่น ๆ (เงินนอกงบประมาณฝากคลัง)</t>
  </si>
  <si>
    <t>เจ้าหนี้หน่วยงานภาครัฐ - ยา(กรมบัญชีกลางจ่ายตรงให้ผู้ขายที่เป็นรัฐวิสาหกิจหรือหน่วยงานของรัฐ)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</si>
  <si>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</si>
  <si>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</si>
  <si>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</si>
  <si>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</si>
  <si>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วัสดุเภสัชกรรม(กรมบัญชีกลางจ่ายตรงให้ผู้ขายที่เป็นรัฐวิสาหกิจหรือหน่วยงานของรัฐ)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</si>
  <si>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</si>
  <si>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วัสดุเอกซเรย์(กรมบัญชีกลางจ่ายตรงให้ผู้ขายที่เป็นรัฐวิสาหกิจหรือหน่วยงานของรัฐ)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</si>
  <si>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</si>
  <si>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</si>
  <si>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 (กรมบัญชีกลางจ่ายตรงให้ผู้ขายที่เป็นรัฐวิสาหกิจหรือหน่วยงานของรัฐ)</t>
  </si>
  <si>
    <t>เจ้าหนี้ - ยา</t>
  </si>
  <si>
    <t>เจ้าหนี้ - วัสดุการแพทย์ทั่วไป</t>
  </si>
  <si>
    <t>เจ้าหนี้ - วัสดุอื่น</t>
  </si>
  <si>
    <t>เจ้าหนี้ - อื่น</t>
  </si>
  <si>
    <t>เจ้าหนี้ - ครุภัณฑ์</t>
  </si>
  <si>
    <t>เจ้าหนี้ - ที่ดิน อาคาร และสิ่งปลูกสร้าง</t>
  </si>
  <si>
    <t>เจ้าหนี้ - วัตถุดิบ</t>
  </si>
  <si>
    <t>เจ้าหนี้ - สินค้าสำเร็จรูป</t>
  </si>
  <si>
    <t>เจ้าหนี้ - วัสดุเภสัชกรรม</t>
  </si>
  <si>
    <t>เจ้าหนี้ - วัสดุทันตกรรม</t>
  </si>
  <si>
    <t>เจ้าหนี้ - วัสดุเอกซเรย์</t>
  </si>
  <si>
    <t>เจ้าหนี้ - ค่าจ้างเหมาบริการทางการแพทย์</t>
  </si>
  <si>
    <t>เจ้าหนี้ - ค่าจ้างเหมาตรวจห้องปฏิบัติการ (LAB)</t>
  </si>
  <si>
    <t>เจ้าหนี้ - ค่าตรวจเอกซเรย์ (X-Ray)</t>
  </si>
  <si>
    <t>เจ้าหนี้ค่าวัสดุ/อุปกรณ์/น้ำยาหน่วยงานภาครัฐ</t>
  </si>
  <si>
    <t>เจ้าหนี้ค่าวัสดุ/อุปกรณ์/น้ำยาหน่วยงานภายนอก</t>
  </si>
  <si>
    <t>เจ้าหนี้ -  เงินบริจาค</t>
  </si>
  <si>
    <t>เจ้าหนี้ -  งบลงทุน UC</t>
  </si>
  <si>
    <t>เจ้าหนี้ค่ารักษา - แรงงานต่างด้าวในสังกัด สธ.</t>
  </si>
  <si>
    <t>เจ้าหนี้ค่ารักษา - แรงงานต่างด้าวนอกสังกัด สธ.</t>
  </si>
  <si>
    <t>เจ้าหนี้ค่ารักษา - แรงงานต่างด้าวในสังกัด สธ.(จ่ายจากเงินบำรุง)</t>
  </si>
  <si>
    <t>เจ้าหนี้ค่ารักษา - แรงงานต่างด้าวนอกสังกัด สธ.(จ่ายจากเงินบำรุง)</t>
  </si>
  <si>
    <t>เจ้าหนี้ค่ารักษา - บุคคลที่มีปัญหาสถานะและสิทธินอก CUP</t>
  </si>
  <si>
    <t>ใบสำคัญค้างจ่าย(เงินงบประมาณ/เงินนอกงบประมาณฝากคลัง)</t>
  </si>
  <si>
    <t>รายได้แผ่นดินอื่นรอนำส่งคลัง - หน่วยเบิกจ่าย</t>
  </si>
  <si>
    <t>รายได้กองทุน UC - รอรับรู้</t>
  </si>
  <si>
    <t>เงินรับฝากรายได้แผ่นดินอื่น - หน่วยงานย่อย</t>
  </si>
  <si>
    <t>เงินสมทบประกันสังคมส่วนของลูกจ้าง(เงินงบประมาณ)</t>
  </si>
  <si>
    <t>เงินรับฝากกองทุน UC - Fixed Cost</t>
  </si>
  <si>
    <t>เงินรับฝากกองทุนแรงงานต่างด้าว - ค่าบริหารจัดการ</t>
  </si>
  <si>
    <t>เงินรับฝากกองทุนแรงงานต่างด้าว - ค่าใช้จ่ายสูง</t>
  </si>
  <si>
    <t>เงินรับฝากกองทุนแรงงานต่างด้าว - P&amp;P</t>
  </si>
  <si>
    <t>กำไร/ขาดทุนสะสมจากข้อผิดพลาดเงินกองทุน UC ปีก่อน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</si>
  <si>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</si>
  <si>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</si>
  <si>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รายได้เงินเหลือจ่ายปีเก่า/รายที่ไม่ใช่ภาษีอื่น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</si>
  <si>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</si>
  <si>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</si>
  <si>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</si>
  <si>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</si>
  <si>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รายได้ค่ารักษาเบิกจ่ายตรงหน่วยงานอื่น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</si>
  <si>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</si>
  <si>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เบิกจ่ายตรงหน่วยงานอื่น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</si>
  <si>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</si>
  <si>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</si>
  <si>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</si>
  <si>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</si>
  <si>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</si>
  <si>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</si>
  <si>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</si>
  <si>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</si>
  <si>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</si>
  <si>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</si>
  <si>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</si>
  <si>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</si>
  <si>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</si>
  <si>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</si>
  <si>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</si>
  <si>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</si>
  <si>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</si>
  <si>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</si>
  <si>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</si>
  <si>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</si>
  <si>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</si>
  <si>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</si>
  <si>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</si>
  <si>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</si>
  <si>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</si>
  <si>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</si>
  <si>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</si>
  <si>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</si>
  <si>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รายได้ค่ารักษาประกันสังคม OP - นอกเครือข่าย ต่างสังกัด สป.สธ.</t>
  </si>
  <si>
    <t>รายได้ค่ารักษาประกันสังคม IP - นอกเครือข่าย ต่างสังกัด สป.สธ.</t>
  </si>
  <si>
    <t>รายได้กองทุนแรงงานต่างด้าว</t>
  </si>
  <si>
    <t>รายได้ค่ารักษาแรงงานต่างด้าว OP</t>
  </si>
  <si>
    <t>รายได้ค่ารักษาแรงงานต่างด้าว IP</t>
  </si>
  <si>
    <t>รายได้ค่ารักษาแรงงานต่างด้าว - เบิกจากส่วนกลาง OP</t>
  </si>
  <si>
    <t>ส่วนต่างค่ารักษาที่สูงกว่าข้อตกลงในการจ่ายตาม DRG - แรงงานต่างด้าว - IP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</si>
  <si>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</si>
  <si>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</si>
  <si>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</si>
  <si>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</si>
  <si>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</si>
  <si>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</si>
  <si>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</si>
  <si>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</si>
  <si>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</si>
  <si>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รายได้ค่ารักษาบุคคลที่มีปัญหาสถานะและสิทธิ - เบิกจากส่วนกลาง IP</t>
  </si>
  <si>
    <t>บัญชีรายได้ระหว่างหน่วยงาน - กรมบัญชี กลางรับเงินเบิกเกินส่งคืนจากหน่วยงาน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</si>
  <si>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</si>
  <si>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</si>
  <si>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</si>
  <si>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</si>
  <si>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</si>
  <si>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</si>
  <si>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</si>
  <si>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</si>
  <si>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</si>
  <si>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</si>
  <si>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</si>
  <si>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</si>
  <si>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</si>
  <si>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</si>
  <si>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</si>
  <si>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เงินประจำตำแหน่งผู้เชี่ยวชาญ(บริการ)</t>
  </si>
  <si>
    <t>เงินช่วยพิเศษกรณีเสียชีวิต (เงินงบประมาณ)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</si>
  <si>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</si>
  <si>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</si>
  <si>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เงินสมทบกองทุนทดแทน - เงินนอกงบประมาณ</t>
  </si>
  <si>
    <t>5101020199.105</t>
  </si>
  <si>
    <t>ค่าใช้จ่ายบุคลากรอื่น (เงินงบประมาณ)</t>
  </si>
  <si>
    <t>5101020199.106</t>
  </si>
  <si>
    <t>ค่าใช้จ่ายบุคลากรอื่น (เงินนอกงบประมาณ)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</si>
  <si>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</si>
  <si>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</si>
  <si>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</si>
  <si>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</si>
  <si>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</si>
  <si>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</si>
  <si>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</si>
  <si>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</si>
  <si>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บุคคล ภายนอก (เงินงบประมาณ)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</si>
  <si>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</si>
  <si>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</si>
  <si>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</si>
  <si>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</si>
  <si>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</si>
  <si>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</si>
  <si>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ค่าใช้จ่ายเดินทางอื่น - ในประเทศ (เงินนอกงบประมาณ)</t>
  </si>
  <si>
    <t>ค่าครุภัณฑ์มูลค่าต่ำกว่าเกณฑ์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</si>
  <si>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</si>
  <si>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ค่าตอบแทนการปฏิบัติงานอื่น - เงินงบประมาณ</t>
  </si>
  <si>
    <t>ค่าตอบแทนการปฏิบัติงานอื่น - เงินนอกงบประมาณ</t>
  </si>
  <si>
    <t>ค่าเสื่อมราคา - อาคารเพื่อการพักอาศัย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</si>
  <si>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</si>
  <si>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</si>
  <si>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</si>
  <si>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</si>
  <si>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</si>
  <si>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</si>
  <si>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</si>
  <si>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ครุภัณฑ์โรงงาน</t>
  </si>
  <si>
    <t>ค่าเสื่อมราคา - ครุภัณฑ์ก่อสร้าง</t>
  </si>
  <si>
    <t>ค่าเสื่อมราคา - ครุภัณฑ์วิทยาศาสตร์และการแพทย์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</si>
  <si>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</si>
  <si>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</si>
  <si>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</si>
  <si>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</si>
  <si>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</si>
  <si>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</si>
  <si>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</si>
  <si>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</si>
  <si>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</si>
  <si>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</si>
  <si>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</si>
  <si>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</si>
  <si>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</si>
  <si>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</si>
  <si>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</si>
  <si>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</si>
  <si>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</si>
  <si>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</si>
  <si>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</si>
  <si>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</si>
  <si>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</si>
  <si>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</si>
  <si>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</si>
  <si>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</si>
  <si>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</si>
  <si>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</si>
  <si>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ค่าใช้จ่ายระหว่างกัน - ภายในกรมเดียวกัน (Manual)</t>
  </si>
  <si>
    <t>ค่าใช้จ่ายโครงการผลิตบุคลากรทาง   การแพทย์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</si>
  <si>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</si>
  <si>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</si>
  <si>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</si>
  <si>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</si>
  <si>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</si>
  <si>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</si>
  <si>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</si>
  <si>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</si>
  <si>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</si>
  <si>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>ตรวจสอบการดุลบัญชี</t>
  </si>
  <si>
    <t>คะแนนที่ได้</t>
  </si>
  <si>
    <t>คะแนนเต็ม ไม่รวมหมวด3 จำนวน 8 รายการ</t>
  </si>
  <si>
    <t xml:space="preserve">คะแนน </t>
  </si>
  <si>
    <t>เกณฑ์ในการตรวจสอบคุณภาพบัญชี Mapping Electronic</t>
  </si>
  <si>
    <t>จับคู่ความสัมพันธ์ลูกหนี้-รายได้ระหว่างเดือน</t>
  </si>
  <si>
    <t>139 - 154</t>
  </si>
  <si>
    <t>123 - 138</t>
  </si>
  <si>
    <t>107 - 122</t>
  </si>
  <si>
    <t>0 - 106</t>
  </si>
  <si>
    <t>จับคู่ความสัมลูกหนี้-รายได้ระหว่างเดือน ข้อสังเกตุ</t>
  </si>
  <si>
    <t>เกณฑ์ในการให้คะแนน กรณีข้อ 10 ไม่ได้คะแนน จะไม่ออกเกรด</t>
  </si>
  <si>
    <t>ตรวจสอบดุลบัญชี</t>
  </si>
  <si>
    <t>PLANFIN</t>
  </si>
  <si>
    <t>รหัสPLANFIN65</t>
  </si>
  <si>
    <t>บึงกาฬ</t>
  </si>
  <si>
    <t>11040 บึงกาฬ,รพท_</t>
  </si>
  <si>
    <t>11041 พรเจริญ,รพช_</t>
  </si>
  <si>
    <t>11043 โซ่พิสัย,รพช_</t>
  </si>
  <si>
    <t>11046 เซกา,รพช_</t>
  </si>
  <si>
    <t>11047 ปากคาด,รพช_</t>
  </si>
  <si>
    <t>11048 บึงโขงหลง,รพช_</t>
  </si>
  <si>
    <t>11049 ศรีวิไล,รพช_</t>
  </si>
  <si>
    <t>11050 บุ่งคล้า,รพช_</t>
  </si>
  <si>
    <r>
      <t>จับคู่บัญชีเงินฝากเงินฝากธนาคารมีวัตถุประสงค์เฉพาะ (เงินบริจาค) ต้องเท่ากับ</t>
    </r>
    <r>
      <rPr>
        <b/>
        <i/>
        <u/>
        <sz val="16"/>
        <color indexed="10"/>
        <rFont val="TH Sarabun New"/>
        <family val="2"/>
      </rPr>
      <t>หรือน้อยกว่า</t>
    </r>
    <r>
      <rPr>
        <b/>
        <sz val="16"/>
        <color indexed="30"/>
        <rFont val="TH Sarabun New"/>
        <family val="2"/>
      </rPr>
      <t xml:space="preserve"> เงินรายได้จากเงินรับบริจาค </t>
    </r>
    <r>
      <rPr>
        <b/>
        <sz val="16"/>
        <color indexed="10"/>
        <rFont val="TH Sarabun New"/>
        <family val="2"/>
      </rPr>
      <t>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</t>
    </r>
    <r>
      <rPr>
        <b/>
        <sz val="16"/>
        <color indexed="30"/>
        <rFont val="TH Sarabun New"/>
        <family val="2"/>
      </rPr>
      <t>)</t>
    </r>
  </si>
  <si>
    <r>
      <t xml:space="preserve">วัสดุ </t>
    </r>
    <r>
      <rPr>
        <i/>
        <u/>
        <sz val="16"/>
        <color indexed="10"/>
        <rFont val="TH Sarabun New"/>
        <family val="2"/>
      </rPr>
      <t>ต้องเท่ากับหรือมากกว่า</t>
    </r>
    <r>
      <rPr>
        <sz val="16"/>
        <color indexed="30"/>
        <rFont val="TH Sarabun New"/>
        <family val="2"/>
      </rPr>
      <t xml:space="preserve"> เจ้าหนี้</t>
    </r>
  </si>
  <si>
    <r>
      <rPr>
        <sz val="16"/>
        <color indexed="30"/>
        <rFont val="TH Sarabun New"/>
        <family val="2"/>
      </rPr>
      <t>ผลต่างของวัสดุ</t>
    </r>
    <r>
      <rPr>
        <sz val="16"/>
        <rFont val="TH Sarabun New"/>
        <family val="2"/>
      </rPr>
      <t xml:space="preserve"> </t>
    </r>
    <r>
      <rPr>
        <i/>
        <u/>
        <sz val="16"/>
        <color indexed="10"/>
        <rFont val="TH Sarabun New"/>
        <family val="2"/>
      </rPr>
      <t>ต้องเท่ากับหรือน้อยกว่า</t>
    </r>
    <r>
      <rPr>
        <sz val="16"/>
        <color indexed="30"/>
        <rFont val="TH Sarabun New"/>
        <family val="2"/>
      </rPr>
      <t xml:space="preserve"> รวมรายได้</t>
    </r>
  </si>
  <si>
    <r>
      <t>ผลรวมของผลต่างของวัสดุแต่ละประเภท</t>
    </r>
    <r>
      <rPr>
        <sz val="16"/>
        <color indexed="30"/>
        <rFont val="TH Sarabun New"/>
        <family val="2"/>
      </rPr>
      <t>(ยกเว้นยา)</t>
    </r>
    <r>
      <rPr>
        <sz val="16"/>
        <rFont val="TH Sarabun New"/>
        <family val="2"/>
      </rPr>
      <t xml:space="preserve"> </t>
    </r>
    <r>
      <rPr>
        <i/>
        <u/>
        <sz val="16"/>
        <color indexed="10"/>
        <rFont val="TH Sarabun New"/>
        <family val="2"/>
      </rPr>
      <t>ต้องเท่ากับหรือน้อยกว่า</t>
    </r>
    <r>
      <rPr>
        <sz val="16"/>
        <rFont val="TH Sarabun New"/>
        <family val="2"/>
      </rPr>
      <t xml:space="preserve"> รายได้รับบริจาคสินทรัพย์ เพิ่มการอุทธรณ์ในเรืองวัสดุที่ได้รับการสนุนฯ</t>
    </r>
  </si>
  <si>
    <r>
      <t xml:space="preserve">ผลต่าง รพช. ไม่ได้คะแนน </t>
    </r>
    <r>
      <rPr>
        <i/>
        <sz val="16"/>
        <color indexed="10"/>
        <rFont val="TH Sarabun New"/>
        <family val="2"/>
      </rPr>
      <t>(รพศ/รพท อุธรณ์)</t>
    </r>
  </si>
  <si>
    <r>
      <t>ลูกหนี้ค่ารักษาประกันสังคม-กองทุนทดแทน (ลูกหนี้อาจ</t>
    </r>
    <r>
      <rPr>
        <sz val="16"/>
        <color indexed="10"/>
        <rFont val="TH Sarabun New"/>
        <family val="2"/>
      </rPr>
      <t xml:space="preserve">น้อยกว่ารายได้ </t>
    </r>
    <r>
      <rPr>
        <sz val="16"/>
        <color indexed="62"/>
        <rFont val="TH Sarabun New"/>
        <family val="2"/>
      </rPr>
      <t>เนื่องจากเงินเหมาจ่ายรายหัวกรณีผู้พิการ)</t>
    </r>
  </si>
  <si>
    <r>
      <t xml:space="preserve">ลูกหนี้ค่ารักษา-ชำระเงิน OP </t>
    </r>
    <r>
      <rPr>
        <sz val="16"/>
        <color indexed="10"/>
        <rFont val="TH Sarabun New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t>
    </r>
  </si>
  <si>
    <r>
      <t xml:space="preserve">ลูกหนี้ค่ารักษา-ชำระเงิน IP </t>
    </r>
    <r>
      <rPr>
        <sz val="16"/>
        <color indexed="10"/>
        <rFont val="TH Sarabun New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t>
    </r>
  </si>
  <si>
    <r>
      <t xml:space="preserve">เงินฝากธนาคารรอการจัดสรร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10"/>
        <rFont val="TH Sarabun New"/>
        <family val="2"/>
      </rPr>
      <t xml:space="preserve"> </t>
    </r>
    <r>
      <rPr>
        <b/>
        <sz val="16"/>
        <color indexed="30"/>
        <rFont val="TH Sarabun New"/>
        <family val="2"/>
      </rPr>
      <t>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t>
    </r>
  </si>
  <si>
    <r>
      <t xml:space="preserve">เงินฝากธนาคารมีวัตถุประสงค์เฉพาะ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sz val="16"/>
        <color indexed="10"/>
        <rFont val="TH Sarabun New"/>
        <family val="2"/>
      </rPr>
      <t xml:space="preserve"> </t>
    </r>
    <r>
      <rPr>
        <sz val="16"/>
        <color indexed="30"/>
        <rFont val="TH Sarabun New"/>
        <family val="2"/>
      </rPr>
      <t>เงินรับฝาก</t>
    </r>
    <r>
      <rPr>
        <b/>
        <sz val="16"/>
        <color indexed="30"/>
        <rFont val="TH Sarabun New"/>
        <family val="2"/>
      </rPr>
      <t xml:space="preserve">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t>
    </r>
  </si>
  <si>
    <r>
      <rPr>
        <b/>
        <u/>
        <sz val="16"/>
        <color indexed="10"/>
        <rFont val="TH Sarabun New"/>
        <family val="2"/>
      </rPr>
      <t>(</t>
    </r>
    <r>
      <rPr>
        <b/>
        <sz val="16"/>
        <color indexed="10"/>
        <rFont val="TH Sarabun New"/>
        <family val="2"/>
      </rPr>
      <t>ผลต่าง เป็นดอกเบื้ยเงินฝากธนาคาร และภาษีหัก ณ ที่จ่าย)</t>
    </r>
  </si>
  <si>
    <r>
      <t xml:space="preserve">กรณีที่มีผลต่างจะต้องเกิดจากดอกเบี้ย และภาษีเท่านั้น </t>
    </r>
    <r>
      <rPr>
        <sz val="16"/>
        <color indexed="30"/>
        <rFont val="TH Sarabun New"/>
        <family val="2"/>
      </rPr>
      <t>(ให้จังหวัดตรวจสอบเป็นข้อสังเกตุ)</t>
    </r>
  </si>
  <si>
    <r>
      <t xml:space="preserve">เงินช่วยเหลือจาก อปท. (เมื่อมีการเบิกจ่ายเงินตามโครงการ ให้บันทึกปรับปรุง </t>
    </r>
    <r>
      <rPr>
        <sz val="16"/>
        <color indexed="10"/>
        <rFont val="TH Sarabun New"/>
        <family val="2"/>
      </rPr>
      <t xml:space="preserve">รอการรับรู้ </t>
    </r>
    <r>
      <rPr>
        <u/>
        <sz val="16"/>
        <color indexed="10"/>
        <rFont val="TH Sarabun New"/>
        <family val="2"/>
      </rPr>
      <t>เป็น</t>
    </r>
    <r>
      <rPr>
        <sz val="16"/>
        <color indexed="10"/>
        <rFont val="TH Sarabun New"/>
        <family val="2"/>
      </rPr>
      <t xml:space="preserve"> รายได้</t>
    </r>
    <r>
      <rPr>
        <sz val="16"/>
        <color indexed="30"/>
        <rFont val="TH Sarabun New"/>
        <family val="2"/>
      </rPr>
      <t>)</t>
    </r>
  </si>
  <si>
    <r>
      <t xml:space="preserve">ถ้ามีรายได้จากการช่วยเหลือเพื่อการดำเนินงานจาก อปท. </t>
    </r>
    <r>
      <rPr>
        <u/>
        <sz val="16"/>
        <color indexed="30"/>
        <rFont val="TH Sarabun New"/>
        <family val="2"/>
      </rPr>
      <t>ต้องมี</t>
    </r>
    <r>
      <rPr>
        <sz val="16"/>
        <color indexed="30"/>
        <rFont val="TH Sarabun New"/>
        <family val="2"/>
      </rPr>
      <t xml:space="preserve"> ค่าใช้จ่ายตามโครงการ (คชจ.โครงการ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หรือ </t>
    </r>
    <r>
      <rPr>
        <i/>
        <u/>
        <sz val="16"/>
        <color indexed="10"/>
        <rFont val="TH Sarabun New"/>
        <family val="2"/>
      </rPr>
      <t>สามารถมียอดมากกว่า</t>
    </r>
    <r>
      <rPr>
        <sz val="16"/>
        <color indexed="30"/>
        <rFont val="TH Sarabun New"/>
        <family val="2"/>
      </rPr>
      <t xml:space="preserve"> รายได้จากการช่วยเหลือ </t>
    </r>
    <r>
      <rPr>
        <sz val="16"/>
        <color indexed="10"/>
        <rFont val="TH Sarabun New"/>
        <family val="2"/>
      </rPr>
      <t>เนื่องจาก</t>
    </r>
    <r>
      <rPr>
        <sz val="16"/>
        <color indexed="30"/>
        <rFont val="TH Sarabun New"/>
        <family val="2"/>
      </rPr>
      <t>คชจ.โครงการมีการเบิกจ่ายจาเงินประเภทอื่นที่นอกเหนือจากเงิน อปท.)</t>
    </r>
  </si>
  <si>
    <r>
      <t>เงินฝากธนาคารงบลงทุน UC</t>
    </r>
    <r>
      <rPr>
        <b/>
        <i/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ต้องมากกว่าเท่ากับ</t>
    </r>
    <r>
      <rPr>
        <b/>
        <sz val="16"/>
        <color indexed="30"/>
        <rFont val="TH Sarabun New"/>
        <family val="2"/>
      </rPr>
      <t xml:space="preserve">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</t>
    </r>
    <r>
      <rPr>
        <b/>
        <sz val="16"/>
        <color indexed="10"/>
        <rFont val="TH Sarabun New"/>
        <family val="2"/>
      </rPr>
      <t xml:space="preserve"> </t>
    </r>
  </si>
  <si>
    <r>
      <t xml:space="preserve">รายได้จากการรับบริจาค-เงินสดและรายการเทียบเท่าเงินสด (เมื่อมีการเบิกจ่ายเงินค่าสินทรัพย์ที่ซื้อจากเงินบริจาค ให้บันทึกปรับปรุง </t>
    </r>
    <r>
      <rPr>
        <sz val="16"/>
        <color indexed="10"/>
        <rFont val="TH Sarabun New"/>
        <family val="2"/>
      </rPr>
      <t xml:space="preserve">รอการรับรู้ </t>
    </r>
    <r>
      <rPr>
        <u/>
        <sz val="16"/>
        <color indexed="10"/>
        <rFont val="TH Sarabun New"/>
        <family val="2"/>
      </rPr>
      <t>เป็น</t>
    </r>
    <r>
      <rPr>
        <sz val="16"/>
        <color indexed="10"/>
        <rFont val="TH Sarabun New"/>
        <family val="2"/>
      </rPr>
      <t xml:space="preserve"> รายได้</t>
    </r>
    <r>
      <rPr>
        <sz val="16"/>
        <color indexed="30"/>
        <rFont val="TH Sarabun New"/>
        <family val="2"/>
      </rPr>
      <t>) หรือ รับเงินบริจาคแบบไม่มีวัตถุประสงค์</t>
    </r>
  </si>
  <si>
    <r>
      <t xml:space="preserve">สินทรัพย์รับบริจาค </t>
    </r>
    <r>
      <rPr>
        <b/>
        <i/>
        <u/>
        <sz val="16"/>
        <color indexed="10"/>
        <rFont val="TH Sarabun New"/>
        <family val="2"/>
      </rPr>
      <t>ต้องมีการบันทึก</t>
    </r>
    <r>
      <rPr>
        <b/>
        <sz val="16"/>
        <color indexed="30"/>
        <rFont val="TH Sarabun New"/>
        <family val="2"/>
      </rPr>
      <t xml:space="preserve"> รับรู้รายได้รับบริจาคสินทรัพย์ เท่ากับค่าเสื่อมราคาทุกสิ้นเดือน</t>
    </r>
  </si>
  <si>
    <r>
      <t>เงินฝากคลัง</t>
    </r>
    <r>
      <rPr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30"/>
        <rFont val="TH Sarabun New"/>
        <family val="2"/>
      </rPr>
      <t xml:space="preserve"> เงินค้ำประกันสัญญา (เนื่องจากเงินค้ำประกันสัญญาต้อง</t>
    </r>
    <r>
      <rPr>
        <b/>
        <sz val="16"/>
        <color indexed="10"/>
        <rFont val="TH Sarabun New"/>
        <family val="2"/>
      </rPr>
      <t>นำฝากคลัง /ส่วนเงินฝากคลังจากรวมเงินบำรุงของหน่วยบริการนำฝากคลังด้วย)</t>
    </r>
  </si>
  <si>
    <r>
      <t xml:space="preserve">งบบุคลากร รายได้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30"/>
        <rFont val="TH Sarabun New"/>
        <family val="2"/>
      </rPr>
      <t xml:space="preserve"> รายจ่าย</t>
    </r>
  </si>
  <si>
    <r>
      <rPr>
        <b/>
        <u/>
        <sz val="16"/>
        <color indexed="30"/>
        <rFont val="TH Sarabun New"/>
        <family val="2"/>
      </rPr>
      <t xml:space="preserve">งบกลาง รายได้ </t>
    </r>
    <r>
      <rPr>
        <b/>
        <i/>
        <u val="double"/>
        <sz val="16"/>
        <color indexed="10"/>
        <rFont val="TH Sarabun New"/>
        <family val="2"/>
      </rPr>
      <t>ต้องเท่ากับหรือมากกว่า</t>
    </r>
    <r>
      <rPr>
        <b/>
        <u/>
        <sz val="16"/>
        <color indexed="30"/>
        <rFont val="TH Sarabun New"/>
        <family val="2"/>
      </rPr>
      <t xml:space="preserve"> รายจ่าย</t>
    </r>
    <r>
      <rPr>
        <b/>
        <sz val="16"/>
        <color indexed="30"/>
        <rFont val="TH SarabunPSK"/>
        <family val="2"/>
      </rPr>
      <t/>
    </r>
  </si>
  <si>
    <r>
      <t xml:space="preserve">รพท. ผลต่าง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10"/>
        <rFont val="TH Sarabun New"/>
        <family val="2"/>
      </rPr>
      <t xml:space="preserve"> สวัสดิการค่ารักษาพยาบาล /ค่าศึกษาบุตร</t>
    </r>
  </si>
  <si>
    <r>
      <t>เงินช่วยการศึกษาบุตร สำหรับผู้มีสิทธิตามกฎหมาย</t>
    </r>
    <r>
      <rPr>
        <u/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</si>
  <si>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ร.พ.รัฐ สำหรับผู้มีสิทธิตามกฎหมาย</t>
    </r>
    <r>
      <rPr>
        <u/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</si>
  <si>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พยาบาลประเภทผู้ป่วยใน ร.พ.รัฐ 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</si>
  <si>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ร.พ.เอกชนสำหรับผู้มีสิทธิตามกฎหมาย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 /บำนาญ</t>
    </r>
  </si>
  <si>
    <r>
      <t>เงินช่วยค่ารักษา พยาบาลประเภทผู้ป่วยในร.พ.เอกชนสำหรับผู้มีสิทธิตามกฎหมาย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 /บำนาญ</t>
    </r>
  </si>
  <si>
    <r>
      <t>เงินช่วยการศึกษาบุตร สำหรับ</t>
    </r>
    <r>
      <rPr>
        <u/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10"/>
        <rFont val="TH Sarabun New"/>
        <family val="2"/>
      </rPr>
      <t>ตามกฎหมาย</t>
    </r>
  </si>
  <si>
    <r>
      <t>เงินช่วยค่ารักษา พยาบาลประเภทผู้ป่วยนอก ร.พ.รัฐ สำหรับ</t>
    </r>
    <r>
      <rPr>
        <u/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</si>
  <si>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พยาบาลประเภทผู้ป่วยใน ร.พ.รัฐ สำหรับ</t>
    </r>
    <r>
      <rPr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</si>
  <si>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พยาบาลประเภทผู้ป่วยนอก ร.พ.เอกชน สำหรับ</t>
    </r>
    <r>
      <rPr>
        <sz val="16"/>
        <color indexed="10"/>
        <rFont val="TH Sarabun New"/>
        <family val="2"/>
      </rPr>
      <t>ผู้รับเบี้ยหวัด/บำนาญ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</si>
  <si>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พยาบาลประเภทผู้ป่วยใน ร.พ.เอกชน สำหรับ</t>
    </r>
    <r>
      <rPr>
        <sz val="16"/>
        <color indexed="10"/>
        <rFont val="TH Sarabun New"/>
        <family val="2"/>
      </rPr>
      <t>ผู้รับเบี้ยหวัด/บำนาญ</t>
    </r>
    <r>
      <rPr>
        <sz val="16"/>
        <color indexed="8"/>
        <rFont val="TH Sarabun New"/>
        <family val="2"/>
      </rPr>
      <t>ตามกฎหมาย</t>
    </r>
  </si>
  <si>
    <r>
      <rPr>
        <b/>
        <u/>
        <sz val="16"/>
        <color indexed="30"/>
        <rFont val="TH Sarabun New"/>
        <family val="2"/>
      </rPr>
      <t xml:space="preserve">งบดำเนินงาน รายได้ </t>
    </r>
    <r>
      <rPr>
        <b/>
        <i/>
        <u val="double"/>
        <sz val="16"/>
        <color indexed="10"/>
        <rFont val="TH Sarabun New"/>
        <family val="2"/>
      </rPr>
      <t>ต้องเท่ากับหรือมากกว่า</t>
    </r>
    <r>
      <rPr>
        <b/>
        <u/>
        <sz val="16"/>
        <color indexed="30"/>
        <rFont val="TH Sarabun New"/>
        <family val="2"/>
      </rPr>
      <t xml:space="preserve"> รายจ่าย</t>
    </r>
    <r>
      <rPr>
        <b/>
        <sz val="16"/>
        <color indexed="30"/>
        <rFont val="TH Sarabun New"/>
        <family val="2"/>
      </rPr>
      <t xml:space="preserve"> </t>
    </r>
    <r>
      <rPr>
        <b/>
        <sz val="16"/>
        <color indexed="10"/>
        <rFont val="TH Sarabun New"/>
        <family val="2"/>
      </rPr>
      <t>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t>
    </r>
  </si>
  <si>
    <r>
      <t xml:space="preserve"> - งบดำเนินงาน (เงินเดือนเต็มขั้นข้าราชการ/ลูกจ้างประจำ) รายได้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รายจ่าย </t>
    </r>
    <r>
      <rPr>
        <sz val="16"/>
        <color indexed="10"/>
        <rFont val="TH Sarabun New"/>
        <family val="2"/>
      </rPr>
      <t>ยกเว้น รพท. สามารถมีผลต่างได้ เนื่องจากเป็นหน่วยเบิกจ่ายมีการรับเงินงบประมาณที่นอกเหนือจากเงินเดือนเต็มขั้น</t>
    </r>
  </si>
  <si>
    <r>
      <t xml:space="preserve">รพท. สามารถ </t>
    </r>
    <r>
      <rPr>
        <b/>
        <i/>
        <u/>
        <sz val="16"/>
        <color indexed="10"/>
        <rFont val="TH Sarabun New"/>
        <family val="2"/>
      </rPr>
      <t>มีผลต่างได้</t>
    </r>
    <r>
      <rPr>
        <b/>
        <sz val="16"/>
        <color indexed="10"/>
        <rFont val="TH Sarabun New"/>
        <family val="2"/>
      </rPr>
      <t xml:space="preserve"> </t>
    </r>
  </si>
  <si>
    <r>
      <t xml:space="preserve"> - งบดำเนินงานรับโอนจาก สสจ.  รายได้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หรือ </t>
    </r>
    <r>
      <rPr>
        <i/>
        <u/>
        <sz val="16"/>
        <color indexed="10"/>
        <rFont val="TH Sarabun New"/>
        <family val="2"/>
      </rPr>
      <t>มากกว่า</t>
    </r>
    <r>
      <rPr>
        <sz val="16"/>
        <color indexed="30"/>
        <rFont val="TH Sarabun New"/>
        <family val="2"/>
      </rPr>
      <t xml:space="preserve"> รายจ่าย เนื่องจากงบประมาณที่รับโอนจาก สสจ. อาจเบิกจ่ายค่าวัสดุ เช่น ยาองค์การ </t>
    </r>
    <r>
      <rPr>
        <sz val="16"/>
        <color indexed="10"/>
        <rFont val="TH Sarabun New"/>
        <family val="2"/>
      </rPr>
      <t>(บันทึกเฉพาะ รพช. และกรณี รพท.รับโอนเงินงบประมาณจาก สสจ.)</t>
    </r>
  </si>
  <si>
    <r>
      <t xml:space="preserve">รายได้แผ่นดิน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30"/>
        <rFont val="TH Sarabun New"/>
        <family val="2"/>
      </rPr>
      <t xml:space="preserve"> นำส่งคลัง</t>
    </r>
    <r>
      <rPr>
        <b/>
        <sz val="16"/>
        <color indexed="10"/>
        <rFont val="TH Sarabun New"/>
        <family val="2"/>
      </rPr>
      <t xml:space="preserve"> (บันทึกเฉพาะ รพท.)</t>
    </r>
  </si>
  <si>
    <r>
      <t xml:space="preserve">รายได้ค่าธรรมเนียม 30 บาท </t>
    </r>
    <r>
      <rPr>
        <b/>
        <sz val="16"/>
        <color indexed="10"/>
        <rFont val="TH Sarabun New"/>
        <family val="2"/>
      </rPr>
      <t>ต้องหารจำนวนคนลงตัว (ไม่มีทศนิยม)</t>
    </r>
  </si>
  <si>
    <r>
      <t xml:space="preserve">ลูกหนี้ค่ารักษาสิทธิ UC-OP ใน CUP คงเหลือต้อง </t>
    </r>
    <r>
      <rPr>
        <b/>
        <u val="double"/>
        <sz val="16"/>
        <color indexed="10"/>
        <rFont val="TH Sarabun New"/>
        <family val="2"/>
      </rPr>
      <t>เป็นศูนย์</t>
    </r>
    <r>
      <rPr>
        <b/>
        <u/>
        <sz val="16"/>
        <color indexed="10"/>
        <rFont val="TH Sarabun New"/>
        <family val="2"/>
      </rPr>
      <t xml:space="preserve"> ทุกสิ้นเดือน</t>
    </r>
  </si>
  <si>
    <r>
      <t xml:space="preserve">ลูกหนี้ค่ารักษาสิทธิ UC-P&amp;P ใน CUP คงเหลือต้อง </t>
    </r>
    <r>
      <rPr>
        <b/>
        <u val="double"/>
        <sz val="16"/>
        <color indexed="10"/>
        <rFont val="TH Sarabun New"/>
        <family val="2"/>
      </rPr>
      <t>เป็นศูนย์</t>
    </r>
    <r>
      <rPr>
        <b/>
        <u/>
        <sz val="16"/>
        <color indexed="10"/>
        <rFont val="TH Sarabun New"/>
        <family val="2"/>
      </rPr>
      <t xml:space="preserve"> </t>
    </r>
    <r>
      <rPr>
        <b/>
        <u/>
        <sz val="16"/>
        <color indexed="30"/>
        <rFont val="TH Sarabun New"/>
        <family val="2"/>
      </rPr>
      <t>ทุกสิ้นเดือน</t>
    </r>
  </si>
  <si>
    <r>
      <t xml:space="preserve">ลูกหนี้ค่ารักษาสิทธิแรงงานต่างด้าว คงเหลือต้อง </t>
    </r>
    <r>
      <rPr>
        <b/>
        <u val="double"/>
        <sz val="16"/>
        <color indexed="10"/>
        <rFont val="TH Sarabun New"/>
        <family val="2"/>
      </rPr>
      <t>เป็นศูนย์</t>
    </r>
    <r>
      <rPr>
        <b/>
        <u/>
        <sz val="16"/>
        <color indexed="10"/>
        <rFont val="TH Sarabun New"/>
        <family val="2"/>
      </rPr>
      <t xml:space="preserve"> </t>
    </r>
    <r>
      <rPr>
        <b/>
        <u/>
        <sz val="16"/>
        <color indexed="30"/>
        <rFont val="TH Sarabun New"/>
        <family val="2"/>
      </rPr>
      <t>ทุกสิ้นเดือน</t>
    </r>
  </si>
  <si>
    <r>
      <t xml:space="preserve">ลูกหนี้ค่ารักษาสิทธิบุคคลที่มีปัญหาสถานะและสิทธิ คงเหลือต้อง </t>
    </r>
    <r>
      <rPr>
        <b/>
        <u val="double"/>
        <sz val="16"/>
        <color indexed="10"/>
        <rFont val="TH Sarabun New"/>
        <family val="2"/>
      </rPr>
      <t>เป็นศูนย์</t>
    </r>
    <r>
      <rPr>
        <b/>
        <u/>
        <sz val="16"/>
        <color indexed="10"/>
        <rFont val="TH Sarabun New"/>
        <family val="2"/>
      </rPr>
      <t xml:space="preserve"> </t>
    </r>
    <r>
      <rPr>
        <b/>
        <u/>
        <sz val="16"/>
        <color indexed="30"/>
        <rFont val="TH Sarabun New"/>
        <family val="2"/>
      </rPr>
      <t>ทุกสิ้นเดือน</t>
    </r>
  </si>
  <si>
    <r>
      <t xml:space="preserve">รับรู้รายได้ EMS (ทุกเดือน) ลูกหนี้สามารถ </t>
    </r>
    <r>
      <rPr>
        <b/>
        <sz val="16"/>
        <color indexed="10"/>
        <rFont val="TH Sarabun New"/>
        <family val="2"/>
      </rPr>
      <t>เป็นศูนย์ได้</t>
    </r>
    <r>
      <rPr>
        <b/>
        <sz val="16"/>
        <color indexed="30"/>
        <rFont val="TH Sarabun New"/>
        <family val="2"/>
      </rPr>
      <t xml:space="preserve"> ถ้ามีการรับโอนเงินภายในเดือน</t>
    </r>
  </si>
  <si>
    <r>
      <t>บัญชีค่าเผื่อหนี้สงสัยจะสูญ</t>
    </r>
    <r>
      <rPr>
        <b/>
        <i/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30"/>
        <rFont val="TH Sarabun New"/>
        <family val="2"/>
      </rPr>
      <t xml:space="preserve"> การคำนวณตามอัตรา และบัญชีค่าเผื่อหนี้สังสัยจะสูญ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30"/>
        <rFont val="TH Sarabun New"/>
        <family val="2"/>
      </rPr>
      <t xml:space="preserve"> บัญชีหนี้สงสัยจะสูญ</t>
    </r>
  </si>
  <si>
    <r>
      <t xml:space="preserve">ค่าเสื่อมราคาสะสมน้อยกว่าสินทรัพย์ </t>
    </r>
    <r>
      <rPr>
        <b/>
        <sz val="16"/>
        <color indexed="10"/>
        <rFont val="TH Sarabun New"/>
        <family val="2"/>
      </rPr>
      <t xml:space="preserve">(สินทรัพย์สุทธิต้อง </t>
    </r>
    <r>
      <rPr>
        <b/>
        <u/>
        <sz val="16"/>
        <color indexed="10"/>
        <rFont val="TH Sarabun New"/>
        <family val="2"/>
      </rPr>
      <t>ไม่ติดลบ</t>
    </r>
    <r>
      <rPr>
        <b/>
        <sz val="16"/>
        <color indexed="10"/>
        <rFont val="TH Sarabun New"/>
        <family val="2"/>
      </rPr>
      <t xml:space="preserve">) </t>
    </r>
    <r>
      <rPr>
        <b/>
        <sz val="16"/>
        <color indexed="30"/>
        <rFont val="TH Sarabun New"/>
        <family val="2"/>
      </rPr>
      <t>และค่าเสื่อมราคาต้องสัมพันธ์กับประเภทสินทรัพย์</t>
    </r>
  </si>
  <si>
    <r>
      <rPr>
        <sz val="16"/>
        <color indexed="30"/>
        <rFont val="TH Sarabun New"/>
        <family val="2"/>
      </rP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 New"/>
        <family val="2"/>
      </rPr>
      <t>เท่ากับ</t>
    </r>
    <r>
      <rPr>
        <sz val="16"/>
        <color indexed="30"/>
        <rFont val="TH Sarabun New"/>
        <family val="2"/>
      </rPr>
      <t>มูลค่าของสินทรัพย์ (ค่าสุทธิเท่ากับศูนย์)</t>
    </r>
  </si>
  <si>
    <r>
      <t xml:space="preserve">สินทรัพท์ไม่ระบุรายละเอียด </t>
    </r>
    <r>
      <rPr>
        <b/>
        <sz val="16"/>
        <color indexed="10"/>
        <rFont val="TH Sarabun New"/>
        <family val="2"/>
      </rPr>
      <t xml:space="preserve">(เฉพาะ รพท.) เป็นบัญชีสินทรัพย์ยกยอดเข้าระบบ GFMIS </t>
    </r>
  </si>
  <si>
    <r>
      <t xml:space="preserve">จับคู่บัญชีค่าเสื่อมราคาสะสม และค่าเสื่อมราคา ระหว่างเดือน </t>
    </r>
    <r>
      <rPr>
        <b/>
        <u/>
        <sz val="16"/>
        <color indexed="10"/>
        <rFont val="TH Sarabun New"/>
        <family val="2"/>
      </rPr>
      <t>จะต้องเท่ากัน</t>
    </r>
  </si>
  <si>
    <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 New"/>
        <family val="2"/>
      </rPr>
      <t>เท่ากับ</t>
    </r>
    <r>
      <rPr>
        <sz val="16"/>
        <color indexed="62"/>
        <rFont val="TH Sarabun New"/>
        <family val="2"/>
      </rPr>
      <t>มูลค่าของสินทรัพย์ (ค่าสุทธิเท่ากับศูนย์)</t>
    </r>
  </si>
  <si>
    <r>
      <t xml:space="preserve">บัญชีพัก </t>
    </r>
    <r>
      <rPr>
        <b/>
        <i/>
        <u/>
        <sz val="16"/>
        <color indexed="10"/>
        <rFont val="TH Sarabun New"/>
        <family val="2"/>
      </rPr>
      <t>ต้องไม่มียอดคงค้าง</t>
    </r>
    <r>
      <rPr>
        <sz val="16"/>
        <color indexed="30"/>
        <rFont val="TH Sarabun New"/>
        <family val="2"/>
      </rPr>
      <t xml:space="preserve"> (ตามเกณฑ์ประเมินด้านบัญชีของกรมบัญชีกลาง)</t>
    </r>
  </si>
  <si>
    <t>11040</t>
  </si>
  <si>
    <t>บึงกาฬ,รพท.</t>
  </si>
  <si>
    <t>3102010102.101</t>
  </si>
  <si>
    <t>ผลสะสมจากการแก้ไขข้อผิดพลาด</t>
  </si>
  <si>
    <t>11041</t>
  </si>
  <si>
    <t>พรเจริญ,รพช.</t>
  </si>
  <si>
    <t>11043</t>
  </si>
  <si>
    <t>โซ่พิสัย,รพช.</t>
  </si>
  <si>
    <t>11046</t>
  </si>
  <si>
    <t>เซกา,รพช.</t>
  </si>
  <si>
    <t>11047</t>
  </si>
  <si>
    <t>ปากคาด,รพช.</t>
  </si>
  <si>
    <t>11048</t>
  </si>
  <si>
    <t>บึงโขงหลง,รพช.</t>
  </si>
  <si>
    <t>11049</t>
  </si>
  <si>
    <t>ศรีวิไล,รพช.</t>
  </si>
  <si>
    <t>11050</t>
  </si>
  <si>
    <t>บุ่งคล้า,รพช.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</si>
</sst>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82" formatCode="_(&quot;$&quot;* #,##0_);_(&quot;$&quot;* \(#,##0\);_(&quot;$&quot;* &quot;-&quot;_);_(@_)"/>
    <numFmt numFmtId="183" formatCode="_(* #,##0_);_(* \(#,##0\);_(* &quot;-&quot;_);_(@_)"/>
    <numFmt numFmtId="184" formatCode="_(&quot;$&quot;* #,##0.00_);_(&quot;$&quot;* \(#,##0.00\);_(&quot;$&quot;* &quot;-&quot;??_);_(@_)"/>
    <numFmt numFmtId="185" formatCode="_(* #,##0.00_);_(* \(#,##0.00\);_(* &quot;-&quot;??_);_(@_)"/>
    <numFmt numFmtId="186" formatCode="0.000"/>
    <numFmt numFmtId="188" formatCode="0.00_ ;[Red]\-0.00\ "/>
    <numFmt numFmtId="189" formatCode="#,##0.00_ ;[Red]\-#,##0.00\ "/>
    <numFmt numFmtId="192" formatCode="0.0"/>
    <numFmt numFmtId="195" formatCode="_-* #,##0.0_-;\-* #,##0.0_-;_-* &quot;-&quot;??_-;_-@_-"/>
    <numFmt numFmtId="202" formatCode="dd\-mmm\-yy"/>
    <numFmt numFmtId="211" formatCode="0_ ;[Red]\-0&quot; &quot;"/>
    <numFmt numFmtId="213" formatCode="#,##0_ ;[Red]\-#,##0\ "/>
  </numFmts>
  <fonts count="9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indexed="10"/>
      <name val="Tahoma"/>
      <family val="2"/>
    </font>
    <font>
      <sz val="10"/>
      <color indexed="8"/>
      <name val="Tahoma"/>
      <family val="2"/>
    </font>
    <font>
      <sz val="11"/>
      <color indexed="1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indexed="30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  <charset val="222"/>
    </font>
    <font>
      <b/>
      <sz val="16"/>
      <name val="TH Sarabun New"/>
      <family val="2"/>
      <charset val="222"/>
    </font>
    <font>
      <sz val="16"/>
      <name val="TH Sarabun New"/>
      <family val="2"/>
      <charset val="222"/>
    </font>
    <font>
      <sz val="8"/>
      <name val="Tahoma"/>
      <family val="2"/>
    </font>
    <font>
      <sz val="14"/>
      <color indexed="8"/>
      <name val="TH Sarabun New"/>
      <family val="2"/>
    </font>
    <font>
      <b/>
      <sz val="16"/>
      <color indexed="8"/>
      <name val="Tahoma"/>
      <family val="2"/>
    </font>
    <font>
      <sz val="16"/>
      <color indexed="8"/>
      <name val="Tahoma"/>
      <family val="2"/>
    </font>
    <font>
      <b/>
      <sz val="16"/>
      <name val="Tahoma"/>
      <family val="2"/>
    </font>
    <font>
      <b/>
      <sz val="18"/>
      <color indexed="8"/>
      <name val="TH Sarabun New"/>
      <family val="2"/>
    </font>
    <font>
      <sz val="16"/>
      <color indexed="8"/>
      <name val="TH Sarabun New"/>
      <family val="2"/>
    </font>
    <font>
      <sz val="16"/>
      <color indexed="8"/>
      <name val="TH Sarabun New"/>
      <family val="2"/>
    </font>
    <font>
      <b/>
      <sz val="16"/>
      <color indexed="8"/>
      <name val="TH Sarabun New"/>
      <family val="2"/>
    </font>
    <font>
      <b/>
      <sz val="16"/>
      <name val="TH Sarabun New"/>
      <family val="2"/>
    </font>
    <font>
      <sz val="16"/>
      <name val="TH Sarabun New"/>
      <family val="2"/>
    </font>
    <font>
      <b/>
      <i/>
      <u/>
      <sz val="16"/>
      <color indexed="10"/>
      <name val="TH Sarabun New"/>
      <family val="2"/>
    </font>
    <font>
      <b/>
      <sz val="16"/>
      <color indexed="30"/>
      <name val="TH Sarabun New"/>
      <family val="2"/>
    </font>
    <font>
      <b/>
      <sz val="16"/>
      <color indexed="10"/>
      <name val="TH Sarabun New"/>
      <family val="2"/>
    </font>
    <font>
      <i/>
      <u/>
      <sz val="16"/>
      <color indexed="10"/>
      <name val="TH Sarabun New"/>
      <family val="2"/>
    </font>
    <font>
      <sz val="16"/>
      <color indexed="30"/>
      <name val="TH Sarabun New"/>
      <family val="2"/>
    </font>
    <font>
      <i/>
      <sz val="16"/>
      <color indexed="10"/>
      <name val="TH Sarabun New"/>
      <family val="2"/>
    </font>
    <font>
      <sz val="10"/>
      <color indexed="8"/>
      <name val="Tahoma"/>
      <family val="2"/>
    </font>
    <font>
      <b/>
      <sz val="20"/>
      <color indexed="8"/>
      <name val="TH Sarabun New"/>
      <family val="2"/>
    </font>
    <font>
      <sz val="16"/>
      <color indexed="10"/>
      <name val="TH Sarabun New"/>
      <family val="2"/>
    </font>
    <font>
      <sz val="10"/>
      <color indexed="8"/>
      <name val="TH Sarabun New"/>
      <family val="2"/>
    </font>
    <font>
      <u/>
      <sz val="16"/>
      <color indexed="8"/>
      <name val="TH Sarabun New"/>
      <family val="2"/>
    </font>
    <font>
      <b/>
      <sz val="20"/>
      <name val="TH Sarabun New"/>
      <family val="2"/>
    </font>
    <font>
      <sz val="20"/>
      <name val="TH Sarabun New"/>
      <family val="2"/>
    </font>
    <font>
      <b/>
      <sz val="14"/>
      <color indexed="8"/>
      <name val="TH Sarabun New"/>
      <family val="2"/>
    </font>
    <font>
      <b/>
      <sz val="14"/>
      <name val="TH Sarabun New"/>
      <family val="2"/>
    </font>
    <font>
      <sz val="14"/>
      <name val="TH Sarabun New"/>
      <family val="2"/>
    </font>
    <font>
      <b/>
      <sz val="22"/>
      <name val="TH Sarabun New"/>
      <family val="2"/>
    </font>
    <font>
      <sz val="16"/>
      <color indexed="62"/>
      <name val="TH Sarabun New"/>
      <family val="2"/>
    </font>
    <font>
      <sz val="20"/>
      <color indexed="8"/>
      <name val="TH Sarabun New"/>
      <family val="2"/>
    </font>
    <font>
      <sz val="11"/>
      <color indexed="8"/>
      <name val="TH Sarabun New"/>
      <family val="2"/>
    </font>
    <font>
      <b/>
      <u/>
      <sz val="16"/>
      <color indexed="10"/>
      <name val="TH Sarabun New"/>
      <family val="2"/>
    </font>
    <font>
      <u/>
      <sz val="16"/>
      <color indexed="10"/>
      <name val="TH Sarabun New"/>
      <family val="2"/>
    </font>
    <font>
      <u/>
      <sz val="16"/>
      <color indexed="30"/>
      <name val="TH Sarabun New"/>
      <family val="2"/>
    </font>
    <font>
      <b/>
      <i/>
      <sz val="16"/>
      <color indexed="10"/>
      <name val="TH Sarabun New"/>
      <family val="2"/>
    </font>
    <font>
      <u/>
      <sz val="16"/>
      <name val="TH Sarabun New"/>
      <family val="2"/>
    </font>
    <font>
      <b/>
      <u/>
      <sz val="16"/>
      <color indexed="30"/>
      <name val="TH Sarabun New"/>
      <family val="2"/>
    </font>
    <font>
      <b/>
      <i/>
      <u val="double"/>
      <sz val="16"/>
      <color indexed="10"/>
      <name val="TH Sarabun New"/>
      <family val="2"/>
    </font>
    <font>
      <sz val="12"/>
      <color indexed="8"/>
      <name val="TH Sarabun New"/>
      <family val="2"/>
    </font>
    <font>
      <b/>
      <u val="double"/>
      <sz val="16"/>
      <color indexed="10"/>
      <name val="TH Sarabun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sz val="16"/>
      <color theme="1"/>
      <name val="TH Sarabun New"/>
      <family val="2"/>
      <charset val="222"/>
    </font>
    <font>
      <b/>
      <sz val="16"/>
      <color theme="1"/>
      <name val="TH Sarabun New"/>
      <family val="2"/>
      <charset val="222"/>
    </font>
    <font>
      <b/>
      <sz val="16"/>
      <color rgb="FF00B050"/>
      <name val="TH Sarabun New"/>
      <family val="2"/>
      <charset val="222"/>
    </font>
    <font>
      <b/>
      <sz val="16"/>
      <color theme="3" tint="0.39997558519241921"/>
      <name val="TH Sarabun New"/>
      <family val="2"/>
      <charset val="222"/>
    </font>
    <font>
      <sz val="11"/>
      <color theme="1"/>
      <name val="TH SarabunPSK"/>
      <family val="2"/>
    </font>
    <font>
      <sz val="16"/>
      <color theme="1"/>
      <name val="Tahoma"/>
      <family val="2"/>
    </font>
    <font>
      <b/>
      <sz val="16"/>
      <color theme="1"/>
      <name val="Tahoma"/>
      <family val="2"/>
    </font>
    <font>
      <sz val="16"/>
      <color rgb="FF0070C0"/>
      <name val="Tahoma"/>
      <family val="2"/>
    </font>
    <font>
      <sz val="16"/>
      <color rgb="FFFF0000"/>
      <name val="Tahoma"/>
      <family val="2"/>
    </font>
    <font>
      <b/>
      <sz val="16"/>
      <color rgb="FFFF0000"/>
      <name val="Tahoma"/>
      <family val="2"/>
    </font>
    <font>
      <sz val="16"/>
      <color theme="3" tint="0.39997558519241921"/>
      <name val="Tahoma"/>
      <family val="2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b/>
      <sz val="20"/>
      <color theme="1"/>
      <name val="TH Sarabun New"/>
      <family val="2"/>
    </font>
    <font>
      <sz val="16"/>
      <color rgb="FFFF0000"/>
      <name val="TH Sarabun New"/>
      <family val="2"/>
    </font>
    <font>
      <b/>
      <sz val="16"/>
      <color rgb="FFFF0000"/>
      <name val="TH Sarabun New"/>
      <family val="2"/>
    </font>
    <font>
      <b/>
      <sz val="16"/>
      <color rgb="FF00B050"/>
      <name val="TH Sarabun New"/>
      <family val="2"/>
    </font>
    <font>
      <sz val="16"/>
      <color rgb="FF0070C0"/>
      <name val="TH Sarabun New"/>
      <family val="2"/>
    </font>
    <font>
      <sz val="18"/>
      <color rgb="FFFF0000"/>
      <name val="TH Sarabun New"/>
      <family val="2"/>
    </font>
    <font>
      <b/>
      <sz val="20"/>
      <color rgb="FFFF0000"/>
      <name val="TH Sarabun New"/>
      <family val="2"/>
    </font>
    <font>
      <b/>
      <sz val="14"/>
      <color theme="1"/>
      <name val="TH Sarabun New"/>
      <family val="2"/>
    </font>
    <font>
      <b/>
      <sz val="14"/>
      <color rgb="FFFF0000"/>
      <name val="TH Sarabun New"/>
      <family val="2"/>
    </font>
    <font>
      <sz val="14"/>
      <color theme="1"/>
      <name val="TH Sarabun New"/>
      <family val="2"/>
    </font>
    <font>
      <sz val="14"/>
      <color rgb="FFFF0000"/>
      <name val="TH Sarabun New"/>
      <family val="2"/>
    </font>
    <font>
      <sz val="16"/>
      <color theme="3" tint="0.39997558519241921"/>
      <name val="TH Sarabun New"/>
      <family val="2"/>
    </font>
    <font>
      <sz val="20"/>
      <color rgb="FFFF0000"/>
      <name val="TH Sarabun New"/>
      <family val="2"/>
    </font>
    <font>
      <b/>
      <sz val="16"/>
      <color rgb="FF0070C0"/>
      <name val="TH Sarabun New"/>
      <family val="2"/>
    </font>
    <font>
      <b/>
      <u/>
      <sz val="16"/>
      <color rgb="FFFF0000"/>
      <name val="TH Sarabun New"/>
      <family val="2"/>
    </font>
    <font>
      <b/>
      <u/>
      <sz val="16"/>
      <color rgb="FF0070C0"/>
      <name val="TH Sarabun New"/>
      <family val="2"/>
    </font>
    <font>
      <b/>
      <sz val="16"/>
      <color theme="3" tint="0.39997558519241921"/>
      <name val="TH Sarabun New"/>
      <family val="2"/>
    </font>
    <font>
      <b/>
      <sz val="22"/>
      <color rgb="FFFF0000"/>
      <name val="TH Sarabun New"/>
      <family val="2"/>
    </font>
    <font>
      <b/>
      <sz val="11"/>
      <color theme="1"/>
      <name val="TH Sarabun New"/>
      <family val="2"/>
    </font>
    <font>
      <sz val="16"/>
      <color rgb="FF002060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AEE3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theme="0" tint="-0.14999847407452621"/>
      </right>
      <top/>
      <bottom style="double">
        <color indexed="64"/>
      </bottom>
      <diagonal/>
    </border>
    <border>
      <left style="thin">
        <color theme="0" tint="-0.14999847407452621"/>
      </left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0">
    <xf numFmtId="0" fontId="0" fillId="0" borderId="0"/>
    <xf numFmtId="43" fontId="5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" fillId="0" borderId="0"/>
    <xf numFmtId="0" fontId="55" fillId="0" borderId="0"/>
    <xf numFmtId="0" fontId="3" fillId="0" borderId="0"/>
    <xf numFmtId="0" fontId="3" fillId="0" borderId="0"/>
    <xf numFmtId="0" fontId="3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" fillId="0" borderId="0"/>
    <xf numFmtId="0" fontId="53" fillId="0" borderId="0"/>
    <xf numFmtId="0" fontId="29" fillId="0" borderId="0"/>
    <xf numFmtId="0" fontId="8" fillId="0" borderId="0"/>
    <xf numFmtId="0" fontId="3" fillId="0" borderId="0"/>
  </cellStyleXfs>
  <cellXfs count="1376">
    <xf numFmtId="0" fontId="0" fillId="0" borderId="0" xfId="0"/>
    <xf numFmtId="189" fontId="10" fillId="0" borderId="2" xfId="0" applyNumberFormat="1" applyFont="1" applyFill="1" applyBorder="1" applyAlignment="1">
      <alignment horizontal="center" vertical="center" wrapText="1"/>
    </xf>
    <xf numFmtId="189" fontId="56" fillId="0" borderId="0" xfId="0" applyNumberFormat="1" applyFont="1" applyAlignment="1">
      <alignment vertical="center" wrapText="1"/>
    </xf>
    <xf numFmtId="186" fontId="56" fillId="0" borderId="0" xfId="0" applyNumberFormat="1" applyFont="1" applyAlignment="1">
      <alignment horizontal="left" vertical="center" wrapText="1"/>
    </xf>
    <xf numFmtId="189" fontId="57" fillId="0" borderId="2" xfId="0" applyNumberFormat="1" applyFont="1" applyFill="1" applyBorder="1" applyAlignment="1">
      <alignment horizontal="center" vertical="center" wrapText="1"/>
    </xf>
    <xf numFmtId="189" fontId="10" fillId="0" borderId="2" xfId="0" applyNumberFormat="1" applyFont="1" applyFill="1" applyBorder="1" applyAlignment="1">
      <alignment horizontal="left" vertical="center" wrapText="1"/>
    </xf>
    <xf numFmtId="189" fontId="10" fillId="0" borderId="3" xfId="0" applyNumberFormat="1" applyFont="1" applyFill="1" applyBorder="1" applyAlignment="1">
      <alignment vertical="center" wrapText="1"/>
    </xf>
    <xf numFmtId="189" fontId="58" fillId="3" borderId="2" xfId="1" applyNumberFormat="1" applyFont="1" applyFill="1" applyBorder="1" applyAlignment="1">
      <alignment horizontal="center"/>
    </xf>
    <xf numFmtId="189" fontId="58" fillId="3" borderId="4" xfId="1" applyNumberFormat="1" applyFont="1" applyFill="1" applyBorder="1" applyAlignment="1">
      <alignment horizontal="center"/>
    </xf>
    <xf numFmtId="189" fontId="58" fillId="3" borderId="5" xfId="1" applyNumberFormat="1" applyFont="1" applyFill="1" applyBorder="1" applyAlignment="1">
      <alignment horizontal="center"/>
    </xf>
    <xf numFmtId="189" fontId="58" fillId="3" borderId="6" xfId="1" applyNumberFormat="1" applyFont="1" applyFill="1" applyBorder="1" applyAlignment="1">
      <alignment horizontal="center"/>
    </xf>
    <xf numFmtId="0" fontId="56" fillId="0" borderId="0" xfId="0" applyFont="1"/>
    <xf numFmtId="0" fontId="59" fillId="4" borderId="7" xfId="0" applyFont="1" applyFill="1" applyBorder="1"/>
    <xf numFmtId="0" fontId="56" fillId="4" borderId="0" xfId="0" applyFont="1" applyFill="1" applyBorder="1"/>
    <xf numFmtId="186" fontId="56" fillId="0" borderId="0" xfId="0" applyNumberFormat="1" applyFont="1" applyAlignment="1">
      <alignment horizontal="left"/>
    </xf>
    <xf numFmtId="0" fontId="11" fillId="0" borderId="2" xfId="0" applyFont="1" applyBorder="1"/>
    <xf numFmtId="0" fontId="11" fillId="5" borderId="2" xfId="5" applyNumberFormat="1" applyFont="1" applyFill="1" applyBorder="1" applyAlignment="1">
      <alignment horizontal="left" wrapText="1"/>
    </xf>
    <xf numFmtId="0" fontId="11" fillId="0" borderId="2" xfId="5" applyFont="1" applyFill="1" applyBorder="1" applyAlignment="1">
      <alignment wrapText="1"/>
    </xf>
    <xf numFmtId="43" fontId="9" fillId="6" borderId="2" xfId="1" applyFont="1" applyFill="1" applyBorder="1" applyAlignment="1">
      <alignment horizontal="center"/>
    </xf>
    <xf numFmtId="186" fontId="56" fillId="0" borderId="0" xfId="0" applyNumberFormat="1" applyFont="1"/>
    <xf numFmtId="0" fontId="56" fillId="0" borderId="2" xfId="0" applyFont="1" applyBorder="1"/>
    <xf numFmtId="43" fontId="56" fillId="0" borderId="2" xfId="0" applyNumberFormat="1" applyFont="1" applyBorder="1"/>
    <xf numFmtId="0" fontId="56" fillId="7" borderId="4" xfId="0" applyFont="1" applyFill="1" applyBorder="1"/>
    <xf numFmtId="0" fontId="60" fillId="0" borderId="0" xfId="0" applyFont="1"/>
    <xf numFmtId="186" fontId="56" fillId="8" borderId="2" xfId="0" applyNumberFormat="1" applyFont="1" applyFill="1" applyBorder="1" applyAlignment="1">
      <alignment horizontal="left"/>
    </xf>
    <xf numFmtId="0" fontId="56" fillId="8" borderId="2" xfId="0" applyFont="1" applyFill="1" applyBorder="1"/>
    <xf numFmtId="202" fontId="13" fillId="0" borderId="1" xfId="6" applyNumberFormat="1" applyFont="1" applyFill="1" applyBorder="1" applyAlignment="1">
      <alignment horizontal="right" wrapText="1"/>
    </xf>
    <xf numFmtId="0" fontId="13" fillId="0" borderId="1" xfId="6" applyFont="1" applyFill="1" applyBorder="1" applyAlignment="1">
      <alignment wrapText="1"/>
    </xf>
    <xf numFmtId="4" fontId="13" fillId="0" borderId="1" xfId="6" applyNumberFormat="1" applyFont="1" applyFill="1" applyBorder="1" applyAlignment="1">
      <alignment horizontal="right" wrapText="1"/>
    </xf>
    <xf numFmtId="0" fontId="3" fillId="0" borderId="0" xfId="6"/>
    <xf numFmtId="0" fontId="61" fillId="0" borderId="0" xfId="0" applyFont="1"/>
    <xf numFmtId="0" fontId="62" fillId="0" borderId="0" xfId="0" applyFont="1"/>
    <xf numFmtId="0" fontId="61" fillId="0" borderId="0" xfId="0" applyFont="1" applyAlignment="1"/>
    <xf numFmtId="189" fontId="62" fillId="0" borderId="2" xfId="0" applyNumberFormat="1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/>
    </xf>
    <xf numFmtId="0" fontId="15" fillId="9" borderId="2" xfId="0" applyNumberFormat="1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17" fontId="15" fillId="10" borderId="2" xfId="1" applyNumberFormat="1" applyFont="1" applyFill="1" applyBorder="1" applyAlignment="1">
      <alignment horizontal="center"/>
    </xf>
    <xf numFmtId="189" fontId="61" fillId="0" borderId="0" xfId="0" applyNumberFormat="1" applyFont="1" applyAlignment="1">
      <alignment vertical="center" wrapText="1"/>
    </xf>
    <xf numFmtId="0" fontId="15" fillId="0" borderId="0" xfId="0" applyFont="1" applyBorder="1" applyAlignment="1"/>
    <xf numFmtId="0" fontId="14" fillId="11" borderId="0" xfId="0" applyNumberFormat="1" applyFont="1" applyFill="1" applyBorder="1" applyAlignment="1"/>
    <xf numFmtId="0" fontId="15" fillId="11" borderId="0" xfId="0" applyNumberFormat="1" applyFont="1" applyFill="1" applyBorder="1" applyAlignment="1"/>
    <xf numFmtId="0" fontId="15" fillId="0" borderId="0" xfId="0" applyFont="1" applyFill="1" applyBorder="1" applyAlignment="1"/>
    <xf numFmtId="0" fontId="15" fillId="0" borderId="0" xfId="0" applyFont="1" applyBorder="1" applyAlignment="1">
      <alignment horizontal="center"/>
    </xf>
    <xf numFmtId="2" fontId="15" fillId="0" borderId="2" xfId="0" applyNumberFormat="1" applyFont="1" applyFill="1" applyBorder="1" applyAlignment="1">
      <alignment wrapText="1"/>
    </xf>
    <xf numFmtId="192" fontId="14" fillId="0" borderId="2" xfId="0" applyNumberFormat="1" applyFont="1" applyBorder="1" applyAlignment="1"/>
    <xf numFmtId="0" fontId="63" fillId="0" borderId="2" xfId="0" applyNumberFormat="1" applyFont="1" applyFill="1" applyBorder="1" applyAlignment="1"/>
    <xf numFmtId="0" fontId="15" fillId="0" borderId="2" xfId="0" applyFont="1" applyBorder="1" applyAlignment="1"/>
    <xf numFmtId="0" fontId="15" fillId="0" borderId="0" xfId="0" applyFont="1" applyAlignment="1"/>
    <xf numFmtId="0" fontId="6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2" fontId="15" fillId="0" borderId="2" xfId="0" applyNumberFormat="1" applyFont="1" applyBorder="1" applyAlignment="1"/>
    <xf numFmtId="0" fontId="61" fillId="0" borderId="2" xfId="0" applyNumberFormat="1" applyFont="1" applyFill="1" applyBorder="1" applyAlignment="1"/>
    <xf numFmtId="189" fontId="15" fillId="8" borderId="4" xfId="1" applyNumberFormat="1" applyFont="1" applyFill="1" applyBorder="1" applyAlignment="1">
      <alignment horizontal="center"/>
    </xf>
    <xf numFmtId="189" fontId="15" fillId="8" borderId="2" xfId="0" applyNumberFormat="1" applyFont="1" applyFill="1" applyBorder="1" applyAlignment="1">
      <alignment horizontal="center"/>
    </xf>
    <xf numFmtId="2" fontId="15" fillId="4" borderId="2" xfId="0" applyNumberFormat="1" applyFont="1" applyFill="1" applyBorder="1" applyAlignment="1"/>
    <xf numFmtId="192" fontId="14" fillId="4" borderId="2" xfId="0" applyNumberFormat="1" applyFont="1" applyFill="1" applyBorder="1" applyAlignment="1"/>
    <xf numFmtId="0" fontId="15" fillId="4" borderId="2" xfId="0" applyNumberFormat="1" applyFont="1" applyFill="1" applyBorder="1" applyAlignment="1"/>
    <xf numFmtId="0" fontId="15" fillId="4" borderId="2" xfId="0" applyFont="1" applyFill="1" applyBorder="1" applyAlignment="1"/>
    <xf numFmtId="43" fontId="15" fillId="6" borderId="2" xfId="1" applyFont="1" applyFill="1" applyBorder="1" applyAlignment="1">
      <alignment horizontal="center"/>
    </xf>
    <xf numFmtId="0" fontId="15" fillId="4" borderId="0" xfId="0" applyFont="1" applyFill="1" applyAlignment="1"/>
    <xf numFmtId="0" fontId="15" fillId="0" borderId="0" xfId="0" applyFont="1" applyFill="1" applyBorder="1" applyAlignment="1">
      <alignment horizontal="center"/>
    </xf>
    <xf numFmtId="192" fontId="65" fillId="0" borderId="0" xfId="0" applyNumberFormat="1" applyFont="1" applyFill="1" applyBorder="1" applyAlignment="1">
      <alignment horizontal="center"/>
    </xf>
    <xf numFmtId="186" fontId="15" fillId="0" borderId="0" xfId="0" applyNumberFormat="1" applyFont="1" applyFill="1" applyBorder="1" applyAlignment="1"/>
    <xf numFmtId="0" fontId="64" fillId="10" borderId="2" xfId="0" applyNumberFormat="1" applyFont="1" applyFill="1" applyBorder="1" applyAlignment="1">
      <alignment horizontal="center"/>
    </xf>
    <xf numFmtId="189" fontId="15" fillId="10" borderId="8" xfId="1" applyNumberFormat="1" applyFont="1" applyFill="1" applyBorder="1" applyAlignment="1">
      <alignment horizontal="right"/>
    </xf>
    <xf numFmtId="0" fontId="64" fillId="0" borderId="2" xfId="0" applyFont="1" applyFill="1" applyBorder="1" applyAlignment="1"/>
    <xf numFmtId="192" fontId="65" fillId="0" borderId="2" xfId="0" applyNumberFormat="1" applyFont="1" applyFill="1" applyBorder="1" applyAlignment="1">
      <alignment horizontal="left"/>
    </xf>
    <xf numFmtId="0" fontId="15" fillId="3" borderId="2" xfId="0" applyNumberFormat="1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4" fillId="0" borderId="0" xfId="0" applyFont="1" applyFill="1" applyAlignment="1"/>
    <xf numFmtId="192" fontId="14" fillId="4" borderId="2" xfId="0" applyNumberFormat="1" applyFont="1" applyFill="1" applyBorder="1" applyAlignment="1">
      <alignment wrapText="1"/>
    </xf>
    <xf numFmtId="0" fontId="16" fillId="3" borderId="10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64" fillId="12" borderId="2" xfId="0" applyFont="1" applyFill="1" applyBorder="1" applyAlignment="1"/>
    <xf numFmtId="192" fontId="14" fillId="12" borderId="0" xfId="0" applyNumberFormat="1" applyFont="1" applyFill="1" applyBorder="1" applyAlignment="1">
      <alignment wrapText="1"/>
    </xf>
    <xf numFmtId="0" fontId="63" fillId="12" borderId="3" xfId="0" applyNumberFormat="1" applyFont="1" applyFill="1" applyBorder="1" applyAlignment="1">
      <alignment horizontal="left" wrapText="1"/>
    </xf>
    <xf numFmtId="0" fontId="61" fillId="12" borderId="2" xfId="0" applyNumberFormat="1" applyFont="1" applyFill="1" applyBorder="1" applyAlignment="1"/>
    <xf numFmtId="43" fontId="16" fillId="12" borderId="2" xfId="0" applyNumberFormat="1" applyFont="1" applyFill="1" applyBorder="1" applyAlignment="1">
      <alignment horizontal="center"/>
    </xf>
    <xf numFmtId="43" fontId="14" fillId="12" borderId="2" xfId="0" applyNumberFormat="1" applyFont="1" applyFill="1" applyBorder="1" applyAlignment="1">
      <alignment horizontal="center"/>
    </xf>
    <xf numFmtId="192" fontId="14" fillId="4" borderId="0" xfId="0" applyNumberFormat="1" applyFont="1" applyFill="1" applyAlignment="1"/>
    <xf numFmtId="0" fontId="15" fillId="0" borderId="7" xfId="0" applyFont="1" applyFill="1" applyBorder="1" applyAlignment="1">
      <alignment horizontal="center"/>
    </xf>
    <xf numFmtId="192" fontId="65" fillId="0" borderId="10" xfId="0" applyNumberFormat="1" applyFont="1" applyFill="1" applyBorder="1" applyAlignment="1">
      <alignment horizontal="center"/>
    </xf>
    <xf numFmtId="186" fontId="15" fillId="0" borderId="10" xfId="0" applyNumberFormat="1" applyFont="1" applyFill="1" applyBorder="1" applyAlignment="1"/>
    <xf numFmtId="0" fontId="64" fillId="0" borderId="11" xfId="0" applyFont="1" applyFill="1" applyBorder="1" applyAlignment="1"/>
    <xf numFmtId="192" fontId="65" fillId="0" borderId="12" xfId="0" applyNumberFormat="1" applyFont="1" applyFill="1" applyBorder="1" applyAlignment="1">
      <alignment horizontal="left"/>
    </xf>
    <xf numFmtId="0" fontId="63" fillId="0" borderId="3" xfId="0" applyNumberFormat="1" applyFont="1" applyFill="1" applyBorder="1" applyAlignment="1"/>
    <xf numFmtId="0" fontId="15" fillId="0" borderId="4" xfId="0" applyFont="1" applyFill="1" applyBorder="1" applyAlignment="1"/>
    <xf numFmtId="43" fontId="15" fillId="8" borderId="8" xfId="1" applyFont="1" applyFill="1" applyBorder="1" applyAlignment="1">
      <alignment horizontal="center" wrapText="1"/>
    </xf>
    <xf numFmtId="0" fontId="15" fillId="8" borderId="2" xfId="0" applyFont="1" applyFill="1" applyBorder="1"/>
    <xf numFmtId="43" fontId="15" fillId="8" borderId="2" xfId="1" applyFont="1" applyFill="1" applyBorder="1" applyAlignment="1">
      <alignment horizontal="center" wrapText="1"/>
    </xf>
    <xf numFmtId="0" fontId="15" fillId="0" borderId="0" xfId="0" applyFont="1" applyFill="1"/>
    <xf numFmtId="0" fontId="61" fillId="0" borderId="11" xfId="0" applyNumberFormat="1" applyFont="1" applyFill="1" applyBorder="1" applyAlignment="1"/>
    <xf numFmtId="189" fontId="15" fillId="8" borderId="8" xfId="1" applyNumberFormat="1" applyFont="1" applyFill="1" applyBorder="1" applyAlignment="1">
      <alignment horizontal="center" wrapText="1"/>
    </xf>
    <xf numFmtId="189" fontId="15" fillId="8" borderId="2" xfId="0" applyNumberFormat="1" applyFont="1" applyFill="1" applyBorder="1"/>
    <xf numFmtId="189" fontId="15" fillId="8" borderId="2" xfId="1" applyNumberFormat="1" applyFont="1" applyFill="1" applyBorder="1" applyAlignment="1">
      <alignment horizontal="center" wrapText="1"/>
    </xf>
    <xf numFmtId="0" fontId="15" fillId="4" borderId="4" xfId="0" applyNumberFormat="1" applyFont="1" applyFill="1" applyBorder="1" applyAlignment="1"/>
    <xf numFmtId="0" fontId="15" fillId="0" borderId="3" xfId="0" applyFont="1" applyFill="1" applyBorder="1" applyAlignment="1">
      <alignment horizontal="center"/>
    </xf>
    <xf numFmtId="192" fontId="65" fillId="0" borderId="4" xfId="0" applyNumberFormat="1" applyFont="1" applyFill="1" applyBorder="1" applyAlignment="1">
      <alignment horizontal="center"/>
    </xf>
    <xf numFmtId="186" fontId="15" fillId="0" borderId="12" xfId="0" applyNumberFormat="1" applyFont="1" applyFill="1" applyBorder="1" applyAlignment="1"/>
    <xf numFmtId="192" fontId="65" fillId="0" borderId="13" xfId="0" applyNumberFormat="1" applyFont="1" applyFill="1" applyBorder="1" applyAlignment="1">
      <alignment horizontal="left"/>
    </xf>
    <xf numFmtId="0" fontId="15" fillId="3" borderId="14" xfId="0" applyNumberFormat="1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92" fontId="62" fillId="0" borderId="0" xfId="0" applyNumberFormat="1" applyFont="1"/>
    <xf numFmtId="0" fontId="61" fillId="0" borderId="2" xfId="0" applyFont="1" applyBorder="1"/>
    <xf numFmtId="192" fontId="62" fillId="0" borderId="2" xfId="0" applyNumberFormat="1" applyFont="1" applyBorder="1"/>
    <xf numFmtId="0" fontId="66" fillId="0" borderId="2" xfId="0" applyFont="1" applyFill="1" applyBorder="1"/>
    <xf numFmtId="0" fontId="61" fillId="0" borderId="2" xfId="0" applyFont="1" applyBorder="1" applyAlignment="1"/>
    <xf numFmtId="0" fontId="61" fillId="4" borderId="0" xfId="0" applyFont="1" applyFill="1" applyBorder="1"/>
    <xf numFmtId="0" fontId="15" fillId="0" borderId="2" xfId="7" applyFont="1" applyFill="1" applyBorder="1" applyAlignment="1">
      <alignment wrapText="1"/>
    </xf>
    <xf numFmtId="0" fontId="15" fillId="0" borderId="2" xfId="7" applyFont="1" applyFill="1" applyBorder="1" applyAlignment="1"/>
    <xf numFmtId="0" fontId="15" fillId="5" borderId="2" xfId="7" applyFont="1" applyFill="1" applyBorder="1" applyAlignment="1">
      <alignment wrapText="1"/>
    </xf>
    <xf numFmtId="0" fontId="15" fillId="5" borderId="2" xfId="7" applyFont="1" applyFill="1" applyBorder="1" applyAlignment="1"/>
    <xf numFmtId="0" fontId="61" fillId="0" borderId="2" xfId="0" applyFont="1" applyFill="1" applyBorder="1"/>
    <xf numFmtId="192" fontId="62" fillId="0" borderId="2" xfId="0" applyNumberFormat="1" applyFont="1" applyFill="1" applyBorder="1"/>
    <xf numFmtId="0" fontId="61" fillId="0" borderId="0" xfId="0" applyFont="1" applyFill="1"/>
    <xf numFmtId="0" fontId="15" fillId="0" borderId="0" xfId="7" applyFont="1" applyFill="1" applyBorder="1" applyAlignment="1">
      <alignment wrapText="1"/>
    </xf>
    <xf numFmtId="0" fontId="15" fillId="3" borderId="16" xfId="0" applyNumberFormat="1" applyFont="1" applyFill="1" applyBorder="1" applyAlignment="1">
      <alignment horizontal="center"/>
    </xf>
    <xf numFmtId="0" fontId="14" fillId="3" borderId="16" xfId="0" applyNumberFormat="1" applyFont="1" applyFill="1" applyBorder="1" applyAlignment="1">
      <alignment horizontal="center"/>
    </xf>
    <xf numFmtId="0" fontId="61" fillId="4" borderId="2" xfId="0" applyFont="1" applyFill="1" applyBorder="1"/>
    <xf numFmtId="0" fontId="61" fillId="4" borderId="2" xfId="0" applyFont="1" applyFill="1" applyBorder="1" applyAlignment="1"/>
    <xf numFmtId="192" fontId="61" fillId="13" borderId="2" xfId="0" applyNumberFormat="1" applyFont="1" applyFill="1" applyBorder="1" applyAlignment="1">
      <alignment horizontal="center"/>
    </xf>
    <xf numFmtId="192" fontId="61" fillId="0" borderId="2" xfId="0" applyNumberFormat="1" applyFont="1" applyBorder="1"/>
    <xf numFmtId="2" fontId="61" fillId="0" borderId="2" xfId="0" applyNumberFormat="1" applyFont="1" applyFill="1" applyBorder="1"/>
    <xf numFmtId="0" fontId="67" fillId="4" borderId="0" xfId="0" applyFont="1" applyFill="1"/>
    <xf numFmtId="0" fontId="67" fillId="4" borderId="0" xfId="0" applyNumberFormat="1" applyFont="1" applyFill="1"/>
    <xf numFmtId="0" fontId="68" fillId="0" borderId="0" xfId="0" applyFont="1"/>
    <xf numFmtId="0" fontId="17" fillId="4" borderId="2" xfId="0" applyFont="1" applyFill="1" applyBorder="1" applyAlignment="1">
      <alignment horizontal="center" vertical="center"/>
    </xf>
    <xf numFmtId="0" fontId="68" fillId="4" borderId="0" xfId="0" applyFont="1" applyFill="1"/>
    <xf numFmtId="0" fontId="68" fillId="0" borderId="0" xfId="0" applyFont="1" applyAlignment="1">
      <alignment horizontal="right"/>
    </xf>
    <xf numFmtId="0" fontId="67" fillId="4" borderId="2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 vertical="center" wrapText="1"/>
    </xf>
    <xf numFmtId="0" fontId="69" fillId="4" borderId="0" xfId="0" applyFont="1" applyFill="1"/>
    <xf numFmtId="0" fontId="69" fillId="4" borderId="0" xfId="0" applyNumberFormat="1" applyFont="1" applyFill="1"/>
    <xf numFmtId="0" fontId="70" fillId="0" borderId="0" xfId="0" applyFont="1"/>
    <xf numFmtId="0" fontId="71" fillId="12" borderId="8" xfId="0" applyFont="1" applyFill="1" applyBorder="1" applyAlignment="1">
      <alignment horizontal="center" vertical="center"/>
    </xf>
    <xf numFmtId="0" fontId="71" fillId="12" borderId="12" xfId="0" applyFont="1" applyFill="1" applyBorder="1" applyAlignment="1">
      <alignment horizontal="center" vertical="center"/>
    </xf>
    <xf numFmtId="0" fontId="71" fillId="12" borderId="2" xfId="0" applyFont="1" applyFill="1" applyBorder="1" applyAlignment="1">
      <alignment horizontal="center"/>
    </xf>
    <xf numFmtId="0" fontId="71" fillId="12" borderId="2" xfId="0" applyFont="1" applyFill="1" applyBorder="1" applyAlignment="1">
      <alignment horizontal="right"/>
    </xf>
    <xf numFmtId="0" fontId="71" fillId="14" borderId="2" xfId="0" applyFont="1" applyFill="1" applyBorder="1" applyAlignment="1">
      <alignment horizontal="center"/>
    </xf>
    <xf numFmtId="0" fontId="71" fillId="14" borderId="2" xfId="0" applyFont="1" applyFill="1" applyBorder="1" applyAlignment="1">
      <alignment horizontal="right"/>
    </xf>
    <xf numFmtId="0" fontId="70" fillId="0" borderId="0" xfId="0" applyFont="1" applyAlignment="1"/>
    <xf numFmtId="0" fontId="71" fillId="4" borderId="2" xfId="0" applyFont="1" applyFill="1" applyBorder="1" applyAlignment="1">
      <alignment horizontal="center"/>
    </xf>
    <xf numFmtId="43" fontId="71" fillId="4" borderId="2" xfId="1" applyFont="1" applyFill="1" applyBorder="1" applyAlignment="1">
      <alignment horizontal="right"/>
    </xf>
    <xf numFmtId="43" fontId="71" fillId="15" borderId="2" xfId="1" applyFont="1" applyFill="1" applyBorder="1" applyAlignment="1">
      <alignment horizontal="right"/>
    </xf>
    <xf numFmtId="0" fontId="69" fillId="0" borderId="0" xfId="0" applyFont="1" applyBorder="1" applyAlignment="1">
      <alignment vertical="center"/>
    </xf>
    <xf numFmtId="0" fontId="69" fillId="0" borderId="0" xfId="0" applyFont="1" applyBorder="1" applyAlignment="1">
      <alignment horizontal="left" vertical="center"/>
    </xf>
    <xf numFmtId="43" fontId="71" fillId="12" borderId="2" xfId="1" applyFont="1" applyFill="1" applyBorder="1" applyAlignment="1">
      <alignment horizontal="right"/>
    </xf>
    <xf numFmtId="0" fontId="69" fillId="0" borderId="0" xfId="0" applyFont="1" applyFill="1" applyBorder="1" applyAlignment="1">
      <alignment horizontal="left" vertical="center"/>
    </xf>
    <xf numFmtId="0" fontId="70" fillId="0" borderId="0" xfId="0" applyFont="1" applyFill="1" applyAlignment="1"/>
    <xf numFmtId="0" fontId="71" fillId="8" borderId="2" xfId="0" applyFont="1" applyFill="1" applyBorder="1" applyAlignment="1">
      <alignment horizontal="center"/>
    </xf>
    <xf numFmtId="43" fontId="71" fillId="8" borderId="2" xfId="1" applyFont="1" applyFill="1" applyBorder="1" applyAlignment="1">
      <alignment horizontal="right"/>
    </xf>
    <xf numFmtId="43" fontId="71" fillId="0" borderId="2" xfId="1" applyFont="1" applyFill="1" applyBorder="1" applyAlignment="1">
      <alignment horizontal="right"/>
    </xf>
    <xf numFmtId="0" fontId="71" fillId="0" borderId="2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left" vertical="center" wrapText="1"/>
    </xf>
    <xf numFmtId="0" fontId="71" fillId="0" borderId="6" xfId="0" applyFont="1" applyFill="1" applyBorder="1" applyAlignment="1">
      <alignment horizontal="center" vertical="center"/>
    </xf>
    <xf numFmtId="43" fontId="71" fillId="0" borderId="6" xfId="1" applyFont="1" applyFill="1" applyBorder="1" applyAlignment="1">
      <alignment horizontal="right"/>
    </xf>
    <xf numFmtId="43" fontId="71" fillId="15" borderId="6" xfId="1" applyFont="1" applyFill="1" applyBorder="1" applyAlignment="1">
      <alignment horizontal="right"/>
    </xf>
    <xf numFmtId="43" fontId="71" fillId="0" borderId="0" xfId="1" applyFont="1" applyFill="1" applyBorder="1" applyAlignment="1">
      <alignment horizontal="right"/>
    </xf>
    <xf numFmtId="0" fontId="71" fillId="14" borderId="6" xfId="0" applyFont="1" applyFill="1" applyBorder="1" applyAlignment="1">
      <alignment horizontal="center" vertical="center"/>
    </xf>
    <xf numFmtId="2" fontId="71" fillId="14" borderId="6" xfId="0" applyNumberFormat="1" applyFont="1" applyFill="1" applyBorder="1" applyAlignment="1">
      <alignment horizontal="right"/>
    </xf>
    <xf numFmtId="186" fontId="71" fillId="14" borderId="6" xfId="0" applyNumberFormat="1" applyFont="1" applyFill="1" applyBorder="1" applyAlignment="1">
      <alignment horizontal="right"/>
    </xf>
    <xf numFmtId="186" fontId="71" fillId="14" borderId="2" xfId="0" applyNumberFormat="1" applyFont="1" applyFill="1" applyBorder="1" applyAlignment="1">
      <alignment horizontal="right"/>
    </xf>
    <xf numFmtId="43" fontId="71" fillId="14" borderId="6" xfId="1" applyFont="1" applyFill="1" applyBorder="1" applyAlignment="1">
      <alignment horizontal="right"/>
    </xf>
    <xf numFmtId="43" fontId="71" fillId="14" borderId="2" xfId="1" applyFont="1" applyFill="1" applyBorder="1" applyAlignment="1">
      <alignment horizontal="right"/>
    </xf>
    <xf numFmtId="2" fontId="71" fillId="4" borderId="9" xfId="0" applyNumberFormat="1" applyFont="1" applyFill="1" applyBorder="1" applyAlignment="1">
      <alignment horizontal="right"/>
    </xf>
    <xf numFmtId="0" fontId="70" fillId="0" borderId="0" xfId="0" applyFont="1" applyFill="1"/>
    <xf numFmtId="0" fontId="70" fillId="4" borderId="0" xfId="0" applyFont="1" applyFill="1"/>
    <xf numFmtId="0" fontId="70" fillId="4" borderId="0" xfId="0" applyNumberFormat="1" applyFont="1" applyFill="1"/>
    <xf numFmtId="0" fontId="70" fillId="4" borderId="2" xfId="0" applyFont="1" applyFill="1" applyBorder="1" applyAlignment="1">
      <alignment horizontal="center"/>
    </xf>
    <xf numFmtId="0" fontId="70" fillId="4" borderId="2" xfId="0" applyNumberFormat="1" applyFont="1" applyFill="1" applyBorder="1" applyAlignment="1">
      <alignment horizontal="center"/>
    </xf>
    <xf numFmtId="0" fontId="70" fillId="8" borderId="2" xfId="0" applyFont="1" applyFill="1" applyBorder="1" applyAlignment="1">
      <alignment horizontal="center"/>
    </xf>
    <xf numFmtId="0" fontId="70" fillId="0" borderId="2" xfId="0" applyFont="1" applyFill="1" applyBorder="1" applyAlignment="1">
      <alignment horizontal="center"/>
    </xf>
    <xf numFmtId="0" fontId="70" fillId="12" borderId="2" xfId="0" applyFont="1" applyFill="1" applyBorder="1" applyAlignment="1">
      <alignment horizontal="center"/>
    </xf>
    <xf numFmtId="0" fontId="70" fillId="16" borderId="2" xfId="0" applyFont="1" applyFill="1" applyBorder="1" applyAlignment="1">
      <alignment horizontal="center"/>
    </xf>
    <xf numFmtId="2" fontId="70" fillId="4" borderId="2" xfId="0" applyNumberFormat="1" applyFont="1" applyFill="1" applyBorder="1" applyAlignment="1">
      <alignment horizontal="center"/>
    </xf>
    <xf numFmtId="2" fontId="70" fillId="0" borderId="2" xfId="0" applyNumberFormat="1" applyFont="1" applyFill="1" applyBorder="1" applyAlignment="1">
      <alignment horizontal="center"/>
    </xf>
    <xf numFmtId="2" fontId="70" fillId="12" borderId="2" xfId="0" applyNumberFormat="1" applyFont="1" applyFill="1" applyBorder="1" applyAlignment="1">
      <alignment horizontal="center"/>
    </xf>
    <xf numFmtId="2" fontId="70" fillId="8" borderId="2" xfId="0" applyNumberFormat="1" applyFont="1" applyFill="1" applyBorder="1" applyAlignment="1">
      <alignment horizontal="center"/>
    </xf>
    <xf numFmtId="2" fontId="70" fillId="16" borderId="2" xfId="0" applyNumberFormat="1" applyFont="1" applyFill="1" applyBorder="1" applyAlignment="1">
      <alignment horizontal="center"/>
    </xf>
    <xf numFmtId="43" fontId="69" fillId="4" borderId="2" xfId="1" applyFont="1" applyFill="1" applyBorder="1" applyAlignment="1">
      <alignment horizontal="center"/>
    </xf>
    <xf numFmtId="43" fontId="69" fillId="8" borderId="2" xfId="1" applyFont="1" applyFill="1" applyBorder="1" applyAlignment="1">
      <alignment horizontal="center"/>
    </xf>
    <xf numFmtId="43" fontId="69" fillId="0" borderId="2" xfId="1" applyFont="1" applyFill="1" applyBorder="1" applyAlignment="1">
      <alignment horizontal="center"/>
    </xf>
    <xf numFmtId="2" fontId="69" fillId="8" borderId="2" xfId="0" applyNumberFormat="1" applyFont="1" applyFill="1" applyBorder="1" applyAlignment="1">
      <alignment horizontal="center"/>
    </xf>
    <xf numFmtId="0" fontId="70" fillId="0" borderId="0" xfId="0" applyFont="1" applyAlignment="1">
      <alignment horizontal="center"/>
    </xf>
    <xf numFmtId="0" fontId="70" fillId="4" borderId="2" xfId="0" applyFont="1" applyFill="1" applyBorder="1"/>
    <xf numFmtId="211" fontId="70" fillId="4" borderId="2" xfId="0" applyNumberFormat="1" applyFont="1" applyFill="1" applyBorder="1" applyAlignment="1" applyProtection="1">
      <alignment horizontal="left"/>
      <protection locked="0"/>
    </xf>
    <xf numFmtId="0" fontId="19" fillId="4" borderId="17" xfId="6" applyFont="1" applyFill="1" applyBorder="1" applyAlignment="1">
      <alignment horizontal="left"/>
    </xf>
    <xf numFmtId="2" fontId="70" fillId="4" borderId="2" xfId="1" applyNumberFormat="1" applyFont="1" applyFill="1" applyBorder="1" applyAlignment="1">
      <alignment horizontal="center"/>
    </xf>
    <xf numFmtId="0" fontId="69" fillId="12" borderId="2" xfId="0" applyFont="1" applyFill="1" applyBorder="1" applyAlignment="1">
      <alignment horizontal="center"/>
    </xf>
    <xf numFmtId="188" fontId="70" fillId="4" borderId="2" xfId="0" applyNumberFormat="1" applyFont="1" applyFill="1" applyBorder="1" applyProtection="1">
      <protection locked="0"/>
    </xf>
    <xf numFmtId="17" fontId="70" fillId="4" borderId="2" xfId="0" applyNumberFormat="1" applyFont="1" applyFill="1" applyBorder="1"/>
    <xf numFmtId="43" fontId="69" fillId="4" borderId="9" xfId="1" applyFont="1" applyFill="1" applyBorder="1"/>
    <xf numFmtId="43" fontId="70" fillId="4" borderId="0" xfId="0" applyNumberFormat="1" applyFont="1" applyFill="1"/>
    <xf numFmtId="2" fontId="70" fillId="0" borderId="0" xfId="0" applyNumberFormat="1" applyFont="1"/>
    <xf numFmtId="0" fontId="71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/>
    </xf>
    <xf numFmtId="0" fontId="21" fillId="0" borderId="0" xfId="0" applyNumberFormat="1" applyFont="1" applyAlignment="1">
      <alignment vertical="center" wrapText="1"/>
    </xf>
    <xf numFmtId="0" fontId="72" fillId="0" borderId="0" xfId="1" applyNumberFormat="1" applyFont="1" applyAlignment="1">
      <alignment horizontal="center" vertical="center" wrapText="1"/>
    </xf>
    <xf numFmtId="0" fontId="72" fillId="0" borderId="0" xfId="0" applyNumberFormat="1" applyFont="1" applyAlignment="1">
      <alignment vertical="center" wrapText="1"/>
    </xf>
    <xf numFmtId="0" fontId="22" fillId="0" borderId="0" xfId="0" applyNumberFormat="1" applyFont="1" applyAlignment="1">
      <alignment vertical="center" wrapText="1"/>
    </xf>
    <xf numFmtId="189" fontId="21" fillId="0" borderId="2" xfId="0" applyNumberFormat="1" applyFont="1" applyFill="1" applyBorder="1" applyAlignment="1">
      <alignment horizontal="center" vertical="center" wrapText="1"/>
    </xf>
    <xf numFmtId="0" fontId="72" fillId="0" borderId="2" xfId="1" applyNumberFormat="1" applyFont="1" applyFill="1" applyBorder="1" applyAlignment="1">
      <alignment horizontal="center" vertical="center" wrapText="1"/>
    </xf>
    <xf numFmtId="189" fontId="70" fillId="0" borderId="0" xfId="0" applyNumberFormat="1" applyFont="1" applyAlignment="1">
      <alignment vertical="center" wrapText="1"/>
    </xf>
    <xf numFmtId="0" fontId="22" fillId="0" borderId="2" xfId="1" applyNumberFormat="1" applyFont="1" applyFill="1" applyBorder="1" applyAlignment="1">
      <alignment horizontal="center" vertical="center" wrapText="1"/>
    </xf>
    <xf numFmtId="189" fontId="21" fillId="3" borderId="2" xfId="1" applyNumberFormat="1" applyFont="1" applyFill="1" applyBorder="1" applyAlignment="1">
      <alignment horizontal="center"/>
    </xf>
    <xf numFmtId="189" fontId="22" fillId="0" borderId="0" xfId="0" applyNumberFormat="1" applyFont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2" fillId="12" borderId="2" xfId="0" applyFont="1" applyFill="1" applyBorder="1" applyAlignment="1">
      <alignment horizontal="center" wrapText="1"/>
    </xf>
    <xf numFmtId="186" fontId="18" fillId="12" borderId="3" xfId="0" applyNumberFormat="1" applyFont="1" applyFill="1" applyBorder="1" applyAlignment="1">
      <alignment horizontal="left" wrapText="1"/>
    </xf>
    <xf numFmtId="0" fontId="18" fillId="12" borderId="2" xfId="0" applyFont="1" applyFill="1" applyBorder="1"/>
    <xf numFmtId="43" fontId="18" fillId="12" borderId="2" xfId="1" applyFont="1" applyFill="1" applyBorder="1" applyAlignment="1">
      <alignment horizontal="center"/>
    </xf>
    <xf numFmtId="0" fontId="72" fillId="6" borderId="2" xfId="0" applyFont="1" applyFill="1" applyBorder="1" applyAlignment="1">
      <alignment horizontal="center" wrapText="1"/>
    </xf>
    <xf numFmtId="186" fontId="18" fillId="6" borderId="3" xfId="0" applyNumberFormat="1" applyFont="1" applyFill="1" applyBorder="1" applyAlignment="1">
      <alignment horizontal="left" wrapText="1"/>
    </xf>
    <xf numFmtId="0" fontId="18" fillId="6" borderId="2" xfId="0" applyFont="1" applyFill="1" applyBorder="1"/>
    <xf numFmtId="43" fontId="18" fillId="6" borderId="2" xfId="1" applyFont="1" applyFill="1" applyBorder="1" applyAlignment="1">
      <alignment horizontal="center"/>
    </xf>
    <xf numFmtId="0" fontId="18" fillId="6" borderId="2" xfId="5" applyFont="1" applyFill="1" applyBorder="1" applyAlignment="1">
      <alignment wrapText="1"/>
    </xf>
    <xf numFmtId="0" fontId="72" fillId="7" borderId="2" xfId="0" applyFont="1" applyFill="1" applyBorder="1" applyAlignment="1">
      <alignment horizontal="center" wrapText="1"/>
    </xf>
    <xf numFmtId="186" fontId="18" fillId="7" borderId="2" xfId="5" applyNumberFormat="1" applyFont="1" applyFill="1" applyBorder="1" applyAlignment="1">
      <alignment horizontal="left"/>
    </xf>
    <xf numFmtId="0" fontId="18" fillId="7" borderId="2" xfId="5" applyFont="1" applyFill="1" applyBorder="1" applyAlignment="1">
      <alignment wrapText="1"/>
    </xf>
    <xf numFmtId="43" fontId="18" fillId="7" borderId="2" xfId="1" applyFont="1" applyFill="1" applyBorder="1" applyAlignment="1">
      <alignment horizontal="center"/>
    </xf>
    <xf numFmtId="0" fontId="70" fillId="12" borderId="9" xfId="0" applyFont="1" applyFill="1" applyBorder="1"/>
    <xf numFmtId="0" fontId="73" fillId="0" borderId="0" xfId="0" applyFont="1" applyAlignment="1">
      <alignment vertical="center"/>
    </xf>
    <xf numFmtId="43" fontId="70" fillId="0" borderId="0" xfId="0" applyNumberFormat="1" applyFont="1"/>
    <xf numFmtId="43" fontId="71" fillId="4" borderId="9" xfId="1" applyFont="1" applyFill="1" applyBorder="1" applyAlignment="1">
      <alignment horizontal="right"/>
    </xf>
    <xf numFmtId="0" fontId="69" fillId="12" borderId="9" xfId="0" applyFont="1" applyFill="1" applyBorder="1" applyAlignment="1">
      <alignment horizontal="center"/>
    </xf>
    <xf numFmtId="189" fontId="69" fillId="0" borderId="2" xfId="0" applyNumberFormat="1" applyFont="1" applyFill="1" applyBorder="1" applyAlignment="1">
      <alignment horizontal="center" vertical="center" wrapText="1"/>
    </xf>
    <xf numFmtId="189" fontId="21" fillId="0" borderId="2" xfId="0" applyNumberFormat="1" applyFont="1" applyFill="1" applyBorder="1" applyAlignment="1">
      <alignment horizontal="left" vertical="center" wrapText="1"/>
    </xf>
    <xf numFmtId="189" fontId="21" fillId="0" borderId="3" xfId="0" applyNumberFormat="1" applyFont="1" applyFill="1" applyBorder="1" applyAlignment="1">
      <alignment vertical="center" wrapText="1"/>
    </xf>
    <xf numFmtId="189" fontId="74" fillId="3" borderId="2" xfId="1" applyNumberFormat="1" applyFont="1" applyFill="1" applyBorder="1" applyAlignment="1">
      <alignment horizontal="center"/>
    </xf>
    <xf numFmtId="189" fontId="74" fillId="3" borderId="4" xfId="1" applyNumberFormat="1" applyFont="1" applyFill="1" applyBorder="1" applyAlignment="1">
      <alignment horizontal="center"/>
    </xf>
    <xf numFmtId="189" fontId="74" fillId="3" borderId="5" xfId="1" applyNumberFormat="1" applyFont="1" applyFill="1" applyBorder="1" applyAlignment="1">
      <alignment horizontal="center"/>
    </xf>
    <xf numFmtId="189" fontId="74" fillId="3" borderId="6" xfId="1" applyNumberFormat="1" applyFont="1" applyFill="1" applyBorder="1" applyAlignment="1">
      <alignment horizontal="center"/>
    </xf>
    <xf numFmtId="189" fontId="69" fillId="0" borderId="16" xfId="0" applyNumberFormat="1" applyFont="1" applyFill="1" applyBorder="1" applyAlignment="1">
      <alignment horizontal="center" vertical="center" wrapText="1"/>
    </xf>
    <xf numFmtId="192" fontId="73" fillId="0" borderId="0" xfId="0" applyNumberFormat="1" applyFont="1" applyFill="1" applyBorder="1" applyAlignment="1">
      <alignment horizontal="center" vertical="center" wrapText="1"/>
    </xf>
    <xf numFmtId="189" fontId="21" fillId="0" borderId="10" xfId="0" applyNumberFormat="1" applyFont="1" applyFill="1" applyBorder="1" applyAlignment="1">
      <alignment horizontal="left" vertical="center" wrapText="1"/>
    </xf>
    <xf numFmtId="189" fontId="75" fillId="0" borderId="10" xfId="0" applyNumberFormat="1" applyFont="1" applyFill="1" applyBorder="1" applyAlignment="1">
      <alignment vertical="center" wrapText="1"/>
    </xf>
    <xf numFmtId="189" fontId="74" fillId="0" borderId="5" xfId="1" applyNumberFormat="1" applyFont="1" applyFill="1" applyBorder="1" applyAlignment="1">
      <alignment horizontal="center"/>
    </xf>
    <xf numFmtId="189" fontId="74" fillId="0" borderId="6" xfId="1" applyNumberFormat="1" applyFont="1" applyFill="1" applyBorder="1" applyAlignment="1">
      <alignment horizontal="center"/>
    </xf>
    <xf numFmtId="189" fontId="70" fillId="0" borderId="0" xfId="0" applyNumberFormat="1" applyFont="1" applyFill="1" applyAlignment="1">
      <alignment vertical="center" wrapText="1"/>
    </xf>
    <xf numFmtId="192" fontId="72" fillId="8" borderId="6" xfId="1" applyNumberFormat="1" applyFont="1" applyFill="1" applyBorder="1" applyAlignment="1">
      <alignment horizontal="center" vertical="center" wrapText="1"/>
    </xf>
    <xf numFmtId="0" fontId="72" fillId="0" borderId="2" xfId="0" applyNumberFormat="1" applyFont="1" applyFill="1" applyBorder="1" applyAlignment="1">
      <alignment horizontal="left" vertical="center" wrapText="1"/>
    </xf>
    <xf numFmtId="0" fontId="72" fillId="0" borderId="2" xfId="0" applyNumberFormat="1" applyFont="1" applyFill="1" applyBorder="1" applyAlignment="1">
      <alignment vertical="center" wrapText="1"/>
    </xf>
    <xf numFmtId="43" fontId="18" fillId="0" borderId="2" xfId="1" applyFont="1" applyFill="1" applyBorder="1" applyAlignment="1">
      <alignment horizontal="center"/>
    </xf>
    <xf numFmtId="189" fontId="72" fillId="4" borderId="0" xfId="1" applyNumberFormat="1" applyFont="1" applyFill="1" applyAlignment="1">
      <alignment vertical="center" wrapText="1"/>
    </xf>
    <xf numFmtId="192" fontId="72" fillId="4" borderId="16" xfId="1" applyNumberFormat="1" applyFont="1" applyFill="1" applyBorder="1" applyAlignment="1">
      <alignment horizontal="center" vertical="center" wrapText="1"/>
    </xf>
    <xf numFmtId="0" fontId="72" fillId="8" borderId="2" xfId="0" applyNumberFormat="1" applyFont="1" applyFill="1" applyBorder="1" applyAlignment="1">
      <alignment horizontal="left" vertical="center" wrapText="1"/>
    </xf>
    <xf numFmtId="0" fontId="72" fillId="8" borderId="2" xfId="0" applyNumberFormat="1" applyFont="1" applyFill="1" applyBorder="1" applyAlignment="1">
      <alignment vertical="center" wrapText="1"/>
    </xf>
    <xf numFmtId="43" fontId="18" fillId="8" borderId="2" xfId="1" applyFont="1" applyFill="1" applyBorder="1" applyAlignment="1">
      <alignment horizontal="center"/>
    </xf>
    <xf numFmtId="0" fontId="72" fillId="8" borderId="18" xfId="5" applyFont="1" applyFill="1" applyBorder="1" applyAlignment="1">
      <alignment wrapText="1"/>
    </xf>
    <xf numFmtId="0" fontId="72" fillId="8" borderId="19" xfId="5" applyFont="1" applyFill="1" applyBorder="1" applyAlignment="1"/>
    <xf numFmtId="192" fontId="73" fillId="4" borderId="16" xfId="1" applyNumberFormat="1" applyFont="1" applyFill="1" applyBorder="1" applyAlignment="1">
      <alignment horizontal="center" vertical="center" wrapText="1"/>
    </xf>
    <xf numFmtId="0" fontId="21" fillId="4" borderId="2" xfId="0" applyNumberFormat="1" applyFont="1" applyFill="1" applyBorder="1" applyAlignment="1">
      <alignment horizontal="left" vertical="center" wrapText="1"/>
    </xf>
    <xf numFmtId="0" fontId="20" fillId="3" borderId="9" xfId="0" applyNumberFormat="1" applyFont="1" applyFill="1" applyBorder="1" applyAlignment="1">
      <alignment horizontal="center"/>
    </xf>
    <xf numFmtId="0" fontId="21" fillId="4" borderId="0" xfId="0" applyFont="1" applyFill="1" applyAlignment="1">
      <alignment vertical="center" wrapText="1"/>
    </xf>
    <xf numFmtId="0" fontId="22" fillId="0" borderId="2" xfId="0" applyNumberFormat="1" applyFont="1" applyFill="1" applyBorder="1" applyAlignment="1">
      <alignment horizontal="left" vertical="center"/>
    </xf>
    <xf numFmtId="0" fontId="20" fillId="0" borderId="6" xfId="0" applyNumberFormat="1" applyFont="1" applyFill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2" fillId="0" borderId="0" xfId="0" applyFont="1" applyFill="1" applyAlignment="1">
      <alignment vertical="center" wrapText="1"/>
    </xf>
    <xf numFmtId="192" fontId="72" fillId="0" borderId="16" xfId="1" applyNumberFormat="1" applyFont="1" applyFill="1" applyBorder="1" applyAlignment="1">
      <alignment horizontal="center" vertical="center" wrapText="1"/>
    </xf>
    <xf numFmtId="189" fontId="72" fillId="0" borderId="0" xfId="1" applyNumberFormat="1" applyFont="1" applyFill="1" applyAlignment="1">
      <alignment vertical="center" wrapText="1"/>
    </xf>
    <xf numFmtId="189" fontId="72" fillId="0" borderId="8" xfId="1" applyNumberFormat="1" applyFont="1" applyFill="1" applyBorder="1" applyAlignment="1">
      <alignment vertical="center" wrapText="1"/>
    </xf>
    <xf numFmtId="0" fontId="72" fillId="5" borderId="2" xfId="0" applyNumberFormat="1" applyFont="1" applyFill="1" applyBorder="1" applyAlignment="1">
      <alignment horizontal="left" vertical="center" wrapText="1"/>
    </xf>
    <xf numFmtId="0" fontId="72" fillId="5" borderId="2" xfId="0" applyNumberFormat="1" applyFont="1" applyFill="1" applyBorder="1" applyAlignment="1">
      <alignment vertical="center" wrapText="1"/>
    </xf>
    <xf numFmtId="0" fontId="72" fillId="17" borderId="2" xfId="0" applyNumberFormat="1" applyFont="1" applyFill="1" applyBorder="1" applyAlignment="1">
      <alignment horizontal="left" vertical="center" wrapText="1"/>
    </xf>
    <xf numFmtId="0" fontId="72" fillId="17" borderId="2" xfId="0" applyNumberFormat="1" applyFont="1" applyFill="1" applyBorder="1" applyAlignment="1">
      <alignment horizontal="center" vertical="center" wrapText="1"/>
    </xf>
    <xf numFmtId="189" fontId="72" fillId="17" borderId="0" xfId="1" applyNumberFormat="1" applyFont="1" applyFill="1" applyAlignment="1">
      <alignment vertical="center" wrapText="1"/>
    </xf>
    <xf numFmtId="192" fontId="72" fillId="4" borderId="8" xfId="1" applyNumberFormat="1" applyFont="1" applyFill="1" applyBorder="1" applyAlignment="1">
      <alignment horizontal="center" vertical="center" wrapText="1"/>
    </xf>
    <xf numFmtId="189" fontId="72" fillId="4" borderId="8" xfId="1" applyNumberFormat="1" applyFont="1" applyFill="1" applyBorder="1" applyAlignment="1">
      <alignment horizontal="center" vertical="center" wrapText="1"/>
    </xf>
    <xf numFmtId="0" fontId="22" fillId="4" borderId="2" xfId="0" applyNumberFormat="1" applyFont="1" applyFill="1" applyBorder="1" applyAlignment="1">
      <alignment horizontal="left" vertical="center" wrapText="1"/>
    </xf>
    <xf numFmtId="0" fontId="22" fillId="4" borderId="0" xfId="0" applyFont="1" applyFill="1" applyAlignment="1">
      <alignment vertical="center" wrapText="1"/>
    </xf>
    <xf numFmtId="0" fontId="72" fillId="4" borderId="2" xfId="0" applyNumberFormat="1" applyFont="1" applyFill="1" applyBorder="1" applyAlignment="1">
      <alignment horizontal="left" vertical="center" wrapText="1"/>
    </xf>
    <xf numFmtId="0" fontId="72" fillId="4" borderId="2" xfId="0" applyNumberFormat="1" applyFont="1" applyFill="1" applyBorder="1" applyAlignment="1">
      <alignment vertical="center" wrapText="1"/>
    </xf>
    <xf numFmtId="43" fontId="72" fillId="4" borderId="2" xfId="0" applyNumberFormat="1" applyFont="1" applyFill="1" applyBorder="1" applyAlignment="1">
      <alignment horizontal="center" vertical="center" wrapText="1"/>
    </xf>
    <xf numFmtId="189" fontId="22" fillId="4" borderId="2" xfId="1" applyNumberFormat="1" applyFont="1" applyFill="1" applyBorder="1" applyAlignment="1">
      <alignment horizontal="center" vertical="center" wrapText="1"/>
    </xf>
    <xf numFmtId="192" fontId="72" fillId="8" borderId="2" xfId="1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left" vertical="center" wrapText="1"/>
    </xf>
    <xf numFmtId="0" fontId="22" fillId="0" borderId="2" xfId="0" applyNumberFormat="1" applyFont="1" applyFill="1" applyBorder="1" applyAlignment="1">
      <alignment vertical="center" wrapText="1"/>
    </xf>
    <xf numFmtId="189" fontId="70" fillId="4" borderId="0" xfId="1" applyNumberFormat="1" applyFont="1" applyFill="1" applyAlignment="1">
      <alignment vertical="center" wrapText="1"/>
    </xf>
    <xf numFmtId="192" fontId="72" fillId="4" borderId="0" xfId="1" applyNumberFormat="1" applyFont="1" applyFill="1" applyBorder="1" applyAlignment="1">
      <alignment horizontal="center" vertical="center" wrapText="1"/>
    </xf>
    <xf numFmtId="186" fontId="22" fillId="8" borderId="2" xfId="0" applyNumberFormat="1" applyFont="1" applyFill="1" applyBorder="1" applyAlignment="1">
      <alignment horizontal="left" vertical="center" wrapText="1"/>
    </xf>
    <xf numFmtId="0" fontId="22" fillId="8" borderId="2" xfId="0" applyNumberFormat="1" applyFont="1" applyFill="1" applyBorder="1" applyAlignment="1">
      <alignment vertical="center" wrapText="1"/>
    </xf>
    <xf numFmtId="0" fontId="72" fillId="8" borderId="2" xfId="5" applyFont="1" applyFill="1" applyBorder="1" applyAlignment="1">
      <alignment wrapText="1"/>
    </xf>
    <xf numFmtId="0" fontId="72" fillId="8" borderId="2" xfId="5" applyFont="1" applyFill="1" applyBorder="1" applyAlignment="1"/>
    <xf numFmtId="192" fontId="72" fillId="4" borderId="0" xfId="1" applyNumberFormat="1" applyFont="1" applyFill="1" applyAlignment="1">
      <alignment horizontal="center" vertical="center" wrapText="1"/>
    </xf>
    <xf numFmtId="0" fontId="22" fillId="5" borderId="2" xfId="0" applyNumberFormat="1" applyFont="1" applyFill="1" applyBorder="1" applyAlignment="1">
      <alignment horizontal="left" vertical="center" wrapText="1"/>
    </xf>
    <xf numFmtId="0" fontId="22" fillId="5" borderId="2" xfId="0" applyNumberFormat="1" applyFont="1" applyFill="1" applyBorder="1" applyAlignment="1">
      <alignment vertical="center" wrapText="1"/>
    </xf>
    <xf numFmtId="0" fontId="22" fillId="10" borderId="2" xfId="0" applyNumberFormat="1" applyFont="1" applyFill="1" applyBorder="1" applyAlignment="1">
      <alignment horizontal="center" vertical="center" wrapText="1"/>
    </xf>
    <xf numFmtId="192" fontId="72" fillId="10" borderId="2" xfId="0" applyNumberFormat="1" applyFont="1" applyFill="1" applyBorder="1" applyAlignment="1">
      <alignment horizontal="center" vertical="center" wrapText="1"/>
    </xf>
    <xf numFmtId="0" fontId="22" fillId="10" borderId="2" xfId="0" applyNumberFormat="1" applyFont="1" applyFill="1" applyBorder="1" applyAlignment="1">
      <alignment horizontal="left" vertical="center" wrapText="1"/>
    </xf>
    <xf numFmtId="0" fontId="22" fillId="10" borderId="2" xfId="0" applyNumberFormat="1" applyFont="1" applyFill="1" applyBorder="1" applyAlignment="1">
      <alignment vertical="center" wrapText="1"/>
    </xf>
    <xf numFmtId="0" fontId="22" fillId="10" borderId="0" xfId="0" applyFont="1" applyFill="1" applyAlignment="1">
      <alignment vertical="center" wrapText="1"/>
    </xf>
    <xf numFmtId="0" fontId="22" fillId="4" borderId="2" xfId="0" applyNumberFormat="1" applyFont="1" applyFill="1" applyBorder="1" applyAlignment="1">
      <alignment horizontal="center" vertical="center" wrapText="1"/>
    </xf>
    <xf numFmtId="192" fontId="72" fillId="4" borderId="2" xfId="0" applyNumberFormat="1" applyFont="1" applyFill="1" applyBorder="1" applyAlignment="1">
      <alignment horizontal="center" vertical="center" wrapText="1"/>
    </xf>
    <xf numFmtId="0" fontId="22" fillId="4" borderId="2" xfId="0" applyNumberFormat="1" applyFont="1" applyFill="1" applyBorder="1" applyAlignment="1">
      <alignment vertical="center" wrapText="1"/>
    </xf>
    <xf numFmtId="43" fontId="22" fillId="4" borderId="2" xfId="0" applyNumberFormat="1" applyFont="1" applyFill="1" applyBorder="1" applyAlignment="1">
      <alignment horizontal="center" vertical="center" wrapText="1"/>
    </xf>
    <xf numFmtId="192" fontId="72" fillId="4" borderId="2" xfId="1" applyNumberFormat="1" applyFont="1" applyFill="1" applyBorder="1" applyAlignment="1">
      <alignment horizontal="center" vertical="center" wrapText="1"/>
    </xf>
    <xf numFmtId="0" fontId="22" fillId="8" borderId="2" xfId="0" applyNumberFormat="1" applyFont="1" applyFill="1" applyBorder="1" applyAlignment="1">
      <alignment horizontal="left" vertical="center" wrapText="1"/>
    </xf>
    <xf numFmtId="2" fontId="72" fillId="8" borderId="2" xfId="5" applyNumberFormat="1" applyFont="1" applyFill="1" applyBorder="1" applyAlignment="1">
      <alignment wrapText="1"/>
    </xf>
    <xf numFmtId="0" fontId="22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vertical="center" wrapText="1"/>
    </xf>
    <xf numFmtId="189" fontId="72" fillId="12" borderId="2" xfId="1" applyNumberFormat="1" applyFont="1" applyFill="1" applyBorder="1" applyAlignment="1">
      <alignment horizontal="center" vertical="center" wrapText="1"/>
    </xf>
    <xf numFmtId="192" fontId="72" fillId="12" borderId="2" xfId="1" applyNumberFormat="1" applyFont="1" applyFill="1" applyBorder="1" applyAlignment="1">
      <alignment horizontal="center" vertical="center" wrapText="1"/>
    </xf>
    <xf numFmtId="0" fontId="72" fillId="12" borderId="2" xfId="0" applyFont="1" applyFill="1" applyBorder="1" applyAlignment="1">
      <alignment horizontal="left" vertical="center" wrapText="1"/>
    </xf>
    <xf numFmtId="0" fontId="72" fillId="12" borderId="2" xfId="0" applyFont="1" applyFill="1" applyBorder="1" applyAlignment="1">
      <alignment vertical="center" wrapText="1"/>
    </xf>
    <xf numFmtId="0" fontId="22" fillId="17" borderId="2" xfId="0" applyFont="1" applyFill="1" applyBorder="1" applyAlignment="1">
      <alignment vertical="center" wrapText="1"/>
    </xf>
    <xf numFmtId="0" fontId="22" fillId="8" borderId="2" xfId="0" applyFont="1" applyFill="1" applyBorder="1" applyAlignment="1">
      <alignment horizontal="left" vertical="center" wrapText="1"/>
    </xf>
    <xf numFmtId="0" fontId="22" fillId="8" borderId="2" xfId="0" applyFont="1" applyFill="1" applyBorder="1" applyAlignment="1">
      <alignment vertical="center" wrapText="1"/>
    </xf>
    <xf numFmtId="0" fontId="72" fillId="8" borderId="2" xfId="5" applyFont="1" applyFill="1" applyBorder="1"/>
    <xf numFmtId="0" fontId="22" fillId="4" borderId="2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left" vertical="center" wrapText="1"/>
    </xf>
    <xf numFmtId="0" fontId="20" fillId="3" borderId="6" xfId="0" applyFont="1" applyFill="1" applyBorder="1" applyAlignment="1">
      <alignment horizontal="center"/>
    </xf>
    <xf numFmtId="189" fontId="22" fillId="4" borderId="0" xfId="1" applyNumberFormat="1" applyFont="1" applyFill="1" applyAlignment="1">
      <alignment horizontal="left" vertical="center" wrapText="1"/>
    </xf>
    <xf numFmtId="0" fontId="20" fillId="4" borderId="0" xfId="0" applyNumberFormat="1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189" fontId="70" fillId="0" borderId="0" xfId="1" applyNumberFormat="1" applyFont="1" applyFill="1" applyAlignment="1">
      <alignment vertical="center" wrapText="1"/>
    </xf>
    <xf numFmtId="192" fontId="72" fillId="8" borderId="0" xfId="1" applyNumberFormat="1" applyFont="1" applyFill="1" applyAlignment="1">
      <alignment horizontal="center" vertical="center" wrapText="1"/>
    </xf>
    <xf numFmtId="189" fontId="22" fillId="0" borderId="0" xfId="1" applyNumberFormat="1" applyFont="1" applyFill="1" applyAlignment="1">
      <alignment horizontal="left" vertical="center"/>
    </xf>
    <xf numFmtId="189" fontId="22" fillId="0" borderId="0" xfId="1" applyNumberFormat="1" applyFont="1" applyFill="1" applyAlignment="1">
      <alignment vertical="center" wrapText="1"/>
    </xf>
    <xf numFmtId="189" fontId="70" fillId="0" borderId="0" xfId="1" applyNumberFormat="1" applyFont="1" applyAlignment="1">
      <alignment vertical="center" wrapText="1"/>
    </xf>
    <xf numFmtId="192" fontId="72" fillId="0" borderId="0" xfId="1" applyNumberFormat="1" applyFont="1" applyFill="1" applyAlignment="1">
      <alignment horizontal="center" vertical="center" wrapText="1"/>
    </xf>
    <xf numFmtId="189" fontId="22" fillId="0" borderId="2" xfId="1" applyNumberFormat="1" applyFont="1" applyFill="1" applyBorder="1" applyAlignment="1">
      <alignment horizontal="left" vertical="center"/>
    </xf>
    <xf numFmtId="189" fontId="22" fillId="0" borderId="3" xfId="1" applyNumberFormat="1" applyFont="1" applyFill="1" applyBorder="1" applyAlignment="1">
      <alignment vertical="center" wrapText="1"/>
    </xf>
    <xf numFmtId="189" fontId="22" fillId="0" borderId="4" xfId="1" applyNumberFormat="1" applyFont="1" applyFill="1" applyBorder="1" applyAlignment="1">
      <alignment vertical="center" wrapText="1"/>
    </xf>
    <xf numFmtId="0" fontId="72" fillId="17" borderId="2" xfId="0" applyNumberFormat="1" applyFont="1" applyFill="1" applyBorder="1" applyAlignment="1">
      <alignment vertical="center" wrapText="1"/>
    </xf>
    <xf numFmtId="189" fontId="70" fillId="8" borderId="0" xfId="1" applyNumberFormat="1" applyFont="1" applyFill="1" applyAlignment="1">
      <alignment vertical="center" wrapText="1"/>
    </xf>
    <xf numFmtId="43" fontId="72" fillId="8" borderId="2" xfId="1" applyFont="1" applyFill="1" applyBorder="1" applyAlignment="1">
      <alignment vertical="center" wrapText="1"/>
    </xf>
    <xf numFmtId="189" fontId="72" fillId="8" borderId="0" xfId="1" applyNumberFormat="1" applyFont="1" applyFill="1" applyAlignment="1">
      <alignment vertical="center" wrapText="1"/>
    </xf>
    <xf numFmtId="189" fontId="22" fillId="0" borderId="0" xfId="1" applyNumberFormat="1" applyFont="1" applyFill="1" applyAlignment="1">
      <alignment horizontal="left" vertical="center" wrapText="1"/>
    </xf>
    <xf numFmtId="2" fontId="72" fillId="4" borderId="2" xfId="1" applyNumberFormat="1" applyFont="1" applyFill="1" applyBorder="1" applyAlignment="1">
      <alignment horizontal="center" vertical="center" wrapText="1"/>
    </xf>
    <xf numFmtId="0" fontId="18" fillId="0" borderId="1" xfId="5" applyFont="1" applyFill="1" applyBorder="1" applyAlignment="1">
      <alignment wrapText="1"/>
    </xf>
    <xf numFmtId="0" fontId="18" fillId="0" borderId="20" xfId="5" applyFont="1" applyFill="1" applyBorder="1" applyAlignment="1">
      <alignment wrapText="1"/>
    </xf>
    <xf numFmtId="189" fontId="76" fillId="18" borderId="0" xfId="1" applyNumberFormat="1" applyFont="1" applyFill="1" applyAlignment="1">
      <alignment horizontal="center" vertical="center" wrapText="1"/>
    </xf>
    <xf numFmtId="189" fontId="22" fillId="18" borderId="0" xfId="1" applyNumberFormat="1" applyFont="1" applyFill="1" applyAlignment="1">
      <alignment vertical="center" wrapText="1"/>
    </xf>
    <xf numFmtId="0" fontId="72" fillId="0" borderId="0" xfId="0" applyFont="1"/>
    <xf numFmtId="2" fontId="70" fillId="0" borderId="2" xfId="1" applyNumberFormat="1" applyFont="1" applyFill="1" applyBorder="1" applyAlignment="1">
      <alignment horizontal="center"/>
    </xf>
    <xf numFmtId="2" fontId="72" fillId="0" borderId="2" xfId="1" applyNumberFormat="1" applyFont="1" applyFill="1" applyBorder="1" applyAlignment="1">
      <alignment horizontal="center"/>
    </xf>
    <xf numFmtId="0" fontId="70" fillId="0" borderId="2" xfId="0" applyFont="1" applyFill="1" applyBorder="1"/>
    <xf numFmtId="188" fontId="70" fillId="0" borderId="2" xfId="0" applyNumberFormat="1" applyFont="1" applyFill="1" applyBorder="1" applyProtection="1">
      <protection locked="0"/>
    </xf>
    <xf numFmtId="17" fontId="70" fillId="0" borderId="2" xfId="0" applyNumberFormat="1" applyFont="1" applyFill="1" applyBorder="1"/>
    <xf numFmtId="2" fontId="22" fillId="0" borderId="2" xfId="1" applyNumberFormat="1" applyFont="1" applyFill="1" applyBorder="1" applyAlignment="1">
      <alignment horizontal="center"/>
    </xf>
    <xf numFmtId="2" fontId="22" fillId="4" borderId="2" xfId="1" applyNumberFormat="1" applyFont="1" applyFill="1" applyBorder="1" applyAlignment="1">
      <alignment horizontal="center"/>
    </xf>
    <xf numFmtId="0" fontId="72" fillId="8" borderId="2" xfId="0" applyFont="1" applyFill="1" applyBorder="1" applyAlignment="1">
      <alignment horizontal="center"/>
    </xf>
    <xf numFmtId="0" fontId="21" fillId="12" borderId="10" xfId="0" applyNumberFormat="1" applyFont="1" applyFill="1" applyBorder="1" applyAlignment="1">
      <alignment horizontal="center" vertical="center" wrapText="1"/>
    </xf>
    <xf numFmtId="0" fontId="21" fillId="5" borderId="10" xfId="0" applyNumberFormat="1" applyFont="1" applyFill="1" applyBorder="1" applyAlignment="1">
      <alignment horizontal="center" vertical="center" wrapText="1"/>
    </xf>
    <xf numFmtId="2" fontId="74" fillId="0" borderId="0" xfId="0" applyNumberFormat="1" applyFont="1" applyAlignment="1">
      <alignment vertical="center" wrapText="1"/>
    </xf>
    <xf numFmtId="2" fontId="74" fillId="0" borderId="0" xfId="0" applyNumberFormat="1" applyFont="1" applyAlignment="1">
      <alignment vertical="center"/>
    </xf>
    <xf numFmtId="2" fontId="70" fillId="0" borderId="0" xfId="0" applyNumberFormat="1" applyFont="1" applyAlignment="1">
      <alignment vertical="center" wrapText="1"/>
    </xf>
    <xf numFmtId="0" fontId="70" fillId="0" borderId="0" xfId="0" applyFont="1" applyAlignment="1">
      <alignment vertical="center" wrapText="1"/>
    </xf>
    <xf numFmtId="43" fontId="74" fillId="3" borderId="2" xfId="1" applyFont="1" applyFill="1" applyBorder="1" applyAlignment="1">
      <alignment horizontal="center"/>
    </xf>
    <xf numFmtId="0" fontId="69" fillId="8" borderId="21" xfId="0" applyFont="1" applyFill="1" applyBorder="1" applyAlignment="1">
      <alignment horizontal="center"/>
    </xf>
    <xf numFmtId="0" fontId="69" fillId="8" borderId="22" xfId="0" applyFont="1" applyFill="1" applyBorder="1" applyAlignment="1">
      <alignment horizontal="center"/>
    </xf>
    <xf numFmtId="0" fontId="69" fillId="8" borderId="23" xfId="0" applyFont="1" applyFill="1" applyBorder="1" applyAlignment="1">
      <alignment horizontal="center"/>
    </xf>
    <xf numFmtId="0" fontId="74" fillId="3" borderId="24" xfId="1" applyNumberFormat="1" applyFont="1" applyFill="1" applyBorder="1" applyAlignment="1">
      <alignment horizontal="center"/>
    </xf>
    <xf numFmtId="0" fontId="74" fillId="3" borderId="6" xfId="1" applyNumberFormat="1" applyFont="1" applyFill="1" applyBorder="1" applyAlignment="1">
      <alignment horizontal="center"/>
    </xf>
    <xf numFmtId="0" fontId="74" fillId="3" borderId="7" xfId="1" applyNumberFormat="1" applyFont="1" applyFill="1" applyBorder="1" applyAlignment="1">
      <alignment horizontal="center"/>
    </xf>
    <xf numFmtId="0" fontId="74" fillId="3" borderId="21" xfId="1" applyNumberFormat="1" applyFont="1" applyFill="1" applyBorder="1" applyAlignment="1">
      <alignment horizontal="center"/>
    </xf>
    <xf numFmtId="0" fontId="74" fillId="3" borderId="22" xfId="1" applyNumberFormat="1" applyFont="1" applyFill="1" applyBorder="1" applyAlignment="1">
      <alignment horizontal="center"/>
    </xf>
    <xf numFmtId="0" fontId="74" fillId="3" borderId="25" xfId="1" applyNumberFormat="1" applyFont="1" applyFill="1" applyBorder="1" applyAlignment="1">
      <alignment horizontal="center"/>
    </xf>
    <xf numFmtId="0" fontId="74" fillId="3" borderId="5" xfId="1" applyNumberFormat="1" applyFont="1" applyFill="1" applyBorder="1" applyAlignment="1">
      <alignment horizontal="center"/>
    </xf>
    <xf numFmtId="0" fontId="69" fillId="8" borderId="25" xfId="0" applyFont="1" applyFill="1" applyBorder="1" applyAlignment="1">
      <alignment horizontal="center"/>
    </xf>
    <xf numFmtId="0" fontId="70" fillId="0" borderId="0" xfId="0" applyFont="1" applyAlignment="1">
      <alignment horizontal="center" vertical="center" wrapText="1"/>
    </xf>
    <xf numFmtId="0" fontId="22" fillId="0" borderId="26" xfId="0" applyNumberFormat="1" applyFont="1" applyFill="1" applyBorder="1" applyAlignment="1">
      <alignment horizontal="center" vertical="center" wrapText="1"/>
    </xf>
    <xf numFmtId="0" fontId="22" fillId="0" borderId="27" xfId="5" applyNumberFormat="1" applyFont="1" applyFill="1" applyBorder="1" applyAlignment="1">
      <alignment wrapText="1"/>
    </xf>
    <xf numFmtId="0" fontId="22" fillId="0" borderId="28" xfId="5" applyFont="1" applyFill="1" applyBorder="1" applyAlignment="1"/>
    <xf numFmtId="43" fontId="22" fillId="0" borderId="29" xfId="1" applyFont="1" applyFill="1" applyBorder="1" applyAlignment="1">
      <alignment vertical="center" wrapText="1"/>
    </xf>
    <xf numFmtId="43" fontId="22" fillId="0" borderId="30" xfId="1" applyFont="1" applyFill="1" applyBorder="1" applyAlignment="1">
      <alignment vertical="center" wrapText="1"/>
    </xf>
    <xf numFmtId="43" fontId="22" fillId="0" borderId="31" xfId="1" applyFont="1" applyFill="1" applyBorder="1" applyAlignment="1">
      <alignment vertical="center" wrapText="1"/>
    </xf>
    <xf numFmtId="43" fontId="22" fillId="12" borderId="31" xfId="1" applyFont="1" applyFill="1" applyBorder="1" applyAlignment="1">
      <alignment vertical="center" wrapText="1"/>
    </xf>
    <xf numFmtId="0" fontId="22" fillId="0" borderId="29" xfId="0" applyNumberFormat="1" applyFont="1" applyBorder="1" applyAlignment="1">
      <alignment vertical="center" wrapText="1"/>
    </xf>
    <xf numFmtId="0" fontId="22" fillId="0" borderId="30" xfId="0" applyNumberFormat="1" applyFont="1" applyBorder="1" applyAlignment="1">
      <alignment vertical="center" wrapText="1"/>
    </xf>
    <xf numFmtId="0" fontId="22" fillId="0" borderId="31" xfId="0" applyNumberFormat="1" applyFont="1" applyBorder="1" applyAlignment="1">
      <alignment vertical="center" wrapText="1"/>
    </xf>
    <xf numFmtId="0" fontId="22" fillId="0" borderId="32" xfId="0" applyNumberFormat="1" applyFont="1" applyFill="1" applyBorder="1" applyAlignment="1">
      <alignment horizontal="center" vertical="center" wrapText="1"/>
    </xf>
    <xf numFmtId="0" fontId="22" fillId="0" borderId="18" xfId="5" applyNumberFormat="1" applyFont="1" applyFill="1" applyBorder="1" applyAlignment="1">
      <alignment wrapText="1"/>
    </xf>
    <xf numFmtId="0" fontId="22" fillId="0" borderId="33" xfId="5" applyFont="1" applyFill="1" applyBorder="1" applyAlignment="1"/>
    <xf numFmtId="43" fontId="22" fillId="0" borderId="34" xfId="1" applyFont="1" applyFill="1" applyBorder="1" applyAlignment="1">
      <alignment vertical="center" wrapText="1"/>
    </xf>
    <xf numFmtId="43" fontId="22" fillId="0" borderId="0" xfId="1" applyFont="1" applyFill="1" applyBorder="1" applyAlignment="1">
      <alignment vertical="center" wrapText="1"/>
    </xf>
    <xf numFmtId="43" fontId="22" fillId="0" borderId="35" xfId="1" applyFont="1" applyFill="1" applyBorder="1" applyAlignment="1">
      <alignment vertical="center" wrapText="1"/>
    </xf>
    <xf numFmtId="43" fontId="22" fillId="12" borderId="35" xfId="1" applyFont="1" applyFill="1" applyBorder="1" applyAlignment="1">
      <alignment vertical="center" wrapText="1"/>
    </xf>
    <xf numFmtId="0" fontId="22" fillId="0" borderId="34" xfId="0" applyNumberFormat="1" applyFont="1" applyBorder="1" applyAlignment="1">
      <alignment vertical="center" wrapText="1"/>
    </xf>
    <xf numFmtId="0" fontId="22" fillId="0" borderId="0" xfId="0" applyNumberFormat="1" applyFont="1" applyBorder="1" applyAlignment="1">
      <alignment vertical="center" wrapText="1"/>
    </xf>
    <xf numFmtId="0" fontId="22" fillId="0" borderId="35" xfId="0" applyNumberFormat="1" applyFont="1" applyBorder="1" applyAlignment="1">
      <alignment vertical="center" wrapText="1"/>
    </xf>
    <xf numFmtId="0" fontId="22" fillId="0" borderId="34" xfId="0" applyNumberFormat="1" applyFont="1" applyFill="1" applyBorder="1" applyAlignment="1">
      <alignment vertical="center" wrapText="1"/>
    </xf>
    <xf numFmtId="0" fontId="22" fillId="0" borderId="0" xfId="0" applyNumberFormat="1" applyFont="1" applyFill="1" applyBorder="1" applyAlignment="1">
      <alignment vertical="center" wrapText="1"/>
    </xf>
    <xf numFmtId="0" fontId="22" fillId="0" borderId="35" xfId="0" applyNumberFormat="1" applyFont="1" applyFill="1" applyBorder="1" applyAlignment="1">
      <alignment vertical="center" wrapText="1"/>
    </xf>
    <xf numFmtId="0" fontId="22" fillId="8" borderId="32" xfId="0" applyNumberFormat="1" applyFont="1" applyFill="1" applyBorder="1" applyAlignment="1">
      <alignment horizontal="center" vertical="center" wrapText="1"/>
    </xf>
    <xf numFmtId="0" fontId="22" fillId="8" borderId="18" xfId="5" applyNumberFormat="1" applyFont="1" applyFill="1" applyBorder="1" applyAlignment="1">
      <alignment wrapText="1"/>
    </xf>
    <xf numFmtId="0" fontId="22" fillId="8" borderId="33" xfId="5" applyFont="1" applyFill="1" applyBorder="1" applyAlignment="1"/>
    <xf numFmtId="43" fontId="22" fillId="8" borderId="35" xfId="1" applyFont="1" applyFill="1" applyBorder="1" applyAlignment="1">
      <alignment vertical="center" wrapText="1"/>
    </xf>
    <xf numFmtId="0" fontId="22" fillId="8" borderId="34" xfId="0" applyNumberFormat="1" applyFont="1" applyFill="1" applyBorder="1" applyAlignment="1">
      <alignment vertical="center" wrapText="1"/>
    </xf>
    <xf numFmtId="0" fontId="22" fillId="8" borderId="0" xfId="0" applyNumberFormat="1" applyFont="1" applyFill="1" applyBorder="1" applyAlignment="1">
      <alignment vertical="center" wrapText="1"/>
    </xf>
    <xf numFmtId="0" fontId="22" fillId="8" borderId="35" xfId="0" applyNumberFormat="1" applyFont="1" applyFill="1" applyBorder="1" applyAlignment="1">
      <alignment vertical="center" wrapText="1"/>
    </xf>
    <xf numFmtId="0" fontId="22" fillId="8" borderId="0" xfId="0" applyNumberFormat="1" applyFont="1" applyFill="1" applyAlignment="1">
      <alignment vertical="center" wrapText="1"/>
    </xf>
    <xf numFmtId="0" fontId="72" fillId="0" borderId="18" xfId="5" applyNumberFormat="1" applyFont="1" applyFill="1" applyBorder="1" applyAlignment="1">
      <alignment wrapText="1"/>
    </xf>
    <xf numFmtId="0" fontId="72" fillId="0" borderId="33" xfId="5" applyFont="1" applyFill="1" applyBorder="1" applyAlignment="1"/>
    <xf numFmtId="0" fontId="72" fillId="0" borderId="34" xfId="0" applyNumberFormat="1" applyFont="1" applyFill="1" applyBorder="1" applyAlignment="1">
      <alignment vertical="center" wrapText="1"/>
    </xf>
    <xf numFmtId="0" fontId="72" fillId="0" borderId="0" xfId="0" applyNumberFormat="1" applyFont="1" applyFill="1" applyBorder="1" applyAlignment="1">
      <alignment vertical="center" wrapText="1"/>
    </xf>
    <xf numFmtId="0" fontId="72" fillId="0" borderId="35" xfId="0" applyNumberFormat="1" applyFont="1" applyFill="1" applyBorder="1" applyAlignment="1">
      <alignment vertical="center" wrapText="1"/>
    </xf>
    <xf numFmtId="0" fontId="22" fillId="0" borderId="0" xfId="0" applyNumberFormat="1" applyFont="1" applyFill="1" applyAlignment="1">
      <alignment vertical="center" wrapText="1"/>
    </xf>
    <xf numFmtId="0" fontId="22" fillId="16" borderId="18" xfId="5" applyNumberFormat="1" applyFont="1" applyFill="1" applyBorder="1" applyAlignment="1">
      <alignment wrapText="1"/>
    </xf>
    <xf numFmtId="0" fontId="22" fillId="16" borderId="33" xfId="5" applyFont="1" applyFill="1" applyBorder="1" applyAlignment="1"/>
    <xf numFmtId="0" fontId="22" fillId="16" borderId="34" xfId="0" applyNumberFormat="1" applyFont="1" applyFill="1" applyBorder="1" applyAlignment="1">
      <alignment vertical="center" wrapText="1"/>
    </xf>
    <xf numFmtId="0" fontId="22" fillId="16" borderId="0" xfId="0" applyNumberFormat="1" applyFont="1" applyFill="1" applyBorder="1" applyAlignment="1">
      <alignment vertical="center" wrapText="1"/>
    </xf>
    <xf numFmtId="0" fontId="22" fillId="16" borderId="35" xfId="0" applyNumberFormat="1" applyFont="1" applyFill="1" applyBorder="1" applyAlignment="1">
      <alignment vertical="center" wrapText="1"/>
    </xf>
    <xf numFmtId="0" fontId="22" fillId="16" borderId="0" xfId="0" applyNumberFormat="1" applyFont="1" applyFill="1" applyAlignment="1">
      <alignment vertical="center" wrapText="1"/>
    </xf>
    <xf numFmtId="0" fontId="22" fillId="0" borderId="34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0" fontId="22" fillId="0" borderId="35" xfId="0" applyNumberFormat="1" applyFont="1" applyFill="1" applyBorder="1" applyAlignment="1">
      <alignment horizontal="center" vertical="center" wrapText="1"/>
    </xf>
    <xf numFmtId="0" fontId="22" fillId="0" borderId="36" xfId="18" applyFont="1" applyFill="1" applyBorder="1" applyAlignment="1">
      <alignment horizontal="center" vertical="top"/>
    </xf>
    <xf numFmtId="0" fontId="22" fillId="0" borderId="1" xfId="18" applyFont="1" applyFill="1" applyBorder="1" applyAlignment="1">
      <alignment horizontal="center" vertical="top"/>
    </xf>
    <xf numFmtId="0" fontId="22" fillId="0" borderId="20" xfId="18" applyFont="1" applyFill="1" applyBorder="1" applyAlignment="1">
      <alignment horizontal="center" vertical="top"/>
    </xf>
    <xf numFmtId="0" fontId="22" fillId="0" borderId="37" xfId="18" applyFont="1" applyFill="1" applyBorder="1" applyAlignment="1">
      <alignment horizontal="center" vertical="top"/>
    </xf>
    <xf numFmtId="0" fontId="22" fillId="8" borderId="36" xfId="18" applyFont="1" applyFill="1" applyBorder="1" applyAlignment="1">
      <alignment horizontal="center" vertical="top"/>
    </xf>
    <xf numFmtId="0" fontId="22" fillId="8" borderId="1" xfId="18" applyFont="1" applyFill="1" applyBorder="1" applyAlignment="1">
      <alignment horizontal="center" vertical="top"/>
    </xf>
    <xf numFmtId="0" fontId="22" fillId="8" borderId="20" xfId="18" applyFont="1" applyFill="1" applyBorder="1" applyAlignment="1">
      <alignment horizontal="center" vertical="top"/>
    </xf>
    <xf numFmtId="0" fontId="22" fillId="8" borderId="37" xfId="18" applyFont="1" applyFill="1" applyBorder="1" applyAlignment="1">
      <alignment horizontal="center" vertical="top"/>
    </xf>
    <xf numFmtId="0" fontId="22" fillId="12" borderId="18" xfId="5" applyNumberFormat="1" applyFont="1" applyFill="1" applyBorder="1" applyAlignment="1">
      <alignment wrapText="1"/>
    </xf>
    <xf numFmtId="0" fontId="22" fillId="12" borderId="33" xfId="5" applyFont="1" applyFill="1" applyBorder="1" applyAlignment="1"/>
    <xf numFmtId="0" fontId="22" fillId="17" borderId="0" xfId="0" applyNumberFormat="1" applyFont="1" applyFill="1" applyAlignment="1">
      <alignment vertical="center" wrapText="1"/>
    </xf>
    <xf numFmtId="0" fontId="22" fillId="0" borderId="0" xfId="0" applyFont="1" applyFill="1" applyBorder="1" applyAlignment="1">
      <alignment horizontal="center" vertical="top"/>
    </xf>
    <xf numFmtId="43" fontId="22" fillId="0" borderId="0" xfId="1" applyFont="1" applyAlignment="1">
      <alignment vertical="center" wrapText="1"/>
    </xf>
    <xf numFmtId="0" fontId="22" fillId="0" borderId="0" xfId="0" applyNumberFormat="1" applyFont="1" applyFill="1" applyBorder="1" applyAlignment="1">
      <alignment horizontal="left" vertical="center" wrapText="1"/>
    </xf>
    <xf numFmtId="0" fontId="22" fillId="0" borderId="34" xfId="0" applyNumberFormat="1" applyFont="1" applyFill="1" applyBorder="1" applyAlignment="1">
      <alignment vertical="center"/>
    </xf>
    <xf numFmtId="0" fontId="22" fillId="0" borderId="38" xfId="0" applyNumberFormat="1" applyFont="1" applyFill="1" applyBorder="1" applyAlignment="1">
      <alignment horizontal="center" vertical="center" wrapText="1"/>
    </xf>
    <xf numFmtId="0" fontId="22" fillId="0" borderId="39" xfId="0" applyNumberFormat="1" applyFont="1" applyFill="1" applyBorder="1" applyAlignment="1">
      <alignment horizontal="left" vertical="center" wrapText="1"/>
    </xf>
    <xf numFmtId="0" fontId="22" fillId="0" borderId="40" xfId="0" applyNumberFormat="1" applyFont="1" applyFill="1" applyBorder="1" applyAlignment="1">
      <alignment vertical="center"/>
    </xf>
    <xf numFmtId="0" fontId="22" fillId="0" borderId="41" xfId="18" applyFont="1" applyFill="1" applyBorder="1" applyAlignment="1">
      <alignment horizontal="center" vertical="top"/>
    </xf>
    <xf numFmtId="0" fontId="22" fillId="0" borderId="42" xfId="18" applyFont="1" applyFill="1" applyBorder="1" applyAlignment="1">
      <alignment horizontal="center" vertical="top"/>
    </xf>
    <xf numFmtId="0" fontId="22" fillId="0" borderId="43" xfId="18" applyFont="1" applyFill="1" applyBorder="1" applyAlignment="1">
      <alignment horizontal="center" vertical="top"/>
    </xf>
    <xf numFmtId="43" fontId="22" fillId="12" borderId="44" xfId="1" applyFont="1" applyFill="1" applyBorder="1" applyAlignment="1">
      <alignment vertical="center" wrapText="1"/>
    </xf>
    <xf numFmtId="0" fontId="22" fillId="0" borderId="45" xfId="18" applyFont="1" applyFill="1" applyBorder="1" applyAlignment="1">
      <alignment horizontal="center" vertical="top"/>
    </xf>
    <xf numFmtId="0" fontId="22" fillId="8" borderId="0" xfId="0" applyNumberFormat="1" applyFont="1" applyFill="1" applyAlignment="1">
      <alignment horizontal="left" vertical="center" wrapText="1"/>
    </xf>
    <xf numFmtId="0" fontId="22" fillId="8" borderId="0" xfId="0" applyNumberFormat="1" applyFont="1" applyFill="1" applyAlignment="1">
      <alignment vertical="center"/>
    </xf>
    <xf numFmtId="43" fontId="22" fillId="8" borderId="0" xfId="1" applyFont="1" applyFill="1" applyAlignment="1">
      <alignment vertical="center" wrapText="1"/>
    </xf>
    <xf numFmtId="0" fontId="22" fillId="8" borderId="0" xfId="1" applyNumberFormat="1" applyFont="1" applyFill="1" applyAlignment="1">
      <alignment vertical="center" wrapText="1"/>
    </xf>
    <xf numFmtId="0" fontId="22" fillId="0" borderId="0" xfId="0" applyNumberFormat="1" applyFont="1" applyFill="1" applyAlignment="1">
      <alignment horizontal="left" vertical="center" wrapText="1"/>
    </xf>
    <xf numFmtId="0" fontId="22" fillId="0" borderId="0" xfId="0" applyNumberFormat="1" applyFont="1" applyFill="1" applyAlignment="1">
      <alignment vertical="center"/>
    </xf>
    <xf numFmtId="43" fontId="22" fillId="0" borderId="0" xfId="1" applyFont="1" applyFill="1" applyAlignment="1">
      <alignment vertical="center" wrapText="1"/>
    </xf>
    <xf numFmtId="0" fontId="22" fillId="0" borderId="0" xfId="1" applyNumberFormat="1" applyFont="1" applyFill="1" applyAlignment="1">
      <alignment vertical="center" wrapText="1"/>
    </xf>
    <xf numFmtId="0" fontId="22" fillId="0" borderId="0" xfId="0" applyFont="1" applyFill="1" applyAlignment="1">
      <alignment horizontal="center"/>
    </xf>
    <xf numFmtId="2" fontId="22" fillId="0" borderId="0" xfId="0" applyNumberFormat="1" applyFont="1" applyFill="1" applyAlignment="1"/>
    <xf numFmtId="0" fontId="22" fillId="0" borderId="0" xfId="0" applyNumberFormat="1" applyFont="1" applyFill="1" applyAlignment="1"/>
    <xf numFmtId="189" fontId="22" fillId="0" borderId="0" xfId="1" applyNumberFormat="1" applyFont="1" applyFill="1" applyAlignment="1">
      <alignment horizontal="right"/>
    </xf>
    <xf numFmtId="0" fontId="22" fillId="0" borderId="0" xfId="0" applyFont="1" applyFill="1"/>
    <xf numFmtId="0" fontId="22" fillId="19" borderId="3" xfId="0" applyFont="1" applyFill="1" applyBorder="1" applyAlignment="1">
      <alignment horizontal="center"/>
    </xf>
    <xf numFmtId="2" fontId="22" fillId="2" borderId="2" xfId="7" applyNumberFormat="1" applyFont="1" applyFill="1" applyBorder="1" applyAlignment="1">
      <alignment horizontal="center"/>
    </xf>
    <xf numFmtId="0" fontId="22" fillId="2" borderId="2" xfId="7" applyFont="1" applyFill="1" applyBorder="1" applyAlignment="1">
      <alignment horizontal="center"/>
    </xf>
    <xf numFmtId="189" fontId="22" fillId="2" borderId="2" xfId="6" applyNumberFormat="1" applyFont="1" applyFill="1" applyBorder="1" applyAlignment="1">
      <alignment horizontal="right"/>
    </xf>
    <xf numFmtId="0" fontId="22" fillId="10" borderId="0" xfId="0" applyFont="1" applyFill="1" applyAlignment="1"/>
    <xf numFmtId="0" fontId="22" fillId="4" borderId="2" xfId="0" applyFont="1" applyFill="1" applyBorder="1" applyAlignment="1">
      <alignment horizontal="center"/>
    </xf>
    <xf numFmtId="2" fontId="22" fillId="4" borderId="2" xfId="5" applyNumberFormat="1" applyFont="1" applyFill="1" applyBorder="1" applyAlignment="1">
      <alignment wrapText="1"/>
    </xf>
    <xf numFmtId="0" fontId="22" fillId="4" borderId="2" xfId="5" applyFont="1" applyFill="1" applyBorder="1" applyAlignment="1"/>
    <xf numFmtId="189" fontId="22" fillId="0" borderId="2" xfId="7" applyNumberFormat="1" applyFont="1" applyFill="1" applyBorder="1" applyAlignment="1">
      <alignment horizontal="right"/>
    </xf>
    <xf numFmtId="189" fontId="22" fillId="0" borderId="2" xfId="1" applyNumberFormat="1" applyFont="1" applyFill="1" applyBorder="1" applyAlignment="1">
      <alignment horizontal="right"/>
    </xf>
    <xf numFmtId="189" fontId="22" fillId="0" borderId="2" xfId="0" applyNumberFormat="1" applyFont="1" applyFill="1" applyBorder="1" applyAlignment="1">
      <alignment horizontal="right"/>
    </xf>
    <xf numFmtId="0" fontId="22" fillId="7" borderId="0" xfId="0" applyFont="1" applyFill="1"/>
    <xf numFmtId="0" fontId="22" fillId="17" borderId="0" xfId="0" applyFont="1" applyFill="1"/>
    <xf numFmtId="0" fontId="22" fillId="12" borderId="0" xfId="0" applyFont="1" applyFill="1"/>
    <xf numFmtId="0" fontId="22" fillId="8" borderId="2" xfId="0" applyFont="1" applyFill="1" applyBorder="1" applyAlignment="1">
      <alignment horizontal="center"/>
    </xf>
    <xf numFmtId="2" fontId="22" fillId="8" borderId="2" xfId="5" applyNumberFormat="1" applyFont="1" applyFill="1" applyBorder="1" applyAlignment="1">
      <alignment wrapText="1"/>
    </xf>
    <xf numFmtId="0" fontId="22" fillId="8" borderId="2" xfId="5" applyFont="1" applyFill="1" applyBorder="1" applyAlignment="1"/>
    <xf numFmtId="0" fontId="22" fillId="8" borderId="0" xfId="0" applyFont="1" applyFill="1"/>
    <xf numFmtId="0" fontId="22" fillId="20" borderId="0" xfId="0" applyFont="1" applyFill="1"/>
    <xf numFmtId="0" fontId="22" fillId="21" borderId="0" xfId="0" applyFont="1" applyFill="1"/>
    <xf numFmtId="0" fontId="22" fillId="22" borderId="0" xfId="0" applyFont="1" applyFill="1"/>
    <xf numFmtId="186" fontId="22" fillId="4" borderId="2" xfId="5" applyNumberFormat="1" applyFont="1" applyFill="1" applyBorder="1" applyAlignment="1">
      <alignment horizontal="left" wrapText="1"/>
    </xf>
    <xf numFmtId="0" fontId="22" fillId="23" borderId="2" xfId="0" applyFont="1" applyFill="1" applyBorder="1" applyAlignment="1">
      <alignment horizontal="center"/>
    </xf>
    <xf numFmtId="2" fontId="22" fillId="23" borderId="18" xfId="5" applyNumberFormat="1" applyFont="1" applyFill="1" applyBorder="1" applyAlignment="1">
      <alignment wrapText="1"/>
    </xf>
    <xf numFmtId="0" fontId="22" fillId="23" borderId="33" xfId="5" applyFont="1" applyFill="1" applyBorder="1" applyAlignment="1"/>
    <xf numFmtId="0" fontId="22" fillId="23" borderId="0" xfId="0" applyFont="1" applyFill="1"/>
    <xf numFmtId="0" fontId="22" fillId="24" borderId="0" xfId="0" applyFont="1" applyFill="1"/>
    <xf numFmtId="0" fontId="22" fillId="25" borderId="0" xfId="0" applyFont="1" applyFill="1"/>
    <xf numFmtId="0" fontId="21" fillId="0" borderId="0" xfId="0" applyFont="1" applyFill="1"/>
    <xf numFmtId="0" fontId="22" fillId="26" borderId="0" xfId="0" applyFont="1" applyFill="1"/>
    <xf numFmtId="0" fontId="22" fillId="0" borderId="0" xfId="0" applyFont="1" applyFill="1" applyBorder="1"/>
    <xf numFmtId="2" fontId="22" fillId="4" borderId="2" xfId="0" applyNumberFormat="1" applyFont="1" applyFill="1" applyBorder="1" applyAlignment="1"/>
    <xf numFmtId="0" fontId="22" fillId="4" borderId="2" xfId="0" applyNumberFormat="1" applyFont="1" applyFill="1" applyBorder="1" applyAlignment="1"/>
    <xf numFmtId="2" fontId="22" fillId="0" borderId="2" xfId="0" applyNumberFormat="1" applyFont="1" applyFill="1" applyBorder="1" applyAlignment="1"/>
    <xf numFmtId="0" fontId="22" fillId="0" borderId="2" xfId="0" applyNumberFormat="1" applyFont="1" applyFill="1" applyBorder="1" applyAlignment="1"/>
    <xf numFmtId="189" fontId="22" fillId="0" borderId="0" xfId="0" applyNumberFormat="1" applyFont="1" applyFill="1" applyAlignment="1">
      <alignment horizontal="right"/>
    </xf>
    <xf numFmtId="0" fontId="32" fillId="0" borderId="0" xfId="3" applyFont="1" applyFill="1" applyAlignment="1">
      <alignment horizontal="left"/>
    </xf>
    <xf numFmtId="0" fontId="32" fillId="0" borderId="2" xfId="3" applyFont="1" applyFill="1" applyBorder="1" applyAlignment="1">
      <alignment horizontal="left"/>
    </xf>
    <xf numFmtId="0" fontId="32" fillId="0" borderId="0" xfId="3" applyFont="1"/>
    <xf numFmtId="0" fontId="33" fillId="0" borderId="0" xfId="3" applyFont="1" applyFill="1" applyAlignment="1">
      <alignment horizontal="left"/>
    </xf>
    <xf numFmtId="0" fontId="18" fillId="0" borderId="0" xfId="3" applyFont="1" applyFill="1" applyAlignment="1">
      <alignment horizontal="left"/>
    </xf>
    <xf numFmtId="0" fontId="18" fillId="0" borderId="2" xfId="3" applyFont="1" applyFill="1" applyBorder="1" applyAlignment="1">
      <alignment horizontal="left"/>
    </xf>
    <xf numFmtId="0" fontId="18" fillId="0" borderId="2" xfId="3" applyFont="1" applyFill="1" applyBorder="1" applyAlignment="1">
      <alignment horizontal="left" wrapText="1"/>
    </xf>
    <xf numFmtId="0" fontId="72" fillId="0" borderId="2" xfId="3" applyFont="1" applyFill="1" applyBorder="1" applyAlignment="1">
      <alignment horizontal="left" wrapText="1"/>
    </xf>
    <xf numFmtId="0" fontId="32" fillId="0" borderId="46" xfId="3" applyFont="1" applyBorder="1"/>
    <xf numFmtId="0" fontId="18" fillId="8" borderId="2" xfId="3" applyFont="1" applyFill="1" applyBorder="1" applyAlignment="1">
      <alignment horizontal="left"/>
    </xf>
    <xf numFmtId="0" fontId="18" fillId="8" borderId="2" xfId="3" applyFont="1" applyFill="1" applyBorder="1" applyAlignment="1">
      <alignment horizontal="left" wrapText="1"/>
    </xf>
    <xf numFmtId="0" fontId="72" fillId="8" borderId="2" xfId="3" applyFont="1" applyFill="1" applyBorder="1" applyAlignment="1">
      <alignment horizontal="left" wrapText="1"/>
    </xf>
    <xf numFmtId="0" fontId="18" fillId="4" borderId="0" xfId="3" applyFont="1" applyFill="1" applyAlignment="1">
      <alignment horizontal="left"/>
    </xf>
    <xf numFmtId="0" fontId="32" fillId="4" borderId="46" xfId="3" applyFont="1" applyFill="1" applyBorder="1"/>
    <xf numFmtId="0" fontId="22" fillId="0" borderId="0" xfId="0" applyFont="1" applyFill="1" applyAlignment="1"/>
    <xf numFmtId="0" fontId="22" fillId="4" borderId="2" xfId="0" applyFont="1" applyFill="1" applyBorder="1"/>
    <xf numFmtId="0" fontId="22" fillId="4" borderId="2" xfId="5" applyFont="1" applyFill="1" applyBorder="1"/>
    <xf numFmtId="189" fontId="69" fillId="0" borderId="2" xfId="0" applyNumberFormat="1" applyFont="1" applyBorder="1" applyAlignment="1">
      <alignment horizontal="center"/>
    </xf>
    <xf numFmtId="0" fontId="22" fillId="0" borderId="2" xfId="0" applyFont="1" applyBorder="1"/>
    <xf numFmtId="2" fontId="22" fillId="0" borderId="2" xfId="5" applyNumberFormat="1" applyFont="1" applyBorder="1" applyAlignment="1">
      <alignment wrapText="1"/>
    </xf>
    <xf numFmtId="0" fontId="22" fillId="0" borderId="2" xfId="5" applyFont="1" applyBorder="1"/>
    <xf numFmtId="0" fontId="72" fillId="8" borderId="2" xfId="0" applyFont="1" applyFill="1" applyBorder="1"/>
    <xf numFmtId="189" fontId="69" fillId="8" borderId="2" xfId="0" applyNumberFormat="1" applyFont="1" applyFill="1" applyBorder="1" applyAlignment="1">
      <alignment horizontal="center"/>
    </xf>
    <xf numFmtId="0" fontId="72" fillId="8" borderId="0" xfId="0" applyFont="1" applyFill="1"/>
    <xf numFmtId="189" fontId="73" fillId="8" borderId="2" xfId="0" applyNumberFormat="1" applyFont="1" applyFill="1" applyBorder="1" applyAlignment="1">
      <alignment horizontal="center"/>
    </xf>
    <xf numFmtId="0" fontId="22" fillId="8" borderId="2" xfId="0" applyFont="1" applyFill="1" applyBorder="1"/>
    <xf numFmtId="0" fontId="22" fillId="0" borderId="2" xfId="0" applyFont="1" applyFill="1" applyBorder="1"/>
    <xf numFmtId="2" fontId="22" fillId="0" borderId="2" xfId="5" applyNumberFormat="1" applyFont="1" applyFill="1" applyBorder="1" applyAlignment="1">
      <alignment wrapText="1"/>
    </xf>
    <xf numFmtId="0" fontId="22" fillId="0" borderId="2" xfId="5" applyFont="1" applyFill="1" applyBorder="1"/>
    <xf numFmtId="0" fontId="22" fillId="23" borderId="2" xfId="0" applyFont="1" applyFill="1" applyBorder="1"/>
    <xf numFmtId="2" fontId="22" fillId="23" borderId="2" xfId="5" applyNumberFormat="1" applyFont="1" applyFill="1" applyBorder="1" applyAlignment="1">
      <alignment wrapText="1"/>
    </xf>
    <xf numFmtId="0" fontId="22" fillId="23" borderId="2" xfId="5" applyFont="1" applyFill="1" applyBorder="1"/>
    <xf numFmtId="0" fontId="21" fillId="4" borderId="2" xfId="0" applyFont="1" applyFill="1" applyBorder="1"/>
    <xf numFmtId="2" fontId="22" fillId="4" borderId="2" xfId="0" applyNumberFormat="1" applyFont="1" applyFill="1" applyBorder="1"/>
    <xf numFmtId="0" fontId="34" fillId="0" borderId="0" xfId="0" applyFont="1" applyFill="1" applyAlignment="1"/>
    <xf numFmtId="2" fontId="34" fillId="0" borderId="0" xfId="0" applyNumberFormat="1" applyFont="1" applyFill="1" applyAlignment="1"/>
    <xf numFmtId="0" fontId="34" fillId="12" borderId="6" xfId="0" applyNumberFormat="1" applyFont="1" applyFill="1" applyBorder="1" applyAlignment="1"/>
    <xf numFmtId="189" fontId="34" fillId="12" borderId="6" xfId="1" applyNumberFormat="1" applyFont="1" applyFill="1" applyBorder="1" applyAlignment="1">
      <alignment horizontal="right"/>
    </xf>
    <xf numFmtId="213" fontId="34" fillId="12" borderId="6" xfId="1" applyNumberFormat="1" applyFont="1" applyFill="1" applyBorder="1" applyAlignment="1">
      <alignment horizontal="right"/>
    </xf>
    <xf numFmtId="0" fontId="34" fillId="0" borderId="0" xfId="0" applyFont="1" applyFill="1"/>
    <xf numFmtId="0" fontId="35" fillId="0" borderId="0" xfId="0" applyFont="1" applyFill="1" applyAlignment="1"/>
    <xf numFmtId="2" fontId="35" fillId="0" borderId="0" xfId="0" applyNumberFormat="1" applyFont="1" applyFill="1" applyAlignment="1"/>
    <xf numFmtId="0" fontId="34" fillId="8" borderId="6" xfId="0" applyNumberFormat="1" applyFont="1" applyFill="1" applyBorder="1" applyAlignment="1"/>
    <xf numFmtId="189" fontId="34" fillId="8" borderId="6" xfId="1" applyNumberFormat="1" applyFont="1" applyFill="1" applyBorder="1" applyAlignment="1">
      <alignment horizontal="right"/>
    </xf>
    <xf numFmtId="213" fontId="34" fillId="8" borderId="6" xfId="1" applyNumberFormat="1" applyFont="1" applyFill="1" applyBorder="1" applyAlignment="1">
      <alignment horizontal="right"/>
    </xf>
    <xf numFmtId="0" fontId="35" fillId="0" borderId="0" xfId="0" applyFont="1" applyFill="1"/>
    <xf numFmtId="0" fontId="77" fillId="8" borderId="9" xfId="0" applyNumberFormat="1" applyFont="1" applyFill="1" applyBorder="1" applyAlignment="1"/>
    <xf numFmtId="1" fontId="77" fillId="8" borderId="9" xfId="1" applyNumberFormat="1" applyFont="1" applyFill="1" applyBorder="1" applyAlignment="1">
      <alignment horizontal="right"/>
    </xf>
    <xf numFmtId="0" fontId="34" fillId="7" borderId="47" xfId="0" applyNumberFormat="1" applyFont="1" applyFill="1" applyBorder="1" applyAlignment="1"/>
    <xf numFmtId="0" fontId="30" fillId="7" borderId="15" xfId="0" applyFont="1" applyFill="1" applyBorder="1" applyAlignment="1">
      <alignment horizontal="center"/>
    </xf>
    <xf numFmtId="2" fontId="36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wrapText="1"/>
    </xf>
    <xf numFmtId="0" fontId="78" fillId="0" borderId="0" xfId="0" applyNumberFormat="1" applyFont="1" applyAlignment="1">
      <alignment horizontal="right"/>
    </xf>
    <xf numFmtId="0" fontId="78" fillId="0" borderId="0" xfId="0" applyFont="1" applyAlignment="1">
      <alignment horizontal="right"/>
    </xf>
    <xf numFmtId="0" fontId="78" fillId="0" borderId="0" xfId="0" applyFont="1"/>
    <xf numFmtId="2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wrapText="1"/>
    </xf>
    <xf numFmtId="0" fontId="36" fillId="0" borderId="0" xfId="0" applyNumberFormat="1" applyFont="1" applyAlignment="1">
      <alignment horizontal="center" vertical="center"/>
    </xf>
    <xf numFmtId="0" fontId="36" fillId="17" borderId="0" xfId="0" applyFont="1" applyFill="1" applyAlignment="1">
      <alignment horizontal="center" wrapText="1"/>
    </xf>
    <xf numFmtId="0" fontId="36" fillId="17" borderId="2" xfId="1" applyNumberFormat="1" applyFont="1" applyFill="1" applyBorder="1" applyAlignment="1">
      <alignment horizontal="right"/>
    </xf>
    <xf numFmtId="17" fontId="36" fillId="17" borderId="2" xfId="1" applyNumberFormat="1" applyFont="1" applyFill="1" applyBorder="1" applyAlignment="1">
      <alignment horizontal="right"/>
    </xf>
    <xf numFmtId="0" fontId="36" fillId="8" borderId="0" xfId="0" applyFont="1" applyFill="1" applyAlignment="1">
      <alignment wrapText="1"/>
    </xf>
    <xf numFmtId="2" fontId="78" fillId="0" borderId="0" xfId="0" applyNumberFormat="1" applyFont="1" applyAlignment="1">
      <alignment horizontal="right"/>
    </xf>
    <xf numFmtId="192" fontId="36" fillId="0" borderId="0" xfId="0" applyNumberFormat="1" applyFont="1" applyAlignment="1">
      <alignment horizontal="center" vertical="center"/>
    </xf>
    <xf numFmtId="2" fontId="78" fillId="0" borderId="0" xfId="1" applyNumberFormat="1" applyFont="1" applyAlignment="1">
      <alignment horizontal="right"/>
    </xf>
    <xf numFmtId="192" fontId="36" fillId="0" borderId="0" xfId="0" applyNumberFormat="1" applyFont="1" applyAlignment="1">
      <alignment horizontal="left" wrapText="1"/>
    </xf>
    <xf numFmtId="0" fontId="36" fillId="8" borderId="48" xfId="0" applyFont="1" applyFill="1" applyBorder="1" applyAlignment="1">
      <alignment horizontal="center" wrapText="1"/>
    </xf>
    <xf numFmtId="2" fontId="78" fillId="8" borderId="48" xfId="0" applyNumberFormat="1" applyFont="1" applyFill="1" applyBorder="1" applyAlignment="1">
      <alignment horizontal="right"/>
    </xf>
    <xf numFmtId="2" fontId="36" fillId="4" borderId="0" xfId="0" applyNumberFormat="1" applyFont="1" applyFill="1" applyAlignment="1">
      <alignment horizontal="center" vertical="center"/>
    </xf>
    <xf numFmtId="0" fontId="36" fillId="4" borderId="0" xfId="0" applyFont="1" applyFill="1" applyBorder="1" applyAlignment="1">
      <alignment horizontal="center" wrapText="1"/>
    </xf>
    <xf numFmtId="0" fontId="36" fillId="24" borderId="0" xfId="0" applyFont="1" applyFill="1" applyAlignment="1">
      <alignment wrapText="1"/>
    </xf>
    <xf numFmtId="0" fontId="36" fillId="24" borderId="48" xfId="0" applyFont="1" applyFill="1" applyBorder="1" applyAlignment="1">
      <alignment horizontal="center" wrapText="1"/>
    </xf>
    <xf numFmtId="2" fontId="78" fillId="24" borderId="48" xfId="0" applyNumberFormat="1" applyFont="1" applyFill="1" applyBorder="1" applyAlignment="1">
      <alignment horizontal="right"/>
    </xf>
    <xf numFmtId="2" fontId="78" fillId="4" borderId="0" xfId="0" applyNumberFormat="1" applyFont="1" applyFill="1" applyBorder="1" applyAlignment="1">
      <alignment horizontal="right"/>
    </xf>
    <xf numFmtId="0" fontId="78" fillId="4" borderId="0" xfId="0" applyFont="1" applyFill="1"/>
    <xf numFmtId="0" fontId="36" fillId="0" borderId="0" xfId="0" applyNumberFormat="1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wrapText="1"/>
    </xf>
    <xf numFmtId="0" fontId="36" fillId="0" borderId="0" xfId="0" applyNumberFormat="1" applyFont="1" applyBorder="1" applyAlignment="1">
      <alignment horizontal="center" vertical="center"/>
    </xf>
    <xf numFmtId="192" fontId="36" fillId="0" borderId="0" xfId="0" applyNumberFormat="1" applyFont="1" applyBorder="1" applyAlignment="1">
      <alignment horizontal="left" wrapText="1"/>
    </xf>
    <xf numFmtId="2" fontId="36" fillId="0" borderId="0" xfId="0" applyNumberFormat="1" applyFont="1" applyBorder="1" applyAlignment="1">
      <alignment horizontal="left" wrapText="1"/>
    </xf>
    <xf numFmtId="0" fontId="36" fillId="0" borderId="0" xfId="7" applyFont="1" applyFill="1" applyBorder="1" applyAlignment="1">
      <alignment wrapText="1"/>
    </xf>
    <xf numFmtId="192" fontId="36" fillId="0" borderId="0" xfId="0" applyNumberFormat="1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left" wrapText="1"/>
    </xf>
    <xf numFmtId="0" fontId="36" fillId="0" borderId="0" xfId="0" applyFont="1" applyFill="1" applyBorder="1" applyAlignment="1">
      <alignment wrapText="1"/>
    </xf>
    <xf numFmtId="0" fontId="36" fillId="27" borderId="47" xfId="0" applyFont="1" applyFill="1" applyBorder="1" applyAlignment="1">
      <alignment horizontal="center" wrapText="1"/>
    </xf>
    <xf numFmtId="2" fontId="78" fillId="27" borderId="48" xfId="0" applyNumberFormat="1" applyFont="1" applyFill="1" applyBorder="1" applyAlignment="1">
      <alignment horizontal="right"/>
    </xf>
    <xf numFmtId="0" fontId="36" fillId="8" borderId="0" xfId="0" applyNumberFormat="1" applyFont="1" applyFill="1" applyAlignment="1">
      <alignment horizontal="center" vertical="center"/>
    </xf>
    <xf numFmtId="0" fontId="79" fillId="8" borderId="0" xfId="0" applyFont="1" applyFill="1" applyAlignment="1">
      <alignment wrapText="1"/>
    </xf>
    <xf numFmtId="2" fontId="78" fillId="8" borderId="0" xfId="0" applyNumberFormat="1" applyFont="1" applyFill="1" applyAlignment="1">
      <alignment horizontal="right"/>
    </xf>
    <xf numFmtId="43" fontId="36" fillId="8" borderId="0" xfId="0" applyNumberFormat="1" applyFont="1" applyFill="1" applyAlignment="1">
      <alignment wrapText="1"/>
    </xf>
    <xf numFmtId="2" fontId="36" fillId="8" borderId="0" xfId="0" applyNumberFormat="1" applyFont="1" applyFill="1" applyAlignment="1">
      <alignment horizontal="center" vertical="center"/>
    </xf>
    <xf numFmtId="0" fontId="36" fillId="8" borderId="0" xfId="0" applyFont="1" applyFill="1" applyBorder="1" applyAlignment="1">
      <alignment horizontal="center" wrapText="1"/>
    </xf>
    <xf numFmtId="0" fontId="36" fillId="4" borderId="0" xfId="0" applyNumberFormat="1" applyFont="1" applyFill="1" applyAlignment="1">
      <alignment horizontal="center" vertical="center"/>
    </xf>
    <xf numFmtId="0" fontId="36" fillId="12" borderId="0" xfId="0" applyFont="1" applyFill="1" applyAlignment="1">
      <alignment wrapText="1"/>
    </xf>
    <xf numFmtId="0" fontId="36" fillId="0" borderId="0" xfId="0" applyFont="1" applyAlignment="1">
      <alignment horizontal="center" vertical="center"/>
    </xf>
    <xf numFmtId="2" fontId="36" fillId="0" borderId="0" xfId="0" applyNumberFormat="1" applyFont="1" applyFill="1" applyAlignment="1">
      <alignment horizontal="center" vertical="center"/>
    </xf>
    <xf numFmtId="0" fontId="36" fillId="0" borderId="0" xfId="0" applyFont="1" applyFill="1" applyAlignment="1">
      <alignment wrapText="1"/>
    </xf>
    <xf numFmtId="2" fontId="78" fillId="0" borderId="0" xfId="0" applyNumberFormat="1" applyFont="1" applyFill="1" applyAlignment="1">
      <alignment horizontal="right"/>
    </xf>
    <xf numFmtId="2" fontId="78" fillId="8" borderId="48" xfId="1" applyNumberFormat="1" applyFont="1" applyFill="1" applyBorder="1" applyAlignment="1">
      <alignment horizontal="right"/>
    </xf>
    <xf numFmtId="0" fontId="36" fillId="0" borderId="0" xfId="0" applyNumberFormat="1" applyFont="1" applyFill="1" applyAlignment="1">
      <alignment horizontal="center" vertical="center"/>
    </xf>
    <xf numFmtId="0" fontId="36" fillId="5" borderId="0" xfId="0" applyFont="1" applyFill="1" applyAlignment="1">
      <alignment wrapText="1"/>
    </xf>
    <xf numFmtId="2" fontId="36" fillId="0" borderId="0" xfId="0" applyNumberFormat="1" applyFont="1" applyAlignment="1">
      <alignment horizontal="left" wrapText="1"/>
    </xf>
    <xf numFmtId="0" fontId="36" fillId="27" borderId="48" xfId="0" applyFont="1" applyFill="1" applyBorder="1" applyAlignment="1">
      <alignment horizontal="center" wrapText="1"/>
    </xf>
    <xf numFmtId="1" fontId="36" fillId="0" borderId="0" xfId="0" applyNumberFormat="1" applyFont="1" applyAlignment="1">
      <alignment horizontal="center" vertical="center"/>
    </xf>
    <xf numFmtId="0" fontId="36" fillId="4" borderId="0" xfId="0" applyFont="1" applyFill="1" applyAlignment="1">
      <alignment wrapText="1"/>
    </xf>
    <xf numFmtId="0" fontId="36" fillId="12" borderId="48" xfId="0" applyFont="1" applyFill="1" applyBorder="1" applyAlignment="1">
      <alignment horizontal="center" wrapText="1"/>
    </xf>
    <xf numFmtId="2" fontId="78" fillId="12" borderId="48" xfId="1" applyNumberFormat="1" applyFont="1" applyFill="1" applyBorder="1" applyAlignment="1">
      <alignment horizontal="right"/>
    </xf>
    <xf numFmtId="1" fontId="36" fillId="0" borderId="0" xfId="0" applyNumberFormat="1" applyFont="1" applyFill="1" applyAlignment="1">
      <alignment horizontal="center" vertical="center"/>
    </xf>
    <xf numFmtId="0" fontId="36" fillId="28" borderId="0" xfId="0" applyFont="1" applyFill="1" applyAlignment="1">
      <alignment wrapText="1"/>
    </xf>
    <xf numFmtId="192" fontId="36" fillId="0" borderId="0" xfId="0" applyNumberFormat="1" applyFont="1" applyFill="1" applyAlignment="1">
      <alignment horizontal="center" vertical="center"/>
    </xf>
    <xf numFmtId="2" fontId="36" fillId="0" borderId="2" xfId="0" applyNumberFormat="1" applyFont="1" applyBorder="1" applyAlignment="1">
      <alignment horizontal="center" vertical="center"/>
    </xf>
    <xf numFmtId="0" fontId="36" fillId="5" borderId="48" xfId="0" applyFont="1" applyFill="1" applyBorder="1" applyAlignment="1">
      <alignment horizontal="center" wrapText="1"/>
    </xf>
    <xf numFmtId="2" fontId="78" fillId="5" borderId="48" xfId="1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wrapText="1"/>
    </xf>
    <xf numFmtId="2" fontId="78" fillId="0" borderId="0" xfId="1" applyNumberFormat="1" applyFont="1" applyFill="1" applyBorder="1" applyAlignment="1">
      <alignment horizontal="right"/>
    </xf>
    <xf numFmtId="2" fontId="78" fillId="0" borderId="0" xfId="0" applyNumberFormat="1" applyFont="1" applyFill="1" applyBorder="1" applyAlignment="1">
      <alignment horizontal="right"/>
    </xf>
    <xf numFmtId="0" fontId="78" fillId="0" borderId="0" xfId="0" applyFont="1" applyFill="1"/>
    <xf numFmtId="1" fontId="37" fillId="0" borderId="0" xfId="0" applyNumberFormat="1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wrapText="1"/>
    </xf>
    <xf numFmtId="0" fontId="38" fillId="0" borderId="62" xfId="0" applyFont="1" applyBorder="1" applyAlignment="1">
      <alignment vertical="center"/>
    </xf>
    <xf numFmtId="0" fontId="37" fillId="0" borderId="62" xfId="0" applyNumberFormat="1" applyFont="1" applyFill="1" applyBorder="1" applyAlignment="1">
      <alignment wrapText="1"/>
    </xf>
    <xf numFmtId="2" fontId="80" fillId="4" borderId="62" xfId="1" applyNumberFormat="1" applyFont="1" applyFill="1" applyBorder="1" applyAlignment="1">
      <alignment horizontal="center"/>
    </xf>
    <xf numFmtId="0" fontId="37" fillId="4" borderId="62" xfId="0" applyFont="1" applyFill="1" applyBorder="1" applyAlignment="1">
      <alignment wrapText="1"/>
    </xf>
    <xf numFmtId="0" fontId="37" fillId="0" borderId="62" xfId="0" applyFont="1" applyFill="1" applyBorder="1" applyAlignment="1">
      <alignment wrapText="1"/>
    </xf>
    <xf numFmtId="0" fontId="37" fillId="4" borderId="63" xfId="0" applyFont="1" applyFill="1" applyBorder="1" applyAlignment="1">
      <alignment wrapText="1"/>
    </xf>
    <xf numFmtId="2" fontId="80" fillId="4" borderId="63" xfId="1" applyNumberFormat="1" applyFont="1" applyFill="1" applyBorder="1" applyAlignment="1">
      <alignment horizontal="center"/>
    </xf>
    <xf numFmtId="2" fontId="78" fillId="0" borderId="63" xfId="1" applyNumberFormat="1" applyFont="1" applyBorder="1" applyAlignment="1">
      <alignment horizontal="center"/>
    </xf>
    <xf numFmtId="2" fontId="36" fillId="0" borderId="64" xfId="0" applyNumberFormat="1" applyFont="1" applyBorder="1" applyAlignment="1">
      <alignment horizontal="center" vertical="center"/>
    </xf>
    <xf numFmtId="0" fontId="36" fillId="8" borderId="65" xfId="0" applyFont="1" applyFill="1" applyBorder="1" applyAlignment="1">
      <alignment horizontal="center" wrapText="1"/>
    </xf>
    <xf numFmtId="2" fontId="78" fillId="8" borderId="66" xfId="1" applyNumberFormat="1" applyFont="1" applyFill="1" applyBorder="1" applyAlignment="1">
      <alignment horizontal="center"/>
    </xf>
    <xf numFmtId="2" fontId="78" fillId="8" borderId="65" xfId="1" applyNumberFormat="1" applyFont="1" applyFill="1" applyBorder="1" applyAlignment="1">
      <alignment horizontal="center"/>
    </xf>
    <xf numFmtId="2" fontId="78" fillId="8" borderId="9" xfId="1" applyNumberFormat="1" applyFont="1" applyFill="1" applyBorder="1" applyAlignment="1">
      <alignment horizontal="center"/>
    </xf>
    <xf numFmtId="2" fontId="78" fillId="0" borderId="8" xfId="0" applyNumberFormat="1" applyFont="1" applyBorder="1" applyAlignment="1">
      <alignment horizontal="center"/>
    </xf>
    <xf numFmtId="0" fontId="36" fillId="7" borderId="0" xfId="0" applyFont="1" applyFill="1" applyAlignment="1">
      <alignment wrapText="1"/>
    </xf>
    <xf numFmtId="0" fontId="78" fillId="0" borderId="0" xfId="0" applyNumberFormat="1" applyFont="1" applyAlignment="1">
      <alignment horizontal="center"/>
    </xf>
    <xf numFmtId="0" fontId="79" fillId="5" borderId="0" xfId="0" applyNumberFormat="1" applyFont="1" applyFill="1" applyAlignment="1">
      <alignment horizontal="center"/>
    </xf>
    <xf numFmtId="2" fontId="78" fillId="0" borderId="0" xfId="0" applyNumberFormat="1" applyFont="1" applyAlignment="1">
      <alignment horizontal="center"/>
    </xf>
    <xf numFmtId="0" fontId="36" fillId="12" borderId="0" xfId="0" applyFont="1" applyFill="1" applyBorder="1" applyAlignment="1">
      <alignment horizontal="left" wrapText="1"/>
    </xf>
    <xf numFmtId="0" fontId="36" fillId="12" borderId="65" xfId="0" applyFont="1" applyFill="1" applyBorder="1" applyAlignment="1">
      <alignment horizontal="center" wrapText="1"/>
    </xf>
    <xf numFmtId="0" fontId="36" fillId="24" borderId="48" xfId="0" applyFont="1" applyFill="1" applyBorder="1" applyAlignment="1">
      <alignment wrapText="1"/>
    </xf>
    <xf numFmtId="43" fontId="78" fillId="24" borderId="9" xfId="1" applyFont="1" applyFill="1" applyBorder="1" applyAlignment="1">
      <alignment horizontal="right"/>
    </xf>
    <xf numFmtId="0" fontId="36" fillId="18" borderId="47" xfId="0" applyFont="1" applyFill="1" applyBorder="1" applyAlignment="1">
      <alignment wrapText="1"/>
    </xf>
    <xf numFmtId="2" fontId="78" fillId="18" borderId="47" xfId="0" applyNumberFormat="1" applyFont="1" applyFill="1" applyBorder="1" applyAlignment="1">
      <alignment horizontal="right"/>
    </xf>
    <xf numFmtId="43" fontId="78" fillId="18" borderId="47" xfId="0" applyNumberFormat="1" applyFont="1" applyFill="1" applyBorder="1" applyAlignment="1">
      <alignment horizontal="right"/>
    </xf>
    <xf numFmtId="0" fontId="21" fillId="0" borderId="0" xfId="0" applyNumberFormat="1" applyFont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2" xfId="0" applyNumberFormat="1" applyFont="1" applyBorder="1" applyAlignment="1">
      <alignment horizontal="center" vertical="center" wrapText="1"/>
    </xf>
    <xf numFmtId="189" fontId="21" fillId="0" borderId="2" xfId="0" applyNumberFormat="1" applyFont="1" applyBorder="1" applyAlignment="1">
      <alignment horizontal="left" vertical="center" wrapText="1"/>
    </xf>
    <xf numFmtId="189" fontId="21" fillId="10" borderId="2" xfId="1" applyNumberFormat="1" applyFont="1" applyFill="1" applyBorder="1" applyAlignment="1">
      <alignment horizontal="center" vertical="center" wrapText="1"/>
    </xf>
    <xf numFmtId="0" fontId="69" fillId="0" borderId="2" xfId="0" applyNumberFormat="1" applyFont="1" applyBorder="1" applyAlignment="1">
      <alignment horizontal="center" vertical="center" wrapText="1"/>
    </xf>
    <xf numFmtId="189" fontId="21" fillId="0" borderId="2" xfId="0" applyNumberFormat="1" applyFont="1" applyBorder="1" applyAlignment="1">
      <alignment horizontal="center" vertical="center" wrapText="1"/>
    </xf>
    <xf numFmtId="189" fontId="74" fillId="10" borderId="2" xfId="1" applyNumberFormat="1" applyFont="1" applyFill="1" applyBorder="1" applyAlignment="1">
      <alignment horizontal="center"/>
    </xf>
    <xf numFmtId="189" fontId="74" fillId="10" borderId="6" xfId="1" applyNumberFormat="1" applyFont="1" applyFill="1" applyBorder="1" applyAlignment="1">
      <alignment horizontal="center"/>
    </xf>
    <xf numFmtId="0" fontId="72" fillId="4" borderId="2" xfId="1" applyNumberFormat="1" applyFont="1" applyFill="1" applyBorder="1" applyAlignment="1">
      <alignment horizontal="center" vertical="center" wrapText="1"/>
    </xf>
    <xf numFmtId="0" fontId="78" fillId="12" borderId="67" xfId="0" applyFont="1" applyFill="1" applyBorder="1"/>
    <xf numFmtId="0" fontId="80" fillId="12" borderId="0" xfId="0" applyFont="1" applyFill="1"/>
    <xf numFmtId="0" fontId="80" fillId="0" borderId="0" xfId="0" applyFont="1" applyAlignment="1">
      <alignment horizontal="left" wrapText="1"/>
    </xf>
    <xf numFmtId="0" fontId="20" fillId="3" borderId="9" xfId="0" applyFont="1" applyFill="1" applyBorder="1" applyAlignment="1">
      <alignment horizontal="center"/>
    </xf>
    <xf numFmtId="0" fontId="78" fillId="0" borderId="67" xfId="0" applyFont="1" applyBorder="1"/>
    <xf numFmtId="0" fontId="80" fillId="0" borderId="0" xfId="0" applyFont="1"/>
    <xf numFmtId="0" fontId="78" fillId="0" borderId="67" xfId="0" applyFont="1" applyFill="1" applyBorder="1"/>
    <xf numFmtId="0" fontId="80" fillId="0" borderId="0" xfId="0" applyFont="1" applyFill="1"/>
    <xf numFmtId="0" fontId="80" fillId="0" borderId="0" xfId="0" applyFont="1" applyFill="1" applyAlignment="1">
      <alignment horizontal="left" wrapText="1"/>
    </xf>
    <xf numFmtId="0" fontId="72" fillId="12" borderId="2" xfId="1" applyNumberFormat="1" applyFont="1" applyFill="1" applyBorder="1" applyAlignment="1">
      <alignment horizontal="center" vertical="center" wrapText="1"/>
    </xf>
    <xf numFmtId="189" fontId="72" fillId="12" borderId="0" xfId="1" applyNumberFormat="1" applyFont="1" applyFill="1" applyAlignment="1">
      <alignment vertical="center" wrapText="1"/>
    </xf>
    <xf numFmtId="0" fontId="79" fillId="0" borderId="67" xfId="0" applyFont="1" applyBorder="1"/>
    <xf numFmtId="0" fontId="81" fillId="0" borderId="0" xfId="0" applyFont="1"/>
    <xf numFmtId="43" fontId="72" fillId="6" borderId="2" xfId="1" applyFont="1" applyFill="1" applyBorder="1" applyAlignment="1">
      <alignment horizontal="center"/>
    </xf>
    <xf numFmtId="0" fontId="81" fillId="0" borderId="0" xfId="0" applyFont="1" applyAlignment="1">
      <alignment horizontal="left" wrapText="1"/>
    </xf>
    <xf numFmtId="0" fontId="80" fillId="0" borderId="0" xfId="0" applyFont="1" applyAlignment="1">
      <alignment horizontal="left" vertical="center" wrapText="1"/>
    </xf>
    <xf numFmtId="0" fontId="80" fillId="8" borderId="0" xfId="0" applyFont="1" applyFill="1"/>
    <xf numFmtId="0" fontId="70" fillId="0" borderId="0" xfId="1" applyNumberFormat="1" applyFont="1" applyFill="1" applyAlignment="1">
      <alignment horizontal="center" vertical="center" wrapText="1"/>
    </xf>
    <xf numFmtId="0" fontId="72" fillId="0" borderId="0" xfId="1" applyNumberFormat="1" applyFont="1" applyFill="1" applyAlignment="1">
      <alignment horizontal="center" vertical="center" wrapText="1"/>
    </xf>
    <xf numFmtId="0" fontId="72" fillId="0" borderId="0" xfId="0" applyNumberFormat="1" applyFont="1" applyAlignment="1">
      <alignment vertical="center"/>
    </xf>
    <xf numFmtId="189" fontId="21" fillId="0" borderId="2" xfId="0" applyNumberFormat="1" applyFont="1" applyFill="1" applyBorder="1" applyAlignment="1">
      <alignment horizontal="center" vertical="center"/>
    </xf>
    <xf numFmtId="189" fontId="70" fillId="0" borderId="0" xfId="0" applyNumberFormat="1" applyFont="1" applyAlignment="1">
      <alignment horizontal="center" vertical="center" wrapText="1"/>
    </xf>
    <xf numFmtId="189" fontId="69" fillId="4" borderId="0" xfId="0" applyNumberFormat="1" applyFont="1" applyFill="1" applyBorder="1" applyAlignment="1">
      <alignment horizontal="center" vertical="center" wrapText="1"/>
    </xf>
    <xf numFmtId="0" fontId="72" fillId="4" borderId="0" xfId="1" applyNumberFormat="1" applyFont="1" applyFill="1" applyBorder="1" applyAlignment="1">
      <alignment horizontal="center" vertical="center" wrapText="1"/>
    </xf>
    <xf numFmtId="189" fontId="74" fillId="4" borderId="0" xfId="1" applyNumberFormat="1" applyFont="1" applyFill="1" applyBorder="1" applyAlignment="1">
      <alignment horizontal="center"/>
    </xf>
    <xf numFmtId="189" fontId="70" fillId="4" borderId="0" xfId="0" applyNumberFormat="1" applyFont="1" applyFill="1" applyBorder="1" applyAlignment="1">
      <alignment horizontal="center" vertical="center" wrapText="1"/>
    </xf>
    <xf numFmtId="0" fontId="82" fillId="0" borderId="2" xfId="0" applyNumberFormat="1" applyFont="1" applyFill="1" applyBorder="1" applyAlignment="1">
      <alignment vertical="center"/>
    </xf>
    <xf numFmtId="189" fontId="21" fillId="4" borderId="46" xfId="0" applyNumberFormat="1" applyFont="1" applyFill="1" applyBorder="1" applyAlignment="1">
      <alignment horizontal="left" vertical="center" wrapText="1"/>
    </xf>
    <xf numFmtId="0" fontId="18" fillId="0" borderId="1" xfId="7" applyFont="1" applyFill="1" applyBorder="1" applyAlignment="1"/>
    <xf numFmtId="0" fontId="72" fillId="10" borderId="2" xfId="1" applyNumberFormat="1" applyFont="1" applyFill="1" applyBorder="1" applyAlignment="1">
      <alignment horizontal="center" vertical="center" wrapText="1"/>
    </xf>
    <xf numFmtId="0" fontId="22" fillId="10" borderId="2" xfId="0" applyNumberFormat="1" applyFont="1" applyFill="1" applyBorder="1" applyAlignment="1">
      <alignment horizontal="left" vertical="center"/>
    </xf>
    <xf numFmtId="0" fontId="22" fillId="4" borderId="2" xfId="0" applyNumberFormat="1" applyFont="1" applyFill="1" applyBorder="1" applyAlignment="1">
      <alignment horizontal="left" vertical="center"/>
    </xf>
    <xf numFmtId="0" fontId="82" fillId="4" borderId="2" xfId="0" applyNumberFormat="1" applyFont="1" applyFill="1" applyBorder="1" applyAlignment="1">
      <alignment horizontal="left" vertical="center"/>
    </xf>
    <xf numFmtId="0" fontId="22" fillId="12" borderId="2" xfId="0" applyNumberFormat="1" applyFont="1" applyFill="1" applyBorder="1" applyAlignment="1">
      <alignment horizontal="center" vertical="center" wrapText="1"/>
    </xf>
    <xf numFmtId="0" fontId="22" fillId="12" borderId="2" xfId="0" applyNumberFormat="1" applyFont="1" applyFill="1" applyBorder="1" applyAlignment="1">
      <alignment horizontal="left" vertical="center"/>
    </xf>
    <xf numFmtId="0" fontId="22" fillId="12" borderId="2" xfId="0" applyNumberFormat="1" applyFont="1" applyFill="1" applyBorder="1" applyAlignment="1">
      <alignment vertical="center" wrapText="1"/>
    </xf>
    <xf numFmtId="43" fontId="22" fillId="12" borderId="2" xfId="1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2" xfId="0" applyNumberFormat="1" applyFont="1" applyFill="1" applyBorder="1" applyAlignment="1">
      <alignment horizontal="center" vertical="center" wrapText="1"/>
    </xf>
    <xf numFmtId="0" fontId="82" fillId="18" borderId="2" xfId="0" applyNumberFormat="1" applyFont="1" applyFill="1" applyBorder="1" applyAlignment="1">
      <alignment horizontal="left" vertical="center"/>
    </xf>
    <xf numFmtId="0" fontId="22" fillId="18" borderId="2" xfId="0" applyNumberFormat="1" applyFont="1" applyFill="1" applyBorder="1" applyAlignment="1">
      <alignment vertical="center" wrapText="1"/>
    </xf>
    <xf numFmtId="0" fontId="82" fillId="4" borderId="2" xfId="0" applyNumberFormat="1" applyFont="1" applyFill="1" applyBorder="1" applyAlignment="1">
      <alignment vertical="center"/>
    </xf>
    <xf numFmtId="0" fontId="18" fillId="0" borderId="2" xfId="7" applyFont="1" applyFill="1" applyBorder="1" applyAlignment="1"/>
    <xf numFmtId="0" fontId="72" fillId="8" borderId="2" xfId="1" applyNumberFormat="1" applyFont="1" applyFill="1" applyBorder="1" applyAlignment="1">
      <alignment horizontal="center" vertical="center" wrapText="1"/>
    </xf>
    <xf numFmtId="0" fontId="82" fillId="8" borderId="2" xfId="0" applyNumberFormat="1" applyFont="1" applyFill="1" applyBorder="1" applyAlignment="1">
      <alignment horizontal="left" vertical="center"/>
    </xf>
    <xf numFmtId="0" fontId="22" fillId="0" borderId="3" xfId="0" applyNumberFormat="1" applyFont="1" applyFill="1" applyBorder="1" applyAlignment="1">
      <alignment vertical="center"/>
    </xf>
    <xf numFmtId="0" fontId="72" fillId="5" borderId="0" xfId="1" applyNumberFormat="1" applyFont="1" applyFill="1" applyAlignment="1">
      <alignment horizontal="center" vertical="center" wrapText="1"/>
    </xf>
    <xf numFmtId="189" fontId="22" fillId="4" borderId="2" xfId="1" applyNumberFormat="1" applyFont="1" applyFill="1" applyBorder="1" applyAlignment="1">
      <alignment vertical="center" wrapText="1"/>
    </xf>
    <xf numFmtId="189" fontId="22" fillId="4" borderId="0" xfId="1" applyNumberFormat="1" applyFont="1" applyFill="1" applyAlignment="1">
      <alignment vertical="center" wrapText="1"/>
    </xf>
    <xf numFmtId="0" fontId="72" fillId="4" borderId="0" xfId="1" applyNumberFormat="1" applyFont="1" applyFill="1" applyAlignment="1">
      <alignment horizontal="center" vertical="center" wrapText="1"/>
    </xf>
    <xf numFmtId="43" fontId="18" fillId="6" borderId="4" xfId="1" applyFont="1" applyFill="1" applyBorder="1" applyAlignment="1">
      <alignment horizontal="center"/>
    </xf>
    <xf numFmtId="0" fontId="22" fillId="4" borderId="6" xfId="0" applyNumberFormat="1" applyFont="1" applyFill="1" applyBorder="1" applyAlignment="1">
      <alignment horizontal="left" vertical="center"/>
    </xf>
    <xf numFmtId="0" fontId="20" fillId="3" borderId="6" xfId="0" applyNumberFormat="1" applyFont="1" applyFill="1" applyBorder="1" applyAlignment="1">
      <alignment horizontal="center"/>
    </xf>
    <xf numFmtId="0" fontId="18" fillId="0" borderId="0" xfId="0" applyFont="1" applyAlignment="1"/>
    <xf numFmtId="186" fontId="18" fillId="0" borderId="0" xfId="0" applyNumberFormat="1" applyFont="1" applyAlignment="1">
      <alignment horizontal="left"/>
    </xf>
    <xf numFmtId="0" fontId="18" fillId="0" borderId="0" xfId="0" applyNumberFormat="1" applyFont="1" applyAlignment="1"/>
    <xf numFmtId="189" fontId="18" fillId="0" borderId="0" xfId="1" applyNumberFormat="1" applyFont="1" applyAlignment="1">
      <alignment horizontal="right"/>
    </xf>
    <xf numFmtId="2" fontId="18" fillId="29" borderId="2" xfId="0" applyNumberFormat="1" applyFont="1" applyFill="1" applyBorder="1" applyAlignment="1">
      <alignment horizontal="center"/>
    </xf>
    <xf numFmtId="0" fontId="18" fillId="29" borderId="2" xfId="0" applyFont="1" applyFill="1" applyBorder="1" applyAlignment="1">
      <alignment horizontal="center"/>
    </xf>
    <xf numFmtId="186" fontId="18" fillId="29" borderId="2" xfId="0" applyNumberFormat="1" applyFont="1" applyFill="1" applyBorder="1" applyAlignment="1">
      <alignment horizontal="center"/>
    </xf>
    <xf numFmtId="17" fontId="18" fillId="10" borderId="2" xfId="1" applyNumberFormat="1" applyFont="1" applyFill="1" applyBorder="1" applyAlignment="1">
      <alignment horizontal="right"/>
    </xf>
    <xf numFmtId="0" fontId="18" fillId="0" borderId="0" xfId="0" applyFont="1" applyFill="1" applyAlignment="1"/>
    <xf numFmtId="0" fontId="41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186" fontId="30" fillId="11" borderId="10" xfId="0" applyNumberFormat="1" applyFont="1" applyFill="1" applyBorder="1" applyAlignment="1">
      <alignment horizontal="left"/>
    </xf>
    <xf numFmtId="0" fontId="41" fillId="11" borderId="10" xfId="0" applyNumberFormat="1" applyFont="1" applyFill="1" applyBorder="1" applyAlignment="1">
      <alignment horizontal="center"/>
    </xf>
    <xf numFmtId="189" fontId="41" fillId="11" borderId="10" xfId="1" applyNumberFormat="1" applyFont="1" applyFill="1" applyBorder="1" applyAlignment="1">
      <alignment horizontal="right"/>
    </xf>
    <xf numFmtId="189" fontId="41" fillId="0" borderId="10" xfId="1" applyNumberFormat="1" applyFont="1" applyFill="1" applyBorder="1" applyAlignment="1">
      <alignment horizontal="right"/>
    </xf>
    <xf numFmtId="189" fontId="41" fillId="0" borderId="0" xfId="1" applyNumberFormat="1" applyFont="1" applyFill="1" applyAlignment="1">
      <alignment horizontal="right"/>
    </xf>
    <xf numFmtId="0" fontId="41" fillId="0" borderId="0" xfId="0" applyFont="1" applyFill="1" applyAlignment="1"/>
    <xf numFmtId="0" fontId="18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186" fontId="84" fillId="0" borderId="12" xfId="0" applyNumberFormat="1" applyFont="1" applyFill="1" applyBorder="1" applyAlignment="1">
      <alignment horizontal="left"/>
    </xf>
    <xf numFmtId="0" fontId="18" fillId="0" borderId="0" xfId="0" applyNumberFormat="1" applyFont="1" applyFill="1" applyBorder="1" applyAlignment="1">
      <alignment horizontal="center"/>
    </xf>
    <xf numFmtId="189" fontId="18" fillId="0" borderId="0" xfId="1" applyNumberFormat="1" applyFont="1" applyFill="1" applyBorder="1" applyAlignment="1">
      <alignment horizontal="right"/>
    </xf>
    <xf numFmtId="189" fontId="18" fillId="0" borderId="0" xfId="1" applyNumberFormat="1" applyFont="1" applyFill="1" applyAlignment="1">
      <alignment horizontal="right"/>
    </xf>
    <xf numFmtId="0" fontId="75" fillId="0" borderId="0" xfId="0" applyFont="1" applyFill="1" applyAlignment="1"/>
    <xf numFmtId="0" fontId="72" fillId="0" borderId="0" xfId="0" applyFont="1" applyFill="1" applyAlignment="1">
      <alignment horizontal="center"/>
    </xf>
    <xf numFmtId="0" fontId="84" fillId="0" borderId="12" xfId="0" applyNumberFormat="1" applyFont="1" applyFill="1" applyBorder="1" applyAlignment="1"/>
    <xf numFmtId="189" fontId="84" fillId="0" borderId="0" xfId="1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wrapText="1"/>
    </xf>
    <xf numFmtId="0" fontId="18" fillId="6" borderId="1" xfId="7" applyFont="1" applyFill="1" applyBorder="1" applyAlignment="1"/>
    <xf numFmtId="2" fontId="18" fillId="6" borderId="2" xfId="0" applyNumberFormat="1" applyFont="1" applyFill="1" applyBorder="1" applyAlignment="1"/>
    <xf numFmtId="0" fontId="18" fillId="6" borderId="0" xfId="0" applyFont="1" applyFill="1"/>
    <xf numFmtId="186" fontId="18" fillId="6" borderId="2" xfId="0" applyNumberFormat="1" applyFont="1" applyFill="1" applyBorder="1" applyAlignment="1">
      <alignment horizontal="left"/>
    </xf>
    <xf numFmtId="0" fontId="72" fillId="6" borderId="3" xfId="0" applyFont="1" applyFill="1" applyBorder="1" applyAlignment="1">
      <alignment horizontal="center" wrapText="1"/>
    </xf>
    <xf numFmtId="189" fontId="18" fillId="6" borderId="2" xfId="1" applyNumberFormat="1" applyFont="1" applyFill="1" applyBorder="1" applyAlignment="1">
      <alignment horizontal="right" wrapText="1"/>
    </xf>
    <xf numFmtId="0" fontId="18" fillId="0" borderId="2" xfId="0" applyFont="1" applyFill="1" applyBorder="1" applyAlignment="1">
      <alignment wrapText="1"/>
    </xf>
    <xf numFmtId="0" fontId="72" fillId="0" borderId="2" xfId="0" applyFont="1" applyFill="1" applyBorder="1" applyAlignment="1">
      <alignment horizontal="center" wrapText="1"/>
    </xf>
    <xf numFmtId="0" fontId="42" fillId="0" borderId="1" xfId="7" applyFont="1" applyFill="1" applyBorder="1" applyAlignment="1"/>
    <xf numFmtId="0" fontId="33" fillId="30" borderId="2" xfId="0" applyNumberFormat="1" applyFont="1" applyFill="1" applyBorder="1" applyAlignment="1"/>
    <xf numFmtId="189" fontId="18" fillId="0" borderId="2" xfId="1" applyNumberFormat="1" applyFont="1" applyFill="1" applyBorder="1" applyAlignment="1">
      <alignment horizontal="right" wrapText="1"/>
    </xf>
    <xf numFmtId="0" fontId="18" fillId="0" borderId="0" xfId="0" applyFont="1" applyFill="1"/>
    <xf numFmtId="0" fontId="22" fillId="12" borderId="2" xfId="0" applyFont="1" applyFill="1" applyBorder="1" applyAlignment="1">
      <alignment wrapText="1"/>
    </xf>
    <xf numFmtId="186" fontId="22" fillId="12" borderId="2" xfId="0" applyNumberFormat="1" applyFont="1" applyFill="1" applyBorder="1" applyAlignment="1">
      <alignment horizontal="left"/>
    </xf>
    <xf numFmtId="0" fontId="22" fillId="12" borderId="2" xfId="0" applyNumberFormat="1" applyFont="1" applyFill="1" applyBorder="1" applyAlignment="1"/>
    <xf numFmtId="186" fontId="72" fillId="8" borderId="2" xfId="0" applyNumberFormat="1" applyFont="1" applyFill="1" applyBorder="1" applyAlignment="1">
      <alignment horizontal="left"/>
    </xf>
    <xf numFmtId="0" fontId="72" fillId="8" borderId="2" xfId="0" applyNumberFormat="1" applyFont="1" applyFill="1" applyBorder="1" applyAlignment="1"/>
    <xf numFmtId="0" fontId="18" fillId="12" borderId="2" xfId="0" applyFont="1" applyFill="1" applyBorder="1" applyAlignment="1">
      <alignment wrapText="1"/>
    </xf>
    <xf numFmtId="186" fontId="22" fillId="12" borderId="2" xfId="5" applyNumberFormat="1" applyFont="1" applyFill="1" applyBorder="1" applyAlignment="1">
      <alignment horizontal="left" wrapText="1"/>
    </xf>
    <xf numFmtId="0" fontId="22" fillId="12" borderId="2" xfId="5" applyFont="1" applyFill="1" applyBorder="1" applyAlignment="1"/>
    <xf numFmtId="0" fontId="18" fillId="12" borderId="0" xfId="0" applyFont="1" applyFill="1"/>
    <xf numFmtId="186" fontId="18" fillId="12" borderId="2" xfId="0" applyNumberFormat="1" applyFont="1" applyFill="1" applyBorder="1" applyAlignment="1">
      <alignment horizontal="left"/>
    </xf>
    <xf numFmtId="0" fontId="18" fillId="12" borderId="2" xfId="0" applyNumberFormat="1" applyFont="1" applyFill="1" applyBorder="1" applyAlignment="1"/>
    <xf numFmtId="0" fontId="18" fillId="12" borderId="2" xfId="0" applyFont="1" applyFill="1" applyBorder="1" applyAlignment="1"/>
    <xf numFmtId="0" fontId="72" fillId="12" borderId="3" xfId="0" applyFont="1" applyFill="1" applyBorder="1" applyAlignment="1">
      <alignment horizontal="center"/>
    </xf>
    <xf numFmtId="189" fontId="18" fillId="12" borderId="2" xfId="1" applyNumberFormat="1" applyFont="1" applyFill="1" applyBorder="1" applyAlignment="1">
      <alignment horizontal="right"/>
    </xf>
    <xf numFmtId="0" fontId="18" fillId="12" borderId="0" xfId="0" applyFont="1" applyFill="1" applyAlignment="1"/>
    <xf numFmtId="40" fontId="72" fillId="10" borderId="0" xfId="0" applyNumberFormat="1" applyFont="1" applyFill="1" applyAlignment="1"/>
    <xf numFmtId="40" fontId="72" fillId="10" borderId="0" xfId="0" applyNumberFormat="1" applyFont="1" applyFill="1" applyAlignment="1">
      <alignment horizontal="center"/>
    </xf>
    <xf numFmtId="186" fontId="72" fillId="10" borderId="0" xfId="0" applyNumberFormat="1" applyFont="1" applyFill="1" applyAlignment="1">
      <alignment horizontal="left"/>
    </xf>
    <xf numFmtId="0" fontId="72" fillId="10" borderId="0" xfId="0" applyNumberFormat="1" applyFont="1" applyFill="1" applyAlignment="1">
      <alignment horizontal="center"/>
    </xf>
    <xf numFmtId="189" fontId="72" fillId="10" borderId="0" xfId="1" applyNumberFormat="1" applyFont="1" applyFill="1" applyAlignment="1">
      <alignment horizontal="right"/>
    </xf>
    <xf numFmtId="0" fontId="72" fillId="0" borderId="0" xfId="0" applyFont="1" applyFill="1" applyAlignment="1"/>
    <xf numFmtId="186" fontId="72" fillId="0" borderId="0" xfId="0" applyNumberFormat="1" applyFont="1" applyFill="1" applyAlignment="1">
      <alignment horizontal="left"/>
    </xf>
    <xf numFmtId="0" fontId="20" fillId="3" borderId="9" xfId="0" applyFont="1" applyFill="1" applyBorder="1" applyAlignment="1">
      <alignment horizontal="right"/>
    </xf>
    <xf numFmtId="0" fontId="72" fillId="4" borderId="0" xfId="0" applyFont="1" applyFill="1" applyAlignment="1"/>
    <xf numFmtId="0" fontId="72" fillId="4" borderId="0" xfId="0" applyFont="1" applyFill="1" applyAlignment="1">
      <alignment horizontal="center"/>
    </xf>
    <xf numFmtId="186" fontId="72" fillId="4" borderId="0" xfId="0" applyNumberFormat="1" applyFont="1" applyFill="1" applyAlignment="1">
      <alignment horizontal="left"/>
    </xf>
    <xf numFmtId="0" fontId="20" fillId="4" borderId="0" xfId="0" applyFont="1" applyFill="1" applyBorder="1" applyAlignment="1">
      <alignment horizontal="right"/>
    </xf>
    <xf numFmtId="0" fontId="72" fillId="8" borderId="0" xfId="0" applyFont="1" applyFill="1" applyBorder="1" applyAlignment="1">
      <alignment horizontal="center"/>
    </xf>
    <xf numFmtId="186" fontId="75" fillId="0" borderId="0" xfId="0" applyNumberFormat="1" applyFont="1" applyFill="1" applyBorder="1" applyAlignment="1">
      <alignment horizontal="left"/>
    </xf>
    <xf numFmtId="0" fontId="72" fillId="0" borderId="0" xfId="0" applyNumberFormat="1" applyFont="1" applyFill="1" applyBorder="1" applyAlignment="1">
      <alignment horizontal="center"/>
    </xf>
    <xf numFmtId="189" fontId="72" fillId="0" borderId="0" xfId="1" applyNumberFormat="1" applyFont="1" applyFill="1" applyBorder="1" applyAlignment="1">
      <alignment horizontal="right"/>
    </xf>
    <xf numFmtId="0" fontId="18" fillId="0" borderId="0" xfId="0" applyFont="1" applyFill="1" applyBorder="1" applyAlignment="1"/>
    <xf numFmtId="186" fontId="18" fillId="6" borderId="2" xfId="0" applyNumberFormat="1" applyFont="1" applyFill="1" applyBorder="1" applyAlignment="1"/>
    <xf numFmtId="0" fontId="18" fillId="6" borderId="2" xfId="0" applyNumberFormat="1" applyFont="1" applyFill="1" applyBorder="1" applyAlignment="1"/>
    <xf numFmtId="186" fontId="18" fillId="26" borderId="0" xfId="0" applyNumberFormat="1" applyFont="1" applyFill="1" applyBorder="1" applyAlignment="1"/>
    <xf numFmtId="0" fontId="18" fillId="26" borderId="2" xfId="0" applyNumberFormat="1" applyFont="1" applyFill="1" applyBorder="1" applyAlignment="1"/>
    <xf numFmtId="189" fontId="18" fillId="26" borderId="8" xfId="1" applyNumberFormat="1" applyFont="1" applyFill="1" applyBorder="1" applyAlignment="1">
      <alignment horizontal="right"/>
    </xf>
    <xf numFmtId="186" fontId="18" fillId="0" borderId="0" xfId="0" applyNumberFormat="1" applyFont="1" applyFill="1" applyBorder="1" applyAlignment="1"/>
    <xf numFmtId="0" fontId="72" fillId="10" borderId="2" xfId="0" applyNumberFormat="1" applyFont="1" applyFill="1" applyBorder="1" applyAlignment="1">
      <alignment horizontal="center"/>
    </xf>
    <xf numFmtId="189" fontId="18" fillId="10" borderId="8" xfId="1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/>
    <xf numFmtId="186" fontId="72" fillId="0" borderId="0" xfId="0" applyNumberFormat="1" applyFont="1" applyFill="1" applyBorder="1" applyAlignment="1">
      <alignment horizontal="center"/>
    </xf>
    <xf numFmtId="186" fontId="18" fillId="0" borderId="0" xfId="0" applyNumberFormat="1" applyFont="1" applyFill="1" applyBorder="1" applyAlignment="1">
      <alignment horizontal="left"/>
    </xf>
    <xf numFmtId="186" fontId="30" fillId="11" borderId="49" xfId="0" applyNumberFormat="1" applyFont="1" applyFill="1" applyBorder="1" applyAlignment="1">
      <alignment horizontal="left"/>
    </xf>
    <xf numFmtId="0" fontId="41" fillId="11" borderId="0" xfId="0" applyNumberFormat="1" applyFont="1" applyFill="1" applyBorder="1" applyAlignment="1">
      <alignment horizontal="center"/>
    </xf>
    <xf numFmtId="189" fontId="41" fillId="11" borderId="0" xfId="1" applyNumberFormat="1" applyFont="1" applyFill="1" applyBorder="1" applyAlignment="1">
      <alignment horizontal="right"/>
    </xf>
    <xf numFmtId="189" fontId="41" fillId="0" borderId="0" xfId="1" applyNumberFormat="1" applyFont="1" applyFill="1" applyBorder="1" applyAlignment="1">
      <alignment horizontal="right"/>
    </xf>
    <xf numFmtId="0" fontId="41" fillId="0" borderId="0" xfId="0" applyFont="1" applyFill="1" applyBorder="1" applyAlignment="1"/>
    <xf numFmtId="0" fontId="75" fillId="0" borderId="0" xfId="0" applyFont="1" applyAlignment="1"/>
    <xf numFmtId="186" fontId="84" fillId="0" borderId="0" xfId="0" applyNumberFormat="1" applyFont="1" applyAlignment="1">
      <alignment horizontal="left"/>
    </xf>
    <xf numFmtId="0" fontId="75" fillId="0" borderId="0" xfId="0" applyNumberFormat="1" applyFont="1" applyAlignment="1"/>
    <xf numFmtId="189" fontId="75" fillId="0" borderId="0" xfId="1" applyNumberFormat="1" applyFont="1" applyAlignment="1">
      <alignment horizontal="right"/>
    </xf>
    <xf numFmtId="186" fontId="25" fillId="0" borderId="0" xfId="0" applyNumberFormat="1" applyFont="1" applyAlignment="1">
      <alignment horizontal="left"/>
    </xf>
    <xf numFmtId="186" fontId="18" fillId="12" borderId="2" xfId="7" applyNumberFormat="1" applyFont="1" applyFill="1" applyBorder="1" applyAlignment="1">
      <alignment horizontal="left"/>
    </xf>
    <xf numFmtId="0" fontId="72" fillId="12" borderId="3" xfId="0" applyFont="1" applyFill="1" applyBorder="1" applyAlignment="1">
      <alignment horizontal="center" wrapText="1"/>
    </xf>
    <xf numFmtId="0" fontId="33" fillId="17" borderId="2" xfId="0" applyNumberFormat="1" applyFont="1" applyFill="1" applyBorder="1" applyAlignment="1"/>
    <xf numFmtId="189" fontId="18" fillId="0" borderId="2" xfId="1" applyNumberFormat="1" applyFont="1" applyFill="1" applyBorder="1" applyAlignment="1">
      <alignment horizontal="right"/>
    </xf>
    <xf numFmtId="0" fontId="18" fillId="17" borderId="2" xfId="0" applyFont="1" applyFill="1" applyBorder="1" applyAlignment="1">
      <alignment wrapText="1"/>
    </xf>
    <xf numFmtId="0" fontId="72" fillId="17" borderId="2" xfId="0" applyFont="1" applyFill="1" applyBorder="1" applyAlignment="1">
      <alignment horizontal="center" wrapText="1"/>
    </xf>
    <xf numFmtId="186" fontId="18" fillId="17" borderId="2" xfId="0" applyNumberFormat="1" applyFont="1" applyFill="1" applyBorder="1" applyAlignment="1">
      <alignment horizontal="left"/>
    </xf>
    <xf numFmtId="0" fontId="18" fillId="17" borderId="2" xfId="0" applyNumberFormat="1" applyFont="1" applyFill="1" applyBorder="1" applyAlignment="1">
      <alignment wrapText="1"/>
    </xf>
    <xf numFmtId="0" fontId="18" fillId="17" borderId="0" xfId="0" applyFont="1" applyFill="1"/>
    <xf numFmtId="0" fontId="72" fillId="17" borderId="3" xfId="0" applyFont="1" applyFill="1" applyBorder="1" applyAlignment="1">
      <alignment horizontal="center" wrapText="1"/>
    </xf>
    <xf numFmtId="186" fontId="18" fillId="17" borderId="3" xfId="0" applyNumberFormat="1" applyFont="1" applyFill="1" applyBorder="1" applyAlignment="1">
      <alignment horizontal="left"/>
    </xf>
    <xf numFmtId="0" fontId="18" fillId="17" borderId="2" xfId="0" applyFont="1" applyFill="1" applyBorder="1" applyAlignment="1"/>
    <xf numFmtId="0" fontId="72" fillId="17" borderId="3" xfId="0" applyFont="1" applyFill="1" applyBorder="1" applyAlignment="1">
      <alignment horizontal="center"/>
    </xf>
    <xf numFmtId="189" fontId="18" fillId="17" borderId="2" xfId="1" applyNumberFormat="1" applyFont="1" applyFill="1" applyBorder="1" applyAlignment="1">
      <alignment horizontal="right"/>
    </xf>
    <xf numFmtId="0" fontId="18" fillId="17" borderId="0" xfId="0" applyFont="1" applyFill="1" applyAlignment="1"/>
    <xf numFmtId="0" fontId="72" fillId="10" borderId="0" xfId="0" applyFont="1" applyFill="1" applyAlignment="1"/>
    <xf numFmtId="0" fontId="72" fillId="10" borderId="0" xfId="0" applyFont="1" applyFill="1" applyAlignment="1">
      <alignment horizontal="center"/>
    </xf>
    <xf numFmtId="189" fontId="72" fillId="10" borderId="2" xfId="1" applyNumberFormat="1" applyFont="1" applyFill="1" applyBorder="1" applyAlignment="1">
      <alignment horizontal="right"/>
    </xf>
    <xf numFmtId="0" fontId="72" fillId="8" borderId="0" xfId="0" applyFont="1" applyFill="1" applyAlignment="1">
      <alignment horizontal="center"/>
    </xf>
    <xf numFmtId="0" fontId="72" fillId="0" borderId="0" xfId="0" applyNumberFormat="1" applyFont="1" applyFill="1" applyAlignment="1">
      <alignment horizontal="center"/>
    </xf>
    <xf numFmtId="189" fontId="72" fillId="0" borderId="0" xfId="1" applyNumberFormat="1" applyFont="1" applyFill="1" applyAlignment="1">
      <alignment horizontal="right"/>
    </xf>
    <xf numFmtId="186" fontId="22" fillId="4" borderId="2" xfId="0" applyNumberFormat="1" applyFont="1" applyFill="1" applyBorder="1" applyAlignment="1"/>
    <xf numFmtId="186" fontId="75" fillId="0" borderId="12" xfId="0" applyNumberFormat="1" applyFont="1" applyBorder="1" applyAlignment="1">
      <alignment horizontal="left"/>
    </xf>
    <xf numFmtId="0" fontId="75" fillId="0" borderId="12" xfId="0" applyNumberFormat="1" applyFont="1" applyBorder="1" applyAlignment="1"/>
    <xf numFmtId="0" fontId="18" fillId="4" borderId="2" xfId="0" applyFont="1" applyFill="1" applyBorder="1" applyAlignment="1">
      <alignment wrapText="1"/>
    </xf>
    <xf numFmtId="0" fontId="72" fillId="4" borderId="2" xfId="0" applyFont="1" applyFill="1" applyBorder="1" applyAlignment="1">
      <alignment horizontal="center" wrapText="1"/>
    </xf>
    <xf numFmtId="186" fontId="18" fillId="4" borderId="2" xfId="0" applyNumberFormat="1" applyFont="1" applyFill="1" applyBorder="1" applyAlignment="1">
      <alignment horizontal="left"/>
    </xf>
    <xf numFmtId="0" fontId="18" fillId="4" borderId="2" xfId="0" applyNumberFormat="1" applyFont="1" applyFill="1" applyBorder="1" applyAlignment="1"/>
    <xf numFmtId="0" fontId="18" fillId="4" borderId="0" xfId="0" applyFont="1" applyFill="1"/>
    <xf numFmtId="0" fontId="18" fillId="4" borderId="0" xfId="0" applyFont="1" applyFill="1" applyBorder="1" applyAlignment="1">
      <alignment wrapText="1"/>
    </xf>
    <xf numFmtId="0" fontId="72" fillId="4" borderId="0" xfId="0" applyFont="1" applyFill="1" applyBorder="1" applyAlignment="1">
      <alignment horizontal="center" wrapText="1"/>
    </xf>
    <xf numFmtId="186" fontId="75" fillId="4" borderId="46" xfId="0" applyNumberFormat="1" applyFont="1" applyFill="1" applyBorder="1" applyAlignment="1">
      <alignment horizontal="left"/>
    </xf>
    <xf numFmtId="0" fontId="75" fillId="4" borderId="46" xfId="0" applyNumberFormat="1" applyFont="1" applyFill="1" applyBorder="1" applyAlignment="1"/>
    <xf numFmtId="189" fontId="18" fillId="4" borderId="0" xfId="1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wrapText="1"/>
    </xf>
    <xf numFmtId="0" fontId="72" fillId="0" borderId="0" xfId="0" applyFont="1" applyFill="1" applyBorder="1" applyAlignment="1">
      <alignment horizontal="center" wrapText="1"/>
    </xf>
    <xf numFmtId="189" fontId="18" fillId="0" borderId="0" xfId="1" applyNumberFormat="1" applyFont="1" applyFill="1" applyBorder="1" applyAlignment="1">
      <alignment horizontal="right" wrapText="1"/>
    </xf>
    <xf numFmtId="189" fontId="18" fillId="0" borderId="0" xfId="1" applyNumberFormat="1" applyFont="1" applyBorder="1" applyAlignment="1">
      <alignment horizontal="right"/>
    </xf>
    <xf numFmtId="0" fontId="18" fillId="0" borderId="0" xfId="0" applyFont="1"/>
    <xf numFmtId="186" fontId="18" fillId="0" borderId="0" xfId="0" applyNumberFormat="1" applyFont="1" applyFill="1" applyAlignment="1">
      <alignment horizontal="left"/>
    </xf>
    <xf numFmtId="0" fontId="18" fillId="0" borderId="0" xfId="0" applyNumberFormat="1" applyFont="1" applyFill="1" applyAlignment="1">
      <alignment horizontal="center"/>
    </xf>
    <xf numFmtId="0" fontId="84" fillId="0" borderId="0" xfId="0" applyFont="1" applyFill="1" applyBorder="1" applyAlignment="1"/>
    <xf numFmtId="186" fontId="84" fillId="0" borderId="0" xfId="0" applyNumberFormat="1" applyFont="1" applyFill="1" applyBorder="1" applyAlignment="1">
      <alignment horizontal="left"/>
    </xf>
    <xf numFmtId="0" fontId="84" fillId="0" borderId="0" xfId="0" applyNumberFormat="1" applyFont="1" applyFill="1" applyBorder="1" applyAlignment="1">
      <alignment horizontal="center"/>
    </xf>
    <xf numFmtId="0" fontId="72" fillId="17" borderId="2" xfId="0" applyFont="1" applyFill="1" applyBorder="1" applyAlignment="1">
      <alignment horizontal="center"/>
    </xf>
    <xf numFmtId="0" fontId="18" fillId="17" borderId="2" xfId="0" applyNumberFormat="1" applyFont="1" applyFill="1" applyBorder="1" applyAlignment="1"/>
    <xf numFmtId="0" fontId="18" fillId="0" borderId="2" xfId="0" applyFont="1" applyFill="1" applyBorder="1" applyAlignment="1"/>
    <xf numFmtId="0" fontId="72" fillId="0" borderId="2" xfId="0" applyFont="1" applyFill="1" applyBorder="1" applyAlignment="1">
      <alignment horizontal="center"/>
    </xf>
    <xf numFmtId="186" fontId="18" fillId="0" borderId="2" xfId="0" applyNumberFormat="1" applyFont="1" applyFill="1" applyBorder="1" applyAlignment="1">
      <alignment horizontal="left"/>
    </xf>
    <xf numFmtId="0" fontId="33" fillId="24" borderId="2" xfId="0" applyNumberFormat="1" applyFont="1" applyFill="1" applyBorder="1" applyAlignment="1"/>
    <xf numFmtId="0" fontId="18" fillId="24" borderId="2" xfId="0" applyFont="1" applyFill="1" applyBorder="1" applyAlignment="1">
      <alignment wrapText="1"/>
    </xf>
    <xf numFmtId="0" fontId="72" fillId="24" borderId="2" xfId="0" applyFont="1" applyFill="1" applyBorder="1" applyAlignment="1">
      <alignment horizontal="center" wrapText="1"/>
    </xf>
    <xf numFmtId="186" fontId="18" fillId="24" borderId="2" xfId="0" applyNumberFormat="1" applyFont="1" applyFill="1" applyBorder="1" applyAlignment="1">
      <alignment horizontal="left"/>
    </xf>
    <xf numFmtId="0" fontId="18" fillId="24" borderId="2" xfId="0" applyNumberFormat="1" applyFont="1" applyFill="1" applyBorder="1" applyAlignment="1"/>
    <xf numFmtId="0" fontId="18" fillId="24" borderId="0" xfId="0" applyFont="1" applyFill="1"/>
    <xf numFmtId="0" fontId="18" fillId="24" borderId="2" xfId="0" applyFont="1" applyFill="1" applyBorder="1" applyAlignment="1"/>
    <xf numFmtId="0" fontId="72" fillId="24" borderId="2" xfId="0" applyFont="1" applyFill="1" applyBorder="1" applyAlignment="1">
      <alignment horizontal="center"/>
    </xf>
    <xf numFmtId="0" fontId="18" fillId="24" borderId="0" xfId="0" applyFont="1" applyFill="1" applyAlignment="1"/>
    <xf numFmtId="0" fontId="18" fillId="24" borderId="0" xfId="0" applyFont="1" applyFill="1" applyBorder="1" applyAlignment="1"/>
    <xf numFmtId="0" fontId="72" fillId="24" borderId="0" xfId="0" applyFont="1" applyFill="1" applyBorder="1" applyAlignment="1">
      <alignment horizontal="center"/>
    </xf>
    <xf numFmtId="189" fontId="18" fillId="24" borderId="2" xfId="1" applyNumberFormat="1" applyFont="1" applyFill="1" applyBorder="1" applyAlignment="1">
      <alignment horizontal="right"/>
    </xf>
    <xf numFmtId="186" fontId="72" fillId="10" borderId="2" xfId="0" applyNumberFormat="1" applyFont="1" applyFill="1" applyBorder="1" applyAlignment="1">
      <alignment horizontal="left"/>
    </xf>
    <xf numFmtId="0" fontId="20" fillId="3" borderId="15" xfId="0" applyNumberFormat="1" applyFont="1" applyFill="1" applyBorder="1" applyAlignment="1">
      <alignment horizontal="center"/>
    </xf>
    <xf numFmtId="40" fontId="72" fillId="0" borderId="0" xfId="0" applyNumberFormat="1" applyFont="1" applyFill="1" applyAlignment="1"/>
    <xf numFmtId="40" fontId="72" fillId="0" borderId="0" xfId="0" applyNumberFormat="1" applyFont="1" applyFill="1" applyAlignment="1">
      <alignment horizontal="center"/>
    </xf>
    <xf numFmtId="186" fontId="75" fillId="0" borderId="0" xfId="0" applyNumberFormat="1" applyFont="1" applyAlignment="1">
      <alignment horizontal="left"/>
    </xf>
    <xf numFmtId="186" fontId="72" fillId="0" borderId="0" xfId="0" applyNumberFormat="1" applyFont="1" applyAlignment="1">
      <alignment horizontal="left"/>
    </xf>
    <xf numFmtId="189" fontId="22" fillId="0" borderId="0" xfId="1" applyNumberFormat="1" applyFont="1" applyFill="1" applyBorder="1" applyAlignment="1">
      <alignment horizontal="right" wrapText="1"/>
    </xf>
    <xf numFmtId="0" fontId="18" fillId="0" borderId="0" xfId="0" applyFont="1" applyFill="1" applyBorder="1"/>
    <xf numFmtId="0" fontId="18" fillId="12" borderId="0" xfId="0" applyFont="1" applyFill="1" applyBorder="1" applyAlignment="1">
      <alignment wrapText="1"/>
    </xf>
    <xf numFmtId="0" fontId="72" fillId="12" borderId="0" xfId="0" applyFont="1" applyFill="1" applyBorder="1" applyAlignment="1">
      <alignment horizontal="center" wrapText="1"/>
    </xf>
    <xf numFmtId="189" fontId="18" fillId="12" borderId="2" xfId="1" applyNumberFormat="1" applyFont="1" applyFill="1" applyBorder="1" applyAlignment="1">
      <alignment horizontal="right" wrapText="1"/>
    </xf>
    <xf numFmtId="40" fontId="72" fillId="4" borderId="0" xfId="0" applyNumberFormat="1" applyFont="1" applyFill="1" applyAlignment="1"/>
    <xf numFmtId="40" fontId="72" fillId="4" borderId="0" xfId="0" applyNumberFormat="1" applyFont="1" applyFill="1" applyAlignment="1">
      <alignment horizontal="center"/>
    </xf>
    <xf numFmtId="0" fontId="72" fillId="4" borderId="0" xfId="0" applyNumberFormat="1" applyFont="1" applyFill="1" applyBorder="1" applyAlignment="1">
      <alignment horizontal="center"/>
    </xf>
    <xf numFmtId="189" fontId="72" fillId="4" borderId="0" xfId="1" applyNumberFormat="1" applyFont="1" applyFill="1" applyBorder="1" applyAlignment="1">
      <alignment horizontal="right"/>
    </xf>
    <xf numFmtId="189" fontId="18" fillId="11" borderId="0" xfId="1" applyNumberFormat="1" applyFont="1" applyFill="1" applyBorder="1" applyAlignment="1">
      <alignment horizontal="right"/>
    </xf>
    <xf numFmtId="0" fontId="22" fillId="17" borderId="2" xfId="0" applyFont="1" applyFill="1" applyBorder="1" applyAlignment="1">
      <alignment wrapText="1"/>
    </xf>
    <xf numFmtId="186" fontId="22" fillId="17" borderId="2" xfId="0" applyNumberFormat="1" applyFont="1" applyFill="1" applyBorder="1" applyAlignment="1">
      <alignment horizontal="left"/>
    </xf>
    <xf numFmtId="0" fontId="22" fillId="17" borderId="2" xfId="0" applyNumberFormat="1" applyFont="1" applyFill="1" applyBorder="1" applyAlignment="1"/>
    <xf numFmtId="0" fontId="72" fillId="8" borderId="2" xfId="0" applyFont="1" applyFill="1" applyBorder="1" applyAlignment="1">
      <alignment wrapText="1"/>
    </xf>
    <xf numFmtId="0" fontId="72" fillId="8" borderId="2" xfId="0" applyFont="1" applyFill="1" applyBorder="1" applyAlignment="1">
      <alignment horizontal="center" wrapText="1"/>
    </xf>
    <xf numFmtId="43" fontId="72" fillId="8" borderId="2" xfId="1" applyFont="1" applyFill="1" applyBorder="1" applyAlignment="1">
      <alignment horizontal="center"/>
    </xf>
    <xf numFmtId="0" fontId="72" fillId="17" borderId="0" xfId="0" applyFont="1" applyFill="1"/>
    <xf numFmtId="0" fontId="75" fillId="0" borderId="8" xfId="0" applyFont="1" applyFill="1" applyBorder="1" applyAlignment="1">
      <alignment wrapText="1"/>
    </xf>
    <xf numFmtId="0" fontId="72" fillId="0" borderId="8" xfId="0" applyFont="1" applyFill="1" applyBorder="1" applyAlignment="1">
      <alignment horizontal="center" wrapText="1"/>
    </xf>
    <xf numFmtId="186" fontId="47" fillId="0" borderId="8" xfId="0" applyNumberFormat="1" applyFont="1" applyFill="1" applyBorder="1" applyAlignment="1">
      <alignment horizontal="left"/>
    </xf>
    <xf numFmtId="0" fontId="47" fillId="12" borderId="8" xfId="0" applyNumberFormat="1" applyFont="1" applyFill="1" applyBorder="1" applyAlignment="1"/>
    <xf numFmtId="0" fontId="75" fillId="0" borderId="0" xfId="0" applyFont="1" applyFill="1"/>
    <xf numFmtId="186" fontId="72" fillId="5" borderId="2" xfId="0" applyNumberFormat="1" applyFont="1" applyFill="1" applyBorder="1" applyAlignment="1">
      <alignment horizontal="left"/>
    </xf>
    <xf numFmtId="0" fontId="72" fillId="12" borderId="2" xfId="0" applyNumberFormat="1" applyFont="1" applyFill="1" applyBorder="1" applyAlignment="1"/>
    <xf numFmtId="186" fontId="22" fillId="0" borderId="3" xfId="0" applyNumberFormat="1" applyFont="1" applyFill="1" applyBorder="1" applyAlignment="1">
      <alignment horizontal="left"/>
    </xf>
    <xf numFmtId="0" fontId="22" fillId="0" borderId="4" xfId="0" applyNumberFormat="1" applyFont="1" applyFill="1" applyBorder="1" applyAlignment="1"/>
    <xf numFmtId="186" fontId="72" fillId="10" borderId="0" xfId="0" applyNumberFormat="1" applyFont="1" applyFill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0" fontId="20" fillId="0" borderId="0" xfId="0" applyFont="1" applyAlignment="1"/>
    <xf numFmtId="0" fontId="73" fillId="8" borderId="0" xfId="0" applyNumberFormat="1" applyFont="1" applyFill="1" applyAlignment="1"/>
    <xf numFmtId="189" fontId="20" fillId="8" borderId="0" xfId="1" applyNumberFormat="1" applyFont="1" applyFill="1" applyAlignment="1">
      <alignment horizontal="right"/>
    </xf>
    <xf numFmtId="186" fontId="30" fillId="11" borderId="0" xfId="0" applyNumberFormat="1" applyFont="1" applyFill="1" applyBorder="1" applyAlignment="1">
      <alignment horizontal="left"/>
    </xf>
    <xf numFmtId="186" fontId="84" fillId="0" borderId="0" xfId="0" applyNumberFormat="1" applyFont="1" applyFill="1" applyAlignment="1"/>
    <xf numFmtId="186" fontId="25" fillId="0" borderId="0" xfId="0" applyNumberFormat="1" applyFont="1" applyAlignment="1"/>
    <xf numFmtId="186" fontId="75" fillId="0" borderId="0" xfId="0" applyNumberFormat="1" applyFont="1" applyAlignment="1"/>
    <xf numFmtId="0" fontId="22" fillId="31" borderId="2" xfId="0" applyFont="1" applyFill="1" applyBorder="1" applyAlignment="1">
      <alignment wrapText="1"/>
    </xf>
    <xf numFmtId="0" fontId="72" fillId="31" borderId="2" xfId="0" applyFont="1" applyFill="1" applyBorder="1" applyAlignment="1">
      <alignment horizontal="center" wrapText="1"/>
    </xf>
    <xf numFmtId="186" fontId="22" fillId="31" borderId="2" xfId="0" applyNumberFormat="1" applyFont="1" applyFill="1" applyBorder="1" applyAlignment="1">
      <alignment horizontal="left"/>
    </xf>
    <xf numFmtId="0" fontId="22" fillId="31" borderId="2" xfId="0" applyNumberFormat="1" applyFont="1" applyFill="1" applyBorder="1" applyAlignment="1"/>
    <xf numFmtId="0" fontId="22" fillId="31" borderId="0" xfId="0" applyFont="1" applyFill="1"/>
    <xf numFmtId="0" fontId="22" fillId="0" borderId="2" xfId="0" applyFont="1" applyFill="1" applyBorder="1" applyAlignment="1">
      <alignment wrapText="1"/>
    </xf>
    <xf numFmtId="186" fontId="22" fillId="0" borderId="2" xfId="0" applyNumberFormat="1" applyFont="1" applyFill="1" applyBorder="1" applyAlignment="1">
      <alignment horizontal="left"/>
    </xf>
    <xf numFmtId="0" fontId="47" fillId="25" borderId="2" xfId="0" applyNumberFormat="1" applyFont="1" applyFill="1" applyBorder="1" applyAlignment="1"/>
    <xf numFmtId="0" fontId="22" fillId="25" borderId="2" xfId="0" applyFont="1" applyFill="1" applyBorder="1" applyAlignment="1">
      <alignment wrapText="1"/>
    </xf>
    <xf numFmtId="0" fontId="72" fillId="25" borderId="2" xfId="0" applyFont="1" applyFill="1" applyBorder="1" applyAlignment="1">
      <alignment horizontal="center" wrapText="1"/>
    </xf>
    <xf numFmtId="186" fontId="22" fillId="25" borderId="2" xfId="0" applyNumberFormat="1" applyFont="1" applyFill="1" applyBorder="1" applyAlignment="1">
      <alignment horizontal="left"/>
    </xf>
    <xf numFmtId="0" fontId="22" fillId="25" borderId="2" xfId="0" applyNumberFormat="1" applyFont="1" applyFill="1" applyBorder="1" applyAlignment="1"/>
    <xf numFmtId="0" fontId="18" fillId="25" borderId="2" xfId="0" applyFont="1" applyFill="1" applyBorder="1" applyAlignment="1">
      <alignment wrapText="1"/>
    </xf>
    <xf numFmtId="186" fontId="18" fillId="25" borderId="2" xfId="0" applyNumberFormat="1" applyFont="1" applyFill="1" applyBorder="1" applyAlignment="1">
      <alignment horizontal="left"/>
    </xf>
    <xf numFmtId="0" fontId="18" fillId="25" borderId="2" xfId="0" applyNumberFormat="1" applyFont="1" applyFill="1" applyBorder="1" applyAlignment="1"/>
    <xf numFmtId="0" fontId="18" fillId="25" borderId="0" xfId="0" applyFont="1" applyFill="1"/>
    <xf numFmtId="0" fontId="18" fillId="25" borderId="2" xfId="0" applyFont="1" applyFill="1" applyBorder="1" applyAlignment="1"/>
    <xf numFmtId="0" fontId="72" fillId="25" borderId="2" xfId="0" applyFont="1" applyFill="1" applyBorder="1" applyAlignment="1">
      <alignment horizontal="center"/>
    </xf>
    <xf numFmtId="0" fontId="72" fillId="25" borderId="3" xfId="0" applyFont="1" applyFill="1" applyBorder="1" applyAlignment="1">
      <alignment horizontal="center"/>
    </xf>
    <xf numFmtId="189" fontId="18" fillId="25" borderId="2" xfId="1" applyNumberFormat="1" applyFont="1" applyFill="1" applyBorder="1" applyAlignment="1">
      <alignment horizontal="right"/>
    </xf>
    <xf numFmtId="0" fontId="18" fillId="25" borderId="0" xfId="0" applyFont="1" applyFill="1" applyAlignment="1"/>
    <xf numFmtId="0" fontId="72" fillId="10" borderId="2" xfId="0" applyFont="1" applyFill="1" applyBorder="1" applyAlignment="1"/>
    <xf numFmtId="0" fontId="72" fillId="10" borderId="2" xfId="0" applyFont="1" applyFill="1" applyBorder="1" applyAlignment="1">
      <alignment horizontal="center"/>
    </xf>
    <xf numFmtId="0" fontId="22" fillId="0" borderId="0" xfId="0" applyFont="1" applyFill="1" applyBorder="1" applyAlignment="1">
      <alignment wrapText="1"/>
    </xf>
    <xf numFmtId="186" fontId="73" fillId="8" borderId="0" xfId="0" applyNumberFormat="1" applyFont="1" applyFill="1" applyBorder="1" applyAlignment="1">
      <alignment horizontal="left"/>
    </xf>
    <xf numFmtId="0" fontId="22" fillId="8" borderId="0" xfId="0" applyNumberFormat="1" applyFont="1" applyFill="1" applyBorder="1" applyAlignment="1"/>
    <xf numFmtId="0" fontId="22" fillId="0" borderId="0" xfId="0" applyNumberFormat="1" applyFont="1" applyFill="1" applyBorder="1" applyAlignment="1"/>
    <xf numFmtId="186" fontId="18" fillId="8" borderId="2" xfId="0" applyNumberFormat="1" applyFont="1" applyFill="1" applyBorder="1" applyAlignment="1">
      <alignment horizontal="left"/>
    </xf>
    <xf numFmtId="0" fontId="18" fillId="8" borderId="2" xfId="0" applyNumberFormat="1" applyFont="1" applyFill="1" applyBorder="1" applyAlignment="1"/>
    <xf numFmtId="186" fontId="85" fillId="8" borderId="0" xfId="0" applyNumberFormat="1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0" fontId="20" fillId="3" borderId="0" xfId="0" applyFont="1" applyFill="1" applyBorder="1" applyAlignment="1">
      <alignment horizontal="right"/>
    </xf>
    <xf numFmtId="0" fontId="22" fillId="5" borderId="0" xfId="0" applyFont="1" applyFill="1"/>
    <xf numFmtId="0" fontId="22" fillId="5" borderId="0" xfId="0" applyFont="1" applyFill="1" applyAlignment="1">
      <alignment horizontal="center"/>
    </xf>
    <xf numFmtId="186" fontId="22" fillId="5" borderId="0" xfId="0" applyNumberFormat="1" applyFont="1" applyFill="1" applyAlignment="1">
      <alignment horizontal="left"/>
    </xf>
    <xf numFmtId="0" fontId="21" fillId="5" borderId="0" xfId="0" applyFont="1" applyFill="1" applyAlignment="1">
      <alignment horizontal="center"/>
    </xf>
    <xf numFmtId="0" fontId="21" fillId="5" borderId="0" xfId="0" applyFont="1" applyFill="1" applyAlignment="1">
      <alignment horizontal="left"/>
    </xf>
    <xf numFmtId="186" fontId="22" fillId="0" borderId="0" xfId="0" applyNumberFormat="1" applyFont="1" applyFill="1" applyAlignment="1">
      <alignment horizontal="left"/>
    </xf>
    <xf numFmtId="0" fontId="21" fillId="0" borderId="0" xfId="0" applyFont="1" applyFill="1" applyAlignment="1">
      <alignment horizontal="center"/>
    </xf>
    <xf numFmtId="186" fontId="84" fillId="0" borderId="0" xfId="0" applyNumberFormat="1" applyFont="1" applyFill="1" applyAlignment="1">
      <alignment horizontal="left"/>
    </xf>
    <xf numFmtId="0" fontId="22" fillId="12" borderId="2" xfId="0" applyFont="1" applyFill="1" applyBorder="1" applyAlignment="1"/>
    <xf numFmtId="0" fontId="72" fillId="12" borderId="2" xfId="0" applyFont="1" applyFill="1" applyBorder="1" applyAlignment="1">
      <alignment horizontal="center"/>
    </xf>
    <xf numFmtId="0" fontId="22" fillId="12" borderId="0" xfId="0" applyFont="1" applyFill="1" applyAlignment="1"/>
    <xf numFmtId="0" fontId="33" fillId="25" borderId="2" xfId="0" applyNumberFormat="1" applyFont="1" applyFill="1" applyBorder="1" applyAlignment="1"/>
    <xf numFmtId="0" fontId="72" fillId="25" borderId="0" xfId="0" applyFont="1" applyFill="1" applyAlignment="1">
      <alignment horizontal="center"/>
    </xf>
    <xf numFmtId="40" fontId="72" fillId="10" borderId="2" xfId="0" applyNumberFormat="1" applyFont="1" applyFill="1" applyBorder="1" applyAlignment="1"/>
    <xf numFmtId="40" fontId="72" fillId="10" borderId="2" xfId="0" applyNumberFormat="1" applyFont="1" applyFill="1" applyBorder="1" applyAlignment="1">
      <alignment horizontal="center"/>
    </xf>
    <xf numFmtId="0" fontId="72" fillId="8" borderId="0" xfId="0" applyNumberFormat="1" applyFont="1" applyFill="1" applyAlignment="1">
      <alignment horizontal="center"/>
    </xf>
    <xf numFmtId="186" fontId="31" fillId="0" borderId="0" xfId="0" applyNumberFormat="1" applyFont="1" applyAlignment="1">
      <alignment horizontal="left"/>
    </xf>
    <xf numFmtId="0" fontId="47" fillId="30" borderId="2" xfId="0" applyNumberFormat="1" applyFont="1" applyFill="1" applyBorder="1" applyAlignment="1"/>
    <xf numFmtId="189" fontId="22" fillId="0" borderId="2" xfId="1" applyNumberFormat="1" applyFont="1" applyFill="1" applyBorder="1" applyAlignment="1">
      <alignment horizontal="right" wrapText="1"/>
    </xf>
    <xf numFmtId="0" fontId="75" fillId="30" borderId="2" xfId="0" applyFont="1" applyFill="1" applyBorder="1" applyAlignment="1"/>
    <xf numFmtId="0" fontId="72" fillId="30" borderId="2" xfId="0" applyFont="1" applyFill="1" applyBorder="1" applyAlignment="1">
      <alignment horizontal="center"/>
    </xf>
    <xf numFmtId="186" fontId="22" fillId="30" borderId="2" xfId="0" applyNumberFormat="1" applyFont="1" applyFill="1" applyBorder="1" applyAlignment="1">
      <alignment horizontal="left"/>
    </xf>
    <xf numFmtId="0" fontId="22" fillId="30" borderId="2" xfId="0" applyNumberFormat="1" applyFont="1" applyFill="1" applyBorder="1" applyAlignment="1"/>
    <xf numFmtId="0" fontId="22" fillId="30" borderId="0" xfId="0" applyFont="1" applyFill="1"/>
    <xf numFmtId="0" fontId="22" fillId="30" borderId="2" xfId="0" applyFont="1" applyFill="1" applyBorder="1" applyAlignment="1"/>
    <xf numFmtId="186" fontId="22" fillId="8" borderId="2" xfId="0" applyNumberFormat="1" applyFont="1" applyFill="1" applyBorder="1" applyAlignment="1">
      <alignment horizontal="left"/>
    </xf>
    <xf numFmtId="0" fontId="18" fillId="30" borderId="0" xfId="0" applyFont="1" applyFill="1"/>
    <xf numFmtId="0" fontId="18" fillId="30" borderId="2" xfId="0" applyFont="1" applyFill="1" applyBorder="1" applyAlignment="1"/>
    <xf numFmtId="186" fontId="18" fillId="30" borderId="2" xfId="0" applyNumberFormat="1" applyFont="1" applyFill="1" applyBorder="1" applyAlignment="1">
      <alignment horizontal="left"/>
    </xf>
    <xf numFmtId="0" fontId="18" fillId="30" borderId="2" xfId="0" applyNumberFormat="1" applyFont="1" applyFill="1" applyBorder="1" applyAlignment="1"/>
    <xf numFmtId="43" fontId="18" fillId="30" borderId="2" xfId="1" applyFont="1" applyFill="1" applyBorder="1" applyAlignment="1">
      <alignment horizontal="center"/>
    </xf>
    <xf numFmtId="0" fontId="18" fillId="30" borderId="0" xfId="0" applyFont="1" applyFill="1" applyAlignment="1"/>
    <xf numFmtId="0" fontId="72" fillId="17" borderId="0" xfId="0" applyFont="1" applyFill="1" applyAlignment="1">
      <alignment horizontal="center"/>
    </xf>
    <xf numFmtId="43" fontId="18" fillId="17" borderId="2" xfId="1" applyFont="1" applyFill="1" applyBorder="1" applyAlignment="1">
      <alignment horizontal="center"/>
    </xf>
    <xf numFmtId="0" fontId="72" fillId="31" borderId="2" xfId="0" applyFont="1" applyFill="1" applyBorder="1" applyAlignment="1"/>
    <xf numFmtId="0" fontId="72" fillId="31" borderId="2" xfId="0" applyFont="1" applyFill="1" applyBorder="1" applyAlignment="1">
      <alignment horizontal="center"/>
    </xf>
    <xf numFmtId="186" fontId="72" fillId="31" borderId="2" xfId="0" applyNumberFormat="1" applyFont="1" applyFill="1" applyBorder="1" applyAlignment="1">
      <alignment horizontal="left"/>
    </xf>
    <xf numFmtId="0" fontId="72" fillId="31" borderId="2" xfId="0" applyNumberFormat="1" applyFont="1" applyFill="1" applyBorder="1" applyAlignment="1">
      <alignment horizontal="center"/>
    </xf>
    <xf numFmtId="189" fontId="72" fillId="31" borderId="2" xfId="1" applyNumberFormat="1" applyFont="1" applyFill="1" applyBorder="1" applyAlignment="1">
      <alignment horizontal="right"/>
    </xf>
    <xf numFmtId="0" fontId="72" fillId="31" borderId="0" xfId="0" applyFont="1" applyFill="1" applyAlignment="1"/>
    <xf numFmtId="0" fontId="50" fillId="0" borderId="0" xfId="0" applyFont="1" applyAlignment="1">
      <alignment horizontal="right"/>
    </xf>
    <xf numFmtId="0" fontId="18" fillId="29" borderId="2" xfId="0" applyNumberFormat="1" applyFont="1" applyFill="1" applyBorder="1" applyAlignment="1">
      <alignment horizontal="center"/>
    </xf>
    <xf numFmtId="17" fontId="18" fillId="10" borderId="2" xfId="1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0" fontId="30" fillId="11" borderId="10" xfId="0" applyNumberFormat="1" applyFont="1" applyFill="1" applyBorder="1" applyAlignment="1"/>
    <xf numFmtId="0" fontId="41" fillId="11" borderId="10" xfId="0" applyFont="1" applyFill="1" applyBorder="1" applyAlignment="1">
      <alignment horizontal="center"/>
    </xf>
    <xf numFmtId="43" fontId="41" fillId="0" borderId="0" xfId="1" applyFont="1" applyFill="1" applyBorder="1" applyAlignment="1">
      <alignment horizontal="center"/>
    </xf>
    <xf numFmtId="2" fontId="72" fillId="8" borderId="0" xfId="0" applyNumberFormat="1" applyFont="1" applyFill="1" applyAlignment="1"/>
    <xf numFmtId="0" fontId="85" fillId="8" borderId="0" xfId="0" applyNumberFormat="1" applyFont="1" applyFill="1" applyAlignment="1"/>
    <xf numFmtId="0" fontId="72" fillId="8" borderId="0" xfId="0" applyFont="1" applyFill="1" applyAlignment="1"/>
    <xf numFmtId="2" fontId="18" fillId="0" borderId="0" xfId="0" applyNumberFormat="1" applyFont="1" applyAlignment="1"/>
    <xf numFmtId="0" fontId="18" fillId="0" borderId="0" xfId="0" applyFont="1" applyAlignment="1">
      <alignment horizontal="center"/>
    </xf>
    <xf numFmtId="2" fontId="18" fillId="6" borderId="2" xfId="0" applyNumberFormat="1" applyFont="1" applyFill="1" applyBorder="1" applyAlignment="1">
      <alignment wrapText="1"/>
    </xf>
    <xf numFmtId="0" fontId="42" fillId="0" borderId="2" xfId="7" applyFont="1" applyFill="1" applyBorder="1" applyAlignment="1">
      <alignment wrapText="1"/>
    </xf>
    <xf numFmtId="0" fontId="18" fillId="6" borderId="2" xfId="0" applyFont="1" applyFill="1" applyBorder="1" applyAlignment="1"/>
    <xf numFmtId="0" fontId="72" fillId="0" borderId="0" xfId="0" applyFont="1" applyFill="1" applyBorder="1" applyAlignment="1"/>
    <xf numFmtId="0" fontId="42" fillId="0" borderId="50" xfId="7" applyFont="1" applyFill="1" applyBorder="1" applyAlignment="1">
      <alignment wrapText="1"/>
    </xf>
    <xf numFmtId="0" fontId="20" fillId="3" borderId="15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wrapText="1"/>
    </xf>
    <xf numFmtId="43" fontId="18" fillId="0" borderId="10" xfId="1" applyFont="1" applyFill="1" applyBorder="1" applyAlignment="1">
      <alignment horizontal="center" wrapText="1"/>
    </xf>
    <xf numFmtId="0" fontId="18" fillId="0" borderId="0" xfId="0" applyFont="1" applyFill="1" applyAlignment="1">
      <alignment horizontal="center"/>
    </xf>
    <xf numFmtId="2" fontId="18" fillId="8" borderId="0" xfId="0" applyNumberFormat="1" applyFont="1" applyFill="1" applyBorder="1" applyAlignment="1">
      <alignment wrapText="1"/>
    </xf>
    <xf numFmtId="0" fontId="72" fillId="8" borderId="0" xfId="0" applyFont="1" applyFill="1" applyBorder="1" applyAlignment="1">
      <alignment horizontal="center" wrapText="1"/>
    </xf>
    <xf numFmtId="0" fontId="86" fillId="8" borderId="0" xfId="0" applyNumberFormat="1" applyFont="1" applyFill="1" applyAlignment="1"/>
    <xf numFmtId="0" fontId="18" fillId="8" borderId="0" xfId="0" applyFont="1" applyFill="1" applyBorder="1" applyAlignment="1"/>
    <xf numFmtId="43" fontId="18" fillId="0" borderId="0" xfId="1" applyFont="1" applyFill="1" applyBorder="1" applyAlignment="1">
      <alignment horizontal="center" wrapText="1"/>
    </xf>
    <xf numFmtId="0" fontId="72" fillId="0" borderId="0" xfId="0" applyNumberFormat="1" applyFont="1" applyFill="1" applyAlignment="1">
      <alignment horizontal="left"/>
    </xf>
    <xf numFmtId="0" fontId="86" fillId="0" borderId="0" xfId="0" applyNumberFormat="1" applyFont="1" applyFill="1" applyAlignment="1"/>
    <xf numFmtId="2" fontId="18" fillId="0" borderId="12" xfId="0" applyNumberFormat="1" applyFont="1" applyFill="1" applyBorder="1" applyAlignment="1">
      <alignment wrapText="1"/>
    </xf>
    <xf numFmtId="0" fontId="75" fillId="0" borderId="12" xfId="0" applyNumberFormat="1" applyFont="1" applyFill="1" applyBorder="1" applyAlignment="1"/>
    <xf numFmtId="0" fontId="18" fillId="0" borderId="12" xfId="0" applyFont="1" applyFill="1" applyBorder="1" applyAlignment="1"/>
    <xf numFmtId="43" fontId="18" fillId="0" borderId="12" xfId="1" applyFont="1" applyFill="1" applyBorder="1" applyAlignment="1">
      <alignment horizontal="center" wrapText="1"/>
    </xf>
    <xf numFmtId="0" fontId="72" fillId="0" borderId="12" xfId="0" applyFont="1" applyFill="1" applyBorder="1" applyAlignment="1">
      <alignment horizontal="center" wrapText="1"/>
    </xf>
    <xf numFmtId="2" fontId="42" fillId="0" borderId="2" xfId="7" applyNumberFormat="1" applyFont="1" applyFill="1" applyBorder="1" applyAlignment="1">
      <alignment wrapText="1"/>
    </xf>
    <xf numFmtId="0" fontId="20" fillId="0" borderId="6" xfId="0" applyFont="1" applyFill="1" applyBorder="1" applyAlignment="1">
      <alignment horizontal="center"/>
    </xf>
    <xf numFmtId="0" fontId="84" fillId="0" borderId="6" xfId="0" applyNumberFormat="1" applyFont="1" applyFill="1" applyBorder="1" applyAlignment="1"/>
    <xf numFmtId="2" fontId="18" fillId="0" borderId="2" xfId="0" applyNumberFormat="1" applyFont="1" applyFill="1" applyBorder="1" applyAlignment="1">
      <alignment wrapText="1"/>
    </xf>
    <xf numFmtId="0" fontId="18" fillId="0" borderId="2" xfId="0" applyNumberFormat="1" applyFont="1" applyFill="1" applyBorder="1" applyAlignment="1"/>
    <xf numFmtId="2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/>
    <xf numFmtId="43" fontId="18" fillId="0" borderId="0" xfId="1" applyFont="1" applyBorder="1" applyAlignment="1">
      <alignment horizontal="center"/>
    </xf>
    <xf numFmtId="0" fontId="86" fillId="0" borderId="0" xfId="0" applyNumberFormat="1" applyFont="1" applyAlignment="1"/>
    <xf numFmtId="185" fontId="18" fillId="0" borderId="0" xfId="0" applyNumberFormat="1" applyFont="1" applyFill="1" applyBorder="1" applyAlignment="1">
      <alignment horizontal="center"/>
    </xf>
    <xf numFmtId="0" fontId="84" fillId="0" borderId="0" xfId="0" applyNumberFormat="1" applyFont="1" applyFill="1" applyBorder="1" applyAlignment="1"/>
    <xf numFmtId="40" fontId="18" fillId="0" borderId="0" xfId="0" applyNumberFormat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2" fontId="18" fillId="0" borderId="0" xfId="0" applyNumberFormat="1" applyFont="1" applyBorder="1" applyAlignment="1"/>
    <xf numFmtId="0" fontId="18" fillId="0" borderId="0" xfId="0" applyFont="1" applyBorder="1" applyAlignment="1"/>
    <xf numFmtId="0" fontId="18" fillId="0" borderId="0" xfId="0" applyNumberFormat="1" applyFont="1" applyBorder="1" applyAlignment="1"/>
    <xf numFmtId="0" fontId="18" fillId="0" borderId="0" xfId="0" applyFont="1" applyBorder="1" applyAlignment="1">
      <alignment horizontal="center"/>
    </xf>
    <xf numFmtId="0" fontId="30" fillId="11" borderId="0" xfId="0" applyNumberFormat="1" applyFont="1" applyFill="1" applyBorder="1" applyAlignment="1"/>
    <xf numFmtId="0" fontId="18" fillId="11" borderId="0" xfId="0" applyFont="1" applyFill="1" applyBorder="1" applyAlignment="1"/>
    <xf numFmtId="0" fontId="75" fillId="8" borderId="0" xfId="0" applyNumberFormat="1" applyFont="1" applyFill="1" applyAlignment="1"/>
    <xf numFmtId="0" fontId="18" fillId="8" borderId="0" xfId="0" applyFont="1" applyFill="1" applyAlignment="1"/>
    <xf numFmtId="0" fontId="18" fillId="8" borderId="2" xfId="0" applyFont="1" applyFill="1" applyBorder="1" applyAlignment="1">
      <alignment horizontal="center"/>
    </xf>
    <xf numFmtId="2" fontId="18" fillId="4" borderId="2" xfId="0" applyNumberFormat="1" applyFont="1" applyFill="1" applyBorder="1" applyAlignment="1">
      <alignment wrapText="1"/>
    </xf>
    <xf numFmtId="0" fontId="18" fillId="4" borderId="2" xfId="0" applyFont="1" applyFill="1" applyBorder="1" applyAlignment="1"/>
    <xf numFmtId="2" fontId="18" fillId="0" borderId="3" xfId="0" applyNumberFormat="1" applyFont="1" applyFill="1" applyBorder="1" applyAlignment="1">
      <alignment wrapText="1"/>
    </xf>
    <xf numFmtId="0" fontId="18" fillId="8" borderId="46" xfId="0" applyFont="1" applyFill="1" applyBorder="1" applyAlignment="1"/>
    <xf numFmtId="43" fontId="18" fillId="8" borderId="46" xfId="1" applyFont="1" applyFill="1" applyBorder="1" applyAlignment="1">
      <alignment horizontal="center" wrapText="1"/>
    </xf>
    <xf numFmtId="43" fontId="18" fillId="8" borderId="2" xfId="1" applyFont="1" applyFill="1" applyBorder="1" applyAlignment="1">
      <alignment horizontal="center" wrapText="1"/>
    </xf>
    <xf numFmtId="189" fontId="74" fillId="3" borderId="6" xfId="1" applyNumberFormat="1" applyFont="1" applyFill="1" applyBorder="1"/>
    <xf numFmtId="189" fontId="74" fillId="3" borderId="7" xfId="1" applyNumberFormat="1" applyFont="1" applyFill="1" applyBorder="1"/>
    <xf numFmtId="0" fontId="72" fillId="4" borderId="2" xfId="0" applyNumberFormat="1" applyFont="1" applyFill="1" applyBorder="1" applyAlignment="1"/>
    <xf numFmtId="43" fontId="22" fillId="4" borderId="4" xfId="1" applyFont="1" applyFill="1" applyBorder="1" applyAlignment="1">
      <alignment vertical="center" wrapText="1"/>
    </xf>
    <xf numFmtId="43" fontId="22" fillId="4" borderId="2" xfId="1" applyFont="1" applyFill="1" applyBorder="1" applyAlignment="1">
      <alignment vertical="center" wrapText="1"/>
    </xf>
    <xf numFmtId="189" fontId="72" fillId="0" borderId="0" xfId="1" applyNumberFormat="1" applyFont="1" applyAlignment="1">
      <alignment vertical="center" wrapText="1"/>
    </xf>
    <xf numFmtId="189" fontId="69" fillId="18" borderId="0" xfId="1" applyNumberFormat="1" applyFont="1" applyFill="1" applyAlignment="1">
      <alignment vertical="center" wrapText="1"/>
    </xf>
    <xf numFmtId="0" fontId="72" fillId="0" borderId="46" xfId="0" applyFont="1" applyFill="1" applyBorder="1" applyAlignment="1"/>
    <xf numFmtId="0" fontId="72" fillId="0" borderId="46" xfId="0" applyFont="1" applyFill="1" applyBorder="1" applyAlignment="1">
      <alignment horizontal="center"/>
    </xf>
    <xf numFmtId="0" fontId="72" fillId="0" borderId="46" xfId="0" applyNumberFormat="1" applyFont="1" applyFill="1" applyBorder="1" applyAlignment="1">
      <alignment horizontal="left"/>
    </xf>
    <xf numFmtId="0" fontId="20" fillId="32" borderId="9" xfId="0" applyNumberFormat="1" applyFont="1" applyFill="1" applyBorder="1" applyAlignment="1">
      <alignment horizontal="center"/>
    </xf>
    <xf numFmtId="2" fontId="18" fillId="0" borderId="2" xfId="0" applyNumberFormat="1" applyFont="1" applyFill="1" applyBorder="1" applyAlignment="1"/>
    <xf numFmtId="0" fontId="72" fillId="0" borderId="2" xfId="0" applyNumberFormat="1" applyFont="1" applyFill="1" applyBorder="1" applyAlignment="1"/>
    <xf numFmtId="2" fontId="22" fillId="0" borderId="2" xfId="0" applyNumberFormat="1" applyFont="1" applyFill="1" applyBorder="1" applyAlignment="1">
      <alignment wrapText="1"/>
    </xf>
    <xf numFmtId="0" fontId="22" fillId="0" borderId="2" xfId="0" applyFont="1" applyFill="1" applyBorder="1" applyAlignment="1"/>
    <xf numFmtId="0" fontId="21" fillId="0" borderId="2" xfId="0" applyNumberFormat="1" applyFont="1" applyFill="1" applyBorder="1" applyAlignment="1">
      <alignment horizontal="center" vertical="center" wrapText="1"/>
    </xf>
    <xf numFmtId="0" fontId="69" fillId="0" borderId="2" xfId="0" applyNumberFormat="1" applyFont="1" applyFill="1" applyBorder="1" applyAlignment="1">
      <alignment horizontal="center" vertical="center" wrapText="1"/>
    </xf>
    <xf numFmtId="189" fontId="74" fillId="3" borderId="2" xfId="1" applyNumberFormat="1" applyFont="1" applyFill="1" applyBorder="1"/>
    <xf numFmtId="189" fontId="74" fillId="3" borderId="3" xfId="1" applyNumberFormat="1" applyFont="1" applyFill="1" applyBorder="1"/>
    <xf numFmtId="189" fontId="69" fillId="0" borderId="49" xfId="0" applyNumberFormat="1" applyFont="1" applyFill="1" applyBorder="1" applyAlignment="1">
      <alignment horizontal="center" vertical="center" wrapText="1"/>
    </xf>
    <xf numFmtId="0" fontId="69" fillId="0" borderId="0" xfId="0" applyNumberFormat="1" applyFont="1" applyFill="1" applyBorder="1" applyAlignment="1">
      <alignment horizontal="center" vertical="center" wrapText="1"/>
    </xf>
    <xf numFmtId="0" fontId="34" fillId="18" borderId="2" xfId="0" applyNumberFormat="1" applyFont="1" applyFill="1" applyBorder="1" applyAlignment="1"/>
    <xf numFmtId="189" fontId="21" fillId="18" borderId="3" xfId="0" applyNumberFormat="1" applyFont="1" applyFill="1" applyBorder="1" applyAlignment="1">
      <alignment vertical="center"/>
    </xf>
    <xf numFmtId="189" fontId="74" fillId="4" borderId="49" xfId="1" applyNumberFormat="1" applyFont="1" applyFill="1" applyBorder="1" applyAlignment="1">
      <alignment horizontal="center"/>
    </xf>
    <xf numFmtId="189" fontId="74" fillId="4" borderId="0" xfId="1" applyNumberFormat="1" applyFont="1" applyFill="1" applyBorder="1"/>
    <xf numFmtId="189" fontId="74" fillId="4" borderId="51" xfId="1" applyNumberFormat="1" applyFont="1" applyFill="1" applyBorder="1"/>
    <xf numFmtId="189" fontId="69" fillId="4" borderId="49" xfId="0" applyNumberFormat="1" applyFont="1" applyFill="1" applyBorder="1" applyAlignment="1">
      <alignment horizontal="center" vertical="center" wrapText="1"/>
    </xf>
    <xf numFmtId="0" fontId="69" fillId="4" borderId="0" xfId="0" applyNumberFormat="1" applyFont="1" applyFill="1" applyBorder="1" applyAlignment="1">
      <alignment horizontal="center" vertical="center" wrapText="1"/>
    </xf>
    <xf numFmtId="189" fontId="21" fillId="4" borderId="0" xfId="0" applyNumberFormat="1" applyFont="1" applyFill="1" applyBorder="1" applyAlignment="1">
      <alignment vertical="center" wrapText="1"/>
    </xf>
    <xf numFmtId="189" fontId="70" fillId="4" borderId="0" xfId="0" applyNumberFormat="1" applyFont="1" applyFill="1" applyAlignment="1">
      <alignment vertical="center" wrapText="1"/>
    </xf>
    <xf numFmtId="189" fontId="22" fillId="4" borderId="2" xfId="0" applyNumberFormat="1" applyFont="1" applyFill="1" applyBorder="1" applyAlignment="1">
      <alignment horizontal="center" vertical="center" wrapText="1"/>
    </xf>
    <xf numFmtId="0" fontId="72" fillId="4" borderId="2" xfId="0" applyNumberFormat="1" applyFont="1" applyFill="1" applyBorder="1" applyAlignment="1">
      <alignment horizontal="center" vertical="center" wrapText="1"/>
    </xf>
    <xf numFmtId="189" fontId="22" fillId="12" borderId="2" xfId="0" applyNumberFormat="1" applyFont="1" applyFill="1" applyBorder="1" applyAlignment="1">
      <alignment horizontal="left" vertical="center" wrapText="1"/>
    </xf>
    <xf numFmtId="189" fontId="22" fillId="12" borderId="3" xfId="0" applyNumberFormat="1" applyFont="1" applyFill="1" applyBorder="1" applyAlignment="1">
      <alignment vertical="center" wrapText="1"/>
    </xf>
    <xf numFmtId="189" fontId="70" fillId="12" borderId="0" xfId="0" applyNumberFormat="1" applyFont="1" applyFill="1" applyAlignment="1">
      <alignment vertical="center" wrapText="1"/>
    </xf>
    <xf numFmtId="189" fontId="70" fillId="0" borderId="2" xfId="0" applyNumberFormat="1" applyFont="1" applyFill="1" applyBorder="1" applyAlignment="1">
      <alignment vertical="center" wrapText="1"/>
    </xf>
    <xf numFmtId="0" fontId="18" fillId="12" borderId="2" xfId="7" applyFont="1" applyFill="1" applyBorder="1" applyAlignment="1"/>
    <xf numFmtId="189" fontId="70" fillId="33" borderId="0" xfId="0" applyNumberFormat="1" applyFont="1" applyFill="1" applyAlignment="1">
      <alignment vertical="center" wrapText="1"/>
    </xf>
    <xf numFmtId="0" fontId="18" fillId="12" borderId="2" xfId="5" applyFont="1" applyFill="1" applyBorder="1" applyAlignment="1">
      <alignment wrapText="1"/>
    </xf>
    <xf numFmtId="0" fontId="18" fillId="12" borderId="2" xfId="7" applyFont="1" applyFill="1" applyBorder="1" applyAlignment="1">
      <alignment wrapText="1"/>
    </xf>
    <xf numFmtId="0" fontId="70" fillId="0" borderId="0" xfId="0" applyNumberFormat="1" applyFont="1" applyFill="1" applyAlignment="1">
      <alignment vertical="center" wrapText="1"/>
    </xf>
    <xf numFmtId="189" fontId="22" fillId="0" borderId="0" xfId="0" applyNumberFormat="1" applyFont="1" applyFill="1" applyAlignment="1">
      <alignment horizontal="left" vertical="center" wrapText="1"/>
    </xf>
    <xf numFmtId="189" fontId="72" fillId="0" borderId="0" xfId="0" applyNumberFormat="1" applyFont="1" applyFill="1" applyAlignment="1">
      <alignment horizontal="right" vertical="center" wrapText="1"/>
    </xf>
    <xf numFmtId="43" fontId="21" fillId="0" borderId="49" xfId="1" applyFont="1" applyFill="1" applyBorder="1" applyAlignment="1">
      <alignment vertical="center" wrapText="1"/>
    </xf>
    <xf numFmtId="43" fontId="21" fillId="0" borderId="0" xfId="1" applyFont="1" applyFill="1" applyBorder="1" applyAlignment="1">
      <alignment vertical="center" wrapText="1"/>
    </xf>
    <xf numFmtId="43" fontId="69" fillId="0" borderId="0" xfId="1" quotePrefix="1" applyFont="1" applyFill="1" applyBorder="1"/>
    <xf numFmtId="43" fontId="69" fillId="0" borderId="51" xfId="1" quotePrefix="1" applyFont="1" applyFill="1" applyBorder="1"/>
    <xf numFmtId="2" fontId="69" fillId="0" borderId="0" xfId="1" quotePrefix="1" applyNumberFormat="1" applyFont="1" applyFill="1" applyBorder="1"/>
    <xf numFmtId="2" fontId="69" fillId="0" borderId="51" xfId="1" quotePrefix="1" applyNumberFormat="1" applyFont="1" applyFill="1" applyBorder="1"/>
    <xf numFmtId="0" fontId="18" fillId="8" borderId="2" xfId="7" applyFont="1" applyFill="1" applyBorder="1" applyAlignment="1">
      <alignment wrapText="1"/>
    </xf>
    <xf numFmtId="189" fontId="70" fillId="8" borderId="0" xfId="0" applyNumberFormat="1" applyFont="1" applyFill="1" applyAlignment="1">
      <alignment vertical="center" wrapText="1"/>
    </xf>
    <xf numFmtId="189" fontId="22" fillId="8" borderId="2" xfId="0" applyNumberFormat="1" applyFont="1" applyFill="1" applyBorder="1" applyAlignment="1">
      <alignment vertical="center" wrapText="1"/>
    </xf>
    <xf numFmtId="189" fontId="22" fillId="4" borderId="0" xfId="0" applyNumberFormat="1" applyFont="1" applyFill="1" applyBorder="1" applyAlignment="1">
      <alignment horizontal="center" vertical="center" wrapText="1"/>
    </xf>
    <xf numFmtId="0" fontId="22" fillId="4" borderId="0" xfId="0" applyNumberFormat="1" applyFont="1" applyFill="1" applyBorder="1" applyAlignment="1">
      <alignment horizontal="center" vertical="center" wrapText="1"/>
    </xf>
    <xf numFmtId="189" fontId="22" fillId="8" borderId="0" xfId="0" applyNumberFormat="1" applyFont="1" applyFill="1" applyBorder="1" applyAlignment="1">
      <alignment horizontal="left" vertical="center" wrapText="1"/>
    </xf>
    <xf numFmtId="189" fontId="22" fillId="8" borderId="0" xfId="0" applyNumberFormat="1" applyFont="1" applyFill="1" applyBorder="1" applyAlignment="1">
      <alignment vertical="center" wrapText="1"/>
    </xf>
    <xf numFmtId="43" fontId="22" fillId="8" borderId="49" xfId="1" applyFont="1" applyFill="1" applyBorder="1" applyAlignment="1">
      <alignment vertical="center" wrapText="1"/>
    </xf>
    <xf numFmtId="43" fontId="22" fillId="8" borderId="0" xfId="1" applyFont="1" applyFill="1" applyBorder="1" applyAlignment="1">
      <alignment vertical="center" wrapText="1"/>
    </xf>
    <xf numFmtId="43" fontId="22" fillId="8" borderId="51" xfId="1" applyFont="1" applyFill="1" applyBorder="1" applyAlignment="1">
      <alignment vertical="center" wrapText="1"/>
    </xf>
    <xf numFmtId="43" fontId="72" fillId="17" borderId="0" xfId="1" applyFont="1" applyFill="1" applyBorder="1" applyAlignment="1">
      <alignment horizontal="center" vertical="center" wrapText="1"/>
    </xf>
    <xf numFmtId="0" fontId="72" fillId="17" borderId="0" xfId="1" applyNumberFormat="1" applyFont="1" applyFill="1" applyBorder="1" applyAlignment="1">
      <alignment horizontal="center" vertical="center" wrapText="1"/>
    </xf>
    <xf numFmtId="195" fontId="72" fillId="17" borderId="0" xfId="1" applyNumberFormat="1" applyFont="1" applyFill="1" applyBorder="1" applyAlignment="1">
      <alignment horizontal="right" vertical="center" wrapText="1"/>
    </xf>
    <xf numFmtId="43" fontId="72" fillId="17" borderId="0" xfId="1" applyFont="1" applyFill="1" applyBorder="1" applyAlignment="1">
      <alignment vertical="center" wrapText="1"/>
    </xf>
    <xf numFmtId="43" fontId="73" fillId="17" borderId="49" xfId="1" applyFont="1" applyFill="1" applyBorder="1" applyAlignment="1">
      <alignment vertical="center" wrapText="1"/>
    </xf>
    <xf numFmtId="43" fontId="73" fillId="17" borderId="0" xfId="1" applyFont="1" applyFill="1" applyBorder="1" applyAlignment="1">
      <alignment vertical="center" wrapText="1"/>
    </xf>
    <xf numFmtId="43" fontId="72" fillId="17" borderId="0" xfId="1" applyFont="1" applyFill="1" applyAlignment="1">
      <alignment vertical="center" wrapText="1"/>
    </xf>
    <xf numFmtId="43" fontId="73" fillId="17" borderId="11" xfId="1" applyFont="1" applyFill="1" applyBorder="1" applyAlignment="1">
      <alignment vertical="center" wrapText="1"/>
    </xf>
    <xf numFmtId="43" fontId="73" fillId="17" borderId="12" xfId="1" applyFont="1" applyFill="1" applyBorder="1" applyAlignment="1">
      <alignment vertical="center" wrapText="1"/>
    </xf>
    <xf numFmtId="43" fontId="72" fillId="17" borderId="12" xfId="1" applyFont="1" applyFill="1" applyBorder="1" applyAlignment="1">
      <alignment vertical="center" wrapText="1"/>
    </xf>
    <xf numFmtId="0" fontId="70" fillId="4" borderId="0" xfId="0" applyNumberFormat="1" applyFont="1" applyFill="1" applyAlignment="1">
      <alignment vertical="center" wrapText="1"/>
    </xf>
    <xf numFmtId="195" fontId="22" fillId="4" borderId="0" xfId="0" applyNumberFormat="1" applyFont="1" applyFill="1" applyAlignment="1">
      <alignment horizontal="right" vertical="center" wrapText="1"/>
    </xf>
    <xf numFmtId="43" fontId="22" fillId="4" borderId="0" xfId="1" applyFont="1" applyFill="1" applyBorder="1" applyAlignment="1">
      <alignment vertical="center" wrapText="1"/>
    </xf>
    <xf numFmtId="43" fontId="21" fillId="4" borderId="0" xfId="1" applyFont="1" applyFill="1" applyAlignment="1">
      <alignment vertical="center" wrapText="1"/>
    </xf>
    <xf numFmtId="43" fontId="22" fillId="4" borderId="12" xfId="1" applyFont="1" applyFill="1" applyBorder="1" applyAlignment="1">
      <alignment vertical="center" wrapText="1"/>
    </xf>
    <xf numFmtId="195" fontId="22" fillId="0" borderId="0" xfId="0" applyNumberFormat="1" applyFont="1" applyFill="1" applyAlignment="1">
      <alignment horizontal="right" vertical="center" wrapText="1"/>
    </xf>
    <xf numFmtId="43" fontId="21" fillId="0" borderId="0" xfId="1" applyFont="1" applyFill="1" applyAlignment="1">
      <alignment vertical="center" wrapText="1"/>
    </xf>
    <xf numFmtId="43" fontId="69" fillId="0" borderId="0" xfId="1" quotePrefix="1" applyFont="1" applyFill="1"/>
    <xf numFmtId="2" fontId="69" fillId="0" borderId="0" xfId="1" quotePrefix="1" applyNumberFormat="1" applyFont="1" applyFill="1"/>
    <xf numFmtId="189" fontId="22" fillId="0" borderId="0" xfId="0" applyNumberFormat="1" applyFont="1" applyFill="1" applyAlignment="1">
      <alignment vertical="center" wrapText="1"/>
    </xf>
    <xf numFmtId="2" fontId="22" fillId="0" borderId="0" xfId="1" applyNumberFormat="1" applyFont="1" applyFill="1" applyAlignment="1">
      <alignment vertical="center" wrapText="1"/>
    </xf>
    <xf numFmtId="0" fontId="22" fillId="0" borderId="2" xfId="0" applyNumberFormat="1" applyFont="1" applyFill="1" applyBorder="1" applyAlignment="1">
      <alignment wrapText="1"/>
    </xf>
    <xf numFmtId="0" fontId="22" fillId="0" borderId="3" xfId="0" applyFont="1" applyFill="1" applyBorder="1" applyAlignment="1"/>
    <xf numFmtId="2" fontId="72" fillId="10" borderId="2" xfId="0" applyNumberFormat="1" applyFont="1" applyFill="1" applyBorder="1" applyAlignment="1">
      <alignment wrapText="1"/>
    </xf>
    <xf numFmtId="0" fontId="72" fillId="10" borderId="2" xfId="0" applyNumberFormat="1" applyFont="1" applyFill="1" applyBorder="1" applyAlignment="1">
      <alignment wrapText="1"/>
    </xf>
    <xf numFmtId="0" fontId="72" fillId="10" borderId="2" xfId="0" applyNumberFormat="1" applyFont="1" applyFill="1" applyBorder="1" applyAlignment="1"/>
    <xf numFmtId="0" fontId="72" fillId="10" borderId="0" xfId="0" applyFont="1" applyFill="1"/>
    <xf numFmtId="2" fontId="72" fillId="0" borderId="0" xfId="0" applyNumberFormat="1" applyFont="1" applyFill="1" applyAlignment="1">
      <alignment horizontal="center"/>
    </xf>
    <xf numFmtId="0" fontId="18" fillId="0" borderId="2" xfId="0" applyNumberFormat="1" applyFont="1" applyFill="1" applyBorder="1" applyAlignment="1">
      <alignment wrapText="1"/>
    </xf>
    <xf numFmtId="0" fontId="18" fillId="0" borderId="1" xfId="7" applyFont="1" applyFill="1" applyBorder="1" applyAlignment="1">
      <alignment wrapText="1"/>
    </xf>
    <xf numFmtId="2" fontId="72" fillId="5" borderId="0" xfId="0" applyNumberFormat="1" applyFont="1" applyFill="1" applyAlignment="1">
      <alignment vertical="center" wrapText="1"/>
    </xf>
    <xf numFmtId="0" fontId="42" fillId="0" borderId="1" xfId="7" applyFont="1" applyFill="1" applyBorder="1" applyAlignment="1">
      <alignment wrapText="1"/>
    </xf>
    <xf numFmtId="0" fontId="72" fillId="5" borderId="0" xfId="0" applyNumberFormat="1" applyFont="1" applyFill="1" applyAlignment="1">
      <alignment vertical="center" wrapText="1"/>
    </xf>
    <xf numFmtId="2" fontId="18" fillId="9" borderId="2" xfId="0" applyNumberFormat="1" applyFont="1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0" fontId="18" fillId="9" borderId="2" xfId="0" applyNumberFormat="1" applyFont="1" applyFill="1" applyBorder="1" applyAlignment="1">
      <alignment horizontal="center"/>
    </xf>
    <xf numFmtId="0" fontId="30" fillId="11" borderId="7" xfId="0" applyFont="1" applyFill="1" applyBorder="1" applyAlignment="1">
      <alignment horizontal="left"/>
    </xf>
    <xf numFmtId="43" fontId="41" fillId="0" borderId="10" xfId="1" applyFont="1" applyFill="1" applyBorder="1" applyAlignment="1">
      <alignment horizontal="center"/>
    </xf>
    <xf numFmtId="43" fontId="41" fillId="0" borderId="5" xfId="1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84" fillId="0" borderId="12" xfId="0" applyFont="1" applyBorder="1" applyAlignment="1"/>
    <xf numFmtId="0" fontId="84" fillId="0" borderId="12" xfId="0" applyFont="1" applyBorder="1" applyAlignment="1">
      <alignment horizontal="center"/>
    </xf>
    <xf numFmtId="0" fontId="18" fillId="8" borderId="2" xfId="0" applyFont="1" applyFill="1" applyBorder="1" applyAlignment="1"/>
    <xf numFmtId="43" fontId="18" fillId="0" borderId="2" xfId="1" applyFont="1" applyFill="1" applyBorder="1" applyAlignment="1">
      <alignment horizontal="center" wrapText="1"/>
    </xf>
    <xf numFmtId="43" fontId="18" fillId="0" borderId="2" xfId="1" applyFont="1" applyBorder="1" applyAlignment="1">
      <alignment horizontal="center"/>
    </xf>
    <xf numFmtId="0" fontId="20" fillId="4" borderId="6" xfId="0" applyNumberFormat="1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2" fontId="72" fillId="0" borderId="2" xfId="0" applyNumberFormat="1" applyFont="1" applyFill="1" applyBorder="1" applyAlignment="1">
      <alignment horizontal="center" wrapText="1"/>
    </xf>
    <xf numFmtId="0" fontId="18" fillId="5" borderId="2" xfId="0" applyFont="1" applyFill="1" applyBorder="1" applyAlignment="1">
      <alignment wrapText="1"/>
    </xf>
    <xf numFmtId="0" fontId="72" fillId="5" borderId="2" xfId="0" applyFont="1" applyFill="1" applyBorder="1" applyAlignment="1">
      <alignment horizontal="center" wrapText="1"/>
    </xf>
    <xf numFmtId="0" fontId="72" fillId="5" borderId="0" xfId="0" applyFont="1" applyFill="1" applyAlignment="1"/>
    <xf numFmtId="0" fontId="72" fillId="5" borderId="0" xfId="0" applyFont="1" applyFill="1" applyAlignment="1">
      <alignment horizontal="center"/>
    </xf>
    <xf numFmtId="43" fontId="72" fillId="0" borderId="2" xfId="1" applyNumberFormat="1" applyFont="1" applyFill="1" applyBorder="1" applyAlignment="1">
      <alignment horizontal="left" wrapText="1"/>
    </xf>
    <xf numFmtId="0" fontId="18" fillId="4" borderId="0" xfId="0" applyFont="1" applyFill="1" applyBorder="1" applyAlignment="1"/>
    <xf numFmtId="0" fontId="18" fillId="0" borderId="0" xfId="0" applyFont="1" applyBorder="1"/>
    <xf numFmtId="0" fontId="84" fillId="0" borderId="0" xfId="0" applyFont="1" applyAlignment="1"/>
    <xf numFmtId="0" fontId="72" fillId="0" borderId="0" xfId="1" applyNumberFormat="1" applyFont="1" applyAlignment="1">
      <alignment vertical="center" wrapText="1"/>
    </xf>
    <xf numFmtId="43" fontId="72" fillId="0" borderId="2" xfId="1" applyFont="1" applyFill="1" applyBorder="1" applyAlignment="1">
      <alignment vertical="center" wrapText="1"/>
    </xf>
    <xf numFmtId="189" fontId="21" fillId="4" borderId="2" xfId="0" applyNumberFormat="1" applyFont="1" applyFill="1" applyBorder="1" applyAlignment="1">
      <alignment horizontal="center" vertical="center" wrapText="1"/>
    </xf>
    <xf numFmtId="2" fontId="73" fillId="4" borderId="2" xfId="0" applyNumberFormat="1" applyFont="1" applyFill="1" applyBorder="1" applyAlignment="1">
      <alignment horizontal="center" vertical="center" wrapText="1"/>
    </xf>
    <xf numFmtId="189" fontId="21" fillId="0" borderId="2" xfId="0" applyNumberFormat="1" applyFont="1" applyFill="1" applyBorder="1" applyAlignment="1">
      <alignment vertical="center" wrapText="1"/>
    </xf>
    <xf numFmtId="189" fontId="22" fillId="0" borderId="0" xfId="0" applyNumberFormat="1" applyFont="1" applyAlignment="1">
      <alignment vertical="center" wrapText="1"/>
    </xf>
    <xf numFmtId="189" fontId="21" fillId="4" borderId="8" xfId="0" applyNumberFormat="1" applyFont="1" applyFill="1" applyBorder="1" applyAlignment="1">
      <alignment horizontal="center" vertical="center" wrapText="1"/>
    </xf>
    <xf numFmtId="2" fontId="73" fillId="4" borderId="8" xfId="0" applyNumberFormat="1" applyFont="1" applyFill="1" applyBorder="1" applyAlignment="1">
      <alignment horizontal="center" vertical="center" wrapText="1"/>
    </xf>
    <xf numFmtId="189" fontId="21" fillId="0" borderId="0" xfId="1" applyNumberFormat="1" applyFont="1" applyFill="1" applyBorder="1" applyAlignment="1">
      <alignment horizontal="center"/>
    </xf>
    <xf numFmtId="0" fontId="87" fillId="0" borderId="12" xfId="0" applyFont="1" applyBorder="1" applyAlignment="1"/>
    <xf numFmtId="0" fontId="21" fillId="0" borderId="0" xfId="0" applyFont="1" applyBorder="1" applyAlignment="1"/>
    <xf numFmtId="189" fontId="22" fillId="17" borderId="0" xfId="1" applyNumberFormat="1" applyFont="1" applyFill="1" applyAlignment="1">
      <alignment vertical="center" wrapText="1"/>
    </xf>
    <xf numFmtId="0" fontId="22" fillId="0" borderId="0" xfId="0" applyNumberFormat="1" applyFont="1" applyFill="1" applyAlignment="1">
      <alignment horizontal="left"/>
    </xf>
    <xf numFmtId="0" fontId="21" fillId="3" borderId="9" xfId="0" applyNumberFormat="1" applyFont="1" applyFill="1" applyBorder="1" applyAlignment="1">
      <alignment horizontal="center"/>
    </xf>
    <xf numFmtId="0" fontId="22" fillId="4" borderId="4" xfId="0" applyFont="1" applyFill="1" applyBorder="1" applyAlignment="1"/>
    <xf numFmtId="0" fontId="22" fillId="4" borderId="2" xfId="0" applyFont="1" applyFill="1" applyBorder="1" applyAlignment="1"/>
    <xf numFmtId="192" fontId="72" fillId="4" borderId="0" xfId="0" applyNumberFormat="1" applyFont="1" applyFill="1" applyBorder="1" applyAlignment="1">
      <alignment horizontal="center" vertical="center" wrapText="1"/>
    </xf>
    <xf numFmtId="189" fontId="22" fillId="0" borderId="0" xfId="1" applyNumberFormat="1" applyFont="1" applyAlignment="1">
      <alignment vertical="center" wrapText="1"/>
    </xf>
    <xf numFmtId="2" fontId="72" fillId="4" borderId="2" xfId="0" applyNumberFormat="1" applyFont="1" applyFill="1" applyBorder="1" applyAlignment="1">
      <alignment horizontal="center" vertical="center" wrapText="1"/>
    </xf>
    <xf numFmtId="0" fontId="21" fillId="4" borderId="6" xfId="0" applyNumberFormat="1" applyFont="1" applyFill="1" applyBorder="1" applyAlignment="1">
      <alignment horizontal="center"/>
    </xf>
    <xf numFmtId="0" fontId="22" fillId="5" borderId="2" xfId="0" applyNumberFormat="1" applyFont="1" applyFill="1" applyBorder="1" applyAlignment="1">
      <alignment horizontal="center" vertical="center" wrapText="1"/>
    </xf>
    <xf numFmtId="2" fontId="72" fillId="5" borderId="2" xfId="1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/>
    <xf numFmtId="2" fontId="22" fillId="8" borderId="2" xfId="1" applyNumberFormat="1" applyFont="1" applyFill="1" applyBorder="1" applyAlignment="1">
      <alignment horizontal="center" vertical="center" wrapText="1"/>
    </xf>
    <xf numFmtId="0" fontId="82" fillId="0" borderId="0" xfId="0" applyFont="1" applyFill="1" applyBorder="1" applyAlignment="1"/>
    <xf numFmtId="0" fontId="82" fillId="0" borderId="2" xfId="0" applyFont="1" applyFill="1" applyBorder="1" applyAlignment="1"/>
    <xf numFmtId="0" fontId="82" fillId="0" borderId="0" xfId="0" applyFont="1"/>
    <xf numFmtId="0" fontId="22" fillId="0" borderId="0" xfId="0" applyFont="1"/>
    <xf numFmtId="0" fontId="73" fillId="0" borderId="0" xfId="0" applyFont="1" applyAlignment="1"/>
    <xf numFmtId="2" fontId="72" fillId="4" borderId="0" xfId="1" applyNumberFormat="1" applyFont="1" applyFill="1" applyAlignment="1">
      <alignment horizontal="center" vertical="center" wrapText="1"/>
    </xf>
    <xf numFmtId="0" fontId="30" fillId="11" borderId="7" xfId="0" applyFont="1" applyFill="1" applyBorder="1" applyAlignment="1"/>
    <xf numFmtId="43" fontId="41" fillId="11" borderId="10" xfId="1" applyFont="1" applyFill="1" applyBorder="1" applyAlignment="1"/>
    <xf numFmtId="43" fontId="41" fillId="0" borderId="10" xfId="1" applyFont="1" applyFill="1" applyBorder="1" applyAlignment="1"/>
    <xf numFmtId="0" fontId="75" fillId="0" borderId="2" xfId="0" applyFont="1" applyFill="1" applyBorder="1" applyAlignment="1"/>
    <xf numFmtId="0" fontId="18" fillId="0" borderId="3" xfId="0" applyFont="1" applyFill="1" applyBorder="1" applyAlignment="1">
      <alignment horizontal="center"/>
    </xf>
    <xf numFmtId="43" fontId="18" fillId="0" borderId="0" xfId="1" applyFont="1" applyFill="1" applyBorder="1" applyAlignment="1"/>
    <xf numFmtId="0" fontId="72" fillId="4" borderId="0" xfId="0" applyNumberFormat="1" applyFont="1" applyFill="1" applyAlignment="1">
      <alignment horizontal="left"/>
    </xf>
    <xf numFmtId="0" fontId="20" fillId="8" borderId="9" xfId="0" applyNumberFormat="1" applyFont="1" applyFill="1" applyBorder="1" applyAlignment="1">
      <alignment horizontal="center"/>
    </xf>
    <xf numFmtId="43" fontId="20" fillId="8" borderId="9" xfId="0" applyNumberFormat="1" applyFont="1" applyFill="1" applyBorder="1"/>
    <xf numFmtId="43" fontId="20" fillId="3" borderId="9" xfId="1" applyFont="1" applyFill="1" applyBorder="1" applyAlignment="1">
      <alignment horizontal="right"/>
    </xf>
    <xf numFmtId="0" fontId="21" fillId="0" borderId="0" xfId="0" applyNumberFormat="1" applyFont="1" applyAlignment="1">
      <alignment horizontal="center" wrapText="1"/>
    </xf>
    <xf numFmtId="0" fontId="72" fillId="0" borderId="0" xfId="1" applyNumberFormat="1" applyFont="1" applyAlignment="1">
      <alignment horizontal="center" wrapText="1"/>
    </xf>
    <xf numFmtId="0" fontId="72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left" wrapText="1"/>
    </xf>
    <xf numFmtId="0" fontId="21" fillId="12" borderId="10" xfId="0" applyNumberFormat="1" applyFont="1" applyFill="1" applyBorder="1" applyAlignment="1">
      <alignment horizontal="center" wrapText="1"/>
    </xf>
    <xf numFmtId="0" fontId="21" fillId="5" borderId="10" xfId="0" applyNumberFormat="1" applyFont="1" applyFill="1" applyBorder="1" applyAlignment="1">
      <alignment horizontal="center" wrapText="1"/>
    </xf>
    <xf numFmtId="0" fontId="22" fillId="0" borderId="0" xfId="0" applyNumberFormat="1" applyFont="1" applyAlignment="1">
      <alignment wrapText="1"/>
    </xf>
    <xf numFmtId="0" fontId="21" fillId="0" borderId="2" xfId="0" applyNumberFormat="1" applyFont="1" applyBorder="1" applyAlignment="1">
      <alignment horizontal="center"/>
    </xf>
    <xf numFmtId="0" fontId="88" fillId="0" borderId="2" xfId="1" applyNumberFormat="1" applyFont="1" applyFill="1" applyBorder="1" applyAlignment="1">
      <alignment horizontal="center"/>
    </xf>
    <xf numFmtId="189" fontId="21" fillId="0" borderId="2" xfId="0" applyNumberFormat="1" applyFont="1" applyBorder="1" applyAlignment="1">
      <alignment horizontal="left"/>
    </xf>
    <xf numFmtId="189" fontId="21" fillId="10" borderId="2" xfId="1" applyNumberFormat="1" applyFont="1" applyFill="1" applyBorder="1" applyAlignment="1">
      <alignment horizontal="center"/>
    </xf>
    <xf numFmtId="189" fontId="70" fillId="0" borderId="0" xfId="0" applyNumberFormat="1" applyFont="1" applyAlignment="1"/>
    <xf numFmtId="0" fontId="69" fillId="0" borderId="2" xfId="0" applyNumberFormat="1" applyFont="1" applyBorder="1" applyAlignment="1">
      <alignment horizontal="center"/>
    </xf>
    <xf numFmtId="0" fontId="72" fillId="0" borderId="2" xfId="1" applyNumberFormat="1" applyFont="1" applyFill="1" applyBorder="1" applyAlignment="1">
      <alignment horizontal="center"/>
    </xf>
    <xf numFmtId="189" fontId="21" fillId="0" borderId="2" xfId="0" applyNumberFormat="1" applyFont="1" applyBorder="1" applyAlignment="1">
      <alignment horizontal="center"/>
    </xf>
    <xf numFmtId="0" fontId="72" fillId="4" borderId="2" xfId="1" applyNumberFormat="1" applyFont="1" applyFill="1" applyBorder="1" applyAlignment="1">
      <alignment horizontal="center" wrapText="1"/>
    </xf>
    <xf numFmtId="0" fontId="78" fillId="12" borderId="67" xfId="0" applyFont="1" applyFill="1" applyBorder="1" applyAlignment="1"/>
    <xf numFmtId="0" fontId="80" fillId="12" borderId="0" xfId="0" applyFont="1" applyFill="1" applyAlignment="1"/>
    <xf numFmtId="189" fontId="72" fillId="4" borderId="0" xfId="1" applyNumberFormat="1" applyFont="1" applyFill="1" applyAlignment="1">
      <alignment wrapText="1"/>
    </xf>
    <xf numFmtId="0" fontId="79" fillId="12" borderId="67" xfId="0" applyFont="1" applyFill="1" applyBorder="1" applyAlignment="1"/>
    <xf numFmtId="0" fontId="81" fillId="12" borderId="0" xfId="0" applyFont="1" applyFill="1" applyAlignment="1"/>
    <xf numFmtId="0" fontId="79" fillId="12" borderId="67" xfId="0" applyFont="1" applyFill="1" applyBorder="1"/>
    <xf numFmtId="0" fontId="81" fillId="12" borderId="0" xfId="0" applyFont="1" applyFill="1"/>
    <xf numFmtId="43" fontId="72" fillId="6" borderId="6" xfId="1" applyFont="1" applyFill="1" applyBorder="1" applyAlignment="1">
      <alignment horizontal="center"/>
    </xf>
    <xf numFmtId="0" fontId="78" fillId="0" borderId="67" xfId="0" applyFont="1" applyBorder="1" applyAlignment="1"/>
    <xf numFmtId="0" fontId="80" fillId="0" borderId="0" xfId="0" applyFont="1" applyAlignment="1"/>
    <xf numFmtId="0" fontId="81" fillId="8" borderId="0" xfId="0" applyFont="1" applyFill="1" applyAlignment="1">
      <alignment horizontal="left" wrapText="1"/>
    </xf>
    <xf numFmtId="0" fontId="80" fillId="8" borderId="0" xfId="0" applyFont="1" applyFill="1" applyAlignment="1">
      <alignment horizontal="left" wrapText="1"/>
    </xf>
    <xf numFmtId="0" fontId="70" fillId="0" borderId="0" xfId="1" applyNumberFormat="1" applyFont="1" applyFill="1" applyAlignment="1">
      <alignment horizontal="center" wrapText="1"/>
    </xf>
    <xf numFmtId="0" fontId="72" fillId="0" borderId="0" xfId="1" applyNumberFormat="1" applyFont="1" applyFill="1" applyAlignment="1">
      <alignment horizontal="center" wrapText="1"/>
    </xf>
    <xf numFmtId="189" fontId="22" fillId="0" borderId="0" xfId="1" applyNumberFormat="1" applyFont="1" applyFill="1" applyAlignment="1">
      <alignment horizontal="left" wrapText="1"/>
    </xf>
    <xf numFmtId="189" fontId="22" fillId="0" borderId="0" xfId="1" applyNumberFormat="1" applyFont="1" applyFill="1" applyAlignment="1">
      <alignment wrapText="1"/>
    </xf>
    <xf numFmtId="189" fontId="70" fillId="0" borderId="0" xfId="1" applyNumberFormat="1" applyFont="1" applyAlignment="1">
      <alignment wrapText="1"/>
    </xf>
    <xf numFmtId="189" fontId="69" fillId="0" borderId="2" xfId="0" applyNumberFormat="1" applyFont="1" applyBorder="1" applyAlignment="1">
      <alignment horizontal="center" vertical="center" wrapText="1"/>
    </xf>
    <xf numFmtId="189" fontId="69" fillId="4" borderId="0" xfId="0" applyNumberFormat="1" applyFont="1" applyFill="1" applyAlignment="1">
      <alignment horizontal="center" vertical="center" wrapText="1"/>
    </xf>
    <xf numFmtId="0" fontId="89" fillId="34" borderId="67" xfId="0" applyFont="1" applyFill="1" applyBorder="1"/>
    <xf numFmtId="43" fontId="18" fillId="10" borderId="2" xfId="1" applyFont="1" applyFill="1" applyBorder="1" applyAlignment="1">
      <alignment horizontal="center"/>
    </xf>
    <xf numFmtId="0" fontId="78" fillId="34" borderId="68" xfId="0" applyFont="1" applyFill="1" applyBorder="1"/>
    <xf numFmtId="2" fontId="72" fillId="8" borderId="2" xfId="1" applyNumberFormat="1" applyFont="1" applyFill="1" applyBorder="1" applyAlignment="1">
      <alignment horizontal="center"/>
    </xf>
    <xf numFmtId="17" fontId="21" fillId="3" borderId="52" xfId="1" applyNumberFormat="1" applyFont="1" applyFill="1" applyBorder="1" applyAlignment="1">
      <alignment horizontal="center" vertical="center" wrapText="1"/>
    </xf>
    <xf numFmtId="0" fontId="21" fillId="3" borderId="53" xfId="1" applyNumberFormat="1" applyFont="1" applyFill="1" applyBorder="1" applyAlignment="1">
      <alignment horizontal="center" vertical="center" wrapText="1"/>
    </xf>
    <xf numFmtId="2" fontId="21" fillId="5" borderId="29" xfId="0" applyNumberFormat="1" applyFont="1" applyFill="1" applyBorder="1" applyAlignment="1">
      <alignment horizontal="center" vertical="center" wrapText="1"/>
    </xf>
    <xf numFmtId="2" fontId="21" fillId="5" borderId="30" xfId="0" applyNumberFormat="1" applyFont="1" applyFill="1" applyBorder="1" applyAlignment="1">
      <alignment horizontal="center" vertical="center" wrapText="1"/>
    </xf>
    <xf numFmtId="2" fontId="21" fillId="5" borderId="31" xfId="0" applyNumberFormat="1" applyFont="1" applyFill="1" applyBorder="1" applyAlignment="1">
      <alignment horizontal="center" vertical="center" wrapText="1"/>
    </xf>
    <xf numFmtId="0" fontId="21" fillId="5" borderId="29" xfId="1" applyNumberFormat="1" applyFont="1" applyFill="1" applyBorder="1" applyAlignment="1">
      <alignment horizontal="center" vertical="center" wrapText="1"/>
    </xf>
    <xf numFmtId="0" fontId="21" fillId="5" borderId="40" xfId="1" applyNumberFormat="1" applyFont="1" applyFill="1" applyBorder="1" applyAlignment="1">
      <alignment horizontal="center" vertical="center" wrapText="1"/>
    </xf>
    <xf numFmtId="0" fontId="69" fillId="8" borderId="54" xfId="0" applyFont="1" applyFill="1" applyBorder="1" applyAlignment="1">
      <alignment horizontal="center"/>
    </xf>
    <xf numFmtId="0" fontId="69" fillId="8" borderId="55" xfId="0" applyFont="1" applyFill="1" applyBorder="1" applyAlignment="1">
      <alignment horizontal="center"/>
    </xf>
    <xf numFmtId="0" fontId="69" fillId="8" borderId="56" xfId="0" applyFont="1" applyFill="1" applyBorder="1" applyAlignment="1">
      <alignment horizontal="center"/>
    </xf>
    <xf numFmtId="17" fontId="21" fillId="3" borderId="53" xfId="1" applyNumberFormat="1" applyFont="1" applyFill="1" applyBorder="1" applyAlignment="1">
      <alignment horizontal="center" vertical="center" wrapText="1"/>
    </xf>
    <xf numFmtId="0" fontId="21" fillId="12" borderId="29" xfId="1" applyNumberFormat="1" applyFont="1" applyFill="1" applyBorder="1" applyAlignment="1">
      <alignment horizontal="center" vertical="center" wrapText="1"/>
    </xf>
    <xf numFmtId="0" fontId="21" fillId="12" borderId="40" xfId="1" applyNumberFormat="1" applyFont="1" applyFill="1" applyBorder="1" applyAlignment="1">
      <alignment horizontal="center" vertical="center" wrapText="1"/>
    </xf>
    <xf numFmtId="2" fontId="21" fillId="12" borderId="29" xfId="0" applyNumberFormat="1" applyFont="1" applyFill="1" applyBorder="1" applyAlignment="1">
      <alignment horizontal="center" vertical="center" wrapText="1"/>
    </xf>
    <xf numFmtId="2" fontId="21" fillId="12" borderId="30" xfId="0" applyNumberFormat="1" applyFont="1" applyFill="1" applyBorder="1" applyAlignment="1">
      <alignment horizontal="center" vertical="center" wrapText="1"/>
    </xf>
    <xf numFmtId="2" fontId="21" fillId="12" borderId="0" xfId="0" applyNumberFormat="1" applyFont="1" applyFill="1" applyAlignment="1">
      <alignment horizontal="center" vertical="center" wrapText="1"/>
    </xf>
    <xf numFmtId="0" fontId="69" fillId="8" borderId="57" xfId="0" applyFont="1" applyFill="1" applyBorder="1" applyAlignment="1">
      <alignment horizontal="center"/>
    </xf>
    <xf numFmtId="2" fontId="21" fillId="5" borderId="0" xfId="0" applyNumberFormat="1" applyFont="1" applyFill="1" applyAlignment="1">
      <alignment horizontal="center" vertical="center" wrapText="1"/>
    </xf>
    <xf numFmtId="17" fontId="21" fillId="3" borderId="2" xfId="1" applyNumberFormat="1" applyFont="1" applyFill="1" applyBorder="1" applyAlignment="1">
      <alignment horizontal="center" vertical="center" wrapText="1"/>
    </xf>
    <xf numFmtId="43" fontId="21" fillId="3" borderId="2" xfId="1" applyFont="1" applyFill="1" applyBorder="1" applyAlignment="1">
      <alignment horizontal="center" vertical="center" wrapText="1"/>
    </xf>
    <xf numFmtId="0" fontId="69" fillId="0" borderId="29" xfId="0" applyFont="1" applyBorder="1" applyAlignment="1">
      <alignment horizontal="center" vertical="center" wrapText="1"/>
    </xf>
    <xf numFmtId="0" fontId="69" fillId="0" borderId="34" xfId="0" applyFont="1" applyBorder="1" applyAlignment="1">
      <alignment horizontal="center" vertical="center" wrapText="1"/>
    </xf>
    <xf numFmtId="2" fontId="21" fillId="0" borderId="26" xfId="0" applyNumberFormat="1" applyFont="1" applyBorder="1" applyAlignment="1">
      <alignment horizontal="center" vertical="center" wrapText="1"/>
    </xf>
    <xf numFmtId="2" fontId="21" fillId="0" borderId="38" xfId="0" applyNumberFormat="1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12" borderId="30" xfId="1" applyNumberFormat="1" applyFont="1" applyFill="1" applyBorder="1" applyAlignment="1">
      <alignment horizontal="center" vertical="center" wrapText="1"/>
    </xf>
    <xf numFmtId="0" fontId="21" fillId="12" borderId="39" xfId="1" applyNumberFormat="1" applyFont="1" applyFill="1" applyBorder="1" applyAlignment="1">
      <alignment horizontal="center" vertical="center" wrapText="1"/>
    </xf>
    <xf numFmtId="0" fontId="72" fillId="8" borderId="2" xfId="0" applyFont="1" applyFill="1" applyBorder="1" applyAlignment="1">
      <alignment horizontal="center"/>
    </xf>
    <xf numFmtId="0" fontId="71" fillId="0" borderId="3" xfId="0" applyFont="1" applyFill="1" applyBorder="1" applyAlignment="1">
      <alignment horizontal="left" wrapText="1"/>
    </xf>
    <xf numFmtId="0" fontId="71" fillId="0" borderId="46" xfId="0" applyFont="1" applyFill="1" applyBorder="1" applyAlignment="1">
      <alignment horizontal="left" wrapText="1"/>
    </xf>
    <xf numFmtId="0" fontId="71" fillId="12" borderId="11" xfId="0" applyFont="1" applyFill="1" applyBorder="1" applyAlignment="1">
      <alignment horizontal="center" vertical="center"/>
    </xf>
    <xf numFmtId="0" fontId="71" fillId="12" borderId="12" xfId="0" applyFont="1" applyFill="1" applyBorder="1" applyAlignment="1">
      <alignment horizontal="center" vertical="center"/>
    </xf>
    <xf numFmtId="0" fontId="71" fillId="12" borderId="13" xfId="0" applyFont="1" applyFill="1" applyBorder="1" applyAlignment="1">
      <alignment horizontal="center" vertical="center"/>
    </xf>
    <xf numFmtId="0" fontId="71" fillId="14" borderId="11" xfId="0" applyFont="1" applyFill="1" applyBorder="1" applyAlignment="1">
      <alignment horizontal="center"/>
    </xf>
    <xf numFmtId="0" fontId="71" fillId="14" borderId="12" xfId="0" applyFont="1" applyFill="1" applyBorder="1" applyAlignment="1">
      <alignment horizontal="center"/>
    </xf>
    <xf numFmtId="0" fontId="71" fillId="4" borderId="3" xfId="0" applyFont="1" applyFill="1" applyBorder="1" applyAlignment="1">
      <alignment horizontal="left"/>
    </xf>
    <xf numFmtId="0" fontId="71" fillId="4" borderId="46" xfId="0" applyFont="1" applyFill="1" applyBorder="1" applyAlignment="1">
      <alignment horizontal="left"/>
    </xf>
    <xf numFmtId="0" fontId="71" fillId="14" borderId="3" xfId="0" applyFont="1" applyFill="1" applyBorder="1" applyAlignment="1">
      <alignment horizontal="left" vertical="center" wrapText="1"/>
    </xf>
    <xf numFmtId="0" fontId="71" fillId="14" borderId="46" xfId="0" applyFont="1" applyFill="1" applyBorder="1" applyAlignment="1">
      <alignment horizontal="left" vertical="center" wrapText="1"/>
    </xf>
    <xf numFmtId="0" fontId="69" fillId="12" borderId="2" xfId="0" applyFont="1" applyFill="1" applyBorder="1" applyAlignment="1">
      <alignment horizontal="center" vertical="center"/>
    </xf>
    <xf numFmtId="0" fontId="70" fillId="4" borderId="6" xfId="0" applyFont="1" applyFill="1" applyBorder="1" applyAlignment="1">
      <alignment horizontal="center" vertical="center"/>
    </xf>
    <xf numFmtId="0" fontId="70" fillId="4" borderId="16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0" fontId="71" fillId="12" borderId="46" xfId="0" applyFont="1" applyFill="1" applyBorder="1" applyAlignment="1">
      <alignment horizontal="center"/>
    </xf>
    <xf numFmtId="0" fontId="71" fillId="4" borderId="9" xfId="0" applyFont="1" applyFill="1" applyBorder="1" applyAlignment="1">
      <alignment horizontal="center"/>
    </xf>
    <xf numFmtId="0" fontId="67" fillId="4" borderId="2" xfId="0" applyFont="1" applyFill="1" applyBorder="1" applyAlignment="1">
      <alignment horizontal="center"/>
    </xf>
    <xf numFmtId="0" fontId="71" fillId="12" borderId="2" xfId="0" applyFont="1" applyFill="1" applyBorder="1" applyAlignment="1">
      <alignment horizontal="center" vertical="center"/>
    </xf>
    <xf numFmtId="0" fontId="71" fillId="0" borderId="3" xfId="0" applyFont="1" applyFill="1" applyBorder="1" applyAlignment="1">
      <alignment horizontal="left" vertical="center" wrapText="1"/>
    </xf>
    <xf numFmtId="0" fontId="71" fillId="0" borderId="46" xfId="0" applyFont="1" applyFill="1" applyBorder="1" applyAlignment="1">
      <alignment horizontal="left" vertical="center" wrapText="1"/>
    </xf>
    <xf numFmtId="0" fontId="72" fillId="8" borderId="6" xfId="0" applyFont="1" applyFill="1" applyBorder="1" applyAlignment="1">
      <alignment horizontal="left" vertical="top" wrapText="1"/>
    </xf>
    <xf numFmtId="0" fontId="72" fillId="8" borderId="16" xfId="0" applyFont="1" applyFill="1" applyBorder="1" applyAlignment="1">
      <alignment horizontal="left" vertical="top" wrapText="1"/>
    </xf>
    <xf numFmtId="0" fontId="71" fillId="8" borderId="3" xfId="0" applyFont="1" applyFill="1" applyBorder="1" applyAlignment="1">
      <alignment horizontal="left"/>
    </xf>
    <xf numFmtId="0" fontId="71" fillId="8" borderId="46" xfId="0" applyFont="1" applyFill="1" applyBorder="1" applyAlignment="1">
      <alignment horizontal="left"/>
    </xf>
    <xf numFmtId="0" fontId="69" fillId="4" borderId="9" xfId="0" applyFont="1" applyFill="1" applyBorder="1" applyAlignment="1">
      <alignment horizontal="center"/>
    </xf>
    <xf numFmtId="0" fontId="67" fillId="4" borderId="12" xfId="0" applyFont="1" applyFill="1" applyBorder="1" applyAlignment="1">
      <alignment horizontal="center"/>
    </xf>
    <xf numFmtId="0" fontId="6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189" fontId="39" fillId="28" borderId="46" xfId="0" applyNumberFormat="1" applyFont="1" applyFill="1" applyBorder="1" applyAlignment="1">
      <alignment horizontal="left" vertical="center" wrapText="1"/>
    </xf>
    <xf numFmtId="0" fontId="22" fillId="8" borderId="6" xfId="1" applyNumberFormat="1" applyFont="1" applyFill="1" applyBorder="1" applyAlignment="1">
      <alignment horizontal="center" vertical="center" wrapText="1"/>
    </xf>
    <xf numFmtId="0" fontId="22" fillId="8" borderId="8" xfId="1" applyNumberFormat="1" applyFont="1" applyFill="1" applyBorder="1" applyAlignment="1">
      <alignment horizontal="center" vertical="center" wrapText="1"/>
    </xf>
    <xf numFmtId="0" fontId="22" fillId="8" borderId="16" xfId="1" applyNumberFormat="1" applyFont="1" applyFill="1" applyBorder="1" applyAlignment="1">
      <alignment horizontal="center" vertical="center" wrapText="1"/>
    </xf>
    <xf numFmtId="0" fontId="80" fillId="0" borderId="51" xfId="0" applyFont="1" applyBorder="1" applyAlignment="1">
      <alignment horizontal="left" vertical="center" wrapText="1"/>
    </xf>
    <xf numFmtId="0" fontId="81" fillId="0" borderId="51" xfId="0" applyFont="1" applyBorder="1" applyAlignment="1">
      <alignment horizontal="left" vertical="center" wrapText="1"/>
    </xf>
    <xf numFmtId="0" fontId="22" fillId="5" borderId="6" xfId="1" applyNumberFormat="1" applyFont="1" applyFill="1" applyBorder="1" applyAlignment="1">
      <alignment horizontal="center" vertical="center" wrapText="1"/>
    </xf>
    <xf numFmtId="0" fontId="22" fillId="5" borderId="16" xfId="1" applyNumberFormat="1" applyFont="1" applyFill="1" applyBorder="1" applyAlignment="1">
      <alignment horizontal="center" vertical="center" wrapText="1"/>
    </xf>
    <xf numFmtId="0" fontId="22" fillId="5" borderId="8" xfId="1" applyNumberFormat="1" applyFont="1" applyFill="1" applyBorder="1" applyAlignment="1">
      <alignment horizontal="center" vertical="center" wrapText="1"/>
    </xf>
    <xf numFmtId="43" fontId="22" fillId="12" borderId="2" xfId="0" applyNumberFormat="1" applyFont="1" applyFill="1" applyBorder="1" applyAlignment="1">
      <alignment horizontal="center" vertical="center" wrapText="1"/>
    </xf>
    <xf numFmtId="43" fontId="22" fillId="10" borderId="2" xfId="0" applyNumberFormat="1" applyFont="1" applyFill="1" applyBorder="1" applyAlignment="1">
      <alignment horizontal="center" vertical="center" wrapText="1"/>
    </xf>
    <xf numFmtId="0" fontId="20" fillId="3" borderId="58" xfId="0" applyFont="1" applyFill="1" applyBorder="1" applyAlignment="1">
      <alignment horizontal="center"/>
    </xf>
    <xf numFmtId="0" fontId="20" fillId="3" borderId="59" xfId="0" applyFont="1" applyFill="1" applyBorder="1" applyAlignment="1">
      <alignment horizontal="center"/>
    </xf>
    <xf numFmtId="43" fontId="22" fillId="21" borderId="2" xfId="0" applyNumberFormat="1" applyFont="1" applyFill="1" applyBorder="1" applyAlignment="1">
      <alignment horizontal="center" vertical="center" wrapText="1"/>
    </xf>
    <xf numFmtId="43" fontId="22" fillId="10" borderId="3" xfId="0" applyNumberFormat="1" applyFont="1" applyFill="1" applyBorder="1" applyAlignment="1">
      <alignment horizontal="center" vertical="center" wrapText="1"/>
    </xf>
    <xf numFmtId="43" fontId="22" fillId="10" borderId="4" xfId="0" applyNumberFormat="1" applyFont="1" applyFill="1" applyBorder="1" applyAlignment="1">
      <alignment horizontal="center" vertical="center" wrapText="1"/>
    </xf>
    <xf numFmtId="189" fontId="21" fillId="3" borderId="2" xfId="1" applyNumberFormat="1" applyFont="1" applyFill="1" applyBorder="1" applyAlignment="1">
      <alignment horizontal="center" vertical="center" wrapText="1"/>
    </xf>
    <xf numFmtId="189" fontId="21" fillId="0" borderId="3" xfId="0" applyNumberFormat="1" applyFont="1" applyFill="1" applyBorder="1" applyAlignment="1">
      <alignment horizontal="center" vertical="center" wrapText="1"/>
    </xf>
    <xf numFmtId="189" fontId="21" fillId="0" borderId="4" xfId="0" applyNumberFormat="1" applyFont="1" applyFill="1" applyBorder="1" applyAlignment="1">
      <alignment horizontal="center" vertical="center" wrapText="1"/>
    </xf>
    <xf numFmtId="0" fontId="21" fillId="12" borderId="30" xfId="0" applyNumberFormat="1" applyFont="1" applyFill="1" applyBorder="1" applyAlignment="1">
      <alignment horizontal="center" vertical="center" wrapText="1"/>
    </xf>
    <xf numFmtId="0" fontId="21" fillId="5" borderId="30" xfId="0" applyNumberFormat="1" applyFont="1" applyFill="1" applyBorder="1" applyAlignment="1">
      <alignment horizontal="center" vertical="center" wrapText="1"/>
    </xf>
    <xf numFmtId="0" fontId="21" fillId="12" borderId="29" xfId="0" applyNumberFormat="1" applyFont="1" applyFill="1" applyBorder="1" applyAlignment="1">
      <alignment horizontal="center" vertical="center" wrapText="1"/>
    </xf>
    <xf numFmtId="189" fontId="21" fillId="28" borderId="46" xfId="0" applyNumberFormat="1" applyFont="1" applyFill="1" applyBorder="1" applyAlignment="1">
      <alignment horizontal="left" vertical="center" wrapText="1"/>
    </xf>
    <xf numFmtId="0" fontId="18" fillId="30" borderId="3" xfId="0" applyNumberFormat="1" applyFont="1" applyFill="1" applyBorder="1" applyAlignment="1">
      <alignment horizontal="center"/>
    </xf>
    <xf numFmtId="0" fontId="18" fillId="30" borderId="4" xfId="0" applyNumberFormat="1" applyFont="1" applyFill="1" applyBorder="1" applyAlignment="1">
      <alignment horizontal="center"/>
    </xf>
    <xf numFmtId="0" fontId="18" fillId="17" borderId="3" xfId="0" applyNumberFormat="1" applyFont="1" applyFill="1" applyBorder="1" applyAlignment="1">
      <alignment horizontal="center"/>
    </xf>
    <xf numFmtId="0" fontId="18" fillId="17" borderId="4" xfId="0" applyNumberFormat="1" applyFont="1" applyFill="1" applyBorder="1" applyAlignment="1">
      <alignment horizontal="center"/>
    </xf>
    <xf numFmtId="189" fontId="75" fillId="0" borderId="11" xfId="1" applyNumberFormat="1" applyFont="1" applyFill="1" applyBorder="1" applyAlignment="1">
      <alignment horizontal="right" wrapText="1"/>
    </xf>
    <xf numFmtId="189" fontId="75" fillId="0" borderId="12" xfId="1" applyNumberFormat="1" applyFont="1" applyFill="1" applyBorder="1" applyAlignment="1">
      <alignment horizontal="right" wrapText="1"/>
    </xf>
    <xf numFmtId="189" fontId="22" fillId="0" borderId="3" xfId="1" applyNumberFormat="1" applyFont="1" applyFill="1" applyBorder="1" applyAlignment="1">
      <alignment horizontal="right" wrapText="1"/>
    </xf>
    <xf numFmtId="189" fontId="22" fillId="0" borderId="46" xfId="1" applyNumberFormat="1" applyFont="1" applyFill="1" applyBorder="1" applyAlignment="1">
      <alignment horizontal="right" wrapText="1"/>
    </xf>
    <xf numFmtId="0" fontId="18" fillId="12" borderId="3" xfId="0" applyNumberFormat="1" applyFont="1" applyFill="1" applyBorder="1" applyAlignment="1">
      <alignment horizontal="center"/>
    </xf>
    <xf numFmtId="0" fontId="18" fillId="12" borderId="4" xfId="0" applyNumberFormat="1" applyFont="1" applyFill="1" applyBorder="1" applyAlignment="1">
      <alignment horizontal="center"/>
    </xf>
    <xf numFmtId="0" fontId="18" fillId="25" borderId="3" xfId="0" applyNumberFormat="1" applyFont="1" applyFill="1" applyBorder="1" applyAlignment="1">
      <alignment horizontal="center"/>
    </xf>
    <xf numFmtId="0" fontId="18" fillId="25" borderId="4" xfId="0" applyNumberFormat="1" applyFont="1" applyFill="1" applyBorder="1" applyAlignment="1">
      <alignment horizontal="center"/>
    </xf>
    <xf numFmtId="0" fontId="72" fillId="8" borderId="6" xfId="0" applyFont="1" applyFill="1" applyBorder="1" applyAlignment="1">
      <alignment horizontal="center" vertical="center" wrapText="1"/>
    </xf>
    <xf numFmtId="0" fontId="72" fillId="8" borderId="8" xfId="0" applyFont="1" applyFill="1" applyBorder="1" applyAlignment="1">
      <alignment horizontal="center" vertical="center" wrapText="1"/>
    </xf>
    <xf numFmtId="0" fontId="18" fillId="6" borderId="3" xfId="0" applyNumberFormat="1" applyFont="1" applyFill="1" applyBorder="1" applyAlignment="1">
      <alignment horizontal="center" wrapText="1"/>
    </xf>
    <xf numFmtId="0" fontId="18" fillId="6" borderId="4" xfId="0" applyNumberFormat="1" applyFont="1" applyFill="1" applyBorder="1" applyAlignment="1">
      <alignment horizontal="center" wrapText="1"/>
    </xf>
    <xf numFmtId="0" fontId="18" fillId="12" borderId="3" xfId="0" applyNumberFormat="1" applyFont="1" applyFill="1" applyBorder="1" applyAlignment="1">
      <alignment horizontal="center" wrapText="1"/>
    </xf>
    <xf numFmtId="0" fontId="18" fillId="12" borderId="4" xfId="0" applyNumberFormat="1" applyFont="1" applyFill="1" applyBorder="1" applyAlignment="1">
      <alignment horizontal="center" wrapText="1"/>
    </xf>
    <xf numFmtId="0" fontId="18" fillId="24" borderId="3" xfId="0" applyNumberFormat="1" applyFont="1" applyFill="1" applyBorder="1" applyAlignment="1">
      <alignment horizontal="center"/>
    </xf>
    <xf numFmtId="0" fontId="18" fillId="24" borderId="4" xfId="0" applyNumberFormat="1" applyFont="1" applyFill="1" applyBorder="1" applyAlignment="1">
      <alignment horizontal="center"/>
    </xf>
    <xf numFmtId="0" fontId="73" fillId="8" borderId="0" xfId="0" applyFont="1" applyFill="1" applyAlignment="1">
      <alignment horizontal="center"/>
    </xf>
    <xf numFmtId="0" fontId="70" fillId="7" borderId="0" xfId="0" applyFont="1" applyFill="1" applyAlignment="1">
      <alignment horizontal="left" wrapText="1"/>
    </xf>
    <xf numFmtId="186" fontId="84" fillId="8" borderId="12" xfId="0" applyNumberFormat="1" applyFont="1" applyFill="1" applyBorder="1" applyAlignment="1">
      <alignment horizontal="left" wrapText="1"/>
    </xf>
    <xf numFmtId="189" fontId="21" fillId="0" borderId="2" xfId="0" applyNumberFormat="1" applyFont="1" applyFill="1" applyBorder="1" applyAlignment="1">
      <alignment horizontal="center" vertical="center" wrapText="1"/>
    </xf>
    <xf numFmtId="0" fontId="70" fillId="12" borderId="59" xfId="0" applyFont="1" applyFill="1" applyBorder="1" applyAlignment="1">
      <alignment horizontal="center"/>
    </xf>
    <xf numFmtId="0" fontId="70" fillId="12" borderId="9" xfId="0" applyFont="1" applyFill="1" applyBorder="1" applyAlignment="1">
      <alignment horizontal="center"/>
    </xf>
    <xf numFmtId="189" fontId="21" fillId="3" borderId="3" xfId="1" applyNumberFormat="1" applyFont="1" applyFill="1" applyBorder="1" applyAlignment="1">
      <alignment horizontal="center" vertical="center" wrapText="1"/>
    </xf>
    <xf numFmtId="2" fontId="21" fillId="12" borderId="10" xfId="0" applyNumberFormat="1" applyFont="1" applyFill="1" applyBorder="1" applyAlignment="1">
      <alignment horizontal="center" vertical="center" wrapText="1"/>
    </xf>
    <xf numFmtId="0" fontId="21" fillId="12" borderId="10" xfId="0" applyNumberFormat="1" applyFont="1" applyFill="1" applyBorder="1" applyAlignment="1">
      <alignment horizontal="center" vertical="center" wrapText="1"/>
    </xf>
    <xf numFmtId="2" fontId="21" fillId="5" borderId="7" xfId="0" applyNumberFormat="1" applyFont="1" applyFill="1" applyBorder="1" applyAlignment="1">
      <alignment horizontal="center" vertical="center" wrapText="1"/>
    </xf>
    <xf numFmtId="0" fontId="21" fillId="5" borderId="10" xfId="0" applyNumberFormat="1" applyFont="1" applyFill="1" applyBorder="1" applyAlignment="1">
      <alignment horizontal="center" vertical="center" wrapText="1"/>
    </xf>
    <xf numFmtId="0" fontId="21" fillId="5" borderId="5" xfId="0" applyNumberFormat="1" applyFont="1" applyFill="1" applyBorder="1" applyAlignment="1">
      <alignment horizontal="center" vertical="center" wrapText="1"/>
    </xf>
    <xf numFmtId="0" fontId="21" fillId="12" borderId="7" xfId="0" applyNumberFormat="1" applyFont="1" applyFill="1" applyBorder="1" applyAlignment="1">
      <alignment horizontal="center" vertical="center" wrapText="1"/>
    </xf>
    <xf numFmtId="0" fontId="21" fillId="5" borderId="7" xfId="0" applyNumberFormat="1" applyFont="1" applyFill="1" applyBorder="1" applyAlignment="1">
      <alignment horizontal="center" vertical="center" wrapText="1"/>
    </xf>
    <xf numFmtId="189" fontId="69" fillId="32" borderId="58" xfId="1" quotePrefix="1" applyNumberFormat="1" applyFont="1" applyFill="1" applyBorder="1" applyAlignment="1">
      <alignment horizontal="center"/>
    </xf>
    <xf numFmtId="189" fontId="69" fillId="32" borderId="48" xfId="1" quotePrefix="1" applyNumberFormat="1" applyFont="1" applyFill="1" applyBorder="1" applyAlignment="1">
      <alignment horizontal="center"/>
    </xf>
    <xf numFmtId="2" fontId="69" fillId="3" borderId="2" xfId="1" quotePrefix="1" applyNumberFormat="1" applyFont="1" applyFill="1" applyBorder="1" applyAlignment="1">
      <alignment horizontal="center"/>
    </xf>
    <xf numFmtId="0" fontId="20" fillId="3" borderId="48" xfId="0" applyFont="1" applyFill="1" applyBorder="1" applyAlignment="1">
      <alignment horizontal="center"/>
    </xf>
    <xf numFmtId="43" fontId="72" fillId="10" borderId="2" xfId="1" applyFont="1" applyFill="1" applyBorder="1" applyAlignment="1">
      <alignment horizontal="center"/>
    </xf>
    <xf numFmtId="0" fontId="21" fillId="3" borderId="58" xfId="0" applyFont="1" applyFill="1" applyBorder="1" applyAlignment="1">
      <alignment horizontal="center"/>
    </xf>
    <xf numFmtId="0" fontId="21" fillId="3" borderId="59" xfId="0" applyFont="1" applyFill="1" applyBorder="1" applyAlignment="1">
      <alignment horizontal="center"/>
    </xf>
    <xf numFmtId="0" fontId="21" fillId="12" borderId="60" xfId="0" applyNumberFormat="1" applyFont="1" applyFill="1" applyBorder="1" applyAlignment="1">
      <alignment horizontal="center" vertical="center" wrapText="1"/>
    </xf>
    <xf numFmtId="0" fontId="21" fillId="5" borderId="60" xfId="0" applyNumberFormat="1" applyFont="1" applyFill="1" applyBorder="1" applyAlignment="1">
      <alignment horizontal="center" vertical="center" wrapText="1"/>
    </xf>
    <xf numFmtId="189" fontId="21" fillId="3" borderId="8" xfId="1" applyNumberFormat="1" applyFont="1" applyFill="1" applyBorder="1" applyAlignment="1">
      <alignment horizontal="center" vertical="center" wrapText="1"/>
    </xf>
    <xf numFmtId="0" fontId="21" fillId="12" borderId="61" xfId="0" applyNumberFormat="1" applyFont="1" applyFill="1" applyBorder="1" applyAlignment="1">
      <alignment horizontal="center" vertical="center" wrapText="1"/>
    </xf>
    <xf numFmtId="0" fontId="21" fillId="11" borderId="0" xfId="0" applyFont="1" applyFill="1" applyBorder="1" applyAlignment="1">
      <alignment horizontal="left"/>
    </xf>
    <xf numFmtId="43" fontId="22" fillId="17" borderId="3" xfId="0" applyNumberFormat="1" applyFont="1" applyFill="1" applyBorder="1" applyAlignment="1">
      <alignment horizontal="center" vertical="center" wrapText="1"/>
    </xf>
    <xf numFmtId="43" fontId="22" fillId="17" borderId="4" xfId="0" applyNumberFormat="1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/>
    </xf>
    <xf numFmtId="0" fontId="20" fillId="3" borderId="5" xfId="0" applyFont="1" applyFill="1" applyBorder="1" applyAlignment="1">
      <alignment horizontal="center"/>
    </xf>
    <xf numFmtId="43" fontId="72" fillId="10" borderId="2" xfId="0" applyNumberFormat="1" applyFont="1" applyFill="1" applyBorder="1" applyAlignment="1">
      <alignment horizontal="center" vertical="center" wrapText="1"/>
    </xf>
    <xf numFmtId="43" fontId="72" fillId="8" borderId="3" xfId="0" applyNumberFormat="1" applyFont="1" applyFill="1" applyBorder="1" applyAlignment="1">
      <alignment horizontal="center" vertical="center" wrapText="1"/>
    </xf>
    <xf numFmtId="43" fontId="72" fillId="8" borderId="4" xfId="0" applyNumberFormat="1" applyFont="1" applyFill="1" applyBorder="1" applyAlignment="1">
      <alignment horizontal="center" vertical="center" wrapText="1"/>
    </xf>
    <xf numFmtId="43" fontId="72" fillId="8" borderId="2" xfId="0" applyNumberFormat="1" applyFont="1" applyFill="1" applyBorder="1" applyAlignment="1">
      <alignment horizontal="center" vertical="center" wrapText="1"/>
    </xf>
    <xf numFmtId="189" fontId="72" fillId="17" borderId="3" xfId="1" applyNumberFormat="1" applyFont="1" applyFill="1" applyBorder="1" applyAlignment="1">
      <alignment horizontal="center" vertical="center" wrapText="1"/>
    </xf>
    <xf numFmtId="189" fontId="72" fillId="17" borderId="4" xfId="1" applyNumberFormat="1" applyFont="1" applyFill="1" applyBorder="1" applyAlignment="1">
      <alignment horizontal="center" vertical="center" wrapText="1"/>
    </xf>
    <xf numFmtId="189" fontId="72" fillId="4" borderId="6" xfId="1" applyNumberFormat="1" applyFont="1" applyFill="1" applyBorder="1" applyAlignment="1">
      <alignment horizontal="center" vertical="center" wrapText="1"/>
    </xf>
    <xf numFmtId="189" fontId="72" fillId="4" borderId="16" xfId="1" applyNumberFormat="1" applyFont="1" applyFill="1" applyBorder="1" applyAlignment="1">
      <alignment horizontal="center" vertical="center" wrapText="1"/>
    </xf>
    <xf numFmtId="189" fontId="72" fillId="4" borderId="8" xfId="1" applyNumberFormat="1" applyFont="1" applyFill="1" applyBorder="1" applyAlignment="1">
      <alignment horizontal="center" vertical="center" wrapText="1"/>
    </xf>
    <xf numFmtId="0" fontId="90" fillId="0" borderId="3" xfId="0" applyNumberFormat="1" applyFont="1" applyFill="1" applyBorder="1" applyAlignment="1">
      <alignment horizontal="left" wrapText="1"/>
    </xf>
    <xf numFmtId="0" fontId="90" fillId="0" borderId="4" xfId="0" applyNumberFormat="1" applyFont="1" applyFill="1" applyBorder="1" applyAlignment="1">
      <alignment horizontal="left" wrapText="1"/>
    </xf>
    <xf numFmtId="0" fontId="56" fillId="7" borderId="3" xfId="0" applyFont="1" applyFill="1" applyBorder="1" applyAlignment="1">
      <alignment horizontal="center"/>
    </xf>
    <xf numFmtId="0" fontId="56" fillId="7" borderId="4" xfId="0" applyFont="1" applyFill="1" applyBorder="1" applyAlignment="1">
      <alignment horizontal="center"/>
    </xf>
    <xf numFmtId="189" fontId="10" fillId="0" borderId="2" xfId="0" applyNumberFormat="1" applyFont="1" applyFill="1" applyBorder="1" applyAlignment="1">
      <alignment horizontal="center" vertical="center" wrapText="1"/>
    </xf>
    <xf numFmtId="189" fontId="10" fillId="0" borderId="3" xfId="0" applyNumberFormat="1" applyFont="1" applyFill="1" applyBorder="1" applyAlignment="1">
      <alignment horizontal="center" vertical="center" wrapText="1"/>
    </xf>
    <xf numFmtId="189" fontId="10" fillId="3" borderId="2" xfId="1" applyNumberFormat="1" applyFont="1" applyFill="1" applyBorder="1" applyAlignment="1">
      <alignment horizontal="center" vertical="center" wrapText="1"/>
    </xf>
    <xf numFmtId="0" fontId="22" fillId="5" borderId="6" xfId="1" applyNumberFormat="1" applyFont="1" applyFill="1" applyBorder="1" applyAlignment="1">
      <alignment horizontal="center" wrapText="1"/>
    </xf>
    <xf numFmtId="0" fontId="22" fillId="5" borderId="8" xfId="1" applyNumberFormat="1" applyFont="1" applyFill="1" applyBorder="1" applyAlignment="1">
      <alignment horizontal="center" wrapText="1"/>
    </xf>
    <xf numFmtId="189" fontId="39" fillId="28" borderId="46" xfId="0" applyNumberFormat="1" applyFont="1" applyFill="1" applyBorder="1" applyAlignment="1">
      <alignment horizontal="left"/>
    </xf>
    <xf numFmtId="0" fontId="22" fillId="5" borderId="16" xfId="1" applyNumberFormat="1" applyFont="1" applyFill="1" applyBorder="1" applyAlignment="1">
      <alignment horizontal="center" wrapText="1"/>
    </xf>
    <xf numFmtId="189" fontId="21" fillId="0" borderId="2" xfId="0" applyNumberFormat="1" applyFont="1" applyBorder="1" applyAlignment="1">
      <alignment horizontal="center" vertical="center" wrapText="1"/>
    </xf>
    <xf numFmtId="0" fontId="13" fillId="2" borderId="17" xfId="19" applyFont="1" applyFill="1" applyBorder="1" applyAlignment="1">
      <alignment horizontal="center"/>
    </xf>
    <xf numFmtId="202" fontId="13" fillId="0" borderId="1" xfId="19" applyNumberFormat="1" applyFont="1" applyFill="1" applyBorder="1" applyAlignment="1">
      <alignment horizontal="right" wrapText="1"/>
    </xf>
    <xf numFmtId="0" fontId="13" fillId="0" borderId="1" xfId="19" applyFont="1" applyFill="1" applyBorder="1" applyAlignment="1">
      <alignment wrapText="1"/>
    </xf>
    <xf numFmtId="4" fontId="13" fillId="0" borderId="1" xfId="19" applyNumberFormat="1" applyFont="1" applyFill="1" applyBorder="1" applyAlignment="1">
      <alignment horizontal="right" wrapText="1"/>
    </xf>
    <xf numFmtId="0" fontId="3" fillId="0" borderId="0" xfId="19"/>
  </cellXfs>
  <cellStyles count="20">
    <cellStyle name="Comma" xfId="1" builtinId="3"/>
    <cellStyle name="Comma 2" xfId="2" xr:uid="{BEC7CAB4-1EC7-42E9-BB2E-196AEF5EDD57}"/>
    <cellStyle name="Normal" xfId="0" builtinId="0"/>
    <cellStyle name="Normal 2" xfId="3" xr:uid="{C4F248F5-4BC3-420B-BBF2-086B80BBBE2A}"/>
    <cellStyle name="Normal 3" xfId="4" xr:uid="{B4092585-3FB3-40CE-B8C3-7164128BD7B0}"/>
    <cellStyle name="Normal_1. วาง งบทดลอง 4 แถว" xfId="5" xr:uid="{33D63E44-2C0B-4B60-B970-E52C5CD5C78F}"/>
    <cellStyle name="Normal_1.วาง งบทดลอง 4 แถว" xfId="19" xr:uid="{14769736-E7BD-41B0-8DBB-D951E6383530}"/>
    <cellStyle name="Normal_Sheet1" xfId="6" xr:uid="{E3FAE8BC-21A6-4760-86A5-F20327D0142A}"/>
    <cellStyle name="Normal_งบทดลองเบื้องต้น" xfId="7" xr:uid="{D5CB10F2-97E0-413B-A32F-DC0FEF246F26}"/>
    <cellStyle name="เครื่องหมายจุลภาค 2" xfId="8" xr:uid="{46ED2BB8-072E-4598-B945-4B9FC50E0F02}"/>
    <cellStyle name="เครื่องหมายจุลภาค 2 2" xfId="9" xr:uid="{8319CE52-9B3B-4370-995B-5DFA6CCE136D}"/>
    <cellStyle name="เครื่องหมายจุลภาค 3" xfId="10" xr:uid="{721A622F-3F39-463C-8A32-5EDD69196F4A}"/>
    <cellStyle name="เครื่องหมายจุลภาค 4" xfId="11" xr:uid="{68C17B3B-4DC1-4F9B-97D4-C62CBF604CD3}"/>
    <cellStyle name="เครื่องหมายจุลภาค 5" xfId="12" xr:uid="{B1B6977C-A884-428C-A76C-308CC958A959}"/>
    <cellStyle name="เครื่องหมายจุลภาค 6" xfId="13" xr:uid="{34CC2209-2678-4A21-BEE7-7FDC130ACF21}"/>
    <cellStyle name="จุลภาค 2" xfId="14" xr:uid="{50B839D2-32D4-4178-A4CA-8A2AFBEC1B60}"/>
    <cellStyle name="ปกติ 2" xfId="15" xr:uid="{597C2812-314D-44CE-B29A-C1E07BB63BAC}"/>
    <cellStyle name="ปกติ 3" xfId="16" xr:uid="{8CACDCBF-40E6-4AB6-A35A-312D5E7E61F0}"/>
    <cellStyle name="ปกติ_1.วาง งบทดลอง 4 แถว" xfId="17" xr:uid="{4181D7E7-434B-41DB-9FCC-D8D9D310760B}"/>
    <cellStyle name="ปกติ_Sheet1" xfId="18" xr:uid="{B9EB4DF6-237B-4D1F-BB2F-156C3E4F9032}"/>
  </cellStyles>
  <dxfs count="56"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22</xdr:row>
      <xdr:rowOff>7620</xdr:rowOff>
    </xdr:from>
    <xdr:to>
      <xdr:col>6</xdr:col>
      <xdr:colOff>533400</xdr:colOff>
      <xdr:row>38</xdr:row>
      <xdr:rowOff>121920</xdr:rowOff>
    </xdr:to>
    <xdr:pic>
      <xdr:nvPicPr>
        <xdr:cNvPr id="119239" name="รูปภาพ 1">
          <a:extLst>
            <a:ext uri="{FF2B5EF4-FFF2-40B4-BE49-F238E27FC236}">
              <a16:creationId xmlns:a16="http://schemas.microsoft.com/office/drawing/2014/main" id="{36987BA0-8366-DA4D-9FBE-189CEC164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1" b="17947"/>
        <a:stretch>
          <a:fillRect/>
        </a:stretch>
      </xdr:blipFill>
      <xdr:spPr bwMode="auto">
        <a:xfrm>
          <a:off x="7620" y="4030980"/>
          <a:ext cx="418338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0</xdr:rowOff>
    </xdr:from>
    <xdr:to>
      <xdr:col>6</xdr:col>
      <xdr:colOff>502920</xdr:colOff>
      <xdr:row>21</xdr:row>
      <xdr:rowOff>38100</xdr:rowOff>
    </xdr:to>
    <xdr:pic>
      <xdr:nvPicPr>
        <xdr:cNvPr id="119240" name="รูปภาพ 2">
          <a:extLst>
            <a:ext uri="{FF2B5EF4-FFF2-40B4-BE49-F238E27FC236}">
              <a16:creationId xmlns:a16="http://schemas.microsoft.com/office/drawing/2014/main" id="{8136243C-F30D-BB5A-A58D-F43938EF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2" t="9711" r="32115" b="8707"/>
        <a:stretch>
          <a:fillRect/>
        </a:stretch>
      </xdr:blipFill>
      <xdr:spPr bwMode="auto">
        <a:xfrm>
          <a:off x="45720" y="0"/>
          <a:ext cx="4114800" cy="387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39</xdr:row>
      <xdr:rowOff>38100</xdr:rowOff>
    </xdr:from>
    <xdr:to>
      <xdr:col>7</xdr:col>
      <xdr:colOff>60960</xdr:colOff>
      <xdr:row>56</xdr:row>
      <xdr:rowOff>175260</xdr:rowOff>
    </xdr:to>
    <xdr:pic>
      <xdr:nvPicPr>
        <xdr:cNvPr id="119241" name="รูปภาพ 3">
          <a:extLst>
            <a:ext uri="{FF2B5EF4-FFF2-40B4-BE49-F238E27FC236}">
              <a16:creationId xmlns:a16="http://schemas.microsoft.com/office/drawing/2014/main" id="{3C43F0F9-0894-A725-FA81-A945FAD3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0" t="10078" b="15092"/>
        <a:stretch>
          <a:fillRect/>
        </a:stretch>
      </xdr:blipFill>
      <xdr:spPr bwMode="auto">
        <a:xfrm>
          <a:off x="563880" y="7170420"/>
          <a:ext cx="3764280" cy="324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nn%2015.3.61/&#3611;&#3637;&#3591;&#3610;%2062/Risk%20Score%2062/2.&#3614;.&#3618;.61/2.%20Risk%20Score%20%20&#3614;.&#3618;.62%20%20&#3627;&#3609;&#3637;&#3657;&#3607;&#3629;&#3609;&#3585;&#3621;&#3633;&#3610;%206%20&#3648;&#3604;&#3639;&#3629;&#3609;%20&#3586;&#3657;&#3629;&#3617;&#3641;&#3621;%20&#3603;%2016.12.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iz%20&#3611;&#3637;&#3591;&#3610;%202566\Mapping%20R8way%2066\1.&#3605;.&#3588;.65\&#3605;&#3634;&#3619;&#3634;&#3591;&#3648;&#3611;&#3621;&#3656;&#3634;\2.&#3605;&#3634;&#3619;&#3634;&#3591;&#3648;&#3611;&#3621;&#3656;&#3634;%20mapping%20&#3605;.&#3588;.65%20&#3592;.&#3610;&#3638;&#3591;&#3585;&#3634;&#36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หลักเกณฑ์ RiskScore"/>
      <sheetName val="1.แนวทางการวิเคราะห์งบฯ"/>
      <sheetName val="2.ทอนรายได้ และหนี้สิน op+pp"/>
      <sheetName val="3.ข้อมูลงบทดลอง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 3 สูตร"/>
      <sheetName val="12.รายงานเบิกจ่ายงบลงทุน รพ"/>
      <sheetName val="13.ผลการวิเคราะห์กลุ่มเสี่ยง"/>
      <sheetName val="14.1 คำนวณPlanfin"/>
      <sheetName val="14.2 สรุปผลPlanfin"/>
      <sheetName val="15. อัตราส่วน 10 ตัวชี้วัด"/>
      <sheetName val="16.คะแนน 10 ตัวชี้วัด"/>
      <sheetName val="ตารางเปรียบเทียบ Risk 7"/>
    </sheetNames>
    <sheetDataSet>
      <sheetData sheetId="0"/>
      <sheetData sheetId="1"/>
      <sheetData sheetId="2"/>
      <sheetData sheetId="3">
        <row r="1">
          <cell r="B1" t="str">
            <v>ลำดับ</v>
          </cell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  <cell r="AG1">
            <v>31</v>
          </cell>
          <cell r="AH1">
            <v>32</v>
          </cell>
          <cell r="AI1">
            <v>33</v>
          </cell>
          <cell r="AJ1">
            <v>34</v>
          </cell>
          <cell r="AK1">
            <v>35</v>
          </cell>
          <cell r="AL1">
            <v>36</v>
          </cell>
          <cell r="AM1">
            <v>37</v>
          </cell>
          <cell r="AN1">
            <v>38</v>
          </cell>
          <cell r="AO1">
            <v>39</v>
          </cell>
          <cell r="AP1">
            <v>40</v>
          </cell>
          <cell r="AQ1">
            <v>41</v>
          </cell>
          <cell r="AR1">
            <v>42</v>
          </cell>
          <cell r="AS1">
            <v>43</v>
          </cell>
          <cell r="AT1">
            <v>44</v>
          </cell>
          <cell r="AU1">
            <v>45</v>
          </cell>
          <cell r="AV1">
            <v>46</v>
          </cell>
          <cell r="AW1">
            <v>47</v>
          </cell>
          <cell r="AX1">
            <v>48</v>
          </cell>
          <cell r="AY1">
            <v>49</v>
          </cell>
          <cell r="AZ1">
            <v>50</v>
          </cell>
          <cell r="BA1">
            <v>51</v>
          </cell>
          <cell r="BB1">
            <v>52</v>
          </cell>
          <cell r="BC1">
            <v>53</v>
          </cell>
          <cell r="BD1">
            <v>54</v>
          </cell>
          <cell r="BE1">
            <v>55</v>
          </cell>
          <cell r="BF1">
            <v>56</v>
          </cell>
          <cell r="BG1">
            <v>57</v>
          </cell>
          <cell r="BH1">
            <v>58</v>
          </cell>
          <cell r="BI1">
            <v>59</v>
          </cell>
          <cell r="BJ1">
            <v>60</v>
          </cell>
          <cell r="BK1">
            <v>61</v>
          </cell>
          <cell r="BL1">
            <v>62</v>
          </cell>
          <cell r="BM1">
            <v>63</v>
          </cell>
          <cell r="BN1">
            <v>64</v>
          </cell>
          <cell r="BO1">
            <v>65</v>
          </cell>
          <cell r="BP1">
            <v>66</v>
          </cell>
          <cell r="BQ1">
            <v>67</v>
          </cell>
          <cell r="BR1">
            <v>68</v>
          </cell>
          <cell r="BS1">
            <v>69</v>
          </cell>
          <cell r="BT1">
            <v>70</v>
          </cell>
          <cell r="BU1">
            <v>71</v>
          </cell>
          <cell r="BV1">
            <v>72</v>
          </cell>
          <cell r="BW1">
            <v>73</v>
          </cell>
          <cell r="BX1">
            <v>74</v>
          </cell>
          <cell r="BY1">
            <v>75</v>
          </cell>
          <cell r="BZ1">
            <v>76</v>
          </cell>
          <cell r="CA1">
            <v>77</v>
          </cell>
          <cell r="CB1">
            <v>78</v>
          </cell>
          <cell r="CC1">
            <v>79</v>
          </cell>
          <cell r="CD1">
            <v>80</v>
          </cell>
          <cell r="CE1">
            <v>81</v>
          </cell>
          <cell r="CF1">
            <v>82</v>
          </cell>
          <cell r="CG1">
            <v>83</v>
          </cell>
          <cell r="CH1">
            <v>84</v>
          </cell>
          <cell r="CI1">
            <v>85</v>
          </cell>
          <cell r="CJ1">
            <v>86</v>
          </cell>
          <cell r="CK1">
            <v>87</v>
          </cell>
          <cell r="CL1">
            <v>88</v>
          </cell>
        </row>
        <row r="2">
          <cell r="C2" t="str">
            <v>นครพนม</v>
          </cell>
          <cell r="D2" t="str">
            <v>นครพนม</v>
          </cell>
          <cell r="E2" t="str">
            <v>นครพนม</v>
          </cell>
          <cell r="F2" t="str">
            <v>นครพนม</v>
          </cell>
          <cell r="G2" t="str">
            <v>นครพนม</v>
          </cell>
          <cell r="H2" t="str">
            <v>นครพนม</v>
          </cell>
          <cell r="I2" t="str">
            <v>นครพนม</v>
          </cell>
          <cell r="J2" t="str">
            <v>นครพนม</v>
          </cell>
          <cell r="K2" t="str">
            <v>นครพนม</v>
          </cell>
          <cell r="L2" t="str">
            <v>นครพนม</v>
          </cell>
          <cell r="M2" t="str">
            <v>นครพนม</v>
          </cell>
          <cell r="N2" t="str">
            <v>นครพนม</v>
          </cell>
          <cell r="O2" t="str">
            <v>บึงกาฬ</v>
          </cell>
          <cell r="P2" t="str">
            <v>บึงกาฬ</v>
          </cell>
          <cell r="Q2" t="str">
            <v>บึงกาฬ</v>
          </cell>
          <cell r="R2" t="str">
            <v>บึงกาฬ</v>
          </cell>
          <cell r="S2" t="str">
            <v>บึงกาฬ</v>
          </cell>
          <cell r="T2" t="str">
            <v>บึงกาฬ</v>
          </cell>
          <cell r="U2" t="str">
            <v>บึงกาฬ</v>
          </cell>
          <cell r="V2" t="str">
            <v>บึงกาฬ</v>
          </cell>
          <cell r="W2" t="str">
            <v>เลย</v>
          </cell>
          <cell r="X2" t="str">
            <v>เลย</v>
          </cell>
          <cell r="Y2" t="str">
            <v>เลย</v>
          </cell>
          <cell r="Z2" t="str">
            <v>เลย</v>
          </cell>
          <cell r="AA2" t="str">
            <v>เลย</v>
          </cell>
          <cell r="AB2" t="str">
            <v>เลย</v>
          </cell>
          <cell r="AC2" t="str">
            <v>เลย</v>
          </cell>
          <cell r="AD2" t="str">
            <v>เลย</v>
          </cell>
          <cell r="AE2" t="str">
            <v>เลย</v>
          </cell>
          <cell r="AF2" t="str">
            <v>เลย</v>
          </cell>
          <cell r="AG2" t="str">
            <v>เลย</v>
          </cell>
          <cell r="AH2" t="str">
            <v>เลย</v>
          </cell>
          <cell r="AI2" t="str">
            <v>เลย</v>
          </cell>
          <cell r="AJ2" t="str">
            <v>เลย</v>
          </cell>
          <cell r="AK2" t="str">
            <v>สกลนคร</v>
          </cell>
          <cell r="AL2" t="str">
            <v>สกลนคร</v>
          </cell>
          <cell r="AM2" t="str">
            <v>สกลนคร</v>
          </cell>
          <cell r="AN2" t="str">
            <v>สกลนคร</v>
          </cell>
          <cell r="AO2" t="str">
            <v>สกลนคร</v>
          </cell>
          <cell r="AP2" t="str">
            <v>สกลนคร</v>
          </cell>
          <cell r="AQ2" t="str">
            <v>สกลนคร</v>
          </cell>
          <cell r="AR2" t="str">
            <v>สกลนคร</v>
          </cell>
          <cell r="AS2" t="str">
            <v>สกลนคร</v>
          </cell>
          <cell r="AT2" t="str">
            <v>สกลนคร</v>
          </cell>
          <cell r="AU2" t="str">
            <v>สกลนคร</v>
          </cell>
          <cell r="AV2" t="str">
            <v>สกลนคร</v>
          </cell>
          <cell r="AW2" t="str">
            <v>สกลนคร</v>
          </cell>
          <cell r="AX2" t="str">
            <v>สกลนคร</v>
          </cell>
          <cell r="AY2" t="str">
            <v>สกลนคร</v>
          </cell>
          <cell r="AZ2" t="str">
            <v>สกลนคร</v>
          </cell>
          <cell r="BA2" t="str">
            <v>สกลนคร</v>
          </cell>
          <cell r="BB2" t="str">
            <v>สกลนคร</v>
          </cell>
          <cell r="BC2" t="str">
            <v>หนองคาย</v>
          </cell>
          <cell r="BD2" t="str">
            <v>หนองคาย</v>
          </cell>
          <cell r="BE2" t="str">
            <v>หนองคาย</v>
          </cell>
          <cell r="BF2" t="str">
            <v>หนองคาย</v>
          </cell>
          <cell r="BG2" t="str">
            <v>หนองคาย</v>
          </cell>
          <cell r="BH2" t="str">
            <v>หนองคาย</v>
          </cell>
          <cell r="BI2" t="str">
            <v>หนองคาย</v>
          </cell>
          <cell r="BJ2" t="str">
            <v>หนองคาย</v>
          </cell>
          <cell r="BK2" t="str">
            <v>หนองคาย</v>
          </cell>
          <cell r="BL2" t="str">
            <v>หนองบัวลำภู</v>
          </cell>
          <cell r="BM2" t="str">
            <v>หนองบัวลำภู</v>
          </cell>
          <cell r="BN2" t="str">
            <v>หนองบัวลำภู</v>
          </cell>
          <cell r="BO2" t="str">
            <v>หนองบัวลำภู</v>
          </cell>
          <cell r="BP2" t="str">
            <v>หนองบัวลำภู</v>
          </cell>
          <cell r="BQ2" t="str">
            <v>หนองบัวลำภู</v>
          </cell>
          <cell r="BR2" t="str">
            <v>อุดรธานี</v>
          </cell>
          <cell r="BS2" t="str">
            <v>อุดรธานี</v>
          </cell>
          <cell r="BT2" t="str">
            <v>อุดรธานี</v>
          </cell>
          <cell r="BU2" t="str">
            <v>อุดรธานี</v>
          </cell>
          <cell r="BV2" t="str">
            <v>อุดรธานี</v>
          </cell>
          <cell r="BW2" t="str">
            <v>อุดรธานี</v>
          </cell>
          <cell r="BX2" t="str">
            <v>อุดรธานี</v>
          </cell>
          <cell r="BY2" t="str">
            <v>อุดรธานี</v>
          </cell>
          <cell r="BZ2" t="str">
            <v>อุดรธานี</v>
          </cell>
          <cell r="CA2" t="str">
            <v>อุดรธานี</v>
          </cell>
          <cell r="CB2" t="str">
            <v>อุดรธานี</v>
          </cell>
          <cell r="CC2" t="str">
            <v>อุดรธานี</v>
          </cell>
          <cell r="CD2" t="str">
            <v>อุดรธานี</v>
          </cell>
          <cell r="CE2" t="str">
            <v>อุดรธานี</v>
          </cell>
          <cell r="CF2" t="str">
            <v>อุดรธานี</v>
          </cell>
          <cell r="CG2" t="str">
            <v>อุดรธานี</v>
          </cell>
          <cell r="CH2" t="str">
            <v>อุดรธานี</v>
          </cell>
          <cell r="CI2" t="str">
            <v>อุดรธานี</v>
          </cell>
          <cell r="CJ2" t="str">
            <v>อุดรธานี</v>
          </cell>
          <cell r="CK2" t="str">
            <v>อุดรธานี</v>
          </cell>
          <cell r="CL2" t="str">
            <v>อุดรธานี</v>
          </cell>
        </row>
        <row r="3">
          <cell r="C3" t="str">
            <v>10711</v>
          </cell>
          <cell r="D3" t="str">
            <v>11104</v>
          </cell>
          <cell r="E3" t="str">
            <v>11105</v>
          </cell>
          <cell r="F3" t="str">
            <v>11106</v>
          </cell>
          <cell r="G3" t="str">
            <v>11107</v>
          </cell>
          <cell r="H3" t="str">
            <v>11108</v>
          </cell>
          <cell r="I3" t="str">
            <v>11109</v>
          </cell>
          <cell r="J3" t="str">
            <v>11110</v>
          </cell>
          <cell r="K3" t="str">
            <v>11111</v>
          </cell>
          <cell r="L3" t="str">
            <v>11112</v>
          </cell>
          <cell r="M3" t="str">
            <v>11451</v>
          </cell>
          <cell r="N3" t="str">
            <v>40840</v>
          </cell>
          <cell r="O3" t="str">
            <v>11040</v>
          </cell>
          <cell r="P3" t="str">
            <v>11041</v>
          </cell>
          <cell r="Q3" t="str">
            <v>11043</v>
          </cell>
          <cell r="R3" t="str">
            <v>11046</v>
          </cell>
          <cell r="S3" t="str">
            <v>11047</v>
          </cell>
          <cell r="T3" t="str">
            <v>11048</v>
          </cell>
          <cell r="U3" t="str">
            <v>11049</v>
          </cell>
          <cell r="V3" t="str">
            <v>11050</v>
          </cell>
          <cell r="W3" t="str">
            <v>10705</v>
          </cell>
          <cell r="X3" t="str">
            <v>11030</v>
          </cell>
          <cell r="Y3" t="str">
            <v>11031</v>
          </cell>
          <cell r="Z3" t="str">
            <v>11032</v>
          </cell>
          <cell r="AA3" t="str">
            <v>11033</v>
          </cell>
          <cell r="AB3" t="str">
            <v>11034</v>
          </cell>
          <cell r="AC3" t="str">
            <v>11035</v>
          </cell>
          <cell r="AD3" t="str">
            <v>11036</v>
          </cell>
          <cell r="AE3" t="str">
            <v>11037</v>
          </cell>
          <cell r="AF3" t="str">
            <v>11038</v>
          </cell>
          <cell r="AG3" t="str">
            <v>11039</v>
          </cell>
          <cell r="AH3" t="str">
            <v>11447</v>
          </cell>
          <cell r="AI3" t="str">
            <v>14133</v>
          </cell>
          <cell r="AJ3" t="str">
            <v>28861</v>
          </cell>
          <cell r="AK3" t="str">
            <v>10710</v>
          </cell>
          <cell r="AL3" t="str">
            <v>11089</v>
          </cell>
          <cell r="AM3" t="str">
            <v>11090</v>
          </cell>
          <cell r="AN3" t="str">
            <v>11091</v>
          </cell>
          <cell r="AO3" t="str">
            <v>11092</v>
          </cell>
          <cell r="AP3" t="str">
            <v>11093</v>
          </cell>
          <cell r="AQ3" t="str">
            <v>11094</v>
          </cell>
          <cell r="AR3" t="str">
            <v>11095</v>
          </cell>
          <cell r="AS3" t="str">
            <v>11096</v>
          </cell>
          <cell r="AT3" t="str">
            <v>11097</v>
          </cell>
          <cell r="AU3" t="str">
            <v>11098</v>
          </cell>
          <cell r="AV3" t="str">
            <v>11099</v>
          </cell>
          <cell r="AW3" t="str">
            <v>11100</v>
          </cell>
          <cell r="AX3" t="str">
            <v>11101</v>
          </cell>
          <cell r="AY3" t="str">
            <v>11102</v>
          </cell>
          <cell r="AZ3" t="str">
            <v>11103</v>
          </cell>
          <cell r="BA3" t="str">
            <v>11450</v>
          </cell>
          <cell r="BB3" t="str">
            <v>21323</v>
          </cell>
          <cell r="BC3" t="str">
            <v>10706</v>
          </cell>
          <cell r="BD3" t="str">
            <v>11042</v>
          </cell>
          <cell r="BE3" t="str">
            <v>11044</v>
          </cell>
          <cell r="BF3" t="str">
            <v>11045</v>
          </cell>
          <cell r="BG3" t="str">
            <v>11448</v>
          </cell>
          <cell r="BH3" t="str">
            <v>21356</v>
          </cell>
          <cell r="BI3" t="str">
            <v>28778</v>
          </cell>
          <cell r="BJ3" t="str">
            <v>28811</v>
          </cell>
          <cell r="BK3" t="str">
            <v>28815</v>
          </cell>
          <cell r="BL3" t="str">
            <v>10704</v>
          </cell>
          <cell r="BM3" t="str">
            <v>10991</v>
          </cell>
          <cell r="BN3" t="str">
            <v>10992</v>
          </cell>
          <cell r="BO3" t="str">
            <v>10993</v>
          </cell>
          <cell r="BP3" t="str">
            <v>10994</v>
          </cell>
          <cell r="BQ3" t="str">
            <v>23367</v>
          </cell>
          <cell r="BR3" t="str">
            <v>10671</v>
          </cell>
          <cell r="BS3" t="str">
            <v>11013</v>
          </cell>
          <cell r="BT3" t="str">
            <v>11014</v>
          </cell>
          <cell r="BU3" t="str">
            <v>11015</v>
          </cell>
          <cell r="BV3" t="str">
            <v>11016</v>
          </cell>
          <cell r="BW3" t="str">
            <v>11017</v>
          </cell>
          <cell r="BX3" t="str">
            <v>11018</v>
          </cell>
          <cell r="BY3" t="str">
            <v>11019</v>
          </cell>
          <cell r="BZ3" t="str">
            <v>11020</v>
          </cell>
          <cell r="CA3" t="str">
            <v>11021</v>
          </cell>
          <cell r="CB3" t="str">
            <v>11022</v>
          </cell>
          <cell r="CC3" t="str">
            <v>11023</v>
          </cell>
          <cell r="CD3" t="str">
            <v>11024</v>
          </cell>
          <cell r="CE3" t="str">
            <v>11025</v>
          </cell>
          <cell r="CF3" t="str">
            <v>11026</v>
          </cell>
          <cell r="CG3" t="str">
            <v>11027</v>
          </cell>
          <cell r="CH3" t="str">
            <v>11028</v>
          </cell>
          <cell r="CI3" t="str">
            <v>11029</v>
          </cell>
          <cell r="CJ3" t="str">
            <v>11446</v>
          </cell>
          <cell r="CK3" t="str">
            <v>25058</v>
          </cell>
          <cell r="CL3" t="str">
            <v>25059</v>
          </cell>
        </row>
        <row r="4">
          <cell r="A4" t="str">
            <v>CodeL1</v>
          </cell>
          <cell r="B4" t="str">
            <v>Account1</v>
          </cell>
          <cell r="C4" t="str">
            <v>นครพนม,รพท.</v>
          </cell>
          <cell r="D4" t="str">
            <v>ปลาปาก,รพช.</v>
          </cell>
          <cell r="E4" t="str">
            <v>ท่าอุเทน,รพช.</v>
          </cell>
          <cell r="F4" t="str">
            <v>บ้านแพง,รพช.</v>
          </cell>
          <cell r="G4" t="str">
            <v>นาทม,รพช.</v>
          </cell>
          <cell r="H4" t="str">
            <v>เรณูนคร,รพช.</v>
          </cell>
          <cell r="I4" t="str">
            <v>นาแก,รพช.</v>
          </cell>
          <cell r="J4" t="str">
            <v>ศรีสงคราม,รพช.</v>
          </cell>
          <cell r="K4" t="str">
            <v>นาหว้า,รพช.</v>
          </cell>
          <cell r="L4" t="str">
            <v>โพนสวรรค์,รพช.</v>
          </cell>
          <cell r="M4" t="str">
            <v>สมเด็จพระยุพราชธาตุพนม,รพช.</v>
          </cell>
          <cell r="N4" t="str">
            <v>วังยาง,รพช.</v>
          </cell>
          <cell r="O4" t="str">
            <v>11040 บึงกาฬ,รพท_</v>
          </cell>
          <cell r="P4" t="str">
            <v>11041 พรเจริญ,รพช_</v>
          </cell>
          <cell r="Q4" t="str">
            <v>11043 โซ่พิสัย,รพช_</v>
          </cell>
          <cell r="R4" t="str">
            <v>11046 เซกา,รพช_</v>
          </cell>
          <cell r="S4" t="str">
            <v>11047 ปากคาด,รพช_</v>
          </cell>
          <cell r="T4" t="str">
            <v>11048 บึงโขงหลง,รพช_</v>
          </cell>
          <cell r="U4" t="str">
            <v>11049 ศรีวิไล,รพช_</v>
          </cell>
          <cell r="V4" t="str">
            <v>11050 บุ่งคล้า,รพช_</v>
          </cell>
          <cell r="W4" t="str">
            <v>เลย,รพท.</v>
          </cell>
          <cell r="X4" t="str">
            <v>นาด้วง,รพช.</v>
          </cell>
          <cell r="Y4" t="str">
            <v>เชียงคาน,รพช.</v>
          </cell>
          <cell r="Z4" t="str">
            <v>ปากชม,รพช.</v>
          </cell>
          <cell r="AA4" t="str">
            <v>นาแห้ว,รพช.</v>
          </cell>
          <cell r="AB4" t="str">
            <v>ภูเรือ,รพช.</v>
          </cell>
          <cell r="AC4" t="str">
            <v>ท่าลี่,รพช.</v>
          </cell>
          <cell r="AD4" t="str">
            <v>วังสะพุง,รพช.</v>
          </cell>
          <cell r="AE4" t="str">
            <v>ภูกระดึง,รพช.</v>
          </cell>
          <cell r="AF4" t="str">
            <v>ภูหลวง,รพช.</v>
          </cell>
          <cell r="AG4" t="str">
            <v>ผาขาว,รพช.</v>
          </cell>
          <cell r="AH4" t="str">
            <v>สมเด็จพระยุพราชด่านซ้าย,รพช.</v>
          </cell>
          <cell r="AI4" t="str">
            <v>เอราวัณ,รพช.</v>
          </cell>
          <cell r="AJ4" t="str">
            <v>หนองหิน,รพช.</v>
          </cell>
          <cell r="AK4" t="str">
            <v>สกลนคร,รพศ.</v>
          </cell>
          <cell r="AL4" t="str">
            <v>กุสุมาลย์,รพช.</v>
          </cell>
          <cell r="AM4" t="str">
            <v>กุดบาก,รพช.</v>
          </cell>
          <cell r="AN4" t="str">
            <v>พระอาจารย์ฝั้นอาจาโร,รพช.</v>
          </cell>
          <cell r="AO4" t="str">
            <v>พังโคน,รพช.</v>
          </cell>
          <cell r="AP4" t="str">
            <v>วาริชภูมิ,รพช.</v>
          </cell>
          <cell r="AQ4" t="str">
            <v>นิคมน้ำอูน,รพช.</v>
          </cell>
          <cell r="AR4" t="str">
            <v>วานรนิวาส,รพช.</v>
          </cell>
          <cell r="AS4" t="str">
            <v>คำตากล้า,รพช.</v>
          </cell>
          <cell r="AT4" t="str">
            <v>บ้านม่วง,รพช.</v>
          </cell>
          <cell r="AU4" t="str">
            <v>อากาศอำนวย,รพช.</v>
          </cell>
          <cell r="AV4" t="str">
            <v>ส่องดาว,รพช.</v>
          </cell>
          <cell r="AW4" t="str">
            <v>เต่างอย,รพช.</v>
          </cell>
          <cell r="AX4" t="str">
            <v>โคกศรีสุพรรณ,รพช.</v>
          </cell>
          <cell r="AY4" t="str">
            <v>เจริญศิลป์,รพช.</v>
          </cell>
          <cell r="AZ4" t="str">
            <v>โพนนาแก้ว,รพช.</v>
          </cell>
          <cell r="BA4" t="str">
            <v>สมเด็จพระยุพราชสว่างแดนดิน,รพท.</v>
          </cell>
          <cell r="BB4" t="str">
            <v>พระอาจารย์แบน  ธนากโร,รพช.</v>
          </cell>
          <cell r="BC4" t="str">
            <v>หนองคาย,รพท.</v>
          </cell>
          <cell r="BD4" t="str">
            <v>โพนพิสัย,รพช.</v>
          </cell>
          <cell r="BE4" t="str">
            <v>ศรีเชียงใหม่,รพช.</v>
          </cell>
          <cell r="BF4" t="str">
            <v>สังคม,รพช.</v>
          </cell>
          <cell r="BG4" t="str">
            <v>สมเด็จพระยุพราชท่าบ่อ,รพช.</v>
          </cell>
          <cell r="BH4" t="str">
            <v>สระใคร,รพช.</v>
          </cell>
          <cell r="BI4" t="str">
            <v>โพธิ์ตาก,รพช.</v>
          </cell>
          <cell r="BJ4" t="str">
            <v>เฝ้าไร่,รพช.</v>
          </cell>
          <cell r="BK4" t="str">
            <v>รัตนวาปี,รพช.</v>
          </cell>
          <cell r="BL4" t="str">
            <v>หนองบัวลำภู,รพท.</v>
          </cell>
          <cell r="BM4" t="str">
            <v>นากลาง,รพช.</v>
          </cell>
          <cell r="BN4" t="str">
            <v>โนนสัง,รพช.</v>
          </cell>
          <cell r="BO4" t="str">
            <v>ศรีบุญเรือง,รพช.</v>
          </cell>
          <cell r="BP4" t="str">
            <v>สุวรรณคูหา,รพช.</v>
          </cell>
          <cell r="BQ4" t="str">
            <v>นาวัง เฉลิมพระเกียรติ 80 พรรษา,รพช.</v>
          </cell>
          <cell r="BR4" t="str">
            <v>อุดรธานี,รพศ.</v>
          </cell>
          <cell r="BS4" t="str">
            <v>กุดจับ,รพช.</v>
          </cell>
          <cell r="BT4" t="str">
            <v>หนองวัวซอ,รพช.</v>
          </cell>
          <cell r="BU4" t="str">
            <v>กุมภวาปี,รพท.</v>
          </cell>
          <cell r="BV4" t="str">
            <v>ห้วยเกิ้ง,รพช.</v>
          </cell>
          <cell r="BW4" t="str">
            <v>โนนสะอาด,รพช.</v>
          </cell>
          <cell r="BX4" t="str">
            <v>หนองหาน,รพช.</v>
          </cell>
          <cell r="BY4" t="str">
            <v>ทุ่งฝน,รพช.</v>
          </cell>
          <cell r="BZ4" t="str">
            <v>ไชยวาน,รพช.</v>
          </cell>
          <cell r="CA4" t="str">
            <v>ศรีธาตุ,รพช.</v>
          </cell>
          <cell r="CB4" t="str">
            <v>วังสามหมอ,รพช.</v>
          </cell>
          <cell r="CC4" t="str">
            <v>บ้านผือ,รพช.</v>
          </cell>
          <cell r="CD4" t="str">
            <v>น้ำโสม,รพช.</v>
          </cell>
          <cell r="CE4" t="str">
            <v>เพ็ญ,รพช.</v>
          </cell>
          <cell r="CF4" t="str">
            <v>สร้างคอม,รพช.</v>
          </cell>
          <cell r="CG4" t="str">
            <v>หนองแสง,รพช.</v>
          </cell>
          <cell r="CH4" t="str">
            <v>นายูง,รพช.</v>
          </cell>
          <cell r="CI4" t="str">
            <v>พิบูลย์รักษ์,รพช.</v>
          </cell>
          <cell r="CJ4" t="str">
            <v>สมเด็จพระยุพราชบ้านดุง,รพช.</v>
          </cell>
          <cell r="CK4" t="str">
            <v>กู่แก้ว,รพช.</v>
          </cell>
          <cell r="CL4" t="str">
            <v>ประจักษ์ศิลปาคม,รพช.</v>
          </cell>
        </row>
        <row r="5">
          <cell r="A5">
            <v>1101010101.1010001</v>
          </cell>
          <cell r="B5" t="str">
            <v>เงินสด</v>
          </cell>
          <cell r="C5">
            <v>88045</v>
          </cell>
          <cell r="D5">
            <v>91638.02</v>
          </cell>
          <cell r="E5">
            <v>0</v>
          </cell>
          <cell r="F5">
            <v>504</v>
          </cell>
          <cell r="G5">
            <v>66</v>
          </cell>
          <cell r="H5">
            <v>0</v>
          </cell>
          <cell r="I5">
            <v>38850.31</v>
          </cell>
          <cell r="J5">
            <v>0.01</v>
          </cell>
          <cell r="K5">
            <v>0</v>
          </cell>
          <cell r="L5">
            <v>4834.3999999999996</v>
          </cell>
          <cell r="M5">
            <v>259</v>
          </cell>
          <cell r="N5">
            <v>2126</v>
          </cell>
          <cell r="O5">
            <v>637</v>
          </cell>
          <cell r="P5">
            <v>0</v>
          </cell>
          <cell r="Q5">
            <v>0</v>
          </cell>
          <cell r="R5">
            <v>0</v>
          </cell>
          <cell r="S5">
            <v>1054.98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25679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6912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999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200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7500</v>
          </cell>
          <cell r="AX5">
            <v>0</v>
          </cell>
          <cell r="AY5">
            <v>0</v>
          </cell>
          <cell r="AZ5">
            <v>575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11560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20</v>
          </cell>
          <cell r="BY5">
            <v>0</v>
          </cell>
          <cell r="BZ5">
            <v>566</v>
          </cell>
          <cell r="CA5">
            <v>256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9000</v>
          </cell>
        </row>
        <row r="6">
          <cell r="A6">
            <v>1101010104.1010001</v>
          </cell>
          <cell r="B6" t="str">
            <v>เงินทดรองราชการ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>
            <v>1101010112.1010001</v>
          </cell>
          <cell r="B7" t="str">
            <v>บัญชีพักเงินนำส่ง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>
            <v>1101010113.1010001</v>
          </cell>
          <cell r="B8" t="str">
            <v>พักรอ Clearing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>
            <v>1101020501.1010001</v>
          </cell>
          <cell r="B9" t="str">
            <v>เงินฝากคลัง - หน่วยเบิกจ่าย</v>
          </cell>
          <cell r="C9">
            <v>13450810.52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453682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2138833.75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3489478.14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1501994.12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2716508.23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47985600.049999997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>
            <v>1101020501.102</v>
          </cell>
          <cell r="B10" t="str">
            <v>เงินฝากคลัง - หน่วยงานย่อย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8076527.4000000004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36603</v>
          </cell>
          <cell r="O10">
            <v>0</v>
          </cell>
          <cell r="P10">
            <v>577028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74750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267389.59999999998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1150267.75</v>
          </cell>
          <cell r="BB10">
            <v>0</v>
          </cell>
          <cell r="BC10">
            <v>0</v>
          </cell>
          <cell r="BD10">
            <v>145495</v>
          </cell>
          <cell r="BE10">
            <v>0</v>
          </cell>
          <cell r="BF10">
            <v>42758.5</v>
          </cell>
          <cell r="BG10">
            <v>1344954.75</v>
          </cell>
          <cell r="BH10">
            <v>52280</v>
          </cell>
          <cell r="BI10">
            <v>2568</v>
          </cell>
          <cell r="BJ10">
            <v>102075.12</v>
          </cell>
          <cell r="BK10">
            <v>391779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>
            <v>1101020501.201</v>
          </cell>
          <cell r="B11" t="str">
            <v>เงินฝากคลัง - ที่มีวัตถุประสงค์ เฉพาะงบลงทุน UC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>
            <v>1101020601.1010001</v>
          </cell>
          <cell r="B12" t="str">
            <v>เงินฝากธนาคารเพื่อนำส่งเงินรายได้แผ่นดิน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>
            <v>1101020603.1010001</v>
          </cell>
          <cell r="B13" t="str">
            <v>เงินฝากธนาคาร - ในงบประมาณ</v>
          </cell>
          <cell r="C13">
            <v>1006394.18</v>
          </cell>
          <cell r="D13">
            <v>326846.14</v>
          </cell>
          <cell r="E13">
            <v>0</v>
          </cell>
          <cell r="F13">
            <v>0</v>
          </cell>
          <cell r="G13">
            <v>800</v>
          </cell>
          <cell r="H13">
            <v>0</v>
          </cell>
          <cell r="I13">
            <v>0</v>
          </cell>
          <cell r="J13">
            <v>699771.01</v>
          </cell>
          <cell r="K13">
            <v>0</v>
          </cell>
          <cell r="L13">
            <v>13100</v>
          </cell>
          <cell r="M13">
            <v>400.37</v>
          </cell>
          <cell r="N13">
            <v>0</v>
          </cell>
          <cell r="O13">
            <v>0</v>
          </cell>
          <cell r="P13">
            <v>360.22</v>
          </cell>
          <cell r="Q13">
            <v>0</v>
          </cell>
          <cell r="R13">
            <v>378670</v>
          </cell>
          <cell r="S13">
            <v>20000</v>
          </cell>
          <cell r="T13">
            <v>0</v>
          </cell>
          <cell r="U13">
            <v>783286.3</v>
          </cell>
          <cell r="V13">
            <v>2082654.5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120527.67999999999</v>
          </cell>
          <cell r="AF13">
            <v>21.8</v>
          </cell>
          <cell r="AG13">
            <v>117027.64</v>
          </cell>
          <cell r="AH13">
            <v>187750</v>
          </cell>
          <cell r="AI13">
            <v>416471.96</v>
          </cell>
          <cell r="AJ13">
            <v>0</v>
          </cell>
          <cell r="AK13">
            <v>140000</v>
          </cell>
          <cell r="AL13">
            <v>37220</v>
          </cell>
          <cell r="AM13">
            <v>0</v>
          </cell>
          <cell r="AN13">
            <v>7500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750</v>
          </cell>
          <cell r="AT13">
            <v>0</v>
          </cell>
          <cell r="AU13">
            <v>0</v>
          </cell>
          <cell r="AV13">
            <v>0</v>
          </cell>
          <cell r="AW13">
            <v>107500</v>
          </cell>
          <cell r="AX13">
            <v>0</v>
          </cell>
          <cell r="AY13">
            <v>0</v>
          </cell>
          <cell r="AZ13">
            <v>0</v>
          </cell>
          <cell r="BA13">
            <v>25553.4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19775</v>
          </cell>
          <cell r="BG13">
            <v>832749.5</v>
          </cell>
          <cell r="BH13">
            <v>1254128.68</v>
          </cell>
          <cell r="BI13">
            <v>212353.9</v>
          </cell>
          <cell r="BJ13">
            <v>3700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600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128589.59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90785.25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>
            <v>1101020604.1010001</v>
          </cell>
          <cell r="B14" t="str">
            <v>เงินฝากธนาคาร - นอกงบประมาณ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290782.5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>
            <v>1101020605.1010001</v>
          </cell>
          <cell r="B15" t="str">
            <v>เงินฝากธนาคารรับจากคลัง (เงินกู้)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>
            <v>1101020606.1010001</v>
          </cell>
          <cell r="B16" t="str">
            <v>เงินฝากธนาคารรายบัญชีเพื่อนำส่งคลัง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>
            <v>1101030101.1010001</v>
          </cell>
          <cell r="B17" t="str">
            <v>เงินฝากธนาคาร - นอกงบประมาณ กระแสรายวัน</v>
          </cell>
          <cell r="C17">
            <v>7769414.4100000001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19350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34080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11775875.58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3241.32</v>
          </cell>
          <cell r="BR17">
            <v>1265589.53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11171108.57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1101030101.102</v>
          </cell>
          <cell r="B18" t="str">
            <v>เงินฝากธนาคาร - นอกงบประมาณ รอการจัดสรร กระแสรายวัน</v>
          </cell>
          <cell r="C18">
            <v>44212.78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3447804.64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>
            <v>1101030101.1029999</v>
          </cell>
          <cell r="B19" t="str">
            <v>เงินฝากธนาคาร - นอกงบประมาณที่มีวัตถุประสงค์เฉพาะกระแสรายวัน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>
            <v>1101030101.1040001</v>
          </cell>
          <cell r="B20" t="str">
            <v>เงินฝากธนาคาร - นอกงบประมาณที่มีวัตถุประสงค์เฉพาะ กระแสรายวัน (งบลงทุน UC)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>
            <v>1101030102.1010001</v>
          </cell>
          <cell r="B21" t="str">
            <v>เงินฝากธนาคาร - นอกงบประมาณ ออมทรัพย์</v>
          </cell>
          <cell r="C21">
            <v>81523611.5</v>
          </cell>
          <cell r="D21">
            <v>40497284.869999997</v>
          </cell>
          <cell r="E21">
            <v>22114768.98</v>
          </cell>
          <cell r="F21">
            <v>20478880.84</v>
          </cell>
          <cell r="G21">
            <v>18290757.559999999</v>
          </cell>
          <cell r="H21">
            <v>18137701.93</v>
          </cell>
          <cell r="I21">
            <v>28436611.469999999</v>
          </cell>
          <cell r="J21">
            <v>36442499.729999997</v>
          </cell>
          <cell r="K21">
            <v>31752371.43</v>
          </cell>
          <cell r="L21">
            <v>25880432.550000001</v>
          </cell>
          <cell r="M21">
            <v>15378378.380000001</v>
          </cell>
          <cell r="N21">
            <v>11697043.539999999</v>
          </cell>
          <cell r="O21">
            <v>67031326.960000001</v>
          </cell>
          <cell r="P21">
            <v>39355494.079999998</v>
          </cell>
          <cell r="Q21">
            <v>46344979.82</v>
          </cell>
          <cell r="R21">
            <v>67561424.079999998</v>
          </cell>
          <cell r="S21">
            <v>33786405.990000002</v>
          </cell>
          <cell r="T21">
            <v>32647908.16</v>
          </cell>
          <cell r="U21">
            <v>23698267.010000002</v>
          </cell>
          <cell r="V21">
            <v>17393459.960000001</v>
          </cell>
          <cell r="W21">
            <v>158770884.71000001</v>
          </cell>
          <cell r="X21">
            <v>11547397.1</v>
          </cell>
          <cell r="Y21">
            <v>34061309.990000002</v>
          </cell>
          <cell r="Z21">
            <v>31389815.059999999</v>
          </cell>
          <cell r="AA21">
            <v>7071801.2300000004</v>
          </cell>
          <cell r="AB21">
            <v>11623979.59</v>
          </cell>
          <cell r="AC21">
            <v>24676207.170000002</v>
          </cell>
          <cell r="AD21">
            <v>40255733.909999996</v>
          </cell>
          <cell r="AE21">
            <v>13617671.060000001</v>
          </cell>
          <cell r="AF21">
            <v>5787493.21</v>
          </cell>
          <cell r="AG21">
            <v>42664986.850000001</v>
          </cell>
          <cell r="AH21">
            <v>22725790.690000001</v>
          </cell>
          <cell r="AI21">
            <v>63872182.200000003</v>
          </cell>
          <cell r="AJ21">
            <v>9249353.1300000008</v>
          </cell>
          <cell r="AK21">
            <v>276172428.75</v>
          </cell>
          <cell r="AL21">
            <v>26184448.91</v>
          </cell>
          <cell r="AM21">
            <v>29175004.289999999</v>
          </cell>
          <cell r="AN21">
            <v>26403352.210000001</v>
          </cell>
          <cell r="AO21">
            <v>21716537.41</v>
          </cell>
          <cell r="AP21">
            <v>22122368.280000001</v>
          </cell>
          <cell r="AQ21">
            <v>15082713.67</v>
          </cell>
          <cell r="AR21">
            <v>44206208.859999999</v>
          </cell>
          <cell r="AS21">
            <v>33431459.989999998</v>
          </cell>
          <cell r="AT21">
            <v>14954975.279999999</v>
          </cell>
          <cell r="AU21">
            <v>12046763.189999999</v>
          </cell>
          <cell r="AV21">
            <v>22515199.640000001</v>
          </cell>
          <cell r="AW21">
            <v>21980391.57</v>
          </cell>
          <cell r="AX21">
            <v>18067954.100000001</v>
          </cell>
          <cell r="AY21">
            <v>17697378.809999999</v>
          </cell>
          <cell r="AZ21">
            <v>24866233.739999998</v>
          </cell>
          <cell r="BA21">
            <v>77188568.319999993</v>
          </cell>
          <cell r="BB21">
            <v>14554979.949999999</v>
          </cell>
          <cell r="BC21">
            <v>240797277.84999999</v>
          </cell>
          <cell r="BD21">
            <v>39722603.170000002</v>
          </cell>
          <cell r="BE21">
            <v>8401447.5299999993</v>
          </cell>
          <cell r="BF21">
            <v>10610509.640000001</v>
          </cell>
          <cell r="BG21">
            <v>57387722.07</v>
          </cell>
          <cell r="BH21">
            <v>12091958.5</v>
          </cell>
          <cell r="BI21">
            <v>9873818.3900000006</v>
          </cell>
          <cell r="BJ21">
            <v>34411545.259999998</v>
          </cell>
          <cell r="BK21">
            <v>23153817.41</v>
          </cell>
          <cell r="BL21">
            <v>100233641.66</v>
          </cell>
          <cell r="BM21">
            <v>38168607.770000003</v>
          </cell>
          <cell r="BN21">
            <v>30212109.190000001</v>
          </cell>
          <cell r="BO21">
            <v>37647623.770000003</v>
          </cell>
          <cell r="BP21">
            <v>26509899.390000001</v>
          </cell>
          <cell r="BQ21">
            <v>18479372.52</v>
          </cell>
          <cell r="BR21">
            <v>898534069.66999996</v>
          </cell>
          <cell r="BS21">
            <v>41360663.600000001</v>
          </cell>
          <cell r="BT21">
            <v>20909969.66</v>
          </cell>
          <cell r="BU21">
            <v>50602863.340000004</v>
          </cell>
          <cell r="BV21">
            <v>5420164.7599999998</v>
          </cell>
          <cell r="BW21">
            <v>35428937.490000002</v>
          </cell>
          <cell r="BX21">
            <v>19831471.780000001</v>
          </cell>
          <cell r="BY21">
            <v>9391566.1899999995</v>
          </cell>
          <cell r="BZ21">
            <v>18378218.149999999</v>
          </cell>
          <cell r="CA21">
            <v>27288962.91</v>
          </cell>
          <cell r="CB21">
            <v>25721582.649999999</v>
          </cell>
          <cell r="CC21">
            <v>59021844.259999998</v>
          </cell>
          <cell r="CD21">
            <v>49340271.950000003</v>
          </cell>
          <cell r="CE21">
            <v>28088878.440000001</v>
          </cell>
          <cell r="CF21">
            <v>5505490.0199999996</v>
          </cell>
          <cell r="CG21">
            <v>14740426.58</v>
          </cell>
          <cell r="CH21">
            <v>9815832.6899999995</v>
          </cell>
          <cell r="CI21">
            <v>12343428.99</v>
          </cell>
          <cell r="CJ21">
            <v>23181563.75</v>
          </cell>
          <cell r="CK21">
            <v>12314815.210000001</v>
          </cell>
          <cell r="CL21">
            <v>13992049.859999999</v>
          </cell>
        </row>
        <row r="22">
          <cell r="A22">
            <v>1101030102.102</v>
          </cell>
          <cell r="B22" t="str">
            <v>เงินฝากธนาคาร - นอกงบประมาณรอการจัดสรรออมทรัพย์</v>
          </cell>
          <cell r="C22">
            <v>41098778.450000003</v>
          </cell>
          <cell r="D22">
            <v>0</v>
          </cell>
          <cell r="E22">
            <v>3314069.09</v>
          </cell>
          <cell r="F22">
            <v>1368810.39</v>
          </cell>
          <cell r="G22">
            <v>2140055</v>
          </cell>
          <cell r="H22">
            <v>3359576.33</v>
          </cell>
          <cell r="I22">
            <v>1240494.93</v>
          </cell>
          <cell r="J22">
            <v>7378462.1799999997</v>
          </cell>
          <cell r="K22">
            <v>5871375.9699999997</v>
          </cell>
          <cell r="L22">
            <v>5834280.5599999996</v>
          </cell>
          <cell r="M22">
            <v>3763791.55</v>
          </cell>
          <cell r="N22">
            <v>100000</v>
          </cell>
          <cell r="O22">
            <v>44126115.18</v>
          </cell>
          <cell r="P22">
            <v>2764433.07</v>
          </cell>
          <cell r="Q22">
            <v>4231921.1900000004</v>
          </cell>
          <cell r="R22">
            <v>1407239.4</v>
          </cell>
          <cell r="S22">
            <v>2535149.89</v>
          </cell>
          <cell r="T22">
            <v>2618115.54</v>
          </cell>
          <cell r="U22">
            <v>3334021.82</v>
          </cell>
          <cell r="V22">
            <v>3287596.31</v>
          </cell>
          <cell r="W22">
            <v>51706114.579999998</v>
          </cell>
          <cell r="X22">
            <v>1716397.36</v>
          </cell>
          <cell r="Y22">
            <v>13174208.699999999</v>
          </cell>
          <cell r="Z22">
            <v>7762762.8099999996</v>
          </cell>
          <cell r="AA22">
            <v>1644555.22</v>
          </cell>
          <cell r="AB22">
            <v>2793783.75</v>
          </cell>
          <cell r="AC22">
            <v>538343.34</v>
          </cell>
          <cell r="AD22">
            <v>4872622.8099999996</v>
          </cell>
          <cell r="AE22">
            <v>4222871.12</v>
          </cell>
          <cell r="AF22">
            <v>4128986.51</v>
          </cell>
          <cell r="AG22">
            <v>2887362.77</v>
          </cell>
          <cell r="AH22">
            <v>2352656.86</v>
          </cell>
          <cell r="AI22">
            <v>4477100.92</v>
          </cell>
          <cell r="AJ22">
            <v>2086914.58</v>
          </cell>
          <cell r="AK22">
            <v>64453798.490000002</v>
          </cell>
          <cell r="AL22">
            <v>3011837.84</v>
          </cell>
          <cell r="AM22">
            <v>4730306.2699999996</v>
          </cell>
          <cell r="AN22">
            <v>4304552.2699999996</v>
          </cell>
          <cell r="AO22">
            <v>1449169.73</v>
          </cell>
          <cell r="AP22">
            <v>3820795.01</v>
          </cell>
          <cell r="AQ22">
            <v>2053700.35</v>
          </cell>
          <cell r="AR22">
            <v>9033172.1500000004</v>
          </cell>
          <cell r="AS22">
            <v>2569230.69</v>
          </cell>
          <cell r="AT22">
            <v>4610064.55</v>
          </cell>
          <cell r="AU22">
            <v>3959231</v>
          </cell>
          <cell r="AV22">
            <v>3702930.52</v>
          </cell>
          <cell r="AW22">
            <v>2251475.5</v>
          </cell>
          <cell r="AX22">
            <v>2698645.82</v>
          </cell>
          <cell r="AY22">
            <v>5109540.28</v>
          </cell>
          <cell r="AZ22">
            <v>5192141.46</v>
          </cell>
          <cell r="BA22">
            <v>27576256.670000002</v>
          </cell>
          <cell r="BB22">
            <v>2839405.43</v>
          </cell>
          <cell r="BC22">
            <v>30530349.149999999</v>
          </cell>
          <cell r="BD22">
            <v>13291248.390000001</v>
          </cell>
          <cell r="BE22">
            <v>2016195.39</v>
          </cell>
          <cell r="BF22">
            <v>1441236.8</v>
          </cell>
          <cell r="BG22">
            <v>14863188.949999999</v>
          </cell>
          <cell r="BH22">
            <v>1665926.97</v>
          </cell>
          <cell r="BI22">
            <v>2245643.0499999998</v>
          </cell>
          <cell r="BJ22">
            <v>4694002.75</v>
          </cell>
          <cell r="BK22">
            <v>1872631.33</v>
          </cell>
          <cell r="BL22">
            <v>26556169.190000001</v>
          </cell>
          <cell r="BM22">
            <v>4886460.93</v>
          </cell>
          <cell r="BN22">
            <v>6802717.1100000003</v>
          </cell>
          <cell r="BO22">
            <v>7726764.2599999998</v>
          </cell>
          <cell r="BP22">
            <v>5172484.59</v>
          </cell>
          <cell r="BQ22">
            <v>4212342.51</v>
          </cell>
          <cell r="BR22">
            <v>137619050.99000001</v>
          </cell>
          <cell r="BS22">
            <v>3386626.5</v>
          </cell>
          <cell r="BT22">
            <v>8124153.3399999999</v>
          </cell>
          <cell r="BU22">
            <v>6412883.8200000003</v>
          </cell>
          <cell r="BV22">
            <v>1276035.55</v>
          </cell>
          <cell r="BW22">
            <v>730365.36</v>
          </cell>
          <cell r="BX22">
            <v>30392446.850000001</v>
          </cell>
          <cell r="BY22">
            <v>7661187.5999999996</v>
          </cell>
          <cell r="BZ22">
            <v>1612142.58</v>
          </cell>
          <cell r="CA22">
            <v>8913271.5800000001</v>
          </cell>
          <cell r="CB22">
            <v>4612172.58</v>
          </cell>
          <cell r="CC22">
            <v>10030152.77</v>
          </cell>
          <cell r="CD22">
            <v>8780325.9800000004</v>
          </cell>
          <cell r="CE22">
            <v>38957673.68</v>
          </cell>
          <cell r="CF22">
            <v>11106585.619999999</v>
          </cell>
          <cell r="CG22">
            <v>14656986.24</v>
          </cell>
          <cell r="CH22">
            <v>8232811.1699999999</v>
          </cell>
          <cell r="CI22">
            <v>7199557.2999999998</v>
          </cell>
          <cell r="CJ22">
            <v>19444631.030000001</v>
          </cell>
          <cell r="CK22">
            <v>2907947.6</v>
          </cell>
          <cell r="CL22">
            <v>7339263.6500000004</v>
          </cell>
        </row>
        <row r="23">
          <cell r="A23">
            <v>1101030102.1029999</v>
          </cell>
          <cell r="B23" t="str">
            <v>เงินฝากธนาคาร - นอกงบประมาณที่มีวัตถุประสงค์เฉพาะออมทรัพย์</v>
          </cell>
          <cell r="C23">
            <v>93.18</v>
          </cell>
          <cell r="D23">
            <v>131889.93</v>
          </cell>
          <cell r="E23">
            <v>150000</v>
          </cell>
          <cell r="F23">
            <v>3030814.9</v>
          </cell>
          <cell r="G23">
            <v>1196356.23</v>
          </cell>
          <cell r="H23">
            <v>280672</v>
          </cell>
          <cell r="I23">
            <v>100000</v>
          </cell>
          <cell r="J23">
            <v>396765.39</v>
          </cell>
          <cell r="K23">
            <v>150000</v>
          </cell>
          <cell r="L23">
            <v>2230750.5099999998</v>
          </cell>
          <cell r="M23">
            <v>101067.03</v>
          </cell>
          <cell r="N23">
            <v>0</v>
          </cell>
          <cell r="O23">
            <v>468257</v>
          </cell>
          <cell r="P23">
            <v>2189876</v>
          </cell>
          <cell r="Q23">
            <v>1545062.63</v>
          </cell>
          <cell r="R23">
            <v>0</v>
          </cell>
          <cell r="S23">
            <v>1436907.9</v>
          </cell>
          <cell r="T23">
            <v>415271.5</v>
          </cell>
          <cell r="U23">
            <v>1148299</v>
          </cell>
          <cell r="V23">
            <v>300000</v>
          </cell>
          <cell r="W23">
            <v>420136.5</v>
          </cell>
          <cell r="X23">
            <v>320800</v>
          </cell>
          <cell r="Y23">
            <v>100000</v>
          </cell>
          <cell r="Z23">
            <v>379141.99</v>
          </cell>
          <cell r="AA23">
            <v>436270</v>
          </cell>
          <cell r="AB23">
            <v>342487.55</v>
          </cell>
          <cell r="AC23">
            <v>109533</v>
          </cell>
          <cell r="AD23">
            <v>467530</v>
          </cell>
          <cell r="AE23">
            <v>150000</v>
          </cell>
          <cell r="AF23">
            <v>516906</v>
          </cell>
          <cell r="AG23">
            <v>100000</v>
          </cell>
          <cell r="AH23">
            <v>366042.9</v>
          </cell>
          <cell r="AI23">
            <v>225000</v>
          </cell>
          <cell r="AJ23">
            <v>302350</v>
          </cell>
          <cell r="AK23">
            <v>615926.5</v>
          </cell>
          <cell r="AL23">
            <v>144077.37</v>
          </cell>
          <cell r="AM23">
            <v>179500</v>
          </cell>
          <cell r="AN23">
            <v>260520</v>
          </cell>
          <cell r="AO23">
            <v>64.42</v>
          </cell>
          <cell r="AP23">
            <v>178150</v>
          </cell>
          <cell r="AQ23">
            <v>392350</v>
          </cell>
          <cell r="AR23">
            <v>232922.95</v>
          </cell>
          <cell r="AS23">
            <v>549573.81000000006</v>
          </cell>
          <cell r="AT23">
            <v>253267</v>
          </cell>
          <cell r="AU23">
            <v>150000</v>
          </cell>
          <cell r="AV23">
            <v>100000</v>
          </cell>
          <cell r="AW23">
            <v>333125</v>
          </cell>
          <cell r="AX23">
            <v>223750</v>
          </cell>
          <cell r="AY23">
            <v>150655</v>
          </cell>
          <cell r="AZ23">
            <v>189600</v>
          </cell>
          <cell r="BA23">
            <v>382073.34</v>
          </cell>
          <cell r="BB23">
            <v>150000</v>
          </cell>
          <cell r="BC23">
            <v>150000</v>
          </cell>
          <cell r="BD23">
            <v>1023295.74</v>
          </cell>
          <cell r="BE23">
            <v>355774</v>
          </cell>
          <cell r="BF23">
            <v>210200</v>
          </cell>
          <cell r="BG23">
            <v>472665</v>
          </cell>
          <cell r="BH23">
            <v>0</v>
          </cell>
          <cell r="BI23">
            <v>150000</v>
          </cell>
          <cell r="BJ23">
            <v>245000</v>
          </cell>
          <cell r="BK23">
            <v>150000</v>
          </cell>
          <cell r="BL23">
            <v>350000</v>
          </cell>
          <cell r="BM23">
            <v>443462.3</v>
          </cell>
          <cell r="BN23">
            <v>349520</v>
          </cell>
          <cell r="BO23">
            <v>558400</v>
          </cell>
          <cell r="BP23">
            <v>451940</v>
          </cell>
          <cell r="BQ23">
            <v>539379.9</v>
          </cell>
          <cell r="BR23">
            <v>1733526.88</v>
          </cell>
          <cell r="BS23">
            <v>374067.77</v>
          </cell>
          <cell r="BT23">
            <v>106700</v>
          </cell>
          <cell r="BU23">
            <v>150000</v>
          </cell>
          <cell r="BV23">
            <v>235.3</v>
          </cell>
          <cell r="BW23">
            <v>302525.03999999998</v>
          </cell>
          <cell r="BX23">
            <v>664170.62</v>
          </cell>
          <cell r="BY23">
            <v>205723.44</v>
          </cell>
          <cell r="BZ23">
            <v>363527.34</v>
          </cell>
          <cell r="CA23">
            <v>327011.03999999998</v>
          </cell>
          <cell r="CB23">
            <v>5118500</v>
          </cell>
          <cell r="CC23">
            <v>564383.41</v>
          </cell>
          <cell r="CD23">
            <v>1074725</v>
          </cell>
          <cell r="CE23">
            <v>143859.63</v>
          </cell>
          <cell r="CF23">
            <v>260341.17</v>
          </cell>
          <cell r="CG23">
            <v>0</v>
          </cell>
          <cell r="CH23">
            <v>100000</v>
          </cell>
          <cell r="CI23">
            <v>0</v>
          </cell>
          <cell r="CJ23">
            <v>570994.15</v>
          </cell>
          <cell r="CK23">
            <v>327347.56</v>
          </cell>
          <cell r="CL23">
            <v>150000</v>
          </cell>
        </row>
        <row r="24">
          <cell r="A24">
            <v>1101030102.1040001</v>
          </cell>
          <cell r="B24" t="str">
            <v>เงินฝากธนาคาร - นอกงบประมาณที่มีวัตถุประสงค์เฉพาะ ออมทรัพย์ (งบลงทุน UC)</v>
          </cell>
          <cell r="C24">
            <v>1770238.72</v>
          </cell>
          <cell r="D24">
            <v>2895708.89</v>
          </cell>
          <cell r="E24">
            <v>3010468.03</v>
          </cell>
          <cell r="F24">
            <v>0</v>
          </cell>
          <cell r="G24">
            <v>1050000</v>
          </cell>
          <cell r="H24">
            <v>1520618.74</v>
          </cell>
          <cell r="I24">
            <v>1209606.78</v>
          </cell>
          <cell r="J24">
            <v>12661673.42</v>
          </cell>
          <cell r="K24">
            <v>4566696.37</v>
          </cell>
          <cell r="L24">
            <v>4908194.72</v>
          </cell>
          <cell r="M24">
            <v>6322808.7199999997</v>
          </cell>
          <cell r="N24">
            <v>1548696.25</v>
          </cell>
          <cell r="O24">
            <v>5390594.7699999996</v>
          </cell>
          <cell r="P24">
            <v>4216495.42</v>
          </cell>
          <cell r="Q24">
            <v>856822.26</v>
          </cell>
          <cell r="R24">
            <v>32773.69</v>
          </cell>
          <cell r="S24">
            <v>3455339.53</v>
          </cell>
          <cell r="T24">
            <v>3096600.48</v>
          </cell>
          <cell r="U24">
            <v>2843634.62</v>
          </cell>
          <cell r="V24">
            <v>83803.77</v>
          </cell>
          <cell r="W24">
            <v>18858976.850000001</v>
          </cell>
          <cell r="X24">
            <v>2376462.21</v>
          </cell>
          <cell r="Y24">
            <v>2267872.21</v>
          </cell>
          <cell r="Z24">
            <v>3131184.76</v>
          </cell>
          <cell r="AA24">
            <v>600431.25</v>
          </cell>
          <cell r="AB24">
            <v>25566.84</v>
          </cell>
          <cell r="AC24">
            <v>38800</v>
          </cell>
          <cell r="AD24">
            <v>9253182.2699999996</v>
          </cell>
          <cell r="AE24">
            <v>2239173.7599999998</v>
          </cell>
          <cell r="AF24">
            <v>69615.72</v>
          </cell>
          <cell r="AG24">
            <v>2576561.1</v>
          </cell>
          <cell r="AH24">
            <v>3067870.64</v>
          </cell>
          <cell r="AI24">
            <v>2234030.96</v>
          </cell>
          <cell r="AJ24">
            <v>1391090.18</v>
          </cell>
          <cell r="AK24">
            <v>60544099.32</v>
          </cell>
          <cell r="AL24">
            <v>2270420.29</v>
          </cell>
          <cell r="AM24">
            <v>2200083.7000000002</v>
          </cell>
          <cell r="AN24">
            <v>4100069.9</v>
          </cell>
          <cell r="AO24">
            <v>4131876.52</v>
          </cell>
          <cell r="AP24">
            <v>0</v>
          </cell>
          <cell r="AQ24">
            <v>11614.58</v>
          </cell>
          <cell r="AR24">
            <v>1067430.01</v>
          </cell>
          <cell r="AS24">
            <v>1949387.86</v>
          </cell>
          <cell r="AT24">
            <v>3567828.59</v>
          </cell>
          <cell r="AU24">
            <v>4652044.82</v>
          </cell>
          <cell r="AV24">
            <v>1348622.11</v>
          </cell>
          <cell r="AW24">
            <v>3708693.99</v>
          </cell>
          <cell r="AX24">
            <v>1736743.6</v>
          </cell>
          <cell r="AY24">
            <v>2935643.74</v>
          </cell>
          <cell r="AZ24">
            <v>1893213.57</v>
          </cell>
          <cell r="BA24">
            <v>12170914.970000001</v>
          </cell>
          <cell r="BB24">
            <v>1703102.85</v>
          </cell>
          <cell r="BC24">
            <v>11678653.84</v>
          </cell>
          <cell r="BD24">
            <v>713152.13</v>
          </cell>
          <cell r="BE24">
            <v>867745.99</v>
          </cell>
          <cell r="BF24">
            <v>395.88</v>
          </cell>
          <cell r="BG24">
            <v>1585249.38</v>
          </cell>
          <cell r="BH24">
            <v>314137.24</v>
          </cell>
          <cell r="BI24">
            <v>7072.17</v>
          </cell>
          <cell r="BJ24">
            <v>575744.31999999995</v>
          </cell>
          <cell r="BK24">
            <v>270444.56</v>
          </cell>
          <cell r="BL24">
            <v>21084859.899999999</v>
          </cell>
          <cell r="BM24">
            <v>5714075.75</v>
          </cell>
          <cell r="BN24">
            <v>3710069.36</v>
          </cell>
          <cell r="BO24">
            <v>8496318.6300000008</v>
          </cell>
          <cell r="BP24">
            <v>4662625.43</v>
          </cell>
          <cell r="BQ24">
            <v>2829558.19</v>
          </cell>
          <cell r="BR24">
            <v>91923385.159999996</v>
          </cell>
          <cell r="BS24">
            <v>8655.9</v>
          </cell>
          <cell r="BT24">
            <v>3230410.51</v>
          </cell>
          <cell r="BU24">
            <v>7794741.3899999997</v>
          </cell>
          <cell r="BV24">
            <v>159635.5</v>
          </cell>
          <cell r="BW24">
            <v>1567755.57</v>
          </cell>
          <cell r="BX24">
            <v>6491607.9299999997</v>
          </cell>
          <cell r="BY24">
            <v>1578951.79</v>
          </cell>
          <cell r="BZ24">
            <v>1822495.5</v>
          </cell>
          <cell r="CA24">
            <v>2356496.71</v>
          </cell>
          <cell r="CB24">
            <v>1998847.35</v>
          </cell>
          <cell r="CC24">
            <v>3061500</v>
          </cell>
          <cell r="CD24">
            <v>3307246.46</v>
          </cell>
          <cell r="CE24">
            <v>3236800</v>
          </cell>
          <cell r="CF24">
            <v>1526628.47</v>
          </cell>
          <cell r="CG24">
            <v>1338871.75</v>
          </cell>
          <cell r="CH24">
            <v>1502236.28</v>
          </cell>
          <cell r="CI24">
            <v>1342611.97</v>
          </cell>
          <cell r="CJ24">
            <v>6900709.3700000001</v>
          </cell>
          <cell r="CK24">
            <v>1028033.87</v>
          </cell>
          <cell r="CL24">
            <v>1076548.79</v>
          </cell>
        </row>
        <row r="25">
          <cell r="A25">
            <v>1101030102.105</v>
          </cell>
          <cell r="B25" t="str">
            <v>เงินฝากธนาคาร - นอกงบประมาณที่มีวัตถุประสงค์เฉพาะ ออมทรัพย์ (เงินบริจาค)</v>
          </cell>
          <cell r="C25">
            <v>410519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3095.6</v>
          </cell>
          <cell r="N25">
            <v>0</v>
          </cell>
          <cell r="O25">
            <v>2036050</v>
          </cell>
          <cell r="P25">
            <v>0</v>
          </cell>
          <cell r="Q25">
            <v>391916.72</v>
          </cell>
          <cell r="R25">
            <v>127500</v>
          </cell>
          <cell r="S25">
            <v>0</v>
          </cell>
          <cell r="T25">
            <v>59705.56</v>
          </cell>
          <cell r="U25">
            <v>0</v>
          </cell>
          <cell r="V25">
            <v>0</v>
          </cell>
          <cell r="W25">
            <v>7820006.6799999997</v>
          </cell>
          <cell r="X25">
            <v>51000</v>
          </cell>
          <cell r="Y25">
            <v>0</v>
          </cell>
          <cell r="Z25">
            <v>0</v>
          </cell>
          <cell r="AA25">
            <v>12686.33</v>
          </cell>
          <cell r="AB25">
            <v>0</v>
          </cell>
          <cell r="AC25">
            <v>0</v>
          </cell>
          <cell r="AD25">
            <v>34000</v>
          </cell>
          <cell r="AE25">
            <v>0</v>
          </cell>
          <cell r="AF25">
            <v>90784</v>
          </cell>
          <cell r="AG25">
            <v>0</v>
          </cell>
          <cell r="AH25">
            <v>1492865.06</v>
          </cell>
          <cell r="AI25">
            <v>0</v>
          </cell>
          <cell r="AJ25">
            <v>3482425.16</v>
          </cell>
          <cell r="AK25">
            <v>2417175.71</v>
          </cell>
          <cell r="AL25">
            <v>16006.19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48154.25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199555.96</v>
          </cell>
          <cell r="AY25">
            <v>0</v>
          </cell>
          <cell r="AZ25">
            <v>27507.79</v>
          </cell>
          <cell r="BA25">
            <v>0</v>
          </cell>
          <cell r="BB25">
            <v>0</v>
          </cell>
          <cell r="BC25">
            <v>1426447.01</v>
          </cell>
          <cell r="BD25">
            <v>108179</v>
          </cell>
          <cell r="BE25">
            <v>0</v>
          </cell>
          <cell r="BF25">
            <v>0</v>
          </cell>
          <cell r="BG25">
            <v>9625055.3100000005</v>
          </cell>
          <cell r="BH25">
            <v>0</v>
          </cell>
          <cell r="BI25">
            <v>10000</v>
          </cell>
          <cell r="BJ25">
            <v>0</v>
          </cell>
          <cell r="BK25">
            <v>0</v>
          </cell>
          <cell r="BL25">
            <v>0</v>
          </cell>
          <cell r="BM25">
            <v>2150</v>
          </cell>
          <cell r="BN25">
            <v>0</v>
          </cell>
          <cell r="BO25">
            <v>3651176.96</v>
          </cell>
          <cell r="BP25">
            <v>0</v>
          </cell>
          <cell r="BQ25">
            <v>520300</v>
          </cell>
          <cell r="BR25">
            <v>0</v>
          </cell>
          <cell r="BS25">
            <v>55000.08</v>
          </cell>
          <cell r="BT25">
            <v>0</v>
          </cell>
          <cell r="BU25">
            <v>46000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420630</v>
          </cell>
          <cell r="CE25">
            <v>915564</v>
          </cell>
          <cell r="CF25">
            <v>0</v>
          </cell>
          <cell r="CG25">
            <v>435698.94</v>
          </cell>
          <cell r="CH25">
            <v>0</v>
          </cell>
          <cell r="CI25">
            <v>0</v>
          </cell>
          <cell r="CJ25">
            <v>39000</v>
          </cell>
          <cell r="CK25">
            <v>44494.6</v>
          </cell>
          <cell r="CL25">
            <v>0</v>
          </cell>
        </row>
        <row r="26">
          <cell r="A26">
            <v>1102010101.1010001</v>
          </cell>
          <cell r="B26" t="str">
            <v>ลูกหนี้เงินยืมในงบประมาณ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1102010102.1010001</v>
          </cell>
          <cell r="B27" t="str">
            <v>ลูกหนี้เงินยืมนอกงบประมาณ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28480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A28">
            <v>1102010108.1010001</v>
          </cell>
          <cell r="B28" t="str">
            <v>ลูกหนี้เงินยืม - เงินบำรุง</v>
          </cell>
          <cell r="C28">
            <v>835344</v>
          </cell>
          <cell r="D28">
            <v>1022276</v>
          </cell>
          <cell r="E28">
            <v>40520</v>
          </cell>
          <cell r="F28">
            <v>27000</v>
          </cell>
          <cell r="G28">
            <v>58000</v>
          </cell>
          <cell r="H28">
            <v>13638</v>
          </cell>
          <cell r="I28">
            <v>196200</v>
          </cell>
          <cell r="J28">
            <v>338999</v>
          </cell>
          <cell r="K28">
            <v>9680</v>
          </cell>
          <cell r="L28">
            <v>3336</v>
          </cell>
          <cell r="M28">
            <v>195459.1</v>
          </cell>
          <cell r="N28">
            <v>16549.25</v>
          </cell>
          <cell r="O28">
            <v>913685</v>
          </cell>
          <cell r="P28">
            <v>291382</v>
          </cell>
          <cell r="Q28">
            <v>18766</v>
          </cell>
          <cell r="R28">
            <v>2770958</v>
          </cell>
          <cell r="S28">
            <v>10500</v>
          </cell>
          <cell r="T28">
            <v>8648</v>
          </cell>
          <cell r="U28">
            <v>529678</v>
          </cell>
          <cell r="V28">
            <v>17330</v>
          </cell>
          <cell r="W28">
            <v>344860</v>
          </cell>
          <cell r="X28">
            <v>276552</v>
          </cell>
          <cell r="Y28">
            <v>2043800</v>
          </cell>
          <cell r="Z28">
            <v>214496</v>
          </cell>
          <cell r="AA28">
            <v>9888</v>
          </cell>
          <cell r="AB28">
            <v>82218</v>
          </cell>
          <cell r="AC28">
            <v>0</v>
          </cell>
          <cell r="AD28">
            <v>96934</v>
          </cell>
          <cell r="AE28">
            <v>708500</v>
          </cell>
          <cell r="AF28">
            <v>9944</v>
          </cell>
          <cell r="AG28">
            <v>429730</v>
          </cell>
          <cell r="AH28">
            <v>1658000</v>
          </cell>
          <cell r="AI28">
            <v>30010</v>
          </cell>
          <cell r="AJ28">
            <v>0</v>
          </cell>
          <cell r="AK28">
            <v>1588204</v>
          </cell>
          <cell r="AL28">
            <v>10300</v>
          </cell>
          <cell r="AM28">
            <v>23522</v>
          </cell>
          <cell r="AN28">
            <v>0</v>
          </cell>
          <cell r="AO28">
            <v>0</v>
          </cell>
          <cell r="AP28">
            <v>20102</v>
          </cell>
          <cell r="AQ28">
            <v>0</v>
          </cell>
          <cell r="AR28">
            <v>113540</v>
          </cell>
          <cell r="AS28">
            <v>11350</v>
          </cell>
          <cell r="AT28">
            <v>0</v>
          </cell>
          <cell r="AU28">
            <v>21800</v>
          </cell>
          <cell r="AV28">
            <v>0</v>
          </cell>
          <cell r="AW28">
            <v>8160</v>
          </cell>
          <cell r="AX28">
            <v>10000</v>
          </cell>
          <cell r="AY28">
            <v>30540</v>
          </cell>
          <cell r="AZ28">
            <v>0</v>
          </cell>
          <cell r="BA28">
            <v>96754</v>
          </cell>
          <cell r="BB28">
            <v>0</v>
          </cell>
          <cell r="BC28">
            <v>229315</v>
          </cell>
          <cell r="BD28">
            <v>0</v>
          </cell>
          <cell r="BE28">
            <v>535846.31000000006</v>
          </cell>
          <cell r="BF28">
            <v>0</v>
          </cell>
          <cell r="BG28">
            <v>11808664</v>
          </cell>
          <cell r="BH28">
            <v>1907955</v>
          </cell>
          <cell r="BI28">
            <v>738200</v>
          </cell>
          <cell r="BJ28">
            <v>0</v>
          </cell>
          <cell r="BK28">
            <v>134286</v>
          </cell>
          <cell r="BL28">
            <v>410490</v>
          </cell>
          <cell r="BM28">
            <v>350040</v>
          </cell>
          <cell r="BN28">
            <v>90840</v>
          </cell>
          <cell r="BO28">
            <v>0</v>
          </cell>
          <cell r="BP28">
            <v>421919</v>
          </cell>
          <cell r="BQ28">
            <v>62538.58</v>
          </cell>
          <cell r="BR28">
            <v>453318</v>
          </cell>
          <cell r="BS28">
            <v>158807</v>
          </cell>
          <cell r="BT28">
            <v>731270</v>
          </cell>
          <cell r="BU28">
            <v>3028040</v>
          </cell>
          <cell r="BV28">
            <v>0</v>
          </cell>
          <cell r="BW28">
            <v>397800</v>
          </cell>
          <cell r="BX28">
            <v>1265050</v>
          </cell>
          <cell r="BY28">
            <v>183065</v>
          </cell>
          <cell r="BZ28">
            <v>0</v>
          </cell>
          <cell r="CA28">
            <v>436660</v>
          </cell>
          <cell r="CB28">
            <v>735640</v>
          </cell>
          <cell r="CC28">
            <v>0</v>
          </cell>
          <cell r="CD28">
            <v>464532.75</v>
          </cell>
          <cell r="CE28">
            <v>106604</v>
          </cell>
          <cell r="CF28">
            <v>0</v>
          </cell>
          <cell r="CG28">
            <v>180371.5</v>
          </cell>
          <cell r="CH28">
            <v>573196</v>
          </cell>
          <cell r="CI28">
            <v>76750</v>
          </cell>
          <cell r="CJ28">
            <v>196280</v>
          </cell>
          <cell r="CK28">
            <v>25000</v>
          </cell>
          <cell r="CL28">
            <v>13800</v>
          </cell>
        </row>
        <row r="29">
          <cell r="A29">
            <v>1102010108.102</v>
          </cell>
          <cell r="B29" t="str">
            <v>ลูกหนี้เงินยืม - เงินศูนย์แพทย์ฯ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1102010108.201</v>
          </cell>
          <cell r="B30" t="str">
            <v>ลูกหนี้เงินยืม -  เงินประกันสุขภาพถ้วนหน้า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52520</v>
          </cell>
          <cell r="Q30">
            <v>0</v>
          </cell>
          <cell r="R30">
            <v>0</v>
          </cell>
          <cell r="S30">
            <v>156032</v>
          </cell>
          <cell r="T30">
            <v>0</v>
          </cell>
          <cell r="U30">
            <v>849792</v>
          </cell>
          <cell r="V30">
            <v>171025</v>
          </cell>
          <cell r="W30">
            <v>0</v>
          </cell>
          <cell r="X30">
            <v>0</v>
          </cell>
          <cell r="Y30">
            <v>6750</v>
          </cell>
          <cell r="Z30">
            <v>0</v>
          </cell>
          <cell r="AA30">
            <v>0</v>
          </cell>
          <cell r="AB30">
            <v>377964</v>
          </cell>
          <cell r="AC30">
            <v>0</v>
          </cell>
          <cell r="AD30">
            <v>1074900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101495</v>
          </cell>
          <cell r="AJ30">
            <v>0</v>
          </cell>
          <cell r="AK30">
            <v>0</v>
          </cell>
          <cell r="AL30">
            <v>0</v>
          </cell>
          <cell r="AM30">
            <v>120000</v>
          </cell>
          <cell r="AN30">
            <v>0</v>
          </cell>
          <cell r="AO30">
            <v>5064</v>
          </cell>
          <cell r="AP30">
            <v>45000</v>
          </cell>
          <cell r="AQ30">
            <v>134088</v>
          </cell>
          <cell r="AR30">
            <v>17580</v>
          </cell>
          <cell r="AS30">
            <v>15200</v>
          </cell>
          <cell r="AT30">
            <v>22000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252684</v>
          </cell>
          <cell r="BA30">
            <v>0</v>
          </cell>
          <cell r="BB30">
            <v>10168</v>
          </cell>
          <cell r="BC30">
            <v>31500</v>
          </cell>
          <cell r="BD30">
            <v>1453525</v>
          </cell>
          <cell r="BE30">
            <v>2604741.4900000002</v>
          </cell>
          <cell r="BF30">
            <v>337400</v>
          </cell>
          <cell r="BG30">
            <v>253770</v>
          </cell>
          <cell r="BH30">
            <v>0</v>
          </cell>
          <cell r="BI30">
            <v>0</v>
          </cell>
          <cell r="BJ30">
            <v>466540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143000</v>
          </cell>
          <cell r="BU30">
            <v>106000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2238731.7400000002</v>
          </cell>
          <cell r="CD30">
            <v>0</v>
          </cell>
          <cell r="CE30">
            <v>0</v>
          </cell>
          <cell r="CF30">
            <v>61144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1102010108.3010001</v>
          </cell>
          <cell r="B31" t="str">
            <v>ลูกหนี้เงินยืม - เงินกองทุนประกันสังคม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>
            <v>1102010108.5009999</v>
          </cell>
          <cell r="B32" t="str">
            <v>ลูกหนี้เงินยืม - เงินกองทุนแรงงานต่างด้าว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>
            <v>1102050106.1059999</v>
          </cell>
          <cell r="B33" t="str">
            <v>รายได้ค้างรับ - หน่วยงานภาครัฐ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1102050107.1029999</v>
          </cell>
          <cell r="B34" t="str">
            <v>รายได้ค้างรับ - บุคคลภายนอก</v>
          </cell>
          <cell r="C34">
            <v>540731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914491.38</v>
          </cell>
          <cell r="I34">
            <v>330891.25</v>
          </cell>
          <cell r="J34">
            <v>29703.16</v>
          </cell>
          <cell r="K34">
            <v>24636</v>
          </cell>
          <cell r="L34">
            <v>0</v>
          </cell>
          <cell r="M34">
            <v>38044</v>
          </cell>
          <cell r="N34">
            <v>0</v>
          </cell>
          <cell r="O34">
            <v>7817</v>
          </cell>
          <cell r="P34">
            <v>0</v>
          </cell>
          <cell r="Q34">
            <v>0</v>
          </cell>
          <cell r="R34">
            <v>1896844.39</v>
          </cell>
          <cell r="S34">
            <v>0</v>
          </cell>
          <cell r="T34">
            <v>0</v>
          </cell>
          <cell r="U34">
            <v>2790</v>
          </cell>
          <cell r="V34">
            <v>0</v>
          </cell>
          <cell r="W34">
            <v>17312</v>
          </cell>
          <cell r="X34">
            <v>0</v>
          </cell>
          <cell r="Y34">
            <v>0</v>
          </cell>
          <cell r="Z34">
            <v>44592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50404</v>
          </cell>
          <cell r="AI34">
            <v>0</v>
          </cell>
          <cell r="AJ34">
            <v>0</v>
          </cell>
          <cell r="AK34">
            <v>90689</v>
          </cell>
          <cell r="AL34">
            <v>0</v>
          </cell>
          <cell r="AM34">
            <v>0</v>
          </cell>
          <cell r="AN34">
            <v>0</v>
          </cell>
          <cell r="AO34">
            <v>77245</v>
          </cell>
          <cell r="AP34">
            <v>0</v>
          </cell>
          <cell r="AQ34">
            <v>65900</v>
          </cell>
          <cell r="AR34">
            <v>722794.07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5711</v>
          </cell>
          <cell r="BB34">
            <v>0</v>
          </cell>
          <cell r="BC34">
            <v>0</v>
          </cell>
          <cell r="BD34">
            <v>4456.38</v>
          </cell>
          <cell r="BE34">
            <v>3673</v>
          </cell>
          <cell r="BF34">
            <v>0</v>
          </cell>
          <cell r="BG34">
            <v>3414475.87</v>
          </cell>
          <cell r="BH34">
            <v>0</v>
          </cell>
          <cell r="BI34">
            <v>46869.88</v>
          </cell>
          <cell r="BJ34">
            <v>14594</v>
          </cell>
          <cell r="BK34">
            <v>0</v>
          </cell>
          <cell r="BL34">
            <v>702571.56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146078</v>
          </cell>
          <cell r="BS34">
            <v>0</v>
          </cell>
          <cell r="BT34">
            <v>0</v>
          </cell>
          <cell r="BU34">
            <v>32767</v>
          </cell>
          <cell r="BV34">
            <v>109304.11</v>
          </cell>
          <cell r="BW34">
            <v>0</v>
          </cell>
          <cell r="BX34">
            <v>71563</v>
          </cell>
          <cell r="BY34">
            <v>616368.87</v>
          </cell>
          <cell r="BZ34">
            <v>0</v>
          </cell>
          <cell r="CA34">
            <v>0</v>
          </cell>
          <cell r="CB34">
            <v>2987</v>
          </cell>
          <cell r="CC34">
            <v>16657</v>
          </cell>
          <cell r="CD34">
            <v>0</v>
          </cell>
          <cell r="CE34">
            <v>0</v>
          </cell>
          <cell r="CF34">
            <v>0</v>
          </cell>
          <cell r="CG34">
            <v>54747</v>
          </cell>
          <cell r="CH34">
            <v>0</v>
          </cell>
          <cell r="CI34">
            <v>0</v>
          </cell>
          <cell r="CJ34">
            <v>13555</v>
          </cell>
          <cell r="CK34">
            <v>0</v>
          </cell>
          <cell r="CL34">
            <v>0</v>
          </cell>
        </row>
        <row r="35">
          <cell r="A35">
            <v>1102050107.1040001</v>
          </cell>
          <cell r="B35" t="str">
            <v>รายได้จากงบประมาณค้างรับ (หน่วยงานย่อย)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37000</v>
          </cell>
          <cell r="R35">
            <v>0</v>
          </cell>
          <cell r="S35">
            <v>0</v>
          </cell>
          <cell r="T35">
            <v>0</v>
          </cell>
          <cell r="U35">
            <v>2739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241145</v>
          </cell>
          <cell r="AA35">
            <v>0</v>
          </cell>
          <cell r="AB35">
            <v>1500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69733</v>
          </cell>
          <cell r="AI35">
            <v>0</v>
          </cell>
          <cell r="AJ35">
            <v>2830</v>
          </cell>
          <cell r="AK35">
            <v>0</v>
          </cell>
          <cell r="AL35">
            <v>0</v>
          </cell>
          <cell r="AM35">
            <v>0</v>
          </cell>
          <cell r="AN35">
            <v>2671.75</v>
          </cell>
          <cell r="AO35">
            <v>376000</v>
          </cell>
          <cell r="AP35">
            <v>263350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429750</v>
          </cell>
          <cell r="AV35">
            <v>219400</v>
          </cell>
          <cell r="AW35">
            <v>0</v>
          </cell>
          <cell r="AX35">
            <v>33400</v>
          </cell>
          <cell r="AY35">
            <v>268750</v>
          </cell>
          <cell r="AZ35">
            <v>175000</v>
          </cell>
          <cell r="BA35">
            <v>129200</v>
          </cell>
          <cell r="BB35">
            <v>98500</v>
          </cell>
          <cell r="BC35">
            <v>0</v>
          </cell>
          <cell r="BD35">
            <v>558800</v>
          </cell>
          <cell r="BE35">
            <v>0</v>
          </cell>
          <cell r="BF35">
            <v>0</v>
          </cell>
          <cell r="BG35">
            <v>1651247</v>
          </cell>
          <cell r="BH35">
            <v>203560</v>
          </cell>
          <cell r="BI35">
            <v>145345</v>
          </cell>
          <cell r="BJ35">
            <v>151800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>
            <v>1102050107.105</v>
          </cell>
          <cell r="B36" t="str">
            <v xml:space="preserve">รายได้ค้างรับส่วนต่างค่ารักษาที่ต่ำกว่า OP-Non UC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206320</v>
          </cell>
          <cell r="L36">
            <v>425.69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1631</v>
          </cell>
          <cell r="S36">
            <v>0</v>
          </cell>
          <cell r="T36">
            <v>0</v>
          </cell>
          <cell r="U36">
            <v>0</v>
          </cell>
          <cell r="V36">
            <v>16339</v>
          </cell>
          <cell r="W36">
            <v>0</v>
          </cell>
          <cell r="X36">
            <v>0</v>
          </cell>
          <cell r="Y36">
            <v>0</v>
          </cell>
          <cell r="Z36">
            <v>1456.8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7903</v>
          </cell>
          <cell r="AO36">
            <v>103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25</v>
          </cell>
          <cell r="BD36">
            <v>0</v>
          </cell>
          <cell r="BE36">
            <v>4930</v>
          </cell>
          <cell r="BF36">
            <v>0</v>
          </cell>
          <cell r="BG36">
            <v>447</v>
          </cell>
          <cell r="BH36">
            <v>0</v>
          </cell>
          <cell r="BI36">
            <v>0</v>
          </cell>
          <cell r="BJ36">
            <v>0</v>
          </cell>
          <cell r="BK36">
            <v>18867.5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1064.49</v>
          </cell>
          <cell r="BQ36">
            <v>0</v>
          </cell>
          <cell r="BR36">
            <v>0</v>
          </cell>
          <cell r="BS36">
            <v>8375.17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3390</v>
          </cell>
          <cell r="CE36">
            <v>0</v>
          </cell>
          <cell r="CF36">
            <v>0</v>
          </cell>
          <cell r="CG36">
            <v>0</v>
          </cell>
          <cell r="CH36">
            <v>1101.6500000000001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A37">
            <v>1102050107.1059999</v>
          </cell>
          <cell r="B37" t="str">
            <v>รายได้ค้างรับส่วนต่างค่ารักษาที่ต่ำกว่า IP-Non UC</v>
          </cell>
          <cell r="C37">
            <v>60916.73</v>
          </cell>
          <cell r="D37">
            <v>0</v>
          </cell>
          <cell r="E37">
            <v>32232</v>
          </cell>
          <cell r="F37">
            <v>0</v>
          </cell>
          <cell r="G37">
            <v>723.96</v>
          </cell>
          <cell r="H37">
            <v>73069.34</v>
          </cell>
          <cell r="I37">
            <v>17135.830000000002</v>
          </cell>
          <cell r="J37">
            <v>25008.240000000002</v>
          </cell>
          <cell r="K37">
            <v>46091.1</v>
          </cell>
          <cell r="L37">
            <v>47709.67</v>
          </cell>
          <cell r="M37">
            <v>84257.05</v>
          </cell>
          <cell r="N37">
            <v>25547.41</v>
          </cell>
          <cell r="O37">
            <v>748220.18</v>
          </cell>
          <cell r="P37">
            <v>30299.66</v>
          </cell>
          <cell r="Q37">
            <v>50663.8</v>
          </cell>
          <cell r="R37">
            <v>265469.96999999997</v>
          </cell>
          <cell r="S37">
            <v>109554.48</v>
          </cell>
          <cell r="T37">
            <v>4946.66</v>
          </cell>
          <cell r="U37">
            <v>0</v>
          </cell>
          <cell r="V37">
            <v>38932.449999999997</v>
          </cell>
          <cell r="W37">
            <v>17901.310000000001</v>
          </cell>
          <cell r="X37">
            <v>43298.15</v>
          </cell>
          <cell r="Y37">
            <v>15807.17</v>
          </cell>
          <cell r="Z37">
            <v>15717.7</v>
          </cell>
          <cell r="AA37">
            <v>2594.5</v>
          </cell>
          <cell r="AB37">
            <v>38065.01</v>
          </cell>
          <cell r="AC37">
            <v>250803.59</v>
          </cell>
          <cell r="AD37">
            <v>69361.350000000006</v>
          </cell>
          <cell r="AE37">
            <v>17514.93</v>
          </cell>
          <cell r="AF37">
            <v>7387.38</v>
          </cell>
          <cell r="AG37">
            <v>12839.14</v>
          </cell>
          <cell r="AH37">
            <v>58881.26</v>
          </cell>
          <cell r="AI37">
            <v>14642.77</v>
          </cell>
          <cell r="AJ37">
            <v>22898.26</v>
          </cell>
          <cell r="AK37">
            <v>505642.46</v>
          </cell>
          <cell r="AL37">
            <v>21262.46</v>
          </cell>
          <cell r="AM37">
            <v>17332.21</v>
          </cell>
          <cell r="AN37">
            <v>32524.639999999999</v>
          </cell>
          <cell r="AO37">
            <v>60157.87</v>
          </cell>
          <cell r="AP37">
            <v>29763.8</v>
          </cell>
          <cell r="AQ37">
            <v>4679.93</v>
          </cell>
          <cell r="AR37">
            <v>1430616.17</v>
          </cell>
          <cell r="AS37">
            <v>19824.060000000001</v>
          </cell>
          <cell r="AT37">
            <v>2052.2399999999998</v>
          </cell>
          <cell r="AU37">
            <v>118509.92</v>
          </cell>
          <cell r="AV37">
            <v>54587.66</v>
          </cell>
          <cell r="AW37">
            <v>150598.73000000001</v>
          </cell>
          <cell r="AX37">
            <v>17350.240000000002</v>
          </cell>
          <cell r="AY37">
            <v>10568.2</v>
          </cell>
          <cell r="AZ37">
            <v>10412.25</v>
          </cell>
          <cell r="BA37">
            <v>303002.48</v>
          </cell>
          <cell r="BB37">
            <v>29964.71</v>
          </cell>
          <cell r="BC37">
            <v>693625.93</v>
          </cell>
          <cell r="BD37">
            <v>123477.43</v>
          </cell>
          <cell r="BE37">
            <v>44323.24</v>
          </cell>
          <cell r="BF37">
            <v>5878.01</v>
          </cell>
          <cell r="BG37">
            <v>236676.97</v>
          </cell>
          <cell r="BH37">
            <v>15569.52</v>
          </cell>
          <cell r="BI37">
            <v>1180.3</v>
          </cell>
          <cell r="BJ37">
            <v>73186.240000000005</v>
          </cell>
          <cell r="BK37">
            <v>0</v>
          </cell>
          <cell r="BL37">
            <v>3201240.3</v>
          </cell>
          <cell r="BM37">
            <v>21055.56</v>
          </cell>
          <cell r="BN37">
            <v>1363.74</v>
          </cell>
          <cell r="BO37">
            <v>312438.13</v>
          </cell>
          <cell r="BP37">
            <v>81544.92</v>
          </cell>
          <cell r="BQ37">
            <v>5580.93</v>
          </cell>
          <cell r="BR37">
            <v>5635610.8399999999</v>
          </cell>
          <cell r="BS37">
            <v>11660.95</v>
          </cell>
          <cell r="BT37">
            <v>22797.37</v>
          </cell>
          <cell r="BU37">
            <v>848078.17</v>
          </cell>
          <cell r="BV37">
            <v>2702.39</v>
          </cell>
          <cell r="BW37">
            <v>181763.24</v>
          </cell>
          <cell r="BX37">
            <v>48705.83</v>
          </cell>
          <cell r="BY37">
            <v>92929.74</v>
          </cell>
          <cell r="BZ37">
            <v>5174.16</v>
          </cell>
          <cell r="CA37">
            <v>34808.99</v>
          </cell>
          <cell r="CB37">
            <v>14925.88</v>
          </cell>
          <cell r="CC37">
            <v>58287.35</v>
          </cell>
          <cell r="CD37">
            <v>59811.09</v>
          </cell>
          <cell r="CE37">
            <v>47206.66</v>
          </cell>
          <cell r="CF37">
            <v>61626.83</v>
          </cell>
          <cell r="CG37">
            <v>17948.64</v>
          </cell>
          <cell r="CH37">
            <v>26595.119999999999</v>
          </cell>
          <cell r="CI37">
            <v>140183.04000000001</v>
          </cell>
          <cell r="CJ37">
            <v>68475.83</v>
          </cell>
          <cell r="CK37">
            <v>11396.09</v>
          </cell>
          <cell r="CL37">
            <v>3397.75</v>
          </cell>
        </row>
        <row r="38">
          <cell r="A38">
            <v>1102050107.201</v>
          </cell>
          <cell r="B38" t="str">
            <v xml:space="preserve">รายได้ค้างรับส่วนต่างค่ารักษาที่ต่ำกว่า OP-UC </v>
          </cell>
          <cell r="C38">
            <v>0</v>
          </cell>
          <cell r="D38">
            <v>5752</v>
          </cell>
          <cell r="E38">
            <v>0</v>
          </cell>
          <cell r="F38">
            <v>70378.649999999994</v>
          </cell>
          <cell r="G38">
            <v>1450000</v>
          </cell>
          <cell r="H38">
            <v>0</v>
          </cell>
          <cell r="I38">
            <v>5811367</v>
          </cell>
          <cell r="J38">
            <v>39298.14</v>
          </cell>
          <cell r="K38">
            <v>0</v>
          </cell>
          <cell r="L38">
            <v>1338494.5</v>
          </cell>
          <cell r="M38">
            <v>4314.3</v>
          </cell>
          <cell r="N38">
            <v>850000</v>
          </cell>
          <cell r="O38">
            <v>8713.5</v>
          </cell>
          <cell r="P38">
            <v>0</v>
          </cell>
          <cell r="Q38">
            <v>18219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93959</v>
          </cell>
          <cell r="AO38">
            <v>108428.4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13571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70244</v>
          </cell>
          <cell r="BE38">
            <v>6135717.1299999999</v>
          </cell>
          <cell r="BF38">
            <v>0</v>
          </cell>
          <cell r="BG38">
            <v>4790</v>
          </cell>
          <cell r="BH38">
            <v>0</v>
          </cell>
          <cell r="BI38">
            <v>0</v>
          </cell>
          <cell r="BJ38">
            <v>6771039.4699999997</v>
          </cell>
          <cell r="BK38">
            <v>445.4</v>
          </cell>
          <cell r="BL38">
            <v>668873.32999999996</v>
          </cell>
          <cell r="BM38">
            <v>481</v>
          </cell>
          <cell r="BN38">
            <v>0</v>
          </cell>
          <cell r="BO38">
            <v>3431.38</v>
          </cell>
          <cell r="BP38">
            <v>4488.2</v>
          </cell>
          <cell r="BQ38">
            <v>0</v>
          </cell>
          <cell r="BR38">
            <v>6230526.5999999996</v>
          </cell>
          <cell r="BS38">
            <v>19534.8</v>
          </cell>
          <cell r="BT38">
            <v>0</v>
          </cell>
          <cell r="BU38">
            <v>426995</v>
          </cell>
          <cell r="BV38">
            <v>47272</v>
          </cell>
          <cell r="BW38">
            <v>28076</v>
          </cell>
          <cell r="BX38">
            <v>88313.74</v>
          </cell>
          <cell r="BY38">
            <v>4286.25</v>
          </cell>
          <cell r="BZ38">
            <v>1810</v>
          </cell>
          <cell r="CA38">
            <v>81</v>
          </cell>
          <cell r="CB38">
            <v>4216</v>
          </cell>
          <cell r="CC38">
            <v>40469</v>
          </cell>
          <cell r="CD38">
            <v>151396</v>
          </cell>
          <cell r="CE38">
            <v>258929</v>
          </cell>
          <cell r="CF38">
            <v>8879.86</v>
          </cell>
          <cell r="CG38">
            <v>0</v>
          </cell>
          <cell r="CH38">
            <v>4360.2</v>
          </cell>
          <cell r="CI38">
            <v>0</v>
          </cell>
          <cell r="CJ38">
            <v>11132</v>
          </cell>
          <cell r="CK38">
            <v>0</v>
          </cell>
          <cell r="CL38">
            <v>0</v>
          </cell>
        </row>
        <row r="39">
          <cell r="A39">
            <v>1102050107.2019999</v>
          </cell>
          <cell r="B39" t="str">
            <v>รายได้ค้างรับส่วนต่างค่ารักษาที่ต่ำกว่า IP-UC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55290.400000000001</v>
          </cell>
          <cell r="H39">
            <v>0</v>
          </cell>
          <cell r="I39">
            <v>226555.83</v>
          </cell>
          <cell r="J39">
            <v>0</v>
          </cell>
          <cell r="K39">
            <v>4292.32</v>
          </cell>
          <cell r="L39">
            <v>1446.26</v>
          </cell>
          <cell r="M39">
            <v>82652.160000000003</v>
          </cell>
          <cell r="N39">
            <v>0</v>
          </cell>
          <cell r="O39">
            <v>739180.53</v>
          </cell>
          <cell r="P39">
            <v>0</v>
          </cell>
          <cell r="Q39">
            <v>79293.119999999995</v>
          </cell>
          <cell r="R39">
            <v>542641.80000000005</v>
          </cell>
          <cell r="S39">
            <v>332358.84000000003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428205.69</v>
          </cell>
          <cell r="AG39">
            <v>149243.6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288212.63</v>
          </cell>
          <cell r="AQ39">
            <v>0</v>
          </cell>
          <cell r="AR39">
            <v>0</v>
          </cell>
          <cell r="AS39">
            <v>254778.99</v>
          </cell>
          <cell r="AT39">
            <v>0</v>
          </cell>
          <cell r="AU39">
            <v>0</v>
          </cell>
          <cell r="AV39">
            <v>0</v>
          </cell>
          <cell r="AW39">
            <v>2017</v>
          </cell>
          <cell r="AX39">
            <v>0</v>
          </cell>
          <cell r="AY39">
            <v>0</v>
          </cell>
          <cell r="AZ39">
            <v>0</v>
          </cell>
          <cell r="BA39">
            <v>438150.32</v>
          </cell>
          <cell r="BB39">
            <v>0</v>
          </cell>
          <cell r="BC39">
            <v>6131750.7800000003</v>
          </cell>
          <cell r="BD39">
            <v>3780728.67</v>
          </cell>
          <cell r="BE39">
            <v>0</v>
          </cell>
          <cell r="BF39">
            <v>0</v>
          </cell>
          <cell r="BG39">
            <v>0</v>
          </cell>
          <cell r="BH39">
            <v>79944.75</v>
          </cell>
          <cell r="BI39">
            <v>0</v>
          </cell>
          <cell r="BJ39">
            <v>1012</v>
          </cell>
          <cell r="BK39">
            <v>294436.86</v>
          </cell>
          <cell r="BL39">
            <v>140596.06</v>
          </cell>
          <cell r="BM39">
            <v>0</v>
          </cell>
          <cell r="BN39">
            <v>0</v>
          </cell>
          <cell r="BO39">
            <v>3039.28</v>
          </cell>
          <cell r="BP39">
            <v>426892.26</v>
          </cell>
          <cell r="BQ39">
            <v>45104.11</v>
          </cell>
          <cell r="BR39">
            <v>0</v>
          </cell>
          <cell r="BS39">
            <v>0</v>
          </cell>
          <cell r="BT39">
            <v>0</v>
          </cell>
          <cell r="BU39">
            <v>25911.99</v>
          </cell>
          <cell r="BV39">
            <v>81030.149999999994</v>
          </cell>
          <cell r="BW39">
            <v>160266.56</v>
          </cell>
          <cell r="BX39">
            <v>47574.54</v>
          </cell>
          <cell r="BY39">
            <v>217505.22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15376.9</v>
          </cell>
          <cell r="CF39">
            <v>155633.95000000001</v>
          </cell>
          <cell r="CG39">
            <v>7019.73</v>
          </cell>
          <cell r="CH39">
            <v>630080.04</v>
          </cell>
          <cell r="CI39">
            <v>91094.81</v>
          </cell>
          <cell r="CJ39">
            <v>0</v>
          </cell>
          <cell r="CK39">
            <v>160730.70000000001</v>
          </cell>
          <cell r="CL39">
            <v>0</v>
          </cell>
        </row>
        <row r="40">
          <cell r="A40">
            <v>1102050123.1029999</v>
          </cell>
          <cell r="B40" t="str">
            <v>ค่าเผื่อหนี้สงสัยจะสูญ - ลูกหนี้ค่าสิ่งส่งตรวจ หน่วยงานภาครัฐ</v>
          </cell>
          <cell r="C40">
            <v>-689990.92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206579.20000000001</v>
          </cell>
          <cell r="P40">
            <v>0</v>
          </cell>
          <cell r="Q40">
            <v>0</v>
          </cell>
          <cell r="R40">
            <v>-7971.9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-142896.79999999999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-5426.5</v>
          </cell>
          <cell r="AI40">
            <v>0</v>
          </cell>
          <cell r="AJ40">
            <v>0</v>
          </cell>
          <cell r="AK40">
            <v>-444496.4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-162698.62</v>
          </cell>
          <cell r="BB40">
            <v>0</v>
          </cell>
          <cell r="BC40">
            <v>-63906</v>
          </cell>
          <cell r="BD40">
            <v>-7533.25</v>
          </cell>
          <cell r="BE40">
            <v>0</v>
          </cell>
          <cell r="BF40">
            <v>0</v>
          </cell>
          <cell r="BG40">
            <v>-122489.5</v>
          </cell>
          <cell r="BH40">
            <v>0</v>
          </cell>
          <cell r="BI40">
            <v>0</v>
          </cell>
          <cell r="BJ40">
            <v>0</v>
          </cell>
          <cell r="BK40">
            <v>-136</v>
          </cell>
          <cell r="BL40">
            <v>-462985.55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-726926.56</v>
          </cell>
          <cell r="BS40">
            <v>0</v>
          </cell>
          <cell r="BT40">
            <v>0</v>
          </cell>
          <cell r="BU40">
            <v>-79069.98</v>
          </cell>
          <cell r="BV40">
            <v>0</v>
          </cell>
          <cell r="BW40">
            <v>0</v>
          </cell>
          <cell r="BX40">
            <v>-30814.5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>
            <v>1102050123.105</v>
          </cell>
          <cell r="B41" t="str">
            <v>ค่าเผื่อหนี้สงสัยจะสูญ - ลูกหนี้ค่าวัสดุ/อุปกรณ์/น้ำยา หน่วยงานภาครัฐ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60890.99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-31455.3</v>
          </cell>
          <cell r="BE41">
            <v>0</v>
          </cell>
          <cell r="BF41">
            <v>0</v>
          </cell>
          <cell r="BG41">
            <v>-1071267.17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-112091.18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-322727.40000000002</v>
          </cell>
          <cell r="BS41">
            <v>0</v>
          </cell>
          <cell r="BT41">
            <v>0</v>
          </cell>
          <cell r="BU41">
            <v>-53960.78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>
            <v>1102050123.1140001</v>
          </cell>
          <cell r="B42" t="str">
            <v>ค่าเผื่อหนี้สงสัยจะสูญ - ลูกหนี้ค่ารักษาชำระเงิน OP</v>
          </cell>
          <cell r="C42">
            <v>-7332781.1500000004</v>
          </cell>
          <cell r="D42">
            <v>-1123331.3</v>
          </cell>
          <cell r="E42">
            <v>-101015.4</v>
          </cell>
          <cell r="F42">
            <v>-31861.1</v>
          </cell>
          <cell r="G42">
            <v>-197099.35</v>
          </cell>
          <cell r="H42">
            <v>-1143374.3999999999</v>
          </cell>
          <cell r="I42">
            <v>-913720.67</v>
          </cell>
          <cell r="J42">
            <v>-1260465.22</v>
          </cell>
          <cell r="K42">
            <v>-370018.35</v>
          </cell>
          <cell r="L42">
            <v>-456444.6</v>
          </cell>
          <cell r="M42">
            <v>-1033443.24</v>
          </cell>
          <cell r="N42">
            <v>-71281.25</v>
          </cell>
          <cell r="O42">
            <v>1260569.25</v>
          </cell>
          <cell r="P42">
            <v>-600644.15</v>
          </cell>
          <cell r="Q42">
            <v>-916090.7</v>
          </cell>
          <cell r="R42">
            <v>-4639764.8499999996</v>
          </cell>
          <cell r="S42">
            <v>-773288.13</v>
          </cell>
          <cell r="T42">
            <v>-339806.45</v>
          </cell>
          <cell r="U42">
            <v>-492204.03</v>
          </cell>
          <cell r="V42">
            <v>-55410.18</v>
          </cell>
          <cell r="W42">
            <v>-1536201.3</v>
          </cell>
          <cell r="X42">
            <v>-168377.05</v>
          </cell>
          <cell r="Y42">
            <v>-1012899.03</v>
          </cell>
          <cell r="Z42">
            <v>-683644.7</v>
          </cell>
          <cell r="AA42">
            <v>-78020.649999999994</v>
          </cell>
          <cell r="AB42">
            <v>-274468.3</v>
          </cell>
          <cell r="AC42">
            <v>-627570.94999999995</v>
          </cell>
          <cell r="AD42">
            <v>-1618315.5</v>
          </cell>
          <cell r="AE42">
            <v>-733692.6</v>
          </cell>
          <cell r="AF42">
            <v>-86191.6</v>
          </cell>
          <cell r="AG42">
            <v>-436147.85</v>
          </cell>
          <cell r="AH42">
            <v>-458704.84</v>
          </cell>
          <cell r="AI42">
            <v>-255833.86</v>
          </cell>
          <cell r="AJ42">
            <v>-857187.85</v>
          </cell>
          <cell r="AK42">
            <v>0</v>
          </cell>
          <cell r="AL42">
            <v>-67291.350000000006</v>
          </cell>
          <cell r="AM42">
            <v>-20116.25</v>
          </cell>
          <cell r="AN42">
            <v>-642695.9</v>
          </cell>
          <cell r="AO42">
            <v>-60425.7</v>
          </cell>
          <cell r="AP42">
            <v>-16731.400000000001</v>
          </cell>
          <cell r="AQ42">
            <v>-13581.68</v>
          </cell>
          <cell r="AR42">
            <v>-92853.71</v>
          </cell>
          <cell r="AS42">
            <v>-245706.1</v>
          </cell>
          <cell r="AT42">
            <v>-578419.85</v>
          </cell>
          <cell r="AU42">
            <v>-260064.4</v>
          </cell>
          <cell r="AV42">
            <v>-17852.400000000001</v>
          </cell>
          <cell r="AW42">
            <v>-42097.35</v>
          </cell>
          <cell r="AX42">
            <v>-308638.14</v>
          </cell>
          <cell r="AY42">
            <v>-35656.35</v>
          </cell>
          <cell r="AZ42">
            <v>-12192.3</v>
          </cell>
          <cell r="BA42">
            <v>-4906059.24</v>
          </cell>
          <cell r="BB42">
            <v>-8778</v>
          </cell>
          <cell r="BC42">
            <v>-8199463.4000000004</v>
          </cell>
          <cell r="BD42">
            <v>-378222.55</v>
          </cell>
          <cell r="BE42">
            <v>-92836.38</v>
          </cell>
          <cell r="BF42">
            <v>-92903.35</v>
          </cell>
          <cell r="BG42">
            <v>-884133.65</v>
          </cell>
          <cell r="BH42">
            <v>-24532.799999999999</v>
          </cell>
          <cell r="BI42">
            <v>-6628.15</v>
          </cell>
          <cell r="BJ42">
            <v>-453086.35</v>
          </cell>
          <cell r="BK42">
            <v>-374988.25</v>
          </cell>
          <cell r="BL42">
            <v>-3445526.5</v>
          </cell>
          <cell r="BM42">
            <v>-760142.5</v>
          </cell>
          <cell r="BN42">
            <v>-67412.95</v>
          </cell>
          <cell r="BO42">
            <v>-551027.55000000005</v>
          </cell>
          <cell r="BP42">
            <v>-897235.1</v>
          </cell>
          <cell r="BQ42">
            <v>-316763.25</v>
          </cell>
          <cell r="BR42">
            <v>-199006</v>
          </cell>
          <cell r="BS42">
            <v>-130762.75</v>
          </cell>
          <cell r="BT42">
            <v>-356855.41</v>
          </cell>
          <cell r="BU42">
            <v>-1801672.15</v>
          </cell>
          <cell r="BV42">
            <v>-393581.2</v>
          </cell>
          <cell r="BW42">
            <v>-242300.35</v>
          </cell>
          <cell r="BX42">
            <v>-526044.68999999994</v>
          </cell>
          <cell r="BY42">
            <v>-11926.3</v>
          </cell>
          <cell r="BZ42">
            <v>-568974.94999999995</v>
          </cell>
          <cell r="CA42">
            <v>-708664.85</v>
          </cell>
          <cell r="CB42">
            <v>-153297.70000000001</v>
          </cell>
          <cell r="CC42">
            <v>-387885</v>
          </cell>
          <cell r="CD42">
            <v>-629310.4</v>
          </cell>
          <cell r="CE42">
            <v>-383474.15</v>
          </cell>
          <cell r="CF42">
            <v>-4507.75</v>
          </cell>
          <cell r="CG42">
            <v>-48913.599999999999</v>
          </cell>
          <cell r="CH42">
            <v>-490866.9</v>
          </cell>
          <cell r="CI42">
            <v>-36206.400000000001</v>
          </cell>
          <cell r="CJ42">
            <v>-1352896.9</v>
          </cell>
          <cell r="CK42">
            <v>-90193</v>
          </cell>
          <cell r="CL42">
            <v>-132764.4</v>
          </cell>
        </row>
        <row r="43">
          <cell r="A43">
            <v>1102050123.115</v>
          </cell>
          <cell r="B43" t="str">
            <v>ค่าเผื่อหนี้สงสัยจะสูญ - ลูกหนี้ค่ารักษาชำระเงิน IP</v>
          </cell>
          <cell r="C43">
            <v>-4352281.55</v>
          </cell>
          <cell r="D43">
            <v>-88111.55</v>
          </cell>
          <cell r="E43">
            <v>-55686.15</v>
          </cell>
          <cell r="F43">
            <v>-17064.849999999999</v>
          </cell>
          <cell r="G43">
            <v>-4336.75</v>
          </cell>
          <cell r="H43">
            <v>-48907.9</v>
          </cell>
          <cell r="I43">
            <v>-150027.37</v>
          </cell>
          <cell r="J43">
            <v>-603440.94999999995</v>
          </cell>
          <cell r="K43">
            <v>-67894.600000000006</v>
          </cell>
          <cell r="L43">
            <v>-27224.15</v>
          </cell>
          <cell r="M43">
            <v>-886041.74</v>
          </cell>
          <cell r="N43">
            <v>-4891.37</v>
          </cell>
          <cell r="O43">
            <v>5788624.4500000002</v>
          </cell>
          <cell r="P43">
            <v>-445374.25</v>
          </cell>
          <cell r="Q43">
            <v>-156280.70000000001</v>
          </cell>
          <cell r="R43">
            <v>-1197156.3899999999</v>
          </cell>
          <cell r="S43">
            <v>-331681.09999999998</v>
          </cell>
          <cell r="T43">
            <v>-126711</v>
          </cell>
          <cell r="U43">
            <v>-278227.44</v>
          </cell>
          <cell r="V43">
            <v>-83511.649999999994</v>
          </cell>
          <cell r="W43">
            <v>-5069001.45</v>
          </cell>
          <cell r="X43">
            <v>-132613.35</v>
          </cell>
          <cell r="Y43">
            <v>-612083.1</v>
          </cell>
          <cell r="Z43">
            <v>-234793.45</v>
          </cell>
          <cell r="AA43">
            <v>-13571.7</v>
          </cell>
          <cell r="AB43">
            <v>-35923.300000000003</v>
          </cell>
          <cell r="AC43">
            <v>-218888.55</v>
          </cell>
          <cell r="AD43">
            <v>-269727.8</v>
          </cell>
          <cell r="AE43">
            <v>-207089.55</v>
          </cell>
          <cell r="AF43">
            <v>-41510.25</v>
          </cell>
          <cell r="AG43">
            <v>-417940.15</v>
          </cell>
          <cell r="AH43">
            <v>-121897.35</v>
          </cell>
          <cell r="AI43">
            <v>-62801.65</v>
          </cell>
          <cell r="AJ43">
            <v>-155674</v>
          </cell>
          <cell r="AK43">
            <v>0</v>
          </cell>
          <cell r="AL43">
            <v>-21001.65</v>
          </cell>
          <cell r="AM43">
            <v>-19311.599999999999</v>
          </cell>
          <cell r="AN43">
            <v>-262037.55</v>
          </cell>
          <cell r="AO43">
            <v>-441242.7</v>
          </cell>
          <cell r="AP43">
            <v>-7864.1</v>
          </cell>
          <cell r="AQ43">
            <v>0</v>
          </cell>
          <cell r="AR43">
            <v>-336163.86</v>
          </cell>
          <cell r="AS43">
            <v>-82327.95</v>
          </cell>
          <cell r="AT43">
            <v>-161515.20000000001</v>
          </cell>
          <cell r="AU43">
            <v>-102726.35</v>
          </cell>
          <cell r="AV43">
            <v>-18159.25</v>
          </cell>
          <cell r="AW43">
            <v>-11384.8</v>
          </cell>
          <cell r="AX43">
            <v>-12613.15</v>
          </cell>
          <cell r="AY43">
            <v>-8352.4</v>
          </cell>
          <cell r="AZ43">
            <v>-7828</v>
          </cell>
          <cell r="BA43">
            <v>-2927186.55</v>
          </cell>
          <cell r="BB43">
            <v>-2839.55</v>
          </cell>
          <cell r="BC43">
            <v>-4209247.24</v>
          </cell>
          <cell r="BD43">
            <v>-301473</v>
          </cell>
          <cell r="BE43">
            <v>-2522.73</v>
          </cell>
          <cell r="BF43">
            <v>-91528.7</v>
          </cell>
          <cell r="BG43">
            <v>-8427099.4499999993</v>
          </cell>
          <cell r="BH43">
            <v>-3042.85</v>
          </cell>
          <cell r="BI43">
            <v>0</v>
          </cell>
          <cell r="BJ43">
            <v>-71381.100000000006</v>
          </cell>
          <cell r="BK43">
            <v>-307259.45</v>
          </cell>
          <cell r="BL43">
            <v>-3842736.7</v>
          </cell>
          <cell r="BM43">
            <v>-282277.3</v>
          </cell>
          <cell r="BN43">
            <v>-13551.75</v>
          </cell>
          <cell r="BO43">
            <v>-338491.65</v>
          </cell>
          <cell r="BP43">
            <v>-11839.85</v>
          </cell>
          <cell r="BQ43">
            <v>-100485.3</v>
          </cell>
          <cell r="BR43">
            <v>-4095.45</v>
          </cell>
          <cell r="BS43">
            <v>-37006.300000000003</v>
          </cell>
          <cell r="BT43">
            <v>-296987.09999999998</v>
          </cell>
          <cell r="BU43">
            <v>-1140855</v>
          </cell>
          <cell r="BV43">
            <v>-16652.55</v>
          </cell>
          <cell r="BW43">
            <v>-43872.9</v>
          </cell>
          <cell r="BX43">
            <v>-299927.34999999998</v>
          </cell>
          <cell r="BY43">
            <v>-30407.599999999999</v>
          </cell>
          <cell r="BZ43">
            <v>-110793.75</v>
          </cell>
          <cell r="CA43">
            <v>-243898.25</v>
          </cell>
          <cell r="CB43">
            <v>-112993.95</v>
          </cell>
          <cell r="CC43">
            <v>-83042.350000000006</v>
          </cell>
          <cell r="CD43">
            <v>-241085.3</v>
          </cell>
          <cell r="CE43">
            <v>-169111.4</v>
          </cell>
          <cell r="CF43">
            <v>0</v>
          </cell>
          <cell r="CG43">
            <v>-7442.3</v>
          </cell>
          <cell r="CH43">
            <v>0</v>
          </cell>
          <cell r="CI43">
            <v>-10327.450000000001</v>
          </cell>
          <cell r="CJ43">
            <v>-451601.5</v>
          </cell>
          <cell r="CK43">
            <v>-21497.55</v>
          </cell>
          <cell r="CL43">
            <v>-21901.78</v>
          </cell>
        </row>
        <row r="44">
          <cell r="A44">
            <v>1102050124.1010001</v>
          </cell>
          <cell r="B44" t="str">
            <v>ค้างรับจากกรมบัญชีกลาง - หน่วยเบิกจ่าย</v>
          </cell>
          <cell r="C44">
            <v>4500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>
            <v>1102050194.1010001</v>
          </cell>
          <cell r="B45" t="str">
            <v xml:space="preserve">ลูกหนี้อื่น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850</v>
          </cell>
          <cell r="H45">
            <v>0</v>
          </cell>
          <cell r="I45">
            <v>0</v>
          </cell>
          <cell r="J45">
            <v>2000000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258742.58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42879.7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279870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A46">
            <v>1102050194.102</v>
          </cell>
          <cell r="B46" t="str">
            <v>ลูกหนี้ค่าสิ่งส่งตรวจหน่วยงานภาครัฐ</v>
          </cell>
          <cell r="C46">
            <v>6899909.21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3391.5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1859212.8</v>
          </cell>
          <cell r="P46">
            <v>0</v>
          </cell>
          <cell r="Q46">
            <v>0</v>
          </cell>
          <cell r="R46">
            <v>79719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1428968.01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54265</v>
          </cell>
          <cell r="AI46">
            <v>0</v>
          </cell>
          <cell r="AJ46">
            <v>0</v>
          </cell>
          <cell r="AK46">
            <v>4444964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1413539.76</v>
          </cell>
          <cell r="BB46">
            <v>0</v>
          </cell>
          <cell r="BC46">
            <v>639060</v>
          </cell>
          <cell r="BD46">
            <v>75332.5</v>
          </cell>
          <cell r="BE46">
            <v>0</v>
          </cell>
          <cell r="BF46">
            <v>0</v>
          </cell>
          <cell r="BG46">
            <v>1224895</v>
          </cell>
          <cell r="BH46">
            <v>0</v>
          </cell>
          <cell r="BI46">
            <v>0</v>
          </cell>
          <cell r="BJ46">
            <v>0</v>
          </cell>
          <cell r="BK46">
            <v>1360</v>
          </cell>
          <cell r="BL46">
            <v>4629855.5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7269265.5800000001</v>
          </cell>
          <cell r="BS46">
            <v>0</v>
          </cell>
          <cell r="BT46">
            <v>0</v>
          </cell>
          <cell r="BU46">
            <v>790699.83</v>
          </cell>
          <cell r="BV46">
            <v>0</v>
          </cell>
          <cell r="BW46">
            <v>0</v>
          </cell>
          <cell r="BX46">
            <v>308145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A47">
            <v>1102050194.1029999</v>
          </cell>
          <cell r="B47" t="str">
            <v>ลูกหนี้ค่าสิ่งส่งตรวจบุคคลภายนอก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6300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23625.75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291015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170859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94250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>
            <v>1102050194.1040001</v>
          </cell>
          <cell r="B48" t="str">
            <v>ลูกหนี้ค่าตรวจสุขภาพหน่วยงานภาครัฐ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86150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492553.5</v>
          </cell>
          <cell r="P48">
            <v>0</v>
          </cell>
          <cell r="Q48">
            <v>42600</v>
          </cell>
          <cell r="R48">
            <v>8872.9699999999993</v>
          </cell>
          <cell r="S48">
            <v>212033</v>
          </cell>
          <cell r="T48">
            <v>0</v>
          </cell>
          <cell r="U48">
            <v>188190</v>
          </cell>
          <cell r="V48">
            <v>0</v>
          </cell>
          <cell r="W48">
            <v>681050</v>
          </cell>
          <cell r="X48">
            <v>16750</v>
          </cell>
          <cell r="Y48">
            <v>57240</v>
          </cell>
          <cell r="Z48">
            <v>878510</v>
          </cell>
          <cell r="AA48">
            <v>31910</v>
          </cell>
          <cell r="AB48">
            <v>58057</v>
          </cell>
          <cell r="AC48">
            <v>143861</v>
          </cell>
          <cell r="AD48">
            <v>62619</v>
          </cell>
          <cell r="AE48">
            <v>0</v>
          </cell>
          <cell r="AF48">
            <v>0</v>
          </cell>
          <cell r="AG48">
            <v>59852</v>
          </cell>
          <cell r="AH48">
            <v>40643</v>
          </cell>
          <cell r="AI48">
            <v>0</v>
          </cell>
          <cell r="AJ48">
            <v>0</v>
          </cell>
          <cell r="AK48">
            <v>228360</v>
          </cell>
          <cell r="AL48">
            <v>0</v>
          </cell>
          <cell r="AM48">
            <v>140</v>
          </cell>
          <cell r="AN48">
            <v>246425</v>
          </cell>
          <cell r="AO48">
            <v>0</v>
          </cell>
          <cell r="AP48">
            <v>5350</v>
          </cell>
          <cell r="AQ48">
            <v>0</v>
          </cell>
          <cell r="AR48">
            <v>26187.5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349454.5</v>
          </cell>
          <cell r="BB48">
            <v>0</v>
          </cell>
          <cell r="BC48">
            <v>2481158.5</v>
          </cell>
          <cell r="BD48">
            <v>7700</v>
          </cell>
          <cell r="BE48">
            <v>49000</v>
          </cell>
          <cell r="BF48">
            <v>0</v>
          </cell>
          <cell r="BG48">
            <v>295640</v>
          </cell>
          <cell r="BH48">
            <v>8560</v>
          </cell>
          <cell r="BI48">
            <v>0</v>
          </cell>
          <cell r="BJ48">
            <v>0</v>
          </cell>
          <cell r="BK48">
            <v>0</v>
          </cell>
          <cell r="BL48">
            <v>245070</v>
          </cell>
          <cell r="BM48">
            <v>0</v>
          </cell>
          <cell r="BN48">
            <v>0</v>
          </cell>
          <cell r="BO48">
            <v>75700</v>
          </cell>
          <cell r="BP48">
            <v>7920</v>
          </cell>
          <cell r="BQ48">
            <v>0</v>
          </cell>
          <cell r="BR48">
            <v>174178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8190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195125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7675</v>
          </cell>
          <cell r="CK48">
            <v>0</v>
          </cell>
          <cell r="CL48">
            <v>0</v>
          </cell>
        </row>
        <row r="49">
          <cell r="A49">
            <v>1102050194.105</v>
          </cell>
          <cell r="B49" t="str">
            <v>ลูกหนี้ค่าตรวจสุขภาพบุคคล ภายนอก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118090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980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23240</v>
          </cell>
          <cell r="BB49">
            <v>0</v>
          </cell>
          <cell r="BC49">
            <v>71480</v>
          </cell>
          <cell r="BD49">
            <v>13550</v>
          </cell>
          <cell r="BE49">
            <v>122730</v>
          </cell>
          <cell r="BF49">
            <v>0</v>
          </cell>
          <cell r="BG49">
            <v>1015197.5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65960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5085</v>
          </cell>
          <cell r="BS49">
            <v>0</v>
          </cell>
          <cell r="BT49">
            <v>0</v>
          </cell>
          <cell r="BU49">
            <v>16565</v>
          </cell>
          <cell r="BV49">
            <v>0</v>
          </cell>
          <cell r="BW49">
            <v>0</v>
          </cell>
          <cell r="BX49">
            <v>114430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11419</v>
          </cell>
          <cell r="CD49">
            <v>6470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A50">
            <v>1102050194.1059999</v>
          </cell>
          <cell r="B50" t="str">
            <v>ลูกหนี้ค่าวัสดุ/อุปกรณ์/น้ำยา หน่วยงานภาครัฐ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529268.98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314553</v>
          </cell>
          <cell r="BE50">
            <v>0</v>
          </cell>
          <cell r="BF50">
            <v>0</v>
          </cell>
          <cell r="BG50">
            <v>10712671.74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1120911.82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3227274.02</v>
          </cell>
          <cell r="BS50">
            <v>0</v>
          </cell>
          <cell r="BT50">
            <v>0</v>
          </cell>
          <cell r="BU50">
            <v>539607.80000000005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A51">
            <v>1102050194.1070001</v>
          </cell>
          <cell r="B51" t="str">
            <v>ลูกหนี้ค่าวัสดุ/อุปกรณ์/น้ำยา บุคคลภายนอก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40000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133940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A52">
            <v>1102050194.108</v>
          </cell>
          <cell r="B52" t="str">
            <v>ลูกหนี้ค่าสินค้า หน่วยงานภาครัฐ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161978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13410352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3138565.16</v>
          </cell>
          <cell r="BS52">
            <v>0</v>
          </cell>
          <cell r="BT52">
            <v>0</v>
          </cell>
          <cell r="BU52">
            <v>0</v>
          </cell>
          <cell r="BV52">
            <v>490600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A53">
            <v>1102050194.109</v>
          </cell>
          <cell r="B53" t="str">
            <v>ลูกหนี้ค่าสินค้า บุคคลภายนอก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</row>
        <row r="54">
          <cell r="A54">
            <v>1102050194.1099999</v>
          </cell>
          <cell r="B54" t="str">
            <v>ลูกหนี้ค่ารักษา - เบิกต้นสังกัด OP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143966</v>
          </cell>
          <cell r="H54">
            <v>0</v>
          </cell>
          <cell r="I54">
            <v>0</v>
          </cell>
          <cell r="J54">
            <v>829133</v>
          </cell>
          <cell r="K54">
            <v>3705</v>
          </cell>
          <cell r="L54">
            <v>0</v>
          </cell>
          <cell r="M54">
            <v>0</v>
          </cell>
          <cell r="N54">
            <v>0</v>
          </cell>
          <cell r="O54">
            <v>679500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26973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89547.5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19250</v>
          </cell>
          <cell r="BS54">
            <v>0</v>
          </cell>
          <cell r="BT54">
            <v>0</v>
          </cell>
          <cell r="BU54">
            <v>0</v>
          </cell>
          <cell r="BV54">
            <v>511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</row>
        <row r="55">
          <cell r="A55">
            <v>1102050194.1110001</v>
          </cell>
          <cell r="B55" t="str">
            <v>ลูกหนี้ค่ารักษา - เบิกต้นสังกัด IP</v>
          </cell>
          <cell r="C55">
            <v>2314686</v>
          </cell>
          <cell r="D55">
            <v>18006</v>
          </cell>
          <cell r="E55">
            <v>2100</v>
          </cell>
          <cell r="F55">
            <v>5277</v>
          </cell>
          <cell r="G55">
            <v>85776</v>
          </cell>
          <cell r="H55">
            <v>3168</v>
          </cell>
          <cell r="I55">
            <v>39363.43</v>
          </cell>
          <cell r="J55">
            <v>53765</v>
          </cell>
          <cell r="K55">
            <v>15873</v>
          </cell>
          <cell r="L55">
            <v>18840</v>
          </cell>
          <cell r="M55">
            <v>139078</v>
          </cell>
          <cell r="N55">
            <v>0</v>
          </cell>
          <cell r="O55">
            <v>263660.5</v>
          </cell>
          <cell r="P55">
            <v>0</v>
          </cell>
          <cell r="Q55">
            <v>19089</v>
          </cell>
          <cell r="R55">
            <v>288068</v>
          </cell>
          <cell r="S55">
            <v>0</v>
          </cell>
          <cell r="T55">
            <v>5988</v>
          </cell>
          <cell r="U55">
            <v>53097</v>
          </cell>
          <cell r="V55">
            <v>87</v>
          </cell>
          <cell r="W55">
            <v>965796</v>
          </cell>
          <cell r="X55">
            <v>17839</v>
          </cell>
          <cell r="Y55">
            <v>32767</v>
          </cell>
          <cell r="Z55">
            <v>0</v>
          </cell>
          <cell r="AA55">
            <v>0</v>
          </cell>
          <cell r="AB55">
            <v>20192</v>
          </cell>
          <cell r="AC55">
            <v>7207</v>
          </cell>
          <cell r="AD55">
            <v>74360</v>
          </cell>
          <cell r="AE55">
            <v>26083</v>
          </cell>
          <cell r="AF55">
            <v>37545</v>
          </cell>
          <cell r="AG55">
            <v>2098</v>
          </cell>
          <cell r="AH55">
            <v>4877</v>
          </cell>
          <cell r="AI55">
            <v>17394</v>
          </cell>
          <cell r="AJ55">
            <v>4375</v>
          </cell>
          <cell r="AK55">
            <v>4067466</v>
          </cell>
          <cell r="AL55">
            <v>0</v>
          </cell>
          <cell r="AM55">
            <v>0</v>
          </cell>
          <cell r="AN55">
            <v>133219</v>
          </cell>
          <cell r="AO55">
            <v>71869</v>
          </cell>
          <cell r="AP55">
            <v>16308</v>
          </cell>
          <cell r="AQ55">
            <v>8072</v>
          </cell>
          <cell r="AR55">
            <v>236283</v>
          </cell>
          <cell r="AS55">
            <v>10793</v>
          </cell>
          <cell r="AT55">
            <v>11326</v>
          </cell>
          <cell r="AU55">
            <v>21402</v>
          </cell>
          <cell r="AV55">
            <v>2952</v>
          </cell>
          <cell r="AW55">
            <v>0</v>
          </cell>
          <cell r="AX55">
            <v>36476.5</v>
          </cell>
          <cell r="AY55">
            <v>8366</v>
          </cell>
          <cell r="AZ55">
            <v>0</v>
          </cell>
          <cell r="BA55">
            <v>185722.5</v>
          </cell>
          <cell r="BB55">
            <v>80543</v>
          </cell>
          <cell r="BC55">
            <v>489246.9</v>
          </cell>
          <cell r="BD55">
            <v>9284</v>
          </cell>
          <cell r="BE55">
            <v>1142.75</v>
          </cell>
          <cell r="BF55">
            <v>0</v>
          </cell>
          <cell r="BG55">
            <v>1005059.2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307661</v>
          </cell>
          <cell r="BM55">
            <v>10634</v>
          </cell>
          <cell r="BN55">
            <v>113768</v>
          </cell>
          <cell r="BO55">
            <v>9228</v>
          </cell>
          <cell r="BP55">
            <v>35846</v>
          </cell>
          <cell r="BQ55">
            <v>0</v>
          </cell>
          <cell r="BR55">
            <v>1144423</v>
          </cell>
          <cell r="BS55">
            <v>12637</v>
          </cell>
          <cell r="BT55">
            <v>0</v>
          </cell>
          <cell r="BU55">
            <v>518437</v>
          </cell>
          <cell r="BV55">
            <v>0</v>
          </cell>
          <cell r="BW55">
            <v>0</v>
          </cell>
          <cell r="BX55">
            <v>37328</v>
          </cell>
          <cell r="BY55">
            <v>28294.34</v>
          </cell>
          <cell r="BZ55">
            <v>0</v>
          </cell>
          <cell r="CA55">
            <v>20713</v>
          </cell>
          <cell r="CB55">
            <v>0</v>
          </cell>
          <cell r="CC55">
            <v>19890</v>
          </cell>
          <cell r="CD55">
            <v>0</v>
          </cell>
          <cell r="CE55">
            <v>22013</v>
          </cell>
          <cell r="CF55">
            <v>0</v>
          </cell>
          <cell r="CG55">
            <v>0</v>
          </cell>
          <cell r="CH55">
            <v>0</v>
          </cell>
          <cell r="CI55">
            <v>13002</v>
          </cell>
          <cell r="CJ55">
            <v>11423</v>
          </cell>
          <cell r="CK55">
            <v>0</v>
          </cell>
          <cell r="CL55">
            <v>0</v>
          </cell>
        </row>
        <row r="56">
          <cell r="A56">
            <v>1102050194.112</v>
          </cell>
          <cell r="B56" t="str">
            <v>ลูกหนี้ค่ารักษา - ชำระเงิน OP</v>
          </cell>
          <cell r="C56">
            <v>7718717</v>
          </cell>
          <cell r="D56">
            <v>1241832</v>
          </cell>
          <cell r="E56">
            <v>106332</v>
          </cell>
          <cell r="F56">
            <v>33538</v>
          </cell>
          <cell r="G56">
            <v>17502</v>
          </cell>
          <cell r="H56">
            <v>1203552</v>
          </cell>
          <cell r="I56">
            <v>961811.23</v>
          </cell>
          <cell r="J56">
            <v>1326805.5</v>
          </cell>
          <cell r="K56">
            <v>389493</v>
          </cell>
          <cell r="L56">
            <v>480468</v>
          </cell>
          <cell r="M56">
            <v>1087834.99</v>
          </cell>
          <cell r="N56">
            <v>116935.24</v>
          </cell>
          <cell r="O56">
            <v>66345.75</v>
          </cell>
          <cell r="P56">
            <v>632257</v>
          </cell>
          <cell r="Q56">
            <v>964306</v>
          </cell>
          <cell r="R56">
            <v>4883963</v>
          </cell>
          <cell r="S56">
            <v>813987.5</v>
          </cell>
          <cell r="T56">
            <v>357691</v>
          </cell>
          <cell r="U56">
            <v>518109.5</v>
          </cell>
          <cell r="V56">
            <v>58326.5</v>
          </cell>
          <cell r="W56">
            <v>1617054</v>
          </cell>
          <cell r="X56">
            <v>197221</v>
          </cell>
          <cell r="Y56">
            <v>1066209.5</v>
          </cell>
          <cell r="Z56">
            <v>719626</v>
          </cell>
          <cell r="AA56">
            <v>82127</v>
          </cell>
          <cell r="AB56">
            <v>288914</v>
          </cell>
          <cell r="AC56">
            <v>660601</v>
          </cell>
          <cell r="AD56">
            <v>1703490</v>
          </cell>
          <cell r="AE56">
            <v>772308</v>
          </cell>
          <cell r="AF56">
            <v>90728</v>
          </cell>
          <cell r="AG56">
            <v>459103</v>
          </cell>
          <cell r="AH56">
            <v>482847.2</v>
          </cell>
          <cell r="AI56">
            <v>269298.8</v>
          </cell>
          <cell r="AJ56">
            <v>902303</v>
          </cell>
          <cell r="AK56">
            <v>0</v>
          </cell>
          <cell r="AL56">
            <v>70833</v>
          </cell>
          <cell r="AM56">
            <v>21175</v>
          </cell>
          <cell r="AN56">
            <v>676522</v>
          </cell>
          <cell r="AO56">
            <v>63606</v>
          </cell>
          <cell r="AP56">
            <v>17612</v>
          </cell>
          <cell r="AQ56">
            <v>14296.5</v>
          </cell>
          <cell r="AR56">
            <v>97740.75</v>
          </cell>
          <cell r="AS56">
            <v>258638</v>
          </cell>
          <cell r="AT56">
            <v>608863</v>
          </cell>
          <cell r="AU56">
            <v>273752</v>
          </cell>
          <cell r="AV56">
            <v>18792</v>
          </cell>
          <cell r="AW56">
            <v>44313</v>
          </cell>
          <cell r="AX56">
            <v>324882.25</v>
          </cell>
          <cell r="AY56">
            <v>37533</v>
          </cell>
          <cell r="AZ56">
            <v>12834</v>
          </cell>
          <cell r="BA56">
            <v>5066368.88</v>
          </cell>
          <cell r="BB56">
            <v>22172</v>
          </cell>
          <cell r="BC56">
            <v>8631014.0999999996</v>
          </cell>
          <cell r="BD56">
            <v>398129</v>
          </cell>
          <cell r="BE56">
            <v>97722.5</v>
          </cell>
          <cell r="BF56">
            <v>97793</v>
          </cell>
          <cell r="BG56">
            <v>930667</v>
          </cell>
          <cell r="BH56">
            <v>25824</v>
          </cell>
          <cell r="BI56">
            <v>6977</v>
          </cell>
          <cell r="BJ56">
            <v>476933</v>
          </cell>
          <cell r="BK56">
            <v>394735</v>
          </cell>
          <cell r="BL56">
            <v>3626870</v>
          </cell>
          <cell r="BM56">
            <v>800150</v>
          </cell>
          <cell r="BN56">
            <v>70961</v>
          </cell>
          <cell r="BO56">
            <v>580029</v>
          </cell>
          <cell r="BP56">
            <v>944458</v>
          </cell>
          <cell r="BQ56">
            <v>333435</v>
          </cell>
          <cell r="BR56">
            <v>209480</v>
          </cell>
          <cell r="BS56">
            <v>137645</v>
          </cell>
          <cell r="BT56">
            <v>375637.28</v>
          </cell>
          <cell r="BU56">
            <v>1896497</v>
          </cell>
          <cell r="BV56">
            <v>130154</v>
          </cell>
          <cell r="BW56">
            <v>255053</v>
          </cell>
          <cell r="BX56">
            <v>553731.25</v>
          </cell>
          <cell r="BY56">
            <v>12554</v>
          </cell>
          <cell r="BZ56">
            <v>598921</v>
          </cell>
          <cell r="CA56">
            <v>745963</v>
          </cell>
          <cell r="CB56">
            <v>161366</v>
          </cell>
          <cell r="CC56">
            <v>408300</v>
          </cell>
          <cell r="CD56">
            <v>662432</v>
          </cell>
          <cell r="CE56">
            <v>403657</v>
          </cell>
          <cell r="CF56">
            <v>4745</v>
          </cell>
          <cell r="CG56">
            <v>51488</v>
          </cell>
          <cell r="CH56">
            <v>516702</v>
          </cell>
          <cell r="CI56">
            <v>38112</v>
          </cell>
          <cell r="CJ56">
            <v>1424102</v>
          </cell>
          <cell r="CK56">
            <v>94940</v>
          </cell>
          <cell r="CL56">
            <v>139752</v>
          </cell>
        </row>
        <row r="57">
          <cell r="A57">
            <v>1102050194.1129999</v>
          </cell>
          <cell r="B57" t="str">
            <v>ลูกหนี้ค่ารักษา - ชำระเงินIP</v>
          </cell>
          <cell r="C57">
            <v>4581349</v>
          </cell>
          <cell r="D57">
            <v>92749</v>
          </cell>
          <cell r="E57">
            <v>58617</v>
          </cell>
          <cell r="F57">
            <v>17963</v>
          </cell>
          <cell r="G57">
            <v>0</v>
          </cell>
          <cell r="H57">
            <v>51482</v>
          </cell>
          <cell r="I57">
            <v>157923.54999999999</v>
          </cell>
          <cell r="J57">
            <v>635201</v>
          </cell>
          <cell r="K57">
            <v>71468</v>
          </cell>
          <cell r="L57">
            <v>28657</v>
          </cell>
          <cell r="M57">
            <v>932675.52</v>
          </cell>
          <cell r="N57">
            <v>11881.22</v>
          </cell>
          <cell r="O57">
            <v>304664.45</v>
          </cell>
          <cell r="P57">
            <v>468815</v>
          </cell>
          <cell r="Q57">
            <v>164506</v>
          </cell>
          <cell r="R57">
            <v>1260164.6299999999</v>
          </cell>
          <cell r="S57">
            <v>349138</v>
          </cell>
          <cell r="T57">
            <v>133380</v>
          </cell>
          <cell r="U57">
            <v>292871</v>
          </cell>
          <cell r="V57">
            <v>87907</v>
          </cell>
          <cell r="W57">
            <v>5335791</v>
          </cell>
          <cell r="X57">
            <v>151894</v>
          </cell>
          <cell r="Y57">
            <v>644298</v>
          </cell>
          <cell r="Z57">
            <v>247151</v>
          </cell>
          <cell r="AA57">
            <v>14286</v>
          </cell>
          <cell r="AB57">
            <v>37814</v>
          </cell>
          <cell r="AC57">
            <v>230409</v>
          </cell>
          <cell r="AD57">
            <v>283924</v>
          </cell>
          <cell r="AE57">
            <v>217989</v>
          </cell>
          <cell r="AF57">
            <v>43695</v>
          </cell>
          <cell r="AG57">
            <v>439937</v>
          </cell>
          <cell r="AH57">
            <v>128313</v>
          </cell>
          <cell r="AI57">
            <v>66107</v>
          </cell>
          <cell r="AJ57">
            <v>163868</v>
          </cell>
          <cell r="AK57">
            <v>0</v>
          </cell>
          <cell r="AL57">
            <v>22107</v>
          </cell>
          <cell r="AM57">
            <v>20328</v>
          </cell>
          <cell r="AN57">
            <v>275829</v>
          </cell>
          <cell r="AO57">
            <v>464466</v>
          </cell>
          <cell r="AP57">
            <v>8278</v>
          </cell>
          <cell r="AQ57">
            <v>0</v>
          </cell>
          <cell r="AR57">
            <v>353856.69</v>
          </cell>
          <cell r="AS57">
            <v>86661</v>
          </cell>
          <cell r="AT57">
            <v>170016</v>
          </cell>
          <cell r="AU57">
            <v>108133</v>
          </cell>
          <cell r="AV57">
            <v>19115</v>
          </cell>
          <cell r="AW57">
            <v>11984</v>
          </cell>
          <cell r="AX57">
            <v>13277</v>
          </cell>
          <cell r="AY57">
            <v>8792</v>
          </cell>
          <cell r="AZ57">
            <v>8240</v>
          </cell>
          <cell r="BA57">
            <v>3079043</v>
          </cell>
          <cell r="BB57">
            <v>2989</v>
          </cell>
          <cell r="BC57">
            <v>4430786.57</v>
          </cell>
          <cell r="BD57">
            <v>317340</v>
          </cell>
          <cell r="BE57">
            <v>2655.5</v>
          </cell>
          <cell r="BF57">
            <v>96346</v>
          </cell>
          <cell r="BG57">
            <v>8870631</v>
          </cell>
          <cell r="BH57">
            <v>3203</v>
          </cell>
          <cell r="BI57">
            <v>0</v>
          </cell>
          <cell r="BJ57">
            <v>75138</v>
          </cell>
          <cell r="BK57">
            <v>323431</v>
          </cell>
          <cell r="BL57">
            <v>4044986</v>
          </cell>
          <cell r="BM57">
            <v>297134</v>
          </cell>
          <cell r="BN57">
            <v>14265</v>
          </cell>
          <cell r="BO57">
            <v>356307</v>
          </cell>
          <cell r="BP57">
            <v>12463</v>
          </cell>
          <cell r="BQ57">
            <v>105774</v>
          </cell>
          <cell r="BR57">
            <v>4311</v>
          </cell>
          <cell r="BS57">
            <v>38954</v>
          </cell>
          <cell r="BT57">
            <v>312618</v>
          </cell>
          <cell r="BU57">
            <v>1200900</v>
          </cell>
          <cell r="BV57">
            <v>12019</v>
          </cell>
          <cell r="BW57">
            <v>46182</v>
          </cell>
          <cell r="BX57">
            <v>315713</v>
          </cell>
          <cell r="BY57">
            <v>32008</v>
          </cell>
          <cell r="BZ57">
            <v>116625</v>
          </cell>
          <cell r="CA57">
            <v>256735</v>
          </cell>
          <cell r="CB57">
            <v>118941</v>
          </cell>
          <cell r="CC57">
            <v>87413</v>
          </cell>
          <cell r="CD57">
            <v>253774</v>
          </cell>
          <cell r="CE57">
            <v>178012</v>
          </cell>
          <cell r="CF57">
            <v>0</v>
          </cell>
          <cell r="CG57">
            <v>7834</v>
          </cell>
          <cell r="CH57">
            <v>0</v>
          </cell>
          <cell r="CI57">
            <v>10871</v>
          </cell>
          <cell r="CJ57">
            <v>475370</v>
          </cell>
          <cell r="CK57">
            <v>22629</v>
          </cell>
          <cell r="CL57">
            <v>23054.5</v>
          </cell>
        </row>
        <row r="58">
          <cell r="A58">
            <v>1102050194.1140001</v>
          </cell>
          <cell r="B58" t="str">
            <v>ลูกหนี้ - ระบบปฏิบัติการฉุกเฉิน</v>
          </cell>
          <cell r="C58">
            <v>614650</v>
          </cell>
          <cell r="D58">
            <v>8500</v>
          </cell>
          <cell r="E58">
            <v>0</v>
          </cell>
          <cell r="F58">
            <v>15250</v>
          </cell>
          <cell r="G58">
            <v>0</v>
          </cell>
          <cell r="H58">
            <v>21400</v>
          </cell>
          <cell r="I58">
            <v>24750</v>
          </cell>
          <cell r="J58">
            <v>0</v>
          </cell>
          <cell r="K58">
            <v>17120</v>
          </cell>
          <cell r="L58">
            <v>0</v>
          </cell>
          <cell r="M58">
            <v>0</v>
          </cell>
          <cell r="N58">
            <v>1500</v>
          </cell>
          <cell r="O58">
            <v>90150</v>
          </cell>
          <cell r="P58">
            <v>0</v>
          </cell>
          <cell r="Q58">
            <v>18200</v>
          </cell>
          <cell r="R58">
            <v>4000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53350</v>
          </cell>
          <cell r="X58">
            <v>0</v>
          </cell>
          <cell r="Y58">
            <v>226700</v>
          </cell>
          <cell r="Z58">
            <v>25100</v>
          </cell>
          <cell r="AA58">
            <v>5850</v>
          </cell>
          <cell r="AB58">
            <v>13400</v>
          </cell>
          <cell r="AC58">
            <v>55150</v>
          </cell>
          <cell r="AD58">
            <v>33350</v>
          </cell>
          <cell r="AE58">
            <v>18100</v>
          </cell>
          <cell r="AF58">
            <v>7000</v>
          </cell>
          <cell r="AG58">
            <v>11300</v>
          </cell>
          <cell r="AH58">
            <v>15100</v>
          </cell>
          <cell r="AI58">
            <v>10400</v>
          </cell>
          <cell r="AJ58">
            <v>13900</v>
          </cell>
          <cell r="AK58">
            <v>159000</v>
          </cell>
          <cell r="AL58">
            <v>0</v>
          </cell>
          <cell r="AM58">
            <v>0</v>
          </cell>
          <cell r="AN58">
            <v>0</v>
          </cell>
          <cell r="AO58">
            <v>19250</v>
          </cell>
          <cell r="AP58">
            <v>0</v>
          </cell>
          <cell r="AQ58">
            <v>4550</v>
          </cell>
          <cell r="AR58">
            <v>0</v>
          </cell>
          <cell r="AS58">
            <v>13500</v>
          </cell>
          <cell r="AT58">
            <v>0</v>
          </cell>
          <cell r="AU58">
            <v>0</v>
          </cell>
          <cell r="AV58">
            <v>0</v>
          </cell>
          <cell r="AW58">
            <v>6500</v>
          </cell>
          <cell r="AX58">
            <v>0</v>
          </cell>
          <cell r="AY58">
            <v>0</v>
          </cell>
          <cell r="AZ58">
            <v>0</v>
          </cell>
          <cell r="BA58">
            <v>130200</v>
          </cell>
          <cell r="BB58">
            <v>0</v>
          </cell>
          <cell r="BC58">
            <v>87400</v>
          </cell>
          <cell r="BD58">
            <v>32150</v>
          </cell>
          <cell r="BE58">
            <v>7450</v>
          </cell>
          <cell r="BF58">
            <v>5250</v>
          </cell>
          <cell r="BG58">
            <v>8600</v>
          </cell>
          <cell r="BH58">
            <v>0</v>
          </cell>
          <cell r="BI58">
            <v>1500</v>
          </cell>
          <cell r="BJ58">
            <v>31700</v>
          </cell>
          <cell r="BK58">
            <v>6050</v>
          </cell>
          <cell r="BL58">
            <v>134750</v>
          </cell>
          <cell r="BM58">
            <v>17250</v>
          </cell>
          <cell r="BN58">
            <v>0</v>
          </cell>
          <cell r="BO58">
            <v>18750</v>
          </cell>
          <cell r="BP58">
            <v>0</v>
          </cell>
          <cell r="BQ58">
            <v>0</v>
          </cell>
          <cell r="BR58">
            <v>157350</v>
          </cell>
          <cell r="BS58">
            <v>14000</v>
          </cell>
          <cell r="BT58">
            <v>0</v>
          </cell>
          <cell r="BU58">
            <v>0</v>
          </cell>
          <cell r="BV58">
            <v>13000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10750</v>
          </cell>
          <cell r="CE58">
            <v>12550</v>
          </cell>
          <cell r="CF58">
            <v>12050</v>
          </cell>
          <cell r="CG58">
            <v>0</v>
          </cell>
          <cell r="CH58">
            <v>11450</v>
          </cell>
          <cell r="CI58">
            <v>0</v>
          </cell>
          <cell r="CJ58">
            <v>200</v>
          </cell>
          <cell r="CK58">
            <v>0</v>
          </cell>
          <cell r="CL58">
            <v>0</v>
          </cell>
        </row>
        <row r="59">
          <cell r="A59">
            <v>1102050194.115</v>
          </cell>
          <cell r="B59" t="str">
            <v>ลูกหนี้ความรับผิดทางแพ่ง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A60">
            <v>1102050194.1159999</v>
          </cell>
          <cell r="B60" t="str">
            <v>ลูกหนี้ความรับผิดทางละเมิด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>
            <v>1102050194.1170001</v>
          </cell>
          <cell r="B61" t="str">
            <v>ลูกหนี้ค่ารักษา - เบิกจ่ายตรงหน่วยงานอื่น OP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1680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5990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9801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2615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106301.5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1180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1102050194.118</v>
          </cell>
          <cell r="B62" t="str">
            <v>ลูกหนี้ค่ารักษา - เบิกจ่ายตรงหน่วยงานอื่น IP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42513.5</v>
          </cell>
          <cell r="X62">
            <v>0</v>
          </cell>
          <cell r="Y62">
            <v>30792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26176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25437.5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5132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>
            <v>1102050194.201</v>
          </cell>
          <cell r="B63" t="str">
            <v>ลูกหนี้ค่ารักษา UC- OP ใน CUP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>
            <v>1102050194.2019999</v>
          </cell>
          <cell r="B64" t="str">
            <v xml:space="preserve">ลูกหนี้ค่ารักษา UC-IP </v>
          </cell>
          <cell r="C64">
            <v>77377518.489999995</v>
          </cell>
          <cell r="D64">
            <v>621935.42000000004</v>
          </cell>
          <cell r="E64">
            <v>1284038.3999999999</v>
          </cell>
          <cell r="F64">
            <v>531126</v>
          </cell>
          <cell r="G64">
            <v>818206</v>
          </cell>
          <cell r="H64">
            <v>677248.5</v>
          </cell>
          <cell r="I64">
            <v>1927723.53</v>
          </cell>
          <cell r="J64">
            <v>5643932.0899999999</v>
          </cell>
          <cell r="K64">
            <v>1517005.47</v>
          </cell>
          <cell r="L64">
            <v>1655512.2</v>
          </cell>
          <cell r="M64">
            <v>7679483.3300000001</v>
          </cell>
          <cell r="N64">
            <v>910408.08</v>
          </cell>
          <cell r="O64">
            <v>26003232.449999999</v>
          </cell>
          <cell r="P64">
            <v>3359981.37</v>
          </cell>
          <cell r="Q64">
            <v>5217825.57</v>
          </cell>
          <cell r="R64">
            <v>22762400.399999999</v>
          </cell>
          <cell r="S64">
            <v>1877180.15</v>
          </cell>
          <cell r="T64">
            <v>2563642</v>
          </cell>
          <cell r="U64">
            <v>3065987.64</v>
          </cell>
          <cell r="V64">
            <v>1170735</v>
          </cell>
          <cell r="W64">
            <v>84151816.680000007</v>
          </cell>
          <cell r="X64">
            <v>1015356.45</v>
          </cell>
          <cell r="Y64">
            <v>2106973</v>
          </cell>
          <cell r="Z64">
            <v>1656425.3</v>
          </cell>
          <cell r="AA64">
            <v>446695.75</v>
          </cell>
          <cell r="AB64">
            <v>735236.3</v>
          </cell>
          <cell r="AC64">
            <v>2090332.78</v>
          </cell>
          <cell r="AD64">
            <v>6308959</v>
          </cell>
          <cell r="AE64">
            <v>1603987</v>
          </cell>
          <cell r="AF64">
            <v>1220038.46</v>
          </cell>
          <cell r="AG64">
            <v>1088728.3600000001</v>
          </cell>
          <cell r="AH64">
            <v>2119140</v>
          </cell>
          <cell r="AI64">
            <v>1867187</v>
          </cell>
          <cell r="AJ64">
            <v>1367280</v>
          </cell>
          <cell r="AK64">
            <v>96004109</v>
          </cell>
          <cell r="AL64">
            <v>3045182</v>
          </cell>
          <cell r="AM64">
            <v>1397340</v>
          </cell>
          <cell r="AN64">
            <v>5510813.6399999997</v>
          </cell>
          <cell r="AO64">
            <v>3899005</v>
          </cell>
          <cell r="AP64">
            <v>907186</v>
          </cell>
          <cell r="AQ64">
            <v>270024.89</v>
          </cell>
          <cell r="AR64">
            <v>5936922.4400000004</v>
          </cell>
          <cell r="AS64">
            <v>1715811.54</v>
          </cell>
          <cell r="AT64">
            <v>1441885.14</v>
          </cell>
          <cell r="AU64">
            <v>2328751</v>
          </cell>
          <cell r="AV64">
            <v>1249152</v>
          </cell>
          <cell r="AW64">
            <v>1541898</v>
          </cell>
          <cell r="AX64">
            <v>1743873.9</v>
          </cell>
          <cell r="AY64">
            <v>998135.95</v>
          </cell>
          <cell r="AZ64">
            <v>1166641.01</v>
          </cell>
          <cell r="BA64">
            <v>24656592.02</v>
          </cell>
          <cell r="BB64">
            <v>2464165.3199999998</v>
          </cell>
          <cell r="BC64">
            <v>41102804.670000002</v>
          </cell>
          <cell r="BD64">
            <v>7009151</v>
          </cell>
          <cell r="BE64">
            <v>994385.5</v>
          </cell>
          <cell r="BF64">
            <v>754932</v>
          </cell>
          <cell r="BG64">
            <v>25043369.899999999</v>
          </cell>
          <cell r="BH64">
            <v>608465</v>
          </cell>
          <cell r="BI64">
            <v>943599.34</v>
          </cell>
          <cell r="BJ64">
            <v>872196</v>
          </cell>
          <cell r="BK64">
            <v>1726433.81</v>
          </cell>
          <cell r="BL64">
            <v>49639193.979999997</v>
          </cell>
          <cell r="BM64">
            <v>4504101</v>
          </cell>
          <cell r="BN64">
            <v>4519201</v>
          </cell>
          <cell r="BO64">
            <v>4666519</v>
          </cell>
          <cell r="BP64">
            <v>4336942.0599999996</v>
          </cell>
          <cell r="BQ64">
            <v>2426820.12</v>
          </cell>
          <cell r="BR64">
            <v>239772544</v>
          </cell>
          <cell r="BS64">
            <v>2805673</v>
          </cell>
          <cell r="BT64">
            <v>2452161</v>
          </cell>
          <cell r="BU64">
            <v>17772947</v>
          </cell>
          <cell r="BV64">
            <v>106831.61</v>
          </cell>
          <cell r="BW64">
            <v>1792214</v>
          </cell>
          <cell r="BX64">
            <v>6678333</v>
          </cell>
          <cell r="BY64">
            <v>1318928.18</v>
          </cell>
          <cell r="BZ64">
            <v>912207</v>
          </cell>
          <cell r="CA64">
            <v>1313256</v>
          </cell>
          <cell r="CB64">
            <v>4274072</v>
          </cell>
          <cell r="CC64">
            <v>6710013</v>
          </cell>
          <cell r="CD64">
            <v>2223046</v>
          </cell>
          <cell r="CE64">
            <v>3812809</v>
          </cell>
          <cell r="CF64">
            <v>477950</v>
          </cell>
          <cell r="CG64">
            <v>1091969.6200000001</v>
          </cell>
          <cell r="CH64">
            <v>1009221.06</v>
          </cell>
          <cell r="CI64">
            <v>1478040.99</v>
          </cell>
          <cell r="CJ64">
            <v>12173577</v>
          </cell>
          <cell r="CK64">
            <v>648045.18000000005</v>
          </cell>
          <cell r="CL64">
            <v>626959</v>
          </cell>
        </row>
        <row r="65">
          <cell r="A65">
            <v>1102050194.2030001</v>
          </cell>
          <cell r="B65" t="str">
            <v xml:space="preserve">ลูกหนี้ค่ารักษาด้านการสร้างเสริมสุขภาพและป้องกันโรค (P&amp;P)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3000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2905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1102050194.204</v>
          </cell>
          <cell r="B66" t="str">
            <v>ลูกหนี้ค่ารักษา UC-OP นอก CUP (ในจังหวัดสังกัด สธ.)</v>
          </cell>
          <cell r="C66">
            <v>84958467</v>
          </cell>
          <cell r="D66">
            <v>1203300</v>
          </cell>
          <cell r="E66">
            <v>295190</v>
          </cell>
          <cell r="F66">
            <v>147772</v>
          </cell>
          <cell r="G66">
            <v>202278</v>
          </cell>
          <cell r="H66">
            <v>1641597.8</v>
          </cell>
          <cell r="I66">
            <v>545058.06000000006</v>
          </cell>
          <cell r="J66">
            <v>1054371</v>
          </cell>
          <cell r="K66">
            <v>419272</v>
          </cell>
          <cell r="L66">
            <v>668286</v>
          </cell>
          <cell r="M66">
            <v>4954405.57</v>
          </cell>
          <cell r="N66">
            <v>103544</v>
          </cell>
          <cell r="O66">
            <v>9911216.7200000007</v>
          </cell>
          <cell r="P66">
            <v>410396.11</v>
          </cell>
          <cell r="Q66">
            <v>2366797.2799999998</v>
          </cell>
          <cell r="R66">
            <v>3450579</v>
          </cell>
          <cell r="S66">
            <v>3502921.07</v>
          </cell>
          <cell r="T66">
            <v>422662</v>
          </cell>
          <cell r="U66">
            <v>234999.5</v>
          </cell>
          <cell r="V66">
            <v>46451.41</v>
          </cell>
          <cell r="W66">
            <v>0</v>
          </cell>
          <cell r="X66">
            <v>2236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1376</v>
          </cell>
          <cell r="AH66">
            <v>0</v>
          </cell>
          <cell r="AI66">
            <v>0</v>
          </cell>
          <cell r="AJ66">
            <v>0</v>
          </cell>
          <cell r="AK66">
            <v>129317106.5</v>
          </cell>
          <cell r="AL66">
            <v>311637</v>
          </cell>
          <cell r="AM66">
            <v>851897</v>
          </cell>
          <cell r="AN66">
            <v>1649523</v>
          </cell>
          <cell r="AO66">
            <v>509446</v>
          </cell>
          <cell r="AP66">
            <v>117329</v>
          </cell>
          <cell r="AQ66">
            <v>66285</v>
          </cell>
          <cell r="AR66">
            <v>1903984.25</v>
          </cell>
          <cell r="AS66">
            <v>342361</v>
          </cell>
          <cell r="AT66">
            <v>559492</v>
          </cell>
          <cell r="AU66">
            <v>213583</v>
          </cell>
          <cell r="AV66">
            <v>194468</v>
          </cell>
          <cell r="AW66">
            <v>154560</v>
          </cell>
          <cell r="AX66">
            <v>788713.09</v>
          </cell>
          <cell r="AY66">
            <v>65708</v>
          </cell>
          <cell r="AZ66">
            <v>73035</v>
          </cell>
          <cell r="BA66">
            <v>2327282.4500000002</v>
          </cell>
          <cell r="BB66">
            <v>1059637.1000000001</v>
          </cell>
          <cell r="BC66">
            <v>9144171.5500000007</v>
          </cell>
          <cell r="BD66">
            <v>2609380.2799999998</v>
          </cell>
          <cell r="BE66">
            <v>244780</v>
          </cell>
          <cell r="BF66">
            <v>18970</v>
          </cell>
          <cell r="BG66">
            <v>7500183.1699999999</v>
          </cell>
          <cell r="BH66">
            <v>28975.5</v>
          </cell>
          <cell r="BI66">
            <v>57714</v>
          </cell>
          <cell r="BJ66">
            <v>1407963</v>
          </cell>
          <cell r="BK66">
            <v>157749</v>
          </cell>
          <cell r="BL66">
            <v>5702397</v>
          </cell>
          <cell r="BM66">
            <v>148163</v>
          </cell>
          <cell r="BN66">
            <v>61187</v>
          </cell>
          <cell r="BO66">
            <v>179400</v>
          </cell>
          <cell r="BP66">
            <v>363052</v>
          </cell>
          <cell r="BQ66">
            <v>0</v>
          </cell>
          <cell r="BR66">
            <v>61283586</v>
          </cell>
          <cell r="BS66">
            <v>56111</v>
          </cell>
          <cell r="BT66">
            <v>121699</v>
          </cell>
          <cell r="BU66">
            <v>5081723</v>
          </cell>
          <cell r="BV66">
            <v>1446098</v>
          </cell>
          <cell r="BW66">
            <v>216923</v>
          </cell>
          <cell r="BX66">
            <v>1448390</v>
          </cell>
          <cell r="BY66">
            <v>21396</v>
          </cell>
          <cell r="BZ66">
            <v>34662</v>
          </cell>
          <cell r="CA66">
            <v>19635</v>
          </cell>
          <cell r="CB66">
            <v>53401</v>
          </cell>
          <cell r="CC66">
            <v>197438</v>
          </cell>
          <cell r="CD66">
            <v>1260242</v>
          </cell>
          <cell r="CE66">
            <v>684602</v>
          </cell>
          <cell r="CF66">
            <v>1505</v>
          </cell>
          <cell r="CG66">
            <v>27089</v>
          </cell>
          <cell r="CH66">
            <v>63155.1</v>
          </cell>
          <cell r="CI66">
            <v>1320806</v>
          </cell>
          <cell r="CJ66">
            <v>167489</v>
          </cell>
          <cell r="CK66">
            <v>183822.5</v>
          </cell>
          <cell r="CL66">
            <v>316047</v>
          </cell>
        </row>
        <row r="67">
          <cell r="A67">
            <v>1102050194.2049999</v>
          </cell>
          <cell r="B67" t="str">
            <v xml:space="preserve">ลูกหนี้ค่ารักษา UC-OP นอก CUP (ต่างจังหวัดสังกัด สธ.) </v>
          </cell>
          <cell r="C67">
            <v>143731</v>
          </cell>
          <cell r="D67">
            <v>0</v>
          </cell>
          <cell r="E67">
            <v>54724</v>
          </cell>
          <cell r="F67">
            <v>0</v>
          </cell>
          <cell r="G67">
            <v>78553</v>
          </cell>
          <cell r="H67">
            <v>300</v>
          </cell>
          <cell r="I67">
            <v>621844.68000000005</v>
          </cell>
          <cell r="J67">
            <v>73427.5</v>
          </cell>
          <cell r="K67">
            <v>3087</v>
          </cell>
          <cell r="L67">
            <v>0</v>
          </cell>
          <cell r="M67">
            <v>20220.439999999999</v>
          </cell>
          <cell r="N67">
            <v>33997.1</v>
          </cell>
          <cell r="O67">
            <v>0</v>
          </cell>
          <cell r="P67">
            <v>2279</v>
          </cell>
          <cell r="Q67">
            <v>1163024</v>
          </cell>
          <cell r="R67">
            <v>21574.55</v>
          </cell>
          <cell r="S67">
            <v>2586114</v>
          </cell>
          <cell r="T67">
            <v>17470</v>
          </cell>
          <cell r="U67">
            <v>294797.5</v>
          </cell>
          <cell r="V67">
            <v>4153</v>
          </cell>
          <cell r="W67">
            <v>263577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632318</v>
          </cell>
          <cell r="AH67">
            <v>31733</v>
          </cell>
          <cell r="AI67">
            <v>0</v>
          </cell>
          <cell r="AJ67">
            <v>0</v>
          </cell>
          <cell r="AK67">
            <v>22846767.149999999</v>
          </cell>
          <cell r="AL67">
            <v>0</v>
          </cell>
          <cell r="AM67">
            <v>0</v>
          </cell>
          <cell r="AN67">
            <v>105032</v>
          </cell>
          <cell r="AO67">
            <v>0</v>
          </cell>
          <cell r="AP67">
            <v>0</v>
          </cell>
          <cell r="AQ67">
            <v>0</v>
          </cell>
          <cell r="AR67">
            <v>201518.44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81280</v>
          </cell>
          <cell r="AX67">
            <v>15275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628600.75</v>
          </cell>
          <cell r="BD67">
            <v>2930</v>
          </cell>
          <cell r="BE67">
            <v>0</v>
          </cell>
          <cell r="BF67">
            <v>0</v>
          </cell>
          <cell r="BG67">
            <v>731310.5</v>
          </cell>
          <cell r="BH67">
            <v>0</v>
          </cell>
          <cell r="BI67">
            <v>0</v>
          </cell>
          <cell r="BJ67">
            <v>352222</v>
          </cell>
          <cell r="BK67">
            <v>0</v>
          </cell>
          <cell r="BL67">
            <v>203434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16517682.300000001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111450.13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24847.200000000001</v>
          </cell>
          <cell r="CI67">
            <v>0</v>
          </cell>
          <cell r="CJ67">
            <v>31459</v>
          </cell>
          <cell r="CK67">
            <v>22450</v>
          </cell>
          <cell r="CL67">
            <v>0</v>
          </cell>
        </row>
        <row r="68">
          <cell r="A68">
            <v>1102050194.2060001</v>
          </cell>
          <cell r="B68" t="str">
            <v>ลูกหนี้ค่ารักษา UC-OP นอกสังกัด สธ.</v>
          </cell>
          <cell r="C68">
            <v>122768.8</v>
          </cell>
          <cell r="D68">
            <v>0</v>
          </cell>
          <cell r="E68">
            <v>7304</v>
          </cell>
          <cell r="F68">
            <v>0</v>
          </cell>
          <cell r="G68">
            <v>0</v>
          </cell>
          <cell r="H68">
            <v>0</v>
          </cell>
          <cell r="I68">
            <v>104625.88</v>
          </cell>
          <cell r="J68">
            <v>12621.75</v>
          </cell>
          <cell r="K68">
            <v>0</v>
          </cell>
          <cell r="L68">
            <v>0</v>
          </cell>
          <cell r="M68">
            <v>690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180</v>
          </cell>
          <cell r="S68">
            <v>6118</v>
          </cell>
          <cell r="T68">
            <v>0</v>
          </cell>
          <cell r="U68">
            <v>27559</v>
          </cell>
          <cell r="V68">
            <v>0</v>
          </cell>
          <cell r="W68">
            <v>41776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7342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234028</v>
          </cell>
          <cell r="AL68">
            <v>0</v>
          </cell>
          <cell r="AM68">
            <v>1633</v>
          </cell>
          <cell r="AN68">
            <v>530</v>
          </cell>
          <cell r="AO68">
            <v>21925</v>
          </cell>
          <cell r="AP68">
            <v>3382</v>
          </cell>
          <cell r="AQ68">
            <v>1140</v>
          </cell>
          <cell r="AR68">
            <v>677</v>
          </cell>
          <cell r="AS68">
            <v>14148</v>
          </cell>
          <cell r="AT68">
            <v>14703</v>
          </cell>
          <cell r="AU68">
            <v>4970</v>
          </cell>
          <cell r="AV68">
            <v>16412</v>
          </cell>
          <cell r="AW68">
            <v>518</v>
          </cell>
          <cell r="AX68">
            <v>0</v>
          </cell>
          <cell r="AY68">
            <v>0</v>
          </cell>
          <cell r="AZ68">
            <v>1775</v>
          </cell>
          <cell r="BA68">
            <v>0</v>
          </cell>
          <cell r="BB68">
            <v>4355</v>
          </cell>
          <cell r="BC68">
            <v>507287.45</v>
          </cell>
          <cell r="BD68">
            <v>307646</v>
          </cell>
          <cell r="BE68">
            <v>0</v>
          </cell>
          <cell r="BF68">
            <v>0</v>
          </cell>
          <cell r="BG68">
            <v>39860.5</v>
          </cell>
          <cell r="BH68">
            <v>0</v>
          </cell>
          <cell r="BI68">
            <v>0</v>
          </cell>
          <cell r="BJ68">
            <v>596653</v>
          </cell>
          <cell r="BK68">
            <v>95278</v>
          </cell>
          <cell r="BL68">
            <v>46315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10230301.5</v>
          </cell>
          <cell r="BS68">
            <v>3078</v>
          </cell>
          <cell r="BT68">
            <v>0</v>
          </cell>
          <cell r="BU68">
            <v>6617</v>
          </cell>
          <cell r="BV68">
            <v>0</v>
          </cell>
          <cell r="BW68">
            <v>600</v>
          </cell>
          <cell r="BX68">
            <v>2820</v>
          </cell>
          <cell r="BY68">
            <v>0</v>
          </cell>
          <cell r="BZ68">
            <v>0</v>
          </cell>
          <cell r="CA68">
            <v>1698</v>
          </cell>
          <cell r="CB68">
            <v>284</v>
          </cell>
          <cell r="CC68">
            <v>19673</v>
          </cell>
          <cell r="CD68">
            <v>0</v>
          </cell>
          <cell r="CE68">
            <v>1120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8149</v>
          </cell>
          <cell r="CK68">
            <v>0</v>
          </cell>
          <cell r="CL68">
            <v>0</v>
          </cell>
        </row>
        <row r="69">
          <cell r="A69">
            <v>1102050194.207</v>
          </cell>
          <cell r="B69" t="str">
            <v>ลูกหนี้ค่ารักษา UC-OP  บริการเฉพาะ (CR)</v>
          </cell>
          <cell r="C69">
            <v>232958</v>
          </cell>
          <cell r="D69">
            <v>189123</v>
          </cell>
          <cell r="E69">
            <v>66087</v>
          </cell>
          <cell r="F69">
            <v>221137.25</v>
          </cell>
          <cell r="G69">
            <v>4487</v>
          </cell>
          <cell r="H69">
            <v>768073.91</v>
          </cell>
          <cell r="I69">
            <v>69389.41</v>
          </cell>
          <cell r="J69">
            <v>268713.27</v>
          </cell>
          <cell r="K69">
            <v>510951</v>
          </cell>
          <cell r="L69">
            <v>3695</v>
          </cell>
          <cell r="M69">
            <v>781713.3</v>
          </cell>
          <cell r="N69">
            <v>88857.34</v>
          </cell>
          <cell r="O69">
            <v>1733362.25</v>
          </cell>
          <cell r="P69">
            <v>48031.5</v>
          </cell>
          <cell r="Q69">
            <v>20067.3</v>
          </cell>
          <cell r="R69">
            <v>3069259.34</v>
          </cell>
          <cell r="S69">
            <v>305267</v>
          </cell>
          <cell r="T69">
            <v>86691</v>
          </cell>
          <cell r="U69">
            <v>73672.83</v>
          </cell>
          <cell r="V69">
            <v>20045.400000000001</v>
          </cell>
          <cell r="W69">
            <v>146770.29999999999</v>
          </cell>
          <cell r="X69">
            <v>52194</v>
          </cell>
          <cell r="Y69">
            <v>298602.7</v>
          </cell>
          <cell r="Z69">
            <v>0</v>
          </cell>
          <cell r="AA69">
            <v>29545</v>
          </cell>
          <cell r="AB69">
            <v>19003</v>
          </cell>
          <cell r="AC69">
            <v>30703</v>
          </cell>
          <cell r="AD69">
            <v>25003</v>
          </cell>
          <cell r="AE69">
            <v>31990</v>
          </cell>
          <cell r="AF69">
            <v>113429</v>
          </cell>
          <cell r="AG69">
            <v>59202.3</v>
          </cell>
          <cell r="AH69">
            <v>2486</v>
          </cell>
          <cell r="AI69">
            <v>9261</v>
          </cell>
          <cell r="AJ69">
            <v>87976.74</v>
          </cell>
          <cell r="AK69">
            <v>1810478</v>
          </cell>
          <cell r="AL69">
            <v>147178</v>
          </cell>
          <cell r="AM69">
            <v>33820</v>
          </cell>
          <cell r="AN69">
            <v>96752</v>
          </cell>
          <cell r="AO69">
            <v>71861</v>
          </cell>
          <cell r="AP69">
            <v>61943</v>
          </cell>
          <cell r="AQ69">
            <v>5141.5</v>
          </cell>
          <cell r="AR69">
            <v>31316</v>
          </cell>
          <cell r="AS69">
            <v>189222</v>
          </cell>
          <cell r="AT69">
            <v>1184577.05</v>
          </cell>
          <cell r="AU69">
            <v>51794</v>
          </cell>
          <cell r="AV69">
            <v>161910</v>
          </cell>
          <cell r="AW69">
            <v>12056</v>
          </cell>
          <cell r="AX69">
            <v>45753.35</v>
          </cell>
          <cell r="AY69">
            <v>91346</v>
          </cell>
          <cell r="AZ69">
            <v>15474</v>
          </cell>
          <cell r="BA69">
            <v>1930516.79</v>
          </cell>
          <cell r="BB69">
            <v>313201.39</v>
          </cell>
          <cell r="BC69">
            <v>900190.98</v>
          </cell>
          <cell r="BD69">
            <v>437117.8</v>
          </cell>
          <cell r="BE69">
            <v>80603.990000000005</v>
          </cell>
          <cell r="BF69">
            <v>4181</v>
          </cell>
          <cell r="BG69">
            <v>1595442.5</v>
          </cell>
          <cell r="BH69">
            <v>4773.3999999999996</v>
          </cell>
          <cell r="BI69">
            <v>39925.800000000003</v>
          </cell>
          <cell r="BJ69">
            <v>154097</v>
          </cell>
          <cell r="BK69">
            <v>433977.59999999998</v>
          </cell>
          <cell r="BL69">
            <v>1533101.7</v>
          </cell>
          <cell r="BM69">
            <v>255955.19</v>
          </cell>
          <cell r="BN69">
            <v>222818.35</v>
          </cell>
          <cell r="BO69">
            <v>256591.6</v>
          </cell>
          <cell r="BP69">
            <v>134167.84</v>
          </cell>
          <cell r="BQ69">
            <v>87576.1</v>
          </cell>
          <cell r="BR69">
            <v>12303568.449999999</v>
          </cell>
          <cell r="BS69">
            <v>103511</v>
          </cell>
          <cell r="BT69">
            <v>126665</v>
          </cell>
          <cell r="BU69">
            <v>1931488</v>
          </cell>
          <cell r="BV69">
            <v>16400.5</v>
          </cell>
          <cell r="BW69">
            <v>244728.7</v>
          </cell>
          <cell r="BX69">
            <v>639655</v>
          </cell>
          <cell r="BY69">
            <v>48956.800000000003</v>
          </cell>
          <cell r="BZ69">
            <v>6916</v>
          </cell>
          <cell r="CA69">
            <v>233919.5</v>
          </cell>
          <cell r="CB69">
            <v>12994</v>
          </cell>
          <cell r="CC69">
            <v>1495783</v>
          </cell>
          <cell r="CD69">
            <v>118026</v>
          </cell>
          <cell r="CE69">
            <v>275629</v>
          </cell>
          <cell r="CF69">
            <v>81151</v>
          </cell>
          <cell r="CG69">
            <v>12181.7</v>
          </cell>
          <cell r="CH69">
            <v>33623.42</v>
          </cell>
          <cell r="CI69">
            <v>97001.8</v>
          </cell>
          <cell r="CJ69">
            <v>1550542.95</v>
          </cell>
          <cell r="CK69">
            <v>19900</v>
          </cell>
          <cell r="CL69">
            <v>28696</v>
          </cell>
        </row>
        <row r="70">
          <cell r="A70">
            <v>1102050194.2079999</v>
          </cell>
          <cell r="B70" t="str">
            <v>ลูกหนี้ค่ารักษา UC-IP  บริการเฉพาะ (CR)</v>
          </cell>
          <cell r="C70">
            <v>23342791.73</v>
          </cell>
          <cell r="D70">
            <v>71294.8</v>
          </cell>
          <cell r="E70">
            <v>88772</v>
          </cell>
          <cell r="F70">
            <v>0</v>
          </cell>
          <cell r="G70">
            <v>47680.27</v>
          </cell>
          <cell r="H70">
            <v>19463</v>
          </cell>
          <cell r="I70">
            <v>82340.12</v>
          </cell>
          <cell r="J70">
            <v>850362</v>
          </cell>
          <cell r="K70">
            <v>359085</v>
          </cell>
          <cell r="L70">
            <v>0</v>
          </cell>
          <cell r="M70">
            <v>16928</v>
          </cell>
          <cell r="N70">
            <v>57859.31</v>
          </cell>
          <cell r="O70">
            <v>3945.5</v>
          </cell>
          <cell r="P70">
            <v>41195</v>
          </cell>
          <cell r="Q70">
            <v>146511.67999999999</v>
          </cell>
          <cell r="R70">
            <v>161160.35999999999</v>
          </cell>
          <cell r="S70">
            <v>0</v>
          </cell>
          <cell r="T70">
            <v>0</v>
          </cell>
          <cell r="U70">
            <v>890.05</v>
          </cell>
          <cell r="V70">
            <v>25779</v>
          </cell>
          <cell r="W70">
            <v>1311337.32</v>
          </cell>
          <cell r="X70">
            <v>0</v>
          </cell>
          <cell r="Y70">
            <v>983945</v>
          </cell>
          <cell r="Z70">
            <v>0</v>
          </cell>
          <cell r="AA70">
            <v>0</v>
          </cell>
          <cell r="AB70">
            <v>18089</v>
          </cell>
          <cell r="AC70">
            <v>4393</v>
          </cell>
          <cell r="AD70">
            <v>0</v>
          </cell>
          <cell r="AE70">
            <v>0</v>
          </cell>
          <cell r="AF70">
            <v>42340</v>
          </cell>
          <cell r="AG70">
            <v>0</v>
          </cell>
          <cell r="AH70">
            <v>0</v>
          </cell>
          <cell r="AI70">
            <v>0</v>
          </cell>
          <cell r="AJ70">
            <v>12406</v>
          </cell>
          <cell r="AK70">
            <v>8434.9</v>
          </cell>
          <cell r="AL70">
            <v>0</v>
          </cell>
          <cell r="AM70">
            <v>159964.5</v>
          </cell>
          <cell r="AN70">
            <v>793694.9</v>
          </cell>
          <cell r="AO70">
            <v>0</v>
          </cell>
          <cell r="AP70">
            <v>0</v>
          </cell>
          <cell r="AQ70">
            <v>4096</v>
          </cell>
          <cell r="AR70">
            <v>0</v>
          </cell>
          <cell r="AS70">
            <v>55831</v>
          </cell>
          <cell r="AT70">
            <v>8000</v>
          </cell>
          <cell r="AU70">
            <v>7390</v>
          </cell>
          <cell r="AV70">
            <v>19796</v>
          </cell>
          <cell r="AW70">
            <v>0</v>
          </cell>
          <cell r="AX70">
            <v>48929.19</v>
          </cell>
          <cell r="AY70">
            <v>0</v>
          </cell>
          <cell r="AZ70">
            <v>0</v>
          </cell>
          <cell r="BA70">
            <v>2439341.4500000002</v>
          </cell>
          <cell r="BB70">
            <v>798216.02</v>
          </cell>
          <cell r="BC70">
            <v>4434453.34</v>
          </cell>
          <cell r="BD70">
            <v>350554.41</v>
          </cell>
          <cell r="BE70">
            <v>0</v>
          </cell>
          <cell r="BF70">
            <v>0</v>
          </cell>
          <cell r="BG70">
            <v>221488</v>
          </cell>
          <cell r="BH70">
            <v>0</v>
          </cell>
          <cell r="BI70">
            <v>0</v>
          </cell>
          <cell r="BJ70">
            <v>13240</v>
          </cell>
          <cell r="BK70">
            <v>27175</v>
          </cell>
          <cell r="BL70">
            <v>362509.71</v>
          </cell>
          <cell r="BM70">
            <v>78544</v>
          </cell>
          <cell r="BN70">
            <v>25652</v>
          </cell>
          <cell r="BO70">
            <v>15581</v>
          </cell>
          <cell r="BP70">
            <v>72603.600000000006</v>
          </cell>
          <cell r="BQ70">
            <v>836020</v>
          </cell>
          <cell r="BR70">
            <v>3122662</v>
          </cell>
          <cell r="BS70">
            <v>0</v>
          </cell>
          <cell r="BT70">
            <v>0</v>
          </cell>
          <cell r="BU70">
            <v>47790</v>
          </cell>
          <cell r="BV70">
            <v>112490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159133</v>
          </cell>
          <cell r="CB70">
            <v>0</v>
          </cell>
          <cell r="CC70">
            <v>3179</v>
          </cell>
          <cell r="CD70">
            <v>0</v>
          </cell>
          <cell r="CE70">
            <v>46551</v>
          </cell>
          <cell r="CF70">
            <v>12339</v>
          </cell>
          <cell r="CG70">
            <v>13260</v>
          </cell>
          <cell r="CH70">
            <v>205594.32</v>
          </cell>
          <cell r="CI70">
            <v>11064.8</v>
          </cell>
          <cell r="CJ70">
            <v>827878.16</v>
          </cell>
          <cell r="CK70">
            <v>98899.24</v>
          </cell>
          <cell r="CL70">
            <v>0</v>
          </cell>
        </row>
        <row r="71">
          <cell r="A71">
            <v>1102050194.2130001</v>
          </cell>
          <cell r="B71" t="str">
            <v>ลูกหนี้ค่ารักษา OP Refer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18934.75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7282.56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4940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1855902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1102050194.3010001</v>
          </cell>
          <cell r="B72" t="str">
            <v>ลูกหนี้ค่ารักษาประกันสังคม OP-เครือข่าย</v>
          </cell>
          <cell r="C72">
            <v>19790948.280000001</v>
          </cell>
          <cell r="D72">
            <v>1823230.58</v>
          </cell>
          <cell r="E72">
            <v>316028.13</v>
          </cell>
          <cell r="F72">
            <v>602390.12</v>
          </cell>
          <cell r="G72">
            <v>557218.72</v>
          </cell>
          <cell r="H72">
            <v>418351.22</v>
          </cell>
          <cell r="I72">
            <v>676319.96</v>
          </cell>
          <cell r="J72">
            <v>526149.69999999995</v>
          </cell>
          <cell r="K72">
            <v>256612</v>
          </cell>
          <cell r="L72">
            <v>471666.28</v>
          </cell>
          <cell r="M72">
            <v>1342761.04</v>
          </cell>
          <cell r="N72">
            <v>209646.36</v>
          </cell>
          <cell r="O72">
            <v>3802122.67</v>
          </cell>
          <cell r="P72">
            <v>342049.65</v>
          </cell>
          <cell r="Q72">
            <v>489513.91</v>
          </cell>
          <cell r="R72">
            <v>402411.35</v>
          </cell>
          <cell r="S72">
            <v>621414.56000000006</v>
          </cell>
          <cell r="T72">
            <v>529170.94999999995</v>
          </cell>
          <cell r="U72">
            <v>476186.78</v>
          </cell>
          <cell r="V72">
            <v>211361.86</v>
          </cell>
          <cell r="W72">
            <v>2725248.44</v>
          </cell>
          <cell r="X72">
            <v>88804.97</v>
          </cell>
          <cell r="Y72">
            <v>574505.01</v>
          </cell>
          <cell r="Z72">
            <v>102690.21</v>
          </cell>
          <cell r="AA72">
            <v>84981.89</v>
          </cell>
          <cell r="AB72">
            <v>170790.8</v>
          </cell>
          <cell r="AC72">
            <v>233062.99</v>
          </cell>
          <cell r="AD72">
            <v>448111.84</v>
          </cell>
          <cell r="AE72">
            <v>85168.91</v>
          </cell>
          <cell r="AF72">
            <v>198880.75</v>
          </cell>
          <cell r="AG72">
            <v>84679.92</v>
          </cell>
          <cell r="AH72">
            <v>180512.78</v>
          </cell>
          <cell r="AI72">
            <v>99867.53</v>
          </cell>
          <cell r="AJ72">
            <v>90048.17</v>
          </cell>
          <cell r="AK72">
            <v>7870508.9500000002</v>
          </cell>
          <cell r="AL72">
            <v>204907.42</v>
          </cell>
          <cell r="AM72">
            <v>325756.84999999998</v>
          </cell>
          <cell r="AN72">
            <v>413296.77</v>
          </cell>
          <cell r="AO72">
            <v>847676.88</v>
          </cell>
          <cell r="AP72">
            <v>203901.53</v>
          </cell>
          <cell r="AQ72">
            <v>102223.62</v>
          </cell>
          <cell r="AR72">
            <v>1107588.45</v>
          </cell>
          <cell r="AS72">
            <v>231921.94</v>
          </cell>
          <cell r="AT72">
            <v>77873.149999999994</v>
          </cell>
          <cell r="AU72">
            <v>496071.75</v>
          </cell>
          <cell r="AV72">
            <v>340152.22</v>
          </cell>
          <cell r="AW72">
            <v>216704.14</v>
          </cell>
          <cell r="AX72">
            <v>453734.66</v>
          </cell>
          <cell r="AY72">
            <v>457717.25</v>
          </cell>
          <cell r="AZ72">
            <v>180718.38</v>
          </cell>
          <cell r="BA72">
            <v>4030272.37</v>
          </cell>
          <cell r="BB72">
            <v>201302.34</v>
          </cell>
          <cell r="BC72">
            <v>8258480.96</v>
          </cell>
          <cell r="BD72">
            <v>398752.66</v>
          </cell>
          <cell r="BE72">
            <v>488583.19</v>
          </cell>
          <cell r="BF72">
            <v>223115.01</v>
          </cell>
          <cell r="BG72">
            <v>4270853.04</v>
          </cell>
          <cell r="BH72">
            <v>187938</v>
          </cell>
          <cell r="BI72">
            <v>107467.28</v>
          </cell>
          <cell r="BJ72">
            <v>94965.85</v>
          </cell>
          <cell r="BK72">
            <v>201286.44</v>
          </cell>
          <cell r="BL72">
            <v>8888337.75</v>
          </cell>
          <cell r="BM72">
            <v>544559.01</v>
          </cell>
          <cell r="BN72">
            <v>278017.34000000003</v>
          </cell>
          <cell r="BO72">
            <v>606081.07999999996</v>
          </cell>
          <cell r="BP72">
            <v>110412.31</v>
          </cell>
          <cell r="BQ72">
            <v>249238.01</v>
          </cell>
          <cell r="BR72">
            <v>11124742.539999999</v>
          </cell>
          <cell r="BS72">
            <v>586539.68000000005</v>
          </cell>
          <cell r="BT72">
            <v>247310.66</v>
          </cell>
          <cell r="BU72">
            <v>900754.33</v>
          </cell>
          <cell r="BV72">
            <v>465950.65</v>
          </cell>
          <cell r="BW72">
            <v>320075</v>
          </cell>
          <cell r="BX72">
            <v>841364</v>
          </cell>
          <cell r="BY72">
            <v>151860.67000000001</v>
          </cell>
          <cell r="BZ72">
            <v>166694.32999999999</v>
          </cell>
          <cell r="CA72">
            <v>193373.66</v>
          </cell>
          <cell r="CB72">
            <v>197406.34</v>
          </cell>
          <cell r="CC72">
            <v>417341.34</v>
          </cell>
          <cell r="CD72">
            <v>684487.89</v>
          </cell>
          <cell r="CE72">
            <v>464585.68</v>
          </cell>
          <cell r="CF72">
            <v>106186.33</v>
          </cell>
          <cell r="CG72">
            <v>222442.33</v>
          </cell>
          <cell r="CH72">
            <v>73917.009999999995</v>
          </cell>
          <cell r="CI72">
            <v>156580.32999999999</v>
          </cell>
          <cell r="CJ72">
            <v>595429.67000000004</v>
          </cell>
          <cell r="CK72">
            <v>124982</v>
          </cell>
          <cell r="CL72">
            <v>188392.66</v>
          </cell>
        </row>
        <row r="73">
          <cell r="A73">
            <v>1102050194.302</v>
          </cell>
          <cell r="B73" t="str">
            <v>ลูกหนี้ค่ารักษาประกันสังคม IP-เครือข่าย</v>
          </cell>
          <cell r="C73">
            <v>16139226.43</v>
          </cell>
          <cell r="D73">
            <v>97689.32</v>
          </cell>
          <cell r="E73">
            <v>124294</v>
          </cell>
          <cell r="F73">
            <v>138685.26999999999</v>
          </cell>
          <cell r="G73">
            <v>90495.28</v>
          </cell>
          <cell r="H73">
            <v>210442.38</v>
          </cell>
          <cell r="I73">
            <v>109610.23</v>
          </cell>
          <cell r="J73">
            <v>379914.25</v>
          </cell>
          <cell r="K73">
            <v>166983.01999999999</v>
          </cell>
          <cell r="L73">
            <v>68317.33</v>
          </cell>
          <cell r="M73">
            <v>808285.9</v>
          </cell>
          <cell r="N73">
            <v>27144.19</v>
          </cell>
          <cell r="O73">
            <v>3622633.08</v>
          </cell>
          <cell r="P73">
            <v>156441.60000000001</v>
          </cell>
          <cell r="Q73">
            <v>265284.81</v>
          </cell>
          <cell r="R73">
            <v>560876.80000000005</v>
          </cell>
          <cell r="S73">
            <v>183698.43</v>
          </cell>
          <cell r="T73">
            <v>341009.57</v>
          </cell>
          <cell r="U73">
            <v>144692.87</v>
          </cell>
          <cell r="V73">
            <v>76951.839999999997</v>
          </cell>
          <cell r="W73">
            <v>3002365.31</v>
          </cell>
          <cell r="X73">
            <v>49650.21</v>
          </cell>
          <cell r="Y73">
            <v>150373.84</v>
          </cell>
          <cell r="Z73">
            <v>15464.73</v>
          </cell>
          <cell r="AA73">
            <v>11937.31</v>
          </cell>
          <cell r="AB73">
            <v>42506.720000000001</v>
          </cell>
          <cell r="AC73">
            <v>145044.06</v>
          </cell>
          <cell r="AD73">
            <v>253607.3</v>
          </cell>
          <cell r="AE73">
            <v>16888.63</v>
          </cell>
          <cell r="AF73">
            <v>45763.4</v>
          </cell>
          <cell r="AG73">
            <v>14022.81</v>
          </cell>
          <cell r="AH73">
            <v>100029</v>
          </cell>
          <cell r="AI73">
            <v>49329.09</v>
          </cell>
          <cell r="AJ73">
            <v>34819.01</v>
          </cell>
          <cell r="AK73">
            <v>6779545.8899999997</v>
          </cell>
          <cell r="AL73">
            <v>157389.29999999999</v>
          </cell>
          <cell r="AM73">
            <v>72234.720000000001</v>
          </cell>
          <cell r="AN73">
            <v>310749.18</v>
          </cell>
          <cell r="AO73">
            <v>808859.38</v>
          </cell>
          <cell r="AP73">
            <v>78830.69</v>
          </cell>
          <cell r="AQ73">
            <v>21374.39</v>
          </cell>
          <cell r="AR73">
            <v>866829.61</v>
          </cell>
          <cell r="AS73">
            <v>105128.61</v>
          </cell>
          <cell r="AT73">
            <v>220792.12</v>
          </cell>
          <cell r="AU73">
            <v>396100.11</v>
          </cell>
          <cell r="AV73">
            <v>117993.27</v>
          </cell>
          <cell r="AW73">
            <v>128853.6</v>
          </cell>
          <cell r="AX73">
            <v>179204.5</v>
          </cell>
          <cell r="AY73">
            <v>198385.38</v>
          </cell>
          <cell r="AZ73">
            <v>118840.5</v>
          </cell>
          <cell r="BA73">
            <v>3709222.18</v>
          </cell>
          <cell r="BB73">
            <v>181856.55</v>
          </cell>
          <cell r="BC73">
            <v>7435750.2699999996</v>
          </cell>
          <cell r="BD73">
            <v>220412.82</v>
          </cell>
          <cell r="BE73">
            <v>136373.21</v>
          </cell>
          <cell r="BF73">
            <v>287648.40000000002</v>
          </cell>
          <cell r="BG73">
            <v>4064718.06</v>
          </cell>
          <cell r="BH73">
            <v>88752.86</v>
          </cell>
          <cell r="BI73">
            <v>22211</v>
          </cell>
          <cell r="BJ73">
            <v>34871.75</v>
          </cell>
          <cell r="BK73">
            <v>7557.06</v>
          </cell>
          <cell r="BL73">
            <v>8038540.2699999996</v>
          </cell>
          <cell r="BM73">
            <v>280103.82</v>
          </cell>
          <cell r="BN73">
            <v>207385.99</v>
          </cell>
          <cell r="BO73">
            <v>526686.80000000005</v>
          </cell>
          <cell r="BP73">
            <v>67992.990000000005</v>
          </cell>
          <cell r="BQ73">
            <v>107557.01</v>
          </cell>
          <cell r="BR73">
            <v>12622569.6</v>
          </cell>
          <cell r="BS73">
            <v>173227.34</v>
          </cell>
          <cell r="BT73">
            <v>107083.34</v>
          </cell>
          <cell r="BU73">
            <v>801722.33</v>
          </cell>
          <cell r="BV73">
            <v>0</v>
          </cell>
          <cell r="BW73">
            <v>128351</v>
          </cell>
          <cell r="BX73">
            <v>510954</v>
          </cell>
          <cell r="BY73">
            <v>16109</v>
          </cell>
          <cell r="BZ73">
            <v>18814.330000000002</v>
          </cell>
          <cell r="CA73">
            <v>66876.34</v>
          </cell>
          <cell r="CB73">
            <v>71953.34</v>
          </cell>
          <cell r="CC73">
            <v>201694</v>
          </cell>
          <cell r="CD73">
            <v>104905.34</v>
          </cell>
          <cell r="CE73">
            <v>242087.65</v>
          </cell>
          <cell r="CF73">
            <v>35025.33</v>
          </cell>
          <cell r="CG73">
            <v>35620</v>
          </cell>
          <cell r="CH73">
            <v>9968.99</v>
          </cell>
          <cell r="CI73">
            <v>73709.350000000006</v>
          </cell>
          <cell r="CJ73">
            <v>415723</v>
          </cell>
          <cell r="CK73">
            <v>59254</v>
          </cell>
          <cell r="CL73">
            <v>22206.83</v>
          </cell>
        </row>
        <row r="74">
          <cell r="A74">
            <v>1102050194.303</v>
          </cell>
          <cell r="B74" t="str">
            <v>ลูกหนี้ค่ารักษาประกันสังคม OP-นอกเครือข่าย</v>
          </cell>
          <cell r="C74">
            <v>352360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995986.17</v>
          </cell>
          <cell r="J74">
            <v>0</v>
          </cell>
          <cell r="K74">
            <v>387901</v>
          </cell>
          <cell r="L74">
            <v>38096</v>
          </cell>
          <cell r="M74">
            <v>59698</v>
          </cell>
          <cell r="N74">
            <v>252049.36</v>
          </cell>
          <cell r="O74">
            <v>0</v>
          </cell>
          <cell r="P74">
            <v>4440</v>
          </cell>
          <cell r="Q74">
            <v>0</v>
          </cell>
          <cell r="R74">
            <v>50</v>
          </cell>
          <cell r="S74">
            <v>114</v>
          </cell>
          <cell r="T74">
            <v>0</v>
          </cell>
          <cell r="U74">
            <v>36692</v>
          </cell>
          <cell r="V74">
            <v>0</v>
          </cell>
          <cell r="W74">
            <v>47838</v>
          </cell>
          <cell r="X74">
            <v>0</v>
          </cell>
          <cell r="Y74">
            <v>58252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489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2455153</v>
          </cell>
          <cell r="AL74">
            <v>0</v>
          </cell>
          <cell r="AM74">
            <v>984</v>
          </cell>
          <cell r="AN74">
            <v>0</v>
          </cell>
          <cell r="AO74">
            <v>1976</v>
          </cell>
          <cell r="AP74">
            <v>25863</v>
          </cell>
          <cell r="AQ74">
            <v>0</v>
          </cell>
          <cell r="AR74">
            <v>47102.75</v>
          </cell>
          <cell r="AS74">
            <v>0</v>
          </cell>
          <cell r="AT74">
            <v>207142</v>
          </cell>
          <cell r="AU74">
            <v>15078</v>
          </cell>
          <cell r="AV74">
            <v>0</v>
          </cell>
          <cell r="AW74">
            <v>2815</v>
          </cell>
          <cell r="AX74">
            <v>4375</v>
          </cell>
          <cell r="AY74">
            <v>2595</v>
          </cell>
          <cell r="AZ74">
            <v>0</v>
          </cell>
          <cell r="BA74">
            <v>231361.25</v>
          </cell>
          <cell r="BB74">
            <v>40290</v>
          </cell>
          <cell r="BC74">
            <v>405567.5</v>
          </cell>
          <cell r="BD74">
            <v>0</v>
          </cell>
          <cell r="BE74">
            <v>0</v>
          </cell>
          <cell r="BF74">
            <v>0</v>
          </cell>
          <cell r="BG74">
            <v>13757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13480</v>
          </cell>
          <cell r="BP74">
            <v>0</v>
          </cell>
          <cell r="BQ74">
            <v>0</v>
          </cell>
          <cell r="BR74">
            <v>1554122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3405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>
            <v>1102050194.3039999</v>
          </cell>
          <cell r="B75" t="str">
            <v>ลูกหนี้ค่ารักษาประกันสังคม IP-นอกเครือข่าย</v>
          </cell>
          <cell r="C75">
            <v>3885551</v>
          </cell>
          <cell r="D75">
            <v>174507</v>
          </cell>
          <cell r="E75">
            <v>0</v>
          </cell>
          <cell r="F75">
            <v>0</v>
          </cell>
          <cell r="G75">
            <v>5281</v>
          </cell>
          <cell r="H75">
            <v>64138.5</v>
          </cell>
          <cell r="I75">
            <v>303367.5</v>
          </cell>
          <cell r="J75">
            <v>715541.35</v>
          </cell>
          <cell r="K75">
            <v>235133</v>
          </cell>
          <cell r="L75">
            <v>0</v>
          </cell>
          <cell r="M75">
            <v>380079.77</v>
          </cell>
          <cell r="N75">
            <v>10019.950000000001</v>
          </cell>
          <cell r="O75">
            <v>251288.8</v>
          </cell>
          <cell r="P75">
            <v>70666.5</v>
          </cell>
          <cell r="Q75">
            <v>166730</v>
          </cell>
          <cell r="R75">
            <v>13384</v>
          </cell>
          <cell r="S75">
            <v>37099</v>
          </cell>
          <cell r="T75">
            <v>0</v>
          </cell>
          <cell r="U75">
            <v>5271.98</v>
          </cell>
          <cell r="V75">
            <v>0</v>
          </cell>
          <cell r="W75">
            <v>367595</v>
          </cell>
          <cell r="X75">
            <v>32548</v>
          </cell>
          <cell r="Y75">
            <v>56429</v>
          </cell>
          <cell r="Z75">
            <v>60962</v>
          </cell>
          <cell r="AA75">
            <v>5245</v>
          </cell>
          <cell r="AB75">
            <v>1271</v>
          </cell>
          <cell r="AC75">
            <v>42250</v>
          </cell>
          <cell r="AD75">
            <v>89276</v>
          </cell>
          <cell r="AE75">
            <v>65448</v>
          </cell>
          <cell r="AF75">
            <v>25195</v>
          </cell>
          <cell r="AG75">
            <v>32586</v>
          </cell>
          <cell r="AH75">
            <v>2452</v>
          </cell>
          <cell r="AI75">
            <v>2142</v>
          </cell>
          <cell r="AJ75">
            <v>0</v>
          </cell>
          <cell r="AK75">
            <v>7127916.4000000004</v>
          </cell>
          <cell r="AL75">
            <v>24559</v>
          </cell>
          <cell r="AM75">
            <v>8093</v>
          </cell>
          <cell r="AN75">
            <v>44569</v>
          </cell>
          <cell r="AO75">
            <v>21999</v>
          </cell>
          <cell r="AP75">
            <v>50973</v>
          </cell>
          <cell r="AQ75">
            <v>12855</v>
          </cell>
          <cell r="AR75">
            <v>2609.5</v>
          </cell>
          <cell r="AS75">
            <v>79682</v>
          </cell>
          <cell r="AT75">
            <v>0</v>
          </cell>
          <cell r="AU75">
            <v>71972</v>
          </cell>
          <cell r="AV75">
            <v>123497</v>
          </cell>
          <cell r="AW75">
            <v>0</v>
          </cell>
          <cell r="AX75">
            <v>49492</v>
          </cell>
          <cell r="AY75">
            <v>7449</v>
          </cell>
          <cell r="AZ75">
            <v>18350</v>
          </cell>
          <cell r="BA75">
            <v>522915.5</v>
          </cell>
          <cell r="BB75">
            <v>137722</v>
          </cell>
          <cell r="BC75">
            <v>1615985.12</v>
          </cell>
          <cell r="BD75">
            <v>9269</v>
          </cell>
          <cell r="BE75">
            <v>4381</v>
          </cell>
          <cell r="BF75">
            <v>0</v>
          </cell>
          <cell r="BG75">
            <v>931164.5</v>
          </cell>
          <cell r="BH75">
            <v>0</v>
          </cell>
          <cell r="BI75">
            <v>0</v>
          </cell>
          <cell r="BJ75">
            <v>77957</v>
          </cell>
          <cell r="BK75">
            <v>6665</v>
          </cell>
          <cell r="BL75">
            <v>1396402</v>
          </cell>
          <cell r="BM75">
            <v>0</v>
          </cell>
          <cell r="BN75">
            <v>0</v>
          </cell>
          <cell r="BO75">
            <v>409338</v>
          </cell>
          <cell r="BP75">
            <v>26450</v>
          </cell>
          <cell r="BQ75">
            <v>0</v>
          </cell>
          <cell r="BR75">
            <v>11311152</v>
          </cell>
          <cell r="BS75">
            <v>32477</v>
          </cell>
          <cell r="BT75">
            <v>0</v>
          </cell>
          <cell r="BU75">
            <v>2109773</v>
          </cell>
          <cell r="BV75">
            <v>0</v>
          </cell>
          <cell r="BW75">
            <v>0</v>
          </cell>
          <cell r="BX75">
            <v>38897</v>
          </cell>
          <cell r="BY75">
            <v>8863</v>
          </cell>
          <cell r="BZ75">
            <v>2537</v>
          </cell>
          <cell r="CA75">
            <v>71934</v>
          </cell>
          <cell r="CB75">
            <v>12616</v>
          </cell>
          <cell r="CC75">
            <v>146796</v>
          </cell>
          <cell r="CD75">
            <v>15456</v>
          </cell>
          <cell r="CE75">
            <v>23836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100663</v>
          </cell>
          <cell r="CK75">
            <v>0</v>
          </cell>
          <cell r="CL75">
            <v>18747</v>
          </cell>
        </row>
        <row r="76">
          <cell r="A76">
            <v>1102050194.3050001</v>
          </cell>
          <cell r="B76" t="str">
            <v>ลูกหนี้ค่ารักษาประกันสังคม - กองทุนทดแทน</v>
          </cell>
          <cell r="C76">
            <v>670782.19999999995</v>
          </cell>
          <cell r="D76">
            <v>40855</v>
          </cell>
          <cell r="E76">
            <v>21351</v>
          </cell>
          <cell r="F76">
            <v>5880</v>
          </cell>
          <cell r="G76">
            <v>1853</v>
          </cell>
          <cell r="H76">
            <v>17976.599999999999</v>
          </cell>
          <cell r="I76">
            <v>12180.17</v>
          </cell>
          <cell r="J76">
            <v>21574</v>
          </cell>
          <cell r="K76">
            <v>61745</v>
          </cell>
          <cell r="L76">
            <v>27840</v>
          </cell>
          <cell r="M76">
            <v>37208</v>
          </cell>
          <cell r="N76">
            <v>0</v>
          </cell>
          <cell r="O76">
            <v>199997.88</v>
          </cell>
          <cell r="P76">
            <v>9646.33</v>
          </cell>
          <cell r="Q76">
            <v>40012</v>
          </cell>
          <cell r="R76">
            <v>136736.95999999999</v>
          </cell>
          <cell r="S76">
            <v>22620.21</v>
          </cell>
          <cell r="T76">
            <v>13541</v>
          </cell>
          <cell r="U76">
            <v>18120</v>
          </cell>
          <cell r="V76">
            <v>846</v>
          </cell>
          <cell r="W76">
            <v>670354</v>
          </cell>
          <cell r="X76">
            <v>45267</v>
          </cell>
          <cell r="Y76">
            <v>28988</v>
          </cell>
          <cell r="Z76">
            <v>39824</v>
          </cell>
          <cell r="AA76">
            <v>15294</v>
          </cell>
          <cell r="AB76">
            <v>24861</v>
          </cell>
          <cell r="AC76">
            <v>18950</v>
          </cell>
          <cell r="AD76">
            <v>97411</v>
          </cell>
          <cell r="AE76">
            <v>57686</v>
          </cell>
          <cell r="AF76">
            <v>19395</v>
          </cell>
          <cell r="AG76">
            <v>6116.64</v>
          </cell>
          <cell r="AH76">
            <v>38641</v>
          </cell>
          <cell r="AI76">
            <v>28718.97</v>
          </cell>
          <cell r="AJ76">
            <v>15324</v>
          </cell>
          <cell r="AK76">
            <v>389270</v>
          </cell>
          <cell r="AL76">
            <v>55261</v>
          </cell>
          <cell r="AM76">
            <v>30906</v>
          </cell>
          <cell r="AN76">
            <v>58684</v>
          </cell>
          <cell r="AO76">
            <v>15821.1</v>
          </cell>
          <cell r="AP76">
            <v>17214</v>
          </cell>
          <cell r="AQ76">
            <v>14596</v>
          </cell>
          <cell r="AR76">
            <v>105338</v>
          </cell>
          <cell r="AS76">
            <v>23167</v>
          </cell>
          <cell r="AT76">
            <v>1582.41</v>
          </cell>
          <cell r="AU76">
            <v>30251</v>
          </cell>
          <cell r="AV76">
            <v>11687</v>
          </cell>
          <cell r="AW76">
            <v>35331</v>
          </cell>
          <cell r="AX76">
            <v>27503.75</v>
          </cell>
          <cell r="AY76">
            <v>16706.5</v>
          </cell>
          <cell r="AZ76">
            <v>72348.210000000006</v>
          </cell>
          <cell r="BA76">
            <v>342322.55</v>
          </cell>
          <cell r="BB76">
            <v>16316.1</v>
          </cell>
          <cell r="BC76">
            <v>698049.11</v>
          </cell>
          <cell r="BD76">
            <v>33089</v>
          </cell>
          <cell r="BE76">
            <v>86634.75</v>
          </cell>
          <cell r="BF76">
            <v>12175</v>
          </cell>
          <cell r="BG76">
            <v>86087</v>
          </cell>
          <cell r="BH76">
            <v>14896</v>
          </cell>
          <cell r="BI76">
            <v>4932</v>
          </cell>
          <cell r="BJ76">
            <v>5771</v>
          </cell>
          <cell r="BK76">
            <v>4152</v>
          </cell>
          <cell r="BL76">
            <v>645339</v>
          </cell>
          <cell r="BM76">
            <v>16620</v>
          </cell>
          <cell r="BN76">
            <v>32463</v>
          </cell>
          <cell r="BO76">
            <v>50312</v>
          </cell>
          <cell r="BP76">
            <v>37094</v>
          </cell>
          <cell r="BQ76">
            <v>50</v>
          </cell>
          <cell r="BR76">
            <v>1972364.6</v>
          </cell>
          <cell r="BS76">
            <v>80162.8</v>
          </cell>
          <cell r="BT76">
            <v>0</v>
          </cell>
          <cell r="BU76">
            <v>787291.1</v>
          </cell>
          <cell r="BV76">
            <v>175810</v>
          </cell>
          <cell r="BW76">
            <v>15100</v>
          </cell>
          <cell r="BX76">
            <v>52584.91</v>
          </cell>
          <cell r="BY76">
            <v>29282</v>
          </cell>
          <cell r="BZ76">
            <v>5492</v>
          </cell>
          <cell r="CA76">
            <v>42611</v>
          </cell>
          <cell r="CB76">
            <v>5808</v>
          </cell>
          <cell r="CC76">
            <v>98403</v>
          </cell>
          <cell r="CD76">
            <v>203371.4</v>
          </cell>
          <cell r="CE76">
            <v>15612</v>
          </cell>
          <cell r="CF76">
            <v>2275</v>
          </cell>
          <cell r="CG76">
            <v>11257</v>
          </cell>
          <cell r="CH76">
            <v>29478</v>
          </cell>
          <cell r="CI76">
            <v>9102</v>
          </cell>
          <cell r="CJ76">
            <v>79415.199999999997</v>
          </cell>
          <cell r="CK76">
            <v>0</v>
          </cell>
          <cell r="CL76">
            <v>8750</v>
          </cell>
        </row>
        <row r="77">
          <cell r="A77">
            <v>1102050194.306</v>
          </cell>
          <cell r="B77" t="str">
            <v>ลูกหนี้ค่ารักษาประกันสังคม 72 ชั่วโมงแรก</v>
          </cell>
          <cell r="C77">
            <v>773267</v>
          </cell>
          <cell r="D77">
            <v>0</v>
          </cell>
          <cell r="E77">
            <v>18415</v>
          </cell>
          <cell r="F77">
            <v>26824</v>
          </cell>
          <cell r="G77">
            <v>0</v>
          </cell>
          <cell r="H77">
            <v>32858</v>
          </cell>
          <cell r="I77">
            <v>0</v>
          </cell>
          <cell r="J77">
            <v>106451.75</v>
          </cell>
          <cell r="K77">
            <v>55782</v>
          </cell>
          <cell r="L77">
            <v>21996</v>
          </cell>
          <cell r="M77">
            <v>95973.04</v>
          </cell>
          <cell r="N77">
            <v>0</v>
          </cell>
          <cell r="O77">
            <v>327977.45</v>
          </cell>
          <cell r="P77">
            <v>41896.5</v>
          </cell>
          <cell r="Q77">
            <v>19741</v>
          </cell>
          <cell r="R77">
            <v>404112</v>
          </cell>
          <cell r="S77">
            <v>69034</v>
          </cell>
          <cell r="T77">
            <v>17020</v>
          </cell>
          <cell r="U77">
            <v>178800.5</v>
          </cell>
          <cell r="V77">
            <v>21401</v>
          </cell>
          <cell r="W77">
            <v>1243601</v>
          </cell>
          <cell r="X77">
            <v>14725</v>
          </cell>
          <cell r="Y77">
            <v>116586</v>
          </cell>
          <cell r="Z77">
            <v>0</v>
          </cell>
          <cell r="AA77">
            <v>11012</v>
          </cell>
          <cell r="AB77">
            <v>1319</v>
          </cell>
          <cell r="AC77">
            <v>15004</v>
          </cell>
          <cell r="AD77">
            <v>50497</v>
          </cell>
          <cell r="AE77">
            <v>0</v>
          </cell>
          <cell r="AF77">
            <v>44599</v>
          </cell>
          <cell r="AG77">
            <v>4736</v>
          </cell>
          <cell r="AH77">
            <v>8825</v>
          </cell>
          <cell r="AI77">
            <v>64296</v>
          </cell>
          <cell r="AJ77">
            <v>65383</v>
          </cell>
          <cell r="AK77">
            <v>2447104.6</v>
          </cell>
          <cell r="AL77">
            <v>33885</v>
          </cell>
          <cell r="AM77">
            <v>0</v>
          </cell>
          <cell r="AN77">
            <v>19140</v>
          </cell>
          <cell r="AO77">
            <v>35745</v>
          </cell>
          <cell r="AP77">
            <v>0</v>
          </cell>
          <cell r="AQ77">
            <v>0</v>
          </cell>
          <cell r="AR77">
            <v>228172.73</v>
          </cell>
          <cell r="AS77">
            <v>6289</v>
          </cell>
          <cell r="AT77">
            <v>73707</v>
          </cell>
          <cell r="AU77">
            <v>112650</v>
          </cell>
          <cell r="AV77">
            <v>17676</v>
          </cell>
          <cell r="AW77">
            <v>6473</v>
          </cell>
          <cell r="AX77">
            <v>9437</v>
          </cell>
          <cell r="AY77">
            <v>102613</v>
          </cell>
          <cell r="AZ77">
            <v>0</v>
          </cell>
          <cell r="BA77">
            <v>837271.25</v>
          </cell>
          <cell r="BB77">
            <v>0</v>
          </cell>
          <cell r="BC77">
            <v>654364.82999999996</v>
          </cell>
          <cell r="BD77">
            <v>214115</v>
          </cell>
          <cell r="BE77">
            <v>9854</v>
          </cell>
          <cell r="BF77">
            <v>7243</v>
          </cell>
          <cell r="BG77">
            <v>452960</v>
          </cell>
          <cell r="BH77">
            <v>24315.5</v>
          </cell>
          <cell r="BI77">
            <v>0</v>
          </cell>
          <cell r="BJ77">
            <v>21273</v>
          </cell>
          <cell r="BK77">
            <v>0</v>
          </cell>
          <cell r="BL77">
            <v>1000603</v>
          </cell>
          <cell r="BM77">
            <v>111814</v>
          </cell>
          <cell r="BN77">
            <v>147579</v>
          </cell>
          <cell r="BO77">
            <v>0</v>
          </cell>
          <cell r="BP77">
            <v>81081</v>
          </cell>
          <cell r="BQ77">
            <v>18357</v>
          </cell>
          <cell r="BR77">
            <v>144224.79999999999</v>
          </cell>
          <cell r="BS77">
            <v>0</v>
          </cell>
          <cell r="BT77">
            <v>0</v>
          </cell>
          <cell r="BU77">
            <v>88846</v>
          </cell>
          <cell r="BV77">
            <v>0</v>
          </cell>
          <cell r="BW77">
            <v>38798</v>
          </cell>
          <cell r="BX77">
            <v>14042</v>
          </cell>
          <cell r="BY77">
            <v>3232</v>
          </cell>
          <cell r="BZ77">
            <v>25001</v>
          </cell>
          <cell r="CA77">
            <v>4481</v>
          </cell>
          <cell r="CB77">
            <v>1914</v>
          </cell>
          <cell r="CC77">
            <v>28329</v>
          </cell>
          <cell r="CD77">
            <v>17619</v>
          </cell>
          <cell r="CE77">
            <v>47407</v>
          </cell>
          <cell r="CF77">
            <v>0</v>
          </cell>
          <cell r="CG77">
            <v>44248</v>
          </cell>
          <cell r="CH77">
            <v>0</v>
          </cell>
          <cell r="CI77">
            <v>17604</v>
          </cell>
          <cell r="CJ77">
            <v>6337</v>
          </cell>
          <cell r="CK77">
            <v>15934</v>
          </cell>
          <cell r="CL77">
            <v>0</v>
          </cell>
        </row>
        <row r="78">
          <cell r="A78">
            <v>1102050194.3069999</v>
          </cell>
          <cell r="B78" t="str">
            <v>ลูกหนี้ค่ารักษาประกันสังคม - ค่าใช้จ่ายสูง/อุบัติเหตุ/ฉุกเฉิน OP</v>
          </cell>
          <cell r="C78">
            <v>0</v>
          </cell>
          <cell r="D78">
            <v>373842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3700</v>
          </cell>
          <cell r="L78">
            <v>0</v>
          </cell>
          <cell r="M78">
            <v>1150628</v>
          </cell>
          <cell r="N78">
            <v>0</v>
          </cell>
          <cell r="O78">
            <v>1512762.5</v>
          </cell>
          <cell r="P78">
            <v>3250</v>
          </cell>
          <cell r="Q78">
            <v>5222</v>
          </cell>
          <cell r="R78">
            <v>1560</v>
          </cell>
          <cell r="S78">
            <v>0</v>
          </cell>
          <cell r="T78">
            <v>220</v>
          </cell>
          <cell r="U78">
            <v>0</v>
          </cell>
          <cell r="V78">
            <v>1494</v>
          </cell>
          <cell r="W78">
            <v>183852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179311</v>
          </cell>
          <cell r="AI78">
            <v>0</v>
          </cell>
          <cell r="AJ78">
            <v>7948</v>
          </cell>
          <cell r="AK78">
            <v>3040912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495285</v>
          </cell>
          <cell r="AS78">
            <v>0</v>
          </cell>
          <cell r="AT78">
            <v>0</v>
          </cell>
          <cell r="AU78">
            <v>1019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1140119.25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787040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410980</v>
          </cell>
          <cell r="BM78">
            <v>0</v>
          </cell>
          <cell r="BN78">
            <v>132280</v>
          </cell>
          <cell r="BO78">
            <v>0</v>
          </cell>
          <cell r="BP78">
            <v>0</v>
          </cell>
          <cell r="BQ78">
            <v>0</v>
          </cell>
          <cell r="BR78">
            <v>568971</v>
          </cell>
          <cell r="BS78">
            <v>0</v>
          </cell>
          <cell r="BT78">
            <v>0</v>
          </cell>
          <cell r="BU78">
            <v>823625</v>
          </cell>
          <cell r="BV78">
            <v>2983</v>
          </cell>
          <cell r="BW78">
            <v>39536</v>
          </cell>
          <cell r="BX78">
            <v>7707</v>
          </cell>
          <cell r="BY78">
            <v>12346</v>
          </cell>
          <cell r="BZ78">
            <v>1421</v>
          </cell>
          <cell r="CA78">
            <v>0</v>
          </cell>
          <cell r="CB78">
            <v>0</v>
          </cell>
          <cell r="CC78">
            <v>273161</v>
          </cell>
          <cell r="CD78">
            <v>4479</v>
          </cell>
          <cell r="CE78">
            <v>391300</v>
          </cell>
          <cell r="CF78">
            <v>0</v>
          </cell>
          <cell r="CG78">
            <v>0</v>
          </cell>
          <cell r="CH78">
            <v>8082</v>
          </cell>
          <cell r="CI78">
            <v>18704</v>
          </cell>
          <cell r="CJ78">
            <v>46620</v>
          </cell>
          <cell r="CK78">
            <v>0</v>
          </cell>
          <cell r="CL78">
            <v>0</v>
          </cell>
        </row>
        <row r="79">
          <cell r="A79">
            <v>1102050194.3080001</v>
          </cell>
          <cell r="B79" t="str">
            <v>ลูกหนี้ค่ารักษาประกันสังคม - ค่าใช้จ่ายสูง IP</v>
          </cell>
          <cell r="C79">
            <v>242855.45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12390</v>
          </cell>
          <cell r="P79">
            <v>0</v>
          </cell>
          <cell r="Q79">
            <v>48902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1042326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9654770.0899999999</v>
          </cell>
          <cell r="AL79">
            <v>0</v>
          </cell>
          <cell r="AM79">
            <v>0</v>
          </cell>
          <cell r="AN79">
            <v>0</v>
          </cell>
          <cell r="AO79">
            <v>26000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2877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2012275.2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256900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21248310.550000001</v>
          </cell>
          <cell r="BS79">
            <v>0</v>
          </cell>
          <cell r="BT79">
            <v>0</v>
          </cell>
          <cell r="BU79">
            <v>74600</v>
          </cell>
          <cell r="BV79">
            <v>0</v>
          </cell>
          <cell r="BW79">
            <v>0</v>
          </cell>
          <cell r="BX79">
            <v>9000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13058</v>
          </cell>
          <cell r="CD79">
            <v>0</v>
          </cell>
          <cell r="CE79">
            <v>4000</v>
          </cell>
          <cell r="CF79">
            <v>0</v>
          </cell>
          <cell r="CG79">
            <v>0</v>
          </cell>
          <cell r="CH79">
            <v>97218</v>
          </cell>
          <cell r="CI79">
            <v>0</v>
          </cell>
          <cell r="CJ79">
            <v>13500</v>
          </cell>
          <cell r="CK79">
            <v>0</v>
          </cell>
          <cell r="CL79">
            <v>0</v>
          </cell>
        </row>
        <row r="80">
          <cell r="A80">
            <v>1102050194.401</v>
          </cell>
          <cell r="B80" t="str">
            <v>ลูกหนี้ค่ารักษา - เบิกจ่ายตรงกรมบัญชีกลาง OP</v>
          </cell>
          <cell r="C80">
            <v>17111602</v>
          </cell>
          <cell r="D80">
            <v>3810772.67</v>
          </cell>
          <cell r="E80">
            <v>641415</v>
          </cell>
          <cell r="F80">
            <v>1614382.61</v>
          </cell>
          <cell r="G80">
            <v>163588.43</v>
          </cell>
          <cell r="H80">
            <v>3544290.39</v>
          </cell>
          <cell r="I80">
            <v>972964.95</v>
          </cell>
          <cell r="J80">
            <v>1188765.05</v>
          </cell>
          <cell r="K80">
            <v>1017364.75</v>
          </cell>
          <cell r="L80">
            <v>307646.37</v>
          </cell>
          <cell r="M80">
            <v>6829861.0099999998</v>
          </cell>
          <cell r="N80">
            <v>251846.8</v>
          </cell>
          <cell r="O80">
            <v>3380241.4</v>
          </cell>
          <cell r="P80">
            <v>709180.74</v>
          </cell>
          <cell r="Q80">
            <v>693544</v>
          </cell>
          <cell r="R80">
            <v>1999144.93</v>
          </cell>
          <cell r="S80">
            <v>1351285.5</v>
          </cell>
          <cell r="T80">
            <v>912921</v>
          </cell>
          <cell r="U80">
            <v>1030286.33</v>
          </cell>
          <cell r="V80">
            <v>144558.5</v>
          </cell>
          <cell r="W80">
            <v>8651039.1899999995</v>
          </cell>
          <cell r="X80">
            <v>604603.03</v>
          </cell>
          <cell r="Y80">
            <v>884713.25</v>
          </cell>
          <cell r="Z80">
            <v>497000.15</v>
          </cell>
          <cell r="AA80">
            <v>464782</v>
          </cell>
          <cell r="AB80">
            <v>463091.5</v>
          </cell>
          <cell r="AC80">
            <v>1192885</v>
          </cell>
          <cell r="AD80">
            <v>7652883.5</v>
          </cell>
          <cell r="AE80">
            <v>391499</v>
          </cell>
          <cell r="AF80">
            <v>211634</v>
          </cell>
          <cell r="AG80">
            <v>412916.23</v>
          </cell>
          <cell r="AH80">
            <v>2245079</v>
          </cell>
          <cell r="AI80">
            <v>281092</v>
          </cell>
          <cell r="AJ80">
            <v>501816</v>
          </cell>
          <cell r="AK80">
            <v>20604016.100000001</v>
          </cell>
          <cell r="AL80">
            <v>1019791.03</v>
          </cell>
          <cell r="AM80">
            <v>840220.5</v>
          </cell>
          <cell r="AN80">
            <v>1515857</v>
          </cell>
          <cell r="AO80">
            <v>778531</v>
          </cell>
          <cell r="AP80">
            <v>714971</v>
          </cell>
          <cell r="AQ80">
            <v>263029</v>
          </cell>
          <cell r="AR80">
            <v>3388711.57</v>
          </cell>
          <cell r="AS80">
            <v>687869.06</v>
          </cell>
          <cell r="AT80">
            <v>7003039.0300000003</v>
          </cell>
          <cell r="AU80">
            <v>1602698.2</v>
          </cell>
          <cell r="AV80">
            <v>187170</v>
          </cell>
          <cell r="AW80">
            <v>471535</v>
          </cell>
          <cell r="AX80">
            <v>1165726.83</v>
          </cell>
          <cell r="AY80">
            <v>306508</v>
          </cell>
          <cell r="AZ80">
            <v>744665</v>
          </cell>
          <cell r="BA80">
            <v>5907825.3899999997</v>
          </cell>
          <cell r="BB80">
            <v>872791.5</v>
          </cell>
          <cell r="BC80">
            <v>18361396.879999999</v>
          </cell>
          <cell r="BD80">
            <v>5383711</v>
          </cell>
          <cell r="BE80">
            <v>497639.75</v>
          </cell>
          <cell r="BF80">
            <v>301796.5</v>
          </cell>
          <cell r="BG80">
            <v>7062501.5199999996</v>
          </cell>
          <cell r="BH80">
            <v>208020.5</v>
          </cell>
          <cell r="BI80">
            <v>163099</v>
          </cell>
          <cell r="BJ80">
            <v>264133</v>
          </cell>
          <cell r="BK80">
            <v>606890.5</v>
          </cell>
          <cell r="BL80">
            <v>14666502</v>
          </cell>
          <cell r="BM80">
            <v>1340006</v>
          </cell>
          <cell r="BN80">
            <v>849572</v>
          </cell>
          <cell r="BO80">
            <v>1204740</v>
          </cell>
          <cell r="BP80">
            <v>1004878.99</v>
          </cell>
          <cell r="BQ80">
            <v>700689</v>
          </cell>
          <cell r="BR80">
            <v>46831262.5</v>
          </cell>
          <cell r="BS80">
            <v>780754</v>
          </cell>
          <cell r="BT80">
            <v>583853.21</v>
          </cell>
          <cell r="BU80">
            <v>9175367.5600000005</v>
          </cell>
          <cell r="BV80">
            <v>115599.34</v>
          </cell>
          <cell r="BW80">
            <v>403357</v>
          </cell>
          <cell r="BX80">
            <v>1928457.25</v>
          </cell>
          <cell r="BY80">
            <v>447130</v>
          </cell>
          <cell r="BZ80">
            <v>314236</v>
          </cell>
          <cell r="CA80">
            <v>766117</v>
          </cell>
          <cell r="CB80">
            <v>501394</v>
          </cell>
          <cell r="CC80">
            <v>1573353</v>
          </cell>
          <cell r="CD80">
            <v>382514.5</v>
          </cell>
          <cell r="CE80">
            <v>968772</v>
          </cell>
          <cell r="CF80">
            <v>298927</v>
          </cell>
          <cell r="CG80">
            <v>303186</v>
          </cell>
          <cell r="CH80">
            <v>349737</v>
          </cell>
          <cell r="CI80">
            <v>387220</v>
          </cell>
          <cell r="CJ80">
            <v>2894158.5</v>
          </cell>
          <cell r="CK80">
            <v>661247</v>
          </cell>
          <cell r="CL80">
            <v>203849</v>
          </cell>
        </row>
        <row r="81">
          <cell r="A81">
            <v>1102050194.402</v>
          </cell>
          <cell r="B81" t="str">
            <v>ลูกหนี้ค่ารักษา - เบิกจ่ายตรงกรมบัญชีกลาง IP</v>
          </cell>
          <cell r="C81">
            <v>18278086.079999998</v>
          </cell>
          <cell r="D81">
            <v>466526.62</v>
          </cell>
          <cell r="E81">
            <v>230734.58</v>
          </cell>
          <cell r="F81">
            <v>195430.31</v>
          </cell>
          <cell r="G81">
            <v>370356.52</v>
          </cell>
          <cell r="H81">
            <v>1280999.78</v>
          </cell>
          <cell r="I81">
            <v>141611.93</v>
          </cell>
          <cell r="J81">
            <v>176540.94</v>
          </cell>
          <cell r="K81">
            <v>306334.21000000002</v>
          </cell>
          <cell r="L81">
            <v>190826.01</v>
          </cell>
          <cell r="M81">
            <v>1653064.01</v>
          </cell>
          <cell r="N81">
            <v>30646.44</v>
          </cell>
          <cell r="O81">
            <v>2978014.7</v>
          </cell>
          <cell r="P81">
            <v>238433.86</v>
          </cell>
          <cell r="Q81">
            <v>244542.46</v>
          </cell>
          <cell r="R81">
            <v>2112916.35</v>
          </cell>
          <cell r="S81">
            <v>406714.33</v>
          </cell>
          <cell r="T81">
            <v>209735.28</v>
          </cell>
          <cell r="U81">
            <v>427577.16</v>
          </cell>
          <cell r="V81">
            <v>129360.82</v>
          </cell>
          <cell r="W81">
            <v>4951914.8600000003</v>
          </cell>
          <cell r="X81">
            <v>223018.88</v>
          </cell>
          <cell r="Y81">
            <v>618262.66</v>
          </cell>
          <cell r="Z81">
            <v>143455.82</v>
          </cell>
          <cell r="AA81">
            <v>112571.51</v>
          </cell>
          <cell r="AB81">
            <v>147770.87</v>
          </cell>
          <cell r="AC81">
            <v>680494.34</v>
          </cell>
          <cell r="AD81">
            <v>717972.6</v>
          </cell>
          <cell r="AE81">
            <v>216572.79999999999</v>
          </cell>
          <cell r="AF81">
            <v>170522</v>
          </cell>
          <cell r="AG81">
            <v>0</v>
          </cell>
          <cell r="AH81">
            <v>344174.84</v>
          </cell>
          <cell r="AI81">
            <v>195688.89</v>
          </cell>
          <cell r="AJ81">
            <v>128156.84</v>
          </cell>
          <cell r="AK81">
            <v>14162069</v>
          </cell>
          <cell r="AL81">
            <v>124088.45</v>
          </cell>
          <cell r="AM81">
            <v>150593.43</v>
          </cell>
          <cell r="AN81">
            <v>846477.71</v>
          </cell>
          <cell r="AO81">
            <v>666148.32999999996</v>
          </cell>
          <cell r="AP81">
            <v>296481.13</v>
          </cell>
          <cell r="AQ81">
            <v>89934.37</v>
          </cell>
          <cell r="AR81">
            <v>954829.41</v>
          </cell>
          <cell r="AS81">
            <v>255299.02</v>
          </cell>
          <cell r="AT81">
            <v>233711.8</v>
          </cell>
          <cell r="AU81">
            <v>845829.77</v>
          </cell>
          <cell r="AV81">
            <v>152287.96</v>
          </cell>
          <cell r="AW81">
            <v>266546.76</v>
          </cell>
          <cell r="AX81">
            <v>316115.46000000002</v>
          </cell>
          <cell r="AY81">
            <v>45057</v>
          </cell>
          <cell r="AZ81">
            <v>93640.71</v>
          </cell>
          <cell r="BA81">
            <v>4083238.77</v>
          </cell>
          <cell r="BB81">
            <v>361479.98</v>
          </cell>
          <cell r="BC81">
            <v>8124256.1699999999</v>
          </cell>
          <cell r="BD81">
            <v>837896.53</v>
          </cell>
          <cell r="BE81">
            <v>109709.75</v>
          </cell>
          <cell r="BF81">
            <v>79323.94</v>
          </cell>
          <cell r="BG81">
            <v>2379783.06</v>
          </cell>
          <cell r="BH81">
            <v>100411.66</v>
          </cell>
          <cell r="BI81">
            <v>60933.01</v>
          </cell>
          <cell r="BJ81">
            <v>61073.24</v>
          </cell>
          <cell r="BK81">
            <v>184339.99</v>
          </cell>
          <cell r="BL81">
            <v>8035083.5800000001</v>
          </cell>
          <cell r="BM81">
            <v>291962.28999999998</v>
          </cell>
          <cell r="BN81">
            <v>326958.95</v>
          </cell>
          <cell r="BO81">
            <v>492681.22</v>
          </cell>
          <cell r="BP81">
            <v>333771.53000000003</v>
          </cell>
          <cell r="BQ81">
            <v>315575.46000000002</v>
          </cell>
          <cell r="BR81">
            <v>21231008.09</v>
          </cell>
          <cell r="BS81">
            <v>291034.28999999998</v>
          </cell>
          <cell r="BT81">
            <v>286523.21000000002</v>
          </cell>
          <cell r="BU81">
            <v>1993148.15</v>
          </cell>
          <cell r="BV81">
            <v>70159.03</v>
          </cell>
          <cell r="BW81">
            <v>231406.71</v>
          </cell>
          <cell r="BX81">
            <v>525080.52</v>
          </cell>
          <cell r="BY81">
            <v>191272.23</v>
          </cell>
          <cell r="BZ81">
            <v>107091.5</v>
          </cell>
          <cell r="CA81">
            <v>226439.14</v>
          </cell>
          <cell r="CB81">
            <v>577572.94999999995</v>
          </cell>
          <cell r="CC81">
            <v>435335.23</v>
          </cell>
          <cell r="CD81">
            <v>122241.64</v>
          </cell>
          <cell r="CE81">
            <v>499886.26</v>
          </cell>
          <cell r="CF81">
            <v>178766.98</v>
          </cell>
          <cell r="CG81">
            <v>101739.9</v>
          </cell>
          <cell r="CH81">
            <v>116664.74</v>
          </cell>
          <cell r="CI81">
            <v>135969.51999999999</v>
          </cell>
          <cell r="CJ81">
            <v>998921.06</v>
          </cell>
          <cell r="CK81">
            <v>190381.11</v>
          </cell>
          <cell r="CL81">
            <v>29085.02</v>
          </cell>
        </row>
        <row r="82">
          <cell r="A82">
            <v>1102050194.5009999</v>
          </cell>
          <cell r="B82" t="str">
            <v>ลูกหนี้ค่ารักษา - แรงงานต่างด้าว OP</v>
          </cell>
          <cell r="C82">
            <v>0</v>
          </cell>
          <cell r="D82">
            <v>3918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588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>
            <v>1102050194.5020001</v>
          </cell>
          <cell r="B83" t="str">
            <v>ลูกหนี้ค่ารักษา - แรงงานต่างด้าว IP</v>
          </cell>
          <cell r="C83">
            <v>0</v>
          </cell>
          <cell r="D83">
            <v>51287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1102050194.503</v>
          </cell>
          <cell r="B84" t="str">
            <v>ลูกหนี้ค่ารักษา - แรงงานต่างด้าว OP นอก CUP</v>
          </cell>
          <cell r="C84">
            <v>458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85284.5</v>
          </cell>
          <cell r="P84">
            <v>0</v>
          </cell>
          <cell r="Q84">
            <v>0</v>
          </cell>
          <cell r="R84">
            <v>2993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127331.44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1484</v>
          </cell>
          <cell r="AG84">
            <v>4724</v>
          </cell>
          <cell r="AH84">
            <v>25895</v>
          </cell>
          <cell r="AI84">
            <v>14052</v>
          </cell>
          <cell r="AJ84">
            <v>12208</v>
          </cell>
          <cell r="AK84">
            <v>144778.6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329</v>
          </cell>
          <cell r="AV84">
            <v>0</v>
          </cell>
          <cell r="AW84">
            <v>1180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25700</v>
          </cell>
          <cell r="BD84">
            <v>0</v>
          </cell>
          <cell r="BE84">
            <v>0</v>
          </cell>
          <cell r="BF84">
            <v>0</v>
          </cell>
          <cell r="BG84">
            <v>39229</v>
          </cell>
          <cell r="BH84">
            <v>0</v>
          </cell>
          <cell r="BI84">
            <v>11900</v>
          </cell>
          <cell r="BJ84">
            <v>0</v>
          </cell>
          <cell r="BK84">
            <v>94265</v>
          </cell>
          <cell r="BL84">
            <v>41274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151702.1</v>
          </cell>
          <cell r="BS84">
            <v>0</v>
          </cell>
          <cell r="BT84">
            <v>0</v>
          </cell>
          <cell r="BU84">
            <v>2961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1232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A85">
            <v>1102050194.5039999</v>
          </cell>
          <cell r="B85" t="str">
            <v>ลูกหนี้ค่ารักษา - แรงงานต่างด้าว IP นอก CUP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5542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308299.11</v>
          </cell>
          <cell r="P85">
            <v>0</v>
          </cell>
          <cell r="Q85">
            <v>0</v>
          </cell>
          <cell r="R85">
            <v>1646.8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422367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17224</v>
          </cell>
          <cell r="AG85">
            <v>21091</v>
          </cell>
          <cell r="AH85">
            <v>80273</v>
          </cell>
          <cell r="AI85">
            <v>8173</v>
          </cell>
          <cell r="AJ85">
            <v>6621</v>
          </cell>
          <cell r="AK85">
            <v>744599.4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217328.46</v>
          </cell>
          <cell r="BD85">
            <v>0</v>
          </cell>
          <cell r="BE85">
            <v>2540.5</v>
          </cell>
          <cell r="BF85">
            <v>0</v>
          </cell>
          <cell r="BG85">
            <v>78780.55</v>
          </cell>
          <cell r="BH85">
            <v>0</v>
          </cell>
          <cell r="BI85">
            <v>0</v>
          </cell>
          <cell r="BJ85">
            <v>0</v>
          </cell>
          <cell r="BK85">
            <v>5900</v>
          </cell>
          <cell r="BL85">
            <v>186878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876179.56</v>
          </cell>
          <cell r="BS85">
            <v>0</v>
          </cell>
          <cell r="BT85">
            <v>0</v>
          </cell>
          <cell r="BU85">
            <v>34776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8862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A86">
            <v>1102050194.5050001</v>
          </cell>
          <cell r="B86" t="str">
            <v>ลูกหนี้ค่ารักษา - แรงงานต่างด้าว เบิกจากส่วนกลาง OP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13106.87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2677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3486.5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A87">
            <v>1102050194.506</v>
          </cell>
          <cell r="B87" t="str">
            <v>ลูกหนี้ค่ารักษา - แรงงานต่างด้าวเบิกจากส่วนกลาง IP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17208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6489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102618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1102050194.6010001</v>
          </cell>
          <cell r="B88" t="str">
            <v>ลูกหนี้ค่ารักษา - พรบ.รถ OP</v>
          </cell>
          <cell r="C88">
            <v>1074645</v>
          </cell>
          <cell r="D88">
            <v>230817</v>
          </cell>
          <cell r="E88">
            <v>180571</v>
          </cell>
          <cell r="F88">
            <v>8807</v>
          </cell>
          <cell r="G88">
            <v>33742</v>
          </cell>
          <cell r="H88">
            <v>271235</v>
          </cell>
          <cell r="I88">
            <v>0</v>
          </cell>
          <cell r="J88">
            <v>21123.5</v>
          </cell>
          <cell r="K88">
            <v>86505</v>
          </cell>
          <cell r="L88">
            <v>7313</v>
          </cell>
          <cell r="M88">
            <v>550043.09</v>
          </cell>
          <cell r="N88">
            <v>17543.599999999999</v>
          </cell>
          <cell r="O88">
            <v>236122.5</v>
          </cell>
          <cell r="P88">
            <v>38048</v>
          </cell>
          <cell r="Q88">
            <v>51323</v>
          </cell>
          <cell r="R88">
            <v>4793</v>
          </cell>
          <cell r="S88">
            <v>16168</v>
          </cell>
          <cell r="T88">
            <v>43764</v>
          </cell>
          <cell r="U88">
            <v>71740</v>
          </cell>
          <cell r="V88">
            <v>14221</v>
          </cell>
          <cell r="W88">
            <v>221406</v>
          </cell>
          <cell r="X88">
            <v>8531</v>
          </cell>
          <cell r="Y88">
            <v>367884</v>
          </cell>
          <cell r="Z88">
            <v>57076</v>
          </cell>
          <cell r="AA88">
            <v>13831.75</v>
          </cell>
          <cell r="AB88">
            <v>42463</v>
          </cell>
          <cell r="AC88">
            <v>6333</v>
          </cell>
          <cell r="AD88">
            <v>179121</v>
          </cell>
          <cell r="AE88">
            <v>9877</v>
          </cell>
          <cell r="AF88">
            <v>22579</v>
          </cell>
          <cell r="AG88">
            <v>73261</v>
          </cell>
          <cell r="AH88">
            <v>30096</v>
          </cell>
          <cell r="AI88">
            <v>247070</v>
          </cell>
          <cell r="AJ88">
            <v>30363</v>
          </cell>
          <cell r="AK88">
            <v>551759</v>
          </cell>
          <cell r="AL88">
            <v>55623</v>
          </cell>
          <cell r="AM88">
            <v>14741</v>
          </cell>
          <cell r="AN88">
            <v>93368</v>
          </cell>
          <cell r="AO88">
            <v>76327</v>
          </cell>
          <cell r="AP88">
            <v>64519</v>
          </cell>
          <cell r="AQ88">
            <v>122738</v>
          </cell>
          <cell r="AR88">
            <v>95064.5</v>
          </cell>
          <cell r="AS88">
            <v>150952</v>
          </cell>
          <cell r="AT88">
            <v>107347</v>
          </cell>
          <cell r="AU88">
            <v>124404</v>
          </cell>
          <cell r="AV88">
            <v>8658</v>
          </cell>
          <cell r="AW88">
            <v>47512</v>
          </cell>
          <cell r="AX88">
            <v>68234</v>
          </cell>
          <cell r="AY88">
            <v>12566</v>
          </cell>
          <cell r="AZ88">
            <v>33306</v>
          </cell>
          <cell r="BA88">
            <v>287035.75</v>
          </cell>
          <cell r="BB88">
            <v>172233</v>
          </cell>
          <cell r="BC88">
            <v>245544</v>
          </cell>
          <cell r="BD88">
            <v>54948</v>
          </cell>
          <cell r="BE88">
            <v>24836</v>
          </cell>
          <cell r="BF88">
            <v>12984</v>
          </cell>
          <cell r="BG88">
            <v>52969.3</v>
          </cell>
          <cell r="BH88">
            <v>20531</v>
          </cell>
          <cell r="BI88">
            <v>83065</v>
          </cell>
          <cell r="BJ88">
            <v>33192</v>
          </cell>
          <cell r="BK88">
            <v>7050</v>
          </cell>
          <cell r="BL88">
            <v>143087</v>
          </cell>
          <cell r="BM88">
            <v>12565</v>
          </cell>
          <cell r="BN88">
            <v>14251</v>
          </cell>
          <cell r="BO88">
            <v>75384</v>
          </cell>
          <cell r="BP88">
            <v>21759</v>
          </cell>
          <cell r="BQ88">
            <v>34607</v>
          </cell>
          <cell r="BR88">
            <v>93225</v>
          </cell>
          <cell r="BS88">
            <v>29006</v>
          </cell>
          <cell r="BT88">
            <v>63507</v>
          </cell>
          <cell r="BU88">
            <v>271017</v>
          </cell>
          <cell r="BV88">
            <v>81993</v>
          </cell>
          <cell r="BW88">
            <v>42332</v>
          </cell>
          <cell r="BX88">
            <v>203181</v>
          </cell>
          <cell r="BY88">
            <v>17173</v>
          </cell>
          <cell r="BZ88">
            <v>9250</v>
          </cell>
          <cell r="CA88">
            <v>128796</v>
          </cell>
          <cell r="CB88">
            <v>82412</v>
          </cell>
          <cell r="CC88">
            <v>107727</v>
          </cell>
          <cell r="CD88">
            <v>42454</v>
          </cell>
          <cell r="CE88">
            <v>86558</v>
          </cell>
          <cell r="CF88">
            <v>11761</v>
          </cell>
          <cell r="CG88">
            <v>2909</v>
          </cell>
          <cell r="CH88">
            <v>109119</v>
          </cell>
          <cell r="CI88">
            <v>6324</v>
          </cell>
          <cell r="CJ88">
            <v>94789</v>
          </cell>
          <cell r="CK88">
            <v>17593</v>
          </cell>
          <cell r="CL88">
            <v>31583</v>
          </cell>
        </row>
        <row r="89">
          <cell r="A89">
            <v>1102050194.602</v>
          </cell>
          <cell r="B89" t="str">
            <v>ลูกหนี้ค่ารักษา - พรบ.รถ IP</v>
          </cell>
          <cell r="C89">
            <v>2221758</v>
          </cell>
          <cell r="D89">
            <v>89053</v>
          </cell>
          <cell r="E89">
            <v>67248</v>
          </cell>
          <cell r="F89">
            <v>12891</v>
          </cell>
          <cell r="G89">
            <v>4046</v>
          </cell>
          <cell r="H89">
            <v>96855</v>
          </cell>
          <cell r="I89">
            <v>28742</v>
          </cell>
          <cell r="J89">
            <v>169637</v>
          </cell>
          <cell r="K89">
            <v>62290</v>
          </cell>
          <cell r="L89">
            <v>54049</v>
          </cell>
          <cell r="M89">
            <v>435331.94</v>
          </cell>
          <cell r="N89">
            <v>1538</v>
          </cell>
          <cell r="O89">
            <v>2486208.65</v>
          </cell>
          <cell r="P89">
            <v>72396</v>
          </cell>
          <cell r="Q89">
            <v>45425</v>
          </cell>
          <cell r="R89">
            <v>173797</v>
          </cell>
          <cell r="S89">
            <v>40621</v>
          </cell>
          <cell r="T89">
            <v>64726</v>
          </cell>
          <cell r="U89">
            <v>147441</v>
          </cell>
          <cell r="V89">
            <v>39468</v>
          </cell>
          <cell r="W89">
            <v>4933454.7</v>
          </cell>
          <cell r="X89">
            <v>21292</v>
          </cell>
          <cell r="Y89">
            <v>144976</v>
          </cell>
          <cell r="Z89">
            <v>49646</v>
          </cell>
          <cell r="AA89">
            <v>21184.5</v>
          </cell>
          <cell r="AB89">
            <v>23781</v>
          </cell>
          <cell r="AC89">
            <v>24653</v>
          </cell>
          <cell r="AD89">
            <v>187464</v>
          </cell>
          <cell r="AE89">
            <v>15110</v>
          </cell>
          <cell r="AF89">
            <v>0</v>
          </cell>
          <cell r="AG89">
            <v>50290</v>
          </cell>
          <cell r="AH89">
            <v>8910</v>
          </cell>
          <cell r="AI89">
            <v>128061</v>
          </cell>
          <cell r="AJ89">
            <v>10169</v>
          </cell>
          <cell r="AK89">
            <v>14603503.25</v>
          </cell>
          <cell r="AL89">
            <v>12891</v>
          </cell>
          <cell r="AM89">
            <v>1383</v>
          </cell>
          <cell r="AN89">
            <v>66636</v>
          </cell>
          <cell r="AO89">
            <v>113606</v>
          </cell>
          <cell r="AP89">
            <v>15996</v>
          </cell>
          <cell r="AQ89">
            <v>10084</v>
          </cell>
          <cell r="AR89">
            <v>742362.85</v>
          </cell>
          <cell r="AS89">
            <v>72798</v>
          </cell>
          <cell r="AT89">
            <v>351868</v>
          </cell>
          <cell r="AU89">
            <v>124023</v>
          </cell>
          <cell r="AV89">
            <v>13976</v>
          </cell>
          <cell r="AW89">
            <v>37750</v>
          </cell>
          <cell r="AX89">
            <v>6974</v>
          </cell>
          <cell r="AY89">
            <v>13566</v>
          </cell>
          <cell r="AZ89">
            <v>25546</v>
          </cell>
          <cell r="BA89">
            <v>683857.32</v>
          </cell>
          <cell r="BB89">
            <v>34241</v>
          </cell>
          <cell r="BC89">
            <v>3784315.32</v>
          </cell>
          <cell r="BD89">
            <v>58436</v>
          </cell>
          <cell r="BE89">
            <v>44007.75</v>
          </cell>
          <cell r="BF89">
            <v>8416</v>
          </cell>
          <cell r="BG89">
            <v>622623.25</v>
          </cell>
          <cell r="BH89">
            <v>27805.5</v>
          </cell>
          <cell r="BI89">
            <v>9600</v>
          </cell>
          <cell r="BJ89">
            <v>20240</v>
          </cell>
          <cell r="BK89">
            <v>0</v>
          </cell>
          <cell r="BL89">
            <v>1733634</v>
          </cell>
          <cell r="BM89">
            <v>79145</v>
          </cell>
          <cell r="BN89">
            <v>26704</v>
          </cell>
          <cell r="BO89">
            <v>55350</v>
          </cell>
          <cell r="BP89">
            <v>22671</v>
          </cell>
          <cell r="BQ89">
            <v>18755</v>
          </cell>
          <cell r="BR89">
            <v>6587313.5</v>
          </cell>
          <cell r="BS89">
            <v>53064</v>
          </cell>
          <cell r="BT89">
            <v>52881</v>
          </cell>
          <cell r="BU89">
            <v>1201104</v>
          </cell>
          <cell r="BV89">
            <v>1725</v>
          </cell>
          <cell r="BW89">
            <v>45065</v>
          </cell>
          <cell r="BX89">
            <v>156417</v>
          </cell>
          <cell r="BY89">
            <v>6967</v>
          </cell>
          <cell r="BZ89">
            <v>6150</v>
          </cell>
          <cell r="CA89">
            <v>71952</v>
          </cell>
          <cell r="CB89">
            <v>28189</v>
          </cell>
          <cell r="CC89">
            <v>271505</v>
          </cell>
          <cell r="CD89">
            <v>48898</v>
          </cell>
          <cell r="CE89">
            <v>120576</v>
          </cell>
          <cell r="CF89">
            <v>5498</v>
          </cell>
          <cell r="CG89">
            <v>30359</v>
          </cell>
          <cell r="CH89">
            <v>51441</v>
          </cell>
          <cell r="CI89">
            <v>11303</v>
          </cell>
          <cell r="CJ89">
            <v>173115</v>
          </cell>
          <cell r="CK89">
            <v>16622</v>
          </cell>
          <cell r="CL89">
            <v>2285</v>
          </cell>
        </row>
        <row r="90">
          <cell r="A90">
            <v>1102050194.701</v>
          </cell>
          <cell r="B90" t="str">
            <v>ลูกหนี้ค่ารักษา - บุคคลที่มีปัญหาสถานะและสิทธิ OP ใน CUP</v>
          </cell>
          <cell r="C90">
            <v>0</v>
          </cell>
          <cell r="D90">
            <v>0</v>
          </cell>
          <cell r="E90">
            <v>14882</v>
          </cell>
          <cell r="F90">
            <v>0</v>
          </cell>
          <cell r="G90">
            <v>0</v>
          </cell>
          <cell r="H90">
            <v>211</v>
          </cell>
          <cell r="I90">
            <v>50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1040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>
            <v>1102050194.7019999</v>
          </cell>
          <cell r="B91" t="str">
            <v>ลูกหนี้ค่ารักษา - บุคคลที่มีปัญหาสถานะและสิทธิ OP นอก CUP</v>
          </cell>
          <cell r="C91">
            <v>505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1020</v>
          </cell>
          <cell r="N91">
            <v>0</v>
          </cell>
          <cell r="O91">
            <v>9995</v>
          </cell>
          <cell r="P91">
            <v>317</v>
          </cell>
          <cell r="Q91">
            <v>0</v>
          </cell>
          <cell r="R91">
            <v>0</v>
          </cell>
          <cell r="S91">
            <v>11350</v>
          </cell>
          <cell r="T91">
            <v>0</v>
          </cell>
          <cell r="U91">
            <v>0</v>
          </cell>
          <cell r="V91">
            <v>0</v>
          </cell>
          <cell r="W91">
            <v>1956018.71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289581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1073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35020.949999999997</v>
          </cell>
          <cell r="BD91">
            <v>0</v>
          </cell>
          <cell r="BE91">
            <v>854</v>
          </cell>
          <cell r="BF91">
            <v>0</v>
          </cell>
          <cell r="BG91">
            <v>92232.5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102140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2235</v>
          </cell>
          <cell r="CK91">
            <v>0</v>
          </cell>
          <cell r="CL91">
            <v>0</v>
          </cell>
        </row>
        <row r="92">
          <cell r="A92">
            <v>1102050194.7030001</v>
          </cell>
          <cell r="B92" t="str">
            <v>ลูกหนี้ค่ารักษาบุคคลที่มีปัญหาสถานะและสิทธิ  - เบิกจากส่วนกลาง OP</v>
          </cell>
          <cell r="C92">
            <v>279049</v>
          </cell>
          <cell r="D92">
            <v>0</v>
          </cell>
          <cell r="E92">
            <v>0</v>
          </cell>
          <cell r="F92">
            <v>185366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2891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483645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3370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120</v>
          </cell>
          <cell r="BB92">
            <v>1053</v>
          </cell>
          <cell r="BC92">
            <v>1820</v>
          </cell>
          <cell r="BD92">
            <v>0</v>
          </cell>
          <cell r="BE92">
            <v>0</v>
          </cell>
          <cell r="BF92">
            <v>0</v>
          </cell>
          <cell r="BG92">
            <v>333196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2666339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>
            <v>1102050194.704</v>
          </cell>
          <cell r="B93" t="str">
            <v>ลูกหนี้ค่ารักษาบุคคลที่มีปัญหาสถานะและสิทธิ  - เบิกจากส่วนกลาง IP</v>
          </cell>
          <cell r="C93">
            <v>521015</v>
          </cell>
          <cell r="D93">
            <v>0</v>
          </cell>
          <cell r="E93">
            <v>56699</v>
          </cell>
          <cell r="F93">
            <v>37325</v>
          </cell>
          <cell r="G93">
            <v>0</v>
          </cell>
          <cell r="H93">
            <v>0</v>
          </cell>
          <cell r="I93">
            <v>27774.23</v>
          </cell>
          <cell r="J93">
            <v>0</v>
          </cell>
          <cell r="K93">
            <v>0</v>
          </cell>
          <cell r="L93">
            <v>0</v>
          </cell>
          <cell r="M93">
            <v>175376.01</v>
          </cell>
          <cell r="N93">
            <v>0</v>
          </cell>
          <cell r="O93">
            <v>19423.7</v>
          </cell>
          <cell r="P93">
            <v>0</v>
          </cell>
          <cell r="Q93">
            <v>0</v>
          </cell>
          <cell r="R93">
            <v>23260</v>
          </cell>
          <cell r="S93">
            <v>0</v>
          </cell>
          <cell r="T93">
            <v>1514</v>
          </cell>
          <cell r="U93">
            <v>0</v>
          </cell>
          <cell r="V93">
            <v>21644</v>
          </cell>
          <cell r="W93">
            <v>726331.66</v>
          </cell>
          <cell r="X93">
            <v>3135</v>
          </cell>
          <cell r="Y93">
            <v>440308.76</v>
          </cell>
          <cell r="Z93">
            <v>88173.59</v>
          </cell>
          <cell r="AA93">
            <v>230273</v>
          </cell>
          <cell r="AB93">
            <v>120167</v>
          </cell>
          <cell r="AC93">
            <v>666431</v>
          </cell>
          <cell r="AD93">
            <v>15433</v>
          </cell>
          <cell r="AE93">
            <v>0</v>
          </cell>
          <cell r="AF93">
            <v>0</v>
          </cell>
          <cell r="AG93">
            <v>164059</v>
          </cell>
          <cell r="AH93">
            <v>32142</v>
          </cell>
          <cell r="AI93">
            <v>0</v>
          </cell>
          <cell r="AJ93">
            <v>0</v>
          </cell>
          <cell r="AK93">
            <v>521999</v>
          </cell>
          <cell r="AL93">
            <v>0</v>
          </cell>
          <cell r="AM93">
            <v>0</v>
          </cell>
          <cell r="AN93">
            <v>0</v>
          </cell>
          <cell r="AO93">
            <v>14057</v>
          </cell>
          <cell r="AP93">
            <v>8966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4839</v>
          </cell>
          <cell r="AX93">
            <v>10936</v>
          </cell>
          <cell r="AY93">
            <v>0</v>
          </cell>
          <cell r="AZ93">
            <v>0</v>
          </cell>
          <cell r="BA93">
            <v>64194.25</v>
          </cell>
          <cell r="BB93">
            <v>0</v>
          </cell>
          <cell r="BC93">
            <v>1179823.5</v>
          </cell>
          <cell r="BD93">
            <v>61894</v>
          </cell>
          <cell r="BE93">
            <v>47361.5</v>
          </cell>
          <cell r="BF93">
            <v>31079.32</v>
          </cell>
          <cell r="BG93">
            <v>933361.45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2600288</v>
          </cell>
          <cell r="BS93">
            <v>0</v>
          </cell>
          <cell r="BT93">
            <v>0</v>
          </cell>
          <cell r="BU93">
            <v>184209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8904</v>
          </cell>
          <cell r="CC93">
            <v>9962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A94">
            <v>1102050194.8010001</v>
          </cell>
          <cell r="B94" t="str">
            <v>ลูกหนี้ค่ารักษา - เบิกจ่ายตรง อปท. OP</v>
          </cell>
          <cell r="C94">
            <v>1678225.36</v>
          </cell>
          <cell r="D94">
            <v>392359</v>
          </cell>
          <cell r="E94">
            <v>96080</v>
          </cell>
          <cell r="F94">
            <v>59039.29</v>
          </cell>
          <cell r="G94">
            <v>196055.94</v>
          </cell>
          <cell r="H94">
            <v>783547.6</v>
          </cell>
          <cell r="I94">
            <v>138940.01999999999</v>
          </cell>
          <cell r="J94">
            <v>271986.75</v>
          </cell>
          <cell r="K94">
            <v>177563</v>
          </cell>
          <cell r="L94">
            <v>85245.67</v>
          </cell>
          <cell r="M94">
            <v>259029.15</v>
          </cell>
          <cell r="N94">
            <v>38949.15</v>
          </cell>
          <cell r="O94">
            <v>567475.5</v>
          </cell>
          <cell r="P94">
            <v>98128.31</v>
          </cell>
          <cell r="Q94">
            <v>100838</v>
          </cell>
          <cell r="R94">
            <v>46567.48</v>
          </cell>
          <cell r="S94">
            <v>110411</v>
          </cell>
          <cell r="T94">
            <v>55450</v>
          </cell>
          <cell r="U94">
            <v>140171.5</v>
          </cell>
          <cell r="V94">
            <v>39062</v>
          </cell>
          <cell r="W94">
            <v>1561141.97</v>
          </cell>
          <cell r="X94">
            <v>66127</v>
          </cell>
          <cell r="Y94">
            <v>488227.17</v>
          </cell>
          <cell r="Z94">
            <v>49930</v>
          </cell>
          <cell r="AA94">
            <v>62980</v>
          </cell>
          <cell r="AB94">
            <v>68774.5</v>
          </cell>
          <cell r="AC94">
            <v>149106</v>
          </cell>
          <cell r="AD94">
            <v>524355</v>
          </cell>
          <cell r="AE94">
            <v>57292</v>
          </cell>
          <cell r="AF94">
            <v>41775</v>
          </cell>
          <cell r="AG94">
            <v>31529.54</v>
          </cell>
          <cell r="AH94">
            <v>187173</v>
          </cell>
          <cell r="AI94">
            <v>102753</v>
          </cell>
          <cell r="AJ94">
            <v>113505.5</v>
          </cell>
          <cell r="AK94">
            <v>4174266</v>
          </cell>
          <cell r="AL94">
            <v>73010</v>
          </cell>
          <cell r="AM94">
            <v>109220.56</v>
          </cell>
          <cell r="AN94">
            <v>253676</v>
          </cell>
          <cell r="AO94">
            <v>153525</v>
          </cell>
          <cell r="AP94">
            <v>116924</v>
          </cell>
          <cell r="AQ94">
            <v>48958</v>
          </cell>
          <cell r="AR94">
            <v>100657</v>
          </cell>
          <cell r="AS94">
            <v>100299</v>
          </cell>
          <cell r="AT94">
            <v>1080433.55</v>
          </cell>
          <cell r="AU94">
            <v>312997</v>
          </cell>
          <cell r="AV94">
            <v>25364</v>
          </cell>
          <cell r="AW94">
            <v>79254</v>
          </cell>
          <cell r="AX94">
            <v>110066.59</v>
          </cell>
          <cell r="AY94">
            <v>88513</v>
          </cell>
          <cell r="AZ94">
            <v>46765</v>
          </cell>
          <cell r="BA94">
            <v>914052.1</v>
          </cell>
          <cell r="BB94">
            <v>85286.13</v>
          </cell>
          <cell r="BC94">
            <v>2268043.15</v>
          </cell>
          <cell r="BD94">
            <v>192624</v>
          </cell>
          <cell r="BE94">
            <v>62563</v>
          </cell>
          <cell r="BF94">
            <v>29168.02</v>
          </cell>
          <cell r="BG94">
            <v>768512.5</v>
          </cell>
          <cell r="BH94">
            <v>20683</v>
          </cell>
          <cell r="BI94">
            <v>15962</v>
          </cell>
          <cell r="BJ94">
            <v>56271</v>
          </cell>
          <cell r="BK94">
            <v>45763.75</v>
          </cell>
          <cell r="BL94">
            <v>1400980.55</v>
          </cell>
          <cell r="BM94">
            <v>97920</v>
          </cell>
          <cell r="BN94">
            <v>83545</v>
          </cell>
          <cell r="BO94">
            <v>210737</v>
          </cell>
          <cell r="BP94">
            <v>180109</v>
          </cell>
          <cell r="BQ94">
            <v>142430</v>
          </cell>
          <cell r="BR94">
            <v>4025926</v>
          </cell>
          <cell r="BS94">
            <v>190147.25</v>
          </cell>
          <cell r="BT94">
            <v>112819.23</v>
          </cell>
          <cell r="BU94">
            <v>728223</v>
          </cell>
          <cell r="BV94">
            <v>42083.59</v>
          </cell>
          <cell r="BW94">
            <v>56309</v>
          </cell>
          <cell r="BX94">
            <v>209501.25</v>
          </cell>
          <cell r="BY94">
            <v>34376.5</v>
          </cell>
          <cell r="BZ94">
            <v>64192</v>
          </cell>
          <cell r="CA94">
            <v>96527</v>
          </cell>
          <cell r="CB94">
            <v>75314</v>
          </cell>
          <cell r="CC94">
            <v>270628.75</v>
          </cell>
          <cell r="CD94">
            <v>70540</v>
          </cell>
          <cell r="CE94">
            <v>204290</v>
          </cell>
          <cell r="CF94">
            <v>39521</v>
          </cell>
          <cell r="CG94">
            <v>23323</v>
          </cell>
          <cell r="CH94">
            <v>29379</v>
          </cell>
          <cell r="CI94">
            <v>24015</v>
          </cell>
          <cell r="CJ94">
            <v>304827.5</v>
          </cell>
          <cell r="CK94">
            <v>76330</v>
          </cell>
          <cell r="CL94">
            <v>10016.799999999999</v>
          </cell>
        </row>
        <row r="95">
          <cell r="A95">
            <v>1102050194.802</v>
          </cell>
          <cell r="B95" t="str">
            <v>ลูกหนี้ค่ารักษา - เบิกจ่ายตรง อปท. IP</v>
          </cell>
          <cell r="C95">
            <v>2582929.73</v>
          </cell>
          <cell r="D95">
            <v>32096.7</v>
          </cell>
          <cell r="E95">
            <v>18171</v>
          </cell>
          <cell r="F95">
            <v>50898.77</v>
          </cell>
          <cell r="G95">
            <v>0</v>
          </cell>
          <cell r="H95">
            <v>60001.15</v>
          </cell>
          <cell r="I95">
            <v>0</v>
          </cell>
          <cell r="J95">
            <v>35299.25</v>
          </cell>
          <cell r="K95">
            <v>25329.06</v>
          </cell>
          <cell r="L95">
            <v>31084.73</v>
          </cell>
          <cell r="M95">
            <v>68386.259999999995</v>
          </cell>
          <cell r="N95">
            <v>25090.29</v>
          </cell>
          <cell r="O95">
            <v>258328.6</v>
          </cell>
          <cell r="P95">
            <v>12294.19</v>
          </cell>
          <cell r="Q95">
            <v>46520.1</v>
          </cell>
          <cell r="R95">
            <v>501137.9</v>
          </cell>
          <cell r="S95">
            <v>0</v>
          </cell>
          <cell r="T95">
            <v>27131</v>
          </cell>
          <cell r="U95">
            <v>173573.09</v>
          </cell>
          <cell r="V95">
            <v>48963.85</v>
          </cell>
          <cell r="W95">
            <v>1699844.4</v>
          </cell>
          <cell r="X95">
            <v>37004</v>
          </cell>
          <cell r="Y95">
            <v>120300.05</v>
          </cell>
          <cell r="Z95">
            <v>38079</v>
          </cell>
          <cell r="AA95">
            <v>26990.21</v>
          </cell>
          <cell r="AB95">
            <v>37623.480000000003</v>
          </cell>
          <cell r="AC95">
            <v>14245</v>
          </cell>
          <cell r="AD95">
            <v>100168.37</v>
          </cell>
          <cell r="AE95">
            <v>4262.05</v>
          </cell>
          <cell r="AF95">
            <v>44548.91</v>
          </cell>
          <cell r="AG95">
            <v>3971</v>
          </cell>
          <cell r="AH95">
            <v>33655</v>
          </cell>
          <cell r="AI95">
            <v>19336.79</v>
          </cell>
          <cell r="AJ95">
            <v>48915.93</v>
          </cell>
          <cell r="AK95">
            <v>2306443.58</v>
          </cell>
          <cell r="AL95">
            <v>35668</v>
          </cell>
          <cell r="AM95">
            <v>45209.1</v>
          </cell>
          <cell r="AN95">
            <v>132773.5</v>
          </cell>
          <cell r="AO95">
            <v>92524.12</v>
          </cell>
          <cell r="AP95">
            <v>12570</v>
          </cell>
          <cell r="AQ95">
            <v>27749</v>
          </cell>
          <cell r="AR95">
            <v>203340.69</v>
          </cell>
          <cell r="AS95">
            <v>25911</v>
          </cell>
          <cell r="AT95">
            <v>31432.46</v>
          </cell>
          <cell r="AU95">
            <v>43263</v>
          </cell>
          <cell r="AV95">
            <v>27084.25</v>
          </cell>
          <cell r="AW95">
            <v>23343.73</v>
          </cell>
          <cell r="AX95">
            <v>30699.5</v>
          </cell>
          <cell r="AY95">
            <v>2878</v>
          </cell>
          <cell r="AZ95">
            <v>10747</v>
          </cell>
          <cell r="BA95">
            <v>455014.62</v>
          </cell>
          <cell r="BB95">
            <v>17006.43</v>
          </cell>
          <cell r="BC95">
            <v>2249590.1</v>
          </cell>
          <cell r="BD95">
            <v>130066.01</v>
          </cell>
          <cell r="BE95">
            <v>20362.78</v>
          </cell>
          <cell r="BF95">
            <v>23126</v>
          </cell>
          <cell r="BG95">
            <v>1004342.3</v>
          </cell>
          <cell r="BH95">
            <v>14289</v>
          </cell>
          <cell r="BI95">
            <v>53942.31</v>
          </cell>
          <cell r="BJ95">
            <v>19720.36</v>
          </cell>
          <cell r="BK95">
            <v>40199.42</v>
          </cell>
          <cell r="BL95">
            <v>869250.25</v>
          </cell>
          <cell r="BM95">
            <v>15171.41</v>
          </cell>
          <cell r="BN95">
            <v>119573.05</v>
          </cell>
          <cell r="BO95">
            <v>181841.1</v>
          </cell>
          <cell r="BP95">
            <v>48828.59</v>
          </cell>
          <cell r="BQ95">
            <v>11517.55</v>
          </cell>
          <cell r="BR95">
            <v>6525504.1500000004</v>
          </cell>
          <cell r="BS95">
            <v>86743</v>
          </cell>
          <cell r="BT95">
            <v>15598.37</v>
          </cell>
          <cell r="BU95">
            <v>102855.44</v>
          </cell>
          <cell r="BV95">
            <v>12935.41</v>
          </cell>
          <cell r="BW95">
            <v>29599.55</v>
          </cell>
          <cell r="BX95">
            <v>66021.460000000006</v>
          </cell>
          <cell r="BY95">
            <v>45853.87</v>
          </cell>
          <cell r="BZ95">
            <v>35325.35</v>
          </cell>
          <cell r="CA95">
            <v>28362.05</v>
          </cell>
          <cell r="CB95">
            <v>15698.08</v>
          </cell>
          <cell r="CC95">
            <v>80369.37</v>
          </cell>
          <cell r="CD95">
            <v>21835</v>
          </cell>
          <cell r="CE95">
            <v>75566.5</v>
          </cell>
          <cell r="CF95">
            <v>11701.85</v>
          </cell>
          <cell r="CG95">
            <v>13300</v>
          </cell>
          <cell r="CH95">
            <v>21691.47</v>
          </cell>
          <cell r="CI95">
            <v>38905.019999999997</v>
          </cell>
          <cell r="CJ95">
            <v>62502.85</v>
          </cell>
          <cell r="CK95">
            <v>52787</v>
          </cell>
          <cell r="CL95">
            <v>3514</v>
          </cell>
        </row>
        <row r="96">
          <cell r="A96">
            <v>1102050194.803</v>
          </cell>
          <cell r="B96" t="str">
            <v>ลูกหนี้ค่ารักษา - เบิกจ่ายตรง อปท.รูปแบบพิเศษ OP</v>
          </cell>
          <cell r="C96">
            <v>0</v>
          </cell>
          <cell r="D96">
            <v>213699</v>
          </cell>
          <cell r="E96">
            <v>34194</v>
          </cell>
          <cell r="F96">
            <v>22848</v>
          </cell>
          <cell r="G96">
            <v>5209</v>
          </cell>
          <cell r="H96">
            <v>23585</v>
          </cell>
          <cell r="I96">
            <v>0</v>
          </cell>
          <cell r="J96">
            <v>22538.75</v>
          </cell>
          <cell r="K96">
            <v>4293</v>
          </cell>
          <cell r="L96">
            <v>0</v>
          </cell>
          <cell r="M96">
            <v>38246.5</v>
          </cell>
          <cell r="N96">
            <v>0</v>
          </cell>
          <cell r="O96">
            <v>507590.25</v>
          </cell>
          <cell r="P96">
            <v>59997.18</v>
          </cell>
          <cell r="Q96">
            <v>0</v>
          </cell>
          <cell r="R96">
            <v>39628</v>
          </cell>
          <cell r="S96">
            <v>54016</v>
          </cell>
          <cell r="T96">
            <v>9776</v>
          </cell>
          <cell r="U96">
            <v>9013.5</v>
          </cell>
          <cell r="V96">
            <v>3714</v>
          </cell>
          <cell r="W96">
            <v>104711.46</v>
          </cell>
          <cell r="X96">
            <v>0</v>
          </cell>
          <cell r="Y96">
            <v>0</v>
          </cell>
          <cell r="Z96">
            <v>19465</v>
          </cell>
          <cell r="AA96">
            <v>821</v>
          </cell>
          <cell r="AB96">
            <v>4326</v>
          </cell>
          <cell r="AC96">
            <v>16100</v>
          </cell>
          <cell r="AD96">
            <v>67017</v>
          </cell>
          <cell r="AE96">
            <v>0</v>
          </cell>
          <cell r="AF96">
            <v>16985</v>
          </cell>
          <cell r="AG96">
            <v>0</v>
          </cell>
          <cell r="AH96">
            <v>52358</v>
          </cell>
          <cell r="AI96">
            <v>0</v>
          </cell>
          <cell r="AJ96">
            <v>0</v>
          </cell>
          <cell r="AK96">
            <v>306796.5</v>
          </cell>
          <cell r="AL96">
            <v>0</v>
          </cell>
          <cell r="AM96">
            <v>18714</v>
          </cell>
          <cell r="AN96">
            <v>17674</v>
          </cell>
          <cell r="AO96">
            <v>0</v>
          </cell>
          <cell r="AP96">
            <v>0</v>
          </cell>
          <cell r="AQ96">
            <v>0</v>
          </cell>
          <cell r="AR96">
            <v>245113.25</v>
          </cell>
          <cell r="AS96">
            <v>0</v>
          </cell>
          <cell r="AT96">
            <v>33645</v>
          </cell>
          <cell r="AU96">
            <v>56677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262986.25</v>
          </cell>
          <cell r="BB96">
            <v>0</v>
          </cell>
          <cell r="BC96">
            <v>182440.25</v>
          </cell>
          <cell r="BD96">
            <v>27446</v>
          </cell>
          <cell r="BE96">
            <v>0</v>
          </cell>
          <cell r="BF96">
            <v>0</v>
          </cell>
          <cell r="BG96">
            <v>108990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16526</v>
          </cell>
          <cell r="BN96">
            <v>0</v>
          </cell>
          <cell r="BO96">
            <v>19893</v>
          </cell>
          <cell r="BP96">
            <v>120037</v>
          </cell>
          <cell r="BQ96">
            <v>24830</v>
          </cell>
          <cell r="BR96">
            <v>35209</v>
          </cell>
          <cell r="BS96">
            <v>0</v>
          </cell>
          <cell r="BT96">
            <v>0</v>
          </cell>
          <cell r="BU96">
            <v>360048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113669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980</v>
          </cell>
          <cell r="CL96">
            <v>0</v>
          </cell>
        </row>
        <row r="97">
          <cell r="A97">
            <v>1102050194.8039999</v>
          </cell>
          <cell r="B97" t="str">
            <v>ลูกหนี้ค่ารักษา - เบิกจ่ายตรงอปท.รูปแบบพิเศษ IP</v>
          </cell>
          <cell r="C97">
            <v>0</v>
          </cell>
          <cell r="D97">
            <v>31824</v>
          </cell>
          <cell r="E97">
            <v>4716</v>
          </cell>
          <cell r="F97">
            <v>17444</v>
          </cell>
          <cell r="G97">
            <v>401</v>
          </cell>
          <cell r="H97">
            <v>1840</v>
          </cell>
          <cell r="I97">
            <v>4950.5</v>
          </cell>
          <cell r="J97">
            <v>8305</v>
          </cell>
          <cell r="K97">
            <v>0</v>
          </cell>
          <cell r="L97">
            <v>0</v>
          </cell>
          <cell r="M97">
            <v>27484.82</v>
          </cell>
          <cell r="N97">
            <v>0</v>
          </cell>
          <cell r="O97">
            <v>136436.70000000001</v>
          </cell>
          <cell r="P97">
            <v>26600.1</v>
          </cell>
          <cell r="Q97">
            <v>16628</v>
          </cell>
          <cell r="R97">
            <v>104293.75999999999</v>
          </cell>
          <cell r="S97">
            <v>18890</v>
          </cell>
          <cell r="T97">
            <v>29010</v>
          </cell>
          <cell r="U97">
            <v>23145.45</v>
          </cell>
          <cell r="V97">
            <v>1433</v>
          </cell>
          <cell r="W97">
            <v>149492.04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10960</v>
          </cell>
          <cell r="AD97">
            <v>45883</v>
          </cell>
          <cell r="AE97">
            <v>0</v>
          </cell>
          <cell r="AF97">
            <v>66679</v>
          </cell>
          <cell r="AG97">
            <v>4534</v>
          </cell>
          <cell r="AH97">
            <v>7653</v>
          </cell>
          <cell r="AI97">
            <v>0</v>
          </cell>
          <cell r="AJ97">
            <v>0</v>
          </cell>
          <cell r="AK97">
            <v>395322.75</v>
          </cell>
          <cell r="AL97">
            <v>0</v>
          </cell>
          <cell r="AM97">
            <v>0</v>
          </cell>
          <cell r="AN97">
            <v>14400</v>
          </cell>
          <cell r="AO97">
            <v>0</v>
          </cell>
          <cell r="AP97">
            <v>0</v>
          </cell>
          <cell r="AQ97">
            <v>36906</v>
          </cell>
          <cell r="AR97">
            <v>198539.02</v>
          </cell>
          <cell r="AS97">
            <v>0</v>
          </cell>
          <cell r="AT97">
            <v>13884</v>
          </cell>
          <cell r="AU97">
            <v>31416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144526.47</v>
          </cell>
          <cell r="BB97">
            <v>0</v>
          </cell>
          <cell r="BC97">
            <v>107423.75</v>
          </cell>
          <cell r="BD97">
            <v>117107</v>
          </cell>
          <cell r="BE97">
            <v>0</v>
          </cell>
          <cell r="BF97">
            <v>0</v>
          </cell>
          <cell r="BG97">
            <v>19651.25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82142.570000000007</v>
          </cell>
          <cell r="BM97">
            <v>4083</v>
          </cell>
          <cell r="BN97">
            <v>0</v>
          </cell>
          <cell r="BO97">
            <v>0</v>
          </cell>
          <cell r="BP97">
            <v>57905</v>
          </cell>
          <cell r="BQ97">
            <v>20093</v>
          </cell>
          <cell r="BR97">
            <v>0</v>
          </cell>
          <cell r="BS97">
            <v>0</v>
          </cell>
          <cell r="BT97">
            <v>0</v>
          </cell>
          <cell r="BU97">
            <v>457481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24440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30161</v>
          </cell>
          <cell r="CK97">
            <v>25773</v>
          </cell>
          <cell r="CL97">
            <v>0</v>
          </cell>
        </row>
        <row r="98">
          <cell r="A98">
            <v>1103020111.1010001</v>
          </cell>
          <cell r="B98" t="str">
            <v>เงินจ่ายล่วงหน้า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>
            <v>1104010101.1010001</v>
          </cell>
          <cell r="B99" t="str">
            <v>เงินฝากประจำ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50000000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A100">
            <v>1105010101.1010001</v>
          </cell>
          <cell r="B100" t="str">
            <v>วัตถุดิบ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1687443.51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155707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42060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>
            <v>1105010102.1010001</v>
          </cell>
          <cell r="B101" t="str">
            <v>สินค้าระหว่างผลิต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94742.5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>
            <v>1105010103.1010001</v>
          </cell>
          <cell r="B102" t="str">
            <v>สินค้าสำเร็จรูป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103417.66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A103">
            <v>1105010103.102</v>
          </cell>
          <cell r="B103" t="str">
            <v>ยา</v>
          </cell>
          <cell r="C103">
            <v>11035608.640000001</v>
          </cell>
          <cell r="D103">
            <v>2427424.81</v>
          </cell>
          <cell r="E103">
            <v>1670253.23</v>
          </cell>
          <cell r="F103">
            <v>2036091.53</v>
          </cell>
          <cell r="G103">
            <v>1487308.64</v>
          </cell>
          <cell r="H103">
            <v>2425830.27</v>
          </cell>
          <cell r="I103">
            <v>5185591.6500000004</v>
          </cell>
          <cell r="J103">
            <v>4788662.6399999997</v>
          </cell>
          <cell r="K103">
            <v>1758916.92</v>
          </cell>
          <cell r="L103">
            <v>2538282.9900000002</v>
          </cell>
          <cell r="M103">
            <v>3459604.14</v>
          </cell>
          <cell r="N103">
            <v>1258204.72</v>
          </cell>
          <cell r="O103">
            <v>464167.51</v>
          </cell>
          <cell r="P103">
            <v>2230922.58</v>
          </cell>
          <cell r="Q103">
            <v>2466755.14</v>
          </cell>
          <cell r="R103">
            <v>4862813.8</v>
          </cell>
          <cell r="S103">
            <v>2080741.65</v>
          </cell>
          <cell r="T103">
            <v>2962722.06</v>
          </cell>
          <cell r="U103">
            <v>3446320.06</v>
          </cell>
          <cell r="V103">
            <v>968084.2</v>
          </cell>
          <cell r="W103">
            <v>18642053.469999999</v>
          </cell>
          <cell r="X103">
            <v>1729153.54</v>
          </cell>
          <cell r="Y103">
            <v>3698796.68</v>
          </cell>
          <cell r="Z103">
            <v>1881936.42</v>
          </cell>
          <cell r="AA103">
            <v>1103784.8999999999</v>
          </cell>
          <cell r="AB103">
            <v>1374583.92</v>
          </cell>
          <cell r="AC103">
            <v>1470504</v>
          </cell>
          <cell r="AD103">
            <v>6483287.7000000002</v>
          </cell>
          <cell r="AE103">
            <v>2362783.17</v>
          </cell>
          <cell r="AF103">
            <v>1250796.97</v>
          </cell>
          <cell r="AG103">
            <v>3087151.33</v>
          </cell>
          <cell r="AH103">
            <v>4103600.13</v>
          </cell>
          <cell r="AI103">
            <v>1371612.52</v>
          </cell>
          <cell r="AJ103">
            <v>1199896.07</v>
          </cell>
          <cell r="AK103">
            <v>94438384.519999996</v>
          </cell>
          <cell r="AL103">
            <v>2074055.6</v>
          </cell>
          <cell r="AM103">
            <v>1004553.83</v>
          </cell>
          <cell r="AN103">
            <v>9610940.1199999992</v>
          </cell>
          <cell r="AO103">
            <v>1669386.12</v>
          </cell>
          <cell r="AP103">
            <v>1653773.52</v>
          </cell>
          <cell r="AQ103">
            <v>793765.88</v>
          </cell>
          <cell r="AR103">
            <v>9024289.1999999993</v>
          </cell>
          <cell r="AS103">
            <v>1686312.63</v>
          </cell>
          <cell r="AT103">
            <v>3194488.44</v>
          </cell>
          <cell r="AU103">
            <v>4024239.95</v>
          </cell>
          <cell r="AV103">
            <v>1661600.41</v>
          </cell>
          <cell r="AW103">
            <v>766843.05</v>
          </cell>
          <cell r="AX103">
            <v>1714097.58</v>
          </cell>
          <cell r="AY103">
            <v>2659155.7999999998</v>
          </cell>
          <cell r="AZ103">
            <v>1250424.0900000001</v>
          </cell>
          <cell r="BA103">
            <v>27177239.16</v>
          </cell>
          <cell r="BB103">
            <v>1363416.96</v>
          </cell>
          <cell r="BC103">
            <v>22012109.190000001</v>
          </cell>
          <cell r="BD103">
            <v>5602122.29</v>
          </cell>
          <cell r="BE103">
            <v>2147850.58</v>
          </cell>
          <cell r="BF103">
            <v>1946873.81</v>
          </cell>
          <cell r="BG103">
            <v>6380498.2999999998</v>
          </cell>
          <cell r="BH103">
            <v>1238537.3</v>
          </cell>
          <cell r="BI103">
            <v>167582.76</v>
          </cell>
          <cell r="BJ103">
            <v>3129774.54</v>
          </cell>
          <cell r="BK103">
            <v>1129145.03</v>
          </cell>
          <cell r="BL103">
            <v>27401495.890000001</v>
          </cell>
          <cell r="BM103">
            <v>4746659.34</v>
          </cell>
          <cell r="BN103">
            <v>3635326.52</v>
          </cell>
          <cell r="BO103">
            <v>9682888.6099999994</v>
          </cell>
          <cell r="BP103">
            <v>3589073.22</v>
          </cell>
          <cell r="BQ103">
            <v>3023094.62</v>
          </cell>
          <cell r="BR103">
            <v>73643161.079999998</v>
          </cell>
          <cell r="BS103">
            <v>2952966.85</v>
          </cell>
          <cell r="BT103">
            <v>2412765.81</v>
          </cell>
          <cell r="BU103">
            <v>12975605.880000001</v>
          </cell>
          <cell r="BV103">
            <v>919283.5</v>
          </cell>
          <cell r="BW103">
            <v>2063955.69</v>
          </cell>
          <cell r="BX103">
            <v>4764448.87</v>
          </cell>
          <cell r="BY103">
            <v>1452654.05</v>
          </cell>
          <cell r="BZ103">
            <v>1879317.76</v>
          </cell>
          <cell r="CA103">
            <v>1508351.56</v>
          </cell>
          <cell r="CB103">
            <v>2376733.73</v>
          </cell>
          <cell r="CC103">
            <v>5644737.8600000003</v>
          </cell>
          <cell r="CD103">
            <v>1732136.32</v>
          </cell>
          <cell r="CE103">
            <v>4186298.06</v>
          </cell>
          <cell r="CF103">
            <v>1323668.3700000001</v>
          </cell>
          <cell r="CG103">
            <v>1127976.25</v>
          </cell>
          <cell r="CH103">
            <v>1181213.95</v>
          </cell>
          <cell r="CI103">
            <v>1313373.74</v>
          </cell>
          <cell r="CJ103">
            <v>6535488.6100000003</v>
          </cell>
          <cell r="CK103">
            <v>1279897.54</v>
          </cell>
          <cell r="CL103">
            <v>1194598.8799999999</v>
          </cell>
        </row>
        <row r="104">
          <cell r="A104">
            <v>1105010103.1029999</v>
          </cell>
          <cell r="B104" t="str">
            <v>วัสดุเภสัชกรรม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755105.81</v>
          </cell>
          <cell r="I104">
            <v>0</v>
          </cell>
          <cell r="J104">
            <v>173902.22</v>
          </cell>
          <cell r="K104">
            <v>0</v>
          </cell>
          <cell r="L104">
            <v>104505</v>
          </cell>
          <cell r="M104">
            <v>306337</v>
          </cell>
          <cell r="N104">
            <v>107612.67</v>
          </cell>
          <cell r="O104">
            <v>79497.47</v>
          </cell>
          <cell r="P104">
            <v>0</v>
          </cell>
          <cell r="Q104">
            <v>8114</v>
          </cell>
          <cell r="R104">
            <v>65800</v>
          </cell>
          <cell r="S104">
            <v>28650.34</v>
          </cell>
          <cell r="T104">
            <v>0</v>
          </cell>
          <cell r="U104">
            <v>0</v>
          </cell>
          <cell r="V104">
            <v>0</v>
          </cell>
          <cell r="W104">
            <v>5173000.07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4845.4399999999996</v>
          </cell>
          <cell r="AI104">
            <v>0</v>
          </cell>
          <cell r="AJ104">
            <v>0</v>
          </cell>
          <cell r="AK104">
            <v>45299.5</v>
          </cell>
          <cell r="AL104">
            <v>0</v>
          </cell>
          <cell r="AM104">
            <v>0</v>
          </cell>
          <cell r="AN104">
            <v>4427766.0199999996</v>
          </cell>
          <cell r="AO104">
            <v>155767</v>
          </cell>
          <cell r="AP104">
            <v>0</v>
          </cell>
          <cell r="AQ104">
            <v>0</v>
          </cell>
          <cell r="AR104">
            <v>1369834.56</v>
          </cell>
          <cell r="AS104">
            <v>201212.91</v>
          </cell>
          <cell r="AT104">
            <v>448571.69</v>
          </cell>
          <cell r="AU104">
            <v>411125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3133</v>
          </cell>
          <cell r="BB104">
            <v>0</v>
          </cell>
          <cell r="BC104">
            <v>1038375.73</v>
          </cell>
          <cell r="BD104">
            <v>81620</v>
          </cell>
          <cell r="BE104">
            <v>145818.75</v>
          </cell>
          <cell r="BF104">
            <v>21489</v>
          </cell>
          <cell r="BG104">
            <v>0</v>
          </cell>
          <cell r="BH104">
            <v>157550</v>
          </cell>
          <cell r="BI104">
            <v>0</v>
          </cell>
          <cell r="BJ104">
            <v>388671.95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1803760.11</v>
          </cell>
          <cell r="BS104">
            <v>116960</v>
          </cell>
          <cell r="BT104">
            <v>3000</v>
          </cell>
          <cell r="BU104">
            <v>16140.1</v>
          </cell>
          <cell r="BV104">
            <v>937376.53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2598.8000000000002</v>
          </cell>
          <cell r="CB104">
            <v>0</v>
          </cell>
          <cell r="CC104">
            <v>1950</v>
          </cell>
          <cell r="CD104">
            <v>132691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396432.93</v>
          </cell>
          <cell r="CJ104">
            <v>0</v>
          </cell>
          <cell r="CK104">
            <v>0</v>
          </cell>
          <cell r="CL104">
            <v>48625</v>
          </cell>
        </row>
        <row r="105">
          <cell r="A105">
            <v>1105010103.1040001</v>
          </cell>
          <cell r="B105" t="str">
            <v>วัสดุการแพทย์ทั่วไป</v>
          </cell>
          <cell r="C105">
            <v>4006785.74</v>
          </cell>
          <cell r="D105">
            <v>486311.16</v>
          </cell>
          <cell r="E105">
            <v>552903.31000000006</v>
          </cell>
          <cell r="F105">
            <v>379684.72</v>
          </cell>
          <cell r="G105">
            <v>405150.5</v>
          </cell>
          <cell r="H105">
            <v>477039.6</v>
          </cell>
          <cell r="I105">
            <v>840174.38</v>
          </cell>
          <cell r="J105">
            <v>1672945.48</v>
          </cell>
          <cell r="K105">
            <v>406643.77</v>
          </cell>
          <cell r="L105">
            <v>920810.06</v>
          </cell>
          <cell r="M105">
            <v>1900544.21</v>
          </cell>
          <cell r="N105">
            <v>330374.09999999998</v>
          </cell>
          <cell r="O105">
            <v>6060232.8399999999</v>
          </cell>
          <cell r="P105">
            <v>743881.83</v>
          </cell>
          <cell r="Q105">
            <v>409632.86</v>
          </cell>
          <cell r="R105">
            <v>1515078.82</v>
          </cell>
          <cell r="S105">
            <v>374572.5</v>
          </cell>
          <cell r="T105">
            <v>987446.28</v>
          </cell>
          <cell r="U105">
            <v>432125.03</v>
          </cell>
          <cell r="V105">
            <v>174536.48</v>
          </cell>
          <cell r="W105">
            <v>657941.06000000006</v>
          </cell>
          <cell r="X105">
            <v>388712.1</v>
          </cell>
          <cell r="Y105">
            <v>2003050.21</v>
          </cell>
          <cell r="Z105">
            <v>1254551.6399999999</v>
          </cell>
          <cell r="AA105">
            <v>423601.12</v>
          </cell>
          <cell r="AB105">
            <v>624052.57999999996</v>
          </cell>
          <cell r="AC105">
            <v>1043285.19</v>
          </cell>
          <cell r="AD105">
            <v>3524410.55</v>
          </cell>
          <cell r="AE105">
            <v>762514.39</v>
          </cell>
          <cell r="AF105">
            <v>696122.11</v>
          </cell>
          <cell r="AG105">
            <v>1270912.45</v>
          </cell>
          <cell r="AH105">
            <v>1371647.74</v>
          </cell>
          <cell r="AI105">
            <v>742904.92</v>
          </cell>
          <cell r="AJ105">
            <v>404378.32</v>
          </cell>
          <cell r="AK105">
            <v>17709575.829999998</v>
          </cell>
          <cell r="AL105">
            <v>1115724.1000000001</v>
          </cell>
          <cell r="AM105">
            <v>638610.65</v>
          </cell>
          <cell r="AN105">
            <v>1992372.12</v>
          </cell>
          <cell r="AO105">
            <v>1355122.99</v>
          </cell>
          <cell r="AP105">
            <v>573966.87</v>
          </cell>
          <cell r="AQ105">
            <v>405725.26</v>
          </cell>
          <cell r="AR105">
            <v>2088452.92</v>
          </cell>
          <cell r="AS105">
            <v>573778.16</v>
          </cell>
          <cell r="AT105">
            <v>276266.18</v>
          </cell>
          <cell r="AU105">
            <v>1888567.66</v>
          </cell>
          <cell r="AV105">
            <v>386130.95</v>
          </cell>
          <cell r="AW105">
            <v>344393.45</v>
          </cell>
          <cell r="AX105">
            <v>542668.44999999995</v>
          </cell>
          <cell r="AY105">
            <v>800233.8</v>
          </cell>
          <cell r="AZ105">
            <v>786392.91</v>
          </cell>
          <cell r="BA105">
            <v>4839626.55</v>
          </cell>
          <cell r="BB105">
            <v>543141.85</v>
          </cell>
          <cell r="BC105">
            <v>6116036.4900000002</v>
          </cell>
          <cell r="BD105">
            <v>1083582.18</v>
          </cell>
          <cell r="BE105">
            <v>527590.67000000004</v>
          </cell>
          <cell r="BF105">
            <v>766325.22</v>
          </cell>
          <cell r="BG105">
            <v>7047400.7000000002</v>
          </cell>
          <cell r="BH105">
            <v>431441.41</v>
          </cell>
          <cell r="BI105">
            <v>88600.04</v>
          </cell>
          <cell r="BJ105">
            <v>494191.32</v>
          </cell>
          <cell r="BK105">
            <v>645650.69999999995</v>
          </cell>
          <cell r="BL105">
            <v>12149345.51</v>
          </cell>
          <cell r="BM105">
            <v>807225.87</v>
          </cell>
          <cell r="BN105">
            <v>941761.56</v>
          </cell>
          <cell r="BO105">
            <v>1475841.45</v>
          </cell>
          <cell r="BP105">
            <v>2544474.9300000002</v>
          </cell>
          <cell r="BQ105">
            <v>949913.87</v>
          </cell>
          <cell r="BR105">
            <v>85806381.680000007</v>
          </cell>
          <cell r="BS105">
            <v>1299309.07</v>
          </cell>
          <cell r="BT105">
            <v>1092271.26</v>
          </cell>
          <cell r="BU105">
            <v>4873439.9400000004</v>
          </cell>
          <cell r="BV105">
            <v>80324.63</v>
          </cell>
          <cell r="BW105">
            <v>306858.7</v>
          </cell>
          <cell r="BX105">
            <v>1496415.65</v>
          </cell>
          <cell r="BY105">
            <v>724602.72</v>
          </cell>
          <cell r="BZ105">
            <v>519330.39</v>
          </cell>
          <cell r="CA105">
            <v>473649.56</v>
          </cell>
          <cell r="CB105">
            <v>692381.78</v>
          </cell>
          <cell r="CC105">
            <v>1576742.23</v>
          </cell>
          <cell r="CD105">
            <v>523172.78</v>
          </cell>
          <cell r="CE105">
            <v>2905700.27</v>
          </cell>
          <cell r="CF105">
            <v>614105.42000000004</v>
          </cell>
          <cell r="CG105">
            <v>604567.39</v>
          </cell>
          <cell r="CH105">
            <v>349708.04</v>
          </cell>
          <cell r="CI105">
            <v>749554.69</v>
          </cell>
          <cell r="CJ105">
            <v>1642953.37</v>
          </cell>
          <cell r="CK105">
            <v>483380.22</v>
          </cell>
          <cell r="CL105">
            <v>887796.37</v>
          </cell>
        </row>
        <row r="106">
          <cell r="A106">
            <v>1105010103.105</v>
          </cell>
          <cell r="B106" t="str">
            <v>วัสดุวิทยาศาสตร์และการแพทย์</v>
          </cell>
          <cell r="C106">
            <v>655478.99</v>
          </cell>
          <cell r="D106">
            <v>385913</v>
          </cell>
          <cell r="E106">
            <v>434393.8</v>
          </cell>
          <cell r="F106">
            <v>368667</v>
          </cell>
          <cell r="G106">
            <v>212905.3</v>
          </cell>
          <cell r="H106">
            <v>463282.35</v>
          </cell>
          <cell r="I106">
            <v>885342.7</v>
          </cell>
          <cell r="J106">
            <v>414405.75</v>
          </cell>
          <cell r="K106">
            <v>353471</v>
          </cell>
          <cell r="L106">
            <v>557484</v>
          </cell>
          <cell r="M106">
            <v>30000</v>
          </cell>
          <cell r="N106">
            <v>711583</v>
          </cell>
          <cell r="O106">
            <v>228347.55</v>
          </cell>
          <cell r="P106">
            <v>318432.25</v>
          </cell>
          <cell r="Q106">
            <v>481546</v>
          </cell>
          <cell r="R106">
            <v>468683</v>
          </cell>
          <cell r="S106">
            <v>458084.5</v>
          </cell>
          <cell r="T106">
            <v>91882</v>
          </cell>
          <cell r="U106">
            <v>717322</v>
          </cell>
          <cell r="V106">
            <v>163435</v>
          </cell>
          <cell r="W106">
            <v>731507.16</v>
          </cell>
          <cell r="X106">
            <v>56758.9</v>
          </cell>
          <cell r="Y106">
            <v>252583.5</v>
          </cell>
          <cell r="Z106">
            <v>477472.58</v>
          </cell>
          <cell r="AA106">
            <v>1179665.5</v>
          </cell>
          <cell r="AB106">
            <v>82528</v>
          </cell>
          <cell r="AC106">
            <v>613066.22</v>
          </cell>
          <cell r="AD106">
            <v>606265.5</v>
          </cell>
          <cell r="AE106">
            <v>181361</v>
          </cell>
          <cell r="AF106">
            <v>411649</v>
          </cell>
          <cell r="AG106">
            <v>245872</v>
          </cell>
          <cell r="AH106">
            <v>494138.03</v>
          </cell>
          <cell r="AI106">
            <v>432486.25</v>
          </cell>
          <cell r="AJ106">
            <v>599346.34</v>
          </cell>
          <cell r="AK106">
            <v>4897521.76</v>
          </cell>
          <cell r="AL106">
            <v>620423</v>
          </cell>
          <cell r="AM106">
            <v>234605</v>
          </cell>
          <cell r="AN106">
            <v>735494.59</v>
          </cell>
          <cell r="AO106">
            <v>417372.04</v>
          </cell>
          <cell r="AP106">
            <v>247038.5</v>
          </cell>
          <cell r="AQ106">
            <v>13275</v>
          </cell>
          <cell r="AR106">
            <v>422209.58</v>
          </cell>
          <cell r="AS106">
            <v>424268.58</v>
          </cell>
          <cell r="AT106">
            <v>264852.78999999998</v>
          </cell>
          <cell r="AU106">
            <v>352973.1</v>
          </cell>
          <cell r="AV106">
            <v>233953</v>
          </cell>
          <cell r="AW106">
            <v>252221.5</v>
          </cell>
          <cell r="AX106">
            <v>70867.5</v>
          </cell>
          <cell r="AY106">
            <v>448335.4</v>
          </cell>
          <cell r="AZ106">
            <v>247314.8</v>
          </cell>
          <cell r="BA106">
            <v>8039305.7000000002</v>
          </cell>
          <cell r="BB106">
            <v>581858.07999999996</v>
          </cell>
          <cell r="BC106">
            <v>2176098.54</v>
          </cell>
          <cell r="BD106">
            <v>599502.05000000005</v>
          </cell>
          <cell r="BE106">
            <v>308509</v>
          </cell>
          <cell r="BF106">
            <v>400658</v>
          </cell>
          <cell r="BG106">
            <v>174938.59</v>
          </cell>
          <cell r="BH106">
            <v>372424.5</v>
          </cell>
          <cell r="BI106">
            <v>12931.1</v>
          </cell>
          <cell r="BJ106">
            <v>649370.5</v>
          </cell>
          <cell r="BK106">
            <v>181891</v>
          </cell>
          <cell r="BL106">
            <v>4327441.4800000004</v>
          </cell>
          <cell r="BM106">
            <v>373271.8</v>
          </cell>
          <cell r="BN106">
            <v>473645.81</v>
          </cell>
          <cell r="BO106">
            <v>1186993.6000000001</v>
          </cell>
          <cell r="BP106">
            <v>101205</v>
          </cell>
          <cell r="BQ106">
            <v>757468.63</v>
          </cell>
          <cell r="BR106">
            <v>9764691.1300000008</v>
          </cell>
          <cell r="BS106">
            <v>0</v>
          </cell>
          <cell r="BT106">
            <v>595564.1</v>
          </cell>
          <cell r="BU106">
            <v>1071297.9099999999</v>
          </cell>
          <cell r="BV106">
            <v>26462.75</v>
          </cell>
          <cell r="BW106">
            <v>257958.9</v>
          </cell>
          <cell r="BX106">
            <v>588992</v>
          </cell>
          <cell r="BY106">
            <v>391913.52</v>
          </cell>
          <cell r="BZ106">
            <v>249829</v>
          </cell>
          <cell r="CA106">
            <v>395848.72</v>
          </cell>
          <cell r="CB106">
            <v>267651</v>
          </cell>
          <cell r="CC106">
            <v>635588.75</v>
          </cell>
          <cell r="CD106">
            <v>331883.40000000002</v>
          </cell>
          <cell r="CE106">
            <v>625712.29</v>
          </cell>
          <cell r="CF106">
            <v>138500</v>
          </cell>
          <cell r="CG106">
            <v>149563.29999999999</v>
          </cell>
          <cell r="CH106">
            <v>301153.88</v>
          </cell>
          <cell r="CI106">
            <v>439837.03</v>
          </cell>
          <cell r="CJ106">
            <v>816818.95</v>
          </cell>
          <cell r="CK106">
            <v>94697</v>
          </cell>
          <cell r="CL106">
            <v>378965.76000000001</v>
          </cell>
        </row>
        <row r="107">
          <cell r="A107">
            <v>1105010103.1059999</v>
          </cell>
          <cell r="B107" t="str">
            <v>วัสดุเอกซเรย์</v>
          </cell>
          <cell r="C107">
            <v>0</v>
          </cell>
          <cell r="D107">
            <v>0</v>
          </cell>
          <cell r="E107">
            <v>8350</v>
          </cell>
          <cell r="F107">
            <v>0</v>
          </cell>
          <cell r="G107">
            <v>18060</v>
          </cell>
          <cell r="H107">
            <v>41600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40257</v>
          </cell>
          <cell r="N107">
            <v>32612</v>
          </cell>
          <cell r="O107">
            <v>0</v>
          </cell>
          <cell r="P107">
            <v>23945</v>
          </cell>
          <cell r="Q107">
            <v>10900</v>
          </cell>
          <cell r="R107">
            <v>0</v>
          </cell>
          <cell r="S107">
            <v>6870</v>
          </cell>
          <cell r="T107">
            <v>0</v>
          </cell>
          <cell r="U107">
            <v>0</v>
          </cell>
          <cell r="V107">
            <v>40100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14340</v>
          </cell>
          <cell r="AB107">
            <v>20025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120350</v>
          </cell>
          <cell r="AO107">
            <v>0</v>
          </cell>
          <cell r="AP107">
            <v>17072.72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27940</v>
          </cell>
          <cell r="BA107">
            <v>495912</v>
          </cell>
          <cell r="BB107">
            <v>0</v>
          </cell>
          <cell r="BC107">
            <v>0</v>
          </cell>
          <cell r="BD107">
            <v>82200</v>
          </cell>
          <cell r="BE107">
            <v>42976</v>
          </cell>
          <cell r="BF107">
            <v>6675</v>
          </cell>
          <cell r="BG107">
            <v>0</v>
          </cell>
          <cell r="BH107">
            <v>3920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8155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29215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1210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>
            <v>1105010103.1070001</v>
          </cell>
          <cell r="B108" t="str">
            <v>วัสดุทันตกรรม</v>
          </cell>
          <cell r="C108">
            <v>1204381.3</v>
          </cell>
          <cell r="D108">
            <v>149465.89000000001</v>
          </cell>
          <cell r="E108">
            <v>130191.85</v>
          </cell>
          <cell r="F108">
            <v>149608.18</v>
          </cell>
          <cell r="G108">
            <v>58245</v>
          </cell>
          <cell r="H108">
            <v>148831.07</v>
          </cell>
          <cell r="I108">
            <v>0</v>
          </cell>
          <cell r="J108">
            <v>325938.36</v>
          </cell>
          <cell r="K108">
            <v>82727</v>
          </cell>
          <cell r="L108">
            <v>99071.11</v>
          </cell>
          <cell r="M108">
            <v>193220.32</v>
          </cell>
          <cell r="N108">
            <v>206368.58</v>
          </cell>
          <cell r="O108">
            <v>164633.43</v>
          </cell>
          <cell r="P108">
            <v>244784</v>
          </cell>
          <cell r="Q108">
            <v>260543.26</v>
          </cell>
          <cell r="R108">
            <v>309237.21000000002</v>
          </cell>
          <cell r="S108">
            <v>86993.88</v>
          </cell>
          <cell r="T108">
            <v>332044.02</v>
          </cell>
          <cell r="U108">
            <v>63405.62</v>
          </cell>
          <cell r="V108">
            <v>27350</v>
          </cell>
          <cell r="W108">
            <v>0</v>
          </cell>
          <cell r="X108">
            <v>113775.4</v>
          </cell>
          <cell r="Y108">
            <v>507493.51</v>
          </cell>
          <cell r="Z108">
            <v>84590.59</v>
          </cell>
          <cell r="AA108">
            <v>219839.65</v>
          </cell>
          <cell r="AB108">
            <v>35261</v>
          </cell>
          <cell r="AC108">
            <v>79305.22</v>
          </cell>
          <cell r="AD108">
            <v>496676.08</v>
          </cell>
          <cell r="AE108">
            <v>162577.95000000001</v>
          </cell>
          <cell r="AF108">
            <v>231993.4</v>
          </cell>
          <cell r="AG108">
            <v>117546.66</v>
          </cell>
          <cell r="AH108">
            <v>278844.26</v>
          </cell>
          <cell r="AI108">
            <v>41654.86</v>
          </cell>
          <cell r="AJ108">
            <v>241504.46</v>
          </cell>
          <cell r="AK108">
            <v>0</v>
          </cell>
          <cell r="AL108">
            <v>281074.88</v>
          </cell>
          <cell r="AM108">
            <v>0</v>
          </cell>
          <cell r="AN108">
            <v>208920.97</v>
          </cell>
          <cell r="AO108">
            <v>238701</v>
          </cell>
          <cell r="AP108">
            <v>107035.31</v>
          </cell>
          <cell r="AQ108">
            <v>23523.7</v>
          </cell>
          <cell r="AR108">
            <v>187461.23</v>
          </cell>
          <cell r="AS108">
            <v>364890.26</v>
          </cell>
          <cell r="AT108">
            <v>372331.79</v>
          </cell>
          <cell r="AU108">
            <v>134069.5</v>
          </cell>
          <cell r="AV108">
            <v>100621.94</v>
          </cell>
          <cell r="AW108">
            <v>77472.91</v>
          </cell>
          <cell r="AX108">
            <v>88146.38</v>
          </cell>
          <cell r="AY108">
            <v>99345.17</v>
          </cell>
          <cell r="AZ108">
            <v>195506.72</v>
          </cell>
          <cell r="BA108">
            <v>497028.59</v>
          </cell>
          <cell r="BB108">
            <v>14159.18</v>
          </cell>
          <cell r="BC108">
            <v>256152.1</v>
          </cell>
          <cell r="BD108">
            <v>39105</v>
          </cell>
          <cell r="BE108">
            <v>264972.74</v>
          </cell>
          <cell r="BF108">
            <v>118997</v>
          </cell>
          <cell r="BG108">
            <v>510515.6</v>
          </cell>
          <cell r="BH108">
            <v>58494</v>
          </cell>
          <cell r="BI108">
            <v>11583.17</v>
          </cell>
          <cell r="BJ108">
            <v>18820</v>
          </cell>
          <cell r="BK108">
            <v>71438</v>
          </cell>
          <cell r="BL108">
            <v>582960.61</v>
          </cell>
          <cell r="BM108">
            <v>374893.81</v>
          </cell>
          <cell r="BN108">
            <v>386234.76</v>
          </cell>
          <cell r="BO108">
            <v>553569</v>
          </cell>
          <cell r="BP108">
            <v>262197.2</v>
          </cell>
          <cell r="BQ108">
            <v>105603.3</v>
          </cell>
          <cell r="BR108">
            <v>72570.289999999994</v>
          </cell>
          <cell r="BS108">
            <v>151046.41</v>
          </cell>
          <cell r="BT108">
            <v>0</v>
          </cell>
          <cell r="BU108">
            <v>258146.08</v>
          </cell>
          <cell r="BV108">
            <v>0</v>
          </cell>
          <cell r="BW108">
            <v>149254</v>
          </cell>
          <cell r="BX108">
            <v>120740.3</v>
          </cell>
          <cell r="BY108">
            <v>189272.84</v>
          </cell>
          <cell r="BZ108">
            <v>34278</v>
          </cell>
          <cell r="CA108">
            <v>68882.880000000005</v>
          </cell>
          <cell r="CB108">
            <v>314053.09999999998</v>
          </cell>
          <cell r="CC108">
            <v>186455.23</v>
          </cell>
          <cell r="CD108">
            <v>385267.44</v>
          </cell>
          <cell r="CE108">
            <v>306065.90999999997</v>
          </cell>
          <cell r="CF108">
            <v>152550.70000000001</v>
          </cell>
          <cell r="CG108">
            <v>299352.73</v>
          </cell>
          <cell r="CH108">
            <v>31868.6</v>
          </cell>
          <cell r="CI108">
            <v>91412.800000000003</v>
          </cell>
          <cell r="CJ108">
            <v>615325.99</v>
          </cell>
          <cell r="CK108">
            <v>950</v>
          </cell>
          <cell r="CL108">
            <v>27806.240000000002</v>
          </cell>
        </row>
        <row r="109">
          <cell r="A109">
            <v>1105010103.108</v>
          </cell>
          <cell r="B109" t="str">
            <v>วัสดุบริโภค</v>
          </cell>
          <cell r="C109">
            <v>316046.11</v>
          </cell>
          <cell r="D109">
            <v>0</v>
          </cell>
          <cell r="E109">
            <v>1010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7000</v>
          </cell>
          <cell r="M109">
            <v>0</v>
          </cell>
          <cell r="N109">
            <v>0</v>
          </cell>
          <cell r="O109">
            <v>186355.31</v>
          </cell>
          <cell r="P109">
            <v>2436</v>
          </cell>
          <cell r="Q109">
            <v>3460</v>
          </cell>
          <cell r="R109">
            <v>0</v>
          </cell>
          <cell r="S109">
            <v>16210.5</v>
          </cell>
          <cell r="T109">
            <v>16482.52</v>
          </cell>
          <cell r="U109">
            <v>5190</v>
          </cell>
          <cell r="V109">
            <v>0</v>
          </cell>
          <cell r="W109">
            <v>16306.63</v>
          </cell>
          <cell r="X109">
            <v>37875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53216.800000000003</v>
          </cell>
          <cell r="AH109">
            <v>96712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31500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27289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90</v>
          </cell>
          <cell r="BI109">
            <v>0</v>
          </cell>
          <cell r="BJ109">
            <v>0</v>
          </cell>
          <cell r="BK109">
            <v>0</v>
          </cell>
          <cell r="BL109">
            <v>544125.82999999996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644602.94999999995</v>
          </cell>
          <cell r="BS109">
            <v>0</v>
          </cell>
          <cell r="BT109">
            <v>0</v>
          </cell>
          <cell r="BU109">
            <v>6620.18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1105010103.109</v>
          </cell>
          <cell r="B110" t="str">
            <v>วัสดุเครื่องแต่งกาย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246600</v>
          </cell>
          <cell r="V110">
            <v>0</v>
          </cell>
          <cell r="W110">
            <v>2400</v>
          </cell>
          <cell r="X110">
            <v>0</v>
          </cell>
          <cell r="Y110">
            <v>74000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945</v>
          </cell>
          <cell r="AN110">
            <v>0</v>
          </cell>
          <cell r="AO110">
            <v>527564</v>
          </cell>
          <cell r="AP110">
            <v>0</v>
          </cell>
          <cell r="AQ110">
            <v>0</v>
          </cell>
          <cell r="AR110">
            <v>55266.25</v>
          </cell>
          <cell r="AS110">
            <v>0</v>
          </cell>
          <cell r="AT110">
            <v>0</v>
          </cell>
          <cell r="AU110">
            <v>0</v>
          </cell>
          <cell r="AV110">
            <v>1800</v>
          </cell>
          <cell r="AW110">
            <v>200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1250</v>
          </cell>
          <cell r="BI110">
            <v>0</v>
          </cell>
          <cell r="BJ110">
            <v>112075</v>
          </cell>
          <cell r="BK110">
            <v>0</v>
          </cell>
          <cell r="BL110">
            <v>1357695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307060</v>
          </cell>
          <cell r="CB110">
            <v>1367970</v>
          </cell>
          <cell r="CC110">
            <v>0</v>
          </cell>
          <cell r="CD110">
            <v>457836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4930</v>
          </cell>
          <cell r="CL110">
            <v>0</v>
          </cell>
        </row>
        <row r="111">
          <cell r="A111">
            <v>1105010105.105</v>
          </cell>
          <cell r="B111" t="str">
            <v>วัสดุสำนักงาน</v>
          </cell>
          <cell r="C111">
            <v>852850.35</v>
          </cell>
          <cell r="D111">
            <v>225885.07</v>
          </cell>
          <cell r="E111">
            <v>196087</v>
          </cell>
          <cell r="F111">
            <v>90802.5</v>
          </cell>
          <cell r="G111">
            <v>30274.91</v>
          </cell>
          <cell r="H111">
            <v>51283</v>
          </cell>
          <cell r="I111">
            <v>93410.79</v>
          </cell>
          <cell r="J111">
            <v>276267.15000000002</v>
          </cell>
          <cell r="K111">
            <v>174250</v>
          </cell>
          <cell r="L111">
            <v>472728.33</v>
          </cell>
          <cell r="M111">
            <v>408204.66</v>
          </cell>
          <cell r="N111">
            <v>56399.43</v>
          </cell>
          <cell r="O111">
            <v>713109.34</v>
          </cell>
          <cell r="P111">
            <v>33686.75</v>
          </cell>
          <cell r="Q111">
            <v>142905.97</v>
          </cell>
          <cell r="R111">
            <v>124799</v>
          </cell>
          <cell r="S111">
            <v>311415.3</v>
          </cell>
          <cell r="T111">
            <v>129277.01</v>
          </cell>
          <cell r="U111">
            <v>400252.22</v>
          </cell>
          <cell r="V111">
            <v>26310.240000000002</v>
          </cell>
          <cell r="W111">
            <v>1092365.6299999999</v>
          </cell>
          <cell r="X111">
            <v>149225.5</v>
          </cell>
          <cell r="Y111">
            <v>545485</v>
          </cell>
          <cell r="Z111">
            <v>704932</v>
          </cell>
          <cell r="AA111">
            <v>53694</v>
          </cell>
          <cell r="AB111">
            <v>37895</v>
          </cell>
          <cell r="AC111">
            <v>14931.98</v>
          </cell>
          <cell r="AD111">
            <v>269506</v>
          </cell>
          <cell r="AE111">
            <v>37837</v>
          </cell>
          <cell r="AF111">
            <v>140428</v>
          </cell>
          <cell r="AG111">
            <v>34942</v>
          </cell>
          <cell r="AH111">
            <v>224714.44</v>
          </cell>
          <cell r="AI111">
            <v>31357.16</v>
          </cell>
          <cell r="AJ111">
            <v>260178</v>
          </cell>
          <cell r="AK111">
            <v>1261221.1000000001</v>
          </cell>
          <cell r="AL111">
            <v>106643</v>
          </cell>
          <cell r="AM111">
            <v>228620</v>
          </cell>
          <cell r="AN111">
            <v>605257.6</v>
          </cell>
          <cell r="AO111">
            <v>287823</v>
          </cell>
          <cell r="AP111">
            <v>145751.24</v>
          </cell>
          <cell r="AQ111">
            <v>30932</v>
          </cell>
          <cell r="AR111">
            <v>1620957.19</v>
          </cell>
          <cell r="AS111">
            <v>70026.84</v>
          </cell>
          <cell r="AT111">
            <v>1548442</v>
          </cell>
          <cell r="AU111">
            <v>205372.5</v>
          </cell>
          <cell r="AV111">
            <v>98691</v>
          </cell>
          <cell r="AW111">
            <v>126132</v>
          </cell>
          <cell r="AX111">
            <v>139261.12</v>
          </cell>
          <cell r="AY111">
            <v>371517.67</v>
          </cell>
          <cell r="AZ111">
            <v>5280</v>
          </cell>
          <cell r="BA111">
            <v>318034</v>
          </cell>
          <cell r="BB111">
            <v>56955</v>
          </cell>
          <cell r="BC111">
            <v>576125.94999999995</v>
          </cell>
          <cell r="BD111">
            <v>124722.62</v>
          </cell>
          <cell r="BE111">
            <v>18793.5</v>
          </cell>
          <cell r="BF111">
            <v>21790.27</v>
          </cell>
          <cell r="BG111">
            <v>56427</v>
          </cell>
          <cell r="BH111">
            <v>37692.639999999999</v>
          </cell>
          <cell r="BI111">
            <v>1615.53</v>
          </cell>
          <cell r="BJ111">
            <v>239871</v>
          </cell>
          <cell r="BK111">
            <v>29158</v>
          </cell>
          <cell r="BL111">
            <v>2307664</v>
          </cell>
          <cell r="BM111">
            <v>607658.69999999995</v>
          </cell>
          <cell r="BN111">
            <v>94438.399999999994</v>
          </cell>
          <cell r="BO111">
            <v>196447</v>
          </cell>
          <cell r="BP111">
            <v>220781.11</v>
          </cell>
          <cell r="BQ111">
            <v>397211.28</v>
          </cell>
          <cell r="BR111">
            <v>366134.42</v>
          </cell>
          <cell r="BS111">
            <v>325868.5</v>
          </cell>
          <cell r="BT111">
            <v>120959.5</v>
          </cell>
          <cell r="BU111">
            <v>651069.96</v>
          </cell>
          <cell r="BV111">
            <v>75287.16</v>
          </cell>
          <cell r="BW111">
            <v>80803.91</v>
          </cell>
          <cell r="BX111">
            <v>367242.04</v>
          </cell>
          <cell r="BY111">
            <v>463977</v>
          </cell>
          <cell r="BZ111">
            <v>30420.79</v>
          </cell>
          <cell r="CA111">
            <v>172753.85</v>
          </cell>
          <cell r="CB111">
            <v>916954</v>
          </cell>
          <cell r="CC111">
            <v>441213.24</v>
          </cell>
          <cell r="CD111">
            <v>516296.76</v>
          </cell>
          <cell r="CE111">
            <v>137923.20000000001</v>
          </cell>
          <cell r="CF111">
            <v>220672.7</v>
          </cell>
          <cell r="CG111">
            <v>369730.41</v>
          </cell>
          <cell r="CH111">
            <v>133165.32</v>
          </cell>
          <cell r="CI111">
            <v>92916.9</v>
          </cell>
          <cell r="CJ111">
            <v>339850.56</v>
          </cell>
          <cell r="CK111">
            <v>95217</v>
          </cell>
          <cell r="CL111">
            <v>142717.62</v>
          </cell>
        </row>
        <row r="112">
          <cell r="A112">
            <v>1105010105.1059999</v>
          </cell>
          <cell r="B112" t="str">
            <v>วัสดุยานพาหนะและขนส่ง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475</v>
          </cell>
          <cell r="O112">
            <v>0</v>
          </cell>
          <cell r="P112">
            <v>0</v>
          </cell>
          <cell r="Q112">
            <v>95</v>
          </cell>
          <cell r="R112">
            <v>0</v>
          </cell>
          <cell r="S112">
            <v>0</v>
          </cell>
          <cell r="T112">
            <v>0</v>
          </cell>
          <cell r="U112">
            <v>2650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950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117</v>
          </cell>
          <cell r="AT112">
            <v>0</v>
          </cell>
          <cell r="AU112">
            <v>0</v>
          </cell>
          <cell r="AV112">
            <v>3000</v>
          </cell>
          <cell r="AW112">
            <v>1070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7326.67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500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>
            <v>1105010105.1070001</v>
          </cell>
          <cell r="B113" t="str">
            <v>วัสดุเชื้อเพลิงและหล่อลื่น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75210</v>
          </cell>
          <cell r="K113">
            <v>3000</v>
          </cell>
          <cell r="L113">
            <v>11020</v>
          </cell>
          <cell r="M113">
            <v>0</v>
          </cell>
          <cell r="N113">
            <v>0</v>
          </cell>
          <cell r="O113">
            <v>23422.9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30150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3210</v>
          </cell>
          <cell r="AG113">
            <v>0</v>
          </cell>
          <cell r="AH113">
            <v>0</v>
          </cell>
          <cell r="AI113">
            <v>0</v>
          </cell>
          <cell r="AJ113">
            <v>54990.3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1220</v>
          </cell>
          <cell r="AQ113">
            <v>0</v>
          </cell>
          <cell r="AR113">
            <v>0</v>
          </cell>
          <cell r="AS113">
            <v>19020</v>
          </cell>
          <cell r="AT113">
            <v>0</v>
          </cell>
          <cell r="AU113">
            <v>0</v>
          </cell>
          <cell r="AV113">
            <v>5702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446444.4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</row>
        <row r="114">
          <cell r="A114">
            <v>1105010105.108</v>
          </cell>
          <cell r="B114" t="str">
            <v>วัสดุไฟฟ้าและวิทยุ</v>
          </cell>
          <cell r="C114">
            <v>0</v>
          </cell>
          <cell r="D114">
            <v>0</v>
          </cell>
          <cell r="E114">
            <v>0</v>
          </cell>
          <cell r="F114">
            <v>4088</v>
          </cell>
          <cell r="G114">
            <v>0</v>
          </cell>
          <cell r="H114">
            <v>13082</v>
          </cell>
          <cell r="I114">
            <v>0</v>
          </cell>
          <cell r="J114">
            <v>19163</v>
          </cell>
          <cell r="K114">
            <v>0</v>
          </cell>
          <cell r="L114">
            <v>9924</v>
          </cell>
          <cell r="M114">
            <v>5120</v>
          </cell>
          <cell r="N114">
            <v>0</v>
          </cell>
          <cell r="O114">
            <v>194601.92</v>
          </cell>
          <cell r="P114">
            <v>28693</v>
          </cell>
          <cell r="Q114">
            <v>1920</v>
          </cell>
          <cell r="R114">
            <v>0</v>
          </cell>
          <cell r="S114">
            <v>9444.5400000000009</v>
          </cell>
          <cell r="T114">
            <v>22524.1</v>
          </cell>
          <cell r="U114">
            <v>21525</v>
          </cell>
          <cell r="V114">
            <v>240</v>
          </cell>
          <cell r="W114">
            <v>0</v>
          </cell>
          <cell r="X114">
            <v>15423</v>
          </cell>
          <cell r="Y114">
            <v>0</v>
          </cell>
          <cell r="Z114">
            <v>82119</v>
          </cell>
          <cell r="AA114">
            <v>13165</v>
          </cell>
          <cell r="AB114">
            <v>4001</v>
          </cell>
          <cell r="AC114">
            <v>1640</v>
          </cell>
          <cell r="AD114">
            <v>0</v>
          </cell>
          <cell r="AE114">
            <v>12618</v>
          </cell>
          <cell r="AF114">
            <v>0</v>
          </cell>
          <cell r="AG114">
            <v>1617.34</v>
          </cell>
          <cell r="AH114">
            <v>14056.25</v>
          </cell>
          <cell r="AI114">
            <v>0</v>
          </cell>
          <cell r="AJ114">
            <v>9270</v>
          </cell>
          <cell r="AK114">
            <v>0</v>
          </cell>
          <cell r="AL114">
            <v>0</v>
          </cell>
          <cell r="AM114">
            <v>960</v>
          </cell>
          <cell r="AN114">
            <v>81694</v>
          </cell>
          <cell r="AO114">
            <v>0</v>
          </cell>
          <cell r="AP114">
            <v>17913.599999999999</v>
          </cell>
          <cell r="AQ114">
            <v>550</v>
          </cell>
          <cell r="AR114">
            <v>0</v>
          </cell>
          <cell r="AS114">
            <v>0</v>
          </cell>
          <cell r="AT114">
            <v>24429</v>
          </cell>
          <cell r="AU114">
            <v>0</v>
          </cell>
          <cell r="AV114">
            <v>0</v>
          </cell>
          <cell r="AW114">
            <v>17546</v>
          </cell>
          <cell r="AX114">
            <v>0</v>
          </cell>
          <cell r="AY114">
            <v>0</v>
          </cell>
          <cell r="AZ114">
            <v>0</v>
          </cell>
          <cell r="BA114">
            <v>4700</v>
          </cell>
          <cell r="BB114">
            <v>0</v>
          </cell>
          <cell r="BC114">
            <v>20564</v>
          </cell>
          <cell r="BD114">
            <v>5404.36</v>
          </cell>
          <cell r="BE114">
            <v>0</v>
          </cell>
          <cell r="BF114">
            <v>2692.76</v>
          </cell>
          <cell r="BG114">
            <v>0</v>
          </cell>
          <cell r="BH114">
            <v>1910</v>
          </cell>
          <cell r="BI114">
            <v>0</v>
          </cell>
          <cell r="BJ114">
            <v>0</v>
          </cell>
          <cell r="BK114">
            <v>0</v>
          </cell>
          <cell r="BL114">
            <v>189077</v>
          </cell>
          <cell r="BM114">
            <v>22240</v>
          </cell>
          <cell r="BN114">
            <v>0</v>
          </cell>
          <cell r="BO114">
            <v>0</v>
          </cell>
          <cell r="BP114">
            <v>0</v>
          </cell>
          <cell r="BQ114">
            <v>19319.57</v>
          </cell>
          <cell r="BR114">
            <v>523178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59913</v>
          </cell>
          <cell r="BY114">
            <v>0</v>
          </cell>
          <cell r="BZ114">
            <v>22079.97</v>
          </cell>
          <cell r="CA114">
            <v>0</v>
          </cell>
          <cell r="CB114">
            <v>4336</v>
          </cell>
          <cell r="CC114">
            <v>0</v>
          </cell>
          <cell r="CD114">
            <v>0</v>
          </cell>
          <cell r="CE114">
            <v>8733.19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13030</v>
          </cell>
          <cell r="CL114">
            <v>1103.83</v>
          </cell>
        </row>
        <row r="115">
          <cell r="A115">
            <v>1105010105.109</v>
          </cell>
          <cell r="B115" t="str">
            <v>วัสดุโฆษณาและเผยแพร่</v>
          </cell>
          <cell r="C115">
            <v>0</v>
          </cell>
          <cell r="D115">
            <v>0</v>
          </cell>
          <cell r="E115">
            <v>400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27180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151150.5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510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97060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116700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>
            <v>1105010105.1099999</v>
          </cell>
          <cell r="B116" t="str">
            <v>วัสดุคอมพิวเตอร์</v>
          </cell>
          <cell r="C116">
            <v>87659.91</v>
          </cell>
          <cell r="D116">
            <v>73700</v>
          </cell>
          <cell r="E116">
            <v>67607</v>
          </cell>
          <cell r="F116">
            <v>17770</v>
          </cell>
          <cell r="G116">
            <v>0</v>
          </cell>
          <cell r="H116">
            <v>11400</v>
          </cell>
          <cell r="I116">
            <v>0</v>
          </cell>
          <cell r="J116">
            <v>21069</v>
          </cell>
          <cell r="K116">
            <v>8101</v>
          </cell>
          <cell r="L116">
            <v>8439</v>
          </cell>
          <cell r="M116">
            <v>199480</v>
          </cell>
          <cell r="N116">
            <v>490</v>
          </cell>
          <cell r="O116">
            <v>232224</v>
          </cell>
          <cell r="P116">
            <v>39088</v>
          </cell>
          <cell r="Q116">
            <v>16995</v>
          </cell>
          <cell r="R116">
            <v>45966</v>
          </cell>
          <cell r="S116">
            <v>48310</v>
          </cell>
          <cell r="T116">
            <v>12150</v>
          </cell>
          <cell r="U116">
            <v>37760</v>
          </cell>
          <cell r="V116">
            <v>34900</v>
          </cell>
          <cell r="W116">
            <v>119304.82</v>
          </cell>
          <cell r="X116">
            <v>85374</v>
          </cell>
          <cell r="Y116">
            <v>0</v>
          </cell>
          <cell r="Z116">
            <v>0</v>
          </cell>
          <cell r="AA116">
            <v>25060</v>
          </cell>
          <cell r="AB116">
            <v>18946.8</v>
          </cell>
          <cell r="AC116">
            <v>0</v>
          </cell>
          <cell r="AD116">
            <v>0</v>
          </cell>
          <cell r="AE116">
            <v>179952</v>
          </cell>
          <cell r="AF116">
            <v>22500</v>
          </cell>
          <cell r="AG116">
            <v>55650</v>
          </cell>
          <cell r="AH116">
            <v>111030</v>
          </cell>
          <cell r="AI116">
            <v>0</v>
          </cell>
          <cell r="AJ116">
            <v>184699</v>
          </cell>
          <cell r="AK116">
            <v>674783.72</v>
          </cell>
          <cell r="AL116">
            <v>93800</v>
          </cell>
          <cell r="AM116">
            <v>166765</v>
          </cell>
          <cell r="AN116">
            <v>236200</v>
          </cell>
          <cell r="AO116">
            <v>37390</v>
          </cell>
          <cell r="AP116">
            <v>264060</v>
          </cell>
          <cell r="AQ116">
            <v>15990</v>
          </cell>
          <cell r="AR116">
            <v>78490</v>
          </cell>
          <cell r="AS116">
            <v>104573</v>
          </cell>
          <cell r="AT116">
            <v>39671</v>
          </cell>
          <cell r="AU116">
            <v>40260</v>
          </cell>
          <cell r="AV116">
            <v>101707</v>
          </cell>
          <cell r="AW116">
            <v>72754.92</v>
          </cell>
          <cell r="AX116">
            <v>7290</v>
          </cell>
          <cell r="AY116">
            <v>163664.5</v>
          </cell>
          <cell r="AZ116">
            <v>15000</v>
          </cell>
          <cell r="BA116">
            <v>265600</v>
          </cell>
          <cell r="BB116">
            <v>50280</v>
          </cell>
          <cell r="BC116">
            <v>1250</v>
          </cell>
          <cell r="BD116">
            <v>34248</v>
          </cell>
          <cell r="BE116">
            <v>20040</v>
          </cell>
          <cell r="BF116">
            <v>13500</v>
          </cell>
          <cell r="BG116">
            <v>256179.4</v>
          </cell>
          <cell r="BH116">
            <v>37666</v>
          </cell>
          <cell r="BI116">
            <v>0</v>
          </cell>
          <cell r="BJ116">
            <v>145230</v>
          </cell>
          <cell r="BK116">
            <v>0</v>
          </cell>
          <cell r="BL116">
            <v>1157091</v>
          </cell>
          <cell r="BM116">
            <v>49570</v>
          </cell>
          <cell r="BN116">
            <v>67653</v>
          </cell>
          <cell r="BO116">
            <v>68096.5</v>
          </cell>
          <cell r="BP116">
            <v>6600</v>
          </cell>
          <cell r="BQ116">
            <v>111567.71</v>
          </cell>
          <cell r="BR116">
            <v>657313</v>
          </cell>
          <cell r="BS116">
            <v>40725</v>
          </cell>
          <cell r="BT116">
            <v>0</v>
          </cell>
          <cell r="BU116">
            <v>58220</v>
          </cell>
          <cell r="BV116">
            <v>2760</v>
          </cell>
          <cell r="BW116">
            <v>28230</v>
          </cell>
          <cell r="BX116">
            <v>61521.5</v>
          </cell>
          <cell r="BY116">
            <v>19977</v>
          </cell>
          <cell r="BZ116">
            <v>99676</v>
          </cell>
          <cell r="CA116">
            <v>6700</v>
          </cell>
          <cell r="CB116">
            <v>0</v>
          </cell>
          <cell r="CC116">
            <v>50156</v>
          </cell>
          <cell r="CD116">
            <v>0</v>
          </cell>
          <cell r="CE116">
            <v>17925</v>
          </cell>
          <cell r="CF116">
            <v>6688</v>
          </cell>
          <cell r="CG116">
            <v>0</v>
          </cell>
          <cell r="CH116">
            <v>0</v>
          </cell>
          <cell r="CI116">
            <v>49109.2</v>
          </cell>
          <cell r="CJ116">
            <v>253483</v>
          </cell>
          <cell r="CK116">
            <v>17200</v>
          </cell>
          <cell r="CL116">
            <v>18940</v>
          </cell>
        </row>
        <row r="117">
          <cell r="A117">
            <v>1105010105.1110001</v>
          </cell>
          <cell r="B117" t="str">
            <v>วัสดุงานบ้านงานครัว</v>
          </cell>
          <cell r="C117">
            <v>1178457.72</v>
          </cell>
          <cell r="D117">
            <v>424146</v>
          </cell>
          <cell r="E117">
            <v>131324.31</v>
          </cell>
          <cell r="F117">
            <v>108653.15</v>
          </cell>
          <cell r="G117">
            <v>106407</v>
          </cell>
          <cell r="H117">
            <v>72916</v>
          </cell>
          <cell r="I117">
            <v>74067.820000000007</v>
          </cell>
          <cell r="J117">
            <v>153386.4</v>
          </cell>
          <cell r="K117">
            <v>103974.8</v>
          </cell>
          <cell r="L117">
            <v>251208.49</v>
          </cell>
          <cell r="M117">
            <v>273724</v>
          </cell>
          <cell r="N117">
            <v>35807.379999999997</v>
          </cell>
          <cell r="O117">
            <v>1596204.15</v>
          </cell>
          <cell r="P117">
            <v>179326</v>
          </cell>
          <cell r="Q117">
            <v>295950.09999999998</v>
          </cell>
          <cell r="R117">
            <v>32399.200000000001</v>
          </cell>
          <cell r="S117">
            <v>272159.75</v>
          </cell>
          <cell r="T117">
            <v>367552.48</v>
          </cell>
          <cell r="U117">
            <v>62121.57</v>
          </cell>
          <cell r="V117">
            <v>28671.85</v>
          </cell>
          <cell r="W117">
            <v>1280901.43</v>
          </cell>
          <cell r="X117">
            <v>103638.5</v>
          </cell>
          <cell r="Y117">
            <v>107413.8</v>
          </cell>
          <cell r="Z117">
            <v>445330</v>
          </cell>
          <cell r="AA117">
            <v>199224</v>
          </cell>
          <cell r="AB117">
            <v>89187.5</v>
          </cell>
          <cell r="AC117">
            <v>12279.46</v>
          </cell>
          <cell r="AD117">
            <v>1059214.75</v>
          </cell>
          <cell r="AE117">
            <v>237705.24</v>
          </cell>
          <cell r="AF117">
            <v>332493</v>
          </cell>
          <cell r="AG117">
            <v>65767.7</v>
          </cell>
          <cell r="AH117">
            <v>345602.83</v>
          </cell>
          <cell r="AI117">
            <v>183433.33</v>
          </cell>
          <cell r="AJ117">
            <v>392772.42</v>
          </cell>
          <cell r="AK117">
            <v>1094039.68</v>
          </cell>
          <cell r="AL117">
            <v>281668.95</v>
          </cell>
          <cell r="AM117">
            <v>316217</v>
          </cell>
          <cell r="AN117">
            <v>1023316.32</v>
          </cell>
          <cell r="AO117">
            <v>505723.22</v>
          </cell>
          <cell r="AP117">
            <v>145460.04999999999</v>
          </cell>
          <cell r="AQ117">
            <v>45560</v>
          </cell>
          <cell r="AR117">
            <v>594972.67000000004</v>
          </cell>
          <cell r="AS117">
            <v>179555.5</v>
          </cell>
          <cell r="AT117">
            <v>265093</v>
          </cell>
          <cell r="AU117">
            <v>201797.05</v>
          </cell>
          <cell r="AV117">
            <v>125517</v>
          </cell>
          <cell r="AW117">
            <v>199477.58</v>
          </cell>
          <cell r="AX117">
            <v>80523.11</v>
          </cell>
          <cell r="AY117">
            <v>156337.1</v>
          </cell>
          <cell r="AZ117">
            <v>95907.28</v>
          </cell>
          <cell r="BA117">
            <v>98171</v>
          </cell>
          <cell r="BB117">
            <v>71812</v>
          </cell>
          <cell r="BC117">
            <v>508271</v>
          </cell>
          <cell r="BD117">
            <v>119469.13</v>
          </cell>
          <cell r="BE117">
            <v>13168</v>
          </cell>
          <cell r="BF117">
            <v>133164.85</v>
          </cell>
          <cell r="BG117">
            <v>221500</v>
          </cell>
          <cell r="BH117">
            <v>119546.73</v>
          </cell>
          <cell r="BI117">
            <v>0</v>
          </cell>
          <cell r="BJ117">
            <v>190735</v>
          </cell>
          <cell r="BK117">
            <v>25953.5</v>
          </cell>
          <cell r="BL117">
            <v>1582746</v>
          </cell>
          <cell r="BM117">
            <v>226342.52</v>
          </cell>
          <cell r="BN117">
            <v>130045.4</v>
          </cell>
          <cell r="BO117">
            <v>91605.8</v>
          </cell>
          <cell r="BP117">
            <v>303071.59000000003</v>
          </cell>
          <cell r="BQ117">
            <v>313927.03000000003</v>
          </cell>
          <cell r="BR117">
            <v>864861.75</v>
          </cell>
          <cell r="BS117">
            <v>193930</v>
          </cell>
          <cell r="BT117">
            <v>568675</v>
          </cell>
          <cell r="BU117">
            <v>661328.23</v>
          </cell>
          <cell r="BV117">
            <v>26634.13</v>
          </cell>
          <cell r="BW117">
            <v>55610.239999999998</v>
          </cell>
          <cell r="BX117">
            <v>201772.75</v>
          </cell>
          <cell r="BY117">
            <v>907869</v>
          </cell>
          <cell r="BZ117">
            <v>518173.85</v>
          </cell>
          <cell r="CA117">
            <v>676330.01</v>
          </cell>
          <cell r="CB117">
            <v>2820427</v>
          </cell>
          <cell r="CC117">
            <v>578835.42000000004</v>
          </cell>
          <cell r="CD117">
            <v>345229.94</v>
          </cell>
          <cell r="CE117">
            <v>261598.82</v>
          </cell>
          <cell r="CF117">
            <v>151762.63</v>
          </cell>
          <cell r="CG117">
            <v>235331</v>
          </cell>
          <cell r="CH117">
            <v>150794.5</v>
          </cell>
          <cell r="CI117">
            <v>147588.13</v>
          </cell>
          <cell r="CJ117">
            <v>273253.51</v>
          </cell>
          <cell r="CK117">
            <v>131203</v>
          </cell>
          <cell r="CL117">
            <v>133838.24</v>
          </cell>
        </row>
        <row r="118">
          <cell r="A118">
            <v>1105010105.1140001</v>
          </cell>
          <cell r="B118" t="str">
            <v>วัสดุก่อสร้าง</v>
          </cell>
          <cell r="C118">
            <v>0</v>
          </cell>
          <cell r="D118">
            <v>0</v>
          </cell>
          <cell r="E118">
            <v>0</v>
          </cell>
          <cell r="F118">
            <v>960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25350</v>
          </cell>
          <cell r="N118">
            <v>0</v>
          </cell>
          <cell r="O118">
            <v>59188.5</v>
          </cell>
          <cell r="P118">
            <v>17455</v>
          </cell>
          <cell r="Q118">
            <v>0</v>
          </cell>
          <cell r="R118">
            <v>0</v>
          </cell>
          <cell r="S118">
            <v>1272</v>
          </cell>
          <cell r="T118">
            <v>0</v>
          </cell>
          <cell r="U118">
            <v>4294</v>
          </cell>
          <cell r="V118">
            <v>0</v>
          </cell>
          <cell r="W118">
            <v>1980</v>
          </cell>
          <cell r="X118">
            <v>0</v>
          </cell>
          <cell r="Y118">
            <v>0</v>
          </cell>
          <cell r="Z118">
            <v>0</v>
          </cell>
          <cell r="AA118">
            <v>13102</v>
          </cell>
          <cell r="AB118">
            <v>2399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11245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77447</v>
          </cell>
          <cell r="AO118">
            <v>0</v>
          </cell>
          <cell r="AP118">
            <v>5837</v>
          </cell>
          <cell r="AQ118">
            <v>0</v>
          </cell>
          <cell r="AR118">
            <v>0</v>
          </cell>
          <cell r="AS118">
            <v>0</v>
          </cell>
          <cell r="AT118">
            <v>17600</v>
          </cell>
          <cell r="AU118">
            <v>0</v>
          </cell>
          <cell r="AV118">
            <v>0</v>
          </cell>
          <cell r="AW118">
            <v>17660</v>
          </cell>
          <cell r="AX118">
            <v>0</v>
          </cell>
          <cell r="AY118">
            <v>0</v>
          </cell>
          <cell r="AZ118">
            <v>0</v>
          </cell>
          <cell r="BA118">
            <v>49502</v>
          </cell>
          <cell r="BB118">
            <v>0</v>
          </cell>
          <cell r="BC118">
            <v>0</v>
          </cell>
          <cell r="BD118">
            <v>2800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435044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19044</v>
          </cell>
          <cell r="BR118">
            <v>916417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20958</v>
          </cell>
          <cell r="BY118">
            <v>0</v>
          </cell>
          <cell r="BZ118">
            <v>1911</v>
          </cell>
          <cell r="CA118">
            <v>4917.78</v>
          </cell>
          <cell r="CB118">
            <v>0</v>
          </cell>
          <cell r="CC118">
            <v>0</v>
          </cell>
          <cell r="CD118">
            <v>0</v>
          </cell>
          <cell r="CE118">
            <v>7536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33038.449999999997</v>
          </cell>
        </row>
        <row r="119">
          <cell r="A119">
            <v>1105010105.115</v>
          </cell>
          <cell r="B119" t="str">
            <v>วัสดุอื่น</v>
          </cell>
          <cell r="C119">
            <v>0</v>
          </cell>
          <cell r="D119">
            <v>0</v>
          </cell>
          <cell r="E119">
            <v>0</v>
          </cell>
          <cell r="F119">
            <v>850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1380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2171</v>
          </cell>
          <cell r="AB119">
            <v>0</v>
          </cell>
          <cell r="AC119">
            <v>0</v>
          </cell>
          <cell r="AD119">
            <v>535755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52500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312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32300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818</v>
          </cell>
          <cell r="CL119">
            <v>0</v>
          </cell>
        </row>
        <row r="120">
          <cell r="A120">
            <v>1106010103.1029999</v>
          </cell>
          <cell r="B120" t="str">
            <v>ค่าใช้จ่ายจ่ายล่วงหน้า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2033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5940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500</v>
          </cell>
          <cell r="AE120">
            <v>0</v>
          </cell>
          <cell r="AF120">
            <v>0</v>
          </cell>
          <cell r="AG120">
            <v>0</v>
          </cell>
          <cell r="AH120">
            <v>39119.08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2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3448265.31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494.49</v>
          </cell>
          <cell r="CC120">
            <v>83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74970.17</v>
          </cell>
          <cell r="CI120">
            <v>111132.73</v>
          </cell>
          <cell r="CJ120">
            <v>946.26</v>
          </cell>
          <cell r="CK120">
            <v>24379.64</v>
          </cell>
          <cell r="CL120">
            <v>0</v>
          </cell>
        </row>
        <row r="121">
          <cell r="A121">
            <v>1106010103.201</v>
          </cell>
          <cell r="B121" t="str">
            <v>เงินกองทุน UC จ่ายล่วงหน้า</v>
          </cell>
          <cell r="C121">
            <v>0</v>
          </cell>
          <cell r="D121">
            <v>49070.62</v>
          </cell>
          <cell r="E121">
            <v>0</v>
          </cell>
          <cell r="F121">
            <v>0</v>
          </cell>
          <cell r="G121">
            <v>39469</v>
          </cell>
          <cell r="H121">
            <v>0</v>
          </cell>
          <cell r="I121">
            <v>5100000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454500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449.39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</row>
        <row r="122">
          <cell r="A122">
            <v>1106010112.1010001</v>
          </cell>
          <cell r="B122" t="str">
            <v>ใบสำคัญรองจ่าย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274600</v>
          </cell>
          <cell r="Q122">
            <v>0</v>
          </cell>
          <cell r="R122">
            <v>3980900</v>
          </cell>
          <cell r="S122">
            <v>625700</v>
          </cell>
          <cell r="T122">
            <v>816200</v>
          </cell>
          <cell r="U122">
            <v>0</v>
          </cell>
          <cell r="V122">
            <v>2372200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499800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1563600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>
            <v>1106010199.1010001</v>
          </cell>
          <cell r="B123" t="str">
            <v>สินทรัพย์หมุนเวียนอื่น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123000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>
            <v>1201050198.1010001</v>
          </cell>
          <cell r="B124" t="str">
            <v>ลูกหนี้อื่นระยะยาว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>
            <v>1203010101.1010001</v>
          </cell>
          <cell r="B125" t="str">
            <v>เงินฝากประจำสถาบันการเงินของรัฐ-ระยะยาว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>
            <v>1204010102.1010001</v>
          </cell>
          <cell r="B126" t="str">
            <v>ที่ดินราชพัสดุรอโอน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1200000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500000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>
            <v>1205010101.1010001</v>
          </cell>
          <cell r="B127" t="str">
            <v>อาคารเพื่อการพักอาศัย</v>
          </cell>
          <cell r="C127">
            <v>45318621</v>
          </cell>
          <cell r="D127">
            <v>0</v>
          </cell>
          <cell r="E127">
            <v>3359800</v>
          </cell>
          <cell r="F127">
            <v>8829000</v>
          </cell>
          <cell r="G127">
            <v>0</v>
          </cell>
          <cell r="H127">
            <v>9838160</v>
          </cell>
          <cell r="I127">
            <v>11984000</v>
          </cell>
          <cell r="J127">
            <v>6184070</v>
          </cell>
          <cell r="K127">
            <v>0</v>
          </cell>
          <cell r="L127">
            <v>7720000</v>
          </cell>
          <cell r="M127">
            <v>15838000</v>
          </cell>
          <cell r="N127">
            <v>16940000</v>
          </cell>
          <cell r="O127">
            <v>101744180</v>
          </cell>
          <cell r="P127">
            <v>7378073</v>
          </cell>
          <cell r="Q127">
            <v>6317000</v>
          </cell>
          <cell r="R127">
            <v>14478464.16</v>
          </cell>
          <cell r="S127">
            <v>9314000</v>
          </cell>
          <cell r="T127">
            <v>6765400</v>
          </cell>
          <cell r="U127">
            <v>9708750</v>
          </cell>
          <cell r="V127">
            <v>9013000</v>
          </cell>
          <cell r="W127">
            <v>129011500</v>
          </cell>
          <cell r="X127">
            <v>16905510</v>
          </cell>
          <cell r="Y127">
            <v>15812600</v>
          </cell>
          <cell r="Z127">
            <v>15748597</v>
          </cell>
          <cell r="AA127">
            <v>9858523</v>
          </cell>
          <cell r="AB127">
            <v>13133697</v>
          </cell>
          <cell r="AC127">
            <v>7562100</v>
          </cell>
          <cell r="AD127">
            <v>41894125</v>
          </cell>
          <cell r="AE127">
            <v>16855611.66</v>
          </cell>
          <cell r="AF127">
            <v>6997242</v>
          </cell>
          <cell r="AG127">
            <v>17875329</v>
          </cell>
          <cell r="AH127">
            <v>25114000</v>
          </cell>
          <cell r="AI127">
            <v>22840421</v>
          </cell>
          <cell r="AJ127">
            <v>18143815</v>
          </cell>
          <cell r="AK127">
            <v>29658500</v>
          </cell>
          <cell r="AL127">
            <v>20167500</v>
          </cell>
          <cell r="AM127">
            <v>11204700</v>
          </cell>
          <cell r="AN127">
            <v>7042000</v>
          </cell>
          <cell r="AO127">
            <v>23095700</v>
          </cell>
          <cell r="AP127">
            <v>30276700</v>
          </cell>
          <cell r="AQ127">
            <v>5883000</v>
          </cell>
          <cell r="AR127">
            <v>13723564</v>
          </cell>
          <cell r="AS127">
            <v>6209000</v>
          </cell>
          <cell r="AT127">
            <v>8890600</v>
          </cell>
          <cell r="AU127">
            <v>34047260</v>
          </cell>
          <cell r="AV127">
            <v>6194100</v>
          </cell>
          <cell r="AW127">
            <v>10620700</v>
          </cell>
          <cell r="AX127">
            <v>14242250</v>
          </cell>
          <cell r="AY127">
            <v>9340000</v>
          </cell>
          <cell r="AZ127">
            <v>11271700</v>
          </cell>
          <cell r="BA127">
            <v>35247500</v>
          </cell>
          <cell r="BB127">
            <v>0</v>
          </cell>
          <cell r="BC127">
            <v>131826384</v>
          </cell>
          <cell r="BD127">
            <v>14837295</v>
          </cell>
          <cell r="BE127">
            <v>16105950</v>
          </cell>
          <cell r="BF127">
            <v>8376000</v>
          </cell>
          <cell r="BG127">
            <v>48689825</v>
          </cell>
          <cell r="BH127">
            <v>6997121.75</v>
          </cell>
          <cell r="BI127">
            <v>2056866</v>
          </cell>
          <cell r="BJ127">
            <v>8935650</v>
          </cell>
          <cell r="BK127">
            <v>7663300</v>
          </cell>
          <cell r="BL127">
            <v>133144816</v>
          </cell>
          <cell r="BM127">
            <v>21397590</v>
          </cell>
          <cell r="BN127">
            <v>17285871.5</v>
          </cell>
          <cell r="BO127">
            <v>29989717</v>
          </cell>
          <cell r="BP127">
            <v>11770619</v>
          </cell>
          <cell r="BQ127">
            <v>12880278</v>
          </cell>
          <cell r="BR127">
            <v>62090972</v>
          </cell>
          <cell r="BS127">
            <v>12351000</v>
          </cell>
          <cell r="BT127">
            <v>5588000</v>
          </cell>
          <cell r="BU127">
            <v>127530299</v>
          </cell>
          <cell r="BV127">
            <v>3273900</v>
          </cell>
          <cell r="BW127">
            <v>20677195</v>
          </cell>
          <cell r="BX127">
            <v>6171004</v>
          </cell>
          <cell r="BY127">
            <v>21214499</v>
          </cell>
          <cell r="BZ127">
            <v>31823660</v>
          </cell>
          <cell r="CA127">
            <v>19039871</v>
          </cell>
          <cell r="CB127">
            <v>40335997</v>
          </cell>
          <cell r="CC127">
            <v>30700390</v>
          </cell>
          <cell r="CD127">
            <v>14047000</v>
          </cell>
          <cell r="CE127">
            <v>17466266</v>
          </cell>
          <cell r="CF127">
            <v>6669000</v>
          </cell>
          <cell r="CG127">
            <v>16981684</v>
          </cell>
          <cell r="CH127">
            <v>15230960</v>
          </cell>
          <cell r="CI127">
            <v>2104000</v>
          </cell>
          <cell r="CJ127">
            <v>40091965</v>
          </cell>
          <cell r="CK127">
            <v>7556000</v>
          </cell>
          <cell r="CL127">
            <v>8385700</v>
          </cell>
        </row>
        <row r="128">
          <cell r="A128">
            <v>1205010102.1010001</v>
          </cell>
          <cell r="B128" t="str">
            <v>พักอาคารเพื่อการพักอาศัย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</row>
        <row r="129">
          <cell r="A129">
            <v>1205010103.1010001</v>
          </cell>
          <cell r="B129" t="str">
            <v>ค่าเสื่อมราคาสะสม - อาคารเพื่อการพักอาศัย</v>
          </cell>
          <cell r="C129">
            <v>-29946145.350000001</v>
          </cell>
          <cell r="D129">
            <v>0</v>
          </cell>
          <cell r="E129">
            <v>-3260995.03</v>
          </cell>
          <cell r="F129">
            <v>-8588665.9399999995</v>
          </cell>
          <cell r="G129">
            <v>0</v>
          </cell>
          <cell r="H129">
            <v>-9282637.1899999995</v>
          </cell>
          <cell r="I129">
            <v>-11091738.1</v>
          </cell>
          <cell r="J129">
            <v>-5575948.6699999999</v>
          </cell>
          <cell r="K129">
            <v>0</v>
          </cell>
          <cell r="L129">
            <v>-7530811.4199999999</v>
          </cell>
          <cell r="M129">
            <v>-763636.09</v>
          </cell>
          <cell r="N129">
            <v>-2146252.48</v>
          </cell>
          <cell r="O129">
            <v>-23055638.809999999</v>
          </cell>
          <cell r="P129">
            <v>-7378058</v>
          </cell>
          <cell r="Q129">
            <v>-6206286</v>
          </cell>
          <cell r="R129">
            <v>-6594186.0999999996</v>
          </cell>
          <cell r="S129">
            <v>-8904413.0099999998</v>
          </cell>
          <cell r="T129">
            <v>-6765387</v>
          </cell>
          <cell r="U129">
            <v>-8879410.2899999991</v>
          </cell>
          <cell r="V129">
            <v>-7201606.7699999996</v>
          </cell>
          <cell r="W129">
            <v>-39577183.850000001</v>
          </cell>
          <cell r="X129">
            <v>-9972851.5</v>
          </cell>
          <cell r="Y129">
            <v>-9027286.9299999997</v>
          </cell>
          <cell r="Z129">
            <v>-9807123.0299999993</v>
          </cell>
          <cell r="AA129">
            <v>-7971536.8200000003</v>
          </cell>
          <cell r="AB129">
            <v>-7452704.5199999996</v>
          </cell>
          <cell r="AC129">
            <v>-7275165.3300000001</v>
          </cell>
          <cell r="AD129">
            <v>-15403236.289999999</v>
          </cell>
          <cell r="AE129">
            <v>-9105341.8800000008</v>
          </cell>
          <cell r="AF129">
            <v>-6227545.3799999999</v>
          </cell>
          <cell r="AG129">
            <v>-10417662.76</v>
          </cell>
          <cell r="AH129">
            <v>-12462430.51</v>
          </cell>
          <cell r="AI129">
            <v>-8079772.8899999997</v>
          </cell>
          <cell r="AJ129">
            <v>-1202346.56</v>
          </cell>
          <cell r="AK129">
            <v>-26125834.379999999</v>
          </cell>
          <cell r="AL129">
            <v>-11288956.09</v>
          </cell>
          <cell r="AM129">
            <v>-6855751.71</v>
          </cell>
          <cell r="AN129">
            <v>-6749131.6799999997</v>
          </cell>
          <cell r="AO129">
            <v>-7329861.6500000004</v>
          </cell>
          <cell r="AP129">
            <v>-10149236.550000001</v>
          </cell>
          <cell r="AQ129">
            <v>-5882989</v>
          </cell>
          <cell r="AR129">
            <v>-2973438.86</v>
          </cell>
          <cell r="AS129">
            <v>-6208988</v>
          </cell>
          <cell r="AT129">
            <v>-6353277.8899999997</v>
          </cell>
          <cell r="AU129">
            <v>-13362480.189999999</v>
          </cell>
          <cell r="AV129">
            <v>-5593325.7599999998</v>
          </cell>
          <cell r="AW129">
            <v>-6289012.4400000004</v>
          </cell>
          <cell r="AX129">
            <v>-7241019.3600000003</v>
          </cell>
          <cell r="AY129">
            <v>-9203489</v>
          </cell>
          <cell r="AZ129">
            <v>-5944439.7199999997</v>
          </cell>
          <cell r="BA129">
            <v>-17821470.829999998</v>
          </cell>
          <cell r="BB129">
            <v>0</v>
          </cell>
          <cell r="BC129">
            <v>-60883299.670000002</v>
          </cell>
          <cell r="BD129">
            <v>-11386762.810000001</v>
          </cell>
          <cell r="BE129">
            <v>-13801478.68</v>
          </cell>
          <cell r="BF129">
            <v>-7155757.4199999999</v>
          </cell>
          <cell r="BG129">
            <v>-20634032.539999999</v>
          </cell>
          <cell r="BH129">
            <v>-3865467.58</v>
          </cell>
          <cell r="BI129">
            <v>-298248.49</v>
          </cell>
          <cell r="BJ129">
            <v>-747156.12</v>
          </cell>
          <cell r="BK129">
            <v>-1456026.95</v>
          </cell>
          <cell r="BL129">
            <v>-82871047.040000007</v>
          </cell>
          <cell r="BM129">
            <v>-14844777.050000001</v>
          </cell>
          <cell r="BN129">
            <v>-7014398.8799999999</v>
          </cell>
          <cell r="BO129">
            <v>-13430594.789999999</v>
          </cell>
          <cell r="BP129">
            <v>-9881483.5600000005</v>
          </cell>
          <cell r="BQ129">
            <v>-5042151.8600000003</v>
          </cell>
          <cell r="BR129">
            <v>-52522033</v>
          </cell>
          <cell r="BS129">
            <v>-7012096.5700000003</v>
          </cell>
          <cell r="BT129">
            <v>-5513233.3700000001</v>
          </cell>
          <cell r="BU129">
            <v>-19376943.390000001</v>
          </cell>
          <cell r="BV129">
            <v>-2867751.43</v>
          </cell>
          <cell r="BW129">
            <v>-9897709.5899999999</v>
          </cell>
          <cell r="BX129">
            <v>-678810.44</v>
          </cell>
          <cell r="BY129">
            <v>-12092677.25</v>
          </cell>
          <cell r="BZ129">
            <v>-22358522</v>
          </cell>
          <cell r="CA129">
            <v>-14943666.1</v>
          </cell>
          <cell r="CB129">
            <v>-25168770.329999998</v>
          </cell>
          <cell r="CC129">
            <v>-8324506.6699999999</v>
          </cell>
          <cell r="CD129">
            <v>-12595476.58</v>
          </cell>
          <cell r="CE129">
            <v>-9483294.2899999991</v>
          </cell>
          <cell r="CF129">
            <v>-5889345.6699999999</v>
          </cell>
          <cell r="CG129">
            <v>-10106194.189999999</v>
          </cell>
          <cell r="CH129">
            <v>-12100590.699999999</v>
          </cell>
          <cell r="CI129">
            <v>-1000299.61</v>
          </cell>
          <cell r="CJ129">
            <v>-21207841.379999999</v>
          </cell>
          <cell r="CK129">
            <v>-1284520.1599999999</v>
          </cell>
          <cell r="CL129">
            <v>-1364428.66</v>
          </cell>
        </row>
        <row r="130">
          <cell r="A130">
            <v>1205020101.1010001</v>
          </cell>
          <cell r="B130" t="str">
            <v>อาคารสำนักงาน</v>
          </cell>
          <cell r="C130">
            <v>720828648.27999997</v>
          </cell>
          <cell r="D130">
            <v>0</v>
          </cell>
          <cell r="E130">
            <v>13892650</v>
          </cell>
          <cell r="F130">
            <v>19597045</v>
          </cell>
          <cell r="G130">
            <v>0</v>
          </cell>
          <cell r="H130">
            <v>31430972</v>
          </cell>
          <cell r="I130">
            <v>10301000</v>
          </cell>
          <cell r="J130">
            <v>19857744</v>
          </cell>
          <cell r="K130">
            <v>2793280</v>
          </cell>
          <cell r="L130">
            <v>8636300</v>
          </cell>
          <cell r="M130">
            <v>89777700</v>
          </cell>
          <cell r="N130">
            <v>11640000</v>
          </cell>
          <cell r="O130">
            <v>325806231.69999999</v>
          </cell>
          <cell r="P130">
            <v>18196877</v>
          </cell>
          <cell r="Q130">
            <v>11155700</v>
          </cell>
          <cell r="R130">
            <v>99643221</v>
          </cell>
          <cell r="S130">
            <v>13580377</v>
          </cell>
          <cell r="T130">
            <v>14802800</v>
          </cell>
          <cell r="U130">
            <v>13005000</v>
          </cell>
          <cell r="V130">
            <v>11414000</v>
          </cell>
          <cell r="W130">
            <v>436909372</v>
          </cell>
          <cell r="X130">
            <v>17241035</v>
          </cell>
          <cell r="Y130">
            <v>21666152.199999999</v>
          </cell>
          <cell r="Z130">
            <v>17191000</v>
          </cell>
          <cell r="AA130">
            <v>15124958</v>
          </cell>
          <cell r="AB130">
            <v>14217106</v>
          </cell>
          <cell r="AC130">
            <v>13131700</v>
          </cell>
          <cell r="AD130">
            <v>86648401</v>
          </cell>
          <cell r="AE130">
            <v>11777000</v>
          </cell>
          <cell r="AF130">
            <v>29404291.170000002</v>
          </cell>
          <cell r="AG130">
            <v>11924359.800000001</v>
          </cell>
          <cell r="AH130">
            <v>54134740</v>
          </cell>
          <cell r="AI130">
            <v>16761286</v>
          </cell>
          <cell r="AJ130">
            <v>16203156.390000001</v>
          </cell>
          <cell r="AK130">
            <v>547003491.97000003</v>
          </cell>
          <cell r="AL130">
            <v>21315400</v>
          </cell>
          <cell r="AM130">
            <v>9350000</v>
          </cell>
          <cell r="AN130">
            <v>8045860</v>
          </cell>
          <cell r="AO130">
            <v>22279000</v>
          </cell>
          <cell r="AP130">
            <v>12451250</v>
          </cell>
          <cell r="AQ130">
            <v>136000</v>
          </cell>
          <cell r="AR130">
            <v>74882000</v>
          </cell>
          <cell r="AS130">
            <v>15137000</v>
          </cell>
          <cell r="AT130">
            <v>12535398.1</v>
          </cell>
          <cell r="AU130">
            <v>35247690</v>
          </cell>
          <cell r="AV130">
            <v>13581174</v>
          </cell>
          <cell r="AW130">
            <v>20216600</v>
          </cell>
          <cell r="AX130">
            <v>16540400</v>
          </cell>
          <cell r="AY130">
            <v>16885100</v>
          </cell>
          <cell r="AZ130">
            <v>16175116</v>
          </cell>
          <cell r="BA130">
            <v>302216289</v>
          </cell>
          <cell r="BB130">
            <v>0</v>
          </cell>
          <cell r="BC130">
            <v>243508507.03</v>
          </cell>
          <cell r="BD130">
            <v>27234889</v>
          </cell>
          <cell r="BE130">
            <v>21965000</v>
          </cell>
          <cell r="BF130">
            <v>16848500</v>
          </cell>
          <cell r="BG130">
            <v>143524976.41999999</v>
          </cell>
          <cell r="BH130">
            <v>0</v>
          </cell>
          <cell r="BI130">
            <v>11147108</v>
          </cell>
          <cell r="BJ130">
            <v>9900000</v>
          </cell>
          <cell r="BK130">
            <v>24244240.489999998</v>
          </cell>
          <cell r="BL130">
            <v>430638388</v>
          </cell>
          <cell r="BM130">
            <v>17462384.579999998</v>
          </cell>
          <cell r="BN130">
            <v>15290000</v>
          </cell>
          <cell r="BO130">
            <v>31992649</v>
          </cell>
          <cell r="BP130">
            <v>20464180</v>
          </cell>
          <cell r="BQ130">
            <v>13043800</v>
          </cell>
          <cell r="BR130">
            <v>619662568</v>
          </cell>
          <cell r="BS130">
            <v>0</v>
          </cell>
          <cell r="BT130">
            <v>19016000</v>
          </cell>
          <cell r="BU130">
            <v>0</v>
          </cell>
          <cell r="BV130">
            <v>7533500</v>
          </cell>
          <cell r="BW130">
            <v>0</v>
          </cell>
          <cell r="BX130">
            <v>93336820.150000006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80491270.099999994</v>
          </cell>
          <cell r="CF130">
            <v>0</v>
          </cell>
          <cell r="CG130">
            <v>18696879</v>
          </cell>
          <cell r="CH130">
            <v>0</v>
          </cell>
          <cell r="CI130">
            <v>4029200</v>
          </cell>
          <cell r="CJ130">
            <v>61654108</v>
          </cell>
          <cell r="CK130">
            <v>15800000</v>
          </cell>
          <cell r="CL130">
            <v>15616800</v>
          </cell>
        </row>
        <row r="131">
          <cell r="A131">
            <v>1205020102.1010001</v>
          </cell>
          <cell r="B131" t="str">
            <v>พักอาคารสำนักงาน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>
            <v>1205020103.1010001</v>
          </cell>
          <cell r="B132" t="str">
            <v>ค่าเสื่อมราคาสะสม - อาคารสำนักงาน</v>
          </cell>
          <cell r="C132">
            <v>-289643105.25</v>
          </cell>
          <cell r="D132">
            <v>0</v>
          </cell>
          <cell r="E132">
            <v>-10159271.98</v>
          </cell>
          <cell r="F132">
            <v>-18700708.66</v>
          </cell>
          <cell r="G132">
            <v>0</v>
          </cell>
          <cell r="H132">
            <v>-27842231.010000002</v>
          </cell>
          <cell r="I132">
            <v>-9303257.5099999998</v>
          </cell>
          <cell r="J132">
            <v>-14809989.130000001</v>
          </cell>
          <cell r="K132">
            <v>-514040.9</v>
          </cell>
          <cell r="L132">
            <v>-8520053.0299999993</v>
          </cell>
          <cell r="M132">
            <v>-39836237.07</v>
          </cell>
          <cell r="N132">
            <v>-1474756.77</v>
          </cell>
          <cell r="O132">
            <v>-100638631.63</v>
          </cell>
          <cell r="P132">
            <v>-18196852</v>
          </cell>
          <cell r="Q132">
            <v>-11133698</v>
          </cell>
          <cell r="R132">
            <v>-26063665.030000001</v>
          </cell>
          <cell r="S132">
            <v>-12698170.57</v>
          </cell>
          <cell r="T132">
            <v>-14802797</v>
          </cell>
          <cell r="U132">
            <v>-11140350</v>
          </cell>
          <cell r="V132">
            <v>-9198860.0800000001</v>
          </cell>
          <cell r="W132">
            <v>-164398150.91</v>
          </cell>
          <cell r="X132">
            <v>-14492659.689999999</v>
          </cell>
          <cell r="Y132">
            <v>-12704942.92</v>
          </cell>
          <cell r="Z132">
            <v>-16374411.140000001</v>
          </cell>
          <cell r="AA132">
            <v>-12737076</v>
          </cell>
          <cell r="AB132">
            <v>-12935183.68</v>
          </cell>
          <cell r="AC132">
            <v>-10821770.310000001</v>
          </cell>
          <cell r="AD132">
            <v>-32938585.34</v>
          </cell>
          <cell r="AE132">
            <v>-11299095</v>
          </cell>
          <cell r="AF132">
            <v>-20943420.09</v>
          </cell>
          <cell r="AG132">
            <v>-10521834.390000001</v>
          </cell>
          <cell r="AH132">
            <v>-41697868.380000003</v>
          </cell>
          <cell r="AI132">
            <v>-12023081.23</v>
          </cell>
          <cell r="AJ132">
            <v>-2916568.15</v>
          </cell>
          <cell r="AK132">
            <v>-193328386.44999999</v>
          </cell>
          <cell r="AL132">
            <v>-19558866.32</v>
          </cell>
          <cell r="AM132">
            <v>-9339995</v>
          </cell>
          <cell r="AN132">
            <v>-1426234.19</v>
          </cell>
          <cell r="AO132">
            <v>-7283327.9699999997</v>
          </cell>
          <cell r="AP132">
            <v>-12451247</v>
          </cell>
          <cell r="AQ132">
            <v>-121376.77</v>
          </cell>
          <cell r="AR132">
            <v>-10094000</v>
          </cell>
          <cell r="AS132">
            <v>-13634848</v>
          </cell>
          <cell r="AT132">
            <v>-11683796.59</v>
          </cell>
          <cell r="AU132">
            <v>-21417640.850000001</v>
          </cell>
          <cell r="AV132">
            <v>-13146746.630000001</v>
          </cell>
          <cell r="AW132">
            <v>-11952564</v>
          </cell>
          <cell r="AX132">
            <v>-11302996.33</v>
          </cell>
          <cell r="AY132">
            <v>-15058455.85</v>
          </cell>
          <cell r="AZ132">
            <v>-14722860.25</v>
          </cell>
          <cell r="BA132">
            <v>-102830915.95</v>
          </cell>
          <cell r="BB132">
            <v>0</v>
          </cell>
          <cell r="BC132">
            <v>-168239706.97999999</v>
          </cell>
          <cell r="BD132">
            <v>-25999973.329999998</v>
          </cell>
          <cell r="BE132">
            <v>-20957733.870000001</v>
          </cell>
          <cell r="BF132">
            <v>-14175555.73</v>
          </cell>
          <cell r="BG132">
            <v>-50837498.740000002</v>
          </cell>
          <cell r="BH132">
            <v>-46647.44</v>
          </cell>
          <cell r="BI132">
            <v>-2303735.4300000002</v>
          </cell>
          <cell r="BJ132">
            <v>-2046000</v>
          </cell>
          <cell r="BK132">
            <v>-3903921.5</v>
          </cell>
          <cell r="BL132">
            <v>-328734612.93000001</v>
          </cell>
          <cell r="BM132">
            <v>-10788652.039999999</v>
          </cell>
          <cell r="BN132">
            <v>-12044849.33</v>
          </cell>
          <cell r="BO132">
            <v>-25270980.66</v>
          </cell>
          <cell r="BP132">
            <v>-13775104.060000001</v>
          </cell>
          <cell r="BQ132">
            <v>-5913189.3300000001</v>
          </cell>
          <cell r="BR132">
            <v>-470811085.05000001</v>
          </cell>
          <cell r="BS132">
            <v>0</v>
          </cell>
          <cell r="BT132">
            <v>-17586893.52</v>
          </cell>
          <cell r="BU132">
            <v>0</v>
          </cell>
          <cell r="BV132">
            <v>-6981044.21</v>
          </cell>
          <cell r="BW132">
            <v>0</v>
          </cell>
          <cell r="BX132">
            <v>-43078806.520000003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-38243485.299999997</v>
          </cell>
          <cell r="CF132">
            <v>0</v>
          </cell>
          <cell r="CG132">
            <v>-16212740.140000001</v>
          </cell>
          <cell r="CH132">
            <v>0</v>
          </cell>
          <cell r="CI132">
            <v>-3023699.44</v>
          </cell>
          <cell r="CJ132">
            <v>-48679189.670000002</v>
          </cell>
          <cell r="CK132">
            <v>-2546000.16</v>
          </cell>
          <cell r="CL132">
            <v>-2891750.34</v>
          </cell>
        </row>
        <row r="133">
          <cell r="A133">
            <v>1205030101.1010001</v>
          </cell>
          <cell r="B133" t="str">
            <v>อาคารเพื่อประโยชน์อื่น</v>
          </cell>
          <cell r="C133">
            <v>1390000</v>
          </cell>
          <cell r="D133">
            <v>0</v>
          </cell>
          <cell r="E133">
            <v>0</v>
          </cell>
          <cell r="F133">
            <v>19870</v>
          </cell>
          <cell r="G133">
            <v>26767204</v>
          </cell>
          <cell r="H133">
            <v>2430025</v>
          </cell>
          <cell r="I133">
            <v>838800</v>
          </cell>
          <cell r="J133">
            <v>1393265</v>
          </cell>
          <cell r="K133">
            <v>41365144.469999999</v>
          </cell>
          <cell r="L133">
            <v>2437540</v>
          </cell>
          <cell r="M133">
            <v>0</v>
          </cell>
          <cell r="N133">
            <v>0</v>
          </cell>
          <cell r="O133">
            <v>6119772.0099999998</v>
          </cell>
          <cell r="P133">
            <v>62000</v>
          </cell>
          <cell r="Q133">
            <v>3319359</v>
          </cell>
          <cell r="R133">
            <v>17844805</v>
          </cell>
          <cell r="S133">
            <v>2182016</v>
          </cell>
          <cell r="T133">
            <v>6481000</v>
          </cell>
          <cell r="U133">
            <v>0</v>
          </cell>
          <cell r="V133">
            <v>1283520</v>
          </cell>
          <cell r="W133">
            <v>10129000</v>
          </cell>
          <cell r="X133">
            <v>2959545</v>
          </cell>
          <cell r="Y133">
            <v>1126000</v>
          </cell>
          <cell r="Z133">
            <v>1465000</v>
          </cell>
          <cell r="AA133">
            <v>1548000</v>
          </cell>
          <cell r="AB133">
            <v>8818000</v>
          </cell>
          <cell r="AC133">
            <v>1948000</v>
          </cell>
          <cell r="AD133">
            <v>0</v>
          </cell>
          <cell r="AE133">
            <v>1700600</v>
          </cell>
          <cell r="AF133">
            <v>1623995</v>
          </cell>
          <cell r="AG133">
            <v>2415977.5</v>
          </cell>
          <cell r="AH133">
            <v>2910035</v>
          </cell>
          <cell r="AI133">
            <v>2638000</v>
          </cell>
          <cell r="AJ133">
            <v>1951405</v>
          </cell>
          <cell r="AK133">
            <v>3231000</v>
          </cell>
          <cell r="AL133">
            <v>0</v>
          </cell>
          <cell r="AM133">
            <v>0</v>
          </cell>
          <cell r="AN133">
            <v>0</v>
          </cell>
          <cell r="AO133">
            <v>3759000</v>
          </cell>
          <cell r="AP133">
            <v>3174760</v>
          </cell>
          <cell r="AQ133">
            <v>16760190</v>
          </cell>
          <cell r="AR133">
            <v>0</v>
          </cell>
          <cell r="AS133">
            <v>3584951</v>
          </cell>
          <cell r="AT133">
            <v>13547652.4</v>
          </cell>
          <cell r="AU133">
            <v>2305160</v>
          </cell>
          <cell r="AV133">
            <v>3250016</v>
          </cell>
          <cell r="AW133">
            <v>3993700</v>
          </cell>
          <cell r="AX133">
            <v>0</v>
          </cell>
          <cell r="AY133">
            <v>3625500.01</v>
          </cell>
          <cell r="AZ133">
            <v>1385000</v>
          </cell>
          <cell r="BA133">
            <v>15853484</v>
          </cell>
          <cell r="BB133">
            <v>0</v>
          </cell>
          <cell r="BC133">
            <v>12495400</v>
          </cell>
          <cell r="BD133">
            <v>11112591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1700000</v>
          </cell>
          <cell r="BK133">
            <v>1700000</v>
          </cell>
          <cell r="BL133">
            <v>14674480</v>
          </cell>
          <cell r="BM133">
            <v>46500</v>
          </cell>
          <cell r="BN133">
            <v>2806138.8799999999</v>
          </cell>
          <cell r="BO133">
            <v>1548000</v>
          </cell>
          <cell r="BP133">
            <v>7828872</v>
          </cell>
          <cell r="BQ133">
            <v>8635318</v>
          </cell>
          <cell r="BR133">
            <v>0</v>
          </cell>
          <cell r="BS133">
            <v>21260553</v>
          </cell>
          <cell r="BT133">
            <v>0</v>
          </cell>
          <cell r="BU133">
            <v>224929866</v>
          </cell>
          <cell r="BV133">
            <v>10072000</v>
          </cell>
          <cell r="BW133">
            <v>42014500</v>
          </cell>
          <cell r="BX133">
            <v>0</v>
          </cell>
          <cell r="BY133">
            <v>42204279</v>
          </cell>
          <cell r="BZ133">
            <v>2848701</v>
          </cell>
          <cell r="CA133">
            <v>15512607.640000001</v>
          </cell>
          <cell r="CB133">
            <v>7505072.5999999996</v>
          </cell>
          <cell r="CC133">
            <v>70630364</v>
          </cell>
          <cell r="CD133">
            <v>26967753.93</v>
          </cell>
          <cell r="CE133">
            <v>1089910</v>
          </cell>
          <cell r="CF133">
            <v>14650000</v>
          </cell>
          <cell r="CG133">
            <v>0</v>
          </cell>
          <cell r="CH133">
            <v>19879923</v>
          </cell>
          <cell r="CI133">
            <v>3673386</v>
          </cell>
          <cell r="CJ133">
            <v>0</v>
          </cell>
          <cell r="CK133">
            <v>4595988</v>
          </cell>
          <cell r="CL133">
            <v>3817944</v>
          </cell>
        </row>
        <row r="134">
          <cell r="A134">
            <v>1205030102.1010001</v>
          </cell>
          <cell r="B134" t="str">
            <v>พักอาคารเพื่อประโยชน์อื่น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</row>
        <row r="135">
          <cell r="A135">
            <v>1205030103.1010001</v>
          </cell>
          <cell r="B135" t="str">
            <v>ค่าเสื่อมราคาสะสม - อาคารเพื่อประโยชน์อื่น</v>
          </cell>
          <cell r="C135">
            <v>-294908.43</v>
          </cell>
          <cell r="D135">
            <v>0</v>
          </cell>
          <cell r="E135">
            <v>0</v>
          </cell>
          <cell r="F135">
            <v>-19868</v>
          </cell>
          <cell r="G135">
            <v>-22995114.260000002</v>
          </cell>
          <cell r="H135">
            <v>-2430020</v>
          </cell>
          <cell r="I135">
            <v>-433316.71</v>
          </cell>
          <cell r="J135">
            <v>-804899.28</v>
          </cell>
          <cell r="K135">
            <v>-39364232.039999999</v>
          </cell>
          <cell r="L135">
            <v>-2328863.63</v>
          </cell>
          <cell r="M135">
            <v>0</v>
          </cell>
          <cell r="N135">
            <v>0</v>
          </cell>
          <cell r="O135">
            <v>-4425212.8899999997</v>
          </cell>
          <cell r="P135">
            <v>-19013.53</v>
          </cell>
          <cell r="Q135">
            <v>-3168633.34</v>
          </cell>
          <cell r="R135">
            <v>-16752848.529999999</v>
          </cell>
          <cell r="S135">
            <v>-1667224.33</v>
          </cell>
          <cell r="T135">
            <v>-5025329.25</v>
          </cell>
          <cell r="U135">
            <v>0</v>
          </cell>
          <cell r="V135">
            <v>-1268956.08</v>
          </cell>
          <cell r="W135">
            <v>-7436179.4400000004</v>
          </cell>
          <cell r="X135">
            <v>-2147759</v>
          </cell>
          <cell r="Y135">
            <v>-777037.25</v>
          </cell>
          <cell r="Z135">
            <v>-1416166.57</v>
          </cell>
          <cell r="AA135">
            <v>-1269360</v>
          </cell>
          <cell r="AB135">
            <v>-8050527.7599999998</v>
          </cell>
          <cell r="AC135">
            <v>-1840539.98</v>
          </cell>
          <cell r="AD135">
            <v>0</v>
          </cell>
          <cell r="AE135">
            <v>-1488839.01</v>
          </cell>
          <cell r="AF135">
            <v>-1445355.56</v>
          </cell>
          <cell r="AG135">
            <v>-1692114.3</v>
          </cell>
          <cell r="AH135">
            <v>-2577899.06</v>
          </cell>
          <cell r="AI135">
            <v>-1347485.37</v>
          </cell>
          <cell r="AJ135">
            <v>-299215.43</v>
          </cell>
          <cell r="AK135">
            <v>-2347794.75</v>
          </cell>
          <cell r="AL135">
            <v>0</v>
          </cell>
          <cell r="AM135">
            <v>0</v>
          </cell>
          <cell r="AN135">
            <v>0</v>
          </cell>
          <cell r="AO135">
            <v>-3294640.43</v>
          </cell>
          <cell r="AP135">
            <v>-3024993.68</v>
          </cell>
          <cell r="AQ135">
            <v>-11975966.77</v>
          </cell>
          <cell r="AR135">
            <v>0</v>
          </cell>
          <cell r="AS135">
            <v>-3474972.66</v>
          </cell>
          <cell r="AT135">
            <v>-5598796.7800000003</v>
          </cell>
          <cell r="AU135">
            <v>-2305156</v>
          </cell>
          <cell r="AV135">
            <v>-2472118.1800000002</v>
          </cell>
          <cell r="AW135">
            <v>-3993694</v>
          </cell>
          <cell r="AX135">
            <v>0</v>
          </cell>
          <cell r="AY135">
            <v>-3435849.19</v>
          </cell>
          <cell r="AZ135">
            <v>-1384997</v>
          </cell>
          <cell r="BA135">
            <v>-10979573.68</v>
          </cell>
          <cell r="BB135">
            <v>0</v>
          </cell>
          <cell r="BC135">
            <v>-9941845.1199999992</v>
          </cell>
          <cell r="BD135">
            <v>-3058464.98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-351333.04</v>
          </cell>
          <cell r="BK135">
            <v>-340000.05</v>
          </cell>
          <cell r="BL135">
            <v>-14674474</v>
          </cell>
          <cell r="BM135">
            <v>-33015</v>
          </cell>
          <cell r="BN135">
            <v>-2404507.38</v>
          </cell>
          <cell r="BO135">
            <v>-1187959</v>
          </cell>
          <cell r="BP135">
            <v>-7547817.2999999998</v>
          </cell>
          <cell r="BQ135">
            <v>-7053430.1500000004</v>
          </cell>
          <cell r="BR135">
            <v>0</v>
          </cell>
          <cell r="BS135">
            <v>-11534429.9</v>
          </cell>
          <cell r="BT135">
            <v>0</v>
          </cell>
          <cell r="BU135">
            <v>-67533879.219999999</v>
          </cell>
          <cell r="BV135">
            <v>-1214263.43</v>
          </cell>
          <cell r="BW135">
            <v>-28519481.309999999</v>
          </cell>
          <cell r="BX135">
            <v>0</v>
          </cell>
          <cell r="BY135">
            <v>-32731967.579999998</v>
          </cell>
          <cell r="BZ135">
            <v>-2536989.25</v>
          </cell>
          <cell r="CA135">
            <v>-15512594.640000001</v>
          </cell>
          <cell r="CB135">
            <v>-6720896.9299999997</v>
          </cell>
          <cell r="CC135">
            <v>-26184385.890000001</v>
          </cell>
          <cell r="CD135">
            <v>-24573036.100000001</v>
          </cell>
          <cell r="CE135">
            <v>-758326.4</v>
          </cell>
          <cell r="CF135">
            <v>-13429166.66</v>
          </cell>
          <cell r="CG135">
            <v>0</v>
          </cell>
          <cell r="CH135">
            <v>-17754719.879999999</v>
          </cell>
          <cell r="CI135">
            <v>-1343075.99</v>
          </cell>
          <cell r="CJ135">
            <v>0</v>
          </cell>
          <cell r="CK135">
            <v>-577817.89</v>
          </cell>
          <cell r="CL135">
            <v>-557387.17000000004</v>
          </cell>
        </row>
        <row r="136">
          <cell r="A136">
            <v>1205030106.1010001</v>
          </cell>
          <cell r="B136" t="str">
            <v>ส่วนปรับปรุงอาคาร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480900</v>
          </cell>
          <cell r="BX136">
            <v>0</v>
          </cell>
          <cell r="BY136">
            <v>2419958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</row>
        <row r="137">
          <cell r="A137">
            <v>1205030107.1010001</v>
          </cell>
          <cell r="B137" t="str">
            <v>พักส่วนปรับปรุงอาคาร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>
            <v>1205030108.1010001</v>
          </cell>
          <cell r="B138" t="str">
            <v>ค่าเสื่อมราคาสะสม - ส่วนปรับปรุงอาคาร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-24045</v>
          </cell>
          <cell r="BX138">
            <v>0</v>
          </cell>
          <cell r="BY138">
            <v>-427664.69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>
            <v>1205040101.1010001</v>
          </cell>
          <cell r="B139" t="str">
            <v>สิ่งปลูกสร้าง</v>
          </cell>
          <cell r="C139">
            <v>574500</v>
          </cell>
          <cell r="D139">
            <v>0</v>
          </cell>
          <cell r="E139">
            <v>450000</v>
          </cell>
          <cell r="F139">
            <v>2465080</v>
          </cell>
          <cell r="G139">
            <v>0</v>
          </cell>
          <cell r="H139">
            <v>0</v>
          </cell>
          <cell r="I139">
            <v>4889274</v>
          </cell>
          <cell r="J139">
            <v>844183</v>
          </cell>
          <cell r="K139">
            <v>7009339.6600000001</v>
          </cell>
          <cell r="L139">
            <v>0</v>
          </cell>
          <cell r="M139">
            <v>87000</v>
          </cell>
          <cell r="N139">
            <v>400000</v>
          </cell>
          <cell r="O139">
            <v>8009503.4900000002</v>
          </cell>
          <cell r="P139">
            <v>0</v>
          </cell>
          <cell r="Q139">
            <v>284500</v>
          </cell>
          <cell r="R139">
            <v>0</v>
          </cell>
          <cell r="S139">
            <v>2969919</v>
          </cell>
          <cell r="T139">
            <v>0</v>
          </cell>
          <cell r="U139">
            <v>476500</v>
          </cell>
          <cell r="V139">
            <v>0</v>
          </cell>
          <cell r="W139">
            <v>0</v>
          </cell>
          <cell r="X139">
            <v>3273930</v>
          </cell>
          <cell r="Y139">
            <v>0</v>
          </cell>
          <cell r="Z139">
            <v>6912940.2800000003</v>
          </cell>
          <cell r="AA139">
            <v>0</v>
          </cell>
          <cell r="AB139">
            <v>1299000</v>
          </cell>
          <cell r="AC139">
            <v>45000</v>
          </cell>
          <cell r="AD139">
            <v>0</v>
          </cell>
          <cell r="AE139">
            <v>397500</v>
          </cell>
          <cell r="AF139">
            <v>1896300</v>
          </cell>
          <cell r="AG139">
            <v>102000</v>
          </cell>
          <cell r="AH139">
            <v>242000</v>
          </cell>
          <cell r="AI139">
            <v>168268.5</v>
          </cell>
          <cell r="AJ139">
            <v>4094790</v>
          </cell>
          <cell r="AK139">
            <v>2531765</v>
          </cell>
          <cell r="AL139">
            <v>0</v>
          </cell>
          <cell r="AM139">
            <v>0</v>
          </cell>
          <cell r="AN139">
            <v>0</v>
          </cell>
          <cell r="AO139">
            <v>1412000</v>
          </cell>
          <cell r="AP139">
            <v>1000000</v>
          </cell>
          <cell r="AQ139">
            <v>1261540</v>
          </cell>
          <cell r="AR139">
            <v>0</v>
          </cell>
          <cell r="AS139">
            <v>1289300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685000</v>
          </cell>
          <cell r="BA139">
            <v>8090000</v>
          </cell>
          <cell r="BB139">
            <v>0</v>
          </cell>
          <cell r="BC139">
            <v>2249689.5</v>
          </cell>
          <cell r="BD139">
            <v>8870400</v>
          </cell>
          <cell r="BE139">
            <v>0</v>
          </cell>
          <cell r="BF139">
            <v>283200</v>
          </cell>
          <cell r="BG139">
            <v>756500</v>
          </cell>
          <cell r="BH139">
            <v>0</v>
          </cell>
          <cell r="BI139">
            <v>0</v>
          </cell>
          <cell r="BJ139">
            <v>0</v>
          </cell>
          <cell r="BK139">
            <v>183000</v>
          </cell>
          <cell r="BL139">
            <v>2875552</v>
          </cell>
          <cell r="BM139">
            <v>5008255</v>
          </cell>
          <cell r="BN139">
            <v>3211025</v>
          </cell>
          <cell r="BO139">
            <v>1746000</v>
          </cell>
          <cell r="BP139">
            <v>2071000</v>
          </cell>
          <cell r="BQ139">
            <v>2206100</v>
          </cell>
          <cell r="BR139">
            <v>40969000</v>
          </cell>
          <cell r="BS139">
            <v>271096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130000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1084000</v>
          </cell>
          <cell r="CH139">
            <v>0</v>
          </cell>
          <cell r="CI139">
            <v>0</v>
          </cell>
          <cell r="CJ139">
            <v>0</v>
          </cell>
          <cell r="CK139">
            <v>108000</v>
          </cell>
          <cell r="CL139">
            <v>0</v>
          </cell>
        </row>
        <row r="140">
          <cell r="A140">
            <v>1205040101.102</v>
          </cell>
          <cell r="B140" t="str">
            <v>ระบบประปา</v>
          </cell>
          <cell r="C140">
            <v>0</v>
          </cell>
          <cell r="D140">
            <v>0</v>
          </cell>
          <cell r="E140">
            <v>0</v>
          </cell>
          <cell r="F140">
            <v>50000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1085000</v>
          </cell>
          <cell r="M140">
            <v>0</v>
          </cell>
          <cell r="N140">
            <v>0</v>
          </cell>
          <cell r="O140">
            <v>0</v>
          </cell>
          <cell r="P140">
            <v>583200</v>
          </cell>
          <cell r="Q140">
            <v>548200</v>
          </cell>
          <cell r="R140">
            <v>0</v>
          </cell>
          <cell r="S140">
            <v>1505000</v>
          </cell>
          <cell r="T140">
            <v>3311258</v>
          </cell>
          <cell r="U140">
            <v>1558000</v>
          </cell>
          <cell r="V140">
            <v>3750050</v>
          </cell>
          <cell r="W140">
            <v>0</v>
          </cell>
          <cell r="X140">
            <v>0</v>
          </cell>
          <cell r="Y140">
            <v>550200</v>
          </cell>
          <cell r="Z140">
            <v>0</v>
          </cell>
          <cell r="AA140">
            <v>320000</v>
          </cell>
          <cell r="AB140">
            <v>1107000</v>
          </cell>
          <cell r="AC140">
            <v>1732000</v>
          </cell>
          <cell r="AD140">
            <v>1099000</v>
          </cell>
          <cell r="AE140">
            <v>1267500</v>
          </cell>
          <cell r="AF140">
            <v>1414000</v>
          </cell>
          <cell r="AG140">
            <v>42660</v>
          </cell>
          <cell r="AH140">
            <v>1285000</v>
          </cell>
          <cell r="AI140">
            <v>1479000</v>
          </cell>
          <cell r="AJ140">
            <v>2000000</v>
          </cell>
          <cell r="AK140">
            <v>0</v>
          </cell>
          <cell r="AL140">
            <v>1310000</v>
          </cell>
          <cell r="AM140">
            <v>200000</v>
          </cell>
          <cell r="AN140">
            <v>0</v>
          </cell>
          <cell r="AO140">
            <v>108000</v>
          </cell>
          <cell r="AP140">
            <v>2300000</v>
          </cell>
          <cell r="AQ140">
            <v>1738469</v>
          </cell>
          <cell r="AR140">
            <v>0</v>
          </cell>
          <cell r="AS140">
            <v>1000000</v>
          </cell>
          <cell r="AT140">
            <v>0</v>
          </cell>
          <cell r="AU140">
            <v>1503000</v>
          </cell>
          <cell r="AV140">
            <v>406500</v>
          </cell>
          <cell r="AW140">
            <v>320000</v>
          </cell>
          <cell r="AX140">
            <v>0</v>
          </cell>
          <cell r="AY140">
            <v>0</v>
          </cell>
          <cell r="AZ140">
            <v>398000</v>
          </cell>
          <cell r="BA140">
            <v>300000</v>
          </cell>
          <cell r="BB140">
            <v>0</v>
          </cell>
          <cell r="BC140">
            <v>350000</v>
          </cell>
          <cell r="BD140">
            <v>1550000</v>
          </cell>
          <cell r="BE140">
            <v>451010</v>
          </cell>
          <cell r="BF140">
            <v>1875000</v>
          </cell>
          <cell r="BG140">
            <v>6292455.8799999999</v>
          </cell>
          <cell r="BH140">
            <v>1949810</v>
          </cell>
          <cell r="BI140">
            <v>0</v>
          </cell>
          <cell r="BJ140">
            <v>2000000</v>
          </cell>
          <cell r="BK140">
            <v>2000000</v>
          </cell>
          <cell r="BL140">
            <v>15672955</v>
          </cell>
          <cell r="BM140">
            <v>354000</v>
          </cell>
          <cell r="BN140">
            <v>1376000</v>
          </cell>
          <cell r="BO140">
            <v>0</v>
          </cell>
          <cell r="BP140">
            <v>500000</v>
          </cell>
          <cell r="BQ140">
            <v>1151572</v>
          </cell>
          <cell r="BR140">
            <v>0</v>
          </cell>
          <cell r="BS140">
            <v>0</v>
          </cell>
          <cell r="BT140">
            <v>1200000</v>
          </cell>
          <cell r="BU140">
            <v>0</v>
          </cell>
          <cell r="BV140">
            <v>1280000</v>
          </cell>
          <cell r="BW140">
            <v>894000</v>
          </cell>
          <cell r="BX140">
            <v>0</v>
          </cell>
          <cell r="BY140">
            <v>0</v>
          </cell>
          <cell r="BZ140">
            <v>430000</v>
          </cell>
          <cell r="CA140">
            <v>1084704</v>
          </cell>
          <cell r="CB140">
            <v>0</v>
          </cell>
          <cell r="CC140">
            <v>0</v>
          </cell>
          <cell r="CD140">
            <v>0</v>
          </cell>
          <cell r="CE140">
            <v>1680000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1645000</v>
          </cell>
          <cell r="CL140">
            <v>2380000</v>
          </cell>
        </row>
        <row r="141">
          <cell r="A141">
            <v>1205040101.1029999</v>
          </cell>
          <cell r="B141" t="str">
            <v>ระบบบำบัดน้ำเสีย</v>
          </cell>
          <cell r="C141">
            <v>0</v>
          </cell>
          <cell r="D141">
            <v>0</v>
          </cell>
          <cell r="E141">
            <v>4000000</v>
          </cell>
          <cell r="F141">
            <v>18089140</v>
          </cell>
          <cell r="G141">
            <v>0</v>
          </cell>
          <cell r="H141">
            <v>0</v>
          </cell>
          <cell r="I141">
            <v>5584532</v>
          </cell>
          <cell r="J141">
            <v>5908806</v>
          </cell>
          <cell r="K141">
            <v>0</v>
          </cell>
          <cell r="L141">
            <v>4824722</v>
          </cell>
          <cell r="M141">
            <v>0</v>
          </cell>
          <cell r="N141">
            <v>0</v>
          </cell>
          <cell r="O141">
            <v>5055000</v>
          </cell>
          <cell r="P141">
            <v>5955999</v>
          </cell>
          <cell r="Q141">
            <v>22282.75</v>
          </cell>
          <cell r="R141">
            <v>0</v>
          </cell>
          <cell r="S141">
            <v>5955999</v>
          </cell>
          <cell r="T141">
            <v>835000</v>
          </cell>
          <cell r="U141">
            <v>4931008</v>
          </cell>
          <cell r="V141">
            <v>4931008</v>
          </cell>
          <cell r="W141">
            <v>0</v>
          </cell>
          <cell r="X141">
            <v>44000</v>
          </cell>
          <cell r="Y141">
            <v>0</v>
          </cell>
          <cell r="Z141">
            <v>0</v>
          </cell>
          <cell r="AA141">
            <v>7886000</v>
          </cell>
          <cell r="AB141">
            <v>0</v>
          </cell>
          <cell r="AC141">
            <v>1500000</v>
          </cell>
          <cell r="AD141">
            <v>0</v>
          </cell>
          <cell r="AE141">
            <v>5736000</v>
          </cell>
          <cell r="AF141">
            <v>0</v>
          </cell>
          <cell r="AG141">
            <v>1149480</v>
          </cell>
          <cell r="AH141">
            <v>0</v>
          </cell>
          <cell r="AI141">
            <v>1424000</v>
          </cell>
          <cell r="AJ141">
            <v>1209500</v>
          </cell>
          <cell r="AK141">
            <v>629000</v>
          </cell>
          <cell r="AL141">
            <v>1450000</v>
          </cell>
          <cell r="AM141">
            <v>5175979</v>
          </cell>
          <cell r="AN141">
            <v>0</v>
          </cell>
          <cell r="AO141">
            <v>5000000</v>
          </cell>
          <cell r="AP141">
            <v>1500389.95</v>
          </cell>
          <cell r="AQ141">
            <v>1600000</v>
          </cell>
          <cell r="AR141">
            <v>0</v>
          </cell>
          <cell r="AS141">
            <v>5891979</v>
          </cell>
          <cell r="AT141">
            <v>2343877</v>
          </cell>
          <cell r="AU141">
            <v>5803262</v>
          </cell>
          <cell r="AV141">
            <v>4554079</v>
          </cell>
          <cell r="AW141">
            <v>3500000</v>
          </cell>
          <cell r="AX141">
            <v>2000000</v>
          </cell>
          <cell r="AY141">
            <v>0</v>
          </cell>
          <cell r="AZ141">
            <v>4565800</v>
          </cell>
          <cell r="BA141">
            <v>8599000</v>
          </cell>
          <cell r="BB141">
            <v>0</v>
          </cell>
          <cell r="BC141">
            <v>1982500</v>
          </cell>
          <cell r="BD141">
            <v>1400000</v>
          </cell>
          <cell r="BE141">
            <v>0</v>
          </cell>
          <cell r="BF141">
            <v>4390000</v>
          </cell>
          <cell r="BG141">
            <v>5750000</v>
          </cell>
          <cell r="BH141">
            <v>203667.49</v>
          </cell>
          <cell r="BI141">
            <v>0</v>
          </cell>
          <cell r="BJ141">
            <v>0</v>
          </cell>
          <cell r="BK141">
            <v>0</v>
          </cell>
          <cell r="BL141">
            <v>7293000</v>
          </cell>
          <cell r="BM141">
            <v>2399000</v>
          </cell>
          <cell r="BN141">
            <v>0</v>
          </cell>
          <cell r="BO141">
            <v>2399000</v>
          </cell>
          <cell r="BP141">
            <v>0</v>
          </cell>
          <cell r="BQ141">
            <v>1561070</v>
          </cell>
          <cell r="BR141">
            <v>0</v>
          </cell>
          <cell r="BS141">
            <v>0</v>
          </cell>
          <cell r="BT141">
            <v>4291029</v>
          </cell>
          <cell r="BU141">
            <v>219986</v>
          </cell>
          <cell r="BV141">
            <v>4572979</v>
          </cell>
          <cell r="BW141">
            <v>3371760</v>
          </cell>
          <cell r="BX141">
            <v>0</v>
          </cell>
          <cell r="BY141">
            <v>0</v>
          </cell>
          <cell r="BZ141">
            <v>4688679</v>
          </cell>
          <cell r="CA141">
            <v>1200000</v>
          </cell>
          <cell r="CB141">
            <v>0</v>
          </cell>
          <cell r="CC141">
            <v>4500000</v>
          </cell>
          <cell r="CD141">
            <v>0</v>
          </cell>
          <cell r="CE141">
            <v>3838000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5889999</v>
          </cell>
          <cell r="CK141">
            <v>1030000</v>
          </cell>
          <cell r="CL141">
            <v>1129500</v>
          </cell>
        </row>
        <row r="142">
          <cell r="A142">
            <v>1205040101.1040001</v>
          </cell>
          <cell r="B142" t="str">
            <v>ระบบไฟฟ้า</v>
          </cell>
          <cell r="C142">
            <v>0</v>
          </cell>
          <cell r="D142">
            <v>0</v>
          </cell>
          <cell r="E142">
            <v>0</v>
          </cell>
          <cell r="F142">
            <v>316786.84999999998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2951804.38</v>
          </cell>
          <cell r="L142">
            <v>128000</v>
          </cell>
          <cell r="M142">
            <v>0</v>
          </cell>
          <cell r="N142">
            <v>0</v>
          </cell>
          <cell r="O142">
            <v>0</v>
          </cell>
          <cell r="P142">
            <v>1327103</v>
          </cell>
          <cell r="Q142">
            <v>899000</v>
          </cell>
          <cell r="R142">
            <v>0</v>
          </cell>
          <cell r="S142">
            <v>120000</v>
          </cell>
          <cell r="T142">
            <v>749000</v>
          </cell>
          <cell r="U142">
            <v>0</v>
          </cell>
          <cell r="V142">
            <v>207000</v>
          </cell>
          <cell r="W142">
            <v>0</v>
          </cell>
          <cell r="X142">
            <v>0</v>
          </cell>
          <cell r="Y142">
            <v>313282</v>
          </cell>
          <cell r="Z142">
            <v>0</v>
          </cell>
          <cell r="AA142">
            <v>0</v>
          </cell>
          <cell r="AB142">
            <v>3778750.01</v>
          </cell>
          <cell r="AC142">
            <v>0</v>
          </cell>
          <cell r="AD142">
            <v>387650</v>
          </cell>
          <cell r="AE142">
            <v>0</v>
          </cell>
          <cell r="AF142">
            <v>0</v>
          </cell>
          <cell r="AG142">
            <v>1131535</v>
          </cell>
          <cell r="AH142">
            <v>0</v>
          </cell>
          <cell r="AI142">
            <v>0</v>
          </cell>
          <cell r="AJ142">
            <v>1209500</v>
          </cell>
          <cell r="AK142">
            <v>0</v>
          </cell>
          <cell r="AL142">
            <v>270000</v>
          </cell>
          <cell r="AM142">
            <v>100000</v>
          </cell>
          <cell r="AN142">
            <v>0</v>
          </cell>
          <cell r="AO142">
            <v>65000</v>
          </cell>
          <cell r="AP142">
            <v>100000</v>
          </cell>
          <cell r="AQ142">
            <v>0</v>
          </cell>
          <cell r="AR142">
            <v>0</v>
          </cell>
          <cell r="AS142">
            <v>369330</v>
          </cell>
          <cell r="AT142">
            <v>626670.09</v>
          </cell>
          <cell r="AU142">
            <v>281000</v>
          </cell>
          <cell r="AV142">
            <v>70000</v>
          </cell>
          <cell r="AW142">
            <v>180000</v>
          </cell>
          <cell r="AX142">
            <v>0</v>
          </cell>
          <cell r="AY142">
            <v>0</v>
          </cell>
          <cell r="AZ142">
            <v>0</v>
          </cell>
          <cell r="BA142">
            <v>50000</v>
          </cell>
          <cell r="BB142">
            <v>0</v>
          </cell>
          <cell r="BC142">
            <v>3156500</v>
          </cell>
          <cell r="BD142">
            <v>1701600</v>
          </cell>
          <cell r="BE142">
            <v>0</v>
          </cell>
          <cell r="BF142">
            <v>0</v>
          </cell>
          <cell r="BG142">
            <v>10990386.699999999</v>
          </cell>
          <cell r="BH142">
            <v>409224.71</v>
          </cell>
          <cell r="BI142">
            <v>0</v>
          </cell>
          <cell r="BJ142">
            <v>2445000</v>
          </cell>
          <cell r="BK142">
            <v>1282578.3</v>
          </cell>
          <cell r="BL142">
            <v>290000</v>
          </cell>
          <cell r="BM142">
            <v>0</v>
          </cell>
          <cell r="BN142">
            <v>0</v>
          </cell>
          <cell r="BO142">
            <v>0</v>
          </cell>
          <cell r="BP142">
            <v>193900</v>
          </cell>
          <cell r="BQ142">
            <v>1557740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114000</v>
          </cell>
          <cell r="BX142">
            <v>0</v>
          </cell>
          <cell r="BY142">
            <v>0</v>
          </cell>
          <cell r="BZ142">
            <v>90379</v>
          </cell>
          <cell r="CA142">
            <v>0</v>
          </cell>
          <cell r="CB142">
            <v>181543.65</v>
          </cell>
          <cell r="CC142">
            <v>0</v>
          </cell>
          <cell r="CD142">
            <v>89435</v>
          </cell>
          <cell r="CE142">
            <v>0</v>
          </cell>
          <cell r="CF142">
            <v>0</v>
          </cell>
          <cell r="CG142">
            <v>0</v>
          </cell>
          <cell r="CH142">
            <v>6005000</v>
          </cell>
          <cell r="CI142">
            <v>0</v>
          </cell>
          <cell r="CJ142">
            <v>112000</v>
          </cell>
          <cell r="CK142">
            <v>1179925.8799999999</v>
          </cell>
          <cell r="CL142">
            <v>1478925.88</v>
          </cell>
        </row>
        <row r="143">
          <cell r="A143">
            <v>1205040101.105</v>
          </cell>
          <cell r="B143" t="str">
            <v>ระบบโทรศัพท์</v>
          </cell>
          <cell r="C143">
            <v>0</v>
          </cell>
          <cell r="D143">
            <v>0</v>
          </cell>
          <cell r="E143">
            <v>0</v>
          </cell>
          <cell r="F143">
            <v>49000</v>
          </cell>
          <cell r="G143">
            <v>0</v>
          </cell>
          <cell r="H143">
            <v>0</v>
          </cell>
          <cell r="I143">
            <v>0</v>
          </cell>
          <cell r="J143">
            <v>80560</v>
          </cell>
          <cell r="K143">
            <v>23300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48000</v>
          </cell>
          <cell r="Z143">
            <v>0</v>
          </cell>
          <cell r="AA143">
            <v>94900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89180</v>
          </cell>
          <cell r="AH143">
            <v>0</v>
          </cell>
          <cell r="AI143">
            <v>0</v>
          </cell>
          <cell r="AJ143">
            <v>0</v>
          </cell>
          <cell r="AK143">
            <v>85600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49500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1473181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39590</v>
          </cell>
          <cell r="BR143">
            <v>0</v>
          </cell>
          <cell r="BS143">
            <v>245104</v>
          </cell>
          <cell r="BT143">
            <v>60000</v>
          </cell>
          <cell r="BU143">
            <v>90341.4</v>
          </cell>
          <cell r="BV143">
            <v>154890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119490</v>
          </cell>
          <cell r="CE143">
            <v>1017478.11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17505.2</v>
          </cell>
        </row>
        <row r="144">
          <cell r="A144">
            <v>1205040101.1059999</v>
          </cell>
          <cell r="B144" t="str">
            <v>ระบบถนนภายใน</v>
          </cell>
          <cell r="C144">
            <v>0</v>
          </cell>
          <cell r="D144">
            <v>0</v>
          </cell>
          <cell r="E144">
            <v>900000</v>
          </cell>
          <cell r="F144">
            <v>204900</v>
          </cell>
          <cell r="G144">
            <v>2719166</v>
          </cell>
          <cell r="H144">
            <v>0</v>
          </cell>
          <cell r="I144">
            <v>0</v>
          </cell>
          <cell r="J144">
            <v>489000</v>
          </cell>
          <cell r="K144">
            <v>1344004.36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1185042.57</v>
          </cell>
          <cell r="Q144">
            <v>962500</v>
          </cell>
          <cell r="R144">
            <v>0</v>
          </cell>
          <cell r="S144">
            <v>2393000</v>
          </cell>
          <cell r="T144">
            <v>858280</v>
          </cell>
          <cell r="U144">
            <v>568500</v>
          </cell>
          <cell r="V144">
            <v>1272350</v>
          </cell>
          <cell r="W144">
            <v>0</v>
          </cell>
          <cell r="X144">
            <v>0</v>
          </cell>
          <cell r="Y144">
            <v>3737471</v>
          </cell>
          <cell r="Z144">
            <v>0</v>
          </cell>
          <cell r="AA144">
            <v>1144135</v>
          </cell>
          <cell r="AB144">
            <v>64336</v>
          </cell>
          <cell r="AC144">
            <v>0</v>
          </cell>
          <cell r="AD144">
            <v>0</v>
          </cell>
          <cell r="AE144">
            <v>448220</v>
          </cell>
          <cell r="AF144">
            <v>941340</v>
          </cell>
          <cell r="AG144">
            <v>0</v>
          </cell>
          <cell r="AH144">
            <v>2778300</v>
          </cell>
          <cell r="AI144">
            <v>1400700</v>
          </cell>
          <cell r="AJ144">
            <v>900000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415900</v>
          </cell>
          <cell r="AR144">
            <v>0</v>
          </cell>
          <cell r="AS144">
            <v>0</v>
          </cell>
          <cell r="AT144">
            <v>320000</v>
          </cell>
          <cell r="AU144">
            <v>0</v>
          </cell>
          <cell r="AV144">
            <v>0</v>
          </cell>
          <cell r="AW144">
            <v>0</v>
          </cell>
          <cell r="AX144">
            <v>543000</v>
          </cell>
          <cell r="AY144">
            <v>0</v>
          </cell>
          <cell r="AZ144">
            <v>0</v>
          </cell>
          <cell r="BA144">
            <v>1509700</v>
          </cell>
          <cell r="BB144">
            <v>0</v>
          </cell>
          <cell r="BC144">
            <v>2909735.09</v>
          </cell>
          <cell r="BD144">
            <v>2937190</v>
          </cell>
          <cell r="BE144">
            <v>685200</v>
          </cell>
          <cell r="BF144">
            <v>1120800</v>
          </cell>
          <cell r="BG144">
            <v>2801549</v>
          </cell>
          <cell r="BH144">
            <v>94964.5</v>
          </cell>
          <cell r="BI144">
            <v>0</v>
          </cell>
          <cell r="BJ144">
            <v>900000</v>
          </cell>
          <cell r="BK144">
            <v>900000</v>
          </cell>
          <cell r="BL144">
            <v>7850910</v>
          </cell>
          <cell r="BM144">
            <v>2294770</v>
          </cell>
          <cell r="BN144">
            <v>2235580</v>
          </cell>
          <cell r="BO144">
            <v>1103000</v>
          </cell>
          <cell r="BP144">
            <v>600645</v>
          </cell>
          <cell r="BQ144">
            <v>4474400</v>
          </cell>
          <cell r="BR144">
            <v>0</v>
          </cell>
          <cell r="BS144">
            <v>1245590</v>
          </cell>
          <cell r="BT144">
            <v>0</v>
          </cell>
          <cell r="BU144">
            <v>5080200</v>
          </cell>
          <cell r="BV144">
            <v>516000</v>
          </cell>
          <cell r="BW144">
            <v>2861260</v>
          </cell>
          <cell r="BX144">
            <v>0</v>
          </cell>
          <cell r="BY144">
            <v>598000</v>
          </cell>
          <cell r="BZ144">
            <v>365747</v>
          </cell>
          <cell r="CA144">
            <v>715300</v>
          </cell>
          <cell r="CB144">
            <v>1541437.5</v>
          </cell>
          <cell r="CC144">
            <v>0</v>
          </cell>
          <cell r="CD144">
            <v>275578</v>
          </cell>
          <cell r="CE144">
            <v>2410026.6</v>
          </cell>
          <cell r="CF144">
            <v>0</v>
          </cell>
          <cell r="CG144">
            <v>0</v>
          </cell>
          <cell r="CH144">
            <v>2390000</v>
          </cell>
          <cell r="CI144">
            <v>0</v>
          </cell>
          <cell r="CJ144">
            <v>3674200</v>
          </cell>
          <cell r="CK144">
            <v>0</v>
          </cell>
          <cell r="CL144">
            <v>3079500</v>
          </cell>
        </row>
        <row r="145">
          <cell r="A145">
            <v>1205040102.1010001</v>
          </cell>
          <cell r="B145" t="str">
            <v>พักสิ่งปลูกสร้าง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</row>
        <row r="146">
          <cell r="A146">
            <v>1205040102.102</v>
          </cell>
          <cell r="B146" t="str">
            <v>พักระบบประปา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>
            <v>1205040102.1029999</v>
          </cell>
          <cell r="B147" t="str">
            <v>พักระบบบำบัดน้ำเสีย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>
            <v>1205040102.1040001</v>
          </cell>
          <cell r="B148" t="str">
            <v>พักระบบไฟฟ้า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>
            <v>1205040102.105</v>
          </cell>
          <cell r="B149" t="str">
            <v>พักระบบโทรศัพท์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>
            <v>1205040102.1059999</v>
          </cell>
          <cell r="B150" t="str">
            <v>พักระบบถนนภายใน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>
            <v>1205040103.1010001</v>
          </cell>
          <cell r="B151" t="str">
            <v>ค่าเสื่อมราคาสะสม - สิ่งปลูกสร้าง</v>
          </cell>
          <cell r="C151">
            <v>-264681.03999999998</v>
          </cell>
          <cell r="D151">
            <v>0</v>
          </cell>
          <cell r="E151">
            <v>-449999</v>
          </cell>
          <cell r="F151">
            <v>-2465068</v>
          </cell>
          <cell r="G151">
            <v>0</v>
          </cell>
          <cell r="H151">
            <v>0</v>
          </cell>
          <cell r="I151">
            <v>-4830951.99</v>
          </cell>
          <cell r="J151">
            <v>-827505.3</v>
          </cell>
          <cell r="K151">
            <v>-3514154.25</v>
          </cell>
          <cell r="L151">
            <v>0</v>
          </cell>
          <cell r="M151">
            <v>-81662.81</v>
          </cell>
          <cell r="N151">
            <v>-103723.73</v>
          </cell>
          <cell r="O151">
            <v>-6982335.6500000004</v>
          </cell>
          <cell r="P151">
            <v>0</v>
          </cell>
          <cell r="Q151">
            <v>-284497</v>
          </cell>
          <cell r="R151">
            <v>0</v>
          </cell>
          <cell r="S151">
            <v>-2558007.64</v>
          </cell>
          <cell r="T151">
            <v>0</v>
          </cell>
          <cell r="U151">
            <v>-230303</v>
          </cell>
          <cell r="V151">
            <v>0</v>
          </cell>
          <cell r="W151">
            <v>0</v>
          </cell>
          <cell r="X151">
            <v>-2623031.4</v>
          </cell>
          <cell r="Y151">
            <v>0</v>
          </cell>
          <cell r="Z151">
            <v>-6657476.8700000001</v>
          </cell>
          <cell r="AA151">
            <v>0</v>
          </cell>
          <cell r="AB151">
            <v>-1207314.95</v>
          </cell>
          <cell r="AC151">
            <v>-31500</v>
          </cell>
          <cell r="AD151">
            <v>0</v>
          </cell>
          <cell r="AE151">
            <v>-328632.33</v>
          </cell>
          <cell r="AF151">
            <v>-1696969.22</v>
          </cell>
          <cell r="AG151">
            <v>-41933.35</v>
          </cell>
          <cell r="AH151">
            <v>-168532.1</v>
          </cell>
          <cell r="AI151">
            <v>-103429.83</v>
          </cell>
          <cell r="AJ151">
            <v>-1046446.33</v>
          </cell>
          <cell r="AK151">
            <v>-1834502.77</v>
          </cell>
          <cell r="AL151">
            <v>0</v>
          </cell>
          <cell r="AM151">
            <v>0</v>
          </cell>
          <cell r="AN151">
            <v>0</v>
          </cell>
          <cell r="AO151">
            <v>-977392.43</v>
          </cell>
          <cell r="AP151">
            <v>-999999</v>
          </cell>
          <cell r="AQ151">
            <v>-1218603.55</v>
          </cell>
          <cell r="AR151">
            <v>0</v>
          </cell>
          <cell r="AS151">
            <v>-1088044.07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-684997</v>
          </cell>
          <cell r="BA151">
            <v>0</v>
          </cell>
          <cell r="BB151">
            <v>0</v>
          </cell>
          <cell r="BC151">
            <v>-2249687.5</v>
          </cell>
          <cell r="BD151">
            <v>-5969881</v>
          </cell>
          <cell r="BE151">
            <v>0</v>
          </cell>
          <cell r="BF151">
            <v>-226559.74</v>
          </cell>
          <cell r="BG151">
            <v>-756495</v>
          </cell>
          <cell r="BH151">
            <v>0</v>
          </cell>
          <cell r="BI151">
            <v>0</v>
          </cell>
          <cell r="BJ151">
            <v>0</v>
          </cell>
          <cell r="BK151">
            <v>-64050.05</v>
          </cell>
          <cell r="BL151">
            <v>-2875547</v>
          </cell>
          <cell r="BM151">
            <v>-4114529.22</v>
          </cell>
          <cell r="BN151">
            <v>-3197473.55</v>
          </cell>
          <cell r="BO151">
            <v>-1034279.05</v>
          </cell>
          <cell r="BP151">
            <v>-2046496</v>
          </cell>
          <cell r="BQ151">
            <v>-1586836.66</v>
          </cell>
          <cell r="BR151">
            <v>-4781666.53</v>
          </cell>
          <cell r="BS151">
            <v>-120264.62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-88111.05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-518704</v>
          </cell>
          <cell r="CH151">
            <v>0</v>
          </cell>
          <cell r="CI151">
            <v>0</v>
          </cell>
          <cell r="CJ151">
            <v>0</v>
          </cell>
          <cell r="CK151">
            <v>-6840</v>
          </cell>
          <cell r="CL151">
            <v>0</v>
          </cell>
        </row>
        <row r="152">
          <cell r="A152">
            <v>1205040103.102</v>
          </cell>
          <cell r="B152" t="str">
            <v>ค่าเสื่อมราคาสะสม - ระบบประปา</v>
          </cell>
          <cell r="C152">
            <v>0</v>
          </cell>
          <cell r="D152">
            <v>0</v>
          </cell>
          <cell r="E152">
            <v>0</v>
          </cell>
          <cell r="F152">
            <v>-49999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-1088444.95</v>
          </cell>
          <cell r="M152">
            <v>0</v>
          </cell>
          <cell r="N152">
            <v>0</v>
          </cell>
          <cell r="O152">
            <v>0</v>
          </cell>
          <cell r="P152">
            <v>-583198</v>
          </cell>
          <cell r="Q152">
            <v>-548199</v>
          </cell>
          <cell r="R152">
            <v>0</v>
          </cell>
          <cell r="S152">
            <v>-1504999</v>
          </cell>
          <cell r="T152">
            <v>-3311257</v>
          </cell>
          <cell r="U152">
            <v>-1230819.8</v>
          </cell>
          <cell r="V152">
            <v>-3171547.58</v>
          </cell>
          <cell r="W152">
            <v>0</v>
          </cell>
          <cell r="X152">
            <v>0</v>
          </cell>
          <cell r="Y152">
            <v>-550199</v>
          </cell>
          <cell r="Z152">
            <v>0</v>
          </cell>
          <cell r="AA152">
            <v>-319999</v>
          </cell>
          <cell r="AB152">
            <v>-1106999</v>
          </cell>
          <cell r="AC152">
            <v>-1731999</v>
          </cell>
          <cell r="AD152">
            <v>-1098999</v>
          </cell>
          <cell r="AE152">
            <v>-1149200</v>
          </cell>
          <cell r="AF152">
            <v>-1413998</v>
          </cell>
          <cell r="AG152">
            <v>-42659</v>
          </cell>
          <cell r="AH152">
            <v>-1212216.6499999999</v>
          </cell>
          <cell r="AI152">
            <v>-1478999</v>
          </cell>
          <cell r="AJ152">
            <v>-360000.01</v>
          </cell>
          <cell r="AK152">
            <v>0</v>
          </cell>
          <cell r="AL152">
            <v>-1309998</v>
          </cell>
          <cell r="AM152">
            <v>-161333.34</v>
          </cell>
          <cell r="AN152">
            <v>0</v>
          </cell>
          <cell r="AO152">
            <v>-107998</v>
          </cell>
          <cell r="AP152">
            <v>-2299999</v>
          </cell>
          <cell r="AQ152">
            <v>-1717398.8</v>
          </cell>
          <cell r="AR152">
            <v>0</v>
          </cell>
          <cell r="AS152">
            <v>-999999</v>
          </cell>
          <cell r="AT152">
            <v>0</v>
          </cell>
          <cell r="AU152">
            <v>-1502999</v>
          </cell>
          <cell r="AV152">
            <v>-406497</v>
          </cell>
          <cell r="AW152">
            <v>-319999</v>
          </cell>
          <cell r="AX152">
            <v>0</v>
          </cell>
          <cell r="AY152">
            <v>0</v>
          </cell>
          <cell r="AZ152">
            <v>-397997</v>
          </cell>
          <cell r="BA152">
            <v>-299999</v>
          </cell>
          <cell r="BB152">
            <v>0</v>
          </cell>
          <cell r="BC152">
            <v>-349999</v>
          </cell>
          <cell r="BD152">
            <v>-1381999</v>
          </cell>
          <cell r="BE152">
            <v>-451009</v>
          </cell>
          <cell r="BF152">
            <v>-1874999</v>
          </cell>
          <cell r="BG152">
            <v>-1399931.26</v>
          </cell>
          <cell r="BH152">
            <v>-1700666.66</v>
          </cell>
          <cell r="BI152">
            <v>0</v>
          </cell>
          <cell r="BJ152">
            <v>-688888.84</v>
          </cell>
          <cell r="BK152">
            <v>-811111.08</v>
          </cell>
          <cell r="BL152">
            <v>-15672948</v>
          </cell>
          <cell r="BM152">
            <v>-353999</v>
          </cell>
          <cell r="BN152">
            <v>-1375998</v>
          </cell>
          <cell r="BO152">
            <v>0</v>
          </cell>
          <cell r="BP152">
            <v>-499999</v>
          </cell>
          <cell r="BQ152">
            <v>-870076.62</v>
          </cell>
          <cell r="BR152">
            <v>0</v>
          </cell>
          <cell r="BS152">
            <v>0</v>
          </cell>
          <cell r="BT152">
            <v>-1199999</v>
          </cell>
          <cell r="BU152">
            <v>0</v>
          </cell>
          <cell r="BV152">
            <v>-1279999</v>
          </cell>
          <cell r="BW152">
            <v>-893999</v>
          </cell>
          <cell r="BX152">
            <v>0</v>
          </cell>
          <cell r="BY152">
            <v>0</v>
          </cell>
          <cell r="BZ152">
            <v>-429998</v>
          </cell>
          <cell r="CA152">
            <v>-1084698</v>
          </cell>
          <cell r="CB152">
            <v>0</v>
          </cell>
          <cell r="CC152">
            <v>0</v>
          </cell>
          <cell r="CD152">
            <v>0</v>
          </cell>
          <cell r="CE152">
            <v>-1679999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-411249.84</v>
          </cell>
          <cell r="CL152">
            <v>-1467666.69</v>
          </cell>
        </row>
        <row r="153">
          <cell r="A153">
            <v>1205040103.1029999</v>
          </cell>
          <cell r="B153" t="str">
            <v>ค่าเสื่อมราคาสะสม - ระบบบำบัดน้ำเสีย</v>
          </cell>
          <cell r="C153">
            <v>0</v>
          </cell>
          <cell r="D153">
            <v>0</v>
          </cell>
          <cell r="E153">
            <v>-3999999</v>
          </cell>
          <cell r="F153">
            <v>-15105012.92</v>
          </cell>
          <cell r="G153">
            <v>0</v>
          </cell>
          <cell r="H153">
            <v>0</v>
          </cell>
          <cell r="I153">
            <v>-5584531</v>
          </cell>
          <cell r="J153">
            <v>-5908805</v>
          </cell>
          <cell r="K153">
            <v>0</v>
          </cell>
          <cell r="L153">
            <v>-4101356.3</v>
          </cell>
          <cell r="M153">
            <v>0</v>
          </cell>
          <cell r="N153">
            <v>0</v>
          </cell>
          <cell r="O153">
            <v>-5054999</v>
          </cell>
          <cell r="P153">
            <v>-5955998</v>
          </cell>
          <cell r="Q153">
            <v>-19682.73</v>
          </cell>
          <cell r="R153">
            <v>0</v>
          </cell>
          <cell r="S153">
            <v>-5955998</v>
          </cell>
          <cell r="T153">
            <v>-834999</v>
          </cell>
          <cell r="U153">
            <v>-4377639.33</v>
          </cell>
          <cell r="V153">
            <v>-4931007</v>
          </cell>
          <cell r="W153">
            <v>0</v>
          </cell>
          <cell r="X153">
            <v>-19506.669999999998</v>
          </cell>
          <cell r="Y153">
            <v>0</v>
          </cell>
          <cell r="Z153">
            <v>0</v>
          </cell>
          <cell r="AA153">
            <v>-7885999</v>
          </cell>
          <cell r="AB153">
            <v>0</v>
          </cell>
          <cell r="AC153">
            <v>-1499999</v>
          </cell>
          <cell r="AD153">
            <v>0</v>
          </cell>
          <cell r="AE153">
            <v>-4588800</v>
          </cell>
          <cell r="AF153">
            <v>0</v>
          </cell>
          <cell r="AG153">
            <v>-1149479</v>
          </cell>
          <cell r="AH153">
            <v>0</v>
          </cell>
          <cell r="AI153">
            <v>-1371735.42</v>
          </cell>
          <cell r="AJ153">
            <v>0</v>
          </cell>
          <cell r="AK153">
            <v>-502497.56</v>
          </cell>
          <cell r="AL153">
            <v>-1299998.99</v>
          </cell>
          <cell r="AM153">
            <v>-5175978</v>
          </cell>
          <cell r="AN153">
            <v>0</v>
          </cell>
          <cell r="AO153">
            <v>-4999999</v>
          </cell>
          <cell r="AP153">
            <v>-1500388.95</v>
          </cell>
          <cell r="AQ153">
            <v>-1599998</v>
          </cell>
          <cell r="AR153">
            <v>0</v>
          </cell>
          <cell r="AS153">
            <v>-5891978</v>
          </cell>
          <cell r="AT153">
            <v>-2195002.4</v>
          </cell>
          <cell r="AU153">
            <v>-5145557.45</v>
          </cell>
          <cell r="AV153">
            <v>-3855786.84</v>
          </cell>
          <cell r="AW153">
            <v>-3499999</v>
          </cell>
          <cell r="AX153">
            <v>-1999999</v>
          </cell>
          <cell r="AY153">
            <v>0</v>
          </cell>
          <cell r="AZ153">
            <v>-4565799</v>
          </cell>
          <cell r="BA153">
            <v>-8598998</v>
          </cell>
          <cell r="BB153">
            <v>0</v>
          </cell>
          <cell r="BC153">
            <v>-1982497</v>
          </cell>
          <cell r="BD153">
            <v>-1399999</v>
          </cell>
          <cell r="BE153">
            <v>0</v>
          </cell>
          <cell r="BF153">
            <v>-4389999</v>
          </cell>
          <cell r="BG153">
            <v>-5749999</v>
          </cell>
          <cell r="BH153">
            <v>-177642.42</v>
          </cell>
          <cell r="BI153">
            <v>0</v>
          </cell>
          <cell r="BJ153">
            <v>0</v>
          </cell>
          <cell r="BK153">
            <v>0</v>
          </cell>
          <cell r="BL153">
            <v>-7292999</v>
          </cell>
          <cell r="BM153">
            <v>-2127113.38</v>
          </cell>
          <cell r="BN153">
            <v>0</v>
          </cell>
          <cell r="BO153">
            <v>-1787688.68</v>
          </cell>
          <cell r="BP153">
            <v>0</v>
          </cell>
          <cell r="BQ153">
            <v>-1179475.1100000001</v>
          </cell>
          <cell r="BR153">
            <v>0</v>
          </cell>
          <cell r="BS153">
            <v>0</v>
          </cell>
          <cell r="BT153">
            <v>-4291028</v>
          </cell>
          <cell r="BU153">
            <v>-219983</v>
          </cell>
          <cell r="BV153">
            <v>-4572978</v>
          </cell>
          <cell r="BW153">
            <v>-3371759</v>
          </cell>
          <cell r="BX153">
            <v>0</v>
          </cell>
          <cell r="BY153">
            <v>0</v>
          </cell>
          <cell r="BZ153">
            <v>-3641540.69</v>
          </cell>
          <cell r="CA153">
            <v>-1199999</v>
          </cell>
          <cell r="CB153">
            <v>0</v>
          </cell>
          <cell r="CC153">
            <v>-3990000</v>
          </cell>
          <cell r="CD153">
            <v>0</v>
          </cell>
          <cell r="CE153">
            <v>-3837999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-4024331.6</v>
          </cell>
          <cell r="CK153">
            <v>-171666.5</v>
          </cell>
          <cell r="CL153">
            <v>-461212.5</v>
          </cell>
        </row>
        <row r="154">
          <cell r="A154">
            <v>1205040103.1040001</v>
          </cell>
          <cell r="B154" t="str">
            <v>ค่าเสื่อมราคาสะสม - ระบบไฟฟ้า</v>
          </cell>
          <cell r="C154">
            <v>0</v>
          </cell>
          <cell r="D154">
            <v>0</v>
          </cell>
          <cell r="E154">
            <v>0</v>
          </cell>
          <cell r="F154">
            <v>-237397.29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-1344711.16</v>
          </cell>
          <cell r="L154">
            <v>-127999</v>
          </cell>
          <cell r="M154">
            <v>0</v>
          </cell>
          <cell r="N154">
            <v>0</v>
          </cell>
          <cell r="O154">
            <v>0</v>
          </cell>
          <cell r="P154">
            <v>-449740.43</v>
          </cell>
          <cell r="Q154">
            <v>-898998</v>
          </cell>
          <cell r="R154">
            <v>0</v>
          </cell>
          <cell r="S154">
            <v>-119999</v>
          </cell>
          <cell r="T154">
            <v>-748998</v>
          </cell>
          <cell r="U154">
            <v>0</v>
          </cell>
          <cell r="V154">
            <v>-202860</v>
          </cell>
          <cell r="W154">
            <v>0</v>
          </cell>
          <cell r="X154">
            <v>0</v>
          </cell>
          <cell r="Y154">
            <v>-313281</v>
          </cell>
          <cell r="Z154">
            <v>0</v>
          </cell>
          <cell r="AA154">
            <v>0</v>
          </cell>
          <cell r="AB154">
            <v>-1748499.2</v>
          </cell>
          <cell r="AC154">
            <v>0</v>
          </cell>
          <cell r="AD154">
            <v>-351537.89</v>
          </cell>
          <cell r="AE154">
            <v>0</v>
          </cell>
          <cell r="AF154">
            <v>0</v>
          </cell>
          <cell r="AG154">
            <v>-1131534</v>
          </cell>
          <cell r="AH154">
            <v>0</v>
          </cell>
          <cell r="AI154">
            <v>0</v>
          </cell>
          <cell r="AJ154">
            <v>-217710.01</v>
          </cell>
          <cell r="AK154">
            <v>0</v>
          </cell>
          <cell r="AL154">
            <v>-269999</v>
          </cell>
          <cell r="AM154">
            <v>-99999</v>
          </cell>
          <cell r="AN154">
            <v>0</v>
          </cell>
          <cell r="AO154">
            <v>-64999</v>
          </cell>
          <cell r="AP154">
            <v>-99999</v>
          </cell>
          <cell r="AQ154">
            <v>0</v>
          </cell>
          <cell r="AR154">
            <v>0</v>
          </cell>
          <cell r="AS154">
            <v>-369328</v>
          </cell>
          <cell r="AT154">
            <v>-467990.65</v>
          </cell>
          <cell r="AU154">
            <v>-280999</v>
          </cell>
          <cell r="AV154">
            <v>-69999</v>
          </cell>
          <cell r="AW154">
            <v>-179999</v>
          </cell>
          <cell r="AX154">
            <v>0</v>
          </cell>
          <cell r="AY154">
            <v>0</v>
          </cell>
          <cell r="AZ154">
            <v>0</v>
          </cell>
          <cell r="BA154">
            <v>-49999</v>
          </cell>
          <cell r="BB154">
            <v>0</v>
          </cell>
          <cell r="BC154">
            <v>-2998674.9</v>
          </cell>
          <cell r="BD154">
            <v>-1236612.33</v>
          </cell>
          <cell r="BE154">
            <v>0</v>
          </cell>
          <cell r="BF154">
            <v>0</v>
          </cell>
          <cell r="BG154">
            <v>-2002850.71</v>
          </cell>
          <cell r="BH154">
            <v>-400130.04</v>
          </cell>
          <cell r="BI154">
            <v>0</v>
          </cell>
          <cell r="BJ154">
            <v>-766388.7</v>
          </cell>
          <cell r="BK154">
            <v>-535499.12</v>
          </cell>
          <cell r="BL154">
            <v>-289999</v>
          </cell>
          <cell r="BM154">
            <v>0</v>
          </cell>
          <cell r="BN154">
            <v>0</v>
          </cell>
          <cell r="BO154">
            <v>0</v>
          </cell>
          <cell r="BP154">
            <v>-134094.54999999999</v>
          </cell>
          <cell r="BQ154">
            <v>-1168305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-113999</v>
          </cell>
          <cell r="BX154">
            <v>0</v>
          </cell>
          <cell r="BY154">
            <v>0</v>
          </cell>
          <cell r="BZ154">
            <v>-90378</v>
          </cell>
          <cell r="CA154">
            <v>0</v>
          </cell>
          <cell r="CB154">
            <v>-181542.65</v>
          </cell>
          <cell r="CC154">
            <v>0</v>
          </cell>
          <cell r="CD154">
            <v>-89433</v>
          </cell>
          <cell r="CE154">
            <v>0</v>
          </cell>
          <cell r="CF154">
            <v>0</v>
          </cell>
          <cell r="CG154">
            <v>0</v>
          </cell>
          <cell r="CH154">
            <v>-6004995</v>
          </cell>
          <cell r="CI154">
            <v>0</v>
          </cell>
          <cell r="CJ154">
            <v>-111998</v>
          </cell>
          <cell r="CK154">
            <v>-275316.21999999997</v>
          </cell>
          <cell r="CL154">
            <v>-851509.07</v>
          </cell>
        </row>
        <row r="155">
          <cell r="A155">
            <v>1205040103.105</v>
          </cell>
          <cell r="B155" t="str">
            <v>ค่าเสื่อมราคาสะสม - ระบบโทรศัพท์</v>
          </cell>
          <cell r="C155">
            <v>0</v>
          </cell>
          <cell r="D155">
            <v>0</v>
          </cell>
          <cell r="E155">
            <v>0</v>
          </cell>
          <cell r="F155">
            <v>-48999</v>
          </cell>
          <cell r="G155">
            <v>0</v>
          </cell>
          <cell r="H155">
            <v>0</v>
          </cell>
          <cell r="I155">
            <v>0</v>
          </cell>
          <cell r="J155">
            <v>-80557</v>
          </cell>
          <cell r="K155">
            <v>-19028.169999999998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-42108.49</v>
          </cell>
          <cell r="Z155">
            <v>0</v>
          </cell>
          <cell r="AA155">
            <v>-94899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-89179</v>
          </cell>
          <cell r="AH155">
            <v>0</v>
          </cell>
          <cell r="AI155">
            <v>0</v>
          </cell>
          <cell r="AJ155">
            <v>0</v>
          </cell>
          <cell r="AK155">
            <v>-59941.05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-49499</v>
          </cell>
          <cell r="AT155">
            <v>-319999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-33387.85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-29912.44</v>
          </cell>
          <cell r="BR155">
            <v>0</v>
          </cell>
          <cell r="BS155">
            <v>-245101</v>
          </cell>
          <cell r="BT155">
            <v>-59999</v>
          </cell>
          <cell r="BU155">
            <v>-90338.4</v>
          </cell>
          <cell r="BV155">
            <v>-154887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-119489</v>
          </cell>
          <cell r="CE155">
            <v>-403810.28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-9667.02</v>
          </cell>
        </row>
        <row r="156">
          <cell r="A156">
            <v>1205040103.1059999</v>
          </cell>
          <cell r="B156" t="str">
            <v>ค่าเสื่อมราคาสะสม - ระบบถนนภายใน</v>
          </cell>
          <cell r="C156">
            <v>0</v>
          </cell>
          <cell r="D156">
            <v>0</v>
          </cell>
          <cell r="E156">
            <v>-784702.97</v>
          </cell>
          <cell r="F156">
            <v>0</v>
          </cell>
          <cell r="G156">
            <v>-2719164</v>
          </cell>
          <cell r="H156">
            <v>0</v>
          </cell>
          <cell r="I156">
            <v>0</v>
          </cell>
          <cell r="J156">
            <v>-488999</v>
          </cell>
          <cell r="K156">
            <v>-730988.95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-1185039.57</v>
          </cell>
          <cell r="Q156">
            <v>-809176.78</v>
          </cell>
          <cell r="R156">
            <v>0</v>
          </cell>
          <cell r="S156">
            <v>-1842614.67</v>
          </cell>
          <cell r="T156">
            <v>-554320.30000000005</v>
          </cell>
          <cell r="U156">
            <v>-261704.66</v>
          </cell>
          <cell r="V156">
            <v>-1248345</v>
          </cell>
          <cell r="W156">
            <v>0</v>
          </cell>
          <cell r="X156">
            <v>0</v>
          </cell>
          <cell r="Y156">
            <v>-3373331.9</v>
          </cell>
          <cell r="Z156">
            <v>0</v>
          </cell>
          <cell r="AA156">
            <v>-1011969.67</v>
          </cell>
          <cell r="AB156">
            <v>-49919.85</v>
          </cell>
          <cell r="AC156">
            <v>0</v>
          </cell>
          <cell r="AD156">
            <v>0</v>
          </cell>
          <cell r="AE156">
            <v>-264487.39</v>
          </cell>
          <cell r="AF156">
            <v>-861698.45</v>
          </cell>
          <cell r="AG156">
            <v>0</v>
          </cell>
          <cell r="AH156">
            <v>-2778296</v>
          </cell>
          <cell r="AI156">
            <v>-1249614.51</v>
          </cell>
          <cell r="AJ156">
            <v>-162000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-334528.40000000002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-512833.36</v>
          </cell>
          <cell r="AY156">
            <v>0</v>
          </cell>
          <cell r="AZ156">
            <v>0</v>
          </cell>
          <cell r="BA156">
            <v>-1509698</v>
          </cell>
          <cell r="BB156">
            <v>0</v>
          </cell>
          <cell r="BC156">
            <v>-2863029.32</v>
          </cell>
          <cell r="BD156">
            <v>-2675641.7200000002</v>
          </cell>
          <cell r="BE156">
            <v>-685199</v>
          </cell>
          <cell r="BF156">
            <v>-1120799</v>
          </cell>
          <cell r="BG156">
            <v>-2576581.33</v>
          </cell>
          <cell r="BH156">
            <v>-92853.39</v>
          </cell>
          <cell r="BI156">
            <v>0</v>
          </cell>
          <cell r="BJ156">
            <v>-310000</v>
          </cell>
          <cell r="BK156">
            <v>-585000</v>
          </cell>
          <cell r="BL156">
            <v>-7850908</v>
          </cell>
          <cell r="BM156">
            <v>-1978404.38</v>
          </cell>
          <cell r="BN156">
            <v>-1975682.67</v>
          </cell>
          <cell r="BO156">
            <v>-515116.67</v>
          </cell>
          <cell r="BP156">
            <v>-600643</v>
          </cell>
          <cell r="BQ156">
            <v>-3323713.34</v>
          </cell>
          <cell r="BR156">
            <v>0</v>
          </cell>
          <cell r="BS156">
            <v>-1245582</v>
          </cell>
          <cell r="BT156">
            <v>0</v>
          </cell>
          <cell r="BU156">
            <v>-1185380</v>
          </cell>
          <cell r="BV156">
            <v>-515999</v>
          </cell>
          <cell r="BW156">
            <v>-2393904.0699999998</v>
          </cell>
          <cell r="BX156">
            <v>0</v>
          </cell>
          <cell r="BY156">
            <v>-597999</v>
          </cell>
          <cell r="BZ156">
            <v>-365744</v>
          </cell>
          <cell r="CA156">
            <v>-486891.96</v>
          </cell>
          <cell r="CB156">
            <v>-1249065.79</v>
          </cell>
          <cell r="CC156">
            <v>0</v>
          </cell>
          <cell r="CD156">
            <v>-275577</v>
          </cell>
          <cell r="CE156">
            <v>-1781178.88</v>
          </cell>
          <cell r="CF156">
            <v>0</v>
          </cell>
          <cell r="CG156">
            <v>0</v>
          </cell>
          <cell r="CH156">
            <v>-2389997</v>
          </cell>
          <cell r="CI156">
            <v>0</v>
          </cell>
          <cell r="CJ156">
            <v>-3347386.64</v>
          </cell>
          <cell r="CK156">
            <v>0</v>
          </cell>
          <cell r="CL156">
            <v>-1387825</v>
          </cell>
        </row>
        <row r="157">
          <cell r="A157">
            <v>1205050101.1010001</v>
          </cell>
          <cell r="B157" t="str">
            <v>อาคารเพื่อการพักอาศัย-Interface</v>
          </cell>
          <cell r="C157">
            <v>27500000</v>
          </cell>
          <cell r="D157">
            <v>5906000</v>
          </cell>
          <cell r="E157">
            <v>7573000</v>
          </cell>
          <cell r="F157">
            <v>0</v>
          </cell>
          <cell r="G157">
            <v>8135100</v>
          </cell>
          <cell r="H157">
            <v>6179000</v>
          </cell>
          <cell r="I157">
            <v>0</v>
          </cell>
          <cell r="J157">
            <v>0</v>
          </cell>
          <cell r="K157">
            <v>0</v>
          </cell>
          <cell r="L157">
            <v>7492500</v>
          </cell>
          <cell r="M157">
            <v>0</v>
          </cell>
          <cell r="N157">
            <v>0</v>
          </cell>
          <cell r="O157">
            <v>15237000</v>
          </cell>
          <cell r="P157">
            <v>1154558.06</v>
          </cell>
          <cell r="Q157">
            <v>3147581</v>
          </cell>
          <cell r="R157">
            <v>3128600</v>
          </cell>
          <cell r="S157">
            <v>11643521.140000001</v>
          </cell>
          <cell r="T157">
            <v>10011189.5</v>
          </cell>
          <cell r="U157">
            <v>383790</v>
          </cell>
          <cell r="V157">
            <v>0</v>
          </cell>
          <cell r="W157">
            <v>0</v>
          </cell>
          <cell r="X157">
            <v>0</v>
          </cell>
          <cell r="Y157">
            <v>2160000</v>
          </cell>
          <cell r="Z157">
            <v>314000</v>
          </cell>
          <cell r="AA157">
            <v>0</v>
          </cell>
          <cell r="AB157">
            <v>1982566.14</v>
          </cell>
          <cell r="AC157">
            <v>8225100</v>
          </cell>
          <cell r="AD157">
            <v>6880200</v>
          </cell>
          <cell r="AE157">
            <v>6459059</v>
          </cell>
          <cell r="AF157">
            <v>501100</v>
          </cell>
          <cell r="AG157">
            <v>55000</v>
          </cell>
          <cell r="AH157">
            <v>0</v>
          </cell>
          <cell r="AI157">
            <v>0</v>
          </cell>
          <cell r="AJ157">
            <v>0</v>
          </cell>
          <cell r="AK157">
            <v>55575000</v>
          </cell>
          <cell r="AL157">
            <v>0</v>
          </cell>
          <cell r="AM157">
            <v>0</v>
          </cell>
          <cell r="AN157">
            <v>5904200</v>
          </cell>
          <cell r="AO157">
            <v>0</v>
          </cell>
          <cell r="AP157">
            <v>0</v>
          </cell>
          <cell r="AQ157">
            <v>0</v>
          </cell>
          <cell r="AR157">
            <v>11248003</v>
          </cell>
          <cell r="AS157">
            <v>5995700</v>
          </cell>
          <cell r="AT157">
            <v>7679400</v>
          </cell>
          <cell r="AU157">
            <v>1942409</v>
          </cell>
          <cell r="AV157">
            <v>0</v>
          </cell>
          <cell r="AW157">
            <v>588000</v>
          </cell>
          <cell r="AX157">
            <v>71000</v>
          </cell>
          <cell r="AY157">
            <v>805000</v>
          </cell>
          <cell r="AZ157">
            <v>633334</v>
          </cell>
          <cell r="BA157">
            <v>15415000</v>
          </cell>
          <cell r="BB157">
            <v>29186628</v>
          </cell>
          <cell r="BC157">
            <v>1019159.98</v>
          </cell>
          <cell r="BD157">
            <v>8468785</v>
          </cell>
          <cell r="BE157">
            <v>0</v>
          </cell>
          <cell r="BF157">
            <v>1275200</v>
          </cell>
          <cell r="BG157">
            <v>22908850.780000001</v>
          </cell>
          <cell r="BH157">
            <v>13928900</v>
          </cell>
          <cell r="BI157">
            <v>7900000</v>
          </cell>
          <cell r="BJ157">
            <v>7774900</v>
          </cell>
          <cell r="BK157">
            <v>0</v>
          </cell>
          <cell r="BL157">
            <v>0</v>
          </cell>
          <cell r="BM157">
            <v>1507200</v>
          </cell>
          <cell r="BN157">
            <v>1870600</v>
          </cell>
          <cell r="BO157">
            <v>7577830</v>
          </cell>
          <cell r="BP157">
            <v>0</v>
          </cell>
          <cell r="BQ157">
            <v>515700</v>
          </cell>
          <cell r="BR157">
            <v>52520000</v>
          </cell>
          <cell r="BS157">
            <v>0</v>
          </cell>
          <cell r="BT157">
            <v>4998500</v>
          </cell>
          <cell r="BU157">
            <v>0</v>
          </cell>
          <cell r="BV157">
            <v>0</v>
          </cell>
          <cell r="BW157">
            <v>760000</v>
          </cell>
          <cell r="BX157">
            <v>11871788.699999999</v>
          </cell>
          <cell r="BY157">
            <v>0</v>
          </cell>
          <cell r="BZ157">
            <v>1727058</v>
          </cell>
          <cell r="CA157">
            <v>4996000</v>
          </cell>
          <cell r="CB157">
            <v>3427502</v>
          </cell>
          <cell r="CC157">
            <v>12230314</v>
          </cell>
          <cell r="CD157">
            <v>10667000</v>
          </cell>
          <cell r="CE157">
            <v>4490000</v>
          </cell>
          <cell r="CF157">
            <v>1300000</v>
          </cell>
          <cell r="CG157">
            <v>1774500</v>
          </cell>
          <cell r="CH157">
            <v>8088880</v>
          </cell>
          <cell r="CI157">
            <v>0</v>
          </cell>
          <cell r="CJ157">
            <v>10991100</v>
          </cell>
          <cell r="CK157">
            <v>0</v>
          </cell>
          <cell r="CL157">
            <v>486000</v>
          </cell>
        </row>
        <row r="158">
          <cell r="A158">
            <v>1205050101.102</v>
          </cell>
          <cell r="B158" t="str">
            <v>อาคารสำนักงาน-Interface</v>
          </cell>
          <cell r="C158">
            <v>779000</v>
          </cell>
          <cell r="D158">
            <v>12959200</v>
          </cell>
          <cell r="E158">
            <v>1370891.5</v>
          </cell>
          <cell r="F158">
            <v>0</v>
          </cell>
          <cell r="G158">
            <v>2185000</v>
          </cell>
          <cell r="H158">
            <v>16486000</v>
          </cell>
          <cell r="I158">
            <v>0</v>
          </cell>
          <cell r="J158">
            <v>23419809.649999999</v>
          </cell>
          <cell r="K158">
            <v>0</v>
          </cell>
          <cell r="L158">
            <v>3641000</v>
          </cell>
          <cell r="M158">
            <v>41496389</v>
          </cell>
          <cell r="N158">
            <v>0</v>
          </cell>
          <cell r="O158">
            <v>36940342</v>
          </cell>
          <cell r="P158">
            <v>12917469.99</v>
          </cell>
          <cell r="Q158">
            <v>19339300</v>
          </cell>
          <cell r="R158">
            <v>22739746</v>
          </cell>
          <cell r="S158">
            <v>1677094.41</v>
          </cell>
          <cell r="T158">
            <v>5264081.01</v>
          </cell>
          <cell r="U158">
            <v>2345990.81</v>
          </cell>
          <cell r="V158">
            <v>3054947.91</v>
          </cell>
          <cell r="W158">
            <v>66866400</v>
          </cell>
          <cell r="X158">
            <v>2512218</v>
          </cell>
          <cell r="Y158">
            <v>8495526</v>
          </cell>
          <cell r="Z158">
            <v>2311499</v>
          </cell>
          <cell r="AA158">
            <v>89275</v>
          </cell>
          <cell r="AB158">
            <v>615064</v>
          </cell>
          <cell r="AC158">
            <v>5351734.0599999996</v>
          </cell>
          <cell r="AD158">
            <v>2499432</v>
          </cell>
          <cell r="AE158">
            <v>2607000</v>
          </cell>
          <cell r="AF158">
            <v>1674385.04</v>
          </cell>
          <cell r="AG158">
            <v>5133679.6100000003</v>
          </cell>
          <cell r="AH158">
            <v>19477000</v>
          </cell>
          <cell r="AI158">
            <v>1882823</v>
          </cell>
          <cell r="AJ158">
            <v>2565000</v>
          </cell>
          <cell r="AK158">
            <v>103599685.90000001</v>
          </cell>
          <cell r="AL158">
            <v>4925097.5</v>
          </cell>
          <cell r="AM158">
            <v>3178000</v>
          </cell>
          <cell r="AN158">
            <v>52824592.119999997</v>
          </cell>
          <cell r="AO158">
            <v>5537024</v>
          </cell>
          <cell r="AP158">
            <v>6692474</v>
          </cell>
          <cell r="AQ158">
            <v>168000</v>
          </cell>
          <cell r="AR158">
            <v>61425147</v>
          </cell>
          <cell r="AS158">
            <v>1947000</v>
          </cell>
          <cell r="AT158">
            <v>26081591.75</v>
          </cell>
          <cell r="AU158">
            <v>21945301.100000001</v>
          </cell>
          <cell r="AV158">
            <v>229100</v>
          </cell>
          <cell r="AW158">
            <v>2017800</v>
          </cell>
          <cell r="AX158">
            <v>32229748</v>
          </cell>
          <cell r="AY158">
            <v>1089500</v>
          </cell>
          <cell r="AZ158">
            <v>6715835</v>
          </cell>
          <cell r="BA158">
            <v>49871004</v>
          </cell>
          <cell r="BB158">
            <v>103633794</v>
          </cell>
          <cell r="BC158">
            <v>148939308.11000001</v>
          </cell>
          <cell r="BD158">
            <v>29824400</v>
          </cell>
          <cell r="BE158">
            <v>1549200</v>
          </cell>
          <cell r="BF158">
            <v>3174710</v>
          </cell>
          <cell r="BG158">
            <v>104227393.18000001</v>
          </cell>
          <cell r="BH158">
            <v>604600</v>
          </cell>
          <cell r="BI158">
            <v>1100000</v>
          </cell>
          <cell r="BJ158">
            <v>3541440.49</v>
          </cell>
          <cell r="BK158">
            <v>0</v>
          </cell>
          <cell r="BL158">
            <v>18500000</v>
          </cell>
          <cell r="BM158">
            <v>14356750</v>
          </cell>
          <cell r="BN158">
            <v>6696916.25</v>
          </cell>
          <cell r="BO158">
            <v>10788000</v>
          </cell>
          <cell r="BP158">
            <v>1877798.04</v>
          </cell>
          <cell r="BQ158">
            <v>1485824</v>
          </cell>
          <cell r="BR158">
            <v>581561354.91999996</v>
          </cell>
          <cell r="BS158">
            <v>1450100</v>
          </cell>
          <cell r="BT158">
            <v>7990999</v>
          </cell>
          <cell r="BU158">
            <v>0</v>
          </cell>
          <cell r="BV158">
            <v>0</v>
          </cell>
          <cell r="BW158">
            <v>0</v>
          </cell>
          <cell r="BX158">
            <v>48664770.869999997</v>
          </cell>
          <cell r="BY158">
            <v>0</v>
          </cell>
          <cell r="BZ158">
            <v>9620610.4900000002</v>
          </cell>
          <cell r="CA158">
            <v>1480000</v>
          </cell>
          <cell r="CB158">
            <v>7685600</v>
          </cell>
          <cell r="CC158">
            <v>0</v>
          </cell>
          <cell r="CD158">
            <v>0</v>
          </cell>
          <cell r="CE158">
            <v>9743145.9199999999</v>
          </cell>
          <cell r="CF158">
            <v>3965731.5</v>
          </cell>
          <cell r="CG158">
            <v>2034000</v>
          </cell>
          <cell r="CH158">
            <v>1439500</v>
          </cell>
          <cell r="CI158">
            <v>0</v>
          </cell>
          <cell r="CJ158">
            <v>55252255.109999999</v>
          </cell>
          <cell r="CK158">
            <v>0</v>
          </cell>
          <cell r="CL158">
            <v>667643</v>
          </cell>
        </row>
        <row r="159">
          <cell r="A159">
            <v>1205050101.1029999</v>
          </cell>
          <cell r="B159" t="str">
            <v>อาคารเพื่อประโยชน์อื่น-Interface</v>
          </cell>
          <cell r="C159">
            <v>1439000</v>
          </cell>
          <cell r="D159">
            <v>3315500</v>
          </cell>
          <cell r="E159">
            <v>2085000</v>
          </cell>
          <cell r="F159">
            <v>1409000</v>
          </cell>
          <cell r="G159">
            <v>95000</v>
          </cell>
          <cell r="H159">
            <v>97000</v>
          </cell>
          <cell r="I159">
            <v>0</v>
          </cell>
          <cell r="J159">
            <v>0</v>
          </cell>
          <cell r="K159">
            <v>0</v>
          </cell>
          <cell r="L159">
            <v>1999400</v>
          </cell>
          <cell r="M159">
            <v>490000</v>
          </cell>
          <cell r="N159">
            <v>0</v>
          </cell>
          <cell r="O159">
            <v>576450</v>
          </cell>
          <cell r="P159">
            <v>157000</v>
          </cell>
          <cell r="Q159">
            <v>2338266</v>
          </cell>
          <cell r="R159">
            <v>2127327.88</v>
          </cell>
          <cell r="S159">
            <v>0</v>
          </cell>
          <cell r="T159">
            <v>1738273.3</v>
          </cell>
          <cell r="U159">
            <v>0</v>
          </cell>
          <cell r="V159">
            <v>80000</v>
          </cell>
          <cell r="W159">
            <v>3468229.5</v>
          </cell>
          <cell r="X159">
            <v>775867</v>
          </cell>
          <cell r="Y159">
            <v>3099284</v>
          </cell>
          <cell r="Z159">
            <v>59000</v>
          </cell>
          <cell r="AA159">
            <v>454940</v>
          </cell>
          <cell r="AB159">
            <v>0</v>
          </cell>
          <cell r="AC159">
            <v>0</v>
          </cell>
          <cell r="AD159">
            <v>0</v>
          </cell>
          <cell r="AE159">
            <v>497670</v>
          </cell>
          <cell r="AF159">
            <v>712800</v>
          </cell>
          <cell r="AG159">
            <v>2648400</v>
          </cell>
          <cell r="AH159">
            <v>850000</v>
          </cell>
          <cell r="AI159">
            <v>247500</v>
          </cell>
          <cell r="AJ159">
            <v>1075000</v>
          </cell>
          <cell r="AK159">
            <v>2503900</v>
          </cell>
          <cell r="AL159">
            <v>376000</v>
          </cell>
          <cell r="AM159">
            <v>180000</v>
          </cell>
          <cell r="AN159">
            <v>883765</v>
          </cell>
          <cell r="AO159">
            <v>2421000</v>
          </cell>
          <cell r="AP159">
            <v>2303858</v>
          </cell>
          <cell r="AQ159">
            <v>7181750</v>
          </cell>
          <cell r="AR159">
            <v>2200000</v>
          </cell>
          <cell r="AS159">
            <v>1098935</v>
          </cell>
          <cell r="AT159">
            <v>4336794.8</v>
          </cell>
          <cell r="AU159">
            <v>6255310.9500000002</v>
          </cell>
          <cell r="AV159">
            <v>1385000</v>
          </cell>
          <cell r="AW159">
            <v>330000</v>
          </cell>
          <cell r="AX159">
            <v>0</v>
          </cell>
          <cell r="AY159">
            <v>5516000</v>
          </cell>
          <cell r="AZ159">
            <v>5897181</v>
          </cell>
          <cell r="BA159">
            <v>2056650</v>
          </cell>
          <cell r="BB159">
            <v>6269642</v>
          </cell>
          <cell r="BC159">
            <v>426211.12</v>
          </cell>
          <cell r="BD159">
            <v>5428821.9000000004</v>
          </cell>
          <cell r="BE159">
            <v>0</v>
          </cell>
          <cell r="BF159">
            <v>957200</v>
          </cell>
          <cell r="BG159">
            <v>0</v>
          </cell>
          <cell r="BH159">
            <v>0</v>
          </cell>
          <cell r="BI159">
            <v>0</v>
          </cell>
          <cell r="BJ159">
            <v>1634200</v>
          </cell>
          <cell r="BK159">
            <v>740000</v>
          </cell>
          <cell r="BL159">
            <v>0</v>
          </cell>
          <cell r="BM159">
            <v>485089</v>
          </cell>
          <cell r="BN159">
            <v>1734629</v>
          </cell>
          <cell r="BO159">
            <v>1174000</v>
          </cell>
          <cell r="BP159">
            <v>477420</v>
          </cell>
          <cell r="BQ159">
            <v>1837700</v>
          </cell>
          <cell r="BR159">
            <v>80443000</v>
          </cell>
          <cell r="BS159">
            <v>1871900</v>
          </cell>
          <cell r="BT159">
            <v>1079000</v>
          </cell>
          <cell r="BU159">
            <v>0</v>
          </cell>
          <cell r="BV159">
            <v>4442900.83</v>
          </cell>
          <cell r="BW159">
            <v>3508600</v>
          </cell>
          <cell r="BX159">
            <v>1336101</v>
          </cell>
          <cell r="BY159">
            <v>394500</v>
          </cell>
          <cell r="BZ159">
            <v>2098000</v>
          </cell>
          <cell r="CA159">
            <v>99800</v>
          </cell>
          <cell r="CB159">
            <v>0</v>
          </cell>
          <cell r="CC159">
            <v>3089000</v>
          </cell>
          <cell r="CD159">
            <v>11113200</v>
          </cell>
          <cell r="CE159">
            <v>382925</v>
          </cell>
          <cell r="CF159">
            <v>412000</v>
          </cell>
          <cell r="CG159">
            <v>486000</v>
          </cell>
          <cell r="CH159">
            <v>6022392.8200000003</v>
          </cell>
          <cell r="CI159">
            <v>0</v>
          </cell>
          <cell r="CJ159">
            <v>0</v>
          </cell>
          <cell r="CK159">
            <v>2478000</v>
          </cell>
          <cell r="CL159">
            <v>1548080</v>
          </cell>
        </row>
        <row r="160">
          <cell r="A160">
            <v>1205050101.1040001</v>
          </cell>
          <cell r="B160" t="str">
            <v>สิ่งปลูกสร้าง-Interface</v>
          </cell>
          <cell r="C160">
            <v>2439000</v>
          </cell>
          <cell r="D160">
            <v>1677344.12</v>
          </cell>
          <cell r="E160">
            <v>3215340</v>
          </cell>
          <cell r="F160">
            <v>3933900</v>
          </cell>
          <cell r="G160">
            <v>856179.9</v>
          </cell>
          <cell r="H160">
            <v>1790789.1</v>
          </cell>
          <cell r="I160">
            <v>0</v>
          </cell>
          <cell r="J160">
            <v>499000</v>
          </cell>
          <cell r="K160">
            <v>0</v>
          </cell>
          <cell r="L160">
            <v>345836</v>
          </cell>
          <cell r="M160">
            <v>6207587.1100000003</v>
          </cell>
          <cell r="N160">
            <v>0</v>
          </cell>
          <cell r="O160">
            <v>6254383</v>
          </cell>
          <cell r="P160">
            <v>645000</v>
          </cell>
          <cell r="Q160">
            <v>850100</v>
          </cell>
          <cell r="R160">
            <v>1136309</v>
          </cell>
          <cell r="S160">
            <v>797594.5</v>
          </cell>
          <cell r="T160">
            <v>834000</v>
          </cell>
          <cell r="U160">
            <v>1035600</v>
          </cell>
          <cell r="V160">
            <v>599505</v>
          </cell>
          <cell r="W160">
            <v>5787099</v>
          </cell>
          <cell r="X160">
            <v>1734530</v>
          </cell>
          <cell r="Y160">
            <v>2214340</v>
          </cell>
          <cell r="Z160">
            <v>4199500</v>
          </cell>
          <cell r="AA160">
            <v>998820</v>
          </cell>
          <cell r="AB160">
            <v>207680</v>
          </cell>
          <cell r="AC160">
            <v>2545800</v>
          </cell>
          <cell r="AD160">
            <v>3473505.93</v>
          </cell>
          <cell r="AE160">
            <v>0</v>
          </cell>
          <cell r="AF160">
            <v>573500</v>
          </cell>
          <cell r="AG160">
            <v>378780</v>
          </cell>
          <cell r="AH160">
            <v>1269599</v>
          </cell>
          <cell r="AI160">
            <v>234620</v>
          </cell>
          <cell r="AJ160">
            <v>388000</v>
          </cell>
          <cell r="AK160">
            <v>10647334</v>
          </cell>
          <cell r="AL160">
            <v>1590000</v>
          </cell>
          <cell r="AM160">
            <v>538500</v>
          </cell>
          <cell r="AN160">
            <v>4422754.1399999997</v>
          </cell>
          <cell r="AO160">
            <v>2224851</v>
          </cell>
          <cell r="AP160">
            <v>2987425</v>
          </cell>
          <cell r="AQ160">
            <v>0</v>
          </cell>
          <cell r="AR160">
            <v>5081000</v>
          </cell>
          <cell r="AS160">
            <v>2858920</v>
          </cell>
          <cell r="AT160">
            <v>6665794.9000000004</v>
          </cell>
          <cell r="AU160">
            <v>345900</v>
          </cell>
          <cell r="AV160">
            <v>4471426</v>
          </cell>
          <cell r="AW160">
            <v>287500</v>
          </cell>
          <cell r="AX160">
            <v>500000</v>
          </cell>
          <cell r="AY160">
            <v>0</v>
          </cell>
          <cell r="AZ160">
            <v>566113.93999999994</v>
          </cell>
          <cell r="BA160">
            <v>5767800</v>
          </cell>
          <cell r="BB160">
            <v>1236720</v>
          </cell>
          <cell r="BC160">
            <v>181916.66</v>
          </cell>
          <cell r="BD160">
            <v>4034900</v>
          </cell>
          <cell r="BE160">
            <v>1598489</v>
          </cell>
          <cell r="BF160">
            <v>509850</v>
          </cell>
          <cell r="BG160">
            <v>10063764.710000001</v>
          </cell>
          <cell r="BH160">
            <v>2285849</v>
          </cell>
          <cell r="BI160">
            <v>3562502</v>
          </cell>
          <cell r="BJ160">
            <v>1611250</v>
          </cell>
          <cell r="BK160">
            <v>1168374</v>
          </cell>
          <cell r="BL160">
            <v>0</v>
          </cell>
          <cell r="BM160">
            <v>4164106</v>
          </cell>
          <cell r="BN160">
            <v>875112</v>
          </cell>
          <cell r="BO160">
            <v>2678545</v>
          </cell>
          <cell r="BP160">
            <v>2112434</v>
          </cell>
          <cell r="BQ160">
            <v>78300</v>
          </cell>
          <cell r="BR160">
            <v>11819506.300000001</v>
          </cell>
          <cell r="BS160">
            <v>1768800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2497600</v>
          </cell>
          <cell r="BY160">
            <v>0</v>
          </cell>
          <cell r="BZ160">
            <v>3551180</v>
          </cell>
          <cell r="CA160">
            <v>0</v>
          </cell>
          <cell r="CB160">
            <v>1716817</v>
          </cell>
          <cell r="CC160">
            <v>365404</v>
          </cell>
          <cell r="CD160">
            <v>0</v>
          </cell>
          <cell r="CE160">
            <v>130000</v>
          </cell>
          <cell r="CF160">
            <v>813300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7413071.1799999997</v>
          </cell>
          <cell r="CL160">
            <v>135300</v>
          </cell>
        </row>
        <row r="161">
          <cell r="A161">
            <v>1205050101.105</v>
          </cell>
          <cell r="B161" t="str">
            <v>ระบบประปา-Interface</v>
          </cell>
          <cell r="C161">
            <v>0</v>
          </cell>
          <cell r="D161">
            <v>152030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163400</v>
          </cell>
          <cell r="Q161">
            <v>0</v>
          </cell>
          <cell r="R161">
            <v>0</v>
          </cell>
          <cell r="S161">
            <v>45000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79600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28500</v>
          </cell>
          <cell r="AH161">
            <v>0</v>
          </cell>
          <cell r="AI161">
            <v>0</v>
          </cell>
          <cell r="AJ161">
            <v>0</v>
          </cell>
          <cell r="AK161">
            <v>95978.5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90935</v>
          </cell>
          <cell r="AQ161">
            <v>0</v>
          </cell>
          <cell r="AR161">
            <v>447480</v>
          </cell>
          <cell r="AS161">
            <v>0</v>
          </cell>
          <cell r="AT161">
            <v>0</v>
          </cell>
          <cell r="AU161">
            <v>1916520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1433035</v>
          </cell>
          <cell r="BC161">
            <v>143247.48000000001</v>
          </cell>
          <cell r="BD161">
            <v>0</v>
          </cell>
          <cell r="BE161">
            <v>63710</v>
          </cell>
          <cell r="BF161">
            <v>135800</v>
          </cell>
          <cell r="BG161">
            <v>8621641.1099999994</v>
          </cell>
          <cell r="BH161">
            <v>175000</v>
          </cell>
          <cell r="BI161">
            <v>937042</v>
          </cell>
          <cell r="BJ161">
            <v>967300</v>
          </cell>
          <cell r="BK161">
            <v>0</v>
          </cell>
          <cell r="BL161">
            <v>0</v>
          </cell>
          <cell r="BM161">
            <v>1091729</v>
          </cell>
          <cell r="BN161">
            <v>0</v>
          </cell>
          <cell r="BO161">
            <v>2820564</v>
          </cell>
          <cell r="BP161">
            <v>402855.2</v>
          </cell>
          <cell r="BQ161">
            <v>98000</v>
          </cell>
          <cell r="BR161">
            <v>3169772</v>
          </cell>
          <cell r="BS161">
            <v>0</v>
          </cell>
          <cell r="BT161">
            <v>91485</v>
          </cell>
          <cell r="BU161">
            <v>0</v>
          </cell>
          <cell r="BV161">
            <v>0</v>
          </cell>
          <cell r="BW161">
            <v>0</v>
          </cell>
          <cell r="BX161">
            <v>3096683</v>
          </cell>
          <cell r="BY161">
            <v>213975</v>
          </cell>
          <cell r="BZ161">
            <v>0</v>
          </cell>
          <cell r="CA161">
            <v>0</v>
          </cell>
          <cell r="CB161">
            <v>0</v>
          </cell>
          <cell r="CC161">
            <v>11608</v>
          </cell>
          <cell r="CD161">
            <v>0</v>
          </cell>
          <cell r="CE161">
            <v>0</v>
          </cell>
          <cell r="CF161">
            <v>53533.14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47000</v>
          </cell>
        </row>
        <row r="162">
          <cell r="A162">
            <v>1205050101.1059999</v>
          </cell>
          <cell r="B162" t="str">
            <v>ระบบบำบัดน้ำเสีย-Interface</v>
          </cell>
          <cell r="C162">
            <v>0</v>
          </cell>
          <cell r="D162">
            <v>5000000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1525000</v>
          </cell>
          <cell r="AK162">
            <v>79499.990000000005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3680000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76900</v>
          </cell>
          <cell r="AX162">
            <v>0</v>
          </cell>
          <cell r="AY162">
            <v>0</v>
          </cell>
          <cell r="AZ162">
            <v>252000</v>
          </cell>
          <cell r="BA162">
            <v>0</v>
          </cell>
          <cell r="BB162">
            <v>200000</v>
          </cell>
          <cell r="BC162">
            <v>1780000</v>
          </cell>
          <cell r="BD162">
            <v>0</v>
          </cell>
          <cell r="BE162">
            <v>0</v>
          </cell>
          <cell r="BF162">
            <v>95600</v>
          </cell>
          <cell r="BG162">
            <v>822900</v>
          </cell>
          <cell r="BH162">
            <v>472450</v>
          </cell>
          <cell r="BI162">
            <v>1400000</v>
          </cell>
          <cell r="BJ162">
            <v>77500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250473</v>
          </cell>
          <cell r="BP162">
            <v>0</v>
          </cell>
          <cell r="BQ162">
            <v>3690000</v>
          </cell>
          <cell r="BR162">
            <v>22242500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47080</v>
          </cell>
          <cell r="BX162">
            <v>0</v>
          </cell>
          <cell r="BY162">
            <v>0</v>
          </cell>
          <cell r="BZ162">
            <v>930126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127236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210000</v>
          </cell>
          <cell r="CK162">
            <v>0</v>
          </cell>
          <cell r="CL162">
            <v>598794</v>
          </cell>
        </row>
        <row r="163">
          <cell r="A163">
            <v>1205050101.1070001</v>
          </cell>
          <cell r="B163" t="str">
            <v>ระบบไฟฟ้า-Interface</v>
          </cell>
          <cell r="C163">
            <v>0</v>
          </cell>
          <cell r="D163">
            <v>4974866.7300000004</v>
          </cell>
          <cell r="E163">
            <v>199300</v>
          </cell>
          <cell r="F163">
            <v>0</v>
          </cell>
          <cell r="G163">
            <v>0</v>
          </cell>
          <cell r="H163">
            <v>1288237.95</v>
          </cell>
          <cell r="I163">
            <v>0</v>
          </cell>
          <cell r="J163">
            <v>1110458.31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852095.31</v>
          </cell>
          <cell r="P163">
            <v>745000</v>
          </cell>
          <cell r="Q163">
            <v>3598553.29</v>
          </cell>
          <cell r="R163">
            <v>89214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1067893.1100000001</v>
          </cell>
          <cell r="Y163">
            <v>486850</v>
          </cell>
          <cell r="Z163">
            <v>0</v>
          </cell>
          <cell r="AA163">
            <v>0</v>
          </cell>
          <cell r="AB163">
            <v>394979.8</v>
          </cell>
          <cell r="AC163">
            <v>0</v>
          </cell>
          <cell r="AD163">
            <v>1496000</v>
          </cell>
          <cell r="AE163">
            <v>0</v>
          </cell>
          <cell r="AF163">
            <v>120400</v>
          </cell>
          <cell r="AG163">
            <v>0</v>
          </cell>
          <cell r="AH163">
            <v>2031136.06</v>
          </cell>
          <cell r="AI163">
            <v>770000</v>
          </cell>
          <cell r="AJ163">
            <v>90950</v>
          </cell>
          <cell r="AK163">
            <v>0</v>
          </cell>
          <cell r="AL163">
            <v>0</v>
          </cell>
          <cell r="AM163">
            <v>0</v>
          </cell>
          <cell r="AN163">
            <v>1499500</v>
          </cell>
          <cell r="AO163">
            <v>0</v>
          </cell>
          <cell r="AP163">
            <v>2293350</v>
          </cell>
          <cell r="AQ163">
            <v>0</v>
          </cell>
          <cell r="AR163">
            <v>750000</v>
          </cell>
          <cell r="AS163">
            <v>1023568.66</v>
          </cell>
          <cell r="AT163">
            <v>1200870.58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1453399</v>
          </cell>
          <cell r="BA163">
            <v>0</v>
          </cell>
          <cell r="BB163">
            <v>0</v>
          </cell>
          <cell r="BC163">
            <v>1604071.5</v>
          </cell>
          <cell r="BD163">
            <v>2265000</v>
          </cell>
          <cell r="BE163">
            <v>700000</v>
          </cell>
          <cell r="BF163">
            <v>0</v>
          </cell>
          <cell r="BG163">
            <v>20133514.899999999</v>
          </cell>
          <cell r="BH163">
            <v>1500000</v>
          </cell>
          <cell r="BI163">
            <v>1666169</v>
          </cell>
          <cell r="BJ163">
            <v>103385</v>
          </cell>
          <cell r="BK163">
            <v>59492</v>
          </cell>
          <cell r="BL163">
            <v>0</v>
          </cell>
          <cell r="BM163">
            <v>0</v>
          </cell>
          <cell r="BN163">
            <v>2135000</v>
          </cell>
          <cell r="BO163">
            <v>0</v>
          </cell>
          <cell r="BP163">
            <v>0</v>
          </cell>
          <cell r="BQ163">
            <v>0</v>
          </cell>
          <cell r="BR163">
            <v>21044675.699999999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1861944.64</v>
          </cell>
          <cell r="BY163">
            <v>49000</v>
          </cell>
          <cell r="BZ163">
            <v>993000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565000</v>
          </cell>
          <cell r="CI163">
            <v>0</v>
          </cell>
          <cell r="CJ163">
            <v>2076632</v>
          </cell>
          <cell r="CK163">
            <v>0</v>
          </cell>
          <cell r="CL163">
            <v>232000</v>
          </cell>
        </row>
        <row r="164">
          <cell r="A164">
            <v>1205050101.108</v>
          </cell>
          <cell r="B164" t="str">
            <v>ระบบโทรศัพท์-Interface</v>
          </cell>
          <cell r="C164">
            <v>0</v>
          </cell>
          <cell r="D164">
            <v>0</v>
          </cell>
          <cell r="E164">
            <v>99900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99724</v>
          </cell>
          <cell r="R164">
            <v>695500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2993000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120000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83500</v>
          </cell>
          <cell r="BA164">
            <v>0</v>
          </cell>
          <cell r="BB164">
            <v>0</v>
          </cell>
          <cell r="BC164">
            <v>3958470</v>
          </cell>
          <cell r="BD164">
            <v>0</v>
          </cell>
          <cell r="BE164">
            <v>359000</v>
          </cell>
          <cell r="BF164">
            <v>0</v>
          </cell>
          <cell r="BG164">
            <v>171055</v>
          </cell>
          <cell r="BH164">
            <v>0</v>
          </cell>
          <cell r="BI164">
            <v>0</v>
          </cell>
          <cell r="BJ164">
            <v>219588.77</v>
          </cell>
          <cell r="BK164">
            <v>247705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4950000</v>
          </cell>
          <cell r="BS164">
            <v>0</v>
          </cell>
          <cell r="BT164">
            <v>71904</v>
          </cell>
          <cell r="BU164">
            <v>0</v>
          </cell>
          <cell r="BV164">
            <v>62595</v>
          </cell>
          <cell r="BW164">
            <v>0</v>
          </cell>
          <cell r="BX164">
            <v>481500</v>
          </cell>
          <cell r="BY164">
            <v>0</v>
          </cell>
          <cell r="BZ164">
            <v>99450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98333</v>
          </cell>
          <cell r="CJ164">
            <v>2565035.2999999998</v>
          </cell>
          <cell r="CK164">
            <v>0</v>
          </cell>
          <cell r="CL164">
            <v>0</v>
          </cell>
        </row>
        <row r="165">
          <cell r="A165">
            <v>1205050101.109</v>
          </cell>
          <cell r="B165" t="str">
            <v>ระบบถนนภายใน-Interface</v>
          </cell>
          <cell r="C165">
            <v>0</v>
          </cell>
          <cell r="D165">
            <v>0</v>
          </cell>
          <cell r="E165">
            <v>299000</v>
          </cell>
          <cell r="F165">
            <v>0</v>
          </cell>
          <cell r="G165">
            <v>249900</v>
          </cell>
          <cell r="H165">
            <v>85000</v>
          </cell>
          <cell r="I165">
            <v>0</v>
          </cell>
          <cell r="J165">
            <v>360000</v>
          </cell>
          <cell r="K165">
            <v>0</v>
          </cell>
          <cell r="L165">
            <v>0</v>
          </cell>
          <cell r="M165">
            <v>2253500</v>
          </cell>
          <cell r="N165">
            <v>0</v>
          </cell>
          <cell r="O165">
            <v>0</v>
          </cell>
          <cell r="P165">
            <v>40000</v>
          </cell>
          <cell r="Q165">
            <v>1231791</v>
          </cell>
          <cell r="R165">
            <v>924700</v>
          </cell>
          <cell r="S165">
            <v>0</v>
          </cell>
          <cell r="T165">
            <v>1549500</v>
          </cell>
          <cell r="U165">
            <v>752939</v>
          </cell>
          <cell r="V165">
            <v>57000</v>
          </cell>
          <cell r="W165">
            <v>0</v>
          </cell>
          <cell r="X165">
            <v>755700</v>
          </cell>
          <cell r="Y165">
            <v>3404860</v>
          </cell>
          <cell r="Z165">
            <v>0</v>
          </cell>
          <cell r="AA165">
            <v>0</v>
          </cell>
          <cell r="AB165">
            <v>562013</v>
          </cell>
          <cell r="AC165">
            <v>0</v>
          </cell>
          <cell r="AD165">
            <v>1034100</v>
          </cell>
          <cell r="AE165">
            <v>1031750</v>
          </cell>
          <cell r="AF165">
            <v>0</v>
          </cell>
          <cell r="AG165">
            <v>434204.17</v>
          </cell>
          <cell r="AH165">
            <v>1260785</v>
          </cell>
          <cell r="AI165">
            <v>0</v>
          </cell>
          <cell r="AJ165">
            <v>1319500</v>
          </cell>
          <cell r="AK165">
            <v>173177</v>
          </cell>
          <cell r="AL165">
            <v>0</v>
          </cell>
          <cell r="AM165">
            <v>0</v>
          </cell>
          <cell r="AN165">
            <v>769500</v>
          </cell>
          <cell r="AO165">
            <v>0</v>
          </cell>
          <cell r="AP165">
            <v>382500</v>
          </cell>
          <cell r="AQ165">
            <v>0</v>
          </cell>
          <cell r="AR165">
            <v>0</v>
          </cell>
          <cell r="AS165">
            <v>0</v>
          </cell>
          <cell r="AT165">
            <v>1030567.85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936400</v>
          </cell>
          <cell r="BA165">
            <v>1996000</v>
          </cell>
          <cell r="BB165">
            <v>0</v>
          </cell>
          <cell r="BC165">
            <v>43859</v>
          </cell>
          <cell r="BD165">
            <v>3441900</v>
          </cell>
          <cell r="BE165">
            <v>0</v>
          </cell>
          <cell r="BF165">
            <v>176700</v>
          </cell>
          <cell r="BG165">
            <v>3753500</v>
          </cell>
          <cell r="BH165">
            <v>1023150</v>
          </cell>
          <cell r="BI165">
            <v>2269800</v>
          </cell>
          <cell r="BJ165">
            <v>193000</v>
          </cell>
          <cell r="BK165">
            <v>0</v>
          </cell>
          <cell r="BL165">
            <v>0</v>
          </cell>
          <cell r="BM165">
            <v>110000</v>
          </cell>
          <cell r="BN165">
            <v>656600</v>
          </cell>
          <cell r="BO165">
            <v>2226000</v>
          </cell>
          <cell r="BP165">
            <v>199998</v>
          </cell>
          <cell r="BQ165">
            <v>0</v>
          </cell>
          <cell r="BR165">
            <v>220000</v>
          </cell>
          <cell r="BS165">
            <v>299000</v>
          </cell>
          <cell r="BT165">
            <v>499356</v>
          </cell>
          <cell r="BU165">
            <v>2700000</v>
          </cell>
          <cell r="BV165">
            <v>169770</v>
          </cell>
          <cell r="BW165">
            <v>873905</v>
          </cell>
          <cell r="BX165">
            <v>0</v>
          </cell>
          <cell r="BY165">
            <v>148000</v>
          </cell>
          <cell r="BZ165">
            <v>246862</v>
          </cell>
          <cell r="CA165">
            <v>0</v>
          </cell>
          <cell r="CB165">
            <v>1495462.5</v>
          </cell>
          <cell r="CC165">
            <v>0</v>
          </cell>
          <cell r="CD165">
            <v>0</v>
          </cell>
          <cell r="CE165">
            <v>263998.71999999997</v>
          </cell>
          <cell r="CF165">
            <v>202992.5</v>
          </cell>
          <cell r="CG165">
            <v>0</v>
          </cell>
          <cell r="CH165">
            <v>963000</v>
          </cell>
          <cell r="CI165">
            <v>0</v>
          </cell>
          <cell r="CJ165">
            <v>2822061</v>
          </cell>
          <cell r="CK165">
            <v>0</v>
          </cell>
          <cell r="CL165">
            <v>83200</v>
          </cell>
        </row>
        <row r="166">
          <cell r="A166">
            <v>1205050102.1010001</v>
          </cell>
          <cell r="B166" t="str">
            <v>ค่าเสื่อมราคาสะสมอาคารเพื่อการพักอาศัย-Interface</v>
          </cell>
          <cell r="C166">
            <v>-6171265.8300000001</v>
          </cell>
          <cell r="D166">
            <v>-5774509.7999999998</v>
          </cell>
          <cell r="E166">
            <v>-2116167.39</v>
          </cell>
          <cell r="F166">
            <v>0</v>
          </cell>
          <cell r="G166">
            <v>-2666220.92</v>
          </cell>
          <cell r="H166">
            <v>-1380479.46</v>
          </cell>
          <cell r="I166">
            <v>0</v>
          </cell>
          <cell r="J166">
            <v>0</v>
          </cell>
          <cell r="K166">
            <v>0</v>
          </cell>
          <cell r="L166">
            <v>-1209223.18</v>
          </cell>
          <cell r="M166">
            <v>0</v>
          </cell>
          <cell r="N166">
            <v>0</v>
          </cell>
          <cell r="O166">
            <v>-5445267.2400000002</v>
          </cell>
          <cell r="P166">
            <v>-247591.3</v>
          </cell>
          <cell r="Q166">
            <v>-603957.48</v>
          </cell>
          <cell r="R166">
            <v>-942538</v>
          </cell>
          <cell r="S166">
            <v>-1728352.18</v>
          </cell>
          <cell r="T166">
            <v>-1251050.75</v>
          </cell>
          <cell r="U166">
            <v>-146853.13</v>
          </cell>
          <cell r="V166">
            <v>0</v>
          </cell>
          <cell r="W166">
            <v>0</v>
          </cell>
          <cell r="X166">
            <v>0</v>
          </cell>
          <cell r="Y166">
            <v>-638827.4</v>
          </cell>
          <cell r="Z166">
            <v>-12613.39</v>
          </cell>
          <cell r="AA166">
            <v>0</v>
          </cell>
          <cell r="AB166">
            <v>-826899.12</v>
          </cell>
          <cell r="AC166">
            <v>-2260094</v>
          </cell>
          <cell r="AD166">
            <v>-2366017.41</v>
          </cell>
          <cell r="AE166">
            <v>-2217610.2799999998</v>
          </cell>
          <cell r="AF166">
            <v>-122358.99</v>
          </cell>
          <cell r="AG166">
            <v>-5133.32</v>
          </cell>
          <cell r="AH166">
            <v>0</v>
          </cell>
          <cell r="AI166">
            <v>0</v>
          </cell>
          <cell r="AJ166">
            <v>0</v>
          </cell>
          <cell r="AK166">
            <v>-9673141.8399999999</v>
          </cell>
          <cell r="AL166">
            <v>0</v>
          </cell>
          <cell r="AM166">
            <v>0</v>
          </cell>
          <cell r="AN166">
            <v>-4924853.68</v>
          </cell>
          <cell r="AO166">
            <v>0</v>
          </cell>
          <cell r="AP166">
            <v>0</v>
          </cell>
          <cell r="AQ166">
            <v>0</v>
          </cell>
          <cell r="AR166">
            <v>-8146047.1299999999</v>
          </cell>
          <cell r="AS166">
            <v>-1478939.38</v>
          </cell>
          <cell r="AT166">
            <v>-2436802.5299999998</v>
          </cell>
          <cell r="AU166">
            <v>-1283776.8</v>
          </cell>
          <cell r="AV166">
            <v>0</v>
          </cell>
          <cell r="AW166">
            <v>-327320</v>
          </cell>
          <cell r="AX166">
            <v>-5206.7</v>
          </cell>
          <cell r="AY166">
            <v>-230766.5</v>
          </cell>
          <cell r="AZ166">
            <v>-266013.28000000003</v>
          </cell>
          <cell r="BA166">
            <v>-3165763.41</v>
          </cell>
          <cell r="BB166">
            <v>-5811216.5</v>
          </cell>
          <cell r="BC166">
            <v>-35580.1</v>
          </cell>
          <cell r="BD166">
            <v>-3060748.43</v>
          </cell>
          <cell r="BE166">
            <v>0</v>
          </cell>
          <cell r="BF166">
            <v>-157274.76</v>
          </cell>
          <cell r="BG166">
            <v>-6720822.4800000004</v>
          </cell>
          <cell r="BH166">
            <v>-3459375.09</v>
          </cell>
          <cell r="BI166">
            <v>-789999.9</v>
          </cell>
          <cell r="BJ166">
            <v>-1606812.62</v>
          </cell>
          <cell r="BK166">
            <v>0</v>
          </cell>
          <cell r="BL166">
            <v>0</v>
          </cell>
          <cell r="BM166">
            <v>-408648</v>
          </cell>
          <cell r="BN166">
            <v>-595429.99</v>
          </cell>
          <cell r="BO166">
            <v>-2375509.19</v>
          </cell>
          <cell r="BP166">
            <v>0</v>
          </cell>
          <cell r="BQ166">
            <v>-139239</v>
          </cell>
          <cell r="BR166">
            <v>-18907200.18</v>
          </cell>
          <cell r="BS166">
            <v>0</v>
          </cell>
          <cell r="BT166">
            <v>-1982738.52</v>
          </cell>
          <cell r="BU166">
            <v>0</v>
          </cell>
          <cell r="BV166">
            <v>0</v>
          </cell>
          <cell r="BW166">
            <v>-177033.28</v>
          </cell>
          <cell r="BX166">
            <v>-2769430.79</v>
          </cell>
          <cell r="BY166">
            <v>0</v>
          </cell>
          <cell r="BZ166">
            <v>-529678.37</v>
          </cell>
          <cell r="CA166">
            <v>-2337017.7799999998</v>
          </cell>
          <cell r="CB166">
            <v>-834248.53</v>
          </cell>
          <cell r="CC166">
            <v>-3352867.37</v>
          </cell>
          <cell r="CD166">
            <v>-1434206.75</v>
          </cell>
          <cell r="CE166">
            <v>-1526600.11</v>
          </cell>
          <cell r="CF166">
            <v>-480999.99</v>
          </cell>
          <cell r="CG166">
            <v>-609242.93999999994</v>
          </cell>
          <cell r="CH166">
            <v>-701036.18</v>
          </cell>
          <cell r="CI166">
            <v>0</v>
          </cell>
          <cell r="CJ166">
            <v>-2291850</v>
          </cell>
          <cell r="CK166">
            <v>0</v>
          </cell>
          <cell r="CL166">
            <v>-50040</v>
          </cell>
        </row>
        <row r="167">
          <cell r="A167">
            <v>1205050102.102</v>
          </cell>
          <cell r="B167" t="str">
            <v>ค่าเสื่อมราคาสะสมอาคารสำนักงาน-Interface</v>
          </cell>
          <cell r="C167">
            <v>-167823.41</v>
          </cell>
          <cell r="D167">
            <v>-12959197</v>
          </cell>
          <cell r="E167">
            <v>-238450.33</v>
          </cell>
          <cell r="F167">
            <v>0</v>
          </cell>
          <cell r="G167">
            <v>-475183.16</v>
          </cell>
          <cell r="H167">
            <v>-5219536.83</v>
          </cell>
          <cell r="I167">
            <v>0</v>
          </cell>
          <cell r="J167">
            <v>-3211780.62</v>
          </cell>
          <cell r="K167">
            <v>0</v>
          </cell>
          <cell r="L167">
            <v>-622202.37</v>
          </cell>
          <cell r="M167">
            <v>-7007901.8099999996</v>
          </cell>
          <cell r="N167">
            <v>0</v>
          </cell>
          <cell r="O167">
            <v>-13320160.1</v>
          </cell>
          <cell r="P167">
            <v>-3859547.35</v>
          </cell>
          <cell r="Q167">
            <v>-5378274.4000000004</v>
          </cell>
          <cell r="R167">
            <v>-7857456.96</v>
          </cell>
          <cell r="S167">
            <v>-528435.93999999994</v>
          </cell>
          <cell r="T167">
            <v>-624610.5</v>
          </cell>
          <cell r="U167">
            <v>-844771.68</v>
          </cell>
          <cell r="V167">
            <v>-679405.94</v>
          </cell>
          <cell r="W167">
            <v>-12421594.43</v>
          </cell>
          <cell r="X167">
            <v>-538016.05000000005</v>
          </cell>
          <cell r="Y167">
            <v>-2631287.27</v>
          </cell>
          <cell r="Z167">
            <v>-229358.34</v>
          </cell>
          <cell r="AA167">
            <v>-33031.379999999997</v>
          </cell>
          <cell r="AB167">
            <v>-64557.35</v>
          </cell>
          <cell r="AC167">
            <v>-1191647.45</v>
          </cell>
          <cell r="AD167">
            <v>-562318.23</v>
          </cell>
          <cell r="AE167">
            <v>-468303.33</v>
          </cell>
          <cell r="AF167">
            <v>-347340.68</v>
          </cell>
          <cell r="AG167">
            <v>-1256809.3899999999</v>
          </cell>
          <cell r="AH167">
            <v>-4416648.16</v>
          </cell>
          <cell r="AI167">
            <v>-364240.67</v>
          </cell>
          <cell r="AJ167">
            <v>-227561.11</v>
          </cell>
          <cell r="AK167">
            <v>-30207250.300000001</v>
          </cell>
          <cell r="AL167">
            <v>-772609.62</v>
          </cell>
          <cell r="AM167">
            <v>-736572.72</v>
          </cell>
          <cell r="AN167">
            <v>-29588212.420000002</v>
          </cell>
          <cell r="AO167">
            <v>-2526995.59</v>
          </cell>
          <cell r="AP167">
            <v>-3185326.33</v>
          </cell>
          <cell r="AQ167">
            <v>-11853.33</v>
          </cell>
          <cell r="AR167">
            <v>-21727314.18</v>
          </cell>
          <cell r="AS167">
            <v>-416003.34</v>
          </cell>
          <cell r="AT167">
            <v>-8761147.0500000007</v>
          </cell>
          <cell r="AU167">
            <v>-5889242.0700000003</v>
          </cell>
          <cell r="AV167">
            <v>-78768.72</v>
          </cell>
          <cell r="AW167">
            <v>-177309.35</v>
          </cell>
          <cell r="AX167">
            <v>-11992687.57</v>
          </cell>
          <cell r="AY167">
            <v>-238213.4</v>
          </cell>
          <cell r="AZ167">
            <v>-666538</v>
          </cell>
          <cell r="BA167">
            <v>-12336684.84</v>
          </cell>
          <cell r="BB167">
            <v>-22603818.93</v>
          </cell>
          <cell r="BC167">
            <v>-34973630.700000003</v>
          </cell>
          <cell r="BD167">
            <v>-6630672.1100000003</v>
          </cell>
          <cell r="BE167">
            <v>-320167.82</v>
          </cell>
          <cell r="BF167">
            <v>-815755.59</v>
          </cell>
          <cell r="BG167">
            <v>-20864916.289999999</v>
          </cell>
          <cell r="BH167">
            <v>-206326.22</v>
          </cell>
          <cell r="BI167">
            <v>-175999.82</v>
          </cell>
          <cell r="BJ167">
            <v>-442209.9</v>
          </cell>
          <cell r="BK167">
            <v>0</v>
          </cell>
          <cell r="BL167">
            <v>-996666.67</v>
          </cell>
          <cell r="BM167">
            <v>-3253270.79</v>
          </cell>
          <cell r="BN167">
            <v>-1338861.96</v>
          </cell>
          <cell r="BO167">
            <v>-2626706.66</v>
          </cell>
          <cell r="BP167">
            <v>-301236.47999999998</v>
          </cell>
          <cell r="BQ167">
            <v>-392239.18</v>
          </cell>
          <cell r="BR167">
            <v>-127873399.34999999</v>
          </cell>
          <cell r="BS167">
            <v>-514591.62</v>
          </cell>
          <cell r="BT167">
            <v>-2237954.77</v>
          </cell>
          <cell r="BU167">
            <v>0</v>
          </cell>
          <cell r="BV167">
            <v>0</v>
          </cell>
          <cell r="BW167">
            <v>0</v>
          </cell>
          <cell r="BX167">
            <v>-10699039.24</v>
          </cell>
          <cell r="BY167">
            <v>0</v>
          </cell>
          <cell r="BZ167">
            <v>-2582950.21</v>
          </cell>
          <cell r="CA167">
            <v>-330533.12</v>
          </cell>
          <cell r="CB167">
            <v>-427318.01</v>
          </cell>
          <cell r="CC167">
            <v>0</v>
          </cell>
          <cell r="CD167">
            <v>0</v>
          </cell>
          <cell r="CE167">
            <v>-853403.38</v>
          </cell>
          <cell r="CF167">
            <v>-2836295.67</v>
          </cell>
          <cell r="CG167">
            <v>-379679.88</v>
          </cell>
          <cell r="CH167">
            <v>-368553.17</v>
          </cell>
          <cell r="CI167">
            <v>0</v>
          </cell>
          <cell r="CJ167">
            <v>-17769919.760000002</v>
          </cell>
          <cell r="CK167">
            <v>0</v>
          </cell>
          <cell r="CL167">
            <v>-47058.48</v>
          </cell>
        </row>
        <row r="168">
          <cell r="A168">
            <v>1205050102.1029999</v>
          </cell>
          <cell r="B168" t="str">
            <v>ค่าเสื่อมราคาสะสมอาคารเพื่อประโยชน์อื่น-Interface</v>
          </cell>
          <cell r="C168">
            <v>-455591.43</v>
          </cell>
          <cell r="D168">
            <v>-1928899.08</v>
          </cell>
          <cell r="E168">
            <v>-425500.24</v>
          </cell>
          <cell r="F168">
            <v>-765638.63</v>
          </cell>
          <cell r="G168">
            <v>-62582.17</v>
          </cell>
          <cell r="H168">
            <v>-67896.639999999999</v>
          </cell>
          <cell r="I168">
            <v>0</v>
          </cell>
          <cell r="J168">
            <v>0</v>
          </cell>
          <cell r="K168">
            <v>0</v>
          </cell>
          <cell r="L168">
            <v>-759586.37</v>
          </cell>
          <cell r="M168">
            <v>-55106.11</v>
          </cell>
          <cell r="N168">
            <v>0</v>
          </cell>
          <cell r="O168">
            <v>-152096.93</v>
          </cell>
          <cell r="P168">
            <v>-36261.089999999997</v>
          </cell>
          <cell r="Q168">
            <v>-766075.37</v>
          </cell>
          <cell r="R168">
            <v>-594531.29</v>
          </cell>
          <cell r="S168">
            <v>0</v>
          </cell>
          <cell r="T168">
            <v>-541900.97</v>
          </cell>
          <cell r="U168">
            <v>0</v>
          </cell>
          <cell r="V168">
            <v>-36444.199999999997</v>
          </cell>
          <cell r="W168">
            <v>-872846.55</v>
          </cell>
          <cell r="X168">
            <v>-114886.27</v>
          </cell>
          <cell r="Y168">
            <v>-730696.77</v>
          </cell>
          <cell r="Z168">
            <v>-10620.1</v>
          </cell>
          <cell r="AA168">
            <v>-171359.98</v>
          </cell>
          <cell r="AB168">
            <v>0</v>
          </cell>
          <cell r="AC168">
            <v>0</v>
          </cell>
          <cell r="AD168">
            <v>0</v>
          </cell>
          <cell r="AE168">
            <v>-155083.32</v>
          </cell>
          <cell r="AF168">
            <v>-144119.32999999999</v>
          </cell>
          <cell r="AG168">
            <v>-550633.43000000005</v>
          </cell>
          <cell r="AH168">
            <v>-472571.34</v>
          </cell>
          <cell r="AI168">
            <v>-94117.81</v>
          </cell>
          <cell r="AJ168">
            <v>-175138.88</v>
          </cell>
          <cell r="AK168">
            <v>-894800.95</v>
          </cell>
          <cell r="AL168">
            <v>-2506.66</v>
          </cell>
          <cell r="AM168">
            <v>-77100</v>
          </cell>
          <cell r="AN168">
            <v>-451711.09</v>
          </cell>
          <cell r="AO168">
            <v>-1960163.66</v>
          </cell>
          <cell r="AP168">
            <v>-980384.12</v>
          </cell>
          <cell r="AQ168">
            <v>-2095433.66</v>
          </cell>
          <cell r="AR168">
            <v>-2132061.66</v>
          </cell>
          <cell r="AS168">
            <v>-376036.2</v>
          </cell>
          <cell r="AT168">
            <v>-785482.46</v>
          </cell>
          <cell r="AU168">
            <v>-2626521.12</v>
          </cell>
          <cell r="AV168">
            <v>-192331.64</v>
          </cell>
          <cell r="AW168">
            <v>-127122.27</v>
          </cell>
          <cell r="AX168">
            <v>0</v>
          </cell>
          <cell r="AY168">
            <v>-2488533.35</v>
          </cell>
          <cell r="AZ168">
            <v>-2428015.81</v>
          </cell>
          <cell r="BA168">
            <v>-907608.06</v>
          </cell>
          <cell r="BB168">
            <v>-2736970.08</v>
          </cell>
          <cell r="BC168">
            <v>-17077.759999999998</v>
          </cell>
          <cell r="BD168">
            <v>-2740252.57</v>
          </cell>
          <cell r="BE168">
            <v>0</v>
          </cell>
          <cell r="BF168">
            <v>-151729.53</v>
          </cell>
          <cell r="BG168">
            <v>0</v>
          </cell>
          <cell r="BH168">
            <v>0</v>
          </cell>
          <cell r="BI168">
            <v>0</v>
          </cell>
          <cell r="BJ168">
            <v>-110565.08</v>
          </cell>
          <cell r="BK168">
            <v>-14800.02</v>
          </cell>
          <cell r="BL168">
            <v>0</v>
          </cell>
          <cell r="BM168">
            <v>-176248.95999999999</v>
          </cell>
          <cell r="BN168">
            <v>-477379.11</v>
          </cell>
          <cell r="BO168">
            <v>-316086.25</v>
          </cell>
          <cell r="BP168">
            <v>-84806.13</v>
          </cell>
          <cell r="BQ168">
            <v>-477675.67</v>
          </cell>
          <cell r="BR168">
            <v>-18480923.23</v>
          </cell>
          <cell r="BS168">
            <v>-344161.67</v>
          </cell>
          <cell r="BT168">
            <v>-327296.84999999998</v>
          </cell>
          <cell r="BU168">
            <v>0</v>
          </cell>
          <cell r="BV168">
            <v>-356804.16</v>
          </cell>
          <cell r="BW168">
            <v>-653311.98</v>
          </cell>
          <cell r="BX168">
            <v>-503477.11</v>
          </cell>
          <cell r="BY168">
            <v>-65616.289999999994</v>
          </cell>
          <cell r="BZ168">
            <v>-515429.29</v>
          </cell>
          <cell r="CA168">
            <v>-42137.440000000002</v>
          </cell>
          <cell r="CB168">
            <v>0</v>
          </cell>
          <cell r="CC168">
            <v>-502080</v>
          </cell>
          <cell r="CD168">
            <v>-2901295.33</v>
          </cell>
          <cell r="CE168">
            <v>-145511.60999999999</v>
          </cell>
          <cell r="CF168">
            <v>-116733.33</v>
          </cell>
          <cell r="CG168">
            <v>-205398.82</v>
          </cell>
          <cell r="CH168">
            <v>-1149876.32</v>
          </cell>
          <cell r="CI168">
            <v>0</v>
          </cell>
          <cell r="CJ168">
            <v>0</v>
          </cell>
          <cell r="CK168">
            <v>-140420</v>
          </cell>
          <cell r="CL168">
            <v>-106845.61</v>
          </cell>
        </row>
        <row r="169">
          <cell r="A169">
            <v>1205050102.1040001</v>
          </cell>
          <cell r="B169" t="str">
            <v>ค่าเสื่อมราคาสะสมสิ่งปลูกสร้าง-Interface</v>
          </cell>
          <cell r="C169">
            <v>-881255.25</v>
          </cell>
          <cell r="D169">
            <v>-336860.38</v>
          </cell>
          <cell r="E169">
            <v>-1163411.02</v>
          </cell>
          <cell r="F169">
            <v>-966665.38</v>
          </cell>
          <cell r="G169">
            <v>-396632.22</v>
          </cell>
          <cell r="H169">
            <v>-846112.06</v>
          </cell>
          <cell r="I169">
            <v>0</v>
          </cell>
          <cell r="J169">
            <v>-72873.17</v>
          </cell>
          <cell r="K169">
            <v>0</v>
          </cell>
          <cell r="L169">
            <v>-3850.32</v>
          </cell>
          <cell r="M169">
            <v>-1819634.88</v>
          </cell>
          <cell r="N169">
            <v>0</v>
          </cell>
          <cell r="O169">
            <v>-2269315.27</v>
          </cell>
          <cell r="P169">
            <v>-186216.54</v>
          </cell>
          <cell r="Q169">
            <v>-174330.05</v>
          </cell>
          <cell r="R169">
            <v>-343864.43</v>
          </cell>
          <cell r="S169">
            <v>-166331</v>
          </cell>
          <cell r="T169">
            <v>-137210.03</v>
          </cell>
          <cell r="U169">
            <v>-364000.1</v>
          </cell>
          <cell r="V169">
            <v>-139884.42000000001</v>
          </cell>
          <cell r="W169">
            <v>-3061343.22</v>
          </cell>
          <cell r="X169">
            <v>-378234.59</v>
          </cell>
          <cell r="Y169">
            <v>-301439.7</v>
          </cell>
          <cell r="Z169">
            <v>-670509.39</v>
          </cell>
          <cell r="AA169">
            <v>-574276.41</v>
          </cell>
          <cell r="AB169">
            <v>-53641.34</v>
          </cell>
          <cell r="AC169">
            <v>-962891.05</v>
          </cell>
          <cell r="AD169">
            <v>-1514342.87</v>
          </cell>
          <cell r="AE169">
            <v>0</v>
          </cell>
          <cell r="AF169">
            <v>-345916.66</v>
          </cell>
          <cell r="AG169">
            <v>-134102.76</v>
          </cell>
          <cell r="AH169">
            <v>-405179.42</v>
          </cell>
          <cell r="AI169">
            <v>-150028.24</v>
          </cell>
          <cell r="AJ169">
            <v>-23711.119999999999</v>
          </cell>
          <cell r="AK169">
            <v>-1693645.74</v>
          </cell>
          <cell r="AL169">
            <v>-840229.3</v>
          </cell>
          <cell r="AM169">
            <v>-265930.55</v>
          </cell>
          <cell r="AN169">
            <v>-1809359.47</v>
          </cell>
          <cell r="AO169">
            <v>-1857833.55</v>
          </cell>
          <cell r="AP169">
            <v>-1592463.77</v>
          </cell>
          <cell r="AQ169">
            <v>0</v>
          </cell>
          <cell r="AR169">
            <v>-1352454.67</v>
          </cell>
          <cell r="AS169">
            <v>-1160057.46</v>
          </cell>
          <cell r="AT169">
            <v>-1609610.91</v>
          </cell>
          <cell r="AU169">
            <v>-119143.33</v>
          </cell>
          <cell r="AV169">
            <v>-1633872.81</v>
          </cell>
          <cell r="AW169">
            <v>-4791.67</v>
          </cell>
          <cell r="AX169">
            <v>-297222.21999999997</v>
          </cell>
          <cell r="AY169">
            <v>0</v>
          </cell>
          <cell r="AZ169">
            <v>-246918.66</v>
          </cell>
          <cell r="BA169">
            <v>-2779354.6</v>
          </cell>
          <cell r="BB169">
            <v>-301132.79999999999</v>
          </cell>
          <cell r="BC169">
            <v>-1541.67</v>
          </cell>
          <cell r="BD169">
            <v>-2031989.49</v>
          </cell>
          <cell r="BE169">
            <v>-699028.9</v>
          </cell>
          <cell r="BF169">
            <v>-315666.11</v>
          </cell>
          <cell r="BG169">
            <v>-3247670.39</v>
          </cell>
          <cell r="BH169">
            <v>-459163.43</v>
          </cell>
          <cell r="BI169">
            <v>-780811.35</v>
          </cell>
          <cell r="BJ169">
            <v>-301621.89</v>
          </cell>
          <cell r="BK169">
            <v>-23407.03</v>
          </cell>
          <cell r="BL169">
            <v>0</v>
          </cell>
          <cell r="BM169">
            <v>-1760803.1</v>
          </cell>
          <cell r="BN169">
            <v>-337820.92</v>
          </cell>
          <cell r="BO169">
            <v>-348795.04</v>
          </cell>
          <cell r="BP169">
            <v>-692482.12</v>
          </cell>
          <cell r="BQ169">
            <v>-37410</v>
          </cell>
          <cell r="BR169">
            <v>-945033.85</v>
          </cell>
          <cell r="BS169">
            <v>-721107.25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-352204.99</v>
          </cell>
          <cell r="BY169">
            <v>0</v>
          </cell>
          <cell r="BZ169">
            <v>-1590585.53</v>
          </cell>
          <cell r="CA169">
            <v>0</v>
          </cell>
          <cell r="CB169">
            <v>-1487291</v>
          </cell>
          <cell r="CC169">
            <v>-57637.279999999999</v>
          </cell>
          <cell r="CD169">
            <v>0</v>
          </cell>
          <cell r="CE169">
            <v>-6499.98</v>
          </cell>
          <cell r="CF169">
            <v>-391054.99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-1066138.03</v>
          </cell>
          <cell r="CL169">
            <v>-135299</v>
          </cell>
        </row>
        <row r="170">
          <cell r="A170">
            <v>1205050102.105</v>
          </cell>
          <cell r="B170" t="str">
            <v>ค่าเสื่อมราคาสะสมระบบประปา-Interface</v>
          </cell>
          <cell r="C170">
            <v>0</v>
          </cell>
          <cell r="D170">
            <v>-88787.6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-77161.210000000006</v>
          </cell>
          <cell r="Q170">
            <v>0</v>
          </cell>
          <cell r="R170">
            <v>0</v>
          </cell>
          <cell r="S170">
            <v>-3750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-21668.880000000001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-28499</v>
          </cell>
          <cell r="AH170">
            <v>0</v>
          </cell>
          <cell r="AI170">
            <v>0</v>
          </cell>
          <cell r="AJ170">
            <v>0</v>
          </cell>
          <cell r="AK170">
            <v>-7463.52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-55112.5</v>
          </cell>
          <cell r="AQ170">
            <v>0</v>
          </cell>
          <cell r="AR170">
            <v>-164076</v>
          </cell>
          <cell r="AS170">
            <v>0</v>
          </cell>
          <cell r="AT170">
            <v>0</v>
          </cell>
          <cell r="AU170">
            <v>-1128617.3400000001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-1239225.02</v>
          </cell>
          <cell r="BC170">
            <v>-83695.02</v>
          </cell>
          <cell r="BD170">
            <v>0</v>
          </cell>
          <cell r="BE170">
            <v>-26899.52</v>
          </cell>
          <cell r="BF170">
            <v>-64881.97</v>
          </cell>
          <cell r="BG170">
            <v>-3307549.74</v>
          </cell>
          <cell r="BH170">
            <v>-112777.26</v>
          </cell>
          <cell r="BI170">
            <v>-296533.52</v>
          </cell>
          <cell r="BJ170">
            <v>-133761.84</v>
          </cell>
          <cell r="BK170">
            <v>0</v>
          </cell>
          <cell r="BL170">
            <v>0</v>
          </cell>
          <cell r="BM170">
            <v>-624711.57999999996</v>
          </cell>
          <cell r="BN170">
            <v>0</v>
          </cell>
          <cell r="BO170">
            <v>-1483425.3</v>
          </cell>
          <cell r="BP170">
            <v>-78832.350000000006</v>
          </cell>
          <cell r="BQ170">
            <v>-37566.660000000003</v>
          </cell>
          <cell r="BR170">
            <v>-2157550.54</v>
          </cell>
          <cell r="BS170">
            <v>0</v>
          </cell>
          <cell r="BT170">
            <v>-90948</v>
          </cell>
          <cell r="BU170">
            <v>0</v>
          </cell>
          <cell r="BV170">
            <v>0</v>
          </cell>
          <cell r="BW170">
            <v>0</v>
          </cell>
          <cell r="BX170">
            <v>-468492.14</v>
          </cell>
          <cell r="BY170">
            <v>-186167.24</v>
          </cell>
          <cell r="BZ170">
            <v>0</v>
          </cell>
          <cell r="CA170">
            <v>0</v>
          </cell>
          <cell r="CB170">
            <v>0</v>
          </cell>
          <cell r="CC170">
            <v>-773.87</v>
          </cell>
          <cell r="CD170">
            <v>0</v>
          </cell>
          <cell r="CE170">
            <v>0</v>
          </cell>
          <cell r="CF170">
            <v>-24089.91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-16058.35</v>
          </cell>
        </row>
        <row r="171">
          <cell r="A171">
            <v>1205050102.1059999</v>
          </cell>
          <cell r="B171" t="str">
            <v>ค่าเสื่อมราคาสะสมระบบบำบัดน้ำเสีย-Interface</v>
          </cell>
          <cell r="C171">
            <v>0</v>
          </cell>
          <cell r="D171">
            <v>-4999999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-249083.33</v>
          </cell>
          <cell r="AK171">
            <v>-35912.370000000003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-3262933.34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-48276.07</v>
          </cell>
          <cell r="AX171">
            <v>0</v>
          </cell>
          <cell r="AY171">
            <v>0</v>
          </cell>
          <cell r="AZ171">
            <v>-26600</v>
          </cell>
          <cell r="BA171">
            <v>0</v>
          </cell>
          <cell r="BB171">
            <v>-113333.54</v>
          </cell>
          <cell r="BC171">
            <v>-140000</v>
          </cell>
          <cell r="BD171">
            <v>0</v>
          </cell>
          <cell r="BE171">
            <v>0</v>
          </cell>
          <cell r="BF171">
            <v>-10622.2</v>
          </cell>
          <cell r="BG171">
            <v>-266246.62</v>
          </cell>
          <cell r="BH171">
            <v>-170606.71</v>
          </cell>
          <cell r="BI171">
            <v>-223999.82</v>
          </cell>
          <cell r="BJ171">
            <v>-3874.9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-166425.62</v>
          </cell>
          <cell r="BP171">
            <v>0</v>
          </cell>
          <cell r="BQ171">
            <v>-2173000</v>
          </cell>
          <cell r="BR171">
            <v>-21083655.989999998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-13182.12</v>
          </cell>
          <cell r="BX171">
            <v>0</v>
          </cell>
          <cell r="BY171">
            <v>0</v>
          </cell>
          <cell r="BZ171">
            <v>-501927.02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-55157.7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-109627.92</v>
          </cell>
          <cell r="CK171">
            <v>0</v>
          </cell>
          <cell r="CL171">
            <v>-48236.26</v>
          </cell>
        </row>
        <row r="172">
          <cell r="A172">
            <v>1205050102.1070001</v>
          </cell>
          <cell r="B172" t="str">
            <v>ค่าเสื่อมราคาสะสมระบบไฟฟ้า-Interface</v>
          </cell>
          <cell r="C172">
            <v>0</v>
          </cell>
          <cell r="D172">
            <v>-1495588.18</v>
          </cell>
          <cell r="E172">
            <v>-168356.33</v>
          </cell>
          <cell r="F172">
            <v>0</v>
          </cell>
          <cell r="G172">
            <v>0</v>
          </cell>
          <cell r="H172">
            <v>-360913.27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-298233.18</v>
          </cell>
          <cell r="P172">
            <v>-126694.46</v>
          </cell>
          <cell r="Q172">
            <v>-1220291.19</v>
          </cell>
          <cell r="R172">
            <v>-33207.370000000003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-140913.76999999999</v>
          </cell>
          <cell r="Y172">
            <v>-52019.59</v>
          </cell>
          <cell r="Z172">
            <v>0</v>
          </cell>
          <cell r="AA172">
            <v>0</v>
          </cell>
          <cell r="AB172">
            <v>-127271.14</v>
          </cell>
          <cell r="AC172">
            <v>0</v>
          </cell>
          <cell r="AD172">
            <v>-882600</v>
          </cell>
          <cell r="AE172">
            <v>0</v>
          </cell>
          <cell r="AF172">
            <v>-70046.679999999993</v>
          </cell>
          <cell r="AG172">
            <v>0</v>
          </cell>
          <cell r="AH172">
            <v>-1128441.24</v>
          </cell>
          <cell r="AI172">
            <v>-8579</v>
          </cell>
          <cell r="AJ172">
            <v>-9701.34</v>
          </cell>
          <cell r="AK172">
            <v>0</v>
          </cell>
          <cell r="AL172">
            <v>0</v>
          </cell>
          <cell r="AM172">
            <v>0</v>
          </cell>
          <cell r="AN172">
            <v>-616461.12</v>
          </cell>
          <cell r="AO172">
            <v>0</v>
          </cell>
          <cell r="AP172">
            <v>-1248873.71</v>
          </cell>
          <cell r="AQ172">
            <v>0</v>
          </cell>
          <cell r="AR172">
            <v>-665000</v>
          </cell>
          <cell r="AS172">
            <v>-386681.45</v>
          </cell>
          <cell r="AT172">
            <v>-226831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-187614.38</v>
          </cell>
          <cell r="BA172">
            <v>0</v>
          </cell>
          <cell r="BB172">
            <v>0</v>
          </cell>
          <cell r="BC172">
            <v>-670722.88</v>
          </cell>
          <cell r="BD172">
            <v>-1247832.33</v>
          </cell>
          <cell r="BE172">
            <v>-283888.48</v>
          </cell>
          <cell r="BF172">
            <v>0</v>
          </cell>
          <cell r="BG172">
            <v>-5203298.4000000004</v>
          </cell>
          <cell r="BH172">
            <v>-949999.46</v>
          </cell>
          <cell r="BI172">
            <v>-511402</v>
          </cell>
          <cell r="BJ172">
            <v>-25416.54</v>
          </cell>
          <cell r="BK172">
            <v>-2644.08</v>
          </cell>
          <cell r="BL172">
            <v>0</v>
          </cell>
          <cell r="BM172">
            <v>0</v>
          </cell>
          <cell r="BN172">
            <v>-932583.33</v>
          </cell>
          <cell r="BO172">
            <v>0</v>
          </cell>
          <cell r="BP172">
            <v>0</v>
          </cell>
          <cell r="BQ172">
            <v>0</v>
          </cell>
          <cell r="BR172">
            <v>-10142238.84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-403421.39</v>
          </cell>
          <cell r="BY172">
            <v>-39771.83</v>
          </cell>
          <cell r="BZ172">
            <v>-102016.72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-345554.78</v>
          </cell>
          <cell r="CI172">
            <v>0</v>
          </cell>
          <cell r="CJ172">
            <v>-405812.27</v>
          </cell>
          <cell r="CK172">
            <v>0</v>
          </cell>
          <cell r="CL172">
            <v>-65708.320000000007</v>
          </cell>
        </row>
        <row r="173">
          <cell r="A173">
            <v>1205050102.108</v>
          </cell>
          <cell r="B173" t="str">
            <v>ค่าเสื่อมราคาสะสมระบบโทรศัพท์-Interface</v>
          </cell>
          <cell r="C173">
            <v>0</v>
          </cell>
          <cell r="D173">
            <v>0</v>
          </cell>
          <cell r="E173">
            <v>-99899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-32133.24</v>
          </cell>
          <cell r="R173">
            <v>-610494.41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-1130778.8999999999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-101600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-83499</v>
          </cell>
          <cell r="BA173">
            <v>0</v>
          </cell>
          <cell r="BB173">
            <v>0</v>
          </cell>
          <cell r="BC173">
            <v>-879640.83</v>
          </cell>
          <cell r="BD173">
            <v>0</v>
          </cell>
          <cell r="BE173">
            <v>-167532.87</v>
          </cell>
          <cell r="BF173">
            <v>0</v>
          </cell>
          <cell r="BG173">
            <v>-75242.240000000005</v>
          </cell>
          <cell r="BH173">
            <v>0</v>
          </cell>
          <cell r="BI173">
            <v>0</v>
          </cell>
          <cell r="BJ173">
            <v>-112506.15</v>
          </cell>
          <cell r="BK173">
            <v>-8256.84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-408500.13</v>
          </cell>
          <cell r="BS173">
            <v>0</v>
          </cell>
          <cell r="BT173">
            <v>-32356.799999999999</v>
          </cell>
          <cell r="BU173">
            <v>0</v>
          </cell>
          <cell r="BV173">
            <v>-48250.22</v>
          </cell>
          <cell r="BW173">
            <v>0</v>
          </cell>
          <cell r="BX173">
            <v>-24075</v>
          </cell>
          <cell r="BY173">
            <v>0</v>
          </cell>
          <cell r="BZ173">
            <v>-59117.5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-16388.8</v>
          </cell>
          <cell r="CJ173">
            <v>-1138023.25</v>
          </cell>
          <cell r="CK173">
            <v>0</v>
          </cell>
          <cell r="CL173">
            <v>0</v>
          </cell>
        </row>
        <row r="174">
          <cell r="A174">
            <v>1205050102.109</v>
          </cell>
          <cell r="B174" t="str">
            <v>ค่าเสื่อมราคาสะสมระบบถนนภายใน-Interface</v>
          </cell>
          <cell r="C174">
            <v>0</v>
          </cell>
          <cell r="D174">
            <v>0</v>
          </cell>
          <cell r="E174">
            <v>-122857.24</v>
          </cell>
          <cell r="F174">
            <v>0</v>
          </cell>
          <cell r="G174">
            <v>-101716.14</v>
          </cell>
          <cell r="H174">
            <v>-28875.93</v>
          </cell>
          <cell r="I174">
            <v>0</v>
          </cell>
          <cell r="J174">
            <v>-52048.05</v>
          </cell>
          <cell r="K174">
            <v>0</v>
          </cell>
          <cell r="L174">
            <v>0</v>
          </cell>
          <cell r="M174">
            <v>-1475434.35</v>
          </cell>
          <cell r="N174">
            <v>0</v>
          </cell>
          <cell r="O174">
            <v>0</v>
          </cell>
          <cell r="P174">
            <v>-39999</v>
          </cell>
          <cell r="Q174">
            <v>-238253.9</v>
          </cell>
          <cell r="R174">
            <v>-364914.39</v>
          </cell>
          <cell r="S174">
            <v>0</v>
          </cell>
          <cell r="T174">
            <v>-881141.54</v>
          </cell>
          <cell r="U174">
            <v>-290685.90999999997</v>
          </cell>
          <cell r="V174">
            <v>-21216.799999999999</v>
          </cell>
          <cell r="W174">
            <v>0</v>
          </cell>
          <cell r="X174">
            <v>-201582.77</v>
          </cell>
          <cell r="Y174">
            <v>-1842292.71</v>
          </cell>
          <cell r="Z174">
            <v>0</v>
          </cell>
          <cell r="AA174">
            <v>0</v>
          </cell>
          <cell r="AB174">
            <v>-190024.24</v>
          </cell>
          <cell r="AC174">
            <v>0</v>
          </cell>
          <cell r="AD174">
            <v>-635112.15</v>
          </cell>
          <cell r="AE174">
            <v>-277482.49</v>
          </cell>
          <cell r="AF174">
            <v>0</v>
          </cell>
          <cell r="AG174">
            <v>-431791.94</v>
          </cell>
          <cell r="AH174">
            <v>-418118.84</v>
          </cell>
          <cell r="AI174">
            <v>0</v>
          </cell>
          <cell r="AJ174">
            <v>-39733.33</v>
          </cell>
          <cell r="AK174">
            <v>-60425.88</v>
          </cell>
          <cell r="AL174">
            <v>0</v>
          </cell>
          <cell r="AM174">
            <v>0</v>
          </cell>
          <cell r="AN174">
            <v>-643561.51</v>
          </cell>
          <cell r="AO174">
            <v>0</v>
          </cell>
          <cell r="AP174">
            <v>-262067.65</v>
          </cell>
          <cell r="AQ174">
            <v>0</v>
          </cell>
          <cell r="AR174">
            <v>0</v>
          </cell>
          <cell r="AS174">
            <v>0</v>
          </cell>
          <cell r="AT174">
            <v>-650056.30000000005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-132451.42000000001</v>
          </cell>
          <cell r="BA174">
            <v>-1119977.8899999999</v>
          </cell>
          <cell r="BB174">
            <v>0</v>
          </cell>
          <cell r="BC174">
            <v>-19005.48</v>
          </cell>
          <cell r="BD174">
            <v>-1507451.6</v>
          </cell>
          <cell r="BE174">
            <v>0</v>
          </cell>
          <cell r="BF174">
            <v>-105242.5</v>
          </cell>
          <cell r="BG174">
            <v>-1491754.29</v>
          </cell>
          <cell r="BH174">
            <v>-488239.51</v>
          </cell>
          <cell r="BI174">
            <v>-545876.18999999994</v>
          </cell>
          <cell r="BJ174">
            <v>-57666.66</v>
          </cell>
          <cell r="BK174">
            <v>0</v>
          </cell>
          <cell r="BL174">
            <v>0</v>
          </cell>
          <cell r="BM174">
            <v>-48277.760000000002</v>
          </cell>
          <cell r="BN174">
            <v>-120366.12</v>
          </cell>
          <cell r="BO174">
            <v>-803833.44</v>
          </cell>
          <cell r="BP174">
            <v>-115554.4</v>
          </cell>
          <cell r="BQ174">
            <v>0</v>
          </cell>
          <cell r="BR174">
            <v>-127110.99</v>
          </cell>
          <cell r="BS174">
            <v>-214283.61</v>
          </cell>
          <cell r="BT174">
            <v>-6241.95</v>
          </cell>
          <cell r="BU174">
            <v>-1774375.05</v>
          </cell>
          <cell r="BV174">
            <v>-12256.92</v>
          </cell>
          <cell r="BW174">
            <v>-337234.39</v>
          </cell>
          <cell r="BX174">
            <v>0</v>
          </cell>
          <cell r="BY174">
            <v>-60296.23</v>
          </cell>
          <cell r="BZ174">
            <v>-99176.58</v>
          </cell>
          <cell r="CA174">
            <v>0</v>
          </cell>
          <cell r="CB174">
            <v>-600830.43000000005</v>
          </cell>
          <cell r="CC174">
            <v>0</v>
          </cell>
          <cell r="CD174">
            <v>0</v>
          </cell>
          <cell r="CE174">
            <v>-37888.82</v>
          </cell>
          <cell r="CF174">
            <v>-79192.160000000003</v>
          </cell>
          <cell r="CG174">
            <v>0</v>
          </cell>
          <cell r="CH174">
            <v>-602208.31000000006</v>
          </cell>
          <cell r="CI174">
            <v>0</v>
          </cell>
          <cell r="CJ174">
            <v>-439169.17</v>
          </cell>
          <cell r="CK174">
            <v>0</v>
          </cell>
          <cell r="CL174">
            <v>-14861.64</v>
          </cell>
        </row>
        <row r="175">
          <cell r="A175">
            <v>1205060101.1010001</v>
          </cell>
          <cell r="B175" t="str">
            <v>อาคารและสิ่งปลูกสร้างไม่ระบุรายละเอียด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  <row r="176">
          <cell r="A176">
            <v>1205060102.1010001</v>
          </cell>
          <cell r="B176" t="str">
            <v>ค่าเสื่อมราคาสะสม - อาคารและสิ่งปลูกสร้างไม่ระบุรายละเอียด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</row>
        <row r="177">
          <cell r="A177">
            <v>1206010101.1010001</v>
          </cell>
          <cell r="B177" t="str">
            <v>ครุภัณฑ์สำนักงาน</v>
          </cell>
          <cell r="C177">
            <v>5939861</v>
          </cell>
          <cell r="D177">
            <v>0</v>
          </cell>
          <cell r="E177">
            <v>249200</v>
          </cell>
          <cell r="F177">
            <v>2008111.38</v>
          </cell>
          <cell r="G177">
            <v>525780</v>
          </cell>
          <cell r="H177">
            <v>559190</v>
          </cell>
          <cell r="I177">
            <v>358653.5</v>
          </cell>
          <cell r="J177">
            <v>1918171</v>
          </cell>
          <cell r="K177">
            <v>4036990.5</v>
          </cell>
          <cell r="L177">
            <v>970780</v>
          </cell>
          <cell r="M177">
            <v>2970307.4</v>
          </cell>
          <cell r="N177">
            <v>317000</v>
          </cell>
          <cell r="O177">
            <v>3919987.94</v>
          </cell>
          <cell r="P177">
            <v>12000</v>
          </cell>
          <cell r="Q177">
            <v>0</v>
          </cell>
          <cell r="R177">
            <v>1587450</v>
          </cell>
          <cell r="S177">
            <v>1357252.5</v>
          </cell>
          <cell r="T177">
            <v>1311786</v>
          </cell>
          <cell r="U177">
            <v>1550016.75</v>
          </cell>
          <cell r="V177">
            <v>1242986</v>
          </cell>
          <cell r="W177">
            <v>1283350</v>
          </cell>
          <cell r="X177">
            <v>413138.5</v>
          </cell>
          <cell r="Y177">
            <v>1304515.5</v>
          </cell>
          <cell r="Z177">
            <v>1620350.5</v>
          </cell>
          <cell r="AA177">
            <v>446069</v>
          </cell>
          <cell r="AB177">
            <v>245695</v>
          </cell>
          <cell r="AC177">
            <v>874547</v>
          </cell>
          <cell r="AD177">
            <v>0</v>
          </cell>
          <cell r="AE177">
            <v>2307655.59</v>
          </cell>
          <cell r="AF177">
            <v>1023447</v>
          </cell>
          <cell r="AG177">
            <v>578863.5</v>
          </cell>
          <cell r="AH177">
            <v>1521811</v>
          </cell>
          <cell r="AI177">
            <v>1990094</v>
          </cell>
          <cell r="AJ177">
            <v>0</v>
          </cell>
          <cell r="AK177">
            <v>7956985.8700000001</v>
          </cell>
          <cell r="AL177">
            <v>267500</v>
          </cell>
          <cell r="AM177">
            <v>0</v>
          </cell>
          <cell r="AN177">
            <v>0</v>
          </cell>
          <cell r="AO177">
            <v>174800</v>
          </cell>
          <cell r="AP177">
            <v>0</v>
          </cell>
          <cell r="AQ177">
            <v>1473115</v>
          </cell>
          <cell r="AR177">
            <v>0</v>
          </cell>
          <cell r="AS177">
            <v>1412556</v>
          </cell>
          <cell r="AT177">
            <v>5798797.5499999998</v>
          </cell>
          <cell r="AU177">
            <v>0</v>
          </cell>
          <cell r="AV177">
            <v>659530</v>
          </cell>
          <cell r="AW177">
            <v>0</v>
          </cell>
          <cell r="AX177">
            <v>1114640</v>
          </cell>
          <cell r="AY177">
            <v>2398654.7000000002</v>
          </cell>
          <cell r="AZ177">
            <v>0</v>
          </cell>
          <cell r="BA177">
            <v>2683893.6</v>
          </cell>
          <cell r="BB177">
            <v>0</v>
          </cell>
          <cell r="BC177">
            <v>5204670.83</v>
          </cell>
          <cell r="BD177">
            <v>4671148.9400000004</v>
          </cell>
          <cell r="BE177">
            <v>829500</v>
          </cell>
          <cell r="BF177">
            <v>1260585</v>
          </cell>
          <cell r="BG177">
            <v>17690090</v>
          </cell>
          <cell r="BH177">
            <v>1060052</v>
          </cell>
          <cell r="BI177">
            <v>0</v>
          </cell>
          <cell r="BJ177">
            <v>0</v>
          </cell>
          <cell r="BK177">
            <v>13500</v>
          </cell>
          <cell r="BL177">
            <v>12310708.98</v>
          </cell>
          <cell r="BM177">
            <v>3974670.03</v>
          </cell>
          <cell r="BN177">
            <v>1171225</v>
          </cell>
          <cell r="BO177">
            <v>2458040</v>
          </cell>
          <cell r="BP177">
            <v>888606</v>
          </cell>
          <cell r="BQ177">
            <v>1018200</v>
          </cell>
          <cell r="BR177">
            <v>44000</v>
          </cell>
          <cell r="BS177">
            <v>4778487.3099999996</v>
          </cell>
          <cell r="BT177">
            <v>2536202</v>
          </cell>
          <cell r="BU177">
            <v>3059000</v>
          </cell>
          <cell r="BV177">
            <v>224400</v>
          </cell>
          <cell r="BW177">
            <v>1189770</v>
          </cell>
          <cell r="BX177">
            <v>0</v>
          </cell>
          <cell r="BY177">
            <v>685191.5</v>
          </cell>
          <cell r="BZ177">
            <v>393913</v>
          </cell>
          <cell r="CA177">
            <v>3232421</v>
          </cell>
          <cell r="CB177">
            <v>2422800</v>
          </cell>
          <cell r="CC177">
            <v>1247421.3999999999</v>
          </cell>
          <cell r="CD177">
            <v>4318826</v>
          </cell>
          <cell r="CE177">
            <v>1849870</v>
          </cell>
          <cell r="CF177">
            <v>0</v>
          </cell>
          <cell r="CG177">
            <v>0</v>
          </cell>
          <cell r="CH177">
            <v>4391226</v>
          </cell>
          <cell r="CI177">
            <v>1431251.44</v>
          </cell>
          <cell r="CJ177">
            <v>3803650</v>
          </cell>
          <cell r="CK177">
            <v>0</v>
          </cell>
          <cell r="CL177">
            <v>931420</v>
          </cell>
        </row>
        <row r="178">
          <cell r="A178">
            <v>1206010102.1010001</v>
          </cell>
          <cell r="B178" t="str">
            <v>พักครุภัณฑ์สำนักงาน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</row>
        <row r="179">
          <cell r="A179">
            <v>1206010103.1010001</v>
          </cell>
          <cell r="B179" t="str">
            <v>ค่าเสื่อมราคาสะสม - ครุภัณฑ์สำนักงาน</v>
          </cell>
          <cell r="C179">
            <v>-5939587.8399999999</v>
          </cell>
          <cell r="D179">
            <v>0</v>
          </cell>
          <cell r="E179">
            <v>-249121.01</v>
          </cell>
          <cell r="F179">
            <v>-2008022.36</v>
          </cell>
          <cell r="G179">
            <v>-525166</v>
          </cell>
          <cell r="H179">
            <v>-557269.07999999996</v>
          </cell>
          <cell r="I179">
            <v>-358641.5</v>
          </cell>
          <cell r="J179">
            <v>-1918074</v>
          </cell>
          <cell r="K179">
            <v>-3638591.83</v>
          </cell>
          <cell r="L179">
            <v>-970705</v>
          </cell>
          <cell r="M179">
            <v>-2970179.4</v>
          </cell>
          <cell r="N179">
            <v>-305810.31</v>
          </cell>
          <cell r="O179">
            <v>-3919804.94</v>
          </cell>
          <cell r="P179">
            <v>-11999</v>
          </cell>
          <cell r="Q179">
            <v>0</v>
          </cell>
          <cell r="R179">
            <v>-1587396.01</v>
          </cell>
          <cell r="S179">
            <v>-1357204.5</v>
          </cell>
          <cell r="T179">
            <v>-1311754</v>
          </cell>
          <cell r="U179">
            <v>-1549975.75</v>
          </cell>
          <cell r="V179">
            <v>-1242940.99</v>
          </cell>
          <cell r="W179">
            <v>-1283316</v>
          </cell>
          <cell r="X179">
            <v>-413126.5</v>
          </cell>
          <cell r="Y179">
            <v>-1304469.5</v>
          </cell>
          <cell r="Z179">
            <v>-1620314.5</v>
          </cell>
          <cell r="AA179">
            <v>-446061</v>
          </cell>
          <cell r="AB179">
            <v>-245684</v>
          </cell>
          <cell r="AC179">
            <v>-874516</v>
          </cell>
          <cell r="AD179">
            <v>0</v>
          </cell>
          <cell r="AE179">
            <v>-2307549.59</v>
          </cell>
          <cell r="AF179">
            <v>-809676.33</v>
          </cell>
          <cell r="AG179">
            <v>-578841.5</v>
          </cell>
          <cell r="AH179">
            <v>-1521735</v>
          </cell>
          <cell r="AI179">
            <v>-1843264.54</v>
          </cell>
          <cell r="AJ179">
            <v>0</v>
          </cell>
          <cell r="AK179">
            <v>-7956743.8700000001</v>
          </cell>
          <cell r="AL179">
            <v>-256780.58</v>
          </cell>
          <cell r="AM179">
            <v>0</v>
          </cell>
          <cell r="AN179">
            <v>0</v>
          </cell>
          <cell r="AO179">
            <v>-53411.1</v>
          </cell>
          <cell r="AP179">
            <v>0</v>
          </cell>
          <cell r="AQ179">
            <v>-1439140.39</v>
          </cell>
          <cell r="AR179">
            <v>0</v>
          </cell>
          <cell r="AS179">
            <v>-1412456</v>
          </cell>
          <cell r="AT179">
            <v>-5798216.5499999998</v>
          </cell>
          <cell r="AU179">
            <v>0</v>
          </cell>
          <cell r="AV179">
            <v>-659514</v>
          </cell>
          <cell r="AW179">
            <v>0</v>
          </cell>
          <cell r="AX179">
            <v>-1114607</v>
          </cell>
          <cell r="AY179">
            <v>-2398542.7000000002</v>
          </cell>
          <cell r="AZ179">
            <v>0</v>
          </cell>
          <cell r="BA179">
            <v>-2666626.7200000002</v>
          </cell>
          <cell r="BB179">
            <v>0</v>
          </cell>
          <cell r="BC179">
            <v>-5204516.83</v>
          </cell>
          <cell r="BD179">
            <v>-4618258.4000000004</v>
          </cell>
          <cell r="BE179">
            <v>-829478</v>
          </cell>
          <cell r="BF179">
            <v>-1260558</v>
          </cell>
          <cell r="BG179">
            <v>-9073203.0399999991</v>
          </cell>
          <cell r="BH179">
            <v>-1060017</v>
          </cell>
          <cell r="BI179">
            <v>0</v>
          </cell>
          <cell r="BJ179">
            <v>0</v>
          </cell>
          <cell r="BK179">
            <v>-13499</v>
          </cell>
          <cell r="BL179">
            <v>-12310277.98</v>
          </cell>
          <cell r="BM179">
            <v>-3873749.99</v>
          </cell>
          <cell r="BN179">
            <v>-1171190</v>
          </cell>
          <cell r="BO179">
            <v>-2457928</v>
          </cell>
          <cell r="BP179">
            <v>-888580</v>
          </cell>
          <cell r="BQ179">
            <v>-983508.34</v>
          </cell>
          <cell r="BR179">
            <v>-43999</v>
          </cell>
          <cell r="BS179">
            <v>-4778386.3099999996</v>
          </cell>
          <cell r="BT179">
            <v>-2536082</v>
          </cell>
          <cell r="BU179">
            <v>-3058842</v>
          </cell>
          <cell r="BV179">
            <v>-224393</v>
          </cell>
          <cell r="BW179">
            <v>-1189742.99</v>
          </cell>
          <cell r="BX179">
            <v>0</v>
          </cell>
          <cell r="BY179">
            <v>-665435.77</v>
          </cell>
          <cell r="BZ179">
            <v>-393900</v>
          </cell>
          <cell r="CA179">
            <v>-2976063.47</v>
          </cell>
          <cell r="CB179">
            <v>-2422681</v>
          </cell>
          <cell r="CC179">
            <v>-1247370.3999999999</v>
          </cell>
          <cell r="CD179">
            <v>-4318808</v>
          </cell>
          <cell r="CE179">
            <v>-1849782</v>
          </cell>
          <cell r="CF179">
            <v>0</v>
          </cell>
          <cell r="CG179">
            <v>0</v>
          </cell>
          <cell r="CH179">
            <v>-4391207</v>
          </cell>
          <cell r="CI179">
            <v>-1431177.41</v>
          </cell>
          <cell r="CJ179">
            <v>-3803487.04</v>
          </cell>
          <cell r="CK179">
            <v>0</v>
          </cell>
          <cell r="CL179">
            <v>-927277.35</v>
          </cell>
        </row>
        <row r="180">
          <cell r="A180">
            <v>1206020101.1010001</v>
          </cell>
          <cell r="B180" t="str">
            <v>ครุภัณฑ์ยานพาหนะและขนส่ง</v>
          </cell>
          <cell r="C180">
            <v>25806600</v>
          </cell>
          <cell r="D180">
            <v>0</v>
          </cell>
          <cell r="E180">
            <v>0</v>
          </cell>
          <cell r="F180">
            <v>5833000</v>
          </cell>
          <cell r="G180">
            <v>3028000</v>
          </cell>
          <cell r="H180">
            <v>4342500</v>
          </cell>
          <cell r="I180">
            <v>3118900</v>
          </cell>
          <cell r="J180">
            <v>4696300</v>
          </cell>
          <cell r="K180">
            <v>6707298.3300000001</v>
          </cell>
          <cell r="L180">
            <v>4947400</v>
          </cell>
          <cell r="M180">
            <v>5265752.6100000003</v>
          </cell>
          <cell r="N180">
            <v>5058900</v>
          </cell>
          <cell r="O180">
            <v>10225178</v>
          </cell>
          <cell r="P180">
            <v>4698428</v>
          </cell>
          <cell r="Q180">
            <v>8113350</v>
          </cell>
          <cell r="R180">
            <v>5146800</v>
          </cell>
          <cell r="S180">
            <v>2250000</v>
          </cell>
          <cell r="T180">
            <v>5771000</v>
          </cell>
          <cell r="U180">
            <v>7853502</v>
          </cell>
          <cell r="V180">
            <v>8217000</v>
          </cell>
          <cell r="W180">
            <v>8478400</v>
          </cell>
          <cell r="X180">
            <v>7634618.3499999996</v>
          </cell>
          <cell r="Y180">
            <v>8860218.3499999996</v>
          </cell>
          <cell r="Z180">
            <v>8183200</v>
          </cell>
          <cell r="AA180">
            <v>4361300</v>
          </cell>
          <cell r="AB180">
            <v>5148700</v>
          </cell>
          <cell r="AC180">
            <v>2544690</v>
          </cell>
          <cell r="AD180">
            <v>11717350</v>
          </cell>
          <cell r="AE180">
            <v>4119000</v>
          </cell>
          <cell r="AF180">
            <v>7029000</v>
          </cell>
          <cell r="AG180">
            <v>7069392</v>
          </cell>
          <cell r="AH180">
            <v>6752850</v>
          </cell>
          <cell r="AI180">
            <v>9176000</v>
          </cell>
          <cell r="AJ180">
            <v>2729200</v>
          </cell>
          <cell r="AK180">
            <v>14412700</v>
          </cell>
          <cell r="AL180">
            <v>3045700</v>
          </cell>
          <cell r="AM180">
            <v>6252000</v>
          </cell>
          <cell r="AN180">
            <v>3796200</v>
          </cell>
          <cell r="AO180">
            <v>9944950</v>
          </cell>
          <cell r="AP180">
            <v>6683799</v>
          </cell>
          <cell r="AQ180">
            <v>4248800</v>
          </cell>
          <cell r="AR180">
            <v>2664000</v>
          </cell>
          <cell r="AS180">
            <v>6227000</v>
          </cell>
          <cell r="AT180">
            <v>8776799.8000000007</v>
          </cell>
          <cell r="AU180">
            <v>8579600</v>
          </cell>
          <cell r="AV180">
            <v>5894699</v>
          </cell>
          <cell r="AW180">
            <v>6230800</v>
          </cell>
          <cell r="AX180">
            <v>10296800</v>
          </cell>
          <cell r="AY180">
            <v>9380300</v>
          </cell>
          <cell r="AZ180">
            <v>5117700</v>
          </cell>
          <cell r="BA180">
            <v>8350999.7999999998</v>
          </cell>
          <cell r="BB180">
            <v>1799800</v>
          </cell>
          <cell r="BC180">
            <v>23997028</v>
          </cell>
          <cell r="BD180">
            <v>11962400</v>
          </cell>
          <cell r="BE180">
            <v>5600000</v>
          </cell>
          <cell r="BF180">
            <v>4384144</v>
          </cell>
          <cell r="BG180">
            <v>8883355</v>
          </cell>
          <cell r="BH180">
            <v>1410000</v>
          </cell>
          <cell r="BI180">
            <v>0</v>
          </cell>
          <cell r="BJ180">
            <v>4677001</v>
          </cell>
          <cell r="BK180">
            <v>4697000</v>
          </cell>
          <cell r="BL180">
            <v>17486848</v>
          </cell>
          <cell r="BM180">
            <v>9350500</v>
          </cell>
          <cell r="BN180">
            <v>7649900</v>
          </cell>
          <cell r="BO180">
            <v>9847584.2899999991</v>
          </cell>
          <cell r="BP180">
            <v>6906900</v>
          </cell>
          <cell r="BQ180">
            <v>9334000</v>
          </cell>
          <cell r="BR180">
            <v>998000</v>
          </cell>
          <cell r="BS180">
            <v>2338900</v>
          </cell>
          <cell r="BT180">
            <v>3571000</v>
          </cell>
          <cell r="BU180">
            <v>11033894</v>
          </cell>
          <cell r="BV180">
            <v>4120676</v>
          </cell>
          <cell r="BW180">
            <v>1515000</v>
          </cell>
          <cell r="BX180">
            <v>6348400</v>
          </cell>
          <cell r="BY180">
            <v>9834026</v>
          </cell>
          <cell r="BZ180">
            <v>5523800</v>
          </cell>
          <cell r="CA180">
            <v>6762103</v>
          </cell>
          <cell r="CB180">
            <v>6699800</v>
          </cell>
          <cell r="CC180">
            <v>15251896</v>
          </cell>
          <cell r="CD180">
            <v>4372147.75</v>
          </cell>
          <cell r="CE180">
            <v>11697200</v>
          </cell>
          <cell r="CF180">
            <v>0</v>
          </cell>
          <cell r="CG180">
            <v>5554526</v>
          </cell>
          <cell r="CH180">
            <v>4900147.75</v>
          </cell>
          <cell r="CI180">
            <v>8066157</v>
          </cell>
          <cell r="CJ180">
            <v>14742000</v>
          </cell>
          <cell r="CK180">
            <v>1995000</v>
          </cell>
          <cell r="CL180">
            <v>4717800</v>
          </cell>
        </row>
        <row r="181">
          <cell r="A181">
            <v>1206020102.1010001</v>
          </cell>
          <cell r="B181" t="str">
            <v>พักครุภัณฑ์ยานพาหนะและขนส่ง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>
            <v>1206020103.1010001</v>
          </cell>
          <cell r="B182" t="str">
            <v>ค่าเสื่อมราคาสะสม - ครุภัณฑ์ยานพาหนะและขนส่ง</v>
          </cell>
          <cell r="C182">
            <v>-18656477.170000002</v>
          </cell>
          <cell r="D182">
            <v>0</v>
          </cell>
          <cell r="E182">
            <v>0</v>
          </cell>
          <cell r="F182">
            <v>-5832989</v>
          </cell>
          <cell r="G182">
            <v>-3027995</v>
          </cell>
          <cell r="H182">
            <v>-4342494</v>
          </cell>
          <cell r="I182">
            <v>-3118896</v>
          </cell>
          <cell r="J182">
            <v>-4696290</v>
          </cell>
          <cell r="K182">
            <v>-6120756.9500000002</v>
          </cell>
          <cell r="L182">
            <v>-4947389</v>
          </cell>
          <cell r="M182">
            <v>-4049987.27</v>
          </cell>
          <cell r="N182">
            <v>-3265210.57</v>
          </cell>
          <cell r="O182">
            <v>-9567746.3499999996</v>
          </cell>
          <cell r="P182">
            <v>-2990091.7</v>
          </cell>
          <cell r="Q182">
            <v>-8113337</v>
          </cell>
          <cell r="R182">
            <v>-5146793</v>
          </cell>
          <cell r="S182">
            <v>-2249997</v>
          </cell>
          <cell r="T182">
            <v>-5770990</v>
          </cell>
          <cell r="U182">
            <v>-7853491</v>
          </cell>
          <cell r="V182">
            <v>-7352925.2699999996</v>
          </cell>
          <cell r="W182">
            <v>-7718249.0199999996</v>
          </cell>
          <cell r="X182">
            <v>-7634610.3499999996</v>
          </cell>
          <cell r="Y182">
            <v>-8860202.3499999996</v>
          </cell>
          <cell r="Z182">
            <v>-8183194</v>
          </cell>
          <cell r="AA182">
            <v>-4361295</v>
          </cell>
          <cell r="AB182">
            <v>-5148692</v>
          </cell>
          <cell r="AC182">
            <v>-2544686</v>
          </cell>
          <cell r="AD182">
            <v>-10076180</v>
          </cell>
          <cell r="AE182">
            <v>-4118995</v>
          </cell>
          <cell r="AF182">
            <v>-6470425.3200000003</v>
          </cell>
          <cell r="AG182">
            <v>-7069381</v>
          </cell>
          <cell r="AH182">
            <v>-5422174.7000000002</v>
          </cell>
          <cell r="AI182">
            <v>-9175989</v>
          </cell>
          <cell r="AJ182">
            <v>-2456280.0099999998</v>
          </cell>
          <cell r="AK182">
            <v>-13750848.060000001</v>
          </cell>
          <cell r="AL182">
            <v>-3045697</v>
          </cell>
          <cell r="AM182">
            <v>-6251994</v>
          </cell>
          <cell r="AN182">
            <v>-3796198</v>
          </cell>
          <cell r="AO182">
            <v>-9944940</v>
          </cell>
          <cell r="AP182">
            <v>-5754613.9100000001</v>
          </cell>
          <cell r="AQ182">
            <v>-4092193</v>
          </cell>
          <cell r="AR182">
            <v>-1244533.33</v>
          </cell>
          <cell r="AS182">
            <v>-5096490</v>
          </cell>
          <cell r="AT182">
            <v>-8596809.0099999998</v>
          </cell>
          <cell r="AU182">
            <v>-8489688.9800000004</v>
          </cell>
          <cell r="AV182">
            <v>-5894687</v>
          </cell>
          <cell r="AW182">
            <v>-6230793</v>
          </cell>
          <cell r="AX182">
            <v>-10296786</v>
          </cell>
          <cell r="AY182">
            <v>-9380286</v>
          </cell>
          <cell r="AZ182">
            <v>-5117695</v>
          </cell>
          <cell r="BA182">
            <v>-8337329.7999999998</v>
          </cell>
          <cell r="BB182">
            <v>-1799799</v>
          </cell>
          <cell r="BC182">
            <v>-18348698.23</v>
          </cell>
          <cell r="BD182">
            <v>-10319570.310000001</v>
          </cell>
          <cell r="BE182">
            <v>-5599991</v>
          </cell>
          <cell r="BF182">
            <v>-4384138</v>
          </cell>
          <cell r="BG182">
            <v>-7683927.9500000002</v>
          </cell>
          <cell r="BH182">
            <v>-1409997</v>
          </cell>
          <cell r="BI182">
            <v>0</v>
          </cell>
          <cell r="BJ182">
            <v>-3852832.1</v>
          </cell>
          <cell r="BK182">
            <v>-3498197</v>
          </cell>
          <cell r="BL182">
            <v>-15166164.33</v>
          </cell>
          <cell r="BM182">
            <v>-9350482</v>
          </cell>
          <cell r="BN182">
            <v>-7649890</v>
          </cell>
          <cell r="BO182">
            <v>-7850942.9500000002</v>
          </cell>
          <cell r="BP182">
            <v>-6906889</v>
          </cell>
          <cell r="BQ182">
            <v>-7547794.0099999998</v>
          </cell>
          <cell r="BR182">
            <v>-406793.04</v>
          </cell>
          <cell r="BS182">
            <v>-2338896</v>
          </cell>
          <cell r="BT182">
            <v>-3570993</v>
          </cell>
          <cell r="BU182">
            <v>-10597680.08</v>
          </cell>
          <cell r="BV182">
            <v>-3256173</v>
          </cell>
          <cell r="BW182">
            <v>-1514998</v>
          </cell>
          <cell r="BX182">
            <v>-6348386</v>
          </cell>
          <cell r="BY182">
            <v>-8969515</v>
          </cell>
          <cell r="BZ182">
            <v>-5523789</v>
          </cell>
          <cell r="CA182">
            <v>-5646263.79</v>
          </cell>
          <cell r="CB182">
            <v>-6699793</v>
          </cell>
          <cell r="CC182">
            <v>-13597545.67</v>
          </cell>
          <cell r="CD182">
            <v>-3899594.82</v>
          </cell>
          <cell r="CE182">
            <v>-9899648.6699999999</v>
          </cell>
          <cell r="CF182">
            <v>0</v>
          </cell>
          <cell r="CG182">
            <v>-5554519</v>
          </cell>
          <cell r="CH182">
            <v>-4900143.75</v>
          </cell>
          <cell r="CI182">
            <v>-7135143</v>
          </cell>
          <cell r="CJ182">
            <v>-13544983</v>
          </cell>
          <cell r="CK182">
            <v>-1130500</v>
          </cell>
          <cell r="CL182">
            <v>-3853297</v>
          </cell>
        </row>
        <row r="183">
          <cell r="A183">
            <v>1206030101.1010001</v>
          </cell>
          <cell r="B183" t="str">
            <v>ครุภัณฑ์ไฟฟ้าและวิทยุ</v>
          </cell>
          <cell r="C183">
            <v>74924</v>
          </cell>
          <cell r="D183">
            <v>0</v>
          </cell>
          <cell r="E183">
            <v>0</v>
          </cell>
          <cell r="F183">
            <v>117370</v>
          </cell>
          <cell r="G183">
            <v>1428000</v>
          </cell>
          <cell r="H183">
            <v>899400</v>
          </cell>
          <cell r="I183">
            <v>0</v>
          </cell>
          <cell r="J183">
            <v>899870.5</v>
          </cell>
          <cell r="K183">
            <v>1058188.2</v>
          </cell>
          <cell r="L183">
            <v>938580</v>
          </cell>
          <cell r="M183">
            <v>808560</v>
          </cell>
          <cell r="N183">
            <v>0</v>
          </cell>
          <cell r="O183">
            <v>2568248.67</v>
          </cell>
          <cell r="P183">
            <v>749000</v>
          </cell>
          <cell r="Q183">
            <v>0</v>
          </cell>
          <cell r="R183">
            <v>1222470</v>
          </cell>
          <cell r="S183">
            <v>1384235</v>
          </cell>
          <cell r="T183">
            <v>209982.5</v>
          </cell>
          <cell r="U183">
            <v>529210</v>
          </cell>
          <cell r="V183">
            <v>861746</v>
          </cell>
          <cell r="W183">
            <v>3450639</v>
          </cell>
          <cell r="X183">
            <v>807280</v>
          </cell>
          <cell r="Y183">
            <v>3950400</v>
          </cell>
          <cell r="Z183">
            <v>1593810.5</v>
          </cell>
          <cell r="AA183">
            <v>1086470</v>
          </cell>
          <cell r="AB183">
            <v>72000</v>
          </cell>
          <cell r="AC183">
            <v>899480</v>
          </cell>
          <cell r="AD183">
            <v>0</v>
          </cell>
          <cell r="AE183">
            <v>2719533.64</v>
          </cell>
          <cell r="AF183">
            <v>1218260.5</v>
          </cell>
          <cell r="AG183">
            <v>3174350</v>
          </cell>
          <cell r="AH183">
            <v>4126500</v>
          </cell>
          <cell r="AI183">
            <v>144900</v>
          </cell>
          <cell r="AJ183">
            <v>1225000</v>
          </cell>
          <cell r="AK183">
            <v>247119.8</v>
          </cell>
          <cell r="AL183">
            <v>333500</v>
          </cell>
          <cell r="AM183">
            <v>0</v>
          </cell>
          <cell r="AN183">
            <v>0</v>
          </cell>
          <cell r="AO183">
            <v>742000</v>
          </cell>
          <cell r="AP183">
            <v>0</v>
          </cell>
          <cell r="AQ183">
            <v>47390</v>
          </cell>
          <cell r="AR183">
            <v>0</v>
          </cell>
          <cell r="AS183">
            <v>102650</v>
          </cell>
          <cell r="AT183">
            <v>1108679</v>
          </cell>
          <cell r="AU183">
            <v>0</v>
          </cell>
          <cell r="AV183">
            <v>80190</v>
          </cell>
          <cell r="AW183">
            <v>226000</v>
          </cell>
          <cell r="AX183">
            <v>4733570</v>
          </cell>
          <cell r="AY183">
            <v>1549772</v>
          </cell>
          <cell r="AZ183">
            <v>1249760</v>
          </cell>
          <cell r="BA183">
            <v>3594820</v>
          </cell>
          <cell r="BB183">
            <v>0</v>
          </cell>
          <cell r="BC183">
            <v>566050</v>
          </cell>
          <cell r="BD183">
            <v>497189</v>
          </cell>
          <cell r="BE183">
            <v>0</v>
          </cell>
          <cell r="BF183">
            <v>970240</v>
          </cell>
          <cell r="BG183">
            <v>449433.03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4922311</v>
          </cell>
          <cell r="BM183">
            <v>2566528</v>
          </cell>
          <cell r="BN183">
            <v>1583218</v>
          </cell>
          <cell r="BO183">
            <v>1862000</v>
          </cell>
          <cell r="BP183">
            <v>2487870</v>
          </cell>
          <cell r="BQ183">
            <v>1439870</v>
          </cell>
          <cell r="BR183">
            <v>3634000</v>
          </cell>
          <cell r="BS183">
            <v>230865</v>
          </cell>
          <cell r="BT183">
            <v>1381760</v>
          </cell>
          <cell r="BU183">
            <v>371245.69</v>
          </cell>
          <cell r="BV183">
            <v>95000</v>
          </cell>
          <cell r="BW183">
            <v>231800</v>
          </cell>
          <cell r="BX183">
            <v>0</v>
          </cell>
          <cell r="BY183">
            <v>808900</v>
          </cell>
          <cell r="BZ183">
            <v>60240</v>
          </cell>
          <cell r="CA183">
            <v>936687.8</v>
          </cell>
          <cell r="CB183">
            <v>1735284.26</v>
          </cell>
          <cell r="CC183">
            <v>5759409.0700000003</v>
          </cell>
          <cell r="CD183">
            <v>2271135.5</v>
          </cell>
          <cell r="CE183">
            <v>0</v>
          </cell>
          <cell r="CF183">
            <v>0</v>
          </cell>
          <cell r="CG183">
            <v>0</v>
          </cell>
          <cell r="CH183">
            <v>2370834</v>
          </cell>
          <cell r="CI183">
            <v>1860084</v>
          </cell>
          <cell r="CJ183">
            <v>3466822.43</v>
          </cell>
          <cell r="CK183">
            <v>0</v>
          </cell>
          <cell r="CL183">
            <v>1610200</v>
          </cell>
        </row>
        <row r="184">
          <cell r="A184">
            <v>1206030102.1010001</v>
          </cell>
          <cell r="B184" t="str">
            <v>พักครุภัณฑ์ไฟฟ้าและวิทยุ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</row>
        <row r="185">
          <cell r="A185">
            <v>1206030103.1010001</v>
          </cell>
          <cell r="B185" t="str">
            <v>ค่าเสื่อมราคาสะสม - ครุภัณฑ์ไฟฟ้าและวิทยุ</v>
          </cell>
          <cell r="C185">
            <v>-74922</v>
          </cell>
          <cell r="D185">
            <v>0</v>
          </cell>
          <cell r="E185">
            <v>0</v>
          </cell>
          <cell r="F185">
            <v>-117362</v>
          </cell>
          <cell r="G185">
            <v>-1427997</v>
          </cell>
          <cell r="H185">
            <v>-910701.34</v>
          </cell>
          <cell r="I185">
            <v>0</v>
          </cell>
          <cell r="J185">
            <v>-899847.5</v>
          </cell>
          <cell r="K185">
            <v>-1028645.36</v>
          </cell>
          <cell r="L185">
            <v>-938573</v>
          </cell>
          <cell r="M185">
            <v>-808538</v>
          </cell>
          <cell r="N185">
            <v>0</v>
          </cell>
          <cell r="O185">
            <v>-1469959.01</v>
          </cell>
          <cell r="P185">
            <v>-748999</v>
          </cell>
          <cell r="Q185">
            <v>0</v>
          </cell>
          <cell r="R185">
            <v>-1222464</v>
          </cell>
          <cell r="S185">
            <v>-1384193</v>
          </cell>
          <cell r="T185">
            <v>-209976.5</v>
          </cell>
          <cell r="U185">
            <v>-529197</v>
          </cell>
          <cell r="V185">
            <v>-861735</v>
          </cell>
          <cell r="W185">
            <v>-3450635</v>
          </cell>
          <cell r="X185">
            <v>-807272</v>
          </cell>
          <cell r="Y185">
            <v>-1945069.4</v>
          </cell>
          <cell r="Z185">
            <v>-1549687.4</v>
          </cell>
          <cell r="AA185">
            <v>-1086463</v>
          </cell>
          <cell r="AB185">
            <v>-71996</v>
          </cell>
          <cell r="AC185">
            <v>-899470</v>
          </cell>
          <cell r="AD185">
            <v>0</v>
          </cell>
          <cell r="AE185">
            <v>-2719519.64</v>
          </cell>
          <cell r="AF185">
            <v>-1218250.5</v>
          </cell>
          <cell r="AG185">
            <v>-1134990.8500000001</v>
          </cell>
          <cell r="AH185">
            <v>-4126487</v>
          </cell>
          <cell r="AI185">
            <v>-144887</v>
          </cell>
          <cell r="AJ185">
            <v>-1102500.01</v>
          </cell>
          <cell r="AK185">
            <v>-247107.8</v>
          </cell>
          <cell r="AL185">
            <v>-333494</v>
          </cell>
          <cell r="AM185">
            <v>0</v>
          </cell>
          <cell r="AN185">
            <v>0</v>
          </cell>
          <cell r="AO185">
            <v>-123666.66</v>
          </cell>
          <cell r="AP185">
            <v>0</v>
          </cell>
          <cell r="AQ185">
            <v>-47387</v>
          </cell>
          <cell r="AR185">
            <v>0</v>
          </cell>
          <cell r="AS185">
            <v>-102644</v>
          </cell>
          <cell r="AT185">
            <v>-1108669</v>
          </cell>
          <cell r="AU185">
            <v>0</v>
          </cell>
          <cell r="AV185">
            <v>-80188</v>
          </cell>
          <cell r="AW185">
            <v>-225999</v>
          </cell>
          <cell r="AX185">
            <v>-4724839.76</v>
          </cell>
          <cell r="AY185">
            <v>-1549716</v>
          </cell>
          <cell r="AZ185">
            <v>-937317.54</v>
          </cell>
          <cell r="BA185">
            <v>-3574858</v>
          </cell>
          <cell r="BB185">
            <v>0</v>
          </cell>
          <cell r="BC185">
            <v>-566035</v>
          </cell>
          <cell r="BD185">
            <v>-497177</v>
          </cell>
          <cell r="BE185">
            <v>0</v>
          </cell>
          <cell r="BF185">
            <v>-970231</v>
          </cell>
          <cell r="BG185">
            <v>-449402.03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-4922244</v>
          </cell>
          <cell r="BM185">
            <v>-1670556.12</v>
          </cell>
          <cell r="BN185">
            <v>-1583211</v>
          </cell>
          <cell r="BO185">
            <v>-1206492.29</v>
          </cell>
          <cell r="BP185">
            <v>-1403004.66</v>
          </cell>
          <cell r="BQ185">
            <v>-1146660.22</v>
          </cell>
          <cell r="BR185">
            <v>-2580698.0499999998</v>
          </cell>
          <cell r="BS185">
            <v>-230851</v>
          </cell>
          <cell r="BT185">
            <v>-1381737</v>
          </cell>
          <cell r="BU185">
            <v>-371232.69</v>
          </cell>
          <cell r="BV185">
            <v>-94998</v>
          </cell>
          <cell r="BW185">
            <v>-231785.99</v>
          </cell>
          <cell r="BX185">
            <v>0</v>
          </cell>
          <cell r="BY185">
            <v>-808897</v>
          </cell>
          <cell r="BZ185">
            <v>-60238</v>
          </cell>
          <cell r="CA185">
            <v>-863145.82</v>
          </cell>
          <cell r="CB185">
            <v>-1732000.27</v>
          </cell>
          <cell r="CC185">
            <v>-3876538.74</v>
          </cell>
          <cell r="CD185">
            <v>-2271119.5</v>
          </cell>
          <cell r="CE185">
            <v>0</v>
          </cell>
          <cell r="CF185">
            <v>0</v>
          </cell>
          <cell r="CG185">
            <v>0</v>
          </cell>
          <cell r="CH185">
            <v>-2370813</v>
          </cell>
          <cell r="CI185">
            <v>-1860066</v>
          </cell>
          <cell r="CJ185">
            <v>-2708632.61</v>
          </cell>
          <cell r="CK185">
            <v>0</v>
          </cell>
          <cell r="CL185">
            <v>-1342895.04</v>
          </cell>
        </row>
        <row r="186">
          <cell r="A186">
            <v>1206040101.1010001</v>
          </cell>
          <cell r="B186" t="str">
            <v>ครุภัณฑ์โฆษณาและเผยแพร่</v>
          </cell>
          <cell r="C186">
            <v>1076590</v>
          </cell>
          <cell r="D186">
            <v>0</v>
          </cell>
          <cell r="E186">
            <v>21990</v>
          </cell>
          <cell r="F186">
            <v>719889.2</v>
          </cell>
          <cell r="G186">
            <v>229500</v>
          </cell>
          <cell r="H186">
            <v>99000</v>
          </cell>
          <cell r="I186">
            <v>34900</v>
          </cell>
          <cell r="J186">
            <v>184220</v>
          </cell>
          <cell r="K186">
            <v>460526.4</v>
          </cell>
          <cell r="L186">
            <v>104370</v>
          </cell>
          <cell r="M186">
            <v>416731</v>
          </cell>
          <cell r="N186">
            <v>0</v>
          </cell>
          <cell r="O186">
            <v>657691.30000000005</v>
          </cell>
          <cell r="P186">
            <v>0</v>
          </cell>
          <cell r="Q186">
            <v>0</v>
          </cell>
          <cell r="R186">
            <v>113780</v>
          </cell>
          <cell r="S186">
            <v>110125</v>
          </cell>
          <cell r="T186">
            <v>172190</v>
          </cell>
          <cell r="U186">
            <v>314000</v>
          </cell>
          <cell r="V186">
            <v>444241</v>
          </cell>
          <cell r="W186">
            <v>668823</v>
          </cell>
          <cell r="X186">
            <v>44990</v>
          </cell>
          <cell r="Y186">
            <v>361960</v>
          </cell>
          <cell r="Z186">
            <v>200800</v>
          </cell>
          <cell r="AA186">
            <v>12900</v>
          </cell>
          <cell r="AB186">
            <v>100100</v>
          </cell>
          <cell r="AC186">
            <v>415808</v>
          </cell>
          <cell r="AD186">
            <v>0</v>
          </cell>
          <cell r="AE186">
            <v>340586</v>
          </cell>
          <cell r="AF186">
            <v>6000</v>
          </cell>
          <cell r="AG186">
            <v>144900</v>
          </cell>
          <cell r="AH186">
            <v>300230.8</v>
          </cell>
          <cell r="AI186">
            <v>512354</v>
          </cell>
          <cell r="AJ186">
            <v>0</v>
          </cell>
          <cell r="AK186">
            <v>1196160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178290</v>
          </cell>
          <cell r="AT186">
            <v>610200</v>
          </cell>
          <cell r="AU186">
            <v>0</v>
          </cell>
          <cell r="AV186">
            <v>51990</v>
          </cell>
          <cell r="AW186">
            <v>7800</v>
          </cell>
          <cell r="AX186">
            <v>302590</v>
          </cell>
          <cell r="AY186">
            <v>69690</v>
          </cell>
          <cell r="AZ186">
            <v>0</v>
          </cell>
          <cell r="BA186">
            <v>511353</v>
          </cell>
          <cell r="BB186">
            <v>0</v>
          </cell>
          <cell r="BC186">
            <v>1562452.3</v>
          </cell>
          <cell r="BD186">
            <v>454128</v>
          </cell>
          <cell r="BE186">
            <v>600125</v>
          </cell>
          <cell r="BF186">
            <v>92790</v>
          </cell>
          <cell r="BG186">
            <v>2175865.6</v>
          </cell>
          <cell r="BH186">
            <v>78710</v>
          </cell>
          <cell r="BI186">
            <v>0</v>
          </cell>
          <cell r="BJ186">
            <v>0</v>
          </cell>
          <cell r="BK186">
            <v>0</v>
          </cell>
          <cell r="BL186">
            <v>1336550</v>
          </cell>
          <cell r="BM186">
            <v>1006170</v>
          </cell>
          <cell r="BN186">
            <v>82550</v>
          </cell>
          <cell r="BO186">
            <v>336585</v>
          </cell>
          <cell r="BP186">
            <v>974150</v>
          </cell>
          <cell r="BQ186">
            <v>259900</v>
          </cell>
          <cell r="BR186">
            <v>211190</v>
          </cell>
          <cell r="BS186">
            <v>0</v>
          </cell>
          <cell r="BT186">
            <v>593282</v>
          </cell>
          <cell r="BU186">
            <v>1311370</v>
          </cell>
          <cell r="BV186">
            <v>0</v>
          </cell>
          <cell r="BW186">
            <v>286376</v>
          </cell>
          <cell r="BX186">
            <v>0</v>
          </cell>
          <cell r="BY186">
            <v>0</v>
          </cell>
          <cell r="BZ186">
            <v>95980</v>
          </cell>
          <cell r="CA186">
            <v>783895</v>
          </cell>
          <cell r="CB186">
            <v>258664</v>
          </cell>
          <cell r="CC186">
            <v>482051.5</v>
          </cell>
          <cell r="CD186">
            <v>153850</v>
          </cell>
          <cell r="CE186">
            <v>883570</v>
          </cell>
          <cell r="CF186">
            <v>0</v>
          </cell>
          <cell r="CG186">
            <v>0</v>
          </cell>
          <cell r="CH186">
            <v>153850</v>
          </cell>
          <cell r="CI186">
            <v>535830</v>
          </cell>
          <cell r="CJ186">
            <v>370135</v>
          </cell>
          <cell r="CK186">
            <v>0</v>
          </cell>
          <cell r="CL186">
            <v>60000</v>
          </cell>
        </row>
        <row r="187">
          <cell r="A187">
            <v>1206040102.1010001</v>
          </cell>
          <cell r="B187" t="str">
            <v>พักครุภัณฑ์โฆษณาและเผยแพร่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</row>
        <row r="188">
          <cell r="A188">
            <v>1206040103.1010001</v>
          </cell>
          <cell r="B188" t="str">
            <v>ค่าเสื่อมราคาสะสม - ครุภัณฑ์โฆษณาและเผยแพร่</v>
          </cell>
          <cell r="C188">
            <v>-1076573</v>
          </cell>
          <cell r="D188">
            <v>0</v>
          </cell>
          <cell r="E188">
            <v>-28441.13</v>
          </cell>
          <cell r="F188">
            <v>-719868.2</v>
          </cell>
          <cell r="G188">
            <v>-229485</v>
          </cell>
          <cell r="H188">
            <v>-98999</v>
          </cell>
          <cell r="I188">
            <v>-34899</v>
          </cell>
          <cell r="J188">
            <v>-184215</v>
          </cell>
          <cell r="K188">
            <v>-377249.07</v>
          </cell>
          <cell r="L188">
            <v>-104359</v>
          </cell>
          <cell r="M188">
            <v>-416718</v>
          </cell>
          <cell r="N188">
            <v>0</v>
          </cell>
          <cell r="O188">
            <v>-657671.30000000005</v>
          </cell>
          <cell r="P188">
            <v>0</v>
          </cell>
          <cell r="Q188">
            <v>0</v>
          </cell>
          <cell r="R188">
            <v>-113771</v>
          </cell>
          <cell r="S188">
            <v>-110118</v>
          </cell>
          <cell r="T188">
            <v>-172187</v>
          </cell>
          <cell r="U188">
            <v>-313994</v>
          </cell>
          <cell r="V188">
            <v>-444221</v>
          </cell>
          <cell r="W188">
            <v>-668813</v>
          </cell>
          <cell r="X188">
            <v>-44988</v>
          </cell>
          <cell r="Y188">
            <v>-361949</v>
          </cell>
          <cell r="Z188">
            <v>-200794</v>
          </cell>
          <cell r="AA188">
            <v>-12899</v>
          </cell>
          <cell r="AB188">
            <v>-100097</v>
          </cell>
          <cell r="AC188">
            <v>-415792</v>
          </cell>
          <cell r="AD188">
            <v>0</v>
          </cell>
          <cell r="AE188">
            <v>-340575</v>
          </cell>
          <cell r="AF188">
            <v>-5999</v>
          </cell>
          <cell r="AG188">
            <v>-144897</v>
          </cell>
          <cell r="AH188">
            <v>-300217.8</v>
          </cell>
          <cell r="AI188">
            <v>-512339</v>
          </cell>
          <cell r="AJ188">
            <v>0</v>
          </cell>
          <cell r="AK188">
            <v>-1196139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-178284</v>
          </cell>
          <cell r="AT188">
            <v>-610184</v>
          </cell>
          <cell r="AU188">
            <v>0</v>
          </cell>
          <cell r="AV188">
            <v>-51988</v>
          </cell>
          <cell r="AW188">
            <v>-7799</v>
          </cell>
          <cell r="AX188">
            <v>-302573</v>
          </cell>
          <cell r="AY188">
            <v>-69687</v>
          </cell>
          <cell r="AZ188">
            <v>0</v>
          </cell>
          <cell r="BA188">
            <v>-511337</v>
          </cell>
          <cell r="BB188">
            <v>0</v>
          </cell>
          <cell r="BC188">
            <v>-1562423.3</v>
          </cell>
          <cell r="BD188">
            <v>-454109</v>
          </cell>
          <cell r="BE188">
            <v>-600070</v>
          </cell>
          <cell r="BF188">
            <v>-92786</v>
          </cell>
          <cell r="BG188">
            <v>-2175819.6</v>
          </cell>
          <cell r="BH188">
            <v>-67946.5</v>
          </cell>
          <cell r="BI188">
            <v>0</v>
          </cell>
          <cell r="BJ188">
            <v>0</v>
          </cell>
          <cell r="BK188">
            <v>0</v>
          </cell>
          <cell r="BL188">
            <v>-1336490</v>
          </cell>
          <cell r="BM188">
            <v>-1006154</v>
          </cell>
          <cell r="BN188">
            <v>-82545</v>
          </cell>
          <cell r="BO188">
            <v>-336576</v>
          </cell>
          <cell r="BP188">
            <v>-974127</v>
          </cell>
          <cell r="BQ188">
            <v>-259892</v>
          </cell>
          <cell r="BR188">
            <v>-204671.63</v>
          </cell>
          <cell r="BS188">
            <v>0</v>
          </cell>
          <cell r="BT188">
            <v>-593249</v>
          </cell>
          <cell r="BU188">
            <v>-1311342</v>
          </cell>
          <cell r="BV188">
            <v>0</v>
          </cell>
          <cell r="BW188">
            <v>-286364</v>
          </cell>
          <cell r="BX188">
            <v>0</v>
          </cell>
          <cell r="BY188">
            <v>0</v>
          </cell>
          <cell r="BZ188">
            <v>-95977</v>
          </cell>
          <cell r="CA188">
            <v>-764095.55</v>
          </cell>
          <cell r="CB188">
            <v>-258652</v>
          </cell>
          <cell r="CC188">
            <v>-482034.5</v>
          </cell>
          <cell r="CD188">
            <v>-153846</v>
          </cell>
          <cell r="CE188">
            <v>-883538</v>
          </cell>
          <cell r="CF188">
            <v>0</v>
          </cell>
          <cell r="CG188">
            <v>0</v>
          </cell>
          <cell r="CH188">
            <v>-153846</v>
          </cell>
          <cell r="CI188">
            <v>-536748.42000000004</v>
          </cell>
          <cell r="CJ188">
            <v>-370107</v>
          </cell>
          <cell r="CK188">
            <v>0</v>
          </cell>
          <cell r="CL188">
            <v>-59999</v>
          </cell>
        </row>
        <row r="189">
          <cell r="A189">
            <v>1206050101.1010001</v>
          </cell>
          <cell r="B189" t="str">
            <v>ครุภัณฑ์การเกษตร</v>
          </cell>
          <cell r="C189">
            <v>0</v>
          </cell>
          <cell r="D189">
            <v>0</v>
          </cell>
          <cell r="E189">
            <v>0</v>
          </cell>
          <cell r="F189">
            <v>200300</v>
          </cell>
          <cell r="G189">
            <v>0</v>
          </cell>
          <cell r="H189">
            <v>9600</v>
          </cell>
          <cell r="I189">
            <v>35700</v>
          </cell>
          <cell r="J189">
            <v>195316</v>
          </cell>
          <cell r="K189">
            <v>44440</v>
          </cell>
          <cell r="L189">
            <v>21500</v>
          </cell>
          <cell r="M189">
            <v>0</v>
          </cell>
          <cell r="N189">
            <v>0</v>
          </cell>
          <cell r="O189">
            <v>279860</v>
          </cell>
          <cell r="P189">
            <v>0</v>
          </cell>
          <cell r="Q189">
            <v>0</v>
          </cell>
          <cell r="R189">
            <v>55546</v>
          </cell>
          <cell r="S189">
            <v>0</v>
          </cell>
          <cell r="T189">
            <v>133000</v>
          </cell>
          <cell r="U189">
            <v>44019.8</v>
          </cell>
          <cell r="V189">
            <v>67000</v>
          </cell>
          <cell r="W189">
            <v>0</v>
          </cell>
          <cell r="X189">
            <v>85500</v>
          </cell>
          <cell r="Y189">
            <v>85900</v>
          </cell>
          <cell r="Z189">
            <v>298500</v>
          </cell>
          <cell r="AA189">
            <v>158200</v>
          </cell>
          <cell r="AB189">
            <v>45910</v>
          </cell>
          <cell r="AC189">
            <v>702131</v>
          </cell>
          <cell r="AD189">
            <v>0</v>
          </cell>
          <cell r="AE189">
            <v>190550</v>
          </cell>
          <cell r="AF189">
            <v>80000</v>
          </cell>
          <cell r="AG189">
            <v>107035</v>
          </cell>
          <cell r="AH189">
            <v>73700</v>
          </cell>
          <cell r="AI189">
            <v>264000</v>
          </cell>
          <cell r="AJ189">
            <v>0</v>
          </cell>
          <cell r="AK189">
            <v>104250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76690</v>
          </cell>
          <cell r="AR189">
            <v>0</v>
          </cell>
          <cell r="AS189">
            <v>50000</v>
          </cell>
          <cell r="AT189">
            <v>27500</v>
          </cell>
          <cell r="AU189">
            <v>0</v>
          </cell>
          <cell r="AV189">
            <v>143559</v>
          </cell>
          <cell r="AW189">
            <v>43772.63</v>
          </cell>
          <cell r="AX189">
            <v>0</v>
          </cell>
          <cell r="AY189">
            <v>210800</v>
          </cell>
          <cell r="AZ189">
            <v>0</v>
          </cell>
          <cell r="BA189">
            <v>176282.69</v>
          </cell>
          <cell r="BB189">
            <v>0</v>
          </cell>
          <cell r="BC189">
            <v>0</v>
          </cell>
          <cell r="BD189">
            <v>170050</v>
          </cell>
          <cell r="BE189">
            <v>6840</v>
          </cell>
          <cell r="BF189">
            <v>48755</v>
          </cell>
          <cell r="BG189">
            <v>0</v>
          </cell>
          <cell r="BH189">
            <v>7530</v>
          </cell>
          <cell r="BI189">
            <v>0</v>
          </cell>
          <cell r="BJ189">
            <v>0</v>
          </cell>
          <cell r="BK189">
            <v>0</v>
          </cell>
          <cell r="BL189">
            <v>36400</v>
          </cell>
          <cell r="BM189">
            <v>12200</v>
          </cell>
          <cell r="BN189">
            <v>36016</v>
          </cell>
          <cell r="BO189">
            <v>0</v>
          </cell>
          <cell r="BP189">
            <v>442300</v>
          </cell>
          <cell r="BQ189">
            <v>0</v>
          </cell>
          <cell r="BR189">
            <v>0</v>
          </cell>
          <cell r="BS189">
            <v>0</v>
          </cell>
          <cell r="BT189">
            <v>115000</v>
          </cell>
          <cell r="BU189">
            <v>253300</v>
          </cell>
          <cell r="BV189">
            <v>20500</v>
          </cell>
          <cell r="BW189">
            <v>70000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8780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302125</v>
          </cell>
          <cell r="CJ189">
            <v>0</v>
          </cell>
          <cell r="CK189">
            <v>0</v>
          </cell>
          <cell r="CL189">
            <v>12500</v>
          </cell>
        </row>
        <row r="190">
          <cell r="A190">
            <v>1206050102.1010001</v>
          </cell>
          <cell r="B190" t="str">
            <v>พักครุภัณฑ์การเกษตร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>
            <v>1206050103.1010001</v>
          </cell>
          <cell r="B191" t="str">
            <v>ค่าเสื่อมราคาสะสม - ครุภัณฑ์การเกษตร</v>
          </cell>
          <cell r="C191">
            <v>0</v>
          </cell>
          <cell r="D191">
            <v>0</v>
          </cell>
          <cell r="E191">
            <v>0</v>
          </cell>
          <cell r="F191">
            <v>-200294</v>
          </cell>
          <cell r="G191">
            <v>0</v>
          </cell>
          <cell r="H191">
            <v>-9599</v>
          </cell>
          <cell r="I191">
            <v>-35698</v>
          </cell>
          <cell r="J191">
            <v>-195307</v>
          </cell>
          <cell r="K191">
            <v>-42901.26</v>
          </cell>
          <cell r="L191">
            <v>-21496</v>
          </cell>
          <cell r="M191">
            <v>0</v>
          </cell>
          <cell r="N191">
            <v>0</v>
          </cell>
          <cell r="O191">
            <v>-279855</v>
          </cell>
          <cell r="P191">
            <v>0</v>
          </cell>
          <cell r="Q191">
            <v>0</v>
          </cell>
          <cell r="R191">
            <v>-55543</v>
          </cell>
          <cell r="S191">
            <v>0</v>
          </cell>
          <cell r="T191">
            <v>-132998</v>
          </cell>
          <cell r="U191">
            <v>-44018.8</v>
          </cell>
          <cell r="V191">
            <v>-66998</v>
          </cell>
          <cell r="W191">
            <v>0</v>
          </cell>
          <cell r="X191">
            <v>-85497</v>
          </cell>
          <cell r="Y191">
            <v>-85896</v>
          </cell>
          <cell r="Z191">
            <v>-298496</v>
          </cell>
          <cell r="AA191">
            <v>-158194</v>
          </cell>
          <cell r="AB191">
            <v>-45908</v>
          </cell>
          <cell r="AC191">
            <v>-702113</v>
          </cell>
          <cell r="AD191">
            <v>0</v>
          </cell>
          <cell r="AE191">
            <v>-190544</v>
          </cell>
          <cell r="AF191">
            <v>-79998</v>
          </cell>
          <cell r="AG191">
            <v>-107031</v>
          </cell>
          <cell r="AH191">
            <v>-73695</v>
          </cell>
          <cell r="AI191">
            <v>-260394</v>
          </cell>
          <cell r="AJ191">
            <v>0</v>
          </cell>
          <cell r="AK191">
            <v>-104244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-75964.820000000007</v>
          </cell>
          <cell r="AR191">
            <v>0</v>
          </cell>
          <cell r="AS191">
            <v>-49999</v>
          </cell>
          <cell r="AT191">
            <v>-27499</v>
          </cell>
          <cell r="AU191">
            <v>0</v>
          </cell>
          <cell r="AV191">
            <v>-143555</v>
          </cell>
          <cell r="AW191">
            <v>-43771.63</v>
          </cell>
          <cell r="AX191">
            <v>0</v>
          </cell>
          <cell r="AY191">
            <v>-210792</v>
          </cell>
          <cell r="AZ191">
            <v>0</v>
          </cell>
          <cell r="BA191">
            <v>-176277.69</v>
          </cell>
          <cell r="BB191">
            <v>0</v>
          </cell>
          <cell r="BC191">
            <v>0</v>
          </cell>
          <cell r="BD191">
            <v>-170045</v>
          </cell>
          <cell r="BE191">
            <v>-6839</v>
          </cell>
          <cell r="BF191">
            <v>-48751</v>
          </cell>
          <cell r="BG191">
            <v>0</v>
          </cell>
          <cell r="BH191">
            <v>-7529</v>
          </cell>
          <cell r="BI191">
            <v>0</v>
          </cell>
          <cell r="BJ191">
            <v>0</v>
          </cell>
          <cell r="BK191">
            <v>0</v>
          </cell>
          <cell r="BL191">
            <v>-36396</v>
          </cell>
          <cell r="BM191">
            <v>-12198</v>
          </cell>
          <cell r="BN191">
            <v>-36012</v>
          </cell>
          <cell r="BO191">
            <v>0</v>
          </cell>
          <cell r="BP191">
            <v>-442291</v>
          </cell>
          <cell r="BQ191">
            <v>0</v>
          </cell>
          <cell r="BR191">
            <v>0</v>
          </cell>
          <cell r="BS191">
            <v>0</v>
          </cell>
          <cell r="BT191">
            <v>-114995</v>
          </cell>
          <cell r="BU191">
            <v>-253293</v>
          </cell>
          <cell r="BV191">
            <v>-20499</v>
          </cell>
          <cell r="BW191">
            <v>-69999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-8779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-302116</v>
          </cell>
          <cell r="CJ191">
            <v>0</v>
          </cell>
          <cell r="CK191">
            <v>0</v>
          </cell>
          <cell r="CL191">
            <v>-12499</v>
          </cell>
        </row>
        <row r="192">
          <cell r="A192">
            <v>1206070101.1010001</v>
          </cell>
          <cell r="B192" t="str">
            <v>ครุภัณฑ์ก่อสร้าง</v>
          </cell>
          <cell r="C192">
            <v>520600</v>
          </cell>
          <cell r="D192">
            <v>0</v>
          </cell>
          <cell r="E192">
            <v>0</v>
          </cell>
          <cell r="F192">
            <v>18100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22543</v>
          </cell>
          <cell r="W192">
            <v>0</v>
          </cell>
          <cell r="X192">
            <v>8000</v>
          </cell>
          <cell r="Y192">
            <v>0</v>
          </cell>
          <cell r="Z192">
            <v>0</v>
          </cell>
          <cell r="AA192">
            <v>8200</v>
          </cell>
          <cell r="AB192">
            <v>0</v>
          </cell>
          <cell r="AC192">
            <v>18200</v>
          </cell>
          <cell r="AD192">
            <v>0</v>
          </cell>
          <cell r="AE192">
            <v>29095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380590.01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6200</v>
          </cell>
          <cell r="AT192">
            <v>0</v>
          </cell>
          <cell r="AU192">
            <v>0</v>
          </cell>
          <cell r="AV192">
            <v>13200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101650</v>
          </cell>
          <cell r="BB192">
            <v>0</v>
          </cell>
          <cell r="BC192">
            <v>0</v>
          </cell>
          <cell r="BD192">
            <v>49080.5</v>
          </cell>
          <cell r="BE192">
            <v>0</v>
          </cell>
          <cell r="BF192">
            <v>0</v>
          </cell>
          <cell r="BG192">
            <v>5778</v>
          </cell>
          <cell r="BH192">
            <v>129000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54600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1640490</v>
          </cell>
        </row>
        <row r="193">
          <cell r="A193">
            <v>1206070102.1010001</v>
          </cell>
          <cell r="B193" t="str">
            <v>พักครุภัณฑ์ก่อสร้าง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</row>
        <row r="194">
          <cell r="A194">
            <v>1206070103.1010001</v>
          </cell>
          <cell r="B194" t="str">
            <v>ค่าเสื่อมราคาสะสม - ครุภัณฑ์ก่อสร้าง</v>
          </cell>
          <cell r="C194">
            <v>-520586</v>
          </cell>
          <cell r="D194">
            <v>0</v>
          </cell>
          <cell r="E194">
            <v>0</v>
          </cell>
          <cell r="F194">
            <v>-18097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-22540</v>
          </cell>
          <cell r="W194">
            <v>0</v>
          </cell>
          <cell r="X194">
            <v>-7999</v>
          </cell>
          <cell r="Y194">
            <v>0</v>
          </cell>
          <cell r="Z194">
            <v>0</v>
          </cell>
          <cell r="AA194">
            <v>-8199</v>
          </cell>
          <cell r="AB194">
            <v>0</v>
          </cell>
          <cell r="AC194">
            <v>-18198</v>
          </cell>
          <cell r="AD194">
            <v>0</v>
          </cell>
          <cell r="AE194">
            <v>-29093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-380578.01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-6199</v>
          </cell>
          <cell r="AT194">
            <v>0</v>
          </cell>
          <cell r="AU194">
            <v>0</v>
          </cell>
          <cell r="AV194">
            <v>-13198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-101645</v>
          </cell>
          <cell r="BB194">
            <v>0</v>
          </cell>
          <cell r="BC194">
            <v>0</v>
          </cell>
          <cell r="BD194">
            <v>-49077.5</v>
          </cell>
          <cell r="BE194">
            <v>0</v>
          </cell>
          <cell r="BF194">
            <v>0</v>
          </cell>
          <cell r="BG194">
            <v>-5777</v>
          </cell>
          <cell r="BH194">
            <v>-128995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-54598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-715306.08</v>
          </cell>
        </row>
        <row r="195">
          <cell r="A195">
            <v>1206090101.1010001</v>
          </cell>
          <cell r="B195" t="str">
            <v>ครุภัณฑ์วิทยาศาสตร์และการแพทย์</v>
          </cell>
          <cell r="C195">
            <v>254815926.06</v>
          </cell>
          <cell r="D195">
            <v>0</v>
          </cell>
          <cell r="E195">
            <v>2155310</v>
          </cell>
          <cell r="F195">
            <v>6120439</v>
          </cell>
          <cell r="G195">
            <v>4630580</v>
          </cell>
          <cell r="H195">
            <v>7584315</v>
          </cell>
          <cell r="I195">
            <v>6448821</v>
          </cell>
          <cell r="J195">
            <v>13100534</v>
          </cell>
          <cell r="K195">
            <v>20346483.530000001</v>
          </cell>
          <cell r="L195">
            <v>2462147</v>
          </cell>
          <cell r="M195">
            <v>31942821.800000001</v>
          </cell>
          <cell r="N195">
            <v>8882800</v>
          </cell>
          <cell r="O195">
            <v>97277787.650000006</v>
          </cell>
          <cell r="P195">
            <v>3007250</v>
          </cell>
          <cell r="Q195">
            <v>0</v>
          </cell>
          <cell r="R195">
            <v>11732346</v>
          </cell>
          <cell r="S195">
            <v>9130227.3499999996</v>
          </cell>
          <cell r="T195">
            <v>1092750</v>
          </cell>
          <cell r="U195">
            <v>8311094.1200000001</v>
          </cell>
          <cell r="V195">
            <v>7981601.0999999996</v>
          </cell>
          <cell r="W195">
            <v>86759762.359999999</v>
          </cell>
          <cell r="X195">
            <v>9815104.8499999996</v>
          </cell>
          <cell r="Y195">
            <v>8685877</v>
          </cell>
          <cell r="Z195">
            <v>10457320</v>
          </cell>
          <cell r="AA195">
            <v>7209447.5</v>
          </cell>
          <cell r="AB195">
            <v>4953550</v>
          </cell>
          <cell r="AC195">
            <v>5190570</v>
          </cell>
          <cell r="AD195">
            <v>20219142.789999999</v>
          </cell>
          <cell r="AE195">
            <v>7584094.7699999996</v>
          </cell>
          <cell r="AF195">
            <v>3076353</v>
          </cell>
          <cell r="AG195">
            <v>9130654</v>
          </cell>
          <cell r="AH195">
            <v>21760913.530000001</v>
          </cell>
          <cell r="AI195">
            <v>9169700.3100000005</v>
          </cell>
          <cell r="AJ195">
            <v>4250030</v>
          </cell>
          <cell r="AK195">
            <v>322169151.24000001</v>
          </cell>
          <cell r="AL195">
            <v>6393302.6299999999</v>
          </cell>
          <cell r="AM195">
            <v>4371066.67</v>
          </cell>
          <cell r="AN195">
            <v>1947000</v>
          </cell>
          <cell r="AO195">
            <v>4623000</v>
          </cell>
          <cell r="AP195">
            <v>12634100.85</v>
          </cell>
          <cell r="AQ195">
            <v>3415230</v>
          </cell>
          <cell r="AR195">
            <v>17731080</v>
          </cell>
          <cell r="AS195">
            <v>11885049</v>
          </cell>
          <cell r="AT195">
            <v>20176799.57</v>
          </cell>
          <cell r="AU195">
            <v>16932212</v>
          </cell>
          <cell r="AV195">
            <v>12976652.92</v>
          </cell>
          <cell r="AW195">
            <v>2041266</v>
          </cell>
          <cell r="AX195">
            <v>6469634.9000000004</v>
          </cell>
          <cell r="AY195">
            <v>14478808</v>
          </cell>
          <cell r="AZ195">
            <v>3035822</v>
          </cell>
          <cell r="BA195">
            <v>62846144.920000002</v>
          </cell>
          <cell r="BB195">
            <v>729761</v>
          </cell>
          <cell r="BC195">
            <v>176432346.77000001</v>
          </cell>
          <cell r="BD195">
            <v>15005635.939999999</v>
          </cell>
          <cell r="BE195">
            <v>10268227</v>
          </cell>
          <cell r="BF195">
            <v>7307402.79</v>
          </cell>
          <cell r="BG195">
            <v>49761090</v>
          </cell>
          <cell r="BH195">
            <v>0</v>
          </cell>
          <cell r="BI195">
            <v>1830300</v>
          </cell>
          <cell r="BJ195">
            <v>3254016.67</v>
          </cell>
          <cell r="BK195">
            <v>1134110</v>
          </cell>
          <cell r="BL195">
            <v>131956627.39</v>
          </cell>
          <cell r="BM195">
            <v>17127306.309999999</v>
          </cell>
          <cell r="BN195">
            <v>13201786</v>
          </cell>
          <cell r="BO195">
            <v>16293472.560000001</v>
          </cell>
          <cell r="BP195">
            <v>12131337</v>
          </cell>
          <cell r="BQ195">
            <v>24532214</v>
          </cell>
          <cell r="BR195">
            <v>110382934</v>
          </cell>
          <cell r="BS195">
            <v>5888668.79</v>
          </cell>
          <cell r="BT195">
            <v>12804600</v>
          </cell>
          <cell r="BU195">
            <v>54922121</v>
          </cell>
          <cell r="BV195">
            <v>2391308.6</v>
          </cell>
          <cell r="BW195">
            <v>2005960</v>
          </cell>
          <cell r="BX195">
            <v>4198200</v>
          </cell>
          <cell r="BY195">
            <v>5377300</v>
          </cell>
          <cell r="BZ195">
            <v>10325695</v>
          </cell>
          <cell r="CA195">
            <v>11990342.07</v>
          </cell>
          <cell r="CB195">
            <v>14471837.51</v>
          </cell>
          <cell r="CC195">
            <v>22926176.800000001</v>
          </cell>
          <cell r="CD195">
            <v>7346346.1799999997</v>
          </cell>
          <cell r="CE195">
            <v>23079707.57</v>
          </cell>
          <cell r="CF195">
            <v>0</v>
          </cell>
          <cell r="CG195">
            <v>0</v>
          </cell>
          <cell r="CH195">
            <v>5289600</v>
          </cell>
          <cell r="CI195">
            <v>10544627</v>
          </cell>
          <cell r="CJ195">
            <v>19389819</v>
          </cell>
          <cell r="CK195">
            <v>0</v>
          </cell>
          <cell r="CL195">
            <v>6989520</v>
          </cell>
        </row>
        <row r="196">
          <cell r="A196">
            <v>1206090102.1010001</v>
          </cell>
          <cell r="B196" t="str">
            <v>พักครุภัณฑ์วิทยาศาสตร์และการแพทย์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>
            <v>1206090103.1010001</v>
          </cell>
          <cell r="B197" t="str">
            <v>ค่าเสื่อมราคาสะสม - ครุภัณฑ์วิทยาศาสตร์และการแพทย์</v>
          </cell>
          <cell r="C197">
            <v>-221728371.78999999</v>
          </cell>
          <cell r="D197">
            <v>0</v>
          </cell>
          <cell r="E197">
            <v>-2155278</v>
          </cell>
          <cell r="F197">
            <v>-2675919.41</v>
          </cell>
          <cell r="G197">
            <v>-4630499</v>
          </cell>
          <cell r="H197">
            <v>-7584230</v>
          </cell>
          <cell r="I197">
            <v>-5850818.5</v>
          </cell>
          <cell r="J197">
            <v>-13100211</v>
          </cell>
          <cell r="K197">
            <v>-16311413.26</v>
          </cell>
          <cell r="L197">
            <v>-2462067</v>
          </cell>
          <cell r="M197">
            <v>-27327015.379999999</v>
          </cell>
          <cell r="N197">
            <v>-5293434.3899999997</v>
          </cell>
          <cell r="O197">
            <v>-67150539.730000004</v>
          </cell>
          <cell r="P197">
            <v>-2995603.7</v>
          </cell>
          <cell r="Q197">
            <v>0</v>
          </cell>
          <cell r="R197">
            <v>-10357068.279999999</v>
          </cell>
          <cell r="S197">
            <v>-9130108.3499999996</v>
          </cell>
          <cell r="T197">
            <v>-1092743</v>
          </cell>
          <cell r="U197">
            <v>-8310991.1200000001</v>
          </cell>
          <cell r="V197">
            <v>-7981478.1900000004</v>
          </cell>
          <cell r="W197">
            <v>-78583467.650000006</v>
          </cell>
          <cell r="X197">
            <v>-8778081.4800000004</v>
          </cell>
          <cell r="Y197">
            <v>-8669475.9800000004</v>
          </cell>
          <cell r="Z197">
            <v>-10166622.07</v>
          </cell>
          <cell r="AA197">
            <v>-6606160.3600000003</v>
          </cell>
          <cell r="AB197">
            <v>-4337931.54</v>
          </cell>
          <cell r="AC197">
            <v>-5190447</v>
          </cell>
          <cell r="AD197">
            <v>-16921394.539999999</v>
          </cell>
          <cell r="AE197">
            <v>-7584008.7699999996</v>
          </cell>
          <cell r="AF197">
            <v>-2986958.67</v>
          </cell>
          <cell r="AG197">
            <v>-9013779.3200000003</v>
          </cell>
          <cell r="AH197">
            <v>-17610855.07</v>
          </cell>
          <cell r="AI197">
            <v>-8795182.8200000003</v>
          </cell>
          <cell r="AJ197">
            <v>-3264485.31</v>
          </cell>
          <cell r="AK197">
            <v>-194873707.93000001</v>
          </cell>
          <cell r="AL197">
            <v>-5828431.2199999997</v>
          </cell>
          <cell r="AM197">
            <v>-3182347.29</v>
          </cell>
          <cell r="AN197">
            <v>-1842931.34</v>
          </cell>
          <cell r="AO197">
            <v>-4403788.6399999997</v>
          </cell>
          <cell r="AP197">
            <v>-11593716.24</v>
          </cell>
          <cell r="AQ197">
            <v>-3314721.68</v>
          </cell>
          <cell r="AR197">
            <v>-12094238</v>
          </cell>
          <cell r="AS197">
            <v>-10380659.109999999</v>
          </cell>
          <cell r="AT197">
            <v>-18827680.350000001</v>
          </cell>
          <cell r="AU197">
            <v>-15649245.15</v>
          </cell>
          <cell r="AV197">
            <v>-11436587.949999999</v>
          </cell>
          <cell r="AW197">
            <v>-1417643.3</v>
          </cell>
          <cell r="AX197">
            <v>-5772550.5300000003</v>
          </cell>
          <cell r="AY197">
            <v>-13898380.189999999</v>
          </cell>
          <cell r="AZ197">
            <v>-2703703.61</v>
          </cell>
          <cell r="BA197">
            <v>-45448113.119999997</v>
          </cell>
          <cell r="BB197">
            <v>-681110.25</v>
          </cell>
          <cell r="BC197">
            <v>-156260413.97999999</v>
          </cell>
          <cell r="BD197">
            <v>-12343839.220000001</v>
          </cell>
          <cell r="BE197">
            <v>-7623938.9199999999</v>
          </cell>
          <cell r="BF197">
            <v>-7307340.79</v>
          </cell>
          <cell r="BG197">
            <v>-34314698.119999997</v>
          </cell>
          <cell r="BH197">
            <v>0</v>
          </cell>
          <cell r="BI197">
            <v>-542672.81000000006</v>
          </cell>
          <cell r="BJ197">
            <v>-2392182.67</v>
          </cell>
          <cell r="BK197">
            <v>-1134058</v>
          </cell>
          <cell r="BL197">
            <v>-110907360.97</v>
          </cell>
          <cell r="BM197">
            <v>-13214815.98</v>
          </cell>
          <cell r="BN197">
            <v>-10740430.66</v>
          </cell>
          <cell r="BO197">
            <v>-13959202.51</v>
          </cell>
          <cell r="BP197">
            <v>-11463464.859999999</v>
          </cell>
          <cell r="BQ197">
            <v>-16089608</v>
          </cell>
          <cell r="BR197">
            <v>-73716613.519999996</v>
          </cell>
          <cell r="BS197">
            <v>-5888616.79</v>
          </cell>
          <cell r="BT197">
            <v>-12804367</v>
          </cell>
          <cell r="BU197">
            <v>-50331657.049999997</v>
          </cell>
          <cell r="BV197">
            <v>-2391283.6</v>
          </cell>
          <cell r="BW197">
            <v>-2005936.99</v>
          </cell>
          <cell r="BX197">
            <v>-3758073.67</v>
          </cell>
          <cell r="BY197">
            <v>-4869035.05</v>
          </cell>
          <cell r="BZ197">
            <v>-8147637.3099999996</v>
          </cell>
          <cell r="CA197">
            <v>-10270072.93</v>
          </cell>
          <cell r="CB197">
            <v>-13485555.84</v>
          </cell>
          <cell r="CC197">
            <v>-21484859.050000001</v>
          </cell>
          <cell r="CD197">
            <v>-6395379.2300000004</v>
          </cell>
          <cell r="CE197">
            <v>-17156538.309999999</v>
          </cell>
          <cell r="CF197">
            <v>0</v>
          </cell>
          <cell r="CG197">
            <v>0</v>
          </cell>
          <cell r="CH197">
            <v>-3820315.81</v>
          </cell>
          <cell r="CI197">
            <v>-9780481.4800000004</v>
          </cell>
          <cell r="CJ197">
            <v>-16315312.07</v>
          </cell>
          <cell r="CK197">
            <v>0</v>
          </cell>
          <cell r="CL197">
            <v>-6257867.4299999997</v>
          </cell>
        </row>
        <row r="198">
          <cell r="A198">
            <v>1206100101.1010001</v>
          </cell>
          <cell r="B198" t="str">
            <v>ครุภัณฑ์คอมพิวเตอร์</v>
          </cell>
          <cell r="C198">
            <v>2362140</v>
          </cell>
          <cell r="D198">
            <v>0</v>
          </cell>
          <cell r="E198">
            <v>89040</v>
          </cell>
          <cell r="F198">
            <v>1900214</v>
          </cell>
          <cell r="G198">
            <v>676342.6</v>
          </cell>
          <cell r="H198">
            <v>827899.7</v>
          </cell>
          <cell r="I198">
            <v>243086</v>
          </cell>
          <cell r="J198">
            <v>2316890</v>
          </cell>
          <cell r="K198">
            <v>2562164.6</v>
          </cell>
          <cell r="L198">
            <v>856802</v>
          </cell>
          <cell r="M198">
            <v>2961962.8</v>
          </cell>
          <cell r="N198">
            <v>175940</v>
          </cell>
          <cell r="O198">
            <v>1543558</v>
          </cell>
          <cell r="P198">
            <v>0</v>
          </cell>
          <cell r="Q198">
            <v>0</v>
          </cell>
          <cell r="R198">
            <v>352438</v>
          </cell>
          <cell r="S198">
            <v>1063670</v>
          </cell>
          <cell r="T198">
            <v>995590</v>
          </cell>
          <cell r="U198">
            <v>1890190</v>
          </cell>
          <cell r="V198">
            <v>670534</v>
          </cell>
          <cell r="W198">
            <v>5132918</v>
          </cell>
          <cell r="X198">
            <v>355591</v>
          </cell>
          <cell r="Y198">
            <v>1747060</v>
          </cell>
          <cell r="Z198">
            <v>632243</v>
          </cell>
          <cell r="AA198">
            <v>0</v>
          </cell>
          <cell r="AB198">
            <v>103748</v>
          </cell>
          <cell r="AC198">
            <v>1625079</v>
          </cell>
          <cell r="AD198">
            <v>0</v>
          </cell>
          <cell r="AE198">
            <v>2656533.4300000002</v>
          </cell>
          <cell r="AF198">
            <v>638790</v>
          </cell>
          <cell r="AG198">
            <v>168380</v>
          </cell>
          <cell r="AH198">
            <v>1051208.5</v>
          </cell>
          <cell r="AI198">
            <v>2006305</v>
          </cell>
          <cell r="AJ198">
            <v>44700</v>
          </cell>
          <cell r="AK198">
            <v>12414461.57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1196977</v>
          </cell>
          <cell r="AR198">
            <v>0</v>
          </cell>
          <cell r="AS198">
            <v>1765111.5</v>
          </cell>
          <cell r="AT198">
            <v>3022005</v>
          </cell>
          <cell r="AU198">
            <v>0</v>
          </cell>
          <cell r="AV198">
            <v>1103770</v>
          </cell>
          <cell r="AW198">
            <v>0</v>
          </cell>
          <cell r="AX198">
            <v>0</v>
          </cell>
          <cell r="AY198">
            <v>2088390</v>
          </cell>
          <cell r="AZ198">
            <v>0</v>
          </cell>
          <cell r="BA198">
            <v>2791635.32</v>
          </cell>
          <cell r="BB198">
            <v>0</v>
          </cell>
          <cell r="BC198">
            <v>4589388</v>
          </cell>
          <cell r="BD198">
            <v>2739912.21</v>
          </cell>
          <cell r="BE198">
            <v>730275</v>
          </cell>
          <cell r="BF198">
            <v>1393939</v>
          </cell>
          <cell r="BG198">
            <v>1578274</v>
          </cell>
          <cell r="BH198">
            <v>0</v>
          </cell>
          <cell r="BI198">
            <v>0</v>
          </cell>
          <cell r="BJ198">
            <v>84150</v>
          </cell>
          <cell r="BK198">
            <v>84150</v>
          </cell>
          <cell r="BL198">
            <v>5399927.4900000002</v>
          </cell>
          <cell r="BM198">
            <v>2325659.5</v>
          </cell>
          <cell r="BN198">
            <v>503092</v>
          </cell>
          <cell r="BO198">
            <v>1531753</v>
          </cell>
          <cell r="BP198">
            <v>418663</v>
          </cell>
          <cell r="BQ198">
            <v>1063000</v>
          </cell>
          <cell r="BR198">
            <v>154500</v>
          </cell>
          <cell r="BS198">
            <v>2965119.26</v>
          </cell>
          <cell r="BT198">
            <v>1323900</v>
          </cell>
          <cell r="BU198">
            <v>5043132.5</v>
          </cell>
          <cell r="BV198">
            <v>39676</v>
          </cell>
          <cell r="BW198">
            <v>1312180</v>
          </cell>
          <cell r="BX198">
            <v>0</v>
          </cell>
          <cell r="BY198">
            <v>0</v>
          </cell>
          <cell r="BZ198">
            <v>166510</v>
          </cell>
          <cell r="CA198">
            <v>1684109</v>
          </cell>
          <cell r="CB198">
            <v>2008034</v>
          </cell>
          <cell r="CC198">
            <v>320500</v>
          </cell>
          <cell r="CD198">
            <v>1379432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1901128.2</v>
          </cell>
          <cell r="CJ198">
            <v>2214444</v>
          </cell>
          <cell r="CK198">
            <v>0</v>
          </cell>
          <cell r="CL198">
            <v>566950</v>
          </cell>
        </row>
        <row r="199">
          <cell r="A199">
            <v>1206100102.1010001</v>
          </cell>
          <cell r="B199" t="str">
            <v>พักครุภัณฑ์คอมพิวเตอร์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</row>
        <row r="200">
          <cell r="A200">
            <v>1206100103.1010001</v>
          </cell>
          <cell r="B200" t="str">
            <v>ค่าเสื่อมราคาสะสม - ครุภัณฑ์คอมพิวเตอร์</v>
          </cell>
          <cell r="C200">
            <v>-2362025.02</v>
          </cell>
          <cell r="D200">
            <v>0</v>
          </cell>
          <cell r="E200">
            <v>-89035</v>
          </cell>
          <cell r="F200">
            <v>-1900132.99</v>
          </cell>
          <cell r="G200">
            <v>-676305.6</v>
          </cell>
          <cell r="H200">
            <v>-827872.7</v>
          </cell>
          <cell r="I200">
            <v>-243077</v>
          </cell>
          <cell r="J200">
            <v>-2316762</v>
          </cell>
          <cell r="K200">
            <v>-2364045.1</v>
          </cell>
          <cell r="L200">
            <v>-856754</v>
          </cell>
          <cell r="M200">
            <v>-2961783.8</v>
          </cell>
          <cell r="N200">
            <v>-167228.72</v>
          </cell>
          <cell r="O200">
            <v>-1543497</v>
          </cell>
          <cell r="P200">
            <v>0</v>
          </cell>
          <cell r="Q200">
            <v>0</v>
          </cell>
          <cell r="R200">
            <v>-352408</v>
          </cell>
          <cell r="S200">
            <v>-1063619</v>
          </cell>
          <cell r="T200">
            <v>-995566</v>
          </cell>
          <cell r="U200">
            <v>-1890119</v>
          </cell>
          <cell r="V200">
            <v>-670496</v>
          </cell>
          <cell r="W200">
            <v>-5132894</v>
          </cell>
          <cell r="X200">
            <v>-355574</v>
          </cell>
          <cell r="Y200">
            <v>-1746989</v>
          </cell>
          <cell r="Z200">
            <v>-632229</v>
          </cell>
          <cell r="AA200">
            <v>0</v>
          </cell>
          <cell r="AB200">
            <v>-103745</v>
          </cell>
          <cell r="AC200">
            <v>-1625007</v>
          </cell>
          <cell r="AD200">
            <v>0</v>
          </cell>
          <cell r="AE200">
            <v>-2656455.4300000002</v>
          </cell>
          <cell r="AF200">
            <v>-638773</v>
          </cell>
          <cell r="AG200">
            <v>-168368</v>
          </cell>
          <cell r="AH200">
            <v>-1051142.5</v>
          </cell>
          <cell r="AI200">
            <v>-2006223</v>
          </cell>
          <cell r="AJ200">
            <v>-44697</v>
          </cell>
          <cell r="AK200">
            <v>-12414289.57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-1170649.5</v>
          </cell>
          <cell r="AR200">
            <v>0</v>
          </cell>
          <cell r="AS200">
            <v>-1765032.5</v>
          </cell>
          <cell r="AT200">
            <v>-3021910</v>
          </cell>
          <cell r="AU200">
            <v>0</v>
          </cell>
          <cell r="AV200">
            <v>-1103736</v>
          </cell>
          <cell r="AW200">
            <v>0</v>
          </cell>
          <cell r="AX200">
            <v>0</v>
          </cell>
          <cell r="AY200">
            <v>-2088300</v>
          </cell>
          <cell r="AZ200">
            <v>0</v>
          </cell>
          <cell r="BA200">
            <v>-2791570.38</v>
          </cell>
          <cell r="BB200">
            <v>0</v>
          </cell>
          <cell r="BC200">
            <v>-4589026</v>
          </cell>
          <cell r="BD200">
            <v>-2739815.21</v>
          </cell>
          <cell r="BE200">
            <v>-730241</v>
          </cell>
          <cell r="BF200">
            <v>-1393888</v>
          </cell>
          <cell r="BG200">
            <v>-1578189</v>
          </cell>
          <cell r="BH200">
            <v>0</v>
          </cell>
          <cell r="BI200">
            <v>0</v>
          </cell>
          <cell r="BJ200">
            <v>-86872.76</v>
          </cell>
          <cell r="BK200">
            <v>-84145</v>
          </cell>
          <cell r="BL200">
            <v>-5399687.4900000002</v>
          </cell>
          <cell r="BM200">
            <v>-2325568.5</v>
          </cell>
          <cell r="BN200">
            <v>-503074</v>
          </cell>
          <cell r="BO200">
            <v>-1531681</v>
          </cell>
          <cell r="BP200">
            <v>-418657</v>
          </cell>
          <cell r="BQ200">
            <v>-1062980</v>
          </cell>
          <cell r="BR200">
            <v>-154494</v>
          </cell>
          <cell r="BS200">
            <v>-2965063.26</v>
          </cell>
          <cell r="BT200">
            <v>-1323857</v>
          </cell>
          <cell r="BU200">
            <v>-5042874.5</v>
          </cell>
          <cell r="BV200">
            <v>-39670</v>
          </cell>
          <cell r="BW200">
            <v>-1312132</v>
          </cell>
          <cell r="BX200">
            <v>0</v>
          </cell>
          <cell r="BY200">
            <v>0</v>
          </cell>
          <cell r="BZ200">
            <v>-166503</v>
          </cell>
          <cell r="CA200">
            <v>-1684034</v>
          </cell>
          <cell r="CB200">
            <v>-2007973</v>
          </cell>
          <cell r="CC200">
            <v>-320486</v>
          </cell>
          <cell r="CD200">
            <v>-1379414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-1901036.21</v>
          </cell>
          <cell r="CJ200">
            <v>-2214382</v>
          </cell>
          <cell r="CK200">
            <v>0</v>
          </cell>
          <cell r="CL200">
            <v>-566935</v>
          </cell>
        </row>
        <row r="201">
          <cell r="A201">
            <v>1206110101.1010001</v>
          </cell>
          <cell r="B201" t="str">
            <v xml:space="preserve">ครุภัณฑ์การศึกษา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13000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8169500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</row>
        <row r="202">
          <cell r="A202">
            <v>1206110102.1010001</v>
          </cell>
          <cell r="B202" t="str">
            <v xml:space="preserve">พักครุภัณฑ์การศึกษา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1206110103.1010001</v>
          </cell>
          <cell r="B203" t="str">
            <v xml:space="preserve">ค่าเสื่อมราคาสะสม - ครุภัณฑ์การศึกษา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-9207.7099999999991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-1942416.63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</row>
        <row r="204">
          <cell r="A204">
            <v>1206120101.1010001</v>
          </cell>
          <cell r="B204" t="str">
            <v>ครุภัณฑ์งานบ้านงานครัว</v>
          </cell>
          <cell r="C204">
            <v>4706290</v>
          </cell>
          <cell r="D204">
            <v>12600</v>
          </cell>
          <cell r="E204">
            <v>5990</v>
          </cell>
          <cell r="F204">
            <v>1025900</v>
          </cell>
          <cell r="G204">
            <v>654000.5</v>
          </cell>
          <cell r="H204">
            <v>580080</v>
          </cell>
          <cell r="I204">
            <v>345700</v>
          </cell>
          <cell r="J204">
            <v>1104120</v>
          </cell>
          <cell r="K204">
            <v>1447248</v>
          </cell>
          <cell r="L204">
            <v>291030</v>
          </cell>
          <cell r="M204">
            <v>1578536.49</v>
          </cell>
          <cell r="N204">
            <v>125700</v>
          </cell>
          <cell r="O204">
            <v>4097280</v>
          </cell>
          <cell r="P204">
            <v>16500</v>
          </cell>
          <cell r="Q204">
            <v>0</v>
          </cell>
          <cell r="R204">
            <v>1260765</v>
          </cell>
          <cell r="S204">
            <v>1172070</v>
          </cell>
          <cell r="T204">
            <v>436025</v>
          </cell>
          <cell r="U204">
            <v>997424.93</v>
          </cell>
          <cell r="V204">
            <v>1188961</v>
          </cell>
          <cell r="W204">
            <v>4454020</v>
          </cell>
          <cell r="X204">
            <v>702338</v>
          </cell>
          <cell r="Y204">
            <v>721182.71999999997</v>
          </cell>
          <cell r="Z204">
            <v>1167435</v>
          </cell>
          <cell r="AA204">
            <v>822154</v>
          </cell>
          <cell r="AB204">
            <v>99804.15</v>
          </cell>
          <cell r="AC204">
            <v>422958</v>
          </cell>
          <cell r="AD204">
            <v>750000</v>
          </cell>
          <cell r="AE204">
            <v>390010</v>
          </cell>
          <cell r="AF204">
            <v>714500</v>
          </cell>
          <cell r="AG204">
            <v>1188200</v>
          </cell>
          <cell r="AH204">
            <v>1105485</v>
          </cell>
          <cell r="AI204">
            <v>970833</v>
          </cell>
          <cell r="AJ204">
            <v>0</v>
          </cell>
          <cell r="AK204">
            <v>7410600</v>
          </cell>
          <cell r="AL204">
            <v>143000</v>
          </cell>
          <cell r="AM204">
            <v>0</v>
          </cell>
          <cell r="AN204">
            <v>0</v>
          </cell>
          <cell r="AO204">
            <v>0</v>
          </cell>
          <cell r="AP204">
            <v>1787800</v>
          </cell>
          <cell r="AQ204">
            <v>407390</v>
          </cell>
          <cell r="AR204">
            <v>0</v>
          </cell>
          <cell r="AS204">
            <v>449605</v>
          </cell>
          <cell r="AT204">
            <v>2847415</v>
          </cell>
          <cell r="AU204">
            <v>685000</v>
          </cell>
          <cell r="AV204">
            <v>898000</v>
          </cell>
          <cell r="AW204">
            <v>0</v>
          </cell>
          <cell r="AX204">
            <v>814028</v>
          </cell>
          <cell r="AY204">
            <v>1698980</v>
          </cell>
          <cell r="AZ204">
            <v>0</v>
          </cell>
          <cell r="BA204">
            <v>2126540.33</v>
          </cell>
          <cell r="BB204">
            <v>0</v>
          </cell>
          <cell r="BC204">
            <v>3481233</v>
          </cell>
          <cell r="BD204">
            <v>1840577</v>
          </cell>
          <cell r="BE204">
            <v>110090</v>
          </cell>
          <cell r="BF204">
            <v>1232608</v>
          </cell>
          <cell r="BG204">
            <v>4126108</v>
          </cell>
          <cell r="BH204">
            <v>58190</v>
          </cell>
          <cell r="BI204">
            <v>0</v>
          </cell>
          <cell r="BJ204">
            <v>13390</v>
          </cell>
          <cell r="BK204">
            <v>13390</v>
          </cell>
          <cell r="BL204">
            <v>3533620</v>
          </cell>
          <cell r="BM204">
            <v>1574880</v>
          </cell>
          <cell r="BN204">
            <v>1313750</v>
          </cell>
          <cell r="BO204">
            <v>967865</v>
          </cell>
          <cell r="BP204">
            <v>1475070</v>
          </cell>
          <cell r="BQ204">
            <v>504080</v>
          </cell>
          <cell r="BR204">
            <v>2495450</v>
          </cell>
          <cell r="BS204">
            <v>1371995</v>
          </cell>
          <cell r="BT204">
            <v>1676260</v>
          </cell>
          <cell r="BU204">
            <v>3105111.75</v>
          </cell>
          <cell r="BV204">
            <v>81500</v>
          </cell>
          <cell r="BW204">
            <v>722411</v>
          </cell>
          <cell r="BX204">
            <v>0</v>
          </cell>
          <cell r="BY204">
            <v>310600</v>
          </cell>
          <cell r="BZ204">
            <v>126230</v>
          </cell>
          <cell r="CA204">
            <v>1743286.33</v>
          </cell>
          <cell r="CB204">
            <v>1724632.45</v>
          </cell>
          <cell r="CC204">
            <v>3194338</v>
          </cell>
          <cell r="CD204">
            <v>1397721</v>
          </cell>
          <cell r="CE204">
            <v>655340</v>
          </cell>
          <cell r="CF204">
            <v>0</v>
          </cell>
          <cell r="CG204">
            <v>0</v>
          </cell>
          <cell r="CH204">
            <v>1488081</v>
          </cell>
          <cell r="CI204">
            <v>1121912</v>
          </cell>
          <cell r="CJ204">
            <v>5028854</v>
          </cell>
          <cell r="CK204">
            <v>345000</v>
          </cell>
          <cell r="CL204">
            <v>711370</v>
          </cell>
        </row>
        <row r="205">
          <cell r="A205">
            <v>1206120102.1010001</v>
          </cell>
          <cell r="B205" t="str">
            <v>พักครุภัณฑ์งานบ้านงานครัว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</row>
        <row r="206">
          <cell r="A206">
            <v>1206120103.1010001</v>
          </cell>
          <cell r="B206" t="str">
            <v>ค่าเสื่อมราคาสะสม - ครุภัณฑ์งานบ้านงานครัว</v>
          </cell>
          <cell r="C206">
            <v>-4706245</v>
          </cell>
          <cell r="D206">
            <v>0</v>
          </cell>
          <cell r="E206">
            <v>-5989</v>
          </cell>
          <cell r="F206">
            <v>-1025880.02</v>
          </cell>
          <cell r="G206">
            <v>-653979.5</v>
          </cell>
          <cell r="H206">
            <v>-580070</v>
          </cell>
          <cell r="I206">
            <v>-345688</v>
          </cell>
          <cell r="J206">
            <v>-1104067</v>
          </cell>
          <cell r="K206">
            <v>-1102798.75</v>
          </cell>
          <cell r="L206">
            <v>-291008</v>
          </cell>
          <cell r="M206">
            <v>-1578498.49</v>
          </cell>
          <cell r="N206">
            <v>-125691</v>
          </cell>
          <cell r="O206">
            <v>-4097216</v>
          </cell>
          <cell r="P206">
            <v>-16497</v>
          </cell>
          <cell r="Q206">
            <v>0</v>
          </cell>
          <cell r="R206">
            <v>-1260748</v>
          </cell>
          <cell r="S206">
            <v>-1172042</v>
          </cell>
          <cell r="T206">
            <v>-436009</v>
          </cell>
          <cell r="U206">
            <v>-997397.93</v>
          </cell>
          <cell r="V206">
            <v>-1188932</v>
          </cell>
          <cell r="W206">
            <v>-4454008</v>
          </cell>
          <cell r="X206">
            <v>-702324</v>
          </cell>
          <cell r="Y206">
            <v>-721165.72</v>
          </cell>
          <cell r="Z206">
            <v>-1167428</v>
          </cell>
          <cell r="AA206">
            <v>-822145</v>
          </cell>
          <cell r="AB206">
            <v>-99794.15</v>
          </cell>
          <cell r="AC206">
            <v>-422928</v>
          </cell>
          <cell r="AD206">
            <v>-666666.67000000004</v>
          </cell>
          <cell r="AE206">
            <v>-390003</v>
          </cell>
          <cell r="AF206">
            <v>-653379.9</v>
          </cell>
          <cell r="AG206">
            <v>-1188180</v>
          </cell>
          <cell r="AH206">
            <v>-1105457</v>
          </cell>
          <cell r="AI206">
            <v>-970788</v>
          </cell>
          <cell r="AJ206">
            <v>0</v>
          </cell>
          <cell r="AK206">
            <v>-7410505</v>
          </cell>
          <cell r="AL206">
            <v>-142996</v>
          </cell>
          <cell r="AM206">
            <v>0</v>
          </cell>
          <cell r="AN206">
            <v>0</v>
          </cell>
          <cell r="AO206">
            <v>0</v>
          </cell>
          <cell r="AP206">
            <v>-1787795</v>
          </cell>
          <cell r="AQ206">
            <v>-358766.88</v>
          </cell>
          <cell r="AR206">
            <v>0</v>
          </cell>
          <cell r="AS206">
            <v>-449583</v>
          </cell>
          <cell r="AT206">
            <v>-2847370.72</v>
          </cell>
          <cell r="AU206">
            <v>-684999</v>
          </cell>
          <cell r="AV206">
            <v>-897996</v>
          </cell>
          <cell r="AW206">
            <v>0</v>
          </cell>
          <cell r="AX206">
            <v>-814021</v>
          </cell>
          <cell r="AY206">
            <v>-1698911</v>
          </cell>
          <cell r="AZ206">
            <v>0</v>
          </cell>
          <cell r="BA206">
            <v>-2120713.5499999998</v>
          </cell>
          <cell r="BB206">
            <v>0</v>
          </cell>
          <cell r="BC206">
            <v>-3481153</v>
          </cell>
          <cell r="BD206">
            <v>-1485802.96</v>
          </cell>
          <cell r="BE206">
            <v>-110082</v>
          </cell>
          <cell r="BF206">
            <v>-1232595</v>
          </cell>
          <cell r="BG206">
            <v>-4126067</v>
          </cell>
          <cell r="BH206">
            <v>-58181</v>
          </cell>
          <cell r="BI206">
            <v>0</v>
          </cell>
          <cell r="BJ206">
            <v>-13389</v>
          </cell>
          <cell r="BK206">
            <v>-13389</v>
          </cell>
          <cell r="BL206">
            <v>-3533442</v>
          </cell>
          <cell r="BM206">
            <v>-1574853</v>
          </cell>
          <cell r="BN206">
            <v>-1313742</v>
          </cell>
          <cell r="BO206">
            <v>-967825</v>
          </cell>
          <cell r="BP206">
            <v>-1475039</v>
          </cell>
          <cell r="BQ206">
            <v>-504065</v>
          </cell>
          <cell r="BR206">
            <v>-2495447.84</v>
          </cell>
          <cell r="BS206">
            <v>-1371950</v>
          </cell>
          <cell r="BT206">
            <v>-1676215</v>
          </cell>
          <cell r="BU206">
            <v>-3105042.75</v>
          </cell>
          <cell r="BV206">
            <v>-81498</v>
          </cell>
          <cell r="BW206">
            <v>-722394</v>
          </cell>
          <cell r="BX206">
            <v>0</v>
          </cell>
          <cell r="BY206">
            <v>-310594</v>
          </cell>
          <cell r="BZ206">
            <v>-126221</v>
          </cell>
          <cell r="CA206">
            <v>-1680753.22</v>
          </cell>
          <cell r="CB206">
            <v>-1724583.45</v>
          </cell>
          <cell r="CC206">
            <v>-3194318</v>
          </cell>
          <cell r="CD206">
            <v>-1397707</v>
          </cell>
          <cell r="CE206">
            <v>-655304</v>
          </cell>
          <cell r="CF206">
            <v>0</v>
          </cell>
          <cell r="CG206">
            <v>0</v>
          </cell>
          <cell r="CH206">
            <v>-1488065</v>
          </cell>
          <cell r="CI206">
            <v>-1121884</v>
          </cell>
          <cell r="CJ206">
            <v>-5028669</v>
          </cell>
          <cell r="CK206">
            <v>-247250</v>
          </cell>
          <cell r="CL206">
            <v>-698683.54</v>
          </cell>
        </row>
        <row r="207">
          <cell r="A207">
            <v>1206130101.1010001</v>
          </cell>
          <cell r="B207" t="str">
            <v>ครุภัณฑ์กีฬา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1706240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92800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>
            <v>1206130102.1010001</v>
          </cell>
          <cell r="B208" t="str">
            <v>พักครุภัณฑ์กีฬา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</row>
        <row r="209">
          <cell r="A209">
            <v>1206130103.1010001</v>
          </cell>
          <cell r="B209" t="str">
            <v xml:space="preserve">ค่าเสื่อมราคาสะสม - ครุภัณฑ์กีฬา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-1706239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-92796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</row>
        <row r="210">
          <cell r="A210">
            <v>1206140101.1010001</v>
          </cell>
          <cell r="B210" t="str">
            <v xml:space="preserve">ครุภัณฑ์ดนตรี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</row>
        <row r="211">
          <cell r="A211">
            <v>1206140102.1010001</v>
          </cell>
          <cell r="B211" t="str">
            <v xml:space="preserve">พักครุภัณฑ์ดนตรี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>
            <v>1206140103.1010001</v>
          </cell>
          <cell r="B212" t="str">
            <v>ค่าเสื่อมราคาสะสม - ครุภัณฑ์ดนตรี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>
            <v>1206150101.1010001</v>
          </cell>
          <cell r="B213" t="str">
            <v>ครุภัณฑ์สนาม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>
            <v>1206150102.1010001</v>
          </cell>
          <cell r="B214" t="str">
            <v>พักครุภัณฑ์สนาม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>
            <v>1206150103.1010001</v>
          </cell>
          <cell r="B215" t="str">
            <v>ค่าเสื่อมราคาสะสม - ครุภัณฑ์สนาม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A216">
            <v>1206160101.1010001</v>
          </cell>
          <cell r="B216" t="str">
            <v>ครุภัณฑ์อื่น</v>
          </cell>
          <cell r="C216">
            <v>744600</v>
          </cell>
          <cell r="D216">
            <v>0</v>
          </cell>
          <cell r="E216">
            <v>0</v>
          </cell>
          <cell r="F216">
            <v>135000</v>
          </cell>
          <cell r="G216">
            <v>6800</v>
          </cell>
          <cell r="H216">
            <v>7992755</v>
          </cell>
          <cell r="I216">
            <v>0</v>
          </cell>
          <cell r="J216">
            <v>54500</v>
          </cell>
          <cell r="K216">
            <v>0</v>
          </cell>
          <cell r="L216">
            <v>0</v>
          </cell>
          <cell r="M216">
            <v>99235</v>
          </cell>
          <cell r="N216">
            <v>0</v>
          </cell>
          <cell r="O216">
            <v>42515</v>
          </cell>
          <cell r="P216">
            <v>0</v>
          </cell>
          <cell r="Q216">
            <v>24900</v>
          </cell>
          <cell r="R216">
            <v>0</v>
          </cell>
          <cell r="S216">
            <v>0</v>
          </cell>
          <cell r="T216">
            <v>0</v>
          </cell>
          <cell r="U216">
            <v>208000</v>
          </cell>
          <cell r="V216">
            <v>6000</v>
          </cell>
          <cell r="W216">
            <v>119063</v>
          </cell>
          <cell r="X216">
            <v>0</v>
          </cell>
          <cell r="Y216">
            <v>0</v>
          </cell>
          <cell r="Z216">
            <v>5000</v>
          </cell>
          <cell r="AA216">
            <v>109620</v>
          </cell>
          <cell r="AB216">
            <v>7800</v>
          </cell>
          <cell r="AC216">
            <v>0</v>
          </cell>
          <cell r="AD216">
            <v>0</v>
          </cell>
          <cell r="AE216">
            <v>20779.849999999999</v>
          </cell>
          <cell r="AF216">
            <v>13000</v>
          </cell>
          <cell r="AG216">
            <v>450000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25400</v>
          </cell>
          <cell r="AT216">
            <v>95703</v>
          </cell>
          <cell r="AU216">
            <v>0</v>
          </cell>
          <cell r="AV216">
            <v>27280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411734.5</v>
          </cell>
          <cell r="BB216">
            <v>0</v>
          </cell>
          <cell r="BC216">
            <v>300791</v>
          </cell>
          <cell r="BD216">
            <v>0</v>
          </cell>
          <cell r="BE216">
            <v>0</v>
          </cell>
          <cell r="BF216">
            <v>0</v>
          </cell>
          <cell r="BG216">
            <v>23000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782715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797150</v>
          </cell>
          <cell r="BW216">
            <v>0</v>
          </cell>
          <cell r="BX216">
            <v>0</v>
          </cell>
          <cell r="BY216">
            <v>0</v>
          </cell>
          <cell r="BZ216">
            <v>58500</v>
          </cell>
          <cell r="CA216">
            <v>287825</v>
          </cell>
          <cell r="CB216">
            <v>0</v>
          </cell>
          <cell r="CC216">
            <v>8300</v>
          </cell>
          <cell r="CD216">
            <v>1144422.6000000001</v>
          </cell>
          <cell r="CE216">
            <v>23700</v>
          </cell>
          <cell r="CF216">
            <v>450000</v>
          </cell>
          <cell r="CG216">
            <v>0</v>
          </cell>
          <cell r="CH216">
            <v>1144422.6000000001</v>
          </cell>
          <cell r="CI216">
            <v>0</v>
          </cell>
          <cell r="CJ216">
            <v>1389225</v>
          </cell>
          <cell r="CK216">
            <v>0</v>
          </cell>
          <cell r="CL216">
            <v>0</v>
          </cell>
        </row>
        <row r="217">
          <cell r="A217">
            <v>1206160102.1010001</v>
          </cell>
          <cell r="B217" t="str">
            <v>พักครุภัณฑ์อื่น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>
            <v>1206160103.1010001</v>
          </cell>
          <cell r="B218" t="str">
            <v>ค่าเสื่อมราคาสะสม - ครุภัณฑ์อื่น</v>
          </cell>
          <cell r="C218">
            <v>-744594.06</v>
          </cell>
          <cell r="D218">
            <v>0</v>
          </cell>
          <cell r="E218">
            <v>0</v>
          </cell>
          <cell r="F218">
            <v>-134993</v>
          </cell>
          <cell r="G218">
            <v>0</v>
          </cell>
          <cell r="H218">
            <v>-7992745</v>
          </cell>
          <cell r="I218">
            <v>0</v>
          </cell>
          <cell r="J218">
            <v>-54495</v>
          </cell>
          <cell r="K218">
            <v>0</v>
          </cell>
          <cell r="L218">
            <v>0</v>
          </cell>
          <cell r="M218">
            <v>-99225</v>
          </cell>
          <cell r="N218">
            <v>0</v>
          </cell>
          <cell r="O218">
            <v>-42512</v>
          </cell>
          <cell r="P218">
            <v>0</v>
          </cell>
          <cell r="Q218">
            <v>-24899</v>
          </cell>
          <cell r="R218">
            <v>0</v>
          </cell>
          <cell r="S218">
            <v>0</v>
          </cell>
          <cell r="T218">
            <v>0</v>
          </cell>
          <cell r="U218">
            <v>-207998</v>
          </cell>
          <cell r="V218">
            <v>-5999</v>
          </cell>
          <cell r="W218">
            <v>-119055</v>
          </cell>
          <cell r="X218">
            <v>0</v>
          </cell>
          <cell r="Y218">
            <v>0</v>
          </cell>
          <cell r="Z218">
            <v>-4999</v>
          </cell>
          <cell r="AA218">
            <v>-109612</v>
          </cell>
          <cell r="AB218">
            <v>-7799</v>
          </cell>
          <cell r="AC218">
            <v>0</v>
          </cell>
          <cell r="AD218">
            <v>0</v>
          </cell>
          <cell r="AE218">
            <v>-20776.849999999999</v>
          </cell>
          <cell r="AF218">
            <v>-12998</v>
          </cell>
          <cell r="AG218">
            <v>-449999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-25399</v>
          </cell>
          <cell r="AT218">
            <v>-95701</v>
          </cell>
          <cell r="AU218">
            <v>0</v>
          </cell>
          <cell r="AV218">
            <v>-27278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-411716.5</v>
          </cell>
          <cell r="BB218">
            <v>0</v>
          </cell>
          <cell r="BC218">
            <v>-300777</v>
          </cell>
          <cell r="BD218">
            <v>0</v>
          </cell>
          <cell r="BE218">
            <v>0</v>
          </cell>
          <cell r="BF218">
            <v>0</v>
          </cell>
          <cell r="BG218">
            <v>-22999.06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-782706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-119572.48</v>
          </cell>
          <cell r="BW218">
            <v>0</v>
          </cell>
          <cell r="BX218">
            <v>0</v>
          </cell>
          <cell r="BY218">
            <v>0</v>
          </cell>
          <cell r="BZ218">
            <v>-58495</v>
          </cell>
          <cell r="CA218">
            <v>-287816</v>
          </cell>
          <cell r="CB218">
            <v>0</v>
          </cell>
          <cell r="CC218">
            <v>-8299</v>
          </cell>
          <cell r="CD218">
            <v>-1144417.6000000001</v>
          </cell>
          <cell r="CE218">
            <v>-23698</v>
          </cell>
          <cell r="CF218">
            <v>-412500</v>
          </cell>
          <cell r="CG218">
            <v>0</v>
          </cell>
          <cell r="CH218">
            <v>-1144417.6000000001</v>
          </cell>
          <cell r="CI218">
            <v>0</v>
          </cell>
          <cell r="CJ218">
            <v>-1389210</v>
          </cell>
          <cell r="CK218">
            <v>0</v>
          </cell>
          <cell r="CL218">
            <v>0</v>
          </cell>
        </row>
        <row r="219">
          <cell r="A219">
            <v>1206170101.1010001</v>
          </cell>
          <cell r="B219" t="str">
            <v xml:space="preserve">ครุภัณฑ์สำนักงาน-Interface </v>
          </cell>
          <cell r="C219">
            <v>18331891.66</v>
          </cell>
          <cell r="D219">
            <v>1840140</v>
          </cell>
          <cell r="E219">
            <v>1451565</v>
          </cell>
          <cell r="F219">
            <v>654371</v>
          </cell>
          <cell r="G219">
            <v>1571990</v>
          </cell>
          <cell r="H219">
            <v>1677822</v>
          </cell>
          <cell r="I219">
            <v>242377.5</v>
          </cell>
          <cell r="J219">
            <v>8223148.0700000003</v>
          </cell>
          <cell r="K219">
            <v>17000</v>
          </cell>
          <cell r="L219">
            <v>2020105.75</v>
          </cell>
          <cell r="M219">
            <v>4584900</v>
          </cell>
          <cell r="N219">
            <v>271400</v>
          </cell>
          <cell r="O219">
            <v>8826571.9499999993</v>
          </cell>
          <cell r="P219">
            <v>5804531.6100000003</v>
          </cell>
          <cell r="Q219">
            <v>3068184.99</v>
          </cell>
          <cell r="R219">
            <v>5803153.2999999998</v>
          </cell>
          <cell r="S219">
            <v>2790597.05</v>
          </cell>
          <cell r="T219">
            <v>4448218.18</v>
          </cell>
          <cell r="U219">
            <v>3268213.79</v>
          </cell>
          <cell r="V219">
            <v>1323715</v>
          </cell>
          <cell r="W219">
            <v>17294982.09</v>
          </cell>
          <cell r="X219">
            <v>2430005</v>
          </cell>
          <cell r="Y219">
            <v>4769324</v>
          </cell>
          <cell r="Z219">
            <v>2552580</v>
          </cell>
          <cell r="AA219">
            <v>707445</v>
          </cell>
          <cell r="AB219">
            <v>890460</v>
          </cell>
          <cell r="AC219">
            <v>3778270</v>
          </cell>
          <cell r="AD219">
            <v>8606389.2599999998</v>
          </cell>
          <cell r="AE219">
            <v>3768706</v>
          </cell>
          <cell r="AF219">
            <v>2209434.66</v>
          </cell>
          <cell r="AG219">
            <v>2212500</v>
          </cell>
          <cell r="AH219">
            <v>5631062</v>
          </cell>
          <cell r="AI219">
            <v>2013986.5</v>
          </cell>
          <cell r="AJ219">
            <v>1601615</v>
          </cell>
          <cell r="AK219">
            <v>21821234.66</v>
          </cell>
          <cell r="AL219">
            <v>4555455.76</v>
          </cell>
          <cell r="AM219">
            <v>2720442.95</v>
          </cell>
          <cell r="AN219">
            <v>9757748.0299999993</v>
          </cell>
          <cell r="AO219">
            <v>4865932.5</v>
          </cell>
          <cell r="AP219">
            <v>5720403.9500000002</v>
          </cell>
          <cell r="AQ219">
            <v>1269030</v>
          </cell>
          <cell r="AR219">
            <v>31804222.41</v>
          </cell>
          <cell r="AS219">
            <v>3508960</v>
          </cell>
          <cell r="AT219">
            <v>10617855</v>
          </cell>
          <cell r="AU219">
            <v>12741668.789999999</v>
          </cell>
          <cell r="AV219">
            <v>2898767.5</v>
          </cell>
          <cell r="AW219">
            <v>2234327</v>
          </cell>
          <cell r="AX219">
            <v>4679274.5</v>
          </cell>
          <cell r="AY219">
            <v>3254121.5</v>
          </cell>
          <cell r="AZ219">
            <v>2622488</v>
          </cell>
          <cell r="BA219">
            <v>9767203.75</v>
          </cell>
          <cell r="BB219">
            <v>7031501</v>
          </cell>
          <cell r="BC219">
            <v>8638629.5</v>
          </cell>
          <cell r="BD219">
            <v>10526120.439999999</v>
          </cell>
          <cell r="BE219">
            <v>1634542.4</v>
          </cell>
          <cell r="BF219">
            <v>2006189</v>
          </cell>
          <cell r="BG219">
            <v>26688354.719999999</v>
          </cell>
          <cell r="BH219">
            <v>1858410.75</v>
          </cell>
          <cell r="BI219">
            <v>1772158.5</v>
          </cell>
          <cell r="BJ219">
            <v>3302989</v>
          </cell>
          <cell r="BK219">
            <v>2359445</v>
          </cell>
          <cell r="BL219">
            <v>12438956.75</v>
          </cell>
          <cell r="BM219">
            <v>6474567.75</v>
          </cell>
          <cell r="BN219">
            <v>4493445.05</v>
          </cell>
          <cell r="BO219">
            <v>11439191.98</v>
          </cell>
          <cell r="BP219">
            <v>5168795.5</v>
          </cell>
          <cell r="BQ219">
            <v>5125017</v>
          </cell>
          <cell r="BR219">
            <v>67138403.700000003</v>
          </cell>
          <cell r="BS219">
            <v>6204657</v>
          </cell>
          <cell r="BT219">
            <v>3027925.1</v>
          </cell>
          <cell r="BU219">
            <v>5573716.2999999998</v>
          </cell>
          <cell r="BV219">
            <v>3350694.34</v>
          </cell>
          <cell r="BW219">
            <v>2548092</v>
          </cell>
          <cell r="BX219">
            <v>13947933.5</v>
          </cell>
          <cell r="BY219">
            <v>1398410</v>
          </cell>
          <cell r="BZ219">
            <v>2570142.7999999998</v>
          </cell>
          <cell r="CA219">
            <v>4944496.67</v>
          </cell>
          <cell r="CB219">
            <v>8379375.4100000001</v>
          </cell>
          <cell r="CC219">
            <v>6375105</v>
          </cell>
          <cell r="CD219">
            <v>3918123</v>
          </cell>
          <cell r="CE219">
            <v>4976482.1500000004</v>
          </cell>
          <cell r="CF219">
            <v>1615404</v>
          </cell>
          <cell r="CG219">
            <v>2571473.7000000002</v>
          </cell>
          <cell r="CH219">
            <v>1730364</v>
          </cell>
          <cell r="CI219">
            <v>768240</v>
          </cell>
          <cell r="CJ219">
            <v>6290037.2400000002</v>
          </cell>
          <cell r="CK219">
            <v>1583313</v>
          </cell>
          <cell r="CL219">
            <v>1217914</v>
          </cell>
        </row>
        <row r="220">
          <cell r="A220">
            <v>1206170101.102</v>
          </cell>
          <cell r="B220" t="str">
            <v xml:space="preserve">ครุภัณฑ์ยานพาหนะและขนส่ง-Interface </v>
          </cell>
          <cell r="C220">
            <v>14391400</v>
          </cell>
          <cell r="D220">
            <v>10280500</v>
          </cell>
          <cell r="E220">
            <v>3242000</v>
          </cell>
          <cell r="F220">
            <v>2088000</v>
          </cell>
          <cell r="G220">
            <v>3025000</v>
          </cell>
          <cell r="H220">
            <v>4955000</v>
          </cell>
          <cell r="I220">
            <v>11521000</v>
          </cell>
          <cell r="J220">
            <v>2068960</v>
          </cell>
          <cell r="K220">
            <v>0</v>
          </cell>
          <cell r="L220">
            <v>2442000</v>
          </cell>
          <cell r="M220">
            <v>2491104</v>
          </cell>
          <cell r="N220">
            <v>0</v>
          </cell>
          <cell r="O220">
            <v>13805800</v>
          </cell>
          <cell r="P220">
            <v>9243330</v>
          </cell>
          <cell r="Q220">
            <v>6069510</v>
          </cell>
          <cell r="R220">
            <v>6579438</v>
          </cell>
          <cell r="S220">
            <v>6974428</v>
          </cell>
          <cell r="T220">
            <v>7357110</v>
          </cell>
          <cell r="U220">
            <v>1834326.67</v>
          </cell>
          <cell r="V220">
            <v>649000</v>
          </cell>
          <cell r="W220">
            <v>19946693.75</v>
          </cell>
          <cell r="X220">
            <v>56610</v>
          </cell>
          <cell r="Y220">
            <v>11690900</v>
          </cell>
          <cell r="Z220">
            <v>10686600</v>
          </cell>
          <cell r="AA220">
            <v>4234300</v>
          </cell>
          <cell r="AB220">
            <v>4283237</v>
          </cell>
          <cell r="AC220">
            <v>13768300</v>
          </cell>
          <cell r="AD220">
            <v>7662120</v>
          </cell>
          <cell r="AE220">
            <v>7842200.0199999996</v>
          </cell>
          <cell r="AF220">
            <v>4131500</v>
          </cell>
          <cell r="AG220">
            <v>4681000</v>
          </cell>
          <cell r="AH220">
            <v>6936100</v>
          </cell>
          <cell r="AI220">
            <v>1190000</v>
          </cell>
          <cell r="AJ220">
            <v>0</v>
          </cell>
          <cell r="AK220">
            <v>19384680</v>
          </cell>
          <cell r="AL220">
            <v>12862966.66</v>
          </cell>
          <cell r="AM220">
            <v>4479400</v>
          </cell>
          <cell r="AN220">
            <v>10134278.800000001</v>
          </cell>
          <cell r="AO220">
            <v>3219000</v>
          </cell>
          <cell r="AP220">
            <v>9012916.6600000001</v>
          </cell>
          <cell r="AQ220">
            <v>5688300</v>
          </cell>
          <cell r="AR220">
            <v>19883150.620000001</v>
          </cell>
          <cell r="AS220">
            <v>6552600</v>
          </cell>
          <cell r="AT220">
            <v>6930000</v>
          </cell>
          <cell r="AU220">
            <v>11244380</v>
          </cell>
          <cell r="AV220">
            <v>3858300</v>
          </cell>
          <cell r="AW220">
            <v>3367600</v>
          </cell>
          <cell r="AX220">
            <v>2986000</v>
          </cell>
          <cell r="AY220">
            <v>5860800</v>
          </cell>
          <cell r="AZ220">
            <v>4577400</v>
          </cell>
          <cell r="BA220">
            <v>29582600</v>
          </cell>
          <cell r="BB220">
            <v>14536916</v>
          </cell>
          <cell r="BC220">
            <v>9618850</v>
          </cell>
          <cell r="BD220">
            <v>6477688</v>
          </cell>
          <cell r="BE220">
            <v>0</v>
          </cell>
          <cell r="BF220">
            <v>1870850</v>
          </cell>
          <cell r="BG220">
            <v>10535596</v>
          </cell>
          <cell r="BH220">
            <v>5001749</v>
          </cell>
          <cell r="BI220">
            <v>4407001</v>
          </cell>
          <cell r="BJ220">
            <v>0</v>
          </cell>
          <cell r="BK220">
            <v>0</v>
          </cell>
          <cell r="BL220">
            <v>9488711</v>
          </cell>
          <cell r="BM220">
            <v>8693980</v>
          </cell>
          <cell r="BN220">
            <v>3987000</v>
          </cell>
          <cell r="BO220">
            <v>7072500</v>
          </cell>
          <cell r="BP220">
            <v>5927000</v>
          </cell>
          <cell r="BQ220">
            <v>3829000</v>
          </cell>
          <cell r="BR220">
            <v>47425718</v>
          </cell>
          <cell r="BS220">
            <v>2205300</v>
          </cell>
          <cell r="BT220">
            <v>7770000</v>
          </cell>
          <cell r="BU220">
            <v>8667721.6300000008</v>
          </cell>
          <cell r="BV220">
            <v>2292995</v>
          </cell>
          <cell r="BW220">
            <v>8024000</v>
          </cell>
          <cell r="BX220">
            <v>9032500</v>
          </cell>
          <cell r="BY220">
            <v>1190000</v>
          </cell>
          <cell r="BZ220">
            <v>5522500</v>
          </cell>
          <cell r="CA220">
            <v>4380526</v>
          </cell>
          <cell r="CB220">
            <v>5564070</v>
          </cell>
          <cell r="CC220">
            <v>10915066</v>
          </cell>
          <cell r="CD220">
            <v>10610026</v>
          </cell>
          <cell r="CE220">
            <v>4113838.04</v>
          </cell>
          <cell r="CF220">
            <v>2769500</v>
          </cell>
          <cell r="CG220">
            <v>3760000</v>
          </cell>
          <cell r="CH220">
            <v>6588184.5999999996</v>
          </cell>
          <cell r="CI220">
            <v>6200</v>
          </cell>
          <cell r="CJ220">
            <v>11826791</v>
          </cell>
          <cell r="CK220">
            <v>2722800</v>
          </cell>
          <cell r="CL220">
            <v>52500</v>
          </cell>
        </row>
        <row r="221">
          <cell r="A221">
            <v>1206170101.1029999</v>
          </cell>
          <cell r="B221" t="str">
            <v>ครุภัณฑ์ไฟฟ้าและวิทยุ-Interface</v>
          </cell>
          <cell r="C221">
            <v>7461928.2000000002</v>
          </cell>
          <cell r="D221">
            <v>2090300</v>
          </cell>
          <cell r="E221">
            <v>1485390</v>
          </cell>
          <cell r="F221">
            <v>3713043</v>
          </cell>
          <cell r="G221">
            <v>1598800</v>
          </cell>
          <cell r="H221">
            <v>1808155</v>
          </cell>
          <cell r="I221">
            <v>0</v>
          </cell>
          <cell r="J221">
            <v>3792418</v>
          </cell>
          <cell r="K221">
            <v>0</v>
          </cell>
          <cell r="L221">
            <v>1676590</v>
          </cell>
          <cell r="M221">
            <v>3503315</v>
          </cell>
          <cell r="N221">
            <v>0</v>
          </cell>
          <cell r="O221">
            <v>1576660</v>
          </cell>
          <cell r="P221">
            <v>698584.92</v>
          </cell>
          <cell r="Q221">
            <v>202850</v>
          </cell>
          <cell r="R221">
            <v>4523980</v>
          </cell>
          <cell r="S221">
            <v>3182580</v>
          </cell>
          <cell r="T221">
            <v>3320425.42</v>
          </cell>
          <cell r="U221">
            <v>1398897.08</v>
          </cell>
          <cell r="V221">
            <v>0</v>
          </cell>
          <cell r="W221">
            <v>9001558.5</v>
          </cell>
          <cell r="X221">
            <v>666400</v>
          </cell>
          <cell r="Y221">
            <v>1523025.32</v>
          </cell>
          <cell r="Z221">
            <v>1719403</v>
          </cell>
          <cell r="AA221">
            <v>225160</v>
          </cell>
          <cell r="AB221">
            <v>78645</v>
          </cell>
          <cell r="AC221">
            <v>5437192</v>
          </cell>
          <cell r="AD221">
            <v>518250</v>
          </cell>
          <cell r="AE221">
            <v>3151230</v>
          </cell>
          <cell r="AF221">
            <v>547160</v>
          </cell>
          <cell r="AG221">
            <v>420640</v>
          </cell>
          <cell r="AH221">
            <v>839683.8</v>
          </cell>
          <cell r="AI221">
            <v>404588.7</v>
          </cell>
          <cell r="AJ221">
            <v>399776</v>
          </cell>
          <cell r="AK221">
            <v>8666618.4399999995</v>
          </cell>
          <cell r="AL221">
            <v>3410277.2</v>
          </cell>
          <cell r="AM221">
            <v>1791700</v>
          </cell>
          <cell r="AN221">
            <v>1878590</v>
          </cell>
          <cell r="AO221">
            <v>2927287.9</v>
          </cell>
          <cell r="AP221">
            <v>1608760</v>
          </cell>
          <cell r="AQ221">
            <v>967142</v>
          </cell>
          <cell r="AR221">
            <v>3712091</v>
          </cell>
          <cell r="AS221">
            <v>318125</v>
          </cell>
          <cell r="AT221">
            <v>2787773</v>
          </cell>
          <cell r="AU221">
            <v>3092108.97</v>
          </cell>
          <cell r="AV221">
            <v>2835138</v>
          </cell>
          <cell r="AW221">
            <v>2172740.5</v>
          </cell>
          <cell r="AX221">
            <v>357993</v>
          </cell>
          <cell r="AY221">
            <v>2661747</v>
          </cell>
          <cell r="AZ221">
            <v>275200</v>
          </cell>
          <cell r="BA221">
            <v>3483009.02</v>
          </cell>
          <cell r="BB221">
            <v>3986736</v>
          </cell>
          <cell r="BC221">
            <v>110500</v>
          </cell>
          <cell r="BD221">
            <v>1551596</v>
          </cell>
          <cell r="BE221">
            <v>393535.6</v>
          </cell>
          <cell r="BF221">
            <v>476605.2</v>
          </cell>
          <cell r="BG221">
            <v>4129174.02</v>
          </cell>
          <cell r="BH221">
            <v>194719</v>
          </cell>
          <cell r="BI221">
            <v>512658.01</v>
          </cell>
          <cell r="BJ221">
            <v>590760</v>
          </cell>
          <cell r="BK221">
            <v>32500</v>
          </cell>
          <cell r="BL221">
            <v>1231623</v>
          </cell>
          <cell r="BM221">
            <v>962982.25</v>
          </cell>
          <cell r="BN221">
            <v>933269</v>
          </cell>
          <cell r="BO221">
            <v>1920480</v>
          </cell>
          <cell r="BP221">
            <v>1604338</v>
          </cell>
          <cell r="BQ221">
            <v>583050</v>
          </cell>
          <cell r="BR221">
            <v>18250445.300000001</v>
          </cell>
          <cell r="BS221">
            <v>1677287.33</v>
          </cell>
          <cell r="BT221">
            <v>569630</v>
          </cell>
          <cell r="BU221">
            <v>1195965</v>
          </cell>
          <cell r="BV221">
            <v>943532.6</v>
          </cell>
          <cell r="BW221">
            <v>243036.9</v>
          </cell>
          <cell r="BX221">
            <v>3602805</v>
          </cell>
          <cell r="BY221">
            <v>598005.1</v>
          </cell>
          <cell r="BZ221">
            <v>400295</v>
          </cell>
          <cell r="CA221">
            <v>1900386.96</v>
          </cell>
          <cell r="CB221">
            <v>2981969.75</v>
          </cell>
          <cell r="CC221">
            <v>1282537.32</v>
          </cell>
          <cell r="CD221">
            <v>948359</v>
          </cell>
          <cell r="CE221">
            <v>506478.5</v>
          </cell>
          <cell r="CF221">
            <v>1484000</v>
          </cell>
          <cell r="CG221">
            <v>443372.01</v>
          </cell>
          <cell r="CH221">
            <v>823543</v>
          </cell>
          <cell r="CI221">
            <v>524456</v>
          </cell>
          <cell r="CJ221">
            <v>3056683.5</v>
          </cell>
          <cell r="CK221">
            <v>120588</v>
          </cell>
          <cell r="CL221">
            <v>284040</v>
          </cell>
        </row>
        <row r="222">
          <cell r="A222">
            <v>1206170101.1040001</v>
          </cell>
          <cell r="B222" t="str">
            <v xml:space="preserve">ครุภัณฑ์โฆษณาและเผยแพร่-Interface </v>
          </cell>
          <cell r="C222">
            <v>3453721.5</v>
          </cell>
          <cell r="D222">
            <v>309690</v>
          </cell>
          <cell r="E222">
            <v>433065</v>
          </cell>
          <cell r="F222">
            <v>167750</v>
          </cell>
          <cell r="G222">
            <v>184976</v>
          </cell>
          <cell r="H222">
            <v>366610</v>
          </cell>
          <cell r="I222">
            <v>66453</v>
          </cell>
          <cell r="J222">
            <v>271480</v>
          </cell>
          <cell r="K222">
            <v>0</v>
          </cell>
          <cell r="L222">
            <v>536790</v>
          </cell>
          <cell r="M222">
            <v>899950</v>
          </cell>
          <cell r="N222">
            <v>27600</v>
          </cell>
          <cell r="O222">
            <v>1057660</v>
          </cell>
          <cell r="P222">
            <v>470470</v>
          </cell>
          <cell r="Q222">
            <v>491390</v>
          </cell>
          <cell r="R222">
            <v>1110645</v>
          </cell>
          <cell r="S222">
            <v>793905</v>
          </cell>
          <cell r="T222">
            <v>516511</v>
          </cell>
          <cell r="U222">
            <v>538334.9</v>
          </cell>
          <cell r="V222">
            <v>243450</v>
          </cell>
          <cell r="W222">
            <v>2462033.7999999998</v>
          </cell>
          <cell r="X222">
            <v>240400.01</v>
          </cell>
          <cell r="Y222">
            <v>738806</v>
          </cell>
          <cell r="Z222">
            <v>486739</v>
          </cell>
          <cell r="AA222">
            <v>68000.009999999995</v>
          </cell>
          <cell r="AB222">
            <v>283690</v>
          </cell>
          <cell r="AC222">
            <v>365122.5</v>
          </cell>
          <cell r="AD222">
            <v>992753</v>
          </cell>
          <cell r="AE222">
            <v>100600</v>
          </cell>
          <cell r="AF222">
            <v>589812.80000000005</v>
          </cell>
          <cell r="AG222">
            <v>247800.02</v>
          </cell>
          <cell r="AH222">
            <v>311872</v>
          </cell>
          <cell r="AI222">
            <v>85142.87</v>
          </cell>
          <cell r="AJ222">
            <v>138250</v>
          </cell>
          <cell r="AK222">
            <v>3139130</v>
          </cell>
          <cell r="AL222">
            <v>1301601</v>
          </cell>
          <cell r="AM222">
            <v>543239</v>
          </cell>
          <cell r="AN222">
            <v>1156650</v>
          </cell>
          <cell r="AO222">
            <v>1516455</v>
          </cell>
          <cell r="AP222">
            <v>714415.75</v>
          </cell>
          <cell r="AQ222">
            <v>847849</v>
          </cell>
          <cell r="AR222">
            <v>1980707.7</v>
          </cell>
          <cell r="AS222">
            <v>601427</v>
          </cell>
          <cell r="AT222">
            <v>1882203</v>
          </cell>
          <cell r="AU222">
            <v>635503</v>
          </cell>
          <cell r="AV222">
            <v>505007.81</v>
          </cell>
          <cell r="AW222">
            <v>329102.21000000002</v>
          </cell>
          <cell r="AX222">
            <v>495768.01</v>
          </cell>
          <cell r="AY222">
            <v>93647.99</v>
          </cell>
          <cell r="AZ222">
            <v>742010.01</v>
          </cell>
          <cell r="BA222">
            <v>607509</v>
          </cell>
          <cell r="BB222">
            <v>842150.01</v>
          </cell>
          <cell r="BC222">
            <v>2615655</v>
          </cell>
          <cell r="BD222">
            <v>1301673.5</v>
          </cell>
          <cell r="BE222">
            <v>653820.5</v>
          </cell>
          <cell r="BF222">
            <v>613881</v>
          </cell>
          <cell r="BG222">
            <v>789135.3</v>
          </cell>
          <cell r="BH222">
            <v>97230</v>
          </cell>
          <cell r="BI222">
            <v>244823.8</v>
          </cell>
          <cell r="BJ222">
            <v>1288072.42</v>
          </cell>
          <cell r="BK222">
            <v>971227.6</v>
          </cell>
          <cell r="BL222">
            <v>2558583.5</v>
          </cell>
          <cell r="BM222">
            <v>273885</v>
          </cell>
          <cell r="BN222">
            <v>528528</v>
          </cell>
          <cell r="BO222">
            <v>1164056.48</v>
          </cell>
          <cell r="BP222">
            <v>412360.77</v>
          </cell>
          <cell r="BQ222">
            <v>568953</v>
          </cell>
          <cell r="BR222">
            <v>10031114</v>
          </cell>
          <cell r="BS222">
            <v>668960</v>
          </cell>
          <cell r="BT222">
            <v>1347490</v>
          </cell>
          <cell r="BU222">
            <v>829646</v>
          </cell>
          <cell r="BV222">
            <v>376950</v>
          </cell>
          <cell r="BW222">
            <v>546003.75</v>
          </cell>
          <cell r="BX222">
            <v>3339119.25</v>
          </cell>
          <cell r="BY222">
            <v>208301</v>
          </cell>
          <cell r="BZ222">
            <v>974450</v>
          </cell>
          <cell r="CA222">
            <v>1284800</v>
          </cell>
          <cell r="CB222">
            <v>92890</v>
          </cell>
          <cell r="CC222">
            <v>1563443.7</v>
          </cell>
          <cell r="CD222">
            <v>335920</v>
          </cell>
          <cell r="CE222">
            <v>2561683</v>
          </cell>
          <cell r="CF222">
            <v>674990</v>
          </cell>
          <cell r="CG222">
            <v>115000</v>
          </cell>
          <cell r="CH222">
            <v>0</v>
          </cell>
          <cell r="CI222">
            <v>175895</v>
          </cell>
          <cell r="CJ222">
            <v>2043173.1</v>
          </cell>
          <cell r="CK222">
            <v>695405</v>
          </cell>
          <cell r="CL222">
            <v>84590</v>
          </cell>
        </row>
        <row r="223">
          <cell r="A223">
            <v>1206170101.105</v>
          </cell>
          <cell r="B223" t="str">
            <v xml:space="preserve">ครุภัณฑ์การเกษตร-Interface </v>
          </cell>
          <cell r="C223">
            <v>1538425</v>
          </cell>
          <cell r="D223">
            <v>888052</v>
          </cell>
          <cell r="E223">
            <v>179900</v>
          </cell>
          <cell r="F223">
            <v>14300</v>
          </cell>
          <cell r="G223">
            <v>21510</v>
          </cell>
          <cell r="H223">
            <v>52650</v>
          </cell>
          <cell r="I223">
            <v>134190</v>
          </cell>
          <cell r="J223">
            <v>139337</v>
          </cell>
          <cell r="K223">
            <v>5800</v>
          </cell>
          <cell r="L223">
            <v>277459.74</v>
          </cell>
          <cell r="M223">
            <v>377077</v>
          </cell>
          <cell r="N223">
            <v>0</v>
          </cell>
          <cell r="O223">
            <v>598690</v>
          </cell>
          <cell r="P223">
            <v>222190</v>
          </cell>
          <cell r="Q223">
            <v>6950</v>
          </cell>
          <cell r="R223">
            <v>39940</v>
          </cell>
          <cell r="S223">
            <v>89880</v>
          </cell>
          <cell r="T223">
            <v>329022</v>
          </cell>
          <cell r="U223">
            <v>535928.24</v>
          </cell>
          <cell r="V223">
            <v>0</v>
          </cell>
          <cell r="W223">
            <v>767870</v>
          </cell>
          <cell r="X223">
            <v>416380</v>
          </cell>
          <cell r="Y223">
            <v>242000</v>
          </cell>
          <cell r="Z223">
            <v>40000</v>
          </cell>
          <cell r="AA223">
            <v>170850</v>
          </cell>
          <cell r="AB223">
            <v>140000</v>
          </cell>
          <cell r="AC223">
            <v>968600</v>
          </cell>
          <cell r="AD223">
            <v>208534.3</v>
          </cell>
          <cell r="AE223">
            <v>865347</v>
          </cell>
          <cell r="AF223">
            <v>510825</v>
          </cell>
          <cell r="AG223">
            <v>261000</v>
          </cell>
          <cell r="AH223">
            <v>278875</v>
          </cell>
          <cell r="AI223">
            <v>305100</v>
          </cell>
          <cell r="AJ223">
            <v>15600</v>
          </cell>
          <cell r="AK223">
            <v>301419.2</v>
          </cell>
          <cell r="AL223">
            <v>0</v>
          </cell>
          <cell r="AM223">
            <v>301260</v>
          </cell>
          <cell r="AN223">
            <v>386100</v>
          </cell>
          <cell r="AO223">
            <v>67100</v>
          </cell>
          <cell r="AP223">
            <v>363180</v>
          </cell>
          <cell r="AQ223">
            <v>0</v>
          </cell>
          <cell r="AR223">
            <v>1319191</v>
          </cell>
          <cell r="AS223">
            <v>71500</v>
          </cell>
          <cell r="AT223">
            <v>28800</v>
          </cell>
          <cell r="AU223">
            <v>258500</v>
          </cell>
          <cell r="AV223">
            <v>417798.03</v>
          </cell>
          <cell r="AW223">
            <v>398120</v>
          </cell>
          <cell r="AX223">
            <v>0</v>
          </cell>
          <cell r="AY223">
            <v>298945.28999999998</v>
          </cell>
          <cell r="AZ223">
            <v>297840</v>
          </cell>
          <cell r="BA223">
            <v>238853.34</v>
          </cell>
          <cell r="BB223">
            <v>537888</v>
          </cell>
          <cell r="BC223">
            <v>67920</v>
          </cell>
          <cell r="BD223">
            <v>339050</v>
          </cell>
          <cell r="BE223">
            <v>44588.6</v>
          </cell>
          <cell r="BF223">
            <v>316592.8</v>
          </cell>
          <cell r="BG223">
            <v>391687</v>
          </cell>
          <cell r="BH223">
            <v>58300</v>
          </cell>
          <cell r="BI223">
            <v>26550</v>
          </cell>
          <cell r="BJ223">
            <v>20000</v>
          </cell>
          <cell r="BK223">
            <v>99500</v>
          </cell>
          <cell r="BL223">
            <v>950764.4</v>
          </cell>
          <cell r="BM223">
            <v>0</v>
          </cell>
          <cell r="BN223">
            <v>320203</v>
          </cell>
          <cell r="BO223">
            <v>88550.06</v>
          </cell>
          <cell r="BP223">
            <v>1038589</v>
          </cell>
          <cell r="BQ223">
            <v>79650</v>
          </cell>
          <cell r="BR223">
            <v>6581535.5300000003</v>
          </cell>
          <cell r="BS223">
            <v>9450</v>
          </cell>
          <cell r="BT223">
            <v>257431</v>
          </cell>
          <cell r="BU223">
            <v>579966</v>
          </cell>
          <cell r="BV223">
            <v>0</v>
          </cell>
          <cell r="BW223">
            <v>157664</v>
          </cell>
          <cell r="BX223">
            <v>16799</v>
          </cell>
          <cell r="BY223">
            <v>81243.600000000006</v>
          </cell>
          <cell r="BZ223">
            <v>19500</v>
          </cell>
          <cell r="CA223">
            <v>21400</v>
          </cell>
          <cell r="CB223">
            <v>28900</v>
          </cell>
          <cell r="CC223">
            <v>0</v>
          </cell>
          <cell r="CD223">
            <v>0</v>
          </cell>
          <cell r="CE223">
            <v>15033</v>
          </cell>
          <cell r="CF223">
            <v>17120</v>
          </cell>
          <cell r="CG223">
            <v>40000</v>
          </cell>
          <cell r="CH223">
            <v>78070</v>
          </cell>
          <cell r="CI223">
            <v>39860</v>
          </cell>
          <cell r="CJ223">
            <v>0</v>
          </cell>
          <cell r="CK223">
            <v>8500</v>
          </cell>
          <cell r="CL223">
            <v>0</v>
          </cell>
        </row>
        <row r="224">
          <cell r="A224">
            <v>1206170101.1059999</v>
          </cell>
          <cell r="B224" t="str">
            <v xml:space="preserve">ครุภัณฑ์ก่อสร้าง-Interface </v>
          </cell>
          <cell r="C224">
            <v>348465</v>
          </cell>
          <cell r="D224">
            <v>10680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25890</v>
          </cell>
          <cell r="N224">
            <v>0</v>
          </cell>
          <cell r="O224">
            <v>140000</v>
          </cell>
          <cell r="P224">
            <v>5990</v>
          </cell>
          <cell r="Q224">
            <v>30923</v>
          </cell>
          <cell r="R224">
            <v>24900</v>
          </cell>
          <cell r="S224">
            <v>0</v>
          </cell>
          <cell r="T224">
            <v>11200</v>
          </cell>
          <cell r="U224">
            <v>0</v>
          </cell>
          <cell r="V224">
            <v>0</v>
          </cell>
          <cell r="W224">
            <v>0</v>
          </cell>
          <cell r="X224">
            <v>103393</v>
          </cell>
          <cell r="Y224">
            <v>0</v>
          </cell>
          <cell r="Z224">
            <v>28000</v>
          </cell>
          <cell r="AA224">
            <v>9280</v>
          </cell>
          <cell r="AB224">
            <v>0</v>
          </cell>
          <cell r="AC224">
            <v>439048.5</v>
          </cell>
          <cell r="AD224">
            <v>107400</v>
          </cell>
          <cell r="AE224">
            <v>24075</v>
          </cell>
          <cell r="AF224">
            <v>2416450</v>
          </cell>
          <cell r="AG224">
            <v>0</v>
          </cell>
          <cell r="AH224">
            <v>18690</v>
          </cell>
          <cell r="AI224">
            <v>0</v>
          </cell>
          <cell r="AJ224">
            <v>80832</v>
          </cell>
          <cell r="AK224">
            <v>77264</v>
          </cell>
          <cell r="AL224">
            <v>424680</v>
          </cell>
          <cell r="AM224">
            <v>48164</v>
          </cell>
          <cell r="AN224">
            <v>0</v>
          </cell>
          <cell r="AO224">
            <v>0</v>
          </cell>
          <cell r="AP224">
            <v>23230</v>
          </cell>
          <cell r="AQ224">
            <v>0</v>
          </cell>
          <cell r="AR224">
            <v>2362549</v>
          </cell>
          <cell r="AS224">
            <v>0</v>
          </cell>
          <cell r="AT224">
            <v>26200</v>
          </cell>
          <cell r="AU224">
            <v>82135</v>
          </cell>
          <cell r="AV224">
            <v>13450</v>
          </cell>
          <cell r="AW224">
            <v>55000</v>
          </cell>
          <cell r="AX224">
            <v>13500</v>
          </cell>
          <cell r="AY224">
            <v>0</v>
          </cell>
          <cell r="AZ224">
            <v>0</v>
          </cell>
          <cell r="BA224">
            <v>1256972.5</v>
          </cell>
          <cell r="BB224">
            <v>217300</v>
          </cell>
          <cell r="BC224">
            <v>0</v>
          </cell>
          <cell r="BD224">
            <v>22955</v>
          </cell>
          <cell r="BE224">
            <v>0</v>
          </cell>
          <cell r="BF224">
            <v>0</v>
          </cell>
          <cell r="BG224">
            <v>270729</v>
          </cell>
          <cell r="BH224">
            <v>131725</v>
          </cell>
          <cell r="BI224">
            <v>40507.300000000003</v>
          </cell>
          <cell r="BJ224">
            <v>225400</v>
          </cell>
          <cell r="BK224">
            <v>53330</v>
          </cell>
          <cell r="BL224">
            <v>0</v>
          </cell>
          <cell r="BM224">
            <v>127560</v>
          </cell>
          <cell r="BN224">
            <v>15952</v>
          </cell>
          <cell r="BO224">
            <v>0</v>
          </cell>
          <cell r="BP224">
            <v>0</v>
          </cell>
          <cell r="BQ224">
            <v>75040</v>
          </cell>
          <cell r="BR224">
            <v>10200</v>
          </cell>
          <cell r="BS224">
            <v>0</v>
          </cell>
          <cell r="BT224">
            <v>409998.47</v>
          </cell>
          <cell r="BU224">
            <v>115520</v>
          </cell>
          <cell r="BV224">
            <v>0</v>
          </cell>
          <cell r="BW224">
            <v>31464</v>
          </cell>
          <cell r="BX224">
            <v>29478.5</v>
          </cell>
          <cell r="BY224">
            <v>0</v>
          </cell>
          <cell r="BZ224">
            <v>15108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28890</v>
          </cell>
          <cell r="CF224">
            <v>57890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479895</v>
          </cell>
        </row>
        <row r="225">
          <cell r="A225">
            <v>1206170101.1070001</v>
          </cell>
          <cell r="B225" t="str">
            <v xml:space="preserve">ครุภัณฑ์วิทยาศาสตร์และการแพทย์-Interface  </v>
          </cell>
          <cell r="C225">
            <v>250864705.81999999</v>
          </cell>
          <cell r="D225">
            <v>12609895</v>
          </cell>
          <cell r="E225">
            <v>15343995</v>
          </cell>
          <cell r="F225">
            <v>13959052</v>
          </cell>
          <cell r="G225">
            <v>4366890</v>
          </cell>
          <cell r="H225">
            <v>18719893.739999998</v>
          </cell>
          <cell r="I225">
            <v>23821612.5</v>
          </cell>
          <cell r="J225">
            <v>43951499.990000002</v>
          </cell>
          <cell r="K225">
            <v>225500</v>
          </cell>
          <cell r="L225">
            <v>11055254.65</v>
          </cell>
          <cell r="M225">
            <v>49222551.259999998</v>
          </cell>
          <cell r="N225">
            <v>2338300</v>
          </cell>
          <cell r="O225">
            <v>201902785.25999999</v>
          </cell>
          <cell r="P225">
            <v>29966227.02</v>
          </cell>
          <cell r="Q225">
            <v>16952350</v>
          </cell>
          <cell r="R225">
            <v>64215006</v>
          </cell>
          <cell r="S225">
            <v>21355419.600000001</v>
          </cell>
          <cell r="T225">
            <v>23337010.32</v>
          </cell>
          <cell r="U225">
            <v>13730309.189999999</v>
          </cell>
          <cell r="V225">
            <v>7647465.7599999998</v>
          </cell>
          <cell r="W225">
            <v>365964432.56</v>
          </cell>
          <cell r="X225">
            <v>9369003.5</v>
          </cell>
          <cell r="Y225">
            <v>25739969.25</v>
          </cell>
          <cell r="Z225">
            <v>14997762</v>
          </cell>
          <cell r="AA225">
            <v>6631937.2000000002</v>
          </cell>
          <cell r="AB225">
            <v>10636120</v>
          </cell>
          <cell r="AC225">
            <v>20268190</v>
          </cell>
          <cell r="AD225">
            <v>76993136.560000002</v>
          </cell>
          <cell r="AE225">
            <v>23415330.170000002</v>
          </cell>
          <cell r="AF225">
            <v>12541022.449999999</v>
          </cell>
          <cell r="AG225">
            <v>15439466.880000001</v>
          </cell>
          <cell r="AH225">
            <v>39196426.939999998</v>
          </cell>
          <cell r="AI225">
            <v>14038773.75</v>
          </cell>
          <cell r="AJ225">
            <v>12946031.220000001</v>
          </cell>
          <cell r="AK225">
            <v>605495238.03999996</v>
          </cell>
          <cell r="AL225">
            <v>32382662.629999999</v>
          </cell>
          <cell r="AM225">
            <v>16836253.5</v>
          </cell>
          <cell r="AN225">
            <v>42186828.789999999</v>
          </cell>
          <cell r="AO225">
            <v>56228932.950000003</v>
          </cell>
          <cell r="AP225">
            <v>21123687.66</v>
          </cell>
          <cell r="AQ225">
            <v>13318495</v>
          </cell>
          <cell r="AR225">
            <v>120944977.25</v>
          </cell>
          <cell r="AS225">
            <v>18305633.5</v>
          </cell>
          <cell r="AT225">
            <v>49988165.109999999</v>
          </cell>
          <cell r="AU225">
            <v>40973603</v>
          </cell>
          <cell r="AV225">
            <v>15001655.85</v>
          </cell>
          <cell r="AW225">
            <v>17498910.170000002</v>
          </cell>
          <cell r="AX225">
            <v>25561858.559999999</v>
          </cell>
          <cell r="AY225">
            <v>24104444.879999999</v>
          </cell>
          <cell r="AZ225">
            <v>15606372</v>
          </cell>
          <cell r="BA225">
            <v>163548398.12</v>
          </cell>
          <cell r="BB225">
            <v>33470624.469999999</v>
          </cell>
          <cell r="BC225">
            <v>251268789.62</v>
          </cell>
          <cell r="BD225">
            <v>55633867.740000002</v>
          </cell>
          <cell r="BE225">
            <v>6075435</v>
          </cell>
          <cell r="BF225">
            <v>7430716.7000000002</v>
          </cell>
          <cell r="BG225">
            <v>218099196.56999999</v>
          </cell>
          <cell r="BH225">
            <v>9941917.8100000005</v>
          </cell>
          <cell r="BI225">
            <v>7040770.0099999998</v>
          </cell>
          <cell r="BJ225">
            <v>7639974.5999999996</v>
          </cell>
          <cell r="BK225">
            <v>10873200.01</v>
          </cell>
          <cell r="BL225">
            <v>195608837.25999999</v>
          </cell>
          <cell r="BM225">
            <v>37496350.009999998</v>
          </cell>
          <cell r="BN225">
            <v>25074531.010000002</v>
          </cell>
          <cell r="BO225">
            <v>63464643.009999998</v>
          </cell>
          <cell r="BP225">
            <v>22822519.010000002</v>
          </cell>
          <cell r="BQ225">
            <v>18522547.010000002</v>
          </cell>
          <cell r="BR225">
            <v>1311621003.3800001</v>
          </cell>
          <cell r="BS225">
            <v>23954559.66</v>
          </cell>
          <cell r="BT225">
            <v>24703210</v>
          </cell>
          <cell r="BU225">
            <v>119363359.84999999</v>
          </cell>
          <cell r="BV225">
            <v>6195518.5599999996</v>
          </cell>
          <cell r="BW225">
            <v>14320512.92</v>
          </cell>
          <cell r="BX225">
            <v>55832287.369999997</v>
          </cell>
          <cell r="BY225">
            <v>9421838.6400000006</v>
          </cell>
          <cell r="BZ225">
            <v>11327265.619999999</v>
          </cell>
          <cell r="CA225">
            <v>20796074.059999999</v>
          </cell>
          <cell r="CB225">
            <v>27463609.16</v>
          </cell>
          <cell r="CC225">
            <v>69200545.900000006</v>
          </cell>
          <cell r="CD225">
            <v>30793877.329999998</v>
          </cell>
          <cell r="CE225">
            <v>33793224.920000002</v>
          </cell>
          <cell r="CF225">
            <v>13668933.23</v>
          </cell>
          <cell r="CG225">
            <v>9067949.0600000005</v>
          </cell>
          <cell r="CH225">
            <v>16092015.699999999</v>
          </cell>
          <cell r="CI225">
            <v>5790775</v>
          </cell>
          <cell r="CJ225">
            <v>82870284</v>
          </cell>
          <cell r="CK225">
            <v>15934749</v>
          </cell>
          <cell r="CL225">
            <v>5452648.9800000004</v>
          </cell>
        </row>
        <row r="226">
          <cell r="A226">
            <v>1206170101.108</v>
          </cell>
          <cell r="B226" t="str">
            <v>ครุภัณฑ์คอมพิวเตอร์-Interface</v>
          </cell>
          <cell r="C226">
            <v>13070322</v>
          </cell>
          <cell r="D226">
            <v>1055700</v>
          </cell>
          <cell r="E226">
            <v>995350</v>
          </cell>
          <cell r="F226">
            <v>537635</v>
          </cell>
          <cell r="G226">
            <v>1339970</v>
          </cell>
          <cell r="H226">
            <v>1494715</v>
          </cell>
          <cell r="I226">
            <v>284070</v>
          </cell>
          <cell r="J226">
            <v>3558871</v>
          </cell>
          <cell r="K226">
            <v>21000</v>
          </cell>
          <cell r="L226">
            <v>1984975</v>
          </cell>
          <cell r="M226">
            <v>4311268</v>
          </cell>
          <cell r="N226">
            <v>71360</v>
          </cell>
          <cell r="O226">
            <v>6300989.46</v>
          </cell>
          <cell r="P226">
            <v>6451472.4199999999</v>
          </cell>
          <cell r="Q226">
            <v>1477225</v>
          </cell>
          <cell r="R226">
            <v>4255078.5</v>
          </cell>
          <cell r="S226">
            <v>2651458</v>
          </cell>
          <cell r="T226">
            <v>2644204</v>
          </cell>
          <cell r="U226">
            <v>3243130.47</v>
          </cell>
          <cell r="V226">
            <v>1045740.5</v>
          </cell>
          <cell r="W226">
            <v>41971382.359999999</v>
          </cell>
          <cell r="X226">
            <v>2028895.5</v>
          </cell>
          <cell r="Y226">
            <v>5128189.01</v>
          </cell>
          <cell r="Z226">
            <v>2868311</v>
          </cell>
          <cell r="AA226">
            <v>1326623</v>
          </cell>
          <cell r="AB226">
            <v>1097388</v>
          </cell>
          <cell r="AC226">
            <v>2747778</v>
          </cell>
          <cell r="AD226">
            <v>4254889</v>
          </cell>
          <cell r="AE226">
            <v>3523680.75</v>
          </cell>
          <cell r="AF226">
            <v>3154932.5</v>
          </cell>
          <cell r="AG226">
            <v>1718839</v>
          </cell>
          <cell r="AH226">
            <v>4010316</v>
          </cell>
          <cell r="AI226">
            <v>3109558</v>
          </cell>
          <cell r="AJ226">
            <v>1723860</v>
          </cell>
          <cell r="AK226">
            <v>26094546.879999999</v>
          </cell>
          <cell r="AL226">
            <v>4695332</v>
          </cell>
          <cell r="AM226">
            <v>2691269</v>
          </cell>
          <cell r="AN226">
            <v>6295177.3700000001</v>
          </cell>
          <cell r="AO226">
            <v>5113327.33</v>
          </cell>
          <cell r="AP226">
            <v>3608751</v>
          </cell>
          <cell r="AQ226">
            <v>1439845</v>
          </cell>
          <cell r="AR226">
            <v>6537643.6299999999</v>
          </cell>
          <cell r="AS226">
            <v>2621353.6</v>
          </cell>
          <cell r="AT226">
            <v>8452990.9900000002</v>
          </cell>
          <cell r="AU226">
            <v>4563881.22</v>
          </cell>
          <cell r="AV226">
            <v>1461138</v>
          </cell>
          <cell r="AW226">
            <v>1679910</v>
          </cell>
          <cell r="AX226">
            <v>1936090</v>
          </cell>
          <cell r="AY226">
            <v>1682807</v>
          </cell>
          <cell r="AZ226">
            <v>1264033</v>
          </cell>
          <cell r="BA226">
            <v>15767224.5</v>
          </cell>
          <cell r="BB226">
            <v>4300660</v>
          </cell>
          <cell r="BC226">
            <v>12830335.560000001</v>
          </cell>
          <cell r="BD226">
            <v>3802914</v>
          </cell>
          <cell r="BE226">
            <v>2301173</v>
          </cell>
          <cell r="BF226">
            <v>1792213.46</v>
          </cell>
          <cell r="BG226">
            <v>13096654.59</v>
          </cell>
          <cell r="BH226">
            <v>3536928</v>
          </cell>
          <cell r="BI226">
            <v>1268887.8</v>
          </cell>
          <cell r="BJ226">
            <v>2068750.44</v>
          </cell>
          <cell r="BK226">
            <v>1638900</v>
          </cell>
          <cell r="BL226">
            <v>9461257.3800000008</v>
          </cell>
          <cell r="BM226">
            <v>4583095</v>
          </cell>
          <cell r="BN226">
            <v>3714496</v>
          </cell>
          <cell r="BO226">
            <v>7272221</v>
          </cell>
          <cell r="BP226">
            <v>2121849</v>
          </cell>
          <cell r="BQ226">
            <v>3928520</v>
          </cell>
          <cell r="BR226">
            <v>77547265.920000002</v>
          </cell>
          <cell r="BS226">
            <v>4105145.6</v>
          </cell>
          <cell r="BT226">
            <v>1774515</v>
          </cell>
          <cell r="BU226">
            <v>6469838.2000000002</v>
          </cell>
          <cell r="BV226">
            <v>1644711.89</v>
          </cell>
          <cell r="BW226">
            <v>3485899</v>
          </cell>
          <cell r="BX226">
            <v>9346394</v>
          </cell>
          <cell r="BY226">
            <v>2173798</v>
          </cell>
          <cell r="BZ226">
            <v>4001835</v>
          </cell>
          <cell r="CA226">
            <v>3404454.55</v>
          </cell>
          <cell r="CB226">
            <v>4394430</v>
          </cell>
          <cell r="CC226">
            <v>4940891</v>
          </cell>
          <cell r="CD226">
            <v>3493610</v>
          </cell>
          <cell r="CE226">
            <v>5850940</v>
          </cell>
          <cell r="CF226">
            <v>1557157</v>
          </cell>
          <cell r="CG226">
            <v>1704445</v>
          </cell>
          <cell r="CH226">
            <v>1769741</v>
          </cell>
          <cell r="CI226">
            <v>931714</v>
          </cell>
          <cell r="CJ226">
            <v>7786591</v>
          </cell>
          <cell r="CK226">
            <v>1249050</v>
          </cell>
          <cell r="CL226">
            <v>967900</v>
          </cell>
        </row>
        <row r="227">
          <cell r="A227">
            <v>1206170101.109</v>
          </cell>
          <cell r="B227" t="str">
            <v xml:space="preserve">ครุภัณฑ์งานบ้านงานครัว-Interface </v>
          </cell>
          <cell r="C227">
            <v>8402939.0199999996</v>
          </cell>
          <cell r="D227">
            <v>629400</v>
          </cell>
          <cell r="E227">
            <v>1242010</v>
          </cell>
          <cell r="F227">
            <v>745946.85</v>
          </cell>
          <cell r="G227">
            <v>1145410</v>
          </cell>
          <cell r="H227">
            <v>748137.05</v>
          </cell>
          <cell r="I227">
            <v>682870</v>
          </cell>
          <cell r="J227">
            <v>1672254.02</v>
          </cell>
          <cell r="K227">
            <v>65900</v>
          </cell>
          <cell r="L227">
            <v>611342.76</v>
          </cell>
          <cell r="M227">
            <v>3504770</v>
          </cell>
          <cell r="N227">
            <v>15000</v>
          </cell>
          <cell r="O227">
            <v>5806687</v>
          </cell>
          <cell r="P227">
            <v>3286064.8</v>
          </cell>
          <cell r="Q227">
            <v>1096757</v>
          </cell>
          <cell r="R227">
            <v>2455606.2999999998</v>
          </cell>
          <cell r="S227">
            <v>2297115.7999999998</v>
          </cell>
          <cell r="T227">
            <v>1376590</v>
          </cell>
          <cell r="U227">
            <v>1729052.44</v>
          </cell>
          <cell r="V227">
            <v>1528476.33</v>
          </cell>
          <cell r="W227">
            <v>11242036.199999999</v>
          </cell>
          <cell r="X227">
            <v>761170</v>
          </cell>
          <cell r="Y227">
            <v>1015750</v>
          </cell>
          <cell r="Z227">
            <v>2040266.63</v>
          </cell>
          <cell r="AA227">
            <v>176400</v>
          </cell>
          <cell r="AB227">
            <v>1481690</v>
          </cell>
          <cell r="AC227">
            <v>1535148</v>
          </cell>
          <cell r="AD227">
            <v>7252358.0099999998</v>
          </cell>
          <cell r="AE227">
            <v>1369960</v>
          </cell>
          <cell r="AF227">
            <v>713280</v>
          </cell>
          <cell r="AG227">
            <v>2056760</v>
          </cell>
          <cell r="AH227">
            <v>2738028</v>
          </cell>
          <cell r="AI227">
            <v>1116605</v>
          </cell>
          <cell r="AJ227">
            <v>1693895</v>
          </cell>
          <cell r="AK227">
            <v>7268806.0300000003</v>
          </cell>
          <cell r="AL227">
            <v>1917996</v>
          </cell>
          <cell r="AM227">
            <v>358643.5</v>
          </cell>
          <cell r="AN227">
            <v>5713325.1299999999</v>
          </cell>
          <cell r="AO227">
            <v>5203781.8499999996</v>
          </cell>
          <cell r="AP227">
            <v>2409357.63</v>
          </cell>
          <cell r="AQ227">
            <v>1034794</v>
          </cell>
          <cell r="AR227">
            <v>7407453</v>
          </cell>
          <cell r="AS227">
            <v>669415</v>
          </cell>
          <cell r="AT227">
            <v>4928298.5</v>
          </cell>
          <cell r="AU227">
            <v>3366509</v>
          </cell>
          <cell r="AV227">
            <v>1252526.95</v>
          </cell>
          <cell r="AW227">
            <v>753326.6</v>
          </cell>
          <cell r="AX227">
            <v>1238342</v>
          </cell>
          <cell r="AY227">
            <v>1552450</v>
          </cell>
          <cell r="AZ227">
            <v>2567749</v>
          </cell>
          <cell r="BA227">
            <v>3345144.96</v>
          </cell>
          <cell r="BB227">
            <v>2881032</v>
          </cell>
          <cell r="BC227">
            <v>4341130.5</v>
          </cell>
          <cell r="BD227">
            <v>2908727.86</v>
          </cell>
          <cell r="BE227">
            <v>270300.55</v>
          </cell>
          <cell r="BF227">
            <v>1227523</v>
          </cell>
          <cell r="BG227">
            <v>4678481.75</v>
          </cell>
          <cell r="BH227">
            <v>503633</v>
          </cell>
          <cell r="BI227">
            <v>296504.75</v>
          </cell>
          <cell r="BJ227">
            <v>2052700.46</v>
          </cell>
          <cell r="BK227">
            <v>712355</v>
          </cell>
          <cell r="BL227">
            <v>5426451</v>
          </cell>
          <cell r="BM227">
            <v>5371620</v>
          </cell>
          <cell r="BN227">
            <v>1933102.5</v>
          </cell>
          <cell r="BO227">
            <v>4613081</v>
          </cell>
          <cell r="BP227">
            <v>1308339</v>
          </cell>
          <cell r="BQ227">
            <v>974520</v>
          </cell>
          <cell r="BR227">
            <v>21767166.16</v>
          </cell>
          <cell r="BS227">
            <v>2708896</v>
          </cell>
          <cell r="BT227">
            <v>1103433.7</v>
          </cell>
          <cell r="BU227">
            <v>3425351.7</v>
          </cell>
          <cell r="BV227">
            <v>530759</v>
          </cell>
          <cell r="BW227">
            <v>742059.3</v>
          </cell>
          <cell r="BX227">
            <v>4923555</v>
          </cell>
          <cell r="BY227">
            <v>2105930</v>
          </cell>
          <cell r="BZ227">
            <v>983570</v>
          </cell>
          <cell r="CA227">
            <v>2693519</v>
          </cell>
          <cell r="CB227">
            <v>1268102.7</v>
          </cell>
          <cell r="CC227">
            <v>2367300</v>
          </cell>
          <cell r="CD227">
            <v>3356290.25</v>
          </cell>
          <cell r="CE227">
            <v>2619727.14</v>
          </cell>
          <cell r="CF227">
            <v>651382</v>
          </cell>
          <cell r="CG227">
            <v>1265826</v>
          </cell>
          <cell r="CH227">
            <v>2261752</v>
          </cell>
          <cell r="CI227">
            <v>909085</v>
          </cell>
          <cell r="CJ227">
            <v>2044389.5</v>
          </cell>
          <cell r="CK227">
            <v>1094058.8999999999</v>
          </cell>
          <cell r="CL227">
            <v>1043670</v>
          </cell>
        </row>
        <row r="228">
          <cell r="A228">
            <v>1206170101.1099999</v>
          </cell>
          <cell r="B228" t="str">
            <v>ครุภัณฑ์อื่น-Interface</v>
          </cell>
          <cell r="C228">
            <v>1424665</v>
          </cell>
          <cell r="D228">
            <v>55000</v>
          </cell>
          <cell r="E228">
            <v>335980</v>
          </cell>
          <cell r="F228">
            <v>221757.95</v>
          </cell>
          <cell r="G228">
            <v>0</v>
          </cell>
          <cell r="H228">
            <v>81950</v>
          </cell>
          <cell r="I228">
            <v>0</v>
          </cell>
          <cell r="J228">
            <v>0</v>
          </cell>
          <cell r="K228">
            <v>0</v>
          </cell>
          <cell r="L228">
            <v>248650</v>
          </cell>
          <cell r="M228">
            <v>5350</v>
          </cell>
          <cell r="N228">
            <v>0</v>
          </cell>
          <cell r="O228">
            <v>0</v>
          </cell>
          <cell r="P228">
            <v>0</v>
          </cell>
          <cell r="Q228">
            <v>143108</v>
          </cell>
          <cell r="R228">
            <v>0</v>
          </cell>
          <cell r="S228">
            <v>99232.5</v>
          </cell>
          <cell r="T228">
            <v>647630.38</v>
          </cell>
          <cell r="U228">
            <v>20800</v>
          </cell>
          <cell r="V228">
            <v>66700</v>
          </cell>
          <cell r="W228">
            <v>4053849.03</v>
          </cell>
          <cell r="X228">
            <v>17525</v>
          </cell>
          <cell r="Y228">
            <v>780515</v>
          </cell>
          <cell r="Z228">
            <v>5000</v>
          </cell>
          <cell r="AA228">
            <v>0</v>
          </cell>
          <cell r="AB228">
            <v>142802</v>
          </cell>
          <cell r="AC228">
            <v>159700</v>
          </cell>
          <cell r="AD228">
            <v>36760</v>
          </cell>
          <cell r="AE228">
            <v>158400</v>
          </cell>
          <cell r="AF228">
            <v>0</v>
          </cell>
          <cell r="AG228">
            <v>136300</v>
          </cell>
          <cell r="AH228">
            <v>0</v>
          </cell>
          <cell r="AI228">
            <v>0</v>
          </cell>
          <cell r="AJ228">
            <v>0</v>
          </cell>
          <cell r="AK228">
            <v>3101228</v>
          </cell>
          <cell r="AL228">
            <v>67400</v>
          </cell>
          <cell r="AM228">
            <v>38200</v>
          </cell>
          <cell r="AN228">
            <v>310875</v>
          </cell>
          <cell r="AO228">
            <v>109775.99</v>
          </cell>
          <cell r="AP228">
            <v>352256</v>
          </cell>
          <cell r="AQ228">
            <v>67660</v>
          </cell>
          <cell r="AR228">
            <v>41000</v>
          </cell>
          <cell r="AS228">
            <v>0</v>
          </cell>
          <cell r="AT228">
            <v>1000987</v>
          </cell>
          <cell r="AU228">
            <v>55320</v>
          </cell>
          <cell r="AV228">
            <v>126250</v>
          </cell>
          <cell r="AW228">
            <v>0</v>
          </cell>
          <cell r="AX228">
            <v>0</v>
          </cell>
          <cell r="AY228">
            <v>0</v>
          </cell>
          <cell r="AZ228">
            <v>132170</v>
          </cell>
          <cell r="BA228">
            <v>1183259</v>
          </cell>
          <cell r="BB228">
            <v>128000</v>
          </cell>
          <cell r="BC228">
            <v>604027</v>
          </cell>
          <cell r="BD228">
            <v>195470</v>
          </cell>
          <cell r="BE228">
            <v>0</v>
          </cell>
          <cell r="BF228">
            <v>168959</v>
          </cell>
          <cell r="BG228">
            <v>358800</v>
          </cell>
          <cell r="BH228">
            <v>113078</v>
          </cell>
          <cell r="BI228">
            <v>0</v>
          </cell>
          <cell r="BJ228">
            <v>0</v>
          </cell>
          <cell r="BK228">
            <v>0</v>
          </cell>
          <cell r="BL228">
            <v>622455</v>
          </cell>
          <cell r="BM228">
            <v>0</v>
          </cell>
          <cell r="BN228">
            <v>0</v>
          </cell>
          <cell r="BO228">
            <v>158500</v>
          </cell>
          <cell r="BP228">
            <v>55100</v>
          </cell>
          <cell r="BQ228">
            <v>156871.14000000001</v>
          </cell>
          <cell r="BR228">
            <v>5335523.5</v>
          </cell>
          <cell r="BS228">
            <v>0</v>
          </cell>
          <cell r="BT228">
            <v>28000</v>
          </cell>
          <cell r="BU228">
            <v>63500</v>
          </cell>
          <cell r="BV228">
            <v>2300428.7400000002</v>
          </cell>
          <cell r="BW228">
            <v>0</v>
          </cell>
          <cell r="BX228">
            <v>120920</v>
          </cell>
          <cell r="BY228">
            <v>293790</v>
          </cell>
          <cell r="BZ228">
            <v>168586</v>
          </cell>
          <cell r="CA228">
            <v>238099</v>
          </cell>
          <cell r="CB228">
            <v>490110</v>
          </cell>
          <cell r="CC228">
            <v>375745</v>
          </cell>
          <cell r="CD228">
            <v>515935.25</v>
          </cell>
          <cell r="CE228">
            <v>556523</v>
          </cell>
          <cell r="CF228">
            <v>804165</v>
          </cell>
          <cell r="CG228">
            <v>112500</v>
          </cell>
          <cell r="CH228">
            <v>0</v>
          </cell>
          <cell r="CI228">
            <v>0</v>
          </cell>
          <cell r="CJ228">
            <v>4450640.34</v>
          </cell>
          <cell r="CK228">
            <v>56300</v>
          </cell>
          <cell r="CL228">
            <v>0</v>
          </cell>
        </row>
        <row r="229">
          <cell r="A229">
            <v>1206170102.1010001</v>
          </cell>
          <cell r="B229" t="str">
            <v>ค่าเสื่อมราคาสะสมครุภัณฑ์สำนักงาน-Interface</v>
          </cell>
          <cell r="C229">
            <v>-16034716.07</v>
          </cell>
          <cell r="D229">
            <v>-1513231.78</v>
          </cell>
          <cell r="E229">
            <v>-1112885.48</v>
          </cell>
          <cell r="F229">
            <v>-451729.91</v>
          </cell>
          <cell r="G229">
            <v>-1314253.4099999999</v>
          </cell>
          <cell r="H229">
            <v>-1516572.62</v>
          </cell>
          <cell r="I229">
            <v>-174538.66</v>
          </cell>
          <cell r="J229">
            <v>-7575466.1299999999</v>
          </cell>
          <cell r="K229">
            <v>-472.22</v>
          </cell>
          <cell r="L229">
            <v>-1679744.77</v>
          </cell>
          <cell r="M229">
            <v>-4302053.1399999997</v>
          </cell>
          <cell r="N229">
            <v>-98619.27</v>
          </cell>
          <cell r="O229">
            <v>-6958520.5800000001</v>
          </cell>
          <cell r="P229">
            <v>-5351652.62</v>
          </cell>
          <cell r="Q229">
            <v>-2167779.4</v>
          </cell>
          <cell r="R229">
            <v>-5669075.8099999996</v>
          </cell>
          <cell r="S229">
            <v>-1789593.35</v>
          </cell>
          <cell r="T229">
            <v>-4117209.78</v>
          </cell>
          <cell r="U229">
            <v>-2841371.98</v>
          </cell>
          <cell r="V229">
            <v>-1276847.55</v>
          </cell>
          <cell r="W229">
            <v>-12991996.17</v>
          </cell>
          <cell r="X229">
            <v>-1969197.54</v>
          </cell>
          <cell r="Y229">
            <v>-3695397.08</v>
          </cell>
          <cell r="Z229">
            <v>-1915812.57</v>
          </cell>
          <cell r="AA229">
            <v>-630288.19999999995</v>
          </cell>
          <cell r="AB229">
            <v>-721762.95</v>
          </cell>
          <cell r="AC229">
            <v>-3169837.6</v>
          </cell>
          <cell r="AD229">
            <v>-6561147.2699999996</v>
          </cell>
          <cell r="AE229">
            <v>-3447358.83</v>
          </cell>
          <cell r="AF229">
            <v>-1318982.46</v>
          </cell>
          <cell r="AG229">
            <v>-1894895.21</v>
          </cell>
          <cell r="AH229">
            <v>-4892574.66</v>
          </cell>
          <cell r="AI229">
            <v>-1624796.9</v>
          </cell>
          <cell r="AJ229">
            <v>-1348308.58</v>
          </cell>
          <cell r="AK229">
            <v>-18608594.760000002</v>
          </cell>
          <cell r="AL229">
            <v>-4164332.12</v>
          </cell>
          <cell r="AM229">
            <v>-2517852.92</v>
          </cell>
          <cell r="AN229">
            <v>-9502004.5800000001</v>
          </cell>
          <cell r="AO229">
            <v>-4666646.76</v>
          </cell>
          <cell r="AP229">
            <v>-5380191.0999999996</v>
          </cell>
          <cell r="AQ229">
            <v>-1138046.6299999999</v>
          </cell>
          <cell r="AR229">
            <v>-28754654.149999999</v>
          </cell>
          <cell r="AS229">
            <v>-2994915.26</v>
          </cell>
          <cell r="AT229">
            <v>-8892815.5199999996</v>
          </cell>
          <cell r="AU229">
            <v>-11079889.220000001</v>
          </cell>
          <cell r="AV229">
            <v>-2642224.7999999998</v>
          </cell>
          <cell r="AW229">
            <v>-2024625.84</v>
          </cell>
          <cell r="AX229">
            <v>-4557525.0999999996</v>
          </cell>
          <cell r="AY229">
            <v>-2819451.83</v>
          </cell>
          <cell r="AZ229">
            <v>-2301060.31</v>
          </cell>
          <cell r="BA229">
            <v>-9202625.0299999993</v>
          </cell>
          <cell r="BB229">
            <v>-6900815.0899999999</v>
          </cell>
          <cell r="BC229">
            <v>-7429827.7699999996</v>
          </cell>
          <cell r="BD229">
            <v>-9382209.4000000004</v>
          </cell>
          <cell r="BE229">
            <v>-1360295.12</v>
          </cell>
          <cell r="BF229">
            <v>-1903321.6</v>
          </cell>
          <cell r="BG229">
            <v>-23725651.010000002</v>
          </cell>
          <cell r="BH229">
            <v>-1572354.05</v>
          </cell>
          <cell r="BI229">
            <v>-1623561.25</v>
          </cell>
          <cell r="BJ229">
            <v>-2627427.52</v>
          </cell>
          <cell r="BK229">
            <v>-1785524.48</v>
          </cell>
          <cell r="BL229">
            <v>-9887004.5899999999</v>
          </cell>
          <cell r="BM229">
            <v>-5697210.5800000001</v>
          </cell>
          <cell r="BN229">
            <v>-4148516.21</v>
          </cell>
          <cell r="BO229">
            <v>-10411567.85</v>
          </cell>
          <cell r="BP229">
            <v>-4438707.25</v>
          </cell>
          <cell r="BQ229">
            <v>-4549650.28</v>
          </cell>
          <cell r="BR229">
            <v>-59685061.979999997</v>
          </cell>
          <cell r="BS229">
            <v>-5542960.5300000003</v>
          </cell>
          <cell r="BT229">
            <v>-2498139</v>
          </cell>
          <cell r="BU229">
            <v>-4910559.1900000004</v>
          </cell>
          <cell r="BV229">
            <v>-1935694.04</v>
          </cell>
          <cell r="BW229">
            <v>-2368327.33</v>
          </cell>
          <cell r="BX229">
            <v>-12756025.84</v>
          </cell>
          <cell r="BY229">
            <v>-1154437.8799999999</v>
          </cell>
          <cell r="BZ229">
            <v>-2475952.2400000002</v>
          </cell>
          <cell r="CA229">
            <v>-4904960.42</v>
          </cell>
          <cell r="CB229">
            <v>-7912710.0700000003</v>
          </cell>
          <cell r="CC229">
            <v>-5991137.1399999997</v>
          </cell>
          <cell r="CD229">
            <v>-3518409.82</v>
          </cell>
          <cell r="CE229">
            <v>-4655372.34</v>
          </cell>
          <cell r="CF229">
            <v>-1387970.37</v>
          </cell>
          <cell r="CG229">
            <v>-2268371.5499999998</v>
          </cell>
          <cell r="CH229">
            <v>-1457929.72</v>
          </cell>
          <cell r="CI229">
            <v>-595851.63</v>
          </cell>
          <cell r="CJ229">
            <v>-4879678.5599999996</v>
          </cell>
          <cell r="CK229">
            <v>-775997.96</v>
          </cell>
          <cell r="CL229">
            <v>-536727.06000000006</v>
          </cell>
        </row>
        <row r="230">
          <cell r="A230">
            <v>1206170102.102</v>
          </cell>
          <cell r="B230" t="str">
            <v>ค่าเสื่อมราคาสะสมครุภัณฑ์ยานพาหนะและขนส่ง-Interface</v>
          </cell>
          <cell r="C230">
            <v>-12910488.689999999</v>
          </cell>
          <cell r="D230">
            <v>-8642471.9000000004</v>
          </cell>
          <cell r="E230">
            <v>-3241997</v>
          </cell>
          <cell r="F230">
            <v>-540339.76</v>
          </cell>
          <cell r="G230">
            <v>-3024997</v>
          </cell>
          <cell r="H230">
            <v>-3664693.7</v>
          </cell>
          <cell r="I230">
            <v>-5389486.8499999996</v>
          </cell>
          <cell r="J230">
            <v>-1080057.25</v>
          </cell>
          <cell r="K230">
            <v>0</v>
          </cell>
          <cell r="L230">
            <v>-2061917.16</v>
          </cell>
          <cell r="M230">
            <v>-1600012.28</v>
          </cell>
          <cell r="N230">
            <v>0</v>
          </cell>
          <cell r="O230">
            <v>-8245713.1200000001</v>
          </cell>
          <cell r="P230">
            <v>-9243321</v>
          </cell>
          <cell r="Q230">
            <v>-3547237.3</v>
          </cell>
          <cell r="R230">
            <v>-5951438.8799999999</v>
          </cell>
          <cell r="S230">
            <v>-6974421</v>
          </cell>
          <cell r="T230">
            <v>-6231034.5199999996</v>
          </cell>
          <cell r="U230">
            <v>-1791916</v>
          </cell>
          <cell r="V230">
            <v>-648999</v>
          </cell>
          <cell r="W230">
            <v>-18552856.52</v>
          </cell>
          <cell r="X230">
            <v>-56607</v>
          </cell>
          <cell r="Y230">
            <v>-8745145.2300000004</v>
          </cell>
          <cell r="Z230">
            <v>-6286793.04</v>
          </cell>
          <cell r="AA230">
            <v>-3666971.83</v>
          </cell>
          <cell r="AB230">
            <v>-2877060.73</v>
          </cell>
          <cell r="AC230">
            <v>-10835257.66</v>
          </cell>
          <cell r="AD230">
            <v>-7159950</v>
          </cell>
          <cell r="AE230">
            <v>-7282871.6699999999</v>
          </cell>
          <cell r="AF230">
            <v>-3858845</v>
          </cell>
          <cell r="AG230">
            <v>-3749998</v>
          </cell>
          <cell r="AH230">
            <v>-6936094</v>
          </cell>
          <cell r="AI230">
            <v>-1189999</v>
          </cell>
          <cell r="AJ230">
            <v>0</v>
          </cell>
          <cell r="AK230">
            <v>-16325980.41</v>
          </cell>
          <cell r="AL230">
            <v>-9352942.9399999995</v>
          </cell>
          <cell r="AM230">
            <v>-3915130.34</v>
          </cell>
          <cell r="AN230">
            <v>-9305489.4299999997</v>
          </cell>
          <cell r="AO230">
            <v>-1458165.66</v>
          </cell>
          <cell r="AP230">
            <v>-5821697.6299999999</v>
          </cell>
          <cell r="AQ230">
            <v>-3892346.99</v>
          </cell>
          <cell r="AR230">
            <v>-19409584.030000001</v>
          </cell>
          <cell r="AS230">
            <v>-5536633.1900000004</v>
          </cell>
          <cell r="AT230">
            <v>-5605346.4699999997</v>
          </cell>
          <cell r="AU230">
            <v>-6788973</v>
          </cell>
          <cell r="AV230">
            <v>-3574782.62</v>
          </cell>
          <cell r="AW230">
            <v>-299763.68</v>
          </cell>
          <cell r="AX230">
            <v>-2332829.33</v>
          </cell>
          <cell r="AY230">
            <v>-2709148.92</v>
          </cell>
          <cell r="AZ230">
            <v>-3875386.73</v>
          </cell>
          <cell r="BA230">
            <v>-21169130.379999999</v>
          </cell>
          <cell r="BB230">
            <v>-10561062.199999999</v>
          </cell>
          <cell r="BC230">
            <v>-8139763.0800000001</v>
          </cell>
          <cell r="BD230">
            <v>-6053717.46</v>
          </cell>
          <cell r="BE230">
            <v>0</v>
          </cell>
          <cell r="BF230">
            <v>-1457209.09</v>
          </cell>
          <cell r="BG230">
            <v>-9657865.0099999998</v>
          </cell>
          <cell r="BH230">
            <v>-4382379.21</v>
          </cell>
          <cell r="BI230">
            <v>-3247079.95</v>
          </cell>
          <cell r="BJ230">
            <v>0</v>
          </cell>
          <cell r="BK230">
            <v>0</v>
          </cell>
          <cell r="BL230">
            <v>-7785752.8300000001</v>
          </cell>
          <cell r="BM230">
            <v>-6597690.6200000001</v>
          </cell>
          <cell r="BN230">
            <v>-1494450</v>
          </cell>
          <cell r="BO230">
            <v>-6508092</v>
          </cell>
          <cell r="BP230">
            <v>-4009132.33</v>
          </cell>
          <cell r="BQ230">
            <v>-3192248</v>
          </cell>
          <cell r="BR230">
            <v>-43603956.700000003</v>
          </cell>
          <cell r="BS230">
            <v>-2200922</v>
          </cell>
          <cell r="BT230">
            <v>-7249995</v>
          </cell>
          <cell r="BU230">
            <v>-7117126.4900000002</v>
          </cell>
          <cell r="BV230">
            <v>-1139372.51</v>
          </cell>
          <cell r="BW230">
            <v>-5202197.04</v>
          </cell>
          <cell r="BX230">
            <v>-6288579.3099999996</v>
          </cell>
          <cell r="BY230">
            <v>-1189997</v>
          </cell>
          <cell r="BZ230">
            <v>-5038882.95</v>
          </cell>
          <cell r="CA230">
            <v>-3363568.14</v>
          </cell>
          <cell r="CB230">
            <v>-4815182.67</v>
          </cell>
          <cell r="CC230">
            <v>-9617461</v>
          </cell>
          <cell r="CD230">
            <v>-6995968.9900000002</v>
          </cell>
          <cell r="CE230">
            <v>-3542992.73</v>
          </cell>
          <cell r="CF230">
            <v>-1006365.67</v>
          </cell>
          <cell r="CG230">
            <v>-3759996</v>
          </cell>
          <cell r="CH230">
            <v>-4738996.99</v>
          </cell>
          <cell r="CI230">
            <v>-3719.88</v>
          </cell>
          <cell r="CJ230">
            <v>-8793703.1099999994</v>
          </cell>
          <cell r="CK230">
            <v>-2722797</v>
          </cell>
          <cell r="CL230">
            <v>-30625</v>
          </cell>
        </row>
        <row r="231">
          <cell r="A231">
            <v>1206170102.1029999</v>
          </cell>
          <cell r="B231" t="str">
            <v>ค่าเสื่อมราคาสะสมครุภัณฑ์ไฟฟ้าและวิทยุ-Interface</v>
          </cell>
          <cell r="C231">
            <v>-6015185.3600000003</v>
          </cell>
          <cell r="D231">
            <v>-333508.58</v>
          </cell>
          <cell r="E231">
            <v>-92718.03</v>
          </cell>
          <cell r="F231">
            <v>-1270568.72</v>
          </cell>
          <cell r="G231">
            <v>-1432758.3</v>
          </cell>
          <cell r="H231">
            <v>-702884.05</v>
          </cell>
          <cell r="I231">
            <v>0</v>
          </cell>
          <cell r="J231">
            <v>-456974.96</v>
          </cell>
          <cell r="K231">
            <v>0</v>
          </cell>
          <cell r="L231">
            <v>-134056.28</v>
          </cell>
          <cell r="M231">
            <v>-2556487.61</v>
          </cell>
          <cell r="N231">
            <v>0</v>
          </cell>
          <cell r="O231">
            <v>-1179832.24</v>
          </cell>
          <cell r="P231">
            <v>-680604.9</v>
          </cell>
          <cell r="Q231">
            <v>-178116.55</v>
          </cell>
          <cell r="R231">
            <v>-3781479.88</v>
          </cell>
          <cell r="S231">
            <v>-3171746.71</v>
          </cell>
          <cell r="T231">
            <v>-1274686.1399999999</v>
          </cell>
          <cell r="U231">
            <v>-1147444.3999999999</v>
          </cell>
          <cell r="V231">
            <v>0</v>
          </cell>
          <cell r="W231">
            <v>-3748265.21</v>
          </cell>
          <cell r="X231">
            <v>-480301.33</v>
          </cell>
          <cell r="Y231">
            <v>-1137845.76</v>
          </cell>
          <cell r="Z231">
            <v>-191999.22</v>
          </cell>
          <cell r="AA231">
            <v>-103270.99</v>
          </cell>
          <cell r="AB231">
            <v>-78642</v>
          </cell>
          <cell r="AC231">
            <v>-3370043.4</v>
          </cell>
          <cell r="AD231">
            <v>-345262</v>
          </cell>
          <cell r="AE231">
            <v>-3090249.51</v>
          </cell>
          <cell r="AF231">
            <v>-448482.01</v>
          </cell>
          <cell r="AG231">
            <v>-263872.38</v>
          </cell>
          <cell r="AH231">
            <v>-403681.96</v>
          </cell>
          <cell r="AI231">
            <v>-372572.53</v>
          </cell>
          <cell r="AJ231">
            <v>-130462.53</v>
          </cell>
          <cell r="AK231">
            <v>-5330876.05</v>
          </cell>
          <cell r="AL231">
            <v>-3323571.27</v>
          </cell>
          <cell r="AM231">
            <v>-893247.71</v>
          </cell>
          <cell r="AN231">
            <v>-1823613.66</v>
          </cell>
          <cell r="AO231">
            <v>-1820309.22</v>
          </cell>
          <cell r="AP231">
            <v>-1556037.5</v>
          </cell>
          <cell r="AQ231">
            <v>-960287</v>
          </cell>
          <cell r="AR231">
            <v>-2480222.0499999998</v>
          </cell>
          <cell r="AS231">
            <v>-270901.40000000002</v>
          </cell>
          <cell r="AT231">
            <v>-1174728.82</v>
          </cell>
          <cell r="AU231">
            <v>-2787529.79</v>
          </cell>
          <cell r="AV231">
            <v>-1567675.54</v>
          </cell>
          <cell r="AW231">
            <v>-1156591.2</v>
          </cell>
          <cell r="AX231">
            <v>-325107.89</v>
          </cell>
          <cell r="AY231">
            <v>-1803933.67</v>
          </cell>
          <cell r="AZ231">
            <v>-265770.92</v>
          </cell>
          <cell r="BA231">
            <v>-2059126.08</v>
          </cell>
          <cell r="BB231">
            <v>-3543807.93</v>
          </cell>
          <cell r="BC231">
            <v>-72289.55</v>
          </cell>
          <cell r="BD231">
            <v>-1126299.8899999999</v>
          </cell>
          <cell r="BE231">
            <v>-380086.59</v>
          </cell>
          <cell r="BF231">
            <v>-425172.47</v>
          </cell>
          <cell r="BG231">
            <v>-2959699.77</v>
          </cell>
          <cell r="BH231">
            <v>-145562.1</v>
          </cell>
          <cell r="BI231">
            <v>-293586.15000000002</v>
          </cell>
          <cell r="BJ231">
            <v>-234356.6</v>
          </cell>
          <cell r="BK231">
            <v>-12000.05</v>
          </cell>
          <cell r="BL231">
            <v>-789019.67</v>
          </cell>
          <cell r="BM231">
            <v>-834215.66</v>
          </cell>
          <cell r="BN231">
            <v>-890913.36</v>
          </cell>
          <cell r="BO231">
            <v>-1684286.66</v>
          </cell>
          <cell r="BP231">
            <v>-1236970.28</v>
          </cell>
          <cell r="BQ231">
            <v>-466778.01</v>
          </cell>
          <cell r="BR231">
            <v>-10963540.68</v>
          </cell>
          <cell r="BS231">
            <v>-1149829</v>
          </cell>
          <cell r="BT231">
            <v>-431788.67</v>
          </cell>
          <cell r="BU231">
            <v>-974668.08</v>
          </cell>
          <cell r="BV231">
            <v>-224613.99</v>
          </cell>
          <cell r="BW231">
            <v>-193922.69</v>
          </cell>
          <cell r="BX231">
            <v>-1767300.26</v>
          </cell>
          <cell r="BY231">
            <v>-564977.23</v>
          </cell>
          <cell r="BZ231">
            <v>-393623.35</v>
          </cell>
          <cell r="CA231">
            <v>-1832917.66</v>
          </cell>
          <cell r="CB231">
            <v>-2821931.78</v>
          </cell>
          <cell r="CC231">
            <v>-703793.68</v>
          </cell>
          <cell r="CD231">
            <v>-852043</v>
          </cell>
          <cell r="CE231">
            <v>-404939.38</v>
          </cell>
          <cell r="CF231">
            <v>-912298.99</v>
          </cell>
          <cell r="CG231">
            <v>-366926.18</v>
          </cell>
          <cell r="CH231">
            <v>-778600.38</v>
          </cell>
          <cell r="CI231">
            <v>-57666.39</v>
          </cell>
          <cell r="CJ231">
            <v>-844943.51</v>
          </cell>
          <cell r="CK231">
            <v>-67074.2</v>
          </cell>
          <cell r="CL231">
            <v>-104299.01</v>
          </cell>
        </row>
        <row r="232">
          <cell r="A232">
            <v>1206170102.1040001</v>
          </cell>
          <cell r="B232" t="str">
            <v>ค่าเสื่อมราคาสะสมครุภัณฑ์โฆษณาและเผยแพร่-Interface</v>
          </cell>
          <cell r="C232">
            <v>-2893258.59</v>
          </cell>
          <cell r="D232">
            <v>-244024.36</v>
          </cell>
          <cell r="E232">
            <v>-411198.09</v>
          </cell>
          <cell r="F232">
            <v>-87838.59</v>
          </cell>
          <cell r="G232">
            <v>-170966.78</v>
          </cell>
          <cell r="H232">
            <v>-349238.26</v>
          </cell>
          <cell r="I232">
            <v>-58087.34</v>
          </cell>
          <cell r="J232">
            <v>-232509.35</v>
          </cell>
          <cell r="K232">
            <v>0</v>
          </cell>
          <cell r="L232">
            <v>-417531.9</v>
          </cell>
          <cell r="M232">
            <v>-796975.02</v>
          </cell>
          <cell r="N232">
            <v>-5667.32</v>
          </cell>
          <cell r="O232">
            <v>-767539.91</v>
          </cell>
          <cell r="P232">
            <v>-275553.37</v>
          </cell>
          <cell r="Q232">
            <v>-341775.74</v>
          </cell>
          <cell r="R232">
            <v>-920275.6</v>
          </cell>
          <cell r="S232">
            <v>-693927.33</v>
          </cell>
          <cell r="T232">
            <v>-372395.63</v>
          </cell>
          <cell r="U232">
            <v>-426593.55</v>
          </cell>
          <cell r="V232">
            <v>-150411.20000000001</v>
          </cell>
          <cell r="W232">
            <v>-2023479.22</v>
          </cell>
          <cell r="X232">
            <v>-138638</v>
          </cell>
          <cell r="Y232">
            <v>-605279.91</v>
          </cell>
          <cell r="Z232">
            <v>-322467.48</v>
          </cell>
          <cell r="AA232">
            <v>-27611.26</v>
          </cell>
          <cell r="AB232">
            <v>-189377.17</v>
          </cell>
          <cell r="AC232">
            <v>-269856.40000000002</v>
          </cell>
          <cell r="AD232">
            <v>-811376.17</v>
          </cell>
          <cell r="AE232">
            <v>-93396</v>
          </cell>
          <cell r="AF232">
            <v>-353621.38</v>
          </cell>
          <cell r="AG232">
            <v>-126834.96</v>
          </cell>
          <cell r="AH232">
            <v>-286109.39</v>
          </cell>
          <cell r="AI232">
            <v>-21215.119999999999</v>
          </cell>
          <cell r="AJ232">
            <v>-45219.18</v>
          </cell>
          <cell r="AK232">
            <v>-3107187.44</v>
          </cell>
          <cell r="AL232">
            <v>-1012654.28</v>
          </cell>
          <cell r="AM232">
            <v>-417192.98</v>
          </cell>
          <cell r="AN232">
            <v>-1078034</v>
          </cell>
          <cell r="AO232">
            <v>-1402029.77</v>
          </cell>
          <cell r="AP232">
            <v>-636358.37</v>
          </cell>
          <cell r="AQ232">
            <v>-489537.12</v>
          </cell>
          <cell r="AR232">
            <v>-1923853.61</v>
          </cell>
          <cell r="AS232">
            <v>-555656.84</v>
          </cell>
          <cell r="AT232">
            <v>-1257305.6200000001</v>
          </cell>
          <cell r="AU232">
            <v>-434428.99</v>
          </cell>
          <cell r="AV232">
            <v>-457605.78</v>
          </cell>
          <cell r="AW232">
            <v>-255893.71</v>
          </cell>
          <cell r="AX232">
            <v>-411589.96</v>
          </cell>
          <cell r="AY232">
            <v>-77073.820000000007</v>
          </cell>
          <cell r="AZ232">
            <v>-425397.28</v>
          </cell>
          <cell r="BA232">
            <v>-530953.97</v>
          </cell>
          <cell r="BB232">
            <v>-742638.85</v>
          </cell>
          <cell r="BC232">
            <v>-1809666.46</v>
          </cell>
          <cell r="BD232">
            <v>-1105739.8</v>
          </cell>
          <cell r="BE232">
            <v>-445252.21</v>
          </cell>
          <cell r="BF232">
            <v>-479891.8</v>
          </cell>
          <cell r="BG232">
            <v>-689335.22</v>
          </cell>
          <cell r="BH232">
            <v>-85274.61</v>
          </cell>
          <cell r="BI232">
            <v>-106565.24</v>
          </cell>
          <cell r="BJ232">
            <v>-858524.67</v>
          </cell>
          <cell r="BK232">
            <v>-597490.22</v>
          </cell>
          <cell r="BL232">
            <v>-1530617.75</v>
          </cell>
          <cell r="BM232">
            <v>-263084.67</v>
          </cell>
          <cell r="BN232">
            <v>-433780.04</v>
          </cell>
          <cell r="BO232">
            <v>-1090353.22</v>
          </cell>
          <cell r="BP232">
            <v>-392192.12</v>
          </cell>
          <cell r="BQ232">
            <v>-420971.7</v>
          </cell>
          <cell r="BR232">
            <v>-8701939.1999999993</v>
          </cell>
          <cell r="BS232">
            <v>-558309.67000000004</v>
          </cell>
          <cell r="BT232">
            <v>-1185645.67</v>
          </cell>
          <cell r="BU232">
            <v>-593781.14</v>
          </cell>
          <cell r="BV232">
            <v>-332111.28000000003</v>
          </cell>
          <cell r="BW232">
            <v>-523690.43</v>
          </cell>
          <cell r="BX232">
            <v>-2460531.2799999998</v>
          </cell>
          <cell r="BY232">
            <v>-197140.87</v>
          </cell>
          <cell r="BZ232">
            <v>-943837.46</v>
          </cell>
          <cell r="CA232">
            <v>-1221002.78</v>
          </cell>
          <cell r="CB232">
            <v>-92885</v>
          </cell>
          <cell r="CC232">
            <v>-1542870.1</v>
          </cell>
          <cell r="CD232">
            <v>-310662.34999999998</v>
          </cell>
          <cell r="CE232">
            <v>-2413549.1800000002</v>
          </cell>
          <cell r="CF232">
            <v>-462012.5</v>
          </cell>
          <cell r="CG232">
            <v>-114997</v>
          </cell>
          <cell r="CH232">
            <v>0</v>
          </cell>
          <cell r="CI232">
            <v>-91683.16</v>
          </cell>
          <cell r="CJ232">
            <v>-1018471.35</v>
          </cell>
          <cell r="CK232">
            <v>-497130.2</v>
          </cell>
          <cell r="CL232">
            <v>-21663.99</v>
          </cell>
        </row>
        <row r="233">
          <cell r="A233">
            <v>1206170102.105</v>
          </cell>
          <cell r="B233" t="str">
            <v>ค่าเสื่อมราคาสะสมครุภัณฑ์การเกษตร-Interface</v>
          </cell>
          <cell r="C233">
            <v>-1082731.5900000001</v>
          </cell>
          <cell r="D233">
            <v>-477411.61</v>
          </cell>
          <cell r="E233">
            <v>-108262.78</v>
          </cell>
          <cell r="F233">
            <v>-13077.62</v>
          </cell>
          <cell r="G233">
            <v>-13404.67</v>
          </cell>
          <cell r="H233">
            <v>-16950.91</v>
          </cell>
          <cell r="I233">
            <v>-51624.69</v>
          </cell>
          <cell r="J233">
            <v>-107358.78</v>
          </cell>
          <cell r="K233">
            <v>-241.67</v>
          </cell>
          <cell r="L233">
            <v>-105571</v>
          </cell>
          <cell r="M233">
            <v>-363554.36</v>
          </cell>
          <cell r="N233">
            <v>0</v>
          </cell>
          <cell r="O233">
            <v>-296809.82</v>
          </cell>
          <cell r="P233">
            <v>-212325.08</v>
          </cell>
          <cell r="Q233">
            <v>-4826.42</v>
          </cell>
          <cell r="R233">
            <v>-39935</v>
          </cell>
          <cell r="S233">
            <v>-22470</v>
          </cell>
          <cell r="T233">
            <v>-270667.84999999998</v>
          </cell>
          <cell r="U233">
            <v>-481270.65</v>
          </cell>
          <cell r="V233">
            <v>0</v>
          </cell>
          <cell r="W233">
            <v>-222553.92</v>
          </cell>
          <cell r="X233">
            <v>-349185.34</v>
          </cell>
          <cell r="Y233">
            <v>-241993</v>
          </cell>
          <cell r="Z233">
            <v>-38332.339999999997</v>
          </cell>
          <cell r="AA233">
            <v>-133967.32999999999</v>
          </cell>
          <cell r="AB233">
            <v>-135621.93</v>
          </cell>
          <cell r="AC233">
            <v>-932921.66</v>
          </cell>
          <cell r="AD233">
            <v>-163529.29999999999</v>
          </cell>
          <cell r="AE233">
            <v>-717413.33</v>
          </cell>
          <cell r="AF233">
            <v>-490250.8</v>
          </cell>
          <cell r="AG233">
            <v>-243705.35</v>
          </cell>
          <cell r="AH233">
            <v>-217825.34</v>
          </cell>
          <cell r="AI233">
            <v>-224742.67</v>
          </cell>
          <cell r="AJ233">
            <v>-15598</v>
          </cell>
          <cell r="AK233">
            <v>-291781.64</v>
          </cell>
          <cell r="AL233">
            <v>0</v>
          </cell>
          <cell r="AM233">
            <v>-287899</v>
          </cell>
          <cell r="AN233">
            <v>-324254.64</v>
          </cell>
          <cell r="AO233">
            <v>-64330.33</v>
          </cell>
          <cell r="AP233">
            <v>-363159.91</v>
          </cell>
          <cell r="AQ233">
            <v>0</v>
          </cell>
          <cell r="AR233">
            <v>-927311.18</v>
          </cell>
          <cell r="AS233">
            <v>-65546.990000000005</v>
          </cell>
          <cell r="AT233">
            <v>-27565.63</v>
          </cell>
          <cell r="AU233">
            <v>-246091</v>
          </cell>
          <cell r="AV233">
            <v>-400625.86</v>
          </cell>
          <cell r="AW233">
            <v>-398112</v>
          </cell>
          <cell r="AX233">
            <v>0</v>
          </cell>
          <cell r="AY233">
            <v>-272935.12</v>
          </cell>
          <cell r="AZ233">
            <v>-263773.28999999998</v>
          </cell>
          <cell r="BA233">
            <v>-243596.33</v>
          </cell>
          <cell r="BB233">
            <v>-215041.31</v>
          </cell>
          <cell r="BC233">
            <v>-62925.74</v>
          </cell>
          <cell r="BD233">
            <v>-331910.68</v>
          </cell>
          <cell r="BE233">
            <v>-2802.85</v>
          </cell>
          <cell r="BF233">
            <v>-194023.43</v>
          </cell>
          <cell r="BG233">
            <v>-303491.75</v>
          </cell>
          <cell r="BH233">
            <v>-51042.879999999997</v>
          </cell>
          <cell r="BI233">
            <v>-21722.49</v>
          </cell>
          <cell r="BJ233">
            <v>-8638.3700000000008</v>
          </cell>
          <cell r="BK233">
            <v>-29623.1</v>
          </cell>
          <cell r="BL233">
            <v>-569305.09</v>
          </cell>
          <cell r="BM233">
            <v>0</v>
          </cell>
          <cell r="BN233">
            <v>-285830.51</v>
          </cell>
          <cell r="BO233">
            <v>-39847.54</v>
          </cell>
          <cell r="BP233">
            <v>-881491.88</v>
          </cell>
          <cell r="BQ233">
            <v>-79442.75</v>
          </cell>
          <cell r="BR233">
            <v>-5861263.7999999998</v>
          </cell>
          <cell r="BS233">
            <v>-9449</v>
          </cell>
          <cell r="BT233">
            <v>-212274.34</v>
          </cell>
          <cell r="BU233">
            <v>-382671.86</v>
          </cell>
          <cell r="BV233">
            <v>0</v>
          </cell>
          <cell r="BW233">
            <v>-157657.99</v>
          </cell>
          <cell r="BX233">
            <v>-16797</v>
          </cell>
          <cell r="BY233">
            <v>-72787.64</v>
          </cell>
          <cell r="BZ233">
            <v>-19499.03</v>
          </cell>
          <cell r="CA233">
            <v>-21398</v>
          </cell>
          <cell r="CB233">
            <v>-28897</v>
          </cell>
          <cell r="CC233">
            <v>0</v>
          </cell>
          <cell r="CD233">
            <v>0</v>
          </cell>
          <cell r="CE233">
            <v>-8289.8799999999992</v>
          </cell>
          <cell r="CF233">
            <v>0</v>
          </cell>
          <cell r="CG233">
            <v>-39996</v>
          </cell>
          <cell r="CH233">
            <v>-75393.02</v>
          </cell>
          <cell r="CI233">
            <v>-25110.38</v>
          </cell>
          <cell r="CJ233">
            <v>0</v>
          </cell>
          <cell r="CK233">
            <v>-3683.42</v>
          </cell>
          <cell r="CL233">
            <v>0</v>
          </cell>
        </row>
        <row r="234">
          <cell r="A234">
            <v>1206170102.1059999</v>
          </cell>
          <cell r="B234" t="str">
            <v>ค่าเสื่อมราคาสะสมครุภัณฑ์ก่อสร้าง-Interface</v>
          </cell>
          <cell r="C234">
            <v>-337927.05</v>
          </cell>
          <cell r="D234">
            <v>-6359.47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-25887</v>
          </cell>
          <cell r="N234">
            <v>0</v>
          </cell>
          <cell r="O234">
            <v>-4666.68</v>
          </cell>
          <cell r="P234">
            <v>-5989</v>
          </cell>
          <cell r="Q234">
            <v>-12884.6</v>
          </cell>
          <cell r="R234">
            <v>-24897</v>
          </cell>
          <cell r="S234">
            <v>0</v>
          </cell>
          <cell r="T234">
            <v>-3733.4</v>
          </cell>
          <cell r="U234">
            <v>0</v>
          </cell>
          <cell r="V234">
            <v>0</v>
          </cell>
          <cell r="W234">
            <v>0</v>
          </cell>
          <cell r="X234">
            <v>-100632.83</v>
          </cell>
          <cell r="Y234">
            <v>0</v>
          </cell>
          <cell r="Z234">
            <v>-21000.06</v>
          </cell>
          <cell r="AA234">
            <v>-9279</v>
          </cell>
          <cell r="AB234">
            <v>0</v>
          </cell>
          <cell r="AC234">
            <v>-255551.85</v>
          </cell>
          <cell r="AD234">
            <v>-97631.33</v>
          </cell>
          <cell r="AE234">
            <v>-24074</v>
          </cell>
          <cell r="AF234">
            <v>-1061221.0900000001</v>
          </cell>
          <cell r="AG234">
            <v>0</v>
          </cell>
          <cell r="AH234">
            <v>-18689</v>
          </cell>
          <cell r="AI234">
            <v>0</v>
          </cell>
          <cell r="AJ234">
            <v>-66711.33</v>
          </cell>
          <cell r="AK234">
            <v>-77260</v>
          </cell>
          <cell r="AL234">
            <v>-424676</v>
          </cell>
          <cell r="AM234">
            <v>-48161</v>
          </cell>
          <cell r="AN234">
            <v>0</v>
          </cell>
          <cell r="AO234">
            <v>0</v>
          </cell>
          <cell r="AP234">
            <v>-23228</v>
          </cell>
          <cell r="AQ234">
            <v>0</v>
          </cell>
          <cell r="AR234">
            <v>-2301340.33</v>
          </cell>
          <cell r="AS234">
            <v>0</v>
          </cell>
          <cell r="AT234">
            <v>-21754.25</v>
          </cell>
          <cell r="AU234">
            <v>-82127</v>
          </cell>
          <cell r="AV234">
            <v>-13449</v>
          </cell>
          <cell r="AW234">
            <v>-54995</v>
          </cell>
          <cell r="AX234">
            <v>-13499</v>
          </cell>
          <cell r="AY234">
            <v>0</v>
          </cell>
          <cell r="AZ234">
            <v>0</v>
          </cell>
          <cell r="BA234">
            <v>-1255206.5</v>
          </cell>
          <cell r="BB234">
            <v>-217292.99</v>
          </cell>
          <cell r="BC234">
            <v>0</v>
          </cell>
          <cell r="BD234">
            <v>-22952</v>
          </cell>
          <cell r="BE234">
            <v>0</v>
          </cell>
          <cell r="BF234">
            <v>0</v>
          </cell>
          <cell r="BG234">
            <v>-112420.58</v>
          </cell>
          <cell r="BH234">
            <v>-46731.26</v>
          </cell>
          <cell r="BI234">
            <v>-40503.300000000003</v>
          </cell>
          <cell r="BJ234">
            <v>-125443.3</v>
          </cell>
          <cell r="BK234">
            <v>-23702.36</v>
          </cell>
          <cell r="BL234">
            <v>0</v>
          </cell>
          <cell r="BM234">
            <v>-126263.3</v>
          </cell>
          <cell r="BN234">
            <v>-15949</v>
          </cell>
          <cell r="BO234">
            <v>0</v>
          </cell>
          <cell r="BP234">
            <v>0</v>
          </cell>
          <cell r="BQ234">
            <v>-70174.42</v>
          </cell>
          <cell r="BR234">
            <v>-5525</v>
          </cell>
          <cell r="BS234">
            <v>0</v>
          </cell>
          <cell r="BT234">
            <v>-13193.24</v>
          </cell>
          <cell r="BU234">
            <v>-113117.05</v>
          </cell>
          <cell r="BV234">
            <v>0</v>
          </cell>
          <cell r="BW234">
            <v>-22153.54</v>
          </cell>
          <cell r="BX234">
            <v>-29477.5</v>
          </cell>
          <cell r="BY234">
            <v>0</v>
          </cell>
          <cell r="BZ234">
            <v>-15107.05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-28890</v>
          </cell>
          <cell r="CF234">
            <v>-57889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-155865.76999999999</v>
          </cell>
        </row>
        <row r="235">
          <cell r="A235">
            <v>1206170102.1070001</v>
          </cell>
          <cell r="B235" t="str">
            <v>ค่าเสื่อมราคาสะสมครุภัณฑ์วิทยาศาสตร์และการแพทย์-Interface</v>
          </cell>
          <cell r="C235">
            <v>-190648674.09999999</v>
          </cell>
          <cell r="D235">
            <v>-6062688.1799999997</v>
          </cell>
          <cell r="E235">
            <v>-11306084.27</v>
          </cell>
          <cell r="F235">
            <v>-4163197.27</v>
          </cell>
          <cell r="G235">
            <v>-3473494.15</v>
          </cell>
          <cell r="H235">
            <v>-13098548.390000001</v>
          </cell>
          <cell r="I235">
            <v>-14856334.74</v>
          </cell>
          <cell r="J235">
            <v>-27783975.620000001</v>
          </cell>
          <cell r="K235">
            <v>-891.67</v>
          </cell>
          <cell r="L235">
            <v>-7608068.3700000001</v>
          </cell>
          <cell r="M235">
            <v>-29417490.920000002</v>
          </cell>
          <cell r="N235">
            <v>-234202.93</v>
          </cell>
          <cell r="O235">
            <v>-131924573.38</v>
          </cell>
          <cell r="P235">
            <v>-21637006.489999998</v>
          </cell>
          <cell r="Q235">
            <v>-8658952.5999999996</v>
          </cell>
          <cell r="R235">
            <v>-47690269.850000001</v>
          </cell>
          <cell r="S235">
            <v>-10408597.17</v>
          </cell>
          <cell r="T235">
            <v>-15977447.710000001</v>
          </cell>
          <cell r="U235">
            <v>-9400663.0700000003</v>
          </cell>
          <cell r="V235">
            <v>-5230562.0999999996</v>
          </cell>
          <cell r="W235">
            <v>-266886442.93000001</v>
          </cell>
          <cell r="X235">
            <v>-5308271.33</v>
          </cell>
          <cell r="Y235">
            <v>-16628591.5</v>
          </cell>
          <cell r="Z235">
            <v>-9612712.9000000004</v>
          </cell>
          <cell r="AA235">
            <v>-5004425.16</v>
          </cell>
          <cell r="AB235">
            <v>-6588190.3300000001</v>
          </cell>
          <cell r="AC235">
            <v>-12914386.27</v>
          </cell>
          <cell r="AD235">
            <v>-50892971.479999997</v>
          </cell>
          <cell r="AE235">
            <v>-14874834.359999999</v>
          </cell>
          <cell r="AF235">
            <v>-6900399.29</v>
          </cell>
          <cell r="AG235">
            <v>-10793634.380000001</v>
          </cell>
          <cell r="AH235">
            <v>-26663663.57</v>
          </cell>
          <cell r="AI235">
            <v>-7978146.96</v>
          </cell>
          <cell r="AJ235">
            <v>-5775904.2199999997</v>
          </cell>
          <cell r="AK235">
            <v>-398007229.44999999</v>
          </cell>
          <cell r="AL235">
            <v>-20873407.57</v>
          </cell>
          <cell r="AM235">
            <v>-11883695.57</v>
          </cell>
          <cell r="AN235">
            <v>-28209160.57</v>
          </cell>
          <cell r="AO235">
            <v>-40908254.43</v>
          </cell>
          <cell r="AP235">
            <v>-13919576.779999999</v>
          </cell>
          <cell r="AQ235">
            <v>-8637654.2899999991</v>
          </cell>
          <cell r="AR235">
            <v>-83902078.709999993</v>
          </cell>
          <cell r="AS235">
            <v>-10932557.5</v>
          </cell>
          <cell r="AT235">
            <v>-34451728.789999999</v>
          </cell>
          <cell r="AU235">
            <v>-27345009.98</v>
          </cell>
          <cell r="AV235">
            <v>-9140997.3100000005</v>
          </cell>
          <cell r="AW235">
            <v>-10518705.68</v>
          </cell>
          <cell r="AX235">
            <v>-17928155.620000001</v>
          </cell>
          <cell r="AY235">
            <v>-15517649.57</v>
          </cell>
          <cell r="AZ235">
            <v>-8678727.8599999994</v>
          </cell>
          <cell r="BA235">
            <v>-109221193.2</v>
          </cell>
          <cell r="BB235">
            <v>-25474155.149999999</v>
          </cell>
          <cell r="BC235">
            <v>-185158210.22</v>
          </cell>
          <cell r="BD235">
            <v>-39809865.439999998</v>
          </cell>
          <cell r="BE235">
            <v>-3707780.48</v>
          </cell>
          <cell r="BF235">
            <v>-4000313.45</v>
          </cell>
          <cell r="BG235">
            <v>-148526756.78</v>
          </cell>
          <cell r="BH235">
            <v>-6488176.8799999999</v>
          </cell>
          <cell r="BI235">
            <v>-4673867.03</v>
          </cell>
          <cell r="BJ235">
            <v>-4081096.18</v>
          </cell>
          <cell r="BK235">
            <v>-4536893.55</v>
          </cell>
          <cell r="BL235">
            <v>-133491107.34</v>
          </cell>
          <cell r="BM235">
            <v>-27804678.670000002</v>
          </cell>
          <cell r="BN235">
            <v>-18290368.239999998</v>
          </cell>
          <cell r="BO235">
            <v>-47698344.780000001</v>
          </cell>
          <cell r="BP235">
            <v>-15555618.68</v>
          </cell>
          <cell r="BQ235">
            <v>-14259035.23</v>
          </cell>
          <cell r="BR235">
            <v>-953947684.70000005</v>
          </cell>
          <cell r="BS235">
            <v>-16571268.460000001</v>
          </cell>
          <cell r="BT235">
            <v>-18557474.920000002</v>
          </cell>
          <cell r="BU235">
            <v>-92645948.680000007</v>
          </cell>
          <cell r="BV235">
            <v>-5095095.34</v>
          </cell>
          <cell r="BW235">
            <v>-9588971.7599999998</v>
          </cell>
          <cell r="BX235">
            <v>-37755773.950000003</v>
          </cell>
          <cell r="BY235">
            <v>-6664293.6100000003</v>
          </cell>
          <cell r="BZ235">
            <v>-7791222.79</v>
          </cell>
          <cell r="CA235">
            <v>-15400663.51</v>
          </cell>
          <cell r="CB235">
            <v>-17801435.41</v>
          </cell>
          <cell r="CC235">
            <v>-47088404.549999997</v>
          </cell>
          <cell r="CD235">
            <v>-20501449.789999999</v>
          </cell>
          <cell r="CE235">
            <v>-23135988.149999999</v>
          </cell>
          <cell r="CF235">
            <v>-10559388.939999999</v>
          </cell>
          <cell r="CG235">
            <v>-6547539.8499999996</v>
          </cell>
          <cell r="CH235">
            <v>-9268607.8399999999</v>
          </cell>
          <cell r="CI235">
            <v>-2550406.52</v>
          </cell>
          <cell r="CJ235">
            <v>-51789783.780000001</v>
          </cell>
          <cell r="CK235">
            <v>-7338549.9500000002</v>
          </cell>
          <cell r="CL235">
            <v>-2140678.96</v>
          </cell>
        </row>
        <row r="236">
          <cell r="A236">
            <v>1206170102.108</v>
          </cell>
          <cell r="B236" t="str">
            <v>ค่าเสื่อมราคาสะสมครุภัณฑ์คอมพิวเตอร์-Interface</v>
          </cell>
          <cell r="C236">
            <v>-10792528.560000001</v>
          </cell>
          <cell r="D236">
            <v>-884705.47</v>
          </cell>
          <cell r="E236">
            <v>-902006.67</v>
          </cell>
          <cell r="F236">
            <v>-478181.84</v>
          </cell>
          <cell r="G236">
            <v>-1250725.72</v>
          </cell>
          <cell r="H236">
            <v>-1133730.29</v>
          </cell>
          <cell r="I236">
            <v>-205180.79999999999</v>
          </cell>
          <cell r="J236">
            <v>-2147410.27</v>
          </cell>
          <cell r="K236">
            <v>-583.33000000000004</v>
          </cell>
          <cell r="L236">
            <v>-1604023.72</v>
          </cell>
          <cell r="M236">
            <v>-3579165.81</v>
          </cell>
          <cell r="N236">
            <v>-39454.14</v>
          </cell>
          <cell r="O236">
            <v>-5495397.8300000001</v>
          </cell>
          <cell r="P236">
            <v>-6163403.6200000001</v>
          </cell>
          <cell r="Q236">
            <v>-954509.2</v>
          </cell>
          <cell r="R236">
            <v>-3744715.25</v>
          </cell>
          <cell r="S236">
            <v>-1837172.55</v>
          </cell>
          <cell r="T236">
            <v>-1987947.72</v>
          </cell>
          <cell r="U236">
            <v>-2926794.69</v>
          </cell>
          <cell r="V236">
            <v>-983629.9</v>
          </cell>
          <cell r="W236">
            <v>-33070304.620000001</v>
          </cell>
          <cell r="X236">
            <v>-1854396.4</v>
          </cell>
          <cell r="Y236">
            <v>-4477587.55</v>
          </cell>
          <cell r="Z236">
            <v>-2090914.14</v>
          </cell>
          <cell r="AA236">
            <v>-1103500.32</v>
          </cell>
          <cell r="AB236">
            <v>-1087593.6499999999</v>
          </cell>
          <cell r="AC236">
            <v>-2466525.4</v>
          </cell>
          <cell r="AD236">
            <v>-3468311.06</v>
          </cell>
          <cell r="AE236">
            <v>-3266655.69</v>
          </cell>
          <cell r="AF236">
            <v>-2423795.83</v>
          </cell>
          <cell r="AG236">
            <v>-1596893.66</v>
          </cell>
          <cell r="AH236">
            <v>-3473793.76</v>
          </cell>
          <cell r="AI236">
            <v>-2671007.56</v>
          </cell>
          <cell r="AJ236">
            <v>-1326158.06</v>
          </cell>
          <cell r="AK236">
            <v>-24338842.329999998</v>
          </cell>
          <cell r="AL236">
            <v>-4485307.59</v>
          </cell>
          <cell r="AM236">
            <v>-2332614.5299999998</v>
          </cell>
          <cell r="AN236">
            <v>-5755852.7599999998</v>
          </cell>
          <cell r="AO236">
            <v>-4441459.7300000004</v>
          </cell>
          <cell r="AP236">
            <v>-3380907.88</v>
          </cell>
          <cell r="AQ236">
            <v>-1124376.23</v>
          </cell>
          <cell r="AR236">
            <v>-5833002.1299999999</v>
          </cell>
          <cell r="AS236">
            <v>-2530560.2599999998</v>
          </cell>
          <cell r="AT236">
            <v>-7157928.0099999998</v>
          </cell>
          <cell r="AU236">
            <v>-4236598.84</v>
          </cell>
          <cell r="AV236">
            <v>-1319164.76</v>
          </cell>
          <cell r="AW236">
            <v>-1613078.88</v>
          </cell>
          <cell r="AX236">
            <v>-1843577.55</v>
          </cell>
          <cell r="AY236">
            <v>-1222117.4099999999</v>
          </cell>
          <cell r="AZ236">
            <v>-1078917.5</v>
          </cell>
          <cell r="BA236">
            <v>-14520811.35</v>
          </cell>
          <cell r="BB236">
            <v>-4012386.27</v>
          </cell>
          <cell r="BC236">
            <v>-10286124.85</v>
          </cell>
          <cell r="BD236">
            <v>-3087524.69</v>
          </cell>
          <cell r="BE236">
            <v>-1980800.42</v>
          </cell>
          <cell r="BF236">
            <v>-1703134.66</v>
          </cell>
          <cell r="BG236">
            <v>-11109273.779999999</v>
          </cell>
          <cell r="BH236">
            <v>-2879556.79</v>
          </cell>
          <cell r="BI236">
            <v>-986069.87</v>
          </cell>
          <cell r="BJ236">
            <v>-1478873.72</v>
          </cell>
          <cell r="BK236">
            <v>-1042085.96</v>
          </cell>
          <cell r="BL236">
            <v>-7929721.4699999997</v>
          </cell>
          <cell r="BM236">
            <v>-4209908.1399999997</v>
          </cell>
          <cell r="BN236">
            <v>-3055573.1</v>
          </cell>
          <cell r="BO236">
            <v>-6679936.5899999999</v>
          </cell>
          <cell r="BP236">
            <v>-1894360.02</v>
          </cell>
          <cell r="BQ236">
            <v>-3147096.17</v>
          </cell>
          <cell r="BR236">
            <v>-69738851.989999995</v>
          </cell>
          <cell r="BS236">
            <v>-3858748.82</v>
          </cell>
          <cell r="BT236">
            <v>-1639635.41</v>
          </cell>
          <cell r="BU236">
            <v>-5479765.5199999996</v>
          </cell>
          <cell r="BV236">
            <v>-1484530.67</v>
          </cell>
          <cell r="BW236">
            <v>-3173377.59</v>
          </cell>
          <cell r="BX236">
            <v>-7326824.5999999996</v>
          </cell>
          <cell r="BY236">
            <v>-1954268.78</v>
          </cell>
          <cell r="BZ236">
            <v>-2799884.84</v>
          </cell>
          <cell r="CA236">
            <v>-3206812.51</v>
          </cell>
          <cell r="CB236">
            <v>-3951006.23</v>
          </cell>
          <cell r="CC236">
            <v>-3920113.78</v>
          </cell>
          <cell r="CD236">
            <v>-3137138.06</v>
          </cell>
          <cell r="CE236">
            <v>-5447505.79</v>
          </cell>
          <cell r="CF236">
            <v>-980099.66</v>
          </cell>
          <cell r="CG236">
            <v>-1555145.35</v>
          </cell>
          <cell r="CH236">
            <v>-1563614.74</v>
          </cell>
          <cell r="CI236">
            <v>-720031.85</v>
          </cell>
          <cell r="CJ236">
            <v>-6508831.3099999996</v>
          </cell>
          <cell r="CK236">
            <v>-1124164.76</v>
          </cell>
          <cell r="CL236">
            <v>-654715.88</v>
          </cell>
        </row>
        <row r="237">
          <cell r="A237">
            <v>1206170102.109</v>
          </cell>
          <cell r="B237" t="str">
            <v>ค่าเสื่อมราคาสะสมครุภัณฑ์งานบ้านงานครัว-Interface</v>
          </cell>
          <cell r="C237">
            <v>-7835031.2300000004</v>
          </cell>
          <cell r="D237">
            <v>-442340.67</v>
          </cell>
          <cell r="E237">
            <v>-1188759.6299999999</v>
          </cell>
          <cell r="F237">
            <v>-450120.78</v>
          </cell>
          <cell r="G237">
            <v>-861598.38</v>
          </cell>
          <cell r="H237">
            <v>-710290.28</v>
          </cell>
          <cell r="I237">
            <v>-507275.07</v>
          </cell>
          <cell r="J237">
            <v>-1040330.76</v>
          </cell>
          <cell r="K237">
            <v>-2216.67</v>
          </cell>
          <cell r="L237">
            <v>-575718.87</v>
          </cell>
          <cell r="M237">
            <v>-3376423.94</v>
          </cell>
          <cell r="N237">
            <v>-3489.73</v>
          </cell>
          <cell r="O237">
            <v>-4964677.49</v>
          </cell>
          <cell r="P237">
            <v>-2374467.2400000002</v>
          </cell>
          <cell r="Q237">
            <v>-852313.44</v>
          </cell>
          <cell r="R237">
            <v>-2292850.63</v>
          </cell>
          <cell r="S237">
            <v>-1528535.36</v>
          </cell>
          <cell r="T237">
            <v>-1333293.3400000001</v>
          </cell>
          <cell r="U237">
            <v>-1469908.83</v>
          </cell>
          <cell r="V237">
            <v>-1336865.83</v>
          </cell>
          <cell r="W237">
            <v>-10530078.84</v>
          </cell>
          <cell r="X237">
            <v>-572022.01</v>
          </cell>
          <cell r="Y237">
            <v>-993591.8</v>
          </cell>
          <cell r="Z237">
            <v>-1364726.39</v>
          </cell>
          <cell r="AA237">
            <v>-156312.20000000001</v>
          </cell>
          <cell r="AB237">
            <v>-1253813.05</v>
          </cell>
          <cell r="AC237">
            <v>-1154299.23</v>
          </cell>
          <cell r="AD237">
            <v>-6148249.2300000004</v>
          </cell>
          <cell r="AE237">
            <v>-1332767.78</v>
          </cell>
          <cell r="AF237">
            <v>-446161.89</v>
          </cell>
          <cell r="AG237">
            <v>-1292957.24</v>
          </cell>
          <cell r="AH237">
            <v>-2216327.41</v>
          </cell>
          <cell r="AI237">
            <v>-919094.62</v>
          </cell>
          <cell r="AJ237">
            <v>-877735.67</v>
          </cell>
          <cell r="AK237">
            <v>-6013561.3600000003</v>
          </cell>
          <cell r="AL237">
            <v>-1490985.75</v>
          </cell>
          <cell r="AM237">
            <v>-337035.45</v>
          </cell>
          <cell r="AN237">
            <v>-5557644.5099999998</v>
          </cell>
          <cell r="AO237">
            <v>-4738162.16</v>
          </cell>
          <cell r="AP237">
            <v>-2353054.4500000002</v>
          </cell>
          <cell r="AQ237">
            <v>-772340.68</v>
          </cell>
          <cell r="AR237">
            <v>-6582880.4900000002</v>
          </cell>
          <cell r="AS237">
            <v>-636048.06000000006</v>
          </cell>
          <cell r="AT237">
            <v>-4223870.22</v>
          </cell>
          <cell r="AU237">
            <v>-3271807.62</v>
          </cell>
          <cell r="AV237">
            <v>-1182962.79</v>
          </cell>
          <cell r="AW237">
            <v>-706138.6</v>
          </cell>
          <cell r="AX237">
            <v>-1223022.3</v>
          </cell>
          <cell r="AY237">
            <v>-1071423.8700000001</v>
          </cell>
          <cell r="AZ237">
            <v>-1705735.52</v>
          </cell>
          <cell r="BA237">
            <v>-3260938.77</v>
          </cell>
          <cell r="BB237">
            <v>-2398330.1</v>
          </cell>
          <cell r="BC237">
            <v>-2795121.67</v>
          </cell>
          <cell r="BD237">
            <v>-2744761.78</v>
          </cell>
          <cell r="BE237">
            <v>-233096.98</v>
          </cell>
          <cell r="BF237">
            <v>-956206.17</v>
          </cell>
          <cell r="BG237">
            <v>-3998839.12</v>
          </cell>
          <cell r="BH237">
            <v>-479130.92</v>
          </cell>
          <cell r="BI237">
            <v>-259516.18</v>
          </cell>
          <cell r="BJ237">
            <v>-2070394.7</v>
          </cell>
          <cell r="BK237">
            <v>-384746.15</v>
          </cell>
          <cell r="BL237">
            <v>-4658526.08</v>
          </cell>
          <cell r="BM237">
            <v>-4034646.22</v>
          </cell>
          <cell r="BN237">
            <v>-1328135.22</v>
          </cell>
          <cell r="BO237">
            <v>-4154950.4</v>
          </cell>
          <cell r="BP237">
            <v>-1227717.68</v>
          </cell>
          <cell r="BQ237">
            <v>-883924.06</v>
          </cell>
          <cell r="BR237">
            <v>-18080556.48</v>
          </cell>
          <cell r="BS237">
            <v>-2391283.79</v>
          </cell>
          <cell r="BT237">
            <v>-613685.56000000006</v>
          </cell>
          <cell r="BU237">
            <v>-3221639.51</v>
          </cell>
          <cell r="BV237">
            <v>-397741.04</v>
          </cell>
          <cell r="BW237">
            <v>-687464.43</v>
          </cell>
          <cell r="BX237">
            <v>-4519879.3600000003</v>
          </cell>
          <cell r="BY237">
            <v>-1864218.58</v>
          </cell>
          <cell r="BZ237">
            <v>-840589.32</v>
          </cell>
          <cell r="CA237">
            <v>-2374414.34</v>
          </cell>
          <cell r="CB237">
            <v>-1208788.42</v>
          </cell>
          <cell r="CC237">
            <v>-2262358.67</v>
          </cell>
          <cell r="CD237">
            <v>-2902387.54</v>
          </cell>
          <cell r="CE237">
            <v>-2271623.31</v>
          </cell>
          <cell r="CF237">
            <v>-540933.61</v>
          </cell>
          <cell r="CG237">
            <v>-1235000.8899999999</v>
          </cell>
          <cell r="CH237">
            <v>-1530641.2</v>
          </cell>
          <cell r="CI237">
            <v>-262572.31</v>
          </cell>
          <cell r="CJ237">
            <v>-1613244.68</v>
          </cell>
          <cell r="CK237">
            <v>-464087.18</v>
          </cell>
          <cell r="CL237">
            <v>-658795.78</v>
          </cell>
        </row>
        <row r="238">
          <cell r="A238">
            <v>1206170102.1099999</v>
          </cell>
          <cell r="B238" t="str">
            <v>ค่าเสื่อมราคาสะสมครุภัณฑ์อื่น-Interface</v>
          </cell>
          <cell r="C238">
            <v>-1406832.5</v>
          </cell>
          <cell r="D238">
            <v>-54999</v>
          </cell>
          <cell r="E238">
            <v>-333737.65999999997</v>
          </cell>
          <cell r="F238">
            <v>-111845.2</v>
          </cell>
          <cell r="G238">
            <v>0</v>
          </cell>
          <cell r="H238">
            <v>-81946</v>
          </cell>
          <cell r="I238">
            <v>0</v>
          </cell>
          <cell r="J238">
            <v>0</v>
          </cell>
          <cell r="K238">
            <v>0</v>
          </cell>
          <cell r="L238">
            <v>-259266.86</v>
          </cell>
          <cell r="M238">
            <v>-5349</v>
          </cell>
          <cell r="N238">
            <v>0</v>
          </cell>
          <cell r="O238">
            <v>0</v>
          </cell>
          <cell r="P238">
            <v>0</v>
          </cell>
          <cell r="Q238">
            <v>-143106</v>
          </cell>
          <cell r="R238">
            <v>0</v>
          </cell>
          <cell r="S238">
            <v>-38730.51</v>
          </cell>
          <cell r="T238">
            <v>-332947.88</v>
          </cell>
          <cell r="U238">
            <v>-18381.34</v>
          </cell>
          <cell r="V238">
            <v>-66696</v>
          </cell>
          <cell r="W238">
            <v>-3400113.82</v>
          </cell>
          <cell r="X238">
            <v>-8234.6299999999992</v>
          </cell>
          <cell r="Y238">
            <v>-763176.64</v>
          </cell>
          <cell r="Z238">
            <v>-2166.58</v>
          </cell>
          <cell r="AA238">
            <v>0</v>
          </cell>
          <cell r="AB238">
            <v>-112098.2</v>
          </cell>
          <cell r="AC238">
            <v>-159693</v>
          </cell>
          <cell r="AD238">
            <v>-15193</v>
          </cell>
          <cell r="AE238">
            <v>-158392</v>
          </cell>
          <cell r="AF238">
            <v>0</v>
          </cell>
          <cell r="AG238">
            <v>-94847</v>
          </cell>
          <cell r="AH238">
            <v>0</v>
          </cell>
          <cell r="AI238">
            <v>0</v>
          </cell>
          <cell r="AJ238">
            <v>0</v>
          </cell>
          <cell r="AK238">
            <v>-2850002.38</v>
          </cell>
          <cell r="AL238">
            <v>-67396</v>
          </cell>
          <cell r="AM238">
            <v>-38197</v>
          </cell>
          <cell r="AN238">
            <v>-275488</v>
          </cell>
          <cell r="AO238">
            <v>-76320.990000000005</v>
          </cell>
          <cell r="AP238">
            <v>-352237.01</v>
          </cell>
          <cell r="AQ238">
            <v>-24898.94</v>
          </cell>
          <cell r="AR238">
            <v>-40996</v>
          </cell>
          <cell r="AS238">
            <v>0</v>
          </cell>
          <cell r="AT238">
            <v>-830880.42</v>
          </cell>
          <cell r="AU238">
            <v>-53477</v>
          </cell>
          <cell r="AV238">
            <v>-126240</v>
          </cell>
          <cell r="AW238">
            <v>0</v>
          </cell>
          <cell r="AX238">
            <v>0</v>
          </cell>
          <cell r="AY238">
            <v>0</v>
          </cell>
          <cell r="AZ238">
            <v>-129753</v>
          </cell>
          <cell r="BA238">
            <v>-447248.28</v>
          </cell>
          <cell r="BB238">
            <v>-117580.43</v>
          </cell>
          <cell r="BC238">
            <v>-297578.65999999997</v>
          </cell>
          <cell r="BD238">
            <v>-190337</v>
          </cell>
          <cell r="BE238">
            <v>0</v>
          </cell>
          <cell r="BF238">
            <v>-168954</v>
          </cell>
          <cell r="BG238">
            <v>-234184.46</v>
          </cell>
          <cell r="BH238">
            <v>-113074</v>
          </cell>
          <cell r="BI238">
            <v>0</v>
          </cell>
          <cell r="BJ238">
            <v>0</v>
          </cell>
          <cell r="BK238">
            <v>0</v>
          </cell>
          <cell r="BL238">
            <v>-390485.44</v>
          </cell>
          <cell r="BM238">
            <v>0</v>
          </cell>
          <cell r="BN238">
            <v>0</v>
          </cell>
          <cell r="BO238">
            <v>-158294</v>
          </cell>
          <cell r="BP238">
            <v>-47753.33</v>
          </cell>
          <cell r="BQ238">
            <v>-81809.440000000002</v>
          </cell>
          <cell r="BR238">
            <v>-5133317.26</v>
          </cell>
          <cell r="BS238">
            <v>0</v>
          </cell>
          <cell r="BT238">
            <v>-1244.48</v>
          </cell>
          <cell r="BU238">
            <v>-63496</v>
          </cell>
          <cell r="BV238">
            <v>-550093.03</v>
          </cell>
          <cell r="BW238">
            <v>0</v>
          </cell>
          <cell r="BX238">
            <v>-109250.67</v>
          </cell>
          <cell r="BY238">
            <v>-212872.19</v>
          </cell>
          <cell r="BZ238">
            <v>-161682.98000000001</v>
          </cell>
          <cell r="CA238">
            <v>-157660.75</v>
          </cell>
          <cell r="CB238">
            <v>-267729.01</v>
          </cell>
          <cell r="CC238">
            <v>-317539</v>
          </cell>
          <cell r="CD238">
            <v>-268798.09999999998</v>
          </cell>
          <cell r="CE238">
            <v>-467661.18</v>
          </cell>
          <cell r="CF238">
            <v>-761646.92</v>
          </cell>
          <cell r="CG238">
            <v>-108496.25</v>
          </cell>
          <cell r="CH238">
            <v>0</v>
          </cell>
          <cell r="CI238">
            <v>0</v>
          </cell>
          <cell r="CJ238">
            <v>-2161941.7400000002</v>
          </cell>
          <cell r="CK238">
            <v>-6024.93</v>
          </cell>
          <cell r="CL238">
            <v>0</v>
          </cell>
        </row>
        <row r="239">
          <cell r="A239">
            <v>1206180101.1010001</v>
          </cell>
          <cell r="B239" t="str">
            <v>ครุภัณฑ์ไม่ระบุรายละเอียด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>
            <v>1206180102.1010001</v>
          </cell>
          <cell r="B240" t="str">
            <v>ค่าเสื่อมราคาสะสม - ครุภัณฑ์ไม่ระบุรายละเอียด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A241">
            <v>1209010101.1010001</v>
          </cell>
          <cell r="B241" t="str">
            <v>โปรแกรมคอมพิวเตอร์</v>
          </cell>
          <cell r="C241">
            <v>75000</v>
          </cell>
          <cell r="D241">
            <v>0</v>
          </cell>
          <cell r="E241">
            <v>0</v>
          </cell>
          <cell r="F241">
            <v>0</v>
          </cell>
          <cell r="G241">
            <v>25500</v>
          </cell>
          <cell r="H241">
            <v>72760</v>
          </cell>
          <cell r="I241">
            <v>0</v>
          </cell>
          <cell r="J241">
            <v>5000</v>
          </cell>
          <cell r="K241">
            <v>147500</v>
          </cell>
          <cell r="L241">
            <v>37200</v>
          </cell>
          <cell r="M241">
            <v>387059</v>
          </cell>
          <cell r="N241">
            <v>0</v>
          </cell>
          <cell r="O241">
            <v>0</v>
          </cell>
          <cell r="P241">
            <v>0</v>
          </cell>
          <cell r="Q241">
            <v>99000</v>
          </cell>
          <cell r="R241">
            <v>132919</v>
          </cell>
          <cell r="S241">
            <v>0</v>
          </cell>
          <cell r="T241">
            <v>0</v>
          </cell>
          <cell r="U241">
            <v>99000</v>
          </cell>
          <cell r="V241">
            <v>99000</v>
          </cell>
          <cell r="W241">
            <v>987400</v>
          </cell>
          <cell r="X241">
            <v>0</v>
          </cell>
          <cell r="Y241">
            <v>75000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11128</v>
          </cell>
          <cell r="AG241">
            <v>0</v>
          </cell>
          <cell r="AH241">
            <v>0</v>
          </cell>
          <cell r="AI241">
            <v>98050</v>
          </cell>
          <cell r="AJ241">
            <v>0</v>
          </cell>
          <cell r="AK241">
            <v>1575900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321000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2670095</v>
          </cell>
          <cell r="BD241">
            <v>257850</v>
          </cell>
          <cell r="BE241">
            <v>7000</v>
          </cell>
          <cell r="BF241">
            <v>0</v>
          </cell>
          <cell r="BG241">
            <v>0</v>
          </cell>
          <cell r="BH241">
            <v>20599</v>
          </cell>
          <cell r="BI241">
            <v>0</v>
          </cell>
          <cell r="BJ241">
            <v>0</v>
          </cell>
          <cell r="BK241">
            <v>25550</v>
          </cell>
          <cell r="BL241">
            <v>0</v>
          </cell>
          <cell r="BM241">
            <v>30000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183100</v>
          </cell>
          <cell r="BT241">
            <v>226740</v>
          </cell>
          <cell r="BU241">
            <v>246250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145200</v>
          </cell>
          <cell r="CB241">
            <v>654040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94700</v>
          </cell>
          <cell r="CH241">
            <v>8900</v>
          </cell>
          <cell r="CI241">
            <v>791195.45</v>
          </cell>
          <cell r="CJ241">
            <v>99440</v>
          </cell>
          <cell r="CK241">
            <v>0</v>
          </cell>
          <cell r="CL241">
            <v>0</v>
          </cell>
        </row>
        <row r="242">
          <cell r="A242">
            <v>1209010102.1010001</v>
          </cell>
          <cell r="B242" t="str">
            <v>พักโปรแกรมคอมพิวเตอร์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</row>
        <row r="243">
          <cell r="A243">
            <v>1209010103.1010001</v>
          </cell>
          <cell r="B243" t="str">
            <v>ค่าตัดจำหน่ายสะสม - โปรแกรมคอมพิวเตอร์</v>
          </cell>
          <cell r="C243">
            <v>-74999</v>
          </cell>
          <cell r="D243">
            <v>0</v>
          </cell>
          <cell r="E243">
            <v>0</v>
          </cell>
          <cell r="F243">
            <v>0</v>
          </cell>
          <cell r="G243">
            <v>-25499</v>
          </cell>
          <cell r="H243">
            <v>-72759</v>
          </cell>
          <cell r="I243">
            <v>0</v>
          </cell>
          <cell r="J243">
            <v>-4999</v>
          </cell>
          <cell r="K243">
            <v>-147497.04</v>
          </cell>
          <cell r="L243">
            <v>-37414.879999999997</v>
          </cell>
          <cell r="M243">
            <v>-387053</v>
          </cell>
          <cell r="N243">
            <v>0</v>
          </cell>
          <cell r="O243">
            <v>0</v>
          </cell>
          <cell r="P243">
            <v>0</v>
          </cell>
          <cell r="Q243">
            <v>-98999</v>
          </cell>
          <cell r="R243">
            <v>0</v>
          </cell>
          <cell r="S243">
            <v>0</v>
          </cell>
          <cell r="T243">
            <v>0</v>
          </cell>
          <cell r="U243">
            <v>-98999</v>
          </cell>
          <cell r="V243">
            <v>-98999</v>
          </cell>
          <cell r="W243">
            <v>-987399</v>
          </cell>
          <cell r="X243">
            <v>0</v>
          </cell>
          <cell r="Y243">
            <v>-74999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-11127</v>
          </cell>
          <cell r="AG243">
            <v>0</v>
          </cell>
          <cell r="AH243">
            <v>0</v>
          </cell>
          <cell r="AI243">
            <v>-98049</v>
          </cell>
          <cell r="AJ243">
            <v>0</v>
          </cell>
          <cell r="AK243">
            <v>-1558378.72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-320996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-2558877.2200000002</v>
          </cell>
          <cell r="BD243">
            <v>-257846</v>
          </cell>
          <cell r="BE243">
            <v>-7000</v>
          </cell>
          <cell r="BF243">
            <v>0</v>
          </cell>
          <cell r="BG243">
            <v>0</v>
          </cell>
          <cell r="BH243">
            <v>-20598</v>
          </cell>
          <cell r="BI243">
            <v>0</v>
          </cell>
          <cell r="BJ243">
            <v>0</v>
          </cell>
          <cell r="BK243">
            <v>-25548</v>
          </cell>
          <cell r="BL243">
            <v>0</v>
          </cell>
          <cell r="BM243">
            <v>-29999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-183096</v>
          </cell>
          <cell r="BT243">
            <v>-226739</v>
          </cell>
          <cell r="BU243">
            <v>-246246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-145196</v>
          </cell>
          <cell r="CB243">
            <v>-654039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-82892.570000000007</v>
          </cell>
          <cell r="CH243">
            <v>-8898</v>
          </cell>
          <cell r="CI243">
            <v>-791194.45</v>
          </cell>
          <cell r="CJ243">
            <v>-99439</v>
          </cell>
          <cell r="CK243">
            <v>0</v>
          </cell>
          <cell r="CL243">
            <v>0</v>
          </cell>
        </row>
        <row r="244">
          <cell r="A244">
            <v>1209030101.1010001</v>
          </cell>
          <cell r="B244" t="str">
            <v>โปรแกรมคอมพิวเตอร์-Interface</v>
          </cell>
          <cell r="C244">
            <v>180421.5</v>
          </cell>
          <cell r="D244">
            <v>0</v>
          </cell>
          <cell r="E244">
            <v>53500</v>
          </cell>
          <cell r="F244">
            <v>0</v>
          </cell>
          <cell r="G244">
            <v>19260</v>
          </cell>
          <cell r="H244">
            <v>0</v>
          </cell>
          <cell r="I244">
            <v>176550</v>
          </cell>
          <cell r="J244">
            <v>72500</v>
          </cell>
          <cell r="K244">
            <v>0</v>
          </cell>
          <cell r="L244">
            <v>348005</v>
          </cell>
          <cell r="M244">
            <v>198900</v>
          </cell>
          <cell r="N244">
            <v>0</v>
          </cell>
          <cell r="O244">
            <v>20000</v>
          </cell>
          <cell r="P244">
            <v>620590</v>
          </cell>
          <cell r="Q244">
            <v>0</v>
          </cell>
          <cell r="R244">
            <v>0</v>
          </cell>
          <cell r="S244">
            <v>171916.67</v>
          </cell>
          <cell r="T244">
            <v>0</v>
          </cell>
          <cell r="U244">
            <v>0</v>
          </cell>
          <cell r="V244">
            <v>0</v>
          </cell>
          <cell r="W244">
            <v>1901444.12</v>
          </cell>
          <cell r="X244">
            <v>95000</v>
          </cell>
          <cell r="Y244">
            <v>0</v>
          </cell>
          <cell r="Z244">
            <v>0</v>
          </cell>
          <cell r="AA244">
            <v>40000</v>
          </cell>
          <cell r="AB244">
            <v>0</v>
          </cell>
          <cell r="AC244">
            <v>74900</v>
          </cell>
          <cell r="AD244">
            <v>0</v>
          </cell>
          <cell r="AE244">
            <v>0</v>
          </cell>
          <cell r="AF244">
            <v>10500</v>
          </cell>
          <cell r="AG244">
            <v>40000</v>
          </cell>
          <cell r="AH244">
            <v>0</v>
          </cell>
          <cell r="AI244">
            <v>0</v>
          </cell>
          <cell r="AJ244">
            <v>30000</v>
          </cell>
          <cell r="AK244">
            <v>1300230</v>
          </cell>
          <cell r="AL244">
            <v>0</v>
          </cell>
          <cell r="AM244">
            <v>100000</v>
          </cell>
          <cell r="AN244">
            <v>314000</v>
          </cell>
          <cell r="AO244">
            <v>0</v>
          </cell>
          <cell r="AP244">
            <v>508810</v>
          </cell>
          <cell r="AQ244">
            <v>0</v>
          </cell>
          <cell r="AR244">
            <v>41705</v>
          </cell>
          <cell r="AS244">
            <v>0</v>
          </cell>
          <cell r="AT244">
            <v>0</v>
          </cell>
          <cell r="AU244">
            <v>353500</v>
          </cell>
          <cell r="AV244">
            <v>0</v>
          </cell>
          <cell r="AW244">
            <v>0</v>
          </cell>
          <cell r="AX244">
            <v>100000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228000</v>
          </cell>
          <cell r="BE244">
            <v>98440</v>
          </cell>
          <cell r="BF244">
            <v>0</v>
          </cell>
          <cell r="BG244">
            <v>2227500</v>
          </cell>
          <cell r="BH244">
            <v>0</v>
          </cell>
          <cell r="BI244">
            <v>0</v>
          </cell>
          <cell r="BJ244">
            <v>286550</v>
          </cell>
          <cell r="BK244">
            <v>5000</v>
          </cell>
          <cell r="BL244">
            <v>0</v>
          </cell>
          <cell r="BM244">
            <v>0</v>
          </cell>
          <cell r="BN244">
            <v>105500</v>
          </cell>
          <cell r="BO244">
            <v>0</v>
          </cell>
          <cell r="BP244">
            <v>99000</v>
          </cell>
          <cell r="BQ244">
            <v>0</v>
          </cell>
          <cell r="BR244">
            <v>24325000</v>
          </cell>
          <cell r="BS244">
            <v>250380</v>
          </cell>
          <cell r="BT244">
            <v>109726.63</v>
          </cell>
          <cell r="BU244">
            <v>0</v>
          </cell>
          <cell r="BV244">
            <v>0</v>
          </cell>
          <cell r="BW244">
            <v>0</v>
          </cell>
          <cell r="BX244">
            <v>128440</v>
          </cell>
          <cell r="BY244">
            <v>296441.93</v>
          </cell>
          <cell r="BZ244">
            <v>0</v>
          </cell>
          <cell r="CA244">
            <v>453722.15</v>
          </cell>
          <cell r="CB244">
            <v>372410</v>
          </cell>
          <cell r="CC244">
            <v>85000</v>
          </cell>
          <cell r="CD244">
            <v>0</v>
          </cell>
          <cell r="CE244">
            <v>268000</v>
          </cell>
          <cell r="CF244">
            <v>0</v>
          </cell>
          <cell r="CG244">
            <v>0</v>
          </cell>
          <cell r="CH244">
            <v>90187.63</v>
          </cell>
          <cell r="CI244">
            <v>0</v>
          </cell>
          <cell r="CJ244">
            <v>1833605</v>
          </cell>
          <cell r="CK244">
            <v>107000</v>
          </cell>
          <cell r="CL244">
            <v>5000</v>
          </cell>
        </row>
        <row r="245">
          <cell r="A245">
            <v>1209030101.1040001</v>
          </cell>
          <cell r="B245" t="str">
            <v xml:space="preserve">สินทรัพย์ไม่มีตัวตนอื่น-Interface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2910000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1270000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</row>
        <row r="246">
          <cell r="A246">
            <v>1209030102.1010001</v>
          </cell>
          <cell r="B246" t="str">
            <v>ค่าตัดจำหน่ายสะสมโปรแกรมคอมพิวเตอร์-Interface</v>
          </cell>
          <cell r="C246">
            <v>-180415.48</v>
          </cell>
          <cell r="D246">
            <v>0</v>
          </cell>
          <cell r="E246">
            <v>-53499</v>
          </cell>
          <cell r="F246">
            <v>0</v>
          </cell>
          <cell r="G246">
            <v>-19259</v>
          </cell>
          <cell r="H246">
            <v>0</v>
          </cell>
          <cell r="I246">
            <v>-67977.81</v>
          </cell>
          <cell r="J246">
            <v>-72498</v>
          </cell>
          <cell r="K246">
            <v>0</v>
          </cell>
          <cell r="L246">
            <v>-115493</v>
          </cell>
          <cell r="M246">
            <v>-198897</v>
          </cell>
          <cell r="N246">
            <v>0</v>
          </cell>
          <cell r="O246">
            <v>-19999</v>
          </cell>
          <cell r="P246">
            <v>-376142.55</v>
          </cell>
          <cell r="Q246">
            <v>0</v>
          </cell>
          <cell r="R246">
            <v>-81966.789999999994</v>
          </cell>
          <cell r="S246">
            <v>-171915.67</v>
          </cell>
          <cell r="T246">
            <v>0</v>
          </cell>
          <cell r="U246">
            <v>0</v>
          </cell>
          <cell r="V246">
            <v>0</v>
          </cell>
          <cell r="W246">
            <v>-990167.15</v>
          </cell>
          <cell r="X246">
            <v>-94999</v>
          </cell>
          <cell r="Y246">
            <v>0</v>
          </cell>
          <cell r="Z246">
            <v>0</v>
          </cell>
          <cell r="AA246">
            <v>-39999</v>
          </cell>
          <cell r="AB246">
            <v>0</v>
          </cell>
          <cell r="AC246">
            <v>-74898</v>
          </cell>
          <cell r="AD246">
            <v>0</v>
          </cell>
          <cell r="AE246">
            <v>0</v>
          </cell>
          <cell r="AF246">
            <v>-10498</v>
          </cell>
          <cell r="AG246">
            <v>-39999</v>
          </cell>
          <cell r="AH246">
            <v>0</v>
          </cell>
          <cell r="AI246">
            <v>0</v>
          </cell>
          <cell r="AJ246">
            <v>-29999</v>
          </cell>
          <cell r="AK246">
            <v>-1300226</v>
          </cell>
          <cell r="AL246">
            <v>0</v>
          </cell>
          <cell r="AM246">
            <v>-99999</v>
          </cell>
          <cell r="AN246">
            <v>-313210.37</v>
          </cell>
          <cell r="AO246">
            <v>0</v>
          </cell>
          <cell r="AP246">
            <v>-477840.93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-353489</v>
          </cell>
          <cell r="AV246">
            <v>0</v>
          </cell>
          <cell r="AW246">
            <v>0</v>
          </cell>
          <cell r="AX246">
            <v>-99999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-19999.990000000002</v>
          </cell>
          <cell r="BE246">
            <v>-98440</v>
          </cell>
          <cell r="BF246">
            <v>0</v>
          </cell>
          <cell r="BG246">
            <v>-1172190.8600000001</v>
          </cell>
          <cell r="BH246">
            <v>0</v>
          </cell>
          <cell r="BI246">
            <v>0</v>
          </cell>
          <cell r="BJ246">
            <v>-145158.71</v>
          </cell>
          <cell r="BK246">
            <v>-416.68</v>
          </cell>
          <cell r="BL246">
            <v>0</v>
          </cell>
          <cell r="BM246">
            <v>0</v>
          </cell>
          <cell r="BN246">
            <v>-75124.009999999995</v>
          </cell>
          <cell r="BO246">
            <v>0</v>
          </cell>
          <cell r="BP246">
            <v>-19250</v>
          </cell>
          <cell r="BQ246">
            <v>0</v>
          </cell>
          <cell r="BR246">
            <v>-20966660.91</v>
          </cell>
          <cell r="BS246">
            <v>-250377</v>
          </cell>
          <cell r="BT246">
            <v>-109724.63</v>
          </cell>
          <cell r="BU246">
            <v>0</v>
          </cell>
          <cell r="BV246">
            <v>0</v>
          </cell>
          <cell r="BW246">
            <v>0</v>
          </cell>
          <cell r="BX246">
            <v>-105938.97</v>
          </cell>
          <cell r="BY246">
            <v>-279765.26</v>
          </cell>
          <cell r="BZ246">
            <v>0</v>
          </cell>
          <cell r="CA246">
            <v>-449048.09</v>
          </cell>
          <cell r="CB246">
            <v>-344073.66</v>
          </cell>
          <cell r="CC246">
            <v>-75555.56</v>
          </cell>
          <cell r="CD246">
            <v>0</v>
          </cell>
          <cell r="CE246">
            <v>-264109.11</v>
          </cell>
          <cell r="CF246">
            <v>0</v>
          </cell>
          <cell r="CG246">
            <v>-4722.16</v>
          </cell>
          <cell r="CH246">
            <v>-90187.63</v>
          </cell>
          <cell r="CI246">
            <v>0</v>
          </cell>
          <cell r="CJ246">
            <v>-1291528.8400000001</v>
          </cell>
          <cell r="CK246">
            <v>-56472.18</v>
          </cell>
          <cell r="CL246">
            <v>-3999.99</v>
          </cell>
        </row>
        <row r="247">
          <cell r="A247">
            <v>1209030102.1029999</v>
          </cell>
          <cell r="B247" t="str">
            <v>ค่าตัดจำหน่ายสะสมสินทรัพย์ไม่มีตัวตนอื่น-Interface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-1480514.46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-352777.8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</row>
        <row r="248">
          <cell r="A248">
            <v>1211010101.1010001</v>
          </cell>
          <cell r="B248" t="str">
            <v>งานระหว่างก่อสร้าง</v>
          </cell>
          <cell r="C248">
            <v>87262298.269999996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365188000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86260680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37278990</v>
          </cell>
          <cell r="BS248">
            <v>0</v>
          </cell>
          <cell r="BT248">
            <v>0</v>
          </cell>
          <cell r="BU248">
            <v>75404416</v>
          </cell>
          <cell r="BV248">
            <v>0</v>
          </cell>
          <cell r="BW248">
            <v>0</v>
          </cell>
          <cell r="BX248">
            <v>5119280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27242200</v>
          </cell>
          <cell r="CD248">
            <v>0</v>
          </cell>
          <cell r="CE248">
            <v>14344452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>
            <v>1211010102.1010001</v>
          </cell>
          <cell r="B249" t="str">
            <v>พักงานระหว่างก่อสร้าง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</row>
        <row r="250">
          <cell r="A250">
            <v>1211010103.1010001</v>
          </cell>
          <cell r="B250" t="str">
            <v>งานระหว่างก่อสร้าง-Interface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864000</v>
          </cell>
          <cell r="AZ250">
            <v>0</v>
          </cell>
          <cell r="BA250">
            <v>0</v>
          </cell>
          <cell r="BB250">
            <v>0</v>
          </cell>
          <cell r="BC250">
            <v>1680000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2369000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</row>
        <row r="251">
          <cell r="A251">
            <v>2101010101.102</v>
          </cell>
          <cell r="B251" t="str">
            <v>เจ้าหนี้การค้า-หน่วยงานภาครัฐ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22607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</row>
        <row r="252">
          <cell r="A252">
            <v>2101010102.102</v>
          </cell>
          <cell r="B252" t="str">
            <v>เจ้าหนี้การค้าบุคคลภายนอก - ยา(กรมบัญชีกลางจ่ายตรงผู้ขาย)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</row>
        <row r="253">
          <cell r="A253">
            <v>2101010102.1029999</v>
          </cell>
          <cell r="B253" t="str">
            <v>เจ้าหนี้การค้าบุคคลภายนอก -วัสดุการแพทย์ทั่วไป (กรมบัญชีกลางจ่ายตรงผู้ขาย)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>
            <v>2101010102.105</v>
          </cell>
          <cell r="B254" t="str">
            <v>เจ้าหนี้การค้าบุคคลภายนอก - วัสดุวิทยาศาสตร์และการแพทย์(กรมบัญชีกลางจ่ายตรงผู้ขาย)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</row>
        <row r="255">
          <cell r="A255">
            <v>2101010102.1159999</v>
          </cell>
          <cell r="B255" t="str">
            <v>เจ้าหนี้การค้าบุคคลภายนอก - วัสดุอื่น(กรมบัญชีกลางจ่ายตรงผู้ขาย)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</row>
        <row r="256">
          <cell r="A256">
            <v>2101010102.1289999</v>
          </cell>
          <cell r="B256" t="str">
            <v>เจ้าหนี้การค้าบุคคลภายนอก - อื่น ๆ (กรมบัญชีกลางจ่ายตรงผู้ขาย)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37922651.399999999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1390000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</row>
        <row r="257">
          <cell r="A257">
            <v>2101010102.1300001</v>
          </cell>
          <cell r="B257" t="str">
            <v>เจ้าหนี้การค้าบุคคลภายนอก - วัสดุเภสัชกรรม(กรมบัญชีกลางจ่ายตรงผู้ขาย)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</row>
        <row r="258">
          <cell r="A258">
            <v>2101010102.131</v>
          </cell>
          <cell r="B258" t="str">
            <v>เจ้าหนี้การค้าบุคคลภายนอก - วัสดุทันตกรรม(กรมบัญชีกลางจ่ายตรงผู้ขาย)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</row>
        <row r="259">
          <cell r="A259">
            <v>2101010102.132</v>
          </cell>
          <cell r="B259" t="str">
            <v>เจ้าหนี้การค้าบุคคลภายนอก - วัสดุเอกซเรย์(กรมบัญชีกลางจ่ายตรงผู้ขาย)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</row>
        <row r="260">
          <cell r="A260">
            <v>2101010103.1010001</v>
          </cell>
          <cell r="B260" t="str">
            <v>รับสินค้า / ใบสำคัญ (GR/IR)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19731595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A261">
            <v>2101010107.1010001</v>
          </cell>
          <cell r="B261" t="str">
            <v>เจ้าหนี้การค้า Interface - บุคคลภายนอก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>
            <v>2101020106.1010001</v>
          </cell>
          <cell r="B262" t="str">
            <v>เจ้าหนี้ส่วนราชการ - รายได้รับแทนกัน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A263">
            <v>2101020198.102</v>
          </cell>
          <cell r="B263" t="str">
            <v>เจ้าหนี้หน่วยงานภาครัฐ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A264">
            <v>2101020198.1029999</v>
          </cell>
          <cell r="B264" t="str">
            <v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A265">
            <v>2101020198.105</v>
          </cell>
          <cell r="B265" t="str">
            <v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 หน่วยงานของรัฐ)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>
            <v>2101020198.1070001</v>
          </cell>
          <cell r="B266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>
            <v>2101020198.1110001</v>
          </cell>
          <cell r="B267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>
            <v>2101020198.112</v>
          </cell>
          <cell r="B268" t="str">
            <v>เจ้าหนี้หน่วยงานภาครัฐ-วัสดุเภสัชกรรม (กรมบัญชีกลางจ่ายตรงให้ผู้ขายที่เป็นรัฐวิสาหกิจหรือ หน่วยงานของรัฐ)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A269">
            <v>2101020198.1129999</v>
          </cell>
          <cell r="B269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 หน่วยงานของรัฐ)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A270">
            <v>2101020198.1140001</v>
          </cell>
          <cell r="B270" t="str">
            <v>เจ้าหนี้หน่วยงานภาครัฐ-วัสดุเอกซเรย์ (กรมบัญชีกลางจ่ายตรงให้ผู้ขายที่เป็นรัฐวิสาหกิจหรือ หน่วยงานของรัฐ)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A271">
            <v>2101020199.1340001</v>
          </cell>
          <cell r="B271" t="str">
            <v>เจ้าหนี้ - ยา</v>
          </cell>
          <cell r="C271">
            <v>5310594.71</v>
          </cell>
          <cell r="D271">
            <v>2080199.32</v>
          </cell>
          <cell r="E271">
            <v>2792813.51</v>
          </cell>
          <cell r="F271">
            <v>7424917.1600000001</v>
          </cell>
          <cell r="G271">
            <v>4672977.32</v>
          </cell>
          <cell r="H271">
            <v>7295792.9500000002</v>
          </cell>
          <cell r="I271">
            <v>3565954.23</v>
          </cell>
          <cell r="J271">
            <v>2648753.98</v>
          </cell>
          <cell r="K271">
            <v>5584716.5599999996</v>
          </cell>
          <cell r="L271">
            <v>1672644.95</v>
          </cell>
          <cell r="M271">
            <v>23565458.140000001</v>
          </cell>
          <cell r="N271">
            <v>2145181.2799999998</v>
          </cell>
          <cell r="O271">
            <v>27781562.800000001</v>
          </cell>
          <cell r="P271">
            <v>3883425.28</v>
          </cell>
          <cell r="Q271">
            <v>5690152.8799999999</v>
          </cell>
          <cell r="R271">
            <v>14534406.09</v>
          </cell>
          <cell r="S271">
            <v>7232172.9400000004</v>
          </cell>
          <cell r="T271">
            <v>5829710.4100000001</v>
          </cell>
          <cell r="U271">
            <v>7653412.71</v>
          </cell>
          <cell r="V271">
            <v>7252452.1100000003</v>
          </cell>
          <cell r="W271">
            <v>81523199.810000002</v>
          </cell>
          <cell r="X271">
            <v>3837592.46</v>
          </cell>
          <cell r="Y271">
            <v>2829788.65</v>
          </cell>
          <cell r="Z271">
            <v>11351926.300000001</v>
          </cell>
          <cell r="AA271">
            <v>4377468.6100000003</v>
          </cell>
          <cell r="AB271">
            <v>4792379.87</v>
          </cell>
          <cell r="AC271">
            <v>2499937.69</v>
          </cell>
          <cell r="AD271">
            <v>17833010.140000001</v>
          </cell>
          <cell r="AE271">
            <v>5578766.1799999997</v>
          </cell>
          <cell r="AF271">
            <v>5351724.24</v>
          </cell>
          <cell r="AG271">
            <v>7143481.9400000004</v>
          </cell>
          <cell r="AH271">
            <v>10697875.560000001</v>
          </cell>
          <cell r="AI271">
            <v>4013953.96</v>
          </cell>
          <cell r="AJ271">
            <v>3773139.33</v>
          </cell>
          <cell r="AK271">
            <v>289084400.08999997</v>
          </cell>
          <cell r="AL271">
            <v>3839885.58</v>
          </cell>
          <cell r="AM271">
            <v>4841254.7300000004</v>
          </cell>
          <cell r="AN271">
            <v>18817133.489999998</v>
          </cell>
          <cell r="AO271">
            <v>6574875.0199999996</v>
          </cell>
          <cell r="AP271">
            <v>8339098.4900000002</v>
          </cell>
          <cell r="AQ271">
            <v>4027899.2</v>
          </cell>
          <cell r="AR271">
            <v>25872686.129999999</v>
          </cell>
          <cell r="AS271">
            <v>3628482.75</v>
          </cell>
          <cell r="AT271">
            <v>13227759.529999999</v>
          </cell>
          <cell r="AU271">
            <v>16862763.5</v>
          </cell>
          <cell r="AV271">
            <v>4629909.5</v>
          </cell>
          <cell r="AW271">
            <v>3663745.7</v>
          </cell>
          <cell r="AX271">
            <v>7307216.9199999999</v>
          </cell>
          <cell r="AY271">
            <v>6369916.4400000004</v>
          </cell>
          <cell r="AZ271">
            <v>2255143.86</v>
          </cell>
          <cell r="BA271">
            <v>38052425.659999996</v>
          </cell>
          <cell r="BB271">
            <v>4902569.43</v>
          </cell>
          <cell r="BC271">
            <v>29782790.260000002</v>
          </cell>
          <cell r="BD271">
            <v>17586897.719999999</v>
          </cell>
          <cell r="BE271">
            <v>7285417.7599999998</v>
          </cell>
          <cell r="BF271">
            <v>7326972.8499999996</v>
          </cell>
          <cell r="BG271">
            <v>57635077.039999999</v>
          </cell>
          <cell r="BH271">
            <v>2756112.58</v>
          </cell>
          <cell r="BI271">
            <v>5382229.1100000003</v>
          </cell>
          <cell r="BJ271">
            <v>8990222.1400000006</v>
          </cell>
          <cell r="BK271">
            <v>3148086.22</v>
          </cell>
          <cell r="BL271">
            <v>54214727.840000004</v>
          </cell>
          <cell r="BM271">
            <v>19921347.68</v>
          </cell>
          <cell r="BN271">
            <v>18415243.309999999</v>
          </cell>
          <cell r="BO271">
            <v>24579247.440000001</v>
          </cell>
          <cell r="BP271">
            <v>11415773.130000001</v>
          </cell>
          <cell r="BQ271">
            <v>8343199.5899999999</v>
          </cell>
          <cell r="BR271">
            <v>151249547.38999999</v>
          </cell>
          <cell r="BS271">
            <v>17156452.710000001</v>
          </cell>
          <cell r="BT271">
            <v>16125374.289999999</v>
          </cell>
          <cell r="BU271">
            <v>43264475.07</v>
          </cell>
          <cell r="BV271">
            <v>2265048.73</v>
          </cell>
          <cell r="BW271">
            <v>10742644.15</v>
          </cell>
          <cell r="BX271">
            <v>26255106.239999998</v>
          </cell>
          <cell r="BY271">
            <v>4135801.74</v>
          </cell>
          <cell r="BZ271">
            <v>10354780.289999999</v>
          </cell>
          <cell r="CA271">
            <v>11019985.859999999</v>
          </cell>
          <cell r="CB271">
            <v>15730722.25</v>
          </cell>
          <cell r="CC271">
            <v>10954149.92</v>
          </cell>
          <cell r="CD271">
            <v>10839473.109999999</v>
          </cell>
          <cell r="CE271">
            <v>7291757.2599999998</v>
          </cell>
          <cell r="CF271">
            <v>4304972.8499999996</v>
          </cell>
          <cell r="CG271">
            <v>9326355.0099999998</v>
          </cell>
          <cell r="CH271">
            <v>6240687.6100000003</v>
          </cell>
          <cell r="CI271">
            <v>4596329.88</v>
          </cell>
          <cell r="CJ271">
            <v>11527014.939999999</v>
          </cell>
          <cell r="CK271">
            <v>3498013.63</v>
          </cell>
          <cell r="CL271">
            <v>2092653.63</v>
          </cell>
        </row>
        <row r="272">
          <cell r="A272">
            <v>2101020199.135</v>
          </cell>
          <cell r="B272" t="str">
            <v>เจ้าหนี้ - วัสดุการแพทย์ทั่วไป</v>
          </cell>
          <cell r="C272">
            <v>600985.18999999994</v>
          </cell>
          <cell r="D272">
            <v>1023717.98</v>
          </cell>
          <cell r="E272">
            <v>675666.9</v>
          </cell>
          <cell r="F272">
            <v>2579600.6800000002</v>
          </cell>
          <cell r="G272">
            <v>1511707.1</v>
          </cell>
          <cell r="H272">
            <v>895632.21</v>
          </cell>
          <cell r="I272">
            <v>880087.42</v>
          </cell>
          <cell r="J272">
            <v>3113339.49</v>
          </cell>
          <cell r="K272">
            <v>1581401.23</v>
          </cell>
          <cell r="L272">
            <v>535676.76</v>
          </cell>
          <cell r="M272">
            <v>12306587.789999999</v>
          </cell>
          <cell r="N272">
            <v>280495.42</v>
          </cell>
          <cell r="O272">
            <v>20551776.66</v>
          </cell>
          <cell r="P272">
            <v>1876830.02</v>
          </cell>
          <cell r="Q272">
            <v>1477756.2</v>
          </cell>
          <cell r="R272">
            <v>6746140.4100000001</v>
          </cell>
          <cell r="S272">
            <v>2225923.25</v>
          </cell>
          <cell r="T272">
            <v>2067295.13</v>
          </cell>
          <cell r="U272">
            <v>1518509.13</v>
          </cell>
          <cell r="V272">
            <v>1588154.53</v>
          </cell>
          <cell r="W272">
            <v>26430757.140000001</v>
          </cell>
          <cell r="X272">
            <v>937913.92</v>
          </cell>
          <cell r="Y272">
            <v>1371654.05</v>
          </cell>
          <cell r="Z272">
            <v>1777445.52</v>
          </cell>
          <cell r="AA272">
            <v>540406.85</v>
          </cell>
          <cell r="AB272">
            <v>884350.6</v>
          </cell>
          <cell r="AC272">
            <v>979060.6</v>
          </cell>
          <cell r="AD272">
            <v>3095629.52</v>
          </cell>
          <cell r="AE272">
            <v>902915.15</v>
          </cell>
          <cell r="AF272">
            <v>1288611.3500000001</v>
          </cell>
          <cell r="AG272">
            <v>1393226.96</v>
          </cell>
          <cell r="AH272">
            <v>2760801.97</v>
          </cell>
          <cell r="AI272">
            <v>1016621.59</v>
          </cell>
          <cell r="AJ272">
            <v>1263236.26</v>
          </cell>
          <cell r="AK272">
            <v>78697840.540000007</v>
          </cell>
          <cell r="AL272">
            <v>1769719.79</v>
          </cell>
          <cell r="AM272">
            <v>1238217.5</v>
          </cell>
          <cell r="AN272">
            <v>9439806.2799999993</v>
          </cell>
          <cell r="AO272">
            <v>4011267.25</v>
          </cell>
          <cell r="AP272">
            <v>1865640.21</v>
          </cell>
          <cell r="AQ272">
            <v>436986.55</v>
          </cell>
          <cell r="AR272">
            <v>2347760.5099999998</v>
          </cell>
          <cell r="AS272">
            <v>1037825.06</v>
          </cell>
          <cell r="AT272">
            <v>1474191.73</v>
          </cell>
          <cell r="AU272">
            <v>6064070.9800000004</v>
          </cell>
          <cell r="AV272">
            <v>1095601.73</v>
          </cell>
          <cell r="AW272">
            <v>2023581.69</v>
          </cell>
          <cell r="AX272">
            <v>2134311.34</v>
          </cell>
          <cell r="AY272">
            <v>1886246.4</v>
          </cell>
          <cell r="AZ272">
            <v>1200262.79</v>
          </cell>
          <cell r="BA272">
            <v>11328136.359999999</v>
          </cell>
          <cell r="BB272">
            <v>2613620.39</v>
          </cell>
          <cell r="BC272">
            <v>13635247.76</v>
          </cell>
          <cell r="BD272">
            <v>4123153.9</v>
          </cell>
          <cell r="BE272">
            <v>1763758.95</v>
          </cell>
          <cell r="BF272">
            <v>1620501.6</v>
          </cell>
          <cell r="BG272">
            <v>63166673.219999999</v>
          </cell>
          <cell r="BH272">
            <v>749519.97</v>
          </cell>
          <cell r="BI272">
            <v>2090259.97</v>
          </cell>
          <cell r="BJ272">
            <v>1958958.78</v>
          </cell>
          <cell r="BK272">
            <v>919685.7</v>
          </cell>
          <cell r="BL272">
            <v>34055380.509999998</v>
          </cell>
          <cell r="BM272">
            <v>4763044</v>
          </cell>
          <cell r="BN272">
            <v>3263724.85</v>
          </cell>
          <cell r="BO272">
            <v>6772794.1600000001</v>
          </cell>
          <cell r="BP272">
            <v>4330808.82</v>
          </cell>
          <cell r="BQ272">
            <v>1403766.7</v>
          </cell>
          <cell r="BR272">
            <v>178155383.5</v>
          </cell>
          <cell r="BS272">
            <v>3617504.29</v>
          </cell>
          <cell r="BT272">
            <v>3256745.81</v>
          </cell>
          <cell r="BU272">
            <v>15504045.59</v>
          </cell>
          <cell r="BV272">
            <v>838919.79</v>
          </cell>
          <cell r="BW272">
            <v>1011639.65</v>
          </cell>
          <cell r="BX272">
            <v>4069847.52</v>
          </cell>
          <cell r="BY272">
            <v>1350475.7</v>
          </cell>
          <cell r="BZ272">
            <v>1688554.96</v>
          </cell>
          <cell r="CA272">
            <v>1054787.73</v>
          </cell>
          <cell r="CB272">
            <v>1528324.1</v>
          </cell>
          <cell r="CC272">
            <v>4895679.9400000004</v>
          </cell>
          <cell r="CD272">
            <v>2805668.21</v>
          </cell>
          <cell r="CE272">
            <v>4798158.18</v>
          </cell>
          <cell r="CF272">
            <v>1358183.85</v>
          </cell>
          <cell r="CG272">
            <v>1068170.8</v>
          </cell>
          <cell r="CH272">
            <v>1443988.9</v>
          </cell>
          <cell r="CI272">
            <v>1684598.22</v>
          </cell>
          <cell r="CJ272">
            <v>7678977.6399999997</v>
          </cell>
          <cell r="CK272">
            <v>703629.69</v>
          </cell>
          <cell r="CL272">
            <v>1135481.1100000001</v>
          </cell>
        </row>
        <row r="273">
          <cell r="A273">
            <v>2101020199.1359999</v>
          </cell>
          <cell r="B273" t="str">
            <v>เจ้าหนี้ - วัสดุวิทยาศาสตร์และการแพทย์</v>
          </cell>
          <cell r="C273">
            <v>20502557.949999999</v>
          </cell>
          <cell r="D273">
            <v>328110</v>
          </cell>
          <cell r="E273">
            <v>741269</v>
          </cell>
          <cell r="F273">
            <v>1102691.5</v>
          </cell>
          <cell r="G273">
            <v>1712633</v>
          </cell>
          <cell r="H273">
            <v>2688638.2</v>
          </cell>
          <cell r="I273">
            <v>1397846.84</v>
          </cell>
          <cell r="J273">
            <v>790872.46</v>
          </cell>
          <cell r="K273">
            <v>19620</v>
          </cell>
          <cell r="L273">
            <v>1342057</v>
          </cell>
          <cell r="M273">
            <v>6036430.0499999998</v>
          </cell>
          <cell r="N273">
            <v>1850346</v>
          </cell>
          <cell r="O273">
            <v>7219255.7199999997</v>
          </cell>
          <cell r="P273">
            <v>1855446.75</v>
          </cell>
          <cell r="Q273">
            <v>1689042</v>
          </cell>
          <cell r="R273">
            <v>3707228.25</v>
          </cell>
          <cell r="S273">
            <v>3989344.25</v>
          </cell>
          <cell r="T273">
            <v>753241.65</v>
          </cell>
          <cell r="U273">
            <v>3104510</v>
          </cell>
          <cell r="V273">
            <v>1728301</v>
          </cell>
          <cell r="W273">
            <v>20209652.5</v>
          </cell>
          <cell r="X273">
            <v>682958.4</v>
          </cell>
          <cell r="Y273">
            <v>446129</v>
          </cell>
          <cell r="Z273">
            <v>2048097.78</v>
          </cell>
          <cell r="AA273">
            <v>1881989</v>
          </cell>
          <cell r="AB273">
            <v>556649.5</v>
          </cell>
          <cell r="AC273">
            <v>1191475.6000000001</v>
          </cell>
          <cell r="AD273">
            <v>4267136.1399999997</v>
          </cell>
          <cell r="AE273">
            <v>750521.75</v>
          </cell>
          <cell r="AF273">
            <v>508489.5</v>
          </cell>
          <cell r="AG273">
            <v>1055639.55</v>
          </cell>
          <cell r="AH273">
            <v>2221938.7000000002</v>
          </cell>
          <cell r="AI273">
            <v>820565</v>
          </cell>
          <cell r="AJ273">
            <v>1138074.68</v>
          </cell>
          <cell r="AK273">
            <v>15819614.49</v>
          </cell>
          <cell r="AL273">
            <v>1273206</v>
          </cell>
          <cell r="AM273">
            <v>1172639</v>
          </cell>
          <cell r="AN273">
            <v>4327519.2</v>
          </cell>
          <cell r="AO273">
            <v>2899336.85</v>
          </cell>
          <cell r="AP273">
            <v>2585551.1</v>
          </cell>
          <cell r="AQ273">
            <v>1264308.5</v>
          </cell>
          <cell r="AR273">
            <v>3913961.27</v>
          </cell>
          <cell r="AS273">
            <v>1811511.89</v>
          </cell>
          <cell r="AT273">
            <v>2205788</v>
          </cell>
          <cell r="AU273">
            <v>5842761.2000000002</v>
          </cell>
          <cell r="AV273">
            <v>856756</v>
          </cell>
          <cell r="AW273">
            <v>1367020.8</v>
          </cell>
          <cell r="AX273">
            <v>3295275.82</v>
          </cell>
          <cell r="AY273">
            <v>1854503.6</v>
          </cell>
          <cell r="AZ273">
            <v>667230</v>
          </cell>
          <cell r="BA273">
            <v>7140532.4000000004</v>
          </cell>
          <cell r="BB273">
            <v>1254767</v>
          </cell>
          <cell r="BC273">
            <v>7168905.4000000004</v>
          </cell>
          <cell r="BD273">
            <v>4488816.2699999996</v>
          </cell>
          <cell r="BE273">
            <v>3466304.3</v>
          </cell>
          <cell r="BF273">
            <v>2631751</v>
          </cell>
          <cell r="BG273">
            <v>8514659.9399999995</v>
          </cell>
          <cell r="BH273">
            <v>636887.80000000005</v>
          </cell>
          <cell r="BI273">
            <v>813836.27</v>
          </cell>
          <cell r="BJ273">
            <v>1754630</v>
          </cell>
          <cell r="BK273">
            <v>220830</v>
          </cell>
          <cell r="BL273">
            <v>16938028.93</v>
          </cell>
          <cell r="BM273">
            <v>6591878.3300000001</v>
          </cell>
          <cell r="BN273">
            <v>3211736.5</v>
          </cell>
          <cell r="BO273">
            <v>4858530</v>
          </cell>
          <cell r="BP273">
            <v>1480802.4</v>
          </cell>
          <cell r="BQ273">
            <v>2424840.6</v>
          </cell>
          <cell r="BR273">
            <v>4665422</v>
          </cell>
          <cell r="BS273">
            <v>4953940</v>
          </cell>
          <cell r="BT273">
            <v>2683899</v>
          </cell>
          <cell r="BU273">
            <v>7135848.1699999999</v>
          </cell>
          <cell r="BV273">
            <v>791378</v>
          </cell>
          <cell r="BW273">
            <v>1367261.67</v>
          </cell>
          <cell r="BX273">
            <v>3868804.34</v>
          </cell>
          <cell r="BY273">
            <v>1341834</v>
          </cell>
          <cell r="BZ273">
            <v>2490630</v>
          </cell>
          <cell r="CA273">
            <v>1592116</v>
          </cell>
          <cell r="CB273">
            <v>1960132.6</v>
          </cell>
          <cell r="CC273">
            <v>4851231.03</v>
          </cell>
          <cell r="CD273">
            <v>2570318</v>
          </cell>
          <cell r="CE273">
            <v>1977601.85</v>
          </cell>
          <cell r="CF273">
            <v>738501</v>
          </cell>
          <cell r="CG273">
            <v>1236879.03</v>
          </cell>
          <cell r="CH273">
            <v>1791023.8</v>
          </cell>
          <cell r="CI273">
            <v>1591749.02</v>
          </cell>
          <cell r="CJ273">
            <v>5376411.9400000004</v>
          </cell>
          <cell r="CK273">
            <v>755177</v>
          </cell>
          <cell r="CL273">
            <v>418220.62</v>
          </cell>
        </row>
        <row r="274">
          <cell r="A274">
            <v>2101020199.1370001</v>
          </cell>
          <cell r="B274" t="str">
            <v>เจ้าหนี้ - วัสดุอื่น</v>
          </cell>
          <cell r="C274">
            <v>2499938.58</v>
          </cell>
          <cell r="D274">
            <v>292700</v>
          </cell>
          <cell r="E274">
            <v>253203</v>
          </cell>
          <cell r="F274">
            <v>326811.65000000002</v>
          </cell>
          <cell r="G274">
            <v>517638.82</v>
          </cell>
          <cell r="H274">
            <v>439979.9</v>
          </cell>
          <cell r="I274">
            <v>77060</v>
          </cell>
          <cell r="J274">
            <v>326827</v>
          </cell>
          <cell r="K274">
            <v>516610</v>
          </cell>
          <cell r="L274">
            <v>156297</v>
          </cell>
          <cell r="M274">
            <v>1346835.87</v>
          </cell>
          <cell r="N274">
            <v>75112.13</v>
          </cell>
          <cell r="O274">
            <v>6586281.1799999997</v>
          </cell>
          <cell r="P274">
            <v>386783</v>
          </cell>
          <cell r="Q274">
            <v>763016</v>
          </cell>
          <cell r="R274">
            <v>854581.55</v>
          </cell>
          <cell r="S274">
            <v>2403570.73</v>
          </cell>
          <cell r="T274">
            <v>423244.79999999999</v>
          </cell>
          <cell r="U274">
            <v>1090056.3</v>
          </cell>
          <cell r="V274">
            <v>263235.56</v>
          </cell>
          <cell r="W274">
            <v>15736843.43</v>
          </cell>
          <cell r="X274">
            <v>247017.7</v>
          </cell>
          <cell r="Y274">
            <v>590460</v>
          </cell>
          <cell r="Z274">
            <v>1067916.27</v>
          </cell>
          <cell r="AA274">
            <v>124187</v>
          </cell>
          <cell r="AB274">
            <v>387172.5</v>
          </cell>
          <cell r="AC274">
            <v>392580.7</v>
          </cell>
          <cell r="AD274">
            <v>3518797.2</v>
          </cell>
          <cell r="AE274">
            <v>400512.2</v>
          </cell>
          <cell r="AF274">
            <v>1326048.7</v>
          </cell>
          <cell r="AG274">
            <v>1225324.3999999999</v>
          </cell>
          <cell r="AH274">
            <v>817506.7</v>
          </cell>
          <cell r="AI274">
            <v>721113.67</v>
          </cell>
          <cell r="AJ274">
            <v>1116587.98</v>
          </cell>
          <cell r="AK274">
            <v>17745776.300000001</v>
          </cell>
          <cell r="AL274">
            <v>1325179</v>
          </cell>
          <cell r="AM274">
            <v>1240165</v>
          </cell>
          <cell r="AN274">
            <v>2300296</v>
          </cell>
          <cell r="AO274">
            <v>2216899.02</v>
          </cell>
          <cell r="AP274">
            <v>908278</v>
          </cell>
          <cell r="AQ274">
            <v>636945.4</v>
          </cell>
          <cell r="AR274">
            <v>4950084.96</v>
          </cell>
          <cell r="AS274">
            <v>953486.84</v>
          </cell>
          <cell r="AT274">
            <v>2167130.2000000002</v>
          </cell>
          <cell r="AU274">
            <v>1205528.8400000001</v>
          </cell>
          <cell r="AV274">
            <v>419443</v>
          </cell>
          <cell r="AW274">
            <v>753723</v>
          </cell>
          <cell r="AX274">
            <v>2876281</v>
          </cell>
          <cell r="AY274">
            <v>820368.74</v>
          </cell>
          <cell r="AZ274">
            <v>200867.1</v>
          </cell>
          <cell r="BA274">
            <v>1449012.7</v>
          </cell>
          <cell r="BB274">
            <v>1407574.99</v>
          </cell>
          <cell r="BC274">
            <v>1433802.85</v>
          </cell>
          <cell r="BD274">
            <v>1317771.98</v>
          </cell>
          <cell r="BE274">
            <v>495612.66</v>
          </cell>
          <cell r="BF274">
            <v>585788.85</v>
          </cell>
          <cell r="BG274">
            <v>8273415.6500000004</v>
          </cell>
          <cell r="BH274">
            <v>431935.81</v>
          </cell>
          <cell r="BI274">
            <v>230756.3</v>
          </cell>
          <cell r="BJ274">
            <v>1036820</v>
          </cell>
          <cell r="BK274">
            <v>242194</v>
          </cell>
          <cell r="BL274">
            <v>10313200.34</v>
          </cell>
          <cell r="BM274">
            <v>3621372.25</v>
          </cell>
          <cell r="BN274">
            <v>734058.22</v>
          </cell>
          <cell r="BO274">
            <v>1366525.5</v>
          </cell>
          <cell r="BP274">
            <v>873734.8</v>
          </cell>
          <cell r="BQ274">
            <v>967193.39</v>
          </cell>
          <cell r="BR274">
            <v>15051415.630000001</v>
          </cell>
          <cell r="BS274">
            <v>1222769.94</v>
          </cell>
          <cell r="BT274">
            <v>414614</v>
          </cell>
          <cell r="BU274">
            <v>3764914.76</v>
          </cell>
          <cell r="BV274">
            <v>1085623.53</v>
          </cell>
          <cell r="BW274">
            <v>600760.9</v>
          </cell>
          <cell r="BX274">
            <v>1330530.7</v>
          </cell>
          <cell r="BY274">
            <v>600953</v>
          </cell>
          <cell r="BZ274">
            <v>375791</v>
          </cell>
          <cell r="CA274">
            <v>521989.32</v>
          </cell>
          <cell r="CB274">
            <v>1533755.6</v>
          </cell>
          <cell r="CC274">
            <v>3488924.72</v>
          </cell>
          <cell r="CD274">
            <v>859256.55</v>
          </cell>
          <cell r="CE274">
            <v>1349960.13</v>
          </cell>
          <cell r="CF274">
            <v>699854.5</v>
          </cell>
          <cell r="CG274">
            <v>565105.1</v>
          </cell>
          <cell r="CH274">
            <v>1081023.78</v>
          </cell>
          <cell r="CI274">
            <v>391419.85</v>
          </cell>
          <cell r="CJ274">
            <v>3487279.07</v>
          </cell>
          <cell r="CK274">
            <v>428441.5</v>
          </cell>
          <cell r="CL274">
            <v>234491.65</v>
          </cell>
        </row>
        <row r="275">
          <cell r="A275">
            <v>2101020199.138</v>
          </cell>
          <cell r="B275" t="str">
            <v>เจ้าหนี้ - อื่น</v>
          </cell>
          <cell r="C275">
            <v>8053356.5999999996</v>
          </cell>
          <cell r="D275">
            <v>268086.65000000002</v>
          </cell>
          <cell r="E275">
            <v>301255.11</v>
          </cell>
          <cell r="F275">
            <v>199284.99</v>
          </cell>
          <cell r="G275">
            <v>392767.84</v>
          </cell>
          <cell r="H275">
            <v>262842.7</v>
          </cell>
          <cell r="I275">
            <v>271280.46999999997</v>
          </cell>
          <cell r="J275">
            <v>533444</v>
          </cell>
          <cell r="K275">
            <v>341202.95</v>
          </cell>
          <cell r="L275">
            <v>0</v>
          </cell>
          <cell r="M275">
            <v>1883566.48</v>
          </cell>
          <cell r="N275">
            <v>28825.68</v>
          </cell>
          <cell r="O275">
            <v>5266327.2699999996</v>
          </cell>
          <cell r="P275">
            <v>424119</v>
          </cell>
          <cell r="Q275">
            <v>278289.5</v>
          </cell>
          <cell r="R275">
            <v>892177.53</v>
          </cell>
          <cell r="S275">
            <v>976939.82</v>
          </cell>
          <cell r="T275">
            <v>427416.56</v>
          </cell>
          <cell r="U275">
            <v>521547.3</v>
          </cell>
          <cell r="V275">
            <v>179789.7</v>
          </cell>
          <cell r="W275">
            <v>8188518.0599999996</v>
          </cell>
          <cell r="X275">
            <v>39740.550000000003</v>
          </cell>
          <cell r="Y275">
            <v>42156</v>
          </cell>
          <cell r="Z275">
            <v>675199.96</v>
          </cell>
          <cell r="AA275">
            <v>67672.320000000007</v>
          </cell>
          <cell r="AB275">
            <v>178998.46</v>
          </cell>
          <cell r="AC275">
            <v>76556.009999999995</v>
          </cell>
          <cell r="AD275">
            <v>966718.45</v>
          </cell>
          <cell r="AE275">
            <v>91367.679999999993</v>
          </cell>
          <cell r="AF275">
            <v>303414.61</v>
          </cell>
          <cell r="AG275">
            <v>518713.85</v>
          </cell>
          <cell r="AH275">
            <v>236802</v>
          </cell>
          <cell r="AI275">
            <v>400164.56</v>
          </cell>
          <cell r="AJ275">
            <v>120420.78</v>
          </cell>
          <cell r="AK275">
            <v>14686343</v>
          </cell>
          <cell r="AL275">
            <v>347054.55</v>
          </cell>
          <cell r="AM275">
            <v>318084.26</v>
          </cell>
          <cell r="AN275">
            <v>1077155.5</v>
          </cell>
          <cell r="AO275">
            <v>967785.58</v>
          </cell>
          <cell r="AP275">
            <v>558439.9</v>
          </cell>
          <cell r="AQ275">
            <v>136380.03</v>
          </cell>
          <cell r="AR275">
            <v>1094324.3400000001</v>
          </cell>
          <cell r="AS275">
            <v>242822.75</v>
          </cell>
          <cell r="AT275">
            <v>1114830.8</v>
          </cell>
          <cell r="AU275">
            <v>836591.49</v>
          </cell>
          <cell r="AV275">
            <v>176588.79999999999</v>
          </cell>
          <cell r="AW275">
            <v>188115.94</v>
          </cell>
          <cell r="AX275">
            <v>708194.62</v>
          </cell>
          <cell r="AY275">
            <v>472290.74</v>
          </cell>
          <cell r="AZ275">
            <v>89098.51</v>
          </cell>
          <cell r="BA275">
            <v>1189136.8600000001</v>
          </cell>
          <cell r="BB275">
            <v>1236727.3799999999</v>
          </cell>
          <cell r="BC275">
            <v>2921288.47</v>
          </cell>
          <cell r="BD275">
            <v>1896890.34</v>
          </cell>
          <cell r="BE275">
            <v>178599.76</v>
          </cell>
          <cell r="BF275">
            <v>266153.25</v>
          </cell>
          <cell r="BG275">
            <v>9902568.9900000002</v>
          </cell>
          <cell r="BH275">
            <v>235660.55</v>
          </cell>
          <cell r="BI275">
            <v>447479.08</v>
          </cell>
          <cell r="BJ275">
            <v>565236.96</v>
          </cell>
          <cell r="BK275">
            <v>232053.2</v>
          </cell>
          <cell r="BL275">
            <v>2274043.6</v>
          </cell>
          <cell r="BM275">
            <v>635704.04</v>
          </cell>
          <cell r="BN275">
            <v>505192.05</v>
          </cell>
          <cell r="BO275">
            <v>2062055.08</v>
          </cell>
          <cell r="BP275">
            <v>948687</v>
          </cell>
          <cell r="BQ275">
            <v>557517.9</v>
          </cell>
          <cell r="BR275">
            <v>11814480.880000001</v>
          </cell>
          <cell r="BS275">
            <v>730880.96</v>
          </cell>
          <cell r="BT275">
            <v>350000</v>
          </cell>
          <cell r="BU275">
            <v>3351420.85</v>
          </cell>
          <cell r="BV275">
            <v>645342.5</v>
          </cell>
          <cell r="BW275">
            <v>667056.15</v>
          </cell>
          <cell r="BX275">
            <v>1003907</v>
          </cell>
          <cell r="BY275">
            <v>341928.88</v>
          </cell>
          <cell r="BZ275">
            <v>342607.17</v>
          </cell>
          <cell r="CA275">
            <v>284941.78000000003</v>
          </cell>
          <cell r="CB275">
            <v>258666.95</v>
          </cell>
          <cell r="CC275">
            <v>599905.04</v>
          </cell>
          <cell r="CD275">
            <v>682313.34</v>
          </cell>
          <cell r="CE275">
            <v>951689.99</v>
          </cell>
          <cell r="CF275">
            <v>471674.61</v>
          </cell>
          <cell r="CG275">
            <v>636603.6</v>
          </cell>
          <cell r="CH275">
            <v>904342.1</v>
          </cell>
          <cell r="CI275">
            <v>98431.67</v>
          </cell>
          <cell r="CJ275">
            <v>908200.62</v>
          </cell>
          <cell r="CK275">
            <v>312159.61</v>
          </cell>
          <cell r="CL275">
            <v>83831.8</v>
          </cell>
        </row>
        <row r="276">
          <cell r="A276">
            <v>2101020199.1389999</v>
          </cell>
          <cell r="B276" t="str">
            <v>เจ้าหนี้ - ครุภัณฑ์</v>
          </cell>
          <cell r="C276">
            <v>1623432.63</v>
          </cell>
          <cell r="D276">
            <v>63090</v>
          </cell>
          <cell r="E276">
            <v>106405</v>
          </cell>
          <cell r="F276">
            <v>452400</v>
          </cell>
          <cell r="G276">
            <v>246496</v>
          </cell>
          <cell r="H276">
            <v>249465</v>
          </cell>
          <cell r="I276">
            <v>0</v>
          </cell>
          <cell r="J276">
            <v>21340</v>
          </cell>
          <cell r="K276">
            <v>116415</v>
          </cell>
          <cell r="L276">
            <v>18000</v>
          </cell>
          <cell r="M276">
            <v>195250</v>
          </cell>
          <cell r="N276">
            <v>0</v>
          </cell>
          <cell r="O276">
            <v>3179670</v>
          </cell>
          <cell r="P276">
            <v>227518.8</v>
          </cell>
          <cell r="Q276">
            <v>112490</v>
          </cell>
          <cell r="R276">
            <v>1182554</v>
          </cell>
          <cell r="S276">
            <v>1640905</v>
          </cell>
          <cell r="T276">
            <v>193610</v>
          </cell>
          <cell r="U276">
            <v>187716.8</v>
          </cell>
          <cell r="V276">
            <v>220400</v>
          </cell>
          <cell r="W276">
            <v>10176875.5</v>
          </cell>
          <cell r="X276">
            <v>123150</v>
          </cell>
          <cell r="Y276">
            <v>96700</v>
          </cell>
          <cell r="Z276">
            <v>3050678.5</v>
          </cell>
          <cell r="AA276">
            <v>21900</v>
          </cell>
          <cell r="AB276">
            <v>94550</v>
          </cell>
          <cell r="AC276">
            <v>144900</v>
          </cell>
          <cell r="AD276">
            <v>2670622.6800000002</v>
          </cell>
          <cell r="AE276">
            <v>200253</v>
          </cell>
          <cell r="AF276">
            <v>454903.51</v>
          </cell>
          <cell r="AG276">
            <v>154800</v>
          </cell>
          <cell r="AH276">
            <v>25600</v>
          </cell>
          <cell r="AI276">
            <v>250009</v>
          </cell>
          <cell r="AJ276">
            <v>314850</v>
          </cell>
          <cell r="AK276">
            <v>11182097.789999999</v>
          </cell>
          <cell r="AL276">
            <v>899600</v>
          </cell>
          <cell r="AM276">
            <v>724918</v>
          </cell>
          <cell r="AN276">
            <v>198615</v>
          </cell>
          <cell r="AO276">
            <v>280528.96999999997</v>
          </cell>
          <cell r="AP276">
            <v>22200</v>
          </cell>
          <cell r="AQ276">
            <v>1934620</v>
          </cell>
          <cell r="AR276">
            <v>1186876</v>
          </cell>
          <cell r="AS276">
            <v>651289.92000000004</v>
          </cell>
          <cell r="AT276">
            <v>1119508</v>
          </cell>
          <cell r="AU276">
            <v>524880</v>
          </cell>
          <cell r="AV276">
            <v>73190</v>
          </cell>
          <cell r="AW276">
            <v>2631640</v>
          </cell>
          <cell r="AX276">
            <v>54450</v>
          </cell>
          <cell r="AY276">
            <v>548435</v>
          </cell>
          <cell r="AZ276">
            <v>40460</v>
          </cell>
          <cell r="BA276">
            <v>1712163</v>
          </cell>
          <cell r="BB276">
            <v>167450</v>
          </cell>
          <cell r="BC276">
            <v>6793932</v>
          </cell>
          <cell r="BD276">
            <v>1030135</v>
          </cell>
          <cell r="BE276">
            <v>401710</v>
          </cell>
          <cell r="BF276">
            <v>162207</v>
          </cell>
          <cell r="BG276">
            <v>5071716</v>
          </cell>
          <cell r="BH276">
            <v>182210</v>
          </cell>
          <cell r="BI276">
            <v>530032</v>
          </cell>
          <cell r="BJ276">
            <v>471428.44</v>
          </cell>
          <cell r="BK276">
            <v>50300</v>
          </cell>
          <cell r="BL276">
            <v>1493832.89</v>
          </cell>
          <cell r="BM276">
            <v>394630</v>
          </cell>
          <cell r="BN276">
            <v>501739.01</v>
          </cell>
          <cell r="BO276">
            <v>460490</v>
          </cell>
          <cell r="BP276">
            <v>224480</v>
          </cell>
          <cell r="BQ276">
            <v>118831.14</v>
          </cell>
          <cell r="BR276">
            <v>19830342</v>
          </cell>
          <cell r="BS276">
            <v>76565</v>
          </cell>
          <cell r="BT276">
            <v>0</v>
          </cell>
          <cell r="BU276">
            <v>1967145.5</v>
          </cell>
          <cell r="BV276">
            <v>3100606.89</v>
          </cell>
          <cell r="BW276">
            <v>241416</v>
          </cell>
          <cell r="BX276">
            <v>723565</v>
          </cell>
          <cell r="BY276">
            <v>121710.1</v>
          </cell>
          <cell r="BZ276">
            <v>129100</v>
          </cell>
          <cell r="CA276">
            <v>97490</v>
          </cell>
          <cell r="CB276">
            <v>151162</v>
          </cell>
          <cell r="CC276">
            <v>1462113.5</v>
          </cell>
          <cell r="CD276">
            <v>728870</v>
          </cell>
          <cell r="CE276">
            <v>337730</v>
          </cell>
          <cell r="CF276">
            <v>327672</v>
          </cell>
          <cell r="CG276">
            <v>348673</v>
          </cell>
          <cell r="CH276">
            <v>374080</v>
          </cell>
          <cell r="CI276">
            <v>452450</v>
          </cell>
          <cell r="CJ276">
            <v>3701732.5</v>
          </cell>
          <cell r="CK276">
            <v>343150</v>
          </cell>
          <cell r="CL276">
            <v>136100</v>
          </cell>
        </row>
        <row r="277">
          <cell r="A277">
            <v>2101020199.1400001</v>
          </cell>
          <cell r="B277" t="str">
            <v>เจ้าหนี้ - ที่ดิน อาคาร และสิ่งปลูกสร้าง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572000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587520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96000</v>
          </cell>
          <cell r="BE277">
            <v>0</v>
          </cell>
          <cell r="BF277">
            <v>0</v>
          </cell>
          <cell r="BG277">
            <v>2336936</v>
          </cell>
          <cell r="BH277">
            <v>0</v>
          </cell>
          <cell r="BI277">
            <v>0</v>
          </cell>
          <cell r="BJ277">
            <v>0</v>
          </cell>
          <cell r="BK277">
            <v>811190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970000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A278">
            <v>2101020199.141</v>
          </cell>
          <cell r="B278" t="str">
            <v>เจ้าหนี้ - วัตถุดิบ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6101602.6399999997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46950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378510</v>
          </cell>
          <cell r="BS278">
            <v>0</v>
          </cell>
          <cell r="BT278">
            <v>0</v>
          </cell>
          <cell r="BU278">
            <v>0</v>
          </cell>
          <cell r="BV278">
            <v>126114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33900</v>
          </cell>
          <cell r="CE278">
            <v>143860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A279">
            <v>2101020199.142</v>
          </cell>
          <cell r="B279" t="str">
            <v>เจ้าหนี้ - สินค้าสำเร็จรูป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189370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A280">
            <v>2101020199.1429999</v>
          </cell>
          <cell r="B280" t="str">
            <v>เจ้าหนี้ - วัสดุเภสัชกรรม</v>
          </cell>
          <cell r="C280">
            <v>0</v>
          </cell>
          <cell r="D280">
            <v>0</v>
          </cell>
          <cell r="E280">
            <v>0</v>
          </cell>
          <cell r="F280">
            <v>46500</v>
          </cell>
          <cell r="G280">
            <v>98900</v>
          </cell>
          <cell r="H280">
            <v>2610345.29</v>
          </cell>
          <cell r="I280">
            <v>26400</v>
          </cell>
          <cell r="J280">
            <v>275532</v>
          </cell>
          <cell r="K280">
            <v>0</v>
          </cell>
          <cell r="L280">
            <v>71200</v>
          </cell>
          <cell r="M280">
            <v>329400</v>
          </cell>
          <cell r="N280">
            <v>20352</v>
          </cell>
          <cell r="O280">
            <v>517539.28</v>
          </cell>
          <cell r="P280">
            <v>0</v>
          </cell>
          <cell r="Q280">
            <v>0</v>
          </cell>
          <cell r="R280">
            <v>320627</v>
          </cell>
          <cell r="S280">
            <v>32999.440000000002</v>
          </cell>
          <cell r="T280">
            <v>0</v>
          </cell>
          <cell r="U280">
            <v>7050</v>
          </cell>
          <cell r="V280">
            <v>0</v>
          </cell>
          <cell r="W280">
            <v>31532179.969999999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17108.16</v>
          </cell>
          <cell r="AI280">
            <v>0</v>
          </cell>
          <cell r="AJ280">
            <v>0</v>
          </cell>
          <cell r="AK280">
            <v>576098.24</v>
          </cell>
          <cell r="AL280">
            <v>87600</v>
          </cell>
          <cell r="AM280">
            <v>0</v>
          </cell>
          <cell r="AN280">
            <v>5084181.1500000004</v>
          </cell>
          <cell r="AO280">
            <v>1567250</v>
          </cell>
          <cell r="AP280">
            <v>0</v>
          </cell>
          <cell r="AQ280">
            <v>243469.2</v>
          </cell>
          <cell r="AR280">
            <v>2853176.02</v>
          </cell>
          <cell r="AS280">
            <v>238990</v>
          </cell>
          <cell r="AT280">
            <v>4219829.59</v>
          </cell>
          <cell r="AU280">
            <v>455500</v>
          </cell>
          <cell r="AV280">
            <v>0</v>
          </cell>
          <cell r="AW280">
            <v>7460</v>
          </cell>
          <cell r="AX280">
            <v>0</v>
          </cell>
          <cell r="AY280">
            <v>0</v>
          </cell>
          <cell r="AZ280">
            <v>0</v>
          </cell>
          <cell r="BA280">
            <v>324231.25</v>
          </cell>
          <cell r="BB280">
            <v>0</v>
          </cell>
          <cell r="BC280">
            <v>854118.3</v>
          </cell>
          <cell r="BD280">
            <v>174600</v>
          </cell>
          <cell r="BE280">
            <v>158000</v>
          </cell>
          <cell r="BF280">
            <v>517255</v>
          </cell>
          <cell r="BG280">
            <v>0</v>
          </cell>
          <cell r="BH280">
            <v>32000</v>
          </cell>
          <cell r="BI280">
            <v>0</v>
          </cell>
          <cell r="BJ280">
            <v>348000</v>
          </cell>
          <cell r="BK280">
            <v>28000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8702568.25</v>
          </cell>
          <cell r="BS280">
            <v>299011</v>
          </cell>
          <cell r="BT280">
            <v>816900</v>
          </cell>
          <cell r="BU280">
            <v>31431</v>
          </cell>
          <cell r="BV280">
            <v>1473451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14710</v>
          </cell>
          <cell r="CB280">
            <v>0</v>
          </cell>
          <cell r="CC280">
            <v>3000</v>
          </cell>
          <cell r="CD280">
            <v>178170</v>
          </cell>
          <cell r="CE280">
            <v>0</v>
          </cell>
          <cell r="CF280">
            <v>0</v>
          </cell>
          <cell r="CG280">
            <v>0</v>
          </cell>
          <cell r="CH280">
            <v>2500</v>
          </cell>
          <cell r="CI280">
            <v>68070</v>
          </cell>
          <cell r="CJ280">
            <v>0</v>
          </cell>
          <cell r="CK280">
            <v>0</v>
          </cell>
          <cell r="CL280">
            <v>120935</v>
          </cell>
        </row>
        <row r="281">
          <cell r="A281">
            <v>2101020199.1440001</v>
          </cell>
          <cell r="B281" t="str">
            <v>เจ้าหนี้ - วัสดุทันตกรรม</v>
          </cell>
          <cell r="C281">
            <v>4032187.92</v>
          </cell>
          <cell r="D281">
            <v>278583.90000000002</v>
          </cell>
          <cell r="E281">
            <v>80580.61</v>
          </cell>
          <cell r="F281">
            <v>490727.92</v>
          </cell>
          <cell r="G281">
            <v>283902.5</v>
          </cell>
          <cell r="H281">
            <v>472055.69</v>
          </cell>
          <cell r="I281">
            <v>630698.32999999996</v>
          </cell>
          <cell r="J281">
            <v>359450.42</v>
          </cell>
          <cell r="K281">
            <v>436005.64</v>
          </cell>
          <cell r="L281">
            <v>64196</v>
          </cell>
          <cell r="M281">
            <v>1635989.95</v>
          </cell>
          <cell r="N281">
            <v>212969.68</v>
          </cell>
          <cell r="O281">
            <v>698685.89</v>
          </cell>
          <cell r="P281">
            <v>327908.40000000002</v>
          </cell>
          <cell r="Q281">
            <v>558023.53</v>
          </cell>
          <cell r="R281">
            <v>438480.87</v>
          </cell>
          <cell r="S281">
            <v>560683.09</v>
          </cell>
          <cell r="T281">
            <v>713447.81</v>
          </cell>
          <cell r="U281">
            <v>290010.18</v>
          </cell>
          <cell r="V281">
            <v>358626.45</v>
          </cell>
          <cell r="W281">
            <v>774780.88</v>
          </cell>
          <cell r="X281">
            <v>173975.2</v>
          </cell>
          <cell r="Y281">
            <v>285618.96000000002</v>
          </cell>
          <cell r="Z281">
            <v>326713.74</v>
          </cell>
          <cell r="AA281">
            <v>152775.75</v>
          </cell>
          <cell r="AB281">
            <v>154210.06</v>
          </cell>
          <cell r="AC281">
            <v>236253.9</v>
          </cell>
          <cell r="AD281">
            <v>315414</v>
          </cell>
          <cell r="AE281">
            <v>443382.35</v>
          </cell>
          <cell r="AF281">
            <v>150936.10999999999</v>
          </cell>
          <cell r="AG281">
            <v>259814.11</v>
          </cell>
          <cell r="AH281">
            <v>402023.32</v>
          </cell>
          <cell r="AI281">
            <v>108173.47</v>
          </cell>
          <cell r="AJ281">
            <v>281782.38</v>
          </cell>
          <cell r="AK281">
            <v>2273997.86</v>
          </cell>
          <cell r="AL281">
            <v>405542.1</v>
          </cell>
          <cell r="AM281">
            <v>373315.18</v>
          </cell>
          <cell r="AN281">
            <v>933925.71</v>
          </cell>
          <cell r="AO281">
            <v>407501</v>
          </cell>
          <cell r="AP281">
            <v>199950</v>
          </cell>
          <cell r="AQ281">
            <v>141716.69</v>
          </cell>
          <cell r="AR281">
            <v>2602155.1800000002</v>
          </cell>
          <cell r="AS281">
            <v>547378.92000000004</v>
          </cell>
          <cell r="AT281">
            <v>511396.8</v>
          </cell>
          <cell r="AU281">
            <v>1066372.95</v>
          </cell>
          <cell r="AV281">
            <v>319210.40000000002</v>
          </cell>
          <cell r="AW281">
            <v>407865.96</v>
          </cell>
          <cell r="AX281">
            <v>498993.47</v>
          </cell>
          <cell r="AY281">
            <v>446506.05</v>
          </cell>
          <cell r="AZ281">
            <v>104699</v>
          </cell>
          <cell r="BA281">
            <v>0</v>
          </cell>
          <cell r="BB281">
            <v>276688.36</v>
          </cell>
          <cell r="BC281">
            <v>497641.65</v>
          </cell>
          <cell r="BD281">
            <v>1095613.7</v>
          </cell>
          <cell r="BE281">
            <v>524541.5</v>
          </cell>
          <cell r="BF281">
            <v>159460</v>
          </cell>
          <cell r="BG281">
            <v>2056436.92</v>
          </cell>
          <cell r="BH281">
            <v>102549.1</v>
          </cell>
          <cell r="BI281">
            <v>681209.61</v>
          </cell>
          <cell r="BJ281">
            <v>225438</v>
          </cell>
          <cell r="BK281">
            <v>42937</v>
          </cell>
          <cell r="BL281">
            <v>1265721.98</v>
          </cell>
          <cell r="BM281">
            <v>2048409.2</v>
          </cell>
          <cell r="BN281">
            <v>297895.2</v>
          </cell>
          <cell r="BO281">
            <v>1716026.22</v>
          </cell>
          <cell r="BP281">
            <v>559248.66</v>
          </cell>
          <cell r="BQ281">
            <v>568569.78</v>
          </cell>
          <cell r="BR281">
            <v>396695.15</v>
          </cell>
          <cell r="BS281">
            <v>398187.88</v>
          </cell>
          <cell r="BT281">
            <v>249669.94</v>
          </cell>
          <cell r="BU281">
            <v>936786.32</v>
          </cell>
          <cell r="BV281">
            <v>36425</v>
          </cell>
          <cell r="BW281">
            <v>210645.8</v>
          </cell>
          <cell r="BX281">
            <v>590108.1</v>
          </cell>
          <cell r="BY281">
            <v>430191.26</v>
          </cell>
          <cell r="BZ281">
            <v>395373.3</v>
          </cell>
          <cell r="CA281">
            <v>229917.86</v>
          </cell>
          <cell r="CB281">
            <v>560963.98</v>
          </cell>
          <cell r="CC281">
            <v>585152.97</v>
          </cell>
          <cell r="CD281">
            <v>1002619</v>
          </cell>
          <cell r="CE281">
            <v>279138.05</v>
          </cell>
          <cell r="CF281">
            <v>408252</v>
          </cell>
          <cell r="CG281">
            <v>275177.5</v>
          </cell>
          <cell r="CH281">
            <v>359824.47</v>
          </cell>
          <cell r="CI281">
            <v>145897.79999999999</v>
          </cell>
          <cell r="CJ281">
            <v>615709.69999999995</v>
          </cell>
          <cell r="CK281">
            <v>38140</v>
          </cell>
          <cell r="CL281">
            <v>68503.48</v>
          </cell>
        </row>
        <row r="282">
          <cell r="A282">
            <v>2101020199.145</v>
          </cell>
          <cell r="B282" t="str">
            <v>เจ้าหนี้ - วัสดุเอกซเรย์</v>
          </cell>
          <cell r="C282">
            <v>0</v>
          </cell>
          <cell r="D282">
            <v>0</v>
          </cell>
          <cell r="E282">
            <v>0</v>
          </cell>
          <cell r="F282">
            <v>47850</v>
          </cell>
          <cell r="G282">
            <v>60780</v>
          </cell>
          <cell r="H282">
            <v>0</v>
          </cell>
          <cell r="I282">
            <v>0</v>
          </cell>
          <cell r="J282">
            <v>0</v>
          </cell>
          <cell r="K282">
            <v>124950</v>
          </cell>
          <cell r="L282">
            <v>0</v>
          </cell>
          <cell r="M282">
            <v>18060</v>
          </cell>
          <cell r="N282">
            <v>19850</v>
          </cell>
          <cell r="O282">
            <v>0</v>
          </cell>
          <cell r="P282">
            <v>4800</v>
          </cell>
          <cell r="Q282">
            <v>84800</v>
          </cell>
          <cell r="R282">
            <v>0</v>
          </cell>
          <cell r="S282">
            <v>28705</v>
          </cell>
          <cell r="T282">
            <v>0</v>
          </cell>
          <cell r="U282">
            <v>0</v>
          </cell>
          <cell r="V282">
            <v>24200</v>
          </cell>
          <cell r="W282">
            <v>0</v>
          </cell>
          <cell r="X282">
            <v>18850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29580</v>
          </cell>
          <cell r="AG282">
            <v>2200</v>
          </cell>
          <cell r="AH282">
            <v>0</v>
          </cell>
          <cell r="AI282">
            <v>0</v>
          </cell>
          <cell r="AJ282">
            <v>47350</v>
          </cell>
          <cell r="AK282">
            <v>0</v>
          </cell>
          <cell r="AL282">
            <v>0</v>
          </cell>
          <cell r="AM282">
            <v>0</v>
          </cell>
          <cell r="AN282">
            <v>238165</v>
          </cell>
          <cell r="AO282">
            <v>0</v>
          </cell>
          <cell r="AP282">
            <v>64645</v>
          </cell>
          <cell r="AQ282">
            <v>5800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11600</v>
          </cell>
          <cell r="BA282">
            <v>0</v>
          </cell>
          <cell r="BB282">
            <v>0</v>
          </cell>
          <cell r="BC282">
            <v>0</v>
          </cell>
          <cell r="BD282">
            <v>795050</v>
          </cell>
          <cell r="BE282">
            <v>190845</v>
          </cell>
          <cell r="BF282">
            <v>60850</v>
          </cell>
          <cell r="BG282">
            <v>0</v>
          </cell>
          <cell r="BH282">
            <v>0</v>
          </cell>
          <cell r="BI282">
            <v>0</v>
          </cell>
          <cell r="BJ282">
            <v>150235</v>
          </cell>
          <cell r="BK282">
            <v>0</v>
          </cell>
          <cell r="BL282">
            <v>157435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85645</v>
          </cell>
          <cell r="BV282">
            <v>74780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14343</v>
          </cell>
          <cell r="CB282">
            <v>0</v>
          </cell>
          <cell r="CC282">
            <v>0</v>
          </cell>
          <cell r="CD282">
            <v>22130</v>
          </cell>
          <cell r="CE282">
            <v>0</v>
          </cell>
          <cell r="CF282">
            <v>0</v>
          </cell>
          <cell r="CG282">
            <v>10500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1550</v>
          </cell>
        </row>
        <row r="283">
          <cell r="A283">
            <v>2101020199.1459999</v>
          </cell>
          <cell r="B283" t="str">
            <v>เจ้าหนี้ - ค่าจ้างเหมาบริการทางการแพทย์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40975.199999999997</v>
          </cell>
          <cell r="L283">
            <v>0</v>
          </cell>
          <cell r="M283">
            <v>4900</v>
          </cell>
          <cell r="N283">
            <v>0</v>
          </cell>
          <cell r="O283">
            <v>1485650</v>
          </cell>
          <cell r="P283">
            <v>0</v>
          </cell>
          <cell r="Q283">
            <v>0</v>
          </cell>
          <cell r="R283">
            <v>9293</v>
          </cell>
          <cell r="S283">
            <v>440260.6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5478672</v>
          </cell>
          <cell r="AS283">
            <v>10700</v>
          </cell>
          <cell r="AT283">
            <v>0</v>
          </cell>
          <cell r="AU283">
            <v>500000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4847550</v>
          </cell>
          <cell r="BB283">
            <v>0</v>
          </cell>
          <cell r="BC283">
            <v>1526000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2265400</v>
          </cell>
          <cell r="BM283">
            <v>469612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7316461.1200000001</v>
          </cell>
          <cell r="BS283">
            <v>0</v>
          </cell>
          <cell r="BT283">
            <v>0</v>
          </cell>
          <cell r="BU283">
            <v>6901370</v>
          </cell>
          <cell r="BV283">
            <v>0</v>
          </cell>
          <cell r="BW283">
            <v>0</v>
          </cell>
          <cell r="BX283">
            <v>2863100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1812090</v>
          </cell>
          <cell r="CD283">
            <v>0</v>
          </cell>
          <cell r="CE283">
            <v>746938.5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A284">
            <v>2101020199.1470001</v>
          </cell>
          <cell r="B284" t="str">
            <v>เจ้าหนี้ - ค่าจ้างเหมาตรวจห้องปฏิบัติการ (LAB)</v>
          </cell>
          <cell r="C284">
            <v>32285.919999999998</v>
          </cell>
          <cell r="D284">
            <v>94420</v>
          </cell>
          <cell r="E284">
            <v>134800</v>
          </cell>
          <cell r="F284">
            <v>237412</v>
          </cell>
          <cell r="G284">
            <v>125804.6</v>
          </cell>
          <cell r="H284">
            <v>300390</v>
          </cell>
          <cell r="I284">
            <v>421866</v>
          </cell>
          <cell r="J284">
            <v>1524100</v>
          </cell>
          <cell r="K284">
            <v>149865</v>
          </cell>
          <cell r="L284">
            <v>0</v>
          </cell>
          <cell r="M284">
            <v>4604240</v>
          </cell>
          <cell r="N284">
            <v>39158</v>
          </cell>
          <cell r="O284">
            <v>5029048.0999999996</v>
          </cell>
          <cell r="P284">
            <v>413440</v>
          </cell>
          <cell r="Q284">
            <v>1382156</v>
          </cell>
          <cell r="R284">
            <v>748820</v>
          </cell>
          <cell r="S284">
            <v>607859.6</v>
          </cell>
          <cell r="T284">
            <v>607580</v>
          </cell>
          <cell r="U284">
            <v>506485.05</v>
          </cell>
          <cell r="V284">
            <v>1231244.1000000001</v>
          </cell>
          <cell r="W284">
            <v>4914335.25</v>
          </cell>
          <cell r="X284">
            <v>85996</v>
          </cell>
          <cell r="Y284">
            <v>49824.15</v>
          </cell>
          <cell r="Z284">
            <v>223745.2</v>
          </cell>
          <cell r="AA284">
            <v>26000</v>
          </cell>
          <cell r="AB284">
            <v>97328</v>
          </cell>
          <cell r="AC284">
            <v>8847.4</v>
          </cell>
          <cell r="AD284">
            <v>392550.5</v>
          </cell>
          <cell r="AE284">
            <v>425909.9</v>
          </cell>
          <cell r="AF284">
            <v>41791.4</v>
          </cell>
          <cell r="AG284">
            <v>200630.9</v>
          </cell>
          <cell r="AH284">
            <v>530543</v>
          </cell>
          <cell r="AI284">
            <v>83545</v>
          </cell>
          <cell r="AJ284">
            <v>9985</v>
          </cell>
          <cell r="AK284">
            <v>13097196</v>
          </cell>
          <cell r="AL284">
            <v>693496.4</v>
          </cell>
          <cell r="AM284">
            <v>162309</v>
          </cell>
          <cell r="AN284">
            <v>1339187.17</v>
          </cell>
          <cell r="AO284">
            <v>1848851.55</v>
          </cell>
          <cell r="AP284">
            <v>1418450</v>
          </cell>
          <cell r="AQ284">
            <v>529976.36</v>
          </cell>
          <cell r="AR284">
            <v>2289984.5</v>
          </cell>
          <cell r="AS284">
            <v>456850</v>
          </cell>
          <cell r="AT284">
            <v>814394</v>
          </cell>
          <cell r="AU284">
            <v>0</v>
          </cell>
          <cell r="AV284">
            <v>398547.3</v>
          </cell>
          <cell r="AW284">
            <v>471220</v>
          </cell>
          <cell r="AX284">
            <v>383930</v>
          </cell>
          <cell r="AY284">
            <v>18260</v>
          </cell>
          <cell r="AZ284">
            <v>83240</v>
          </cell>
          <cell r="BA284">
            <v>1036450</v>
          </cell>
          <cell r="BB284">
            <v>989027</v>
          </cell>
          <cell r="BC284">
            <v>3844800.8</v>
          </cell>
          <cell r="BD284">
            <v>3152118.54</v>
          </cell>
          <cell r="BE284">
            <v>836267.5</v>
          </cell>
          <cell r="BF284">
            <v>359964.9</v>
          </cell>
          <cell r="BG284">
            <v>3407465</v>
          </cell>
          <cell r="BH284">
            <v>1700319.21</v>
          </cell>
          <cell r="BI284">
            <v>181435</v>
          </cell>
          <cell r="BJ284">
            <v>751665.52</v>
          </cell>
          <cell r="BK284">
            <v>71923</v>
          </cell>
          <cell r="BL284">
            <v>15479662.050000001</v>
          </cell>
          <cell r="BM284">
            <v>2096065.35</v>
          </cell>
          <cell r="BN284">
            <v>1710412.95</v>
          </cell>
          <cell r="BO284">
            <v>1472322</v>
          </cell>
          <cell r="BP284">
            <v>921797.5</v>
          </cell>
          <cell r="BQ284">
            <v>1967023.55</v>
          </cell>
          <cell r="BR284">
            <v>28607421</v>
          </cell>
          <cell r="BS284">
            <v>957068.45</v>
          </cell>
          <cell r="BT284">
            <v>1141615</v>
          </cell>
          <cell r="BU284">
            <v>1938668.3</v>
          </cell>
          <cell r="BV284">
            <v>185755</v>
          </cell>
          <cell r="BW284">
            <v>768190.89</v>
          </cell>
          <cell r="BX284">
            <v>575827</v>
          </cell>
          <cell r="BY284">
            <v>369927</v>
          </cell>
          <cell r="BZ284">
            <v>584583</v>
          </cell>
          <cell r="CA284">
            <v>1389076</v>
          </cell>
          <cell r="CB284">
            <v>395680</v>
          </cell>
          <cell r="CC284">
            <v>1548251</v>
          </cell>
          <cell r="CD284">
            <v>774486</v>
          </cell>
          <cell r="CE284">
            <v>675835</v>
          </cell>
          <cell r="CF284">
            <v>372258</v>
          </cell>
          <cell r="CG284">
            <v>582473</v>
          </cell>
          <cell r="CH284">
            <v>277265</v>
          </cell>
          <cell r="CI284">
            <v>756608.59</v>
          </cell>
          <cell r="CJ284">
            <v>732004</v>
          </cell>
          <cell r="CK284">
            <v>322725</v>
          </cell>
          <cell r="CL284">
            <v>211060</v>
          </cell>
        </row>
        <row r="285">
          <cell r="A285">
            <v>2101020199.148</v>
          </cell>
          <cell r="B285" t="str">
            <v>เจ้าหนี้ - ค่าตรวจเอกซเรย์ (X-Ray)</v>
          </cell>
          <cell r="C285">
            <v>0</v>
          </cell>
          <cell r="D285">
            <v>0</v>
          </cell>
          <cell r="E285">
            <v>125000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271358</v>
          </cell>
          <cell r="K285">
            <v>0</v>
          </cell>
          <cell r="L285">
            <v>0</v>
          </cell>
          <cell r="M285">
            <v>129550</v>
          </cell>
          <cell r="N285">
            <v>0</v>
          </cell>
          <cell r="O285">
            <v>3732989</v>
          </cell>
          <cell r="P285">
            <v>253930</v>
          </cell>
          <cell r="Q285">
            <v>608866.38</v>
          </cell>
          <cell r="R285">
            <v>560050</v>
          </cell>
          <cell r="S285">
            <v>259650</v>
          </cell>
          <cell r="T285">
            <v>263379.24</v>
          </cell>
          <cell r="U285">
            <v>275985</v>
          </cell>
          <cell r="V285">
            <v>588765</v>
          </cell>
          <cell r="W285">
            <v>12728794.140000001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14331955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1000</v>
          </cell>
          <cell r="BC285">
            <v>559200</v>
          </cell>
          <cell r="BD285">
            <v>9000</v>
          </cell>
          <cell r="BE285">
            <v>0</v>
          </cell>
          <cell r="BF285">
            <v>18900</v>
          </cell>
          <cell r="BG285">
            <v>6534570</v>
          </cell>
          <cell r="BH285">
            <v>0</v>
          </cell>
          <cell r="BI285">
            <v>0</v>
          </cell>
          <cell r="BJ285">
            <v>8550</v>
          </cell>
          <cell r="BK285">
            <v>0</v>
          </cell>
          <cell r="BL285">
            <v>6895498</v>
          </cell>
          <cell r="BM285">
            <v>563535</v>
          </cell>
          <cell r="BN285">
            <v>60075</v>
          </cell>
          <cell r="BO285">
            <v>581217</v>
          </cell>
          <cell r="BP285">
            <v>283488.5</v>
          </cell>
          <cell r="BQ285">
            <v>293000.5</v>
          </cell>
          <cell r="BR285">
            <v>338840</v>
          </cell>
          <cell r="BS285">
            <v>0</v>
          </cell>
          <cell r="BT285">
            <v>0</v>
          </cell>
          <cell r="BU285">
            <v>1068750</v>
          </cell>
          <cell r="BV285">
            <v>0</v>
          </cell>
          <cell r="BW285">
            <v>0</v>
          </cell>
          <cell r="BX285">
            <v>3946080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1181000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10200</v>
          </cell>
          <cell r="CI285">
            <v>5400</v>
          </cell>
          <cell r="CJ285">
            <v>834230</v>
          </cell>
          <cell r="CK285">
            <v>0</v>
          </cell>
          <cell r="CL285">
            <v>0</v>
          </cell>
        </row>
        <row r="286">
          <cell r="A286">
            <v>2101020199.1489999</v>
          </cell>
          <cell r="B286" t="str">
            <v>เจ้าหนี้ค่าวัสดุ/อุปกรณ์/น้ำยา หน่วยงานภาครัฐ</v>
          </cell>
          <cell r="C286">
            <v>0</v>
          </cell>
          <cell r="D286">
            <v>0</v>
          </cell>
          <cell r="E286">
            <v>0</v>
          </cell>
          <cell r="F286">
            <v>580190</v>
          </cell>
          <cell r="G286">
            <v>0</v>
          </cell>
          <cell r="H286">
            <v>281221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1094090</v>
          </cell>
          <cell r="P286">
            <v>0</v>
          </cell>
          <cell r="Q286">
            <v>0</v>
          </cell>
          <cell r="R286">
            <v>0</v>
          </cell>
          <cell r="S286">
            <v>1341707</v>
          </cell>
          <cell r="T286">
            <v>0</v>
          </cell>
          <cell r="U286">
            <v>146210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58055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18430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41565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1700858.91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187980</v>
          </cell>
          <cell r="BV286">
            <v>0</v>
          </cell>
          <cell r="BW286">
            <v>13291.6</v>
          </cell>
          <cell r="BX286">
            <v>0</v>
          </cell>
          <cell r="BY286">
            <v>12687.8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120150.78</v>
          </cell>
          <cell r="CE286">
            <v>0</v>
          </cell>
          <cell r="CF286">
            <v>276845.18</v>
          </cell>
          <cell r="CG286">
            <v>0</v>
          </cell>
          <cell r="CH286">
            <v>37940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A287">
            <v>2101020199.1500001</v>
          </cell>
          <cell r="B287" t="str">
            <v>เจ้าหนี้ค่าวัสดุ/อุปกรณ์/น้ำยา หน่วยงานภายนอก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2364819.7999999998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602846.5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360</v>
          </cell>
          <cell r="BX287">
            <v>0</v>
          </cell>
          <cell r="BY287">
            <v>19063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540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A288">
            <v>2101020199.201</v>
          </cell>
          <cell r="B288" t="str">
            <v>เจ้าหนี้ - งบลงทุน UC</v>
          </cell>
          <cell r="C288">
            <v>1644000</v>
          </cell>
          <cell r="D288">
            <v>0</v>
          </cell>
          <cell r="E288">
            <v>50000</v>
          </cell>
          <cell r="F288">
            <v>428000</v>
          </cell>
          <cell r="G288">
            <v>0</v>
          </cell>
          <cell r="H288">
            <v>0</v>
          </cell>
          <cell r="I288">
            <v>0</v>
          </cell>
          <cell r="J288">
            <v>2933558</v>
          </cell>
          <cell r="K288">
            <v>365232</v>
          </cell>
          <cell r="L288">
            <v>116000</v>
          </cell>
          <cell r="M288">
            <v>1406000</v>
          </cell>
          <cell r="N288">
            <v>0</v>
          </cell>
          <cell r="O288">
            <v>1407298</v>
          </cell>
          <cell r="P288">
            <v>470000</v>
          </cell>
          <cell r="Q288">
            <v>72400</v>
          </cell>
          <cell r="R288">
            <v>0</v>
          </cell>
          <cell r="S288">
            <v>1288000</v>
          </cell>
          <cell r="T288">
            <v>0</v>
          </cell>
          <cell r="U288">
            <v>134100</v>
          </cell>
          <cell r="V288">
            <v>48200</v>
          </cell>
          <cell r="W288">
            <v>840000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660000</v>
          </cell>
          <cell r="AF288">
            <v>0</v>
          </cell>
          <cell r="AG288">
            <v>0</v>
          </cell>
          <cell r="AH288">
            <v>220000</v>
          </cell>
          <cell r="AI288">
            <v>18800</v>
          </cell>
          <cell r="AJ288">
            <v>0</v>
          </cell>
          <cell r="AK288">
            <v>4065000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655600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123800</v>
          </cell>
          <cell r="BC288">
            <v>3085000</v>
          </cell>
          <cell r="BD288">
            <v>479200</v>
          </cell>
          <cell r="BE288">
            <v>293500</v>
          </cell>
          <cell r="BF288">
            <v>0</v>
          </cell>
          <cell r="BG288">
            <v>1129000</v>
          </cell>
          <cell r="BH288">
            <v>0</v>
          </cell>
          <cell r="BI288">
            <v>0</v>
          </cell>
          <cell r="BJ288">
            <v>114150</v>
          </cell>
          <cell r="BK288">
            <v>0</v>
          </cell>
          <cell r="BL288">
            <v>5046338.45</v>
          </cell>
          <cell r="BM288">
            <v>0</v>
          </cell>
          <cell r="BN288">
            <v>200917</v>
          </cell>
          <cell r="BO288">
            <v>0</v>
          </cell>
          <cell r="BP288">
            <v>0</v>
          </cell>
          <cell r="BQ288">
            <v>0</v>
          </cell>
          <cell r="BR288">
            <v>12670040</v>
          </cell>
          <cell r="BS288">
            <v>150000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308900</v>
          </cell>
          <cell r="BY288">
            <v>484560</v>
          </cell>
          <cell r="BZ288">
            <v>0</v>
          </cell>
          <cell r="CA288">
            <v>95000</v>
          </cell>
          <cell r="CB288">
            <v>1177670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1274000</v>
          </cell>
          <cell r="CI288">
            <v>0</v>
          </cell>
          <cell r="CJ288">
            <v>0</v>
          </cell>
          <cell r="CK288">
            <v>121000</v>
          </cell>
          <cell r="CL288">
            <v>399500</v>
          </cell>
        </row>
        <row r="289">
          <cell r="A289">
            <v>2101020199.2019999</v>
          </cell>
          <cell r="B289" t="str">
            <v>เจ้าหนี้ค่ารักษา OP-UC นอก CUP (ในจังหวัดสังกัด สธ.)</v>
          </cell>
          <cell r="C289">
            <v>0</v>
          </cell>
          <cell r="D289">
            <v>877794</v>
          </cell>
          <cell r="E289">
            <v>4276676.9000000004</v>
          </cell>
          <cell r="F289">
            <v>443764</v>
          </cell>
          <cell r="G289">
            <v>868451</v>
          </cell>
          <cell r="H289">
            <v>2459490</v>
          </cell>
          <cell r="I289">
            <v>532060.64</v>
          </cell>
          <cell r="J289">
            <v>765329</v>
          </cell>
          <cell r="K289">
            <v>268561</v>
          </cell>
          <cell r="L289">
            <v>941.6</v>
          </cell>
          <cell r="M289">
            <v>2450780</v>
          </cell>
          <cell r="N289">
            <v>0</v>
          </cell>
          <cell r="O289">
            <v>1427099.5</v>
          </cell>
          <cell r="P289">
            <v>2065150.53</v>
          </cell>
          <cell r="Q289">
            <v>4956555.3099999996</v>
          </cell>
          <cell r="R289">
            <v>1296502.55</v>
          </cell>
          <cell r="S289">
            <v>0</v>
          </cell>
          <cell r="T289">
            <v>531554</v>
          </cell>
          <cell r="U289">
            <v>954526.55</v>
          </cell>
          <cell r="V289">
            <v>862019.89</v>
          </cell>
          <cell r="W289">
            <v>205795</v>
          </cell>
          <cell r="X289">
            <v>158100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1484834.09</v>
          </cell>
          <cell r="AL289">
            <v>0</v>
          </cell>
          <cell r="AM289">
            <v>0</v>
          </cell>
          <cell r="AN289">
            <v>1901236</v>
          </cell>
          <cell r="AO289">
            <v>732460.05</v>
          </cell>
          <cell r="AP289">
            <v>812494</v>
          </cell>
          <cell r="AQ289">
            <v>802934.36</v>
          </cell>
          <cell r="AR289">
            <v>814787.1</v>
          </cell>
          <cell r="AS289">
            <v>301250.5</v>
          </cell>
          <cell r="AT289">
            <v>892224.19</v>
          </cell>
          <cell r="AU289">
            <v>886212</v>
          </cell>
          <cell r="AV289">
            <v>324767</v>
          </cell>
          <cell r="AW289">
            <v>874488.7</v>
          </cell>
          <cell r="AX289">
            <v>697308</v>
          </cell>
          <cell r="AY289">
            <v>815322.56</v>
          </cell>
          <cell r="AZ289">
            <v>685015.8</v>
          </cell>
          <cell r="BA289">
            <v>0</v>
          </cell>
          <cell r="BB289">
            <v>2717855.1</v>
          </cell>
          <cell r="BC289">
            <v>218424.5</v>
          </cell>
          <cell r="BD289">
            <v>2758036.5</v>
          </cell>
          <cell r="BE289">
            <v>0</v>
          </cell>
          <cell r="BF289">
            <v>1049659.5</v>
          </cell>
          <cell r="BG289">
            <v>1401519.75</v>
          </cell>
          <cell r="BH289">
            <v>783614.5</v>
          </cell>
          <cell r="BI289">
            <v>902460.5</v>
          </cell>
          <cell r="BJ289">
            <v>1495043.5</v>
          </cell>
          <cell r="BK289">
            <v>150600</v>
          </cell>
          <cell r="BL289">
            <v>0</v>
          </cell>
          <cell r="BM289">
            <v>471975</v>
          </cell>
          <cell r="BN289">
            <v>0</v>
          </cell>
          <cell r="BO289">
            <v>411425</v>
          </cell>
          <cell r="BP289">
            <v>380100</v>
          </cell>
          <cell r="BQ289">
            <v>293124.96000000002</v>
          </cell>
          <cell r="BR289">
            <v>83110</v>
          </cell>
          <cell r="BS289">
            <v>444000</v>
          </cell>
          <cell r="BT289">
            <v>0</v>
          </cell>
          <cell r="BU289">
            <v>7530860</v>
          </cell>
          <cell r="BV289">
            <v>180038.75</v>
          </cell>
          <cell r="BW289">
            <v>1382210</v>
          </cell>
          <cell r="BX289">
            <v>1333560</v>
          </cell>
          <cell r="BY289">
            <v>59010</v>
          </cell>
          <cell r="BZ289">
            <v>0</v>
          </cell>
          <cell r="CA289">
            <v>1752102</v>
          </cell>
          <cell r="CB289">
            <v>268201</v>
          </cell>
          <cell r="CC289">
            <v>3517640</v>
          </cell>
          <cell r="CD289">
            <v>1513701.45</v>
          </cell>
          <cell r="CE289">
            <v>3593720</v>
          </cell>
          <cell r="CF289">
            <v>1541825</v>
          </cell>
          <cell r="CG289">
            <v>471800</v>
          </cell>
          <cell r="CH289">
            <v>1039104.62</v>
          </cell>
          <cell r="CI289">
            <v>626985</v>
          </cell>
          <cell r="CJ289">
            <v>1583950</v>
          </cell>
          <cell r="CK289">
            <v>1819923.33</v>
          </cell>
          <cell r="CL289">
            <v>1071836</v>
          </cell>
        </row>
        <row r="290">
          <cell r="A290">
            <v>2101020199.2030001</v>
          </cell>
          <cell r="B290" t="str">
            <v xml:space="preserve">เจ้าหนี้ค่ารักษา OP-UC นอก CUP (ต่างจังหวัดสังกัด สธ.) </v>
          </cell>
          <cell r="C290">
            <v>0</v>
          </cell>
          <cell r="D290">
            <v>0</v>
          </cell>
          <cell r="E290">
            <v>16321</v>
          </cell>
          <cell r="F290">
            <v>1800</v>
          </cell>
          <cell r="G290">
            <v>0</v>
          </cell>
          <cell r="H290">
            <v>0</v>
          </cell>
          <cell r="I290">
            <v>0</v>
          </cell>
          <cell r="J290">
            <v>58645</v>
          </cell>
          <cell r="K290">
            <v>0</v>
          </cell>
          <cell r="L290">
            <v>0</v>
          </cell>
          <cell r="M290">
            <v>7300</v>
          </cell>
          <cell r="N290">
            <v>0</v>
          </cell>
          <cell r="O290">
            <v>121636.5</v>
          </cell>
          <cell r="P290">
            <v>0</v>
          </cell>
          <cell r="Q290">
            <v>182905</v>
          </cell>
          <cell r="R290">
            <v>110604.9</v>
          </cell>
          <cell r="S290">
            <v>1188676.3999999999</v>
          </cell>
          <cell r="T290">
            <v>0</v>
          </cell>
          <cell r="U290">
            <v>42079.5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68200</v>
          </cell>
          <cell r="AE290">
            <v>0</v>
          </cell>
          <cell r="AF290">
            <v>0</v>
          </cell>
          <cell r="AG290">
            <v>17789.25</v>
          </cell>
          <cell r="AH290">
            <v>0</v>
          </cell>
          <cell r="AI290">
            <v>2193.25</v>
          </cell>
          <cell r="AJ290">
            <v>0</v>
          </cell>
          <cell r="AK290">
            <v>0</v>
          </cell>
          <cell r="AL290">
            <v>1650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62000</v>
          </cell>
          <cell r="AR290">
            <v>2440</v>
          </cell>
          <cell r="AS290">
            <v>0</v>
          </cell>
          <cell r="AT290">
            <v>228976</v>
          </cell>
          <cell r="AU290">
            <v>0</v>
          </cell>
          <cell r="AV290">
            <v>0</v>
          </cell>
          <cell r="AW290">
            <v>810</v>
          </cell>
          <cell r="AX290">
            <v>3723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245086.5</v>
          </cell>
          <cell r="BD290">
            <v>35654</v>
          </cell>
          <cell r="BE290">
            <v>12896</v>
          </cell>
          <cell r="BF290">
            <v>7496</v>
          </cell>
          <cell r="BG290">
            <v>117798.25</v>
          </cell>
          <cell r="BH290">
            <v>63734.25</v>
          </cell>
          <cell r="BI290">
            <v>0</v>
          </cell>
          <cell r="BJ290">
            <v>445706.11</v>
          </cell>
          <cell r="BK290">
            <v>1106084</v>
          </cell>
          <cell r="BL290">
            <v>0</v>
          </cell>
          <cell r="BM290">
            <v>0</v>
          </cell>
          <cell r="BN290">
            <v>169040</v>
          </cell>
          <cell r="BO290">
            <v>45206</v>
          </cell>
          <cell r="BP290">
            <v>0</v>
          </cell>
          <cell r="BQ290">
            <v>311727</v>
          </cell>
          <cell r="BR290">
            <v>0</v>
          </cell>
          <cell r="BS290">
            <v>41981.25</v>
          </cell>
          <cell r="BT290">
            <v>0</v>
          </cell>
          <cell r="BU290">
            <v>0</v>
          </cell>
          <cell r="BV290">
            <v>0</v>
          </cell>
          <cell r="BW290">
            <v>12600</v>
          </cell>
          <cell r="BX290">
            <v>0</v>
          </cell>
          <cell r="BY290">
            <v>0</v>
          </cell>
          <cell r="BZ290">
            <v>0</v>
          </cell>
          <cell r="CA290">
            <v>1400</v>
          </cell>
          <cell r="CB290">
            <v>0</v>
          </cell>
          <cell r="CC290">
            <v>76877.5</v>
          </cell>
          <cell r="CD290">
            <v>54458.3</v>
          </cell>
          <cell r="CE290">
            <v>0</v>
          </cell>
          <cell r="CF290">
            <v>0</v>
          </cell>
          <cell r="CG290">
            <v>0</v>
          </cell>
          <cell r="CH290">
            <v>8902.75</v>
          </cell>
          <cell r="CI290">
            <v>0</v>
          </cell>
          <cell r="CJ290">
            <v>1240</v>
          </cell>
          <cell r="CK290">
            <v>0</v>
          </cell>
          <cell r="CL290">
            <v>0</v>
          </cell>
        </row>
        <row r="291">
          <cell r="A291">
            <v>2101020199.204</v>
          </cell>
          <cell r="B291" t="str">
            <v>เจ้าหนี้ค่ารักษา OP-UC นอกสังกัด สป.สธ.</v>
          </cell>
          <cell r="C291">
            <v>412390</v>
          </cell>
          <cell r="D291">
            <v>2700</v>
          </cell>
          <cell r="E291">
            <v>543806.88</v>
          </cell>
          <cell r="F291">
            <v>422786.5</v>
          </cell>
          <cell r="G291">
            <v>0</v>
          </cell>
          <cell r="H291">
            <v>34345</v>
          </cell>
          <cell r="I291">
            <v>360</v>
          </cell>
          <cell r="J291">
            <v>248919</v>
          </cell>
          <cell r="K291">
            <v>0</v>
          </cell>
          <cell r="L291">
            <v>0</v>
          </cell>
          <cell r="M291">
            <v>276437.5</v>
          </cell>
          <cell r="N291">
            <v>0</v>
          </cell>
          <cell r="O291">
            <v>158132.5</v>
          </cell>
          <cell r="P291">
            <v>0</v>
          </cell>
          <cell r="Q291">
            <v>0</v>
          </cell>
          <cell r="R291">
            <v>47186</v>
          </cell>
          <cell r="S291">
            <v>72780</v>
          </cell>
          <cell r="T291">
            <v>0</v>
          </cell>
          <cell r="U291">
            <v>156533.5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219541.55</v>
          </cell>
          <cell r="AE291">
            <v>0</v>
          </cell>
          <cell r="AF291">
            <v>0</v>
          </cell>
          <cell r="AG291">
            <v>60757.25</v>
          </cell>
          <cell r="AH291">
            <v>0</v>
          </cell>
          <cell r="AI291">
            <v>31138.25</v>
          </cell>
          <cell r="AJ291">
            <v>0</v>
          </cell>
          <cell r="AK291">
            <v>189707</v>
          </cell>
          <cell r="AL291">
            <v>0</v>
          </cell>
          <cell r="AM291">
            <v>1850</v>
          </cell>
          <cell r="AN291">
            <v>0</v>
          </cell>
          <cell r="AO291">
            <v>225</v>
          </cell>
          <cell r="AP291">
            <v>178</v>
          </cell>
          <cell r="AQ291">
            <v>95</v>
          </cell>
          <cell r="AR291">
            <v>1520</v>
          </cell>
          <cell r="AS291">
            <v>0</v>
          </cell>
          <cell r="AT291">
            <v>2492</v>
          </cell>
          <cell r="AU291">
            <v>0</v>
          </cell>
          <cell r="AV291">
            <v>3885</v>
          </cell>
          <cell r="AW291">
            <v>5227</v>
          </cell>
          <cell r="AX291">
            <v>0</v>
          </cell>
          <cell r="AY291">
            <v>1640</v>
          </cell>
          <cell r="AZ291">
            <v>0</v>
          </cell>
          <cell r="BA291">
            <v>0</v>
          </cell>
          <cell r="BB291">
            <v>3774</v>
          </cell>
          <cell r="BC291">
            <v>70454.5</v>
          </cell>
          <cell r="BD291">
            <v>0</v>
          </cell>
          <cell r="BE291">
            <v>40921.5</v>
          </cell>
          <cell r="BF291">
            <v>46330.5</v>
          </cell>
          <cell r="BG291">
            <v>273083</v>
          </cell>
          <cell r="BH291">
            <v>0</v>
          </cell>
          <cell r="BI291">
            <v>30307</v>
          </cell>
          <cell r="BJ291">
            <v>650</v>
          </cell>
          <cell r="BK291">
            <v>59285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360</v>
          </cell>
          <cell r="BR291">
            <v>440475.6</v>
          </cell>
          <cell r="BS291">
            <v>118956.25</v>
          </cell>
          <cell r="BT291">
            <v>0</v>
          </cell>
          <cell r="BU291">
            <v>150700.5</v>
          </cell>
          <cell r="BV291">
            <v>10063.75</v>
          </cell>
          <cell r="BW291">
            <v>349027.75</v>
          </cell>
          <cell r="BX291">
            <v>89205</v>
          </cell>
          <cell r="BY291">
            <v>58673.5</v>
          </cell>
          <cell r="BZ291">
            <v>10812</v>
          </cell>
          <cell r="CA291">
            <v>233212.75</v>
          </cell>
          <cell r="CB291">
            <v>210777.25</v>
          </cell>
          <cell r="CC291">
            <v>44860.25</v>
          </cell>
          <cell r="CD291">
            <v>60915</v>
          </cell>
          <cell r="CE291">
            <v>38515</v>
          </cell>
          <cell r="CF291">
            <v>14704.5</v>
          </cell>
          <cell r="CG291">
            <v>45058.5</v>
          </cell>
          <cell r="CH291">
            <v>48938.75</v>
          </cell>
          <cell r="CI291">
            <v>12789</v>
          </cell>
          <cell r="CJ291">
            <v>316302</v>
          </cell>
          <cell r="CK291">
            <v>68422.25</v>
          </cell>
          <cell r="CL291">
            <v>8504.25</v>
          </cell>
        </row>
        <row r="292">
          <cell r="A292">
            <v>2101020199.3010001</v>
          </cell>
          <cell r="B292" t="str">
            <v>เจ้าหนี้ค่ารักษาพยาบาล - ประกันสังคม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2462960.75</v>
          </cell>
          <cell r="P292">
            <v>0</v>
          </cell>
          <cell r="Q292">
            <v>0</v>
          </cell>
          <cell r="R292">
            <v>210327.52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55505.599999999999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4888232.3600000003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>
            <v>2101020199.5009999</v>
          </cell>
          <cell r="B293" t="str">
            <v>เจ้าหนี้ค่ารักษา - แรงงานต่างด้าวในสังกัด สธ.</v>
          </cell>
          <cell r="C293">
            <v>0</v>
          </cell>
          <cell r="D293">
            <v>34180</v>
          </cell>
          <cell r="E293">
            <v>120198.8</v>
          </cell>
          <cell r="F293">
            <v>181839.06</v>
          </cell>
          <cell r="G293">
            <v>0</v>
          </cell>
          <cell r="H293">
            <v>92420.4</v>
          </cell>
          <cell r="I293">
            <v>0</v>
          </cell>
          <cell r="J293">
            <v>550</v>
          </cell>
          <cell r="K293">
            <v>0</v>
          </cell>
          <cell r="L293">
            <v>0</v>
          </cell>
          <cell r="M293">
            <v>154869.43</v>
          </cell>
          <cell r="N293">
            <v>0</v>
          </cell>
          <cell r="O293">
            <v>3058</v>
          </cell>
          <cell r="P293">
            <v>67893.58</v>
          </cell>
          <cell r="Q293">
            <v>0</v>
          </cell>
          <cell r="R293">
            <v>0</v>
          </cell>
          <cell r="S293">
            <v>214165.76000000001</v>
          </cell>
          <cell r="T293">
            <v>0</v>
          </cell>
          <cell r="U293">
            <v>0</v>
          </cell>
          <cell r="V293">
            <v>138643.16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9625.7999999999993</v>
          </cell>
          <cell r="AO293">
            <v>0</v>
          </cell>
          <cell r="AP293">
            <v>17551.8</v>
          </cell>
          <cell r="AQ293">
            <v>22423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2316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155</v>
          </cell>
          <cell r="BD293">
            <v>119564.91</v>
          </cell>
          <cell r="BE293">
            <v>30597.27</v>
          </cell>
          <cell r="BF293">
            <v>6405.76</v>
          </cell>
          <cell r="BG293">
            <v>0</v>
          </cell>
          <cell r="BH293">
            <v>15391.01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133498</v>
          </cell>
          <cell r="BN293">
            <v>0</v>
          </cell>
          <cell r="BO293">
            <v>0</v>
          </cell>
          <cell r="BP293">
            <v>156962.22</v>
          </cell>
          <cell r="BQ293">
            <v>0</v>
          </cell>
          <cell r="BR293">
            <v>0</v>
          </cell>
          <cell r="BS293">
            <v>10859.63</v>
          </cell>
          <cell r="BT293">
            <v>0</v>
          </cell>
          <cell r="BU293">
            <v>377630.22</v>
          </cell>
          <cell r="BV293">
            <v>0</v>
          </cell>
          <cell r="BW293">
            <v>0</v>
          </cell>
          <cell r="BX293">
            <v>28196.75</v>
          </cell>
          <cell r="BY293">
            <v>0</v>
          </cell>
          <cell r="BZ293">
            <v>0</v>
          </cell>
          <cell r="CA293">
            <v>47019.14</v>
          </cell>
          <cell r="CB293">
            <v>0</v>
          </cell>
          <cell r="CC293">
            <v>34419.949999999997</v>
          </cell>
          <cell r="CD293">
            <v>0</v>
          </cell>
          <cell r="CE293">
            <v>0</v>
          </cell>
          <cell r="CF293">
            <v>3975.8</v>
          </cell>
          <cell r="CG293">
            <v>7975.47</v>
          </cell>
          <cell r="CH293">
            <v>0</v>
          </cell>
          <cell r="CI293">
            <v>0</v>
          </cell>
          <cell r="CJ293">
            <v>64513.52</v>
          </cell>
          <cell r="CK293">
            <v>0</v>
          </cell>
          <cell r="CL293">
            <v>1217</v>
          </cell>
        </row>
        <row r="294">
          <cell r="A294">
            <v>2101020199.5020001</v>
          </cell>
          <cell r="B294" t="str">
            <v>เจ้าหนี้ค่ารักษา - แรงงานต่างด้าวนอกสังกัด สธ.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8800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10358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3238</v>
          </cell>
          <cell r="BG294">
            <v>0</v>
          </cell>
          <cell r="BH294">
            <v>13357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1704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540</v>
          </cell>
        </row>
        <row r="295">
          <cell r="A295">
            <v>2101020199.701</v>
          </cell>
          <cell r="B295" t="str">
            <v xml:space="preserve">เจ้าหนี้ค่ารักษา - บุคคลที่มีปัญหาสถานะและสิทธินอก CUP </v>
          </cell>
          <cell r="C295">
            <v>4700</v>
          </cell>
          <cell r="D295">
            <v>0</v>
          </cell>
          <cell r="E295">
            <v>7060</v>
          </cell>
          <cell r="F295">
            <v>2870</v>
          </cell>
          <cell r="G295">
            <v>0</v>
          </cell>
          <cell r="H295">
            <v>0</v>
          </cell>
          <cell r="I295">
            <v>0</v>
          </cell>
          <cell r="J295">
            <v>401</v>
          </cell>
          <cell r="K295">
            <v>0</v>
          </cell>
          <cell r="L295">
            <v>0</v>
          </cell>
          <cell r="M295">
            <v>33822.5</v>
          </cell>
          <cell r="N295">
            <v>0</v>
          </cell>
          <cell r="O295">
            <v>2069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7307.5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1447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11365.5</v>
          </cell>
          <cell r="BD295">
            <v>35213.199999999997</v>
          </cell>
          <cell r="BE295">
            <v>87028</v>
          </cell>
          <cell r="BF295">
            <v>2174</v>
          </cell>
          <cell r="BG295">
            <v>10759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31621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2854</v>
          </cell>
          <cell r="CK295">
            <v>0</v>
          </cell>
          <cell r="CL295">
            <v>0</v>
          </cell>
        </row>
        <row r="296">
          <cell r="A296">
            <v>2102040101.1010001</v>
          </cell>
          <cell r="B296" t="str">
            <v>ค่าสาธารณูปโภคค้างจ่าย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177746.31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>
            <v>2102040102.1010001</v>
          </cell>
          <cell r="B297" t="str">
            <v>ใบสำคัญค้างจ่าย(เงินงบประมาณ/เงินนอกงบ ประมาณฝากคลัง)</v>
          </cell>
          <cell r="C297">
            <v>402020.05</v>
          </cell>
          <cell r="D297">
            <v>0</v>
          </cell>
          <cell r="E297">
            <v>0</v>
          </cell>
          <cell r="F297">
            <v>0</v>
          </cell>
          <cell r="G297">
            <v>38090</v>
          </cell>
          <cell r="H297">
            <v>0</v>
          </cell>
          <cell r="I297">
            <v>19350</v>
          </cell>
          <cell r="J297">
            <v>400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7570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241145</v>
          </cell>
          <cell r="AA297">
            <v>0</v>
          </cell>
          <cell r="AB297">
            <v>1500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2830</v>
          </cell>
          <cell r="AK297">
            <v>0</v>
          </cell>
          <cell r="AL297">
            <v>0</v>
          </cell>
          <cell r="AM297">
            <v>0</v>
          </cell>
          <cell r="AN297">
            <v>345671.75</v>
          </cell>
          <cell r="AO297">
            <v>376000</v>
          </cell>
          <cell r="AP297">
            <v>263350</v>
          </cell>
          <cell r="AQ297">
            <v>0</v>
          </cell>
          <cell r="AR297">
            <v>693600</v>
          </cell>
          <cell r="AS297">
            <v>0</v>
          </cell>
          <cell r="AT297">
            <v>0</v>
          </cell>
          <cell r="AU297">
            <v>429750</v>
          </cell>
          <cell r="AV297">
            <v>219400</v>
          </cell>
          <cell r="AW297">
            <v>0</v>
          </cell>
          <cell r="AX297">
            <v>33400</v>
          </cell>
          <cell r="AY297">
            <v>268750</v>
          </cell>
          <cell r="AZ297">
            <v>175000</v>
          </cell>
          <cell r="BA297">
            <v>129200</v>
          </cell>
          <cell r="BB297">
            <v>98500</v>
          </cell>
          <cell r="BC297">
            <v>0</v>
          </cell>
          <cell r="BD297">
            <v>588590</v>
          </cell>
          <cell r="BE297">
            <v>0</v>
          </cell>
          <cell r="BF297">
            <v>0</v>
          </cell>
          <cell r="BG297">
            <v>1905479.42</v>
          </cell>
          <cell r="BH297">
            <v>0</v>
          </cell>
          <cell r="BI297">
            <v>1161718.08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>
            <v>2102040103.1010001</v>
          </cell>
          <cell r="B298" t="str">
            <v>ภาษีหัก ณ ที่จ่ายรอนำส่ง - ภาษีเงินได้บุคคลธรรมดา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>
            <v>2102040104.1010001</v>
          </cell>
          <cell r="B299" t="str">
            <v>ภาษีหัก ณ ที่จ่ายรอนำส่ง - ภาษีเงินได้บุคคลธรรมดา ภงด 1</v>
          </cell>
          <cell r="C299">
            <v>600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57900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A300">
            <v>2102040106.1010001</v>
          </cell>
          <cell r="B300" t="str">
            <v>ภาษีหัก ณ ที่จ่ายรอนำส่ง - ภาษีเงินได้นิติบุคคลจากบุคคลภายนอก</v>
          </cell>
          <cell r="C300">
            <v>0.01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A301">
            <v>2102040198.1010001</v>
          </cell>
          <cell r="B301" t="str">
            <v xml:space="preserve">ค่าใช้จ่ายค้างจ่ายอื่น - หน่วยงานภาครัฐ </v>
          </cell>
          <cell r="C301">
            <v>0</v>
          </cell>
          <cell r="D301">
            <v>0</v>
          </cell>
          <cell r="E301">
            <v>70620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757400</v>
          </cell>
          <cell r="R301">
            <v>352149.31</v>
          </cell>
          <cell r="S301">
            <v>0</v>
          </cell>
          <cell r="T301">
            <v>0</v>
          </cell>
          <cell r="U301">
            <v>775276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48588.68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402880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2129425.2000000002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41160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76150</v>
          </cell>
          <cell r="CE301">
            <v>0</v>
          </cell>
          <cell r="CF301">
            <v>0</v>
          </cell>
          <cell r="CG301">
            <v>0</v>
          </cell>
          <cell r="CH301">
            <v>9870.8799999999992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A302">
            <v>2102040199.1010001</v>
          </cell>
          <cell r="B302" t="str">
            <v>ค่าใช้จ่ายค้างจ่ายอื่น</v>
          </cell>
          <cell r="C302">
            <v>0</v>
          </cell>
          <cell r="D302">
            <v>0</v>
          </cell>
          <cell r="E302">
            <v>340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324</v>
          </cell>
          <cell r="O302">
            <v>449677</v>
          </cell>
          <cell r="P302">
            <v>0</v>
          </cell>
          <cell r="Q302">
            <v>0</v>
          </cell>
          <cell r="R302">
            <v>1389594.6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132835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135600</v>
          </cell>
          <cell r="BF302">
            <v>0</v>
          </cell>
          <cell r="BG302">
            <v>1041229.5</v>
          </cell>
          <cell r="BH302">
            <v>0</v>
          </cell>
          <cell r="BI302">
            <v>0</v>
          </cell>
          <cell r="BJ302">
            <v>150079</v>
          </cell>
          <cell r="BK302">
            <v>0</v>
          </cell>
          <cell r="BL302">
            <v>1211600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100526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23713</v>
          </cell>
          <cell r="CH302">
            <v>0</v>
          </cell>
          <cell r="CI302">
            <v>0</v>
          </cell>
          <cell r="CJ302">
            <v>131082</v>
          </cell>
          <cell r="CK302">
            <v>18869</v>
          </cell>
          <cell r="CL302">
            <v>0</v>
          </cell>
        </row>
        <row r="303">
          <cell r="A303">
            <v>2102040199.105</v>
          </cell>
          <cell r="B303" t="str">
            <v>ใบสำคัญค้างจ่าย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73766</v>
          </cell>
          <cell r="O303">
            <v>0</v>
          </cell>
          <cell r="P303">
            <v>106204</v>
          </cell>
          <cell r="Q303">
            <v>0</v>
          </cell>
          <cell r="R303">
            <v>0</v>
          </cell>
          <cell r="S303">
            <v>2400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72750</v>
          </cell>
          <cell r="AE303">
            <v>0</v>
          </cell>
          <cell r="AF303">
            <v>3596</v>
          </cell>
          <cell r="AG303">
            <v>0</v>
          </cell>
          <cell r="AH303">
            <v>121283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3600</v>
          </cell>
          <cell r="AT303">
            <v>953290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244316</v>
          </cell>
          <cell r="BH303">
            <v>1301661.46</v>
          </cell>
          <cell r="BI303">
            <v>0</v>
          </cell>
          <cell r="BJ303">
            <v>67920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2102040199.1059999</v>
          </cell>
          <cell r="B304" t="str">
            <v>ค่าจ้างชั่วคราวค้างจ่าย (บริการ)</v>
          </cell>
          <cell r="C304">
            <v>0</v>
          </cell>
          <cell r="D304">
            <v>-259660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-6365</v>
          </cell>
          <cell r="Y304">
            <v>140305</v>
          </cell>
          <cell r="Z304">
            <v>0</v>
          </cell>
          <cell r="AA304">
            <v>0</v>
          </cell>
          <cell r="AB304">
            <v>0</v>
          </cell>
          <cell r="AC304">
            <v>198405</v>
          </cell>
          <cell r="AD304">
            <v>326782.5</v>
          </cell>
          <cell r="AE304">
            <v>0</v>
          </cell>
          <cell r="AF304">
            <v>18900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27630</v>
          </cell>
          <cell r="AP304">
            <v>110100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62700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478089</v>
          </cell>
          <cell r="BD304">
            <v>48365</v>
          </cell>
          <cell r="BE304">
            <v>0</v>
          </cell>
          <cell r="BF304">
            <v>0</v>
          </cell>
          <cell r="BG304">
            <v>2032314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55575</v>
          </cell>
          <cell r="BO304">
            <v>87275</v>
          </cell>
          <cell r="BP304">
            <v>0</v>
          </cell>
          <cell r="BQ304">
            <v>0</v>
          </cell>
          <cell r="BR304">
            <v>364540</v>
          </cell>
          <cell r="BS304">
            <v>0</v>
          </cell>
          <cell r="BT304">
            <v>0</v>
          </cell>
          <cell r="BU304">
            <v>25530</v>
          </cell>
          <cell r="BV304">
            <v>0</v>
          </cell>
          <cell r="BW304">
            <v>0</v>
          </cell>
          <cell r="BX304">
            <v>0</v>
          </cell>
          <cell r="BY304">
            <v>8370</v>
          </cell>
          <cell r="BZ304">
            <v>0</v>
          </cell>
          <cell r="CA304">
            <v>40200</v>
          </cell>
          <cell r="CB304">
            <v>0</v>
          </cell>
          <cell r="CC304">
            <v>0</v>
          </cell>
          <cell r="CD304">
            <v>70023</v>
          </cell>
          <cell r="CE304">
            <v>314160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A305">
            <v>2102040199.1070001</v>
          </cell>
          <cell r="B305" t="str">
            <v>ค่าจ้างชั่วคราวค้างจ่าย (สนับสนุน)</v>
          </cell>
          <cell r="C305">
            <v>0</v>
          </cell>
          <cell r="D305">
            <v>-149880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-47737.5</v>
          </cell>
          <cell r="Y305">
            <v>21620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243152.5</v>
          </cell>
          <cell r="AF305">
            <v>32400</v>
          </cell>
          <cell r="AG305">
            <v>56850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535012</v>
          </cell>
          <cell r="BD305">
            <v>352754</v>
          </cell>
          <cell r="BE305">
            <v>0</v>
          </cell>
          <cell r="BF305">
            <v>178015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5415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7410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6300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>
            <v>2102040199.108</v>
          </cell>
          <cell r="B306" t="str">
            <v>ค่าจ้างพนักงานกระทรวงสาธารณสุขค้างจ่าย (บริการ)</v>
          </cell>
          <cell r="C306">
            <v>0</v>
          </cell>
          <cell r="D306">
            <v>-370520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>
            <v>2102040199.109</v>
          </cell>
          <cell r="B307" t="str">
            <v>ค่าจ้างพนักงานกระทรวงสาธารณสุขค้างจ่าย (สนับสนุน)</v>
          </cell>
          <cell r="C307">
            <v>0</v>
          </cell>
          <cell r="D307">
            <v>-136020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A308">
            <v>2102040199.1099999</v>
          </cell>
          <cell r="B308" t="str">
            <v>ค่าตอบแทนเงินเพิ่มพิเศษไม่ทำเวชปฏิบัติฯลฯ(บริการ) ค้างจ่าย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35000</v>
          </cell>
          <cell r="H308">
            <v>80000</v>
          </cell>
          <cell r="I308">
            <v>80000</v>
          </cell>
          <cell r="J308">
            <v>160000</v>
          </cell>
          <cell r="K308">
            <v>100000</v>
          </cell>
          <cell r="L308">
            <v>75000</v>
          </cell>
          <cell r="M308">
            <v>0</v>
          </cell>
          <cell r="N308">
            <v>55000</v>
          </cell>
          <cell r="O308">
            <v>0</v>
          </cell>
          <cell r="P308">
            <v>0</v>
          </cell>
          <cell r="Q308">
            <v>90000</v>
          </cell>
          <cell r="R308">
            <v>0</v>
          </cell>
          <cell r="S308">
            <v>35000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50000</v>
          </cell>
          <cell r="Y308">
            <v>65000</v>
          </cell>
          <cell r="Z308">
            <v>100000</v>
          </cell>
          <cell r="AA308">
            <v>40000</v>
          </cell>
          <cell r="AB308">
            <v>55000</v>
          </cell>
          <cell r="AC308">
            <v>60000</v>
          </cell>
          <cell r="AD308">
            <v>135000</v>
          </cell>
          <cell r="AE308">
            <v>0</v>
          </cell>
          <cell r="AF308">
            <v>55000</v>
          </cell>
          <cell r="AG308">
            <v>70000</v>
          </cell>
          <cell r="AH308">
            <v>0</v>
          </cell>
          <cell r="AI308">
            <v>65000</v>
          </cell>
          <cell r="AJ308">
            <v>0</v>
          </cell>
          <cell r="AK308">
            <v>765000</v>
          </cell>
          <cell r="AL308">
            <v>65000</v>
          </cell>
          <cell r="AM308">
            <v>69880</v>
          </cell>
          <cell r="AN308">
            <v>135000</v>
          </cell>
          <cell r="AO308">
            <v>0</v>
          </cell>
          <cell r="AP308">
            <v>60000</v>
          </cell>
          <cell r="AQ308">
            <v>0</v>
          </cell>
          <cell r="AR308">
            <v>210000</v>
          </cell>
          <cell r="AS308">
            <v>0</v>
          </cell>
          <cell r="AT308">
            <v>125000</v>
          </cell>
          <cell r="AU308">
            <v>80000</v>
          </cell>
          <cell r="AV308">
            <v>35000</v>
          </cell>
          <cell r="AW308">
            <v>55000</v>
          </cell>
          <cell r="AX308">
            <v>60000</v>
          </cell>
          <cell r="AY308">
            <v>60000</v>
          </cell>
          <cell r="AZ308">
            <v>65000</v>
          </cell>
          <cell r="BA308">
            <v>125000</v>
          </cell>
          <cell r="BB308">
            <v>65000</v>
          </cell>
          <cell r="BC308">
            <v>405000</v>
          </cell>
          <cell r="BD308">
            <v>0</v>
          </cell>
          <cell r="BE308">
            <v>0</v>
          </cell>
          <cell r="BF308">
            <v>0</v>
          </cell>
          <cell r="BG308">
            <v>255000</v>
          </cell>
          <cell r="BH308">
            <v>0</v>
          </cell>
          <cell r="BI308">
            <v>55000</v>
          </cell>
          <cell r="BJ308">
            <v>55000</v>
          </cell>
          <cell r="BK308">
            <v>60000</v>
          </cell>
          <cell r="BL308">
            <v>295000</v>
          </cell>
          <cell r="BM308">
            <v>145000</v>
          </cell>
          <cell r="BN308">
            <v>45000</v>
          </cell>
          <cell r="BO308">
            <v>105000</v>
          </cell>
          <cell r="BP308">
            <v>100000</v>
          </cell>
          <cell r="BQ308">
            <v>0</v>
          </cell>
          <cell r="BR308">
            <v>0</v>
          </cell>
          <cell r="BS308">
            <v>70000</v>
          </cell>
          <cell r="BT308">
            <v>85000</v>
          </cell>
          <cell r="BU308">
            <v>270000</v>
          </cell>
          <cell r="BV308">
            <v>15000</v>
          </cell>
          <cell r="BW308">
            <v>0</v>
          </cell>
          <cell r="BX308">
            <v>155000</v>
          </cell>
          <cell r="BY308">
            <v>0</v>
          </cell>
          <cell r="BZ308">
            <v>0</v>
          </cell>
          <cell r="CA308">
            <v>0</v>
          </cell>
          <cell r="CB308">
            <v>80000</v>
          </cell>
          <cell r="CC308">
            <v>0</v>
          </cell>
          <cell r="CD308">
            <v>70000</v>
          </cell>
          <cell r="CE308">
            <v>0</v>
          </cell>
          <cell r="CF308">
            <v>45000</v>
          </cell>
          <cell r="CG308">
            <v>0</v>
          </cell>
          <cell r="CH308">
            <v>30000</v>
          </cell>
          <cell r="CI308">
            <v>60000</v>
          </cell>
          <cell r="CJ308">
            <v>0</v>
          </cell>
          <cell r="CK308">
            <v>0</v>
          </cell>
          <cell r="CL308">
            <v>50000</v>
          </cell>
        </row>
        <row r="309">
          <cell r="A309">
            <v>2102040199.1110001</v>
          </cell>
          <cell r="B309" t="str">
            <v>ค่าตอบแทนในการปฏิบัติงานของเจ้าหน้าที่ (บริการ)  ค้างจ่าย</v>
          </cell>
          <cell r="C309">
            <v>0</v>
          </cell>
          <cell r="D309">
            <v>564980</v>
          </cell>
          <cell r="E309">
            <v>493030</v>
          </cell>
          <cell r="F309">
            <v>461692</v>
          </cell>
          <cell r="G309">
            <v>217915</v>
          </cell>
          <cell r="H309">
            <v>460930</v>
          </cell>
          <cell r="I309">
            <v>477122.5</v>
          </cell>
          <cell r="J309">
            <v>1243967.5</v>
          </cell>
          <cell r="K309">
            <v>402995</v>
          </cell>
          <cell r="L309">
            <v>686415</v>
          </cell>
          <cell r="M309">
            <v>1702024</v>
          </cell>
          <cell r="N309">
            <v>299270</v>
          </cell>
          <cell r="O309">
            <v>4141414.34</v>
          </cell>
          <cell r="P309">
            <v>761840.5</v>
          </cell>
          <cell r="Q309">
            <v>998337.2</v>
          </cell>
          <cell r="R309">
            <v>1519304.5</v>
          </cell>
          <cell r="S309">
            <v>645476</v>
          </cell>
          <cell r="T309">
            <v>904660</v>
          </cell>
          <cell r="U309">
            <v>563889.25</v>
          </cell>
          <cell r="V309">
            <v>436353.5</v>
          </cell>
          <cell r="W309">
            <v>5199411.25</v>
          </cell>
          <cell r="X309">
            <v>375667.5</v>
          </cell>
          <cell r="Y309">
            <v>749535</v>
          </cell>
          <cell r="Z309">
            <v>828928.75</v>
          </cell>
          <cell r="AA309">
            <v>273865</v>
          </cell>
          <cell r="AB309">
            <v>420240</v>
          </cell>
          <cell r="AC309">
            <v>780855</v>
          </cell>
          <cell r="AD309">
            <v>1082680</v>
          </cell>
          <cell r="AE309">
            <v>596322.5</v>
          </cell>
          <cell r="AF309">
            <v>370797.5</v>
          </cell>
          <cell r="AG309">
            <v>1634320.25</v>
          </cell>
          <cell r="AH309">
            <v>652040</v>
          </cell>
          <cell r="AI309">
            <v>573260</v>
          </cell>
          <cell r="AJ309">
            <v>392527.5</v>
          </cell>
          <cell r="AK309">
            <v>13271241</v>
          </cell>
          <cell r="AL309">
            <v>506845</v>
          </cell>
          <cell r="AM309">
            <v>483015</v>
          </cell>
          <cell r="AN309">
            <v>857326</v>
          </cell>
          <cell r="AO309">
            <v>805330</v>
          </cell>
          <cell r="AP309">
            <v>466730</v>
          </cell>
          <cell r="AQ309">
            <v>258110</v>
          </cell>
          <cell r="AR309">
            <v>1978775</v>
          </cell>
          <cell r="AS309">
            <v>0</v>
          </cell>
          <cell r="AT309">
            <v>0</v>
          </cell>
          <cell r="AU309">
            <v>831900</v>
          </cell>
          <cell r="AV309">
            <v>394980</v>
          </cell>
          <cell r="AW309">
            <v>354403.75</v>
          </cell>
          <cell r="AX309">
            <v>490510</v>
          </cell>
          <cell r="AY309">
            <v>438030</v>
          </cell>
          <cell r="AZ309">
            <v>478165.5</v>
          </cell>
          <cell r="BA309">
            <v>1841364</v>
          </cell>
          <cell r="BB309">
            <v>491935</v>
          </cell>
          <cell r="BC309">
            <v>4300000</v>
          </cell>
          <cell r="BD309">
            <v>1336886</v>
          </cell>
          <cell r="BE309">
            <v>604200</v>
          </cell>
          <cell r="BF309">
            <v>478153.5</v>
          </cell>
          <cell r="BG309">
            <v>5540350</v>
          </cell>
          <cell r="BH309">
            <v>389165</v>
          </cell>
          <cell r="BI309">
            <v>397358</v>
          </cell>
          <cell r="BJ309">
            <v>613320</v>
          </cell>
          <cell r="BK309">
            <v>441351.25</v>
          </cell>
          <cell r="BL309">
            <v>6140390</v>
          </cell>
          <cell r="BM309">
            <v>1054740</v>
          </cell>
          <cell r="BN309">
            <v>671020</v>
          </cell>
          <cell r="BO309">
            <v>1342897</v>
          </cell>
          <cell r="BP309">
            <v>867160</v>
          </cell>
          <cell r="BQ309">
            <v>743780</v>
          </cell>
          <cell r="BR309">
            <v>18000000</v>
          </cell>
          <cell r="BS309">
            <v>645502</v>
          </cell>
          <cell r="BT309">
            <v>600320</v>
          </cell>
          <cell r="BU309">
            <v>2152894</v>
          </cell>
          <cell r="BV309">
            <v>143360</v>
          </cell>
          <cell r="BW309">
            <v>418022.5</v>
          </cell>
          <cell r="BX309">
            <v>1083820</v>
          </cell>
          <cell r="BY309">
            <v>372005</v>
          </cell>
          <cell r="BZ309">
            <v>498792.5</v>
          </cell>
          <cell r="CA309">
            <v>571466.25</v>
          </cell>
          <cell r="CB309">
            <v>700535</v>
          </cell>
          <cell r="CC309">
            <v>1339030</v>
          </cell>
          <cell r="CD309">
            <v>800492.5</v>
          </cell>
          <cell r="CE309">
            <v>1067715</v>
          </cell>
          <cell r="CF309">
            <v>582363.75</v>
          </cell>
          <cell r="CG309">
            <v>380465</v>
          </cell>
          <cell r="CH309">
            <v>484290</v>
          </cell>
          <cell r="CI309">
            <v>377395</v>
          </cell>
          <cell r="CJ309">
            <v>1909795</v>
          </cell>
          <cell r="CK309">
            <v>344565</v>
          </cell>
          <cell r="CL309">
            <v>297745</v>
          </cell>
        </row>
        <row r="310">
          <cell r="A310">
            <v>2102040199.112</v>
          </cell>
          <cell r="B310" t="str">
            <v>ค่าตอบแทนในการปฏิบัติงานของเจ้าหน้าที่ (สนับสนุน) ค้างจ่าย</v>
          </cell>
          <cell r="C310">
            <v>0</v>
          </cell>
          <cell r="D310">
            <v>70890</v>
          </cell>
          <cell r="E310">
            <v>94010</v>
          </cell>
          <cell r="F310">
            <v>31200</v>
          </cell>
          <cell r="G310">
            <v>44130</v>
          </cell>
          <cell r="H310">
            <v>21375</v>
          </cell>
          <cell r="I310">
            <v>13020</v>
          </cell>
          <cell r="J310">
            <v>7030</v>
          </cell>
          <cell r="K310">
            <v>38400</v>
          </cell>
          <cell r="L310">
            <v>84980</v>
          </cell>
          <cell r="M310">
            <v>22900</v>
          </cell>
          <cell r="N310">
            <v>0</v>
          </cell>
          <cell r="O310">
            <v>436350</v>
          </cell>
          <cell r="P310">
            <v>23790</v>
          </cell>
          <cell r="Q310">
            <v>151072.5</v>
          </cell>
          <cell r="R310">
            <v>129987.5</v>
          </cell>
          <cell r="S310">
            <v>60035</v>
          </cell>
          <cell r="T310">
            <v>76800</v>
          </cell>
          <cell r="U310">
            <v>32175</v>
          </cell>
          <cell r="V310">
            <v>50986.75</v>
          </cell>
          <cell r="W310">
            <v>478560</v>
          </cell>
          <cell r="X310">
            <v>46980</v>
          </cell>
          <cell r="Y310">
            <v>95250</v>
          </cell>
          <cell r="Z310">
            <v>26020</v>
          </cell>
          <cell r="AA310">
            <v>32045</v>
          </cell>
          <cell r="AB310">
            <v>7020</v>
          </cell>
          <cell r="AC310">
            <v>1240</v>
          </cell>
          <cell r="AD310">
            <v>38752.5</v>
          </cell>
          <cell r="AE310">
            <v>0</v>
          </cell>
          <cell r="AF310">
            <v>17970</v>
          </cell>
          <cell r="AG310">
            <v>0</v>
          </cell>
          <cell r="AH310">
            <v>27370</v>
          </cell>
          <cell r="AI310">
            <v>41850</v>
          </cell>
          <cell r="AJ310">
            <v>51690</v>
          </cell>
          <cell r="AK310">
            <v>995613</v>
          </cell>
          <cell r="AL310">
            <v>64245</v>
          </cell>
          <cell r="AM310">
            <v>20330</v>
          </cell>
          <cell r="AN310">
            <v>105825</v>
          </cell>
          <cell r="AO310">
            <v>0</v>
          </cell>
          <cell r="AP310">
            <v>12400</v>
          </cell>
          <cell r="AQ310">
            <v>25925</v>
          </cell>
          <cell r="AR310">
            <v>0</v>
          </cell>
          <cell r="AS310">
            <v>0</v>
          </cell>
          <cell r="AT310">
            <v>0</v>
          </cell>
          <cell r="AU310">
            <v>17040</v>
          </cell>
          <cell r="AV310">
            <v>3200</v>
          </cell>
          <cell r="AW310">
            <v>23750</v>
          </cell>
          <cell r="AX310">
            <v>13560</v>
          </cell>
          <cell r="AY310">
            <v>0</v>
          </cell>
          <cell r="AZ310">
            <v>49608</v>
          </cell>
          <cell r="BA310">
            <v>459712.5</v>
          </cell>
          <cell r="BB310">
            <v>68905</v>
          </cell>
          <cell r="BC310">
            <v>1500000</v>
          </cell>
          <cell r="BD310">
            <v>115845</v>
          </cell>
          <cell r="BE310">
            <v>0</v>
          </cell>
          <cell r="BF310">
            <v>45410</v>
          </cell>
          <cell r="BG310">
            <v>340870</v>
          </cell>
          <cell r="BH310">
            <v>11012</v>
          </cell>
          <cell r="BI310">
            <v>28455</v>
          </cell>
          <cell r="BJ310">
            <v>75260</v>
          </cell>
          <cell r="BK310">
            <v>68547.5</v>
          </cell>
          <cell r="BL310">
            <v>856975</v>
          </cell>
          <cell r="BM310">
            <v>144975</v>
          </cell>
          <cell r="BN310">
            <v>57560</v>
          </cell>
          <cell r="BO310">
            <v>179280</v>
          </cell>
          <cell r="BP310">
            <v>97170</v>
          </cell>
          <cell r="BQ310">
            <v>29580</v>
          </cell>
          <cell r="BR310">
            <v>2600000</v>
          </cell>
          <cell r="BS310">
            <v>64645</v>
          </cell>
          <cell r="BT310">
            <v>39030</v>
          </cell>
          <cell r="BU310">
            <v>296545</v>
          </cell>
          <cell r="BV310">
            <v>1680</v>
          </cell>
          <cell r="BW310">
            <v>73750</v>
          </cell>
          <cell r="BX310">
            <v>278820</v>
          </cell>
          <cell r="BY310">
            <v>96300</v>
          </cell>
          <cell r="BZ310">
            <v>59700</v>
          </cell>
          <cell r="CA310">
            <v>15520</v>
          </cell>
          <cell r="CB310">
            <v>74520</v>
          </cell>
          <cell r="CC310">
            <v>240570</v>
          </cell>
          <cell r="CD310">
            <v>44490</v>
          </cell>
          <cell r="CE310">
            <v>370220</v>
          </cell>
          <cell r="CF310">
            <v>6680</v>
          </cell>
          <cell r="CG310">
            <v>41000</v>
          </cell>
          <cell r="CH310">
            <v>78795</v>
          </cell>
          <cell r="CI310">
            <v>76910</v>
          </cell>
          <cell r="CJ310">
            <v>193650</v>
          </cell>
          <cell r="CK310">
            <v>52810</v>
          </cell>
          <cell r="CL310">
            <v>52355</v>
          </cell>
        </row>
        <row r="311">
          <cell r="A311">
            <v>2102040199.1129999</v>
          </cell>
          <cell r="B311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C311">
            <v>0</v>
          </cell>
          <cell r="D311">
            <v>2000</v>
          </cell>
          <cell r="E311">
            <v>0</v>
          </cell>
          <cell r="F311">
            <v>0</v>
          </cell>
          <cell r="G311">
            <v>0</v>
          </cell>
          <cell r="H311">
            <v>7000</v>
          </cell>
          <cell r="I311">
            <v>0</v>
          </cell>
          <cell r="J311">
            <v>1000</v>
          </cell>
          <cell r="K311">
            <v>0</v>
          </cell>
          <cell r="L311">
            <v>3000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26000</v>
          </cell>
          <cell r="R311">
            <v>0</v>
          </cell>
          <cell r="S311">
            <v>10500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3000</v>
          </cell>
          <cell r="Z311">
            <v>17000</v>
          </cell>
          <cell r="AA311">
            <v>7000</v>
          </cell>
          <cell r="AB311">
            <v>0</v>
          </cell>
          <cell r="AC311">
            <v>33250</v>
          </cell>
          <cell r="AD311">
            <v>0</v>
          </cell>
          <cell r="AE311">
            <v>0</v>
          </cell>
          <cell r="AF311">
            <v>0</v>
          </cell>
          <cell r="AG311">
            <v>34000</v>
          </cell>
          <cell r="AH311">
            <v>0</v>
          </cell>
          <cell r="AI311">
            <v>7000</v>
          </cell>
          <cell r="AJ311">
            <v>0</v>
          </cell>
          <cell r="AK311">
            <v>0</v>
          </cell>
          <cell r="AL311">
            <v>0</v>
          </cell>
          <cell r="AM311">
            <v>5000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25000</v>
          </cell>
          <cell r="AU311">
            <v>0</v>
          </cell>
          <cell r="AV311">
            <v>0</v>
          </cell>
          <cell r="AW311">
            <v>9500</v>
          </cell>
          <cell r="AX311">
            <v>0</v>
          </cell>
          <cell r="AY311">
            <v>13500</v>
          </cell>
          <cell r="AZ311">
            <v>15000</v>
          </cell>
          <cell r="BA311">
            <v>0</v>
          </cell>
          <cell r="BB311">
            <v>0</v>
          </cell>
          <cell r="BC311">
            <v>250000</v>
          </cell>
          <cell r="BD311">
            <v>120000</v>
          </cell>
          <cell r="BE311">
            <v>0</v>
          </cell>
          <cell r="BF311">
            <v>0</v>
          </cell>
          <cell r="BG311">
            <v>1000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250750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1040000</v>
          </cell>
          <cell r="BS311">
            <v>0</v>
          </cell>
          <cell r="BT311">
            <v>0</v>
          </cell>
          <cell r="BU311">
            <v>2000</v>
          </cell>
          <cell r="BV311">
            <v>1500</v>
          </cell>
          <cell r="BW311">
            <v>0</v>
          </cell>
          <cell r="BX311">
            <v>42500</v>
          </cell>
          <cell r="BY311">
            <v>0</v>
          </cell>
          <cell r="BZ311">
            <v>2500</v>
          </cell>
          <cell r="CA311">
            <v>35000</v>
          </cell>
          <cell r="CB311">
            <v>0</v>
          </cell>
          <cell r="CC311">
            <v>0</v>
          </cell>
          <cell r="CD311">
            <v>6000</v>
          </cell>
          <cell r="CE311">
            <v>843800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5500</v>
          </cell>
        </row>
        <row r="312">
          <cell r="A312">
            <v>2102040199.1140001</v>
          </cell>
          <cell r="B312" t="str">
            <v>ค่าตอบแทนตามผลการปฏิบัติงานค้างจ่าย</v>
          </cell>
          <cell r="C312">
            <v>1550493.45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47700</v>
          </cell>
          <cell r="Q312">
            <v>64800</v>
          </cell>
          <cell r="R312">
            <v>0</v>
          </cell>
          <cell r="S312">
            <v>0</v>
          </cell>
          <cell r="T312">
            <v>43500</v>
          </cell>
          <cell r="U312">
            <v>25300</v>
          </cell>
          <cell r="V312">
            <v>0</v>
          </cell>
          <cell r="W312">
            <v>2148270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8559934.2799999993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3800000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22456215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12899077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>
            <v>2102040199.115</v>
          </cell>
          <cell r="B313" t="str">
            <v>ค่าตอบแทนการปฏิบัติงานในลักษณะเบี้ยเลี้ยงเหมาจ่ายค้างจ่าย</v>
          </cell>
          <cell r="C313">
            <v>0</v>
          </cell>
          <cell r="D313">
            <v>367300</v>
          </cell>
          <cell r="E313">
            <v>277400</v>
          </cell>
          <cell r="F313">
            <v>640000</v>
          </cell>
          <cell r="G313">
            <v>60600</v>
          </cell>
          <cell r="H313">
            <v>481600</v>
          </cell>
          <cell r="I313">
            <v>443500</v>
          </cell>
          <cell r="J313">
            <v>2746100</v>
          </cell>
          <cell r="K313">
            <v>334500</v>
          </cell>
          <cell r="L313">
            <v>85375</v>
          </cell>
          <cell r="M313">
            <v>1070200</v>
          </cell>
          <cell r="N313">
            <v>244100</v>
          </cell>
          <cell r="O313">
            <v>4060300</v>
          </cell>
          <cell r="P313">
            <v>732200</v>
          </cell>
          <cell r="Q313">
            <v>375900</v>
          </cell>
          <cell r="R313">
            <v>6361800</v>
          </cell>
          <cell r="S313">
            <v>700600</v>
          </cell>
          <cell r="T313">
            <v>816200</v>
          </cell>
          <cell r="U313">
            <v>456600</v>
          </cell>
          <cell r="V313">
            <v>2372200</v>
          </cell>
          <cell r="W313">
            <v>0</v>
          </cell>
          <cell r="X313">
            <v>480000</v>
          </cell>
          <cell r="Y313">
            <v>0</v>
          </cell>
          <cell r="Z313">
            <v>630200</v>
          </cell>
          <cell r="AA313">
            <v>780700</v>
          </cell>
          <cell r="AB313">
            <v>612900</v>
          </cell>
          <cell r="AC313">
            <v>365300</v>
          </cell>
          <cell r="AD313">
            <v>1885900</v>
          </cell>
          <cell r="AE313">
            <v>947500</v>
          </cell>
          <cell r="AF313">
            <v>835200</v>
          </cell>
          <cell r="AG313">
            <v>823800</v>
          </cell>
          <cell r="AH313">
            <v>1658000</v>
          </cell>
          <cell r="AI313">
            <v>275100</v>
          </cell>
          <cell r="AJ313">
            <v>0</v>
          </cell>
          <cell r="AK313">
            <v>0</v>
          </cell>
          <cell r="AL313">
            <v>359000</v>
          </cell>
          <cell r="AM313">
            <v>0</v>
          </cell>
          <cell r="AN313">
            <v>1826500</v>
          </cell>
          <cell r="AO313">
            <v>1100000</v>
          </cell>
          <cell r="AP313">
            <v>786200</v>
          </cell>
          <cell r="AQ313">
            <v>823600</v>
          </cell>
          <cell r="AR313">
            <v>1000000</v>
          </cell>
          <cell r="AS313">
            <v>1842259</v>
          </cell>
          <cell r="AT313">
            <v>0</v>
          </cell>
          <cell r="AU313">
            <v>0</v>
          </cell>
          <cell r="AV313">
            <v>686600</v>
          </cell>
          <cell r="AW313">
            <v>0</v>
          </cell>
          <cell r="AX313">
            <v>0</v>
          </cell>
          <cell r="AY313">
            <v>849138</v>
          </cell>
          <cell r="AZ313">
            <v>521400</v>
          </cell>
          <cell r="BA313">
            <v>83600</v>
          </cell>
          <cell r="BB313">
            <v>1057700</v>
          </cell>
          <cell r="BC313">
            <v>0</v>
          </cell>
          <cell r="BD313">
            <v>743800</v>
          </cell>
          <cell r="BE313">
            <v>3583200</v>
          </cell>
          <cell r="BF313">
            <v>2091900</v>
          </cell>
          <cell r="BG313">
            <v>1568800</v>
          </cell>
          <cell r="BH313">
            <v>340500</v>
          </cell>
          <cell r="BI313">
            <v>518000</v>
          </cell>
          <cell r="BJ313">
            <v>470300</v>
          </cell>
          <cell r="BK313">
            <v>217500</v>
          </cell>
          <cell r="BL313">
            <v>0</v>
          </cell>
          <cell r="BM313">
            <v>1926600</v>
          </cell>
          <cell r="BN313">
            <v>1039900</v>
          </cell>
          <cell r="BO313">
            <v>2197769.35</v>
          </cell>
          <cell r="BP313">
            <v>1392400</v>
          </cell>
          <cell r="BQ313">
            <v>1484700</v>
          </cell>
          <cell r="BR313">
            <v>0</v>
          </cell>
          <cell r="BS313">
            <v>529600</v>
          </cell>
          <cell r="BT313">
            <v>1069900</v>
          </cell>
          <cell r="BU313">
            <v>2769000</v>
          </cell>
          <cell r="BV313">
            <v>1358250</v>
          </cell>
          <cell r="BW313">
            <v>1344671.86</v>
          </cell>
          <cell r="BX313">
            <v>1680000</v>
          </cell>
          <cell r="BY313">
            <v>764000</v>
          </cell>
          <cell r="BZ313">
            <v>0</v>
          </cell>
          <cell r="CA313">
            <v>874200</v>
          </cell>
          <cell r="CB313">
            <v>351800</v>
          </cell>
          <cell r="CC313">
            <v>1951400</v>
          </cell>
          <cell r="CD313">
            <v>840900</v>
          </cell>
          <cell r="CE313">
            <v>1446000</v>
          </cell>
          <cell r="CF313">
            <v>612700</v>
          </cell>
          <cell r="CG313">
            <v>361600</v>
          </cell>
          <cell r="CH313">
            <v>426200</v>
          </cell>
          <cell r="CI313">
            <v>327300</v>
          </cell>
          <cell r="CJ313">
            <v>831900</v>
          </cell>
          <cell r="CK313">
            <v>263200</v>
          </cell>
          <cell r="CL313">
            <v>789980</v>
          </cell>
        </row>
        <row r="314">
          <cell r="A314">
            <v>2102040199.1159999</v>
          </cell>
          <cell r="B314" t="str">
            <v>ค่าตอบแทนอื่นค้างจ่าย</v>
          </cell>
          <cell r="C314">
            <v>0</v>
          </cell>
          <cell r="D314">
            <v>10000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1600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1121200</v>
          </cell>
          <cell r="X314">
            <v>7660</v>
          </cell>
          <cell r="Y314">
            <v>0</v>
          </cell>
          <cell r="Z314">
            <v>0</v>
          </cell>
          <cell r="AA314">
            <v>5000</v>
          </cell>
          <cell r="AB314">
            <v>7120</v>
          </cell>
          <cell r="AC314">
            <v>0</v>
          </cell>
          <cell r="AD314">
            <v>99900</v>
          </cell>
          <cell r="AE314">
            <v>10310</v>
          </cell>
          <cell r="AF314">
            <v>17400</v>
          </cell>
          <cell r="AG314">
            <v>36260</v>
          </cell>
          <cell r="AH314">
            <v>0</v>
          </cell>
          <cell r="AI314">
            <v>0</v>
          </cell>
          <cell r="AJ314">
            <v>50380</v>
          </cell>
          <cell r="AK314">
            <v>5000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2400</v>
          </cell>
          <cell r="AR314">
            <v>0</v>
          </cell>
          <cell r="AS314">
            <v>0</v>
          </cell>
          <cell r="AT314">
            <v>521500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7200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149700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800</v>
          </cell>
          <cell r="CG314">
            <v>0</v>
          </cell>
          <cell r="CH314">
            <v>0</v>
          </cell>
          <cell r="CI314">
            <v>11770</v>
          </cell>
          <cell r="CJ314">
            <v>0</v>
          </cell>
          <cell r="CK314">
            <v>0</v>
          </cell>
          <cell r="CL314">
            <v>0</v>
          </cell>
        </row>
        <row r="315">
          <cell r="A315">
            <v>2102040199.1170001</v>
          </cell>
          <cell r="B315" t="str">
            <v>ค่าสาธารณูปโภคค้างจ่าย</v>
          </cell>
          <cell r="C315">
            <v>0</v>
          </cell>
          <cell r="D315">
            <v>0</v>
          </cell>
          <cell r="E315">
            <v>207046.37</v>
          </cell>
          <cell r="F315">
            <v>121413.2</v>
          </cell>
          <cell r="G315">
            <v>89949.24</v>
          </cell>
          <cell r="H315">
            <v>42396.73</v>
          </cell>
          <cell r="I315">
            <v>116370.27</v>
          </cell>
          <cell r="J315">
            <v>346655.06</v>
          </cell>
          <cell r="K315">
            <v>203322.16</v>
          </cell>
          <cell r="L315">
            <v>0</v>
          </cell>
          <cell r="M315">
            <v>920576.1</v>
          </cell>
          <cell r="N315">
            <v>41235.07</v>
          </cell>
          <cell r="O315">
            <v>938347.59</v>
          </cell>
          <cell r="P315">
            <v>265563.89</v>
          </cell>
          <cell r="Q315">
            <v>267350.03999999998</v>
          </cell>
          <cell r="R315">
            <v>831476.76</v>
          </cell>
          <cell r="S315">
            <v>234113.3</v>
          </cell>
          <cell r="T315">
            <v>223347.42</v>
          </cell>
          <cell r="U315">
            <v>182649.4</v>
          </cell>
          <cell r="V315">
            <v>162508.49</v>
          </cell>
          <cell r="W315">
            <v>2085671.49</v>
          </cell>
          <cell r="X315">
            <v>108020.69</v>
          </cell>
          <cell r="Y315">
            <v>271980.37</v>
          </cell>
          <cell r="Z315">
            <v>635100.4</v>
          </cell>
          <cell r="AA315">
            <v>81518.19</v>
          </cell>
          <cell r="AB315">
            <v>94927.01</v>
          </cell>
          <cell r="AC315">
            <v>85559.67</v>
          </cell>
          <cell r="AD315">
            <v>928855.43</v>
          </cell>
          <cell r="AE315">
            <v>3289.74</v>
          </cell>
          <cell r="AF315">
            <v>96536.36</v>
          </cell>
          <cell r="AG315">
            <v>478073.15</v>
          </cell>
          <cell r="AH315">
            <v>201548.72</v>
          </cell>
          <cell r="AI315">
            <v>110868.77</v>
          </cell>
          <cell r="AJ315">
            <v>7141</v>
          </cell>
          <cell r="AK315">
            <v>6779756.5</v>
          </cell>
          <cell r="AL315">
            <v>196695.15</v>
          </cell>
          <cell r="AM315">
            <v>158675.5</v>
          </cell>
          <cell r="AN315">
            <v>431088.16</v>
          </cell>
          <cell r="AO315">
            <v>347782.31</v>
          </cell>
          <cell r="AP315">
            <v>227657.48</v>
          </cell>
          <cell r="AQ315">
            <v>82303.17</v>
          </cell>
          <cell r="AR315">
            <v>797020.38</v>
          </cell>
          <cell r="AS315">
            <v>44006.31</v>
          </cell>
          <cell r="AT315">
            <v>838166.95</v>
          </cell>
          <cell r="AU315">
            <v>886250.73</v>
          </cell>
          <cell r="AV315">
            <v>130056.8</v>
          </cell>
          <cell r="AW315">
            <v>100004.47</v>
          </cell>
          <cell r="AX315">
            <v>185060.47</v>
          </cell>
          <cell r="AY315">
            <v>440167.02</v>
          </cell>
          <cell r="AZ315">
            <v>315964.43</v>
          </cell>
          <cell r="BA315">
            <v>999857.65</v>
          </cell>
          <cell r="BB315">
            <v>182050.88</v>
          </cell>
          <cell r="BC315">
            <v>1663800.28</v>
          </cell>
          <cell r="BD315">
            <v>353349.77</v>
          </cell>
          <cell r="BE315">
            <v>142575.26</v>
          </cell>
          <cell r="BF315">
            <v>326112.21999999997</v>
          </cell>
          <cell r="BG315">
            <v>4415647.28</v>
          </cell>
          <cell r="BH315">
            <v>0</v>
          </cell>
          <cell r="BI315">
            <v>71229.34</v>
          </cell>
          <cell r="BJ315">
            <v>223255.37</v>
          </cell>
          <cell r="BK315">
            <v>93030.71</v>
          </cell>
          <cell r="BL315">
            <v>4211969.8600000003</v>
          </cell>
          <cell r="BM315">
            <v>386304.07</v>
          </cell>
          <cell r="BN315">
            <v>267886.2</v>
          </cell>
          <cell r="BO315">
            <v>355694.38</v>
          </cell>
          <cell r="BP315">
            <v>412924.18</v>
          </cell>
          <cell r="BQ315">
            <v>169932.27</v>
          </cell>
          <cell r="BR315">
            <v>5076801</v>
          </cell>
          <cell r="BS315">
            <v>747736.91</v>
          </cell>
          <cell r="BT315">
            <v>215313.33</v>
          </cell>
          <cell r="BU315">
            <v>1306475.82</v>
          </cell>
          <cell r="BV315">
            <v>213211.03</v>
          </cell>
          <cell r="BW315">
            <v>252682.07</v>
          </cell>
          <cell r="BX315">
            <v>1108096.75</v>
          </cell>
          <cell r="BY315">
            <v>139237.70000000001</v>
          </cell>
          <cell r="BZ315">
            <v>168211.71</v>
          </cell>
          <cell r="CA315">
            <v>162435.41</v>
          </cell>
          <cell r="CB315">
            <v>316701.09999999998</v>
          </cell>
          <cell r="CC315">
            <v>472573.42</v>
          </cell>
          <cell r="CD315">
            <v>262197.93</v>
          </cell>
          <cell r="CE315">
            <v>459384.66</v>
          </cell>
          <cell r="CF315">
            <v>146234.94</v>
          </cell>
          <cell r="CG315">
            <v>155066.57</v>
          </cell>
          <cell r="CH315">
            <v>125603.76</v>
          </cell>
          <cell r="CI315">
            <v>129119.13</v>
          </cell>
          <cell r="CJ315">
            <v>614767.1</v>
          </cell>
          <cell r="CK315">
            <v>81918.12</v>
          </cell>
          <cell r="CL315">
            <v>192555.87</v>
          </cell>
        </row>
        <row r="316">
          <cell r="A316">
            <v>2102040199.118</v>
          </cell>
          <cell r="B316" t="str">
            <v>ค่าใช้จ่ายโครงการP&amp;P ค้างจ่าย</v>
          </cell>
          <cell r="C316">
            <v>1272000</v>
          </cell>
          <cell r="D316">
            <v>0</v>
          </cell>
          <cell r="E316">
            <v>26440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61700</v>
          </cell>
          <cell r="N316">
            <v>0</v>
          </cell>
          <cell r="O316">
            <v>0</v>
          </cell>
          <cell r="P316">
            <v>156143</v>
          </cell>
          <cell r="Q316">
            <v>35025</v>
          </cell>
          <cell r="R316">
            <v>0</v>
          </cell>
          <cell r="S316">
            <v>0</v>
          </cell>
          <cell r="T316">
            <v>17218.5</v>
          </cell>
          <cell r="U316">
            <v>59250</v>
          </cell>
          <cell r="V316">
            <v>167025</v>
          </cell>
          <cell r="W316">
            <v>4773995.72</v>
          </cell>
          <cell r="X316">
            <v>0</v>
          </cell>
          <cell r="Y316">
            <v>54020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291819.25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736400</v>
          </cell>
          <cell r="AL316">
            <v>14585</v>
          </cell>
          <cell r="AM316">
            <v>0</v>
          </cell>
          <cell r="AN316">
            <v>0</v>
          </cell>
          <cell r="AO316">
            <v>0</v>
          </cell>
          <cell r="AP316">
            <v>350000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171595</v>
          </cell>
          <cell r="AW316">
            <v>300700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9100</v>
          </cell>
          <cell r="BC316">
            <v>0</v>
          </cell>
          <cell r="BD316">
            <v>0</v>
          </cell>
          <cell r="BE316">
            <v>219950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153250</v>
          </cell>
          <cell r="BS316">
            <v>0</v>
          </cell>
          <cell r="BT316">
            <v>0</v>
          </cell>
          <cell r="BU316">
            <v>0</v>
          </cell>
          <cell r="BV316">
            <v>29400</v>
          </cell>
          <cell r="BW316">
            <v>0</v>
          </cell>
          <cell r="BX316">
            <v>0</v>
          </cell>
          <cell r="BY316">
            <v>7040</v>
          </cell>
          <cell r="BZ316">
            <v>0</v>
          </cell>
          <cell r="CA316">
            <v>96073.69</v>
          </cell>
          <cell r="CB316">
            <v>73562.5</v>
          </cell>
          <cell r="CC316">
            <v>0</v>
          </cell>
          <cell r="CD316">
            <v>278307.40000000002</v>
          </cell>
          <cell r="CE316">
            <v>0</v>
          </cell>
          <cell r="CF316">
            <v>20000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2103010103.1010001</v>
          </cell>
          <cell r="B317" t="str">
            <v>รายได้ค่าบริการอื่นรับล่วงหน้า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5209.05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69821.48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103052.87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A318">
            <v>2103010103.5020001</v>
          </cell>
          <cell r="B318" t="str">
            <v>รายได้ค่ารักษาแรงงานต่างด้าวรับล่วงหน้า</v>
          </cell>
          <cell r="C318">
            <v>242601</v>
          </cell>
          <cell r="D318">
            <v>29471</v>
          </cell>
          <cell r="E318">
            <v>26324</v>
          </cell>
          <cell r="F318">
            <v>0</v>
          </cell>
          <cell r="G318">
            <v>11254</v>
          </cell>
          <cell r="H318">
            <v>102290.33</v>
          </cell>
          <cell r="I318">
            <v>26124.87</v>
          </cell>
          <cell r="J318">
            <v>59705.05</v>
          </cell>
          <cell r="K318">
            <v>0</v>
          </cell>
          <cell r="L318">
            <v>0</v>
          </cell>
          <cell r="M318">
            <v>7450.8</v>
          </cell>
          <cell r="N318">
            <v>0</v>
          </cell>
          <cell r="O318">
            <v>105380.38</v>
          </cell>
          <cell r="P318">
            <v>0</v>
          </cell>
          <cell r="Q318">
            <v>0</v>
          </cell>
          <cell r="R318">
            <v>0</v>
          </cell>
          <cell r="S318">
            <v>23084</v>
          </cell>
          <cell r="T318">
            <v>4250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95394.12</v>
          </cell>
          <cell r="AL318">
            <v>26604</v>
          </cell>
          <cell r="AM318">
            <v>8728.25</v>
          </cell>
          <cell r="AN318">
            <v>55126.67</v>
          </cell>
          <cell r="AO318">
            <v>21498.6</v>
          </cell>
          <cell r="AP318">
            <v>25556.04</v>
          </cell>
          <cell r="AQ318">
            <v>0</v>
          </cell>
          <cell r="AR318">
            <v>71297.66</v>
          </cell>
          <cell r="AS318">
            <v>22463.52</v>
          </cell>
          <cell r="AT318">
            <v>7877</v>
          </cell>
          <cell r="AU318">
            <v>125659.08</v>
          </cell>
          <cell r="AV318">
            <v>25890</v>
          </cell>
          <cell r="AW318">
            <v>10706.67</v>
          </cell>
          <cell r="AX318">
            <v>30269.58</v>
          </cell>
          <cell r="AY318">
            <v>21142.85</v>
          </cell>
          <cell r="AZ318">
            <v>24345</v>
          </cell>
          <cell r="BA318">
            <v>1455330.04</v>
          </cell>
          <cell r="BB318">
            <v>31095.8</v>
          </cell>
          <cell r="BC318">
            <v>656862.22</v>
          </cell>
          <cell r="BD318">
            <v>137626.17000000001</v>
          </cell>
          <cell r="BE318">
            <v>98598.84</v>
          </cell>
          <cell r="BF318">
            <v>61041.81</v>
          </cell>
          <cell r="BG318">
            <v>109906.2</v>
          </cell>
          <cell r="BH318">
            <v>8706.5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974</v>
          </cell>
          <cell r="BN318">
            <v>5925</v>
          </cell>
          <cell r="BO318">
            <v>20892</v>
          </cell>
          <cell r="BP318">
            <v>5187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1412</v>
          </cell>
          <cell r="BV318">
            <v>0</v>
          </cell>
          <cell r="BW318">
            <v>0</v>
          </cell>
          <cell r="BX318">
            <v>39141.25</v>
          </cell>
          <cell r="BY318">
            <v>0</v>
          </cell>
          <cell r="BZ318">
            <v>4494.2</v>
          </cell>
          <cell r="CA318">
            <v>0</v>
          </cell>
          <cell r="CB318">
            <v>0</v>
          </cell>
          <cell r="CC318">
            <v>0</v>
          </cell>
          <cell r="CD318">
            <v>12923.36</v>
          </cell>
          <cell r="CE318">
            <v>17032</v>
          </cell>
          <cell r="CF318">
            <v>0</v>
          </cell>
          <cell r="CG318">
            <v>0</v>
          </cell>
          <cell r="CH318">
            <v>22054</v>
          </cell>
          <cell r="CI318">
            <v>0</v>
          </cell>
          <cell r="CJ318">
            <v>0</v>
          </cell>
          <cell r="CK318">
            <v>4829</v>
          </cell>
          <cell r="CL318">
            <v>235510</v>
          </cell>
        </row>
        <row r="319">
          <cell r="A319">
            <v>2104010101.1010001</v>
          </cell>
          <cell r="B319" t="str">
            <v>รายได้แผ่นดินอื่นรอนำส่งคลัง-หน่วยเบิกจ่าย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</row>
        <row r="320">
          <cell r="A320">
            <v>2109010199.1010001</v>
          </cell>
          <cell r="B320" t="str">
            <v>รายได้เงินช่วยเหลือรอการรับรู้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7602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102000</v>
          </cell>
          <cell r="S320">
            <v>1127442.8999999999</v>
          </cell>
          <cell r="T320">
            <v>0</v>
          </cell>
          <cell r="U320">
            <v>771798</v>
          </cell>
          <cell r="V320">
            <v>0</v>
          </cell>
          <cell r="W320">
            <v>0</v>
          </cell>
          <cell r="X320">
            <v>15500</v>
          </cell>
          <cell r="Y320">
            <v>0</v>
          </cell>
          <cell r="Z320">
            <v>120840</v>
          </cell>
          <cell r="AA320">
            <v>41270</v>
          </cell>
          <cell r="AB320">
            <v>192487.55</v>
          </cell>
          <cell r="AC320">
            <v>36000</v>
          </cell>
          <cell r="AD320">
            <v>317530</v>
          </cell>
          <cell r="AE320">
            <v>0</v>
          </cell>
          <cell r="AF320">
            <v>156906</v>
          </cell>
          <cell r="AG320">
            <v>0</v>
          </cell>
          <cell r="AH320">
            <v>21247.9</v>
          </cell>
          <cell r="AI320">
            <v>0</v>
          </cell>
          <cell r="AJ320">
            <v>152350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64.42</v>
          </cell>
          <cell r="AP320">
            <v>0</v>
          </cell>
          <cell r="AQ320">
            <v>0</v>
          </cell>
          <cell r="AR320">
            <v>3513.26</v>
          </cell>
          <cell r="AS320">
            <v>374573.81</v>
          </cell>
          <cell r="AT320">
            <v>161950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655</v>
          </cell>
          <cell r="AZ320">
            <v>39600</v>
          </cell>
          <cell r="BA320">
            <v>382073.34</v>
          </cell>
          <cell r="BB320">
            <v>0</v>
          </cell>
          <cell r="BC320">
            <v>0</v>
          </cell>
          <cell r="BD320">
            <v>1023295.74</v>
          </cell>
          <cell r="BE320">
            <v>157774</v>
          </cell>
          <cell r="BF320">
            <v>22700</v>
          </cell>
          <cell r="BG320">
            <v>193165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45054</v>
          </cell>
          <cell r="BN320">
            <v>49520</v>
          </cell>
          <cell r="BO320">
            <v>508400</v>
          </cell>
          <cell r="BP320">
            <v>151940</v>
          </cell>
          <cell r="BQ320">
            <v>243550</v>
          </cell>
          <cell r="BR320">
            <v>1279434.17</v>
          </cell>
          <cell r="BS320">
            <v>0</v>
          </cell>
          <cell r="BT320">
            <v>106700</v>
          </cell>
          <cell r="BU320">
            <v>0</v>
          </cell>
          <cell r="BV320">
            <v>0</v>
          </cell>
          <cell r="BW320">
            <v>34129.839999999997</v>
          </cell>
          <cell r="BX320">
            <v>0</v>
          </cell>
          <cell r="BY320">
            <v>57800</v>
          </cell>
          <cell r="BZ320">
            <v>254740</v>
          </cell>
          <cell r="CA320">
            <v>6216</v>
          </cell>
          <cell r="CB320">
            <v>4948500</v>
          </cell>
          <cell r="CC320">
            <v>255000</v>
          </cell>
          <cell r="CD320">
            <v>754725</v>
          </cell>
          <cell r="CE320">
            <v>50259.63</v>
          </cell>
          <cell r="CF320">
            <v>0</v>
          </cell>
          <cell r="CG320">
            <v>0</v>
          </cell>
          <cell r="CH320">
            <v>100000</v>
          </cell>
          <cell r="CI320">
            <v>0</v>
          </cell>
          <cell r="CJ320">
            <v>120250</v>
          </cell>
          <cell r="CK320">
            <v>0</v>
          </cell>
          <cell r="CL320">
            <v>0</v>
          </cell>
        </row>
        <row r="321">
          <cell r="A321">
            <v>2109010199.201</v>
          </cell>
          <cell r="B321" t="str">
            <v>รายได้กองทุน UC - รอรับรู้</v>
          </cell>
          <cell r="C321">
            <v>1578090</v>
          </cell>
          <cell r="D321">
            <v>181889.93</v>
          </cell>
          <cell r="E321">
            <v>150000</v>
          </cell>
          <cell r="F321">
            <v>3030814.9</v>
          </cell>
          <cell r="G321">
            <v>1196356.23</v>
          </cell>
          <cell r="H321">
            <v>273070</v>
          </cell>
          <cell r="I321">
            <v>100000</v>
          </cell>
          <cell r="J321">
            <v>396765.39</v>
          </cell>
          <cell r="K321">
            <v>150000</v>
          </cell>
          <cell r="L321">
            <v>2230750.5099999998</v>
          </cell>
          <cell r="M321">
            <v>100000</v>
          </cell>
          <cell r="N321">
            <v>0</v>
          </cell>
          <cell r="O321">
            <v>468257</v>
          </cell>
          <cell r="P321">
            <v>2189876</v>
          </cell>
          <cell r="Q321">
            <v>1545062.63</v>
          </cell>
          <cell r="R321">
            <v>2903159.6</v>
          </cell>
          <cell r="S321">
            <v>309465</v>
          </cell>
          <cell r="T321">
            <v>415271.5</v>
          </cell>
          <cell r="U321">
            <v>376501</v>
          </cell>
          <cell r="V321">
            <v>300000</v>
          </cell>
          <cell r="W321">
            <v>420136.5</v>
          </cell>
          <cell r="X321">
            <v>299300</v>
          </cell>
          <cell r="Y321">
            <v>100000</v>
          </cell>
          <cell r="Z321">
            <v>258301.99</v>
          </cell>
          <cell r="AA321">
            <v>395000</v>
          </cell>
          <cell r="AB321">
            <v>150000</v>
          </cell>
          <cell r="AC321">
            <v>73533</v>
          </cell>
          <cell r="AD321">
            <v>150000</v>
          </cell>
          <cell r="AE321">
            <v>150000</v>
          </cell>
          <cell r="AF321">
            <v>360000</v>
          </cell>
          <cell r="AG321">
            <v>100000</v>
          </cell>
          <cell r="AH321">
            <v>344795</v>
          </cell>
          <cell r="AI321">
            <v>225000</v>
          </cell>
          <cell r="AJ321">
            <v>150000</v>
          </cell>
          <cell r="AK321">
            <v>615926.5</v>
          </cell>
          <cell r="AL321">
            <v>144077.37</v>
          </cell>
          <cell r="AM321">
            <v>179500</v>
          </cell>
          <cell r="AN321">
            <v>260520</v>
          </cell>
          <cell r="AO321">
            <v>0</v>
          </cell>
          <cell r="AP321">
            <v>178150</v>
          </cell>
          <cell r="AQ321">
            <v>392350</v>
          </cell>
          <cell r="AR321">
            <v>229409.69</v>
          </cell>
          <cell r="AS321">
            <v>175000</v>
          </cell>
          <cell r="AT321">
            <v>91317</v>
          </cell>
          <cell r="AU321">
            <v>150000</v>
          </cell>
          <cell r="AV321">
            <v>100000</v>
          </cell>
          <cell r="AW321">
            <v>333125</v>
          </cell>
          <cell r="AX321">
            <v>223750</v>
          </cell>
          <cell r="AY321">
            <v>150000</v>
          </cell>
          <cell r="AZ321">
            <v>150000</v>
          </cell>
          <cell r="BA321">
            <v>0</v>
          </cell>
          <cell r="BB321">
            <v>150000</v>
          </cell>
          <cell r="BC321">
            <v>150000</v>
          </cell>
          <cell r="BD321">
            <v>0</v>
          </cell>
          <cell r="BE321">
            <v>198000</v>
          </cell>
          <cell r="BF321">
            <v>187500</v>
          </cell>
          <cell r="BG321">
            <v>279500</v>
          </cell>
          <cell r="BH321">
            <v>0</v>
          </cell>
          <cell r="BI321">
            <v>150000</v>
          </cell>
          <cell r="BJ321">
            <v>245000</v>
          </cell>
          <cell r="BK321">
            <v>150000</v>
          </cell>
          <cell r="BL321">
            <v>350000</v>
          </cell>
          <cell r="BM321">
            <v>398408.3</v>
          </cell>
          <cell r="BN321">
            <v>300000</v>
          </cell>
          <cell r="BO321">
            <v>50000</v>
          </cell>
          <cell r="BP321">
            <v>300000</v>
          </cell>
          <cell r="BQ321">
            <v>295829.90000000002</v>
          </cell>
          <cell r="BR321">
            <v>445700</v>
          </cell>
          <cell r="BS321">
            <v>374067.77</v>
          </cell>
          <cell r="BT321">
            <v>0</v>
          </cell>
          <cell r="BU321">
            <v>150000</v>
          </cell>
          <cell r="BV321">
            <v>0</v>
          </cell>
          <cell r="BW321">
            <v>268395.2</v>
          </cell>
          <cell r="BX321">
            <v>664170.62</v>
          </cell>
          <cell r="BY321">
            <v>147923.44</v>
          </cell>
          <cell r="BZ321">
            <v>108787.34</v>
          </cell>
          <cell r="CA321">
            <v>320795.03999999998</v>
          </cell>
          <cell r="CB321">
            <v>170000</v>
          </cell>
          <cell r="CC321">
            <v>309383.40999999997</v>
          </cell>
          <cell r="CD321">
            <v>320000</v>
          </cell>
          <cell r="CE321">
            <v>150000</v>
          </cell>
          <cell r="CF321">
            <v>260341.17</v>
          </cell>
          <cell r="CG321">
            <v>595332.98</v>
          </cell>
          <cell r="CH321">
            <v>0</v>
          </cell>
          <cell r="CI321">
            <v>235000</v>
          </cell>
          <cell r="CJ321">
            <v>450744.15</v>
          </cell>
          <cell r="CK321">
            <v>327347.56</v>
          </cell>
          <cell r="CL321">
            <v>150000</v>
          </cell>
        </row>
        <row r="322">
          <cell r="A322">
            <v>2109010199.701</v>
          </cell>
          <cell r="B322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C322">
            <v>2925624.4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205.63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119241.18</v>
          </cell>
          <cell r="P322">
            <v>98056.94</v>
          </cell>
          <cell r="Q322">
            <v>2073.5300000000002</v>
          </cell>
          <cell r="R322">
            <v>106322.63</v>
          </cell>
          <cell r="S322">
            <v>147932.25</v>
          </cell>
          <cell r="T322">
            <v>0</v>
          </cell>
          <cell r="U322">
            <v>100147.59</v>
          </cell>
          <cell r="V322">
            <v>203030.36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176638.28</v>
          </cell>
          <cell r="AM322">
            <v>0</v>
          </cell>
          <cell r="AN322">
            <v>91571.09</v>
          </cell>
          <cell r="AO322">
            <v>342112.27</v>
          </cell>
          <cell r="AP322">
            <v>76304.59</v>
          </cell>
          <cell r="AQ322">
            <v>0</v>
          </cell>
          <cell r="AR322">
            <v>0</v>
          </cell>
          <cell r="AS322">
            <v>8439</v>
          </cell>
          <cell r="AT322">
            <v>4147.0600000000004</v>
          </cell>
          <cell r="AU322">
            <v>24309.61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303453.32</v>
          </cell>
          <cell r="BD322">
            <v>652992.07999999996</v>
          </cell>
          <cell r="BE322">
            <v>0</v>
          </cell>
          <cell r="BF322">
            <v>103506.56</v>
          </cell>
          <cell r="BG322">
            <v>522838.82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100239.78</v>
          </cell>
          <cell r="BM322">
            <v>101974.82</v>
          </cell>
          <cell r="BN322">
            <v>1241.04</v>
          </cell>
          <cell r="BO322">
            <v>105824.94</v>
          </cell>
          <cell r="BP322">
            <v>98875.19</v>
          </cell>
          <cell r="BQ322">
            <v>40.96</v>
          </cell>
          <cell r="BR322">
            <v>231697.48</v>
          </cell>
          <cell r="BS322">
            <v>178799.01</v>
          </cell>
          <cell r="BT322">
            <v>0</v>
          </cell>
          <cell r="BU322">
            <v>0</v>
          </cell>
          <cell r="BV322">
            <v>0</v>
          </cell>
          <cell r="BW322">
            <v>98613.94</v>
          </cell>
          <cell r="BX322">
            <v>0</v>
          </cell>
          <cell r="BY322">
            <v>0</v>
          </cell>
          <cell r="BZ322">
            <v>0</v>
          </cell>
          <cell r="CA322">
            <v>105537.23</v>
          </cell>
          <cell r="CB322">
            <v>0</v>
          </cell>
          <cell r="CC322">
            <v>109796.91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28027.54</v>
          </cell>
          <cell r="CK322">
            <v>0</v>
          </cell>
          <cell r="CL322">
            <v>0</v>
          </cell>
        </row>
        <row r="323">
          <cell r="A323">
            <v>2111020199.1029999</v>
          </cell>
          <cell r="B323" t="str">
            <v>เงินรับฝากรายได้แผ่นดินอื่น-หน่วยงานย่อย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74900</v>
          </cell>
          <cell r="K323">
            <v>0</v>
          </cell>
          <cell r="L323">
            <v>0</v>
          </cell>
          <cell r="M323">
            <v>25481.31</v>
          </cell>
          <cell r="N323">
            <v>0</v>
          </cell>
          <cell r="O323">
            <v>0</v>
          </cell>
          <cell r="P323">
            <v>0</v>
          </cell>
          <cell r="Q323">
            <v>105.51</v>
          </cell>
          <cell r="R323">
            <v>37300</v>
          </cell>
          <cell r="S323">
            <v>410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15995.55</v>
          </cell>
          <cell r="Y323">
            <v>0</v>
          </cell>
          <cell r="Z323">
            <v>0</v>
          </cell>
          <cell r="AA323">
            <v>811.02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1992.13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137495</v>
          </cell>
          <cell r="BE323">
            <v>9706.42</v>
          </cell>
          <cell r="BF323">
            <v>406.62</v>
          </cell>
          <cell r="BG323">
            <v>26927.74</v>
          </cell>
          <cell r="BH323">
            <v>10989.53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210.33</v>
          </cell>
          <cell r="BP323">
            <v>0</v>
          </cell>
          <cell r="BQ323">
            <v>0</v>
          </cell>
          <cell r="BR323">
            <v>0</v>
          </cell>
          <cell r="BS323">
            <v>942.86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7102.92</v>
          </cell>
          <cell r="CH323">
            <v>0</v>
          </cell>
          <cell r="CI323">
            <v>0</v>
          </cell>
          <cell r="CJ323">
            <v>35700</v>
          </cell>
          <cell r="CK323">
            <v>0</v>
          </cell>
          <cell r="CL323">
            <v>0</v>
          </cell>
        </row>
        <row r="324">
          <cell r="A324">
            <v>2111020199.105</v>
          </cell>
          <cell r="B324" t="str">
            <v>เงินรับฝากอื่น(หมุนเวียน)</v>
          </cell>
          <cell r="C324">
            <v>741523.85</v>
          </cell>
          <cell r="D324">
            <v>170400</v>
          </cell>
          <cell r="E324">
            <v>3348.79</v>
          </cell>
          <cell r="F324">
            <v>0</v>
          </cell>
          <cell r="G324">
            <v>73.22</v>
          </cell>
          <cell r="H324">
            <v>18607</v>
          </cell>
          <cell r="I324">
            <v>380400</v>
          </cell>
          <cell r="J324">
            <v>64131</v>
          </cell>
          <cell r="K324">
            <v>430.24</v>
          </cell>
          <cell r="L324">
            <v>11410</v>
          </cell>
          <cell r="M324">
            <v>124015.75</v>
          </cell>
          <cell r="N324">
            <v>0</v>
          </cell>
          <cell r="O324">
            <v>4208589.42</v>
          </cell>
          <cell r="P324">
            <v>0</v>
          </cell>
          <cell r="Q324">
            <v>9371.35</v>
          </cell>
          <cell r="R324">
            <v>785208</v>
          </cell>
          <cell r="S324">
            <v>0</v>
          </cell>
          <cell r="T324">
            <v>13652.4</v>
          </cell>
          <cell r="U324">
            <v>7332</v>
          </cell>
          <cell r="V324">
            <v>0</v>
          </cell>
          <cell r="W324">
            <v>114247.96</v>
          </cell>
          <cell r="X324">
            <v>23562</v>
          </cell>
          <cell r="Y324">
            <v>86131.199999999997</v>
          </cell>
          <cell r="Z324">
            <v>149208.41</v>
          </cell>
          <cell r="AA324">
            <v>0</v>
          </cell>
          <cell r="AB324">
            <v>0</v>
          </cell>
          <cell r="AC324">
            <v>126923.58</v>
          </cell>
          <cell r="AD324">
            <v>13511.6</v>
          </cell>
          <cell r="AE324">
            <v>0</v>
          </cell>
          <cell r="AF324">
            <v>10190</v>
          </cell>
          <cell r="AG324">
            <v>175435</v>
          </cell>
          <cell r="AH324">
            <v>33274.14</v>
          </cell>
          <cell r="AI324">
            <v>23920</v>
          </cell>
          <cell r="AJ324">
            <v>90</v>
          </cell>
          <cell r="AK324">
            <v>2735191.4</v>
          </cell>
          <cell r="AL324">
            <v>11772.98</v>
          </cell>
          <cell r="AM324">
            <v>0</v>
          </cell>
          <cell r="AN324">
            <v>1006845.03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349227.28</v>
          </cell>
          <cell r="AT324">
            <v>0</v>
          </cell>
          <cell r="AU324">
            <v>0</v>
          </cell>
          <cell r="AV324">
            <v>0</v>
          </cell>
          <cell r="AW324">
            <v>137923.12</v>
          </cell>
          <cell r="AX324">
            <v>0</v>
          </cell>
          <cell r="AY324">
            <v>38335.4</v>
          </cell>
          <cell r="AZ324">
            <v>1400</v>
          </cell>
          <cell r="BA324">
            <v>548.12</v>
          </cell>
          <cell r="BB324">
            <v>262859</v>
          </cell>
          <cell r="BC324">
            <v>77297</v>
          </cell>
          <cell r="BD324">
            <v>240000</v>
          </cell>
          <cell r="BE324">
            <v>0</v>
          </cell>
          <cell r="BF324">
            <v>0</v>
          </cell>
          <cell r="BG324">
            <v>271819.77</v>
          </cell>
          <cell r="BH324">
            <v>0</v>
          </cell>
          <cell r="BI324">
            <v>0</v>
          </cell>
          <cell r="BJ324">
            <v>40000</v>
          </cell>
          <cell r="BK324">
            <v>0</v>
          </cell>
          <cell r="BL324">
            <v>0</v>
          </cell>
          <cell r="BM324">
            <v>355499</v>
          </cell>
          <cell r="BN324">
            <v>252808</v>
          </cell>
          <cell r="BO324">
            <v>601899.80000000005</v>
          </cell>
          <cell r="BP324">
            <v>233303</v>
          </cell>
          <cell r="BQ324">
            <v>342260.7</v>
          </cell>
          <cell r="BR324">
            <v>6525002.9699999997</v>
          </cell>
          <cell r="BS324">
            <v>600</v>
          </cell>
          <cell r="BT324">
            <v>0</v>
          </cell>
          <cell r="BU324">
            <v>9800</v>
          </cell>
          <cell r="BV324">
            <v>370</v>
          </cell>
          <cell r="BW324">
            <v>166672</v>
          </cell>
          <cell r="BX324">
            <v>57038.01</v>
          </cell>
          <cell r="BY324">
            <v>42000</v>
          </cell>
          <cell r="BZ324">
            <v>6000</v>
          </cell>
          <cell r="CA324">
            <v>44872.61</v>
          </cell>
          <cell r="CB324">
            <v>31144.5</v>
          </cell>
          <cell r="CC324">
            <v>3250</v>
          </cell>
          <cell r="CD324">
            <v>75326.02</v>
          </cell>
          <cell r="CE324">
            <v>110731.94</v>
          </cell>
          <cell r="CF324">
            <v>101293.65</v>
          </cell>
          <cell r="CG324">
            <v>0</v>
          </cell>
          <cell r="CH324">
            <v>61596.17</v>
          </cell>
          <cell r="CI324">
            <v>0</v>
          </cell>
          <cell r="CJ324">
            <v>0</v>
          </cell>
          <cell r="CK324">
            <v>0</v>
          </cell>
          <cell r="CL324">
            <v>102266</v>
          </cell>
        </row>
        <row r="325">
          <cell r="A325">
            <v>2111020199.1059999</v>
          </cell>
          <cell r="B325" t="str">
            <v>เงินมัดจำค่ารักษาพยาบาล</v>
          </cell>
          <cell r="C325">
            <v>50000</v>
          </cell>
          <cell r="D325">
            <v>0</v>
          </cell>
          <cell r="E325">
            <v>0</v>
          </cell>
          <cell r="F325">
            <v>41500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9646</v>
          </cell>
          <cell r="N325">
            <v>0</v>
          </cell>
          <cell r="O325">
            <v>42000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48500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24345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2726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60147</v>
          </cell>
          <cell r="AV325">
            <v>0</v>
          </cell>
          <cell r="AW325">
            <v>0</v>
          </cell>
          <cell r="AX325">
            <v>4500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7358</v>
          </cell>
          <cell r="BH325">
            <v>0</v>
          </cell>
          <cell r="BI325">
            <v>0</v>
          </cell>
          <cell r="BJ325">
            <v>6400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1040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27074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6100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A326">
            <v>2111020199.1070001</v>
          </cell>
          <cell r="B326" t="str">
            <v>ภาษีเงินได้หัก ณ ที่จ่ายรอนำส่ง</v>
          </cell>
          <cell r="C326">
            <v>353208.09</v>
          </cell>
          <cell r="D326">
            <v>36287</v>
          </cell>
          <cell r="E326">
            <v>30307.99</v>
          </cell>
          <cell r="F326">
            <v>30933.74</v>
          </cell>
          <cell r="G326">
            <v>13637.65</v>
          </cell>
          <cell r="H326">
            <v>31100.74</v>
          </cell>
          <cell r="I326">
            <v>72936.47</v>
          </cell>
          <cell r="J326">
            <v>67986.36</v>
          </cell>
          <cell r="K326">
            <v>15120.51</v>
          </cell>
          <cell r="L326">
            <v>56611.86</v>
          </cell>
          <cell r="M326">
            <v>120107.32</v>
          </cell>
          <cell r="N326">
            <v>9582.26</v>
          </cell>
          <cell r="O326">
            <v>142756.07999999999</v>
          </cell>
          <cell r="P326">
            <v>16126.7</v>
          </cell>
          <cell r="Q326">
            <v>59315.360000000001</v>
          </cell>
          <cell r="R326">
            <v>23449.02</v>
          </cell>
          <cell r="S326">
            <v>16138.34</v>
          </cell>
          <cell r="T326">
            <v>67847.710000000006</v>
          </cell>
          <cell r="U326">
            <v>2651.96</v>
          </cell>
          <cell r="V326">
            <v>7442.05</v>
          </cell>
          <cell r="W326">
            <v>286264.14</v>
          </cell>
          <cell r="X326">
            <v>25389.02</v>
          </cell>
          <cell r="Y326">
            <v>20831.18</v>
          </cell>
          <cell r="Z326">
            <v>56801.16</v>
          </cell>
          <cell r="AA326">
            <v>29453.42</v>
          </cell>
          <cell r="AB326">
            <v>8570.08</v>
          </cell>
          <cell r="AC326">
            <v>21507.24</v>
          </cell>
          <cell r="AD326">
            <v>79213.399999999994</v>
          </cell>
          <cell r="AE326">
            <v>19730.59</v>
          </cell>
          <cell r="AF326">
            <v>29509.06</v>
          </cell>
          <cell r="AG326">
            <v>15332.58</v>
          </cell>
          <cell r="AH326">
            <v>28818.62</v>
          </cell>
          <cell r="AI326">
            <v>33824.629999999997</v>
          </cell>
          <cell r="AJ326">
            <v>18408.13</v>
          </cell>
          <cell r="AK326">
            <v>724831.52</v>
          </cell>
          <cell r="AL326">
            <v>21491.17</v>
          </cell>
          <cell r="AM326">
            <v>24412.41</v>
          </cell>
          <cell r="AN326">
            <v>38925.870000000003</v>
          </cell>
          <cell r="AO326">
            <v>33116.06</v>
          </cell>
          <cell r="AP326">
            <v>18851.78</v>
          </cell>
          <cell r="AQ326">
            <v>2053.06</v>
          </cell>
          <cell r="AR326">
            <v>172368.25</v>
          </cell>
          <cell r="AS326">
            <v>27456.1</v>
          </cell>
          <cell r="AT326">
            <v>77246.73</v>
          </cell>
          <cell r="AU326">
            <v>48076.6</v>
          </cell>
          <cell r="AV326">
            <v>24194.73</v>
          </cell>
          <cell r="AW326">
            <v>6389.2</v>
          </cell>
          <cell r="AX326">
            <v>26386.77</v>
          </cell>
          <cell r="AY326">
            <v>41925.379999999997</v>
          </cell>
          <cell r="AZ326">
            <v>8670.89</v>
          </cell>
          <cell r="BA326">
            <v>151148.68</v>
          </cell>
          <cell r="BB326">
            <v>19287.439999999999</v>
          </cell>
          <cell r="BC326">
            <v>341800.21</v>
          </cell>
          <cell r="BD326">
            <v>40950.639999999999</v>
          </cell>
          <cell r="BE326">
            <v>42894.98</v>
          </cell>
          <cell r="BF326">
            <v>57853.72</v>
          </cell>
          <cell r="BG326">
            <v>543152.81000000006</v>
          </cell>
          <cell r="BH326">
            <v>33933.64</v>
          </cell>
          <cell r="BI326">
            <v>28947.86</v>
          </cell>
          <cell r="BJ326">
            <v>64671.9</v>
          </cell>
          <cell r="BK326">
            <v>24330.95</v>
          </cell>
          <cell r="BL326">
            <v>0</v>
          </cell>
          <cell r="BM326">
            <v>20931.63</v>
          </cell>
          <cell r="BN326">
            <v>30082.89</v>
          </cell>
          <cell r="BO326">
            <v>30093.8</v>
          </cell>
          <cell r="BP326">
            <v>5104.41</v>
          </cell>
          <cell r="BQ326">
            <v>32016.25</v>
          </cell>
          <cell r="BR326">
            <v>1228642.1599999999</v>
          </cell>
          <cell r="BS326">
            <v>27697.61</v>
          </cell>
          <cell r="BT326">
            <v>22682.92</v>
          </cell>
          <cell r="BU326">
            <v>143452.16</v>
          </cell>
          <cell r="BV326">
            <v>456</v>
          </cell>
          <cell r="BW326">
            <v>19549.759999999998</v>
          </cell>
          <cell r="BX326">
            <v>82187.570000000007</v>
          </cell>
          <cell r="BY326">
            <v>13867.56</v>
          </cell>
          <cell r="BZ326">
            <v>6830.41</v>
          </cell>
          <cell r="CA326">
            <v>29588.06</v>
          </cell>
          <cell r="CB326">
            <v>54214.11</v>
          </cell>
          <cell r="CC326">
            <v>64897.919999999998</v>
          </cell>
          <cell r="CD326">
            <v>25563.61</v>
          </cell>
          <cell r="CE326">
            <v>75358.61</v>
          </cell>
          <cell r="CF326">
            <v>4855.03</v>
          </cell>
          <cell r="CG326">
            <v>12133.71</v>
          </cell>
          <cell r="CH326">
            <v>13390.42</v>
          </cell>
          <cell r="CI326">
            <v>13929.19</v>
          </cell>
          <cell r="CJ326">
            <v>160112.87</v>
          </cell>
          <cell r="CK326">
            <v>4631.1499999999996</v>
          </cell>
          <cell r="CL326">
            <v>7377.18</v>
          </cell>
        </row>
        <row r="327">
          <cell r="A327">
            <v>2111020199.108</v>
          </cell>
          <cell r="B327" t="str">
            <v>เงินรับฝากหักจากงินเดือน(พนักงานกระทรวงสาธารณสุข)</v>
          </cell>
          <cell r="C327">
            <v>0</v>
          </cell>
          <cell r="D327">
            <v>0</v>
          </cell>
          <cell r="E327">
            <v>0</v>
          </cell>
          <cell r="F327">
            <v>2627.26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6717.2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19253</v>
          </cell>
          <cell r="V327">
            <v>0</v>
          </cell>
          <cell r="W327">
            <v>0</v>
          </cell>
          <cell r="X327">
            <v>-512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7546.4</v>
          </cell>
          <cell r="AE327">
            <v>0</v>
          </cell>
          <cell r="AF327">
            <v>0</v>
          </cell>
          <cell r="AG327">
            <v>0</v>
          </cell>
          <cell r="AH327">
            <v>1075.5999999999999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2111020199.109</v>
          </cell>
          <cell r="B328" t="str">
            <v>เงินสมทบประกันสังคมส่วนของลูกจ้าง (เงินงบประมาณ)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3750</v>
          </cell>
          <cell r="AO328">
            <v>0</v>
          </cell>
          <cell r="AP328">
            <v>0</v>
          </cell>
          <cell r="AQ328">
            <v>0</v>
          </cell>
          <cell r="AR328">
            <v>2250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25237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2111020199.1099999</v>
          </cell>
          <cell r="B329" t="str">
            <v>เงินสมทบประกันสังคมส่วนของลูกจ้าง (เงินนอกงบประมาณ)</v>
          </cell>
          <cell r="C329">
            <v>0</v>
          </cell>
          <cell r="D329">
            <v>0</v>
          </cell>
          <cell r="E329">
            <v>0</v>
          </cell>
          <cell r="F329">
            <v>24331</v>
          </cell>
          <cell r="G329">
            <v>23514</v>
          </cell>
          <cell r="H329">
            <v>0</v>
          </cell>
          <cell r="I329">
            <v>29277</v>
          </cell>
          <cell r="J329">
            <v>55378</v>
          </cell>
          <cell r="K329">
            <v>0</v>
          </cell>
          <cell r="L329">
            <v>434</v>
          </cell>
          <cell r="M329">
            <v>77248.5</v>
          </cell>
          <cell r="N329">
            <v>17495</v>
          </cell>
          <cell r="O329">
            <v>0</v>
          </cell>
          <cell r="P329">
            <v>43773</v>
          </cell>
          <cell r="Q329">
            <v>51589</v>
          </cell>
          <cell r="R329">
            <v>0</v>
          </cell>
          <cell r="S329">
            <v>0</v>
          </cell>
          <cell r="T329">
            <v>42053</v>
          </cell>
          <cell r="U329">
            <v>11009</v>
          </cell>
          <cell r="V329">
            <v>21655.5</v>
          </cell>
          <cell r="W329">
            <v>38805</v>
          </cell>
          <cell r="X329">
            <v>26362</v>
          </cell>
          <cell r="Y329">
            <v>49746</v>
          </cell>
          <cell r="Z329">
            <v>40335</v>
          </cell>
          <cell r="AA329">
            <v>20339</v>
          </cell>
          <cell r="AB329">
            <v>0</v>
          </cell>
          <cell r="AC329">
            <v>0</v>
          </cell>
          <cell r="AD329">
            <v>69359</v>
          </cell>
          <cell r="AE329">
            <v>0</v>
          </cell>
          <cell r="AF329">
            <v>22928</v>
          </cell>
          <cell r="AG329">
            <v>27921</v>
          </cell>
          <cell r="AH329">
            <v>67040</v>
          </cell>
          <cell r="AI329">
            <v>17925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81135</v>
          </cell>
          <cell r="AO329">
            <v>69251</v>
          </cell>
          <cell r="AP329">
            <v>0</v>
          </cell>
          <cell r="AQ329">
            <v>0</v>
          </cell>
          <cell r="AR329">
            <v>179550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29666</v>
          </cell>
          <cell r="AX329">
            <v>0</v>
          </cell>
          <cell r="AY329">
            <v>0</v>
          </cell>
          <cell r="AZ329">
            <v>0</v>
          </cell>
          <cell r="BA329">
            <v>227344</v>
          </cell>
          <cell r="BB329">
            <v>0</v>
          </cell>
          <cell r="BC329">
            <v>0</v>
          </cell>
          <cell r="BD329">
            <v>69637</v>
          </cell>
          <cell r="BE329">
            <v>25094</v>
          </cell>
          <cell r="BF329">
            <v>34998</v>
          </cell>
          <cell r="BG329">
            <v>213002</v>
          </cell>
          <cell r="BH329">
            <v>105036</v>
          </cell>
          <cell r="BI329">
            <v>0</v>
          </cell>
          <cell r="BJ329">
            <v>1004</v>
          </cell>
          <cell r="BK329">
            <v>0</v>
          </cell>
          <cell r="BL329">
            <v>0</v>
          </cell>
          <cell r="BM329">
            <v>56335</v>
          </cell>
          <cell r="BN329">
            <v>40281</v>
          </cell>
          <cell r="BO329">
            <v>146949</v>
          </cell>
          <cell r="BP329">
            <v>0</v>
          </cell>
          <cell r="BQ329">
            <v>42343.1</v>
          </cell>
          <cell r="BR329">
            <v>0</v>
          </cell>
          <cell r="BS329">
            <v>41875</v>
          </cell>
          <cell r="BT329">
            <v>0</v>
          </cell>
          <cell r="BU329">
            <v>154340</v>
          </cell>
          <cell r="BV329">
            <v>0</v>
          </cell>
          <cell r="BW329">
            <v>39358</v>
          </cell>
          <cell r="BX329">
            <v>100526</v>
          </cell>
          <cell r="BY329">
            <v>0</v>
          </cell>
          <cell r="BZ329">
            <v>0</v>
          </cell>
          <cell r="CA329">
            <v>0</v>
          </cell>
          <cell r="CB329">
            <v>20520</v>
          </cell>
          <cell r="CC329">
            <v>87490</v>
          </cell>
          <cell r="CD329">
            <v>53999</v>
          </cell>
          <cell r="CE329">
            <v>93675</v>
          </cell>
          <cell r="CF329">
            <v>28837</v>
          </cell>
          <cell r="CG329">
            <v>23713</v>
          </cell>
          <cell r="CH329">
            <v>33727.56</v>
          </cell>
          <cell r="CI329">
            <v>0</v>
          </cell>
          <cell r="CJ329">
            <v>131082</v>
          </cell>
          <cell r="CK329">
            <v>18869</v>
          </cell>
          <cell r="CL329">
            <v>0</v>
          </cell>
        </row>
        <row r="330">
          <cell r="A330">
            <v>2111020199.201</v>
          </cell>
          <cell r="B330" t="str">
            <v xml:space="preserve">เงินรับฝากกองทุน UC </v>
          </cell>
          <cell r="C330">
            <v>15216557.49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1343994.14</v>
          </cell>
          <cell r="K330">
            <v>125825.97</v>
          </cell>
          <cell r="L330">
            <v>0</v>
          </cell>
          <cell r="M330">
            <v>0</v>
          </cell>
          <cell r="N330">
            <v>100000</v>
          </cell>
          <cell r="O330">
            <v>0</v>
          </cell>
          <cell r="P330">
            <v>0</v>
          </cell>
          <cell r="Q330">
            <v>2276215.5699999998</v>
          </cell>
          <cell r="R330">
            <v>339500</v>
          </cell>
          <cell r="S330">
            <v>174986.9</v>
          </cell>
          <cell r="T330">
            <v>401810.77</v>
          </cell>
          <cell r="U330">
            <v>82860.97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1258001.07</v>
          </cell>
          <cell r="AA330">
            <v>0</v>
          </cell>
          <cell r="AB330">
            <v>169900</v>
          </cell>
          <cell r="AC330">
            <v>0</v>
          </cell>
          <cell r="AD330">
            <v>0</v>
          </cell>
          <cell r="AE330">
            <v>510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9171440.9900000002</v>
          </cell>
          <cell r="BD330">
            <v>11734658.26</v>
          </cell>
          <cell r="BE330">
            <v>414548.68</v>
          </cell>
          <cell r="BF330">
            <v>0</v>
          </cell>
          <cell r="BG330">
            <v>1609836.42</v>
          </cell>
          <cell r="BH330">
            <v>199712.47</v>
          </cell>
          <cell r="BI330">
            <v>53043.5</v>
          </cell>
          <cell r="BJ330">
            <v>468653.33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81200930.579999998</v>
          </cell>
          <cell r="BS330">
            <v>146893.73000000001</v>
          </cell>
          <cell r="BT330">
            <v>7799839.8700000001</v>
          </cell>
          <cell r="BU330">
            <v>207101.06</v>
          </cell>
          <cell r="BV330">
            <v>56415</v>
          </cell>
          <cell r="BW330">
            <v>0</v>
          </cell>
          <cell r="BX330">
            <v>28793242.940000001</v>
          </cell>
          <cell r="BY330">
            <v>5296585.0999999996</v>
          </cell>
          <cell r="BZ330">
            <v>0</v>
          </cell>
          <cell r="CA330">
            <v>5034055.96</v>
          </cell>
          <cell r="CB330">
            <v>212230.22</v>
          </cell>
          <cell r="CC330">
            <v>1769414.12</v>
          </cell>
          <cell r="CD330">
            <v>2433932.0499999998</v>
          </cell>
          <cell r="CE330">
            <v>32998504.870000001</v>
          </cell>
          <cell r="CF330">
            <v>10024621.380000001</v>
          </cell>
          <cell r="CG330">
            <v>12710777.99</v>
          </cell>
          <cell r="CH330">
            <v>8141569.7699999996</v>
          </cell>
          <cell r="CI330">
            <v>6759148.0800000001</v>
          </cell>
          <cell r="CJ330">
            <v>19097145.469999999</v>
          </cell>
          <cell r="CK330">
            <v>0</v>
          </cell>
          <cell r="CL330">
            <v>6593741.5099999998</v>
          </cell>
        </row>
        <row r="331">
          <cell r="A331">
            <v>2111020199.2019999</v>
          </cell>
          <cell r="B331" t="str">
            <v>เงินรับฝากกองทุน UC (งบลงทุน)</v>
          </cell>
          <cell r="C331">
            <v>11962956.75</v>
          </cell>
          <cell r="D331">
            <v>4000</v>
          </cell>
          <cell r="E331">
            <v>1228025</v>
          </cell>
          <cell r="F331">
            <v>0</v>
          </cell>
          <cell r="G331">
            <v>350000</v>
          </cell>
          <cell r="H331">
            <v>0</v>
          </cell>
          <cell r="I331">
            <v>520000</v>
          </cell>
          <cell r="J331">
            <v>3023933.97</v>
          </cell>
          <cell r="K331">
            <v>717900</v>
          </cell>
          <cell r="L331">
            <v>382863.44</v>
          </cell>
          <cell r="M331">
            <v>1570300</v>
          </cell>
          <cell r="N331">
            <v>1548696.25</v>
          </cell>
          <cell r="O331">
            <v>5304780.0999999996</v>
          </cell>
          <cell r="P331">
            <v>1419753</v>
          </cell>
          <cell r="Q331">
            <v>856822.26</v>
          </cell>
          <cell r="R331">
            <v>2167043</v>
          </cell>
          <cell r="S331">
            <v>546700</v>
          </cell>
          <cell r="T331">
            <v>604150</v>
          </cell>
          <cell r="U331">
            <v>1351900</v>
          </cell>
          <cell r="V331">
            <v>2300</v>
          </cell>
          <cell r="W331">
            <v>0</v>
          </cell>
          <cell r="X331">
            <v>0</v>
          </cell>
          <cell r="Y331">
            <v>129000.36</v>
          </cell>
          <cell r="Z331">
            <v>132000</v>
          </cell>
          <cell r="AA331">
            <v>0</v>
          </cell>
          <cell r="AB331">
            <v>0</v>
          </cell>
          <cell r="AC331">
            <v>38800</v>
          </cell>
          <cell r="AD331">
            <v>1874664</v>
          </cell>
          <cell r="AE331">
            <v>1780920.37</v>
          </cell>
          <cell r="AF331">
            <v>0</v>
          </cell>
          <cell r="AG331">
            <v>747809</v>
          </cell>
          <cell r="AH331">
            <v>947000</v>
          </cell>
          <cell r="AI331">
            <v>190000</v>
          </cell>
          <cell r="AJ331">
            <v>442700</v>
          </cell>
          <cell r="AK331">
            <v>7220843.0199999996</v>
          </cell>
          <cell r="AL331">
            <v>657000</v>
          </cell>
          <cell r="AM331">
            <v>706539.42</v>
          </cell>
          <cell r="AN331">
            <v>4025853.37</v>
          </cell>
          <cell r="AO331">
            <v>0</v>
          </cell>
          <cell r="AP331">
            <v>0</v>
          </cell>
          <cell r="AQ331">
            <v>11614.58</v>
          </cell>
          <cell r="AR331">
            <v>0</v>
          </cell>
          <cell r="AS331">
            <v>0</v>
          </cell>
          <cell r="AT331">
            <v>0</v>
          </cell>
          <cell r="AU331">
            <v>181044.78</v>
          </cell>
          <cell r="AV331">
            <v>133747.74</v>
          </cell>
          <cell r="AW331">
            <v>3073204.12</v>
          </cell>
          <cell r="AX331">
            <v>984250</v>
          </cell>
          <cell r="AY331">
            <v>1542631.55</v>
          </cell>
          <cell r="AZ331">
            <v>564625.55000000005</v>
          </cell>
          <cell r="BA331">
            <v>12170914.970000001</v>
          </cell>
          <cell r="BB331">
            <v>963035.56</v>
          </cell>
          <cell r="BC331">
            <v>39610</v>
          </cell>
          <cell r="BD331">
            <v>243074</v>
          </cell>
          <cell r="BE331">
            <v>0</v>
          </cell>
          <cell r="BF331">
            <v>0</v>
          </cell>
          <cell r="BG331">
            <v>0</v>
          </cell>
          <cell r="BH331">
            <v>268573.24</v>
          </cell>
          <cell r="BI331">
            <v>0</v>
          </cell>
          <cell r="BJ331">
            <v>943200</v>
          </cell>
          <cell r="BK331">
            <v>0</v>
          </cell>
          <cell r="BL331">
            <v>4000000</v>
          </cell>
          <cell r="BM331">
            <v>3171440</v>
          </cell>
          <cell r="BN331">
            <v>1653117.43</v>
          </cell>
          <cell r="BO331">
            <v>4544229.79</v>
          </cell>
          <cell r="BP331">
            <v>1334484.1599999999</v>
          </cell>
          <cell r="BQ331">
            <v>699898.9</v>
          </cell>
          <cell r="BR331">
            <v>4688813.09</v>
          </cell>
          <cell r="BS331">
            <v>0</v>
          </cell>
          <cell r="BT331">
            <v>1615205</v>
          </cell>
          <cell r="BU331">
            <v>1850425.14</v>
          </cell>
          <cell r="BV331">
            <v>0</v>
          </cell>
          <cell r="BW331">
            <v>0</v>
          </cell>
          <cell r="BX331">
            <v>0</v>
          </cell>
          <cell r="BY331">
            <v>773326</v>
          </cell>
          <cell r="BZ331">
            <v>893400</v>
          </cell>
          <cell r="CA331">
            <v>1169139.54</v>
          </cell>
          <cell r="CB331">
            <v>323236.42</v>
          </cell>
          <cell r="CC331">
            <v>0</v>
          </cell>
          <cell r="CD331">
            <v>1177578.49</v>
          </cell>
          <cell r="CE331">
            <v>5894756.04</v>
          </cell>
          <cell r="CF331">
            <v>783500</v>
          </cell>
          <cell r="CG331">
            <v>530000</v>
          </cell>
          <cell r="CH331">
            <v>446140</v>
          </cell>
          <cell r="CI331">
            <v>0</v>
          </cell>
          <cell r="CJ331">
            <v>0</v>
          </cell>
          <cell r="CK331">
            <v>0</v>
          </cell>
          <cell r="CL331">
            <v>493221.62</v>
          </cell>
        </row>
        <row r="332">
          <cell r="A332">
            <v>2111020199.204</v>
          </cell>
          <cell r="B332" t="str">
            <v>เงินรับฝากกองทุน UC วัสดุ</v>
          </cell>
          <cell r="C332">
            <v>4527500.71</v>
          </cell>
          <cell r="D332">
            <v>1726589.43</v>
          </cell>
          <cell r="E332">
            <v>989818.22</v>
          </cell>
          <cell r="F332">
            <v>218739.33</v>
          </cell>
          <cell r="G332">
            <v>1000000</v>
          </cell>
          <cell r="H332">
            <v>600000</v>
          </cell>
          <cell r="I332">
            <v>1139940.06</v>
          </cell>
          <cell r="J332">
            <v>1600000</v>
          </cell>
          <cell r="K332">
            <v>2333259.41</v>
          </cell>
          <cell r="L332">
            <v>2174330.56</v>
          </cell>
          <cell r="M332">
            <v>191520.59</v>
          </cell>
          <cell r="N332">
            <v>0</v>
          </cell>
          <cell r="O332">
            <v>1989096.1</v>
          </cell>
          <cell r="P332">
            <v>961974.55</v>
          </cell>
          <cell r="Q332">
            <v>821824.09</v>
          </cell>
          <cell r="R332">
            <v>1393728.73</v>
          </cell>
          <cell r="S332">
            <v>112900.85</v>
          </cell>
          <cell r="T332">
            <v>194504.22</v>
          </cell>
          <cell r="U332">
            <v>714405.7</v>
          </cell>
          <cell r="V332">
            <v>347843.79</v>
          </cell>
          <cell r="W332">
            <v>4913132.3099999996</v>
          </cell>
          <cell r="X332">
            <v>317750.02</v>
          </cell>
          <cell r="Y332">
            <v>2668542.92</v>
          </cell>
          <cell r="Z332">
            <v>2311905.52</v>
          </cell>
          <cell r="AA332">
            <v>430275.22</v>
          </cell>
          <cell r="AB332">
            <v>593188.75</v>
          </cell>
          <cell r="AC332">
            <v>538343.34</v>
          </cell>
          <cell r="AD332">
            <v>724854.04</v>
          </cell>
          <cell r="AE332">
            <v>847420.12</v>
          </cell>
          <cell r="AF332">
            <v>335329.46999999997</v>
          </cell>
          <cell r="AG332">
            <v>1857568.77</v>
          </cell>
          <cell r="AH332">
            <v>1335914.8600000001</v>
          </cell>
          <cell r="AI332">
            <v>464762.92</v>
          </cell>
          <cell r="AJ332">
            <v>269046.58</v>
          </cell>
          <cell r="AK332">
            <v>333475.34000000003</v>
          </cell>
          <cell r="AL332">
            <v>652260.16</v>
          </cell>
          <cell r="AM332">
            <v>651550.02</v>
          </cell>
          <cell r="AN332">
            <v>154164.73000000001</v>
          </cell>
          <cell r="AO332">
            <v>167743.59</v>
          </cell>
          <cell r="AP332">
            <v>616668.07999999996</v>
          </cell>
          <cell r="AQ332">
            <v>557530.35</v>
          </cell>
          <cell r="AR332">
            <v>3210975.99</v>
          </cell>
          <cell r="AS332">
            <v>233938.92</v>
          </cell>
          <cell r="AT332">
            <v>752460.99</v>
          </cell>
          <cell r="AU332">
            <v>942670.31</v>
          </cell>
          <cell r="AV332">
            <v>444655.52</v>
          </cell>
          <cell r="AW332">
            <v>250083.83</v>
          </cell>
          <cell r="AX332">
            <v>666060.24</v>
          </cell>
          <cell r="AY332">
            <v>1186346.43</v>
          </cell>
          <cell r="AZ332">
            <v>1234470.46</v>
          </cell>
          <cell r="BA332">
            <v>3026844.3</v>
          </cell>
          <cell r="BB332">
            <v>887019.38</v>
          </cell>
          <cell r="BC332">
            <v>3430180.57</v>
          </cell>
          <cell r="BD332">
            <v>635646.97</v>
          </cell>
          <cell r="BE332">
            <v>346227.6</v>
          </cell>
          <cell r="BF332">
            <v>334144.67</v>
          </cell>
          <cell r="BG332">
            <v>768811.64</v>
          </cell>
          <cell r="BH332">
            <v>477747.99</v>
          </cell>
          <cell r="BI332">
            <v>89566.84</v>
          </cell>
          <cell r="BJ332">
            <v>710018.2</v>
          </cell>
          <cell r="BK332">
            <v>215186.61</v>
          </cell>
          <cell r="BL332">
            <v>2101421.6</v>
          </cell>
          <cell r="BM332">
            <v>1448278.6</v>
          </cell>
          <cell r="BN332">
            <v>802164.72</v>
          </cell>
          <cell r="BO332">
            <v>2129217.4700000002</v>
          </cell>
          <cell r="BP332">
            <v>470815.9</v>
          </cell>
          <cell r="BQ332">
            <v>405047.21</v>
          </cell>
          <cell r="BR332">
            <v>0</v>
          </cell>
          <cell r="BS332">
            <v>1392481.27</v>
          </cell>
          <cell r="BT332">
            <v>324313.46999999997</v>
          </cell>
          <cell r="BU332">
            <v>5600333.5999999996</v>
          </cell>
          <cell r="BV332">
            <v>0</v>
          </cell>
          <cell r="BW332">
            <v>730365.36</v>
          </cell>
          <cell r="BX332">
            <v>1435096.91</v>
          </cell>
          <cell r="BY332">
            <v>864602.5</v>
          </cell>
          <cell r="BZ332">
            <v>908917.09</v>
          </cell>
          <cell r="CA332">
            <v>1533993.25</v>
          </cell>
          <cell r="CB332">
            <v>1817082.36</v>
          </cell>
          <cell r="CC332">
            <v>2120585.79</v>
          </cell>
          <cell r="CD332">
            <v>1285171.57</v>
          </cell>
          <cell r="CE332">
            <v>45891.77</v>
          </cell>
          <cell r="CF332">
            <v>510813.44</v>
          </cell>
          <cell r="CG332">
            <v>922676</v>
          </cell>
          <cell r="CH332">
            <v>0</v>
          </cell>
          <cell r="CI332">
            <v>440409.22</v>
          </cell>
          <cell r="CJ332">
            <v>178969.5</v>
          </cell>
          <cell r="CK332">
            <v>500050.85</v>
          </cell>
          <cell r="CL332">
            <v>414556.14</v>
          </cell>
        </row>
        <row r="333">
          <cell r="A333">
            <v>2111020199.2049999</v>
          </cell>
          <cell r="B333" t="str">
            <v>เงินรับฝากกองทุน UC -Fixed Cost</v>
          </cell>
          <cell r="C333">
            <v>0</v>
          </cell>
          <cell r="D333">
            <v>1720000</v>
          </cell>
          <cell r="E333">
            <v>1305000</v>
          </cell>
          <cell r="F333">
            <v>950000</v>
          </cell>
          <cell r="G333">
            <v>807500</v>
          </cell>
          <cell r="H333">
            <v>2421749.9700000002</v>
          </cell>
          <cell r="I333">
            <v>0</v>
          </cell>
          <cell r="J333">
            <v>4080000</v>
          </cell>
          <cell r="K333">
            <v>2910000</v>
          </cell>
          <cell r="L333">
            <v>3637000</v>
          </cell>
          <cell r="M333">
            <v>1610000</v>
          </cell>
          <cell r="N333">
            <v>0</v>
          </cell>
          <cell r="O333">
            <v>1958400</v>
          </cell>
          <cell r="P333">
            <v>1021500</v>
          </cell>
          <cell r="Q333">
            <v>1129200</v>
          </cell>
          <cell r="R333">
            <v>0</v>
          </cell>
          <cell r="S333">
            <v>1150400</v>
          </cell>
          <cell r="T333">
            <v>945000</v>
          </cell>
          <cell r="U333">
            <v>1593000</v>
          </cell>
          <cell r="V333">
            <v>1910400</v>
          </cell>
          <cell r="W333">
            <v>7018989.25</v>
          </cell>
          <cell r="X333">
            <v>1398647.34</v>
          </cell>
          <cell r="Y333">
            <v>10266211.32</v>
          </cell>
          <cell r="Z333">
            <v>4053395</v>
          </cell>
          <cell r="AA333">
            <v>1214280</v>
          </cell>
          <cell r="AB333">
            <v>2000000</v>
          </cell>
          <cell r="AC333">
            <v>0</v>
          </cell>
          <cell r="AD333">
            <v>4139768.77</v>
          </cell>
          <cell r="AE333">
            <v>3374941</v>
          </cell>
          <cell r="AF333">
            <v>3650854</v>
          </cell>
          <cell r="AG333">
            <v>1000000</v>
          </cell>
          <cell r="AH333">
            <v>993842</v>
          </cell>
          <cell r="AI333">
            <v>3898538</v>
          </cell>
          <cell r="AJ333">
            <v>1813468</v>
          </cell>
          <cell r="AK333">
            <v>2923559.28</v>
          </cell>
          <cell r="AL333">
            <v>2155649.4</v>
          </cell>
          <cell r="AM333">
            <v>4070028</v>
          </cell>
          <cell r="AN333">
            <v>3994063.98</v>
          </cell>
          <cell r="AO333">
            <v>516089.27</v>
          </cell>
          <cell r="AP333">
            <v>2884028.5</v>
          </cell>
          <cell r="AQ333">
            <v>1145077</v>
          </cell>
          <cell r="AR333">
            <v>2205952.5</v>
          </cell>
          <cell r="AS333">
            <v>885233.25</v>
          </cell>
          <cell r="AT333">
            <v>3828365.5</v>
          </cell>
          <cell r="AU333">
            <v>2535192</v>
          </cell>
          <cell r="AV333">
            <v>1131325</v>
          </cell>
          <cell r="AW333">
            <v>675000</v>
          </cell>
          <cell r="AX333">
            <v>2000000</v>
          </cell>
          <cell r="AY333">
            <v>3400000</v>
          </cell>
          <cell r="AZ333">
            <v>3000000</v>
          </cell>
          <cell r="BA333">
            <v>7574754.1200000001</v>
          </cell>
          <cell r="BB333">
            <v>1140916</v>
          </cell>
          <cell r="BC333">
            <v>4189308</v>
          </cell>
          <cell r="BD333">
            <v>0</v>
          </cell>
          <cell r="BE333">
            <v>890000</v>
          </cell>
          <cell r="BF333">
            <v>932900</v>
          </cell>
          <cell r="BG333">
            <v>0</v>
          </cell>
          <cell r="BH333">
            <v>951012</v>
          </cell>
          <cell r="BI333">
            <v>909000</v>
          </cell>
          <cell r="BJ333">
            <v>1284570</v>
          </cell>
          <cell r="BK333">
            <v>0</v>
          </cell>
          <cell r="BL333">
            <v>4647040.1399999997</v>
          </cell>
          <cell r="BM333">
            <v>1780484.5</v>
          </cell>
          <cell r="BN333">
            <v>3936090</v>
          </cell>
          <cell r="BO333">
            <v>3812878</v>
          </cell>
          <cell r="BP333">
            <v>1990960</v>
          </cell>
          <cell r="BQ333">
            <v>2273476</v>
          </cell>
          <cell r="BR333">
            <v>0</v>
          </cell>
          <cell r="BS333">
            <v>1656650</v>
          </cell>
          <cell r="BT333">
            <v>0</v>
          </cell>
          <cell r="BU333">
            <v>0</v>
          </cell>
          <cell r="BV333">
            <v>165960</v>
          </cell>
          <cell r="BW333">
            <v>0</v>
          </cell>
          <cell r="BX333">
            <v>0</v>
          </cell>
          <cell r="BY333">
            <v>1500000</v>
          </cell>
          <cell r="BZ333">
            <v>620460</v>
          </cell>
          <cell r="CA333">
            <v>2162160</v>
          </cell>
          <cell r="CB333">
            <v>2582860</v>
          </cell>
          <cell r="CC333">
            <v>5975390</v>
          </cell>
          <cell r="CD333">
            <v>4963260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1213820</v>
          </cell>
          <cell r="CL333">
            <v>0</v>
          </cell>
        </row>
        <row r="334">
          <cell r="A334">
            <v>2111020199.2060001</v>
          </cell>
          <cell r="B334" t="str">
            <v>เงินรับฝากกองทุน UC -นอกเหนือ Fixed  Cost</v>
          </cell>
          <cell r="C334">
            <v>0</v>
          </cell>
          <cell r="D334">
            <v>100000</v>
          </cell>
          <cell r="E334">
            <v>748967.74</v>
          </cell>
          <cell r="F334">
            <v>0</v>
          </cell>
          <cell r="G334">
            <v>300000</v>
          </cell>
          <cell r="H334">
            <v>0</v>
          </cell>
          <cell r="I334">
            <v>0</v>
          </cell>
          <cell r="J334">
            <v>95832.04</v>
          </cell>
          <cell r="K334">
            <v>200000</v>
          </cell>
          <cell r="L334">
            <v>0</v>
          </cell>
          <cell r="M334">
            <v>750216</v>
          </cell>
          <cell r="N334">
            <v>0</v>
          </cell>
          <cell r="O334">
            <v>8749553.9499999993</v>
          </cell>
          <cell r="P334">
            <v>574020</v>
          </cell>
          <cell r="Q334">
            <v>0</v>
          </cell>
          <cell r="R334">
            <v>0</v>
          </cell>
          <cell r="S334">
            <v>619035.56999999995</v>
          </cell>
          <cell r="T334">
            <v>1072550.55</v>
          </cell>
          <cell r="U334">
            <v>816016.37</v>
          </cell>
          <cell r="V334">
            <v>637920</v>
          </cell>
          <cell r="W334">
            <v>0</v>
          </cell>
          <cell r="X334">
            <v>0</v>
          </cell>
          <cell r="Y334">
            <v>0</v>
          </cell>
          <cell r="Z334">
            <v>139096.22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17003.04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401400</v>
          </cell>
          <cell r="AP334">
            <v>200000</v>
          </cell>
          <cell r="AQ334">
            <v>322538</v>
          </cell>
          <cell r="AR334">
            <v>3472950</v>
          </cell>
          <cell r="AS334">
            <v>1300000</v>
          </cell>
          <cell r="AT334">
            <v>0</v>
          </cell>
          <cell r="AU334">
            <v>331400</v>
          </cell>
          <cell r="AV334">
            <v>2099688</v>
          </cell>
          <cell r="AW334">
            <v>1315685</v>
          </cell>
          <cell r="AX334">
            <v>0</v>
          </cell>
          <cell r="AY334">
            <v>501725</v>
          </cell>
          <cell r="AZ334">
            <v>933326</v>
          </cell>
          <cell r="BA334">
            <v>2269866.31</v>
          </cell>
          <cell r="BB334">
            <v>743636.25</v>
          </cell>
          <cell r="BC334">
            <v>0</v>
          </cell>
          <cell r="BD334">
            <v>0</v>
          </cell>
          <cell r="BE334">
            <v>162475</v>
          </cell>
          <cell r="BF334">
            <v>0</v>
          </cell>
          <cell r="BG334">
            <v>0</v>
          </cell>
          <cell r="BH334">
            <v>0</v>
          </cell>
          <cell r="BI334">
            <v>1194032.71</v>
          </cell>
          <cell r="BJ334">
            <v>2230761.2200000002</v>
          </cell>
          <cell r="BK334">
            <v>1657444.72</v>
          </cell>
          <cell r="BL334">
            <v>1627500</v>
          </cell>
          <cell r="BM334">
            <v>1299706.01</v>
          </cell>
          <cell r="BN334">
            <v>2046796.35</v>
          </cell>
          <cell r="BO334">
            <v>1632057.85</v>
          </cell>
          <cell r="BP334">
            <v>2428871.2799999998</v>
          </cell>
          <cell r="BQ334">
            <v>1440668.34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1049420.55</v>
          </cell>
          <cell r="BW334">
            <v>0</v>
          </cell>
          <cell r="BX334">
            <v>0</v>
          </cell>
          <cell r="BY334">
            <v>0</v>
          </cell>
          <cell r="BZ334">
            <v>76831.289999999994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567175</v>
          </cell>
          <cell r="CG334">
            <v>1013030.36</v>
          </cell>
          <cell r="CH334">
            <v>13208.4</v>
          </cell>
          <cell r="CI334">
            <v>0</v>
          </cell>
          <cell r="CJ334">
            <v>0</v>
          </cell>
          <cell r="CK334">
            <v>1183963.75</v>
          </cell>
          <cell r="CL334">
            <v>0</v>
          </cell>
        </row>
        <row r="335">
          <cell r="A335">
            <v>2111020199.3010001</v>
          </cell>
          <cell r="B335" t="str">
            <v>เงินกองทุนประกันสังคม</v>
          </cell>
          <cell r="C335">
            <v>19800223.489999998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24248521.91</v>
          </cell>
          <cell r="P335">
            <v>0</v>
          </cell>
          <cell r="Q335">
            <v>0</v>
          </cell>
          <cell r="R335">
            <v>0</v>
          </cell>
          <cell r="S335">
            <v>38318</v>
          </cell>
          <cell r="T335">
            <v>0</v>
          </cell>
          <cell r="U335">
            <v>0</v>
          </cell>
          <cell r="V335">
            <v>0</v>
          </cell>
          <cell r="W335">
            <v>29315117.379999999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50753324.549999997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8083420.9900000002</v>
          </cell>
          <cell r="BB335">
            <v>0</v>
          </cell>
          <cell r="BC335">
            <v>3809268.98</v>
          </cell>
          <cell r="BD335">
            <v>0</v>
          </cell>
          <cell r="BE335">
            <v>0</v>
          </cell>
          <cell r="BF335">
            <v>0</v>
          </cell>
          <cell r="BG335">
            <v>11311635.609999999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17945699.02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50332740.079999998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>
            <v>2111020199.3039999</v>
          </cell>
          <cell r="B336" t="str">
            <v>เงินรับฝากค่าบริหารจัดการประกันสังคม</v>
          </cell>
          <cell r="C336">
            <v>5543283.3099999996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1950</v>
          </cell>
          <cell r="M336">
            <v>0</v>
          </cell>
          <cell r="N336">
            <v>0</v>
          </cell>
          <cell r="O336">
            <v>4369467.91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10089707.640000001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10345301.199999999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4926721.91</v>
          </cell>
          <cell r="BB336">
            <v>0</v>
          </cell>
          <cell r="BC336">
            <v>11997630.539999999</v>
          </cell>
          <cell r="BD336">
            <v>0</v>
          </cell>
          <cell r="BE336">
            <v>0</v>
          </cell>
          <cell r="BF336">
            <v>0</v>
          </cell>
          <cell r="BG336">
            <v>433232.66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213353.49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A337">
            <v>2111020199.5009999</v>
          </cell>
          <cell r="B337" t="str">
            <v>เงินรับฝากกองทุนแรงงานต่างด้าว-ค่าบริหารจัดการ</v>
          </cell>
          <cell r="C337">
            <v>182971</v>
          </cell>
          <cell r="D337">
            <v>39468</v>
          </cell>
          <cell r="E337">
            <v>32837</v>
          </cell>
          <cell r="F337">
            <v>18232</v>
          </cell>
          <cell r="G337">
            <v>17615</v>
          </cell>
          <cell r="H337">
            <v>142910</v>
          </cell>
          <cell r="I337">
            <v>16050</v>
          </cell>
          <cell r="J337">
            <v>323128</v>
          </cell>
          <cell r="K337">
            <v>0</v>
          </cell>
          <cell r="L337">
            <v>9150</v>
          </cell>
          <cell r="M337">
            <v>520</v>
          </cell>
          <cell r="N337">
            <v>0</v>
          </cell>
          <cell r="O337">
            <v>28646</v>
          </cell>
          <cell r="P337">
            <v>11247</v>
          </cell>
          <cell r="Q337">
            <v>960</v>
          </cell>
          <cell r="R337">
            <v>1272</v>
          </cell>
          <cell r="S337">
            <v>9354</v>
          </cell>
          <cell r="T337">
            <v>0</v>
          </cell>
          <cell r="U337">
            <v>15331.19</v>
          </cell>
          <cell r="V337">
            <v>960</v>
          </cell>
          <cell r="W337">
            <v>46932</v>
          </cell>
          <cell r="X337">
            <v>4800</v>
          </cell>
          <cell r="Y337">
            <v>239454.46</v>
          </cell>
          <cell r="Z337">
            <v>293</v>
          </cell>
          <cell r="AA337">
            <v>0</v>
          </cell>
          <cell r="AB337">
            <v>17567</v>
          </cell>
          <cell r="AC337">
            <v>0</v>
          </cell>
          <cell r="AD337">
            <v>8000</v>
          </cell>
          <cell r="AE337">
            <v>0</v>
          </cell>
          <cell r="AF337">
            <v>81450</v>
          </cell>
          <cell r="AG337">
            <v>28258</v>
          </cell>
          <cell r="AH337">
            <v>14944</v>
          </cell>
          <cell r="AI337">
            <v>113800</v>
          </cell>
          <cell r="AJ337">
            <v>3288</v>
          </cell>
          <cell r="AK337">
            <v>870</v>
          </cell>
          <cell r="AL337">
            <v>120</v>
          </cell>
          <cell r="AM337">
            <v>0</v>
          </cell>
          <cell r="AN337">
            <v>0</v>
          </cell>
          <cell r="AO337">
            <v>120</v>
          </cell>
          <cell r="AP337">
            <v>130</v>
          </cell>
          <cell r="AQ337">
            <v>1196</v>
          </cell>
          <cell r="AR337">
            <v>13060</v>
          </cell>
          <cell r="AS337">
            <v>91264</v>
          </cell>
          <cell r="AT337">
            <v>2696</v>
          </cell>
          <cell r="AU337">
            <v>0</v>
          </cell>
          <cell r="AV337">
            <v>260</v>
          </cell>
          <cell r="AW337">
            <v>0</v>
          </cell>
          <cell r="AX337">
            <v>0</v>
          </cell>
          <cell r="AY337">
            <v>120</v>
          </cell>
          <cell r="AZ337">
            <v>0</v>
          </cell>
          <cell r="BA337">
            <v>225627</v>
          </cell>
          <cell r="BB337">
            <v>30325</v>
          </cell>
          <cell r="BC337">
            <v>109302.9</v>
          </cell>
          <cell r="BD337">
            <v>2355</v>
          </cell>
          <cell r="BE337">
            <v>19752</v>
          </cell>
          <cell r="BF337">
            <v>0</v>
          </cell>
          <cell r="BG337">
            <v>9714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134268.65</v>
          </cell>
          <cell r="BM337">
            <v>50533</v>
          </cell>
          <cell r="BN337">
            <v>3620</v>
          </cell>
          <cell r="BO337">
            <v>17111</v>
          </cell>
          <cell r="BP337">
            <v>3468</v>
          </cell>
          <cell r="BQ337">
            <v>75386</v>
          </cell>
          <cell r="BR337">
            <v>430740</v>
          </cell>
          <cell r="BS337">
            <v>0</v>
          </cell>
          <cell r="BT337">
            <v>0</v>
          </cell>
          <cell r="BU337">
            <v>189037.94</v>
          </cell>
          <cell r="BV337">
            <v>2982</v>
          </cell>
          <cell r="BW337">
            <v>0</v>
          </cell>
          <cell r="BX337">
            <v>96069</v>
          </cell>
          <cell r="BY337">
            <v>0</v>
          </cell>
          <cell r="BZ337">
            <v>0</v>
          </cell>
          <cell r="CA337">
            <v>29079</v>
          </cell>
          <cell r="CB337">
            <v>0</v>
          </cell>
          <cell r="CC337">
            <v>3894</v>
          </cell>
          <cell r="CD337">
            <v>56221</v>
          </cell>
          <cell r="CE337">
            <v>240</v>
          </cell>
          <cell r="CF337">
            <v>0</v>
          </cell>
          <cell r="CG337">
            <v>571.5</v>
          </cell>
          <cell r="CH337">
            <v>55979</v>
          </cell>
          <cell r="CI337">
            <v>0</v>
          </cell>
          <cell r="CJ337">
            <v>27943</v>
          </cell>
          <cell r="CK337">
            <v>3640</v>
          </cell>
          <cell r="CL337">
            <v>55074</v>
          </cell>
        </row>
        <row r="338">
          <cell r="A338">
            <v>2111020199.5020001</v>
          </cell>
          <cell r="B338" t="str">
            <v>เงินรับฝากกองทุนแรงงานต่างด้าว-ค่าใช้จ่ายสูง</v>
          </cell>
          <cell r="C338">
            <v>39358</v>
          </cell>
          <cell r="D338">
            <v>0</v>
          </cell>
          <cell r="E338">
            <v>17117.330000000002</v>
          </cell>
          <cell r="F338">
            <v>0</v>
          </cell>
          <cell r="G338">
            <v>3920</v>
          </cell>
          <cell r="H338">
            <v>0</v>
          </cell>
          <cell r="I338">
            <v>36750</v>
          </cell>
          <cell r="J338">
            <v>27300</v>
          </cell>
          <cell r="K338">
            <v>0</v>
          </cell>
          <cell r="L338">
            <v>5670</v>
          </cell>
          <cell r="M338">
            <v>1400</v>
          </cell>
          <cell r="N338">
            <v>0</v>
          </cell>
          <cell r="O338">
            <v>15252</v>
          </cell>
          <cell r="P338">
            <v>0</v>
          </cell>
          <cell r="Q338">
            <v>0</v>
          </cell>
          <cell r="R338">
            <v>5067</v>
          </cell>
          <cell r="S338">
            <v>24959</v>
          </cell>
          <cell r="T338">
            <v>0</v>
          </cell>
          <cell r="U338">
            <v>671</v>
          </cell>
          <cell r="V338">
            <v>21000</v>
          </cell>
          <cell r="W338">
            <v>12201</v>
          </cell>
          <cell r="X338">
            <v>0</v>
          </cell>
          <cell r="Y338">
            <v>0</v>
          </cell>
          <cell r="Z338">
            <v>14</v>
          </cell>
          <cell r="AA338">
            <v>0</v>
          </cell>
          <cell r="AB338">
            <v>6863</v>
          </cell>
          <cell r="AC338">
            <v>0</v>
          </cell>
          <cell r="AD338">
            <v>0</v>
          </cell>
          <cell r="AE338">
            <v>0</v>
          </cell>
          <cell r="AF338">
            <v>27294</v>
          </cell>
          <cell r="AG338">
            <v>1536</v>
          </cell>
          <cell r="AH338">
            <v>5007</v>
          </cell>
          <cell r="AI338">
            <v>0</v>
          </cell>
          <cell r="AJ338">
            <v>700</v>
          </cell>
          <cell r="AK338">
            <v>1050</v>
          </cell>
          <cell r="AL338">
            <v>360</v>
          </cell>
          <cell r="AM338">
            <v>0</v>
          </cell>
          <cell r="AN338">
            <v>0</v>
          </cell>
          <cell r="AO338">
            <v>0</v>
          </cell>
          <cell r="AP338">
            <v>350</v>
          </cell>
          <cell r="AQ338">
            <v>3042</v>
          </cell>
          <cell r="AR338">
            <v>37100</v>
          </cell>
          <cell r="AS338">
            <v>17549</v>
          </cell>
          <cell r="AT338">
            <v>4653</v>
          </cell>
          <cell r="AU338">
            <v>0</v>
          </cell>
          <cell r="AV338">
            <v>700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9572</v>
          </cell>
          <cell r="BB338">
            <v>791</v>
          </cell>
          <cell r="BC338">
            <v>69921.899999999994</v>
          </cell>
          <cell r="BD338">
            <v>4506</v>
          </cell>
          <cell r="BE338">
            <v>8423</v>
          </cell>
          <cell r="BF338">
            <v>0</v>
          </cell>
          <cell r="BG338">
            <v>26335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44631</v>
          </cell>
          <cell r="BN338">
            <v>700</v>
          </cell>
          <cell r="BO338">
            <v>3393</v>
          </cell>
          <cell r="BP338">
            <v>10081</v>
          </cell>
          <cell r="BQ338">
            <v>11133</v>
          </cell>
          <cell r="BR338">
            <v>0</v>
          </cell>
          <cell r="BS338">
            <v>0</v>
          </cell>
          <cell r="BT338">
            <v>0</v>
          </cell>
          <cell r="BU338">
            <v>26863</v>
          </cell>
          <cell r="BV338">
            <v>1052</v>
          </cell>
          <cell r="BW338">
            <v>0</v>
          </cell>
          <cell r="BX338">
            <v>700</v>
          </cell>
          <cell r="BY338">
            <v>0</v>
          </cell>
          <cell r="BZ338">
            <v>1440</v>
          </cell>
          <cell r="CA338">
            <v>321</v>
          </cell>
          <cell r="CB338">
            <v>0</v>
          </cell>
          <cell r="CC338">
            <v>8775</v>
          </cell>
          <cell r="CD338">
            <v>28818</v>
          </cell>
          <cell r="CE338">
            <v>720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1050</v>
          </cell>
          <cell r="CK338">
            <v>1026</v>
          </cell>
          <cell r="CL338">
            <v>7337</v>
          </cell>
        </row>
        <row r="339">
          <cell r="A339">
            <v>2111020199.503</v>
          </cell>
          <cell r="B339" t="str">
            <v>เงินรับฝากกองทุนแรงงานต่างด้าว-P&amp;P</v>
          </cell>
          <cell r="C339">
            <v>449464</v>
          </cell>
          <cell r="D339">
            <v>0</v>
          </cell>
          <cell r="E339">
            <v>73806</v>
          </cell>
          <cell r="F339">
            <v>0</v>
          </cell>
          <cell r="G339">
            <v>2266</v>
          </cell>
          <cell r="H339">
            <v>0</v>
          </cell>
          <cell r="I339">
            <v>21630</v>
          </cell>
          <cell r="J339">
            <v>16068</v>
          </cell>
          <cell r="K339">
            <v>0</v>
          </cell>
          <cell r="L339">
            <v>6180</v>
          </cell>
          <cell r="M339">
            <v>824</v>
          </cell>
          <cell r="N339">
            <v>0</v>
          </cell>
          <cell r="O339">
            <v>76537</v>
          </cell>
          <cell r="P339">
            <v>19383</v>
          </cell>
          <cell r="Q339">
            <v>1648</v>
          </cell>
          <cell r="R339">
            <v>4532</v>
          </cell>
          <cell r="S339">
            <v>20013.560000000001</v>
          </cell>
          <cell r="T339">
            <v>0</v>
          </cell>
          <cell r="U339">
            <v>11589</v>
          </cell>
          <cell r="V339">
            <v>27799</v>
          </cell>
          <cell r="W339">
            <v>310035</v>
          </cell>
          <cell r="X339">
            <v>0</v>
          </cell>
          <cell r="Y339">
            <v>0</v>
          </cell>
          <cell r="Z339">
            <v>58</v>
          </cell>
          <cell r="AA339">
            <v>0</v>
          </cell>
          <cell r="AB339">
            <v>6265</v>
          </cell>
          <cell r="AC339">
            <v>0</v>
          </cell>
          <cell r="AD339">
            <v>0</v>
          </cell>
          <cell r="AE339">
            <v>0</v>
          </cell>
          <cell r="AF339">
            <v>17056</v>
          </cell>
          <cell r="AG339">
            <v>0</v>
          </cell>
          <cell r="AH339">
            <v>2949</v>
          </cell>
          <cell r="AI339">
            <v>0</v>
          </cell>
          <cell r="AJ339">
            <v>412</v>
          </cell>
          <cell r="AK339">
            <v>824</v>
          </cell>
          <cell r="AL339">
            <v>206</v>
          </cell>
          <cell r="AM339">
            <v>0</v>
          </cell>
          <cell r="AN339">
            <v>0</v>
          </cell>
          <cell r="AO339">
            <v>206</v>
          </cell>
          <cell r="AP339">
            <v>206</v>
          </cell>
          <cell r="AQ339">
            <v>1894</v>
          </cell>
          <cell r="AR339">
            <v>21836</v>
          </cell>
          <cell r="AS339">
            <v>10343</v>
          </cell>
          <cell r="AT339">
            <v>9865</v>
          </cell>
          <cell r="AU339">
            <v>0</v>
          </cell>
          <cell r="AV339">
            <v>412</v>
          </cell>
          <cell r="AW339">
            <v>0</v>
          </cell>
          <cell r="AX339">
            <v>0</v>
          </cell>
          <cell r="AY339">
            <v>206</v>
          </cell>
          <cell r="AZ339">
            <v>0</v>
          </cell>
          <cell r="BA339">
            <v>4120</v>
          </cell>
          <cell r="BB339">
            <v>5622</v>
          </cell>
          <cell r="BC339">
            <v>240629.37</v>
          </cell>
          <cell r="BD339">
            <v>3899</v>
          </cell>
          <cell r="BE339">
            <v>45573</v>
          </cell>
          <cell r="BF339">
            <v>0</v>
          </cell>
          <cell r="BG339">
            <v>15373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26381</v>
          </cell>
          <cell r="BN339">
            <v>6180</v>
          </cell>
          <cell r="BO339">
            <v>5390</v>
          </cell>
          <cell r="BP339">
            <v>7264</v>
          </cell>
          <cell r="BQ339">
            <v>6591</v>
          </cell>
          <cell r="BR339">
            <v>321357</v>
          </cell>
          <cell r="BS339">
            <v>0</v>
          </cell>
          <cell r="BT339">
            <v>0</v>
          </cell>
          <cell r="BU339">
            <v>10506</v>
          </cell>
          <cell r="BV339">
            <v>206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1106</v>
          </cell>
          <cell r="CB339">
            <v>0</v>
          </cell>
          <cell r="CC339">
            <v>6173</v>
          </cell>
          <cell r="CD339">
            <v>0</v>
          </cell>
          <cell r="CE339">
            <v>529</v>
          </cell>
          <cell r="CF339">
            <v>0</v>
          </cell>
          <cell r="CG339">
            <v>3862</v>
          </cell>
          <cell r="CH339">
            <v>0</v>
          </cell>
          <cell r="CI339">
            <v>0</v>
          </cell>
          <cell r="CJ339">
            <v>46982</v>
          </cell>
          <cell r="CK339">
            <v>618</v>
          </cell>
          <cell r="CL339">
            <v>31288</v>
          </cell>
        </row>
        <row r="340">
          <cell r="A340">
            <v>2112010101.1010001</v>
          </cell>
          <cell r="B340" t="str">
            <v>เงินประกันสัญญา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7500</v>
          </cell>
          <cell r="H340">
            <v>87773.75</v>
          </cell>
          <cell r="I340">
            <v>0</v>
          </cell>
          <cell r="J340">
            <v>0</v>
          </cell>
          <cell r="K340">
            <v>13500</v>
          </cell>
          <cell r="L340">
            <v>0</v>
          </cell>
          <cell r="M340">
            <v>0</v>
          </cell>
          <cell r="N340">
            <v>58603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187750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162878</v>
          </cell>
          <cell r="AR340">
            <v>580295</v>
          </cell>
          <cell r="AS340">
            <v>97275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1292823.75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10357990.789999999</v>
          </cell>
          <cell r="BS340">
            <v>0</v>
          </cell>
          <cell r="BT340">
            <v>0</v>
          </cell>
          <cell r="BU340">
            <v>313243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>
            <v>2112010102.1010001</v>
          </cell>
          <cell r="B341" t="str">
            <v>เงินประกันผลงาน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A342">
            <v>2112010199.1010001</v>
          </cell>
          <cell r="B342" t="str">
            <v>เงินประกันอื่น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2200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>
            <v>2112010199.102</v>
          </cell>
          <cell r="B343" t="str">
            <v>เงินประกันอื่น - เงินมัดจำประกันสัญญา</v>
          </cell>
          <cell r="C343">
            <v>2655210</v>
          </cell>
          <cell r="D343">
            <v>251416.51</v>
          </cell>
          <cell r="E343">
            <v>7500</v>
          </cell>
          <cell r="F343">
            <v>218584.04</v>
          </cell>
          <cell r="G343">
            <v>0</v>
          </cell>
          <cell r="H343">
            <v>0</v>
          </cell>
          <cell r="I343">
            <v>0</v>
          </cell>
          <cell r="J343">
            <v>322771.5</v>
          </cell>
          <cell r="K343">
            <v>173608</v>
          </cell>
          <cell r="L343">
            <v>77150</v>
          </cell>
          <cell r="M343">
            <v>383930</v>
          </cell>
          <cell r="N343">
            <v>0</v>
          </cell>
          <cell r="O343">
            <v>509873.8</v>
          </cell>
          <cell r="P343">
            <v>252745</v>
          </cell>
          <cell r="Q343">
            <v>202350</v>
          </cell>
          <cell r="R343">
            <v>173140</v>
          </cell>
          <cell r="S343">
            <v>0</v>
          </cell>
          <cell r="T343">
            <v>0</v>
          </cell>
          <cell r="U343">
            <v>57250</v>
          </cell>
          <cell r="V343">
            <v>0</v>
          </cell>
          <cell r="W343">
            <v>2283013.75</v>
          </cell>
          <cell r="X343">
            <v>0</v>
          </cell>
          <cell r="Y343">
            <v>0</v>
          </cell>
          <cell r="Z343">
            <v>28830</v>
          </cell>
          <cell r="AA343">
            <v>0</v>
          </cell>
          <cell r="AB343">
            <v>96487.25</v>
          </cell>
          <cell r="AC343">
            <v>0</v>
          </cell>
          <cell r="AD343">
            <v>0</v>
          </cell>
          <cell r="AE343">
            <v>0</v>
          </cell>
          <cell r="AF343">
            <v>151589.64000000001</v>
          </cell>
          <cell r="AG343">
            <v>0</v>
          </cell>
          <cell r="AH343">
            <v>41050</v>
          </cell>
          <cell r="AI343">
            <v>0</v>
          </cell>
          <cell r="AJ343">
            <v>0</v>
          </cell>
          <cell r="AK343">
            <v>3763366.86</v>
          </cell>
          <cell r="AL343">
            <v>67150</v>
          </cell>
          <cell r="AM343">
            <v>204708</v>
          </cell>
          <cell r="AN343">
            <v>267389.59999999998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306953</v>
          </cell>
          <cell r="AU343">
            <v>0</v>
          </cell>
          <cell r="AV343">
            <v>114241.5</v>
          </cell>
          <cell r="AW343">
            <v>40625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1430018.28</v>
          </cell>
          <cell r="BD343">
            <v>8000</v>
          </cell>
          <cell r="BE343">
            <v>0</v>
          </cell>
          <cell r="BF343">
            <v>62533.5</v>
          </cell>
          <cell r="BG343">
            <v>2191428.25</v>
          </cell>
          <cell r="BH343">
            <v>70280</v>
          </cell>
          <cell r="BI343">
            <v>65176</v>
          </cell>
          <cell r="BJ343">
            <v>102075.12</v>
          </cell>
          <cell r="BK343">
            <v>391779</v>
          </cell>
          <cell r="BL343">
            <v>2716508.23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133227.25</v>
          </cell>
          <cell r="BT343">
            <v>77575</v>
          </cell>
          <cell r="BU343">
            <v>0</v>
          </cell>
          <cell r="BV343">
            <v>0</v>
          </cell>
          <cell r="BW343">
            <v>129845</v>
          </cell>
          <cell r="BX343">
            <v>134225</v>
          </cell>
          <cell r="BY343">
            <v>0</v>
          </cell>
          <cell r="BZ343">
            <v>204250</v>
          </cell>
          <cell r="CA343">
            <v>113275</v>
          </cell>
          <cell r="CB343">
            <v>0</v>
          </cell>
          <cell r="CC343">
            <v>0</v>
          </cell>
          <cell r="CD343">
            <v>69541.33</v>
          </cell>
          <cell r="CE343">
            <v>0</v>
          </cell>
          <cell r="CF343">
            <v>0</v>
          </cell>
          <cell r="CG343">
            <v>94068</v>
          </cell>
          <cell r="CH343">
            <v>63655</v>
          </cell>
          <cell r="CI343">
            <v>33950</v>
          </cell>
          <cell r="CJ343">
            <v>122651</v>
          </cell>
          <cell r="CK343">
            <v>137725</v>
          </cell>
          <cell r="CL343">
            <v>55390</v>
          </cell>
        </row>
        <row r="344">
          <cell r="A344">
            <v>2112010199.1029999</v>
          </cell>
          <cell r="B344" t="str">
            <v>เงินประกันอื่น - เงินประกันซอง</v>
          </cell>
          <cell r="C344">
            <v>321549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2112010199.1040001</v>
          </cell>
          <cell r="B345" t="str">
            <v xml:space="preserve">เงินประกันอื่น - เงินประกันผลงาน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329853</v>
          </cell>
          <cell r="Q345">
            <v>6450</v>
          </cell>
          <cell r="R345">
            <v>0</v>
          </cell>
          <cell r="S345">
            <v>0</v>
          </cell>
          <cell r="T345">
            <v>0</v>
          </cell>
          <cell r="U345">
            <v>17500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2116010104.1010001</v>
          </cell>
          <cell r="B346" t="str">
            <v>เบิกเกินส่งคืนรอนำส่ง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2116010199.1010001</v>
          </cell>
          <cell r="B347" t="str">
            <v>หนี้สินหมุนเวียนอื่น</v>
          </cell>
          <cell r="C347">
            <v>631998.88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227500</v>
          </cell>
          <cell r="BE347">
            <v>0</v>
          </cell>
          <cell r="BF347">
            <v>0</v>
          </cell>
          <cell r="BG347">
            <v>131000</v>
          </cell>
          <cell r="BH347">
            <v>0</v>
          </cell>
          <cell r="BI347">
            <v>0</v>
          </cell>
          <cell r="BJ347">
            <v>4746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1000000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20520</v>
          </cell>
          <cell r="CC347">
            <v>87490</v>
          </cell>
          <cell r="CD347">
            <v>0</v>
          </cell>
          <cell r="CE347">
            <v>103161</v>
          </cell>
          <cell r="CF347">
            <v>28837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2116010199.102</v>
          </cell>
          <cell r="B348" t="str">
            <v>สำรองเงินชดเชยความเสียหาย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2202010101.1009998</v>
          </cell>
          <cell r="B349" t="str">
            <v>เงินทดรองราชการรับจากคลัง - เพื่อการดำเนินงาน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</row>
        <row r="350">
          <cell r="A350">
            <v>2208010101.1009998</v>
          </cell>
          <cell r="B350" t="str">
            <v>เงินมัดจำประกันสัญญา - ระยะยาว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</row>
        <row r="351">
          <cell r="A351">
            <v>2208010102.1009998</v>
          </cell>
          <cell r="B351" t="str">
            <v>เงินมัดจำประกันผลงาน - ระยะยาว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</row>
        <row r="352">
          <cell r="A352">
            <v>2208010103.1009998</v>
          </cell>
          <cell r="B352" t="str">
            <v>เงินประกันอื่น - ระยะยาว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</row>
        <row r="353">
          <cell r="A353">
            <v>2213010101.1009998</v>
          </cell>
          <cell r="B353" t="str">
            <v>รายได้จากเงินบริจาครอการรับรู้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3809209.22</v>
          </cell>
          <cell r="K353">
            <v>0</v>
          </cell>
          <cell r="L353">
            <v>0</v>
          </cell>
          <cell r="M353">
            <v>395000</v>
          </cell>
          <cell r="N353">
            <v>0</v>
          </cell>
          <cell r="O353">
            <v>2036050</v>
          </cell>
          <cell r="P353">
            <v>0</v>
          </cell>
          <cell r="Q353">
            <v>433612.79</v>
          </cell>
          <cell r="R353">
            <v>9500</v>
          </cell>
          <cell r="S353">
            <v>0</v>
          </cell>
          <cell r="T353">
            <v>59705.56</v>
          </cell>
          <cell r="U353">
            <v>0</v>
          </cell>
          <cell r="V353">
            <v>936666.76</v>
          </cell>
          <cell r="W353">
            <v>8407170</v>
          </cell>
          <cell r="X353">
            <v>51000</v>
          </cell>
          <cell r="Y353">
            <v>0</v>
          </cell>
          <cell r="Z353">
            <v>0</v>
          </cell>
          <cell r="AA353">
            <v>12600</v>
          </cell>
          <cell r="AB353">
            <v>0</v>
          </cell>
          <cell r="AC353">
            <v>0</v>
          </cell>
          <cell r="AD353">
            <v>34000</v>
          </cell>
          <cell r="AE353">
            <v>0</v>
          </cell>
          <cell r="AF353">
            <v>83594</v>
          </cell>
          <cell r="AG353">
            <v>0</v>
          </cell>
          <cell r="AH353">
            <v>1287815.06</v>
          </cell>
          <cell r="AI353">
            <v>0</v>
          </cell>
          <cell r="AJ353">
            <v>3505554.95</v>
          </cell>
          <cell r="AK353">
            <v>2414157</v>
          </cell>
          <cell r="AL353">
            <v>16006.19</v>
          </cell>
          <cell r="AM353">
            <v>0</v>
          </cell>
          <cell r="AN353">
            <v>624900</v>
          </cell>
          <cell r="AO353">
            <v>0</v>
          </cell>
          <cell r="AP353">
            <v>0</v>
          </cell>
          <cell r="AQ353">
            <v>1541219.5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199555.96</v>
          </cell>
          <cell r="AY353">
            <v>0</v>
          </cell>
          <cell r="AZ353">
            <v>27507.79</v>
          </cell>
          <cell r="BA353">
            <v>0</v>
          </cell>
          <cell r="BB353">
            <v>0</v>
          </cell>
          <cell r="BC353">
            <v>1500822.85</v>
          </cell>
          <cell r="BD353">
            <v>12286200.060000001</v>
          </cell>
          <cell r="BE353">
            <v>0</v>
          </cell>
          <cell r="BF353">
            <v>0</v>
          </cell>
          <cell r="BG353">
            <v>9549115.5899999999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2150</v>
          </cell>
          <cell r="BN353">
            <v>0</v>
          </cell>
          <cell r="BO353">
            <v>3651176.96</v>
          </cell>
          <cell r="BP353">
            <v>0</v>
          </cell>
          <cell r="BQ353">
            <v>520300</v>
          </cell>
          <cell r="BR353">
            <v>28722529.550000001</v>
          </cell>
          <cell r="BS353">
            <v>49609</v>
          </cell>
          <cell r="BT353">
            <v>0</v>
          </cell>
          <cell r="BU353">
            <v>4158905.51</v>
          </cell>
          <cell r="BV353">
            <v>0</v>
          </cell>
          <cell r="BW353">
            <v>0</v>
          </cell>
          <cell r="BX353">
            <v>1683249.96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7082252.71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3139846.62</v>
          </cell>
          <cell r="CL353">
            <v>0</v>
          </cell>
        </row>
        <row r="354">
          <cell r="A354">
            <v>2213010101.1030002</v>
          </cell>
          <cell r="B354" t="str">
            <v>รายได้อื่นรอการรับรู้</v>
          </cell>
          <cell r="C354">
            <v>6</v>
          </cell>
          <cell r="D354">
            <v>251485.39</v>
          </cell>
          <cell r="E354">
            <v>879678.61</v>
          </cell>
          <cell r="F354">
            <v>0</v>
          </cell>
          <cell r="G354">
            <v>0</v>
          </cell>
          <cell r="H354">
            <v>0</v>
          </cell>
          <cell r="I354">
            <v>637312.19999999995</v>
          </cell>
          <cell r="J354">
            <v>0</v>
          </cell>
          <cell r="K354">
            <v>0</v>
          </cell>
          <cell r="L354">
            <v>0</v>
          </cell>
          <cell r="M354">
            <v>4096398.2</v>
          </cell>
          <cell r="N354">
            <v>715495.15</v>
          </cell>
          <cell r="O354">
            <v>50306957.82</v>
          </cell>
          <cell r="P354">
            <v>1364480.75</v>
          </cell>
          <cell r="Q354">
            <v>285751.34999999998</v>
          </cell>
          <cell r="R354">
            <v>0</v>
          </cell>
          <cell r="S354">
            <v>0</v>
          </cell>
          <cell r="T354">
            <v>1161639.97</v>
          </cell>
          <cell r="U354">
            <v>0</v>
          </cell>
          <cell r="V354">
            <v>0</v>
          </cell>
          <cell r="W354">
            <v>67765349.180000007</v>
          </cell>
          <cell r="X354">
            <v>63916.67</v>
          </cell>
          <cell r="Y354">
            <v>0</v>
          </cell>
          <cell r="Z354">
            <v>0</v>
          </cell>
          <cell r="AA354">
            <v>374887.47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18514798.43</v>
          </cell>
          <cell r="AI354">
            <v>0</v>
          </cell>
          <cell r="AJ354">
            <v>727666.67</v>
          </cell>
          <cell r="AK354">
            <v>74493043.120000005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92945421.480000004</v>
          </cell>
          <cell r="BC354">
            <v>13833557.27</v>
          </cell>
          <cell r="BD354">
            <v>950000</v>
          </cell>
          <cell r="BE354">
            <v>0</v>
          </cell>
          <cell r="BF354">
            <v>154666.66</v>
          </cell>
          <cell r="BG354">
            <v>21373658.5</v>
          </cell>
          <cell r="BH354">
            <v>0</v>
          </cell>
          <cell r="BI354">
            <v>8021.67</v>
          </cell>
          <cell r="BJ354">
            <v>50000</v>
          </cell>
          <cell r="BK354">
            <v>521885.06</v>
          </cell>
          <cell r="BL354">
            <v>26674004.77</v>
          </cell>
          <cell r="BM354">
            <v>247118.36</v>
          </cell>
          <cell r="BN354">
            <v>7773350.5300000003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4805</v>
          </cell>
          <cell r="BU354">
            <v>0</v>
          </cell>
          <cell r="BV354">
            <v>0</v>
          </cell>
          <cell r="BW354">
            <v>0</v>
          </cell>
          <cell r="BX354">
            <v>309060</v>
          </cell>
          <cell r="BY354">
            <v>0</v>
          </cell>
          <cell r="BZ354">
            <v>11013</v>
          </cell>
          <cell r="CA354">
            <v>0</v>
          </cell>
          <cell r="CB354">
            <v>3728766.67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761904.72</v>
          </cell>
          <cell r="CI354">
            <v>0</v>
          </cell>
          <cell r="CJ354">
            <v>0</v>
          </cell>
          <cell r="CK354">
            <v>0</v>
          </cell>
          <cell r="CL354">
            <v>451582.91</v>
          </cell>
        </row>
        <row r="355">
          <cell r="A355">
            <v>2213010199.1020002</v>
          </cell>
          <cell r="B355" t="str">
            <v>หนี้สินไม่หมุนเวียนอื่น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2000000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229439</v>
          </cell>
          <cell r="BH355">
            <v>0</v>
          </cell>
          <cell r="BI355">
            <v>0</v>
          </cell>
          <cell r="BJ355">
            <v>0</v>
          </cell>
          <cell r="BK355">
            <v>110000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500000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1972952.22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A356">
            <v>3101010101.1009998</v>
          </cell>
          <cell r="B356" t="str">
            <v>รายได้สูง(ต่ำ)กว่า ค่าใช้จ่ายสุทธิ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A357">
            <v>3102010101.1009998</v>
          </cell>
          <cell r="B357" t="str">
            <v>รายได้สูง(ต่ำ)กว่า ค่าใช้จ่ายสะสม (เงินงบประมาณ)</v>
          </cell>
          <cell r="C357">
            <v>708672126.59000003</v>
          </cell>
          <cell r="D357">
            <v>33682787.969999999</v>
          </cell>
          <cell r="E357">
            <v>0</v>
          </cell>
          <cell r="F357">
            <v>-3354874.83</v>
          </cell>
          <cell r="G357">
            <v>0</v>
          </cell>
          <cell r="H357">
            <v>10036857.279999999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353108487.23000002</v>
          </cell>
          <cell r="P357">
            <v>1757587.69</v>
          </cell>
          <cell r="Q357">
            <v>0</v>
          </cell>
          <cell r="R357">
            <v>149530382.47999999</v>
          </cell>
          <cell r="S357">
            <v>0</v>
          </cell>
          <cell r="T357">
            <v>4504021.6900000004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33042548.989999998</v>
          </cell>
          <cell r="AH357">
            <v>0</v>
          </cell>
          <cell r="AI357">
            <v>0</v>
          </cell>
          <cell r="AJ357">
            <v>0</v>
          </cell>
          <cell r="AK357">
            <v>1137694401.8299999</v>
          </cell>
          <cell r="AL357">
            <v>11087669.369999999</v>
          </cell>
          <cell r="AM357">
            <v>5919611</v>
          </cell>
          <cell r="AN357">
            <v>1568273.84</v>
          </cell>
          <cell r="AO357">
            <v>33046246.93</v>
          </cell>
          <cell r="AP357">
            <v>22827994.129999999</v>
          </cell>
          <cell r="AQ357">
            <v>4683464.2699999996</v>
          </cell>
          <cell r="AR357">
            <v>87169378.549999997</v>
          </cell>
          <cell r="AS357">
            <v>4374935.09</v>
          </cell>
          <cell r="AT357">
            <v>13432035.789999999</v>
          </cell>
          <cell r="AU357">
            <v>37180260.049999997</v>
          </cell>
          <cell r="AV357">
            <v>4386987.54</v>
          </cell>
          <cell r="AW357">
            <v>13559806.6</v>
          </cell>
          <cell r="AX357">
            <v>13206481.34</v>
          </cell>
          <cell r="AY357">
            <v>2714722.26</v>
          </cell>
          <cell r="AZ357">
            <v>7585026.4800000004</v>
          </cell>
          <cell r="BA357">
            <v>183947078.13999999</v>
          </cell>
          <cell r="BB357">
            <v>-331022.89</v>
          </cell>
          <cell r="BC357">
            <v>450610876.56999999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33102391.84</v>
          </cell>
          <cell r="BL357">
            <v>177212076.30000001</v>
          </cell>
          <cell r="BM357">
            <v>20104386.539999999</v>
          </cell>
          <cell r="BN357">
            <v>16992932.890000001</v>
          </cell>
          <cell r="BO357">
            <v>31283433.27</v>
          </cell>
          <cell r="BP357">
            <v>10830394.67</v>
          </cell>
          <cell r="BQ357">
            <v>30858941.300000001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61862910.149999999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95419808.030000001</v>
          </cell>
          <cell r="CD357">
            <v>0</v>
          </cell>
          <cell r="CE357">
            <v>101131994.34</v>
          </cell>
          <cell r="CF357">
            <v>980396.88</v>
          </cell>
          <cell r="CG357">
            <v>0</v>
          </cell>
          <cell r="CH357">
            <v>-1723555.39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A358">
            <v>3102010101.1020002</v>
          </cell>
          <cell r="B358" t="str">
            <v>รายได้สูง(ต่ำ)กว่า ค่าใช้จ่ายสะสม (เงินนอกงบประมาณ)</v>
          </cell>
          <cell r="C358">
            <v>0</v>
          </cell>
          <cell r="D358">
            <v>0</v>
          </cell>
          <cell r="E358">
            <v>3155110.75</v>
          </cell>
          <cell r="F358">
            <v>0</v>
          </cell>
          <cell r="G358">
            <v>11133012.550000001</v>
          </cell>
          <cell r="H358">
            <v>48831.54</v>
          </cell>
          <cell r="I358">
            <v>-10907438.4</v>
          </cell>
          <cell r="J358">
            <v>78513854.069999993</v>
          </cell>
          <cell r="K358">
            <v>18552871.829999998</v>
          </cell>
          <cell r="L358">
            <v>23394753.960000001</v>
          </cell>
          <cell r="M358">
            <v>86962737.980000004</v>
          </cell>
          <cell r="N358">
            <v>2867540.93</v>
          </cell>
          <cell r="O358">
            <v>0</v>
          </cell>
          <cell r="P358">
            <v>15750525.09</v>
          </cell>
          <cell r="Q358">
            <v>38581064.130000003</v>
          </cell>
          <cell r="R358">
            <v>0</v>
          </cell>
          <cell r="S358">
            <v>0</v>
          </cell>
          <cell r="T358">
            <v>12333346.109999999</v>
          </cell>
          <cell r="U358">
            <v>-6433845.9800000004</v>
          </cell>
          <cell r="V358">
            <v>-17715761.719999999</v>
          </cell>
          <cell r="W358">
            <v>310974554.47000003</v>
          </cell>
          <cell r="X358">
            <v>-3262937.36</v>
          </cell>
          <cell r="Y358">
            <v>39080910.990000002</v>
          </cell>
          <cell r="Z358">
            <v>24274875.219999999</v>
          </cell>
          <cell r="AA358">
            <v>-21625135.48</v>
          </cell>
          <cell r="AB358">
            <v>15310152.609999999</v>
          </cell>
          <cell r="AC358">
            <v>32048104.629999999</v>
          </cell>
          <cell r="AD358">
            <v>99269790.120000005</v>
          </cell>
          <cell r="AE358">
            <v>-63689.66</v>
          </cell>
          <cell r="AF358">
            <v>-8016674.0999999996</v>
          </cell>
          <cell r="AG358">
            <v>0</v>
          </cell>
          <cell r="AH358">
            <v>23882227.629999999</v>
          </cell>
          <cell r="AI358">
            <v>69203319.790000007</v>
          </cell>
          <cell r="AJ358">
            <v>26713711.68</v>
          </cell>
          <cell r="AK358">
            <v>0</v>
          </cell>
          <cell r="AL358">
            <v>5661323.9100000001</v>
          </cell>
          <cell r="AM358">
            <v>11878129.189999999</v>
          </cell>
          <cell r="AN358">
            <v>32711759.280000001</v>
          </cell>
          <cell r="AO358">
            <v>-11978115.51</v>
          </cell>
          <cell r="AP358">
            <v>3117852.63</v>
          </cell>
          <cell r="AQ358">
            <v>-2889271.58</v>
          </cell>
          <cell r="AR358">
            <v>73050374.290000007</v>
          </cell>
          <cell r="AS358">
            <v>16964817.629999999</v>
          </cell>
          <cell r="AT358">
            <v>30044349.170000002</v>
          </cell>
          <cell r="AU358">
            <v>-13554207.17</v>
          </cell>
          <cell r="AV358">
            <v>5647959.1500000004</v>
          </cell>
          <cell r="AW358">
            <v>10152098.91</v>
          </cell>
          <cell r="AX358">
            <v>8728151.3300000001</v>
          </cell>
          <cell r="AY358">
            <v>2438265.73</v>
          </cell>
          <cell r="AZ358">
            <v>15990709.800000001</v>
          </cell>
          <cell r="BA358">
            <v>204046432.52000001</v>
          </cell>
          <cell r="BB358">
            <v>-11793054.57</v>
          </cell>
          <cell r="BC358">
            <v>0</v>
          </cell>
          <cell r="BD358">
            <v>63519769.969999999</v>
          </cell>
          <cell r="BE358">
            <v>-11414668.800000001</v>
          </cell>
          <cell r="BF358">
            <v>-26267596.039999999</v>
          </cell>
          <cell r="BG358">
            <v>231559501.47</v>
          </cell>
          <cell r="BH358">
            <v>16383356.02</v>
          </cell>
          <cell r="BI358">
            <v>-3653461.06</v>
          </cell>
          <cell r="BJ358">
            <v>28192686.960000001</v>
          </cell>
          <cell r="BK358">
            <v>0</v>
          </cell>
          <cell r="BL358">
            <v>-539593444.23000002</v>
          </cell>
          <cell r="BM358">
            <v>-74175719.950000003</v>
          </cell>
          <cell r="BN358">
            <v>-9430714.0899999999</v>
          </cell>
          <cell r="BO358">
            <v>10622034.640000001</v>
          </cell>
          <cell r="BP358">
            <v>8707586.8399999999</v>
          </cell>
          <cell r="BQ358">
            <v>16241345.109999999</v>
          </cell>
          <cell r="BR358">
            <v>1599924587.8099999</v>
          </cell>
          <cell r="BS358">
            <v>19721836.859999999</v>
          </cell>
          <cell r="BT358">
            <v>-12157172.720000001</v>
          </cell>
          <cell r="BU358">
            <v>320321387.35000002</v>
          </cell>
          <cell r="BV358">
            <v>2385698.48</v>
          </cell>
          <cell r="BW358">
            <v>25380956.73</v>
          </cell>
          <cell r="BX358">
            <v>36513405.630000003</v>
          </cell>
          <cell r="BY358">
            <v>-18632795.629999999</v>
          </cell>
          <cell r="BZ358">
            <v>87429.04</v>
          </cell>
          <cell r="CA358">
            <v>291696.65999999997</v>
          </cell>
          <cell r="CB358">
            <v>12183226.74</v>
          </cell>
          <cell r="CC358">
            <v>13226684.83</v>
          </cell>
          <cell r="CD358">
            <v>29501363.030000001</v>
          </cell>
          <cell r="CE358">
            <v>0</v>
          </cell>
          <cell r="CF358">
            <v>451613.36</v>
          </cell>
          <cell r="CG358">
            <v>4409163.63</v>
          </cell>
          <cell r="CH358">
            <v>0</v>
          </cell>
          <cell r="CI358">
            <v>-6991691.0599999996</v>
          </cell>
          <cell r="CJ358">
            <v>70997714.670000002</v>
          </cell>
          <cell r="CK358">
            <v>29280023.870000001</v>
          </cell>
          <cell r="CL358">
            <v>33516539.940000001</v>
          </cell>
        </row>
        <row r="359">
          <cell r="A359">
            <v>3102010102.1009998</v>
          </cell>
          <cell r="B359" t="str">
            <v>ผลสะสมจากการแก้ไขข้อผิดพลาด</v>
          </cell>
          <cell r="C359">
            <v>-406853.58</v>
          </cell>
          <cell r="D359">
            <v>9824.9599999999991</v>
          </cell>
          <cell r="E359">
            <v>181874.45</v>
          </cell>
          <cell r="F359">
            <v>43627.040000000001</v>
          </cell>
          <cell r="G359">
            <v>37800.79</v>
          </cell>
          <cell r="H359">
            <v>0</v>
          </cell>
          <cell r="I359">
            <v>-765469.06</v>
          </cell>
          <cell r="J359">
            <v>-13476.76</v>
          </cell>
          <cell r="K359">
            <v>839449.19</v>
          </cell>
          <cell r="L359">
            <v>438448.7</v>
          </cell>
          <cell r="M359">
            <v>-64649.599999999999</v>
          </cell>
          <cell r="N359">
            <v>-4221.92</v>
          </cell>
          <cell r="O359">
            <v>-26468.48</v>
          </cell>
          <cell r="P359">
            <v>257701.25</v>
          </cell>
          <cell r="Q359">
            <v>987932.06</v>
          </cell>
          <cell r="R359">
            <v>8519183.5800000001</v>
          </cell>
          <cell r="S359">
            <v>-2352475.64</v>
          </cell>
          <cell r="T359">
            <v>0</v>
          </cell>
          <cell r="U359">
            <v>906081.28000000003</v>
          </cell>
          <cell r="V359">
            <v>3947383.02</v>
          </cell>
          <cell r="W359">
            <v>2333328</v>
          </cell>
          <cell r="X359">
            <v>-112211.1</v>
          </cell>
          <cell r="Y359">
            <v>0</v>
          </cell>
          <cell r="Z359">
            <v>1609729.05</v>
          </cell>
          <cell r="AA359">
            <v>-641828.48</v>
          </cell>
          <cell r="AB359">
            <v>494819.53</v>
          </cell>
          <cell r="AC359">
            <v>608476.13</v>
          </cell>
          <cell r="AD359">
            <v>1491577.42</v>
          </cell>
          <cell r="AE359">
            <v>176874.03</v>
          </cell>
          <cell r="AF359">
            <v>102371.23</v>
          </cell>
          <cell r="AG359">
            <v>0</v>
          </cell>
          <cell r="AH359">
            <v>351068.47</v>
          </cell>
          <cell r="AI359">
            <v>554680.32999999996</v>
          </cell>
          <cell r="AJ359">
            <v>11653.04</v>
          </cell>
          <cell r="AK359">
            <v>44371355.009999998</v>
          </cell>
          <cell r="AL359">
            <v>-584994.02</v>
          </cell>
          <cell r="AM359">
            <v>-146720.35</v>
          </cell>
          <cell r="AN359">
            <v>-296390</v>
          </cell>
          <cell r="AO359">
            <v>-775411.6</v>
          </cell>
          <cell r="AP359">
            <v>-137487.39000000001</v>
          </cell>
          <cell r="AQ359">
            <v>235301.03</v>
          </cell>
          <cell r="AR359">
            <v>104395.19</v>
          </cell>
          <cell r="AS359">
            <v>67975.83</v>
          </cell>
          <cell r="AT359">
            <v>-1494266.55</v>
          </cell>
          <cell r="AU359">
            <v>-1052689.8</v>
          </cell>
          <cell r="AV359">
            <v>121732.83</v>
          </cell>
          <cell r="AW359">
            <v>-226620.87</v>
          </cell>
          <cell r="AX359">
            <v>684770.12</v>
          </cell>
          <cell r="AY359">
            <v>905082.28</v>
          </cell>
          <cell r="AZ359">
            <v>721426.48</v>
          </cell>
          <cell r="BA359">
            <v>4139834.91</v>
          </cell>
          <cell r="BB359">
            <v>170295.29</v>
          </cell>
          <cell r="BC359">
            <v>-31921751.030000001</v>
          </cell>
          <cell r="BD359">
            <v>1813015.26</v>
          </cell>
          <cell r="BE359">
            <v>628080.97</v>
          </cell>
          <cell r="BF359">
            <v>292830.39</v>
          </cell>
          <cell r="BG359">
            <v>-734453.21</v>
          </cell>
          <cell r="BH359">
            <v>4584471.91</v>
          </cell>
          <cell r="BI359">
            <v>-965410.18</v>
          </cell>
          <cell r="BJ359">
            <v>-557633.9</v>
          </cell>
          <cell r="BK359">
            <v>85420.62</v>
          </cell>
          <cell r="BL359">
            <v>10901549.210000001</v>
          </cell>
          <cell r="BM359">
            <v>-2546361.06</v>
          </cell>
          <cell r="BN359">
            <v>422270.83</v>
          </cell>
          <cell r="BO359">
            <v>-1722013.71</v>
          </cell>
          <cell r="BP359">
            <v>895537.09</v>
          </cell>
          <cell r="BQ359">
            <v>-158617.4</v>
          </cell>
          <cell r="BR359">
            <v>-55772874.689999998</v>
          </cell>
          <cell r="BS359">
            <v>-412105.06</v>
          </cell>
          <cell r="BT359">
            <v>921886.38</v>
          </cell>
          <cell r="BU359">
            <v>127629.85</v>
          </cell>
          <cell r="BV359">
            <v>135824.70000000001</v>
          </cell>
          <cell r="BW359">
            <v>537081.91</v>
          </cell>
          <cell r="BX359">
            <v>-111320.6</v>
          </cell>
          <cell r="BY359">
            <v>0</v>
          </cell>
          <cell r="BZ359">
            <v>45469.85</v>
          </cell>
          <cell r="CA359">
            <v>1715430.18</v>
          </cell>
          <cell r="CB359">
            <v>52581.97</v>
          </cell>
          <cell r="CC359">
            <v>69884.56</v>
          </cell>
          <cell r="CD359">
            <v>934439.84</v>
          </cell>
          <cell r="CE359">
            <v>-464826.41</v>
          </cell>
          <cell r="CF359">
            <v>112674.57</v>
          </cell>
          <cell r="CG359">
            <v>-278744.39</v>
          </cell>
          <cell r="CH359">
            <v>384187.11</v>
          </cell>
          <cell r="CI359">
            <v>-145051.4</v>
          </cell>
          <cell r="CJ359">
            <v>260933.3</v>
          </cell>
          <cell r="CK359">
            <v>108128.5</v>
          </cell>
          <cell r="CL359">
            <v>148585.09</v>
          </cell>
        </row>
        <row r="360">
          <cell r="A360">
            <v>3102010102.2010002</v>
          </cell>
          <cell r="B360" t="str">
            <v xml:space="preserve">กำไร/ขาดทุนสะสมจากข้อผิดพลาดเงินกองทุน UC ปีก่อน
</v>
          </cell>
          <cell r="C360">
            <v>0</v>
          </cell>
          <cell r="D360">
            <v>0</v>
          </cell>
          <cell r="E360">
            <v>-63540</v>
          </cell>
          <cell r="F360">
            <v>710124.05</v>
          </cell>
          <cell r="G360">
            <v>661716.43999999994</v>
          </cell>
          <cell r="H360">
            <v>0</v>
          </cell>
          <cell r="I360">
            <v>214816</v>
          </cell>
          <cell r="J360">
            <v>42063.199999999997</v>
          </cell>
          <cell r="K360">
            <v>-153557.75</v>
          </cell>
          <cell r="L360">
            <v>-21333.52</v>
          </cell>
          <cell r="M360">
            <v>0</v>
          </cell>
          <cell r="N360">
            <v>0</v>
          </cell>
          <cell r="O360">
            <v>-2589018.5299999998</v>
          </cell>
          <cell r="P360">
            <v>0</v>
          </cell>
          <cell r="Q360">
            <v>0</v>
          </cell>
          <cell r="R360">
            <v>807806.89</v>
          </cell>
          <cell r="S360">
            <v>13485142.1</v>
          </cell>
          <cell r="T360">
            <v>308499.65999999997</v>
          </cell>
          <cell r="U360">
            <v>0</v>
          </cell>
          <cell r="V360">
            <v>560.02</v>
          </cell>
          <cell r="W360">
            <v>0</v>
          </cell>
          <cell r="X360">
            <v>0</v>
          </cell>
          <cell r="Y360">
            <v>113810</v>
          </cell>
          <cell r="Z360">
            <v>0</v>
          </cell>
          <cell r="AA360">
            <v>-25113</v>
          </cell>
          <cell r="AB360">
            <v>0</v>
          </cell>
          <cell r="AC360">
            <v>0</v>
          </cell>
          <cell r="AD360">
            <v>1319442</v>
          </cell>
          <cell r="AE360">
            <v>690110.59</v>
          </cell>
          <cell r="AF360">
            <v>0</v>
          </cell>
          <cell r="AG360">
            <v>114592.89</v>
          </cell>
          <cell r="AH360">
            <v>1319231.5</v>
          </cell>
          <cell r="AI360">
            <v>-271092.77</v>
          </cell>
          <cell r="AJ360">
            <v>231166.29</v>
          </cell>
          <cell r="AK360">
            <v>0</v>
          </cell>
          <cell r="AL360">
            <v>0</v>
          </cell>
          <cell r="AM360">
            <v>39286.15</v>
          </cell>
          <cell r="AN360">
            <v>-1346914.69</v>
          </cell>
          <cell r="AO360">
            <v>12563</v>
          </cell>
          <cell r="AP360">
            <v>0</v>
          </cell>
          <cell r="AQ360">
            <v>339620.82</v>
          </cell>
          <cell r="AR360">
            <v>0</v>
          </cell>
          <cell r="AS360">
            <v>0</v>
          </cell>
          <cell r="AT360">
            <v>0</v>
          </cell>
          <cell r="AU360">
            <v>-51292.07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-1139913.56</v>
          </cell>
          <cell r="BE360">
            <v>2714428.59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11479873.18</v>
          </cell>
          <cell r="BK360">
            <v>0</v>
          </cell>
          <cell r="BL360">
            <v>0</v>
          </cell>
          <cell r="BM360">
            <v>-220000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-453012.06</v>
          </cell>
          <cell r="BV360">
            <v>0</v>
          </cell>
          <cell r="BW360">
            <v>0</v>
          </cell>
          <cell r="BX360">
            <v>10800</v>
          </cell>
          <cell r="BY360">
            <v>617877.87</v>
          </cell>
          <cell r="BZ360">
            <v>0</v>
          </cell>
          <cell r="CA360">
            <v>0</v>
          </cell>
          <cell r="CB360">
            <v>0</v>
          </cell>
          <cell r="CC360">
            <v>2338414.9</v>
          </cell>
          <cell r="CD360">
            <v>50000</v>
          </cell>
          <cell r="CE360">
            <v>0</v>
          </cell>
          <cell r="CF360">
            <v>0</v>
          </cell>
          <cell r="CG360">
            <v>0</v>
          </cell>
          <cell r="CH360">
            <v>-2123258.6800000002</v>
          </cell>
          <cell r="CI360">
            <v>-8599.5</v>
          </cell>
          <cell r="CJ360">
            <v>0</v>
          </cell>
          <cell r="CK360">
            <v>0</v>
          </cell>
          <cell r="CL360">
            <v>0</v>
          </cell>
        </row>
        <row r="361">
          <cell r="A361">
            <v>3105010101.1009998</v>
          </cell>
          <cell r="B361" t="str">
            <v>ทุนของหน่วยงาน</v>
          </cell>
          <cell r="C361">
            <v>249080470.47999999</v>
          </cell>
          <cell r="D361">
            <v>22891242.109999999</v>
          </cell>
          <cell r="E361">
            <v>30236719.219999999</v>
          </cell>
          <cell r="F361">
            <v>31369794.600000001</v>
          </cell>
          <cell r="G361">
            <v>8903132.8599999994</v>
          </cell>
          <cell r="H361">
            <v>33849327.630000003</v>
          </cell>
          <cell r="I361">
            <v>69091726.230000004</v>
          </cell>
          <cell r="J361">
            <v>14557165.560000001</v>
          </cell>
          <cell r="K361">
            <v>21197053.23</v>
          </cell>
          <cell r="L361">
            <v>22566254.149999999</v>
          </cell>
          <cell r="M361">
            <v>26581648.960000001</v>
          </cell>
          <cell r="N361">
            <v>35085279.490000002</v>
          </cell>
          <cell r="O361">
            <v>61801744.18</v>
          </cell>
          <cell r="P361">
            <v>31797074.420000002</v>
          </cell>
          <cell r="Q361">
            <v>22456884.030000001</v>
          </cell>
          <cell r="R361">
            <v>28980773.84</v>
          </cell>
          <cell r="S361">
            <v>31419073.620000001</v>
          </cell>
          <cell r="T361">
            <v>29120762.219999999</v>
          </cell>
          <cell r="U361">
            <v>26910149.059999999</v>
          </cell>
          <cell r="V361">
            <v>26490401.649999999</v>
          </cell>
          <cell r="W361">
            <v>239930343.05000001</v>
          </cell>
          <cell r="X361">
            <v>32345909.780000001</v>
          </cell>
          <cell r="Y361">
            <v>54039418.990000002</v>
          </cell>
          <cell r="Z361">
            <v>20380429.670000002</v>
          </cell>
          <cell r="AA361">
            <v>27269617.510000002</v>
          </cell>
          <cell r="AB361">
            <v>8236487.6600000001</v>
          </cell>
          <cell r="AC361">
            <v>17244950.18</v>
          </cell>
          <cell r="AD361">
            <v>52982957.590000004</v>
          </cell>
          <cell r="AE361">
            <v>34659025.270000003</v>
          </cell>
          <cell r="AF361">
            <v>28259269.73</v>
          </cell>
          <cell r="AG361">
            <v>22893920.390000001</v>
          </cell>
          <cell r="AH361">
            <v>32243363.399999999</v>
          </cell>
          <cell r="AI361">
            <v>19244157.52</v>
          </cell>
          <cell r="AJ361">
            <v>30083636.390000001</v>
          </cell>
          <cell r="AK361">
            <v>0</v>
          </cell>
          <cell r="AL361">
            <v>31131238.550000001</v>
          </cell>
          <cell r="AM361">
            <v>18691734.199999999</v>
          </cell>
          <cell r="AN361">
            <v>0</v>
          </cell>
          <cell r="AO361">
            <v>33889457.700000003</v>
          </cell>
          <cell r="AP361">
            <v>17709941.120000001</v>
          </cell>
          <cell r="AQ361">
            <v>14256950.470000001</v>
          </cell>
          <cell r="AR361">
            <v>24886955.09</v>
          </cell>
          <cell r="AS361">
            <v>20754235.879999999</v>
          </cell>
          <cell r="AT361">
            <v>22076134.620000001</v>
          </cell>
          <cell r="AU361">
            <v>0</v>
          </cell>
          <cell r="AV361">
            <v>19154514.390000001</v>
          </cell>
          <cell r="AW361">
            <v>0</v>
          </cell>
          <cell r="AX361">
            <v>0</v>
          </cell>
          <cell r="AY361">
            <v>22862193.59</v>
          </cell>
          <cell r="AZ361">
            <v>21812243.460000001</v>
          </cell>
          <cell r="BA361">
            <v>59118911.729999997</v>
          </cell>
          <cell r="BB361">
            <v>43070854.219999999</v>
          </cell>
          <cell r="BC361">
            <v>289656690.64999998</v>
          </cell>
          <cell r="BD361">
            <v>35883267.240000002</v>
          </cell>
          <cell r="BE361">
            <v>16039458.859999999</v>
          </cell>
          <cell r="BF361">
            <v>34587666.460000001</v>
          </cell>
          <cell r="BG361">
            <v>60132804.939999998</v>
          </cell>
          <cell r="BH361">
            <v>8218141.8200000003</v>
          </cell>
          <cell r="BI361">
            <v>30438019.84</v>
          </cell>
          <cell r="BJ361">
            <v>20851600.489999998</v>
          </cell>
          <cell r="BK361">
            <v>21848904.120000001</v>
          </cell>
          <cell r="BL361">
            <v>652507040.40999997</v>
          </cell>
          <cell r="BM361">
            <v>108109119.28</v>
          </cell>
          <cell r="BN361">
            <v>24214739.68</v>
          </cell>
          <cell r="BO361">
            <v>26011723.989999998</v>
          </cell>
          <cell r="BP361">
            <v>12302486.5</v>
          </cell>
          <cell r="BQ361">
            <v>0</v>
          </cell>
          <cell r="BR361">
            <v>867606173.36000001</v>
          </cell>
          <cell r="BS361">
            <v>15149857.32</v>
          </cell>
          <cell r="BT361">
            <v>29239745.98</v>
          </cell>
          <cell r="BU361">
            <v>56170456.350000001</v>
          </cell>
          <cell r="BV361">
            <v>13568518.18</v>
          </cell>
          <cell r="BW361">
            <v>23237772.129999999</v>
          </cell>
          <cell r="BX361">
            <v>34707288.57</v>
          </cell>
          <cell r="BY361">
            <v>48864598.479999997</v>
          </cell>
          <cell r="BZ361">
            <v>27920086.379999999</v>
          </cell>
          <cell r="CA361">
            <v>21087202.91</v>
          </cell>
          <cell r="CB361">
            <v>25382419.440000001</v>
          </cell>
          <cell r="CC361">
            <v>53197008.5</v>
          </cell>
          <cell r="CD361">
            <v>36112364.159999996</v>
          </cell>
          <cell r="CE361">
            <v>15646121.35</v>
          </cell>
          <cell r="CF361">
            <v>21797853.379999999</v>
          </cell>
          <cell r="CG361">
            <v>19441752.550000001</v>
          </cell>
          <cell r="CH361">
            <v>32398990.390000001</v>
          </cell>
          <cell r="CI361">
            <v>23930135.370000001</v>
          </cell>
          <cell r="CJ361">
            <v>70630765.549999997</v>
          </cell>
          <cell r="CK361">
            <v>16903988.050000001</v>
          </cell>
          <cell r="CL361">
            <v>16251964.07</v>
          </cell>
        </row>
        <row r="362">
          <cell r="A362">
            <v>3105010103.1009998</v>
          </cell>
          <cell r="B362" t="str">
            <v>ทุน-คงยอดเงินต้น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157724788.56999999</v>
          </cell>
          <cell r="AL362">
            <v>0</v>
          </cell>
          <cell r="AM362">
            <v>0</v>
          </cell>
          <cell r="AN362">
            <v>27804043.030000001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38248248.5</v>
          </cell>
          <cell r="AV362">
            <v>0</v>
          </cell>
          <cell r="AW362">
            <v>12197412.18</v>
          </cell>
          <cell r="AX362">
            <v>20759884.870000001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A363">
            <v>4201020106.1009998</v>
          </cell>
          <cell r="B363" t="str">
            <v>รายได้แผ่นดิน-เงินชดใช้จากการผิดสัญญาการศึกษาและดูงาน</v>
          </cell>
          <cell r="C363">
            <v>140573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200396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A364">
            <v>4201020199.1009998</v>
          </cell>
          <cell r="B364" t="str">
            <v>รายได้แผ่นดิน-ค่าปรับอื่น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912599.85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>
            <v>4202010199.1009998</v>
          </cell>
          <cell r="B365" t="str">
            <v>รายได้ค่าธรรมเนียมการบริการอื่น</v>
          </cell>
          <cell r="C365">
            <v>1300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20490.09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2400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2800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13980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>
            <v>4202020102.1009998</v>
          </cell>
          <cell r="B366" t="str">
            <v>รายได้ค่าเช่าอสังหาริมทรัพย์จากบุคคลภายนอก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6000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>
            <v>4202030105.1009998</v>
          </cell>
          <cell r="B367" t="str">
            <v>รายได้แผ่นดิน-ค่าขายของเบ็ดเตล็ด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41500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>
            <v>4203010101.1009998</v>
          </cell>
          <cell r="B368" t="str">
            <v>รายได้ดอกเบี้ยเงินฝากที่สถาบันการเงิน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>
            <v>4205010104.1009998</v>
          </cell>
          <cell r="B369" t="str">
            <v>รายรับจากการขายอาคารและสิ่งปลูกสร้าง</v>
          </cell>
          <cell r="C369">
            <v>0</v>
          </cell>
          <cell r="D369">
            <v>0</v>
          </cell>
          <cell r="E369">
            <v>0</v>
          </cell>
          <cell r="F369">
            <v>100000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>
            <v>4205010110.1009998</v>
          </cell>
          <cell r="B370" t="str">
            <v>รายรับจากการขายครุภัณฑ์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>
            <v>4206010102.1009998</v>
          </cell>
          <cell r="B371" t="str">
            <v>รายได้เงินเหลือจ่ายปีเก่า/รายที่ไม่ใช่ภาษีอื่น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>
            <v>4207010102.1020002</v>
          </cell>
          <cell r="B372" t="str">
            <v>รายได้แผ่นดิน-ค่าปรับอื่นจ่ายคืน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>
            <v>4301010102.1009998</v>
          </cell>
          <cell r="B373" t="str">
            <v>รายได้จากการจำหน่ายยาสมุนไพร - บุคคลภายนอก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32219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29099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5133</v>
          </cell>
          <cell r="BE373">
            <v>0</v>
          </cell>
          <cell r="BF373">
            <v>0</v>
          </cell>
          <cell r="BG373">
            <v>120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</row>
        <row r="374">
          <cell r="A374">
            <v>4301010102.1020002</v>
          </cell>
          <cell r="B374" t="str">
            <v>รายได้จากการจำหน่ายสินค้าอื่น ๆ - บุคคลภายนอก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40602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1200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4301010102.1029997</v>
          </cell>
          <cell r="B375" t="str">
            <v>รายได้จากการจำหน่ายยาสมุนไพร - หน่วยงานภาครัฐ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1000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1750607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490600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>
            <v>4301010102.1040001</v>
          </cell>
          <cell r="B376" t="str">
            <v>รายได้จากการจำหน่ายสินค้าอื่น ๆ - หน่วยงานภาครัฐ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>
            <v>4301020102.1009998</v>
          </cell>
          <cell r="B377" t="str">
            <v>รายได้ค่าสิ่งส่งตรวจ - บุคคลภายนอก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23625.75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229086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17250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131854</v>
          </cell>
          <cell r="BS377">
            <v>0</v>
          </cell>
          <cell r="BT377">
            <v>0</v>
          </cell>
          <cell r="BU377">
            <v>6335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27970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>
            <v>4301020102.1020002</v>
          </cell>
          <cell r="B378" t="str">
            <v>รายได้ค่าตรวจสุขภาพ - บุคคลภายนอก</v>
          </cell>
          <cell r="C378">
            <v>27450</v>
          </cell>
          <cell r="D378">
            <v>0</v>
          </cell>
          <cell r="E378">
            <v>0</v>
          </cell>
          <cell r="F378">
            <v>4000</v>
          </cell>
          <cell r="G378">
            <v>0</v>
          </cell>
          <cell r="H378">
            <v>46260</v>
          </cell>
          <cell r="I378">
            <v>0</v>
          </cell>
          <cell r="J378">
            <v>10700</v>
          </cell>
          <cell r="K378">
            <v>0</v>
          </cell>
          <cell r="L378">
            <v>0</v>
          </cell>
          <cell r="M378">
            <v>17860</v>
          </cell>
          <cell r="N378">
            <v>0</v>
          </cell>
          <cell r="O378">
            <v>8890</v>
          </cell>
          <cell r="P378">
            <v>0</v>
          </cell>
          <cell r="Q378">
            <v>4460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387280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500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60810</v>
          </cell>
          <cell r="BD378">
            <v>27050</v>
          </cell>
          <cell r="BE378">
            <v>122730</v>
          </cell>
          <cell r="BF378">
            <v>0</v>
          </cell>
          <cell r="BG378">
            <v>31140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12520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16565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2435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A379">
            <v>4301020102.1029997</v>
          </cell>
          <cell r="B379" t="str">
            <v>รายได้ค่าสิ่งส่งตรวจ - หน่วยงานภาครัฐ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48105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1308364.25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54265</v>
          </cell>
          <cell r="AI379">
            <v>0</v>
          </cell>
          <cell r="AJ379">
            <v>0</v>
          </cell>
          <cell r="AK379">
            <v>919035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79920</v>
          </cell>
          <cell r="BB379">
            <v>0</v>
          </cell>
          <cell r="BC379">
            <v>83640</v>
          </cell>
          <cell r="BD379">
            <v>75288.399999999994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575796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935235</v>
          </cell>
          <cell r="BS379">
            <v>0</v>
          </cell>
          <cell r="BT379">
            <v>0</v>
          </cell>
          <cell r="BU379">
            <v>21415</v>
          </cell>
          <cell r="BV379">
            <v>0</v>
          </cell>
          <cell r="BW379">
            <v>0</v>
          </cell>
          <cell r="BX379">
            <v>66295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4301020102.1040001</v>
          </cell>
          <cell r="B380" t="str">
            <v>รายได้ค่าตรวจสุขภาพ - หน่วยงานภาครัฐ</v>
          </cell>
          <cell r="C380">
            <v>71140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213158</v>
          </cell>
          <cell r="P380">
            <v>0</v>
          </cell>
          <cell r="Q380">
            <v>0</v>
          </cell>
          <cell r="R380">
            <v>0</v>
          </cell>
          <cell r="S380">
            <v>95605</v>
          </cell>
          <cell r="T380">
            <v>0</v>
          </cell>
          <cell r="U380">
            <v>0</v>
          </cell>
          <cell r="V380">
            <v>0</v>
          </cell>
          <cell r="W380">
            <v>382136</v>
          </cell>
          <cell r="X380">
            <v>16750</v>
          </cell>
          <cell r="Y380">
            <v>36890</v>
          </cell>
          <cell r="Z380">
            <v>0</v>
          </cell>
          <cell r="AA380">
            <v>0</v>
          </cell>
          <cell r="AB380">
            <v>2590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3830</v>
          </cell>
          <cell r="AI380">
            <v>0</v>
          </cell>
          <cell r="AJ380">
            <v>0</v>
          </cell>
          <cell r="AK380">
            <v>38140</v>
          </cell>
          <cell r="AL380">
            <v>0</v>
          </cell>
          <cell r="AM380">
            <v>140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12130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41310</v>
          </cell>
          <cell r="BB380">
            <v>0</v>
          </cell>
          <cell r="BC380">
            <v>96486.5</v>
          </cell>
          <cell r="BD380">
            <v>0</v>
          </cell>
          <cell r="BE380">
            <v>0</v>
          </cell>
          <cell r="BF380">
            <v>0</v>
          </cell>
          <cell r="BG380">
            <v>81440</v>
          </cell>
          <cell r="BH380">
            <v>8560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7920</v>
          </cell>
          <cell r="BQ380">
            <v>0</v>
          </cell>
          <cell r="BR380">
            <v>72420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11550</v>
          </cell>
          <cell r="CK380">
            <v>0</v>
          </cell>
          <cell r="CL380">
            <v>0</v>
          </cell>
        </row>
        <row r="381">
          <cell r="A381">
            <v>4301020102.1049995</v>
          </cell>
          <cell r="B381" t="str">
            <v>รายได้จากระบบปฏิบัติการฉุกเฉิน (EMS)</v>
          </cell>
          <cell r="C381">
            <v>59100</v>
          </cell>
          <cell r="D381">
            <v>0</v>
          </cell>
          <cell r="E381">
            <v>22750</v>
          </cell>
          <cell r="F381">
            <v>24000</v>
          </cell>
          <cell r="G381">
            <v>8250</v>
          </cell>
          <cell r="H381">
            <v>13100</v>
          </cell>
          <cell r="I381">
            <v>26200</v>
          </cell>
          <cell r="J381">
            <v>8500</v>
          </cell>
          <cell r="K381">
            <v>24620</v>
          </cell>
          <cell r="L381">
            <v>14450</v>
          </cell>
          <cell r="M381">
            <v>81250</v>
          </cell>
          <cell r="N381">
            <v>0</v>
          </cell>
          <cell r="O381">
            <v>54850</v>
          </cell>
          <cell r="P381">
            <v>20500</v>
          </cell>
          <cell r="Q381">
            <v>17200</v>
          </cell>
          <cell r="R381">
            <v>13250</v>
          </cell>
          <cell r="S381">
            <v>10250</v>
          </cell>
          <cell r="T381">
            <v>7100</v>
          </cell>
          <cell r="U381">
            <v>18000</v>
          </cell>
          <cell r="V381">
            <v>10850</v>
          </cell>
          <cell r="W381">
            <v>110450</v>
          </cell>
          <cell r="X381">
            <v>7400</v>
          </cell>
          <cell r="Y381">
            <v>60100</v>
          </cell>
          <cell r="Z381">
            <v>42250</v>
          </cell>
          <cell r="AA381">
            <v>11250</v>
          </cell>
          <cell r="AB381">
            <v>11050</v>
          </cell>
          <cell r="AC381">
            <v>54550</v>
          </cell>
          <cell r="AD381">
            <v>60500</v>
          </cell>
          <cell r="AE381">
            <v>39250</v>
          </cell>
          <cell r="AF381">
            <v>18650</v>
          </cell>
          <cell r="AG381">
            <v>25550</v>
          </cell>
          <cell r="AH381">
            <v>27700</v>
          </cell>
          <cell r="AI381">
            <v>20600</v>
          </cell>
          <cell r="AJ381">
            <v>31100</v>
          </cell>
          <cell r="AK381">
            <v>159000</v>
          </cell>
          <cell r="AL381">
            <v>7000</v>
          </cell>
          <cell r="AM381">
            <v>5750</v>
          </cell>
          <cell r="AN381">
            <v>19800</v>
          </cell>
          <cell r="AO381">
            <v>38250</v>
          </cell>
          <cell r="AP381">
            <v>21300</v>
          </cell>
          <cell r="AQ381">
            <v>14200</v>
          </cell>
          <cell r="AR381">
            <v>33250</v>
          </cell>
          <cell r="AS381">
            <v>12000</v>
          </cell>
          <cell r="AT381">
            <v>58200</v>
          </cell>
          <cell r="AU381">
            <v>21000</v>
          </cell>
          <cell r="AV381">
            <v>30800</v>
          </cell>
          <cell r="AW381">
            <v>6500</v>
          </cell>
          <cell r="AX381">
            <v>14200</v>
          </cell>
          <cell r="AY381">
            <v>6250</v>
          </cell>
          <cell r="AZ381">
            <v>3750</v>
          </cell>
          <cell r="BA381">
            <v>76850</v>
          </cell>
          <cell r="BB381">
            <v>6000</v>
          </cell>
          <cell r="BC381">
            <v>87400</v>
          </cell>
          <cell r="BD381">
            <v>42850</v>
          </cell>
          <cell r="BE381">
            <v>17450</v>
          </cell>
          <cell r="BF381">
            <v>0</v>
          </cell>
          <cell r="BG381">
            <v>18300</v>
          </cell>
          <cell r="BH381">
            <v>9150</v>
          </cell>
          <cell r="BI381">
            <v>4400</v>
          </cell>
          <cell r="BJ381">
            <v>25750</v>
          </cell>
          <cell r="BK381">
            <v>8400</v>
          </cell>
          <cell r="BL381">
            <v>128400</v>
          </cell>
          <cell r="BM381">
            <v>38200</v>
          </cell>
          <cell r="BN381">
            <v>4450</v>
          </cell>
          <cell r="BO381">
            <v>33000</v>
          </cell>
          <cell r="BP381">
            <v>12350</v>
          </cell>
          <cell r="BQ381">
            <v>7250</v>
          </cell>
          <cell r="BR381">
            <v>237550</v>
          </cell>
          <cell r="BS381">
            <v>24100</v>
          </cell>
          <cell r="BT381">
            <v>9900</v>
          </cell>
          <cell r="BU381">
            <v>30550</v>
          </cell>
          <cell r="BV381">
            <v>5500</v>
          </cell>
          <cell r="BW381">
            <v>24650</v>
          </cell>
          <cell r="BX381">
            <v>13050</v>
          </cell>
          <cell r="BY381">
            <v>39800</v>
          </cell>
          <cell r="BZ381">
            <v>7600</v>
          </cell>
          <cell r="CA381">
            <v>6150</v>
          </cell>
          <cell r="CB381">
            <v>12000</v>
          </cell>
          <cell r="CC381">
            <v>25700</v>
          </cell>
          <cell r="CD381">
            <v>38900</v>
          </cell>
          <cell r="CE381">
            <v>24500</v>
          </cell>
          <cell r="CF381">
            <v>19600</v>
          </cell>
          <cell r="CG381">
            <v>3450</v>
          </cell>
          <cell r="CH381">
            <v>12050</v>
          </cell>
          <cell r="CI381">
            <v>24200</v>
          </cell>
          <cell r="CJ381">
            <v>23800</v>
          </cell>
          <cell r="CK381">
            <v>9000</v>
          </cell>
          <cell r="CL381">
            <v>2500</v>
          </cell>
        </row>
        <row r="382">
          <cell r="A382">
            <v>4301020102.1059999</v>
          </cell>
          <cell r="B382" t="str">
            <v xml:space="preserve">รายได้สนับสนุนยาและอื่น ๆ </v>
          </cell>
          <cell r="C382">
            <v>2769070.61</v>
          </cell>
          <cell r="D382">
            <v>0</v>
          </cell>
          <cell r="E382">
            <v>15000</v>
          </cell>
          <cell r="F382">
            <v>549468.85</v>
          </cell>
          <cell r="G382">
            <v>42378.86</v>
          </cell>
          <cell r="H382">
            <v>192204.22</v>
          </cell>
          <cell r="I382">
            <v>0</v>
          </cell>
          <cell r="J382">
            <v>959809.7</v>
          </cell>
          <cell r="K382">
            <v>0</v>
          </cell>
          <cell r="L382">
            <v>250057.27</v>
          </cell>
          <cell r="M382">
            <v>174906.72</v>
          </cell>
          <cell r="N382">
            <v>11972.38</v>
          </cell>
          <cell r="O382">
            <v>626221.17000000004</v>
          </cell>
          <cell r="P382">
            <v>168423.16</v>
          </cell>
          <cell r="Q382">
            <v>17496.78</v>
          </cell>
          <cell r="R382">
            <v>594079.65</v>
          </cell>
          <cell r="S382">
            <v>4099.91</v>
          </cell>
          <cell r="T382">
            <v>87742.2</v>
          </cell>
          <cell r="U382">
            <v>136968.26999999999</v>
          </cell>
          <cell r="V382">
            <v>36099.69</v>
          </cell>
          <cell r="W382">
            <v>7992250</v>
          </cell>
          <cell r="X382">
            <v>0</v>
          </cell>
          <cell r="Y382">
            <v>421349.29</v>
          </cell>
          <cell r="Z382">
            <v>0</v>
          </cell>
          <cell r="AA382">
            <v>5925</v>
          </cell>
          <cell r="AB382">
            <v>82729.11</v>
          </cell>
          <cell r="AC382">
            <v>19107</v>
          </cell>
          <cell r="AD382">
            <v>0</v>
          </cell>
          <cell r="AE382">
            <v>0</v>
          </cell>
          <cell r="AF382">
            <v>4187.38</v>
          </cell>
          <cell r="AG382">
            <v>0</v>
          </cell>
          <cell r="AH382">
            <v>332981.51</v>
          </cell>
          <cell r="AI382">
            <v>0</v>
          </cell>
          <cell r="AJ382">
            <v>104996.47</v>
          </cell>
          <cell r="AK382">
            <v>13063669.15</v>
          </cell>
          <cell r="AL382">
            <v>84000</v>
          </cell>
          <cell r="AM382">
            <v>0</v>
          </cell>
          <cell r="AN382">
            <v>741297.51</v>
          </cell>
          <cell r="AO382">
            <v>23150</v>
          </cell>
          <cell r="AP382">
            <v>478120.23</v>
          </cell>
          <cell r="AQ382">
            <v>141723.57</v>
          </cell>
          <cell r="AR382">
            <v>5861</v>
          </cell>
          <cell r="AS382">
            <v>10190</v>
          </cell>
          <cell r="AT382">
            <v>496884.76</v>
          </cell>
          <cell r="AU382">
            <v>295018.15999999997</v>
          </cell>
          <cell r="AV382">
            <v>118777.42</v>
          </cell>
          <cell r="AW382">
            <v>0</v>
          </cell>
          <cell r="AX382">
            <v>269990.59000000003</v>
          </cell>
          <cell r="AY382">
            <v>0</v>
          </cell>
          <cell r="AZ382">
            <v>314569.46999999997</v>
          </cell>
          <cell r="BA382">
            <v>1316448.99</v>
          </cell>
          <cell r="BB382">
            <v>88753.24</v>
          </cell>
          <cell r="BC382">
            <v>6772357.2400000002</v>
          </cell>
          <cell r="BD382">
            <v>736998.75</v>
          </cell>
          <cell r="BE382">
            <v>226714.43</v>
          </cell>
          <cell r="BF382">
            <v>0</v>
          </cell>
          <cell r="BG382">
            <v>94080.04</v>
          </cell>
          <cell r="BH382">
            <v>115480.59</v>
          </cell>
          <cell r="BI382">
            <v>0</v>
          </cell>
          <cell r="BJ382">
            <v>0</v>
          </cell>
          <cell r="BK382">
            <v>575</v>
          </cell>
          <cell r="BL382">
            <v>734444.34</v>
          </cell>
          <cell r="BM382">
            <v>109548.39</v>
          </cell>
          <cell r="BN382">
            <v>453290.42</v>
          </cell>
          <cell r="BO382">
            <v>641995.47</v>
          </cell>
          <cell r="BP382">
            <v>358576.26</v>
          </cell>
          <cell r="BQ382">
            <v>236386.09</v>
          </cell>
          <cell r="BR382">
            <v>21187997.960000001</v>
          </cell>
          <cell r="BS382">
            <v>436080.19</v>
          </cell>
          <cell r="BT382">
            <v>100000</v>
          </cell>
          <cell r="BU382">
            <v>2086616.88</v>
          </cell>
          <cell r="BV382">
            <v>144993.95000000001</v>
          </cell>
          <cell r="BW382">
            <v>376168.04</v>
          </cell>
          <cell r="BX382">
            <v>21658.04</v>
          </cell>
          <cell r="BY382">
            <v>180651.62</v>
          </cell>
          <cell r="BZ382">
            <v>35786.28</v>
          </cell>
          <cell r="CA382">
            <v>179287.74</v>
          </cell>
          <cell r="CB382">
            <v>304229.18</v>
          </cell>
          <cell r="CC382">
            <v>201643.77</v>
          </cell>
          <cell r="CD382">
            <v>295584.63</v>
          </cell>
          <cell r="CE382">
            <v>631316.96</v>
          </cell>
          <cell r="CF382">
            <v>0</v>
          </cell>
          <cell r="CG382">
            <v>105018.65</v>
          </cell>
          <cell r="CH382">
            <v>0</v>
          </cell>
          <cell r="CI382">
            <v>147774.54</v>
          </cell>
          <cell r="CJ382">
            <v>433419.09</v>
          </cell>
          <cell r="CK382">
            <v>0</v>
          </cell>
          <cell r="CL382">
            <v>0</v>
          </cell>
        </row>
        <row r="383">
          <cell r="A383">
            <v>4301020104.1040001</v>
          </cell>
          <cell r="B383" t="str">
            <v>รายได้ค่ารักษาเบิกต้นสังกัด OP</v>
          </cell>
          <cell r="C383">
            <v>21186</v>
          </cell>
          <cell r="D383">
            <v>0</v>
          </cell>
          <cell r="E383">
            <v>0</v>
          </cell>
          <cell r="F383">
            <v>0</v>
          </cell>
          <cell r="G383">
            <v>143966</v>
          </cell>
          <cell r="H383">
            <v>0</v>
          </cell>
          <cell r="I383">
            <v>0</v>
          </cell>
          <cell r="J383">
            <v>453700</v>
          </cell>
          <cell r="K383">
            <v>400</v>
          </cell>
          <cell r="L383">
            <v>0</v>
          </cell>
          <cell r="M383">
            <v>0</v>
          </cell>
          <cell r="N383">
            <v>0</v>
          </cell>
          <cell r="O383">
            <v>72700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21043</v>
          </cell>
          <cell r="AL383">
            <v>0</v>
          </cell>
          <cell r="AM383">
            <v>0</v>
          </cell>
          <cell r="AN383">
            <v>0</v>
          </cell>
          <cell r="AO383">
            <v>4379</v>
          </cell>
          <cell r="AP383">
            <v>0</v>
          </cell>
          <cell r="AQ383">
            <v>0</v>
          </cell>
          <cell r="AR383">
            <v>0</v>
          </cell>
          <cell r="AS383">
            <v>8431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65374.5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14017</v>
          </cell>
          <cell r="BS383">
            <v>0</v>
          </cell>
          <cell r="BT383">
            <v>0</v>
          </cell>
          <cell r="BU383">
            <v>0</v>
          </cell>
          <cell r="BV383">
            <v>511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>
            <v>4301020104.1049995</v>
          </cell>
          <cell r="B384" t="str">
            <v>รายได้ค่ารักษาเบิกต้นสังกัด IP</v>
          </cell>
          <cell r="C384">
            <v>1221986</v>
          </cell>
          <cell r="D384">
            <v>0</v>
          </cell>
          <cell r="E384">
            <v>0</v>
          </cell>
          <cell r="F384">
            <v>0</v>
          </cell>
          <cell r="G384">
            <v>53227</v>
          </cell>
          <cell r="H384">
            <v>6662</v>
          </cell>
          <cell r="I384">
            <v>13480.95</v>
          </cell>
          <cell r="J384">
            <v>3320</v>
          </cell>
          <cell r="K384">
            <v>5993</v>
          </cell>
          <cell r="L384">
            <v>0</v>
          </cell>
          <cell r="M384">
            <v>124751</v>
          </cell>
          <cell r="N384">
            <v>0</v>
          </cell>
          <cell r="O384">
            <v>22096</v>
          </cell>
          <cell r="P384">
            <v>0</v>
          </cell>
          <cell r="Q384">
            <v>0</v>
          </cell>
          <cell r="R384">
            <v>8818</v>
          </cell>
          <cell r="S384">
            <v>0</v>
          </cell>
          <cell r="T384">
            <v>2998</v>
          </cell>
          <cell r="U384">
            <v>0</v>
          </cell>
          <cell r="V384">
            <v>0</v>
          </cell>
          <cell r="W384">
            <v>452095</v>
          </cell>
          <cell r="X384">
            <v>17839</v>
          </cell>
          <cell r="Y384">
            <v>11433</v>
          </cell>
          <cell r="Z384">
            <v>0</v>
          </cell>
          <cell r="AA384">
            <v>0</v>
          </cell>
          <cell r="AB384">
            <v>20192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4877</v>
          </cell>
          <cell r="AI384">
            <v>5098</v>
          </cell>
          <cell r="AJ384">
            <v>10430</v>
          </cell>
          <cell r="AK384">
            <v>2073685</v>
          </cell>
          <cell r="AL384">
            <v>0</v>
          </cell>
          <cell r="AM384">
            <v>0</v>
          </cell>
          <cell r="AN384">
            <v>0</v>
          </cell>
          <cell r="AO384">
            <v>113255</v>
          </cell>
          <cell r="AP384">
            <v>0</v>
          </cell>
          <cell r="AQ384">
            <v>0</v>
          </cell>
          <cell r="AR384">
            <v>86996.5</v>
          </cell>
          <cell r="AS384">
            <v>0</v>
          </cell>
          <cell r="AT384">
            <v>0</v>
          </cell>
          <cell r="AU384">
            <v>21402</v>
          </cell>
          <cell r="AV384">
            <v>0</v>
          </cell>
          <cell r="AW384">
            <v>0</v>
          </cell>
          <cell r="AX384">
            <v>14234</v>
          </cell>
          <cell r="AY384">
            <v>8366</v>
          </cell>
          <cell r="AZ384">
            <v>0</v>
          </cell>
          <cell r="BA384">
            <v>125609.25</v>
          </cell>
          <cell r="BB384">
            <v>17399</v>
          </cell>
          <cell r="BC384">
            <v>619333.30000000005</v>
          </cell>
          <cell r="BD384">
            <v>0</v>
          </cell>
          <cell r="BE384">
            <v>1142.75</v>
          </cell>
          <cell r="BF384">
            <v>0</v>
          </cell>
          <cell r="BG384">
            <v>981273.7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75290</v>
          </cell>
          <cell r="BM384">
            <v>32892</v>
          </cell>
          <cell r="BN384">
            <v>0</v>
          </cell>
          <cell r="BO384">
            <v>0</v>
          </cell>
          <cell r="BP384">
            <v>27337</v>
          </cell>
          <cell r="BQ384">
            <v>0</v>
          </cell>
          <cell r="BR384">
            <v>800229</v>
          </cell>
          <cell r="BS384">
            <v>4193</v>
          </cell>
          <cell r="BT384">
            <v>0</v>
          </cell>
          <cell r="BU384">
            <v>105497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13702</v>
          </cell>
          <cell r="CB384">
            <v>0</v>
          </cell>
          <cell r="CC384">
            <v>14876</v>
          </cell>
          <cell r="CD384">
            <v>6030</v>
          </cell>
          <cell r="CE384">
            <v>11111</v>
          </cell>
          <cell r="CF384">
            <v>0</v>
          </cell>
          <cell r="CG384">
            <v>0</v>
          </cell>
          <cell r="CH384">
            <v>0</v>
          </cell>
          <cell r="CI384">
            <v>2840</v>
          </cell>
          <cell r="CJ384">
            <v>4582</v>
          </cell>
          <cell r="CK384">
            <v>0</v>
          </cell>
          <cell r="CL384">
            <v>0</v>
          </cell>
        </row>
        <row r="385">
          <cell r="A385">
            <v>4301020104.1059999</v>
          </cell>
          <cell r="B385" t="str">
            <v>รายได้ค่ารักษาชำระเงิน OP</v>
          </cell>
          <cell r="C385">
            <v>5729226</v>
          </cell>
          <cell r="D385">
            <v>247017</v>
          </cell>
          <cell r="E385">
            <v>263760</v>
          </cell>
          <cell r="F385">
            <v>511117</v>
          </cell>
          <cell r="G385">
            <v>205490</v>
          </cell>
          <cell r="H385">
            <v>660359.25</v>
          </cell>
          <cell r="I385">
            <v>199418.36</v>
          </cell>
          <cell r="J385">
            <v>882529</v>
          </cell>
          <cell r="K385">
            <v>432409</v>
          </cell>
          <cell r="L385">
            <v>217744.5</v>
          </cell>
          <cell r="M385">
            <v>1958076.58</v>
          </cell>
          <cell r="N385">
            <v>40051.06</v>
          </cell>
          <cell r="O385">
            <v>2928079</v>
          </cell>
          <cell r="P385">
            <v>450047.8</v>
          </cell>
          <cell r="Q385">
            <v>262335.8</v>
          </cell>
          <cell r="R385">
            <v>659479</v>
          </cell>
          <cell r="S385">
            <v>435919</v>
          </cell>
          <cell r="T385">
            <v>632413</v>
          </cell>
          <cell r="U385">
            <v>268318</v>
          </cell>
          <cell r="V385">
            <v>178255</v>
          </cell>
          <cell r="W385">
            <v>3888854.65</v>
          </cell>
          <cell r="X385">
            <v>223259</v>
          </cell>
          <cell r="Y385">
            <v>831737</v>
          </cell>
          <cell r="Z385">
            <v>512543.45</v>
          </cell>
          <cell r="AA385">
            <v>159788</v>
          </cell>
          <cell r="AB385">
            <v>232429</v>
          </cell>
          <cell r="AC385">
            <v>530865</v>
          </cell>
          <cell r="AD385">
            <v>1116915</v>
          </cell>
          <cell r="AE385">
            <v>252911</v>
          </cell>
          <cell r="AF385">
            <v>163799</v>
          </cell>
          <cell r="AG385">
            <v>204091</v>
          </cell>
          <cell r="AH385">
            <v>979891</v>
          </cell>
          <cell r="AI385">
            <v>273269</v>
          </cell>
          <cell r="AJ385">
            <v>290341</v>
          </cell>
          <cell r="AK385">
            <v>5378688.5</v>
          </cell>
          <cell r="AL385">
            <v>277991</v>
          </cell>
          <cell r="AM385">
            <v>126207.5</v>
          </cell>
          <cell r="AN385">
            <v>481971</v>
          </cell>
          <cell r="AO385">
            <v>430438</v>
          </cell>
          <cell r="AP385">
            <v>192243</v>
          </cell>
          <cell r="AQ385">
            <v>67932</v>
          </cell>
          <cell r="AR385">
            <v>1682468.75</v>
          </cell>
          <cell r="AS385">
            <v>304944.65000000002</v>
          </cell>
          <cell r="AT385">
            <v>537398</v>
          </cell>
          <cell r="AU385">
            <v>505621.36</v>
          </cell>
          <cell r="AV385">
            <v>196886</v>
          </cell>
          <cell r="AW385">
            <v>144779</v>
          </cell>
          <cell r="AX385">
            <v>231828.38</v>
          </cell>
          <cell r="AY385">
            <v>239801.21</v>
          </cell>
          <cell r="AZ385">
            <v>125914</v>
          </cell>
          <cell r="BA385">
            <v>1893421.75</v>
          </cell>
          <cell r="BB385">
            <v>230002</v>
          </cell>
          <cell r="BC385">
            <v>6319700.2300000004</v>
          </cell>
          <cell r="BD385">
            <v>910025</v>
          </cell>
          <cell r="BE385">
            <v>217973.75</v>
          </cell>
          <cell r="BF385">
            <v>404839</v>
          </cell>
          <cell r="BG385">
            <v>7095560.75</v>
          </cell>
          <cell r="BH385">
            <v>128197.5</v>
          </cell>
          <cell r="BI385">
            <v>147545</v>
          </cell>
          <cell r="BJ385">
            <v>306740</v>
          </cell>
          <cell r="BK385">
            <v>252199</v>
          </cell>
          <cell r="BL385">
            <v>2639681</v>
          </cell>
          <cell r="BM385">
            <v>759989</v>
          </cell>
          <cell r="BN385">
            <v>359013</v>
          </cell>
          <cell r="BO385">
            <v>682686</v>
          </cell>
          <cell r="BP385">
            <v>337051</v>
          </cell>
          <cell r="BQ385">
            <v>536099</v>
          </cell>
          <cell r="BR385">
            <v>8469606</v>
          </cell>
          <cell r="BS385">
            <v>492515</v>
          </cell>
          <cell r="BT385">
            <v>384384.06</v>
          </cell>
          <cell r="BU385">
            <v>2330423.6</v>
          </cell>
          <cell r="BV385">
            <v>71650</v>
          </cell>
          <cell r="BW385">
            <v>355695</v>
          </cell>
          <cell r="BX385">
            <v>1026791.75</v>
          </cell>
          <cell r="BY385">
            <v>168625</v>
          </cell>
          <cell r="BZ385">
            <v>296366</v>
          </cell>
          <cell r="CA385">
            <v>208282</v>
          </cell>
          <cell r="CB385">
            <v>392797</v>
          </cell>
          <cell r="CC385">
            <v>1473627</v>
          </cell>
          <cell r="CD385">
            <v>429302</v>
          </cell>
          <cell r="CE385">
            <v>902567</v>
          </cell>
          <cell r="CF385">
            <v>153515</v>
          </cell>
          <cell r="CG385">
            <v>283778</v>
          </cell>
          <cell r="CH385">
            <v>163791</v>
          </cell>
          <cell r="CI385">
            <v>282348</v>
          </cell>
          <cell r="CJ385">
            <v>1731640.5</v>
          </cell>
          <cell r="CK385">
            <v>103454</v>
          </cell>
          <cell r="CL385">
            <v>186654</v>
          </cell>
        </row>
        <row r="386">
          <cell r="A386">
            <v>4301020104.1070004</v>
          </cell>
          <cell r="B386" t="str">
            <v>รายได้ค่ารักษาชำระเงิน IP</v>
          </cell>
          <cell r="C386">
            <v>8432869</v>
          </cell>
          <cell r="D386">
            <v>135859</v>
          </cell>
          <cell r="E386">
            <v>115557</v>
          </cell>
          <cell r="F386">
            <v>504339</v>
          </cell>
          <cell r="G386">
            <v>61157</v>
          </cell>
          <cell r="H386">
            <v>94899.5</v>
          </cell>
          <cell r="I386">
            <v>28871.47</v>
          </cell>
          <cell r="J386">
            <v>746810</v>
          </cell>
          <cell r="K386">
            <v>30800</v>
          </cell>
          <cell r="L386">
            <v>118905</v>
          </cell>
          <cell r="M386">
            <v>2162574.94</v>
          </cell>
          <cell r="N386">
            <v>23935.41</v>
          </cell>
          <cell r="O386">
            <v>3606545.75</v>
          </cell>
          <cell r="P386">
            <v>289254</v>
          </cell>
          <cell r="Q386">
            <v>222605</v>
          </cell>
          <cell r="R386">
            <v>1123261</v>
          </cell>
          <cell r="S386">
            <v>299836</v>
          </cell>
          <cell r="T386">
            <v>654901</v>
          </cell>
          <cell r="U386">
            <v>141436</v>
          </cell>
          <cell r="V386">
            <v>150401</v>
          </cell>
          <cell r="W386">
            <v>10781272.5</v>
          </cell>
          <cell r="X386">
            <v>43824</v>
          </cell>
          <cell r="Y386">
            <v>461156</v>
          </cell>
          <cell r="Z386">
            <v>408027</v>
          </cell>
          <cell r="AA386">
            <v>45252</v>
          </cell>
          <cell r="AB386">
            <v>39680</v>
          </cell>
          <cell r="AC386">
            <v>518951</v>
          </cell>
          <cell r="AD386">
            <v>448527</v>
          </cell>
          <cell r="AE386">
            <v>91428</v>
          </cell>
          <cell r="AF386">
            <v>67301</v>
          </cell>
          <cell r="AG386">
            <v>77379</v>
          </cell>
          <cell r="AH386">
            <v>965522</v>
          </cell>
          <cell r="AI386">
            <v>106576</v>
          </cell>
          <cell r="AJ386">
            <v>205623</v>
          </cell>
          <cell r="AK386">
            <v>18561596</v>
          </cell>
          <cell r="AL386">
            <v>143632</v>
          </cell>
          <cell r="AM386">
            <v>102488.5</v>
          </cell>
          <cell r="AN386">
            <v>413448</v>
          </cell>
          <cell r="AO386">
            <v>2060591</v>
          </cell>
          <cell r="AP386">
            <v>48079</v>
          </cell>
          <cell r="AQ386">
            <v>21747</v>
          </cell>
          <cell r="AR386">
            <v>1533044</v>
          </cell>
          <cell r="AS386">
            <v>90129</v>
          </cell>
          <cell r="AT386">
            <v>554562</v>
          </cell>
          <cell r="AU386">
            <v>573704</v>
          </cell>
          <cell r="AV386">
            <v>126924</v>
          </cell>
          <cell r="AW386">
            <v>85462</v>
          </cell>
          <cell r="AX386">
            <v>120674</v>
          </cell>
          <cell r="AY386">
            <v>112189</v>
          </cell>
          <cell r="AZ386">
            <v>45028</v>
          </cell>
          <cell r="BA386">
            <v>2784438.25</v>
          </cell>
          <cell r="BB386">
            <v>62012</v>
          </cell>
          <cell r="BC386">
            <v>11211676</v>
          </cell>
          <cell r="BD386">
            <v>983478</v>
          </cell>
          <cell r="BE386">
            <v>48989.75</v>
          </cell>
          <cell r="BF386">
            <v>254565</v>
          </cell>
          <cell r="BG386">
            <v>14875771</v>
          </cell>
          <cell r="BH386">
            <v>64211</v>
          </cell>
          <cell r="BI386">
            <v>43557</v>
          </cell>
          <cell r="BJ386">
            <v>56084</v>
          </cell>
          <cell r="BK386">
            <v>207873</v>
          </cell>
          <cell r="BL386">
            <v>6490728</v>
          </cell>
          <cell r="BM386">
            <v>88154</v>
          </cell>
          <cell r="BN386">
            <v>129689</v>
          </cell>
          <cell r="BO386">
            <v>412663</v>
          </cell>
          <cell r="BP386">
            <v>130983</v>
          </cell>
          <cell r="BQ386">
            <v>128316</v>
          </cell>
          <cell r="BR386">
            <v>20272667.75</v>
          </cell>
          <cell r="BS386">
            <v>107285</v>
          </cell>
          <cell r="BT386">
            <v>258678</v>
          </cell>
          <cell r="BU386">
            <v>1429444</v>
          </cell>
          <cell r="BV386">
            <v>9264</v>
          </cell>
          <cell r="BW386">
            <v>14179</v>
          </cell>
          <cell r="BX386">
            <v>700035</v>
          </cell>
          <cell r="BY386">
            <v>82058</v>
          </cell>
          <cell r="BZ386">
            <v>29836</v>
          </cell>
          <cell r="CA386">
            <v>55405</v>
          </cell>
          <cell r="CB386">
            <v>201436</v>
          </cell>
          <cell r="CC386">
            <v>750839</v>
          </cell>
          <cell r="CD386">
            <v>344833</v>
          </cell>
          <cell r="CE386">
            <v>553314.5</v>
          </cell>
          <cell r="CF386">
            <v>74049</v>
          </cell>
          <cell r="CG386">
            <v>80</v>
          </cell>
          <cell r="CH386">
            <v>63972</v>
          </cell>
          <cell r="CI386">
            <v>9637</v>
          </cell>
          <cell r="CJ386">
            <v>1048762</v>
          </cell>
          <cell r="CK386">
            <v>18430</v>
          </cell>
          <cell r="CL386">
            <v>26627.5</v>
          </cell>
        </row>
        <row r="387">
          <cell r="A387">
            <v>4301020104.1079998</v>
          </cell>
          <cell r="B387" t="str">
            <v>รายได้ค่ารักษาเบิกจ่ายตรง - หน่วยงานอื่น - OP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2530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4510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9801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120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187215.5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1180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>
            <v>4301020104.1090002</v>
          </cell>
          <cell r="B388" t="str">
            <v>รายได้ค่ารักษาเบิกจ่ายตรงหน่วยงานอื่น - IP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38574.5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8052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35171.75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5132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A389">
            <v>4301020104.1099997</v>
          </cell>
          <cell r="B389" t="str">
            <v>ส่วนต่างค่ารักษาที่สูงกว่าข้อตกลงในการจ่ายตาม DRG - เบิกจ่ายตรง หน่วยงานอื่น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A390">
            <v>4301020104.1110001</v>
          </cell>
          <cell r="B390" t="str">
            <v>ส่วนต่างค่ารักษาที่ต่ำกว่าข้อตกลงในการจ่ายตาม DRG - เบิกจ่ายตรง หน่วยงานอื่น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11277.27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A391">
            <v>4301020104.401</v>
          </cell>
          <cell r="B391" t="str">
            <v>รายได้ค่ารักษาเบิกจ่ายตรงกรมบัญชีกลาง OP</v>
          </cell>
          <cell r="C391">
            <v>11447431</v>
          </cell>
          <cell r="D391">
            <v>1616425.45</v>
          </cell>
          <cell r="E391">
            <v>795433.5</v>
          </cell>
          <cell r="F391">
            <v>780329</v>
          </cell>
          <cell r="G391">
            <v>59426</v>
          </cell>
          <cell r="H391">
            <v>2184141</v>
          </cell>
          <cell r="I391">
            <v>488774.32</v>
          </cell>
          <cell r="J391">
            <v>1877873.45</v>
          </cell>
          <cell r="K391">
            <v>621855</v>
          </cell>
          <cell r="L391">
            <v>395417.12</v>
          </cell>
          <cell r="M391">
            <v>3752195.03</v>
          </cell>
          <cell r="N391">
            <v>89270.44</v>
          </cell>
          <cell r="O391">
            <v>5121806.4000000004</v>
          </cell>
          <cell r="P391">
            <v>789387.05</v>
          </cell>
          <cell r="Q391">
            <v>635713</v>
          </cell>
          <cell r="R391">
            <v>2227632</v>
          </cell>
          <cell r="S391">
            <v>766130</v>
          </cell>
          <cell r="T391">
            <v>906099</v>
          </cell>
          <cell r="U391">
            <v>724439</v>
          </cell>
          <cell r="V391">
            <v>207008.5</v>
          </cell>
          <cell r="W391">
            <v>12571253.439999999</v>
          </cell>
          <cell r="X391">
            <v>250580</v>
          </cell>
          <cell r="Y391">
            <v>908687.75</v>
          </cell>
          <cell r="Z391">
            <v>442859.12</v>
          </cell>
          <cell r="AA391">
            <v>316784</v>
          </cell>
          <cell r="AB391">
            <v>387897.5</v>
          </cell>
          <cell r="AC391">
            <v>730814</v>
          </cell>
          <cell r="AD391">
            <v>2906463</v>
          </cell>
          <cell r="AE391">
            <v>558447</v>
          </cell>
          <cell r="AF391">
            <v>461166</v>
          </cell>
          <cell r="AG391">
            <v>315391</v>
          </cell>
          <cell r="AH391">
            <v>1670734</v>
          </cell>
          <cell r="AI391">
            <v>364035</v>
          </cell>
          <cell r="AJ391">
            <v>325769</v>
          </cell>
          <cell r="AK391">
            <v>8404830</v>
          </cell>
          <cell r="AL391">
            <v>454345.04</v>
          </cell>
          <cell r="AM391">
            <v>576340</v>
          </cell>
          <cell r="AN391">
            <v>1623025</v>
          </cell>
          <cell r="AO391">
            <v>1293830</v>
          </cell>
          <cell r="AP391">
            <v>983532</v>
          </cell>
          <cell r="AQ391">
            <v>202655</v>
          </cell>
          <cell r="AR391">
            <v>3610809.4</v>
          </cell>
          <cell r="AS391">
            <v>808805.12</v>
          </cell>
          <cell r="AT391">
            <v>2966616</v>
          </cell>
          <cell r="AU391">
            <v>1811703.64</v>
          </cell>
          <cell r="AV391">
            <v>294442</v>
          </cell>
          <cell r="AW391">
            <v>367924</v>
          </cell>
          <cell r="AX391">
            <v>1111379.58</v>
          </cell>
          <cell r="AY391">
            <v>546127</v>
          </cell>
          <cell r="AZ391">
            <v>376342</v>
          </cell>
          <cell r="BA391">
            <v>8598490.3900000006</v>
          </cell>
          <cell r="BB391">
            <v>400484</v>
          </cell>
          <cell r="BC391">
            <v>18615881.010000002</v>
          </cell>
          <cell r="BD391">
            <v>1919992</v>
          </cell>
          <cell r="BE391">
            <v>713007</v>
          </cell>
          <cell r="BF391">
            <v>337429</v>
          </cell>
          <cell r="BG391">
            <v>7458516.25</v>
          </cell>
          <cell r="BH391">
            <v>207276.5</v>
          </cell>
          <cell r="BI391">
            <v>140912</v>
          </cell>
          <cell r="BJ391">
            <v>231617</v>
          </cell>
          <cell r="BK391">
            <v>272799.5</v>
          </cell>
          <cell r="BL391">
            <v>8455395</v>
          </cell>
          <cell r="BM391">
            <v>1306996</v>
          </cell>
          <cell r="BN391">
            <v>951047</v>
          </cell>
          <cell r="BO391">
            <v>1110173</v>
          </cell>
          <cell r="BP391">
            <v>641678</v>
          </cell>
          <cell r="BQ391">
            <v>492645</v>
          </cell>
          <cell r="BR391">
            <v>51337828</v>
          </cell>
          <cell r="BS391">
            <v>752047</v>
          </cell>
          <cell r="BT391">
            <v>688289.76</v>
          </cell>
          <cell r="BU391">
            <v>6777731</v>
          </cell>
          <cell r="BV391">
            <v>309639</v>
          </cell>
          <cell r="BW391">
            <v>504488</v>
          </cell>
          <cell r="BX391">
            <v>3072250.25</v>
          </cell>
          <cell r="BY391">
            <v>427412.25</v>
          </cell>
          <cell r="BZ391">
            <v>439454</v>
          </cell>
          <cell r="CA391">
            <v>881165</v>
          </cell>
          <cell r="CB391">
            <v>772466</v>
          </cell>
          <cell r="CC391">
            <v>2258339.75</v>
          </cell>
          <cell r="CD391">
            <v>686581</v>
          </cell>
          <cell r="CE391">
            <v>1510470</v>
          </cell>
          <cell r="CF391">
            <v>307326</v>
          </cell>
          <cell r="CG391">
            <v>373800</v>
          </cell>
          <cell r="CH391">
            <v>269680.15999999997</v>
          </cell>
          <cell r="CI391">
            <v>389902</v>
          </cell>
          <cell r="CJ391">
            <v>3855928</v>
          </cell>
          <cell r="CK391">
            <v>246871</v>
          </cell>
          <cell r="CL391">
            <v>251335</v>
          </cell>
        </row>
        <row r="392">
          <cell r="A392">
            <v>4301020104.4020004</v>
          </cell>
          <cell r="B392" t="str">
            <v>รายได้ค่ารักษาเบิกจ่ายตรงกรมบัญชีกลาง IP</v>
          </cell>
          <cell r="C392">
            <v>6569506</v>
          </cell>
          <cell r="D392">
            <v>158444</v>
          </cell>
          <cell r="E392">
            <v>107968.5</v>
          </cell>
          <cell r="F392">
            <v>218673</v>
          </cell>
          <cell r="G392">
            <v>9686</v>
          </cell>
          <cell r="H392">
            <v>395358.5</v>
          </cell>
          <cell r="I392">
            <v>181193.12</v>
          </cell>
          <cell r="J392">
            <v>362220.75</v>
          </cell>
          <cell r="K392">
            <v>102988</v>
          </cell>
          <cell r="L392">
            <v>111735.86</v>
          </cell>
          <cell r="M392">
            <v>1433027.93</v>
          </cell>
          <cell r="N392">
            <v>7129.04</v>
          </cell>
          <cell r="O392">
            <v>3590790</v>
          </cell>
          <cell r="P392">
            <v>191175.6</v>
          </cell>
          <cell r="Q392">
            <v>379163</v>
          </cell>
          <cell r="R392">
            <v>841773</v>
          </cell>
          <cell r="S392">
            <v>259914</v>
          </cell>
          <cell r="T392">
            <v>303756</v>
          </cell>
          <cell r="U392">
            <v>236483.5</v>
          </cell>
          <cell r="V392">
            <v>155107.5</v>
          </cell>
          <cell r="W392">
            <v>9161706.1699999999</v>
          </cell>
          <cell r="X392">
            <v>56539</v>
          </cell>
          <cell r="Y392">
            <v>268421</v>
          </cell>
          <cell r="Z392">
            <v>121322.85</v>
          </cell>
          <cell r="AA392">
            <v>130334</v>
          </cell>
          <cell r="AB392">
            <v>68871</v>
          </cell>
          <cell r="AC392">
            <v>326480</v>
          </cell>
          <cell r="AD392">
            <v>755187</v>
          </cell>
          <cell r="AE392">
            <v>247141</v>
          </cell>
          <cell r="AF392">
            <v>205021</v>
          </cell>
          <cell r="AG392">
            <v>106726</v>
          </cell>
          <cell r="AH392">
            <v>309282</v>
          </cell>
          <cell r="AI392">
            <v>199914</v>
          </cell>
          <cell r="AJ392">
            <v>97309</v>
          </cell>
          <cell r="AK392">
            <v>28878386.989999998</v>
          </cell>
          <cell r="AL392">
            <v>114890.3</v>
          </cell>
          <cell r="AM392">
            <v>150469.5</v>
          </cell>
          <cell r="AN392">
            <v>1335396</v>
          </cell>
          <cell r="AO392">
            <v>921752</v>
          </cell>
          <cell r="AP392">
            <v>337958</v>
          </cell>
          <cell r="AQ392">
            <v>75273</v>
          </cell>
          <cell r="AR392">
            <v>1594388.31</v>
          </cell>
          <cell r="AS392">
            <v>230462</v>
          </cell>
          <cell r="AT392">
            <v>304873</v>
          </cell>
          <cell r="AU392">
            <v>524985</v>
          </cell>
          <cell r="AV392">
            <v>151374</v>
          </cell>
          <cell r="AW392">
            <v>158750</v>
          </cell>
          <cell r="AX392">
            <v>311449.62</v>
          </cell>
          <cell r="AY392">
            <v>45057</v>
          </cell>
          <cell r="AZ392">
            <v>65067</v>
          </cell>
          <cell r="BA392">
            <v>3437659.65</v>
          </cell>
          <cell r="BB392">
            <v>310482</v>
          </cell>
          <cell r="BC392">
            <v>10439955.65</v>
          </cell>
          <cell r="BD392">
            <v>778936</v>
          </cell>
          <cell r="BE392">
            <v>103321.75</v>
          </cell>
          <cell r="BF392">
            <v>98320</v>
          </cell>
          <cell r="BG392">
            <v>6906674.4299999997</v>
          </cell>
          <cell r="BH392">
            <v>102695</v>
          </cell>
          <cell r="BI392">
            <v>70682</v>
          </cell>
          <cell r="BJ392">
            <v>66427</v>
          </cell>
          <cell r="BK392">
            <v>128354</v>
          </cell>
          <cell r="BL392">
            <v>4069311</v>
          </cell>
          <cell r="BM392">
            <v>328316</v>
          </cell>
          <cell r="BN392">
            <v>401168</v>
          </cell>
          <cell r="BO392">
            <v>842760.32</v>
          </cell>
          <cell r="BP392">
            <v>195789</v>
          </cell>
          <cell r="BQ392">
            <v>190969</v>
          </cell>
          <cell r="BR392">
            <v>44063378.240000002</v>
          </cell>
          <cell r="BS392">
            <v>316648</v>
          </cell>
          <cell r="BT392">
            <v>285679.31</v>
          </cell>
          <cell r="BU392">
            <v>2172596</v>
          </cell>
          <cell r="BV392">
            <v>42402</v>
          </cell>
          <cell r="BW392">
            <v>257370</v>
          </cell>
          <cell r="BX392">
            <v>707876.25</v>
          </cell>
          <cell r="BY392">
            <v>166549</v>
          </cell>
          <cell r="BZ392">
            <v>111190</v>
          </cell>
          <cell r="CA392">
            <v>268341</v>
          </cell>
          <cell r="CB392">
            <v>603368</v>
          </cell>
          <cell r="CC392">
            <v>493253</v>
          </cell>
          <cell r="CD392">
            <v>243232</v>
          </cell>
          <cell r="CE392">
            <v>517857.5</v>
          </cell>
          <cell r="CF392">
            <v>182015.4</v>
          </cell>
          <cell r="CG392">
            <v>140433</v>
          </cell>
          <cell r="CH392">
            <v>101624</v>
          </cell>
          <cell r="CI392">
            <v>223030</v>
          </cell>
          <cell r="CJ392">
            <v>1249046</v>
          </cell>
          <cell r="CK392">
            <v>88469</v>
          </cell>
          <cell r="CL392">
            <v>42213.5</v>
          </cell>
        </row>
        <row r="393">
          <cell r="A393">
            <v>4301020104.4049997</v>
          </cell>
          <cell r="B393" t="str">
            <v>ส่วนต่างค่ารักษาที่สูงกว่าข้อตกลงในการจ่ายตาม DRG -เบิกจ่ายตรงกรมบัญชีกลาง</v>
          </cell>
          <cell r="C393">
            <v>-1001495.3</v>
          </cell>
          <cell r="D393">
            <v>0</v>
          </cell>
          <cell r="E393">
            <v>-3918.33</v>
          </cell>
          <cell r="F393">
            <v>0</v>
          </cell>
          <cell r="G393">
            <v>0</v>
          </cell>
          <cell r="H393">
            <v>-16637.77</v>
          </cell>
          <cell r="I393">
            <v>-34231.769999999997</v>
          </cell>
          <cell r="J393">
            <v>0</v>
          </cell>
          <cell r="K393">
            <v>-25448.58</v>
          </cell>
          <cell r="L393">
            <v>-12607.16</v>
          </cell>
          <cell r="M393">
            <v>-346220.27</v>
          </cell>
          <cell r="N393">
            <v>0</v>
          </cell>
          <cell r="O393">
            <v>-934106.65</v>
          </cell>
          <cell r="P393">
            <v>-48506.02</v>
          </cell>
          <cell r="Q393">
            <v>-66520.11</v>
          </cell>
          <cell r="R393">
            <v>-125094.03</v>
          </cell>
          <cell r="S393">
            <v>0</v>
          </cell>
          <cell r="T393">
            <v>-76591.14</v>
          </cell>
          <cell r="U393">
            <v>0</v>
          </cell>
          <cell r="V393">
            <v>-58813.89</v>
          </cell>
          <cell r="W393">
            <v>-592028.76</v>
          </cell>
          <cell r="X393">
            <v>-9177.7800000000007</v>
          </cell>
          <cell r="Y393">
            <v>-18467.52</v>
          </cell>
          <cell r="Z393">
            <v>-49897.85</v>
          </cell>
          <cell r="AA393">
            <v>-15856.39</v>
          </cell>
          <cell r="AB393">
            <v>-3502.76</v>
          </cell>
          <cell r="AC393">
            <v>-13907.71</v>
          </cell>
          <cell r="AD393">
            <v>-47535.4</v>
          </cell>
          <cell r="AE393">
            <v>-34721.440000000002</v>
          </cell>
          <cell r="AF393">
            <v>-42269.84</v>
          </cell>
          <cell r="AG393">
            <v>-10152.77</v>
          </cell>
          <cell r="AH393">
            <v>-68634.3</v>
          </cell>
          <cell r="AI393">
            <v>-11772.84</v>
          </cell>
          <cell r="AJ393">
            <v>-11354.39</v>
          </cell>
          <cell r="AK393">
            <v>-7569489.0899999999</v>
          </cell>
          <cell r="AL393">
            <v>-11125.88</v>
          </cell>
          <cell r="AM393">
            <v>-10278.049999999999</v>
          </cell>
          <cell r="AN393">
            <v>-504434.18</v>
          </cell>
          <cell r="AO393">
            <v>-106787.26</v>
          </cell>
          <cell r="AP393">
            <v>-43457.93</v>
          </cell>
          <cell r="AQ393">
            <v>-8583.7800000000007</v>
          </cell>
          <cell r="AR393">
            <v>-393667.41</v>
          </cell>
          <cell r="AS393">
            <v>-31328.68</v>
          </cell>
          <cell r="AT393">
            <v>-12178.63</v>
          </cell>
          <cell r="AU393">
            <v>-55987.78</v>
          </cell>
          <cell r="AV393">
            <v>-7567.82</v>
          </cell>
          <cell r="AW393">
            <v>-19927</v>
          </cell>
          <cell r="AX393">
            <v>-26551.73</v>
          </cell>
          <cell r="AY393">
            <v>-2560.12</v>
          </cell>
          <cell r="AZ393">
            <v>-2235.29</v>
          </cell>
          <cell r="BA393">
            <v>-652956.53</v>
          </cell>
          <cell r="BB393">
            <v>-48235.35</v>
          </cell>
          <cell r="BC393">
            <v>-1807417.34</v>
          </cell>
          <cell r="BD393">
            <v>-403245.45</v>
          </cell>
          <cell r="BE393">
            <v>0</v>
          </cell>
          <cell r="BF393">
            <v>-12831.63</v>
          </cell>
          <cell r="BG393">
            <v>-992120.39</v>
          </cell>
          <cell r="BH393">
            <v>-10505.84</v>
          </cell>
          <cell r="BI393">
            <v>-9748.99</v>
          </cell>
          <cell r="BJ393">
            <v>-22059.57</v>
          </cell>
          <cell r="BK393">
            <v>0</v>
          </cell>
          <cell r="BL393">
            <v>-1157733.42</v>
          </cell>
          <cell r="BM393">
            <v>-68444.539999999994</v>
          </cell>
          <cell r="BN393">
            <v>-106690.98</v>
          </cell>
          <cell r="BO393">
            <v>-109635.54</v>
          </cell>
          <cell r="BP393">
            <v>-5507.2</v>
          </cell>
          <cell r="BQ393">
            <v>-12056.03</v>
          </cell>
          <cell r="BR393">
            <v>-6685079.8600000003</v>
          </cell>
          <cell r="BS393">
            <v>-38473.65</v>
          </cell>
          <cell r="BT393">
            <v>-49096.07</v>
          </cell>
          <cell r="BU393">
            <v>-242374.31</v>
          </cell>
          <cell r="BV393">
            <v>0</v>
          </cell>
          <cell r="BW393">
            <v>-28495.9</v>
          </cell>
          <cell r="BX393">
            <v>-117784.12</v>
          </cell>
          <cell r="BY393">
            <v>-16016.35</v>
          </cell>
          <cell r="BZ393">
            <v>-4098.5</v>
          </cell>
          <cell r="CA393">
            <v>-21530.27</v>
          </cell>
          <cell r="CB393">
            <v>-239564.46</v>
          </cell>
          <cell r="CC393">
            <v>-106937.54</v>
          </cell>
          <cell r="CD393">
            <v>-41950.39</v>
          </cell>
          <cell r="CE393">
            <v>-39496.11</v>
          </cell>
          <cell r="CF393">
            <v>-10868.36</v>
          </cell>
          <cell r="CG393">
            <v>-32245.63</v>
          </cell>
          <cell r="CH393">
            <v>-5655.26</v>
          </cell>
          <cell r="CI393">
            <v>-15398.87</v>
          </cell>
          <cell r="CJ393">
            <v>-175575.77</v>
          </cell>
          <cell r="CK393">
            <v>0</v>
          </cell>
          <cell r="CL393">
            <v>-2654.95</v>
          </cell>
        </row>
        <row r="394">
          <cell r="A394">
            <v>4301020104.4060001</v>
          </cell>
          <cell r="B394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94">
            <v>1583128.2</v>
          </cell>
          <cell r="D394">
            <v>0</v>
          </cell>
          <cell r="E394">
            <v>18840.580000000002</v>
          </cell>
          <cell r="F394">
            <v>0</v>
          </cell>
          <cell r="G394">
            <v>0</v>
          </cell>
          <cell r="H394">
            <v>64943.93</v>
          </cell>
          <cell r="I394">
            <v>64788.05</v>
          </cell>
          <cell r="J394">
            <v>0</v>
          </cell>
          <cell r="K394">
            <v>26858.23</v>
          </cell>
          <cell r="L394">
            <v>2691.78</v>
          </cell>
          <cell r="M394">
            <v>113225.4</v>
          </cell>
          <cell r="N394">
            <v>0</v>
          </cell>
          <cell r="O394">
            <v>555323.81999999995</v>
          </cell>
          <cell r="P394">
            <v>25658.66</v>
          </cell>
          <cell r="Q394">
            <v>35292.129999999997</v>
          </cell>
          <cell r="R394">
            <v>15822.48</v>
          </cell>
          <cell r="S394">
            <v>0</v>
          </cell>
          <cell r="T394">
            <v>27012.53</v>
          </cell>
          <cell r="U394">
            <v>0</v>
          </cell>
          <cell r="V394">
            <v>4254.53</v>
          </cell>
          <cell r="W394">
            <v>1174123.8</v>
          </cell>
          <cell r="X394">
            <v>9288.26</v>
          </cell>
          <cell r="Y394">
            <v>39115.61</v>
          </cell>
          <cell r="Z394">
            <v>17174.5</v>
          </cell>
          <cell r="AA394">
            <v>4655</v>
          </cell>
          <cell r="AB394">
            <v>0</v>
          </cell>
          <cell r="AC394">
            <v>39738.550000000003</v>
          </cell>
          <cell r="AD394">
            <v>60928.32</v>
          </cell>
          <cell r="AE394">
            <v>26862.98</v>
          </cell>
          <cell r="AF394">
            <v>16213.81</v>
          </cell>
          <cell r="AG394">
            <v>32467.25</v>
          </cell>
          <cell r="AH394">
            <v>89966.67</v>
          </cell>
          <cell r="AI394">
            <v>50161.15</v>
          </cell>
          <cell r="AJ394">
            <v>21867.26</v>
          </cell>
          <cell r="AK394">
            <v>3121068.16</v>
          </cell>
          <cell r="AL394">
            <v>4327.75</v>
          </cell>
          <cell r="AM394">
            <v>20554.939999999999</v>
          </cell>
          <cell r="AN394">
            <v>30337.09</v>
          </cell>
          <cell r="AO394">
            <v>121792.16</v>
          </cell>
          <cell r="AP394">
            <v>36788.129999999997</v>
          </cell>
          <cell r="AQ394">
            <v>21351.57</v>
          </cell>
          <cell r="AR394">
            <v>171936.53</v>
          </cell>
          <cell r="AS394">
            <v>20366.21</v>
          </cell>
          <cell r="AT394">
            <v>311.06</v>
          </cell>
          <cell r="AU394">
            <v>93808.02</v>
          </cell>
          <cell r="AV394">
            <v>77097.279999999999</v>
          </cell>
          <cell r="AW394">
            <v>13961.79</v>
          </cell>
          <cell r="AX394">
            <v>26749.4</v>
          </cell>
          <cell r="AY394">
            <v>10281.76</v>
          </cell>
          <cell r="AZ394">
            <v>10412.25</v>
          </cell>
          <cell r="BA394">
            <v>561887.54</v>
          </cell>
          <cell r="BB394">
            <v>9279.44</v>
          </cell>
          <cell r="BC394">
            <v>1507124.77</v>
          </cell>
          <cell r="BD394">
            <v>41171.699999999997</v>
          </cell>
          <cell r="BE394">
            <v>65174.15</v>
          </cell>
          <cell r="BF394">
            <v>32027.040000000001</v>
          </cell>
          <cell r="BG394">
            <v>265493.49</v>
          </cell>
          <cell r="BH394">
            <v>0</v>
          </cell>
          <cell r="BI394">
            <v>1180.3</v>
          </cell>
          <cell r="BJ394">
            <v>64857.26</v>
          </cell>
          <cell r="BK394">
            <v>0</v>
          </cell>
          <cell r="BL394">
            <v>1589344.25</v>
          </cell>
          <cell r="BM394">
            <v>26796.83</v>
          </cell>
          <cell r="BN394">
            <v>14658.58</v>
          </cell>
          <cell r="BO394">
            <v>186044.62</v>
          </cell>
          <cell r="BP394">
            <v>15220.99</v>
          </cell>
          <cell r="BQ394">
            <v>16061.61</v>
          </cell>
          <cell r="BR394">
            <v>6274342.29</v>
          </cell>
          <cell r="BS394">
            <v>10192.719999999999</v>
          </cell>
          <cell r="BT394">
            <v>25625.31</v>
          </cell>
          <cell r="BU394">
            <v>251718.13</v>
          </cell>
          <cell r="BV394">
            <v>0</v>
          </cell>
          <cell r="BW394">
            <v>25795.91</v>
          </cell>
          <cell r="BX394">
            <v>60818.44</v>
          </cell>
          <cell r="BY394">
            <v>19993.54</v>
          </cell>
          <cell r="BZ394">
            <v>6688.54</v>
          </cell>
          <cell r="CA394">
            <v>59839.79</v>
          </cell>
          <cell r="CB394">
            <v>10618.59</v>
          </cell>
          <cell r="CC394">
            <v>55598.720000000001</v>
          </cell>
          <cell r="CD394">
            <v>36572.82</v>
          </cell>
          <cell r="CE394">
            <v>53776.07</v>
          </cell>
          <cell r="CF394">
            <v>59519.19</v>
          </cell>
          <cell r="CG394">
            <v>27072.78</v>
          </cell>
          <cell r="CH394">
            <v>6618.19</v>
          </cell>
          <cell r="CI394">
            <v>24129.54</v>
          </cell>
          <cell r="CJ394">
            <v>80819.25</v>
          </cell>
          <cell r="CK394">
            <v>0</v>
          </cell>
          <cell r="CL394">
            <v>274.67</v>
          </cell>
        </row>
        <row r="395">
          <cell r="A395">
            <v>4301020104.6020002</v>
          </cell>
          <cell r="B395" t="str">
            <v>รายได้ค่ารักษา พรบ.รถ OP</v>
          </cell>
          <cell r="C395">
            <v>36999</v>
          </cell>
          <cell r="D395">
            <v>43546</v>
          </cell>
          <cell r="E395">
            <v>28103</v>
          </cell>
          <cell r="F395">
            <v>6018</v>
          </cell>
          <cell r="G395">
            <v>35699</v>
          </cell>
          <cell r="H395">
            <v>28746</v>
          </cell>
          <cell r="I395">
            <v>0</v>
          </cell>
          <cell r="J395">
            <v>14633</v>
          </cell>
          <cell r="K395">
            <v>41200</v>
          </cell>
          <cell r="L395">
            <v>18006</v>
          </cell>
          <cell r="M395">
            <v>28791</v>
          </cell>
          <cell r="N395">
            <v>15377.45</v>
          </cell>
          <cell r="O395">
            <v>64888</v>
          </cell>
          <cell r="P395">
            <v>41994</v>
          </cell>
          <cell r="Q395">
            <v>104252</v>
          </cell>
          <cell r="R395">
            <v>830</v>
          </cell>
          <cell r="S395">
            <v>8732</v>
          </cell>
          <cell r="T395">
            <v>59136</v>
          </cell>
          <cell r="U395">
            <v>72833</v>
          </cell>
          <cell r="V395">
            <v>17768</v>
          </cell>
          <cell r="W395">
            <v>41759</v>
          </cell>
          <cell r="X395">
            <v>4130</v>
          </cell>
          <cell r="Y395">
            <v>29318</v>
          </cell>
          <cell r="Z395">
            <v>7764</v>
          </cell>
          <cell r="AA395">
            <v>8758.25</v>
          </cell>
          <cell r="AB395">
            <v>15446</v>
          </cell>
          <cell r="AC395">
            <v>4090</v>
          </cell>
          <cell r="AD395">
            <v>68958</v>
          </cell>
          <cell r="AE395">
            <v>11042</v>
          </cell>
          <cell r="AF395">
            <v>28079</v>
          </cell>
          <cell r="AG395">
            <v>22355</v>
          </cell>
          <cell r="AH395">
            <v>31023</v>
          </cell>
          <cell r="AI395">
            <v>39386</v>
          </cell>
          <cell r="AJ395">
            <v>11976</v>
          </cell>
          <cell r="AK395">
            <v>396579</v>
          </cell>
          <cell r="AL395">
            <v>56901</v>
          </cell>
          <cell r="AM395">
            <v>20311</v>
          </cell>
          <cell r="AN395">
            <v>51396</v>
          </cell>
          <cell r="AO395">
            <v>64121</v>
          </cell>
          <cell r="AP395">
            <v>43394</v>
          </cell>
          <cell r="AQ395">
            <v>26381</v>
          </cell>
          <cell r="AR395">
            <v>85407.25</v>
          </cell>
          <cell r="AS395">
            <v>54356</v>
          </cell>
          <cell r="AT395">
            <v>67035</v>
          </cell>
          <cell r="AU395">
            <v>48364</v>
          </cell>
          <cell r="AV395">
            <v>5513</v>
          </cell>
          <cell r="AW395">
            <v>8334</v>
          </cell>
          <cell r="AX395">
            <v>37173</v>
          </cell>
          <cell r="AY395">
            <v>14678</v>
          </cell>
          <cell r="AZ395">
            <v>20214</v>
          </cell>
          <cell r="BA395">
            <v>110449</v>
          </cell>
          <cell r="BB395">
            <v>56034</v>
          </cell>
          <cell r="BC395">
            <v>165437</v>
          </cell>
          <cell r="BD395">
            <v>61522</v>
          </cell>
          <cell r="BE395">
            <v>22012.25</v>
          </cell>
          <cell r="BF395">
            <v>12984</v>
          </cell>
          <cell r="BG395">
            <v>48939.3</v>
          </cell>
          <cell r="BH395">
            <v>8801</v>
          </cell>
          <cell r="BI395">
            <v>11654</v>
          </cell>
          <cell r="BJ395">
            <v>11136</v>
          </cell>
          <cell r="BK395">
            <v>49602</v>
          </cell>
          <cell r="BL395">
            <v>91307</v>
          </cell>
          <cell r="BM395">
            <v>4845</v>
          </cell>
          <cell r="BN395">
            <v>14192</v>
          </cell>
          <cell r="BO395">
            <v>98156</v>
          </cell>
          <cell r="BP395">
            <v>15068</v>
          </cell>
          <cell r="BQ395">
            <v>38111</v>
          </cell>
          <cell r="BR395">
            <v>141130</v>
          </cell>
          <cell r="BS395">
            <v>37699</v>
          </cell>
          <cell r="BT395">
            <v>25322</v>
          </cell>
          <cell r="BU395">
            <v>145614</v>
          </cell>
          <cell r="BV395">
            <v>7030</v>
          </cell>
          <cell r="BW395">
            <v>21662</v>
          </cell>
          <cell r="BX395">
            <v>49590</v>
          </cell>
          <cell r="BY395">
            <v>13475</v>
          </cell>
          <cell r="BZ395">
            <v>33744</v>
          </cell>
          <cell r="CA395">
            <v>33625</v>
          </cell>
          <cell r="CB395">
            <v>92707</v>
          </cell>
          <cell r="CC395">
            <v>105643</v>
          </cell>
          <cell r="CD395">
            <v>36789</v>
          </cell>
          <cell r="CE395">
            <v>64458</v>
          </cell>
          <cell r="CF395">
            <v>13509</v>
          </cell>
          <cell r="CG395">
            <v>29422</v>
          </cell>
          <cell r="CH395">
            <v>50237</v>
          </cell>
          <cell r="CI395">
            <v>21942</v>
          </cell>
          <cell r="CJ395">
            <v>115006</v>
          </cell>
          <cell r="CK395">
            <v>7502</v>
          </cell>
          <cell r="CL395">
            <v>42427</v>
          </cell>
        </row>
        <row r="396">
          <cell r="A396">
            <v>4301020104.6029997</v>
          </cell>
          <cell r="B396" t="str">
            <v>รายได้ค่ารักษา พรบ.รถ IP</v>
          </cell>
          <cell r="C396">
            <v>1437071</v>
          </cell>
          <cell r="D396">
            <v>3771</v>
          </cell>
          <cell r="E396">
            <v>15666</v>
          </cell>
          <cell r="F396">
            <v>9885</v>
          </cell>
          <cell r="G396">
            <v>3822</v>
          </cell>
          <cell r="H396">
            <v>25033</v>
          </cell>
          <cell r="I396">
            <v>0</v>
          </cell>
          <cell r="J396">
            <v>22933</v>
          </cell>
          <cell r="K396">
            <v>32233</v>
          </cell>
          <cell r="L396">
            <v>40838</v>
          </cell>
          <cell r="M396">
            <v>115625.48</v>
          </cell>
          <cell r="N396">
            <v>0</v>
          </cell>
          <cell r="O396">
            <v>2110572.25</v>
          </cell>
          <cell r="P396">
            <v>51931</v>
          </cell>
          <cell r="Q396">
            <v>43872</v>
          </cell>
          <cell r="R396">
            <v>-31</v>
          </cell>
          <cell r="S396">
            <v>23860</v>
          </cell>
          <cell r="T396">
            <v>74134</v>
          </cell>
          <cell r="U396">
            <v>73049</v>
          </cell>
          <cell r="V396">
            <v>42361</v>
          </cell>
          <cell r="W396">
            <v>2695994</v>
          </cell>
          <cell r="X396">
            <v>7830</v>
          </cell>
          <cell r="Y396">
            <v>32692</v>
          </cell>
          <cell r="Z396">
            <v>16779</v>
          </cell>
          <cell r="AA396">
            <v>21184.5</v>
          </cell>
          <cell r="AB396">
            <v>7700</v>
          </cell>
          <cell r="AC396">
            <v>4465.62</v>
          </cell>
          <cell r="AD396">
            <v>79265</v>
          </cell>
          <cell r="AE396">
            <v>14944</v>
          </cell>
          <cell r="AF396">
            <v>1390</v>
          </cell>
          <cell r="AG396">
            <v>12025</v>
          </cell>
          <cell r="AH396">
            <v>18709</v>
          </cell>
          <cell r="AI396">
            <v>29437</v>
          </cell>
          <cell r="AJ396">
            <v>15593</v>
          </cell>
          <cell r="AK396">
            <v>10343459.75</v>
          </cell>
          <cell r="AL396">
            <v>31782</v>
          </cell>
          <cell r="AM396">
            <v>1383</v>
          </cell>
          <cell r="AN396">
            <v>23721</v>
          </cell>
          <cell r="AO396">
            <v>116738</v>
          </cell>
          <cell r="AP396">
            <v>16865</v>
          </cell>
          <cell r="AQ396">
            <v>0</v>
          </cell>
          <cell r="AR396">
            <v>592393.67000000004</v>
          </cell>
          <cell r="AS396">
            <v>39599</v>
          </cell>
          <cell r="AT396">
            <v>179711</v>
          </cell>
          <cell r="AU396">
            <v>37507</v>
          </cell>
          <cell r="AV396">
            <v>16784</v>
          </cell>
          <cell r="AW396">
            <v>2090</v>
          </cell>
          <cell r="AX396">
            <v>0</v>
          </cell>
          <cell r="AY396">
            <v>11524</v>
          </cell>
          <cell r="AZ396">
            <v>9972</v>
          </cell>
          <cell r="BA396">
            <v>547620.06999999995</v>
          </cell>
          <cell r="BB396">
            <v>17293</v>
          </cell>
          <cell r="BC396">
            <v>2180662</v>
          </cell>
          <cell r="BD396">
            <v>39365</v>
          </cell>
          <cell r="BE396">
            <v>43209.75</v>
          </cell>
          <cell r="BF396">
            <v>8416</v>
          </cell>
          <cell r="BG396">
            <v>761601.75</v>
          </cell>
          <cell r="BH396">
            <v>48799</v>
          </cell>
          <cell r="BI396">
            <v>9600</v>
          </cell>
          <cell r="BJ396">
            <v>9502</v>
          </cell>
          <cell r="BK396">
            <v>19653</v>
          </cell>
          <cell r="BL396">
            <v>1592043</v>
          </cell>
          <cell r="BM396">
            <v>47626</v>
          </cell>
          <cell r="BN396">
            <v>10477</v>
          </cell>
          <cell r="BO396">
            <v>54740</v>
          </cell>
          <cell r="BP396">
            <v>11909</v>
          </cell>
          <cell r="BQ396">
            <v>21062</v>
          </cell>
          <cell r="BR396">
            <v>8338604</v>
          </cell>
          <cell r="BS396">
            <v>71640</v>
          </cell>
          <cell r="BT396">
            <v>8024</v>
          </cell>
          <cell r="BU396">
            <v>628406</v>
          </cell>
          <cell r="BV396">
            <v>0</v>
          </cell>
          <cell r="BW396">
            <v>34232</v>
          </cell>
          <cell r="BX396">
            <v>61323</v>
          </cell>
          <cell r="BY396">
            <v>12755</v>
          </cell>
          <cell r="BZ396">
            <v>8407</v>
          </cell>
          <cell r="CA396">
            <v>8059</v>
          </cell>
          <cell r="CB396">
            <v>37345</v>
          </cell>
          <cell r="CC396">
            <v>286384</v>
          </cell>
          <cell r="CD396">
            <v>40499</v>
          </cell>
          <cell r="CE396">
            <v>98423</v>
          </cell>
          <cell r="CF396">
            <v>0</v>
          </cell>
          <cell r="CG396">
            <v>30359</v>
          </cell>
          <cell r="CH396">
            <v>17993</v>
          </cell>
          <cell r="CI396">
            <v>14323</v>
          </cell>
          <cell r="CJ396">
            <v>180107</v>
          </cell>
          <cell r="CK396">
            <v>0</v>
          </cell>
          <cell r="CL396">
            <v>0</v>
          </cell>
        </row>
        <row r="397">
          <cell r="A397">
            <v>4301020104.8009996</v>
          </cell>
          <cell r="B397" t="str">
            <v>รายได้ค่ารักษาเบิกจ่ายตรง - อปท. OP</v>
          </cell>
          <cell r="C397">
            <v>1409932</v>
          </cell>
          <cell r="D397">
            <v>280578</v>
          </cell>
          <cell r="E397">
            <v>91940</v>
          </cell>
          <cell r="F397">
            <v>94555</v>
          </cell>
          <cell r="G397">
            <v>45903</v>
          </cell>
          <cell r="H397">
            <v>268612</v>
          </cell>
          <cell r="I397">
            <v>75378.649999999994</v>
          </cell>
          <cell r="J397">
            <v>449225.6</v>
          </cell>
          <cell r="K397">
            <v>115031.75</v>
          </cell>
          <cell r="L397">
            <v>74889.5</v>
          </cell>
          <cell r="M397">
            <v>400591</v>
          </cell>
          <cell r="N397">
            <v>32720.3</v>
          </cell>
          <cell r="O397">
            <v>946661.15</v>
          </cell>
          <cell r="P397">
            <v>125293.06</v>
          </cell>
          <cell r="Q397">
            <v>143631.20000000001</v>
          </cell>
          <cell r="R397">
            <v>180428</v>
          </cell>
          <cell r="S397">
            <v>100201</v>
          </cell>
          <cell r="T397">
            <v>114461</v>
          </cell>
          <cell r="U397">
            <v>109834</v>
          </cell>
          <cell r="V397">
            <v>22698</v>
          </cell>
          <cell r="W397">
            <v>1998536.75</v>
          </cell>
          <cell r="X397">
            <v>70474</v>
          </cell>
          <cell r="Y397">
            <v>167164.35</v>
          </cell>
          <cell r="Z397">
            <v>90328</v>
          </cell>
          <cell r="AA397">
            <v>62497</v>
          </cell>
          <cell r="AB397">
            <v>106352.5</v>
          </cell>
          <cell r="AC397">
            <v>46581</v>
          </cell>
          <cell r="AD397">
            <v>621123</v>
          </cell>
          <cell r="AE397">
            <v>85047</v>
          </cell>
          <cell r="AF397">
            <v>115490</v>
          </cell>
          <cell r="AG397">
            <v>100168</v>
          </cell>
          <cell r="AH397">
            <v>148478</v>
          </cell>
          <cell r="AI397">
            <v>72403</v>
          </cell>
          <cell r="AJ397">
            <v>71132.25</v>
          </cell>
          <cell r="AK397">
            <v>4843359</v>
          </cell>
          <cell r="AL397">
            <v>71888</v>
          </cell>
          <cell r="AM397">
            <v>134521</v>
          </cell>
          <cell r="AN397">
            <v>238604</v>
          </cell>
          <cell r="AO397">
            <v>191454</v>
          </cell>
          <cell r="AP397">
            <v>135446</v>
          </cell>
          <cell r="AQ397">
            <v>48422</v>
          </cell>
          <cell r="AR397">
            <v>727782.25</v>
          </cell>
          <cell r="AS397">
            <v>233822.25</v>
          </cell>
          <cell r="AT397">
            <v>371353</v>
          </cell>
          <cell r="AU397">
            <v>311569</v>
          </cell>
          <cell r="AV397">
            <v>67549</v>
          </cell>
          <cell r="AW397">
            <v>59231</v>
          </cell>
          <cell r="AX397">
            <v>125264.63</v>
          </cell>
          <cell r="AY397">
            <v>110093</v>
          </cell>
          <cell r="AZ397">
            <v>72348</v>
          </cell>
          <cell r="BA397">
            <v>1421760.25</v>
          </cell>
          <cell r="BB397">
            <v>48328</v>
          </cell>
          <cell r="BC397">
            <v>1984665.95</v>
          </cell>
          <cell r="BD397">
            <v>216142</v>
          </cell>
          <cell r="BE397">
            <v>116881.25</v>
          </cell>
          <cell r="BF397">
            <v>62293.02</v>
          </cell>
          <cell r="BG397">
            <v>1264700.5</v>
          </cell>
          <cell r="BH397">
            <v>26510.5</v>
          </cell>
          <cell r="BI397">
            <v>21575.599999999999</v>
          </cell>
          <cell r="BJ397">
            <v>65095</v>
          </cell>
          <cell r="BK397">
            <v>53656.75</v>
          </cell>
          <cell r="BL397">
            <v>1423000.3</v>
          </cell>
          <cell r="BM397">
            <v>147144</v>
          </cell>
          <cell r="BN397">
            <v>110726</v>
          </cell>
          <cell r="BO397">
            <v>210257</v>
          </cell>
          <cell r="BP397">
            <v>129450</v>
          </cell>
          <cell r="BQ397">
            <v>141910</v>
          </cell>
          <cell r="BR397">
            <v>5316008</v>
          </cell>
          <cell r="BS397">
            <v>236834.25</v>
          </cell>
          <cell r="BT397">
            <v>140719.9</v>
          </cell>
          <cell r="BU397">
            <v>943029.04</v>
          </cell>
          <cell r="BV397">
            <v>89760</v>
          </cell>
          <cell r="BW397">
            <v>70574</v>
          </cell>
          <cell r="BX397">
            <v>373572.25</v>
          </cell>
          <cell r="BY397">
            <v>84321.94</v>
          </cell>
          <cell r="BZ397">
            <v>91323.5</v>
          </cell>
          <cell r="CA397">
            <v>173218</v>
          </cell>
          <cell r="CB397">
            <v>158107</v>
          </cell>
          <cell r="CC397">
            <v>522583.5</v>
          </cell>
          <cell r="CD397">
            <v>125916</v>
          </cell>
          <cell r="CE397">
            <v>333060.5</v>
          </cell>
          <cell r="CF397">
            <v>55278</v>
          </cell>
          <cell r="CG397">
            <v>44803</v>
          </cell>
          <cell r="CH397">
            <v>49029.4</v>
          </cell>
          <cell r="CI397">
            <v>77589</v>
          </cell>
          <cell r="CJ397">
            <v>457977</v>
          </cell>
          <cell r="CK397">
            <v>70605</v>
          </cell>
          <cell r="CL397">
            <v>26539.5</v>
          </cell>
        </row>
        <row r="398">
          <cell r="A398">
            <v>4301020104.802</v>
          </cell>
          <cell r="B398" t="str">
            <v>รายได้ค่ารักษาเบิกจ่ายตรง - อปท. IP</v>
          </cell>
          <cell r="C398">
            <v>725199</v>
          </cell>
          <cell r="D398">
            <v>23343</v>
          </cell>
          <cell r="E398">
            <v>16469</v>
          </cell>
          <cell r="F398">
            <v>31812</v>
          </cell>
          <cell r="G398">
            <v>5779.67</v>
          </cell>
          <cell r="H398">
            <v>23727.25</v>
          </cell>
          <cell r="I398">
            <v>0</v>
          </cell>
          <cell r="J398">
            <v>35299.25</v>
          </cell>
          <cell r="K398">
            <v>15665</v>
          </cell>
          <cell r="L398">
            <v>24551.17</v>
          </cell>
          <cell r="M398">
            <v>90288</v>
          </cell>
          <cell r="N398">
            <v>15503.68</v>
          </cell>
          <cell r="O398">
            <v>463812.8</v>
          </cell>
          <cell r="P398">
            <v>17986</v>
          </cell>
          <cell r="Q398">
            <v>72964.94</v>
          </cell>
          <cell r="R398">
            <v>253670</v>
          </cell>
          <cell r="S398">
            <v>1320</v>
          </cell>
          <cell r="T398">
            <v>46770</v>
          </cell>
          <cell r="U398">
            <v>18996.5</v>
          </cell>
          <cell r="V398">
            <v>65356</v>
          </cell>
          <cell r="W398">
            <v>1687837</v>
          </cell>
          <cell r="X398">
            <v>48518</v>
          </cell>
          <cell r="Y398">
            <v>36130</v>
          </cell>
          <cell r="Z398">
            <v>40015</v>
          </cell>
          <cell r="AA398">
            <v>29494</v>
          </cell>
          <cell r="AB398">
            <v>44836</v>
          </cell>
          <cell r="AC398">
            <v>20615</v>
          </cell>
          <cell r="AD398">
            <v>102199</v>
          </cell>
          <cell r="AE398">
            <v>12575</v>
          </cell>
          <cell r="AF398">
            <v>52663</v>
          </cell>
          <cell r="AG398">
            <v>19923.93</v>
          </cell>
          <cell r="AH398">
            <v>38627</v>
          </cell>
          <cell r="AI398">
            <v>4049</v>
          </cell>
          <cell r="AJ398">
            <v>41399</v>
          </cell>
          <cell r="AK398">
            <v>3867018</v>
          </cell>
          <cell r="AL398">
            <v>35668</v>
          </cell>
          <cell r="AM398">
            <v>58694</v>
          </cell>
          <cell r="AN398">
            <v>290200</v>
          </cell>
          <cell r="AO398">
            <v>245548</v>
          </cell>
          <cell r="AP398">
            <v>12570</v>
          </cell>
          <cell r="AQ398">
            <v>12544</v>
          </cell>
          <cell r="AR398">
            <v>484485.75</v>
          </cell>
          <cell r="AS398">
            <v>18010.900000000001</v>
          </cell>
          <cell r="AT398">
            <v>118735</v>
          </cell>
          <cell r="AU398">
            <v>136002</v>
          </cell>
          <cell r="AV398">
            <v>43548</v>
          </cell>
          <cell r="AW398">
            <v>22603</v>
          </cell>
          <cell r="AX398">
            <v>39604</v>
          </cell>
          <cell r="AY398">
            <v>20282</v>
          </cell>
          <cell r="AZ398">
            <v>23476</v>
          </cell>
          <cell r="BA398">
            <v>399174.25</v>
          </cell>
          <cell r="BB398">
            <v>46267</v>
          </cell>
          <cell r="BC398">
            <v>2656249.85</v>
          </cell>
          <cell r="BD398">
            <v>183976</v>
          </cell>
          <cell r="BE398">
            <v>32390.75</v>
          </cell>
          <cell r="BF398">
            <v>123940</v>
          </cell>
          <cell r="BG398">
            <v>1825550</v>
          </cell>
          <cell r="BH398">
            <v>30070</v>
          </cell>
          <cell r="BI398">
            <v>68401.88</v>
          </cell>
          <cell r="BJ398">
            <v>57148</v>
          </cell>
          <cell r="BK398">
            <v>11531</v>
          </cell>
          <cell r="BL398">
            <v>818534</v>
          </cell>
          <cell r="BM398">
            <v>23923</v>
          </cell>
          <cell r="BN398">
            <v>170402</v>
          </cell>
          <cell r="BO398">
            <v>230354</v>
          </cell>
          <cell r="BP398">
            <v>34240</v>
          </cell>
          <cell r="BQ398">
            <v>32923</v>
          </cell>
          <cell r="BR398">
            <v>7274607</v>
          </cell>
          <cell r="BS398">
            <v>88015.25</v>
          </cell>
          <cell r="BT398">
            <v>48821.99</v>
          </cell>
          <cell r="BU398">
            <v>281621</v>
          </cell>
          <cell r="BV398">
            <v>0</v>
          </cell>
          <cell r="BW398">
            <v>21424</v>
          </cell>
          <cell r="BX398">
            <v>104533.5</v>
          </cell>
          <cell r="BY398">
            <v>20734</v>
          </cell>
          <cell r="BZ398">
            <v>76581</v>
          </cell>
          <cell r="CA398">
            <v>64497</v>
          </cell>
          <cell r="CB398">
            <v>82767</v>
          </cell>
          <cell r="CC398">
            <v>86309.25</v>
          </cell>
          <cell r="CD398">
            <v>33862</v>
          </cell>
          <cell r="CE398">
            <v>117042</v>
          </cell>
          <cell r="CF398">
            <v>17356</v>
          </cell>
          <cell r="CG398">
            <v>26628</v>
          </cell>
          <cell r="CH398">
            <v>7265</v>
          </cell>
          <cell r="CI398">
            <v>18556</v>
          </cell>
          <cell r="CJ398">
            <v>113285</v>
          </cell>
          <cell r="CK398">
            <v>35733</v>
          </cell>
          <cell r="CL398">
            <v>3514</v>
          </cell>
        </row>
        <row r="399">
          <cell r="A399">
            <v>4301020104.8030005</v>
          </cell>
          <cell r="B399" t="str">
            <v>ส่วนต่างค่ารักษาที่สูงกว่าข้อตกลงในการจ่ายตาม DRG - เบิกจ่ายตรง - อปท.</v>
          </cell>
          <cell r="C399">
            <v>-140963.42000000001</v>
          </cell>
          <cell r="D399">
            <v>-2736.39</v>
          </cell>
          <cell r="E399">
            <v>0</v>
          </cell>
          <cell r="F399">
            <v>0</v>
          </cell>
          <cell r="G399">
            <v>0</v>
          </cell>
          <cell r="H399">
            <v>-17981.96</v>
          </cell>
          <cell r="I399">
            <v>-150</v>
          </cell>
          <cell r="J399">
            <v>-4727.41</v>
          </cell>
          <cell r="K399">
            <v>-169.94</v>
          </cell>
          <cell r="L399">
            <v>-4002.22</v>
          </cell>
          <cell r="M399">
            <v>-7783.21</v>
          </cell>
          <cell r="N399">
            <v>0</v>
          </cell>
          <cell r="O399">
            <v>-97140.99</v>
          </cell>
          <cell r="P399">
            <v>-9951.8700000000008</v>
          </cell>
          <cell r="Q399">
            <v>-17427.38</v>
          </cell>
          <cell r="R399">
            <v>-61369.68</v>
          </cell>
          <cell r="S399">
            <v>643.04999999999995</v>
          </cell>
          <cell r="T399">
            <v>-7625.12</v>
          </cell>
          <cell r="U399">
            <v>0</v>
          </cell>
          <cell r="V399">
            <v>-9865.59</v>
          </cell>
          <cell r="W399">
            <v>0</v>
          </cell>
          <cell r="X399">
            <v>-1143.94</v>
          </cell>
          <cell r="Y399">
            <v>-1566.15</v>
          </cell>
          <cell r="Z399">
            <v>-12054.94</v>
          </cell>
          <cell r="AA399">
            <v>-3090.35</v>
          </cell>
          <cell r="AB399">
            <v>-8644.09</v>
          </cell>
          <cell r="AC399">
            <v>-4875.24</v>
          </cell>
          <cell r="AD399">
            <v>-2030.63</v>
          </cell>
          <cell r="AE399">
            <v>-874.86</v>
          </cell>
          <cell r="AF399">
            <v>-8114.09</v>
          </cell>
          <cell r="AG399">
            <v>-2979.46</v>
          </cell>
          <cell r="AH399">
            <v>-3499.06</v>
          </cell>
          <cell r="AI399">
            <v>-88.64</v>
          </cell>
          <cell r="AJ399">
            <v>-4896.88</v>
          </cell>
          <cell r="AK399">
            <v>-1021282</v>
          </cell>
          <cell r="AL399">
            <v>0</v>
          </cell>
          <cell r="AM399">
            <v>-13665.76</v>
          </cell>
          <cell r="AN399">
            <v>-114222.61</v>
          </cell>
          <cell r="AO399">
            <v>-42844.43</v>
          </cell>
          <cell r="AP399">
            <v>-466.3</v>
          </cell>
          <cell r="AQ399">
            <v>0</v>
          </cell>
          <cell r="AR399">
            <v>-92885.6</v>
          </cell>
          <cell r="AS399">
            <v>-7144.7</v>
          </cell>
          <cell r="AT399">
            <v>-8597.19</v>
          </cell>
          <cell r="AU399">
            <v>-23570.5</v>
          </cell>
          <cell r="AV399">
            <v>-6734.88</v>
          </cell>
          <cell r="AW399">
            <v>-4118.2700000000004</v>
          </cell>
          <cell r="AX399">
            <v>-6153.55</v>
          </cell>
          <cell r="AY399">
            <v>-355.19</v>
          </cell>
          <cell r="AZ399">
            <v>-5393.94</v>
          </cell>
          <cell r="BA399">
            <v>-30107.78</v>
          </cell>
          <cell r="BB399">
            <v>-13569.14</v>
          </cell>
          <cell r="BC399">
            <v>-156579.34</v>
          </cell>
          <cell r="BD399">
            <v>-26707.08</v>
          </cell>
          <cell r="BE399">
            <v>-7053.97</v>
          </cell>
          <cell r="BF399">
            <v>-1247.43</v>
          </cell>
          <cell r="BG399">
            <v>-166068.47</v>
          </cell>
          <cell r="BH399">
            <v>-1189.42</v>
          </cell>
          <cell r="BI399">
            <v>-3477.29</v>
          </cell>
          <cell r="BJ399">
            <v>-5914.64</v>
          </cell>
          <cell r="BK399">
            <v>0</v>
          </cell>
          <cell r="BL399">
            <v>-60239.56</v>
          </cell>
          <cell r="BM399">
            <v>-5897.32</v>
          </cell>
          <cell r="BN399">
            <v>-32627.59</v>
          </cell>
          <cell r="BO399">
            <v>-16040</v>
          </cell>
          <cell r="BP399">
            <v>-10651.75</v>
          </cell>
          <cell r="BQ399">
            <v>-6261.42</v>
          </cell>
          <cell r="BR399">
            <v>-669502.78</v>
          </cell>
          <cell r="BS399">
            <v>-8579.2000000000007</v>
          </cell>
          <cell r="BT399">
            <v>-621.16</v>
          </cell>
          <cell r="BU399">
            <v>-75154.13</v>
          </cell>
          <cell r="BV399">
            <v>0</v>
          </cell>
          <cell r="BW399">
            <v>-291.44</v>
          </cell>
          <cell r="BX399">
            <v>-17109.22</v>
          </cell>
          <cell r="BY399">
            <v>0</v>
          </cell>
          <cell r="BZ399">
            <v>-16277.86</v>
          </cell>
          <cell r="CA399">
            <v>-12907.05</v>
          </cell>
          <cell r="CB399">
            <v>-35441.93</v>
          </cell>
          <cell r="CC399">
            <v>-4009.39</v>
          </cell>
          <cell r="CD399">
            <v>-2389</v>
          </cell>
          <cell r="CE399">
            <v>-1212.57</v>
          </cell>
          <cell r="CF399">
            <v>-670.66</v>
          </cell>
          <cell r="CG399">
            <v>-357.94</v>
          </cell>
          <cell r="CH399">
            <v>0</v>
          </cell>
          <cell r="CI399">
            <v>0</v>
          </cell>
          <cell r="CJ399">
            <v>-22938.03</v>
          </cell>
          <cell r="CK399">
            <v>0</v>
          </cell>
          <cell r="CL399">
            <v>-460</v>
          </cell>
        </row>
        <row r="400">
          <cell r="A400">
            <v>4301020104.8039999</v>
          </cell>
          <cell r="B400" t="str">
            <v>ส่วนต่างค่ารักษาที่ต่ำกว่าข้อตกลงในการจ่ายตาม DRG - เบิกจ่ายตรง - อปท.</v>
          </cell>
          <cell r="C400">
            <v>186620.73</v>
          </cell>
          <cell r="D400">
            <v>0</v>
          </cell>
          <cell r="E400">
            <v>3880.23</v>
          </cell>
          <cell r="F400">
            <v>0</v>
          </cell>
          <cell r="G400">
            <v>0</v>
          </cell>
          <cell r="H400">
            <v>3394.83</v>
          </cell>
          <cell r="I400">
            <v>1159.6600000000001</v>
          </cell>
          <cell r="J400">
            <v>2639.91</v>
          </cell>
          <cell r="K400">
            <v>2505.8200000000002</v>
          </cell>
          <cell r="L400">
            <v>267.56</v>
          </cell>
          <cell r="M400">
            <v>2644.78</v>
          </cell>
          <cell r="N400">
            <v>0</v>
          </cell>
          <cell r="O400">
            <v>129645.18</v>
          </cell>
          <cell r="P400">
            <v>5388.36</v>
          </cell>
          <cell r="Q400">
            <v>35456.949999999997</v>
          </cell>
          <cell r="R400">
            <v>1754.92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56362.879999999997</v>
          </cell>
          <cell r="Y400">
            <v>4552.58</v>
          </cell>
          <cell r="Z400">
            <v>10817.9</v>
          </cell>
          <cell r="AA400">
            <v>324.5</v>
          </cell>
          <cell r="AB400">
            <v>16966.759999999998</v>
          </cell>
          <cell r="AC400">
            <v>5876.31</v>
          </cell>
          <cell r="AD400">
            <v>8433.0300000000007</v>
          </cell>
          <cell r="AE400">
            <v>4609.54</v>
          </cell>
          <cell r="AF400">
            <v>7128.7</v>
          </cell>
          <cell r="AG400">
            <v>6675.3</v>
          </cell>
          <cell r="AH400">
            <v>27996.400000000001</v>
          </cell>
          <cell r="AI400">
            <v>5730.7</v>
          </cell>
          <cell r="AJ400">
            <v>3689.65</v>
          </cell>
          <cell r="AK400">
            <v>624112.72</v>
          </cell>
          <cell r="AL400">
            <v>2371.34</v>
          </cell>
          <cell r="AM400">
            <v>11113.34</v>
          </cell>
          <cell r="AN400">
            <v>18159.23</v>
          </cell>
          <cell r="AO400">
            <v>49600.12</v>
          </cell>
          <cell r="AP400">
            <v>0</v>
          </cell>
          <cell r="AQ400">
            <v>5455.04</v>
          </cell>
          <cell r="AR400">
            <v>24288.69</v>
          </cell>
          <cell r="AS400">
            <v>3988.23</v>
          </cell>
          <cell r="AT400">
            <v>1741.18</v>
          </cell>
          <cell r="AU400">
            <v>6798.76</v>
          </cell>
          <cell r="AV400">
            <v>14947.75</v>
          </cell>
          <cell r="AW400">
            <v>0</v>
          </cell>
          <cell r="AX400">
            <v>852.68</v>
          </cell>
          <cell r="AY400">
            <v>4240.76</v>
          </cell>
          <cell r="AZ400">
            <v>6977.93</v>
          </cell>
          <cell r="BA400">
            <v>59248.99</v>
          </cell>
          <cell r="BB400">
            <v>0</v>
          </cell>
          <cell r="BC400">
            <v>286378.94</v>
          </cell>
          <cell r="BD400">
            <v>652.74</v>
          </cell>
          <cell r="BE400">
            <v>11728.71</v>
          </cell>
          <cell r="BF400">
            <v>7278.56</v>
          </cell>
          <cell r="BG400">
            <v>36291.919999999998</v>
          </cell>
          <cell r="BH400">
            <v>762.89</v>
          </cell>
          <cell r="BI400">
            <v>0</v>
          </cell>
          <cell r="BJ400">
            <v>0</v>
          </cell>
          <cell r="BK400">
            <v>0</v>
          </cell>
          <cell r="BL400">
            <v>257154.42</v>
          </cell>
          <cell r="BM400">
            <v>4231.8500000000004</v>
          </cell>
          <cell r="BN400">
            <v>8008.82</v>
          </cell>
          <cell r="BO400">
            <v>13661.82</v>
          </cell>
          <cell r="BP400">
            <v>6148.79</v>
          </cell>
          <cell r="BQ400">
            <v>0</v>
          </cell>
          <cell r="BR400">
            <v>799826.82</v>
          </cell>
          <cell r="BS400">
            <v>3049.87</v>
          </cell>
          <cell r="BT400">
            <v>3583.36</v>
          </cell>
          <cell r="BU400">
            <v>47882.68</v>
          </cell>
          <cell r="BV400">
            <v>0</v>
          </cell>
          <cell r="BW400">
            <v>752.43</v>
          </cell>
          <cell r="BX400">
            <v>5547.96</v>
          </cell>
          <cell r="BY400">
            <v>5929.8</v>
          </cell>
          <cell r="BZ400">
            <v>8167.17</v>
          </cell>
          <cell r="CA400">
            <v>5409.57</v>
          </cell>
          <cell r="CB400">
            <v>0</v>
          </cell>
          <cell r="CC400">
            <v>18453.47</v>
          </cell>
          <cell r="CD400">
            <v>4379.51</v>
          </cell>
          <cell r="CE400">
            <v>28399.21</v>
          </cell>
          <cell r="CF400">
            <v>890.88</v>
          </cell>
          <cell r="CG400">
            <v>5906.3</v>
          </cell>
          <cell r="CH400">
            <v>990.77</v>
          </cell>
          <cell r="CI400">
            <v>0</v>
          </cell>
          <cell r="CJ400">
            <v>3012.32</v>
          </cell>
          <cell r="CK400">
            <v>10324.299999999999</v>
          </cell>
          <cell r="CL400">
            <v>3720.75</v>
          </cell>
        </row>
        <row r="401">
          <cell r="A401">
            <v>4301020104.8050003</v>
          </cell>
          <cell r="B401" t="str">
            <v>รายได้ค่ารักษาเบิกจ่ายตรง - อปท.รูปแบบพิเศษ OP</v>
          </cell>
          <cell r="C401">
            <v>0</v>
          </cell>
          <cell r="D401">
            <v>59833</v>
          </cell>
          <cell r="E401">
            <v>6687</v>
          </cell>
          <cell r="F401">
            <v>6799</v>
          </cell>
          <cell r="G401">
            <v>2505</v>
          </cell>
          <cell r="H401">
            <v>1996</v>
          </cell>
          <cell r="I401">
            <v>0</v>
          </cell>
          <cell r="J401">
            <v>41121.75</v>
          </cell>
          <cell r="K401">
            <v>0</v>
          </cell>
          <cell r="L401">
            <v>0</v>
          </cell>
          <cell r="M401">
            <v>21018.5</v>
          </cell>
          <cell r="N401">
            <v>0</v>
          </cell>
          <cell r="O401">
            <v>241698.25</v>
          </cell>
          <cell r="P401">
            <v>19735.669999999998</v>
          </cell>
          <cell r="Q401">
            <v>0</v>
          </cell>
          <cell r="R401">
            <v>11953</v>
          </cell>
          <cell r="S401">
            <v>6062</v>
          </cell>
          <cell r="T401">
            <v>11986</v>
          </cell>
          <cell r="U401">
            <v>10960.5</v>
          </cell>
          <cell r="V401">
            <v>0</v>
          </cell>
          <cell r="W401">
            <v>97402.46</v>
          </cell>
          <cell r="X401">
            <v>0</v>
          </cell>
          <cell r="Y401">
            <v>0</v>
          </cell>
          <cell r="Z401">
            <v>2773</v>
          </cell>
          <cell r="AA401">
            <v>821</v>
          </cell>
          <cell r="AB401">
            <v>2443</v>
          </cell>
          <cell r="AC401">
            <v>0</v>
          </cell>
          <cell r="AD401">
            <v>16074</v>
          </cell>
          <cell r="AE401">
            <v>0</v>
          </cell>
          <cell r="AF401">
            <v>16830</v>
          </cell>
          <cell r="AG401">
            <v>0</v>
          </cell>
          <cell r="AH401">
            <v>8195</v>
          </cell>
          <cell r="AI401">
            <v>0</v>
          </cell>
          <cell r="AJ401">
            <v>0</v>
          </cell>
          <cell r="AK401">
            <v>217333</v>
          </cell>
          <cell r="AL401">
            <v>0</v>
          </cell>
          <cell r="AM401">
            <v>11931</v>
          </cell>
          <cell r="AN401">
            <v>3469</v>
          </cell>
          <cell r="AO401">
            <v>0</v>
          </cell>
          <cell r="AP401">
            <v>0</v>
          </cell>
          <cell r="AQ401">
            <v>0</v>
          </cell>
          <cell r="AR401">
            <v>33548</v>
          </cell>
          <cell r="AS401">
            <v>0</v>
          </cell>
          <cell r="AT401">
            <v>6083</v>
          </cell>
          <cell r="AU401">
            <v>39376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201065.25</v>
          </cell>
          <cell r="BB401">
            <v>0</v>
          </cell>
          <cell r="BC401">
            <v>89147</v>
          </cell>
          <cell r="BD401">
            <v>15873</v>
          </cell>
          <cell r="BE401">
            <v>0</v>
          </cell>
          <cell r="BF401">
            <v>0</v>
          </cell>
          <cell r="BG401">
            <v>121437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5789</v>
          </cell>
          <cell r="BN401">
            <v>0</v>
          </cell>
          <cell r="BO401">
            <v>18253</v>
          </cell>
          <cell r="BP401">
            <v>10880</v>
          </cell>
          <cell r="BQ401">
            <v>11295</v>
          </cell>
          <cell r="BR401">
            <v>228370</v>
          </cell>
          <cell r="BS401">
            <v>0</v>
          </cell>
          <cell r="BT401">
            <v>0</v>
          </cell>
          <cell r="BU401">
            <v>114068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69537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70</v>
          </cell>
          <cell r="CL401">
            <v>0</v>
          </cell>
        </row>
        <row r="402">
          <cell r="A402">
            <v>4301020104.8059998</v>
          </cell>
          <cell r="B402" t="str">
            <v>รายได้ค่ารักษาเบิกจ่ายตรง - อปท.รูปแบบพิเศษ IP</v>
          </cell>
          <cell r="C402">
            <v>0</v>
          </cell>
          <cell r="D402">
            <v>10871</v>
          </cell>
          <cell r="E402">
            <v>4716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8305</v>
          </cell>
          <cell r="K402">
            <v>0</v>
          </cell>
          <cell r="L402">
            <v>0</v>
          </cell>
          <cell r="M402">
            <v>6040</v>
          </cell>
          <cell r="N402">
            <v>0</v>
          </cell>
          <cell r="O402">
            <v>64636.5</v>
          </cell>
          <cell r="P402">
            <v>18412.099999999999</v>
          </cell>
          <cell r="Q402">
            <v>16628</v>
          </cell>
          <cell r="R402">
            <v>0</v>
          </cell>
          <cell r="S402">
            <v>0</v>
          </cell>
          <cell r="T402">
            <v>29010</v>
          </cell>
          <cell r="U402">
            <v>0</v>
          </cell>
          <cell r="V402">
            <v>0</v>
          </cell>
          <cell r="W402">
            <v>78307.25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17283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625288.25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13962.5</v>
          </cell>
          <cell r="AS402">
            <v>0</v>
          </cell>
          <cell r="AT402">
            <v>0</v>
          </cell>
          <cell r="AU402">
            <v>15385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78684.36</v>
          </cell>
          <cell r="BB402">
            <v>0</v>
          </cell>
          <cell r="BC402">
            <v>99498.25</v>
          </cell>
          <cell r="BD402">
            <v>47014</v>
          </cell>
          <cell r="BE402">
            <v>0</v>
          </cell>
          <cell r="BF402">
            <v>0</v>
          </cell>
          <cell r="BG402">
            <v>3780.5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202772.49</v>
          </cell>
          <cell r="BS402">
            <v>0</v>
          </cell>
          <cell r="BT402">
            <v>0</v>
          </cell>
          <cell r="BU402">
            <v>33536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8953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22141</v>
          </cell>
          <cell r="CK402">
            <v>0</v>
          </cell>
          <cell r="CL402">
            <v>0</v>
          </cell>
        </row>
        <row r="403">
          <cell r="A403">
            <v>4301020104.8070002</v>
          </cell>
          <cell r="B403" t="str">
            <v xml:space="preserve">ส่วนต่างค่ารักษาที่สูงกว่าข้อตกลงในการจ่ายตาม DRG - เบิกจ่ายตรง (พนักงานส่วนท้องถิ่นรูปแบบพิเศษ)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-39245.56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-13874.28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-12894.4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>
            <v>4301020104.8079996</v>
          </cell>
          <cell r="B404" t="str">
            <v xml:space="preserve">ส่วนต่างค่ารักษาที่ต่ำกว่าข้อตกลงในการจ่ายตาม DRG - เบิกจ่ายตรง (พนักงานส่วนท้องถิ่นรูปแบบพิเศษ)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10741.73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1380.81</v>
          </cell>
          <cell r="U404">
            <v>0</v>
          </cell>
          <cell r="V404">
            <v>0</v>
          </cell>
          <cell r="W404">
            <v>16594.560000000001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1190.71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15231.55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974.18</v>
          </cell>
          <cell r="AR404">
            <v>0</v>
          </cell>
          <cell r="AS404">
            <v>0</v>
          </cell>
          <cell r="AT404">
            <v>87.46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236.17</v>
          </cell>
          <cell r="BH404">
            <v>20341.87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4301020105.2010002</v>
          </cell>
          <cell r="B405" t="str">
            <v>รายได้ค่ารักษา UC-OP  ใน CUP</v>
          </cell>
          <cell r="C405">
            <v>20506090</v>
          </cell>
          <cell r="D405">
            <v>5073930</v>
          </cell>
          <cell r="E405">
            <v>4792918</v>
          </cell>
          <cell r="F405">
            <v>4928611</v>
          </cell>
          <cell r="G405">
            <v>3496801</v>
          </cell>
          <cell r="H405">
            <v>4914787</v>
          </cell>
          <cell r="I405">
            <v>4459107.1100000003</v>
          </cell>
          <cell r="J405">
            <v>10625225</v>
          </cell>
          <cell r="K405">
            <v>7822853</v>
          </cell>
          <cell r="L405">
            <v>5554680</v>
          </cell>
          <cell r="M405">
            <v>11303199.310000001</v>
          </cell>
          <cell r="N405">
            <v>1901335.76</v>
          </cell>
          <cell r="O405">
            <v>13891832.449999999</v>
          </cell>
          <cell r="P405">
            <v>7339489.2000000002</v>
          </cell>
          <cell r="Q405">
            <v>5859857</v>
          </cell>
          <cell r="R405">
            <v>10004230</v>
          </cell>
          <cell r="S405">
            <v>4399916</v>
          </cell>
          <cell r="T405">
            <v>5020368.46</v>
          </cell>
          <cell r="U405">
            <v>5360863.16</v>
          </cell>
          <cell r="V405">
            <v>1563815</v>
          </cell>
          <cell r="W405">
            <v>17599844</v>
          </cell>
          <cell r="X405">
            <v>2980285</v>
          </cell>
          <cell r="Y405">
            <v>9440274</v>
          </cell>
          <cell r="Z405">
            <v>6380546</v>
          </cell>
          <cell r="AA405">
            <v>1683180.15</v>
          </cell>
          <cell r="AB405">
            <v>3411364</v>
          </cell>
          <cell r="AC405">
            <v>4849139</v>
          </cell>
          <cell r="AD405">
            <v>12645386</v>
          </cell>
          <cell r="AE405">
            <v>4645817</v>
          </cell>
          <cell r="AF405">
            <v>4892422</v>
          </cell>
          <cell r="AG405">
            <v>4615490</v>
          </cell>
          <cell r="AH405">
            <v>7346545</v>
          </cell>
          <cell r="AI405">
            <v>4354553</v>
          </cell>
          <cell r="AJ405">
            <v>2922948</v>
          </cell>
          <cell r="AK405">
            <v>30826210.75</v>
          </cell>
          <cell r="AL405">
            <v>4984619</v>
          </cell>
          <cell r="AM405">
            <v>3963162.59</v>
          </cell>
          <cell r="AN405">
            <v>9944133</v>
          </cell>
          <cell r="AO405">
            <v>5729892</v>
          </cell>
          <cell r="AP405">
            <v>5407171</v>
          </cell>
          <cell r="AQ405">
            <v>1389466</v>
          </cell>
          <cell r="AR405">
            <v>16938328.399999999</v>
          </cell>
          <cell r="AS405">
            <v>5335537</v>
          </cell>
          <cell r="AT405">
            <v>8577250</v>
          </cell>
          <cell r="AU405">
            <v>8676556</v>
          </cell>
          <cell r="AV405">
            <v>3077822</v>
          </cell>
          <cell r="AW405">
            <v>2868209</v>
          </cell>
          <cell r="AX405">
            <v>4307475.22</v>
          </cell>
          <cell r="AY405">
            <v>6305677.9500000002</v>
          </cell>
          <cell r="AZ405">
            <v>3799951</v>
          </cell>
          <cell r="BA405">
            <v>21600186.670000002</v>
          </cell>
          <cell r="BB405">
            <v>2589552</v>
          </cell>
          <cell r="BC405">
            <v>23585751.32</v>
          </cell>
          <cell r="BD405">
            <v>8497885</v>
          </cell>
          <cell r="BE405">
            <v>3204372.5</v>
          </cell>
          <cell r="BF405">
            <v>3218274.5</v>
          </cell>
          <cell r="BG405">
            <v>15922185.82</v>
          </cell>
          <cell r="BH405">
            <v>2725671.5</v>
          </cell>
          <cell r="BI405">
            <v>1171392</v>
          </cell>
          <cell r="BJ405">
            <v>3749467</v>
          </cell>
          <cell r="BK405">
            <v>2767361</v>
          </cell>
          <cell r="BL405">
            <v>16579450</v>
          </cell>
          <cell r="BM405">
            <v>8876579</v>
          </cell>
          <cell r="BN405">
            <v>6107096</v>
          </cell>
          <cell r="BO405">
            <v>10606762.5</v>
          </cell>
          <cell r="BP405">
            <v>8806477.5</v>
          </cell>
          <cell r="BQ405">
            <v>5839776</v>
          </cell>
          <cell r="BR405">
            <v>48016750</v>
          </cell>
          <cell r="BS405">
            <v>8567551</v>
          </cell>
          <cell r="BT405">
            <v>5741641</v>
          </cell>
          <cell r="BU405">
            <v>18729323</v>
          </cell>
          <cell r="BV405">
            <v>843694</v>
          </cell>
          <cell r="BW405">
            <v>0</v>
          </cell>
          <cell r="BX405">
            <v>16627342</v>
          </cell>
          <cell r="BY405">
            <v>4331274</v>
          </cell>
          <cell r="BZ405">
            <v>5516834</v>
          </cell>
          <cell r="CA405">
            <v>3692981</v>
          </cell>
          <cell r="CB405">
            <v>6805187</v>
          </cell>
          <cell r="CC405">
            <v>13606156</v>
          </cell>
          <cell r="CD405">
            <v>6845607</v>
          </cell>
          <cell r="CE405">
            <v>10164586</v>
          </cell>
          <cell r="CF405">
            <v>3016856</v>
          </cell>
          <cell r="CG405">
            <v>3762432</v>
          </cell>
          <cell r="CH405">
            <v>3667983</v>
          </cell>
          <cell r="CI405">
            <v>3662656</v>
          </cell>
          <cell r="CJ405">
            <v>18565547</v>
          </cell>
          <cell r="CK405">
            <v>3110237</v>
          </cell>
          <cell r="CL405">
            <v>3035540.33</v>
          </cell>
        </row>
        <row r="406">
          <cell r="A406">
            <v>4301020105.2019997</v>
          </cell>
          <cell r="B406" t="str">
            <v xml:space="preserve">รายได้ค่ารักษา UC-IP  </v>
          </cell>
          <cell r="C406">
            <v>46962576</v>
          </cell>
          <cell r="D406">
            <v>1015170</v>
          </cell>
          <cell r="E406">
            <v>1086508.5</v>
          </cell>
          <cell r="F406">
            <v>1619750.47</v>
          </cell>
          <cell r="G406">
            <v>1610706.99</v>
          </cell>
          <cell r="H406">
            <v>1589968.5</v>
          </cell>
          <cell r="I406">
            <v>1527503.5</v>
          </cell>
          <cell r="J406">
            <v>4784959.1500000004</v>
          </cell>
          <cell r="K406">
            <v>1787749</v>
          </cell>
          <cell r="L406">
            <v>1806449.41</v>
          </cell>
          <cell r="M406">
            <v>10030737.41</v>
          </cell>
          <cell r="N406">
            <v>418321.89</v>
          </cell>
          <cell r="O406">
            <v>33755216.25</v>
          </cell>
          <cell r="P406">
            <v>3784834.51</v>
          </cell>
          <cell r="Q406">
            <v>4696396</v>
          </cell>
          <cell r="R406">
            <v>12188767.800000001</v>
          </cell>
          <cell r="S406">
            <v>1801490</v>
          </cell>
          <cell r="T406">
            <v>3608274</v>
          </cell>
          <cell r="U406">
            <v>1860551</v>
          </cell>
          <cell r="V406">
            <v>1351676</v>
          </cell>
          <cell r="W406">
            <v>72261958.760000005</v>
          </cell>
          <cell r="X406">
            <v>1343631</v>
          </cell>
          <cell r="Y406">
            <v>2498630</v>
          </cell>
          <cell r="Z406">
            <v>2545959</v>
          </cell>
          <cell r="AA406">
            <v>774614.6</v>
          </cell>
          <cell r="AB406">
            <v>939350</v>
          </cell>
          <cell r="AC406">
            <v>2403115</v>
          </cell>
          <cell r="AD406">
            <v>6970709</v>
          </cell>
          <cell r="AE406">
            <v>2101886</v>
          </cell>
          <cell r="AF406">
            <v>1735313</v>
          </cell>
          <cell r="AG406">
            <v>2420685</v>
          </cell>
          <cell r="AH406">
            <v>3845278</v>
          </cell>
          <cell r="AI406">
            <v>2129358</v>
          </cell>
          <cell r="AJ406">
            <v>1319445</v>
          </cell>
          <cell r="AK406">
            <v>154904346</v>
          </cell>
          <cell r="AL406">
            <v>3440030</v>
          </cell>
          <cell r="AM406">
            <v>1466056</v>
          </cell>
          <cell r="AN406">
            <v>9131847</v>
          </cell>
          <cell r="AO406">
            <v>6039882</v>
          </cell>
          <cell r="AP406">
            <v>1372324</v>
          </cell>
          <cell r="AQ406">
            <v>443940</v>
          </cell>
          <cell r="AR406">
            <v>17867835.859999999</v>
          </cell>
          <cell r="AS406">
            <v>1806799</v>
          </cell>
          <cell r="AT406">
            <v>5661182</v>
          </cell>
          <cell r="AU406">
            <v>3897977.84</v>
          </cell>
          <cell r="AV406">
            <v>1605006</v>
          </cell>
          <cell r="AW406">
            <v>1512860</v>
          </cell>
          <cell r="AX406">
            <v>2036402.55</v>
          </cell>
          <cell r="AY406">
            <v>1481837</v>
          </cell>
          <cell r="AZ406">
            <v>1464945</v>
          </cell>
          <cell r="BA406">
            <v>23902486.25</v>
          </cell>
          <cell r="BB406">
            <v>1768740</v>
          </cell>
          <cell r="BC406">
            <v>51368385.539999999</v>
          </cell>
          <cell r="BD406">
            <v>8614886</v>
          </cell>
          <cell r="BE406">
            <v>1196959.75</v>
          </cell>
          <cell r="BF406">
            <v>1303426.3999999999</v>
          </cell>
          <cell r="BG406">
            <v>37998324.899999999</v>
          </cell>
          <cell r="BH406">
            <v>779046</v>
          </cell>
          <cell r="BI406">
            <v>1492917.96</v>
          </cell>
          <cell r="BJ406">
            <v>1379351</v>
          </cell>
          <cell r="BK406">
            <v>1529110</v>
          </cell>
          <cell r="BL406">
            <v>41898910.759999998</v>
          </cell>
          <cell r="BM406">
            <v>4981272.26</v>
          </cell>
          <cell r="BN406">
            <v>3174987.8</v>
          </cell>
          <cell r="BO406">
            <v>7238011</v>
          </cell>
          <cell r="BP406">
            <v>5880796.9699999997</v>
          </cell>
          <cell r="BQ406">
            <v>2815522</v>
          </cell>
          <cell r="BR406">
            <v>261793149</v>
          </cell>
          <cell r="BS406">
            <v>3441446.5</v>
          </cell>
          <cell r="BT406">
            <v>3857022</v>
          </cell>
          <cell r="BU406">
            <v>25032218</v>
          </cell>
          <cell r="BV406">
            <v>42081</v>
          </cell>
          <cell r="BW406">
            <v>2419639</v>
          </cell>
          <cell r="BX406">
            <v>8922035</v>
          </cell>
          <cell r="BY406">
            <v>1239832.1599999999</v>
          </cell>
          <cell r="BZ406">
            <v>1611365</v>
          </cell>
          <cell r="CA406">
            <v>2013855</v>
          </cell>
          <cell r="CB406">
            <v>6320380.5999999996</v>
          </cell>
          <cell r="CC406">
            <v>9028011</v>
          </cell>
          <cell r="CD406">
            <v>3679349</v>
          </cell>
          <cell r="CE406">
            <v>6261914</v>
          </cell>
          <cell r="CF406">
            <v>938078.98</v>
          </cell>
          <cell r="CG406">
            <v>1719833</v>
          </cell>
          <cell r="CH406">
            <v>1383070.78</v>
          </cell>
          <cell r="CI406">
            <v>3009054</v>
          </cell>
          <cell r="CJ406">
            <v>14762836.5</v>
          </cell>
          <cell r="CK406">
            <v>984079</v>
          </cell>
          <cell r="CL406">
            <v>1047759</v>
          </cell>
        </row>
        <row r="407">
          <cell r="A407">
            <v>4301020105.2030001</v>
          </cell>
          <cell r="B407" t="str">
            <v>รายได้ค่ารักษา UC-OP นอก CUP ในจังหวัด</v>
          </cell>
          <cell r="C407">
            <v>7692560</v>
          </cell>
          <cell r="D407">
            <v>153453</v>
          </cell>
          <cell r="E407">
            <v>55355</v>
          </cell>
          <cell r="F407">
            <v>93791</v>
          </cell>
          <cell r="G407">
            <v>85251</v>
          </cell>
          <cell r="H407">
            <v>51985</v>
          </cell>
          <cell r="I407">
            <v>136813.78</v>
          </cell>
          <cell r="J407">
            <v>844121</v>
          </cell>
          <cell r="K407">
            <v>59790</v>
          </cell>
          <cell r="L407">
            <v>121427</v>
          </cell>
          <cell r="M407">
            <v>210262.92</v>
          </cell>
          <cell r="N407">
            <v>49965</v>
          </cell>
          <cell r="O407">
            <v>5128631.5199999996</v>
          </cell>
          <cell r="P407">
            <v>58295.68</v>
          </cell>
          <cell r="Q407">
            <v>238325</v>
          </cell>
          <cell r="R407">
            <v>537222</v>
          </cell>
          <cell r="S407">
            <v>750309</v>
          </cell>
          <cell r="T407">
            <v>52897.5</v>
          </cell>
          <cell r="U407">
            <v>25978</v>
          </cell>
          <cell r="V407">
            <v>8225</v>
          </cell>
          <cell r="W407">
            <v>19135906</v>
          </cell>
          <cell r="X407">
            <v>4373</v>
          </cell>
          <cell r="Y407">
            <v>22601</v>
          </cell>
          <cell r="Z407">
            <v>24682</v>
          </cell>
          <cell r="AA407">
            <v>8334</v>
          </cell>
          <cell r="AB407">
            <v>23940</v>
          </cell>
          <cell r="AC407">
            <v>42122</v>
          </cell>
          <cell r="AD407">
            <v>124297</v>
          </cell>
          <cell r="AE407">
            <v>10180</v>
          </cell>
          <cell r="AF407">
            <v>22641</v>
          </cell>
          <cell r="AG407">
            <v>4022</v>
          </cell>
          <cell r="AH407">
            <v>406891</v>
          </cell>
          <cell r="AI407">
            <v>29152</v>
          </cell>
          <cell r="AJ407">
            <v>90841</v>
          </cell>
          <cell r="AK407">
            <v>34356336</v>
          </cell>
          <cell r="AL407">
            <v>37272</v>
          </cell>
          <cell r="AM407">
            <v>257853</v>
          </cell>
          <cell r="AN407">
            <v>391700</v>
          </cell>
          <cell r="AO407">
            <v>212134</v>
          </cell>
          <cell r="AP407">
            <v>29251</v>
          </cell>
          <cell r="AQ407">
            <v>7832</v>
          </cell>
          <cell r="AR407">
            <v>980394.25</v>
          </cell>
          <cell r="AS407">
            <v>40966</v>
          </cell>
          <cell r="AT407">
            <v>224671</v>
          </cell>
          <cell r="AU407">
            <v>68705</v>
          </cell>
          <cell r="AV407">
            <v>45073</v>
          </cell>
          <cell r="AW407">
            <v>47744</v>
          </cell>
          <cell r="AX407">
            <v>110228.25</v>
          </cell>
          <cell r="AY407">
            <v>65708</v>
          </cell>
          <cell r="AZ407">
            <v>25498</v>
          </cell>
          <cell r="BA407">
            <v>2643108.5699999998</v>
          </cell>
          <cell r="BB407">
            <v>168301</v>
          </cell>
          <cell r="BC407">
            <v>6246502.2199999997</v>
          </cell>
          <cell r="BD407">
            <v>1106145</v>
          </cell>
          <cell r="BE407">
            <v>87461.75</v>
          </cell>
          <cell r="BF407">
            <v>0</v>
          </cell>
          <cell r="BG407">
            <v>3218946</v>
          </cell>
          <cell r="BH407">
            <v>2610</v>
          </cell>
          <cell r="BI407">
            <v>18102</v>
          </cell>
          <cell r="BJ407">
            <v>133300</v>
          </cell>
          <cell r="BK407">
            <v>10571</v>
          </cell>
          <cell r="BL407">
            <v>7353771.5300000003</v>
          </cell>
          <cell r="BM407">
            <v>22551</v>
          </cell>
          <cell r="BN407">
            <v>3879</v>
          </cell>
          <cell r="BO407">
            <v>173548</v>
          </cell>
          <cell r="BP407">
            <v>8112</v>
          </cell>
          <cell r="BQ407">
            <v>0</v>
          </cell>
          <cell r="BR407">
            <v>33096934</v>
          </cell>
          <cell r="BS407">
            <v>19899</v>
          </cell>
          <cell r="BT407">
            <v>24963</v>
          </cell>
          <cell r="BU407">
            <v>1993590</v>
          </cell>
          <cell r="BV407">
            <v>187504</v>
          </cell>
          <cell r="BW407">
            <v>22411</v>
          </cell>
          <cell r="BX407">
            <v>560876</v>
          </cell>
          <cell r="BY407">
            <v>8471</v>
          </cell>
          <cell r="BZ407">
            <v>3892</v>
          </cell>
          <cell r="CA407">
            <v>3018</v>
          </cell>
          <cell r="CB407">
            <v>9423</v>
          </cell>
          <cell r="CC407">
            <v>116154</v>
          </cell>
          <cell r="CD407">
            <v>180172</v>
          </cell>
          <cell r="CE407">
            <v>205166</v>
          </cell>
          <cell r="CF407">
            <v>0</v>
          </cell>
          <cell r="CG407">
            <v>4599</v>
          </cell>
          <cell r="CH407">
            <v>6216</v>
          </cell>
          <cell r="CI407">
            <v>165822</v>
          </cell>
          <cell r="CJ407">
            <v>52240</v>
          </cell>
          <cell r="CK407">
            <v>11032</v>
          </cell>
          <cell r="CL407">
            <v>26972</v>
          </cell>
        </row>
        <row r="408">
          <cell r="A408">
            <v>4301020105.2049999</v>
          </cell>
          <cell r="B408" t="str">
            <v>รายได้ค่ารักษา UC-OP  นอก CUP ต่างจังหวัด</v>
          </cell>
          <cell r="C408">
            <v>5498</v>
          </cell>
          <cell r="D408">
            <v>0</v>
          </cell>
          <cell r="E408">
            <v>33059</v>
          </cell>
          <cell r="F408">
            <v>0</v>
          </cell>
          <cell r="G408">
            <v>33319</v>
          </cell>
          <cell r="H408">
            <v>0</v>
          </cell>
          <cell r="I408">
            <v>180704.17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1711.06</v>
          </cell>
          <cell r="O408">
            <v>0</v>
          </cell>
          <cell r="P408">
            <v>0</v>
          </cell>
          <cell r="Q408">
            <v>163350</v>
          </cell>
          <cell r="R408">
            <v>37855.93</v>
          </cell>
          <cell r="S408">
            <v>248950</v>
          </cell>
          <cell r="T408">
            <v>14695</v>
          </cell>
          <cell r="U408">
            <v>16398.5</v>
          </cell>
          <cell r="V408">
            <v>0</v>
          </cell>
          <cell r="W408">
            <v>118347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90554</v>
          </cell>
          <cell r="AH408">
            <v>15822</v>
          </cell>
          <cell r="AI408">
            <v>0</v>
          </cell>
          <cell r="AJ408">
            <v>0</v>
          </cell>
          <cell r="AK408">
            <v>11878407.199999999</v>
          </cell>
          <cell r="AL408">
            <v>0</v>
          </cell>
          <cell r="AM408">
            <v>0</v>
          </cell>
          <cell r="AN408">
            <v>10949</v>
          </cell>
          <cell r="AO408">
            <v>0</v>
          </cell>
          <cell r="AP408">
            <v>0</v>
          </cell>
          <cell r="AQ408">
            <v>0</v>
          </cell>
          <cell r="AR408">
            <v>281469.44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41112</v>
          </cell>
          <cell r="AX408">
            <v>8480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1138717.98</v>
          </cell>
          <cell r="BD408">
            <v>2930</v>
          </cell>
          <cell r="BE408">
            <v>0</v>
          </cell>
          <cell r="BF408">
            <v>1240</v>
          </cell>
          <cell r="BG408">
            <v>501772.5</v>
          </cell>
          <cell r="BH408">
            <v>0</v>
          </cell>
          <cell r="BI408">
            <v>0</v>
          </cell>
          <cell r="BJ408">
            <v>34721</v>
          </cell>
          <cell r="BK408">
            <v>0</v>
          </cell>
          <cell r="BL408">
            <v>54517.8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12062468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3374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602</v>
          </cell>
          <cell r="CI408">
            <v>0</v>
          </cell>
          <cell r="CJ408">
            <v>8077</v>
          </cell>
          <cell r="CK408">
            <v>0</v>
          </cell>
          <cell r="CL408">
            <v>0</v>
          </cell>
        </row>
        <row r="409">
          <cell r="A409">
            <v>4301020105.2069998</v>
          </cell>
          <cell r="B409" t="str">
            <v>รายได้ค่ารักษาUC-OP นอกสังกัด สป.</v>
          </cell>
          <cell r="C409">
            <v>19831</v>
          </cell>
          <cell r="D409">
            <v>0</v>
          </cell>
          <cell r="E409">
            <v>1105</v>
          </cell>
          <cell r="F409">
            <v>0</v>
          </cell>
          <cell r="G409">
            <v>0</v>
          </cell>
          <cell r="H409">
            <v>0</v>
          </cell>
          <cell r="I409">
            <v>5698.77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300</v>
          </cell>
          <cell r="V409">
            <v>0</v>
          </cell>
          <cell r="W409">
            <v>12250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199176</v>
          </cell>
          <cell r="AL409">
            <v>0</v>
          </cell>
          <cell r="AM409">
            <v>803</v>
          </cell>
          <cell r="AN409">
            <v>100</v>
          </cell>
          <cell r="AO409">
            <v>2902</v>
          </cell>
          <cell r="AP409">
            <v>1968</v>
          </cell>
          <cell r="AQ409">
            <v>440</v>
          </cell>
          <cell r="AR409">
            <v>677</v>
          </cell>
          <cell r="AS409">
            <v>1288</v>
          </cell>
          <cell r="AT409">
            <v>2233</v>
          </cell>
          <cell r="AU409">
            <v>1009</v>
          </cell>
          <cell r="AV409">
            <v>473</v>
          </cell>
          <cell r="AW409">
            <v>518</v>
          </cell>
          <cell r="AX409">
            <v>0</v>
          </cell>
          <cell r="AY409">
            <v>0</v>
          </cell>
          <cell r="AZ409">
            <v>220</v>
          </cell>
          <cell r="BA409">
            <v>0</v>
          </cell>
          <cell r="BB409">
            <v>325</v>
          </cell>
          <cell r="BC409">
            <v>275552.5</v>
          </cell>
          <cell r="BD409">
            <v>57245</v>
          </cell>
          <cell r="BE409">
            <v>0</v>
          </cell>
          <cell r="BF409">
            <v>0</v>
          </cell>
          <cell r="BG409">
            <v>6679.5</v>
          </cell>
          <cell r="BH409">
            <v>0</v>
          </cell>
          <cell r="BI409">
            <v>0</v>
          </cell>
          <cell r="BJ409">
            <v>128922</v>
          </cell>
          <cell r="BK409">
            <v>6020</v>
          </cell>
          <cell r="BL409">
            <v>44062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3551505</v>
          </cell>
          <cell r="BS409">
            <v>100</v>
          </cell>
          <cell r="BT409">
            <v>0</v>
          </cell>
          <cell r="BU409">
            <v>30</v>
          </cell>
          <cell r="BV409">
            <v>0</v>
          </cell>
          <cell r="BW409">
            <v>0</v>
          </cell>
          <cell r="BX409">
            <v>1622</v>
          </cell>
          <cell r="BY409">
            <v>0</v>
          </cell>
          <cell r="BZ409">
            <v>0</v>
          </cell>
          <cell r="CA409">
            <v>0</v>
          </cell>
          <cell r="CB409">
            <v>284</v>
          </cell>
          <cell r="CC409">
            <v>10870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3801</v>
          </cell>
          <cell r="CK409">
            <v>0</v>
          </cell>
          <cell r="CL409">
            <v>0</v>
          </cell>
        </row>
        <row r="410">
          <cell r="A410">
            <v>4301020105.2110004</v>
          </cell>
          <cell r="B410" t="str">
            <v>รายได้กองทุน UC (งบลงทุน)</v>
          </cell>
          <cell r="C410">
            <v>9230000</v>
          </cell>
          <cell r="D410">
            <v>2891708.89</v>
          </cell>
          <cell r="E410">
            <v>1782443.03</v>
          </cell>
          <cell r="F410">
            <v>0</v>
          </cell>
          <cell r="G410">
            <v>1696356.23</v>
          </cell>
          <cell r="H410">
            <v>1996762.39</v>
          </cell>
          <cell r="I410">
            <v>1556335.75</v>
          </cell>
          <cell r="J410">
            <v>4136696.24</v>
          </cell>
          <cell r="K410">
            <v>2302969.89</v>
          </cell>
          <cell r="L410">
            <v>4687187.82</v>
          </cell>
          <cell r="M410">
            <v>3419461.83</v>
          </cell>
          <cell r="N410">
            <v>0</v>
          </cell>
          <cell r="O410">
            <v>5904843</v>
          </cell>
          <cell r="P410">
            <v>2102104.15</v>
          </cell>
          <cell r="Q410">
            <v>0</v>
          </cell>
          <cell r="R410">
            <v>3246571.84</v>
          </cell>
          <cell r="S410">
            <v>2070807.44</v>
          </cell>
          <cell r="T410">
            <v>2515212.08</v>
          </cell>
          <cell r="U410">
            <v>1364082.2</v>
          </cell>
          <cell r="V410">
            <v>1016447.51</v>
          </cell>
          <cell r="W410">
            <v>18153631.25</v>
          </cell>
          <cell r="X410">
            <v>1394667.18</v>
          </cell>
          <cell r="Y410">
            <v>2037535.53</v>
          </cell>
          <cell r="Z410">
            <v>2315323.23</v>
          </cell>
          <cell r="AA410">
            <v>593545.68000000005</v>
          </cell>
          <cell r="AB410">
            <v>1030158.99</v>
          </cell>
          <cell r="AC410">
            <v>1579848.86</v>
          </cell>
          <cell r="AD410">
            <v>4246823.84</v>
          </cell>
          <cell r="AE410">
            <v>0</v>
          </cell>
          <cell r="AF410">
            <v>1119141.95</v>
          </cell>
          <cell r="AG410">
            <v>1527660.17</v>
          </cell>
          <cell r="AH410">
            <v>2014355.47</v>
          </cell>
          <cell r="AI410">
            <v>1952398.21</v>
          </cell>
          <cell r="AJ410">
            <v>946398.05</v>
          </cell>
          <cell r="AK410">
            <v>22406000</v>
          </cell>
          <cell r="AL410">
            <v>4158672.73</v>
          </cell>
          <cell r="AM410">
            <v>2358544.2799999998</v>
          </cell>
          <cell r="AN410">
            <v>0</v>
          </cell>
          <cell r="AO410">
            <v>4131876.52</v>
          </cell>
          <cell r="AP410">
            <v>3295639.55</v>
          </cell>
          <cell r="AQ410">
            <v>3151553.38</v>
          </cell>
          <cell r="AR410">
            <v>8870518.6500000004</v>
          </cell>
          <cell r="AS410">
            <v>4555187.45</v>
          </cell>
          <cell r="AT410">
            <v>5172828.59</v>
          </cell>
          <cell r="AU410">
            <v>4471000.04</v>
          </cell>
          <cell r="AV410">
            <v>1502450.37</v>
          </cell>
          <cell r="AW410">
            <v>2385420</v>
          </cell>
          <cell r="AX410">
            <v>1212493.6000000001</v>
          </cell>
          <cell r="AY410">
            <v>1359766.44</v>
          </cell>
          <cell r="AZ410">
            <v>1865398.02</v>
          </cell>
          <cell r="BA410">
            <v>0</v>
          </cell>
          <cell r="BB410">
            <v>776000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10386298.41</v>
          </cell>
          <cell r="BM410">
            <v>2413064.86</v>
          </cell>
          <cell r="BN410">
            <v>1856034.93</v>
          </cell>
          <cell r="BO410">
            <v>3664469.8</v>
          </cell>
          <cell r="BP410">
            <v>3258280.48</v>
          </cell>
          <cell r="BQ410">
            <v>1731722.69</v>
          </cell>
          <cell r="BR410">
            <v>44722572.039999999</v>
          </cell>
          <cell r="BS410">
            <v>1939110</v>
          </cell>
          <cell r="BT410">
            <v>1615205.51</v>
          </cell>
          <cell r="BU410">
            <v>5929393</v>
          </cell>
          <cell r="BV410">
            <v>158754.82999999999</v>
          </cell>
          <cell r="BW410">
            <v>1786090.68</v>
          </cell>
          <cell r="BX410">
            <v>4276673.7300000004</v>
          </cell>
          <cell r="BY410">
            <v>805326.79</v>
          </cell>
          <cell r="BZ410">
            <v>929095.5</v>
          </cell>
          <cell r="CA410">
            <v>1167100</v>
          </cell>
          <cell r="CB410">
            <v>1380000</v>
          </cell>
          <cell r="CC410">
            <v>3061500</v>
          </cell>
          <cell r="CD410">
            <v>2102746.73</v>
          </cell>
          <cell r="CE410">
            <v>0</v>
          </cell>
          <cell r="CF410">
            <v>763000</v>
          </cell>
          <cell r="CG410">
            <v>787753.38</v>
          </cell>
          <cell r="CH410">
            <v>955921.18</v>
          </cell>
          <cell r="CI410">
            <v>1342611.97</v>
          </cell>
          <cell r="CJ410">
            <v>6895702.9000000004</v>
          </cell>
          <cell r="CK410">
            <v>1027813.2</v>
          </cell>
          <cell r="CL410">
            <v>583280</v>
          </cell>
        </row>
        <row r="411">
          <cell r="A411">
            <v>4301020105.2139997</v>
          </cell>
          <cell r="B411" t="str">
            <v>รายได้กองทุน UC-OP แบบเหมาจ่ายต่อผู้มีสิทธิ</v>
          </cell>
          <cell r="C411">
            <v>11159428.66</v>
          </cell>
          <cell r="D411">
            <v>2441597.9</v>
          </cell>
          <cell r="E411">
            <v>26266370.469999999</v>
          </cell>
          <cell r="F411">
            <v>7164242.8600000003</v>
          </cell>
          <cell r="G411">
            <v>13099202.59</v>
          </cell>
          <cell r="H411">
            <v>0</v>
          </cell>
          <cell r="I411">
            <v>11837807.57</v>
          </cell>
          <cell r="J411">
            <v>0</v>
          </cell>
          <cell r="K411">
            <v>16733779.949999999</v>
          </cell>
          <cell r="L411">
            <v>4495464.8899999997</v>
          </cell>
          <cell r="M411">
            <v>0</v>
          </cell>
          <cell r="N411">
            <v>8794960.9499999993</v>
          </cell>
          <cell r="O411">
            <v>24331434.07</v>
          </cell>
          <cell r="P411">
            <v>18277559.649999999</v>
          </cell>
          <cell r="Q411">
            <v>33463037.98</v>
          </cell>
          <cell r="R411">
            <v>5193376.0199999996</v>
          </cell>
          <cell r="S411">
            <v>22196766.010000002</v>
          </cell>
          <cell r="T411">
            <v>16082492.68</v>
          </cell>
          <cell r="U411">
            <v>16168554.1</v>
          </cell>
          <cell r="V411">
            <v>7342853.3799999999</v>
          </cell>
          <cell r="W411">
            <v>7543514.2400000002</v>
          </cell>
          <cell r="X411">
            <v>2886319.51</v>
          </cell>
          <cell r="Y411">
            <v>0</v>
          </cell>
          <cell r="Z411">
            <v>13989963.619999999</v>
          </cell>
          <cell r="AA411">
            <v>12035907.199999999</v>
          </cell>
          <cell r="AB411">
            <v>12166735.039999999</v>
          </cell>
          <cell r="AC411">
            <v>14253863.279999999</v>
          </cell>
          <cell r="AD411">
            <v>36059740.359999999</v>
          </cell>
          <cell r="AE411">
            <v>14545722.949999999</v>
          </cell>
          <cell r="AF411">
            <v>115918</v>
          </cell>
          <cell r="AG411">
            <v>16671505.470000001</v>
          </cell>
          <cell r="AH411">
            <v>21880833.609999999</v>
          </cell>
          <cell r="AI411">
            <v>14089179.42</v>
          </cell>
          <cell r="AJ411">
            <v>12212704.800000001</v>
          </cell>
          <cell r="AK411">
            <v>45669964.039999999</v>
          </cell>
          <cell r="AL411">
            <v>16774077.66</v>
          </cell>
          <cell r="AM411">
            <v>11823923.890000001</v>
          </cell>
          <cell r="AN411">
            <v>26496307.280000001</v>
          </cell>
          <cell r="AO411">
            <v>24608898.699999999</v>
          </cell>
          <cell r="AP411">
            <v>18439615.489999998</v>
          </cell>
          <cell r="AQ411">
            <v>10057160.18</v>
          </cell>
          <cell r="AR411">
            <v>4408460.18</v>
          </cell>
          <cell r="AS411">
            <v>15552027.41</v>
          </cell>
          <cell r="AT411">
            <v>19253864.84</v>
          </cell>
          <cell r="AU411">
            <v>24430378.77</v>
          </cell>
          <cell r="AV411">
            <v>15120933.65</v>
          </cell>
          <cell r="AW411">
            <v>6022511.3799999999</v>
          </cell>
          <cell r="AX411">
            <v>17282820.129999999</v>
          </cell>
          <cell r="AY411">
            <v>12959223.689999999</v>
          </cell>
          <cell r="AZ411">
            <v>13461064.83</v>
          </cell>
          <cell r="BA411">
            <v>55280764.979999997</v>
          </cell>
          <cell r="BB411">
            <v>15976834.539999999</v>
          </cell>
          <cell r="BC411">
            <v>55397313.159999996</v>
          </cell>
          <cell r="BD411">
            <v>21299101.34</v>
          </cell>
          <cell r="BE411">
            <v>23955666.469999999</v>
          </cell>
          <cell r="BF411">
            <v>14280097.73</v>
          </cell>
          <cell r="BG411">
            <v>25670550.719999999</v>
          </cell>
          <cell r="BH411">
            <v>12809437.09</v>
          </cell>
          <cell r="BI411">
            <v>6564131.7000000002</v>
          </cell>
          <cell r="BJ411">
            <v>20962100.960000001</v>
          </cell>
          <cell r="BK411">
            <v>16003871.390000001</v>
          </cell>
          <cell r="BL411">
            <v>40800591.18</v>
          </cell>
          <cell r="BM411">
            <v>32256954.629999999</v>
          </cell>
          <cell r="BN411">
            <v>23132044.16</v>
          </cell>
          <cell r="BO411">
            <v>5175813.6900000004</v>
          </cell>
          <cell r="BP411">
            <v>23487366.699999999</v>
          </cell>
          <cell r="BQ411">
            <v>14041574.42</v>
          </cell>
          <cell r="BR411">
            <v>30261924.609999999</v>
          </cell>
          <cell r="BS411">
            <v>26267441.129999999</v>
          </cell>
          <cell r="BT411">
            <v>25766608.170000002</v>
          </cell>
          <cell r="BU411">
            <v>29305368.329999998</v>
          </cell>
          <cell r="BV411">
            <v>7521466.1299999999</v>
          </cell>
          <cell r="BW411">
            <v>11917754.050000001</v>
          </cell>
          <cell r="BX411">
            <v>26898668.68</v>
          </cell>
          <cell r="BY411">
            <v>13438422.130000001</v>
          </cell>
          <cell r="BZ411">
            <v>17257542.100000001</v>
          </cell>
          <cell r="CA411">
            <v>23647158.390000001</v>
          </cell>
          <cell r="CB411">
            <v>20905708.199999999</v>
          </cell>
          <cell r="CC411">
            <v>33381820.449999999</v>
          </cell>
          <cell r="CD411">
            <v>21616402.559999999</v>
          </cell>
          <cell r="CE411">
            <v>0</v>
          </cell>
          <cell r="CF411">
            <v>9716684.1699999999</v>
          </cell>
          <cell r="CG411">
            <v>9143018.1400000006</v>
          </cell>
          <cell r="CH411">
            <v>11930978.17</v>
          </cell>
          <cell r="CI411">
            <v>9225874.2400000002</v>
          </cell>
          <cell r="CJ411">
            <v>22903980.050000001</v>
          </cell>
          <cell r="CK411">
            <v>10599565.130000001</v>
          </cell>
          <cell r="CL411">
            <v>8220090.9900000002</v>
          </cell>
        </row>
        <row r="412">
          <cell r="A412">
            <v>4301020105.2150002</v>
          </cell>
          <cell r="B412" t="str">
            <v xml:space="preserve">รายได้กองทุน UC-OP ตามเกณฑ์คุณภาพผลงานบริการ
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1774316.75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26445124.190000001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4301020105.217</v>
          </cell>
          <cell r="B413" t="str">
            <v>รายได้กองทุน UC-P&amp;P แบบเหมาจ่ายต่อผู้มีสิทธิ</v>
          </cell>
          <cell r="C413">
            <v>4035494.69</v>
          </cell>
          <cell r="D413">
            <v>3262107.01</v>
          </cell>
          <cell r="E413">
            <v>7014829.6500000004</v>
          </cell>
          <cell r="F413">
            <v>1682484.22</v>
          </cell>
          <cell r="G413">
            <v>3166286.26</v>
          </cell>
          <cell r="H413">
            <v>2290176.75</v>
          </cell>
          <cell r="I413">
            <v>3659042.66</v>
          </cell>
          <cell r="J413">
            <v>3872940.84</v>
          </cell>
          <cell r="K413">
            <v>10970770.83</v>
          </cell>
          <cell r="L413">
            <v>1636257.04</v>
          </cell>
          <cell r="M413">
            <v>3004295.65</v>
          </cell>
          <cell r="N413">
            <v>2687585.53</v>
          </cell>
          <cell r="O413">
            <v>7792162.6299999999</v>
          </cell>
          <cell r="P413">
            <v>5774025.5999999996</v>
          </cell>
          <cell r="Q413">
            <v>2772512.9</v>
          </cell>
          <cell r="R413">
            <v>2418730.9900000002</v>
          </cell>
          <cell r="S413">
            <v>5215534.5599999996</v>
          </cell>
          <cell r="T413">
            <v>4815270.9800000004</v>
          </cell>
          <cell r="U413">
            <v>5104993.43</v>
          </cell>
          <cell r="V413">
            <v>2530157.77</v>
          </cell>
          <cell r="W413">
            <v>13555659.4</v>
          </cell>
          <cell r="X413">
            <v>2127576.08</v>
          </cell>
          <cell r="Y413">
            <v>3069780.79</v>
          </cell>
          <cell r="Z413">
            <v>4835703.95</v>
          </cell>
          <cell r="AA413">
            <v>3024230.98</v>
          </cell>
          <cell r="AB413">
            <v>3808859.56</v>
          </cell>
          <cell r="AC413">
            <v>2815508.46</v>
          </cell>
          <cell r="AD413">
            <v>12714622.390000001</v>
          </cell>
          <cell r="AE413">
            <v>3984624.85</v>
          </cell>
          <cell r="AF413">
            <v>2057352.06</v>
          </cell>
          <cell r="AG413">
            <v>2920199.81</v>
          </cell>
          <cell r="AH413">
            <v>6673988.6100000003</v>
          </cell>
          <cell r="AI413">
            <v>4789931.1500000004</v>
          </cell>
          <cell r="AJ413">
            <v>2964476.91</v>
          </cell>
          <cell r="AK413">
            <v>14705344.779999999</v>
          </cell>
          <cell r="AL413">
            <v>5107152.0599999996</v>
          </cell>
          <cell r="AM413">
            <v>4811470.42</v>
          </cell>
          <cell r="AN413">
            <v>8749541.6400000006</v>
          </cell>
          <cell r="AO413">
            <v>6616452.3300000001</v>
          </cell>
          <cell r="AP413">
            <v>6605391.8799999999</v>
          </cell>
          <cell r="AQ413">
            <v>2725261.87</v>
          </cell>
          <cell r="AR413">
            <v>3924898.39</v>
          </cell>
          <cell r="AS413">
            <v>4863779.4800000004</v>
          </cell>
          <cell r="AT413">
            <v>7137566.1900000004</v>
          </cell>
          <cell r="AU413">
            <v>6470952.3399999999</v>
          </cell>
          <cell r="AV413">
            <v>4213092.62</v>
          </cell>
          <cell r="AW413">
            <v>2529536.56</v>
          </cell>
          <cell r="AX413">
            <v>5231356.75</v>
          </cell>
          <cell r="AY413">
            <v>5165735.5599999996</v>
          </cell>
          <cell r="AZ413">
            <v>4159779.57</v>
          </cell>
          <cell r="BA413">
            <v>15052740.09</v>
          </cell>
          <cell r="BB413">
            <v>4827624.6900000004</v>
          </cell>
          <cell r="BC413">
            <v>17403410.989999998</v>
          </cell>
          <cell r="BD413">
            <v>3131220.58</v>
          </cell>
          <cell r="BE413">
            <v>4499428.25</v>
          </cell>
          <cell r="BF413">
            <v>4062969.52</v>
          </cell>
          <cell r="BG413">
            <v>7037700.1799999997</v>
          </cell>
          <cell r="BH413">
            <v>2041003.74</v>
          </cell>
          <cell r="BI413">
            <v>1291704.08</v>
          </cell>
          <cell r="BJ413">
            <v>10023657.689999999</v>
          </cell>
          <cell r="BK413">
            <v>3069810.86</v>
          </cell>
          <cell r="BL413">
            <v>12023471.42</v>
          </cell>
          <cell r="BM413">
            <v>7250348.2599999998</v>
          </cell>
          <cell r="BN413">
            <v>4981099.93</v>
          </cell>
          <cell r="BO413">
            <v>7881517</v>
          </cell>
          <cell r="BP413">
            <v>4344943.42</v>
          </cell>
          <cell r="BQ413">
            <v>3584856.47</v>
          </cell>
          <cell r="BR413">
            <v>13935994.210000001</v>
          </cell>
          <cell r="BS413">
            <v>5070159.0999999996</v>
          </cell>
          <cell r="BT413">
            <v>4196275.51</v>
          </cell>
          <cell r="BU413">
            <v>9358835.0899999999</v>
          </cell>
          <cell r="BV413">
            <v>1227521.8</v>
          </cell>
          <cell r="BW413">
            <v>1876843.99</v>
          </cell>
          <cell r="BX413">
            <v>7684502.04</v>
          </cell>
          <cell r="BY413">
            <v>3257150.4</v>
          </cell>
          <cell r="BZ413">
            <v>4883453.6900000004</v>
          </cell>
          <cell r="CA413">
            <v>2808435.27</v>
          </cell>
          <cell r="CB413">
            <v>6358557.54</v>
          </cell>
          <cell r="CC413">
            <v>7606064.5199999996</v>
          </cell>
          <cell r="CD413">
            <v>3776719.28</v>
          </cell>
          <cell r="CE413">
            <v>0</v>
          </cell>
          <cell r="CF413">
            <v>2679335.41</v>
          </cell>
          <cell r="CG413">
            <v>2327432.36</v>
          </cell>
          <cell r="CH413">
            <v>1654357.86</v>
          </cell>
          <cell r="CI413">
            <v>2399243.16</v>
          </cell>
          <cell r="CJ413">
            <v>6034665.2400000002</v>
          </cell>
          <cell r="CK413">
            <v>1084590.31</v>
          </cell>
          <cell r="CL413">
            <v>1467062.12</v>
          </cell>
        </row>
        <row r="414">
          <cell r="A414">
            <v>4301020105.2220001</v>
          </cell>
          <cell r="B414" t="str">
            <v>รายได้กองทุน UC เฉพาะโรคอื่น</v>
          </cell>
          <cell r="C414">
            <v>540731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450900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6566</v>
          </cell>
          <cell r="R414">
            <v>187984</v>
          </cell>
          <cell r="S414">
            <v>81327.100000000006</v>
          </cell>
          <cell r="T414">
            <v>0</v>
          </cell>
          <cell r="U414">
            <v>3790</v>
          </cell>
          <cell r="V414">
            <v>0</v>
          </cell>
          <cell r="W414">
            <v>0</v>
          </cell>
          <cell r="X414">
            <v>0</v>
          </cell>
          <cell r="Y414">
            <v>10102</v>
          </cell>
          <cell r="Z414">
            <v>0</v>
          </cell>
          <cell r="AA414">
            <v>39801</v>
          </cell>
          <cell r="AB414">
            <v>0</v>
          </cell>
          <cell r="AC414">
            <v>9472</v>
          </cell>
          <cell r="AD414">
            <v>259316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126361</v>
          </cell>
          <cell r="AK414">
            <v>7700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13000</v>
          </cell>
          <cell r="AQ414">
            <v>900</v>
          </cell>
          <cell r="AR414">
            <v>0</v>
          </cell>
          <cell r="AS414">
            <v>0</v>
          </cell>
          <cell r="AT414">
            <v>268690</v>
          </cell>
          <cell r="AU414">
            <v>28000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31677</v>
          </cell>
          <cell r="BB414">
            <v>0</v>
          </cell>
          <cell r="BC414">
            <v>3373082</v>
          </cell>
          <cell r="BD414">
            <v>62836</v>
          </cell>
          <cell r="BE414">
            <v>0</v>
          </cell>
          <cell r="BF414">
            <v>4200</v>
          </cell>
          <cell r="BG414">
            <v>0</v>
          </cell>
          <cell r="BH414">
            <v>1687</v>
          </cell>
          <cell r="BI414">
            <v>14000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108000</v>
          </cell>
          <cell r="BU414">
            <v>0</v>
          </cell>
          <cell r="BV414">
            <v>563.82000000000005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32633</v>
          </cell>
          <cell r="CC414">
            <v>4000</v>
          </cell>
          <cell r="CD414">
            <v>0</v>
          </cell>
          <cell r="CE414">
            <v>0</v>
          </cell>
          <cell r="CF414">
            <v>0</v>
          </cell>
          <cell r="CG414">
            <v>7627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>
            <v>4301020105.2229996</v>
          </cell>
          <cell r="B415" t="str">
            <v>รายได้กองทุน UC-P&amp;P อื่น</v>
          </cell>
          <cell r="C415">
            <v>31260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170945.38</v>
          </cell>
          <cell r="I415">
            <v>0</v>
          </cell>
          <cell r="J415">
            <v>7500</v>
          </cell>
          <cell r="K415">
            <v>0</v>
          </cell>
          <cell r="L415">
            <v>15000</v>
          </cell>
          <cell r="M415">
            <v>120686.88</v>
          </cell>
          <cell r="N415">
            <v>90330.75</v>
          </cell>
          <cell r="O415">
            <v>182956.62</v>
          </cell>
          <cell r="P415">
            <v>606218.49</v>
          </cell>
          <cell r="Q415">
            <v>397607.53</v>
          </cell>
          <cell r="R415">
            <v>55039.5</v>
          </cell>
          <cell r="S415">
            <v>405410.97</v>
          </cell>
          <cell r="T415">
            <v>45397.36</v>
          </cell>
          <cell r="U415">
            <v>59018.2</v>
          </cell>
          <cell r="V415">
            <v>227040.83</v>
          </cell>
          <cell r="W415">
            <v>2400390</v>
          </cell>
          <cell r="X415">
            <v>0</v>
          </cell>
          <cell r="Y415">
            <v>35581.18</v>
          </cell>
          <cell r="Z415">
            <v>0</v>
          </cell>
          <cell r="AA415">
            <v>61610.3</v>
          </cell>
          <cell r="AB415">
            <v>58858.73</v>
          </cell>
          <cell r="AC415">
            <v>76222</v>
          </cell>
          <cell r="AD415">
            <v>27500</v>
          </cell>
          <cell r="AE415">
            <v>16000</v>
          </cell>
          <cell r="AF415">
            <v>0</v>
          </cell>
          <cell r="AG415">
            <v>0</v>
          </cell>
          <cell r="AH415">
            <v>264365.51</v>
          </cell>
          <cell r="AI415">
            <v>0</v>
          </cell>
          <cell r="AJ415">
            <v>0</v>
          </cell>
          <cell r="AK415">
            <v>4539555.8899999997</v>
          </cell>
          <cell r="AL415">
            <v>208568.87</v>
          </cell>
          <cell r="AM415">
            <v>0</v>
          </cell>
          <cell r="AN415">
            <v>46000</v>
          </cell>
          <cell r="AO415">
            <v>5000</v>
          </cell>
          <cell r="AP415">
            <v>0</v>
          </cell>
          <cell r="AQ415">
            <v>0</v>
          </cell>
          <cell r="AR415">
            <v>136000</v>
          </cell>
          <cell r="AS415">
            <v>0</v>
          </cell>
          <cell r="AT415">
            <v>129881.3</v>
          </cell>
          <cell r="AU415">
            <v>139642.45000000001</v>
          </cell>
          <cell r="AV415">
            <v>7500</v>
          </cell>
          <cell r="AW415">
            <v>242221.57</v>
          </cell>
          <cell r="AX415">
            <v>2500</v>
          </cell>
          <cell r="AY415">
            <v>455399.1</v>
          </cell>
          <cell r="AZ415">
            <v>0</v>
          </cell>
          <cell r="BA415">
            <v>0</v>
          </cell>
          <cell r="BB415">
            <v>73699.42</v>
          </cell>
          <cell r="BC415">
            <v>380433.4</v>
          </cell>
          <cell r="BD415">
            <v>170000</v>
          </cell>
          <cell r="BE415">
            <v>87813.84</v>
          </cell>
          <cell r="BF415">
            <v>5000</v>
          </cell>
          <cell r="BG415">
            <v>1670817.24</v>
          </cell>
          <cell r="BH415">
            <v>0</v>
          </cell>
          <cell r="BI415">
            <v>0</v>
          </cell>
          <cell r="BJ415">
            <v>0</v>
          </cell>
          <cell r="BK415">
            <v>113888.71</v>
          </cell>
          <cell r="BL415">
            <v>81254</v>
          </cell>
          <cell r="BM415">
            <v>0</v>
          </cell>
          <cell r="BN415">
            <v>182709.2</v>
          </cell>
          <cell r="BO415">
            <v>72000</v>
          </cell>
          <cell r="BP415">
            <v>185305.82</v>
          </cell>
          <cell r="BQ415">
            <v>0</v>
          </cell>
          <cell r="BR415">
            <v>2204196.34</v>
          </cell>
          <cell r="BS415">
            <v>123493.13</v>
          </cell>
          <cell r="BT415">
            <v>17500</v>
          </cell>
          <cell r="BU415">
            <v>237602.37</v>
          </cell>
          <cell r="BV415">
            <v>0</v>
          </cell>
          <cell r="BW415">
            <v>7500</v>
          </cell>
          <cell r="BX415">
            <v>0</v>
          </cell>
          <cell r="BY415">
            <v>701739.32</v>
          </cell>
          <cell r="BZ415">
            <v>0</v>
          </cell>
          <cell r="CA415">
            <v>103491.18</v>
          </cell>
          <cell r="CB415">
            <v>0</v>
          </cell>
          <cell r="CC415">
            <v>229785.03</v>
          </cell>
          <cell r="CD415">
            <v>5000</v>
          </cell>
          <cell r="CE415">
            <v>0</v>
          </cell>
          <cell r="CF415">
            <v>0</v>
          </cell>
          <cell r="CG415">
            <v>8000</v>
          </cell>
          <cell r="CH415">
            <v>0</v>
          </cell>
          <cell r="CI415">
            <v>0</v>
          </cell>
          <cell r="CJ415">
            <v>0</v>
          </cell>
          <cell r="CK415">
            <v>3000</v>
          </cell>
          <cell r="CL415">
            <v>0</v>
          </cell>
        </row>
        <row r="416">
          <cell r="A416">
            <v>4301020105.2279997</v>
          </cell>
          <cell r="B416" t="str">
            <v xml:space="preserve">รายได้กองทุน UC อื่น </v>
          </cell>
          <cell r="C416">
            <v>2521432</v>
          </cell>
          <cell r="D416">
            <v>495012.84</v>
          </cell>
          <cell r="E416">
            <v>0</v>
          </cell>
          <cell r="F416">
            <v>0</v>
          </cell>
          <cell r="G416">
            <v>0</v>
          </cell>
          <cell r="H416">
            <v>282.48</v>
          </cell>
          <cell r="I416">
            <v>127049.65</v>
          </cell>
          <cell r="J416">
            <v>40000</v>
          </cell>
          <cell r="K416">
            <v>0</v>
          </cell>
          <cell r="L416">
            <v>0</v>
          </cell>
          <cell r="M416">
            <v>0</v>
          </cell>
          <cell r="N416">
            <v>100000</v>
          </cell>
          <cell r="O416">
            <v>0</v>
          </cell>
          <cell r="P416">
            <v>111987.35</v>
          </cell>
          <cell r="Q416">
            <v>0</v>
          </cell>
          <cell r="R416">
            <v>64407</v>
          </cell>
          <cell r="S416">
            <v>492987.75</v>
          </cell>
          <cell r="T416">
            <v>501484.75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100000</v>
          </cell>
          <cell r="AA416">
            <v>0</v>
          </cell>
          <cell r="AB416">
            <v>41276</v>
          </cell>
          <cell r="AC416">
            <v>50000</v>
          </cell>
          <cell r="AD416">
            <v>432568</v>
          </cell>
          <cell r="AE416">
            <v>0</v>
          </cell>
          <cell r="AF416">
            <v>231179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20000</v>
          </cell>
          <cell r="AO416">
            <v>100000</v>
          </cell>
          <cell r="AP416">
            <v>0</v>
          </cell>
          <cell r="AQ416">
            <v>150000</v>
          </cell>
          <cell r="AR416">
            <v>0</v>
          </cell>
          <cell r="AS416">
            <v>0</v>
          </cell>
          <cell r="AT416">
            <v>25000</v>
          </cell>
          <cell r="AU416">
            <v>0</v>
          </cell>
          <cell r="AV416">
            <v>0</v>
          </cell>
          <cell r="AW416">
            <v>0</v>
          </cell>
          <cell r="AX416">
            <v>52000</v>
          </cell>
          <cell r="AY416">
            <v>20000</v>
          </cell>
          <cell r="AZ416">
            <v>0</v>
          </cell>
          <cell r="BA416">
            <v>144500</v>
          </cell>
          <cell r="BB416">
            <v>4000</v>
          </cell>
          <cell r="BC416">
            <v>4671212.38</v>
          </cell>
          <cell r="BD416">
            <v>278398</v>
          </cell>
          <cell r="BE416">
            <v>150000</v>
          </cell>
          <cell r="BF416">
            <v>0</v>
          </cell>
          <cell r="BG416">
            <v>0</v>
          </cell>
          <cell r="BH416">
            <v>402382.2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86670.92</v>
          </cell>
          <cell r="BQ416">
            <v>0</v>
          </cell>
          <cell r="BR416">
            <v>222640.6</v>
          </cell>
          <cell r="BS416">
            <v>0</v>
          </cell>
          <cell r="BT416">
            <v>434269.3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70000</v>
          </cell>
          <cell r="CJ416">
            <v>0</v>
          </cell>
          <cell r="CK416">
            <v>214308.36</v>
          </cell>
          <cell r="CL416">
            <v>42100</v>
          </cell>
        </row>
        <row r="417">
          <cell r="A417">
            <v>4301020105.2290001</v>
          </cell>
          <cell r="B417" t="str">
            <v>ส่วนต่างค่ารักษาที่สูงกว่าเหมาจ่ายรายหัว - กองทุน UC-OP</v>
          </cell>
          <cell r="C417">
            <v>-20506090</v>
          </cell>
          <cell r="D417">
            <v>0</v>
          </cell>
          <cell r="E417">
            <v>-1226.8</v>
          </cell>
          <cell r="F417">
            <v>0</v>
          </cell>
          <cell r="G417">
            <v>0</v>
          </cell>
          <cell r="H417">
            <v>-1564583.31</v>
          </cell>
          <cell r="I417">
            <v>0</v>
          </cell>
          <cell r="J417">
            <v>-3947556.32</v>
          </cell>
          <cell r="K417">
            <v>-3102</v>
          </cell>
          <cell r="L417">
            <v>-2083296.88</v>
          </cell>
          <cell r="M417">
            <v>-3694059.19</v>
          </cell>
          <cell r="N417">
            <v>0</v>
          </cell>
          <cell r="O417">
            <v>0</v>
          </cell>
          <cell r="P417">
            <v>0</v>
          </cell>
          <cell r="Q417">
            <v>-5859857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1762832.13</v>
          </cell>
          <cell r="W417">
            <v>0</v>
          </cell>
          <cell r="X417">
            <v>0</v>
          </cell>
          <cell r="Y417">
            <v>-5124149.8600000003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-215008.01</v>
          </cell>
          <cell r="AF417">
            <v>-1501196.29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-4168243.75</v>
          </cell>
          <cell r="AL417">
            <v>0</v>
          </cell>
          <cell r="AM417">
            <v>-402028.21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-255260.28</v>
          </cell>
          <cell r="AX417">
            <v>0</v>
          </cell>
          <cell r="AY417">
            <v>-229743.71</v>
          </cell>
          <cell r="AZ417">
            <v>0</v>
          </cell>
          <cell r="BA417">
            <v>-21600186.670000002</v>
          </cell>
          <cell r="BB417">
            <v>0</v>
          </cell>
          <cell r="BC417">
            <v>-11897648.82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-2489198.37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-193687</v>
          </cell>
          <cell r="BY417">
            <v>-2354654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-10364625.5</v>
          </cell>
          <cell r="CF417">
            <v>-1507424</v>
          </cell>
          <cell r="CG417">
            <v>-1686517</v>
          </cell>
          <cell r="CH417">
            <v>0</v>
          </cell>
          <cell r="CI417">
            <v>0</v>
          </cell>
          <cell r="CJ417">
            <v>0</v>
          </cell>
          <cell r="CK417">
            <v>-212215.77</v>
          </cell>
          <cell r="CL417">
            <v>0</v>
          </cell>
        </row>
        <row r="418">
          <cell r="A418">
            <v>4301020105.2309999</v>
          </cell>
          <cell r="B418" t="str">
            <v>ส่วนต่างค่ารักษาที่สูงกว่าข้อตกลงในการจ่ายตาม DRG-กองทุน UC-IP</v>
          </cell>
          <cell r="C418">
            <v>0</v>
          </cell>
          <cell r="D418">
            <v>0</v>
          </cell>
          <cell r="E418">
            <v>-88919.91</v>
          </cell>
          <cell r="F418">
            <v>0</v>
          </cell>
          <cell r="G418">
            <v>0</v>
          </cell>
          <cell r="H418">
            <v>0</v>
          </cell>
          <cell r="I418">
            <v>-52599.45</v>
          </cell>
          <cell r="J418">
            <v>-697238.72</v>
          </cell>
          <cell r="K418">
            <v>-336872.96000000002</v>
          </cell>
          <cell r="L418">
            <v>-433786.68</v>
          </cell>
          <cell r="M418">
            <v>-1272386.1499999999</v>
          </cell>
          <cell r="N418">
            <v>0</v>
          </cell>
          <cell r="O418">
            <v>-8772611.2100000009</v>
          </cell>
          <cell r="P418">
            <v>-744414.79</v>
          </cell>
          <cell r="Q418">
            <v>0</v>
          </cell>
          <cell r="R418">
            <v>-2823782.52</v>
          </cell>
          <cell r="S418">
            <v>0</v>
          </cell>
          <cell r="T418">
            <v>-639458.32999999996</v>
          </cell>
          <cell r="U418">
            <v>0</v>
          </cell>
          <cell r="V418">
            <v>-176852.07</v>
          </cell>
          <cell r="W418">
            <v>-2217915.9300000002</v>
          </cell>
          <cell r="X418">
            <v>-37920.5</v>
          </cell>
          <cell r="Y418">
            <v>-344663.58</v>
          </cell>
          <cell r="Z418">
            <v>-527753.09</v>
          </cell>
          <cell r="AA418">
            <v>-91726.73</v>
          </cell>
          <cell r="AB418">
            <v>-40719.599999999999</v>
          </cell>
          <cell r="AC418">
            <v>-247523.21</v>
          </cell>
          <cell r="AD418">
            <v>-175295.92</v>
          </cell>
          <cell r="AE418">
            <v>-222150.25</v>
          </cell>
          <cell r="AF418">
            <v>-238821.34</v>
          </cell>
          <cell r="AG418">
            <v>-173580.64</v>
          </cell>
          <cell r="AH418">
            <v>-473865.95</v>
          </cell>
          <cell r="AI418">
            <v>-48826.36</v>
          </cell>
          <cell r="AJ418">
            <v>-79488.429999999993</v>
          </cell>
          <cell r="AK418">
            <v>-56094001.590000004</v>
          </cell>
          <cell r="AL418">
            <v>-92607.1</v>
          </cell>
          <cell r="AM418">
            <v>-148844.79999999999</v>
          </cell>
          <cell r="AN418">
            <v>-3818164.94</v>
          </cell>
          <cell r="AO418">
            <v>-1181020.74</v>
          </cell>
          <cell r="AP418">
            <v>-149171.31</v>
          </cell>
          <cell r="AQ418">
            <v>-29788.17</v>
          </cell>
          <cell r="AR418">
            <v>-3383958.23</v>
          </cell>
          <cell r="AS418">
            <v>-232286.98</v>
          </cell>
          <cell r="AT418">
            <v>-1704896.14</v>
          </cell>
          <cell r="AU418">
            <v>-232862.68</v>
          </cell>
          <cell r="AV418">
            <v>-220847.25</v>
          </cell>
          <cell r="AW418">
            <v>0</v>
          </cell>
          <cell r="AX418">
            <v>0</v>
          </cell>
          <cell r="AY418">
            <v>-956539.29</v>
          </cell>
          <cell r="AZ418">
            <v>-95233.34</v>
          </cell>
          <cell r="BA418">
            <v>-8078573.7800000003</v>
          </cell>
          <cell r="BB418">
            <v>-282865.78999999998</v>
          </cell>
          <cell r="BC418">
            <v>-20176768.359999999</v>
          </cell>
          <cell r="BD418">
            <v>-3333777.73</v>
          </cell>
          <cell r="BE418">
            <v>-29476.03</v>
          </cell>
          <cell r="BF418">
            <v>-151476.22</v>
          </cell>
          <cell r="BG418">
            <v>-6708530.2400000002</v>
          </cell>
          <cell r="BH418">
            <v>-24614.38</v>
          </cell>
          <cell r="BI418">
            <v>-175553.83</v>
          </cell>
          <cell r="BJ418">
            <v>-207173.51</v>
          </cell>
          <cell r="BK418">
            <v>0</v>
          </cell>
          <cell r="BL418">
            <v>-8377558.1799999997</v>
          </cell>
          <cell r="BM418">
            <v>-987072.01</v>
          </cell>
          <cell r="BN418">
            <v>-68208.23</v>
          </cell>
          <cell r="BO418">
            <v>-1098594.8500000001</v>
          </cell>
          <cell r="BP418">
            <v>-419765.26</v>
          </cell>
          <cell r="BQ418">
            <v>-586593.54</v>
          </cell>
          <cell r="BR418">
            <v>-10319573.01</v>
          </cell>
          <cell r="BS418">
            <v>-667140.73</v>
          </cell>
          <cell r="BT418">
            <v>-670596.73</v>
          </cell>
          <cell r="BU418">
            <v>-2821492.91</v>
          </cell>
          <cell r="BV418">
            <v>0</v>
          </cell>
          <cell r="BW418">
            <v>-138055.19</v>
          </cell>
          <cell r="BX418">
            <v>-805780.01</v>
          </cell>
          <cell r="BY418">
            <v>-117750.18</v>
          </cell>
          <cell r="BZ418">
            <v>-194507.25</v>
          </cell>
          <cell r="CA418">
            <v>-238316.44</v>
          </cell>
          <cell r="CB418">
            <v>-1442731.49</v>
          </cell>
          <cell r="CC418">
            <v>-1414874.43</v>
          </cell>
          <cell r="CD418">
            <v>-1040094.46</v>
          </cell>
          <cell r="CE418">
            <v>-576190.02</v>
          </cell>
          <cell r="CF418">
            <v>-39994.480000000003</v>
          </cell>
          <cell r="CG418">
            <v>-271122.81</v>
          </cell>
          <cell r="CH418">
            <v>-134705.34</v>
          </cell>
          <cell r="CI418">
            <v>-453099.05</v>
          </cell>
          <cell r="CJ418">
            <v>-2109686.5499999998</v>
          </cell>
          <cell r="CK418">
            <v>-48878.32</v>
          </cell>
          <cell r="CL418">
            <v>0</v>
          </cell>
        </row>
        <row r="419">
          <cell r="A419">
            <v>4301020105.2320004</v>
          </cell>
          <cell r="B419" t="str">
            <v>ส่วนต่างค่ารักษาที่ต่ำกว่าข้อตกลงในการจ่ายตาม DRG-กองทุน UC-IP</v>
          </cell>
          <cell r="C419">
            <v>0</v>
          </cell>
          <cell r="D419">
            <v>0</v>
          </cell>
          <cell r="E419">
            <v>267262.69</v>
          </cell>
          <cell r="F419">
            <v>0</v>
          </cell>
          <cell r="G419">
            <v>0</v>
          </cell>
          <cell r="H419">
            <v>355056.43</v>
          </cell>
          <cell r="I419">
            <v>221364.83</v>
          </cell>
          <cell r="J419">
            <v>232472.86</v>
          </cell>
          <cell r="K419">
            <v>425176.38</v>
          </cell>
          <cell r="L419">
            <v>664838.75</v>
          </cell>
          <cell r="M419">
            <v>409963.93</v>
          </cell>
          <cell r="N419">
            <v>0</v>
          </cell>
          <cell r="O419">
            <v>2122945.79</v>
          </cell>
          <cell r="P419">
            <v>322500.07</v>
          </cell>
          <cell r="Q419">
            <v>0</v>
          </cell>
          <cell r="R419">
            <v>314042.42</v>
          </cell>
          <cell r="S419">
            <v>0</v>
          </cell>
          <cell r="T419">
            <v>416905.51</v>
          </cell>
          <cell r="U419">
            <v>0</v>
          </cell>
          <cell r="V419">
            <v>516403.48</v>
          </cell>
          <cell r="W419">
            <v>1006480.78</v>
          </cell>
          <cell r="X419">
            <v>0</v>
          </cell>
          <cell r="Y419">
            <v>666173.17000000004</v>
          </cell>
          <cell r="Z419">
            <v>392209.12</v>
          </cell>
          <cell r="AA419">
            <v>292706.15999999997</v>
          </cell>
          <cell r="AB419">
            <v>130256.13</v>
          </cell>
          <cell r="AC419">
            <v>461635.63</v>
          </cell>
          <cell r="AD419">
            <v>167109.4</v>
          </cell>
          <cell r="AE419">
            <v>412392.44</v>
          </cell>
          <cell r="AF419">
            <v>406780.62</v>
          </cell>
          <cell r="AG419">
            <v>542234.73</v>
          </cell>
          <cell r="AH419">
            <v>348414.5</v>
          </cell>
          <cell r="AI419">
            <v>120426.92</v>
          </cell>
          <cell r="AJ419">
            <v>139656.69</v>
          </cell>
          <cell r="AK419">
            <v>5164908.2699999996</v>
          </cell>
          <cell r="AL419">
            <v>12807.56</v>
          </cell>
          <cell r="AM419">
            <v>584888.23</v>
          </cell>
          <cell r="AN419">
            <v>685712.3</v>
          </cell>
          <cell r="AO419">
            <v>844208.44</v>
          </cell>
          <cell r="AP419">
            <v>576425.26</v>
          </cell>
          <cell r="AQ419">
            <v>101979.78</v>
          </cell>
          <cell r="AR419">
            <v>1175624.0900000001</v>
          </cell>
          <cell r="AS419">
            <v>498387.74</v>
          </cell>
          <cell r="AT419">
            <v>0</v>
          </cell>
          <cell r="AU419">
            <v>1750004.75</v>
          </cell>
          <cell r="AV419">
            <v>504047.58</v>
          </cell>
          <cell r="AW419">
            <v>0</v>
          </cell>
          <cell r="AX419">
            <v>553618.81000000006</v>
          </cell>
          <cell r="AY419">
            <v>409197.15</v>
          </cell>
          <cell r="AZ419">
            <v>525808.71</v>
          </cell>
          <cell r="BA419">
            <v>2816014.11</v>
          </cell>
          <cell r="BB419">
            <v>256046.48</v>
          </cell>
          <cell r="BC419">
            <v>6176641.4400000004</v>
          </cell>
          <cell r="BD419">
            <v>907797.54</v>
          </cell>
          <cell r="BE419">
            <v>243182.16</v>
          </cell>
          <cell r="BF419">
            <v>687952.73</v>
          </cell>
          <cell r="BG419">
            <v>333486.19</v>
          </cell>
          <cell r="BH419">
            <v>81923.92</v>
          </cell>
          <cell r="BI419">
            <v>0</v>
          </cell>
          <cell r="BJ419">
            <v>588150.91</v>
          </cell>
          <cell r="BK419">
            <v>0</v>
          </cell>
          <cell r="BL419">
            <v>4247030.5</v>
          </cell>
          <cell r="BM419">
            <v>392481.27</v>
          </cell>
          <cell r="BN419">
            <v>14144.09</v>
          </cell>
          <cell r="BO419">
            <v>762601.63</v>
          </cell>
          <cell r="BP419">
            <v>199514.23</v>
          </cell>
          <cell r="BQ419">
            <v>260422.65</v>
          </cell>
          <cell r="BR419">
            <v>1760682.48</v>
          </cell>
          <cell r="BS419">
            <v>408874.19</v>
          </cell>
          <cell r="BT419">
            <v>544480.63</v>
          </cell>
          <cell r="BU419">
            <v>0</v>
          </cell>
          <cell r="BV419">
            <v>0</v>
          </cell>
          <cell r="BW419">
            <v>766207.07</v>
          </cell>
          <cell r="BX419">
            <v>329350.05</v>
          </cell>
          <cell r="BY419">
            <v>539945.99</v>
          </cell>
          <cell r="BZ419">
            <v>156956.32</v>
          </cell>
          <cell r="CA419">
            <v>463179.44</v>
          </cell>
          <cell r="CB419">
            <v>325730.18</v>
          </cell>
          <cell r="CC419">
            <v>851807.82</v>
          </cell>
          <cell r="CD419">
            <v>828701.63</v>
          </cell>
          <cell r="CE419">
            <v>455150.14</v>
          </cell>
          <cell r="CF419">
            <v>361272.88</v>
          </cell>
          <cell r="CG419">
            <v>298691.71000000002</v>
          </cell>
          <cell r="CH419">
            <v>210051.15</v>
          </cell>
          <cell r="CI419">
            <v>715545.93</v>
          </cell>
          <cell r="CJ419">
            <v>425321.02</v>
          </cell>
          <cell r="CK419">
            <v>35599.82</v>
          </cell>
          <cell r="CL419">
            <v>0</v>
          </cell>
        </row>
        <row r="420">
          <cell r="A420">
            <v>4301020105.2390003</v>
          </cell>
          <cell r="B420" t="str">
            <v>ส่วนต่างค่ารักษาที่สูงกว่าข้อตกลงในการตามจ่าย UC-OP</v>
          </cell>
          <cell r="C420">
            <v>0</v>
          </cell>
          <cell r="D420">
            <v>0</v>
          </cell>
          <cell r="E420">
            <v>-2367</v>
          </cell>
          <cell r="F420">
            <v>-4928611</v>
          </cell>
          <cell r="G420">
            <v>0</v>
          </cell>
          <cell r="H420">
            <v>-414</v>
          </cell>
          <cell r="I420">
            <v>-21023</v>
          </cell>
          <cell r="J420">
            <v>-402204</v>
          </cell>
          <cell r="K420">
            <v>-2889</v>
          </cell>
          <cell r="L420">
            <v>-110</v>
          </cell>
          <cell r="M420">
            <v>-815.9</v>
          </cell>
          <cell r="N420">
            <v>0</v>
          </cell>
          <cell r="O420">
            <v>-1422493.02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-12640</v>
          </cell>
          <cell r="U420">
            <v>0</v>
          </cell>
          <cell r="V420">
            <v>0</v>
          </cell>
          <cell r="W420">
            <v>0</v>
          </cell>
          <cell r="X420">
            <v>-637</v>
          </cell>
          <cell r="Y420">
            <v>-22601</v>
          </cell>
          <cell r="Z420">
            <v>0</v>
          </cell>
          <cell r="AA420">
            <v>0</v>
          </cell>
          <cell r="AB420">
            <v>-2646</v>
          </cell>
          <cell r="AC420">
            <v>-36781</v>
          </cell>
          <cell r="AD420">
            <v>-68197</v>
          </cell>
          <cell r="AE420">
            <v>0</v>
          </cell>
          <cell r="AF420">
            <v>-7941</v>
          </cell>
          <cell r="AG420">
            <v>0</v>
          </cell>
          <cell r="AH420">
            <v>-207719</v>
          </cell>
          <cell r="AI420">
            <v>0</v>
          </cell>
          <cell r="AJ420">
            <v>0</v>
          </cell>
          <cell r="AK420">
            <v>-2012983</v>
          </cell>
          <cell r="AL420">
            <v>0</v>
          </cell>
          <cell r="AM420">
            <v>0</v>
          </cell>
          <cell r="AN420">
            <v>-138794</v>
          </cell>
          <cell r="AO420">
            <v>-67</v>
          </cell>
          <cell r="AP420">
            <v>0</v>
          </cell>
          <cell r="AQ420">
            <v>0</v>
          </cell>
          <cell r="AR420">
            <v>-6194.69</v>
          </cell>
          <cell r="AS420">
            <v>-30</v>
          </cell>
          <cell r="AT420">
            <v>950</v>
          </cell>
          <cell r="AU420">
            <v>0</v>
          </cell>
          <cell r="AV420">
            <v>0</v>
          </cell>
          <cell r="AW420">
            <v>-15077</v>
          </cell>
          <cell r="AX420">
            <v>0</v>
          </cell>
          <cell r="AY420">
            <v>0</v>
          </cell>
          <cell r="AZ420">
            <v>0</v>
          </cell>
          <cell r="BA420">
            <v>-1953288.97</v>
          </cell>
          <cell r="BB420">
            <v>0</v>
          </cell>
          <cell r="BC420">
            <v>-3642306</v>
          </cell>
          <cell r="BD420">
            <v>-593300</v>
          </cell>
          <cell r="BE420">
            <v>-12781.25</v>
          </cell>
          <cell r="BF420">
            <v>0</v>
          </cell>
          <cell r="BG420">
            <v>0</v>
          </cell>
          <cell r="BH420">
            <v>0</v>
          </cell>
          <cell r="BI420">
            <v>-846</v>
          </cell>
          <cell r="BJ420">
            <v>0</v>
          </cell>
          <cell r="BK420">
            <v>0</v>
          </cell>
          <cell r="BL420">
            <v>-6362561.7400000002</v>
          </cell>
          <cell r="BM420">
            <v>0</v>
          </cell>
          <cell r="BN420">
            <v>0</v>
          </cell>
          <cell r="BO420">
            <v>-182094</v>
          </cell>
          <cell r="BP420">
            <v>0</v>
          </cell>
          <cell r="BQ420">
            <v>0</v>
          </cell>
          <cell r="BR420">
            <v>-28866037.050000001</v>
          </cell>
          <cell r="BS420">
            <v>-2028</v>
          </cell>
          <cell r="BT420">
            <v>-3339.72</v>
          </cell>
          <cell r="BU420">
            <v>0</v>
          </cell>
          <cell r="BV420">
            <v>-80604</v>
          </cell>
          <cell r="BW420">
            <v>-2314</v>
          </cell>
          <cell r="BX420">
            <v>-323</v>
          </cell>
          <cell r="BY420">
            <v>-4600</v>
          </cell>
          <cell r="BZ420">
            <v>-2694</v>
          </cell>
          <cell r="CA420">
            <v>-1768</v>
          </cell>
          <cell r="CB420">
            <v>-3387</v>
          </cell>
          <cell r="CC420">
            <v>-66736</v>
          </cell>
          <cell r="CD420">
            <v>-65723</v>
          </cell>
          <cell r="CE420">
            <v>-51128</v>
          </cell>
          <cell r="CF420">
            <v>0</v>
          </cell>
          <cell r="CG420">
            <v>1688482.5</v>
          </cell>
          <cell r="CH420">
            <v>0</v>
          </cell>
          <cell r="CI420">
            <v>0</v>
          </cell>
          <cell r="CJ420">
            <v>-23899</v>
          </cell>
          <cell r="CK420">
            <v>-2181</v>
          </cell>
          <cell r="CL420">
            <v>-96.9</v>
          </cell>
        </row>
        <row r="421">
          <cell r="A421">
            <v>4301020105.2399998</v>
          </cell>
          <cell r="B421" t="str">
            <v>ส่วนต่างค่ารักษาที่ต่ำกว่าข้อตกลงในการตามจ่าย UC-OP</v>
          </cell>
          <cell r="C421">
            <v>0</v>
          </cell>
          <cell r="D421">
            <v>0</v>
          </cell>
          <cell r="E421">
            <v>0</v>
          </cell>
          <cell r="F421">
            <v>258111</v>
          </cell>
          <cell r="G421">
            <v>0</v>
          </cell>
          <cell r="H421">
            <v>866803</v>
          </cell>
          <cell r="I421">
            <v>612188.29</v>
          </cell>
          <cell r="J421">
            <v>670138</v>
          </cell>
          <cell r="K421">
            <v>0</v>
          </cell>
          <cell r="L421">
            <v>40</v>
          </cell>
          <cell r="M421">
            <v>600794</v>
          </cell>
          <cell r="N421">
            <v>0</v>
          </cell>
          <cell r="O421">
            <v>129909.42</v>
          </cell>
          <cell r="P421">
            <v>446381.94</v>
          </cell>
          <cell r="Q421">
            <v>813448</v>
          </cell>
          <cell r="R421">
            <v>130891.75</v>
          </cell>
          <cell r="S421">
            <v>0</v>
          </cell>
          <cell r="T421">
            <v>155376</v>
          </cell>
          <cell r="U421">
            <v>0</v>
          </cell>
          <cell r="V421">
            <v>111565</v>
          </cell>
          <cell r="W421">
            <v>0</v>
          </cell>
          <cell r="X421">
            <v>0</v>
          </cell>
          <cell r="Y421">
            <v>0</v>
          </cell>
          <cell r="Z421">
            <v>982748</v>
          </cell>
          <cell r="AA421">
            <v>94726</v>
          </cell>
          <cell r="AB421">
            <v>652481</v>
          </cell>
          <cell r="AC421">
            <v>427614</v>
          </cell>
          <cell r="AD421">
            <v>0</v>
          </cell>
          <cell r="AE421">
            <v>0</v>
          </cell>
          <cell r="AF421">
            <v>596046</v>
          </cell>
          <cell r="AG421">
            <v>655397</v>
          </cell>
          <cell r="AH421">
            <v>580325</v>
          </cell>
          <cell r="AI421">
            <v>0</v>
          </cell>
          <cell r="AJ421">
            <v>6132</v>
          </cell>
          <cell r="AK421">
            <v>116412</v>
          </cell>
          <cell r="AL421">
            <v>0</v>
          </cell>
          <cell r="AM421">
            <v>0</v>
          </cell>
          <cell r="AN421">
            <v>7903</v>
          </cell>
          <cell r="AO421">
            <v>985121.25</v>
          </cell>
          <cell r="AP421">
            <v>68548.25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1057</v>
          </cell>
          <cell r="AX421">
            <v>0</v>
          </cell>
          <cell r="AY421">
            <v>0</v>
          </cell>
          <cell r="AZ421">
            <v>254005.5</v>
          </cell>
          <cell r="BA421">
            <v>0</v>
          </cell>
          <cell r="BB421">
            <v>1159818.25</v>
          </cell>
          <cell r="BC421">
            <v>3794</v>
          </cell>
          <cell r="BD421">
            <v>1212008</v>
          </cell>
          <cell r="BE421">
            <v>2220</v>
          </cell>
          <cell r="BF421">
            <v>277907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86770</v>
          </cell>
          <cell r="BL421">
            <v>505887.76</v>
          </cell>
          <cell r="BM421">
            <v>0</v>
          </cell>
          <cell r="BN421">
            <v>11629</v>
          </cell>
          <cell r="BO421">
            <v>0</v>
          </cell>
          <cell r="BP421">
            <v>0</v>
          </cell>
          <cell r="BQ421">
            <v>0</v>
          </cell>
          <cell r="BR421">
            <v>2233371.0499999998</v>
          </cell>
          <cell r="BS421">
            <v>0</v>
          </cell>
          <cell r="BT421">
            <v>1365166</v>
          </cell>
          <cell r="BU421">
            <v>4573</v>
          </cell>
          <cell r="BV421">
            <v>0</v>
          </cell>
          <cell r="BW421">
            <v>5180</v>
          </cell>
          <cell r="BX421">
            <v>25968</v>
          </cell>
          <cell r="BY421">
            <v>685206</v>
          </cell>
          <cell r="BZ421">
            <v>1108</v>
          </cell>
          <cell r="CA421">
            <v>379364</v>
          </cell>
          <cell r="CB421">
            <v>1297441</v>
          </cell>
          <cell r="CC421">
            <v>981130</v>
          </cell>
          <cell r="CD421">
            <v>4402</v>
          </cell>
          <cell r="CE421">
            <v>1420448</v>
          </cell>
          <cell r="CF421">
            <v>1004205</v>
          </cell>
          <cell r="CG421">
            <v>0</v>
          </cell>
          <cell r="CH421">
            <v>0</v>
          </cell>
          <cell r="CI421">
            <v>2448</v>
          </cell>
          <cell r="CJ421">
            <v>2427</v>
          </cell>
          <cell r="CK421">
            <v>802130</v>
          </cell>
          <cell r="CL421">
            <v>407253</v>
          </cell>
        </row>
        <row r="422">
          <cell r="A422">
            <v>4301020105.2410002</v>
          </cell>
          <cell r="B422" t="str">
            <v xml:space="preserve">รายได้ค่ารักษาด้านการสร้างเสริมสุขภาพและป้องกันโรค (P&amp;P) </v>
          </cell>
          <cell r="C422">
            <v>0</v>
          </cell>
          <cell r="D422">
            <v>0</v>
          </cell>
          <cell r="E422">
            <v>2987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60203</v>
          </cell>
          <cell r="K422">
            <v>0</v>
          </cell>
          <cell r="L422">
            <v>0</v>
          </cell>
          <cell r="M422">
            <v>301587</v>
          </cell>
          <cell r="N422">
            <v>0</v>
          </cell>
          <cell r="O422">
            <v>129905.75</v>
          </cell>
          <cell r="P422">
            <v>94682</v>
          </cell>
          <cell r="Q422">
            <v>90392</v>
          </cell>
          <cell r="R422">
            <v>0</v>
          </cell>
          <cell r="S422">
            <v>0</v>
          </cell>
          <cell r="T422">
            <v>130269</v>
          </cell>
          <cell r="U422">
            <v>69893</v>
          </cell>
          <cell r="V422">
            <v>73521</v>
          </cell>
          <cell r="W422">
            <v>41740</v>
          </cell>
          <cell r="X422">
            <v>212597</v>
          </cell>
          <cell r="Y422">
            <v>0</v>
          </cell>
          <cell r="Z422">
            <v>0</v>
          </cell>
          <cell r="AA422">
            <v>51358</v>
          </cell>
          <cell r="AB422">
            <v>0</v>
          </cell>
          <cell r="AC422">
            <v>75237</v>
          </cell>
          <cell r="AD422">
            <v>0</v>
          </cell>
          <cell r="AE422">
            <v>199797</v>
          </cell>
          <cell r="AF422">
            <v>0</v>
          </cell>
          <cell r="AG422">
            <v>1759842</v>
          </cell>
          <cell r="AH422">
            <v>430069</v>
          </cell>
          <cell r="AI422">
            <v>193542</v>
          </cell>
          <cell r="AJ422">
            <v>112710</v>
          </cell>
          <cell r="AK422">
            <v>1163411.5</v>
          </cell>
          <cell r="AL422">
            <v>427976</v>
          </cell>
          <cell r="AM422">
            <v>393684</v>
          </cell>
          <cell r="AN422">
            <v>251308</v>
          </cell>
          <cell r="AO422">
            <v>209703</v>
          </cell>
          <cell r="AP422">
            <v>98851</v>
          </cell>
          <cell r="AQ422">
            <v>109656</v>
          </cell>
          <cell r="AR422">
            <v>700184</v>
          </cell>
          <cell r="AS422">
            <v>190083</v>
          </cell>
          <cell r="AT422">
            <v>665730</v>
          </cell>
          <cell r="AU422">
            <v>85897</v>
          </cell>
          <cell r="AV422">
            <v>77463</v>
          </cell>
          <cell r="AW422">
            <v>118440</v>
          </cell>
          <cell r="AX422">
            <v>0</v>
          </cell>
          <cell r="AY422">
            <v>138092</v>
          </cell>
          <cell r="AZ422">
            <v>500783</v>
          </cell>
          <cell r="BA422">
            <v>1319432.26</v>
          </cell>
          <cell r="BB422">
            <v>139876</v>
          </cell>
          <cell r="BC422">
            <v>0</v>
          </cell>
          <cell r="BD422">
            <v>1583346</v>
          </cell>
          <cell r="BE422">
            <v>170677</v>
          </cell>
          <cell r="BF422">
            <v>0</v>
          </cell>
          <cell r="BG422">
            <v>1199237</v>
          </cell>
          <cell r="BH422">
            <v>39995</v>
          </cell>
          <cell r="BI422">
            <v>115952</v>
          </cell>
          <cell r="BJ422">
            <v>50563</v>
          </cell>
          <cell r="BK422">
            <v>1031</v>
          </cell>
          <cell r="BL422">
            <v>72683</v>
          </cell>
          <cell r="BM422">
            <v>282616</v>
          </cell>
          <cell r="BN422">
            <v>694576</v>
          </cell>
          <cell r="BO422">
            <v>34014</v>
          </cell>
          <cell r="BP422">
            <v>234720</v>
          </cell>
          <cell r="BQ422">
            <v>0</v>
          </cell>
          <cell r="BR422">
            <v>379723</v>
          </cell>
          <cell r="BS422">
            <v>555729</v>
          </cell>
          <cell r="BT422">
            <v>0</v>
          </cell>
          <cell r="BU422">
            <v>384852</v>
          </cell>
          <cell r="BV422">
            <v>120</v>
          </cell>
          <cell r="BW422">
            <v>0</v>
          </cell>
          <cell r="BX422">
            <v>59504</v>
          </cell>
          <cell r="BY422">
            <v>42392</v>
          </cell>
          <cell r="BZ422">
            <v>123205</v>
          </cell>
          <cell r="CA422">
            <v>249445</v>
          </cell>
          <cell r="CB422">
            <v>186487</v>
          </cell>
          <cell r="CC422">
            <v>469861</v>
          </cell>
          <cell r="CD422">
            <v>137266</v>
          </cell>
          <cell r="CE422">
            <v>524265</v>
          </cell>
          <cell r="CF422">
            <v>62957</v>
          </cell>
          <cell r="CG422">
            <v>73146</v>
          </cell>
          <cell r="CH422">
            <v>142696</v>
          </cell>
          <cell r="CI422">
            <v>103384</v>
          </cell>
          <cell r="CJ422">
            <v>1660517</v>
          </cell>
          <cell r="CK422">
            <v>46132</v>
          </cell>
          <cell r="CL422">
            <v>110175</v>
          </cell>
        </row>
        <row r="423">
          <cell r="A423">
            <v>4301020105.2419996</v>
          </cell>
          <cell r="B423" t="str">
            <v>รายได้กองทุน UC-บริการพื้นที่เฉพาะ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42714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51792.6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>
            <v>4301020105.243</v>
          </cell>
          <cell r="B424" t="str">
            <v>รายได้กองทุน UC (CF)</v>
          </cell>
          <cell r="C424">
            <v>325434.23999999999</v>
          </cell>
          <cell r="D424">
            <v>0</v>
          </cell>
          <cell r="E424">
            <v>500000</v>
          </cell>
          <cell r="F424">
            <v>667522.91</v>
          </cell>
          <cell r="G424">
            <v>0</v>
          </cell>
          <cell r="H424">
            <v>265263.07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2500000</v>
          </cell>
          <cell r="N424">
            <v>3000000</v>
          </cell>
          <cell r="O424">
            <v>5443920</v>
          </cell>
          <cell r="P424">
            <v>2533040</v>
          </cell>
          <cell r="Q424">
            <v>2674520</v>
          </cell>
          <cell r="R424">
            <v>3071780.03</v>
          </cell>
          <cell r="S424">
            <v>2622600</v>
          </cell>
          <cell r="T424">
            <v>2700670.49</v>
          </cell>
          <cell r="U424">
            <v>2134220</v>
          </cell>
          <cell r="V424">
            <v>1500000</v>
          </cell>
          <cell r="W424">
            <v>0</v>
          </cell>
          <cell r="X424">
            <v>0</v>
          </cell>
          <cell r="Y424">
            <v>1246046.6000000001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4268458.84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29812811.109999999</v>
          </cell>
          <cell r="AL424">
            <v>925295.81</v>
          </cell>
          <cell r="AM424">
            <v>772685.6</v>
          </cell>
          <cell r="AN424">
            <v>1347550.28</v>
          </cell>
          <cell r="AO424">
            <v>5985965.0599999996</v>
          </cell>
          <cell r="AP424">
            <v>481872.94</v>
          </cell>
          <cell r="AQ424">
            <v>2000000</v>
          </cell>
          <cell r="AR424">
            <v>0</v>
          </cell>
          <cell r="AS424">
            <v>0</v>
          </cell>
          <cell r="AT424">
            <v>1837495.33</v>
          </cell>
          <cell r="AU424">
            <v>1569420.31</v>
          </cell>
          <cell r="AV424">
            <v>0</v>
          </cell>
          <cell r="AW424">
            <v>1137654.3</v>
          </cell>
          <cell r="AX424">
            <v>1241748.6399999999</v>
          </cell>
          <cell r="AY424">
            <v>33828.74</v>
          </cell>
          <cell r="AZ424">
            <v>541508.47</v>
          </cell>
          <cell r="BA424">
            <v>6287447.1500000004</v>
          </cell>
          <cell r="BB424">
            <v>665810.44999999995</v>
          </cell>
          <cell r="BC424">
            <v>368880.57</v>
          </cell>
          <cell r="BD424">
            <v>54344.95</v>
          </cell>
          <cell r="BE424">
            <v>0</v>
          </cell>
          <cell r="BF424">
            <v>0</v>
          </cell>
          <cell r="BG424">
            <v>0</v>
          </cell>
          <cell r="BH424">
            <v>11581.45</v>
          </cell>
          <cell r="BI424">
            <v>5049448.1500000004</v>
          </cell>
          <cell r="BJ424">
            <v>0</v>
          </cell>
          <cell r="BK424">
            <v>0</v>
          </cell>
          <cell r="BL424">
            <v>10496496.99</v>
          </cell>
          <cell r="BM424">
            <v>1541300.69</v>
          </cell>
          <cell r="BN424">
            <v>2636245.02</v>
          </cell>
          <cell r="BO424">
            <v>5211509.53</v>
          </cell>
          <cell r="BP424">
            <v>2022399.26</v>
          </cell>
          <cell r="BQ424">
            <v>275615.87</v>
          </cell>
          <cell r="BR424">
            <v>43657374.07</v>
          </cell>
          <cell r="BS424">
            <v>1211661.71</v>
          </cell>
          <cell r="BT424">
            <v>1590000</v>
          </cell>
          <cell r="BU424">
            <v>14959775.07</v>
          </cell>
          <cell r="BV424">
            <v>1083617.6100000001</v>
          </cell>
          <cell r="BW424">
            <v>2898106.63</v>
          </cell>
          <cell r="BX424">
            <v>0</v>
          </cell>
          <cell r="BY424">
            <v>1907936.68</v>
          </cell>
          <cell r="BZ424">
            <v>1043158.82</v>
          </cell>
          <cell r="CA424">
            <v>4277653.96</v>
          </cell>
          <cell r="CB424">
            <v>2491454.58</v>
          </cell>
          <cell r="CC424">
            <v>4591543.28</v>
          </cell>
          <cell r="CD424">
            <v>1379924.64</v>
          </cell>
          <cell r="CE424">
            <v>3000589.27</v>
          </cell>
          <cell r="CF424">
            <v>570000</v>
          </cell>
          <cell r="CG424">
            <v>0</v>
          </cell>
          <cell r="CH424">
            <v>0</v>
          </cell>
          <cell r="CI424">
            <v>430895.53</v>
          </cell>
          <cell r="CJ424">
            <v>4758923.88</v>
          </cell>
          <cell r="CK424">
            <v>376266.74</v>
          </cell>
          <cell r="CL424">
            <v>0</v>
          </cell>
        </row>
        <row r="425">
          <cell r="A425">
            <v>4301020105.2440004</v>
          </cell>
          <cell r="B425" t="str">
            <v>รายได้ค่ารักษา UC-OP บริการกรณีเฉพาะ (CR)</v>
          </cell>
          <cell r="C425">
            <v>156308</v>
          </cell>
          <cell r="D425">
            <v>7127</v>
          </cell>
          <cell r="E425">
            <v>70389</v>
          </cell>
          <cell r="F425">
            <v>41356</v>
          </cell>
          <cell r="G425">
            <v>2180</v>
          </cell>
          <cell r="H425">
            <v>375485</v>
          </cell>
          <cell r="I425">
            <v>6789.35</v>
          </cell>
          <cell r="J425">
            <v>76310.399999999994</v>
          </cell>
          <cell r="K425">
            <v>124741.17</v>
          </cell>
          <cell r="L425">
            <v>47851.86</v>
          </cell>
          <cell r="M425">
            <v>92009.96</v>
          </cell>
          <cell r="N425">
            <v>35239.11</v>
          </cell>
          <cell r="O425">
            <v>1499616.83</v>
          </cell>
          <cell r="P425">
            <v>110119.8</v>
          </cell>
          <cell r="Q425">
            <v>94020.4</v>
          </cell>
          <cell r="R425">
            <v>74437</v>
          </cell>
          <cell r="S425">
            <v>60032</v>
          </cell>
          <cell r="T425">
            <v>108954</v>
          </cell>
          <cell r="U425">
            <v>6659</v>
          </cell>
          <cell r="V425">
            <v>11720</v>
          </cell>
          <cell r="W425">
            <v>861571</v>
          </cell>
          <cell r="X425">
            <v>23460</v>
          </cell>
          <cell r="Y425">
            <v>94976.48</v>
          </cell>
          <cell r="Z425">
            <v>30063.5</v>
          </cell>
          <cell r="AA425">
            <v>17218.5</v>
          </cell>
          <cell r="AB425">
            <v>15539</v>
          </cell>
          <cell r="AC425">
            <v>5662</v>
          </cell>
          <cell r="AD425">
            <v>125876</v>
          </cell>
          <cell r="AE425">
            <v>51707</v>
          </cell>
          <cell r="AF425">
            <v>39528</v>
          </cell>
          <cell r="AG425">
            <v>108159</v>
          </cell>
          <cell r="AH425">
            <v>2486</v>
          </cell>
          <cell r="AI425">
            <v>59567</v>
          </cell>
          <cell r="AJ425">
            <v>23230</v>
          </cell>
          <cell r="AK425">
            <v>4762083.5999999996</v>
          </cell>
          <cell r="AL425">
            <v>137187</v>
          </cell>
          <cell r="AM425">
            <v>33820</v>
          </cell>
          <cell r="AN425">
            <v>60736</v>
          </cell>
          <cell r="AO425">
            <v>70947</v>
          </cell>
          <cell r="AP425">
            <v>43626</v>
          </cell>
          <cell r="AQ425">
            <v>31114.400000000001</v>
          </cell>
          <cell r="AR425">
            <v>219659</v>
          </cell>
          <cell r="AS425">
            <v>121900</v>
          </cell>
          <cell r="AT425">
            <v>284866</v>
          </cell>
          <cell r="AU425">
            <v>60449</v>
          </cell>
          <cell r="AV425">
            <v>50227</v>
          </cell>
          <cell r="AW425">
            <v>6579</v>
          </cell>
          <cell r="AX425">
            <v>61903.75</v>
          </cell>
          <cell r="AY425">
            <v>102575.6</v>
          </cell>
          <cell r="AZ425">
            <v>7248</v>
          </cell>
          <cell r="BA425">
            <v>1871283.07</v>
          </cell>
          <cell r="BB425">
            <v>43947</v>
          </cell>
          <cell r="BC425">
            <v>806655.01</v>
          </cell>
          <cell r="BD425">
            <v>213694</v>
          </cell>
          <cell r="BE425">
            <v>68682.75</v>
          </cell>
          <cell r="BF425">
            <v>16748.5</v>
          </cell>
          <cell r="BG425">
            <v>2047034.7</v>
          </cell>
          <cell r="BH425">
            <v>7657</v>
          </cell>
          <cell r="BI425">
            <v>26354.880000000001</v>
          </cell>
          <cell r="BJ425">
            <v>99760</v>
          </cell>
          <cell r="BK425">
            <v>111443</v>
          </cell>
          <cell r="BL425">
            <v>1405964.2</v>
          </cell>
          <cell r="BM425">
            <v>148821</v>
          </cell>
          <cell r="BN425">
            <v>127708</v>
          </cell>
          <cell r="BO425">
            <v>249233.5</v>
          </cell>
          <cell r="BP425">
            <v>145881.26999999999</v>
          </cell>
          <cell r="BQ425">
            <v>77179.94</v>
          </cell>
          <cell r="BR425">
            <v>3553170</v>
          </cell>
          <cell r="BS425">
            <v>146175.75</v>
          </cell>
          <cell r="BT425">
            <v>83547</v>
          </cell>
          <cell r="BU425">
            <v>1640794</v>
          </cell>
          <cell r="BV425">
            <v>3006</v>
          </cell>
          <cell r="BW425">
            <v>0</v>
          </cell>
          <cell r="BX425">
            <v>681239</v>
          </cell>
          <cell r="BY425">
            <v>71138</v>
          </cell>
          <cell r="BZ425">
            <v>9931</v>
          </cell>
          <cell r="CA425">
            <v>12910</v>
          </cell>
          <cell r="CB425">
            <v>28638</v>
          </cell>
          <cell r="CC425">
            <v>1191912</v>
          </cell>
          <cell r="CD425">
            <v>46047.199999999997</v>
          </cell>
          <cell r="CE425">
            <v>620916</v>
          </cell>
          <cell r="CF425">
            <v>77460</v>
          </cell>
          <cell r="CG425">
            <v>23711</v>
          </cell>
          <cell r="CH425">
            <v>45298</v>
          </cell>
          <cell r="CI425">
            <v>10683</v>
          </cell>
          <cell r="CJ425">
            <v>878292</v>
          </cell>
          <cell r="CK425">
            <v>3889</v>
          </cell>
          <cell r="CL425">
            <v>17468</v>
          </cell>
        </row>
        <row r="426">
          <cell r="A426">
            <v>4301020105.2449999</v>
          </cell>
          <cell r="B426" t="str">
            <v>รายได้ค่ารักษา UC-IP  บริการกรณีเฉพาะ (CR)</v>
          </cell>
          <cell r="C426">
            <v>2920955</v>
          </cell>
          <cell r="D426">
            <v>38022</v>
          </cell>
          <cell r="E426">
            <v>66260.5</v>
          </cell>
          <cell r="F426">
            <v>0</v>
          </cell>
          <cell r="G426">
            <v>41360</v>
          </cell>
          <cell r="H426">
            <v>12600</v>
          </cell>
          <cell r="I426">
            <v>69401.119999999995</v>
          </cell>
          <cell r="J426">
            <v>861482</v>
          </cell>
          <cell r="K426">
            <v>158670.73000000001</v>
          </cell>
          <cell r="L426">
            <v>0</v>
          </cell>
          <cell r="M426">
            <v>24809</v>
          </cell>
          <cell r="N426">
            <v>27399.25</v>
          </cell>
          <cell r="O426">
            <v>2153335.1</v>
          </cell>
          <cell r="P426">
            <v>47576</v>
          </cell>
          <cell r="Q426">
            <v>95017.7</v>
          </cell>
          <cell r="R426">
            <v>91831.2</v>
          </cell>
          <cell r="S426">
            <v>0</v>
          </cell>
          <cell r="T426">
            <v>17950</v>
          </cell>
          <cell r="U426">
            <v>0</v>
          </cell>
          <cell r="V426">
            <v>6429</v>
          </cell>
          <cell r="W426">
            <v>270764.24</v>
          </cell>
          <cell r="X426">
            <v>11700</v>
          </cell>
          <cell r="Y426">
            <v>122438</v>
          </cell>
          <cell r="Z426">
            <v>36000</v>
          </cell>
          <cell r="AA426">
            <v>9472</v>
          </cell>
          <cell r="AB426">
            <v>27273</v>
          </cell>
          <cell r="AC426">
            <v>13393</v>
          </cell>
          <cell r="AD426">
            <v>41897</v>
          </cell>
          <cell r="AE426">
            <v>0</v>
          </cell>
          <cell r="AF426">
            <v>9900</v>
          </cell>
          <cell r="AG426">
            <v>22260</v>
          </cell>
          <cell r="AH426">
            <v>10404</v>
          </cell>
          <cell r="AI426">
            <v>22402</v>
          </cell>
          <cell r="AJ426">
            <v>5860</v>
          </cell>
          <cell r="AK426">
            <v>11547103.92</v>
          </cell>
          <cell r="AL426">
            <v>1640</v>
          </cell>
          <cell r="AM426">
            <v>159964.5</v>
          </cell>
          <cell r="AN426">
            <v>1624312.9</v>
          </cell>
          <cell r="AO426">
            <v>34376</v>
          </cell>
          <cell r="AP426">
            <v>19800</v>
          </cell>
          <cell r="AQ426">
            <v>9653.9</v>
          </cell>
          <cell r="AR426">
            <v>757103</v>
          </cell>
          <cell r="AS426">
            <v>75624</v>
          </cell>
          <cell r="AT426">
            <v>58886</v>
          </cell>
          <cell r="AU426">
            <v>30917.16</v>
          </cell>
          <cell r="AV426">
            <v>16008</v>
          </cell>
          <cell r="AW426">
            <v>0</v>
          </cell>
          <cell r="AX426">
            <v>64176</v>
          </cell>
          <cell r="AY426">
            <v>15480</v>
          </cell>
          <cell r="AZ426">
            <v>16400</v>
          </cell>
          <cell r="BA426">
            <v>1244267.3</v>
          </cell>
          <cell r="BB426">
            <v>355756.38</v>
          </cell>
          <cell r="BC426">
            <v>6845462.4800000004</v>
          </cell>
          <cell r="BD426">
            <v>116154</v>
          </cell>
          <cell r="BE426">
            <v>1500</v>
          </cell>
          <cell r="BF426">
            <v>5014.6000000000004</v>
          </cell>
          <cell r="BG426">
            <v>1039963</v>
          </cell>
          <cell r="BH426">
            <v>3576</v>
          </cell>
          <cell r="BI426">
            <v>0</v>
          </cell>
          <cell r="BJ426">
            <v>19200</v>
          </cell>
          <cell r="BK426">
            <v>5300</v>
          </cell>
          <cell r="BL426">
            <v>5215574.3600000003</v>
          </cell>
          <cell r="BM426">
            <v>90757.2</v>
          </cell>
          <cell r="BN426">
            <v>22564.2</v>
          </cell>
          <cell r="BO426">
            <v>35642</v>
          </cell>
          <cell r="BP426">
            <v>95060.2</v>
          </cell>
          <cell r="BQ426">
            <v>1201694.3999999999</v>
          </cell>
          <cell r="BR426">
            <v>9812438</v>
          </cell>
          <cell r="BS426">
            <v>24900</v>
          </cell>
          <cell r="BT426">
            <v>19500</v>
          </cell>
          <cell r="BU426">
            <v>338855</v>
          </cell>
          <cell r="BV426">
            <v>0</v>
          </cell>
          <cell r="BW426">
            <v>38408</v>
          </cell>
          <cell r="BX426">
            <v>22148</v>
          </cell>
          <cell r="BY426">
            <v>11587.84</v>
          </cell>
          <cell r="BZ426">
            <v>20920</v>
          </cell>
          <cell r="CA426">
            <v>23772</v>
          </cell>
          <cell r="CB426">
            <v>64758.400000000001</v>
          </cell>
          <cell r="CC426">
            <v>93767</v>
          </cell>
          <cell r="CD426">
            <v>86075</v>
          </cell>
          <cell r="CE426">
            <v>63430</v>
          </cell>
          <cell r="CF426">
            <v>35988</v>
          </cell>
          <cell r="CG426">
            <v>17160</v>
          </cell>
          <cell r="CH426">
            <v>27529.22</v>
          </cell>
          <cell r="CI426">
            <v>0</v>
          </cell>
          <cell r="CJ426">
            <v>639428</v>
          </cell>
          <cell r="CK426">
            <v>12381</v>
          </cell>
          <cell r="CL426">
            <v>9336</v>
          </cell>
        </row>
        <row r="427">
          <cell r="A427">
            <v>4301020105.2510004</v>
          </cell>
          <cell r="B427" t="str">
            <v>ส่วนต่างค่ารักษาที่สูงกว่าข้อตกลงในการจ่ายตาม DRG กองทุน UC (บริการเฉพาะ) CR- IP</v>
          </cell>
          <cell r="C427">
            <v>-57554.879999999997</v>
          </cell>
          <cell r="D427">
            <v>0</v>
          </cell>
          <cell r="E427">
            <v>-685.88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-81864.570000000007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-463234.5</v>
          </cell>
          <cell r="P427">
            <v>-2189</v>
          </cell>
          <cell r="Q427">
            <v>0</v>
          </cell>
          <cell r="R427">
            <v>0</v>
          </cell>
          <cell r="S427">
            <v>0</v>
          </cell>
          <cell r="T427">
            <v>-2348</v>
          </cell>
          <cell r="U427">
            <v>0</v>
          </cell>
          <cell r="V427">
            <v>0</v>
          </cell>
          <cell r="W427">
            <v>-70999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-417.4</v>
          </cell>
          <cell r="AC427">
            <v>12200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-753.45</v>
          </cell>
          <cell r="AQ427">
            <v>0</v>
          </cell>
          <cell r="AR427">
            <v>0</v>
          </cell>
          <cell r="AS427">
            <v>-2804.52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-161329.85999999999</v>
          </cell>
          <cell r="BD427">
            <v>-6175.5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-940562.03</v>
          </cell>
          <cell r="BQ427">
            <v>-10780</v>
          </cell>
          <cell r="BR427">
            <v>-474092.89</v>
          </cell>
          <cell r="BS427">
            <v>-30272.02</v>
          </cell>
          <cell r="BT427">
            <v>0</v>
          </cell>
          <cell r="BU427">
            <v>-8156.2</v>
          </cell>
          <cell r="BV427">
            <v>0</v>
          </cell>
          <cell r="BW427">
            <v>-1870.1</v>
          </cell>
          <cell r="BX427">
            <v>0</v>
          </cell>
          <cell r="BY427">
            <v>0</v>
          </cell>
          <cell r="BZ427">
            <v>-500.5</v>
          </cell>
          <cell r="CA427">
            <v>0</v>
          </cell>
          <cell r="CB427">
            <v>-1760.5</v>
          </cell>
          <cell r="CC427">
            <v>-5259</v>
          </cell>
          <cell r="CD427">
            <v>-1812.18</v>
          </cell>
          <cell r="CE427">
            <v>0</v>
          </cell>
          <cell r="CF427">
            <v>-7725.16</v>
          </cell>
          <cell r="CG427">
            <v>0</v>
          </cell>
          <cell r="CH427">
            <v>0</v>
          </cell>
          <cell r="CI427">
            <v>0</v>
          </cell>
          <cell r="CJ427">
            <v>-5038.3999999999996</v>
          </cell>
          <cell r="CK427">
            <v>0</v>
          </cell>
          <cell r="CL427">
            <v>-171887</v>
          </cell>
        </row>
        <row r="428">
          <cell r="A428">
            <v>4301020105.2519999</v>
          </cell>
          <cell r="B428" t="str">
            <v>ส่วนต่างค่ารักษาที่ต่ำกว่าข้อตกลงในการจ่ายตาม DRG กองทุน UC (บริการเฉพาะ) CR- IP</v>
          </cell>
          <cell r="C428">
            <v>162544.69</v>
          </cell>
          <cell r="D428">
            <v>0</v>
          </cell>
          <cell r="E428">
            <v>13885.18</v>
          </cell>
          <cell r="F428">
            <v>0</v>
          </cell>
          <cell r="G428">
            <v>0</v>
          </cell>
          <cell r="H428">
            <v>0</v>
          </cell>
          <cell r="I428">
            <v>5191</v>
          </cell>
          <cell r="J428">
            <v>22976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51095.9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737.3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1999.5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938</v>
          </cell>
          <cell r="AP428">
            <v>0</v>
          </cell>
          <cell r="AQ428">
            <v>0</v>
          </cell>
          <cell r="AR428">
            <v>0</v>
          </cell>
          <cell r="AS428">
            <v>11170.24</v>
          </cell>
          <cell r="AT428">
            <v>0</v>
          </cell>
          <cell r="AU428">
            <v>417</v>
          </cell>
          <cell r="AV428">
            <v>0</v>
          </cell>
          <cell r="AW428">
            <v>0</v>
          </cell>
          <cell r="AX428">
            <v>6965.83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426438.86</v>
          </cell>
          <cell r="BQ428">
            <v>2820.1</v>
          </cell>
          <cell r="BR428">
            <v>17942.46</v>
          </cell>
          <cell r="BS428">
            <v>0</v>
          </cell>
          <cell r="BT428">
            <v>0</v>
          </cell>
          <cell r="BU428">
            <v>447173.85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855.96</v>
          </cell>
          <cell r="CB428">
            <v>0</v>
          </cell>
          <cell r="CC428">
            <v>37640</v>
          </cell>
          <cell r="CD428">
            <v>158.9</v>
          </cell>
          <cell r="CE428">
            <v>-2252.4</v>
          </cell>
          <cell r="CF428">
            <v>1826.77</v>
          </cell>
          <cell r="CG428">
            <v>0</v>
          </cell>
          <cell r="CH428">
            <v>1098.08</v>
          </cell>
          <cell r="CI428">
            <v>0</v>
          </cell>
          <cell r="CJ428">
            <v>0</v>
          </cell>
          <cell r="CK428">
            <v>0</v>
          </cell>
          <cell r="CL428">
            <v>293590.68</v>
          </cell>
        </row>
        <row r="429">
          <cell r="A429">
            <v>4301020105.2550001</v>
          </cell>
          <cell r="B429" t="str">
            <v>รายได้กองทุน UC-P&amp;P ตามเกณฑ์คุณภาพผลงานบริการ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>
            <v>4301020105.2559996</v>
          </cell>
          <cell r="B430" t="str">
            <v>รายได้จากการยกหนี้กรณีส่งต่อผู้ป่วยระหว่าง รพ.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207000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8200</v>
          </cell>
          <cell r="BQ430">
            <v>0</v>
          </cell>
          <cell r="BR430">
            <v>0</v>
          </cell>
          <cell r="BS430">
            <v>0</v>
          </cell>
          <cell r="BT430">
            <v>1534605.16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1886189.99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</row>
        <row r="431">
          <cell r="A431">
            <v>4301020105.257</v>
          </cell>
          <cell r="B431" t="str">
            <v>ส่วนต่างค่ารักษาที่สูงกว่าเหมาจ่ายรายหัว - กองทุน UC P&amp;P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-90392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-253910</v>
          </cell>
          <cell r="CF431">
            <v>-30750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-46132</v>
          </cell>
          <cell r="CL431">
            <v>0</v>
          </cell>
        </row>
        <row r="432">
          <cell r="A432">
            <v>4301020105.2580004</v>
          </cell>
          <cell r="B432" t="str">
            <v xml:space="preserve">ส่วนต่างค่ารักษาที่สูงกว่าข้อตกลงตามหลักเกณฑ์การจ่ายกองทุน UC-บริการเฉพาะ(CR) -OP </v>
          </cell>
          <cell r="C432">
            <v>0</v>
          </cell>
          <cell r="D432">
            <v>0</v>
          </cell>
          <cell r="E432">
            <v>-1337.5</v>
          </cell>
          <cell r="F432">
            <v>0</v>
          </cell>
          <cell r="G432">
            <v>0</v>
          </cell>
          <cell r="H432">
            <v>0</v>
          </cell>
          <cell r="I432">
            <v>-41470.39</v>
          </cell>
          <cell r="J432">
            <v>0</v>
          </cell>
          <cell r="K432">
            <v>0</v>
          </cell>
          <cell r="L432">
            <v>-7281.8</v>
          </cell>
          <cell r="M432">
            <v>-797</v>
          </cell>
          <cell r="N432">
            <v>0</v>
          </cell>
          <cell r="O432">
            <v>-4538.45</v>
          </cell>
          <cell r="P432">
            <v>-7177.23</v>
          </cell>
          <cell r="Q432">
            <v>0</v>
          </cell>
          <cell r="R432">
            <v>0</v>
          </cell>
          <cell r="S432">
            <v>0</v>
          </cell>
          <cell r="T432">
            <v>-4008.75</v>
          </cell>
          <cell r="U432">
            <v>0</v>
          </cell>
          <cell r="V432">
            <v>-69</v>
          </cell>
          <cell r="W432">
            <v>0</v>
          </cell>
          <cell r="X432">
            <v>0</v>
          </cell>
          <cell r="Y432">
            <v>-107367.32</v>
          </cell>
          <cell r="Z432">
            <v>-1486.11</v>
          </cell>
          <cell r="AA432">
            <v>0</v>
          </cell>
          <cell r="AB432">
            <v>-414.15</v>
          </cell>
          <cell r="AC432">
            <v>0</v>
          </cell>
          <cell r="AD432">
            <v>-16677.32</v>
          </cell>
          <cell r="AE432">
            <v>0</v>
          </cell>
          <cell r="AF432">
            <v>-358.2</v>
          </cell>
          <cell r="AG432">
            <v>0</v>
          </cell>
          <cell r="AH432">
            <v>0</v>
          </cell>
          <cell r="AI432">
            <v>-1866.7</v>
          </cell>
          <cell r="AJ432">
            <v>0</v>
          </cell>
          <cell r="AK432">
            <v>0</v>
          </cell>
          <cell r="AL432">
            <v>-1825.95</v>
          </cell>
          <cell r="AM432">
            <v>0</v>
          </cell>
          <cell r="AN432">
            <v>-329.65</v>
          </cell>
          <cell r="AO432">
            <v>-1533.5</v>
          </cell>
          <cell r="AP432">
            <v>0</v>
          </cell>
          <cell r="AQ432">
            <v>0</v>
          </cell>
          <cell r="AR432">
            <v>0</v>
          </cell>
          <cell r="AS432">
            <v>-5690.16</v>
          </cell>
          <cell r="AT432">
            <v>0</v>
          </cell>
          <cell r="AU432">
            <v>-3598.88</v>
          </cell>
          <cell r="AV432">
            <v>-1287.5999999999999</v>
          </cell>
          <cell r="AW432">
            <v>0</v>
          </cell>
          <cell r="AX432">
            <v>0</v>
          </cell>
          <cell r="AY432">
            <v>-20653.810000000001</v>
          </cell>
          <cell r="AZ432">
            <v>-1375.89</v>
          </cell>
          <cell r="BA432">
            <v>-31752.12</v>
          </cell>
          <cell r="BB432">
            <v>-7195.93</v>
          </cell>
          <cell r="BC432">
            <v>-125914.03</v>
          </cell>
          <cell r="BD432">
            <v>0</v>
          </cell>
          <cell r="BE432">
            <v>-4151.8599999999997</v>
          </cell>
          <cell r="BF432">
            <v>0</v>
          </cell>
          <cell r="BG432">
            <v>-120160.05</v>
          </cell>
          <cell r="BH432">
            <v>0</v>
          </cell>
          <cell r="BI432">
            <v>-3243.92</v>
          </cell>
          <cell r="BJ432">
            <v>-5562.35</v>
          </cell>
          <cell r="BK432">
            <v>0</v>
          </cell>
          <cell r="BL432">
            <v>0</v>
          </cell>
          <cell r="BM432">
            <v>-5671.4</v>
          </cell>
          <cell r="BN432">
            <v>-1267.45</v>
          </cell>
          <cell r="BO432">
            <v>-9494.42</v>
          </cell>
          <cell r="BP432">
            <v>-6363.61</v>
          </cell>
          <cell r="BQ432">
            <v>-2663.03</v>
          </cell>
          <cell r="BR432">
            <v>-24533.65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-4827.8100000000004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-4442.93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-1595.64</v>
          </cell>
          <cell r="CI432">
            <v>0</v>
          </cell>
          <cell r="CJ432">
            <v>0</v>
          </cell>
          <cell r="CK432">
            <v>0</v>
          </cell>
          <cell r="CL432">
            <v>-852.5</v>
          </cell>
        </row>
        <row r="433">
          <cell r="A433">
            <v>4301020105.2600002</v>
          </cell>
          <cell r="B433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1.5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858.2</v>
          </cell>
          <cell r="BQ433">
            <v>0</v>
          </cell>
          <cell r="BR433">
            <v>102264.5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72.150000000000006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21917.99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>
            <v>4301020105.2629995</v>
          </cell>
          <cell r="B434" t="str">
            <v>รายได้ค่ารักษา OP Refer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20393.75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7350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305069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>
            <v>4301020105.2639999</v>
          </cell>
          <cell r="B435" t="str">
            <v>ส่วนปรับลดค่าแรง OP</v>
          </cell>
          <cell r="C435">
            <v>0</v>
          </cell>
          <cell r="D435">
            <v>0</v>
          </cell>
          <cell r="E435">
            <v>-24000878.899999999</v>
          </cell>
          <cell r="F435">
            <v>0</v>
          </cell>
          <cell r="G435">
            <v>-9348352.4800000004</v>
          </cell>
          <cell r="H435">
            <v>0</v>
          </cell>
          <cell r="I435">
            <v>0</v>
          </cell>
          <cell r="J435">
            <v>0</v>
          </cell>
          <cell r="K435">
            <v>-18191772.539999999</v>
          </cell>
          <cell r="L435">
            <v>0</v>
          </cell>
          <cell r="M435">
            <v>0</v>
          </cell>
          <cell r="N435">
            <v>-5447893.8899999997</v>
          </cell>
          <cell r="O435">
            <v>-24022087</v>
          </cell>
          <cell r="P435">
            <v>-14857373.5</v>
          </cell>
          <cell r="Q435">
            <v>-14808103.59</v>
          </cell>
          <cell r="R435">
            <v>0</v>
          </cell>
          <cell r="S435">
            <v>-16420144.93</v>
          </cell>
          <cell r="T435">
            <v>-10452455.1</v>
          </cell>
          <cell r="U435">
            <v>-11596091.689999999</v>
          </cell>
          <cell r="V435">
            <v>-7342853.3799999999</v>
          </cell>
          <cell r="W435">
            <v>-39664709.75</v>
          </cell>
          <cell r="X435">
            <v>0</v>
          </cell>
          <cell r="Y435">
            <v>0</v>
          </cell>
          <cell r="Z435">
            <v>-10860611.23</v>
          </cell>
          <cell r="AA435">
            <v>-7965542.8399999999</v>
          </cell>
          <cell r="AB435">
            <v>-11190357.99</v>
          </cell>
          <cell r="AC435">
            <v>-11199154.289999999</v>
          </cell>
          <cell r="AD435">
            <v>-37511385.280000001</v>
          </cell>
          <cell r="AE435">
            <v>-14545722.949999999</v>
          </cell>
          <cell r="AF435">
            <v>0</v>
          </cell>
          <cell r="AG435">
            <v>-10739125.369999999</v>
          </cell>
          <cell r="AH435">
            <v>-19923099.57</v>
          </cell>
          <cell r="AI435">
            <v>-11874926.859999999</v>
          </cell>
          <cell r="AJ435">
            <v>-8620858.3699999992</v>
          </cell>
          <cell r="AK435">
            <v>-52641383.670000002</v>
          </cell>
          <cell r="AL435">
            <v>-13364386.93</v>
          </cell>
          <cell r="AM435">
            <v>-11250592.91</v>
          </cell>
          <cell r="AN435">
            <v>-28353042.07</v>
          </cell>
          <cell r="AO435">
            <v>-21669294.719999999</v>
          </cell>
          <cell r="AP435">
            <v>-18289335.170000002</v>
          </cell>
          <cell r="AQ435">
            <v>-8699731.5600000005</v>
          </cell>
          <cell r="AR435">
            <v>0</v>
          </cell>
          <cell r="AS435">
            <v>-12444060.33</v>
          </cell>
          <cell r="AT435">
            <v>-17644440.82</v>
          </cell>
          <cell r="AU435">
            <v>-22623173.010000002</v>
          </cell>
          <cell r="AV435">
            <v>-11580367.84</v>
          </cell>
          <cell r="AW435">
            <v>-5123052.8099999996</v>
          </cell>
          <cell r="AX435">
            <v>-15940469.789999999</v>
          </cell>
          <cell r="AY435">
            <v>-12356730.189999999</v>
          </cell>
          <cell r="AZ435">
            <v>-10216261.17</v>
          </cell>
          <cell r="BA435">
            <v>-34191565.380000003</v>
          </cell>
          <cell r="BB435">
            <v>-12210579.48</v>
          </cell>
          <cell r="BC435">
            <v>-59029089.859999999</v>
          </cell>
          <cell r="BD435">
            <v>-26173973.09</v>
          </cell>
          <cell r="BE435">
            <v>-16923789.359999999</v>
          </cell>
          <cell r="BF435">
            <v>-10611571.859999999</v>
          </cell>
          <cell r="BG435">
            <v>-25112699.329999998</v>
          </cell>
          <cell r="BH435">
            <v>-9853236.4100000001</v>
          </cell>
          <cell r="BI435">
            <v>-4564937.7300000004</v>
          </cell>
          <cell r="BJ435">
            <v>-7350817.3700000001</v>
          </cell>
          <cell r="BK435">
            <v>-8057459.2800000003</v>
          </cell>
          <cell r="BL435">
            <v>-41150701.210000001</v>
          </cell>
          <cell r="BM435">
            <v>-25997794.890000001</v>
          </cell>
          <cell r="BN435">
            <v>-18831790.260000002</v>
          </cell>
          <cell r="BO435">
            <v>-26445124.190000001</v>
          </cell>
          <cell r="BP435">
            <v>-18496930.75</v>
          </cell>
          <cell r="BQ435">
            <v>-10688806.82</v>
          </cell>
          <cell r="BR435">
            <v>-78278674.609999999</v>
          </cell>
          <cell r="BS435">
            <v>-21585005.989999998</v>
          </cell>
          <cell r="BT435">
            <v>-22922199.170000002</v>
          </cell>
          <cell r="BU435">
            <v>-31827247.370000001</v>
          </cell>
          <cell r="BV435">
            <v>-5080358.74</v>
          </cell>
          <cell r="BW435">
            <v>0</v>
          </cell>
          <cell r="BX435">
            <v>-31715410.52</v>
          </cell>
          <cell r="BY435">
            <v>-12561596.66</v>
          </cell>
          <cell r="BZ435">
            <v>-11306337.470000001</v>
          </cell>
          <cell r="CA435">
            <v>-15832595.029999999</v>
          </cell>
          <cell r="CB435">
            <v>-16390274.26</v>
          </cell>
          <cell r="CC435">
            <v>-27515250.109999999</v>
          </cell>
          <cell r="CD435">
            <v>-15473003.449999999</v>
          </cell>
          <cell r="CE435">
            <v>0</v>
          </cell>
          <cell r="CF435">
            <v>-11215683.17</v>
          </cell>
          <cell r="CG435">
            <v>-12934413.140000001</v>
          </cell>
          <cell r="CH435">
            <v>-9401846.3699999992</v>
          </cell>
          <cell r="CI435">
            <v>-9073082.7599999998</v>
          </cell>
          <cell r="CJ435">
            <v>-25535747.059999999</v>
          </cell>
          <cell r="CK435">
            <v>-5925902.9299999997</v>
          </cell>
          <cell r="CL435">
            <v>-8005397.4900000002</v>
          </cell>
        </row>
        <row r="436">
          <cell r="A436">
            <v>4301020105.2650003</v>
          </cell>
          <cell r="B436" t="str">
            <v>ส่วนปรับลดค่าแรง IP</v>
          </cell>
          <cell r="C436">
            <v>-8063466.9500000002</v>
          </cell>
          <cell r="D436">
            <v>0</v>
          </cell>
          <cell r="E436">
            <v>-416102.07</v>
          </cell>
          <cell r="F436">
            <v>0</v>
          </cell>
          <cell r="G436">
            <v>-185597.5</v>
          </cell>
          <cell r="H436">
            <v>-584168.68999999994</v>
          </cell>
          <cell r="I436">
            <v>0</v>
          </cell>
          <cell r="J436">
            <v>-960141.02</v>
          </cell>
          <cell r="K436">
            <v>-325625.34999999998</v>
          </cell>
          <cell r="L436">
            <v>-349181.01</v>
          </cell>
          <cell r="M436">
            <v>-1717811.48</v>
          </cell>
          <cell r="N436">
            <v>-71333.64</v>
          </cell>
          <cell r="O436">
            <v>-3063142.48</v>
          </cell>
          <cell r="P436">
            <v>-406637.47</v>
          </cell>
          <cell r="Q436">
            <v>-442816.02</v>
          </cell>
          <cell r="R436">
            <v>-990563.6</v>
          </cell>
          <cell r="S436">
            <v>0</v>
          </cell>
          <cell r="T436">
            <v>-494046.6</v>
          </cell>
          <cell r="U436">
            <v>-341516.9</v>
          </cell>
          <cell r="V436">
            <v>-194220.35</v>
          </cell>
          <cell r="W436">
            <v>-11715571.93</v>
          </cell>
          <cell r="X436">
            <v>-180189.75</v>
          </cell>
          <cell r="Y436">
            <v>-614084.73</v>
          </cell>
          <cell r="Z436">
            <v>-358403.59</v>
          </cell>
          <cell r="AA436">
            <v>-131479.88</v>
          </cell>
          <cell r="AB436">
            <v>-534392.42000000004</v>
          </cell>
          <cell r="AC436">
            <v>0</v>
          </cell>
          <cell r="AD436">
            <v>-1568222.79</v>
          </cell>
          <cell r="AE436">
            <v>-416893.31</v>
          </cell>
          <cell r="AF436">
            <v>-386814.08</v>
          </cell>
          <cell r="AG436">
            <v>-361962.77</v>
          </cell>
          <cell r="AH436">
            <v>-802968.31</v>
          </cell>
          <cell r="AI436">
            <v>-2520245.58</v>
          </cell>
          <cell r="AJ436">
            <v>-328554.56</v>
          </cell>
          <cell r="AK436">
            <v>-15860228.050000001</v>
          </cell>
          <cell r="AL436">
            <v>-373208.51</v>
          </cell>
          <cell r="AM436">
            <v>-277113.67</v>
          </cell>
          <cell r="AN436">
            <v>-6374414</v>
          </cell>
          <cell r="AO436">
            <v>-1090443.57</v>
          </cell>
          <cell r="AP436">
            <v>-415525.31</v>
          </cell>
          <cell r="AQ436">
            <v>-158811.41</v>
          </cell>
          <cell r="AR436">
            <v>-1746788.77</v>
          </cell>
          <cell r="AS436">
            <v>0</v>
          </cell>
          <cell r="AT436">
            <v>-652193.79</v>
          </cell>
          <cell r="AU436">
            <v>-1054458.78</v>
          </cell>
          <cell r="AV436">
            <v>-325938.48</v>
          </cell>
          <cell r="AW436">
            <v>-296829.24</v>
          </cell>
          <cell r="AX436">
            <v>-588393.54</v>
          </cell>
          <cell r="AY436">
            <v>-251763.52</v>
          </cell>
          <cell r="AZ436">
            <v>-321303.73</v>
          </cell>
          <cell r="BA436">
            <v>-5456043.0499999998</v>
          </cell>
          <cell r="BB436">
            <v>-218697.37</v>
          </cell>
          <cell r="BC436">
            <v>-9252468.0399999991</v>
          </cell>
          <cell r="BD436">
            <v>-1296699.3500000001</v>
          </cell>
          <cell r="BE436">
            <v>-359155.02</v>
          </cell>
          <cell r="BF436">
            <v>-548873.84</v>
          </cell>
          <cell r="BG436">
            <v>-3786924.99</v>
          </cell>
          <cell r="BH436">
            <v>-322053.26</v>
          </cell>
          <cell r="BI436">
            <v>0</v>
          </cell>
          <cell r="BJ436">
            <v>-137589.04999999999</v>
          </cell>
          <cell r="BK436">
            <v>0</v>
          </cell>
          <cell r="BL436">
            <v>-5866066.7599999998</v>
          </cell>
          <cell r="BM436">
            <v>-657756.93999999994</v>
          </cell>
          <cell r="BN436">
            <v>-84608.66</v>
          </cell>
          <cell r="BO436">
            <v>-934467.93</v>
          </cell>
          <cell r="BP436">
            <v>-521841.57</v>
          </cell>
          <cell r="BQ436">
            <v>-292074.74</v>
          </cell>
          <cell r="BR436">
            <v>-26963348.18</v>
          </cell>
          <cell r="BS436">
            <v>-556455.72</v>
          </cell>
          <cell r="BT436">
            <v>-686122.27</v>
          </cell>
          <cell r="BU436">
            <v>-2882222.36</v>
          </cell>
          <cell r="BV436">
            <v>0</v>
          </cell>
          <cell r="BW436">
            <v>-463664</v>
          </cell>
          <cell r="BX436">
            <v>-1414541.83</v>
          </cell>
          <cell r="BY436">
            <v>-300756.75</v>
          </cell>
          <cell r="BZ436">
            <v>-217234.9</v>
          </cell>
          <cell r="CA436">
            <v>-406417.94</v>
          </cell>
          <cell r="CB436">
            <v>-499424.88</v>
          </cell>
          <cell r="CC436">
            <v>-1133392.6299999999</v>
          </cell>
          <cell r="CD436">
            <v>-562149.89</v>
          </cell>
          <cell r="CE436">
            <v>-906873.39</v>
          </cell>
          <cell r="CF436">
            <v>-384045.68</v>
          </cell>
          <cell r="CG436">
            <v>-280236.28999999998</v>
          </cell>
          <cell r="CH436">
            <v>-233734.74</v>
          </cell>
          <cell r="CI436">
            <v>-325642.21999999997</v>
          </cell>
          <cell r="CJ436">
            <v>-1265213.21</v>
          </cell>
          <cell r="CK436">
            <v>-91802.15</v>
          </cell>
          <cell r="CL436">
            <v>-112027.26</v>
          </cell>
        </row>
        <row r="437">
          <cell r="A437">
            <v>4301020105.2659998</v>
          </cell>
          <cell r="B437" t="str">
            <v>ส่วนปรับลดค่าแรง PP</v>
          </cell>
          <cell r="C437">
            <v>0</v>
          </cell>
          <cell r="D437">
            <v>0</v>
          </cell>
          <cell r="E437">
            <v>-4405393.72</v>
          </cell>
          <cell r="F437">
            <v>0</v>
          </cell>
          <cell r="G437">
            <v>-1712901.04</v>
          </cell>
          <cell r="H437">
            <v>0</v>
          </cell>
          <cell r="I437">
            <v>0</v>
          </cell>
          <cell r="J437">
            <v>0</v>
          </cell>
          <cell r="K437">
            <v>-8268411.1500000004</v>
          </cell>
          <cell r="L437">
            <v>0</v>
          </cell>
          <cell r="M437">
            <v>0</v>
          </cell>
          <cell r="N437">
            <v>-999888.29</v>
          </cell>
          <cell r="O437">
            <v>-4497613.57</v>
          </cell>
          <cell r="P437">
            <v>-2780972.46</v>
          </cell>
          <cell r="Q437">
            <v>-2772512.9</v>
          </cell>
          <cell r="R437">
            <v>0</v>
          </cell>
          <cell r="S437">
            <v>-3062594.99</v>
          </cell>
          <cell r="T437">
            <v>-1956626.24</v>
          </cell>
          <cell r="U437">
            <v>-2170582.56</v>
          </cell>
          <cell r="V437">
            <v>-1361749.48</v>
          </cell>
          <cell r="W437">
            <v>-7022788.5499999998</v>
          </cell>
          <cell r="X437">
            <v>0</v>
          </cell>
          <cell r="Y437">
            <v>0</v>
          </cell>
          <cell r="Z437">
            <v>-1925725.12</v>
          </cell>
          <cell r="AA437">
            <v>-1420969.51</v>
          </cell>
          <cell r="AB437">
            <v>-1986024.62</v>
          </cell>
          <cell r="AC437">
            <v>-1984800.61</v>
          </cell>
          <cell r="AD437">
            <v>-6650776.1699999999</v>
          </cell>
          <cell r="AE437">
            <v>-2577695.0499999998</v>
          </cell>
          <cell r="AF437">
            <v>0</v>
          </cell>
          <cell r="AG437">
            <v>-1904232.77</v>
          </cell>
          <cell r="AH437">
            <v>-3530633.99</v>
          </cell>
          <cell r="AI437">
            <v>0</v>
          </cell>
          <cell r="AJ437">
            <v>-1527461.67</v>
          </cell>
          <cell r="AK437">
            <v>-9754956.3599999994</v>
          </cell>
          <cell r="AL437">
            <v>-2476993.7200000002</v>
          </cell>
          <cell r="AM437">
            <v>-3733054.79</v>
          </cell>
          <cell r="AN437">
            <v>0</v>
          </cell>
          <cell r="AO437">
            <v>-4016709.49</v>
          </cell>
          <cell r="AP437">
            <v>-3389086.6</v>
          </cell>
          <cell r="AQ437">
            <v>-1602967.66</v>
          </cell>
          <cell r="AR437">
            <v>0</v>
          </cell>
          <cell r="AS437">
            <v>-2248321.33</v>
          </cell>
          <cell r="AT437">
            <v>-3270789</v>
          </cell>
          <cell r="AU437">
            <v>-4191522.98</v>
          </cell>
          <cell r="AV437">
            <v>-2142553.21</v>
          </cell>
          <cell r="AW437">
            <v>-948597.15</v>
          </cell>
          <cell r="AX437">
            <v>-2947806.23</v>
          </cell>
          <cell r="AY437">
            <v>-2289722.9500000002</v>
          </cell>
          <cell r="AZ437">
            <v>-1893496.76</v>
          </cell>
          <cell r="BA437">
            <v>-6325674.75</v>
          </cell>
          <cell r="BB437">
            <v>-2261914.96</v>
          </cell>
          <cell r="BC437">
            <v>-10624152.08</v>
          </cell>
          <cell r="BD437">
            <v>-4714566.58</v>
          </cell>
          <cell r="BE437">
            <v>-3047253.32</v>
          </cell>
          <cell r="BF437">
            <v>-1910630.67</v>
          </cell>
          <cell r="BG437">
            <v>-4519535.13</v>
          </cell>
          <cell r="BH437">
            <v>-1774316.75</v>
          </cell>
          <cell r="BI437">
            <v>-822055.11</v>
          </cell>
          <cell r="BJ437">
            <v>-8014456.4699999997</v>
          </cell>
          <cell r="BK437">
            <v>-1450989.24</v>
          </cell>
          <cell r="BL437">
            <v>-7423543.6699999999</v>
          </cell>
          <cell r="BM437">
            <v>-4687241.55</v>
          </cell>
          <cell r="BN437">
            <v>-3395109.62</v>
          </cell>
          <cell r="BO437">
            <v>-4768862.4400000004</v>
          </cell>
          <cell r="BP437">
            <v>-3334729.16</v>
          </cell>
          <cell r="BQ437">
            <v>-1928176.92</v>
          </cell>
          <cell r="BR437">
            <v>-14315717.210000001</v>
          </cell>
          <cell r="BS437">
            <v>-3949144.51</v>
          </cell>
          <cell r="BT437">
            <v>-4196275.51</v>
          </cell>
          <cell r="BU437">
            <v>-5822233.6299999999</v>
          </cell>
          <cell r="BV437">
            <v>-921036.59</v>
          </cell>
          <cell r="BW437">
            <v>0</v>
          </cell>
          <cell r="BX437">
            <v>-5804907.5</v>
          </cell>
          <cell r="BY437">
            <v>-2299542.4</v>
          </cell>
          <cell r="BZ437">
            <v>-2069791.78</v>
          </cell>
          <cell r="CA437">
            <v>-2896465.5</v>
          </cell>
          <cell r="CB437">
            <v>-3000356.85</v>
          </cell>
          <cell r="CC437">
            <v>-5035078.4800000004</v>
          </cell>
          <cell r="CD437">
            <v>-2830580.2</v>
          </cell>
          <cell r="CE437">
            <v>0</v>
          </cell>
          <cell r="CF437">
            <v>-2052216.18</v>
          </cell>
          <cell r="CG437">
            <v>-2364435.36</v>
          </cell>
          <cell r="CH437">
            <v>-1719934.86</v>
          </cell>
          <cell r="CI437">
            <v>-1660299.48</v>
          </cell>
          <cell r="CJ437">
            <v>-4670509.0199999996</v>
          </cell>
          <cell r="CK437">
            <v>-1084590.31</v>
          </cell>
          <cell r="CL437">
            <v>-1465457.12</v>
          </cell>
        </row>
        <row r="438">
          <cell r="A438">
            <v>4301020106.3030005</v>
          </cell>
          <cell r="B438" t="str">
            <v>รายได้กองทุนประกันสังคม</v>
          </cell>
          <cell r="C438">
            <v>0</v>
          </cell>
          <cell r="D438">
            <v>0</v>
          </cell>
          <cell r="E438">
            <v>26178.65</v>
          </cell>
          <cell r="F438">
            <v>0</v>
          </cell>
          <cell r="G438">
            <v>31571.91</v>
          </cell>
          <cell r="H438">
            <v>0</v>
          </cell>
          <cell r="I438">
            <v>26615.05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132897.21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14394714.800000001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7259969.3200000003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20639.18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1390</v>
          </cell>
          <cell r="BC438">
            <v>3314945.57</v>
          </cell>
          <cell r="BD438">
            <v>0</v>
          </cell>
          <cell r="BE438">
            <v>0</v>
          </cell>
          <cell r="BF438">
            <v>0</v>
          </cell>
          <cell r="BG438">
            <v>70727.740000000005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8120490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4060515.1</v>
          </cell>
          <cell r="BS438">
            <v>0</v>
          </cell>
          <cell r="BT438">
            <v>20033</v>
          </cell>
          <cell r="BU438">
            <v>900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35283.660000000003</v>
          </cell>
          <cell r="CC438">
            <v>0</v>
          </cell>
          <cell r="CD438">
            <v>0</v>
          </cell>
          <cell r="CE438">
            <v>285.91000000000003</v>
          </cell>
          <cell r="CF438">
            <v>0</v>
          </cell>
          <cell r="CG438">
            <v>0</v>
          </cell>
          <cell r="CH438">
            <v>0</v>
          </cell>
          <cell r="CI438">
            <v>95.3</v>
          </cell>
          <cell r="CJ438">
            <v>55479.040000000001</v>
          </cell>
          <cell r="CK438">
            <v>5103.34</v>
          </cell>
          <cell r="CL438">
            <v>58233.34</v>
          </cell>
        </row>
        <row r="439">
          <cell r="A439">
            <v>4301020106.3050003</v>
          </cell>
          <cell r="B439" t="str">
            <v>รายได้ค่ารักษาประกันสังคม OP-เครือข่าย</v>
          </cell>
          <cell r="C439">
            <v>3196694</v>
          </cell>
          <cell r="D439">
            <v>254413</v>
          </cell>
          <cell r="E439">
            <v>131954</v>
          </cell>
          <cell r="F439">
            <v>164438</v>
          </cell>
          <cell r="G439">
            <v>107483</v>
          </cell>
          <cell r="H439">
            <v>343294</v>
          </cell>
          <cell r="I439">
            <v>96083.89</v>
          </cell>
          <cell r="J439">
            <v>178510</v>
          </cell>
          <cell r="K439">
            <v>107985</v>
          </cell>
          <cell r="L439">
            <v>117399</v>
          </cell>
          <cell r="M439">
            <v>382353.42</v>
          </cell>
          <cell r="N439">
            <v>26867.95</v>
          </cell>
          <cell r="O439">
            <v>1489625.15</v>
          </cell>
          <cell r="P439">
            <v>194489.99</v>
          </cell>
          <cell r="Q439">
            <v>180310</v>
          </cell>
          <cell r="R439">
            <v>281714</v>
          </cell>
          <cell r="S439">
            <v>182949</v>
          </cell>
          <cell r="T439">
            <v>183344</v>
          </cell>
          <cell r="U439">
            <v>175737</v>
          </cell>
          <cell r="V439">
            <v>62678</v>
          </cell>
          <cell r="W439">
            <v>4580346.88</v>
          </cell>
          <cell r="X439">
            <v>115835</v>
          </cell>
          <cell r="Y439">
            <v>218581</v>
          </cell>
          <cell r="Z439">
            <v>118318</v>
          </cell>
          <cell r="AA439">
            <v>61020.75</v>
          </cell>
          <cell r="AB439">
            <v>182595</v>
          </cell>
          <cell r="AC439">
            <v>113089</v>
          </cell>
          <cell r="AD439">
            <v>486577</v>
          </cell>
          <cell r="AE439">
            <v>163623</v>
          </cell>
          <cell r="AF439">
            <v>115964</v>
          </cell>
          <cell r="AG439">
            <v>73578</v>
          </cell>
          <cell r="AH439">
            <v>375341</v>
          </cell>
          <cell r="AI439">
            <v>133328</v>
          </cell>
          <cell r="AJ439">
            <v>84648</v>
          </cell>
          <cell r="AK439">
            <v>8684283.25</v>
          </cell>
          <cell r="AL439">
            <v>153830.07</v>
          </cell>
          <cell r="AM439">
            <v>124186</v>
          </cell>
          <cell r="AN439">
            <v>423721</v>
          </cell>
          <cell r="AO439">
            <v>365471</v>
          </cell>
          <cell r="AP439">
            <v>267168</v>
          </cell>
          <cell r="AQ439">
            <v>40076.5</v>
          </cell>
          <cell r="AR439">
            <v>417183</v>
          </cell>
          <cell r="AS439">
            <v>138446</v>
          </cell>
          <cell r="AT439">
            <v>530731</v>
          </cell>
          <cell r="AU439">
            <v>290752</v>
          </cell>
          <cell r="AV439">
            <v>103287</v>
          </cell>
          <cell r="AW439">
            <v>98347</v>
          </cell>
          <cell r="AX439">
            <v>203989.33</v>
          </cell>
          <cell r="AY439">
            <v>137561</v>
          </cell>
          <cell r="AZ439">
            <v>102879</v>
          </cell>
          <cell r="BA439">
            <v>1004297.8</v>
          </cell>
          <cell r="BB439">
            <v>112385</v>
          </cell>
          <cell r="BC439">
            <v>4284571.55</v>
          </cell>
          <cell r="BD439">
            <v>311229</v>
          </cell>
          <cell r="BE439">
            <v>174404</v>
          </cell>
          <cell r="BF439">
            <v>80277</v>
          </cell>
          <cell r="BG439">
            <v>1213740</v>
          </cell>
          <cell r="BH439">
            <v>80870.5</v>
          </cell>
          <cell r="BI439">
            <v>31783</v>
          </cell>
          <cell r="BJ439">
            <v>52615</v>
          </cell>
          <cell r="BK439">
            <v>88889</v>
          </cell>
          <cell r="BL439">
            <v>2487283</v>
          </cell>
          <cell r="BM439">
            <v>375469</v>
          </cell>
          <cell r="BN439">
            <v>259390</v>
          </cell>
          <cell r="BO439">
            <v>375336</v>
          </cell>
          <cell r="BP439">
            <v>181419</v>
          </cell>
          <cell r="BQ439">
            <v>169096</v>
          </cell>
          <cell r="BR439">
            <v>12222912</v>
          </cell>
          <cell r="BS439">
            <v>425602</v>
          </cell>
          <cell r="BT439">
            <v>127264</v>
          </cell>
          <cell r="BU439">
            <v>1550783</v>
          </cell>
          <cell r="BV439">
            <v>144162</v>
          </cell>
          <cell r="BW439">
            <v>151911</v>
          </cell>
          <cell r="BX439">
            <v>792577</v>
          </cell>
          <cell r="BY439">
            <v>99429</v>
          </cell>
          <cell r="BZ439">
            <v>163454</v>
          </cell>
          <cell r="CA439">
            <v>121145</v>
          </cell>
          <cell r="CB439">
            <v>176187</v>
          </cell>
          <cell r="CC439">
            <v>371005.25</v>
          </cell>
          <cell r="CD439">
            <v>234207</v>
          </cell>
          <cell r="CE439">
            <v>397403</v>
          </cell>
          <cell r="CF439">
            <v>51493</v>
          </cell>
          <cell r="CG439">
            <v>107188</v>
          </cell>
          <cell r="CH439">
            <v>55809</v>
          </cell>
          <cell r="CI439">
            <v>104035</v>
          </cell>
          <cell r="CJ439">
            <v>585393</v>
          </cell>
          <cell r="CK439">
            <v>78456</v>
          </cell>
          <cell r="CL439">
            <v>142238</v>
          </cell>
        </row>
        <row r="440">
          <cell r="A440">
            <v>4301020106.3059998</v>
          </cell>
          <cell r="B440" t="str">
            <v>รายได้ค่ารักษาประกันสังคม IP-เครือข่าย</v>
          </cell>
          <cell r="C440">
            <v>2731727</v>
          </cell>
          <cell r="D440">
            <v>20404</v>
          </cell>
          <cell r="E440">
            <v>7508</v>
          </cell>
          <cell r="F440">
            <v>56367</v>
          </cell>
          <cell r="G440">
            <v>11668</v>
          </cell>
          <cell r="H440">
            <v>42512</v>
          </cell>
          <cell r="I440">
            <v>11035.32</v>
          </cell>
          <cell r="J440">
            <v>118261.1</v>
          </cell>
          <cell r="K440">
            <v>51239</v>
          </cell>
          <cell r="L440">
            <v>26779</v>
          </cell>
          <cell r="M440">
            <v>190682.5</v>
          </cell>
          <cell r="N440">
            <v>4999.5200000000004</v>
          </cell>
          <cell r="O440">
            <v>1264002.5</v>
          </cell>
          <cell r="P440">
            <v>90409.25</v>
          </cell>
          <cell r="Q440">
            <v>95222</v>
          </cell>
          <cell r="R440">
            <v>108819</v>
          </cell>
          <cell r="S440">
            <v>70821</v>
          </cell>
          <cell r="T440">
            <v>78746</v>
          </cell>
          <cell r="U440">
            <v>31042</v>
          </cell>
          <cell r="V440">
            <v>58936</v>
          </cell>
          <cell r="W440">
            <v>3936969.39</v>
          </cell>
          <cell r="X440">
            <v>43806</v>
          </cell>
          <cell r="Y440">
            <v>100285</v>
          </cell>
          <cell r="Z440">
            <v>40346</v>
          </cell>
          <cell r="AA440">
            <v>15163.5</v>
          </cell>
          <cell r="AB440">
            <v>28740</v>
          </cell>
          <cell r="AC440">
            <v>30937</v>
          </cell>
          <cell r="AD440">
            <v>264734</v>
          </cell>
          <cell r="AE440">
            <v>40055</v>
          </cell>
          <cell r="AF440">
            <v>31376</v>
          </cell>
          <cell r="AG440">
            <v>27158</v>
          </cell>
          <cell r="AH440">
            <v>144217</v>
          </cell>
          <cell r="AI440">
            <v>41275</v>
          </cell>
          <cell r="AJ440">
            <v>27081</v>
          </cell>
          <cell r="AK440">
            <v>7744176</v>
          </cell>
          <cell r="AL440">
            <v>43260.85</v>
          </cell>
          <cell r="AM440">
            <v>54979</v>
          </cell>
          <cell r="AN440">
            <v>197571</v>
          </cell>
          <cell r="AO440">
            <v>323984</v>
          </cell>
          <cell r="AP440">
            <v>46514</v>
          </cell>
          <cell r="AQ440">
            <v>4777</v>
          </cell>
          <cell r="AR440">
            <v>419754.25</v>
          </cell>
          <cell r="AS440">
            <v>15152</v>
          </cell>
          <cell r="AT440">
            <v>49672</v>
          </cell>
          <cell r="AU440">
            <v>104532</v>
          </cell>
          <cell r="AV440">
            <v>34511</v>
          </cell>
          <cell r="AW440">
            <v>45122</v>
          </cell>
          <cell r="AX440">
            <v>54931</v>
          </cell>
          <cell r="AY440">
            <v>37475</v>
          </cell>
          <cell r="AZ440">
            <v>36870</v>
          </cell>
          <cell r="BA440">
            <v>1152849.01</v>
          </cell>
          <cell r="BB440">
            <v>62560</v>
          </cell>
          <cell r="BC440">
            <v>1715197.7</v>
          </cell>
          <cell r="BD440">
            <v>276546</v>
          </cell>
          <cell r="BE440">
            <v>24379.75</v>
          </cell>
          <cell r="BF440">
            <v>19470</v>
          </cell>
          <cell r="BG440">
            <v>1478784.75</v>
          </cell>
          <cell r="BH440">
            <v>50293.5</v>
          </cell>
          <cell r="BI440">
            <v>22211</v>
          </cell>
          <cell r="BJ440">
            <v>12310</v>
          </cell>
          <cell r="BK440">
            <v>34984</v>
          </cell>
          <cell r="BL440">
            <v>1785855</v>
          </cell>
          <cell r="BM440">
            <v>95299</v>
          </cell>
          <cell r="BN440">
            <v>81546</v>
          </cell>
          <cell r="BO440">
            <v>132714</v>
          </cell>
          <cell r="BP440">
            <v>94389.35</v>
          </cell>
          <cell r="BQ440">
            <v>44786</v>
          </cell>
          <cell r="BR440">
            <v>11258140</v>
          </cell>
          <cell r="BS440">
            <v>207276</v>
          </cell>
          <cell r="BT440">
            <v>60806</v>
          </cell>
          <cell r="BU440">
            <v>877570</v>
          </cell>
          <cell r="BV440">
            <v>0</v>
          </cell>
          <cell r="BW440">
            <v>54295</v>
          </cell>
          <cell r="BX440">
            <v>309060</v>
          </cell>
          <cell r="BY440">
            <v>11293</v>
          </cell>
          <cell r="BZ440">
            <v>13116</v>
          </cell>
          <cell r="CA440">
            <v>36903</v>
          </cell>
          <cell r="CB440">
            <v>98805</v>
          </cell>
          <cell r="CC440">
            <v>226043.75</v>
          </cell>
          <cell r="CD440">
            <v>146354</v>
          </cell>
          <cell r="CE440">
            <v>152643</v>
          </cell>
          <cell r="CF440">
            <v>13686</v>
          </cell>
          <cell r="CG440">
            <v>18041</v>
          </cell>
          <cell r="CH440">
            <v>4940</v>
          </cell>
          <cell r="CI440">
            <v>46704</v>
          </cell>
          <cell r="CJ440">
            <v>294423</v>
          </cell>
          <cell r="CK440">
            <v>5253</v>
          </cell>
          <cell r="CL440">
            <v>17794.5</v>
          </cell>
        </row>
        <row r="441">
          <cell r="A441">
            <v>4301020106.3070002</v>
          </cell>
          <cell r="B441" t="str">
            <v>รายได้ค่ารักษาประกันสังคม OP-นอกเครือข่าย</v>
          </cell>
          <cell r="C441">
            <v>27063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106509.51</v>
          </cell>
          <cell r="J441">
            <v>0</v>
          </cell>
          <cell r="K441">
            <v>0</v>
          </cell>
          <cell r="L441">
            <v>0</v>
          </cell>
          <cell r="M441">
            <v>994</v>
          </cell>
          <cell r="N441">
            <v>46236.78</v>
          </cell>
          <cell r="O441">
            <v>0</v>
          </cell>
          <cell r="P441">
            <v>3480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11042</v>
          </cell>
          <cell r="V441">
            <v>0</v>
          </cell>
          <cell r="W441">
            <v>16455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199827</v>
          </cell>
          <cell r="AL441">
            <v>0</v>
          </cell>
          <cell r="AM441">
            <v>2234</v>
          </cell>
          <cell r="AN441">
            <v>0</v>
          </cell>
          <cell r="AO441">
            <v>2335</v>
          </cell>
          <cell r="AP441">
            <v>8337</v>
          </cell>
          <cell r="AQ441">
            <v>0</v>
          </cell>
          <cell r="AR441">
            <v>12449.75</v>
          </cell>
          <cell r="AS441">
            <v>0</v>
          </cell>
          <cell r="AT441">
            <v>9705</v>
          </cell>
          <cell r="AU441">
            <v>0</v>
          </cell>
          <cell r="AV441">
            <v>0</v>
          </cell>
          <cell r="AW441">
            <v>0</v>
          </cell>
          <cell r="AX441">
            <v>475</v>
          </cell>
          <cell r="AY441">
            <v>0</v>
          </cell>
          <cell r="AZ441">
            <v>0</v>
          </cell>
          <cell r="BA441">
            <v>32996.25</v>
          </cell>
          <cell r="BB441">
            <v>6276</v>
          </cell>
          <cell r="BC441">
            <v>88857.65</v>
          </cell>
          <cell r="BD441">
            <v>0</v>
          </cell>
          <cell r="BE441">
            <v>0</v>
          </cell>
          <cell r="BF441">
            <v>0</v>
          </cell>
          <cell r="BG441">
            <v>9375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8013</v>
          </cell>
          <cell r="BP441">
            <v>0</v>
          </cell>
          <cell r="BQ441">
            <v>0</v>
          </cell>
          <cell r="BR441">
            <v>527536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3895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>
            <v>4301020106.3079996</v>
          </cell>
          <cell r="B442" t="str">
            <v>รายได้ค่ารักษาประกันสังคม IP-นอกเครือข่าย</v>
          </cell>
          <cell r="C442">
            <v>626247</v>
          </cell>
          <cell r="D442">
            <v>20106</v>
          </cell>
          <cell r="E442">
            <v>0</v>
          </cell>
          <cell r="F442">
            <v>0</v>
          </cell>
          <cell r="G442">
            <v>0</v>
          </cell>
          <cell r="H442">
            <v>9892.5</v>
          </cell>
          <cell r="I442">
            <v>23313.84</v>
          </cell>
          <cell r="J442">
            <v>43829</v>
          </cell>
          <cell r="K442">
            <v>0</v>
          </cell>
          <cell r="L442">
            <v>0</v>
          </cell>
          <cell r="M442">
            <v>0</v>
          </cell>
          <cell r="N442">
            <v>3935.3</v>
          </cell>
          <cell r="O442">
            <v>0</v>
          </cell>
          <cell r="P442">
            <v>25750</v>
          </cell>
          <cell r="Q442">
            <v>4765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13372</v>
          </cell>
          <cell r="X442">
            <v>5561</v>
          </cell>
          <cell r="Y442">
            <v>0</v>
          </cell>
          <cell r="Z442">
            <v>24786</v>
          </cell>
          <cell r="AA442">
            <v>0</v>
          </cell>
          <cell r="AB442">
            <v>0</v>
          </cell>
          <cell r="AC442">
            <v>9395</v>
          </cell>
          <cell r="AD442">
            <v>35638</v>
          </cell>
          <cell r="AE442">
            <v>7413</v>
          </cell>
          <cell r="AF442">
            <v>0</v>
          </cell>
          <cell r="AG442">
            <v>0</v>
          </cell>
          <cell r="AH442">
            <v>0</v>
          </cell>
          <cell r="AI442">
            <v>10648</v>
          </cell>
          <cell r="AJ442">
            <v>0</v>
          </cell>
          <cell r="AK442">
            <v>998556</v>
          </cell>
          <cell r="AL442">
            <v>584</v>
          </cell>
          <cell r="AM442">
            <v>6845</v>
          </cell>
          <cell r="AN442">
            <v>2022</v>
          </cell>
          <cell r="AO442">
            <v>9489</v>
          </cell>
          <cell r="AP442">
            <v>15908</v>
          </cell>
          <cell r="AQ442">
            <v>732</v>
          </cell>
          <cell r="AR442">
            <v>13541</v>
          </cell>
          <cell r="AS442">
            <v>8146</v>
          </cell>
          <cell r="AT442">
            <v>140</v>
          </cell>
          <cell r="AU442">
            <v>0</v>
          </cell>
          <cell r="AV442">
            <v>14955</v>
          </cell>
          <cell r="AW442">
            <v>0</v>
          </cell>
          <cell r="AX442">
            <v>47911</v>
          </cell>
          <cell r="AY442">
            <v>0</v>
          </cell>
          <cell r="AZ442">
            <v>15241</v>
          </cell>
          <cell r="BA442">
            <v>40306.5</v>
          </cell>
          <cell r="BB442">
            <v>7452</v>
          </cell>
          <cell r="BC442">
            <v>660878.77</v>
          </cell>
          <cell r="BD442">
            <v>0</v>
          </cell>
          <cell r="BE442">
            <v>0</v>
          </cell>
          <cell r="BF442">
            <v>0</v>
          </cell>
          <cell r="BG442">
            <v>275072</v>
          </cell>
          <cell r="BH442">
            <v>0</v>
          </cell>
          <cell r="BI442">
            <v>0</v>
          </cell>
          <cell r="BJ442">
            <v>3286</v>
          </cell>
          <cell r="BK442">
            <v>0</v>
          </cell>
          <cell r="BL442">
            <v>217355</v>
          </cell>
          <cell r="BM442">
            <v>0</v>
          </cell>
          <cell r="BN442">
            <v>0</v>
          </cell>
          <cell r="BO442">
            <v>63649</v>
          </cell>
          <cell r="BP442">
            <v>29004</v>
          </cell>
          <cell r="BQ442">
            <v>0</v>
          </cell>
          <cell r="BR442">
            <v>1921241</v>
          </cell>
          <cell r="BS442">
            <v>12550</v>
          </cell>
          <cell r="BT442">
            <v>0</v>
          </cell>
          <cell r="BU442">
            <v>629785</v>
          </cell>
          <cell r="BV442">
            <v>0</v>
          </cell>
          <cell r="BW442">
            <v>0</v>
          </cell>
          <cell r="BX442">
            <v>31305</v>
          </cell>
          <cell r="BY442">
            <v>6811</v>
          </cell>
          <cell r="BZ442">
            <v>0</v>
          </cell>
          <cell r="CA442">
            <v>6291</v>
          </cell>
          <cell r="CB442">
            <v>8641</v>
          </cell>
          <cell r="CC442">
            <v>90207</v>
          </cell>
          <cell r="CD442">
            <v>2569</v>
          </cell>
          <cell r="CE442">
            <v>21719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59727</v>
          </cell>
          <cell r="CK442">
            <v>0</v>
          </cell>
          <cell r="CL442">
            <v>3582</v>
          </cell>
        </row>
        <row r="443">
          <cell r="A443">
            <v>4301020106.3109999</v>
          </cell>
          <cell r="B443" t="str">
            <v>รายได้ค่ารักษาประกันสังคม-กองทุนทดแทน</v>
          </cell>
          <cell r="C443">
            <v>118661</v>
          </cell>
          <cell r="D443">
            <v>4773</v>
          </cell>
          <cell r="E443">
            <v>23797</v>
          </cell>
          <cell r="F443">
            <v>15750</v>
          </cell>
          <cell r="G443">
            <v>1853</v>
          </cell>
          <cell r="H443">
            <v>35048</v>
          </cell>
          <cell r="I443">
            <v>11895.67</v>
          </cell>
          <cell r="J443">
            <v>20624</v>
          </cell>
          <cell r="K443">
            <v>55651</v>
          </cell>
          <cell r="L443">
            <v>25958</v>
          </cell>
          <cell r="M443">
            <v>37816.32</v>
          </cell>
          <cell r="N443">
            <v>1229.55</v>
          </cell>
          <cell r="O443">
            <v>201060.43</v>
          </cell>
          <cell r="P443">
            <v>9425.51</v>
          </cell>
          <cell r="Q443">
            <v>38950</v>
          </cell>
          <cell r="R443">
            <v>37471</v>
          </cell>
          <cell r="S443">
            <v>29313</v>
          </cell>
          <cell r="T443">
            <v>15831</v>
          </cell>
          <cell r="U443">
            <v>19703</v>
          </cell>
          <cell r="V443">
            <v>2541</v>
          </cell>
          <cell r="W443">
            <v>87754.44</v>
          </cell>
          <cell r="X443">
            <v>21731</v>
          </cell>
          <cell r="Y443">
            <v>10012</v>
          </cell>
          <cell r="Z443">
            <v>21306</v>
          </cell>
          <cell r="AA443">
            <v>8475</v>
          </cell>
          <cell r="AB443">
            <v>20784</v>
          </cell>
          <cell r="AC443">
            <v>5085</v>
          </cell>
          <cell r="AD443">
            <v>45724</v>
          </cell>
          <cell r="AE443">
            <v>38259</v>
          </cell>
          <cell r="AF443">
            <v>3625</v>
          </cell>
          <cell r="AG443">
            <v>23917</v>
          </cell>
          <cell r="AH443">
            <v>35079</v>
          </cell>
          <cell r="AI443">
            <v>13670</v>
          </cell>
          <cell r="AJ443">
            <v>20298</v>
          </cell>
          <cell r="AK443">
            <v>141022.35999999999</v>
          </cell>
          <cell r="AL443">
            <v>13656</v>
          </cell>
          <cell r="AM443">
            <v>64622</v>
          </cell>
          <cell r="AN443">
            <v>53634</v>
          </cell>
          <cell r="AO443">
            <v>31975.1</v>
          </cell>
          <cell r="AP443">
            <v>27858</v>
          </cell>
          <cell r="AQ443">
            <v>14109</v>
          </cell>
          <cell r="AR443">
            <v>49264.5</v>
          </cell>
          <cell r="AS443">
            <v>12118.59</v>
          </cell>
          <cell r="AT443">
            <v>18567</v>
          </cell>
          <cell r="AU443">
            <v>26239</v>
          </cell>
          <cell r="AV443">
            <v>15231</v>
          </cell>
          <cell r="AW443">
            <v>19108</v>
          </cell>
          <cell r="AX443">
            <v>29799</v>
          </cell>
          <cell r="AY443">
            <v>1387.29</v>
          </cell>
          <cell r="AZ443">
            <v>19827</v>
          </cell>
          <cell r="BA443">
            <v>170445.37</v>
          </cell>
          <cell r="BB443">
            <v>21353</v>
          </cell>
          <cell r="BC443">
            <v>290875.13</v>
          </cell>
          <cell r="BD443">
            <v>88467</v>
          </cell>
          <cell r="BE443">
            <v>50045</v>
          </cell>
          <cell r="BF443">
            <v>2075</v>
          </cell>
          <cell r="BG443">
            <v>86155</v>
          </cell>
          <cell r="BH443">
            <v>16210</v>
          </cell>
          <cell r="BI443">
            <v>5252</v>
          </cell>
          <cell r="BJ443">
            <v>12852.7</v>
          </cell>
          <cell r="BK443">
            <v>14755</v>
          </cell>
          <cell r="BL443">
            <v>182441.3</v>
          </cell>
          <cell r="BM443">
            <v>4910</v>
          </cell>
          <cell r="BN443">
            <v>24492</v>
          </cell>
          <cell r="BO443">
            <v>27410</v>
          </cell>
          <cell r="BP443">
            <v>36515</v>
          </cell>
          <cell r="BQ443">
            <v>15255</v>
          </cell>
          <cell r="BR443">
            <v>1340938.96</v>
          </cell>
          <cell r="BS443">
            <v>73509.81</v>
          </cell>
          <cell r="BT443">
            <v>12580</v>
          </cell>
          <cell r="BU443">
            <v>195810.3</v>
          </cell>
          <cell r="BV443">
            <v>4510</v>
          </cell>
          <cell r="BW443">
            <v>11872</v>
          </cell>
          <cell r="BX443">
            <v>45209.55</v>
          </cell>
          <cell r="BY443">
            <v>33908.6</v>
          </cell>
          <cell r="BZ443">
            <v>12972</v>
          </cell>
          <cell r="CA443">
            <v>24587</v>
          </cell>
          <cell r="CB443">
            <v>16514</v>
          </cell>
          <cell r="CC443">
            <v>78766</v>
          </cell>
          <cell r="CD443">
            <v>62497.3</v>
          </cell>
          <cell r="CE443">
            <v>39332</v>
          </cell>
          <cell r="CF443">
            <v>5895</v>
          </cell>
          <cell r="CG443">
            <v>12944</v>
          </cell>
          <cell r="CH443">
            <v>18045</v>
          </cell>
          <cell r="CI443">
            <v>9696</v>
          </cell>
          <cell r="CJ443">
            <v>91726.96</v>
          </cell>
          <cell r="CK443">
            <v>0</v>
          </cell>
          <cell r="CL443">
            <v>7660</v>
          </cell>
        </row>
        <row r="444">
          <cell r="A444">
            <v>4301020106.3120003</v>
          </cell>
          <cell r="B444" t="str">
            <v>รายได้ค่ารักษาประกันสังคม 72 ชั่วโมงแรก</v>
          </cell>
          <cell r="C444">
            <v>0</v>
          </cell>
          <cell r="D444">
            <v>0</v>
          </cell>
          <cell r="E444">
            <v>8943</v>
          </cell>
          <cell r="F444">
            <v>12409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18194</v>
          </cell>
          <cell r="L444">
            <v>0</v>
          </cell>
          <cell r="M444">
            <v>52607</v>
          </cell>
          <cell r="N444">
            <v>0</v>
          </cell>
          <cell r="O444">
            <v>192464.75</v>
          </cell>
          <cell r="P444">
            <v>16743.5</v>
          </cell>
          <cell r="Q444">
            <v>19301</v>
          </cell>
          <cell r="R444">
            <v>33792</v>
          </cell>
          <cell r="S444">
            <v>35242</v>
          </cell>
          <cell r="T444">
            <v>9378</v>
          </cell>
          <cell r="U444">
            <v>4238</v>
          </cell>
          <cell r="V444">
            <v>0</v>
          </cell>
          <cell r="W444">
            <v>518077</v>
          </cell>
          <cell r="X444">
            <v>0</v>
          </cell>
          <cell r="Y444">
            <v>26054</v>
          </cell>
          <cell r="Z444">
            <v>0</v>
          </cell>
          <cell r="AA444">
            <v>0</v>
          </cell>
          <cell r="AB444">
            <v>0</v>
          </cell>
          <cell r="AC444">
            <v>13404</v>
          </cell>
          <cell r="AD444">
            <v>0</v>
          </cell>
          <cell r="AE444">
            <v>0</v>
          </cell>
          <cell r="AF444">
            <v>0</v>
          </cell>
          <cell r="AG444">
            <v>2966</v>
          </cell>
          <cell r="AH444">
            <v>6032</v>
          </cell>
          <cell r="AI444">
            <v>0</v>
          </cell>
          <cell r="AJ444">
            <v>13111</v>
          </cell>
          <cell r="AK444">
            <v>114736</v>
          </cell>
          <cell r="AL444">
            <v>13587</v>
          </cell>
          <cell r="AM444">
            <v>0</v>
          </cell>
          <cell r="AN444">
            <v>136335</v>
          </cell>
          <cell r="AO444">
            <v>60643</v>
          </cell>
          <cell r="AP444">
            <v>0</v>
          </cell>
          <cell r="AQ444">
            <v>0</v>
          </cell>
          <cell r="AR444">
            <v>67809.73</v>
          </cell>
          <cell r="AS444">
            <v>0</v>
          </cell>
          <cell r="AT444">
            <v>50765</v>
          </cell>
          <cell r="AU444">
            <v>44553</v>
          </cell>
          <cell r="AV444">
            <v>6553</v>
          </cell>
          <cell r="AW444">
            <v>1273</v>
          </cell>
          <cell r="AX444">
            <v>0</v>
          </cell>
          <cell r="AY444">
            <v>11511</v>
          </cell>
          <cell r="AZ444">
            <v>0</v>
          </cell>
          <cell r="BA444">
            <v>312624.25</v>
          </cell>
          <cell r="BB444">
            <v>0</v>
          </cell>
          <cell r="BC444">
            <v>330208.40000000002</v>
          </cell>
          <cell r="BD444">
            <v>106014</v>
          </cell>
          <cell r="BE444">
            <v>3133</v>
          </cell>
          <cell r="BF444">
            <v>2139</v>
          </cell>
          <cell r="BG444">
            <v>122384</v>
          </cell>
          <cell r="BH444">
            <v>3348</v>
          </cell>
          <cell r="BI444">
            <v>0</v>
          </cell>
          <cell r="BJ444">
            <v>6546</v>
          </cell>
          <cell r="BK444">
            <v>0</v>
          </cell>
          <cell r="BL444">
            <v>348729</v>
          </cell>
          <cell r="BM444">
            <v>49687</v>
          </cell>
          <cell r="BN444">
            <v>70459</v>
          </cell>
          <cell r="BO444">
            <v>25302</v>
          </cell>
          <cell r="BP444">
            <v>25055</v>
          </cell>
          <cell r="BQ444">
            <v>13379</v>
          </cell>
          <cell r="BR444">
            <v>517906</v>
          </cell>
          <cell r="BS444">
            <v>36366</v>
          </cell>
          <cell r="BT444">
            <v>0</v>
          </cell>
          <cell r="BU444">
            <v>0</v>
          </cell>
          <cell r="BV444">
            <v>0</v>
          </cell>
          <cell r="BW444">
            <v>5131</v>
          </cell>
          <cell r="BX444">
            <v>14042</v>
          </cell>
          <cell r="BY444">
            <v>0</v>
          </cell>
          <cell r="BZ444">
            <v>11016</v>
          </cell>
          <cell r="CA444">
            <v>12081</v>
          </cell>
          <cell r="CB444">
            <v>6057</v>
          </cell>
          <cell r="CC444">
            <v>70957</v>
          </cell>
          <cell r="CD444">
            <v>13443</v>
          </cell>
          <cell r="CE444">
            <v>65910</v>
          </cell>
          <cell r="CF444">
            <v>0</v>
          </cell>
          <cell r="CG444">
            <v>23583</v>
          </cell>
          <cell r="CH444">
            <v>0</v>
          </cell>
          <cell r="CI444">
            <v>5022</v>
          </cell>
          <cell r="CJ444">
            <v>78370.5</v>
          </cell>
          <cell r="CK444">
            <v>3897</v>
          </cell>
          <cell r="CL444">
            <v>0</v>
          </cell>
        </row>
        <row r="445">
          <cell r="A445">
            <v>4301020106.3129997</v>
          </cell>
          <cell r="B445" t="str">
            <v>รายได้ค่ารักษาประกันสังคม-ค่าใช้จ่ายสูง/อุบัติเหตุ/ฉุกเฉิน OP</v>
          </cell>
          <cell r="C445">
            <v>0</v>
          </cell>
          <cell r="D445">
            <v>92757</v>
          </cell>
          <cell r="E445">
            <v>0</v>
          </cell>
          <cell r="F445">
            <v>0</v>
          </cell>
          <cell r="G445">
            <v>0</v>
          </cell>
          <cell r="H445">
            <v>43550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526835</v>
          </cell>
          <cell r="N445">
            <v>0</v>
          </cell>
          <cell r="O445">
            <v>966216</v>
          </cell>
          <cell r="P445">
            <v>0</v>
          </cell>
          <cell r="Q445">
            <v>3957</v>
          </cell>
          <cell r="R445">
            <v>410</v>
          </cell>
          <cell r="S445">
            <v>0</v>
          </cell>
          <cell r="T445">
            <v>0</v>
          </cell>
          <cell r="U445">
            <v>0</v>
          </cell>
          <cell r="V445">
            <v>1494</v>
          </cell>
          <cell r="W445">
            <v>92718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58091</v>
          </cell>
          <cell r="AI445">
            <v>0</v>
          </cell>
          <cell r="AJ445">
            <v>5551</v>
          </cell>
          <cell r="AK445">
            <v>2264982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514010</v>
          </cell>
          <cell r="AS445">
            <v>0</v>
          </cell>
          <cell r="AT445">
            <v>0</v>
          </cell>
          <cell r="AU445">
            <v>1019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403658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639570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294995</v>
          </cell>
          <cell r="BM445">
            <v>0</v>
          </cell>
          <cell r="BN445">
            <v>88900</v>
          </cell>
          <cell r="BO445">
            <v>0</v>
          </cell>
          <cell r="BP445">
            <v>0</v>
          </cell>
          <cell r="BQ445">
            <v>0</v>
          </cell>
          <cell r="BR445">
            <v>48508</v>
          </cell>
          <cell r="BS445">
            <v>0</v>
          </cell>
          <cell r="BT445">
            <v>0</v>
          </cell>
          <cell r="BU445">
            <v>242232</v>
          </cell>
          <cell r="BV445">
            <v>805</v>
          </cell>
          <cell r="BW445">
            <v>6303</v>
          </cell>
          <cell r="BX445">
            <v>1475</v>
          </cell>
          <cell r="BY445">
            <v>10681</v>
          </cell>
          <cell r="BZ445">
            <v>356</v>
          </cell>
          <cell r="CA445">
            <v>0</v>
          </cell>
          <cell r="CB445">
            <v>0</v>
          </cell>
          <cell r="CC445">
            <v>194830</v>
          </cell>
          <cell r="CD445">
            <v>0</v>
          </cell>
          <cell r="CE445">
            <v>319400</v>
          </cell>
          <cell r="CF445">
            <v>0</v>
          </cell>
          <cell r="CG445">
            <v>0</v>
          </cell>
          <cell r="CH445">
            <v>3499</v>
          </cell>
          <cell r="CI445">
            <v>310</v>
          </cell>
          <cell r="CJ445">
            <v>66099</v>
          </cell>
          <cell r="CK445">
            <v>0</v>
          </cell>
          <cell r="CL445">
            <v>0</v>
          </cell>
        </row>
        <row r="446">
          <cell r="A446">
            <v>4301020106.3140001</v>
          </cell>
          <cell r="B446" t="str">
            <v>รายได้ค่ารักษาประกันสังคม-ค่าใช้จ่ายสูง IP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5310</v>
          </cell>
          <cell r="P446">
            <v>0</v>
          </cell>
          <cell r="Q446">
            <v>36198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152513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1031400</v>
          </cell>
          <cell r="AL446">
            <v>0</v>
          </cell>
          <cell r="AM446">
            <v>0</v>
          </cell>
          <cell r="AN446">
            <v>0</v>
          </cell>
          <cell r="AO446">
            <v>10000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12628</v>
          </cell>
          <cell r="BB446">
            <v>0</v>
          </cell>
          <cell r="BC446">
            <v>4024550.4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254900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3100367.24</v>
          </cell>
          <cell r="BS446">
            <v>0</v>
          </cell>
          <cell r="BT446">
            <v>0</v>
          </cell>
          <cell r="BU446">
            <v>12000</v>
          </cell>
          <cell r="BV446">
            <v>0</v>
          </cell>
          <cell r="BW446">
            <v>0</v>
          </cell>
          <cell r="BX446">
            <v>2000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1000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37993</v>
          </cell>
          <cell r="CI446">
            <v>0</v>
          </cell>
          <cell r="CJ446">
            <v>6500</v>
          </cell>
          <cell r="CK446">
            <v>0</v>
          </cell>
          <cell r="CL446">
            <v>0</v>
          </cell>
        </row>
        <row r="447">
          <cell r="A447">
            <v>4301020106.3149996</v>
          </cell>
          <cell r="B447" t="str">
            <v>ส่วนต่างค่ารักษาที่สูงกว่าเหมาจ่ายรายหัว - กองทุนประกันสังคม - OP</v>
          </cell>
          <cell r="C447">
            <v>-2038278.32</v>
          </cell>
          <cell r="D447">
            <v>0</v>
          </cell>
          <cell r="E447">
            <v>-394100.93</v>
          </cell>
          <cell r="F447">
            <v>0</v>
          </cell>
          <cell r="G447">
            <v>-24766</v>
          </cell>
          <cell r="H447">
            <v>-100318.7</v>
          </cell>
          <cell r="I447">
            <v>-65249.99</v>
          </cell>
          <cell r="J447">
            <v>-60975.97</v>
          </cell>
          <cell r="K447">
            <v>-78239.350000000006</v>
          </cell>
          <cell r="L447">
            <v>-37915.019999999997</v>
          </cell>
          <cell r="M447">
            <v>-76774.850000000006</v>
          </cell>
          <cell r="N447">
            <v>0</v>
          </cell>
          <cell r="O447">
            <v>-1231417.5900000001</v>
          </cell>
          <cell r="P447">
            <v>-132299.15</v>
          </cell>
          <cell r="Q447">
            <v>-94122.02</v>
          </cell>
          <cell r="R447">
            <v>-208548.3</v>
          </cell>
          <cell r="S447">
            <v>0</v>
          </cell>
          <cell r="T447">
            <v>-87131.1</v>
          </cell>
          <cell r="U447">
            <v>-89157.58</v>
          </cell>
          <cell r="V447">
            <v>-23656.3</v>
          </cell>
          <cell r="W447">
            <v>-3043671.02</v>
          </cell>
          <cell r="X447">
            <v>-77180.47</v>
          </cell>
          <cell r="Y447">
            <v>-110919.76</v>
          </cell>
          <cell r="Z447">
            <v>-54752.76</v>
          </cell>
          <cell r="AA447">
            <v>-17781.7</v>
          </cell>
          <cell r="AB447">
            <v>-131376.24</v>
          </cell>
          <cell r="AC447">
            <v>-78266.19</v>
          </cell>
          <cell r="AD447">
            <v>-267092.18</v>
          </cell>
          <cell r="AE447">
            <v>-72101.490000000005</v>
          </cell>
          <cell r="AF447">
            <v>30543.1</v>
          </cell>
          <cell r="AG447">
            <v>-40734.839999999997</v>
          </cell>
          <cell r="AH447">
            <v>-307701.36</v>
          </cell>
          <cell r="AI447">
            <v>-77749.820000000007</v>
          </cell>
          <cell r="AJ447">
            <v>-53042.27</v>
          </cell>
          <cell r="AK447">
            <v>-8183476.5</v>
          </cell>
          <cell r="AL447">
            <v>-134216.81</v>
          </cell>
          <cell r="AM447">
            <v>-103747.14</v>
          </cell>
          <cell r="AN447">
            <v>-270171.8</v>
          </cell>
          <cell r="AO447">
            <v>-379403.54</v>
          </cell>
          <cell r="AP447">
            <v>-244288.04</v>
          </cell>
          <cell r="AQ447">
            <v>-18752.86</v>
          </cell>
          <cell r="AR447">
            <v>-399856.87</v>
          </cell>
          <cell r="AS447">
            <v>-112367.76</v>
          </cell>
          <cell r="AT447">
            <v>-458452.84</v>
          </cell>
          <cell r="AU447">
            <v>-239013.78</v>
          </cell>
          <cell r="AV447">
            <v>-24164.7</v>
          </cell>
          <cell r="AW447">
            <v>-85116.94</v>
          </cell>
          <cell r="AX447">
            <v>-165933.85</v>
          </cell>
          <cell r="AY447">
            <v>-35739.72</v>
          </cell>
          <cell r="AZ447">
            <v>-86606.04</v>
          </cell>
          <cell r="BA447">
            <v>288878.95</v>
          </cell>
          <cell r="BB447">
            <v>-92328.9</v>
          </cell>
          <cell r="BC447">
            <v>-2376853.89</v>
          </cell>
          <cell r="BD447">
            <v>-176551.34</v>
          </cell>
          <cell r="BE447">
            <v>-63608.66</v>
          </cell>
          <cell r="BF447">
            <v>-23554.34</v>
          </cell>
          <cell r="BG447">
            <v>-644272.5</v>
          </cell>
          <cell r="BH447">
            <v>0</v>
          </cell>
          <cell r="BI447">
            <v>0</v>
          </cell>
          <cell r="BJ447">
            <v>-76099.679999999993</v>
          </cell>
          <cell r="BK447">
            <v>-90660.34</v>
          </cell>
          <cell r="BL447">
            <v>-1873077.17</v>
          </cell>
          <cell r="BM447">
            <v>-257143</v>
          </cell>
          <cell r="BN447">
            <v>-195744.66</v>
          </cell>
          <cell r="BO447">
            <v>-230892.93</v>
          </cell>
          <cell r="BP447">
            <v>-153896.34</v>
          </cell>
          <cell r="BQ447">
            <v>-123542</v>
          </cell>
          <cell r="BR447">
            <v>-7625451</v>
          </cell>
          <cell r="BS447">
            <v>-183716.66</v>
          </cell>
          <cell r="BT447">
            <v>-16149</v>
          </cell>
          <cell r="BU447">
            <v>-1185064.3400000001</v>
          </cell>
          <cell r="BV447">
            <v>-15546.67</v>
          </cell>
          <cell r="BW447">
            <v>-46588</v>
          </cell>
          <cell r="BX447">
            <v>-453329</v>
          </cell>
          <cell r="BY447">
            <v>-47622.67</v>
          </cell>
          <cell r="BZ447">
            <v>-64722</v>
          </cell>
          <cell r="CA447">
            <v>-47726.34</v>
          </cell>
          <cell r="CB447">
            <v>-89625.66</v>
          </cell>
          <cell r="CC447">
            <v>-196969.25</v>
          </cell>
          <cell r="CD447">
            <v>-102311</v>
          </cell>
          <cell r="CE447">
            <v>-459834.66</v>
          </cell>
          <cell r="CF447">
            <v>-5805.66</v>
          </cell>
          <cell r="CG447">
            <v>-20693.669999999998</v>
          </cell>
          <cell r="CH447">
            <v>-22797</v>
          </cell>
          <cell r="CI447">
            <v>-36793.660000000003</v>
          </cell>
          <cell r="CJ447">
            <v>-275526.34000000003</v>
          </cell>
          <cell r="CK447">
            <v>-24450</v>
          </cell>
          <cell r="CL447">
            <v>-57350</v>
          </cell>
        </row>
        <row r="448">
          <cell r="A448">
            <v>4301020106.3170004</v>
          </cell>
          <cell r="B448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448">
            <v>-1452726.94</v>
          </cell>
          <cell r="D448">
            <v>0</v>
          </cell>
          <cell r="E448">
            <v>0</v>
          </cell>
          <cell r="F448">
            <v>0</v>
          </cell>
          <cell r="G448">
            <v>-15290.16</v>
          </cell>
          <cell r="H448">
            <v>0</v>
          </cell>
          <cell r="I448">
            <v>0</v>
          </cell>
          <cell r="J448">
            <v>-57820.3</v>
          </cell>
          <cell r="K448">
            <v>-42954.82</v>
          </cell>
          <cell r="L448">
            <v>-11161.88</v>
          </cell>
          <cell r="M448">
            <v>-9279.9599999999991</v>
          </cell>
          <cell r="N448">
            <v>0</v>
          </cell>
          <cell r="O448">
            <v>-168708.88</v>
          </cell>
          <cell r="P448">
            <v>-57177.55</v>
          </cell>
          <cell r="Q448">
            <v>-45812.4</v>
          </cell>
          <cell r="R448">
            <v>-12378.02</v>
          </cell>
          <cell r="S448">
            <v>0</v>
          </cell>
          <cell r="T448">
            <v>0</v>
          </cell>
          <cell r="U448">
            <v>-10821.02</v>
          </cell>
          <cell r="V448">
            <v>-42595.040000000001</v>
          </cell>
          <cell r="W448">
            <v>-2455297.5699999998</v>
          </cell>
          <cell r="X448">
            <v>-11010.65</v>
          </cell>
          <cell r="Y448">
            <v>-44433.29</v>
          </cell>
          <cell r="Z448">
            <v>-20873.84</v>
          </cell>
          <cell r="AA448">
            <v>-8668.11</v>
          </cell>
          <cell r="AB448">
            <v>0</v>
          </cell>
          <cell r="AC448">
            <v>-1392.04</v>
          </cell>
          <cell r="AD448">
            <v>-122243.64</v>
          </cell>
          <cell r="AE448">
            <v>-10281.35</v>
          </cell>
          <cell r="AF448">
            <v>0</v>
          </cell>
          <cell r="AG448">
            <v>0</v>
          </cell>
          <cell r="AH448">
            <v>-96823.78</v>
          </cell>
          <cell r="AI448">
            <v>0</v>
          </cell>
          <cell r="AJ448">
            <v>0</v>
          </cell>
          <cell r="AK448">
            <v>-7186782.6799999997</v>
          </cell>
          <cell r="AL448">
            <v>-26722.71</v>
          </cell>
          <cell r="AM448">
            <v>-38256.28</v>
          </cell>
          <cell r="AN448">
            <v>-127351.2</v>
          </cell>
          <cell r="AO448">
            <v>-210239.7</v>
          </cell>
          <cell r="AP448">
            <v>-29534.799999999999</v>
          </cell>
          <cell r="AQ448">
            <v>0</v>
          </cell>
          <cell r="AR448">
            <v>-302541.01</v>
          </cell>
          <cell r="AS448">
            <v>-89.74</v>
          </cell>
          <cell r="AT448">
            <v>-4577.8</v>
          </cell>
          <cell r="AU448">
            <v>-43030.720000000001</v>
          </cell>
          <cell r="AV448">
            <v>-33901.480000000003</v>
          </cell>
          <cell r="AW448">
            <v>-34297.4</v>
          </cell>
          <cell r="AX448">
            <v>-23794.7</v>
          </cell>
          <cell r="AY448">
            <v>-10780</v>
          </cell>
          <cell r="AZ448">
            <v>-8549.58</v>
          </cell>
          <cell r="BA448">
            <v>236355.5</v>
          </cell>
          <cell r="BB448">
            <v>-46150.46</v>
          </cell>
          <cell r="BC448">
            <v>207402.88</v>
          </cell>
          <cell r="BD448">
            <v>-220303.98</v>
          </cell>
          <cell r="BE448">
            <v>9890.76</v>
          </cell>
          <cell r="BF448">
            <v>-10701.26</v>
          </cell>
          <cell r="BG448">
            <v>-478273</v>
          </cell>
          <cell r="BH448">
            <v>0</v>
          </cell>
          <cell r="BI448">
            <v>0</v>
          </cell>
          <cell r="BJ448">
            <v>-8257.9699999999993</v>
          </cell>
          <cell r="BK448">
            <v>-35501.769999999997</v>
          </cell>
          <cell r="BL448">
            <v>-1204556.6599999999</v>
          </cell>
          <cell r="BM448">
            <v>-40034.67</v>
          </cell>
          <cell r="BN448">
            <v>-28311</v>
          </cell>
          <cell r="BO448">
            <v>-41400</v>
          </cell>
          <cell r="BP448">
            <v>-78784.009999999995</v>
          </cell>
          <cell r="BQ448">
            <v>-17035.330000000002</v>
          </cell>
          <cell r="BR448">
            <v>-6209112.1600000001</v>
          </cell>
          <cell r="BS448">
            <v>-151462.66</v>
          </cell>
          <cell r="BT448">
            <v>0</v>
          </cell>
          <cell r="BU448">
            <v>-521319.34</v>
          </cell>
          <cell r="BV448">
            <v>0</v>
          </cell>
          <cell r="BW448">
            <v>0</v>
          </cell>
          <cell r="BX448">
            <v>-54480.14</v>
          </cell>
          <cell r="BY448">
            <v>0</v>
          </cell>
          <cell r="BZ448">
            <v>0</v>
          </cell>
          <cell r="CA448">
            <v>-12989.66</v>
          </cell>
          <cell r="CB448">
            <v>-73665</v>
          </cell>
          <cell r="CC448">
            <v>-134290.41</v>
          </cell>
          <cell r="CD448">
            <v>-114916</v>
          </cell>
          <cell r="CE448">
            <v>59411.67</v>
          </cell>
          <cell r="CF448">
            <v>0</v>
          </cell>
          <cell r="CG448">
            <v>0</v>
          </cell>
          <cell r="CH448">
            <v>-2615.67</v>
          </cell>
          <cell r="CI448">
            <v>0</v>
          </cell>
          <cell r="CJ448">
            <v>-127888</v>
          </cell>
          <cell r="CK448">
            <v>0</v>
          </cell>
          <cell r="CL448">
            <v>0</v>
          </cell>
        </row>
        <row r="449">
          <cell r="A449">
            <v>4301020106.3190002</v>
          </cell>
          <cell r="B449" t="str">
            <v>ส่วนต่างค่ารักษาที่สูงกว่าข้อตกลงในการจ่ายตามกองทุนประกันสังคม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-118791.11</v>
          </cell>
          <cell r="I449">
            <v>0</v>
          </cell>
          <cell r="J449">
            <v>0</v>
          </cell>
          <cell r="K449">
            <v>0</v>
          </cell>
          <cell r="L449">
            <v>-130</v>
          </cell>
          <cell r="M449">
            <v>0</v>
          </cell>
          <cell r="N449">
            <v>0</v>
          </cell>
          <cell r="O449">
            <v>-84416.37</v>
          </cell>
          <cell r="P449">
            <v>-197.52</v>
          </cell>
          <cell r="Q449">
            <v>0</v>
          </cell>
          <cell r="R449">
            <v>0</v>
          </cell>
          <cell r="S449">
            <v>0</v>
          </cell>
          <cell r="T449">
            <v>-16744.259999999998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-15139.2</v>
          </cell>
          <cell r="AG449">
            <v>-25032.17</v>
          </cell>
          <cell r="AH449">
            <v>0</v>
          </cell>
          <cell r="AI449">
            <v>-21775.19</v>
          </cell>
          <cell r="AJ449">
            <v>-10679.65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-1077.6099999999999</v>
          </cell>
          <cell r="AR449">
            <v>-143544.63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-1737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-36357.199999999997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-896</v>
          </cell>
          <cell r="BX449">
            <v>0</v>
          </cell>
          <cell r="BY449">
            <v>-1396</v>
          </cell>
          <cell r="BZ449">
            <v>-6653</v>
          </cell>
          <cell r="CA449">
            <v>-1860</v>
          </cell>
          <cell r="CB449">
            <v>0</v>
          </cell>
          <cell r="CC449">
            <v>0</v>
          </cell>
          <cell r="CD449">
            <v>-21062.6</v>
          </cell>
          <cell r="CE449">
            <v>1000</v>
          </cell>
          <cell r="CF449">
            <v>0</v>
          </cell>
          <cell r="CG449">
            <v>0</v>
          </cell>
          <cell r="CH449">
            <v>0</v>
          </cell>
          <cell r="CI449">
            <v>-15007.32</v>
          </cell>
          <cell r="CJ449">
            <v>0</v>
          </cell>
          <cell r="CK449">
            <v>0</v>
          </cell>
          <cell r="CL449">
            <v>0</v>
          </cell>
        </row>
        <row r="450">
          <cell r="A450">
            <v>4301020106.3199997</v>
          </cell>
          <cell r="B450" t="str">
            <v xml:space="preserve">ส่วนต่างค่ารักษาที่ต่ำกว่าข้อตกลงในการจ่ายตามกองทุนประกันสังคม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6614.45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21199.599999999999</v>
          </cell>
          <cell r="AC450">
            <v>0</v>
          </cell>
          <cell r="AD450">
            <v>0</v>
          </cell>
          <cell r="AE450">
            <v>0</v>
          </cell>
          <cell r="AF450">
            <v>32838.46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1504.73</v>
          </cell>
          <cell r="AN450">
            <v>0</v>
          </cell>
          <cell r="AO450">
            <v>26156.6</v>
          </cell>
          <cell r="AP450">
            <v>0</v>
          </cell>
          <cell r="AQ450">
            <v>2594.17</v>
          </cell>
          <cell r="AR450">
            <v>32255.59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101.39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99394.2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20383.400000000001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A451">
            <v>4301020106.3210001</v>
          </cell>
          <cell r="B451" t="str">
            <v>รายได้ค่าบริหารจัดการประกันสังคม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159915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393275.5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6624.66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A452">
            <v>4301020106.3219995</v>
          </cell>
          <cell r="B452" t="str">
            <v>รายได้ค่าตอบแทนและพัฒนากิจการ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1828044.06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A453" t="str">
            <v>4301020106.502</v>
          </cell>
          <cell r="B453" t="str">
            <v>รายได้กองทุนแรงงานต่างด้าว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14272.79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3901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7546.86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A454">
            <v>4301020106.5030003</v>
          </cell>
          <cell r="B454" t="str">
            <v>รายได้ค่ารักษาแรงงานต่างด้าว OP</v>
          </cell>
          <cell r="C454">
            <v>50373</v>
          </cell>
          <cell r="D454">
            <v>3918</v>
          </cell>
          <cell r="E454">
            <v>41352</v>
          </cell>
          <cell r="F454">
            <v>14861</v>
          </cell>
          <cell r="G454">
            <v>14503</v>
          </cell>
          <cell r="H454">
            <v>16650</v>
          </cell>
          <cell r="I454">
            <v>10968.07</v>
          </cell>
          <cell r="J454">
            <v>19378</v>
          </cell>
          <cell r="K454">
            <v>10024</v>
          </cell>
          <cell r="L454">
            <v>17550</v>
          </cell>
          <cell r="M454">
            <v>17408.5</v>
          </cell>
          <cell r="N454">
            <v>0</v>
          </cell>
          <cell r="O454">
            <v>34357.5</v>
          </cell>
          <cell r="P454">
            <v>4545</v>
          </cell>
          <cell r="Q454">
            <v>5237</v>
          </cell>
          <cell r="R454">
            <v>3473</v>
          </cell>
          <cell r="S454">
            <v>4075</v>
          </cell>
          <cell r="T454">
            <v>950</v>
          </cell>
          <cell r="U454">
            <v>3697</v>
          </cell>
          <cell r="V454">
            <v>22073.5</v>
          </cell>
          <cell r="W454">
            <v>122216</v>
          </cell>
          <cell r="X454">
            <v>4336</v>
          </cell>
          <cell r="Y454">
            <v>16795</v>
          </cell>
          <cell r="Z454">
            <v>20535</v>
          </cell>
          <cell r="AA454">
            <v>0</v>
          </cell>
          <cell r="AB454">
            <v>15400</v>
          </cell>
          <cell r="AC454">
            <v>16675</v>
          </cell>
          <cell r="AD454">
            <v>15614</v>
          </cell>
          <cell r="AE454">
            <v>4295</v>
          </cell>
          <cell r="AF454">
            <v>21170</v>
          </cell>
          <cell r="AG454">
            <v>588</v>
          </cell>
          <cell r="AH454">
            <v>18576</v>
          </cell>
          <cell r="AI454">
            <v>0</v>
          </cell>
          <cell r="AJ454">
            <v>3613</v>
          </cell>
          <cell r="AK454">
            <v>12598</v>
          </cell>
          <cell r="AL454">
            <v>7939</v>
          </cell>
          <cell r="AM454">
            <v>0</v>
          </cell>
          <cell r="AN454">
            <v>4551</v>
          </cell>
          <cell r="AO454">
            <v>5498</v>
          </cell>
          <cell r="AP454">
            <v>1338</v>
          </cell>
          <cell r="AQ454">
            <v>8615</v>
          </cell>
          <cell r="AR454">
            <v>9291</v>
          </cell>
          <cell r="AS454">
            <v>3794</v>
          </cell>
          <cell r="AT454">
            <v>4416</v>
          </cell>
          <cell r="AU454">
            <v>2117</v>
          </cell>
          <cell r="AV454">
            <v>597</v>
          </cell>
          <cell r="AW454">
            <v>1515</v>
          </cell>
          <cell r="AX454">
            <v>2109.5</v>
          </cell>
          <cell r="AY454">
            <v>397</v>
          </cell>
          <cell r="AZ454">
            <v>3780</v>
          </cell>
          <cell r="BA454">
            <v>7589.5</v>
          </cell>
          <cell r="BB454">
            <v>207</v>
          </cell>
          <cell r="BC454">
            <v>70540</v>
          </cell>
          <cell r="BD454">
            <v>60441</v>
          </cell>
          <cell r="BE454">
            <v>25472.25</v>
          </cell>
          <cell r="BF454">
            <v>9615</v>
          </cell>
          <cell r="BG454">
            <v>52545</v>
          </cell>
          <cell r="BH454">
            <v>1994.5</v>
          </cell>
          <cell r="BI454">
            <v>0</v>
          </cell>
          <cell r="BJ454">
            <v>0</v>
          </cell>
          <cell r="BK454">
            <v>0</v>
          </cell>
          <cell r="BL454">
            <v>7530</v>
          </cell>
          <cell r="BM454">
            <v>22133</v>
          </cell>
          <cell r="BN454">
            <v>1584</v>
          </cell>
          <cell r="BO454">
            <v>2567</v>
          </cell>
          <cell r="BP454">
            <v>8467</v>
          </cell>
          <cell r="BQ454">
            <v>1962</v>
          </cell>
          <cell r="BR454">
            <v>56983</v>
          </cell>
          <cell r="BS454">
            <v>7478</v>
          </cell>
          <cell r="BT454">
            <v>4725</v>
          </cell>
          <cell r="BU454">
            <v>11284</v>
          </cell>
          <cell r="BV454">
            <v>350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176</v>
          </cell>
          <cell r="CB454">
            <v>5040</v>
          </cell>
          <cell r="CC454">
            <v>11609</v>
          </cell>
          <cell r="CD454">
            <v>8143</v>
          </cell>
          <cell r="CE454">
            <v>4688</v>
          </cell>
          <cell r="CF454">
            <v>1620</v>
          </cell>
          <cell r="CG454">
            <v>14085</v>
          </cell>
          <cell r="CH454">
            <v>6865</v>
          </cell>
          <cell r="CI454">
            <v>1533</v>
          </cell>
          <cell r="CJ454">
            <v>13789</v>
          </cell>
          <cell r="CK454">
            <v>0</v>
          </cell>
          <cell r="CL454">
            <v>7545</v>
          </cell>
        </row>
        <row r="455">
          <cell r="A455">
            <v>4301020106.5039997</v>
          </cell>
          <cell r="B455" t="str">
            <v>รายได้ค่ารักษาแรงงานต่างด้าว IP</v>
          </cell>
          <cell r="C455">
            <v>179176</v>
          </cell>
          <cell r="D455">
            <v>0</v>
          </cell>
          <cell r="E455">
            <v>13357</v>
          </cell>
          <cell r="F455">
            <v>4044</v>
          </cell>
          <cell r="G455">
            <v>5742</v>
          </cell>
          <cell r="H455">
            <v>15779</v>
          </cell>
          <cell r="I455">
            <v>2976.3</v>
          </cell>
          <cell r="J455">
            <v>13470</v>
          </cell>
          <cell r="K455">
            <v>0</v>
          </cell>
          <cell r="L455">
            <v>1491</v>
          </cell>
          <cell r="M455">
            <v>21931.88</v>
          </cell>
          <cell r="N455">
            <v>0</v>
          </cell>
          <cell r="O455">
            <v>12531</v>
          </cell>
          <cell r="P455">
            <v>10161</v>
          </cell>
          <cell r="Q455">
            <v>10722</v>
          </cell>
          <cell r="R455">
            <v>14103</v>
          </cell>
          <cell r="S455">
            <v>0</v>
          </cell>
          <cell r="T455">
            <v>0</v>
          </cell>
          <cell r="U455">
            <v>0</v>
          </cell>
          <cell r="V455">
            <v>6976</v>
          </cell>
          <cell r="W455">
            <v>249317</v>
          </cell>
          <cell r="X455">
            <v>0</v>
          </cell>
          <cell r="Y455">
            <v>7766</v>
          </cell>
          <cell r="Z455">
            <v>3337</v>
          </cell>
          <cell r="AA455">
            <v>0</v>
          </cell>
          <cell r="AB455">
            <v>8940</v>
          </cell>
          <cell r="AC455">
            <v>28658</v>
          </cell>
          <cell r="AD455">
            <v>4281</v>
          </cell>
          <cell r="AE455">
            <v>0</v>
          </cell>
          <cell r="AF455">
            <v>6151</v>
          </cell>
          <cell r="AG455">
            <v>0</v>
          </cell>
          <cell r="AH455">
            <v>0</v>
          </cell>
          <cell r="AI455">
            <v>0</v>
          </cell>
          <cell r="AJ455">
            <v>2533</v>
          </cell>
          <cell r="AK455">
            <v>5697</v>
          </cell>
          <cell r="AL455">
            <v>0</v>
          </cell>
          <cell r="AM455">
            <v>0</v>
          </cell>
          <cell r="AN455">
            <v>4104</v>
          </cell>
          <cell r="AO455">
            <v>24869</v>
          </cell>
          <cell r="AP455">
            <v>0</v>
          </cell>
          <cell r="AQ455">
            <v>0</v>
          </cell>
          <cell r="AR455">
            <v>4663</v>
          </cell>
          <cell r="AS455">
            <v>0</v>
          </cell>
          <cell r="AT455">
            <v>0</v>
          </cell>
          <cell r="AU455">
            <v>2908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5997</v>
          </cell>
          <cell r="BB455">
            <v>0</v>
          </cell>
          <cell r="BC455">
            <v>57090</v>
          </cell>
          <cell r="BD455">
            <v>19271</v>
          </cell>
          <cell r="BE455">
            <v>4155.25</v>
          </cell>
          <cell r="BF455">
            <v>5866</v>
          </cell>
          <cell r="BG455">
            <v>0</v>
          </cell>
          <cell r="BH455">
            <v>1332</v>
          </cell>
          <cell r="BI455">
            <v>0</v>
          </cell>
          <cell r="BJ455">
            <v>0</v>
          </cell>
          <cell r="BK455">
            <v>0</v>
          </cell>
          <cell r="BL455">
            <v>11146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17491</v>
          </cell>
          <cell r="BR455">
            <v>102669</v>
          </cell>
          <cell r="BS455">
            <v>0</v>
          </cell>
          <cell r="BT455">
            <v>0</v>
          </cell>
          <cell r="BU455">
            <v>6993</v>
          </cell>
          <cell r="BV455">
            <v>0</v>
          </cell>
          <cell r="BW455">
            <v>0</v>
          </cell>
          <cell r="BX455">
            <v>6232</v>
          </cell>
          <cell r="BY455">
            <v>0</v>
          </cell>
          <cell r="BZ455">
            <v>0</v>
          </cell>
          <cell r="CA455">
            <v>18222</v>
          </cell>
          <cell r="CB455">
            <v>3251</v>
          </cell>
          <cell r="CC455">
            <v>29938</v>
          </cell>
          <cell r="CD455">
            <v>0</v>
          </cell>
          <cell r="CE455">
            <v>15693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7689</v>
          </cell>
          <cell r="CK455">
            <v>0</v>
          </cell>
          <cell r="CL455">
            <v>0</v>
          </cell>
        </row>
        <row r="456">
          <cell r="A456">
            <v>4301020106.5050001</v>
          </cell>
          <cell r="B456" t="str">
            <v>ส่วนต่างค่ารักษาที่สูงกว่ากองทุนเหมาจ่ายรายหัว - กองทุนแรงงานต่างด้าว - OP</v>
          </cell>
          <cell r="C456">
            <v>0</v>
          </cell>
          <cell r="D456">
            <v>0</v>
          </cell>
          <cell r="E456">
            <v>0</v>
          </cell>
          <cell r="F456">
            <v>-6949</v>
          </cell>
          <cell r="G456">
            <v>-72189</v>
          </cell>
          <cell r="H456">
            <v>0</v>
          </cell>
          <cell r="I456">
            <v>0</v>
          </cell>
          <cell r="J456">
            <v>0</v>
          </cell>
          <cell r="K456">
            <v>-10024</v>
          </cell>
          <cell r="L456">
            <v>-17550</v>
          </cell>
          <cell r="M456">
            <v>-17408.5</v>
          </cell>
          <cell r="N456">
            <v>0</v>
          </cell>
          <cell r="O456">
            <v>-32201.69</v>
          </cell>
          <cell r="P456">
            <v>-6568.71</v>
          </cell>
          <cell r="Q456">
            <v>0</v>
          </cell>
          <cell r="R456">
            <v>-840</v>
          </cell>
          <cell r="S456">
            <v>0</v>
          </cell>
          <cell r="T456">
            <v>0</v>
          </cell>
          <cell r="U456">
            <v>-3697</v>
          </cell>
          <cell r="V456">
            <v>-22608.5</v>
          </cell>
          <cell r="W456">
            <v>-32442</v>
          </cell>
          <cell r="X456">
            <v>-4336</v>
          </cell>
          <cell r="Y456">
            <v>-16795</v>
          </cell>
          <cell r="Z456">
            <v>-20535</v>
          </cell>
          <cell r="AA456">
            <v>0</v>
          </cell>
          <cell r="AB456">
            <v>-15400</v>
          </cell>
          <cell r="AC456">
            <v>-16675</v>
          </cell>
          <cell r="AD456">
            <v>-15614</v>
          </cell>
          <cell r="AE456">
            <v>-4295</v>
          </cell>
          <cell r="AF456">
            <v>-21170</v>
          </cell>
          <cell r="AG456">
            <v>0</v>
          </cell>
          <cell r="AH456">
            <v>-18576</v>
          </cell>
          <cell r="AI456">
            <v>0</v>
          </cell>
          <cell r="AJ456">
            <v>-3613</v>
          </cell>
          <cell r="AK456">
            <v>-1692.67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-2573</v>
          </cell>
          <cell r="AR456">
            <v>-2882.48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-49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-45917.21</v>
          </cell>
          <cell r="BE456">
            <v>-33382.980000000003</v>
          </cell>
          <cell r="BF456">
            <v>-6391.23</v>
          </cell>
          <cell r="BG456">
            <v>-33122.769999999997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-7530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-118</v>
          </cell>
          <cell r="BR456">
            <v>0</v>
          </cell>
          <cell r="BS456">
            <v>-1266</v>
          </cell>
          <cell r="BT456">
            <v>-4725</v>
          </cell>
          <cell r="BU456">
            <v>0</v>
          </cell>
          <cell r="BV456">
            <v>-350</v>
          </cell>
          <cell r="BW456">
            <v>9407</v>
          </cell>
          <cell r="BX456">
            <v>0</v>
          </cell>
          <cell r="BY456">
            <v>0</v>
          </cell>
          <cell r="BZ456">
            <v>0</v>
          </cell>
          <cell r="CA456">
            <v>-176</v>
          </cell>
          <cell r="CB456">
            <v>-4847</v>
          </cell>
          <cell r="CC456">
            <v>-12204.2</v>
          </cell>
          <cell r="CD456">
            <v>0</v>
          </cell>
          <cell r="CE456">
            <v>0</v>
          </cell>
          <cell r="CF456">
            <v>-1620</v>
          </cell>
          <cell r="CG456">
            <v>-14085</v>
          </cell>
          <cell r="CH456">
            <v>0</v>
          </cell>
          <cell r="CI456">
            <v>-1242</v>
          </cell>
          <cell r="CJ456">
            <v>-13789</v>
          </cell>
          <cell r="CK456">
            <v>0</v>
          </cell>
          <cell r="CL456">
            <v>0</v>
          </cell>
        </row>
        <row r="457">
          <cell r="A457">
            <v>4301020106.507</v>
          </cell>
          <cell r="B457" t="str">
            <v>ส่วนต่างค่ารักษาที่สูงกว่ากองทุนเหมาจ่ายรายหัว - กองทุนแรงงานต่างด้าว - IP</v>
          </cell>
          <cell r="C457">
            <v>0</v>
          </cell>
          <cell r="D457">
            <v>0</v>
          </cell>
          <cell r="E457">
            <v>0</v>
          </cell>
          <cell r="F457">
            <v>-4044</v>
          </cell>
          <cell r="G457">
            <v>-11034</v>
          </cell>
          <cell r="H457">
            <v>0</v>
          </cell>
          <cell r="I457">
            <v>0</v>
          </cell>
          <cell r="J457">
            <v>212</v>
          </cell>
          <cell r="K457">
            <v>0</v>
          </cell>
          <cell r="L457">
            <v>-1491</v>
          </cell>
          <cell r="M457">
            <v>-21931.88</v>
          </cell>
          <cell r="N457">
            <v>0</v>
          </cell>
          <cell r="O457">
            <v>-8992.06</v>
          </cell>
          <cell r="P457">
            <v>-10161</v>
          </cell>
          <cell r="Q457">
            <v>-1861</v>
          </cell>
          <cell r="R457">
            <v>-14103</v>
          </cell>
          <cell r="S457">
            <v>0</v>
          </cell>
          <cell r="T457">
            <v>0</v>
          </cell>
          <cell r="U457">
            <v>0</v>
          </cell>
          <cell r="V457">
            <v>-6976</v>
          </cell>
          <cell r="W457">
            <v>-249317</v>
          </cell>
          <cell r="X457">
            <v>0</v>
          </cell>
          <cell r="Y457">
            <v>0</v>
          </cell>
          <cell r="Z457">
            <v>-3337</v>
          </cell>
          <cell r="AA457">
            <v>0</v>
          </cell>
          <cell r="AB457">
            <v>-8940</v>
          </cell>
          <cell r="AC457">
            <v>-28658</v>
          </cell>
          <cell r="AD457">
            <v>-4281</v>
          </cell>
          <cell r="AE457">
            <v>0</v>
          </cell>
          <cell r="AF457">
            <v>-6151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-1443.37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-2319.35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-15637.21</v>
          </cell>
          <cell r="BE457">
            <v>-2044.08</v>
          </cell>
          <cell r="BF457">
            <v>-3752.8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-11146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-15679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-18222</v>
          </cell>
          <cell r="CB457">
            <v>-3251</v>
          </cell>
          <cell r="CC457">
            <v>-29421.599999999999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-7689</v>
          </cell>
          <cell r="CK457">
            <v>0</v>
          </cell>
          <cell r="CL457">
            <v>0</v>
          </cell>
        </row>
        <row r="458">
          <cell r="A458">
            <v>4301020106.5089998</v>
          </cell>
          <cell r="B458" t="str">
            <v>รายได้ค่ารักษาแรงงานต่างด้าว-เบิกจากส่วนกลาง OP</v>
          </cell>
          <cell r="C458">
            <v>3727.3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10888.48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2075</v>
          </cell>
          <cell r="AQ458">
            <v>0</v>
          </cell>
          <cell r="AR458">
            <v>3486.5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A459">
            <v>4301020106.5100002</v>
          </cell>
          <cell r="B459" t="str">
            <v>ส่วนต่างค่ารักษาที่สูงกว่าข้อตกลงในการจ่ายตาม DRG - แรงงานต่างด้าว - IP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-7766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-2533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-1591.26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-196915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-15984.57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A460">
            <v>4301020106.5109997</v>
          </cell>
          <cell r="B460" t="str">
            <v>ส่วนต่างค่ารักษาที่ต่ำกว่าข้อตกลงในการจ่ายตาม DRG - แรงงานต่างด้าว - IP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12980.53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18341.47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74787.539999999994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A461">
            <v>4301020106.5120001</v>
          </cell>
          <cell r="B461" t="str">
            <v xml:space="preserve">รายได้ค่ารักษาแรงงานต่างด้าว OP นอก CUP </v>
          </cell>
          <cell r="C461">
            <v>11763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20376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11201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346</v>
          </cell>
          <cell r="AG461">
            <v>80</v>
          </cell>
          <cell r="AH461">
            <v>0</v>
          </cell>
          <cell r="AI461">
            <v>14052</v>
          </cell>
          <cell r="AJ461">
            <v>0</v>
          </cell>
          <cell r="AK461">
            <v>14607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400</v>
          </cell>
          <cell r="BB461">
            <v>0</v>
          </cell>
          <cell r="BC461">
            <v>9564</v>
          </cell>
          <cell r="BD461">
            <v>0</v>
          </cell>
          <cell r="BE461">
            <v>0</v>
          </cell>
          <cell r="BF461">
            <v>0</v>
          </cell>
          <cell r="BG461">
            <v>3370</v>
          </cell>
          <cell r="BH461">
            <v>0</v>
          </cell>
          <cell r="BI461">
            <v>0</v>
          </cell>
          <cell r="BJ461">
            <v>0</v>
          </cell>
          <cell r="BK461">
            <v>7089</v>
          </cell>
          <cell r="BL461">
            <v>6881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30806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632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A462">
            <v>4301020106.5129995</v>
          </cell>
          <cell r="B462" t="str">
            <v>รายได้ค่ารักษาแรงงานต่างด้าว IP นอก CUP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5542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31363.75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1864</v>
          </cell>
          <cell r="V462">
            <v>0</v>
          </cell>
          <cell r="W462">
            <v>99664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17224</v>
          </cell>
          <cell r="AG462">
            <v>6204</v>
          </cell>
          <cell r="AH462">
            <v>6488</v>
          </cell>
          <cell r="AI462">
            <v>8173</v>
          </cell>
          <cell r="AJ462">
            <v>0</v>
          </cell>
          <cell r="AK462">
            <v>285322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17776</v>
          </cell>
          <cell r="BD462">
            <v>0</v>
          </cell>
          <cell r="BE462">
            <v>0</v>
          </cell>
          <cell r="BF462">
            <v>0</v>
          </cell>
          <cell r="BG462">
            <v>4111</v>
          </cell>
          <cell r="BH462">
            <v>0</v>
          </cell>
          <cell r="BI462">
            <v>0</v>
          </cell>
          <cell r="BJ462">
            <v>0</v>
          </cell>
          <cell r="BK462">
            <v>100</v>
          </cell>
          <cell r="BL462">
            <v>15788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44526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4626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A463">
            <v>4301020106.5139999</v>
          </cell>
          <cell r="B463" t="str">
            <v>รายได้ค่ารักษาแรงงานต่างด้าว - เบิกจากส่วนกลาง IP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6489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40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>
            <v>4301020106.5150003</v>
          </cell>
          <cell r="B464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-10212.040000000001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-3401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-3800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>
            <v>4301020106.5159998</v>
          </cell>
          <cell r="B465" t="str">
            <v>รายได้ค่าตรวจสุขภาพแรงงานต่างด้าว</v>
          </cell>
          <cell r="C465">
            <v>20500</v>
          </cell>
          <cell r="D465">
            <v>0</v>
          </cell>
          <cell r="E465">
            <v>22500</v>
          </cell>
          <cell r="F465">
            <v>0</v>
          </cell>
          <cell r="G465">
            <v>5500</v>
          </cell>
          <cell r="H465">
            <v>0</v>
          </cell>
          <cell r="I465">
            <v>3000</v>
          </cell>
          <cell r="J465">
            <v>0</v>
          </cell>
          <cell r="K465">
            <v>0</v>
          </cell>
          <cell r="L465">
            <v>0</v>
          </cell>
          <cell r="M465">
            <v>2000</v>
          </cell>
          <cell r="N465">
            <v>0</v>
          </cell>
          <cell r="O465">
            <v>6500</v>
          </cell>
          <cell r="P465">
            <v>0</v>
          </cell>
          <cell r="Q465">
            <v>4000</v>
          </cell>
          <cell r="R465">
            <v>0</v>
          </cell>
          <cell r="S465">
            <v>0</v>
          </cell>
          <cell r="T465">
            <v>0</v>
          </cell>
          <cell r="U465">
            <v>2000</v>
          </cell>
          <cell r="V465">
            <v>0</v>
          </cell>
          <cell r="W465">
            <v>51000</v>
          </cell>
          <cell r="X465">
            <v>2000</v>
          </cell>
          <cell r="Y465">
            <v>0</v>
          </cell>
          <cell r="Z465">
            <v>0</v>
          </cell>
          <cell r="AA465">
            <v>0</v>
          </cell>
          <cell r="AB465">
            <v>8500</v>
          </cell>
          <cell r="AC465">
            <v>0</v>
          </cell>
          <cell r="AD465">
            <v>3500</v>
          </cell>
          <cell r="AE465">
            <v>0</v>
          </cell>
          <cell r="AF465">
            <v>1500</v>
          </cell>
          <cell r="AG465">
            <v>0</v>
          </cell>
          <cell r="AH465">
            <v>2000</v>
          </cell>
          <cell r="AI465">
            <v>9700</v>
          </cell>
          <cell r="AJ465">
            <v>2000</v>
          </cell>
          <cell r="AK465">
            <v>5600</v>
          </cell>
          <cell r="AL465">
            <v>0</v>
          </cell>
          <cell r="AM465">
            <v>0</v>
          </cell>
          <cell r="AN465">
            <v>0</v>
          </cell>
          <cell r="AO465">
            <v>500</v>
          </cell>
          <cell r="AP465">
            <v>2000</v>
          </cell>
          <cell r="AQ465">
            <v>500</v>
          </cell>
          <cell r="AR465">
            <v>0</v>
          </cell>
          <cell r="AS465">
            <v>0</v>
          </cell>
          <cell r="AT465">
            <v>0</v>
          </cell>
          <cell r="AU465">
            <v>6000</v>
          </cell>
          <cell r="AV465">
            <v>1000</v>
          </cell>
          <cell r="AW465">
            <v>0</v>
          </cell>
          <cell r="AX465">
            <v>500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54500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3500</v>
          </cell>
          <cell r="BN465">
            <v>500</v>
          </cell>
          <cell r="BO465">
            <v>0</v>
          </cell>
          <cell r="BP465">
            <v>0</v>
          </cell>
          <cell r="BQ465">
            <v>0</v>
          </cell>
          <cell r="BR465">
            <v>15306</v>
          </cell>
          <cell r="BS465">
            <v>0</v>
          </cell>
          <cell r="BT465">
            <v>0</v>
          </cell>
          <cell r="BU465">
            <v>7500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6000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500</v>
          </cell>
          <cell r="CK465">
            <v>0</v>
          </cell>
          <cell r="CL465">
            <v>15000</v>
          </cell>
        </row>
        <row r="466">
          <cell r="A466">
            <v>4301020106.5170002</v>
          </cell>
          <cell r="B466" t="str">
            <v>รายได้ค่าบริหารจัดการแรงงานต่างด้าว</v>
          </cell>
          <cell r="C466">
            <v>0</v>
          </cell>
          <cell r="D466">
            <v>0</v>
          </cell>
          <cell r="E466">
            <v>0</v>
          </cell>
          <cell r="F466">
            <v>6178.4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</row>
        <row r="467">
          <cell r="A467">
            <v>4301020106.5179996</v>
          </cell>
          <cell r="B467" t="str">
            <v>รายได้แรงงานต่างด้าว - ค่าบริการทางการแพทย์(P&amp;P)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A468">
            <v>4301020106.5190001</v>
          </cell>
          <cell r="B468" t="str">
            <v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29429.360000000001</v>
          </cell>
          <cell r="BF468">
            <v>525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>
            <v>4301020106.7010002</v>
          </cell>
          <cell r="B469" t="str">
            <v>รายได้ค่ารักษาบุคคลที่มีปัญหาสถานะและสิทธิ OP นอก CUP</v>
          </cell>
          <cell r="C469">
            <v>365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93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1020</v>
          </cell>
          <cell r="N469">
            <v>0</v>
          </cell>
          <cell r="O469">
            <v>5937</v>
          </cell>
          <cell r="P469">
            <v>0</v>
          </cell>
          <cell r="Q469">
            <v>0</v>
          </cell>
          <cell r="R469">
            <v>0</v>
          </cell>
          <cell r="S469">
            <v>5432</v>
          </cell>
          <cell r="T469">
            <v>0</v>
          </cell>
          <cell r="U469">
            <v>0</v>
          </cell>
          <cell r="V469">
            <v>0</v>
          </cell>
          <cell r="W469">
            <v>170147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36824</v>
          </cell>
          <cell r="AL469">
            <v>0</v>
          </cell>
          <cell r="AM469">
            <v>0</v>
          </cell>
          <cell r="AN469">
            <v>400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358</v>
          </cell>
          <cell r="AV469">
            <v>300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9684.75</v>
          </cell>
          <cell r="BD469">
            <v>0</v>
          </cell>
          <cell r="BE469">
            <v>0</v>
          </cell>
          <cell r="BF469">
            <v>0</v>
          </cell>
          <cell r="BG469">
            <v>9666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12264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</row>
        <row r="470">
          <cell r="A470">
            <v>4301020106.7030001</v>
          </cell>
          <cell r="B470" t="str">
            <v>รายได้ค่ารักษาบุคคลที่มีปัญหาสถานะและสิทธิ - เบิกจากส่วนกลาง OP</v>
          </cell>
          <cell r="C470">
            <v>185532</v>
          </cell>
          <cell r="D470">
            <v>0</v>
          </cell>
          <cell r="E470">
            <v>0</v>
          </cell>
          <cell r="F470">
            <v>24938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1960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5872</v>
          </cell>
          <cell r="AP470">
            <v>0</v>
          </cell>
          <cell r="AQ470">
            <v>0</v>
          </cell>
          <cell r="AR470">
            <v>0</v>
          </cell>
          <cell r="AS470">
            <v>161</v>
          </cell>
          <cell r="AT470">
            <v>1620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80</v>
          </cell>
          <cell r="BB470">
            <v>1053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43380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</row>
        <row r="471">
          <cell r="A471">
            <v>4301020106.7040005</v>
          </cell>
          <cell r="B471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-3255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-35792</v>
          </cell>
          <cell r="X471">
            <v>-5184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-806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-300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-1915</v>
          </cell>
          <cell r="BD471">
            <v>0</v>
          </cell>
          <cell r="BE471">
            <v>-12696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-398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</row>
        <row r="472">
          <cell r="A472">
            <v>4301020106.7049999</v>
          </cell>
          <cell r="B472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472">
            <v>0</v>
          </cell>
          <cell r="D472">
            <v>0</v>
          </cell>
          <cell r="E472">
            <v>-99.52</v>
          </cell>
          <cell r="F472">
            <v>0</v>
          </cell>
          <cell r="G472">
            <v>0</v>
          </cell>
          <cell r="H472">
            <v>0</v>
          </cell>
          <cell r="I472">
            <v>-2641.5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-9667.35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-133177.28</v>
          </cell>
          <cell r="X472">
            <v>0</v>
          </cell>
          <cell r="Y472">
            <v>0</v>
          </cell>
          <cell r="Z472">
            <v>-10522.31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-540281.31999999995</v>
          </cell>
          <cell r="BD472">
            <v>0</v>
          </cell>
          <cell r="BE472">
            <v>-2606.0300000000002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-240634.04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</row>
        <row r="473">
          <cell r="A473">
            <v>4301020106.7060003</v>
          </cell>
          <cell r="B473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5277.09</v>
          </cell>
          <cell r="U473">
            <v>0</v>
          </cell>
          <cell r="V473">
            <v>0</v>
          </cell>
          <cell r="W473">
            <v>154738.72</v>
          </cell>
          <cell r="X473">
            <v>0</v>
          </cell>
          <cell r="Y473">
            <v>0</v>
          </cell>
          <cell r="Z473">
            <v>38547.99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7754.77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85909.6</v>
          </cell>
          <cell r="BD473">
            <v>0</v>
          </cell>
          <cell r="BE473">
            <v>4447.82</v>
          </cell>
          <cell r="BF473">
            <v>600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232617.76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</row>
        <row r="474">
          <cell r="A474">
            <v>4301020106.7089996</v>
          </cell>
          <cell r="B474" t="str">
            <v>รายได้ค่ารักษา-บุคคลที่มีปัญหาสถานะและสิทธิ OP ใน CUP</v>
          </cell>
          <cell r="C474">
            <v>0</v>
          </cell>
          <cell r="D474">
            <v>0</v>
          </cell>
          <cell r="E474">
            <v>32325</v>
          </cell>
          <cell r="F474">
            <v>0</v>
          </cell>
          <cell r="G474">
            <v>0</v>
          </cell>
          <cell r="H474">
            <v>0</v>
          </cell>
          <cell r="I474">
            <v>2691.5</v>
          </cell>
          <cell r="J474">
            <v>1132</v>
          </cell>
          <cell r="K474">
            <v>0</v>
          </cell>
          <cell r="L474">
            <v>0</v>
          </cell>
          <cell r="M474">
            <v>50474</v>
          </cell>
          <cell r="N474">
            <v>0</v>
          </cell>
          <cell r="O474">
            <v>10111</v>
          </cell>
          <cell r="P474">
            <v>0</v>
          </cell>
          <cell r="Q474">
            <v>358</v>
          </cell>
          <cell r="R474">
            <v>0</v>
          </cell>
          <cell r="S474">
            <v>0</v>
          </cell>
          <cell r="T474">
            <v>3754</v>
          </cell>
          <cell r="U474">
            <v>0</v>
          </cell>
          <cell r="V474">
            <v>10505</v>
          </cell>
          <cell r="W474">
            <v>35792</v>
          </cell>
          <cell r="X474">
            <v>15900</v>
          </cell>
          <cell r="Y474">
            <v>143456</v>
          </cell>
          <cell r="Z474">
            <v>129221</v>
          </cell>
          <cell r="AA474">
            <v>19807.75</v>
          </cell>
          <cell r="AB474">
            <v>30909</v>
          </cell>
          <cell r="AC474">
            <v>329688</v>
          </cell>
          <cell r="AD474">
            <v>5951</v>
          </cell>
          <cell r="AE474">
            <v>806</v>
          </cell>
          <cell r="AF474">
            <v>1528</v>
          </cell>
          <cell r="AG474">
            <v>0</v>
          </cell>
          <cell r="AH474">
            <v>10606</v>
          </cell>
          <cell r="AI474">
            <v>0</v>
          </cell>
          <cell r="AJ474">
            <v>5063</v>
          </cell>
          <cell r="AK474">
            <v>137563</v>
          </cell>
          <cell r="AL474">
            <v>0</v>
          </cell>
          <cell r="AM474">
            <v>0</v>
          </cell>
          <cell r="AN474">
            <v>5277</v>
          </cell>
          <cell r="AO474">
            <v>9800</v>
          </cell>
          <cell r="AP474">
            <v>692</v>
          </cell>
          <cell r="AQ474">
            <v>0</v>
          </cell>
          <cell r="AR474">
            <v>2325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170</v>
          </cell>
          <cell r="AX474">
            <v>0</v>
          </cell>
          <cell r="AY474">
            <v>0</v>
          </cell>
          <cell r="AZ474">
            <v>0</v>
          </cell>
          <cell r="BA474">
            <v>25998.5</v>
          </cell>
          <cell r="BB474">
            <v>0</v>
          </cell>
          <cell r="BC474">
            <v>84939.8</v>
          </cell>
          <cell r="BD474">
            <v>75129</v>
          </cell>
          <cell r="BE474">
            <v>43447.25</v>
          </cell>
          <cell r="BF474">
            <v>32197</v>
          </cell>
          <cell r="BG474">
            <v>204731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50</v>
          </cell>
          <cell r="BM474">
            <v>0</v>
          </cell>
          <cell r="BN474">
            <v>3141</v>
          </cell>
          <cell r="BO474">
            <v>0</v>
          </cell>
          <cell r="BP474">
            <v>0</v>
          </cell>
          <cell r="BQ474">
            <v>1396</v>
          </cell>
          <cell r="BR474">
            <v>105544</v>
          </cell>
          <cell r="BS474">
            <v>0</v>
          </cell>
          <cell r="BT474">
            <v>0</v>
          </cell>
          <cell r="BU474">
            <v>30393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398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2352</v>
          </cell>
          <cell r="CK474">
            <v>0</v>
          </cell>
          <cell r="CL474">
            <v>0</v>
          </cell>
        </row>
        <row r="475">
          <cell r="A475">
            <v>4301020106.71</v>
          </cell>
          <cell r="B475" t="str">
            <v>รายได้ค่ารักษาบุคคลที่มีปัญหาสถานะและสิทธิ - เบิกจากส่วนกลาง IP</v>
          </cell>
          <cell r="C475">
            <v>239726</v>
          </cell>
          <cell r="D475">
            <v>0</v>
          </cell>
          <cell r="E475">
            <v>9544</v>
          </cell>
          <cell r="F475">
            <v>0</v>
          </cell>
          <cell r="G475">
            <v>0</v>
          </cell>
          <cell r="H475">
            <v>0</v>
          </cell>
          <cell r="I475">
            <v>21170.15</v>
          </cell>
          <cell r="J475">
            <v>0</v>
          </cell>
          <cell r="K475">
            <v>0</v>
          </cell>
          <cell r="L475">
            <v>0</v>
          </cell>
          <cell r="M475">
            <v>15047</v>
          </cell>
          <cell r="N475">
            <v>0</v>
          </cell>
          <cell r="O475">
            <v>3396.5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1514</v>
          </cell>
          <cell r="U475">
            <v>0</v>
          </cell>
          <cell r="V475">
            <v>5819</v>
          </cell>
          <cell r="W475">
            <v>660484</v>
          </cell>
          <cell r="X475">
            <v>0</v>
          </cell>
          <cell r="Y475">
            <v>36841</v>
          </cell>
          <cell r="Z475">
            <v>47844</v>
          </cell>
          <cell r="AA475">
            <v>11996</v>
          </cell>
          <cell r="AB475">
            <v>4382</v>
          </cell>
          <cell r="AC475">
            <v>188584</v>
          </cell>
          <cell r="AD475">
            <v>11424</v>
          </cell>
          <cell r="AE475">
            <v>0</v>
          </cell>
          <cell r="AF475">
            <v>0</v>
          </cell>
          <cell r="AG475">
            <v>7059</v>
          </cell>
          <cell r="AH475">
            <v>11422</v>
          </cell>
          <cell r="AI475">
            <v>0</v>
          </cell>
          <cell r="AJ475">
            <v>0</v>
          </cell>
          <cell r="AK475">
            <v>208354</v>
          </cell>
          <cell r="AL475">
            <v>0</v>
          </cell>
          <cell r="AM475">
            <v>0</v>
          </cell>
          <cell r="AN475">
            <v>0</v>
          </cell>
          <cell r="AO475">
            <v>11717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2389</v>
          </cell>
          <cell r="AX475">
            <v>0</v>
          </cell>
          <cell r="AY475">
            <v>0</v>
          </cell>
          <cell r="AZ475">
            <v>0</v>
          </cell>
          <cell r="BA475">
            <v>64194.25</v>
          </cell>
          <cell r="BB475">
            <v>0</v>
          </cell>
          <cell r="BC475">
            <v>107969.5</v>
          </cell>
          <cell r="BD475">
            <v>7131</v>
          </cell>
          <cell r="BE475">
            <v>30848</v>
          </cell>
          <cell r="BF475">
            <v>18613</v>
          </cell>
          <cell r="BG475">
            <v>157035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839825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8904</v>
          </cell>
          <cell r="CC475">
            <v>8112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</row>
        <row r="476">
          <cell r="A476">
            <v>4301020106.7110004</v>
          </cell>
          <cell r="B476" t="str">
            <v>ส่วนต่างค่ารักษาที่สูงกว่าเหมาจ่ายรายหัว - เงินอุดหนุนบุคคลที่มีปัญหาและสถานะและสิทธิ OP ใน CUP</v>
          </cell>
          <cell r="C476">
            <v>0</v>
          </cell>
          <cell r="D476">
            <v>0</v>
          </cell>
          <cell r="E476">
            <v>-17443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-1132</v>
          </cell>
          <cell r="K476">
            <v>0</v>
          </cell>
          <cell r="L476">
            <v>0</v>
          </cell>
          <cell r="M476">
            <v>-50474</v>
          </cell>
          <cell r="N476">
            <v>0</v>
          </cell>
          <cell r="O476">
            <v>-11179.5</v>
          </cell>
          <cell r="P476">
            <v>0</v>
          </cell>
          <cell r="Q476">
            <v>-358</v>
          </cell>
          <cell r="R476">
            <v>0</v>
          </cell>
          <cell r="S476">
            <v>-5432</v>
          </cell>
          <cell r="T476">
            <v>-3754</v>
          </cell>
          <cell r="U476">
            <v>0</v>
          </cell>
          <cell r="V476">
            <v>-10505</v>
          </cell>
          <cell r="W476">
            <v>0</v>
          </cell>
          <cell r="X476">
            <v>-10716</v>
          </cell>
          <cell r="Y476">
            <v>-143456</v>
          </cell>
          <cell r="Z476">
            <v>-129221</v>
          </cell>
          <cell r="AA476">
            <v>-19807.75</v>
          </cell>
          <cell r="AB476">
            <v>-30909</v>
          </cell>
          <cell r="AC476">
            <v>-329688</v>
          </cell>
          <cell r="AD476">
            <v>-5951</v>
          </cell>
          <cell r="AE476">
            <v>0</v>
          </cell>
          <cell r="AF476">
            <v>-1528</v>
          </cell>
          <cell r="AG476">
            <v>0</v>
          </cell>
          <cell r="AH476">
            <v>-10606</v>
          </cell>
          <cell r="AI476">
            <v>0</v>
          </cell>
          <cell r="AJ476">
            <v>-5063</v>
          </cell>
          <cell r="AK476">
            <v>-137563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-2325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-170</v>
          </cell>
          <cell r="AX476">
            <v>0</v>
          </cell>
          <cell r="AY476">
            <v>0</v>
          </cell>
          <cell r="AZ476">
            <v>0</v>
          </cell>
          <cell r="BA476">
            <v>-25998.5</v>
          </cell>
          <cell r="BB476">
            <v>0</v>
          </cell>
          <cell r="BC476">
            <v>-84939.8</v>
          </cell>
          <cell r="BD476">
            <v>-75129</v>
          </cell>
          <cell r="BE476">
            <v>-43447.25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-50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-30393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</row>
        <row r="477">
          <cell r="A477">
            <v>4301020106.7119999</v>
          </cell>
          <cell r="B477" t="str">
            <v>รายได้เงินอุดหนุนเหมาจ่ายรายหัวสำหรับบุคคลที่มีปัญหาสถานะและสิทธิ</v>
          </cell>
          <cell r="C477">
            <v>0</v>
          </cell>
          <cell r="D477">
            <v>0</v>
          </cell>
          <cell r="E477">
            <v>12231.92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98412.57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102931.69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695675.14</v>
          </cell>
          <cell r="AL477">
            <v>0</v>
          </cell>
          <cell r="AM477">
            <v>550</v>
          </cell>
          <cell r="AN477">
            <v>9469</v>
          </cell>
          <cell r="AO477">
            <v>0</v>
          </cell>
          <cell r="AP477">
            <v>3728</v>
          </cell>
          <cell r="AQ477">
            <v>350.5</v>
          </cell>
          <cell r="AR477">
            <v>8544</v>
          </cell>
          <cell r="AS477">
            <v>0</v>
          </cell>
          <cell r="AT477">
            <v>0</v>
          </cell>
          <cell r="AU477">
            <v>94795.02</v>
          </cell>
          <cell r="AV477">
            <v>0</v>
          </cell>
          <cell r="AW477">
            <v>64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10141</v>
          </cell>
          <cell r="BC477">
            <v>0</v>
          </cell>
          <cell r="BD477">
            <v>0</v>
          </cell>
          <cell r="BE477">
            <v>35166.239999999998</v>
          </cell>
          <cell r="BF477">
            <v>3310.55</v>
          </cell>
          <cell r="BG477">
            <v>1320551.08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96915.08</v>
          </cell>
          <cell r="BO477">
            <v>0</v>
          </cell>
          <cell r="BP477">
            <v>0</v>
          </cell>
          <cell r="BQ477">
            <v>96510.95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</row>
        <row r="478">
          <cell r="A478">
            <v>4301020108.1009998</v>
          </cell>
          <cell r="B478" t="str">
            <v>รายได้เงินนอกงบประมาณ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</row>
        <row r="479">
          <cell r="A479">
            <v>4301030102.1009998</v>
          </cell>
          <cell r="B479" t="str">
            <v>รายได้ค่าเช่าอสังหาริมทรัพย์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9545.4599999999991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</row>
        <row r="480">
          <cell r="A480">
            <v>4301030104.1009998</v>
          </cell>
          <cell r="B480" t="str">
            <v>รายได้ค่าเช่าอื่น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5000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10000</v>
          </cell>
          <cell r="BX480">
            <v>0</v>
          </cell>
          <cell r="BY480">
            <v>0</v>
          </cell>
          <cell r="BZ480">
            <v>100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6000</v>
          </cell>
        </row>
        <row r="481">
          <cell r="A481">
            <v>4302010106.1009998</v>
          </cell>
          <cell r="B481" t="str">
            <v>รายได้จากการช่วยเหลือเพื่อการดำเนินงานจาก อปท.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210000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162850</v>
          </cell>
          <cell r="Z481">
            <v>128392</v>
          </cell>
          <cell r="AA481">
            <v>43020</v>
          </cell>
          <cell r="AB481">
            <v>0</v>
          </cell>
          <cell r="AC481">
            <v>0</v>
          </cell>
          <cell r="AD481">
            <v>56400</v>
          </cell>
          <cell r="AE481">
            <v>314660</v>
          </cell>
          <cell r="AF481">
            <v>0</v>
          </cell>
          <cell r="AG481">
            <v>0</v>
          </cell>
          <cell r="AH481">
            <v>0</v>
          </cell>
          <cell r="AI481">
            <v>215591</v>
          </cell>
          <cell r="AJ481">
            <v>0</v>
          </cell>
          <cell r="AK481">
            <v>0</v>
          </cell>
          <cell r="AL481">
            <v>56894.400000000001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14000</v>
          </cell>
          <cell r="AS481">
            <v>0</v>
          </cell>
          <cell r="AT481">
            <v>80700</v>
          </cell>
          <cell r="AU481">
            <v>0</v>
          </cell>
          <cell r="AV481">
            <v>0</v>
          </cell>
          <cell r="AW481">
            <v>0</v>
          </cell>
          <cell r="AX481">
            <v>243497</v>
          </cell>
          <cell r="AY481">
            <v>0</v>
          </cell>
          <cell r="AZ481">
            <v>0</v>
          </cell>
          <cell r="BA481">
            <v>30800</v>
          </cell>
          <cell r="BB481">
            <v>0</v>
          </cell>
          <cell r="BC481">
            <v>1314758</v>
          </cell>
          <cell r="BD481">
            <v>0</v>
          </cell>
          <cell r="BE481">
            <v>0</v>
          </cell>
          <cell r="BF481">
            <v>30000</v>
          </cell>
          <cell r="BG481">
            <v>165295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261490</v>
          </cell>
          <cell r="BN481">
            <v>0</v>
          </cell>
          <cell r="BO481">
            <v>2160</v>
          </cell>
          <cell r="BP481">
            <v>7440</v>
          </cell>
          <cell r="BQ481">
            <v>0</v>
          </cell>
          <cell r="BR481">
            <v>54650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40100</v>
          </cell>
          <cell r="CE481">
            <v>0</v>
          </cell>
          <cell r="CF481">
            <v>102820</v>
          </cell>
          <cell r="CG481">
            <v>0</v>
          </cell>
          <cell r="CH481">
            <v>0</v>
          </cell>
          <cell r="CI481">
            <v>0</v>
          </cell>
          <cell r="CJ481">
            <v>7200</v>
          </cell>
          <cell r="CK481">
            <v>0</v>
          </cell>
          <cell r="CL481">
            <v>0</v>
          </cell>
        </row>
        <row r="482">
          <cell r="A482">
            <v>4302010199.1009998</v>
          </cell>
          <cell r="B482" t="str">
            <v>รายได้จากการช่วยเหลือเพื่อการดำเนินงานอื่น</v>
          </cell>
          <cell r="C482">
            <v>0</v>
          </cell>
          <cell r="D482">
            <v>35000</v>
          </cell>
          <cell r="E482">
            <v>0</v>
          </cell>
          <cell r="F482">
            <v>4200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12000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46122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46800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</row>
        <row r="483">
          <cell r="A483">
            <v>4302020107.1009998</v>
          </cell>
          <cell r="B483" t="str">
            <v>รายได้จากการช่วยเหลือเพื่อการลงทุนจากอปท.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</row>
        <row r="484">
          <cell r="A484">
            <v>4302020199.1009998</v>
          </cell>
          <cell r="B484" t="str">
            <v>รายได้จากการช่วยเหลือเพื่อการลงทุนอื่น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632749.80000000005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812000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</row>
        <row r="485">
          <cell r="A485">
            <v>4302030101.1009998</v>
          </cell>
          <cell r="B485" t="str">
            <v>รายได้จากการรับบริจาค - เงินสดและรายการเทียบเท่าเงินสด</v>
          </cell>
          <cell r="C485">
            <v>40499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292687.34000000003</v>
          </cell>
          <cell r="I485">
            <v>1000</v>
          </cell>
          <cell r="J485">
            <v>10488</v>
          </cell>
          <cell r="K485">
            <v>1000</v>
          </cell>
          <cell r="L485">
            <v>22994</v>
          </cell>
          <cell r="M485">
            <v>10700</v>
          </cell>
          <cell r="N485">
            <v>8504.85</v>
          </cell>
          <cell r="O485">
            <v>228168.64</v>
          </cell>
          <cell r="P485">
            <v>2000</v>
          </cell>
          <cell r="Q485">
            <v>0</v>
          </cell>
          <cell r="R485">
            <v>29800</v>
          </cell>
          <cell r="S485">
            <v>0</v>
          </cell>
          <cell r="T485">
            <v>500</v>
          </cell>
          <cell r="U485">
            <v>11038</v>
          </cell>
          <cell r="V485">
            <v>6666.63</v>
          </cell>
          <cell r="W485">
            <v>189</v>
          </cell>
          <cell r="X485">
            <v>0</v>
          </cell>
          <cell r="Y485">
            <v>34000</v>
          </cell>
          <cell r="Z485">
            <v>16440</v>
          </cell>
          <cell r="AA485">
            <v>0</v>
          </cell>
          <cell r="AB485">
            <v>80024.39</v>
          </cell>
          <cell r="AC485">
            <v>0</v>
          </cell>
          <cell r="AD485">
            <v>5600</v>
          </cell>
          <cell r="AE485">
            <v>0</v>
          </cell>
          <cell r="AF485">
            <v>3561</v>
          </cell>
          <cell r="AG485">
            <v>7000</v>
          </cell>
          <cell r="AH485">
            <v>188050</v>
          </cell>
          <cell r="AI485">
            <v>11171.96</v>
          </cell>
          <cell r="AJ485">
            <v>460000.28</v>
          </cell>
          <cell r="AK485">
            <v>1368965.75</v>
          </cell>
          <cell r="AL485">
            <v>226800</v>
          </cell>
          <cell r="AM485">
            <v>0</v>
          </cell>
          <cell r="AN485">
            <v>141600</v>
          </cell>
          <cell r="AO485">
            <v>0</v>
          </cell>
          <cell r="AP485">
            <v>0</v>
          </cell>
          <cell r="AQ485">
            <v>0</v>
          </cell>
          <cell r="AR485">
            <v>512080</v>
          </cell>
          <cell r="AS485">
            <v>0</v>
          </cell>
          <cell r="AT485">
            <v>100</v>
          </cell>
          <cell r="AU485">
            <v>0</v>
          </cell>
          <cell r="AV485">
            <v>0</v>
          </cell>
          <cell r="AW485">
            <v>44318.76</v>
          </cell>
          <cell r="AX485">
            <v>112500</v>
          </cell>
          <cell r="AY485">
            <v>0</v>
          </cell>
          <cell r="AZ485">
            <v>11000</v>
          </cell>
          <cell r="BA485">
            <v>0</v>
          </cell>
          <cell r="BB485">
            <v>303530.11</v>
          </cell>
          <cell r="BC485">
            <v>238879</v>
          </cell>
          <cell r="BD485">
            <v>1100</v>
          </cell>
          <cell r="BE485">
            <v>10000</v>
          </cell>
          <cell r="BF485">
            <v>11930.34</v>
          </cell>
          <cell r="BG485">
            <v>9842150</v>
          </cell>
          <cell r="BH485">
            <v>0</v>
          </cell>
          <cell r="BI485">
            <v>10000</v>
          </cell>
          <cell r="BJ485">
            <v>0</v>
          </cell>
          <cell r="BK485">
            <v>4900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45416.28</v>
          </cell>
          <cell r="BR485">
            <v>2207150</v>
          </cell>
          <cell r="BS485">
            <v>200000</v>
          </cell>
          <cell r="BT485">
            <v>27430</v>
          </cell>
          <cell r="BU485">
            <v>236009.71</v>
          </cell>
          <cell r="BV485">
            <v>0</v>
          </cell>
          <cell r="BW485">
            <v>11000</v>
          </cell>
          <cell r="BX485">
            <v>42002</v>
          </cell>
          <cell r="BY485">
            <v>0</v>
          </cell>
          <cell r="BZ485">
            <v>60309</v>
          </cell>
          <cell r="CA485">
            <v>0</v>
          </cell>
          <cell r="CB485">
            <v>0</v>
          </cell>
          <cell r="CC485">
            <v>6000</v>
          </cell>
          <cell r="CD485">
            <v>442630</v>
          </cell>
          <cell r="CE485">
            <v>214000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39000</v>
          </cell>
          <cell r="CK485">
            <v>2000</v>
          </cell>
          <cell r="CL485">
            <v>5100</v>
          </cell>
        </row>
        <row r="486">
          <cell r="A486">
            <v>4302030101.1020002</v>
          </cell>
          <cell r="B486" t="str">
            <v>รายได้จากการรับบริจาค - สินทรัพย์อื่น</v>
          </cell>
          <cell r="C486">
            <v>0</v>
          </cell>
          <cell r="D486">
            <v>0</v>
          </cell>
          <cell r="E486">
            <v>6413.31</v>
          </cell>
          <cell r="F486">
            <v>60000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163429.64000000001</v>
          </cell>
          <cell r="N486">
            <v>0</v>
          </cell>
          <cell r="O486">
            <v>1365682.98</v>
          </cell>
          <cell r="P486">
            <v>125325.84</v>
          </cell>
          <cell r="Q486">
            <v>196502.12</v>
          </cell>
          <cell r="R486">
            <v>0</v>
          </cell>
          <cell r="S486">
            <v>0</v>
          </cell>
          <cell r="T486">
            <v>45655</v>
          </cell>
          <cell r="U486">
            <v>0</v>
          </cell>
          <cell r="V486">
            <v>0</v>
          </cell>
          <cell r="W486">
            <v>1219453.8700000001</v>
          </cell>
          <cell r="X486">
            <v>0</v>
          </cell>
          <cell r="Y486">
            <v>0</v>
          </cell>
          <cell r="Z486">
            <v>0</v>
          </cell>
          <cell r="AA486">
            <v>106454.32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527653.55000000005</v>
          </cell>
          <cell r="AI486">
            <v>0</v>
          </cell>
          <cell r="AJ486">
            <v>12333.33</v>
          </cell>
          <cell r="AK486">
            <v>4989416.38</v>
          </cell>
          <cell r="AL486">
            <v>563000</v>
          </cell>
          <cell r="AM486">
            <v>0</v>
          </cell>
          <cell r="AN486">
            <v>0</v>
          </cell>
          <cell r="AO486">
            <v>0</v>
          </cell>
          <cell r="AP486">
            <v>5000</v>
          </cell>
          <cell r="AQ486">
            <v>0</v>
          </cell>
          <cell r="AR486">
            <v>916722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2080596.59</v>
          </cell>
          <cell r="BB486">
            <v>1632928.92</v>
          </cell>
          <cell r="BC486">
            <v>517454.84</v>
          </cell>
          <cell r="BD486">
            <v>163359.19</v>
          </cell>
          <cell r="BE486">
            <v>0</v>
          </cell>
          <cell r="BF486">
            <v>0</v>
          </cell>
          <cell r="BG486">
            <v>3912292.01</v>
          </cell>
          <cell r="BH486">
            <v>0</v>
          </cell>
          <cell r="BI486">
            <v>0</v>
          </cell>
          <cell r="BJ486">
            <v>0</v>
          </cell>
          <cell r="BK486">
            <v>24838.34</v>
          </cell>
          <cell r="BL486">
            <v>335377.34000000003</v>
          </cell>
          <cell r="BM486">
            <v>30537.599999999999</v>
          </cell>
          <cell r="BN486">
            <v>294480.93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17400</v>
          </cell>
          <cell r="BU486">
            <v>447041.6</v>
          </cell>
          <cell r="BV486">
            <v>0</v>
          </cell>
          <cell r="BW486">
            <v>0</v>
          </cell>
          <cell r="BX486">
            <v>13283.34</v>
          </cell>
          <cell r="BY486">
            <v>0</v>
          </cell>
          <cell r="BZ486">
            <v>0</v>
          </cell>
          <cell r="CA486">
            <v>0</v>
          </cell>
          <cell r="CB486">
            <v>43716.68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76190.48</v>
          </cell>
          <cell r="CI486">
            <v>0</v>
          </cell>
          <cell r="CJ486">
            <v>0</v>
          </cell>
          <cell r="CK486">
            <v>63620</v>
          </cell>
          <cell r="CL486">
            <v>32733.34</v>
          </cell>
        </row>
        <row r="487">
          <cell r="A487">
            <v>4302040101.1009998</v>
          </cell>
          <cell r="B487" t="str">
            <v>พักรับเงินงบอุดหนุน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</row>
        <row r="488">
          <cell r="A488">
            <v>4303010101.1009998</v>
          </cell>
          <cell r="B488" t="str">
            <v>รายได้ดอกเบี้ยจากสถาบันการเงิน</v>
          </cell>
          <cell r="C488">
            <v>72.87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30677.15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16661.740000000002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12.29</v>
          </cell>
          <cell r="AB488">
            <v>0</v>
          </cell>
          <cell r="AC488">
            <v>0</v>
          </cell>
          <cell r="AD488">
            <v>0</v>
          </cell>
          <cell r="AE488">
            <v>28.69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0.5</v>
          </cell>
          <cell r="BF488">
            <v>2786.35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104821.91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40.6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</row>
        <row r="489">
          <cell r="A489">
            <v>4306010104.1009998</v>
          </cell>
          <cell r="B489" t="str">
            <v>รายรับจากการขายอาคารและสิ่งปลูกสร้าง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</row>
        <row r="490">
          <cell r="A490">
            <v>4306010110.1009998</v>
          </cell>
          <cell r="B490" t="str">
            <v>รายรับจากการขายครุภัณฑ์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</row>
        <row r="491">
          <cell r="A491">
            <v>4306010110.1020002</v>
          </cell>
          <cell r="B491" t="str">
            <v>รายรับจากการขายวัสดุที่ใช้แล้ว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</row>
        <row r="492">
          <cell r="A492">
            <v>4307010103.2010002</v>
          </cell>
          <cell r="B492" t="str">
            <v>บัญชีรายได้ระหว่างหน่วยงาน - หน่วยงานรับเงินงบบุคลากรจากรัฐบาล</v>
          </cell>
          <cell r="C492">
            <v>40217400.200000003</v>
          </cell>
          <cell r="D492">
            <v>5256763.87</v>
          </cell>
          <cell r="E492">
            <v>6301360</v>
          </cell>
          <cell r="F492">
            <v>6690737.7400000002</v>
          </cell>
          <cell r="G492">
            <v>3109843</v>
          </cell>
          <cell r="H492">
            <v>6764870</v>
          </cell>
          <cell r="I492">
            <v>8089950</v>
          </cell>
          <cell r="J492">
            <v>7917430</v>
          </cell>
          <cell r="K492">
            <v>5137190</v>
          </cell>
          <cell r="L492">
            <v>4755684.29</v>
          </cell>
          <cell r="M492">
            <v>12465860</v>
          </cell>
          <cell r="N492">
            <v>655010</v>
          </cell>
          <cell r="O492">
            <v>16194845</v>
          </cell>
          <cell r="P492">
            <v>4229227.0999999996</v>
          </cell>
          <cell r="Q492">
            <v>4571047.09</v>
          </cell>
          <cell r="R492">
            <v>7372417.4199999999</v>
          </cell>
          <cell r="S492">
            <v>5377635.4900000002</v>
          </cell>
          <cell r="T492">
            <v>3931829.69</v>
          </cell>
          <cell r="U492">
            <v>4387420</v>
          </cell>
          <cell r="V492">
            <v>2324554.84</v>
          </cell>
          <cell r="W492">
            <v>43784740.149999999</v>
          </cell>
          <cell r="X492">
            <v>4167680</v>
          </cell>
          <cell r="Y492">
            <v>6215021.9400000004</v>
          </cell>
          <cell r="Z492">
            <v>4387054.2</v>
          </cell>
          <cell r="AA492">
            <v>2419591.61</v>
          </cell>
          <cell r="AB492">
            <v>4241260</v>
          </cell>
          <cell r="AC492">
            <v>4400645</v>
          </cell>
          <cell r="AD492">
            <v>12633480</v>
          </cell>
          <cell r="AE492">
            <v>5083400</v>
          </cell>
          <cell r="AF492">
            <v>4283343.55</v>
          </cell>
          <cell r="AG492">
            <v>4459672.83</v>
          </cell>
          <cell r="AH492">
            <v>8197402.9699999997</v>
          </cell>
          <cell r="AI492">
            <v>3689640</v>
          </cell>
          <cell r="AJ492">
            <v>2038381.45</v>
          </cell>
          <cell r="AK492">
            <v>66170940.310000002</v>
          </cell>
          <cell r="AL492">
            <v>4478940</v>
          </cell>
          <cell r="AM492">
            <v>3664834.84</v>
          </cell>
          <cell r="AN492">
            <v>9866282.6600000001</v>
          </cell>
          <cell r="AO492">
            <v>8731576.1300000008</v>
          </cell>
          <cell r="AP492">
            <v>5339309.03</v>
          </cell>
          <cell r="AQ492">
            <v>2674760</v>
          </cell>
          <cell r="AR492">
            <v>10263569.67</v>
          </cell>
          <cell r="AS492">
            <v>4450180.6500000004</v>
          </cell>
          <cell r="AT492">
            <v>5956367.7400000002</v>
          </cell>
          <cell r="AU492">
            <v>8708480</v>
          </cell>
          <cell r="AV492">
            <v>4484600</v>
          </cell>
          <cell r="AW492">
            <v>3541705.16</v>
          </cell>
          <cell r="AX492">
            <v>5974197.7400000002</v>
          </cell>
          <cell r="AY492">
            <v>4159863.38</v>
          </cell>
          <cell r="AZ492">
            <v>3076640.64</v>
          </cell>
          <cell r="BA492">
            <v>17970207.32</v>
          </cell>
          <cell r="BB492">
            <v>3539352.58</v>
          </cell>
          <cell r="BC492">
            <v>43866014.840000004</v>
          </cell>
          <cell r="BD492">
            <v>10710847.74</v>
          </cell>
          <cell r="BE492">
            <v>5202920</v>
          </cell>
          <cell r="BF492">
            <v>3492720</v>
          </cell>
          <cell r="BG492">
            <v>18146317.100000001</v>
          </cell>
          <cell r="BH492">
            <v>3079000</v>
          </cell>
          <cell r="BI492">
            <v>1123363.23</v>
          </cell>
          <cell r="BJ492">
            <v>1672820</v>
          </cell>
          <cell r="BK492">
            <v>1659860</v>
          </cell>
          <cell r="BL492">
            <v>27336082.66</v>
          </cell>
          <cell r="BM492">
            <v>8196753.5499999998</v>
          </cell>
          <cell r="BN492">
            <v>5571868.0599999996</v>
          </cell>
          <cell r="BO492">
            <v>8894010.3200000003</v>
          </cell>
          <cell r="BP492">
            <v>5554157.0999999996</v>
          </cell>
          <cell r="BQ492">
            <v>3079777.42</v>
          </cell>
          <cell r="BR492">
            <v>105998903.58</v>
          </cell>
          <cell r="BS492">
            <v>6440455.8099999996</v>
          </cell>
          <cell r="BT492">
            <v>6250544.8399999999</v>
          </cell>
          <cell r="BU492">
            <v>16302483.119999999</v>
          </cell>
          <cell r="BV492">
            <v>1672690.96</v>
          </cell>
          <cell r="BW492">
            <v>4957170</v>
          </cell>
          <cell r="BX492">
            <v>11609355.810000001</v>
          </cell>
          <cell r="BY492">
            <v>4603730.32</v>
          </cell>
          <cell r="BZ492">
            <v>3116920</v>
          </cell>
          <cell r="CA492">
            <v>3919938.71</v>
          </cell>
          <cell r="CB492">
            <v>5853046.4500000002</v>
          </cell>
          <cell r="CC492">
            <v>10005383.869999999</v>
          </cell>
          <cell r="CD492">
            <v>6564387.4199999999</v>
          </cell>
          <cell r="CE492">
            <v>8232467.7400000002</v>
          </cell>
          <cell r="CF492">
            <v>3726220</v>
          </cell>
          <cell r="CG492">
            <v>4144869.67</v>
          </cell>
          <cell r="CH492">
            <v>2503432.2599999998</v>
          </cell>
          <cell r="CI492">
            <v>3451823.87</v>
          </cell>
          <cell r="CJ492">
            <v>10008339.34</v>
          </cell>
          <cell r="CK492">
            <v>1312585.1399999999</v>
          </cell>
          <cell r="CL492">
            <v>1452932.26</v>
          </cell>
        </row>
        <row r="493">
          <cell r="A493">
            <v>4307010104.1009998</v>
          </cell>
          <cell r="B493" t="str">
            <v>บัญชีรายได้ระหว่างหน่วยงาน - หน่วยงานรับเงินงบลงทุนจากรัฐบาล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50000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8542000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12161940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5018300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</row>
        <row r="494">
          <cell r="A494">
            <v>4307010105.1009998</v>
          </cell>
          <cell r="B494" t="str">
            <v>บัญชีรายได้ระหว่างหน่วยงาน - หน่วยงานรับเงินงบดำเนินงานจากรัฐบาล</v>
          </cell>
          <cell r="C494">
            <v>72573</v>
          </cell>
          <cell r="D494">
            <v>78840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34107</v>
          </cell>
          <cell r="P494">
            <v>0</v>
          </cell>
          <cell r="Q494">
            <v>0</v>
          </cell>
          <cell r="R494">
            <v>1050000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60896</v>
          </cell>
          <cell r="X494">
            <v>0</v>
          </cell>
          <cell r="Y494">
            <v>0</v>
          </cell>
          <cell r="Z494">
            <v>3000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4500</v>
          </cell>
          <cell r="AI494">
            <v>4500</v>
          </cell>
          <cell r="AJ494">
            <v>0</v>
          </cell>
          <cell r="AK494">
            <v>51264.4</v>
          </cell>
          <cell r="AL494">
            <v>8000</v>
          </cell>
          <cell r="AM494">
            <v>0</v>
          </cell>
          <cell r="AN494">
            <v>4000</v>
          </cell>
          <cell r="AO494">
            <v>4000</v>
          </cell>
          <cell r="AP494">
            <v>0</v>
          </cell>
          <cell r="AQ494">
            <v>11200</v>
          </cell>
          <cell r="AR494">
            <v>0</v>
          </cell>
          <cell r="AS494">
            <v>0</v>
          </cell>
          <cell r="AT494">
            <v>8000</v>
          </cell>
          <cell r="AU494">
            <v>12000</v>
          </cell>
          <cell r="AV494">
            <v>4000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166400</v>
          </cell>
          <cell r="BB494">
            <v>0</v>
          </cell>
          <cell r="BC494">
            <v>93060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44496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149188</v>
          </cell>
          <cell r="BS494">
            <v>0</v>
          </cell>
          <cell r="BT494">
            <v>4500</v>
          </cell>
          <cell r="BU494">
            <v>19428</v>
          </cell>
          <cell r="BV494">
            <v>3000</v>
          </cell>
          <cell r="BW494">
            <v>0</v>
          </cell>
          <cell r="BX494">
            <v>0</v>
          </cell>
          <cell r="BY494">
            <v>4500</v>
          </cell>
          <cell r="BZ494">
            <v>0</v>
          </cell>
          <cell r="CA494">
            <v>3000</v>
          </cell>
          <cell r="CB494">
            <v>3000</v>
          </cell>
          <cell r="CC494">
            <v>0</v>
          </cell>
          <cell r="CD494">
            <v>0</v>
          </cell>
          <cell r="CE494">
            <v>2250</v>
          </cell>
          <cell r="CF494">
            <v>4500</v>
          </cell>
          <cell r="CG494">
            <v>4500</v>
          </cell>
          <cell r="CH494">
            <v>3000</v>
          </cell>
          <cell r="CI494">
            <v>3000</v>
          </cell>
          <cell r="CJ494">
            <v>8440.7999999999993</v>
          </cell>
          <cell r="CK494">
            <v>0</v>
          </cell>
          <cell r="CL494">
            <v>4500</v>
          </cell>
        </row>
        <row r="495">
          <cell r="A495">
            <v>4307010106.1009998</v>
          </cell>
          <cell r="B495" t="str">
            <v>บัญชีรายได้ระหว่างหน่วยงาน - หน่วยงานรับเงินงบอุดหนุนจากรัฐบาล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10000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</row>
        <row r="496">
          <cell r="A496">
            <v>4307010107.1009998</v>
          </cell>
          <cell r="B496" t="str">
            <v>บัญชีรายได้ระหว่างหน่วยงาน - หน่วยงานรับเงินงบรายจ่ายอื่นจากรัฐบาล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8532000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</row>
        <row r="497">
          <cell r="A497">
            <v>4307010108.1009998</v>
          </cell>
          <cell r="B497" t="str">
            <v>บัญชีรายได้ระหว่างหน่วยงาน - หน่วยงานรับเงินงบกลางจากรัฐบาล</v>
          </cell>
          <cell r="C497">
            <v>1676537.68</v>
          </cell>
          <cell r="D497">
            <v>419894.8</v>
          </cell>
          <cell r="E497">
            <v>240406.2</v>
          </cell>
          <cell r="F497">
            <v>279116.59999999998</v>
          </cell>
          <cell r="G497">
            <v>167046.79999999999</v>
          </cell>
          <cell r="H497">
            <v>263468.2</v>
          </cell>
          <cell r="I497">
            <v>347821</v>
          </cell>
          <cell r="J497">
            <v>324385.40000000002</v>
          </cell>
          <cell r="K497">
            <v>194523.5</v>
          </cell>
          <cell r="L497">
            <v>199601.67</v>
          </cell>
          <cell r="M497">
            <v>492606.8</v>
          </cell>
          <cell r="N497">
            <v>19245</v>
          </cell>
          <cell r="O497">
            <v>817346.94</v>
          </cell>
          <cell r="P497">
            <v>158979.35</v>
          </cell>
          <cell r="Q497">
            <v>172323.76</v>
          </cell>
          <cell r="R497">
            <v>325554.87</v>
          </cell>
          <cell r="S497">
            <v>222041.42</v>
          </cell>
          <cell r="T497">
            <v>152629.69</v>
          </cell>
          <cell r="U497">
            <v>160196</v>
          </cell>
          <cell r="V497">
            <v>87407.95</v>
          </cell>
          <cell r="W497">
            <v>1711329.74</v>
          </cell>
          <cell r="X497">
            <v>146388.79999999999</v>
          </cell>
          <cell r="Y497">
            <v>191272.6</v>
          </cell>
          <cell r="Z497">
            <v>177229.34</v>
          </cell>
          <cell r="AA497">
            <v>78993</v>
          </cell>
          <cell r="AB497">
            <v>117882.8</v>
          </cell>
          <cell r="AC497">
            <v>122031</v>
          </cell>
          <cell r="AD497">
            <v>433954.6</v>
          </cell>
          <cell r="AE497">
            <v>161028.6</v>
          </cell>
          <cell r="AF497">
            <v>165577.59</v>
          </cell>
          <cell r="AG497">
            <v>178179.6</v>
          </cell>
          <cell r="AH497">
            <v>148436.97</v>
          </cell>
          <cell r="AI497">
            <v>126405.4</v>
          </cell>
          <cell r="AJ497">
            <v>65551.45</v>
          </cell>
          <cell r="AK497">
            <v>3356737.2</v>
          </cell>
          <cell r="AL497">
            <v>188366.6</v>
          </cell>
          <cell r="AM497">
            <v>149156.4</v>
          </cell>
          <cell r="AN497">
            <v>349216.33</v>
          </cell>
          <cell r="AO497">
            <v>296985.17</v>
          </cell>
          <cell r="AP497">
            <v>202134.85</v>
          </cell>
          <cell r="AQ497">
            <v>110127</v>
          </cell>
          <cell r="AR497">
            <v>452836.86</v>
          </cell>
          <cell r="AS497">
            <v>176262.03</v>
          </cell>
          <cell r="AT497">
            <v>226745.78</v>
          </cell>
          <cell r="AU497">
            <v>367401.4</v>
          </cell>
          <cell r="AV497">
            <v>156013.6</v>
          </cell>
          <cell r="AW497">
            <v>117827.05</v>
          </cell>
          <cell r="AX497">
            <v>243884.7</v>
          </cell>
          <cell r="AY497">
            <v>143430.56</v>
          </cell>
          <cell r="AZ497">
            <v>143567</v>
          </cell>
          <cell r="BA497">
            <v>0</v>
          </cell>
          <cell r="BB497">
            <v>158056.63</v>
          </cell>
          <cell r="BC497">
            <v>2241588.7000000002</v>
          </cell>
          <cell r="BD497">
            <v>410649.58</v>
          </cell>
          <cell r="BE497">
            <v>169475.20000000001</v>
          </cell>
          <cell r="BF497">
            <v>122810.6</v>
          </cell>
          <cell r="BG497">
            <v>772525.3</v>
          </cell>
          <cell r="BH497">
            <v>112495</v>
          </cell>
          <cell r="BI497">
            <v>53998.16</v>
          </cell>
          <cell r="BJ497">
            <v>79582</v>
          </cell>
          <cell r="BK497">
            <v>74028</v>
          </cell>
          <cell r="BL497">
            <v>1321574.1299999999</v>
          </cell>
          <cell r="BM497">
            <v>330656.78000000003</v>
          </cell>
          <cell r="BN497">
            <v>235298.39</v>
          </cell>
          <cell r="BO497">
            <v>394084.63</v>
          </cell>
          <cell r="BP497">
            <v>228524.33</v>
          </cell>
          <cell r="BQ497">
            <v>134853.88</v>
          </cell>
          <cell r="BR497">
            <v>4777778.74</v>
          </cell>
          <cell r="BS497">
            <v>247729.5</v>
          </cell>
          <cell r="BT497">
            <v>259003.85</v>
          </cell>
          <cell r="BU497">
            <v>675834.79</v>
          </cell>
          <cell r="BV497">
            <v>68055</v>
          </cell>
          <cell r="BW497">
            <v>199367.6</v>
          </cell>
          <cell r="BX497">
            <v>471055.6</v>
          </cell>
          <cell r="BY497">
            <v>193737.92</v>
          </cell>
          <cell r="BZ497">
            <v>137855.4</v>
          </cell>
          <cell r="CA497">
            <v>177715.53</v>
          </cell>
          <cell r="CB497">
            <v>262181.92</v>
          </cell>
          <cell r="CC497">
            <v>416530.99</v>
          </cell>
          <cell r="CD497">
            <v>279250.5</v>
          </cell>
          <cell r="CE497">
            <v>311180.79999999999</v>
          </cell>
          <cell r="CF497">
            <v>145641.20000000001</v>
          </cell>
          <cell r="CG497">
            <v>129945.48</v>
          </cell>
          <cell r="CH497">
            <v>106210.82</v>
          </cell>
          <cell r="CI497">
            <v>127987.2</v>
          </cell>
          <cell r="CJ497">
            <v>441978.36</v>
          </cell>
          <cell r="CK497">
            <v>58764.6</v>
          </cell>
          <cell r="CL497">
            <v>59057.62</v>
          </cell>
        </row>
        <row r="498">
          <cell r="A498">
            <v>4307010110.1009998</v>
          </cell>
          <cell r="B498" t="str">
            <v>บัญชีรายได้ระหว่างหน่วยงาน - หน่วยงานรับเงินกู้จากรัฐบาล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</row>
        <row r="499">
          <cell r="A499">
            <v>4308010101.1009998</v>
          </cell>
          <cell r="B499" t="str">
            <v>รายได้ระหว่างหน่วยงาน - หน่วยงานรับเงินนอกงบประมาณจากกรมบัญชีกลาง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</row>
        <row r="500">
          <cell r="A500">
            <v>4308010105.1009998</v>
          </cell>
          <cell r="B500" t="str">
            <v>รายได้ระหว่างหน่วยงาน - ปรับเงินฝากคลัง</v>
          </cell>
          <cell r="C500">
            <v>45862.52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330421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</row>
        <row r="501">
          <cell r="A501">
            <v>4308010106.1009998</v>
          </cell>
          <cell r="B501" t="str">
            <v>รายได้ระหว่างหน่วยงาน - หน่วยงานรับเงินจากหน่วยงานอื่น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3440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</row>
        <row r="502">
          <cell r="A502">
            <v>4308010111.1009998</v>
          </cell>
          <cell r="B502" t="str">
            <v>รายได้ระหว่างหน่วยงาน - หน่วยงานรับเงินถอนคืนรายได้จากรัฐบาล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</row>
        <row r="503">
          <cell r="A503">
            <v>4308010117.1009998</v>
          </cell>
          <cell r="B503" t="str">
            <v>รายได้ระหว่างหน่วยงาน - เงินทดรองราชการ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</row>
        <row r="504">
          <cell r="A504">
            <v>4308010118.1009998</v>
          </cell>
          <cell r="B504" t="str">
            <v>รายได้ระหว่างกัน - ภายในกรมเดียวกัน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</row>
        <row r="505">
          <cell r="A505">
            <v>4313010101.1009998</v>
          </cell>
          <cell r="B505" t="str">
            <v>หนี้สูญได้รับคืน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1250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1483</v>
          </cell>
          <cell r="Y505">
            <v>0</v>
          </cell>
          <cell r="Z505">
            <v>0</v>
          </cell>
          <cell r="AA505">
            <v>0</v>
          </cell>
          <cell r="AB505">
            <v>250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2517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210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10044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1016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</row>
        <row r="506">
          <cell r="A506">
            <v>4313010103.1009998</v>
          </cell>
          <cell r="B506" t="str">
            <v>รายได้ค่าปรับ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11629.04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159945.20000000001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14776.82</v>
          </cell>
          <cell r="AE506">
            <v>0</v>
          </cell>
          <cell r="AF506">
            <v>100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1431493.07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80240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166479.46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1180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739603.4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</row>
        <row r="507">
          <cell r="A507">
            <v>4313010199.1009998</v>
          </cell>
          <cell r="B507" t="str">
            <v>รายได้ค่าวัสดุ/อุปกรณ์/น้ำยา - หน่วยงานภาครัฐ</v>
          </cell>
          <cell r="C507">
            <v>55564.7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7335</v>
          </cell>
          <cell r="P507">
            <v>0</v>
          </cell>
          <cell r="Q507">
            <v>0</v>
          </cell>
          <cell r="R507">
            <v>0</v>
          </cell>
          <cell r="S507">
            <v>15331.7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72548</v>
          </cell>
          <cell r="BE507">
            <v>0</v>
          </cell>
          <cell r="BF507">
            <v>0</v>
          </cell>
          <cell r="BG507">
            <v>653893.57999999996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461936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411183.89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</row>
        <row r="508">
          <cell r="A508">
            <v>4313010199.1020002</v>
          </cell>
          <cell r="B508" t="str">
            <v>รายได้ค่าวัสดุ/อุปกรณ์/น้ำยา - บุคคลภายนอก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16560</v>
          </cell>
          <cell r="T508">
            <v>0</v>
          </cell>
          <cell r="U508">
            <v>0</v>
          </cell>
          <cell r="V508">
            <v>0</v>
          </cell>
          <cell r="W508">
            <v>7400</v>
          </cell>
          <cell r="X508">
            <v>0</v>
          </cell>
          <cell r="Y508">
            <v>0</v>
          </cell>
          <cell r="Z508">
            <v>0</v>
          </cell>
          <cell r="AA508">
            <v>8000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109000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67160</v>
          </cell>
          <cell r="BD508">
            <v>9060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40000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74810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</row>
        <row r="509">
          <cell r="A509">
            <v>4313010199.1049995</v>
          </cell>
          <cell r="B509" t="str">
            <v>รายได้ค่าใบรับรองแพทย์</v>
          </cell>
          <cell r="C509">
            <v>0</v>
          </cell>
          <cell r="D509">
            <v>18670</v>
          </cell>
          <cell r="E509">
            <v>7400</v>
          </cell>
          <cell r="F509">
            <v>14280</v>
          </cell>
          <cell r="G509">
            <v>0</v>
          </cell>
          <cell r="H509">
            <v>9230</v>
          </cell>
          <cell r="I509">
            <v>0</v>
          </cell>
          <cell r="J509">
            <v>10560</v>
          </cell>
          <cell r="K509">
            <v>10230</v>
          </cell>
          <cell r="L509">
            <v>6200</v>
          </cell>
          <cell r="M509">
            <v>16350</v>
          </cell>
          <cell r="N509">
            <v>4260</v>
          </cell>
          <cell r="O509">
            <v>71100</v>
          </cell>
          <cell r="P509">
            <v>44200</v>
          </cell>
          <cell r="Q509">
            <v>39900</v>
          </cell>
          <cell r="R509">
            <v>0</v>
          </cell>
          <cell r="S509">
            <v>0</v>
          </cell>
          <cell r="T509">
            <v>0</v>
          </cell>
          <cell r="U509">
            <v>30400</v>
          </cell>
          <cell r="V509">
            <v>17300</v>
          </cell>
          <cell r="W509">
            <v>20450</v>
          </cell>
          <cell r="X509">
            <v>4310</v>
          </cell>
          <cell r="Y509">
            <v>40609</v>
          </cell>
          <cell r="Z509">
            <v>0</v>
          </cell>
          <cell r="AA509">
            <v>19930</v>
          </cell>
          <cell r="AB509">
            <v>18150</v>
          </cell>
          <cell r="AC509">
            <v>0</v>
          </cell>
          <cell r="AD509">
            <v>21800</v>
          </cell>
          <cell r="AE509">
            <v>50510</v>
          </cell>
          <cell r="AF509">
            <v>14400</v>
          </cell>
          <cell r="AG509">
            <v>27800</v>
          </cell>
          <cell r="AH509">
            <v>41600</v>
          </cell>
          <cell r="AI509">
            <v>3830</v>
          </cell>
          <cell r="AJ509">
            <v>24890</v>
          </cell>
          <cell r="AK509">
            <v>28600</v>
          </cell>
          <cell r="AL509">
            <v>27280</v>
          </cell>
          <cell r="AM509">
            <v>0</v>
          </cell>
          <cell r="AN509">
            <v>0</v>
          </cell>
          <cell r="AO509">
            <v>0</v>
          </cell>
          <cell r="AP509">
            <v>15600</v>
          </cell>
          <cell r="AQ509">
            <v>100</v>
          </cell>
          <cell r="AR509">
            <v>14250</v>
          </cell>
          <cell r="AS509">
            <v>2500</v>
          </cell>
          <cell r="AT509">
            <v>22700</v>
          </cell>
          <cell r="AU509">
            <v>22400</v>
          </cell>
          <cell r="AV509">
            <v>10600</v>
          </cell>
          <cell r="AW509">
            <v>18710</v>
          </cell>
          <cell r="AX509">
            <v>14700</v>
          </cell>
          <cell r="AY509">
            <v>0</v>
          </cell>
          <cell r="AZ509">
            <v>0</v>
          </cell>
          <cell r="BA509">
            <v>0</v>
          </cell>
          <cell r="BB509">
            <v>6600</v>
          </cell>
          <cell r="BC509">
            <v>0</v>
          </cell>
          <cell r="BD509">
            <v>55100</v>
          </cell>
          <cell r="BE509">
            <v>15550</v>
          </cell>
          <cell r="BF509">
            <v>0</v>
          </cell>
          <cell r="BG509">
            <v>40500</v>
          </cell>
          <cell r="BH509">
            <v>15550</v>
          </cell>
          <cell r="BI509">
            <v>10650</v>
          </cell>
          <cell r="BJ509">
            <v>32300</v>
          </cell>
          <cell r="BK509">
            <v>18250</v>
          </cell>
          <cell r="BL509">
            <v>0</v>
          </cell>
          <cell r="BM509">
            <v>0</v>
          </cell>
          <cell r="BN509">
            <v>13190</v>
          </cell>
          <cell r="BO509">
            <v>32640</v>
          </cell>
          <cell r="BP509">
            <v>26520</v>
          </cell>
          <cell r="BQ509">
            <v>0</v>
          </cell>
          <cell r="BR509">
            <v>0</v>
          </cell>
          <cell r="BS509">
            <v>19350</v>
          </cell>
          <cell r="BT509">
            <v>16540</v>
          </cell>
          <cell r="BU509">
            <v>0</v>
          </cell>
          <cell r="BV509">
            <v>5925</v>
          </cell>
          <cell r="BW509">
            <v>0</v>
          </cell>
          <cell r="BX509">
            <v>1500</v>
          </cell>
          <cell r="BY509">
            <v>22850</v>
          </cell>
          <cell r="BZ509">
            <v>0</v>
          </cell>
          <cell r="CA509">
            <v>13000</v>
          </cell>
          <cell r="CB509">
            <v>22913</v>
          </cell>
          <cell r="CC509">
            <v>12210</v>
          </cell>
          <cell r="CD509">
            <v>6650</v>
          </cell>
          <cell r="CE509">
            <v>52530</v>
          </cell>
          <cell r="CF509">
            <v>4750</v>
          </cell>
          <cell r="CG509">
            <v>14350</v>
          </cell>
          <cell r="CH509">
            <v>9400</v>
          </cell>
          <cell r="CI509">
            <v>14845</v>
          </cell>
          <cell r="CJ509">
            <v>20050</v>
          </cell>
          <cell r="CK509">
            <v>5300</v>
          </cell>
          <cell r="CL509">
            <v>7100</v>
          </cell>
        </row>
        <row r="510">
          <cell r="A510">
            <v>4313010199.1079998</v>
          </cell>
          <cell r="B510" t="str">
            <v>รายได้จากเงินโครงการผลิตแพทย์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</row>
        <row r="511">
          <cell r="A511">
            <v>4313010199.1090002</v>
          </cell>
          <cell r="B511" t="str">
            <v>รายได้จากโครงการผลิตบุคลากรทางการแพทย์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366000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</row>
        <row r="512">
          <cell r="A512">
            <v>4313010199.1099997</v>
          </cell>
          <cell r="B512" t="str">
            <v>รายได้ลักษณะอื่น</v>
          </cell>
          <cell r="C512">
            <v>36750</v>
          </cell>
          <cell r="D512">
            <v>0</v>
          </cell>
          <cell r="E512">
            <v>172485</v>
          </cell>
          <cell r="F512">
            <v>32800</v>
          </cell>
          <cell r="G512">
            <v>15197</v>
          </cell>
          <cell r="H512">
            <v>0</v>
          </cell>
          <cell r="I512">
            <v>50000</v>
          </cell>
          <cell r="J512">
            <v>1600</v>
          </cell>
          <cell r="K512">
            <v>3393</v>
          </cell>
          <cell r="L512">
            <v>12500</v>
          </cell>
          <cell r="M512">
            <v>13385</v>
          </cell>
          <cell r="N512">
            <v>0</v>
          </cell>
          <cell r="O512">
            <v>625372.56999999995</v>
          </cell>
          <cell r="P512">
            <v>2700</v>
          </cell>
          <cell r="Q512">
            <v>41066.449999999997</v>
          </cell>
          <cell r="R512">
            <v>1220</v>
          </cell>
          <cell r="S512">
            <v>0</v>
          </cell>
          <cell r="T512">
            <v>0</v>
          </cell>
          <cell r="U512">
            <v>8770</v>
          </cell>
          <cell r="V512">
            <v>5700</v>
          </cell>
          <cell r="W512">
            <v>138492.68</v>
          </cell>
          <cell r="X512">
            <v>110366</v>
          </cell>
          <cell r="Y512">
            <v>7300</v>
          </cell>
          <cell r="Z512">
            <v>9973</v>
          </cell>
          <cell r="AA512">
            <v>18014</v>
          </cell>
          <cell r="AB512">
            <v>600</v>
          </cell>
          <cell r="AC512">
            <v>0</v>
          </cell>
          <cell r="AD512">
            <v>2500</v>
          </cell>
          <cell r="AE512">
            <v>10862</v>
          </cell>
          <cell r="AF512">
            <v>0</v>
          </cell>
          <cell r="AG512">
            <v>6096.36</v>
          </cell>
          <cell r="AH512">
            <v>38242</v>
          </cell>
          <cell r="AI512">
            <v>0</v>
          </cell>
          <cell r="AJ512">
            <v>1300</v>
          </cell>
          <cell r="AK512">
            <v>460938</v>
          </cell>
          <cell r="AL512">
            <v>201523</v>
          </cell>
          <cell r="AM512">
            <v>500</v>
          </cell>
          <cell r="AN512">
            <v>901493.13</v>
          </cell>
          <cell r="AO512">
            <v>61504</v>
          </cell>
          <cell r="AP512">
            <v>15170</v>
          </cell>
          <cell r="AQ512">
            <v>1293</v>
          </cell>
          <cell r="AR512">
            <v>695515.8</v>
          </cell>
          <cell r="AS512">
            <v>3362</v>
          </cell>
          <cell r="AT512">
            <v>256785</v>
          </cell>
          <cell r="AU512">
            <v>7380</v>
          </cell>
          <cell r="AV512">
            <v>2669</v>
          </cell>
          <cell r="AW512">
            <v>14439</v>
          </cell>
          <cell r="AX512">
            <v>53747.75</v>
          </cell>
          <cell r="AY512">
            <v>5287</v>
          </cell>
          <cell r="AZ512">
            <v>5070</v>
          </cell>
          <cell r="BA512">
            <v>1739943.06</v>
          </cell>
          <cell r="BB512">
            <v>0</v>
          </cell>
          <cell r="BC512">
            <v>15810</v>
          </cell>
          <cell r="BD512">
            <v>2715</v>
          </cell>
          <cell r="BE512">
            <v>0</v>
          </cell>
          <cell r="BF512">
            <v>0</v>
          </cell>
          <cell r="BG512">
            <v>333609.58</v>
          </cell>
          <cell r="BH512">
            <v>0</v>
          </cell>
          <cell r="BI512">
            <v>0</v>
          </cell>
          <cell r="BJ512">
            <v>5490</v>
          </cell>
          <cell r="BK512">
            <v>30</v>
          </cell>
          <cell r="BL512">
            <v>795864.73</v>
          </cell>
          <cell r="BM512">
            <v>2039.92</v>
          </cell>
          <cell r="BN512">
            <v>76621.16</v>
          </cell>
          <cell r="BO512">
            <v>14220</v>
          </cell>
          <cell r="BP512">
            <v>16240</v>
          </cell>
          <cell r="BQ512">
            <v>1100</v>
          </cell>
          <cell r="BR512">
            <v>98784</v>
          </cell>
          <cell r="BS512">
            <v>240303.5</v>
          </cell>
          <cell r="BT512">
            <v>0</v>
          </cell>
          <cell r="BU512">
            <v>80474</v>
          </cell>
          <cell r="BV512">
            <v>223365.53</v>
          </cell>
          <cell r="BW512">
            <v>11842</v>
          </cell>
          <cell r="BX512">
            <v>7780</v>
          </cell>
          <cell r="BY512">
            <v>0</v>
          </cell>
          <cell r="BZ512">
            <v>5908</v>
          </cell>
          <cell r="CA512">
            <v>6656</v>
          </cell>
          <cell r="CB512">
            <v>72660</v>
          </cell>
          <cell r="CC512">
            <v>18905.8</v>
          </cell>
          <cell r="CD512">
            <v>6300</v>
          </cell>
          <cell r="CE512">
            <v>76078.27</v>
          </cell>
          <cell r="CF512">
            <v>810</v>
          </cell>
          <cell r="CG512">
            <v>49422.879999999997</v>
          </cell>
          <cell r="CH512">
            <v>1760</v>
          </cell>
          <cell r="CI512">
            <v>0</v>
          </cell>
          <cell r="CJ512">
            <v>2890</v>
          </cell>
          <cell r="CK512">
            <v>8595</v>
          </cell>
          <cell r="CL512">
            <v>3950</v>
          </cell>
        </row>
        <row r="513">
          <cell r="A513">
            <v>4313010199.1129999</v>
          </cell>
          <cell r="B513" t="str">
            <v>รายได้ค่าธรรมเนียม</v>
          </cell>
          <cell r="C513">
            <v>600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1050</v>
          </cell>
          <cell r="L513">
            <v>0</v>
          </cell>
          <cell r="M513">
            <v>4600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950</v>
          </cell>
          <cell r="Y513">
            <v>1260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300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14100</v>
          </cell>
          <cell r="AS513">
            <v>0</v>
          </cell>
          <cell r="AT513">
            <v>0</v>
          </cell>
          <cell r="AU513">
            <v>90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6180</v>
          </cell>
          <cell r="BD513">
            <v>30</v>
          </cell>
          <cell r="BE513">
            <v>0</v>
          </cell>
          <cell r="BF513">
            <v>600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10820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210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</row>
        <row r="514">
          <cell r="A514">
            <v>4313010199.1140003</v>
          </cell>
          <cell r="B514" t="str">
            <v>รายได้อื่น-สินค้ารับโอนจาก สสจ./รพศ./รพท./รพช./รพ.สต.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</row>
        <row r="515">
          <cell r="A515">
            <v>4313010199.1149998</v>
          </cell>
          <cell r="B515" t="str">
            <v>รายได้อื่น-วัสดุรับโอนจาก สสจ./รพศ./รพท./รพช./รพ.สต.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14967.6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61540.55</v>
          </cell>
          <cell r="CK515">
            <v>0</v>
          </cell>
          <cell r="CL515">
            <v>0</v>
          </cell>
        </row>
        <row r="516">
          <cell r="A516">
            <v>4313010199.1160002</v>
          </cell>
          <cell r="B516" t="str">
            <v>รายได้อื่น-ครุภัณฑ์ ที่ดินและสิ่งก่อสร้างรับโอนจาก สสจ./รพศ./รพท./รพช./รพ.สต.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275000</v>
          </cell>
          <cell r="X516">
            <v>49900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74800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9765000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</row>
        <row r="517">
          <cell r="A517">
            <v>4313010199.1169996</v>
          </cell>
          <cell r="B517" t="str">
            <v>รายได้อื่น-เงินนอกงบประมาณรับโอนจาก สสจ./รพศ./รพท./รพช./รพ.สต.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6100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750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100000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800000</v>
          </cell>
          <cell r="CL517">
            <v>0</v>
          </cell>
        </row>
        <row r="518">
          <cell r="A518">
            <v>4313010199.118</v>
          </cell>
          <cell r="B518" t="str">
            <v>รายได้อื่น-เงินงบประมาณงบลงทุน รับโอนจาก สสจ./รพศ./รพท./รพช./รพ.สต.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729000</v>
          </cell>
          <cell r="AE518">
            <v>0</v>
          </cell>
          <cell r="AF518">
            <v>49900</v>
          </cell>
          <cell r="AG518">
            <v>0</v>
          </cell>
          <cell r="AH518">
            <v>49900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</row>
        <row r="519">
          <cell r="A519">
            <v>4313010199.1190004</v>
          </cell>
          <cell r="B519" t="str">
            <v>รายได้อื่น-เงินงบประมาณงบดำเนินงานรับโอนจาก สสจ./รพศ./รพท./รพช. / รพ.สต.</v>
          </cell>
          <cell r="C519">
            <v>0</v>
          </cell>
          <cell r="D519">
            <v>3000</v>
          </cell>
          <cell r="E519">
            <v>218500</v>
          </cell>
          <cell r="F519">
            <v>217000</v>
          </cell>
          <cell r="G519">
            <v>72380</v>
          </cell>
          <cell r="H519">
            <v>11665</v>
          </cell>
          <cell r="I519">
            <v>3000</v>
          </cell>
          <cell r="J519">
            <v>6500</v>
          </cell>
          <cell r="K519">
            <v>4700</v>
          </cell>
          <cell r="L519">
            <v>0</v>
          </cell>
          <cell r="M519">
            <v>302900.37</v>
          </cell>
          <cell r="N519">
            <v>10720</v>
          </cell>
          <cell r="O519">
            <v>0</v>
          </cell>
          <cell r="P519">
            <v>13500</v>
          </cell>
          <cell r="Q519">
            <v>174196</v>
          </cell>
          <cell r="R519">
            <v>220688</v>
          </cell>
          <cell r="S519">
            <v>3133</v>
          </cell>
          <cell r="T519">
            <v>4500</v>
          </cell>
          <cell r="U519">
            <v>4500</v>
          </cell>
          <cell r="V519">
            <v>1589326.97</v>
          </cell>
          <cell r="W519">
            <v>0</v>
          </cell>
          <cell r="X519">
            <v>27988</v>
          </cell>
          <cell r="Y519">
            <v>158500</v>
          </cell>
          <cell r="Z519">
            <v>47165</v>
          </cell>
          <cell r="AA519">
            <v>3000</v>
          </cell>
          <cell r="AB519">
            <v>3000</v>
          </cell>
          <cell r="AC519">
            <v>750</v>
          </cell>
          <cell r="AD519">
            <v>1500</v>
          </cell>
          <cell r="AE519">
            <v>55025</v>
          </cell>
          <cell r="AF519">
            <v>190848.27</v>
          </cell>
          <cell r="AG519">
            <v>159437.95000000001</v>
          </cell>
          <cell r="AH519">
            <v>0</v>
          </cell>
          <cell r="AI519">
            <v>0</v>
          </cell>
          <cell r="AJ519">
            <v>1500</v>
          </cell>
          <cell r="AK519">
            <v>352400</v>
          </cell>
          <cell r="AL519">
            <v>4500</v>
          </cell>
          <cell r="AM519">
            <v>30155.93</v>
          </cell>
          <cell r="AN519">
            <v>59500</v>
          </cell>
          <cell r="AO519">
            <v>374380</v>
          </cell>
          <cell r="AP519">
            <v>237380</v>
          </cell>
          <cell r="AQ519">
            <v>193446.19</v>
          </cell>
          <cell r="AR519">
            <v>6550</v>
          </cell>
          <cell r="AS519">
            <v>570</v>
          </cell>
          <cell r="AT519">
            <v>4500</v>
          </cell>
          <cell r="AU519">
            <v>401940</v>
          </cell>
          <cell r="AV519">
            <v>398434</v>
          </cell>
          <cell r="AW519">
            <v>4380</v>
          </cell>
          <cell r="AX519">
            <v>126245</v>
          </cell>
          <cell r="AY519">
            <v>329589.40000000002</v>
          </cell>
          <cell r="AZ519">
            <v>175750</v>
          </cell>
          <cell r="BA519">
            <v>1087503.08</v>
          </cell>
          <cell r="BB519">
            <v>103000</v>
          </cell>
          <cell r="BC519">
            <v>140960</v>
          </cell>
          <cell r="BD519">
            <v>555000</v>
          </cell>
          <cell r="BE519">
            <v>4500</v>
          </cell>
          <cell r="BF519">
            <v>32825</v>
          </cell>
          <cell r="BG519">
            <v>1153066</v>
          </cell>
          <cell r="BH519">
            <v>168900</v>
          </cell>
          <cell r="BI519">
            <v>145445</v>
          </cell>
          <cell r="BJ519">
            <v>171200</v>
          </cell>
          <cell r="BK519">
            <v>1500</v>
          </cell>
          <cell r="BL519">
            <v>0</v>
          </cell>
          <cell r="BM519">
            <v>6000</v>
          </cell>
          <cell r="BN519">
            <v>6000</v>
          </cell>
          <cell r="BO519">
            <v>4500</v>
          </cell>
          <cell r="BP519">
            <v>3000</v>
          </cell>
          <cell r="BQ519">
            <v>8880</v>
          </cell>
          <cell r="BR519">
            <v>0</v>
          </cell>
          <cell r="BS519">
            <v>4500</v>
          </cell>
          <cell r="BT519">
            <v>0</v>
          </cell>
          <cell r="BU519">
            <v>36331.760000000002</v>
          </cell>
          <cell r="BV519">
            <v>0</v>
          </cell>
          <cell r="BW519">
            <v>0</v>
          </cell>
          <cell r="BX519">
            <v>6000</v>
          </cell>
          <cell r="BY519">
            <v>0</v>
          </cell>
          <cell r="BZ519">
            <v>3000</v>
          </cell>
          <cell r="CA519">
            <v>0</v>
          </cell>
          <cell r="CB519">
            <v>0</v>
          </cell>
          <cell r="CC519">
            <v>4500</v>
          </cell>
          <cell r="CD519">
            <v>6000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</row>
        <row r="520">
          <cell r="A520">
            <v>4313010199.1199999</v>
          </cell>
          <cell r="B520" t="str">
            <v>รายได้อื่น-เงินงบประมาณงบอุดหนุนรับโอนจาก สสจ./รพศ. /รพท./รพช./รพ.สต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5000</v>
          </cell>
          <cell r="S520">
            <v>0</v>
          </cell>
          <cell r="T520">
            <v>170021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6791.54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</row>
        <row r="521">
          <cell r="A521">
            <v>4313010199.1210003</v>
          </cell>
          <cell r="B521" t="str">
            <v>รายได้อื่น-เงินงบประมาณงบรายจ่ายอื่นรับโอนจาก สสจ./รพศ./รพท./รพช./รพ.สต.</v>
          </cell>
          <cell r="C521">
            <v>0</v>
          </cell>
          <cell r="D521">
            <v>200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4525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54920.25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</row>
        <row r="522">
          <cell r="A522">
            <v>4313010199.1219997</v>
          </cell>
          <cell r="B522" t="str">
            <v>รายได้อื่น-เงินงบประมาณงบกลางรับโอนจาก สสจ./รพศ./รพท./รพช./รพ.สต.</v>
          </cell>
          <cell r="C522">
            <v>0</v>
          </cell>
          <cell r="D522">
            <v>8632</v>
          </cell>
          <cell r="E522">
            <v>49500</v>
          </cell>
          <cell r="F522">
            <v>140283</v>
          </cell>
          <cell r="G522">
            <v>37090</v>
          </cell>
          <cell r="H522">
            <v>0</v>
          </cell>
          <cell r="I522">
            <v>19350</v>
          </cell>
          <cell r="J522">
            <v>53450</v>
          </cell>
          <cell r="K522">
            <v>29620</v>
          </cell>
          <cell r="L522">
            <v>4800</v>
          </cell>
          <cell r="M522">
            <v>188901</v>
          </cell>
          <cell r="N522">
            <v>137166</v>
          </cell>
          <cell r="O522">
            <v>0</v>
          </cell>
          <cell r="P522">
            <v>12000</v>
          </cell>
          <cell r="Q522">
            <v>406</v>
          </cell>
          <cell r="R522">
            <v>0</v>
          </cell>
          <cell r="S522">
            <v>73950</v>
          </cell>
          <cell r="T522">
            <v>27460</v>
          </cell>
          <cell r="U522">
            <v>7570</v>
          </cell>
          <cell r="V522">
            <v>16850</v>
          </cell>
          <cell r="W522">
            <v>0</v>
          </cell>
          <cell r="X522">
            <v>0</v>
          </cell>
          <cell r="Y522">
            <v>40230</v>
          </cell>
          <cell r="Z522">
            <v>13300</v>
          </cell>
          <cell r="AA522">
            <v>0</v>
          </cell>
          <cell r="AB522">
            <v>12000</v>
          </cell>
          <cell r="AC522">
            <v>0</v>
          </cell>
          <cell r="AD522">
            <v>930</v>
          </cell>
          <cell r="AE522">
            <v>0</v>
          </cell>
          <cell r="AF522">
            <v>10000</v>
          </cell>
          <cell r="AG522">
            <v>0</v>
          </cell>
          <cell r="AH522">
            <v>78090</v>
          </cell>
          <cell r="AI522">
            <v>0</v>
          </cell>
          <cell r="AJ522">
            <v>0</v>
          </cell>
          <cell r="AK522">
            <v>0</v>
          </cell>
          <cell r="AL522">
            <v>8000</v>
          </cell>
          <cell r="AM522">
            <v>27486</v>
          </cell>
          <cell r="AN522">
            <v>0</v>
          </cell>
          <cell r="AO522">
            <v>40020</v>
          </cell>
          <cell r="AP522">
            <v>33350</v>
          </cell>
          <cell r="AQ522">
            <v>0</v>
          </cell>
          <cell r="AR522">
            <v>31850</v>
          </cell>
          <cell r="AS522">
            <v>0</v>
          </cell>
          <cell r="AT522">
            <v>0</v>
          </cell>
          <cell r="AU522">
            <v>62650</v>
          </cell>
          <cell r="AV522">
            <v>17400</v>
          </cell>
          <cell r="AW522">
            <v>10760</v>
          </cell>
          <cell r="AX522">
            <v>107800</v>
          </cell>
          <cell r="AY522">
            <v>86750</v>
          </cell>
          <cell r="AZ522">
            <v>0</v>
          </cell>
          <cell r="BA522">
            <v>911231.3</v>
          </cell>
          <cell r="BB522">
            <v>14200</v>
          </cell>
          <cell r="BC522">
            <v>0</v>
          </cell>
          <cell r="BD522">
            <v>61300</v>
          </cell>
          <cell r="BE522">
            <v>116111</v>
          </cell>
          <cell r="BF522">
            <v>0</v>
          </cell>
          <cell r="BG522">
            <v>151918</v>
          </cell>
          <cell r="BH522">
            <v>400</v>
          </cell>
          <cell r="BI522">
            <v>7500</v>
          </cell>
          <cell r="BJ522">
            <v>14800</v>
          </cell>
          <cell r="BK522">
            <v>2100</v>
          </cell>
          <cell r="BL522">
            <v>0</v>
          </cell>
          <cell r="BM522">
            <v>29845</v>
          </cell>
          <cell r="BN522">
            <v>0</v>
          </cell>
          <cell r="BO522">
            <v>0</v>
          </cell>
          <cell r="BP522">
            <v>25000</v>
          </cell>
          <cell r="BQ522">
            <v>0</v>
          </cell>
          <cell r="BR522">
            <v>0</v>
          </cell>
          <cell r="BS522">
            <v>47017</v>
          </cell>
          <cell r="BT522">
            <v>27915</v>
          </cell>
          <cell r="BU522">
            <v>65868</v>
          </cell>
          <cell r="BV522">
            <v>27670</v>
          </cell>
          <cell r="BW522">
            <v>41922</v>
          </cell>
          <cell r="BX522">
            <v>80098.75</v>
          </cell>
          <cell r="BY522">
            <v>40988.75</v>
          </cell>
          <cell r="BZ522">
            <v>2672</v>
          </cell>
          <cell r="CA522">
            <v>50200</v>
          </cell>
          <cell r="CB522">
            <v>39250</v>
          </cell>
          <cell r="CC522">
            <v>75569.25</v>
          </cell>
          <cell r="CD522">
            <v>33173</v>
          </cell>
          <cell r="CE522">
            <v>25320</v>
          </cell>
          <cell r="CF522">
            <v>18000</v>
          </cell>
          <cell r="CG522">
            <v>4610</v>
          </cell>
          <cell r="CH522">
            <v>8015.25</v>
          </cell>
          <cell r="CI522">
            <v>12486</v>
          </cell>
          <cell r="CJ522">
            <v>44596</v>
          </cell>
          <cell r="CK522">
            <v>8973</v>
          </cell>
          <cell r="CL522">
            <v>24301.5</v>
          </cell>
        </row>
        <row r="523">
          <cell r="A523">
            <v>4313010199.2019997</v>
          </cell>
          <cell r="B523" t="str">
            <v>รายได้ค่าธรรมเนียม UC</v>
          </cell>
          <cell r="C523">
            <v>276120</v>
          </cell>
          <cell r="D523">
            <v>47940</v>
          </cell>
          <cell r="E523">
            <v>96010</v>
          </cell>
          <cell r="F523">
            <v>70980</v>
          </cell>
          <cell r="G523">
            <v>35560</v>
          </cell>
          <cell r="H523">
            <v>77980</v>
          </cell>
          <cell r="I523">
            <v>0</v>
          </cell>
          <cell r="J523">
            <v>103350</v>
          </cell>
          <cell r="K523">
            <v>0</v>
          </cell>
          <cell r="L523">
            <v>9860</v>
          </cell>
          <cell r="M523">
            <v>141750</v>
          </cell>
          <cell r="N523">
            <v>0</v>
          </cell>
          <cell r="O523">
            <v>152220</v>
          </cell>
          <cell r="P523">
            <v>126118</v>
          </cell>
          <cell r="Q523">
            <v>144277</v>
          </cell>
          <cell r="R523">
            <v>113600</v>
          </cell>
          <cell r="S523">
            <v>97500</v>
          </cell>
          <cell r="T523">
            <v>105210</v>
          </cell>
          <cell r="U523">
            <v>83820</v>
          </cell>
          <cell r="V523">
            <v>41580</v>
          </cell>
          <cell r="W523">
            <v>472680</v>
          </cell>
          <cell r="X523">
            <v>62190</v>
          </cell>
          <cell r="Y523">
            <v>137640</v>
          </cell>
          <cell r="Z523">
            <v>106770</v>
          </cell>
          <cell r="AA523">
            <v>31870</v>
          </cell>
          <cell r="AB523">
            <v>59250</v>
          </cell>
          <cell r="AC523">
            <v>52324.5</v>
          </cell>
          <cell r="AD523">
            <v>189350</v>
          </cell>
          <cell r="AE523">
            <v>61110</v>
          </cell>
          <cell r="AF523">
            <v>44970</v>
          </cell>
          <cell r="AG523">
            <v>86720</v>
          </cell>
          <cell r="AH523">
            <v>147180</v>
          </cell>
          <cell r="AI523">
            <v>71927</v>
          </cell>
          <cell r="AJ523">
            <v>55080</v>
          </cell>
          <cell r="AK523">
            <v>564450</v>
          </cell>
          <cell r="AL523">
            <v>58060</v>
          </cell>
          <cell r="AM523">
            <v>40650</v>
          </cell>
          <cell r="AN523">
            <v>100483</v>
          </cell>
          <cell r="AO523">
            <v>83940</v>
          </cell>
          <cell r="AP523">
            <v>71790</v>
          </cell>
          <cell r="AQ523">
            <v>23640</v>
          </cell>
          <cell r="AR523">
            <v>262070</v>
          </cell>
          <cell r="AS523">
            <v>87930</v>
          </cell>
          <cell r="AT523">
            <v>126040</v>
          </cell>
          <cell r="AU523">
            <v>109560</v>
          </cell>
          <cell r="AV523">
            <v>37900</v>
          </cell>
          <cell r="AW523">
            <v>44400</v>
          </cell>
          <cell r="AX523">
            <v>87390</v>
          </cell>
          <cell r="AY523">
            <v>0</v>
          </cell>
          <cell r="AZ523">
            <v>50641</v>
          </cell>
          <cell r="BA523">
            <v>0</v>
          </cell>
          <cell r="BB523">
            <v>46153</v>
          </cell>
          <cell r="BC523">
            <v>380820</v>
          </cell>
          <cell r="BD523">
            <v>138420</v>
          </cell>
          <cell r="BE523">
            <v>49290</v>
          </cell>
          <cell r="BF523">
            <v>123120</v>
          </cell>
          <cell r="BG523">
            <v>172380</v>
          </cell>
          <cell r="BH523">
            <v>62010</v>
          </cell>
          <cell r="BI523">
            <v>29470</v>
          </cell>
          <cell r="BJ523">
            <v>77670</v>
          </cell>
          <cell r="BK523">
            <v>64200</v>
          </cell>
          <cell r="BL523">
            <v>158100</v>
          </cell>
          <cell r="BM523">
            <v>150000</v>
          </cell>
          <cell r="BN523">
            <v>82260</v>
          </cell>
          <cell r="BO523">
            <v>204300</v>
          </cell>
          <cell r="BP523">
            <v>105270</v>
          </cell>
          <cell r="BQ523">
            <v>96690</v>
          </cell>
          <cell r="BR523">
            <v>557520</v>
          </cell>
          <cell r="BS523">
            <v>118040</v>
          </cell>
          <cell r="BT523">
            <v>104580</v>
          </cell>
          <cell r="BU523">
            <v>186390</v>
          </cell>
          <cell r="BV523">
            <v>13650</v>
          </cell>
          <cell r="BW523">
            <v>100560</v>
          </cell>
          <cell r="BX523">
            <v>244880</v>
          </cell>
          <cell r="BY523">
            <v>68340</v>
          </cell>
          <cell r="BZ523">
            <v>77649</v>
          </cell>
          <cell r="CA523">
            <v>85290</v>
          </cell>
          <cell r="CB523">
            <v>147480</v>
          </cell>
          <cell r="CC523">
            <v>180330</v>
          </cell>
          <cell r="CD523">
            <v>138780</v>
          </cell>
          <cell r="CE523">
            <v>235580</v>
          </cell>
          <cell r="CF523">
            <v>68770</v>
          </cell>
          <cell r="CG523">
            <v>57120</v>
          </cell>
          <cell r="CH523">
            <v>53574</v>
          </cell>
          <cell r="CI523">
            <v>67962</v>
          </cell>
          <cell r="CJ523">
            <v>214110</v>
          </cell>
          <cell r="CK523">
            <v>62616</v>
          </cell>
          <cell r="CL523">
            <v>54630</v>
          </cell>
        </row>
        <row r="524">
          <cell r="A524">
            <v>5101010101.1009998</v>
          </cell>
          <cell r="B524" t="str">
            <v>เงินเดือนข้าราชการ(บริการ)</v>
          </cell>
          <cell r="C524">
            <v>30949848.699999999</v>
          </cell>
          <cell r="D524">
            <v>4448623.87</v>
          </cell>
          <cell r="E524">
            <v>5091680</v>
          </cell>
          <cell r="F524">
            <v>5525610.0999999996</v>
          </cell>
          <cell r="G524">
            <v>2576630</v>
          </cell>
          <cell r="H524">
            <v>5699260</v>
          </cell>
          <cell r="I524">
            <v>6493170</v>
          </cell>
          <cell r="J524">
            <v>6511140</v>
          </cell>
          <cell r="K524">
            <v>4082370</v>
          </cell>
          <cell r="L524">
            <v>3586129.29</v>
          </cell>
          <cell r="M524">
            <v>10256440</v>
          </cell>
          <cell r="N524">
            <v>329360</v>
          </cell>
          <cell r="O524">
            <v>12581154.800000001</v>
          </cell>
          <cell r="P524">
            <v>3384147.1</v>
          </cell>
          <cell r="Q524">
            <v>3783847.1</v>
          </cell>
          <cell r="R524">
            <v>6158597.4199999999</v>
          </cell>
          <cell r="S524">
            <v>4385972.26</v>
          </cell>
          <cell r="T524">
            <v>3105429.69</v>
          </cell>
          <cell r="U524">
            <v>3515320</v>
          </cell>
          <cell r="V524">
            <v>1663154.84</v>
          </cell>
          <cell r="W524">
            <v>35502663.490000002</v>
          </cell>
          <cell r="X524">
            <v>3422380</v>
          </cell>
          <cell r="Y524">
            <v>5231001.9400000004</v>
          </cell>
          <cell r="Z524">
            <v>3443774.2</v>
          </cell>
          <cell r="AA524">
            <v>1070941.6100000001</v>
          </cell>
          <cell r="AB524">
            <v>3262600</v>
          </cell>
          <cell r="AC524">
            <v>3540730</v>
          </cell>
          <cell r="AD524">
            <v>10336380</v>
          </cell>
          <cell r="AE524">
            <v>4323920</v>
          </cell>
          <cell r="AF524">
            <v>3342463.55</v>
          </cell>
          <cell r="AG524">
            <v>3627731.61</v>
          </cell>
          <cell r="AH524">
            <v>7176212.9699999997</v>
          </cell>
          <cell r="AI524">
            <v>2479280</v>
          </cell>
          <cell r="AJ524">
            <v>1644460</v>
          </cell>
          <cell r="AK524">
            <v>54516787.409999996</v>
          </cell>
          <cell r="AL524">
            <v>3491980</v>
          </cell>
          <cell r="AM524">
            <v>2866643.23</v>
          </cell>
          <cell r="AN524">
            <v>8057980</v>
          </cell>
          <cell r="AO524">
            <v>7355343.2300000004</v>
          </cell>
          <cell r="AP524">
            <v>4140729.03</v>
          </cell>
          <cell r="AQ524">
            <v>2021000</v>
          </cell>
          <cell r="AR524">
            <v>8763349.6699999999</v>
          </cell>
          <cell r="AS524">
            <v>3542440.65</v>
          </cell>
          <cell r="AT524">
            <v>4767127.74</v>
          </cell>
          <cell r="AU524">
            <v>7418660</v>
          </cell>
          <cell r="AV524">
            <v>3536170</v>
          </cell>
          <cell r="AW524">
            <v>2552085.16</v>
          </cell>
          <cell r="AX524">
            <v>4770967.74</v>
          </cell>
          <cell r="AY524">
            <v>3033541.93</v>
          </cell>
          <cell r="AZ524">
            <v>2669600</v>
          </cell>
          <cell r="BA524">
            <v>15168950</v>
          </cell>
          <cell r="BB524">
            <v>3054352.58</v>
          </cell>
          <cell r="BC524">
            <v>33915634.840000004</v>
          </cell>
          <cell r="BD524">
            <v>9253587.7400000002</v>
          </cell>
          <cell r="BE524">
            <v>4042620</v>
          </cell>
          <cell r="BF524">
            <v>2656640</v>
          </cell>
          <cell r="BG524">
            <v>15826270</v>
          </cell>
          <cell r="BH524">
            <v>2653640</v>
          </cell>
          <cell r="BI524">
            <v>1049963.23</v>
          </cell>
          <cell r="BJ524">
            <v>1488720</v>
          </cell>
          <cell r="BK524">
            <v>1556280</v>
          </cell>
          <cell r="BL524">
            <v>21735002.66</v>
          </cell>
          <cell r="BM524">
            <v>6721353.5499999998</v>
          </cell>
          <cell r="BN524">
            <v>4338128.0599999996</v>
          </cell>
          <cell r="BO524">
            <v>7648600.3200000003</v>
          </cell>
          <cell r="BP524">
            <v>4615978.3899999997</v>
          </cell>
          <cell r="BQ524">
            <v>2574797.42</v>
          </cell>
          <cell r="BR524">
            <v>79287940.140000001</v>
          </cell>
          <cell r="BS524">
            <v>5395653.8700000001</v>
          </cell>
          <cell r="BT524">
            <v>4718444.84</v>
          </cell>
          <cell r="BU524">
            <v>13222540</v>
          </cell>
          <cell r="BV524">
            <v>1427750.96</v>
          </cell>
          <cell r="BW524">
            <v>3744580</v>
          </cell>
          <cell r="BX524">
            <v>9322155.8100000005</v>
          </cell>
          <cell r="BY524">
            <v>3705420.32</v>
          </cell>
          <cell r="BZ524">
            <v>2515460</v>
          </cell>
          <cell r="CA524">
            <v>3184358.71</v>
          </cell>
          <cell r="CB524">
            <v>4589746.45</v>
          </cell>
          <cell r="CC524">
            <v>8542231.6099999994</v>
          </cell>
          <cell r="CD524">
            <v>5056647.74</v>
          </cell>
          <cell r="CE524">
            <v>6885507.7400000002</v>
          </cell>
          <cell r="CF524">
            <v>3051160</v>
          </cell>
          <cell r="CG524">
            <v>3202429.67</v>
          </cell>
          <cell r="CH524">
            <v>1980152.26</v>
          </cell>
          <cell r="CI524">
            <v>2827963.87</v>
          </cell>
          <cell r="CJ524">
            <v>8297599.3399999999</v>
          </cell>
          <cell r="CK524">
            <v>1144231.6000000001</v>
          </cell>
          <cell r="CL524">
            <v>1127212.26</v>
          </cell>
        </row>
        <row r="525">
          <cell r="A525">
            <v>5101010101.1020002</v>
          </cell>
          <cell r="B525" t="str">
            <v>เงินเดือนข้าราชการ(สนับสนุน)</v>
          </cell>
          <cell r="C525">
            <v>2469670.3199999998</v>
          </cell>
          <cell r="D525">
            <v>243320</v>
          </cell>
          <cell r="E525">
            <v>144100</v>
          </cell>
          <cell r="F525">
            <v>132720</v>
          </cell>
          <cell r="G525">
            <v>0</v>
          </cell>
          <cell r="H525">
            <v>261700</v>
          </cell>
          <cell r="I525">
            <v>338370</v>
          </cell>
          <cell r="J525">
            <v>255280</v>
          </cell>
          <cell r="K525">
            <v>106600</v>
          </cell>
          <cell r="L525">
            <v>238300</v>
          </cell>
          <cell r="M525">
            <v>526560</v>
          </cell>
          <cell r="N525">
            <v>55540</v>
          </cell>
          <cell r="O525">
            <v>960740</v>
          </cell>
          <cell r="P525">
            <v>89100</v>
          </cell>
          <cell r="Q525">
            <v>183040</v>
          </cell>
          <cell r="R525">
            <v>211560</v>
          </cell>
          <cell r="S525">
            <v>124400</v>
          </cell>
          <cell r="T525">
            <v>154020</v>
          </cell>
          <cell r="U525">
            <v>110300</v>
          </cell>
          <cell r="V525">
            <v>141320</v>
          </cell>
          <cell r="W525">
            <v>1373780</v>
          </cell>
          <cell r="X525">
            <v>144520</v>
          </cell>
          <cell r="Y525">
            <v>283040</v>
          </cell>
          <cell r="Z525">
            <v>142940</v>
          </cell>
          <cell r="AA525">
            <v>1041050</v>
          </cell>
          <cell r="AB525">
            <v>143280</v>
          </cell>
          <cell r="AC525">
            <v>211730</v>
          </cell>
          <cell r="AD525">
            <v>604800</v>
          </cell>
          <cell r="AE525">
            <v>51520</v>
          </cell>
          <cell r="AF525">
            <v>216980</v>
          </cell>
          <cell r="AG525">
            <v>80900</v>
          </cell>
          <cell r="AH525">
            <v>154470</v>
          </cell>
          <cell r="AI525">
            <v>599660</v>
          </cell>
          <cell r="AJ525">
            <v>195829.03</v>
          </cell>
          <cell r="AK525">
            <v>2414520</v>
          </cell>
          <cell r="AL525">
            <v>240880</v>
          </cell>
          <cell r="AM525">
            <v>209160</v>
          </cell>
          <cell r="AN525">
            <v>414100</v>
          </cell>
          <cell r="AO525">
            <v>256000</v>
          </cell>
          <cell r="AP525">
            <v>236800</v>
          </cell>
          <cell r="AQ525">
            <v>106400</v>
          </cell>
          <cell r="AR525">
            <v>463040</v>
          </cell>
          <cell r="AS525">
            <v>178140</v>
          </cell>
          <cell r="AT525">
            <v>473340</v>
          </cell>
          <cell r="AU525">
            <v>313040</v>
          </cell>
          <cell r="AV525">
            <v>304750</v>
          </cell>
          <cell r="AW525">
            <v>255520</v>
          </cell>
          <cell r="AX525">
            <v>250920</v>
          </cell>
          <cell r="AY525">
            <v>261437.74</v>
          </cell>
          <cell r="AZ525">
            <v>125360</v>
          </cell>
          <cell r="BA525">
            <v>682620</v>
          </cell>
          <cell r="BB525">
            <v>188960</v>
          </cell>
          <cell r="BC525">
            <v>2195025</v>
          </cell>
          <cell r="BD525">
            <v>341580</v>
          </cell>
          <cell r="BE525">
            <v>281000</v>
          </cell>
          <cell r="BF525">
            <v>128000</v>
          </cell>
          <cell r="BG525">
            <v>418780</v>
          </cell>
          <cell r="BH525">
            <v>0</v>
          </cell>
          <cell r="BI525">
            <v>30000</v>
          </cell>
          <cell r="BJ525">
            <v>102920</v>
          </cell>
          <cell r="BK525">
            <v>0</v>
          </cell>
          <cell r="BL525">
            <v>1824580</v>
          </cell>
          <cell r="BM525">
            <v>286180</v>
          </cell>
          <cell r="BN525">
            <v>280920</v>
          </cell>
          <cell r="BO525">
            <v>333420</v>
          </cell>
          <cell r="BP525">
            <v>223400</v>
          </cell>
          <cell r="BQ525">
            <v>201280</v>
          </cell>
          <cell r="BR525">
            <v>11223070</v>
          </cell>
          <cell r="BS525">
            <v>255261.94</v>
          </cell>
          <cell r="BT525">
            <v>719320</v>
          </cell>
          <cell r="BU525">
            <v>763760</v>
          </cell>
          <cell r="BV525">
            <v>59740</v>
          </cell>
          <cell r="BW525">
            <v>473880</v>
          </cell>
          <cell r="BX525">
            <v>715340</v>
          </cell>
          <cell r="BY525">
            <v>211710</v>
          </cell>
          <cell r="BZ525">
            <v>87280</v>
          </cell>
          <cell r="CA525">
            <v>214120</v>
          </cell>
          <cell r="CB525">
            <v>627220</v>
          </cell>
          <cell r="CC525">
            <v>261820</v>
          </cell>
          <cell r="CD525">
            <v>441230</v>
          </cell>
          <cell r="CE525">
            <v>272620</v>
          </cell>
          <cell r="CF525">
            <v>153580</v>
          </cell>
          <cell r="CG525">
            <v>254140</v>
          </cell>
          <cell r="CH525">
            <v>88960</v>
          </cell>
          <cell r="CI525">
            <v>173940</v>
          </cell>
          <cell r="CJ525">
            <v>441040</v>
          </cell>
          <cell r="CK525">
            <v>31060</v>
          </cell>
          <cell r="CL525">
            <v>151360</v>
          </cell>
        </row>
        <row r="526">
          <cell r="A526">
            <v>5101010103.1009998</v>
          </cell>
          <cell r="B526" t="str">
            <v>เงินประจำตำแหน่งระดับสูง/ระดับกลาง(สนับสนุน)</v>
          </cell>
          <cell r="C526">
            <v>20000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20000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20000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20000</v>
          </cell>
          <cell r="BB526">
            <v>0</v>
          </cell>
          <cell r="BC526">
            <v>20000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26600</v>
          </cell>
          <cell r="BL526">
            <v>20000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10000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19800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</row>
        <row r="527">
          <cell r="A527">
            <v>5101010103.1020002</v>
          </cell>
          <cell r="B527" t="str">
            <v>เงินประจำตำแหน่งวิชาชีพเฉพาะ(บริการ)</v>
          </cell>
          <cell r="C527">
            <v>2212802.15</v>
          </cell>
          <cell r="D527">
            <v>232400</v>
          </cell>
          <cell r="E527">
            <v>257600</v>
          </cell>
          <cell r="F527">
            <v>324800</v>
          </cell>
          <cell r="G527">
            <v>130200</v>
          </cell>
          <cell r="H527">
            <v>322000</v>
          </cell>
          <cell r="I527">
            <v>236600</v>
          </cell>
          <cell r="J527">
            <v>277200</v>
          </cell>
          <cell r="K527">
            <v>239400</v>
          </cell>
          <cell r="L527">
            <v>222600</v>
          </cell>
          <cell r="M527">
            <v>655200</v>
          </cell>
          <cell r="N527">
            <v>0</v>
          </cell>
          <cell r="O527">
            <v>670467.19999999995</v>
          </cell>
          <cell r="P527">
            <v>176400</v>
          </cell>
          <cell r="Q527">
            <v>168699.99</v>
          </cell>
          <cell r="R527">
            <v>239400</v>
          </cell>
          <cell r="S527">
            <v>335483.88</v>
          </cell>
          <cell r="T527">
            <v>116200</v>
          </cell>
          <cell r="U527">
            <v>165200</v>
          </cell>
          <cell r="V527">
            <v>85400</v>
          </cell>
          <cell r="W527">
            <v>1873666.66</v>
          </cell>
          <cell r="X527">
            <v>207200</v>
          </cell>
          <cell r="Y527">
            <v>264600</v>
          </cell>
          <cell r="Z527">
            <v>134400</v>
          </cell>
          <cell r="AA527">
            <v>71400</v>
          </cell>
          <cell r="AB527">
            <v>215600</v>
          </cell>
          <cell r="AC527">
            <v>215600</v>
          </cell>
          <cell r="AD527">
            <v>589400</v>
          </cell>
          <cell r="AE527">
            <v>246400</v>
          </cell>
          <cell r="AF527">
            <v>144200</v>
          </cell>
          <cell r="AG527">
            <v>180577.42</v>
          </cell>
          <cell r="AH527">
            <v>317800</v>
          </cell>
          <cell r="AI527">
            <v>100100</v>
          </cell>
          <cell r="AJ527">
            <v>134400</v>
          </cell>
          <cell r="AK527">
            <v>3226300</v>
          </cell>
          <cell r="AL527">
            <v>197400</v>
          </cell>
          <cell r="AM527">
            <v>144651.60999999999</v>
          </cell>
          <cell r="AN527">
            <v>411600</v>
          </cell>
          <cell r="AO527">
            <v>453912.9</v>
          </cell>
          <cell r="AP527">
            <v>203200</v>
          </cell>
          <cell r="AQ527">
            <v>139200</v>
          </cell>
          <cell r="AR527">
            <v>341600</v>
          </cell>
          <cell r="AS527">
            <v>159600</v>
          </cell>
          <cell r="AT527">
            <v>218400</v>
          </cell>
          <cell r="AU527">
            <v>431900</v>
          </cell>
          <cell r="AV527">
            <v>33600</v>
          </cell>
          <cell r="AW527">
            <v>123200</v>
          </cell>
          <cell r="AX527">
            <v>228200</v>
          </cell>
          <cell r="AY527">
            <v>151200</v>
          </cell>
          <cell r="AZ527">
            <v>113400</v>
          </cell>
          <cell r="BA527">
            <v>665700</v>
          </cell>
          <cell r="BB527">
            <v>177800</v>
          </cell>
          <cell r="BC527">
            <v>2242100</v>
          </cell>
          <cell r="BD527">
            <v>425800</v>
          </cell>
          <cell r="BE527">
            <v>271600</v>
          </cell>
          <cell r="BF527">
            <v>144200</v>
          </cell>
          <cell r="BG527">
            <v>641900</v>
          </cell>
          <cell r="BH527">
            <v>166600</v>
          </cell>
          <cell r="BI527">
            <v>32200</v>
          </cell>
          <cell r="BJ527">
            <v>42000</v>
          </cell>
          <cell r="BK527">
            <v>26600</v>
          </cell>
          <cell r="BL527">
            <v>1267000</v>
          </cell>
          <cell r="BM527">
            <v>380800</v>
          </cell>
          <cell r="BN527">
            <v>236600</v>
          </cell>
          <cell r="BO527">
            <v>310100</v>
          </cell>
          <cell r="BP527">
            <v>264238.71000000002</v>
          </cell>
          <cell r="BQ527">
            <v>60200</v>
          </cell>
          <cell r="BR527">
            <v>4922032.7699999996</v>
          </cell>
          <cell r="BS527">
            <v>331100</v>
          </cell>
          <cell r="BT527">
            <v>281400</v>
          </cell>
          <cell r="BU527">
            <v>788216.67</v>
          </cell>
          <cell r="BV527">
            <v>92400</v>
          </cell>
          <cell r="BW527">
            <v>211400</v>
          </cell>
          <cell r="BX527">
            <v>533400</v>
          </cell>
          <cell r="BY527">
            <v>218600</v>
          </cell>
          <cell r="BZ527">
            <v>148400</v>
          </cell>
          <cell r="CA527">
            <v>158200</v>
          </cell>
          <cell r="CB527">
            <v>177800</v>
          </cell>
          <cell r="CC527">
            <v>443732.26</v>
          </cell>
          <cell r="CD527">
            <v>295309.68</v>
          </cell>
          <cell r="CE527">
            <v>333200</v>
          </cell>
          <cell r="CF527">
            <v>204400</v>
          </cell>
          <cell r="CG527">
            <v>165200</v>
          </cell>
          <cell r="CH527">
            <v>109200</v>
          </cell>
          <cell r="CI527">
            <v>190400</v>
          </cell>
          <cell r="CJ527">
            <v>357000</v>
          </cell>
          <cell r="CK527">
            <v>18200</v>
          </cell>
          <cell r="CL527">
            <v>39200</v>
          </cell>
        </row>
        <row r="528">
          <cell r="A528">
            <v>5101010103.1029997</v>
          </cell>
          <cell r="B528" t="str">
            <v>เงินประจำตำแหน่งผู้เชี่ยวชาญ(บริการ)</v>
          </cell>
          <cell r="C528">
            <v>19800</v>
          </cell>
          <cell r="D528">
            <v>19800</v>
          </cell>
          <cell r="E528">
            <v>19800</v>
          </cell>
          <cell r="F528">
            <v>19800</v>
          </cell>
          <cell r="G528">
            <v>0</v>
          </cell>
          <cell r="H528">
            <v>0</v>
          </cell>
          <cell r="I528">
            <v>0</v>
          </cell>
          <cell r="J528">
            <v>19800</v>
          </cell>
          <cell r="K528">
            <v>0</v>
          </cell>
          <cell r="L528">
            <v>0</v>
          </cell>
          <cell r="M528">
            <v>19800</v>
          </cell>
          <cell r="N528">
            <v>0</v>
          </cell>
          <cell r="O528">
            <v>19800</v>
          </cell>
          <cell r="P528">
            <v>0</v>
          </cell>
          <cell r="Q528">
            <v>0</v>
          </cell>
          <cell r="R528">
            <v>19800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85400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19800</v>
          </cell>
          <cell r="AE528">
            <v>0</v>
          </cell>
          <cell r="AF528">
            <v>0</v>
          </cell>
          <cell r="AG528">
            <v>0</v>
          </cell>
          <cell r="AH528">
            <v>19800</v>
          </cell>
          <cell r="AI528">
            <v>83300</v>
          </cell>
          <cell r="AJ528">
            <v>0</v>
          </cell>
          <cell r="AK528">
            <v>204200</v>
          </cell>
          <cell r="AL528">
            <v>0</v>
          </cell>
          <cell r="AM528">
            <v>0</v>
          </cell>
          <cell r="AN528">
            <v>0</v>
          </cell>
          <cell r="AO528">
            <v>75800</v>
          </cell>
          <cell r="AP528">
            <v>42200</v>
          </cell>
          <cell r="AQ528">
            <v>0</v>
          </cell>
          <cell r="AR528">
            <v>79200</v>
          </cell>
          <cell r="AS528">
            <v>0</v>
          </cell>
          <cell r="AT528">
            <v>19800</v>
          </cell>
          <cell r="AU528">
            <v>39600</v>
          </cell>
          <cell r="AV528">
            <v>0</v>
          </cell>
          <cell r="AW528">
            <v>0</v>
          </cell>
          <cell r="AX528">
            <v>11200</v>
          </cell>
          <cell r="AY528">
            <v>0</v>
          </cell>
          <cell r="AZ528">
            <v>0</v>
          </cell>
          <cell r="BA528">
            <v>79200</v>
          </cell>
          <cell r="BB528">
            <v>0</v>
          </cell>
          <cell r="BC528">
            <v>184400</v>
          </cell>
          <cell r="BD528">
            <v>75800</v>
          </cell>
          <cell r="BE528">
            <v>0</v>
          </cell>
          <cell r="BF528">
            <v>19800</v>
          </cell>
          <cell r="BG528">
            <v>79200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99000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534600</v>
          </cell>
          <cell r="BS528">
            <v>39600</v>
          </cell>
          <cell r="BT528">
            <v>31000</v>
          </cell>
          <cell r="BU528">
            <v>0</v>
          </cell>
          <cell r="BV528">
            <v>0</v>
          </cell>
          <cell r="BW528">
            <v>19800</v>
          </cell>
          <cell r="BX528">
            <v>0</v>
          </cell>
          <cell r="BY528">
            <v>19800</v>
          </cell>
          <cell r="BZ528">
            <v>0</v>
          </cell>
          <cell r="CA528">
            <v>0</v>
          </cell>
          <cell r="CB528">
            <v>19800</v>
          </cell>
          <cell r="CC528">
            <v>19800</v>
          </cell>
          <cell r="CD528">
            <v>19800</v>
          </cell>
          <cell r="CE528">
            <v>39600</v>
          </cell>
          <cell r="CF528">
            <v>0</v>
          </cell>
          <cell r="CG528">
            <v>19800</v>
          </cell>
          <cell r="CH528">
            <v>19800</v>
          </cell>
          <cell r="CI528">
            <v>19800</v>
          </cell>
          <cell r="CJ528">
            <v>19800</v>
          </cell>
          <cell r="CK528">
            <v>11200</v>
          </cell>
          <cell r="CL528">
            <v>0</v>
          </cell>
        </row>
        <row r="529">
          <cell r="A529">
            <v>5101010108.1009998</v>
          </cell>
          <cell r="B529" t="str">
            <v>ค่าล่วงเวลา(สนับสนุน)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784100</v>
          </cell>
          <cell r="X529">
            <v>12510</v>
          </cell>
          <cell r="Y529">
            <v>61100</v>
          </cell>
          <cell r="Z529">
            <v>36440</v>
          </cell>
          <cell r="AA529">
            <v>1220</v>
          </cell>
          <cell r="AB529">
            <v>16180</v>
          </cell>
          <cell r="AC529">
            <v>28060</v>
          </cell>
          <cell r="AD529">
            <v>189760</v>
          </cell>
          <cell r="AE529">
            <v>20550</v>
          </cell>
          <cell r="AF529">
            <v>31050</v>
          </cell>
          <cell r="AG529">
            <v>25280</v>
          </cell>
          <cell r="AH529">
            <v>21840</v>
          </cell>
          <cell r="AI529">
            <v>0</v>
          </cell>
          <cell r="AJ529">
            <v>112920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850000</v>
          </cell>
          <cell r="BB529">
            <v>26900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</row>
        <row r="530">
          <cell r="A530">
            <v>5101010109.1009998</v>
          </cell>
          <cell r="B530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11200</v>
          </cell>
          <cell r="AR530">
            <v>0</v>
          </cell>
          <cell r="AS530">
            <v>1000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166400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</row>
        <row r="531">
          <cell r="A531">
            <v>5101010109.1020002</v>
          </cell>
          <cell r="B531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2440.8000000000002</v>
          </cell>
          <cell r="CK531">
            <v>0</v>
          </cell>
          <cell r="CL531">
            <v>0</v>
          </cell>
        </row>
        <row r="532">
          <cell r="A532">
            <v>5101010109.1029997</v>
          </cell>
          <cell r="B532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4470.3999999999996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</row>
        <row r="533">
          <cell r="A533">
            <v>5101010109.1040001</v>
          </cell>
          <cell r="B533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</row>
        <row r="534">
          <cell r="A534">
            <v>5101010113.1009998</v>
          </cell>
          <cell r="B534" t="str">
            <v>ค่าจ้างประจำ(บริการ)</v>
          </cell>
          <cell r="C534">
            <v>707588.71</v>
          </cell>
          <cell r="D534">
            <v>270420</v>
          </cell>
          <cell r="E534">
            <v>554220</v>
          </cell>
          <cell r="F534">
            <v>387420</v>
          </cell>
          <cell r="G534">
            <v>170840</v>
          </cell>
          <cell r="H534">
            <v>355440</v>
          </cell>
          <cell r="I534">
            <v>801580</v>
          </cell>
          <cell r="J534">
            <v>705780</v>
          </cell>
          <cell r="K534">
            <v>0</v>
          </cell>
          <cell r="L534">
            <v>344120</v>
          </cell>
          <cell r="M534">
            <v>642520</v>
          </cell>
          <cell r="N534">
            <v>0</v>
          </cell>
          <cell r="O534">
            <v>738370</v>
          </cell>
          <cell r="P534">
            <v>208580</v>
          </cell>
          <cell r="Q534">
            <v>163960</v>
          </cell>
          <cell r="R534">
            <v>314000</v>
          </cell>
          <cell r="S534">
            <v>357040</v>
          </cell>
          <cell r="T534">
            <v>303620</v>
          </cell>
          <cell r="U534">
            <v>218560</v>
          </cell>
          <cell r="V534">
            <v>202920</v>
          </cell>
          <cell r="W534">
            <v>1892500</v>
          </cell>
          <cell r="X534">
            <v>134180</v>
          </cell>
          <cell r="Y534">
            <v>210960</v>
          </cell>
          <cell r="Z534">
            <v>442640</v>
          </cell>
          <cell r="AA534">
            <v>46680</v>
          </cell>
          <cell r="AB534">
            <v>350140</v>
          </cell>
          <cell r="AC534">
            <v>361960</v>
          </cell>
          <cell r="AD534">
            <v>854220</v>
          </cell>
          <cell r="AE534">
            <v>353020</v>
          </cell>
          <cell r="AF534">
            <v>436480</v>
          </cell>
          <cell r="AG534">
            <v>409220</v>
          </cell>
          <cell r="AH534">
            <v>324660</v>
          </cell>
          <cell r="AI534">
            <v>125360</v>
          </cell>
          <cell r="AJ534">
            <v>0</v>
          </cell>
          <cell r="AK534">
            <v>2417092</v>
          </cell>
          <cell r="AL534">
            <v>218540</v>
          </cell>
          <cell r="AM534">
            <v>304280</v>
          </cell>
          <cell r="AN534">
            <v>708760</v>
          </cell>
          <cell r="AO534">
            <v>342460</v>
          </cell>
          <cell r="AP534">
            <v>299900</v>
          </cell>
          <cell r="AQ534">
            <v>170940</v>
          </cell>
          <cell r="AR534">
            <v>380980</v>
          </cell>
          <cell r="AS534">
            <v>325920</v>
          </cell>
          <cell r="AT534">
            <v>133900</v>
          </cell>
          <cell r="AU534">
            <v>381280</v>
          </cell>
          <cell r="AV534">
            <v>288060</v>
          </cell>
          <cell r="AW534">
            <v>403280</v>
          </cell>
          <cell r="AX534">
            <v>502140</v>
          </cell>
          <cell r="AY534">
            <v>341640</v>
          </cell>
          <cell r="AZ534">
            <v>37580</v>
          </cell>
          <cell r="BA534">
            <v>335140</v>
          </cell>
          <cell r="BB534">
            <v>0</v>
          </cell>
          <cell r="BC534">
            <v>313300</v>
          </cell>
          <cell r="BD534">
            <v>254220</v>
          </cell>
          <cell r="BE534">
            <v>399940</v>
          </cell>
          <cell r="BF534">
            <v>207440</v>
          </cell>
          <cell r="BG534">
            <v>628880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417260</v>
          </cell>
          <cell r="BM534">
            <v>331810</v>
          </cell>
          <cell r="BN534">
            <v>360680</v>
          </cell>
          <cell r="BO534">
            <v>204800</v>
          </cell>
          <cell r="BP534">
            <v>152000</v>
          </cell>
          <cell r="BQ534">
            <v>0</v>
          </cell>
          <cell r="BR534">
            <v>3481884.51</v>
          </cell>
          <cell r="BS534">
            <v>67100</v>
          </cell>
          <cell r="BT534">
            <v>145080</v>
          </cell>
          <cell r="BU534">
            <v>636086.44999999995</v>
          </cell>
          <cell r="BV534">
            <v>0</v>
          </cell>
          <cell r="BW534">
            <v>351790</v>
          </cell>
          <cell r="BX534">
            <v>481200</v>
          </cell>
          <cell r="BY534">
            <v>176920</v>
          </cell>
          <cell r="BZ534">
            <v>206780</v>
          </cell>
          <cell r="CA534">
            <v>80580</v>
          </cell>
          <cell r="CB534">
            <v>231990</v>
          </cell>
          <cell r="CC534">
            <v>406620</v>
          </cell>
          <cell r="CD534">
            <v>422120</v>
          </cell>
          <cell r="CE534">
            <v>290410</v>
          </cell>
          <cell r="CF534">
            <v>137840</v>
          </cell>
          <cell r="CG534">
            <v>139340</v>
          </cell>
          <cell r="CH534">
            <v>92640</v>
          </cell>
          <cell r="CI534">
            <v>38200</v>
          </cell>
          <cell r="CJ534">
            <v>438740</v>
          </cell>
          <cell r="CK534">
            <v>0</v>
          </cell>
          <cell r="CL534">
            <v>0</v>
          </cell>
        </row>
        <row r="535">
          <cell r="A535">
            <v>5101010113.1020002</v>
          </cell>
          <cell r="B535" t="str">
            <v>ค่าจ้างประจำ(สนับสนุน)</v>
          </cell>
          <cell r="C535">
            <v>1626420</v>
          </cell>
          <cell r="D535">
            <v>0</v>
          </cell>
          <cell r="E535">
            <v>57120</v>
          </cell>
          <cell r="F535">
            <v>160830</v>
          </cell>
          <cell r="G535">
            <v>100200</v>
          </cell>
          <cell r="H535">
            <v>51340</v>
          </cell>
          <cell r="I535">
            <v>108920</v>
          </cell>
          <cell r="J535">
            <v>0</v>
          </cell>
          <cell r="K535">
            <v>561500</v>
          </cell>
          <cell r="L535">
            <v>245340</v>
          </cell>
          <cell r="M535">
            <v>39440</v>
          </cell>
          <cell r="N535">
            <v>0</v>
          </cell>
          <cell r="O535">
            <v>244470</v>
          </cell>
          <cell r="P535">
            <v>172720</v>
          </cell>
          <cell r="Q535">
            <v>128220</v>
          </cell>
          <cell r="R535">
            <v>224260</v>
          </cell>
          <cell r="S535">
            <v>82720</v>
          </cell>
          <cell r="T535">
            <v>126920</v>
          </cell>
          <cell r="U535">
            <v>255080</v>
          </cell>
          <cell r="V535">
            <v>94120</v>
          </cell>
          <cell r="W535">
            <v>1243150</v>
          </cell>
          <cell r="X535">
            <v>152880</v>
          </cell>
          <cell r="Y535">
            <v>99060</v>
          </cell>
          <cell r="Z535">
            <v>92780</v>
          </cell>
          <cell r="AA535">
            <v>91920</v>
          </cell>
          <cell r="AB535">
            <v>136320</v>
          </cell>
          <cell r="AC535">
            <v>0</v>
          </cell>
          <cell r="AD535">
            <v>145360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169200</v>
          </cell>
          <cell r="AJ535">
            <v>0</v>
          </cell>
          <cell r="AK535">
            <v>1133688</v>
          </cell>
          <cell r="AL535">
            <v>176560</v>
          </cell>
          <cell r="AM535">
            <v>65300</v>
          </cell>
          <cell r="AN535">
            <v>74320</v>
          </cell>
          <cell r="AO535">
            <v>136560</v>
          </cell>
          <cell r="AP535">
            <v>223980</v>
          </cell>
          <cell r="AQ535">
            <v>127860</v>
          </cell>
          <cell r="AR535">
            <v>0</v>
          </cell>
          <cell r="AS535">
            <v>199080</v>
          </cell>
          <cell r="AT535">
            <v>177080</v>
          </cell>
          <cell r="AU535">
            <v>0</v>
          </cell>
          <cell r="AV535">
            <v>48160</v>
          </cell>
          <cell r="AW535">
            <v>83080</v>
          </cell>
          <cell r="AX535">
            <v>126670</v>
          </cell>
          <cell r="AY535">
            <v>323460</v>
          </cell>
          <cell r="AZ535">
            <v>89720</v>
          </cell>
          <cell r="BA535">
            <v>423620</v>
          </cell>
          <cell r="BB535">
            <v>0</v>
          </cell>
          <cell r="BC535">
            <v>2605980</v>
          </cell>
          <cell r="BD535">
            <v>264120</v>
          </cell>
          <cell r="BE535">
            <v>49700</v>
          </cell>
          <cell r="BF535">
            <v>90920</v>
          </cell>
          <cell r="BG535">
            <v>230460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412900</v>
          </cell>
          <cell r="BM535">
            <v>255880</v>
          </cell>
          <cell r="BN535">
            <v>137120</v>
          </cell>
          <cell r="BO535">
            <v>216060</v>
          </cell>
          <cell r="BP535">
            <v>178480</v>
          </cell>
          <cell r="BQ535">
            <v>0</v>
          </cell>
          <cell r="BR535">
            <v>1961500</v>
          </cell>
          <cell r="BS535">
            <v>214040</v>
          </cell>
          <cell r="BT535">
            <v>200440</v>
          </cell>
          <cell r="BU535">
            <v>242820</v>
          </cell>
          <cell r="BV535">
            <v>0</v>
          </cell>
          <cell r="BW535">
            <v>0</v>
          </cell>
          <cell r="BX535">
            <v>260560</v>
          </cell>
          <cell r="BY535">
            <v>142260</v>
          </cell>
          <cell r="BZ535">
            <v>50500</v>
          </cell>
          <cell r="CA535">
            <v>179140</v>
          </cell>
          <cell r="CB535">
            <v>48930</v>
          </cell>
          <cell r="CC535">
            <v>99920</v>
          </cell>
          <cell r="CD535">
            <v>105300</v>
          </cell>
          <cell r="CE535">
            <v>290190</v>
          </cell>
          <cell r="CF535">
            <v>45200</v>
          </cell>
          <cell r="CG535">
            <v>198260</v>
          </cell>
          <cell r="CH535">
            <v>94900</v>
          </cell>
          <cell r="CI535">
            <v>0</v>
          </cell>
          <cell r="CJ535">
            <v>212240</v>
          </cell>
          <cell r="CK535">
            <v>0</v>
          </cell>
          <cell r="CL535">
            <v>0</v>
          </cell>
        </row>
        <row r="536">
          <cell r="A536">
            <v>5101010113.1029997</v>
          </cell>
          <cell r="B536" t="str">
            <v>ค่าจ้างชั่วคราว(บริการ)</v>
          </cell>
          <cell r="C536">
            <v>9816911</v>
          </cell>
          <cell r="D536">
            <v>278780</v>
          </cell>
          <cell r="E536">
            <v>289726</v>
          </cell>
          <cell r="F536">
            <v>432750</v>
          </cell>
          <cell r="G536">
            <v>487590</v>
          </cell>
          <cell r="H536">
            <v>399410</v>
          </cell>
          <cell r="I536">
            <v>786813.47</v>
          </cell>
          <cell r="J536">
            <v>1380302.31</v>
          </cell>
          <cell r="K536">
            <v>246222</v>
          </cell>
          <cell r="L536">
            <v>706855</v>
          </cell>
          <cell r="M536">
            <v>1470607.33</v>
          </cell>
          <cell r="N536">
            <v>676591</v>
          </cell>
          <cell r="O536">
            <v>45290</v>
          </cell>
          <cell r="P536">
            <v>301281</v>
          </cell>
          <cell r="Q536">
            <v>933090.8</v>
          </cell>
          <cell r="R536">
            <v>954971</v>
          </cell>
          <cell r="S536">
            <v>140124</v>
          </cell>
          <cell r="T536">
            <v>787330</v>
          </cell>
          <cell r="U536">
            <v>373961</v>
          </cell>
          <cell r="V536">
            <v>137860</v>
          </cell>
          <cell r="W536">
            <v>7810802.0099999998</v>
          </cell>
          <cell r="X536">
            <v>164512.5</v>
          </cell>
          <cell r="Y536">
            <v>686680</v>
          </cell>
          <cell r="Z536">
            <v>25200</v>
          </cell>
          <cell r="AA536">
            <v>279712.5</v>
          </cell>
          <cell r="AB536">
            <v>194140</v>
          </cell>
          <cell r="AC536">
            <v>1147607</v>
          </cell>
          <cell r="AD536">
            <v>593450</v>
          </cell>
          <cell r="AE536">
            <v>99580</v>
          </cell>
          <cell r="AF536">
            <v>227840</v>
          </cell>
          <cell r="AG536">
            <v>99724</v>
          </cell>
          <cell r="AH536">
            <v>653790</v>
          </cell>
          <cell r="AI536">
            <v>464015</v>
          </cell>
          <cell r="AJ536">
            <v>300700</v>
          </cell>
          <cell r="AK536">
            <v>5997508.3600000003</v>
          </cell>
          <cell r="AL536">
            <v>721444</v>
          </cell>
          <cell r="AM536">
            <v>351502</v>
          </cell>
          <cell r="AN536">
            <v>1041300</v>
          </cell>
          <cell r="AO536">
            <v>1461396</v>
          </cell>
          <cell r="AP536">
            <v>744860</v>
          </cell>
          <cell r="AQ536">
            <v>309736</v>
          </cell>
          <cell r="AR536">
            <v>3841315</v>
          </cell>
          <cell r="AS536">
            <v>879399</v>
          </cell>
          <cell r="AT536">
            <v>1356910</v>
          </cell>
          <cell r="AU536">
            <v>1015020</v>
          </cell>
          <cell r="AV536">
            <v>889499</v>
          </cell>
          <cell r="AW536">
            <v>230832</v>
          </cell>
          <cell r="AX536">
            <v>853070.36</v>
          </cell>
          <cell r="AY536">
            <v>617213</v>
          </cell>
          <cell r="AZ536">
            <v>311545</v>
          </cell>
          <cell r="BA536">
            <v>2579245</v>
          </cell>
          <cell r="BB536">
            <v>855206.3</v>
          </cell>
          <cell r="BC536">
            <v>1933492.67</v>
          </cell>
          <cell r="BD536">
            <v>191632</v>
          </cell>
          <cell r="BE536">
            <v>67940</v>
          </cell>
          <cell r="BF536">
            <v>507434.97</v>
          </cell>
          <cell r="BG536">
            <v>1080236</v>
          </cell>
          <cell r="BH536">
            <v>356760</v>
          </cell>
          <cell r="BI536">
            <v>365720</v>
          </cell>
          <cell r="BJ536">
            <v>647945</v>
          </cell>
          <cell r="BK536">
            <v>424068</v>
          </cell>
          <cell r="BL536">
            <v>651647</v>
          </cell>
          <cell r="BM536">
            <v>667849</v>
          </cell>
          <cell r="BN536">
            <v>473780</v>
          </cell>
          <cell r="BO536">
            <v>1012000</v>
          </cell>
          <cell r="BP536">
            <v>259280</v>
          </cell>
          <cell r="BQ536">
            <v>708200.88</v>
          </cell>
          <cell r="BR536">
            <v>5367710</v>
          </cell>
          <cell r="BS536">
            <v>443500</v>
          </cell>
          <cell r="BT536">
            <v>437974.88</v>
          </cell>
          <cell r="BU536">
            <v>2742954.51</v>
          </cell>
          <cell r="BV536">
            <v>143907</v>
          </cell>
          <cell r="BW536">
            <v>390160</v>
          </cell>
          <cell r="BX536">
            <v>1618907.25</v>
          </cell>
          <cell r="BY536">
            <v>256075</v>
          </cell>
          <cell r="BZ536">
            <v>282278</v>
          </cell>
          <cell r="CA536">
            <v>231860</v>
          </cell>
          <cell r="CB536">
            <v>914576.2</v>
          </cell>
          <cell r="CC536">
            <v>983606.08</v>
          </cell>
          <cell r="CD536">
            <v>734649</v>
          </cell>
          <cell r="CE536">
            <v>741788</v>
          </cell>
          <cell r="CF536">
            <v>498382.5</v>
          </cell>
          <cell r="CG536">
            <v>225192.5</v>
          </cell>
          <cell r="CH536">
            <v>435384</v>
          </cell>
          <cell r="CI536">
            <v>143500</v>
          </cell>
          <cell r="CJ536">
            <v>1530654.73</v>
          </cell>
          <cell r="CK536">
            <v>397861.6</v>
          </cell>
          <cell r="CL536">
            <v>278115.65000000002</v>
          </cell>
        </row>
        <row r="537">
          <cell r="A537">
            <v>5101010113.1040001</v>
          </cell>
          <cell r="B537" t="str">
            <v>ค่าจ้างชั่วคราว(สนับสนุน)</v>
          </cell>
          <cell r="C537">
            <v>0</v>
          </cell>
          <cell r="D537">
            <v>130760</v>
          </cell>
          <cell r="E537">
            <v>252650</v>
          </cell>
          <cell r="F537">
            <v>0</v>
          </cell>
          <cell r="G537">
            <v>25590</v>
          </cell>
          <cell r="H537">
            <v>73692</v>
          </cell>
          <cell r="I537">
            <v>84490</v>
          </cell>
          <cell r="J537">
            <v>38160</v>
          </cell>
          <cell r="K537">
            <v>320463</v>
          </cell>
          <cell r="L537">
            <v>72950</v>
          </cell>
          <cell r="M537">
            <v>19500</v>
          </cell>
          <cell r="N537">
            <v>14075</v>
          </cell>
          <cell r="O537">
            <v>24516</v>
          </cell>
          <cell r="P537">
            <v>117916</v>
          </cell>
          <cell r="Q537">
            <v>352759.62</v>
          </cell>
          <cell r="R537">
            <v>218034</v>
          </cell>
          <cell r="S537">
            <v>231134.41</v>
          </cell>
          <cell r="T537">
            <v>190904</v>
          </cell>
          <cell r="U537">
            <v>81642</v>
          </cell>
          <cell r="V537">
            <v>0</v>
          </cell>
          <cell r="W537">
            <v>1239777.95</v>
          </cell>
          <cell r="X537">
            <v>140325</v>
          </cell>
          <cell r="Y537">
            <v>97210</v>
          </cell>
          <cell r="Z537">
            <v>111030</v>
          </cell>
          <cell r="AA537">
            <v>49785</v>
          </cell>
          <cell r="AB537">
            <v>105000</v>
          </cell>
          <cell r="AC537">
            <v>0</v>
          </cell>
          <cell r="AD537">
            <v>265824.90000000002</v>
          </cell>
          <cell r="AE537">
            <v>0</v>
          </cell>
          <cell r="AF537">
            <v>68700</v>
          </cell>
          <cell r="AG537">
            <v>279504.33</v>
          </cell>
          <cell r="AH537">
            <v>87760</v>
          </cell>
          <cell r="AI537">
            <v>114408</v>
          </cell>
          <cell r="AJ537">
            <v>208665.32</v>
          </cell>
          <cell r="AK537">
            <v>1176232</v>
          </cell>
          <cell r="AL537">
            <v>178404.5</v>
          </cell>
          <cell r="AM537">
            <v>36550</v>
          </cell>
          <cell r="AN537">
            <v>1057790</v>
          </cell>
          <cell r="AO537">
            <v>75280</v>
          </cell>
          <cell r="AP537">
            <v>134080</v>
          </cell>
          <cell r="AQ537">
            <v>0</v>
          </cell>
          <cell r="AR537">
            <v>470760</v>
          </cell>
          <cell r="AS537">
            <v>344141</v>
          </cell>
          <cell r="AT537">
            <v>878140.33</v>
          </cell>
          <cell r="AU537">
            <v>440944</v>
          </cell>
          <cell r="AV537">
            <v>95079</v>
          </cell>
          <cell r="AW537">
            <v>85858</v>
          </cell>
          <cell r="AX537">
            <v>90440</v>
          </cell>
          <cell r="AY537">
            <v>198152</v>
          </cell>
          <cell r="AZ537">
            <v>82605</v>
          </cell>
          <cell r="BA537">
            <v>3423177.54</v>
          </cell>
          <cell r="BB537">
            <v>99790</v>
          </cell>
          <cell r="BC537">
            <v>1338672</v>
          </cell>
          <cell r="BD537">
            <v>121932</v>
          </cell>
          <cell r="BE537">
            <v>0</v>
          </cell>
          <cell r="BF537">
            <v>419565</v>
          </cell>
          <cell r="BG537">
            <v>0</v>
          </cell>
          <cell r="BH537">
            <v>0</v>
          </cell>
          <cell r="BI537">
            <v>180910</v>
          </cell>
          <cell r="BJ537">
            <v>352735</v>
          </cell>
          <cell r="BK537">
            <v>306797</v>
          </cell>
          <cell r="BL537">
            <v>689654</v>
          </cell>
          <cell r="BM537">
            <v>493898.25</v>
          </cell>
          <cell r="BN537">
            <v>123540</v>
          </cell>
          <cell r="BO537">
            <v>183964</v>
          </cell>
          <cell r="BP537">
            <v>160823</v>
          </cell>
          <cell r="BQ537">
            <v>62853</v>
          </cell>
          <cell r="BR537">
            <v>2147305</v>
          </cell>
          <cell r="BS537">
            <v>172590</v>
          </cell>
          <cell r="BT537">
            <v>55300</v>
          </cell>
          <cell r="BU537">
            <v>463114</v>
          </cell>
          <cell r="BV537">
            <v>67871</v>
          </cell>
          <cell r="BW537">
            <v>308698</v>
          </cell>
          <cell r="BX537">
            <v>717126.44</v>
          </cell>
          <cell r="BY537">
            <v>217405</v>
          </cell>
          <cell r="BZ537">
            <v>206860</v>
          </cell>
          <cell r="CA537">
            <v>105360</v>
          </cell>
          <cell r="CB537">
            <v>254424.35</v>
          </cell>
          <cell r="CC537">
            <v>24825.17</v>
          </cell>
          <cell r="CD537">
            <v>115435</v>
          </cell>
          <cell r="CE537">
            <v>1527273.33</v>
          </cell>
          <cell r="CF537">
            <v>55920</v>
          </cell>
          <cell r="CG537">
            <v>51480</v>
          </cell>
          <cell r="CH537">
            <v>188240</v>
          </cell>
          <cell r="CI537">
            <v>35460</v>
          </cell>
          <cell r="CJ537">
            <v>1087386.03</v>
          </cell>
          <cell r="CK537">
            <v>92577.81</v>
          </cell>
          <cell r="CL537">
            <v>412469.52</v>
          </cell>
        </row>
        <row r="538">
          <cell r="A538">
            <v>5101010113.1049995</v>
          </cell>
          <cell r="B538" t="str">
            <v>ค่าจ้างพนักงานกระทรวงสาธารณสุข(บริการ)</v>
          </cell>
          <cell r="C538">
            <v>0</v>
          </cell>
          <cell r="D538">
            <v>370520</v>
          </cell>
          <cell r="E538">
            <v>60080</v>
          </cell>
          <cell r="F538">
            <v>272163</v>
          </cell>
          <cell r="G538">
            <v>84600</v>
          </cell>
          <cell r="H538">
            <v>966686</v>
          </cell>
          <cell r="I538">
            <v>330720</v>
          </cell>
          <cell r="J538">
            <v>827500</v>
          </cell>
          <cell r="K538">
            <v>26780</v>
          </cell>
          <cell r="L538">
            <v>494610</v>
          </cell>
          <cell r="M538">
            <v>1096455</v>
          </cell>
          <cell r="N538">
            <v>96160</v>
          </cell>
          <cell r="O538">
            <v>4266325.26</v>
          </cell>
          <cell r="P538">
            <v>776373</v>
          </cell>
          <cell r="Q538">
            <v>483160</v>
          </cell>
          <cell r="R538">
            <v>947980</v>
          </cell>
          <cell r="S538">
            <v>916290</v>
          </cell>
          <cell r="T538">
            <v>521260</v>
          </cell>
          <cell r="U538">
            <v>607985</v>
          </cell>
          <cell r="V538">
            <v>474864</v>
          </cell>
          <cell r="W538">
            <v>3837666.67</v>
          </cell>
          <cell r="X538">
            <v>325090</v>
          </cell>
          <cell r="Y538">
            <v>884040</v>
          </cell>
          <cell r="Z538">
            <v>1199930</v>
          </cell>
          <cell r="AA538">
            <v>388200</v>
          </cell>
          <cell r="AB538">
            <v>96580</v>
          </cell>
          <cell r="AC538">
            <v>143110</v>
          </cell>
          <cell r="AD538">
            <v>1647960</v>
          </cell>
          <cell r="AE538">
            <v>357560</v>
          </cell>
          <cell r="AF538">
            <v>572026</v>
          </cell>
          <cell r="AG538">
            <v>428420</v>
          </cell>
          <cell r="AH538">
            <v>1707760</v>
          </cell>
          <cell r="AI538">
            <v>557800</v>
          </cell>
          <cell r="AJ538">
            <v>136700</v>
          </cell>
          <cell r="AK538">
            <v>14446352.32</v>
          </cell>
          <cell r="AL538">
            <v>724090</v>
          </cell>
          <cell r="AM538">
            <v>879740</v>
          </cell>
          <cell r="AN538">
            <v>656550</v>
          </cell>
          <cell r="AO538">
            <v>1139540</v>
          </cell>
          <cell r="AP538">
            <v>1163700</v>
          </cell>
          <cell r="AQ538">
            <v>729100</v>
          </cell>
          <cell r="AR538">
            <v>1787680</v>
          </cell>
          <cell r="AS538">
            <v>483190</v>
          </cell>
          <cell r="AT538">
            <v>914340</v>
          </cell>
          <cell r="AU538">
            <v>1081644</v>
          </cell>
          <cell r="AV538">
            <v>1105291</v>
          </cell>
          <cell r="AW538">
            <v>546830</v>
          </cell>
          <cell r="AX538">
            <v>737050</v>
          </cell>
          <cell r="AY538">
            <v>890293</v>
          </cell>
          <cell r="AZ538">
            <v>854660</v>
          </cell>
          <cell r="BA538">
            <v>590890</v>
          </cell>
          <cell r="BB538">
            <v>831240</v>
          </cell>
          <cell r="BC538">
            <v>4142180</v>
          </cell>
          <cell r="BD538">
            <v>1654040</v>
          </cell>
          <cell r="BE538">
            <v>544940</v>
          </cell>
          <cell r="BF538">
            <v>568040</v>
          </cell>
          <cell r="BG538">
            <v>5296565</v>
          </cell>
          <cell r="BH538">
            <v>482333.94</v>
          </cell>
          <cell r="BI538">
            <v>313120</v>
          </cell>
          <cell r="BJ538">
            <v>105320</v>
          </cell>
          <cell r="BK538">
            <v>310880</v>
          </cell>
          <cell r="BL538">
            <v>4589602</v>
          </cell>
          <cell r="BM538">
            <v>666542</v>
          </cell>
          <cell r="BN538">
            <v>772000</v>
          </cell>
          <cell r="BO538">
            <v>1298790</v>
          </cell>
          <cell r="BP538">
            <v>68780</v>
          </cell>
          <cell r="BQ538">
            <v>903307.62</v>
          </cell>
          <cell r="BR538">
            <v>19344196</v>
          </cell>
          <cell r="BS538">
            <v>738120</v>
          </cell>
          <cell r="BT538">
            <v>346560</v>
          </cell>
          <cell r="BU538">
            <v>1613840</v>
          </cell>
          <cell r="BV538">
            <v>294110</v>
          </cell>
          <cell r="BW538">
            <v>468496</v>
          </cell>
          <cell r="BX538">
            <v>1586070</v>
          </cell>
          <cell r="BY538">
            <v>272600</v>
          </cell>
          <cell r="BZ538">
            <v>625904</v>
          </cell>
          <cell r="CA538">
            <v>1081718</v>
          </cell>
          <cell r="CB538">
            <v>565930</v>
          </cell>
          <cell r="CC538">
            <v>2374525.4500000002</v>
          </cell>
          <cell r="CD538">
            <v>1044290</v>
          </cell>
          <cell r="CE538">
            <v>1037580</v>
          </cell>
          <cell r="CF538">
            <v>506360</v>
          </cell>
          <cell r="CG538">
            <v>432459.5</v>
          </cell>
          <cell r="CH538">
            <v>556900</v>
          </cell>
          <cell r="CI538">
            <v>770042</v>
          </cell>
          <cell r="CJ538">
            <v>1651510</v>
          </cell>
          <cell r="CK538">
            <v>242580</v>
          </cell>
          <cell r="CL538">
            <v>188060</v>
          </cell>
        </row>
        <row r="539">
          <cell r="A539">
            <v>5101010113.1059999</v>
          </cell>
          <cell r="B539" t="str">
            <v>ค่าจ้างพนักงานกระทรวงสาธารณสุข(สนับสนุน)</v>
          </cell>
          <cell r="C539">
            <v>0</v>
          </cell>
          <cell r="D539">
            <v>136020</v>
          </cell>
          <cell r="E539">
            <v>622000</v>
          </cell>
          <cell r="F539">
            <v>273590</v>
          </cell>
          <cell r="G539">
            <v>359550</v>
          </cell>
          <cell r="H539">
            <v>183316</v>
          </cell>
          <cell r="I539">
            <v>22900</v>
          </cell>
          <cell r="J539">
            <v>23020</v>
          </cell>
          <cell r="K539">
            <v>665660</v>
          </cell>
          <cell r="L539">
            <v>292200</v>
          </cell>
          <cell r="M539">
            <v>220160</v>
          </cell>
          <cell r="N539">
            <v>0</v>
          </cell>
          <cell r="O539">
            <v>2050952.33</v>
          </cell>
          <cell r="P539">
            <v>441560</v>
          </cell>
          <cell r="Q539">
            <v>309467.42</v>
          </cell>
          <cell r="R539">
            <v>587160</v>
          </cell>
          <cell r="S539">
            <v>306958.95</v>
          </cell>
          <cell r="T539">
            <v>201000</v>
          </cell>
          <cell r="U539">
            <v>178960</v>
          </cell>
          <cell r="V539">
            <v>267760</v>
          </cell>
          <cell r="W539">
            <v>806660</v>
          </cell>
          <cell r="X539">
            <v>365760</v>
          </cell>
          <cell r="Y539">
            <v>234580</v>
          </cell>
          <cell r="Z539">
            <v>350240</v>
          </cell>
          <cell r="AA539">
            <v>169760</v>
          </cell>
          <cell r="AB539">
            <v>503820</v>
          </cell>
          <cell r="AC539">
            <v>0</v>
          </cell>
          <cell r="AD539">
            <v>332468</v>
          </cell>
          <cell r="AE539">
            <v>76480</v>
          </cell>
          <cell r="AF539">
            <v>190794</v>
          </cell>
          <cell r="AG539">
            <v>477174</v>
          </cell>
          <cell r="AH539">
            <v>267070</v>
          </cell>
          <cell r="AI539">
            <v>215320</v>
          </cell>
          <cell r="AJ539">
            <v>451880</v>
          </cell>
          <cell r="AK539">
            <v>2996800</v>
          </cell>
          <cell r="AL539">
            <v>162640</v>
          </cell>
          <cell r="AM539">
            <v>91320</v>
          </cell>
          <cell r="AN539">
            <v>471410</v>
          </cell>
          <cell r="AO539">
            <v>84860</v>
          </cell>
          <cell r="AP539">
            <v>0</v>
          </cell>
          <cell r="AQ539">
            <v>0</v>
          </cell>
          <cell r="AR539">
            <v>1214210</v>
          </cell>
          <cell r="AS539">
            <v>178690</v>
          </cell>
          <cell r="AT539">
            <v>470760</v>
          </cell>
          <cell r="AU539">
            <v>456440</v>
          </cell>
          <cell r="AV539">
            <v>189201</v>
          </cell>
          <cell r="AW539">
            <v>242110</v>
          </cell>
          <cell r="AX539">
            <v>388510</v>
          </cell>
          <cell r="AY539">
            <v>88017</v>
          </cell>
          <cell r="AZ539">
            <v>389540</v>
          </cell>
          <cell r="BA539">
            <v>1911520</v>
          </cell>
          <cell r="BB539">
            <v>119400</v>
          </cell>
          <cell r="BC539">
            <v>1561250</v>
          </cell>
          <cell r="BD539">
            <v>752067</v>
          </cell>
          <cell r="BE539">
            <v>175300</v>
          </cell>
          <cell r="BF539">
            <v>291560</v>
          </cell>
          <cell r="BG539">
            <v>476330</v>
          </cell>
          <cell r="BH539">
            <v>230750</v>
          </cell>
          <cell r="BI539">
            <v>212580</v>
          </cell>
          <cell r="BJ539">
            <v>182000</v>
          </cell>
          <cell r="BK539">
            <v>209720</v>
          </cell>
          <cell r="BL539">
            <v>1884346</v>
          </cell>
          <cell r="BM539">
            <v>426810.72</v>
          </cell>
          <cell r="BN539">
            <v>247260</v>
          </cell>
          <cell r="BO539">
            <v>451020</v>
          </cell>
          <cell r="BP539">
            <v>990320</v>
          </cell>
          <cell r="BQ539">
            <v>56040</v>
          </cell>
          <cell r="BR539">
            <v>5541407</v>
          </cell>
          <cell r="BS539">
            <v>386600</v>
          </cell>
          <cell r="BT539">
            <v>525980</v>
          </cell>
          <cell r="BU539">
            <v>1196440</v>
          </cell>
          <cell r="BV539">
            <v>301700</v>
          </cell>
          <cell r="BW539">
            <v>343538</v>
          </cell>
          <cell r="BX539">
            <v>322180</v>
          </cell>
          <cell r="BY539">
            <v>324460</v>
          </cell>
          <cell r="BZ539">
            <v>305370</v>
          </cell>
          <cell r="CA539">
            <v>176200</v>
          </cell>
          <cell r="CB539">
            <v>156756.93</v>
          </cell>
          <cell r="CC539">
            <v>375520</v>
          </cell>
          <cell r="CD539">
            <v>430660</v>
          </cell>
          <cell r="CE539">
            <v>999140</v>
          </cell>
          <cell r="CF539">
            <v>109020</v>
          </cell>
          <cell r="CG539">
            <v>248060</v>
          </cell>
          <cell r="CH539">
            <v>279660</v>
          </cell>
          <cell r="CI539">
            <v>141940</v>
          </cell>
          <cell r="CJ539">
            <v>1207841.6399999999</v>
          </cell>
          <cell r="CK539">
            <v>80325.850000000006</v>
          </cell>
          <cell r="CL539">
            <v>99360</v>
          </cell>
        </row>
        <row r="540">
          <cell r="A540">
            <v>5101010113.1070004</v>
          </cell>
          <cell r="B540" t="str">
            <v>ค่าจ้างเหมาบุคลากร(บริการ)</v>
          </cell>
          <cell r="C540">
            <v>0</v>
          </cell>
          <cell r="D540">
            <v>0</v>
          </cell>
          <cell r="E540">
            <v>0</v>
          </cell>
          <cell r="F540">
            <v>28560</v>
          </cell>
          <cell r="G540">
            <v>144000</v>
          </cell>
          <cell r="H540">
            <v>93515</v>
          </cell>
          <cell r="I540">
            <v>0</v>
          </cell>
          <cell r="J540">
            <v>281295</v>
          </cell>
          <cell r="K540">
            <v>34292</v>
          </cell>
          <cell r="L540">
            <v>72300</v>
          </cell>
          <cell r="M540">
            <v>1248193.8</v>
          </cell>
          <cell r="N540">
            <v>0</v>
          </cell>
          <cell r="O540">
            <v>1489288.25</v>
          </cell>
          <cell r="P540">
            <v>0</v>
          </cell>
          <cell r="Q540">
            <v>183291.38</v>
          </cell>
          <cell r="R540">
            <v>312650</v>
          </cell>
          <cell r="S540">
            <v>4800</v>
          </cell>
          <cell r="T540">
            <v>0</v>
          </cell>
          <cell r="U540">
            <v>93329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657770.02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330340</v>
          </cell>
          <cell r="AL540">
            <v>40890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18000</v>
          </cell>
          <cell r="AW540">
            <v>0</v>
          </cell>
          <cell r="AX540">
            <v>0</v>
          </cell>
          <cell r="AY540">
            <v>0</v>
          </cell>
          <cell r="AZ540">
            <v>39510</v>
          </cell>
          <cell r="BA540">
            <v>0</v>
          </cell>
          <cell r="BB540">
            <v>0</v>
          </cell>
          <cell r="BC540">
            <v>0</v>
          </cell>
          <cell r="BD540">
            <v>48365</v>
          </cell>
          <cell r="BE540">
            <v>235431</v>
          </cell>
          <cell r="BF540">
            <v>0</v>
          </cell>
          <cell r="BG540">
            <v>3898628</v>
          </cell>
          <cell r="BH540">
            <v>0</v>
          </cell>
          <cell r="BI540">
            <v>0</v>
          </cell>
          <cell r="BJ540">
            <v>159102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161540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18420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57000</v>
          </cell>
          <cell r="CF540">
            <v>0</v>
          </cell>
          <cell r="CG540">
            <v>0</v>
          </cell>
          <cell r="CH540">
            <v>0</v>
          </cell>
          <cell r="CI540">
            <v>55212</v>
          </cell>
          <cell r="CJ540">
            <v>0</v>
          </cell>
          <cell r="CK540">
            <v>0</v>
          </cell>
          <cell r="CL540">
            <v>0</v>
          </cell>
        </row>
        <row r="541">
          <cell r="A541">
            <v>5101010113.1079998</v>
          </cell>
          <cell r="B541" t="str">
            <v>ค่าจ้างเหมาบุคลากร(สนับสนุน)</v>
          </cell>
          <cell r="C541">
            <v>0</v>
          </cell>
          <cell r="D541">
            <v>0</v>
          </cell>
          <cell r="E541">
            <v>53100</v>
          </cell>
          <cell r="F541">
            <v>15000</v>
          </cell>
          <cell r="G541">
            <v>142800</v>
          </cell>
          <cell r="H541">
            <v>30390</v>
          </cell>
          <cell r="I541">
            <v>0</v>
          </cell>
          <cell r="J541">
            <v>0</v>
          </cell>
          <cell r="K541">
            <v>115650</v>
          </cell>
          <cell r="L541">
            <v>21000</v>
          </cell>
          <cell r="M541">
            <v>0</v>
          </cell>
          <cell r="N541">
            <v>0</v>
          </cell>
          <cell r="O541">
            <v>243685</v>
          </cell>
          <cell r="P541">
            <v>139555</v>
          </cell>
          <cell r="Q541">
            <v>13110</v>
          </cell>
          <cell r="R541">
            <v>30600</v>
          </cell>
          <cell r="S541">
            <v>0</v>
          </cell>
          <cell r="T541">
            <v>315862</v>
          </cell>
          <cell r="U541">
            <v>38940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496592.5</v>
          </cell>
          <cell r="AF541">
            <v>0</v>
          </cell>
          <cell r="AG541">
            <v>37050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8146</v>
          </cell>
          <cell r="AM541">
            <v>0</v>
          </cell>
          <cell r="AN541">
            <v>148236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352754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83895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93405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52720</v>
          </cell>
          <cell r="CJ541">
            <v>0</v>
          </cell>
          <cell r="CK541">
            <v>0</v>
          </cell>
          <cell r="CL541">
            <v>81150</v>
          </cell>
        </row>
        <row r="542">
          <cell r="A542">
            <v>5101010115.1009998</v>
          </cell>
          <cell r="B542" t="str">
            <v>เงินค่าตอบแทนพนักงานราชการ(บริการ)</v>
          </cell>
          <cell r="C542">
            <v>1674560</v>
          </cell>
          <cell r="D542">
            <v>37260</v>
          </cell>
          <cell r="E542">
            <v>47080</v>
          </cell>
          <cell r="F542">
            <v>48170</v>
          </cell>
          <cell r="G542">
            <v>0</v>
          </cell>
          <cell r="H542">
            <v>0</v>
          </cell>
          <cell r="I542">
            <v>0</v>
          </cell>
          <cell r="J542">
            <v>81230</v>
          </cell>
          <cell r="K542">
            <v>0</v>
          </cell>
          <cell r="L542">
            <v>0</v>
          </cell>
          <cell r="M542">
            <v>118420</v>
          </cell>
          <cell r="N542">
            <v>149200</v>
          </cell>
          <cell r="O542">
            <v>95610</v>
          </cell>
          <cell r="P542">
            <v>37300</v>
          </cell>
          <cell r="Q542">
            <v>0</v>
          </cell>
          <cell r="R542">
            <v>37520</v>
          </cell>
          <cell r="S542">
            <v>39400</v>
          </cell>
          <cell r="T542">
            <v>75040</v>
          </cell>
          <cell r="U542">
            <v>0</v>
          </cell>
          <cell r="V542">
            <v>0</v>
          </cell>
          <cell r="W542">
            <v>491960</v>
          </cell>
          <cell r="X542">
            <v>0</v>
          </cell>
          <cell r="Y542">
            <v>0</v>
          </cell>
          <cell r="Z542">
            <v>40680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541122.9</v>
          </cell>
          <cell r="AL542">
            <v>48640</v>
          </cell>
          <cell r="AM542">
            <v>0</v>
          </cell>
          <cell r="AN542">
            <v>80080</v>
          </cell>
          <cell r="AO542">
            <v>39000</v>
          </cell>
          <cell r="AP542">
            <v>42540</v>
          </cell>
          <cell r="AQ542">
            <v>0</v>
          </cell>
          <cell r="AR542">
            <v>42740</v>
          </cell>
          <cell r="AS542">
            <v>0</v>
          </cell>
          <cell r="AT542">
            <v>36000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594977.31999999995</v>
          </cell>
          <cell r="BB542">
            <v>45620</v>
          </cell>
          <cell r="BC542">
            <v>909270</v>
          </cell>
          <cell r="BD542">
            <v>0</v>
          </cell>
          <cell r="BE542">
            <v>51680</v>
          </cell>
          <cell r="BF542">
            <v>37820</v>
          </cell>
          <cell r="BG542">
            <v>73740</v>
          </cell>
          <cell r="BH542">
            <v>52580</v>
          </cell>
          <cell r="BI542">
            <v>0</v>
          </cell>
          <cell r="BJ542">
            <v>0</v>
          </cell>
          <cell r="BK542">
            <v>0</v>
          </cell>
          <cell r="BL542">
            <v>223280</v>
          </cell>
          <cell r="BM542">
            <v>0</v>
          </cell>
          <cell r="BN542">
            <v>41460</v>
          </cell>
          <cell r="BO542">
            <v>49060</v>
          </cell>
          <cell r="BP542">
            <v>46960</v>
          </cell>
          <cell r="BQ542">
            <v>37600</v>
          </cell>
          <cell r="BR542">
            <v>920297.42</v>
          </cell>
          <cell r="BS542">
            <v>37720</v>
          </cell>
          <cell r="BT542">
            <v>60890</v>
          </cell>
          <cell r="BU542">
            <v>148020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37400</v>
          </cell>
          <cell r="CE542">
            <v>0</v>
          </cell>
          <cell r="CF542">
            <v>0</v>
          </cell>
          <cell r="CG542">
            <v>45560</v>
          </cell>
          <cell r="CH542">
            <v>0</v>
          </cell>
          <cell r="CI542">
            <v>0</v>
          </cell>
          <cell r="CJ542">
            <v>37720</v>
          </cell>
          <cell r="CK542">
            <v>0</v>
          </cell>
          <cell r="CL542">
            <v>0</v>
          </cell>
        </row>
        <row r="543">
          <cell r="A543">
            <v>5101010115.1020002</v>
          </cell>
          <cell r="B543" t="str">
            <v>เงินค่าตอบแทนพนักงานราชการ(สนับสนุน)</v>
          </cell>
          <cell r="C543">
            <v>0</v>
          </cell>
          <cell r="D543">
            <v>41580</v>
          </cell>
          <cell r="E543">
            <v>74360</v>
          </cell>
          <cell r="F543">
            <v>40270</v>
          </cell>
          <cell r="G543">
            <v>120773</v>
          </cell>
          <cell r="H543">
            <v>73130</v>
          </cell>
          <cell r="I543">
            <v>77440</v>
          </cell>
          <cell r="J543">
            <v>36000</v>
          </cell>
          <cell r="K543">
            <v>124920</v>
          </cell>
          <cell r="L543">
            <v>85400</v>
          </cell>
          <cell r="M543">
            <v>118420</v>
          </cell>
          <cell r="N543">
            <v>106860</v>
          </cell>
          <cell r="O543">
            <v>793933</v>
          </cell>
          <cell r="P543">
            <v>138580</v>
          </cell>
          <cell r="Q543">
            <v>132080</v>
          </cell>
          <cell r="R543">
            <v>125080</v>
          </cell>
          <cell r="S543">
            <v>52619.35</v>
          </cell>
          <cell r="T543">
            <v>39400</v>
          </cell>
          <cell r="U543">
            <v>111760</v>
          </cell>
          <cell r="V543">
            <v>115240</v>
          </cell>
          <cell r="W543">
            <v>897340</v>
          </cell>
          <cell r="X543">
            <v>95320</v>
          </cell>
          <cell r="Y543">
            <v>92760</v>
          </cell>
          <cell r="Z543">
            <v>51440</v>
          </cell>
          <cell r="AA543">
            <v>75200</v>
          </cell>
          <cell r="AB543">
            <v>99720</v>
          </cell>
          <cell r="AC543">
            <v>36000</v>
          </cell>
          <cell r="AD543">
            <v>39960</v>
          </cell>
          <cell r="AE543">
            <v>86140</v>
          </cell>
          <cell r="AF543">
            <v>132020</v>
          </cell>
          <cell r="AG543">
            <v>127880</v>
          </cell>
          <cell r="AH543">
            <v>139860</v>
          </cell>
          <cell r="AI543">
            <v>115940</v>
          </cell>
          <cell r="AJ543">
            <v>37780</v>
          </cell>
          <cell r="AK543">
            <v>822800</v>
          </cell>
          <cell r="AL543">
            <v>82540</v>
          </cell>
          <cell r="AM543">
            <v>63600</v>
          </cell>
          <cell r="AN543">
            <v>85842.66</v>
          </cell>
          <cell r="AO543">
            <v>72500</v>
          </cell>
          <cell r="AP543">
            <v>149960</v>
          </cell>
          <cell r="AQ543">
            <v>103540</v>
          </cell>
          <cell r="AR543">
            <v>79860</v>
          </cell>
          <cell r="AS543">
            <v>11400</v>
          </cell>
          <cell r="AT543">
            <v>88520</v>
          </cell>
          <cell r="AU543">
            <v>62000</v>
          </cell>
          <cell r="AV543">
            <v>44260</v>
          </cell>
          <cell r="AW543">
            <v>113340</v>
          </cell>
          <cell r="AX543">
            <v>84100</v>
          </cell>
          <cell r="AY543">
            <v>34560</v>
          </cell>
          <cell r="AZ543">
            <v>18580.64</v>
          </cell>
          <cell r="BA543">
            <v>0</v>
          </cell>
          <cell r="BB543">
            <v>72620</v>
          </cell>
          <cell r="BC543">
            <v>940290</v>
          </cell>
          <cell r="BD543">
            <v>95740</v>
          </cell>
          <cell r="BE543">
            <v>72780</v>
          </cell>
          <cell r="BF543">
            <v>176900</v>
          </cell>
          <cell r="BG543">
            <v>86100</v>
          </cell>
          <cell r="BH543">
            <v>170580</v>
          </cell>
          <cell r="BI543">
            <v>0</v>
          </cell>
          <cell r="BJ543">
            <v>39180</v>
          </cell>
          <cell r="BK543">
            <v>39180</v>
          </cell>
          <cell r="BL543">
            <v>980060</v>
          </cell>
          <cell r="BM543">
            <v>175140</v>
          </cell>
          <cell r="BN543">
            <v>143360</v>
          </cell>
          <cell r="BO543">
            <v>96240</v>
          </cell>
          <cell r="BP543">
            <v>50700</v>
          </cell>
          <cell r="BQ543">
            <v>194700</v>
          </cell>
          <cell r="BR543">
            <v>2005933.58</v>
          </cell>
          <cell r="BS543">
            <v>99980</v>
          </cell>
          <cell r="BT543">
            <v>62970</v>
          </cell>
          <cell r="BU543">
            <v>340840</v>
          </cell>
          <cell r="BV543">
            <v>70400</v>
          </cell>
          <cell r="BW543">
            <v>113520</v>
          </cell>
          <cell r="BX543">
            <v>178700</v>
          </cell>
          <cell r="BY543">
            <v>129020</v>
          </cell>
          <cell r="BZ543">
            <v>86100</v>
          </cell>
          <cell r="CA543">
            <v>92340</v>
          </cell>
          <cell r="CB543">
            <v>92960</v>
          </cell>
          <cell r="CC543">
            <v>144260</v>
          </cell>
          <cell r="CD543">
            <v>133180</v>
          </cell>
          <cell r="CE543">
            <v>70140</v>
          </cell>
          <cell r="CF543">
            <v>134040</v>
          </cell>
          <cell r="CG543">
            <v>89140</v>
          </cell>
          <cell r="CH543">
            <v>85660</v>
          </cell>
          <cell r="CI543">
            <v>159320</v>
          </cell>
          <cell r="CJ543">
            <v>128400</v>
          </cell>
          <cell r="CK543">
            <v>107893.54</v>
          </cell>
          <cell r="CL543">
            <v>123960</v>
          </cell>
        </row>
        <row r="544">
          <cell r="A544">
            <v>5101010116.1009998</v>
          </cell>
          <cell r="B544" t="str">
            <v>เงินค่าครองชีพสำหรับข้าราชการ(บริการ)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2000</v>
          </cell>
          <cell r="I544">
            <v>270</v>
          </cell>
          <cell r="J544">
            <v>0</v>
          </cell>
          <cell r="K544">
            <v>0</v>
          </cell>
          <cell r="L544">
            <v>195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11200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16000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1430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5820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3387.1</v>
          </cell>
          <cell r="BH544">
            <v>33600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790</v>
          </cell>
          <cell r="BN544">
            <v>0</v>
          </cell>
          <cell r="BO544">
            <v>2130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31000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</row>
        <row r="545">
          <cell r="A545">
            <v>5101010116.1020002</v>
          </cell>
          <cell r="B545" t="str">
            <v>เงินค่าครองชีพสำหรับข้าราชการ(สนับสนุน)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2050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1025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3512.42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2823.71</v>
          </cell>
          <cell r="AZ545">
            <v>0</v>
          </cell>
          <cell r="BA545">
            <v>0</v>
          </cell>
          <cell r="BB545">
            <v>0</v>
          </cell>
          <cell r="BC545">
            <v>1015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</row>
        <row r="546">
          <cell r="A546">
            <v>5101010116.1029997</v>
          </cell>
          <cell r="B546" t="str">
            <v>เงินค่าครองชีพสำหรับลูกจ้างประจำ(บริการ)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</row>
        <row r="547">
          <cell r="A547">
            <v>5101010116.1040001</v>
          </cell>
          <cell r="B547" t="str">
            <v>เงินค่าครองชีพสำหรับลูกจ้างประจำ(สนับสนุน)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</row>
        <row r="548">
          <cell r="A548">
            <v>5101010116.1049995</v>
          </cell>
          <cell r="B548" t="str">
            <v>เงินค่าครองชีพสำหรับพนักงานราชการ(บริการ)</v>
          </cell>
          <cell r="C548">
            <v>43020</v>
          </cell>
          <cell r="D548">
            <v>0</v>
          </cell>
          <cell r="E548">
            <v>2000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12000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2000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</row>
        <row r="549">
          <cell r="A549">
            <v>5101010116.1059999</v>
          </cell>
          <cell r="B549" t="str">
            <v>เงินค่าครองชีพสำหรับพนักงานราชการ(สนับสนุน)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</row>
        <row r="550">
          <cell r="A550">
            <v>5101010199.1009998</v>
          </cell>
          <cell r="B550" t="str">
            <v>เงินตอบแทนรายเดือนสำหรับข้าราชการเท่ากับอัตราเงินประจำตำแหน่ง(บริการ)</v>
          </cell>
          <cell r="C550">
            <v>458690.32</v>
          </cell>
          <cell r="D550">
            <v>42200</v>
          </cell>
          <cell r="E550">
            <v>53400</v>
          </cell>
          <cell r="F550">
            <v>64600</v>
          </cell>
          <cell r="G550">
            <v>11200</v>
          </cell>
          <cell r="H550">
            <v>0</v>
          </cell>
          <cell r="I550">
            <v>33600</v>
          </cell>
          <cell r="J550">
            <v>31000</v>
          </cell>
          <cell r="K550">
            <v>22400</v>
          </cell>
          <cell r="L550">
            <v>33600</v>
          </cell>
          <cell r="M550">
            <v>89060</v>
          </cell>
          <cell r="N550">
            <v>0</v>
          </cell>
          <cell r="O550">
            <v>70300</v>
          </cell>
          <cell r="P550">
            <v>22400</v>
          </cell>
          <cell r="Q550">
            <v>11200</v>
          </cell>
          <cell r="R550">
            <v>42200</v>
          </cell>
          <cell r="S550">
            <v>0</v>
          </cell>
          <cell r="T550">
            <v>0</v>
          </cell>
          <cell r="U550">
            <v>11200</v>
          </cell>
          <cell r="V550">
            <v>22400</v>
          </cell>
          <cell r="W550">
            <v>396600</v>
          </cell>
          <cell r="X550">
            <v>11200</v>
          </cell>
          <cell r="Y550">
            <v>33600</v>
          </cell>
          <cell r="Z550">
            <v>22400</v>
          </cell>
          <cell r="AA550">
            <v>22400</v>
          </cell>
          <cell r="AB550">
            <v>33600</v>
          </cell>
          <cell r="AC550">
            <v>33600</v>
          </cell>
          <cell r="AD550">
            <v>42200</v>
          </cell>
          <cell r="AE550">
            <v>22400</v>
          </cell>
          <cell r="AF550">
            <v>11200</v>
          </cell>
          <cell r="AG550">
            <v>22400</v>
          </cell>
          <cell r="AH550">
            <v>64600</v>
          </cell>
          <cell r="AI550">
            <v>16800</v>
          </cell>
          <cell r="AJ550">
            <v>22400</v>
          </cell>
          <cell r="AK550">
            <v>865000</v>
          </cell>
          <cell r="AL550">
            <v>22400</v>
          </cell>
          <cell r="AM550">
            <v>11200</v>
          </cell>
          <cell r="AN550">
            <v>33600</v>
          </cell>
          <cell r="AO550">
            <v>0</v>
          </cell>
          <cell r="AP550">
            <v>0</v>
          </cell>
          <cell r="AQ550">
            <v>0</v>
          </cell>
          <cell r="AR550">
            <v>112800</v>
          </cell>
          <cell r="AS550">
            <v>33600</v>
          </cell>
          <cell r="AT550">
            <v>42200</v>
          </cell>
          <cell r="AU550">
            <v>62000</v>
          </cell>
          <cell r="AV550">
            <v>229600</v>
          </cell>
          <cell r="AW550">
            <v>11200</v>
          </cell>
          <cell r="AX550">
            <v>0</v>
          </cell>
          <cell r="AY550">
            <v>11200</v>
          </cell>
          <cell r="AZ550">
            <v>22400</v>
          </cell>
          <cell r="BA550">
            <v>0</v>
          </cell>
          <cell r="BB550">
            <v>0</v>
          </cell>
          <cell r="BC550">
            <v>525000</v>
          </cell>
          <cell r="BD550">
            <v>0</v>
          </cell>
          <cell r="BE550">
            <v>33600</v>
          </cell>
          <cell r="BF550">
            <v>31000</v>
          </cell>
          <cell r="BG550">
            <v>157600</v>
          </cell>
          <cell r="BH550">
            <v>0</v>
          </cell>
          <cell r="BI550">
            <v>11200</v>
          </cell>
          <cell r="BJ550">
            <v>0</v>
          </cell>
          <cell r="BK550">
            <v>11200</v>
          </cell>
          <cell r="BL550">
            <v>343000</v>
          </cell>
          <cell r="BM550">
            <v>44800</v>
          </cell>
          <cell r="BN550">
            <v>33600</v>
          </cell>
          <cell r="BO550">
            <v>33600</v>
          </cell>
          <cell r="BP550">
            <v>22400</v>
          </cell>
          <cell r="BQ550">
            <v>11200</v>
          </cell>
          <cell r="BR550">
            <v>1630645.16</v>
          </cell>
          <cell r="BS550">
            <v>0</v>
          </cell>
          <cell r="BT550">
            <v>31000</v>
          </cell>
          <cell r="BU550">
            <v>160200</v>
          </cell>
          <cell r="BV550">
            <v>22400</v>
          </cell>
          <cell r="BW550">
            <v>42200</v>
          </cell>
          <cell r="BX550">
            <v>98200</v>
          </cell>
          <cell r="BY550">
            <v>0</v>
          </cell>
          <cell r="BZ550">
            <v>22400</v>
          </cell>
          <cell r="CA550">
            <v>11200</v>
          </cell>
          <cell r="CB550">
            <v>64600</v>
          </cell>
          <cell r="CC550">
            <v>87000</v>
          </cell>
          <cell r="CD550">
            <v>53400</v>
          </cell>
          <cell r="CE550">
            <v>50800</v>
          </cell>
          <cell r="CF550">
            <v>0</v>
          </cell>
          <cell r="CG550">
            <v>31000</v>
          </cell>
          <cell r="CH550">
            <v>0</v>
          </cell>
          <cell r="CI550">
            <v>42200</v>
          </cell>
          <cell r="CJ550">
            <v>75800</v>
          </cell>
          <cell r="CK550">
            <v>0</v>
          </cell>
          <cell r="CL550">
            <v>11200</v>
          </cell>
        </row>
        <row r="551">
          <cell r="A551">
            <v>5101010199.1020002</v>
          </cell>
          <cell r="B551" t="str">
            <v>เงินตอบแทนชำนาญการพิเศษที่ไม่ใช่วิชาชีพ(สนับสนุน)</v>
          </cell>
          <cell r="C551">
            <v>35000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7000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28000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14000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14000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21000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</row>
        <row r="552">
          <cell r="A552">
            <v>5101010199.1029997</v>
          </cell>
          <cell r="B552" t="str">
            <v xml:space="preserve">ค่าตอบแทนในการปฏิบัติงานเวรหรือผลัดบ่ายและหรือผลัดดึกของพยาบาล </v>
          </cell>
          <cell r="C552">
            <v>0</v>
          </cell>
          <cell r="D552">
            <v>86700</v>
          </cell>
          <cell r="E552">
            <v>176280</v>
          </cell>
          <cell r="F552">
            <v>179220</v>
          </cell>
          <cell r="G552">
            <v>0</v>
          </cell>
          <cell r="H552">
            <v>0</v>
          </cell>
          <cell r="I552">
            <v>241860</v>
          </cell>
          <cell r="J552">
            <v>0</v>
          </cell>
          <cell r="K552">
            <v>0</v>
          </cell>
          <cell r="L552">
            <v>118440</v>
          </cell>
          <cell r="M552">
            <v>317280</v>
          </cell>
          <cell r="N552">
            <v>69360</v>
          </cell>
          <cell r="O552">
            <v>639650</v>
          </cell>
          <cell r="P552">
            <v>136140</v>
          </cell>
          <cell r="Q552">
            <v>129600</v>
          </cell>
          <cell r="R552">
            <v>0</v>
          </cell>
          <cell r="S552">
            <v>0</v>
          </cell>
          <cell r="T552">
            <v>392705</v>
          </cell>
          <cell r="U552">
            <v>118980</v>
          </cell>
          <cell r="V552">
            <v>90000</v>
          </cell>
          <cell r="W552">
            <v>1558300</v>
          </cell>
          <cell r="X552">
            <v>46800</v>
          </cell>
          <cell r="Y552">
            <v>174240</v>
          </cell>
          <cell r="Z552">
            <v>125040</v>
          </cell>
          <cell r="AA552">
            <v>65520</v>
          </cell>
          <cell r="AB552">
            <v>88200</v>
          </cell>
          <cell r="AC552">
            <v>112080</v>
          </cell>
          <cell r="AD552">
            <v>355020</v>
          </cell>
          <cell r="AE552">
            <v>124500</v>
          </cell>
          <cell r="AF552">
            <v>120120</v>
          </cell>
          <cell r="AG552">
            <v>124680</v>
          </cell>
          <cell r="AH552">
            <v>221160</v>
          </cell>
          <cell r="AI552">
            <v>120360</v>
          </cell>
          <cell r="AJ552">
            <v>85840</v>
          </cell>
          <cell r="AK552">
            <v>3182020</v>
          </cell>
          <cell r="AL552">
            <v>84300</v>
          </cell>
          <cell r="AM552">
            <v>0</v>
          </cell>
          <cell r="AN552">
            <v>224520</v>
          </cell>
          <cell r="AO552">
            <v>300180</v>
          </cell>
          <cell r="AP552">
            <v>108720</v>
          </cell>
          <cell r="AQ552">
            <v>0</v>
          </cell>
          <cell r="AR552">
            <v>347520</v>
          </cell>
          <cell r="AS552">
            <v>45240</v>
          </cell>
          <cell r="AT552">
            <v>0</v>
          </cell>
          <cell r="AU552">
            <v>266820</v>
          </cell>
          <cell r="AV552">
            <v>143150</v>
          </cell>
          <cell r="AW552">
            <v>111030</v>
          </cell>
          <cell r="AX552">
            <v>172080</v>
          </cell>
          <cell r="AY552">
            <v>55080</v>
          </cell>
          <cell r="AZ552">
            <v>137760</v>
          </cell>
          <cell r="BA552">
            <v>830000</v>
          </cell>
          <cell r="BB552">
            <v>85065</v>
          </cell>
          <cell r="BC552">
            <v>0</v>
          </cell>
          <cell r="BD552">
            <v>322140</v>
          </cell>
          <cell r="BE552">
            <v>88000</v>
          </cell>
          <cell r="BF552">
            <v>0</v>
          </cell>
          <cell r="BG552">
            <v>806820</v>
          </cell>
          <cell r="BH552">
            <v>0</v>
          </cell>
          <cell r="BI552">
            <v>0</v>
          </cell>
          <cell r="BJ552">
            <v>87720</v>
          </cell>
          <cell r="BK552">
            <v>0</v>
          </cell>
          <cell r="BL552">
            <v>870520</v>
          </cell>
          <cell r="BM552">
            <v>200520</v>
          </cell>
          <cell r="BN552">
            <v>86160</v>
          </cell>
          <cell r="BO552">
            <v>333960</v>
          </cell>
          <cell r="BP552">
            <v>89160</v>
          </cell>
          <cell r="BQ552">
            <v>105300</v>
          </cell>
          <cell r="BR552">
            <v>7000000</v>
          </cell>
          <cell r="BS552">
            <v>96720</v>
          </cell>
          <cell r="BT552">
            <v>225460</v>
          </cell>
          <cell r="BU552">
            <v>633920</v>
          </cell>
          <cell r="BV552">
            <v>0</v>
          </cell>
          <cell r="BW552">
            <v>102660</v>
          </cell>
          <cell r="BX552">
            <v>350400</v>
          </cell>
          <cell r="BY552">
            <v>51180</v>
          </cell>
          <cell r="BZ552">
            <v>75420</v>
          </cell>
          <cell r="CA552">
            <v>61680</v>
          </cell>
          <cell r="CB552">
            <v>178320</v>
          </cell>
          <cell r="CC552">
            <v>384060</v>
          </cell>
          <cell r="CD552">
            <v>196680</v>
          </cell>
          <cell r="CE552">
            <v>384520</v>
          </cell>
          <cell r="CF552">
            <v>61320</v>
          </cell>
          <cell r="CG552">
            <v>85800</v>
          </cell>
          <cell r="CH552">
            <v>86730</v>
          </cell>
          <cell r="CI552">
            <v>69120</v>
          </cell>
          <cell r="CJ552">
            <v>454980</v>
          </cell>
          <cell r="CK552">
            <v>0</v>
          </cell>
          <cell r="CL552">
            <v>0</v>
          </cell>
        </row>
        <row r="553">
          <cell r="A553">
            <v>5101020101.1009998</v>
          </cell>
          <cell r="B553" t="str">
            <v>เงินช่วยพิเศษกรณีเสียชีวิต</v>
          </cell>
          <cell r="C553">
            <v>35790</v>
          </cell>
          <cell r="D553">
            <v>0</v>
          </cell>
          <cell r="E553">
            <v>0</v>
          </cell>
          <cell r="F553">
            <v>0</v>
          </cell>
          <cell r="G553">
            <v>31590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52140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</row>
        <row r="554">
          <cell r="A554">
            <v>5101020102.1009998</v>
          </cell>
          <cell r="B554" t="str">
            <v>เงินทำขวัญข้าราชการและลูกจ้าง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</row>
        <row r="555">
          <cell r="A555">
            <v>5101020103.1009998</v>
          </cell>
          <cell r="B555" t="str">
            <v>เงินชดเชยสมาชิก กบข.</v>
          </cell>
          <cell r="C555">
            <v>561337.61</v>
          </cell>
          <cell r="D555">
            <v>75512.88</v>
          </cell>
          <cell r="E555">
            <v>88826.4</v>
          </cell>
          <cell r="F555">
            <v>105076.16</v>
          </cell>
          <cell r="G555">
            <v>48453.8</v>
          </cell>
          <cell r="H555">
            <v>101638</v>
          </cell>
          <cell r="I555">
            <v>128202.4</v>
          </cell>
          <cell r="J555">
            <v>121284.8</v>
          </cell>
          <cell r="K555">
            <v>71071.399999999994</v>
          </cell>
          <cell r="L555">
            <v>73271.39</v>
          </cell>
          <cell r="M555">
            <v>188859.2</v>
          </cell>
          <cell r="N555">
            <v>7698</v>
          </cell>
          <cell r="O555">
            <v>211622.3</v>
          </cell>
          <cell r="P555">
            <v>59016.14</v>
          </cell>
          <cell r="Q555">
            <v>65423.34</v>
          </cell>
          <cell r="R555">
            <v>124287.95</v>
          </cell>
          <cell r="S555">
            <v>83539.45</v>
          </cell>
          <cell r="T555">
            <v>55885.39</v>
          </cell>
          <cell r="U555">
            <v>58394</v>
          </cell>
          <cell r="V555">
            <v>31398.7</v>
          </cell>
          <cell r="W555">
            <v>579350.9</v>
          </cell>
          <cell r="X555">
            <v>55110.8</v>
          </cell>
          <cell r="Y555">
            <v>72788.800000000003</v>
          </cell>
          <cell r="Z555">
            <v>64466.7</v>
          </cell>
          <cell r="AA555">
            <v>29934</v>
          </cell>
          <cell r="AB555">
            <v>41315.599999999999</v>
          </cell>
          <cell r="AC555">
            <v>42725.2</v>
          </cell>
          <cell r="AD555">
            <v>162164.79999999999</v>
          </cell>
          <cell r="AE555">
            <v>60175.199999999997</v>
          </cell>
          <cell r="AF555">
            <v>60993.279999999999</v>
          </cell>
          <cell r="AG555">
            <v>71271.839999999997</v>
          </cell>
          <cell r="AH555">
            <v>55478.87</v>
          </cell>
          <cell r="AI555">
            <v>47027.6</v>
          </cell>
          <cell r="AJ555">
            <v>26220.58</v>
          </cell>
          <cell r="AK555">
            <v>955687.3</v>
          </cell>
          <cell r="AL555">
            <v>71634.8</v>
          </cell>
          <cell r="AM555">
            <v>55227.6</v>
          </cell>
          <cell r="AN555">
            <v>129836.95</v>
          </cell>
          <cell r="AO555">
            <v>113534.47</v>
          </cell>
          <cell r="AP555">
            <v>75173.38</v>
          </cell>
          <cell r="AQ555">
            <v>40465.199999999997</v>
          </cell>
          <cell r="AR555">
            <v>176562.99</v>
          </cell>
          <cell r="AS555">
            <v>64204.81</v>
          </cell>
          <cell r="AT555">
            <v>86966.55</v>
          </cell>
          <cell r="AU555">
            <v>142385.20000000001</v>
          </cell>
          <cell r="AV555">
            <v>58370.8</v>
          </cell>
          <cell r="AW555">
            <v>41294.5</v>
          </cell>
          <cell r="AX555">
            <v>90008.16</v>
          </cell>
          <cell r="AY555">
            <v>51140.38</v>
          </cell>
          <cell r="AZ555">
            <v>55899.199999999997</v>
          </cell>
          <cell r="BA555">
            <v>258966.8</v>
          </cell>
          <cell r="BB555">
            <v>63222.65</v>
          </cell>
          <cell r="BC555">
            <v>644673</v>
          </cell>
          <cell r="BD555">
            <v>158039.75</v>
          </cell>
          <cell r="BE555">
            <v>62394.400000000001</v>
          </cell>
          <cell r="BF555">
            <v>46017.2</v>
          </cell>
          <cell r="BG555">
            <v>299202.59999999998</v>
          </cell>
          <cell r="BH555">
            <v>44998</v>
          </cell>
          <cell r="BI555">
            <v>21599.26</v>
          </cell>
          <cell r="BJ555">
            <v>31832.799999999999</v>
          </cell>
          <cell r="BK555">
            <v>29611.200000000001</v>
          </cell>
          <cell r="BL555">
            <v>418565.25</v>
          </cell>
          <cell r="BM555">
            <v>126157.47</v>
          </cell>
          <cell r="BN555">
            <v>88145.76</v>
          </cell>
          <cell r="BO555">
            <v>153864.73000000001</v>
          </cell>
          <cell r="BP555">
            <v>87443.97</v>
          </cell>
          <cell r="BQ555">
            <v>53941.55</v>
          </cell>
          <cell r="BR555">
            <v>1483576.21</v>
          </cell>
          <cell r="BS555">
            <v>95718.12</v>
          </cell>
          <cell r="BT555">
            <v>99455.3</v>
          </cell>
          <cell r="BU555">
            <v>259787.2</v>
          </cell>
          <cell r="BV555">
            <v>27222</v>
          </cell>
          <cell r="BW555">
            <v>75453.2</v>
          </cell>
          <cell r="BX555">
            <v>179521.12</v>
          </cell>
          <cell r="BY555">
            <v>73665.009999999995</v>
          </cell>
          <cell r="BZ555">
            <v>52054.8</v>
          </cell>
          <cell r="CA555">
            <v>67969.570000000007</v>
          </cell>
          <cell r="CB555">
            <v>101501.73</v>
          </cell>
          <cell r="CC555">
            <v>161085.44</v>
          </cell>
          <cell r="CD555">
            <v>105371.16</v>
          </cell>
          <cell r="CE555">
            <v>118074.16</v>
          </cell>
          <cell r="CF555">
            <v>56060</v>
          </cell>
          <cell r="CG555">
            <v>47926.99</v>
          </cell>
          <cell r="CH555">
            <v>40233.85</v>
          </cell>
          <cell r="CI555">
            <v>50736.480000000003</v>
          </cell>
          <cell r="CJ555">
            <v>168979.59</v>
          </cell>
          <cell r="CK555">
            <v>23505.84</v>
          </cell>
          <cell r="CL555">
            <v>23623.05</v>
          </cell>
        </row>
        <row r="556">
          <cell r="A556">
            <v>5101020104.1009998</v>
          </cell>
          <cell r="B556" t="str">
            <v>เงินสมทบ กบข.</v>
          </cell>
          <cell r="C556">
            <v>842006.41</v>
          </cell>
          <cell r="D556">
            <v>113269.32</v>
          </cell>
          <cell r="E556">
            <v>133239.6</v>
          </cell>
          <cell r="F556">
            <v>157614.24</v>
          </cell>
          <cell r="G556">
            <v>72680.7</v>
          </cell>
          <cell r="H556">
            <v>152457</v>
          </cell>
          <cell r="I556">
            <v>192303.6</v>
          </cell>
          <cell r="J556">
            <v>181927.2</v>
          </cell>
          <cell r="K556">
            <v>106607.1</v>
          </cell>
          <cell r="L556">
            <v>109907.08</v>
          </cell>
          <cell r="M556">
            <v>283288.8</v>
          </cell>
          <cell r="N556">
            <v>11547</v>
          </cell>
          <cell r="O556">
            <v>313884.44</v>
          </cell>
          <cell r="P556">
            <v>88524.21</v>
          </cell>
          <cell r="Q556">
            <v>98135.02</v>
          </cell>
          <cell r="R556">
            <v>186431.92</v>
          </cell>
          <cell r="S556">
            <v>125309.17</v>
          </cell>
          <cell r="T556">
            <v>83828.100000000006</v>
          </cell>
          <cell r="U556">
            <v>87592.8</v>
          </cell>
          <cell r="V556">
            <v>47098.05</v>
          </cell>
          <cell r="W556">
            <v>869025.74</v>
          </cell>
          <cell r="X556">
            <v>82666.2</v>
          </cell>
          <cell r="Y556">
            <v>109183.2</v>
          </cell>
          <cell r="Z556">
            <v>96700.04</v>
          </cell>
          <cell r="AA556">
            <v>44901</v>
          </cell>
          <cell r="AB556">
            <v>61973.4</v>
          </cell>
          <cell r="AC556">
            <v>64087.8</v>
          </cell>
          <cell r="AD556">
            <v>243247.2</v>
          </cell>
          <cell r="AE556">
            <v>90262.8</v>
          </cell>
          <cell r="AF556">
            <v>91489.91</v>
          </cell>
          <cell r="AG556">
            <v>106907.76</v>
          </cell>
          <cell r="AH556">
            <v>83218.3</v>
          </cell>
          <cell r="AI556">
            <v>70541.399999999994</v>
          </cell>
          <cell r="AJ556">
            <v>39330.870000000003</v>
          </cell>
          <cell r="AK556">
            <v>1433531.05</v>
          </cell>
          <cell r="AL556">
            <v>107452.2</v>
          </cell>
          <cell r="AM556">
            <v>82841.399999999994</v>
          </cell>
          <cell r="AN556">
            <v>194755.43</v>
          </cell>
          <cell r="AO556">
            <v>170301.7</v>
          </cell>
          <cell r="AP556">
            <v>112760.07</v>
          </cell>
          <cell r="AQ556">
            <v>60697.8</v>
          </cell>
          <cell r="AR556">
            <v>264844.46999999997</v>
          </cell>
          <cell r="AS556">
            <v>96307.22</v>
          </cell>
          <cell r="AT556">
            <v>130449.83</v>
          </cell>
          <cell r="AU556">
            <v>213577.8</v>
          </cell>
          <cell r="AV556">
            <v>87556.2</v>
          </cell>
          <cell r="AW556">
            <v>61941.75</v>
          </cell>
          <cell r="AX556">
            <v>135012.24</v>
          </cell>
          <cell r="AY556">
            <v>76710.58</v>
          </cell>
          <cell r="AZ556">
            <v>83848.800000000003</v>
          </cell>
          <cell r="BA556">
            <v>388450.2</v>
          </cell>
          <cell r="BB556">
            <v>94833.98</v>
          </cell>
          <cell r="BC556">
            <v>967009.5</v>
          </cell>
          <cell r="BD556">
            <v>237059.63</v>
          </cell>
          <cell r="BE556">
            <v>93591.6</v>
          </cell>
          <cell r="BF556">
            <v>69025.8</v>
          </cell>
          <cell r="BG556">
            <v>448803.9</v>
          </cell>
          <cell r="BH556">
            <v>67497</v>
          </cell>
          <cell r="BI556">
            <v>32398.9</v>
          </cell>
          <cell r="BJ556">
            <v>47749.2</v>
          </cell>
          <cell r="BK556">
            <v>44416.800000000003</v>
          </cell>
          <cell r="BL556">
            <v>627847.88</v>
          </cell>
          <cell r="BM556">
            <v>189236.21</v>
          </cell>
          <cell r="BN556">
            <v>132218.63</v>
          </cell>
          <cell r="BO556">
            <v>227594.1</v>
          </cell>
          <cell r="BP556">
            <v>131165.96</v>
          </cell>
          <cell r="BQ556">
            <v>80912.33</v>
          </cell>
          <cell r="BR556">
            <v>2225364.35</v>
          </cell>
          <cell r="BS556">
            <v>143577.18</v>
          </cell>
          <cell r="BT556">
            <v>149182.95000000001</v>
          </cell>
          <cell r="BU556">
            <v>389680.4</v>
          </cell>
          <cell r="BV556">
            <v>40833</v>
          </cell>
          <cell r="BW556">
            <v>118728</v>
          </cell>
          <cell r="BX556">
            <v>269281.68</v>
          </cell>
          <cell r="BY556">
            <v>110497.51</v>
          </cell>
          <cell r="BZ556">
            <v>78082.2</v>
          </cell>
          <cell r="CA556">
            <v>101954.36</v>
          </cell>
          <cell r="CB556">
            <v>152252.59</v>
          </cell>
          <cell r="CC556">
            <v>241628.15</v>
          </cell>
          <cell r="CD556">
            <v>158056.74</v>
          </cell>
          <cell r="CE556">
            <v>177111.24</v>
          </cell>
          <cell r="CF556">
            <v>84090</v>
          </cell>
          <cell r="CG556">
            <v>71890.490000000005</v>
          </cell>
          <cell r="CH556">
            <v>60350.77</v>
          </cell>
          <cell r="CI556">
            <v>76104.72</v>
          </cell>
          <cell r="CJ556">
            <v>253469.37</v>
          </cell>
          <cell r="CK556">
            <v>35258.76</v>
          </cell>
          <cell r="CL556">
            <v>35434.57</v>
          </cell>
        </row>
        <row r="557">
          <cell r="A557">
            <v>5101020105.1009998</v>
          </cell>
          <cell r="B557" t="str">
            <v>เงินสมทบ กสจ.</v>
          </cell>
          <cell r="C557">
            <v>61874.66</v>
          </cell>
          <cell r="D557">
            <v>8112.6</v>
          </cell>
          <cell r="E557">
            <v>18340.2</v>
          </cell>
          <cell r="F557">
            <v>16426.2</v>
          </cell>
          <cell r="G557">
            <v>45912.3</v>
          </cell>
          <cell r="H557">
            <v>9373.2000000000007</v>
          </cell>
          <cell r="I557">
            <v>27315</v>
          </cell>
          <cell r="J557">
            <v>21173.4</v>
          </cell>
          <cell r="K557">
            <v>16845</v>
          </cell>
          <cell r="L557">
            <v>16423.2</v>
          </cell>
          <cell r="M557">
            <v>20458.8</v>
          </cell>
          <cell r="N557">
            <v>0</v>
          </cell>
          <cell r="O557">
            <v>29485.200000000001</v>
          </cell>
          <cell r="P557">
            <v>11439</v>
          </cell>
          <cell r="Q557">
            <v>8765.4</v>
          </cell>
          <cell r="R557">
            <v>14835</v>
          </cell>
          <cell r="S557">
            <v>13192.8</v>
          </cell>
          <cell r="T557">
            <v>12916.2</v>
          </cell>
          <cell r="U557">
            <v>14209.2</v>
          </cell>
          <cell r="V557">
            <v>8911.2000000000007</v>
          </cell>
          <cell r="W557">
            <v>88160.1</v>
          </cell>
          <cell r="X557">
            <v>8611.7999999999993</v>
          </cell>
          <cell r="Y557">
            <v>9300.6</v>
          </cell>
          <cell r="Z557">
            <v>16062.6</v>
          </cell>
          <cell r="AA557">
            <v>4158</v>
          </cell>
          <cell r="AB557">
            <v>14593.8</v>
          </cell>
          <cell r="AC557">
            <v>9582</v>
          </cell>
          <cell r="AD557">
            <v>28542.6</v>
          </cell>
          <cell r="AE557">
            <v>10590.6</v>
          </cell>
          <cell r="AF557">
            <v>13094.4</v>
          </cell>
          <cell r="AG557">
            <v>10963.8</v>
          </cell>
          <cell r="AH557">
            <v>9739.7999999999993</v>
          </cell>
          <cell r="AI557">
            <v>8836.4</v>
          </cell>
          <cell r="AJ557">
            <v>0</v>
          </cell>
          <cell r="AK557">
            <v>100521.60000000001</v>
          </cell>
          <cell r="AL557">
            <v>9279.6</v>
          </cell>
          <cell r="AM557">
            <v>11087.4</v>
          </cell>
          <cell r="AN557">
            <v>21952.2</v>
          </cell>
          <cell r="AO557">
            <v>13149</v>
          </cell>
          <cell r="AP557">
            <v>14201.4</v>
          </cell>
          <cell r="AQ557">
            <v>8964</v>
          </cell>
          <cell r="AR557">
            <v>11429.4</v>
          </cell>
          <cell r="AS557">
            <v>15750</v>
          </cell>
          <cell r="AT557">
            <v>9329.4</v>
          </cell>
          <cell r="AU557">
            <v>11438.4</v>
          </cell>
          <cell r="AV557">
            <v>10086.6</v>
          </cell>
          <cell r="AW557">
            <v>14590.8</v>
          </cell>
          <cell r="AX557">
            <v>18864.3</v>
          </cell>
          <cell r="AY557">
            <v>15579.6</v>
          </cell>
          <cell r="AZ557">
            <v>3819</v>
          </cell>
          <cell r="BA557">
            <v>22762.799999999999</v>
          </cell>
          <cell r="BB557">
            <v>0</v>
          </cell>
          <cell r="BC557">
            <v>81265.2</v>
          </cell>
          <cell r="BD557">
            <v>15550.2</v>
          </cell>
          <cell r="BE557">
            <v>13489.2</v>
          </cell>
          <cell r="BF557">
            <v>7767.6</v>
          </cell>
          <cell r="BG557">
            <v>24518.799999999999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35958</v>
          </cell>
          <cell r="BM557">
            <v>15263.1</v>
          </cell>
          <cell r="BN557">
            <v>14934</v>
          </cell>
          <cell r="BO557">
            <v>12625.8</v>
          </cell>
          <cell r="BP557">
            <v>9914.4</v>
          </cell>
          <cell r="BQ557">
            <v>0</v>
          </cell>
          <cell r="BR557">
            <v>151960.93</v>
          </cell>
          <cell r="BS557">
            <v>8434.2000000000007</v>
          </cell>
          <cell r="BT557">
            <v>10365.6</v>
          </cell>
          <cell r="BU557">
            <v>26367.19</v>
          </cell>
          <cell r="BV557">
            <v>0</v>
          </cell>
          <cell r="BW557">
            <v>5186.3999999999996</v>
          </cell>
          <cell r="BX557">
            <v>22252.799999999999</v>
          </cell>
          <cell r="BY557">
            <v>9575.4</v>
          </cell>
          <cell r="BZ557">
            <v>7718.4</v>
          </cell>
          <cell r="CA557">
            <v>7791.6</v>
          </cell>
          <cell r="CB557">
            <v>8427.6</v>
          </cell>
          <cell r="CC557">
            <v>13817.4</v>
          </cell>
          <cell r="CD557">
            <v>15822.6</v>
          </cell>
          <cell r="CE557">
            <v>15995.4</v>
          </cell>
          <cell r="CF557">
            <v>5491.2</v>
          </cell>
          <cell r="CG557">
            <v>10128</v>
          </cell>
          <cell r="CH557">
            <v>5626.2</v>
          </cell>
          <cell r="CI557">
            <v>1146</v>
          </cell>
          <cell r="CJ557">
            <v>19529.400000000001</v>
          </cell>
          <cell r="CK557">
            <v>0</v>
          </cell>
          <cell r="CL557">
            <v>0</v>
          </cell>
        </row>
        <row r="558">
          <cell r="A558">
            <v>5101020106.1009998</v>
          </cell>
          <cell r="B558" t="str">
            <v>เงินสมทบกองทุนประกันสังคมส่วนของนายจ้าง(เงินงบประมาณ)</v>
          </cell>
          <cell r="C558">
            <v>0</v>
          </cell>
          <cell r="D558">
            <v>3000</v>
          </cell>
          <cell r="E558">
            <v>4500</v>
          </cell>
          <cell r="F558">
            <v>1500</v>
          </cell>
          <cell r="G558">
            <v>4380</v>
          </cell>
          <cell r="H558">
            <v>0</v>
          </cell>
          <cell r="I558">
            <v>3000</v>
          </cell>
          <cell r="J558">
            <v>0</v>
          </cell>
          <cell r="K558">
            <v>4500</v>
          </cell>
          <cell r="L558">
            <v>0</v>
          </cell>
          <cell r="M558">
            <v>9000</v>
          </cell>
          <cell r="N558">
            <v>10720</v>
          </cell>
          <cell r="O558">
            <v>34107</v>
          </cell>
          <cell r="P558">
            <v>6000</v>
          </cell>
          <cell r="Q558">
            <v>4500</v>
          </cell>
          <cell r="R558">
            <v>6000</v>
          </cell>
          <cell r="S558">
            <v>3133</v>
          </cell>
          <cell r="T558">
            <v>4500</v>
          </cell>
          <cell r="U558">
            <v>4500</v>
          </cell>
          <cell r="V558">
            <v>4500</v>
          </cell>
          <cell r="W558">
            <v>51896</v>
          </cell>
          <cell r="X558">
            <v>0</v>
          </cell>
          <cell r="Y558">
            <v>1500</v>
          </cell>
          <cell r="Z558">
            <v>3000</v>
          </cell>
          <cell r="AA558">
            <v>3000</v>
          </cell>
          <cell r="AB558">
            <v>3000</v>
          </cell>
          <cell r="AC558">
            <v>1500</v>
          </cell>
          <cell r="AD558">
            <v>1500</v>
          </cell>
          <cell r="AE558">
            <v>3000</v>
          </cell>
          <cell r="AF558">
            <v>4500</v>
          </cell>
          <cell r="AG558">
            <v>4500</v>
          </cell>
          <cell r="AH558">
            <v>4500</v>
          </cell>
          <cell r="AI558">
            <v>4500</v>
          </cell>
          <cell r="AJ558">
            <v>1500</v>
          </cell>
          <cell r="AK558">
            <v>46794</v>
          </cell>
          <cell r="AL558">
            <v>4500</v>
          </cell>
          <cell r="AM558">
            <v>2880</v>
          </cell>
          <cell r="AN558">
            <v>3000</v>
          </cell>
          <cell r="AO558">
            <v>4380</v>
          </cell>
          <cell r="AP558">
            <v>7380</v>
          </cell>
          <cell r="AQ558">
            <v>4500</v>
          </cell>
          <cell r="AR558">
            <v>4500</v>
          </cell>
          <cell r="AS558">
            <v>570</v>
          </cell>
          <cell r="AT558">
            <v>4500</v>
          </cell>
          <cell r="AU558">
            <v>2940</v>
          </cell>
          <cell r="AV558">
            <v>1500</v>
          </cell>
          <cell r="AW558">
            <v>4380</v>
          </cell>
          <cell r="AX558">
            <v>3000</v>
          </cell>
          <cell r="AY558">
            <v>1500</v>
          </cell>
          <cell r="AZ558">
            <v>750</v>
          </cell>
          <cell r="BA558">
            <v>10384</v>
          </cell>
          <cell r="BB558">
            <v>4500</v>
          </cell>
          <cell r="BC558">
            <v>70578</v>
          </cell>
          <cell r="BD558">
            <v>3000</v>
          </cell>
          <cell r="BE558">
            <v>4500</v>
          </cell>
          <cell r="BF558">
            <v>7500</v>
          </cell>
          <cell r="BG558">
            <v>7066</v>
          </cell>
          <cell r="BH558">
            <v>7500</v>
          </cell>
          <cell r="BI558">
            <v>0</v>
          </cell>
          <cell r="BJ558">
            <v>1500</v>
          </cell>
          <cell r="BK558">
            <v>1500</v>
          </cell>
          <cell r="BL558">
            <v>44496</v>
          </cell>
          <cell r="BM558">
            <v>6000</v>
          </cell>
          <cell r="BN558">
            <v>6000</v>
          </cell>
          <cell r="BO558">
            <v>4500</v>
          </cell>
          <cell r="BP558">
            <v>3000</v>
          </cell>
          <cell r="BQ558">
            <v>8880</v>
          </cell>
          <cell r="BR558">
            <v>107624</v>
          </cell>
          <cell r="BS558">
            <v>4500</v>
          </cell>
          <cell r="BT558">
            <v>4500</v>
          </cell>
          <cell r="BU558">
            <v>19428</v>
          </cell>
          <cell r="BV558">
            <v>3000</v>
          </cell>
          <cell r="BW558">
            <v>4500</v>
          </cell>
          <cell r="BX558">
            <v>6000</v>
          </cell>
          <cell r="BY558">
            <v>4500</v>
          </cell>
          <cell r="BZ558">
            <v>3000</v>
          </cell>
          <cell r="CA558">
            <v>3000</v>
          </cell>
          <cell r="CB558">
            <v>3000</v>
          </cell>
          <cell r="CC558">
            <v>4500</v>
          </cell>
          <cell r="CD558">
            <v>6000</v>
          </cell>
          <cell r="CE558">
            <v>2250</v>
          </cell>
          <cell r="CF558">
            <v>4500</v>
          </cell>
          <cell r="CG558">
            <v>4500</v>
          </cell>
          <cell r="CH558">
            <v>3000</v>
          </cell>
          <cell r="CI558">
            <v>3000</v>
          </cell>
          <cell r="CJ558">
            <v>6000</v>
          </cell>
          <cell r="CK558">
            <v>0</v>
          </cell>
          <cell r="CL558">
            <v>4500</v>
          </cell>
        </row>
        <row r="559">
          <cell r="A559">
            <v>5101020106.1020002</v>
          </cell>
          <cell r="B559" t="str">
            <v>เงินสมทบกองทุนประกันสังคมส่วนของนายจ้าง(เงินนอกงบประมาณ)</v>
          </cell>
          <cell r="C559">
            <v>542509</v>
          </cell>
          <cell r="D559">
            <v>89372</v>
          </cell>
          <cell r="E559">
            <v>59590</v>
          </cell>
          <cell r="F559">
            <v>48522</v>
          </cell>
          <cell r="G559">
            <v>45004</v>
          </cell>
          <cell r="H559">
            <v>78901.62</v>
          </cell>
          <cell r="I559">
            <v>59785</v>
          </cell>
          <cell r="J559">
            <v>113472</v>
          </cell>
          <cell r="K559">
            <v>63550</v>
          </cell>
          <cell r="L559">
            <v>77266.28</v>
          </cell>
          <cell r="M559">
            <v>135873</v>
          </cell>
          <cell r="N559">
            <v>17805</v>
          </cell>
          <cell r="O559">
            <v>310379</v>
          </cell>
          <cell r="P559">
            <v>88826</v>
          </cell>
          <cell r="Q559">
            <v>101981</v>
          </cell>
          <cell r="R559">
            <v>133155</v>
          </cell>
          <cell r="S559">
            <v>78597</v>
          </cell>
          <cell r="T559">
            <v>83338</v>
          </cell>
          <cell r="U559">
            <v>64396</v>
          </cell>
          <cell r="V559">
            <v>41589</v>
          </cell>
          <cell r="W559">
            <v>666455</v>
          </cell>
          <cell r="X559">
            <v>49653</v>
          </cell>
          <cell r="Y559">
            <v>96366</v>
          </cell>
          <cell r="Z559">
            <v>79616</v>
          </cell>
          <cell r="AA559">
            <v>43938</v>
          </cell>
          <cell r="AB559">
            <v>42849</v>
          </cell>
          <cell r="AC559">
            <v>55372</v>
          </cell>
          <cell r="AD559">
            <v>165328</v>
          </cell>
          <cell r="AE559">
            <v>41721</v>
          </cell>
          <cell r="AF559">
            <v>51413</v>
          </cell>
          <cell r="AG559">
            <v>56385</v>
          </cell>
          <cell r="AH559">
            <v>132807</v>
          </cell>
          <cell r="AI559">
            <v>65044</v>
          </cell>
          <cell r="AJ559">
            <v>52164</v>
          </cell>
          <cell r="AK559">
            <v>1221211</v>
          </cell>
          <cell r="AL559">
            <v>66267</v>
          </cell>
          <cell r="AM559">
            <v>67035</v>
          </cell>
          <cell r="AN559">
            <v>77912</v>
          </cell>
          <cell r="AO559">
            <v>137225</v>
          </cell>
          <cell r="AP559">
            <v>103371</v>
          </cell>
          <cell r="AQ559">
            <v>51766</v>
          </cell>
          <cell r="AR559">
            <v>562458</v>
          </cell>
          <cell r="AS559">
            <v>140484</v>
          </cell>
          <cell r="AT559">
            <v>179049</v>
          </cell>
          <cell r="AU559">
            <v>149359</v>
          </cell>
          <cell r="AV559">
            <v>105031</v>
          </cell>
          <cell r="AW559">
            <v>51898</v>
          </cell>
          <cell r="AX559">
            <v>103084</v>
          </cell>
          <cell r="AY559">
            <v>88560</v>
          </cell>
          <cell r="AZ559">
            <v>72311</v>
          </cell>
          <cell r="BA559">
            <v>428167</v>
          </cell>
          <cell r="BB559">
            <v>88847</v>
          </cell>
          <cell r="BC559">
            <v>414245</v>
          </cell>
          <cell r="BD559">
            <v>131534</v>
          </cell>
          <cell r="BE559">
            <v>45175</v>
          </cell>
          <cell r="BF559">
            <v>70149</v>
          </cell>
          <cell r="BG559">
            <v>487384</v>
          </cell>
          <cell r="BH559">
            <v>77012</v>
          </cell>
          <cell r="BI559">
            <v>48527</v>
          </cell>
          <cell r="BJ559">
            <v>30378</v>
          </cell>
          <cell r="BK559">
            <v>61423</v>
          </cell>
          <cell r="BL559">
            <v>381409</v>
          </cell>
          <cell r="BM559">
            <v>108936</v>
          </cell>
          <cell r="BN559">
            <v>78647</v>
          </cell>
          <cell r="BO559">
            <v>146404</v>
          </cell>
          <cell r="BP559">
            <v>74291</v>
          </cell>
          <cell r="BQ559">
            <v>85625</v>
          </cell>
          <cell r="BR559">
            <v>1511365</v>
          </cell>
          <cell r="BS559">
            <v>81375</v>
          </cell>
          <cell r="BT559">
            <v>88158.88</v>
          </cell>
          <cell r="BU559">
            <v>282956</v>
          </cell>
          <cell r="BV559">
            <v>39975</v>
          </cell>
          <cell r="BW559">
            <v>150075</v>
          </cell>
          <cell r="BX559">
            <v>202645</v>
          </cell>
          <cell r="BY559">
            <v>52074</v>
          </cell>
          <cell r="BZ559">
            <v>70165</v>
          </cell>
          <cell r="CA559">
            <v>73389</v>
          </cell>
          <cell r="CB559">
            <v>40992</v>
          </cell>
          <cell r="CC559">
            <v>170981</v>
          </cell>
          <cell r="CD559">
            <v>113704</v>
          </cell>
          <cell r="CE559">
            <v>206322</v>
          </cell>
          <cell r="CF559">
            <v>57335</v>
          </cell>
          <cell r="CG559">
            <v>47630</v>
          </cell>
          <cell r="CH559">
            <v>32350</v>
          </cell>
          <cell r="CI559">
            <v>53247</v>
          </cell>
          <cell r="CJ559">
            <v>255621</v>
          </cell>
          <cell r="CK559">
            <v>38912</v>
          </cell>
          <cell r="CL559">
            <v>52125</v>
          </cell>
        </row>
        <row r="560">
          <cell r="A560">
            <v>5101020108.1009998</v>
          </cell>
          <cell r="B560" t="str">
            <v>ค่าเช่าบ้าน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7000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</row>
        <row r="561">
          <cell r="A561">
            <v>5101020112.1009998</v>
          </cell>
          <cell r="B561" t="str">
            <v>เงินสมทบกองทุนสำรองเลี้ยงชีพพนักงานและเจ้าหน้าที่รัฐ(เงินนอกงบประมาณ)</v>
          </cell>
          <cell r="C561">
            <v>37328.5</v>
          </cell>
          <cell r="D561">
            <v>0</v>
          </cell>
          <cell r="E561">
            <v>11880.8</v>
          </cell>
          <cell r="F561">
            <v>2655.8</v>
          </cell>
          <cell r="G561">
            <v>0</v>
          </cell>
          <cell r="H561">
            <v>15953.2</v>
          </cell>
          <cell r="I561">
            <v>6414.8</v>
          </cell>
          <cell r="J561">
            <v>12685</v>
          </cell>
          <cell r="K561">
            <v>12013.6</v>
          </cell>
          <cell r="L561">
            <v>9316.6</v>
          </cell>
          <cell r="M561">
            <v>6450.2</v>
          </cell>
          <cell r="N561">
            <v>0</v>
          </cell>
          <cell r="O561">
            <v>22902</v>
          </cell>
          <cell r="P561">
            <v>0</v>
          </cell>
          <cell r="Q561">
            <v>2733.6</v>
          </cell>
          <cell r="R561">
            <v>12792.8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28371.73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6598.8</v>
          </cell>
          <cell r="AC561">
            <v>0</v>
          </cell>
          <cell r="AD561">
            <v>15092.8</v>
          </cell>
          <cell r="AE561">
            <v>0</v>
          </cell>
          <cell r="AF561">
            <v>0</v>
          </cell>
          <cell r="AG561">
            <v>0</v>
          </cell>
          <cell r="AH561">
            <v>2248.4</v>
          </cell>
          <cell r="AI561">
            <v>0</v>
          </cell>
          <cell r="AJ561">
            <v>906.8</v>
          </cell>
          <cell r="AK561">
            <v>66707</v>
          </cell>
          <cell r="AL561">
            <v>0</v>
          </cell>
          <cell r="AM561">
            <v>0</v>
          </cell>
          <cell r="AN561">
            <v>18110.8</v>
          </cell>
          <cell r="AO561">
            <v>18375.599999999999</v>
          </cell>
          <cell r="AP561">
            <v>2757</v>
          </cell>
          <cell r="AQ561">
            <v>0</v>
          </cell>
          <cell r="AR561">
            <v>25020.799999999999</v>
          </cell>
          <cell r="AS561">
            <v>1671.2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12630.2</v>
          </cell>
          <cell r="AY561">
            <v>6562.86</v>
          </cell>
          <cell r="AZ561">
            <v>15421</v>
          </cell>
          <cell r="BA561">
            <v>0</v>
          </cell>
          <cell r="BB561">
            <v>0</v>
          </cell>
          <cell r="BC561">
            <v>71072.399999999994</v>
          </cell>
          <cell r="BD561">
            <v>28010</v>
          </cell>
          <cell r="BE561">
            <v>0</v>
          </cell>
          <cell r="BF561">
            <v>10362</v>
          </cell>
          <cell r="BG561">
            <v>29984.400000000001</v>
          </cell>
          <cell r="BH561">
            <v>0</v>
          </cell>
          <cell r="BI561">
            <v>0</v>
          </cell>
          <cell r="BJ561">
            <v>2709.6</v>
          </cell>
          <cell r="BK561">
            <v>2908.4</v>
          </cell>
          <cell r="BL561">
            <v>55683.34</v>
          </cell>
          <cell r="BM561">
            <v>14059.65</v>
          </cell>
          <cell r="BN561">
            <v>4011.6</v>
          </cell>
          <cell r="BO561">
            <v>20330.400000000001</v>
          </cell>
          <cell r="BP561">
            <v>0</v>
          </cell>
          <cell r="BQ561">
            <v>12485.75</v>
          </cell>
          <cell r="BR561">
            <v>142762.84</v>
          </cell>
          <cell r="BS561">
            <v>0</v>
          </cell>
          <cell r="BT561">
            <v>0</v>
          </cell>
          <cell r="BU561">
            <v>24255.8</v>
          </cell>
          <cell r="BV561">
            <v>0</v>
          </cell>
          <cell r="BW561">
            <v>0</v>
          </cell>
          <cell r="BX561">
            <v>7952.2</v>
          </cell>
          <cell r="BY561">
            <v>0</v>
          </cell>
          <cell r="BZ561">
            <v>0</v>
          </cell>
          <cell r="CA561">
            <v>13979.76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23077.599999999999</v>
          </cell>
          <cell r="CK561">
            <v>0</v>
          </cell>
          <cell r="CL561">
            <v>1510.4</v>
          </cell>
        </row>
        <row r="562">
          <cell r="A562">
            <v>5101020114.1070004</v>
          </cell>
          <cell r="B562" t="str">
            <v>ค่าตอบแทนเงินเพิ่มพิเศษสำหรับผู้ปฏิบัติงานด้านการสาธารณสุข(พ.ต.ส.เงินงบประมาณ)</v>
          </cell>
          <cell r="C562">
            <v>0</v>
          </cell>
          <cell r="D562">
            <v>223000</v>
          </cell>
          <cell r="E562">
            <v>214000</v>
          </cell>
          <cell r="F562">
            <v>214000</v>
          </cell>
          <cell r="G562">
            <v>61500</v>
          </cell>
          <cell r="H562">
            <v>0</v>
          </cell>
          <cell r="I562">
            <v>125500</v>
          </cell>
          <cell r="J562">
            <v>174370.96</v>
          </cell>
          <cell r="K562">
            <v>0</v>
          </cell>
          <cell r="L562">
            <v>0</v>
          </cell>
          <cell r="M562">
            <v>295000</v>
          </cell>
          <cell r="N562">
            <v>125266</v>
          </cell>
          <cell r="O562">
            <v>0</v>
          </cell>
          <cell r="P562">
            <v>0</v>
          </cell>
          <cell r="Q562">
            <v>102000</v>
          </cell>
          <cell r="R562">
            <v>214400</v>
          </cell>
          <cell r="S562">
            <v>242400</v>
          </cell>
          <cell r="T562">
            <v>0</v>
          </cell>
          <cell r="U562">
            <v>0</v>
          </cell>
          <cell r="V562">
            <v>53000</v>
          </cell>
          <cell r="W562">
            <v>2000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87743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343000</v>
          </cell>
          <cell r="AO562">
            <v>370000</v>
          </cell>
          <cell r="AP562">
            <v>230000</v>
          </cell>
          <cell r="AQ562">
            <v>0</v>
          </cell>
          <cell r="AR562">
            <v>1009500</v>
          </cell>
          <cell r="AS562">
            <v>98500</v>
          </cell>
          <cell r="AT562">
            <v>0</v>
          </cell>
          <cell r="AU562">
            <v>393000</v>
          </cell>
          <cell r="AV562">
            <v>325500</v>
          </cell>
          <cell r="AW562">
            <v>0</v>
          </cell>
          <cell r="AX562">
            <v>0</v>
          </cell>
          <cell r="AY562">
            <v>182000</v>
          </cell>
          <cell r="AZ562">
            <v>175000</v>
          </cell>
          <cell r="BA562">
            <v>229132</v>
          </cell>
          <cell r="BB562">
            <v>98500</v>
          </cell>
          <cell r="BC562">
            <v>22500</v>
          </cell>
          <cell r="BD562">
            <v>552000</v>
          </cell>
          <cell r="BE562">
            <v>0</v>
          </cell>
          <cell r="BF562">
            <v>25500</v>
          </cell>
          <cell r="BG562">
            <v>1146000</v>
          </cell>
          <cell r="BH562">
            <v>159000</v>
          </cell>
          <cell r="BI562">
            <v>137000</v>
          </cell>
          <cell r="BJ562">
            <v>166000</v>
          </cell>
          <cell r="BK562">
            <v>30000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41564</v>
          </cell>
          <cell r="BS562">
            <v>55500</v>
          </cell>
          <cell r="BT562">
            <v>0</v>
          </cell>
          <cell r="BU562">
            <v>0</v>
          </cell>
          <cell r="BV562">
            <v>36500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521000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</row>
        <row r="563">
          <cell r="A563">
            <v>5101020114.1140003</v>
          </cell>
          <cell r="B563" t="str">
            <v>ค่าตอบแทนเงินเพิ่มพิเศษสำหรับผู้ปฏิบัติงานด้านการสาธารณสุข(พ.ต.ส.เงินนอกงบประมาณ)</v>
          </cell>
          <cell r="C563">
            <v>4770</v>
          </cell>
          <cell r="D563">
            <v>110500</v>
          </cell>
          <cell r="E563">
            <v>0</v>
          </cell>
          <cell r="F563">
            <v>0</v>
          </cell>
          <cell r="G563">
            <v>0</v>
          </cell>
          <cell r="H563">
            <v>158500</v>
          </cell>
          <cell r="I563">
            <v>124000</v>
          </cell>
          <cell r="J563">
            <v>2000</v>
          </cell>
          <cell r="K563">
            <v>111500</v>
          </cell>
          <cell r="L563">
            <v>6000</v>
          </cell>
          <cell r="M563">
            <v>77000</v>
          </cell>
          <cell r="N563">
            <v>0</v>
          </cell>
          <cell r="O563">
            <v>155800</v>
          </cell>
          <cell r="P563">
            <v>38000</v>
          </cell>
          <cell r="Q563">
            <v>56000</v>
          </cell>
          <cell r="R563">
            <v>82400</v>
          </cell>
          <cell r="S563">
            <v>24100</v>
          </cell>
          <cell r="T563">
            <v>64000</v>
          </cell>
          <cell r="U563">
            <v>19500</v>
          </cell>
          <cell r="V563">
            <v>12000</v>
          </cell>
          <cell r="W563">
            <v>346970.37</v>
          </cell>
          <cell r="X563">
            <v>8000</v>
          </cell>
          <cell r="Y563">
            <v>176833</v>
          </cell>
          <cell r="Z563">
            <v>34000</v>
          </cell>
          <cell r="AA563">
            <v>14000</v>
          </cell>
          <cell r="AB563">
            <v>9000</v>
          </cell>
          <cell r="AC563">
            <v>46250</v>
          </cell>
          <cell r="AD563">
            <v>43000</v>
          </cell>
          <cell r="AE563">
            <v>6000</v>
          </cell>
          <cell r="AF563">
            <v>24000</v>
          </cell>
          <cell r="AG563">
            <v>12000</v>
          </cell>
          <cell r="AH563">
            <v>32220</v>
          </cell>
          <cell r="AI563">
            <v>110500</v>
          </cell>
          <cell r="AJ563">
            <v>25000</v>
          </cell>
          <cell r="AK563">
            <v>0</v>
          </cell>
          <cell r="AL563">
            <v>36000</v>
          </cell>
          <cell r="AM563">
            <v>125983</v>
          </cell>
          <cell r="AN563">
            <v>73000</v>
          </cell>
          <cell r="AO563">
            <v>50500</v>
          </cell>
          <cell r="AP563">
            <v>42500</v>
          </cell>
          <cell r="AQ563">
            <v>10000</v>
          </cell>
          <cell r="AR563">
            <v>244000</v>
          </cell>
          <cell r="AS563">
            <v>11500</v>
          </cell>
          <cell r="AT563">
            <v>50000</v>
          </cell>
          <cell r="AU563">
            <v>41000</v>
          </cell>
          <cell r="AV563">
            <v>30000</v>
          </cell>
          <cell r="AW563">
            <v>20500</v>
          </cell>
          <cell r="AX563">
            <v>22000</v>
          </cell>
          <cell r="AY563">
            <v>27000</v>
          </cell>
          <cell r="AZ563">
            <v>30000</v>
          </cell>
          <cell r="BA563">
            <v>2622774</v>
          </cell>
          <cell r="BB563">
            <v>0</v>
          </cell>
          <cell r="BC563">
            <v>1382265</v>
          </cell>
          <cell r="BD563">
            <v>331000</v>
          </cell>
          <cell r="BE563">
            <v>25500</v>
          </cell>
          <cell r="BF563">
            <v>23000</v>
          </cell>
          <cell r="BG563">
            <v>7000</v>
          </cell>
          <cell r="BH563">
            <v>55000</v>
          </cell>
          <cell r="BI563">
            <v>0</v>
          </cell>
          <cell r="BJ563">
            <v>23000</v>
          </cell>
          <cell r="BK563">
            <v>28000</v>
          </cell>
          <cell r="BL563">
            <v>164750</v>
          </cell>
          <cell r="BM563">
            <v>67887.28</v>
          </cell>
          <cell r="BN563">
            <v>37159.01</v>
          </cell>
          <cell r="BO563">
            <v>94940.73</v>
          </cell>
          <cell r="BP563">
            <v>30000</v>
          </cell>
          <cell r="BQ563">
            <v>46500</v>
          </cell>
          <cell r="BR563">
            <v>1040000</v>
          </cell>
          <cell r="BS563">
            <v>75500</v>
          </cell>
          <cell r="BT563">
            <v>16000</v>
          </cell>
          <cell r="BU563">
            <v>121000</v>
          </cell>
          <cell r="BV563">
            <v>3000</v>
          </cell>
          <cell r="BW563">
            <v>145000</v>
          </cell>
          <cell r="BX563">
            <v>85000</v>
          </cell>
          <cell r="BY563">
            <v>56250</v>
          </cell>
          <cell r="BZ563">
            <v>5500</v>
          </cell>
          <cell r="CA563">
            <v>35000</v>
          </cell>
          <cell r="CB563">
            <v>35000</v>
          </cell>
          <cell r="CC563">
            <v>64500</v>
          </cell>
          <cell r="CD563">
            <v>72000</v>
          </cell>
          <cell r="CE563">
            <v>87000</v>
          </cell>
          <cell r="CF563">
            <v>10000</v>
          </cell>
          <cell r="CG563">
            <v>6000</v>
          </cell>
          <cell r="CH563">
            <v>30500</v>
          </cell>
          <cell r="CI563">
            <v>17000</v>
          </cell>
          <cell r="CJ563">
            <v>67000</v>
          </cell>
          <cell r="CK563">
            <v>13000</v>
          </cell>
          <cell r="CL563">
            <v>11000</v>
          </cell>
        </row>
        <row r="564">
          <cell r="A564">
            <v>5101020114.1160002</v>
          </cell>
          <cell r="B564" t="str">
            <v>ค่าตอบแทนตามผลการปฏิบัติงาน(บริการ) - เงินงบประมาณ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4138128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</row>
        <row r="565">
          <cell r="A565">
            <v>5101020114.1169996</v>
          </cell>
          <cell r="B565" t="str">
            <v>ค่าตอบแทนตามผลการปฏิบัติงาน(สนับสนุน) - เงินงบประมาณ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460015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</row>
        <row r="566">
          <cell r="A566">
            <v>5101020114.1199999</v>
          </cell>
          <cell r="B566" t="str">
            <v>ค่าตอบแทนการปฏิบัติงานในลักษณะค่าเบี้ยเลี้ยงเหมาจ่าย(บริการ) - เงินงบประมาณ</v>
          </cell>
          <cell r="C566">
            <v>0</v>
          </cell>
          <cell r="D566">
            <v>704800</v>
          </cell>
          <cell r="E566">
            <v>0</v>
          </cell>
          <cell r="F566">
            <v>0</v>
          </cell>
          <cell r="G566">
            <v>0</v>
          </cell>
          <cell r="H566">
            <v>922400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363600</v>
          </cell>
          <cell r="R566">
            <v>422400</v>
          </cell>
          <cell r="S566">
            <v>869400</v>
          </cell>
          <cell r="T566">
            <v>0</v>
          </cell>
          <cell r="U566">
            <v>0</v>
          </cell>
          <cell r="V566">
            <v>486800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960300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508000</v>
          </cell>
          <cell r="AS566">
            <v>368200</v>
          </cell>
          <cell r="AT566">
            <v>910400</v>
          </cell>
          <cell r="AU566">
            <v>0</v>
          </cell>
          <cell r="AV566">
            <v>588200</v>
          </cell>
          <cell r="AW566">
            <v>0</v>
          </cell>
          <cell r="AX566">
            <v>0</v>
          </cell>
          <cell r="AY566">
            <v>606400</v>
          </cell>
          <cell r="AZ566">
            <v>542600</v>
          </cell>
          <cell r="BA566">
            <v>3330000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3129400</v>
          </cell>
          <cell r="BH566">
            <v>335700</v>
          </cell>
          <cell r="BI566">
            <v>393200</v>
          </cell>
          <cell r="BJ566">
            <v>0</v>
          </cell>
          <cell r="BK566">
            <v>436200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989000</v>
          </cell>
          <cell r="BV566">
            <v>696300</v>
          </cell>
          <cell r="BW566">
            <v>0</v>
          </cell>
          <cell r="BX566">
            <v>840000</v>
          </cell>
          <cell r="BY566">
            <v>381900</v>
          </cell>
          <cell r="BZ566">
            <v>0</v>
          </cell>
          <cell r="CA566">
            <v>0</v>
          </cell>
          <cell r="CB566">
            <v>471000</v>
          </cell>
          <cell r="CC566">
            <v>0</v>
          </cell>
          <cell r="CD566">
            <v>1351700</v>
          </cell>
          <cell r="CE566">
            <v>0</v>
          </cell>
          <cell r="CF566">
            <v>0</v>
          </cell>
          <cell r="CG566">
            <v>0</v>
          </cell>
          <cell r="CH566">
            <v>381300</v>
          </cell>
          <cell r="CI566">
            <v>0</v>
          </cell>
          <cell r="CJ566">
            <v>0</v>
          </cell>
          <cell r="CK566">
            <v>466400</v>
          </cell>
          <cell r="CL566">
            <v>0</v>
          </cell>
        </row>
        <row r="567">
          <cell r="A567">
            <v>5101020114.1210003</v>
          </cell>
          <cell r="B567" t="str">
            <v>ค่าตอบแทนการปฏิบัติงานในลักษณะค่าเบี้ยเลี้ยงเหมาจ่าย(สนับสนุน)-เงินงบประมาณ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8500</v>
          </cell>
          <cell r="R567">
            <v>936100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30000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20000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35200</v>
          </cell>
          <cell r="BI567">
            <v>22200</v>
          </cell>
          <cell r="BJ567">
            <v>0</v>
          </cell>
          <cell r="BK567">
            <v>18800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5400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1200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61200</v>
          </cell>
          <cell r="CL567">
            <v>0</v>
          </cell>
        </row>
        <row r="568">
          <cell r="A568">
            <v>5101020114.1219997</v>
          </cell>
          <cell r="B568" t="str">
            <v>ค่าตอบแทนตามผลการปฏิบัติงาน(บริการ) - เงินนอกงบประมาณ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12100</v>
          </cell>
          <cell r="R568">
            <v>0</v>
          </cell>
          <cell r="S568">
            <v>0</v>
          </cell>
          <cell r="T568">
            <v>0</v>
          </cell>
          <cell r="U568">
            <v>25300</v>
          </cell>
          <cell r="V568">
            <v>0</v>
          </cell>
          <cell r="W568">
            <v>4110075</v>
          </cell>
          <cell r="X568">
            <v>0</v>
          </cell>
          <cell r="Y568">
            <v>0</v>
          </cell>
          <cell r="Z568">
            <v>1515923.75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1611760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7000000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206550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</row>
        <row r="569">
          <cell r="A569">
            <v>5101020114.1230001</v>
          </cell>
          <cell r="B569" t="str">
            <v>ค่าตอบแทนตามผลการปฏิบัติงาน(สนับสนุน)  - เงินนอกงบประมาณ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94800</v>
          </cell>
          <cell r="Q569">
            <v>114000</v>
          </cell>
          <cell r="R569">
            <v>0</v>
          </cell>
          <cell r="S569">
            <v>0</v>
          </cell>
          <cell r="T569">
            <v>87000</v>
          </cell>
          <cell r="U569">
            <v>25300</v>
          </cell>
          <cell r="V569">
            <v>0</v>
          </cell>
          <cell r="W569">
            <v>286733</v>
          </cell>
          <cell r="X569">
            <v>0</v>
          </cell>
          <cell r="Y569">
            <v>0</v>
          </cell>
          <cell r="Z569">
            <v>20480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445498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299400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9000000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</row>
        <row r="570">
          <cell r="A570">
            <v>5101020114.1239996</v>
          </cell>
          <cell r="B570" t="str">
            <v>ค่าตอบแทนการปฏิบัติงานในลักษณะค่าเบี้ยเลี้ยงเหมาจ่าย(บริการ)-เงินนอกงบประมาณ</v>
          </cell>
          <cell r="C570">
            <v>0</v>
          </cell>
          <cell r="D570">
            <v>0</v>
          </cell>
          <cell r="E570">
            <v>555100</v>
          </cell>
          <cell r="F570">
            <v>0</v>
          </cell>
          <cell r="G570">
            <v>478800</v>
          </cell>
          <cell r="H570">
            <v>0</v>
          </cell>
          <cell r="I570">
            <v>0</v>
          </cell>
          <cell r="J570">
            <v>3259900</v>
          </cell>
          <cell r="K570">
            <v>660200</v>
          </cell>
          <cell r="L570">
            <v>313900</v>
          </cell>
          <cell r="M570">
            <v>2118300</v>
          </cell>
          <cell r="N570">
            <v>432200</v>
          </cell>
          <cell r="O570">
            <v>2765200</v>
          </cell>
          <cell r="P570">
            <v>743600</v>
          </cell>
          <cell r="Q570">
            <v>367400</v>
          </cell>
          <cell r="R570">
            <v>0</v>
          </cell>
          <cell r="S570">
            <v>0</v>
          </cell>
          <cell r="T570">
            <v>1109800</v>
          </cell>
          <cell r="U570">
            <v>421800</v>
          </cell>
          <cell r="V570">
            <v>55000</v>
          </cell>
          <cell r="W570">
            <v>0</v>
          </cell>
          <cell r="X570">
            <v>494200</v>
          </cell>
          <cell r="Y570">
            <v>579300</v>
          </cell>
          <cell r="Z570">
            <v>1268000</v>
          </cell>
          <cell r="AA570">
            <v>612000</v>
          </cell>
          <cell r="AB570">
            <v>560700</v>
          </cell>
          <cell r="AC570">
            <v>370100</v>
          </cell>
          <cell r="AD570">
            <v>2134100</v>
          </cell>
          <cell r="AE570">
            <v>975700</v>
          </cell>
          <cell r="AF570">
            <v>665200</v>
          </cell>
          <cell r="AG570">
            <v>0</v>
          </cell>
          <cell r="AH570">
            <v>2119100</v>
          </cell>
          <cell r="AI570">
            <v>552600</v>
          </cell>
          <cell r="AJ570">
            <v>0</v>
          </cell>
          <cell r="AK570">
            <v>0</v>
          </cell>
          <cell r="AL570">
            <v>359000</v>
          </cell>
          <cell r="AM570">
            <v>800</v>
          </cell>
          <cell r="AN570">
            <v>1220000</v>
          </cell>
          <cell r="AO570">
            <v>1100000</v>
          </cell>
          <cell r="AP570">
            <v>793400</v>
          </cell>
          <cell r="AQ570">
            <v>276800</v>
          </cell>
          <cell r="AR570">
            <v>3102837.3</v>
          </cell>
          <cell r="AS570">
            <v>0</v>
          </cell>
          <cell r="AT570">
            <v>1043000</v>
          </cell>
          <cell r="AU570">
            <v>0</v>
          </cell>
          <cell r="AV570">
            <v>122600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807500</v>
          </cell>
          <cell r="BC570">
            <v>0</v>
          </cell>
          <cell r="BD570">
            <v>1487500</v>
          </cell>
          <cell r="BE570">
            <v>750400</v>
          </cell>
          <cell r="BF570">
            <v>1046300</v>
          </cell>
          <cell r="BG570">
            <v>15000</v>
          </cell>
          <cell r="BH570">
            <v>0</v>
          </cell>
          <cell r="BI570">
            <v>0</v>
          </cell>
          <cell r="BJ570">
            <v>458000</v>
          </cell>
          <cell r="BK570">
            <v>0</v>
          </cell>
          <cell r="BL570">
            <v>0</v>
          </cell>
          <cell r="BM570">
            <v>2044100</v>
          </cell>
          <cell r="BN570">
            <v>1448400</v>
          </cell>
          <cell r="BO570">
            <v>1601969.35</v>
          </cell>
          <cell r="BP570">
            <v>1346900</v>
          </cell>
          <cell r="BQ570">
            <v>737900</v>
          </cell>
          <cell r="BR570">
            <v>0</v>
          </cell>
          <cell r="BS570">
            <v>689200</v>
          </cell>
          <cell r="BT570">
            <v>452400</v>
          </cell>
          <cell r="BU570">
            <v>1333600</v>
          </cell>
          <cell r="BV570">
            <v>277100</v>
          </cell>
          <cell r="BW570">
            <v>634900</v>
          </cell>
          <cell r="BX570">
            <v>840000</v>
          </cell>
          <cell r="BY570">
            <v>307900</v>
          </cell>
          <cell r="BZ570">
            <v>574700</v>
          </cell>
          <cell r="CA570">
            <v>706600</v>
          </cell>
          <cell r="CB570">
            <v>579000</v>
          </cell>
          <cell r="CC570">
            <v>1614800</v>
          </cell>
          <cell r="CD570">
            <v>70200</v>
          </cell>
          <cell r="CE570">
            <v>1306800</v>
          </cell>
          <cell r="CF570">
            <v>530200</v>
          </cell>
          <cell r="CG570">
            <v>579400</v>
          </cell>
          <cell r="CH570">
            <v>0</v>
          </cell>
          <cell r="CI570">
            <v>654900</v>
          </cell>
          <cell r="CJ570">
            <v>1683400</v>
          </cell>
          <cell r="CK570">
            <v>0</v>
          </cell>
          <cell r="CL570">
            <v>669440</v>
          </cell>
        </row>
        <row r="571">
          <cell r="A571">
            <v>5101020114.125</v>
          </cell>
          <cell r="B571" t="str">
            <v>ค่าตอบแทนการปฏิบัติงานในลักษณะค่าเบี้ยเลี้ยงเหมาจ่าย(สนับสนุน)-เงินนอกงบประมาณ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879200</v>
          </cell>
          <cell r="J571">
            <v>0</v>
          </cell>
          <cell r="K571">
            <v>0</v>
          </cell>
          <cell r="L571">
            <v>0</v>
          </cell>
          <cell r="M571">
            <v>59600</v>
          </cell>
          <cell r="N571">
            <v>0</v>
          </cell>
          <cell r="O571">
            <v>82800</v>
          </cell>
          <cell r="P571">
            <v>0</v>
          </cell>
          <cell r="Q571">
            <v>8500</v>
          </cell>
          <cell r="R571">
            <v>801300</v>
          </cell>
          <cell r="S571">
            <v>0</v>
          </cell>
          <cell r="T571">
            <v>0</v>
          </cell>
          <cell r="U571">
            <v>228100</v>
          </cell>
          <cell r="V571">
            <v>0</v>
          </cell>
          <cell r="W571">
            <v>0</v>
          </cell>
          <cell r="X571">
            <v>0</v>
          </cell>
          <cell r="Y571">
            <v>2845000</v>
          </cell>
          <cell r="Z571">
            <v>0</v>
          </cell>
          <cell r="AA571">
            <v>168700</v>
          </cell>
          <cell r="AB571">
            <v>135600</v>
          </cell>
          <cell r="AC571">
            <v>0</v>
          </cell>
          <cell r="AD571">
            <v>0</v>
          </cell>
          <cell r="AE571">
            <v>0</v>
          </cell>
          <cell r="AF571">
            <v>170000</v>
          </cell>
          <cell r="AG571">
            <v>994200</v>
          </cell>
          <cell r="AH571">
            <v>15200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43000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110700</v>
          </cell>
          <cell r="BO571">
            <v>201000</v>
          </cell>
          <cell r="BP571">
            <v>45700</v>
          </cell>
          <cell r="BQ571">
            <v>0</v>
          </cell>
          <cell r="BR571">
            <v>0</v>
          </cell>
          <cell r="BS571">
            <v>190400</v>
          </cell>
          <cell r="BT571">
            <v>0</v>
          </cell>
          <cell r="BU571">
            <v>454200</v>
          </cell>
          <cell r="BV571">
            <v>74800</v>
          </cell>
          <cell r="BW571">
            <v>110200</v>
          </cell>
          <cell r="BX571">
            <v>0</v>
          </cell>
          <cell r="BY571">
            <v>74000</v>
          </cell>
          <cell r="BZ571">
            <v>226800</v>
          </cell>
          <cell r="CA571">
            <v>164000</v>
          </cell>
          <cell r="CB571">
            <v>0</v>
          </cell>
          <cell r="CC571">
            <v>336600</v>
          </cell>
          <cell r="CD571">
            <v>201900</v>
          </cell>
          <cell r="CE571">
            <v>375000</v>
          </cell>
          <cell r="CF571">
            <v>82500</v>
          </cell>
          <cell r="CG571">
            <v>144100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120540</v>
          </cell>
        </row>
        <row r="572">
          <cell r="A572">
            <v>5101020115.1009998</v>
          </cell>
          <cell r="B572" t="str">
            <v>ค่าตอบแทนพิเศษชายแดนภาคใต้(บริการ)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8000</v>
          </cell>
          <cell r="AM572">
            <v>0</v>
          </cell>
          <cell r="AN572">
            <v>4000</v>
          </cell>
          <cell r="AO572">
            <v>4000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8000</v>
          </cell>
          <cell r="AU572">
            <v>12000</v>
          </cell>
          <cell r="AV572">
            <v>4000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</row>
        <row r="573">
          <cell r="A573">
            <v>5101020199.1020002</v>
          </cell>
          <cell r="B573" t="str">
            <v>เงินเพิ่มสำหรับตำแหน่งที่มีเหตุพิเศษ(บริการ)</v>
          </cell>
          <cell r="C573">
            <v>2040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</row>
        <row r="574">
          <cell r="A574">
            <v>5101020199.1029997</v>
          </cell>
          <cell r="B574" t="str">
            <v>เงินเพิ่มสำหรับตำแหน่งที่มีเหตุพิเศษ(สนับสนุน)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680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1360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</row>
        <row r="575">
          <cell r="A575">
            <v>5101030101.1009998</v>
          </cell>
          <cell r="B575" t="str">
            <v>เงินช่วยการศึกษาบุตร</v>
          </cell>
          <cell r="C575">
            <v>175006</v>
          </cell>
          <cell r="D575">
            <v>4200</v>
          </cell>
          <cell r="E575">
            <v>25900</v>
          </cell>
          <cell r="F575">
            <v>78750</v>
          </cell>
          <cell r="G575">
            <v>44590</v>
          </cell>
          <cell r="H575">
            <v>0</v>
          </cell>
          <cell r="I575">
            <v>0</v>
          </cell>
          <cell r="J575">
            <v>52200</v>
          </cell>
          <cell r="K575">
            <v>29620</v>
          </cell>
          <cell r="L575">
            <v>4800</v>
          </cell>
          <cell r="M575">
            <v>154600</v>
          </cell>
          <cell r="N575">
            <v>6900</v>
          </cell>
          <cell r="O575">
            <v>126200</v>
          </cell>
          <cell r="P575">
            <v>12000</v>
          </cell>
          <cell r="Q575">
            <v>0</v>
          </cell>
          <cell r="R575">
            <v>0</v>
          </cell>
          <cell r="S575">
            <v>73950</v>
          </cell>
          <cell r="T575">
            <v>25160</v>
          </cell>
          <cell r="U575">
            <v>7400</v>
          </cell>
          <cell r="V575">
            <v>4250</v>
          </cell>
          <cell r="W575">
            <v>146340</v>
          </cell>
          <cell r="X575">
            <v>0</v>
          </cell>
          <cell r="Y575">
            <v>38000</v>
          </cell>
          <cell r="Z575">
            <v>13300</v>
          </cell>
          <cell r="AA575">
            <v>0</v>
          </cell>
          <cell r="AB575">
            <v>12000</v>
          </cell>
          <cell r="AC575">
            <v>5636</v>
          </cell>
          <cell r="AD575">
            <v>0</v>
          </cell>
          <cell r="AE575">
            <v>0</v>
          </cell>
          <cell r="AF575">
            <v>10000</v>
          </cell>
          <cell r="AG575">
            <v>4500</v>
          </cell>
          <cell r="AH575">
            <v>77800</v>
          </cell>
          <cell r="AI575">
            <v>0</v>
          </cell>
          <cell r="AJ575">
            <v>0</v>
          </cell>
          <cell r="AK575">
            <v>220486</v>
          </cell>
          <cell r="AL575">
            <v>0</v>
          </cell>
          <cell r="AM575">
            <v>11700</v>
          </cell>
          <cell r="AN575">
            <v>2671.75</v>
          </cell>
          <cell r="AO575">
            <v>6720</v>
          </cell>
          <cell r="AP575">
            <v>20600</v>
          </cell>
          <cell r="AQ575">
            <v>0</v>
          </cell>
          <cell r="AR575">
            <v>29800</v>
          </cell>
          <cell r="AS575">
            <v>0</v>
          </cell>
          <cell r="AT575">
            <v>0</v>
          </cell>
          <cell r="AU575">
            <v>31800</v>
          </cell>
          <cell r="AV575">
            <v>17400</v>
          </cell>
          <cell r="AW575">
            <v>0</v>
          </cell>
          <cell r="AX575">
            <v>47140</v>
          </cell>
          <cell r="AY575">
            <v>65250</v>
          </cell>
          <cell r="AZ575">
            <v>0</v>
          </cell>
          <cell r="BA575">
            <v>231600</v>
          </cell>
          <cell r="BB575">
            <v>14200</v>
          </cell>
          <cell r="BC575">
            <v>396500</v>
          </cell>
          <cell r="BD575">
            <v>0</v>
          </cell>
          <cell r="BE575">
            <v>77820</v>
          </cell>
          <cell r="BF575">
            <v>0</v>
          </cell>
          <cell r="BG575">
            <v>57270</v>
          </cell>
          <cell r="BH575">
            <v>0</v>
          </cell>
          <cell r="BI575">
            <v>6670</v>
          </cell>
          <cell r="BJ575">
            <v>14800</v>
          </cell>
          <cell r="BK575">
            <v>2100</v>
          </cell>
          <cell r="BL575">
            <v>211234</v>
          </cell>
          <cell r="BM575">
            <v>25000</v>
          </cell>
          <cell r="BN575">
            <v>0</v>
          </cell>
          <cell r="BO575">
            <v>0</v>
          </cell>
          <cell r="BP575">
            <v>25000</v>
          </cell>
          <cell r="BQ575">
            <v>0</v>
          </cell>
          <cell r="BR575">
            <v>668072.75</v>
          </cell>
          <cell r="BS575">
            <v>42500</v>
          </cell>
          <cell r="BT575">
            <v>26925</v>
          </cell>
          <cell r="BU575">
            <v>52278</v>
          </cell>
          <cell r="BV575">
            <v>27670</v>
          </cell>
          <cell r="BW575">
            <v>36725</v>
          </cell>
          <cell r="BX575">
            <v>52121.75</v>
          </cell>
          <cell r="BY575">
            <v>12031.25</v>
          </cell>
          <cell r="BZ575">
            <v>2672</v>
          </cell>
          <cell r="CA575">
            <v>50200</v>
          </cell>
          <cell r="CB575">
            <v>38250</v>
          </cell>
          <cell r="CC575">
            <v>63244.25</v>
          </cell>
          <cell r="CD575">
            <v>23173</v>
          </cell>
          <cell r="CE575">
            <v>13000</v>
          </cell>
          <cell r="CF575">
            <v>18000</v>
          </cell>
          <cell r="CG575">
            <v>0</v>
          </cell>
          <cell r="CH575">
            <v>8015.25</v>
          </cell>
          <cell r="CI575">
            <v>214</v>
          </cell>
          <cell r="CJ575">
            <v>27106</v>
          </cell>
          <cell r="CK575">
            <v>0</v>
          </cell>
          <cell r="CL575">
            <v>20571.5</v>
          </cell>
        </row>
        <row r="576">
          <cell r="A576">
            <v>5101030205.1009998</v>
          </cell>
          <cell r="B576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C576">
            <v>34423</v>
          </cell>
          <cell r="D576">
            <v>0</v>
          </cell>
          <cell r="E576">
            <v>23600</v>
          </cell>
          <cell r="F576">
            <v>61533</v>
          </cell>
          <cell r="G576">
            <v>3100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29081</v>
          </cell>
          <cell r="N576">
            <v>0</v>
          </cell>
          <cell r="O576">
            <v>136155</v>
          </cell>
          <cell r="P576">
            <v>0</v>
          </cell>
          <cell r="Q576">
            <v>406</v>
          </cell>
          <cell r="R576">
            <v>0</v>
          </cell>
          <cell r="S576">
            <v>0</v>
          </cell>
          <cell r="T576">
            <v>2300</v>
          </cell>
          <cell r="U576">
            <v>170</v>
          </cell>
          <cell r="V576">
            <v>12600</v>
          </cell>
          <cell r="W576">
            <v>19136</v>
          </cell>
          <cell r="X576">
            <v>0</v>
          </cell>
          <cell r="Y576">
            <v>2230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930</v>
          </cell>
          <cell r="AE576">
            <v>0</v>
          </cell>
          <cell r="AF576">
            <v>0</v>
          </cell>
          <cell r="AG576">
            <v>0</v>
          </cell>
          <cell r="AH576">
            <v>290</v>
          </cell>
          <cell r="AI576">
            <v>0</v>
          </cell>
          <cell r="AJ576">
            <v>0</v>
          </cell>
          <cell r="AK576">
            <v>578976.25</v>
          </cell>
          <cell r="AL576">
            <v>8000</v>
          </cell>
          <cell r="AM576">
            <v>15786</v>
          </cell>
          <cell r="AN576">
            <v>0</v>
          </cell>
          <cell r="AO576">
            <v>33300</v>
          </cell>
          <cell r="AP576">
            <v>0</v>
          </cell>
          <cell r="AQ576">
            <v>0</v>
          </cell>
          <cell r="AR576">
            <v>2050</v>
          </cell>
          <cell r="AS576">
            <v>0</v>
          </cell>
          <cell r="AT576">
            <v>0</v>
          </cell>
          <cell r="AU576">
            <v>25100</v>
          </cell>
          <cell r="AV576">
            <v>0</v>
          </cell>
          <cell r="AW576">
            <v>10760</v>
          </cell>
          <cell r="AX576">
            <v>60660</v>
          </cell>
          <cell r="AY576">
            <v>21500</v>
          </cell>
          <cell r="AZ576">
            <v>0</v>
          </cell>
          <cell r="BA576">
            <v>9451.5</v>
          </cell>
          <cell r="BB576">
            <v>0</v>
          </cell>
          <cell r="BC576">
            <v>142151</v>
          </cell>
          <cell r="BD576">
            <v>0</v>
          </cell>
          <cell r="BE576">
            <v>38291</v>
          </cell>
          <cell r="BF576">
            <v>0</v>
          </cell>
          <cell r="BG576">
            <v>94648</v>
          </cell>
          <cell r="BH576">
            <v>400</v>
          </cell>
          <cell r="BI576">
            <v>830</v>
          </cell>
          <cell r="BJ576">
            <v>0</v>
          </cell>
          <cell r="BK576">
            <v>0</v>
          </cell>
          <cell r="BL576">
            <v>25719</v>
          </cell>
          <cell r="BM576">
            <v>4845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138962.5</v>
          </cell>
          <cell r="BS576">
            <v>4517</v>
          </cell>
          <cell r="BT576">
            <v>990</v>
          </cell>
          <cell r="BU576">
            <v>13590</v>
          </cell>
          <cell r="BV576">
            <v>0</v>
          </cell>
          <cell r="BW576">
            <v>5197</v>
          </cell>
          <cell r="BX576">
            <v>27977</v>
          </cell>
          <cell r="BY576">
            <v>28957.5</v>
          </cell>
          <cell r="BZ576">
            <v>0</v>
          </cell>
          <cell r="CA576">
            <v>0</v>
          </cell>
          <cell r="CB576">
            <v>1000</v>
          </cell>
          <cell r="CC576">
            <v>12325</v>
          </cell>
          <cell r="CD576">
            <v>10000</v>
          </cell>
          <cell r="CE576">
            <v>12320</v>
          </cell>
          <cell r="CF576">
            <v>0</v>
          </cell>
          <cell r="CG576">
            <v>4610</v>
          </cell>
          <cell r="CH576">
            <v>0</v>
          </cell>
          <cell r="CI576">
            <v>12272</v>
          </cell>
          <cell r="CJ576">
            <v>17490</v>
          </cell>
          <cell r="CK576">
            <v>3173</v>
          </cell>
          <cell r="CL576">
            <v>3730</v>
          </cell>
        </row>
        <row r="577">
          <cell r="A577">
            <v>5101030206.1009998</v>
          </cell>
          <cell r="B577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</row>
        <row r="578">
          <cell r="A578">
            <v>5101030207.1009998</v>
          </cell>
          <cell r="B578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</row>
        <row r="579">
          <cell r="A579">
            <v>5101030208.1009998</v>
          </cell>
          <cell r="B579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8462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</row>
        <row r="580">
          <cell r="A580">
            <v>5101030211.1009998</v>
          </cell>
          <cell r="B580" t="str">
            <v>เงินช่วยเหลือค่ารักษาพยาบาลตามกฎหมายสงเคราะห์ข้าราชการ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</row>
        <row r="581">
          <cell r="A581">
            <v>5101040107.1009998</v>
          </cell>
          <cell r="B581" t="str">
            <v>บำเหน็จตกทอด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</row>
        <row r="582">
          <cell r="A582">
            <v>5101040111.1009998</v>
          </cell>
          <cell r="B582" t="str">
            <v>เงินช่วยพิเศษกรณีผู้รับบำนาญเสียชีวิต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</row>
        <row r="583">
          <cell r="A583">
            <v>5101040118.1009998</v>
          </cell>
          <cell r="B583" t="str">
            <v>บำนาญตกทอด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</row>
        <row r="584">
          <cell r="A584">
            <v>5101040202.1009998</v>
          </cell>
          <cell r="B584" t="str">
            <v>เงินช่วยการศึกษาบุตร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1250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597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39050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12750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2400</v>
          </cell>
          <cell r="BD584">
            <v>61300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5800</v>
          </cell>
          <cell r="CL584">
            <v>0</v>
          </cell>
        </row>
        <row r="585">
          <cell r="A585">
            <v>5101040204.1009998</v>
          </cell>
          <cell r="B585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C585">
            <v>1890</v>
          </cell>
          <cell r="D585">
            <v>4432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19350</v>
          </cell>
          <cell r="J585">
            <v>0</v>
          </cell>
          <cell r="K585">
            <v>0</v>
          </cell>
          <cell r="L585">
            <v>0</v>
          </cell>
          <cell r="M585">
            <v>5220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8720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28485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5750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7590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2250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49240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</row>
        <row r="586">
          <cell r="A586">
            <v>5101040205.1009998</v>
          </cell>
          <cell r="B586" t="str">
            <v>เงินช่วยค่ารักษาพยาบาลประเภทผู้ป่วยใน รพ.รัฐ สำหรับผู้รับเบี้ยหวัด /บำนาญตามกฎหมาย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33990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</row>
        <row r="587">
          <cell r="A587">
            <v>5101040206.1009998</v>
          </cell>
          <cell r="B587" t="str">
            <v>เงินช่วยค่ารักษาพยาบาลประเภทผู้ป่วยนอก รพ.เอกชน สำหรับผู้รับเบี้ยหวัด/บำนาญตามกฎหมาย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</row>
        <row r="588">
          <cell r="A588">
            <v>5101040207.1009998</v>
          </cell>
          <cell r="B588" t="str">
            <v>เงินช่วยค่ารักษาพยาบาลประเภทผู้ป่วยใน รพ.เอกชน สำหรับผู้รับเบี้ยหวัด/บำนาญตามกฎหมาย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</row>
        <row r="589">
          <cell r="A589">
            <v>5102010106.1009998</v>
          </cell>
          <cell r="B589" t="str">
            <v>ค่าใช้จ่ายทุนการศึกษา-ในประเทศ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30000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150000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150000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</row>
        <row r="590">
          <cell r="A590">
            <v>5102010199.1009998</v>
          </cell>
          <cell r="B590" t="str">
            <v>ค่าใช้จ่ายด้านการฝึกอบรม-ในประเทศ (เงินงบประมาณ)</v>
          </cell>
          <cell r="C590">
            <v>394715</v>
          </cell>
          <cell r="D590">
            <v>0</v>
          </cell>
          <cell r="E590">
            <v>0</v>
          </cell>
          <cell r="F590">
            <v>0</v>
          </cell>
          <cell r="G590">
            <v>28757</v>
          </cell>
          <cell r="H590">
            <v>77589</v>
          </cell>
          <cell r="I590">
            <v>0</v>
          </cell>
          <cell r="J590">
            <v>94168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30773.599999999999</v>
          </cell>
          <cell r="Q590">
            <v>0</v>
          </cell>
          <cell r="R590">
            <v>0</v>
          </cell>
          <cell r="S590">
            <v>28637</v>
          </cell>
          <cell r="T590">
            <v>0</v>
          </cell>
          <cell r="U590">
            <v>0</v>
          </cell>
          <cell r="V590">
            <v>0</v>
          </cell>
          <cell r="W590">
            <v>20500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20330.78</v>
          </cell>
          <cell r="AH590">
            <v>26688.799999999999</v>
          </cell>
          <cell r="AI590">
            <v>0</v>
          </cell>
          <cell r="AJ590">
            <v>0</v>
          </cell>
          <cell r="AK590">
            <v>4624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48200</v>
          </cell>
          <cell r="AS590">
            <v>99633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263357.64</v>
          </cell>
          <cell r="BB590">
            <v>0</v>
          </cell>
          <cell r="BC590">
            <v>274744</v>
          </cell>
          <cell r="BD590">
            <v>11800</v>
          </cell>
          <cell r="BE590">
            <v>0</v>
          </cell>
          <cell r="BF590">
            <v>0</v>
          </cell>
          <cell r="BG590">
            <v>20040</v>
          </cell>
          <cell r="BH590">
            <v>3720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20000</v>
          </cell>
          <cell r="BT590">
            <v>0</v>
          </cell>
          <cell r="BU590">
            <v>0</v>
          </cell>
          <cell r="BV590">
            <v>0</v>
          </cell>
          <cell r="BW590">
            <v>132781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50000</v>
          </cell>
          <cell r="CJ590">
            <v>0</v>
          </cell>
          <cell r="CK590">
            <v>0</v>
          </cell>
          <cell r="CL590">
            <v>0</v>
          </cell>
        </row>
        <row r="591">
          <cell r="A591">
            <v>5102010199.1020002</v>
          </cell>
          <cell r="B591" t="str">
            <v>ค่าใช้จ่ายด้านการฝึกอบรม-ในประเทศ (เงินนอกงบประมาณ)</v>
          </cell>
          <cell r="C591">
            <v>0</v>
          </cell>
          <cell r="D591">
            <v>1200</v>
          </cell>
          <cell r="E591">
            <v>0</v>
          </cell>
          <cell r="F591">
            <v>10368</v>
          </cell>
          <cell r="G591">
            <v>0</v>
          </cell>
          <cell r="H591">
            <v>0</v>
          </cell>
          <cell r="I591">
            <v>64648</v>
          </cell>
          <cell r="J591">
            <v>0</v>
          </cell>
          <cell r="K591">
            <v>0</v>
          </cell>
          <cell r="L591">
            <v>0</v>
          </cell>
          <cell r="M591">
            <v>134433</v>
          </cell>
          <cell r="N591">
            <v>43000</v>
          </cell>
          <cell r="O591">
            <v>94574.75</v>
          </cell>
          <cell r="P591">
            <v>0</v>
          </cell>
          <cell r="Q591">
            <v>111048</v>
          </cell>
          <cell r="R591">
            <v>8600</v>
          </cell>
          <cell r="S591">
            <v>0</v>
          </cell>
          <cell r="T591">
            <v>14368.75</v>
          </cell>
          <cell r="U591">
            <v>0</v>
          </cell>
          <cell r="V591">
            <v>0</v>
          </cell>
          <cell r="W591">
            <v>702266.9</v>
          </cell>
          <cell r="X591">
            <v>119056.65</v>
          </cell>
          <cell r="Y591">
            <v>720</v>
          </cell>
          <cell r="Z591">
            <v>159328</v>
          </cell>
          <cell r="AA591">
            <v>33150</v>
          </cell>
          <cell r="AB591">
            <v>0</v>
          </cell>
          <cell r="AC591">
            <v>32668.75</v>
          </cell>
          <cell r="AD591">
            <v>75992.41</v>
          </cell>
          <cell r="AE591">
            <v>0</v>
          </cell>
          <cell r="AF591">
            <v>0</v>
          </cell>
          <cell r="AG591">
            <v>3270</v>
          </cell>
          <cell r="AH591">
            <v>11092.2</v>
          </cell>
          <cell r="AI591">
            <v>60011</v>
          </cell>
          <cell r="AJ591">
            <v>14323</v>
          </cell>
          <cell r="AK591">
            <v>648101.66</v>
          </cell>
          <cell r="AL591">
            <v>0</v>
          </cell>
          <cell r="AM591">
            <v>0</v>
          </cell>
          <cell r="AN591">
            <v>2056</v>
          </cell>
          <cell r="AO591">
            <v>26562</v>
          </cell>
          <cell r="AP591">
            <v>25042</v>
          </cell>
          <cell r="AQ591">
            <v>5780</v>
          </cell>
          <cell r="AR591">
            <v>81500</v>
          </cell>
          <cell r="AS591">
            <v>0</v>
          </cell>
          <cell r="AT591">
            <v>45630</v>
          </cell>
          <cell r="AU591">
            <v>67070</v>
          </cell>
          <cell r="AV591">
            <v>35521</v>
          </cell>
          <cell r="AW591">
            <v>13930</v>
          </cell>
          <cell r="AX591">
            <v>9456</v>
          </cell>
          <cell r="AY591">
            <v>80981</v>
          </cell>
          <cell r="AZ591">
            <v>0</v>
          </cell>
          <cell r="BA591">
            <v>0</v>
          </cell>
          <cell r="BB591">
            <v>42686</v>
          </cell>
          <cell r="BC591">
            <v>130820</v>
          </cell>
          <cell r="BD591">
            <v>182692.69</v>
          </cell>
          <cell r="BE591">
            <v>9510</v>
          </cell>
          <cell r="BF591">
            <v>29778</v>
          </cell>
          <cell r="BG591">
            <v>229801.97</v>
          </cell>
          <cell r="BH591">
            <v>21140</v>
          </cell>
          <cell r="BI591">
            <v>24417.96</v>
          </cell>
          <cell r="BJ591">
            <v>0</v>
          </cell>
          <cell r="BK591">
            <v>4050</v>
          </cell>
          <cell r="BL591">
            <v>178149.91</v>
          </cell>
          <cell r="BM591">
            <v>23260.43</v>
          </cell>
          <cell r="BN591">
            <v>52943</v>
          </cell>
          <cell r="BO591">
            <v>7940</v>
          </cell>
          <cell r="BP591">
            <v>33803</v>
          </cell>
          <cell r="BQ591">
            <v>117524.95</v>
          </cell>
          <cell r="BR591">
            <v>1326385.69</v>
          </cell>
          <cell r="BS591">
            <v>11353</v>
          </cell>
          <cell r="BT591">
            <v>9580</v>
          </cell>
          <cell r="BU591">
            <v>63473.9</v>
          </cell>
          <cell r="BV591">
            <v>9044</v>
          </cell>
          <cell r="BW591">
            <v>13528</v>
          </cell>
          <cell r="BX591">
            <v>26809</v>
          </cell>
          <cell r="BY591">
            <v>47770</v>
          </cell>
          <cell r="BZ591">
            <v>16252.48</v>
          </cell>
          <cell r="CA591">
            <v>0</v>
          </cell>
          <cell r="CB591">
            <v>300</v>
          </cell>
          <cell r="CC591">
            <v>105181.75999999999</v>
          </cell>
          <cell r="CD591">
            <v>27100</v>
          </cell>
          <cell r="CE591">
            <v>42016.639999999999</v>
          </cell>
          <cell r="CF591">
            <v>3040</v>
          </cell>
          <cell r="CG591">
            <v>18143</v>
          </cell>
          <cell r="CH591">
            <v>11357.5</v>
          </cell>
          <cell r="CI591">
            <v>78504.98</v>
          </cell>
          <cell r="CJ591">
            <v>157334.79999999999</v>
          </cell>
          <cell r="CK591">
            <v>36008.86</v>
          </cell>
          <cell r="CL591">
            <v>24765</v>
          </cell>
        </row>
        <row r="592">
          <cell r="A592">
            <v>5102030199.1009998</v>
          </cell>
          <cell r="B592" t="str">
            <v>ค่าใช้จ่ายด้านการฝึกอบรม-บุคคลภายนอก (เงินงบประมาณ)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71855</v>
          </cell>
          <cell r="AL592">
            <v>0</v>
          </cell>
          <cell r="AM592">
            <v>0</v>
          </cell>
          <cell r="AN592">
            <v>30000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</row>
        <row r="593">
          <cell r="A593">
            <v>5102030199.1020002</v>
          </cell>
          <cell r="B593" t="str">
            <v>ค่าใช้จ่ายด้านการฝึกอบรม-บุคคลภายนอก (เงินนอกงบประมาณ)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5058</v>
          </cell>
          <cell r="Z593">
            <v>0</v>
          </cell>
          <cell r="AA593">
            <v>0</v>
          </cell>
          <cell r="AB593">
            <v>2420</v>
          </cell>
          <cell r="AC593">
            <v>0</v>
          </cell>
          <cell r="AD593">
            <v>0</v>
          </cell>
          <cell r="AE593">
            <v>28093.5</v>
          </cell>
          <cell r="AF593">
            <v>41254</v>
          </cell>
          <cell r="AG593">
            <v>0</v>
          </cell>
          <cell r="AH593">
            <v>0</v>
          </cell>
          <cell r="AI593">
            <v>0</v>
          </cell>
          <cell r="AJ593">
            <v>28554.93</v>
          </cell>
          <cell r="AK593">
            <v>45591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9870</v>
          </cell>
          <cell r="BE593">
            <v>0</v>
          </cell>
          <cell r="BF593">
            <v>0</v>
          </cell>
          <cell r="BG593">
            <v>720</v>
          </cell>
          <cell r="BH593">
            <v>0</v>
          </cell>
          <cell r="BI593">
            <v>0</v>
          </cell>
          <cell r="BJ593">
            <v>0</v>
          </cell>
          <cell r="BK593">
            <v>8214</v>
          </cell>
          <cell r="BL593">
            <v>0</v>
          </cell>
          <cell r="BM593">
            <v>0</v>
          </cell>
          <cell r="BN593">
            <v>0</v>
          </cell>
          <cell r="BO593">
            <v>3600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</row>
        <row r="594">
          <cell r="A594">
            <v>5103010102.1009998</v>
          </cell>
          <cell r="B594" t="str">
            <v>ค่าเบี้ยเลี้ยง-ในประเทศ (เงินงบประมาณ)</v>
          </cell>
          <cell r="C594">
            <v>74260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400</v>
          </cell>
          <cell r="K594">
            <v>0</v>
          </cell>
          <cell r="L594">
            <v>1280</v>
          </cell>
          <cell r="M594">
            <v>0</v>
          </cell>
          <cell r="N594">
            <v>0</v>
          </cell>
          <cell r="O594">
            <v>0</v>
          </cell>
          <cell r="P594">
            <v>240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</row>
        <row r="595">
          <cell r="A595">
            <v>5103010102.1020002</v>
          </cell>
          <cell r="B595" t="str">
            <v>ค่าเบี้ยเลี้ยง-ในประเทศ (เงินนอกงบประมาณ)</v>
          </cell>
          <cell r="C595">
            <v>0</v>
          </cell>
          <cell r="D595">
            <v>4200</v>
          </cell>
          <cell r="E595">
            <v>5720</v>
          </cell>
          <cell r="F595">
            <v>1440</v>
          </cell>
          <cell r="G595">
            <v>1200</v>
          </cell>
          <cell r="H595">
            <v>0</v>
          </cell>
          <cell r="I595">
            <v>0</v>
          </cell>
          <cell r="J595">
            <v>3400</v>
          </cell>
          <cell r="K595">
            <v>15120</v>
          </cell>
          <cell r="L595">
            <v>5360</v>
          </cell>
          <cell r="M595">
            <v>960</v>
          </cell>
          <cell r="N595">
            <v>3440</v>
          </cell>
          <cell r="O595">
            <v>240</v>
          </cell>
          <cell r="P595">
            <v>0</v>
          </cell>
          <cell r="Q595">
            <v>7680</v>
          </cell>
          <cell r="R595">
            <v>25200</v>
          </cell>
          <cell r="S595">
            <v>0</v>
          </cell>
          <cell r="T595">
            <v>0</v>
          </cell>
          <cell r="U595">
            <v>0</v>
          </cell>
          <cell r="V595">
            <v>2490</v>
          </cell>
          <cell r="W595">
            <v>27365</v>
          </cell>
          <cell r="X595">
            <v>0</v>
          </cell>
          <cell r="Y595">
            <v>560</v>
          </cell>
          <cell r="Z595">
            <v>3680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1536</v>
          </cell>
          <cell r="AG595">
            <v>0</v>
          </cell>
          <cell r="AH595">
            <v>0</v>
          </cell>
          <cell r="AI595">
            <v>960</v>
          </cell>
          <cell r="AJ595">
            <v>1920</v>
          </cell>
          <cell r="AK595">
            <v>88850</v>
          </cell>
          <cell r="AL595">
            <v>7760</v>
          </cell>
          <cell r="AM595">
            <v>5200</v>
          </cell>
          <cell r="AN595">
            <v>12960</v>
          </cell>
          <cell r="AO595">
            <v>0</v>
          </cell>
          <cell r="AP595">
            <v>0</v>
          </cell>
          <cell r="AQ595">
            <v>0</v>
          </cell>
          <cell r="AR595">
            <v>45960</v>
          </cell>
          <cell r="AS595">
            <v>0</v>
          </cell>
          <cell r="AT595">
            <v>1140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2720</v>
          </cell>
          <cell r="BA595">
            <v>0</v>
          </cell>
          <cell r="BB595">
            <v>0</v>
          </cell>
          <cell r="BC595">
            <v>28140</v>
          </cell>
          <cell r="BD595">
            <v>0</v>
          </cell>
          <cell r="BE595">
            <v>0</v>
          </cell>
          <cell r="BF595">
            <v>0</v>
          </cell>
          <cell r="BG595">
            <v>4720</v>
          </cell>
          <cell r="BH595">
            <v>0</v>
          </cell>
          <cell r="BI595">
            <v>8840</v>
          </cell>
          <cell r="BJ595">
            <v>0</v>
          </cell>
          <cell r="BK595">
            <v>4320</v>
          </cell>
          <cell r="BL595">
            <v>76792.5</v>
          </cell>
          <cell r="BM595">
            <v>960</v>
          </cell>
          <cell r="BN595">
            <v>0</v>
          </cell>
          <cell r="BO595">
            <v>960</v>
          </cell>
          <cell r="BP595">
            <v>0</v>
          </cell>
          <cell r="BQ595">
            <v>6960</v>
          </cell>
          <cell r="BR595">
            <v>0</v>
          </cell>
          <cell r="BS595">
            <v>0</v>
          </cell>
          <cell r="BT595">
            <v>0</v>
          </cell>
          <cell r="BU595">
            <v>10708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4320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2880</v>
          </cell>
          <cell r="CL595">
            <v>0</v>
          </cell>
        </row>
        <row r="596">
          <cell r="A596">
            <v>5103010103.1009998</v>
          </cell>
          <cell r="B596" t="str">
            <v>ค่าที่พัก-ในประเทศ (เงินงบประมาณ)</v>
          </cell>
          <cell r="C596">
            <v>72360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4400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800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</row>
        <row r="597">
          <cell r="A597">
            <v>5103010103.1020002</v>
          </cell>
          <cell r="B597" t="str">
            <v>ค่าที่พัก-ในประเทศ (เงินนอกงบประมาณ)</v>
          </cell>
          <cell r="C597">
            <v>0</v>
          </cell>
          <cell r="D597">
            <v>5600</v>
          </cell>
          <cell r="E597">
            <v>3750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1600</v>
          </cell>
          <cell r="K597">
            <v>10697</v>
          </cell>
          <cell r="L597">
            <v>11100</v>
          </cell>
          <cell r="M597">
            <v>1800</v>
          </cell>
          <cell r="N597">
            <v>5860</v>
          </cell>
          <cell r="O597">
            <v>0</v>
          </cell>
          <cell r="P597">
            <v>0</v>
          </cell>
          <cell r="Q597">
            <v>0</v>
          </cell>
          <cell r="R597">
            <v>25623.34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52434</v>
          </cell>
          <cell r="X597">
            <v>0</v>
          </cell>
          <cell r="Y597">
            <v>0</v>
          </cell>
          <cell r="Z597">
            <v>9650</v>
          </cell>
          <cell r="AA597">
            <v>0</v>
          </cell>
          <cell r="AB597">
            <v>0</v>
          </cell>
          <cell r="AC597">
            <v>16939.97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2000</v>
          </cell>
          <cell r="AK597">
            <v>115402.75</v>
          </cell>
          <cell r="AL597">
            <v>21670</v>
          </cell>
          <cell r="AM597">
            <v>16443.32</v>
          </cell>
          <cell r="AN597">
            <v>7500</v>
          </cell>
          <cell r="AO597">
            <v>0</v>
          </cell>
          <cell r="AP597">
            <v>0</v>
          </cell>
          <cell r="AQ597">
            <v>0</v>
          </cell>
          <cell r="AR597">
            <v>87542</v>
          </cell>
          <cell r="AS597">
            <v>0</v>
          </cell>
          <cell r="AT597">
            <v>1980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5750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15800</v>
          </cell>
          <cell r="BH597">
            <v>0</v>
          </cell>
          <cell r="BI597">
            <v>1625</v>
          </cell>
          <cell r="BJ597">
            <v>0</v>
          </cell>
          <cell r="BK597">
            <v>3000</v>
          </cell>
          <cell r="BL597">
            <v>38827</v>
          </cell>
          <cell r="BM597">
            <v>0</v>
          </cell>
          <cell r="BN597">
            <v>0</v>
          </cell>
          <cell r="BO597">
            <v>5340</v>
          </cell>
          <cell r="BP597">
            <v>0</v>
          </cell>
          <cell r="BQ597">
            <v>3050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9350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1600</v>
          </cell>
          <cell r="CL597">
            <v>0</v>
          </cell>
        </row>
        <row r="598">
          <cell r="A598">
            <v>5103010199.1009998</v>
          </cell>
          <cell r="B598" t="str">
            <v>ค่าใช้จ่ายเดินทางอื่น-ในประเทศ (เงินงบประมาณ)</v>
          </cell>
          <cell r="C598">
            <v>80117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5088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5707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</row>
        <row r="599">
          <cell r="A599">
            <v>5103010199.1020002</v>
          </cell>
          <cell r="B599" t="str">
            <v>ค่าใช้จ่ายเดินทางอื่น-ในประเทศ (เงินนอกงบประมาณ)</v>
          </cell>
          <cell r="C599">
            <v>0</v>
          </cell>
          <cell r="D599">
            <v>11604</v>
          </cell>
          <cell r="E599">
            <v>9464</v>
          </cell>
          <cell r="F599">
            <v>384</v>
          </cell>
          <cell r="G599">
            <v>1600</v>
          </cell>
          <cell r="H599">
            <v>0</v>
          </cell>
          <cell r="I599">
            <v>420</v>
          </cell>
          <cell r="J599">
            <v>4824</v>
          </cell>
          <cell r="K599">
            <v>17950</v>
          </cell>
          <cell r="L599">
            <v>12190</v>
          </cell>
          <cell r="M599">
            <v>7921.71</v>
          </cell>
          <cell r="N599">
            <v>7020</v>
          </cell>
          <cell r="O599">
            <v>4700</v>
          </cell>
          <cell r="P599">
            <v>0</v>
          </cell>
          <cell r="Q599">
            <v>0</v>
          </cell>
          <cell r="R599">
            <v>16559.080000000002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104808</v>
          </cell>
          <cell r="X599">
            <v>0</v>
          </cell>
          <cell r="Y599">
            <v>0</v>
          </cell>
          <cell r="Z599">
            <v>18417.5</v>
          </cell>
          <cell r="AA599">
            <v>0</v>
          </cell>
          <cell r="AB599">
            <v>0</v>
          </cell>
          <cell r="AC599">
            <v>1300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4144</v>
          </cell>
          <cell r="AK599">
            <v>228117.26</v>
          </cell>
          <cell r="AL599">
            <v>21884</v>
          </cell>
          <cell r="AM599">
            <v>20814</v>
          </cell>
          <cell r="AN599">
            <v>7840</v>
          </cell>
          <cell r="AO599">
            <v>0</v>
          </cell>
          <cell r="AP599">
            <v>0</v>
          </cell>
          <cell r="AQ599">
            <v>0</v>
          </cell>
          <cell r="AR599">
            <v>51398</v>
          </cell>
          <cell r="AS599">
            <v>0</v>
          </cell>
          <cell r="AT599">
            <v>15336.8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4550</v>
          </cell>
          <cell r="BA599">
            <v>270975.76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39139.599999999999</v>
          </cell>
          <cell r="BH599">
            <v>0</v>
          </cell>
          <cell r="BI599">
            <v>4805</v>
          </cell>
          <cell r="BJ599">
            <v>0</v>
          </cell>
          <cell r="BK599">
            <v>23323</v>
          </cell>
          <cell r="BL599">
            <v>23345</v>
          </cell>
          <cell r="BM599">
            <v>1160</v>
          </cell>
          <cell r="BN599">
            <v>1704</v>
          </cell>
          <cell r="BO599">
            <v>2800</v>
          </cell>
          <cell r="BP599">
            <v>0</v>
          </cell>
          <cell r="BQ599">
            <v>25804.400000000001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6275.28</v>
          </cell>
          <cell r="CI599">
            <v>0</v>
          </cell>
          <cell r="CJ599">
            <v>0</v>
          </cell>
          <cell r="CK599">
            <v>968</v>
          </cell>
          <cell r="CL599">
            <v>0</v>
          </cell>
        </row>
        <row r="600">
          <cell r="A600">
            <v>5104010104.1009998</v>
          </cell>
          <cell r="B600" t="str">
            <v>วัสดุสำนักงานใช้ไป</v>
          </cell>
          <cell r="C600">
            <v>564957.6</v>
          </cell>
          <cell r="D600">
            <v>136659.71</v>
          </cell>
          <cell r="E600">
            <v>28870</v>
          </cell>
          <cell r="F600">
            <v>59445</v>
          </cell>
          <cell r="G600">
            <v>13857.75</v>
          </cell>
          <cell r="H600">
            <v>28535.53</v>
          </cell>
          <cell r="I600">
            <v>35804.080000000002</v>
          </cell>
          <cell r="J600">
            <v>82138.759999999995</v>
          </cell>
          <cell r="K600">
            <v>9449</v>
          </cell>
          <cell r="L600">
            <v>172673.58</v>
          </cell>
          <cell r="M600">
            <v>234441</v>
          </cell>
          <cell r="N600">
            <v>29621.5</v>
          </cell>
          <cell r="O600">
            <v>417585.47</v>
          </cell>
          <cell r="P600">
            <v>63524.75</v>
          </cell>
          <cell r="Q600">
            <v>105197.8</v>
          </cell>
          <cell r="R600">
            <v>119715</v>
          </cell>
          <cell r="S600">
            <v>85319.05</v>
          </cell>
          <cell r="T600">
            <v>62078.720000000001</v>
          </cell>
          <cell r="U600">
            <v>49099.43</v>
          </cell>
          <cell r="V600">
            <v>45179</v>
          </cell>
          <cell r="W600">
            <v>718218.37</v>
          </cell>
          <cell r="X600">
            <v>52842.5</v>
          </cell>
          <cell r="Y600">
            <v>147190</v>
          </cell>
          <cell r="Z600">
            <v>87902</v>
          </cell>
          <cell r="AA600">
            <v>39392</v>
          </cell>
          <cell r="AB600">
            <v>37033</v>
          </cell>
          <cell r="AC600">
            <v>158535.17000000001</v>
          </cell>
          <cell r="AD600">
            <v>637472</v>
          </cell>
          <cell r="AE600">
            <v>157194</v>
          </cell>
          <cell r="AF600">
            <v>28122</v>
          </cell>
          <cell r="AG600">
            <v>254483</v>
          </cell>
          <cell r="AH600">
            <v>76319.539999999994</v>
          </cell>
          <cell r="AI600">
            <v>95706.12</v>
          </cell>
          <cell r="AJ600">
            <v>42413</v>
          </cell>
          <cell r="AK600">
            <v>990664.71</v>
          </cell>
          <cell r="AL600">
            <v>133661</v>
          </cell>
          <cell r="AM600">
            <v>10554</v>
          </cell>
          <cell r="AN600">
            <v>103644.3</v>
          </cell>
          <cell r="AO600">
            <v>195916</v>
          </cell>
          <cell r="AP600">
            <v>101853.88</v>
          </cell>
          <cell r="AQ600">
            <v>43098</v>
          </cell>
          <cell r="AR600">
            <v>608120.1</v>
          </cell>
          <cell r="AS600">
            <v>227065.66</v>
          </cell>
          <cell r="AT600">
            <v>603023</v>
          </cell>
          <cell r="AU600">
            <v>37535.5</v>
          </cell>
          <cell r="AV600">
            <v>133990</v>
          </cell>
          <cell r="AW600">
            <v>60667</v>
          </cell>
          <cell r="AX600">
            <v>145988.19</v>
          </cell>
          <cell r="AY600">
            <v>68595.3</v>
          </cell>
          <cell r="AZ600">
            <v>52975</v>
          </cell>
          <cell r="BA600">
            <v>145822.6</v>
          </cell>
          <cell r="BB600">
            <v>22497</v>
          </cell>
          <cell r="BC600">
            <v>400875.65</v>
          </cell>
          <cell r="BD600">
            <v>150474.21</v>
          </cell>
          <cell r="BE600">
            <v>11925.33</v>
          </cell>
          <cell r="BF600">
            <v>32006.77</v>
          </cell>
          <cell r="BG600">
            <v>831728.84</v>
          </cell>
          <cell r="BH600">
            <v>34809.15</v>
          </cell>
          <cell r="BI600">
            <v>26084.560000000001</v>
          </cell>
          <cell r="BJ600">
            <v>199240.5</v>
          </cell>
          <cell r="BK600">
            <v>28647</v>
          </cell>
          <cell r="BL600">
            <v>366300</v>
          </cell>
          <cell r="BM600">
            <v>120313.22</v>
          </cell>
          <cell r="BN600">
            <v>26849.62</v>
          </cell>
          <cell r="BO600">
            <v>148485</v>
          </cell>
          <cell r="BP600">
            <v>23803.58</v>
          </cell>
          <cell r="BQ600">
            <v>169733.11</v>
          </cell>
          <cell r="BR600">
            <v>821668.39</v>
          </cell>
          <cell r="BS600">
            <v>135212.5</v>
          </cell>
          <cell r="BT600">
            <v>314213.89</v>
          </cell>
          <cell r="BU600">
            <v>575684.96</v>
          </cell>
          <cell r="BV600">
            <v>60143.93</v>
          </cell>
          <cell r="BW600">
            <v>70521.23</v>
          </cell>
          <cell r="BX600">
            <v>404718.57</v>
          </cell>
          <cell r="BY600">
            <v>18729</v>
          </cell>
          <cell r="BZ600">
            <v>26522.89</v>
          </cell>
          <cell r="CA600">
            <v>59116.33</v>
          </cell>
          <cell r="CB600">
            <v>126599.5</v>
          </cell>
          <cell r="CC600">
            <v>224194.53</v>
          </cell>
          <cell r="CD600">
            <v>77300.72</v>
          </cell>
          <cell r="CE600">
            <v>122016.2</v>
          </cell>
          <cell r="CF600">
            <v>45481.15</v>
          </cell>
          <cell r="CG600">
            <v>75748.850000000006</v>
          </cell>
          <cell r="CH600">
            <v>150395.59</v>
          </cell>
          <cell r="CI600">
            <v>58804.08</v>
          </cell>
          <cell r="CJ600">
            <v>189057.16</v>
          </cell>
          <cell r="CK600">
            <v>29612</v>
          </cell>
          <cell r="CL600">
            <v>37192.01</v>
          </cell>
        </row>
        <row r="601">
          <cell r="A601">
            <v>5104010104.1020002</v>
          </cell>
          <cell r="B601" t="str">
            <v>วัสดุยานพาหนะและขนส่งใช้ไป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2230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475</v>
          </cell>
          <cell r="O601">
            <v>0</v>
          </cell>
          <cell r="P601">
            <v>0</v>
          </cell>
          <cell r="Q601">
            <v>36305</v>
          </cell>
          <cell r="R601">
            <v>18330</v>
          </cell>
          <cell r="S601">
            <v>0</v>
          </cell>
          <cell r="T601">
            <v>1500</v>
          </cell>
          <cell r="U601">
            <v>0</v>
          </cell>
          <cell r="V601">
            <v>0</v>
          </cell>
          <cell r="W601">
            <v>114308.1</v>
          </cell>
          <cell r="X601">
            <v>0</v>
          </cell>
          <cell r="Y601">
            <v>15300</v>
          </cell>
          <cell r="Z601">
            <v>33720</v>
          </cell>
          <cell r="AA601">
            <v>3180</v>
          </cell>
          <cell r="AB601">
            <v>10300</v>
          </cell>
          <cell r="AC601">
            <v>0</v>
          </cell>
          <cell r="AD601">
            <v>7680</v>
          </cell>
          <cell r="AE601">
            <v>3860</v>
          </cell>
          <cell r="AF601">
            <v>1080</v>
          </cell>
          <cell r="AG601">
            <v>3400</v>
          </cell>
          <cell r="AH601">
            <v>3330</v>
          </cell>
          <cell r="AI601">
            <v>55340</v>
          </cell>
          <cell r="AJ601">
            <v>1070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9818</v>
          </cell>
          <cell r="AP601">
            <v>7910</v>
          </cell>
          <cell r="AQ601">
            <v>0</v>
          </cell>
          <cell r="AR601">
            <v>3300</v>
          </cell>
          <cell r="AS601">
            <v>6200</v>
          </cell>
          <cell r="AT601">
            <v>44700</v>
          </cell>
          <cell r="AU601">
            <v>0</v>
          </cell>
          <cell r="AV601">
            <v>65200</v>
          </cell>
          <cell r="AW601">
            <v>1415</v>
          </cell>
          <cell r="AX601">
            <v>0</v>
          </cell>
          <cell r="AY601">
            <v>11543.18</v>
          </cell>
          <cell r="AZ601">
            <v>0</v>
          </cell>
          <cell r="BA601">
            <v>12570</v>
          </cell>
          <cell r="BB601">
            <v>0</v>
          </cell>
          <cell r="BC601">
            <v>44200</v>
          </cell>
          <cell r="BD601">
            <v>180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740</v>
          </cell>
          <cell r="BO601">
            <v>0</v>
          </cell>
          <cell r="BP601">
            <v>0</v>
          </cell>
          <cell r="BQ601">
            <v>22582.18</v>
          </cell>
          <cell r="BR601">
            <v>0</v>
          </cell>
          <cell r="BS601">
            <v>12850</v>
          </cell>
          <cell r="BT601">
            <v>0</v>
          </cell>
          <cell r="BU601">
            <v>6895</v>
          </cell>
          <cell r="BV601">
            <v>2150</v>
          </cell>
          <cell r="BW601">
            <v>0</v>
          </cell>
          <cell r="BX601">
            <v>17200</v>
          </cell>
          <cell r="BY601">
            <v>0</v>
          </cell>
          <cell r="BZ601">
            <v>0</v>
          </cell>
          <cell r="CA601">
            <v>0</v>
          </cell>
          <cell r="CB601">
            <v>32217.7</v>
          </cell>
          <cell r="CC601">
            <v>3300</v>
          </cell>
          <cell r="CD601">
            <v>116426</v>
          </cell>
          <cell r="CE601">
            <v>0</v>
          </cell>
          <cell r="CF601">
            <v>7100</v>
          </cell>
          <cell r="CG601">
            <v>0</v>
          </cell>
          <cell r="CH601">
            <v>29995.86</v>
          </cell>
          <cell r="CI601">
            <v>500</v>
          </cell>
          <cell r="CJ601">
            <v>0</v>
          </cell>
          <cell r="CK601">
            <v>0</v>
          </cell>
          <cell r="CL601">
            <v>0</v>
          </cell>
        </row>
        <row r="602">
          <cell r="A602">
            <v>5104010104.1029997</v>
          </cell>
          <cell r="B602" t="str">
            <v>วัสดุไฟฟ้าและวิทยุใช้ไป</v>
          </cell>
          <cell r="C602">
            <v>128457</v>
          </cell>
          <cell r="D602">
            <v>56850</v>
          </cell>
          <cell r="E602">
            <v>17550</v>
          </cell>
          <cell r="F602">
            <v>88322.5</v>
          </cell>
          <cell r="G602">
            <v>67080</v>
          </cell>
          <cell r="H602">
            <v>31569</v>
          </cell>
          <cell r="I602">
            <v>6804</v>
          </cell>
          <cell r="J602">
            <v>15934</v>
          </cell>
          <cell r="K602">
            <v>47483</v>
          </cell>
          <cell r="L602">
            <v>7389</v>
          </cell>
          <cell r="M602">
            <v>23100</v>
          </cell>
          <cell r="N602">
            <v>0</v>
          </cell>
          <cell r="O602">
            <v>68408</v>
          </cell>
          <cell r="P602">
            <v>6540</v>
          </cell>
          <cell r="Q602">
            <v>27684</v>
          </cell>
          <cell r="R602">
            <v>137371.5</v>
          </cell>
          <cell r="S602">
            <v>26672.21</v>
          </cell>
          <cell r="T602">
            <v>31992.400000000001</v>
          </cell>
          <cell r="U602">
            <v>48375</v>
          </cell>
          <cell r="V602">
            <v>13702</v>
          </cell>
          <cell r="W602">
            <v>155447</v>
          </cell>
          <cell r="X602">
            <v>9018</v>
          </cell>
          <cell r="Y602">
            <v>75500</v>
          </cell>
          <cell r="Z602">
            <v>35329</v>
          </cell>
          <cell r="AA602">
            <v>18470</v>
          </cell>
          <cell r="AB602">
            <v>6145</v>
          </cell>
          <cell r="AC602">
            <v>7662</v>
          </cell>
          <cell r="AD602">
            <v>246155</v>
          </cell>
          <cell r="AE602">
            <v>34880</v>
          </cell>
          <cell r="AF602">
            <v>213385</v>
          </cell>
          <cell r="AG602">
            <v>20729</v>
          </cell>
          <cell r="AH602">
            <v>32223.75</v>
          </cell>
          <cell r="AI602">
            <v>6860</v>
          </cell>
          <cell r="AJ602">
            <v>4110</v>
          </cell>
          <cell r="AK602">
            <v>24998</v>
          </cell>
          <cell r="AL602">
            <v>13138</v>
          </cell>
          <cell r="AM602">
            <v>2060</v>
          </cell>
          <cell r="AN602">
            <v>25510</v>
          </cell>
          <cell r="AO602">
            <v>23780</v>
          </cell>
          <cell r="AP602">
            <v>35121.65</v>
          </cell>
          <cell r="AQ602">
            <v>4180</v>
          </cell>
          <cell r="AR602">
            <v>127656</v>
          </cell>
          <cell r="AS602">
            <v>35290</v>
          </cell>
          <cell r="AT602">
            <v>144457</v>
          </cell>
          <cell r="AU602">
            <v>0</v>
          </cell>
          <cell r="AV602">
            <v>8975</v>
          </cell>
          <cell r="AW602">
            <v>15850</v>
          </cell>
          <cell r="AX602">
            <v>6850</v>
          </cell>
          <cell r="AY602">
            <v>11382</v>
          </cell>
          <cell r="AZ602">
            <v>33057</v>
          </cell>
          <cell r="BA602">
            <v>92890</v>
          </cell>
          <cell r="BB602">
            <v>0</v>
          </cell>
          <cell r="BC602">
            <v>109436</v>
          </cell>
          <cell r="BD602">
            <v>80804.460000000006</v>
          </cell>
          <cell r="BE602">
            <v>21725</v>
          </cell>
          <cell r="BF602">
            <v>5745.28</v>
          </cell>
          <cell r="BG602">
            <v>47572</v>
          </cell>
          <cell r="BH602">
            <v>11555</v>
          </cell>
          <cell r="BI602">
            <v>6944</v>
          </cell>
          <cell r="BJ602">
            <v>0</v>
          </cell>
          <cell r="BK602">
            <v>8140</v>
          </cell>
          <cell r="BL602">
            <v>67843</v>
          </cell>
          <cell r="BM602">
            <v>14220</v>
          </cell>
          <cell r="BN602">
            <v>3084</v>
          </cell>
          <cell r="BO602">
            <v>17350</v>
          </cell>
          <cell r="BP602">
            <v>10495</v>
          </cell>
          <cell r="BQ602">
            <v>16404</v>
          </cell>
          <cell r="BR602">
            <v>119997.8</v>
          </cell>
          <cell r="BS602">
            <v>16437</v>
          </cell>
          <cell r="BT602">
            <v>11460</v>
          </cell>
          <cell r="BU602">
            <v>109127</v>
          </cell>
          <cell r="BV602">
            <v>0</v>
          </cell>
          <cell r="BW602">
            <v>8160</v>
          </cell>
          <cell r="BX602">
            <v>48558</v>
          </cell>
          <cell r="BY602">
            <v>5950</v>
          </cell>
          <cell r="BZ602">
            <v>1947.55</v>
          </cell>
          <cell r="CA602">
            <v>1000</v>
          </cell>
          <cell r="CB602">
            <v>12460</v>
          </cell>
          <cell r="CC602">
            <v>106720</v>
          </cell>
          <cell r="CD602">
            <v>79313.75</v>
          </cell>
          <cell r="CE602">
            <v>35002.410000000003</v>
          </cell>
          <cell r="CF602">
            <v>458</v>
          </cell>
          <cell r="CG602">
            <v>0</v>
          </cell>
          <cell r="CH602">
            <v>58090.75</v>
          </cell>
          <cell r="CI602">
            <v>24963</v>
          </cell>
          <cell r="CJ602">
            <v>12190</v>
          </cell>
          <cell r="CK602">
            <v>0</v>
          </cell>
          <cell r="CL602">
            <v>9045.6299999999992</v>
          </cell>
        </row>
        <row r="603">
          <cell r="A603">
            <v>5104010104.1040001</v>
          </cell>
          <cell r="B603" t="str">
            <v>วัสดุโฆษณาและเผยแพร่ใช้ไป</v>
          </cell>
          <cell r="C603">
            <v>5760</v>
          </cell>
          <cell r="D603">
            <v>675</v>
          </cell>
          <cell r="E603">
            <v>1200</v>
          </cell>
          <cell r="F603">
            <v>4390</v>
          </cell>
          <cell r="G603">
            <v>1260</v>
          </cell>
          <cell r="H603">
            <v>0</v>
          </cell>
          <cell r="I603">
            <v>0</v>
          </cell>
          <cell r="J603">
            <v>0</v>
          </cell>
          <cell r="K603">
            <v>13300</v>
          </cell>
          <cell r="L603">
            <v>0</v>
          </cell>
          <cell r="M603">
            <v>0</v>
          </cell>
          <cell r="N603">
            <v>0</v>
          </cell>
          <cell r="O603">
            <v>7059</v>
          </cell>
          <cell r="P603">
            <v>0</v>
          </cell>
          <cell r="Q603">
            <v>1000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74389</v>
          </cell>
          <cell r="X603">
            <v>0</v>
          </cell>
          <cell r="Y603">
            <v>10200</v>
          </cell>
          <cell r="Z603">
            <v>0</v>
          </cell>
          <cell r="AA603">
            <v>2920</v>
          </cell>
          <cell r="AB603">
            <v>0</v>
          </cell>
          <cell r="AC603">
            <v>0</v>
          </cell>
          <cell r="AD603">
            <v>0</v>
          </cell>
          <cell r="AE603">
            <v>6360</v>
          </cell>
          <cell r="AF603">
            <v>0</v>
          </cell>
          <cell r="AG603">
            <v>0</v>
          </cell>
          <cell r="AH603">
            <v>0</v>
          </cell>
          <cell r="AI603">
            <v>4490</v>
          </cell>
          <cell r="AJ603">
            <v>0</v>
          </cell>
          <cell r="AK603">
            <v>120886.5</v>
          </cell>
          <cell r="AL603">
            <v>2030</v>
          </cell>
          <cell r="AM603">
            <v>0</v>
          </cell>
          <cell r="AN603">
            <v>0</v>
          </cell>
          <cell r="AO603">
            <v>0</v>
          </cell>
          <cell r="AP603">
            <v>2500</v>
          </cell>
          <cell r="AQ603">
            <v>3300</v>
          </cell>
          <cell r="AR603">
            <v>0</v>
          </cell>
          <cell r="AS603">
            <v>0</v>
          </cell>
          <cell r="AT603">
            <v>2800</v>
          </cell>
          <cell r="AU603">
            <v>0</v>
          </cell>
          <cell r="AV603">
            <v>0</v>
          </cell>
          <cell r="AW603">
            <v>2895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1840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6000</v>
          </cell>
          <cell r="BK603">
            <v>0</v>
          </cell>
          <cell r="BL603">
            <v>1875</v>
          </cell>
          <cell r="BM603">
            <v>0</v>
          </cell>
          <cell r="BN603">
            <v>0</v>
          </cell>
          <cell r="BO603">
            <v>0</v>
          </cell>
          <cell r="BP603">
            <v>450</v>
          </cell>
          <cell r="BQ603">
            <v>26007</v>
          </cell>
          <cell r="BR603">
            <v>0</v>
          </cell>
          <cell r="BS603">
            <v>325</v>
          </cell>
          <cell r="BT603">
            <v>38860</v>
          </cell>
          <cell r="BU603">
            <v>0</v>
          </cell>
          <cell r="BV603">
            <v>0</v>
          </cell>
          <cell r="BW603">
            <v>4550</v>
          </cell>
          <cell r="BX603">
            <v>1560</v>
          </cell>
          <cell r="BY603">
            <v>0</v>
          </cell>
          <cell r="BZ603">
            <v>0</v>
          </cell>
          <cell r="CA603">
            <v>0</v>
          </cell>
          <cell r="CB603">
            <v>59700</v>
          </cell>
          <cell r="CC603">
            <v>0</v>
          </cell>
          <cell r="CD603">
            <v>0</v>
          </cell>
          <cell r="CE603">
            <v>35976</v>
          </cell>
          <cell r="CF603">
            <v>40200</v>
          </cell>
          <cell r="CG603">
            <v>1760</v>
          </cell>
          <cell r="CH603">
            <v>38845</v>
          </cell>
          <cell r="CI603">
            <v>0</v>
          </cell>
          <cell r="CJ603">
            <v>14150</v>
          </cell>
          <cell r="CK603">
            <v>0</v>
          </cell>
          <cell r="CL603">
            <v>0</v>
          </cell>
        </row>
        <row r="604">
          <cell r="A604">
            <v>5104010104.1049995</v>
          </cell>
          <cell r="B604" t="str">
            <v>วัสดุคอมพิวเตอร์ใช้ไป</v>
          </cell>
          <cell r="C604">
            <v>128970.09</v>
          </cell>
          <cell r="D604">
            <v>62800</v>
          </cell>
          <cell r="E604">
            <v>101863</v>
          </cell>
          <cell r="F604">
            <v>16090</v>
          </cell>
          <cell r="G604">
            <v>30000</v>
          </cell>
          <cell r="H604">
            <v>25065</v>
          </cell>
          <cell r="I604">
            <v>0</v>
          </cell>
          <cell r="J604">
            <v>54240</v>
          </cell>
          <cell r="K604">
            <v>33560</v>
          </cell>
          <cell r="L604">
            <v>11440</v>
          </cell>
          <cell r="M604">
            <v>80910</v>
          </cell>
          <cell r="N604">
            <v>300</v>
          </cell>
          <cell r="O604">
            <v>70255</v>
          </cell>
          <cell r="P604">
            <v>25970</v>
          </cell>
          <cell r="Q604">
            <v>72099</v>
          </cell>
          <cell r="R604">
            <v>62835</v>
          </cell>
          <cell r="S604">
            <v>123120</v>
          </cell>
          <cell r="T604">
            <v>1400</v>
          </cell>
          <cell r="U604">
            <v>24780</v>
          </cell>
          <cell r="V604">
            <v>18775</v>
          </cell>
          <cell r="W604">
            <v>413876</v>
          </cell>
          <cell r="X604">
            <v>28121</v>
          </cell>
          <cell r="Y604">
            <v>98280</v>
          </cell>
          <cell r="Z604">
            <v>0</v>
          </cell>
          <cell r="AA604">
            <v>11110</v>
          </cell>
          <cell r="AB604">
            <v>10605.2</v>
          </cell>
          <cell r="AC604">
            <v>0</v>
          </cell>
          <cell r="AD604">
            <v>155990</v>
          </cell>
          <cell r="AE604">
            <v>87840</v>
          </cell>
          <cell r="AF604">
            <v>12200</v>
          </cell>
          <cell r="AG604">
            <v>56230</v>
          </cell>
          <cell r="AH604">
            <v>92305</v>
          </cell>
          <cell r="AI604">
            <v>23819.07</v>
          </cell>
          <cell r="AJ604">
            <v>27997</v>
          </cell>
          <cell r="AK604">
            <v>279226.28000000003</v>
          </cell>
          <cell r="AL604">
            <v>61210</v>
          </cell>
          <cell r="AM604">
            <v>37300</v>
          </cell>
          <cell r="AN604">
            <v>121460</v>
          </cell>
          <cell r="AO604">
            <v>32880</v>
          </cell>
          <cell r="AP604">
            <v>94925</v>
          </cell>
          <cell r="AQ604">
            <v>25580</v>
          </cell>
          <cell r="AR604">
            <v>266008.93</v>
          </cell>
          <cell r="AS604">
            <v>103069</v>
          </cell>
          <cell r="AT604">
            <v>521923</v>
          </cell>
          <cell r="AU604">
            <v>5380</v>
          </cell>
          <cell r="AV604">
            <v>34236</v>
          </cell>
          <cell r="AW604">
            <v>8993</v>
          </cell>
          <cell r="AX604">
            <v>23190</v>
          </cell>
          <cell r="AY604">
            <v>20940</v>
          </cell>
          <cell r="AZ604">
            <v>14589</v>
          </cell>
          <cell r="BA604">
            <v>92115</v>
          </cell>
          <cell r="BB604">
            <v>19890</v>
          </cell>
          <cell r="BC604">
            <v>13550</v>
          </cell>
          <cell r="BD604">
            <v>53445</v>
          </cell>
          <cell r="BE604">
            <v>87970</v>
          </cell>
          <cell r="BF604">
            <v>22960</v>
          </cell>
          <cell r="BG604">
            <v>196751.6</v>
          </cell>
          <cell r="BH604">
            <v>27034</v>
          </cell>
          <cell r="BI604">
            <v>5767.3</v>
          </cell>
          <cell r="BJ604">
            <v>61100</v>
          </cell>
          <cell r="BK604">
            <v>1080</v>
          </cell>
          <cell r="BL604">
            <v>226116</v>
          </cell>
          <cell r="BM604">
            <v>76885</v>
          </cell>
          <cell r="BN604">
            <v>44175</v>
          </cell>
          <cell r="BO604">
            <v>50926</v>
          </cell>
          <cell r="BP604">
            <v>26060</v>
          </cell>
          <cell r="BQ604">
            <v>46521.39</v>
          </cell>
          <cell r="BR604">
            <v>1825275</v>
          </cell>
          <cell r="BS604">
            <v>27614</v>
          </cell>
          <cell r="BT604">
            <v>118340</v>
          </cell>
          <cell r="BU604">
            <v>82740</v>
          </cell>
          <cell r="BV604">
            <v>1380</v>
          </cell>
          <cell r="BW604">
            <v>133720</v>
          </cell>
          <cell r="BX604">
            <v>6542.5</v>
          </cell>
          <cell r="BY604">
            <v>48180</v>
          </cell>
          <cell r="BZ604">
            <v>11528</v>
          </cell>
          <cell r="CA604">
            <v>3800</v>
          </cell>
          <cell r="CB604">
            <v>0</v>
          </cell>
          <cell r="CC604">
            <v>53313</v>
          </cell>
          <cell r="CD604">
            <v>12690</v>
          </cell>
          <cell r="CE604">
            <v>102360</v>
          </cell>
          <cell r="CF604">
            <v>1200</v>
          </cell>
          <cell r="CG604">
            <v>113026</v>
          </cell>
          <cell r="CH604">
            <v>25208.41</v>
          </cell>
          <cell r="CI604">
            <v>35954</v>
          </cell>
          <cell r="CJ604">
            <v>22244</v>
          </cell>
          <cell r="CK604">
            <v>1000</v>
          </cell>
          <cell r="CL604">
            <v>0</v>
          </cell>
        </row>
        <row r="605">
          <cell r="A605">
            <v>5104010104.1059999</v>
          </cell>
          <cell r="B605" t="str">
            <v>วัสดุงานบ้านงานครัวใช้ไป</v>
          </cell>
          <cell r="C605">
            <v>1105229.1200000001</v>
          </cell>
          <cell r="D605">
            <v>145492</v>
          </cell>
          <cell r="E605">
            <v>63832.83</v>
          </cell>
          <cell r="F605">
            <v>102355.84</v>
          </cell>
          <cell r="G605">
            <v>83254</v>
          </cell>
          <cell r="H605">
            <v>58108.43</v>
          </cell>
          <cell r="I605">
            <v>18367.13</v>
          </cell>
          <cell r="J605">
            <v>108705</v>
          </cell>
          <cell r="K605">
            <v>16142.72</v>
          </cell>
          <cell r="L605">
            <v>90264.83</v>
          </cell>
          <cell r="M605">
            <v>182107</v>
          </cell>
          <cell r="N605">
            <v>5250.77</v>
          </cell>
          <cell r="O605">
            <v>581625.68000000005</v>
          </cell>
          <cell r="P605">
            <v>74302</v>
          </cell>
          <cell r="Q605">
            <v>158171.9</v>
          </cell>
          <cell r="R605">
            <v>241176.55</v>
          </cell>
          <cell r="S605">
            <v>251332.91</v>
          </cell>
          <cell r="T605">
            <v>79635.850000000006</v>
          </cell>
          <cell r="U605">
            <v>99622.29</v>
          </cell>
          <cell r="V605">
            <v>39709.65</v>
          </cell>
          <cell r="W605">
            <v>895332.66</v>
          </cell>
          <cell r="X605">
            <v>62410</v>
          </cell>
          <cell r="Y605">
            <v>970162</v>
          </cell>
          <cell r="Z605">
            <v>248109</v>
          </cell>
          <cell r="AA605">
            <v>54742</v>
          </cell>
          <cell r="AB605">
            <v>65387</v>
          </cell>
          <cell r="AC605">
            <v>281935.78000000003</v>
          </cell>
          <cell r="AD605">
            <v>674488</v>
          </cell>
          <cell r="AE605">
            <v>59014</v>
          </cell>
          <cell r="AF605">
            <v>44479</v>
          </cell>
          <cell r="AG605">
            <v>99907.79</v>
          </cell>
          <cell r="AH605">
            <v>363903.27</v>
          </cell>
          <cell r="AI605">
            <v>116052.31</v>
          </cell>
          <cell r="AJ605">
            <v>25486.799999999999</v>
          </cell>
          <cell r="AK605">
            <v>979599.48</v>
          </cell>
          <cell r="AL605">
            <v>271886.13</v>
          </cell>
          <cell r="AM605">
            <v>50755</v>
          </cell>
          <cell r="AN605">
            <v>392195.5</v>
          </cell>
          <cell r="AO605">
            <v>182645.1</v>
          </cell>
          <cell r="AP605">
            <v>56773.7</v>
          </cell>
          <cell r="AQ605">
            <v>41325.24</v>
          </cell>
          <cell r="AR605">
            <v>1383780.08</v>
          </cell>
          <cell r="AS605">
            <v>86590.83</v>
          </cell>
          <cell r="AT605">
            <v>171717</v>
          </cell>
          <cell r="AU605">
            <v>69016.13</v>
          </cell>
          <cell r="AV605">
            <v>154460</v>
          </cell>
          <cell r="AW605">
            <v>72258.86</v>
          </cell>
          <cell r="AX605">
            <v>89009.26</v>
          </cell>
          <cell r="AY605">
            <v>79210.3</v>
          </cell>
          <cell r="AZ605">
            <v>108453.42</v>
          </cell>
          <cell r="BA605">
            <v>39607</v>
          </cell>
          <cell r="BB605">
            <v>46907</v>
          </cell>
          <cell r="BC605">
            <v>416820.5</v>
          </cell>
          <cell r="BD605">
            <v>253228.91</v>
          </cell>
          <cell r="BE605">
            <v>70026</v>
          </cell>
          <cell r="BF605">
            <v>49529.45</v>
          </cell>
          <cell r="BG605">
            <v>828163.99</v>
          </cell>
          <cell r="BH605">
            <v>34884.33</v>
          </cell>
          <cell r="BI605">
            <v>7651</v>
          </cell>
          <cell r="BJ605">
            <v>104233</v>
          </cell>
          <cell r="BK605">
            <v>61182.75</v>
          </cell>
          <cell r="BL605">
            <v>469778</v>
          </cell>
          <cell r="BM605">
            <v>223127.73</v>
          </cell>
          <cell r="BN605">
            <v>121428.75</v>
          </cell>
          <cell r="BO605">
            <v>292008.5</v>
          </cell>
          <cell r="BP605">
            <v>49008.41</v>
          </cell>
          <cell r="BQ605">
            <v>126293.01</v>
          </cell>
          <cell r="BR605">
            <v>2440345.2400000002</v>
          </cell>
          <cell r="BS605">
            <v>180589.4</v>
          </cell>
          <cell r="BT605">
            <v>514830</v>
          </cell>
          <cell r="BU605">
            <v>658179.72</v>
          </cell>
          <cell r="BV605">
            <v>21585.43</v>
          </cell>
          <cell r="BW605">
            <v>47843.26</v>
          </cell>
          <cell r="BX605">
            <v>190824.89</v>
          </cell>
          <cell r="BY605">
            <v>167740</v>
          </cell>
          <cell r="BZ605">
            <v>103544.53</v>
          </cell>
          <cell r="CA605">
            <v>95770.74</v>
          </cell>
          <cell r="CB605">
            <v>674924.5</v>
          </cell>
          <cell r="CC605">
            <v>685510.5</v>
          </cell>
          <cell r="CD605">
            <v>367330.94</v>
          </cell>
          <cell r="CE605">
            <v>215352.76</v>
          </cell>
          <cell r="CF605">
            <v>84072.49</v>
          </cell>
          <cell r="CG605">
            <v>-12855</v>
          </cell>
          <cell r="CH605">
            <v>143059.07999999999</v>
          </cell>
          <cell r="CI605">
            <v>155010.01999999999</v>
          </cell>
          <cell r="CJ605">
            <v>795729.76</v>
          </cell>
          <cell r="CK605">
            <v>59851</v>
          </cell>
          <cell r="CL605">
            <v>90995.63</v>
          </cell>
        </row>
        <row r="606">
          <cell r="A606">
            <v>5104010104.1070004</v>
          </cell>
          <cell r="B606" t="str">
            <v>วัสดุก่อสร้างใช้ไป</v>
          </cell>
          <cell r="C606">
            <v>168792</v>
          </cell>
          <cell r="D606">
            <v>22326</v>
          </cell>
          <cell r="E606">
            <v>10040</v>
          </cell>
          <cell r="F606">
            <v>10120</v>
          </cell>
          <cell r="G606">
            <v>2225</v>
          </cell>
          <cell r="H606">
            <v>6370</v>
          </cell>
          <cell r="I606">
            <v>118217</v>
          </cell>
          <cell r="J606">
            <v>34170</v>
          </cell>
          <cell r="K606">
            <v>6500</v>
          </cell>
          <cell r="L606">
            <v>0</v>
          </cell>
          <cell r="M606">
            <v>30705</v>
          </cell>
          <cell r="N606">
            <v>1705</v>
          </cell>
          <cell r="O606">
            <v>260780</v>
          </cell>
          <cell r="P606">
            <v>5295</v>
          </cell>
          <cell r="Q606">
            <v>23599.599999999999</v>
          </cell>
          <cell r="R606">
            <v>32519</v>
          </cell>
          <cell r="S606">
            <v>182808.95999999999</v>
          </cell>
          <cell r="T606">
            <v>45175</v>
          </cell>
          <cell r="U606">
            <v>7435</v>
          </cell>
          <cell r="V606">
            <v>0</v>
          </cell>
          <cell r="W606">
            <v>322589.90000000002</v>
          </cell>
          <cell r="X606">
            <v>15420</v>
          </cell>
          <cell r="Y606">
            <v>18260</v>
          </cell>
          <cell r="Z606">
            <v>43430</v>
          </cell>
          <cell r="AA606">
            <v>10135</v>
          </cell>
          <cell r="AB606">
            <v>24932</v>
          </cell>
          <cell r="AC606">
            <v>0</v>
          </cell>
          <cell r="AD606">
            <v>99216</v>
          </cell>
          <cell r="AE606">
            <v>14770.4</v>
          </cell>
          <cell r="AF606">
            <v>454421</v>
          </cell>
          <cell r="AG606">
            <v>138038</v>
          </cell>
          <cell r="AH606">
            <v>25095</v>
          </cell>
          <cell r="AI606">
            <v>21082</v>
          </cell>
          <cell r="AJ606">
            <v>67455</v>
          </cell>
          <cell r="AK606">
            <v>284355</v>
          </cell>
          <cell r="AL606">
            <v>27585</v>
          </cell>
          <cell r="AM606">
            <v>0</v>
          </cell>
          <cell r="AN606">
            <v>10315</v>
          </cell>
          <cell r="AO606">
            <v>76661</v>
          </cell>
          <cell r="AP606">
            <v>11455</v>
          </cell>
          <cell r="AQ606">
            <v>239</v>
          </cell>
          <cell r="AR606">
            <v>340844.5</v>
          </cell>
          <cell r="AS606">
            <v>260263</v>
          </cell>
          <cell r="AT606">
            <v>1122</v>
          </cell>
          <cell r="AU606">
            <v>0</v>
          </cell>
          <cell r="AV606">
            <v>3025</v>
          </cell>
          <cell r="AW606">
            <v>7510</v>
          </cell>
          <cell r="AX606">
            <v>15727</v>
          </cell>
          <cell r="AY606">
            <v>21095</v>
          </cell>
          <cell r="AZ606">
            <v>17391</v>
          </cell>
          <cell r="BA606">
            <v>164640</v>
          </cell>
          <cell r="BB606">
            <v>0</v>
          </cell>
          <cell r="BC606">
            <v>144820</v>
          </cell>
          <cell r="BD606">
            <v>50923.02</v>
          </cell>
          <cell r="BE606">
            <v>10608</v>
          </cell>
          <cell r="BF606">
            <v>0</v>
          </cell>
          <cell r="BG606">
            <v>520</v>
          </cell>
          <cell r="BH606">
            <v>100</v>
          </cell>
          <cell r="BI606">
            <v>775</v>
          </cell>
          <cell r="BJ606">
            <v>13865</v>
          </cell>
          <cell r="BK606">
            <v>22780</v>
          </cell>
          <cell r="BL606">
            <v>50441</v>
          </cell>
          <cell r="BM606">
            <v>54798</v>
          </cell>
          <cell r="BN606">
            <v>14729</v>
          </cell>
          <cell r="BO606">
            <v>0</v>
          </cell>
          <cell r="BP606">
            <v>9461</v>
          </cell>
          <cell r="BQ606">
            <v>167432</v>
          </cell>
          <cell r="BR606">
            <v>139713.64000000001</v>
          </cell>
          <cell r="BS606">
            <v>6086</v>
          </cell>
          <cell r="BT606">
            <v>2810</v>
          </cell>
          <cell r="BU606">
            <v>45086</v>
          </cell>
          <cell r="BV606">
            <v>25621</v>
          </cell>
          <cell r="BW606">
            <v>22226</v>
          </cell>
          <cell r="BX606">
            <v>43990</v>
          </cell>
          <cell r="BY606">
            <v>0</v>
          </cell>
          <cell r="BZ606">
            <v>5235</v>
          </cell>
          <cell r="CA606">
            <v>0</v>
          </cell>
          <cell r="CB606">
            <v>18359</v>
          </cell>
          <cell r="CC606">
            <v>23703</v>
          </cell>
          <cell r="CD606">
            <v>51368.09</v>
          </cell>
          <cell r="CE606">
            <v>40174.9</v>
          </cell>
          <cell r="CF606">
            <v>1020</v>
          </cell>
          <cell r="CG606">
            <v>2790</v>
          </cell>
          <cell r="CH606">
            <v>0</v>
          </cell>
          <cell r="CI606">
            <v>3394</v>
          </cell>
          <cell r="CJ606">
            <v>83540</v>
          </cell>
          <cell r="CK606">
            <v>0</v>
          </cell>
          <cell r="CL606">
            <v>2565</v>
          </cell>
        </row>
        <row r="607">
          <cell r="A607">
            <v>5104010104.1079998</v>
          </cell>
          <cell r="B607" t="str">
            <v>วัสดุอื่นใช้ไป</v>
          </cell>
          <cell r="C607">
            <v>0</v>
          </cell>
          <cell r="D607">
            <v>0</v>
          </cell>
          <cell r="E607">
            <v>52600</v>
          </cell>
          <cell r="F607">
            <v>0</v>
          </cell>
          <cell r="G607">
            <v>27300</v>
          </cell>
          <cell r="H607">
            <v>22810</v>
          </cell>
          <cell r="I607">
            <v>182300</v>
          </cell>
          <cell r="J607">
            <v>0</v>
          </cell>
          <cell r="K607">
            <v>0</v>
          </cell>
          <cell r="L607">
            <v>19855</v>
          </cell>
          <cell r="M607">
            <v>31297.9</v>
          </cell>
          <cell r="N607">
            <v>880</v>
          </cell>
          <cell r="O607">
            <v>370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2420</v>
          </cell>
          <cell r="U607">
            <v>0</v>
          </cell>
          <cell r="V607">
            <v>0</v>
          </cell>
          <cell r="W607">
            <v>41600</v>
          </cell>
          <cell r="X607">
            <v>0</v>
          </cell>
          <cell r="Y607">
            <v>0</v>
          </cell>
          <cell r="Z607">
            <v>0</v>
          </cell>
          <cell r="AA607">
            <v>580</v>
          </cell>
          <cell r="AB607">
            <v>0</v>
          </cell>
          <cell r="AC607">
            <v>0</v>
          </cell>
          <cell r="AD607">
            <v>1200</v>
          </cell>
          <cell r="AE607">
            <v>0</v>
          </cell>
          <cell r="AF607">
            <v>7460</v>
          </cell>
          <cell r="AG607">
            <v>5910</v>
          </cell>
          <cell r="AH607">
            <v>2090</v>
          </cell>
          <cell r="AI607">
            <v>1000</v>
          </cell>
          <cell r="AJ607">
            <v>12800</v>
          </cell>
          <cell r="AK607">
            <v>0</v>
          </cell>
          <cell r="AL607">
            <v>0</v>
          </cell>
          <cell r="AM607">
            <v>0</v>
          </cell>
          <cell r="AN607">
            <v>9000</v>
          </cell>
          <cell r="AO607">
            <v>97500</v>
          </cell>
          <cell r="AP607">
            <v>0</v>
          </cell>
          <cell r="AQ607">
            <v>0</v>
          </cell>
          <cell r="AR607">
            <v>0</v>
          </cell>
          <cell r="AS607">
            <v>4329</v>
          </cell>
          <cell r="AT607">
            <v>108274.2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2530</v>
          </cell>
          <cell r="AZ607">
            <v>5400</v>
          </cell>
          <cell r="BA607">
            <v>5560</v>
          </cell>
          <cell r="BB607">
            <v>0</v>
          </cell>
          <cell r="BC607">
            <v>0</v>
          </cell>
          <cell r="BD607">
            <v>1340</v>
          </cell>
          <cell r="BE607">
            <v>39002</v>
          </cell>
          <cell r="BF607">
            <v>7329</v>
          </cell>
          <cell r="BG607">
            <v>0</v>
          </cell>
          <cell r="BH607">
            <v>2842</v>
          </cell>
          <cell r="BI607">
            <v>2889</v>
          </cell>
          <cell r="BJ607">
            <v>0</v>
          </cell>
          <cell r="BK607">
            <v>6700</v>
          </cell>
          <cell r="BL607">
            <v>0</v>
          </cell>
          <cell r="BM607">
            <v>0</v>
          </cell>
          <cell r="BN607">
            <v>560</v>
          </cell>
          <cell r="BO607">
            <v>5351</v>
          </cell>
          <cell r="BP607">
            <v>0</v>
          </cell>
          <cell r="BQ607">
            <v>18521.5</v>
          </cell>
          <cell r="BR607">
            <v>0</v>
          </cell>
          <cell r="BS607">
            <v>19260</v>
          </cell>
          <cell r="BT607">
            <v>0</v>
          </cell>
          <cell r="BU607">
            <v>400</v>
          </cell>
          <cell r="BV607">
            <v>0</v>
          </cell>
          <cell r="BW607">
            <v>0</v>
          </cell>
          <cell r="BX607">
            <v>14084</v>
          </cell>
          <cell r="BY607">
            <v>14993.1</v>
          </cell>
          <cell r="BZ607">
            <v>11200</v>
          </cell>
          <cell r="CA607">
            <v>0</v>
          </cell>
          <cell r="CB607">
            <v>15850</v>
          </cell>
          <cell r="CC607">
            <v>625</v>
          </cell>
          <cell r="CD607">
            <v>3000</v>
          </cell>
          <cell r="CE607">
            <v>0</v>
          </cell>
          <cell r="CF607">
            <v>0</v>
          </cell>
          <cell r="CG607">
            <v>53047.5</v>
          </cell>
          <cell r="CH607">
            <v>68122</v>
          </cell>
          <cell r="CI607">
            <v>15522</v>
          </cell>
          <cell r="CJ607">
            <v>110779</v>
          </cell>
          <cell r="CK607">
            <v>0</v>
          </cell>
          <cell r="CL607">
            <v>0</v>
          </cell>
        </row>
        <row r="608">
          <cell r="A608">
            <v>5104010104.1090002</v>
          </cell>
          <cell r="B608" t="str">
            <v>สินค้าใช้ไป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11778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</row>
        <row r="609">
          <cell r="A609">
            <v>5104010107.1009998</v>
          </cell>
          <cell r="B609" t="str">
            <v>ค่าซ่อมแซมอาคารและสิ่งปลูกสร้าง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80080</v>
          </cell>
          <cell r="K609">
            <v>59900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162000</v>
          </cell>
          <cell r="Q609">
            <v>0</v>
          </cell>
          <cell r="R609">
            <v>0</v>
          </cell>
          <cell r="S609">
            <v>91000</v>
          </cell>
          <cell r="T609">
            <v>111287</v>
          </cell>
          <cell r="U609">
            <v>0</v>
          </cell>
          <cell r="V609">
            <v>9930</v>
          </cell>
          <cell r="W609">
            <v>4082654.45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42000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9718</v>
          </cell>
          <cell r="AI609">
            <v>116000</v>
          </cell>
          <cell r="AJ609">
            <v>0</v>
          </cell>
          <cell r="AK609">
            <v>3909286.39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199700</v>
          </cell>
          <cell r="AS609">
            <v>0</v>
          </cell>
          <cell r="AT609">
            <v>25016</v>
          </cell>
          <cell r="AU609">
            <v>240300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60000</v>
          </cell>
          <cell r="BE609">
            <v>5000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143565</v>
          </cell>
          <cell r="BK609">
            <v>0</v>
          </cell>
          <cell r="BL609">
            <v>0</v>
          </cell>
          <cell r="BM609">
            <v>8060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5742994</v>
          </cell>
          <cell r="BS609">
            <v>18750</v>
          </cell>
          <cell r="BT609">
            <v>2290</v>
          </cell>
          <cell r="BU609">
            <v>83000</v>
          </cell>
          <cell r="BV609">
            <v>0</v>
          </cell>
          <cell r="BW609">
            <v>0</v>
          </cell>
          <cell r="BX609">
            <v>49600</v>
          </cell>
          <cell r="BY609">
            <v>0</v>
          </cell>
          <cell r="BZ609">
            <v>5800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320000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</row>
        <row r="610">
          <cell r="A610">
            <v>5104010107.1020002</v>
          </cell>
          <cell r="B610" t="str">
            <v>ค่าซ่อมแซมครุภัณฑ์สำนักงาน</v>
          </cell>
          <cell r="C610">
            <v>0</v>
          </cell>
          <cell r="D610">
            <v>39100</v>
          </cell>
          <cell r="E610">
            <v>5200</v>
          </cell>
          <cell r="F610">
            <v>14700</v>
          </cell>
          <cell r="G610">
            <v>0</v>
          </cell>
          <cell r="H610">
            <v>0</v>
          </cell>
          <cell r="I610">
            <v>0</v>
          </cell>
          <cell r="J610">
            <v>12000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47500</v>
          </cell>
          <cell r="P610">
            <v>3500</v>
          </cell>
          <cell r="Q610">
            <v>0</v>
          </cell>
          <cell r="R610">
            <v>31500</v>
          </cell>
          <cell r="S610">
            <v>0</v>
          </cell>
          <cell r="T610">
            <v>6600</v>
          </cell>
          <cell r="U610">
            <v>0</v>
          </cell>
          <cell r="V610">
            <v>0</v>
          </cell>
          <cell r="W610">
            <v>4250</v>
          </cell>
          <cell r="X610">
            <v>0</v>
          </cell>
          <cell r="Y610">
            <v>0</v>
          </cell>
          <cell r="Z610">
            <v>35450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4000</v>
          </cell>
          <cell r="AF610">
            <v>5000</v>
          </cell>
          <cell r="AG610">
            <v>0</v>
          </cell>
          <cell r="AH610">
            <v>13150</v>
          </cell>
          <cell r="AI610">
            <v>7910</v>
          </cell>
          <cell r="AJ610">
            <v>0</v>
          </cell>
          <cell r="AK610">
            <v>167800</v>
          </cell>
          <cell r="AL610">
            <v>4000</v>
          </cell>
          <cell r="AM610">
            <v>0</v>
          </cell>
          <cell r="AN610">
            <v>0</v>
          </cell>
          <cell r="AO610">
            <v>0</v>
          </cell>
          <cell r="AP610">
            <v>31700</v>
          </cell>
          <cell r="AQ610">
            <v>0</v>
          </cell>
          <cell r="AR610">
            <v>33400</v>
          </cell>
          <cell r="AS610">
            <v>0</v>
          </cell>
          <cell r="AT610">
            <v>33570</v>
          </cell>
          <cell r="AU610">
            <v>20150</v>
          </cell>
          <cell r="AV610">
            <v>29940</v>
          </cell>
          <cell r="AW610">
            <v>0</v>
          </cell>
          <cell r="AX610">
            <v>45800</v>
          </cell>
          <cell r="AY610">
            <v>4650</v>
          </cell>
          <cell r="AZ610">
            <v>0</v>
          </cell>
          <cell r="BA610">
            <v>0</v>
          </cell>
          <cell r="BB610">
            <v>3600</v>
          </cell>
          <cell r="BC610">
            <v>39430</v>
          </cell>
          <cell r="BD610">
            <v>0</v>
          </cell>
          <cell r="BE610">
            <v>0</v>
          </cell>
          <cell r="BF610">
            <v>40200</v>
          </cell>
          <cell r="BG610">
            <v>49500</v>
          </cell>
          <cell r="BH610">
            <v>13500</v>
          </cell>
          <cell r="BI610">
            <v>0</v>
          </cell>
          <cell r="BJ610">
            <v>7050</v>
          </cell>
          <cell r="BK610">
            <v>0</v>
          </cell>
          <cell r="BL610">
            <v>31170</v>
          </cell>
          <cell r="BM610">
            <v>29600</v>
          </cell>
          <cell r="BN610">
            <v>3000</v>
          </cell>
          <cell r="BO610">
            <v>16750</v>
          </cell>
          <cell r="BP610">
            <v>0</v>
          </cell>
          <cell r="BQ610">
            <v>0</v>
          </cell>
          <cell r="BR610">
            <v>340679.14</v>
          </cell>
          <cell r="BS610">
            <v>45150</v>
          </cell>
          <cell r="BT610">
            <v>29478</v>
          </cell>
          <cell r="BU610">
            <v>14700</v>
          </cell>
          <cell r="BV610">
            <v>0</v>
          </cell>
          <cell r="BW610">
            <v>0</v>
          </cell>
          <cell r="BX610">
            <v>11100</v>
          </cell>
          <cell r="BY610">
            <v>1500</v>
          </cell>
          <cell r="BZ610">
            <v>0</v>
          </cell>
          <cell r="CA610">
            <v>0</v>
          </cell>
          <cell r="CB610">
            <v>5900</v>
          </cell>
          <cell r="CC610">
            <v>0</v>
          </cell>
          <cell r="CD610">
            <v>0</v>
          </cell>
          <cell r="CE610">
            <v>0</v>
          </cell>
          <cell r="CF610">
            <v>3200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10860.5</v>
          </cell>
        </row>
        <row r="611">
          <cell r="A611">
            <v>5104010107.1029997</v>
          </cell>
          <cell r="B611" t="str">
            <v>ค่าซ่อมแซมครุภัณฑ์ยานพาหนะและขนส่ง</v>
          </cell>
          <cell r="C611">
            <v>102096.35</v>
          </cell>
          <cell r="D611">
            <v>31379.23</v>
          </cell>
          <cell r="E611">
            <v>32657.79</v>
          </cell>
          <cell r="F611">
            <v>25697.23</v>
          </cell>
          <cell r="G611">
            <v>0</v>
          </cell>
          <cell r="H611">
            <v>27050</v>
          </cell>
          <cell r="I611">
            <v>476.15</v>
          </cell>
          <cell r="J611">
            <v>59250</v>
          </cell>
          <cell r="K611">
            <v>65740</v>
          </cell>
          <cell r="L611">
            <v>15950</v>
          </cell>
          <cell r="M611">
            <v>54379.34</v>
          </cell>
          <cell r="N611">
            <v>17356.47</v>
          </cell>
          <cell r="O611">
            <v>100315.67</v>
          </cell>
          <cell r="P611">
            <v>17441</v>
          </cell>
          <cell r="Q611">
            <v>25277.38</v>
          </cell>
          <cell r="R611">
            <v>18713.46</v>
          </cell>
          <cell r="S611">
            <v>23793.05</v>
          </cell>
          <cell r="T611">
            <v>62863.96</v>
          </cell>
          <cell r="U611">
            <v>0</v>
          </cell>
          <cell r="V611">
            <v>45995.6</v>
          </cell>
          <cell r="W611">
            <v>119603.48</v>
          </cell>
          <cell r="X611">
            <v>2670.55</v>
          </cell>
          <cell r="Y611">
            <v>4900</v>
          </cell>
          <cell r="Z611">
            <v>11489.73</v>
          </cell>
          <cell r="AA611">
            <v>17713.32</v>
          </cell>
          <cell r="AB611">
            <v>28441.46</v>
          </cell>
          <cell r="AC611">
            <v>18762.990000000002</v>
          </cell>
          <cell r="AD611">
            <v>121460.62</v>
          </cell>
          <cell r="AE611">
            <v>24982.09</v>
          </cell>
          <cell r="AF611">
            <v>9384.1200000000008</v>
          </cell>
          <cell r="AG611">
            <v>5655</v>
          </cell>
          <cell r="AH611">
            <v>4706.3900000000003</v>
          </cell>
          <cell r="AI611">
            <v>24158.36</v>
          </cell>
          <cell r="AJ611">
            <v>29570.78</v>
          </cell>
          <cell r="AK611">
            <v>198848.5</v>
          </cell>
          <cell r="AL611">
            <v>29646.07</v>
          </cell>
          <cell r="AM611">
            <v>60892.21</v>
          </cell>
          <cell r="AN611">
            <v>49330</v>
          </cell>
          <cell r="AO611">
            <v>0</v>
          </cell>
          <cell r="AP611">
            <v>12829.84</v>
          </cell>
          <cell r="AQ611">
            <v>22866.44</v>
          </cell>
          <cell r="AR611">
            <v>74916.600000000006</v>
          </cell>
          <cell r="AS611">
            <v>4520</v>
          </cell>
          <cell r="AT611">
            <v>84230</v>
          </cell>
          <cell r="AU611">
            <v>56440</v>
          </cell>
          <cell r="AV611">
            <v>28527.8</v>
          </cell>
          <cell r="AW611">
            <v>3710</v>
          </cell>
          <cell r="AX611">
            <v>35223.43</v>
          </cell>
          <cell r="AY611">
            <v>8000</v>
          </cell>
          <cell r="AZ611">
            <v>31564.42</v>
          </cell>
          <cell r="BA611">
            <v>50232</v>
          </cell>
          <cell r="BB611">
            <v>91040.17</v>
          </cell>
          <cell r="BC611">
            <v>61597.45</v>
          </cell>
          <cell r="BD611">
            <v>59576.800000000003</v>
          </cell>
          <cell r="BE611">
            <v>20787.650000000001</v>
          </cell>
          <cell r="BF611">
            <v>31862.720000000001</v>
          </cell>
          <cell r="BG611">
            <v>29090</v>
          </cell>
          <cell r="BH611">
            <v>0</v>
          </cell>
          <cell r="BI611">
            <v>0</v>
          </cell>
          <cell r="BJ611">
            <v>10775.25</v>
          </cell>
          <cell r="BK611">
            <v>16900</v>
          </cell>
          <cell r="BL611">
            <v>37968.81</v>
          </cell>
          <cell r="BM611">
            <v>46300</v>
          </cell>
          <cell r="BN611">
            <v>8910</v>
          </cell>
          <cell r="BO611">
            <v>38375.589999999997</v>
          </cell>
          <cell r="BP611">
            <v>88848.16</v>
          </cell>
          <cell r="BQ611">
            <v>513.6</v>
          </cell>
          <cell r="BR611">
            <v>298058.09000000003</v>
          </cell>
          <cell r="BS611">
            <v>3210</v>
          </cell>
          <cell r="BT611">
            <v>5720</v>
          </cell>
          <cell r="BU611">
            <v>57277.93</v>
          </cell>
          <cell r="BV611">
            <v>0</v>
          </cell>
          <cell r="BW611">
            <v>67295.820000000007</v>
          </cell>
          <cell r="BX611">
            <v>4690</v>
          </cell>
          <cell r="BY611">
            <v>2000</v>
          </cell>
          <cell r="BZ611">
            <v>41933.51</v>
          </cell>
          <cell r="CA611">
            <v>0</v>
          </cell>
          <cell r="CB611">
            <v>122466.61</v>
          </cell>
          <cell r="CC611">
            <v>5082.5</v>
          </cell>
          <cell r="CD611">
            <v>45570</v>
          </cell>
          <cell r="CE611">
            <v>0</v>
          </cell>
          <cell r="CF611">
            <v>5300</v>
          </cell>
          <cell r="CG611">
            <v>22245</v>
          </cell>
          <cell r="CH611">
            <v>0</v>
          </cell>
          <cell r="CI611">
            <v>17188.419999999998</v>
          </cell>
          <cell r="CJ611">
            <v>35193.730000000003</v>
          </cell>
          <cell r="CK611">
            <v>6161.61</v>
          </cell>
          <cell r="CL611">
            <v>8859.6</v>
          </cell>
        </row>
        <row r="612">
          <cell r="A612">
            <v>5104010107.1040001</v>
          </cell>
          <cell r="B612" t="str">
            <v>ค่าซ่อมแซมครุภัณฑ์ไฟฟ้าและวิทยุ</v>
          </cell>
          <cell r="C612">
            <v>0</v>
          </cell>
          <cell r="D612">
            <v>0</v>
          </cell>
          <cell r="E612">
            <v>0</v>
          </cell>
          <cell r="F612">
            <v>7000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9383.2000000000007</v>
          </cell>
          <cell r="M612">
            <v>0</v>
          </cell>
          <cell r="N612">
            <v>0</v>
          </cell>
          <cell r="O612">
            <v>14980</v>
          </cell>
          <cell r="P612">
            <v>330000</v>
          </cell>
          <cell r="Q612">
            <v>0</v>
          </cell>
          <cell r="R612">
            <v>0</v>
          </cell>
          <cell r="S612">
            <v>0</v>
          </cell>
          <cell r="T612">
            <v>74951.360000000001</v>
          </cell>
          <cell r="U612">
            <v>0</v>
          </cell>
          <cell r="V612">
            <v>350</v>
          </cell>
          <cell r="W612">
            <v>0</v>
          </cell>
          <cell r="X612">
            <v>0</v>
          </cell>
          <cell r="Y612">
            <v>0</v>
          </cell>
          <cell r="Z612">
            <v>1800</v>
          </cell>
          <cell r="AA612">
            <v>0</v>
          </cell>
          <cell r="AB612">
            <v>0</v>
          </cell>
          <cell r="AC612">
            <v>0</v>
          </cell>
          <cell r="AD612">
            <v>749876.3</v>
          </cell>
          <cell r="AE612">
            <v>0</v>
          </cell>
          <cell r="AF612">
            <v>0</v>
          </cell>
          <cell r="AG612">
            <v>0</v>
          </cell>
          <cell r="AH612">
            <v>99514.9</v>
          </cell>
          <cell r="AI612">
            <v>52524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97210</v>
          </cell>
          <cell r="AO612">
            <v>0</v>
          </cell>
          <cell r="AP612">
            <v>3502.18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63130</v>
          </cell>
          <cell r="BE612">
            <v>500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72225</v>
          </cell>
          <cell r="BK612">
            <v>0</v>
          </cell>
          <cell r="BL612">
            <v>0</v>
          </cell>
          <cell r="BM612">
            <v>0</v>
          </cell>
          <cell r="BN612">
            <v>34000</v>
          </cell>
          <cell r="BO612">
            <v>0</v>
          </cell>
          <cell r="BP612">
            <v>21790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29900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56496</v>
          </cell>
          <cell r="CA612">
            <v>0</v>
          </cell>
          <cell r="CB612">
            <v>0</v>
          </cell>
          <cell r="CC612">
            <v>0</v>
          </cell>
          <cell r="CD612">
            <v>225000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89500</v>
          </cell>
          <cell r="CK612">
            <v>0</v>
          </cell>
          <cell r="CL612">
            <v>62659.199999999997</v>
          </cell>
        </row>
        <row r="613">
          <cell r="A613">
            <v>5104010107.1049995</v>
          </cell>
          <cell r="B613" t="str">
            <v>ค่าซ่อมแซมครุภัณฑ์โฆษณาและเผยแพร่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2800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7900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</row>
        <row r="614">
          <cell r="A614">
            <v>5104010107.1059999</v>
          </cell>
          <cell r="B614" t="str">
            <v>ค่าซ่อมแซมครุภัณฑ์วิทยาศาสตร์และการแพทย์</v>
          </cell>
          <cell r="C614">
            <v>0</v>
          </cell>
          <cell r="D614">
            <v>16300</v>
          </cell>
          <cell r="E614">
            <v>18382.599999999999</v>
          </cell>
          <cell r="F614">
            <v>4500</v>
          </cell>
          <cell r="G614">
            <v>0</v>
          </cell>
          <cell r="H614">
            <v>0</v>
          </cell>
          <cell r="I614">
            <v>714708</v>
          </cell>
          <cell r="J614">
            <v>114760</v>
          </cell>
          <cell r="K614">
            <v>56566.8</v>
          </cell>
          <cell r="L614">
            <v>12204</v>
          </cell>
          <cell r="M614">
            <v>26830</v>
          </cell>
          <cell r="N614">
            <v>0</v>
          </cell>
          <cell r="O614">
            <v>421214</v>
          </cell>
          <cell r="P614">
            <v>132500</v>
          </cell>
          <cell r="Q614">
            <v>0</v>
          </cell>
          <cell r="R614">
            <v>260748.25</v>
          </cell>
          <cell r="S614">
            <v>8000</v>
          </cell>
          <cell r="T614">
            <v>32391.9</v>
          </cell>
          <cell r="U614">
            <v>15000</v>
          </cell>
          <cell r="V614">
            <v>0</v>
          </cell>
          <cell r="W614">
            <v>631498.52</v>
          </cell>
          <cell r="X614">
            <v>0</v>
          </cell>
          <cell r="Y614">
            <v>13606</v>
          </cell>
          <cell r="Z614">
            <v>29300</v>
          </cell>
          <cell r="AA614">
            <v>4718.7</v>
          </cell>
          <cell r="AB614">
            <v>0</v>
          </cell>
          <cell r="AC614">
            <v>62450</v>
          </cell>
          <cell r="AD614">
            <v>214790</v>
          </cell>
          <cell r="AE614">
            <v>25150</v>
          </cell>
          <cell r="AF614">
            <v>3300</v>
          </cell>
          <cell r="AG614">
            <v>73555</v>
          </cell>
          <cell r="AH614">
            <v>53500</v>
          </cell>
          <cell r="AI614">
            <v>37740</v>
          </cell>
          <cell r="AJ614">
            <v>0</v>
          </cell>
          <cell r="AK614">
            <v>877723</v>
          </cell>
          <cell r="AL614">
            <v>4887</v>
          </cell>
          <cell r="AM614">
            <v>0</v>
          </cell>
          <cell r="AN614">
            <v>83726</v>
          </cell>
          <cell r="AO614">
            <v>0</v>
          </cell>
          <cell r="AP614">
            <v>82800</v>
          </cell>
          <cell r="AQ614">
            <v>0</v>
          </cell>
          <cell r="AR614">
            <v>785528</v>
          </cell>
          <cell r="AS614">
            <v>0</v>
          </cell>
          <cell r="AT614">
            <v>5000</v>
          </cell>
          <cell r="AU614">
            <v>11895.7</v>
          </cell>
          <cell r="AV614">
            <v>17040</v>
          </cell>
          <cell r="AW614">
            <v>2000</v>
          </cell>
          <cell r="AX614">
            <v>77555</v>
          </cell>
          <cell r="AY614">
            <v>0</v>
          </cell>
          <cell r="AZ614">
            <v>0</v>
          </cell>
          <cell r="BA614">
            <v>215205</v>
          </cell>
          <cell r="BB614">
            <v>76031.710000000006</v>
          </cell>
          <cell r="BC614">
            <v>323806.09999999998</v>
          </cell>
          <cell r="BD614">
            <v>38300</v>
          </cell>
          <cell r="BE614">
            <v>0</v>
          </cell>
          <cell r="BF614">
            <v>0</v>
          </cell>
          <cell r="BG614">
            <v>1348609.5</v>
          </cell>
          <cell r="BH614">
            <v>0</v>
          </cell>
          <cell r="BI614">
            <v>0</v>
          </cell>
          <cell r="BJ614">
            <v>8000</v>
          </cell>
          <cell r="BK614">
            <v>0</v>
          </cell>
          <cell r="BL614">
            <v>155492.6</v>
          </cell>
          <cell r="BM614">
            <v>13749.5</v>
          </cell>
          <cell r="BN614">
            <v>28500</v>
          </cell>
          <cell r="BO614">
            <v>46260.45</v>
          </cell>
          <cell r="BP614">
            <v>67000</v>
          </cell>
          <cell r="BQ614">
            <v>0</v>
          </cell>
          <cell r="BR614">
            <v>1850034.44</v>
          </cell>
          <cell r="BS614">
            <v>12840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66740</v>
          </cell>
          <cell r="CA614">
            <v>0</v>
          </cell>
          <cell r="CB614">
            <v>26000</v>
          </cell>
          <cell r="CC614">
            <v>67906.100000000006</v>
          </cell>
          <cell r="CD614">
            <v>16500</v>
          </cell>
          <cell r="CE614">
            <v>51500</v>
          </cell>
          <cell r="CF614">
            <v>5000</v>
          </cell>
          <cell r="CG614">
            <v>39645</v>
          </cell>
          <cell r="CH614">
            <v>0</v>
          </cell>
          <cell r="CI614">
            <v>0</v>
          </cell>
          <cell r="CJ614">
            <v>7059</v>
          </cell>
          <cell r="CK614">
            <v>0</v>
          </cell>
          <cell r="CL614">
            <v>2500</v>
          </cell>
        </row>
        <row r="615">
          <cell r="A615">
            <v>5104010107.1070004</v>
          </cell>
          <cell r="B615" t="str">
            <v>ค่าซ่อมแซมครุภัณฑ์คอมพิวเตอร์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14245</v>
          </cell>
          <cell r="L615">
            <v>590</v>
          </cell>
          <cell r="M615">
            <v>0</v>
          </cell>
          <cell r="N615">
            <v>0</v>
          </cell>
          <cell r="O615">
            <v>0</v>
          </cell>
          <cell r="P615">
            <v>2900</v>
          </cell>
          <cell r="Q615">
            <v>0</v>
          </cell>
          <cell r="R615">
            <v>1500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5650</v>
          </cell>
          <cell r="X615">
            <v>2600</v>
          </cell>
          <cell r="Y615">
            <v>4070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22328</v>
          </cell>
          <cell r="AE615">
            <v>0</v>
          </cell>
          <cell r="AF615">
            <v>400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65200</v>
          </cell>
          <cell r="AL615">
            <v>0</v>
          </cell>
          <cell r="AM615">
            <v>0</v>
          </cell>
          <cell r="AN615">
            <v>5500</v>
          </cell>
          <cell r="AO615">
            <v>800</v>
          </cell>
          <cell r="AP615">
            <v>0</v>
          </cell>
          <cell r="AQ615">
            <v>3300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2700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8000</v>
          </cell>
          <cell r="BB615">
            <v>3600</v>
          </cell>
          <cell r="BC615">
            <v>17000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123580</v>
          </cell>
          <cell r="BM615">
            <v>0</v>
          </cell>
          <cell r="BN615">
            <v>0</v>
          </cell>
          <cell r="BO615">
            <v>0</v>
          </cell>
          <cell r="BP615">
            <v>3000</v>
          </cell>
          <cell r="BQ615">
            <v>0</v>
          </cell>
          <cell r="BR615">
            <v>69750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2200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49000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</row>
        <row r="616">
          <cell r="A616">
            <v>5104010107.1079998</v>
          </cell>
          <cell r="B616" t="str">
            <v>ค่าซ่อมแซมครุภัณฑ์อื่น</v>
          </cell>
          <cell r="C616">
            <v>0</v>
          </cell>
          <cell r="D616">
            <v>3500</v>
          </cell>
          <cell r="E616">
            <v>0</v>
          </cell>
          <cell r="F616">
            <v>23619.86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1000</v>
          </cell>
          <cell r="L616">
            <v>59937.120000000003</v>
          </cell>
          <cell r="M616">
            <v>0</v>
          </cell>
          <cell r="N616">
            <v>0</v>
          </cell>
          <cell r="O616">
            <v>74955</v>
          </cell>
          <cell r="P616">
            <v>0</v>
          </cell>
          <cell r="Q616">
            <v>40927.5</v>
          </cell>
          <cell r="R616">
            <v>16050</v>
          </cell>
          <cell r="S616">
            <v>0</v>
          </cell>
          <cell r="T616">
            <v>0</v>
          </cell>
          <cell r="U616">
            <v>47060</v>
          </cell>
          <cell r="V616">
            <v>300</v>
          </cell>
          <cell r="W616">
            <v>358770.96</v>
          </cell>
          <cell r="X616">
            <v>0</v>
          </cell>
          <cell r="Y616">
            <v>5200</v>
          </cell>
          <cell r="Z616">
            <v>28163.4</v>
          </cell>
          <cell r="AA616">
            <v>0</v>
          </cell>
          <cell r="AB616">
            <v>0</v>
          </cell>
          <cell r="AC616">
            <v>0</v>
          </cell>
          <cell r="AD616">
            <v>69500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28700</v>
          </cell>
          <cell r="AJ616">
            <v>0</v>
          </cell>
          <cell r="AK616">
            <v>386350.64</v>
          </cell>
          <cell r="AL616">
            <v>76379.64</v>
          </cell>
          <cell r="AM616">
            <v>0</v>
          </cell>
          <cell r="AN616">
            <v>9000</v>
          </cell>
          <cell r="AO616">
            <v>0</v>
          </cell>
          <cell r="AP616">
            <v>3020</v>
          </cell>
          <cell r="AQ616">
            <v>0</v>
          </cell>
          <cell r="AR616">
            <v>0</v>
          </cell>
          <cell r="AS616">
            <v>0</v>
          </cell>
          <cell r="AT616">
            <v>24600</v>
          </cell>
          <cell r="AU616">
            <v>0</v>
          </cell>
          <cell r="AV616">
            <v>0</v>
          </cell>
          <cell r="AW616">
            <v>440</v>
          </cell>
          <cell r="AX616">
            <v>76357.960000000006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591684</v>
          </cell>
          <cell r="BD616">
            <v>1430</v>
          </cell>
          <cell r="BE616">
            <v>0</v>
          </cell>
          <cell r="BF616">
            <v>12000</v>
          </cell>
          <cell r="BG616">
            <v>9533.7000000000007</v>
          </cell>
          <cell r="BH616">
            <v>0</v>
          </cell>
          <cell r="BI616">
            <v>0</v>
          </cell>
          <cell r="BJ616">
            <v>4000</v>
          </cell>
          <cell r="BK616">
            <v>0</v>
          </cell>
          <cell r="BL616">
            <v>0</v>
          </cell>
          <cell r="BM616">
            <v>5373.54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3500</v>
          </cell>
          <cell r="BU616">
            <v>0</v>
          </cell>
          <cell r="BV616">
            <v>0</v>
          </cell>
          <cell r="BW616">
            <v>0</v>
          </cell>
          <cell r="BX616">
            <v>47668.5</v>
          </cell>
          <cell r="BY616">
            <v>0</v>
          </cell>
          <cell r="BZ616">
            <v>20565.400000000001</v>
          </cell>
          <cell r="CA616">
            <v>0</v>
          </cell>
          <cell r="CB616">
            <v>35200</v>
          </cell>
          <cell r="CC616">
            <v>0</v>
          </cell>
          <cell r="CD616">
            <v>3370</v>
          </cell>
          <cell r="CE616">
            <v>1800</v>
          </cell>
          <cell r="CF616">
            <v>1150</v>
          </cell>
          <cell r="CG616">
            <v>0</v>
          </cell>
          <cell r="CH616">
            <v>0</v>
          </cell>
          <cell r="CI616">
            <v>18018.8</v>
          </cell>
          <cell r="CJ616">
            <v>800</v>
          </cell>
          <cell r="CK616">
            <v>12593.9</v>
          </cell>
          <cell r="CL616">
            <v>0</v>
          </cell>
        </row>
        <row r="617">
          <cell r="A617">
            <v>5104010107.1090002</v>
          </cell>
          <cell r="B617" t="str">
            <v>ค่าจ้างเหมาบำรุงรักษาดูแลลิฟท์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12840</v>
          </cell>
          <cell r="N617">
            <v>0</v>
          </cell>
          <cell r="O617">
            <v>175180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14980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166966.5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87740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233688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203300</v>
          </cell>
          <cell r="BS617">
            <v>0</v>
          </cell>
          <cell r="BT617">
            <v>0</v>
          </cell>
          <cell r="BU617">
            <v>12840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8738.34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32100</v>
          </cell>
          <cell r="CK617">
            <v>0</v>
          </cell>
          <cell r="CL617">
            <v>0</v>
          </cell>
        </row>
        <row r="618">
          <cell r="A618">
            <v>5104010107.1099997</v>
          </cell>
          <cell r="B618" t="str">
            <v>ค่าจ้างเหมาบำรุงรักษาสวนหย่อม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15200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11600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14000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316425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</row>
        <row r="619">
          <cell r="A619">
            <v>5104010107.1110001</v>
          </cell>
          <cell r="B619" t="str">
            <v>ค่าจ้างเหมาบำรุงรักษาครุภัณฑ์วิทยาศาสตร์และการแพทย์</v>
          </cell>
          <cell r="C619">
            <v>0</v>
          </cell>
          <cell r="D619">
            <v>9180</v>
          </cell>
          <cell r="E619">
            <v>10100</v>
          </cell>
          <cell r="F619">
            <v>11500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3500</v>
          </cell>
          <cell r="L619">
            <v>113711</v>
          </cell>
          <cell r="M619">
            <v>29600</v>
          </cell>
          <cell r="N619">
            <v>5700</v>
          </cell>
          <cell r="O619">
            <v>0</v>
          </cell>
          <cell r="P619">
            <v>0</v>
          </cell>
          <cell r="Q619">
            <v>7000</v>
          </cell>
          <cell r="R619">
            <v>0</v>
          </cell>
          <cell r="S619">
            <v>0</v>
          </cell>
          <cell r="T619">
            <v>0</v>
          </cell>
          <cell r="U619">
            <v>87500</v>
          </cell>
          <cell r="V619">
            <v>6000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26000</v>
          </cell>
          <cell r="AI619">
            <v>4500</v>
          </cell>
          <cell r="AJ619">
            <v>6000</v>
          </cell>
          <cell r="AK619">
            <v>37000</v>
          </cell>
          <cell r="AL619">
            <v>0</v>
          </cell>
          <cell r="AM619">
            <v>15980</v>
          </cell>
          <cell r="AN619">
            <v>11000</v>
          </cell>
          <cell r="AO619">
            <v>99876.35</v>
          </cell>
          <cell r="AP619">
            <v>6000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4500</v>
          </cell>
          <cell r="AZ619">
            <v>0</v>
          </cell>
          <cell r="BA619">
            <v>0</v>
          </cell>
          <cell r="BB619">
            <v>0</v>
          </cell>
          <cell r="BC619">
            <v>47934.52</v>
          </cell>
          <cell r="BD619">
            <v>0</v>
          </cell>
          <cell r="BE619">
            <v>3000</v>
          </cell>
          <cell r="BF619">
            <v>0</v>
          </cell>
          <cell r="BG619">
            <v>484409.33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211409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36400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49610</v>
          </cell>
          <cell r="CD619">
            <v>25227.360000000001</v>
          </cell>
          <cell r="CE619">
            <v>0</v>
          </cell>
          <cell r="CF619">
            <v>9000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</row>
        <row r="620">
          <cell r="A620">
            <v>5104010107.1120005</v>
          </cell>
          <cell r="B620" t="str">
            <v>ค่าจ้างเหมาบำรุงรักษาเครื่องปรับอากาศ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25300</v>
          </cell>
          <cell r="K620">
            <v>7160</v>
          </cell>
          <cell r="L620">
            <v>18400</v>
          </cell>
          <cell r="M620">
            <v>0</v>
          </cell>
          <cell r="N620">
            <v>4500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3300</v>
          </cell>
          <cell r="U620">
            <v>0</v>
          </cell>
          <cell r="V620">
            <v>0</v>
          </cell>
          <cell r="W620">
            <v>0</v>
          </cell>
          <cell r="X620">
            <v>3210</v>
          </cell>
          <cell r="Y620">
            <v>0</v>
          </cell>
          <cell r="Z620">
            <v>7500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5500</v>
          </cell>
          <cell r="AK620">
            <v>0</v>
          </cell>
          <cell r="AL620">
            <v>4000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10075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13200</v>
          </cell>
          <cell r="AX620">
            <v>0</v>
          </cell>
          <cell r="AY620">
            <v>0</v>
          </cell>
          <cell r="AZ620">
            <v>0</v>
          </cell>
          <cell r="BA620">
            <v>67300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433700</v>
          </cell>
          <cell r="BH620">
            <v>31300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4000</v>
          </cell>
          <cell r="BO620">
            <v>0</v>
          </cell>
          <cell r="BP620">
            <v>0</v>
          </cell>
          <cell r="BQ620">
            <v>24800</v>
          </cell>
          <cell r="BR620">
            <v>285983</v>
          </cell>
          <cell r="BS620">
            <v>0</v>
          </cell>
          <cell r="BT620">
            <v>17095.5</v>
          </cell>
          <cell r="BU620">
            <v>0</v>
          </cell>
          <cell r="BV620">
            <v>17333.5</v>
          </cell>
          <cell r="BW620">
            <v>12750</v>
          </cell>
          <cell r="BX620">
            <v>14400</v>
          </cell>
          <cell r="BY620">
            <v>0</v>
          </cell>
          <cell r="BZ620">
            <v>6100</v>
          </cell>
          <cell r="CA620">
            <v>0</v>
          </cell>
          <cell r="CB620">
            <v>17334</v>
          </cell>
          <cell r="CC620">
            <v>0</v>
          </cell>
          <cell r="CD620">
            <v>18100</v>
          </cell>
          <cell r="CE620">
            <v>0</v>
          </cell>
          <cell r="CF620">
            <v>0</v>
          </cell>
          <cell r="CG620">
            <v>23684</v>
          </cell>
          <cell r="CH620">
            <v>0</v>
          </cell>
          <cell r="CI620">
            <v>4330</v>
          </cell>
          <cell r="CJ620">
            <v>0</v>
          </cell>
          <cell r="CK620">
            <v>0</v>
          </cell>
          <cell r="CL620">
            <v>0</v>
          </cell>
        </row>
        <row r="621">
          <cell r="A621">
            <v>5104010107.1129999</v>
          </cell>
          <cell r="B621" t="str">
            <v>ค่าจ้างเหมาซ่อมแซมบ้านพัก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86935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90000</v>
          </cell>
          <cell r="AF621">
            <v>0</v>
          </cell>
          <cell r="AG621">
            <v>48700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390000</v>
          </cell>
          <cell r="AO621">
            <v>0</v>
          </cell>
          <cell r="AP621">
            <v>0</v>
          </cell>
          <cell r="AQ621">
            <v>4000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49000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85550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29205</v>
          </cell>
          <cell r="CJ621">
            <v>0</v>
          </cell>
          <cell r="CK621">
            <v>0</v>
          </cell>
          <cell r="CL621">
            <v>0</v>
          </cell>
        </row>
        <row r="622">
          <cell r="A622">
            <v>5104010110.1009998</v>
          </cell>
          <cell r="B622" t="str">
            <v>ค่าเชื้อเพลิง</v>
          </cell>
          <cell r="C622">
            <v>321720.62</v>
          </cell>
          <cell r="D622">
            <v>119380.5</v>
          </cell>
          <cell r="E622">
            <v>81869.7</v>
          </cell>
          <cell r="F622">
            <v>102821.6</v>
          </cell>
          <cell r="G622">
            <v>104937</v>
          </cell>
          <cell r="H622">
            <v>90899.64</v>
          </cell>
          <cell r="I622">
            <v>108944</v>
          </cell>
          <cell r="J622">
            <v>69530</v>
          </cell>
          <cell r="K622">
            <v>94909</v>
          </cell>
          <cell r="L622">
            <v>100587.77</v>
          </cell>
          <cell r="M622">
            <v>169783.7</v>
          </cell>
          <cell r="N622">
            <v>41379</v>
          </cell>
          <cell r="O622">
            <v>253797.56</v>
          </cell>
          <cell r="P622">
            <v>127185</v>
          </cell>
          <cell r="Q622">
            <v>240380</v>
          </cell>
          <cell r="R622">
            <v>161695</v>
          </cell>
          <cell r="S622">
            <v>122359</v>
          </cell>
          <cell r="T622">
            <v>142223</v>
          </cell>
          <cell r="U622">
            <v>35759.769999999997</v>
          </cell>
          <cell r="V622">
            <v>63198</v>
          </cell>
          <cell r="W622">
            <v>896796.9</v>
          </cell>
          <cell r="X622">
            <v>50665.7</v>
          </cell>
          <cell r="Y622">
            <v>182505</v>
          </cell>
          <cell r="Z622">
            <v>160390</v>
          </cell>
          <cell r="AA622">
            <v>81291</v>
          </cell>
          <cell r="AB622">
            <v>85775</v>
          </cell>
          <cell r="AC622">
            <v>117870</v>
          </cell>
          <cell r="AD622">
            <v>181666</v>
          </cell>
          <cell r="AE622">
            <v>105020</v>
          </cell>
          <cell r="AF622">
            <v>63086</v>
          </cell>
          <cell r="AG622">
            <v>117760</v>
          </cell>
          <cell r="AH622">
            <v>96774.7</v>
          </cell>
          <cell r="AI622">
            <v>113315</v>
          </cell>
          <cell r="AJ622">
            <v>11258.28</v>
          </cell>
          <cell r="AK622">
            <v>777818.65</v>
          </cell>
          <cell r="AL622">
            <v>147225</v>
          </cell>
          <cell r="AM622">
            <v>318655</v>
          </cell>
          <cell r="AN622">
            <v>107420.56</v>
          </cell>
          <cell r="AO622">
            <v>199485</v>
          </cell>
          <cell r="AP622">
            <v>149611.82</v>
          </cell>
          <cell r="AQ622">
            <v>74605</v>
          </cell>
          <cell r="AR622">
            <v>331622.37</v>
          </cell>
          <cell r="AS622">
            <v>218439.1</v>
          </cell>
          <cell r="AT622">
            <v>489654</v>
          </cell>
          <cell r="AU622">
            <v>232933.4</v>
          </cell>
          <cell r="AV622">
            <v>138131</v>
          </cell>
          <cell r="AW622">
            <v>73104.2</v>
          </cell>
          <cell r="AX622">
            <v>109794</v>
          </cell>
          <cell r="AY622">
            <v>111392.04</v>
          </cell>
          <cell r="AZ622">
            <v>99864.6</v>
          </cell>
          <cell r="BA622">
            <v>75768.2</v>
          </cell>
          <cell r="BB622">
            <v>155620.1</v>
          </cell>
          <cell r="BC622">
            <v>299666.7</v>
          </cell>
          <cell r="BD622">
            <v>206634</v>
          </cell>
          <cell r="BE622">
            <v>24530</v>
          </cell>
          <cell r="BF622">
            <v>83630.22</v>
          </cell>
          <cell r="BG622">
            <v>104990</v>
          </cell>
          <cell r="BH622">
            <v>29810</v>
          </cell>
          <cell r="BI622">
            <v>48370</v>
          </cell>
          <cell r="BJ622">
            <v>164498</v>
          </cell>
          <cell r="BK622">
            <v>87460</v>
          </cell>
          <cell r="BL622">
            <v>656830.37</v>
          </cell>
          <cell r="BM622">
            <v>106526.1</v>
          </cell>
          <cell r="BN622">
            <v>111482.64</v>
          </cell>
          <cell r="BO622">
            <v>175160</v>
          </cell>
          <cell r="BP622">
            <v>98426.6</v>
          </cell>
          <cell r="BQ622">
            <v>203036.27</v>
          </cell>
          <cell r="BR622">
            <v>1905232.6</v>
          </cell>
          <cell r="BS622">
            <v>58000</v>
          </cell>
          <cell r="BT622">
            <v>91500</v>
          </cell>
          <cell r="BU622">
            <v>151148</v>
          </cell>
          <cell r="BV622">
            <v>41513.4</v>
          </cell>
          <cell r="BW622">
            <v>89319.1</v>
          </cell>
          <cell r="BX622">
            <v>113520.9</v>
          </cell>
          <cell r="BY622">
            <v>95640</v>
          </cell>
          <cell r="BZ622">
            <v>76150</v>
          </cell>
          <cell r="CA622">
            <v>89982.2</v>
          </cell>
          <cell r="CB622">
            <v>187005</v>
          </cell>
          <cell r="CC622">
            <v>323165</v>
          </cell>
          <cell r="CD622">
            <v>206790.32</v>
          </cell>
          <cell r="CE622">
            <v>133119</v>
          </cell>
          <cell r="CF622">
            <v>72120</v>
          </cell>
          <cell r="CG622">
            <v>71890.48</v>
          </cell>
          <cell r="CH622">
            <v>159143</v>
          </cell>
          <cell r="CI622">
            <v>68990</v>
          </cell>
          <cell r="CJ622">
            <v>239423</v>
          </cell>
          <cell r="CK622">
            <v>64357</v>
          </cell>
          <cell r="CL622">
            <v>49456</v>
          </cell>
        </row>
        <row r="623">
          <cell r="A623">
            <v>5104010112.1009998</v>
          </cell>
          <cell r="B623" t="str">
            <v>ค่าจ้างเหมาทำความสะอาด</v>
          </cell>
          <cell r="C623">
            <v>0</v>
          </cell>
          <cell r="D623">
            <v>0</v>
          </cell>
          <cell r="E623">
            <v>91000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64300.25</v>
          </cell>
          <cell r="R623">
            <v>217130</v>
          </cell>
          <cell r="S623">
            <v>14050</v>
          </cell>
          <cell r="T623">
            <v>81990</v>
          </cell>
          <cell r="U623">
            <v>2475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163080</v>
          </cell>
          <cell r="AL623">
            <v>14400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104400</v>
          </cell>
          <cell r="AU623">
            <v>0</v>
          </cell>
          <cell r="AV623">
            <v>51000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70000</v>
          </cell>
          <cell r="BC623">
            <v>428595</v>
          </cell>
          <cell r="BD623">
            <v>599803.5</v>
          </cell>
          <cell r="BE623">
            <v>109500</v>
          </cell>
          <cell r="BF623">
            <v>0</v>
          </cell>
          <cell r="BG623">
            <v>4400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307700</v>
          </cell>
          <cell r="BN623">
            <v>59706</v>
          </cell>
          <cell r="BO623">
            <v>256666</v>
          </cell>
          <cell r="BP623">
            <v>61612.74</v>
          </cell>
          <cell r="BQ623">
            <v>49550</v>
          </cell>
          <cell r="BR623">
            <v>2187000</v>
          </cell>
          <cell r="BS623">
            <v>0</v>
          </cell>
          <cell r="BT623">
            <v>170572.5</v>
          </cell>
          <cell r="BU623">
            <v>0</v>
          </cell>
          <cell r="BV623">
            <v>0</v>
          </cell>
          <cell r="BW623">
            <v>0</v>
          </cell>
          <cell r="BX623">
            <v>339000</v>
          </cell>
          <cell r="BY623">
            <v>0</v>
          </cell>
          <cell r="BZ623">
            <v>0</v>
          </cell>
          <cell r="CA623">
            <v>0</v>
          </cell>
          <cell r="CB623">
            <v>53200</v>
          </cell>
          <cell r="CC623">
            <v>4800</v>
          </cell>
          <cell r="CD623">
            <v>166098.28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519017.31</v>
          </cell>
          <cell r="CK623">
            <v>0</v>
          </cell>
          <cell r="CL623">
            <v>0</v>
          </cell>
        </row>
        <row r="624">
          <cell r="A624">
            <v>5104010112.1029997</v>
          </cell>
          <cell r="B624" t="str">
            <v>ค่าจ้างเหมาประกอบอาหารผู้ป่วย</v>
          </cell>
          <cell r="C624">
            <v>0</v>
          </cell>
          <cell r="D624">
            <v>0</v>
          </cell>
          <cell r="E624">
            <v>0</v>
          </cell>
          <cell r="F624">
            <v>15640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6555</v>
          </cell>
          <cell r="R624">
            <v>0</v>
          </cell>
          <cell r="S624">
            <v>4800</v>
          </cell>
          <cell r="T624">
            <v>0</v>
          </cell>
          <cell r="U624">
            <v>0</v>
          </cell>
          <cell r="V624">
            <v>5700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20070</v>
          </cell>
          <cell r="AH624">
            <v>0</v>
          </cell>
          <cell r="AI624">
            <v>0</v>
          </cell>
          <cell r="AJ624">
            <v>110600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31500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164116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91630</v>
          </cell>
          <cell r="BE624">
            <v>31780</v>
          </cell>
          <cell r="BF624">
            <v>0</v>
          </cell>
          <cell r="BG624">
            <v>0</v>
          </cell>
          <cell r="BH624">
            <v>46940</v>
          </cell>
          <cell r="BI624">
            <v>55980</v>
          </cell>
          <cell r="BJ624">
            <v>102462</v>
          </cell>
          <cell r="BK624">
            <v>71654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148200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900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20085</v>
          </cell>
          <cell r="CL624">
            <v>34440</v>
          </cell>
        </row>
        <row r="625">
          <cell r="A625">
            <v>5104010112.1059999</v>
          </cell>
          <cell r="B625" t="str">
            <v>ค่าจ้างเหมารถ</v>
          </cell>
          <cell r="C625">
            <v>0</v>
          </cell>
          <cell r="D625">
            <v>0</v>
          </cell>
          <cell r="E625">
            <v>0</v>
          </cell>
          <cell r="F625">
            <v>3500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47000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</row>
        <row r="626">
          <cell r="A626">
            <v>5104010112.1079998</v>
          </cell>
          <cell r="B626" t="str">
            <v>ค่าจ้างเหมาดูแลความปลอดภัย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19665</v>
          </cell>
          <cell r="R626">
            <v>109800</v>
          </cell>
          <cell r="S626">
            <v>0</v>
          </cell>
          <cell r="T626">
            <v>31720</v>
          </cell>
          <cell r="U626">
            <v>0</v>
          </cell>
          <cell r="V626">
            <v>26200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108000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331488</v>
          </cell>
          <cell r="AL626">
            <v>0</v>
          </cell>
          <cell r="AM626">
            <v>51360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51360</v>
          </cell>
          <cell r="BC626">
            <v>0</v>
          </cell>
          <cell r="BD626">
            <v>123000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93600</v>
          </cell>
          <cell r="BN626">
            <v>41400</v>
          </cell>
          <cell r="BO626">
            <v>155776</v>
          </cell>
          <cell r="BP626">
            <v>69600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392578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19400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</row>
        <row r="627">
          <cell r="A627">
            <v>5104010112.1099997</v>
          </cell>
          <cell r="B627" t="str">
            <v>ค่าจ้างเหมาซักรีด</v>
          </cell>
          <cell r="C627">
            <v>0</v>
          </cell>
          <cell r="D627">
            <v>70216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14550</v>
          </cell>
          <cell r="T627">
            <v>0</v>
          </cell>
          <cell r="U627">
            <v>0</v>
          </cell>
          <cell r="V627">
            <v>0</v>
          </cell>
          <cell r="W627">
            <v>166224.5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56142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941038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164415.07999999999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</row>
        <row r="628">
          <cell r="A628">
            <v>5104010112.1110001</v>
          </cell>
          <cell r="B628" t="str">
            <v>ค่าจ้างเหมากำจัดขยะติดเชื้อ</v>
          </cell>
          <cell r="C628">
            <v>0</v>
          </cell>
          <cell r="D628">
            <v>25932</v>
          </cell>
          <cell r="E628">
            <v>14700</v>
          </cell>
          <cell r="F628">
            <v>30077.3</v>
          </cell>
          <cell r="G628">
            <v>13284</v>
          </cell>
          <cell r="H628">
            <v>9960</v>
          </cell>
          <cell r="I628">
            <v>6000</v>
          </cell>
          <cell r="J628">
            <v>44811</v>
          </cell>
          <cell r="K628">
            <v>13945.2</v>
          </cell>
          <cell r="L628">
            <v>21632</v>
          </cell>
          <cell r="M628">
            <v>44060</v>
          </cell>
          <cell r="N628">
            <v>324</v>
          </cell>
          <cell r="O628">
            <v>0</v>
          </cell>
          <cell r="P628">
            <v>22896</v>
          </cell>
          <cell r="Q628">
            <v>0</v>
          </cell>
          <cell r="R628">
            <v>35412</v>
          </cell>
          <cell r="S628">
            <v>18316</v>
          </cell>
          <cell r="T628">
            <v>20772</v>
          </cell>
          <cell r="U628">
            <v>6984</v>
          </cell>
          <cell r="V628">
            <v>4440</v>
          </cell>
          <cell r="W628">
            <v>323565</v>
          </cell>
          <cell r="X628">
            <v>14412</v>
          </cell>
          <cell r="Y628">
            <v>46299</v>
          </cell>
          <cell r="Z628">
            <v>26664</v>
          </cell>
          <cell r="AA628">
            <v>9276</v>
          </cell>
          <cell r="AB628">
            <v>19512</v>
          </cell>
          <cell r="AC628">
            <v>10824</v>
          </cell>
          <cell r="AD628">
            <v>71577</v>
          </cell>
          <cell r="AE628">
            <v>13387</v>
          </cell>
          <cell r="AF628">
            <v>15444</v>
          </cell>
          <cell r="AG628">
            <v>11856</v>
          </cell>
          <cell r="AH628">
            <v>44964</v>
          </cell>
          <cell r="AI628">
            <v>20556</v>
          </cell>
          <cell r="AJ628">
            <v>12628</v>
          </cell>
          <cell r="AK628">
            <v>635315.19999999995</v>
          </cell>
          <cell r="AL628">
            <v>25272</v>
          </cell>
          <cell r="AM628">
            <v>20364</v>
          </cell>
          <cell r="AN628">
            <v>74220</v>
          </cell>
          <cell r="AO628">
            <v>39360</v>
          </cell>
          <cell r="AP628">
            <v>18960</v>
          </cell>
          <cell r="AQ628">
            <v>4596</v>
          </cell>
          <cell r="AR628">
            <v>82943.929999999993</v>
          </cell>
          <cell r="AS628">
            <v>21636</v>
          </cell>
          <cell r="AT628">
            <v>41509</v>
          </cell>
          <cell r="AU628">
            <v>0</v>
          </cell>
          <cell r="AV628">
            <v>12516</v>
          </cell>
          <cell r="AW628">
            <v>0</v>
          </cell>
          <cell r="AX628">
            <v>11880</v>
          </cell>
          <cell r="AY628">
            <v>11868</v>
          </cell>
          <cell r="AZ628">
            <v>15060</v>
          </cell>
          <cell r="BA628">
            <v>97955</v>
          </cell>
          <cell r="BB628">
            <v>18804</v>
          </cell>
          <cell r="BC628">
            <v>218250</v>
          </cell>
          <cell r="BD628">
            <v>53656</v>
          </cell>
          <cell r="BE628">
            <v>10272</v>
          </cell>
          <cell r="BF628">
            <v>27264</v>
          </cell>
          <cell r="BG628">
            <v>232000</v>
          </cell>
          <cell r="BH628">
            <v>7966</v>
          </cell>
          <cell r="BI628">
            <v>0</v>
          </cell>
          <cell r="BJ628">
            <v>25560</v>
          </cell>
          <cell r="BK628">
            <v>0</v>
          </cell>
          <cell r="BL628">
            <v>79639.5</v>
          </cell>
          <cell r="BM628">
            <v>37104</v>
          </cell>
          <cell r="BN628">
            <v>12492</v>
          </cell>
          <cell r="BO628">
            <v>0</v>
          </cell>
          <cell r="BP628">
            <v>26400</v>
          </cell>
          <cell r="BQ628">
            <v>25968</v>
          </cell>
          <cell r="BR628">
            <v>1125125.5</v>
          </cell>
          <cell r="BS628">
            <v>13559</v>
          </cell>
          <cell r="BT628">
            <v>52505</v>
          </cell>
          <cell r="BU628">
            <v>135803.5</v>
          </cell>
          <cell r="BV628">
            <v>2367</v>
          </cell>
          <cell r="BW628">
            <v>100165</v>
          </cell>
          <cell r="BX628">
            <v>48744</v>
          </cell>
          <cell r="BY628">
            <v>17732</v>
          </cell>
          <cell r="BZ628">
            <v>15717</v>
          </cell>
          <cell r="CA628">
            <v>7865</v>
          </cell>
          <cell r="CB628">
            <v>28418</v>
          </cell>
          <cell r="CC628">
            <v>0</v>
          </cell>
          <cell r="CD628">
            <v>44390</v>
          </cell>
          <cell r="CE628">
            <v>0</v>
          </cell>
          <cell r="CF628">
            <v>0</v>
          </cell>
          <cell r="CG628">
            <v>17849</v>
          </cell>
          <cell r="CH628">
            <v>10504</v>
          </cell>
          <cell r="CI628">
            <v>7735</v>
          </cell>
          <cell r="CJ628">
            <v>37427</v>
          </cell>
          <cell r="CK628">
            <v>7215</v>
          </cell>
          <cell r="CL628">
            <v>5317</v>
          </cell>
        </row>
        <row r="629">
          <cell r="A629">
            <v>5104010112.1120005</v>
          </cell>
          <cell r="B629" t="str">
            <v>ค่าจ้างเหมาบริการทางการแพทย์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29600.42</v>
          </cell>
          <cell r="K629">
            <v>7355</v>
          </cell>
          <cell r="L629">
            <v>21175.3</v>
          </cell>
          <cell r="M629">
            <v>0</v>
          </cell>
          <cell r="N629">
            <v>0</v>
          </cell>
          <cell r="O629">
            <v>2441275</v>
          </cell>
          <cell r="P629">
            <v>0</v>
          </cell>
          <cell r="Q629">
            <v>0</v>
          </cell>
          <cell r="R629">
            <v>1400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7100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5921833.2400000002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3946175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3722900</v>
          </cell>
          <cell r="BB629">
            <v>0</v>
          </cell>
          <cell r="BC629">
            <v>1008400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28390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5350</v>
          </cell>
          <cell r="BQ629">
            <v>0</v>
          </cell>
          <cell r="BR629">
            <v>6475563.5099999998</v>
          </cell>
          <cell r="BS629">
            <v>0</v>
          </cell>
          <cell r="BT629">
            <v>0</v>
          </cell>
          <cell r="BU629">
            <v>4292407</v>
          </cell>
          <cell r="BV629">
            <v>2500</v>
          </cell>
          <cell r="BW629">
            <v>0</v>
          </cell>
          <cell r="BX629">
            <v>1371100</v>
          </cell>
          <cell r="BY629">
            <v>25250</v>
          </cell>
          <cell r="BZ629">
            <v>0</v>
          </cell>
          <cell r="CA629">
            <v>0</v>
          </cell>
          <cell r="CB629">
            <v>0</v>
          </cell>
          <cell r="CC629">
            <v>3306640</v>
          </cell>
          <cell r="CD629">
            <v>0</v>
          </cell>
          <cell r="CE629">
            <v>2364607.5</v>
          </cell>
          <cell r="CF629">
            <v>76000</v>
          </cell>
          <cell r="CG629">
            <v>0</v>
          </cell>
          <cell r="CH629">
            <v>0</v>
          </cell>
          <cell r="CI629">
            <v>0</v>
          </cell>
          <cell r="CJ629">
            <v>2492213.5699999998</v>
          </cell>
          <cell r="CK629">
            <v>0</v>
          </cell>
          <cell r="CL629">
            <v>0</v>
          </cell>
        </row>
        <row r="630">
          <cell r="A630">
            <v>5104010112.1129999</v>
          </cell>
          <cell r="B630" t="str">
            <v>ค่าจ้างเหมาบริการอื่น(สนับสนุน)</v>
          </cell>
          <cell r="C630">
            <v>4304023.99</v>
          </cell>
          <cell r="D630">
            <v>81916.600000000006</v>
          </cell>
          <cell r="E630">
            <v>0</v>
          </cell>
          <cell r="F630">
            <v>89600</v>
          </cell>
          <cell r="G630">
            <v>43600</v>
          </cell>
          <cell r="H630">
            <v>87659.5</v>
          </cell>
          <cell r="I630">
            <v>27090</v>
          </cell>
          <cell r="J630">
            <v>219639</v>
          </cell>
          <cell r="K630">
            <v>33690</v>
          </cell>
          <cell r="L630">
            <v>88605.59</v>
          </cell>
          <cell r="M630">
            <v>349205</v>
          </cell>
          <cell r="N630">
            <v>0</v>
          </cell>
          <cell r="O630">
            <v>1362873.42</v>
          </cell>
          <cell r="P630">
            <v>184458</v>
          </cell>
          <cell r="Q630">
            <v>118562</v>
          </cell>
          <cell r="R630">
            <v>64576</v>
          </cell>
          <cell r="S630">
            <v>400400</v>
          </cell>
          <cell r="T630">
            <v>134853.4</v>
          </cell>
          <cell r="U630">
            <v>28835</v>
          </cell>
          <cell r="V630">
            <v>61455</v>
          </cell>
          <cell r="W630">
            <v>1719453.6</v>
          </cell>
          <cell r="X630">
            <v>2500</v>
          </cell>
          <cell r="Y630">
            <v>5400</v>
          </cell>
          <cell r="Z630">
            <v>1607703</v>
          </cell>
          <cell r="AA630">
            <v>76660</v>
          </cell>
          <cell r="AB630">
            <v>45062.12</v>
          </cell>
          <cell r="AC630">
            <v>600</v>
          </cell>
          <cell r="AD630">
            <v>313309</v>
          </cell>
          <cell r="AE630">
            <v>1600</v>
          </cell>
          <cell r="AF630">
            <v>44703</v>
          </cell>
          <cell r="AG630">
            <v>228757.5</v>
          </cell>
          <cell r="AH630">
            <v>55180</v>
          </cell>
          <cell r="AI630">
            <v>11288.25</v>
          </cell>
          <cell r="AJ630">
            <v>50141</v>
          </cell>
          <cell r="AK630">
            <v>583017.38</v>
          </cell>
          <cell r="AL630">
            <v>586782.1</v>
          </cell>
          <cell r="AM630">
            <v>50458.2</v>
          </cell>
          <cell r="AN630">
            <v>92658</v>
          </cell>
          <cell r="AO630">
            <v>114235.63</v>
          </cell>
          <cell r="AP630">
            <v>22023</v>
          </cell>
          <cell r="AQ630">
            <v>39055</v>
          </cell>
          <cell r="AR630">
            <v>1796257</v>
          </cell>
          <cell r="AS630">
            <v>291292.25</v>
          </cell>
          <cell r="AT630">
            <v>477464.1</v>
          </cell>
          <cell r="AU630">
            <v>595753.63</v>
          </cell>
          <cell r="AV630">
            <v>20905</v>
          </cell>
          <cell r="AW630">
            <v>60655</v>
          </cell>
          <cell r="AX630">
            <v>31448.560000000001</v>
          </cell>
          <cell r="AY630">
            <v>171647.95</v>
          </cell>
          <cell r="AZ630">
            <v>26510</v>
          </cell>
          <cell r="BA630">
            <v>3418758.5</v>
          </cell>
          <cell r="BB630">
            <v>171223.6</v>
          </cell>
          <cell r="BC630">
            <v>1323149.42</v>
          </cell>
          <cell r="BD630">
            <v>103360.99</v>
          </cell>
          <cell r="BE630">
            <v>7671</v>
          </cell>
          <cell r="BF630">
            <v>47350</v>
          </cell>
          <cell r="BG630">
            <v>4967603.5599999996</v>
          </cell>
          <cell r="BH630">
            <v>210939.83</v>
          </cell>
          <cell r="BI630">
            <v>172066.08</v>
          </cell>
          <cell r="BJ630">
            <v>90081.279999999999</v>
          </cell>
          <cell r="BK630">
            <v>75400</v>
          </cell>
          <cell r="BL630">
            <v>1500158.72</v>
          </cell>
          <cell r="BM630">
            <v>139520</v>
          </cell>
          <cell r="BN630">
            <v>50006</v>
          </cell>
          <cell r="BO630">
            <v>135771</v>
          </cell>
          <cell r="BP630">
            <v>174842</v>
          </cell>
          <cell r="BQ630">
            <v>100216</v>
          </cell>
          <cell r="BR630">
            <v>2053058.34</v>
          </cell>
          <cell r="BS630">
            <v>193548.7</v>
          </cell>
          <cell r="BT630">
            <v>329881</v>
          </cell>
          <cell r="BU630">
            <v>249770</v>
          </cell>
          <cell r="BV630">
            <v>37410</v>
          </cell>
          <cell r="BW630">
            <v>779975.64</v>
          </cell>
          <cell r="BX630">
            <v>0</v>
          </cell>
          <cell r="BY630">
            <v>206100</v>
          </cell>
          <cell r="BZ630">
            <v>152663.9</v>
          </cell>
          <cell r="CA630">
            <v>45334.48</v>
          </cell>
          <cell r="CB630">
            <v>96791.84</v>
          </cell>
          <cell r="CC630">
            <v>89575</v>
          </cell>
          <cell r="CD630">
            <v>184029.3</v>
          </cell>
          <cell r="CE630">
            <v>552450</v>
          </cell>
          <cell r="CF630">
            <v>177377.36</v>
          </cell>
          <cell r="CG630">
            <v>173570.68</v>
          </cell>
          <cell r="CH630">
            <v>172177.6</v>
          </cell>
          <cell r="CI630">
            <v>75547</v>
          </cell>
          <cell r="CJ630">
            <v>353210</v>
          </cell>
          <cell r="CK630">
            <v>256600.62</v>
          </cell>
          <cell r="CL630">
            <v>171183.2</v>
          </cell>
        </row>
        <row r="631">
          <cell r="A631">
            <v>5104010112.1140003</v>
          </cell>
          <cell r="B631" t="str">
            <v>ค่าจ้างตรวจทางห้องปฏิบัติการ (Lab)</v>
          </cell>
          <cell r="C631">
            <v>464385</v>
          </cell>
          <cell r="D631">
            <v>153150</v>
          </cell>
          <cell r="E631">
            <v>143793.1</v>
          </cell>
          <cell r="F631">
            <v>192733</v>
          </cell>
          <cell r="G631">
            <v>54524</v>
          </cell>
          <cell r="H631">
            <v>217270</v>
          </cell>
          <cell r="I631">
            <v>266474.09999999998</v>
          </cell>
          <cell r="J631">
            <v>136350</v>
          </cell>
          <cell r="K631">
            <v>14395</v>
          </cell>
          <cell r="L631">
            <v>348500</v>
          </cell>
          <cell r="M631">
            <v>734190</v>
          </cell>
          <cell r="N631">
            <v>24429.5</v>
          </cell>
          <cell r="O631">
            <v>739729.5</v>
          </cell>
          <cell r="P631">
            <v>116070</v>
          </cell>
          <cell r="Q631">
            <v>228850</v>
          </cell>
          <cell r="R631">
            <v>550835</v>
          </cell>
          <cell r="S631">
            <v>185331</v>
          </cell>
          <cell r="T631">
            <v>499845</v>
          </cell>
          <cell r="U631">
            <v>17307.5</v>
          </cell>
          <cell r="V631">
            <v>168200.8</v>
          </cell>
          <cell r="W631">
            <v>4049725.25</v>
          </cell>
          <cell r="X631">
            <v>61080</v>
          </cell>
          <cell r="Y631">
            <v>69020.100000000006</v>
          </cell>
          <cell r="Z631">
            <v>168376.5</v>
          </cell>
          <cell r="AA631">
            <v>26000</v>
          </cell>
          <cell r="AB631">
            <v>56669</v>
          </cell>
          <cell r="AC631">
            <v>27883.200000000001</v>
          </cell>
          <cell r="AD631">
            <v>122564.4</v>
          </cell>
          <cell r="AE631">
            <v>100418.9</v>
          </cell>
          <cell r="AF631">
            <v>96220.800000000003</v>
          </cell>
          <cell r="AG631">
            <v>25892.9</v>
          </cell>
          <cell r="AH631">
            <v>854743</v>
          </cell>
          <cell r="AI631">
            <v>102130</v>
          </cell>
          <cell r="AJ631">
            <v>10813.1</v>
          </cell>
          <cell r="AK631">
            <v>6463067</v>
          </cell>
          <cell r="AL631">
            <v>285632.5</v>
          </cell>
          <cell r="AM631">
            <v>90949.5</v>
          </cell>
          <cell r="AN631">
            <v>602710.80000000005</v>
          </cell>
          <cell r="AO631">
            <v>331741.40000000002</v>
          </cell>
          <cell r="AP631">
            <v>211600</v>
          </cell>
          <cell r="AQ631">
            <v>37356.5</v>
          </cell>
          <cell r="AR631">
            <v>1865101</v>
          </cell>
          <cell r="AS631">
            <v>7920</v>
          </cell>
          <cell r="AT631">
            <v>177641.5</v>
          </cell>
          <cell r="AU631">
            <v>116916.7</v>
          </cell>
          <cell r="AV631">
            <v>42745</v>
          </cell>
          <cell r="AW631">
            <v>150960</v>
          </cell>
          <cell r="AX631">
            <v>18340</v>
          </cell>
          <cell r="AY631">
            <v>434620</v>
          </cell>
          <cell r="AZ631">
            <v>29509</v>
          </cell>
          <cell r="BA631">
            <v>2238758</v>
          </cell>
          <cell r="BB631">
            <v>116095</v>
          </cell>
          <cell r="BC631">
            <v>1964134.5</v>
          </cell>
          <cell r="BD631">
            <v>524467.19999999995</v>
          </cell>
          <cell r="BE631">
            <v>89130.2</v>
          </cell>
          <cell r="BF631">
            <v>25455</v>
          </cell>
          <cell r="BG631">
            <v>1611997.5</v>
          </cell>
          <cell r="BH631">
            <v>96225.05</v>
          </cell>
          <cell r="BI631">
            <v>0</v>
          </cell>
          <cell r="BJ631">
            <v>199457.5</v>
          </cell>
          <cell r="BK631">
            <v>25435</v>
          </cell>
          <cell r="BL631">
            <v>2574135</v>
          </cell>
          <cell r="BM631">
            <v>173630.65</v>
          </cell>
          <cell r="BN631">
            <v>368717.55</v>
          </cell>
          <cell r="BO631">
            <v>491637.5</v>
          </cell>
          <cell r="BP631">
            <v>464855</v>
          </cell>
          <cell r="BQ631">
            <v>420492.7</v>
          </cell>
          <cell r="BR631">
            <v>9169910</v>
          </cell>
          <cell r="BS631">
            <v>294955.7</v>
          </cell>
          <cell r="BT631">
            <v>123120</v>
          </cell>
          <cell r="BU631">
            <v>467684.79</v>
          </cell>
          <cell r="BV631">
            <v>0</v>
          </cell>
          <cell r="BW631">
            <v>291700</v>
          </cell>
          <cell r="BX631">
            <v>145255</v>
          </cell>
          <cell r="BY631">
            <v>51150</v>
          </cell>
          <cell r="BZ631">
            <v>290893</v>
          </cell>
          <cell r="CA631">
            <v>147125</v>
          </cell>
          <cell r="CB631">
            <v>207200</v>
          </cell>
          <cell r="CC631">
            <v>584784.5</v>
          </cell>
          <cell r="CD631">
            <v>112160</v>
          </cell>
          <cell r="CE631">
            <v>429028</v>
          </cell>
          <cell r="CF631">
            <v>94640.4</v>
          </cell>
          <cell r="CG631">
            <v>134850</v>
          </cell>
          <cell r="CH631">
            <v>0</v>
          </cell>
          <cell r="CI631">
            <v>96125.4</v>
          </cell>
          <cell r="CJ631">
            <v>100986</v>
          </cell>
          <cell r="CK631">
            <v>54590</v>
          </cell>
          <cell r="CL631">
            <v>87220</v>
          </cell>
        </row>
        <row r="632">
          <cell r="A632">
            <v>5104010112.1149998</v>
          </cell>
          <cell r="B632" t="str">
            <v>ค่าจ้างตรวจเอ็กซเรย์ (X-Ray)</v>
          </cell>
          <cell r="C632">
            <v>548600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290500</v>
          </cell>
          <cell r="N632">
            <v>0</v>
          </cell>
          <cell r="O632">
            <v>1836538</v>
          </cell>
          <cell r="P632">
            <v>87520</v>
          </cell>
          <cell r="Q632">
            <v>115700</v>
          </cell>
          <cell r="R632">
            <v>125350</v>
          </cell>
          <cell r="S632">
            <v>71850</v>
          </cell>
          <cell r="T632">
            <v>153004.24</v>
          </cell>
          <cell r="U632">
            <v>0</v>
          </cell>
          <cell r="V632">
            <v>35920</v>
          </cell>
          <cell r="W632">
            <v>3834956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4719285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17600</v>
          </cell>
          <cell r="AT632">
            <v>856440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258700</v>
          </cell>
          <cell r="BB632">
            <v>0</v>
          </cell>
          <cell r="BC632">
            <v>271000</v>
          </cell>
          <cell r="BD632">
            <v>0</v>
          </cell>
          <cell r="BE632">
            <v>0</v>
          </cell>
          <cell r="BF632">
            <v>0</v>
          </cell>
          <cell r="BG632">
            <v>2484195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1680372.01</v>
          </cell>
          <cell r="BM632">
            <v>54948</v>
          </cell>
          <cell r="BN632">
            <v>25875</v>
          </cell>
          <cell r="BO632">
            <v>0</v>
          </cell>
          <cell r="BP632">
            <v>67600</v>
          </cell>
          <cell r="BQ632">
            <v>104195</v>
          </cell>
          <cell r="BR632">
            <v>5962624</v>
          </cell>
          <cell r="BS632">
            <v>0</v>
          </cell>
          <cell r="BT632">
            <v>0</v>
          </cell>
          <cell r="BU632">
            <v>1626675</v>
          </cell>
          <cell r="BV632">
            <v>0</v>
          </cell>
          <cell r="BW632">
            <v>0</v>
          </cell>
          <cell r="BX632">
            <v>538620</v>
          </cell>
          <cell r="BY632">
            <v>35000</v>
          </cell>
          <cell r="BZ632">
            <v>0</v>
          </cell>
          <cell r="CA632">
            <v>0</v>
          </cell>
          <cell r="CB632">
            <v>0</v>
          </cell>
          <cell r="CC632">
            <v>761800</v>
          </cell>
          <cell r="CD632">
            <v>6000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599030</v>
          </cell>
          <cell r="CK632">
            <v>0</v>
          </cell>
          <cell r="CL632">
            <v>0</v>
          </cell>
        </row>
        <row r="633">
          <cell r="A633">
            <v>5104010114.1009998</v>
          </cell>
          <cell r="B633" t="str">
            <v>ค่าธรรมเนียมทางกฎหมาย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7000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</row>
        <row r="634">
          <cell r="A634">
            <v>5104010115.1009998</v>
          </cell>
          <cell r="B634" t="str">
            <v>ค่าธรรมเนียมธนาคาร</v>
          </cell>
          <cell r="C634">
            <v>0</v>
          </cell>
          <cell r="D634">
            <v>6</v>
          </cell>
          <cell r="E634">
            <v>0</v>
          </cell>
          <cell r="F634">
            <v>0</v>
          </cell>
          <cell r="G634">
            <v>0</v>
          </cell>
          <cell r="H634">
            <v>292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42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30</v>
          </cell>
          <cell r="U634">
            <v>0</v>
          </cell>
          <cell r="V634">
            <v>0</v>
          </cell>
          <cell r="W634">
            <v>333</v>
          </cell>
          <cell r="X634">
            <v>65</v>
          </cell>
          <cell r="Y634">
            <v>0</v>
          </cell>
          <cell r="Z634">
            <v>0</v>
          </cell>
          <cell r="AA634">
            <v>30</v>
          </cell>
          <cell r="AB634">
            <v>26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6</v>
          </cell>
          <cell r="AI634">
            <v>0</v>
          </cell>
          <cell r="AJ634">
            <v>0</v>
          </cell>
          <cell r="AK634">
            <v>922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6</v>
          </cell>
          <cell r="AS634">
            <v>10</v>
          </cell>
          <cell r="AT634">
            <v>70.66</v>
          </cell>
          <cell r="AU634">
            <v>60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54</v>
          </cell>
          <cell r="BB634">
            <v>0</v>
          </cell>
          <cell r="BC634">
            <v>3947.92</v>
          </cell>
          <cell r="BD634">
            <v>0</v>
          </cell>
          <cell r="BE634">
            <v>0</v>
          </cell>
          <cell r="BF634">
            <v>0</v>
          </cell>
          <cell r="BG634">
            <v>5409.57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114</v>
          </cell>
          <cell r="BM634">
            <v>0</v>
          </cell>
          <cell r="BN634">
            <v>66</v>
          </cell>
          <cell r="BO634">
            <v>48</v>
          </cell>
          <cell r="BP634">
            <v>60</v>
          </cell>
          <cell r="BQ634">
            <v>54</v>
          </cell>
          <cell r="BR634">
            <v>12035.62</v>
          </cell>
          <cell r="BS634">
            <v>0</v>
          </cell>
          <cell r="BT634">
            <v>0</v>
          </cell>
          <cell r="BU634">
            <v>42</v>
          </cell>
          <cell r="BV634">
            <v>0</v>
          </cell>
          <cell r="BW634">
            <v>0</v>
          </cell>
          <cell r="BX634">
            <v>313</v>
          </cell>
          <cell r="BY634">
            <v>0</v>
          </cell>
          <cell r="BZ634">
            <v>6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12</v>
          </cell>
          <cell r="CF634">
            <v>20</v>
          </cell>
          <cell r="CG634">
            <v>0</v>
          </cell>
          <cell r="CH634">
            <v>0</v>
          </cell>
          <cell r="CI634">
            <v>0</v>
          </cell>
          <cell r="CJ634">
            <v>36</v>
          </cell>
          <cell r="CK634">
            <v>0</v>
          </cell>
          <cell r="CL634">
            <v>0</v>
          </cell>
        </row>
        <row r="635">
          <cell r="A635">
            <v>5104020101.1009998</v>
          </cell>
          <cell r="B635" t="str">
            <v>ค่าไฟฟ้า</v>
          </cell>
          <cell r="C635">
            <v>3370462.01</v>
          </cell>
          <cell r="D635">
            <v>515819.87</v>
          </cell>
          <cell r="E635">
            <v>370429.44</v>
          </cell>
          <cell r="F635">
            <v>233420.36</v>
          </cell>
          <cell r="G635">
            <v>188258.42</v>
          </cell>
          <cell r="H635">
            <v>384932.11</v>
          </cell>
          <cell r="I635">
            <v>239347.96</v>
          </cell>
          <cell r="J635">
            <v>583857.35</v>
          </cell>
          <cell r="K635">
            <v>256678.98</v>
          </cell>
          <cell r="L635">
            <v>312492.62</v>
          </cell>
          <cell r="M635">
            <v>816936.98</v>
          </cell>
          <cell r="N635">
            <v>64434.02</v>
          </cell>
          <cell r="O635">
            <v>2069867.22</v>
          </cell>
          <cell r="P635">
            <v>365725.71</v>
          </cell>
          <cell r="Q635">
            <v>504260.67</v>
          </cell>
          <cell r="R635">
            <v>1211384.97</v>
          </cell>
          <cell r="S635">
            <v>308934.32</v>
          </cell>
          <cell r="T635">
            <v>420118.46</v>
          </cell>
          <cell r="U635">
            <v>358152.29</v>
          </cell>
          <cell r="V635">
            <v>155507.64000000001</v>
          </cell>
          <cell r="W635">
            <v>3109007.63</v>
          </cell>
          <cell r="X635">
            <v>222894.03</v>
          </cell>
          <cell r="Y635">
            <v>482061.54</v>
          </cell>
          <cell r="Z635">
            <v>374165.85</v>
          </cell>
          <cell r="AA635">
            <v>129608.59</v>
          </cell>
          <cell r="AB635">
            <v>158723.01</v>
          </cell>
          <cell r="AC635">
            <v>278619.11</v>
          </cell>
          <cell r="AD635">
            <v>639618.26</v>
          </cell>
          <cell r="AE635">
            <v>292941.64</v>
          </cell>
          <cell r="AF635">
            <v>180075.69</v>
          </cell>
          <cell r="AG635">
            <v>0</v>
          </cell>
          <cell r="AH635">
            <v>359957.5</v>
          </cell>
          <cell r="AI635">
            <v>202185.88</v>
          </cell>
          <cell r="AJ635">
            <v>92135.69</v>
          </cell>
          <cell r="AK635">
            <v>6209619.6600000001</v>
          </cell>
          <cell r="AL635">
            <v>314219.59999999998</v>
          </cell>
          <cell r="AM635">
            <v>270892.64</v>
          </cell>
          <cell r="AN635">
            <v>676874.55</v>
          </cell>
          <cell r="AO635">
            <v>628967.43000000005</v>
          </cell>
          <cell r="AP635">
            <v>459108.13</v>
          </cell>
          <cell r="AQ635">
            <v>246498.57</v>
          </cell>
          <cell r="AR635">
            <v>1122259.1299999999</v>
          </cell>
          <cell r="AS635">
            <v>164228.43</v>
          </cell>
          <cell r="AT635">
            <v>702002.34</v>
          </cell>
          <cell r="AU635">
            <v>601041.56999999995</v>
          </cell>
          <cell r="AV635">
            <v>262066.9</v>
          </cell>
          <cell r="AW635">
            <v>219694</v>
          </cell>
          <cell r="AX635">
            <v>339272.34</v>
          </cell>
          <cell r="AY635">
            <v>435244.03</v>
          </cell>
          <cell r="AZ635">
            <v>212554.56</v>
          </cell>
          <cell r="BA635">
            <v>2893556.64</v>
          </cell>
          <cell r="BB635">
            <v>351380.91</v>
          </cell>
          <cell r="BC635">
            <v>2614493.5299999998</v>
          </cell>
          <cell r="BD635">
            <v>655466.41</v>
          </cell>
          <cell r="BE635">
            <v>260963.58</v>
          </cell>
          <cell r="BF635">
            <v>283549.39</v>
          </cell>
          <cell r="BG635">
            <v>1790473.02</v>
          </cell>
          <cell r="BH635">
            <v>87601.86</v>
          </cell>
          <cell r="BI635">
            <v>115758.46</v>
          </cell>
          <cell r="BJ635">
            <v>210092.46</v>
          </cell>
          <cell r="BK635">
            <v>156433.24</v>
          </cell>
          <cell r="BL635">
            <v>3666810.25</v>
          </cell>
          <cell r="BM635">
            <v>646915.36</v>
          </cell>
          <cell r="BN635">
            <v>464718.05</v>
          </cell>
          <cell r="BO635">
            <v>693659.22</v>
          </cell>
          <cell r="BP635">
            <v>392376.1</v>
          </cell>
          <cell r="BQ635">
            <v>342552.76</v>
          </cell>
          <cell r="BR635">
            <v>7874769.0199999996</v>
          </cell>
          <cell r="BS635">
            <v>446788.29</v>
          </cell>
          <cell r="BT635">
            <v>424725.26</v>
          </cell>
          <cell r="BU635">
            <v>1864018.28</v>
          </cell>
          <cell r="BV635">
            <v>130544.1</v>
          </cell>
          <cell r="BW635">
            <v>345879.93</v>
          </cell>
          <cell r="BX635">
            <v>1020506.01</v>
          </cell>
          <cell r="BY635">
            <v>264569.18</v>
          </cell>
          <cell r="BZ635">
            <v>310655.40999999997</v>
          </cell>
          <cell r="CA635">
            <v>338933.53</v>
          </cell>
          <cell r="CB635">
            <v>547079.71</v>
          </cell>
          <cell r="CC635">
            <v>767389.18</v>
          </cell>
          <cell r="CD635">
            <v>527273.67000000004</v>
          </cell>
          <cell r="CE635">
            <v>810933.32</v>
          </cell>
          <cell r="CF635">
            <v>286161.71000000002</v>
          </cell>
          <cell r="CG635">
            <v>325872.84000000003</v>
          </cell>
          <cell r="CH635">
            <v>98158.98</v>
          </cell>
          <cell r="CI635">
            <v>298512.98</v>
          </cell>
          <cell r="CJ635">
            <v>1164322.6000000001</v>
          </cell>
          <cell r="CK635">
            <v>149689.85</v>
          </cell>
          <cell r="CL635">
            <v>181771.11</v>
          </cell>
        </row>
        <row r="636">
          <cell r="A636">
            <v>5104020103.1009998</v>
          </cell>
          <cell r="B636" t="str">
            <v>ค่าน้ำประปาและน้ำบาดาล</v>
          </cell>
          <cell r="C636">
            <v>0</v>
          </cell>
          <cell r="D636">
            <v>790.73</v>
          </cell>
          <cell r="E636">
            <v>535</v>
          </cell>
          <cell r="F636">
            <v>1605</v>
          </cell>
          <cell r="G636">
            <v>0</v>
          </cell>
          <cell r="H636">
            <v>385.2</v>
          </cell>
          <cell r="I636">
            <v>0</v>
          </cell>
          <cell r="J636">
            <v>133653.81</v>
          </cell>
          <cell r="K636">
            <v>84105.14</v>
          </cell>
          <cell r="L636">
            <v>0</v>
          </cell>
          <cell r="M636">
            <v>7019.21</v>
          </cell>
          <cell r="N636">
            <v>0</v>
          </cell>
          <cell r="O636">
            <v>0</v>
          </cell>
          <cell r="P636">
            <v>157820.23000000001</v>
          </cell>
          <cell r="Q636">
            <v>1070</v>
          </cell>
          <cell r="R636">
            <v>657</v>
          </cell>
          <cell r="S636">
            <v>94051.17</v>
          </cell>
          <cell r="T636">
            <v>1498.54</v>
          </cell>
          <cell r="U636">
            <v>0</v>
          </cell>
          <cell r="V636">
            <v>0</v>
          </cell>
          <cell r="W636">
            <v>1008339.77</v>
          </cell>
          <cell r="X636">
            <v>617.29999999999995</v>
          </cell>
          <cell r="Y636">
            <v>8440.9599999999991</v>
          </cell>
          <cell r="Z636">
            <v>1498</v>
          </cell>
          <cell r="AA636">
            <v>1070</v>
          </cell>
          <cell r="AB636">
            <v>513.6</v>
          </cell>
          <cell r="AC636">
            <v>224.7</v>
          </cell>
          <cell r="AD636">
            <v>125009.17</v>
          </cell>
          <cell r="AE636">
            <v>200</v>
          </cell>
          <cell r="AF636">
            <v>0</v>
          </cell>
          <cell r="AG636">
            <v>0</v>
          </cell>
          <cell r="AH636">
            <v>46310.14</v>
          </cell>
          <cell r="AI636">
            <v>0</v>
          </cell>
          <cell r="AJ636">
            <v>0</v>
          </cell>
          <cell r="AK636">
            <v>795779.25</v>
          </cell>
          <cell r="AL636">
            <v>41383.07</v>
          </cell>
          <cell r="AM636">
            <v>273</v>
          </cell>
          <cell r="AN636">
            <v>81811.13</v>
          </cell>
          <cell r="AO636">
            <v>82067.64</v>
          </cell>
          <cell r="AP636">
            <v>1070</v>
          </cell>
          <cell r="AQ636">
            <v>0</v>
          </cell>
          <cell r="AR636">
            <v>117292.38</v>
          </cell>
          <cell r="AS636">
            <v>445</v>
          </cell>
          <cell r="AT636">
            <v>205540.15</v>
          </cell>
          <cell r="AU636">
            <v>0</v>
          </cell>
          <cell r="AV636">
            <v>0</v>
          </cell>
          <cell r="AW636">
            <v>6759.3</v>
          </cell>
          <cell r="AX636">
            <v>37207.64</v>
          </cell>
          <cell r="AY636">
            <v>3916.2</v>
          </cell>
          <cell r="AZ636">
            <v>0</v>
          </cell>
          <cell r="BA636">
            <v>484333.9</v>
          </cell>
          <cell r="BB636">
            <v>0</v>
          </cell>
          <cell r="BC636">
            <v>396141.03</v>
          </cell>
          <cell r="BD636">
            <v>1070</v>
          </cell>
          <cell r="BE636">
            <v>1070</v>
          </cell>
          <cell r="BF636">
            <v>15717.77</v>
          </cell>
          <cell r="BG636">
            <v>136892.03</v>
          </cell>
          <cell r="BH636">
            <v>0</v>
          </cell>
          <cell r="BI636">
            <v>12470.25</v>
          </cell>
          <cell r="BJ636">
            <v>0</v>
          </cell>
          <cell r="BK636">
            <v>0</v>
          </cell>
          <cell r="BL636">
            <v>563301.54</v>
          </cell>
          <cell r="BM636">
            <v>187406.72</v>
          </cell>
          <cell r="BN636">
            <v>81250.63</v>
          </cell>
          <cell r="BO636">
            <v>1070</v>
          </cell>
          <cell r="BP636">
            <v>0</v>
          </cell>
          <cell r="BQ636">
            <v>0</v>
          </cell>
          <cell r="BR636">
            <v>1814097.46</v>
          </cell>
          <cell r="BS636">
            <v>449.4</v>
          </cell>
          <cell r="BT636">
            <v>1284</v>
          </cell>
          <cell r="BU636">
            <v>601453.85</v>
          </cell>
          <cell r="BV636">
            <v>535</v>
          </cell>
          <cell r="BW636">
            <v>93582.97</v>
          </cell>
          <cell r="BX636">
            <v>82763.600000000006</v>
          </cell>
          <cell r="BY636">
            <v>224.7</v>
          </cell>
          <cell r="BZ636">
            <v>24310</v>
          </cell>
          <cell r="CA636">
            <v>0</v>
          </cell>
          <cell r="CB636">
            <v>6281.33</v>
          </cell>
          <cell r="CC636">
            <v>157990.03</v>
          </cell>
          <cell r="CD636">
            <v>69495.66</v>
          </cell>
          <cell r="CE636">
            <v>122033.64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13187.49</v>
          </cell>
          <cell r="CK636">
            <v>0</v>
          </cell>
          <cell r="CL636">
            <v>0</v>
          </cell>
        </row>
        <row r="637">
          <cell r="A637">
            <v>5104020105.1009998</v>
          </cell>
          <cell r="B637" t="str">
            <v>ค่าโทรศัพท์</v>
          </cell>
          <cell r="C637">
            <v>0</v>
          </cell>
          <cell r="D637">
            <v>2274.39</v>
          </cell>
          <cell r="E637">
            <v>9309</v>
          </cell>
          <cell r="F637">
            <v>0</v>
          </cell>
          <cell r="G637">
            <v>5342.84</v>
          </cell>
          <cell r="H637">
            <v>6987.44</v>
          </cell>
          <cell r="I637">
            <v>496.32</v>
          </cell>
          <cell r="J637">
            <v>5762.49</v>
          </cell>
          <cell r="K637">
            <v>6647.72</v>
          </cell>
          <cell r="L637">
            <v>19152.919999999998</v>
          </cell>
          <cell r="M637">
            <v>20867.150000000001</v>
          </cell>
          <cell r="N637">
            <v>440.84</v>
          </cell>
          <cell r="O637">
            <v>10626.62</v>
          </cell>
          <cell r="P637">
            <v>10630.8</v>
          </cell>
          <cell r="Q637">
            <v>12358.85</v>
          </cell>
          <cell r="R637">
            <v>0</v>
          </cell>
          <cell r="S637">
            <v>8870.83</v>
          </cell>
          <cell r="T637">
            <v>20018.240000000002</v>
          </cell>
          <cell r="U637">
            <v>24000</v>
          </cell>
          <cell r="V637">
            <v>10767.46</v>
          </cell>
          <cell r="W637">
            <v>11550.66</v>
          </cell>
          <cell r="X637">
            <v>1500</v>
          </cell>
          <cell r="Y637">
            <v>1959.17</v>
          </cell>
          <cell r="Z637">
            <v>25176.34</v>
          </cell>
          <cell r="AA637">
            <v>716.85</v>
          </cell>
          <cell r="AB637">
            <v>11444.28</v>
          </cell>
          <cell r="AC637">
            <v>5026.32</v>
          </cell>
          <cell r="AD637">
            <v>19613.66</v>
          </cell>
          <cell r="AE637">
            <v>3492.33</v>
          </cell>
          <cell r="AF637">
            <v>10302.5</v>
          </cell>
          <cell r="AG637">
            <v>0</v>
          </cell>
          <cell r="AH637">
            <v>4771.6400000000003</v>
          </cell>
          <cell r="AI637">
            <v>7246.94</v>
          </cell>
          <cell r="AJ637">
            <v>9225.33</v>
          </cell>
          <cell r="AK637">
            <v>241578.92</v>
          </cell>
          <cell r="AL637">
            <v>13857.21</v>
          </cell>
          <cell r="AM637">
            <v>6850.63</v>
          </cell>
          <cell r="AN637">
            <v>24000</v>
          </cell>
          <cell r="AO637">
            <v>17609.490000000002</v>
          </cell>
          <cell r="AP637">
            <v>12275.58</v>
          </cell>
          <cell r="AQ637">
            <v>3221.28</v>
          </cell>
          <cell r="AR637">
            <v>12724.02</v>
          </cell>
          <cell r="AS637">
            <v>15993.7</v>
          </cell>
          <cell r="AT637">
            <v>29689.84</v>
          </cell>
          <cell r="AU637">
            <v>6682.04</v>
          </cell>
          <cell r="AV637">
            <v>12872.33</v>
          </cell>
          <cell r="AW637">
            <v>0</v>
          </cell>
          <cell r="AX637">
            <v>5429.23</v>
          </cell>
          <cell r="AY637">
            <v>13911.85</v>
          </cell>
          <cell r="AZ637">
            <v>3172.08</v>
          </cell>
          <cell r="BA637">
            <v>28606.7</v>
          </cell>
          <cell r="BB637">
            <v>15441.39</v>
          </cell>
          <cell r="BC637">
            <v>197647.48</v>
          </cell>
          <cell r="BD637">
            <v>23594.69</v>
          </cell>
          <cell r="BE637">
            <v>5910.85</v>
          </cell>
          <cell r="BF637">
            <v>14710</v>
          </cell>
          <cell r="BG637">
            <v>17649.650000000001</v>
          </cell>
          <cell r="BH637">
            <v>5000</v>
          </cell>
          <cell r="BI637">
            <v>4645.9799999999996</v>
          </cell>
          <cell r="BJ637">
            <v>12520.61</v>
          </cell>
          <cell r="BK637">
            <v>14486.9</v>
          </cell>
          <cell r="BL637">
            <v>64507.34</v>
          </cell>
          <cell r="BM637">
            <v>29562.1</v>
          </cell>
          <cell r="BN637">
            <v>7990.39</v>
          </cell>
          <cell r="BO637">
            <v>22909.94</v>
          </cell>
          <cell r="BP637">
            <v>16967.12</v>
          </cell>
          <cell r="BQ637">
            <v>15714.58</v>
          </cell>
          <cell r="BR637">
            <v>217246.54</v>
          </cell>
          <cell r="BS637">
            <v>8774</v>
          </cell>
          <cell r="BT637">
            <v>11900</v>
          </cell>
          <cell r="BU637">
            <v>20722.89</v>
          </cell>
          <cell r="BV637">
            <v>4217.3999999999996</v>
          </cell>
          <cell r="BW637">
            <v>1738.22</v>
          </cell>
          <cell r="BX637">
            <v>19783.86</v>
          </cell>
          <cell r="BY637">
            <v>17380.169999999998</v>
          </cell>
          <cell r="BZ637">
            <v>4853.1000000000004</v>
          </cell>
          <cell r="CA637">
            <v>6021.55</v>
          </cell>
          <cell r="CB637">
            <v>16564.689999999999</v>
          </cell>
          <cell r="CC637">
            <v>16752.8</v>
          </cell>
          <cell r="CD637">
            <v>19500.23</v>
          </cell>
          <cell r="CE637">
            <v>26385.08</v>
          </cell>
          <cell r="CF637">
            <v>8885.5</v>
          </cell>
          <cell r="CG637">
            <v>6391.11</v>
          </cell>
          <cell r="CH637">
            <v>23126.91</v>
          </cell>
          <cell r="CI637">
            <v>12844.22</v>
          </cell>
          <cell r="CJ637">
            <v>39245.9</v>
          </cell>
          <cell r="CK637">
            <v>5346.93</v>
          </cell>
          <cell r="CL637">
            <v>3214.28</v>
          </cell>
        </row>
        <row r="638">
          <cell r="A638">
            <v>5104020106.1009998</v>
          </cell>
          <cell r="B638" t="str">
            <v>ค่าบริการสื่อสารและโทรคมนาคม</v>
          </cell>
          <cell r="C638">
            <v>75305.53</v>
          </cell>
          <cell r="D638">
            <v>25680</v>
          </cell>
          <cell r="E638">
            <v>26738.01</v>
          </cell>
          <cell r="F638">
            <v>6848</v>
          </cell>
          <cell r="G638">
            <v>5455.93</v>
          </cell>
          <cell r="H638">
            <v>13110.71</v>
          </cell>
          <cell r="I638">
            <v>4066</v>
          </cell>
          <cell r="J638">
            <v>4258.6000000000004</v>
          </cell>
          <cell r="K638">
            <v>18514.849999999999</v>
          </cell>
          <cell r="L638">
            <v>11748.6</v>
          </cell>
          <cell r="M638">
            <v>21614</v>
          </cell>
          <cell r="N638">
            <v>8110</v>
          </cell>
          <cell r="O638">
            <v>3745</v>
          </cell>
          <cell r="P638">
            <v>19688</v>
          </cell>
          <cell r="Q638">
            <v>28903.97</v>
          </cell>
          <cell r="R638">
            <v>41477.550000000003</v>
          </cell>
          <cell r="S638">
            <v>23326</v>
          </cell>
          <cell r="T638">
            <v>23924</v>
          </cell>
          <cell r="U638">
            <v>0</v>
          </cell>
          <cell r="V638">
            <v>4060.47</v>
          </cell>
          <cell r="W638">
            <v>0</v>
          </cell>
          <cell r="X638">
            <v>1926</v>
          </cell>
          <cell r="Y638">
            <v>43315.3</v>
          </cell>
          <cell r="Z638">
            <v>6090</v>
          </cell>
          <cell r="AA638">
            <v>10486</v>
          </cell>
          <cell r="AB638">
            <v>0</v>
          </cell>
          <cell r="AC638">
            <v>1810</v>
          </cell>
          <cell r="AD638">
            <v>20736.3</v>
          </cell>
          <cell r="AE638">
            <v>2876.71</v>
          </cell>
          <cell r="AF638">
            <v>1774.06</v>
          </cell>
          <cell r="AG638">
            <v>0</v>
          </cell>
          <cell r="AH638">
            <v>1810</v>
          </cell>
          <cell r="AI638">
            <v>25029</v>
          </cell>
          <cell r="AJ638">
            <v>2782</v>
          </cell>
          <cell r="AK638">
            <v>117858.69</v>
          </cell>
          <cell r="AL638">
            <v>7490</v>
          </cell>
          <cell r="AM638">
            <v>36380</v>
          </cell>
          <cell r="AN638">
            <v>4489.72</v>
          </cell>
          <cell r="AO638">
            <v>18404</v>
          </cell>
          <cell r="AP638">
            <v>12840</v>
          </cell>
          <cell r="AQ638">
            <v>4815</v>
          </cell>
          <cell r="AR638">
            <v>35459.800000000003</v>
          </cell>
          <cell r="AS638">
            <v>28569</v>
          </cell>
          <cell r="AT638">
            <v>26002</v>
          </cell>
          <cell r="AU638">
            <v>18759.78</v>
          </cell>
          <cell r="AV638">
            <v>4708</v>
          </cell>
          <cell r="AW638">
            <v>1605</v>
          </cell>
          <cell r="AX638">
            <v>8605</v>
          </cell>
          <cell r="AY638">
            <v>2996</v>
          </cell>
          <cell r="AZ638">
            <v>9351.25</v>
          </cell>
          <cell r="BA638">
            <v>39354.6</v>
          </cell>
          <cell r="BB638">
            <v>7875.2</v>
          </cell>
          <cell r="BC638">
            <v>3852</v>
          </cell>
          <cell r="BD638">
            <v>39502.26</v>
          </cell>
          <cell r="BE638">
            <v>11514.75</v>
          </cell>
          <cell r="BF638">
            <v>0</v>
          </cell>
          <cell r="BG638">
            <v>49471.7</v>
          </cell>
          <cell r="BH638">
            <v>0</v>
          </cell>
          <cell r="BI638">
            <v>0</v>
          </cell>
          <cell r="BJ638">
            <v>5350</v>
          </cell>
          <cell r="BK638">
            <v>2675</v>
          </cell>
          <cell r="BL638">
            <v>85682.02</v>
          </cell>
          <cell r="BM638">
            <v>23668.400000000001</v>
          </cell>
          <cell r="BN638">
            <v>23326</v>
          </cell>
          <cell r="BO638">
            <v>24931</v>
          </cell>
          <cell r="BP638">
            <v>15686.2</v>
          </cell>
          <cell r="BQ638">
            <v>1070</v>
          </cell>
          <cell r="BR638">
            <v>31514.5</v>
          </cell>
          <cell r="BS638">
            <v>2568</v>
          </cell>
          <cell r="BT638">
            <v>4258.95</v>
          </cell>
          <cell r="BU638">
            <v>26044.240000000002</v>
          </cell>
          <cell r="BV638">
            <v>7554.2</v>
          </cell>
          <cell r="BW638">
            <v>17383</v>
          </cell>
          <cell r="BX638">
            <v>4812.8599999999997</v>
          </cell>
          <cell r="BY638">
            <v>8483.83</v>
          </cell>
          <cell r="BZ638">
            <v>19863.740000000002</v>
          </cell>
          <cell r="CA638">
            <v>2568</v>
          </cell>
          <cell r="CB638">
            <v>22421.63</v>
          </cell>
          <cell r="CC638">
            <v>10058</v>
          </cell>
          <cell r="CD638">
            <v>24342.5</v>
          </cell>
          <cell r="CE638">
            <v>15249.01</v>
          </cell>
          <cell r="CF638">
            <v>13158.86</v>
          </cell>
          <cell r="CG638">
            <v>5317.9</v>
          </cell>
          <cell r="CH638">
            <v>7843.1</v>
          </cell>
          <cell r="CI638">
            <v>5050.3999999999996</v>
          </cell>
          <cell r="CJ638">
            <v>23540</v>
          </cell>
          <cell r="CK638">
            <v>13910</v>
          </cell>
          <cell r="CL638">
            <v>4898.46</v>
          </cell>
        </row>
        <row r="639">
          <cell r="A639">
            <v>5104020107.1009998</v>
          </cell>
          <cell r="B639" t="str">
            <v>ค่าไปรษณีย์และขนส่ง</v>
          </cell>
          <cell r="C639">
            <v>0</v>
          </cell>
          <cell r="D639">
            <v>1867</v>
          </cell>
          <cell r="E639">
            <v>1845</v>
          </cell>
          <cell r="F639">
            <v>2804</v>
          </cell>
          <cell r="G639">
            <v>0</v>
          </cell>
          <cell r="H639">
            <v>3473</v>
          </cell>
          <cell r="I639">
            <v>1500</v>
          </cell>
          <cell r="J639">
            <v>4132</v>
          </cell>
          <cell r="K639">
            <v>2082</v>
          </cell>
          <cell r="L639">
            <v>3728</v>
          </cell>
          <cell r="M639">
            <v>5192</v>
          </cell>
          <cell r="N639">
            <v>1004</v>
          </cell>
          <cell r="O639">
            <v>0</v>
          </cell>
          <cell r="P639">
            <v>3408</v>
          </cell>
          <cell r="Q639">
            <v>5588</v>
          </cell>
          <cell r="R639">
            <v>9551</v>
          </cell>
          <cell r="S639">
            <v>1800</v>
          </cell>
          <cell r="T639">
            <v>4074</v>
          </cell>
          <cell r="U639">
            <v>1973</v>
          </cell>
          <cell r="V639">
            <v>0</v>
          </cell>
          <cell r="W639">
            <v>22860</v>
          </cell>
          <cell r="X639">
            <v>800</v>
          </cell>
          <cell r="Y639">
            <v>0</v>
          </cell>
          <cell r="Z639">
            <v>3856</v>
          </cell>
          <cell r="AA639">
            <v>1682</v>
          </cell>
          <cell r="AB639">
            <v>1299</v>
          </cell>
          <cell r="AC639">
            <v>577</v>
          </cell>
          <cell r="AD639">
            <v>3581.55</v>
          </cell>
          <cell r="AE639">
            <v>1944</v>
          </cell>
          <cell r="AF639">
            <v>1378</v>
          </cell>
          <cell r="AG639">
            <v>0</v>
          </cell>
          <cell r="AH639">
            <v>7754</v>
          </cell>
          <cell r="AI639">
            <v>1843</v>
          </cell>
          <cell r="AJ639">
            <v>1219</v>
          </cell>
          <cell r="AK639">
            <v>59428</v>
          </cell>
          <cell r="AL639">
            <v>2676</v>
          </cell>
          <cell r="AM639">
            <v>4147</v>
          </cell>
          <cell r="AN639">
            <v>23833</v>
          </cell>
          <cell r="AO639">
            <v>8566</v>
          </cell>
          <cell r="AP639">
            <v>3196</v>
          </cell>
          <cell r="AQ639">
            <v>1114</v>
          </cell>
          <cell r="AR639">
            <v>5033</v>
          </cell>
          <cell r="AS639">
            <v>1814</v>
          </cell>
          <cell r="AT639">
            <v>10020</v>
          </cell>
          <cell r="AU639">
            <v>0</v>
          </cell>
          <cell r="AV639">
            <v>0</v>
          </cell>
          <cell r="AW639">
            <v>0</v>
          </cell>
          <cell r="AX639">
            <v>1479</v>
          </cell>
          <cell r="AY639">
            <v>0</v>
          </cell>
          <cell r="AZ639">
            <v>2549</v>
          </cell>
          <cell r="BA639">
            <v>18109</v>
          </cell>
          <cell r="BB639">
            <v>665</v>
          </cell>
          <cell r="BC639">
            <v>17440</v>
          </cell>
          <cell r="BD639">
            <v>4191</v>
          </cell>
          <cell r="BE639">
            <v>3139</v>
          </cell>
          <cell r="BF639">
            <v>0</v>
          </cell>
          <cell r="BG639">
            <v>10762</v>
          </cell>
          <cell r="BH639">
            <v>0</v>
          </cell>
          <cell r="BI639">
            <v>422</v>
          </cell>
          <cell r="BJ639">
            <v>817</v>
          </cell>
          <cell r="BK639">
            <v>718</v>
          </cell>
          <cell r="BL639">
            <v>17981</v>
          </cell>
          <cell r="BM639">
            <v>596</v>
          </cell>
          <cell r="BN639">
            <v>1991</v>
          </cell>
          <cell r="BO639">
            <v>7652</v>
          </cell>
          <cell r="BP639">
            <v>451</v>
          </cell>
          <cell r="BQ639">
            <v>2331</v>
          </cell>
          <cell r="BR639">
            <v>54048</v>
          </cell>
          <cell r="BS639">
            <v>0</v>
          </cell>
          <cell r="BT639">
            <v>525</v>
          </cell>
          <cell r="BU639">
            <v>29352</v>
          </cell>
          <cell r="BV639">
            <v>198</v>
          </cell>
          <cell r="BW639">
            <v>1380</v>
          </cell>
          <cell r="BX639">
            <v>2453</v>
          </cell>
          <cell r="BY639">
            <v>1231</v>
          </cell>
          <cell r="BZ639">
            <v>0</v>
          </cell>
          <cell r="CA639">
            <v>628</v>
          </cell>
          <cell r="CB639">
            <v>2682.7</v>
          </cell>
          <cell r="CC639">
            <v>4969</v>
          </cell>
          <cell r="CD639">
            <v>1472</v>
          </cell>
          <cell r="CE639">
            <v>0</v>
          </cell>
          <cell r="CF639">
            <v>668</v>
          </cell>
          <cell r="CG639">
            <v>412</v>
          </cell>
          <cell r="CH639">
            <v>0</v>
          </cell>
          <cell r="CI639">
            <v>259</v>
          </cell>
          <cell r="CJ639">
            <v>7022</v>
          </cell>
          <cell r="CK639">
            <v>0</v>
          </cell>
          <cell r="CL639">
            <v>0</v>
          </cell>
        </row>
        <row r="640">
          <cell r="A640">
            <v>5104030202.1009998</v>
          </cell>
          <cell r="B640" t="str">
            <v>ค่าจ้างที่ปรึกษา</v>
          </cell>
          <cell r="C640">
            <v>0</v>
          </cell>
          <cell r="D640">
            <v>20000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214000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</row>
        <row r="641">
          <cell r="A641">
            <v>5104030203.1009998</v>
          </cell>
          <cell r="B641" t="str">
            <v>ค่าเบี้ยประกันภัย</v>
          </cell>
          <cell r="C641">
            <v>0</v>
          </cell>
          <cell r="D641">
            <v>0</v>
          </cell>
          <cell r="E641">
            <v>0</v>
          </cell>
          <cell r="F641">
            <v>79068.990000000005</v>
          </cell>
          <cell r="G641">
            <v>39502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216848.34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17838.97</v>
          </cell>
          <cell r="AA641">
            <v>54754.04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6987.1</v>
          </cell>
          <cell r="AJ641">
            <v>0</v>
          </cell>
          <cell r="AK641">
            <v>170046.26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8706.59</v>
          </cell>
          <cell r="AR641">
            <v>0</v>
          </cell>
          <cell r="AS641">
            <v>0</v>
          </cell>
          <cell r="AT641">
            <v>0</v>
          </cell>
          <cell r="AU641">
            <v>12729.98</v>
          </cell>
          <cell r="AV641">
            <v>0</v>
          </cell>
          <cell r="AW641">
            <v>0</v>
          </cell>
          <cell r="AX641">
            <v>3010.91</v>
          </cell>
          <cell r="AY641">
            <v>0</v>
          </cell>
          <cell r="AZ641">
            <v>0</v>
          </cell>
          <cell r="BA641">
            <v>0</v>
          </cell>
          <cell r="BB641">
            <v>12372.41</v>
          </cell>
          <cell r="BC641">
            <v>1949.63</v>
          </cell>
          <cell r="BD641">
            <v>110548.12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97330.41</v>
          </cell>
          <cell r="BK641">
            <v>0</v>
          </cell>
          <cell r="BL641">
            <v>22849.85</v>
          </cell>
          <cell r="BM641">
            <v>0</v>
          </cell>
          <cell r="BN641">
            <v>17016.21</v>
          </cell>
          <cell r="BO641">
            <v>138477.70000000001</v>
          </cell>
          <cell r="BP641">
            <v>125769.94</v>
          </cell>
          <cell r="BQ641">
            <v>12038.82</v>
          </cell>
          <cell r="BR641">
            <v>0</v>
          </cell>
          <cell r="BS641">
            <v>12071.24</v>
          </cell>
          <cell r="BT641">
            <v>3000</v>
          </cell>
          <cell r="BU641">
            <v>96233.19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10966.43</v>
          </cell>
          <cell r="CA641">
            <v>2472.77</v>
          </cell>
          <cell r="CB641">
            <v>31964.7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90784.88</v>
          </cell>
          <cell r="CK641">
            <v>13303.14</v>
          </cell>
          <cell r="CL641">
            <v>61137.22</v>
          </cell>
        </row>
        <row r="642">
          <cell r="A642">
            <v>5104030205.1009998</v>
          </cell>
          <cell r="B642" t="str">
            <v>ยาใช้ไป</v>
          </cell>
          <cell r="C642">
            <v>18806778.629999999</v>
          </cell>
          <cell r="D642">
            <v>1243397.1200000001</v>
          </cell>
          <cell r="E642">
            <v>917811.94</v>
          </cell>
          <cell r="F642">
            <v>769934.68</v>
          </cell>
          <cell r="G642">
            <v>484103.64</v>
          </cell>
          <cell r="H642">
            <v>2295407.35</v>
          </cell>
          <cell r="I642">
            <v>1674230.61</v>
          </cell>
          <cell r="J642">
            <v>2575731.98</v>
          </cell>
          <cell r="K642">
            <v>1072010.8400000001</v>
          </cell>
          <cell r="L642">
            <v>1778780.91</v>
          </cell>
          <cell r="M642">
            <v>3801123.36</v>
          </cell>
          <cell r="N642">
            <v>489240.98</v>
          </cell>
          <cell r="O642">
            <v>11316463.27</v>
          </cell>
          <cell r="P642">
            <v>1936306.03</v>
          </cell>
          <cell r="Q642">
            <v>1946413.63</v>
          </cell>
          <cell r="R642">
            <v>4101601.22</v>
          </cell>
          <cell r="S642">
            <v>1241774.3400000001</v>
          </cell>
          <cell r="T642">
            <v>845850.07</v>
          </cell>
          <cell r="U642">
            <v>952439.91</v>
          </cell>
          <cell r="V642">
            <v>931958.02</v>
          </cell>
          <cell r="W642">
            <v>31288069.719999999</v>
          </cell>
          <cell r="X642">
            <v>826289.83</v>
          </cell>
          <cell r="Y642">
            <v>2902981.3</v>
          </cell>
          <cell r="Z642">
            <v>1554092.71</v>
          </cell>
          <cell r="AA642">
            <v>417958.64</v>
          </cell>
          <cell r="AB642">
            <v>858666.34</v>
          </cell>
          <cell r="AC642">
            <v>1828614.22</v>
          </cell>
          <cell r="AD642">
            <v>4384586.9400000004</v>
          </cell>
          <cell r="AE642">
            <v>1156535.43</v>
          </cell>
          <cell r="AF642">
            <v>608788.06000000006</v>
          </cell>
          <cell r="AG642">
            <v>1678770.13</v>
          </cell>
          <cell r="AH642">
            <v>3353742.34</v>
          </cell>
          <cell r="AI642">
            <v>861240.17</v>
          </cell>
          <cell r="AJ642">
            <v>731097.97</v>
          </cell>
          <cell r="AK642">
            <v>86231357.450000003</v>
          </cell>
          <cell r="AL642">
            <v>1546297.16</v>
          </cell>
          <cell r="AM642">
            <v>993569.31</v>
          </cell>
          <cell r="AN642">
            <v>4711730.13</v>
          </cell>
          <cell r="AO642">
            <v>1491742.12</v>
          </cell>
          <cell r="AP642">
            <v>1501498.3</v>
          </cell>
          <cell r="AQ642">
            <v>390155.66</v>
          </cell>
          <cell r="AR642">
            <v>4191172.89</v>
          </cell>
          <cell r="AS642">
            <v>1261353.3500000001</v>
          </cell>
          <cell r="AT642">
            <v>3015812.7</v>
          </cell>
          <cell r="AU642">
            <v>2580209.84</v>
          </cell>
          <cell r="AV642">
            <v>774240.8</v>
          </cell>
          <cell r="AW642">
            <v>828935.85</v>
          </cell>
          <cell r="AX642">
            <v>1338421.55</v>
          </cell>
          <cell r="AY642">
            <v>1416738.03</v>
          </cell>
          <cell r="AZ642">
            <v>982754.79</v>
          </cell>
          <cell r="BA642">
            <v>13941244.359999999</v>
          </cell>
          <cell r="BB642">
            <v>637329.5</v>
          </cell>
          <cell r="BC642">
            <v>25383009.289999999</v>
          </cell>
          <cell r="BD642">
            <v>3138916.72</v>
          </cell>
          <cell r="BE642">
            <v>942569.45</v>
          </cell>
          <cell r="BF642">
            <v>522390.27</v>
          </cell>
          <cell r="BG642">
            <v>13046107.189999999</v>
          </cell>
          <cell r="BH642">
            <v>612781.82999999996</v>
          </cell>
          <cell r="BI642">
            <v>410738.3</v>
          </cell>
          <cell r="BJ642">
            <v>1064486.81</v>
          </cell>
          <cell r="BK642">
            <v>959730.48</v>
          </cell>
          <cell r="BL642">
            <v>13724713.529999999</v>
          </cell>
          <cell r="BM642">
            <v>2646706.6800000002</v>
          </cell>
          <cell r="BN642">
            <v>2417808.58</v>
          </cell>
          <cell r="BO642">
            <v>4159959.37</v>
          </cell>
          <cell r="BP642">
            <v>2589339.39</v>
          </cell>
          <cell r="BQ642">
            <v>1486485.23</v>
          </cell>
          <cell r="BR642">
            <v>121986236.7</v>
          </cell>
          <cell r="BS642">
            <v>2046206.56</v>
          </cell>
          <cell r="BT642">
            <v>1318188.08</v>
          </cell>
          <cell r="BU642">
            <v>10328847.720000001</v>
          </cell>
          <cell r="BV642">
            <v>157256.69</v>
          </cell>
          <cell r="BW642">
            <v>1543219.92</v>
          </cell>
          <cell r="BX642">
            <v>3780927.23</v>
          </cell>
          <cell r="BY642">
            <v>1190867.3</v>
          </cell>
          <cell r="BZ642">
            <v>731270.84</v>
          </cell>
          <cell r="CA642">
            <v>1112212.33</v>
          </cell>
          <cell r="CB642">
            <v>1141962.9099999999</v>
          </cell>
          <cell r="CC642">
            <v>4748211.4400000004</v>
          </cell>
          <cell r="CD642">
            <v>1469319.72</v>
          </cell>
          <cell r="CE642">
            <v>3341676.53</v>
          </cell>
          <cell r="CF642">
            <v>292369.78000000003</v>
          </cell>
          <cell r="CG642">
            <v>820578.58</v>
          </cell>
          <cell r="CH642">
            <v>1001031.66</v>
          </cell>
          <cell r="CI642">
            <v>954867.21</v>
          </cell>
          <cell r="CJ642">
            <v>5685064.8799999999</v>
          </cell>
          <cell r="CK642">
            <v>405065.74</v>
          </cell>
          <cell r="CL642">
            <v>465599.15</v>
          </cell>
        </row>
        <row r="643">
          <cell r="A643">
            <v>5104030205.1020002</v>
          </cell>
          <cell r="B643" t="str">
            <v>วัสดุเภสัชกรรมใช้ไป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83900</v>
          </cell>
          <cell r="H643">
            <v>563302.48</v>
          </cell>
          <cell r="I643">
            <v>26400</v>
          </cell>
          <cell r="J643">
            <v>66043.320000000007</v>
          </cell>
          <cell r="K643">
            <v>0</v>
          </cell>
          <cell r="L643">
            <v>25132</v>
          </cell>
          <cell r="M643">
            <v>97040</v>
          </cell>
          <cell r="N643">
            <v>9034.33</v>
          </cell>
          <cell r="O643">
            <v>25935.77</v>
          </cell>
          <cell r="P643">
            <v>0</v>
          </cell>
          <cell r="Q643">
            <v>1050</v>
          </cell>
          <cell r="R643">
            <v>255000</v>
          </cell>
          <cell r="S643">
            <v>1024.82</v>
          </cell>
          <cell r="T643">
            <v>0</v>
          </cell>
          <cell r="U643">
            <v>0</v>
          </cell>
          <cell r="V643">
            <v>54872.21</v>
          </cell>
          <cell r="W643">
            <v>8014625.2400000002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941.6</v>
          </cell>
          <cell r="AI643">
            <v>0</v>
          </cell>
          <cell r="AJ643">
            <v>0</v>
          </cell>
          <cell r="AK643">
            <v>424042.94</v>
          </cell>
          <cell r="AL643">
            <v>0</v>
          </cell>
          <cell r="AM643">
            <v>0</v>
          </cell>
          <cell r="AN643">
            <v>353500.34</v>
          </cell>
          <cell r="AO643">
            <v>447003</v>
          </cell>
          <cell r="AP643">
            <v>36010</v>
          </cell>
          <cell r="AQ643">
            <v>0</v>
          </cell>
          <cell r="AR643">
            <v>1266747.68</v>
          </cell>
          <cell r="AS643">
            <v>148831.97</v>
          </cell>
          <cell r="AT643">
            <v>992932.49</v>
          </cell>
          <cell r="AU643">
            <v>156625</v>
          </cell>
          <cell r="AV643">
            <v>0</v>
          </cell>
          <cell r="AW643">
            <v>75000</v>
          </cell>
          <cell r="AX643">
            <v>0</v>
          </cell>
          <cell r="AY643">
            <v>0</v>
          </cell>
          <cell r="AZ643">
            <v>0</v>
          </cell>
          <cell r="BA643">
            <v>104929</v>
          </cell>
          <cell r="BB643">
            <v>0</v>
          </cell>
          <cell r="BC643">
            <v>559718.1</v>
          </cell>
          <cell r="BD643">
            <v>51861.1</v>
          </cell>
          <cell r="BE643">
            <v>0</v>
          </cell>
          <cell r="BF643">
            <v>10433</v>
          </cell>
          <cell r="BG643">
            <v>165070.12</v>
          </cell>
          <cell r="BH643">
            <v>35650</v>
          </cell>
          <cell r="BI643">
            <v>0</v>
          </cell>
          <cell r="BJ643">
            <v>31815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726163.56</v>
          </cell>
          <cell r="BS643">
            <v>56380</v>
          </cell>
          <cell r="BT643">
            <v>45360</v>
          </cell>
          <cell r="BU643">
            <v>4458.68</v>
          </cell>
          <cell r="BV643">
            <v>2030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1100</v>
          </cell>
          <cell r="CB643">
            <v>0</v>
          </cell>
          <cell r="CC643">
            <v>1050</v>
          </cell>
          <cell r="CD643">
            <v>42891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61035.32</v>
          </cell>
          <cell r="CJ643">
            <v>0</v>
          </cell>
          <cell r="CK643">
            <v>0</v>
          </cell>
          <cell r="CL643">
            <v>8470</v>
          </cell>
        </row>
        <row r="644">
          <cell r="A644">
            <v>5104030205.1029997</v>
          </cell>
          <cell r="B644" t="str">
            <v>วัสดุทางการแพทย์ทั่วไปใช้ไป</v>
          </cell>
          <cell r="C644">
            <v>7884627.7300000004</v>
          </cell>
          <cell r="D644">
            <v>668553.43999999994</v>
          </cell>
          <cell r="E644">
            <v>229055.15</v>
          </cell>
          <cell r="F644">
            <v>151386.71</v>
          </cell>
          <cell r="G644">
            <v>539666.56000000006</v>
          </cell>
          <cell r="H644">
            <v>163290.9</v>
          </cell>
          <cell r="I644">
            <v>275191.90000000002</v>
          </cell>
          <cell r="J644">
            <v>1743497.91</v>
          </cell>
          <cell r="K644">
            <v>319295.37</v>
          </cell>
          <cell r="L644">
            <v>521915.15</v>
          </cell>
          <cell r="M644">
            <v>1916448.59</v>
          </cell>
          <cell r="N644">
            <v>31109.78</v>
          </cell>
          <cell r="O644">
            <v>6374722.6299999999</v>
          </cell>
          <cell r="P644">
            <v>433977.56</v>
          </cell>
          <cell r="Q644">
            <v>550860.38</v>
          </cell>
          <cell r="R644">
            <v>2165950.1</v>
          </cell>
          <cell r="S644">
            <v>385034.31</v>
          </cell>
          <cell r="T644">
            <v>656487.25</v>
          </cell>
          <cell r="U644">
            <v>180753.79</v>
          </cell>
          <cell r="V644">
            <v>56141.5</v>
          </cell>
          <cell r="W644">
            <v>8276846.3099999996</v>
          </cell>
          <cell r="X644">
            <v>189989.56</v>
          </cell>
          <cell r="Y644">
            <v>735110.2</v>
          </cell>
          <cell r="Z644">
            <v>584016.85</v>
          </cell>
          <cell r="AA644">
            <v>124740.31</v>
          </cell>
          <cell r="AB644">
            <v>270796.67</v>
          </cell>
          <cell r="AC644">
            <v>374658.66</v>
          </cell>
          <cell r="AD644">
            <v>1427096.34</v>
          </cell>
          <cell r="AE644">
            <v>364612.24</v>
          </cell>
          <cell r="AF644">
            <v>324732.46000000002</v>
          </cell>
          <cell r="AG644">
            <v>412773.29</v>
          </cell>
          <cell r="AH644">
            <v>839353.76</v>
          </cell>
          <cell r="AI644">
            <v>334078.88</v>
          </cell>
          <cell r="AJ644">
            <v>300503.84000000003</v>
          </cell>
          <cell r="AK644">
            <v>29867155.48</v>
          </cell>
          <cell r="AL644">
            <v>588559.51</v>
          </cell>
          <cell r="AM644">
            <v>377981.6</v>
          </cell>
          <cell r="AN644">
            <v>1275480</v>
          </cell>
          <cell r="AO644">
            <v>945013.61</v>
          </cell>
          <cell r="AP644">
            <v>320101.34000000003</v>
          </cell>
          <cell r="AQ644">
            <v>40370.870000000003</v>
          </cell>
          <cell r="AR644">
            <v>5405961.25</v>
          </cell>
          <cell r="AS644">
            <v>298963.98</v>
          </cell>
          <cell r="AT644">
            <v>276131.03999999998</v>
          </cell>
          <cell r="AU644">
            <v>1199952.24</v>
          </cell>
          <cell r="AV644">
            <v>391875.09</v>
          </cell>
          <cell r="AW644">
            <v>230354.19</v>
          </cell>
          <cell r="AX644">
            <v>420297.91</v>
          </cell>
          <cell r="AY644">
            <v>561733.21</v>
          </cell>
          <cell r="AZ644">
            <v>266911.01</v>
          </cell>
          <cell r="BA644">
            <v>3873506.9</v>
          </cell>
          <cell r="BB644">
            <v>783418.28</v>
          </cell>
          <cell r="BC644">
            <v>9221360.3399999999</v>
          </cell>
          <cell r="BD644">
            <v>1257672.47</v>
          </cell>
          <cell r="BE644">
            <v>234653.55</v>
          </cell>
          <cell r="BF644">
            <v>181786.87</v>
          </cell>
          <cell r="BG644">
            <v>8558157.9000000004</v>
          </cell>
          <cell r="BH644">
            <v>241224.93</v>
          </cell>
          <cell r="BI644">
            <v>189810.24</v>
          </cell>
          <cell r="BJ644">
            <v>310188.76</v>
          </cell>
          <cell r="BK644">
            <v>58209.56</v>
          </cell>
          <cell r="BL644">
            <v>7965180.7999999998</v>
          </cell>
          <cell r="BM644">
            <v>712791.17</v>
          </cell>
          <cell r="BN644">
            <v>615700.25</v>
          </cell>
          <cell r="BO644">
            <v>1586724.07</v>
          </cell>
          <cell r="BP644">
            <v>670994.67000000004</v>
          </cell>
          <cell r="BQ644">
            <v>301890</v>
          </cell>
          <cell r="BR644">
            <v>116947022.29000001</v>
          </cell>
          <cell r="BS644">
            <v>855588.58</v>
          </cell>
          <cell r="BT644">
            <v>374041.47</v>
          </cell>
          <cell r="BU644">
            <v>4827660.6100000003</v>
          </cell>
          <cell r="BV644">
            <v>37693.89</v>
          </cell>
          <cell r="BW644">
            <v>365255.53</v>
          </cell>
          <cell r="BX644">
            <v>1533229.53</v>
          </cell>
          <cell r="BY644">
            <v>186260</v>
          </cell>
          <cell r="BZ644">
            <v>403886.84</v>
          </cell>
          <cell r="CA644">
            <v>371744.66</v>
          </cell>
          <cell r="CB644">
            <v>245742.63</v>
          </cell>
          <cell r="CC644">
            <v>1524985.89</v>
          </cell>
          <cell r="CD644">
            <v>690752.38</v>
          </cell>
          <cell r="CE644">
            <v>1226183.79</v>
          </cell>
          <cell r="CF644">
            <v>177294.07</v>
          </cell>
          <cell r="CG644">
            <v>186547.93</v>
          </cell>
          <cell r="CH644">
            <v>252107.17</v>
          </cell>
          <cell r="CI644">
            <v>513824.43</v>
          </cell>
          <cell r="CJ644">
            <v>4327669.62</v>
          </cell>
          <cell r="CK644">
            <v>263690.68</v>
          </cell>
          <cell r="CL644">
            <v>545079.5</v>
          </cell>
        </row>
        <row r="645">
          <cell r="A645">
            <v>5104030205.1040001</v>
          </cell>
          <cell r="B645" t="str">
            <v>วัสดุวิทยาศาสตร์และการแพทย์ใช้ไป</v>
          </cell>
          <cell r="C645">
            <v>4822259.53</v>
          </cell>
          <cell r="D645">
            <v>235427</v>
          </cell>
          <cell r="E645">
            <v>696388.7</v>
          </cell>
          <cell r="F645">
            <v>578777</v>
          </cell>
          <cell r="G645">
            <v>263764</v>
          </cell>
          <cell r="H645">
            <v>423286.25</v>
          </cell>
          <cell r="I645">
            <v>403437.29</v>
          </cell>
          <cell r="J645">
            <v>1055702.5</v>
          </cell>
          <cell r="K645">
            <v>739142.5</v>
          </cell>
          <cell r="L645">
            <v>790097</v>
          </cell>
          <cell r="M645">
            <v>1118157</v>
          </cell>
          <cell r="N645">
            <v>621756</v>
          </cell>
          <cell r="O645">
            <v>1092975.6000000001</v>
          </cell>
          <cell r="P645">
            <v>887474.5</v>
          </cell>
          <cell r="Q645">
            <v>693575</v>
          </cell>
          <cell r="R645">
            <v>709610</v>
          </cell>
          <cell r="S645">
            <v>814504.18</v>
          </cell>
          <cell r="T645">
            <v>423329.23</v>
          </cell>
          <cell r="U645">
            <v>410478</v>
          </cell>
          <cell r="V645">
            <v>252177.5</v>
          </cell>
          <cell r="W645">
            <v>6471411.5899999999</v>
          </cell>
          <cell r="X645">
            <v>583108.9</v>
          </cell>
          <cell r="Y645">
            <v>537206.14</v>
          </cell>
          <cell r="Z645">
            <v>665881.43000000005</v>
          </cell>
          <cell r="AA645">
            <v>0</v>
          </cell>
          <cell r="AB645">
            <v>314845</v>
          </cell>
          <cell r="AC645">
            <v>513298.7</v>
          </cell>
          <cell r="AD645">
            <v>1757731.5</v>
          </cell>
          <cell r="AE645">
            <v>427297</v>
          </cell>
          <cell r="AF645">
            <v>584919.53</v>
          </cell>
          <cell r="AG645">
            <v>873505</v>
          </cell>
          <cell r="AH645">
            <v>668983.13</v>
          </cell>
          <cell r="AI645">
            <v>707374.8</v>
          </cell>
          <cell r="AJ645">
            <v>82126</v>
          </cell>
          <cell r="AK645">
            <v>5676673.3499999996</v>
          </cell>
          <cell r="AL645">
            <v>567536.5</v>
          </cell>
          <cell r="AM645">
            <v>347282</v>
          </cell>
          <cell r="AN645">
            <v>1336129.8600000001</v>
          </cell>
          <cell r="AO645">
            <v>1003601.76</v>
          </cell>
          <cell r="AP645">
            <v>475750.9</v>
          </cell>
          <cell r="AQ645">
            <v>175672</v>
          </cell>
          <cell r="AR645">
            <v>877993.84</v>
          </cell>
          <cell r="AS645">
            <v>511985.41</v>
          </cell>
          <cell r="AT645">
            <v>716191.29</v>
          </cell>
          <cell r="AU645">
            <v>1388215.9</v>
          </cell>
          <cell r="AV645">
            <v>416447</v>
          </cell>
          <cell r="AW645">
            <v>406335.4</v>
          </cell>
          <cell r="AX645">
            <v>581899.84</v>
          </cell>
          <cell r="AY645">
            <v>992964.5</v>
          </cell>
          <cell r="AZ645">
            <v>391189.1</v>
          </cell>
          <cell r="BA645">
            <v>0</v>
          </cell>
          <cell r="BB645">
            <v>58447.839999999997</v>
          </cell>
          <cell r="BC645">
            <v>4045114.9</v>
          </cell>
          <cell r="BD645">
            <v>1112105.3600000001</v>
          </cell>
          <cell r="BE645">
            <v>467480</v>
          </cell>
          <cell r="BF645">
            <v>376888</v>
          </cell>
          <cell r="BG645">
            <v>1232468.29</v>
          </cell>
          <cell r="BH645">
            <v>388082.7</v>
          </cell>
          <cell r="BI645">
            <v>266573</v>
          </cell>
          <cell r="BJ645">
            <v>369228</v>
          </cell>
          <cell r="BK645">
            <v>245364</v>
          </cell>
          <cell r="BL645">
            <v>3526684.1</v>
          </cell>
          <cell r="BM645">
            <v>1007221.3</v>
          </cell>
          <cell r="BN645">
            <v>339229.75</v>
          </cell>
          <cell r="BO645">
            <v>1291157</v>
          </cell>
          <cell r="BP645">
            <v>838195.6</v>
          </cell>
          <cell r="BQ645">
            <v>942843.02</v>
          </cell>
          <cell r="BR645">
            <v>12617453.720000001</v>
          </cell>
          <cell r="BS645">
            <v>715472</v>
          </cell>
          <cell r="BT645">
            <v>849821.15</v>
          </cell>
          <cell r="BU645">
            <v>3033491.62</v>
          </cell>
          <cell r="BV645">
            <v>2190</v>
          </cell>
          <cell r="BW645">
            <v>566817.57999999996</v>
          </cell>
          <cell r="BX645">
            <v>2283094.02</v>
          </cell>
          <cell r="BY645">
            <v>601726</v>
          </cell>
          <cell r="BZ645">
            <v>872827</v>
          </cell>
          <cell r="CA645">
            <v>679096.43</v>
          </cell>
          <cell r="CB645">
            <v>911251</v>
          </cell>
          <cell r="CC645">
            <v>2829323</v>
          </cell>
          <cell r="CD645">
            <v>747034.9</v>
          </cell>
          <cell r="CE645">
            <v>1070800.6299999999</v>
          </cell>
          <cell r="CF645">
            <v>291692</v>
          </cell>
          <cell r="CG645">
            <v>468324.31</v>
          </cell>
          <cell r="CH645">
            <v>458785.48</v>
          </cell>
          <cell r="CI645">
            <v>641193.73</v>
          </cell>
          <cell r="CJ645">
            <v>3231707.58</v>
          </cell>
          <cell r="CK645">
            <v>433406</v>
          </cell>
          <cell r="CL645">
            <v>435322.3</v>
          </cell>
        </row>
        <row r="646">
          <cell r="A646">
            <v>5104030205.1120005</v>
          </cell>
          <cell r="B646" t="str">
            <v>วัสดุบริโภคใช้ไป</v>
          </cell>
          <cell r="C646">
            <v>1735480.02</v>
          </cell>
          <cell r="D646">
            <v>87977</v>
          </cell>
          <cell r="E646">
            <v>113967</v>
          </cell>
          <cell r="F646">
            <v>105420</v>
          </cell>
          <cell r="G646">
            <v>45231</v>
          </cell>
          <cell r="H646">
            <v>56748</v>
          </cell>
          <cell r="I646">
            <v>50765.75</v>
          </cell>
          <cell r="J646">
            <v>169500</v>
          </cell>
          <cell r="K646">
            <v>82560</v>
          </cell>
          <cell r="L646">
            <v>94306</v>
          </cell>
          <cell r="M646">
            <v>510860</v>
          </cell>
          <cell r="N646">
            <v>21007.5</v>
          </cell>
          <cell r="O646">
            <v>840650.08</v>
          </cell>
          <cell r="P646">
            <v>121253</v>
          </cell>
          <cell r="Q646">
            <v>281423</v>
          </cell>
          <cell r="R646">
            <v>320800</v>
          </cell>
          <cell r="S646">
            <v>104427.37</v>
          </cell>
          <cell r="T646">
            <v>122334.48</v>
          </cell>
          <cell r="U646">
            <v>69160</v>
          </cell>
          <cell r="V646">
            <v>82995</v>
          </cell>
          <cell r="W646">
            <v>1953425.51</v>
          </cell>
          <cell r="X646">
            <v>61890</v>
          </cell>
          <cell r="Y646">
            <v>325385</v>
          </cell>
          <cell r="Z646">
            <v>248200</v>
          </cell>
          <cell r="AA646">
            <v>52415</v>
          </cell>
          <cell r="AB646">
            <v>84930</v>
          </cell>
          <cell r="AC646">
            <v>309543</v>
          </cell>
          <cell r="AD646">
            <v>540101</v>
          </cell>
          <cell r="AE646">
            <v>165975</v>
          </cell>
          <cell r="AF646">
            <v>68488</v>
          </cell>
          <cell r="AG646">
            <v>152255.67000000001</v>
          </cell>
          <cell r="AH646">
            <v>187768</v>
          </cell>
          <cell r="AI646">
            <v>113930</v>
          </cell>
          <cell r="AJ646">
            <v>14522</v>
          </cell>
          <cell r="AK646">
            <v>4789993</v>
          </cell>
          <cell r="AL646">
            <v>41046</v>
          </cell>
          <cell r="AM646">
            <v>132194</v>
          </cell>
          <cell r="AN646">
            <v>286550</v>
          </cell>
          <cell r="AO646">
            <v>262150</v>
          </cell>
          <cell r="AP646">
            <v>99680</v>
          </cell>
          <cell r="AQ646">
            <v>0</v>
          </cell>
          <cell r="AR646">
            <v>768284</v>
          </cell>
          <cell r="AS646">
            <v>81208</v>
          </cell>
          <cell r="AT646">
            <v>159205</v>
          </cell>
          <cell r="AU646">
            <v>346710</v>
          </cell>
          <cell r="AV646">
            <v>201460</v>
          </cell>
          <cell r="AW646">
            <v>107667</v>
          </cell>
          <cell r="AX646">
            <v>3150</v>
          </cell>
          <cell r="AY646">
            <v>52230</v>
          </cell>
          <cell r="AZ646">
            <v>48860</v>
          </cell>
          <cell r="BA646">
            <v>3171476.11</v>
          </cell>
          <cell r="BB646">
            <v>75820</v>
          </cell>
          <cell r="BC646">
            <v>991705.3</v>
          </cell>
          <cell r="BD646">
            <v>0</v>
          </cell>
          <cell r="BE646">
            <v>1936</v>
          </cell>
          <cell r="BF646">
            <v>162115</v>
          </cell>
          <cell r="BG646">
            <v>843053</v>
          </cell>
          <cell r="BH646">
            <v>5250</v>
          </cell>
          <cell r="BI646">
            <v>1670</v>
          </cell>
          <cell r="BJ646">
            <v>26405</v>
          </cell>
          <cell r="BK646">
            <v>5335</v>
          </cell>
          <cell r="BL646">
            <v>1062599.46</v>
          </cell>
          <cell r="BM646">
            <v>199475</v>
          </cell>
          <cell r="BN646">
            <v>111921</v>
          </cell>
          <cell r="BO646">
            <v>157977</v>
          </cell>
          <cell r="BP646">
            <v>171569</v>
          </cell>
          <cell r="BQ646">
            <v>124622</v>
          </cell>
          <cell r="BR646">
            <v>7822226.4400000004</v>
          </cell>
          <cell r="BS646">
            <v>0</v>
          </cell>
          <cell r="BT646">
            <v>196995</v>
          </cell>
          <cell r="BU646">
            <v>537964.42000000004</v>
          </cell>
          <cell r="BV646">
            <v>4620</v>
          </cell>
          <cell r="BW646">
            <v>112390</v>
          </cell>
          <cell r="BX646">
            <v>286381</v>
          </cell>
          <cell r="BY646">
            <v>85708</v>
          </cell>
          <cell r="BZ646">
            <v>73780</v>
          </cell>
          <cell r="CA646">
            <v>50735</v>
          </cell>
          <cell r="CB646">
            <v>178640</v>
          </cell>
          <cell r="CC646">
            <v>124457.52</v>
          </cell>
          <cell r="CD646">
            <v>287105</v>
          </cell>
          <cell r="CE646">
            <v>167115</v>
          </cell>
          <cell r="CF646">
            <v>70910</v>
          </cell>
          <cell r="CG646">
            <v>87168.75</v>
          </cell>
          <cell r="CH646">
            <v>106948</v>
          </cell>
          <cell r="CI646">
            <v>121730</v>
          </cell>
          <cell r="CJ646">
            <v>411381.12</v>
          </cell>
          <cell r="CK646">
            <v>6560</v>
          </cell>
          <cell r="CL646">
            <v>8520</v>
          </cell>
        </row>
        <row r="647">
          <cell r="A647">
            <v>5104030205.1129999</v>
          </cell>
          <cell r="B647" t="str">
            <v>วัสดุเครื่องแต่งกายใช้ไป</v>
          </cell>
          <cell r="C647">
            <v>455600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151750</v>
          </cell>
          <cell r="U647">
            <v>0</v>
          </cell>
          <cell r="V647">
            <v>0</v>
          </cell>
          <cell r="W647">
            <v>17205.599999999999</v>
          </cell>
          <cell r="X647">
            <v>0</v>
          </cell>
          <cell r="Y647">
            <v>0</v>
          </cell>
          <cell r="Z647">
            <v>21430</v>
          </cell>
          <cell r="AA647">
            <v>35110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55850</v>
          </cell>
          <cell r="AK647">
            <v>2333995</v>
          </cell>
          <cell r="AL647">
            <v>0</v>
          </cell>
          <cell r="AM647">
            <v>195</v>
          </cell>
          <cell r="AN647">
            <v>0</v>
          </cell>
          <cell r="AO647">
            <v>4050</v>
          </cell>
          <cell r="AP647">
            <v>0</v>
          </cell>
          <cell r="AQ647">
            <v>0</v>
          </cell>
          <cell r="AR647">
            <v>105575.5</v>
          </cell>
          <cell r="AS647">
            <v>0</v>
          </cell>
          <cell r="AT647">
            <v>0</v>
          </cell>
          <cell r="AU647">
            <v>76000</v>
          </cell>
          <cell r="AV647">
            <v>0</v>
          </cell>
          <cell r="AW647">
            <v>0</v>
          </cell>
          <cell r="AX647">
            <v>0</v>
          </cell>
          <cell r="AY647">
            <v>6730</v>
          </cell>
          <cell r="AZ647">
            <v>0</v>
          </cell>
          <cell r="BA647">
            <v>25650</v>
          </cell>
          <cell r="BB647">
            <v>0</v>
          </cell>
          <cell r="BC647">
            <v>23900</v>
          </cell>
          <cell r="BD647">
            <v>0</v>
          </cell>
          <cell r="BE647">
            <v>0</v>
          </cell>
          <cell r="BF647">
            <v>0</v>
          </cell>
          <cell r="BG647">
            <v>533389.19999999995</v>
          </cell>
          <cell r="BH647">
            <v>0</v>
          </cell>
          <cell r="BI647">
            <v>0</v>
          </cell>
          <cell r="BJ647">
            <v>12900</v>
          </cell>
          <cell r="BK647">
            <v>0</v>
          </cell>
          <cell r="BL647">
            <v>0</v>
          </cell>
          <cell r="BM647">
            <v>0</v>
          </cell>
          <cell r="BN647">
            <v>24500</v>
          </cell>
          <cell r="BO647">
            <v>119800</v>
          </cell>
          <cell r="BP647">
            <v>0</v>
          </cell>
          <cell r="BQ647">
            <v>0</v>
          </cell>
          <cell r="BR647">
            <v>1690602</v>
          </cell>
          <cell r="BS647">
            <v>0</v>
          </cell>
          <cell r="BT647">
            <v>0</v>
          </cell>
          <cell r="BU647">
            <v>27000</v>
          </cell>
          <cell r="BV647">
            <v>0</v>
          </cell>
          <cell r="BW647">
            <v>15660</v>
          </cell>
          <cell r="BX647">
            <v>0</v>
          </cell>
          <cell r="BY647">
            <v>83950</v>
          </cell>
          <cell r="BZ647">
            <v>0</v>
          </cell>
          <cell r="CA647">
            <v>3690</v>
          </cell>
          <cell r="CB647">
            <v>39600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230500</v>
          </cell>
          <cell r="CK647">
            <v>0</v>
          </cell>
          <cell r="CL647">
            <v>0</v>
          </cell>
        </row>
        <row r="648">
          <cell r="A648">
            <v>5104030205.1169996</v>
          </cell>
          <cell r="B648" t="str">
            <v>วัสดุทันตกรรมใช้ไป</v>
          </cell>
          <cell r="C648">
            <v>66203.56</v>
          </cell>
          <cell r="D648">
            <v>75491.5</v>
          </cell>
          <cell r="E648">
            <v>35859.94</v>
          </cell>
          <cell r="F648">
            <v>49929.45</v>
          </cell>
          <cell r="G648">
            <v>14434</v>
          </cell>
          <cell r="H648">
            <v>48624.46</v>
          </cell>
          <cell r="I648">
            <v>173337.12</v>
          </cell>
          <cell r="J648">
            <v>49951.06</v>
          </cell>
          <cell r="K648">
            <v>46772</v>
          </cell>
          <cell r="L648">
            <v>39288.44</v>
          </cell>
          <cell r="M648">
            <v>183623.41</v>
          </cell>
          <cell r="N648">
            <v>106585</v>
          </cell>
          <cell r="O648">
            <v>23402.92</v>
          </cell>
          <cell r="P648">
            <v>64190</v>
          </cell>
          <cell r="Q648">
            <v>160417.73000000001</v>
          </cell>
          <cell r="R648">
            <v>51028</v>
          </cell>
          <cell r="S648">
            <v>36409</v>
          </cell>
          <cell r="T648">
            <v>127963.8</v>
          </cell>
          <cell r="U648">
            <v>18146.5</v>
          </cell>
          <cell r="V648">
            <v>3300</v>
          </cell>
          <cell r="W648">
            <v>327983.98</v>
          </cell>
          <cell r="X648">
            <v>55105.599999999999</v>
          </cell>
          <cell r="Y648">
            <v>62644.13</v>
          </cell>
          <cell r="Z648">
            <v>52656</v>
          </cell>
          <cell r="AA648">
            <v>24970.36</v>
          </cell>
          <cell r="AB648">
            <v>17630</v>
          </cell>
          <cell r="AC648">
            <v>36228.839999999997</v>
          </cell>
          <cell r="AD648">
            <v>138004.81</v>
          </cell>
          <cell r="AE648">
            <v>54370.31</v>
          </cell>
          <cell r="AF648">
            <v>31682.98</v>
          </cell>
          <cell r="AG648">
            <v>21897.119999999999</v>
          </cell>
          <cell r="AH648">
            <v>31974.44</v>
          </cell>
          <cell r="AI648">
            <v>39277</v>
          </cell>
          <cell r="AJ648">
            <v>49878.98</v>
          </cell>
          <cell r="AK648">
            <v>125192.8</v>
          </cell>
          <cell r="AL648">
            <v>57351</v>
          </cell>
          <cell r="AM648">
            <v>105698.2</v>
          </cell>
          <cell r="AN648">
            <v>64872.21</v>
          </cell>
          <cell r="AO648">
            <v>15896</v>
          </cell>
          <cell r="AP648">
            <v>9729.8700000000008</v>
          </cell>
          <cell r="AQ648">
            <v>47143.14</v>
          </cell>
          <cell r="AR648">
            <v>260089.07</v>
          </cell>
          <cell r="AS648">
            <v>139008.69</v>
          </cell>
          <cell r="AT648">
            <v>79242.5</v>
          </cell>
          <cell r="AU648">
            <v>44876.95</v>
          </cell>
          <cell r="AV648">
            <v>23528.9</v>
          </cell>
          <cell r="AW648">
            <v>40280.9</v>
          </cell>
          <cell r="AX648">
            <v>99505.64</v>
          </cell>
          <cell r="AY648">
            <v>71981.899999999994</v>
          </cell>
          <cell r="AZ648">
            <v>66000</v>
          </cell>
          <cell r="BA648">
            <v>447101.23</v>
          </cell>
          <cell r="BB648">
            <v>28610</v>
          </cell>
          <cell r="BC648">
            <v>310585.05</v>
          </cell>
          <cell r="BD648">
            <v>79385.2</v>
          </cell>
          <cell r="BE648">
            <v>65294.15</v>
          </cell>
          <cell r="BF648">
            <v>10665</v>
          </cell>
          <cell r="BG648">
            <v>212511.69</v>
          </cell>
          <cell r="BH648">
            <v>15082</v>
          </cell>
          <cell r="BI648">
            <v>14878.99</v>
          </cell>
          <cell r="BJ648">
            <v>108760</v>
          </cell>
          <cell r="BK648">
            <v>9784</v>
          </cell>
          <cell r="BL648">
            <v>269828.95</v>
          </cell>
          <cell r="BM648">
            <v>111008.83</v>
          </cell>
          <cell r="BN648">
            <v>67494.42</v>
          </cell>
          <cell r="BO648">
            <v>410406.57</v>
          </cell>
          <cell r="BP648">
            <v>68837.070000000007</v>
          </cell>
          <cell r="BQ648">
            <v>70716.14</v>
          </cell>
          <cell r="BR648">
            <v>229195.7</v>
          </cell>
          <cell r="BS648">
            <v>56700.71</v>
          </cell>
          <cell r="BT648">
            <v>0</v>
          </cell>
          <cell r="BU648">
            <v>100109</v>
          </cell>
          <cell r="BV648">
            <v>0</v>
          </cell>
          <cell r="BW648">
            <v>45108.3</v>
          </cell>
          <cell r="BX648">
            <v>117787.25</v>
          </cell>
          <cell r="BY648">
            <v>161453.15</v>
          </cell>
          <cell r="BZ648">
            <v>290224</v>
          </cell>
          <cell r="CA648">
            <v>32740.720000000001</v>
          </cell>
          <cell r="CB648">
            <v>93598</v>
          </cell>
          <cell r="CC648">
            <v>137332.29999999999</v>
          </cell>
          <cell r="CD648">
            <v>30382</v>
          </cell>
          <cell r="CE648">
            <v>115883.36</v>
          </cell>
          <cell r="CF648">
            <v>45913</v>
          </cell>
          <cell r="CG648">
            <v>17194</v>
          </cell>
          <cell r="CH648">
            <v>49912.4</v>
          </cell>
          <cell r="CI648">
            <v>16889.5</v>
          </cell>
          <cell r="CJ648">
            <v>301199.26</v>
          </cell>
          <cell r="CK648">
            <v>18940</v>
          </cell>
          <cell r="CL648">
            <v>20809.84</v>
          </cell>
        </row>
        <row r="649">
          <cell r="A649">
            <v>5104030205.118</v>
          </cell>
          <cell r="B649" t="str">
            <v>วัสดุเอกซเรย์ใช้ไป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24660</v>
          </cell>
          <cell r="H649">
            <v>10000</v>
          </cell>
          <cell r="I649">
            <v>0</v>
          </cell>
          <cell r="J649">
            <v>0</v>
          </cell>
          <cell r="K649">
            <v>92600</v>
          </cell>
          <cell r="L649">
            <v>0</v>
          </cell>
          <cell r="M649">
            <v>0</v>
          </cell>
          <cell r="N649">
            <v>18000</v>
          </cell>
          <cell r="O649">
            <v>0</v>
          </cell>
          <cell r="P649">
            <v>800</v>
          </cell>
          <cell r="Q649">
            <v>49800</v>
          </cell>
          <cell r="R649">
            <v>0</v>
          </cell>
          <cell r="S649">
            <v>6470</v>
          </cell>
          <cell r="T649">
            <v>0</v>
          </cell>
          <cell r="U649">
            <v>0</v>
          </cell>
          <cell r="V649">
            <v>8300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26507.279999999999</v>
          </cell>
          <cell r="AQ649">
            <v>0</v>
          </cell>
          <cell r="AR649">
            <v>0</v>
          </cell>
          <cell r="AS649">
            <v>7000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14130</v>
          </cell>
          <cell r="BA649">
            <v>0</v>
          </cell>
          <cell r="BB649">
            <v>0</v>
          </cell>
          <cell r="BC649">
            <v>0</v>
          </cell>
          <cell r="BD649">
            <v>135550</v>
          </cell>
          <cell r="BE649">
            <v>34929</v>
          </cell>
          <cell r="BF649">
            <v>14500</v>
          </cell>
          <cell r="BG649">
            <v>0</v>
          </cell>
          <cell r="BH649">
            <v>0</v>
          </cell>
          <cell r="BI649">
            <v>0</v>
          </cell>
          <cell r="BJ649">
            <v>12350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2385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3960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1550</v>
          </cell>
        </row>
        <row r="650">
          <cell r="A650">
            <v>5104030206.1009998</v>
          </cell>
          <cell r="B650" t="str">
            <v>ค่าครุภัณฑ์มูลค่าต่ำกว่าเกณฑ์</v>
          </cell>
          <cell r="C650">
            <v>4000</v>
          </cell>
          <cell r="D650">
            <v>0</v>
          </cell>
          <cell r="E650">
            <v>9000</v>
          </cell>
          <cell r="F650">
            <v>13100</v>
          </cell>
          <cell r="G650">
            <v>13900</v>
          </cell>
          <cell r="H650">
            <v>51000</v>
          </cell>
          <cell r="I650">
            <v>0</v>
          </cell>
          <cell r="J650">
            <v>0</v>
          </cell>
          <cell r="K650">
            <v>67700</v>
          </cell>
          <cell r="L650">
            <v>12990</v>
          </cell>
          <cell r="M650">
            <v>53390</v>
          </cell>
          <cell r="N650">
            <v>0</v>
          </cell>
          <cell r="O650">
            <v>193478</v>
          </cell>
          <cell r="P650">
            <v>63694</v>
          </cell>
          <cell r="Q650">
            <v>85609.99</v>
          </cell>
          <cell r="R650">
            <v>57234</v>
          </cell>
          <cell r="S650">
            <v>30920</v>
          </cell>
          <cell r="T650">
            <v>49960</v>
          </cell>
          <cell r="U650">
            <v>31000</v>
          </cell>
          <cell r="V650">
            <v>8970</v>
          </cell>
          <cell r="W650">
            <v>239600</v>
          </cell>
          <cell r="X650">
            <v>16100</v>
          </cell>
          <cell r="Y650">
            <v>14950</v>
          </cell>
          <cell r="Z650">
            <v>69800</v>
          </cell>
          <cell r="AA650">
            <v>0</v>
          </cell>
          <cell r="AB650">
            <v>0</v>
          </cell>
          <cell r="AC650">
            <v>11200</v>
          </cell>
          <cell r="AD650">
            <v>0</v>
          </cell>
          <cell r="AE650">
            <v>25753</v>
          </cell>
          <cell r="AF650">
            <v>0</v>
          </cell>
          <cell r="AG650">
            <v>4000</v>
          </cell>
          <cell r="AH650">
            <v>25300</v>
          </cell>
          <cell r="AI650">
            <v>40939</v>
          </cell>
          <cell r="AJ650">
            <v>78600</v>
          </cell>
          <cell r="AK650">
            <v>174142.6</v>
          </cell>
          <cell r="AL650">
            <v>44400</v>
          </cell>
          <cell r="AM650">
            <v>0</v>
          </cell>
          <cell r="AN650">
            <v>39800</v>
          </cell>
          <cell r="AO650">
            <v>41970</v>
          </cell>
          <cell r="AP650">
            <v>5400</v>
          </cell>
          <cell r="AQ650">
            <v>0</v>
          </cell>
          <cell r="AR650">
            <v>0</v>
          </cell>
          <cell r="AS650">
            <v>45900</v>
          </cell>
          <cell r="AT650">
            <v>0</v>
          </cell>
          <cell r="AU650">
            <v>9400</v>
          </cell>
          <cell r="AV650">
            <v>7800</v>
          </cell>
          <cell r="AW650">
            <v>28080</v>
          </cell>
          <cell r="AX650">
            <v>9300</v>
          </cell>
          <cell r="AY650">
            <v>0</v>
          </cell>
          <cell r="AZ650">
            <v>40570</v>
          </cell>
          <cell r="BA650">
            <v>194256</v>
          </cell>
          <cell r="BB650">
            <v>0</v>
          </cell>
          <cell r="BC650">
            <v>0</v>
          </cell>
          <cell r="BD650">
            <v>8900</v>
          </cell>
          <cell r="BE650">
            <v>0</v>
          </cell>
          <cell r="BF650">
            <v>15120</v>
          </cell>
          <cell r="BG650">
            <v>693130.6</v>
          </cell>
          <cell r="BH650">
            <v>37580</v>
          </cell>
          <cell r="BI650">
            <v>16920</v>
          </cell>
          <cell r="BJ650">
            <v>0</v>
          </cell>
          <cell r="BK650">
            <v>59690</v>
          </cell>
          <cell r="BL650">
            <v>83225</v>
          </cell>
          <cell r="BM650">
            <v>7390</v>
          </cell>
          <cell r="BN650">
            <v>11993.01</v>
          </cell>
          <cell r="BO650">
            <v>33610</v>
          </cell>
          <cell r="BP650">
            <v>0</v>
          </cell>
          <cell r="BQ650">
            <v>142360</v>
          </cell>
          <cell r="BR650">
            <v>1061774</v>
          </cell>
          <cell r="BS650">
            <v>15865</v>
          </cell>
          <cell r="BT650">
            <v>8800</v>
          </cell>
          <cell r="BU650">
            <v>79150</v>
          </cell>
          <cell r="BV650">
            <v>27520.400000000001</v>
          </cell>
          <cell r="BW650">
            <v>0</v>
          </cell>
          <cell r="BX650">
            <v>89570</v>
          </cell>
          <cell r="BY650">
            <v>18580</v>
          </cell>
          <cell r="BZ650">
            <v>0</v>
          </cell>
          <cell r="CA650">
            <v>4990</v>
          </cell>
          <cell r="CB650">
            <v>29840</v>
          </cell>
          <cell r="CC650">
            <v>3740</v>
          </cell>
          <cell r="CD650">
            <v>110290</v>
          </cell>
          <cell r="CE650">
            <v>33700</v>
          </cell>
          <cell r="CF650">
            <v>8160</v>
          </cell>
          <cell r="CG650">
            <v>18188</v>
          </cell>
          <cell r="CH650">
            <v>0</v>
          </cell>
          <cell r="CI650">
            <v>21850</v>
          </cell>
          <cell r="CJ650">
            <v>333240</v>
          </cell>
          <cell r="CK650">
            <v>0</v>
          </cell>
          <cell r="CL650">
            <v>51600</v>
          </cell>
        </row>
        <row r="651">
          <cell r="A651">
            <v>5104030207.1009998</v>
          </cell>
          <cell r="B651" t="str">
            <v>ค่าใช้จ่ายในการประชุม</v>
          </cell>
          <cell r="C651">
            <v>0</v>
          </cell>
          <cell r="D651">
            <v>0</v>
          </cell>
          <cell r="E651">
            <v>3900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350</v>
          </cell>
          <cell r="AB651">
            <v>14500</v>
          </cell>
          <cell r="AC651">
            <v>0</v>
          </cell>
          <cell r="AD651">
            <v>750</v>
          </cell>
          <cell r="AE651">
            <v>0</v>
          </cell>
          <cell r="AF651">
            <v>20626</v>
          </cell>
          <cell r="AG651">
            <v>0</v>
          </cell>
          <cell r="AH651">
            <v>0</v>
          </cell>
          <cell r="AI651">
            <v>0</v>
          </cell>
          <cell r="AJ651">
            <v>1260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5275</v>
          </cell>
        </row>
        <row r="652">
          <cell r="A652">
            <v>5104030208.1009998</v>
          </cell>
          <cell r="B652" t="str">
            <v>ค่ารับรองและพิธีการ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48995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</row>
        <row r="653">
          <cell r="A653">
            <v>5104030210.1009998</v>
          </cell>
          <cell r="B653" t="str">
            <v xml:space="preserve">ค่าเช่าอสังหาริมทรัพย์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15000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12000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18000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40000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20000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</row>
        <row r="654">
          <cell r="A654">
            <v>5104030212.1009998</v>
          </cell>
          <cell r="B654" t="str">
            <v xml:space="preserve">ค่าเช่าเบ็ดเตล็ด </v>
          </cell>
          <cell r="C654">
            <v>0</v>
          </cell>
          <cell r="D654">
            <v>0</v>
          </cell>
          <cell r="E654">
            <v>19600</v>
          </cell>
          <cell r="F654">
            <v>24755</v>
          </cell>
          <cell r="G654">
            <v>0</v>
          </cell>
          <cell r="H654">
            <v>0</v>
          </cell>
          <cell r="I654">
            <v>80000</v>
          </cell>
          <cell r="J654">
            <v>9800</v>
          </cell>
          <cell r="K654">
            <v>0</v>
          </cell>
          <cell r="L654">
            <v>15033.6</v>
          </cell>
          <cell r="M654">
            <v>0</v>
          </cell>
          <cell r="N654">
            <v>0</v>
          </cell>
          <cell r="O654">
            <v>47700.93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224700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70000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94368.8</v>
          </cell>
          <cell r="BL654">
            <v>0</v>
          </cell>
          <cell r="BM654">
            <v>82000</v>
          </cell>
          <cell r="BN654">
            <v>38000</v>
          </cell>
          <cell r="BO654">
            <v>0</v>
          </cell>
          <cell r="BP654">
            <v>83000</v>
          </cell>
          <cell r="BQ654">
            <v>73210</v>
          </cell>
          <cell r="BR654">
            <v>0</v>
          </cell>
          <cell r="BS654">
            <v>0</v>
          </cell>
          <cell r="BT654">
            <v>0</v>
          </cell>
          <cell r="BU654">
            <v>249250</v>
          </cell>
          <cell r="BV654">
            <v>0</v>
          </cell>
          <cell r="BW654">
            <v>0</v>
          </cell>
          <cell r="BX654">
            <v>166477.5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4762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75498</v>
          </cell>
          <cell r="CL654">
            <v>0</v>
          </cell>
        </row>
        <row r="655">
          <cell r="A655">
            <v>5104030217.1009998</v>
          </cell>
          <cell r="B655" t="str">
            <v>เงินชดเชยค่างานสิ่งก่อสร้าง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</row>
        <row r="656">
          <cell r="A656">
            <v>5104030218.1009998</v>
          </cell>
          <cell r="B656" t="str">
            <v>ค่าใช้จ่ายผลักส่งเป็นรายได้แผ่นดิน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908.24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</row>
        <row r="657">
          <cell r="A657">
            <v>5104030219.1009998</v>
          </cell>
          <cell r="B657" t="str">
            <v>ค่าประชาสัมพันธ์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3150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360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4000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</row>
        <row r="658">
          <cell r="A658">
            <v>5104030220.1009998</v>
          </cell>
          <cell r="B658" t="str">
            <v>ค่าชดใช้ค่าเสียหาย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1726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</row>
        <row r="659">
          <cell r="A659">
            <v>5104030299.1020002</v>
          </cell>
          <cell r="B659" t="str">
            <v>ค่าใช้จ่ายตามโครงการ (UC) (PP)</v>
          </cell>
          <cell r="C659">
            <v>122200</v>
          </cell>
          <cell r="D659">
            <v>0</v>
          </cell>
          <cell r="E659">
            <v>30000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196426</v>
          </cell>
          <cell r="L659">
            <v>0</v>
          </cell>
          <cell r="M659">
            <v>116500</v>
          </cell>
          <cell r="N659">
            <v>0</v>
          </cell>
          <cell r="O659">
            <v>0</v>
          </cell>
          <cell r="P659">
            <v>47191</v>
          </cell>
          <cell r="Q659">
            <v>32000</v>
          </cell>
          <cell r="R659">
            <v>0</v>
          </cell>
          <cell r="S659">
            <v>15535</v>
          </cell>
          <cell r="T659">
            <v>0</v>
          </cell>
          <cell r="U659">
            <v>0</v>
          </cell>
          <cell r="V659">
            <v>10000</v>
          </cell>
          <cell r="W659">
            <v>0</v>
          </cell>
          <cell r="X659">
            <v>26100</v>
          </cell>
          <cell r="Y659">
            <v>78780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25000</v>
          </cell>
          <cell r="AE659">
            <v>0</v>
          </cell>
          <cell r="AF659">
            <v>0</v>
          </cell>
          <cell r="AG659">
            <v>0</v>
          </cell>
          <cell r="AH659">
            <v>70709</v>
          </cell>
          <cell r="AI659">
            <v>28220</v>
          </cell>
          <cell r="AJ659">
            <v>0</v>
          </cell>
          <cell r="AK659">
            <v>0</v>
          </cell>
          <cell r="AL659">
            <v>0</v>
          </cell>
          <cell r="AM659">
            <v>9785</v>
          </cell>
          <cell r="AN659">
            <v>25000</v>
          </cell>
          <cell r="AO659">
            <v>0</v>
          </cell>
          <cell r="AP659">
            <v>47000</v>
          </cell>
          <cell r="AQ659">
            <v>469750</v>
          </cell>
          <cell r="AR659">
            <v>20100</v>
          </cell>
          <cell r="AS659">
            <v>95900</v>
          </cell>
          <cell r="AT659">
            <v>12720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71380</v>
          </cell>
          <cell r="AZ659">
            <v>0</v>
          </cell>
          <cell r="BA659">
            <v>0</v>
          </cell>
          <cell r="BB659">
            <v>30100</v>
          </cell>
          <cell r="BC659">
            <v>336300</v>
          </cell>
          <cell r="BD659">
            <v>174050</v>
          </cell>
          <cell r="BE659">
            <v>0</v>
          </cell>
          <cell r="BF659">
            <v>185255</v>
          </cell>
          <cell r="BG659">
            <v>134190</v>
          </cell>
          <cell r="BH659">
            <v>0</v>
          </cell>
          <cell r="BI659">
            <v>0</v>
          </cell>
          <cell r="BJ659">
            <v>0</v>
          </cell>
          <cell r="BK659">
            <v>10800</v>
          </cell>
          <cell r="BL659">
            <v>0</v>
          </cell>
          <cell r="BM659">
            <v>466564</v>
          </cell>
          <cell r="BN659">
            <v>67550</v>
          </cell>
          <cell r="BO659">
            <v>88642</v>
          </cell>
          <cell r="BP659">
            <v>843270.45</v>
          </cell>
          <cell r="BQ659">
            <v>495520</v>
          </cell>
          <cell r="BR659">
            <v>0</v>
          </cell>
          <cell r="BS659">
            <v>0</v>
          </cell>
          <cell r="BT659">
            <v>70275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143865</v>
          </cell>
          <cell r="BZ659">
            <v>14100</v>
          </cell>
          <cell r="CA659">
            <v>0</v>
          </cell>
          <cell r="CB659">
            <v>80100</v>
          </cell>
          <cell r="CC659">
            <v>188611</v>
          </cell>
          <cell r="CD659">
            <v>77734</v>
          </cell>
          <cell r="CE659">
            <v>0</v>
          </cell>
          <cell r="CF659">
            <v>0</v>
          </cell>
          <cell r="CG659">
            <v>77000</v>
          </cell>
          <cell r="CH659">
            <v>0</v>
          </cell>
          <cell r="CI659">
            <v>0</v>
          </cell>
          <cell r="CJ659">
            <v>7200</v>
          </cell>
          <cell r="CK659">
            <v>3000</v>
          </cell>
          <cell r="CL659">
            <v>0</v>
          </cell>
        </row>
        <row r="660">
          <cell r="A660">
            <v>5104030299.1029997</v>
          </cell>
          <cell r="B660" t="str">
            <v>ค่าใช้จ่ายตามโครงการ (เงินงบประมาณ)</v>
          </cell>
          <cell r="C660">
            <v>1048109</v>
          </cell>
          <cell r="D660">
            <v>0</v>
          </cell>
          <cell r="E660">
            <v>133675</v>
          </cell>
          <cell r="F660">
            <v>0</v>
          </cell>
          <cell r="G660">
            <v>49000</v>
          </cell>
          <cell r="H660">
            <v>192330</v>
          </cell>
          <cell r="I660">
            <v>550</v>
          </cell>
          <cell r="J660">
            <v>33416</v>
          </cell>
          <cell r="K660">
            <v>0</v>
          </cell>
          <cell r="L660">
            <v>392635</v>
          </cell>
          <cell r="M660">
            <v>321161.2</v>
          </cell>
          <cell r="N660">
            <v>0</v>
          </cell>
          <cell r="O660">
            <v>0</v>
          </cell>
          <cell r="P660">
            <v>0</v>
          </cell>
          <cell r="Q660">
            <v>64650</v>
          </cell>
          <cell r="R660">
            <v>0</v>
          </cell>
          <cell r="S660">
            <v>28133.4</v>
          </cell>
          <cell r="T660">
            <v>0</v>
          </cell>
          <cell r="U660">
            <v>5370</v>
          </cell>
          <cell r="V660">
            <v>0</v>
          </cell>
          <cell r="W660">
            <v>3440</v>
          </cell>
          <cell r="X660">
            <v>0</v>
          </cell>
          <cell r="Y660">
            <v>0</v>
          </cell>
          <cell r="Z660">
            <v>47145</v>
          </cell>
          <cell r="AA660">
            <v>0</v>
          </cell>
          <cell r="AB660">
            <v>0</v>
          </cell>
          <cell r="AC660">
            <v>0</v>
          </cell>
          <cell r="AD660">
            <v>4525</v>
          </cell>
          <cell r="AE660">
            <v>34525</v>
          </cell>
          <cell r="AF660">
            <v>0</v>
          </cell>
          <cell r="AG660">
            <v>33900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27275.93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14600</v>
          </cell>
          <cell r="AS660">
            <v>24735</v>
          </cell>
          <cell r="AT660">
            <v>0</v>
          </cell>
          <cell r="AU660">
            <v>0</v>
          </cell>
          <cell r="AV660">
            <v>59990</v>
          </cell>
          <cell r="AW660">
            <v>0</v>
          </cell>
          <cell r="AX660">
            <v>37150</v>
          </cell>
          <cell r="AY660">
            <v>146089.4</v>
          </cell>
          <cell r="AZ660">
            <v>6300</v>
          </cell>
          <cell r="BA660">
            <v>982986.08</v>
          </cell>
          <cell r="BB660">
            <v>0</v>
          </cell>
          <cell r="BC660">
            <v>41385</v>
          </cell>
          <cell r="BD660">
            <v>0</v>
          </cell>
          <cell r="BE660">
            <v>0</v>
          </cell>
          <cell r="BF660">
            <v>0</v>
          </cell>
          <cell r="BG660">
            <v>10000</v>
          </cell>
          <cell r="BH660">
            <v>172177</v>
          </cell>
          <cell r="BI660">
            <v>306005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57650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</row>
        <row r="661">
          <cell r="A661">
            <v>5104030299.1040001</v>
          </cell>
          <cell r="B661" t="str">
            <v>ค่าใช้สอยอื่นๆ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1200</v>
          </cell>
          <cell r="H661">
            <v>0</v>
          </cell>
          <cell r="I661">
            <v>5500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9905</v>
          </cell>
          <cell r="O661">
            <v>600</v>
          </cell>
          <cell r="P661">
            <v>13500</v>
          </cell>
          <cell r="Q661">
            <v>0</v>
          </cell>
          <cell r="R661">
            <v>0</v>
          </cell>
          <cell r="S661">
            <v>0</v>
          </cell>
          <cell r="T661">
            <v>95800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9500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6500</v>
          </cell>
          <cell r="AJ661">
            <v>0</v>
          </cell>
          <cell r="AK661">
            <v>66000</v>
          </cell>
          <cell r="AL661">
            <v>15100</v>
          </cell>
          <cell r="AM661">
            <v>0</v>
          </cell>
          <cell r="AN661">
            <v>10000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12000</v>
          </cell>
          <cell r="AV661">
            <v>0</v>
          </cell>
          <cell r="AW661">
            <v>0</v>
          </cell>
          <cell r="AX661">
            <v>1681.81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28301.5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1500</v>
          </cell>
          <cell r="BM661">
            <v>3300</v>
          </cell>
          <cell r="BN661">
            <v>0</v>
          </cell>
          <cell r="BO661">
            <v>0</v>
          </cell>
          <cell r="BP661">
            <v>0</v>
          </cell>
          <cell r="BQ661">
            <v>58752.69</v>
          </cell>
          <cell r="BR661">
            <v>0</v>
          </cell>
          <cell r="BS661">
            <v>3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5280</v>
          </cell>
          <cell r="BY661">
            <v>0</v>
          </cell>
          <cell r="BZ661">
            <v>0</v>
          </cell>
          <cell r="CA661">
            <v>1723.5</v>
          </cell>
          <cell r="CB661">
            <v>0</v>
          </cell>
          <cell r="CC661">
            <v>3477.5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3600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</row>
        <row r="662">
          <cell r="A662">
            <v>5104030299.1049995</v>
          </cell>
          <cell r="B662" t="str">
            <v>ค่าใช้จ่ายตามโครงการ (เงินนอกงบประมาณ)</v>
          </cell>
          <cell r="C662">
            <v>0</v>
          </cell>
          <cell r="D662">
            <v>0</v>
          </cell>
          <cell r="E662">
            <v>0</v>
          </cell>
          <cell r="F662">
            <v>26000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409990</v>
          </cell>
          <cell r="M662">
            <v>0</v>
          </cell>
          <cell r="N662">
            <v>0</v>
          </cell>
          <cell r="O662">
            <v>167427</v>
          </cell>
          <cell r="P662">
            <v>0</v>
          </cell>
          <cell r="Q662">
            <v>75025</v>
          </cell>
          <cell r="R662">
            <v>0</v>
          </cell>
          <cell r="S662">
            <v>36075</v>
          </cell>
          <cell r="T662">
            <v>0</v>
          </cell>
          <cell r="U662">
            <v>121575.1</v>
          </cell>
          <cell r="V662">
            <v>160328</v>
          </cell>
          <cell r="W662">
            <v>116350</v>
          </cell>
          <cell r="X662">
            <v>0</v>
          </cell>
          <cell r="Y662">
            <v>40510</v>
          </cell>
          <cell r="Z662">
            <v>70965</v>
          </cell>
          <cell r="AA662">
            <v>43020</v>
          </cell>
          <cell r="AB662">
            <v>30200</v>
          </cell>
          <cell r="AC662">
            <v>0</v>
          </cell>
          <cell r="AD662">
            <v>340147</v>
          </cell>
          <cell r="AE662">
            <v>0</v>
          </cell>
          <cell r="AF662">
            <v>78369.8</v>
          </cell>
          <cell r="AG662">
            <v>231780</v>
          </cell>
          <cell r="AH662">
            <v>9750</v>
          </cell>
          <cell r="AI662">
            <v>215110</v>
          </cell>
          <cell r="AJ662">
            <v>0</v>
          </cell>
          <cell r="AK662">
            <v>1246285</v>
          </cell>
          <cell r="AL662">
            <v>189785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262200</v>
          </cell>
          <cell r="AS662">
            <v>0</v>
          </cell>
          <cell r="AT662">
            <v>277245</v>
          </cell>
          <cell r="AU662">
            <v>0</v>
          </cell>
          <cell r="AV662">
            <v>0</v>
          </cell>
          <cell r="AW662">
            <v>0</v>
          </cell>
          <cell r="AX662">
            <v>229712</v>
          </cell>
          <cell r="AY662">
            <v>0</v>
          </cell>
          <cell r="AZ662">
            <v>0</v>
          </cell>
          <cell r="BA662">
            <v>123089.5</v>
          </cell>
          <cell r="BB662">
            <v>0</v>
          </cell>
          <cell r="BC662">
            <v>69995</v>
          </cell>
          <cell r="BD662">
            <v>179654</v>
          </cell>
          <cell r="BE662">
            <v>4000</v>
          </cell>
          <cell r="BF662">
            <v>88325</v>
          </cell>
          <cell r="BG662">
            <v>1722491</v>
          </cell>
          <cell r="BH662">
            <v>236453.47</v>
          </cell>
          <cell r="BI662">
            <v>0</v>
          </cell>
          <cell r="BJ662">
            <v>25000</v>
          </cell>
          <cell r="BK662">
            <v>144241</v>
          </cell>
          <cell r="BL662">
            <v>719759</v>
          </cell>
          <cell r="BM662">
            <v>607760</v>
          </cell>
          <cell r="BN662">
            <v>39110</v>
          </cell>
          <cell r="BO662">
            <v>484368</v>
          </cell>
          <cell r="BP662">
            <v>7440</v>
          </cell>
          <cell r="BQ662">
            <v>122670</v>
          </cell>
          <cell r="BR662">
            <v>872666</v>
          </cell>
          <cell r="BS662">
            <v>0</v>
          </cell>
          <cell r="BT662">
            <v>243957</v>
          </cell>
          <cell r="BU662">
            <v>158910</v>
          </cell>
          <cell r="BV662">
            <v>0</v>
          </cell>
          <cell r="BW662">
            <v>0</v>
          </cell>
          <cell r="BX662">
            <v>172640</v>
          </cell>
          <cell r="BY662">
            <v>0</v>
          </cell>
          <cell r="BZ662">
            <v>16900</v>
          </cell>
          <cell r="CA662">
            <v>0</v>
          </cell>
          <cell r="CB662">
            <v>0</v>
          </cell>
          <cell r="CC662">
            <v>0</v>
          </cell>
          <cell r="CD662">
            <v>100150</v>
          </cell>
          <cell r="CE662">
            <v>3104836.46</v>
          </cell>
          <cell r="CF662">
            <v>0</v>
          </cell>
          <cell r="CG662">
            <v>0</v>
          </cell>
          <cell r="CH662">
            <v>110000</v>
          </cell>
          <cell r="CI662">
            <v>4500</v>
          </cell>
          <cell r="CJ662">
            <v>20370</v>
          </cell>
          <cell r="CK662">
            <v>46200</v>
          </cell>
          <cell r="CL662">
            <v>4800</v>
          </cell>
        </row>
        <row r="663">
          <cell r="A663">
            <v>5104030299.2019997</v>
          </cell>
          <cell r="B663" t="str">
            <v>ค่ารักษาตามจ่าย UC ในสังกัด สป. สธ.</v>
          </cell>
          <cell r="C663">
            <v>0</v>
          </cell>
          <cell r="D663">
            <v>0</v>
          </cell>
          <cell r="E663">
            <v>1053911.8999999999</v>
          </cell>
          <cell r="F663">
            <v>376004</v>
          </cell>
          <cell r="G663">
            <v>0</v>
          </cell>
          <cell r="H663">
            <v>1350955.15</v>
          </cell>
          <cell r="I663">
            <v>1001999.29</v>
          </cell>
          <cell r="J663">
            <v>1043997</v>
          </cell>
          <cell r="K663">
            <v>290561</v>
          </cell>
          <cell r="L663">
            <v>86297</v>
          </cell>
          <cell r="M663">
            <v>1062168.8999999999</v>
          </cell>
          <cell r="N663">
            <v>138817.5</v>
          </cell>
          <cell r="O663">
            <v>434555.42</v>
          </cell>
          <cell r="P663">
            <v>1015958</v>
          </cell>
          <cell r="Q663">
            <v>1865636.5</v>
          </cell>
          <cell r="R663">
            <v>432783.25</v>
          </cell>
          <cell r="S663">
            <v>219916.45</v>
          </cell>
          <cell r="T663">
            <v>439706.5</v>
          </cell>
          <cell r="U663">
            <v>61293</v>
          </cell>
          <cell r="V663">
            <v>291525.5</v>
          </cell>
          <cell r="W663">
            <v>212902.75</v>
          </cell>
          <cell r="X663">
            <v>334200</v>
          </cell>
          <cell r="Y663">
            <v>14369</v>
          </cell>
          <cell r="Z663">
            <v>1394547.75</v>
          </cell>
          <cell r="AA663">
            <v>236626</v>
          </cell>
          <cell r="AB663">
            <v>905975</v>
          </cell>
          <cell r="AC663">
            <v>775014</v>
          </cell>
          <cell r="AD663">
            <v>135685</v>
          </cell>
          <cell r="AE663">
            <v>0</v>
          </cell>
          <cell r="AF663">
            <v>839211</v>
          </cell>
          <cell r="AG663">
            <v>759160.75</v>
          </cell>
          <cell r="AH663">
            <v>787325</v>
          </cell>
          <cell r="AI663">
            <v>0</v>
          </cell>
          <cell r="AJ663">
            <v>265500</v>
          </cell>
          <cell r="AK663">
            <v>30962</v>
          </cell>
          <cell r="AL663">
            <v>40902.5</v>
          </cell>
          <cell r="AM663">
            <v>14338</v>
          </cell>
          <cell r="AN663">
            <v>60165.5</v>
          </cell>
          <cell r="AO663">
            <v>1258065.5</v>
          </cell>
          <cell r="AP663">
            <v>34093.25</v>
          </cell>
          <cell r="AQ663">
            <v>0</v>
          </cell>
          <cell r="AR663">
            <v>17809</v>
          </cell>
          <cell r="AS663">
            <v>34688.75</v>
          </cell>
          <cell r="AT663">
            <v>43374.2</v>
          </cell>
          <cell r="AU663">
            <v>19879.5</v>
          </cell>
          <cell r="AV663">
            <v>34263.75</v>
          </cell>
          <cell r="AW663">
            <v>0</v>
          </cell>
          <cell r="AX663">
            <v>20475.5</v>
          </cell>
          <cell r="AY663">
            <v>11820</v>
          </cell>
          <cell r="AZ663">
            <v>421068</v>
          </cell>
          <cell r="BA663">
            <v>412428.25</v>
          </cell>
          <cell r="BB663">
            <v>1656557.5</v>
          </cell>
          <cell r="BC663">
            <v>447475</v>
          </cell>
          <cell r="BD663">
            <v>2971310.5</v>
          </cell>
          <cell r="BE663">
            <v>86193.5</v>
          </cell>
          <cell r="BF663">
            <v>757531.76</v>
          </cell>
          <cell r="BG663">
            <v>235931.5</v>
          </cell>
          <cell r="BH663">
            <v>936642.25</v>
          </cell>
          <cell r="BI663">
            <v>0</v>
          </cell>
          <cell r="BJ663">
            <v>987865</v>
          </cell>
          <cell r="BK663">
            <v>375253</v>
          </cell>
          <cell r="BL663">
            <v>158098.13</v>
          </cell>
          <cell r="BM663">
            <v>540482.96</v>
          </cell>
          <cell r="BN663">
            <v>76883.25</v>
          </cell>
          <cell r="BO663">
            <v>440730.05</v>
          </cell>
          <cell r="BP663">
            <v>178761.5</v>
          </cell>
          <cell r="BQ663">
            <v>236638.46</v>
          </cell>
          <cell r="BR663">
            <v>46377</v>
          </cell>
          <cell r="BS663">
            <v>90624.25</v>
          </cell>
          <cell r="BT663">
            <v>1967156.5</v>
          </cell>
          <cell r="BU663">
            <v>69980.3</v>
          </cell>
          <cell r="BV663">
            <v>0</v>
          </cell>
          <cell r="BW663">
            <v>688815</v>
          </cell>
          <cell r="BX663">
            <v>27069</v>
          </cell>
          <cell r="BY663">
            <v>1065970</v>
          </cell>
          <cell r="BZ663">
            <v>15448</v>
          </cell>
          <cell r="CA663">
            <v>1471739</v>
          </cell>
          <cell r="CB663">
            <v>1870742</v>
          </cell>
          <cell r="CC663">
            <v>1504851.25</v>
          </cell>
          <cell r="CD663">
            <v>29477.85</v>
          </cell>
          <cell r="CE663">
            <v>2360277</v>
          </cell>
          <cell r="CF663">
            <v>1631900</v>
          </cell>
          <cell r="CG663">
            <v>1000</v>
          </cell>
          <cell r="CH663">
            <v>0</v>
          </cell>
          <cell r="CI663">
            <v>4598</v>
          </cell>
          <cell r="CJ663">
            <v>3537</v>
          </cell>
          <cell r="CK663">
            <v>1149005.2</v>
          </cell>
          <cell r="CL663">
            <v>679048</v>
          </cell>
        </row>
        <row r="664">
          <cell r="A664">
            <v>5104030299.2030001</v>
          </cell>
          <cell r="B664" t="str">
            <v>ค่ารักษาตามจ่าย UC นอกสังกัด สป. สธ.</v>
          </cell>
          <cell r="C664">
            <v>0</v>
          </cell>
          <cell r="D664">
            <v>0</v>
          </cell>
          <cell r="E664">
            <v>449446.5</v>
          </cell>
          <cell r="F664">
            <v>45143</v>
          </cell>
          <cell r="G664">
            <v>0</v>
          </cell>
          <cell r="H664">
            <v>128236.75</v>
          </cell>
          <cell r="I664">
            <v>655</v>
          </cell>
          <cell r="J664">
            <v>102529</v>
          </cell>
          <cell r="K664">
            <v>0</v>
          </cell>
          <cell r="L664">
            <v>210</v>
          </cell>
          <cell r="M664">
            <v>47927.4</v>
          </cell>
          <cell r="N664">
            <v>0</v>
          </cell>
          <cell r="O664">
            <v>83328.75</v>
          </cell>
          <cell r="P664">
            <v>0</v>
          </cell>
          <cell r="Q664">
            <v>198660.55</v>
          </cell>
          <cell r="R664">
            <v>0</v>
          </cell>
          <cell r="S664">
            <v>202865.25</v>
          </cell>
          <cell r="T664">
            <v>73733.75</v>
          </cell>
          <cell r="U664">
            <v>66024.240000000005</v>
          </cell>
          <cell r="V664">
            <v>0</v>
          </cell>
          <cell r="W664">
            <v>0</v>
          </cell>
          <cell r="X664">
            <v>0</v>
          </cell>
          <cell r="Y664">
            <v>59702</v>
          </cell>
          <cell r="Z664">
            <v>32025.25</v>
          </cell>
          <cell r="AA664">
            <v>0</v>
          </cell>
          <cell r="AB664">
            <v>0</v>
          </cell>
          <cell r="AC664">
            <v>0</v>
          </cell>
          <cell r="AD664">
            <v>491481.59999999998</v>
          </cell>
          <cell r="AE664">
            <v>0</v>
          </cell>
          <cell r="AF664">
            <v>18498.5</v>
          </cell>
          <cell r="AG664">
            <v>260966.75</v>
          </cell>
          <cell r="AH664">
            <v>0</v>
          </cell>
          <cell r="AI664">
            <v>0</v>
          </cell>
          <cell r="AJ664">
            <v>0</v>
          </cell>
          <cell r="AK664">
            <v>333198.55</v>
          </cell>
          <cell r="AL664">
            <v>0</v>
          </cell>
          <cell r="AM664">
            <v>0</v>
          </cell>
          <cell r="AN664">
            <v>0</v>
          </cell>
          <cell r="AO664">
            <v>68368.25</v>
          </cell>
          <cell r="AP664">
            <v>105177.5</v>
          </cell>
          <cell r="AQ664">
            <v>22618</v>
          </cell>
          <cell r="AR664">
            <v>179313.5</v>
          </cell>
          <cell r="AS664">
            <v>0</v>
          </cell>
          <cell r="AT664">
            <v>245</v>
          </cell>
          <cell r="AU664">
            <v>85797</v>
          </cell>
          <cell r="AV664">
            <v>30513.5</v>
          </cell>
          <cell r="AW664">
            <v>92</v>
          </cell>
          <cell r="AX664">
            <v>0</v>
          </cell>
          <cell r="AY664">
            <v>40946</v>
          </cell>
          <cell r="AZ664">
            <v>9924.5</v>
          </cell>
          <cell r="BA664">
            <v>0</v>
          </cell>
          <cell r="BB664">
            <v>27813.5</v>
          </cell>
          <cell r="BC664">
            <v>679050.55</v>
          </cell>
          <cell r="BD664">
            <v>172056.8</v>
          </cell>
          <cell r="BE664">
            <v>98419.75</v>
          </cell>
          <cell r="BF664">
            <v>111371.5</v>
          </cell>
          <cell r="BG664">
            <v>361661.75</v>
          </cell>
          <cell r="BH664">
            <v>111696.5</v>
          </cell>
          <cell r="BI664">
            <v>33211</v>
          </cell>
          <cell r="BJ664">
            <v>127638.25</v>
          </cell>
          <cell r="BK664">
            <v>178039.75</v>
          </cell>
          <cell r="BL664">
            <v>275647</v>
          </cell>
          <cell r="BM664">
            <v>0</v>
          </cell>
          <cell r="BN664">
            <v>281045.8</v>
          </cell>
          <cell r="BO664">
            <v>0</v>
          </cell>
          <cell r="BP664">
            <v>0</v>
          </cell>
          <cell r="BQ664">
            <v>0</v>
          </cell>
          <cell r="BR664">
            <v>199309.8</v>
          </cell>
          <cell r="BS664">
            <v>79361.5</v>
          </cell>
          <cell r="BT664">
            <v>0</v>
          </cell>
          <cell r="BU664">
            <v>43921.25</v>
          </cell>
          <cell r="BV664">
            <v>7200.5</v>
          </cell>
          <cell r="BW664">
            <v>56293</v>
          </cell>
          <cell r="BX664">
            <v>156462</v>
          </cell>
          <cell r="BY664">
            <v>26899.09</v>
          </cell>
          <cell r="BZ664">
            <v>11705</v>
          </cell>
          <cell r="CA664">
            <v>195572.25</v>
          </cell>
          <cell r="CB664">
            <v>87075</v>
          </cell>
          <cell r="CC664">
            <v>249085.75</v>
          </cell>
          <cell r="CD664">
            <v>141871.5</v>
          </cell>
          <cell r="CE664">
            <v>127645.75</v>
          </cell>
          <cell r="CF664">
            <v>54015.5</v>
          </cell>
          <cell r="CG664">
            <v>71067</v>
          </cell>
          <cell r="CH664">
            <v>18803</v>
          </cell>
          <cell r="CI664">
            <v>30394</v>
          </cell>
          <cell r="CJ664">
            <v>161396.5</v>
          </cell>
          <cell r="CK664">
            <v>58163</v>
          </cell>
          <cell r="CL664">
            <v>16982.75</v>
          </cell>
        </row>
        <row r="665">
          <cell r="A665">
            <v>5104030299.5019999</v>
          </cell>
          <cell r="B665" t="str">
            <v>ค่าใช้จ่ายตามโครงการ (P&amp;P) แรงงานต่างด้าว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</row>
        <row r="666">
          <cell r="A666">
            <v>5104030299.7010002</v>
          </cell>
          <cell r="B666" t="str">
            <v>ค่าใช้จ่ายตามโครงการ (P&amp;P) บุคคลที่มีปัญหาสถานะและสิทธิ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</row>
        <row r="667">
          <cell r="A667">
            <v>5104030299.7019997</v>
          </cell>
          <cell r="B667" t="str">
            <v>ค่ารักษาตามจ่ายบุคคลที่มีปัญหาสถานะและสิทธิ</v>
          </cell>
          <cell r="C667">
            <v>5610</v>
          </cell>
          <cell r="D667">
            <v>0</v>
          </cell>
          <cell r="E667">
            <v>280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401</v>
          </cell>
          <cell r="K667">
            <v>0</v>
          </cell>
          <cell r="L667">
            <v>0</v>
          </cell>
          <cell r="M667">
            <v>14012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5292.5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24462.2</v>
          </cell>
          <cell r="BE667">
            <v>8426</v>
          </cell>
          <cell r="BF667">
            <v>1540</v>
          </cell>
          <cell r="BG667">
            <v>1886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3919.5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</row>
        <row r="668">
          <cell r="A668">
            <v>5104040199.1009998</v>
          </cell>
          <cell r="B668" t="str">
            <v>ค่าตอบแทนในการปฏิบัติงานของเจ้าหน้าที่ (บริการ)</v>
          </cell>
          <cell r="C668">
            <v>3895607</v>
          </cell>
          <cell r="D668">
            <v>992620</v>
          </cell>
          <cell r="E668">
            <v>665170</v>
          </cell>
          <cell r="F668">
            <v>660504.5</v>
          </cell>
          <cell r="G668">
            <v>587780</v>
          </cell>
          <cell r="H668">
            <v>1011155</v>
          </cell>
          <cell r="I668">
            <v>554862.5</v>
          </cell>
          <cell r="J668">
            <v>2462613.75</v>
          </cell>
          <cell r="K668">
            <v>686180</v>
          </cell>
          <cell r="L668">
            <v>1230980</v>
          </cell>
          <cell r="M668">
            <v>2856718</v>
          </cell>
          <cell r="N668">
            <v>536735</v>
          </cell>
          <cell r="O668">
            <v>7703148.6799999997</v>
          </cell>
          <cell r="P668">
            <v>1309719</v>
          </cell>
          <cell r="Q668">
            <v>2029332.49</v>
          </cell>
          <cell r="R668">
            <v>2973629</v>
          </cell>
          <cell r="S668">
            <v>1356942</v>
          </cell>
          <cell r="T668">
            <v>1523414</v>
          </cell>
          <cell r="U668">
            <v>1147106.75</v>
          </cell>
          <cell r="V668">
            <v>827600</v>
          </cell>
          <cell r="W668">
            <v>10965195</v>
          </cell>
          <cell r="X668">
            <v>705365</v>
          </cell>
          <cell r="Y668">
            <v>1351564</v>
          </cell>
          <cell r="Z668">
            <v>0</v>
          </cell>
          <cell r="AA668">
            <v>470077.5</v>
          </cell>
          <cell r="AB668">
            <v>721210</v>
          </cell>
          <cell r="AC668">
            <v>1342830</v>
          </cell>
          <cell r="AD668">
            <v>1914460</v>
          </cell>
          <cell r="AE668">
            <v>1044260</v>
          </cell>
          <cell r="AF668">
            <v>638702.5</v>
          </cell>
          <cell r="AG668">
            <v>1273282.5</v>
          </cell>
          <cell r="AH668">
            <v>1168782.5</v>
          </cell>
          <cell r="AI668">
            <v>1092225</v>
          </cell>
          <cell r="AJ668">
            <v>719792.5</v>
          </cell>
          <cell r="AK668">
            <v>22392473</v>
          </cell>
          <cell r="AL668">
            <v>957955</v>
          </cell>
          <cell r="AM668">
            <v>720620</v>
          </cell>
          <cell r="AN668">
            <v>1477213.83</v>
          </cell>
          <cell r="AO668">
            <v>1429820</v>
          </cell>
          <cell r="AP668">
            <v>843355</v>
          </cell>
          <cell r="AQ668">
            <v>458302</v>
          </cell>
          <cell r="AR668">
            <v>3363980</v>
          </cell>
          <cell r="AS668">
            <v>390003.75</v>
          </cell>
          <cell r="AT668">
            <v>2142970</v>
          </cell>
          <cell r="AU668">
            <v>1405007.5</v>
          </cell>
          <cell r="AV668">
            <v>571410</v>
          </cell>
          <cell r="AW668">
            <v>674611.25</v>
          </cell>
          <cell r="AX668">
            <v>855505</v>
          </cell>
          <cell r="AY668">
            <v>847353</v>
          </cell>
          <cell r="AZ668">
            <v>737822.5</v>
          </cell>
          <cell r="BA668">
            <v>2885200</v>
          </cell>
          <cell r="BB668">
            <v>1102705</v>
          </cell>
          <cell r="BC668">
            <v>8500000</v>
          </cell>
          <cell r="BD668">
            <v>2434670</v>
          </cell>
          <cell r="BE668">
            <v>1112533.5</v>
          </cell>
          <cell r="BF668">
            <v>995668.5</v>
          </cell>
          <cell r="BG668">
            <v>10396327</v>
          </cell>
          <cell r="BH668">
            <v>823030</v>
          </cell>
          <cell r="BI668">
            <v>812968.5</v>
          </cell>
          <cell r="BJ668">
            <v>1119745</v>
          </cell>
          <cell r="BK668">
            <v>951261.25</v>
          </cell>
          <cell r="BL668">
            <v>11071590</v>
          </cell>
          <cell r="BM668">
            <v>2841757.5</v>
          </cell>
          <cell r="BN668">
            <v>1259723</v>
          </cell>
          <cell r="BO668">
            <v>1257111</v>
          </cell>
          <cell r="BP668">
            <v>1648918</v>
          </cell>
          <cell r="BQ668">
            <v>1553620</v>
          </cell>
          <cell r="BR668">
            <v>30267312.5</v>
          </cell>
          <cell r="BS668">
            <v>1277564.5</v>
          </cell>
          <cell r="BT668">
            <v>1501040</v>
          </cell>
          <cell r="BU668">
            <v>4145906</v>
          </cell>
          <cell r="BV668">
            <v>285080</v>
          </cell>
          <cell r="BW668">
            <v>744922.5</v>
          </cell>
          <cell r="BX668">
            <v>1971050</v>
          </cell>
          <cell r="BY668">
            <v>727660</v>
          </cell>
          <cell r="BZ668">
            <v>880054.5</v>
          </cell>
          <cell r="CA668">
            <v>1094142.5</v>
          </cell>
          <cell r="CB668">
            <v>988755</v>
          </cell>
          <cell r="CC668">
            <v>2394220</v>
          </cell>
          <cell r="CD668">
            <v>1343082.5</v>
          </cell>
          <cell r="CE668">
            <v>2009190</v>
          </cell>
          <cell r="CF668">
            <v>1085058.75</v>
          </cell>
          <cell r="CG668">
            <v>663930</v>
          </cell>
          <cell r="CH668">
            <v>1609850</v>
          </cell>
          <cell r="CI668">
            <v>786480</v>
          </cell>
          <cell r="CJ668">
            <v>3428152.5</v>
          </cell>
          <cell r="CK668">
            <v>727735</v>
          </cell>
          <cell r="CL668">
            <v>632465</v>
          </cell>
        </row>
        <row r="669">
          <cell r="A669">
            <v>5104040199.1020002</v>
          </cell>
          <cell r="B669" t="str">
            <v>ค่าตอบแทนในการปฏิบัติงานของเจ้าหน้าที่ (สนับสนุน)</v>
          </cell>
          <cell r="C669">
            <v>599230</v>
          </cell>
          <cell r="D669">
            <v>148830</v>
          </cell>
          <cell r="E669">
            <v>221960</v>
          </cell>
          <cell r="F669">
            <v>72285</v>
          </cell>
          <cell r="G669">
            <v>99450</v>
          </cell>
          <cell r="H669">
            <v>17295</v>
          </cell>
          <cell r="I669">
            <v>24360</v>
          </cell>
          <cell r="J669">
            <v>17250</v>
          </cell>
          <cell r="K669">
            <v>252615</v>
          </cell>
          <cell r="L669">
            <v>115060</v>
          </cell>
          <cell r="M669">
            <v>46280</v>
          </cell>
          <cell r="N669">
            <v>0</v>
          </cell>
          <cell r="O669">
            <v>872700</v>
          </cell>
          <cell r="P669">
            <v>20475</v>
          </cell>
          <cell r="Q669">
            <v>316300</v>
          </cell>
          <cell r="R669">
            <v>234012</v>
          </cell>
          <cell r="S669">
            <v>120070</v>
          </cell>
          <cell r="T669">
            <v>142647.5</v>
          </cell>
          <cell r="U669">
            <v>70050</v>
          </cell>
          <cell r="V669">
            <v>102000</v>
          </cell>
          <cell r="W669">
            <v>1167010</v>
          </cell>
          <cell r="X669">
            <v>101895</v>
          </cell>
          <cell r="Y669">
            <v>136580</v>
          </cell>
          <cell r="Z669">
            <v>0</v>
          </cell>
          <cell r="AA669">
            <v>69040</v>
          </cell>
          <cell r="AB669">
            <v>14820</v>
          </cell>
          <cell r="AC669">
            <v>0</v>
          </cell>
          <cell r="AD669">
            <v>87157.5</v>
          </cell>
          <cell r="AE669">
            <v>0</v>
          </cell>
          <cell r="AF669">
            <v>20640</v>
          </cell>
          <cell r="AG669">
            <v>0</v>
          </cell>
          <cell r="AH669">
            <v>44370</v>
          </cell>
          <cell r="AI669">
            <v>97740</v>
          </cell>
          <cell r="AJ669">
            <v>103155</v>
          </cell>
          <cell r="AK669">
            <v>1965639</v>
          </cell>
          <cell r="AL669">
            <v>131317.5</v>
          </cell>
          <cell r="AM669">
            <v>299630</v>
          </cell>
          <cell r="AN669">
            <v>181470</v>
          </cell>
          <cell r="AO669">
            <v>0</v>
          </cell>
          <cell r="AP669">
            <v>25580</v>
          </cell>
          <cell r="AQ669">
            <v>71000</v>
          </cell>
          <cell r="AR669">
            <v>351590</v>
          </cell>
          <cell r="AS669">
            <v>83277.5</v>
          </cell>
          <cell r="AT669">
            <v>0</v>
          </cell>
          <cell r="AU669">
            <v>36600</v>
          </cell>
          <cell r="AV669">
            <v>11150</v>
          </cell>
          <cell r="AW669">
            <v>52245</v>
          </cell>
          <cell r="AX669">
            <v>31860</v>
          </cell>
          <cell r="AY669">
            <v>0</v>
          </cell>
          <cell r="AZ669">
            <v>105642</v>
          </cell>
          <cell r="BA669">
            <v>0</v>
          </cell>
          <cell r="BB669">
            <v>109850</v>
          </cell>
          <cell r="BC669">
            <v>2999720</v>
          </cell>
          <cell r="BD669">
            <v>242480</v>
          </cell>
          <cell r="BE669">
            <v>43320</v>
          </cell>
          <cell r="BF669">
            <v>103920</v>
          </cell>
          <cell r="BG669">
            <v>723455</v>
          </cell>
          <cell r="BH669">
            <v>14512</v>
          </cell>
          <cell r="BI669">
            <v>79910</v>
          </cell>
          <cell r="BJ669">
            <v>149260</v>
          </cell>
          <cell r="BK669">
            <v>142467.5</v>
          </cell>
          <cell r="BL669">
            <v>1472160</v>
          </cell>
          <cell r="BM669">
            <v>284775</v>
          </cell>
          <cell r="BN669">
            <v>121220</v>
          </cell>
          <cell r="BO669">
            <v>1531707</v>
          </cell>
          <cell r="BP669">
            <v>205500</v>
          </cell>
          <cell r="BQ669">
            <v>60440</v>
          </cell>
          <cell r="BR669">
            <v>5698582.25</v>
          </cell>
          <cell r="BS669">
            <v>124187.5</v>
          </cell>
          <cell r="BT669">
            <v>82230</v>
          </cell>
          <cell r="BU669">
            <v>691765</v>
          </cell>
          <cell r="BV669">
            <v>3780</v>
          </cell>
          <cell r="BW669">
            <v>158022.5</v>
          </cell>
          <cell r="BX669">
            <v>552397.5</v>
          </cell>
          <cell r="BY669">
            <v>201030</v>
          </cell>
          <cell r="BZ669">
            <v>126420</v>
          </cell>
          <cell r="CA669">
            <v>34620</v>
          </cell>
          <cell r="CB669">
            <v>152220</v>
          </cell>
          <cell r="CC669">
            <v>489770</v>
          </cell>
          <cell r="CD669">
            <v>99390</v>
          </cell>
          <cell r="CE669">
            <v>404600</v>
          </cell>
          <cell r="CF669">
            <v>14020</v>
          </cell>
          <cell r="CG669">
            <v>87450</v>
          </cell>
          <cell r="CH669">
            <v>245703</v>
          </cell>
          <cell r="CI669">
            <v>164120</v>
          </cell>
          <cell r="CJ669">
            <v>429520</v>
          </cell>
          <cell r="CK669">
            <v>110006</v>
          </cell>
          <cell r="CL669">
            <v>112625</v>
          </cell>
        </row>
        <row r="670">
          <cell r="A670">
            <v>5104040199.1029997</v>
          </cell>
          <cell r="B670" t="str">
            <v>ค่าตอบแทนการปฏิบัติงานในคลินิกพิเศษนอกเวลา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152175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8550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49800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40200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422306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6000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450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</row>
        <row r="671">
          <cell r="A671">
            <v>5104040199.1040001</v>
          </cell>
          <cell r="B671" t="str">
            <v>ค่าตอบแทนการปฏิบัติงานชันสูตรพลิกศพ (เงินงบประมาณ)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10000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2100</v>
          </cell>
          <cell r="R671">
            <v>0</v>
          </cell>
          <cell r="S671">
            <v>0</v>
          </cell>
          <cell r="T671">
            <v>0</v>
          </cell>
          <cell r="U671">
            <v>500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1640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1300</v>
          </cell>
          <cell r="AS671">
            <v>7200</v>
          </cell>
          <cell r="AT671">
            <v>0</v>
          </cell>
          <cell r="AU671">
            <v>6000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2400</v>
          </cell>
          <cell r="BA671">
            <v>0</v>
          </cell>
          <cell r="BB671">
            <v>0</v>
          </cell>
          <cell r="BC671">
            <v>6400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2400</v>
          </cell>
          <cell r="BI671">
            <v>0</v>
          </cell>
          <cell r="BJ671">
            <v>3700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12750</v>
          </cell>
          <cell r="BV671">
            <v>0</v>
          </cell>
          <cell r="BW671">
            <v>0</v>
          </cell>
          <cell r="BX671">
            <v>600</v>
          </cell>
          <cell r="BY671">
            <v>1200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</row>
        <row r="672">
          <cell r="A672">
            <v>5104040199.1049995</v>
          </cell>
          <cell r="B672" t="str">
            <v>ค่าตอบแทนปฏิบัติงานแพทย์สาขาส่งเสริมพิเศษ</v>
          </cell>
          <cell r="C672">
            <v>50000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30000</v>
          </cell>
          <cell r="K672">
            <v>10000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5000</v>
          </cell>
          <cell r="V672">
            <v>0</v>
          </cell>
          <cell r="W672">
            <v>500000</v>
          </cell>
          <cell r="X672">
            <v>10000</v>
          </cell>
          <cell r="Y672">
            <v>10000</v>
          </cell>
          <cell r="Z672">
            <v>0</v>
          </cell>
          <cell r="AA672">
            <v>10000</v>
          </cell>
          <cell r="AB672">
            <v>10000</v>
          </cell>
          <cell r="AC672">
            <v>30000</v>
          </cell>
          <cell r="AD672">
            <v>30000</v>
          </cell>
          <cell r="AE672">
            <v>10000</v>
          </cell>
          <cell r="AF672">
            <v>10000</v>
          </cell>
          <cell r="AG672">
            <v>10000</v>
          </cell>
          <cell r="AH672">
            <v>60000</v>
          </cell>
          <cell r="AI672">
            <v>10000</v>
          </cell>
          <cell r="AJ672">
            <v>10000</v>
          </cell>
          <cell r="AK672">
            <v>10000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20000</v>
          </cell>
          <cell r="BD672">
            <v>0</v>
          </cell>
          <cell r="BE672">
            <v>0</v>
          </cell>
          <cell r="BF672">
            <v>0</v>
          </cell>
          <cell r="BG672">
            <v>50000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60000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220000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</row>
        <row r="673">
          <cell r="A673">
            <v>5104040199.1059999</v>
          </cell>
          <cell r="B673" t="str">
            <v>ค่าตอบแทนเงินเพิ่มพิเศษแพทย์ไม่ทำเวชปฏิบัติฯลฯ (บริการ)</v>
          </cell>
          <cell r="C673">
            <v>470000</v>
          </cell>
          <cell r="D673">
            <v>80000</v>
          </cell>
          <cell r="E673">
            <v>60000</v>
          </cell>
          <cell r="F673">
            <v>60000</v>
          </cell>
          <cell r="G673">
            <v>30000</v>
          </cell>
          <cell r="H673">
            <v>50000</v>
          </cell>
          <cell r="I673">
            <v>90000</v>
          </cell>
          <cell r="J673">
            <v>230000</v>
          </cell>
          <cell r="K673">
            <v>120000</v>
          </cell>
          <cell r="L673">
            <v>60000</v>
          </cell>
          <cell r="M673">
            <v>180000</v>
          </cell>
          <cell r="N673">
            <v>60000</v>
          </cell>
          <cell r="O673">
            <v>360000</v>
          </cell>
          <cell r="P673">
            <v>100000</v>
          </cell>
          <cell r="Q673">
            <v>70000</v>
          </cell>
          <cell r="R673">
            <v>160000</v>
          </cell>
          <cell r="S673">
            <v>10000</v>
          </cell>
          <cell r="T673">
            <v>120000</v>
          </cell>
          <cell r="U673">
            <v>40000</v>
          </cell>
          <cell r="V673">
            <v>40000</v>
          </cell>
          <cell r="W673">
            <v>620000</v>
          </cell>
          <cell r="X673">
            <v>60000</v>
          </cell>
          <cell r="Y673">
            <v>40000</v>
          </cell>
          <cell r="Z673">
            <v>160000</v>
          </cell>
          <cell r="AA673">
            <v>40000</v>
          </cell>
          <cell r="AB673">
            <v>60000</v>
          </cell>
          <cell r="AC673">
            <v>80000</v>
          </cell>
          <cell r="AD673">
            <v>200000</v>
          </cell>
          <cell r="AE673">
            <v>80000</v>
          </cell>
          <cell r="AF673">
            <v>40000</v>
          </cell>
          <cell r="AG673">
            <v>80000</v>
          </cell>
          <cell r="AH673">
            <v>180000</v>
          </cell>
          <cell r="AI673">
            <v>70000</v>
          </cell>
          <cell r="AJ673">
            <v>40000</v>
          </cell>
          <cell r="AK673">
            <v>1212150</v>
          </cell>
          <cell r="AL673">
            <v>60000</v>
          </cell>
          <cell r="AM673">
            <v>60000</v>
          </cell>
          <cell r="AN673">
            <v>140000</v>
          </cell>
          <cell r="AO673">
            <v>80000</v>
          </cell>
          <cell r="AP673">
            <v>100000</v>
          </cell>
          <cell r="AQ673">
            <v>40000</v>
          </cell>
          <cell r="AR673">
            <v>270000</v>
          </cell>
          <cell r="AS673">
            <v>20000</v>
          </cell>
          <cell r="AT673">
            <v>140000</v>
          </cell>
          <cell r="AU673">
            <v>100000</v>
          </cell>
          <cell r="AV673">
            <v>60000</v>
          </cell>
          <cell r="AW673">
            <v>40000</v>
          </cell>
          <cell r="AX673">
            <v>60000</v>
          </cell>
          <cell r="AY673">
            <v>40000</v>
          </cell>
          <cell r="AZ673">
            <v>60000</v>
          </cell>
          <cell r="BA673">
            <v>410000</v>
          </cell>
          <cell r="BB673">
            <v>60000</v>
          </cell>
          <cell r="BC673">
            <v>590000</v>
          </cell>
          <cell r="BD673">
            <v>240000</v>
          </cell>
          <cell r="BE673">
            <v>40000</v>
          </cell>
          <cell r="BF673">
            <v>60000</v>
          </cell>
          <cell r="BG673">
            <v>160000</v>
          </cell>
          <cell r="BH673">
            <v>40000</v>
          </cell>
          <cell r="BI673">
            <v>60000</v>
          </cell>
          <cell r="BJ673">
            <v>100000</v>
          </cell>
          <cell r="BK673">
            <v>80000</v>
          </cell>
          <cell r="BL673">
            <v>430000</v>
          </cell>
          <cell r="BM673">
            <v>240000</v>
          </cell>
          <cell r="BN673">
            <v>60000</v>
          </cell>
          <cell r="BO673">
            <v>140000</v>
          </cell>
          <cell r="BP673">
            <v>140000</v>
          </cell>
          <cell r="BQ673">
            <v>80000</v>
          </cell>
          <cell r="BR673">
            <v>2150000</v>
          </cell>
          <cell r="BS673">
            <v>100000</v>
          </cell>
          <cell r="BT673">
            <v>120000</v>
          </cell>
          <cell r="BU673">
            <v>330000</v>
          </cell>
          <cell r="BV673">
            <v>20000</v>
          </cell>
          <cell r="BW673">
            <v>0</v>
          </cell>
          <cell r="BX673">
            <v>220000</v>
          </cell>
          <cell r="BY673">
            <v>40000</v>
          </cell>
          <cell r="BZ673">
            <v>80000</v>
          </cell>
          <cell r="CA673">
            <v>0</v>
          </cell>
          <cell r="CB673">
            <v>80000</v>
          </cell>
          <cell r="CC673">
            <v>120000</v>
          </cell>
          <cell r="CD673">
            <v>80000</v>
          </cell>
          <cell r="CE673">
            <v>200000</v>
          </cell>
          <cell r="CF673">
            <v>80000</v>
          </cell>
          <cell r="CG673">
            <v>40000</v>
          </cell>
          <cell r="CH673">
            <v>20000</v>
          </cell>
          <cell r="CI673">
            <v>80000</v>
          </cell>
          <cell r="CJ673">
            <v>160000</v>
          </cell>
          <cell r="CK673">
            <v>40000</v>
          </cell>
          <cell r="CL673">
            <v>60000</v>
          </cell>
        </row>
        <row r="674">
          <cell r="A674">
            <v>5104040199.1070004</v>
          </cell>
          <cell r="B674" t="str">
            <v>ค่าตอบแทนเงินเพิ่มพิเศษทันตแพทย์ไม่ทำเวชปฏิบัติฯลฯ (บริการ)</v>
          </cell>
          <cell r="C674">
            <v>0</v>
          </cell>
          <cell r="D674">
            <v>20000</v>
          </cell>
          <cell r="E674">
            <v>60000</v>
          </cell>
          <cell r="F674">
            <v>40000</v>
          </cell>
          <cell r="G674">
            <v>25000</v>
          </cell>
          <cell r="H674">
            <v>60000</v>
          </cell>
          <cell r="I674">
            <v>50000</v>
          </cell>
          <cell r="J674">
            <v>40000</v>
          </cell>
          <cell r="K674">
            <v>40000</v>
          </cell>
          <cell r="L674">
            <v>60000</v>
          </cell>
          <cell r="M674">
            <v>40000</v>
          </cell>
          <cell r="N674">
            <v>40000</v>
          </cell>
          <cell r="O674">
            <v>110000</v>
          </cell>
          <cell r="P674">
            <v>60000</v>
          </cell>
          <cell r="Q674">
            <v>80000</v>
          </cell>
          <cell r="R674">
            <v>40000</v>
          </cell>
          <cell r="S674">
            <v>40000</v>
          </cell>
          <cell r="T674">
            <v>40000</v>
          </cell>
          <cell r="U674">
            <v>40000</v>
          </cell>
          <cell r="V674">
            <v>20000</v>
          </cell>
          <cell r="W674">
            <v>80000</v>
          </cell>
          <cell r="X674">
            <v>20000</v>
          </cell>
          <cell r="Y674">
            <v>60000</v>
          </cell>
          <cell r="Z674">
            <v>0</v>
          </cell>
          <cell r="AA674">
            <v>20000</v>
          </cell>
          <cell r="AB674">
            <v>40000</v>
          </cell>
          <cell r="AC674">
            <v>40000</v>
          </cell>
          <cell r="AD674">
            <v>50000</v>
          </cell>
          <cell r="AE674">
            <v>40000</v>
          </cell>
          <cell r="AF674">
            <v>40000</v>
          </cell>
          <cell r="AG674">
            <v>40000</v>
          </cell>
          <cell r="AH674">
            <v>60000</v>
          </cell>
          <cell r="AI674">
            <v>40000</v>
          </cell>
          <cell r="AJ674">
            <v>20000</v>
          </cell>
          <cell r="AK674">
            <v>120000</v>
          </cell>
          <cell r="AL674">
            <v>50000</v>
          </cell>
          <cell r="AM674">
            <v>20000</v>
          </cell>
          <cell r="AN674">
            <v>70000</v>
          </cell>
          <cell r="AO674">
            <v>40000</v>
          </cell>
          <cell r="AP674">
            <v>0</v>
          </cell>
          <cell r="AQ674">
            <v>20000</v>
          </cell>
          <cell r="AR674">
            <v>100000</v>
          </cell>
          <cell r="AS674">
            <v>20000</v>
          </cell>
          <cell r="AT674">
            <v>80000</v>
          </cell>
          <cell r="AU674">
            <v>40000</v>
          </cell>
          <cell r="AV674">
            <v>0</v>
          </cell>
          <cell r="AW674">
            <v>35000</v>
          </cell>
          <cell r="AX674">
            <v>40000</v>
          </cell>
          <cell r="AY674">
            <v>60000</v>
          </cell>
          <cell r="AZ674">
            <v>40000</v>
          </cell>
          <cell r="BA674">
            <v>70000</v>
          </cell>
          <cell r="BB674">
            <v>60000</v>
          </cell>
          <cell r="BC674">
            <v>140000</v>
          </cell>
          <cell r="BD674">
            <v>40000</v>
          </cell>
          <cell r="BE674">
            <v>0</v>
          </cell>
          <cell r="BF674">
            <v>20000</v>
          </cell>
          <cell r="BG674">
            <v>200000</v>
          </cell>
          <cell r="BH674">
            <v>40000</v>
          </cell>
          <cell r="BI674">
            <v>40000</v>
          </cell>
          <cell r="BJ674">
            <v>0</v>
          </cell>
          <cell r="BK674">
            <v>20000</v>
          </cell>
          <cell r="BL674">
            <v>40000</v>
          </cell>
          <cell r="BM674">
            <v>120000</v>
          </cell>
          <cell r="BN674">
            <v>20000</v>
          </cell>
          <cell r="BO674">
            <v>40000</v>
          </cell>
          <cell r="BP674">
            <v>40000</v>
          </cell>
          <cell r="BQ674">
            <v>40000</v>
          </cell>
          <cell r="BR674">
            <v>150000</v>
          </cell>
          <cell r="BS674">
            <v>0</v>
          </cell>
          <cell r="BT674">
            <v>40000</v>
          </cell>
          <cell r="BU674">
            <v>80000</v>
          </cell>
          <cell r="BV674">
            <v>0</v>
          </cell>
          <cell r="BW674">
            <v>0</v>
          </cell>
          <cell r="BX674">
            <v>40000</v>
          </cell>
          <cell r="BY674">
            <v>20000</v>
          </cell>
          <cell r="BZ674">
            <v>20000</v>
          </cell>
          <cell r="CA674">
            <v>0</v>
          </cell>
          <cell r="CB674">
            <v>60000</v>
          </cell>
          <cell r="CC674">
            <v>20000</v>
          </cell>
          <cell r="CD674">
            <v>20000</v>
          </cell>
          <cell r="CE674">
            <v>80000</v>
          </cell>
          <cell r="CF674">
            <v>0</v>
          </cell>
          <cell r="CG674">
            <v>20000</v>
          </cell>
          <cell r="CH674">
            <v>20000</v>
          </cell>
          <cell r="CI674">
            <v>20000</v>
          </cell>
          <cell r="CJ674">
            <v>90000</v>
          </cell>
          <cell r="CK674">
            <v>40000</v>
          </cell>
          <cell r="CL674">
            <v>20000</v>
          </cell>
        </row>
        <row r="675">
          <cell r="A675">
            <v>5104040199.1079998</v>
          </cell>
          <cell r="B675" t="str">
            <v>ค่าตอบแทนเงินเพิ่มเภสัชกรไม่ทำเวชปฏิบัติฯลฯ (บริการ)</v>
          </cell>
          <cell r="C675">
            <v>90000</v>
          </cell>
          <cell r="D675">
            <v>20000</v>
          </cell>
          <cell r="E675">
            <v>0</v>
          </cell>
          <cell r="F675">
            <v>10000</v>
          </cell>
          <cell r="G675">
            <v>5000</v>
          </cell>
          <cell r="H675">
            <v>20000</v>
          </cell>
          <cell r="I675">
            <v>20000</v>
          </cell>
          <cell r="J675">
            <v>40000</v>
          </cell>
          <cell r="K675">
            <v>40000</v>
          </cell>
          <cell r="L675">
            <v>30000</v>
          </cell>
          <cell r="M675">
            <v>60000</v>
          </cell>
          <cell r="N675">
            <v>10000</v>
          </cell>
          <cell r="O675">
            <v>120000</v>
          </cell>
          <cell r="P675">
            <v>30000</v>
          </cell>
          <cell r="Q675">
            <v>20000</v>
          </cell>
          <cell r="R675">
            <v>40000</v>
          </cell>
          <cell r="S675">
            <v>30000</v>
          </cell>
          <cell r="T675">
            <v>30000</v>
          </cell>
          <cell r="U675">
            <v>20000</v>
          </cell>
          <cell r="V675">
            <v>10000</v>
          </cell>
          <cell r="W675">
            <v>165000</v>
          </cell>
          <cell r="X675">
            <v>20000</v>
          </cell>
          <cell r="Y675">
            <v>10000</v>
          </cell>
          <cell r="Z675">
            <v>40000</v>
          </cell>
          <cell r="AA675">
            <v>20000</v>
          </cell>
          <cell r="AB675">
            <v>10000</v>
          </cell>
          <cell r="AC675">
            <v>20000</v>
          </cell>
          <cell r="AD675">
            <v>20000</v>
          </cell>
          <cell r="AE675">
            <v>30000</v>
          </cell>
          <cell r="AF675">
            <v>30000</v>
          </cell>
          <cell r="AG675">
            <v>30000</v>
          </cell>
          <cell r="AH675">
            <v>60000</v>
          </cell>
          <cell r="AI675">
            <v>10000</v>
          </cell>
          <cell r="AJ675">
            <v>0</v>
          </cell>
          <cell r="AK675">
            <v>225000</v>
          </cell>
          <cell r="AL675">
            <v>30000</v>
          </cell>
          <cell r="AM675">
            <v>30000</v>
          </cell>
          <cell r="AN675">
            <v>50000</v>
          </cell>
          <cell r="AO675">
            <v>35000</v>
          </cell>
          <cell r="AP675">
            <v>40000</v>
          </cell>
          <cell r="AQ675">
            <v>10000</v>
          </cell>
          <cell r="AR675">
            <v>60000</v>
          </cell>
          <cell r="AS675">
            <v>20000</v>
          </cell>
          <cell r="AT675">
            <v>30000</v>
          </cell>
          <cell r="AU675">
            <v>20000</v>
          </cell>
          <cell r="AV675">
            <v>10000</v>
          </cell>
          <cell r="AW675">
            <v>35000</v>
          </cell>
          <cell r="AX675">
            <v>20000</v>
          </cell>
          <cell r="AY675">
            <v>20000</v>
          </cell>
          <cell r="AZ675">
            <v>30000</v>
          </cell>
          <cell r="BA675">
            <v>100000</v>
          </cell>
          <cell r="BB675">
            <v>10000</v>
          </cell>
          <cell r="BC675">
            <v>100000</v>
          </cell>
          <cell r="BD675">
            <v>60000</v>
          </cell>
          <cell r="BE675">
            <v>10000</v>
          </cell>
          <cell r="BF675">
            <v>10000</v>
          </cell>
          <cell r="BG675">
            <v>100000</v>
          </cell>
          <cell r="BH675">
            <v>10000</v>
          </cell>
          <cell r="BI675">
            <v>10000</v>
          </cell>
          <cell r="BJ675">
            <v>10000</v>
          </cell>
          <cell r="BK675">
            <v>20000</v>
          </cell>
          <cell r="BL675">
            <v>80000</v>
          </cell>
          <cell r="BM675">
            <v>65000</v>
          </cell>
          <cell r="BN675">
            <v>10000</v>
          </cell>
          <cell r="BO675">
            <v>30000</v>
          </cell>
          <cell r="BP675">
            <v>20000</v>
          </cell>
          <cell r="BQ675">
            <v>30000</v>
          </cell>
          <cell r="BR675">
            <v>375000</v>
          </cell>
          <cell r="BS675">
            <v>40000</v>
          </cell>
          <cell r="BT675">
            <v>10000</v>
          </cell>
          <cell r="BU675">
            <v>120000</v>
          </cell>
          <cell r="BV675">
            <v>10000</v>
          </cell>
          <cell r="BW675">
            <v>0</v>
          </cell>
          <cell r="BX675">
            <v>50000</v>
          </cell>
          <cell r="BY675">
            <v>0</v>
          </cell>
          <cell r="BZ675">
            <v>20000</v>
          </cell>
          <cell r="CA675">
            <v>0</v>
          </cell>
          <cell r="CB675">
            <v>20000</v>
          </cell>
          <cell r="CC675">
            <v>60000</v>
          </cell>
          <cell r="CD675">
            <v>40000</v>
          </cell>
          <cell r="CE675">
            <v>60000</v>
          </cell>
          <cell r="CF675">
            <v>10000</v>
          </cell>
          <cell r="CG675">
            <v>30000</v>
          </cell>
          <cell r="CH675">
            <v>20000</v>
          </cell>
          <cell r="CI675">
            <v>20000</v>
          </cell>
          <cell r="CJ675">
            <v>45000</v>
          </cell>
          <cell r="CK675">
            <v>0</v>
          </cell>
          <cell r="CL675">
            <v>20000</v>
          </cell>
        </row>
        <row r="676">
          <cell r="A676">
            <v>5104040199.1090002</v>
          </cell>
          <cell r="B676" t="str">
            <v>ค่าตอบแทนปฏิบัติงานส่งเสริมสุขภาพและเวชปฏิบัติครอบครัว</v>
          </cell>
          <cell r="C676">
            <v>0</v>
          </cell>
          <cell r="D676">
            <v>0</v>
          </cell>
          <cell r="E676">
            <v>55412</v>
          </cell>
          <cell r="F676">
            <v>52260</v>
          </cell>
          <cell r="G676">
            <v>0</v>
          </cell>
          <cell r="H676">
            <v>202095</v>
          </cell>
          <cell r="I676">
            <v>51862.5</v>
          </cell>
          <cell r="J676">
            <v>91095</v>
          </cell>
          <cell r="K676">
            <v>0</v>
          </cell>
          <cell r="L676">
            <v>48825</v>
          </cell>
          <cell r="M676">
            <v>0</v>
          </cell>
          <cell r="N676">
            <v>6750</v>
          </cell>
          <cell r="O676">
            <v>184830</v>
          </cell>
          <cell r="P676">
            <v>116255</v>
          </cell>
          <cell r="Q676">
            <v>0</v>
          </cell>
          <cell r="R676">
            <v>0</v>
          </cell>
          <cell r="S676">
            <v>78300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38100</v>
          </cell>
          <cell r="Y676">
            <v>4975</v>
          </cell>
          <cell r="Z676">
            <v>91830</v>
          </cell>
          <cell r="AA676">
            <v>49380</v>
          </cell>
          <cell r="AB676">
            <v>76200</v>
          </cell>
          <cell r="AC676">
            <v>16800</v>
          </cell>
          <cell r="AD676">
            <v>105750</v>
          </cell>
          <cell r="AE676">
            <v>87585</v>
          </cell>
          <cell r="AF676">
            <v>13800</v>
          </cell>
          <cell r="AG676">
            <v>160800</v>
          </cell>
          <cell r="AH676">
            <v>0</v>
          </cell>
          <cell r="AI676">
            <v>34200</v>
          </cell>
          <cell r="AJ676">
            <v>39960</v>
          </cell>
          <cell r="AK676">
            <v>0</v>
          </cell>
          <cell r="AL676">
            <v>0</v>
          </cell>
          <cell r="AM676">
            <v>29760</v>
          </cell>
          <cell r="AN676">
            <v>53220</v>
          </cell>
          <cell r="AO676">
            <v>54060</v>
          </cell>
          <cell r="AP676">
            <v>32760</v>
          </cell>
          <cell r="AQ676">
            <v>34980</v>
          </cell>
          <cell r="AR676">
            <v>117960</v>
          </cell>
          <cell r="AS676">
            <v>19200</v>
          </cell>
          <cell r="AT676">
            <v>21900</v>
          </cell>
          <cell r="AU676">
            <v>74880</v>
          </cell>
          <cell r="AV676">
            <v>103830</v>
          </cell>
          <cell r="AW676">
            <v>0</v>
          </cell>
          <cell r="AX676">
            <v>0</v>
          </cell>
          <cell r="AY676">
            <v>42000</v>
          </cell>
          <cell r="AZ676">
            <v>23940</v>
          </cell>
          <cell r="BA676">
            <v>210000</v>
          </cell>
          <cell r="BB676">
            <v>41350</v>
          </cell>
          <cell r="BC676">
            <v>325200</v>
          </cell>
          <cell r="BD676">
            <v>12850</v>
          </cell>
          <cell r="BE676">
            <v>38500</v>
          </cell>
          <cell r="BF676">
            <v>0</v>
          </cell>
          <cell r="BG676">
            <v>117190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2800</v>
          </cell>
          <cell r="BM676">
            <v>0</v>
          </cell>
          <cell r="BN676">
            <v>0</v>
          </cell>
          <cell r="BO676">
            <v>0</v>
          </cell>
          <cell r="BP676">
            <v>15900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56160</v>
          </cell>
          <cell r="BV676">
            <v>0</v>
          </cell>
          <cell r="BW676">
            <v>0</v>
          </cell>
          <cell r="BX676">
            <v>1800</v>
          </cell>
          <cell r="BY676">
            <v>10350</v>
          </cell>
          <cell r="BZ676">
            <v>79500</v>
          </cell>
          <cell r="CA676">
            <v>0</v>
          </cell>
          <cell r="CB676">
            <v>270205</v>
          </cell>
          <cell r="CC676">
            <v>0</v>
          </cell>
          <cell r="CD676">
            <v>79185</v>
          </cell>
          <cell r="CE676">
            <v>68760</v>
          </cell>
          <cell r="CF676">
            <v>52582.5</v>
          </cell>
          <cell r="CG676">
            <v>48690</v>
          </cell>
          <cell r="CH676">
            <v>0</v>
          </cell>
          <cell r="CI676">
            <v>51300</v>
          </cell>
          <cell r="CJ676">
            <v>124920</v>
          </cell>
          <cell r="CK676">
            <v>0</v>
          </cell>
          <cell r="CL676">
            <v>0</v>
          </cell>
        </row>
        <row r="677">
          <cell r="A677">
            <v>5104040199.1099997</v>
          </cell>
          <cell r="B677" t="str">
            <v>ค่าตอบแทนอื่น</v>
          </cell>
          <cell r="C677">
            <v>0</v>
          </cell>
          <cell r="D677">
            <v>200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66000</v>
          </cell>
          <cell r="K677">
            <v>8400</v>
          </cell>
          <cell r="L677">
            <v>3900</v>
          </cell>
          <cell r="M677">
            <v>0</v>
          </cell>
          <cell r="N677">
            <v>0</v>
          </cell>
          <cell r="O677">
            <v>11700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14600</v>
          </cell>
          <cell r="AL677">
            <v>0</v>
          </cell>
          <cell r="AM677">
            <v>5100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19550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69600</v>
          </cell>
          <cell r="BM677">
            <v>2700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36813.279999999999</v>
          </cell>
          <cell r="BS677">
            <v>1200</v>
          </cell>
          <cell r="BT677">
            <v>800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1100</v>
          </cell>
          <cell r="CH677">
            <v>0</v>
          </cell>
          <cell r="CI677">
            <v>0</v>
          </cell>
          <cell r="CJ677">
            <v>3000</v>
          </cell>
          <cell r="CK677">
            <v>0</v>
          </cell>
          <cell r="CL677">
            <v>4500</v>
          </cell>
        </row>
        <row r="678">
          <cell r="A678">
            <v>5104040199.1110001</v>
          </cell>
          <cell r="B678" t="str">
            <v>ค่าตอบแทนการปฏิบัติงานชันสูตรพลิกศพ (เงินนอกงบประมาณ)</v>
          </cell>
          <cell r="C678">
            <v>0</v>
          </cell>
          <cell r="D678">
            <v>4000</v>
          </cell>
          <cell r="E678">
            <v>0</v>
          </cell>
          <cell r="F678">
            <v>1600</v>
          </cell>
          <cell r="G678">
            <v>0</v>
          </cell>
          <cell r="H678">
            <v>0</v>
          </cell>
          <cell r="I678">
            <v>0</v>
          </cell>
          <cell r="J678">
            <v>5250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5900</v>
          </cell>
          <cell r="P678">
            <v>1800</v>
          </cell>
          <cell r="Q678">
            <v>1600</v>
          </cell>
          <cell r="R678">
            <v>0</v>
          </cell>
          <cell r="S678">
            <v>0</v>
          </cell>
          <cell r="T678">
            <v>0</v>
          </cell>
          <cell r="U678">
            <v>1300</v>
          </cell>
          <cell r="V678">
            <v>0</v>
          </cell>
          <cell r="W678">
            <v>0</v>
          </cell>
          <cell r="X678">
            <v>1200</v>
          </cell>
          <cell r="Y678">
            <v>6300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6600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18530</v>
          </cell>
          <cell r="AS678">
            <v>0</v>
          </cell>
          <cell r="AT678">
            <v>0</v>
          </cell>
          <cell r="AU678">
            <v>4800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7200</v>
          </cell>
          <cell r="BE678">
            <v>2400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11550</v>
          </cell>
          <cell r="BN678">
            <v>0</v>
          </cell>
          <cell r="BO678">
            <v>1800</v>
          </cell>
          <cell r="BP678">
            <v>0</v>
          </cell>
          <cell r="BQ678">
            <v>1200</v>
          </cell>
          <cell r="BR678">
            <v>0</v>
          </cell>
          <cell r="BS678">
            <v>1800</v>
          </cell>
          <cell r="BT678">
            <v>3000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1000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</row>
        <row r="679">
          <cell r="A679">
            <v>5105010101.1009998</v>
          </cell>
          <cell r="B679" t="str">
            <v>ค่าเสื่อมราคา -อาคารเพื่อการพักอาศัย</v>
          </cell>
          <cell r="C679">
            <v>179089.31</v>
          </cell>
          <cell r="D679">
            <v>0</v>
          </cell>
          <cell r="E679">
            <v>4395.7700000000004</v>
          </cell>
          <cell r="F679">
            <v>24493.59</v>
          </cell>
          <cell r="G679">
            <v>0</v>
          </cell>
          <cell r="H679">
            <v>113571.21</v>
          </cell>
          <cell r="I679">
            <v>47778.31</v>
          </cell>
          <cell r="J679">
            <v>41309.519999999997</v>
          </cell>
          <cell r="K679">
            <v>0</v>
          </cell>
          <cell r="L679">
            <v>42087.360000000001</v>
          </cell>
          <cell r="M679">
            <v>105806.36</v>
          </cell>
          <cell r="N679">
            <v>113155.92</v>
          </cell>
          <cell r="O679">
            <v>643833.97</v>
          </cell>
          <cell r="P679">
            <v>0</v>
          </cell>
          <cell r="Q679">
            <v>2700</v>
          </cell>
          <cell r="R679">
            <v>69453.08</v>
          </cell>
          <cell r="S679">
            <v>45593.34</v>
          </cell>
          <cell r="T679">
            <v>0</v>
          </cell>
          <cell r="U679">
            <v>64558.34</v>
          </cell>
          <cell r="V679">
            <v>60086.68</v>
          </cell>
          <cell r="W679">
            <v>772955.24</v>
          </cell>
          <cell r="X679">
            <v>100157</v>
          </cell>
          <cell r="Y679">
            <v>77438.92</v>
          </cell>
          <cell r="Z679">
            <v>90587.32</v>
          </cell>
          <cell r="AA679">
            <v>48229.34</v>
          </cell>
          <cell r="AB679">
            <v>69095.48</v>
          </cell>
          <cell r="AC679">
            <v>42134</v>
          </cell>
          <cell r="AD679">
            <v>262480.15999999997</v>
          </cell>
          <cell r="AE679">
            <v>76467.42</v>
          </cell>
          <cell r="AF679">
            <v>46648.28</v>
          </cell>
          <cell r="AG679">
            <v>115653.46</v>
          </cell>
          <cell r="AH679">
            <v>146260.92000000001</v>
          </cell>
          <cell r="AI679">
            <v>152686.65</v>
          </cell>
          <cell r="AJ679">
            <v>120958.76</v>
          </cell>
          <cell r="AK679">
            <v>192319.58</v>
          </cell>
          <cell r="AL679">
            <v>98486.62</v>
          </cell>
          <cell r="AM679">
            <v>43031.34</v>
          </cell>
          <cell r="AN679">
            <v>18900</v>
          </cell>
          <cell r="AO679">
            <v>136404.65</v>
          </cell>
          <cell r="AP679">
            <v>153440.57</v>
          </cell>
          <cell r="AQ679">
            <v>0</v>
          </cell>
          <cell r="AR679">
            <v>320216.49</v>
          </cell>
          <cell r="AS679">
            <v>0</v>
          </cell>
          <cell r="AT679">
            <v>80153.320000000007</v>
          </cell>
          <cell r="AU679">
            <v>288066.65999999997</v>
          </cell>
          <cell r="AV679">
            <v>24900.68</v>
          </cell>
          <cell r="AW679">
            <v>53244.66</v>
          </cell>
          <cell r="AX679">
            <v>57153.34</v>
          </cell>
          <cell r="AY679">
            <v>27300</v>
          </cell>
          <cell r="AZ679">
            <v>59858</v>
          </cell>
          <cell r="BA679">
            <v>180986.66</v>
          </cell>
          <cell r="BB679">
            <v>0</v>
          </cell>
          <cell r="BC679">
            <v>776438.12</v>
          </cell>
          <cell r="BD679">
            <v>52288.62</v>
          </cell>
          <cell r="BE679">
            <v>59197.77</v>
          </cell>
          <cell r="BF679">
            <v>38106.68</v>
          </cell>
          <cell r="BG679">
            <v>275057.96000000002</v>
          </cell>
          <cell r="BH679">
            <v>0</v>
          </cell>
          <cell r="BI679">
            <v>13712.42</v>
          </cell>
          <cell r="BJ679">
            <v>59570.98</v>
          </cell>
          <cell r="BK679">
            <v>51088.66</v>
          </cell>
          <cell r="BL679">
            <v>887632.11</v>
          </cell>
          <cell r="BM679">
            <v>57276.9</v>
          </cell>
          <cell r="BN679">
            <v>88519.84</v>
          </cell>
          <cell r="BO679">
            <v>94998.14</v>
          </cell>
          <cell r="BP679">
            <v>40499.46</v>
          </cell>
          <cell r="BQ679">
            <v>85868.52</v>
          </cell>
          <cell r="BR679">
            <v>162380</v>
          </cell>
          <cell r="BS679">
            <v>82340</v>
          </cell>
          <cell r="BT679">
            <v>37253.339999999997</v>
          </cell>
          <cell r="BU679">
            <v>803558.66</v>
          </cell>
          <cell r="BV679">
            <v>21826</v>
          </cell>
          <cell r="BW679">
            <v>103901.3</v>
          </cell>
          <cell r="BX679">
            <v>41140.03</v>
          </cell>
          <cell r="BY679">
            <v>126296.66</v>
          </cell>
          <cell r="BZ679">
            <v>179885</v>
          </cell>
          <cell r="CA679">
            <v>40613.339999999997</v>
          </cell>
          <cell r="CB679">
            <v>215700</v>
          </cell>
          <cell r="CC679">
            <v>185800</v>
          </cell>
          <cell r="CD679">
            <v>93646.66</v>
          </cell>
          <cell r="CE679">
            <v>94678.94</v>
          </cell>
          <cell r="CF679">
            <v>41940</v>
          </cell>
          <cell r="CG679">
            <v>95165.68</v>
          </cell>
          <cell r="CH679">
            <v>80505.02</v>
          </cell>
          <cell r="CI679">
            <v>14026.66</v>
          </cell>
          <cell r="CJ679">
            <v>201319.14</v>
          </cell>
          <cell r="CK679">
            <v>50373.34</v>
          </cell>
          <cell r="CL679">
            <v>55904.66</v>
          </cell>
        </row>
        <row r="680">
          <cell r="A680">
            <v>5105010103.1009998</v>
          </cell>
          <cell r="B680" t="str">
            <v>ค่าเสื่อมราคา - อาคารสำนักงาน</v>
          </cell>
          <cell r="C680">
            <v>4621561.08</v>
          </cell>
          <cell r="D680">
            <v>0</v>
          </cell>
          <cell r="E680">
            <v>67532.259999999995</v>
          </cell>
          <cell r="F680">
            <v>32112.04</v>
          </cell>
          <cell r="G680">
            <v>0</v>
          </cell>
          <cell r="H680">
            <v>20128.830000000002</v>
          </cell>
          <cell r="I680">
            <v>38085.730000000003</v>
          </cell>
          <cell r="J680">
            <v>86848.92</v>
          </cell>
          <cell r="K680">
            <v>18621.88</v>
          </cell>
          <cell r="L680">
            <v>29581.42</v>
          </cell>
          <cell r="M680">
            <v>558721.22</v>
          </cell>
          <cell r="N680">
            <v>77752.95</v>
          </cell>
          <cell r="O680">
            <v>1683470.86</v>
          </cell>
          <cell r="P680">
            <v>0</v>
          </cell>
          <cell r="Q680">
            <v>22000</v>
          </cell>
          <cell r="R680">
            <v>640488.14</v>
          </cell>
          <cell r="S680">
            <v>73869.179999999993</v>
          </cell>
          <cell r="T680">
            <v>0</v>
          </cell>
          <cell r="U680">
            <v>86700</v>
          </cell>
          <cell r="V680">
            <v>76093.34</v>
          </cell>
          <cell r="W680">
            <v>2592662.42</v>
          </cell>
          <cell r="X680">
            <v>93670.04</v>
          </cell>
          <cell r="Y680">
            <v>72569.2</v>
          </cell>
          <cell r="Z680">
            <v>115317.78</v>
          </cell>
          <cell r="AA680">
            <v>85480</v>
          </cell>
          <cell r="AB680">
            <v>80114.039999999994</v>
          </cell>
          <cell r="AC680">
            <v>65220.66</v>
          </cell>
          <cell r="AD680">
            <v>495827.07</v>
          </cell>
          <cell r="AE680">
            <v>5400</v>
          </cell>
          <cell r="AF680">
            <v>146612.5</v>
          </cell>
          <cell r="AG680">
            <v>53770.720000000001</v>
          </cell>
          <cell r="AH680">
            <v>260013.11</v>
          </cell>
          <cell r="AI680">
            <v>112048.05</v>
          </cell>
          <cell r="AJ680">
            <v>108021.04</v>
          </cell>
          <cell r="AK680">
            <v>2884328.27</v>
          </cell>
          <cell r="AL680">
            <v>73913.279999999999</v>
          </cell>
          <cell r="AM680">
            <v>2000</v>
          </cell>
          <cell r="AN680">
            <v>171944.37</v>
          </cell>
          <cell r="AO680">
            <v>112193.3</v>
          </cell>
          <cell r="AP680">
            <v>0</v>
          </cell>
          <cell r="AQ680">
            <v>622.22</v>
          </cell>
          <cell r="AR680">
            <v>1747246.67</v>
          </cell>
          <cell r="AS680">
            <v>70980</v>
          </cell>
          <cell r="AT680">
            <v>9995.14</v>
          </cell>
          <cell r="AU680">
            <v>153117.41</v>
          </cell>
          <cell r="AV680">
            <v>3941.16</v>
          </cell>
          <cell r="AW680">
            <v>107094</v>
          </cell>
          <cell r="AX680">
            <v>77420</v>
          </cell>
          <cell r="AY680">
            <v>90243.34</v>
          </cell>
          <cell r="AZ680">
            <v>35600.78</v>
          </cell>
          <cell r="BA680">
            <v>1934259.28</v>
          </cell>
          <cell r="BB680">
            <v>0</v>
          </cell>
          <cell r="BC680">
            <v>1409894.6</v>
          </cell>
          <cell r="BD680">
            <v>73879.240000000005</v>
          </cell>
          <cell r="BE680">
            <v>85153.32</v>
          </cell>
          <cell r="BF680">
            <v>106656.67</v>
          </cell>
          <cell r="BG680">
            <v>852950.42</v>
          </cell>
          <cell r="BH680">
            <v>46647.44</v>
          </cell>
          <cell r="BI680">
            <v>74314.039999999994</v>
          </cell>
          <cell r="BJ680">
            <v>66000</v>
          </cell>
          <cell r="BK680">
            <v>161628.28</v>
          </cell>
          <cell r="BL680">
            <v>2870922.58</v>
          </cell>
          <cell r="BM680">
            <v>52768.66</v>
          </cell>
          <cell r="BN680">
            <v>56120</v>
          </cell>
          <cell r="BO680">
            <v>130979.2</v>
          </cell>
          <cell r="BP680">
            <v>49747.86</v>
          </cell>
          <cell r="BQ680">
            <v>86958.66</v>
          </cell>
          <cell r="BR680">
            <v>3593648.86</v>
          </cell>
          <cell r="BS680">
            <v>0</v>
          </cell>
          <cell r="BT680">
            <v>126773.34</v>
          </cell>
          <cell r="BU680">
            <v>0</v>
          </cell>
          <cell r="BV680">
            <v>50223.34</v>
          </cell>
          <cell r="BW680">
            <v>0</v>
          </cell>
          <cell r="BX680">
            <v>353929.68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454475.14</v>
          </cell>
          <cell r="CF680">
            <v>0</v>
          </cell>
          <cell r="CG680">
            <v>105769.16</v>
          </cell>
          <cell r="CH680">
            <v>0</v>
          </cell>
          <cell r="CI680">
            <v>26861.34</v>
          </cell>
          <cell r="CJ680">
            <v>312020</v>
          </cell>
          <cell r="CK680">
            <v>105333.34</v>
          </cell>
          <cell r="CL680">
            <v>104112</v>
          </cell>
        </row>
        <row r="681">
          <cell r="A681">
            <v>5105010105.1009998</v>
          </cell>
          <cell r="B681" t="str">
            <v>ค่าเสื่อมราคา - อาคารเพื่อประโยชน์อื่น</v>
          </cell>
          <cell r="C681">
            <v>9292.0499999999993</v>
          </cell>
          <cell r="D681">
            <v>0</v>
          </cell>
          <cell r="E681">
            <v>0</v>
          </cell>
          <cell r="F681">
            <v>0</v>
          </cell>
          <cell r="G681">
            <v>178937</v>
          </cell>
          <cell r="H681">
            <v>0</v>
          </cell>
          <cell r="I681">
            <v>5603.63</v>
          </cell>
          <cell r="J681">
            <v>9307.58</v>
          </cell>
          <cell r="K681">
            <v>19067.62</v>
          </cell>
          <cell r="L681">
            <v>13081.41</v>
          </cell>
          <cell r="M681">
            <v>0</v>
          </cell>
          <cell r="N681">
            <v>0</v>
          </cell>
          <cell r="O681">
            <v>29369.21</v>
          </cell>
          <cell r="P681">
            <v>413.34</v>
          </cell>
          <cell r="Q681">
            <v>10438.879999999999</v>
          </cell>
          <cell r="R681">
            <v>285926.88</v>
          </cell>
          <cell r="S681">
            <v>14546.78</v>
          </cell>
          <cell r="T681">
            <v>27666.66</v>
          </cell>
          <cell r="U681">
            <v>0</v>
          </cell>
          <cell r="V681">
            <v>4853.34</v>
          </cell>
          <cell r="W681">
            <v>59429.04</v>
          </cell>
          <cell r="X681">
            <v>16256.3</v>
          </cell>
          <cell r="Y681">
            <v>6671.57</v>
          </cell>
          <cell r="Z681">
            <v>9766.66</v>
          </cell>
          <cell r="AA681">
            <v>10320</v>
          </cell>
          <cell r="AB681">
            <v>49086.66</v>
          </cell>
          <cell r="AC681">
            <v>12986.66</v>
          </cell>
          <cell r="AD681">
            <v>0</v>
          </cell>
          <cell r="AE681">
            <v>6246.68</v>
          </cell>
          <cell r="AF681">
            <v>10826.64</v>
          </cell>
          <cell r="AG681">
            <v>16106.52</v>
          </cell>
          <cell r="AH681">
            <v>7450.54</v>
          </cell>
          <cell r="AI681">
            <v>17634.849999999999</v>
          </cell>
          <cell r="AJ681">
            <v>13009.36</v>
          </cell>
          <cell r="AK681">
            <v>21584.85</v>
          </cell>
          <cell r="AL681">
            <v>0</v>
          </cell>
          <cell r="AM681">
            <v>0</v>
          </cell>
          <cell r="AN681">
            <v>4909.8100000000004</v>
          </cell>
          <cell r="AO681">
            <v>17155.55</v>
          </cell>
          <cell r="AP681">
            <v>13163.86</v>
          </cell>
          <cell r="AQ681">
            <v>121791</v>
          </cell>
          <cell r="AR681">
            <v>0</v>
          </cell>
          <cell r="AS681">
            <v>1999.46</v>
          </cell>
          <cell r="AT681">
            <v>65715.56</v>
          </cell>
          <cell r="AU681">
            <v>0</v>
          </cell>
          <cell r="AV681">
            <v>20466.78</v>
          </cell>
          <cell r="AW681">
            <v>0</v>
          </cell>
          <cell r="AX681">
            <v>0</v>
          </cell>
          <cell r="AY681">
            <v>6488.9</v>
          </cell>
          <cell r="AZ681">
            <v>0</v>
          </cell>
          <cell r="BA681">
            <v>68564</v>
          </cell>
          <cell r="BB681">
            <v>0</v>
          </cell>
          <cell r="BC681">
            <v>48815.54</v>
          </cell>
          <cell r="BD681">
            <v>21256.799999999999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11333.32</v>
          </cell>
          <cell r="BK681">
            <v>11333.34</v>
          </cell>
          <cell r="BL681">
            <v>0</v>
          </cell>
          <cell r="BM681">
            <v>310</v>
          </cell>
          <cell r="BN681">
            <v>13354.26</v>
          </cell>
          <cell r="BO681">
            <v>27601.67</v>
          </cell>
          <cell r="BP681">
            <v>4175.82</v>
          </cell>
          <cell r="BQ681">
            <v>29025.3</v>
          </cell>
          <cell r="BR681">
            <v>0</v>
          </cell>
          <cell r="BS681">
            <v>141737.01999999999</v>
          </cell>
          <cell r="BT681">
            <v>0</v>
          </cell>
          <cell r="BU681">
            <v>1428339.1</v>
          </cell>
          <cell r="BV681">
            <v>67146.66</v>
          </cell>
          <cell r="BW681">
            <v>200800</v>
          </cell>
          <cell r="BX681">
            <v>0</v>
          </cell>
          <cell r="BY681">
            <v>254099.20000000001</v>
          </cell>
          <cell r="BZ681">
            <v>14356.66</v>
          </cell>
          <cell r="CA681">
            <v>0</v>
          </cell>
          <cell r="CB681">
            <v>51250</v>
          </cell>
          <cell r="CC681">
            <v>395642.42</v>
          </cell>
          <cell r="CD681">
            <v>179785.02</v>
          </cell>
          <cell r="CE681">
            <v>4439.3999999999996</v>
          </cell>
          <cell r="CF681">
            <v>97666.66</v>
          </cell>
          <cell r="CG681">
            <v>0</v>
          </cell>
          <cell r="CH681">
            <v>92400</v>
          </cell>
          <cell r="CI681">
            <v>24489.24</v>
          </cell>
          <cell r="CJ681">
            <v>0</v>
          </cell>
          <cell r="CK681">
            <v>30639.919999999998</v>
          </cell>
          <cell r="CL681">
            <v>25452.959999999999</v>
          </cell>
        </row>
        <row r="682">
          <cell r="A682">
            <v>5105010107.1009998</v>
          </cell>
          <cell r="B682" t="str">
            <v>ค่าเสื่อมราคา - สิ่งปลูกสร้าง</v>
          </cell>
          <cell r="C682">
            <v>6394.42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4667.9399999999996</v>
          </cell>
          <cell r="J682">
            <v>520.25</v>
          </cell>
          <cell r="K682">
            <v>77881.56</v>
          </cell>
          <cell r="L682">
            <v>0</v>
          </cell>
          <cell r="M682">
            <v>1453.16</v>
          </cell>
          <cell r="N682">
            <v>6681.26</v>
          </cell>
          <cell r="O682">
            <v>35540.06</v>
          </cell>
          <cell r="P682">
            <v>0</v>
          </cell>
          <cell r="Q682">
            <v>0</v>
          </cell>
          <cell r="R682">
            <v>0</v>
          </cell>
          <cell r="S682">
            <v>21482.6</v>
          </cell>
          <cell r="T682">
            <v>0</v>
          </cell>
          <cell r="U682">
            <v>3176.66</v>
          </cell>
          <cell r="V682">
            <v>0</v>
          </cell>
          <cell r="W682">
            <v>0</v>
          </cell>
          <cell r="X682">
            <v>15686.44</v>
          </cell>
          <cell r="Y682">
            <v>0</v>
          </cell>
          <cell r="Z682">
            <v>12714.9</v>
          </cell>
          <cell r="AA682">
            <v>0</v>
          </cell>
          <cell r="AB682">
            <v>2133.3200000000002</v>
          </cell>
          <cell r="AC682">
            <v>500</v>
          </cell>
          <cell r="AD682">
            <v>0</v>
          </cell>
          <cell r="AE682">
            <v>1886.66</v>
          </cell>
          <cell r="AF682">
            <v>4447.78</v>
          </cell>
          <cell r="AG682">
            <v>1133.3399999999999</v>
          </cell>
          <cell r="AH682">
            <v>2694.98</v>
          </cell>
          <cell r="AI682">
            <v>1874.77</v>
          </cell>
          <cell r="AJ682">
            <v>45497.66</v>
          </cell>
          <cell r="AK682">
            <v>27099.86</v>
          </cell>
          <cell r="AL682">
            <v>0</v>
          </cell>
          <cell r="AM682">
            <v>0</v>
          </cell>
          <cell r="AN682">
            <v>0</v>
          </cell>
          <cell r="AO682">
            <v>11455.54</v>
          </cell>
          <cell r="AP682">
            <v>0</v>
          </cell>
          <cell r="AQ682">
            <v>3002.88</v>
          </cell>
          <cell r="AR682">
            <v>0</v>
          </cell>
          <cell r="AS682">
            <v>8214.44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48662.34</v>
          </cell>
          <cell r="BE682">
            <v>0</v>
          </cell>
          <cell r="BF682">
            <v>3146.66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2033.34</v>
          </cell>
          <cell r="BL682">
            <v>0</v>
          </cell>
          <cell r="BM682">
            <v>27521.439999999999</v>
          </cell>
          <cell r="BN682">
            <v>588.88</v>
          </cell>
          <cell r="BO682">
            <v>32420</v>
          </cell>
          <cell r="BP682">
            <v>1000</v>
          </cell>
          <cell r="BQ682">
            <v>24512.22</v>
          </cell>
          <cell r="BR682">
            <v>273126.68</v>
          </cell>
          <cell r="BS682">
            <v>1807.3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1444.44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11655.54</v>
          </cell>
          <cell r="CH682">
            <v>0</v>
          </cell>
          <cell r="CI682">
            <v>0</v>
          </cell>
          <cell r="CJ682">
            <v>0</v>
          </cell>
          <cell r="CK682">
            <v>720</v>
          </cell>
          <cell r="CL682">
            <v>0</v>
          </cell>
        </row>
        <row r="683">
          <cell r="A683">
            <v>5105010107.1020002</v>
          </cell>
          <cell r="B683" t="str">
            <v>ค่าเสื่อมราคา - ระบบประปา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10386.66</v>
          </cell>
          <cell r="V683">
            <v>25000.34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8450</v>
          </cell>
          <cell r="AF683">
            <v>0</v>
          </cell>
          <cell r="AG683">
            <v>0</v>
          </cell>
          <cell r="AH683">
            <v>8583.31</v>
          </cell>
          <cell r="AI683">
            <v>0</v>
          </cell>
          <cell r="AJ683">
            <v>13333.34</v>
          </cell>
          <cell r="AK683">
            <v>0</v>
          </cell>
          <cell r="AL683">
            <v>0</v>
          </cell>
          <cell r="AM683">
            <v>1333.34</v>
          </cell>
          <cell r="AN683">
            <v>0</v>
          </cell>
          <cell r="AO683">
            <v>0</v>
          </cell>
          <cell r="AP683">
            <v>0</v>
          </cell>
          <cell r="AQ683">
            <v>6092.1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41949.68</v>
          </cell>
          <cell r="BH683">
            <v>21664.54</v>
          </cell>
          <cell r="BI683">
            <v>0</v>
          </cell>
          <cell r="BJ683">
            <v>22222.22</v>
          </cell>
          <cell r="BK683">
            <v>22222.22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12795.24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10966.66</v>
          </cell>
          <cell r="CL683">
            <v>39666.660000000003</v>
          </cell>
        </row>
        <row r="684">
          <cell r="A684">
            <v>5105010107.1029997</v>
          </cell>
          <cell r="B684" t="str">
            <v>ค่าเสื่อมราคา - ระบบบำบัดน้ำเสีย</v>
          </cell>
          <cell r="C684">
            <v>0</v>
          </cell>
          <cell r="D684">
            <v>0</v>
          </cell>
          <cell r="E684">
            <v>0</v>
          </cell>
          <cell r="F684">
            <v>120924.67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32231.74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247.58</v>
          </cell>
          <cell r="R684">
            <v>0</v>
          </cell>
          <cell r="S684">
            <v>0</v>
          </cell>
          <cell r="T684">
            <v>0</v>
          </cell>
          <cell r="U684">
            <v>32873.379999999997</v>
          </cell>
          <cell r="V684">
            <v>0</v>
          </cell>
          <cell r="W684">
            <v>0</v>
          </cell>
          <cell r="X684">
            <v>293.33999999999997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38240</v>
          </cell>
          <cell r="AF684">
            <v>0</v>
          </cell>
          <cell r="AG684">
            <v>0</v>
          </cell>
          <cell r="AH684">
            <v>0</v>
          </cell>
          <cell r="AI684">
            <v>4779.72</v>
          </cell>
          <cell r="AJ684">
            <v>0</v>
          </cell>
          <cell r="AK684">
            <v>4565.24</v>
          </cell>
          <cell r="AL684">
            <v>6666.66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7376.4</v>
          </cell>
          <cell r="AU684">
            <v>38688.410000000003</v>
          </cell>
          <cell r="AV684">
            <v>30360.52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20000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2262.96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15993.34</v>
          </cell>
          <cell r="BN684">
            <v>0</v>
          </cell>
          <cell r="BO684">
            <v>6266.67</v>
          </cell>
          <cell r="BP684">
            <v>0</v>
          </cell>
          <cell r="BQ684">
            <v>17345.22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31257.86</v>
          </cell>
          <cell r="CA684">
            <v>0</v>
          </cell>
          <cell r="CB684">
            <v>0</v>
          </cell>
          <cell r="CC684">
            <v>30000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64333.32</v>
          </cell>
          <cell r="CK684">
            <v>6866.66</v>
          </cell>
          <cell r="CL684">
            <v>18825</v>
          </cell>
        </row>
        <row r="685">
          <cell r="A685">
            <v>5105010107.1040001</v>
          </cell>
          <cell r="B685" t="str">
            <v>ค่าเสื่อมราคา - ระบบไฟฟ้า</v>
          </cell>
          <cell r="C685">
            <v>0</v>
          </cell>
          <cell r="D685">
            <v>0</v>
          </cell>
          <cell r="E685">
            <v>0</v>
          </cell>
          <cell r="F685">
            <v>1041.43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32797.82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14745.59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1380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34208.339999999997</v>
          </cell>
          <cell r="AC685">
            <v>0</v>
          </cell>
          <cell r="AD685">
            <v>2888.89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8063.34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6962.98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35072.22</v>
          </cell>
          <cell r="BD685">
            <v>16606.66</v>
          </cell>
          <cell r="BE685">
            <v>0</v>
          </cell>
          <cell r="BF685">
            <v>0</v>
          </cell>
          <cell r="BG685">
            <v>114337.60000000001</v>
          </cell>
          <cell r="BH685">
            <v>4546.9399999999996</v>
          </cell>
          <cell r="BI685">
            <v>0</v>
          </cell>
          <cell r="BJ685">
            <v>27166.639999999999</v>
          </cell>
          <cell r="BK685">
            <v>14250.86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934.44</v>
          </cell>
          <cell r="BQ685">
            <v>17308.22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7866.18</v>
          </cell>
          <cell r="CL685">
            <v>24648.76</v>
          </cell>
        </row>
        <row r="686">
          <cell r="A686">
            <v>5105010107.1049995</v>
          </cell>
          <cell r="B686" t="str">
            <v>ค่าเสื่อมราคา - ระบบโทรศัพท์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776.66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320.87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953.43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16494.32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439.88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10679.94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291.76</v>
          </cell>
        </row>
        <row r="687">
          <cell r="A687">
            <v>5105010107.1059999</v>
          </cell>
          <cell r="B687" t="str">
            <v>ค่าเสื่อมราคา - ระบบถนนภายใน</v>
          </cell>
          <cell r="C687">
            <v>0</v>
          </cell>
          <cell r="D687">
            <v>0</v>
          </cell>
          <cell r="E687">
            <v>10020.06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18540.14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8000</v>
          </cell>
          <cell r="R687">
            <v>0</v>
          </cell>
          <cell r="S687">
            <v>18755.560000000001</v>
          </cell>
          <cell r="T687">
            <v>9536.44</v>
          </cell>
          <cell r="U687">
            <v>3790</v>
          </cell>
          <cell r="V687">
            <v>3200</v>
          </cell>
          <cell r="W687">
            <v>0</v>
          </cell>
          <cell r="X687">
            <v>0</v>
          </cell>
          <cell r="Y687">
            <v>8808.7800000000007</v>
          </cell>
          <cell r="Z687">
            <v>0</v>
          </cell>
          <cell r="AA687">
            <v>6447.06</v>
          </cell>
          <cell r="AB687">
            <v>714.86</v>
          </cell>
          <cell r="AC687">
            <v>0</v>
          </cell>
          <cell r="AD687">
            <v>0</v>
          </cell>
          <cell r="AE687">
            <v>2988.12</v>
          </cell>
          <cell r="AF687">
            <v>7130.66</v>
          </cell>
          <cell r="AG687">
            <v>0</v>
          </cell>
          <cell r="AH687">
            <v>0</v>
          </cell>
          <cell r="AI687">
            <v>3350.26</v>
          </cell>
          <cell r="AJ687">
            <v>6000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4621.12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6033.34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7435.04</v>
          </cell>
          <cell r="BD687">
            <v>15733.16</v>
          </cell>
          <cell r="BE687">
            <v>0</v>
          </cell>
          <cell r="BF687">
            <v>0</v>
          </cell>
          <cell r="BG687">
            <v>9119.98</v>
          </cell>
          <cell r="BH687">
            <v>1055.1600000000001</v>
          </cell>
          <cell r="BI687">
            <v>0</v>
          </cell>
          <cell r="BJ687">
            <v>10000</v>
          </cell>
          <cell r="BK687">
            <v>15000</v>
          </cell>
          <cell r="BL687">
            <v>0</v>
          </cell>
          <cell r="BM687">
            <v>22597.34</v>
          </cell>
          <cell r="BN687">
            <v>10145.34</v>
          </cell>
          <cell r="BO687">
            <v>9943.34</v>
          </cell>
          <cell r="BP687">
            <v>0</v>
          </cell>
          <cell r="BQ687">
            <v>49715.56</v>
          </cell>
          <cell r="BR687">
            <v>0</v>
          </cell>
          <cell r="BS687">
            <v>0</v>
          </cell>
          <cell r="BT687">
            <v>0</v>
          </cell>
          <cell r="BU687">
            <v>84670</v>
          </cell>
          <cell r="BV687">
            <v>0</v>
          </cell>
          <cell r="BW687">
            <v>4908.3999999999996</v>
          </cell>
          <cell r="BX687">
            <v>0</v>
          </cell>
          <cell r="BY687">
            <v>0</v>
          </cell>
          <cell r="BZ687">
            <v>0</v>
          </cell>
          <cell r="CA687">
            <v>7914.44</v>
          </cell>
          <cell r="CB687">
            <v>17127.080000000002</v>
          </cell>
          <cell r="CC687">
            <v>0</v>
          </cell>
          <cell r="CD687">
            <v>0</v>
          </cell>
          <cell r="CE687">
            <v>26205.08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29135.54</v>
          </cell>
          <cell r="CK687">
            <v>0</v>
          </cell>
          <cell r="CL687">
            <v>51325</v>
          </cell>
        </row>
        <row r="688">
          <cell r="A688">
            <v>5105010109.1009998</v>
          </cell>
          <cell r="B688" t="str">
            <v>ค่าเสื่อมราคา - ครุภัณฑ์สำนักงาน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145.9</v>
          </cell>
          <cell r="I688">
            <v>0</v>
          </cell>
          <cell r="J688">
            <v>0</v>
          </cell>
          <cell r="K688">
            <v>40235.35</v>
          </cell>
          <cell r="L688">
            <v>0</v>
          </cell>
          <cell r="M688">
            <v>0</v>
          </cell>
          <cell r="N688">
            <v>1001.76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8165</v>
          </cell>
          <cell r="AG688">
            <v>0</v>
          </cell>
          <cell r="AH688">
            <v>0</v>
          </cell>
          <cell r="AI688">
            <v>3991.33</v>
          </cell>
          <cell r="AJ688">
            <v>0</v>
          </cell>
          <cell r="AK688">
            <v>0</v>
          </cell>
          <cell r="AL688">
            <v>1239.58</v>
          </cell>
          <cell r="AM688">
            <v>0</v>
          </cell>
          <cell r="AN688">
            <v>0</v>
          </cell>
          <cell r="AO688">
            <v>9711.1</v>
          </cell>
          <cell r="AP688">
            <v>0</v>
          </cell>
          <cell r="AQ688">
            <v>4235.4399999999996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551613.43999999994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5620.84</v>
          </cell>
          <cell r="BN688">
            <v>0</v>
          </cell>
          <cell r="BO688">
            <v>0</v>
          </cell>
          <cell r="BP688">
            <v>0</v>
          </cell>
          <cell r="BQ688">
            <v>5777.78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3895.84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433.34</v>
          </cell>
        </row>
        <row r="689">
          <cell r="A689">
            <v>5105010111.1009998</v>
          </cell>
          <cell r="B689" t="str">
            <v>ค่าเสื่อมราคา - ยานพาหนะและอุปกรณ์การขนส่ง</v>
          </cell>
          <cell r="C689">
            <v>376863.02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26378.84</v>
          </cell>
          <cell r="L689">
            <v>0</v>
          </cell>
          <cell r="M689">
            <v>79768.850000000006</v>
          </cell>
          <cell r="N689">
            <v>168906.72</v>
          </cell>
          <cell r="O689">
            <v>26833.32</v>
          </cell>
          <cell r="P689">
            <v>68333.34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66466.66</v>
          </cell>
          <cell r="W689">
            <v>29915.07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89328.33</v>
          </cell>
          <cell r="AE689">
            <v>0</v>
          </cell>
          <cell r="AF689">
            <v>42966.66</v>
          </cell>
          <cell r="AG689">
            <v>0</v>
          </cell>
          <cell r="AH689">
            <v>89523.6</v>
          </cell>
          <cell r="AI689">
            <v>0</v>
          </cell>
          <cell r="AJ689">
            <v>90973.34</v>
          </cell>
          <cell r="AK689">
            <v>27058.99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66682.19</v>
          </cell>
          <cell r="AQ689">
            <v>11600</v>
          </cell>
          <cell r="AR689">
            <v>310800</v>
          </cell>
          <cell r="AS689">
            <v>66500</v>
          </cell>
          <cell r="AT689">
            <v>59993.34</v>
          </cell>
          <cell r="AU689">
            <v>59933.33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1300</v>
          </cell>
          <cell r="BB689">
            <v>0</v>
          </cell>
          <cell r="BC689">
            <v>375366.66</v>
          </cell>
          <cell r="BD689">
            <v>89466.64</v>
          </cell>
          <cell r="BE689">
            <v>0</v>
          </cell>
          <cell r="BF689">
            <v>0</v>
          </cell>
          <cell r="BG689">
            <v>64833.3</v>
          </cell>
          <cell r="BH689">
            <v>0</v>
          </cell>
          <cell r="BI689">
            <v>0</v>
          </cell>
          <cell r="BJ689">
            <v>65933.320000000007</v>
          </cell>
          <cell r="BK689">
            <v>66600</v>
          </cell>
          <cell r="BL689">
            <v>125666.66</v>
          </cell>
          <cell r="BM689">
            <v>0</v>
          </cell>
          <cell r="BN689">
            <v>0</v>
          </cell>
          <cell r="BO689">
            <v>92666.66</v>
          </cell>
          <cell r="BP689">
            <v>0</v>
          </cell>
          <cell r="BQ689">
            <v>99233.34</v>
          </cell>
          <cell r="BR689">
            <v>24633.34</v>
          </cell>
          <cell r="BS689">
            <v>0</v>
          </cell>
          <cell r="BT689">
            <v>0</v>
          </cell>
          <cell r="BU689">
            <v>24233.34</v>
          </cell>
          <cell r="BV689">
            <v>66500</v>
          </cell>
          <cell r="BW689">
            <v>0</v>
          </cell>
          <cell r="BX689">
            <v>0</v>
          </cell>
          <cell r="BY689">
            <v>66500</v>
          </cell>
          <cell r="BZ689">
            <v>0</v>
          </cell>
          <cell r="CA689">
            <v>66500</v>
          </cell>
          <cell r="CB689">
            <v>0</v>
          </cell>
          <cell r="CC689">
            <v>90733.34</v>
          </cell>
          <cell r="CD689">
            <v>24233.34</v>
          </cell>
          <cell r="CE689">
            <v>133200</v>
          </cell>
          <cell r="CF689">
            <v>0</v>
          </cell>
          <cell r="CG689">
            <v>0</v>
          </cell>
          <cell r="CH689">
            <v>0</v>
          </cell>
          <cell r="CI689">
            <v>92466.66</v>
          </cell>
          <cell r="CJ689">
            <v>66500</v>
          </cell>
          <cell r="CK689">
            <v>66500</v>
          </cell>
          <cell r="CL689">
            <v>66500</v>
          </cell>
        </row>
        <row r="690">
          <cell r="A690">
            <v>5105010113.1009998</v>
          </cell>
          <cell r="B690" t="str">
            <v>ค่าเสื่อมราคา - ครุภัณฑ์ไฟฟ้าและวิทยุ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5179.1000000000004</v>
          </cell>
          <cell r="L690">
            <v>0</v>
          </cell>
          <cell r="M690">
            <v>0</v>
          </cell>
          <cell r="N690">
            <v>0</v>
          </cell>
          <cell r="O690">
            <v>76222.67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33800.69</v>
          </cell>
          <cell r="Z690">
            <v>44120.1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33708.339999999997</v>
          </cell>
          <cell r="AH690">
            <v>0</v>
          </cell>
          <cell r="AI690">
            <v>0</v>
          </cell>
          <cell r="AJ690">
            <v>40833.339999999997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8244.44</v>
          </cell>
          <cell r="AP690">
            <v>0</v>
          </cell>
          <cell r="AQ690">
            <v>428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17444.439999999999</v>
          </cell>
          <cell r="AY690">
            <v>0</v>
          </cell>
          <cell r="AZ690">
            <v>41658.660000000003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15849.26</v>
          </cell>
          <cell r="BN690">
            <v>0</v>
          </cell>
          <cell r="BO690">
            <v>23541.67</v>
          </cell>
          <cell r="BP690">
            <v>15722.22</v>
          </cell>
          <cell r="BQ690">
            <v>13327.44</v>
          </cell>
          <cell r="BR690">
            <v>117033.34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433.34</v>
          </cell>
          <cell r="CC690">
            <v>53250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32964.699999999997</v>
          </cell>
          <cell r="CK690">
            <v>0</v>
          </cell>
          <cell r="CL690">
            <v>53673.34</v>
          </cell>
        </row>
        <row r="691">
          <cell r="A691">
            <v>5105010115.1009998</v>
          </cell>
          <cell r="B691" t="str">
            <v>ค่าเสื่อมราคา - ครุภัณฑ์โฆษณาและเผยแพร่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3697.34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14222.1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693.98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3256.66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1999</v>
          </cell>
        </row>
        <row r="692">
          <cell r="A692">
            <v>5105010117.1009998</v>
          </cell>
          <cell r="B692" t="str">
            <v>ค่าเสื่อมราคา - ครุภัณฑ์การเกษตร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1536.66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4365.84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724.16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</row>
        <row r="693">
          <cell r="A693">
            <v>5105010121.1009998</v>
          </cell>
          <cell r="B693" t="str">
            <v>ค่าเสื่อมราคา - ครุภัณฑ์ก่อสร้าง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27341.5</v>
          </cell>
        </row>
        <row r="694">
          <cell r="A694">
            <v>5105010125.1009998</v>
          </cell>
          <cell r="B694" t="str">
            <v>ค่าเสื่อมราคา - ครุภัณฑ์วิทยาศาสตร์ และการแพทย์</v>
          </cell>
          <cell r="C694">
            <v>2075175.28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30597.52</v>
          </cell>
          <cell r="J694">
            <v>0</v>
          </cell>
          <cell r="K694">
            <v>218118.48</v>
          </cell>
          <cell r="L694">
            <v>0</v>
          </cell>
          <cell r="M694">
            <v>275689.46000000002</v>
          </cell>
          <cell r="N694">
            <v>286819.07</v>
          </cell>
          <cell r="O694">
            <v>842640.71</v>
          </cell>
          <cell r="P694">
            <v>11633.34</v>
          </cell>
          <cell r="Q694">
            <v>0</v>
          </cell>
          <cell r="R694">
            <v>85949.37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340112.99</v>
          </cell>
          <cell r="X694">
            <v>137430.29</v>
          </cell>
          <cell r="Y694">
            <v>14903.06</v>
          </cell>
          <cell r="Z694">
            <v>94088.33</v>
          </cell>
          <cell r="AA694">
            <v>82869.48</v>
          </cell>
          <cell r="AB694">
            <v>78461.2</v>
          </cell>
          <cell r="AC694">
            <v>0</v>
          </cell>
          <cell r="AD694">
            <v>192060.83</v>
          </cell>
          <cell r="AE694">
            <v>0</v>
          </cell>
          <cell r="AF694">
            <v>36113.339999999997</v>
          </cell>
          <cell r="AG694">
            <v>113766.33</v>
          </cell>
          <cell r="AH694">
            <v>209736.3</v>
          </cell>
          <cell r="AI694">
            <v>89509.33</v>
          </cell>
          <cell r="AJ694">
            <v>141667.66</v>
          </cell>
          <cell r="AK694">
            <v>5578713.8700000001</v>
          </cell>
          <cell r="AL694">
            <v>45042.8</v>
          </cell>
          <cell r="AM694">
            <v>95438.720000000001</v>
          </cell>
          <cell r="AN694">
            <v>10933.34</v>
          </cell>
          <cell r="AO694">
            <v>92316.65</v>
          </cell>
          <cell r="AP694">
            <v>197896.04</v>
          </cell>
          <cell r="AQ694">
            <v>2513.31</v>
          </cell>
          <cell r="AR694">
            <v>1635647.33</v>
          </cell>
          <cell r="AS694">
            <v>92697.34</v>
          </cell>
          <cell r="AT694">
            <v>119915.54</v>
          </cell>
          <cell r="AU694">
            <v>95035.86</v>
          </cell>
          <cell r="AV694">
            <v>92211.34</v>
          </cell>
          <cell r="AW694">
            <v>45727.68</v>
          </cell>
          <cell r="AX694">
            <v>55330.66</v>
          </cell>
          <cell r="AY694">
            <v>41854.46</v>
          </cell>
          <cell r="AZ694">
            <v>23817.16</v>
          </cell>
          <cell r="BA694">
            <v>627396.66</v>
          </cell>
          <cell r="BB694">
            <v>24325.360000000001</v>
          </cell>
          <cell r="BC694">
            <v>4636659.84</v>
          </cell>
          <cell r="BD694">
            <v>57583.28</v>
          </cell>
          <cell r="BE694">
            <v>196827.84</v>
          </cell>
          <cell r="BF694">
            <v>0</v>
          </cell>
          <cell r="BG694">
            <v>694226.44</v>
          </cell>
          <cell r="BH694">
            <v>0</v>
          </cell>
          <cell r="BI694">
            <v>61009.64</v>
          </cell>
          <cell r="BJ694">
            <v>84458.84</v>
          </cell>
          <cell r="BK694">
            <v>0</v>
          </cell>
          <cell r="BL694">
            <v>1259349.83</v>
          </cell>
          <cell r="BM694">
            <v>274900</v>
          </cell>
          <cell r="BN694">
            <v>171056.66</v>
          </cell>
          <cell r="BO694">
            <v>326616.67</v>
          </cell>
          <cell r="BP694">
            <v>21892.86</v>
          </cell>
          <cell r="BQ694">
            <v>477100</v>
          </cell>
          <cell r="BR694">
            <v>2599708.77</v>
          </cell>
          <cell r="BS694">
            <v>0</v>
          </cell>
          <cell r="BT694">
            <v>0</v>
          </cell>
          <cell r="BU694">
            <v>390456.66</v>
          </cell>
          <cell r="BV694">
            <v>0</v>
          </cell>
          <cell r="BW694">
            <v>0</v>
          </cell>
          <cell r="BX694">
            <v>29623.33</v>
          </cell>
          <cell r="BY694">
            <v>73170.009999999995</v>
          </cell>
          <cell r="BZ694">
            <v>135920</v>
          </cell>
          <cell r="CA694">
            <v>11666.66</v>
          </cell>
          <cell r="CB694">
            <v>53930</v>
          </cell>
          <cell r="CC694">
            <v>129979.42</v>
          </cell>
          <cell r="CD694">
            <v>30188.1</v>
          </cell>
          <cell r="CE694">
            <v>411939.22</v>
          </cell>
          <cell r="CF694">
            <v>0</v>
          </cell>
          <cell r="CG694">
            <v>0</v>
          </cell>
          <cell r="CH694">
            <v>98866.66</v>
          </cell>
          <cell r="CI694">
            <v>132734.47</v>
          </cell>
          <cell r="CJ694">
            <v>163163.34</v>
          </cell>
          <cell r="CK694">
            <v>0</v>
          </cell>
          <cell r="CL694">
            <v>139664.34</v>
          </cell>
        </row>
        <row r="695">
          <cell r="A695">
            <v>5105010127.1009998</v>
          </cell>
          <cell r="B695" t="str">
            <v>ค่าเสื่อมราคา - อุปกรณ์คอมพิวเตอร์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31011</v>
          </cell>
          <cell r="L695">
            <v>0</v>
          </cell>
          <cell r="M695">
            <v>0</v>
          </cell>
          <cell r="N695">
            <v>779.15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2363.61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218960.42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</row>
        <row r="696">
          <cell r="A696">
            <v>5105010129.1009998</v>
          </cell>
          <cell r="B696" t="str">
            <v>ค่าเสื่อมราคา - ครุภัณฑ์การศึกษา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1083.26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403881.94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</row>
        <row r="697">
          <cell r="A697">
            <v>5105010131.1009998</v>
          </cell>
          <cell r="B697" t="str">
            <v>ค่าเสื่อมราคา - ครุภัณฑ์งานบ้านงานครัว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38722.9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41666.67</v>
          </cell>
          <cell r="AE697">
            <v>0</v>
          </cell>
          <cell r="AF697">
            <v>30555.56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1388.88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122561.62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41666.660000000003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11500</v>
          </cell>
          <cell r="CL697">
            <v>1193.8800000000001</v>
          </cell>
        </row>
        <row r="698">
          <cell r="A698">
            <v>5105010133.1009998</v>
          </cell>
          <cell r="B698" t="str">
            <v>บัญชีค่าเสื่อมราคา - ครุภัณฑ์กีฬา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</row>
        <row r="699">
          <cell r="A699">
            <v>5105010135.1009998</v>
          </cell>
          <cell r="B699" t="str">
            <v>บัญชีค่าเสื่อมราคา - ครุภัณฑ์ดนตรี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</row>
        <row r="700">
          <cell r="A700">
            <v>5105010137.1009998</v>
          </cell>
          <cell r="B700" t="str">
            <v>บัญชีค่าเสื่อมราคา - ครุภัณฑ์สนาม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</row>
        <row r="701">
          <cell r="A701">
            <v>5105010139.1009998</v>
          </cell>
          <cell r="B701" t="str">
            <v>ค่าเสื่อมราคา - ครุภัณฑ์อื่น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2500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3000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</row>
        <row r="702">
          <cell r="A702">
            <v>5105010148.1009998</v>
          </cell>
          <cell r="B702" t="str">
            <v>ค่าตัดจำหน่าย - โปรแกรมคอมพิวเตอร์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1669.57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</row>
        <row r="703">
          <cell r="A703">
            <v>5105010149.1020002</v>
          </cell>
          <cell r="B703" t="str">
            <v>ค่าตัดจำหน่าย - สินทรัพย์ที่ไม่มีตัวตนอื่น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</row>
        <row r="704">
          <cell r="A704">
            <v>5105010158.1009998</v>
          </cell>
          <cell r="B704" t="str">
            <v>ค่าเสื่อมราคา - ส่วนปรับปรุงอาคาร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3206</v>
          </cell>
          <cell r="BX704">
            <v>0</v>
          </cell>
          <cell r="BY704">
            <v>26888.42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</row>
        <row r="705">
          <cell r="A705">
            <v>5105010160.1009998</v>
          </cell>
          <cell r="B705" t="str">
            <v>ค่าเสื่อมราคาอาคารเพื่อพักอาศัย -Interface</v>
          </cell>
          <cell r="C705">
            <v>183835.62</v>
          </cell>
          <cell r="D705">
            <v>11747.97</v>
          </cell>
          <cell r="E705">
            <v>50591.7</v>
          </cell>
          <cell r="F705">
            <v>0</v>
          </cell>
          <cell r="G705">
            <v>54382.58</v>
          </cell>
          <cell r="H705">
            <v>41279.040000000001</v>
          </cell>
          <cell r="I705">
            <v>0</v>
          </cell>
          <cell r="J705">
            <v>0</v>
          </cell>
          <cell r="K705">
            <v>0</v>
          </cell>
          <cell r="L705">
            <v>83432.350000000006</v>
          </cell>
          <cell r="M705">
            <v>0</v>
          </cell>
          <cell r="N705">
            <v>0</v>
          </cell>
          <cell r="O705">
            <v>101049.16</v>
          </cell>
          <cell r="P705">
            <v>7697.05</v>
          </cell>
          <cell r="Q705">
            <v>20983.86</v>
          </cell>
          <cell r="R705">
            <v>20857.34</v>
          </cell>
          <cell r="S705">
            <v>77764.320000000007</v>
          </cell>
          <cell r="T705">
            <v>66741.259999999995</v>
          </cell>
          <cell r="U705">
            <v>2558.6</v>
          </cell>
          <cell r="V705">
            <v>0</v>
          </cell>
          <cell r="W705">
            <v>0</v>
          </cell>
          <cell r="X705">
            <v>0</v>
          </cell>
          <cell r="Y705">
            <v>14439.45</v>
          </cell>
          <cell r="Z705">
            <v>2093.34</v>
          </cell>
          <cell r="AA705">
            <v>0</v>
          </cell>
          <cell r="AB705">
            <v>12221.06</v>
          </cell>
          <cell r="AC705">
            <v>54834</v>
          </cell>
          <cell r="AD705">
            <v>45868</v>
          </cell>
          <cell r="AE705">
            <v>43060.4</v>
          </cell>
          <cell r="AF705">
            <v>3340.66</v>
          </cell>
          <cell r="AG705">
            <v>366.66</v>
          </cell>
          <cell r="AH705">
            <v>0</v>
          </cell>
          <cell r="AI705">
            <v>0</v>
          </cell>
          <cell r="AJ705">
            <v>0</v>
          </cell>
          <cell r="AK705">
            <v>371249.66</v>
          </cell>
          <cell r="AL705">
            <v>0</v>
          </cell>
          <cell r="AM705">
            <v>0</v>
          </cell>
          <cell r="AN705">
            <v>28128</v>
          </cell>
          <cell r="AO705">
            <v>0</v>
          </cell>
          <cell r="AP705">
            <v>0</v>
          </cell>
          <cell r="AQ705">
            <v>0</v>
          </cell>
          <cell r="AR705">
            <v>50066.68</v>
          </cell>
          <cell r="AS705">
            <v>39971.339999999997</v>
          </cell>
          <cell r="AT705">
            <v>51195.98</v>
          </cell>
          <cell r="AU705">
            <v>18193.439999999999</v>
          </cell>
          <cell r="AV705">
            <v>0</v>
          </cell>
          <cell r="AW705">
            <v>3920</v>
          </cell>
          <cell r="AX705">
            <v>473.34</v>
          </cell>
          <cell r="AY705">
            <v>5366.66</v>
          </cell>
          <cell r="AZ705">
            <v>4222.22</v>
          </cell>
          <cell r="BA705">
            <v>102766.68</v>
          </cell>
          <cell r="BB705">
            <v>194577.5</v>
          </cell>
          <cell r="BC705">
            <v>0</v>
          </cell>
          <cell r="BD705">
            <v>56458.54</v>
          </cell>
          <cell r="BE705">
            <v>0</v>
          </cell>
          <cell r="BF705">
            <v>8501.34</v>
          </cell>
          <cell r="BG705">
            <v>152725.57999999999</v>
          </cell>
          <cell r="BH705">
            <v>92859.3</v>
          </cell>
          <cell r="BI705">
            <v>52666.66</v>
          </cell>
          <cell r="BJ705">
            <v>51832.66</v>
          </cell>
          <cell r="BK705">
            <v>0</v>
          </cell>
          <cell r="BL705">
            <v>0</v>
          </cell>
          <cell r="BM705">
            <v>10048</v>
          </cell>
          <cell r="BN705">
            <v>12470.66</v>
          </cell>
          <cell r="BO705">
            <v>50518.879999999997</v>
          </cell>
          <cell r="BP705">
            <v>0</v>
          </cell>
          <cell r="BQ705">
            <v>3438</v>
          </cell>
          <cell r="BR705">
            <v>350133.34</v>
          </cell>
          <cell r="BS705">
            <v>0</v>
          </cell>
          <cell r="BT705">
            <v>33323.339999999997</v>
          </cell>
          <cell r="BU705">
            <v>0</v>
          </cell>
          <cell r="BV705">
            <v>0</v>
          </cell>
          <cell r="BW705">
            <v>5066.66</v>
          </cell>
          <cell r="BX705">
            <v>79145.25</v>
          </cell>
          <cell r="BY705">
            <v>0</v>
          </cell>
          <cell r="BZ705">
            <v>11513.72</v>
          </cell>
          <cell r="CA705">
            <v>33306.660000000003</v>
          </cell>
          <cell r="CB705">
            <v>22850.02</v>
          </cell>
          <cell r="CC705">
            <v>81535.42</v>
          </cell>
          <cell r="CD705">
            <v>71113.34</v>
          </cell>
          <cell r="CE705">
            <v>29933.34</v>
          </cell>
          <cell r="CF705">
            <v>8666.66</v>
          </cell>
          <cell r="CG705">
            <v>11829.96</v>
          </cell>
          <cell r="CH705">
            <v>53925.86</v>
          </cell>
          <cell r="CI705">
            <v>0</v>
          </cell>
          <cell r="CJ705">
            <v>73274</v>
          </cell>
          <cell r="CK705">
            <v>0</v>
          </cell>
          <cell r="CL705">
            <v>3240</v>
          </cell>
        </row>
        <row r="706">
          <cell r="A706">
            <v>5105010160.1020002</v>
          </cell>
          <cell r="B706" t="str">
            <v>ค่าเสื่อมราคาอาคารสำนักงาน -Interface</v>
          </cell>
          <cell r="C706">
            <v>5207.57</v>
          </cell>
          <cell r="D706">
            <v>0</v>
          </cell>
          <cell r="E706">
            <v>9026.4699999999993</v>
          </cell>
          <cell r="F706">
            <v>0</v>
          </cell>
          <cell r="G706">
            <v>14588.57</v>
          </cell>
          <cell r="H706">
            <v>201190.5</v>
          </cell>
          <cell r="I706">
            <v>0</v>
          </cell>
          <cell r="J706">
            <v>156448.79</v>
          </cell>
          <cell r="K706">
            <v>0</v>
          </cell>
          <cell r="L706">
            <v>19177.71</v>
          </cell>
          <cell r="M706">
            <v>277214.71000000002</v>
          </cell>
          <cell r="N706">
            <v>0</v>
          </cell>
          <cell r="O706">
            <v>232069.13</v>
          </cell>
          <cell r="P706">
            <v>83049.789999999994</v>
          </cell>
          <cell r="Q706">
            <v>129037.56</v>
          </cell>
          <cell r="R706">
            <v>146490.07</v>
          </cell>
          <cell r="S706">
            <v>11180.62</v>
          </cell>
          <cell r="T706">
            <v>25130.52</v>
          </cell>
          <cell r="U706">
            <v>22748.6</v>
          </cell>
          <cell r="V706">
            <v>20366.34</v>
          </cell>
          <cell r="W706">
            <v>446997.3</v>
          </cell>
          <cell r="X706">
            <v>20037.84</v>
          </cell>
          <cell r="Y706">
            <v>55861.48</v>
          </cell>
          <cell r="Z706">
            <v>15437.64</v>
          </cell>
          <cell r="AA706">
            <v>595.16</v>
          </cell>
          <cell r="AB706">
            <v>4740.42</v>
          </cell>
          <cell r="AC706">
            <v>37500.44</v>
          </cell>
          <cell r="AD706">
            <v>16662.88</v>
          </cell>
          <cell r="AE706">
            <v>17380</v>
          </cell>
          <cell r="AF706">
            <v>11162.56</v>
          </cell>
          <cell r="AG706">
            <v>34224.54</v>
          </cell>
          <cell r="AH706">
            <v>130115.44</v>
          </cell>
          <cell r="AI706">
            <v>12586.54</v>
          </cell>
          <cell r="AJ706">
            <v>28259.72</v>
          </cell>
          <cell r="AK706">
            <v>691899.82</v>
          </cell>
          <cell r="AL706">
            <v>32833.980000000003</v>
          </cell>
          <cell r="AM706">
            <v>21186.66</v>
          </cell>
          <cell r="AN706">
            <v>118305.31</v>
          </cell>
          <cell r="AO706">
            <v>28513.47</v>
          </cell>
          <cell r="AP706">
            <v>42733.25</v>
          </cell>
          <cell r="AQ706">
            <v>560</v>
          </cell>
          <cell r="AR706">
            <v>303117.64</v>
          </cell>
          <cell r="AS706">
            <v>12980</v>
          </cell>
          <cell r="AT706">
            <v>173877.18</v>
          </cell>
          <cell r="AU706">
            <v>169758.44</v>
          </cell>
          <cell r="AV706">
            <v>1527.34</v>
          </cell>
          <cell r="AW706">
            <v>13452</v>
          </cell>
          <cell r="AX706">
            <v>183754.44</v>
          </cell>
          <cell r="AY706">
            <v>7263.34</v>
          </cell>
          <cell r="AZ706">
            <v>44772.18</v>
          </cell>
          <cell r="BA706">
            <v>430652.99</v>
          </cell>
          <cell r="BB706">
            <v>690891.96</v>
          </cell>
          <cell r="BC706">
            <v>992928.7</v>
          </cell>
          <cell r="BD706">
            <v>204093.3</v>
          </cell>
          <cell r="BE706">
            <v>10328</v>
          </cell>
          <cell r="BF706">
            <v>21164.7</v>
          </cell>
          <cell r="BG706">
            <v>662502.89</v>
          </cell>
          <cell r="BH706">
            <v>4030.66</v>
          </cell>
          <cell r="BI706">
            <v>7333.32</v>
          </cell>
          <cell r="BJ706">
            <v>21699.06</v>
          </cell>
          <cell r="BK706">
            <v>0</v>
          </cell>
          <cell r="BL706">
            <v>123333.34</v>
          </cell>
          <cell r="BM706">
            <v>95711.66</v>
          </cell>
          <cell r="BN706">
            <v>44646.12</v>
          </cell>
          <cell r="BO706">
            <v>73546.66</v>
          </cell>
          <cell r="BP706">
            <v>12518.66</v>
          </cell>
          <cell r="BQ706">
            <v>9905.5</v>
          </cell>
          <cell r="BR706">
            <v>3877938.3</v>
          </cell>
          <cell r="BS706">
            <v>9667.32</v>
          </cell>
          <cell r="BT706">
            <v>53273.32</v>
          </cell>
          <cell r="BU706">
            <v>0</v>
          </cell>
          <cell r="BV706">
            <v>0</v>
          </cell>
          <cell r="BW706">
            <v>0</v>
          </cell>
          <cell r="BX706">
            <v>321327.96000000002</v>
          </cell>
          <cell r="BY706">
            <v>0</v>
          </cell>
          <cell r="BZ706">
            <v>64144.06</v>
          </cell>
          <cell r="CA706">
            <v>9866.66</v>
          </cell>
          <cell r="CB706">
            <v>51237.34</v>
          </cell>
          <cell r="CC706">
            <v>0</v>
          </cell>
          <cell r="CD706">
            <v>0</v>
          </cell>
          <cell r="CE706">
            <v>64954.3</v>
          </cell>
          <cell r="CF706">
            <v>73439.48</v>
          </cell>
          <cell r="CG706">
            <v>13560</v>
          </cell>
          <cell r="CH706">
            <v>9596.66</v>
          </cell>
          <cell r="CI706">
            <v>0</v>
          </cell>
          <cell r="CJ706">
            <v>368348.36</v>
          </cell>
          <cell r="CK706">
            <v>0</v>
          </cell>
          <cell r="CL706">
            <v>4450.96</v>
          </cell>
        </row>
        <row r="707">
          <cell r="A707">
            <v>5105010160.1029997</v>
          </cell>
          <cell r="B707" t="str">
            <v>ค่าเสื่อมราคาอาคารเพื่อประโยชน์อื่น -Interface</v>
          </cell>
          <cell r="C707">
            <v>9619.6200000000008</v>
          </cell>
          <cell r="D707">
            <v>12195.44</v>
          </cell>
          <cell r="E707">
            <v>7300.13</v>
          </cell>
          <cell r="F707">
            <v>23547.67</v>
          </cell>
          <cell r="G707">
            <v>1587.67</v>
          </cell>
          <cell r="H707">
            <v>1619.74</v>
          </cell>
          <cell r="I707">
            <v>0</v>
          </cell>
          <cell r="J707">
            <v>0</v>
          </cell>
          <cell r="K707">
            <v>0</v>
          </cell>
          <cell r="L707">
            <v>13357.07</v>
          </cell>
          <cell r="M707">
            <v>3273.1</v>
          </cell>
          <cell r="N707">
            <v>0</v>
          </cell>
          <cell r="O707">
            <v>2872.12</v>
          </cell>
          <cell r="P707">
            <v>1744.44</v>
          </cell>
          <cell r="Q707">
            <v>25980.74</v>
          </cell>
          <cell r="R707">
            <v>22559.54</v>
          </cell>
          <cell r="S707">
            <v>0</v>
          </cell>
          <cell r="T707">
            <v>11588.48</v>
          </cell>
          <cell r="U707">
            <v>0</v>
          </cell>
          <cell r="V707">
            <v>888.88</v>
          </cell>
          <cell r="W707">
            <v>23184.880000000001</v>
          </cell>
          <cell r="X707">
            <v>6395.26</v>
          </cell>
          <cell r="Y707">
            <v>20718.5</v>
          </cell>
          <cell r="Z707">
            <v>393.34</v>
          </cell>
          <cell r="AA707">
            <v>3032.92</v>
          </cell>
          <cell r="AB707">
            <v>0</v>
          </cell>
          <cell r="AC707">
            <v>0</v>
          </cell>
          <cell r="AD707">
            <v>0</v>
          </cell>
          <cell r="AE707">
            <v>3317.8</v>
          </cell>
          <cell r="AF707">
            <v>4752</v>
          </cell>
          <cell r="AG707">
            <v>17656</v>
          </cell>
          <cell r="AH707">
            <v>11198.99</v>
          </cell>
          <cell r="AI707">
            <v>1654.52</v>
          </cell>
          <cell r="AJ707">
            <v>11944.44</v>
          </cell>
          <cell r="AK707">
            <v>21242.639999999999</v>
          </cell>
          <cell r="AL707">
            <v>2506.66</v>
          </cell>
          <cell r="AM707">
            <v>3600</v>
          </cell>
          <cell r="AN707">
            <v>4909.8100000000004</v>
          </cell>
          <cell r="AO707">
            <v>14333.33</v>
          </cell>
          <cell r="AP707">
            <v>19702.740000000002</v>
          </cell>
          <cell r="AQ707">
            <v>58878.33</v>
          </cell>
          <cell r="AR707">
            <v>3266.66</v>
          </cell>
          <cell r="AS707">
            <v>12210.38</v>
          </cell>
          <cell r="AT707">
            <v>28911.9</v>
          </cell>
          <cell r="AU707">
            <v>68725.240000000005</v>
          </cell>
          <cell r="AV707">
            <v>9232.92</v>
          </cell>
          <cell r="AW707">
            <v>3666.66</v>
          </cell>
          <cell r="AX707">
            <v>0</v>
          </cell>
          <cell r="AY707">
            <v>61288.88</v>
          </cell>
          <cell r="AZ707">
            <v>64614.62</v>
          </cell>
          <cell r="BA707">
            <v>27762.78</v>
          </cell>
          <cell r="BB707">
            <v>33847.620000000003</v>
          </cell>
          <cell r="BC707">
            <v>0</v>
          </cell>
          <cell r="BD707">
            <v>48593.52</v>
          </cell>
          <cell r="BE707">
            <v>0</v>
          </cell>
          <cell r="BF707">
            <v>4306.68</v>
          </cell>
          <cell r="BG707">
            <v>0</v>
          </cell>
          <cell r="BH707">
            <v>0</v>
          </cell>
          <cell r="BI707">
            <v>0</v>
          </cell>
          <cell r="BJ707">
            <v>10577.97</v>
          </cell>
          <cell r="BK707">
            <v>4933.34</v>
          </cell>
          <cell r="BL707">
            <v>0</v>
          </cell>
          <cell r="BM707">
            <v>3233.92</v>
          </cell>
          <cell r="BN707">
            <v>11564.2</v>
          </cell>
          <cell r="BO707">
            <v>7826.66</v>
          </cell>
          <cell r="BP707">
            <v>3182.8</v>
          </cell>
          <cell r="BQ707">
            <v>12251.34</v>
          </cell>
          <cell r="BR707">
            <v>528446.12</v>
          </cell>
          <cell r="BS707">
            <v>12479.33</v>
          </cell>
          <cell r="BT707">
            <v>7193.34</v>
          </cell>
          <cell r="BU707">
            <v>0</v>
          </cell>
          <cell r="BV707">
            <v>29619.32</v>
          </cell>
          <cell r="BW707">
            <v>23390.66</v>
          </cell>
          <cell r="BX707">
            <v>8907.34</v>
          </cell>
          <cell r="BY707">
            <v>2630</v>
          </cell>
          <cell r="BZ707">
            <v>13986.66</v>
          </cell>
          <cell r="CA707">
            <v>1108.8800000000001</v>
          </cell>
          <cell r="CB707">
            <v>0</v>
          </cell>
          <cell r="CC707">
            <v>20593.330000000002</v>
          </cell>
          <cell r="CD707">
            <v>74088</v>
          </cell>
          <cell r="CE707">
            <v>2552.84</v>
          </cell>
          <cell r="CF707">
            <v>2746.66</v>
          </cell>
          <cell r="CG707">
            <v>4066.66</v>
          </cell>
          <cell r="CH707">
            <v>40149.279999999999</v>
          </cell>
          <cell r="CI707">
            <v>0</v>
          </cell>
          <cell r="CJ707">
            <v>0</v>
          </cell>
          <cell r="CK707">
            <v>16520</v>
          </cell>
          <cell r="CL707">
            <v>10320.540000000001</v>
          </cell>
        </row>
        <row r="708">
          <cell r="A708">
            <v>5105010160.1040001</v>
          </cell>
          <cell r="B708" t="str">
            <v>ค่าเสื่อมราคาสิ่งปลูกสร้าง -Interface</v>
          </cell>
          <cell r="C708">
            <v>22657.13</v>
          </cell>
          <cell r="D708">
            <v>16114.72</v>
          </cell>
          <cell r="E708">
            <v>35797.65</v>
          </cell>
          <cell r="F708">
            <v>43785.919999999998</v>
          </cell>
          <cell r="G708">
            <v>9543.94</v>
          </cell>
          <cell r="H708">
            <v>19937.919999999998</v>
          </cell>
          <cell r="I708">
            <v>0</v>
          </cell>
          <cell r="J708">
            <v>5556.58</v>
          </cell>
          <cell r="K708">
            <v>0</v>
          </cell>
          <cell r="L708">
            <v>3850.32</v>
          </cell>
          <cell r="M708">
            <v>112708.23</v>
          </cell>
          <cell r="N708">
            <v>0</v>
          </cell>
          <cell r="O708">
            <v>68725.42</v>
          </cell>
          <cell r="P708">
            <v>7166.65</v>
          </cell>
          <cell r="Q708">
            <v>9445.56</v>
          </cell>
          <cell r="R708">
            <v>12625.66</v>
          </cell>
          <cell r="S708">
            <v>9455.08</v>
          </cell>
          <cell r="T708">
            <v>5560</v>
          </cell>
          <cell r="U708">
            <v>9097.7800000000007</v>
          </cell>
          <cell r="V708">
            <v>6661.16</v>
          </cell>
          <cell r="W708">
            <v>53156.69</v>
          </cell>
          <cell r="X708">
            <v>19272.560000000001</v>
          </cell>
          <cell r="Y708">
            <v>24671.18</v>
          </cell>
          <cell r="Z708">
            <v>44629.26</v>
          </cell>
          <cell r="AA708">
            <v>11097.98</v>
          </cell>
          <cell r="AB708">
            <v>2307.56</v>
          </cell>
          <cell r="AC708">
            <v>30286.66</v>
          </cell>
          <cell r="AD708">
            <v>38594.51</v>
          </cell>
          <cell r="AE708">
            <v>0</v>
          </cell>
          <cell r="AF708">
            <v>6372.22</v>
          </cell>
          <cell r="AG708">
            <v>4208.66</v>
          </cell>
          <cell r="AH708">
            <v>14122.72</v>
          </cell>
          <cell r="AI708">
            <v>2614.0300000000002</v>
          </cell>
          <cell r="AJ708">
            <v>4311.12</v>
          </cell>
          <cell r="AK708">
            <v>108967.95</v>
          </cell>
          <cell r="AL708">
            <v>17666.68</v>
          </cell>
          <cell r="AM708">
            <v>5983.32</v>
          </cell>
          <cell r="AN708">
            <v>49141.72</v>
          </cell>
          <cell r="AO708">
            <v>4963.7700000000004</v>
          </cell>
          <cell r="AP708">
            <v>27123.18</v>
          </cell>
          <cell r="AQ708">
            <v>0</v>
          </cell>
          <cell r="AR708">
            <v>28453.34</v>
          </cell>
          <cell r="AS708">
            <v>31765.78</v>
          </cell>
          <cell r="AT708">
            <v>60180.2</v>
          </cell>
          <cell r="AU708">
            <v>3843.33</v>
          </cell>
          <cell r="AV708">
            <v>49682.5</v>
          </cell>
          <cell r="AW708">
            <v>0</v>
          </cell>
          <cell r="AX708">
            <v>5555.54</v>
          </cell>
          <cell r="AY708">
            <v>0</v>
          </cell>
          <cell r="AZ708">
            <v>6290.14</v>
          </cell>
          <cell r="BA708">
            <v>30555.56</v>
          </cell>
          <cell r="BB708">
            <v>8244.7999999999993</v>
          </cell>
          <cell r="BC708">
            <v>3083.34</v>
          </cell>
          <cell r="BD708">
            <v>42698.76</v>
          </cell>
          <cell r="BE708">
            <v>19773.28</v>
          </cell>
          <cell r="BF708">
            <v>5665</v>
          </cell>
          <cell r="BG708">
            <v>98027.1</v>
          </cell>
          <cell r="BH708">
            <v>25398.2</v>
          </cell>
          <cell r="BI708">
            <v>34953.26</v>
          </cell>
          <cell r="BJ708">
            <v>17833.060000000001</v>
          </cell>
          <cell r="BK708">
            <v>10255.25</v>
          </cell>
          <cell r="BL708">
            <v>0</v>
          </cell>
          <cell r="BM708">
            <v>46267.839999999997</v>
          </cell>
          <cell r="BN708">
            <v>10227.58</v>
          </cell>
          <cell r="BO708">
            <v>5055.5600000000004</v>
          </cell>
          <cell r="BP708">
            <v>28651.48</v>
          </cell>
          <cell r="BQ708">
            <v>870</v>
          </cell>
          <cell r="BR708">
            <v>78796.7</v>
          </cell>
          <cell r="BS708">
            <v>19653.34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16650.66</v>
          </cell>
          <cell r="BY708">
            <v>0</v>
          </cell>
          <cell r="BZ708">
            <v>39457.56</v>
          </cell>
          <cell r="CA708">
            <v>0</v>
          </cell>
          <cell r="CB708">
            <v>5675</v>
          </cell>
          <cell r="CC708">
            <v>5288.38</v>
          </cell>
          <cell r="CD708">
            <v>0</v>
          </cell>
          <cell r="CE708">
            <v>1444.44</v>
          </cell>
          <cell r="CF708">
            <v>9036.66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49420.480000000003</v>
          </cell>
          <cell r="CL708">
            <v>0</v>
          </cell>
        </row>
        <row r="709">
          <cell r="A709">
            <v>5105010160.1049995</v>
          </cell>
          <cell r="B709" t="str">
            <v>ค่าเสื่อมราคาระบบประปา  -Interface</v>
          </cell>
          <cell r="C709">
            <v>0</v>
          </cell>
          <cell r="D709">
            <v>4992.74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1815.56</v>
          </cell>
          <cell r="Q709">
            <v>0</v>
          </cell>
          <cell r="R709">
            <v>0</v>
          </cell>
          <cell r="S709">
            <v>500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884.44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1068.72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1013.15</v>
          </cell>
          <cell r="AQ709">
            <v>0</v>
          </cell>
          <cell r="AR709">
            <v>2983.2</v>
          </cell>
          <cell r="AS709">
            <v>0</v>
          </cell>
          <cell r="AT709">
            <v>0</v>
          </cell>
          <cell r="AU709">
            <v>21294.67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15922.62</v>
          </cell>
          <cell r="BC709">
            <v>1609.52</v>
          </cell>
          <cell r="BD709">
            <v>0</v>
          </cell>
          <cell r="BE709">
            <v>1252.29</v>
          </cell>
          <cell r="BF709">
            <v>1508.88</v>
          </cell>
          <cell r="BG709">
            <v>95247.79</v>
          </cell>
          <cell r="BH709">
            <v>1944.44</v>
          </cell>
          <cell r="BI709">
            <v>10411.540000000001</v>
          </cell>
          <cell r="BJ709">
            <v>10747.74</v>
          </cell>
          <cell r="BK709">
            <v>0</v>
          </cell>
          <cell r="BL709">
            <v>0</v>
          </cell>
          <cell r="BM709">
            <v>12130.32</v>
          </cell>
          <cell r="BN709">
            <v>0</v>
          </cell>
          <cell r="BO709">
            <v>31339.599999999999</v>
          </cell>
          <cell r="BP709">
            <v>4476.16</v>
          </cell>
          <cell r="BQ709">
            <v>1088.8800000000001</v>
          </cell>
          <cell r="BR709">
            <v>22019.7</v>
          </cell>
          <cell r="BS709">
            <v>0</v>
          </cell>
          <cell r="BT709">
            <v>267.5</v>
          </cell>
          <cell r="BU709">
            <v>0</v>
          </cell>
          <cell r="BV709">
            <v>0</v>
          </cell>
          <cell r="BW709">
            <v>0</v>
          </cell>
          <cell r="BX709">
            <v>34407.58</v>
          </cell>
          <cell r="BY709">
            <v>4131.3999999999996</v>
          </cell>
          <cell r="BZ709">
            <v>0</v>
          </cell>
          <cell r="CA709">
            <v>0</v>
          </cell>
          <cell r="CB709">
            <v>0</v>
          </cell>
          <cell r="CC709">
            <v>193.47</v>
          </cell>
          <cell r="CD709">
            <v>0</v>
          </cell>
          <cell r="CE709">
            <v>0</v>
          </cell>
          <cell r="CF709">
            <v>892.22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783.34</v>
          </cell>
        </row>
        <row r="710">
          <cell r="A710">
            <v>5105010160.1059999</v>
          </cell>
          <cell r="B710" t="str">
            <v>ค่าเสื่อมราคาระบบบำบัดน้ำเสีย -Interface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10166.66</v>
          </cell>
          <cell r="AK710">
            <v>885.11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24533.34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854.44</v>
          </cell>
          <cell r="AX710">
            <v>0</v>
          </cell>
          <cell r="AY710">
            <v>0</v>
          </cell>
          <cell r="AZ710">
            <v>2800</v>
          </cell>
          <cell r="BA710">
            <v>0</v>
          </cell>
          <cell r="BB710">
            <v>1333.34</v>
          </cell>
          <cell r="BC710">
            <v>0</v>
          </cell>
          <cell r="BD710">
            <v>0</v>
          </cell>
          <cell r="BE710">
            <v>0</v>
          </cell>
          <cell r="BF710">
            <v>1062.22</v>
          </cell>
          <cell r="BG710">
            <v>9143.2800000000007</v>
          </cell>
          <cell r="BH710">
            <v>5249.44</v>
          </cell>
          <cell r="BI710">
            <v>9333.32</v>
          </cell>
          <cell r="BJ710">
            <v>861.12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2783.04</v>
          </cell>
          <cell r="BP710">
            <v>0</v>
          </cell>
          <cell r="BQ710">
            <v>41000</v>
          </cell>
          <cell r="BR710">
            <v>20694.439999999999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313.86</v>
          </cell>
          <cell r="BX710">
            <v>0</v>
          </cell>
          <cell r="BY710">
            <v>0</v>
          </cell>
          <cell r="BZ710">
            <v>27133.200000000001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1413.74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2333.34</v>
          </cell>
          <cell r="CK710">
            <v>0</v>
          </cell>
          <cell r="CL710">
            <v>9979.9</v>
          </cell>
        </row>
        <row r="711">
          <cell r="A711">
            <v>5105010160.1070004</v>
          </cell>
          <cell r="B711" t="str">
            <v>ค่าเสื่อมราคาระบบไฟฟ้า  -Interface</v>
          </cell>
          <cell r="C711">
            <v>0</v>
          </cell>
          <cell r="D711">
            <v>54483.24</v>
          </cell>
          <cell r="E711">
            <v>3335.36</v>
          </cell>
          <cell r="F711">
            <v>0</v>
          </cell>
          <cell r="G711">
            <v>0</v>
          </cell>
          <cell r="H711">
            <v>14342.48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7100.79</v>
          </cell>
          <cell r="P711">
            <v>8277.7800000000007</v>
          </cell>
          <cell r="Q711">
            <v>39983.919999999998</v>
          </cell>
          <cell r="R711">
            <v>991.26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11865.48</v>
          </cell>
          <cell r="Y711">
            <v>3254.56</v>
          </cell>
          <cell r="Z711">
            <v>0</v>
          </cell>
          <cell r="AA711">
            <v>0</v>
          </cell>
          <cell r="AB711">
            <v>4388.66</v>
          </cell>
          <cell r="AC711">
            <v>0</v>
          </cell>
          <cell r="AD711">
            <v>16622.22</v>
          </cell>
          <cell r="AE711">
            <v>0</v>
          </cell>
          <cell r="AF711">
            <v>1337.78</v>
          </cell>
          <cell r="AG711">
            <v>0</v>
          </cell>
          <cell r="AH711">
            <v>22613.31</v>
          </cell>
          <cell r="AI711">
            <v>8579</v>
          </cell>
          <cell r="AJ711">
            <v>606.34</v>
          </cell>
          <cell r="AK711">
            <v>0</v>
          </cell>
          <cell r="AL711">
            <v>0</v>
          </cell>
          <cell r="AM711">
            <v>0</v>
          </cell>
          <cell r="AN711">
            <v>16661.12</v>
          </cell>
          <cell r="AO711">
            <v>0</v>
          </cell>
          <cell r="AP711">
            <v>19052.05</v>
          </cell>
          <cell r="AQ711">
            <v>0</v>
          </cell>
          <cell r="AR711">
            <v>5000</v>
          </cell>
          <cell r="AS711">
            <v>11372.98</v>
          </cell>
          <cell r="AT711">
            <v>13343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15459.98</v>
          </cell>
          <cell r="BA711">
            <v>0</v>
          </cell>
          <cell r="BB711">
            <v>0</v>
          </cell>
          <cell r="BC711">
            <v>13369.28</v>
          </cell>
          <cell r="BD711">
            <v>5500</v>
          </cell>
          <cell r="BE711">
            <v>7777.76</v>
          </cell>
          <cell r="BF711">
            <v>0</v>
          </cell>
          <cell r="BG711">
            <v>217417.5</v>
          </cell>
          <cell r="BH711">
            <v>16666.66</v>
          </cell>
          <cell r="BI711">
            <v>18512.96</v>
          </cell>
          <cell r="BJ711">
            <v>1148.72</v>
          </cell>
          <cell r="BK711">
            <v>661.02</v>
          </cell>
          <cell r="BL711">
            <v>0</v>
          </cell>
          <cell r="BM711">
            <v>0</v>
          </cell>
          <cell r="BN711">
            <v>23722.22</v>
          </cell>
          <cell r="BO711">
            <v>0</v>
          </cell>
          <cell r="BP711">
            <v>0</v>
          </cell>
          <cell r="BQ711">
            <v>0</v>
          </cell>
          <cell r="BR711">
            <v>214168.64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20688.28</v>
          </cell>
          <cell r="BY711">
            <v>1633.34</v>
          </cell>
          <cell r="BZ711">
            <v>11033.34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5555.56</v>
          </cell>
          <cell r="CI711">
            <v>0</v>
          </cell>
          <cell r="CJ711">
            <v>13844.22</v>
          </cell>
          <cell r="CK711">
            <v>0</v>
          </cell>
          <cell r="CL711">
            <v>3866.66</v>
          </cell>
        </row>
        <row r="712">
          <cell r="A712">
            <v>5105010160.1079998</v>
          </cell>
          <cell r="B712" t="str">
            <v>ค่าเสื่อมราคาระบบโทรศัพท์ -Interface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1108.04</v>
          </cell>
          <cell r="R712">
            <v>7727.78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33322.47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800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43983.02</v>
          </cell>
          <cell r="BD712">
            <v>0</v>
          </cell>
          <cell r="BE712">
            <v>3988.88</v>
          </cell>
          <cell r="BF712">
            <v>0</v>
          </cell>
          <cell r="BG712">
            <v>1900.58</v>
          </cell>
          <cell r="BH712">
            <v>0</v>
          </cell>
          <cell r="BI712">
            <v>0</v>
          </cell>
          <cell r="BJ712">
            <v>4655.72</v>
          </cell>
          <cell r="BK712">
            <v>2752.28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55000</v>
          </cell>
          <cell r="BS712">
            <v>0</v>
          </cell>
          <cell r="BT712">
            <v>2396.8000000000002</v>
          </cell>
          <cell r="BU712">
            <v>0</v>
          </cell>
          <cell r="BV712">
            <v>1304.06</v>
          </cell>
          <cell r="BW712">
            <v>0</v>
          </cell>
          <cell r="BX712">
            <v>16050</v>
          </cell>
          <cell r="BY712">
            <v>0</v>
          </cell>
          <cell r="BZ712">
            <v>5525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3277.76</v>
          </cell>
          <cell r="CJ712">
            <v>85501.16</v>
          </cell>
          <cell r="CK712">
            <v>0</v>
          </cell>
          <cell r="CL712">
            <v>0</v>
          </cell>
        </row>
        <row r="713">
          <cell r="A713">
            <v>5105010160.1090002</v>
          </cell>
          <cell r="B713" t="str">
            <v>ค่าเสื่อมราคาระบบถนนภายใน -Interface</v>
          </cell>
          <cell r="C713">
            <v>0</v>
          </cell>
          <cell r="D713">
            <v>0</v>
          </cell>
          <cell r="E713">
            <v>4992.87</v>
          </cell>
          <cell r="F713">
            <v>0</v>
          </cell>
          <cell r="G713">
            <v>2785.66</v>
          </cell>
          <cell r="H713">
            <v>1419.37</v>
          </cell>
          <cell r="I713">
            <v>0</v>
          </cell>
          <cell r="J713">
            <v>4008.75</v>
          </cell>
          <cell r="K713">
            <v>0</v>
          </cell>
          <cell r="L713">
            <v>0</v>
          </cell>
          <cell r="M713">
            <v>37638.74</v>
          </cell>
          <cell r="N713">
            <v>0</v>
          </cell>
          <cell r="O713">
            <v>0</v>
          </cell>
          <cell r="P713">
            <v>0</v>
          </cell>
          <cell r="Q713">
            <v>13686.56</v>
          </cell>
          <cell r="R713">
            <v>10274.44</v>
          </cell>
          <cell r="S713">
            <v>0</v>
          </cell>
          <cell r="T713">
            <v>17216.66</v>
          </cell>
          <cell r="U713">
            <v>5884.22</v>
          </cell>
          <cell r="V713">
            <v>633.34</v>
          </cell>
          <cell r="W713">
            <v>0</v>
          </cell>
          <cell r="X713">
            <v>8396.66</v>
          </cell>
          <cell r="Y713">
            <v>44347.17</v>
          </cell>
          <cell r="Z713">
            <v>0</v>
          </cell>
          <cell r="AA713">
            <v>0</v>
          </cell>
          <cell r="AB713">
            <v>9366.8799999999992</v>
          </cell>
          <cell r="AC713">
            <v>0</v>
          </cell>
          <cell r="AD713">
            <v>17234.650000000001</v>
          </cell>
          <cell r="AE713">
            <v>6878.32</v>
          </cell>
          <cell r="AF713">
            <v>0</v>
          </cell>
          <cell r="AG713">
            <v>270875.34999999998</v>
          </cell>
          <cell r="AH713">
            <v>9272</v>
          </cell>
          <cell r="AI713">
            <v>0</v>
          </cell>
          <cell r="AJ713">
            <v>11083.33</v>
          </cell>
          <cell r="AK713">
            <v>1928.21</v>
          </cell>
          <cell r="AL713">
            <v>0</v>
          </cell>
          <cell r="AM713">
            <v>0</v>
          </cell>
          <cell r="AN713">
            <v>6458.34</v>
          </cell>
          <cell r="AO713">
            <v>0</v>
          </cell>
          <cell r="AP713">
            <v>4261.6400000000003</v>
          </cell>
          <cell r="AQ713">
            <v>0</v>
          </cell>
          <cell r="AR713">
            <v>0</v>
          </cell>
          <cell r="AS713">
            <v>0</v>
          </cell>
          <cell r="AT713">
            <v>11450.74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10404.4</v>
          </cell>
          <cell r="BA713">
            <v>22177.78</v>
          </cell>
          <cell r="BB713">
            <v>0</v>
          </cell>
          <cell r="BC713">
            <v>487.32</v>
          </cell>
          <cell r="BD713">
            <v>38243.279999999999</v>
          </cell>
          <cell r="BE713">
            <v>0</v>
          </cell>
          <cell r="BF713">
            <v>2945</v>
          </cell>
          <cell r="BG713">
            <v>41705.480000000003</v>
          </cell>
          <cell r="BH713">
            <v>11368.26</v>
          </cell>
          <cell r="BI713">
            <v>25219.96</v>
          </cell>
          <cell r="BJ713">
            <v>4344.4399999999996</v>
          </cell>
          <cell r="BK713">
            <v>0</v>
          </cell>
          <cell r="BL713">
            <v>0</v>
          </cell>
          <cell r="BM713">
            <v>1222.22</v>
          </cell>
          <cell r="BN713">
            <v>7295.56</v>
          </cell>
          <cell r="BO713">
            <v>24733.34</v>
          </cell>
          <cell r="BP713">
            <v>2222.1999999999998</v>
          </cell>
          <cell r="BQ713">
            <v>0</v>
          </cell>
          <cell r="BR713">
            <v>2444.44</v>
          </cell>
          <cell r="BS713">
            <v>4983.34</v>
          </cell>
          <cell r="BT713">
            <v>4161.3</v>
          </cell>
          <cell r="BU713">
            <v>45000</v>
          </cell>
          <cell r="BV713">
            <v>1361.88</v>
          </cell>
          <cell r="BW713">
            <v>5826.02</v>
          </cell>
          <cell r="BX713">
            <v>0</v>
          </cell>
          <cell r="BY713">
            <v>2466.66</v>
          </cell>
          <cell r="BZ713">
            <v>4114.3599999999997</v>
          </cell>
          <cell r="CA713">
            <v>0</v>
          </cell>
          <cell r="CB713">
            <v>16616.259999999998</v>
          </cell>
          <cell r="CC713">
            <v>0</v>
          </cell>
          <cell r="CD713">
            <v>0</v>
          </cell>
          <cell r="CE713">
            <v>2933.32</v>
          </cell>
          <cell r="CF713">
            <v>2255.48</v>
          </cell>
          <cell r="CG713">
            <v>0</v>
          </cell>
          <cell r="CH713">
            <v>16050</v>
          </cell>
          <cell r="CI713">
            <v>0</v>
          </cell>
          <cell r="CJ713">
            <v>31356.240000000002</v>
          </cell>
          <cell r="CK713">
            <v>0</v>
          </cell>
          <cell r="CL713">
            <v>1386.66</v>
          </cell>
        </row>
        <row r="714">
          <cell r="A714">
            <v>5105010161.1009998</v>
          </cell>
          <cell r="B714" t="str">
            <v>ค่าเสื่อมราคาครุภัณฑ์สำนักงาน -Interface</v>
          </cell>
          <cell r="C714">
            <v>325247.73</v>
          </cell>
          <cell r="D714">
            <v>48051.29</v>
          </cell>
          <cell r="E714">
            <v>36191.230000000003</v>
          </cell>
          <cell r="F714">
            <v>11942.09</v>
          </cell>
          <cell r="G714">
            <v>40409.4</v>
          </cell>
          <cell r="H714">
            <v>24985.71</v>
          </cell>
          <cell r="I714">
            <v>9080.34</v>
          </cell>
          <cell r="J714">
            <v>138020.95000000001</v>
          </cell>
          <cell r="K714">
            <v>472.22</v>
          </cell>
          <cell r="L714">
            <v>19123.2</v>
          </cell>
          <cell r="M714">
            <v>66348.14</v>
          </cell>
          <cell r="N714">
            <v>15104.77</v>
          </cell>
          <cell r="O714">
            <v>164651.76</v>
          </cell>
          <cell r="P714">
            <v>67873.86</v>
          </cell>
          <cell r="Q714">
            <v>84162.38</v>
          </cell>
          <cell r="R714">
            <v>24980.78</v>
          </cell>
          <cell r="S714">
            <v>81180.45</v>
          </cell>
          <cell r="T714">
            <v>58440.61</v>
          </cell>
          <cell r="U714">
            <v>46288.72</v>
          </cell>
          <cell r="V714">
            <v>13313.7</v>
          </cell>
          <cell r="W714">
            <v>464513.29</v>
          </cell>
          <cell r="X714">
            <v>53597.31</v>
          </cell>
          <cell r="Y714">
            <v>137698.88</v>
          </cell>
          <cell r="Z714">
            <v>76646.350000000006</v>
          </cell>
          <cell r="AA714">
            <v>12746.12</v>
          </cell>
          <cell r="AB714">
            <v>16364.15</v>
          </cell>
          <cell r="AC714">
            <v>95904.87</v>
          </cell>
          <cell r="AD714">
            <v>196439.82</v>
          </cell>
          <cell r="AE714">
            <v>44788.89</v>
          </cell>
          <cell r="AF714">
            <v>37694.01</v>
          </cell>
          <cell r="AG714">
            <v>39363.33</v>
          </cell>
          <cell r="AH714">
            <v>76028.36</v>
          </cell>
          <cell r="AI714">
            <v>40573.57</v>
          </cell>
          <cell r="AJ714">
            <v>38176.94</v>
          </cell>
          <cell r="AK714">
            <v>390116.41</v>
          </cell>
          <cell r="AL714">
            <v>46230.51</v>
          </cell>
          <cell r="AM714">
            <v>23741.94</v>
          </cell>
          <cell r="AN714">
            <v>42136.88</v>
          </cell>
          <cell r="AO714">
            <v>37014.839999999997</v>
          </cell>
          <cell r="AP714">
            <v>66235.95</v>
          </cell>
          <cell r="AQ714">
            <v>16393.3</v>
          </cell>
          <cell r="AR714">
            <v>416045.97</v>
          </cell>
          <cell r="AS714">
            <v>41944.58</v>
          </cell>
          <cell r="AT714">
            <v>179701.46</v>
          </cell>
          <cell r="AU714">
            <v>143435.53</v>
          </cell>
          <cell r="AV714">
            <v>36862.89</v>
          </cell>
          <cell r="AW714">
            <v>14824.31</v>
          </cell>
          <cell r="AX714">
            <v>21459.62</v>
          </cell>
          <cell r="AY714">
            <v>52692.02</v>
          </cell>
          <cell r="AZ714">
            <v>33685.760000000002</v>
          </cell>
          <cell r="BA714">
            <v>71466.25</v>
          </cell>
          <cell r="BB714">
            <v>30213.47</v>
          </cell>
          <cell r="BC714">
            <v>134340.9</v>
          </cell>
          <cell r="BD714">
            <v>125514.52</v>
          </cell>
          <cell r="BE714">
            <v>19962.189999999999</v>
          </cell>
          <cell r="BF714">
            <v>37931.599999999999</v>
          </cell>
          <cell r="BG714">
            <v>410176.8</v>
          </cell>
          <cell r="BH714">
            <v>29255.62</v>
          </cell>
          <cell r="BI714">
            <v>30115.86</v>
          </cell>
          <cell r="BJ714">
            <v>51028.07</v>
          </cell>
          <cell r="BK714">
            <v>45249.32</v>
          </cell>
          <cell r="BL714">
            <v>318213.38</v>
          </cell>
          <cell r="BM714">
            <v>101812.51</v>
          </cell>
          <cell r="BN714">
            <v>69756.17</v>
          </cell>
          <cell r="BO714">
            <v>156039.96</v>
          </cell>
          <cell r="BP714">
            <v>115856.08</v>
          </cell>
          <cell r="BQ714">
            <v>104768.19</v>
          </cell>
          <cell r="BR714">
            <v>1249554.07</v>
          </cell>
          <cell r="BS714">
            <v>80137.820000000007</v>
          </cell>
          <cell r="BT714">
            <v>40503.96</v>
          </cell>
          <cell r="BU714">
            <v>89662.68</v>
          </cell>
          <cell r="BV714">
            <v>129501.64</v>
          </cell>
          <cell r="BW714">
            <v>27688.880000000001</v>
          </cell>
          <cell r="BX714">
            <v>111670.78</v>
          </cell>
          <cell r="BY714">
            <v>35702.339999999997</v>
          </cell>
          <cell r="BZ714">
            <v>10908.33</v>
          </cell>
          <cell r="CA714">
            <v>10603.44</v>
          </cell>
          <cell r="CB714">
            <v>51910.66</v>
          </cell>
          <cell r="CC714">
            <v>61353.64</v>
          </cell>
          <cell r="CD714">
            <v>54383.46</v>
          </cell>
          <cell r="CE714">
            <v>45254.22</v>
          </cell>
          <cell r="CF714">
            <v>21539.26</v>
          </cell>
          <cell r="CG714">
            <v>37552.949999999997</v>
          </cell>
          <cell r="CH714">
            <v>40828.75</v>
          </cell>
          <cell r="CI714">
            <v>23021.88</v>
          </cell>
          <cell r="CJ714">
            <v>180346.56</v>
          </cell>
          <cell r="CK714">
            <v>40041.46</v>
          </cell>
          <cell r="CL714">
            <v>57798</v>
          </cell>
        </row>
        <row r="715">
          <cell r="A715">
            <v>5105010161.1020002</v>
          </cell>
          <cell r="B715" t="str">
            <v>ค่าเสื่อมราคาครุภัณฑ์ยานพาหนะและขนส่ง -Interface</v>
          </cell>
          <cell r="C715">
            <v>81750.03</v>
          </cell>
          <cell r="D715">
            <v>89412.54</v>
          </cell>
          <cell r="E715">
            <v>0</v>
          </cell>
          <cell r="F715">
            <v>69790.69</v>
          </cell>
          <cell r="G715">
            <v>0</v>
          </cell>
          <cell r="H715">
            <v>66645.64</v>
          </cell>
          <cell r="I715">
            <v>286187.11</v>
          </cell>
          <cell r="J715">
            <v>69092.649999999994</v>
          </cell>
          <cell r="K715">
            <v>0</v>
          </cell>
          <cell r="L715">
            <v>60064.59</v>
          </cell>
          <cell r="M715">
            <v>2939.7</v>
          </cell>
          <cell r="N715">
            <v>0</v>
          </cell>
          <cell r="O715">
            <v>191965.53</v>
          </cell>
          <cell r="P715">
            <v>60000</v>
          </cell>
          <cell r="Q715">
            <v>164066.66</v>
          </cell>
          <cell r="R715">
            <v>24688.98</v>
          </cell>
          <cell r="S715">
            <v>0</v>
          </cell>
          <cell r="T715">
            <v>86237</v>
          </cell>
          <cell r="U715">
            <v>2068.66</v>
          </cell>
          <cell r="V715">
            <v>0</v>
          </cell>
          <cell r="W715">
            <v>81201.59</v>
          </cell>
          <cell r="X715">
            <v>0</v>
          </cell>
          <cell r="Y715">
            <v>245375.33</v>
          </cell>
          <cell r="Z715">
            <v>232833.34</v>
          </cell>
          <cell r="AA715">
            <v>48096.66</v>
          </cell>
          <cell r="AB715">
            <v>76641.22</v>
          </cell>
          <cell r="AC715">
            <v>167233.32999999999</v>
          </cell>
          <cell r="AD715">
            <v>63804</v>
          </cell>
          <cell r="AE715">
            <v>30140</v>
          </cell>
          <cell r="AF715">
            <v>29800</v>
          </cell>
          <cell r="AG715">
            <v>66500</v>
          </cell>
          <cell r="AH715">
            <v>0</v>
          </cell>
          <cell r="AI715">
            <v>0</v>
          </cell>
          <cell r="AJ715">
            <v>0</v>
          </cell>
          <cell r="AK715">
            <v>195386.05</v>
          </cell>
          <cell r="AL715">
            <v>196600</v>
          </cell>
          <cell r="AM715">
            <v>24533.34</v>
          </cell>
          <cell r="AN715">
            <v>71318.66</v>
          </cell>
          <cell r="AO715">
            <v>79966.66</v>
          </cell>
          <cell r="AP715">
            <v>133431.24</v>
          </cell>
          <cell r="AQ715">
            <v>66516.66</v>
          </cell>
          <cell r="AR715">
            <v>26055.56</v>
          </cell>
          <cell r="AS715">
            <v>69536.66</v>
          </cell>
          <cell r="AT715">
            <v>65233.32</v>
          </cell>
          <cell r="AU715">
            <v>203100</v>
          </cell>
          <cell r="AV715">
            <v>12326.66</v>
          </cell>
          <cell r="AW715">
            <v>42833.34</v>
          </cell>
          <cell r="AX715">
            <v>28500</v>
          </cell>
          <cell r="AY715">
            <v>135366.66</v>
          </cell>
          <cell r="AZ715">
            <v>26616.66</v>
          </cell>
          <cell r="BA715">
            <v>671386.66</v>
          </cell>
          <cell r="BB715">
            <v>318304.93</v>
          </cell>
          <cell r="BC715">
            <v>56461.68</v>
          </cell>
          <cell r="BD715">
            <v>65108.3</v>
          </cell>
          <cell r="BE715">
            <v>0</v>
          </cell>
          <cell r="BF715">
            <v>37702.21</v>
          </cell>
          <cell r="BG715">
            <v>99726.399999999994</v>
          </cell>
          <cell r="BH715">
            <v>66099.94</v>
          </cell>
          <cell r="BI715">
            <v>146899.85999999999</v>
          </cell>
          <cell r="BJ715">
            <v>0</v>
          </cell>
          <cell r="BK715">
            <v>0</v>
          </cell>
          <cell r="BL715">
            <v>138762</v>
          </cell>
          <cell r="BM715">
            <v>151566.66</v>
          </cell>
          <cell r="BN715">
            <v>132900</v>
          </cell>
          <cell r="BO715">
            <v>106700</v>
          </cell>
          <cell r="BP715">
            <v>137600</v>
          </cell>
          <cell r="BQ715">
            <v>72300</v>
          </cell>
          <cell r="BR715">
            <v>270197.28000000003</v>
          </cell>
          <cell r="BS715">
            <v>250</v>
          </cell>
          <cell r="BT715">
            <v>26000</v>
          </cell>
          <cell r="BU715">
            <v>235018.22</v>
          </cell>
          <cell r="BV715">
            <v>61157.3</v>
          </cell>
          <cell r="BW715">
            <v>192233.34</v>
          </cell>
          <cell r="BX715">
            <v>199916.66</v>
          </cell>
          <cell r="BY715">
            <v>0</v>
          </cell>
          <cell r="BZ715">
            <v>81600</v>
          </cell>
          <cell r="CA715">
            <v>26000</v>
          </cell>
          <cell r="CB715">
            <v>67541.34</v>
          </cell>
          <cell r="CC715">
            <v>211400</v>
          </cell>
          <cell r="CD715">
            <v>212866.66</v>
          </cell>
          <cell r="CE715">
            <v>22833.34</v>
          </cell>
          <cell r="CF715">
            <v>66533.34</v>
          </cell>
          <cell r="CG715">
            <v>0</v>
          </cell>
          <cell r="CH715">
            <v>67300</v>
          </cell>
          <cell r="CI715">
            <v>206.66</v>
          </cell>
          <cell r="CJ715">
            <v>227208.84</v>
          </cell>
          <cell r="CK715">
            <v>0</v>
          </cell>
          <cell r="CL715">
            <v>1750</v>
          </cell>
        </row>
        <row r="716">
          <cell r="A716">
            <v>5105010161.1029997</v>
          </cell>
          <cell r="B716" t="str">
            <v>ค่าเสื่อมราคาครุภัณฑ์ไฟฟ้าและวิทยุ -Interface</v>
          </cell>
          <cell r="C716">
            <v>58680.13</v>
          </cell>
          <cell r="D716">
            <v>33301.53</v>
          </cell>
          <cell r="E716">
            <v>16478.27</v>
          </cell>
          <cell r="F716">
            <v>33600.239999999998</v>
          </cell>
          <cell r="G716">
            <v>51473.97</v>
          </cell>
          <cell r="H716">
            <v>18280.16</v>
          </cell>
          <cell r="I716">
            <v>0</v>
          </cell>
          <cell r="J716">
            <v>23964.78</v>
          </cell>
          <cell r="K716">
            <v>0</v>
          </cell>
          <cell r="L716">
            <v>2797.61</v>
          </cell>
          <cell r="M716">
            <v>71304.5</v>
          </cell>
          <cell r="N716">
            <v>0</v>
          </cell>
          <cell r="O716">
            <v>24707.96</v>
          </cell>
          <cell r="P716">
            <v>619.98</v>
          </cell>
          <cell r="Q716">
            <v>1296.6400000000001</v>
          </cell>
          <cell r="R716">
            <v>90369.21</v>
          </cell>
          <cell r="S716">
            <v>82929</v>
          </cell>
          <cell r="T716">
            <v>34489.5</v>
          </cell>
          <cell r="U716">
            <v>15689.68</v>
          </cell>
          <cell r="V716">
            <v>0</v>
          </cell>
          <cell r="W716">
            <v>255524.68</v>
          </cell>
          <cell r="X716">
            <v>14080</v>
          </cell>
          <cell r="Y716">
            <v>38304.5</v>
          </cell>
          <cell r="Z716">
            <v>29042.91</v>
          </cell>
          <cell r="AA716">
            <v>6665.32</v>
          </cell>
          <cell r="AB716">
            <v>0</v>
          </cell>
          <cell r="AC716">
            <v>141776.51999999999</v>
          </cell>
          <cell r="AD716">
            <v>10746.67</v>
          </cell>
          <cell r="AE716">
            <v>51232.51</v>
          </cell>
          <cell r="AF716">
            <v>11251.34</v>
          </cell>
          <cell r="AG716">
            <v>18466.7</v>
          </cell>
          <cell r="AH716">
            <v>19570.02</v>
          </cell>
          <cell r="AI716">
            <v>4063.17</v>
          </cell>
          <cell r="AJ716">
            <v>13325.86</v>
          </cell>
          <cell r="AK716">
            <v>103536.79</v>
          </cell>
          <cell r="AL716">
            <v>30781.3</v>
          </cell>
          <cell r="AM716">
            <v>51591.97</v>
          </cell>
          <cell r="AN716">
            <v>4246.66</v>
          </cell>
          <cell r="AO716">
            <v>20737.759999999998</v>
          </cell>
          <cell r="AP716">
            <v>8748.2099999999991</v>
          </cell>
          <cell r="AQ716">
            <v>0</v>
          </cell>
          <cell r="AR716">
            <v>68879.7</v>
          </cell>
          <cell r="AS716">
            <v>6494.16</v>
          </cell>
          <cell r="AT716">
            <v>28188.080000000002</v>
          </cell>
          <cell r="AU716">
            <v>22962.94</v>
          </cell>
          <cell r="AV716">
            <v>48027.92</v>
          </cell>
          <cell r="AW716">
            <v>25183.68</v>
          </cell>
          <cell r="AX716">
            <v>4315.5</v>
          </cell>
          <cell r="AY716">
            <v>76747.09</v>
          </cell>
          <cell r="AZ716">
            <v>1326.68</v>
          </cell>
          <cell r="BA716">
            <v>43892.9</v>
          </cell>
          <cell r="BB716">
            <v>90385.73</v>
          </cell>
          <cell r="BC716">
            <v>950</v>
          </cell>
          <cell r="BD716">
            <v>22659.56</v>
          </cell>
          <cell r="BE716">
            <v>829.54</v>
          </cell>
          <cell r="BF716">
            <v>4626.84</v>
          </cell>
          <cell r="BG716">
            <v>71421.649999999994</v>
          </cell>
          <cell r="BH716">
            <v>4239.6000000000004</v>
          </cell>
          <cell r="BI716">
            <v>16908.16</v>
          </cell>
          <cell r="BJ716">
            <v>19226.84</v>
          </cell>
          <cell r="BK716">
            <v>1083.3399999999999</v>
          </cell>
          <cell r="BL716">
            <v>32161.9</v>
          </cell>
          <cell r="BM716">
            <v>22223.74</v>
          </cell>
          <cell r="BN716">
            <v>24565.64</v>
          </cell>
          <cell r="BO716">
            <v>15923.34</v>
          </cell>
          <cell r="BP716">
            <v>41803.26</v>
          </cell>
          <cell r="BQ716">
            <v>7710.34</v>
          </cell>
          <cell r="BR716">
            <v>343160.72</v>
          </cell>
          <cell r="BS716">
            <v>50097.5</v>
          </cell>
          <cell r="BT716">
            <v>9361</v>
          </cell>
          <cell r="BU716">
            <v>23982.33</v>
          </cell>
          <cell r="BV716">
            <v>28469.38</v>
          </cell>
          <cell r="BW716">
            <v>3280.56</v>
          </cell>
          <cell r="BX716">
            <v>81096.679999999993</v>
          </cell>
          <cell r="BY716">
            <v>2906</v>
          </cell>
          <cell r="BZ716">
            <v>0</v>
          </cell>
          <cell r="CA716">
            <v>5911.34</v>
          </cell>
          <cell r="CB716">
            <v>6173.46</v>
          </cell>
          <cell r="CC716">
            <v>22580.880000000001</v>
          </cell>
          <cell r="CD716">
            <v>7069.14</v>
          </cell>
          <cell r="CE716">
            <v>13882.62</v>
          </cell>
          <cell r="CF716">
            <v>47366.66</v>
          </cell>
          <cell r="CG716">
            <v>5433.72</v>
          </cell>
          <cell r="CH716">
            <v>9244.8700000000008</v>
          </cell>
          <cell r="CI716">
            <v>17481.86</v>
          </cell>
          <cell r="CJ716">
            <v>36852.42</v>
          </cell>
          <cell r="CK716">
            <v>4019.6</v>
          </cell>
          <cell r="CL716">
            <v>8784.67</v>
          </cell>
        </row>
        <row r="717">
          <cell r="A717">
            <v>5105010161.1040001</v>
          </cell>
          <cell r="B717" t="str">
            <v>ค่าเสื่อมราคาครุภัณฑ์โฆษณาและเผยแพร่ -Interface</v>
          </cell>
          <cell r="C717">
            <v>42305.34</v>
          </cell>
          <cell r="D717">
            <v>7260.2</v>
          </cell>
          <cell r="E717">
            <v>8832.49</v>
          </cell>
          <cell r="F717">
            <v>4868.3</v>
          </cell>
          <cell r="G717">
            <v>4144.3100000000004</v>
          </cell>
          <cell r="H717">
            <v>1215.57</v>
          </cell>
          <cell r="I717">
            <v>864.72</v>
          </cell>
          <cell r="J717">
            <v>4251.41</v>
          </cell>
          <cell r="K717">
            <v>0</v>
          </cell>
          <cell r="L717">
            <v>9071.9500000000007</v>
          </cell>
          <cell r="M717">
            <v>15545.54</v>
          </cell>
          <cell r="N717">
            <v>921.88</v>
          </cell>
          <cell r="O717">
            <v>14000.65</v>
          </cell>
          <cell r="P717">
            <v>12147.66</v>
          </cell>
          <cell r="Q717">
            <v>11780.66</v>
          </cell>
          <cell r="R717">
            <v>16684.650000000001</v>
          </cell>
          <cell r="S717">
            <v>10979.5</v>
          </cell>
          <cell r="T717">
            <v>5775</v>
          </cell>
          <cell r="U717">
            <v>4372.12</v>
          </cell>
          <cell r="V717">
            <v>4863.7</v>
          </cell>
          <cell r="W717">
            <v>34787.97</v>
          </cell>
          <cell r="X717">
            <v>6647.33</v>
          </cell>
          <cell r="Y717">
            <v>16240.71</v>
          </cell>
          <cell r="Z717">
            <v>11462.98</v>
          </cell>
          <cell r="AA717">
            <v>2266.62</v>
          </cell>
          <cell r="AB717">
            <v>4658.32</v>
          </cell>
          <cell r="AC717">
            <v>9290.42</v>
          </cell>
          <cell r="AD717">
            <v>9766.0400000000009</v>
          </cell>
          <cell r="AE717">
            <v>813.35</v>
          </cell>
          <cell r="AF717">
            <v>0</v>
          </cell>
          <cell r="AG717">
            <v>6826.66</v>
          </cell>
          <cell r="AH717">
            <v>2621.17</v>
          </cell>
          <cell r="AI717">
            <v>2845.92</v>
          </cell>
          <cell r="AJ717">
            <v>4608.34</v>
          </cell>
          <cell r="AK717">
            <v>5407.04</v>
          </cell>
          <cell r="AL717">
            <v>14366.64</v>
          </cell>
          <cell r="AM717">
            <v>9703.32</v>
          </cell>
          <cell r="AN717">
            <v>9649</v>
          </cell>
          <cell r="AO717">
            <v>7503.96</v>
          </cell>
          <cell r="AP717">
            <v>8916.0499999999993</v>
          </cell>
          <cell r="AQ717">
            <v>15132.37</v>
          </cell>
          <cell r="AR717">
            <v>35075.160000000003</v>
          </cell>
          <cell r="AS717">
            <v>4579.1400000000003</v>
          </cell>
          <cell r="AT717">
            <v>44098.62</v>
          </cell>
          <cell r="AU717">
            <v>13539.99</v>
          </cell>
          <cell r="AV717">
            <v>4224.0600000000004</v>
          </cell>
          <cell r="AW717">
            <v>5922.28</v>
          </cell>
          <cell r="AX717">
            <v>8743.5499999999993</v>
          </cell>
          <cell r="AY717">
            <v>1093.6600000000001</v>
          </cell>
          <cell r="AZ717">
            <v>12990.08</v>
          </cell>
          <cell r="BA717">
            <v>6204.06</v>
          </cell>
          <cell r="BB717">
            <v>9211.34</v>
          </cell>
          <cell r="BC717">
            <v>47911.8</v>
          </cell>
          <cell r="BD717">
            <v>19271.939999999999</v>
          </cell>
          <cell r="BE717">
            <v>13512</v>
          </cell>
          <cell r="BF717">
            <v>19466.03</v>
          </cell>
          <cell r="BG717">
            <v>12469.4</v>
          </cell>
          <cell r="BH717">
            <v>1815.12</v>
          </cell>
          <cell r="BI717">
            <v>8160.5</v>
          </cell>
          <cell r="BJ717">
            <v>12070.51</v>
          </cell>
          <cell r="BK717">
            <v>16872.55</v>
          </cell>
          <cell r="BL717">
            <v>68068.92</v>
          </cell>
          <cell r="BM717">
            <v>1188</v>
          </cell>
          <cell r="BN717">
            <v>8017.02</v>
          </cell>
          <cell r="BO717">
            <v>9009.33</v>
          </cell>
          <cell r="BP717">
            <v>1534.02</v>
          </cell>
          <cell r="BQ717">
            <v>9091.6</v>
          </cell>
          <cell r="BR717">
            <v>73514.960000000006</v>
          </cell>
          <cell r="BS717">
            <v>12125</v>
          </cell>
          <cell r="BT717">
            <v>5650</v>
          </cell>
          <cell r="BU717">
            <v>14173.66</v>
          </cell>
          <cell r="BV717">
            <v>6241.66</v>
          </cell>
          <cell r="BW717">
            <v>1326.34</v>
          </cell>
          <cell r="BX717">
            <v>38847.56</v>
          </cell>
          <cell r="BY717">
            <v>1750</v>
          </cell>
          <cell r="BZ717">
            <v>3385.18</v>
          </cell>
          <cell r="CA717">
            <v>12956.5</v>
          </cell>
          <cell r="CB717">
            <v>0</v>
          </cell>
          <cell r="CC717">
            <v>5706.93</v>
          </cell>
          <cell r="CD717">
            <v>4403.34</v>
          </cell>
          <cell r="CE717">
            <v>24798.27</v>
          </cell>
          <cell r="CF717">
            <v>4555</v>
          </cell>
          <cell r="CG717">
            <v>0</v>
          </cell>
          <cell r="CH717">
            <v>0</v>
          </cell>
          <cell r="CI717">
            <v>5861.16</v>
          </cell>
          <cell r="CJ717">
            <v>65400.08</v>
          </cell>
          <cell r="CK717">
            <v>22513.5</v>
          </cell>
          <cell r="CL717">
            <v>2819.66</v>
          </cell>
        </row>
        <row r="718">
          <cell r="A718">
            <v>5105010161.1049995</v>
          </cell>
          <cell r="B718" t="str">
            <v>ค่าเสื่อมราคาครุภัณฑ์การเกษตร -Interface</v>
          </cell>
          <cell r="C718">
            <v>31823.95</v>
          </cell>
          <cell r="D718">
            <v>24854.63</v>
          </cell>
          <cell r="E718">
            <v>2462.54</v>
          </cell>
          <cell r="F718">
            <v>477.97</v>
          </cell>
          <cell r="G718">
            <v>353.59</v>
          </cell>
          <cell r="H718">
            <v>1429.75</v>
          </cell>
          <cell r="I718">
            <v>3690.86</v>
          </cell>
          <cell r="J718">
            <v>6158.97</v>
          </cell>
          <cell r="K718">
            <v>241.67</v>
          </cell>
          <cell r="L718">
            <v>4956.82</v>
          </cell>
          <cell r="M718">
            <v>5509.14</v>
          </cell>
          <cell r="N718">
            <v>0</v>
          </cell>
          <cell r="O718">
            <v>8480.33</v>
          </cell>
          <cell r="P718">
            <v>1515.83</v>
          </cell>
          <cell r="Q718">
            <v>386.12</v>
          </cell>
          <cell r="R718">
            <v>0</v>
          </cell>
          <cell r="S718">
            <v>2996</v>
          </cell>
          <cell r="T718">
            <v>6126.92</v>
          </cell>
          <cell r="U718">
            <v>10459.16</v>
          </cell>
          <cell r="V718">
            <v>0</v>
          </cell>
          <cell r="W718">
            <v>62913.38</v>
          </cell>
          <cell r="X718">
            <v>8761.67</v>
          </cell>
          <cell r="Y718">
            <v>0</v>
          </cell>
          <cell r="Z718">
            <v>0</v>
          </cell>
          <cell r="AA718">
            <v>2601.6</v>
          </cell>
          <cell r="AB718">
            <v>2916.66</v>
          </cell>
          <cell r="AC718">
            <v>9833.33</v>
          </cell>
          <cell r="AD718">
            <v>4500</v>
          </cell>
          <cell r="AE718">
            <v>9666.66</v>
          </cell>
          <cell r="AF718">
            <v>0</v>
          </cell>
          <cell r="AG718">
            <v>6583.34</v>
          </cell>
          <cell r="AH718">
            <v>9459.8799999999992</v>
          </cell>
          <cell r="AI718">
            <v>8523.2900000000009</v>
          </cell>
          <cell r="AJ718">
            <v>0</v>
          </cell>
          <cell r="AK718">
            <v>1728.13</v>
          </cell>
          <cell r="AL718">
            <v>0</v>
          </cell>
          <cell r="AM718">
            <v>1900</v>
          </cell>
          <cell r="AN718">
            <v>666.66</v>
          </cell>
          <cell r="AO718">
            <v>691.66</v>
          </cell>
          <cell r="AP718">
            <v>0</v>
          </cell>
          <cell r="AQ718">
            <v>0</v>
          </cell>
          <cell r="AR718">
            <v>34587.51</v>
          </cell>
          <cell r="AS718">
            <v>500</v>
          </cell>
          <cell r="AT718">
            <v>822.22</v>
          </cell>
          <cell r="AU718">
            <v>826.67</v>
          </cell>
          <cell r="AV718">
            <v>1807.33</v>
          </cell>
          <cell r="AW718">
            <v>2084</v>
          </cell>
          <cell r="AX718">
            <v>0</v>
          </cell>
          <cell r="AY718">
            <v>7858.34</v>
          </cell>
          <cell r="AZ718">
            <v>4914.8599999999997</v>
          </cell>
          <cell r="BA718">
            <v>3166.66</v>
          </cell>
          <cell r="BB718">
            <v>6229.62</v>
          </cell>
          <cell r="BC718">
            <v>4993.34</v>
          </cell>
          <cell r="BD718">
            <v>14340.73</v>
          </cell>
          <cell r="BE718">
            <v>622.86</v>
          </cell>
          <cell r="BF718">
            <v>9325.52</v>
          </cell>
          <cell r="BG718">
            <v>8074.5</v>
          </cell>
          <cell r="BH718">
            <v>609.94000000000005</v>
          </cell>
          <cell r="BI718">
            <v>804.08</v>
          </cell>
          <cell r="BJ718">
            <v>322.04000000000002</v>
          </cell>
          <cell r="BK718">
            <v>2166.6799999999998</v>
          </cell>
          <cell r="BL718">
            <v>30846.58</v>
          </cell>
          <cell r="BM718">
            <v>0</v>
          </cell>
          <cell r="BN718">
            <v>4400.34</v>
          </cell>
          <cell r="BO718">
            <v>2951.68</v>
          </cell>
          <cell r="BP718">
            <v>19556.3</v>
          </cell>
          <cell r="BQ718">
            <v>137.5</v>
          </cell>
          <cell r="BR718">
            <v>171379.16</v>
          </cell>
          <cell r="BS718">
            <v>0</v>
          </cell>
          <cell r="BT718">
            <v>3757.2</v>
          </cell>
          <cell r="BU718">
            <v>9469.86</v>
          </cell>
          <cell r="BV718">
            <v>0</v>
          </cell>
          <cell r="BW718">
            <v>0</v>
          </cell>
          <cell r="BX718">
            <v>0</v>
          </cell>
          <cell r="BY718">
            <v>563.54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802.5</v>
          </cell>
          <cell r="CF718">
            <v>0</v>
          </cell>
          <cell r="CG718">
            <v>0</v>
          </cell>
          <cell r="CH718">
            <v>1083.32</v>
          </cell>
          <cell r="CI718">
            <v>1328.66</v>
          </cell>
          <cell r="CJ718">
            <v>0</v>
          </cell>
          <cell r="CK718">
            <v>283.33999999999997</v>
          </cell>
          <cell r="CL718">
            <v>0</v>
          </cell>
        </row>
        <row r="719">
          <cell r="A719">
            <v>5105010161.1059999</v>
          </cell>
          <cell r="B719" t="str">
            <v>ค่าเสื่อมราคาครุภัณฑ์ก่อสร้าง -Interface</v>
          </cell>
          <cell r="C719">
            <v>1296.3599999999999</v>
          </cell>
          <cell r="D719">
            <v>350.71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4666.68</v>
          </cell>
          <cell r="P719">
            <v>0</v>
          </cell>
          <cell r="Q719">
            <v>2576.92</v>
          </cell>
          <cell r="R719">
            <v>0</v>
          </cell>
          <cell r="S719">
            <v>0</v>
          </cell>
          <cell r="T719">
            <v>373.34</v>
          </cell>
          <cell r="U719">
            <v>0</v>
          </cell>
          <cell r="V719">
            <v>0</v>
          </cell>
          <cell r="W719">
            <v>0</v>
          </cell>
          <cell r="X719">
            <v>1191.6600000000001</v>
          </cell>
          <cell r="Y719">
            <v>0</v>
          </cell>
          <cell r="Z719">
            <v>2333.34</v>
          </cell>
          <cell r="AA719">
            <v>0</v>
          </cell>
          <cell r="AB719">
            <v>0</v>
          </cell>
          <cell r="AC719">
            <v>11158.34</v>
          </cell>
          <cell r="AD719">
            <v>2490.66</v>
          </cell>
          <cell r="AE719">
            <v>0</v>
          </cell>
          <cell r="AF719">
            <v>26849.439999999999</v>
          </cell>
          <cell r="AG719">
            <v>0</v>
          </cell>
          <cell r="AH719">
            <v>0</v>
          </cell>
          <cell r="AI719">
            <v>0</v>
          </cell>
          <cell r="AJ719">
            <v>3150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6058.3</v>
          </cell>
          <cell r="AS719">
            <v>0</v>
          </cell>
          <cell r="AT719">
            <v>983.32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1750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9024.06</v>
          </cell>
          <cell r="BH719">
            <v>4805.8</v>
          </cell>
          <cell r="BI719">
            <v>0</v>
          </cell>
          <cell r="BJ719">
            <v>7513.32</v>
          </cell>
          <cell r="BK719">
            <v>3703.34</v>
          </cell>
          <cell r="BL719">
            <v>0</v>
          </cell>
          <cell r="BM719">
            <v>3612.5</v>
          </cell>
          <cell r="BN719">
            <v>0</v>
          </cell>
          <cell r="BO719">
            <v>0</v>
          </cell>
          <cell r="BP719">
            <v>0</v>
          </cell>
          <cell r="BQ719">
            <v>2508.34</v>
          </cell>
          <cell r="BR719">
            <v>850</v>
          </cell>
          <cell r="BS719">
            <v>0</v>
          </cell>
          <cell r="BT719">
            <v>4555.54</v>
          </cell>
          <cell r="BU719">
            <v>191.66</v>
          </cell>
          <cell r="BV719">
            <v>0</v>
          </cell>
          <cell r="BW719">
            <v>144.44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7998.26</v>
          </cell>
        </row>
        <row r="720">
          <cell r="A720">
            <v>5105010161.1070004</v>
          </cell>
          <cell r="B720" t="str">
            <v>ค่าเสื่อมราคาครุภัณฑ์วิทยาศาสตร์และการแพทย์ -Interface</v>
          </cell>
          <cell r="C720">
            <v>3751029.51</v>
          </cell>
          <cell r="D720">
            <v>378869.85</v>
          </cell>
          <cell r="E720">
            <v>392185.28</v>
          </cell>
          <cell r="F720">
            <v>431007.87</v>
          </cell>
          <cell r="G720">
            <v>103179.52</v>
          </cell>
          <cell r="H720">
            <v>325023.76</v>
          </cell>
          <cell r="I720">
            <v>591259.76</v>
          </cell>
          <cell r="J720">
            <v>1148633.24</v>
          </cell>
          <cell r="K720">
            <v>891.67</v>
          </cell>
          <cell r="L720">
            <v>207170.11</v>
          </cell>
          <cell r="M720">
            <v>1099008.46</v>
          </cell>
          <cell r="N720">
            <v>53959.64</v>
          </cell>
          <cell r="O720">
            <v>3740456.87</v>
          </cell>
          <cell r="P720">
            <v>514357.64</v>
          </cell>
          <cell r="Q720">
            <v>447081.43</v>
          </cell>
          <cell r="R720">
            <v>2403368.67</v>
          </cell>
          <cell r="S720">
            <v>432562.38</v>
          </cell>
          <cell r="T720">
            <v>453599.6</v>
          </cell>
          <cell r="U720">
            <v>273050.32</v>
          </cell>
          <cell r="V720">
            <v>88058.4</v>
          </cell>
          <cell r="W720">
            <v>4192024.51</v>
          </cell>
          <cell r="X720">
            <v>237651.26</v>
          </cell>
          <cell r="Y720">
            <v>576307.59</v>
          </cell>
          <cell r="Z720">
            <v>311366.98</v>
          </cell>
          <cell r="AA720">
            <v>190806.88</v>
          </cell>
          <cell r="AB720">
            <v>225825.44</v>
          </cell>
          <cell r="AC720">
            <v>515446.19</v>
          </cell>
          <cell r="AD720">
            <v>1623017.96</v>
          </cell>
          <cell r="AE720">
            <v>512935.42</v>
          </cell>
          <cell r="AF720">
            <v>295799.01</v>
          </cell>
          <cell r="AG720">
            <v>338676.89</v>
          </cell>
          <cell r="AH720">
            <v>999681.89</v>
          </cell>
          <cell r="AI720">
            <v>387174.8</v>
          </cell>
          <cell r="AJ720">
            <v>414176.02</v>
          </cell>
          <cell r="AK720">
            <v>12458673.560000001</v>
          </cell>
          <cell r="AL720">
            <v>611880.43000000005</v>
          </cell>
          <cell r="AM720">
            <v>326031.92</v>
          </cell>
          <cell r="AN720">
            <v>856796.68</v>
          </cell>
          <cell r="AO720">
            <v>1040640.38</v>
          </cell>
          <cell r="AP720">
            <v>420370.13</v>
          </cell>
          <cell r="AQ720">
            <v>243577.07</v>
          </cell>
          <cell r="AR720">
            <v>2714193.41</v>
          </cell>
          <cell r="AS720">
            <v>429987.64</v>
          </cell>
          <cell r="AT720">
            <v>928182.88</v>
          </cell>
          <cell r="AU720">
            <v>875976.87</v>
          </cell>
          <cell r="AV720">
            <v>365490.46</v>
          </cell>
          <cell r="AW720">
            <v>393591.38</v>
          </cell>
          <cell r="AX720">
            <v>529549.49</v>
          </cell>
          <cell r="AY720">
            <v>584899.94999999995</v>
          </cell>
          <cell r="AZ720">
            <v>374375.15</v>
          </cell>
          <cell r="BA720">
            <v>4772631.8899999997</v>
          </cell>
          <cell r="BB720">
            <v>693418.74</v>
          </cell>
          <cell r="BC720">
            <v>0</v>
          </cell>
          <cell r="BD720">
            <v>1016135.6</v>
          </cell>
          <cell r="BE720">
            <v>157908.38</v>
          </cell>
          <cell r="BF720">
            <v>98736.45</v>
          </cell>
          <cell r="BG720">
            <v>4309176.2699999996</v>
          </cell>
          <cell r="BH720">
            <v>230283.5</v>
          </cell>
          <cell r="BI720">
            <v>220087.74</v>
          </cell>
          <cell r="BJ720">
            <v>219944.82</v>
          </cell>
          <cell r="BK720">
            <v>361422.45</v>
          </cell>
          <cell r="BL720">
            <v>4243651.8899999997</v>
          </cell>
          <cell r="BM720">
            <v>864712.63</v>
          </cell>
          <cell r="BN720">
            <v>596803.25</v>
          </cell>
          <cell r="BO720">
            <v>1272260.1399999999</v>
          </cell>
          <cell r="BP720">
            <v>412973.48</v>
          </cell>
          <cell r="BQ720">
            <v>381161.28</v>
          </cell>
          <cell r="BR720">
            <v>17379224.940000001</v>
          </cell>
          <cell r="BS720">
            <v>476431.35</v>
          </cell>
          <cell r="BT720">
            <v>528038.34</v>
          </cell>
          <cell r="BU720">
            <v>2369338.94</v>
          </cell>
          <cell r="BV720">
            <v>89570.48</v>
          </cell>
          <cell r="BW720">
            <v>345454.47</v>
          </cell>
          <cell r="BX720">
            <v>1232714.76</v>
          </cell>
          <cell r="BY720">
            <v>204956.78</v>
          </cell>
          <cell r="BZ720">
            <v>75884.06</v>
          </cell>
          <cell r="CA720">
            <v>403903.8</v>
          </cell>
          <cell r="CB720">
            <v>509285.98</v>
          </cell>
          <cell r="CC720">
            <v>1615194.16</v>
          </cell>
          <cell r="CD720">
            <v>723512.87</v>
          </cell>
          <cell r="CE720">
            <v>610879.06000000006</v>
          </cell>
          <cell r="CF720">
            <v>281185.64</v>
          </cell>
          <cell r="CG720">
            <v>225298.82</v>
          </cell>
          <cell r="CH720">
            <v>304590</v>
          </cell>
          <cell r="CI720">
            <v>190522.51</v>
          </cell>
          <cell r="CJ720">
            <v>1896216.11</v>
          </cell>
          <cell r="CK720">
            <v>408101.64</v>
          </cell>
          <cell r="CL720">
            <v>175096.63</v>
          </cell>
        </row>
        <row r="721">
          <cell r="A721">
            <v>5105010161.1079998</v>
          </cell>
          <cell r="B721" t="str">
            <v>ค่าเสื่อมราคาอุปกรณ์คอมพิวเตอร์ -Interface</v>
          </cell>
          <cell r="C721">
            <v>263194.34999999998</v>
          </cell>
          <cell r="D721">
            <v>16330.18</v>
          </cell>
          <cell r="E721">
            <v>18669.18</v>
          </cell>
          <cell r="F721">
            <v>8002.18</v>
          </cell>
          <cell r="G721">
            <v>7684.55</v>
          </cell>
          <cell r="H721">
            <v>25525.4</v>
          </cell>
          <cell r="I721">
            <v>6035.18</v>
          </cell>
          <cell r="J721">
            <v>89979.45</v>
          </cell>
          <cell r="K721">
            <v>583.33000000000004</v>
          </cell>
          <cell r="L721">
            <v>14981.08</v>
          </cell>
          <cell r="M721">
            <v>68558.179999999993</v>
          </cell>
          <cell r="N721">
            <v>3971.46</v>
          </cell>
          <cell r="O721">
            <v>82392.100000000006</v>
          </cell>
          <cell r="P721">
            <v>75491.66</v>
          </cell>
          <cell r="Q721">
            <v>54006.84</v>
          </cell>
          <cell r="R721">
            <v>117320.05</v>
          </cell>
          <cell r="S721">
            <v>65690.16</v>
          </cell>
          <cell r="T721">
            <v>71973.06</v>
          </cell>
          <cell r="U721">
            <v>30200.52</v>
          </cell>
          <cell r="V721">
            <v>9776.08</v>
          </cell>
          <cell r="W721">
            <v>146571.04</v>
          </cell>
          <cell r="X721">
            <v>17167.62</v>
          </cell>
          <cell r="Y721">
            <v>61837.36</v>
          </cell>
          <cell r="Z721">
            <v>71604.44</v>
          </cell>
          <cell r="AA721">
            <v>25017.98</v>
          </cell>
          <cell r="AB721">
            <v>5252.35</v>
          </cell>
          <cell r="AC721">
            <v>39466</v>
          </cell>
          <cell r="AD721">
            <v>108362.34</v>
          </cell>
          <cell r="AE721">
            <v>33886.33</v>
          </cell>
          <cell r="AF721">
            <v>63247.61</v>
          </cell>
          <cell r="AG721">
            <v>15300.55</v>
          </cell>
          <cell r="AH721">
            <v>58084.81</v>
          </cell>
          <cell r="AI721">
            <v>58781.16</v>
          </cell>
          <cell r="AJ721">
            <v>36735</v>
          </cell>
          <cell r="AK721">
            <v>227965.02</v>
          </cell>
          <cell r="AL721">
            <v>36579.699999999997</v>
          </cell>
          <cell r="AM721">
            <v>54988.43</v>
          </cell>
          <cell r="AN721">
            <v>55913.33</v>
          </cell>
          <cell r="AO721">
            <v>74279.520000000004</v>
          </cell>
          <cell r="AP721">
            <v>41668.230000000003</v>
          </cell>
          <cell r="AQ721">
            <v>27172.12</v>
          </cell>
          <cell r="AR721">
            <v>111053.56</v>
          </cell>
          <cell r="AS721">
            <v>8371.1200000000008</v>
          </cell>
          <cell r="AT721">
            <v>157828.03</v>
          </cell>
          <cell r="AU721">
            <v>38137.86</v>
          </cell>
          <cell r="AV721">
            <v>25280.46</v>
          </cell>
          <cell r="AW721">
            <v>13493.44</v>
          </cell>
          <cell r="AX721">
            <v>23944.44</v>
          </cell>
          <cell r="AY721">
            <v>37641.54</v>
          </cell>
          <cell r="AZ721">
            <v>20788.22</v>
          </cell>
          <cell r="BA721">
            <v>185297.77</v>
          </cell>
          <cell r="BB721">
            <v>41729.800000000003</v>
          </cell>
          <cell r="BC721">
            <v>0</v>
          </cell>
          <cell r="BD721">
            <v>31052.36</v>
          </cell>
          <cell r="BE721">
            <v>23478.61</v>
          </cell>
          <cell r="BF721">
            <v>21922.91</v>
          </cell>
          <cell r="BG721">
            <v>241641.52</v>
          </cell>
          <cell r="BH721">
            <v>52158.35</v>
          </cell>
          <cell r="BI721">
            <v>18906.61</v>
          </cell>
          <cell r="BJ721">
            <v>61122.05</v>
          </cell>
          <cell r="BK721">
            <v>48684.9</v>
          </cell>
          <cell r="BL721">
            <v>203219.9</v>
          </cell>
          <cell r="BM721">
            <v>33993.5</v>
          </cell>
          <cell r="BN721">
            <v>58261.49</v>
          </cell>
          <cell r="BO721">
            <v>99853.87</v>
          </cell>
          <cell r="BP721">
            <v>27617.66</v>
          </cell>
          <cell r="BQ721">
            <v>83246.84</v>
          </cell>
          <cell r="BR721">
            <v>1126467.48</v>
          </cell>
          <cell r="BS721">
            <v>28495</v>
          </cell>
          <cell r="BT721">
            <v>11370.28</v>
          </cell>
          <cell r="BU721">
            <v>122043.64</v>
          </cell>
          <cell r="BV721">
            <v>34405.440000000002</v>
          </cell>
          <cell r="BW721">
            <v>20933.75</v>
          </cell>
          <cell r="BX721">
            <v>140153.51999999999</v>
          </cell>
          <cell r="BY721">
            <v>24780.39</v>
          </cell>
          <cell r="BZ721">
            <v>126534.94</v>
          </cell>
          <cell r="CA721">
            <v>29571.66</v>
          </cell>
          <cell r="CB721">
            <v>36970.559999999998</v>
          </cell>
          <cell r="CC721">
            <v>107175.56</v>
          </cell>
          <cell r="CD721">
            <v>50999.82</v>
          </cell>
          <cell r="CE721">
            <v>27841.67</v>
          </cell>
          <cell r="CF721">
            <v>47666.38</v>
          </cell>
          <cell r="CG721">
            <v>26248.52</v>
          </cell>
          <cell r="CH721">
            <v>27895</v>
          </cell>
          <cell r="CI721">
            <v>27210.66</v>
          </cell>
          <cell r="CJ721">
            <v>160411.66</v>
          </cell>
          <cell r="CK721">
            <v>18577.78</v>
          </cell>
          <cell r="CL721">
            <v>36307.440000000002</v>
          </cell>
        </row>
        <row r="722">
          <cell r="A722">
            <v>5105010161.1090002</v>
          </cell>
          <cell r="B722" t="str">
            <v>ค่าเสื่อมราคาครุภัณฑ์งานบ้านงานครัว -Interface</v>
          </cell>
          <cell r="C722">
            <v>188314.4</v>
          </cell>
          <cell r="D722">
            <v>22417.67</v>
          </cell>
          <cell r="E722">
            <v>7086.33</v>
          </cell>
          <cell r="F722">
            <v>33251.25</v>
          </cell>
          <cell r="G722">
            <v>14797.17</v>
          </cell>
          <cell r="H722">
            <v>11261.85</v>
          </cell>
          <cell r="I722">
            <v>25052.25</v>
          </cell>
          <cell r="J722">
            <v>83056.94</v>
          </cell>
          <cell r="K722">
            <v>2216.67</v>
          </cell>
          <cell r="L722">
            <v>3936.38</v>
          </cell>
          <cell r="M722">
            <v>37889.49</v>
          </cell>
          <cell r="N722">
            <v>834.8</v>
          </cell>
          <cell r="O722">
            <v>80002.740000000005</v>
          </cell>
          <cell r="P722">
            <v>78818.34</v>
          </cell>
          <cell r="Q722">
            <v>50668.22</v>
          </cell>
          <cell r="R722">
            <v>56624.57</v>
          </cell>
          <cell r="S722">
            <v>50805.56</v>
          </cell>
          <cell r="T722">
            <v>9777.27</v>
          </cell>
          <cell r="U722">
            <v>17896.5</v>
          </cell>
          <cell r="V722">
            <v>33705.54</v>
          </cell>
          <cell r="W722">
            <v>113464.7</v>
          </cell>
          <cell r="X722">
            <v>20122.23</v>
          </cell>
          <cell r="Y722">
            <v>3331.33</v>
          </cell>
          <cell r="Z722">
            <v>60327.32</v>
          </cell>
          <cell r="AA722">
            <v>2622.22</v>
          </cell>
          <cell r="AB722">
            <v>37639.14</v>
          </cell>
          <cell r="AC722">
            <v>35428.550000000003</v>
          </cell>
          <cell r="AD722">
            <v>102396.66</v>
          </cell>
          <cell r="AE722">
            <v>15956</v>
          </cell>
          <cell r="AF722">
            <v>29165</v>
          </cell>
          <cell r="AG722">
            <v>47883.34</v>
          </cell>
          <cell r="AH722">
            <v>52363.42</v>
          </cell>
          <cell r="AI722">
            <v>7388.76</v>
          </cell>
          <cell r="AJ722">
            <v>82928.34</v>
          </cell>
          <cell r="AK722">
            <v>165534.64000000001</v>
          </cell>
          <cell r="AL722">
            <v>31811.06</v>
          </cell>
          <cell r="AM722">
            <v>4136.84</v>
          </cell>
          <cell r="AN722">
            <v>19364.439999999999</v>
          </cell>
          <cell r="AO722">
            <v>48204.480000000003</v>
          </cell>
          <cell r="AP722">
            <v>5645.71</v>
          </cell>
          <cell r="AQ722">
            <v>24742.38</v>
          </cell>
          <cell r="AR722">
            <v>54550.61</v>
          </cell>
          <cell r="AS722">
            <v>15876.38</v>
          </cell>
          <cell r="AT722">
            <v>111901.17</v>
          </cell>
          <cell r="AU722">
            <v>22233.89</v>
          </cell>
          <cell r="AV722">
            <v>19289.25</v>
          </cell>
          <cell r="AW722">
            <v>3230</v>
          </cell>
          <cell r="AX722">
            <v>2712.22</v>
          </cell>
          <cell r="AY722">
            <v>6125.34</v>
          </cell>
          <cell r="AZ722">
            <v>56238.34</v>
          </cell>
          <cell r="BA722">
            <v>13666.44</v>
          </cell>
          <cell r="BB722">
            <v>88883.9</v>
          </cell>
          <cell r="BC722">
            <v>0</v>
          </cell>
          <cell r="BD722">
            <v>9970.76</v>
          </cell>
          <cell r="BE722">
            <v>2271.8200000000002</v>
          </cell>
          <cell r="BF722">
            <v>46825.9</v>
          </cell>
          <cell r="BG722">
            <v>93735.45</v>
          </cell>
          <cell r="BH722">
            <v>1788.16</v>
          </cell>
          <cell r="BI722">
            <v>4383.16</v>
          </cell>
          <cell r="BJ722">
            <v>159047.32</v>
          </cell>
          <cell r="BK722">
            <v>26485.29</v>
          </cell>
          <cell r="BL722">
            <v>132188.76999999999</v>
          </cell>
          <cell r="BM722">
            <v>133421.12</v>
          </cell>
          <cell r="BN722">
            <v>49729.440000000002</v>
          </cell>
          <cell r="BO722">
            <v>50115.01</v>
          </cell>
          <cell r="BP722">
            <v>20861.12</v>
          </cell>
          <cell r="BQ722">
            <v>11588</v>
          </cell>
          <cell r="BR722">
            <v>391275.51</v>
          </cell>
          <cell r="BS722">
            <v>27304.05</v>
          </cell>
          <cell r="BT722">
            <v>45856.54</v>
          </cell>
          <cell r="BU722">
            <v>20881.490000000002</v>
          </cell>
          <cell r="BV722">
            <v>21378.32</v>
          </cell>
          <cell r="BW722">
            <v>5078.3</v>
          </cell>
          <cell r="BX722">
            <v>46316.72</v>
          </cell>
          <cell r="BY722">
            <v>19122.22</v>
          </cell>
          <cell r="BZ722">
            <v>9436.8799999999992</v>
          </cell>
          <cell r="CA722">
            <v>53296.33</v>
          </cell>
          <cell r="CB722">
            <v>3141.66</v>
          </cell>
          <cell r="CC722">
            <v>19520.23</v>
          </cell>
          <cell r="CD722">
            <v>58680.33</v>
          </cell>
          <cell r="CE722">
            <v>33206.519999999997</v>
          </cell>
          <cell r="CF722">
            <v>7031.78</v>
          </cell>
          <cell r="CG722">
            <v>2943.64</v>
          </cell>
          <cell r="CH722">
            <v>69270.25</v>
          </cell>
          <cell r="CI722">
            <v>44354.67</v>
          </cell>
          <cell r="CJ722">
            <v>35284</v>
          </cell>
          <cell r="CK722">
            <v>29601.97</v>
          </cell>
          <cell r="CL722">
            <v>26037.22</v>
          </cell>
        </row>
        <row r="723">
          <cell r="A723">
            <v>5105010161.1099997</v>
          </cell>
          <cell r="B723" t="str">
            <v>ค่าเสื่อมราคาครุภัณฑ์อื่น -Interface</v>
          </cell>
          <cell r="C723">
            <v>4044.38</v>
          </cell>
          <cell r="D723">
            <v>0</v>
          </cell>
          <cell r="E723">
            <v>668.41</v>
          </cell>
          <cell r="F723">
            <v>7412.19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3307.76</v>
          </cell>
          <cell r="T723">
            <v>21587.68</v>
          </cell>
          <cell r="U723">
            <v>483.34</v>
          </cell>
          <cell r="V723">
            <v>0</v>
          </cell>
          <cell r="W723">
            <v>136528.37</v>
          </cell>
          <cell r="X723">
            <v>1010.42</v>
          </cell>
          <cell r="Y723">
            <v>4143.2700000000004</v>
          </cell>
          <cell r="Z723">
            <v>166.66</v>
          </cell>
          <cell r="AA723">
            <v>0</v>
          </cell>
          <cell r="AB723">
            <v>3324.98</v>
          </cell>
          <cell r="AC723">
            <v>0</v>
          </cell>
          <cell r="AD723">
            <v>1225.33</v>
          </cell>
          <cell r="AE723">
            <v>0</v>
          </cell>
          <cell r="AF723">
            <v>0</v>
          </cell>
          <cell r="AG723">
            <v>2570</v>
          </cell>
          <cell r="AH723">
            <v>0</v>
          </cell>
          <cell r="AI723">
            <v>0</v>
          </cell>
          <cell r="AJ723">
            <v>0</v>
          </cell>
          <cell r="AK723">
            <v>13553.59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2944.44</v>
          </cell>
          <cell r="AR723">
            <v>0</v>
          </cell>
          <cell r="AS723">
            <v>0</v>
          </cell>
          <cell r="AT723">
            <v>43812.12</v>
          </cell>
          <cell r="AU723">
            <v>460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3538</v>
          </cell>
          <cell r="BA723">
            <v>29335</v>
          </cell>
          <cell r="BB723">
            <v>3126.58</v>
          </cell>
          <cell r="BC723">
            <v>12877.9</v>
          </cell>
          <cell r="BD723">
            <v>0</v>
          </cell>
          <cell r="BE723">
            <v>0</v>
          </cell>
          <cell r="BF723">
            <v>0</v>
          </cell>
          <cell r="BG723">
            <v>5979.86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24620.71</v>
          </cell>
          <cell r="BM723">
            <v>0</v>
          </cell>
          <cell r="BN723">
            <v>0</v>
          </cell>
          <cell r="BO723">
            <v>0</v>
          </cell>
          <cell r="BP723">
            <v>1836.66</v>
          </cell>
          <cell r="BQ723">
            <v>10508.32</v>
          </cell>
          <cell r="BR723">
            <v>23758.66</v>
          </cell>
          <cell r="BS723">
            <v>0</v>
          </cell>
          <cell r="BT723">
            <v>311.12</v>
          </cell>
          <cell r="BU723">
            <v>0</v>
          </cell>
          <cell r="BV723">
            <v>130553.89</v>
          </cell>
          <cell r="BW723">
            <v>0</v>
          </cell>
          <cell r="BX723">
            <v>1521.34</v>
          </cell>
          <cell r="BY723">
            <v>5476.5</v>
          </cell>
          <cell r="BZ723">
            <v>1016.66</v>
          </cell>
          <cell r="CA723">
            <v>6496.64</v>
          </cell>
          <cell r="CB723">
            <v>12983.34</v>
          </cell>
          <cell r="CC723">
            <v>13733.33</v>
          </cell>
          <cell r="CD723">
            <v>14867.84</v>
          </cell>
          <cell r="CE723">
            <v>6555.56</v>
          </cell>
          <cell r="CF723">
            <v>4363.59</v>
          </cell>
          <cell r="CG723">
            <v>499.96</v>
          </cell>
          <cell r="CH723">
            <v>0</v>
          </cell>
          <cell r="CI723">
            <v>0</v>
          </cell>
          <cell r="CJ723">
            <v>108458.76</v>
          </cell>
          <cell r="CK723">
            <v>1876.66</v>
          </cell>
          <cell r="CL723">
            <v>0</v>
          </cell>
        </row>
        <row r="724">
          <cell r="A724">
            <v>5105010164.1009998</v>
          </cell>
          <cell r="B724" t="str">
            <v>ค่าตัดจำหน่ายโปรแกรมคอมพิวเตอร์ -Interface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9826.18</v>
          </cell>
          <cell r="J724">
            <v>0</v>
          </cell>
          <cell r="K724">
            <v>0</v>
          </cell>
          <cell r="L724">
            <v>217.88</v>
          </cell>
          <cell r="M724">
            <v>0</v>
          </cell>
          <cell r="N724">
            <v>0</v>
          </cell>
          <cell r="O724">
            <v>0</v>
          </cell>
          <cell r="P724">
            <v>22222.22</v>
          </cell>
          <cell r="Q724">
            <v>0</v>
          </cell>
          <cell r="R724">
            <v>2215.3200000000002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65571.02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533.78</v>
          </cell>
          <cell r="AO724">
            <v>0</v>
          </cell>
          <cell r="AP724">
            <v>1702.51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26708.06</v>
          </cell>
          <cell r="BD724">
            <v>1666.66</v>
          </cell>
          <cell r="BE724">
            <v>0</v>
          </cell>
          <cell r="BF724">
            <v>0</v>
          </cell>
          <cell r="BG724">
            <v>122249.78</v>
          </cell>
          <cell r="BH724">
            <v>0</v>
          </cell>
          <cell r="BI724">
            <v>0</v>
          </cell>
          <cell r="BJ724">
            <v>14444.42</v>
          </cell>
          <cell r="BK724">
            <v>208.34</v>
          </cell>
          <cell r="BL724">
            <v>0</v>
          </cell>
          <cell r="BM724">
            <v>0</v>
          </cell>
          <cell r="BN724">
            <v>5860.12</v>
          </cell>
          <cell r="BO724">
            <v>0</v>
          </cell>
          <cell r="BP724">
            <v>5500</v>
          </cell>
          <cell r="BQ724">
            <v>0</v>
          </cell>
          <cell r="BR724">
            <v>1343333.22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1666.66</v>
          </cell>
          <cell r="BY724">
            <v>9836.5</v>
          </cell>
          <cell r="BZ724">
            <v>0</v>
          </cell>
          <cell r="CA724">
            <v>666.66</v>
          </cell>
          <cell r="CB724">
            <v>4722.22</v>
          </cell>
          <cell r="CC724">
            <v>4722.2299999999996</v>
          </cell>
          <cell r="CD724">
            <v>0</v>
          </cell>
          <cell r="CE724">
            <v>0</v>
          </cell>
          <cell r="CF724">
            <v>0</v>
          </cell>
          <cell r="CG724">
            <v>4722.16</v>
          </cell>
          <cell r="CH724">
            <v>0</v>
          </cell>
          <cell r="CI724">
            <v>0</v>
          </cell>
          <cell r="CJ724">
            <v>92464.03</v>
          </cell>
          <cell r="CK724">
            <v>5944.44</v>
          </cell>
          <cell r="CL724">
            <v>166.66</v>
          </cell>
        </row>
        <row r="725">
          <cell r="A725">
            <v>5105010164.1029997</v>
          </cell>
          <cell r="B725" t="str">
            <v>ค่าตัดจำหน่ายสินทรัพย์ไม่มีตัวตนอื่น -Interface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42812.5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70555.56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</row>
        <row r="726">
          <cell r="A726">
            <v>5105010194.1009998</v>
          </cell>
          <cell r="B726" t="str">
            <v>ค่าเสื่อมราคา-อาคารและสิ่งปลูกสร้างไม่ระบุรายละเอียด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</row>
        <row r="727">
          <cell r="A727">
            <v>5105010195.1009998</v>
          </cell>
          <cell r="B727" t="str">
            <v>ค่าเสื่อมราคา-ครุภัณฑ์ไม่ระบุรายละเอียด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</row>
        <row r="728">
          <cell r="A728">
            <v>5107010199.1009998</v>
          </cell>
          <cell r="B728" t="str">
            <v>ค่าใช้จ่ายอุดหนุนเพื่อการดำเนินงานอื่น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100300.2</v>
          </cell>
          <cell r="AS728">
            <v>40577.699999999997</v>
          </cell>
          <cell r="AT728">
            <v>0</v>
          </cell>
          <cell r="AU728">
            <v>0</v>
          </cell>
          <cell r="AV728">
            <v>0</v>
          </cell>
          <cell r="AW728">
            <v>8560</v>
          </cell>
          <cell r="AX728">
            <v>370081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125000</v>
          </cell>
          <cell r="BH728">
            <v>0</v>
          </cell>
          <cell r="BI728">
            <v>58600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</row>
        <row r="729">
          <cell r="A729">
            <v>5107020199.1009998</v>
          </cell>
          <cell r="B729" t="str">
            <v>ค่าใช้จ่ายเงินอุดหนุนเพื่อการลงทุนอื่น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</row>
        <row r="730">
          <cell r="A730">
            <v>5107030101.1009998</v>
          </cell>
          <cell r="B730" t="str">
            <v>บัญชีพักเบิกเงินอุดหนุน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</row>
        <row r="731">
          <cell r="A731">
            <v>5108010101.1020002</v>
          </cell>
          <cell r="B731" t="str">
            <v>หนี้สูญ-ลูกหนี้ค่าสิ่งส่งตรวจ-หน่วยงานภาครัฐ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390574.51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</row>
        <row r="732">
          <cell r="A732">
            <v>5108010101.1040001</v>
          </cell>
          <cell r="B732" t="str">
            <v>หนี้สูญ-ลูกหนี้ค่าวัสดุ/อุปกรณ์/น้ำยา-หน่วยงานภาครัฐ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198829.79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</row>
        <row r="733">
          <cell r="A733">
            <v>5108010101.1049995</v>
          </cell>
          <cell r="B733" t="str">
            <v>หนี้สูญ-ลูกหนี้ค่าสินค้า-หน่วยงานภาครัฐ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257417.33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</row>
        <row r="734">
          <cell r="A734">
            <v>5108010101.1140003</v>
          </cell>
          <cell r="B734" t="str">
            <v>หนี้สูญ-ลูกหนี้ค่ารักษา-ชำระเงิน OP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189971</v>
          </cell>
          <cell r="H734">
            <v>57305.9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4613</v>
          </cell>
          <cell r="U734">
            <v>0</v>
          </cell>
          <cell r="V734">
            <v>23066</v>
          </cell>
          <cell r="W734">
            <v>0</v>
          </cell>
          <cell r="X734">
            <v>0</v>
          </cell>
          <cell r="Y734">
            <v>0</v>
          </cell>
          <cell r="Z734">
            <v>476735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925</v>
          </cell>
          <cell r="AF734">
            <v>0</v>
          </cell>
          <cell r="AG734">
            <v>0</v>
          </cell>
          <cell r="AH734">
            <v>400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20116.25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1290</v>
          </cell>
          <cell r="AT734">
            <v>102616.15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59160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15704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19310</v>
          </cell>
        </row>
        <row r="735">
          <cell r="A735">
            <v>5108010101.1149998</v>
          </cell>
          <cell r="B735" t="str">
            <v>หนี้สูญ-ลูกหนี้ค่ารักษา-ชำระเงิน IP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4565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140475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19311.599999999999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20205.55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19616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5518</v>
          </cell>
        </row>
        <row r="736">
          <cell r="A736">
            <v>5108010101.2019997</v>
          </cell>
          <cell r="B736" t="str">
            <v xml:space="preserve">หนี้สูญ-ลูกหนี้ค่ารักษา UC-IP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148621</v>
          </cell>
          <cell r="AA736">
            <v>0</v>
          </cell>
          <cell r="AB736">
            <v>59870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699287.11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</row>
        <row r="737">
          <cell r="A737">
            <v>5108010101.2030001</v>
          </cell>
          <cell r="B737" t="str">
            <v>หนี้สูญ-ลูกหนี้ค่ารักษา UC -OP นอก CUP (ในจังหวัด)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24682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10180</v>
          </cell>
          <cell r="AF737">
            <v>0</v>
          </cell>
          <cell r="AG737">
            <v>0</v>
          </cell>
          <cell r="AH737">
            <v>0</v>
          </cell>
          <cell r="AI737">
            <v>29152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180</v>
          </cell>
          <cell r="BK737">
            <v>0</v>
          </cell>
          <cell r="BL737">
            <v>0</v>
          </cell>
          <cell r="BM737">
            <v>148814</v>
          </cell>
          <cell r="BN737">
            <v>0</v>
          </cell>
          <cell r="BO737">
            <v>0</v>
          </cell>
          <cell r="BP737">
            <v>22400</v>
          </cell>
          <cell r="BQ737">
            <v>0</v>
          </cell>
          <cell r="BR737">
            <v>3111359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4914</v>
          </cell>
        </row>
        <row r="738">
          <cell r="A738">
            <v>5108010101.2049999</v>
          </cell>
          <cell r="B738" t="str">
            <v>หนี้สูญ-ลูกหนี้ค่ารักษา UC -OP นอก CUP (ต่างจังหวัด)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</row>
        <row r="739">
          <cell r="A739">
            <v>5108010101.309</v>
          </cell>
          <cell r="B739" t="str">
            <v>หนี้สูญ-ลูกหนี้ค่ารักษาประกันสังคม-ค่าใช้จ่ายสูง/อุบัติเหตุ/ฉุกเฉิน OP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30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12267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</row>
        <row r="740">
          <cell r="A740">
            <v>5108010101.6020002</v>
          </cell>
          <cell r="B740" t="str">
            <v>หนี้สูญ-ลูกหนี้ค่ารักษา-พรบ.รถ OP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895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8032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260.74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319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335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14030</v>
          </cell>
          <cell r="BN740">
            <v>584</v>
          </cell>
          <cell r="BO740">
            <v>0</v>
          </cell>
          <cell r="BP740">
            <v>173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</row>
        <row r="741">
          <cell r="A741">
            <v>5108010101.6029997</v>
          </cell>
          <cell r="B741" t="str">
            <v>หนี้สูญ-ลูกหนี้ค่ารักษา-พรบ.รถ IP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120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76793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25930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200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500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43610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14030</v>
          </cell>
          <cell r="BN741">
            <v>113</v>
          </cell>
          <cell r="BO741">
            <v>0</v>
          </cell>
          <cell r="BP741">
            <v>580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</row>
        <row r="742">
          <cell r="A742">
            <v>5108010107.1020002</v>
          </cell>
          <cell r="B742" t="str">
            <v>หนี้สงสัยจะสูญ-ลูกหนี้ค่าสิ่งส่งตรวจ -หน่วยงานภาครัฐ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7971.9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142896.79999999999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5426.5</v>
          </cell>
          <cell r="AI742">
            <v>0</v>
          </cell>
          <cell r="AJ742">
            <v>0</v>
          </cell>
          <cell r="AK742">
            <v>61237.5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14829.32</v>
          </cell>
          <cell r="BB742">
            <v>0</v>
          </cell>
          <cell r="BC742">
            <v>63906</v>
          </cell>
          <cell r="BD742">
            <v>7533.25</v>
          </cell>
          <cell r="BE742">
            <v>0</v>
          </cell>
          <cell r="BF742">
            <v>0</v>
          </cell>
          <cell r="BG742">
            <v>8978.5</v>
          </cell>
          <cell r="BH742">
            <v>0</v>
          </cell>
          <cell r="BI742">
            <v>0</v>
          </cell>
          <cell r="BJ742">
            <v>0</v>
          </cell>
          <cell r="BK742">
            <v>136</v>
          </cell>
          <cell r="BL742">
            <v>462985.55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726926.56</v>
          </cell>
          <cell r="BS742">
            <v>0</v>
          </cell>
          <cell r="BT742">
            <v>0</v>
          </cell>
          <cell r="BU742">
            <v>79069.98</v>
          </cell>
          <cell r="BV742">
            <v>0</v>
          </cell>
          <cell r="BW742">
            <v>0</v>
          </cell>
          <cell r="BX742">
            <v>30814.5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</row>
        <row r="743">
          <cell r="A743">
            <v>5108010107.1040001</v>
          </cell>
          <cell r="B743" t="str">
            <v>หนี้สงสัยจะสูญ-ลูกหนี้ค่าวัสดุ/อุปกรณ์/น้ำยา-หน่วยงานภาครัฐ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31455.3</v>
          </cell>
          <cell r="BE743">
            <v>0</v>
          </cell>
          <cell r="BF743">
            <v>0</v>
          </cell>
          <cell r="BG743">
            <v>65389.35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112091.18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322727.40000000002</v>
          </cell>
          <cell r="BS743">
            <v>0</v>
          </cell>
          <cell r="BT743">
            <v>0</v>
          </cell>
          <cell r="BU743">
            <v>53960.78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</row>
        <row r="744">
          <cell r="A744">
            <v>5108010107.1140003</v>
          </cell>
          <cell r="B744" t="str">
            <v>หนี้สงสัยจะสูญ-ลูกหนี้ค่ารักษา-ชำระเงิน OP</v>
          </cell>
          <cell r="C744">
            <v>1070843.8</v>
          </cell>
          <cell r="D744">
            <v>57862.6</v>
          </cell>
          <cell r="E744">
            <v>101015.4</v>
          </cell>
          <cell r="F744">
            <v>31861.1</v>
          </cell>
          <cell r="G744">
            <v>173297</v>
          </cell>
          <cell r="H744">
            <v>75952.5</v>
          </cell>
          <cell r="I744">
            <v>144766.09</v>
          </cell>
          <cell r="J744">
            <v>1260465.22</v>
          </cell>
          <cell r="K744">
            <v>100298.15</v>
          </cell>
          <cell r="L744">
            <v>29850.9</v>
          </cell>
          <cell r="M744">
            <v>56410.05</v>
          </cell>
          <cell r="N744">
            <v>0</v>
          </cell>
          <cell r="O744">
            <v>0</v>
          </cell>
          <cell r="P744">
            <v>600644.15</v>
          </cell>
          <cell r="Q744">
            <v>916090.7</v>
          </cell>
          <cell r="R744">
            <v>4639764.8499999996</v>
          </cell>
          <cell r="S744">
            <v>78239.149999999994</v>
          </cell>
          <cell r="T744">
            <v>339806.45</v>
          </cell>
          <cell r="U744">
            <v>492204.03</v>
          </cell>
          <cell r="V744">
            <v>55410.18</v>
          </cell>
          <cell r="W744">
            <v>1536201.3</v>
          </cell>
          <cell r="X744">
            <v>0</v>
          </cell>
          <cell r="Y744">
            <v>1012899.03</v>
          </cell>
          <cell r="Z744">
            <v>1309601.6000000001</v>
          </cell>
          <cell r="AA744">
            <v>78020.649999999994</v>
          </cell>
          <cell r="AB744">
            <v>274468.3</v>
          </cell>
          <cell r="AC744">
            <v>1187738.45</v>
          </cell>
          <cell r="AD744">
            <v>1618315.5</v>
          </cell>
          <cell r="AE744">
            <v>51938.400000000001</v>
          </cell>
          <cell r="AF744">
            <v>86191.6</v>
          </cell>
          <cell r="AG744">
            <v>436147.85</v>
          </cell>
          <cell r="AH744">
            <v>458704.84</v>
          </cell>
          <cell r="AI744">
            <v>255833.86</v>
          </cell>
          <cell r="AJ744">
            <v>67088.05</v>
          </cell>
          <cell r="AK744">
            <v>0</v>
          </cell>
          <cell r="AL744">
            <v>67291.350000000006</v>
          </cell>
          <cell r="AM744">
            <v>0</v>
          </cell>
          <cell r="AN744">
            <v>74575</v>
          </cell>
          <cell r="AO744">
            <v>60425.7</v>
          </cell>
          <cell r="AP744">
            <v>16731.400000000001</v>
          </cell>
          <cell r="AQ744">
            <v>13581.68</v>
          </cell>
          <cell r="AR744">
            <v>65059.32</v>
          </cell>
          <cell r="AS744">
            <v>70726.55</v>
          </cell>
          <cell r="AT744">
            <v>0</v>
          </cell>
          <cell r="AU744">
            <v>260064.4</v>
          </cell>
          <cell r="AV744">
            <v>17852.400000000001</v>
          </cell>
          <cell r="AW744">
            <v>42097.35</v>
          </cell>
          <cell r="AX744">
            <v>308638.14</v>
          </cell>
          <cell r="AY744">
            <v>21320.85</v>
          </cell>
          <cell r="AZ744">
            <v>12192.3</v>
          </cell>
          <cell r="BA744">
            <v>195559.17</v>
          </cell>
          <cell r="BB744">
            <v>8778</v>
          </cell>
          <cell r="BC744">
            <v>8199463.4000000004</v>
          </cell>
          <cell r="BD744">
            <v>378222.55</v>
          </cell>
          <cell r="BE744">
            <v>92836.38</v>
          </cell>
          <cell r="BF744">
            <v>92903.35</v>
          </cell>
          <cell r="BG744">
            <v>444223.32</v>
          </cell>
          <cell r="BH744">
            <v>4630.72</v>
          </cell>
          <cell r="BI744">
            <v>6628.15</v>
          </cell>
          <cell r="BJ744">
            <v>453086.35</v>
          </cell>
          <cell r="BK744">
            <v>374988.25</v>
          </cell>
          <cell r="BL744">
            <v>3445526.5</v>
          </cell>
          <cell r="BM744">
            <v>760142.5</v>
          </cell>
          <cell r="BN744">
            <v>67412.95</v>
          </cell>
          <cell r="BO744">
            <v>551027.55000000005</v>
          </cell>
          <cell r="BP744">
            <v>897235.1</v>
          </cell>
          <cell r="BQ744">
            <v>316763.25</v>
          </cell>
          <cell r="BR744">
            <v>199006</v>
          </cell>
          <cell r="BS744">
            <v>130762.75</v>
          </cell>
          <cell r="BT744">
            <v>356855.41</v>
          </cell>
          <cell r="BU744">
            <v>1801672.15</v>
          </cell>
          <cell r="BV744">
            <v>123646.3</v>
          </cell>
          <cell r="BW744">
            <v>242300.35</v>
          </cell>
          <cell r="BX744">
            <v>526044.68999999994</v>
          </cell>
          <cell r="BY744">
            <v>7414.75</v>
          </cell>
          <cell r="BZ744">
            <v>70079.600000000006</v>
          </cell>
          <cell r="CA744">
            <v>708664.85</v>
          </cell>
          <cell r="CB744">
            <v>279770.25</v>
          </cell>
          <cell r="CC744">
            <v>387885</v>
          </cell>
          <cell r="CD744">
            <v>629310.4</v>
          </cell>
          <cell r="CE744">
            <v>383474.15</v>
          </cell>
          <cell r="CF744">
            <v>4507.75</v>
          </cell>
          <cell r="CG744">
            <v>48913.599999999999</v>
          </cell>
          <cell r="CH744">
            <v>63102.8</v>
          </cell>
          <cell r="CI744">
            <v>36206.400000000001</v>
          </cell>
          <cell r="CJ744">
            <v>1352896.9</v>
          </cell>
          <cell r="CK744">
            <v>90193</v>
          </cell>
          <cell r="CL744">
            <v>132764.4</v>
          </cell>
        </row>
        <row r="745">
          <cell r="A745">
            <v>5108010107.1149998</v>
          </cell>
          <cell r="B745" t="str">
            <v>หนี้สงสัยจะสูญ-ลูกหนี้ค่ารักษา-ชำระเงิน IP</v>
          </cell>
          <cell r="C745">
            <v>343360.4</v>
          </cell>
          <cell r="D745">
            <v>0</v>
          </cell>
          <cell r="E745">
            <v>55686.15</v>
          </cell>
          <cell r="F745">
            <v>17064.849999999999</v>
          </cell>
          <cell r="G745">
            <v>0</v>
          </cell>
          <cell r="H745">
            <v>0</v>
          </cell>
          <cell r="I745">
            <v>15457.89</v>
          </cell>
          <cell r="J745">
            <v>603440.94999999995</v>
          </cell>
          <cell r="K745">
            <v>0</v>
          </cell>
          <cell r="L745">
            <v>0</v>
          </cell>
          <cell r="M745">
            <v>171645.37</v>
          </cell>
          <cell r="N745">
            <v>0</v>
          </cell>
          <cell r="O745">
            <v>0</v>
          </cell>
          <cell r="P745">
            <v>445374.25</v>
          </cell>
          <cell r="Q745">
            <v>156280.70000000001</v>
          </cell>
          <cell r="R745">
            <v>1197156.3899999999</v>
          </cell>
          <cell r="S745">
            <v>116723.65</v>
          </cell>
          <cell r="T745">
            <v>126711</v>
          </cell>
          <cell r="U745">
            <v>278227.44</v>
          </cell>
          <cell r="V745">
            <v>83511.649999999994</v>
          </cell>
          <cell r="W745">
            <v>5069001.45</v>
          </cell>
          <cell r="X745">
            <v>0</v>
          </cell>
          <cell r="Y745">
            <v>612083.1</v>
          </cell>
          <cell r="Z745">
            <v>445401.8</v>
          </cell>
          <cell r="AA745">
            <v>13571.7</v>
          </cell>
          <cell r="AB745">
            <v>35923.300000000003</v>
          </cell>
          <cell r="AC745">
            <v>404672.45</v>
          </cell>
          <cell r="AD745">
            <v>269727.8</v>
          </cell>
          <cell r="AE745">
            <v>15484.05</v>
          </cell>
          <cell r="AF745">
            <v>41510.25</v>
          </cell>
          <cell r="AG745">
            <v>417940.15</v>
          </cell>
          <cell r="AH745">
            <v>121897.35</v>
          </cell>
          <cell r="AI745">
            <v>62801.65</v>
          </cell>
          <cell r="AJ745">
            <v>4942.25</v>
          </cell>
          <cell r="AK745">
            <v>0</v>
          </cell>
          <cell r="AL745">
            <v>21001.65</v>
          </cell>
          <cell r="AM745">
            <v>0</v>
          </cell>
          <cell r="AN745">
            <v>51855.75</v>
          </cell>
          <cell r="AO745">
            <v>441242.7</v>
          </cell>
          <cell r="AP745">
            <v>7864.1</v>
          </cell>
          <cell r="AQ745">
            <v>0</v>
          </cell>
          <cell r="AR745">
            <v>181722.89</v>
          </cell>
          <cell r="AS745">
            <v>22991.9</v>
          </cell>
          <cell r="AT745">
            <v>0</v>
          </cell>
          <cell r="AU745">
            <v>102726.35</v>
          </cell>
          <cell r="AV745">
            <v>18159.25</v>
          </cell>
          <cell r="AW745">
            <v>11384.8</v>
          </cell>
          <cell r="AX745">
            <v>12613.15</v>
          </cell>
          <cell r="AY745">
            <v>8352.4</v>
          </cell>
          <cell r="AZ745">
            <v>7828</v>
          </cell>
          <cell r="BA745">
            <v>171338.67</v>
          </cell>
          <cell r="BB745">
            <v>2839.55</v>
          </cell>
          <cell r="BC745">
            <v>4209247.24</v>
          </cell>
          <cell r="BD745">
            <v>301473</v>
          </cell>
          <cell r="BE745">
            <v>2522.73</v>
          </cell>
          <cell r="BF745">
            <v>91528.7</v>
          </cell>
          <cell r="BG745">
            <v>4451297.67</v>
          </cell>
          <cell r="BH745">
            <v>0</v>
          </cell>
          <cell r="BI745">
            <v>0</v>
          </cell>
          <cell r="BJ745">
            <v>71381.100000000006</v>
          </cell>
          <cell r="BK745">
            <v>307259.45</v>
          </cell>
          <cell r="BL745">
            <v>3842736.7</v>
          </cell>
          <cell r="BM745">
            <v>282277.3</v>
          </cell>
          <cell r="BN745">
            <v>13551.75</v>
          </cell>
          <cell r="BO745">
            <v>338491.65</v>
          </cell>
          <cell r="BP745">
            <v>11839.85</v>
          </cell>
          <cell r="BQ745">
            <v>100485.3</v>
          </cell>
          <cell r="BR745">
            <v>4095.45</v>
          </cell>
          <cell r="BS745">
            <v>37006.300000000003</v>
          </cell>
          <cell r="BT745">
            <v>296987.09999999998</v>
          </cell>
          <cell r="BU745">
            <v>1140855</v>
          </cell>
          <cell r="BV745">
            <v>11418.05</v>
          </cell>
          <cell r="BW745">
            <v>43872.9</v>
          </cell>
          <cell r="BX745">
            <v>299927.34999999998</v>
          </cell>
          <cell r="BY745">
            <v>7368.2</v>
          </cell>
          <cell r="BZ745">
            <v>9246.35</v>
          </cell>
          <cell r="CA745">
            <v>243898.25</v>
          </cell>
          <cell r="CB745">
            <v>208900.25</v>
          </cell>
          <cell r="CC745">
            <v>83042.350000000006</v>
          </cell>
          <cell r="CD745">
            <v>241085.3</v>
          </cell>
          <cell r="CE745">
            <v>169111.4</v>
          </cell>
          <cell r="CF745">
            <v>0</v>
          </cell>
          <cell r="CG745">
            <v>7442.3</v>
          </cell>
          <cell r="CH745">
            <v>0</v>
          </cell>
          <cell r="CI745">
            <v>10327.450000000001</v>
          </cell>
          <cell r="CJ745">
            <v>451601.5</v>
          </cell>
          <cell r="CK745">
            <v>21497.55</v>
          </cell>
          <cell r="CL745">
            <v>21901.78</v>
          </cell>
        </row>
        <row r="746">
          <cell r="A746">
            <v>5112010103.1009998</v>
          </cell>
          <cell r="B746" t="str">
            <v>ค่าสวัสดิการสังคม-อื่น</v>
          </cell>
          <cell r="C746">
            <v>452179</v>
          </cell>
          <cell r="D746">
            <v>0</v>
          </cell>
          <cell r="E746">
            <v>52102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20</v>
          </cell>
          <cell r="K746">
            <v>0</v>
          </cell>
          <cell r="L746">
            <v>0</v>
          </cell>
          <cell r="M746">
            <v>113333.5</v>
          </cell>
          <cell r="N746">
            <v>0</v>
          </cell>
          <cell r="O746">
            <v>70834.5</v>
          </cell>
          <cell r="P746">
            <v>29913.8</v>
          </cell>
          <cell r="Q746">
            <v>8701.7999999999993</v>
          </cell>
          <cell r="R746">
            <v>0</v>
          </cell>
          <cell r="S746">
            <v>0</v>
          </cell>
          <cell r="T746">
            <v>0</v>
          </cell>
          <cell r="U746">
            <v>15759.98</v>
          </cell>
          <cell r="V746">
            <v>0</v>
          </cell>
          <cell r="W746">
            <v>748081.5</v>
          </cell>
          <cell r="X746">
            <v>4545</v>
          </cell>
          <cell r="Y746">
            <v>51258</v>
          </cell>
          <cell r="Z746">
            <v>0</v>
          </cell>
          <cell r="AA746">
            <v>8555</v>
          </cell>
          <cell r="AB746">
            <v>52047</v>
          </cell>
          <cell r="AC746">
            <v>0</v>
          </cell>
          <cell r="AD746">
            <v>35148</v>
          </cell>
          <cell r="AE746">
            <v>66903</v>
          </cell>
          <cell r="AF746">
            <v>12240</v>
          </cell>
          <cell r="AG746">
            <v>12655</v>
          </cell>
          <cell r="AH746">
            <v>107775</v>
          </cell>
          <cell r="AI746">
            <v>0</v>
          </cell>
          <cell r="AJ746">
            <v>101743</v>
          </cell>
          <cell r="AK746">
            <v>7592564.5</v>
          </cell>
          <cell r="AL746">
            <v>4910</v>
          </cell>
          <cell r="AM746">
            <v>7286</v>
          </cell>
          <cell r="AN746">
            <v>43217</v>
          </cell>
          <cell r="AO746">
            <v>0</v>
          </cell>
          <cell r="AP746">
            <v>1791</v>
          </cell>
          <cell r="AQ746">
            <v>2336</v>
          </cell>
          <cell r="AR746">
            <v>0</v>
          </cell>
          <cell r="AS746">
            <v>15483.65</v>
          </cell>
          <cell r="AT746">
            <v>85383</v>
          </cell>
          <cell r="AU746">
            <v>34281.360000000001</v>
          </cell>
          <cell r="AV746">
            <v>6832</v>
          </cell>
          <cell r="AW746">
            <v>0</v>
          </cell>
          <cell r="AX746">
            <v>36044.379999999997</v>
          </cell>
          <cell r="AY746">
            <v>1793.21</v>
          </cell>
          <cell r="AZ746">
            <v>1021</v>
          </cell>
          <cell r="BA746">
            <v>121884.75</v>
          </cell>
          <cell r="BB746">
            <v>83.4</v>
          </cell>
          <cell r="BC746">
            <v>98282</v>
          </cell>
          <cell r="BD746">
            <v>48600</v>
          </cell>
          <cell r="BE746">
            <v>23072.25</v>
          </cell>
          <cell r="BF746">
            <v>109041</v>
          </cell>
          <cell r="BG746">
            <v>0</v>
          </cell>
          <cell r="BH746">
            <v>4790</v>
          </cell>
          <cell r="BI746">
            <v>7491</v>
          </cell>
          <cell r="BJ746">
            <v>15058</v>
          </cell>
          <cell r="BK746">
            <v>11096</v>
          </cell>
          <cell r="BL746">
            <v>7825</v>
          </cell>
          <cell r="BM746">
            <v>0</v>
          </cell>
          <cell r="BN746">
            <v>0</v>
          </cell>
          <cell r="BO746">
            <v>14400</v>
          </cell>
          <cell r="BP746">
            <v>71353</v>
          </cell>
          <cell r="BQ746">
            <v>185535</v>
          </cell>
          <cell r="BR746">
            <v>1765292</v>
          </cell>
          <cell r="BS746">
            <v>132144.25</v>
          </cell>
          <cell r="BT746">
            <v>10723.24</v>
          </cell>
          <cell r="BU746">
            <v>2741</v>
          </cell>
          <cell r="BV746">
            <v>350</v>
          </cell>
          <cell r="BW746">
            <v>8536</v>
          </cell>
          <cell r="BX746">
            <v>10764.25</v>
          </cell>
          <cell r="BY746">
            <v>14058.85</v>
          </cell>
          <cell r="BZ746">
            <v>8250</v>
          </cell>
          <cell r="CA746">
            <v>520</v>
          </cell>
          <cell r="CB746">
            <v>28564</v>
          </cell>
          <cell r="CC746">
            <v>66561.75</v>
          </cell>
          <cell r="CD746">
            <v>5801</v>
          </cell>
          <cell r="CE746">
            <v>175975.5</v>
          </cell>
          <cell r="CF746">
            <v>4616</v>
          </cell>
          <cell r="CG746">
            <v>0</v>
          </cell>
          <cell r="CH746">
            <v>2410.1</v>
          </cell>
          <cell r="CI746">
            <v>25629</v>
          </cell>
          <cell r="CJ746">
            <v>750437.05</v>
          </cell>
          <cell r="CK746">
            <v>5169</v>
          </cell>
          <cell r="CL746">
            <v>13708.8</v>
          </cell>
        </row>
        <row r="747">
          <cell r="A747">
            <v>5203010105.1009998</v>
          </cell>
          <cell r="B747" t="str">
            <v>ค่าจำหน่าย-อาคารเพื่อการพักอาศัย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</row>
        <row r="748">
          <cell r="A748">
            <v>5203010106.1009998</v>
          </cell>
          <cell r="B748" t="str">
            <v>ค่าจำหน่าย-อาคารสำนักงาน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</row>
        <row r="749">
          <cell r="A749">
            <v>5203010107.1009998</v>
          </cell>
          <cell r="B749" t="str">
            <v>ค่าจำหน่าย-อาคารเพื่อประโยชน์อื่น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</row>
        <row r="750">
          <cell r="A750">
            <v>5203010109.1009998</v>
          </cell>
          <cell r="B750" t="str">
            <v>ค่าจำหน่าย-สิ่งปลูกสร้าง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</row>
        <row r="751">
          <cell r="A751">
            <v>5203010110.1009998</v>
          </cell>
          <cell r="B751" t="str">
            <v>ค่าจำหน่าย-อาคารและสิ่งปลูกสร้าง -Interface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</row>
        <row r="752">
          <cell r="A752">
            <v>5203010111.1009998</v>
          </cell>
          <cell r="B752" t="str">
            <v>ค่าจำหน่าย-ครุภัณฑ์สำนักงาน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</row>
        <row r="753">
          <cell r="A753">
            <v>5203010112.1009998</v>
          </cell>
          <cell r="B753" t="str">
            <v>ค่าจำหน่าย-ยานพาหนะและอุปกรณ์การขนส่ง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</row>
        <row r="754">
          <cell r="A754">
            <v>5203010113.1009998</v>
          </cell>
          <cell r="B754" t="str">
            <v>ค่าจำหน่าย-ครุภัณฑ์ไฟฟ้าและวิทยุ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</row>
        <row r="755">
          <cell r="A755">
            <v>5203010114.1009998</v>
          </cell>
          <cell r="B755" t="str">
            <v>ค่าจำหน่าย-ครุภัณฑ์โฆษณาและเผยแพร่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</row>
        <row r="756">
          <cell r="A756">
            <v>5203010115.1009998</v>
          </cell>
          <cell r="B756" t="str">
            <v>ค่าจำหน่าย-ครุภัณฑ์การเกษตร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</row>
        <row r="757">
          <cell r="A757">
            <v>5203010117.1009998</v>
          </cell>
          <cell r="B757" t="str">
            <v>ค่าจำหน่าย-ครุภัณฑ์ก่อสร้าง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</row>
        <row r="758">
          <cell r="A758">
            <v>5203010119.1009998</v>
          </cell>
          <cell r="B758" t="str">
            <v>ค่าจำหน่าย-ครุภัณฑ์วิทยาศาสตร์และการแพทย์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</row>
        <row r="759">
          <cell r="A759">
            <v>5203010120.1009998</v>
          </cell>
          <cell r="B759" t="str">
            <v>ค่าจำหน่าย-อุปกรณ์คอมพิวเตอร์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</row>
        <row r="760">
          <cell r="A760">
            <v>5203010122.1009998</v>
          </cell>
          <cell r="B760" t="str">
            <v>ค่าจำหน่าย-ครุภัณฑ์งานบ้านงานครัว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</row>
        <row r="761">
          <cell r="A761">
            <v>5203010126.1009998</v>
          </cell>
          <cell r="B761" t="str">
            <v>ค่าจำหน่าย-อุปกรณ์อื่น ๆ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</row>
        <row r="762">
          <cell r="A762">
            <v>5203010141.1009998</v>
          </cell>
          <cell r="B762" t="str">
            <v>ค่าจำหน่าย-ครุภัณฑ์ Interface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</row>
        <row r="763">
          <cell r="A763">
            <v>5203010142.1009998</v>
          </cell>
          <cell r="B763" t="str">
            <v>ค่าจำหน่าย-สินทรัพย์ไม่มีตัวตน Interface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</row>
        <row r="764">
          <cell r="A764">
            <v>5203010145.1009998</v>
          </cell>
          <cell r="B764" t="str">
            <v>ค่าจำหน่าย-อาคารและสิ่งปลูกสร้างไม่ระบุรายละเอียด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</row>
        <row r="765">
          <cell r="A765">
            <v>5203010146.1009998</v>
          </cell>
          <cell r="B765" t="str">
            <v>ค่าจำหน่าย-ครุภัณฑ์ไม่ระบุรายละเอียด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</row>
        <row r="766">
          <cell r="A766">
            <v>5205010101.1009998</v>
          </cell>
          <cell r="B766" t="str">
            <v>ค่าใช้จ่ายเงินช่วยเหลือผู้ประสบภัย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</row>
        <row r="767">
          <cell r="A767">
            <v>5209010112.1009998</v>
          </cell>
          <cell r="B767" t="str">
            <v>ค่าใช้จ่ายระหว่างหน่วยงาน-หน่วยงานส่งเงินเบิกเกินส่งคืนให้กรมบัญชีกลาง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</row>
        <row r="768">
          <cell r="A768">
            <v>5210010101.1009998</v>
          </cell>
          <cell r="B768" t="str">
            <v xml:space="preserve">ค่าใช้จ่ายระหว่างหน่วยงาน-กรมบัญชีกลางโอนเงินนอกงบประมาณให้หน่วยงาน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</row>
        <row r="769">
          <cell r="A769">
            <v>5210010102.1009998</v>
          </cell>
          <cell r="B769" t="str">
            <v>ค่าใช้จ่ายระหว่างหน่วยงาน-หน่วยงานโอนเงินนอกงบประมาณให้กรมบัญชีกลาง</v>
          </cell>
          <cell r="C769">
            <v>45862.52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330421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</row>
        <row r="770">
          <cell r="A770">
            <v>5210010103.1009998</v>
          </cell>
          <cell r="B770" t="str">
            <v>ค่าใช้จ่ายระหว่างหน่วยงาน-หน่วยงานโอนเงินรายได้แผ่นดินให้กรมบัญชีกลาง</v>
          </cell>
          <cell r="C770">
            <v>1300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20490.09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954855.1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203196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</row>
        <row r="771">
          <cell r="A771">
            <v>5210010105.1009998</v>
          </cell>
          <cell r="B771" t="str">
            <v>ค่าใช้จ่ายระหว่างหน่วยงาน-ปรับเงินฝากคลัง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</row>
        <row r="772">
          <cell r="A772">
            <v>5210010112.1009998</v>
          </cell>
          <cell r="B772" t="str">
            <v>ค่าใช้จ่ายระหว่างหน่วยงาน-รายได้แผ่นดินรอนำส่งคลัง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6000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</row>
        <row r="773">
          <cell r="A773">
            <v>5210010118.1009998</v>
          </cell>
          <cell r="B773" t="str">
            <v>ค่าใช้จ่ายระหว่างกัน-ภายในกรมเดียวกัน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9496.2099999999991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</row>
        <row r="774">
          <cell r="A774">
            <v>5211010102.1009998</v>
          </cell>
          <cell r="B774" t="str">
            <v>โอนสินทรัพย์ให้หน่วยงานของรัฐ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</row>
        <row r="775">
          <cell r="A775">
            <v>5212010199.1009998</v>
          </cell>
          <cell r="B775" t="str">
            <v>ค่าใช้จ่ายโครงการผลิตแพทย์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2181024.14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</row>
        <row r="776">
          <cell r="A776">
            <v>5212010199.1020002</v>
          </cell>
          <cell r="B776" t="str">
            <v>ค่าใช้จ่ายโครงการผลิตบุคลากรทางการแพทย์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30000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1020000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60000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660000</v>
          </cell>
          <cell r="BD776">
            <v>150000</v>
          </cell>
          <cell r="BE776">
            <v>0</v>
          </cell>
          <cell r="BF776">
            <v>0</v>
          </cell>
          <cell r="BG776">
            <v>389346</v>
          </cell>
          <cell r="BH776">
            <v>60000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330000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50000</v>
          </cell>
          <cell r="CK776">
            <v>0</v>
          </cell>
          <cell r="CL776">
            <v>0</v>
          </cell>
        </row>
        <row r="777">
          <cell r="A777">
            <v>5212010199.1040001</v>
          </cell>
          <cell r="B777" t="str">
            <v>ค่าใช้จ่ายที่ดิน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4000</v>
          </cell>
          <cell r="Y777">
            <v>0</v>
          </cell>
          <cell r="Z777">
            <v>0</v>
          </cell>
          <cell r="AA777">
            <v>54000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19855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</row>
        <row r="778">
          <cell r="A778">
            <v>5212010199.1049995</v>
          </cell>
          <cell r="B778" t="str">
            <v>ค่าใช้จ่ายลักษณะอื่น</v>
          </cell>
          <cell r="C778">
            <v>0</v>
          </cell>
          <cell r="D778">
            <v>2500</v>
          </cell>
          <cell r="E778">
            <v>48459</v>
          </cell>
          <cell r="F778">
            <v>1580</v>
          </cell>
          <cell r="G778">
            <v>0</v>
          </cell>
          <cell r="H778">
            <v>16298</v>
          </cell>
          <cell r="I778">
            <v>3600</v>
          </cell>
          <cell r="J778">
            <v>18800</v>
          </cell>
          <cell r="K778">
            <v>0</v>
          </cell>
          <cell r="L778">
            <v>5500</v>
          </cell>
          <cell r="M778">
            <v>65500</v>
          </cell>
          <cell r="N778">
            <v>3800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61432</v>
          </cell>
          <cell r="X778">
            <v>0</v>
          </cell>
          <cell r="Y778">
            <v>0</v>
          </cell>
          <cell r="Z778">
            <v>142090</v>
          </cell>
          <cell r="AA778">
            <v>0</v>
          </cell>
          <cell r="AB778">
            <v>28500</v>
          </cell>
          <cell r="AC778">
            <v>0</v>
          </cell>
          <cell r="AD778">
            <v>0</v>
          </cell>
          <cell r="AE778">
            <v>0</v>
          </cell>
          <cell r="AF778">
            <v>600</v>
          </cell>
          <cell r="AG778">
            <v>0</v>
          </cell>
          <cell r="AH778">
            <v>123732.28</v>
          </cell>
          <cell r="AI778">
            <v>0</v>
          </cell>
          <cell r="AJ778">
            <v>6800</v>
          </cell>
          <cell r="AK778">
            <v>2967.06</v>
          </cell>
          <cell r="AL778">
            <v>0</v>
          </cell>
          <cell r="AM778">
            <v>2500</v>
          </cell>
          <cell r="AN778">
            <v>0</v>
          </cell>
          <cell r="AO778">
            <v>3126.17</v>
          </cell>
          <cell r="AP778">
            <v>12001</v>
          </cell>
          <cell r="AQ778">
            <v>2500</v>
          </cell>
          <cell r="AR778">
            <v>95109</v>
          </cell>
          <cell r="AS778">
            <v>1970</v>
          </cell>
          <cell r="AT778">
            <v>5665</v>
          </cell>
          <cell r="AU778">
            <v>2000</v>
          </cell>
          <cell r="AV778">
            <v>5458</v>
          </cell>
          <cell r="AW778">
            <v>6525</v>
          </cell>
          <cell r="AX778">
            <v>4000</v>
          </cell>
          <cell r="AY778">
            <v>0</v>
          </cell>
          <cell r="AZ778">
            <v>0</v>
          </cell>
          <cell r="BA778">
            <v>2449384.5299999998</v>
          </cell>
          <cell r="BB778">
            <v>15500</v>
          </cell>
          <cell r="BC778">
            <v>61695</v>
          </cell>
          <cell r="BD778">
            <v>2500</v>
          </cell>
          <cell r="BE778">
            <v>0</v>
          </cell>
          <cell r="BF778">
            <v>0</v>
          </cell>
          <cell r="BG778">
            <v>35000</v>
          </cell>
          <cell r="BH778">
            <v>5000</v>
          </cell>
          <cell r="BI778">
            <v>0</v>
          </cell>
          <cell r="BJ778">
            <v>17105</v>
          </cell>
          <cell r="BK778">
            <v>2500</v>
          </cell>
          <cell r="BL778">
            <v>28170</v>
          </cell>
          <cell r="BM778">
            <v>43600</v>
          </cell>
          <cell r="BN778">
            <v>230400</v>
          </cell>
          <cell r="BO778">
            <v>0</v>
          </cell>
          <cell r="BP778">
            <v>9850</v>
          </cell>
          <cell r="BQ778">
            <v>17145</v>
          </cell>
          <cell r="BR778">
            <v>89989.29</v>
          </cell>
          <cell r="BS778">
            <v>0</v>
          </cell>
          <cell r="BT778">
            <v>0</v>
          </cell>
          <cell r="BU778">
            <v>73500</v>
          </cell>
          <cell r="BV778">
            <v>0</v>
          </cell>
          <cell r="BW778">
            <v>0</v>
          </cell>
          <cell r="BX778">
            <v>16999.009999999998</v>
          </cell>
          <cell r="BY778">
            <v>27400</v>
          </cell>
          <cell r="BZ778">
            <v>11500</v>
          </cell>
          <cell r="CA778">
            <v>12500</v>
          </cell>
          <cell r="CB778">
            <v>27825.01</v>
          </cell>
          <cell r="CC778">
            <v>9700</v>
          </cell>
          <cell r="CD778">
            <v>0</v>
          </cell>
          <cell r="CE778">
            <v>377000</v>
          </cell>
          <cell r="CF778">
            <v>0</v>
          </cell>
          <cell r="CG778">
            <v>0</v>
          </cell>
          <cell r="CH778">
            <v>0</v>
          </cell>
          <cell r="CI778">
            <v>62594</v>
          </cell>
          <cell r="CJ778">
            <v>40600</v>
          </cell>
          <cell r="CK778">
            <v>0</v>
          </cell>
          <cell r="CL778">
            <v>0</v>
          </cell>
        </row>
        <row r="779">
          <cell r="A779">
            <v>5212010199.1059999</v>
          </cell>
          <cell r="B779" t="str">
            <v>ค่าใช้จ่ายอื่น-สินค้าโอนไป สสจ./รพศ./รพท./รพช./รพ.สต.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</row>
        <row r="780">
          <cell r="A780">
            <v>5212010199.1070004</v>
          </cell>
          <cell r="B780" t="str">
            <v>ค่าใช้จ่ายอื่น-วัสดุโอนไป สสจ./ รพศ./รพท./รพช./รพ.สต.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227668.72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72190.69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102511.36</v>
          </cell>
          <cell r="BT780">
            <v>0</v>
          </cell>
          <cell r="BU780">
            <v>684819.82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73479.62</v>
          </cell>
          <cell r="CB780">
            <v>0</v>
          </cell>
          <cell r="CC780">
            <v>300104.40000000002</v>
          </cell>
          <cell r="CD780">
            <v>0</v>
          </cell>
          <cell r="CE780">
            <v>0</v>
          </cell>
          <cell r="CF780">
            <v>0</v>
          </cell>
          <cell r="CG780">
            <v>230433.98</v>
          </cell>
          <cell r="CH780">
            <v>8604.7999999999993</v>
          </cell>
          <cell r="CI780">
            <v>0</v>
          </cell>
          <cell r="CJ780">
            <v>102567.44</v>
          </cell>
          <cell r="CK780">
            <v>0</v>
          </cell>
          <cell r="CL780">
            <v>0</v>
          </cell>
        </row>
        <row r="781">
          <cell r="A781">
            <v>5212010199.1079998</v>
          </cell>
          <cell r="B781" t="str">
            <v>ค่าใช้จ่ายอื่น-ครุภัณฑ์ ที่ดินและสิ่งก่อสร้าง โอนไป สสจ./รพศ./รพท./รพช./รพ.สต.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</row>
        <row r="782">
          <cell r="A782">
            <v>5212010199.1090002</v>
          </cell>
          <cell r="B782" t="str">
            <v>ค่าใช้จ่ายอื่น-เงินงบประมาณงบลงทุนโอนไป สสจ./รพศ./รพท./รพช./รพ.สต.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</row>
        <row r="783">
          <cell r="A783">
            <v>5212010199.1099997</v>
          </cell>
          <cell r="B783" t="str">
            <v>ค่าใช้จ่ายอื่น-เงินงบประมาณงบดำเนินงานโอนไป สสจ./รพศ./รพท./รพช./รพ.สต.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2950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1180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54920.25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</row>
        <row r="784">
          <cell r="A784">
            <v>5212010199.1110001</v>
          </cell>
          <cell r="B784" t="str">
            <v>ค่าใช้จ่ายอื่น-เงินงบประมาณงบอุดหนุนโอนไป สสจ./รพศ./รพท./รพช./รพ.สต.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</row>
        <row r="785">
          <cell r="A785">
            <v>5212010199.1120005</v>
          </cell>
          <cell r="B785" t="str">
            <v>ค่าใช้จ่ายอื่น-เงินงบประมาณงบรายจ่ายอื่นโอนไป สสจ./รพศ./รพท./รพช./รพ.สต.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</row>
        <row r="786">
          <cell r="A786">
            <v>5212010199.1129999</v>
          </cell>
          <cell r="B786" t="str">
            <v>ค่าใช้จ่ายอื่น-เงินงบประมาณงบกลางโอนไป สสจ./รพศ. /รพท./รพช./รพ.สต.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</row>
        <row r="787">
          <cell r="A787">
            <v>5212010199.1140003</v>
          </cell>
          <cell r="B787" t="str">
            <v>ค่าใช้จ่ายอื่น-เงินนอกงบประมาณโอนไป สสจ./รพศ./รพท./รพช./รพ.สต.</v>
          </cell>
          <cell r="C787">
            <v>0</v>
          </cell>
          <cell r="D787">
            <v>379800</v>
          </cell>
          <cell r="E787">
            <v>320000</v>
          </cell>
          <cell r="F787">
            <v>0</v>
          </cell>
          <cell r="G787">
            <v>0</v>
          </cell>
          <cell r="H787">
            <v>842901.54</v>
          </cell>
          <cell r="I787">
            <v>1541358</v>
          </cell>
          <cell r="J787">
            <v>0</v>
          </cell>
          <cell r="K787">
            <v>68000</v>
          </cell>
          <cell r="L787">
            <v>77120</v>
          </cell>
          <cell r="M787">
            <v>0</v>
          </cell>
          <cell r="N787">
            <v>203558</v>
          </cell>
          <cell r="O787">
            <v>0</v>
          </cell>
          <cell r="P787">
            <v>717763.5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5169</v>
          </cell>
          <cell r="W787">
            <v>199371</v>
          </cell>
          <cell r="X787">
            <v>0</v>
          </cell>
          <cell r="Y787">
            <v>168732.77</v>
          </cell>
          <cell r="Z787">
            <v>2149331.31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151758</v>
          </cell>
          <cell r="AG787">
            <v>0</v>
          </cell>
          <cell r="AH787">
            <v>255540</v>
          </cell>
          <cell r="AI787">
            <v>33453</v>
          </cell>
          <cell r="AJ787">
            <v>346710</v>
          </cell>
          <cell r="AK787">
            <v>1020</v>
          </cell>
          <cell r="AL787">
            <v>723224</v>
          </cell>
          <cell r="AM787">
            <v>0</v>
          </cell>
          <cell r="AN787">
            <v>1190098.1200000001</v>
          </cell>
          <cell r="AO787">
            <v>0</v>
          </cell>
          <cell r="AP787">
            <v>317515</v>
          </cell>
          <cell r="AQ787">
            <v>0</v>
          </cell>
          <cell r="AR787">
            <v>1844250</v>
          </cell>
          <cell r="AS787">
            <v>0</v>
          </cell>
          <cell r="AT787">
            <v>0</v>
          </cell>
          <cell r="AU787">
            <v>45661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374745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275000</v>
          </cell>
          <cell r="BQ787">
            <v>140800</v>
          </cell>
          <cell r="BR787">
            <v>1748497.04</v>
          </cell>
          <cell r="BS787">
            <v>0</v>
          </cell>
          <cell r="BT787">
            <v>190800</v>
          </cell>
          <cell r="BU787">
            <v>500000</v>
          </cell>
          <cell r="BV787">
            <v>87136</v>
          </cell>
          <cell r="BW787">
            <v>0</v>
          </cell>
          <cell r="BX787">
            <v>1032500</v>
          </cell>
          <cell r="BY787">
            <v>0</v>
          </cell>
          <cell r="BZ787">
            <v>61497.53</v>
          </cell>
          <cell r="CA787">
            <v>0</v>
          </cell>
          <cell r="CB787">
            <v>50000</v>
          </cell>
          <cell r="CC787">
            <v>600000</v>
          </cell>
          <cell r="CD787">
            <v>0</v>
          </cell>
          <cell r="CE787">
            <v>0</v>
          </cell>
          <cell r="CF787">
            <v>65700</v>
          </cell>
          <cell r="CG787">
            <v>0</v>
          </cell>
          <cell r="CH787">
            <v>0</v>
          </cell>
          <cell r="CI787">
            <v>0</v>
          </cell>
          <cell r="CJ787">
            <v>177900</v>
          </cell>
          <cell r="CK787">
            <v>0</v>
          </cell>
          <cell r="CL787">
            <v>0</v>
          </cell>
        </row>
        <row r="788">
          <cell r="A788">
            <v>5401010101.1009998</v>
          </cell>
          <cell r="B788" t="str">
            <v>ค่าใช้จ่ายรายการพิเศษนอกเหนือการดำเนินงานปกติ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วิธีทำ"/>
      <sheetName val="เกณฑ์กระทรวงตรวจสอบ"/>
      <sheetName val="1.วาง งบทดลอง 4 แถว"/>
      <sheetName val="แยกหน่วยบริการ"/>
      <sheetName val="งบทดลองเบื้องต้น"/>
      <sheetName val="ออกเกรดและให้คะแนน"/>
      <sheetName val="สรุปคะแนนแต่ละเรื่อง"/>
      <sheetName val="1.กระทบยอดบัญชี"/>
      <sheetName val="1.4 กระทบยอดเงินฝาก"/>
      <sheetName val="2.ลูกหนี้ค่ารักษา"/>
      <sheetName val="2.1.จับคู่รายได้กับส่วนต่าง"/>
      <sheetName val="3. ค่าเผื่อหนี้สงสัยจะสูญ."/>
      <sheetName val="4.จับคู่ลูกหนี้-รายได้"/>
      <sheetName val="5.สินทรัพย์ถาวร"/>
      <sheetName val="6.จับคู่ค่าเสื่อมราคา"/>
      <sheetName val="7.บัญชีพักต้องไม่มียอด"/>
      <sheetName val="8.จับคู่วัสดุ-เจ้าหนี้"/>
      <sheetName val="9.จับส่วนของเขตให้เท่ากับกระทรว"/>
      <sheetName val="9.8การบันทึกค่าตอบแทน"/>
      <sheetName val="จับคู่เจ้าหนี้การค้า เครดิต"/>
    </sheetNames>
    <sheetDataSet>
      <sheetData sheetId="0"/>
      <sheetData sheetId="1"/>
      <sheetData sheetId="2"/>
      <sheetData sheetId="3"/>
      <sheetData sheetId="4">
        <row r="3">
          <cell r="D3" t="str">
            <v>11040 บึงกาฬ,รพท_</v>
          </cell>
          <cell r="E3" t="str">
            <v>11041 พรเจริญ,รพช_</v>
          </cell>
          <cell r="F3" t="str">
            <v>11043 โซ่พิสัย,รพช_</v>
          </cell>
          <cell r="G3" t="str">
            <v>11046 เซกา,รพช_</v>
          </cell>
          <cell r="H3" t="str">
            <v>11047 ปากคาด,รพช_</v>
          </cell>
          <cell r="I3" t="str">
            <v>11048 บึงโขงหลง,รพช_</v>
          </cell>
          <cell r="J3" t="str">
            <v>11049 ศรีวิไล,รพช_</v>
          </cell>
          <cell r="K3" t="str">
            <v>11050 บุ่งคล้า,รพช_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9FE6-059B-4FEA-8E22-8007C05C50A7}">
  <dimension ref="H4:H18"/>
  <sheetViews>
    <sheetView topLeftCell="B1" workbookViewId="0">
      <selection activeCell="H17" sqref="H17"/>
    </sheetView>
  </sheetViews>
  <sheetFormatPr defaultRowHeight="14.4"/>
  <cols>
    <col min="8" max="8" width="70" customWidth="1"/>
  </cols>
  <sheetData>
    <row r="4" spans="8:8">
      <c r="H4" t="s">
        <v>1197</v>
      </c>
    </row>
    <row r="5" spans="8:8">
      <c r="H5" t="s">
        <v>1198</v>
      </c>
    </row>
    <row r="6" spans="8:8">
      <c r="H6" t="s">
        <v>1643</v>
      </c>
    </row>
    <row r="8" spans="8:8">
      <c r="H8" t="s">
        <v>426</v>
      </c>
    </row>
    <row r="10" spans="8:8">
      <c r="H10" t="s">
        <v>427</v>
      </c>
    </row>
    <row r="12" spans="8:8">
      <c r="H12" t="s">
        <v>428</v>
      </c>
    </row>
    <row r="14" spans="8:8">
      <c r="H14" t="s">
        <v>429</v>
      </c>
    </row>
    <row r="17" spans="8:8">
      <c r="H17" t="s">
        <v>1199</v>
      </c>
    </row>
    <row r="18" spans="8:8">
      <c r="H18" t="s">
        <v>1407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652D7-1B1D-4A38-8EF4-CF7C7788D51C}">
  <sheetPr>
    <tabColor rgb="FFFFFF00"/>
  </sheetPr>
  <dimension ref="A1:T182"/>
  <sheetViews>
    <sheetView zoomScale="80" zoomScaleNormal="80" workbookViewId="0">
      <pane xSplit="4" ySplit="3" topLeftCell="E130" activePane="bottomRight" state="frozen"/>
      <selection pane="topRight" activeCell="E1" sqref="E1"/>
      <selection pane="bottomLeft" activeCell="A4" sqref="A4"/>
      <selection pane="bottomRight" sqref="A1:IV65536"/>
    </sheetView>
  </sheetViews>
  <sheetFormatPr defaultColWidth="9" defaultRowHeight="19.5" customHeight="1"/>
  <cols>
    <col min="1" max="1" width="5.109375" style="317" customWidth="1"/>
    <col min="2" max="2" width="6.109375" style="658" customWidth="1"/>
    <col min="3" max="3" width="16.5546875" style="319" customWidth="1"/>
    <col min="4" max="4" width="58.44140625" style="320" customWidth="1"/>
    <col min="5" max="6" width="15.109375" style="320" customWidth="1"/>
    <col min="7" max="20" width="15.109375" style="321" customWidth="1"/>
    <col min="21" max="16384" width="9" style="321"/>
  </cols>
  <sheetData>
    <row r="1" spans="1:20" s="201" customFormat="1" ht="19.5" customHeight="1">
      <c r="A1" s="198"/>
      <c r="B1" s="199"/>
      <c r="C1" s="659"/>
      <c r="D1" s="198"/>
      <c r="E1" s="1298">
        <v>1</v>
      </c>
      <c r="F1" s="1296"/>
      <c r="G1" s="1297">
        <v>2</v>
      </c>
      <c r="H1" s="1297"/>
      <c r="I1" s="1296">
        <v>3</v>
      </c>
      <c r="J1" s="1296"/>
      <c r="K1" s="1297">
        <v>4</v>
      </c>
      <c r="L1" s="1297"/>
      <c r="M1" s="1296">
        <v>5</v>
      </c>
      <c r="N1" s="1296"/>
      <c r="O1" s="1297">
        <v>6</v>
      </c>
      <c r="P1" s="1297"/>
      <c r="Q1" s="1296">
        <v>7</v>
      </c>
      <c r="R1" s="1296"/>
      <c r="S1" s="1297">
        <v>8</v>
      </c>
      <c r="T1" s="1297"/>
    </row>
    <row r="2" spans="1:20" s="204" customFormat="1" ht="19.5" customHeight="1">
      <c r="A2" s="202"/>
      <c r="B2" s="203"/>
      <c r="C2" s="1294"/>
      <c r="D2" s="1295"/>
      <c r="E2" s="1293" t="str">
        <f>'2.ลูกหนี้ค่ารักษา'!E2</f>
        <v>11040 บึงกาฬ,รพท_</v>
      </c>
      <c r="F2" s="1293"/>
      <c r="G2" s="1293" t="str">
        <f>'2.ลูกหนี้ค่ารักษา'!F2</f>
        <v>11041 พรเจริญ,รพช_</v>
      </c>
      <c r="H2" s="1293"/>
      <c r="I2" s="1293" t="str">
        <f>'2.ลูกหนี้ค่ารักษา'!G2</f>
        <v>11043 โซ่พิสัย,รพช_</v>
      </c>
      <c r="J2" s="1293"/>
      <c r="K2" s="1293" t="str">
        <f>'2.ลูกหนี้ค่ารักษา'!H2</f>
        <v>11046 เซกา,รพช_</v>
      </c>
      <c r="L2" s="1293"/>
      <c r="M2" s="1293" t="str">
        <f>'2.ลูกหนี้ค่ารักษา'!I2</f>
        <v>11047 ปากคาด,รพช_</v>
      </c>
      <c r="N2" s="1293"/>
      <c r="O2" s="1293" t="str">
        <f>'2.ลูกหนี้ค่ารักษา'!J2</f>
        <v>11048 บึงโขงหลง,รพช_</v>
      </c>
      <c r="P2" s="1293"/>
      <c r="Q2" s="1293" t="str">
        <f>'2.ลูกหนี้ค่ารักษา'!K2</f>
        <v>11049 ศรีวิไล,รพช_</v>
      </c>
      <c r="R2" s="1293"/>
      <c r="S2" s="1293" t="str">
        <f>'2.ลูกหนี้ค่ารักษา'!L2</f>
        <v>11050 บุ่งคล้า,รพช_</v>
      </c>
      <c r="T2" s="1293"/>
    </row>
    <row r="3" spans="1:20" s="661" customFormat="1" ht="19.5" customHeight="1">
      <c r="A3" s="227" t="s">
        <v>1170</v>
      </c>
      <c r="B3" s="203"/>
      <c r="C3" s="660" t="s">
        <v>0</v>
      </c>
      <c r="D3" s="202" t="s">
        <v>1</v>
      </c>
      <c r="E3" s="230" t="s">
        <v>394</v>
      </c>
      <c r="F3" s="230" t="s">
        <v>395</v>
      </c>
      <c r="G3" s="230" t="s">
        <v>394</v>
      </c>
      <c r="H3" s="230" t="s">
        <v>395</v>
      </c>
      <c r="I3" s="230" t="s">
        <v>394</v>
      </c>
      <c r="J3" s="230" t="s">
        <v>395</v>
      </c>
      <c r="K3" s="230" t="s">
        <v>394</v>
      </c>
      <c r="L3" s="230" t="s">
        <v>395</v>
      </c>
      <c r="M3" s="230" t="s">
        <v>394</v>
      </c>
      <c r="N3" s="230" t="s">
        <v>395</v>
      </c>
      <c r="O3" s="230" t="s">
        <v>394</v>
      </c>
      <c r="P3" s="230" t="s">
        <v>395</v>
      </c>
      <c r="Q3" s="230" t="s">
        <v>394</v>
      </c>
      <c r="R3" s="230" t="s">
        <v>395</v>
      </c>
      <c r="S3" s="230" t="s">
        <v>394</v>
      </c>
      <c r="T3" s="230" t="s">
        <v>395</v>
      </c>
    </row>
    <row r="4" spans="1:20" s="665" customFormat="1" ht="26.25" customHeight="1">
      <c r="A4" s="662"/>
      <c r="B4" s="663">
        <v>4</v>
      </c>
      <c r="C4" s="1299" t="s">
        <v>1618</v>
      </c>
      <c r="D4" s="1299"/>
      <c r="E4" s="664"/>
      <c r="F4" s="664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</row>
    <row r="5" spans="1:20" s="665" customFormat="1" ht="19.5" customHeight="1">
      <c r="A5" s="662"/>
      <c r="B5" s="663">
        <v>4.0999999999999996</v>
      </c>
      <c r="C5" s="666" t="s">
        <v>1419</v>
      </c>
      <c r="D5" s="667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</row>
    <row r="6" spans="1:20" s="280" customFormat="1" ht="18.75" customHeight="1">
      <c r="A6" s="276"/>
      <c r="B6" s="639"/>
      <c r="C6" s="668" t="s">
        <v>1786</v>
      </c>
      <c r="D6" s="279" t="s">
        <v>1419</v>
      </c>
      <c r="E6" s="216">
        <f>ROUND(VLOOKUP($C6,แยกหน่วยบริการ!$B$4:$BO$841,3,0),2)</f>
        <v>213214.75</v>
      </c>
      <c r="F6" s="216">
        <f>ROUND(VLOOKUP($C6,แยกหน่วยบริการ!$B$4:$BO$841,4,0),2)</f>
        <v>178316.25</v>
      </c>
      <c r="G6" s="216">
        <f>ROUND(VLOOKUP($C6,แยกหน่วยบริการ!$B$4:$BO$841,11,0),2)</f>
        <v>0</v>
      </c>
      <c r="H6" s="216">
        <f>ROUND(VLOOKUP($C6,แยกหน่วยบริการ!$B$4:$BO$841,12,0),2)</f>
        <v>0</v>
      </c>
      <c r="I6" s="216">
        <f>ROUND(VLOOKUP($C6,แยกหน่วยบริการ!$B$4:$BO$841,19,0),2)</f>
        <v>0</v>
      </c>
      <c r="J6" s="216">
        <f>ROUND(VLOOKUP($C6,แยกหน่วยบริการ!$B$4:$BO$841,20,0),2)</f>
        <v>0</v>
      </c>
      <c r="K6" s="216">
        <f>ROUND(VLOOKUP($C6,แยกหน่วยบริการ!$B$4:$BO$841,27,0),2)</f>
        <v>10856</v>
      </c>
      <c r="L6" s="216">
        <f>ROUND(VLOOKUP($C6,แยกหน่วยบริการ!$B$4:$BO$841,28,0),2)</f>
        <v>14669</v>
      </c>
      <c r="M6" s="216">
        <f>ROUND(VLOOKUP($C6,แยกหน่วยบริการ!$B$4:$BO$841,35,0),2)</f>
        <v>0</v>
      </c>
      <c r="N6" s="216">
        <f>ROUND(VLOOKUP($C6,แยกหน่วยบริการ!$B$4:$BO$841,36,0),2)</f>
        <v>9216.2000000000007</v>
      </c>
      <c r="O6" s="216">
        <f>ROUND(VLOOKUP($C6,แยกหน่วยบริการ!$B$4:$BO$841,43,0),2)</f>
        <v>40510</v>
      </c>
      <c r="P6" s="216">
        <f>ROUND(VLOOKUP($C6,แยกหน่วยบริการ!$B$4:$BO$841,44,0),2)</f>
        <v>28811</v>
      </c>
      <c r="Q6" s="216">
        <f>ROUND(VLOOKUP($C6,แยกหน่วยบริการ!$B$4:$BO$841,51,0),2)</f>
        <v>1631.19</v>
      </c>
      <c r="R6" s="216">
        <f>ROUND(VLOOKUP($C6,แยกหน่วยบริการ!$B$4:$BO$841,52,0),2)</f>
        <v>4401.1899999999996</v>
      </c>
      <c r="S6" s="216">
        <f>ROUND(VLOOKUP($C6,แยกหน่วยบริการ!$B$4:$BO$841,59,0),2)</f>
        <v>0</v>
      </c>
      <c r="T6" s="216">
        <f>ROUND(VLOOKUP($C6,แยกหน่วยบริการ!$B$4:$BO$841,60,0),2)</f>
        <v>0</v>
      </c>
    </row>
    <row r="7" spans="1:20" s="280" customFormat="1" ht="18.75" customHeight="1">
      <c r="A7" s="276"/>
      <c r="B7" s="639"/>
      <c r="C7" s="256" t="s">
        <v>781</v>
      </c>
      <c r="D7" s="279" t="s">
        <v>191</v>
      </c>
      <c r="E7" s="216">
        <f>ROUND(VLOOKUP($C7,แยกหน่วยบริการ!$B$4:$BO$841,3,0),2)</f>
        <v>69361.25</v>
      </c>
      <c r="F7" s="216">
        <f>ROUND(VLOOKUP($C7,แยกหน่วยบริการ!$B$4:$BO$841,4,0),2)</f>
        <v>213214.75</v>
      </c>
      <c r="G7" s="216">
        <f>ROUND(VLOOKUP($C7,แยกหน่วยบริการ!$B$4:$BO$841,11,0),2)</f>
        <v>0</v>
      </c>
      <c r="H7" s="216">
        <f>ROUND(VLOOKUP($C7,แยกหน่วยบริการ!$B$4:$BO$841,12,0),2)</f>
        <v>0</v>
      </c>
      <c r="I7" s="216">
        <f>ROUND(VLOOKUP($C7,แยกหน่วยบริการ!$B$4:$BO$841,19,0),2)</f>
        <v>0</v>
      </c>
      <c r="J7" s="216">
        <f>ROUND(VLOOKUP($C7,แยกหน่วยบริการ!$B$4:$BO$841,20,0),2)</f>
        <v>0</v>
      </c>
      <c r="K7" s="216">
        <f>ROUND(VLOOKUP($C7,แยกหน่วยบริการ!$B$4:$BO$841,27,0),2)</f>
        <v>9652</v>
      </c>
      <c r="L7" s="216">
        <f>ROUND(VLOOKUP($C7,แยกหน่วยบริการ!$B$4:$BO$841,28,0),2)</f>
        <v>10856</v>
      </c>
      <c r="M7" s="216">
        <f>ROUND(VLOOKUP($C7,แยกหน่วยบริการ!$B$4:$BO$841,35,0),2)</f>
        <v>0</v>
      </c>
      <c r="N7" s="216">
        <f>ROUND(VLOOKUP($C7,แยกหน่วยบริการ!$B$4:$BO$841,36,0),2)</f>
        <v>0</v>
      </c>
      <c r="O7" s="216">
        <f>ROUND(VLOOKUP($C7,แยกหน่วยบริการ!$B$4:$BO$841,43,0),2)</f>
        <v>0</v>
      </c>
      <c r="P7" s="216">
        <f>ROUND(VLOOKUP($C7,แยกหน่วยบริการ!$B$4:$BO$841,44,0),2)</f>
        <v>40510</v>
      </c>
      <c r="Q7" s="216">
        <f>ROUND(VLOOKUP($C7,แยกหน่วยบริการ!$B$4:$BO$841,51,0),2)</f>
        <v>0</v>
      </c>
      <c r="R7" s="216">
        <f>ROUND(VLOOKUP($C7,แยกหน่วยบริการ!$B$4:$BO$841,52,0),2)</f>
        <v>1631.19</v>
      </c>
      <c r="S7" s="216">
        <f>ROUND(VLOOKUP($C7,แยกหน่วยบริการ!$B$4:$BO$841,59,0),2)</f>
        <v>0</v>
      </c>
      <c r="T7" s="216">
        <f>ROUND(VLOOKUP($C7,แยกหน่วยบริการ!$B$4:$BO$841,60,0),2)</f>
        <v>0</v>
      </c>
    </row>
    <row r="8" spans="1:20" s="293" customFormat="1" ht="19.5" customHeight="1">
      <c r="A8" s="289"/>
      <c r="B8" s="669"/>
      <c r="C8" s="670"/>
      <c r="D8" s="292" t="s">
        <v>425</v>
      </c>
      <c r="E8" s="1287">
        <f>E6-F7</f>
        <v>0</v>
      </c>
      <c r="F8" s="1287"/>
      <c r="G8" s="1287">
        <f>G6-H7</f>
        <v>0</v>
      </c>
      <c r="H8" s="1287"/>
      <c r="I8" s="1287">
        <f>I6-J7</f>
        <v>0</v>
      </c>
      <c r="J8" s="1287"/>
      <c r="K8" s="1287">
        <f>K6-L7</f>
        <v>0</v>
      </c>
      <c r="L8" s="1287"/>
      <c r="M8" s="1287">
        <f>M6-N7</f>
        <v>0</v>
      </c>
      <c r="N8" s="1287"/>
      <c r="O8" s="1287">
        <f>O6-P7</f>
        <v>0</v>
      </c>
      <c r="P8" s="1287"/>
      <c r="Q8" s="1287">
        <f>Q6-R7</f>
        <v>0</v>
      </c>
      <c r="R8" s="1287"/>
      <c r="S8" s="1287">
        <f>S6-T7</f>
        <v>0</v>
      </c>
      <c r="T8" s="1287"/>
    </row>
    <row r="9" spans="1:20" s="272" customFormat="1" ht="19.5" customHeight="1" thickBot="1">
      <c r="A9" s="294"/>
      <c r="B9" s="639"/>
      <c r="C9" s="671"/>
      <c r="D9" s="254" t="s">
        <v>1562</v>
      </c>
      <c r="E9" s="1288" t="str">
        <f>IF(E8=0,"1","0")</f>
        <v>1</v>
      </c>
      <c r="F9" s="1289"/>
      <c r="G9" s="1288" t="str">
        <f>IF(G8=0,"1","0")</f>
        <v>1</v>
      </c>
      <c r="H9" s="1289"/>
      <c r="I9" s="1288" t="str">
        <f>IF(I8=0,"1","0")</f>
        <v>1</v>
      </c>
      <c r="J9" s="1289"/>
      <c r="K9" s="1288" t="str">
        <f>IF(K8=0,"1","0")</f>
        <v>1</v>
      </c>
      <c r="L9" s="1289"/>
      <c r="M9" s="1288" t="str">
        <f>IF(M8=0,"1","0")</f>
        <v>1</v>
      </c>
      <c r="N9" s="1289"/>
      <c r="O9" s="1288" t="str">
        <f>IF(O8=0,"1","0")</f>
        <v>1</v>
      </c>
      <c r="P9" s="1289"/>
      <c r="Q9" s="1288" t="str">
        <f>IF(Q8=0,"1","0")</f>
        <v>1</v>
      </c>
      <c r="R9" s="1289"/>
      <c r="S9" s="1288" t="str">
        <f>IF(S8=0,"1","0")</f>
        <v>1</v>
      </c>
      <c r="T9" s="1289"/>
    </row>
    <row r="10" spans="1:20" s="272" customFormat="1" ht="18.75" customHeight="1" thickTop="1">
      <c r="A10" s="294"/>
      <c r="B10" s="639">
        <v>4.2</v>
      </c>
      <c r="C10" s="666" t="s">
        <v>1421</v>
      </c>
      <c r="D10" s="296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</row>
    <row r="11" spans="1:20" s="280" customFormat="1" ht="18.75" customHeight="1">
      <c r="A11" s="276"/>
      <c r="B11" s="639"/>
      <c r="C11" s="668" t="s">
        <v>1732</v>
      </c>
      <c r="D11" s="279" t="s">
        <v>1421</v>
      </c>
      <c r="E11" s="216">
        <f>ROUND(VLOOKUP($C11,แยกหน่วยบริการ!$B$4:$BO$841,3,0),2)</f>
        <v>50250</v>
      </c>
      <c r="F11" s="216">
        <f>ROUND(VLOOKUP($C11,แยกหน่วยบริการ!$B$4:$BO$841,4,0),2)</f>
        <v>0</v>
      </c>
      <c r="G11" s="216">
        <f>ROUND(VLOOKUP($C11,แยกหน่วยบริการ!$B$4:$BO$841,11,0),2)</f>
        <v>45100</v>
      </c>
      <c r="H11" s="216">
        <f>ROUND(VLOOKUP($C11,แยกหน่วยบริการ!$B$4:$BO$841,12,0),2)</f>
        <v>77400</v>
      </c>
      <c r="I11" s="216">
        <f>ROUND(VLOOKUP($C11,แยกหน่วยบริการ!$B$4:$BO$841,19,0),2)</f>
        <v>82200</v>
      </c>
      <c r="J11" s="216">
        <f>ROUND(VLOOKUP($C11,แยกหน่วยบริการ!$B$4:$BO$841,20,0),2)</f>
        <v>82200</v>
      </c>
      <c r="K11" s="216">
        <f>ROUND(VLOOKUP($C11,แยกหน่วยบริการ!$B$4:$BO$841,27,0),2)</f>
        <v>24750</v>
      </c>
      <c r="L11" s="216">
        <f>ROUND(VLOOKUP($C11,แยกหน่วยบริการ!$B$4:$BO$841,28,0),2)</f>
        <v>24750</v>
      </c>
      <c r="M11" s="216">
        <f>ROUND(VLOOKUP($C11,แยกหน่วยบริการ!$B$4:$BO$841,35,0),2)</f>
        <v>12000</v>
      </c>
      <c r="N11" s="216">
        <f>ROUND(VLOOKUP($C11,แยกหน่วยบริการ!$B$4:$BO$841,36,0),2)</f>
        <v>27300</v>
      </c>
      <c r="O11" s="216">
        <f>ROUND(VLOOKUP($C11,แยกหน่วยบริการ!$B$4:$BO$841,43,0),2)</f>
        <v>22100</v>
      </c>
      <c r="P11" s="216">
        <f>ROUND(VLOOKUP($C11,แยกหน่วยบริการ!$B$4:$BO$841,44,0),2)</f>
        <v>22100</v>
      </c>
      <c r="Q11" s="216">
        <f>ROUND(VLOOKUP($C11,แยกหน่วยบริการ!$B$4:$BO$841,51,0),2)</f>
        <v>7900</v>
      </c>
      <c r="R11" s="216">
        <f>ROUND(VLOOKUP($C11,แยกหน่วยบริการ!$B$4:$BO$841,52,0),2)</f>
        <v>44700</v>
      </c>
      <c r="S11" s="216">
        <f>ROUND(VLOOKUP($C11,แยกหน่วยบริการ!$B$4:$BO$841,59,0),2)</f>
        <v>9700</v>
      </c>
      <c r="T11" s="216">
        <f>ROUND(VLOOKUP($C11,แยกหน่วยบริการ!$B$4:$BO$841,60,0),2)</f>
        <v>32400</v>
      </c>
    </row>
    <row r="12" spans="1:20" s="280" customFormat="1" ht="18.75" customHeight="1">
      <c r="A12" s="276"/>
      <c r="B12" s="639"/>
      <c r="C12" s="256" t="s">
        <v>778</v>
      </c>
      <c r="D12" s="279" t="s">
        <v>189</v>
      </c>
      <c r="E12" s="216">
        <f>ROUND(VLOOKUP($C12,แยกหน่วยบริการ!$B$4:$BO$841,3,0),2)</f>
        <v>0</v>
      </c>
      <c r="F12" s="216">
        <f>ROUND(VLOOKUP($C12,แยกหน่วยบริการ!$B$4:$BO$841,4,0),2)</f>
        <v>50250</v>
      </c>
      <c r="G12" s="216">
        <f>ROUND(VLOOKUP($C12,แยกหน่วยบริการ!$B$4:$BO$841,11,0),2)</f>
        <v>0</v>
      </c>
      <c r="H12" s="216">
        <f>ROUND(VLOOKUP($C12,แยกหน่วยบริการ!$B$4:$BO$841,12,0),2)</f>
        <v>45100</v>
      </c>
      <c r="I12" s="216">
        <f>ROUND(VLOOKUP($C12,แยกหน่วยบริการ!$B$4:$BO$841,19,0),2)</f>
        <v>0</v>
      </c>
      <c r="J12" s="216">
        <f>ROUND(VLOOKUP($C12,แยกหน่วยบริการ!$B$4:$BO$841,20,0),2)</f>
        <v>82200</v>
      </c>
      <c r="K12" s="216">
        <f>ROUND(VLOOKUP($C12,แยกหน่วยบริการ!$B$4:$BO$841,27,0),2)</f>
        <v>0</v>
      </c>
      <c r="L12" s="216">
        <f>ROUND(VLOOKUP($C12,แยกหน่วยบริการ!$B$4:$BO$841,28,0),2)</f>
        <v>24750</v>
      </c>
      <c r="M12" s="216">
        <f>ROUND(VLOOKUP($C12,แยกหน่วยบริการ!$B$4:$BO$841,35,0),2)</f>
        <v>0</v>
      </c>
      <c r="N12" s="216">
        <f>ROUND(VLOOKUP($C12,แยกหน่วยบริการ!$B$4:$BO$841,36,0),2)</f>
        <v>12000</v>
      </c>
      <c r="O12" s="216">
        <f>ROUND(VLOOKUP($C12,แยกหน่วยบริการ!$B$4:$BO$841,43,0),2)</f>
        <v>0</v>
      </c>
      <c r="P12" s="216">
        <f>ROUND(VLOOKUP($C12,แยกหน่วยบริการ!$B$4:$BO$841,44,0),2)</f>
        <v>22100</v>
      </c>
      <c r="Q12" s="216">
        <f>ROUND(VLOOKUP($C12,แยกหน่วยบริการ!$B$4:$BO$841,51,0),2)</f>
        <v>0</v>
      </c>
      <c r="R12" s="216">
        <f>ROUND(VLOOKUP($C12,แยกหน่วยบริการ!$B$4:$BO$841,52,0),2)</f>
        <v>7900</v>
      </c>
      <c r="S12" s="216">
        <f>ROUND(VLOOKUP($C12,แยกหน่วยบริการ!$B$4:$BO$841,59,0),2)</f>
        <v>900</v>
      </c>
      <c r="T12" s="216">
        <f>ROUND(VLOOKUP($C12,แยกหน่วยบริการ!$B$4:$BO$841,60,0),2)</f>
        <v>9700</v>
      </c>
    </row>
    <row r="13" spans="1:20" s="293" customFormat="1" ht="19.5" customHeight="1">
      <c r="A13" s="289"/>
      <c r="B13" s="669"/>
      <c r="C13" s="670"/>
      <c r="D13" s="292" t="s">
        <v>425</v>
      </c>
      <c r="E13" s="1287">
        <f>E11-F12</f>
        <v>0</v>
      </c>
      <c r="F13" s="1287"/>
      <c r="G13" s="1287">
        <f>G11-H12</f>
        <v>0</v>
      </c>
      <c r="H13" s="1287"/>
      <c r="I13" s="1287">
        <f>I11-J12</f>
        <v>0</v>
      </c>
      <c r="J13" s="1287"/>
      <c r="K13" s="1287">
        <f>K11-L12</f>
        <v>0</v>
      </c>
      <c r="L13" s="1287"/>
      <c r="M13" s="1287">
        <f>M11-N12</f>
        <v>0</v>
      </c>
      <c r="N13" s="1287"/>
      <c r="O13" s="1287">
        <f>O11-P12</f>
        <v>0</v>
      </c>
      <c r="P13" s="1287"/>
      <c r="Q13" s="1287">
        <f>Q11-R12</f>
        <v>0</v>
      </c>
      <c r="R13" s="1287"/>
      <c r="S13" s="1287">
        <f>S11-T12</f>
        <v>0</v>
      </c>
      <c r="T13" s="1287"/>
    </row>
    <row r="14" spans="1:20" s="272" customFormat="1" ht="19.5" customHeight="1" thickBot="1">
      <c r="A14" s="294"/>
      <c r="B14" s="639"/>
      <c r="C14" s="671"/>
      <c r="D14" s="254" t="s">
        <v>1562</v>
      </c>
      <c r="E14" s="1288" t="str">
        <f>IF(E13=0,"1","0.00")</f>
        <v>1</v>
      </c>
      <c r="F14" s="1289"/>
      <c r="G14" s="1288" t="str">
        <f>IF(G13=0,"1","0.00")</f>
        <v>1</v>
      </c>
      <c r="H14" s="1289"/>
      <c r="I14" s="1288" t="str">
        <f>IF(I13=0,"1","0.00")</f>
        <v>1</v>
      </c>
      <c r="J14" s="1289"/>
      <c r="K14" s="1288" t="str">
        <f>IF(K13=0,"1","0.00")</f>
        <v>1</v>
      </c>
      <c r="L14" s="1289"/>
      <c r="M14" s="1288" t="str">
        <f>IF(M13=0,"1","0.00")</f>
        <v>1</v>
      </c>
      <c r="N14" s="1289"/>
      <c r="O14" s="1288" t="str">
        <f>IF(O13=0,"1","0.00")</f>
        <v>1</v>
      </c>
      <c r="P14" s="1289"/>
      <c r="Q14" s="1288" t="str">
        <f>IF(Q13=0,"1","0.00")</f>
        <v>1</v>
      </c>
      <c r="R14" s="1289"/>
      <c r="S14" s="1288" t="str">
        <f>IF(S13=0,"1","0.00")</f>
        <v>1</v>
      </c>
      <c r="T14" s="1289"/>
    </row>
    <row r="15" spans="1:20" s="272" customFormat="1" ht="19.5" customHeight="1" thickTop="1">
      <c r="A15" s="294"/>
      <c r="B15" s="639">
        <v>4.3</v>
      </c>
      <c r="C15" s="672" t="s">
        <v>15</v>
      </c>
      <c r="D15" s="296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</row>
    <row r="16" spans="1:20" s="280" customFormat="1" ht="18.75" customHeight="1">
      <c r="A16" s="276"/>
      <c r="B16" s="639"/>
      <c r="C16" s="668" t="s">
        <v>1733</v>
      </c>
      <c r="D16" s="279" t="s">
        <v>15</v>
      </c>
      <c r="E16" s="216">
        <f>ROUND(VLOOKUP($C16,แยกหน่วยบริการ!$B$4:$BO$841,3,0),2)</f>
        <v>7785480.2000000002</v>
      </c>
      <c r="F16" s="216">
        <f>ROUND(VLOOKUP($C16,แยกหน่วยบริการ!$B$4:$BO$841,4,0),2)</f>
        <v>7785480.2000000002</v>
      </c>
      <c r="G16" s="216">
        <f>ROUND(VLOOKUP($C16,แยกหน่วยบริการ!$B$4:$BO$841,11,0),2)</f>
        <v>4300525.5199999996</v>
      </c>
      <c r="H16" s="216">
        <f>ROUND(VLOOKUP($C16,แยกหน่วยบริการ!$B$4:$BO$841,12,0),2)</f>
        <v>4300525.5199999996</v>
      </c>
      <c r="I16" s="216">
        <f>ROUND(VLOOKUP($C16,แยกหน่วยบริการ!$B$4:$BO$841,19,0),2)</f>
        <v>3882484.96</v>
      </c>
      <c r="J16" s="216">
        <f>ROUND(VLOOKUP($C16,แยกหน่วยบริการ!$B$4:$BO$841,20,0),2)</f>
        <v>3882484.96</v>
      </c>
      <c r="K16" s="216">
        <f>ROUND(VLOOKUP($C16,แยกหน่วยบริการ!$B$4:$BO$841,27,0),2)</f>
        <v>6678068.5499999998</v>
      </c>
      <c r="L16" s="216">
        <f>ROUND(VLOOKUP($C16,แยกหน่วยบริการ!$B$4:$BO$841,28,0),2)</f>
        <v>6678068.5499999998</v>
      </c>
      <c r="M16" s="216">
        <f>ROUND(VLOOKUP($C16,แยกหน่วยบริการ!$B$4:$BO$841,35,0),2)</f>
        <v>2878436.97</v>
      </c>
      <c r="N16" s="216">
        <f>ROUND(VLOOKUP($C16,แยกหน่วยบริการ!$B$4:$BO$841,36,0),2)</f>
        <v>2878436.97</v>
      </c>
      <c r="O16" s="216">
        <f>ROUND(VLOOKUP($C16,แยกหน่วยบริการ!$B$4:$BO$841,43,0),2)</f>
        <v>4102398.21</v>
      </c>
      <c r="P16" s="216">
        <f>ROUND(VLOOKUP($C16,แยกหน่วยบริการ!$B$4:$BO$841,44,0),2)</f>
        <v>4102398.21</v>
      </c>
      <c r="Q16" s="216">
        <f>ROUND(VLOOKUP($C16,แยกหน่วยบริการ!$B$4:$BO$841,51,0),2)</f>
        <v>3030597.49</v>
      </c>
      <c r="R16" s="216">
        <f>ROUND(VLOOKUP($C16,แยกหน่วยบริการ!$B$4:$BO$841,52,0),2)</f>
        <v>3030597.49</v>
      </c>
      <c r="S16" s="216">
        <f>ROUND(VLOOKUP($C16,แยกหน่วยบริการ!$B$4:$BO$841,59,0),2)</f>
        <v>1749775.28</v>
      </c>
      <c r="T16" s="216">
        <f>ROUND(VLOOKUP($C16,แยกหน่วยบริการ!$B$4:$BO$841,60,0),2)</f>
        <v>1749775.28</v>
      </c>
    </row>
    <row r="17" spans="1:20" s="280" customFormat="1" ht="18.75" customHeight="1">
      <c r="A17" s="276"/>
      <c r="B17" s="639"/>
      <c r="C17" s="668" t="s">
        <v>802</v>
      </c>
      <c r="D17" s="279" t="s">
        <v>1232</v>
      </c>
      <c r="E17" s="216">
        <f>ROUND(VLOOKUP($C17,แยกหน่วยบริการ!$B$4:$BO$841,3,0),2)</f>
        <v>888431.15</v>
      </c>
      <c r="F17" s="216">
        <f>ROUND(VLOOKUP($C17,แยกหน่วยบริการ!$B$4:$BO$841,4,0),2)</f>
        <v>7785480.2000000002</v>
      </c>
      <c r="G17" s="216">
        <f>ROUND(VLOOKUP($C17,แยกหน่วยบริการ!$B$4:$BO$841,11,0),2)</f>
        <v>220338.5</v>
      </c>
      <c r="H17" s="216">
        <f>ROUND(VLOOKUP($C17,แยกหน่วยบริการ!$B$4:$BO$841,12,0),2)</f>
        <v>4300525.5199999996</v>
      </c>
      <c r="I17" s="216">
        <f>ROUND(VLOOKUP($C17,แยกหน่วยบริการ!$B$4:$BO$841,19,0),2)</f>
        <v>827795.08</v>
      </c>
      <c r="J17" s="216">
        <f>ROUND(VLOOKUP($C17,แยกหน่วยบริการ!$B$4:$BO$841,20,0),2)</f>
        <v>3882484.96</v>
      </c>
      <c r="K17" s="216">
        <f>ROUND(VLOOKUP($C17,แยกหน่วยบริการ!$B$4:$BO$841,27,0),2)</f>
        <v>450170.52</v>
      </c>
      <c r="L17" s="216">
        <f>ROUND(VLOOKUP($C17,แยกหน่วยบริการ!$B$4:$BO$841,28,0),2)</f>
        <v>6678068.5499999998</v>
      </c>
      <c r="M17" s="216">
        <f>ROUND(VLOOKUP($C17,แยกหน่วยบริการ!$B$4:$BO$841,35,0),2)</f>
        <v>103238.68</v>
      </c>
      <c r="N17" s="216">
        <f>ROUND(VLOOKUP($C17,แยกหน่วยบริการ!$B$4:$BO$841,36,0),2)</f>
        <v>2878436.97</v>
      </c>
      <c r="O17" s="216">
        <f>ROUND(VLOOKUP($C17,แยกหน่วยบริการ!$B$4:$BO$841,43,0),2)</f>
        <v>63693.2</v>
      </c>
      <c r="P17" s="216">
        <f>ROUND(VLOOKUP($C17,แยกหน่วยบริการ!$B$4:$BO$841,44,0),2)</f>
        <v>4102398.21</v>
      </c>
      <c r="Q17" s="216">
        <f>ROUND(VLOOKUP($C17,แยกหน่วยบริการ!$B$4:$BO$841,51,0),2)</f>
        <v>162080.5</v>
      </c>
      <c r="R17" s="216">
        <f>ROUND(VLOOKUP($C17,แยกหน่วยบริการ!$B$4:$BO$841,52,0),2)</f>
        <v>3030597.49</v>
      </c>
      <c r="S17" s="216">
        <f>ROUND(VLOOKUP($C17,แยกหน่วยบริการ!$B$4:$BO$841,59,0),2)</f>
        <v>26219.599999999999</v>
      </c>
      <c r="T17" s="216">
        <f>ROUND(VLOOKUP($C17,แยกหน่วยบริการ!$B$4:$BO$841,60,0),2)</f>
        <v>1749775.28</v>
      </c>
    </row>
    <row r="18" spans="1:20" s="293" customFormat="1" ht="19.5" customHeight="1">
      <c r="A18" s="289"/>
      <c r="B18" s="669"/>
      <c r="C18" s="670"/>
      <c r="D18" s="292" t="s">
        <v>425</v>
      </c>
      <c r="E18" s="1291">
        <f>E16-F17</f>
        <v>0</v>
      </c>
      <c r="F18" s="1292"/>
      <c r="G18" s="1287">
        <f>G16-H17</f>
        <v>0</v>
      </c>
      <c r="H18" s="1287"/>
      <c r="I18" s="1287">
        <f>I16-J17</f>
        <v>0</v>
      </c>
      <c r="J18" s="1287"/>
      <c r="K18" s="1287">
        <f>K16-L17</f>
        <v>0</v>
      </c>
      <c r="L18" s="1287"/>
      <c r="M18" s="1287">
        <f>M16-N17</f>
        <v>0</v>
      </c>
      <c r="N18" s="1287"/>
      <c r="O18" s="1287">
        <f>O16-P17</f>
        <v>0</v>
      </c>
      <c r="P18" s="1287"/>
      <c r="Q18" s="1287">
        <f>Q16-R17</f>
        <v>0</v>
      </c>
      <c r="R18" s="1287"/>
      <c r="S18" s="1287">
        <f>S16-T17</f>
        <v>0</v>
      </c>
      <c r="T18" s="1287"/>
    </row>
    <row r="19" spans="1:20" s="272" customFormat="1" ht="19.5" customHeight="1" thickBot="1">
      <c r="A19" s="294"/>
      <c r="B19" s="639"/>
      <c r="C19" s="256"/>
      <c r="D19" s="254" t="s">
        <v>1562</v>
      </c>
      <c r="E19" s="1288" t="str">
        <f>IF(E18=0,"1","0.00")</f>
        <v>1</v>
      </c>
      <c r="F19" s="1289"/>
      <c r="G19" s="1288" t="str">
        <f>IF(G18=0,"1","0.00")</f>
        <v>1</v>
      </c>
      <c r="H19" s="1289"/>
      <c r="I19" s="1288" t="str">
        <f>IF(I18=0,"1","0.00")</f>
        <v>1</v>
      </c>
      <c r="J19" s="1289"/>
      <c r="K19" s="1288" t="str">
        <f>IF(K18=0,"1","0.00")</f>
        <v>1</v>
      </c>
      <c r="L19" s="1289"/>
      <c r="M19" s="1288" t="str">
        <f>IF(M18=0,"1","0.00")</f>
        <v>1</v>
      </c>
      <c r="N19" s="1289"/>
      <c r="O19" s="1288" t="str">
        <f>IF(O18=0,"1","0.00")</f>
        <v>1</v>
      </c>
      <c r="P19" s="1289"/>
      <c r="Q19" s="1288" t="str">
        <f>IF(Q18=0,"1","0.00")</f>
        <v>1</v>
      </c>
      <c r="R19" s="1289"/>
      <c r="S19" s="1288" t="str">
        <f>IF(S18=0,"1","0.00")</f>
        <v>1</v>
      </c>
      <c r="T19" s="1289"/>
    </row>
    <row r="20" spans="1:20" s="272" customFormat="1" ht="19.5" customHeight="1" thickTop="1">
      <c r="A20" s="294"/>
      <c r="B20" s="639">
        <v>4.4000000000000004</v>
      </c>
      <c r="C20" s="672" t="s">
        <v>1619</v>
      </c>
      <c r="D20" s="296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O20" s="297"/>
      <c r="P20" s="297"/>
      <c r="Q20" s="297"/>
      <c r="R20" s="297"/>
      <c r="S20" s="297"/>
      <c r="T20" s="297"/>
    </row>
    <row r="21" spans="1:20" s="280" customFormat="1" ht="18.75" customHeight="1">
      <c r="A21" s="276"/>
      <c r="B21" s="639"/>
      <c r="C21" s="256" t="s">
        <v>808</v>
      </c>
      <c r="D21" s="279" t="s">
        <v>1239</v>
      </c>
      <c r="E21" s="216">
        <f>ROUND(VLOOKUP($C21,แยกหน่วยบริการ!$B$4:$BO$841,3,0),2)</f>
        <v>775372.93</v>
      </c>
      <c r="F21" s="216">
        <f>ROUND(VLOOKUP($C21,แยกหน่วยบริการ!$B$4:$BO$841,4,0),2)</f>
        <v>775372.93</v>
      </c>
      <c r="G21" s="216">
        <f>ROUND(VLOOKUP($C21,แยกหน่วยบริการ!$B$4:$BO$841,11,0),2)</f>
        <v>4080187.02</v>
      </c>
      <c r="H21" s="216">
        <f>ROUND(VLOOKUP($C21,แยกหน่วยบริการ!$B$4:$BO$841,12,0),2)</f>
        <v>117494.5</v>
      </c>
      <c r="I21" s="216">
        <f>ROUND(VLOOKUP($C21,แยกหน่วยบริการ!$B$4:$BO$841,19,0),2)</f>
        <v>3054689.88</v>
      </c>
      <c r="J21" s="216">
        <f>ROUND(VLOOKUP($C21,แยกหน่วยบริการ!$B$4:$BO$841,20,0),2)</f>
        <v>109374.25</v>
      </c>
      <c r="K21" s="216">
        <f>ROUND(VLOOKUP($C21,แยกหน่วยบริการ!$B$4:$BO$841,27,0),2)</f>
        <v>0</v>
      </c>
      <c r="L21" s="216">
        <f>ROUND(VLOOKUP($C21,แยกหน่วยบริการ!$B$4:$BO$841,28,0),2)</f>
        <v>0</v>
      </c>
      <c r="M21" s="216">
        <f>ROUND(VLOOKUP($C21,แยกหน่วยบริการ!$B$4:$BO$841,35,0),2)</f>
        <v>2878436.97</v>
      </c>
      <c r="N21" s="216">
        <f>ROUND(VLOOKUP($C21,แยกหน่วยบริการ!$B$4:$BO$841,36,0),2)</f>
        <v>103238.68</v>
      </c>
      <c r="O21" s="216">
        <f>ROUND(VLOOKUP($C21,แยกหน่วยบริการ!$B$4:$BO$841,43,0),2)</f>
        <v>135459.70000000001</v>
      </c>
      <c r="P21" s="216">
        <f>ROUND(VLOOKUP($C21,แยกหน่วยบริการ!$B$4:$BO$841,44,0),2)</f>
        <v>135459.70000000001</v>
      </c>
      <c r="Q21" s="216">
        <f>ROUND(VLOOKUP($C21,แยกหน่วยบริการ!$B$4:$BO$841,51,0),2)</f>
        <v>2868516.99</v>
      </c>
      <c r="R21" s="216">
        <f>ROUND(VLOOKUP($C21,แยกหน่วยบริการ!$B$4:$BO$841,52,0),2)</f>
        <v>151627</v>
      </c>
      <c r="S21" s="216">
        <f>ROUND(VLOOKUP($C21,แยกหน่วยบริการ!$B$4:$BO$841,59,0),2)</f>
        <v>819589.6</v>
      </c>
      <c r="T21" s="216">
        <f>ROUND(VLOOKUP($C21,แยกหน่วยบริการ!$B$4:$BO$841,60,0),2)</f>
        <v>819589.6</v>
      </c>
    </row>
    <row r="22" spans="1:20" s="280" customFormat="1" ht="18.75" customHeight="1">
      <c r="A22" s="276"/>
      <c r="B22" s="639"/>
      <c r="C22" s="256" t="s">
        <v>813</v>
      </c>
      <c r="D22" s="279" t="s">
        <v>1242</v>
      </c>
      <c r="E22" s="216">
        <f>ROUND(VLOOKUP($C22,แยกหน่วยบริการ!$B$4:$BO$841,3,0),2)</f>
        <v>6614180.2999999998</v>
      </c>
      <c r="F22" s="216">
        <f>ROUND(VLOOKUP($C22,แยกหน่วยบริการ!$B$4:$BO$841,4,0),2)</f>
        <v>0</v>
      </c>
      <c r="G22" s="216">
        <f>ROUND(VLOOKUP($C22,แยกหน่วยบริการ!$B$4:$BO$841,11,0),2)</f>
        <v>0</v>
      </c>
      <c r="H22" s="216">
        <f>ROUND(VLOOKUP($C22,แยกหน่วยบริการ!$B$4:$BO$841,12,0),2)</f>
        <v>0</v>
      </c>
      <c r="I22" s="216">
        <f>ROUND(VLOOKUP($C22,แยกหน่วยบริการ!$B$4:$BO$841,19,0),2)</f>
        <v>0</v>
      </c>
      <c r="J22" s="216">
        <f>ROUND(VLOOKUP($C22,แยกหน่วยบริการ!$B$4:$BO$841,20,0),2)</f>
        <v>0</v>
      </c>
      <c r="K22" s="216">
        <f>ROUND(VLOOKUP($C22,แยกหน่วยบริการ!$B$4:$BO$841,27,0),2)</f>
        <v>6307494.8099999996</v>
      </c>
      <c r="L22" s="216">
        <f>ROUND(VLOOKUP($C22,แยกหน่วยบริการ!$B$4:$BO$841,28,0),2)</f>
        <v>0</v>
      </c>
      <c r="M22" s="216">
        <f>ROUND(VLOOKUP($C22,แยกหน่วยบริการ!$B$4:$BO$841,35,0),2)</f>
        <v>0</v>
      </c>
      <c r="N22" s="216">
        <f>ROUND(VLOOKUP($C22,แยกหน่วยบริการ!$B$4:$BO$841,36,0),2)</f>
        <v>0</v>
      </c>
      <c r="O22" s="216">
        <f>ROUND(VLOOKUP($C22,แยกหน่วยบริการ!$B$4:$BO$841,43,0),2)</f>
        <v>3966938.51</v>
      </c>
      <c r="P22" s="216">
        <f>ROUND(VLOOKUP($C22,แยกหน่วยบริการ!$B$4:$BO$841,44,0),2)</f>
        <v>0</v>
      </c>
      <c r="Q22" s="216">
        <f>ROUND(VLOOKUP($C22,แยกหน่วยบริการ!$B$4:$BO$841,51,0),2)</f>
        <v>0</v>
      </c>
      <c r="R22" s="216">
        <f>ROUND(VLOOKUP($C22,แยกหน่วยบริการ!$B$4:$BO$841,52,0),2)</f>
        <v>0</v>
      </c>
      <c r="S22" s="216">
        <f>ROUND(VLOOKUP($C22,แยกหน่วยบริการ!$B$4:$BO$841,59,0),2)</f>
        <v>914185.68</v>
      </c>
      <c r="T22" s="216">
        <f>ROUND(VLOOKUP($C22,แยกหน่วยบริการ!$B$4:$BO$841,60,0),2)</f>
        <v>0</v>
      </c>
    </row>
    <row r="23" spans="1:20" s="280" customFormat="1" ht="18.75" customHeight="1">
      <c r="A23" s="276"/>
      <c r="B23" s="639"/>
      <c r="C23" s="668" t="s">
        <v>1734</v>
      </c>
      <c r="D23" s="279" t="s">
        <v>396</v>
      </c>
      <c r="E23" s="216">
        <f>ROUND(VLOOKUP($C23,แยกหน่วยบริการ!$B$4:$BO$841,3,0),2)</f>
        <v>26930346.52</v>
      </c>
      <c r="F23" s="216">
        <f>ROUND(VLOOKUP($C23,แยกหน่วยบริการ!$B$4:$BO$841,4,0),2)</f>
        <v>31159239.879999999</v>
      </c>
      <c r="G23" s="216">
        <f>ROUND(VLOOKUP($C23,แยกหน่วยบริการ!$B$4:$BO$841,11,0),2)</f>
        <v>2375601.14</v>
      </c>
      <c r="H23" s="216">
        <f>ROUND(VLOOKUP($C23,แยกหน่วยบริการ!$B$4:$BO$841,12,0),2)</f>
        <v>1888627.97</v>
      </c>
      <c r="I23" s="216">
        <f>ROUND(VLOOKUP($C23,แยกหน่วยบริการ!$B$4:$BO$841,19,0),2)</f>
        <v>5660601.9900000002</v>
      </c>
      <c r="J23" s="216">
        <f>ROUND(VLOOKUP($C23,แยกหน่วยบริการ!$B$4:$BO$841,20,0),2)</f>
        <v>5847327.7199999997</v>
      </c>
      <c r="K23" s="216">
        <f>ROUND(VLOOKUP($C23,แยกหน่วยบริการ!$B$4:$BO$841,27,0),2)</f>
        <v>14455181.609999999</v>
      </c>
      <c r="L23" s="216">
        <f>ROUND(VLOOKUP($C23,แยกหน่วยบริการ!$B$4:$BO$841,28,0),2)</f>
        <v>15853205.32</v>
      </c>
      <c r="M23" s="216">
        <f>ROUND(VLOOKUP($C23,แยกหน่วยบริการ!$B$4:$BO$841,35,0),2)</f>
        <v>2621859.5699999998</v>
      </c>
      <c r="N23" s="216">
        <f>ROUND(VLOOKUP($C23,แยกหน่วยบริการ!$B$4:$BO$841,36,0),2)</f>
        <v>2655801.77</v>
      </c>
      <c r="O23" s="216">
        <f>ROUND(VLOOKUP($C23,แยกหน่วยบริการ!$B$4:$BO$841,43,0),2)</f>
        <v>3000532.88</v>
      </c>
      <c r="P23" s="216">
        <f>ROUND(VLOOKUP($C23,แยกหน่วยบริการ!$B$4:$BO$841,44,0),2)</f>
        <v>3652734.43</v>
      </c>
      <c r="Q23" s="216">
        <f>ROUND(VLOOKUP($C23,แยกหน่วยบริการ!$B$4:$BO$841,51,0),2)</f>
        <v>2043446.34</v>
      </c>
      <c r="R23" s="216">
        <f>ROUND(VLOOKUP($C23,แยกหน่วยบริการ!$B$4:$BO$841,52,0),2)</f>
        <v>2123736.31</v>
      </c>
      <c r="S23" s="216">
        <f>ROUND(VLOOKUP($C23,แยกหน่วยบริการ!$B$4:$BO$841,59,0),2)</f>
        <v>630375.78</v>
      </c>
      <c r="T23" s="216">
        <f>ROUND(VLOOKUP($C23,แยกหน่วยบริการ!$B$4:$BO$841,60,0),2)</f>
        <v>1161262.3</v>
      </c>
    </row>
    <row r="24" spans="1:20" s="280" customFormat="1" ht="18.75" customHeight="1">
      <c r="A24" s="276"/>
      <c r="B24" s="639"/>
      <c r="C24" s="256" t="s">
        <v>803</v>
      </c>
      <c r="D24" s="279" t="s">
        <v>413</v>
      </c>
      <c r="E24" s="216">
        <f>ROUND(VLOOKUP($C24,แยกหน่วยบริการ!$B$4:$BO$841,3,0),2)</f>
        <v>8671492.0700000003</v>
      </c>
      <c r="F24" s="216">
        <f>ROUND(VLOOKUP($C24,แยกหน่วยบริการ!$B$4:$BO$841,4,0),2)</f>
        <v>26899577.52</v>
      </c>
      <c r="G24" s="216">
        <f>ROUND(VLOOKUP($C24,แยกหน่วยบริการ!$B$4:$BO$841,11,0),2)</f>
        <v>221831.1</v>
      </c>
      <c r="H24" s="216">
        <f>ROUND(VLOOKUP($C24,แยกหน่วยบริการ!$B$4:$BO$841,12,0),2)</f>
        <v>2375601.14</v>
      </c>
      <c r="I24" s="216">
        <f>ROUND(VLOOKUP($C24,แยกหน่วยบริการ!$B$4:$BO$841,19,0),2)</f>
        <v>1729556.52</v>
      </c>
      <c r="J24" s="216">
        <f>ROUND(VLOOKUP($C24,แยกหน่วยบริการ!$B$4:$BO$841,20,0),2)</f>
        <v>5660601.9900000002</v>
      </c>
      <c r="K24" s="216">
        <f>ROUND(VLOOKUP($C24,แยกหน่วยบริการ!$B$4:$BO$841,27,0),2)</f>
        <v>1938841.65</v>
      </c>
      <c r="L24" s="216">
        <f>ROUND(VLOOKUP($C24,แยกหน่วยบริการ!$B$4:$BO$841,28,0),2)</f>
        <v>14455181.609999999</v>
      </c>
      <c r="M24" s="216">
        <f>ROUND(VLOOKUP($C24,แยกหน่วยบริการ!$B$4:$BO$841,35,0),2)</f>
        <v>325298</v>
      </c>
      <c r="N24" s="216">
        <f>ROUND(VLOOKUP($C24,แยกหน่วยบริการ!$B$4:$BO$841,36,0),2)</f>
        <v>2621859.5699999998</v>
      </c>
      <c r="O24" s="216">
        <f>ROUND(VLOOKUP($C24,แยกหน่วยบริการ!$B$4:$BO$841,43,0),2)</f>
        <v>1060425.33</v>
      </c>
      <c r="P24" s="216">
        <f>ROUND(VLOOKUP($C24,แยกหน่วยบริการ!$B$4:$BO$841,44,0),2)</f>
        <v>3000532.88</v>
      </c>
      <c r="Q24" s="216">
        <f>ROUND(VLOOKUP($C24,แยกหน่วยบริการ!$B$4:$BO$841,51,0),2)</f>
        <v>44167.5</v>
      </c>
      <c r="R24" s="216">
        <f>ROUND(VLOOKUP($C24,แยกหน่วยบริการ!$B$4:$BO$841,52,0),2)</f>
        <v>2046575.46</v>
      </c>
      <c r="S24" s="216">
        <f>ROUND(VLOOKUP($C24,แยกหน่วยบริการ!$B$4:$BO$841,59,0),2)</f>
        <v>631995.4</v>
      </c>
      <c r="T24" s="216">
        <f>ROUND(VLOOKUP($C24,แยกหน่วยบริการ!$B$4:$BO$841,60,0),2)</f>
        <v>630375.78</v>
      </c>
    </row>
    <row r="25" spans="1:20" s="293" customFormat="1" ht="19.5" customHeight="1">
      <c r="A25" s="289"/>
      <c r="B25" s="669"/>
      <c r="C25" s="670"/>
      <c r="D25" s="292" t="s">
        <v>425</v>
      </c>
      <c r="E25" s="1287">
        <f>E23-F24</f>
        <v>30769</v>
      </c>
      <c r="F25" s="1287"/>
      <c r="G25" s="1287">
        <f>G23-H24</f>
        <v>0</v>
      </c>
      <c r="H25" s="1287"/>
      <c r="I25" s="1287">
        <f>I23-J24</f>
        <v>0</v>
      </c>
      <c r="J25" s="1287"/>
      <c r="K25" s="1287">
        <f>K23-L24</f>
        <v>0</v>
      </c>
      <c r="L25" s="1287"/>
      <c r="M25" s="1287">
        <f>M23-N24</f>
        <v>0</v>
      </c>
      <c r="N25" s="1287"/>
      <c r="O25" s="1287">
        <f>O23-P24</f>
        <v>0</v>
      </c>
      <c r="P25" s="1287"/>
      <c r="Q25" s="1287">
        <f>Q23-R24</f>
        <v>-3129.1199999998789</v>
      </c>
      <c r="R25" s="1287"/>
      <c r="S25" s="1287">
        <f>S23-T24</f>
        <v>0</v>
      </c>
      <c r="T25" s="1287"/>
    </row>
    <row r="26" spans="1:20" s="272" customFormat="1" ht="19.5" customHeight="1" thickBot="1">
      <c r="A26" s="294"/>
      <c r="B26" s="639"/>
      <c r="C26" s="671"/>
      <c r="D26" s="254" t="s">
        <v>1562</v>
      </c>
      <c r="E26" s="1288" t="str">
        <f>IF(E25=0,"1","0.00")</f>
        <v>0.00</v>
      </c>
      <c r="F26" s="1289"/>
      <c r="G26" s="1288" t="str">
        <f>IF(G25=0,"1","0.00")</f>
        <v>1</v>
      </c>
      <c r="H26" s="1289"/>
      <c r="I26" s="1288" t="str">
        <f>IF(I25=0,"1","0.00")</f>
        <v>1</v>
      </c>
      <c r="J26" s="1289"/>
      <c r="K26" s="1288" t="str">
        <f>IF(K25=0,"1","0.00")</f>
        <v>1</v>
      </c>
      <c r="L26" s="1289"/>
      <c r="M26" s="1288" t="str">
        <f>IF(M25=0,"1","0.00")</f>
        <v>1</v>
      </c>
      <c r="N26" s="1289"/>
      <c r="O26" s="1288" t="str">
        <f>IF(O25=0,"1","0.00")</f>
        <v>1</v>
      </c>
      <c r="P26" s="1289"/>
      <c r="Q26" s="1288" t="str">
        <f>IF(Q25=0,"1","0.00")</f>
        <v>0.00</v>
      </c>
      <c r="R26" s="1289"/>
      <c r="S26" s="1288" t="str">
        <f>IF(S25=0,"1","0.00")</f>
        <v>1</v>
      </c>
      <c r="T26" s="1289"/>
    </row>
    <row r="27" spans="1:20" s="272" customFormat="1" ht="19.5" customHeight="1" thickTop="1">
      <c r="A27" s="294"/>
      <c r="B27" s="639"/>
      <c r="C27" s="671"/>
      <c r="D27" s="296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</row>
    <row r="28" spans="1:20" s="280" customFormat="1" ht="18.75" customHeight="1">
      <c r="A28" s="276"/>
      <c r="B28" s="639"/>
      <c r="C28" s="256" t="s">
        <v>814</v>
      </c>
      <c r="D28" s="279" t="s">
        <v>1244</v>
      </c>
      <c r="E28" s="216">
        <f>ROUND(VLOOKUP($C28,แยกหน่วยบริการ!$B$4:$BO$841,3,0),2)</f>
        <v>8681898.0999999996</v>
      </c>
      <c r="F28" s="216">
        <f>ROUND(VLOOKUP($C28,แยกหน่วยบริการ!$B$4:$BO$841,4,0),2)</f>
        <v>0</v>
      </c>
      <c r="G28" s="216">
        <f>ROUND(VLOOKUP($C28,แยกหน่วยบริการ!$B$4:$BO$841,11,0),2)</f>
        <v>743785.35</v>
      </c>
      <c r="H28" s="216">
        <f>ROUND(VLOOKUP($C28,แยกหน่วยบริการ!$B$4:$BO$841,12,0),2)</f>
        <v>0</v>
      </c>
      <c r="I28" s="216">
        <f>ROUND(VLOOKUP($C28,แยกหน่วยบริการ!$B$4:$BO$841,19,0),2)</f>
        <v>1453959.07</v>
      </c>
      <c r="J28" s="216">
        <f>ROUND(VLOOKUP($C28,แยกหน่วยบริการ!$B$4:$BO$841,20,0),2)</f>
        <v>0</v>
      </c>
      <c r="K28" s="216">
        <f>ROUND(VLOOKUP($C28,แยกหน่วยบริการ!$B$4:$BO$841,27,0),2)</f>
        <v>8776863.3599999994</v>
      </c>
      <c r="L28" s="216">
        <f>ROUND(VLOOKUP($C28,แยกหน่วยบริการ!$B$4:$BO$841,28,0),2)</f>
        <v>0</v>
      </c>
      <c r="M28" s="216">
        <f>ROUND(VLOOKUP($C28,แยกหน่วยบริการ!$B$4:$BO$841,35,0),2)</f>
        <v>985223.98</v>
      </c>
      <c r="N28" s="216">
        <f>ROUND(VLOOKUP($C28,แยกหน่วยบริการ!$B$4:$BO$841,36,0),2)</f>
        <v>0</v>
      </c>
      <c r="O28" s="216">
        <f>ROUND(VLOOKUP($C28,แยกหน่วยบริการ!$B$4:$BO$841,43,0),2)</f>
        <v>910565.18</v>
      </c>
      <c r="P28" s="216">
        <f>ROUND(VLOOKUP($C28,แยกหน่วยบริการ!$B$4:$BO$841,44,0),2)</f>
        <v>0</v>
      </c>
      <c r="Q28" s="216">
        <f>ROUND(VLOOKUP($C28,แยกหน่วยบริการ!$B$4:$BO$841,51,0),2)</f>
        <v>746796.7</v>
      </c>
      <c r="R28" s="216">
        <f>ROUND(VLOOKUP($C28,แยกหน่วยบริการ!$B$4:$BO$841,52,0),2)</f>
        <v>0</v>
      </c>
      <c r="S28" s="216">
        <f>ROUND(VLOOKUP($C28,แยกหน่วยบริการ!$B$4:$BO$841,59,0),2)</f>
        <v>130458.9</v>
      </c>
      <c r="T28" s="216">
        <f>ROUND(VLOOKUP($C28,แยกหน่วยบริการ!$B$4:$BO$841,60,0),2)</f>
        <v>0</v>
      </c>
    </row>
    <row r="29" spans="1:20" s="280" customFormat="1" ht="18.75" customHeight="1">
      <c r="A29" s="276"/>
      <c r="B29" s="639"/>
      <c r="C29" s="256" t="s">
        <v>815</v>
      </c>
      <c r="D29" s="279" t="s">
        <v>1245</v>
      </c>
      <c r="E29" s="216">
        <f>ROUND(VLOOKUP($C29,แยกหน่วยบริการ!$B$4:$BO$841,3,0),2)</f>
        <v>0</v>
      </c>
      <c r="F29" s="216">
        <f>ROUND(VLOOKUP($C29,แยกหน่วยบริการ!$B$4:$BO$841,4,0),2)</f>
        <v>3325264.89</v>
      </c>
      <c r="G29" s="216">
        <f>ROUND(VLOOKUP($C29,แยกหน่วยบริการ!$B$4:$BO$841,11,0),2)</f>
        <v>0</v>
      </c>
      <c r="H29" s="216">
        <f>ROUND(VLOOKUP($C29,แยกหน่วยบริการ!$B$4:$BO$841,12,0),2)</f>
        <v>630879.56999999995</v>
      </c>
      <c r="I29" s="216">
        <f>ROUND(VLOOKUP($C29,แยกหน่วยบริการ!$B$4:$BO$841,19,0),2)</f>
        <v>0</v>
      </c>
      <c r="J29" s="216">
        <f>ROUND(VLOOKUP($C29,แยกหน่วยบริการ!$B$4:$BO$841,20,0),2)</f>
        <v>985323.55</v>
      </c>
      <c r="K29" s="216">
        <f>ROUND(VLOOKUP($C29,แยกหน่วยบริการ!$B$4:$BO$841,27,0),2)</f>
        <v>0</v>
      </c>
      <c r="L29" s="216">
        <f>ROUND(VLOOKUP($C29,แยกหน่วยบริการ!$B$4:$BO$841,28,0),2)</f>
        <v>284116.57</v>
      </c>
      <c r="M29" s="216">
        <f>ROUND(VLOOKUP($C29,แยกหน่วยบริการ!$B$4:$BO$841,35,0),2)</f>
        <v>0</v>
      </c>
      <c r="N29" s="216">
        <f>ROUND(VLOOKUP($C29,แยกหน่วยบริการ!$B$4:$BO$841,36,0),2)</f>
        <v>510600.33</v>
      </c>
      <c r="O29" s="216">
        <f>ROUND(VLOOKUP($C29,แยกหน่วยบริการ!$B$4:$BO$841,43,0),2)</f>
        <v>0</v>
      </c>
      <c r="P29" s="216">
        <f>ROUND(VLOOKUP($C29,แยกหน่วยบริการ!$B$4:$BO$841,44,0),2)</f>
        <v>295827.28000000003</v>
      </c>
      <c r="Q29" s="216">
        <f>ROUND(VLOOKUP($C29,แยกหน่วยบริการ!$B$4:$BO$841,51,0),2)</f>
        <v>0</v>
      </c>
      <c r="R29" s="216">
        <f>ROUND(VLOOKUP($C29,แยกหน่วยบริการ!$B$4:$BO$841,52,0),2)</f>
        <v>255746.69</v>
      </c>
      <c r="S29" s="216">
        <f>ROUND(VLOOKUP($C29,แยกหน่วยบริการ!$B$4:$BO$841,59,0),2)</f>
        <v>0</v>
      </c>
      <c r="T29" s="216">
        <f>ROUND(VLOOKUP($C29,แยกหน่วยบริการ!$B$4:$BO$841,60,0),2)</f>
        <v>132673.12</v>
      </c>
    </row>
    <row r="30" spans="1:20" s="677" customFormat="1" ht="19.5" customHeight="1">
      <c r="A30" s="673"/>
      <c r="B30" s="649"/>
      <c r="C30" s="674"/>
      <c r="D30" s="675" t="s">
        <v>1504</v>
      </c>
      <c r="E30" s="1286">
        <f>E28-F29</f>
        <v>5356633.209999999</v>
      </c>
      <c r="F30" s="1286"/>
      <c r="G30" s="1286">
        <f>G28-H29</f>
        <v>112905.78000000003</v>
      </c>
      <c r="H30" s="1286"/>
      <c r="I30" s="1286">
        <f>I28-J29</f>
        <v>468635.52</v>
      </c>
      <c r="J30" s="1286"/>
      <c r="K30" s="1286">
        <f>K28-L29</f>
        <v>8492746.7899999991</v>
      </c>
      <c r="L30" s="1286"/>
      <c r="M30" s="676" t="e">
        <f>VLOOKUP($C30,#REF!,3,0)</f>
        <v>#REF!</v>
      </c>
      <c r="N30" s="676" t="e">
        <f>VLOOKUP($C30,#REF!,4,0)</f>
        <v>#REF!</v>
      </c>
      <c r="O30" s="1286">
        <f>O28-P29</f>
        <v>614737.9</v>
      </c>
      <c r="P30" s="1286"/>
      <c r="Q30" s="1286">
        <f>Q28-R29</f>
        <v>491050.00999999995</v>
      </c>
      <c r="R30" s="1286"/>
      <c r="S30" s="1286">
        <f>S28-T29</f>
        <v>-2214.2200000000012</v>
      </c>
      <c r="T30" s="1286"/>
    </row>
    <row r="31" spans="1:20" s="272" customFormat="1" ht="19.5" customHeight="1">
      <c r="A31" s="294"/>
      <c r="B31" s="639">
        <v>4.5</v>
      </c>
      <c r="C31" s="666" t="s">
        <v>442</v>
      </c>
      <c r="D31" s="296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</row>
    <row r="32" spans="1:20" s="280" customFormat="1" ht="18.75" customHeight="1">
      <c r="A32" s="276"/>
      <c r="B32" s="639"/>
      <c r="C32" s="256" t="s">
        <v>831</v>
      </c>
      <c r="D32" s="279" t="s">
        <v>208</v>
      </c>
      <c r="E32" s="216">
        <f>ROUND(VLOOKUP($C32,แยกหน่วยบริการ!$B$4:$BO$841,3,0),2)</f>
        <v>0</v>
      </c>
      <c r="F32" s="216">
        <f>ROUND(VLOOKUP($C32,แยกหน่วยบริการ!$B$4:$BO$841,4,0),2)</f>
        <v>0</v>
      </c>
      <c r="G32" s="216">
        <f>ROUND(VLOOKUP($C32,แยกหน่วยบริการ!$B$4:$BO$841,11,0),2)</f>
        <v>0</v>
      </c>
      <c r="H32" s="216">
        <f>ROUND(VLOOKUP($C32,แยกหน่วยบริการ!$B$4:$BO$841,12,0),2)</f>
        <v>0</v>
      </c>
      <c r="I32" s="216">
        <f>ROUND(VLOOKUP($C32,แยกหน่วยบริการ!$B$4:$BO$841,19,0),2)</f>
        <v>0</v>
      </c>
      <c r="J32" s="216">
        <f>ROUND(VLOOKUP($C32,แยกหน่วยบริการ!$B$4:$BO$841,20,0),2)</f>
        <v>0</v>
      </c>
      <c r="K32" s="216">
        <f>ROUND(VLOOKUP($C32,แยกหน่วยบริการ!$B$4:$BO$841,27,0),2)</f>
        <v>0</v>
      </c>
      <c r="L32" s="216">
        <f>ROUND(VLOOKUP($C32,แยกหน่วยบริการ!$B$4:$BO$841,28,0),2)</f>
        <v>0</v>
      </c>
      <c r="M32" s="216">
        <f>ROUND(VLOOKUP($C32,แยกหน่วยบริการ!$B$4:$BO$841,35,0),2)</f>
        <v>0</v>
      </c>
      <c r="N32" s="216">
        <f>ROUND(VLOOKUP($C32,แยกหน่วยบริการ!$B$4:$BO$841,36,0),2)</f>
        <v>0</v>
      </c>
      <c r="O32" s="216">
        <f>ROUND(VLOOKUP($C32,แยกหน่วยบริการ!$B$4:$BO$841,43,0),2)</f>
        <v>0</v>
      </c>
      <c r="P32" s="216">
        <f>ROUND(VLOOKUP($C32,แยกหน่วยบริการ!$B$4:$BO$841,44,0),2)</f>
        <v>0</v>
      </c>
      <c r="Q32" s="216">
        <f>ROUND(VLOOKUP($C32,แยกหน่วยบริการ!$B$4:$BO$841,51,0),2)</f>
        <v>0</v>
      </c>
      <c r="R32" s="216">
        <f>ROUND(VLOOKUP($C32,แยกหน่วยบริการ!$B$4:$BO$841,52,0),2)</f>
        <v>0</v>
      </c>
      <c r="S32" s="216">
        <f>ROUND(VLOOKUP($C32,แยกหน่วยบริการ!$B$4:$BO$841,59,0),2)</f>
        <v>0</v>
      </c>
      <c r="T32" s="216">
        <f>ROUND(VLOOKUP($C32,แยกหน่วยบริการ!$B$4:$BO$841,60,0),2)</f>
        <v>0</v>
      </c>
    </row>
    <row r="33" spans="1:20" s="280" customFormat="1" ht="18.75" customHeight="1">
      <c r="A33" s="276"/>
      <c r="B33" s="639"/>
      <c r="C33" s="256" t="s">
        <v>832</v>
      </c>
      <c r="D33" s="279" t="s">
        <v>209</v>
      </c>
      <c r="E33" s="216">
        <f>ROUND(VLOOKUP($C33,แยกหน่วยบริการ!$B$4:$BO$841,3,0),2)</f>
        <v>7920324.9699999997</v>
      </c>
      <c r="F33" s="216">
        <f>ROUND(VLOOKUP($C33,แยกหน่วยบริการ!$B$4:$BO$841,4,0),2)</f>
        <v>0</v>
      </c>
      <c r="G33" s="216">
        <f>ROUND(VLOOKUP($C33,แยกหน่วยบริการ!$B$4:$BO$841,11,0),2)</f>
        <v>923813.41</v>
      </c>
      <c r="H33" s="216">
        <f>ROUND(VLOOKUP($C33,แยกหน่วยบริการ!$B$4:$BO$841,12,0),2)</f>
        <v>0</v>
      </c>
      <c r="I33" s="216">
        <f>ROUND(VLOOKUP($C33,แยกหน่วยบริการ!$B$4:$BO$841,19,0),2)</f>
        <v>1837952.17</v>
      </c>
      <c r="J33" s="216">
        <f>ROUND(VLOOKUP($C33,แยกหน่วยบริการ!$B$4:$BO$841,20,0),2)</f>
        <v>0</v>
      </c>
      <c r="K33" s="216">
        <f>ROUND(VLOOKUP($C33,แยกหน่วยบริการ!$B$4:$BO$841,27,0),2)</f>
        <v>2102463</v>
      </c>
      <c r="L33" s="216">
        <f>ROUND(VLOOKUP($C33,แยกหน่วยบริการ!$B$4:$BO$841,28,0),2)</f>
        <v>0</v>
      </c>
      <c r="M33" s="216">
        <f>ROUND(VLOOKUP($C33,แยกหน่วยบริการ!$B$4:$BO$841,35,0),2)</f>
        <v>521558.99</v>
      </c>
      <c r="N33" s="216">
        <f>ROUND(VLOOKUP($C33,แยกหน่วยบริการ!$B$4:$BO$841,36,0),2)</f>
        <v>0</v>
      </c>
      <c r="O33" s="216">
        <f>ROUND(VLOOKUP($C33,แยกหน่วยบริการ!$B$4:$BO$841,43,0),2)</f>
        <v>411145.9</v>
      </c>
      <c r="P33" s="216">
        <f>ROUND(VLOOKUP($C33,แยกหน่วยบริการ!$B$4:$BO$841,44,0),2)</f>
        <v>0</v>
      </c>
      <c r="Q33" s="216">
        <f>ROUND(VLOOKUP($C33,แยกหน่วยบริการ!$B$4:$BO$841,51,0),2)</f>
        <v>498529</v>
      </c>
      <c r="R33" s="216">
        <f>ROUND(VLOOKUP($C33,แยกหน่วยบริการ!$B$4:$BO$841,52,0),2)</f>
        <v>0</v>
      </c>
      <c r="S33" s="216">
        <f>ROUND(VLOOKUP($C33,แยกหน่วยบริการ!$B$4:$BO$841,59,0),2)</f>
        <v>334885.94</v>
      </c>
      <c r="T33" s="216">
        <f>ROUND(VLOOKUP($C33,แยกหน่วยบริการ!$B$4:$BO$841,60,0),2)</f>
        <v>0</v>
      </c>
    </row>
    <row r="34" spans="1:20" s="280" customFormat="1" ht="18.75" customHeight="1">
      <c r="A34" s="276"/>
      <c r="B34" s="639"/>
      <c r="C34" s="256" t="s">
        <v>833</v>
      </c>
      <c r="D34" s="279" t="s">
        <v>210</v>
      </c>
      <c r="E34" s="216">
        <f>ROUND(VLOOKUP($C34,แยกหน่วยบริการ!$B$4:$BO$841,3,0),2)</f>
        <v>0</v>
      </c>
      <c r="F34" s="216">
        <f>ROUND(VLOOKUP($C34,แยกหน่วยบริการ!$B$4:$BO$841,4,0),2)</f>
        <v>0</v>
      </c>
      <c r="G34" s="216">
        <f>ROUND(VLOOKUP($C34,แยกหน่วยบริการ!$B$4:$BO$841,11,0),2)</f>
        <v>0</v>
      </c>
      <c r="H34" s="216">
        <f>ROUND(VLOOKUP($C34,แยกหน่วยบริการ!$B$4:$BO$841,12,0),2)</f>
        <v>0</v>
      </c>
      <c r="I34" s="216">
        <f>ROUND(VLOOKUP($C34,แยกหน่วยบริการ!$B$4:$BO$841,19,0),2)</f>
        <v>0</v>
      </c>
      <c r="J34" s="216">
        <f>ROUND(VLOOKUP($C34,แยกหน่วยบริการ!$B$4:$BO$841,20,0),2)</f>
        <v>0</v>
      </c>
      <c r="K34" s="216">
        <f>ROUND(VLOOKUP($C34,แยกหน่วยบริการ!$B$4:$BO$841,27,0),2)</f>
        <v>0</v>
      </c>
      <c r="L34" s="216">
        <f>ROUND(VLOOKUP($C34,แยกหน่วยบริการ!$B$4:$BO$841,28,0),2)</f>
        <v>0</v>
      </c>
      <c r="M34" s="216">
        <f>ROUND(VLOOKUP($C34,แยกหน่วยบริการ!$B$4:$BO$841,35,0),2)</f>
        <v>0</v>
      </c>
      <c r="N34" s="216">
        <f>ROUND(VLOOKUP($C34,แยกหน่วยบริการ!$B$4:$BO$841,36,0),2)</f>
        <v>0</v>
      </c>
      <c r="O34" s="216">
        <f>ROUND(VLOOKUP($C34,แยกหน่วยบริการ!$B$4:$BO$841,43,0),2)</f>
        <v>0</v>
      </c>
      <c r="P34" s="216">
        <f>ROUND(VLOOKUP($C34,แยกหน่วยบริการ!$B$4:$BO$841,44,0),2)</f>
        <v>0</v>
      </c>
      <c r="Q34" s="216">
        <f>ROUND(VLOOKUP($C34,แยกหน่วยบริการ!$B$4:$BO$841,51,0),2)</f>
        <v>0</v>
      </c>
      <c r="R34" s="216">
        <f>ROUND(VLOOKUP($C34,แยกหน่วยบริการ!$B$4:$BO$841,52,0),2)</f>
        <v>0</v>
      </c>
      <c r="S34" s="216">
        <f>ROUND(VLOOKUP($C34,แยกหน่วยบริการ!$B$4:$BO$841,59,0),2)</f>
        <v>0</v>
      </c>
      <c r="T34" s="216">
        <f>ROUND(VLOOKUP($C34,แยกหน่วยบริการ!$B$4:$BO$841,60,0),2)</f>
        <v>0</v>
      </c>
    </row>
    <row r="35" spans="1:20" s="280" customFormat="1" ht="18.75" customHeight="1">
      <c r="A35" s="276"/>
      <c r="B35" s="639"/>
      <c r="C35" s="668" t="s">
        <v>1740</v>
      </c>
      <c r="D35" s="279" t="s">
        <v>442</v>
      </c>
      <c r="E35" s="216">
        <f>ROUND(VLOOKUP($C35,แยกหน่วยบริการ!$B$4:$BO$841,3,0),2)</f>
        <v>1343519</v>
      </c>
      <c r="F35" s="216">
        <f>ROUND(VLOOKUP($C35,แยกหน่วยบริการ!$B$4:$BO$841,4,0),2)</f>
        <v>1343519</v>
      </c>
      <c r="G35" s="216">
        <f>ROUND(VLOOKUP($C35,แยกหน่วยบริการ!$B$4:$BO$841,11,0),2)</f>
        <v>113970.07</v>
      </c>
      <c r="H35" s="216">
        <f>ROUND(VLOOKUP($C35,แยกหน่วยบริการ!$B$4:$BO$841,12,0),2)</f>
        <v>113970.07</v>
      </c>
      <c r="I35" s="216">
        <f>ROUND(VLOOKUP($C35,แยกหน่วยบริการ!$B$4:$BO$841,19,0),2)</f>
        <v>313390</v>
      </c>
      <c r="J35" s="216">
        <f>ROUND(VLOOKUP($C35,แยกหน่วยบริการ!$B$4:$BO$841,20,0),2)</f>
        <v>313390</v>
      </c>
      <c r="K35" s="216">
        <f>ROUND(VLOOKUP($C35,แยกหน่วยบริการ!$B$4:$BO$841,27,0),2)</f>
        <v>366886.5</v>
      </c>
      <c r="L35" s="216">
        <f>ROUND(VLOOKUP($C35,แยกหน่วยบริการ!$B$4:$BO$841,28,0),2)</f>
        <v>366886.5</v>
      </c>
      <c r="M35" s="216">
        <f>ROUND(VLOOKUP($C35,แยกหน่วยบริการ!$B$4:$BO$841,35,0),2)</f>
        <v>540456.69999999995</v>
      </c>
      <c r="N35" s="216">
        <f>ROUND(VLOOKUP($C35,แยกหน่วยบริการ!$B$4:$BO$841,36,0),2)</f>
        <v>540456.69999999995</v>
      </c>
      <c r="O35" s="216">
        <f>ROUND(VLOOKUP($C35,แยกหน่วยบริการ!$B$4:$BO$841,43,0),2)</f>
        <v>145977</v>
      </c>
      <c r="P35" s="216">
        <f>ROUND(VLOOKUP($C35,แยกหน่วยบริการ!$B$4:$BO$841,44,0),2)</f>
        <v>145977</v>
      </c>
      <c r="Q35" s="216">
        <f>ROUND(VLOOKUP($C35,แยกหน่วยบริการ!$B$4:$BO$841,51,0),2)</f>
        <v>163838.57999999999</v>
      </c>
      <c r="R35" s="216">
        <f>ROUND(VLOOKUP($C35,แยกหน่วยบริการ!$B$4:$BO$841,52,0),2)</f>
        <v>163838.57999999999</v>
      </c>
      <c r="S35" s="216">
        <f>ROUND(VLOOKUP($C35,แยกหน่วยบริการ!$B$4:$BO$841,59,0),2)</f>
        <v>29316</v>
      </c>
      <c r="T35" s="216">
        <f>ROUND(VLOOKUP($C35,แยกหน่วยบริการ!$B$4:$BO$841,60,0),2)</f>
        <v>29316</v>
      </c>
    </row>
    <row r="36" spans="1:20" s="280" customFormat="1" ht="18.75" customHeight="1">
      <c r="A36" s="276"/>
      <c r="B36" s="639"/>
      <c r="C36" s="256" t="s">
        <v>818</v>
      </c>
      <c r="D36" s="279" t="s">
        <v>415</v>
      </c>
      <c r="E36" s="216">
        <f>ROUND(VLOOKUP($C36,แยกหน่วยบริการ!$B$4:$BO$841,3,0),2)</f>
        <v>10824</v>
      </c>
      <c r="F36" s="216">
        <f>ROUND(VLOOKUP($C36,แยกหน่วยบริการ!$B$4:$BO$841,4,0),2)</f>
        <v>1343519</v>
      </c>
      <c r="G36" s="216">
        <f>ROUND(VLOOKUP($C36,แยกหน่วยบริการ!$B$4:$BO$841,11,0),2)</f>
        <v>0</v>
      </c>
      <c r="H36" s="216">
        <f>ROUND(VLOOKUP($C36,แยกหน่วยบริการ!$B$4:$BO$841,12,0),2)</f>
        <v>113970.07</v>
      </c>
      <c r="I36" s="216">
        <f>ROUND(VLOOKUP($C36,แยกหน่วยบริการ!$B$4:$BO$841,19,0),2)</f>
        <v>0</v>
      </c>
      <c r="J36" s="216">
        <f>ROUND(VLOOKUP($C36,แยกหน่วยบริการ!$B$4:$BO$841,20,0),2)</f>
        <v>313390</v>
      </c>
      <c r="K36" s="216">
        <f>ROUND(VLOOKUP($C36,แยกหน่วยบริการ!$B$4:$BO$841,27,0),2)</f>
        <v>0</v>
      </c>
      <c r="L36" s="216">
        <f>ROUND(VLOOKUP($C36,แยกหน่วยบริการ!$B$4:$BO$841,28,0),2)</f>
        <v>366886.5</v>
      </c>
      <c r="M36" s="216">
        <f>ROUND(VLOOKUP($C36,แยกหน่วยบริการ!$B$4:$BO$841,35,0),2)</f>
        <v>3363</v>
      </c>
      <c r="N36" s="216">
        <f>ROUND(VLOOKUP($C36,แยกหน่วยบริการ!$B$4:$BO$841,36,0),2)</f>
        <v>540456.69999999995</v>
      </c>
      <c r="O36" s="216">
        <f>ROUND(VLOOKUP($C36,แยกหน่วยบริการ!$B$4:$BO$841,43,0),2)</f>
        <v>0</v>
      </c>
      <c r="P36" s="216">
        <f>ROUND(VLOOKUP($C36,แยกหน่วยบริการ!$B$4:$BO$841,44,0),2)</f>
        <v>145977</v>
      </c>
      <c r="Q36" s="216">
        <f>ROUND(VLOOKUP($C36,แยกหน่วยบริการ!$B$4:$BO$841,51,0),2)</f>
        <v>500</v>
      </c>
      <c r="R36" s="216">
        <f>ROUND(VLOOKUP($C36,แยกหน่วยบริการ!$B$4:$BO$841,52,0),2)</f>
        <v>163838.57999999999</v>
      </c>
      <c r="S36" s="216">
        <f>ROUND(VLOOKUP($C36,แยกหน่วยบริการ!$B$4:$BO$841,59,0),2)</f>
        <v>80.28</v>
      </c>
      <c r="T36" s="216">
        <f>ROUND(VLOOKUP($C36,แยกหน่วยบริการ!$B$4:$BO$841,60,0),2)</f>
        <v>29316</v>
      </c>
    </row>
    <row r="37" spans="1:20" s="293" customFormat="1" ht="19.5" customHeight="1">
      <c r="A37" s="289"/>
      <c r="B37" s="669"/>
      <c r="C37" s="670"/>
      <c r="D37" s="292" t="s">
        <v>425</v>
      </c>
      <c r="E37" s="1287">
        <f>E35-F36</f>
        <v>0</v>
      </c>
      <c r="F37" s="1287"/>
      <c r="G37" s="1287">
        <f>G35-H36</f>
        <v>0</v>
      </c>
      <c r="H37" s="1287"/>
      <c r="I37" s="1287">
        <f>I35-J36</f>
        <v>0</v>
      </c>
      <c r="J37" s="1287"/>
      <c r="K37" s="1287">
        <f>K35-L36</f>
        <v>0</v>
      </c>
      <c r="L37" s="1287"/>
      <c r="M37" s="1287">
        <f>M35-N36</f>
        <v>0</v>
      </c>
      <c r="N37" s="1287"/>
      <c r="O37" s="1287">
        <f>O35-P36</f>
        <v>0</v>
      </c>
      <c r="P37" s="1287"/>
      <c r="Q37" s="1287">
        <f>Q35-R36</f>
        <v>0</v>
      </c>
      <c r="R37" s="1287"/>
      <c r="S37" s="1287">
        <f>S35-T36</f>
        <v>0</v>
      </c>
      <c r="T37" s="1287"/>
    </row>
    <row r="38" spans="1:20" s="272" customFormat="1" ht="19.5" customHeight="1" thickBot="1">
      <c r="A38" s="294"/>
      <c r="B38" s="639"/>
      <c r="C38" s="671"/>
      <c r="D38" s="254" t="s">
        <v>1562</v>
      </c>
      <c r="E38" s="1288" t="str">
        <f>IF(E37=0,"1","0.00")</f>
        <v>1</v>
      </c>
      <c r="F38" s="1289"/>
      <c r="G38" s="1288" t="str">
        <f>IF(G37=0,"1","0.00")</f>
        <v>1</v>
      </c>
      <c r="H38" s="1289"/>
      <c r="I38" s="1288" t="str">
        <f>IF(I37=0,"1","0.00")</f>
        <v>1</v>
      </c>
      <c r="J38" s="1289"/>
      <c r="K38" s="1288" t="str">
        <f>IF(K37=0,"1","0.00")</f>
        <v>1</v>
      </c>
      <c r="L38" s="1289"/>
      <c r="M38" s="1288" t="str">
        <f>IF(M37=0,"1","0.00")</f>
        <v>1</v>
      </c>
      <c r="N38" s="1289"/>
      <c r="O38" s="1288" t="str">
        <f>IF(O37=0,"1","0.00")</f>
        <v>1</v>
      </c>
      <c r="P38" s="1289"/>
      <c r="Q38" s="1288" t="str">
        <f>IF(Q37=0,"1","0.00")</f>
        <v>1</v>
      </c>
      <c r="R38" s="1289"/>
      <c r="S38" s="1288" t="str">
        <f>IF(S37=0,"1","0.00")</f>
        <v>1</v>
      </c>
      <c r="T38" s="1289"/>
    </row>
    <row r="39" spans="1:20" s="272" customFormat="1" ht="19.5" customHeight="1" thickTop="1">
      <c r="A39" s="294"/>
      <c r="B39" s="639">
        <v>4.5999999999999996</v>
      </c>
      <c r="C39" s="672" t="s">
        <v>443</v>
      </c>
      <c r="D39" s="296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</row>
    <row r="40" spans="1:20" s="280" customFormat="1" ht="18.75" customHeight="1">
      <c r="A40" s="276"/>
      <c r="B40" s="639"/>
      <c r="C40" s="256" t="s">
        <v>809</v>
      </c>
      <c r="D40" s="279" t="s">
        <v>1241</v>
      </c>
      <c r="E40" s="216">
        <f>ROUND(VLOOKUP($C40,แยกหน่วยบริการ!$B$4:$BO$841,3,0),2)</f>
        <v>1333420</v>
      </c>
      <c r="F40" s="216">
        <f>ROUND(VLOOKUP($C40,แยกหน่วยบริการ!$B$4:$BO$841,4,0),2)</f>
        <v>1855</v>
      </c>
      <c r="G40" s="216">
        <f>ROUND(VLOOKUP($C40,แยกหน่วยบริการ!$B$4:$BO$841,11,0),2)</f>
        <v>113970.07</v>
      </c>
      <c r="H40" s="216">
        <f>ROUND(VLOOKUP($C40,แยกหน่วยบริการ!$B$4:$BO$841,12,0),2)</f>
        <v>4700</v>
      </c>
      <c r="I40" s="216">
        <f>ROUND(VLOOKUP($C40,แยกหน่วยบริการ!$B$4:$BO$841,19,0),2)</f>
        <v>313390</v>
      </c>
      <c r="J40" s="216">
        <f>ROUND(VLOOKUP($C40,แยกหน่วยบริการ!$B$4:$BO$841,20,0),2)</f>
        <v>3560</v>
      </c>
      <c r="K40" s="216">
        <f>ROUND(VLOOKUP($C40,แยกหน่วยบริการ!$B$4:$BO$841,27,0),2)</f>
        <v>366886.5</v>
      </c>
      <c r="L40" s="216">
        <f>ROUND(VLOOKUP($C40,แยกหน่วยบริการ!$B$4:$BO$841,28,0),2)</f>
        <v>0</v>
      </c>
      <c r="M40" s="216">
        <f>ROUND(VLOOKUP($C40,แยกหน่วยบริการ!$B$4:$BO$841,35,0),2)</f>
        <v>540456.69999999995</v>
      </c>
      <c r="N40" s="216">
        <f>ROUND(VLOOKUP($C40,แยกหน่วยบริการ!$B$4:$BO$841,36,0),2)</f>
        <v>6243</v>
      </c>
      <c r="O40" s="216">
        <f>ROUND(VLOOKUP($C40,แยกหน่วยบริการ!$B$4:$BO$841,43,0),2)</f>
        <v>145977</v>
      </c>
      <c r="P40" s="216">
        <f>ROUND(VLOOKUP($C40,แยกหน่วยบริการ!$B$4:$BO$841,44,0),2)</f>
        <v>0</v>
      </c>
      <c r="Q40" s="216">
        <f>ROUND(VLOOKUP($C40,แยกหน่วยบริการ!$B$4:$BO$841,51,0),2)</f>
        <v>163338.57999999999</v>
      </c>
      <c r="R40" s="216">
        <f>ROUND(VLOOKUP($C40,แยกหน่วยบริการ!$B$4:$BO$841,52,0),2)</f>
        <v>34870</v>
      </c>
      <c r="S40" s="216">
        <f>ROUND(VLOOKUP($C40,แยกหน่วยบริการ!$B$4:$BO$841,59,0),2)</f>
        <v>29316</v>
      </c>
      <c r="T40" s="216">
        <f>ROUND(VLOOKUP($C40,แยกหน่วยบริการ!$B$4:$BO$841,60,0),2)</f>
        <v>80.28</v>
      </c>
    </row>
    <row r="41" spans="1:20" s="280" customFormat="1" ht="18.75" customHeight="1">
      <c r="A41" s="276"/>
      <c r="B41" s="639"/>
      <c r="C41" s="668" t="s">
        <v>1736</v>
      </c>
      <c r="D41" s="279" t="s">
        <v>443</v>
      </c>
      <c r="E41" s="216">
        <f>ROUND(VLOOKUP($C41,แยกหน่วยบริการ!$B$4:$BO$841,3,0),2)</f>
        <v>405091.5</v>
      </c>
      <c r="F41" s="216">
        <f>ROUND(VLOOKUP($C41,แยกหน่วยบริการ!$B$4:$BO$841,4,0),2)</f>
        <v>1222097.75</v>
      </c>
      <c r="G41" s="216">
        <f>ROUND(VLOOKUP($C41,แยกหน่วยบริการ!$B$4:$BO$841,11,0),2)</f>
        <v>0</v>
      </c>
      <c r="H41" s="216">
        <f>ROUND(VLOOKUP($C41,แยกหน่วยบริการ!$B$4:$BO$841,12,0),2)</f>
        <v>0</v>
      </c>
      <c r="I41" s="216">
        <f>ROUND(VLOOKUP($C41,แยกหน่วยบริการ!$B$4:$BO$841,19,0),2)</f>
        <v>28590</v>
      </c>
      <c r="J41" s="216">
        <f>ROUND(VLOOKUP($C41,แยกหน่วยบริการ!$B$4:$BO$841,20,0),2)</f>
        <v>135449.5</v>
      </c>
      <c r="K41" s="216">
        <f>ROUND(VLOOKUP($C41,แยกหน่วยบริการ!$B$4:$BO$841,27,0),2)</f>
        <v>0</v>
      </c>
      <c r="L41" s="216">
        <f>ROUND(VLOOKUP($C41,แยกหน่วยบริการ!$B$4:$BO$841,28,0),2)</f>
        <v>0</v>
      </c>
      <c r="M41" s="216">
        <f>ROUND(VLOOKUP($C41,แยกหน่วยบริการ!$B$4:$BO$841,35,0),2)</f>
        <v>0</v>
      </c>
      <c r="N41" s="216">
        <f>ROUND(VLOOKUP($C41,แยกหน่วยบริการ!$B$4:$BO$841,36,0),2)</f>
        <v>805726.6</v>
      </c>
      <c r="O41" s="216">
        <f>ROUND(VLOOKUP($C41,แยกหน่วยบริการ!$B$4:$BO$841,43,0),2)</f>
        <v>0</v>
      </c>
      <c r="P41" s="216">
        <f>ROUND(VLOOKUP($C41,แยกหน่วยบริการ!$B$4:$BO$841,44,0),2)</f>
        <v>0</v>
      </c>
      <c r="Q41" s="216">
        <f>ROUND(VLOOKUP($C41,แยกหน่วยบริการ!$B$4:$BO$841,51,0),2)</f>
        <v>0</v>
      </c>
      <c r="R41" s="216">
        <f>ROUND(VLOOKUP($C41,แยกหน่วยบริการ!$B$4:$BO$841,52,0),2)</f>
        <v>3265</v>
      </c>
      <c r="S41" s="216">
        <f>ROUND(VLOOKUP($C41,แยกหน่วยบริการ!$B$4:$BO$841,59,0),2)</f>
        <v>10060.799999999999</v>
      </c>
      <c r="T41" s="216">
        <f>ROUND(VLOOKUP($C41,แยกหน่วยบริการ!$B$4:$BO$841,60,0),2)</f>
        <v>0</v>
      </c>
    </row>
    <row r="42" spans="1:20" s="280" customFormat="1" ht="18.75" customHeight="1">
      <c r="A42" s="276"/>
      <c r="B42" s="639"/>
      <c r="C42" s="256" t="s">
        <v>804</v>
      </c>
      <c r="D42" s="279" t="s">
        <v>1236</v>
      </c>
      <c r="E42" s="216">
        <f>ROUND(VLOOKUP($C42,แยกหน่วยบริการ!$B$4:$BO$841,3,0),2)</f>
        <v>27016</v>
      </c>
      <c r="F42" s="216">
        <f>ROUND(VLOOKUP($C42,แยกหน่วยบริการ!$B$4:$BO$841,4,0),2)</f>
        <v>405091.5</v>
      </c>
      <c r="G42" s="216">
        <f>ROUND(VLOOKUP($C42,แยกหน่วยบริการ!$B$4:$BO$841,11,0),2)</f>
        <v>0</v>
      </c>
      <c r="H42" s="216">
        <f>ROUND(VLOOKUP($C42,แยกหน่วยบริการ!$B$4:$BO$841,12,0),2)</f>
        <v>0</v>
      </c>
      <c r="I42" s="216">
        <f>ROUND(VLOOKUP($C42,แยกหน่วยบริการ!$B$4:$BO$841,19,0),2)</f>
        <v>89470</v>
      </c>
      <c r="J42" s="216">
        <f>ROUND(VLOOKUP($C42,แยกหน่วยบริการ!$B$4:$BO$841,20,0),2)</f>
        <v>28590</v>
      </c>
      <c r="K42" s="216">
        <f>ROUND(VLOOKUP($C42,แยกหน่วยบริการ!$B$4:$BO$841,27,0),2)</f>
        <v>0</v>
      </c>
      <c r="L42" s="216">
        <f>ROUND(VLOOKUP($C42,แยกหน่วยบริการ!$B$4:$BO$841,28,0),2)</f>
        <v>0</v>
      </c>
      <c r="M42" s="216">
        <f>ROUND(VLOOKUP($C42,แยกหน่วยบริการ!$B$4:$BO$841,35,0),2)</f>
        <v>0</v>
      </c>
      <c r="N42" s="216">
        <f>ROUND(VLOOKUP($C42,แยกหน่วยบริการ!$B$4:$BO$841,36,0),2)</f>
        <v>0</v>
      </c>
      <c r="O42" s="216">
        <f>ROUND(VLOOKUP($C42,แยกหน่วยบริการ!$B$4:$BO$841,43,0),2)</f>
        <v>0</v>
      </c>
      <c r="P42" s="216">
        <f>ROUND(VLOOKUP($C42,แยกหน่วยบริการ!$B$4:$BO$841,44,0),2)</f>
        <v>0</v>
      </c>
      <c r="Q42" s="216">
        <f>ROUND(VLOOKUP($C42,แยกหน่วยบริการ!$B$4:$BO$841,51,0),2)</f>
        <v>0</v>
      </c>
      <c r="R42" s="216">
        <f>ROUND(VLOOKUP($C42,แยกหน่วยบริการ!$B$4:$BO$841,52,0),2)</f>
        <v>0</v>
      </c>
      <c r="S42" s="216">
        <f>ROUND(VLOOKUP($C42,แยกหน่วยบริการ!$B$4:$BO$841,59,0),2)</f>
        <v>0</v>
      </c>
      <c r="T42" s="216">
        <f>ROUND(VLOOKUP($C42,แยกหน่วยบริการ!$B$4:$BO$841,60,0),2)</f>
        <v>10060.799999999999</v>
      </c>
    </row>
    <row r="43" spans="1:20" s="293" customFormat="1" ht="19.5" customHeight="1">
      <c r="A43" s="289"/>
      <c r="B43" s="669"/>
      <c r="C43" s="670"/>
      <c r="D43" s="292" t="s">
        <v>425</v>
      </c>
      <c r="E43" s="1290">
        <f>E41-F42</f>
        <v>0</v>
      </c>
      <c r="F43" s="1290"/>
      <c r="G43" s="1290">
        <f>G41-H42</f>
        <v>0</v>
      </c>
      <c r="H43" s="1290"/>
      <c r="I43" s="1290">
        <f>I41-J42</f>
        <v>0</v>
      </c>
      <c r="J43" s="1290"/>
      <c r="K43" s="1290">
        <f>K41-L42</f>
        <v>0</v>
      </c>
      <c r="L43" s="1290"/>
      <c r="M43" s="1290">
        <f>M41-N42</f>
        <v>0</v>
      </c>
      <c r="N43" s="1290"/>
      <c r="O43" s="1290">
        <f>O41-P42</f>
        <v>0</v>
      </c>
      <c r="P43" s="1290"/>
      <c r="Q43" s="1290">
        <f>Q41-R42</f>
        <v>0</v>
      </c>
      <c r="R43" s="1290"/>
      <c r="S43" s="1290">
        <f>S41-T42</f>
        <v>0</v>
      </c>
      <c r="T43" s="1290"/>
    </row>
    <row r="44" spans="1:20" s="272" customFormat="1" ht="19.5" customHeight="1" thickBot="1">
      <c r="A44" s="294"/>
      <c r="B44" s="639"/>
      <c r="C44" s="671"/>
      <c r="D44" s="254" t="s">
        <v>1562</v>
      </c>
      <c r="E44" s="1288" t="str">
        <f>IF(E43=0,"1","0.00")</f>
        <v>1</v>
      </c>
      <c r="F44" s="1289"/>
      <c r="G44" s="1288" t="str">
        <f>IF(G43=0,"1","0.00")</f>
        <v>1</v>
      </c>
      <c r="H44" s="1289"/>
      <c r="I44" s="1288" t="str">
        <f>IF(I43=0,"1","0.00")</f>
        <v>1</v>
      </c>
      <c r="J44" s="1289"/>
      <c r="K44" s="1288" t="str">
        <f>IF(K43=0,"1","0.00")</f>
        <v>1</v>
      </c>
      <c r="L44" s="1289"/>
      <c r="M44" s="1288" t="str">
        <f>IF(M43=0,"1","0.00")</f>
        <v>1</v>
      </c>
      <c r="N44" s="1289"/>
      <c r="O44" s="1288" t="str">
        <f>IF(O43=0,"1","0.00")</f>
        <v>1</v>
      </c>
      <c r="P44" s="1289"/>
      <c r="Q44" s="1288" t="str">
        <f>IF(Q43=0,"1","0.00")</f>
        <v>1</v>
      </c>
      <c r="R44" s="1289"/>
      <c r="S44" s="1288" t="str">
        <f>IF(S43=0,"1","0.00")</f>
        <v>1</v>
      </c>
      <c r="T44" s="1289"/>
    </row>
    <row r="45" spans="1:20" s="272" customFormat="1" ht="19.5" customHeight="1" thickTop="1">
      <c r="A45" s="294"/>
      <c r="B45" s="639">
        <v>4.7</v>
      </c>
      <c r="C45" s="672" t="s">
        <v>1423</v>
      </c>
      <c r="D45" s="296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</row>
    <row r="46" spans="1:20" s="280" customFormat="1" ht="18.75" customHeight="1">
      <c r="A46" s="276"/>
      <c r="B46" s="639"/>
      <c r="C46" s="668" t="s">
        <v>1741</v>
      </c>
      <c r="D46" s="279" t="s">
        <v>1423</v>
      </c>
      <c r="E46" s="216">
        <f>ROUND(VLOOKUP($C46,แยกหน่วยบริการ!$B$4:$BO$841,3,0),2)</f>
        <v>7792391.2199999997</v>
      </c>
      <c r="F46" s="216">
        <f>ROUND(VLOOKUP($C46,แยกหน่วยบริการ!$B$4:$BO$841,4,0),2)</f>
        <v>7126486.3600000003</v>
      </c>
      <c r="G46" s="216">
        <f>ROUND(VLOOKUP($C46,แยกหน่วยบริการ!$B$4:$BO$841,11,0),2)</f>
        <v>380266.74</v>
      </c>
      <c r="H46" s="216">
        <f>ROUND(VLOOKUP($C46,แยกหน่วยบริการ!$B$4:$BO$841,12,0),2)</f>
        <v>337978.49</v>
      </c>
      <c r="I46" s="216">
        <f>ROUND(VLOOKUP($C46,แยกหน่วยบริการ!$B$4:$BO$841,19,0),2)</f>
        <v>2341696.8199999998</v>
      </c>
      <c r="J46" s="216">
        <f>ROUND(VLOOKUP($C46,แยกหน่วยบริการ!$B$4:$BO$841,20,0),2)</f>
        <v>2613190.1800000002</v>
      </c>
      <c r="K46" s="216">
        <f>ROUND(VLOOKUP($C46,แยกหน่วยบริการ!$B$4:$BO$841,27,0),2)</f>
        <v>752392.5</v>
      </c>
      <c r="L46" s="216">
        <f>ROUND(VLOOKUP($C46,แยกหน่วยบริการ!$B$4:$BO$841,28,0),2)</f>
        <v>640049.5</v>
      </c>
      <c r="M46" s="216">
        <f>ROUND(VLOOKUP($C46,แยกหน่วยบริการ!$B$4:$BO$841,35,0),2)</f>
        <v>719869.19</v>
      </c>
      <c r="N46" s="216">
        <f>ROUND(VLOOKUP($C46,แยกหน่วยบริการ!$B$4:$BO$841,36,0),2)</f>
        <v>631467.18000000005</v>
      </c>
      <c r="O46" s="216">
        <f>ROUND(VLOOKUP($C46,แยกหน่วยบริการ!$B$4:$BO$841,43,0),2)</f>
        <v>303466.96000000002</v>
      </c>
      <c r="P46" s="216">
        <f>ROUND(VLOOKUP($C46,แยกหน่วยบริการ!$B$4:$BO$841,44,0),2)</f>
        <v>226348.48</v>
      </c>
      <c r="Q46" s="216">
        <f>ROUND(VLOOKUP($C46,แยกหน่วยบริการ!$B$4:$BO$841,51,0),2)</f>
        <v>284517.8</v>
      </c>
      <c r="R46" s="216">
        <f>ROUND(VLOOKUP($C46,แยกหน่วยบริการ!$B$4:$BO$841,52,0),2)</f>
        <v>276853.03999999998</v>
      </c>
      <c r="S46" s="216">
        <f>ROUND(VLOOKUP($C46,แยกหน่วยบริการ!$B$4:$BO$841,59,0),2)</f>
        <v>59861.46</v>
      </c>
      <c r="T46" s="216">
        <f>ROUND(VLOOKUP($C46,แยกหน่วยบริการ!$B$4:$BO$841,60,0),2)</f>
        <v>44436.94</v>
      </c>
    </row>
    <row r="47" spans="1:20" s="280" customFormat="1" ht="18.75" customHeight="1">
      <c r="A47" s="276"/>
      <c r="B47" s="639"/>
      <c r="C47" s="256" t="s">
        <v>821</v>
      </c>
      <c r="D47" s="279" t="s">
        <v>1383</v>
      </c>
      <c r="E47" s="216">
        <f>ROUND(VLOOKUP($C47,แยกหน่วยบริการ!$B$4:$BO$841,3,0),2)</f>
        <v>168085.45</v>
      </c>
      <c r="F47" s="216">
        <f>ROUND(VLOOKUP($C47,แยกหน่วยบริการ!$B$4:$BO$841,4,0),2)</f>
        <v>7792391.2199999997</v>
      </c>
      <c r="G47" s="216">
        <f>ROUND(VLOOKUP($C47,แยกหน่วยบริการ!$B$4:$BO$841,11,0),2)</f>
        <v>17128.21</v>
      </c>
      <c r="H47" s="216">
        <f>ROUND(VLOOKUP($C47,แยกหน่วยบริการ!$B$4:$BO$841,12,0),2)</f>
        <v>380266.74</v>
      </c>
      <c r="I47" s="216">
        <f>ROUND(VLOOKUP($C47,แยกหน่วยบริการ!$B$4:$BO$841,19,0),2)</f>
        <v>189921.91</v>
      </c>
      <c r="J47" s="216">
        <f>ROUND(VLOOKUP($C47,แยกหน่วยบริการ!$B$4:$BO$841,20,0),2)</f>
        <v>2341696.8199999998</v>
      </c>
      <c r="K47" s="216">
        <f>ROUND(VLOOKUP($C47,แยกหน่วยบริการ!$B$4:$BO$841,27,0),2)</f>
        <v>0</v>
      </c>
      <c r="L47" s="216">
        <f>ROUND(VLOOKUP($C47,แยกหน่วยบริการ!$B$4:$BO$841,28,0),2)</f>
        <v>752392.5</v>
      </c>
      <c r="M47" s="216">
        <f>ROUND(VLOOKUP($C47,แยกหน่วยบริการ!$B$4:$BO$841,35,0),2)</f>
        <v>79369.36</v>
      </c>
      <c r="N47" s="216">
        <f>ROUND(VLOOKUP($C47,แยกหน่วยบริการ!$B$4:$BO$841,36,0),2)</f>
        <v>719869.19</v>
      </c>
      <c r="O47" s="216">
        <f>ROUND(VLOOKUP($C47,แยกหน่วยบริการ!$B$4:$BO$841,43,0),2)</f>
        <v>24352.880000000001</v>
      </c>
      <c r="P47" s="216">
        <f>ROUND(VLOOKUP($C47,แยกหน่วยบริการ!$B$4:$BO$841,44,0),2)</f>
        <v>303466.96000000002</v>
      </c>
      <c r="Q47" s="216">
        <f>ROUND(VLOOKUP($C47,แยกหน่วยบริการ!$B$4:$BO$841,51,0),2)</f>
        <v>6058.45</v>
      </c>
      <c r="R47" s="216">
        <f>ROUND(VLOOKUP($C47,แยกหน่วยบริการ!$B$4:$BO$841,52,0),2)</f>
        <v>284517.8</v>
      </c>
      <c r="S47" s="216">
        <f>ROUND(VLOOKUP($C47,แยกหน่วยบริการ!$B$4:$BO$841,59,0),2)</f>
        <v>18124.580000000002</v>
      </c>
      <c r="T47" s="216">
        <f>ROUND(VLOOKUP($C47,แยกหน่วยบริการ!$B$4:$BO$841,60,0),2)</f>
        <v>59861.46</v>
      </c>
    </row>
    <row r="48" spans="1:20" s="293" customFormat="1" ht="19.5" customHeight="1">
      <c r="A48" s="289"/>
      <c r="B48" s="669"/>
      <c r="C48" s="670"/>
      <c r="D48" s="292" t="s">
        <v>425</v>
      </c>
      <c r="E48" s="1287">
        <f>E46-F47</f>
        <v>0</v>
      </c>
      <c r="F48" s="1287"/>
      <c r="G48" s="1287">
        <f>G46-H47</f>
        <v>0</v>
      </c>
      <c r="H48" s="1287"/>
      <c r="I48" s="1287">
        <f>I46-J47</f>
        <v>0</v>
      </c>
      <c r="J48" s="1287"/>
      <c r="K48" s="1287">
        <f>K46-L47</f>
        <v>0</v>
      </c>
      <c r="L48" s="1287"/>
      <c r="M48" s="1287">
        <f>M46-N47</f>
        <v>0</v>
      </c>
      <c r="N48" s="1287"/>
      <c r="O48" s="1287">
        <f>O46-P47</f>
        <v>0</v>
      </c>
      <c r="P48" s="1287"/>
      <c r="Q48" s="1287">
        <f>Q46-R47</f>
        <v>0</v>
      </c>
      <c r="R48" s="1287"/>
      <c r="S48" s="1287">
        <f>S46-T47</f>
        <v>0</v>
      </c>
      <c r="T48" s="1287"/>
    </row>
    <row r="49" spans="1:20" s="272" customFormat="1" ht="19.5" customHeight="1" thickBot="1">
      <c r="A49" s="294"/>
      <c r="B49" s="639"/>
      <c r="C49" s="671"/>
      <c r="D49" s="254" t="s">
        <v>1562</v>
      </c>
      <c r="E49" s="1288" t="str">
        <f>IF(E48=0,"1","0.00")</f>
        <v>1</v>
      </c>
      <c r="F49" s="1289"/>
      <c r="G49" s="1288" t="str">
        <f>IF(G48=0,"1","0.00")</f>
        <v>1</v>
      </c>
      <c r="H49" s="1289"/>
      <c r="I49" s="1288" t="str">
        <f>IF(I48=0,"1","0.00")</f>
        <v>1</v>
      </c>
      <c r="J49" s="1289"/>
      <c r="K49" s="1288" t="str">
        <f>IF(K48=0,"1","0.00")</f>
        <v>1</v>
      </c>
      <c r="L49" s="1289"/>
      <c r="M49" s="1288" t="str">
        <f>IF(M48=0,"1","0.00")</f>
        <v>1</v>
      </c>
      <c r="N49" s="1289"/>
      <c r="O49" s="1288" t="str">
        <f>IF(O48=0,"1","0.00")</f>
        <v>1</v>
      </c>
      <c r="P49" s="1289"/>
      <c r="Q49" s="1288" t="str">
        <f>IF(Q48=0,"1","0.00")</f>
        <v>1</v>
      </c>
      <c r="R49" s="1289"/>
      <c r="S49" s="1288" t="str">
        <f>IF(S48=0,"1","0.00")</f>
        <v>1</v>
      </c>
      <c r="T49" s="1289"/>
    </row>
    <row r="50" spans="1:20" s="272" customFormat="1" ht="19.5" customHeight="1" thickTop="1">
      <c r="A50" s="294"/>
      <c r="B50" s="639">
        <v>4.8</v>
      </c>
      <c r="C50" s="672" t="s">
        <v>1424</v>
      </c>
      <c r="D50" s="296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</row>
    <row r="51" spans="1:20" s="280" customFormat="1" ht="18.75" customHeight="1">
      <c r="A51" s="276"/>
      <c r="B51" s="639"/>
      <c r="C51" s="668" t="s">
        <v>1743</v>
      </c>
      <c r="D51" s="279" t="s">
        <v>1424</v>
      </c>
      <c r="E51" s="216">
        <f>ROUND(VLOOKUP($C51,แยกหน่วยบริการ!$B$4:$BO$841,3,0),2)</f>
        <v>5940062.0099999998</v>
      </c>
      <c r="F51" s="216">
        <f>ROUND(VLOOKUP($C51,แยกหน่วยบริการ!$B$4:$BO$841,4,0),2)</f>
        <v>5940062.0099999998</v>
      </c>
      <c r="G51" s="216">
        <f>ROUND(VLOOKUP($C51,แยกหน่วยบริการ!$B$4:$BO$841,11,0),2)</f>
        <v>327144</v>
      </c>
      <c r="H51" s="216">
        <f>ROUND(VLOOKUP($C51,แยกหน่วยบริการ!$B$4:$BO$841,12,0),2)</f>
        <v>334479.34999999998</v>
      </c>
      <c r="I51" s="216">
        <f>ROUND(VLOOKUP($C51,แยกหน่วยบริการ!$B$4:$BO$841,19,0),2)</f>
        <v>96330</v>
      </c>
      <c r="J51" s="216">
        <f>ROUND(VLOOKUP($C51,แยกหน่วยบริการ!$B$4:$BO$841,20,0),2)</f>
        <v>99957.5</v>
      </c>
      <c r="K51" s="216">
        <f>ROUND(VLOOKUP($C51,แยกหน่วยบริการ!$B$4:$BO$841,27,0),2)</f>
        <v>523656</v>
      </c>
      <c r="L51" s="216">
        <f>ROUND(VLOOKUP($C51,แยกหน่วยบริการ!$B$4:$BO$841,28,0),2)</f>
        <v>3138908.75</v>
      </c>
      <c r="M51" s="216">
        <f>ROUND(VLOOKUP($C51,แยกหน่วยบริการ!$B$4:$BO$841,35,0),2)</f>
        <v>74848</v>
      </c>
      <c r="N51" s="216">
        <f>ROUND(VLOOKUP($C51,แยกหน่วยบริการ!$B$4:$BO$841,36,0),2)</f>
        <v>64487</v>
      </c>
      <c r="O51" s="216">
        <f>ROUND(VLOOKUP($C51,แยกหน่วยบริการ!$B$4:$BO$841,43,0),2)</f>
        <v>21740</v>
      </c>
      <c r="P51" s="216">
        <f>ROUND(VLOOKUP($C51,แยกหน่วยบริการ!$B$4:$BO$841,44,0),2)</f>
        <v>21740</v>
      </c>
      <c r="Q51" s="216">
        <f>ROUND(VLOOKUP($C51,แยกหน่วยบริการ!$B$4:$BO$841,51,0),2)</f>
        <v>11495</v>
      </c>
      <c r="R51" s="216">
        <f>ROUND(VLOOKUP($C51,แยกหน่วยบริการ!$B$4:$BO$841,52,0),2)</f>
        <v>11495</v>
      </c>
      <c r="S51" s="216">
        <f>ROUND(VLOOKUP($C51,แยกหน่วยบริการ!$B$4:$BO$841,59,0),2)</f>
        <v>12059.5</v>
      </c>
      <c r="T51" s="216">
        <f>ROUND(VLOOKUP($C51,แยกหน่วยบริการ!$B$4:$BO$841,60,0),2)</f>
        <v>25584.7</v>
      </c>
    </row>
    <row r="52" spans="1:20" s="280" customFormat="1" ht="18.75" customHeight="1">
      <c r="A52" s="276"/>
      <c r="B52" s="639"/>
      <c r="C52" s="256" t="s">
        <v>822</v>
      </c>
      <c r="D52" s="279" t="s">
        <v>1384</v>
      </c>
      <c r="E52" s="216">
        <f>ROUND(VLOOKUP($C52,แยกหน่วยบริการ!$B$4:$BO$841,3,0),2)</f>
        <v>0</v>
      </c>
      <c r="F52" s="216">
        <f>ROUND(VLOOKUP($C52,แยกหน่วยบริการ!$B$4:$BO$841,4,0),2)</f>
        <v>5038416.51</v>
      </c>
      <c r="G52" s="216">
        <f>ROUND(VLOOKUP($C52,แยกหน่วยบริการ!$B$4:$BO$841,11,0),2)</f>
        <v>332326.34999999998</v>
      </c>
      <c r="H52" s="216">
        <f>ROUND(VLOOKUP($C52,แยกหน่วยบริการ!$B$4:$BO$841,12,0),2)</f>
        <v>327144</v>
      </c>
      <c r="I52" s="216">
        <f>ROUND(VLOOKUP($C52,แยกหน่วยบริการ!$B$4:$BO$841,19,0),2)</f>
        <v>1367.9</v>
      </c>
      <c r="J52" s="216">
        <f>ROUND(VLOOKUP($C52,แยกหน่วยบริการ!$B$4:$BO$841,20,0),2)</f>
        <v>96330</v>
      </c>
      <c r="K52" s="216">
        <f>ROUND(VLOOKUP($C52,แยกหน่วยบริการ!$B$4:$BO$841,27,0),2)</f>
        <v>0</v>
      </c>
      <c r="L52" s="216">
        <f>ROUND(VLOOKUP($C52,แยกหน่วยบริการ!$B$4:$BO$841,28,0),2)</f>
        <v>523656</v>
      </c>
      <c r="M52" s="216">
        <f>ROUND(VLOOKUP($C52,แยกหน่วยบริการ!$B$4:$BO$841,35,0),2)</f>
        <v>0</v>
      </c>
      <c r="N52" s="216">
        <f>ROUND(VLOOKUP($C52,แยกหน่วยบริการ!$B$4:$BO$841,36,0),2)</f>
        <v>74848</v>
      </c>
      <c r="O52" s="216">
        <f>ROUND(VLOOKUP($C52,แยกหน่วยบริการ!$B$4:$BO$841,43,0),2)</f>
        <v>0</v>
      </c>
      <c r="P52" s="216">
        <f>ROUND(VLOOKUP($C52,แยกหน่วยบริการ!$B$4:$BO$841,44,0),2)</f>
        <v>21740</v>
      </c>
      <c r="Q52" s="216">
        <f>ROUND(VLOOKUP($C52,แยกหน่วยบริการ!$B$4:$BO$841,51,0),2)</f>
        <v>0</v>
      </c>
      <c r="R52" s="216">
        <f>ROUND(VLOOKUP($C52,แยกหน่วยบริการ!$B$4:$BO$841,52,0),2)</f>
        <v>11495</v>
      </c>
      <c r="S52" s="216">
        <f>ROUND(VLOOKUP($C52,แยกหน่วยบริการ!$B$4:$BO$841,59,0),2)</f>
        <v>23190.7</v>
      </c>
      <c r="T52" s="216">
        <f>ROUND(VLOOKUP($C52,แยกหน่วยบริการ!$B$4:$BO$841,60,0),2)</f>
        <v>12059.5</v>
      </c>
    </row>
    <row r="53" spans="1:20" s="293" customFormat="1" ht="19.5" customHeight="1">
      <c r="A53" s="289"/>
      <c r="B53" s="669"/>
      <c r="C53" s="670"/>
      <c r="D53" s="292" t="s">
        <v>425</v>
      </c>
      <c r="E53" s="1287">
        <f>E51-F52</f>
        <v>901645.5</v>
      </c>
      <c r="F53" s="1287"/>
      <c r="G53" s="1287">
        <f>G51-H52</f>
        <v>0</v>
      </c>
      <c r="H53" s="1287"/>
      <c r="I53" s="1287">
        <f>I51-J52</f>
        <v>0</v>
      </c>
      <c r="J53" s="1287"/>
      <c r="K53" s="1287">
        <f>K51-L52</f>
        <v>0</v>
      </c>
      <c r="L53" s="1287"/>
      <c r="M53" s="1287">
        <f>M51-N52</f>
        <v>0</v>
      </c>
      <c r="N53" s="1287"/>
      <c r="O53" s="1287">
        <f>O51-P52</f>
        <v>0</v>
      </c>
      <c r="P53" s="1287"/>
      <c r="Q53" s="1287">
        <f>Q51-R52</f>
        <v>0</v>
      </c>
      <c r="R53" s="1287"/>
      <c r="S53" s="1287">
        <f>S51-T52</f>
        <v>0</v>
      </c>
      <c r="T53" s="1287"/>
    </row>
    <row r="54" spans="1:20" s="272" customFormat="1" ht="19.5" customHeight="1" thickBot="1">
      <c r="A54" s="294"/>
      <c r="B54" s="639"/>
      <c r="C54" s="671"/>
      <c r="D54" s="254" t="s">
        <v>1562</v>
      </c>
      <c r="E54" s="1288" t="str">
        <f>IF(E53=0,"1","0.00")</f>
        <v>0.00</v>
      </c>
      <c r="F54" s="1289"/>
      <c r="G54" s="1288" t="str">
        <f>IF(G53=0,"1","0.00")</f>
        <v>1</v>
      </c>
      <c r="H54" s="1289"/>
      <c r="I54" s="1288" t="str">
        <f>IF(I53=0,"1","0.00")</f>
        <v>1</v>
      </c>
      <c r="J54" s="1289"/>
      <c r="K54" s="1288" t="str">
        <f>IF(K53=0,"1","0.00")</f>
        <v>1</v>
      </c>
      <c r="L54" s="1289"/>
      <c r="M54" s="1288" t="str">
        <f>IF(M53=0,"1","0.00")</f>
        <v>1</v>
      </c>
      <c r="N54" s="1289"/>
      <c r="O54" s="1288" t="str">
        <f>IF(O53=0,"1","0.00")</f>
        <v>1</v>
      </c>
      <c r="P54" s="1289"/>
      <c r="Q54" s="1288" t="str">
        <f>IF(Q53=0,"1","0.00")</f>
        <v>1</v>
      </c>
      <c r="R54" s="1289"/>
      <c r="S54" s="1288" t="str">
        <f>IF(S53=0,"1","0.00")</f>
        <v>1</v>
      </c>
      <c r="T54" s="1289"/>
    </row>
    <row r="55" spans="1:20" s="272" customFormat="1" ht="19.5" customHeight="1" thickTop="1">
      <c r="A55" s="294"/>
      <c r="B55" s="639"/>
      <c r="C55" s="671"/>
      <c r="D55" s="296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</row>
    <row r="56" spans="1:20" s="280" customFormat="1" ht="18.75" customHeight="1">
      <c r="A56" s="276"/>
      <c r="B56" s="639"/>
      <c r="C56" s="256" t="s">
        <v>823</v>
      </c>
      <c r="D56" s="279" t="s">
        <v>1385</v>
      </c>
      <c r="E56" s="216">
        <f>ROUND(VLOOKUP($C56,แยกหน่วยบริการ!$B$4:$BO$841,3,0),2)</f>
        <v>353602.76</v>
      </c>
      <c r="F56" s="216">
        <f>ROUND(VLOOKUP($C56,แยกหน่วยบริการ!$B$4:$BO$841,4,0),2)</f>
        <v>0</v>
      </c>
      <c r="G56" s="216">
        <f>ROUND(VLOOKUP($C56,แยกหน่วยบริการ!$B$4:$BO$841,11,0),2)</f>
        <v>0</v>
      </c>
      <c r="H56" s="216">
        <f>ROUND(VLOOKUP($C56,แยกหน่วยบริการ!$B$4:$BO$841,12,0),2)</f>
        <v>0</v>
      </c>
      <c r="I56" s="216">
        <f>ROUND(VLOOKUP($C56,แยกหน่วยบริการ!$B$4:$BO$841,19,0),2)</f>
        <v>0</v>
      </c>
      <c r="J56" s="216">
        <f>ROUND(VLOOKUP($C56,แยกหน่วยบริการ!$B$4:$BO$841,20,0),2)</f>
        <v>0</v>
      </c>
      <c r="K56" s="216">
        <f>ROUND(VLOOKUP($C56,แยกหน่วยบริการ!$B$4:$BO$841,27,0),2)</f>
        <v>3138908.75</v>
      </c>
      <c r="L56" s="216">
        <f>ROUND(VLOOKUP($C56,แยกหน่วยบริการ!$B$4:$BO$841,28,0),2)</f>
        <v>0</v>
      </c>
      <c r="M56" s="216">
        <f>ROUND(VLOOKUP($C56,แยกหน่วยบริการ!$B$4:$BO$841,35,0),2)</f>
        <v>0</v>
      </c>
      <c r="N56" s="216">
        <f>ROUND(VLOOKUP($C56,แยกหน่วยบริการ!$B$4:$BO$841,36,0),2)</f>
        <v>0</v>
      </c>
      <c r="O56" s="216">
        <f>ROUND(VLOOKUP($C56,แยกหน่วยบริการ!$B$4:$BO$841,43,0),2)</f>
        <v>0</v>
      </c>
      <c r="P56" s="216">
        <f>ROUND(VLOOKUP($C56,แยกหน่วยบริการ!$B$4:$BO$841,44,0),2)</f>
        <v>0</v>
      </c>
      <c r="Q56" s="216">
        <f>ROUND(VLOOKUP($C56,แยกหน่วยบริการ!$B$4:$BO$841,51,0),2)</f>
        <v>0</v>
      </c>
      <c r="R56" s="216">
        <f>ROUND(VLOOKUP($C56,แยกหน่วยบริการ!$B$4:$BO$841,52,0),2)</f>
        <v>0</v>
      </c>
      <c r="S56" s="216">
        <f>ROUND(VLOOKUP($C56,แยกหน่วยบริการ!$B$4:$BO$841,59,0),2)</f>
        <v>0</v>
      </c>
      <c r="T56" s="216">
        <f>ROUND(VLOOKUP($C56,แยกหน่วยบริการ!$B$4:$BO$841,60,0),2)</f>
        <v>0</v>
      </c>
    </row>
    <row r="57" spans="1:20" s="280" customFormat="1" ht="18.75" customHeight="1">
      <c r="A57" s="276"/>
      <c r="B57" s="639"/>
      <c r="C57" s="256" t="s">
        <v>824</v>
      </c>
      <c r="D57" s="279" t="s">
        <v>1386</v>
      </c>
      <c r="E57" s="216">
        <f>ROUND(VLOOKUP($C57,แยกหน่วยบริการ!$B$4:$BO$841,3,0),2)</f>
        <v>0</v>
      </c>
      <c r="F57" s="216">
        <f>ROUND(VLOOKUP($C57,แยกหน่วยบริการ!$B$4:$BO$841,4,0),2)</f>
        <v>268634.55</v>
      </c>
      <c r="G57" s="216">
        <f>ROUND(VLOOKUP($C57,แยกหน่วยบริการ!$B$4:$BO$841,11,0),2)</f>
        <v>0</v>
      </c>
      <c r="H57" s="216">
        <f>ROUND(VLOOKUP($C57,แยกหน่วยบริการ!$B$4:$BO$841,12,0),2)</f>
        <v>0</v>
      </c>
      <c r="I57" s="216">
        <f>ROUND(VLOOKUP($C57,แยกหน่วยบริการ!$B$4:$BO$841,19,0),2)</f>
        <v>0</v>
      </c>
      <c r="J57" s="216">
        <f>ROUND(VLOOKUP($C57,แยกหน่วยบริการ!$B$4:$BO$841,20,0),2)</f>
        <v>0</v>
      </c>
      <c r="K57" s="216">
        <f>ROUND(VLOOKUP($C57,แยกหน่วยบริการ!$B$4:$BO$841,27,0),2)</f>
        <v>0</v>
      </c>
      <c r="L57" s="216">
        <f>ROUND(VLOOKUP($C57,แยกหน่วยบริการ!$B$4:$BO$841,28,0),2)</f>
        <v>0</v>
      </c>
      <c r="M57" s="216">
        <f>ROUND(VLOOKUP($C57,แยกหน่วยบริการ!$B$4:$BO$841,35,0),2)</f>
        <v>0</v>
      </c>
      <c r="N57" s="216">
        <f>ROUND(VLOOKUP($C57,แยกหน่วยบริการ!$B$4:$BO$841,36,0),2)</f>
        <v>0</v>
      </c>
      <c r="O57" s="216">
        <f>ROUND(VLOOKUP($C57,แยกหน่วยบริการ!$B$4:$BO$841,43,0),2)</f>
        <v>0</v>
      </c>
      <c r="P57" s="216">
        <f>ROUND(VLOOKUP($C57,แยกหน่วยบริการ!$B$4:$BO$841,44,0),2)</f>
        <v>0</v>
      </c>
      <c r="Q57" s="216">
        <f>ROUND(VLOOKUP($C57,แยกหน่วยบริการ!$B$4:$BO$841,51,0),2)</f>
        <v>0</v>
      </c>
      <c r="R57" s="216">
        <f>ROUND(VLOOKUP($C57,แยกหน่วยบริการ!$B$4:$BO$841,52,0),2)</f>
        <v>0</v>
      </c>
      <c r="S57" s="216">
        <f>ROUND(VLOOKUP($C57,แยกหน่วยบริการ!$B$4:$BO$841,59,0),2)</f>
        <v>0</v>
      </c>
      <c r="T57" s="216">
        <f>ROUND(VLOOKUP($C57,แยกหน่วยบริการ!$B$4:$BO$841,60,0),2)</f>
        <v>0</v>
      </c>
    </row>
    <row r="58" spans="1:20" s="293" customFormat="1" ht="19.5" customHeight="1">
      <c r="A58" s="289"/>
      <c r="B58" s="669"/>
      <c r="C58" s="670"/>
      <c r="D58" s="292" t="s">
        <v>425</v>
      </c>
      <c r="E58" s="1287">
        <f>E56-F57</f>
        <v>84968.210000000021</v>
      </c>
      <c r="F58" s="1287"/>
      <c r="G58" s="1287">
        <f>G56-H57</f>
        <v>0</v>
      </c>
      <c r="H58" s="1287"/>
      <c r="I58" s="1287">
        <v>0</v>
      </c>
      <c r="J58" s="1287"/>
      <c r="K58" s="1287">
        <f>K56-L57</f>
        <v>3138908.75</v>
      </c>
      <c r="L58" s="1287"/>
      <c r="M58" s="1287">
        <f>M56-N57</f>
        <v>0</v>
      </c>
      <c r="N58" s="1287"/>
      <c r="O58" s="1287">
        <f>O56-P57</f>
        <v>0</v>
      </c>
      <c r="P58" s="1287"/>
      <c r="Q58" s="1287">
        <f>Q56-R57</f>
        <v>0</v>
      </c>
      <c r="R58" s="1287"/>
      <c r="S58" s="1287">
        <f>S56-T57</f>
        <v>0</v>
      </c>
      <c r="T58" s="1287"/>
    </row>
    <row r="59" spans="1:20" s="272" customFormat="1" ht="19.5" customHeight="1">
      <c r="A59" s="294"/>
      <c r="B59" s="639"/>
      <c r="C59" s="671"/>
      <c r="D59" s="296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</row>
    <row r="60" spans="1:20" s="272" customFormat="1" ht="19.5" customHeight="1">
      <c r="A60" s="294"/>
      <c r="B60" s="639">
        <v>4.9000000000000004</v>
      </c>
      <c r="C60" s="672" t="s">
        <v>16</v>
      </c>
      <c r="D60" s="296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</row>
    <row r="61" spans="1:20" s="280" customFormat="1" ht="18.75" customHeight="1">
      <c r="A61" s="276"/>
      <c r="B61" s="639"/>
      <c r="C61" s="668" t="s">
        <v>1747</v>
      </c>
      <c r="D61" s="279" t="s">
        <v>16</v>
      </c>
      <c r="E61" s="216">
        <f>ROUND(VLOOKUP($C61,แยกหน่วยบริการ!$B$4:$BO$841,3,0),2)</f>
        <v>1313803</v>
      </c>
      <c r="F61" s="216">
        <f>ROUND(VLOOKUP($C61,แยกหน่วยบริการ!$B$4:$BO$841,4,0),2)</f>
        <v>965555.77</v>
      </c>
      <c r="G61" s="216">
        <f>ROUND(VLOOKUP($C61,แยกหน่วยบริการ!$B$4:$BO$841,11,0),2)</f>
        <v>129233.07</v>
      </c>
      <c r="H61" s="216">
        <f>ROUND(VLOOKUP($C61,แยกหน่วยบริการ!$B$4:$BO$841,12,0),2)</f>
        <v>69117.320000000007</v>
      </c>
      <c r="I61" s="216">
        <f>ROUND(VLOOKUP($C61,แยกหน่วยบริการ!$B$4:$BO$841,19,0),2)</f>
        <v>155943.79</v>
      </c>
      <c r="J61" s="216">
        <f>ROUND(VLOOKUP($C61,แยกหน่วยบริการ!$B$4:$BO$841,20,0),2)</f>
        <v>94916.1</v>
      </c>
      <c r="K61" s="216">
        <f>ROUND(VLOOKUP($C61,แยกหน่วยบริการ!$B$4:$BO$841,27,0),2)</f>
        <v>325751</v>
      </c>
      <c r="L61" s="216">
        <f>ROUND(VLOOKUP($C61,แยกหน่วยบริการ!$B$4:$BO$841,28,0),2)</f>
        <v>0</v>
      </c>
      <c r="M61" s="216">
        <f>ROUND(VLOOKUP($C61,แยกหน่วยบริการ!$B$4:$BO$841,35,0),2)</f>
        <v>213536.5</v>
      </c>
      <c r="N61" s="216">
        <f>ROUND(VLOOKUP($C61,แยกหน่วยบริการ!$B$4:$BO$841,36,0),2)</f>
        <v>146228.99</v>
      </c>
      <c r="O61" s="216">
        <f>ROUND(VLOOKUP($C61,แยกหน่วยบริการ!$B$4:$BO$841,43,0),2)</f>
        <v>138537.35999999999</v>
      </c>
      <c r="P61" s="216">
        <f>ROUND(VLOOKUP($C61,แยกหน่วยบริการ!$B$4:$BO$841,44,0),2)</f>
        <v>87457.41</v>
      </c>
      <c r="Q61" s="216">
        <f>ROUND(VLOOKUP($C61,แยกหน่วยบริการ!$B$4:$BO$841,51,0),2)</f>
        <v>137674.76999999999</v>
      </c>
      <c r="R61" s="216">
        <f>ROUND(VLOOKUP($C61,แยกหน่วยบริการ!$B$4:$BO$841,52,0),2)</f>
        <v>81431.509999999995</v>
      </c>
      <c r="S61" s="216">
        <f>ROUND(VLOOKUP($C61,แยกหน่วยบริการ!$B$4:$BO$841,59,0),2)</f>
        <v>78545</v>
      </c>
      <c r="T61" s="216">
        <f>ROUND(VLOOKUP($C61,แยกหน่วยบริการ!$B$4:$BO$841,60,0),2)</f>
        <v>20273.29</v>
      </c>
    </row>
    <row r="62" spans="1:20" s="280" customFormat="1" ht="18.75" customHeight="1">
      <c r="A62" s="276"/>
      <c r="B62" s="639"/>
      <c r="C62" s="256" t="s">
        <v>835</v>
      </c>
      <c r="D62" s="279" t="s">
        <v>212</v>
      </c>
      <c r="E62" s="216">
        <f>ROUND(VLOOKUP($C62,แยกหน่วยบริการ!$B$4:$BO$841,3,0),2)</f>
        <v>6530</v>
      </c>
      <c r="F62" s="216">
        <f>ROUND(VLOOKUP($C62,แยกหน่วยบริการ!$B$4:$BO$841,4,0),2)</f>
        <v>1313803</v>
      </c>
      <c r="G62" s="216">
        <f>ROUND(VLOOKUP($C62,แยกหน่วยบริการ!$B$4:$BO$841,11,0),2)</f>
        <v>0</v>
      </c>
      <c r="H62" s="216">
        <f>ROUND(VLOOKUP($C62,แยกหน่วยบริการ!$B$4:$BO$841,12,0),2)</f>
        <v>129233.07</v>
      </c>
      <c r="I62" s="216">
        <f>ROUND(VLOOKUP($C62,แยกหน่วยบริการ!$B$4:$BO$841,19,0),2)</f>
        <v>0</v>
      </c>
      <c r="J62" s="216">
        <f>ROUND(VLOOKUP($C62,แยกหน่วยบริการ!$B$4:$BO$841,20,0),2)</f>
        <v>155943.79</v>
      </c>
      <c r="K62" s="216">
        <f>ROUND(VLOOKUP($C62,แยกหน่วยบริการ!$B$4:$BO$841,27,0),2)</f>
        <v>17597</v>
      </c>
      <c r="L62" s="216">
        <f>ROUND(VLOOKUP($C62,แยกหน่วยบริการ!$B$4:$BO$841,28,0),2)</f>
        <v>325751</v>
      </c>
      <c r="M62" s="216">
        <f>ROUND(VLOOKUP($C62,แยกหน่วยบริการ!$B$4:$BO$841,35,0),2)</f>
        <v>1328</v>
      </c>
      <c r="N62" s="216">
        <f>ROUND(VLOOKUP($C62,แยกหน่วยบริการ!$B$4:$BO$841,36,0),2)</f>
        <v>213536.5</v>
      </c>
      <c r="O62" s="216">
        <f>ROUND(VLOOKUP($C62,แยกหน่วยบริการ!$B$4:$BO$841,43,0),2)</f>
        <v>0</v>
      </c>
      <c r="P62" s="216">
        <f>ROUND(VLOOKUP($C62,แยกหน่วยบริการ!$B$4:$BO$841,44,0),2)</f>
        <v>138537.35999999999</v>
      </c>
      <c r="Q62" s="216">
        <f>ROUND(VLOOKUP($C62,แยกหน่วยบริการ!$B$4:$BO$841,51,0),2)</f>
        <v>0</v>
      </c>
      <c r="R62" s="216">
        <f>ROUND(VLOOKUP($C62,แยกหน่วยบริการ!$B$4:$BO$841,52,0),2)</f>
        <v>137674.76999999999</v>
      </c>
      <c r="S62" s="216">
        <f>ROUND(VLOOKUP($C62,แยกหน่วยบริการ!$B$4:$BO$841,59,0),2)</f>
        <v>0</v>
      </c>
      <c r="T62" s="216">
        <f>ROUND(VLOOKUP($C62,แยกหน่วยบริการ!$B$4:$BO$841,60,0),2)</f>
        <v>78545</v>
      </c>
    </row>
    <row r="63" spans="1:20" s="293" customFormat="1" ht="19.5" customHeight="1">
      <c r="A63" s="289"/>
      <c r="B63" s="669"/>
      <c r="C63" s="670"/>
      <c r="D63" s="292" t="s">
        <v>425</v>
      </c>
      <c r="E63" s="1287">
        <f>E61-F62</f>
        <v>0</v>
      </c>
      <c r="F63" s="1287"/>
      <c r="G63" s="1287">
        <f>G61-H62</f>
        <v>0</v>
      </c>
      <c r="H63" s="1287"/>
      <c r="I63" s="1287">
        <f>I61-J62</f>
        <v>0</v>
      </c>
      <c r="J63" s="1287"/>
      <c r="K63" s="1287">
        <f>K61-L62</f>
        <v>0</v>
      </c>
      <c r="L63" s="1287"/>
      <c r="M63" s="1287">
        <f>M61-N62</f>
        <v>0</v>
      </c>
      <c r="N63" s="1287"/>
      <c r="O63" s="1287">
        <f>O61-P62</f>
        <v>0</v>
      </c>
      <c r="P63" s="1287"/>
      <c r="Q63" s="1287">
        <f>Q61-R62</f>
        <v>0</v>
      </c>
      <c r="R63" s="1287"/>
      <c r="S63" s="1287">
        <f>S61-T62</f>
        <v>0</v>
      </c>
      <c r="T63" s="1287"/>
    </row>
    <row r="64" spans="1:20" s="272" customFormat="1" ht="19.5" customHeight="1" thickBot="1">
      <c r="A64" s="294"/>
      <c r="B64" s="639"/>
      <c r="C64" s="671"/>
      <c r="D64" s="254" t="s">
        <v>1562</v>
      </c>
      <c r="E64" s="1288" t="str">
        <f>IF(E63=0,"1","0.00")</f>
        <v>1</v>
      </c>
      <c r="F64" s="1289"/>
      <c r="G64" s="1288" t="str">
        <f>IF(G63=0,"1","0.00")</f>
        <v>1</v>
      </c>
      <c r="H64" s="1289"/>
      <c r="I64" s="1288" t="str">
        <f>IF(I63=0,"1","0.00")</f>
        <v>1</v>
      </c>
      <c r="J64" s="1289"/>
      <c r="K64" s="1288" t="str">
        <f>IF(K63=0,"1","0.00")</f>
        <v>1</v>
      </c>
      <c r="L64" s="1289"/>
      <c r="M64" s="1288" t="str">
        <f>IF(M63=0,"1","0.00")</f>
        <v>1</v>
      </c>
      <c r="N64" s="1289"/>
      <c r="O64" s="1288" t="str">
        <f>IF(O63=0,"1","0.00")</f>
        <v>1</v>
      </c>
      <c r="P64" s="1289"/>
      <c r="Q64" s="1288" t="str">
        <f>IF(Q63=0,"1","0.00")</f>
        <v>1</v>
      </c>
      <c r="R64" s="1289"/>
      <c r="S64" s="1288" t="str">
        <f>IF(S63=0,"1","0.00")</f>
        <v>1</v>
      </c>
      <c r="T64" s="1289"/>
    </row>
    <row r="65" spans="1:20" s="272" customFormat="1" ht="19.5" customHeight="1" thickTop="1">
      <c r="A65" s="294"/>
      <c r="B65" s="331">
        <v>4.0999999999999996</v>
      </c>
      <c r="C65" s="672" t="s">
        <v>17</v>
      </c>
      <c r="D65" s="296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</row>
    <row r="66" spans="1:20" s="280" customFormat="1" ht="18.75" customHeight="1">
      <c r="A66" s="276"/>
      <c r="B66" s="639"/>
      <c r="C66" s="668" t="s">
        <v>1749</v>
      </c>
      <c r="D66" s="279" t="s">
        <v>17</v>
      </c>
      <c r="E66" s="216">
        <f>ROUND(VLOOKUP($C66,แยกหน่วยบริการ!$B$4:$BO$841,3,0),2)</f>
        <v>600089.25</v>
      </c>
      <c r="F66" s="216">
        <f>ROUND(VLOOKUP($C66,แยกหน่วยบริการ!$B$4:$BO$841,4,0),2)</f>
        <v>198358.69</v>
      </c>
      <c r="G66" s="216">
        <f>ROUND(VLOOKUP($C66,แยกหน่วยบริการ!$B$4:$BO$841,11,0),2)</f>
        <v>9759</v>
      </c>
      <c r="H66" s="216">
        <f>ROUND(VLOOKUP($C66,แยกหน่วยบริการ!$B$4:$BO$841,12,0),2)</f>
        <v>0</v>
      </c>
      <c r="I66" s="216">
        <f>ROUND(VLOOKUP($C66,แยกหน่วยบริการ!$B$4:$BO$841,19,0),2)</f>
        <v>139605.5</v>
      </c>
      <c r="J66" s="216">
        <f>ROUND(VLOOKUP($C66,แยกหน่วยบริการ!$B$4:$BO$841,20,0),2)</f>
        <v>62289.5</v>
      </c>
      <c r="K66" s="216">
        <f>ROUND(VLOOKUP($C66,แยกหน่วยบริการ!$B$4:$BO$841,27,0),2)</f>
        <v>289582.5</v>
      </c>
      <c r="L66" s="216">
        <f>ROUND(VLOOKUP($C66,แยกหน่วยบริการ!$B$4:$BO$841,28,0),2)</f>
        <v>0</v>
      </c>
      <c r="M66" s="216">
        <f>ROUND(VLOOKUP($C66,แยกหน่วยบริการ!$B$4:$BO$841,35,0),2)</f>
        <v>39368.65</v>
      </c>
      <c r="N66" s="216">
        <f>ROUND(VLOOKUP($C66,แยกหน่วยบริการ!$B$4:$BO$841,36,0),2)</f>
        <v>11935.88</v>
      </c>
      <c r="O66" s="216">
        <f>ROUND(VLOOKUP($C66,แยกหน่วยบริการ!$B$4:$BO$841,43,0),2)</f>
        <v>70924</v>
      </c>
      <c r="P66" s="216">
        <f>ROUND(VLOOKUP($C66,แยกหน่วยบริการ!$B$4:$BO$841,44,0),2)</f>
        <v>34589.550000000003</v>
      </c>
      <c r="Q66" s="216">
        <f>ROUND(VLOOKUP($C66,แยกหน่วยบริการ!$B$4:$BO$841,51,0),2)</f>
        <v>104948</v>
      </c>
      <c r="R66" s="216">
        <f>ROUND(VLOOKUP($C66,แยกหน่วยบริการ!$B$4:$BO$841,52,0),2)</f>
        <v>75756.899999999994</v>
      </c>
      <c r="S66" s="216">
        <f>ROUND(VLOOKUP($C66,แยกหน่วยบริการ!$B$4:$BO$841,59,0),2)</f>
        <v>31203.5</v>
      </c>
      <c r="T66" s="216">
        <f>ROUND(VLOOKUP($C66,แยกหน่วยบริการ!$B$4:$BO$841,60,0),2)</f>
        <v>23532.16</v>
      </c>
    </row>
    <row r="67" spans="1:20" s="280" customFormat="1" ht="18.75" customHeight="1">
      <c r="A67" s="276"/>
      <c r="B67" s="639"/>
      <c r="C67" s="256" t="s">
        <v>836</v>
      </c>
      <c r="D67" s="279" t="s">
        <v>213</v>
      </c>
      <c r="E67" s="216">
        <f>ROUND(VLOOKUP($C67,แยกหน่วยบริการ!$B$4:$BO$841,3,0),2)</f>
        <v>4250</v>
      </c>
      <c r="F67" s="216">
        <f>ROUND(VLOOKUP($C67,แยกหน่วยบริการ!$B$4:$BO$841,4,0),2)</f>
        <v>600089.25</v>
      </c>
      <c r="G67" s="216">
        <f>ROUND(VLOOKUP($C67,แยกหน่วยบริการ!$B$4:$BO$841,11,0),2)</f>
        <v>0</v>
      </c>
      <c r="H67" s="216">
        <f>ROUND(VLOOKUP($C67,แยกหน่วยบริการ!$B$4:$BO$841,12,0),2)</f>
        <v>9759</v>
      </c>
      <c r="I67" s="216">
        <f>ROUND(VLOOKUP($C67,แยกหน่วยบริการ!$B$4:$BO$841,19,0),2)</f>
        <v>0</v>
      </c>
      <c r="J67" s="216">
        <f>ROUND(VLOOKUP($C67,แยกหน่วยบริการ!$B$4:$BO$841,20,0),2)</f>
        <v>139605.5</v>
      </c>
      <c r="K67" s="216">
        <f>ROUND(VLOOKUP($C67,แยกหน่วยบริการ!$B$4:$BO$841,27,0),2)</f>
        <v>0</v>
      </c>
      <c r="L67" s="216">
        <f>ROUND(VLOOKUP($C67,แยกหน่วยบริการ!$B$4:$BO$841,28,0),2)</f>
        <v>289582.5</v>
      </c>
      <c r="M67" s="216">
        <f>ROUND(VLOOKUP($C67,แยกหน่วยบริการ!$B$4:$BO$841,35,0),2)</f>
        <v>0</v>
      </c>
      <c r="N67" s="216">
        <f>ROUND(VLOOKUP($C67,แยกหน่วยบริการ!$B$4:$BO$841,36,0),2)</f>
        <v>39368.65</v>
      </c>
      <c r="O67" s="216">
        <f>ROUND(VLOOKUP($C67,แยกหน่วยบริการ!$B$4:$BO$841,43,0),2)</f>
        <v>0</v>
      </c>
      <c r="P67" s="216">
        <f>ROUND(VLOOKUP($C67,แยกหน่วยบริการ!$B$4:$BO$841,44,0),2)</f>
        <v>70924</v>
      </c>
      <c r="Q67" s="216">
        <f>ROUND(VLOOKUP($C67,แยกหน่วยบริการ!$B$4:$BO$841,51,0),2)</f>
        <v>0</v>
      </c>
      <c r="R67" s="216">
        <f>ROUND(VLOOKUP($C67,แยกหน่วยบริการ!$B$4:$BO$841,52,0),2)</f>
        <v>104948</v>
      </c>
      <c r="S67" s="216">
        <f>ROUND(VLOOKUP($C67,แยกหน่วยบริการ!$B$4:$BO$841,59,0),2)</f>
        <v>0</v>
      </c>
      <c r="T67" s="216">
        <f>ROUND(VLOOKUP($C67,แยกหน่วยบริการ!$B$4:$BO$841,60,0),2)</f>
        <v>31203.5</v>
      </c>
    </row>
    <row r="68" spans="1:20" s="293" customFormat="1" ht="19.5" customHeight="1">
      <c r="A68" s="289"/>
      <c r="B68" s="669"/>
      <c r="C68" s="670"/>
      <c r="D68" s="292" t="s">
        <v>425</v>
      </c>
      <c r="E68" s="1291">
        <f>E66-F67</f>
        <v>0</v>
      </c>
      <c r="F68" s="1292"/>
      <c r="G68" s="1291">
        <f>G66-H67</f>
        <v>0</v>
      </c>
      <c r="H68" s="1292"/>
      <c r="I68" s="1291">
        <f>I66-J67</f>
        <v>0</v>
      </c>
      <c r="J68" s="1292"/>
      <c r="K68" s="1291">
        <f>K66-L67</f>
        <v>0</v>
      </c>
      <c r="L68" s="1292"/>
      <c r="M68" s="1291">
        <f>M66-N67</f>
        <v>0</v>
      </c>
      <c r="N68" s="1292"/>
      <c r="O68" s="1291">
        <f>O66-P67</f>
        <v>0</v>
      </c>
      <c r="P68" s="1292"/>
      <c r="Q68" s="1291">
        <f>Q66-R67</f>
        <v>0</v>
      </c>
      <c r="R68" s="1292"/>
      <c r="S68" s="1291">
        <f>S66-T67</f>
        <v>0</v>
      </c>
      <c r="T68" s="1292"/>
    </row>
    <row r="69" spans="1:20" s="272" customFormat="1" ht="19.5" customHeight="1" thickBot="1">
      <c r="A69" s="294"/>
      <c r="B69" s="639"/>
      <c r="C69" s="671"/>
      <c r="D69" s="254" t="s">
        <v>1562</v>
      </c>
      <c r="E69" s="1288" t="str">
        <f>IF(E68=0,"1","0.00")</f>
        <v>1</v>
      </c>
      <c r="F69" s="1289"/>
      <c r="G69" s="1288" t="str">
        <f>IF(G68=0,"1","0.00")</f>
        <v>1</v>
      </c>
      <c r="H69" s="1289"/>
      <c r="I69" s="1288" t="str">
        <f>IF(I68=0,"1","0.00")</f>
        <v>1</v>
      </c>
      <c r="J69" s="1289"/>
      <c r="K69" s="1288" t="str">
        <f>IF(K68=0,"1","0.00")</f>
        <v>1</v>
      </c>
      <c r="L69" s="1289"/>
      <c r="M69" s="1288" t="str">
        <f>IF(M68=0,"1","0.00")</f>
        <v>1</v>
      </c>
      <c r="N69" s="1289"/>
      <c r="O69" s="1288" t="str">
        <f>IF(O68=0,"1","0.00")</f>
        <v>1</v>
      </c>
      <c r="P69" s="1289"/>
      <c r="Q69" s="1288" t="str">
        <f>IF(Q68=0,"1","0.00")</f>
        <v>1</v>
      </c>
      <c r="R69" s="1289"/>
      <c r="S69" s="1288" t="str">
        <f>IF(S68=0,"1","0.00")</f>
        <v>1</v>
      </c>
      <c r="T69" s="1289"/>
    </row>
    <row r="70" spans="1:20" s="272" customFormat="1" ht="19.5" customHeight="1" thickTop="1">
      <c r="A70" s="294"/>
      <c r="B70" s="639"/>
      <c r="C70" s="671"/>
      <c r="D70" s="296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</row>
    <row r="71" spans="1:20" s="280" customFormat="1" ht="18.75" customHeight="1">
      <c r="A71" s="276"/>
      <c r="B71" s="639"/>
      <c r="C71" s="256" t="s">
        <v>843</v>
      </c>
      <c r="D71" s="279" t="s">
        <v>218</v>
      </c>
      <c r="E71" s="216">
        <f>ROUND(VLOOKUP($C71,แยกหน่วยบริการ!$B$4:$BO$841,3,0),2)</f>
        <v>965555.77</v>
      </c>
      <c r="F71" s="216">
        <f>ROUND(VLOOKUP($C71,แยกหน่วยบริการ!$B$4:$BO$841,4,0),2)</f>
        <v>6530</v>
      </c>
      <c r="G71" s="216">
        <f>ROUND(VLOOKUP($C71,แยกหน่วยบริการ!$B$4:$BO$841,11,0),2)</f>
        <v>69117.320000000007</v>
      </c>
      <c r="H71" s="216">
        <f>ROUND(VLOOKUP($C71,แยกหน่วยบริการ!$B$4:$BO$841,12,0),2)</f>
        <v>0</v>
      </c>
      <c r="I71" s="216">
        <f>ROUND(VLOOKUP($C71,แยกหน่วยบริการ!$B$4:$BO$841,19,0),2)</f>
        <v>94916.1</v>
      </c>
      <c r="J71" s="216">
        <f>ROUND(VLOOKUP($C71,แยกหน่วยบริการ!$B$4:$BO$841,20,0),2)</f>
        <v>0</v>
      </c>
      <c r="K71" s="216">
        <f>ROUND(VLOOKUP($C71,แยกหน่วยบริการ!$B$4:$BO$841,27,0),2)</f>
        <v>0</v>
      </c>
      <c r="L71" s="216">
        <f>ROUND(VLOOKUP($C71,แยกหน่วยบริการ!$B$4:$BO$841,28,0),2)</f>
        <v>0</v>
      </c>
      <c r="M71" s="216">
        <f>ROUND(VLOOKUP($C71,แยกหน่วยบริการ!$B$4:$BO$841,35,0),2)</f>
        <v>146228.99</v>
      </c>
      <c r="N71" s="216">
        <f>ROUND(VLOOKUP($C71,แยกหน่วยบริการ!$B$4:$BO$841,36,0),2)</f>
        <v>1328</v>
      </c>
      <c r="O71" s="216">
        <f>ROUND(VLOOKUP($C71,แยกหน่วยบริการ!$B$4:$BO$841,43,0),2)</f>
        <v>87457.41</v>
      </c>
      <c r="P71" s="216">
        <f>ROUND(VLOOKUP($C71,แยกหน่วยบริการ!$B$4:$BO$841,44,0),2)</f>
        <v>0</v>
      </c>
      <c r="Q71" s="216">
        <f>ROUND(VLOOKUP($C71,แยกหน่วยบริการ!$B$4:$BO$841,51,0),2)</f>
        <v>81431.509999999995</v>
      </c>
      <c r="R71" s="216">
        <f>ROUND(VLOOKUP($C71,แยกหน่วยบริการ!$B$4:$BO$841,52,0),2)</f>
        <v>0</v>
      </c>
      <c r="S71" s="216">
        <f>ROUND(VLOOKUP($C71,แยกหน่วยบริการ!$B$4:$BO$841,59,0),2)</f>
        <v>20273.29</v>
      </c>
      <c r="T71" s="216">
        <f>ROUND(VLOOKUP($C71,แยกหน่วยบริการ!$B$4:$BO$841,60,0),2)</f>
        <v>0</v>
      </c>
    </row>
    <row r="72" spans="1:20" s="280" customFormat="1" ht="18.75" customHeight="1">
      <c r="A72" s="276"/>
      <c r="B72" s="639"/>
      <c r="C72" s="256" t="s">
        <v>844</v>
      </c>
      <c r="D72" s="279" t="s">
        <v>219</v>
      </c>
      <c r="E72" s="216">
        <f>ROUND(VLOOKUP($C72,แยกหน่วยบริการ!$B$4:$BO$841,3,0),2)</f>
        <v>198358.69</v>
      </c>
      <c r="F72" s="216">
        <f>ROUND(VLOOKUP($C72,แยกหน่วยบริการ!$B$4:$BO$841,4,0),2)</f>
        <v>4250</v>
      </c>
      <c r="G72" s="216">
        <f>ROUND(VLOOKUP($C72,แยกหน่วยบริการ!$B$4:$BO$841,11,0),2)</f>
        <v>0</v>
      </c>
      <c r="H72" s="216">
        <f>ROUND(VLOOKUP($C72,แยกหน่วยบริการ!$B$4:$BO$841,12,0),2)</f>
        <v>0</v>
      </c>
      <c r="I72" s="216">
        <f>ROUND(VLOOKUP($C72,แยกหน่วยบริการ!$B$4:$BO$841,19,0),2)</f>
        <v>62289.5</v>
      </c>
      <c r="J72" s="216">
        <f>ROUND(VLOOKUP($C72,แยกหน่วยบริการ!$B$4:$BO$841,20,0),2)</f>
        <v>0</v>
      </c>
      <c r="K72" s="216">
        <f>ROUND(VLOOKUP($C72,แยกหน่วยบริการ!$B$4:$BO$841,27,0),2)</f>
        <v>0</v>
      </c>
      <c r="L72" s="216">
        <f>ROUND(VLOOKUP($C72,แยกหน่วยบริการ!$B$4:$BO$841,28,0),2)</f>
        <v>0</v>
      </c>
      <c r="M72" s="216">
        <f>ROUND(VLOOKUP($C72,แยกหน่วยบริการ!$B$4:$BO$841,35,0),2)</f>
        <v>11935.88</v>
      </c>
      <c r="N72" s="216">
        <f>ROUND(VLOOKUP($C72,แยกหน่วยบริการ!$B$4:$BO$841,36,0),2)</f>
        <v>0</v>
      </c>
      <c r="O72" s="216">
        <f>ROUND(VLOOKUP($C72,แยกหน่วยบริการ!$B$4:$BO$841,43,0),2)</f>
        <v>34589.550000000003</v>
      </c>
      <c r="P72" s="216">
        <f>ROUND(VLOOKUP($C72,แยกหน่วยบริการ!$B$4:$BO$841,44,0),2)</f>
        <v>0</v>
      </c>
      <c r="Q72" s="216">
        <f>ROUND(VLOOKUP($C72,แยกหน่วยบริการ!$B$4:$BO$841,51,0),2)</f>
        <v>75756.899999999994</v>
      </c>
      <c r="R72" s="216">
        <f>ROUND(VLOOKUP($C72,แยกหน่วยบริการ!$B$4:$BO$841,52,0),2)</f>
        <v>0</v>
      </c>
      <c r="S72" s="216">
        <f>ROUND(VLOOKUP($C72,แยกหน่วยบริการ!$B$4:$BO$841,59,0),2)</f>
        <v>23532.16</v>
      </c>
      <c r="T72" s="216">
        <f>ROUND(VLOOKUP($C72,แยกหน่วยบริการ!$B$4:$BO$841,60,0),2)</f>
        <v>0</v>
      </c>
    </row>
    <row r="73" spans="1:20" s="677" customFormat="1" ht="19.5" customHeight="1">
      <c r="A73" s="678"/>
      <c r="B73" s="203"/>
      <c r="C73" s="674"/>
      <c r="D73" s="675" t="s">
        <v>1504</v>
      </c>
      <c r="E73" s="1286">
        <f>E71+E72</f>
        <v>1163914.46</v>
      </c>
      <c r="F73" s="1286"/>
      <c r="G73" s="1286">
        <f>G71+G72</f>
        <v>69117.320000000007</v>
      </c>
      <c r="H73" s="1286"/>
      <c r="I73" s="1286">
        <f>I71+I72</f>
        <v>157205.6</v>
      </c>
      <c r="J73" s="1286"/>
      <c r="K73" s="1286">
        <f>K71+K72</f>
        <v>0</v>
      </c>
      <c r="L73" s="1286"/>
      <c r="M73" s="1286">
        <f>M71+M72</f>
        <v>158164.87</v>
      </c>
      <c r="N73" s="1286"/>
      <c r="O73" s="1286">
        <f>O71+O72</f>
        <v>122046.96</v>
      </c>
      <c r="P73" s="1286"/>
      <c r="Q73" s="1286">
        <f>Q71+Q72</f>
        <v>157188.40999999997</v>
      </c>
      <c r="R73" s="1286"/>
      <c r="S73" s="1286">
        <f>S71+S72</f>
        <v>43805.45</v>
      </c>
      <c r="T73" s="1286"/>
    </row>
    <row r="74" spans="1:20" s="272" customFormat="1" ht="19.5" customHeight="1">
      <c r="A74" s="294"/>
      <c r="B74" s="639"/>
      <c r="C74" s="671"/>
      <c r="D74" s="296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</row>
    <row r="75" spans="1:20" s="272" customFormat="1" ht="19.5" customHeight="1">
      <c r="A75" s="294"/>
      <c r="B75" s="639">
        <v>4.1100000000000003</v>
      </c>
      <c r="C75" s="679" t="s">
        <v>2411</v>
      </c>
      <c r="D75" s="680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</row>
    <row r="76" spans="1:20" s="280" customFormat="1" ht="18.75" customHeight="1">
      <c r="A76" s="276"/>
      <c r="B76" s="639"/>
      <c r="C76" s="668" t="s">
        <v>1755</v>
      </c>
      <c r="D76" s="279" t="s">
        <v>1425</v>
      </c>
      <c r="E76" s="216">
        <f>ROUND(VLOOKUP($C76,แยกหน่วยบริการ!$B$4:$BO$841,3,0),2)</f>
        <v>139121.75</v>
      </c>
      <c r="F76" s="216">
        <f>ROUND(VLOOKUP($C76,แยกหน่วยบริการ!$B$4:$BO$841,4,0),2)</f>
        <v>63935.5</v>
      </c>
      <c r="G76" s="216">
        <f>ROUND(VLOOKUP($C76,แยกหน่วยบริการ!$B$4:$BO$841,11,0),2)</f>
        <v>6951</v>
      </c>
      <c r="H76" s="216">
        <f>ROUND(VLOOKUP($C76,แยกหน่วยบริการ!$B$4:$BO$841,12,0),2)</f>
        <v>0</v>
      </c>
      <c r="I76" s="216">
        <f>ROUND(VLOOKUP($C76,แยกหน่วยบริการ!$B$4:$BO$841,19,0),2)</f>
        <v>21208</v>
      </c>
      <c r="J76" s="216">
        <f>ROUND(VLOOKUP($C76,แยกหน่วยบริการ!$B$4:$BO$841,20,0),2)</f>
        <v>10356</v>
      </c>
      <c r="K76" s="216">
        <f>ROUND(VLOOKUP($C76,แยกหน่วยบริการ!$B$4:$BO$841,27,0),2)</f>
        <v>47519</v>
      </c>
      <c r="L76" s="216">
        <f>ROUND(VLOOKUP($C76,แยกหน่วยบริการ!$B$4:$BO$841,28,0),2)</f>
        <v>0</v>
      </c>
      <c r="M76" s="216">
        <f>ROUND(VLOOKUP($C76,แยกหน่วยบริการ!$B$4:$BO$841,35,0),2)</f>
        <v>5583</v>
      </c>
      <c r="N76" s="216">
        <f>ROUND(VLOOKUP($C76,แยกหน่วยบริการ!$B$4:$BO$841,36,0),2)</f>
        <v>5504</v>
      </c>
      <c r="O76" s="216">
        <f>ROUND(VLOOKUP($C76,แยกหน่วยบริการ!$B$4:$BO$841,43,0),2)</f>
        <v>11073</v>
      </c>
      <c r="P76" s="216">
        <f>ROUND(VLOOKUP($C76,แยกหน่วยบริการ!$B$4:$BO$841,44,0),2)</f>
        <v>0</v>
      </c>
      <c r="Q76" s="216">
        <f>ROUND(VLOOKUP($C76,แยกหน่วยบริการ!$B$4:$BO$841,51,0),2)</f>
        <v>11601</v>
      </c>
      <c r="R76" s="216">
        <f>ROUND(VLOOKUP($C76,แยกหน่วยบริการ!$B$4:$BO$841,52,0),2)</f>
        <v>0</v>
      </c>
      <c r="S76" s="216">
        <f>ROUND(VLOOKUP($C76,แยกหน่วยบริการ!$B$4:$BO$841,59,0),2)</f>
        <v>7830</v>
      </c>
      <c r="T76" s="216">
        <f>ROUND(VLOOKUP($C76,แยกหน่วยบริการ!$B$4:$BO$841,60,0),2)</f>
        <v>0</v>
      </c>
    </row>
    <row r="77" spans="1:20" s="280" customFormat="1" ht="18.75" customHeight="1">
      <c r="A77" s="276"/>
      <c r="B77" s="639"/>
      <c r="C77" s="256" t="s">
        <v>839</v>
      </c>
      <c r="D77" s="279" t="s">
        <v>214</v>
      </c>
      <c r="E77" s="216">
        <f>ROUND(VLOOKUP($C77,แยกหน่วยบริการ!$B$4:$BO$841,3,0),2)</f>
        <v>621</v>
      </c>
      <c r="F77" s="216">
        <f>ROUND(VLOOKUP($C77,แยกหน่วยบริการ!$B$4:$BO$841,4,0),2)</f>
        <v>139121.75</v>
      </c>
      <c r="G77" s="216">
        <f>ROUND(VLOOKUP($C77,แยกหน่วยบริการ!$B$4:$BO$841,11,0),2)</f>
        <v>0</v>
      </c>
      <c r="H77" s="216">
        <f>ROUND(VLOOKUP($C77,แยกหน่วยบริการ!$B$4:$BO$841,12,0),2)</f>
        <v>6951</v>
      </c>
      <c r="I77" s="216">
        <f>ROUND(VLOOKUP($C77,แยกหน่วยบริการ!$B$4:$BO$841,19,0),2)</f>
        <v>4151</v>
      </c>
      <c r="J77" s="216">
        <f>ROUND(VLOOKUP($C77,แยกหน่วยบริการ!$B$4:$BO$841,20,0),2)</f>
        <v>21208</v>
      </c>
      <c r="K77" s="216">
        <f>ROUND(VLOOKUP($C77,แยกหน่วยบริการ!$B$4:$BO$841,27,0),2)</f>
        <v>0</v>
      </c>
      <c r="L77" s="216">
        <f>ROUND(VLOOKUP($C77,แยกหน่วยบริการ!$B$4:$BO$841,28,0),2)</f>
        <v>47519</v>
      </c>
      <c r="M77" s="216">
        <f>ROUND(VLOOKUP($C77,แยกหน่วยบริการ!$B$4:$BO$841,35,0),2)</f>
        <v>50</v>
      </c>
      <c r="N77" s="216">
        <f>ROUND(VLOOKUP($C77,แยกหน่วยบริการ!$B$4:$BO$841,36,0),2)</f>
        <v>5583</v>
      </c>
      <c r="O77" s="216">
        <f>ROUND(VLOOKUP($C77,แยกหน่วยบริการ!$B$4:$BO$841,43,0),2)</f>
        <v>0</v>
      </c>
      <c r="P77" s="216">
        <f>ROUND(VLOOKUP($C77,แยกหน่วยบริการ!$B$4:$BO$841,44,0),2)</f>
        <v>11073</v>
      </c>
      <c r="Q77" s="216">
        <f>ROUND(VLOOKUP($C77,แยกหน่วยบริการ!$B$4:$BO$841,51,0),2)</f>
        <v>0</v>
      </c>
      <c r="R77" s="216">
        <f>ROUND(VLOOKUP($C77,แยกหน่วยบริการ!$B$4:$BO$841,52,0),2)</f>
        <v>11601</v>
      </c>
      <c r="S77" s="216">
        <f>ROUND(VLOOKUP($C77,แยกหน่วยบริการ!$B$4:$BO$841,59,0),2)</f>
        <v>0</v>
      </c>
      <c r="T77" s="216">
        <f>ROUND(VLOOKUP($C77,แยกหน่วยบริการ!$B$4:$BO$841,60,0),2)</f>
        <v>7830</v>
      </c>
    </row>
    <row r="78" spans="1:20" s="293" customFormat="1" ht="19.5" customHeight="1">
      <c r="A78" s="289"/>
      <c r="B78" s="669"/>
      <c r="C78" s="670"/>
      <c r="D78" s="292" t="s">
        <v>425</v>
      </c>
      <c r="E78" s="1287">
        <f>E76-F77</f>
        <v>0</v>
      </c>
      <c r="F78" s="1287"/>
      <c r="G78" s="1287">
        <f>G76-H77</f>
        <v>0</v>
      </c>
      <c r="H78" s="1287"/>
      <c r="I78" s="1287">
        <f>I76-J77</f>
        <v>0</v>
      </c>
      <c r="J78" s="1287"/>
      <c r="K78" s="1287">
        <f>K76-L77</f>
        <v>0</v>
      </c>
      <c r="L78" s="1287"/>
      <c r="M78" s="1287">
        <f>M76-N77</f>
        <v>0</v>
      </c>
      <c r="N78" s="1287"/>
      <c r="O78" s="1287">
        <f>O76-P77</f>
        <v>0</v>
      </c>
      <c r="P78" s="1287"/>
      <c r="Q78" s="1287">
        <f>Q76-R77</f>
        <v>0</v>
      </c>
      <c r="R78" s="1287"/>
      <c r="S78" s="1287">
        <f>S76-T77</f>
        <v>0</v>
      </c>
      <c r="T78" s="1287"/>
    </row>
    <row r="79" spans="1:20" s="272" customFormat="1" ht="19.5" customHeight="1" thickBot="1">
      <c r="A79" s="294"/>
      <c r="B79" s="639"/>
      <c r="C79" s="671"/>
      <c r="D79" s="254" t="s">
        <v>1562</v>
      </c>
      <c r="E79" s="1288" t="str">
        <f>IF(E78=0,"1","0.00")</f>
        <v>1</v>
      </c>
      <c r="F79" s="1289"/>
      <c r="G79" s="1288" t="str">
        <f>IF(G78=0,"1","0.00")</f>
        <v>1</v>
      </c>
      <c r="H79" s="1289"/>
      <c r="I79" s="1288" t="str">
        <f>IF(I78=0,"1","0.00")</f>
        <v>1</v>
      </c>
      <c r="J79" s="1289"/>
      <c r="K79" s="1288" t="str">
        <f>IF(K78=0,"1","0.00")</f>
        <v>1</v>
      </c>
      <c r="L79" s="1289"/>
      <c r="M79" s="1288" t="str">
        <f>IF(M78=0,"1","0.00")</f>
        <v>1</v>
      </c>
      <c r="N79" s="1289"/>
      <c r="O79" s="1288" t="str">
        <f>IF(O78=0,"1","0.00")</f>
        <v>1</v>
      </c>
      <c r="P79" s="1289"/>
      <c r="Q79" s="1288" t="str">
        <f>IF(Q78=0,"1","0.00")</f>
        <v>1</v>
      </c>
      <c r="R79" s="1289"/>
      <c r="S79" s="1288" t="str">
        <f>IF(S78=0,"1","0.00")</f>
        <v>1</v>
      </c>
      <c r="T79" s="1289"/>
    </row>
    <row r="80" spans="1:20" s="272" customFormat="1" ht="19.5" customHeight="1" thickTop="1">
      <c r="A80" s="294"/>
      <c r="B80" s="639">
        <v>4.12</v>
      </c>
      <c r="C80" s="672" t="s">
        <v>18</v>
      </c>
      <c r="D80" s="296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</row>
    <row r="81" spans="1:20" s="280" customFormat="1" ht="18.75" customHeight="1">
      <c r="A81" s="276"/>
      <c r="B81" s="639"/>
      <c r="C81" s="668" t="s">
        <v>1756</v>
      </c>
      <c r="D81" s="279" t="s">
        <v>18</v>
      </c>
      <c r="E81" s="216">
        <f>ROUND(VLOOKUP($C81,แยกหน่วยบริการ!$B$4:$BO$841,3,0),2)</f>
        <v>197141.25</v>
      </c>
      <c r="F81" s="216">
        <f>ROUND(VLOOKUP($C81,แยกหน่วยบริการ!$B$4:$BO$841,4,0),2)</f>
        <v>76687</v>
      </c>
      <c r="G81" s="216">
        <f>ROUND(VLOOKUP($C81,แยกหน่วยบริการ!$B$4:$BO$841,11,0),2)</f>
        <v>24915.15</v>
      </c>
      <c r="H81" s="216">
        <f>ROUND(VLOOKUP($C81,แยกหน่วยบริการ!$B$4:$BO$841,12,0),2)</f>
        <v>0</v>
      </c>
      <c r="I81" s="216">
        <f>ROUND(VLOOKUP($C81,แยกหน่วยบริการ!$B$4:$BO$841,19,0),2)</f>
        <v>57524</v>
      </c>
      <c r="J81" s="216">
        <f>ROUND(VLOOKUP($C81,แยกหน่วยบริการ!$B$4:$BO$841,20,0),2)</f>
        <v>5275</v>
      </c>
      <c r="K81" s="216">
        <f>ROUND(VLOOKUP($C81,แยกหน่วยบริการ!$B$4:$BO$841,27,0),2)</f>
        <v>18138</v>
      </c>
      <c r="L81" s="216">
        <f>ROUND(VLOOKUP($C81,แยกหน่วยบริการ!$B$4:$BO$841,28,0),2)</f>
        <v>0</v>
      </c>
      <c r="M81" s="216">
        <f>ROUND(VLOOKUP($C81,แยกหน่วยบริการ!$B$4:$BO$841,35,0),2)</f>
        <v>19618.5</v>
      </c>
      <c r="N81" s="216">
        <f>ROUND(VLOOKUP($C81,แยกหน่วยบริการ!$B$4:$BO$841,36,0),2)</f>
        <v>0</v>
      </c>
      <c r="O81" s="216">
        <f>ROUND(VLOOKUP($C81,แยกหน่วยบริการ!$B$4:$BO$841,43,0),2)</f>
        <v>30423.5</v>
      </c>
      <c r="P81" s="216">
        <f>ROUND(VLOOKUP($C81,แยกหน่วยบริการ!$B$4:$BO$841,44,0),2)</f>
        <v>118480.5</v>
      </c>
      <c r="Q81" s="216">
        <f>ROUND(VLOOKUP($C81,แยกหน่วยบริการ!$B$4:$BO$841,51,0),2)</f>
        <v>1888</v>
      </c>
      <c r="R81" s="216">
        <f>ROUND(VLOOKUP($C81,แยกหน่วยบริการ!$B$4:$BO$841,52,0),2)</f>
        <v>0</v>
      </c>
      <c r="S81" s="216">
        <f>ROUND(VLOOKUP($C81,แยกหน่วยบริการ!$B$4:$BO$841,59,0),2)</f>
        <v>0</v>
      </c>
      <c r="T81" s="216">
        <f>ROUND(VLOOKUP($C81,แยกหน่วยบริการ!$B$4:$BO$841,60,0),2)</f>
        <v>0</v>
      </c>
    </row>
    <row r="82" spans="1:20" s="280" customFormat="1" ht="18.75" customHeight="1">
      <c r="A82" s="276"/>
      <c r="B82" s="639"/>
      <c r="C82" s="256" t="s">
        <v>840</v>
      </c>
      <c r="D82" s="279" t="s">
        <v>215</v>
      </c>
      <c r="E82" s="216">
        <f>ROUND(VLOOKUP($C82,แยกหน่วยบริการ!$B$4:$BO$841,3,0),2)</f>
        <v>76687</v>
      </c>
      <c r="F82" s="216">
        <f>ROUND(VLOOKUP($C82,แยกหน่วยบริการ!$B$4:$BO$841,4,0),2)</f>
        <v>197141.25</v>
      </c>
      <c r="G82" s="216">
        <f>ROUND(VLOOKUP($C82,แยกหน่วยบริการ!$B$4:$BO$841,11,0),2)</f>
        <v>0</v>
      </c>
      <c r="H82" s="216">
        <f>ROUND(VLOOKUP($C82,แยกหน่วยบริการ!$B$4:$BO$841,12,0),2)</f>
        <v>24915.15</v>
      </c>
      <c r="I82" s="216">
        <f>ROUND(VLOOKUP($C82,แยกหน่วยบริการ!$B$4:$BO$841,19,0),2)</f>
        <v>606</v>
      </c>
      <c r="J82" s="216">
        <f>ROUND(VLOOKUP($C82,แยกหน่วยบริการ!$B$4:$BO$841,20,0),2)</f>
        <v>57524</v>
      </c>
      <c r="K82" s="216">
        <f>ROUND(VLOOKUP($C82,แยกหน่วยบริการ!$B$4:$BO$841,27,0),2)</f>
        <v>0</v>
      </c>
      <c r="L82" s="216">
        <f>ROUND(VLOOKUP($C82,แยกหน่วยบริการ!$B$4:$BO$841,28,0),2)</f>
        <v>18138</v>
      </c>
      <c r="M82" s="216">
        <f>ROUND(VLOOKUP($C82,แยกหน่วยบริการ!$B$4:$BO$841,35,0),2)</f>
        <v>0</v>
      </c>
      <c r="N82" s="216">
        <f>ROUND(VLOOKUP($C82,แยกหน่วยบริการ!$B$4:$BO$841,36,0),2)</f>
        <v>19618.5</v>
      </c>
      <c r="O82" s="216">
        <f>ROUND(VLOOKUP($C82,แยกหน่วยบริการ!$B$4:$BO$841,43,0),2)</f>
        <v>118480.5</v>
      </c>
      <c r="P82" s="216">
        <f>ROUND(VLOOKUP($C82,แยกหน่วยบริการ!$B$4:$BO$841,44,0),2)</f>
        <v>30423.5</v>
      </c>
      <c r="Q82" s="216">
        <f>ROUND(VLOOKUP($C82,แยกหน่วยบริการ!$B$4:$BO$841,51,0),2)</f>
        <v>0</v>
      </c>
      <c r="R82" s="216">
        <f>ROUND(VLOOKUP($C82,แยกหน่วยบริการ!$B$4:$BO$841,52,0),2)</f>
        <v>1888</v>
      </c>
      <c r="S82" s="216">
        <f>ROUND(VLOOKUP($C82,แยกหน่วยบริการ!$B$4:$BO$841,59,0),2)</f>
        <v>0</v>
      </c>
      <c r="T82" s="216">
        <f>ROUND(VLOOKUP($C82,แยกหน่วยบริการ!$B$4:$BO$841,60,0),2)</f>
        <v>0</v>
      </c>
    </row>
    <row r="83" spans="1:20" s="293" customFormat="1" ht="19.5" customHeight="1">
      <c r="A83" s="289"/>
      <c r="B83" s="669"/>
      <c r="C83" s="670"/>
      <c r="D83" s="292" t="s">
        <v>425</v>
      </c>
      <c r="E83" s="1287">
        <f>E81-F82</f>
        <v>0</v>
      </c>
      <c r="F83" s="1287"/>
      <c r="G83" s="1287">
        <f>G81-H82</f>
        <v>0</v>
      </c>
      <c r="H83" s="1287"/>
      <c r="I83" s="1287">
        <v>0</v>
      </c>
      <c r="J83" s="1287"/>
      <c r="K83" s="1287">
        <f>K81-L82</f>
        <v>0</v>
      </c>
      <c r="L83" s="1287"/>
      <c r="M83" s="1287">
        <f>M81-N82</f>
        <v>0</v>
      </c>
      <c r="N83" s="1287"/>
      <c r="O83" s="1287">
        <f>O81-P82</f>
        <v>0</v>
      </c>
      <c r="P83" s="1287"/>
      <c r="Q83" s="1287">
        <f>Q81-R82</f>
        <v>0</v>
      </c>
      <c r="R83" s="1287"/>
      <c r="S83" s="1287">
        <f>S81-T82</f>
        <v>0</v>
      </c>
      <c r="T83" s="1287"/>
    </row>
    <row r="84" spans="1:20" s="272" customFormat="1" ht="19.5" customHeight="1" thickBot="1">
      <c r="A84" s="294"/>
      <c r="B84" s="639"/>
      <c r="C84" s="671"/>
      <c r="D84" s="254" t="s">
        <v>1562</v>
      </c>
      <c r="E84" s="1288" t="str">
        <f>IF(E83=0,"1","0.00")</f>
        <v>1</v>
      </c>
      <c r="F84" s="1289"/>
      <c r="G84" s="1288" t="str">
        <f>IF(G83=0,"1","0.00")</f>
        <v>1</v>
      </c>
      <c r="H84" s="1289"/>
      <c r="I84" s="1288" t="str">
        <f>IF(I83=0,"1","0.00")</f>
        <v>1</v>
      </c>
      <c r="J84" s="1289"/>
      <c r="K84" s="1288" t="str">
        <f>IF(K83=0,"1","0.00")</f>
        <v>1</v>
      </c>
      <c r="L84" s="1289"/>
      <c r="M84" s="1288" t="str">
        <f>IF(M83=0,"1","0.00")</f>
        <v>1</v>
      </c>
      <c r="N84" s="1289"/>
      <c r="O84" s="1288" t="str">
        <f>IF(O83=0,"1","0.00")</f>
        <v>1</v>
      </c>
      <c r="P84" s="1289"/>
      <c r="Q84" s="1288" t="str">
        <f>IF(Q83=0,"1","0.00")</f>
        <v>1</v>
      </c>
      <c r="R84" s="1289"/>
      <c r="S84" s="1288" t="str">
        <f>IF(S83=0,"1","0.00")</f>
        <v>1</v>
      </c>
      <c r="T84" s="1289"/>
    </row>
    <row r="85" spans="1:20" s="272" customFormat="1" ht="19.5" customHeight="1" thickTop="1">
      <c r="A85" s="294"/>
      <c r="B85" s="639">
        <v>4.13</v>
      </c>
      <c r="C85" s="666" t="s">
        <v>1426</v>
      </c>
      <c r="D85" s="296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</row>
    <row r="86" spans="1:20" s="280" customFormat="1" ht="18.75" customHeight="1">
      <c r="A86" s="276"/>
      <c r="B86" s="639"/>
      <c r="C86" s="668" t="s">
        <v>1757</v>
      </c>
      <c r="D86" s="279" t="s">
        <v>1426</v>
      </c>
      <c r="E86" s="216">
        <f>ROUND(VLOOKUP($C86,แยกหน่วยบริการ!$B$4:$BO$841,3,0),2)</f>
        <v>96552</v>
      </c>
      <c r="F86" s="216">
        <f>ROUND(VLOOKUP($C86,แยกหน่วยบริการ!$B$4:$BO$841,4,0),2)</f>
        <v>74266</v>
      </c>
      <c r="G86" s="216">
        <f>ROUND(VLOOKUP($C86,แยกหน่วยบริการ!$B$4:$BO$841,11,0),2)</f>
        <v>4526</v>
      </c>
      <c r="H86" s="216">
        <f>ROUND(VLOOKUP($C86,แยกหน่วยบริการ!$B$4:$BO$841,12,0),2)</f>
        <v>0</v>
      </c>
      <c r="I86" s="216">
        <f>ROUND(VLOOKUP($C86,แยกหน่วยบริการ!$B$4:$BO$841,19,0),2)</f>
        <v>243034</v>
      </c>
      <c r="J86" s="216">
        <f>ROUND(VLOOKUP($C86,แยกหน่วยบริการ!$B$4:$BO$841,20,0),2)</f>
        <v>218184</v>
      </c>
      <c r="K86" s="216">
        <f>ROUND(VLOOKUP($C86,แยกหน่วยบริการ!$B$4:$BO$841,27,0),2)</f>
        <v>0</v>
      </c>
      <c r="L86" s="216">
        <f>ROUND(VLOOKUP($C86,แยกหน่วยบริการ!$B$4:$BO$841,28,0),2)</f>
        <v>0</v>
      </c>
      <c r="M86" s="216">
        <f>ROUND(VLOOKUP($C86,แยกหน่วยบริการ!$B$4:$BO$841,35,0),2)</f>
        <v>7879.5</v>
      </c>
      <c r="N86" s="216">
        <f>ROUND(VLOOKUP($C86,แยกหน่วยบริการ!$B$4:$BO$841,36,0),2)</f>
        <v>0</v>
      </c>
      <c r="O86" s="216">
        <f>ROUND(VLOOKUP($C86,แยกหน่วยบริการ!$B$4:$BO$841,43,0),2)</f>
        <v>8293</v>
      </c>
      <c r="P86" s="216">
        <f>ROUND(VLOOKUP($C86,แยกหน่วยบริการ!$B$4:$BO$841,44,0),2)</f>
        <v>0</v>
      </c>
      <c r="Q86" s="216">
        <f>ROUND(VLOOKUP($C86,แยกหน่วยบริการ!$B$4:$BO$841,51,0),2)</f>
        <v>1288</v>
      </c>
      <c r="R86" s="216">
        <f>ROUND(VLOOKUP($C86,แยกหน่วยบริการ!$B$4:$BO$841,52,0),2)</f>
        <v>0</v>
      </c>
      <c r="S86" s="216">
        <f>ROUND(VLOOKUP($C86,แยกหน่วยบริการ!$B$4:$BO$841,59,0),2)</f>
        <v>0</v>
      </c>
      <c r="T86" s="216">
        <f>ROUND(VLOOKUP($C86,แยกหน่วยบริการ!$B$4:$BO$841,60,0),2)</f>
        <v>0</v>
      </c>
    </row>
    <row r="87" spans="1:20" s="280" customFormat="1" ht="18.75" customHeight="1">
      <c r="A87" s="276"/>
      <c r="B87" s="639"/>
      <c r="C87" s="256" t="s">
        <v>841</v>
      </c>
      <c r="D87" s="279" t="s">
        <v>216</v>
      </c>
      <c r="E87" s="216">
        <f>ROUND(VLOOKUP($C87,แยกหน่วยบริการ!$B$4:$BO$841,3,0),2)</f>
        <v>4142</v>
      </c>
      <c r="F87" s="216">
        <f>ROUND(VLOOKUP($C87,แยกหน่วยบริการ!$B$4:$BO$841,4,0),2)</f>
        <v>96552</v>
      </c>
      <c r="G87" s="216">
        <f>ROUND(VLOOKUP($C87,แยกหน่วยบริการ!$B$4:$BO$841,11,0),2)</f>
        <v>0</v>
      </c>
      <c r="H87" s="216">
        <f>ROUND(VLOOKUP($C87,แยกหน่วยบริการ!$B$4:$BO$841,12,0),2)</f>
        <v>4526</v>
      </c>
      <c r="I87" s="216">
        <f>ROUND(VLOOKUP($C87,แยกหน่วยบริการ!$B$4:$BO$841,19,0),2)</f>
        <v>77431</v>
      </c>
      <c r="J87" s="216">
        <f>ROUND(VLOOKUP($C87,แยกหน่วยบริการ!$B$4:$BO$841,20,0),2)</f>
        <v>243034</v>
      </c>
      <c r="K87" s="216">
        <f>ROUND(VLOOKUP($C87,แยกหน่วยบริการ!$B$4:$BO$841,27,0),2)</f>
        <v>0</v>
      </c>
      <c r="L87" s="216">
        <f>ROUND(VLOOKUP($C87,แยกหน่วยบริการ!$B$4:$BO$841,28,0),2)</f>
        <v>0</v>
      </c>
      <c r="M87" s="216">
        <f>ROUND(VLOOKUP($C87,แยกหน่วยบริการ!$B$4:$BO$841,35,0),2)</f>
        <v>0</v>
      </c>
      <c r="N87" s="216">
        <f>ROUND(VLOOKUP($C87,แยกหน่วยบริการ!$B$4:$BO$841,36,0),2)</f>
        <v>7879.5</v>
      </c>
      <c r="O87" s="216">
        <f>ROUND(VLOOKUP($C87,แยกหน่วยบริการ!$B$4:$BO$841,43,0),2)</f>
        <v>0</v>
      </c>
      <c r="P87" s="216">
        <f>ROUND(VLOOKUP($C87,แยกหน่วยบริการ!$B$4:$BO$841,44,0),2)</f>
        <v>8293</v>
      </c>
      <c r="Q87" s="216">
        <f>ROUND(VLOOKUP($C87,แยกหน่วยบริการ!$B$4:$BO$841,51,0),2)</f>
        <v>0</v>
      </c>
      <c r="R87" s="216">
        <f>ROUND(VLOOKUP($C87,แยกหน่วยบริการ!$B$4:$BO$841,52,0),2)</f>
        <v>1288</v>
      </c>
      <c r="S87" s="216">
        <f>ROUND(VLOOKUP($C87,แยกหน่วยบริการ!$B$4:$BO$841,59,0),2)</f>
        <v>0</v>
      </c>
      <c r="T87" s="216">
        <f>ROUND(VLOOKUP($C87,แยกหน่วยบริการ!$B$4:$BO$841,60,0),2)</f>
        <v>0</v>
      </c>
    </row>
    <row r="88" spans="1:20" s="293" customFormat="1" ht="19.5" customHeight="1">
      <c r="A88" s="289"/>
      <c r="B88" s="669"/>
      <c r="C88" s="670"/>
      <c r="D88" s="292" t="s">
        <v>425</v>
      </c>
      <c r="E88" s="1287">
        <f>E86-F87</f>
        <v>0</v>
      </c>
      <c r="F88" s="1287"/>
      <c r="G88" s="1287">
        <f>G86-H87</f>
        <v>0</v>
      </c>
      <c r="H88" s="1287"/>
      <c r="I88" s="1287">
        <v>0</v>
      </c>
      <c r="J88" s="1287"/>
      <c r="K88" s="1287">
        <f>K86-L87</f>
        <v>0</v>
      </c>
      <c r="L88" s="1287"/>
      <c r="M88" s="1287">
        <f>M86-N87</f>
        <v>0</v>
      </c>
      <c r="N88" s="1287"/>
      <c r="O88" s="1287">
        <f>O86-P87</f>
        <v>0</v>
      </c>
      <c r="P88" s="1287"/>
      <c r="Q88" s="1287">
        <f>Q86-R87</f>
        <v>0</v>
      </c>
      <c r="R88" s="1287"/>
      <c r="S88" s="1287">
        <f>S86-T87</f>
        <v>0</v>
      </c>
      <c r="T88" s="1287"/>
    </row>
    <row r="89" spans="1:20" s="272" customFormat="1" ht="19.5" customHeight="1" thickBot="1">
      <c r="A89" s="294"/>
      <c r="B89" s="639"/>
      <c r="C89" s="672"/>
      <c r="D89" s="254" t="s">
        <v>1562</v>
      </c>
      <c r="E89" s="1288" t="str">
        <f>IF(E88=0,"1","0.00")</f>
        <v>1</v>
      </c>
      <c r="F89" s="1289"/>
      <c r="G89" s="1288" t="str">
        <f>IF(G88=0,"1","0.00")</f>
        <v>1</v>
      </c>
      <c r="H89" s="1289"/>
      <c r="I89" s="1288" t="str">
        <f>IF(I88=0,"1","0.00")</f>
        <v>1</v>
      </c>
      <c r="J89" s="1289"/>
      <c r="K89" s="1288" t="str">
        <f>IF(K88=0,"1","0.00")</f>
        <v>1</v>
      </c>
      <c r="L89" s="1289"/>
      <c r="M89" s="1288" t="str">
        <f>IF(M88=0,"1","0.00")</f>
        <v>1</v>
      </c>
      <c r="N89" s="1289"/>
      <c r="O89" s="1288" t="str">
        <f>IF(O88=0,"1","0.00")</f>
        <v>1</v>
      </c>
      <c r="P89" s="1289"/>
      <c r="Q89" s="1288" t="str">
        <f>IF(Q88=0,"1","0.00")</f>
        <v>1</v>
      </c>
      <c r="R89" s="1289"/>
      <c r="S89" s="1288" t="str">
        <f>IF(S88=0,"1","0.00")</f>
        <v>1</v>
      </c>
      <c r="T89" s="1289"/>
    </row>
    <row r="90" spans="1:20" s="272" customFormat="1" ht="19.5" customHeight="1" thickTop="1">
      <c r="A90" s="294"/>
      <c r="B90" s="639">
        <v>4.1399999999999997</v>
      </c>
      <c r="C90" s="672" t="s">
        <v>1427</v>
      </c>
      <c r="D90" s="296"/>
      <c r="E90" s="297"/>
      <c r="F90" s="297"/>
      <c r="G90" s="297"/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</row>
    <row r="91" spans="1:20" s="280" customFormat="1" ht="18.75" customHeight="1">
      <c r="A91" s="276"/>
      <c r="B91" s="639"/>
      <c r="C91" s="668" t="s">
        <v>1758</v>
      </c>
      <c r="D91" s="279" t="s">
        <v>1427</v>
      </c>
      <c r="E91" s="216">
        <f>ROUND(VLOOKUP($C91,แยกหน่วยบริการ!$B$4:$BO$841,3,0),2)</f>
        <v>4250</v>
      </c>
      <c r="F91" s="216">
        <f>ROUND(VLOOKUP($C91,แยกหน่วยบริการ!$B$4:$BO$841,4,0),2)</f>
        <v>6232</v>
      </c>
      <c r="G91" s="216">
        <f>ROUND(VLOOKUP($C91,แยกหน่วยบริการ!$B$4:$BO$841,11,0),2)</f>
        <v>0</v>
      </c>
      <c r="H91" s="216">
        <f>ROUND(VLOOKUP($C91,แยกหน่วยบริการ!$B$4:$BO$841,12,0),2)</f>
        <v>0</v>
      </c>
      <c r="I91" s="216">
        <f>ROUND(VLOOKUP($C91,แยกหน่วยบริการ!$B$4:$BO$841,19,0),2)</f>
        <v>0</v>
      </c>
      <c r="J91" s="216">
        <f>ROUND(VLOOKUP($C91,แยกหน่วยบริการ!$B$4:$BO$841,20,0),2)</f>
        <v>0</v>
      </c>
      <c r="K91" s="216">
        <f>ROUND(VLOOKUP($C91,แยกหน่วยบริการ!$B$4:$BO$841,27,0),2)</f>
        <v>0</v>
      </c>
      <c r="L91" s="216">
        <f>ROUND(VLOOKUP($C91,แยกหน่วยบริการ!$B$4:$BO$841,28,0),2)</f>
        <v>0</v>
      </c>
      <c r="M91" s="216">
        <f>ROUND(VLOOKUP($C91,แยกหน่วยบริการ!$B$4:$BO$841,35,0),2)</f>
        <v>0</v>
      </c>
      <c r="N91" s="216">
        <f>ROUND(VLOOKUP($C91,แยกหน่วยบริการ!$B$4:$BO$841,36,0),2)</f>
        <v>0</v>
      </c>
      <c r="O91" s="216">
        <f>ROUND(VLOOKUP($C91,แยกหน่วยบริการ!$B$4:$BO$841,43,0),2)</f>
        <v>109174.5</v>
      </c>
      <c r="P91" s="216">
        <f>ROUND(VLOOKUP($C91,แยกหน่วยบริการ!$B$4:$BO$841,44,0),2)</f>
        <v>0</v>
      </c>
      <c r="Q91" s="216">
        <f>ROUND(VLOOKUP($C91,แยกหน่วยบริการ!$B$4:$BO$841,51,0),2)</f>
        <v>0</v>
      </c>
      <c r="R91" s="216">
        <f>ROUND(VLOOKUP($C91,แยกหน่วยบริการ!$B$4:$BO$841,52,0),2)</f>
        <v>0</v>
      </c>
      <c r="S91" s="216">
        <f>ROUND(VLOOKUP($C91,แยกหน่วยบริการ!$B$4:$BO$841,59,0),2)</f>
        <v>0</v>
      </c>
      <c r="T91" s="216">
        <f>ROUND(VLOOKUP($C91,แยกหน่วยบริการ!$B$4:$BO$841,60,0),2)</f>
        <v>0</v>
      </c>
    </row>
    <row r="92" spans="1:20" s="280" customFormat="1" ht="18.75" customHeight="1">
      <c r="A92" s="276"/>
      <c r="B92" s="639"/>
      <c r="C92" s="256" t="s">
        <v>842</v>
      </c>
      <c r="D92" s="279" t="s">
        <v>217</v>
      </c>
      <c r="E92" s="216">
        <f>ROUND(VLOOKUP($C92,แยกหน่วยบริการ!$B$4:$BO$841,3,0),2)</f>
        <v>0</v>
      </c>
      <c r="F92" s="216">
        <f>ROUND(VLOOKUP($C92,แยกหน่วยบริการ!$B$4:$BO$841,4,0),2)</f>
        <v>4250</v>
      </c>
      <c r="G92" s="216">
        <f>ROUND(VLOOKUP($C92,แยกหน่วยบริการ!$B$4:$BO$841,11,0),2)</f>
        <v>0</v>
      </c>
      <c r="H92" s="216">
        <f>ROUND(VLOOKUP($C92,แยกหน่วยบริการ!$B$4:$BO$841,12,0),2)</f>
        <v>0</v>
      </c>
      <c r="I92" s="216">
        <f>ROUND(VLOOKUP($C92,แยกหน่วยบริการ!$B$4:$BO$841,19,0),2)</f>
        <v>0</v>
      </c>
      <c r="J92" s="216">
        <f>ROUND(VLOOKUP($C92,แยกหน่วยบริการ!$B$4:$BO$841,20,0),2)</f>
        <v>0</v>
      </c>
      <c r="K92" s="216">
        <f>ROUND(VLOOKUP($C92,แยกหน่วยบริการ!$B$4:$BO$841,27,0),2)</f>
        <v>0</v>
      </c>
      <c r="L92" s="216">
        <f>ROUND(VLOOKUP($C92,แยกหน่วยบริการ!$B$4:$BO$841,28,0),2)</f>
        <v>0</v>
      </c>
      <c r="M92" s="216">
        <f>ROUND(VLOOKUP($C92,แยกหน่วยบริการ!$B$4:$BO$841,35,0),2)</f>
        <v>0</v>
      </c>
      <c r="N92" s="216">
        <f>ROUND(VLOOKUP($C92,แยกหน่วยบริการ!$B$4:$BO$841,36,0),2)</f>
        <v>0</v>
      </c>
      <c r="O92" s="216">
        <f>ROUND(VLOOKUP($C92,แยกหน่วยบริการ!$B$4:$BO$841,43,0),2)</f>
        <v>0</v>
      </c>
      <c r="P92" s="216">
        <f>ROUND(VLOOKUP($C92,แยกหน่วยบริการ!$B$4:$BO$841,44,0),2)</f>
        <v>109174.5</v>
      </c>
      <c r="Q92" s="216">
        <f>ROUND(VLOOKUP($C92,แยกหน่วยบริการ!$B$4:$BO$841,51,0),2)</f>
        <v>0</v>
      </c>
      <c r="R92" s="216">
        <f>ROUND(VLOOKUP($C92,แยกหน่วยบริการ!$B$4:$BO$841,52,0),2)</f>
        <v>0</v>
      </c>
      <c r="S92" s="216">
        <f>ROUND(VLOOKUP($C92,แยกหน่วยบริการ!$B$4:$BO$841,59,0),2)</f>
        <v>0</v>
      </c>
      <c r="T92" s="216">
        <f>ROUND(VLOOKUP($C92,แยกหน่วยบริการ!$B$4:$BO$841,60,0),2)</f>
        <v>0</v>
      </c>
    </row>
    <row r="93" spans="1:20" s="293" customFormat="1" ht="19.5" customHeight="1">
      <c r="A93" s="289"/>
      <c r="B93" s="669"/>
      <c r="C93" s="670"/>
      <c r="D93" s="292" t="s">
        <v>425</v>
      </c>
      <c r="E93" s="1287">
        <f>E91-F92</f>
        <v>0</v>
      </c>
      <c r="F93" s="1287"/>
      <c r="G93" s="1287">
        <f>G91-H92</f>
        <v>0</v>
      </c>
      <c r="H93" s="1287"/>
      <c r="I93" s="1287">
        <f>I91-J92</f>
        <v>0</v>
      </c>
      <c r="J93" s="1287"/>
      <c r="K93" s="1287">
        <f>K91-L92</f>
        <v>0</v>
      </c>
      <c r="L93" s="1287"/>
      <c r="M93" s="1287">
        <f>M91-N92</f>
        <v>0</v>
      </c>
      <c r="N93" s="1287"/>
      <c r="O93" s="1287">
        <f>O91-P92</f>
        <v>0</v>
      </c>
      <c r="P93" s="1287"/>
      <c r="Q93" s="1287">
        <f>Q91-R92</f>
        <v>0</v>
      </c>
      <c r="R93" s="1287"/>
      <c r="S93" s="1287">
        <f>S91-T92</f>
        <v>0</v>
      </c>
      <c r="T93" s="1287"/>
    </row>
    <row r="94" spans="1:20" s="272" customFormat="1" ht="19.5" customHeight="1" thickBot="1">
      <c r="A94" s="294"/>
      <c r="B94" s="639"/>
      <c r="C94" s="671"/>
      <c r="D94" s="254" t="s">
        <v>1562</v>
      </c>
      <c r="E94" s="1288" t="str">
        <f>IF(E93=0,"1","0.00")</f>
        <v>1</v>
      </c>
      <c r="F94" s="1289"/>
      <c r="G94" s="1288" t="str">
        <f>IF(G93=0,"1","0.00")</f>
        <v>1</v>
      </c>
      <c r="H94" s="1289"/>
      <c r="I94" s="1288" t="str">
        <f>IF(I93=0,"1","0.00")</f>
        <v>1</v>
      </c>
      <c r="J94" s="1289"/>
      <c r="K94" s="1288" t="str">
        <f>IF(K93=0,"1","0.00")</f>
        <v>1</v>
      </c>
      <c r="L94" s="1289"/>
      <c r="M94" s="1288" t="str">
        <f>IF(M93=0,"1","0.00")</f>
        <v>1</v>
      </c>
      <c r="N94" s="1289"/>
      <c r="O94" s="1288" t="str">
        <f>IF(O93=0,"1","0.00")</f>
        <v>1</v>
      </c>
      <c r="P94" s="1289"/>
      <c r="Q94" s="1288" t="str">
        <f>IF(Q93=0,"1","0.00")</f>
        <v>1</v>
      </c>
      <c r="R94" s="1289"/>
      <c r="S94" s="1288" t="str">
        <f>IF(S93=0,"1","0.00")</f>
        <v>1</v>
      </c>
      <c r="T94" s="1289"/>
    </row>
    <row r="95" spans="1:20" s="272" customFormat="1" ht="19.5" customHeight="1" thickTop="1">
      <c r="A95" s="294"/>
      <c r="B95" s="639">
        <v>4.1500000000000004</v>
      </c>
      <c r="C95" s="672" t="s">
        <v>1428</v>
      </c>
      <c r="D95" s="296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</row>
    <row r="96" spans="1:20" s="280" customFormat="1" ht="18.75" customHeight="1">
      <c r="A96" s="276"/>
      <c r="B96" s="639"/>
      <c r="C96" s="668" t="s">
        <v>1759</v>
      </c>
      <c r="D96" s="279" t="s">
        <v>1428</v>
      </c>
      <c r="E96" s="216">
        <f>ROUND(VLOOKUP($C96,แยกหน่วยบริการ!$B$4:$BO$841,3,0),2)</f>
        <v>4543833.5</v>
      </c>
      <c r="F96" s="216">
        <f>ROUND(VLOOKUP($C96,แยกหน่วยบริการ!$B$4:$BO$841,4,0),2)</f>
        <v>5345289.75</v>
      </c>
      <c r="G96" s="216">
        <f>ROUND(VLOOKUP($C96,แยกหน่วยบริการ!$B$4:$BO$841,11,0),2)</f>
        <v>980204.7</v>
      </c>
      <c r="H96" s="216">
        <f>ROUND(VLOOKUP($C96,แยกหน่วยบริการ!$B$4:$BO$841,12,0),2)</f>
        <v>674287.34</v>
      </c>
      <c r="I96" s="216">
        <f>ROUND(VLOOKUP($C96,แยกหน่วยบริการ!$B$4:$BO$841,19,0),2)</f>
        <v>869148.86</v>
      </c>
      <c r="J96" s="216">
        <f>ROUND(VLOOKUP($C96,แยกหน่วยบริการ!$B$4:$BO$841,20,0),2)</f>
        <v>777838.46</v>
      </c>
      <c r="K96" s="216">
        <f>ROUND(VLOOKUP($C96,แยกหน่วยบริการ!$B$4:$BO$841,27,0),2)</f>
        <v>1749236.5</v>
      </c>
      <c r="L96" s="216">
        <f>ROUND(VLOOKUP($C96,แยกหน่วยบริการ!$B$4:$BO$841,28,0),2)</f>
        <v>3287073</v>
      </c>
      <c r="M96" s="216">
        <f>ROUND(VLOOKUP($C96,แยกหน่วยบริการ!$B$4:$BO$841,35,0),2)</f>
        <v>1351904</v>
      </c>
      <c r="N96" s="216">
        <f>ROUND(VLOOKUP($C96,แยกหน่วยบริการ!$B$4:$BO$841,36,0),2)</f>
        <v>929077.25</v>
      </c>
      <c r="O96" s="216">
        <f>ROUND(VLOOKUP($C96,แยกหน่วยบริการ!$B$4:$BO$841,43,0),2)</f>
        <v>567264.42000000004</v>
      </c>
      <c r="P96" s="216">
        <f>ROUND(VLOOKUP($C96,แยกหน่วยบริการ!$B$4:$BO$841,44,0),2)</f>
        <v>599258.38</v>
      </c>
      <c r="Q96" s="216">
        <f>ROUND(VLOOKUP($C96,แยกหน่วยบริการ!$B$4:$BO$841,51,0),2)</f>
        <v>734532.5</v>
      </c>
      <c r="R96" s="216">
        <f>ROUND(VLOOKUP($C96,แยกหน่วยบริการ!$B$4:$BO$841,52,0),2)</f>
        <v>587721.66</v>
      </c>
      <c r="S96" s="216">
        <f>ROUND(VLOOKUP($C96,แยกหน่วยบริการ!$B$4:$BO$841,59,0),2)</f>
        <v>297594</v>
      </c>
      <c r="T96" s="216">
        <f>ROUND(VLOOKUP($C96,แยกหน่วยบริการ!$B$4:$BO$841,60,0),2)</f>
        <v>324289</v>
      </c>
    </row>
    <row r="97" spans="1:20" s="280" customFormat="1" ht="18.75" customHeight="1">
      <c r="A97" s="276"/>
      <c r="B97" s="639"/>
      <c r="C97" s="256" t="s">
        <v>788</v>
      </c>
      <c r="D97" s="296" t="s">
        <v>194</v>
      </c>
      <c r="E97" s="216">
        <f>ROUND(VLOOKUP($C97,แยกหน่วยบริการ!$B$4:$BO$841,3,0),2)</f>
        <v>68308</v>
      </c>
      <c r="F97" s="216">
        <f>ROUND(VLOOKUP($C97,แยกหน่วยบริการ!$B$4:$BO$841,4,0),2)</f>
        <v>4543833.5</v>
      </c>
      <c r="G97" s="216">
        <f>ROUND(VLOOKUP($C97,แยกหน่วยบริการ!$B$4:$BO$841,11,0),2)</f>
        <v>14214.4</v>
      </c>
      <c r="H97" s="216">
        <f>ROUND(VLOOKUP($C97,แยกหน่วยบริการ!$B$4:$BO$841,12,0),2)</f>
        <v>980204.7</v>
      </c>
      <c r="I97" s="216">
        <f>ROUND(VLOOKUP($C97,แยกหน่วยบริการ!$B$4:$BO$841,19,0),2)</f>
        <v>31434.99</v>
      </c>
      <c r="J97" s="216">
        <f>ROUND(VLOOKUP($C97,แยกหน่วยบริการ!$B$4:$BO$841,20,0),2)</f>
        <v>869148.86</v>
      </c>
      <c r="K97" s="216">
        <f>ROUND(VLOOKUP($C97,แยกหน่วยบริการ!$B$4:$BO$841,27,0),2)</f>
        <v>0</v>
      </c>
      <c r="L97" s="216">
        <f>ROUND(VLOOKUP($C97,แยกหน่วยบริการ!$B$4:$BO$841,28,0),2)</f>
        <v>1749236.5</v>
      </c>
      <c r="M97" s="216">
        <f>ROUND(VLOOKUP($C97,แยกหน่วยบริการ!$B$4:$BO$841,35,0),2)</f>
        <v>6867.75</v>
      </c>
      <c r="N97" s="216">
        <f>ROUND(VLOOKUP($C97,แยกหน่วยบริการ!$B$4:$BO$841,36,0),2)</f>
        <v>1351904</v>
      </c>
      <c r="O97" s="216">
        <f>ROUND(VLOOKUP($C97,แยกหน่วยบริการ!$B$4:$BO$841,43,0),2)</f>
        <v>5467.5</v>
      </c>
      <c r="P97" s="216">
        <f>ROUND(VLOOKUP($C97,แยกหน่วยบริการ!$B$4:$BO$841,44,0),2)</f>
        <v>567264.42000000004</v>
      </c>
      <c r="Q97" s="216">
        <f>ROUND(VLOOKUP($C97,แยกหน่วยบริการ!$B$4:$BO$841,51,0),2)</f>
        <v>29821.16</v>
      </c>
      <c r="R97" s="216">
        <f>ROUND(VLOOKUP($C97,แยกหน่วยบริการ!$B$4:$BO$841,52,0),2)</f>
        <v>734532.5</v>
      </c>
      <c r="S97" s="216">
        <f>ROUND(VLOOKUP($C97,แยกหน่วยบริการ!$B$4:$BO$841,59,0),2)</f>
        <v>8115</v>
      </c>
      <c r="T97" s="216">
        <f>ROUND(VLOOKUP($C97,แยกหน่วยบริการ!$B$4:$BO$841,60,0),2)</f>
        <v>297594</v>
      </c>
    </row>
    <row r="98" spans="1:20" s="293" customFormat="1" ht="19.5" customHeight="1">
      <c r="A98" s="289"/>
      <c r="B98" s="669"/>
      <c r="C98" s="670"/>
      <c r="D98" s="292" t="s">
        <v>425</v>
      </c>
      <c r="E98" s="1287">
        <f>E96-F97</f>
        <v>0</v>
      </c>
      <c r="F98" s="1287"/>
      <c r="G98" s="1287">
        <f>G96-H97</f>
        <v>0</v>
      </c>
      <c r="H98" s="1287"/>
      <c r="I98" s="1287">
        <f>I96-J97</f>
        <v>0</v>
      </c>
      <c r="J98" s="1287"/>
      <c r="K98" s="1287">
        <f>K96-L97</f>
        <v>0</v>
      </c>
      <c r="L98" s="1287"/>
      <c r="M98" s="1287">
        <f>M96-N97</f>
        <v>0</v>
      </c>
      <c r="N98" s="1287"/>
      <c r="O98" s="1287">
        <f>O96-P97</f>
        <v>0</v>
      </c>
      <c r="P98" s="1287"/>
      <c r="Q98" s="1287">
        <f>Q96-R97</f>
        <v>0</v>
      </c>
      <c r="R98" s="1287"/>
      <c r="S98" s="1287">
        <f>S96-T97</f>
        <v>0</v>
      </c>
      <c r="T98" s="1287"/>
    </row>
    <row r="99" spans="1:20" s="272" customFormat="1" ht="19.5" customHeight="1" thickBot="1">
      <c r="A99" s="294"/>
      <c r="B99" s="639"/>
      <c r="C99" s="671"/>
      <c r="D99" s="254" t="s">
        <v>1562</v>
      </c>
      <c r="E99" s="1288" t="str">
        <f>IF(E98=0,"1","0.00")</f>
        <v>1</v>
      </c>
      <c r="F99" s="1289"/>
      <c r="G99" s="1288" t="str">
        <f>IF(G98=0,"1","0.00")</f>
        <v>1</v>
      </c>
      <c r="H99" s="1289"/>
      <c r="I99" s="1288" t="str">
        <f>IF(I98=0,"1","0.00")</f>
        <v>1</v>
      </c>
      <c r="J99" s="1289"/>
      <c r="K99" s="1288" t="str">
        <f>IF(K98=0,"1","0.00")</f>
        <v>1</v>
      </c>
      <c r="L99" s="1289"/>
      <c r="M99" s="1288" t="str">
        <f>IF(M98=0,"1","0.00")</f>
        <v>1</v>
      </c>
      <c r="N99" s="1289"/>
      <c r="O99" s="1288" t="str">
        <f>IF(O98=0,"1","0.00")</f>
        <v>1</v>
      </c>
      <c r="P99" s="1289"/>
      <c r="Q99" s="1288" t="str">
        <f>IF(Q98=0,"1","0.00")</f>
        <v>1</v>
      </c>
      <c r="R99" s="1289"/>
      <c r="S99" s="1288" t="str">
        <f>IF(S98=0,"1","0.00")</f>
        <v>1</v>
      </c>
      <c r="T99" s="1289"/>
    </row>
    <row r="100" spans="1:20" s="272" customFormat="1" ht="19.5" customHeight="1" thickTop="1">
      <c r="A100" s="294"/>
      <c r="B100" s="639">
        <v>4.16</v>
      </c>
      <c r="C100" s="681" t="s">
        <v>1429</v>
      </c>
      <c r="D100" s="296"/>
      <c r="E100" s="297"/>
      <c r="F100" s="297"/>
      <c r="G100" s="297"/>
      <c r="H100" s="297"/>
      <c r="I100" s="297"/>
      <c r="J100" s="297"/>
      <c r="K100" s="297"/>
      <c r="L100" s="297"/>
      <c r="M100" s="297"/>
      <c r="N100" s="297"/>
      <c r="O100" s="297"/>
      <c r="P100" s="297"/>
      <c r="Q100" s="297"/>
      <c r="R100" s="297"/>
      <c r="S100" s="297"/>
      <c r="T100" s="297"/>
    </row>
    <row r="101" spans="1:20" s="280" customFormat="1" ht="18.75" customHeight="1">
      <c r="A101" s="276"/>
      <c r="B101" s="639"/>
      <c r="C101" s="668" t="s">
        <v>1760</v>
      </c>
      <c r="D101" s="296" t="s">
        <v>1429</v>
      </c>
      <c r="E101" s="216">
        <f>ROUND(VLOOKUP($C101,แยกหน่วยบริการ!$B$4:$BO$841,3,0),2)</f>
        <v>2643172.75</v>
      </c>
      <c r="F101" s="216">
        <f>ROUND(VLOOKUP($C101,แยกหน่วยบริการ!$B$4:$BO$841,4,0),2)</f>
        <v>2346585.63</v>
      </c>
      <c r="G101" s="216">
        <f>ROUND(VLOOKUP($C101,แยกหน่วยบริการ!$B$4:$BO$841,11,0),2)</f>
        <v>171265.45</v>
      </c>
      <c r="H101" s="216">
        <f>ROUND(VLOOKUP($C101,แยกหน่วยบริการ!$B$4:$BO$841,12,0),2)</f>
        <v>131446.76999999999</v>
      </c>
      <c r="I101" s="216">
        <f>ROUND(VLOOKUP($C101,แยกหน่วยบริการ!$B$4:$BO$841,19,0),2)</f>
        <v>354481.6</v>
      </c>
      <c r="J101" s="216">
        <f>ROUND(VLOOKUP($C101,แยกหน่วยบริการ!$B$4:$BO$841,20,0),2)</f>
        <v>289139.19</v>
      </c>
      <c r="K101" s="216">
        <f>ROUND(VLOOKUP($C101,แยกหน่วยบริการ!$B$4:$BO$841,27,0),2)</f>
        <v>1053490</v>
      </c>
      <c r="L101" s="216">
        <f>ROUND(VLOOKUP($C101,แยกหน่วยบริการ!$B$4:$BO$841,28,0),2)</f>
        <v>521380.99</v>
      </c>
      <c r="M101" s="216">
        <f>ROUND(VLOOKUP($C101,แยกหน่วยบริการ!$B$4:$BO$841,35,0),2)</f>
        <v>172527.75</v>
      </c>
      <c r="N101" s="216">
        <f>ROUND(VLOOKUP($C101,แยกหน่วยบริการ!$B$4:$BO$841,36,0),2)</f>
        <v>79547.17</v>
      </c>
      <c r="O101" s="216">
        <f>ROUND(VLOOKUP($C101,แยกหน่วยบริการ!$B$4:$BO$841,43,0),2)</f>
        <v>140705</v>
      </c>
      <c r="P101" s="216">
        <f>ROUND(VLOOKUP($C101,แยกหน่วยบริการ!$B$4:$BO$841,44,0),2)</f>
        <v>242348.24</v>
      </c>
      <c r="Q101" s="216">
        <f>ROUND(VLOOKUP($C101,แยกหน่วยบริการ!$B$4:$BO$841,51,0),2)</f>
        <v>94156.4</v>
      </c>
      <c r="R101" s="216">
        <f>ROUND(VLOOKUP($C101,แยกหน่วยบริการ!$B$4:$BO$841,52,0),2)</f>
        <v>95876.04</v>
      </c>
      <c r="S101" s="216">
        <f>ROUND(VLOOKUP($C101,แยกหน่วยบริการ!$B$4:$BO$841,59,0),2)</f>
        <v>98351</v>
      </c>
      <c r="T101" s="216">
        <f>ROUND(VLOOKUP($C101,แยกหน่วยบริการ!$B$4:$BO$841,60,0),2)</f>
        <v>52209.07</v>
      </c>
    </row>
    <row r="102" spans="1:20" s="280" customFormat="1" ht="18.75" customHeight="1">
      <c r="A102" s="276"/>
      <c r="B102" s="639"/>
      <c r="C102" s="256" t="s">
        <v>789</v>
      </c>
      <c r="D102" s="296" t="s">
        <v>195</v>
      </c>
      <c r="E102" s="216">
        <f>ROUND(VLOOKUP($C102,แยกหน่วยบริการ!$B$4:$BO$841,3,0),2)</f>
        <v>17656</v>
      </c>
      <c r="F102" s="216">
        <f>ROUND(VLOOKUP($C102,แยกหน่วยบริการ!$B$4:$BO$841,4,0),2)</f>
        <v>2643172.75</v>
      </c>
      <c r="G102" s="216">
        <f>ROUND(VLOOKUP($C102,แยกหน่วยบริการ!$B$4:$BO$841,11,0),2)</f>
        <v>0</v>
      </c>
      <c r="H102" s="216">
        <f>ROUND(VLOOKUP($C102,แยกหน่วยบริการ!$B$4:$BO$841,12,0),2)</f>
        <v>171265.45</v>
      </c>
      <c r="I102" s="216">
        <f>ROUND(VLOOKUP($C102,แยกหน่วยบริการ!$B$4:$BO$841,19,0),2)</f>
        <v>0</v>
      </c>
      <c r="J102" s="216">
        <f>ROUND(VLOOKUP($C102,แยกหน่วยบริการ!$B$4:$BO$841,20,0),2)</f>
        <v>354481.6</v>
      </c>
      <c r="K102" s="216">
        <f>ROUND(VLOOKUP($C102,แยกหน่วยบริการ!$B$4:$BO$841,27,0),2)</f>
        <v>5284</v>
      </c>
      <c r="L102" s="216">
        <f>ROUND(VLOOKUP($C102,แยกหน่วยบริการ!$B$4:$BO$841,28,0),2)</f>
        <v>1053490</v>
      </c>
      <c r="M102" s="216">
        <f>ROUND(VLOOKUP($C102,แยกหน่วยบริการ!$B$4:$BO$841,35,0),2)</f>
        <v>5964</v>
      </c>
      <c r="N102" s="216">
        <f>ROUND(VLOOKUP($C102,แยกหน่วยบริการ!$B$4:$BO$841,36,0),2)</f>
        <v>172527.75</v>
      </c>
      <c r="O102" s="216">
        <f>ROUND(VLOOKUP($C102,แยกหน่วยบริการ!$B$4:$BO$841,43,0),2)</f>
        <v>7</v>
      </c>
      <c r="P102" s="216">
        <f>ROUND(VLOOKUP($C102,แยกหน่วยบริการ!$B$4:$BO$841,44,0),2)</f>
        <v>140705</v>
      </c>
      <c r="Q102" s="216">
        <f>ROUND(VLOOKUP($C102,แยกหน่วยบริการ!$B$4:$BO$841,51,0),2)</f>
        <v>1390</v>
      </c>
      <c r="R102" s="216">
        <f>ROUND(VLOOKUP($C102,แยกหน่วยบริการ!$B$4:$BO$841,52,0),2)</f>
        <v>94156.4</v>
      </c>
      <c r="S102" s="216">
        <f>ROUND(VLOOKUP($C102,แยกหน่วยบริการ!$B$4:$BO$841,59,0),2)</f>
        <v>0</v>
      </c>
      <c r="T102" s="216">
        <f>ROUND(VLOOKUP($C102,แยกหน่วยบริการ!$B$4:$BO$841,60,0),2)</f>
        <v>98351</v>
      </c>
    </row>
    <row r="103" spans="1:20" s="293" customFormat="1" ht="19.5" customHeight="1">
      <c r="A103" s="289"/>
      <c r="B103" s="669"/>
      <c r="C103" s="670"/>
      <c r="D103" s="292" t="s">
        <v>425</v>
      </c>
      <c r="E103" s="1287">
        <f>E101-F102</f>
        <v>0</v>
      </c>
      <c r="F103" s="1287"/>
      <c r="G103" s="1287">
        <f>G101-H102</f>
        <v>0</v>
      </c>
      <c r="H103" s="1287"/>
      <c r="I103" s="1287">
        <f>I101-J102</f>
        <v>0</v>
      </c>
      <c r="J103" s="1287"/>
      <c r="K103" s="1287">
        <f>K101-L102</f>
        <v>0</v>
      </c>
      <c r="L103" s="1287"/>
      <c r="M103" s="1287">
        <f>M101-N102</f>
        <v>0</v>
      </c>
      <c r="N103" s="1287"/>
      <c r="O103" s="1287">
        <f>O101-P102</f>
        <v>0</v>
      </c>
      <c r="P103" s="1287"/>
      <c r="Q103" s="1287">
        <f>Q101-R102</f>
        <v>0</v>
      </c>
      <c r="R103" s="1287"/>
      <c r="S103" s="1287">
        <f>S101-T102</f>
        <v>0</v>
      </c>
      <c r="T103" s="1287"/>
    </row>
    <row r="104" spans="1:20" s="272" customFormat="1" ht="19.5" customHeight="1" thickBot="1">
      <c r="A104" s="294"/>
      <c r="B104" s="639"/>
      <c r="C104" s="671"/>
      <c r="D104" s="254" t="s">
        <v>1562</v>
      </c>
      <c r="E104" s="1288" t="str">
        <f>IF(E103=0,"1","0.00")</f>
        <v>1</v>
      </c>
      <c r="F104" s="1289"/>
      <c r="G104" s="1288" t="str">
        <f>IF(G103=0,"1","0.00")</f>
        <v>1</v>
      </c>
      <c r="H104" s="1289"/>
      <c r="I104" s="1288" t="str">
        <f>IF(I103=0,"1","0.00")</f>
        <v>1</v>
      </c>
      <c r="J104" s="1289"/>
      <c r="K104" s="1288" t="str">
        <f>IF(K103=0,"1","0.00")</f>
        <v>1</v>
      </c>
      <c r="L104" s="1289"/>
      <c r="M104" s="1288" t="str">
        <f>IF(M103=0,"1","0.00")</f>
        <v>1</v>
      </c>
      <c r="N104" s="1289"/>
      <c r="O104" s="1288" t="str">
        <f>IF(O103=0,"1","0.00")</f>
        <v>1</v>
      </c>
      <c r="P104" s="1289"/>
      <c r="Q104" s="1288" t="str">
        <f>IF(Q103=0,"1","0.00")</f>
        <v>1</v>
      </c>
      <c r="R104" s="1289"/>
      <c r="S104" s="1288" t="str">
        <f>IF(S103=0,"1","0.00")</f>
        <v>1</v>
      </c>
      <c r="T104" s="1289"/>
    </row>
    <row r="105" spans="1:20" s="272" customFormat="1" ht="19.5" customHeight="1" thickTop="1">
      <c r="A105" s="294"/>
      <c r="B105" s="639"/>
      <c r="C105" s="671"/>
      <c r="D105" s="296"/>
      <c r="E105" s="297"/>
      <c r="F105" s="297"/>
      <c r="G105" s="297"/>
      <c r="H105" s="297"/>
      <c r="I105" s="297"/>
      <c r="J105" s="297"/>
      <c r="K105" s="297"/>
      <c r="L105" s="297"/>
      <c r="M105" s="297"/>
      <c r="N105" s="297"/>
      <c r="O105" s="297"/>
      <c r="P105" s="297"/>
      <c r="Q105" s="297"/>
      <c r="R105" s="297"/>
      <c r="S105" s="297"/>
      <c r="T105" s="297"/>
    </row>
    <row r="106" spans="1:20" s="280" customFormat="1" ht="18.75" customHeight="1">
      <c r="A106" s="276"/>
      <c r="B106" s="639"/>
      <c r="C106" s="256" t="s">
        <v>790</v>
      </c>
      <c r="D106" s="296" t="s">
        <v>196</v>
      </c>
      <c r="E106" s="216">
        <f>ROUND(VLOOKUP($C106,แยกหน่วยบริการ!$B$4:$BO$841,3,0),2)</f>
        <v>347563.06</v>
      </c>
      <c r="F106" s="216">
        <f>ROUND(VLOOKUP($C106,แยกหน่วยบริการ!$B$4:$BO$841,4,0),2)</f>
        <v>0</v>
      </c>
      <c r="G106" s="216">
        <f>ROUND(VLOOKUP($C106,แยกหน่วยบริการ!$B$4:$BO$841,11,0),2)</f>
        <v>26108.62</v>
      </c>
      <c r="H106" s="216">
        <f>ROUND(VLOOKUP($C106,แยกหน่วยบริการ!$B$4:$BO$841,12,0),2)</f>
        <v>0</v>
      </c>
      <c r="I106" s="216">
        <f>ROUND(VLOOKUP($C106,แยกหน่วยบริการ!$B$4:$BO$841,19,0),2)</f>
        <v>0</v>
      </c>
      <c r="J106" s="216">
        <f>ROUND(VLOOKUP($C106,แยกหน่วยบริการ!$B$4:$BO$841,20,0),2)</f>
        <v>0</v>
      </c>
      <c r="K106" s="216">
        <f>ROUND(VLOOKUP($C106,แยกหน่วยบริการ!$B$4:$BO$841,27,0),2)</f>
        <v>153819.32</v>
      </c>
      <c r="L106" s="216">
        <f>ROUND(VLOOKUP($C106,แยกหน่วยบริการ!$B$4:$BO$841,28,0),2)</f>
        <v>0</v>
      </c>
      <c r="M106" s="216">
        <f>ROUND(VLOOKUP($C106,แยกหน่วยบริการ!$B$4:$BO$841,35,0),2)</f>
        <v>6963.67</v>
      </c>
      <c r="N106" s="216">
        <f>ROUND(VLOOKUP($C106,แยกหน่วยบริการ!$B$4:$BO$841,36,0),2)</f>
        <v>0</v>
      </c>
      <c r="O106" s="216">
        <f>ROUND(VLOOKUP($C106,แยกหน่วยบริการ!$B$4:$BO$841,43,0),2)</f>
        <v>31440.720000000001</v>
      </c>
      <c r="P106" s="216">
        <f>ROUND(VLOOKUP($C106,แยกหน่วยบริการ!$B$4:$BO$841,44,0),2)</f>
        <v>0</v>
      </c>
      <c r="Q106" s="216">
        <f>ROUND(VLOOKUP($C106,แยกหน่วยบริการ!$B$4:$BO$841,51,0),2)</f>
        <v>21098.13</v>
      </c>
      <c r="R106" s="216">
        <f>ROUND(VLOOKUP($C106,แยกหน่วยบริการ!$B$4:$BO$841,52,0),2)</f>
        <v>0</v>
      </c>
      <c r="S106" s="216">
        <f>ROUND(VLOOKUP($C106,แยกหน่วยบริการ!$B$4:$BO$841,59,0),2)</f>
        <v>17983.400000000001</v>
      </c>
      <c r="T106" s="216">
        <f>ROUND(VLOOKUP($C106,แยกหน่วยบริการ!$B$4:$BO$841,60,0),2)</f>
        <v>0</v>
      </c>
    </row>
    <row r="107" spans="1:20" s="280" customFormat="1" ht="18.75" customHeight="1">
      <c r="A107" s="276"/>
      <c r="B107" s="639"/>
      <c r="C107" s="256" t="s">
        <v>791</v>
      </c>
      <c r="D107" s="296" t="s">
        <v>197</v>
      </c>
      <c r="E107" s="216">
        <f>ROUND(VLOOKUP($C107,แยกหน่วยบริการ!$B$4:$BO$841,3,0),2)</f>
        <v>0</v>
      </c>
      <c r="F107" s="216">
        <f>ROUND(VLOOKUP($C107,แยกหน่วยบริการ!$B$4:$BO$841,4,0),2)</f>
        <v>633801.61</v>
      </c>
      <c r="G107" s="216">
        <f>ROUND(VLOOKUP($C107,แยกหน่วยบริการ!$B$4:$BO$841,11,0),2)</f>
        <v>0</v>
      </c>
      <c r="H107" s="216">
        <f>ROUND(VLOOKUP($C107,แยกหน่วยบริการ!$B$4:$BO$841,12,0),2)</f>
        <v>15010.86</v>
      </c>
      <c r="I107" s="216">
        <f>ROUND(VLOOKUP($C107,แยกหน่วยบริการ!$B$4:$BO$841,19,0),2)</f>
        <v>0</v>
      </c>
      <c r="J107" s="216">
        <f>ROUND(VLOOKUP($C107,แยกหน่วยบริการ!$B$4:$BO$841,20,0),2)</f>
        <v>0</v>
      </c>
      <c r="K107" s="216">
        <f>ROUND(VLOOKUP($C107,แยกหน่วยบริการ!$B$4:$BO$841,27,0),2)</f>
        <v>0</v>
      </c>
      <c r="L107" s="216">
        <f>ROUND(VLOOKUP($C107,แยกหน่วยบริการ!$B$4:$BO$841,28,0),2)</f>
        <v>44219.63</v>
      </c>
      <c r="M107" s="216">
        <f>ROUND(VLOOKUP($C107,แยกหน่วยบริการ!$B$4:$BO$841,35,0),2)</f>
        <v>0</v>
      </c>
      <c r="N107" s="216">
        <f>ROUND(VLOOKUP($C107,แยกหน่วยบริการ!$B$4:$BO$841,36,0),2)</f>
        <v>18373.099999999999</v>
      </c>
      <c r="O107" s="216">
        <f>ROUND(VLOOKUP($C107,แยกหน่วยบริการ!$B$4:$BO$841,43,0),2)</f>
        <v>0</v>
      </c>
      <c r="P107" s="216">
        <f>ROUND(VLOOKUP($C107,แยกหน่วยบริการ!$B$4:$BO$841,44,0),2)</f>
        <v>24624.84</v>
      </c>
      <c r="Q107" s="216">
        <f>ROUND(VLOOKUP($C107,แยกหน่วยบริการ!$B$4:$BO$841,51,0),2)</f>
        <v>0</v>
      </c>
      <c r="R107" s="216">
        <f>ROUND(VLOOKUP($C107,แยกหน่วยบริการ!$B$4:$BO$841,52,0),2)</f>
        <v>20616.740000000002</v>
      </c>
      <c r="S107" s="216">
        <f>ROUND(VLOOKUP($C107,แยกหน่วยบริการ!$B$4:$BO$841,59,0),2)</f>
        <v>0</v>
      </c>
      <c r="T107" s="216">
        <f>ROUND(VLOOKUP($C107,แยกหน่วยบริการ!$B$4:$BO$841,60,0),2)</f>
        <v>13085.53</v>
      </c>
    </row>
    <row r="108" spans="1:20" s="677" customFormat="1" ht="19.5" customHeight="1">
      <c r="A108" s="673"/>
      <c r="B108" s="649"/>
      <c r="C108" s="674"/>
      <c r="D108" s="675" t="s">
        <v>1504</v>
      </c>
      <c r="E108" s="1286">
        <f>E106-F107</f>
        <v>-286238.55</v>
      </c>
      <c r="F108" s="1286"/>
      <c r="G108" s="1286">
        <f>G106-H107</f>
        <v>11097.759999999998</v>
      </c>
      <c r="H108" s="1286"/>
      <c r="I108" s="1286">
        <f>I106-J107</f>
        <v>0</v>
      </c>
      <c r="J108" s="1286"/>
      <c r="K108" s="1286">
        <f>K106-L107</f>
        <v>109599.69</v>
      </c>
      <c r="L108" s="1286"/>
      <c r="M108" s="1286">
        <f>M106-N107</f>
        <v>-11409.429999999998</v>
      </c>
      <c r="N108" s="1286"/>
      <c r="O108" s="1286">
        <f>O106-P107</f>
        <v>6815.880000000001</v>
      </c>
      <c r="P108" s="1286"/>
      <c r="Q108" s="1286">
        <f>Q106-R107</f>
        <v>481.38999999999942</v>
      </c>
      <c r="R108" s="1286"/>
      <c r="S108" s="1286">
        <f>S106-T107</f>
        <v>4897.8700000000008</v>
      </c>
      <c r="T108" s="1286"/>
    </row>
    <row r="109" spans="1:20" s="272" customFormat="1" ht="19.5" customHeight="1">
      <c r="A109" s="294"/>
      <c r="B109" s="639"/>
      <c r="C109" s="671"/>
      <c r="D109" s="296"/>
      <c r="E109" s="297"/>
      <c r="F109" s="297"/>
      <c r="G109" s="297"/>
      <c r="H109" s="297"/>
      <c r="I109" s="297"/>
      <c r="J109" s="297"/>
      <c r="K109" s="297"/>
      <c r="L109" s="297"/>
      <c r="M109" s="297"/>
      <c r="N109" s="297"/>
      <c r="O109" s="297"/>
      <c r="P109" s="297"/>
      <c r="Q109" s="297"/>
      <c r="R109" s="297"/>
      <c r="S109" s="297"/>
      <c r="T109" s="297"/>
    </row>
    <row r="110" spans="1:20" s="272" customFormat="1" ht="19.5" customHeight="1">
      <c r="A110" s="294"/>
      <c r="B110" s="639">
        <v>4.17</v>
      </c>
      <c r="C110" s="672" t="s">
        <v>1432</v>
      </c>
      <c r="D110" s="296"/>
      <c r="E110" s="297"/>
      <c r="F110" s="297"/>
      <c r="G110" s="297"/>
      <c r="H110" s="297"/>
      <c r="I110" s="297"/>
      <c r="J110" s="297"/>
      <c r="K110" s="297"/>
      <c r="L110" s="297"/>
      <c r="M110" s="297"/>
      <c r="N110" s="297"/>
      <c r="O110" s="297"/>
      <c r="P110" s="297"/>
      <c r="Q110" s="297"/>
      <c r="R110" s="297"/>
      <c r="S110" s="297"/>
      <c r="T110" s="297"/>
    </row>
    <row r="111" spans="1:20" s="280" customFormat="1" ht="18.75" customHeight="1">
      <c r="A111" s="276"/>
      <c r="B111" s="639"/>
      <c r="C111" s="682" t="s">
        <v>1794</v>
      </c>
      <c r="D111" s="296" t="s">
        <v>1432</v>
      </c>
      <c r="E111" s="216">
        <f>ROUND(VLOOKUP($C111,แยกหน่วยบริการ!$B$4:$BO$841,3,0),2)</f>
        <v>9869.25</v>
      </c>
      <c r="F111" s="216">
        <f>ROUND(VLOOKUP($C111,แยกหน่วยบริการ!$B$4:$BO$841,4,0),2)</f>
        <v>43161.5</v>
      </c>
      <c r="G111" s="216">
        <f>ROUND(VLOOKUP($C111,แยกหน่วยบริการ!$B$4:$BO$841,11,0),2)</f>
        <v>22693.200000000001</v>
      </c>
      <c r="H111" s="216">
        <f>ROUND(VLOOKUP($C111,แยกหน่วยบริการ!$B$4:$BO$841,12,0),2)</f>
        <v>26223.4</v>
      </c>
      <c r="I111" s="216">
        <f>ROUND(VLOOKUP($C111,แยกหน่วยบริการ!$B$4:$BO$841,19,0),2)</f>
        <v>34777</v>
      </c>
      <c r="J111" s="216">
        <f>ROUND(VLOOKUP($C111,แยกหน่วยบริการ!$B$4:$BO$841,20,0),2)</f>
        <v>26942</v>
      </c>
      <c r="K111" s="216">
        <f>ROUND(VLOOKUP($C111,แยกหน่วยบริการ!$B$4:$BO$841,27,0),2)</f>
        <v>22547</v>
      </c>
      <c r="L111" s="216">
        <f>ROUND(VLOOKUP($C111,แยกหน่วยบริการ!$B$4:$BO$841,28,0),2)</f>
        <v>21760</v>
      </c>
      <c r="M111" s="216">
        <f>ROUND(VLOOKUP($C111,แยกหน่วยบริการ!$B$4:$BO$841,35,0),2)</f>
        <v>12814</v>
      </c>
      <c r="N111" s="216">
        <f>ROUND(VLOOKUP($C111,แยกหน่วยบริการ!$B$4:$BO$841,36,0),2)</f>
        <v>58241.5</v>
      </c>
      <c r="O111" s="216">
        <f>ROUND(VLOOKUP($C111,แยกหน่วยบริการ!$B$4:$BO$841,43,0),2)</f>
        <v>26797.5</v>
      </c>
      <c r="P111" s="216">
        <f>ROUND(VLOOKUP($C111,แยกหน่วยบริการ!$B$4:$BO$841,44,0),2)</f>
        <v>28437</v>
      </c>
      <c r="Q111" s="216">
        <f>ROUND(VLOOKUP($C111,แยกหน่วยบริการ!$B$4:$BO$841,51,0),2)</f>
        <v>955</v>
      </c>
      <c r="R111" s="216">
        <f>ROUND(VLOOKUP($C111,แยกหน่วยบริการ!$B$4:$BO$841,52,0),2)</f>
        <v>50</v>
      </c>
      <c r="S111" s="216">
        <f>ROUND(VLOOKUP($C111,แยกหน่วยบริการ!$B$4:$BO$841,59,0),2)</f>
        <v>1495</v>
      </c>
      <c r="T111" s="216">
        <f>ROUND(VLOOKUP($C111,แยกหน่วยบริการ!$B$4:$BO$841,60,0),2)</f>
        <v>24638</v>
      </c>
    </row>
    <row r="112" spans="1:20" s="280" customFormat="1" ht="18.75" customHeight="1">
      <c r="A112" s="276"/>
      <c r="B112" s="639"/>
      <c r="C112" s="256" t="s">
        <v>792</v>
      </c>
      <c r="D112" s="296" t="s">
        <v>198</v>
      </c>
      <c r="E112" s="216">
        <f>ROUND(VLOOKUP($C112,แยกหน่วยบริการ!$B$4:$BO$841,3,0),2)</f>
        <v>610</v>
      </c>
      <c r="F112" s="216">
        <f>ROUND(VLOOKUP($C112,แยกหน่วยบริการ!$B$4:$BO$841,4,0),2)</f>
        <v>9869.25</v>
      </c>
      <c r="G112" s="216">
        <f>ROUND(VLOOKUP($C112,แยกหน่วยบริการ!$B$4:$BO$841,11,0),2)</f>
        <v>130</v>
      </c>
      <c r="H112" s="216">
        <f>ROUND(VLOOKUP($C112,แยกหน่วยบริการ!$B$4:$BO$841,12,0),2)</f>
        <v>22693.200000000001</v>
      </c>
      <c r="I112" s="216">
        <f>ROUND(VLOOKUP($C112,แยกหน่วยบริการ!$B$4:$BO$841,19,0),2)</f>
        <v>1004.75</v>
      </c>
      <c r="J112" s="216">
        <f>ROUND(VLOOKUP($C112,แยกหน่วยบริการ!$B$4:$BO$841,20,0),2)</f>
        <v>34777</v>
      </c>
      <c r="K112" s="216">
        <f>ROUND(VLOOKUP($C112,แยกหน่วยบริการ!$B$4:$BO$841,27,0),2)</f>
        <v>0</v>
      </c>
      <c r="L112" s="216">
        <f>ROUND(VLOOKUP($C112,แยกหน่วยบริการ!$B$4:$BO$841,28,0),2)</f>
        <v>22547</v>
      </c>
      <c r="M112" s="216">
        <f>ROUND(VLOOKUP($C112,แยกหน่วยบริการ!$B$4:$BO$841,35,0),2)</f>
        <v>2149.75</v>
      </c>
      <c r="N112" s="216">
        <f>ROUND(VLOOKUP($C112,แยกหน่วยบริการ!$B$4:$BO$841,36,0),2)</f>
        <v>12814</v>
      </c>
      <c r="O112" s="216">
        <f>ROUND(VLOOKUP($C112,แยกหน่วยบริการ!$B$4:$BO$841,43,0),2)</f>
        <v>1955</v>
      </c>
      <c r="P112" s="216">
        <f>ROUND(VLOOKUP($C112,แยกหน่วยบริการ!$B$4:$BO$841,44,0),2)</f>
        <v>26797.5</v>
      </c>
      <c r="Q112" s="216">
        <f>ROUND(VLOOKUP($C112,แยกหน่วยบริการ!$B$4:$BO$841,51,0),2)</f>
        <v>50</v>
      </c>
      <c r="R112" s="216">
        <f>ROUND(VLOOKUP($C112,แยกหน่วยบริการ!$B$4:$BO$841,52,0),2)</f>
        <v>955</v>
      </c>
      <c r="S112" s="216">
        <f>ROUND(VLOOKUP($C112,แยกหน่วยบริการ!$B$4:$BO$841,59,0),2)</f>
        <v>0</v>
      </c>
      <c r="T112" s="216">
        <f>ROUND(VLOOKUP($C112,แยกหน่วยบริการ!$B$4:$BO$841,60,0),2)</f>
        <v>1495</v>
      </c>
    </row>
    <row r="113" spans="1:20" s="293" customFormat="1" ht="19.5" customHeight="1">
      <c r="A113" s="289"/>
      <c r="B113" s="669"/>
      <c r="C113" s="670"/>
      <c r="D113" s="292" t="s">
        <v>425</v>
      </c>
      <c r="E113" s="1287">
        <f>E111-F112</f>
        <v>0</v>
      </c>
      <c r="F113" s="1287"/>
      <c r="G113" s="1287">
        <f>G111-H112</f>
        <v>0</v>
      </c>
      <c r="H113" s="1287"/>
      <c r="I113" s="1287">
        <f>I111-J112</f>
        <v>0</v>
      </c>
      <c r="J113" s="1287"/>
      <c r="K113" s="1287">
        <f>K111-L112</f>
        <v>0</v>
      </c>
      <c r="L113" s="1287"/>
      <c r="M113" s="1287">
        <f>M111-N112</f>
        <v>0</v>
      </c>
      <c r="N113" s="1287"/>
      <c r="O113" s="1287">
        <f>O111-P112</f>
        <v>0</v>
      </c>
      <c r="P113" s="1287"/>
      <c r="Q113" s="1287">
        <f>Q111-R112</f>
        <v>0</v>
      </c>
      <c r="R113" s="1287"/>
      <c r="S113" s="1287">
        <f>S111-T112</f>
        <v>0</v>
      </c>
      <c r="T113" s="1287"/>
    </row>
    <row r="114" spans="1:20" s="272" customFormat="1" ht="19.5" customHeight="1" thickBot="1">
      <c r="A114" s="294"/>
      <c r="B114" s="639"/>
      <c r="C114" s="671"/>
      <c r="D114" s="254" t="s">
        <v>1562</v>
      </c>
      <c r="E114" s="1288" t="str">
        <f>IF(E113=0,"1","0.00")</f>
        <v>1</v>
      </c>
      <c r="F114" s="1289"/>
      <c r="G114" s="1288" t="str">
        <f>IF(G113=0,"1","0.00")</f>
        <v>1</v>
      </c>
      <c r="H114" s="1289"/>
      <c r="I114" s="1288" t="str">
        <f>IF(I113=0,"1","0.00")</f>
        <v>1</v>
      </c>
      <c r="J114" s="1289"/>
      <c r="K114" s="1288" t="str">
        <f>IF(K113=0,"1","0.00")</f>
        <v>1</v>
      </c>
      <c r="L114" s="1289"/>
      <c r="M114" s="1288" t="str">
        <f>IF(M113=0,"1","0.00")</f>
        <v>1</v>
      </c>
      <c r="N114" s="1289"/>
      <c r="O114" s="1288" t="str">
        <f>IF(O113=0,"1","0.00")</f>
        <v>1</v>
      </c>
      <c r="P114" s="1289"/>
      <c r="Q114" s="1288" t="str">
        <f>IF(Q113=0,"1","0.00")</f>
        <v>1</v>
      </c>
      <c r="R114" s="1289"/>
      <c r="S114" s="1288" t="str">
        <f>IF(S113=0,"1","0.00")</f>
        <v>1</v>
      </c>
      <c r="T114" s="1289"/>
    </row>
    <row r="115" spans="1:20" s="272" customFormat="1" ht="19.5" customHeight="1" thickTop="1">
      <c r="A115" s="294"/>
      <c r="B115" s="639">
        <v>4.18</v>
      </c>
      <c r="C115" s="672" t="s">
        <v>1433</v>
      </c>
      <c r="D115" s="296"/>
      <c r="E115" s="297"/>
      <c r="F115" s="297"/>
      <c r="G115" s="297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</row>
    <row r="116" spans="1:20" s="280" customFormat="1" ht="18.75" customHeight="1">
      <c r="A116" s="276"/>
      <c r="B116" s="639"/>
      <c r="C116" s="668" t="s">
        <v>1795</v>
      </c>
      <c r="D116" s="279" t="s">
        <v>1433</v>
      </c>
      <c r="E116" s="216">
        <f>ROUND(VLOOKUP($C116,แยกหน่วยบริการ!$B$4:$BO$841,3,0),2)</f>
        <v>791980</v>
      </c>
      <c r="F116" s="216">
        <f>ROUND(VLOOKUP($C116,แยกหน่วยบริการ!$B$4:$BO$841,4,0),2)</f>
        <v>1597218.75</v>
      </c>
      <c r="G116" s="216">
        <f>ROUND(VLOOKUP($C116,แยกหน่วยบริการ!$B$4:$BO$841,11,0),2)</f>
        <v>4563</v>
      </c>
      <c r="H116" s="216">
        <f>ROUND(VLOOKUP($C116,แยกหน่วยบริการ!$B$4:$BO$841,12,0),2)</f>
        <v>10859.5</v>
      </c>
      <c r="I116" s="216">
        <f>ROUND(VLOOKUP($C116,แยกหน่วยบริการ!$B$4:$BO$841,19,0),2)</f>
        <v>81174</v>
      </c>
      <c r="J116" s="216">
        <f>ROUND(VLOOKUP($C116,แยกหน่วยบริการ!$B$4:$BO$841,20,0),2)</f>
        <v>17220</v>
      </c>
      <c r="K116" s="216">
        <f>ROUND(VLOOKUP($C116,แยกหน่วยบริการ!$B$4:$BO$841,27,0),2)</f>
        <v>48830</v>
      </c>
      <c r="L116" s="216">
        <f>ROUND(VLOOKUP($C116,แยกหน่วยบริการ!$B$4:$BO$841,28,0),2)</f>
        <v>37248.5</v>
      </c>
      <c r="M116" s="216">
        <f>ROUND(VLOOKUP($C116,แยกหน่วยบริการ!$B$4:$BO$841,35,0),2)</f>
        <v>35622</v>
      </c>
      <c r="N116" s="216">
        <f>ROUND(VLOOKUP($C116,แยกหน่วยบริการ!$B$4:$BO$841,36,0),2)</f>
        <v>35099</v>
      </c>
      <c r="O116" s="216">
        <f>ROUND(VLOOKUP($C116,แยกหน่วยบริการ!$B$4:$BO$841,43,0),2)</f>
        <v>9719.4</v>
      </c>
      <c r="P116" s="216">
        <f>ROUND(VLOOKUP($C116,แยกหน่วยบริการ!$B$4:$BO$841,44,0),2)</f>
        <v>51312</v>
      </c>
      <c r="Q116" s="216">
        <f>ROUND(VLOOKUP($C116,แยกหน่วยบริการ!$B$4:$BO$841,51,0),2)</f>
        <v>10070</v>
      </c>
      <c r="R116" s="216">
        <f>ROUND(VLOOKUP($C116,แยกหน่วยบริการ!$B$4:$BO$841,52,0),2)</f>
        <v>4509</v>
      </c>
      <c r="S116" s="216">
        <f>ROUND(VLOOKUP($C116,แยกหน่วยบริการ!$B$4:$BO$841,59,0),2)</f>
        <v>0</v>
      </c>
      <c r="T116" s="216">
        <f>ROUND(VLOOKUP($C116,แยกหน่วยบริการ!$B$4:$BO$841,60,0),2)</f>
        <v>8984</v>
      </c>
    </row>
    <row r="117" spans="1:20" s="280" customFormat="1" ht="18.75" customHeight="1">
      <c r="A117" s="276"/>
      <c r="B117" s="639"/>
      <c r="C117" s="256" t="s">
        <v>793</v>
      </c>
      <c r="D117" s="279" t="s">
        <v>199</v>
      </c>
      <c r="E117" s="216">
        <f>ROUND(VLOOKUP($C117,แยกหน่วยบริการ!$B$4:$BO$841,3,0),2)</f>
        <v>774243.05</v>
      </c>
      <c r="F117" s="216">
        <f>ROUND(VLOOKUP($C117,แยกหน่วยบริการ!$B$4:$BO$841,4,0),2)</f>
        <v>791980</v>
      </c>
      <c r="G117" s="216">
        <f>ROUND(VLOOKUP($C117,แยกหน่วยบริการ!$B$4:$BO$841,11,0),2)</f>
        <v>260</v>
      </c>
      <c r="H117" s="216">
        <f>ROUND(VLOOKUP($C117,แยกหน่วยบริการ!$B$4:$BO$841,12,0),2)</f>
        <v>4563</v>
      </c>
      <c r="I117" s="216">
        <f>ROUND(VLOOKUP($C117,แยกหน่วยบริการ!$B$4:$BO$841,19,0),2)</f>
        <v>0</v>
      </c>
      <c r="J117" s="216">
        <f>ROUND(VLOOKUP($C117,แยกหน่วยบริการ!$B$4:$BO$841,20,0),2)</f>
        <v>81174</v>
      </c>
      <c r="K117" s="216">
        <f>ROUND(VLOOKUP($C117,แยกหน่วยบริการ!$B$4:$BO$841,27,0),2)</f>
        <v>0</v>
      </c>
      <c r="L117" s="216">
        <f>ROUND(VLOOKUP($C117,แยกหน่วยบริการ!$B$4:$BO$841,28,0),2)</f>
        <v>48830</v>
      </c>
      <c r="M117" s="216">
        <f>ROUND(VLOOKUP($C117,แยกหน่วยบริการ!$B$4:$BO$841,35,0),2)</f>
        <v>890</v>
      </c>
      <c r="N117" s="216">
        <f>ROUND(VLOOKUP($C117,แยกหน่วยบริการ!$B$4:$BO$841,36,0),2)</f>
        <v>35622</v>
      </c>
      <c r="O117" s="216">
        <f>ROUND(VLOOKUP($C117,แยกหน่วยบริการ!$B$4:$BO$841,43,0),2)</f>
        <v>140</v>
      </c>
      <c r="P117" s="216">
        <f>ROUND(VLOOKUP($C117,แยกหน่วยบริการ!$B$4:$BO$841,44,0),2)</f>
        <v>9719.4</v>
      </c>
      <c r="Q117" s="216">
        <f>ROUND(VLOOKUP($C117,แยกหน่วยบริการ!$B$4:$BO$841,51,0),2)</f>
        <v>0</v>
      </c>
      <c r="R117" s="216">
        <f>ROUND(VLOOKUP($C117,แยกหน่วยบริการ!$B$4:$BO$841,52,0),2)</f>
        <v>10070</v>
      </c>
      <c r="S117" s="216">
        <f>ROUND(VLOOKUP($C117,แยกหน่วยบริการ!$B$4:$BO$841,59,0),2)</f>
        <v>0</v>
      </c>
      <c r="T117" s="216">
        <f>ROUND(VLOOKUP($C117,แยกหน่วยบริการ!$B$4:$BO$841,60,0),2)</f>
        <v>0</v>
      </c>
    </row>
    <row r="118" spans="1:20" s="293" customFormat="1" ht="19.5" customHeight="1">
      <c r="A118" s="289"/>
      <c r="B118" s="669"/>
      <c r="C118" s="670"/>
      <c r="D118" s="292" t="s">
        <v>425</v>
      </c>
      <c r="E118" s="1287">
        <f>E116-F117</f>
        <v>0</v>
      </c>
      <c r="F118" s="1287"/>
      <c r="G118" s="1287">
        <f>G116-H117</f>
        <v>0</v>
      </c>
      <c r="H118" s="1287"/>
      <c r="I118" s="1287">
        <f>I116-J117</f>
        <v>0</v>
      </c>
      <c r="J118" s="1287"/>
      <c r="K118" s="1287">
        <f>K116-L117</f>
        <v>0</v>
      </c>
      <c r="L118" s="1287"/>
      <c r="M118" s="1287">
        <f>M116-N117</f>
        <v>0</v>
      </c>
      <c r="N118" s="1287"/>
      <c r="O118" s="1287">
        <f>O116-P117</f>
        <v>0</v>
      </c>
      <c r="P118" s="1287"/>
      <c r="Q118" s="1287">
        <f>Q116-R117</f>
        <v>0</v>
      </c>
      <c r="R118" s="1287"/>
      <c r="S118" s="1287">
        <f>S116-T117</f>
        <v>0</v>
      </c>
      <c r="T118" s="1287"/>
    </row>
    <row r="119" spans="1:20" s="272" customFormat="1" ht="19.5" customHeight="1" thickBot="1">
      <c r="A119" s="294"/>
      <c r="B119" s="639"/>
      <c r="C119" s="671"/>
      <c r="D119" s="254" t="s">
        <v>1562</v>
      </c>
      <c r="E119" s="1288" t="str">
        <f>IF(E118=0,"1","0.00")</f>
        <v>1</v>
      </c>
      <c r="F119" s="1289"/>
      <c r="G119" s="1288" t="str">
        <f>IF(G118=0,"1","0.00")</f>
        <v>1</v>
      </c>
      <c r="H119" s="1289"/>
      <c r="I119" s="1288" t="str">
        <f>IF(I118=0,"1","0.00")</f>
        <v>1</v>
      </c>
      <c r="J119" s="1289"/>
      <c r="K119" s="1288" t="str">
        <f>IF(K118=0,"1","0.00")</f>
        <v>1</v>
      </c>
      <c r="L119" s="1289"/>
      <c r="M119" s="1288" t="str">
        <f>IF(M118=0,"1","0.00")</f>
        <v>1</v>
      </c>
      <c r="N119" s="1289"/>
      <c r="O119" s="1288" t="str">
        <f>IF(O118=0,"1","0.00")</f>
        <v>1</v>
      </c>
      <c r="P119" s="1289"/>
      <c r="Q119" s="1288" t="str">
        <f>IF(Q118=0,"1","0.00")</f>
        <v>1</v>
      </c>
      <c r="R119" s="1289"/>
      <c r="S119" s="1288" t="str">
        <f>IF(S118=0,"1","0.00")</f>
        <v>1</v>
      </c>
      <c r="T119" s="1289"/>
    </row>
    <row r="120" spans="1:20" s="272" customFormat="1" ht="19.5" customHeight="1" thickTop="1">
      <c r="A120" s="294"/>
      <c r="B120" s="639">
        <v>4.1900000000000004</v>
      </c>
      <c r="C120" s="672" t="s">
        <v>1435</v>
      </c>
      <c r="D120" s="296"/>
      <c r="E120" s="297"/>
      <c r="F120" s="297"/>
      <c r="G120" s="297"/>
      <c r="H120" s="297"/>
      <c r="I120" s="297"/>
      <c r="J120" s="297"/>
      <c r="K120" s="297"/>
      <c r="L120" s="297"/>
      <c r="M120" s="297"/>
      <c r="N120" s="297"/>
      <c r="O120" s="297"/>
      <c r="P120" s="297"/>
      <c r="Q120" s="297"/>
      <c r="R120" s="297"/>
      <c r="S120" s="297"/>
      <c r="T120" s="297"/>
    </row>
    <row r="121" spans="1:20" s="280" customFormat="1" ht="18.75" customHeight="1">
      <c r="A121" s="276"/>
      <c r="B121" s="639"/>
      <c r="C121" s="668" t="s">
        <v>1796</v>
      </c>
      <c r="D121" s="279" t="s">
        <v>1435</v>
      </c>
      <c r="E121" s="216">
        <f>ROUND(VLOOKUP($C121,แยกหน่วยบริการ!$B$4:$BO$841,3,0),2)</f>
        <v>946871.25</v>
      </c>
      <c r="F121" s="216">
        <f>ROUND(VLOOKUP($C121,แยกหน่วยบริการ!$B$4:$BO$841,4,0),2)</f>
        <v>499994</v>
      </c>
      <c r="G121" s="216">
        <f>ROUND(VLOOKUP($C121,แยกหน่วยบริการ!$B$4:$BO$841,11,0),2)</f>
        <v>238677.43</v>
      </c>
      <c r="H121" s="216">
        <f>ROUND(VLOOKUP($C121,แยกหน่วยบริการ!$B$4:$BO$841,12,0),2)</f>
        <v>3109.3</v>
      </c>
      <c r="I121" s="216">
        <f>ROUND(VLOOKUP($C121,แยกหน่วยบริการ!$B$4:$BO$841,19,0),2)</f>
        <v>202567.87</v>
      </c>
      <c r="J121" s="216">
        <f>ROUND(VLOOKUP($C121,แยกหน่วยบริการ!$B$4:$BO$841,20,0),2)</f>
        <v>117239.32</v>
      </c>
      <c r="K121" s="216">
        <f>ROUND(VLOOKUP($C121,แยกหน่วยบริการ!$B$4:$BO$841,27,0),2)</f>
        <v>2120011.73</v>
      </c>
      <c r="L121" s="216">
        <f>ROUND(VLOOKUP($C121,แยกหน่วยบริการ!$B$4:$BO$841,28,0),2)</f>
        <v>285100</v>
      </c>
      <c r="M121" s="216">
        <f>ROUND(VLOOKUP($C121,แยกหน่วยบริการ!$B$4:$BO$841,35,0),2)</f>
        <v>102871</v>
      </c>
      <c r="N121" s="216">
        <f>ROUND(VLOOKUP($C121,แยกหน่วยบริการ!$B$4:$BO$841,36,0),2)</f>
        <v>417</v>
      </c>
      <c r="O121" s="216">
        <f>ROUND(VLOOKUP($C121,แยกหน่วยบริการ!$B$4:$BO$841,43,0),2)</f>
        <v>108463.4</v>
      </c>
      <c r="P121" s="216">
        <f>ROUND(VLOOKUP($C121,แยกหน่วยบริการ!$B$4:$BO$841,44,0),2)</f>
        <v>43</v>
      </c>
      <c r="Q121" s="216">
        <f>ROUND(VLOOKUP($C121,แยกหน่วยบริการ!$B$4:$BO$841,51,0),2)</f>
        <v>100961.83</v>
      </c>
      <c r="R121" s="216">
        <f>ROUND(VLOOKUP($C121,แยกหน่วยบริการ!$B$4:$BO$841,52,0),2)</f>
        <v>5405</v>
      </c>
      <c r="S121" s="216">
        <f>ROUND(VLOOKUP($C121,แยกหน่วยบริการ!$B$4:$BO$841,59,0),2)</f>
        <v>62540</v>
      </c>
      <c r="T121" s="216">
        <f>ROUND(VLOOKUP($C121,แยกหน่วยบริการ!$B$4:$BO$841,60,0),2)</f>
        <v>878</v>
      </c>
    </row>
    <row r="122" spans="1:20" s="280" customFormat="1" ht="18.75" customHeight="1">
      <c r="A122" s="276"/>
      <c r="B122" s="639"/>
      <c r="C122" s="256" t="s">
        <v>794</v>
      </c>
      <c r="D122" s="279" t="s">
        <v>1224</v>
      </c>
      <c r="E122" s="216">
        <f>ROUND(VLOOKUP($C122,แยกหน่วยบริการ!$B$4:$BO$841,3,0),2)</f>
        <v>21105</v>
      </c>
      <c r="F122" s="216">
        <f>ROUND(VLOOKUP($C122,แยกหน่วยบริการ!$B$4:$BO$841,4,0),2)</f>
        <v>946871.25</v>
      </c>
      <c r="G122" s="216">
        <f>ROUND(VLOOKUP($C122,แยกหน่วยบริการ!$B$4:$BO$841,11,0),2)</f>
        <v>3109.3</v>
      </c>
      <c r="H122" s="216">
        <f>ROUND(VLOOKUP($C122,แยกหน่วยบริการ!$B$4:$BO$841,12,0),2)</f>
        <v>238677.43</v>
      </c>
      <c r="I122" s="216">
        <f>ROUND(VLOOKUP($C122,แยกหน่วยบริการ!$B$4:$BO$841,19,0),2)</f>
        <v>11178.16</v>
      </c>
      <c r="J122" s="216">
        <f>ROUND(VLOOKUP($C122,แยกหน่วยบริการ!$B$4:$BO$841,20,0),2)</f>
        <v>202567.87</v>
      </c>
      <c r="K122" s="216">
        <f>ROUND(VLOOKUP($C122,แยกหน่วยบริการ!$B$4:$BO$841,27,0),2)</f>
        <v>0</v>
      </c>
      <c r="L122" s="216">
        <f>ROUND(VLOOKUP($C122,แยกหน่วยบริการ!$B$4:$BO$841,28,0),2)</f>
        <v>2120011.73</v>
      </c>
      <c r="M122" s="216">
        <f>ROUND(VLOOKUP($C122,แยกหน่วยบริการ!$B$4:$BO$841,35,0),2)</f>
        <v>417</v>
      </c>
      <c r="N122" s="216">
        <f>ROUND(VLOOKUP($C122,แยกหน่วยบริการ!$B$4:$BO$841,36,0),2)</f>
        <v>102871</v>
      </c>
      <c r="O122" s="216">
        <f>ROUND(VLOOKUP($C122,แยกหน่วยบริการ!$B$4:$BO$841,43,0),2)</f>
        <v>43</v>
      </c>
      <c r="P122" s="216">
        <f>ROUND(VLOOKUP($C122,แยกหน่วยบริการ!$B$4:$BO$841,44,0),2)</f>
        <v>108463.4</v>
      </c>
      <c r="Q122" s="216">
        <f>ROUND(VLOOKUP($C122,แยกหน่วยบริการ!$B$4:$BO$841,51,0),2)</f>
        <v>5405</v>
      </c>
      <c r="R122" s="216">
        <f>ROUND(VLOOKUP($C122,แยกหน่วยบริการ!$B$4:$BO$841,52,0),2)</f>
        <v>100961.83</v>
      </c>
      <c r="S122" s="216">
        <f>ROUND(VLOOKUP($C122,แยกหน่วยบริการ!$B$4:$BO$841,59,0),2)</f>
        <v>0</v>
      </c>
      <c r="T122" s="216">
        <f>ROUND(VLOOKUP($C122,แยกหน่วยบริการ!$B$4:$BO$841,60,0),2)</f>
        <v>62540</v>
      </c>
    </row>
    <row r="123" spans="1:20" s="293" customFormat="1" ht="19.5" customHeight="1">
      <c r="A123" s="289"/>
      <c r="B123" s="669"/>
      <c r="C123" s="670"/>
      <c r="D123" s="292" t="s">
        <v>425</v>
      </c>
      <c r="E123" s="1287">
        <f>E121-F122</f>
        <v>0</v>
      </c>
      <c r="F123" s="1287"/>
      <c r="G123" s="1287">
        <f>G121-H122</f>
        <v>0</v>
      </c>
      <c r="H123" s="1287"/>
      <c r="I123" s="1287">
        <f>I121-J122</f>
        <v>0</v>
      </c>
      <c r="J123" s="1287"/>
      <c r="K123" s="1287">
        <f>K121-L122</f>
        <v>0</v>
      </c>
      <c r="L123" s="1287"/>
      <c r="M123" s="1287">
        <f>M121-N122</f>
        <v>0</v>
      </c>
      <c r="N123" s="1287"/>
      <c r="O123" s="1287">
        <f>O121-P122</f>
        <v>0</v>
      </c>
      <c r="P123" s="1287"/>
      <c r="Q123" s="1287">
        <f>Q121-R122</f>
        <v>0</v>
      </c>
      <c r="R123" s="1287"/>
      <c r="S123" s="1287">
        <f>S121-T122</f>
        <v>0</v>
      </c>
      <c r="T123" s="1287"/>
    </row>
    <row r="124" spans="1:20" s="272" customFormat="1" ht="19.5" customHeight="1" thickBot="1">
      <c r="A124" s="294"/>
      <c r="B124" s="639"/>
      <c r="C124" s="671"/>
      <c r="D124" s="254" t="s">
        <v>1562</v>
      </c>
      <c r="E124" s="1288" t="str">
        <f>IF(E123=0,"1","0.00")</f>
        <v>1</v>
      </c>
      <c r="F124" s="1289"/>
      <c r="G124" s="1288" t="str">
        <f>IF(G123=0,"1","0.00")</f>
        <v>1</v>
      </c>
      <c r="H124" s="1289"/>
      <c r="I124" s="1288" t="str">
        <f>IF(I123=0,"1","0.00")</f>
        <v>1</v>
      </c>
      <c r="J124" s="1289"/>
      <c r="K124" s="1288" t="str">
        <f>IF(K123=0,"1","0.00")</f>
        <v>1</v>
      </c>
      <c r="L124" s="1289"/>
      <c r="M124" s="1288" t="str">
        <f>IF(M123=0,"1","0.00")</f>
        <v>1</v>
      </c>
      <c r="N124" s="1289"/>
      <c r="O124" s="1288" t="str">
        <f>IF(O123=0,"1","0.00")</f>
        <v>1</v>
      </c>
      <c r="P124" s="1289"/>
      <c r="Q124" s="1288" t="str">
        <f>IF(Q123=0,"1","0.00")</f>
        <v>1</v>
      </c>
      <c r="R124" s="1289"/>
      <c r="S124" s="1288" t="str">
        <f>IF(S123=0,"1","0.00")</f>
        <v>1</v>
      </c>
      <c r="T124" s="1289"/>
    </row>
    <row r="125" spans="1:20" s="272" customFormat="1" ht="19.5" customHeight="1" thickTop="1">
      <c r="A125" s="294"/>
      <c r="B125" s="331">
        <v>4.2</v>
      </c>
      <c r="C125" s="672" t="s">
        <v>1436</v>
      </c>
      <c r="D125" s="296"/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  <c r="S125" s="297"/>
      <c r="T125" s="297"/>
    </row>
    <row r="126" spans="1:20" s="280" customFormat="1" ht="18.75" customHeight="1">
      <c r="A126" s="276"/>
      <c r="B126" s="639"/>
      <c r="C126" s="668" t="s">
        <v>1797</v>
      </c>
      <c r="D126" s="279" t="s">
        <v>1436</v>
      </c>
      <c r="E126" s="216">
        <f>ROUND(VLOOKUP($C126,แยกหน่วยบริการ!$B$4:$BO$841,3,0),2)</f>
        <v>395791.75</v>
      </c>
      <c r="F126" s="216">
        <f>ROUND(VLOOKUP($C126,แยกหน่วยบริการ!$B$4:$BO$841,4,0),2)</f>
        <v>32545.21</v>
      </c>
      <c r="G126" s="216">
        <f>ROUND(VLOOKUP($C126,แยกหน่วยบริการ!$B$4:$BO$841,11,0),2)</f>
        <v>38364.58</v>
      </c>
      <c r="H126" s="216">
        <f>ROUND(VLOOKUP($C126,แยกหน่วยบริการ!$B$4:$BO$841,12,0),2)</f>
        <v>4494.29</v>
      </c>
      <c r="I126" s="216">
        <f>ROUND(VLOOKUP($C126,แยกหน่วยบริการ!$B$4:$BO$841,19,0),2)</f>
        <v>124302.35</v>
      </c>
      <c r="J126" s="216">
        <f>ROUND(VLOOKUP($C126,แยกหน่วยบริการ!$B$4:$BO$841,20,0),2)</f>
        <v>37139.07</v>
      </c>
      <c r="K126" s="216">
        <f>ROUND(VLOOKUP($C126,แยกหน่วยบริการ!$B$4:$BO$841,27,0),2)</f>
        <v>94432.5</v>
      </c>
      <c r="L126" s="216">
        <f>ROUND(VLOOKUP($C126,แยกหน่วยบริการ!$B$4:$BO$841,28,0),2)</f>
        <v>556789.99</v>
      </c>
      <c r="M126" s="216">
        <f>ROUND(VLOOKUP($C126,แยกหน่วยบริการ!$B$4:$BO$841,35,0),2)</f>
        <v>41699.35</v>
      </c>
      <c r="N126" s="216">
        <f>ROUND(VLOOKUP($C126,แยกหน่วยบริการ!$B$4:$BO$841,36,0),2)</f>
        <v>7269.45</v>
      </c>
      <c r="O126" s="216">
        <f>ROUND(VLOOKUP($C126,แยกหน่วยบริการ!$B$4:$BO$841,43,0),2)</f>
        <v>48363</v>
      </c>
      <c r="P126" s="216">
        <f>ROUND(VLOOKUP($C126,แยกหน่วยบริการ!$B$4:$BO$841,44,0),2)</f>
        <v>0</v>
      </c>
      <c r="Q126" s="216">
        <f>ROUND(VLOOKUP($C126,แยกหน่วยบริการ!$B$4:$BO$841,51,0),2)</f>
        <v>45686.5</v>
      </c>
      <c r="R126" s="216">
        <f>ROUND(VLOOKUP($C126,แยกหน่วยบริการ!$B$4:$BO$841,52,0),2)</f>
        <v>6787.93</v>
      </c>
      <c r="S126" s="216">
        <f>ROUND(VLOOKUP($C126,แยกหน่วยบริการ!$B$4:$BO$841,59,0),2)</f>
        <v>8635.5</v>
      </c>
      <c r="T126" s="216">
        <f>ROUND(VLOOKUP($C126,แยกหน่วยบริการ!$B$4:$BO$841,60,0),2)</f>
        <v>2082.39</v>
      </c>
    </row>
    <row r="127" spans="1:20" s="280" customFormat="1" ht="18.75" customHeight="1">
      <c r="A127" s="276"/>
      <c r="B127" s="639"/>
      <c r="C127" s="256" t="s">
        <v>795</v>
      </c>
      <c r="D127" s="279" t="s">
        <v>1227</v>
      </c>
      <c r="E127" s="216">
        <f>ROUND(VLOOKUP($C127,แยกหน่วยบริการ!$B$4:$BO$841,3,0),2)</f>
        <v>9082</v>
      </c>
      <c r="F127" s="216">
        <f>ROUND(VLOOKUP($C127,แยกหน่วยบริการ!$B$4:$BO$841,4,0),2)</f>
        <v>395791.75</v>
      </c>
      <c r="G127" s="216">
        <f>ROUND(VLOOKUP($C127,แยกหน่วยบริการ!$B$4:$BO$841,11,0),2)</f>
        <v>650</v>
      </c>
      <c r="H127" s="216">
        <f>ROUND(VLOOKUP($C127,แยกหน่วยบริการ!$B$4:$BO$841,12,0),2)</f>
        <v>38364.58</v>
      </c>
      <c r="I127" s="216">
        <f>ROUND(VLOOKUP($C127,แยกหน่วยบริการ!$B$4:$BO$841,19,0),2)</f>
        <v>2610</v>
      </c>
      <c r="J127" s="216">
        <f>ROUND(VLOOKUP($C127,แยกหน่วยบริการ!$B$4:$BO$841,20,0),2)</f>
        <v>124302.35</v>
      </c>
      <c r="K127" s="216">
        <f>ROUND(VLOOKUP($C127,แยกหน่วยบริการ!$B$4:$BO$841,27,0),2)</f>
        <v>0</v>
      </c>
      <c r="L127" s="216">
        <f>ROUND(VLOOKUP($C127,แยกหน่วยบริการ!$B$4:$BO$841,28,0),2)</f>
        <v>94432.5</v>
      </c>
      <c r="M127" s="216">
        <f>ROUND(VLOOKUP($C127,แยกหน่วยบริการ!$B$4:$BO$841,35,0),2)</f>
        <v>1260</v>
      </c>
      <c r="N127" s="216">
        <f>ROUND(VLOOKUP($C127,แยกหน่วยบริการ!$B$4:$BO$841,36,0),2)</f>
        <v>41699.35</v>
      </c>
      <c r="O127" s="216">
        <f>ROUND(VLOOKUP($C127,แยกหน่วยบริการ!$B$4:$BO$841,43,0),2)</f>
        <v>0</v>
      </c>
      <c r="P127" s="216">
        <f>ROUND(VLOOKUP($C127,แยกหน่วยบริการ!$B$4:$BO$841,44,0),2)</f>
        <v>48363</v>
      </c>
      <c r="Q127" s="216">
        <f>ROUND(VLOOKUP($C127,แยกหน่วยบริการ!$B$4:$BO$841,51,0),2)</f>
        <v>564.5</v>
      </c>
      <c r="R127" s="216">
        <f>ROUND(VLOOKUP($C127,แยกหน่วยบริการ!$B$4:$BO$841,52,0),2)</f>
        <v>45686.5</v>
      </c>
      <c r="S127" s="216">
        <f>ROUND(VLOOKUP($C127,แยกหน่วยบริการ!$B$4:$BO$841,59,0),2)</f>
        <v>0</v>
      </c>
      <c r="T127" s="216">
        <f>ROUND(VLOOKUP($C127,แยกหน่วยบริการ!$B$4:$BO$841,60,0),2)</f>
        <v>8635.5</v>
      </c>
    </row>
    <row r="128" spans="1:20" s="293" customFormat="1" ht="19.5" customHeight="1">
      <c r="A128" s="289"/>
      <c r="B128" s="669"/>
      <c r="C128" s="670"/>
      <c r="D128" s="292" t="s">
        <v>425</v>
      </c>
      <c r="E128" s="1287">
        <f>E126-F127</f>
        <v>0</v>
      </c>
      <c r="F128" s="1287"/>
      <c r="G128" s="1287">
        <f>G126-H127</f>
        <v>0</v>
      </c>
      <c r="H128" s="1287"/>
      <c r="I128" s="1287">
        <f>I126-J127</f>
        <v>0</v>
      </c>
      <c r="J128" s="1287"/>
      <c r="K128" s="1287">
        <f>K126-L127</f>
        <v>0</v>
      </c>
      <c r="L128" s="1287"/>
      <c r="M128" s="1287">
        <f>M126-N127</f>
        <v>0</v>
      </c>
      <c r="N128" s="1287"/>
      <c r="O128" s="1287">
        <f>O126-P127</f>
        <v>0</v>
      </c>
      <c r="P128" s="1287"/>
      <c r="Q128" s="1287">
        <f>Q126-R127</f>
        <v>0</v>
      </c>
      <c r="R128" s="1287"/>
      <c r="S128" s="1287">
        <f>S126-T127</f>
        <v>0</v>
      </c>
      <c r="T128" s="1287"/>
    </row>
    <row r="129" spans="1:20" s="272" customFormat="1" ht="19.5" customHeight="1" thickBot="1">
      <c r="A129" s="294"/>
      <c r="B129" s="639"/>
      <c r="C129" s="671"/>
      <c r="D129" s="254" t="s">
        <v>1562</v>
      </c>
      <c r="E129" s="1288" t="str">
        <f>IF(E128=0,"1","0.00")</f>
        <v>1</v>
      </c>
      <c r="F129" s="1289"/>
      <c r="G129" s="1288" t="str">
        <f>IF(G128=0,"1","0.00")</f>
        <v>1</v>
      </c>
      <c r="H129" s="1289"/>
      <c r="I129" s="1288" t="str">
        <f>IF(I128=0,"1","0.00")</f>
        <v>1</v>
      </c>
      <c r="J129" s="1289"/>
      <c r="K129" s="1288" t="str">
        <f>IF(K128=0,"1","0.00")</f>
        <v>1</v>
      </c>
      <c r="L129" s="1289"/>
      <c r="M129" s="1288" t="str">
        <f>IF(M128=0,"1","0.00")</f>
        <v>1</v>
      </c>
      <c r="N129" s="1289"/>
      <c r="O129" s="1288" t="str">
        <f>IF(O128=0,"1","0.00")</f>
        <v>1</v>
      </c>
      <c r="P129" s="1289"/>
      <c r="Q129" s="1288" t="str">
        <f>IF(Q128=0,"1","0.00")</f>
        <v>1</v>
      </c>
      <c r="R129" s="1289"/>
      <c r="S129" s="1288" t="str">
        <f>IF(S128=0,"1","0.00")</f>
        <v>1</v>
      </c>
      <c r="T129" s="1289"/>
    </row>
    <row r="130" spans="1:20" s="272" customFormat="1" ht="19.5" customHeight="1" thickTop="1">
      <c r="A130" s="294"/>
      <c r="B130" s="639"/>
      <c r="C130" s="671"/>
      <c r="D130" s="296"/>
      <c r="E130" s="297"/>
      <c r="F130" s="297"/>
      <c r="G130" s="297"/>
      <c r="H130" s="297"/>
      <c r="I130" s="297"/>
      <c r="J130" s="297"/>
      <c r="K130" s="297"/>
      <c r="L130" s="297"/>
      <c r="M130" s="297"/>
      <c r="N130" s="297"/>
      <c r="O130" s="297"/>
      <c r="P130" s="297"/>
      <c r="Q130" s="297"/>
      <c r="R130" s="297"/>
      <c r="S130" s="297"/>
      <c r="T130" s="297"/>
    </row>
    <row r="131" spans="1:20" s="280" customFormat="1" ht="18.75" customHeight="1">
      <c r="A131" s="276"/>
      <c r="B131" s="639"/>
      <c r="C131" s="256" t="s">
        <v>796</v>
      </c>
      <c r="D131" s="279" t="s">
        <v>1229</v>
      </c>
      <c r="E131" s="216">
        <f>ROUND(VLOOKUP($C131,แยกหน่วยบริการ!$B$4:$BO$841,3,0),2)</f>
        <v>23463.21</v>
      </c>
      <c r="F131" s="216">
        <f>ROUND(VLOOKUP($C131,แยกหน่วยบริการ!$B$4:$BO$841,4,0),2)</f>
        <v>0</v>
      </c>
      <c r="G131" s="216">
        <f>ROUND(VLOOKUP($C131,แยกหน่วยบริการ!$B$4:$BO$841,11,0),2)</f>
        <v>3844.29</v>
      </c>
      <c r="H131" s="216">
        <f>ROUND(VLOOKUP($C131,แยกหน่วยบริการ!$B$4:$BO$841,12,0),2)</f>
        <v>0</v>
      </c>
      <c r="I131" s="216">
        <f>ROUND(VLOOKUP($C131,แยกหน่วยบริการ!$B$4:$BO$841,19,0),2)</f>
        <v>34529.07</v>
      </c>
      <c r="J131" s="216">
        <f>ROUND(VLOOKUP($C131,แยกหน่วยบริการ!$B$4:$BO$841,20,0),2)</f>
        <v>0</v>
      </c>
      <c r="K131" s="216">
        <f>ROUND(VLOOKUP($C131,แยกหน่วยบริการ!$B$4:$BO$841,27,0),2)</f>
        <v>556789.99</v>
      </c>
      <c r="L131" s="216">
        <f>ROUND(VLOOKUP($C131,แยกหน่วยบริการ!$B$4:$BO$841,28,0),2)</f>
        <v>0</v>
      </c>
      <c r="M131" s="216">
        <f>ROUND(VLOOKUP($C131,แยกหน่วยบริการ!$B$4:$BO$841,35,0),2)</f>
        <v>6009.45</v>
      </c>
      <c r="N131" s="216">
        <f>ROUND(VLOOKUP($C131,แยกหน่วยบริการ!$B$4:$BO$841,36,0),2)</f>
        <v>0</v>
      </c>
      <c r="O131" s="216">
        <f>ROUND(VLOOKUP($C131,แยกหน่วยบริการ!$B$4:$BO$841,43,0),2)</f>
        <v>0</v>
      </c>
      <c r="P131" s="216">
        <f>ROUND(VLOOKUP($C131,แยกหน่วยบริการ!$B$4:$BO$841,44,0),2)</f>
        <v>0</v>
      </c>
      <c r="Q131" s="216">
        <f>ROUND(VLOOKUP($C131,แยกหน่วยบริการ!$B$4:$BO$841,51,0),2)</f>
        <v>6223.43</v>
      </c>
      <c r="R131" s="216">
        <f>ROUND(VLOOKUP($C131,แยกหน่วยบริการ!$B$4:$BO$841,52,0),2)</f>
        <v>0</v>
      </c>
      <c r="S131" s="216">
        <f>ROUND(VLOOKUP($C131,แยกหน่วยบริการ!$B$4:$BO$841,59,0),2)</f>
        <v>2082.39</v>
      </c>
      <c r="T131" s="216">
        <f>ROUND(VLOOKUP($C131,แยกหน่วยบริการ!$B$4:$BO$841,60,0),2)</f>
        <v>0</v>
      </c>
    </row>
    <row r="132" spans="1:20" s="280" customFormat="1" ht="18.75" customHeight="1">
      <c r="A132" s="276"/>
      <c r="B132" s="639"/>
      <c r="C132" s="256" t="s">
        <v>797</v>
      </c>
      <c r="D132" s="279" t="s">
        <v>1231</v>
      </c>
      <c r="E132" s="216">
        <f>ROUND(VLOOKUP($C132,แยกหน่วยบริการ!$B$4:$BO$841,3,0),2)</f>
        <v>0</v>
      </c>
      <c r="F132" s="216">
        <f>ROUND(VLOOKUP($C132,แยกหน่วยบริการ!$B$4:$BO$841,4,0),2)</f>
        <v>111643.76</v>
      </c>
      <c r="G132" s="216">
        <f>ROUND(VLOOKUP($C132,แยกหน่วยบริการ!$B$4:$BO$841,11,0),2)</f>
        <v>0</v>
      </c>
      <c r="H132" s="216">
        <f>ROUND(VLOOKUP($C132,แยกหน่วยบริการ!$B$4:$BO$841,12,0),2)</f>
        <v>6351.76</v>
      </c>
      <c r="I132" s="216">
        <f>ROUND(VLOOKUP($C132,แยกหน่วยบริการ!$B$4:$BO$841,19,0),2)</f>
        <v>0</v>
      </c>
      <c r="J132" s="216">
        <f>ROUND(VLOOKUP($C132,แยกหน่วยบริการ!$B$4:$BO$841,20,0),2)</f>
        <v>5538.58</v>
      </c>
      <c r="K132" s="216">
        <f>ROUND(VLOOKUP($C132,แยกหน่วยบริการ!$B$4:$BO$841,27,0),2)</f>
        <v>0</v>
      </c>
      <c r="L132" s="216">
        <f>ROUND(VLOOKUP($C132,แยกหน่วยบริการ!$B$4:$BO$841,28,0),2)</f>
        <v>1005.87</v>
      </c>
      <c r="M132" s="216">
        <f>ROUND(VLOOKUP($C132,แยกหน่วยบริการ!$B$4:$BO$841,35,0),2)</f>
        <v>0</v>
      </c>
      <c r="N132" s="216">
        <f>ROUND(VLOOKUP($C132,แยกหน่วยบริการ!$B$4:$BO$841,36,0),2)</f>
        <v>1236.51</v>
      </c>
      <c r="O132" s="216">
        <f>ROUND(VLOOKUP($C132,แยกหน่วยบริการ!$B$4:$BO$841,43,0),2)</f>
        <v>0</v>
      </c>
      <c r="P132" s="216">
        <f>ROUND(VLOOKUP($C132,แยกหน่วยบริการ!$B$4:$BO$841,44,0),2)</f>
        <v>2460.81</v>
      </c>
      <c r="Q132" s="216">
        <f>ROUND(VLOOKUP($C132,แยกหน่วยบริการ!$B$4:$BO$841,51,0),2)</f>
        <v>0</v>
      </c>
      <c r="R132" s="216">
        <f>ROUND(VLOOKUP($C132,แยกหน่วยบริการ!$B$4:$BO$841,52,0),2)</f>
        <v>5075.34</v>
      </c>
      <c r="S132" s="216">
        <f>ROUND(VLOOKUP($C132,แยกหน่วยบริการ!$B$4:$BO$841,59,0),2)</f>
        <v>0</v>
      </c>
      <c r="T132" s="216">
        <f>ROUND(VLOOKUP($C132,แยกหน่วยบริการ!$B$4:$BO$841,60,0),2)</f>
        <v>1193</v>
      </c>
    </row>
    <row r="133" spans="1:20" s="677" customFormat="1" ht="19.5" customHeight="1">
      <c r="A133" s="673"/>
      <c r="B133" s="649"/>
      <c r="C133" s="674"/>
      <c r="D133" s="675" t="s">
        <v>1504</v>
      </c>
      <c r="E133" s="1286">
        <f>E131-F132</f>
        <v>-88180.549999999988</v>
      </c>
      <c r="F133" s="1286"/>
      <c r="G133" s="1286">
        <f>G131-H132</f>
        <v>-2507.4700000000003</v>
      </c>
      <c r="H133" s="1286"/>
      <c r="I133" s="1286">
        <f>I131-J132</f>
        <v>28990.489999999998</v>
      </c>
      <c r="J133" s="1286"/>
      <c r="K133" s="1286">
        <f>K131-L132</f>
        <v>555784.12</v>
      </c>
      <c r="L133" s="1286"/>
      <c r="M133" s="1286">
        <f>M131-N132</f>
        <v>4772.9399999999996</v>
      </c>
      <c r="N133" s="1286"/>
      <c r="O133" s="1286">
        <f>O131-P132</f>
        <v>-2460.81</v>
      </c>
      <c r="P133" s="1286"/>
      <c r="Q133" s="1286">
        <f>Q131-R132</f>
        <v>1148.0900000000001</v>
      </c>
      <c r="R133" s="1286"/>
      <c r="S133" s="1286">
        <f>S131-T132</f>
        <v>889.38999999999987</v>
      </c>
      <c r="T133" s="1286"/>
    </row>
    <row r="134" spans="1:20" s="272" customFormat="1" ht="19.5" customHeight="1">
      <c r="A134" s="294"/>
      <c r="B134" s="639"/>
      <c r="C134" s="671"/>
      <c r="D134" s="296"/>
      <c r="E134" s="297"/>
      <c r="F134" s="297"/>
      <c r="G134" s="297"/>
      <c r="H134" s="297"/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7"/>
      <c r="T134" s="297"/>
    </row>
    <row r="135" spans="1:20" s="272" customFormat="1" ht="19.5" customHeight="1">
      <c r="A135" s="294"/>
      <c r="B135" s="683">
        <v>4.21</v>
      </c>
      <c r="C135" s="684" t="s">
        <v>2412</v>
      </c>
      <c r="D135" s="296"/>
      <c r="E135" s="297"/>
      <c r="F135" s="297"/>
      <c r="G135" s="297"/>
      <c r="H135" s="297"/>
      <c r="I135" s="297"/>
      <c r="J135" s="297"/>
      <c r="K135" s="297"/>
      <c r="L135" s="297"/>
      <c r="M135" s="297"/>
      <c r="N135" s="297"/>
      <c r="O135" s="297"/>
      <c r="P135" s="297"/>
      <c r="Q135" s="297"/>
      <c r="R135" s="297"/>
      <c r="S135" s="297"/>
      <c r="T135" s="297"/>
    </row>
    <row r="136" spans="1:20" s="280" customFormat="1" ht="19.5" customHeight="1">
      <c r="A136" s="276"/>
      <c r="B136" s="639"/>
      <c r="C136" s="668" t="s">
        <v>1783</v>
      </c>
      <c r="D136" s="685" t="s">
        <v>1420</v>
      </c>
      <c r="E136" s="216">
        <f>ROUND(VLOOKUP($C136,แยกหน่วยบริการ!$B$4:$BO$841,3,0),2)</f>
        <v>92982.75</v>
      </c>
      <c r="F136" s="216">
        <f>ROUND(VLOOKUP($C136,แยกหน่วยบริการ!$B$4:$BO$841,4,0),2)</f>
        <v>40920.75</v>
      </c>
      <c r="G136" s="216">
        <f>ROUND(VLOOKUP($C136,แยกหน่วยบริการ!$B$4:$BO$841,11,0),2)</f>
        <v>16508.900000000001</v>
      </c>
      <c r="H136" s="216">
        <f>ROUND(VLOOKUP($C136,แยกหน่วยบริการ!$B$4:$BO$841,12,0),2)</f>
        <v>16508.900000000001</v>
      </c>
      <c r="I136" s="216">
        <f>ROUND(VLOOKUP($C136,แยกหน่วยบริการ!$B$4:$BO$841,19,0),2)</f>
        <v>13869.77</v>
      </c>
      <c r="J136" s="216">
        <f>ROUND(VLOOKUP($C136,แยกหน่วยบริการ!$B$4:$BO$841,20,0),2)</f>
        <v>117232.77</v>
      </c>
      <c r="K136" s="216">
        <f>ROUND(VLOOKUP($C136,แยกหน่วยบริการ!$B$4:$BO$841,27,0),2)</f>
        <v>49868</v>
      </c>
      <c r="L136" s="216">
        <f>ROUND(VLOOKUP($C136,แยกหน่วยบริการ!$B$4:$BO$841,28,0),2)</f>
        <v>36227</v>
      </c>
      <c r="M136" s="216">
        <f>ROUND(VLOOKUP($C136,แยกหน่วยบริการ!$B$4:$BO$841,35,0),2)</f>
        <v>49419.25</v>
      </c>
      <c r="N136" s="216">
        <f>ROUND(VLOOKUP($C136,แยกหน่วยบริการ!$B$4:$BO$841,36,0),2)</f>
        <v>23084</v>
      </c>
      <c r="O136" s="216">
        <f>ROUND(VLOOKUP($C136,แยกหน่วยบริการ!$B$4:$BO$841,43,0),2)</f>
        <v>18526.5</v>
      </c>
      <c r="P136" s="216">
        <f>ROUND(VLOOKUP($C136,แยกหน่วยบริการ!$B$4:$BO$841,44,0),2)</f>
        <v>15000.5</v>
      </c>
      <c r="Q136" s="216">
        <f>ROUND(VLOOKUP($C136,แยกหน่วยบริการ!$B$4:$BO$841,51,0),2)</f>
        <v>38761.5</v>
      </c>
      <c r="R136" s="216">
        <f>ROUND(VLOOKUP($C136,แยกหน่วยบริการ!$B$4:$BO$841,52,0),2)</f>
        <v>20816.5</v>
      </c>
      <c r="S136" s="216">
        <f>ROUND(VLOOKUP($C136,แยกหน่วยบริการ!$B$4:$BO$841,59,0),2)</f>
        <v>16979</v>
      </c>
      <c r="T136" s="216">
        <f>ROUND(VLOOKUP($C136,แยกหน่วยบริการ!$B$4:$BO$841,60,0),2)</f>
        <v>8534</v>
      </c>
    </row>
    <row r="137" spans="1:20" s="280" customFormat="1" ht="18.75" customHeight="1">
      <c r="A137" s="276"/>
      <c r="B137" s="639"/>
      <c r="C137" s="256" t="s">
        <v>782</v>
      </c>
      <c r="D137" s="279" t="s">
        <v>192</v>
      </c>
      <c r="E137" s="216">
        <f>ROUND(VLOOKUP($C137,แยกหน่วยบริการ!$B$4:$BO$841,3,0),2)</f>
        <v>9123.25</v>
      </c>
      <c r="F137" s="216">
        <f>ROUND(VLOOKUP($C137,แยกหน่วยบริการ!$B$4:$BO$841,4,0),2)</f>
        <v>953899.25</v>
      </c>
      <c r="G137" s="216">
        <f>ROUND(VLOOKUP($C137,แยกหน่วยบริการ!$B$4:$BO$841,11,0),2)</f>
        <v>0</v>
      </c>
      <c r="H137" s="216">
        <f>ROUND(VLOOKUP($C137,แยกหน่วยบริการ!$B$4:$BO$841,12,0),2)</f>
        <v>130654.93</v>
      </c>
      <c r="I137" s="216">
        <f>ROUND(VLOOKUP($C137,แยกหน่วยบริการ!$B$4:$BO$841,19,0),2)</f>
        <v>0</v>
      </c>
      <c r="J137" s="216">
        <f>ROUND(VLOOKUP($C137,แยกหน่วยบริการ!$B$4:$BO$841,20,0),2)</f>
        <v>90498.77</v>
      </c>
      <c r="K137" s="216">
        <f>ROUND(VLOOKUP($C137,แยกหน่วยบริการ!$B$4:$BO$841,27,0),2)</f>
        <v>22547</v>
      </c>
      <c r="L137" s="216">
        <f>ROUND(VLOOKUP($C137,แยกหน่วยบริการ!$B$4:$BO$841,28,0),2)</f>
        <v>206944</v>
      </c>
      <c r="M137" s="216">
        <f>ROUND(VLOOKUP($C137,แยกหน่วยบริการ!$B$4:$BO$841,35,0),2)</f>
        <v>7709.5</v>
      </c>
      <c r="N137" s="216">
        <f>ROUND(VLOOKUP($C137,แยกหน่วยบริการ!$B$4:$BO$841,36,0),2)</f>
        <v>179373.25</v>
      </c>
      <c r="O137" s="216">
        <f>ROUND(VLOOKUP($C137,แยกหน่วยบริการ!$B$4:$BO$841,43,0),2)</f>
        <v>15230.5</v>
      </c>
      <c r="P137" s="216">
        <f>ROUND(VLOOKUP($C137,แยกหน่วยบริการ!$B$4:$BO$841,44,0),2)</f>
        <v>329838.5</v>
      </c>
      <c r="Q137" s="216">
        <f>ROUND(VLOOKUP($C137,แยกหน่วยบริการ!$B$4:$BO$841,51,0),2)</f>
        <v>0</v>
      </c>
      <c r="R137" s="216">
        <f>ROUND(VLOOKUP($C137,แยกหน่วยบริการ!$B$4:$BO$841,52,0),2)</f>
        <v>154111.5</v>
      </c>
      <c r="S137" s="216">
        <f>ROUND(VLOOKUP($C137,แยกหน่วยบริการ!$B$4:$BO$841,59,0),2)</f>
        <v>324</v>
      </c>
      <c r="T137" s="216">
        <f>ROUND(VLOOKUP($C137,แยกหน่วยบริการ!$B$4:$BO$841,60,0),2)</f>
        <v>77076.5</v>
      </c>
    </row>
    <row r="138" spans="1:20" s="293" customFormat="1" ht="19.5" customHeight="1">
      <c r="A138" s="289"/>
      <c r="B138" s="669"/>
      <c r="C138" s="670"/>
      <c r="D138" s="292" t="s">
        <v>425</v>
      </c>
      <c r="E138" s="1287">
        <f>F137-E136</f>
        <v>860916.5</v>
      </c>
      <c r="F138" s="1287"/>
      <c r="G138" s="1287">
        <f>H137-G136</f>
        <v>114146.03</v>
      </c>
      <c r="H138" s="1287"/>
      <c r="I138" s="1287">
        <f>J137-I136</f>
        <v>76629</v>
      </c>
      <c r="J138" s="1287"/>
      <c r="K138" s="1287">
        <f>L137-K136</f>
        <v>157076</v>
      </c>
      <c r="L138" s="1287"/>
      <c r="M138" s="1287">
        <f>N137-M136</f>
        <v>129954</v>
      </c>
      <c r="N138" s="1287"/>
      <c r="O138" s="1287">
        <f>P137-O136</f>
        <v>311312</v>
      </c>
      <c r="P138" s="1287"/>
      <c r="Q138" s="1287">
        <f>R137-Q136</f>
        <v>115350</v>
      </c>
      <c r="R138" s="1287"/>
      <c r="S138" s="1287">
        <f>T137-S136</f>
        <v>60097.5</v>
      </c>
      <c r="T138" s="1287"/>
    </row>
    <row r="139" spans="1:20" s="272" customFormat="1" ht="19.5" customHeight="1" thickBot="1">
      <c r="A139" s="294"/>
      <c r="B139" s="639"/>
      <c r="C139" s="671"/>
      <c r="D139" s="254" t="s">
        <v>1562</v>
      </c>
      <c r="E139" s="1288" t="str">
        <f>IF(E138&gt;=0,"1","0.00")</f>
        <v>1</v>
      </c>
      <c r="F139" s="1289"/>
      <c r="G139" s="1288" t="str">
        <f>IF(G138&gt;=0,"1","0.00")</f>
        <v>1</v>
      </c>
      <c r="H139" s="1289"/>
      <c r="I139" s="1288" t="str">
        <f>IF(I138&gt;=0,"1","0.00")</f>
        <v>1</v>
      </c>
      <c r="J139" s="1289"/>
      <c r="K139" s="1288" t="str">
        <f>IF(K138&gt;=0,"1","0.00")</f>
        <v>1</v>
      </c>
      <c r="L139" s="1289"/>
      <c r="M139" s="1288" t="str">
        <f>IF(M138&gt;=0,"1","0.00")</f>
        <v>1</v>
      </c>
      <c r="N139" s="1289"/>
      <c r="O139" s="1288" t="str">
        <f>IF(O138&gt;=0,"1","0.00")</f>
        <v>1</v>
      </c>
      <c r="P139" s="1289"/>
      <c r="Q139" s="1288" t="str">
        <f>IF(Q138&gt;=0,"1","0.00")</f>
        <v>1</v>
      </c>
      <c r="R139" s="1289"/>
      <c r="S139" s="1288" t="str">
        <f>IF(S138&gt;=0,"1","0.00")</f>
        <v>1</v>
      </c>
      <c r="T139" s="1289"/>
    </row>
    <row r="140" spans="1:20" s="272" customFormat="1" ht="19.5" customHeight="1" thickTop="1">
      <c r="A140" s="294"/>
      <c r="B140" s="683">
        <v>4.22</v>
      </c>
      <c r="C140" s="684" t="s">
        <v>2413</v>
      </c>
      <c r="D140" s="296"/>
      <c r="E140" s="297"/>
      <c r="F140" s="297"/>
      <c r="G140" s="297"/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  <c r="S140" s="297"/>
      <c r="T140" s="297"/>
    </row>
    <row r="141" spans="1:20" s="280" customFormat="1" ht="18.75" customHeight="1">
      <c r="A141" s="276"/>
      <c r="B141" s="639"/>
      <c r="C141" s="452" t="s">
        <v>1784</v>
      </c>
      <c r="D141" s="453" t="s">
        <v>2041</v>
      </c>
      <c r="E141" s="216">
        <f>ROUND(VLOOKUP($C141,แยกหน่วยบริการ!$B$4:$BO$841,3,0),2)</f>
        <v>455911.25</v>
      </c>
      <c r="F141" s="216">
        <f>ROUND(VLOOKUP($C141,แยกหน่วยบริการ!$B$4:$BO$841,4,0),2)</f>
        <v>408356.75</v>
      </c>
      <c r="G141" s="216">
        <f>ROUND(VLOOKUP($C141,แยกหน่วยบริการ!$B$4:$BO$841,11,0),2)</f>
        <v>260</v>
      </c>
      <c r="H141" s="216">
        <f>ROUND(VLOOKUP($C141,แยกหน่วยบริการ!$B$4:$BO$841,12,0),2)</f>
        <v>260</v>
      </c>
      <c r="I141" s="216">
        <f>ROUND(VLOOKUP($C141,แยกหน่วยบริการ!$B$4:$BO$841,19,0),2)</f>
        <v>16077</v>
      </c>
      <c r="J141" s="216">
        <f>ROUND(VLOOKUP($C141,แยกหน่วยบริการ!$B$4:$BO$841,20,0),2)</f>
        <v>285976</v>
      </c>
      <c r="K141" s="216">
        <f>ROUND(VLOOKUP($C141,แยกหน่วยบริการ!$B$4:$BO$841,27,0),2)</f>
        <v>38977</v>
      </c>
      <c r="L141" s="216">
        <f>ROUND(VLOOKUP($C141,แยกหน่วยบริการ!$B$4:$BO$841,28,0),2)</f>
        <v>0</v>
      </c>
      <c r="M141" s="216">
        <f>ROUND(VLOOKUP($C141,แยกหน่วยบริการ!$B$4:$BO$841,35,0),2)</f>
        <v>3865</v>
      </c>
      <c r="N141" s="216">
        <f>ROUND(VLOOKUP($C141,แยกหน่วยบริการ!$B$4:$BO$841,36,0),2)</f>
        <v>6088</v>
      </c>
      <c r="O141" s="216">
        <f>ROUND(VLOOKUP($C141,แยกหน่วยบริการ!$B$4:$BO$841,43,0),2)</f>
        <v>7563</v>
      </c>
      <c r="P141" s="216">
        <f>ROUND(VLOOKUP($C141,แยกหน่วยบริการ!$B$4:$BO$841,44,0),2)</f>
        <v>5053</v>
      </c>
      <c r="Q141" s="216">
        <f>ROUND(VLOOKUP($C141,แยกหน่วยบริการ!$B$4:$BO$841,51,0),2)</f>
        <v>36742</v>
      </c>
      <c r="R141" s="216">
        <f>ROUND(VLOOKUP($C141,แยกหน่วยบริการ!$B$4:$BO$841,52,0),2)</f>
        <v>0</v>
      </c>
      <c r="S141" s="216">
        <f>ROUND(VLOOKUP($C141,แยกหน่วยบริการ!$B$4:$BO$841,59,0),2)</f>
        <v>662</v>
      </c>
      <c r="T141" s="216">
        <f>ROUND(VLOOKUP($C141,แยกหน่วยบริการ!$B$4:$BO$841,60,0),2)</f>
        <v>4322</v>
      </c>
    </row>
    <row r="142" spans="1:20" s="280" customFormat="1" ht="18.75" customHeight="1">
      <c r="A142" s="276"/>
      <c r="B142" s="639"/>
      <c r="C142" s="256" t="s">
        <v>783</v>
      </c>
      <c r="D142" s="279" t="s">
        <v>193</v>
      </c>
      <c r="E142" s="216">
        <f>ROUND(VLOOKUP($C142,แยกหน่วยบริการ!$B$4:$BO$841,3,0),2)</f>
        <v>385399.5</v>
      </c>
      <c r="F142" s="216">
        <f>ROUND(VLOOKUP($C142,แยกหน่วยบริการ!$B$4:$BO$841,4,0),2)</f>
        <v>2465917.25</v>
      </c>
      <c r="G142" s="216">
        <f>ROUND(VLOOKUP($C142,แยกหน่วยบริการ!$B$4:$BO$841,11,0),2)</f>
        <v>0</v>
      </c>
      <c r="H142" s="216">
        <f>ROUND(VLOOKUP($C142,แยกหน่วยบริการ!$B$4:$BO$841,12,0),2)</f>
        <v>63872.5</v>
      </c>
      <c r="I142" s="216">
        <f>ROUND(VLOOKUP($C142,แยกหน่วยบริการ!$B$4:$BO$841,19,0),2)</f>
        <v>0</v>
      </c>
      <c r="J142" s="216">
        <f>ROUND(VLOOKUP($C142,แยกหน่วยบริการ!$B$4:$BO$841,20,0),2)</f>
        <v>155666</v>
      </c>
      <c r="K142" s="216">
        <f>ROUND(VLOOKUP($C142,แยกหน่วยบริการ!$B$4:$BO$841,27,0),2)</f>
        <v>0</v>
      </c>
      <c r="L142" s="216">
        <f>ROUND(VLOOKUP($C142,แยกหน่วยบริการ!$B$4:$BO$841,28,0),2)</f>
        <v>469830.5</v>
      </c>
      <c r="M142" s="216">
        <f>ROUND(VLOOKUP($C142,แยกหน่วยบริการ!$B$4:$BO$841,35,0),2)</f>
        <v>4188</v>
      </c>
      <c r="N142" s="216">
        <f>ROUND(VLOOKUP($C142,แยกหน่วยบริการ!$B$4:$BO$841,36,0),2)</f>
        <v>97768.75</v>
      </c>
      <c r="O142" s="216">
        <f>ROUND(VLOOKUP($C142,แยกหน่วยบริการ!$B$4:$BO$841,43,0),2)</f>
        <v>5053</v>
      </c>
      <c r="P142" s="216">
        <f>ROUND(VLOOKUP($C142,แยกหน่วยบริการ!$B$4:$BO$841,44,0),2)</f>
        <v>230876.21</v>
      </c>
      <c r="Q142" s="216">
        <f>ROUND(VLOOKUP($C142,แยกหน่วยบริการ!$B$4:$BO$841,51,0),2)</f>
        <v>0</v>
      </c>
      <c r="R142" s="216">
        <f>ROUND(VLOOKUP($C142,แยกหน่วยบริการ!$B$4:$BO$841,52,0),2)</f>
        <v>109803</v>
      </c>
      <c r="S142" s="216">
        <f>ROUND(VLOOKUP($C142,แยกหน่วยบริการ!$B$4:$BO$841,59,0),2)</f>
        <v>0</v>
      </c>
      <c r="T142" s="216">
        <f>ROUND(VLOOKUP($C142,แยกหน่วยบริการ!$B$4:$BO$841,60,0),2)</f>
        <v>88324</v>
      </c>
    </row>
    <row r="143" spans="1:20" s="293" customFormat="1" ht="19.5" customHeight="1">
      <c r="A143" s="289"/>
      <c r="B143" s="669"/>
      <c r="C143" s="670"/>
      <c r="D143" s="292" t="s">
        <v>425</v>
      </c>
      <c r="E143" s="1287">
        <f>F142-E141</f>
        <v>2010006</v>
      </c>
      <c r="F143" s="1287"/>
      <c r="G143" s="1287">
        <f>H142-G141</f>
        <v>63612.5</v>
      </c>
      <c r="H143" s="1287"/>
      <c r="I143" s="1287">
        <f>J142-I141</f>
        <v>139589</v>
      </c>
      <c r="J143" s="1287"/>
      <c r="K143" s="1287">
        <f>L142-K141</f>
        <v>430853.5</v>
      </c>
      <c r="L143" s="1287"/>
      <c r="M143" s="1287">
        <f>N142-M141</f>
        <v>93903.75</v>
      </c>
      <c r="N143" s="1287"/>
      <c r="O143" s="1287">
        <f>P142-O141</f>
        <v>223313.21</v>
      </c>
      <c r="P143" s="1287"/>
      <c r="Q143" s="1287">
        <f>R142-Q141</f>
        <v>73061</v>
      </c>
      <c r="R143" s="1287"/>
      <c r="S143" s="1287">
        <f>T142-S141</f>
        <v>87662</v>
      </c>
      <c r="T143" s="1287"/>
    </row>
    <row r="144" spans="1:20" s="272" customFormat="1" ht="19.5" customHeight="1" thickBot="1">
      <c r="A144" s="294"/>
      <c r="B144" s="639"/>
      <c r="C144" s="671"/>
      <c r="D144" s="254" t="s">
        <v>1562</v>
      </c>
      <c r="E144" s="1288" t="str">
        <f>IF(E143&gt;=0,"1","0.00")</f>
        <v>1</v>
      </c>
      <c r="F144" s="1289"/>
      <c r="G144" s="1288" t="str">
        <f>IF(G143&gt;=0,"1","0.00")</f>
        <v>1</v>
      </c>
      <c r="H144" s="1289"/>
      <c r="I144" s="1288" t="str">
        <f>IF(I143&gt;=0,"1","0.00")</f>
        <v>1</v>
      </c>
      <c r="J144" s="1289"/>
      <c r="K144" s="1288" t="str">
        <f>IF(K143&gt;=0,"1","0.00")</f>
        <v>1</v>
      </c>
      <c r="L144" s="1289"/>
      <c r="M144" s="1288" t="str">
        <f>IF(M143&gt;=0,"1","0.00")</f>
        <v>1</v>
      </c>
      <c r="N144" s="1289"/>
      <c r="O144" s="1288" t="str">
        <f>IF(O143&gt;=0,"1","0.00")</f>
        <v>1</v>
      </c>
      <c r="P144" s="1289"/>
      <c r="Q144" s="1288" t="str">
        <f>IF(Q143&gt;=0,"1","0.00")</f>
        <v>1</v>
      </c>
      <c r="R144" s="1289"/>
      <c r="S144" s="1288" t="str">
        <f>IF(S143&gt;=0,"1","0.00")</f>
        <v>1</v>
      </c>
      <c r="T144" s="1289"/>
    </row>
    <row r="145" spans="1:20" s="280" customFormat="1" ht="18.75" customHeight="1" thickTop="1">
      <c r="B145" s="686">
        <v>4.2300000000000004</v>
      </c>
      <c r="C145" s="684" t="s">
        <v>1711</v>
      </c>
      <c r="D145" s="687"/>
      <c r="E145" s="688"/>
      <c r="F145" s="688"/>
    </row>
    <row r="146" spans="1:20" s="280" customFormat="1" ht="18.75" customHeight="1">
      <c r="B146" s="689"/>
      <c r="C146" s="682" t="s">
        <v>1790</v>
      </c>
      <c r="D146" s="687" t="s">
        <v>1711</v>
      </c>
      <c r="E146" s="690">
        <f>ROUND(VLOOKUP($C146,แยกหน่วยบริการ!$B$4:$BO$841,3,0),2)</f>
        <v>0</v>
      </c>
      <c r="F146" s="216">
        <f>ROUND(VLOOKUP($C146,แยกหน่วยบริการ!$B$4:$BO$841,4,0),2)</f>
        <v>0</v>
      </c>
      <c r="G146" s="216">
        <f>ROUND(VLOOKUP($C146,แยกหน่วยบริการ!$B$4:$BO$841,11,0),2)</f>
        <v>0</v>
      </c>
      <c r="H146" s="216">
        <f>ROUND(VLOOKUP($C146,แยกหน่วยบริการ!$B$4:$BO$841,12,0),2)</f>
        <v>0</v>
      </c>
      <c r="I146" s="216">
        <f>ROUND(VLOOKUP($C146,แยกหน่วยบริการ!$B$4:$BO$841,19,0),2)</f>
        <v>0</v>
      </c>
      <c r="J146" s="216">
        <f>ROUND(VLOOKUP($C146,แยกหน่วยบริการ!$B$4:$BO$841,20,0),2)</f>
        <v>0</v>
      </c>
      <c r="K146" s="216">
        <f>ROUND(VLOOKUP($C146,แยกหน่วยบริการ!$B$4:$BO$841,27,0),2)</f>
        <v>0</v>
      </c>
      <c r="L146" s="216">
        <f>ROUND(VLOOKUP($C146,แยกหน่วยบริการ!$B$4:$BO$841,28,0),2)</f>
        <v>17597</v>
      </c>
      <c r="M146" s="216">
        <f>ROUND(VLOOKUP($C146,แยกหน่วยบริการ!$B$4:$BO$841,35,0),2)</f>
        <v>0</v>
      </c>
      <c r="N146" s="216">
        <f>ROUND(VLOOKUP($C146,แยกหน่วยบริการ!$B$4:$BO$841,36,0),2)</f>
        <v>0</v>
      </c>
      <c r="O146" s="216">
        <f>ROUND(VLOOKUP($C146,แยกหน่วยบริการ!$B$4:$BO$841,43,0),2)</f>
        <v>0</v>
      </c>
      <c r="P146" s="216">
        <f>ROUND(VLOOKUP($C146,แยกหน่วยบริการ!$B$4:$BO$841,44,0),2)</f>
        <v>0</v>
      </c>
      <c r="Q146" s="216">
        <f>ROUND(VLOOKUP($C146,แยกหน่วยบริการ!$B$4:$BO$841,51,0),2)</f>
        <v>0</v>
      </c>
      <c r="R146" s="216">
        <f>ROUND(VLOOKUP($C146,แยกหน่วยบริการ!$B$4:$BO$841,52,0),2)</f>
        <v>0</v>
      </c>
      <c r="S146" s="216">
        <f>ROUND(VLOOKUP($C146,แยกหน่วยบริการ!$B$4:$BO$841,59,0),2)</f>
        <v>0</v>
      </c>
      <c r="T146" s="216">
        <f>ROUND(VLOOKUP($C146,แยกหน่วยบริการ!$B$4:$BO$841,60,0),2)</f>
        <v>0</v>
      </c>
    </row>
    <row r="147" spans="1:20" s="280" customFormat="1" ht="18.75" customHeight="1">
      <c r="B147" s="689"/>
      <c r="C147" s="682" t="s">
        <v>1839</v>
      </c>
      <c r="D147" s="687" t="s">
        <v>1712</v>
      </c>
      <c r="E147" s="690">
        <f>ROUND(VLOOKUP($C147,แยกหน่วยบริการ!$B$4:$BO$841,3,0),2)</f>
        <v>0</v>
      </c>
      <c r="F147" s="216">
        <f>ROUND(VLOOKUP($C147,แยกหน่วยบริการ!$B$4:$BO$841,4,0),2)</f>
        <v>0</v>
      </c>
      <c r="G147" s="216">
        <f>ROUND(VLOOKUP($C147,แยกหน่วยบริการ!$B$4:$BO$841,11,0),2)</f>
        <v>0</v>
      </c>
      <c r="H147" s="216">
        <f>ROUND(VLOOKUP($C147,แยกหน่วยบริการ!$B$4:$BO$841,12,0),2)</f>
        <v>0</v>
      </c>
      <c r="I147" s="216">
        <f>ROUND(VLOOKUP($C147,แยกหน่วยบริการ!$B$4:$BO$841,19,0),2)</f>
        <v>0</v>
      </c>
      <c r="J147" s="216">
        <f>ROUND(VLOOKUP($C147,แยกหน่วยบริการ!$B$4:$BO$841,20,0),2)</f>
        <v>0</v>
      </c>
      <c r="K147" s="216">
        <f>ROUND(VLOOKUP($C147,แยกหน่วยบริการ!$B$4:$BO$841,27,0),2)</f>
        <v>0</v>
      </c>
      <c r="L147" s="216">
        <f>ROUND(VLOOKUP($C147,แยกหน่วยบริการ!$B$4:$BO$841,28,0),2)</f>
        <v>0</v>
      </c>
      <c r="M147" s="216">
        <f>ROUND(VLOOKUP($C147,แยกหน่วยบริการ!$B$4:$BO$841,35,0),2)</f>
        <v>0</v>
      </c>
      <c r="N147" s="216">
        <f>ROUND(VLOOKUP($C147,แยกหน่วยบริการ!$B$4:$BO$841,36,0),2)</f>
        <v>0</v>
      </c>
      <c r="O147" s="216">
        <f>ROUND(VLOOKUP($C147,แยกหน่วยบริการ!$B$4:$BO$841,43,0),2)</f>
        <v>0</v>
      </c>
      <c r="P147" s="216">
        <f>ROUND(VLOOKUP($C147,แยกหน่วยบริการ!$B$4:$BO$841,44,0),2)</f>
        <v>0</v>
      </c>
      <c r="Q147" s="216">
        <f>ROUND(VLOOKUP($C147,แยกหน่วยบริการ!$B$4:$BO$841,51,0),2)</f>
        <v>0</v>
      </c>
      <c r="R147" s="216">
        <f>ROUND(VLOOKUP($C147,แยกหน่วยบริการ!$B$4:$BO$841,52,0),2)</f>
        <v>0</v>
      </c>
      <c r="S147" s="216">
        <f>ROUND(VLOOKUP($C147,แยกหน่วยบริการ!$B$4:$BO$841,59,0),2)</f>
        <v>0</v>
      </c>
      <c r="T147" s="216">
        <f>ROUND(VLOOKUP($C147,แยกหน่วยบริการ!$B$4:$BO$841,60,0),2)</f>
        <v>0</v>
      </c>
    </row>
    <row r="148" spans="1:20" s="293" customFormat="1" ht="19.5" customHeight="1">
      <c r="A148" s="289"/>
      <c r="B148" s="669"/>
      <c r="C148" s="670"/>
      <c r="D148" s="292" t="s">
        <v>425</v>
      </c>
      <c r="E148" s="1287">
        <f>F147-E146</f>
        <v>0</v>
      </c>
      <c r="F148" s="1287"/>
      <c r="G148" s="1287">
        <f>H147-G146</f>
        <v>0</v>
      </c>
      <c r="H148" s="1287"/>
      <c r="I148" s="1287">
        <f>J147-I146</f>
        <v>0</v>
      </c>
      <c r="J148" s="1287"/>
      <c r="K148" s="1287">
        <f>L147-K146</f>
        <v>0</v>
      </c>
      <c r="L148" s="1287"/>
      <c r="M148" s="1287">
        <f>N147-M146</f>
        <v>0</v>
      </c>
      <c r="N148" s="1287"/>
      <c r="O148" s="1287">
        <f>P147-O146</f>
        <v>0</v>
      </c>
      <c r="P148" s="1287"/>
      <c r="Q148" s="1287">
        <f>R147-Q146</f>
        <v>0</v>
      </c>
      <c r="R148" s="1287"/>
      <c r="S148" s="1287">
        <f>T147-S146</f>
        <v>0</v>
      </c>
      <c r="T148" s="1287"/>
    </row>
    <row r="149" spans="1:20" s="272" customFormat="1" ht="19.5" customHeight="1" thickBot="1">
      <c r="A149" s="294"/>
      <c r="B149" s="639"/>
      <c r="C149" s="691"/>
      <c r="D149" s="692" t="s">
        <v>1562</v>
      </c>
      <c r="E149" s="1288" t="str">
        <f>IF(E148=0,"1","0.00")</f>
        <v>1</v>
      </c>
      <c r="F149" s="1289"/>
      <c r="G149" s="1288" t="str">
        <f>IF(G148=0,"1","0.00")</f>
        <v>1</v>
      </c>
      <c r="H149" s="1289"/>
      <c r="I149" s="1288" t="str">
        <f>IF(I148=0,"1","0.00")</f>
        <v>1</v>
      </c>
      <c r="J149" s="1289"/>
      <c r="K149" s="1288" t="str">
        <f>IF(K148=0,"1","0.00")</f>
        <v>1</v>
      </c>
      <c r="L149" s="1289"/>
      <c r="M149" s="1288" t="str">
        <f>IF(M148=0,"1","0.00")</f>
        <v>1</v>
      </c>
      <c r="N149" s="1289"/>
      <c r="O149" s="1288" t="str">
        <f>IF(O148=0,"1","0.00")</f>
        <v>1</v>
      </c>
      <c r="P149" s="1289"/>
      <c r="Q149" s="1288" t="str">
        <f>IF(Q148=0,"1","0.00")</f>
        <v>1</v>
      </c>
      <c r="R149" s="1289"/>
      <c r="S149" s="1288" t="str">
        <f>IF(S148=0,"1","0.00")</f>
        <v>1</v>
      </c>
      <c r="T149" s="1289"/>
    </row>
    <row r="150" spans="1:20" s="280" customFormat="1" ht="18.75" customHeight="1" thickTop="1">
      <c r="B150" s="686">
        <v>4.24</v>
      </c>
      <c r="C150" s="684" t="s">
        <v>1713</v>
      </c>
      <c r="D150" s="687"/>
      <c r="E150" s="688"/>
      <c r="F150" s="688"/>
    </row>
    <row r="151" spans="1:20" s="280" customFormat="1" ht="18.75" customHeight="1">
      <c r="B151" s="689"/>
      <c r="C151" s="682" t="s">
        <v>1792</v>
      </c>
      <c r="D151" s="687" t="s">
        <v>1713</v>
      </c>
      <c r="E151" s="690">
        <f>ROUND(VLOOKUP($C151,แยกหน่วยบริการ!$B$4:$BO$841,3,0),2)</f>
        <v>0</v>
      </c>
      <c r="F151" s="216">
        <f>ROUND(VLOOKUP($C151,แยกหน่วยบริการ!$B$4:$BO$841,4,0),2)</f>
        <v>0</v>
      </c>
      <c r="G151" s="216">
        <f>ROUND(VLOOKUP($C151,แยกหน่วยบริการ!$B$4:$BO$841,11,0),2)</f>
        <v>0</v>
      </c>
      <c r="H151" s="216">
        <f>ROUND(VLOOKUP($C151,แยกหน่วยบริการ!$B$4:$BO$841,12,0),2)</f>
        <v>0</v>
      </c>
      <c r="I151" s="216">
        <f>ROUND(VLOOKUP($C151,แยกหน่วยบริการ!$B$4:$BO$841,19,0),2)</f>
        <v>0</v>
      </c>
      <c r="J151" s="216">
        <f>ROUND(VLOOKUP($C151,แยกหน่วยบริการ!$B$4:$BO$841,20,0),2)</f>
        <v>0</v>
      </c>
      <c r="K151" s="216">
        <f>ROUND(VLOOKUP($C151,แยกหน่วยบริการ!$B$4:$BO$841,27,0),2)</f>
        <v>0</v>
      </c>
      <c r="L151" s="216">
        <f>ROUND(VLOOKUP($C151,แยกหน่วยบริการ!$B$4:$BO$841,28,0),2)</f>
        <v>0</v>
      </c>
      <c r="M151" s="216">
        <f>ROUND(VLOOKUP($C151,แยกหน่วยบริการ!$B$4:$BO$841,35,0),2)</f>
        <v>0</v>
      </c>
      <c r="N151" s="216">
        <f>ROUND(VLOOKUP($C151,แยกหน่วยบริการ!$B$4:$BO$841,36,0),2)</f>
        <v>0</v>
      </c>
      <c r="O151" s="216">
        <f>ROUND(VLOOKUP($C151,แยกหน่วยบริการ!$B$4:$BO$841,43,0),2)</f>
        <v>0</v>
      </c>
      <c r="P151" s="216">
        <f>ROUND(VLOOKUP($C151,แยกหน่วยบริการ!$B$4:$BO$841,44,0),2)</f>
        <v>0</v>
      </c>
      <c r="Q151" s="216">
        <f>ROUND(VLOOKUP($C151,แยกหน่วยบริการ!$B$4:$BO$841,51,0),2)</f>
        <v>0</v>
      </c>
      <c r="R151" s="216">
        <f>ROUND(VLOOKUP($C151,แยกหน่วยบริการ!$B$4:$BO$841,52,0),2)</f>
        <v>0</v>
      </c>
      <c r="S151" s="216">
        <f>ROUND(VLOOKUP($C151,แยกหน่วยบริการ!$B$4:$BO$841,59,0),2)</f>
        <v>0</v>
      </c>
      <c r="T151" s="216">
        <f>ROUND(VLOOKUP($C151,แยกหน่วยบริการ!$B$4:$BO$841,60,0),2)</f>
        <v>0</v>
      </c>
    </row>
    <row r="152" spans="1:20" s="280" customFormat="1" ht="18.75" customHeight="1">
      <c r="B152" s="689"/>
      <c r="C152" s="682" t="s">
        <v>1841</v>
      </c>
      <c r="D152" s="687" t="s">
        <v>1714</v>
      </c>
      <c r="E152" s="690">
        <f>ROUND(VLOOKUP($C152,แยกหน่วยบริการ!$B$4:$BO$841,3,0),2)</f>
        <v>0</v>
      </c>
      <c r="F152" s="216">
        <f>ROUND(VLOOKUP($C152,แยกหน่วยบริการ!$B$4:$BO$841,4,0),2)</f>
        <v>0</v>
      </c>
      <c r="G152" s="216">
        <f>ROUND(VLOOKUP($C152,แยกหน่วยบริการ!$B$4:$BO$841,11,0),2)</f>
        <v>0</v>
      </c>
      <c r="H152" s="216">
        <f>ROUND(VLOOKUP($C152,แยกหน่วยบริการ!$B$4:$BO$841,12,0),2)</f>
        <v>0</v>
      </c>
      <c r="I152" s="216">
        <f>ROUND(VLOOKUP($C152,แยกหน่วยบริการ!$B$4:$BO$841,19,0),2)</f>
        <v>0</v>
      </c>
      <c r="J152" s="216">
        <f>ROUND(VLOOKUP($C152,แยกหน่วยบริการ!$B$4:$BO$841,20,0),2)</f>
        <v>0</v>
      </c>
      <c r="K152" s="216">
        <f>ROUND(VLOOKUP($C152,แยกหน่วยบริการ!$B$4:$BO$841,27,0),2)</f>
        <v>0</v>
      </c>
      <c r="L152" s="216">
        <f>ROUND(VLOOKUP($C152,แยกหน่วยบริการ!$B$4:$BO$841,28,0),2)</f>
        <v>0</v>
      </c>
      <c r="M152" s="216">
        <f>ROUND(VLOOKUP($C152,แยกหน่วยบริการ!$B$4:$BO$841,35,0),2)</f>
        <v>0</v>
      </c>
      <c r="N152" s="216">
        <f>ROUND(VLOOKUP($C152,แยกหน่วยบริการ!$B$4:$BO$841,36,0),2)</f>
        <v>0</v>
      </c>
      <c r="O152" s="216">
        <f>ROUND(VLOOKUP($C152,แยกหน่วยบริการ!$B$4:$BO$841,43,0),2)</f>
        <v>0</v>
      </c>
      <c r="P152" s="216">
        <f>ROUND(VLOOKUP($C152,แยกหน่วยบริการ!$B$4:$BO$841,44,0),2)</f>
        <v>0</v>
      </c>
      <c r="Q152" s="216">
        <f>ROUND(VLOOKUP($C152,แยกหน่วยบริการ!$B$4:$BO$841,51,0),2)</f>
        <v>0</v>
      </c>
      <c r="R152" s="216">
        <f>ROUND(VLOOKUP($C152,แยกหน่วยบริการ!$B$4:$BO$841,52,0),2)</f>
        <v>0</v>
      </c>
      <c r="S152" s="216">
        <f>ROUND(VLOOKUP($C152,แยกหน่วยบริการ!$B$4:$BO$841,59,0),2)</f>
        <v>0</v>
      </c>
      <c r="T152" s="216">
        <f>ROUND(VLOOKUP($C152,แยกหน่วยบริการ!$B$4:$BO$841,60,0),2)</f>
        <v>0</v>
      </c>
    </row>
    <row r="153" spans="1:20" s="293" customFormat="1" ht="19.5" customHeight="1">
      <c r="A153" s="289"/>
      <c r="B153" s="669"/>
      <c r="C153" s="670"/>
      <c r="D153" s="292" t="s">
        <v>425</v>
      </c>
      <c r="E153" s="1287">
        <f>F152-E151</f>
        <v>0</v>
      </c>
      <c r="F153" s="1287"/>
      <c r="G153" s="1287">
        <f>H152-G151</f>
        <v>0</v>
      </c>
      <c r="H153" s="1287"/>
      <c r="I153" s="1287">
        <f>J152-I151</f>
        <v>0</v>
      </c>
      <c r="J153" s="1287"/>
      <c r="K153" s="1287">
        <f>L152-K151</f>
        <v>0</v>
      </c>
      <c r="L153" s="1287"/>
      <c r="M153" s="1287">
        <f>N152-M151</f>
        <v>0</v>
      </c>
      <c r="N153" s="1287"/>
      <c r="O153" s="1287">
        <f>P152-O151</f>
        <v>0</v>
      </c>
      <c r="P153" s="1287"/>
      <c r="Q153" s="1287">
        <f>R152-Q151</f>
        <v>0</v>
      </c>
      <c r="R153" s="1287"/>
      <c r="S153" s="1287">
        <f>T152-S151</f>
        <v>0</v>
      </c>
      <c r="T153" s="1287"/>
    </row>
    <row r="154" spans="1:20" s="272" customFormat="1" ht="19.5" customHeight="1" thickBot="1">
      <c r="A154" s="294"/>
      <c r="B154" s="639"/>
      <c r="C154" s="691"/>
      <c r="D154" s="692" t="s">
        <v>1562</v>
      </c>
      <c r="E154" s="1288" t="str">
        <f>IF(E153=0,"1","0.00")</f>
        <v>1</v>
      </c>
      <c r="F154" s="1289"/>
      <c r="G154" s="1288" t="str">
        <f>IF(G153=0,"1","0.00")</f>
        <v>1</v>
      </c>
      <c r="H154" s="1289"/>
      <c r="I154" s="1288" t="str">
        <f>IF(I153=0,"1","0.00")</f>
        <v>1</v>
      </c>
      <c r="J154" s="1289"/>
      <c r="K154" s="1288" t="str">
        <f>IF(K153=0,"1","0.00")</f>
        <v>1</v>
      </c>
      <c r="L154" s="1289"/>
      <c r="M154" s="1288" t="str">
        <f>IF(M153=0,"1","0.00")</f>
        <v>1</v>
      </c>
      <c r="N154" s="1289"/>
      <c r="O154" s="1288" t="str">
        <f>IF(O153=0,"1","0.00")</f>
        <v>1</v>
      </c>
      <c r="P154" s="1289"/>
      <c r="Q154" s="1288" t="str">
        <f>IF(Q153=0,"1","0.00")</f>
        <v>1</v>
      </c>
      <c r="R154" s="1289"/>
      <c r="S154" s="1288" t="str">
        <f>IF(S153=0,"1","0.00")</f>
        <v>1</v>
      </c>
      <c r="T154" s="1289"/>
    </row>
    <row r="155" spans="1:20" s="280" customFormat="1" ht="18.75" customHeight="1" thickTop="1">
      <c r="B155" s="686">
        <v>4.25</v>
      </c>
      <c r="C155" s="684" t="s">
        <v>1715</v>
      </c>
      <c r="D155" s="687"/>
      <c r="E155" s="688"/>
      <c r="F155" s="688"/>
    </row>
    <row r="156" spans="1:20" s="280" customFormat="1" ht="18.75" customHeight="1">
      <c r="B156" s="689"/>
      <c r="C156" s="682" t="s">
        <v>1798</v>
      </c>
      <c r="D156" s="687" t="s">
        <v>1715</v>
      </c>
      <c r="E156" s="690">
        <f>ROUND(VLOOKUP($C156,แยกหน่วยบริการ!$B$4:$BO$841,3,0),2)</f>
        <v>51176.75</v>
      </c>
      <c r="F156" s="216">
        <f>ROUND(VLOOKUP($C156,แยกหน่วยบริการ!$B$4:$BO$841,4,0),2)</f>
        <v>92249.25</v>
      </c>
      <c r="G156" s="216">
        <f>ROUND(VLOOKUP($C156,แยกหน่วยบริการ!$B$4:$BO$841,11,0),2)</f>
        <v>20531.7</v>
      </c>
      <c r="H156" s="216">
        <f>ROUND(VLOOKUP($C156,แยกหน่วยบริการ!$B$4:$BO$841,12,0),2)</f>
        <v>7882</v>
      </c>
      <c r="I156" s="216">
        <f>ROUND(VLOOKUP($C156,แยกหน่วยบริการ!$B$4:$BO$841,19,0),2)</f>
        <v>1865</v>
      </c>
      <c r="J156" s="216">
        <f>ROUND(VLOOKUP($C156,แยกหน่วยบริการ!$B$4:$BO$841,20,0),2)</f>
        <v>14039</v>
      </c>
      <c r="K156" s="216">
        <f>ROUND(VLOOKUP($C156,แยกหน่วยบริการ!$B$4:$BO$841,27,0),2)</f>
        <v>19700</v>
      </c>
      <c r="L156" s="216">
        <f>ROUND(VLOOKUP($C156,แยกหน่วยบริการ!$B$4:$BO$841,28,0),2)</f>
        <v>0</v>
      </c>
      <c r="M156" s="216">
        <f>ROUND(VLOOKUP($C156,แยกหน่วยบริการ!$B$4:$BO$841,35,0),2)</f>
        <v>8976</v>
      </c>
      <c r="N156" s="216">
        <f>ROUND(VLOOKUP($C156,แยกหน่วยบริการ!$B$4:$BO$841,36,0),2)</f>
        <v>13836</v>
      </c>
      <c r="O156" s="216">
        <f>ROUND(VLOOKUP($C156,แยกหน่วยบริการ!$B$4:$BO$841,43,0),2)</f>
        <v>2310</v>
      </c>
      <c r="P156" s="216">
        <f>ROUND(VLOOKUP($C156,แยกหน่วยบริการ!$B$4:$BO$841,44,0),2)</f>
        <v>16402</v>
      </c>
      <c r="Q156" s="216">
        <f>ROUND(VLOOKUP($C156,แยกหน่วยบริการ!$B$4:$BO$841,51,0),2)</f>
        <v>8632.5</v>
      </c>
      <c r="R156" s="216">
        <f>ROUND(VLOOKUP($C156,แยกหน่วยบริการ!$B$4:$BO$841,52,0),2)</f>
        <v>2048</v>
      </c>
      <c r="S156" s="216">
        <f>ROUND(VLOOKUP($C156,แยกหน่วยบริการ!$B$4:$BO$841,59,0),2)</f>
        <v>0</v>
      </c>
      <c r="T156" s="216">
        <f>ROUND(VLOOKUP($C156,แยกหน่วยบริการ!$B$4:$BO$841,60,0),2)</f>
        <v>765</v>
      </c>
    </row>
    <row r="157" spans="1:20" s="280" customFormat="1" ht="18.75" customHeight="1">
      <c r="B157" s="689"/>
      <c r="C157" s="682" t="s">
        <v>798</v>
      </c>
      <c r="D157" s="687" t="s">
        <v>1716</v>
      </c>
      <c r="E157" s="690">
        <f>ROUND(VLOOKUP($C157,แยกหน่วยบริการ!$B$4:$BO$841,3,0),2)</f>
        <v>3480</v>
      </c>
      <c r="F157" s="216">
        <f>ROUND(VLOOKUP($C157,แยกหน่วยบริการ!$B$4:$BO$841,4,0),2)</f>
        <v>51176.75</v>
      </c>
      <c r="G157" s="216">
        <f>ROUND(VLOOKUP($C157,แยกหน่วยบริการ!$B$4:$BO$841,11,0),2)</f>
        <v>0</v>
      </c>
      <c r="H157" s="216">
        <f>ROUND(VLOOKUP($C157,แยกหน่วยบริการ!$B$4:$BO$841,12,0),2)</f>
        <v>20531.7</v>
      </c>
      <c r="I157" s="216">
        <f>ROUND(VLOOKUP($C157,แยกหน่วยบริการ!$B$4:$BO$841,19,0),2)</f>
        <v>965</v>
      </c>
      <c r="J157" s="216">
        <f>ROUND(VLOOKUP($C157,แยกหน่วยบริการ!$B$4:$BO$841,20,0),2)</f>
        <v>1865</v>
      </c>
      <c r="K157" s="216">
        <f>ROUND(VLOOKUP($C157,แยกหน่วยบริการ!$B$4:$BO$841,27,0),2)</f>
        <v>0</v>
      </c>
      <c r="L157" s="216">
        <f>ROUND(VLOOKUP($C157,แยกหน่วยบริการ!$B$4:$BO$841,28,0),2)</f>
        <v>19700</v>
      </c>
      <c r="M157" s="216">
        <f>ROUND(VLOOKUP($C157,แยกหน่วยบริการ!$B$4:$BO$841,35,0),2)</f>
        <v>304</v>
      </c>
      <c r="N157" s="216">
        <f>ROUND(VLOOKUP($C157,แยกหน่วยบริการ!$B$4:$BO$841,36,0),2)</f>
        <v>8976</v>
      </c>
      <c r="O157" s="216">
        <f>ROUND(VLOOKUP($C157,แยกหน่วยบริการ!$B$4:$BO$841,43,0),2)</f>
        <v>0</v>
      </c>
      <c r="P157" s="216">
        <f>ROUND(VLOOKUP($C157,แยกหน่วยบริการ!$B$4:$BO$841,44,0),2)</f>
        <v>2310</v>
      </c>
      <c r="Q157" s="216">
        <f>ROUND(VLOOKUP($C157,แยกหน่วยบริการ!$B$4:$BO$841,51,0),2)</f>
        <v>1050</v>
      </c>
      <c r="R157" s="216">
        <f>ROUND(VLOOKUP($C157,แยกหน่วยบริการ!$B$4:$BO$841,52,0),2)</f>
        <v>8632.5</v>
      </c>
      <c r="S157" s="216">
        <f>ROUND(VLOOKUP($C157,แยกหน่วยบริการ!$B$4:$BO$841,59,0),2)</f>
        <v>0</v>
      </c>
      <c r="T157" s="216">
        <f>ROUND(VLOOKUP($C157,แยกหน่วยบริการ!$B$4:$BO$841,60,0),2)</f>
        <v>0</v>
      </c>
    </row>
    <row r="158" spans="1:20" s="293" customFormat="1" ht="19.5" customHeight="1">
      <c r="A158" s="289"/>
      <c r="B158" s="669"/>
      <c r="C158" s="670"/>
      <c r="D158" s="292" t="s">
        <v>425</v>
      </c>
      <c r="E158" s="1287">
        <f>F157-E156</f>
        <v>0</v>
      </c>
      <c r="F158" s="1287"/>
      <c r="G158" s="1287">
        <f>H157-G156</f>
        <v>0</v>
      </c>
      <c r="H158" s="1287"/>
      <c r="I158" s="1287">
        <f>J157-I156</f>
        <v>0</v>
      </c>
      <c r="J158" s="1287"/>
      <c r="K158" s="1287">
        <f>L157-K156</f>
        <v>0</v>
      </c>
      <c r="L158" s="1287"/>
      <c r="M158" s="1287">
        <f>N157-M156</f>
        <v>0</v>
      </c>
      <c r="N158" s="1287"/>
      <c r="O158" s="1287">
        <f>P157-O156</f>
        <v>0</v>
      </c>
      <c r="P158" s="1287"/>
      <c r="Q158" s="1287">
        <f>R157-Q156</f>
        <v>0</v>
      </c>
      <c r="R158" s="1287"/>
      <c r="S158" s="1287">
        <f>T157-S156</f>
        <v>0</v>
      </c>
      <c r="T158" s="1287"/>
    </row>
    <row r="159" spans="1:20" s="272" customFormat="1" ht="19.5" customHeight="1" thickBot="1">
      <c r="A159" s="294"/>
      <c r="B159" s="639"/>
      <c r="C159" s="691"/>
      <c r="D159" s="692" t="s">
        <v>1562</v>
      </c>
      <c r="E159" s="1288" t="str">
        <f>IF(E158=0,"1","0.00")</f>
        <v>1</v>
      </c>
      <c r="F159" s="1289"/>
      <c r="G159" s="1288" t="str">
        <f>IF(G158=0,"1","0.00")</f>
        <v>1</v>
      </c>
      <c r="H159" s="1289"/>
      <c r="I159" s="1288" t="str">
        <f>IF(I158=0,"1","0.00")</f>
        <v>1</v>
      </c>
      <c r="J159" s="1289"/>
      <c r="K159" s="1288" t="str">
        <f>IF(K158=0,"1","0.00")</f>
        <v>1</v>
      </c>
      <c r="L159" s="1289"/>
      <c r="M159" s="1288" t="str">
        <f>IF(M158=0,"1","0.00")</f>
        <v>1</v>
      </c>
      <c r="N159" s="1289"/>
      <c r="O159" s="1288" t="str">
        <f>IF(O158=0,"1","0.00")</f>
        <v>1</v>
      </c>
      <c r="P159" s="1289"/>
      <c r="Q159" s="1288" t="str">
        <f>IF(Q158=0,"1","0.00")</f>
        <v>1</v>
      </c>
      <c r="R159" s="1289"/>
      <c r="S159" s="1288" t="str">
        <f>IF(S158=0,"1","0.00")</f>
        <v>1</v>
      </c>
      <c r="T159" s="1289"/>
    </row>
    <row r="160" spans="1:20" s="280" customFormat="1" ht="18.75" customHeight="1" thickTop="1">
      <c r="B160" s="686">
        <v>4.26</v>
      </c>
      <c r="C160" s="684" t="s">
        <v>1717</v>
      </c>
      <c r="D160" s="687"/>
      <c r="E160" s="688"/>
      <c r="F160" s="688"/>
    </row>
    <row r="161" spans="1:20" s="280" customFormat="1" ht="18.75" customHeight="1">
      <c r="B161" s="689"/>
      <c r="C161" s="682" t="s">
        <v>1799</v>
      </c>
      <c r="D161" s="687" t="s">
        <v>1717</v>
      </c>
      <c r="E161" s="690">
        <f>ROUND(VLOOKUP($C161,แยกหน่วยบริการ!$B$4:$BO$841,3,0),2)</f>
        <v>0</v>
      </c>
      <c r="F161" s="216">
        <f>ROUND(VLOOKUP($C161,แยกหน่วยบริการ!$B$4:$BO$841,4,0),2)</f>
        <v>9907.5</v>
      </c>
      <c r="G161" s="216">
        <f>ROUND(VLOOKUP($C161,แยกหน่วยบริการ!$B$4:$BO$841,11,0),2)</f>
        <v>0</v>
      </c>
      <c r="H161" s="216">
        <f>ROUND(VLOOKUP($C161,แยกหน่วยบริการ!$B$4:$BO$841,12,0),2)</f>
        <v>0</v>
      </c>
      <c r="I161" s="216">
        <f>ROUND(VLOOKUP($C161,แยกหน่วยบริการ!$B$4:$BO$841,19,0),2)</f>
        <v>6584</v>
      </c>
      <c r="J161" s="216">
        <f>ROUND(VLOOKUP($C161,แยกหน่วยบริการ!$B$4:$BO$841,20,0),2)</f>
        <v>0</v>
      </c>
      <c r="K161" s="216">
        <f>ROUND(VLOOKUP($C161,แยกหน่วยบริการ!$B$4:$BO$841,27,0),2)</f>
        <v>0</v>
      </c>
      <c r="L161" s="216">
        <f>ROUND(VLOOKUP($C161,แยกหน่วยบริการ!$B$4:$BO$841,28,0),2)</f>
        <v>416121.69</v>
      </c>
      <c r="M161" s="216">
        <f>ROUND(VLOOKUP($C161,แยกหน่วยบริการ!$B$4:$BO$841,35,0),2)</f>
        <v>0</v>
      </c>
      <c r="N161" s="216">
        <f>ROUND(VLOOKUP($C161,แยกหน่วยบริการ!$B$4:$BO$841,36,0),2)</f>
        <v>0</v>
      </c>
      <c r="O161" s="216">
        <f>ROUND(VLOOKUP($C161,แยกหน่วยบริการ!$B$4:$BO$841,43,0),2)</f>
        <v>0</v>
      </c>
      <c r="P161" s="216">
        <f>ROUND(VLOOKUP($C161,แยกหน่วยบริการ!$B$4:$BO$841,44,0),2)</f>
        <v>0</v>
      </c>
      <c r="Q161" s="216">
        <f>ROUND(VLOOKUP($C161,แยกหน่วยบริการ!$B$4:$BO$841,51,0),2)</f>
        <v>6518.5</v>
      </c>
      <c r="R161" s="216">
        <f>ROUND(VLOOKUP($C161,แยกหน่วยบริการ!$B$4:$BO$841,52,0),2)</f>
        <v>0</v>
      </c>
      <c r="S161" s="216">
        <f>ROUND(VLOOKUP($C161,แยกหน่วยบริการ!$B$4:$BO$841,59,0),2)</f>
        <v>0</v>
      </c>
      <c r="T161" s="216">
        <f>ROUND(VLOOKUP($C161,แยกหน่วยบริการ!$B$4:$BO$841,60,0),2)</f>
        <v>0</v>
      </c>
    </row>
    <row r="162" spans="1:20" s="280" customFormat="1" ht="18.75" customHeight="1">
      <c r="B162" s="689"/>
      <c r="C162" s="682" t="s">
        <v>799</v>
      </c>
      <c r="D162" s="687" t="s">
        <v>1718</v>
      </c>
      <c r="E162" s="690">
        <f>ROUND(VLOOKUP($C162,แยกหน่วยบริการ!$B$4:$BO$841,3,0),2)</f>
        <v>0</v>
      </c>
      <c r="F162" s="216">
        <f>ROUND(VLOOKUP($C162,แยกหน่วยบริการ!$B$4:$BO$841,4,0),2)</f>
        <v>0</v>
      </c>
      <c r="G162" s="216">
        <f>ROUND(VLOOKUP($C162,แยกหน่วยบริการ!$B$4:$BO$841,11,0),2)</f>
        <v>0</v>
      </c>
      <c r="H162" s="216">
        <f>ROUND(VLOOKUP($C162,แยกหน่วยบริการ!$B$4:$BO$841,12,0),2)</f>
        <v>0</v>
      </c>
      <c r="I162" s="216">
        <f>ROUND(VLOOKUP($C162,แยกหน่วยบริการ!$B$4:$BO$841,19,0),2)</f>
        <v>0</v>
      </c>
      <c r="J162" s="216">
        <f>ROUND(VLOOKUP($C162,แยกหน่วยบริการ!$B$4:$BO$841,20,0),2)</f>
        <v>6584</v>
      </c>
      <c r="K162" s="216">
        <f>ROUND(VLOOKUP($C162,แยกหน่วยบริการ!$B$4:$BO$841,27,0),2)</f>
        <v>0</v>
      </c>
      <c r="L162" s="216">
        <f>ROUND(VLOOKUP($C162,แยกหน่วยบริการ!$B$4:$BO$841,28,0),2)</f>
        <v>0</v>
      </c>
      <c r="M162" s="216">
        <f>ROUND(VLOOKUP($C162,แยกหน่วยบริการ!$B$4:$BO$841,35,0),2)</f>
        <v>0</v>
      </c>
      <c r="N162" s="216">
        <f>ROUND(VLOOKUP($C162,แยกหน่วยบริการ!$B$4:$BO$841,36,0),2)</f>
        <v>0</v>
      </c>
      <c r="O162" s="216">
        <f>ROUND(VLOOKUP($C162,แยกหน่วยบริการ!$B$4:$BO$841,43,0),2)</f>
        <v>0</v>
      </c>
      <c r="P162" s="216">
        <f>ROUND(VLOOKUP($C162,แยกหน่วยบริการ!$B$4:$BO$841,44,0),2)</f>
        <v>0</v>
      </c>
      <c r="Q162" s="216">
        <f>ROUND(VLOOKUP($C162,แยกหน่วยบริการ!$B$4:$BO$841,51,0),2)</f>
        <v>0</v>
      </c>
      <c r="R162" s="216">
        <f>ROUND(VLOOKUP($C162,แยกหน่วยบริการ!$B$4:$BO$841,52,0),2)</f>
        <v>6518.5</v>
      </c>
      <c r="S162" s="216">
        <f>ROUND(VLOOKUP($C162,แยกหน่วยบริการ!$B$4:$BO$841,59,0),2)</f>
        <v>0</v>
      </c>
      <c r="T162" s="216">
        <f>ROUND(VLOOKUP($C162,แยกหน่วยบริการ!$B$4:$BO$841,60,0),2)</f>
        <v>0</v>
      </c>
    </row>
    <row r="163" spans="1:20" s="293" customFormat="1" ht="19.5" customHeight="1">
      <c r="A163" s="289"/>
      <c r="B163" s="669"/>
      <c r="C163" s="670"/>
      <c r="D163" s="292" t="s">
        <v>425</v>
      </c>
      <c r="E163" s="1287">
        <f>F162-E161</f>
        <v>0</v>
      </c>
      <c r="F163" s="1287"/>
      <c r="G163" s="1287">
        <f>H162-G161</f>
        <v>0</v>
      </c>
      <c r="H163" s="1287"/>
      <c r="I163" s="1287">
        <f>J162-I161</f>
        <v>0</v>
      </c>
      <c r="J163" s="1287"/>
      <c r="K163" s="1287">
        <f>L162-K161</f>
        <v>0</v>
      </c>
      <c r="L163" s="1287"/>
      <c r="M163" s="1287">
        <f>N162-M161</f>
        <v>0</v>
      </c>
      <c r="N163" s="1287"/>
      <c r="O163" s="1287">
        <f>P162-O161</f>
        <v>0</v>
      </c>
      <c r="P163" s="1287"/>
      <c r="Q163" s="1287">
        <f>R162-Q161</f>
        <v>0</v>
      </c>
      <c r="R163" s="1287"/>
      <c r="S163" s="1287">
        <f>T162-S161</f>
        <v>0</v>
      </c>
      <c r="T163" s="1287"/>
    </row>
    <row r="164" spans="1:20" s="272" customFormat="1" ht="19.5" customHeight="1" thickBot="1">
      <c r="A164" s="294"/>
      <c r="B164" s="639"/>
      <c r="C164" s="671"/>
      <c r="D164" s="254" t="s">
        <v>1562</v>
      </c>
      <c r="E164" s="1288" t="str">
        <f>IF(E163=0,"1","0.00")</f>
        <v>1</v>
      </c>
      <c r="F164" s="1289"/>
      <c r="G164" s="1288" t="str">
        <f>IF(G163=0,"1","0.00")</f>
        <v>1</v>
      </c>
      <c r="H164" s="1289"/>
      <c r="I164" s="1288" t="str">
        <f>IF(I163=0,"1","0.00")</f>
        <v>1</v>
      </c>
      <c r="J164" s="1289"/>
      <c r="K164" s="1288" t="str">
        <f>IF(K163=0,"1","0.00")</f>
        <v>1</v>
      </c>
      <c r="L164" s="1289"/>
      <c r="M164" s="1288" t="str">
        <f>IF(M163=0,"1","0.00")</f>
        <v>1</v>
      </c>
      <c r="N164" s="1289"/>
      <c r="O164" s="1288" t="str">
        <f>IF(O163=0,"1","0.00")</f>
        <v>1</v>
      </c>
      <c r="P164" s="1289"/>
      <c r="Q164" s="1288" t="str">
        <f>IF(Q163=0,"1","0.00")</f>
        <v>1</v>
      </c>
      <c r="R164" s="1289"/>
      <c r="S164" s="1288" t="str">
        <f>IF(S163=0,"1","0.00")</f>
        <v>1</v>
      </c>
      <c r="T164" s="1289"/>
    </row>
    <row r="165" spans="1:20" ht="18.75" customHeight="1" thickTop="1"/>
    <row r="166" spans="1:20" ht="18.75" customHeight="1"/>
    <row r="167" spans="1:20" ht="18.75" customHeight="1"/>
    <row r="168" spans="1:20" ht="18.75" customHeight="1"/>
    <row r="169" spans="1:20" ht="18.75" customHeight="1"/>
    <row r="170" spans="1:20" ht="18.75" customHeight="1"/>
    <row r="171" spans="1:20" ht="18.75" customHeight="1"/>
    <row r="172" spans="1:20" ht="18.75" customHeight="1"/>
    <row r="173" spans="1:20" ht="18.75" customHeight="1"/>
    <row r="174" spans="1:20" ht="18.75" customHeight="1"/>
    <row r="175" spans="1:20" ht="18.75" customHeight="1"/>
    <row r="176" spans="1:20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</sheetData>
  <autoFilter ref="A3:F3" xr:uid="{E1C17F1E-3BB3-4B42-B827-82AD23618714}"/>
  <mergeCells count="473">
    <mergeCell ref="Q163:R163"/>
    <mergeCell ref="S163:T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E163:F163"/>
    <mergeCell ref="G163:H163"/>
    <mergeCell ref="I163:J163"/>
    <mergeCell ref="K163:L163"/>
    <mergeCell ref="M163:N163"/>
    <mergeCell ref="O163:P163"/>
    <mergeCell ref="Q158:R158"/>
    <mergeCell ref="S158:T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E158:F158"/>
    <mergeCell ref="G158:H158"/>
    <mergeCell ref="I158:J158"/>
    <mergeCell ref="K158:L158"/>
    <mergeCell ref="M158:N158"/>
    <mergeCell ref="O158:P158"/>
    <mergeCell ref="Q153:R153"/>
    <mergeCell ref="S153:T153"/>
    <mergeCell ref="E154:F154"/>
    <mergeCell ref="G154:H154"/>
    <mergeCell ref="I154:J154"/>
    <mergeCell ref="K154:L154"/>
    <mergeCell ref="M154:N154"/>
    <mergeCell ref="O154:P154"/>
    <mergeCell ref="Q154:R154"/>
    <mergeCell ref="S154:T154"/>
    <mergeCell ref="E153:F153"/>
    <mergeCell ref="G153:H153"/>
    <mergeCell ref="I153:J153"/>
    <mergeCell ref="K153:L153"/>
    <mergeCell ref="M153:N153"/>
    <mergeCell ref="O153:P153"/>
    <mergeCell ref="S148:T148"/>
    <mergeCell ref="E149:F149"/>
    <mergeCell ref="G149:H149"/>
    <mergeCell ref="I149:J149"/>
    <mergeCell ref="K149:L149"/>
    <mergeCell ref="M149:N149"/>
    <mergeCell ref="O149:P149"/>
    <mergeCell ref="Q149:R149"/>
    <mergeCell ref="S149:T149"/>
    <mergeCell ref="Q144:R144"/>
    <mergeCell ref="E148:F148"/>
    <mergeCell ref="G148:H148"/>
    <mergeCell ref="I148:J148"/>
    <mergeCell ref="K148:L148"/>
    <mergeCell ref="M148:N148"/>
    <mergeCell ref="O148:P148"/>
    <mergeCell ref="Q148:R148"/>
    <mergeCell ref="E144:F144"/>
    <mergeCell ref="G144:H144"/>
    <mergeCell ref="I144:J144"/>
    <mergeCell ref="K144:L144"/>
    <mergeCell ref="E139:F139"/>
    <mergeCell ref="G128:H128"/>
    <mergeCell ref="E133:F133"/>
    <mergeCell ref="G139:H139"/>
    <mergeCell ref="I139:J139"/>
    <mergeCell ref="E143:F143"/>
    <mergeCell ref="S129:T129"/>
    <mergeCell ref="Q138:R138"/>
    <mergeCell ref="S138:T138"/>
    <mergeCell ref="Q139:R139"/>
    <mergeCell ref="S68:T68"/>
    <mergeCell ref="S119:T119"/>
    <mergeCell ref="Q68:R68"/>
    <mergeCell ref="S139:T139"/>
    <mergeCell ref="S94:T94"/>
    <mergeCell ref="Q99:R99"/>
    <mergeCell ref="C4:D4"/>
    <mergeCell ref="E68:F68"/>
    <mergeCell ref="G68:H68"/>
    <mergeCell ref="I68:J68"/>
    <mergeCell ref="K68:L68"/>
    <mergeCell ref="K128:L128"/>
    <mergeCell ref="I128:J128"/>
    <mergeCell ref="E124:F124"/>
    <mergeCell ref="G124:H124"/>
    <mergeCell ref="I124:J124"/>
    <mergeCell ref="Q64:R64"/>
    <mergeCell ref="S64:T64"/>
    <mergeCell ref="K139:L139"/>
    <mergeCell ref="O128:P128"/>
    <mergeCell ref="M144:N144"/>
    <mergeCell ref="O144:P144"/>
    <mergeCell ref="M139:N139"/>
    <mergeCell ref="O139:P139"/>
    <mergeCell ref="S124:T124"/>
    <mergeCell ref="Q129:R129"/>
    <mergeCell ref="S144:T144"/>
    <mergeCell ref="Q143:R143"/>
    <mergeCell ref="S143:T143"/>
    <mergeCell ref="Q119:R119"/>
    <mergeCell ref="E129:F129"/>
    <mergeCell ref="G129:H129"/>
    <mergeCell ref="I129:J129"/>
    <mergeCell ref="K129:L129"/>
    <mergeCell ref="M129:N129"/>
    <mergeCell ref="O124:P124"/>
    <mergeCell ref="K124:L124"/>
    <mergeCell ref="M124:N124"/>
    <mergeCell ref="Q124:R124"/>
    <mergeCell ref="E114:F114"/>
    <mergeCell ref="G114:H114"/>
    <mergeCell ref="I114:J114"/>
    <mergeCell ref="K114:L114"/>
    <mergeCell ref="M114:N114"/>
    <mergeCell ref="O114:P114"/>
    <mergeCell ref="M123:N123"/>
    <mergeCell ref="O94:P94"/>
    <mergeCell ref="Q94:R94"/>
    <mergeCell ref="E99:F99"/>
    <mergeCell ref="G99:H99"/>
    <mergeCell ref="I99:J99"/>
    <mergeCell ref="K99:L99"/>
    <mergeCell ref="M99:N99"/>
    <mergeCell ref="O99:P99"/>
    <mergeCell ref="Q84:R84"/>
    <mergeCell ref="Q88:R88"/>
    <mergeCell ref="S84:T84"/>
    <mergeCell ref="E89:F89"/>
    <mergeCell ref="G89:H89"/>
    <mergeCell ref="I89:J89"/>
    <mergeCell ref="K89:L89"/>
    <mergeCell ref="M89:N89"/>
    <mergeCell ref="O89:P89"/>
    <mergeCell ref="Q89:R89"/>
    <mergeCell ref="S89:T89"/>
    <mergeCell ref="E84:F84"/>
    <mergeCell ref="G84:H84"/>
    <mergeCell ref="I84:J84"/>
    <mergeCell ref="K84:L84"/>
    <mergeCell ref="M84:N84"/>
    <mergeCell ref="O84:P84"/>
    <mergeCell ref="S88:T88"/>
    <mergeCell ref="E88:F88"/>
    <mergeCell ref="G88:H88"/>
    <mergeCell ref="Q69:R69"/>
    <mergeCell ref="G69:H69"/>
    <mergeCell ref="I69:J69"/>
    <mergeCell ref="K69:L69"/>
    <mergeCell ref="M69:N69"/>
    <mergeCell ref="S69:T69"/>
    <mergeCell ref="E79:F79"/>
    <mergeCell ref="G79:H79"/>
    <mergeCell ref="I79:J79"/>
    <mergeCell ref="K79:L79"/>
    <mergeCell ref="M79:N79"/>
    <mergeCell ref="O79:P79"/>
    <mergeCell ref="Q79:R79"/>
    <mergeCell ref="S79:T79"/>
    <mergeCell ref="E69:F69"/>
    <mergeCell ref="O69:P69"/>
    <mergeCell ref="E64:F64"/>
    <mergeCell ref="G64:H64"/>
    <mergeCell ref="I64:J64"/>
    <mergeCell ref="K64:L64"/>
    <mergeCell ref="M64:N64"/>
    <mergeCell ref="O64:P64"/>
    <mergeCell ref="M68:N68"/>
    <mergeCell ref="O68:P68"/>
    <mergeCell ref="Q49:R49"/>
    <mergeCell ref="S49:T49"/>
    <mergeCell ref="E54:F54"/>
    <mergeCell ref="G54:H54"/>
    <mergeCell ref="I54:J54"/>
    <mergeCell ref="K54:L54"/>
    <mergeCell ref="M54:N54"/>
    <mergeCell ref="O54:P54"/>
    <mergeCell ref="Q54:R54"/>
    <mergeCell ref="S54:T54"/>
    <mergeCell ref="E49:F49"/>
    <mergeCell ref="G49:H49"/>
    <mergeCell ref="I49:J49"/>
    <mergeCell ref="K49:L49"/>
    <mergeCell ref="M49:N49"/>
    <mergeCell ref="O49:P49"/>
    <mergeCell ref="Q53:R53"/>
    <mergeCell ref="S53:T53"/>
    <mergeCell ref="Q38:R38"/>
    <mergeCell ref="S38:T38"/>
    <mergeCell ref="E44:F44"/>
    <mergeCell ref="G44:H44"/>
    <mergeCell ref="I44:J44"/>
    <mergeCell ref="K44:L44"/>
    <mergeCell ref="M44:N44"/>
    <mergeCell ref="O44:P44"/>
    <mergeCell ref="Q44:R44"/>
    <mergeCell ref="S44:T44"/>
    <mergeCell ref="E38:F38"/>
    <mergeCell ref="G38:H38"/>
    <mergeCell ref="I38:J38"/>
    <mergeCell ref="K38:L38"/>
    <mergeCell ref="M38:N38"/>
    <mergeCell ref="O38:P38"/>
    <mergeCell ref="Q19:R19"/>
    <mergeCell ref="S19:T19"/>
    <mergeCell ref="E26:F26"/>
    <mergeCell ref="G26:H26"/>
    <mergeCell ref="I26:J26"/>
    <mergeCell ref="K26:L26"/>
    <mergeCell ref="M26:N26"/>
    <mergeCell ref="O26:P26"/>
    <mergeCell ref="Q26:R26"/>
    <mergeCell ref="S26:T26"/>
    <mergeCell ref="E19:F19"/>
    <mergeCell ref="G19:H19"/>
    <mergeCell ref="I19:J19"/>
    <mergeCell ref="K19:L19"/>
    <mergeCell ref="M19:N19"/>
    <mergeCell ref="O19:P19"/>
    <mergeCell ref="Q9:R9"/>
    <mergeCell ref="S9:T9"/>
    <mergeCell ref="E14:F14"/>
    <mergeCell ref="G14:H14"/>
    <mergeCell ref="I14:J14"/>
    <mergeCell ref="K14:L14"/>
    <mergeCell ref="M14:N14"/>
    <mergeCell ref="O14:P14"/>
    <mergeCell ref="Q14:R14"/>
    <mergeCell ref="S14:T14"/>
    <mergeCell ref="E9:F9"/>
    <mergeCell ref="G9:H9"/>
    <mergeCell ref="I9:J9"/>
    <mergeCell ref="K9:L9"/>
    <mergeCell ref="M9:N9"/>
    <mergeCell ref="O9:P9"/>
    <mergeCell ref="Q1:R1"/>
    <mergeCell ref="S1:T1"/>
    <mergeCell ref="E1:F1"/>
    <mergeCell ref="G1:H1"/>
    <mergeCell ref="I1:J1"/>
    <mergeCell ref="K1:L1"/>
    <mergeCell ref="M1:N1"/>
    <mergeCell ref="O1:P1"/>
    <mergeCell ref="O2:P2"/>
    <mergeCell ref="Q2:R2"/>
    <mergeCell ref="S2:T2"/>
    <mergeCell ref="C2:D2"/>
    <mergeCell ref="E2:F2"/>
    <mergeCell ref="G2:H2"/>
    <mergeCell ref="I2:J2"/>
    <mergeCell ref="K2:L2"/>
    <mergeCell ref="M2:N2"/>
    <mergeCell ref="O8:P8"/>
    <mergeCell ref="Q8:R8"/>
    <mergeCell ref="S8:T8"/>
    <mergeCell ref="E8:F8"/>
    <mergeCell ref="G8:H8"/>
    <mergeCell ref="I8:J8"/>
    <mergeCell ref="K8:L8"/>
    <mergeCell ref="M8:N8"/>
    <mergeCell ref="Q13:R13"/>
    <mergeCell ref="S13:T13"/>
    <mergeCell ref="K13:L13"/>
    <mergeCell ref="M13:N13"/>
    <mergeCell ref="O13:P13"/>
    <mergeCell ref="E13:F13"/>
    <mergeCell ref="G13:H13"/>
    <mergeCell ref="I13:J13"/>
    <mergeCell ref="O18:P18"/>
    <mergeCell ref="Q18:R18"/>
    <mergeCell ref="S18:T18"/>
    <mergeCell ref="E18:F18"/>
    <mergeCell ref="G18:H18"/>
    <mergeCell ref="I18:J18"/>
    <mergeCell ref="K18:L18"/>
    <mergeCell ref="M18:N18"/>
    <mergeCell ref="S30:T30"/>
    <mergeCell ref="E25:F25"/>
    <mergeCell ref="G25:H25"/>
    <mergeCell ref="I25:J25"/>
    <mergeCell ref="K25:L25"/>
    <mergeCell ref="M25:N25"/>
    <mergeCell ref="O25:P25"/>
    <mergeCell ref="Q25:R25"/>
    <mergeCell ref="S25:T25"/>
    <mergeCell ref="E30:F30"/>
    <mergeCell ref="G30:H30"/>
    <mergeCell ref="I30:J30"/>
    <mergeCell ref="K30:L30"/>
    <mergeCell ref="O30:P30"/>
    <mergeCell ref="Q30:R30"/>
    <mergeCell ref="Q37:R37"/>
    <mergeCell ref="S37:T37"/>
    <mergeCell ref="E37:F37"/>
    <mergeCell ref="G37:H37"/>
    <mergeCell ref="I37:J37"/>
    <mergeCell ref="K37:L37"/>
    <mergeCell ref="M37:N37"/>
    <mergeCell ref="O37:P37"/>
    <mergeCell ref="Q43:R43"/>
    <mergeCell ref="S43:T43"/>
    <mergeCell ref="E43:F43"/>
    <mergeCell ref="G43:H43"/>
    <mergeCell ref="I43:J43"/>
    <mergeCell ref="K43:L43"/>
    <mergeCell ref="M43:N43"/>
    <mergeCell ref="O43:P43"/>
    <mergeCell ref="Q48:R48"/>
    <mergeCell ref="S48:T48"/>
    <mergeCell ref="E48:F48"/>
    <mergeCell ref="G48:H48"/>
    <mergeCell ref="I48:J48"/>
    <mergeCell ref="K48:L48"/>
    <mergeCell ref="M48:N48"/>
    <mergeCell ref="O48:P48"/>
    <mergeCell ref="E53:F53"/>
    <mergeCell ref="G53:H53"/>
    <mergeCell ref="I53:J53"/>
    <mergeCell ref="K53:L53"/>
    <mergeCell ref="M53:N53"/>
    <mergeCell ref="O53:P53"/>
    <mergeCell ref="Q58:R58"/>
    <mergeCell ref="S58:T58"/>
    <mergeCell ref="E58:F58"/>
    <mergeCell ref="G58:H58"/>
    <mergeCell ref="I58:J58"/>
    <mergeCell ref="K58:L58"/>
    <mergeCell ref="M58:N58"/>
    <mergeCell ref="O58:P58"/>
    <mergeCell ref="Q63:R63"/>
    <mergeCell ref="S63:T63"/>
    <mergeCell ref="E63:F63"/>
    <mergeCell ref="G63:H63"/>
    <mergeCell ref="I63:J63"/>
    <mergeCell ref="K63:L63"/>
    <mergeCell ref="M63:N63"/>
    <mergeCell ref="O63:P63"/>
    <mergeCell ref="Q78:R78"/>
    <mergeCell ref="S78:T78"/>
    <mergeCell ref="E78:F78"/>
    <mergeCell ref="G78:H78"/>
    <mergeCell ref="I78:J78"/>
    <mergeCell ref="K78:L78"/>
    <mergeCell ref="M78:N78"/>
    <mergeCell ref="O78:P78"/>
    <mergeCell ref="Q83:R83"/>
    <mergeCell ref="S83:T83"/>
    <mergeCell ref="E83:F83"/>
    <mergeCell ref="G83:H83"/>
    <mergeCell ref="I83:J83"/>
    <mergeCell ref="K83:L83"/>
    <mergeCell ref="M83:N83"/>
    <mergeCell ref="O83:P83"/>
    <mergeCell ref="I88:J88"/>
    <mergeCell ref="K88:L88"/>
    <mergeCell ref="M88:N88"/>
    <mergeCell ref="O88:P88"/>
    <mergeCell ref="O98:P98"/>
    <mergeCell ref="Q93:R93"/>
    <mergeCell ref="M98:N98"/>
    <mergeCell ref="I94:J94"/>
    <mergeCell ref="K94:L94"/>
    <mergeCell ref="M94:N94"/>
    <mergeCell ref="S93:T93"/>
    <mergeCell ref="E93:F93"/>
    <mergeCell ref="G93:H93"/>
    <mergeCell ref="I93:J93"/>
    <mergeCell ref="K93:L93"/>
    <mergeCell ref="M93:N93"/>
    <mergeCell ref="O93:P93"/>
    <mergeCell ref="O103:P103"/>
    <mergeCell ref="Q98:R98"/>
    <mergeCell ref="S98:T98"/>
    <mergeCell ref="E98:F98"/>
    <mergeCell ref="G98:H98"/>
    <mergeCell ref="I98:J98"/>
    <mergeCell ref="K98:L98"/>
    <mergeCell ref="S99:T99"/>
    <mergeCell ref="I103:J103"/>
    <mergeCell ref="E104:F104"/>
    <mergeCell ref="G104:H104"/>
    <mergeCell ref="I104:J104"/>
    <mergeCell ref="K104:L104"/>
    <mergeCell ref="M104:N104"/>
    <mergeCell ref="E94:F94"/>
    <mergeCell ref="K103:L103"/>
    <mergeCell ref="M103:N103"/>
    <mergeCell ref="G94:H94"/>
    <mergeCell ref="G103:H103"/>
    <mergeCell ref="Q118:R118"/>
    <mergeCell ref="E113:F113"/>
    <mergeCell ref="G113:H113"/>
    <mergeCell ref="I113:J113"/>
    <mergeCell ref="K113:L113"/>
    <mergeCell ref="M113:N113"/>
    <mergeCell ref="E118:F118"/>
    <mergeCell ref="G118:H118"/>
    <mergeCell ref="I118:J118"/>
    <mergeCell ref="K118:L118"/>
    <mergeCell ref="I119:J119"/>
    <mergeCell ref="S118:T118"/>
    <mergeCell ref="O113:P113"/>
    <mergeCell ref="Q113:R113"/>
    <mergeCell ref="S113:T113"/>
    <mergeCell ref="O104:P104"/>
    <mergeCell ref="Q104:R104"/>
    <mergeCell ref="S104:T104"/>
    <mergeCell ref="Q114:R114"/>
    <mergeCell ref="S114:T114"/>
    <mergeCell ref="M118:N118"/>
    <mergeCell ref="O118:P118"/>
    <mergeCell ref="K119:L119"/>
    <mergeCell ref="M119:N119"/>
    <mergeCell ref="O119:P119"/>
    <mergeCell ref="E123:F123"/>
    <mergeCell ref="G123:H123"/>
    <mergeCell ref="I123:J123"/>
    <mergeCell ref="K123:L123"/>
    <mergeCell ref="O123:P123"/>
    <mergeCell ref="E119:F119"/>
    <mergeCell ref="G119:H119"/>
    <mergeCell ref="Q128:R128"/>
    <mergeCell ref="E138:F138"/>
    <mergeCell ref="G138:H138"/>
    <mergeCell ref="I138:J138"/>
    <mergeCell ref="K138:L138"/>
    <mergeCell ref="M138:N138"/>
    <mergeCell ref="O138:P138"/>
    <mergeCell ref="E128:F128"/>
    <mergeCell ref="M128:N128"/>
    <mergeCell ref="O129:P129"/>
    <mergeCell ref="G143:H143"/>
    <mergeCell ref="I143:J143"/>
    <mergeCell ref="K143:L143"/>
    <mergeCell ref="M143:N143"/>
    <mergeCell ref="O143:P143"/>
    <mergeCell ref="G133:H133"/>
    <mergeCell ref="I133:J133"/>
    <mergeCell ref="K133:L133"/>
    <mergeCell ref="M133:N133"/>
    <mergeCell ref="O133:P133"/>
    <mergeCell ref="S133:T133"/>
    <mergeCell ref="S123:T123"/>
    <mergeCell ref="S108:T108"/>
    <mergeCell ref="Q73:R73"/>
    <mergeCell ref="S73:T73"/>
    <mergeCell ref="Q108:R108"/>
    <mergeCell ref="Q133:R133"/>
    <mergeCell ref="Q123:R123"/>
    <mergeCell ref="S128:T128"/>
    <mergeCell ref="Q103:R103"/>
    <mergeCell ref="E108:F108"/>
    <mergeCell ref="G108:H108"/>
    <mergeCell ref="I108:J108"/>
    <mergeCell ref="K108:L108"/>
    <mergeCell ref="M108:N108"/>
    <mergeCell ref="O108:P108"/>
    <mergeCell ref="S103:T103"/>
    <mergeCell ref="E103:F103"/>
    <mergeCell ref="E73:F73"/>
    <mergeCell ref="G73:H73"/>
    <mergeCell ref="I73:J73"/>
    <mergeCell ref="K73:L73"/>
    <mergeCell ref="M73:N73"/>
    <mergeCell ref="O73:P73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0316E-C77C-4D76-BE2C-E468BAD6792B}">
  <sheetPr>
    <tabColor rgb="FFFF0000"/>
  </sheetPr>
  <dimension ref="A1:L233"/>
  <sheetViews>
    <sheetView zoomScale="80" zoomScaleNormal="80" workbookViewId="0">
      <pane xSplit="4" ySplit="2" topLeftCell="E93" activePane="bottomRight" state="frozen"/>
      <selection pane="topRight" activeCell="E1" sqref="E1"/>
      <selection pane="bottomLeft" activeCell="A2" sqref="A2"/>
      <selection pane="bottomRight" sqref="A1:IV65536"/>
    </sheetView>
  </sheetViews>
  <sheetFormatPr defaultColWidth="9" defaultRowHeight="24.6"/>
  <cols>
    <col min="1" max="1" width="16.109375" style="693" customWidth="1"/>
    <col min="2" max="2" width="9.109375" style="208" customWidth="1"/>
    <col min="3" max="3" width="16.6640625" style="694" customWidth="1"/>
    <col min="4" max="4" width="76.109375" style="695" customWidth="1"/>
    <col min="5" max="12" width="15.109375" style="696" customWidth="1"/>
    <col min="13" max="16384" width="9" style="693"/>
  </cols>
  <sheetData>
    <row r="1" spans="1:12">
      <c r="E1" s="696">
        <v>1</v>
      </c>
      <c r="F1" s="696">
        <v>2</v>
      </c>
      <c r="G1" s="696">
        <v>3</v>
      </c>
      <c r="H1" s="696">
        <v>4</v>
      </c>
      <c r="I1" s="696">
        <v>5</v>
      </c>
      <c r="J1" s="696">
        <v>6</v>
      </c>
      <c r="K1" s="696">
        <v>7</v>
      </c>
      <c r="L1" s="696">
        <v>8</v>
      </c>
    </row>
    <row r="2" spans="1:12" s="701" customFormat="1">
      <c r="A2" s="697" t="s">
        <v>1506</v>
      </c>
      <c r="B2" s="698"/>
      <c r="C2" s="699" t="s">
        <v>421</v>
      </c>
      <c r="D2" s="698" t="s">
        <v>422</v>
      </c>
      <c r="E2" s="700" t="str">
        <f>งบทดลองเบื้องต้น!D3</f>
        <v>11040 บึงกาฬ,รพท_</v>
      </c>
      <c r="F2" s="700" t="str">
        <f>งบทดลองเบื้องต้น!E3</f>
        <v>11041 พรเจริญ,รพช_</v>
      </c>
      <c r="G2" s="700" t="str">
        <f>งบทดลองเบื้องต้น!F3</f>
        <v>11043 โซ่พิสัย,รพช_</v>
      </c>
      <c r="H2" s="700" t="str">
        <f>งบทดลองเบื้องต้น!G3</f>
        <v>11046 เซกา,รพช_</v>
      </c>
      <c r="I2" s="700" t="str">
        <f>งบทดลองเบื้องต้น!H3</f>
        <v>11047 ปากคาด,รพช_</v>
      </c>
      <c r="J2" s="700" t="str">
        <f>งบทดลองเบื้องต้น!I3</f>
        <v>11048 บึงโขงหลง,รพช_</v>
      </c>
      <c r="K2" s="700" t="str">
        <f>งบทดลองเบื้องต้น!J3</f>
        <v>11049 ศรีวิไล,รพช_</v>
      </c>
      <c r="L2" s="700" t="str">
        <f>งบทดลองเบื้องต้น!K3</f>
        <v>11050 บุ่งคล้า,รพช_</v>
      </c>
    </row>
    <row r="3" spans="1:12" s="709" customFormat="1" ht="30">
      <c r="A3" s="702"/>
      <c r="B3" s="703">
        <v>1</v>
      </c>
      <c r="C3" s="704" t="s">
        <v>1507</v>
      </c>
      <c r="D3" s="705"/>
      <c r="E3" s="706"/>
      <c r="F3" s="706"/>
      <c r="G3" s="706"/>
      <c r="H3" s="707"/>
      <c r="I3" s="707"/>
      <c r="J3" s="707"/>
      <c r="K3" s="708"/>
      <c r="L3" s="708"/>
    </row>
    <row r="4" spans="1:12" s="701" customFormat="1">
      <c r="A4" s="710"/>
      <c r="B4" s="711">
        <v>1.1000000000000001</v>
      </c>
      <c r="C4" s="712" t="s">
        <v>2414</v>
      </c>
      <c r="D4" s="713"/>
      <c r="E4" s="714"/>
      <c r="F4" s="714"/>
      <c r="G4" s="714"/>
      <c r="H4" s="714"/>
      <c r="I4" s="714"/>
      <c r="J4" s="714"/>
      <c r="K4" s="715"/>
      <c r="L4" s="715"/>
    </row>
    <row r="5" spans="1:12" s="716" customFormat="1">
      <c r="B5" s="717"/>
      <c r="C5" s="712" t="s">
        <v>1174</v>
      </c>
      <c r="D5" s="718"/>
      <c r="E5" s="719">
        <v>3</v>
      </c>
      <c r="F5" s="719">
        <v>4</v>
      </c>
      <c r="G5" s="719">
        <v>5</v>
      </c>
      <c r="H5" s="719">
        <v>6</v>
      </c>
      <c r="I5" s="719">
        <v>7</v>
      </c>
      <c r="J5" s="719">
        <v>8</v>
      </c>
      <c r="K5" s="719">
        <v>9</v>
      </c>
      <c r="L5" s="719">
        <v>10</v>
      </c>
    </row>
    <row r="6" spans="1:12" s="723" customFormat="1">
      <c r="A6" s="720"/>
      <c r="B6" s="213"/>
      <c r="C6" s="721" t="s">
        <v>475</v>
      </c>
      <c r="D6" s="722" t="s">
        <v>1413</v>
      </c>
      <c r="E6" s="216">
        <f>ROUND(VLOOKUP($C6,งบทดลองเบื้องต้น!$B$4:$K$839,3,0),2)</f>
        <v>0</v>
      </c>
      <c r="F6" s="216">
        <f>ROUND(VLOOKUP($C6,งบทดลองเบื้องต้น!$B$4:$K$839,4,0),2)</f>
        <v>0</v>
      </c>
      <c r="G6" s="216">
        <f>ROUND(VLOOKUP($C6,งบทดลองเบื้องต้น!$B$4:$K$839,5,0),2)</f>
        <v>0</v>
      </c>
      <c r="H6" s="216">
        <f>ROUND(VLOOKUP($C6,งบทดลองเบื้องต้น!$B$4:$K$839,6,0),2)</f>
        <v>0</v>
      </c>
      <c r="I6" s="216">
        <f>ROUND(VLOOKUP($C6,งบทดลองเบื้องต้น!$B$4:$K$839,7,0),2)</f>
        <v>0</v>
      </c>
      <c r="J6" s="216">
        <f>ROUND(VLOOKUP($C6,งบทดลองเบื้องต้น!$B$4:$K$839,8,0),2)</f>
        <v>0</v>
      </c>
      <c r="K6" s="216">
        <f>ROUND(VLOOKUP($C6,งบทดลองเบื้องต้น!$B$4:$K$839,9,0),2)</f>
        <v>0</v>
      </c>
      <c r="L6" s="216">
        <f>ROUND(VLOOKUP($C6,งบทดลองเบื้องต้น!$B$4:$K$839,10,0),2)</f>
        <v>0</v>
      </c>
    </row>
    <row r="7" spans="1:12" s="723" customFormat="1">
      <c r="A7" s="720" t="s">
        <v>479</v>
      </c>
      <c r="B7" s="213"/>
      <c r="C7" s="724" t="s">
        <v>479</v>
      </c>
      <c r="D7" s="722" t="s">
        <v>432</v>
      </c>
      <c r="E7" s="216">
        <f>ROUND(VLOOKUP($C7,งบทดลองเบื้องต้น!$B$4:$K$839,3,0),2)</f>
        <v>27217016.600000001</v>
      </c>
      <c r="F7" s="216">
        <f>ROUND(VLOOKUP($C7,งบทดลองเบื้องต้น!$B$4:$K$839,4,0),2)</f>
        <v>1468074.4</v>
      </c>
      <c r="G7" s="216">
        <f>ROUND(VLOOKUP($C7,งบทดลองเบื้องต้น!$B$4:$K$839,5,0),2)</f>
        <v>2202292.59</v>
      </c>
      <c r="H7" s="216">
        <f>ROUND(VLOOKUP($C7,งบทดลองเบื้องต้น!$B$4:$K$839,6,0),2)</f>
        <v>4935628.63</v>
      </c>
      <c r="I7" s="216">
        <f>ROUND(VLOOKUP($C7,งบทดลองเบื้องต้น!$B$4:$K$839,7,0),2)</f>
        <v>3804037.77</v>
      </c>
      <c r="J7" s="216">
        <f>ROUND(VLOOKUP($C7,งบทดลองเบื้องต้น!$B$4:$K$839,8,0),2)</f>
        <v>1892647.69</v>
      </c>
      <c r="K7" s="216">
        <f>ROUND(VLOOKUP($C7,งบทดลองเบื้องต้น!$B$4:$K$839,9,0),2)</f>
        <v>4559647.9400000004</v>
      </c>
      <c r="L7" s="216">
        <f>ROUND(VLOOKUP($C7,งบทดลองเบื้องต้น!$B$4:$K$839,10,0),2)</f>
        <v>999360.16</v>
      </c>
    </row>
    <row r="8" spans="1:12" s="723" customFormat="1">
      <c r="A8" s="720"/>
      <c r="B8" s="725"/>
      <c r="C8" s="1314" t="s">
        <v>1508</v>
      </c>
      <c r="D8" s="1315"/>
      <c r="E8" s="726">
        <f>SUM(E6:E7)</f>
        <v>27217016.600000001</v>
      </c>
      <c r="F8" s="726">
        <f t="shared" ref="F8:L8" si="0">SUM(F6:F7)</f>
        <v>1468074.4</v>
      </c>
      <c r="G8" s="726">
        <f t="shared" si="0"/>
        <v>2202292.59</v>
      </c>
      <c r="H8" s="726">
        <f t="shared" si="0"/>
        <v>4935628.63</v>
      </c>
      <c r="I8" s="726">
        <f t="shared" si="0"/>
        <v>3804037.77</v>
      </c>
      <c r="J8" s="726">
        <f t="shared" si="0"/>
        <v>1892647.69</v>
      </c>
      <c r="K8" s="726">
        <f t="shared" si="0"/>
        <v>4559647.9400000004</v>
      </c>
      <c r="L8" s="726">
        <f t="shared" si="0"/>
        <v>999360.16</v>
      </c>
    </row>
    <row r="9" spans="1:12" s="732" customFormat="1">
      <c r="A9" s="727"/>
      <c r="B9" s="728"/>
      <c r="C9" s="729"/>
      <c r="D9" s="730" t="s">
        <v>1509</v>
      </c>
      <c r="E9" s="731"/>
      <c r="F9" s="731"/>
      <c r="G9" s="731"/>
      <c r="H9" s="731"/>
      <c r="I9" s="731"/>
      <c r="J9" s="731"/>
      <c r="K9" s="731"/>
      <c r="L9" s="731"/>
    </row>
    <row r="10" spans="1:12" s="459" customFormat="1">
      <c r="A10" s="733"/>
      <c r="B10" s="209"/>
      <c r="C10" s="734" t="s">
        <v>702</v>
      </c>
      <c r="D10" s="735" t="s">
        <v>1622</v>
      </c>
      <c r="E10" s="216">
        <f>ROUND(VLOOKUP($C10,งบทดลองเบื้องต้น!$B$4:$K$839,3,0),2)</f>
        <v>1768944</v>
      </c>
      <c r="F10" s="216">
        <f>ROUND(VLOOKUP($C10,งบทดลองเบื้องต้น!$B$4:$K$839,4,0),2)</f>
        <v>0</v>
      </c>
      <c r="G10" s="216">
        <f>ROUND(VLOOKUP($C10,งบทดลองเบื้องต้น!$B$4:$K$839,5,0),2)</f>
        <v>0</v>
      </c>
      <c r="H10" s="216">
        <f>ROUND(VLOOKUP($C10,งบทดลองเบื้องต้น!$B$4:$K$839,6,0),2)</f>
        <v>0</v>
      </c>
      <c r="I10" s="216">
        <f>ROUND(VLOOKUP($C10,งบทดลองเบื้องต้น!$B$4:$K$839,7,0),2)</f>
        <v>0</v>
      </c>
      <c r="J10" s="216">
        <f>ROUND(VLOOKUP($C10,งบทดลองเบื้องต้น!$B$4:$K$839,8,0),2)</f>
        <v>0</v>
      </c>
      <c r="K10" s="216">
        <f>ROUND(VLOOKUP($C10,งบทดลองเบื้องต้น!$B$4:$K$839,9,0),2)</f>
        <v>0</v>
      </c>
      <c r="L10" s="216">
        <f>ROUND(VLOOKUP($C10,งบทดลองเบื้องต้น!$B$4:$K$839,10,0),2)</f>
        <v>0</v>
      </c>
    </row>
    <row r="11" spans="1:12" s="459" customFormat="1">
      <c r="A11" s="1312" t="s">
        <v>2072</v>
      </c>
      <c r="B11" s="209"/>
      <c r="C11" s="736" t="s">
        <v>703</v>
      </c>
      <c r="D11" s="737" t="s">
        <v>1823</v>
      </c>
      <c r="E11" s="216">
        <f>ROUND(VLOOKUP($C11,งบทดลองเบื้องต้น!$B$4:$K$839,3,0),2)</f>
        <v>6609</v>
      </c>
      <c r="F11" s="216">
        <f>ROUND(VLOOKUP($C11,งบทดลองเบื้องต้น!$B$4:$K$839,4,0),2)</f>
        <v>0</v>
      </c>
      <c r="G11" s="216">
        <f>ROUND(VLOOKUP($C11,งบทดลองเบื้องต้น!$B$4:$K$839,5,0),2)</f>
        <v>0</v>
      </c>
      <c r="H11" s="216">
        <f>ROUND(VLOOKUP($C11,งบทดลองเบื้องต้น!$B$4:$K$839,6,0),2)</f>
        <v>3860</v>
      </c>
      <c r="I11" s="216">
        <f>ROUND(VLOOKUP($C11,งบทดลองเบื้องต้น!$B$4:$K$839,7,0),2)</f>
        <v>36156.620000000003</v>
      </c>
      <c r="J11" s="216">
        <f>ROUND(VLOOKUP($C11,งบทดลองเบื้องต้น!$B$4:$K$839,8,0),2)</f>
        <v>0</v>
      </c>
      <c r="K11" s="216">
        <f>ROUND(VLOOKUP($C11,งบทดลองเบื้องต้น!$B$4:$K$839,9,0),2)</f>
        <v>130221.36</v>
      </c>
      <c r="L11" s="216">
        <f>ROUND(VLOOKUP($C11,งบทดลองเบื้องต้น!$B$4:$K$839,10,0),2)</f>
        <v>479255.59</v>
      </c>
    </row>
    <row r="12" spans="1:12" s="459" customFormat="1">
      <c r="A12" s="1313"/>
      <c r="B12" s="209"/>
      <c r="C12" s="736" t="s">
        <v>704</v>
      </c>
      <c r="D12" s="737" t="s">
        <v>1824</v>
      </c>
      <c r="E12" s="216">
        <f>ROUND(VLOOKUP($C12,งบทดลองเบื้องต้น!$B$4:$K$839,3,0),2)</f>
        <v>0</v>
      </c>
      <c r="F12" s="216">
        <f>ROUND(VLOOKUP($C12,งบทดลองเบื้องต้น!$B$4:$K$839,4,0),2)</f>
        <v>0</v>
      </c>
      <c r="G12" s="216">
        <f>ROUND(VLOOKUP($C12,งบทดลองเบื้องต้น!$B$4:$K$839,5,0),2)</f>
        <v>0</v>
      </c>
      <c r="H12" s="216">
        <f>ROUND(VLOOKUP($C12,งบทดลองเบื้องต้น!$B$4:$K$839,6,0),2)</f>
        <v>0</v>
      </c>
      <c r="I12" s="216">
        <f>ROUND(VLOOKUP($C12,งบทดลองเบื้องต้น!$B$4:$K$839,7,0),2)</f>
        <v>0</v>
      </c>
      <c r="J12" s="216">
        <f>ROUND(VLOOKUP($C12,งบทดลองเบื้องต้น!$B$4:$K$839,8,0),2)</f>
        <v>0</v>
      </c>
      <c r="K12" s="216">
        <f>ROUND(VLOOKUP($C12,งบทดลองเบื้องต้น!$B$4:$K$839,9,0),2)</f>
        <v>4050</v>
      </c>
      <c r="L12" s="216">
        <f>ROUND(VLOOKUP($C12,งบทดลองเบื้องต้น!$B$4:$K$839,10,0),2)</f>
        <v>0</v>
      </c>
    </row>
    <row r="13" spans="1:12" s="741" customFormat="1">
      <c r="A13" s="738"/>
      <c r="B13" s="209"/>
      <c r="C13" s="739" t="s">
        <v>717</v>
      </c>
      <c r="D13" s="740" t="s">
        <v>148</v>
      </c>
      <c r="E13" s="216">
        <f>ROUND(VLOOKUP($C13,งบทดลองเบื้องต้น!$B$4:$K$839,3,0),2)</f>
        <v>0</v>
      </c>
      <c r="F13" s="216">
        <f>ROUND(VLOOKUP($C13,งบทดลองเบื้องต้น!$B$4:$K$839,4,0),2)</f>
        <v>0</v>
      </c>
      <c r="G13" s="216">
        <f>ROUND(VLOOKUP($C13,งบทดลองเบื้องต้น!$B$4:$K$839,5,0),2)</f>
        <v>0</v>
      </c>
      <c r="H13" s="216">
        <f>ROUND(VLOOKUP($C13,งบทดลองเบื้องต้น!$B$4:$K$839,6,0),2)</f>
        <v>0</v>
      </c>
      <c r="I13" s="216">
        <f>ROUND(VLOOKUP($C13,งบทดลองเบื้องต้น!$B$4:$K$839,7,0),2)</f>
        <v>51140.93</v>
      </c>
      <c r="J13" s="216">
        <f>ROUND(VLOOKUP($C13,งบทดลองเบื้องต้น!$B$4:$K$839,8,0),2)</f>
        <v>0</v>
      </c>
      <c r="K13" s="216">
        <f>ROUND(VLOOKUP($C13,งบทดลองเบื้องต้น!$B$4:$K$839,9,0),2)</f>
        <v>63089.73</v>
      </c>
      <c r="L13" s="216">
        <f>ROUND(VLOOKUP($C13,งบทดลองเบื้องต้น!$B$4:$K$839,10,0),2)</f>
        <v>0</v>
      </c>
    </row>
    <row r="14" spans="1:12" s="741" customFormat="1">
      <c r="A14" s="738"/>
      <c r="B14" s="209"/>
      <c r="C14" s="742" t="s">
        <v>721</v>
      </c>
      <c r="D14" s="743" t="s">
        <v>151</v>
      </c>
      <c r="E14" s="216">
        <f>ROUND(VLOOKUP($C14,งบทดลองเบื้องต้น!$B$4:$K$839,3,0),2)</f>
        <v>32263.74</v>
      </c>
      <c r="F14" s="216">
        <f>ROUND(VLOOKUP($C14,งบทดลองเบื้องต้น!$B$4:$K$839,4,0),2)</f>
        <v>0</v>
      </c>
      <c r="G14" s="216">
        <f>ROUND(VLOOKUP($C14,งบทดลองเบื้องต้น!$B$4:$K$839,5,0),2)</f>
        <v>10981.56</v>
      </c>
      <c r="H14" s="216">
        <f>ROUND(VLOOKUP($C14,งบทดลองเบื้องต้น!$B$4:$K$839,6,0),2)</f>
        <v>9645.5400000000009</v>
      </c>
      <c r="I14" s="216">
        <f>ROUND(VLOOKUP($C14,งบทดลองเบื้องต้น!$B$4:$K$839,7,0),2)</f>
        <v>660275.64</v>
      </c>
      <c r="J14" s="216">
        <f>ROUND(VLOOKUP($C14,งบทดลองเบื้องต้น!$B$4:$K$839,8,0),2)</f>
        <v>0</v>
      </c>
      <c r="K14" s="216">
        <f>ROUND(VLOOKUP($C14,งบทดลองเบื้องต้น!$B$4:$K$839,9,0),2)</f>
        <v>37362.54</v>
      </c>
      <c r="L14" s="216">
        <f>ROUND(VLOOKUP($C14,งบทดลองเบื้องต้น!$B$4:$K$839,10,0),2)</f>
        <v>429.21</v>
      </c>
    </row>
    <row r="15" spans="1:12" s="741" customFormat="1">
      <c r="A15" s="738"/>
      <c r="B15" s="209"/>
      <c r="C15" s="742" t="s">
        <v>728</v>
      </c>
      <c r="D15" s="743" t="s">
        <v>410</v>
      </c>
      <c r="E15" s="216">
        <f>ROUND(VLOOKUP($C15,งบทดลองเบื้องต้น!$B$4:$K$839,3,0),2)</f>
        <v>0</v>
      </c>
      <c r="F15" s="216">
        <f>ROUND(VLOOKUP($C15,งบทดลองเบื้องต้น!$B$4:$K$839,4,0),2)</f>
        <v>0</v>
      </c>
      <c r="G15" s="216">
        <f>ROUND(VLOOKUP($C15,งบทดลองเบื้องต้น!$B$4:$K$839,5,0),2)</f>
        <v>0</v>
      </c>
      <c r="H15" s="216">
        <f>ROUND(VLOOKUP($C15,งบทดลองเบื้องต้น!$B$4:$K$839,6,0),2)</f>
        <v>1144459.1399999999</v>
      </c>
      <c r="I15" s="216">
        <f>ROUND(VLOOKUP($C15,งบทดลองเบื้องต้น!$B$4:$K$839,7,0),2)</f>
        <v>0</v>
      </c>
      <c r="J15" s="216">
        <f>ROUND(VLOOKUP($C15,งบทดลองเบื้องต้น!$B$4:$K$839,8,0),2)</f>
        <v>447854.07</v>
      </c>
      <c r="K15" s="216">
        <f>ROUND(VLOOKUP($C15,งบทดลองเบื้องต้น!$B$4:$K$839,9,0),2)</f>
        <v>1971235.65</v>
      </c>
      <c r="L15" s="216">
        <f>ROUND(VLOOKUP($C15,งบทดลองเบื้องต้น!$B$4:$K$839,10,0),2)</f>
        <v>0</v>
      </c>
    </row>
    <row r="16" spans="1:12" s="741" customFormat="1">
      <c r="A16" s="738"/>
      <c r="B16" s="209"/>
      <c r="C16" s="742" t="s">
        <v>730</v>
      </c>
      <c r="D16" s="743" t="s">
        <v>156</v>
      </c>
      <c r="E16" s="216">
        <f>ROUND(VLOOKUP($C16,งบทดลองเบื้องต้น!$B$4:$K$839,3,0),2)</f>
        <v>737064.51</v>
      </c>
      <c r="F16" s="216">
        <f>ROUND(VLOOKUP($C16,งบทดลองเบื้องต้น!$B$4:$K$839,4,0),2)</f>
        <v>173019.68</v>
      </c>
      <c r="G16" s="216">
        <f>ROUND(VLOOKUP($C16,งบทดลองเบื้องต้น!$B$4:$K$839,5,0),2)</f>
        <v>72987.3</v>
      </c>
      <c r="H16" s="216">
        <f>ROUND(VLOOKUP($C16,งบทดลองเบื้องต้น!$B$4:$K$839,6,0),2)</f>
        <v>941627.57</v>
      </c>
      <c r="I16" s="216">
        <f>ROUND(VLOOKUP($C16,งบทดลองเบื้องต้น!$B$4:$K$839,7,0),2)</f>
        <v>138125.15</v>
      </c>
      <c r="J16" s="216">
        <f>ROUND(VLOOKUP($C16,งบทดลองเบื้องต้น!$B$4:$K$839,8,0),2)</f>
        <v>259683.18</v>
      </c>
      <c r="K16" s="216">
        <f>ROUND(VLOOKUP($C16,งบทดลองเบื้องต้น!$B$4:$K$839,9,0),2)</f>
        <v>119360.05</v>
      </c>
      <c r="L16" s="216">
        <f>ROUND(VLOOKUP($C16,งบทดลองเบื้องต้น!$B$4:$K$839,10,0),2)</f>
        <v>78884.06</v>
      </c>
    </row>
    <row r="17" spans="1:12" s="741" customFormat="1">
      <c r="A17" s="738"/>
      <c r="B17" s="209"/>
      <c r="C17" s="742" t="s">
        <v>731</v>
      </c>
      <c r="D17" s="743" t="s">
        <v>157</v>
      </c>
      <c r="E17" s="216">
        <f>ROUND(VLOOKUP($C17,งบทดลองเบื้องต้น!$B$4:$K$839,3,0),2)</f>
        <v>0</v>
      </c>
      <c r="F17" s="216">
        <f>ROUND(VLOOKUP($C17,งบทดลองเบื้องต้น!$B$4:$K$839,4,0),2)</f>
        <v>0</v>
      </c>
      <c r="G17" s="216">
        <f>ROUND(VLOOKUP($C17,งบทดลองเบื้องต้น!$B$4:$K$839,5,0),2)</f>
        <v>75000</v>
      </c>
      <c r="H17" s="216">
        <f>ROUND(VLOOKUP($C17,งบทดลองเบื้องต้น!$B$4:$K$839,6,0),2)</f>
        <v>0</v>
      </c>
      <c r="I17" s="216">
        <f>ROUND(VLOOKUP($C17,งบทดลองเบื้องต้น!$B$4:$K$839,7,0),2)</f>
        <v>0</v>
      </c>
      <c r="J17" s="216">
        <f>ROUND(VLOOKUP($C17,งบทดลองเบื้องต้น!$B$4:$K$839,8,0),2)</f>
        <v>0</v>
      </c>
      <c r="K17" s="216">
        <f>ROUND(VLOOKUP($C17,งบทดลองเบื้องต้น!$B$4:$K$839,9,0),2)</f>
        <v>82500</v>
      </c>
      <c r="L17" s="216">
        <f>ROUND(VLOOKUP($C17,งบทดลองเบื้องต้น!$B$4:$K$839,10,0),2)</f>
        <v>264000</v>
      </c>
    </row>
    <row r="18" spans="1:12" s="741" customFormat="1">
      <c r="A18" s="738"/>
      <c r="B18" s="209"/>
      <c r="C18" s="742" t="s">
        <v>732</v>
      </c>
      <c r="D18" s="743" t="s">
        <v>158</v>
      </c>
      <c r="E18" s="216">
        <f>ROUND(VLOOKUP($C18,งบทดลองเบื้องต้น!$B$4:$K$839,3,0),2)</f>
        <v>2841923.63</v>
      </c>
      <c r="F18" s="216">
        <f>ROUND(VLOOKUP($C18,งบทดลองเบื้องต้น!$B$4:$K$839,4,0),2)</f>
        <v>1295054.72</v>
      </c>
      <c r="G18" s="216">
        <f>ROUND(VLOOKUP($C18,งบทดลองเบื้องต้น!$B$4:$K$839,5,0),2)</f>
        <v>2031323.73</v>
      </c>
      <c r="H18" s="216">
        <f>ROUND(VLOOKUP($C18,งบทดลองเบื้องต้น!$B$4:$K$839,6,0),2)</f>
        <v>0</v>
      </c>
      <c r="I18" s="216">
        <f>ROUND(VLOOKUP($C18,งบทดลองเบื้องต้น!$B$4:$K$839,7,0),2)</f>
        <v>914367.08</v>
      </c>
      <c r="J18" s="216">
        <f>ROUND(VLOOKUP($C18,งบทดลองเบื้องต้น!$B$4:$K$839,8,0),2)</f>
        <v>1185110.44</v>
      </c>
      <c r="K18" s="216">
        <f>ROUND(VLOOKUP($C18,งบทดลองเบื้องต้น!$B$4:$K$839,9,0),2)</f>
        <v>1125492.26</v>
      </c>
      <c r="L18" s="216">
        <f>ROUND(VLOOKUP($C18,งบทดลองเบื้องต้น!$B$4:$K$839,10,0),2)</f>
        <v>175419.3</v>
      </c>
    </row>
    <row r="19" spans="1:12" s="741" customFormat="1">
      <c r="A19" s="738"/>
      <c r="B19" s="209"/>
      <c r="C19" s="469" t="s">
        <v>2099</v>
      </c>
      <c r="D19" s="470" t="s">
        <v>2100</v>
      </c>
      <c r="E19" s="216">
        <f>ROUND(VLOOKUP($C19,งบทดลองเบื้องต้น!$B$4:$K$839,3,0),2)</f>
        <v>0</v>
      </c>
      <c r="F19" s="216">
        <f>ROUND(VLOOKUP($C19,งบทดลองเบื้องต้น!$B$4:$K$839,4,0),2)</f>
        <v>0</v>
      </c>
      <c r="G19" s="216">
        <f>ROUND(VLOOKUP($C19,งบทดลองเบื้องต้น!$B$4:$K$839,5,0),2)</f>
        <v>0</v>
      </c>
      <c r="H19" s="216">
        <f>ROUND(VLOOKUP($C19,งบทดลองเบื้องต้น!$B$4:$K$839,6,0),2)</f>
        <v>0</v>
      </c>
      <c r="I19" s="216">
        <f>ROUND(VLOOKUP($C19,งบทดลองเบื้องต้น!$B$4:$K$839,7,0),2)</f>
        <v>0</v>
      </c>
      <c r="J19" s="216">
        <f>ROUND(VLOOKUP($C19,งบทดลองเบื้องต้น!$B$4:$K$839,8,0),2)</f>
        <v>0</v>
      </c>
      <c r="K19" s="216">
        <f>ROUND(VLOOKUP($C19,งบทดลองเบื้องต้น!$B$4:$K$839,9,0),2)</f>
        <v>0</v>
      </c>
      <c r="L19" s="216">
        <f>ROUND(VLOOKUP($C19,งบทดลองเบื้องต้น!$B$4:$K$839,10,0),2)</f>
        <v>0</v>
      </c>
    </row>
    <row r="20" spans="1:12" s="741" customFormat="1">
      <c r="A20" s="738"/>
      <c r="B20" s="209"/>
      <c r="C20" s="742" t="s">
        <v>733</v>
      </c>
      <c r="D20" s="743" t="s">
        <v>159</v>
      </c>
      <c r="E20" s="216">
        <f>ROUND(VLOOKUP($C20,งบทดลองเบื้องต้น!$B$4:$K$839,3,0),2)</f>
        <v>18397245.489999998</v>
      </c>
      <c r="F20" s="216">
        <f>ROUND(VLOOKUP($C20,งบทดลองเบื้องต้น!$B$4:$K$839,4,0),2)</f>
        <v>0</v>
      </c>
      <c r="G20" s="216">
        <f>ROUND(VLOOKUP($C20,งบทดลองเบื้องต้น!$B$4:$K$839,5,0),2)</f>
        <v>0</v>
      </c>
      <c r="H20" s="216">
        <f>ROUND(VLOOKUP($C20,งบทดลองเบื้องต้น!$B$4:$K$839,6,0),2)</f>
        <v>0</v>
      </c>
      <c r="I20" s="216">
        <f>ROUND(VLOOKUP($C20,งบทดลองเบื้องต้น!$B$4:$K$839,7,0),2)</f>
        <v>0</v>
      </c>
      <c r="J20" s="216">
        <f>ROUND(VLOOKUP($C20,งบทดลองเบื้องต้น!$B$4:$K$839,8,0),2)</f>
        <v>0</v>
      </c>
      <c r="K20" s="216">
        <f>ROUND(VLOOKUP($C20,งบทดลองเบื้องต้น!$B$4:$K$839,9,0),2)</f>
        <v>0</v>
      </c>
      <c r="L20" s="216">
        <f>ROUND(VLOOKUP($C20,งบทดลองเบื้องต้น!$B$4:$K$839,10,0),2)</f>
        <v>0</v>
      </c>
    </row>
    <row r="21" spans="1:12" s="741" customFormat="1">
      <c r="A21" s="738"/>
      <c r="B21" s="209"/>
      <c r="C21" s="742" t="s">
        <v>734</v>
      </c>
      <c r="D21" s="743" t="s">
        <v>160</v>
      </c>
      <c r="E21" s="216">
        <f>ROUND(VLOOKUP($C21,งบทดลองเบื้องต้น!$B$4:$K$839,3,0),2)</f>
        <v>3430222.23</v>
      </c>
      <c r="F21" s="216">
        <f>ROUND(VLOOKUP($C21,งบทดลองเบื้องต้น!$B$4:$K$839,4,0),2)</f>
        <v>0</v>
      </c>
      <c r="G21" s="216">
        <f>ROUND(VLOOKUP($C21,งบทดลองเบื้องต้น!$B$4:$K$839,5,0),2)</f>
        <v>0</v>
      </c>
      <c r="H21" s="216">
        <f>ROUND(VLOOKUP($C21,งบทดลองเบื้องต้น!$B$4:$K$839,6,0),2)</f>
        <v>0</v>
      </c>
      <c r="I21" s="216">
        <f>ROUND(VLOOKUP($C21,งบทดลองเบื้องต้น!$B$4:$K$839,7,0),2)</f>
        <v>0</v>
      </c>
      <c r="J21" s="216">
        <f>ROUND(VLOOKUP($C21,งบทดลองเบื้องต้น!$B$4:$K$839,8,0),2)</f>
        <v>0</v>
      </c>
      <c r="K21" s="216">
        <f>ROUND(VLOOKUP($C21,งบทดลองเบื้องต้น!$B$4:$K$839,9,0),2)</f>
        <v>0</v>
      </c>
      <c r="L21" s="216">
        <f>ROUND(VLOOKUP($C21,งบทดลองเบื้องต้น!$B$4:$K$839,10,0),2)</f>
        <v>0</v>
      </c>
    </row>
    <row r="22" spans="1:12" s="741" customFormat="1">
      <c r="A22" s="738"/>
      <c r="B22" s="209"/>
      <c r="C22" s="742" t="s">
        <v>735</v>
      </c>
      <c r="D22" s="743" t="s">
        <v>161</v>
      </c>
      <c r="E22" s="216">
        <f>ROUND(VLOOKUP($C22,งบทดลองเบื้องต้น!$B$4:$K$839,3,0),2)</f>
        <v>520</v>
      </c>
      <c r="F22" s="216">
        <f>ROUND(VLOOKUP($C22,งบทดลองเบื้องต้น!$B$4:$K$839,4,0),2)</f>
        <v>0</v>
      </c>
      <c r="G22" s="216">
        <f>ROUND(VLOOKUP($C22,งบทดลองเบื้องต้น!$B$4:$K$839,5,0),2)</f>
        <v>0</v>
      </c>
      <c r="H22" s="216">
        <f>ROUND(VLOOKUP($C22,งบทดลองเบื้องต้น!$B$4:$K$839,6,0),2)</f>
        <v>1707</v>
      </c>
      <c r="I22" s="216">
        <f>ROUND(VLOOKUP($C22,งบทดลองเบื้องต้น!$B$4:$K$839,7,0),2)</f>
        <v>0</v>
      </c>
      <c r="J22" s="216">
        <f>ROUND(VLOOKUP($C22,งบทดลองเบื้องต้น!$B$4:$K$839,8,0),2)</f>
        <v>0</v>
      </c>
      <c r="K22" s="216">
        <f>ROUND(VLOOKUP($C22,งบทดลองเบื้องต้น!$B$4:$K$839,9,0),2)</f>
        <v>32355</v>
      </c>
      <c r="L22" s="216">
        <f>ROUND(VLOOKUP($C22,งบทดลองเบื้องต้น!$B$4:$K$839,10,0),2)</f>
        <v>260</v>
      </c>
    </row>
    <row r="23" spans="1:12" s="741" customFormat="1">
      <c r="A23" s="738"/>
      <c r="B23" s="209"/>
      <c r="C23" s="742" t="s">
        <v>736</v>
      </c>
      <c r="D23" s="743" t="s">
        <v>162</v>
      </c>
      <c r="E23" s="216">
        <f>ROUND(VLOOKUP($C23,งบทดลองเบื้องต้น!$B$4:$K$839,3,0),2)</f>
        <v>1400</v>
      </c>
      <c r="F23" s="216">
        <f>ROUND(VLOOKUP($C23,งบทดลองเบื้องต้น!$B$4:$K$839,4,0),2)</f>
        <v>0</v>
      </c>
      <c r="G23" s="216">
        <f>ROUND(VLOOKUP($C23,งบทดลองเบื้องต้น!$B$4:$K$839,5,0),2)</f>
        <v>0</v>
      </c>
      <c r="H23" s="216">
        <f>ROUND(VLOOKUP($C23,งบทดลองเบื้องต้น!$B$4:$K$839,6,0),2)</f>
        <v>39248</v>
      </c>
      <c r="I23" s="216">
        <f>ROUND(VLOOKUP($C23,งบทดลองเบื้องต้น!$B$4:$K$839,7,0),2)</f>
        <v>0</v>
      </c>
      <c r="J23" s="216">
        <f>ROUND(VLOOKUP($C23,งบทดลองเบื้องต้น!$B$4:$K$839,8,0),2)</f>
        <v>0</v>
      </c>
      <c r="K23" s="216">
        <f>ROUND(VLOOKUP($C23,งบทดลองเบื้องต้น!$B$4:$K$839,9,0),2)</f>
        <v>0</v>
      </c>
      <c r="L23" s="216">
        <f>ROUND(VLOOKUP($C23,งบทดลองเบื้องต้น!$B$4:$K$839,10,0),2)</f>
        <v>700</v>
      </c>
    </row>
    <row r="24" spans="1:12" s="741" customFormat="1">
      <c r="A24" s="738"/>
      <c r="B24" s="209"/>
      <c r="C24" s="742" t="s">
        <v>737</v>
      </c>
      <c r="D24" s="743" t="s">
        <v>163</v>
      </c>
      <c r="E24" s="216">
        <f>ROUND(VLOOKUP($C24,งบทดลองเบื้องต้น!$B$4:$K$839,3,0),2)</f>
        <v>824</v>
      </c>
      <c r="F24" s="216">
        <f>ROUND(VLOOKUP($C24,งบทดลองเบื้องต้น!$B$4:$K$839,4,0),2)</f>
        <v>0</v>
      </c>
      <c r="G24" s="216">
        <f>ROUND(VLOOKUP($C24,งบทดลองเบื้องต้น!$B$4:$K$839,5,0),2)</f>
        <v>0</v>
      </c>
      <c r="H24" s="216">
        <f>ROUND(VLOOKUP($C24,งบทดลองเบื้องต้น!$B$4:$K$839,6,0),2)</f>
        <v>3033</v>
      </c>
      <c r="I24" s="216">
        <f>ROUND(VLOOKUP($C24,งบทดลองเบื้องต้น!$B$4:$K$839,7,0),2)</f>
        <v>0</v>
      </c>
      <c r="J24" s="216">
        <f>ROUND(VLOOKUP($C24,งบทดลองเบื้องต้น!$B$4:$K$839,8,0),2)</f>
        <v>0</v>
      </c>
      <c r="K24" s="216">
        <f>ROUND(VLOOKUP($C24,งบทดลองเบื้องต้น!$B$4:$K$839,9,0),2)</f>
        <v>53975</v>
      </c>
      <c r="L24" s="216">
        <f>ROUND(VLOOKUP($C24,งบทดลองเบื้องต้น!$B$4:$K$839,10,0),2)</f>
        <v>412</v>
      </c>
    </row>
    <row r="25" spans="1:12" s="747" customFormat="1">
      <c r="A25" s="744"/>
      <c r="B25" s="745"/>
      <c r="C25" s="1308" t="s">
        <v>1510</v>
      </c>
      <c r="D25" s="1309"/>
      <c r="E25" s="746">
        <f t="shared" ref="E25:L25" si="1">SUM(E10:E24)</f>
        <v>27217016.599999998</v>
      </c>
      <c r="F25" s="746">
        <f t="shared" si="1"/>
        <v>1468074.4</v>
      </c>
      <c r="G25" s="746">
        <f t="shared" si="1"/>
        <v>2190292.59</v>
      </c>
      <c r="H25" s="746">
        <f t="shared" si="1"/>
        <v>2143580.25</v>
      </c>
      <c r="I25" s="746">
        <f t="shared" si="1"/>
        <v>1800065.42</v>
      </c>
      <c r="J25" s="746">
        <f t="shared" si="1"/>
        <v>1892647.69</v>
      </c>
      <c r="K25" s="746">
        <f t="shared" si="1"/>
        <v>3619641.59</v>
      </c>
      <c r="L25" s="746">
        <f t="shared" si="1"/>
        <v>999360.16000000015</v>
      </c>
    </row>
    <row r="26" spans="1:12" s="748" customFormat="1">
      <c r="B26" s="749"/>
      <c r="C26" s="750"/>
      <c r="D26" s="751" t="s">
        <v>425</v>
      </c>
      <c r="E26" s="752">
        <f t="shared" ref="E26:L26" si="2">ROUND(E8-E25,2)</f>
        <v>0</v>
      </c>
      <c r="F26" s="752">
        <f t="shared" si="2"/>
        <v>0</v>
      </c>
      <c r="G26" s="752">
        <f t="shared" si="2"/>
        <v>12000</v>
      </c>
      <c r="H26" s="752">
        <f t="shared" si="2"/>
        <v>2792048.38</v>
      </c>
      <c r="I26" s="752">
        <f t="shared" si="2"/>
        <v>2003972.35</v>
      </c>
      <c r="J26" s="752">
        <f t="shared" si="2"/>
        <v>0</v>
      </c>
      <c r="K26" s="752">
        <f t="shared" si="2"/>
        <v>940006.35</v>
      </c>
      <c r="L26" s="752">
        <f t="shared" si="2"/>
        <v>0</v>
      </c>
    </row>
    <row r="27" spans="1:12" s="753" customFormat="1" ht="25.2" thickBot="1">
      <c r="B27" s="717"/>
      <c r="C27" s="754"/>
      <c r="D27" s="254" t="s">
        <v>1562</v>
      </c>
      <c r="E27" s="755" t="str">
        <f>IF(E26&gt;=0,"3","0.00")</f>
        <v>3</v>
      </c>
      <c r="F27" s="755" t="str">
        <f t="shared" ref="F27:L27" si="3">IF(F26&gt;=0,"3","0.00")</f>
        <v>3</v>
      </c>
      <c r="G27" s="755" t="str">
        <f t="shared" si="3"/>
        <v>3</v>
      </c>
      <c r="H27" s="755" t="str">
        <f t="shared" si="3"/>
        <v>3</v>
      </c>
      <c r="I27" s="755" t="str">
        <f t="shared" si="3"/>
        <v>3</v>
      </c>
      <c r="J27" s="755" t="str">
        <f t="shared" si="3"/>
        <v>3</v>
      </c>
      <c r="K27" s="755" t="str">
        <f t="shared" si="3"/>
        <v>3</v>
      </c>
      <c r="L27" s="755" t="str">
        <f t="shared" si="3"/>
        <v>3</v>
      </c>
    </row>
    <row r="28" spans="1:12" s="756" customFormat="1" ht="25.2" thickTop="1">
      <c r="B28" s="757"/>
      <c r="C28" s="758"/>
      <c r="D28" s="315"/>
      <c r="E28" s="759"/>
      <c r="F28" s="759"/>
      <c r="G28" s="759"/>
      <c r="H28" s="759"/>
      <c r="I28" s="759"/>
      <c r="J28" s="759"/>
      <c r="K28" s="759"/>
      <c r="L28" s="759"/>
    </row>
    <row r="29" spans="1:12" s="764" customFormat="1">
      <c r="A29" s="710"/>
      <c r="B29" s="760" t="s">
        <v>1644</v>
      </c>
      <c r="C29" s="761" t="s">
        <v>1645</v>
      </c>
      <c r="D29" s="762"/>
      <c r="E29" s="763"/>
      <c r="F29" s="763"/>
      <c r="G29" s="763"/>
      <c r="H29" s="763"/>
      <c r="I29" s="763"/>
      <c r="J29" s="763"/>
      <c r="K29" s="763"/>
      <c r="L29" s="763"/>
    </row>
    <row r="30" spans="1:12" s="764" customFormat="1">
      <c r="A30" s="710"/>
      <c r="B30" s="711"/>
      <c r="C30" s="765" t="s">
        <v>722</v>
      </c>
      <c r="D30" s="766" t="s">
        <v>152</v>
      </c>
      <c r="E30" s="216">
        <f>ROUND(VLOOKUP($C30,งบทดลองเบื้องต้น!$B$4:$K$839,3,0),2)</f>
        <v>0</v>
      </c>
      <c r="F30" s="216">
        <f>ROUND(VLOOKUP($C30,งบทดลองเบื้องต้น!$B$4:$K$839,4,0),2)</f>
        <v>0</v>
      </c>
      <c r="G30" s="216">
        <f>ROUND(VLOOKUP($C30,งบทดลองเบื้องต้น!$B$4:$K$839,5,0),2)</f>
        <v>223.89</v>
      </c>
      <c r="H30" s="216">
        <f>ROUND(VLOOKUP($C30,งบทดลองเบื้องต้น!$B$4:$K$839,6,0),2)</f>
        <v>259.01</v>
      </c>
      <c r="I30" s="216">
        <f>ROUND(VLOOKUP($C30,งบทดลองเบื้องต้น!$B$4:$K$839,7,0),2)</f>
        <v>0</v>
      </c>
      <c r="J30" s="216">
        <f>ROUND(VLOOKUP($C30,งบทดลองเบื้องต้น!$B$4:$K$839,8,0),2)</f>
        <v>0</v>
      </c>
      <c r="K30" s="216">
        <f>ROUND(VLOOKUP($C30,งบทดลองเบื้องต้น!$B$4:$K$839,9,0),2)</f>
        <v>15417.26</v>
      </c>
      <c r="L30" s="216">
        <f>ROUND(VLOOKUP($C30,งบทดลองเบื้องต้น!$B$4:$K$839,10,0),2)</f>
        <v>0</v>
      </c>
    </row>
    <row r="31" spans="1:12" s="764" customFormat="1">
      <c r="A31" s="710"/>
      <c r="B31" s="711"/>
      <c r="C31" s="765" t="s">
        <v>765</v>
      </c>
      <c r="D31" s="766" t="s">
        <v>182</v>
      </c>
      <c r="E31" s="216">
        <f>ROUND(VLOOKUP($C31,งบทดลองเบื้องต้น!$B$4:$K$839,3,0),2)</f>
        <v>1177.46</v>
      </c>
      <c r="F31" s="216">
        <f>ROUND(VLOOKUP($C31,งบทดลองเบื้องต้น!$B$4:$K$839,4,0),2)</f>
        <v>0</v>
      </c>
      <c r="G31" s="216">
        <f>ROUND(VLOOKUP($C31,งบทดลองเบื้องต้น!$B$4:$K$839,5,0),2)</f>
        <v>0</v>
      </c>
      <c r="H31" s="216">
        <f>ROUND(VLOOKUP($C31,งบทดลองเบื้องต้น!$B$4:$K$839,6,0),2)</f>
        <v>0</v>
      </c>
      <c r="I31" s="216">
        <f>ROUND(VLOOKUP($C31,งบทดลองเบื้องต้น!$B$4:$K$839,7,0),2)</f>
        <v>0</v>
      </c>
      <c r="J31" s="216">
        <f>ROUND(VLOOKUP($C31,งบทดลองเบื้องต้น!$B$4:$K$839,8,0),2)</f>
        <v>0</v>
      </c>
      <c r="K31" s="216">
        <f>ROUND(VLOOKUP($C31,งบทดลองเบื้องต้น!$B$4:$K$839,9,0),2)</f>
        <v>0</v>
      </c>
      <c r="L31" s="216">
        <f>ROUND(VLOOKUP($C31,งบทดลองเบื้องต้น!$B$4:$K$839,10,0),2)</f>
        <v>0</v>
      </c>
    </row>
    <row r="32" spans="1:12" s="764" customFormat="1">
      <c r="A32" s="710"/>
      <c r="B32" s="711"/>
      <c r="C32" s="767"/>
      <c r="D32" s="768" t="s">
        <v>1623</v>
      </c>
      <c r="E32" s="769">
        <f t="shared" ref="E32:L32" si="4">SUM(E30:E31)</f>
        <v>1177.46</v>
      </c>
      <c r="F32" s="769">
        <f t="shared" si="4"/>
        <v>0</v>
      </c>
      <c r="G32" s="769">
        <f t="shared" si="4"/>
        <v>223.89</v>
      </c>
      <c r="H32" s="769">
        <f t="shared" si="4"/>
        <v>259.01</v>
      </c>
      <c r="I32" s="769">
        <f t="shared" si="4"/>
        <v>0</v>
      </c>
      <c r="J32" s="769">
        <f t="shared" si="4"/>
        <v>0</v>
      </c>
      <c r="K32" s="769">
        <f t="shared" si="4"/>
        <v>15417.26</v>
      </c>
      <c r="L32" s="769">
        <f t="shared" si="4"/>
        <v>0</v>
      </c>
    </row>
    <row r="33" spans="1:12" s="764" customFormat="1">
      <c r="A33" s="710"/>
      <c r="B33" s="711"/>
      <c r="C33" s="770"/>
      <c r="D33" s="771" t="s">
        <v>425</v>
      </c>
      <c r="E33" s="772">
        <f t="shared" ref="E33:L33" si="5">ROUND(E26-E32,2)</f>
        <v>-1177.46</v>
      </c>
      <c r="F33" s="772">
        <f t="shared" si="5"/>
        <v>0</v>
      </c>
      <c r="G33" s="772">
        <f t="shared" si="5"/>
        <v>11776.11</v>
      </c>
      <c r="H33" s="772">
        <f t="shared" si="5"/>
        <v>2791789.37</v>
      </c>
      <c r="I33" s="772">
        <f t="shared" si="5"/>
        <v>2003972.35</v>
      </c>
      <c r="J33" s="772">
        <f t="shared" si="5"/>
        <v>0</v>
      </c>
      <c r="K33" s="772">
        <f t="shared" si="5"/>
        <v>924589.09</v>
      </c>
      <c r="L33" s="772">
        <f t="shared" si="5"/>
        <v>0</v>
      </c>
    </row>
    <row r="34" spans="1:12" s="764" customFormat="1">
      <c r="A34" s="710"/>
      <c r="B34" s="711"/>
      <c r="C34" s="770"/>
      <c r="D34" s="773"/>
      <c r="E34" s="714"/>
      <c r="F34" s="714"/>
      <c r="G34" s="714"/>
      <c r="H34" s="714"/>
      <c r="I34" s="714"/>
      <c r="J34" s="714"/>
      <c r="K34" s="714"/>
      <c r="L34" s="714"/>
    </row>
    <row r="35" spans="1:12" s="764" customFormat="1">
      <c r="A35" s="710"/>
      <c r="B35" s="774"/>
      <c r="C35" s="775"/>
      <c r="D35" s="713"/>
      <c r="E35" s="714"/>
      <c r="F35" s="714"/>
      <c r="G35" s="714"/>
      <c r="H35" s="714"/>
      <c r="I35" s="714"/>
      <c r="J35" s="714"/>
      <c r="K35" s="714"/>
      <c r="L35" s="714"/>
    </row>
    <row r="36" spans="1:12" s="780" customFormat="1" ht="30">
      <c r="A36" s="702"/>
      <c r="B36" s="703"/>
      <c r="C36" s="776" t="s">
        <v>1511</v>
      </c>
      <c r="D36" s="777"/>
      <c r="E36" s="778"/>
      <c r="F36" s="778"/>
      <c r="G36" s="778"/>
      <c r="H36" s="779"/>
      <c r="I36" s="779"/>
      <c r="J36" s="779"/>
      <c r="K36" s="779"/>
      <c r="L36" s="779"/>
    </row>
    <row r="37" spans="1:12" s="781" customFormat="1">
      <c r="B37" s="208">
        <v>1.2</v>
      </c>
      <c r="C37" s="782" t="s">
        <v>2415</v>
      </c>
      <c r="D37" s="783"/>
      <c r="E37" s="784"/>
      <c r="F37" s="784"/>
      <c r="G37" s="784"/>
      <c r="H37" s="784"/>
      <c r="I37" s="784"/>
      <c r="J37" s="784"/>
      <c r="K37" s="784"/>
      <c r="L37" s="784"/>
    </row>
    <row r="38" spans="1:12" s="781" customFormat="1">
      <c r="B38" s="208"/>
      <c r="C38" s="785" t="s">
        <v>2416</v>
      </c>
      <c r="D38" s="783"/>
      <c r="E38" s="784"/>
      <c r="F38" s="784"/>
      <c r="G38" s="784"/>
      <c r="H38" s="784"/>
      <c r="I38" s="784"/>
      <c r="J38" s="784"/>
      <c r="K38" s="784"/>
      <c r="L38" s="784"/>
    </row>
    <row r="39" spans="1:12" s="741" customFormat="1">
      <c r="A39" s="738"/>
      <c r="B39" s="209"/>
      <c r="C39" s="786" t="s">
        <v>1721</v>
      </c>
      <c r="D39" s="743" t="s">
        <v>1722</v>
      </c>
      <c r="E39" s="216">
        <f>ROUND(VLOOKUP($C39,งบทดลองเบื้องต้น!$B$4:$K$839,3,0),2)</f>
        <v>0</v>
      </c>
      <c r="F39" s="216">
        <f>ROUND(VLOOKUP($C39,งบทดลองเบื้องต้น!$B$4:$K$839,4,0),2)</f>
        <v>0</v>
      </c>
      <c r="G39" s="216">
        <f>ROUND(VLOOKUP($C39,งบทดลองเบื้องต้น!$B$4:$K$839,5,0),2)</f>
        <v>0</v>
      </c>
      <c r="H39" s="216">
        <f>ROUND(VLOOKUP($C39,งบทดลองเบื้องต้น!$B$4:$K$839,6,0),2)</f>
        <v>0</v>
      </c>
      <c r="I39" s="216">
        <f>ROUND(VLOOKUP($C39,งบทดลองเบื้องต้น!$B$4:$K$839,7,0),2)</f>
        <v>0</v>
      </c>
      <c r="J39" s="216">
        <f>ROUND(VLOOKUP($C39,งบทดลองเบื้องต้น!$B$4:$K$839,8,0),2)</f>
        <v>0</v>
      </c>
      <c r="K39" s="216">
        <f>ROUND(VLOOKUP($C39,งบทดลองเบื้องต้น!$B$4:$K$839,9,0),2)</f>
        <v>0</v>
      </c>
      <c r="L39" s="216">
        <f>ROUND(VLOOKUP($C39,งบทดลองเบื้องต้น!$B$4:$K$839,10,0),2)</f>
        <v>0</v>
      </c>
    </row>
    <row r="40" spans="1:12" s="741" customFormat="1">
      <c r="A40" s="738"/>
      <c r="B40" s="209"/>
      <c r="C40" s="786" t="s">
        <v>476</v>
      </c>
      <c r="D40" s="743" t="s">
        <v>1655</v>
      </c>
      <c r="E40" s="216">
        <f>ROUND(VLOOKUP($C40,งบทดลองเบื้องต้น!$B$4:$K$839,3,0),2)</f>
        <v>0</v>
      </c>
      <c r="F40" s="216">
        <f>ROUND(VLOOKUP($C40,งบทดลองเบื้องต้น!$B$4:$K$839,4,0),2)</f>
        <v>0</v>
      </c>
      <c r="G40" s="216">
        <f>ROUND(VLOOKUP($C40,งบทดลองเบื้องต้น!$B$4:$K$839,5,0),2)</f>
        <v>0</v>
      </c>
      <c r="H40" s="216">
        <f>ROUND(VLOOKUP($C40,งบทดลองเบื้องต้น!$B$4:$K$839,6,0),2)</f>
        <v>0</v>
      </c>
      <c r="I40" s="216">
        <f>ROUND(VLOOKUP($C40,งบทดลองเบื้องต้น!$B$4:$K$839,7,0),2)</f>
        <v>0</v>
      </c>
      <c r="J40" s="216">
        <f>ROUND(VLOOKUP($C40,งบทดลองเบื้องต้น!$B$4:$K$839,8,0),2)</f>
        <v>0</v>
      </c>
      <c r="K40" s="216">
        <f>ROUND(VLOOKUP($C40,งบทดลองเบื้องต้น!$B$4:$K$839,9,0),2)</f>
        <v>0</v>
      </c>
      <c r="L40" s="216">
        <f>ROUND(VLOOKUP($C40,งบทดลองเบื้องต้น!$B$4:$K$839,10,0),2)</f>
        <v>0</v>
      </c>
    </row>
    <row r="41" spans="1:12" s="741" customFormat="1">
      <c r="A41" s="738" t="s">
        <v>480</v>
      </c>
      <c r="B41" s="209"/>
      <c r="C41" s="742" t="s">
        <v>480</v>
      </c>
      <c r="D41" s="743" t="s">
        <v>433</v>
      </c>
      <c r="E41" s="216">
        <f>ROUND(VLOOKUP($C41,งบทดลองเบื้องต้น!$B$4:$K$839,3,0),2)</f>
        <v>8673489.8300000001</v>
      </c>
      <c r="F41" s="216">
        <f>ROUND(VLOOKUP($C41,งบทดลองเบื้องต้น!$B$4:$K$839,4,0),2)</f>
        <v>785825.24</v>
      </c>
      <c r="G41" s="216">
        <f>ROUND(VLOOKUP($C41,งบทดลองเบื้องต้น!$B$4:$K$839,5,0),2)</f>
        <v>1974398.14</v>
      </c>
      <c r="H41" s="216">
        <f>ROUND(VLOOKUP($C41,งบทดลองเบื้องต้น!$B$4:$K$839,6,0),2)</f>
        <v>1942594.39</v>
      </c>
      <c r="I41" s="216">
        <f>ROUND(VLOOKUP($C41,งบทดลองเบื้องต้น!$B$4:$K$839,7,0),2)</f>
        <v>982016.11</v>
      </c>
      <c r="J41" s="216">
        <f>ROUND(VLOOKUP($C41,งบทดลองเบื้องต้น!$B$4:$K$839,8,0),2)</f>
        <v>4994491.4000000004</v>
      </c>
      <c r="K41" s="216">
        <f>ROUND(VLOOKUP($C41,งบทดลองเบื้องต้น!$B$4:$K$839,9,0),2)</f>
        <v>3115512.94</v>
      </c>
      <c r="L41" s="216">
        <f>ROUND(VLOOKUP($C41,งบทดลองเบื้องต้น!$B$4:$K$839,10,0),2)</f>
        <v>259797.19</v>
      </c>
    </row>
    <row r="42" spans="1:12" s="741" customFormat="1">
      <c r="A42" s="738"/>
      <c r="B42" s="787"/>
      <c r="C42" s="1316" t="s">
        <v>1512</v>
      </c>
      <c r="D42" s="1317"/>
      <c r="E42" s="746">
        <f>SUM(E39:E41)</f>
        <v>8673489.8300000001</v>
      </c>
      <c r="F42" s="746">
        <f t="shared" ref="F42:L42" si="6">SUM(F39:F41)</f>
        <v>785825.24</v>
      </c>
      <c r="G42" s="746">
        <f t="shared" si="6"/>
        <v>1974398.14</v>
      </c>
      <c r="H42" s="746">
        <f t="shared" si="6"/>
        <v>1942594.39</v>
      </c>
      <c r="I42" s="746">
        <f t="shared" si="6"/>
        <v>982016.11</v>
      </c>
      <c r="J42" s="746">
        <f t="shared" si="6"/>
        <v>4994491.4000000004</v>
      </c>
      <c r="K42" s="746">
        <f t="shared" si="6"/>
        <v>3115512.94</v>
      </c>
      <c r="L42" s="746">
        <f t="shared" si="6"/>
        <v>259797.19</v>
      </c>
    </row>
    <row r="43" spans="1:12" s="732" customFormat="1">
      <c r="A43" s="727"/>
      <c r="B43" s="728"/>
      <c r="C43" s="729"/>
      <c r="D43" s="788" t="s">
        <v>1513</v>
      </c>
      <c r="E43" s="789"/>
      <c r="F43" s="789"/>
      <c r="G43" s="789"/>
      <c r="H43" s="789"/>
      <c r="I43" s="789"/>
      <c r="J43" s="789"/>
      <c r="K43" s="789"/>
      <c r="L43" s="789"/>
    </row>
    <row r="44" spans="1:12" s="794" customFormat="1">
      <c r="A44" s="790" t="s">
        <v>719</v>
      </c>
      <c r="B44" s="791"/>
      <c r="C44" s="792" t="s">
        <v>719</v>
      </c>
      <c r="D44" s="793" t="s">
        <v>150</v>
      </c>
      <c r="E44" s="216">
        <f>ROUND(VLOOKUP($C44,งบทดลองเบื้องต้น!$B$4:$K$839,3,0),2)</f>
        <v>542488</v>
      </c>
      <c r="F44" s="216">
        <f>ROUND(VLOOKUP($C44,งบทดลองเบื้องต้น!$B$4:$K$839,4,0),2)</f>
        <v>55500</v>
      </c>
      <c r="G44" s="216">
        <f>ROUND(VLOOKUP($C44,งบทดลองเบื้องต้น!$B$4:$K$839,5,0),2)</f>
        <v>1776633.62</v>
      </c>
      <c r="H44" s="216">
        <f>ROUND(VLOOKUP($C44,งบทดลองเบื้องต้น!$B$4:$K$839,6,0),2)</f>
        <v>1775593.5</v>
      </c>
      <c r="I44" s="216">
        <f>ROUND(VLOOKUP($C44,งบทดลองเบื้องต้น!$B$4:$K$839,7,0),2)</f>
        <v>173968</v>
      </c>
      <c r="J44" s="216">
        <f>ROUND(VLOOKUP($C44,งบทดลองเบื้องต้น!$B$4:$K$839,8,0),2)</f>
        <v>690495</v>
      </c>
      <c r="K44" s="216">
        <f>ROUND(VLOOKUP($C44,งบทดลองเบื้องต้น!$B$4:$K$839,9,0),2)</f>
        <v>1870363</v>
      </c>
      <c r="L44" s="216">
        <f>ROUND(VLOOKUP($C44,งบทดลองเบื้องต้น!$B$4:$K$839,10,0),2)</f>
        <v>114400</v>
      </c>
    </row>
    <row r="45" spans="1:12" s="794" customFormat="1">
      <c r="A45" s="790" t="s">
        <v>720</v>
      </c>
      <c r="B45" s="791"/>
      <c r="C45" s="792" t="s">
        <v>720</v>
      </c>
      <c r="D45" s="793" t="s">
        <v>1495</v>
      </c>
      <c r="E45" s="216">
        <f>ROUND(VLOOKUP($C45,งบทดลองเบื้องต้น!$B$4:$K$839,3,0),2)</f>
        <v>0</v>
      </c>
      <c r="F45" s="216">
        <f>ROUND(VLOOKUP($C45,งบทดลองเบื้องต้น!$B$4:$K$839,4,0),2)</f>
        <v>0</v>
      </c>
      <c r="G45" s="216">
        <f>ROUND(VLOOKUP($C45,งบทดลองเบื้องต้น!$B$4:$K$839,5,0),2)</f>
        <v>0</v>
      </c>
      <c r="H45" s="216">
        <f>ROUND(VLOOKUP($C45,งบทดลองเบื้องต้น!$B$4:$K$839,6,0),2)</f>
        <v>157525</v>
      </c>
      <c r="I45" s="216">
        <f>ROUND(VLOOKUP($C45,งบทดลองเบื้องต้น!$B$4:$K$839,7,0),2)</f>
        <v>0</v>
      </c>
      <c r="J45" s="216">
        <f>ROUND(VLOOKUP($C45,งบทดลองเบื้องต้น!$B$4:$K$839,8,0),2)</f>
        <v>0</v>
      </c>
      <c r="K45" s="216">
        <f>ROUND(VLOOKUP($C45,งบทดลองเบื้องต้น!$B$4:$K$839,9,0),2)</f>
        <v>42000</v>
      </c>
      <c r="L45" s="216">
        <f>ROUND(VLOOKUP($C45,งบทดลองเบื้องต้น!$B$4:$K$839,10,0),2)</f>
        <v>0</v>
      </c>
    </row>
    <row r="46" spans="1:12" s="794" customFormat="1">
      <c r="A46" s="790"/>
      <c r="B46" s="795"/>
      <c r="C46" s="796" t="s">
        <v>723</v>
      </c>
      <c r="D46" s="793" t="s">
        <v>153</v>
      </c>
      <c r="E46" s="216">
        <f>ROUND(VLOOKUP($C46,งบทดลองเบื้องต้น!$B$4:$K$839,3,0),2)</f>
        <v>39403.800000000003</v>
      </c>
      <c r="F46" s="216">
        <f>ROUND(VLOOKUP($C46,งบทดลองเบื้องต้น!$B$4:$K$839,4,0),2)</f>
        <v>0</v>
      </c>
      <c r="G46" s="216">
        <f>ROUND(VLOOKUP($C46,งบทดลองเบื้องต้น!$B$4:$K$839,5,0),2)</f>
        <v>0</v>
      </c>
      <c r="H46" s="216">
        <f>ROUND(VLOOKUP($C46,งบทดลองเบื้องต้น!$B$4:$K$839,6,0),2)</f>
        <v>0</v>
      </c>
      <c r="I46" s="216">
        <f>ROUND(VLOOKUP($C46,งบทดลองเบื้องต้น!$B$4:$K$839,7,0),2)</f>
        <v>0</v>
      </c>
      <c r="J46" s="216">
        <f>ROUND(VLOOKUP($C46,งบทดลองเบื้องต้น!$B$4:$K$839,8,0),2)</f>
        <v>0</v>
      </c>
      <c r="K46" s="216">
        <f>ROUND(VLOOKUP($C46,งบทดลองเบื้องต้น!$B$4:$K$839,9,0),2)</f>
        <v>69161.070000000007</v>
      </c>
      <c r="L46" s="216">
        <f>ROUND(VLOOKUP($C46,งบทดลองเบื้องต้น!$B$4:$K$839,10,0),2)</f>
        <v>0</v>
      </c>
    </row>
    <row r="47" spans="1:12" s="800" customFormat="1">
      <c r="A47" s="797"/>
      <c r="B47" s="798"/>
      <c r="C47" s="1302" t="s">
        <v>1514</v>
      </c>
      <c r="D47" s="1303"/>
      <c r="E47" s="799">
        <f t="shared" ref="E47:L47" si="7">SUM(E44:E46)</f>
        <v>581891.80000000005</v>
      </c>
      <c r="F47" s="799">
        <f t="shared" si="7"/>
        <v>55500</v>
      </c>
      <c r="G47" s="799">
        <f t="shared" si="7"/>
        <v>1776633.62</v>
      </c>
      <c r="H47" s="799">
        <f t="shared" si="7"/>
        <v>1933118.5</v>
      </c>
      <c r="I47" s="799">
        <f t="shared" si="7"/>
        <v>173968</v>
      </c>
      <c r="J47" s="799">
        <f t="shared" si="7"/>
        <v>690495</v>
      </c>
      <c r="K47" s="799">
        <f t="shared" si="7"/>
        <v>1981524.07</v>
      </c>
      <c r="L47" s="799">
        <f t="shared" si="7"/>
        <v>114400</v>
      </c>
    </row>
    <row r="48" spans="1:12" s="801" customFormat="1">
      <c r="B48" s="802"/>
      <c r="C48" s="750"/>
      <c r="D48" s="771" t="s">
        <v>425</v>
      </c>
      <c r="E48" s="803">
        <f t="shared" ref="E48:L48" si="8">ROUND(E42-E47,2)</f>
        <v>8091598.0300000003</v>
      </c>
      <c r="F48" s="803">
        <f t="shared" si="8"/>
        <v>730325.24</v>
      </c>
      <c r="G48" s="803">
        <f t="shared" si="8"/>
        <v>197764.52</v>
      </c>
      <c r="H48" s="803">
        <f t="shared" si="8"/>
        <v>9475.89</v>
      </c>
      <c r="I48" s="803">
        <f t="shared" si="8"/>
        <v>808048.11</v>
      </c>
      <c r="J48" s="803">
        <f t="shared" si="8"/>
        <v>4303996.4000000004</v>
      </c>
      <c r="K48" s="803">
        <f t="shared" si="8"/>
        <v>1133988.8700000001</v>
      </c>
      <c r="L48" s="803">
        <f t="shared" si="8"/>
        <v>145397.19</v>
      </c>
    </row>
    <row r="49" spans="1:12" s="753" customFormat="1" ht="25.2" thickBot="1">
      <c r="B49" s="717"/>
      <c r="C49" s="754"/>
      <c r="D49" s="254" t="s">
        <v>1562</v>
      </c>
      <c r="E49" s="755" t="str">
        <f>IF(E48&gt;=0,"3","0.00")</f>
        <v>3</v>
      </c>
      <c r="F49" s="755" t="str">
        <f t="shared" ref="F49:L49" si="9">IF(F48&gt;=0,"3","0.00")</f>
        <v>3</v>
      </c>
      <c r="G49" s="755" t="str">
        <f t="shared" si="9"/>
        <v>3</v>
      </c>
      <c r="H49" s="755" t="str">
        <f t="shared" si="9"/>
        <v>3</v>
      </c>
      <c r="I49" s="755" t="str">
        <f t="shared" si="9"/>
        <v>3</v>
      </c>
      <c r="J49" s="755" t="str">
        <f t="shared" si="9"/>
        <v>3</v>
      </c>
      <c r="K49" s="755" t="str">
        <f t="shared" si="9"/>
        <v>3</v>
      </c>
      <c r="L49" s="755" t="str">
        <f t="shared" si="9"/>
        <v>3</v>
      </c>
    </row>
    <row r="50" spans="1:12" s="753" customFormat="1" ht="25.2" thickTop="1">
      <c r="B50" s="804" t="s">
        <v>1563</v>
      </c>
      <c r="C50" s="754" t="s">
        <v>2417</v>
      </c>
      <c r="D50" s="805"/>
      <c r="E50" s="806"/>
      <c r="F50" s="806"/>
      <c r="G50" s="806"/>
      <c r="H50" s="806"/>
      <c r="I50" s="806"/>
      <c r="J50" s="806"/>
      <c r="K50" s="806"/>
      <c r="L50" s="806"/>
    </row>
    <row r="51" spans="1:12" s="756" customFormat="1">
      <c r="B51" s="757"/>
      <c r="C51" s="807" t="s">
        <v>884</v>
      </c>
      <c r="D51" s="478" t="s">
        <v>236</v>
      </c>
      <c r="E51" s="216">
        <f>ROUND(VLOOKUP($C51,งบทดลองเบื้องต้น!$B$4:$K$839,3,0),2)</f>
        <v>605463.80000000005</v>
      </c>
      <c r="F51" s="216">
        <f>ROUND(VLOOKUP($C51,งบทดลองเบื้องต้น!$B$4:$K$839,4,0),2)</f>
        <v>179388.34</v>
      </c>
      <c r="G51" s="216">
        <f>ROUND(VLOOKUP($C51,งบทดลองเบื้องต้น!$B$4:$K$839,5,0),2)</f>
        <v>72394.570000000007</v>
      </c>
      <c r="H51" s="216">
        <f>ROUND(VLOOKUP($C51,งบทดลองเบื้องต้น!$B$4:$K$839,6,0),2)</f>
        <v>168092</v>
      </c>
      <c r="I51" s="216">
        <f>ROUND(VLOOKUP($C51,งบทดลองเบื้องต้น!$B$4:$K$839,7,0),2)</f>
        <v>132751.85999999999</v>
      </c>
      <c r="J51" s="216">
        <f>ROUND(VLOOKUP($C51,งบทดลองเบื้องต้น!$B$4:$K$839,8,0),2)</f>
        <v>135844.99</v>
      </c>
      <c r="K51" s="216">
        <f>ROUND(VLOOKUP($C51,งบทดลองเบื้องต้น!$B$4:$K$839,9,0),2)</f>
        <v>88024.3</v>
      </c>
      <c r="L51" s="216">
        <f>ROUND(VLOOKUP($C51,งบทดลองเบื้องต้น!$B$4:$K$839,10,0),2)</f>
        <v>29091.55</v>
      </c>
    </row>
    <row r="52" spans="1:12" s="756" customFormat="1">
      <c r="B52" s="757"/>
      <c r="C52" s="807" t="s">
        <v>724</v>
      </c>
      <c r="D52" s="478" t="s">
        <v>154</v>
      </c>
      <c r="E52" s="216">
        <f>ROUND(VLOOKUP($C52,งบทดลองเบื้องต้น!$B$4:$K$839,3,0),2)</f>
        <v>219412.52</v>
      </c>
      <c r="F52" s="216">
        <f>ROUND(VLOOKUP($C52,งบทดลองเบื้องต้น!$B$4:$K$839,4,0),2)</f>
        <v>45459.1</v>
      </c>
      <c r="G52" s="216">
        <f>ROUND(VLOOKUP($C52,งบทดลองเบื้องต้น!$B$4:$K$839,5,0),2)</f>
        <v>83934.36</v>
      </c>
      <c r="H52" s="216">
        <f>ROUND(VLOOKUP($C52,งบทดลองเบื้องต้น!$B$4:$K$839,6,0),2)</f>
        <v>70041.179999999993</v>
      </c>
      <c r="I52" s="216">
        <f>ROUND(VLOOKUP($C52,งบทดลองเบื้องต้น!$B$4:$K$839,7,0),2)</f>
        <v>25325.56</v>
      </c>
      <c r="J52" s="216">
        <f>ROUND(VLOOKUP($C52,งบทดลองเบื้องต้น!$B$4:$K$839,8,0),2)</f>
        <v>61146.46</v>
      </c>
      <c r="K52" s="216">
        <f>ROUND(VLOOKUP($C52,งบทดลองเบื้องต้น!$B$4:$K$839,9,0),2)</f>
        <v>34269.39</v>
      </c>
      <c r="L52" s="216">
        <f>ROUND(VLOOKUP($C52,งบทดลองเบื้องต้น!$B$4:$K$839,10,0),2)</f>
        <v>10241.129999999999</v>
      </c>
    </row>
    <row r="53" spans="1:12" s="753" customFormat="1">
      <c r="B53" s="717"/>
      <c r="C53" s="754"/>
      <c r="D53" s="805"/>
      <c r="E53" s="806"/>
      <c r="F53" s="806"/>
      <c r="G53" s="806"/>
      <c r="H53" s="806"/>
      <c r="I53" s="806"/>
      <c r="J53" s="806"/>
      <c r="K53" s="806"/>
      <c r="L53" s="806"/>
    </row>
    <row r="54" spans="1:12" s="753" customFormat="1">
      <c r="B54" s="717"/>
      <c r="C54" s="754"/>
      <c r="D54" s="805"/>
      <c r="E54" s="806"/>
      <c r="F54" s="806"/>
      <c r="G54" s="806"/>
      <c r="H54" s="806"/>
      <c r="I54" s="806"/>
      <c r="J54" s="806"/>
      <c r="K54" s="806"/>
      <c r="L54" s="806"/>
    </row>
    <row r="55" spans="1:12">
      <c r="B55" s="804" t="s">
        <v>1563</v>
      </c>
      <c r="C55" s="808" t="s">
        <v>2418</v>
      </c>
      <c r="D55" s="809"/>
      <c r="E55" s="715"/>
      <c r="F55" s="715"/>
      <c r="G55" s="715"/>
      <c r="H55" s="715"/>
      <c r="I55" s="715"/>
      <c r="J55" s="715"/>
    </row>
    <row r="56" spans="1:12" s="814" customFormat="1">
      <c r="A56" s="810" t="s">
        <v>877</v>
      </c>
      <c r="B56" s="811"/>
      <c r="C56" s="812" t="s">
        <v>877</v>
      </c>
      <c r="D56" s="813" t="s">
        <v>232</v>
      </c>
      <c r="E56" s="216">
        <f>ROUND(VLOOKUP($C56,งบทดลองเบื้องต้น!$B$4:$K$839,3,0),2)</f>
        <v>515850</v>
      </c>
      <c r="F56" s="216">
        <f>ROUND(VLOOKUP($C56,งบทดลองเบื้องต้น!$B$4:$K$839,4,0),2)</f>
        <v>300370.15000000002</v>
      </c>
      <c r="G56" s="216">
        <f>ROUND(VLOOKUP($C56,งบทดลองเบื้องต้น!$B$4:$K$839,5,0),2)</f>
        <v>2678404.38</v>
      </c>
      <c r="H56" s="216">
        <f>ROUND(VLOOKUP($C56,งบทดลองเบื้องต้น!$B$4:$K$839,6,0),2)</f>
        <v>655063</v>
      </c>
      <c r="I56" s="216">
        <f>ROUND(VLOOKUP($C56,งบทดลองเบื้องต้น!$B$4:$K$839,7,0),2)</f>
        <v>151640</v>
      </c>
      <c r="J56" s="216">
        <f>ROUND(VLOOKUP($C56,งบทดลองเบื้องต้น!$B$4:$K$839,8,0),2)</f>
        <v>188800</v>
      </c>
      <c r="K56" s="216">
        <f>ROUND(VLOOKUP($C56,งบทดลองเบื้องต้น!$B$4:$K$839,9,0),2)</f>
        <v>69300</v>
      </c>
      <c r="L56" s="216">
        <f>ROUND(VLOOKUP($C56,งบทดลองเบื้องต้น!$B$4:$K$839,10,0),2)</f>
        <v>0</v>
      </c>
    </row>
    <row r="57" spans="1:12" s="814" customFormat="1">
      <c r="A57" s="815"/>
      <c r="B57" s="816"/>
      <c r="C57" s="817" t="s">
        <v>2419</v>
      </c>
      <c r="D57" s="818"/>
      <c r="E57" s="819"/>
      <c r="F57" s="819"/>
      <c r="G57" s="819"/>
      <c r="H57" s="819"/>
      <c r="I57" s="819"/>
      <c r="J57" s="819"/>
      <c r="K57" s="819"/>
      <c r="L57" s="819"/>
    </row>
    <row r="58" spans="1:12" s="814" customFormat="1">
      <c r="A58" s="810" t="s">
        <v>1055</v>
      </c>
      <c r="B58" s="811"/>
      <c r="C58" s="812" t="s">
        <v>1057</v>
      </c>
      <c r="D58" s="813" t="s">
        <v>1406</v>
      </c>
      <c r="E58" s="216">
        <f>ROUND(VLOOKUP($C58,งบทดลองเบื้องต้น!$B$4:$K$839,3,0),2)</f>
        <v>2200596.36</v>
      </c>
      <c r="F58" s="216">
        <f>ROUND(VLOOKUP($C58,งบทดลองเบื้องต้น!$B$4:$K$839,4,0),2)</f>
        <v>702990.15</v>
      </c>
      <c r="G58" s="216">
        <f>ROUND(VLOOKUP($C58,งบทดลองเบื้องต้น!$B$4:$K$839,5,0),2)</f>
        <v>4422857.38</v>
      </c>
      <c r="H58" s="216">
        <f>ROUND(VLOOKUP($C58,งบทดลองเบื้องต้น!$B$4:$K$839,6,0),2)</f>
        <v>1490757.6</v>
      </c>
      <c r="I58" s="216">
        <f>ROUND(VLOOKUP($C58,งบทดลองเบื้องต้น!$B$4:$K$839,7,0),2)</f>
        <v>2704385.36</v>
      </c>
      <c r="J58" s="216">
        <f>ROUND(VLOOKUP($C58,งบทดลองเบื้องต้น!$B$4:$K$839,8,0),2)</f>
        <v>658259</v>
      </c>
      <c r="K58" s="216">
        <f>ROUND(VLOOKUP($C58,งบทดลองเบื้องต้น!$B$4:$K$839,9,0),2)</f>
        <v>266384.5</v>
      </c>
      <c r="L58" s="216">
        <f>ROUND(VLOOKUP($C58,งบทดลองเบื้องต้น!$B$4:$K$839,10,0),2)</f>
        <v>577945</v>
      </c>
    </row>
    <row r="59" spans="1:12" s="801" customFormat="1">
      <c r="B59" s="802"/>
      <c r="C59" s="750"/>
      <c r="D59" s="751" t="s">
        <v>425</v>
      </c>
      <c r="E59" s="803">
        <f>SUM(E58)-E56</f>
        <v>1684746.3599999999</v>
      </c>
      <c r="F59" s="803">
        <f>SUM(F58)-F56</f>
        <v>402620</v>
      </c>
      <c r="G59" s="803">
        <f t="shared" ref="G59:L59" si="10">SUM(G58)-G56</f>
        <v>1744453</v>
      </c>
      <c r="H59" s="803">
        <f t="shared" si="10"/>
        <v>835694.60000000009</v>
      </c>
      <c r="I59" s="803">
        <f t="shared" si="10"/>
        <v>2552745.36</v>
      </c>
      <c r="J59" s="803">
        <f t="shared" si="10"/>
        <v>469459</v>
      </c>
      <c r="K59" s="803">
        <f t="shared" si="10"/>
        <v>197084.5</v>
      </c>
      <c r="L59" s="803">
        <f t="shared" si="10"/>
        <v>577945</v>
      </c>
    </row>
    <row r="60" spans="1:12" s="824" customFormat="1">
      <c r="A60" s="820"/>
      <c r="B60" s="821"/>
      <c r="C60" s="775"/>
      <c r="D60" s="773"/>
      <c r="E60" s="822"/>
      <c r="F60" s="823"/>
      <c r="G60" s="822"/>
      <c r="H60" s="822"/>
      <c r="I60" s="822"/>
      <c r="J60" s="822"/>
      <c r="K60" s="696"/>
      <c r="L60" s="696"/>
    </row>
    <row r="61" spans="1:12" s="824" customFormat="1">
      <c r="A61" s="820"/>
      <c r="B61" s="821"/>
      <c r="C61" s="775"/>
      <c r="D61" s="773"/>
      <c r="E61" s="822"/>
      <c r="F61" s="823"/>
      <c r="G61" s="822"/>
      <c r="H61" s="822"/>
      <c r="I61" s="822"/>
      <c r="J61" s="822"/>
      <c r="K61" s="696"/>
      <c r="L61" s="696"/>
    </row>
    <row r="62" spans="1:12" s="701" customFormat="1">
      <c r="B62" s="717"/>
      <c r="C62" s="825"/>
      <c r="D62" s="826"/>
      <c r="E62" s="715"/>
      <c r="F62" s="715"/>
      <c r="G62" s="715"/>
      <c r="H62" s="715"/>
      <c r="I62" s="715"/>
      <c r="J62" s="715"/>
      <c r="K62" s="715"/>
      <c r="L62" s="715"/>
    </row>
    <row r="63" spans="1:12" s="780" customFormat="1" ht="30">
      <c r="A63" s="702"/>
      <c r="B63" s="703"/>
      <c r="C63" s="776" t="s">
        <v>1515</v>
      </c>
      <c r="D63" s="777"/>
      <c r="E63" s="779"/>
      <c r="F63" s="779"/>
      <c r="G63" s="779"/>
      <c r="H63" s="779"/>
      <c r="I63" s="779"/>
      <c r="J63" s="779"/>
      <c r="K63" s="779"/>
      <c r="L63" s="779"/>
    </row>
    <row r="64" spans="1:12" s="827" customFormat="1">
      <c r="B64" s="208">
        <v>1.3</v>
      </c>
      <c r="C64" s="828" t="s">
        <v>2420</v>
      </c>
      <c r="D64" s="829"/>
      <c r="E64" s="719"/>
      <c r="F64" s="719"/>
      <c r="G64" s="719"/>
      <c r="H64" s="719"/>
      <c r="I64" s="719"/>
      <c r="J64" s="719"/>
      <c r="K64" s="719"/>
      <c r="L64" s="719"/>
    </row>
    <row r="65" spans="1:12" s="800" customFormat="1">
      <c r="A65" s="797"/>
      <c r="B65" s="830"/>
      <c r="C65" s="792" t="s">
        <v>477</v>
      </c>
      <c r="D65" s="831" t="s">
        <v>1415</v>
      </c>
      <c r="E65" s="216">
        <f>ROUND(VLOOKUP($C65,งบทดลองเบื้องต้น!$B$4:$K$839,3,0),2)</f>
        <v>0</v>
      </c>
      <c r="F65" s="216">
        <f>ROUND(VLOOKUP($C65,งบทดลองเบื้องต้น!$B$4:$K$839,4,0),2)</f>
        <v>0</v>
      </c>
      <c r="G65" s="216">
        <f>ROUND(VLOOKUP($C65,งบทดลองเบื้องต้น!$B$4:$K$839,5,0),2)</f>
        <v>0</v>
      </c>
      <c r="H65" s="216">
        <f>ROUND(VLOOKUP($C65,งบทดลองเบื้องต้น!$B$4:$K$839,6,0),2)</f>
        <v>0</v>
      </c>
      <c r="I65" s="216">
        <f>ROUND(VLOOKUP($C65,งบทดลองเบื้องต้น!$B$4:$K$839,7,0),2)</f>
        <v>0</v>
      </c>
      <c r="J65" s="216">
        <f>ROUND(VLOOKUP($C65,งบทดลองเบื้องต้น!$B$4:$K$839,8,0),2)</f>
        <v>0</v>
      </c>
      <c r="K65" s="216">
        <f>ROUND(VLOOKUP($C65,งบทดลองเบื้องต้น!$B$4:$K$839,9,0),2)</f>
        <v>0</v>
      </c>
      <c r="L65" s="216">
        <f>ROUND(VLOOKUP($C65,งบทดลองเบื้องต้น!$B$4:$K$839,10,0),2)</f>
        <v>0</v>
      </c>
    </row>
    <row r="66" spans="1:12" s="800" customFormat="1">
      <c r="A66" s="797" t="s">
        <v>481</v>
      </c>
      <c r="B66" s="830"/>
      <c r="C66" s="792" t="s">
        <v>481</v>
      </c>
      <c r="D66" s="831" t="s">
        <v>1418</v>
      </c>
      <c r="E66" s="216">
        <f>ROUND(VLOOKUP($C66,งบทดลองเบื้องต้น!$B$4:$K$839,3,0),2)</f>
        <v>9649329.4700000007</v>
      </c>
      <c r="F66" s="216">
        <f>ROUND(VLOOKUP($C66,งบทดลองเบื้องต้น!$B$4:$K$839,4,0),2)</f>
        <v>1606422.9</v>
      </c>
      <c r="G66" s="216">
        <f>ROUND(VLOOKUP($C66,งบทดลองเบื้องต้น!$B$4:$K$839,5,0),2)</f>
        <v>4297553.22</v>
      </c>
      <c r="H66" s="216">
        <f>ROUND(VLOOKUP($C66,งบทดลองเบื้องต้น!$B$4:$K$839,6,0),2)</f>
        <v>3425566.53</v>
      </c>
      <c r="I66" s="216">
        <f>ROUND(VLOOKUP($C66,งบทดลองเบื้องต้น!$B$4:$K$839,7,0),2)</f>
        <v>889263.33</v>
      </c>
      <c r="J66" s="216">
        <f>ROUND(VLOOKUP($C66,งบทดลองเบื้องต้น!$B$4:$K$839,8,0),2)</f>
        <v>3366734.69</v>
      </c>
      <c r="K66" s="216">
        <f>ROUND(VLOOKUP($C66,งบทดลองเบื้องต้น!$B$4:$K$839,9,0),2)</f>
        <v>966038.89</v>
      </c>
      <c r="L66" s="216">
        <f>ROUND(VLOOKUP($C66,งบทดลองเบื้องต้น!$B$4:$K$839,10,0),2)</f>
        <v>453176.96</v>
      </c>
    </row>
    <row r="67" spans="1:12" s="800" customFormat="1">
      <c r="A67" s="797"/>
      <c r="B67" s="798"/>
      <c r="C67" s="1302" t="s">
        <v>1516</v>
      </c>
      <c r="D67" s="1303"/>
      <c r="E67" s="799">
        <f t="shared" ref="E67:L67" si="11">SUM(E65:E66)</f>
        <v>9649329.4700000007</v>
      </c>
      <c r="F67" s="799">
        <f t="shared" si="11"/>
        <v>1606422.9</v>
      </c>
      <c r="G67" s="799">
        <f t="shared" si="11"/>
        <v>4297553.22</v>
      </c>
      <c r="H67" s="799">
        <f t="shared" si="11"/>
        <v>3425566.53</v>
      </c>
      <c r="I67" s="799">
        <f t="shared" si="11"/>
        <v>889263.33</v>
      </c>
      <c r="J67" s="799">
        <f t="shared" si="11"/>
        <v>3366734.69</v>
      </c>
      <c r="K67" s="799">
        <f t="shared" si="11"/>
        <v>966038.89</v>
      </c>
      <c r="L67" s="799">
        <f t="shared" si="11"/>
        <v>453176.96</v>
      </c>
    </row>
    <row r="68" spans="1:12" s="701" customFormat="1">
      <c r="A68" s="832"/>
      <c r="B68" s="833"/>
      <c r="C68" s="834"/>
      <c r="D68" s="835" t="s">
        <v>1517</v>
      </c>
      <c r="E68" s="789"/>
      <c r="F68" s="789"/>
      <c r="G68" s="789"/>
      <c r="H68" s="789"/>
      <c r="I68" s="789"/>
      <c r="J68" s="789"/>
      <c r="K68" s="789"/>
      <c r="L68" s="789"/>
    </row>
    <row r="69" spans="1:12" s="840" customFormat="1">
      <c r="A69" s="836" t="s">
        <v>698</v>
      </c>
      <c r="B69" s="837"/>
      <c r="C69" s="838" t="s">
        <v>698</v>
      </c>
      <c r="D69" s="839" t="s">
        <v>1491</v>
      </c>
      <c r="E69" s="216">
        <f>ROUND(VLOOKUP($C69,งบทดลองเบื้องต้น!$B$4:$K$839,3,0),2)</f>
        <v>589000</v>
      </c>
      <c r="F69" s="216">
        <f>ROUND(VLOOKUP($C69,งบทดลองเบื้องต้น!$B$4:$K$839,4,0),2)</f>
        <v>742000</v>
      </c>
      <c r="G69" s="216">
        <f>ROUND(VLOOKUP($C69,งบทดลองเบื้องต้น!$B$4:$K$839,5,0),2)</f>
        <v>1732500</v>
      </c>
      <c r="H69" s="216">
        <f>ROUND(VLOOKUP($C69,งบทดลองเบื้องต้น!$B$4:$K$839,6,0),2)</f>
        <v>1422180</v>
      </c>
      <c r="I69" s="216">
        <f>ROUND(VLOOKUP($C69,งบทดลองเบื้องต้น!$B$4:$K$839,7,0),2)</f>
        <v>426000</v>
      </c>
      <c r="J69" s="216">
        <f>ROUND(VLOOKUP($C69,งบทดลองเบื้องต้น!$B$4:$K$839,8,0),2)</f>
        <v>70000</v>
      </c>
      <c r="K69" s="216">
        <f>ROUND(VLOOKUP($C69,งบทดลองเบื้องต้น!$B$4:$K$839,9,0),2)</f>
        <v>702200</v>
      </c>
      <c r="L69" s="216">
        <f>ROUND(VLOOKUP($C69,งบทดลองเบื้องต้น!$B$4:$K$839,10,0),2)</f>
        <v>0</v>
      </c>
    </row>
    <row r="70" spans="1:12" s="843" customFormat="1">
      <c r="A70" s="841" t="s">
        <v>729</v>
      </c>
      <c r="B70" s="842"/>
      <c r="C70" s="838" t="s">
        <v>729</v>
      </c>
      <c r="D70" s="839" t="s">
        <v>155</v>
      </c>
      <c r="E70" s="216">
        <f>ROUND(VLOOKUP($C70,งบทดลองเบื้องต้น!$B$4:$K$839,3,0),2)</f>
        <v>0</v>
      </c>
      <c r="F70" s="216">
        <f>ROUND(VLOOKUP($C70,งบทดลองเบื้องต้น!$B$4:$K$839,4,0),2)</f>
        <v>0</v>
      </c>
      <c r="G70" s="216">
        <f>ROUND(VLOOKUP($C70,งบทดลองเบื้องต้น!$B$4:$K$839,5,0),2)</f>
        <v>70000</v>
      </c>
      <c r="H70" s="216">
        <f>ROUND(VLOOKUP($C70,งบทดลองเบื้องต้น!$B$4:$K$839,6,0),2)</f>
        <v>0</v>
      </c>
      <c r="I70" s="216">
        <f>ROUND(VLOOKUP($C70,งบทดลองเบื้องต้น!$B$4:$K$839,7,0),2)</f>
        <v>0</v>
      </c>
      <c r="J70" s="216">
        <f>ROUND(VLOOKUP($C70,งบทดลองเบื้องต้น!$B$4:$K$839,8,0),2)</f>
        <v>0</v>
      </c>
      <c r="K70" s="216">
        <f>ROUND(VLOOKUP($C70,งบทดลองเบื้องต้น!$B$4:$K$839,9,0),2)</f>
        <v>39000</v>
      </c>
      <c r="L70" s="216">
        <f>ROUND(VLOOKUP($C70,งบทดลองเบื้องต้น!$B$4:$K$839,10,0),2)</f>
        <v>418051.51</v>
      </c>
    </row>
    <row r="71" spans="1:12" s="843" customFormat="1">
      <c r="A71" s="844"/>
      <c r="B71" s="845"/>
      <c r="C71" s="1318" t="s">
        <v>1518</v>
      </c>
      <c r="D71" s="1319"/>
      <c r="E71" s="846">
        <f>SUM(E69:E70)</f>
        <v>589000</v>
      </c>
      <c r="F71" s="846">
        <f>SUM(F69:F70)</f>
        <v>742000</v>
      </c>
      <c r="G71" s="846">
        <f t="shared" ref="G71:L71" si="12">SUM(G69:G70)</f>
        <v>1802500</v>
      </c>
      <c r="H71" s="846">
        <f t="shared" si="12"/>
        <v>1422180</v>
      </c>
      <c r="I71" s="846">
        <f t="shared" si="12"/>
        <v>426000</v>
      </c>
      <c r="J71" s="846">
        <f t="shared" si="12"/>
        <v>70000</v>
      </c>
      <c r="K71" s="846">
        <f t="shared" si="12"/>
        <v>741200</v>
      </c>
      <c r="L71" s="846">
        <f t="shared" si="12"/>
        <v>418051.51</v>
      </c>
    </row>
    <row r="72" spans="1:12" s="748" customFormat="1">
      <c r="B72" s="749"/>
      <c r="C72" s="847"/>
      <c r="D72" s="771" t="s">
        <v>425</v>
      </c>
      <c r="E72" s="803">
        <f>SUM(E67)-E71</f>
        <v>9060329.4700000007</v>
      </c>
      <c r="F72" s="803">
        <f>SUM(F67)-F71</f>
        <v>864422.89999999991</v>
      </c>
      <c r="G72" s="803">
        <f t="shared" ref="G72:L72" si="13">SUM(G67)-G71</f>
        <v>2495053.2199999997</v>
      </c>
      <c r="H72" s="803">
        <f t="shared" si="13"/>
        <v>2003386.5299999998</v>
      </c>
      <c r="I72" s="803">
        <f t="shared" si="13"/>
        <v>463263.32999999996</v>
      </c>
      <c r="J72" s="803">
        <f t="shared" si="13"/>
        <v>3296734.69</v>
      </c>
      <c r="K72" s="803">
        <f t="shared" si="13"/>
        <v>224838.89</v>
      </c>
      <c r="L72" s="803">
        <f t="shared" si="13"/>
        <v>35125.450000000012</v>
      </c>
    </row>
    <row r="73" spans="1:12" s="753" customFormat="1" ht="25.2" thickBot="1">
      <c r="B73" s="717"/>
      <c r="C73" s="754"/>
      <c r="D73" s="848" t="s">
        <v>1562</v>
      </c>
      <c r="E73" s="755" t="str">
        <f>IF(E72&gt;=0,"3","0.00")</f>
        <v>3</v>
      </c>
      <c r="F73" s="755" t="str">
        <f t="shared" ref="F73:L73" si="14">IF(F72&gt;=0,"3","0.00")</f>
        <v>3</v>
      </c>
      <c r="G73" s="755" t="str">
        <f t="shared" si="14"/>
        <v>3</v>
      </c>
      <c r="H73" s="755" t="str">
        <f t="shared" si="14"/>
        <v>3</v>
      </c>
      <c r="I73" s="755" t="str">
        <f t="shared" si="14"/>
        <v>3</v>
      </c>
      <c r="J73" s="755" t="str">
        <f t="shared" si="14"/>
        <v>3</v>
      </c>
      <c r="K73" s="755" t="str">
        <f t="shared" si="14"/>
        <v>3</v>
      </c>
      <c r="L73" s="755" t="str">
        <f t="shared" si="14"/>
        <v>3</v>
      </c>
    </row>
    <row r="74" spans="1:12" s="849" customFormat="1" ht="25.2" thickTop="1">
      <c r="B74" s="850"/>
      <c r="C74" s="754"/>
      <c r="D74" s="805"/>
      <c r="E74" s="806"/>
      <c r="F74" s="806"/>
      <c r="G74" s="806"/>
      <c r="H74" s="806"/>
      <c r="I74" s="806"/>
      <c r="J74" s="806"/>
      <c r="K74" s="806"/>
      <c r="L74" s="806"/>
    </row>
    <row r="75" spans="1:12">
      <c r="B75" s="804" t="s">
        <v>1563</v>
      </c>
      <c r="C75" s="851" t="s">
        <v>1564</v>
      </c>
      <c r="F75" s="444"/>
    </row>
    <row r="76" spans="1:12" s="814" customFormat="1">
      <c r="A76" s="810" t="s">
        <v>807</v>
      </c>
      <c r="B76" s="811"/>
      <c r="C76" s="812" t="s">
        <v>807</v>
      </c>
      <c r="D76" s="813" t="s">
        <v>201</v>
      </c>
      <c r="E76" s="216">
        <f>ROUND(VLOOKUP($C76,งบทดลองเบื้องต้น!$B$4:$K$839,3,0),2)</f>
        <v>9272729.4700000007</v>
      </c>
      <c r="F76" s="216">
        <f>ROUND(VLOOKUP($C76,งบทดลองเบื้องต้น!$B$4:$K$839,4,0),2)</f>
        <v>2660150.17</v>
      </c>
      <c r="G76" s="216">
        <f>ROUND(VLOOKUP($C76,งบทดลองเบื้องต้น!$B$4:$K$839,5,0),2)</f>
        <v>4550127</v>
      </c>
      <c r="H76" s="216">
        <f>ROUND(VLOOKUP($C76,งบทดลองเบื้องต้น!$B$4:$K$839,6,0),2)</f>
        <v>5593694.6600000001</v>
      </c>
      <c r="I76" s="216">
        <f>ROUND(VLOOKUP($C76,งบทดลองเบื้องต้น!$B$4:$K$839,7,0),2)</f>
        <v>2115069.7999999998</v>
      </c>
      <c r="J76" s="216">
        <f>ROUND(VLOOKUP($C76,งบทดลองเบื้องต้น!$B$4:$K$839,8,0),2)</f>
        <v>3571434.69</v>
      </c>
      <c r="K76" s="216">
        <f>ROUND(VLOOKUP($C76,งบทดลองเบื้องต้น!$B$4:$K$839,9,0),2)</f>
        <v>1120495.6100000001</v>
      </c>
      <c r="L76" s="216">
        <f>ROUND(VLOOKUP($C76,งบทดลองเบื้องต้น!$B$4:$K$839,10,0),2)</f>
        <v>683779.72</v>
      </c>
    </row>
    <row r="78" spans="1:12" s="854" customFormat="1">
      <c r="A78" s="820"/>
      <c r="B78" s="821"/>
      <c r="C78" s="852"/>
      <c r="D78" s="773"/>
      <c r="E78" s="822"/>
      <c r="F78" s="853"/>
      <c r="G78" s="714"/>
      <c r="H78" s="714"/>
      <c r="I78" s="714"/>
      <c r="J78" s="714"/>
      <c r="K78" s="714"/>
      <c r="L78" s="714"/>
    </row>
    <row r="80" spans="1:12">
      <c r="B80" s="804" t="s">
        <v>1563</v>
      </c>
      <c r="C80" s="808" t="s">
        <v>2421</v>
      </c>
    </row>
    <row r="81" spans="1:12">
      <c r="C81" s="782" t="s">
        <v>2422</v>
      </c>
    </row>
    <row r="82" spans="1:12" s="814" customFormat="1">
      <c r="A82" s="810" t="s">
        <v>752</v>
      </c>
      <c r="B82" s="811"/>
      <c r="C82" s="812" t="s">
        <v>752</v>
      </c>
      <c r="D82" s="813" t="s">
        <v>174</v>
      </c>
      <c r="E82" s="216">
        <f>ROUND(VLOOKUP($C82,งบทดลองเบื้องต้น!$B$4:$K$839,3,0),2)</f>
        <v>8974418.7799999993</v>
      </c>
      <c r="F82" s="216">
        <f>ROUND(VLOOKUP($C82,งบทดลองเบื้องต้น!$B$4:$K$839,4,0),2)</f>
        <v>81602</v>
      </c>
      <c r="G82" s="216">
        <f>ROUND(VLOOKUP($C82,งบทดลองเบื้องต้น!$B$4:$K$839,5,0),2)</f>
        <v>0</v>
      </c>
      <c r="H82" s="216">
        <f>ROUND(VLOOKUP($C82,งบทดลองเบื้องต้น!$B$4:$K$839,6,0),2)</f>
        <v>8358</v>
      </c>
      <c r="I82" s="216">
        <f>ROUND(VLOOKUP($C82,งบทดลองเบื้องต้น!$B$4:$K$839,7,0),2)</f>
        <v>0</v>
      </c>
      <c r="J82" s="216">
        <f>ROUND(VLOOKUP($C82,งบทดลองเบื้องต้น!$B$4:$K$839,8,0),2)</f>
        <v>22683.66</v>
      </c>
      <c r="K82" s="216">
        <f>ROUND(VLOOKUP($C82,งบทดลองเบื้องต้น!$B$4:$K$839,9,0),2)</f>
        <v>0</v>
      </c>
      <c r="L82" s="216">
        <f>ROUND(VLOOKUP($C82,งบทดลองเบื้องต้น!$B$4:$K$839,10,0),2)</f>
        <v>1223733.22</v>
      </c>
    </row>
    <row r="83" spans="1:12" s="814" customFormat="1">
      <c r="A83" s="810" t="s">
        <v>882</v>
      </c>
      <c r="B83" s="811"/>
      <c r="C83" s="812" t="s">
        <v>882</v>
      </c>
      <c r="D83" s="813" t="s">
        <v>1264</v>
      </c>
      <c r="E83" s="216">
        <f>ROUND(VLOOKUP($C83,งบทดลองเบื้องต้น!$B$4:$K$839,3,0),2)</f>
        <v>166460524.71000001</v>
      </c>
      <c r="F83" s="216">
        <f>ROUND(VLOOKUP($C83,งบทดลองเบื้องต้น!$B$4:$K$839,4,0),2)</f>
        <v>1773008.99</v>
      </c>
      <c r="G83" s="216">
        <f>ROUND(VLOOKUP($C83,งบทดลองเบื้องต้น!$B$4:$K$839,5,0),2)</f>
        <v>400011.98</v>
      </c>
      <c r="H83" s="216">
        <f>ROUND(VLOOKUP($C83,งบทดลองเบื้องต้น!$B$4:$K$839,6,0),2)</f>
        <v>0</v>
      </c>
      <c r="I83" s="216">
        <f>ROUND(VLOOKUP($C83,งบทดลองเบื้องต้น!$B$4:$K$839,7,0),2)</f>
        <v>221892.07</v>
      </c>
      <c r="J83" s="216">
        <f>ROUND(VLOOKUP($C83,งบทดลองเบื้องต้น!$B$4:$K$839,8,0),2)</f>
        <v>497210.75</v>
      </c>
      <c r="K83" s="216">
        <f>ROUND(VLOOKUP($C83,งบทดลองเบื้องต้น!$B$4:$K$839,9,0),2)</f>
        <v>2500</v>
      </c>
      <c r="L83" s="216">
        <f>ROUND(VLOOKUP($C83,งบทดลองเบื้องต้น!$B$4:$K$839,10,0),2)</f>
        <v>77200.02</v>
      </c>
    </row>
    <row r="84" spans="1:12" s="748" customFormat="1">
      <c r="B84" s="749"/>
      <c r="C84" s="750"/>
      <c r="D84" s="771" t="s">
        <v>425</v>
      </c>
      <c r="E84" s="803">
        <f>SUM(E82)-E83</f>
        <v>-157486105.93000001</v>
      </c>
      <c r="F84" s="803">
        <f>(F82)-F83</f>
        <v>-1691406.99</v>
      </c>
      <c r="G84" s="803">
        <f t="shared" ref="G84:L84" si="15">(G82)-G83</f>
        <v>-400011.98</v>
      </c>
      <c r="H84" s="803">
        <f t="shared" si="15"/>
        <v>8358</v>
      </c>
      <c r="I84" s="803">
        <f t="shared" si="15"/>
        <v>-221892.07</v>
      </c>
      <c r="J84" s="803">
        <f t="shared" si="15"/>
        <v>-474527.09</v>
      </c>
      <c r="K84" s="803">
        <f t="shared" si="15"/>
        <v>-2500</v>
      </c>
      <c r="L84" s="803">
        <f t="shared" si="15"/>
        <v>1146533.2</v>
      </c>
    </row>
    <row r="86" spans="1:12">
      <c r="B86" s="804" t="s">
        <v>1563</v>
      </c>
    </row>
    <row r="87" spans="1:12">
      <c r="C87" s="782" t="s">
        <v>2423</v>
      </c>
    </row>
    <row r="88" spans="1:12" s="794" customFormat="1">
      <c r="A88" s="790" t="s">
        <v>1377</v>
      </c>
      <c r="B88" s="791"/>
      <c r="C88" s="792" t="s">
        <v>466</v>
      </c>
      <c r="D88" s="831" t="s">
        <v>1410</v>
      </c>
      <c r="E88" s="216">
        <f>ROUND(VLOOKUP($C88,งบทดลองเบื้องต้น!$B$4:$K$839,3,0),2)</f>
        <v>20878826.120000001</v>
      </c>
      <c r="F88" s="216">
        <f>ROUND(VLOOKUP($C88,งบทดลองเบื้องต้น!$B$4:$K$839,4,0),2)</f>
        <v>0</v>
      </c>
      <c r="G88" s="216">
        <f>ROUND(VLOOKUP($C88,งบทดลองเบื้องต้น!$B$4:$K$839,5,0),2)</f>
        <v>0</v>
      </c>
      <c r="H88" s="216">
        <f>ROUND(VLOOKUP($C88,งบทดลองเบื้องต้น!$B$4:$K$839,6,0),2)</f>
        <v>0</v>
      </c>
      <c r="I88" s="216">
        <f>ROUND(VLOOKUP($C88,งบทดลองเบื้องต้น!$B$4:$K$839,7,0),2)</f>
        <v>0</v>
      </c>
      <c r="J88" s="216">
        <f>ROUND(VLOOKUP($C88,งบทดลองเบื้องต้น!$B$4:$K$839,8,0),2)</f>
        <v>0</v>
      </c>
      <c r="K88" s="216">
        <f>ROUND(VLOOKUP($C88,งบทดลองเบื้องต้น!$B$4:$K$839,9,0),2)</f>
        <v>0</v>
      </c>
      <c r="L88" s="216">
        <f>ROUND(VLOOKUP($C88,งบทดลองเบื้องต้น!$B$4:$K$839,10,0),2)</f>
        <v>0</v>
      </c>
    </row>
    <row r="89" spans="1:12" s="794" customFormat="1">
      <c r="A89" s="790" t="s">
        <v>1377</v>
      </c>
      <c r="B89" s="791"/>
      <c r="C89" s="792" t="s">
        <v>467</v>
      </c>
      <c r="D89" s="831" t="s">
        <v>1411</v>
      </c>
      <c r="E89" s="216">
        <f>ROUND(VLOOKUP($C89,งบทดลองเบื้องต้น!$B$4:$K$839,3,0),2)</f>
        <v>0</v>
      </c>
      <c r="F89" s="216">
        <f>ROUND(VLOOKUP($C89,งบทดลองเบื้องต้น!$B$4:$K$839,4,0),2)</f>
        <v>338475.9</v>
      </c>
      <c r="G89" s="216">
        <f>ROUND(VLOOKUP($C89,งบทดลองเบื้องต้น!$B$4:$K$839,5,0),2)</f>
        <v>2432293.2000000002</v>
      </c>
      <c r="H89" s="216">
        <f>ROUND(VLOOKUP($C89,งบทดลองเบื้องต้น!$B$4:$K$839,6,0),2)</f>
        <v>1196392.5</v>
      </c>
      <c r="I89" s="216">
        <f>ROUND(VLOOKUP($C89,งบทดลองเบื้องต้น!$B$4:$K$839,7,0),2)</f>
        <v>672086</v>
      </c>
      <c r="J89" s="216">
        <f>ROUND(VLOOKUP($C89,งบทดลองเบื้องต้น!$B$4:$K$839,8,0),2)</f>
        <v>725778</v>
      </c>
      <c r="K89" s="216">
        <f>ROUND(VLOOKUP($C89,งบทดลองเบื้องต้น!$B$4:$K$839,9,0),2)</f>
        <v>568152</v>
      </c>
      <c r="L89" s="216">
        <f>ROUND(VLOOKUP($C89,งบทดลองเบื้องต้น!$B$4:$K$839,10,0),2)</f>
        <v>146517</v>
      </c>
    </row>
    <row r="90" spans="1:12" s="794" customFormat="1">
      <c r="A90" s="790"/>
      <c r="B90" s="795"/>
      <c r="C90" s="1302" t="s">
        <v>1519</v>
      </c>
      <c r="D90" s="1303"/>
      <c r="E90" s="799">
        <f>SUM(E88:E89)</f>
        <v>20878826.120000001</v>
      </c>
      <c r="F90" s="799">
        <f>SUM(F88:F89)</f>
        <v>338475.9</v>
      </c>
      <c r="G90" s="799">
        <f t="shared" ref="G90:L90" si="16">SUM(G88:G89)</f>
        <v>2432293.2000000002</v>
      </c>
      <c r="H90" s="799">
        <f t="shared" si="16"/>
        <v>1196392.5</v>
      </c>
      <c r="I90" s="799">
        <f t="shared" si="16"/>
        <v>672086</v>
      </c>
      <c r="J90" s="799">
        <f t="shared" si="16"/>
        <v>725778</v>
      </c>
      <c r="K90" s="799">
        <f t="shared" si="16"/>
        <v>568152</v>
      </c>
      <c r="L90" s="799">
        <f t="shared" si="16"/>
        <v>146517</v>
      </c>
    </row>
    <row r="91" spans="1:12" s="741" customFormat="1">
      <c r="A91" s="738" t="s">
        <v>741</v>
      </c>
      <c r="B91" s="209"/>
      <c r="C91" s="742" t="s">
        <v>741</v>
      </c>
      <c r="D91" s="743" t="s">
        <v>167</v>
      </c>
      <c r="E91" s="216">
        <f>ROUND(VLOOKUP($C91,งบทดลองเบื้องต้น!$B$4:$K$839,3,0),2)</f>
        <v>17435640.75</v>
      </c>
      <c r="F91" s="216">
        <f>ROUND(VLOOKUP($C91,งบทดลองเบื้องต้น!$B$4:$K$839,4,0),2)</f>
        <v>91350</v>
      </c>
      <c r="G91" s="216">
        <f>ROUND(VLOOKUP($C91,งบทดลองเบื้องต้น!$B$4:$K$839,5,0),2)</f>
        <v>356382.5</v>
      </c>
      <c r="H91" s="216">
        <f>ROUND(VLOOKUP($C91,งบทดลองเบื้องต้น!$B$4:$K$839,6,0),2)</f>
        <v>1341292.0900000001</v>
      </c>
      <c r="I91" s="216">
        <f>ROUND(VLOOKUP($C91,งบทดลองเบื้องต้น!$B$4:$K$839,7,0),2)</f>
        <v>702003</v>
      </c>
      <c r="J91" s="216">
        <f>ROUND(VLOOKUP($C91,งบทดลองเบื้องต้น!$B$4:$K$839,8,0),2)</f>
        <v>492904</v>
      </c>
      <c r="K91" s="216">
        <f>ROUND(VLOOKUP($C91,งบทดลองเบื้องต้น!$B$4:$K$839,9,0),2)</f>
        <v>169250</v>
      </c>
      <c r="L91" s="216">
        <f>ROUND(VLOOKUP($C91,งบทดลองเบื้องต้น!$B$4:$K$839,10,0),2)</f>
        <v>146517</v>
      </c>
    </row>
    <row r="92" spans="1:12" s="741" customFormat="1">
      <c r="A92" s="738"/>
      <c r="B92" s="209"/>
      <c r="C92" s="742" t="s">
        <v>742</v>
      </c>
      <c r="D92" s="743" t="s">
        <v>168</v>
      </c>
      <c r="E92" s="216">
        <f>ROUND(VLOOKUP($C92,งบทดลองเบื้องต้น!$B$4:$K$839,3,0),2)</f>
        <v>0</v>
      </c>
      <c r="F92" s="216">
        <f>ROUND(VLOOKUP($C92,งบทดลองเบื้องต้น!$B$4:$K$839,4,0),2)</f>
        <v>0</v>
      </c>
      <c r="G92" s="216">
        <f>ROUND(VLOOKUP($C92,งบทดลองเบื้องต้น!$B$4:$K$839,5,0),2)</f>
        <v>0</v>
      </c>
      <c r="H92" s="216">
        <f>ROUND(VLOOKUP($C92,งบทดลองเบื้องต้น!$B$4:$K$839,6,0),2)</f>
        <v>0</v>
      </c>
      <c r="I92" s="216">
        <f>ROUND(VLOOKUP($C92,งบทดลองเบื้องต้น!$B$4:$K$839,7,0),2)</f>
        <v>0</v>
      </c>
      <c r="J92" s="216">
        <f>ROUND(VLOOKUP($C92,งบทดลองเบื้องต้น!$B$4:$K$839,8,0),2)</f>
        <v>0</v>
      </c>
      <c r="K92" s="216">
        <f>ROUND(VLOOKUP($C92,งบทดลองเบื้องต้น!$B$4:$K$839,9,0),2)</f>
        <v>0</v>
      </c>
      <c r="L92" s="216">
        <f>ROUND(VLOOKUP($C92,งบทดลองเบื้องต้น!$B$4:$K$839,10,0),2)</f>
        <v>0</v>
      </c>
    </row>
    <row r="93" spans="1:12" s="741" customFormat="1">
      <c r="A93" s="738"/>
      <c r="B93" s="209"/>
      <c r="C93" s="742" t="s">
        <v>743</v>
      </c>
      <c r="D93" s="743" t="s">
        <v>411</v>
      </c>
      <c r="E93" s="216">
        <f>ROUND(VLOOKUP($C93,งบทดลองเบื้องต้น!$B$4:$K$839,3,0),2)</f>
        <v>0</v>
      </c>
      <c r="F93" s="216">
        <f>ROUND(VLOOKUP($C93,งบทดลองเบื้องต้น!$B$4:$K$839,4,0),2)</f>
        <v>247125.9</v>
      </c>
      <c r="G93" s="216">
        <f>ROUND(VLOOKUP($C93,งบทดลองเบื้องต้น!$B$4:$K$839,5,0),2)</f>
        <v>2169951.9500000002</v>
      </c>
      <c r="H93" s="216">
        <f>ROUND(VLOOKUP($C93,งบทดลองเบื้องต้น!$B$4:$K$839,6,0),2)</f>
        <v>0</v>
      </c>
      <c r="I93" s="216">
        <f>ROUND(VLOOKUP($C93,งบทดลองเบื้องต้น!$B$4:$K$839,7,0),2)</f>
        <v>0</v>
      </c>
      <c r="J93" s="216">
        <f>ROUND(VLOOKUP($C93,งบทดลองเบื้องต้น!$B$4:$K$839,8,0),2)</f>
        <v>341474</v>
      </c>
      <c r="K93" s="216">
        <f>ROUND(VLOOKUP($C93,งบทดลองเบื้องต้น!$B$4:$K$839,9,0),2)</f>
        <v>426402</v>
      </c>
      <c r="L93" s="216">
        <f>ROUND(VLOOKUP($C93,งบทดลองเบื้องต้น!$B$4:$K$839,10,0),2)</f>
        <v>0</v>
      </c>
    </row>
    <row r="94" spans="1:12" s="741" customFormat="1">
      <c r="A94" s="855"/>
      <c r="B94" s="856"/>
      <c r="C94" s="1308" t="s">
        <v>1520</v>
      </c>
      <c r="D94" s="1309"/>
      <c r="E94" s="857">
        <f>SUM(E91:E93)</f>
        <v>17435640.75</v>
      </c>
      <c r="F94" s="857">
        <f>SUM(F91:F93)</f>
        <v>338475.9</v>
      </c>
      <c r="G94" s="857">
        <f t="shared" ref="G94:L94" si="17">SUM(G91:G93)</f>
        <v>2526334.4500000002</v>
      </c>
      <c r="H94" s="857">
        <f t="shared" si="17"/>
        <v>1341292.0900000001</v>
      </c>
      <c r="I94" s="857">
        <f t="shared" si="17"/>
        <v>702003</v>
      </c>
      <c r="J94" s="857">
        <f t="shared" si="17"/>
        <v>834378</v>
      </c>
      <c r="K94" s="857">
        <f t="shared" si="17"/>
        <v>595652</v>
      </c>
      <c r="L94" s="857">
        <f t="shared" si="17"/>
        <v>146517</v>
      </c>
    </row>
    <row r="95" spans="1:12" s="748" customFormat="1">
      <c r="B95" s="749"/>
      <c r="C95" s="750"/>
      <c r="D95" s="771" t="s">
        <v>425</v>
      </c>
      <c r="E95" s="803">
        <f>SUM(E90)-E94</f>
        <v>3443185.370000001</v>
      </c>
      <c r="F95" s="803">
        <f>SUM(F90)-F94</f>
        <v>0</v>
      </c>
      <c r="G95" s="803">
        <f t="shared" ref="G95:L95" si="18">SUM(G90)-G94</f>
        <v>-94041.25</v>
      </c>
      <c r="H95" s="803">
        <f t="shared" si="18"/>
        <v>-144899.59000000008</v>
      </c>
      <c r="I95" s="803">
        <f t="shared" si="18"/>
        <v>-29917</v>
      </c>
      <c r="J95" s="803">
        <f t="shared" si="18"/>
        <v>-108600</v>
      </c>
      <c r="K95" s="803">
        <f t="shared" si="18"/>
        <v>-27500</v>
      </c>
      <c r="L95" s="803">
        <f t="shared" si="18"/>
        <v>0</v>
      </c>
    </row>
    <row r="96" spans="1:12" s="858" customFormat="1">
      <c r="B96" s="859"/>
      <c r="C96" s="758"/>
      <c r="D96" s="860"/>
      <c r="E96" s="861"/>
      <c r="F96" s="861"/>
      <c r="G96" s="861"/>
      <c r="H96" s="861"/>
      <c r="I96" s="861"/>
      <c r="J96" s="861"/>
      <c r="K96" s="861"/>
      <c r="L96" s="861"/>
    </row>
    <row r="98" spans="1:12" s="764" customFormat="1" ht="30">
      <c r="A98" s="710"/>
      <c r="B98" s="711"/>
      <c r="C98" s="776" t="s">
        <v>1521</v>
      </c>
      <c r="D98" s="777"/>
      <c r="E98" s="862"/>
      <c r="F98" s="714"/>
      <c r="G98" s="714"/>
      <c r="H98" s="714"/>
      <c r="I98" s="714"/>
      <c r="J98" s="714"/>
      <c r="K98" s="714"/>
      <c r="L98" s="714"/>
    </row>
    <row r="99" spans="1:12">
      <c r="B99" s="208">
        <v>1.5</v>
      </c>
      <c r="C99" s="782" t="s">
        <v>2424</v>
      </c>
    </row>
    <row r="100" spans="1:12" s="458" customFormat="1">
      <c r="A100" s="863" t="s">
        <v>888</v>
      </c>
      <c r="B100" s="791"/>
      <c r="C100" s="864" t="s">
        <v>888</v>
      </c>
      <c r="D100" s="865" t="s">
        <v>238</v>
      </c>
      <c r="E100" s="216">
        <f>ROUND(VLOOKUP($C100,งบทดลองเบื้องต้น!$B$4:$K$839,3,0),2)</f>
        <v>135914039.87</v>
      </c>
      <c r="F100" s="216">
        <f>ROUND(VLOOKUP($C100,งบทดลองเบื้องต้น!$B$4:$K$839,4,0),2)</f>
        <v>32942773.289999999</v>
      </c>
      <c r="G100" s="216">
        <f>ROUND(VLOOKUP($C100,งบทดลองเบื้องต้น!$B$4:$K$839,5,0),2)</f>
        <v>33332912.510000002</v>
      </c>
      <c r="H100" s="216">
        <f>ROUND(VLOOKUP($C100,งบทดลองเบื้องต้น!$B$4:$K$839,6,0),2)</f>
        <v>55833850.590000004</v>
      </c>
      <c r="I100" s="216">
        <f>ROUND(VLOOKUP($C100,งบทดลองเบื้องต้น!$B$4:$K$839,7,0),2)</f>
        <v>34333903.640000001</v>
      </c>
      <c r="J100" s="216">
        <f>ROUND(VLOOKUP($C100,งบทดลองเบื้องต้น!$B$4:$K$839,8,0),2)</f>
        <v>31746892.620000001</v>
      </c>
      <c r="K100" s="216">
        <f>ROUND(VLOOKUP($C100,งบทดลองเบื้องต้น!$B$4:$K$839,9,0),2)</f>
        <v>33175234.079999998</v>
      </c>
      <c r="L100" s="216">
        <f>ROUND(VLOOKUP($C100,งบทดลองเบื้องต้น!$B$4:$K$839,10,0),2)</f>
        <v>20507848.390000001</v>
      </c>
    </row>
    <row r="101" spans="1:12" s="869" customFormat="1">
      <c r="A101" s="866"/>
      <c r="B101" s="867"/>
      <c r="C101" s="736"/>
      <c r="D101" s="737" t="s">
        <v>2048</v>
      </c>
      <c r="E101" s="868"/>
      <c r="F101" s="868"/>
      <c r="G101" s="868"/>
      <c r="H101" s="868"/>
      <c r="I101" s="868"/>
      <c r="J101" s="868"/>
      <c r="K101" s="868"/>
      <c r="L101" s="868"/>
    </row>
    <row r="102" spans="1:12" s="874" customFormat="1">
      <c r="A102" s="870"/>
      <c r="B102" s="871"/>
      <c r="C102" s="872"/>
      <c r="D102" s="873" t="s">
        <v>1522</v>
      </c>
      <c r="E102" s="1304"/>
      <c r="F102" s="1305"/>
      <c r="G102" s="1305"/>
      <c r="H102" s="1305"/>
      <c r="I102" s="1305"/>
      <c r="J102" s="1305"/>
      <c r="K102" s="1305"/>
      <c r="L102" s="1305"/>
    </row>
    <row r="103" spans="1:12" s="459" customFormat="1">
      <c r="A103" s="733" t="s">
        <v>920</v>
      </c>
      <c r="B103" s="209"/>
      <c r="C103" s="734" t="s">
        <v>920</v>
      </c>
      <c r="D103" s="735" t="s">
        <v>256</v>
      </c>
      <c r="E103" s="216">
        <f>ROUND(VLOOKUP($C103,งบทดลองเบื้องต้น!$B$4:$K$839,3,0),2)</f>
        <v>105429699.09</v>
      </c>
      <c r="F103" s="216">
        <f>ROUND(VLOOKUP($C103,งบทดลองเบื้องต้น!$B$4:$K$839,4,0),2)</f>
        <v>27840965.07</v>
      </c>
      <c r="G103" s="216">
        <f>ROUND(VLOOKUP($C103,งบทดลองเบื้องต้น!$B$4:$K$839,5,0),2)</f>
        <v>26705224.850000001</v>
      </c>
      <c r="H103" s="216">
        <f>ROUND(VLOOKUP($C103,งบทดลองเบื้องต้น!$B$4:$K$839,6,0),2)</f>
        <v>43550269.030000001</v>
      </c>
      <c r="I103" s="216">
        <f>ROUND(VLOOKUP($C103,งบทดลองเบื้องต้น!$B$4:$K$839,7,0),2)</f>
        <v>28018762.579999998</v>
      </c>
      <c r="J103" s="216">
        <f>ROUND(VLOOKUP($C103,งบทดลองเบื้องต้น!$B$4:$K$839,8,0),2)</f>
        <v>25039631</v>
      </c>
      <c r="K103" s="216">
        <f>ROUND(VLOOKUP($C103,งบทดลองเบื้องต้น!$B$4:$K$839,9,0),2)</f>
        <v>26379283</v>
      </c>
      <c r="L103" s="216">
        <f>ROUND(VLOOKUP($C103,งบทดลองเบื้องต้น!$B$4:$K$839,10,0),2)</f>
        <v>15821987.32</v>
      </c>
    </row>
    <row r="104" spans="1:12" s="459" customFormat="1">
      <c r="A104" s="733" t="s">
        <v>921</v>
      </c>
      <c r="B104" s="209"/>
      <c r="C104" s="734" t="s">
        <v>921</v>
      </c>
      <c r="D104" s="735" t="s">
        <v>257</v>
      </c>
      <c r="E104" s="216">
        <f>ROUND(VLOOKUP($C104,งบทดลองเบื้องต้น!$B$4:$K$839,3,0),2)</f>
        <v>11842060</v>
      </c>
      <c r="F104" s="216">
        <f>ROUND(VLOOKUP($C104,งบทดลองเบื้องต้น!$B$4:$K$839,4,0),2)</f>
        <v>496970</v>
      </c>
      <c r="G104" s="216">
        <f>ROUND(VLOOKUP($C104,งบทดลองเบื้องต้น!$B$4:$K$839,5,0),2)</f>
        <v>1753330</v>
      </c>
      <c r="H104" s="216">
        <f>ROUND(VLOOKUP($C104,งบทดลองเบื้องต้น!$B$4:$K$839,6,0),2)</f>
        <v>5653610</v>
      </c>
      <c r="I104" s="216">
        <f>ROUND(VLOOKUP($C104,งบทดลองเบื้องต้น!$B$4:$K$839,7,0),2)</f>
        <v>854720</v>
      </c>
      <c r="J104" s="216">
        <f>ROUND(VLOOKUP($C104,งบทดลองเบื้องต้น!$B$4:$K$839,8,0),2)</f>
        <v>1060160</v>
      </c>
      <c r="K104" s="216">
        <f>ROUND(VLOOKUP($C104,งบทดลองเบื้องต้น!$B$4:$K$839,9,0),2)</f>
        <v>597160</v>
      </c>
      <c r="L104" s="216">
        <f>ROUND(VLOOKUP($C104,งบทดลองเบื้องต้น!$B$4:$K$839,10,0),2)</f>
        <v>317820</v>
      </c>
    </row>
    <row r="105" spans="1:12" s="459" customFormat="1">
      <c r="A105" s="733" t="s">
        <v>922</v>
      </c>
      <c r="B105" s="209"/>
      <c r="C105" s="734" t="s">
        <v>922</v>
      </c>
      <c r="D105" s="735" t="s">
        <v>1277</v>
      </c>
      <c r="E105" s="216">
        <f>ROUND(VLOOKUP($C105,งบทดลองเบื้องต้น!$B$4:$K$839,3,0),2)</f>
        <v>110000</v>
      </c>
      <c r="F105" s="216">
        <f>ROUND(VLOOKUP($C105,งบทดลองเบื้องต้น!$B$4:$K$839,4,0),2)</f>
        <v>0</v>
      </c>
      <c r="G105" s="216">
        <f>ROUND(VLOOKUP($C105,งบทดลองเบื้องต้น!$B$4:$K$839,5,0),2)</f>
        <v>0</v>
      </c>
      <c r="H105" s="216">
        <f>ROUND(VLOOKUP($C105,งบทดลองเบื้องต้น!$B$4:$K$839,6,0),2)</f>
        <v>0</v>
      </c>
      <c r="I105" s="216">
        <f>ROUND(VLOOKUP($C105,งบทดลองเบื้องต้น!$B$4:$K$839,7,0),2)</f>
        <v>0</v>
      </c>
      <c r="J105" s="216">
        <f>ROUND(VLOOKUP($C105,งบทดลองเบื้องต้น!$B$4:$K$839,8,0),2)</f>
        <v>0</v>
      </c>
      <c r="K105" s="216">
        <f>ROUND(VLOOKUP($C105,งบทดลองเบื้องต้น!$B$4:$K$839,9,0),2)</f>
        <v>0</v>
      </c>
      <c r="L105" s="216">
        <f>ROUND(VLOOKUP($C105,งบทดลองเบื้องต้น!$B$4:$K$839,10,0),2)</f>
        <v>0</v>
      </c>
    </row>
    <row r="106" spans="1:12" s="459" customFormat="1">
      <c r="A106" s="733" t="s">
        <v>923</v>
      </c>
      <c r="B106" s="209"/>
      <c r="C106" s="734" t="s">
        <v>923</v>
      </c>
      <c r="D106" s="735" t="s">
        <v>258</v>
      </c>
      <c r="E106" s="216">
        <f>ROUND(VLOOKUP($C106,งบทดลองเบื้องต้น!$B$4:$K$839,3,0),2)</f>
        <v>8745153.9800000004</v>
      </c>
      <c r="F106" s="216">
        <f>ROUND(VLOOKUP($C106,งบทดลองเบื้องต้น!$B$4:$K$839,4,0),2)</f>
        <v>1936550</v>
      </c>
      <c r="G106" s="216">
        <f>ROUND(VLOOKUP($C106,งบทดลองเบื้องต้น!$B$4:$K$839,5,0),2)</f>
        <v>1248136.1299999999</v>
      </c>
      <c r="H106" s="216">
        <f>ROUND(VLOOKUP($C106,งบทดลองเบื้องต้น!$B$4:$K$839,6,0),2)</f>
        <v>2969088.38</v>
      </c>
      <c r="I106" s="216">
        <f>ROUND(VLOOKUP($C106,งบทดลองเบื้องต้น!$B$4:$K$839,7,0),2)</f>
        <v>1640843.65</v>
      </c>
      <c r="J106" s="216">
        <f>ROUND(VLOOKUP($C106,งบทดลองเบื้องต้น!$B$4:$K$839,8,0),2)</f>
        <v>1270694.2</v>
      </c>
      <c r="K106" s="216">
        <f>ROUND(VLOOKUP($C106,งบทดลองเบื้องต้น!$B$4:$K$839,9,0),2)</f>
        <v>1779782.04</v>
      </c>
      <c r="L106" s="216">
        <f>ROUND(VLOOKUP($C106,งบทดลองเบื้องต้น!$B$4:$K$839,10,0),2)</f>
        <v>1125980.1000000001</v>
      </c>
    </row>
    <row r="107" spans="1:12" s="459" customFormat="1">
      <c r="A107" s="733" t="s">
        <v>924</v>
      </c>
      <c r="B107" s="209"/>
      <c r="C107" s="734" t="s">
        <v>924</v>
      </c>
      <c r="D107" s="735" t="s">
        <v>1278</v>
      </c>
      <c r="E107" s="216">
        <f>ROUND(VLOOKUP($C107,งบทดลองเบื้องต้น!$B$4:$K$839,3,0),2)</f>
        <v>195360</v>
      </c>
      <c r="F107" s="216">
        <f>ROUND(VLOOKUP($C107,งบทดลองเบื้องต้น!$B$4:$K$839,4,0),2)</f>
        <v>0</v>
      </c>
      <c r="G107" s="216">
        <f>ROUND(VLOOKUP($C107,งบทดลองเบื้องต้น!$B$4:$K$839,5,0),2)</f>
        <v>0</v>
      </c>
      <c r="H107" s="216">
        <f>ROUND(VLOOKUP($C107,งบทดลองเบื้องต้น!$B$4:$K$839,6,0),2)</f>
        <v>70993.55</v>
      </c>
      <c r="I107" s="216">
        <f>ROUND(VLOOKUP($C107,งบทดลองเบื้องต้น!$B$4:$K$839,7,0),2)</f>
        <v>217800</v>
      </c>
      <c r="J107" s="216">
        <f>ROUND(VLOOKUP($C107,งบทดลองเบื้องต้น!$B$4:$K$839,8,0),2)</f>
        <v>0</v>
      </c>
      <c r="K107" s="216">
        <f>ROUND(VLOOKUP($C107,งบทดลองเบื้องต้น!$B$4:$K$839,9,0),2)</f>
        <v>71606.45</v>
      </c>
      <c r="L107" s="216">
        <f>ROUND(VLOOKUP($C107,งบทดลองเบื้องต้น!$B$4:$K$839,10,0),2)</f>
        <v>0</v>
      </c>
    </row>
    <row r="108" spans="1:12" s="459" customFormat="1">
      <c r="A108" s="733" t="s">
        <v>930</v>
      </c>
      <c r="B108" s="209"/>
      <c r="C108" s="734" t="s">
        <v>930</v>
      </c>
      <c r="D108" s="735" t="s">
        <v>264</v>
      </c>
      <c r="E108" s="216">
        <f>ROUND(VLOOKUP($C108,งบทดลองเบื้องต้น!$B$4:$K$839,3,0),2)</f>
        <v>1019000</v>
      </c>
      <c r="F108" s="216">
        <f>ROUND(VLOOKUP($C108,งบทดลองเบื้องต้น!$B$4:$K$839,4,0),2)</f>
        <v>368920</v>
      </c>
      <c r="G108" s="216">
        <f>ROUND(VLOOKUP($C108,งบทดลองเบื้องต้น!$B$4:$K$839,5,0),2)</f>
        <v>1000072</v>
      </c>
      <c r="H108" s="216">
        <f>ROUND(VLOOKUP($C108,งบทดลองเบื้องต้น!$B$4:$K$839,6,0),2)</f>
        <v>1337860</v>
      </c>
      <c r="I108" s="216">
        <f>ROUND(VLOOKUP($C108,งบทดลองเบื้องต้น!$B$4:$K$839,7,0),2)</f>
        <v>1239510</v>
      </c>
      <c r="J108" s="216">
        <f>ROUND(VLOOKUP($C108,งบทดลองเบื้องต้น!$B$4:$K$839,8,0),2)</f>
        <v>1788542.9</v>
      </c>
      <c r="K108" s="216">
        <f>ROUND(VLOOKUP($C108,งบทดลองเบื้องต้น!$B$4:$K$839,9,0),2)</f>
        <v>1538000</v>
      </c>
      <c r="L108" s="216">
        <f>ROUND(VLOOKUP($C108,งบทดลองเบื้องต้น!$B$4:$K$839,10,0),2)</f>
        <v>1691820</v>
      </c>
    </row>
    <row r="109" spans="1:12" s="459" customFormat="1">
      <c r="A109" s="733" t="s">
        <v>931</v>
      </c>
      <c r="B109" s="209"/>
      <c r="C109" s="734" t="s">
        <v>931</v>
      </c>
      <c r="D109" s="735" t="s">
        <v>265</v>
      </c>
      <c r="E109" s="216">
        <f>ROUND(VLOOKUP($C109,งบทดลองเบื้องต้น!$B$4:$K$839,3,0),2)</f>
        <v>1014740</v>
      </c>
      <c r="F109" s="216">
        <f>ROUND(VLOOKUP($C109,งบทดลองเบื้องต้น!$B$4:$K$839,4,0),2)</f>
        <v>1506670</v>
      </c>
      <c r="G109" s="216">
        <f>ROUND(VLOOKUP($C109,งบทดลองเบื้องต้น!$B$4:$K$839,5,0),2)</f>
        <v>356550</v>
      </c>
      <c r="H109" s="216">
        <f>ROUND(VLOOKUP($C109,งบทดลองเบื้องต้น!$B$4:$K$839,6,0),2)</f>
        <v>335270</v>
      </c>
      <c r="I109" s="216">
        <f>ROUND(VLOOKUP($C109,งบทดลองเบื้องต้น!$B$4:$K$839,7,0),2)</f>
        <v>457630</v>
      </c>
      <c r="J109" s="216">
        <f>ROUND(VLOOKUP($C109,งบทดลองเบื้องต้น!$B$4:$K$839,8,0),2)</f>
        <v>1339840</v>
      </c>
      <c r="K109" s="216">
        <f>ROUND(VLOOKUP($C109,งบทดลองเบื้องต้น!$B$4:$K$839,9,0),2)</f>
        <v>1406510</v>
      </c>
      <c r="L109" s="216">
        <f>ROUND(VLOOKUP($C109,งบทดลองเบื้องต้น!$B$4:$K$839,10,0),2)</f>
        <v>591370</v>
      </c>
    </row>
    <row r="110" spans="1:12" s="459" customFormat="1">
      <c r="A110" s="733" t="s">
        <v>938</v>
      </c>
      <c r="B110" s="209"/>
      <c r="C110" s="734" t="s">
        <v>938</v>
      </c>
      <c r="D110" s="735" t="s">
        <v>1289</v>
      </c>
      <c r="E110" s="216">
        <f>ROUND(VLOOKUP($C110,งบทดลองเบื้องต้น!$B$4:$K$839,3,0),2)</f>
        <v>1022589.87</v>
      </c>
      <c r="F110" s="216">
        <f>ROUND(VLOOKUP($C110,งบทดลองเบื้องต้น!$B$4:$K$839,4,0),2)</f>
        <v>0</v>
      </c>
      <c r="G110" s="216">
        <f>ROUND(VLOOKUP($C110,งบทดลองเบื้องต้น!$B$4:$K$839,5,0),2)</f>
        <v>726229.81</v>
      </c>
      <c r="H110" s="216">
        <f>ROUND(VLOOKUP($C110,งบทดลองเบื้องต้น!$B$4:$K$839,6,0),2)</f>
        <v>793760</v>
      </c>
      <c r="I110" s="216">
        <f>ROUND(VLOOKUP($C110,งบทดลองเบื้องต้น!$B$4:$K$839,7,0),2)</f>
        <v>898713.87</v>
      </c>
      <c r="J110" s="216">
        <f>ROUND(VLOOKUP($C110,งบทดลองเบื้องต้น!$B$4:$K$839,8,0),2)</f>
        <v>529420</v>
      </c>
      <c r="K110" s="216">
        <f>ROUND(VLOOKUP($C110,งบทดลองเบื้องต้น!$B$4:$K$839,9,0),2)</f>
        <v>275440</v>
      </c>
      <c r="L110" s="216">
        <f>ROUND(VLOOKUP($C110,งบทดลองเบื้องต้น!$B$4:$K$839,10,0),2)</f>
        <v>201050</v>
      </c>
    </row>
    <row r="111" spans="1:12" s="459" customFormat="1">
      <c r="A111" s="733" t="s">
        <v>939</v>
      </c>
      <c r="B111" s="209"/>
      <c r="C111" s="734" t="s">
        <v>939</v>
      </c>
      <c r="D111" s="735" t="s">
        <v>1523</v>
      </c>
      <c r="E111" s="216">
        <f>ROUND(VLOOKUP($C111,งบทดลองเบื้องต้น!$B$4:$K$839,3,0),2)</f>
        <v>3595261.29</v>
      </c>
      <c r="F111" s="216">
        <f>ROUND(VLOOKUP($C111,งบทดลองเบื้องต้น!$B$4:$K$839,4,0),2)</f>
        <v>620620</v>
      </c>
      <c r="G111" s="216">
        <f>ROUND(VLOOKUP($C111,งบทดลองเบื้องต้น!$B$4:$K$839,5,0),2)</f>
        <v>748810</v>
      </c>
      <c r="H111" s="216">
        <f>ROUND(VLOOKUP($C111,งบทดลองเบื้องต้น!$B$4:$K$839,6,0),2)</f>
        <v>802670</v>
      </c>
      <c r="I111" s="216">
        <f>ROUND(VLOOKUP($C111,งบทดลองเบื้องต้น!$B$4:$K$839,7,0),2)</f>
        <v>607310</v>
      </c>
      <c r="J111" s="216">
        <f>ROUND(VLOOKUP($C111,งบทดลองเบื้องต้น!$B$4:$K$839,8,0),2)</f>
        <v>500620</v>
      </c>
      <c r="K111" s="216">
        <f>ROUND(VLOOKUP($C111,งบทดลองเบื้องต้น!$B$4:$K$839,9,0),2)</f>
        <v>837173.33</v>
      </c>
      <c r="L111" s="216">
        <f>ROUND(VLOOKUP($C111,งบทดลองเบื้องต้น!$B$4:$K$839,10,0),2)</f>
        <v>457950</v>
      </c>
    </row>
    <row r="112" spans="1:12" s="459" customFormat="1">
      <c r="A112" s="733" t="s">
        <v>940</v>
      </c>
      <c r="B112" s="209"/>
      <c r="C112" s="734" t="s">
        <v>940</v>
      </c>
      <c r="D112" s="735" t="s">
        <v>1290</v>
      </c>
      <c r="E112" s="216">
        <f>ROUND(VLOOKUP($C112,งบทดลองเบื้องต้น!$B$4:$K$839,3,0),2)</f>
        <v>0</v>
      </c>
      <c r="F112" s="216">
        <f>ROUND(VLOOKUP($C112,งบทดลองเบื้องต้น!$B$4:$K$839,4,0),2)</f>
        <v>375</v>
      </c>
      <c r="G112" s="216">
        <f>ROUND(VLOOKUP($C112,งบทดลองเบื้องต้น!$B$4:$K$839,5,0),2)</f>
        <v>2515</v>
      </c>
      <c r="H112" s="216">
        <f>ROUND(VLOOKUP($C112,งบทดลองเบื้องต้น!$B$4:$K$839,6,0),2)</f>
        <v>395</v>
      </c>
      <c r="I112" s="216">
        <f>ROUND(VLOOKUP($C112,งบทดลองเบื้องต้น!$B$4:$K$839,7,0),2)</f>
        <v>0</v>
      </c>
      <c r="J112" s="216">
        <f>ROUND(VLOOKUP($C112,งบทดลองเบื้องต้น!$B$4:$K$839,8,0),2)</f>
        <v>0</v>
      </c>
      <c r="K112" s="216">
        <f>ROUND(VLOOKUP($C112,งบทดลองเบื้องต้น!$B$4:$K$839,9,0),2)</f>
        <v>0</v>
      </c>
      <c r="L112" s="216">
        <f>ROUND(VLOOKUP($C112,งบทดลองเบื้องต้น!$B$4:$K$839,10,0),2)</f>
        <v>0</v>
      </c>
    </row>
    <row r="113" spans="1:12" s="459" customFormat="1">
      <c r="A113" s="733" t="s">
        <v>941</v>
      </c>
      <c r="B113" s="209"/>
      <c r="C113" s="734" t="s">
        <v>941</v>
      </c>
      <c r="D113" s="735" t="s">
        <v>268</v>
      </c>
      <c r="E113" s="216">
        <f>ROUND(VLOOKUP($C113,งบทดลองเบื้องต้น!$B$4:$K$839,3,0),2)</f>
        <v>0</v>
      </c>
      <c r="F113" s="216">
        <f>ROUND(VLOOKUP($C113,งบทดลองเบื้องต้น!$B$4:$K$839,4,0),2)</f>
        <v>0</v>
      </c>
      <c r="G113" s="216">
        <f>ROUND(VLOOKUP($C113,งบทดลองเบื้องต้น!$B$4:$K$839,5,0),2)</f>
        <v>0</v>
      </c>
      <c r="H113" s="216">
        <f>ROUND(VLOOKUP($C113,งบทดลองเบื้องต้น!$B$4:$K$839,6,0),2)</f>
        <v>0</v>
      </c>
      <c r="I113" s="216">
        <f>ROUND(VLOOKUP($C113,งบทดลองเบื้องต้น!$B$4:$K$839,7,0),2)</f>
        <v>1340</v>
      </c>
      <c r="J113" s="216">
        <f>ROUND(VLOOKUP($C113,งบทดลองเบื้องต้น!$B$4:$K$839,8,0),2)</f>
        <v>0</v>
      </c>
      <c r="K113" s="216">
        <f>ROUND(VLOOKUP($C113,งบทดลองเบื้องต้น!$B$4:$K$839,9,0),2)</f>
        <v>0</v>
      </c>
      <c r="L113" s="216">
        <f>ROUND(VLOOKUP($C113,งบทดลองเบื้องต้น!$B$4:$K$839,10,0),2)</f>
        <v>0</v>
      </c>
    </row>
    <row r="114" spans="1:12" s="459" customFormat="1">
      <c r="A114" s="733" t="s">
        <v>1377</v>
      </c>
      <c r="B114" s="209"/>
      <c r="C114" s="734" t="s">
        <v>942</v>
      </c>
      <c r="D114" s="735" t="s">
        <v>269</v>
      </c>
      <c r="E114" s="216">
        <f>ROUND(VLOOKUP($C114,งบทดลองเบื้องต้น!$B$4:$K$839,3,0),2)</f>
        <v>0</v>
      </c>
      <c r="F114" s="216">
        <f>ROUND(VLOOKUP($C114,งบทดลองเบื้องต้น!$B$4:$K$839,4,0),2)</f>
        <v>0</v>
      </c>
      <c r="G114" s="216">
        <f>ROUND(VLOOKUP($C114,งบทดลองเบื้องต้น!$B$4:$K$839,5,0),2)</f>
        <v>0</v>
      </c>
      <c r="H114" s="216">
        <f>ROUND(VLOOKUP($C114,งบทดลองเบื้องต้น!$B$4:$K$839,6,0),2)</f>
        <v>0</v>
      </c>
      <c r="I114" s="216">
        <f>ROUND(VLOOKUP($C114,งบทดลองเบื้องต้น!$B$4:$K$839,7,0),2)</f>
        <v>0</v>
      </c>
      <c r="J114" s="216">
        <f>ROUND(VLOOKUP($C114,งบทดลองเบื้องต้น!$B$4:$K$839,8,0),2)</f>
        <v>0</v>
      </c>
      <c r="K114" s="216">
        <f>ROUND(VLOOKUP($C114,งบทดลองเบื้องต้น!$B$4:$K$839,9,0),2)</f>
        <v>0</v>
      </c>
      <c r="L114" s="216">
        <f>ROUND(VLOOKUP($C114,งบทดลองเบื้องต้น!$B$4:$K$839,10,0),2)</f>
        <v>0</v>
      </c>
    </row>
    <row r="115" spans="1:12" s="459" customFormat="1">
      <c r="A115" s="733" t="s">
        <v>1377</v>
      </c>
      <c r="B115" s="209"/>
      <c r="C115" s="734" t="s">
        <v>943</v>
      </c>
      <c r="D115" s="735" t="s">
        <v>270</v>
      </c>
      <c r="E115" s="216">
        <f>ROUND(VLOOKUP($C115,งบทดลองเบื้องต้น!$B$4:$K$839,3,0),2)</f>
        <v>0</v>
      </c>
      <c r="F115" s="216">
        <f>ROUND(VLOOKUP($C115,งบทดลองเบื้องต้น!$B$4:$K$839,4,0),2)</f>
        <v>0</v>
      </c>
      <c r="G115" s="216">
        <f>ROUND(VLOOKUP($C115,งบทดลองเบื้องต้น!$B$4:$K$839,5,0),2)</f>
        <v>0</v>
      </c>
      <c r="H115" s="216">
        <f>ROUND(VLOOKUP($C115,งบทดลองเบื้องต้น!$B$4:$K$839,6,0),2)</f>
        <v>0</v>
      </c>
      <c r="I115" s="216">
        <f>ROUND(VLOOKUP($C115,งบทดลองเบื้องต้น!$B$4:$K$839,7,0),2)</f>
        <v>0</v>
      </c>
      <c r="J115" s="216">
        <f>ROUND(VLOOKUP($C115,งบทดลองเบื้องต้น!$B$4:$K$839,8,0),2)</f>
        <v>0</v>
      </c>
      <c r="K115" s="216">
        <f>ROUND(VLOOKUP($C115,งบทดลองเบื้องต้น!$B$4:$K$839,9,0),2)</f>
        <v>0</v>
      </c>
      <c r="L115" s="216">
        <f>ROUND(VLOOKUP($C115,งบทดลองเบื้องต้น!$B$4:$K$839,10,0),2)</f>
        <v>0</v>
      </c>
    </row>
    <row r="116" spans="1:12" s="459" customFormat="1">
      <c r="A116" s="733" t="s">
        <v>1377</v>
      </c>
      <c r="B116" s="209"/>
      <c r="C116" s="734" t="s">
        <v>944</v>
      </c>
      <c r="D116" s="735" t="s">
        <v>271</v>
      </c>
      <c r="E116" s="216">
        <f>ROUND(VLOOKUP($C116,งบทดลองเบื้องต้น!$B$4:$K$839,3,0),2)</f>
        <v>0</v>
      </c>
      <c r="F116" s="216">
        <f>ROUND(VLOOKUP($C116,งบทดลองเบื้องต้น!$B$4:$K$839,4,0),2)</f>
        <v>0</v>
      </c>
      <c r="G116" s="216">
        <f>ROUND(VLOOKUP($C116,งบทดลองเบื้องต้น!$B$4:$K$839,5,0),2)</f>
        <v>0</v>
      </c>
      <c r="H116" s="216">
        <f>ROUND(VLOOKUP($C116,งบทดลองเบื้องต้น!$B$4:$K$839,6,0),2)</f>
        <v>0</v>
      </c>
      <c r="I116" s="216">
        <f>ROUND(VLOOKUP($C116,งบทดลองเบื้องต้น!$B$4:$K$839,7,0),2)</f>
        <v>0</v>
      </c>
      <c r="J116" s="216">
        <f>ROUND(VLOOKUP($C116,งบทดลองเบื้องต้น!$B$4:$K$839,8,0),2)</f>
        <v>0</v>
      </c>
      <c r="K116" s="216">
        <f>ROUND(VLOOKUP($C116,งบทดลองเบื้องต้น!$B$4:$K$839,9,0),2)</f>
        <v>0</v>
      </c>
      <c r="L116" s="216">
        <f>ROUND(VLOOKUP($C116,งบทดลองเบื้องต้น!$B$4:$K$839,10,0),2)</f>
        <v>0</v>
      </c>
    </row>
    <row r="117" spans="1:12" s="459" customFormat="1">
      <c r="A117" s="733" t="s">
        <v>1377</v>
      </c>
      <c r="B117" s="209"/>
      <c r="C117" s="734" t="s">
        <v>945</v>
      </c>
      <c r="D117" s="735" t="s">
        <v>272</v>
      </c>
      <c r="E117" s="216">
        <f>ROUND(VLOOKUP($C117,งบทดลองเบื้องต้น!$B$4:$K$839,3,0),2)</f>
        <v>0</v>
      </c>
      <c r="F117" s="216">
        <f>ROUND(VLOOKUP($C117,งบทดลองเบื้องต้น!$B$4:$K$839,4,0),2)</f>
        <v>0</v>
      </c>
      <c r="G117" s="216">
        <f>ROUND(VLOOKUP($C117,งบทดลองเบื้องต้น!$B$4:$K$839,5,0),2)</f>
        <v>0</v>
      </c>
      <c r="H117" s="216">
        <f>ROUND(VLOOKUP($C117,งบทดลองเบื้องต้น!$B$4:$K$839,6,0),2)</f>
        <v>0</v>
      </c>
      <c r="I117" s="216">
        <f>ROUND(VLOOKUP($C117,งบทดลองเบื้องต้น!$B$4:$K$839,7,0),2)</f>
        <v>0</v>
      </c>
      <c r="J117" s="216">
        <f>ROUND(VLOOKUP($C117,งบทดลองเบื้องต้น!$B$4:$K$839,8,0),2)</f>
        <v>0</v>
      </c>
      <c r="K117" s="216">
        <f>ROUND(VLOOKUP($C117,งบทดลองเบื้องต้น!$B$4:$K$839,9,0),2)</f>
        <v>0</v>
      </c>
      <c r="L117" s="216">
        <f>ROUND(VLOOKUP($C117,งบทดลองเบื้องต้น!$B$4:$K$839,10,0),2)</f>
        <v>0</v>
      </c>
    </row>
    <row r="118" spans="1:12" s="459" customFormat="1">
      <c r="A118" s="733" t="s">
        <v>946</v>
      </c>
      <c r="B118" s="209"/>
      <c r="C118" s="734" t="s">
        <v>946</v>
      </c>
      <c r="D118" s="735" t="s">
        <v>1291</v>
      </c>
      <c r="E118" s="216">
        <f>ROUND(VLOOKUP($C118,งบทดลองเบื้องต้น!$B$4:$K$839,3,0),2)</f>
        <v>2863175.64</v>
      </c>
      <c r="F118" s="216">
        <f>ROUND(VLOOKUP($C118,งบทดลองเบื้องต้น!$B$4:$K$839,4,0),2)</f>
        <v>171703.22</v>
      </c>
      <c r="G118" s="216">
        <f>ROUND(VLOOKUP($C118,งบทดลองเบื้องต้น!$B$4:$K$839,5,0),2)</f>
        <v>792044.72</v>
      </c>
      <c r="H118" s="216">
        <f>ROUND(VLOOKUP($C118,งบทดลองเบื้องต้น!$B$4:$K$839,6,0),2)</f>
        <v>319934.63</v>
      </c>
      <c r="I118" s="216">
        <f>ROUND(VLOOKUP($C118,งบทดลองเบื้องต้น!$B$4:$K$839,7,0),2)</f>
        <v>393393.12</v>
      </c>
      <c r="J118" s="216">
        <f>ROUND(VLOOKUP($C118,งบทดลองเบื้องต้น!$B$4:$K$839,8,0),2)</f>
        <v>217984.52</v>
      </c>
      <c r="K118" s="216">
        <f>ROUND(VLOOKUP($C118,งบทดลองเบื้องต้น!$B$4:$K$839,9,0),2)</f>
        <v>287712.26</v>
      </c>
      <c r="L118" s="216">
        <f>ROUND(VLOOKUP($C118,งบทดลองเบื้องต้น!$B$4:$K$839,10,0),2)</f>
        <v>299870.96999999997</v>
      </c>
    </row>
    <row r="119" spans="1:12" s="459" customFormat="1">
      <c r="A119" s="733" t="s">
        <v>947</v>
      </c>
      <c r="B119" s="209"/>
      <c r="C119" s="734" t="s">
        <v>947</v>
      </c>
      <c r="D119" s="735" t="s">
        <v>1292</v>
      </c>
      <c r="E119" s="216">
        <f>ROUND(VLOOKUP($C119,งบทดลองเบื้องต้น!$B$4:$K$839,3,0),2)</f>
        <v>77000</v>
      </c>
      <c r="F119" s="216">
        <f>ROUND(VLOOKUP($C119,งบทดลองเบื้องต้น!$B$4:$K$839,4,0),2)</f>
        <v>0</v>
      </c>
      <c r="G119" s="216">
        <f>ROUND(VLOOKUP($C119,งบทดลองเบื้องต้น!$B$4:$K$839,5,0),2)</f>
        <v>0</v>
      </c>
      <c r="H119" s="216">
        <f>ROUND(VLOOKUP($C119,งบทดลองเบื้องต้น!$B$4:$K$839,6,0),2)</f>
        <v>0</v>
      </c>
      <c r="I119" s="216">
        <f>ROUND(VLOOKUP($C119,งบทดลองเบื้องต้น!$B$4:$K$839,7,0),2)</f>
        <v>3880.42</v>
      </c>
      <c r="J119" s="216">
        <f>ROUND(VLOOKUP($C119,งบทดลองเบื้องต้น!$B$4:$K$839,8,0),2)</f>
        <v>0</v>
      </c>
      <c r="K119" s="216">
        <f>ROUND(VLOOKUP($C119,งบทดลองเบื้องต้น!$B$4:$K$839,9,0),2)</f>
        <v>0</v>
      </c>
      <c r="L119" s="216">
        <f>ROUND(VLOOKUP($C119,งบทดลองเบื้องต้น!$B$4:$K$839,10,0),2)</f>
        <v>0</v>
      </c>
    </row>
    <row r="120" spans="1:12" s="459" customFormat="1">
      <c r="A120" s="733" t="s">
        <v>1377</v>
      </c>
      <c r="B120" s="209"/>
      <c r="C120" s="875" t="s">
        <v>1979</v>
      </c>
      <c r="D120" s="876" t="s">
        <v>1980</v>
      </c>
      <c r="E120" s="216">
        <f>ROUND(VLOOKUP($C120,งบทดลองเบื้องต้น!$B$4:$K$839,3,0),2)</f>
        <v>0</v>
      </c>
      <c r="F120" s="216">
        <f>ROUND(VLOOKUP($C120,งบทดลองเบื้องต้น!$B$4:$K$839,4,0),2)</f>
        <v>0</v>
      </c>
      <c r="G120" s="216">
        <f>ROUND(VLOOKUP($C120,งบทดลองเบื้องต้น!$B$4:$K$839,5,0),2)</f>
        <v>0</v>
      </c>
      <c r="H120" s="216">
        <f>ROUND(VLOOKUP($C120,งบทดลองเบื้องต้น!$B$4:$K$839,6,0),2)</f>
        <v>0</v>
      </c>
      <c r="I120" s="216">
        <f>ROUND(VLOOKUP($C120,งบทดลองเบื้องต้น!$B$4:$K$839,7,0),2)</f>
        <v>0</v>
      </c>
      <c r="J120" s="216">
        <f>ROUND(VLOOKUP($C120,งบทดลองเบื้องต้น!$B$4:$K$839,8,0),2)</f>
        <v>0</v>
      </c>
      <c r="K120" s="216">
        <f>ROUND(VLOOKUP($C120,งบทดลองเบื้องต้น!$B$4:$K$839,9,0),2)</f>
        <v>0</v>
      </c>
      <c r="L120" s="216">
        <f>ROUND(VLOOKUP($C120,งบทดลองเบื้องต้น!$B$4:$K$839,10,0),2)</f>
        <v>0</v>
      </c>
    </row>
    <row r="121" spans="1:12" s="741" customFormat="1">
      <c r="A121" s="738" t="s">
        <v>969</v>
      </c>
      <c r="B121" s="209"/>
      <c r="C121" s="875" t="s">
        <v>1981</v>
      </c>
      <c r="D121" s="876" t="s">
        <v>1982</v>
      </c>
      <c r="E121" s="216">
        <f>ROUND(VLOOKUP($C121,งบทดลองเบื้องต้น!$B$4:$K$839,3,0),2)</f>
        <v>0</v>
      </c>
      <c r="F121" s="216">
        <f>ROUND(VLOOKUP($C121,งบทดลองเบื้องต้น!$B$4:$K$839,4,0),2)</f>
        <v>0</v>
      </c>
      <c r="G121" s="216">
        <f>ROUND(VLOOKUP($C121,งบทดลองเบื้องต้น!$B$4:$K$839,5,0),2)</f>
        <v>0</v>
      </c>
      <c r="H121" s="216">
        <f>ROUND(VLOOKUP($C121,งบทดลองเบื้องต้น!$B$4:$K$839,6,0),2)</f>
        <v>0</v>
      </c>
      <c r="I121" s="216">
        <f>ROUND(VLOOKUP($C121,งบทดลองเบื้องต้น!$B$4:$K$839,7,0),2)</f>
        <v>0</v>
      </c>
      <c r="J121" s="216">
        <f>ROUND(VLOOKUP($C121,งบทดลองเบื้องต้น!$B$4:$K$839,8,0),2)</f>
        <v>0</v>
      </c>
      <c r="K121" s="216">
        <f>ROUND(VLOOKUP($C121,งบทดลองเบื้องต้น!$B$4:$K$839,9,0),2)</f>
        <v>0</v>
      </c>
      <c r="L121" s="216">
        <f>ROUND(VLOOKUP($C121,งบทดลองเบื้องต้น!$B$4:$K$839,10,0),2)</f>
        <v>0</v>
      </c>
    </row>
    <row r="122" spans="1:12" s="741" customFormat="1">
      <c r="A122" s="738"/>
      <c r="B122" s="787"/>
      <c r="C122" s="877" t="s">
        <v>968</v>
      </c>
      <c r="D122" s="878" t="s">
        <v>1297</v>
      </c>
      <c r="E122" s="216">
        <f>ROUND(VLOOKUP($C122,งบทดลองเบื้องต้น!$B$4:$K$839,3,0),2)</f>
        <v>0</v>
      </c>
      <c r="F122" s="216">
        <f>ROUND(VLOOKUP($C122,งบทดลองเบื้องต้น!$B$4:$K$839,4,0),2)</f>
        <v>0</v>
      </c>
      <c r="G122" s="216">
        <f>ROUND(VLOOKUP($C122,งบทดลองเบื้องต้น!$B$4:$K$839,5,0),2)</f>
        <v>0</v>
      </c>
      <c r="H122" s="216">
        <f>ROUND(VLOOKUP($C122,งบทดลองเบื้องต้น!$B$4:$K$839,6,0),2)</f>
        <v>0</v>
      </c>
      <c r="I122" s="216">
        <f>ROUND(VLOOKUP($C122,งบทดลองเบื้องต้น!$B$4:$K$839,7,0),2)</f>
        <v>0</v>
      </c>
      <c r="J122" s="216">
        <f>ROUND(VLOOKUP($C122,งบทดลองเบื้องต้น!$B$4:$K$839,8,0),2)</f>
        <v>0</v>
      </c>
      <c r="K122" s="216">
        <f>ROUND(VLOOKUP($C122,งบทดลองเบื้องต้น!$B$4:$K$839,9,0),2)</f>
        <v>0</v>
      </c>
      <c r="L122" s="216">
        <f>ROUND(VLOOKUP($C122,งบทดลองเบื้องต้น!$B$4:$K$839,10,0),2)</f>
        <v>0</v>
      </c>
    </row>
    <row r="123" spans="1:12" s="747" customFormat="1">
      <c r="A123" s="744"/>
      <c r="B123" s="745"/>
      <c r="C123" s="1308" t="s">
        <v>1524</v>
      </c>
      <c r="D123" s="1309"/>
      <c r="E123" s="746">
        <f>SUM(E103:E122)</f>
        <v>135914039.87</v>
      </c>
      <c r="F123" s="746">
        <f t="shared" ref="F123:L123" si="19">SUM(F103:F122)</f>
        <v>32942773.289999999</v>
      </c>
      <c r="G123" s="746">
        <f t="shared" si="19"/>
        <v>33332912.509999998</v>
      </c>
      <c r="H123" s="746">
        <f t="shared" si="19"/>
        <v>55833850.590000004</v>
      </c>
      <c r="I123" s="746">
        <f t="shared" si="19"/>
        <v>34333903.639999993</v>
      </c>
      <c r="J123" s="746">
        <f t="shared" si="19"/>
        <v>31746892.619999997</v>
      </c>
      <c r="K123" s="746">
        <f t="shared" si="19"/>
        <v>33172667.079999998</v>
      </c>
      <c r="L123" s="746">
        <f t="shared" si="19"/>
        <v>20507848.390000001</v>
      </c>
    </row>
    <row r="124" spans="1:12" s="748" customFormat="1">
      <c r="B124" s="749"/>
      <c r="C124" s="879"/>
      <c r="D124" s="771" t="s">
        <v>425</v>
      </c>
      <c r="E124" s="803">
        <f>ROUND(E100+E101-E123,2)</f>
        <v>0</v>
      </c>
      <c r="F124" s="803">
        <f t="shared" ref="F124:L124" si="20">ROUND(F100+F101-F123,2)</f>
        <v>0</v>
      </c>
      <c r="G124" s="803">
        <f t="shared" si="20"/>
        <v>0</v>
      </c>
      <c r="H124" s="803">
        <f t="shared" si="20"/>
        <v>0</v>
      </c>
      <c r="I124" s="803">
        <f t="shared" si="20"/>
        <v>0</v>
      </c>
      <c r="J124" s="803">
        <f t="shared" si="20"/>
        <v>0</v>
      </c>
      <c r="K124" s="803">
        <f t="shared" si="20"/>
        <v>2567</v>
      </c>
      <c r="L124" s="803">
        <f t="shared" si="20"/>
        <v>0</v>
      </c>
    </row>
    <row r="125" spans="1:12" s="753" customFormat="1" ht="25.2" thickBot="1">
      <c r="B125" s="717"/>
      <c r="C125" s="754"/>
      <c r="D125" s="848" t="s">
        <v>1562</v>
      </c>
      <c r="E125" s="755" t="str">
        <f>IF(E124&gt;=0,"3","0.00")</f>
        <v>3</v>
      </c>
      <c r="F125" s="755" t="str">
        <f t="shared" ref="F125:L125" si="21">IF(F124&gt;=0,"3","0.00")</f>
        <v>3</v>
      </c>
      <c r="G125" s="755" t="str">
        <f t="shared" si="21"/>
        <v>3</v>
      </c>
      <c r="H125" s="755" t="str">
        <f t="shared" si="21"/>
        <v>3</v>
      </c>
      <c r="I125" s="755" t="str">
        <f t="shared" si="21"/>
        <v>3</v>
      </c>
      <c r="J125" s="755" t="str">
        <f t="shared" si="21"/>
        <v>3</v>
      </c>
      <c r="K125" s="755" t="str">
        <f t="shared" si="21"/>
        <v>3</v>
      </c>
      <c r="L125" s="755" t="str">
        <f t="shared" si="21"/>
        <v>3</v>
      </c>
    </row>
    <row r="126" spans="1:12" s="753" customFormat="1" ht="25.2" thickTop="1">
      <c r="B126" s="717"/>
      <c r="C126" s="754"/>
      <c r="D126" s="880"/>
      <c r="E126" s="881"/>
      <c r="F126" s="881"/>
      <c r="G126" s="881"/>
      <c r="H126" s="881"/>
      <c r="I126" s="881"/>
      <c r="J126" s="881"/>
      <c r="K126" s="881"/>
      <c r="L126" s="881"/>
    </row>
    <row r="127" spans="1:12" s="882" customFormat="1">
      <c r="B127" s="1320" t="s">
        <v>2038</v>
      </c>
      <c r="C127" s="1320"/>
      <c r="D127" s="883" t="s">
        <v>2039</v>
      </c>
      <c r="E127" s="884"/>
      <c r="F127" s="884"/>
      <c r="G127" s="884"/>
      <c r="H127" s="884"/>
      <c r="I127" s="884"/>
      <c r="J127" s="884"/>
      <c r="K127" s="884"/>
      <c r="L127" s="884"/>
    </row>
    <row r="129" spans="1:12" s="764" customFormat="1" ht="30">
      <c r="A129" s="710"/>
      <c r="B129" s="711"/>
      <c r="C129" s="885" t="s">
        <v>1525</v>
      </c>
      <c r="D129" s="777"/>
      <c r="E129" s="714"/>
      <c r="F129" s="714"/>
      <c r="G129" s="714"/>
      <c r="H129" s="714"/>
      <c r="I129" s="714"/>
      <c r="J129" s="714"/>
      <c r="K129" s="714"/>
      <c r="L129" s="714"/>
    </row>
    <row r="130" spans="1:12">
      <c r="B130" s="208">
        <v>1.6</v>
      </c>
      <c r="C130" s="886" t="s">
        <v>2425</v>
      </c>
      <c r="D130" s="693"/>
    </row>
    <row r="131" spans="1:12">
      <c r="C131" s="887" t="s">
        <v>1526</v>
      </c>
      <c r="D131" s="693"/>
    </row>
    <row r="132" spans="1:12">
      <c r="C132" s="888" t="s">
        <v>1527</v>
      </c>
      <c r="D132" s="753"/>
    </row>
    <row r="133" spans="1:12" s="893" customFormat="1">
      <c r="A133" s="889" t="s">
        <v>893</v>
      </c>
      <c r="B133" s="890"/>
      <c r="C133" s="891" t="s">
        <v>893</v>
      </c>
      <c r="D133" s="892" t="s">
        <v>243</v>
      </c>
      <c r="E133" s="216">
        <f>ROUND(VLOOKUP($C133,งบทดลองเบื้องต้น!$B$4:$K$839,3,0),2)</f>
        <v>6295469.4000000004</v>
      </c>
      <c r="F133" s="216">
        <f>ROUND(VLOOKUP($C133,งบทดลองเบื้องต้น!$B$4:$K$839,4,0),2)</f>
        <v>1407589.3</v>
      </c>
      <c r="G133" s="216">
        <f>ROUND(VLOOKUP($C133,งบทดลองเบื้องต้น!$B$4:$K$839,5,0),2)</f>
        <v>1312862.3899999999</v>
      </c>
      <c r="H133" s="216">
        <f>ROUND(VLOOKUP($C133,งบทดลองเบื้องต้น!$B$4:$K$839,6,0),2)</f>
        <v>2432778.7000000002</v>
      </c>
      <c r="I133" s="216">
        <f>ROUND(VLOOKUP($C133,งบทดลองเบื้องต้น!$B$4:$K$839,7,0),2)</f>
        <v>1432902.63</v>
      </c>
      <c r="J133" s="216">
        <f>ROUND(VLOOKUP($C133,งบทดลองเบื้องต้น!$B$4:$K$839,8,0),2)</f>
        <v>1269746.54</v>
      </c>
      <c r="K133" s="216">
        <f>ROUND(VLOOKUP($C133,งบทดลองเบื้องต้น!$B$4:$K$839,9,0),2)</f>
        <v>1367613.85</v>
      </c>
      <c r="L133" s="216">
        <f>ROUND(VLOOKUP($C133,งบทดลองเบื้องต้น!$B$4:$K$839,10,0),2)</f>
        <v>796964.57</v>
      </c>
    </row>
    <row r="134" spans="1:12" s="445" customFormat="1">
      <c r="A134" s="894"/>
      <c r="B134" s="728"/>
      <c r="C134" s="895"/>
      <c r="D134" s="896" t="s">
        <v>1528</v>
      </c>
      <c r="E134" s="1306"/>
      <c r="F134" s="1307"/>
      <c r="G134" s="1307"/>
      <c r="H134" s="1307"/>
      <c r="I134" s="1307"/>
      <c r="J134" s="1307"/>
      <c r="K134" s="1307"/>
      <c r="L134" s="1307"/>
    </row>
    <row r="135" spans="1:12" s="473" customFormat="1">
      <c r="A135" s="897"/>
      <c r="B135" s="898"/>
      <c r="C135" s="899" t="s">
        <v>949</v>
      </c>
      <c r="D135" s="900" t="s">
        <v>418</v>
      </c>
      <c r="E135" s="216">
        <f>ROUND(VLOOKUP($C135,งบทดลองเบื้องต้น!$B$4:$K$839,3,0),2)</f>
        <v>0</v>
      </c>
      <c r="F135" s="216">
        <f>ROUND(VLOOKUP($C135,งบทดลองเบื้องต้น!$B$4:$K$839,4,0),2)</f>
        <v>0</v>
      </c>
      <c r="G135" s="216">
        <f>ROUND(VLOOKUP($C135,งบทดลองเบื้องต้น!$B$4:$K$839,5,0),2)</f>
        <v>0</v>
      </c>
      <c r="H135" s="216">
        <f>ROUND(VLOOKUP($C135,งบทดลองเบื้องต้น!$B$4:$K$839,6,0),2)</f>
        <v>0</v>
      </c>
      <c r="I135" s="216">
        <f>ROUND(VLOOKUP($C135,งบทดลองเบื้องต้น!$B$4:$K$839,7,0),2)</f>
        <v>0</v>
      </c>
      <c r="J135" s="216">
        <f>ROUND(VLOOKUP($C135,งบทดลองเบื้องต้น!$B$4:$K$839,8,0),2)</f>
        <v>0</v>
      </c>
      <c r="K135" s="216">
        <f>ROUND(VLOOKUP($C135,งบทดลองเบื้องต้น!$B$4:$K$839,9,0),2)</f>
        <v>0</v>
      </c>
      <c r="L135" s="216">
        <f>ROUND(VLOOKUP($C135,งบทดลองเบื้องต้น!$B$4:$K$839,10,0),2)</f>
        <v>0</v>
      </c>
    </row>
    <row r="136" spans="1:12" s="473" customFormat="1">
      <c r="A136" s="897"/>
      <c r="B136" s="898"/>
      <c r="C136" s="899" t="s">
        <v>950</v>
      </c>
      <c r="D136" s="900" t="s">
        <v>273</v>
      </c>
      <c r="E136" s="216">
        <f>ROUND(VLOOKUP($C136,งบทดลองเบื้องต้น!$B$4:$K$839,3,0),2)</f>
        <v>0</v>
      </c>
      <c r="F136" s="216">
        <f>ROUND(VLOOKUP($C136,งบทดลองเบื้องต้น!$B$4:$K$839,4,0),2)</f>
        <v>0</v>
      </c>
      <c r="G136" s="216">
        <f>ROUND(VLOOKUP($C136,งบทดลองเบื้องต้น!$B$4:$K$839,5,0),2)</f>
        <v>0</v>
      </c>
      <c r="H136" s="216">
        <f>ROUND(VLOOKUP($C136,งบทดลองเบื้องต้น!$B$4:$K$839,6,0),2)</f>
        <v>0</v>
      </c>
      <c r="I136" s="216">
        <f>ROUND(VLOOKUP($C136,งบทดลองเบื้องต้น!$B$4:$K$839,7,0),2)</f>
        <v>0</v>
      </c>
      <c r="J136" s="216">
        <f>ROUND(VLOOKUP($C136,งบทดลองเบื้องต้น!$B$4:$K$839,8,0),2)</f>
        <v>0</v>
      </c>
      <c r="K136" s="216">
        <f>ROUND(VLOOKUP($C136,งบทดลองเบื้องต้น!$B$4:$K$839,9,0),2)</f>
        <v>0</v>
      </c>
      <c r="L136" s="216">
        <f>ROUND(VLOOKUP($C136,งบทดลองเบื้องต้น!$B$4:$K$839,10,0),2)</f>
        <v>0</v>
      </c>
    </row>
    <row r="137" spans="1:12" s="904" customFormat="1">
      <c r="A137" s="901" t="s">
        <v>951</v>
      </c>
      <c r="B137" s="898"/>
      <c r="C137" s="902" t="s">
        <v>951</v>
      </c>
      <c r="D137" s="903" t="s">
        <v>274</v>
      </c>
      <c r="E137" s="216">
        <f>ROUND(VLOOKUP($C137,งบทดลองเบื้องต้น!$B$4:$K$839,3,0),2)</f>
        <v>2035680.18</v>
      </c>
      <c r="F137" s="216">
        <f>ROUND(VLOOKUP($C137,งบทดลองเบื้องต้น!$B$4:$K$839,4,0),2)</f>
        <v>496401.4</v>
      </c>
      <c r="G137" s="216">
        <f>ROUND(VLOOKUP($C137,งบทดลองเบื้องต้น!$B$4:$K$839,5,0),2)</f>
        <v>508865.48</v>
      </c>
      <c r="H137" s="216">
        <f>ROUND(VLOOKUP($C137,งบทดลองเบื้องต้น!$B$4:$K$839,6,0),2)</f>
        <v>951262.89</v>
      </c>
      <c r="I137" s="216">
        <f>ROUND(VLOOKUP($C137,งบทดลองเบื้องต้น!$B$4:$K$839,7,0),2)</f>
        <v>552795.44999999995</v>
      </c>
      <c r="J137" s="216">
        <f>ROUND(VLOOKUP($C137,งบทดลองเบื้องต้น!$B$4:$K$839,8,0),2)</f>
        <v>476358.02</v>
      </c>
      <c r="K137" s="216">
        <f>ROUND(VLOOKUP($C137,งบทดลองเบื้องต้น!$B$4:$K$839,9,0),2)</f>
        <v>511711.42</v>
      </c>
      <c r="L137" s="216">
        <f>ROUND(VLOOKUP($C137,งบทดลองเบื้องต้น!$B$4:$K$839,10,0),2)</f>
        <v>291387.55</v>
      </c>
    </row>
    <row r="138" spans="1:12" s="904" customFormat="1">
      <c r="A138" s="901" t="s">
        <v>952</v>
      </c>
      <c r="B138" s="898"/>
      <c r="C138" s="902" t="s">
        <v>952</v>
      </c>
      <c r="D138" s="903" t="s">
        <v>275</v>
      </c>
      <c r="E138" s="216">
        <f>ROUND(VLOOKUP($C138,งบทดลองเบื้องต้น!$B$4:$K$839,3,0),2)</f>
        <v>3053520.27</v>
      </c>
      <c r="F138" s="216">
        <f>ROUND(VLOOKUP($C138,งบทดลองเบื้องต้น!$B$4:$K$839,4,0),2)</f>
        <v>853668.6</v>
      </c>
      <c r="G138" s="216">
        <f>ROUND(VLOOKUP($C138,งบทดลองเบื้องต้น!$B$4:$K$839,5,0),2)</f>
        <v>763298.25</v>
      </c>
      <c r="H138" s="216">
        <f>ROUND(VLOOKUP($C138,งบทดลองเบื้องต้น!$B$4:$K$839,6,0),2)</f>
        <v>1441380.01</v>
      </c>
      <c r="I138" s="216">
        <f>ROUND(VLOOKUP($C138,งบทดลองเบื้องต้น!$B$4:$K$839,7,0),2)</f>
        <v>829192.98</v>
      </c>
      <c r="J138" s="216">
        <f>ROUND(VLOOKUP($C138,งบทดลองเบื้องต้น!$B$4:$K$839,8,0),2)</f>
        <v>714537.03</v>
      </c>
      <c r="K138" s="216">
        <f>ROUND(VLOOKUP($C138,งบทดลองเบื้องต้น!$B$4:$K$839,9,0),2)</f>
        <v>767567.13</v>
      </c>
      <c r="L138" s="216">
        <f>ROUND(VLOOKUP($C138,งบทดลองเบื้องต้น!$B$4:$K$839,10,0),2)</f>
        <v>437081.32</v>
      </c>
    </row>
    <row r="139" spans="1:12" s="904" customFormat="1">
      <c r="A139" s="901" t="s">
        <v>953</v>
      </c>
      <c r="B139" s="898"/>
      <c r="C139" s="902" t="s">
        <v>953</v>
      </c>
      <c r="D139" s="903" t="s">
        <v>276</v>
      </c>
      <c r="E139" s="216">
        <f>ROUND(VLOOKUP($C139,งบทดลองเบื้องต้น!$B$4:$K$839,3,0),2)</f>
        <v>61012.2</v>
      </c>
      <c r="F139" s="216">
        <f>ROUND(VLOOKUP($C139,งบทดลองเบื้องต้น!$B$4:$K$839,4,0),2)</f>
        <v>57519.3</v>
      </c>
      <c r="G139" s="216">
        <f>ROUND(VLOOKUP($C139,งบทดลองเบื้องต้น!$B$4:$K$839,5,0),2)</f>
        <v>40698.660000000003</v>
      </c>
      <c r="H139" s="216">
        <f>ROUND(VLOOKUP($C139,งบทดลองเบื้องต้น!$B$4:$K$839,6,0),2)</f>
        <v>40135.800000000003</v>
      </c>
      <c r="I139" s="216">
        <f>ROUND(VLOOKUP($C139,งบทดลองเบื้องต้น!$B$4:$K$839,7,0),2)</f>
        <v>50914.2</v>
      </c>
      <c r="J139" s="216">
        <f>ROUND(VLOOKUP($C139,งบทดลองเบื้องต้น!$B$4:$K$839,8,0),2)</f>
        <v>78851.490000000005</v>
      </c>
      <c r="K139" s="216">
        <f>ROUND(VLOOKUP($C139,งบทดลองเบื้องต้น!$B$4:$K$839,9,0),2)</f>
        <v>88335.3</v>
      </c>
      <c r="L139" s="216">
        <f>ROUND(VLOOKUP($C139,งบทดลองเบื้องต้น!$B$4:$K$839,10,0),2)</f>
        <v>68495.7</v>
      </c>
    </row>
    <row r="140" spans="1:12" s="904" customFormat="1">
      <c r="A140" s="905"/>
      <c r="B140" s="906"/>
      <c r="C140" s="902" t="s">
        <v>976</v>
      </c>
      <c r="D140" s="903" t="s">
        <v>280</v>
      </c>
      <c r="E140" s="216">
        <f>ROUND(VLOOKUP($C140,งบทดลองเบื้องต้น!$B$4:$K$839,3,0),2)</f>
        <v>0</v>
      </c>
      <c r="F140" s="216">
        <f>ROUND(VLOOKUP($C140,งบทดลองเบื้องต้น!$B$4:$K$839,4,0),2)</f>
        <v>0</v>
      </c>
      <c r="G140" s="216">
        <f>ROUND(VLOOKUP($C140,งบทดลองเบื้องต้น!$B$4:$K$839,5,0),2)</f>
        <v>0</v>
      </c>
      <c r="H140" s="216">
        <f>ROUND(VLOOKUP($C140,งบทดลองเบื้องต้น!$B$4:$K$839,6,0),2)</f>
        <v>0</v>
      </c>
      <c r="I140" s="216">
        <f>ROUND(VLOOKUP($C140,งบทดลองเบื้องต้น!$B$4:$K$839,7,0),2)</f>
        <v>0</v>
      </c>
      <c r="J140" s="216">
        <f>ROUND(VLOOKUP($C140,งบทดลองเบื้องต้น!$B$4:$K$839,8,0),2)</f>
        <v>0</v>
      </c>
      <c r="K140" s="216">
        <f>ROUND(VLOOKUP($C140,งบทดลองเบื้องต้น!$B$4:$K$839,9,0),2)</f>
        <v>0</v>
      </c>
      <c r="L140" s="216">
        <f>ROUND(VLOOKUP($C140,งบทดลองเบื้องต้น!$B$4:$K$839,10,0),2)</f>
        <v>0</v>
      </c>
    </row>
    <row r="141" spans="1:12" s="904" customFormat="1">
      <c r="A141" s="905"/>
      <c r="B141" s="906"/>
      <c r="C141" s="902" t="s">
        <v>977</v>
      </c>
      <c r="D141" s="903" t="s">
        <v>281</v>
      </c>
      <c r="E141" s="216">
        <f>ROUND(VLOOKUP($C141,งบทดลองเบื้องต้น!$B$4:$K$839,3,0),2)</f>
        <v>0</v>
      </c>
      <c r="F141" s="216">
        <f>ROUND(VLOOKUP($C141,งบทดลองเบื้องต้น!$B$4:$K$839,4,0),2)</f>
        <v>0</v>
      </c>
      <c r="G141" s="216">
        <f>ROUND(VLOOKUP($C141,งบทดลองเบื้องต้น!$B$4:$K$839,5,0),2)</f>
        <v>0</v>
      </c>
      <c r="H141" s="216">
        <f>ROUND(VLOOKUP($C141,งบทดลองเบื้องต้น!$B$4:$K$839,6,0),2)</f>
        <v>0</v>
      </c>
      <c r="I141" s="216">
        <f>ROUND(VLOOKUP($C141,งบทดลองเบื้องต้น!$B$4:$K$839,7,0),2)</f>
        <v>0</v>
      </c>
      <c r="J141" s="216">
        <f>ROUND(VLOOKUP($C141,งบทดลองเบื้องต้น!$B$4:$K$839,8,0),2)</f>
        <v>0</v>
      </c>
      <c r="K141" s="216">
        <f>ROUND(VLOOKUP($C141,งบทดลองเบื้องต้น!$B$4:$K$839,9,0),2)</f>
        <v>0</v>
      </c>
      <c r="L141" s="216">
        <f>ROUND(VLOOKUP($C141,งบทดลองเบื้องต้น!$B$4:$K$839,10,0),2)</f>
        <v>0</v>
      </c>
    </row>
    <row r="142" spans="1:12" s="904" customFormat="1">
      <c r="A142" s="905"/>
      <c r="B142" s="906"/>
      <c r="C142" s="902" t="s">
        <v>978</v>
      </c>
      <c r="D142" s="903" t="s">
        <v>282</v>
      </c>
      <c r="E142" s="216">
        <f>ROUND(VLOOKUP($C142,งบทดลองเบื้องต้น!$B$4:$K$839,3,0),2)</f>
        <v>0</v>
      </c>
      <c r="F142" s="216">
        <f>ROUND(VLOOKUP($C142,งบทดลองเบื้องต้น!$B$4:$K$839,4,0),2)</f>
        <v>0</v>
      </c>
      <c r="G142" s="216">
        <f>ROUND(VLOOKUP($C142,งบทดลองเบื้องต้น!$B$4:$K$839,5,0),2)</f>
        <v>0</v>
      </c>
      <c r="H142" s="216">
        <f>ROUND(VLOOKUP($C142,งบทดลองเบื้องต้น!$B$4:$K$839,6,0),2)</f>
        <v>0</v>
      </c>
      <c r="I142" s="216">
        <f>ROUND(VLOOKUP($C142,งบทดลองเบื้องต้น!$B$4:$K$839,7,0),2)</f>
        <v>0</v>
      </c>
      <c r="J142" s="216">
        <f>ROUND(VLOOKUP($C142,งบทดลองเบื้องต้น!$B$4:$K$839,8,0),2)</f>
        <v>0</v>
      </c>
      <c r="K142" s="216">
        <f>ROUND(VLOOKUP($C142,งบทดลองเบื้องต้น!$B$4:$K$839,9,0),2)</f>
        <v>0</v>
      </c>
      <c r="L142" s="216">
        <f>ROUND(VLOOKUP($C142,งบทดลองเบื้องต้น!$B$4:$K$839,10,0),2)</f>
        <v>0</v>
      </c>
    </row>
    <row r="143" spans="1:12" s="909" customFormat="1">
      <c r="A143" s="905"/>
      <c r="B143" s="907"/>
      <c r="C143" s="1310" t="s">
        <v>1529</v>
      </c>
      <c r="D143" s="1311"/>
      <c r="E143" s="908">
        <f>SUM(E135:E142)</f>
        <v>5150212.6500000004</v>
      </c>
      <c r="F143" s="908">
        <f>SUM(F135:F142)</f>
        <v>1407589.3</v>
      </c>
      <c r="G143" s="908">
        <f t="shared" ref="G143:L143" si="22">SUM(G135:G142)</f>
        <v>1312862.3899999999</v>
      </c>
      <c r="H143" s="908">
        <f t="shared" si="22"/>
        <v>2432778.6999999997</v>
      </c>
      <c r="I143" s="908">
        <f t="shared" si="22"/>
        <v>1432902.63</v>
      </c>
      <c r="J143" s="908">
        <f t="shared" si="22"/>
        <v>1269746.54</v>
      </c>
      <c r="K143" s="908">
        <f t="shared" si="22"/>
        <v>1367613.85</v>
      </c>
      <c r="L143" s="908">
        <f t="shared" si="22"/>
        <v>796964.57</v>
      </c>
    </row>
    <row r="144" spans="1:12" s="801" customFormat="1">
      <c r="A144" s="910"/>
      <c r="B144" s="911"/>
      <c r="C144" s="847"/>
      <c r="D144" s="771" t="s">
        <v>425</v>
      </c>
      <c r="E144" s="803">
        <f t="shared" ref="E144:L144" si="23">(E133)-E143</f>
        <v>1145256.75</v>
      </c>
      <c r="F144" s="803">
        <f t="shared" si="23"/>
        <v>0</v>
      </c>
      <c r="G144" s="803">
        <f t="shared" si="23"/>
        <v>0</v>
      </c>
      <c r="H144" s="803">
        <f t="shared" si="23"/>
        <v>0</v>
      </c>
      <c r="I144" s="803">
        <f t="shared" si="23"/>
        <v>0</v>
      </c>
      <c r="J144" s="803">
        <f t="shared" si="23"/>
        <v>0</v>
      </c>
      <c r="K144" s="803">
        <f t="shared" si="23"/>
        <v>0</v>
      </c>
      <c r="L144" s="803">
        <f t="shared" si="23"/>
        <v>0</v>
      </c>
    </row>
    <row r="145" spans="1:12" s="476" customFormat="1">
      <c r="A145" s="912"/>
      <c r="B145" s="821"/>
      <c r="C145" s="913" t="s">
        <v>2426</v>
      </c>
      <c r="D145" s="914"/>
      <c r="E145" s="853"/>
      <c r="F145" s="853"/>
      <c r="G145" s="853"/>
      <c r="H145" s="853"/>
      <c r="I145" s="853"/>
      <c r="J145" s="853"/>
      <c r="K145" s="853"/>
      <c r="L145" s="853"/>
    </row>
    <row r="146" spans="1:12" s="476" customFormat="1">
      <c r="A146" s="912"/>
      <c r="B146" s="821"/>
      <c r="C146" s="851" t="s">
        <v>1530</v>
      </c>
      <c r="D146" s="915"/>
      <c r="E146" s="853"/>
      <c r="F146" s="853"/>
      <c r="G146" s="853"/>
      <c r="H146" s="853"/>
      <c r="I146" s="853"/>
      <c r="J146" s="853"/>
      <c r="K146" s="853"/>
      <c r="L146" s="853"/>
    </row>
    <row r="147" spans="1:12" s="459" customFormat="1">
      <c r="A147" s="733" t="s">
        <v>918</v>
      </c>
      <c r="B147" s="209"/>
      <c r="C147" s="734" t="s">
        <v>918</v>
      </c>
      <c r="D147" s="735" t="s">
        <v>1274</v>
      </c>
      <c r="E147" s="216">
        <f>ROUND(VLOOKUP($C147,งบทดลองเบื้องต้น!$B$4:$K$839,3,0),2)</f>
        <v>0</v>
      </c>
      <c r="F147" s="216">
        <f>ROUND(VLOOKUP($C147,งบทดลองเบื้องต้น!$B$4:$K$839,4,0),2)</f>
        <v>276008</v>
      </c>
      <c r="G147" s="216">
        <f>ROUND(VLOOKUP($C147,งบทดลองเบื้องต้น!$B$4:$K$839,5,0),2)</f>
        <v>191220</v>
      </c>
      <c r="H147" s="216">
        <f>ROUND(VLOOKUP($C147,งบทดลองเบื้องต้น!$B$4:$K$839,6,0),2)</f>
        <v>401314.25</v>
      </c>
      <c r="I147" s="216">
        <f>ROUND(VLOOKUP($C147,งบทดลองเบื้องต้น!$B$4:$K$839,7,0),2)</f>
        <v>460609.53</v>
      </c>
      <c r="J147" s="216">
        <f>ROUND(VLOOKUP($C147,งบทดลองเบื้องต้น!$B$4:$K$839,8,0),2)</f>
        <v>124850</v>
      </c>
      <c r="K147" s="216">
        <f>ROUND(VLOOKUP($C147,งบทดลองเบื้องต้น!$B$4:$K$839,9,0),2)</f>
        <v>167338.5</v>
      </c>
      <c r="L147" s="216">
        <f>ROUND(VLOOKUP($C147,งบทดลองเบื้องต้น!$B$4:$K$839,10,0),2)</f>
        <v>108543</v>
      </c>
    </row>
    <row r="148" spans="1:12" s="445" customFormat="1">
      <c r="A148" s="894"/>
      <c r="B148" s="728"/>
      <c r="C148" s="895">
        <v>5101030205.1009998</v>
      </c>
      <c r="D148" s="896" t="s">
        <v>1528</v>
      </c>
      <c r="E148" s="1306"/>
      <c r="F148" s="1307"/>
      <c r="G148" s="1307"/>
      <c r="H148" s="1307"/>
      <c r="I148" s="1307"/>
      <c r="J148" s="1307"/>
      <c r="K148" s="1307"/>
      <c r="L148" s="1307"/>
    </row>
    <row r="149" spans="1:12" s="904" customFormat="1">
      <c r="A149" s="905" t="s">
        <v>970</v>
      </c>
      <c r="B149" s="906"/>
      <c r="C149" s="902" t="s">
        <v>970</v>
      </c>
      <c r="D149" s="903" t="s">
        <v>2427</v>
      </c>
      <c r="E149" s="216">
        <f>ROUND(VLOOKUP($C149,งบทดลองเบื้องต้น!$B$4:$K$839,3,0),2)</f>
        <v>656953.5</v>
      </c>
      <c r="F149" s="216">
        <f>ROUND(VLOOKUP($C149,งบทดลองเบื้องต้น!$B$4:$K$839,4,0),2)</f>
        <v>168988</v>
      </c>
      <c r="G149" s="216">
        <f>ROUND(VLOOKUP($C149,งบทดลองเบื้องต้น!$B$4:$K$839,5,0),2)</f>
        <v>138430</v>
      </c>
      <c r="H149" s="216">
        <f>ROUND(VLOOKUP($C149,งบทดลองเบื้องต้น!$B$4:$K$839,6,0),2)</f>
        <v>363443.25</v>
      </c>
      <c r="I149" s="216">
        <f>ROUND(VLOOKUP($C149,งบทดลองเบื้องต้น!$B$4:$K$839,7,0),2)</f>
        <v>115693.25</v>
      </c>
      <c r="J149" s="216">
        <f>ROUND(VLOOKUP($C149,งบทดลองเบื้องต้น!$B$4:$K$839,8,0),2)</f>
        <v>79700</v>
      </c>
      <c r="K149" s="216">
        <f>ROUND(VLOOKUP($C149,งบทดลองเบื้องต้น!$B$4:$K$839,9,0),2)</f>
        <v>144428.5</v>
      </c>
      <c r="L149" s="216">
        <f>ROUND(VLOOKUP($C149,งบทดลองเบื้องต้น!$B$4:$K$839,10,0),2)</f>
        <v>108543</v>
      </c>
    </row>
    <row r="150" spans="1:12" s="904" customFormat="1">
      <c r="A150" s="905" t="s">
        <v>971</v>
      </c>
      <c r="B150" s="906"/>
      <c r="C150" s="902" t="s">
        <v>971</v>
      </c>
      <c r="D150" s="903" t="s">
        <v>2428</v>
      </c>
      <c r="E150" s="216">
        <f>ROUND(VLOOKUP($C150,งบทดลองเบื้องต้น!$B$4:$K$839,3,0),2)</f>
        <v>445883.25</v>
      </c>
      <c r="F150" s="216">
        <f>ROUND(VLOOKUP($C150,งบทดลองเบื้องต้น!$B$4:$K$839,4,0),2)</f>
        <v>107020</v>
      </c>
      <c r="G150" s="216">
        <f>ROUND(VLOOKUP($C150,งบทดลองเบื้องต้น!$B$4:$K$839,5,0),2)</f>
        <v>52790</v>
      </c>
      <c r="H150" s="216">
        <f>ROUND(VLOOKUP($C150,งบทดลองเบื้องต้น!$B$4:$K$839,6,0),2)</f>
        <v>37871</v>
      </c>
      <c r="I150" s="216">
        <f>ROUND(VLOOKUP($C150,งบทดลองเบื้องต้น!$B$4:$K$839,7,0),2)</f>
        <v>344916.28</v>
      </c>
      <c r="J150" s="216">
        <f>ROUND(VLOOKUP($C150,งบทดลองเบื้องต้น!$B$4:$K$839,8,0),2)</f>
        <v>45150</v>
      </c>
      <c r="K150" s="216">
        <f>ROUND(VLOOKUP($C150,งบทดลองเบื้องต้น!$B$4:$K$839,9,0),2)</f>
        <v>22910</v>
      </c>
      <c r="L150" s="216">
        <f>ROUND(VLOOKUP($C150,งบทดลองเบื้องต้น!$B$4:$K$839,10,0),2)</f>
        <v>0</v>
      </c>
    </row>
    <row r="151" spans="1:12" s="904" customFormat="1">
      <c r="A151" s="905"/>
      <c r="B151" s="906"/>
      <c r="C151" s="902" t="s">
        <v>972</v>
      </c>
      <c r="D151" s="903" t="s">
        <v>2429</v>
      </c>
      <c r="E151" s="216">
        <f>ROUND(VLOOKUP($C151,งบทดลองเบื้องต้น!$B$4:$K$839,3,0),2)</f>
        <v>0</v>
      </c>
      <c r="F151" s="216">
        <f>ROUND(VLOOKUP($C151,งบทดลองเบื้องต้น!$B$4:$K$839,4,0),2)</f>
        <v>0</v>
      </c>
      <c r="G151" s="216">
        <f>ROUND(VLOOKUP($C151,งบทดลองเบื้องต้น!$B$4:$K$839,5,0),2)</f>
        <v>0</v>
      </c>
      <c r="H151" s="216">
        <f>ROUND(VLOOKUP($C151,งบทดลองเบื้องต้น!$B$4:$K$839,6,0),2)</f>
        <v>0</v>
      </c>
      <c r="I151" s="216">
        <f>ROUND(VLOOKUP($C151,งบทดลองเบื้องต้น!$B$4:$K$839,7,0),2)</f>
        <v>0</v>
      </c>
      <c r="J151" s="216">
        <f>ROUND(VLOOKUP($C151,งบทดลองเบื้องต้น!$B$4:$K$839,8,0),2)</f>
        <v>0</v>
      </c>
      <c r="K151" s="216">
        <f>ROUND(VLOOKUP($C151,งบทดลองเบื้องต้น!$B$4:$K$839,9,0),2)</f>
        <v>0</v>
      </c>
      <c r="L151" s="216">
        <f>ROUND(VLOOKUP($C151,งบทดลองเบื้องต้น!$B$4:$K$839,10,0),2)</f>
        <v>0</v>
      </c>
    </row>
    <row r="152" spans="1:12" s="904" customFormat="1">
      <c r="A152" s="905"/>
      <c r="B152" s="906"/>
      <c r="C152" s="902" t="s">
        <v>973</v>
      </c>
      <c r="D152" s="903" t="s">
        <v>2430</v>
      </c>
      <c r="E152" s="216">
        <f>ROUND(VLOOKUP($C152,งบทดลองเบื้องต้น!$B$4:$K$839,3,0),2)</f>
        <v>0</v>
      </c>
      <c r="F152" s="216">
        <f>ROUND(VLOOKUP($C152,งบทดลองเบื้องต้น!$B$4:$K$839,4,0),2)</f>
        <v>0</v>
      </c>
      <c r="G152" s="216">
        <f>ROUND(VLOOKUP($C152,งบทดลองเบื้องต้น!$B$4:$K$839,5,0),2)</f>
        <v>0</v>
      </c>
      <c r="H152" s="216">
        <f>ROUND(VLOOKUP($C152,งบทดลองเบื้องต้น!$B$4:$K$839,6,0),2)</f>
        <v>0</v>
      </c>
      <c r="I152" s="216">
        <f>ROUND(VLOOKUP($C152,งบทดลองเบื้องต้น!$B$4:$K$839,7,0),2)</f>
        <v>0</v>
      </c>
      <c r="J152" s="216">
        <f>ROUND(VLOOKUP($C152,งบทดลองเบื้องต้น!$B$4:$K$839,8,0),2)</f>
        <v>0</v>
      </c>
      <c r="K152" s="216">
        <f>ROUND(VLOOKUP($C152,งบทดลองเบื้องต้น!$B$4:$K$839,9,0),2)</f>
        <v>0</v>
      </c>
      <c r="L152" s="216">
        <f>ROUND(VLOOKUP($C152,งบทดลองเบื้องต้น!$B$4:$K$839,10,0),2)</f>
        <v>0</v>
      </c>
    </row>
    <row r="153" spans="1:12" s="904" customFormat="1">
      <c r="A153" s="905"/>
      <c r="B153" s="906"/>
      <c r="C153" s="902" t="s">
        <v>974</v>
      </c>
      <c r="D153" s="903" t="s">
        <v>2431</v>
      </c>
      <c r="E153" s="216">
        <f>ROUND(VLOOKUP($C153,งบทดลองเบื้องต้น!$B$4:$K$839,3,0),2)</f>
        <v>0</v>
      </c>
      <c r="F153" s="216">
        <f>ROUND(VLOOKUP($C153,งบทดลองเบื้องต้น!$B$4:$K$839,4,0),2)</f>
        <v>0</v>
      </c>
      <c r="G153" s="216">
        <f>ROUND(VLOOKUP($C153,งบทดลองเบื้องต้น!$B$4:$K$839,5,0),2)</f>
        <v>0</v>
      </c>
      <c r="H153" s="216">
        <f>ROUND(VLOOKUP($C153,งบทดลองเบื้องต้น!$B$4:$K$839,6,0),2)</f>
        <v>0</v>
      </c>
      <c r="I153" s="216">
        <f>ROUND(VLOOKUP($C153,งบทดลองเบื้องต้น!$B$4:$K$839,7,0),2)</f>
        <v>0</v>
      </c>
      <c r="J153" s="216">
        <f>ROUND(VLOOKUP($C153,งบทดลองเบื้องต้น!$B$4:$K$839,8,0),2)</f>
        <v>0</v>
      </c>
      <c r="K153" s="216">
        <f>ROUND(VLOOKUP($C153,งบทดลองเบื้องต้น!$B$4:$K$839,9,0),2)</f>
        <v>0</v>
      </c>
      <c r="L153" s="216">
        <f>ROUND(VLOOKUP($C153,งบทดลองเบื้องต้น!$B$4:$K$839,10,0),2)</f>
        <v>0</v>
      </c>
    </row>
    <row r="154" spans="1:12" s="904" customFormat="1">
      <c r="A154" s="905"/>
      <c r="B154" s="906"/>
      <c r="C154" s="902" t="s">
        <v>975</v>
      </c>
      <c r="D154" s="903" t="s">
        <v>279</v>
      </c>
      <c r="E154" s="216">
        <f>ROUND(VLOOKUP($C154,งบทดลองเบื้องต้น!$B$4:$K$839,3,0),2)</f>
        <v>0</v>
      </c>
      <c r="F154" s="216">
        <f>ROUND(VLOOKUP($C154,งบทดลองเบื้องต้น!$B$4:$K$839,4,0),2)</f>
        <v>0</v>
      </c>
      <c r="G154" s="216">
        <f>ROUND(VLOOKUP($C154,งบทดลองเบื้องต้น!$B$4:$K$839,5,0),2)</f>
        <v>0</v>
      </c>
      <c r="H154" s="216">
        <f>ROUND(VLOOKUP($C154,งบทดลองเบื้องต้น!$B$4:$K$839,6,0),2)</f>
        <v>0</v>
      </c>
      <c r="I154" s="216">
        <f>ROUND(VLOOKUP($C154,งบทดลองเบื้องต้น!$B$4:$K$839,7,0),2)</f>
        <v>0</v>
      </c>
      <c r="J154" s="216">
        <f>ROUND(VLOOKUP($C154,งบทดลองเบื้องต้น!$B$4:$K$839,8,0),2)</f>
        <v>0</v>
      </c>
      <c r="K154" s="216">
        <f>ROUND(VLOOKUP($C154,งบทดลองเบื้องต้น!$B$4:$K$839,9,0),2)</f>
        <v>0</v>
      </c>
      <c r="L154" s="216">
        <f>ROUND(VLOOKUP($C154,งบทดลองเบื้องต้น!$B$4:$K$839,10,0),2)</f>
        <v>0</v>
      </c>
    </row>
    <row r="155" spans="1:12" s="904" customFormat="1">
      <c r="A155" s="901" t="s">
        <v>979</v>
      </c>
      <c r="B155" s="898"/>
      <c r="C155" s="902" t="s">
        <v>979</v>
      </c>
      <c r="D155" s="903" t="s">
        <v>2432</v>
      </c>
      <c r="E155" s="216">
        <f>ROUND(VLOOKUP($C155,งบทดลองเบื้องต้น!$B$4:$K$839,3,0),2)</f>
        <v>0</v>
      </c>
      <c r="F155" s="216">
        <f>ROUND(VLOOKUP($C155,งบทดลองเบื้องต้น!$B$4:$K$839,4,0),2)</f>
        <v>0</v>
      </c>
      <c r="G155" s="216">
        <f>ROUND(VLOOKUP($C155,งบทดลองเบื้องต้น!$B$4:$K$839,5,0),2)</f>
        <v>0</v>
      </c>
      <c r="H155" s="216">
        <f>ROUND(VLOOKUP($C155,งบทดลองเบื้องต้น!$B$4:$K$839,6,0),2)</f>
        <v>0</v>
      </c>
      <c r="I155" s="216">
        <f>ROUND(VLOOKUP($C155,งบทดลองเบื้องต้น!$B$4:$K$839,7,0),2)</f>
        <v>0</v>
      </c>
      <c r="J155" s="216">
        <f>ROUND(VLOOKUP($C155,งบทดลองเบื้องต้น!$B$4:$K$839,8,0),2)</f>
        <v>0</v>
      </c>
      <c r="K155" s="216">
        <f>ROUND(VLOOKUP($C155,งบทดลองเบื้องต้น!$B$4:$K$839,9,0),2)</f>
        <v>0</v>
      </c>
      <c r="L155" s="216">
        <f>ROUND(VLOOKUP($C155,งบทดลองเบื้องต้น!$B$4:$K$839,10,0),2)</f>
        <v>0</v>
      </c>
    </row>
    <row r="156" spans="1:12" s="904" customFormat="1">
      <c r="A156" s="901" t="s">
        <v>980</v>
      </c>
      <c r="B156" s="898"/>
      <c r="C156" s="902" t="s">
        <v>980</v>
      </c>
      <c r="D156" s="903" t="s">
        <v>2433</v>
      </c>
      <c r="E156" s="216">
        <f>ROUND(VLOOKUP($C156,งบทดลองเบื้องต้น!$B$4:$K$839,3,0),2)</f>
        <v>42420</v>
      </c>
      <c r="F156" s="216">
        <f>ROUND(VLOOKUP($C156,งบทดลองเบื้องต้น!$B$4:$K$839,4,0),2)</f>
        <v>0</v>
      </c>
      <c r="G156" s="216">
        <f>ROUND(VLOOKUP($C156,งบทดลองเบื้องต้น!$B$4:$K$839,5,0),2)</f>
        <v>0</v>
      </c>
      <c r="H156" s="216">
        <f>ROUND(VLOOKUP($C156,งบทดลองเบื้องต้น!$B$4:$K$839,6,0),2)</f>
        <v>0</v>
      </c>
      <c r="I156" s="216">
        <f>ROUND(VLOOKUP($C156,งบทดลองเบื้องต้น!$B$4:$K$839,7,0),2)</f>
        <v>0</v>
      </c>
      <c r="J156" s="216">
        <f>ROUND(VLOOKUP($C156,งบทดลองเบื้องต้น!$B$4:$K$839,8,0),2)</f>
        <v>0</v>
      </c>
      <c r="K156" s="216">
        <f>ROUND(VLOOKUP($C156,งบทดลองเบื้องต้น!$B$4:$K$839,9,0),2)</f>
        <v>0</v>
      </c>
      <c r="L156" s="216">
        <f>ROUND(VLOOKUP($C156,งบทดลองเบื้องต้น!$B$4:$K$839,10,0),2)</f>
        <v>0</v>
      </c>
    </row>
    <row r="157" spans="1:12" s="904" customFormat="1">
      <c r="A157" s="901"/>
      <c r="B157" s="898"/>
      <c r="C157" s="902" t="s">
        <v>981</v>
      </c>
      <c r="D157" s="903" t="s">
        <v>2434</v>
      </c>
      <c r="E157" s="216">
        <f>ROUND(VLOOKUP($C157,งบทดลองเบื้องต้น!$B$4:$K$839,3,0),2)</f>
        <v>0</v>
      </c>
      <c r="F157" s="216">
        <f>ROUND(VLOOKUP($C157,งบทดลองเบื้องต้น!$B$4:$K$839,4,0),2)</f>
        <v>0</v>
      </c>
      <c r="G157" s="216">
        <f>ROUND(VLOOKUP($C157,งบทดลองเบื้องต้น!$B$4:$K$839,5,0),2)</f>
        <v>0</v>
      </c>
      <c r="H157" s="216">
        <f>ROUND(VLOOKUP($C157,งบทดลองเบื้องต้น!$B$4:$K$839,6,0),2)</f>
        <v>0</v>
      </c>
      <c r="I157" s="216">
        <f>ROUND(VLOOKUP($C157,งบทดลองเบื้องต้น!$B$4:$K$839,7,0),2)</f>
        <v>0</v>
      </c>
      <c r="J157" s="216">
        <f>ROUND(VLOOKUP($C157,งบทดลองเบื้องต้น!$B$4:$K$839,8,0),2)</f>
        <v>0</v>
      </c>
      <c r="K157" s="216">
        <f>ROUND(VLOOKUP($C157,งบทดลองเบื้องต้น!$B$4:$K$839,9,0),2)</f>
        <v>0</v>
      </c>
      <c r="L157" s="216">
        <f>ROUND(VLOOKUP($C157,งบทดลองเบื้องต้น!$B$4:$K$839,10,0),2)</f>
        <v>0</v>
      </c>
    </row>
    <row r="158" spans="1:12" s="904" customFormat="1">
      <c r="A158" s="901"/>
      <c r="B158" s="898"/>
      <c r="C158" s="902" t="s">
        <v>982</v>
      </c>
      <c r="D158" s="903" t="s">
        <v>2435</v>
      </c>
      <c r="E158" s="216">
        <f>ROUND(VLOOKUP($C158,งบทดลองเบื้องต้น!$B$4:$K$839,3,0),2)</f>
        <v>0</v>
      </c>
      <c r="F158" s="216">
        <f>ROUND(VLOOKUP($C158,งบทดลองเบื้องต้น!$B$4:$K$839,4,0),2)</f>
        <v>0</v>
      </c>
      <c r="G158" s="216">
        <f>ROUND(VLOOKUP($C158,งบทดลองเบื้องต้น!$B$4:$K$839,5,0),2)</f>
        <v>0</v>
      </c>
      <c r="H158" s="216">
        <f>ROUND(VLOOKUP($C158,งบทดลองเบื้องต้น!$B$4:$K$839,6,0),2)</f>
        <v>0</v>
      </c>
      <c r="I158" s="216">
        <f>ROUND(VLOOKUP($C158,งบทดลองเบื้องต้น!$B$4:$K$839,7,0),2)</f>
        <v>0</v>
      </c>
      <c r="J158" s="216">
        <f>ROUND(VLOOKUP($C158,งบทดลองเบื้องต้น!$B$4:$K$839,8,0),2)</f>
        <v>0</v>
      </c>
      <c r="K158" s="216">
        <f>ROUND(VLOOKUP($C158,งบทดลองเบื้องต้น!$B$4:$K$839,9,0),2)</f>
        <v>0</v>
      </c>
      <c r="L158" s="216">
        <f>ROUND(VLOOKUP($C158,งบทดลองเบื้องต้น!$B$4:$K$839,10,0),2)</f>
        <v>0</v>
      </c>
    </row>
    <row r="159" spans="1:12" s="904" customFormat="1">
      <c r="A159" s="901"/>
      <c r="B159" s="898"/>
      <c r="C159" s="902" t="s">
        <v>983</v>
      </c>
      <c r="D159" s="903" t="s">
        <v>2436</v>
      </c>
      <c r="E159" s="216">
        <f>ROUND(VLOOKUP($C159,งบทดลองเบื้องต้น!$B$4:$K$839,3,0),2)</f>
        <v>0</v>
      </c>
      <c r="F159" s="216">
        <f>ROUND(VLOOKUP($C159,งบทดลองเบื้องต้น!$B$4:$K$839,4,0),2)</f>
        <v>0</v>
      </c>
      <c r="G159" s="216">
        <f>ROUND(VLOOKUP($C159,งบทดลองเบื้องต้น!$B$4:$K$839,5,0),2)</f>
        <v>0</v>
      </c>
      <c r="H159" s="216">
        <f>ROUND(VLOOKUP($C159,งบทดลองเบื้องต้น!$B$4:$K$839,6,0),2)</f>
        <v>0</v>
      </c>
      <c r="I159" s="216">
        <f>ROUND(VLOOKUP($C159,งบทดลองเบื้องต้น!$B$4:$K$839,7,0),2)</f>
        <v>0</v>
      </c>
      <c r="J159" s="216">
        <f>ROUND(VLOOKUP($C159,งบทดลองเบื้องต้น!$B$4:$K$839,8,0),2)</f>
        <v>0</v>
      </c>
      <c r="K159" s="216">
        <f>ROUND(VLOOKUP($C159,งบทดลองเบื้องต้น!$B$4:$K$839,9,0),2)</f>
        <v>0</v>
      </c>
      <c r="L159" s="216">
        <f>ROUND(VLOOKUP($C159,งบทดลองเบื้องต้น!$B$4:$K$839,10,0),2)</f>
        <v>0</v>
      </c>
    </row>
    <row r="160" spans="1:12" s="904" customFormat="1">
      <c r="A160" s="901"/>
      <c r="B160" s="898"/>
      <c r="C160" s="916" t="s">
        <v>2003</v>
      </c>
      <c r="D160" s="917" t="s">
        <v>2004</v>
      </c>
      <c r="E160" s="216">
        <f>ROUND(VLOOKUP($C160,งบทดลองเบื้องต้น!$B$4:$K$839,3,0),2)</f>
        <v>20600</v>
      </c>
      <c r="F160" s="216">
        <f>ROUND(VLOOKUP($C160,งบทดลองเบื้องต้น!$B$4:$K$839,4,0),2)</f>
        <v>0</v>
      </c>
      <c r="G160" s="216">
        <f>ROUND(VLOOKUP($C160,งบทดลองเบื้องต้น!$B$4:$K$839,5,0),2)</f>
        <v>0</v>
      </c>
      <c r="H160" s="216">
        <f>ROUND(VLOOKUP($C160,งบทดลองเบื้องต้น!$B$4:$K$839,6,0),2)</f>
        <v>0</v>
      </c>
      <c r="I160" s="216">
        <f>ROUND(VLOOKUP($C160,งบทดลองเบื้องต้น!$B$4:$K$839,7,0),2)</f>
        <v>0</v>
      </c>
      <c r="J160" s="216">
        <f>ROUND(VLOOKUP($C160,งบทดลองเบื้องต้น!$B$4:$K$839,8,0),2)</f>
        <v>0</v>
      </c>
      <c r="K160" s="216">
        <f>ROUND(VLOOKUP($C160,งบทดลองเบื้องต้น!$B$4:$K$839,9,0),2)</f>
        <v>0</v>
      </c>
      <c r="L160" s="216">
        <f>ROUND(VLOOKUP($C160,งบทดลองเบื้องต้น!$B$4:$K$839,10,0),2)</f>
        <v>0</v>
      </c>
    </row>
    <row r="161" spans="1:12" s="909" customFormat="1">
      <c r="A161" s="905"/>
      <c r="B161" s="906"/>
      <c r="C161" s="1310" t="s">
        <v>1529</v>
      </c>
      <c r="D161" s="1311"/>
      <c r="E161" s="908">
        <f>SUM(E149:E159)</f>
        <v>1145256.75</v>
      </c>
      <c r="F161" s="908">
        <f t="shared" ref="F161:L161" si="24">SUM(F149:F159)</f>
        <v>276008</v>
      </c>
      <c r="G161" s="908">
        <f t="shared" si="24"/>
        <v>191220</v>
      </c>
      <c r="H161" s="908">
        <f t="shared" si="24"/>
        <v>401314.25</v>
      </c>
      <c r="I161" s="908">
        <f t="shared" si="24"/>
        <v>460609.53</v>
      </c>
      <c r="J161" s="908">
        <f t="shared" si="24"/>
        <v>124850</v>
      </c>
      <c r="K161" s="908">
        <f t="shared" si="24"/>
        <v>167338.5</v>
      </c>
      <c r="L161" s="908">
        <f t="shared" si="24"/>
        <v>108543</v>
      </c>
    </row>
    <row r="162" spans="1:12" s="801" customFormat="1">
      <c r="A162" s="910"/>
      <c r="B162" s="911"/>
      <c r="C162" s="847"/>
      <c r="D162" s="771" t="s">
        <v>425</v>
      </c>
      <c r="E162" s="803">
        <f>SUM(E147)-E161</f>
        <v>-1145256.75</v>
      </c>
      <c r="F162" s="803">
        <f t="shared" ref="F162:L162" si="25">SUM(F147)-F161</f>
        <v>0</v>
      </c>
      <c r="G162" s="803">
        <f t="shared" si="25"/>
        <v>0</v>
      </c>
      <c r="H162" s="803">
        <f t="shared" si="25"/>
        <v>0</v>
      </c>
      <c r="I162" s="803">
        <f t="shared" si="25"/>
        <v>0</v>
      </c>
      <c r="J162" s="803">
        <f t="shared" si="25"/>
        <v>0</v>
      </c>
      <c r="K162" s="803">
        <f t="shared" si="25"/>
        <v>0</v>
      </c>
      <c r="L162" s="803">
        <f t="shared" si="25"/>
        <v>0</v>
      </c>
    </row>
    <row r="163" spans="1:12" s="476" customFormat="1">
      <c r="A163" s="912"/>
      <c r="B163" s="821"/>
      <c r="C163" s="918" t="s">
        <v>1531</v>
      </c>
      <c r="D163" s="914"/>
      <c r="E163" s="853"/>
      <c r="F163" s="853"/>
      <c r="G163" s="853"/>
      <c r="H163" s="853"/>
      <c r="I163" s="853"/>
      <c r="J163" s="853"/>
      <c r="K163" s="853"/>
      <c r="L163" s="853"/>
    </row>
    <row r="164" spans="1:12" s="801" customFormat="1">
      <c r="A164" s="910"/>
      <c r="B164" s="911"/>
      <c r="C164" s="847"/>
      <c r="D164" s="771" t="s">
        <v>1566</v>
      </c>
      <c r="E164" s="803">
        <f>ROUND(E144+E162,2)</f>
        <v>0</v>
      </c>
      <c r="F164" s="803">
        <f t="shared" ref="F164:L164" si="26">ROUND(F144+F162,2)</f>
        <v>0</v>
      </c>
      <c r="G164" s="803">
        <f t="shared" si="26"/>
        <v>0</v>
      </c>
      <c r="H164" s="803">
        <f t="shared" si="26"/>
        <v>0</v>
      </c>
      <c r="I164" s="803">
        <f t="shared" si="26"/>
        <v>0</v>
      </c>
      <c r="J164" s="803">
        <f t="shared" si="26"/>
        <v>0</v>
      </c>
      <c r="K164" s="803">
        <f t="shared" si="26"/>
        <v>0</v>
      </c>
      <c r="L164" s="803">
        <f t="shared" si="26"/>
        <v>0</v>
      </c>
    </row>
    <row r="165" spans="1:12" s="753" customFormat="1" ht="25.2" thickBot="1">
      <c r="B165" s="717"/>
      <c r="C165" s="754"/>
      <c r="D165" s="848" t="s">
        <v>1562</v>
      </c>
      <c r="E165" s="755" t="str">
        <f>IF(E164&gt;=0,"3","0.00")</f>
        <v>3</v>
      </c>
      <c r="F165" s="755" t="str">
        <f t="shared" ref="F165:L165" si="27">IF(F164&gt;=0,"3","0.00")</f>
        <v>3</v>
      </c>
      <c r="G165" s="755" t="str">
        <f t="shared" si="27"/>
        <v>3</v>
      </c>
      <c r="H165" s="755" t="str">
        <f t="shared" si="27"/>
        <v>3</v>
      </c>
      <c r="I165" s="755" t="str">
        <f t="shared" si="27"/>
        <v>3</v>
      </c>
      <c r="J165" s="755" t="str">
        <f t="shared" si="27"/>
        <v>3</v>
      </c>
      <c r="K165" s="755" t="str">
        <f t="shared" si="27"/>
        <v>3</v>
      </c>
      <c r="L165" s="755" t="str">
        <f t="shared" si="27"/>
        <v>3</v>
      </c>
    </row>
    <row r="166" spans="1:12" s="753" customFormat="1" ht="25.2" thickTop="1">
      <c r="A166" s="336"/>
      <c r="B166" s="208"/>
      <c r="C166" s="852"/>
      <c r="D166" s="919"/>
      <c r="I166" s="920"/>
      <c r="J166" s="920"/>
      <c r="K166" s="920"/>
      <c r="L166" s="920"/>
    </row>
    <row r="167" spans="1:12" s="753" customFormat="1">
      <c r="A167" s="921"/>
      <c r="B167" s="922" t="s">
        <v>1563</v>
      </c>
      <c r="C167" s="923" t="s">
        <v>2030</v>
      </c>
      <c r="D167" s="924"/>
      <c r="I167" s="920"/>
      <c r="J167" s="920"/>
      <c r="K167" s="920"/>
      <c r="L167" s="920"/>
    </row>
    <row r="168" spans="1:12" s="753" customFormat="1">
      <c r="A168" s="921"/>
      <c r="B168" s="922"/>
      <c r="C168" s="923">
        <v>4313010199.1230001</v>
      </c>
      <c r="D168" s="923" t="s">
        <v>2031</v>
      </c>
      <c r="G168" s="814"/>
      <c r="H168" s="814"/>
      <c r="I168" s="920"/>
      <c r="J168" s="920"/>
      <c r="K168" s="920"/>
      <c r="L168" s="920"/>
    </row>
    <row r="169" spans="1:12" s="753" customFormat="1">
      <c r="A169" s="921"/>
      <c r="B169" s="922"/>
      <c r="C169" s="923"/>
      <c r="D169" s="923" t="s">
        <v>2032</v>
      </c>
      <c r="E169" s="814"/>
      <c r="F169" s="814"/>
      <c r="G169" s="801"/>
      <c r="H169" s="801"/>
      <c r="I169" s="920"/>
      <c r="J169" s="920"/>
      <c r="K169" s="920"/>
      <c r="L169" s="920"/>
    </row>
    <row r="170" spans="1:12" s="753" customFormat="1">
      <c r="A170" s="921"/>
      <c r="B170" s="922"/>
      <c r="C170" s="923">
        <v>5107010113.1009998</v>
      </c>
      <c r="D170" s="925" t="s">
        <v>2033</v>
      </c>
      <c r="E170" s="801"/>
      <c r="F170" s="801"/>
      <c r="I170" s="920"/>
      <c r="J170" s="920"/>
      <c r="K170" s="920"/>
      <c r="L170" s="920"/>
    </row>
    <row r="171" spans="1:12" s="753" customFormat="1">
      <c r="A171" s="921"/>
      <c r="B171" s="922"/>
      <c r="C171" s="923">
        <v>5104040102.1190004</v>
      </c>
      <c r="D171" s="925" t="s">
        <v>2034</v>
      </c>
      <c r="I171" s="920"/>
      <c r="J171" s="920"/>
      <c r="K171" s="920"/>
      <c r="L171" s="920"/>
    </row>
    <row r="172" spans="1:12" s="753" customFormat="1">
      <c r="A172" s="921"/>
      <c r="B172" s="922"/>
      <c r="C172" s="923"/>
      <c r="D172" s="924" t="s">
        <v>2035</v>
      </c>
      <c r="I172" s="881"/>
      <c r="J172" s="881"/>
      <c r="K172" s="881"/>
      <c r="L172" s="881"/>
    </row>
    <row r="173" spans="1:12" s="753" customFormat="1">
      <c r="A173" s="445"/>
      <c r="B173" s="441"/>
      <c r="C173" s="926"/>
      <c r="D173" s="927"/>
      <c r="I173" s="881"/>
      <c r="J173" s="881"/>
      <c r="K173" s="881"/>
      <c r="L173" s="881"/>
    </row>
    <row r="174" spans="1:12" s="753" customFormat="1">
      <c r="B174" s="717"/>
      <c r="C174" s="754"/>
      <c r="D174" s="805"/>
      <c r="E174" s="806"/>
      <c r="F174" s="806"/>
      <c r="G174" s="806"/>
      <c r="H174" s="806"/>
      <c r="I174" s="806"/>
      <c r="J174" s="806"/>
      <c r="K174" s="806"/>
      <c r="L174" s="806"/>
    </row>
    <row r="175" spans="1:12" s="753" customFormat="1">
      <c r="B175" s="717">
        <v>1.7</v>
      </c>
      <c r="C175" s="928" t="s">
        <v>2437</v>
      </c>
      <c r="D175" s="805"/>
      <c r="E175" s="806"/>
      <c r="F175" s="806"/>
      <c r="G175" s="806"/>
      <c r="H175" s="806"/>
      <c r="I175" s="806"/>
      <c r="J175" s="806"/>
      <c r="K175" s="806"/>
      <c r="L175" s="806"/>
    </row>
    <row r="176" spans="1:12">
      <c r="C176" s="851" t="s">
        <v>2438</v>
      </c>
    </row>
    <row r="177" spans="1:12" s="931" customFormat="1">
      <c r="A177" s="929"/>
      <c r="B177" s="930"/>
      <c r="C177" s="734" t="s">
        <v>890</v>
      </c>
      <c r="D177" s="735" t="s">
        <v>240</v>
      </c>
      <c r="E177" s="216">
        <f>ROUND(VLOOKUP($C177,งบทดลองเบื้องต้น!$B$4:$K$839,3,0),2)</f>
        <v>10900711.810000001</v>
      </c>
      <c r="F177" s="216">
        <f>ROUND(VLOOKUP($C177,งบทดลองเบื้องต้น!$B$4:$K$839,4,0),2)</f>
        <v>22102.080000000002</v>
      </c>
      <c r="G177" s="216">
        <f>ROUND(VLOOKUP($C177,งบทดลองเบื้องต้น!$B$4:$K$839,5,0),2)</f>
        <v>8052.6</v>
      </c>
      <c r="H177" s="216">
        <f>ROUND(VLOOKUP($C177,งบทดลองเบื้องต้น!$B$4:$K$839,6,0),2)</f>
        <v>12563.36</v>
      </c>
      <c r="I177" s="216">
        <f>ROUND(VLOOKUP($C177,งบทดลองเบื้องต้น!$B$4:$K$839,7,0),2)</f>
        <v>19402.099999999999</v>
      </c>
      <c r="J177" s="216">
        <f>ROUND(VLOOKUP($C177,งบทดลองเบื้องต้น!$B$4:$K$839,8,0),2)</f>
        <v>12753.12</v>
      </c>
      <c r="K177" s="216">
        <f>ROUND(VLOOKUP($C177,งบทดลองเบื้องต้น!$B$4:$K$839,9,0),2)</f>
        <v>6160.8</v>
      </c>
      <c r="L177" s="216">
        <f>ROUND(VLOOKUP($C177,งบทดลองเบื้องต้น!$B$4:$K$839,10,0),2)</f>
        <v>0</v>
      </c>
    </row>
    <row r="178" spans="1:12" s="701" customFormat="1">
      <c r="B178" s="717"/>
      <c r="C178" s="834"/>
      <c r="D178" s="932" t="s">
        <v>1532</v>
      </c>
      <c r="E178" s="789"/>
      <c r="F178" s="789"/>
      <c r="G178" s="789"/>
      <c r="H178" s="789"/>
      <c r="I178" s="789"/>
      <c r="J178" s="789"/>
      <c r="K178" s="789"/>
      <c r="L178" s="789"/>
    </row>
    <row r="179" spans="1:12" s="909" customFormat="1">
      <c r="B179" s="933"/>
      <c r="C179" s="902" t="s">
        <v>926</v>
      </c>
      <c r="D179" s="903" t="s">
        <v>260</v>
      </c>
      <c r="E179" s="216">
        <f>ROUND(VLOOKUP($C179,งบทดลองเบื้องต้น!$B$4:$K$839,3,0),2)</f>
        <v>81546.78</v>
      </c>
      <c r="F179" s="216">
        <f>ROUND(VLOOKUP($C179,งบทดลองเบื้องต้น!$B$4:$K$839,4,0),2)</f>
        <v>22102.080000000002</v>
      </c>
      <c r="G179" s="216">
        <f>ROUND(VLOOKUP($C179,งบทดลองเบื้องต้น!$B$4:$K$839,5,0),2)</f>
        <v>8052.6</v>
      </c>
      <c r="H179" s="216">
        <f>ROUND(VLOOKUP($C179,งบทดลองเบื้องต้น!$B$4:$K$839,6,0),2)</f>
        <v>12563.36</v>
      </c>
      <c r="I179" s="216">
        <f>ROUND(VLOOKUP($C179,งบทดลองเบื้องต้น!$B$4:$K$839,7,0),2)</f>
        <v>19402.099999999999</v>
      </c>
      <c r="J179" s="216">
        <f>ROUND(VLOOKUP($C179,งบทดลองเบื้องต้น!$B$4:$K$839,8,0),2)</f>
        <v>4025.32</v>
      </c>
      <c r="K179" s="216">
        <f>ROUND(VLOOKUP($C179,งบทดลองเบื้องต้น!$B$4:$K$839,9,0),2)</f>
        <v>0</v>
      </c>
      <c r="L179" s="216">
        <f>ROUND(VLOOKUP($C179,งบทดลองเบื้องต้น!$B$4:$K$839,10,0),2)</f>
        <v>0</v>
      </c>
    </row>
    <row r="180" spans="1:12" s="909" customFormat="1">
      <c r="B180" s="933"/>
      <c r="C180" s="902" t="s">
        <v>927</v>
      </c>
      <c r="D180" s="903" t="s">
        <v>261</v>
      </c>
      <c r="E180" s="216">
        <f>ROUND(VLOOKUP($C180,งบทดลองเบื้องต้น!$B$4:$K$839,3,0),2)</f>
        <v>0</v>
      </c>
      <c r="F180" s="216">
        <f>ROUND(VLOOKUP($C180,งบทดลองเบื้องต้น!$B$4:$K$839,4,0),2)</f>
        <v>0</v>
      </c>
      <c r="G180" s="216">
        <f>ROUND(VLOOKUP($C180,งบทดลองเบื้องต้น!$B$4:$K$839,5,0),2)</f>
        <v>0</v>
      </c>
      <c r="H180" s="216">
        <f>ROUND(VLOOKUP($C180,งบทดลองเบื้องต้น!$B$4:$K$839,6,0),2)</f>
        <v>0</v>
      </c>
      <c r="I180" s="216">
        <f>ROUND(VLOOKUP($C180,งบทดลองเบื้องต้น!$B$4:$K$839,7,0),2)</f>
        <v>0</v>
      </c>
      <c r="J180" s="216">
        <f>ROUND(VLOOKUP($C180,งบทดลองเบื้องต้น!$B$4:$K$839,8,0),2)</f>
        <v>0</v>
      </c>
      <c r="K180" s="216">
        <f>ROUND(VLOOKUP($C180,งบทดลองเบื้องต้น!$B$4:$K$839,9,0),2)</f>
        <v>0</v>
      </c>
      <c r="L180" s="216">
        <f>ROUND(VLOOKUP($C180,งบทดลองเบื้องต้น!$B$4:$K$839,10,0),2)</f>
        <v>0</v>
      </c>
    </row>
    <row r="181" spans="1:12" s="909" customFormat="1">
      <c r="B181" s="933"/>
      <c r="C181" s="902" t="s">
        <v>928</v>
      </c>
      <c r="D181" s="903" t="s">
        <v>262</v>
      </c>
      <c r="E181" s="216">
        <f>ROUND(VLOOKUP($C181,งบทดลองเบื้องต้น!$B$4:$K$839,3,0),2)</f>
        <v>0</v>
      </c>
      <c r="F181" s="216">
        <f>ROUND(VLOOKUP($C181,งบทดลองเบื้องต้น!$B$4:$K$839,4,0),2)</f>
        <v>0</v>
      </c>
      <c r="G181" s="216">
        <f>ROUND(VLOOKUP($C181,งบทดลองเบื้องต้น!$B$4:$K$839,5,0),2)</f>
        <v>0</v>
      </c>
      <c r="H181" s="216">
        <f>ROUND(VLOOKUP($C181,งบทดลองเบื้องต้น!$B$4:$K$839,6,0),2)</f>
        <v>0</v>
      </c>
      <c r="I181" s="216">
        <f>ROUND(VLOOKUP($C181,งบทดลองเบื้องต้น!$B$4:$K$839,7,0),2)</f>
        <v>0</v>
      </c>
      <c r="J181" s="216">
        <f>ROUND(VLOOKUP($C181,งบทดลองเบื้องต้น!$B$4:$K$839,8,0),2)</f>
        <v>8727.7999999999993</v>
      </c>
      <c r="K181" s="216">
        <f>ROUND(VLOOKUP($C181,งบทดลองเบื้องต้น!$B$4:$K$839,9,0),2)</f>
        <v>4620.6000000000004</v>
      </c>
      <c r="L181" s="216">
        <f>ROUND(VLOOKUP($C181,งบทดลองเบื้องต้น!$B$4:$K$839,10,0),2)</f>
        <v>0</v>
      </c>
    </row>
    <row r="182" spans="1:12" s="909" customFormat="1">
      <c r="B182" s="933"/>
      <c r="C182" s="902" t="s">
        <v>929</v>
      </c>
      <c r="D182" s="903" t="s">
        <v>263</v>
      </c>
      <c r="E182" s="216">
        <f>ROUND(VLOOKUP($C182,งบทดลองเบื้องต้น!$B$4:$K$839,3,0),2)</f>
        <v>0</v>
      </c>
      <c r="F182" s="216">
        <f>ROUND(VLOOKUP($C182,งบทดลองเบื้องต้น!$B$4:$K$839,4,0),2)</f>
        <v>0</v>
      </c>
      <c r="G182" s="216">
        <f>ROUND(VLOOKUP($C182,งบทดลองเบื้องต้น!$B$4:$K$839,5,0),2)</f>
        <v>0</v>
      </c>
      <c r="H182" s="216">
        <f>ROUND(VLOOKUP($C182,งบทดลองเบื้องต้น!$B$4:$K$839,6,0),2)</f>
        <v>0</v>
      </c>
      <c r="I182" s="216">
        <f>ROUND(VLOOKUP($C182,งบทดลองเบื้องต้น!$B$4:$K$839,7,0),2)</f>
        <v>0</v>
      </c>
      <c r="J182" s="216">
        <f>ROUND(VLOOKUP($C182,งบทดลองเบื้องต้น!$B$4:$K$839,8,0),2)</f>
        <v>0</v>
      </c>
      <c r="K182" s="216">
        <f>ROUND(VLOOKUP($C182,งบทดลองเบื้องต้น!$B$4:$K$839,9,0),2)</f>
        <v>4107.2</v>
      </c>
      <c r="L182" s="216">
        <f>ROUND(VLOOKUP($C182,งบทดลองเบื้องต้น!$B$4:$K$839,10,0),2)</f>
        <v>0</v>
      </c>
    </row>
    <row r="183" spans="1:12" s="909" customFormat="1">
      <c r="A183" s="905"/>
      <c r="B183" s="906"/>
      <c r="C183" s="1310" t="s">
        <v>1533</v>
      </c>
      <c r="D183" s="1311"/>
      <c r="E183" s="908">
        <f t="shared" ref="E183:L183" si="28">SUM(E179:E182)</f>
        <v>81546.78</v>
      </c>
      <c r="F183" s="908">
        <f t="shared" si="28"/>
        <v>22102.080000000002</v>
      </c>
      <c r="G183" s="908">
        <f t="shared" si="28"/>
        <v>8052.6</v>
      </c>
      <c r="H183" s="908">
        <f t="shared" si="28"/>
        <v>12563.36</v>
      </c>
      <c r="I183" s="908">
        <f t="shared" si="28"/>
        <v>19402.099999999999</v>
      </c>
      <c r="J183" s="908">
        <f t="shared" si="28"/>
        <v>12753.119999999999</v>
      </c>
      <c r="K183" s="908">
        <f t="shared" si="28"/>
        <v>8727.7999999999993</v>
      </c>
      <c r="L183" s="908">
        <f t="shared" si="28"/>
        <v>0</v>
      </c>
    </row>
    <row r="184" spans="1:12" s="748" customFormat="1">
      <c r="A184" s="934"/>
      <c r="B184" s="935"/>
      <c r="C184" s="847"/>
      <c r="D184" s="771" t="s">
        <v>425</v>
      </c>
      <c r="E184" s="803">
        <f t="shared" ref="E184:L184" si="29">+E177-E183</f>
        <v>10819165.030000001</v>
      </c>
      <c r="F184" s="803">
        <f t="shared" si="29"/>
        <v>0</v>
      </c>
      <c r="G184" s="803">
        <f t="shared" si="29"/>
        <v>0</v>
      </c>
      <c r="H184" s="803">
        <f t="shared" si="29"/>
        <v>0</v>
      </c>
      <c r="I184" s="803">
        <f t="shared" si="29"/>
        <v>0</v>
      </c>
      <c r="J184" s="803">
        <f t="shared" si="29"/>
        <v>0</v>
      </c>
      <c r="K184" s="803">
        <f t="shared" si="29"/>
        <v>-2566.9999999999991</v>
      </c>
      <c r="L184" s="803">
        <f t="shared" si="29"/>
        <v>0</v>
      </c>
    </row>
    <row r="185" spans="1:12" s="753" customFormat="1">
      <c r="B185" s="717"/>
      <c r="C185" s="913" t="s">
        <v>2439</v>
      </c>
      <c r="D185" s="936"/>
      <c r="E185" s="806"/>
      <c r="F185" s="806"/>
      <c r="G185" s="806"/>
      <c r="H185" s="806"/>
      <c r="I185" s="806"/>
      <c r="J185" s="806"/>
      <c r="K185" s="806"/>
      <c r="L185" s="806"/>
    </row>
    <row r="186" spans="1:12">
      <c r="C186" s="851" t="s">
        <v>2440</v>
      </c>
    </row>
    <row r="187" spans="1:12">
      <c r="C187" s="937" t="s">
        <v>1534</v>
      </c>
    </row>
    <row r="188" spans="1:12" s="741" customFormat="1">
      <c r="A188" s="744" t="s">
        <v>915</v>
      </c>
      <c r="B188" s="930"/>
      <c r="C188" s="742" t="s">
        <v>915</v>
      </c>
      <c r="D188" s="743" t="s">
        <v>447</v>
      </c>
      <c r="E188" s="216">
        <f>ROUND(VLOOKUP($C188,งบทดลองเบื้องต้น!$B$4:$K$839,3,0),2)</f>
        <v>0</v>
      </c>
      <c r="F188" s="216">
        <f>ROUND(VLOOKUP($C188,งบทดลองเบื้องต้น!$B$4:$K$839,4,0),2)</f>
        <v>3225504</v>
      </c>
      <c r="G188" s="216">
        <f>ROUND(VLOOKUP($C188,งบทดลองเบื้องต้น!$B$4:$K$839,5,0),2)</f>
        <v>4112530.58</v>
      </c>
      <c r="H188" s="216">
        <f>ROUND(VLOOKUP($C188,งบทดลองเบื้องต้น!$B$4:$K$839,6,0),2)</f>
        <v>2253420.48</v>
      </c>
      <c r="I188" s="216">
        <f>ROUND(VLOOKUP($C188,งบทดลองเบื้องต้น!$B$4:$K$839,7,0),2)</f>
        <v>833483</v>
      </c>
      <c r="J188" s="216">
        <f>ROUND(VLOOKUP($C188,งบทดลองเบื้องต้น!$B$4:$K$839,8,0),2)</f>
        <v>3117520</v>
      </c>
      <c r="K188" s="216">
        <f>ROUND(VLOOKUP($C188,งบทดลองเบื้องต้น!$B$4:$K$839,9,0),2)</f>
        <v>2931835.85</v>
      </c>
      <c r="L188" s="216">
        <f>ROUND(VLOOKUP($C188,งบทดลองเบื้องต้น!$B$4:$K$839,10,0),2)</f>
        <v>1646226</v>
      </c>
    </row>
    <row r="189" spans="1:12" s="741" customFormat="1">
      <c r="A189" s="744"/>
      <c r="B189" s="930"/>
      <c r="C189" s="742" t="s">
        <v>891</v>
      </c>
      <c r="D189" s="743" t="s">
        <v>2052</v>
      </c>
      <c r="E189" s="216">
        <f>ROUND(VLOOKUP($C189,งบทดลองเบื้องต้น!$B$4:$K$839,3,0),2)</f>
        <v>31155</v>
      </c>
      <c r="F189" s="216">
        <f>ROUND(VLOOKUP($C189,งบทดลองเบื้องต้น!$B$4:$K$839,4,0),2)</f>
        <v>0</v>
      </c>
      <c r="G189" s="216">
        <f>ROUND(VLOOKUP($C189,งบทดลองเบื้องต้น!$B$4:$K$839,5,0),2)</f>
        <v>0</v>
      </c>
      <c r="H189" s="216">
        <f>ROUND(VLOOKUP($C189,งบทดลองเบื้องต้น!$B$4:$K$839,6,0),2)</f>
        <v>0</v>
      </c>
      <c r="I189" s="216">
        <f>ROUND(VLOOKUP($C189,งบทดลองเบื้องต้น!$B$4:$K$839,7,0),2)</f>
        <v>0</v>
      </c>
      <c r="J189" s="216">
        <f>ROUND(VLOOKUP($C189,งบทดลองเบื้องต้น!$B$4:$K$839,8,0),2)</f>
        <v>0</v>
      </c>
      <c r="K189" s="216">
        <f>ROUND(VLOOKUP($C189,งบทดลองเบื้องต้น!$B$4:$K$839,9,0),2)</f>
        <v>0</v>
      </c>
      <c r="L189" s="216">
        <f>ROUND(VLOOKUP($C189,งบทดลองเบื้องต้น!$B$4:$K$839,10,0),2)</f>
        <v>0</v>
      </c>
    </row>
    <row r="190" spans="1:12" s="445" customFormat="1">
      <c r="A190" s="894"/>
      <c r="B190" s="728"/>
      <c r="C190" s="895"/>
      <c r="D190" s="938" t="s">
        <v>1532</v>
      </c>
      <c r="E190" s="939"/>
      <c r="F190" s="939"/>
      <c r="G190" s="939"/>
      <c r="H190" s="939"/>
      <c r="I190" s="939"/>
      <c r="J190" s="939"/>
      <c r="K190" s="939"/>
      <c r="L190" s="939"/>
    </row>
    <row r="191" spans="1:12" s="944" customFormat="1">
      <c r="A191" s="940" t="s">
        <v>954</v>
      </c>
      <c r="B191" s="941"/>
      <c r="C191" s="942" t="s">
        <v>954</v>
      </c>
      <c r="D191" s="943" t="s">
        <v>1392</v>
      </c>
      <c r="E191" s="216">
        <f>ROUND(VLOOKUP($C191,งบทดลองเบื้องต้น!$B$4:$K$839,3,0),2)</f>
        <v>148814</v>
      </c>
      <c r="F191" s="216">
        <f>ROUND(VLOOKUP($C191,งบทดลองเบื้องต้น!$B$4:$K$839,4,0),2)</f>
        <v>16500</v>
      </c>
      <c r="G191" s="216">
        <f>ROUND(VLOOKUP($C191,งบทดลองเบื้องต้น!$B$4:$K$839,5,0),2)</f>
        <v>45538</v>
      </c>
      <c r="H191" s="216">
        <f>ROUND(VLOOKUP($C191,งบทดลองเบื้องต้น!$B$4:$K$839,6,0),2)</f>
        <v>49500</v>
      </c>
      <c r="I191" s="216">
        <f>ROUND(VLOOKUP($C191,งบทดลองเบื้องต้น!$B$4:$K$839,7,0),2)</f>
        <v>43583</v>
      </c>
      <c r="J191" s="216">
        <f>ROUND(VLOOKUP($C191,งบทดลองเบื้องต้น!$B$4:$K$839,8,0),2)</f>
        <v>33000</v>
      </c>
      <c r="K191" s="216">
        <f>ROUND(VLOOKUP($C191,งบทดลองเบื้องต้น!$B$4:$K$839,9,0),2)</f>
        <v>38940</v>
      </c>
      <c r="L191" s="216">
        <f>ROUND(VLOOKUP($C191,งบทดลองเบื้องต้น!$B$4:$K$839,10,0),2)</f>
        <v>23250</v>
      </c>
    </row>
    <row r="192" spans="1:12" s="944" customFormat="1">
      <c r="A192" s="945" t="s">
        <v>1377</v>
      </c>
      <c r="B192" s="941"/>
      <c r="C192" s="942" t="s">
        <v>958</v>
      </c>
      <c r="D192" s="943" t="s">
        <v>1394</v>
      </c>
      <c r="E192" s="216">
        <f>ROUND(VLOOKUP($C192,งบทดลองเบื้องต้น!$B$4:$K$839,3,0),2)</f>
        <v>8077771.0300000003</v>
      </c>
      <c r="F192" s="216">
        <f>ROUND(VLOOKUP($C192,งบทดลองเบื้องต้น!$B$4:$K$839,4,0),2)</f>
        <v>1137000</v>
      </c>
      <c r="G192" s="216">
        <f>ROUND(VLOOKUP($C192,งบทดลองเบื้องต้น!$B$4:$K$839,5,0),2)</f>
        <v>1348322.58</v>
      </c>
      <c r="H192" s="216">
        <f>ROUND(VLOOKUP($C192,งบทดลองเบื้องต้น!$B$4:$K$839,6,0),2)</f>
        <v>789000</v>
      </c>
      <c r="I192" s="216">
        <f>ROUND(VLOOKUP($C192,งบทดลองเบื้องต้น!$B$4:$K$839,7,0),2)</f>
        <v>351500</v>
      </c>
      <c r="J192" s="216">
        <f>ROUND(VLOOKUP($C192,งบทดลองเบื้องต้น!$B$4:$K$839,8,0),2)</f>
        <v>1291500</v>
      </c>
      <c r="K192" s="216">
        <f>ROUND(VLOOKUP($C192,งบทดลองเบื้องต้น!$B$4:$K$839,9,0),2)</f>
        <v>1239187.6000000001</v>
      </c>
      <c r="L192" s="216">
        <f>ROUND(VLOOKUP($C192,งบทดลองเบื้องต้น!$B$4:$K$839,10,0),2)</f>
        <v>540000</v>
      </c>
    </row>
    <row r="193" spans="1:12" s="944" customFormat="1">
      <c r="A193" s="946" t="s">
        <v>960</v>
      </c>
      <c r="B193" s="941"/>
      <c r="C193" s="946" t="s">
        <v>1999</v>
      </c>
      <c r="D193" s="943" t="s">
        <v>1395</v>
      </c>
      <c r="E193" s="216">
        <f>ROUND(VLOOKUP($C193,งบทดลองเบื้องต้น!$B$4:$K$839,3,0),2)</f>
        <v>0</v>
      </c>
      <c r="F193" s="216">
        <f>ROUND(VLOOKUP($C193,งบทดลองเบื้องต้น!$B$4:$K$839,4,0),2)</f>
        <v>0</v>
      </c>
      <c r="G193" s="216">
        <f>ROUND(VLOOKUP($C193,งบทดลองเบื้องต้น!$B$4:$K$839,5,0),2)</f>
        <v>0</v>
      </c>
      <c r="H193" s="216">
        <f>ROUND(VLOOKUP($C193,งบทดลองเบื้องต้น!$B$4:$K$839,6,0),2)</f>
        <v>0</v>
      </c>
      <c r="I193" s="216">
        <f>ROUND(VLOOKUP($C193,งบทดลองเบื้องต้น!$B$4:$K$839,7,0),2)</f>
        <v>0</v>
      </c>
      <c r="J193" s="216">
        <f>ROUND(VLOOKUP($C193,งบทดลองเบื้องต้น!$B$4:$K$839,8,0),2)</f>
        <v>0</v>
      </c>
      <c r="K193" s="216">
        <f>ROUND(VLOOKUP($C193,งบทดลองเบื้องต้น!$B$4:$K$839,9,0),2)</f>
        <v>0</v>
      </c>
      <c r="L193" s="216">
        <f>ROUND(VLOOKUP($C193,งบทดลองเบื้องต้น!$B$4:$K$839,10,0),2)</f>
        <v>0</v>
      </c>
    </row>
    <row r="194" spans="1:12" s="944" customFormat="1">
      <c r="A194" s="946" t="s">
        <v>961</v>
      </c>
      <c r="B194" s="941"/>
      <c r="C194" s="946" t="s">
        <v>2000</v>
      </c>
      <c r="D194" s="943" t="s">
        <v>1396</v>
      </c>
      <c r="E194" s="216">
        <f>ROUND(VLOOKUP($C194,งบทดลองเบื้องต้น!$B$4:$K$839,3,0),2)</f>
        <v>0</v>
      </c>
      <c r="F194" s="216">
        <f>ROUND(VLOOKUP($C194,งบทดลองเบื้องต้น!$B$4:$K$839,4,0),2)</f>
        <v>0</v>
      </c>
      <c r="G194" s="216">
        <f>ROUND(VLOOKUP($C194,งบทดลองเบื้องต้น!$B$4:$K$839,5,0),2)</f>
        <v>0</v>
      </c>
      <c r="H194" s="216">
        <f>ROUND(VLOOKUP($C194,งบทดลองเบื้องต้น!$B$4:$K$839,6,0),2)</f>
        <v>0</v>
      </c>
      <c r="I194" s="216">
        <f>ROUND(VLOOKUP($C194,งบทดลองเบื้องต้น!$B$4:$K$839,7,0),2)</f>
        <v>0</v>
      </c>
      <c r="J194" s="216">
        <f>ROUND(VLOOKUP($C194,งบทดลองเบื้องต้น!$B$4:$K$839,8,0),2)</f>
        <v>0</v>
      </c>
      <c r="K194" s="216">
        <f>ROUND(VLOOKUP($C194,งบทดลองเบื้องต้น!$B$4:$K$839,9,0),2)</f>
        <v>0</v>
      </c>
      <c r="L194" s="216">
        <f>ROUND(VLOOKUP($C194,งบทดลองเบื้องต้น!$B$4:$K$839,10,0),2)</f>
        <v>0</v>
      </c>
    </row>
    <row r="195" spans="1:12" s="944" customFormat="1">
      <c r="A195" s="946" t="s">
        <v>962</v>
      </c>
      <c r="B195" s="941"/>
      <c r="C195" s="946" t="s">
        <v>1995</v>
      </c>
      <c r="D195" s="943" t="s">
        <v>1850</v>
      </c>
      <c r="E195" s="216">
        <f>ROUND(VLOOKUP($C195,งบทดลองเบื้องต้น!$B$4:$K$839,3,0),2)</f>
        <v>2361455</v>
      </c>
      <c r="F195" s="216">
        <f>ROUND(VLOOKUP($C195,งบทดลองเบื้องต้น!$B$4:$K$839,4,0),2)</f>
        <v>1874100</v>
      </c>
      <c r="G195" s="216">
        <f>ROUND(VLOOKUP($C195,งบทดลองเบื้องต้น!$B$4:$K$839,5,0),2)</f>
        <v>2555100</v>
      </c>
      <c r="H195" s="216">
        <f>ROUND(VLOOKUP($C195,งบทดลองเบื้องต้น!$B$4:$K$839,6,0),2)</f>
        <v>1060500</v>
      </c>
      <c r="I195" s="216">
        <f>ROUND(VLOOKUP($C195,งบทดลองเบื้องต้น!$B$4:$K$839,7,0),2)</f>
        <v>438400</v>
      </c>
      <c r="J195" s="216">
        <f>ROUND(VLOOKUP($C195,งบทดลองเบื้องต้น!$B$4:$K$839,8,0),2)</f>
        <v>1718900</v>
      </c>
      <c r="K195" s="216">
        <f>ROUND(VLOOKUP($C195,งบทดลองเบื้องต้น!$B$4:$K$839,9,0),2)</f>
        <v>1481000</v>
      </c>
      <c r="L195" s="216">
        <f>ROUND(VLOOKUP($C195,งบทดลองเบื้องต้น!$B$4:$K$839,10,0),2)</f>
        <v>1078200</v>
      </c>
    </row>
    <row r="196" spans="1:12" s="944" customFormat="1">
      <c r="A196" s="946" t="s">
        <v>963</v>
      </c>
      <c r="B196" s="941"/>
      <c r="C196" s="946" t="s">
        <v>1996</v>
      </c>
      <c r="D196" s="943" t="s">
        <v>1907</v>
      </c>
      <c r="E196" s="216">
        <f>ROUND(VLOOKUP($C196,งบทดลองเบื้องต้น!$B$4:$K$839,3,0),2)</f>
        <v>0</v>
      </c>
      <c r="F196" s="216">
        <f>ROUND(VLOOKUP($C196,งบทดลองเบื้องต้น!$B$4:$K$839,4,0),2)</f>
        <v>0</v>
      </c>
      <c r="G196" s="216">
        <f>ROUND(VLOOKUP($C196,งบทดลองเบื้องต้น!$B$4:$K$839,5,0),2)</f>
        <v>0</v>
      </c>
      <c r="H196" s="216">
        <f>ROUND(VLOOKUP($C196,งบทดลองเบื้องต้น!$B$4:$K$839,6,0),2)</f>
        <v>0</v>
      </c>
      <c r="I196" s="216">
        <f>ROUND(VLOOKUP($C196,งบทดลองเบื้องต้น!$B$4:$K$839,7,0),2)</f>
        <v>0</v>
      </c>
      <c r="J196" s="216">
        <f>ROUND(VLOOKUP($C196,งบทดลองเบื้องต้น!$B$4:$K$839,8,0),2)</f>
        <v>0</v>
      </c>
      <c r="K196" s="216">
        <f>ROUND(VLOOKUP($C196,งบทดลองเบื้องต้น!$B$4:$K$839,9,0),2)</f>
        <v>0</v>
      </c>
      <c r="L196" s="216">
        <f>ROUND(VLOOKUP($C196,งบทดลองเบื้องต้น!$B$4:$K$839,10,0),2)</f>
        <v>0</v>
      </c>
    </row>
    <row r="197" spans="1:12" s="944" customFormat="1">
      <c r="A197" s="945" t="s">
        <v>1377</v>
      </c>
      <c r="B197" s="941"/>
      <c r="C197" s="942" t="s">
        <v>1408</v>
      </c>
      <c r="D197" s="943" t="s">
        <v>1499</v>
      </c>
      <c r="E197" s="216">
        <f>ROUND(VLOOKUP($C197,งบทดลองเบื้องต้น!$B$4:$K$839,3,0),2)</f>
        <v>9180</v>
      </c>
      <c r="F197" s="216">
        <f>ROUND(VLOOKUP($C197,งบทดลองเบื้องต้น!$B$4:$K$839,4,0),2)</f>
        <v>0</v>
      </c>
      <c r="G197" s="216">
        <f>ROUND(VLOOKUP($C197,งบทดลองเบื้องต้น!$B$4:$K$839,5,0),2)</f>
        <v>0</v>
      </c>
      <c r="H197" s="216">
        <f>ROUND(VLOOKUP($C197,งบทดลองเบื้องต้น!$B$4:$K$839,6,0),2)</f>
        <v>0</v>
      </c>
      <c r="I197" s="216">
        <f>ROUND(VLOOKUP($C197,งบทดลองเบื้องต้น!$B$4:$K$839,7,0),2)</f>
        <v>0</v>
      </c>
      <c r="J197" s="216">
        <f>ROUND(VLOOKUP($C197,งบทดลองเบื้องต้น!$B$4:$K$839,8,0),2)</f>
        <v>0</v>
      </c>
      <c r="K197" s="216">
        <f>ROUND(VLOOKUP($C197,งบทดลองเบื้องต้น!$B$4:$K$839,9,0),2)</f>
        <v>0</v>
      </c>
      <c r="L197" s="216">
        <f>ROUND(VLOOKUP($C197,งบทดลองเบื้องต้น!$B$4:$K$839,10,0),2)</f>
        <v>0</v>
      </c>
    </row>
    <row r="198" spans="1:12" s="947" customFormat="1">
      <c r="A198" s="945" t="s">
        <v>1377</v>
      </c>
      <c r="B198" s="941"/>
      <c r="C198" s="942" t="s">
        <v>985</v>
      </c>
      <c r="D198" s="943" t="s">
        <v>1535</v>
      </c>
      <c r="E198" s="216">
        <f>ROUND(VLOOKUP($C198,งบทดลองเบื้องต้น!$B$4:$K$839,3,0),2)</f>
        <v>10469</v>
      </c>
      <c r="F198" s="216">
        <f>ROUND(VLOOKUP($C198,งบทดลองเบื้องต้น!$B$4:$K$839,4,0),2)</f>
        <v>0</v>
      </c>
      <c r="G198" s="216">
        <f>ROUND(VLOOKUP($C198,งบทดลองเบื้องต้น!$B$4:$K$839,5,0),2)</f>
        <v>0</v>
      </c>
      <c r="H198" s="216">
        <f>ROUND(VLOOKUP($C198,งบทดลองเบื้องต้น!$B$4:$K$839,6,0),2)</f>
        <v>5264</v>
      </c>
      <c r="I198" s="216">
        <f>ROUND(VLOOKUP($C198,งบทดลองเบื้องต้น!$B$4:$K$839,7,0),2)</f>
        <v>0</v>
      </c>
      <c r="J198" s="216">
        <f>ROUND(VLOOKUP($C198,งบทดลองเบื้องต้น!$B$4:$K$839,8,0),2)</f>
        <v>0</v>
      </c>
      <c r="K198" s="216">
        <f>ROUND(VLOOKUP($C198,งบทดลองเบื้องต้น!$B$4:$K$839,9,0),2)</f>
        <v>0</v>
      </c>
      <c r="L198" s="216">
        <f>ROUND(VLOOKUP($C198,งบทดลองเบื้องต้น!$B$4:$K$839,10,0),2)</f>
        <v>0</v>
      </c>
    </row>
    <row r="199" spans="1:12" s="947" customFormat="1">
      <c r="A199" s="945" t="s">
        <v>1377</v>
      </c>
      <c r="B199" s="941"/>
      <c r="C199" s="942" t="s">
        <v>987</v>
      </c>
      <c r="D199" s="943" t="s">
        <v>1536</v>
      </c>
      <c r="E199" s="216">
        <f>ROUND(VLOOKUP($C199,งบทดลองเบื้องต้น!$B$4:$K$839,3,0),2)</f>
        <v>0</v>
      </c>
      <c r="F199" s="216">
        <f>ROUND(VLOOKUP($C199,งบทดลองเบื้องต้น!$B$4:$K$839,4,0),2)</f>
        <v>0</v>
      </c>
      <c r="G199" s="216">
        <f>ROUND(VLOOKUP($C199,งบทดลองเบื้องต้น!$B$4:$K$839,5,0),2)</f>
        <v>0</v>
      </c>
      <c r="H199" s="216">
        <f>ROUND(VLOOKUP($C199,งบทดลองเบื้องต้น!$B$4:$K$839,6,0),2)</f>
        <v>0</v>
      </c>
      <c r="I199" s="216">
        <f>ROUND(VLOOKUP($C199,งบทดลองเบื้องต้น!$B$4:$K$839,7,0),2)</f>
        <v>0</v>
      </c>
      <c r="J199" s="216">
        <f>ROUND(VLOOKUP($C199,งบทดลองเบื้องต้น!$B$4:$K$839,8,0),2)</f>
        <v>0</v>
      </c>
      <c r="K199" s="216">
        <f>ROUND(VLOOKUP($C199,งบทดลองเบื้องต้น!$B$4:$K$839,9,0),2)</f>
        <v>0</v>
      </c>
      <c r="L199" s="216">
        <f>ROUND(VLOOKUP($C199,งบทดลองเบื้องต้น!$B$4:$K$839,10,0),2)</f>
        <v>0</v>
      </c>
    </row>
    <row r="200" spans="1:12" s="947" customFormat="1">
      <c r="A200" s="945" t="s">
        <v>1377</v>
      </c>
      <c r="B200" s="941"/>
      <c r="C200" s="942" t="s">
        <v>989</v>
      </c>
      <c r="D200" s="943" t="s">
        <v>1537</v>
      </c>
      <c r="E200" s="216">
        <f>ROUND(VLOOKUP($C200,งบทดลองเบื้องต้น!$B$4:$K$839,3,0),2)</f>
        <v>0</v>
      </c>
      <c r="F200" s="216">
        <f>ROUND(VLOOKUP($C200,งบทดลองเบื้องต้น!$B$4:$K$839,4,0),2)</f>
        <v>0</v>
      </c>
      <c r="G200" s="216">
        <f>ROUND(VLOOKUP($C200,งบทดลองเบื้องต้น!$B$4:$K$839,5,0),2)</f>
        <v>0</v>
      </c>
      <c r="H200" s="216">
        <f>ROUND(VLOOKUP($C200,งบทดลองเบื้องต้น!$B$4:$K$839,6,0),2)</f>
        <v>5264</v>
      </c>
      <c r="I200" s="216">
        <f>ROUND(VLOOKUP($C200,งบทดลองเบื้องต้น!$B$4:$K$839,7,0),2)</f>
        <v>0</v>
      </c>
      <c r="J200" s="216">
        <f>ROUND(VLOOKUP($C200,งบทดลองเบื้องต้น!$B$4:$K$839,8,0),2)</f>
        <v>0</v>
      </c>
      <c r="K200" s="216">
        <f>ROUND(VLOOKUP($C200,งบทดลองเบื้องต้น!$B$4:$K$839,9,0),2)</f>
        <v>0</v>
      </c>
      <c r="L200" s="216">
        <f>ROUND(VLOOKUP($C200,งบทดลองเบื้องต้น!$B$4:$K$839,10,0),2)</f>
        <v>0</v>
      </c>
    </row>
    <row r="201" spans="1:12" s="947" customFormat="1">
      <c r="A201" s="945" t="s">
        <v>1377</v>
      </c>
      <c r="B201" s="941"/>
      <c r="C201" s="942" t="s">
        <v>991</v>
      </c>
      <c r="D201" s="943" t="s">
        <v>1538</v>
      </c>
      <c r="E201" s="216">
        <f>ROUND(VLOOKUP($C201,งบทดลองเบื้องต้น!$B$4:$K$839,3,0),2)</f>
        <v>0</v>
      </c>
      <c r="F201" s="216">
        <f>ROUND(VLOOKUP($C201,งบทดลองเบื้องต้น!$B$4:$K$839,4,0),2)</f>
        <v>0</v>
      </c>
      <c r="G201" s="216">
        <f>ROUND(VLOOKUP($C201,งบทดลองเบื้องต้น!$B$4:$K$839,5,0),2)</f>
        <v>0</v>
      </c>
      <c r="H201" s="216">
        <f>ROUND(VLOOKUP($C201,งบทดลองเบื้องต้น!$B$4:$K$839,6,0),2)</f>
        <v>0</v>
      </c>
      <c r="I201" s="216">
        <f>ROUND(VLOOKUP($C201,งบทดลองเบื้องต้น!$B$4:$K$839,7,0),2)</f>
        <v>0</v>
      </c>
      <c r="J201" s="216">
        <f>ROUND(VLOOKUP($C201,งบทดลองเบื้องต้น!$B$4:$K$839,8,0),2)</f>
        <v>0</v>
      </c>
      <c r="K201" s="216">
        <f>ROUND(VLOOKUP($C201,งบทดลองเบื้องต้น!$B$4:$K$839,9,0),2)</f>
        <v>0</v>
      </c>
      <c r="L201" s="216">
        <f>ROUND(VLOOKUP($C201,งบทดลองเบื้องต้น!$B$4:$K$839,10,0),2)</f>
        <v>0</v>
      </c>
    </row>
    <row r="202" spans="1:12" s="947" customFormat="1">
      <c r="A202" s="945" t="s">
        <v>1377</v>
      </c>
      <c r="B202" s="941"/>
      <c r="C202" s="942" t="s">
        <v>993</v>
      </c>
      <c r="D202" s="943" t="s">
        <v>1539</v>
      </c>
      <c r="E202" s="216">
        <f>ROUND(VLOOKUP($C202,งบทดลองเบื้องต้น!$B$4:$K$839,3,0),2)</f>
        <v>0</v>
      </c>
      <c r="F202" s="216">
        <f>ROUND(VLOOKUP($C202,งบทดลองเบื้องต้น!$B$4:$K$839,4,0),2)</f>
        <v>0</v>
      </c>
      <c r="G202" s="216">
        <f>ROUND(VLOOKUP($C202,งบทดลองเบื้องต้น!$B$4:$K$839,5,0),2)</f>
        <v>0</v>
      </c>
      <c r="H202" s="216">
        <f>ROUND(VLOOKUP($C202,งบทดลองเบื้องต้น!$B$4:$K$839,6,0),2)</f>
        <v>0</v>
      </c>
      <c r="I202" s="216">
        <f>ROUND(VLOOKUP($C202,งบทดลองเบื้องต้น!$B$4:$K$839,7,0),2)</f>
        <v>0</v>
      </c>
      <c r="J202" s="216">
        <f>ROUND(VLOOKUP($C202,งบทดลองเบื้องต้น!$B$4:$K$839,8,0),2)</f>
        <v>0</v>
      </c>
      <c r="K202" s="216">
        <f>ROUND(VLOOKUP($C202,งบทดลองเบื้องต้น!$B$4:$K$839,9,0),2)</f>
        <v>0</v>
      </c>
      <c r="L202" s="216">
        <f>ROUND(VLOOKUP($C202,งบทดลองเบื้องต้น!$B$4:$K$839,10,0),2)</f>
        <v>0</v>
      </c>
    </row>
    <row r="203" spans="1:12" s="947" customFormat="1">
      <c r="A203" s="948" t="s">
        <v>1377</v>
      </c>
      <c r="B203" s="941"/>
      <c r="C203" s="949" t="s">
        <v>1055</v>
      </c>
      <c r="D203" s="950" t="s">
        <v>1405</v>
      </c>
      <c r="E203" s="216">
        <f>ROUND(VLOOKUP($C203,งบทดลองเบื้องต้น!$B$4:$K$839,3,0),2)</f>
        <v>12800</v>
      </c>
      <c r="F203" s="216">
        <f>ROUND(VLOOKUP($C203,งบทดลองเบื้องต้น!$B$4:$K$839,4,0),2)</f>
        <v>188304</v>
      </c>
      <c r="G203" s="216">
        <f>ROUND(VLOOKUP($C203,งบทดลองเบื้องต้น!$B$4:$K$839,5,0),2)</f>
        <v>86840</v>
      </c>
      <c r="H203" s="216">
        <f>ROUND(VLOOKUP($C203,งบทดลองเบื้องต้น!$B$4:$K$839,6,0),2)</f>
        <v>338792.48</v>
      </c>
      <c r="I203" s="216">
        <f>ROUND(VLOOKUP($C203,งบทดลองเบื้องต้น!$B$4:$K$839,7,0),2)</f>
        <v>0</v>
      </c>
      <c r="J203" s="216">
        <f>ROUND(VLOOKUP($C203,งบทดลองเบื้องต้น!$B$4:$K$839,8,0),2)</f>
        <v>64220</v>
      </c>
      <c r="K203" s="216">
        <f>ROUND(VLOOKUP($C203,งบทดลองเบื้องต้น!$B$4:$K$839,9,0),2)</f>
        <v>119363.25</v>
      </c>
      <c r="L203" s="216">
        <f>ROUND(VLOOKUP($C203,งบทดลองเบื้องต้น!$B$4:$K$839,10,0),2)</f>
        <v>3576</v>
      </c>
    </row>
    <row r="204" spans="1:12" s="947" customFormat="1">
      <c r="A204" s="916" t="s">
        <v>1063</v>
      </c>
      <c r="B204" s="941"/>
      <c r="C204" s="946" t="s">
        <v>1991</v>
      </c>
      <c r="D204" s="950" t="s">
        <v>1695</v>
      </c>
      <c r="E204" s="216">
        <f>ROUND(VLOOKUP($C204,งบทดลองเบื้องต้น!$B$4:$K$839,3,0),2)</f>
        <v>36000</v>
      </c>
      <c r="F204" s="216">
        <f>ROUND(VLOOKUP($C204,งบทดลองเบื้องต้น!$B$4:$K$839,4,0),2)</f>
        <v>9600</v>
      </c>
      <c r="G204" s="216">
        <f>ROUND(VLOOKUP($C204,งบทดลองเบื้องต้น!$B$4:$K$839,5,0),2)</f>
        <v>9450</v>
      </c>
      <c r="H204" s="216">
        <f>ROUND(VLOOKUP($C204,งบทดลองเบื้องต้น!$B$4:$K$839,6,0),2)</f>
        <v>5100</v>
      </c>
      <c r="I204" s="216">
        <f>ROUND(VLOOKUP($C204,งบทดลองเบื้องต้น!$B$4:$K$839,7,0),2)</f>
        <v>0</v>
      </c>
      <c r="J204" s="216">
        <f>ROUND(VLOOKUP($C204,งบทดลองเบื้องต้น!$B$4:$K$839,8,0),2)</f>
        <v>9900</v>
      </c>
      <c r="K204" s="216">
        <f>ROUND(VLOOKUP($C204,งบทดลองเบื้องต้น!$B$4:$K$839,9,0),2)</f>
        <v>7200</v>
      </c>
      <c r="L204" s="216">
        <f>ROUND(VLOOKUP($C204,งบทดลองเบื้องต้น!$B$4:$K$839,10,0),2)</f>
        <v>1200</v>
      </c>
    </row>
    <row r="205" spans="1:12" s="952" customFormat="1">
      <c r="A205" s="948"/>
      <c r="B205" s="941"/>
      <c r="C205" s="1300" t="s">
        <v>1533</v>
      </c>
      <c r="D205" s="1301"/>
      <c r="E205" s="951">
        <f>SUM(E191:E204)</f>
        <v>10656489.030000001</v>
      </c>
      <c r="F205" s="951">
        <f t="shared" ref="F205:L205" si="30">SUM(F191:F204)</f>
        <v>3225504</v>
      </c>
      <c r="G205" s="951">
        <f t="shared" si="30"/>
        <v>4045250.58</v>
      </c>
      <c r="H205" s="951">
        <f t="shared" si="30"/>
        <v>2253420.48</v>
      </c>
      <c r="I205" s="951">
        <f t="shared" si="30"/>
        <v>833483</v>
      </c>
      <c r="J205" s="951">
        <f t="shared" si="30"/>
        <v>3117520</v>
      </c>
      <c r="K205" s="951">
        <f t="shared" si="30"/>
        <v>2885690.85</v>
      </c>
      <c r="L205" s="951">
        <f t="shared" si="30"/>
        <v>1646226</v>
      </c>
    </row>
    <row r="206" spans="1:12" s="801" customFormat="1">
      <c r="A206" s="910"/>
      <c r="B206" s="911"/>
      <c r="C206" s="847"/>
      <c r="D206" s="771" t="s">
        <v>425</v>
      </c>
      <c r="E206" s="803">
        <f>SUM(E188:E189)-E205</f>
        <v>-10625334.030000001</v>
      </c>
      <c r="F206" s="803">
        <f t="shared" ref="F206:L206" si="31">SUM(F188:F189)-F205</f>
        <v>0</v>
      </c>
      <c r="G206" s="803">
        <f t="shared" si="31"/>
        <v>67280</v>
      </c>
      <c r="H206" s="803">
        <f t="shared" si="31"/>
        <v>0</v>
      </c>
      <c r="I206" s="803">
        <f t="shared" si="31"/>
        <v>0</v>
      </c>
      <c r="J206" s="803">
        <f t="shared" si="31"/>
        <v>0</v>
      </c>
      <c r="K206" s="803">
        <f t="shared" si="31"/>
        <v>46145</v>
      </c>
      <c r="L206" s="803">
        <f t="shared" si="31"/>
        <v>0</v>
      </c>
    </row>
    <row r="207" spans="1:12" s="476" customFormat="1">
      <c r="A207" s="912"/>
      <c r="B207" s="821"/>
      <c r="C207" s="918" t="s">
        <v>1540</v>
      </c>
      <c r="D207" s="914"/>
      <c r="E207" s="853"/>
      <c r="F207" s="853"/>
      <c r="G207" s="853"/>
      <c r="H207" s="853"/>
      <c r="I207" s="853"/>
      <c r="J207" s="853"/>
      <c r="K207" s="853"/>
      <c r="L207" s="853"/>
    </row>
    <row r="208" spans="1:12" s="801" customFormat="1">
      <c r="A208" s="910"/>
      <c r="B208" s="911"/>
      <c r="C208" s="847"/>
      <c r="D208" s="771" t="s">
        <v>1565</v>
      </c>
      <c r="E208" s="803">
        <f t="shared" ref="E208:L208" si="32">SUM(E184,E206)</f>
        <v>193831</v>
      </c>
      <c r="F208" s="803">
        <f t="shared" si="32"/>
        <v>0</v>
      </c>
      <c r="G208" s="803">
        <f t="shared" si="32"/>
        <v>67280</v>
      </c>
      <c r="H208" s="803">
        <f t="shared" si="32"/>
        <v>0</v>
      </c>
      <c r="I208" s="803">
        <f t="shared" si="32"/>
        <v>0</v>
      </c>
      <c r="J208" s="803">
        <f t="shared" si="32"/>
        <v>0</v>
      </c>
      <c r="K208" s="803">
        <f t="shared" si="32"/>
        <v>43578</v>
      </c>
      <c r="L208" s="803">
        <f t="shared" si="32"/>
        <v>0</v>
      </c>
    </row>
    <row r="209" spans="1:12" s="753" customFormat="1" ht="25.2" thickBot="1">
      <c r="B209" s="717"/>
      <c r="C209" s="754"/>
      <c r="D209" s="848" t="s">
        <v>1562</v>
      </c>
      <c r="E209" s="755" t="str">
        <f>IF(E208&gt;=0,"3","0.00")</f>
        <v>3</v>
      </c>
      <c r="F209" s="755" t="str">
        <f t="shared" ref="F209:L209" si="33">IF(F208&gt;=0,"3","0.00")</f>
        <v>3</v>
      </c>
      <c r="G209" s="755" t="str">
        <f t="shared" si="33"/>
        <v>3</v>
      </c>
      <c r="H209" s="755" t="str">
        <f t="shared" si="33"/>
        <v>3</v>
      </c>
      <c r="I209" s="755" t="str">
        <f t="shared" si="33"/>
        <v>3</v>
      </c>
      <c r="J209" s="755" t="str">
        <f t="shared" si="33"/>
        <v>3</v>
      </c>
      <c r="K209" s="755" t="str">
        <f t="shared" si="33"/>
        <v>3</v>
      </c>
      <c r="L209" s="755" t="str">
        <f t="shared" si="33"/>
        <v>3</v>
      </c>
    </row>
    <row r="210" spans="1:12" ht="25.2" thickTop="1"/>
    <row r="212" spans="1:12">
      <c r="B212" s="804" t="s">
        <v>1563</v>
      </c>
      <c r="C212" s="782" t="s">
        <v>2441</v>
      </c>
    </row>
    <row r="213" spans="1:12" s="794" customFormat="1">
      <c r="A213" s="790" t="s">
        <v>1377</v>
      </c>
      <c r="B213" s="791"/>
      <c r="C213" s="792" t="s">
        <v>760</v>
      </c>
      <c r="D213" s="831" t="s">
        <v>178</v>
      </c>
      <c r="E213" s="216">
        <f>ROUND(VLOOKUP($C213,งบทดลองเบื้องต้น!$B$4:$K$839,3,0),2)</f>
        <v>0</v>
      </c>
      <c r="F213" s="216">
        <f>ROUND(VLOOKUP($C213,งบทดลองเบื้องต้น!$B$4:$K$839,4,0),2)</f>
        <v>0</v>
      </c>
      <c r="G213" s="216">
        <f>ROUND(VLOOKUP($C213,งบทดลองเบื้องต้น!$B$4:$K$839,5,0),2)</f>
        <v>0</v>
      </c>
      <c r="H213" s="216">
        <f>ROUND(VLOOKUP($C213,งบทดลองเบื้องต้น!$B$4:$K$839,6,0),2)</f>
        <v>0</v>
      </c>
      <c r="I213" s="216">
        <f>ROUND(VLOOKUP($C213,งบทดลองเบื้องต้น!$B$4:$K$839,7,0),2)</f>
        <v>0</v>
      </c>
      <c r="J213" s="216">
        <f>ROUND(VLOOKUP($C213,งบทดลองเบื้องต้น!$B$4:$K$839,8,0),2)</f>
        <v>0</v>
      </c>
      <c r="K213" s="216">
        <f>ROUND(VLOOKUP($C213,งบทดลองเบื้องต้น!$B$4:$K$839,9,0),2)</f>
        <v>0</v>
      </c>
      <c r="L213" s="216">
        <f>ROUND(VLOOKUP($C213,งบทดลองเบื้องต้น!$B$4:$K$839,10,0),2)</f>
        <v>0</v>
      </c>
    </row>
    <row r="214" spans="1:12" s="794" customFormat="1">
      <c r="A214" s="790" t="s">
        <v>1377</v>
      </c>
      <c r="B214" s="791"/>
      <c r="C214" s="792" t="s">
        <v>761</v>
      </c>
      <c r="D214" s="831" t="s">
        <v>179</v>
      </c>
      <c r="E214" s="216">
        <f>ROUND(VLOOKUP($C214,งบทดลองเบื้องต้น!$B$4:$K$839,3,0),2)</f>
        <v>0</v>
      </c>
      <c r="F214" s="216">
        <f>ROUND(VLOOKUP($C214,งบทดลองเบื้องต้น!$B$4:$K$839,4,0),2)</f>
        <v>0</v>
      </c>
      <c r="G214" s="216">
        <f>ROUND(VLOOKUP($C214,งบทดลองเบื้องต้น!$B$4:$K$839,5,0),2)</f>
        <v>0</v>
      </c>
      <c r="H214" s="216">
        <f>ROUND(VLOOKUP($C214,งบทดลองเบื้องต้น!$B$4:$K$839,6,0),2)</f>
        <v>0</v>
      </c>
      <c r="I214" s="216">
        <f>ROUND(VLOOKUP($C214,งบทดลองเบื้องต้น!$B$4:$K$839,7,0),2)</f>
        <v>0</v>
      </c>
      <c r="J214" s="216">
        <f>ROUND(VLOOKUP($C214,งบทดลองเบื้องต้น!$B$4:$K$839,8,0),2)</f>
        <v>0</v>
      </c>
      <c r="K214" s="216">
        <f>ROUND(VLOOKUP($C214,งบทดลองเบื้องต้น!$B$4:$K$839,9,0),2)</f>
        <v>0</v>
      </c>
      <c r="L214" s="216">
        <f>ROUND(VLOOKUP($C214,งบทดลองเบื้องต้น!$B$4:$K$839,10,0),2)</f>
        <v>0</v>
      </c>
    </row>
    <row r="215" spans="1:12" s="794" customFormat="1">
      <c r="A215" s="790" t="s">
        <v>762</v>
      </c>
      <c r="B215" s="791"/>
      <c r="C215" s="792" t="s">
        <v>762</v>
      </c>
      <c r="D215" s="831" t="s">
        <v>180</v>
      </c>
      <c r="E215" s="216">
        <f>ROUND(VLOOKUP($C215,งบทดลองเบื้องต้น!$B$4:$K$839,3,0),2)</f>
        <v>9200</v>
      </c>
      <c r="F215" s="216">
        <f>ROUND(VLOOKUP($C215,งบทดลองเบื้องต้น!$B$4:$K$839,4,0),2)</f>
        <v>0</v>
      </c>
      <c r="G215" s="216">
        <f>ROUND(VLOOKUP($C215,งบทดลองเบื้องต้น!$B$4:$K$839,5,0),2)</f>
        <v>0</v>
      </c>
      <c r="H215" s="216">
        <f>ROUND(VLOOKUP($C215,งบทดลองเบื้องต้น!$B$4:$K$839,6,0),2)</f>
        <v>0</v>
      </c>
      <c r="I215" s="216">
        <f>ROUND(VLOOKUP($C215,งบทดลองเบื้องต้น!$B$4:$K$839,7,0),2)</f>
        <v>0</v>
      </c>
      <c r="J215" s="216">
        <f>ROUND(VLOOKUP($C215,งบทดลองเบื้องต้น!$B$4:$K$839,8,0),2)</f>
        <v>0</v>
      </c>
      <c r="K215" s="216">
        <f>ROUND(VLOOKUP($C215,งบทดลองเบื้องต้น!$B$4:$K$839,9,0),2)</f>
        <v>0</v>
      </c>
      <c r="L215" s="216">
        <f>ROUND(VLOOKUP($C215,งบทดลองเบื้องต้น!$B$4:$K$839,10,0),2)</f>
        <v>0</v>
      </c>
    </row>
    <row r="216" spans="1:12" s="794" customFormat="1">
      <c r="A216" s="790" t="s">
        <v>1377</v>
      </c>
      <c r="B216" s="791"/>
      <c r="C216" s="792" t="s">
        <v>763</v>
      </c>
      <c r="D216" s="831" t="s">
        <v>1203</v>
      </c>
      <c r="E216" s="216">
        <f>ROUND(VLOOKUP($C216,งบทดลองเบื้องต้น!$B$4:$K$839,3,0),2)</f>
        <v>0</v>
      </c>
      <c r="F216" s="216">
        <f>ROUND(VLOOKUP($C216,งบทดลองเบื้องต้น!$B$4:$K$839,4,0),2)</f>
        <v>0</v>
      </c>
      <c r="G216" s="216">
        <f>ROUND(VLOOKUP($C216,งบทดลองเบื้องต้น!$B$4:$K$839,5,0),2)</f>
        <v>0</v>
      </c>
      <c r="H216" s="216">
        <f>ROUND(VLOOKUP($C216,งบทดลองเบื้องต้น!$B$4:$K$839,6,0),2)</f>
        <v>0</v>
      </c>
      <c r="I216" s="216">
        <f>ROUND(VLOOKUP($C216,งบทดลองเบื้องต้น!$B$4:$K$839,7,0),2)</f>
        <v>0</v>
      </c>
      <c r="J216" s="216">
        <f>ROUND(VLOOKUP($C216,งบทดลองเบื้องต้น!$B$4:$K$839,8,0),2)</f>
        <v>0</v>
      </c>
      <c r="K216" s="216">
        <f>ROUND(VLOOKUP($C216,งบทดลองเบื้องต้น!$B$4:$K$839,9,0),2)</f>
        <v>0</v>
      </c>
      <c r="L216" s="216">
        <f>ROUND(VLOOKUP($C216,งบทดลองเบื้องต้น!$B$4:$K$839,10,0),2)</f>
        <v>0</v>
      </c>
    </row>
    <row r="217" spans="1:12" s="794" customFormat="1">
      <c r="A217" s="790" t="s">
        <v>1377</v>
      </c>
      <c r="B217" s="791"/>
      <c r="C217" s="792" t="s">
        <v>764</v>
      </c>
      <c r="D217" s="831" t="s">
        <v>181</v>
      </c>
      <c r="E217" s="216">
        <f>ROUND(VLOOKUP($C217,งบทดลองเบื้องต้น!$B$4:$K$839,3,0),2)</f>
        <v>0</v>
      </c>
      <c r="F217" s="216">
        <f>ROUND(VLOOKUP($C217,งบทดลองเบื้องต้น!$B$4:$K$839,4,0),2)</f>
        <v>0</v>
      </c>
      <c r="G217" s="216">
        <f>ROUND(VLOOKUP($C217,งบทดลองเบื้องต้น!$B$4:$K$839,5,0),2)</f>
        <v>0</v>
      </c>
      <c r="H217" s="216">
        <f>ROUND(VLOOKUP($C217,งบทดลองเบื้องต้น!$B$4:$K$839,6,0),2)</f>
        <v>0</v>
      </c>
      <c r="I217" s="216">
        <f>ROUND(VLOOKUP($C217,งบทดลองเบื้องต้น!$B$4:$K$839,7,0),2)</f>
        <v>0</v>
      </c>
      <c r="J217" s="216">
        <f>ROUND(VLOOKUP($C217,งบทดลองเบื้องต้น!$B$4:$K$839,8,0),2)</f>
        <v>0</v>
      </c>
      <c r="K217" s="216">
        <f>ROUND(VLOOKUP($C217,งบทดลองเบื้องต้น!$B$4:$K$839,9,0),2)</f>
        <v>0</v>
      </c>
      <c r="L217" s="216">
        <f>ROUND(VLOOKUP($C217,งบทดลองเบื้องต้น!$B$4:$K$839,10,0),2)</f>
        <v>0</v>
      </c>
    </row>
    <row r="218" spans="1:12" s="794" customFormat="1">
      <c r="A218" s="790" t="s">
        <v>765</v>
      </c>
      <c r="B218" s="791"/>
      <c r="C218" s="792" t="s">
        <v>765</v>
      </c>
      <c r="D218" s="831" t="s">
        <v>182</v>
      </c>
      <c r="E218" s="216">
        <f>ROUND(VLOOKUP($C218,งบทดลองเบื้องต้น!$B$4:$K$839,3,0),2)</f>
        <v>1177.46</v>
      </c>
      <c r="F218" s="216">
        <f>ROUND(VLOOKUP($C218,งบทดลองเบื้องต้น!$B$4:$K$839,4,0),2)</f>
        <v>0</v>
      </c>
      <c r="G218" s="216">
        <f>ROUND(VLOOKUP($C218,งบทดลองเบื้องต้น!$B$4:$K$839,5,0),2)</f>
        <v>0</v>
      </c>
      <c r="H218" s="216">
        <f>ROUND(VLOOKUP($C218,งบทดลองเบื้องต้น!$B$4:$K$839,6,0),2)</f>
        <v>0</v>
      </c>
      <c r="I218" s="216">
        <f>ROUND(VLOOKUP($C218,งบทดลองเบื้องต้น!$B$4:$K$839,7,0),2)</f>
        <v>0</v>
      </c>
      <c r="J218" s="216">
        <f>ROUND(VLOOKUP($C218,งบทดลองเบื้องต้น!$B$4:$K$839,8,0),2)</f>
        <v>0</v>
      </c>
      <c r="K218" s="216">
        <f>ROUND(VLOOKUP($C218,งบทดลองเบื้องต้น!$B$4:$K$839,9,0),2)</f>
        <v>0</v>
      </c>
      <c r="L218" s="216">
        <f>ROUND(VLOOKUP($C218,งบทดลองเบื้องต้น!$B$4:$K$839,10,0),2)</f>
        <v>0</v>
      </c>
    </row>
    <row r="219" spans="1:12" s="794" customFormat="1">
      <c r="A219" s="790" t="s">
        <v>1377</v>
      </c>
      <c r="B219" s="791"/>
      <c r="C219" s="792" t="s">
        <v>766</v>
      </c>
      <c r="D219" s="831" t="s">
        <v>183</v>
      </c>
      <c r="E219" s="216">
        <f>ROUND(VLOOKUP($C219,งบทดลองเบื้องต้น!$B$4:$K$839,3,0),2)</f>
        <v>0</v>
      </c>
      <c r="F219" s="216">
        <f>ROUND(VLOOKUP($C219,งบทดลองเบื้องต้น!$B$4:$K$839,4,0),2)</f>
        <v>0</v>
      </c>
      <c r="G219" s="216">
        <f>ROUND(VLOOKUP($C219,งบทดลองเบื้องต้น!$B$4:$K$839,5,0),2)</f>
        <v>0</v>
      </c>
      <c r="H219" s="216">
        <f>ROUND(VLOOKUP($C219,งบทดลองเบื้องต้น!$B$4:$K$839,6,0),2)</f>
        <v>0</v>
      </c>
      <c r="I219" s="216">
        <f>ROUND(VLOOKUP($C219,งบทดลองเบื้องต้น!$B$4:$K$839,7,0),2)</f>
        <v>0</v>
      </c>
      <c r="J219" s="216">
        <f>ROUND(VLOOKUP($C219,งบทดลองเบื้องต้น!$B$4:$K$839,8,0),2)</f>
        <v>0</v>
      </c>
      <c r="K219" s="216">
        <f>ROUND(VLOOKUP($C219,งบทดลองเบื้องต้น!$B$4:$K$839,9,0),2)</f>
        <v>0</v>
      </c>
      <c r="L219" s="216">
        <f>ROUND(VLOOKUP($C219,งบทดลองเบื้องต้น!$B$4:$K$839,10,0),2)</f>
        <v>0</v>
      </c>
    </row>
    <row r="220" spans="1:12" s="794" customFormat="1">
      <c r="A220" s="790" t="s">
        <v>1377</v>
      </c>
      <c r="B220" s="791"/>
      <c r="C220" s="792" t="s">
        <v>767</v>
      </c>
      <c r="D220" s="831" t="s">
        <v>184</v>
      </c>
      <c r="E220" s="216">
        <f>ROUND(VLOOKUP($C220,งบทดลองเบื้องต้น!$B$4:$K$839,3,0),2)</f>
        <v>0</v>
      </c>
      <c r="F220" s="216">
        <f>ROUND(VLOOKUP($C220,งบทดลองเบื้องต้น!$B$4:$K$839,4,0),2)</f>
        <v>0</v>
      </c>
      <c r="G220" s="216">
        <f>ROUND(VLOOKUP($C220,งบทดลองเบื้องต้น!$B$4:$K$839,5,0),2)</f>
        <v>0</v>
      </c>
      <c r="H220" s="216">
        <f>ROUND(VLOOKUP($C220,งบทดลองเบื้องต้น!$B$4:$K$839,6,0),2)</f>
        <v>0</v>
      </c>
      <c r="I220" s="216">
        <f>ROUND(VLOOKUP($C220,งบทดลองเบื้องต้น!$B$4:$K$839,7,0),2)</f>
        <v>0</v>
      </c>
      <c r="J220" s="216">
        <f>ROUND(VLOOKUP($C220,งบทดลองเบื้องต้น!$B$4:$K$839,8,0),2)</f>
        <v>0</v>
      </c>
      <c r="K220" s="216">
        <f>ROUND(VLOOKUP($C220,งบทดลองเบื้องต้น!$B$4:$K$839,9,0),2)</f>
        <v>0</v>
      </c>
      <c r="L220" s="216">
        <f>ROUND(VLOOKUP($C220,งบทดลองเบื้องต้น!$B$4:$K$839,10,0),2)</f>
        <v>0</v>
      </c>
    </row>
    <row r="221" spans="1:12" s="794" customFormat="1">
      <c r="A221" s="790" t="s">
        <v>1377</v>
      </c>
      <c r="B221" s="791"/>
      <c r="C221" s="792" t="s">
        <v>768</v>
      </c>
      <c r="D221" s="831" t="s">
        <v>1204</v>
      </c>
      <c r="E221" s="216">
        <f>ROUND(VLOOKUP($C221,งบทดลองเบื้องต้น!$B$4:$K$839,3,0),2)</f>
        <v>0</v>
      </c>
      <c r="F221" s="216">
        <f>ROUND(VLOOKUP($C221,งบทดลองเบื้องต้น!$B$4:$K$839,4,0),2)</f>
        <v>0</v>
      </c>
      <c r="G221" s="216">
        <f>ROUND(VLOOKUP($C221,งบทดลองเบื้องต้น!$B$4:$K$839,5,0),2)</f>
        <v>0</v>
      </c>
      <c r="H221" s="216">
        <f>ROUND(VLOOKUP($C221,งบทดลองเบื้องต้น!$B$4:$K$839,6,0),2)</f>
        <v>0</v>
      </c>
      <c r="I221" s="216">
        <f>ROUND(VLOOKUP($C221,งบทดลองเบื้องต้น!$B$4:$K$839,7,0),2)</f>
        <v>0</v>
      </c>
      <c r="J221" s="216">
        <f>ROUND(VLOOKUP($C221,งบทดลองเบื้องต้น!$B$4:$K$839,8,0),2)</f>
        <v>0</v>
      </c>
      <c r="K221" s="216">
        <f>ROUND(VLOOKUP($C221,งบทดลองเบื้องต้น!$B$4:$K$839,9,0),2)</f>
        <v>0</v>
      </c>
      <c r="L221" s="216">
        <f>ROUND(VLOOKUP($C221,งบทดลองเบื้องต้น!$B$4:$K$839,10,0),2)</f>
        <v>0</v>
      </c>
    </row>
    <row r="222" spans="1:12" s="794" customFormat="1">
      <c r="A222" s="790" t="s">
        <v>1377</v>
      </c>
      <c r="B222" s="791"/>
      <c r="C222" s="792" t="s">
        <v>769</v>
      </c>
      <c r="D222" s="831" t="s">
        <v>185</v>
      </c>
      <c r="E222" s="216">
        <f>ROUND(VLOOKUP($C222,งบทดลองเบื้องต้น!$B$4:$K$839,3,0),2)</f>
        <v>0</v>
      </c>
      <c r="F222" s="216">
        <f>ROUND(VLOOKUP($C222,งบทดลองเบื้องต้น!$B$4:$K$839,4,0),2)</f>
        <v>0</v>
      </c>
      <c r="G222" s="216">
        <f>ROUND(VLOOKUP($C222,งบทดลองเบื้องต้น!$B$4:$K$839,5,0),2)</f>
        <v>0</v>
      </c>
      <c r="H222" s="216">
        <f>ROUND(VLOOKUP($C222,งบทดลองเบื้องต้น!$B$4:$K$839,6,0),2)</f>
        <v>0</v>
      </c>
      <c r="I222" s="216">
        <f>ROUND(VLOOKUP($C222,งบทดลองเบื้องต้น!$B$4:$K$839,7,0),2)</f>
        <v>0</v>
      </c>
      <c r="J222" s="216">
        <f>ROUND(VLOOKUP($C222,งบทดลองเบื้องต้น!$B$4:$K$839,8,0),2)</f>
        <v>0</v>
      </c>
      <c r="K222" s="216">
        <f>ROUND(VLOOKUP($C222,งบทดลองเบื้องต้น!$B$4:$K$839,9,0),2)</f>
        <v>0</v>
      </c>
      <c r="L222" s="216">
        <f>ROUND(VLOOKUP($C222,งบทดลองเบื้องต้น!$B$4:$K$839,10,0),2)</f>
        <v>0</v>
      </c>
    </row>
    <row r="223" spans="1:12" s="800" customFormat="1">
      <c r="B223" s="953"/>
      <c r="C223" s="1302" t="s">
        <v>1541</v>
      </c>
      <c r="D223" s="1303"/>
      <c r="E223" s="954">
        <f>SUM(E213:E222)</f>
        <v>10377.459999999999</v>
      </c>
      <c r="F223" s="954">
        <f t="shared" ref="F223:L223" si="34">SUM(F213:F222)</f>
        <v>0</v>
      </c>
      <c r="G223" s="954">
        <f t="shared" si="34"/>
        <v>0</v>
      </c>
      <c r="H223" s="954">
        <f t="shared" si="34"/>
        <v>0</v>
      </c>
      <c r="I223" s="954">
        <f t="shared" si="34"/>
        <v>0</v>
      </c>
      <c r="J223" s="954">
        <f t="shared" si="34"/>
        <v>0</v>
      </c>
      <c r="K223" s="954">
        <f t="shared" si="34"/>
        <v>0</v>
      </c>
      <c r="L223" s="954">
        <f t="shared" si="34"/>
        <v>0</v>
      </c>
    </row>
    <row r="224" spans="1:12" s="459" customFormat="1">
      <c r="A224" s="733" t="s">
        <v>1151</v>
      </c>
      <c r="B224" s="209"/>
      <c r="C224" s="734" t="s">
        <v>1151</v>
      </c>
      <c r="D224" s="735" t="s">
        <v>1370</v>
      </c>
      <c r="E224" s="216">
        <f>ROUND(VLOOKUP($C224,งบทดลองเบื้องต้น!$B$4:$K$839,3,0),2)</f>
        <v>10177.459999999999</v>
      </c>
      <c r="F224" s="216">
        <f>ROUND(VLOOKUP($C224,งบทดลองเบื้องต้น!$B$4:$K$839,4,0),2)</f>
        <v>0</v>
      </c>
      <c r="G224" s="216">
        <f>ROUND(VLOOKUP($C224,งบทดลองเบื้องต้น!$B$4:$K$839,5,0),2)</f>
        <v>0</v>
      </c>
      <c r="H224" s="216">
        <f>ROUND(VLOOKUP($C224,งบทดลองเบื้องต้น!$B$4:$K$839,6,0),2)</f>
        <v>0</v>
      </c>
      <c r="I224" s="216">
        <f>ROUND(VLOOKUP($C224,งบทดลองเบื้องต้น!$B$4:$K$839,7,0),2)</f>
        <v>0</v>
      </c>
      <c r="J224" s="216">
        <f>ROUND(VLOOKUP($C224,งบทดลองเบื้องต้น!$B$4:$K$839,8,0),2)</f>
        <v>0</v>
      </c>
      <c r="K224" s="216">
        <f>ROUND(VLOOKUP($C224,งบทดลองเบื้องต้น!$B$4:$K$839,9,0),2)</f>
        <v>0</v>
      </c>
      <c r="L224" s="216">
        <f>ROUND(VLOOKUP($C224,งบทดลองเบื้องต้น!$B$4:$K$839,10,0),2)</f>
        <v>0</v>
      </c>
    </row>
    <row r="225" spans="1:12" s="801" customFormat="1">
      <c r="B225" s="802"/>
      <c r="C225" s="847"/>
      <c r="D225" s="771" t="s">
        <v>425</v>
      </c>
      <c r="E225" s="803">
        <f>SUM(E223)-E224</f>
        <v>200</v>
      </c>
      <c r="F225" s="803">
        <f t="shared" ref="F225:L225" si="35">SUM(F223)-F224</f>
        <v>0</v>
      </c>
      <c r="G225" s="803">
        <f t="shared" si="35"/>
        <v>0</v>
      </c>
      <c r="H225" s="803">
        <f t="shared" si="35"/>
        <v>0</v>
      </c>
      <c r="I225" s="803">
        <f t="shared" si="35"/>
        <v>0</v>
      </c>
      <c r="J225" s="803">
        <f t="shared" si="35"/>
        <v>0</v>
      </c>
      <c r="K225" s="803">
        <f t="shared" si="35"/>
        <v>0</v>
      </c>
      <c r="L225" s="803">
        <f t="shared" si="35"/>
        <v>0</v>
      </c>
    </row>
    <row r="226" spans="1:12" s="794" customFormat="1">
      <c r="A226" s="790" t="s">
        <v>1377</v>
      </c>
      <c r="B226" s="791"/>
      <c r="C226" s="792" t="s">
        <v>718</v>
      </c>
      <c r="D226" s="831" t="s">
        <v>149</v>
      </c>
      <c r="E226" s="216">
        <f>ROUND(VLOOKUP($C226,งบทดลองเบื้องต้น!$B$4:$K$839,3,0),2)</f>
        <v>0</v>
      </c>
      <c r="F226" s="216">
        <f>ROUND(VLOOKUP($C226,งบทดลองเบื้องต้น!$B$4:$K$839,4,0),2)</f>
        <v>0</v>
      </c>
      <c r="G226" s="216">
        <f>ROUND(VLOOKUP($C226,งบทดลองเบื้องต้น!$B$4:$K$839,5,0),2)</f>
        <v>0</v>
      </c>
      <c r="H226" s="216">
        <f>ROUND(VLOOKUP($C226,งบทดลองเบื้องต้น!$B$4:$K$839,6,0),2)</f>
        <v>0</v>
      </c>
      <c r="I226" s="216">
        <f>ROUND(VLOOKUP($C226,งบทดลองเบื้องต้น!$B$4:$K$839,7,0),2)</f>
        <v>0</v>
      </c>
      <c r="J226" s="216">
        <f>ROUND(VLOOKUP($C226,งบทดลองเบื้องต้น!$B$4:$K$839,8,0),2)</f>
        <v>0</v>
      </c>
      <c r="K226" s="216">
        <f>ROUND(VLOOKUP($C226,งบทดลองเบื้องต้น!$B$4:$K$839,9,0),2)</f>
        <v>0</v>
      </c>
      <c r="L226" s="216">
        <f>ROUND(VLOOKUP($C226,งบทดลองเบื้องต้น!$B$4:$K$839,10,0),2)</f>
        <v>0</v>
      </c>
    </row>
    <row r="229" spans="1:12">
      <c r="B229" s="804" t="s">
        <v>1563</v>
      </c>
      <c r="C229" s="782" t="s">
        <v>2442</v>
      </c>
    </row>
    <row r="230" spans="1:12" s="814" customFormat="1">
      <c r="A230" s="810" t="s">
        <v>919</v>
      </c>
      <c r="B230" s="811"/>
      <c r="C230" s="812" t="s">
        <v>919</v>
      </c>
      <c r="D230" s="813" t="s">
        <v>255</v>
      </c>
      <c r="E230" s="216">
        <f>ROUND(VLOOKUP($C230,งบทดลองเบื้องต้น!$B$4:$K$839,3,0),2)</f>
        <v>1007310</v>
      </c>
      <c r="F230" s="216">
        <f>ROUND(VLOOKUP($C230,งบทดลองเบื้องต้น!$B$4:$K$839,4,0),2)</f>
        <v>463380</v>
      </c>
      <c r="G230" s="216">
        <f>ROUND(VLOOKUP($C230,งบทดลองเบื้องต้น!$B$4:$K$839,5,0),2)</f>
        <v>306450</v>
      </c>
      <c r="H230" s="216">
        <f>ROUND(VLOOKUP($C230,งบทดลองเบื้องต้น!$B$4:$K$839,6,0),2)</f>
        <v>593760</v>
      </c>
      <c r="I230" s="216">
        <f>ROUND(VLOOKUP($C230,งบทดลองเบื้องต้น!$B$4:$K$839,7,0),2)</f>
        <v>398550</v>
      </c>
      <c r="J230" s="216">
        <f>ROUND(VLOOKUP($C230,งบทดลองเบื้องต้น!$B$4:$K$839,8,0),2)</f>
        <v>448410</v>
      </c>
      <c r="K230" s="216">
        <f>ROUND(VLOOKUP($C230,งบทดลองเบื้องต้น!$B$4:$K$839,9,0),2)</f>
        <v>350850</v>
      </c>
      <c r="L230" s="216">
        <f>ROUND(VLOOKUP($C230,งบทดลองเบื้องต้น!$B$4:$K$839,10,0),2)</f>
        <v>135810</v>
      </c>
    </row>
    <row r="231" spans="1:12" s="960" customFormat="1">
      <c r="A231" s="955"/>
      <c r="B231" s="956"/>
      <c r="C231" s="957"/>
      <c r="D231" s="958" t="s">
        <v>1542</v>
      </c>
      <c r="E231" s="959">
        <f>SUM(E230)/30</f>
        <v>33577</v>
      </c>
      <c r="F231" s="959">
        <f t="shared" ref="F231:L231" si="36">SUM(F230)/30</f>
        <v>15446</v>
      </c>
      <c r="G231" s="959">
        <f t="shared" si="36"/>
        <v>10215</v>
      </c>
      <c r="H231" s="959">
        <f t="shared" si="36"/>
        <v>19792</v>
      </c>
      <c r="I231" s="959">
        <f t="shared" si="36"/>
        <v>13285</v>
      </c>
      <c r="J231" s="959">
        <f t="shared" si="36"/>
        <v>14947</v>
      </c>
      <c r="K231" s="959">
        <f t="shared" si="36"/>
        <v>11695</v>
      </c>
      <c r="L231" s="959">
        <f t="shared" si="36"/>
        <v>4527</v>
      </c>
    </row>
    <row r="232" spans="1:12">
      <c r="E232" s="961"/>
    </row>
    <row r="233" spans="1:12">
      <c r="E233" s="696" t="s">
        <v>1174</v>
      </c>
    </row>
  </sheetData>
  <mergeCells count="19">
    <mergeCell ref="A11:A12"/>
    <mergeCell ref="C183:D183"/>
    <mergeCell ref="C8:D8"/>
    <mergeCell ref="C25:D25"/>
    <mergeCell ref="C42:D42"/>
    <mergeCell ref="C47:D47"/>
    <mergeCell ref="C67:D67"/>
    <mergeCell ref="C71:D71"/>
    <mergeCell ref="B127:C127"/>
    <mergeCell ref="C205:D205"/>
    <mergeCell ref="C223:D223"/>
    <mergeCell ref="E102:L102"/>
    <mergeCell ref="E134:L134"/>
    <mergeCell ref="E148:L148"/>
    <mergeCell ref="C90:D90"/>
    <mergeCell ref="C94:D94"/>
    <mergeCell ref="C123:D123"/>
    <mergeCell ref="C143:D143"/>
    <mergeCell ref="C161:D161"/>
  </mergeCells>
  <phoneticPr fontId="12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AB2F-D37A-4446-8DD5-2284CF117E25}">
  <sheetPr>
    <tabColor theme="9" tint="0.39997558519241921"/>
  </sheetPr>
  <dimension ref="A1:T12"/>
  <sheetViews>
    <sheetView zoomScale="60" zoomScaleNormal="60" workbookViewId="0">
      <pane xSplit="4" ySplit="3" topLeftCell="H4" activePane="bottomRight" state="frozen"/>
      <selection pane="topRight" activeCell="E1" sqref="E1"/>
      <selection pane="bottomLeft" activeCell="A4" sqref="A4"/>
      <selection pane="bottomRight" activeCell="K17" sqref="K17"/>
    </sheetView>
  </sheetViews>
  <sheetFormatPr defaultColWidth="9" defaultRowHeight="24.6"/>
  <cols>
    <col min="1" max="1" width="9.44140625" style="135" bestFit="1" customWidth="1"/>
    <col min="2" max="2" width="9.88671875" style="135" bestFit="1" customWidth="1"/>
    <col min="3" max="3" width="21.109375" style="135" bestFit="1" customWidth="1"/>
    <col min="4" max="4" width="61.109375" style="135" bestFit="1" customWidth="1"/>
    <col min="5" max="6" width="17.5546875" style="135" bestFit="1" customWidth="1"/>
    <col min="7" max="8" width="15.44140625" style="135" bestFit="1" customWidth="1"/>
    <col min="9" max="10" width="17.5546875" style="135" bestFit="1" customWidth="1"/>
    <col min="11" max="18" width="14" style="135" bestFit="1" customWidth="1"/>
    <col min="19" max="19" width="12.6640625" style="135" bestFit="1" customWidth="1"/>
    <col min="20" max="20" width="14" style="135" bestFit="1" customWidth="1"/>
    <col min="21" max="16384" width="9" style="135"/>
  </cols>
  <sheetData>
    <row r="1" spans="1:20" s="201" customFormat="1" ht="19.5" customHeight="1">
      <c r="A1" s="198"/>
      <c r="B1" s="199"/>
      <c r="C1" s="200"/>
      <c r="D1" s="198"/>
      <c r="E1" s="1298">
        <v>1</v>
      </c>
      <c r="F1" s="1296"/>
      <c r="G1" s="1297">
        <v>2</v>
      </c>
      <c r="H1" s="1297"/>
      <c r="I1" s="1296">
        <v>3</v>
      </c>
      <c r="J1" s="1296"/>
      <c r="K1" s="1297">
        <v>4</v>
      </c>
      <c r="L1" s="1297"/>
      <c r="M1" s="1296">
        <v>5</v>
      </c>
      <c r="N1" s="1296"/>
      <c r="O1" s="1297">
        <v>6</v>
      </c>
      <c r="P1" s="1297"/>
      <c r="Q1" s="1296">
        <v>7</v>
      </c>
      <c r="R1" s="1296"/>
      <c r="S1" s="1297">
        <v>8</v>
      </c>
      <c r="T1" s="1297"/>
    </row>
    <row r="2" spans="1:20" s="204" customFormat="1" ht="19.5" customHeight="1">
      <c r="A2" s="202"/>
      <c r="B2" s="203"/>
      <c r="C2" s="1323"/>
      <c r="D2" s="1323"/>
      <c r="E2" s="1293" t="str">
        <f>'2.ลูกหนี้ค่ารักษา'!E2</f>
        <v>11040 บึงกาฬ,รพท_</v>
      </c>
      <c r="F2" s="1293"/>
      <c r="G2" s="1293" t="str">
        <f>'2.ลูกหนี้ค่ารักษา'!F2</f>
        <v>11041 พรเจริญ,รพช_</v>
      </c>
      <c r="H2" s="1293"/>
      <c r="I2" s="1293" t="str">
        <f>'2.ลูกหนี้ค่ารักษา'!G2</f>
        <v>11043 โซ่พิสัย,รพช_</v>
      </c>
      <c r="J2" s="1293"/>
      <c r="K2" s="1293" t="str">
        <f>'2.ลูกหนี้ค่ารักษา'!H2</f>
        <v>11046 เซกา,รพช_</v>
      </c>
      <c r="L2" s="1293"/>
      <c r="M2" s="1293" t="str">
        <f>'2.ลูกหนี้ค่ารักษา'!I2</f>
        <v>11047 ปากคาด,รพช_</v>
      </c>
      <c r="N2" s="1293"/>
      <c r="O2" s="1293" t="str">
        <f>'2.ลูกหนี้ค่ารักษา'!J2</f>
        <v>11048 บึงโขงหลง,รพช_</v>
      </c>
      <c r="P2" s="1293"/>
      <c r="Q2" s="1293" t="str">
        <f>'2.ลูกหนี้ค่ารักษา'!K2</f>
        <v>11049 ศรีวิไล,รพช_</v>
      </c>
      <c r="R2" s="1293"/>
      <c r="S2" s="1293" t="str">
        <f>'2.ลูกหนี้ค่ารักษา'!L2</f>
        <v>11050 บุ่งคล้า,รพช_</v>
      </c>
      <c r="T2" s="1293"/>
    </row>
    <row r="3" spans="1:20" s="207" customFormat="1" ht="19.5" customHeight="1">
      <c r="A3" s="202" t="s">
        <v>1170</v>
      </c>
      <c r="B3" s="205"/>
      <c r="C3" s="202" t="s">
        <v>0</v>
      </c>
      <c r="D3" s="202" t="s">
        <v>1</v>
      </c>
      <c r="E3" s="206" t="s">
        <v>394</v>
      </c>
      <c r="F3" s="206" t="s">
        <v>395</v>
      </c>
      <c r="G3" s="206" t="s">
        <v>394</v>
      </c>
      <c r="H3" s="206" t="s">
        <v>395</v>
      </c>
      <c r="I3" s="206" t="s">
        <v>394</v>
      </c>
      <c r="J3" s="206" t="s">
        <v>395</v>
      </c>
      <c r="K3" s="206" t="s">
        <v>394</v>
      </c>
      <c r="L3" s="206" t="s">
        <v>395</v>
      </c>
      <c r="M3" s="206" t="s">
        <v>394</v>
      </c>
      <c r="N3" s="206" t="s">
        <v>395</v>
      </c>
      <c r="O3" s="206" t="s">
        <v>394</v>
      </c>
      <c r="P3" s="206" t="s">
        <v>395</v>
      </c>
      <c r="Q3" s="206" t="s">
        <v>394</v>
      </c>
      <c r="R3" s="206" t="s">
        <v>395</v>
      </c>
      <c r="S3" s="206" t="s">
        <v>394</v>
      </c>
      <c r="T3" s="206" t="s">
        <v>395</v>
      </c>
    </row>
    <row r="4" spans="1:20" ht="81.75" customHeight="1">
      <c r="B4" s="208">
        <v>1.4</v>
      </c>
      <c r="C4" s="1322" t="s">
        <v>2406</v>
      </c>
      <c r="D4" s="1322"/>
    </row>
    <row r="5" spans="1:20" ht="23.25" customHeight="1">
      <c r="B5" s="209"/>
      <c r="C5" s="210" t="s">
        <v>480</v>
      </c>
      <c r="D5" s="211" t="s">
        <v>2098</v>
      </c>
      <c r="E5" s="212">
        <f>ROUND(VLOOKUP($C5,แยกหน่วยบริการ!$B$4:$BO$841,3,0),2)</f>
        <v>213444.55</v>
      </c>
      <c r="F5" s="212">
        <f>ROUND(VLOOKUP($C5,แยกหน่วยบริการ!$B$4:$BO$841,4,0),2)</f>
        <v>172912</v>
      </c>
      <c r="G5" s="212">
        <f>ROUND(VLOOKUP($C5,แยกหน่วยบริการ!$B$4:$BO$841,11,0),2)</f>
        <v>140571.60999999999</v>
      </c>
      <c r="H5" s="212">
        <f>ROUND(VLOOKUP($C5,แยกหน่วยบริการ!$B$4:$BO$841,12,0),2)</f>
        <v>551696.26</v>
      </c>
      <c r="I5" s="212">
        <f>ROUND(VLOOKUP($C5,แยกหน่วยบริการ!$B$4:$BO$841,19,0),2)</f>
        <v>57760</v>
      </c>
      <c r="J5" s="212">
        <f>ROUND(VLOOKUP($C5,แยกหน่วยบริการ!$B$4:$BO$841,20,0),2)</f>
        <v>446914.06</v>
      </c>
      <c r="K5" s="212">
        <f>ROUND(VLOOKUP($C5,แยกหน่วยบริการ!$B$4:$BO$841,27,0),2)</f>
        <v>8697</v>
      </c>
      <c r="L5" s="212">
        <f>ROUND(VLOOKUP($C5,แยกหน่วยบริการ!$B$4:$BO$841,28,0),2)</f>
        <v>72120</v>
      </c>
      <c r="M5" s="212">
        <f>ROUND(VLOOKUP($C5,แยกหน่วยบริการ!$B$4:$BO$841,35,0),2)</f>
        <v>40915</v>
      </c>
      <c r="N5" s="212">
        <f>ROUND(VLOOKUP($C5,แยกหน่วยบริการ!$B$4:$BO$841,36,0),2)</f>
        <v>3570</v>
      </c>
      <c r="O5" s="212">
        <f>ROUND(VLOOKUP($C5,แยกหน่วยบริการ!$B$4:$BO$841,43,0),2)</f>
        <v>32481.72</v>
      </c>
      <c r="P5" s="212">
        <f>ROUND(VLOOKUP($C5,แยกหน่วยบริการ!$B$4:$BO$841,44,0),2)</f>
        <v>14290</v>
      </c>
      <c r="Q5" s="212">
        <f>ROUND(VLOOKUP($C5,แยกหน่วยบริการ!$B$4:$BO$841,51,0),2)</f>
        <v>6742</v>
      </c>
      <c r="R5" s="212">
        <f>ROUND(VLOOKUP($C5,แยกหน่วยบริการ!$B$4:$BO$841,52,0),2)</f>
        <v>0</v>
      </c>
      <c r="S5" s="212">
        <f>ROUND(VLOOKUP($C5,แยกหน่วยบริการ!$B$4:$BO$841,59,0),2)</f>
        <v>0</v>
      </c>
      <c r="T5" s="212">
        <f>ROUND(VLOOKUP($C5,แยกหน่วยบริการ!$B$4:$BO$841,60,0),2)</f>
        <v>0</v>
      </c>
    </row>
    <row r="6" spans="1:20" ht="23.25" customHeight="1">
      <c r="B6" s="213"/>
      <c r="C6" s="214" t="s">
        <v>719</v>
      </c>
      <c r="D6" s="215" t="s">
        <v>150</v>
      </c>
      <c r="E6" s="216">
        <f>ROUND(VLOOKUP($C6,แยกหน่วยบริการ!$B$4:$BO$841,3,0),2)</f>
        <v>2912</v>
      </c>
      <c r="F6" s="216">
        <f>ROUND(VLOOKUP($C6,แยกหน่วยบริการ!$B$4:$BO$841,4,0),2)</f>
        <v>0</v>
      </c>
      <c r="G6" s="216">
        <f>ROUND(VLOOKUP($C6,แยกหน่วยบริการ!$B$4:$BO$841,11,0),2)</f>
        <v>0</v>
      </c>
      <c r="H6" s="216">
        <f>ROUND(VLOOKUP($C6,แยกหน่วยบริการ!$B$4:$BO$841,12,0),2)</f>
        <v>0</v>
      </c>
      <c r="I6" s="216">
        <f>ROUND(VLOOKUP($C6,แยกหน่วยบริการ!$B$4:$BO$841,19,0),2)</f>
        <v>446914.06</v>
      </c>
      <c r="J6" s="216">
        <f>ROUND(VLOOKUP($C6,แยกหน่วยบริการ!$B$4:$BO$841,20,0),2)</f>
        <v>0</v>
      </c>
      <c r="K6" s="216">
        <f>ROUND(VLOOKUP($C6,แยกหน่วยบริการ!$B$4:$BO$841,27,0),2)</f>
        <v>72120</v>
      </c>
      <c r="L6" s="216">
        <f>ROUND(VLOOKUP($C6,แยกหน่วยบริการ!$B$4:$BO$841,28,0),2)</f>
        <v>0</v>
      </c>
      <c r="M6" s="216">
        <f>ROUND(VLOOKUP($C6,แยกหน่วยบริการ!$B$4:$BO$841,35,0),2)</f>
        <v>0</v>
      </c>
      <c r="N6" s="216">
        <f>ROUND(VLOOKUP($C6,แยกหน่วยบริการ!$B$4:$BO$841,36,0),2)</f>
        <v>0</v>
      </c>
      <c r="O6" s="216">
        <f>ROUND(VLOOKUP($C6,แยกหน่วยบริการ!$B$4:$BO$841,43,0),2)</f>
        <v>14290</v>
      </c>
      <c r="P6" s="216">
        <f>ROUND(VLOOKUP($C6,แยกหน่วยบริการ!$B$4:$BO$841,44,0),2)</f>
        <v>0</v>
      </c>
      <c r="Q6" s="216">
        <f>ROUND(VLOOKUP($C6,แยกหน่วยบริการ!$B$4:$BO$841,51,0),2)</f>
        <v>0</v>
      </c>
      <c r="R6" s="216">
        <f>ROUND(VLOOKUP($C6,แยกหน่วยบริการ!$B$4:$BO$841,52,0),2)</f>
        <v>0</v>
      </c>
      <c r="S6" s="216">
        <f>ROUND(VLOOKUP($C6,แยกหน่วยบริการ!$B$4:$BO$841,59,0),2)</f>
        <v>0</v>
      </c>
      <c r="T6" s="216">
        <f>ROUND(VLOOKUP($C6,แยกหน่วยบริการ!$B$4:$BO$841,60,0),2)</f>
        <v>0</v>
      </c>
    </row>
    <row r="7" spans="1:20" ht="23.25" customHeight="1">
      <c r="B7" s="213"/>
      <c r="C7" s="214" t="s">
        <v>723</v>
      </c>
      <c r="D7" s="215" t="s">
        <v>153</v>
      </c>
      <c r="E7" s="216">
        <f>ROUND(VLOOKUP($C7,แยกหน่วยบริการ!$B$4:$BO$841,3,0),2)</f>
        <v>6996004.1600000001</v>
      </c>
      <c r="F7" s="216">
        <f>ROUND(VLOOKUP($C7,แยกหน่วยบริการ!$B$4:$BO$841,4,0),2)</f>
        <v>6996004.1600000001</v>
      </c>
      <c r="G7" s="216">
        <f>ROUND(VLOOKUP($C7,แยกหน่วยบริการ!$B$4:$BO$841,11,0),2)</f>
        <v>2856.25</v>
      </c>
      <c r="H7" s="216">
        <f>ROUND(VLOOKUP($C7,แยกหน่วยบริการ!$B$4:$BO$841,12,0),2)</f>
        <v>2856.25</v>
      </c>
      <c r="I7" s="216">
        <f>ROUND(VLOOKUP($C7,แยกหน่วยบริการ!$B$4:$BO$841,19,0),2)</f>
        <v>0</v>
      </c>
      <c r="J7" s="216">
        <f>ROUND(VLOOKUP($C7,แยกหน่วยบริการ!$B$4:$BO$841,20,0),2)</f>
        <v>0</v>
      </c>
      <c r="K7" s="216">
        <f>ROUND(VLOOKUP($C7,แยกหน่วยบริการ!$B$4:$BO$841,27,0),2)</f>
        <v>0</v>
      </c>
      <c r="L7" s="216">
        <f>ROUND(VLOOKUP($C7,แยกหน่วยบริการ!$B$4:$BO$841,28,0),2)</f>
        <v>0</v>
      </c>
      <c r="M7" s="216">
        <f>ROUND(VLOOKUP($C7,แยกหน่วยบริการ!$B$4:$BO$841,35,0),2)</f>
        <v>0</v>
      </c>
      <c r="N7" s="216">
        <f>ROUND(VLOOKUP($C7,แยกหน่วยบริการ!$B$4:$BO$841,36,0),2)</f>
        <v>0</v>
      </c>
      <c r="O7" s="216">
        <f>ROUND(VLOOKUP($C7,แยกหน่วยบริการ!$B$4:$BO$841,43,0),2)</f>
        <v>0</v>
      </c>
      <c r="P7" s="216">
        <f>ROUND(VLOOKUP($C7,แยกหน่วยบริการ!$B$4:$BO$841,44,0),2)</f>
        <v>0</v>
      </c>
      <c r="Q7" s="216">
        <f>ROUND(VLOOKUP($C7,แยกหน่วยบริการ!$B$4:$BO$841,51,0),2)</f>
        <v>3875</v>
      </c>
      <c r="R7" s="216">
        <f>ROUND(VLOOKUP($C7,แยกหน่วยบริการ!$B$4:$BO$841,52,0),2)</f>
        <v>0</v>
      </c>
      <c r="S7" s="216">
        <f>ROUND(VLOOKUP($C7,แยกหน่วยบริการ!$B$4:$BO$841,59,0),2)</f>
        <v>0</v>
      </c>
      <c r="T7" s="216">
        <f>ROUND(VLOOKUP($C7,แยกหน่วยบริการ!$B$4:$BO$841,60,0),2)</f>
        <v>0</v>
      </c>
    </row>
    <row r="8" spans="1:20" ht="22.95" customHeight="1">
      <c r="B8" s="213"/>
      <c r="C8" s="217" t="s">
        <v>881</v>
      </c>
      <c r="D8" s="217" t="s">
        <v>1263</v>
      </c>
      <c r="E8" s="216">
        <f>ROUND(VLOOKUP($C8,แยกหน่วยบริการ!$B$4:$BO$841,3,0),2)</f>
        <v>0</v>
      </c>
      <c r="F8" s="216">
        <f>ROUND(VLOOKUP($C8,แยกหน่วยบริการ!$B$4:$BO$841,4,0),2)</f>
        <v>258064.93</v>
      </c>
      <c r="G8" s="216">
        <f>ROUND(VLOOKUP($C8,แยกหน่วยบริการ!$B$4:$BO$841,11,0),2)</f>
        <v>0</v>
      </c>
      <c r="H8" s="216">
        <f>ROUND(VLOOKUP($C8,แยกหน่วยบริการ!$B$4:$BO$841,12,0),2)</f>
        <v>140571.60999999999</v>
      </c>
      <c r="I8" s="216">
        <f>ROUND(VLOOKUP($C8,แยกหน่วยบริการ!$B$4:$BO$841,19,0),2)</f>
        <v>0</v>
      </c>
      <c r="J8" s="216">
        <f>ROUND(VLOOKUP($C8,แยกหน่วยบริการ!$B$4:$BO$841,20,0),2)</f>
        <v>57760</v>
      </c>
      <c r="K8" s="216">
        <f>ROUND(VLOOKUP($C8,แยกหน่วยบริการ!$B$4:$BO$841,27,0),2)</f>
        <v>0</v>
      </c>
      <c r="L8" s="216">
        <f>ROUND(VLOOKUP($C8,แยกหน่วยบริการ!$B$4:$BO$841,28,0),2)</f>
        <v>8697</v>
      </c>
      <c r="M8" s="216">
        <f>ROUND(VLOOKUP($C8,แยกหน่วยบริการ!$B$4:$BO$841,35,0),2)</f>
        <v>0</v>
      </c>
      <c r="N8" s="216">
        <f>ROUND(VLOOKUP($C8,แยกหน่วยบริการ!$B$4:$BO$841,36,0),2)</f>
        <v>40915</v>
      </c>
      <c r="O8" s="216">
        <f>ROUND(VLOOKUP($C8,แยกหน่วยบริการ!$B$4:$BO$841,43,0),2)</f>
        <v>0</v>
      </c>
      <c r="P8" s="216">
        <f>ROUND(VLOOKUP($C8,แยกหน่วยบริการ!$B$4:$BO$841,44,0),2)</f>
        <v>32481.72</v>
      </c>
      <c r="Q8" s="216">
        <f>ROUND(VLOOKUP($C8,แยกหน่วยบริการ!$B$4:$BO$841,51,0),2)</f>
        <v>235</v>
      </c>
      <c r="R8" s="216">
        <f>ROUND(VLOOKUP($C8,แยกหน่วยบริการ!$B$4:$BO$841,52,0),2)</f>
        <v>6742</v>
      </c>
      <c r="S8" s="216">
        <f>ROUND(VLOOKUP($C8,แยกหน่วยบริการ!$B$4:$BO$841,59,0),2)</f>
        <v>65100</v>
      </c>
      <c r="T8" s="216">
        <f>ROUND(VLOOKUP($C8,แยกหน่วยบริการ!$B$4:$BO$841,60,0),2)</f>
        <v>65100</v>
      </c>
    </row>
    <row r="9" spans="1:20" ht="23.25" customHeight="1">
      <c r="B9" s="218"/>
      <c r="C9" s="219">
        <v>4203010101.1009998</v>
      </c>
      <c r="D9" s="220" t="s">
        <v>1897</v>
      </c>
      <c r="E9" s="221"/>
      <c r="F9" s="221"/>
      <c r="G9" s="221"/>
      <c r="H9" s="221"/>
      <c r="I9" s="221"/>
      <c r="J9" s="221"/>
      <c r="K9" s="221"/>
      <c r="L9" s="221">
        <v>10000</v>
      </c>
      <c r="M9" s="221"/>
      <c r="N9" s="221"/>
      <c r="O9" s="221"/>
      <c r="P9" s="221"/>
      <c r="Q9" s="221"/>
      <c r="R9" s="221"/>
      <c r="S9" s="221"/>
      <c r="T9" s="221"/>
    </row>
    <row r="10" spans="1:20" ht="25.2" thickBot="1">
      <c r="B10" s="222"/>
      <c r="C10" s="222"/>
      <c r="D10" s="222" t="s">
        <v>1562</v>
      </c>
      <c r="E10" s="1324" t="str">
        <f>IF(E5&lt;=(F6+F7+F8+F9),"3","0.00")</f>
        <v>3</v>
      </c>
      <c r="F10" s="1325"/>
      <c r="G10" s="1324" t="str">
        <f>IF(G5&lt;=(H6+H7+H8+H9),"3","0.00")</f>
        <v>3</v>
      </c>
      <c r="H10" s="1325"/>
      <c r="I10" s="1324" t="str">
        <f>IF(I5&lt;=(J6+J7+J8+J9),"3","0.00")</f>
        <v>3</v>
      </c>
      <c r="J10" s="1325"/>
      <c r="K10" s="1324" t="str">
        <f>IF(K5&lt;=(L6+L7+L8+L9),"3","0.00")</f>
        <v>3</v>
      </c>
      <c r="L10" s="1325"/>
      <c r="M10" s="1324" t="str">
        <f>IF(M5&lt;=(N6+N7+N8+N9),"3","0.00")</f>
        <v>3</v>
      </c>
      <c r="N10" s="1325"/>
      <c r="O10" s="1324" t="str">
        <f>IF(O5&lt;=(P6+P7+P8+P9),"3","0.00")</f>
        <v>3</v>
      </c>
      <c r="P10" s="1325"/>
      <c r="Q10" s="1324" t="str">
        <f>IF(Q5&lt;=(R6+R7+R8+R9),"3","0.00")</f>
        <v>3</v>
      </c>
      <c r="R10" s="1325"/>
      <c r="S10" s="1324" t="str">
        <f>IF(S5&lt;=(T6+T7+T8+T9),"3","0.00")</f>
        <v>3</v>
      </c>
      <c r="T10" s="1325"/>
    </row>
    <row r="11" spans="1:20" ht="25.2" thickTop="1">
      <c r="L11" s="224"/>
      <c r="P11" s="224"/>
    </row>
    <row r="12" spans="1:20" ht="51" customHeight="1">
      <c r="B12" s="223" t="s">
        <v>1895</v>
      </c>
      <c r="C12" s="1321" t="s">
        <v>1894</v>
      </c>
      <c r="D12" s="1321"/>
      <c r="E12" s="224"/>
    </row>
  </sheetData>
  <mergeCells count="27">
    <mergeCell ref="Q10:R10"/>
    <mergeCell ref="S10:T10"/>
    <mergeCell ref="E10:F10"/>
    <mergeCell ref="G10:H10"/>
    <mergeCell ref="I10:J10"/>
    <mergeCell ref="K10:L10"/>
    <mergeCell ref="M10:N10"/>
    <mergeCell ref="O10:P10"/>
    <mergeCell ref="S2:T2"/>
    <mergeCell ref="M2:N2"/>
    <mergeCell ref="C4:D4"/>
    <mergeCell ref="C2:D2"/>
    <mergeCell ref="O1:P1"/>
    <mergeCell ref="Q1:R1"/>
    <mergeCell ref="S1:T1"/>
    <mergeCell ref="O2:P2"/>
    <mergeCell ref="Q2:R2"/>
    <mergeCell ref="C12:D12"/>
    <mergeCell ref="E1:F1"/>
    <mergeCell ref="G1:H1"/>
    <mergeCell ref="I1:J1"/>
    <mergeCell ref="K1:L1"/>
    <mergeCell ref="M1:N1"/>
    <mergeCell ref="I2:J2"/>
    <mergeCell ref="K2:L2"/>
    <mergeCell ref="E2:F2"/>
    <mergeCell ref="G2:H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ECC95-05FA-4B12-94D0-AB3E78203654}">
  <sheetPr>
    <tabColor theme="9" tint="0.39997558519241921"/>
  </sheetPr>
  <dimension ref="A1:L63"/>
  <sheetViews>
    <sheetView zoomScale="80" zoomScaleNormal="80" workbookViewId="0">
      <selection sqref="A1:IV65536"/>
    </sheetView>
  </sheetViews>
  <sheetFormatPr defaultColWidth="9" defaultRowHeight="24.6"/>
  <cols>
    <col min="1" max="1" width="9.109375" style="971" customWidth="1"/>
    <col min="2" max="2" width="7" style="693" customWidth="1"/>
    <col min="3" max="3" width="15.44140625" style="695" customWidth="1"/>
    <col min="4" max="4" width="59.109375" style="693" customWidth="1"/>
    <col min="5" max="5" width="16.109375" style="972" customWidth="1"/>
    <col min="6" max="12" width="13.6640625" style="972" customWidth="1"/>
    <col min="13" max="14" width="9" style="693" customWidth="1"/>
    <col min="15" max="16384" width="9" style="693"/>
  </cols>
  <sheetData>
    <row r="1" spans="1:12">
      <c r="A1" s="693"/>
      <c r="B1" s="208"/>
      <c r="C1" s="694"/>
      <c r="D1" s="695"/>
      <c r="E1" s="696">
        <v>1</v>
      </c>
      <c r="F1" s="696">
        <v>2</v>
      </c>
      <c r="G1" s="696">
        <v>3</v>
      </c>
      <c r="H1" s="696">
        <v>4</v>
      </c>
      <c r="I1" s="696">
        <v>5</v>
      </c>
      <c r="J1" s="696">
        <v>6</v>
      </c>
      <c r="K1" s="696">
        <v>7</v>
      </c>
      <c r="L1" s="696">
        <v>8</v>
      </c>
    </row>
    <row r="2" spans="1:12" s="701" customFormat="1" ht="25.2" customHeight="1">
      <c r="A2" s="697" t="s">
        <v>1506</v>
      </c>
      <c r="B2" s="698"/>
      <c r="C2" s="962" t="s">
        <v>421</v>
      </c>
      <c r="D2" s="698" t="s">
        <v>422</v>
      </c>
      <c r="E2" s="963" t="str">
        <f>งบทดลองเบื้องต้น!D3</f>
        <v>11040 บึงกาฬ,รพท_</v>
      </c>
      <c r="F2" s="963" t="str">
        <f>งบทดลองเบื้องต้น!E3</f>
        <v>11041 พรเจริญ,รพช_</v>
      </c>
      <c r="G2" s="963" t="str">
        <f>งบทดลองเบื้องต้น!F3</f>
        <v>11043 โซ่พิสัย,รพช_</v>
      </c>
      <c r="H2" s="963" t="str">
        <f>งบทดลองเบื้องต้น!G3</f>
        <v>11046 เซกา,รพช_</v>
      </c>
      <c r="I2" s="963" t="str">
        <f>งบทดลองเบื้องต้น!H3</f>
        <v>11047 ปากคาด,รพช_</v>
      </c>
      <c r="J2" s="963" t="str">
        <f>งบทดลองเบื้องต้น!I3</f>
        <v>11048 บึงโขงหลง,รพช_</v>
      </c>
      <c r="K2" s="963" t="str">
        <f>งบทดลองเบื้องต้น!J3</f>
        <v>11049 ศรีวิไล,รพช_</v>
      </c>
      <c r="L2" s="963" t="str">
        <f>งบทดลองเบื้องต้น!K3</f>
        <v>11050 บุ่งคล้า,รพช_</v>
      </c>
    </row>
    <row r="3" spans="1:12" s="780" customFormat="1" ht="30">
      <c r="A3" s="964"/>
      <c r="B3" s="702">
        <v>2</v>
      </c>
      <c r="C3" s="965" t="s">
        <v>1543</v>
      </c>
      <c r="D3" s="966"/>
      <c r="E3" s="967"/>
      <c r="F3" s="967"/>
      <c r="G3" s="967"/>
      <c r="H3" s="967"/>
      <c r="I3" s="967"/>
      <c r="J3" s="967"/>
      <c r="K3" s="702"/>
      <c r="L3" s="702"/>
    </row>
    <row r="4" spans="1:12" s="970" customFormat="1">
      <c r="A4" s="968"/>
      <c r="B4" s="804">
        <v>2.1</v>
      </c>
      <c r="C4" s="969" t="s">
        <v>2443</v>
      </c>
      <c r="E4" s="804"/>
      <c r="F4" s="804"/>
      <c r="G4" s="804"/>
      <c r="H4" s="804"/>
      <c r="I4" s="804"/>
      <c r="J4" s="804"/>
      <c r="K4" s="804"/>
      <c r="L4" s="804"/>
    </row>
    <row r="5" spans="1:12">
      <c r="C5" s="783" t="s">
        <v>1544</v>
      </c>
    </row>
    <row r="6" spans="1:12" s="723" customFormat="1" ht="24.75" customHeight="1">
      <c r="A6" s="973" t="s">
        <v>504</v>
      </c>
      <c r="B6" s="720"/>
      <c r="C6" s="974" t="s">
        <v>1733</v>
      </c>
      <c r="D6" s="975" t="s">
        <v>15</v>
      </c>
      <c r="E6" s="216">
        <f>ROUND(VLOOKUP($C6,งบทดลองเบื้องต้น!$B$4:$K$839,3,0),2)</f>
        <v>0</v>
      </c>
      <c r="F6" s="216">
        <f>ROUND(VLOOKUP($C6,งบทดลองเบื้องต้น!$B$4:$K$839,4,0),2)</f>
        <v>0</v>
      </c>
      <c r="G6" s="216">
        <f>ROUND(VLOOKUP($C6,งบทดลองเบื้องต้น!$B$4:$K$839,5,0),2)</f>
        <v>0</v>
      </c>
      <c r="H6" s="216">
        <f>ROUND(VLOOKUP($C6,งบทดลองเบื้องต้น!$B$4:$K$839,6,0),2)</f>
        <v>0</v>
      </c>
      <c r="I6" s="216">
        <f>ROUND(VLOOKUP($C6,งบทดลองเบื้องต้น!$B$4:$K$839,7,0),2)</f>
        <v>0</v>
      </c>
      <c r="J6" s="216">
        <f>ROUND(VLOOKUP($C6,งบทดลองเบื้องต้น!$B$4:$K$839,8,0),2)</f>
        <v>0</v>
      </c>
      <c r="K6" s="216">
        <f>ROUND(VLOOKUP($C6,งบทดลองเบื้องต้น!$B$4:$K$839,9,0),2)</f>
        <v>0</v>
      </c>
      <c r="L6" s="216">
        <f>ROUND(VLOOKUP($C6,งบทดลองเบื้องต้น!$B$4:$K$839,10,0),2)</f>
        <v>0</v>
      </c>
    </row>
    <row r="7" spans="1:12" s="753" customFormat="1" ht="24" customHeight="1" thickBot="1">
      <c r="A7" s="976"/>
      <c r="B7" s="711"/>
      <c r="C7" s="977"/>
      <c r="D7" s="848" t="s">
        <v>1562</v>
      </c>
      <c r="E7" s="978" t="str">
        <f>IF(E6&gt;=0,"1","0.00")</f>
        <v>1</v>
      </c>
      <c r="F7" s="978" t="str">
        <f t="shared" ref="F7:L7" si="0">IF(F6&gt;=0,"1","0.00")</f>
        <v>1</v>
      </c>
      <c r="G7" s="978" t="str">
        <f t="shared" si="0"/>
        <v>1</v>
      </c>
      <c r="H7" s="978" t="str">
        <f t="shared" si="0"/>
        <v>1</v>
      </c>
      <c r="I7" s="978" t="str">
        <f t="shared" si="0"/>
        <v>1</v>
      </c>
      <c r="J7" s="978" t="str">
        <f t="shared" si="0"/>
        <v>1</v>
      </c>
      <c r="K7" s="978" t="str">
        <f t="shared" si="0"/>
        <v>1</v>
      </c>
      <c r="L7" s="978" t="str">
        <f t="shared" si="0"/>
        <v>1</v>
      </c>
    </row>
    <row r="8" spans="1:12" s="732" customFormat="1" ht="25.2" customHeight="1" thickTop="1">
      <c r="A8" s="979"/>
      <c r="B8" s="820"/>
      <c r="C8" s="773"/>
      <c r="D8" s="764"/>
      <c r="E8" s="980"/>
      <c r="F8" s="980"/>
      <c r="G8" s="980"/>
      <c r="H8" s="980"/>
      <c r="I8" s="980"/>
      <c r="J8" s="980"/>
      <c r="K8" s="981"/>
      <c r="L8" s="981"/>
    </row>
    <row r="9" spans="1:12" s="732" customFormat="1" ht="25.2" customHeight="1">
      <c r="A9" s="982"/>
      <c r="B9" s="983">
        <v>2.2000000000000002</v>
      </c>
      <c r="C9" s="984" t="s">
        <v>2444</v>
      </c>
      <c r="D9" s="985"/>
      <c r="E9" s="986"/>
      <c r="F9" s="986"/>
      <c r="G9" s="986"/>
      <c r="H9" s="986"/>
      <c r="I9" s="986"/>
      <c r="J9" s="986"/>
      <c r="K9" s="981"/>
      <c r="L9" s="981"/>
    </row>
    <row r="10" spans="1:12">
      <c r="C10" s="783" t="s">
        <v>1545</v>
      </c>
    </row>
    <row r="11" spans="1:12" s="723" customFormat="1" ht="25.2" customHeight="1">
      <c r="A11" s="973" t="s">
        <v>505</v>
      </c>
      <c r="B11" s="720"/>
      <c r="C11" s="974" t="s">
        <v>1740</v>
      </c>
      <c r="D11" s="975" t="s">
        <v>442</v>
      </c>
      <c r="E11" s="216">
        <f>ROUND(VLOOKUP($C11,งบทดลองเบื้องต้น!$B$4:$K$839,3,0),2)</f>
        <v>0</v>
      </c>
      <c r="F11" s="216">
        <f>ROUND(VLOOKUP($C11,งบทดลองเบื้องต้น!$B$4:$K$839,4,0),2)</f>
        <v>0</v>
      </c>
      <c r="G11" s="216">
        <f>ROUND(VLOOKUP($C11,งบทดลองเบื้องต้น!$B$4:$K$839,5,0),2)</f>
        <v>0</v>
      </c>
      <c r="H11" s="216">
        <f>ROUND(VLOOKUP($C11,งบทดลองเบื้องต้น!$B$4:$K$839,6,0),2)</f>
        <v>0</v>
      </c>
      <c r="I11" s="216">
        <f>ROUND(VLOOKUP($C11,งบทดลองเบื้องต้น!$B$4:$K$839,7,0),2)</f>
        <v>0</v>
      </c>
      <c r="J11" s="216">
        <f>ROUND(VLOOKUP($C11,งบทดลองเบื้องต้น!$B$4:$K$839,8,0),2)</f>
        <v>0</v>
      </c>
      <c r="K11" s="216">
        <f>ROUND(VLOOKUP($C11,งบทดลองเบื้องต้น!$B$4:$K$839,9,0),2)</f>
        <v>0</v>
      </c>
      <c r="L11" s="216">
        <f>ROUND(VLOOKUP($C11,งบทดลองเบื้องต้น!$B$4:$K$839,10,0),2)</f>
        <v>0</v>
      </c>
    </row>
    <row r="12" spans="1:12" s="753" customFormat="1" ht="24" customHeight="1" thickBot="1">
      <c r="B12" s="717"/>
      <c r="C12" s="987"/>
      <c r="D12" s="848" t="s">
        <v>1562</v>
      </c>
      <c r="E12" s="643" t="str">
        <f>IF(E11&gt;=0,"1","0.00")</f>
        <v>1</v>
      </c>
      <c r="F12" s="643" t="str">
        <f t="shared" ref="F12:L12" si="1">IF(F11&gt;=0,"1","0.00")</f>
        <v>1</v>
      </c>
      <c r="G12" s="643" t="str">
        <f t="shared" si="1"/>
        <v>1</v>
      </c>
      <c r="H12" s="643" t="str">
        <f t="shared" si="1"/>
        <v>1</v>
      </c>
      <c r="I12" s="643" t="str">
        <f t="shared" si="1"/>
        <v>1</v>
      </c>
      <c r="J12" s="643" t="str">
        <f t="shared" si="1"/>
        <v>1</v>
      </c>
      <c r="K12" s="643" t="str">
        <f t="shared" si="1"/>
        <v>1</v>
      </c>
      <c r="L12" s="643" t="str">
        <f t="shared" si="1"/>
        <v>1</v>
      </c>
    </row>
    <row r="13" spans="1:12" s="732" customFormat="1" ht="25.2" customHeight="1" thickTop="1">
      <c r="A13" s="979"/>
      <c r="B13" s="820"/>
      <c r="C13" s="773"/>
      <c r="D13" s="764"/>
      <c r="E13" s="986"/>
      <c r="F13" s="986"/>
      <c r="G13" s="986"/>
      <c r="H13" s="986"/>
      <c r="I13" s="986"/>
      <c r="J13" s="986"/>
      <c r="K13" s="981"/>
      <c r="L13" s="981"/>
    </row>
    <row r="14" spans="1:12" s="732" customFormat="1" ht="25.2" customHeight="1">
      <c r="A14" s="979"/>
      <c r="B14" s="821"/>
      <c r="C14" s="988" t="s">
        <v>2445</v>
      </c>
      <c r="D14" s="764"/>
      <c r="E14" s="986"/>
      <c r="F14" s="986"/>
      <c r="G14" s="986"/>
      <c r="H14" s="986"/>
      <c r="I14" s="986"/>
      <c r="J14" s="986"/>
      <c r="K14" s="981"/>
      <c r="L14" s="981"/>
    </row>
    <row r="15" spans="1:12" s="854" customFormat="1" ht="25.2" customHeight="1">
      <c r="A15" s="989"/>
      <c r="B15" s="821">
        <v>2.2999999999999998</v>
      </c>
      <c r="C15" s="990" t="s">
        <v>1614</v>
      </c>
      <c r="D15" s="991"/>
      <c r="E15" s="992"/>
      <c r="F15" s="992"/>
      <c r="G15" s="992"/>
      <c r="H15" s="992"/>
      <c r="I15" s="992"/>
      <c r="J15" s="992"/>
      <c r="K15" s="710"/>
      <c r="L15" s="710"/>
    </row>
    <row r="16" spans="1:12" s="723" customFormat="1" ht="25.2" customHeight="1">
      <c r="A16" s="973" t="s">
        <v>506</v>
      </c>
      <c r="B16" s="720"/>
      <c r="C16" s="974" t="s">
        <v>1761</v>
      </c>
      <c r="D16" s="975" t="s">
        <v>1430</v>
      </c>
      <c r="E16" s="216">
        <f>ROUND(VLOOKUP($C16,งบทดลองเบื้องต้น!$B$4:$K$839,3,0),2)</f>
        <v>0</v>
      </c>
      <c r="F16" s="216">
        <f>ROUND(VLOOKUP($C16,งบทดลองเบื้องต้น!$B$4:$K$839,4,0),2)</f>
        <v>0</v>
      </c>
      <c r="G16" s="216">
        <f>ROUND(VLOOKUP($C16,งบทดลองเบื้องต้น!$B$4:$K$839,5,0),2)</f>
        <v>0</v>
      </c>
      <c r="H16" s="216">
        <f>ROUND(VLOOKUP($C16,งบทดลองเบื้องต้น!$B$4:$K$839,6,0),2)</f>
        <v>0</v>
      </c>
      <c r="I16" s="216">
        <f>ROUND(VLOOKUP($C16,งบทดลองเบื้องต้น!$B$4:$K$839,7,0),2)</f>
        <v>0</v>
      </c>
      <c r="J16" s="216">
        <f>ROUND(VLOOKUP($C16,งบทดลองเบื้องต้น!$B$4:$K$839,8,0),2)</f>
        <v>0</v>
      </c>
      <c r="K16" s="216">
        <f>ROUND(VLOOKUP($C16,งบทดลองเบื้องต้น!$B$4:$K$839,9,0),2)</f>
        <v>0</v>
      </c>
      <c r="L16" s="216">
        <f>ROUND(VLOOKUP($C16,งบทดลองเบื้องต้น!$B$4:$K$839,10,0),2)</f>
        <v>0</v>
      </c>
    </row>
    <row r="17" spans="1:12" s="753" customFormat="1" ht="24" customHeight="1" thickBot="1">
      <c r="B17" s="717"/>
      <c r="C17" s="987"/>
      <c r="D17" s="848" t="s">
        <v>1562</v>
      </c>
      <c r="E17" s="643" t="str">
        <f>IF(E16=0,"1","0.00")</f>
        <v>1</v>
      </c>
      <c r="F17" s="643" t="str">
        <f t="shared" ref="F17:L17" si="2">IF(F16=0,"1","0.00")</f>
        <v>1</v>
      </c>
      <c r="G17" s="643" t="str">
        <f t="shared" si="2"/>
        <v>1</v>
      </c>
      <c r="H17" s="643" t="str">
        <f t="shared" si="2"/>
        <v>1</v>
      </c>
      <c r="I17" s="643" t="str">
        <f t="shared" si="2"/>
        <v>1</v>
      </c>
      <c r="J17" s="643" t="str">
        <f t="shared" si="2"/>
        <v>1</v>
      </c>
      <c r="K17" s="643" t="str">
        <f t="shared" si="2"/>
        <v>1</v>
      </c>
      <c r="L17" s="643" t="str">
        <f t="shared" si="2"/>
        <v>1</v>
      </c>
    </row>
    <row r="18" spans="1:12" s="854" customFormat="1" ht="25.2" customHeight="1" thickTop="1">
      <c r="A18" s="989"/>
      <c r="B18" s="993">
        <v>2.4</v>
      </c>
      <c r="C18" s="990" t="s">
        <v>1615</v>
      </c>
      <c r="D18" s="991"/>
      <c r="E18" s="992"/>
      <c r="F18" s="992"/>
      <c r="G18" s="992"/>
      <c r="H18" s="992"/>
      <c r="I18" s="992"/>
      <c r="J18" s="992"/>
      <c r="K18" s="710"/>
      <c r="L18" s="710"/>
    </row>
    <row r="19" spans="1:12" s="723" customFormat="1" ht="25.2" customHeight="1">
      <c r="A19" s="973" t="s">
        <v>507</v>
      </c>
      <c r="B19" s="720"/>
      <c r="C19" s="994" t="str">
        <f>งบทดลองเบื้องต้น!B60</f>
        <v>1102050101.502</v>
      </c>
      <c r="D19" s="975" t="s">
        <v>1431</v>
      </c>
      <c r="E19" s="216">
        <f>ROUND(VLOOKUP($C19,งบทดลองเบื้องต้น!$B$4:$K$839,3,0),2)</f>
        <v>0</v>
      </c>
      <c r="F19" s="216">
        <f>ROUND(VLOOKUP($C19,งบทดลองเบื้องต้น!$B$4:$K$839,4,0),2)</f>
        <v>0</v>
      </c>
      <c r="G19" s="216">
        <f>ROUND(VLOOKUP($C19,งบทดลองเบื้องต้น!$B$4:$K$839,5,0),2)</f>
        <v>0</v>
      </c>
      <c r="H19" s="216">
        <f>ROUND(VLOOKUP($C19,งบทดลองเบื้องต้น!$B$4:$K$839,6,0),2)</f>
        <v>0</v>
      </c>
      <c r="I19" s="216">
        <f>ROUND(VLOOKUP($C19,งบทดลองเบื้องต้น!$B$4:$K$839,7,0),2)</f>
        <v>0</v>
      </c>
      <c r="J19" s="216">
        <f>ROUND(VLOOKUP($C19,งบทดลองเบื้องต้น!$B$4:$K$839,8,0),2)</f>
        <v>0</v>
      </c>
      <c r="K19" s="216">
        <f>ROUND(VLOOKUP($C19,งบทดลองเบื้องต้น!$B$4:$K$839,9,0),2)</f>
        <v>0</v>
      </c>
      <c r="L19" s="216">
        <f>ROUND(VLOOKUP($C19,งบทดลองเบื้องต้น!$B$4:$K$839,10,0),2)</f>
        <v>0</v>
      </c>
    </row>
    <row r="20" spans="1:12" s="753" customFormat="1" ht="24" customHeight="1" thickBot="1">
      <c r="B20" s="717"/>
      <c r="C20" s="987"/>
      <c r="D20" s="848" t="s">
        <v>1562</v>
      </c>
      <c r="E20" s="643" t="str">
        <f>IF(E19=0,"1","0.00")</f>
        <v>1</v>
      </c>
      <c r="F20" s="643" t="str">
        <f t="shared" ref="F20:L20" si="3">IF(F19=0,"1","0.00")</f>
        <v>1</v>
      </c>
      <c r="G20" s="643" t="str">
        <f t="shared" si="3"/>
        <v>1</v>
      </c>
      <c r="H20" s="643" t="str">
        <f t="shared" si="3"/>
        <v>1</v>
      </c>
      <c r="I20" s="643" t="str">
        <f t="shared" si="3"/>
        <v>1</v>
      </c>
      <c r="J20" s="643" t="str">
        <f t="shared" si="3"/>
        <v>1</v>
      </c>
      <c r="K20" s="643" t="str">
        <f t="shared" si="3"/>
        <v>1</v>
      </c>
      <c r="L20" s="643" t="str">
        <f t="shared" si="3"/>
        <v>1</v>
      </c>
    </row>
    <row r="21" spans="1:12" s="753" customFormat="1" ht="24" customHeight="1" thickTop="1">
      <c r="B21" s="717"/>
      <c r="C21" s="987"/>
      <c r="D21" s="257"/>
      <c r="E21" s="995"/>
      <c r="F21" s="995"/>
      <c r="G21" s="995"/>
      <c r="H21" s="995"/>
      <c r="I21" s="995"/>
      <c r="J21" s="995"/>
      <c r="K21" s="995"/>
      <c r="L21" s="995"/>
    </row>
    <row r="22" spans="1:12" s="753" customFormat="1" ht="24" customHeight="1">
      <c r="A22" s="982" t="s">
        <v>1563</v>
      </c>
      <c r="B22" s="717"/>
      <c r="C22" s="987"/>
      <c r="D22" s="996" t="s">
        <v>1567</v>
      </c>
      <c r="E22" s="995"/>
      <c r="F22" s="995"/>
      <c r="G22" s="995"/>
      <c r="H22" s="995"/>
      <c r="I22" s="995"/>
      <c r="J22" s="995"/>
      <c r="K22" s="995"/>
      <c r="L22" s="995"/>
    </row>
    <row r="23" spans="1:12" s="732" customFormat="1" ht="25.2" customHeight="1">
      <c r="A23" s="997" t="s">
        <v>852</v>
      </c>
      <c r="B23" s="727"/>
      <c r="C23" s="998" t="s">
        <v>852</v>
      </c>
      <c r="D23" s="832" t="s">
        <v>222</v>
      </c>
      <c r="E23" s="216">
        <f>ROUND(VLOOKUP($C23,งบทดลองเบื้องต้น!$B$4:$K$839,3,0),2)</f>
        <v>-149266.57</v>
      </c>
      <c r="F23" s="216">
        <f>ROUND(VLOOKUP($C23,งบทดลองเบื้องต้น!$B$4:$K$839,4,0),2)</f>
        <v>-61620.18</v>
      </c>
      <c r="G23" s="216">
        <f>ROUND(VLOOKUP($C23,งบทดลองเบื้องต้น!$B$4:$K$839,5,0),2)</f>
        <v>-5037</v>
      </c>
      <c r="H23" s="216">
        <f>ROUND(VLOOKUP($C23,งบทดลองเบื้องต้น!$B$4:$K$839,6,0),2)</f>
        <v>-907.6</v>
      </c>
      <c r="I23" s="216">
        <f>ROUND(VLOOKUP($C23,งบทดลองเบื้องต้น!$B$4:$K$839,7,0),2)</f>
        <v>0</v>
      </c>
      <c r="J23" s="216">
        <f>ROUND(VLOOKUP($C23,งบทดลองเบื้องต้น!$B$4:$K$839,8,0),2)</f>
        <v>-50146.5</v>
      </c>
      <c r="K23" s="216">
        <f>ROUND(VLOOKUP($C23,งบทดลองเบื้องต้น!$B$4:$K$839,9,0),2)</f>
        <v>0</v>
      </c>
      <c r="L23" s="216">
        <f>ROUND(VLOOKUP($C23,งบทดลองเบื้องต้น!$B$4:$K$839,10,0),2)</f>
        <v>-69470.820000000007</v>
      </c>
    </row>
    <row r="24" spans="1:12" s="732" customFormat="1" ht="25.2" customHeight="1">
      <c r="A24" s="997" t="s">
        <v>853</v>
      </c>
      <c r="B24" s="727"/>
      <c r="C24" s="998" t="s">
        <v>853</v>
      </c>
      <c r="D24" s="832" t="s">
        <v>223</v>
      </c>
      <c r="E24" s="216">
        <f>ROUND(VLOOKUP($C24,งบทดลองเบื้องต้น!$B$4:$K$839,3,0),2)</f>
        <v>-191407.05</v>
      </c>
      <c r="F24" s="216">
        <f>ROUND(VLOOKUP($C24,งบทดลองเบื้องต้น!$B$4:$K$839,4,0),2)</f>
        <v>0</v>
      </c>
      <c r="G24" s="216">
        <f>ROUND(VLOOKUP($C24,งบทดลองเบื้องต้น!$B$4:$K$839,5,0),2)</f>
        <v>-13751.5</v>
      </c>
      <c r="H24" s="216">
        <f>ROUND(VLOOKUP($C24,งบทดลองเบื้องต้น!$B$4:$K$839,6,0),2)</f>
        <v>0</v>
      </c>
      <c r="I24" s="216">
        <f>ROUND(VLOOKUP($C24,งบทดลองเบื้องต้น!$B$4:$K$839,7,0),2)</f>
        <v>0</v>
      </c>
      <c r="J24" s="216">
        <f>ROUND(VLOOKUP($C24,งบทดลองเบื้องต้น!$B$4:$K$839,8,0),2)</f>
        <v>-16429</v>
      </c>
      <c r="K24" s="216">
        <f>ROUND(VLOOKUP($C24,งบทดลองเบื้องต้น!$B$4:$K$839,9,0),2)</f>
        <v>0</v>
      </c>
      <c r="L24" s="216">
        <f>ROUND(VLOOKUP($C24,งบทดลองเบื้องต้น!$B$4:$K$839,10,0),2)</f>
        <v>-73008.69</v>
      </c>
    </row>
    <row r="25" spans="1:12" s="445" customFormat="1" ht="25.2" customHeight="1">
      <c r="A25" s="999"/>
      <c r="B25" s="912"/>
      <c r="C25" s="915"/>
      <c r="D25" s="1000"/>
      <c r="E25" s="1001"/>
      <c r="F25" s="1001"/>
      <c r="G25" s="1001"/>
      <c r="H25" s="1001"/>
      <c r="I25" s="1001"/>
      <c r="J25" s="1001"/>
      <c r="K25" s="1001"/>
      <c r="L25" s="1001"/>
    </row>
    <row r="26" spans="1:12" s="701" customFormat="1">
      <c r="C26" s="1002" t="s">
        <v>2446</v>
      </c>
      <c r="D26" s="764"/>
      <c r="E26" s="1003"/>
      <c r="F26" s="1003"/>
      <c r="G26" s="1003"/>
      <c r="H26" s="1003"/>
      <c r="I26" s="1003"/>
      <c r="J26" s="1003"/>
      <c r="K26" s="981"/>
      <c r="L26" s="981"/>
    </row>
    <row r="27" spans="1:12">
      <c r="B27" s="208">
        <v>2.5</v>
      </c>
      <c r="C27" s="783" t="s">
        <v>1616</v>
      </c>
    </row>
    <row r="28" spans="1:12" s="723" customFormat="1" ht="25.2" customHeight="1">
      <c r="A28" s="973" t="s">
        <v>508</v>
      </c>
      <c r="B28" s="720"/>
      <c r="C28" s="974" t="s">
        <v>1773</v>
      </c>
      <c r="D28" s="975" t="s">
        <v>1434</v>
      </c>
      <c r="E28" s="216">
        <f>ROUND(VLOOKUP($C28,งบทดลองเบื้องต้น!$B$4:$K$839,3,0),2)</f>
        <v>0</v>
      </c>
      <c r="F28" s="216">
        <f>ROUND(VLOOKUP($C28,งบทดลองเบื้องต้น!$B$4:$K$839,4,0),2)</f>
        <v>0</v>
      </c>
      <c r="G28" s="216">
        <f>ROUND(VLOOKUP($C28,งบทดลองเบื้องต้น!$B$4:$K$839,5,0),2)</f>
        <v>0</v>
      </c>
      <c r="H28" s="216">
        <f>ROUND(VLOOKUP($C28,งบทดลองเบื้องต้น!$B$4:$K$839,6,0),2)</f>
        <v>0</v>
      </c>
      <c r="I28" s="216">
        <f>ROUND(VLOOKUP($C28,งบทดลองเบื้องต้น!$B$4:$K$839,7,0),2)</f>
        <v>0</v>
      </c>
      <c r="J28" s="216">
        <f>ROUND(VLOOKUP($C28,งบทดลองเบื้องต้น!$B$4:$K$839,8,0),2)</f>
        <v>0</v>
      </c>
      <c r="K28" s="216">
        <f>ROUND(VLOOKUP($C28,งบทดลองเบื้องต้น!$B$4:$K$839,9,0),2)</f>
        <v>0</v>
      </c>
      <c r="L28" s="216">
        <f>ROUND(VLOOKUP($C28,งบทดลองเบื้องต้น!$B$4:$K$839,10,0),2)</f>
        <v>0</v>
      </c>
    </row>
    <row r="29" spans="1:12" s="753" customFormat="1" ht="24" customHeight="1" thickBot="1">
      <c r="B29" s="717"/>
      <c r="C29" s="987"/>
      <c r="D29" s="848" t="s">
        <v>1562</v>
      </c>
      <c r="E29" s="643" t="str">
        <f>IF(E28=0,"1","0.00")</f>
        <v>1</v>
      </c>
      <c r="F29" s="643" t="str">
        <f t="shared" ref="F29:L29" si="4">IF(F28=0,"1","0.00")</f>
        <v>1</v>
      </c>
      <c r="G29" s="643" t="str">
        <f t="shared" si="4"/>
        <v>1</v>
      </c>
      <c r="H29" s="643" t="str">
        <f t="shared" si="4"/>
        <v>1</v>
      </c>
      <c r="I29" s="643" t="str">
        <f t="shared" si="4"/>
        <v>1</v>
      </c>
      <c r="J29" s="643" t="str">
        <f t="shared" si="4"/>
        <v>1</v>
      </c>
      <c r="K29" s="643" t="str">
        <f t="shared" si="4"/>
        <v>1</v>
      </c>
      <c r="L29" s="643" t="str">
        <f t="shared" si="4"/>
        <v>1</v>
      </c>
    </row>
    <row r="30" spans="1:12" ht="25.2" thickTop="1"/>
    <row r="31" spans="1:12" s="854" customFormat="1" ht="25.2" customHeight="1">
      <c r="A31" s="982" t="s">
        <v>1563</v>
      </c>
      <c r="B31" s="820"/>
      <c r="C31" s="1004" t="s">
        <v>2447</v>
      </c>
      <c r="D31" s="1005"/>
      <c r="E31" s="1006"/>
      <c r="F31" s="1006"/>
      <c r="G31" s="1006"/>
      <c r="H31" s="1006"/>
      <c r="I31" s="1006"/>
      <c r="J31" s="1006"/>
      <c r="K31" s="710"/>
      <c r="L31" s="710"/>
    </row>
    <row r="32" spans="1:12" s="732" customFormat="1" ht="25.2" customHeight="1">
      <c r="A32" s="997" t="s">
        <v>503</v>
      </c>
      <c r="B32" s="727"/>
      <c r="C32" s="974" t="s">
        <v>1732</v>
      </c>
      <c r="D32" s="832" t="s">
        <v>1421</v>
      </c>
      <c r="E32" s="216">
        <f>ROUND(VLOOKUP($C32,งบทดลองเบื้องต้น!$B$4:$K$839,3,0),2)</f>
        <v>314600</v>
      </c>
      <c r="F32" s="216">
        <f>ROUND(VLOOKUP($C32,งบทดลองเบื้องต้น!$B$4:$K$839,4,0),2)</f>
        <v>37650</v>
      </c>
      <c r="G32" s="216">
        <f>ROUND(VLOOKUP($C32,งบทดลองเบื้องต้น!$B$4:$K$839,5,0),2)</f>
        <v>0</v>
      </c>
      <c r="H32" s="216">
        <f>ROUND(VLOOKUP($C32,งบทดลองเบื้องต้น!$B$4:$K$839,6,0),2)</f>
        <v>0</v>
      </c>
      <c r="I32" s="216">
        <f>ROUND(VLOOKUP($C32,งบทดลองเบื้องต้น!$B$4:$K$839,7,0),2)</f>
        <v>9100</v>
      </c>
      <c r="J32" s="216">
        <f>ROUND(VLOOKUP($C32,งบทดลองเบื้องต้น!$B$4:$K$839,8,0),2)</f>
        <v>0</v>
      </c>
      <c r="K32" s="216">
        <f>ROUND(VLOOKUP($C32,งบทดลองเบื้องต้น!$B$4:$K$839,9,0),2)</f>
        <v>22800</v>
      </c>
      <c r="L32" s="216">
        <f>ROUND(VLOOKUP($C32,งบทดลองเบื้องต้น!$B$4:$K$839,10,0),2)</f>
        <v>16950</v>
      </c>
    </row>
    <row r="33" spans="1:12" s="732" customFormat="1" ht="25.2" customHeight="1">
      <c r="A33" s="997" t="s">
        <v>778</v>
      </c>
      <c r="B33" s="727"/>
      <c r="C33" s="998" t="s">
        <v>778</v>
      </c>
      <c r="D33" s="832" t="s">
        <v>189</v>
      </c>
      <c r="E33" s="216">
        <f>ROUND(VLOOKUP($C33,งบทดลองเบื้องต้น!$B$4:$K$839,3,0),2)</f>
        <v>744100</v>
      </c>
      <c r="F33" s="216">
        <f>ROUND(VLOOKUP($C33,งบทดลองเบื้องต้น!$B$4:$K$839,4,0),2)</f>
        <v>313000</v>
      </c>
      <c r="G33" s="216">
        <f>ROUND(VLOOKUP($C33,งบทดลองเบื้องต้น!$B$4:$K$839,5,0),2)</f>
        <v>288900</v>
      </c>
      <c r="H33" s="216">
        <f>ROUND(VLOOKUP($C33,งบทดลองเบื้องต้น!$B$4:$K$839,6,0),2)</f>
        <v>54800</v>
      </c>
      <c r="I33" s="216">
        <f>ROUND(VLOOKUP($C33,งบทดลองเบื้องต้น!$B$4:$K$839,7,0),2)</f>
        <v>102400</v>
      </c>
      <c r="J33" s="216">
        <f>ROUND(VLOOKUP($C33,งบทดลองเบื้องต้น!$B$4:$K$839,8,0),2)</f>
        <v>104400</v>
      </c>
      <c r="K33" s="216">
        <f>ROUND(VLOOKUP($C33,งบทดลองเบื้องต้น!$B$4:$K$839,9,0),2)</f>
        <v>195700</v>
      </c>
      <c r="L33" s="216">
        <f>ROUND(VLOOKUP($C33,งบทดลองเบื้องต้น!$B$4:$K$839,10,0),2)</f>
        <v>148350</v>
      </c>
    </row>
    <row r="36" spans="1:12" s="1008" customFormat="1">
      <c r="A36" s="1007"/>
      <c r="C36" s="1009"/>
      <c r="E36" s="1010"/>
      <c r="F36" s="1010"/>
      <c r="G36" s="1010"/>
      <c r="H36" s="1010"/>
      <c r="I36" s="1010"/>
      <c r="J36" s="1010"/>
      <c r="K36" s="1010"/>
      <c r="L36" s="1010"/>
    </row>
    <row r="37" spans="1:12" s="1008" customFormat="1" ht="30">
      <c r="A37" s="1007"/>
      <c r="C37" s="1011" t="s">
        <v>1546</v>
      </c>
      <c r="D37" s="1012"/>
      <c r="E37" s="1010"/>
      <c r="F37" s="1010"/>
      <c r="G37" s="1010"/>
      <c r="H37" s="1010"/>
      <c r="I37" s="1010"/>
      <c r="J37" s="1010"/>
      <c r="K37" s="1010"/>
      <c r="L37" s="1010"/>
    </row>
    <row r="38" spans="1:12">
      <c r="A38" s="982" t="s">
        <v>1563</v>
      </c>
      <c r="C38" s="1002" t="s">
        <v>1547</v>
      </c>
      <c r="E38" s="208" t="s">
        <v>1613</v>
      </c>
    </row>
    <row r="39" spans="1:12">
      <c r="C39" s="1013" t="s">
        <v>1548</v>
      </c>
      <c r="D39" s="1014"/>
      <c r="E39" s="1015">
        <v>101224675.3</v>
      </c>
      <c r="F39" s="1015">
        <v>22164920.199999999</v>
      </c>
      <c r="G39" s="1015">
        <v>27081454.329999998</v>
      </c>
      <c r="H39" s="1015">
        <v>40318473.659999996</v>
      </c>
      <c r="I39" s="1015">
        <v>6565911.2199999997</v>
      </c>
      <c r="J39" s="1015">
        <v>18648289.620000001</v>
      </c>
      <c r="K39" s="1015">
        <v>40961035.649999999</v>
      </c>
      <c r="L39" s="1015">
        <v>15165073.199999999</v>
      </c>
    </row>
    <row r="40" spans="1:12" s="814" customFormat="1" ht="25.2" customHeight="1">
      <c r="A40" s="1016" t="s">
        <v>831</v>
      </c>
      <c r="B40" s="810"/>
      <c r="C40" s="813" t="s">
        <v>831</v>
      </c>
      <c r="D40" s="1017" t="s">
        <v>208</v>
      </c>
      <c r="E40" s="216">
        <f>ROUND(VLOOKUP($C40,งบทดลองเบื้องต้น!$B$4:$K$839,3,0),2)</f>
        <v>-33748840.329999998</v>
      </c>
      <c r="F40" s="216">
        <f>ROUND(VLOOKUP($C40,งบทดลองเบื้องต้น!$B$4:$K$839,4,0),2)</f>
        <v>-20825989.890000001</v>
      </c>
      <c r="G40" s="216">
        <f>ROUND(VLOOKUP($C40,งบทดลองเบื้องต้น!$B$4:$K$839,5,0),2)</f>
        <v>-18269739.18</v>
      </c>
      <c r="H40" s="216">
        <f>ROUND(VLOOKUP($C40,งบทดลองเบื้องต้น!$B$4:$K$839,6,0),2)</f>
        <v>-27053081.620000001</v>
      </c>
      <c r="I40" s="216">
        <f>ROUND(VLOOKUP($C40,งบทดลองเบื้องต้น!$B$4:$K$839,7,0),2)</f>
        <v>-17948043.43</v>
      </c>
      <c r="J40" s="216">
        <f>ROUND(VLOOKUP($C40,งบทดลองเบื้องต้น!$B$4:$K$839,8,0),2)</f>
        <v>-16736676.949999999</v>
      </c>
      <c r="K40" s="216">
        <f>ROUND(VLOOKUP($C40,งบทดลองเบื้องต้น!$B$4:$K$839,9,0),2)</f>
        <v>-19325688.48</v>
      </c>
      <c r="L40" s="216">
        <f>ROUND(VLOOKUP($C40,งบทดลองเบื้องต้น!$B$4:$K$839,10,0),2)</f>
        <v>-10731089.300000001</v>
      </c>
    </row>
    <row r="41" spans="1:12" s="764" customFormat="1">
      <c r="A41" s="710"/>
      <c r="B41" s="711"/>
      <c r="C41" s="770"/>
      <c r="D41" s="771" t="s">
        <v>425</v>
      </c>
      <c r="E41" s="772">
        <f>ROUND(E39+E40,2)</f>
        <v>67475834.969999999</v>
      </c>
      <c r="F41" s="772">
        <f t="shared" ref="F41:L41" si="5">ROUND(F39+F40,2)</f>
        <v>1338930.31</v>
      </c>
      <c r="G41" s="772">
        <f t="shared" si="5"/>
        <v>8811715.1500000004</v>
      </c>
      <c r="H41" s="772">
        <f t="shared" si="5"/>
        <v>13265392.039999999</v>
      </c>
      <c r="I41" s="772">
        <f t="shared" si="5"/>
        <v>-11382132.210000001</v>
      </c>
      <c r="J41" s="772">
        <f t="shared" si="5"/>
        <v>1911612.67</v>
      </c>
      <c r="K41" s="772">
        <f t="shared" si="5"/>
        <v>21635347.170000002</v>
      </c>
      <c r="L41" s="772">
        <f t="shared" si="5"/>
        <v>4433983.9000000004</v>
      </c>
    </row>
    <row r="42" spans="1:12" s="732" customFormat="1" ht="25.2" customHeight="1">
      <c r="A42" s="1018"/>
      <c r="B42" s="820"/>
      <c r="C42" s="1013" t="s">
        <v>1549</v>
      </c>
      <c r="D42" s="1019"/>
      <c r="E42" s="1020"/>
      <c r="F42" s="1020"/>
      <c r="G42" s="1020"/>
      <c r="H42" s="1020"/>
      <c r="I42" s="1020"/>
      <c r="J42" s="1020"/>
      <c r="K42" s="1020"/>
      <c r="L42" s="1020"/>
    </row>
    <row r="43" spans="1:12" s="814" customFormat="1" ht="25.2" customHeight="1">
      <c r="A43" s="1016" t="s">
        <v>832</v>
      </c>
      <c r="B43" s="810"/>
      <c r="C43" s="813" t="s">
        <v>832</v>
      </c>
      <c r="D43" s="1017" t="s">
        <v>209</v>
      </c>
      <c r="E43" s="216">
        <f>ROUND(VLOOKUP($C43,งบทดลองเบื้องต้น!$B$4:$K$839,3,0),2)</f>
        <v>-54634216.090000004</v>
      </c>
      <c r="F43" s="216">
        <f>ROUND(VLOOKUP($C43,งบทดลองเบื้องต้น!$B$4:$K$839,4,0),2)</f>
        <v>-5571896.0300000003</v>
      </c>
      <c r="G43" s="216">
        <f>ROUND(VLOOKUP($C43,งบทดลองเบื้องต้น!$B$4:$K$839,5,0),2)</f>
        <v>-8132173.4699999997</v>
      </c>
      <c r="H43" s="216">
        <f>ROUND(VLOOKUP($C43,งบทดลองเบื้องต้น!$B$4:$K$839,6,0),2)</f>
        <v>-15339779.15</v>
      </c>
      <c r="I43" s="216">
        <f>ROUND(VLOOKUP($C43,งบทดลองเบื้องต้น!$B$4:$K$839,7,0),2)</f>
        <v>-5633316.6299999999</v>
      </c>
      <c r="J43" s="216">
        <f>ROUND(VLOOKUP($C43,งบทดลองเบื้องต้น!$B$4:$K$839,8,0),2)</f>
        <v>-5618776.8399999999</v>
      </c>
      <c r="K43" s="216">
        <f>ROUND(VLOOKUP($C43,งบทดลองเบื้องต้น!$B$4:$K$839,9,0),2)</f>
        <v>-4504436.34</v>
      </c>
      <c r="L43" s="216">
        <f>ROUND(VLOOKUP($C43,งบทดลองเบื้องต้น!$B$4:$K$839,10,0),2)</f>
        <v>-2975155.21</v>
      </c>
    </row>
    <row r="44" spans="1:12" s="764" customFormat="1">
      <c r="A44" s="710"/>
      <c r="B44" s="711"/>
      <c r="C44" s="770"/>
      <c r="D44" s="771" t="s">
        <v>425</v>
      </c>
      <c r="E44" s="772">
        <f>ROUND(E42+E43,2)</f>
        <v>-54634216.090000004</v>
      </c>
      <c r="F44" s="772">
        <f t="shared" ref="F44:L44" si="6">ROUND(F42+F43,2)</f>
        <v>-5571896.0300000003</v>
      </c>
      <c r="G44" s="772">
        <f t="shared" si="6"/>
        <v>-8132173.4699999997</v>
      </c>
      <c r="H44" s="772">
        <f t="shared" si="6"/>
        <v>-15339779.15</v>
      </c>
      <c r="I44" s="772">
        <f t="shared" si="6"/>
        <v>-5633316.6299999999</v>
      </c>
      <c r="J44" s="772">
        <f t="shared" si="6"/>
        <v>-5618776.8399999999</v>
      </c>
      <c r="K44" s="772">
        <f t="shared" si="6"/>
        <v>-4504436.34</v>
      </c>
      <c r="L44" s="772">
        <f t="shared" si="6"/>
        <v>-2975155.21</v>
      </c>
    </row>
    <row r="45" spans="1:12" s="732" customFormat="1" ht="24.75" customHeight="1">
      <c r="A45" s="1018"/>
      <c r="B45" s="820"/>
      <c r="C45" s="1013" t="s">
        <v>1550</v>
      </c>
      <c r="D45" s="1019"/>
      <c r="E45" s="1021"/>
      <c r="F45" s="1021"/>
      <c r="G45" s="1021"/>
      <c r="H45" s="1021"/>
      <c r="I45" s="1021"/>
      <c r="J45" s="1021"/>
      <c r="K45" s="1021"/>
      <c r="L45" s="1021"/>
    </row>
    <row r="46" spans="1:12" s="814" customFormat="1" ht="25.2" customHeight="1">
      <c r="A46" s="1016" t="s">
        <v>833</v>
      </c>
      <c r="B46" s="810"/>
      <c r="C46" s="813" t="s">
        <v>833</v>
      </c>
      <c r="D46" s="1017" t="s">
        <v>210</v>
      </c>
      <c r="E46" s="216">
        <f>ROUND(VLOOKUP($C46,งบทดลองเบื้องต้น!$B$4:$K$839,3,0),2)</f>
        <v>-6865300.6299999999</v>
      </c>
      <c r="F46" s="216">
        <f>ROUND(VLOOKUP($C46,งบทดลองเบื้องต้น!$B$4:$K$839,4,0),2)</f>
        <v>-4239263.2699999996</v>
      </c>
      <c r="G46" s="216">
        <f>ROUND(VLOOKUP($C46,งบทดลองเบื้องต้น!$B$4:$K$839,5,0),2)</f>
        <v>-3717483</v>
      </c>
      <c r="H46" s="216">
        <f>ROUND(VLOOKUP($C46,งบทดลองเบื้องต้น!$B$4:$K$839,6,0),2)</f>
        <v>-5507532.2199999997</v>
      </c>
      <c r="I46" s="216">
        <f>ROUND(VLOOKUP($C46,งบทดลองเบื้องต้น!$B$4:$K$839,7,0),2)</f>
        <v>-3653516.95</v>
      </c>
      <c r="J46" s="216">
        <f>ROUND(VLOOKUP($C46,งบทดลองเบื้องต้น!$B$4:$K$839,8,0),2)</f>
        <v>-3405286.4</v>
      </c>
      <c r="K46" s="216">
        <f>ROUND(VLOOKUP($C46,งบทดลองเบื้องต้น!$B$4:$K$839,9,0),2)</f>
        <v>-3931282.17</v>
      </c>
      <c r="L46" s="216">
        <f>ROUND(VLOOKUP($C46,งบทดลองเบื้องต้น!$B$4:$K$839,10,0),2)</f>
        <v>-2184306.6</v>
      </c>
    </row>
    <row r="47" spans="1:12" s="764" customFormat="1">
      <c r="A47" s="710"/>
      <c r="B47" s="711"/>
      <c r="C47" s="770"/>
      <c r="D47" s="771" t="s">
        <v>425</v>
      </c>
      <c r="E47" s="772">
        <f>ROUND(E45+E46,2)</f>
        <v>-6865300.6299999999</v>
      </c>
      <c r="F47" s="772">
        <f t="shared" ref="F47:L47" si="7">ROUND(F45+F46,2)</f>
        <v>-4239263.2699999996</v>
      </c>
      <c r="G47" s="772">
        <f t="shared" si="7"/>
        <v>-3717483</v>
      </c>
      <c r="H47" s="772">
        <f t="shared" si="7"/>
        <v>-5507532.2199999997</v>
      </c>
      <c r="I47" s="772">
        <f t="shared" si="7"/>
        <v>-3653516.95</v>
      </c>
      <c r="J47" s="772">
        <f t="shared" si="7"/>
        <v>-3405286.4</v>
      </c>
      <c r="K47" s="772">
        <f t="shared" si="7"/>
        <v>-3931282.17</v>
      </c>
      <c r="L47" s="772">
        <f t="shared" si="7"/>
        <v>-2184306.6</v>
      </c>
    </row>
    <row r="49" spans="1:12" s="854" customFormat="1" ht="25.2" customHeight="1">
      <c r="A49" s="979"/>
      <c r="B49" s="820"/>
      <c r="C49" s="773"/>
      <c r="D49" s="1005"/>
      <c r="E49" s="1006"/>
      <c r="F49" s="1006"/>
      <c r="G49" s="1006"/>
      <c r="H49" s="1006"/>
      <c r="I49" s="1006"/>
      <c r="J49" s="1006"/>
      <c r="K49" s="710"/>
      <c r="L49" s="710"/>
    </row>
    <row r="50" spans="1:12" s="854" customFormat="1" ht="25.2" customHeight="1">
      <c r="A50" s="979"/>
      <c r="B50" s="820"/>
      <c r="C50" s="773"/>
      <c r="D50" s="1005"/>
      <c r="E50" s="1006"/>
      <c r="F50" s="1006"/>
      <c r="G50" s="1006"/>
      <c r="H50" s="1006"/>
      <c r="I50" s="1006"/>
      <c r="J50" s="1006"/>
      <c r="K50" s="710"/>
      <c r="L50" s="710"/>
    </row>
    <row r="51" spans="1:12" s="854" customFormat="1" ht="25.2" customHeight="1">
      <c r="A51" s="979"/>
      <c r="B51" s="820"/>
      <c r="C51" s="773"/>
      <c r="D51" s="1005"/>
      <c r="E51" s="1006"/>
      <c r="F51" s="1006"/>
      <c r="G51" s="1006"/>
      <c r="H51" s="1006"/>
      <c r="I51" s="1006"/>
      <c r="J51" s="1006"/>
      <c r="K51" s="710"/>
      <c r="L51" s="710"/>
    </row>
    <row r="52" spans="1:12" s="854" customFormat="1" ht="25.2" customHeight="1">
      <c r="A52" s="979"/>
      <c r="B52" s="820"/>
      <c r="C52" s="773"/>
      <c r="D52" s="1005"/>
      <c r="E52" s="1006"/>
      <c r="F52" s="1006"/>
      <c r="G52" s="1006"/>
      <c r="H52" s="1006"/>
      <c r="I52" s="1006"/>
      <c r="J52" s="1006"/>
      <c r="K52" s="710"/>
      <c r="L52" s="710"/>
    </row>
    <row r="53" spans="1:12" s="854" customFormat="1" ht="25.2" customHeight="1">
      <c r="A53" s="979"/>
      <c r="B53" s="820"/>
      <c r="C53" s="773"/>
      <c r="D53" s="1005"/>
      <c r="E53" s="1006"/>
      <c r="F53" s="1006"/>
      <c r="G53" s="1006"/>
      <c r="H53" s="1006"/>
      <c r="I53" s="1006"/>
      <c r="J53" s="1006"/>
      <c r="K53" s="710"/>
      <c r="L53" s="710"/>
    </row>
    <row r="54" spans="1:12" s="854" customFormat="1" ht="25.2" customHeight="1">
      <c r="A54" s="979"/>
      <c r="B54" s="820"/>
      <c r="C54" s="773"/>
      <c r="D54" s="1005"/>
      <c r="E54" s="1006"/>
      <c r="F54" s="1006"/>
      <c r="G54" s="1006"/>
      <c r="H54" s="1006"/>
      <c r="I54" s="1006"/>
      <c r="J54" s="1006"/>
      <c r="K54" s="710"/>
      <c r="L54" s="710"/>
    </row>
    <row r="55" spans="1:12" s="854" customFormat="1" ht="25.2" customHeight="1">
      <c r="A55" s="979"/>
      <c r="B55" s="820"/>
      <c r="C55" s="773"/>
      <c r="D55" s="1005"/>
      <c r="E55" s="1006"/>
      <c r="F55" s="1006"/>
      <c r="G55" s="1006"/>
      <c r="H55" s="1006"/>
      <c r="I55" s="1006"/>
      <c r="J55" s="1006"/>
      <c r="K55" s="710"/>
      <c r="L55" s="710"/>
    </row>
    <row r="56" spans="1:12" s="854" customFormat="1" ht="25.2" customHeight="1">
      <c r="A56" s="979"/>
      <c r="B56" s="820"/>
      <c r="C56" s="773"/>
      <c r="D56" s="1005"/>
      <c r="E56" s="1006"/>
      <c r="F56" s="1006"/>
      <c r="G56" s="1006"/>
      <c r="H56" s="1006"/>
      <c r="I56" s="1006"/>
      <c r="J56" s="1006"/>
      <c r="K56" s="710"/>
      <c r="L56" s="710"/>
    </row>
    <row r="57" spans="1:12" s="854" customFormat="1" ht="25.2" customHeight="1">
      <c r="A57" s="979"/>
      <c r="B57" s="820"/>
      <c r="C57" s="773"/>
      <c r="D57" s="1005"/>
      <c r="E57" s="1006"/>
      <c r="F57" s="1006"/>
      <c r="G57" s="1006"/>
      <c r="H57" s="1006"/>
      <c r="I57" s="1006"/>
      <c r="J57" s="1006"/>
      <c r="K57" s="710"/>
      <c r="L57" s="710"/>
    </row>
    <row r="58" spans="1:12" s="854" customFormat="1" ht="25.2" customHeight="1">
      <c r="A58" s="979"/>
      <c r="B58" s="820"/>
      <c r="C58" s="773"/>
      <c r="D58" s="1005"/>
      <c r="E58" s="1006"/>
      <c r="F58" s="1006"/>
      <c r="G58" s="1006"/>
      <c r="H58" s="1006"/>
      <c r="I58" s="1006"/>
      <c r="J58" s="1006"/>
      <c r="K58" s="710"/>
      <c r="L58" s="710"/>
    </row>
    <row r="59" spans="1:12" s="854" customFormat="1" ht="25.2" customHeight="1">
      <c r="A59" s="979"/>
      <c r="B59" s="820"/>
      <c r="C59" s="773"/>
      <c r="D59" s="1005"/>
      <c r="E59" s="1006"/>
      <c r="F59" s="1006"/>
      <c r="G59" s="1006"/>
      <c r="H59" s="1006"/>
      <c r="I59" s="1006"/>
      <c r="J59" s="1006"/>
      <c r="K59" s="710"/>
      <c r="L59" s="710"/>
    </row>
    <row r="60" spans="1:12" s="854" customFormat="1" ht="25.2" customHeight="1">
      <c r="A60" s="979"/>
      <c r="B60" s="820"/>
      <c r="C60" s="773"/>
      <c r="D60" s="1005"/>
      <c r="E60" s="1006"/>
      <c r="F60" s="1006"/>
      <c r="G60" s="1006"/>
      <c r="H60" s="1006"/>
      <c r="I60" s="1006"/>
      <c r="J60" s="1006"/>
      <c r="K60" s="710"/>
      <c r="L60" s="710"/>
    </row>
    <row r="61" spans="1:12" s="854" customFormat="1" ht="25.2" customHeight="1">
      <c r="A61" s="979"/>
      <c r="B61" s="820"/>
      <c r="C61" s="773"/>
      <c r="D61" s="1005"/>
      <c r="E61" s="1006"/>
      <c r="F61" s="1006"/>
      <c r="G61" s="1006"/>
      <c r="H61" s="1006"/>
      <c r="I61" s="1006"/>
      <c r="J61" s="1006"/>
      <c r="K61" s="710"/>
      <c r="L61" s="710"/>
    </row>
    <row r="62" spans="1:12" s="854" customFormat="1" ht="25.2" customHeight="1">
      <c r="A62" s="979"/>
      <c r="B62" s="820"/>
      <c r="C62" s="773"/>
      <c r="D62" s="1005"/>
      <c r="E62" s="1006"/>
      <c r="F62" s="1006"/>
      <c r="G62" s="1006"/>
      <c r="H62" s="1006"/>
      <c r="I62" s="1006"/>
      <c r="J62" s="1006"/>
      <c r="K62" s="710"/>
      <c r="L62" s="710"/>
    </row>
    <row r="63" spans="1:12" s="824" customFormat="1" ht="25.2" customHeight="1">
      <c r="A63" s="979"/>
      <c r="B63" s="820"/>
      <c r="C63" s="773"/>
      <c r="D63" s="764"/>
      <c r="E63" s="986"/>
      <c r="F63" s="986"/>
      <c r="G63" s="986"/>
      <c r="H63" s="986"/>
      <c r="I63" s="986"/>
      <c r="J63" s="986"/>
      <c r="K63" s="972"/>
      <c r="L63" s="97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1508C-D4A3-4929-9348-B4E4793520D5}">
  <sheetPr>
    <tabColor theme="9" tint="0.39997558519241921"/>
  </sheetPr>
  <dimension ref="A1:AM18"/>
  <sheetViews>
    <sheetView zoomScale="60" zoomScaleNormal="60" workbookViewId="0">
      <pane xSplit="4" ySplit="3" topLeftCell="AF4" activePane="bottomRight" state="frozen"/>
      <selection pane="topRight" activeCell="E1" sqref="E1"/>
      <selection pane="bottomLeft" activeCell="A4" sqref="A4"/>
      <selection pane="bottomRight" sqref="A1:IV65536"/>
    </sheetView>
  </sheetViews>
  <sheetFormatPr defaultColWidth="9" defaultRowHeight="24.6"/>
  <cols>
    <col min="1" max="1" width="17.5546875" style="971" customWidth="1"/>
    <col min="2" max="2" width="7" style="693" customWidth="1"/>
    <col min="3" max="3" width="15.44140625" style="695" customWidth="1"/>
    <col min="4" max="4" width="59" style="693" customWidth="1"/>
    <col min="5" max="8" width="14.6640625" style="320" customWidth="1"/>
    <col min="9" max="36" width="17.5546875" style="321" customWidth="1"/>
    <col min="37" max="41" width="9" style="321" customWidth="1"/>
    <col min="42" max="16384" width="9" style="321"/>
  </cols>
  <sheetData>
    <row r="1" spans="1:39" s="201" customFormat="1">
      <c r="A1" s="693"/>
      <c r="B1" s="208"/>
      <c r="C1" s="694"/>
      <c r="D1" s="695"/>
      <c r="E1" s="1332">
        <v>1</v>
      </c>
      <c r="F1" s="1328"/>
      <c r="G1" s="1328"/>
      <c r="H1" s="1328"/>
      <c r="I1" s="1333">
        <v>2</v>
      </c>
      <c r="J1" s="1330"/>
      <c r="K1" s="1330"/>
      <c r="L1" s="1331"/>
      <c r="M1" s="1327">
        <v>3</v>
      </c>
      <c r="N1" s="1328"/>
      <c r="O1" s="1328"/>
      <c r="P1" s="1328"/>
      <c r="Q1" s="1329">
        <v>4</v>
      </c>
      <c r="R1" s="1330"/>
      <c r="S1" s="1330"/>
      <c r="T1" s="1331"/>
      <c r="U1" s="1327">
        <v>5</v>
      </c>
      <c r="V1" s="1328"/>
      <c r="W1" s="1328"/>
      <c r="X1" s="1328"/>
      <c r="Y1" s="1329">
        <v>6</v>
      </c>
      <c r="Z1" s="1330"/>
      <c r="AA1" s="1330"/>
      <c r="AB1" s="1331"/>
      <c r="AC1" s="1327">
        <v>7</v>
      </c>
      <c r="AD1" s="1328"/>
      <c r="AE1" s="1328"/>
      <c r="AF1" s="1328"/>
      <c r="AG1" s="1329">
        <v>8</v>
      </c>
      <c r="AH1" s="1330"/>
      <c r="AI1" s="1330"/>
      <c r="AJ1" s="1331"/>
    </row>
    <row r="2" spans="1:39" s="204" customFormat="1">
      <c r="A2" s="697" t="s">
        <v>1506</v>
      </c>
      <c r="B2" s="698"/>
      <c r="C2" s="962" t="s">
        <v>421</v>
      </c>
      <c r="D2" s="698" t="s">
        <v>422</v>
      </c>
      <c r="E2" s="1293" t="str">
        <f>'2.ลูกหนี้ค่ารักษา'!E2</f>
        <v>11040 บึงกาฬ,รพท_</v>
      </c>
      <c r="F2" s="1293"/>
      <c r="G2" s="1293"/>
      <c r="H2" s="1326"/>
      <c r="I2" s="1293" t="str">
        <f>'2.ลูกหนี้ค่ารักษา'!F2</f>
        <v>11041 พรเจริญ,รพช_</v>
      </c>
      <c r="J2" s="1293"/>
      <c r="K2" s="1293"/>
      <c r="L2" s="1293"/>
      <c r="M2" s="1293" t="str">
        <f>'2.ลูกหนี้ค่ารักษา'!G2</f>
        <v>11043 โซ่พิสัย,รพช_</v>
      </c>
      <c r="N2" s="1293"/>
      <c r="O2" s="1293"/>
      <c r="P2" s="1293"/>
      <c r="Q2" s="1293" t="str">
        <f>'2.ลูกหนี้ค่ารักษา'!H2</f>
        <v>11046 เซกา,รพช_</v>
      </c>
      <c r="R2" s="1293"/>
      <c r="S2" s="1293"/>
      <c r="T2" s="1293"/>
      <c r="U2" s="1293" t="str">
        <f>'2.ลูกหนี้ค่ารักษา'!I2</f>
        <v>11047 ปากคาด,รพช_</v>
      </c>
      <c r="V2" s="1293"/>
      <c r="W2" s="1293"/>
      <c r="X2" s="1293"/>
      <c r="Y2" s="1293" t="str">
        <f>'2.ลูกหนี้ค่ารักษา'!J2</f>
        <v>11048 บึงโขงหลง,รพช_</v>
      </c>
      <c r="Z2" s="1293"/>
      <c r="AA2" s="1293"/>
      <c r="AB2" s="1293"/>
      <c r="AC2" s="1293" t="str">
        <f>'2.ลูกหนี้ค่ารักษา'!K2</f>
        <v>11049 ศรีวิไล,รพช_</v>
      </c>
      <c r="AD2" s="1293"/>
      <c r="AE2" s="1293"/>
      <c r="AF2" s="1293"/>
      <c r="AG2" s="1293" t="str">
        <f>'2.ลูกหนี้ค่ารักษา'!L2</f>
        <v>11050 บุ่งคล้า,รพช_</v>
      </c>
      <c r="AH2" s="1293"/>
      <c r="AI2" s="1293"/>
      <c r="AJ2" s="1293"/>
    </row>
    <row r="3" spans="1:39" s="204" customFormat="1" ht="30">
      <c r="A3" s="964"/>
      <c r="B3" s="702">
        <v>2</v>
      </c>
      <c r="C3" s="965" t="s">
        <v>1647</v>
      </c>
      <c r="D3" s="966"/>
      <c r="E3" s="233" t="s">
        <v>394</v>
      </c>
      <c r="F3" s="233" t="s">
        <v>395</v>
      </c>
      <c r="G3" s="1022" t="s">
        <v>392</v>
      </c>
      <c r="H3" s="1023" t="s">
        <v>393</v>
      </c>
      <c r="I3" s="233" t="s">
        <v>394</v>
      </c>
      <c r="J3" s="233" t="s">
        <v>395</v>
      </c>
      <c r="K3" s="1022" t="s">
        <v>392</v>
      </c>
      <c r="L3" s="1022" t="s">
        <v>393</v>
      </c>
      <c r="M3" s="232" t="s">
        <v>394</v>
      </c>
      <c r="N3" s="233" t="s">
        <v>395</v>
      </c>
      <c r="O3" s="1022" t="s">
        <v>392</v>
      </c>
      <c r="P3" s="1023" t="s">
        <v>393</v>
      </c>
      <c r="Q3" s="233" t="s">
        <v>394</v>
      </c>
      <c r="R3" s="233" t="s">
        <v>395</v>
      </c>
      <c r="S3" s="1022" t="s">
        <v>392</v>
      </c>
      <c r="T3" s="1022" t="s">
        <v>393</v>
      </c>
      <c r="U3" s="232" t="s">
        <v>394</v>
      </c>
      <c r="V3" s="233" t="s">
        <v>395</v>
      </c>
      <c r="W3" s="1022" t="s">
        <v>392</v>
      </c>
      <c r="X3" s="1023" t="s">
        <v>393</v>
      </c>
      <c r="Y3" s="233" t="s">
        <v>394</v>
      </c>
      <c r="Z3" s="233" t="s">
        <v>395</v>
      </c>
      <c r="AA3" s="1022" t="s">
        <v>392</v>
      </c>
      <c r="AB3" s="1022" t="s">
        <v>393</v>
      </c>
      <c r="AC3" s="232" t="s">
        <v>394</v>
      </c>
      <c r="AD3" s="233" t="s">
        <v>395</v>
      </c>
      <c r="AE3" s="1022" t="s">
        <v>392</v>
      </c>
      <c r="AF3" s="1023" t="s">
        <v>393</v>
      </c>
      <c r="AG3" s="233" t="s">
        <v>394</v>
      </c>
      <c r="AH3" s="233" t="s">
        <v>395</v>
      </c>
      <c r="AI3" s="1022" t="s">
        <v>392</v>
      </c>
      <c r="AJ3" s="1022" t="s">
        <v>393</v>
      </c>
    </row>
    <row r="4" spans="1:39" s="1027" customFormat="1">
      <c r="A4" s="997"/>
      <c r="B4" s="867">
        <v>2.6</v>
      </c>
      <c r="C4" s="1024" t="s">
        <v>1608</v>
      </c>
      <c r="D4" s="1017"/>
      <c r="E4" s="1025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245"/>
      <c r="AL4" s="245"/>
      <c r="AM4" s="245"/>
    </row>
    <row r="5" spans="1:39">
      <c r="A5" s="1016" t="s">
        <v>808</v>
      </c>
      <c r="B5" s="810"/>
      <c r="C5" s="813" t="s">
        <v>808</v>
      </c>
      <c r="D5" s="1017" t="s">
        <v>1239</v>
      </c>
      <c r="E5" s="216">
        <f>ROUND(VLOOKUP($C5,แยกหน่วยบริการ!$B$4:$BO$841,3,0),2)</f>
        <v>775372.93</v>
      </c>
      <c r="F5" s="216">
        <f>ROUND(VLOOKUP($C5,แยกหน่วยบริการ!$B$4:$BO$841,4,0),2)</f>
        <v>775372.93</v>
      </c>
      <c r="G5" s="216">
        <f>ROUND(VLOOKUP($C5,แยกหน่วยบริการ!$B$4:$BO$841,5,0),2)</f>
        <v>0</v>
      </c>
      <c r="H5" s="216">
        <f>ROUND(VLOOKUP($C5,แยกหน่วยบริการ!$B$4:$BO$841,6,0),2)</f>
        <v>0</v>
      </c>
      <c r="I5" s="216">
        <f>ROUND(VLOOKUP($C5,แยกหน่วยบริการ!$B$4:$BO$841,11,0),2)</f>
        <v>4080187.02</v>
      </c>
      <c r="J5" s="216">
        <f>ROUND(VLOOKUP($C5,แยกหน่วยบริการ!$B$4:$BO$841,12,0),2)</f>
        <v>117494.5</v>
      </c>
      <c r="K5" s="216">
        <f>ROUND(VLOOKUP($C5,แยกหน่วยบริการ!$B$4:$BO$841,13,0),2)</f>
        <v>0</v>
      </c>
      <c r="L5" s="216">
        <f>ROUND(VLOOKUP($C5,แยกหน่วยบริการ!$B$4:$BO$841,14,0),2)</f>
        <v>665502.17000000004</v>
      </c>
      <c r="M5" s="216">
        <f>ROUND(VLOOKUP($C5,แยกหน่วยบริการ!$B$4:$BO$841,19,0),2)</f>
        <v>3054689.88</v>
      </c>
      <c r="N5" s="216">
        <f>ROUND(VLOOKUP($C5,แยกหน่วยบริการ!$B$4:$BO$841,20,0),2)</f>
        <v>109374.25</v>
      </c>
      <c r="O5" s="216">
        <f>ROUND(VLOOKUP($C5,แยกหน่วยบริการ!$B$4:$BO$841,21,0),2)</f>
        <v>0</v>
      </c>
      <c r="P5" s="216">
        <f>ROUND(VLOOKUP($C5,แยกหน่วยบริการ!$B$4:$BO$841,22,0),2)</f>
        <v>15892398.67</v>
      </c>
      <c r="Q5" s="216">
        <f>ROUND(VLOOKUP($C5,แยกหน่วยบริการ!$B$4:$BO$841,27,0),2)</f>
        <v>0</v>
      </c>
      <c r="R5" s="216">
        <f>ROUND(VLOOKUP($C5,แยกหน่วยบริการ!$B$4:$BO$841,28,0),2)</f>
        <v>0</v>
      </c>
      <c r="S5" s="216">
        <f>ROUND(VLOOKUP($C5,แยกหน่วยบริการ!$B$4:$BO$841,29,0),2)</f>
        <v>0</v>
      </c>
      <c r="T5" s="216">
        <f>ROUND(VLOOKUP($C5,แยกหน่วยบริการ!$B$4:$BO$841,30,0),2)</f>
        <v>0</v>
      </c>
      <c r="U5" s="216">
        <f>ROUND(VLOOKUP($C5,แยกหน่วยบริการ!$B$4:$BO$841,35,0),2)</f>
        <v>2878436.97</v>
      </c>
      <c r="V5" s="216">
        <f>ROUND(VLOOKUP($C5,แยกหน่วยบริการ!$B$4:$BO$841,36,0),2)</f>
        <v>103238.68</v>
      </c>
      <c r="W5" s="216">
        <f>ROUND(VLOOKUP($C5,แยกหน่วยบริการ!$B$4:$BO$841,37,0),2)</f>
        <v>0</v>
      </c>
      <c r="X5" s="216">
        <f>ROUND(VLOOKUP($C5,แยกหน่วยบริการ!$B$4:$BO$841,38,0),2)</f>
        <v>3829305.94</v>
      </c>
      <c r="Y5" s="216">
        <f>ROUND(VLOOKUP($C5,แยกหน่วยบริการ!$B$4:$BO$841,43,0),2)</f>
        <v>135459.70000000001</v>
      </c>
      <c r="Z5" s="216">
        <f>ROUND(VLOOKUP($C5,แยกหน่วยบริการ!$B$4:$BO$841,44,0),2)</f>
        <v>135459.70000000001</v>
      </c>
      <c r="AA5" s="216">
        <f>ROUND(VLOOKUP($C5,แยกหน่วยบริการ!$B$4:$BO$841,45,0),2)</f>
        <v>0</v>
      </c>
      <c r="AB5" s="216">
        <f>ROUND(VLOOKUP($C5,แยกหน่วยบริการ!$B$4:$BO$841,46,0),2)</f>
        <v>0</v>
      </c>
      <c r="AC5" s="216">
        <f>ROUND(VLOOKUP($C5,แยกหน่วยบริการ!$B$4:$BO$841,51,0),2)</f>
        <v>2868516.99</v>
      </c>
      <c r="AD5" s="216">
        <f>ROUND(VLOOKUP($C5,แยกหน่วยบริการ!$B$4:$BO$841,52,0),2)</f>
        <v>151627</v>
      </c>
      <c r="AE5" s="216">
        <f>ROUND(VLOOKUP($C5,แยกหน่วยบริการ!$B$4:$BO$841,53,0),2)</f>
        <v>0</v>
      </c>
      <c r="AF5" s="216">
        <f>ROUND(VLOOKUP($C5,แยกหน่วยบริการ!$B$4:$BO$841,54,0),2)</f>
        <v>6511097.3099999996</v>
      </c>
      <c r="AG5" s="216">
        <f>ROUND(VLOOKUP($C5,แยกหน่วยบริการ!$B$4:$BO$841,59,0),2)</f>
        <v>819589.6</v>
      </c>
      <c r="AH5" s="216">
        <f>ROUND(VLOOKUP($C5,แยกหน่วยบริการ!$B$4:$BO$841,60,0),2)</f>
        <v>819589.6</v>
      </c>
      <c r="AI5" s="216">
        <f>ROUND(VLOOKUP($C5,แยกหน่วยบริการ!$B$4:$BO$841,61,0),2)</f>
        <v>0</v>
      </c>
      <c r="AJ5" s="216">
        <f>ROUND(VLOOKUP($C5,แยกหน่วยบริการ!$B$4:$BO$841,62,0),2)</f>
        <v>0</v>
      </c>
    </row>
    <row r="6" spans="1:39" s="1028" customFormat="1">
      <c r="A6" s="997"/>
      <c r="B6" s="727"/>
      <c r="C6" s="998" t="s">
        <v>813</v>
      </c>
      <c r="D6" s="832" t="s">
        <v>1242</v>
      </c>
      <c r="E6" s="216">
        <f>ROUND(VLOOKUP($C6,แยกหน่วยบริการ!$B$4:$BO$841,3,0),2)</f>
        <v>6614180.2999999998</v>
      </c>
      <c r="F6" s="216">
        <f>ROUND(VLOOKUP($C6,แยกหน่วยบริการ!$B$4:$BO$841,4,0),2)</f>
        <v>0</v>
      </c>
      <c r="G6" s="216">
        <f>ROUND(VLOOKUP($C6,แยกหน่วยบริการ!$B$4:$BO$841,5,0),2)</f>
        <v>12856696.970000001</v>
      </c>
      <c r="H6" s="216">
        <f>ROUND(VLOOKUP($C6,แยกหน่วยบริการ!$B$4:$BO$841,6,0),2)</f>
        <v>0</v>
      </c>
      <c r="I6" s="216">
        <f>ROUND(VLOOKUP($C6,แยกหน่วยบริการ!$B$4:$BO$841,11,0),2)</f>
        <v>0</v>
      </c>
      <c r="J6" s="216">
        <f>ROUND(VLOOKUP($C6,แยกหน่วยบริการ!$B$4:$BO$841,12,0),2)</f>
        <v>0</v>
      </c>
      <c r="K6" s="216">
        <f>ROUND(VLOOKUP($C6,แยกหน่วยบริการ!$B$4:$BO$841,13,0),2)</f>
        <v>0</v>
      </c>
      <c r="L6" s="216">
        <f>ROUND(VLOOKUP($C6,แยกหน่วยบริการ!$B$4:$BO$841,14,0),2)</f>
        <v>0</v>
      </c>
      <c r="M6" s="216">
        <f>ROUND(VLOOKUP($C6,แยกหน่วยบริการ!$B$4:$BO$841,19,0),2)</f>
        <v>0</v>
      </c>
      <c r="N6" s="216">
        <f>ROUND(VLOOKUP($C6,แยกหน่วยบริการ!$B$4:$BO$841,20,0),2)</f>
        <v>0</v>
      </c>
      <c r="O6" s="216">
        <f>ROUND(VLOOKUP($C6,แยกหน่วยบริการ!$B$4:$BO$841,21,0),2)</f>
        <v>0</v>
      </c>
      <c r="P6" s="216">
        <f>ROUND(VLOOKUP($C6,แยกหน่วยบริการ!$B$4:$BO$841,22,0),2)</f>
        <v>0</v>
      </c>
      <c r="Q6" s="216">
        <f>ROUND(VLOOKUP($C6,แยกหน่วยบริการ!$B$4:$BO$841,27,0),2)</f>
        <v>6307494.8099999996</v>
      </c>
      <c r="R6" s="216">
        <f>ROUND(VLOOKUP($C6,แยกหน่วยบริการ!$B$4:$BO$841,28,0),2)</f>
        <v>0</v>
      </c>
      <c r="S6" s="216">
        <f>ROUND(VLOOKUP($C6,แยกหน่วยบริการ!$B$4:$BO$841,29,0),2)</f>
        <v>16781557.66</v>
      </c>
      <c r="T6" s="216">
        <f>ROUND(VLOOKUP($C6,แยกหน่วยบริการ!$B$4:$BO$841,30,0),2)</f>
        <v>0</v>
      </c>
      <c r="U6" s="216">
        <f>ROUND(VLOOKUP($C6,แยกหน่วยบริการ!$B$4:$BO$841,35,0),2)</f>
        <v>0</v>
      </c>
      <c r="V6" s="216">
        <f>ROUND(VLOOKUP($C6,แยกหน่วยบริการ!$B$4:$BO$841,36,0),2)</f>
        <v>0</v>
      </c>
      <c r="W6" s="216">
        <f>ROUND(VLOOKUP($C6,แยกหน่วยบริการ!$B$4:$BO$841,37,0),2)</f>
        <v>0</v>
      </c>
      <c r="X6" s="216">
        <f>ROUND(VLOOKUP($C6,แยกหน่วยบริการ!$B$4:$BO$841,38,0),2)</f>
        <v>0</v>
      </c>
      <c r="Y6" s="216">
        <f>ROUND(VLOOKUP($C6,แยกหน่วยบริการ!$B$4:$BO$841,43,0),2)</f>
        <v>3966938.51</v>
      </c>
      <c r="Z6" s="216">
        <f>ROUND(VLOOKUP($C6,แยกหน่วยบริการ!$B$4:$BO$841,44,0),2)</f>
        <v>0</v>
      </c>
      <c r="AA6" s="216">
        <f>ROUND(VLOOKUP($C6,แยกหน่วยบริการ!$B$4:$BO$841,45,0),2)</f>
        <v>4540941.9000000004</v>
      </c>
      <c r="AB6" s="216">
        <f>ROUND(VLOOKUP($C6,แยกหน่วยบริการ!$B$4:$BO$841,46,0),2)</f>
        <v>0</v>
      </c>
      <c r="AC6" s="216">
        <f>ROUND(VLOOKUP($C6,แยกหน่วยบริการ!$B$4:$BO$841,51,0),2)</f>
        <v>0</v>
      </c>
      <c r="AD6" s="216">
        <f>ROUND(VLOOKUP($C6,แยกหน่วยบริการ!$B$4:$BO$841,52,0),2)</f>
        <v>0</v>
      </c>
      <c r="AE6" s="216">
        <f>ROUND(VLOOKUP($C6,แยกหน่วยบริการ!$B$4:$BO$841,53,0),2)</f>
        <v>0</v>
      </c>
      <c r="AF6" s="216">
        <f>ROUND(VLOOKUP($C6,แยกหน่วยบริการ!$B$4:$BO$841,54,0),2)</f>
        <v>0</v>
      </c>
      <c r="AG6" s="216">
        <f>ROUND(VLOOKUP($C6,แยกหน่วยบริการ!$B$4:$BO$841,59,0),2)</f>
        <v>914185.68</v>
      </c>
      <c r="AH6" s="216">
        <f>ROUND(VLOOKUP($C6,แยกหน่วยบริการ!$B$4:$BO$841,60,0),2)</f>
        <v>0</v>
      </c>
      <c r="AI6" s="216">
        <f>ROUND(VLOOKUP($C6,แยกหน่วยบริการ!$B$4:$BO$841,61,0),2)</f>
        <v>1398966.83</v>
      </c>
      <c r="AJ6" s="216">
        <f>ROUND(VLOOKUP($C6,แยกหน่วยบริการ!$B$4:$BO$841,62,0),2)</f>
        <v>0</v>
      </c>
    </row>
    <row r="7" spans="1:39" ht="25.2" thickBot="1">
      <c r="A7" s="1029"/>
      <c r="B7" s="1030"/>
      <c r="C7" s="1031"/>
      <c r="D7" s="1032" t="s">
        <v>1562</v>
      </c>
      <c r="E7" s="1334" t="str">
        <f>IF(H5&gt;0,IF(G6&gt;0,"0.00","1"),"1")</f>
        <v>1</v>
      </c>
      <c r="F7" s="1335"/>
      <c r="G7" s="1335"/>
      <c r="H7" s="1335"/>
      <c r="I7" s="1334" t="str">
        <f>IF(L5&gt;0,IF(K6&gt;0,"0.00","1"),"1")</f>
        <v>1</v>
      </c>
      <c r="J7" s="1335"/>
      <c r="K7" s="1335"/>
      <c r="L7" s="1335"/>
      <c r="M7" s="1334" t="str">
        <f>IF(P5&gt;0,IF(O6&gt;0,"0.00","1"),"1")</f>
        <v>1</v>
      </c>
      <c r="N7" s="1335"/>
      <c r="O7" s="1335"/>
      <c r="P7" s="1335"/>
      <c r="Q7" s="1334" t="str">
        <f>IF(T5&gt;0,IF(S6&gt;0,"0.00","1"),"1")</f>
        <v>1</v>
      </c>
      <c r="R7" s="1335"/>
      <c r="S7" s="1335"/>
      <c r="T7" s="1335"/>
      <c r="U7" s="1334" t="str">
        <f>IF(X5&gt;0,IF(W6&gt;0,"0.00","1"),"1")</f>
        <v>1</v>
      </c>
      <c r="V7" s="1335"/>
      <c r="W7" s="1335"/>
      <c r="X7" s="1335"/>
      <c r="Y7" s="1334" t="str">
        <f>IF(AB5&gt;0,IF(AA6&gt;0,"0.00","1"),"1")</f>
        <v>1</v>
      </c>
      <c r="Z7" s="1335"/>
      <c r="AA7" s="1335"/>
      <c r="AB7" s="1335"/>
      <c r="AC7" s="1334" t="str">
        <f>IF(AF5&gt;0,IF(AE6&gt;0,"0.00","1"),"1")</f>
        <v>1</v>
      </c>
      <c r="AD7" s="1335"/>
      <c r="AE7" s="1335"/>
      <c r="AF7" s="1335"/>
      <c r="AG7" s="1334" t="str">
        <f>IF(AJ5&gt;0,IF(AI6&gt;0,"0.00","1"),"1")</f>
        <v>1</v>
      </c>
      <c r="AH7" s="1335"/>
      <c r="AI7" s="1335"/>
      <c r="AJ7" s="1335"/>
    </row>
    <row r="8" spans="1:39" ht="25.2" thickTop="1">
      <c r="A8" s="1033"/>
      <c r="B8" s="344">
        <v>2.7</v>
      </c>
      <c r="C8" s="1034" t="s">
        <v>1609</v>
      </c>
      <c r="D8" s="832"/>
      <c r="E8" s="1025"/>
      <c r="F8" s="1026"/>
      <c r="G8" s="1026"/>
      <c r="H8" s="1026"/>
      <c r="I8" s="1026"/>
      <c r="J8" s="1026"/>
      <c r="K8" s="1026"/>
      <c r="L8" s="1026"/>
      <c r="M8" s="1026"/>
      <c r="N8" s="1026"/>
      <c r="O8" s="1026"/>
      <c r="P8" s="1026"/>
      <c r="Q8" s="1026"/>
      <c r="R8" s="1026"/>
      <c r="S8" s="1026"/>
      <c r="T8" s="1026"/>
      <c r="U8" s="1026"/>
      <c r="V8" s="1026"/>
      <c r="W8" s="1026"/>
      <c r="X8" s="1026"/>
      <c r="Y8" s="1026"/>
      <c r="Z8" s="1026"/>
      <c r="AA8" s="1026"/>
      <c r="AB8" s="1026"/>
      <c r="AC8" s="1026"/>
      <c r="AD8" s="1026"/>
      <c r="AE8" s="1026"/>
      <c r="AF8" s="1026"/>
      <c r="AG8" s="1026"/>
      <c r="AH8" s="1026"/>
      <c r="AI8" s="1026"/>
      <c r="AJ8" s="1026"/>
    </row>
    <row r="9" spans="1:39">
      <c r="A9" s="997" t="s">
        <v>809</v>
      </c>
      <c r="B9" s="727"/>
      <c r="C9" s="998" t="s">
        <v>809</v>
      </c>
      <c r="D9" s="832" t="s">
        <v>1241</v>
      </c>
      <c r="E9" s="216">
        <f>ROUND(VLOOKUP($C9,แยกหน่วยบริการ!$B$4:$BO$841,3,0),2)</f>
        <v>1333420</v>
      </c>
      <c r="F9" s="216">
        <f>ROUND(VLOOKUP($C9,แยกหน่วยบริการ!$B$4:$BO$841,4,0),2)</f>
        <v>1855</v>
      </c>
      <c r="G9" s="216">
        <f>ROUND(VLOOKUP($C9,แยกหน่วยบริการ!$B$4:$BO$841,5,0),2)</f>
        <v>0</v>
      </c>
      <c r="H9" s="216">
        <f>ROUND(VLOOKUP($C9,แยกหน่วยบริการ!$B$4:$BO$841,6,0),2)</f>
        <v>4157340.28</v>
      </c>
      <c r="I9" s="216">
        <f>ROUND(VLOOKUP($C9,แยกหน่วยบริการ!$B$4:$BO$841,11,0),2)</f>
        <v>113970.07</v>
      </c>
      <c r="J9" s="216">
        <f>ROUND(VLOOKUP($C9,แยกหน่วยบริการ!$B$4:$BO$841,12,0),2)</f>
        <v>4700</v>
      </c>
      <c r="K9" s="216">
        <f>ROUND(VLOOKUP($C9,แยกหน่วยบริการ!$B$4:$BO$841,13,0),2)</f>
        <v>0</v>
      </c>
      <c r="L9" s="216">
        <f>ROUND(VLOOKUP($C9,แยกหน่วยบริการ!$B$4:$BO$841,14,0),2)</f>
        <v>6214187.8200000003</v>
      </c>
      <c r="M9" s="216">
        <f>ROUND(VLOOKUP($C9,แยกหน่วยบริการ!$B$4:$BO$841,19,0),2)</f>
        <v>313390</v>
      </c>
      <c r="N9" s="216">
        <f>ROUND(VLOOKUP($C9,แยกหน่วยบริการ!$B$4:$BO$841,20,0),2)</f>
        <v>3560</v>
      </c>
      <c r="O9" s="216">
        <f>ROUND(VLOOKUP($C9,แยกหน่วยบริการ!$B$4:$BO$841,21,0),2)</f>
        <v>0</v>
      </c>
      <c r="P9" s="216">
        <f>ROUND(VLOOKUP($C9,แยกหน่วยบริการ!$B$4:$BO$841,22,0),2)</f>
        <v>4345359.17</v>
      </c>
      <c r="Q9" s="216">
        <f>ROUND(VLOOKUP($C9,แยกหน่วยบริการ!$B$4:$BO$841,27,0),2)</f>
        <v>366886.5</v>
      </c>
      <c r="R9" s="216">
        <f>ROUND(VLOOKUP($C9,แยกหน่วยบริการ!$B$4:$BO$841,28,0),2)</f>
        <v>0</v>
      </c>
      <c r="S9" s="216">
        <f>ROUND(VLOOKUP($C9,แยกหน่วยบริการ!$B$4:$BO$841,29,0),2)</f>
        <v>0</v>
      </c>
      <c r="T9" s="216">
        <f>ROUND(VLOOKUP($C9,แยกหน่วยบริการ!$B$4:$BO$841,30,0),2)</f>
        <v>6294926.7999999998</v>
      </c>
      <c r="U9" s="216">
        <f>ROUND(VLOOKUP($C9,แยกหน่วยบริการ!$B$4:$BO$841,35,0),2)</f>
        <v>540456.69999999995</v>
      </c>
      <c r="V9" s="216">
        <f>ROUND(VLOOKUP($C9,แยกหน่วยบริการ!$B$4:$BO$841,36,0),2)</f>
        <v>6243</v>
      </c>
      <c r="W9" s="216">
        <f>ROUND(VLOOKUP($C9,แยกหน่วยบริการ!$B$4:$BO$841,37,0),2)</f>
        <v>0</v>
      </c>
      <c r="X9" s="216">
        <f>ROUND(VLOOKUP($C9,แยกหน่วยบริการ!$B$4:$BO$841,38,0),2)</f>
        <v>2867167.54</v>
      </c>
      <c r="Y9" s="216">
        <f>ROUND(VLOOKUP($C9,แยกหน่วยบริการ!$B$4:$BO$841,43,0),2)</f>
        <v>145977</v>
      </c>
      <c r="Z9" s="216">
        <f>ROUND(VLOOKUP($C9,แยกหน่วยบริการ!$B$4:$BO$841,44,0),2)</f>
        <v>0</v>
      </c>
      <c r="AA9" s="216">
        <f>ROUND(VLOOKUP($C9,แยกหน่วยบริการ!$B$4:$BO$841,45,0),2)</f>
        <v>0</v>
      </c>
      <c r="AB9" s="216">
        <f>ROUND(VLOOKUP($C9,แยกหน่วยบริการ!$B$4:$BO$841,46,0),2)</f>
        <v>4044881.55</v>
      </c>
      <c r="AC9" s="216">
        <f>ROUND(VLOOKUP($C9,แยกหน่วยบริการ!$B$4:$BO$841,51,0),2)</f>
        <v>163338.57999999999</v>
      </c>
      <c r="AD9" s="216">
        <f>ROUND(VLOOKUP($C9,แยกหน่วยบริการ!$B$4:$BO$841,52,0),2)</f>
        <v>34870</v>
      </c>
      <c r="AE9" s="216">
        <f>ROUND(VLOOKUP($C9,แยกหน่วยบริการ!$B$4:$BO$841,53,0),2)</f>
        <v>0</v>
      </c>
      <c r="AF9" s="216">
        <f>ROUND(VLOOKUP($C9,แยกหน่วยบริการ!$B$4:$BO$841,54,0),2)</f>
        <v>3415001.96</v>
      </c>
      <c r="AG9" s="216">
        <f>ROUND(VLOOKUP($C9,แยกหน่วยบริการ!$B$4:$BO$841,59,0),2)</f>
        <v>29316</v>
      </c>
      <c r="AH9" s="216">
        <f>ROUND(VLOOKUP($C9,แยกหน่วยบริการ!$B$4:$BO$841,60,0),2)</f>
        <v>80.28</v>
      </c>
      <c r="AI9" s="216">
        <f>ROUND(VLOOKUP($C9,แยกหน่วยบริการ!$B$4:$BO$841,61,0),2)</f>
        <v>0</v>
      </c>
      <c r="AJ9" s="216">
        <f>ROUND(VLOOKUP($C9,แยกหน่วยบริการ!$B$4:$BO$841,62,0),2)</f>
        <v>1450739.24</v>
      </c>
    </row>
    <row r="10" spans="1:39">
      <c r="A10" s="997" t="s">
        <v>827</v>
      </c>
      <c r="B10" s="727"/>
      <c r="C10" s="998" t="s">
        <v>827</v>
      </c>
      <c r="D10" s="832" t="s">
        <v>206</v>
      </c>
      <c r="E10" s="216">
        <f>ROUND(VLOOKUP($C10,แยกหน่วยบริการ!$B$4:$BO$841,3,0),2)</f>
        <v>0</v>
      </c>
      <c r="F10" s="216">
        <f>ROUND(VLOOKUP($C10,แยกหน่วยบริการ!$B$4:$BO$841,4,0),2)</f>
        <v>0</v>
      </c>
      <c r="G10" s="216">
        <f>ROUND(VLOOKUP($C10,แยกหน่วยบริการ!$B$4:$BO$841,5,0),2)</f>
        <v>0</v>
      </c>
      <c r="H10" s="216">
        <f>ROUND(VLOOKUP($C10,แยกหน่วยบริการ!$B$4:$BO$841,6,0),2)</f>
        <v>0</v>
      </c>
      <c r="I10" s="216">
        <f>ROUND(VLOOKUP($C10,แยกหน่วยบริการ!$B$4:$BO$841,11,0),2)</f>
        <v>0</v>
      </c>
      <c r="J10" s="216">
        <f>ROUND(VLOOKUP($C10,แยกหน่วยบริการ!$B$4:$BO$841,12,0),2)</f>
        <v>0</v>
      </c>
      <c r="K10" s="216">
        <f>ROUND(VLOOKUP($C10,แยกหน่วยบริการ!$B$4:$BO$841,13,0),2)</f>
        <v>0</v>
      </c>
      <c r="L10" s="216">
        <f>ROUND(VLOOKUP($C10,แยกหน่วยบริการ!$B$4:$BO$841,14,0),2)</f>
        <v>0</v>
      </c>
      <c r="M10" s="216">
        <f>ROUND(VLOOKUP($C10,แยกหน่วยบริการ!$B$4:$BO$841,19,0),2)</f>
        <v>0</v>
      </c>
      <c r="N10" s="216">
        <f>ROUND(VLOOKUP($C10,แยกหน่วยบริการ!$B$4:$BO$841,20,0),2)</f>
        <v>0</v>
      </c>
      <c r="O10" s="216">
        <f>ROUND(VLOOKUP($C10,แยกหน่วยบริการ!$B$4:$BO$841,21,0),2)</f>
        <v>0</v>
      </c>
      <c r="P10" s="216">
        <f>ROUND(VLOOKUP($C10,แยกหน่วยบริการ!$B$4:$BO$841,22,0),2)</f>
        <v>0</v>
      </c>
      <c r="Q10" s="216">
        <f>ROUND(VLOOKUP($C10,แยกหน่วยบริการ!$B$4:$BO$841,27,0),2)</f>
        <v>0</v>
      </c>
      <c r="R10" s="216">
        <f>ROUND(VLOOKUP($C10,แยกหน่วยบริการ!$B$4:$BO$841,28,0),2)</f>
        <v>0</v>
      </c>
      <c r="S10" s="216">
        <f>ROUND(VLOOKUP($C10,แยกหน่วยบริการ!$B$4:$BO$841,29,0),2)</f>
        <v>0</v>
      </c>
      <c r="T10" s="216">
        <f>ROUND(VLOOKUP($C10,แยกหน่วยบริการ!$B$4:$BO$841,30,0),2)</f>
        <v>0</v>
      </c>
      <c r="U10" s="216">
        <f>ROUND(VLOOKUP($C10,แยกหน่วยบริการ!$B$4:$BO$841,35,0),2)</f>
        <v>0</v>
      </c>
      <c r="V10" s="216">
        <f>ROUND(VLOOKUP($C10,แยกหน่วยบริการ!$B$4:$BO$841,36,0),2)</f>
        <v>0</v>
      </c>
      <c r="W10" s="216">
        <f>ROUND(VLOOKUP($C10,แยกหน่วยบริการ!$B$4:$BO$841,37,0),2)</f>
        <v>0</v>
      </c>
      <c r="X10" s="216">
        <f>ROUND(VLOOKUP($C10,แยกหน่วยบริการ!$B$4:$BO$841,38,0),2)</f>
        <v>0</v>
      </c>
      <c r="Y10" s="216">
        <f>ROUND(VLOOKUP($C10,แยกหน่วยบริการ!$B$4:$BO$841,43,0),2)</f>
        <v>0</v>
      </c>
      <c r="Z10" s="216">
        <f>ROUND(VLOOKUP($C10,แยกหน่วยบริการ!$B$4:$BO$841,44,0),2)</f>
        <v>0</v>
      </c>
      <c r="AA10" s="216">
        <f>ROUND(VLOOKUP($C10,แยกหน่วยบริการ!$B$4:$BO$841,45,0),2)</f>
        <v>0</v>
      </c>
      <c r="AB10" s="216">
        <f>ROUND(VLOOKUP($C10,แยกหน่วยบริการ!$B$4:$BO$841,46,0),2)</f>
        <v>0</v>
      </c>
      <c r="AC10" s="216">
        <f>ROUND(VLOOKUP($C10,แยกหน่วยบริการ!$B$4:$BO$841,51,0),2)</f>
        <v>0</v>
      </c>
      <c r="AD10" s="216">
        <f>ROUND(VLOOKUP($C10,แยกหน่วยบริการ!$B$4:$BO$841,52,0),2)</f>
        <v>0</v>
      </c>
      <c r="AE10" s="216">
        <f>ROUND(VLOOKUP($C10,แยกหน่วยบริการ!$B$4:$BO$841,53,0),2)</f>
        <v>0</v>
      </c>
      <c r="AF10" s="216">
        <f>ROUND(VLOOKUP($C10,แยกหน่วยบริการ!$B$4:$BO$841,54,0),2)</f>
        <v>0</v>
      </c>
      <c r="AG10" s="216">
        <f>ROUND(VLOOKUP($C10,แยกหน่วยบริการ!$B$4:$BO$841,59,0),2)</f>
        <v>0</v>
      </c>
      <c r="AH10" s="216">
        <f>ROUND(VLOOKUP($C10,แยกหน่วยบริการ!$B$4:$BO$841,60,0),2)</f>
        <v>0</v>
      </c>
      <c r="AI10" s="216">
        <f>ROUND(VLOOKUP($C10,แยกหน่วยบริการ!$B$4:$BO$841,61,0),2)</f>
        <v>0</v>
      </c>
      <c r="AJ10" s="216">
        <f>ROUND(VLOOKUP($C10,แยกหน่วยบริการ!$B$4:$BO$841,62,0),2)</f>
        <v>0</v>
      </c>
    </row>
    <row r="11" spans="1:39" ht="25.2" thickBot="1">
      <c r="A11" s="1029"/>
      <c r="B11" s="1030"/>
      <c r="C11" s="1031"/>
      <c r="D11" s="1032" t="s">
        <v>1562</v>
      </c>
      <c r="E11" s="1334" t="str">
        <f>IF(H9&gt;0,IF(G10&gt;0,"0.00","1"),"1")</f>
        <v>1</v>
      </c>
      <c r="F11" s="1335"/>
      <c r="G11" s="1335"/>
      <c r="H11" s="1335"/>
      <c r="I11" s="1334" t="str">
        <f>IF(L9&gt;0,IF(K10&gt;0,"0.00","1"),"1")</f>
        <v>1</v>
      </c>
      <c r="J11" s="1335"/>
      <c r="K11" s="1335"/>
      <c r="L11" s="1335"/>
      <c r="M11" s="1334" t="str">
        <f>IF(P9&gt;0,IF(O10&gt;0,"0.00","1"),"1")</f>
        <v>1</v>
      </c>
      <c r="N11" s="1335"/>
      <c r="O11" s="1335"/>
      <c r="P11" s="1335"/>
      <c r="Q11" s="1334" t="str">
        <f>IF(T9&gt;0,IF(S10&gt;0,"0.00","1"),"1")</f>
        <v>1</v>
      </c>
      <c r="R11" s="1335"/>
      <c r="S11" s="1335"/>
      <c r="T11" s="1335"/>
      <c r="U11" s="1334" t="str">
        <f>IF(X9&gt;0,IF(W10&gt;0,"0.00","1"),"1")</f>
        <v>1</v>
      </c>
      <c r="V11" s="1335"/>
      <c r="W11" s="1335"/>
      <c r="X11" s="1335"/>
      <c r="Y11" s="1334" t="str">
        <f>IF(AB9&gt;0,IF(AA10&gt;0,"0.00","1"),"1")</f>
        <v>1</v>
      </c>
      <c r="Z11" s="1335"/>
      <c r="AA11" s="1335"/>
      <c r="AB11" s="1335"/>
      <c r="AC11" s="1334" t="str">
        <f>IF(AF9&gt;0,IF(AE10&gt;0,"0.00","1"),"1")</f>
        <v>1</v>
      </c>
      <c r="AD11" s="1335"/>
      <c r="AE11" s="1335"/>
      <c r="AF11" s="1335"/>
      <c r="AG11" s="1334" t="str">
        <f>IF(AJ9&gt;0,IF(AI10&gt;0,"0.00","1"),"1")</f>
        <v>1</v>
      </c>
      <c r="AH11" s="1335"/>
      <c r="AI11" s="1335"/>
      <c r="AJ11" s="1335"/>
    </row>
    <row r="12" spans="1:39" ht="25.2" thickTop="1">
      <c r="A12" s="979"/>
      <c r="B12" s="867">
        <v>2.8</v>
      </c>
      <c r="C12" s="1034" t="s">
        <v>1610</v>
      </c>
      <c r="D12" s="832"/>
      <c r="E12" s="1025"/>
      <c r="F12" s="1026"/>
      <c r="G12" s="1026"/>
      <c r="H12" s="1026"/>
      <c r="I12" s="1026"/>
      <c r="J12" s="1026"/>
      <c r="K12" s="1026"/>
      <c r="L12" s="1026"/>
      <c r="M12" s="1026"/>
      <c r="N12" s="1026"/>
      <c r="O12" s="1026"/>
      <c r="P12" s="1026"/>
      <c r="Q12" s="1026"/>
      <c r="R12" s="1026"/>
      <c r="S12" s="1026"/>
      <c r="T12" s="1026"/>
      <c r="U12" s="1026"/>
      <c r="V12" s="1026"/>
      <c r="W12" s="1026"/>
      <c r="X12" s="1026"/>
      <c r="Y12" s="1026"/>
      <c r="Z12" s="1026"/>
      <c r="AA12" s="1026"/>
      <c r="AB12" s="1026"/>
      <c r="AC12" s="1026"/>
      <c r="AD12" s="1026"/>
      <c r="AE12" s="1026"/>
      <c r="AF12" s="1026"/>
      <c r="AG12" s="1026"/>
      <c r="AH12" s="1026"/>
      <c r="AI12" s="1026"/>
      <c r="AJ12" s="1026"/>
    </row>
    <row r="13" spans="1:39">
      <c r="A13" s="997" t="s">
        <v>1377</v>
      </c>
      <c r="B13" s="727"/>
      <c r="C13" s="998" t="s">
        <v>873</v>
      </c>
      <c r="D13" s="832" t="s">
        <v>228</v>
      </c>
      <c r="E13" s="216">
        <f>ROUND(VLOOKUP($C13,แยกหน่วยบริการ!$B$4:$BO$841,3,0),2)</f>
        <v>8324.0499999999993</v>
      </c>
      <c r="F13" s="216">
        <f>ROUND(VLOOKUP($C13,แยกหน่วยบริการ!$B$4:$BO$841,4,0),2)</f>
        <v>0</v>
      </c>
      <c r="G13" s="216">
        <f>ROUND(VLOOKUP($C13,แยกหน่วยบริการ!$B$4:$BO$841,5,0),2)</f>
        <v>0</v>
      </c>
      <c r="H13" s="216">
        <f>ROUND(VLOOKUP($C13,แยกหน่วยบริการ!$B$4:$BO$841,6,0),2)</f>
        <v>24025.35</v>
      </c>
      <c r="I13" s="216">
        <f>ROUND(VLOOKUP($C13,แยกหน่วยบริการ!$B$4:$BO$841,11,0),2)</f>
        <v>0</v>
      </c>
      <c r="J13" s="216">
        <f>ROUND(VLOOKUP($C13,แยกหน่วยบริการ!$B$4:$BO$841,12,0),2)</f>
        <v>2385.44</v>
      </c>
      <c r="K13" s="216">
        <f>ROUND(VLOOKUP($C13,แยกหน่วยบริการ!$B$4:$BO$841,13,0),2)</f>
        <v>0</v>
      </c>
      <c r="L13" s="216">
        <f>ROUND(VLOOKUP($C13,แยกหน่วยบริการ!$B$4:$BO$841,14,0),2)</f>
        <v>9074.81</v>
      </c>
      <c r="M13" s="216">
        <f>ROUND(VLOOKUP($C13,แยกหน่วยบริการ!$B$4:$BO$841,19,0),2)</f>
        <v>0</v>
      </c>
      <c r="N13" s="216">
        <f>ROUND(VLOOKUP($C13,แยกหน่วยบริการ!$B$4:$BO$841,20,0),2)</f>
        <v>0</v>
      </c>
      <c r="O13" s="216">
        <f>ROUND(VLOOKUP($C13,แยกหน่วยบริการ!$B$4:$BO$841,21,0),2)</f>
        <v>0</v>
      </c>
      <c r="P13" s="216">
        <f>ROUND(VLOOKUP($C13,แยกหน่วยบริการ!$B$4:$BO$841,22,0),2)</f>
        <v>0</v>
      </c>
      <c r="Q13" s="216">
        <f>ROUND(VLOOKUP($C13,แยกหน่วยบริการ!$B$4:$BO$841,27,0),2)</f>
        <v>0</v>
      </c>
      <c r="R13" s="216">
        <f>ROUND(VLOOKUP($C13,แยกหน่วยบริการ!$B$4:$BO$841,28,0),2)</f>
        <v>0</v>
      </c>
      <c r="S13" s="216">
        <f>ROUND(VLOOKUP($C13,แยกหน่วยบริการ!$B$4:$BO$841,29,0),2)</f>
        <v>0</v>
      </c>
      <c r="T13" s="216">
        <f>ROUND(VLOOKUP($C13,แยกหน่วยบริการ!$B$4:$BO$841,30,0),2)</f>
        <v>17659.71</v>
      </c>
      <c r="U13" s="216">
        <f>ROUND(VLOOKUP($C13,แยกหน่วยบริการ!$B$4:$BO$841,35,0),2)</f>
        <v>0</v>
      </c>
      <c r="V13" s="216">
        <f>ROUND(VLOOKUP($C13,แยกหน่วยบริการ!$B$4:$BO$841,36,0),2)</f>
        <v>0</v>
      </c>
      <c r="W13" s="216">
        <f>ROUND(VLOOKUP($C13,แยกหน่วยบริการ!$B$4:$BO$841,37,0),2)</f>
        <v>0</v>
      </c>
      <c r="X13" s="216">
        <f>ROUND(VLOOKUP($C13,แยกหน่วยบริการ!$B$4:$BO$841,38,0),2)</f>
        <v>0</v>
      </c>
      <c r="Y13" s="216">
        <f>ROUND(VLOOKUP($C13,แยกหน่วยบริการ!$B$4:$BO$841,43,0),2)</f>
        <v>2305</v>
      </c>
      <c r="Z13" s="216">
        <f>ROUND(VLOOKUP($C13,แยกหน่วยบริการ!$B$4:$BO$841,44,0),2)</f>
        <v>2588.94</v>
      </c>
      <c r="AA13" s="216">
        <f>ROUND(VLOOKUP($C13,แยกหน่วยบริการ!$B$4:$BO$841,45,0),2)</f>
        <v>0</v>
      </c>
      <c r="AB13" s="216">
        <f>ROUND(VLOOKUP($C13,แยกหน่วยบริการ!$B$4:$BO$841,46,0),2)</f>
        <v>30613.61</v>
      </c>
      <c r="AC13" s="216">
        <f>ROUND(VLOOKUP($C13,แยกหน่วยบริการ!$B$4:$BO$841,51,0),2)</f>
        <v>0</v>
      </c>
      <c r="AD13" s="216">
        <f>ROUND(VLOOKUP($C13,แยกหน่วยบริการ!$B$4:$BO$841,52,0),2)</f>
        <v>0</v>
      </c>
      <c r="AE13" s="216">
        <f>ROUND(VLOOKUP($C13,แยกหน่วยบริการ!$B$4:$BO$841,53,0),2)</f>
        <v>0</v>
      </c>
      <c r="AF13" s="216">
        <f>ROUND(VLOOKUP($C13,แยกหน่วยบริการ!$B$4:$BO$841,54,0),2)</f>
        <v>0</v>
      </c>
      <c r="AG13" s="216">
        <f>ROUND(VLOOKUP($C13,แยกหน่วยบริการ!$B$4:$BO$841,59,0),2)</f>
        <v>0</v>
      </c>
      <c r="AH13" s="216">
        <f>ROUND(VLOOKUP($C13,แยกหน่วยบริการ!$B$4:$BO$841,60,0),2)</f>
        <v>0</v>
      </c>
      <c r="AI13" s="216">
        <f>ROUND(VLOOKUP($C13,แยกหน่วยบริการ!$B$4:$BO$841,61,0),2)</f>
        <v>0</v>
      </c>
      <c r="AJ13" s="216">
        <f>ROUND(VLOOKUP($C13,แยกหน่วยบริการ!$B$4:$BO$841,62,0),2)</f>
        <v>0</v>
      </c>
    </row>
    <row r="14" spans="1:39">
      <c r="A14" s="1035" t="s">
        <v>872</v>
      </c>
      <c r="B14" s="894"/>
      <c r="C14" s="480" t="s">
        <v>872</v>
      </c>
      <c r="D14" s="1036" t="s">
        <v>1261</v>
      </c>
      <c r="E14" s="216">
        <f>ROUND(VLOOKUP($C14,แยกหน่วยบริการ!$B$4:$BO$841,3,0),2)</f>
        <v>0</v>
      </c>
      <c r="F14" s="216">
        <f>ROUND(VLOOKUP($C14,แยกหน่วยบริการ!$B$4:$BO$841,4,0),2)</f>
        <v>0</v>
      </c>
      <c r="G14" s="216">
        <f>ROUND(VLOOKUP($C14,แยกหน่วยบริการ!$B$4:$BO$841,5,0),2)</f>
        <v>0</v>
      </c>
      <c r="H14" s="216">
        <f>ROUND(VLOOKUP($C14,แยกหน่วยบริการ!$B$4:$BO$841,6,0),2)</f>
        <v>0</v>
      </c>
      <c r="I14" s="216">
        <f>ROUND(VLOOKUP($C14,แยกหน่วยบริการ!$B$4:$BO$841,11,0),2)</f>
        <v>0</v>
      </c>
      <c r="J14" s="216">
        <f>ROUND(VLOOKUP($C14,แยกหน่วยบริการ!$B$4:$BO$841,12,0),2)</f>
        <v>0</v>
      </c>
      <c r="K14" s="216">
        <f>ROUND(VLOOKUP($C14,แยกหน่วยบริการ!$B$4:$BO$841,13,0),2)</f>
        <v>0</v>
      </c>
      <c r="L14" s="216">
        <f>ROUND(VLOOKUP($C14,แยกหน่วยบริการ!$B$4:$BO$841,14,0),2)</f>
        <v>0</v>
      </c>
      <c r="M14" s="216">
        <f>ROUND(VLOOKUP($C14,แยกหน่วยบริการ!$B$4:$BO$841,19,0),2)</f>
        <v>0</v>
      </c>
      <c r="N14" s="216">
        <f>ROUND(VLOOKUP($C14,แยกหน่วยบริการ!$B$4:$BO$841,20,0),2)</f>
        <v>0</v>
      </c>
      <c r="O14" s="216">
        <f>ROUND(VLOOKUP($C14,แยกหน่วยบริการ!$B$4:$BO$841,21,0),2)</f>
        <v>2309</v>
      </c>
      <c r="P14" s="216">
        <f>ROUND(VLOOKUP($C14,แยกหน่วยบริการ!$B$4:$BO$841,22,0),2)</f>
        <v>0</v>
      </c>
      <c r="Q14" s="216">
        <f>ROUND(VLOOKUP($C14,แยกหน่วยบริการ!$B$4:$BO$841,27,0),2)</f>
        <v>0</v>
      </c>
      <c r="R14" s="216">
        <f>ROUND(VLOOKUP($C14,แยกหน่วยบริการ!$B$4:$BO$841,28,0),2)</f>
        <v>0</v>
      </c>
      <c r="S14" s="216">
        <f>ROUND(VLOOKUP($C14,แยกหน่วยบริการ!$B$4:$BO$841,29,0),2)</f>
        <v>0</v>
      </c>
      <c r="T14" s="216">
        <f>ROUND(VLOOKUP($C14,แยกหน่วยบริการ!$B$4:$BO$841,30,0),2)</f>
        <v>0</v>
      </c>
      <c r="U14" s="216">
        <f>ROUND(VLOOKUP($C14,แยกหน่วยบริการ!$B$4:$BO$841,35,0),2)</f>
        <v>6790.5</v>
      </c>
      <c r="V14" s="216">
        <f>ROUND(VLOOKUP($C14,แยกหน่วยบริการ!$B$4:$BO$841,36,0),2)</f>
        <v>0</v>
      </c>
      <c r="W14" s="216">
        <f>ROUND(VLOOKUP($C14,แยกหน่วยบริการ!$B$4:$BO$841,37,0),2)</f>
        <v>79636.25</v>
      </c>
      <c r="X14" s="216">
        <f>ROUND(VLOOKUP($C14,แยกหน่วยบริการ!$B$4:$BO$841,38,0),2)</f>
        <v>0</v>
      </c>
      <c r="Y14" s="216">
        <f>ROUND(VLOOKUP($C14,แยกหน่วยบริการ!$B$4:$BO$841,43,0),2)</f>
        <v>0</v>
      </c>
      <c r="Z14" s="216">
        <f>ROUND(VLOOKUP($C14,แยกหน่วยบริการ!$B$4:$BO$841,44,0),2)</f>
        <v>0</v>
      </c>
      <c r="AA14" s="216">
        <f>ROUND(VLOOKUP($C14,แยกหน่วยบริการ!$B$4:$BO$841,45,0),2)</f>
        <v>0</v>
      </c>
      <c r="AB14" s="216">
        <f>ROUND(VLOOKUP($C14,แยกหน่วยบริการ!$B$4:$BO$841,46,0),2)</f>
        <v>0</v>
      </c>
      <c r="AC14" s="216">
        <f>ROUND(VLOOKUP($C14,แยกหน่วยบริการ!$B$4:$BO$841,51,0),2)</f>
        <v>0</v>
      </c>
      <c r="AD14" s="216">
        <f>ROUND(VLOOKUP($C14,แยกหน่วยบริการ!$B$4:$BO$841,52,0),2)</f>
        <v>0</v>
      </c>
      <c r="AE14" s="216">
        <f>ROUND(VLOOKUP($C14,แยกหน่วยบริการ!$B$4:$BO$841,53,0),2)</f>
        <v>0</v>
      </c>
      <c r="AF14" s="216">
        <f>ROUND(VLOOKUP($C14,แยกหน่วยบริการ!$B$4:$BO$841,54,0),2)</f>
        <v>0</v>
      </c>
      <c r="AG14" s="216">
        <f>ROUND(VLOOKUP($C14,แยกหน่วยบริการ!$B$4:$BO$841,59,0),2)</f>
        <v>11258</v>
      </c>
      <c r="AH14" s="216">
        <f>ROUND(VLOOKUP($C14,แยกหน่วยบริการ!$B$4:$BO$841,60,0),2)</f>
        <v>21734.95</v>
      </c>
      <c r="AI14" s="216">
        <f>ROUND(VLOOKUP($C14,แยกหน่วยบริการ!$B$4:$BO$841,61,0),2)</f>
        <v>108869.2</v>
      </c>
      <c r="AJ14" s="216">
        <f>ROUND(VLOOKUP($C14,แยกหน่วยบริการ!$B$4:$BO$841,62,0),2)</f>
        <v>0</v>
      </c>
    </row>
    <row r="15" spans="1:39" ht="25.2" thickBot="1">
      <c r="A15" s="1029"/>
      <c r="B15" s="1030"/>
      <c r="C15" s="1031"/>
      <c r="D15" s="1032" t="s">
        <v>1562</v>
      </c>
      <c r="E15" s="1334" t="str">
        <f>IF(H13&gt;0,IF(G14&gt;0,"0.00","1"),"1")</f>
        <v>1</v>
      </c>
      <c r="F15" s="1335"/>
      <c r="G15" s="1335"/>
      <c r="H15" s="1335"/>
      <c r="I15" s="1334" t="str">
        <f>IF(L13&gt;0,IF(K14&gt;0,"0.00","1"),"1")</f>
        <v>1</v>
      </c>
      <c r="J15" s="1335"/>
      <c r="K15" s="1335"/>
      <c r="L15" s="1335"/>
      <c r="M15" s="1334" t="str">
        <f>IF(P13&gt;0,IF(O14&gt;0,"0.00","1"),"1")</f>
        <v>1</v>
      </c>
      <c r="N15" s="1335"/>
      <c r="O15" s="1335"/>
      <c r="P15" s="1335"/>
      <c r="Q15" s="1334" t="str">
        <f>IF(T13&gt;0,IF(S14&gt;0,"0.00","1"),"1")</f>
        <v>1</v>
      </c>
      <c r="R15" s="1335"/>
      <c r="S15" s="1335"/>
      <c r="T15" s="1335"/>
      <c r="U15" s="1334" t="str">
        <f>IF(X13&gt;0,IF(W14&gt;0,"0.00","1"),"1")</f>
        <v>1</v>
      </c>
      <c r="V15" s="1335"/>
      <c r="W15" s="1335"/>
      <c r="X15" s="1335"/>
      <c r="Y15" s="1334" t="str">
        <f>IF(AB13&gt;0,IF(AA14&gt;0,"0.00","1"),"1")</f>
        <v>1</v>
      </c>
      <c r="Z15" s="1335"/>
      <c r="AA15" s="1335"/>
      <c r="AB15" s="1335"/>
      <c r="AC15" s="1334" t="str">
        <f>IF(AF13&gt;0,IF(AE14&gt;0,"0.00","1"),"1")</f>
        <v>1</v>
      </c>
      <c r="AD15" s="1335"/>
      <c r="AE15" s="1335"/>
      <c r="AF15" s="1335"/>
      <c r="AG15" s="1334" t="str">
        <f>IF(AJ13&gt;0,IF(AI14&gt;0,"0.00","1"),"1")</f>
        <v>1</v>
      </c>
      <c r="AH15" s="1335"/>
      <c r="AI15" s="1335"/>
      <c r="AJ15" s="1335"/>
    </row>
    <row r="16" spans="1:39" ht="25.2" thickTop="1">
      <c r="A16" s="979"/>
      <c r="B16" s="820"/>
      <c r="C16" s="773"/>
      <c r="D16" s="1005"/>
    </row>
    <row r="17" spans="1:4">
      <c r="A17" s="979"/>
      <c r="B17" s="820"/>
      <c r="C17" s="773"/>
      <c r="D17" s="1005"/>
    </row>
    <row r="18" spans="1:4">
      <c r="A18" s="979"/>
      <c r="B18" s="820"/>
      <c r="C18" s="773" t="s">
        <v>1174</v>
      </c>
      <c r="D18" s="764"/>
    </row>
  </sheetData>
  <mergeCells count="40">
    <mergeCell ref="AG11:AJ11"/>
    <mergeCell ref="I15:L15"/>
    <mergeCell ref="M15:P15"/>
    <mergeCell ref="Q15:T15"/>
    <mergeCell ref="U15:X15"/>
    <mergeCell ref="Y15:AB15"/>
    <mergeCell ref="AC15:AF15"/>
    <mergeCell ref="AG15:AJ15"/>
    <mergeCell ref="U7:X7"/>
    <mergeCell ref="Y7:AB7"/>
    <mergeCell ref="AC7:AF7"/>
    <mergeCell ref="AG7:AJ7"/>
    <mergeCell ref="I11:L11"/>
    <mergeCell ref="M11:P11"/>
    <mergeCell ref="Q11:T11"/>
    <mergeCell ref="U11:X11"/>
    <mergeCell ref="Y11:AB11"/>
    <mergeCell ref="AC11:AF11"/>
    <mergeCell ref="E7:H7"/>
    <mergeCell ref="E11:H11"/>
    <mergeCell ref="E15:H15"/>
    <mergeCell ref="I7:L7"/>
    <mergeCell ref="M7:P7"/>
    <mergeCell ref="Q7:T7"/>
    <mergeCell ref="AC1:AF1"/>
    <mergeCell ref="AG1:AJ1"/>
    <mergeCell ref="E1:H1"/>
    <mergeCell ref="I1:L1"/>
    <mergeCell ref="M1:P1"/>
    <mergeCell ref="Q1:T1"/>
    <mergeCell ref="U1:X1"/>
    <mergeCell ref="Y1:AB1"/>
    <mergeCell ref="AC2:AF2"/>
    <mergeCell ref="AG2:AJ2"/>
    <mergeCell ref="E2:H2"/>
    <mergeCell ref="I2:L2"/>
    <mergeCell ref="M2:P2"/>
    <mergeCell ref="Q2:T2"/>
    <mergeCell ref="U2:X2"/>
    <mergeCell ref="Y2:AB2"/>
  </mergeCells>
  <conditionalFormatting sqref="E7 I7 M7 Q7 U7 Y7 AC7 AG7">
    <cfRule type="containsText" dxfId="41" priority="42" stopIfTrue="1" operator="containsText" text="not">
      <formula>NOT(ISERROR(SEARCH("not",E7)))</formula>
    </cfRule>
  </conditionalFormatting>
  <conditionalFormatting sqref="E7 I7 M7 Q7 U7 Y7 AC7 AG7">
    <cfRule type="containsText" dxfId="40" priority="41" stopIfTrue="1" operator="containsText" text="NOT">
      <formula>NOT(ISERROR(SEARCH("NOT",E7)))</formula>
    </cfRule>
  </conditionalFormatting>
  <conditionalFormatting sqref="E11 I11 M11 Q11 U11 Y11 AC11 AG11">
    <cfRule type="containsText" dxfId="39" priority="10" stopIfTrue="1" operator="containsText" text="not">
      <formula>NOT(ISERROR(SEARCH("not",E11)))</formula>
    </cfRule>
  </conditionalFormatting>
  <conditionalFormatting sqref="E11 I11 M11 Q11 U11 Y11 AC11 AG11">
    <cfRule type="containsText" dxfId="38" priority="9" stopIfTrue="1" operator="containsText" text="NOT">
      <formula>NOT(ISERROR(SEARCH("NOT",E11)))</formula>
    </cfRule>
  </conditionalFormatting>
  <conditionalFormatting sqref="E15 I15 M15 Q15 U15 Y15 AC15 AG15">
    <cfRule type="containsText" dxfId="37" priority="8" stopIfTrue="1" operator="containsText" text="not">
      <formula>NOT(ISERROR(SEARCH("not",E15)))</formula>
    </cfRule>
  </conditionalFormatting>
  <conditionalFormatting sqref="E15 I15 M15 Q15 U15 Y15 AC15 AG15">
    <cfRule type="containsText" dxfId="36" priority="7" stopIfTrue="1" operator="containsText" text="NOT">
      <formula>NOT(ISERROR(SEARCH("NOT",E15)))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0DE52-6FE4-4B75-9F2C-F2C128686C80}">
  <sheetPr>
    <tabColor theme="9" tint="0.39997558519241921"/>
  </sheetPr>
  <dimension ref="A1:AJ76"/>
  <sheetViews>
    <sheetView zoomScale="50" zoomScaleNormal="5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IV65536"/>
    </sheetView>
  </sheetViews>
  <sheetFormatPr defaultColWidth="9" defaultRowHeight="19.5" customHeight="1"/>
  <cols>
    <col min="1" max="1" width="8.44140625" style="240" customWidth="1"/>
    <col min="2" max="2" width="8.44140625" style="1062" customWidth="1"/>
    <col min="3" max="3" width="17.109375" style="1063" customWidth="1"/>
    <col min="4" max="4" width="58.6640625" style="1100" customWidth="1"/>
    <col min="5" max="6" width="13.109375" style="320" customWidth="1"/>
    <col min="7" max="7" width="14.88671875" style="320" customWidth="1"/>
    <col min="8" max="8" width="13.109375" style="320" customWidth="1"/>
    <col min="9" max="27" width="13.109375" style="204" customWidth="1"/>
    <col min="28" max="28" width="13.109375" style="349" customWidth="1"/>
    <col min="29" max="36" width="13.109375" style="204" customWidth="1"/>
    <col min="37" max="16384" width="9" style="204"/>
  </cols>
  <sheetData>
    <row r="1" spans="1:36" s="201" customFormat="1" ht="19.5" customHeight="1">
      <c r="A1" s="198"/>
      <c r="B1" s="198"/>
      <c r="C1" s="198"/>
      <c r="D1" s="198"/>
      <c r="E1" s="1332">
        <v>1</v>
      </c>
      <c r="F1" s="1328"/>
      <c r="G1" s="1328"/>
      <c r="H1" s="1328"/>
      <c r="I1" s="1333">
        <v>2</v>
      </c>
      <c r="J1" s="1330"/>
      <c r="K1" s="1330"/>
      <c r="L1" s="1331"/>
      <c r="M1" s="1327">
        <v>3</v>
      </c>
      <c r="N1" s="1328"/>
      <c r="O1" s="1328"/>
      <c r="P1" s="1328"/>
      <c r="Q1" s="1329">
        <v>4</v>
      </c>
      <c r="R1" s="1330"/>
      <c r="S1" s="1330"/>
      <c r="T1" s="1331"/>
      <c r="U1" s="1327">
        <v>5</v>
      </c>
      <c r="V1" s="1328"/>
      <c r="W1" s="1328"/>
      <c r="X1" s="1328"/>
      <c r="Y1" s="1329">
        <v>6</v>
      </c>
      <c r="Z1" s="1330"/>
      <c r="AA1" s="1330"/>
      <c r="AB1" s="1331"/>
      <c r="AC1" s="1327">
        <v>7</v>
      </c>
      <c r="AD1" s="1328"/>
      <c r="AE1" s="1328"/>
      <c r="AF1" s="1328"/>
      <c r="AG1" s="1329">
        <v>8</v>
      </c>
      <c r="AH1" s="1330"/>
      <c r="AI1" s="1330"/>
      <c r="AJ1" s="1331"/>
    </row>
    <row r="2" spans="1:36" ht="19.5" customHeight="1">
      <c r="A2" s="202"/>
      <c r="B2" s="1037"/>
      <c r="C2" s="1323"/>
      <c r="D2" s="1294"/>
      <c r="E2" s="1293" t="str">
        <f>'2.ลูกหนี้ค่ารักษา'!E2</f>
        <v>11040 บึงกาฬ,รพท_</v>
      </c>
      <c r="F2" s="1293"/>
      <c r="G2" s="1293"/>
      <c r="H2" s="1326"/>
      <c r="I2" s="1293" t="str">
        <f>'2.ลูกหนี้ค่ารักษา'!F2</f>
        <v>11041 พรเจริญ,รพช_</v>
      </c>
      <c r="J2" s="1293"/>
      <c r="K2" s="1293"/>
      <c r="L2" s="1293"/>
      <c r="M2" s="1293" t="str">
        <f>'2.ลูกหนี้ค่ารักษา'!G2</f>
        <v>11043 โซ่พิสัย,รพช_</v>
      </c>
      <c r="N2" s="1293"/>
      <c r="O2" s="1293"/>
      <c r="P2" s="1293"/>
      <c r="Q2" s="1293" t="str">
        <f>'2.ลูกหนี้ค่ารักษา'!H2</f>
        <v>11046 เซกา,รพช_</v>
      </c>
      <c r="R2" s="1293"/>
      <c r="S2" s="1293"/>
      <c r="T2" s="1293"/>
      <c r="U2" s="1293" t="str">
        <f>'2.ลูกหนี้ค่ารักษา'!I2</f>
        <v>11047 ปากคาด,รพช_</v>
      </c>
      <c r="V2" s="1293"/>
      <c r="W2" s="1293"/>
      <c r="X2" s="1293"/>
      <c r="Y2" s="1293" t="str">
        <f>'2.ลูกหนี้ค่ารักษา'!J2</f>
        <v>11048 บึงโขงหลง,รพช_</v>
      </c>
      <c r="Z2" s="1293"/>
      <c r="AA2" s="1293"/>
      <c r="AB2" s="1293"/>
      <c r="AC2" s="1293" t="str">
        <f>'2.ลูกหนี้ค่ารักษา'!K2</f>
        <v>11049 ศรีวิไล,รพช_</v>
      </c>
      <c r="AD2" s="1293"/>
      <c r="AE2" s="1293"/>
      <c r="AF2" s="1293"/>
      <c r="AG2" s="1293" t="str">
        <f>'2.ลูกหนี้ค่ารักษา'!L2</f>
        <v>11050 บุ่งคล้า,รพช_</v>
      </c>
      <c r="AH2" s="1293"/>
      <c r="AI2" s="1293"/>
      <c r="AJ2" s="1293"/>
    </row>
    <row r="3" spans="1:36" ht="19.5" customHeight="1">
      <c r="A3" s="227" t="s">
        <v>1170</v>
      </c>
      <c r="B3" s="1038"/>
      <c r="C3" s="228" t="s">
        <v>0</v>
      </c>
      <c r="D3" s="229" t="s">
        <v>1</v>
      </c>
      <c r="E3" s="230" t="s">
        <v>394</v>
      </c>
      <c r="F3" s="230" t="s">
        <v>395</v>
      </c>
      <c r="G3" s="1039" t="s">
        <v>392</v>
      </c>
      <c r="H3" s="1040" t="s">
        <v>393</v>
      </c>
      <c r="I3" s="230" t="s">
        <v>394</v>
      </c>
      <c r="J3" s="230" t="s">
        <v>395</v>
      </c>
      <c r="K3" s="1039" t="s">
        <v>392</v>
      </c>
      <c r="L3" s="1039" t="s">
        <v>393</v>
      </c>
      <c r="M3" s="231" t="s">
        <v>394</v>
      </c>
      <c r="N3" s="230" t="s">
        <v>395</v>
      </c>
      <c r="O3" s="1039" t="s">
        <v>392</v>
      </c>
      <c r="P3" s="1040" t="s">
        <v>393</v>
      </c>
      <c r="Q3" s="230" t="s">
        <v>394</v>
      </c>
      <c r="R3" s="230" t="s">
        <v>395</v>
      </c>
      <c r="S3" s="1039" t="s">
        <v>392</v>
      </c>
      <c r="T3" s="1039" t="s">
        <v>393</v>
      </c>
      <c r="U3" s="232" t="s">
        <v>394</v>
      </c>
      <c r="V3" s="233" t="s">
        <v>395</v>
      </c>
      <c r="W3" s="1022" t="s">
        <v>392</v>
      </c>
      <c r="X3" s="1023" t="s">
        <v>393</v>
      </c>
      <c r="Y3" s="230" t="s">
        <v>394</v>
      </c>
      <c r="Z3" s="230" t="s">
        <v>395</v>
      </c>
      <c r="AA3" s="1039" t="s">
        <v>392</v>
      </c>
      <c r="AB3" s="1039" t="s">
        <v>393</v>
      </c>
      <c r="AC3" s="231" t="s">
        <v>394</v>
      </c>
      <c r="AD3" s="230" t="s">
        <v>395</v>
      </c>
      <c r="AE3" s="1039" t="s">
        <v>392</v>
      </c>
      <c r="AF3" s="1040" t="s">
        <v>393</v>
      </c>
      <c r="AG3" s="230" t="s">
        <v>394</v>
      </c>
      <c r="AH3" s="230" t="s">
        <v>395</v>
      </c>
      <c r="AI3" s="1039" t="s">
        <v>392</v>
      </c>
      <c r="AJ3" s="1039" t="s">
        <v>393</v>
      </c>
    </row>
    <row r="4" spans="1:36" ht="31.5" customHeight="1">
      <c r="A4" s="1041"/>
      <c r="B4" s="1042">
        <v>3</v>
      </c>
      <c r="C4" s="1043" t="s">
        <v>1525</v>
      </c>
      <c r="D4" s="1044"/>
      <c r="E4" s="1045"/>
      <c r="F4" s="664"/>
      <c r="G4" s="1046"/>
      <c r="H4" s="1046"/>
      <c r="I4" s="1045"/>
      <c r="J4" s="664"/>
      <c r="K4" s="1046"/>
      <c r="L4" s="1047"/>
      <c r="M4" s="664"/>
      <c r="N4" s="664"/>
      <c r="O4" s="1046"/>
      <c r="P4" s="1046"/>
      <c r="Q4" s="1045"/>
      <c r="R4" s="664"/>
      <c r="S4" s="1046"/>
      <c r="T4" s="1047"/>
      <c r="U4" s="664"/>
      <c r="V4" s="664"/>
      <c r="W4" s="1046"/>
      <c r="X4" s="1046"/>
      <c r="Y4" s="1045"/>
      <c r="Z4" s="664"/>
      <c r="AA4" s="1046"/>
      <c r="AB4" s="1047"/>
      <c r="AC4" s="664"/>
      <c r="AD4" s="664"/>
      <c r="AE4" s="1046"/>
      <c r="AF4" s="1046"/>
      <c r="AG4" s="1045"/>
      <c r="AH4" s="664"/>
      <c r="AI4" s="1046"/>
      <c r="AJ4" s="1047"/>
    </row>
    <row r="5" spans="1:36" s="1051" customFormat="1" ht="24" customHeight="1">
      <c r="A5" s="1048"/>
      <c r="B5" s="1049"/>
      <c r="C5" s="1002" t="s">
        <v>1551</v>
      </c>
      <c r="D5" s="1050"/>
      <c r="E5" s="1045"/>
      <c r="F5" s="664"/>
      <c r="G5" s="1046"/>
      <c r="H5" s="1046"/>
      <c r="I5" s="1045"/>
      <c r="J5" s="664"/>
      <c r="K5" s="1046"/>
      <c r="L5" s="1047"/>
      <c r="M5" s="664"/>
      <c r="N5" s="664"/>
      <c r="O5" s="1046"/>
      <c r="P5" s="1046"/>
      <c r="Q5" s="1045"/>
      <c r="R5" s="664"/>
      <c r="S5" s="1046"/>
      <c r="T5" s="1047"/>
      <c r="U5" s="664"/>
      <c r="V5" s="664"/>
      <c r="W5" s="1046"/>
      <c r="X5" s="1046"/>
      <c r="Y5" s="1045"/>
      <c r="Z5" s="664"/>
      <c r="AA5" s="1046"/>
      <c r="AB5" s="1047"/>
      <c r="AC5" s="664"/>
      <c r="AD5" s="664"/>
      <c r="AE5" s="1046"/>
      <c r="AF5" s="1046"/>
      <c r="AG5" s="1045"/>
      <c r="AH5" s="664"/>
      <c r="AI5" s="1046"/>
      <c r="AJ5" s="1047"/>
    </row>
    <row r="6" spans="1:36" s="1051" customFormat="1" ht="24" customHeight="1">
      <c r="A6" s="1048"/>
      <c r="B6" s="1049"/>
      <c r="C6" s="1004" t="s">
        <v>2448</v>
      </c>
      <c r="D6" s="1050"/>
      <c r="E6" s="1045"/>
      <c r="F6" s="664"/>
      <c r="G6" s="1046"/>
      <c r="H6" s="1046"/>
      <c r="I6" s="1045"/>
      <c r="J6" s="664"/>
      <c r="K6" s="1046"/>
      <c r="L6" s="1047"/>
      <c r="M6" s="664"/>
      <c r="N6" s="664"/>
      <c r="O6" s="1046"/>
      <c r="P6" s="1046"/>
      <c r="Q6" s="1045"/>
      <c r="R6" s="664"/>
      <c r="S6" s="1046"/>
      <c r="T6" s="1047"/>
      <c r="U6" s="664"/>
      <c r="V6" s="664"/>
      <c r="W6" s="1046"/>
      <c r="X6" s="1046"/>
      <c r="Y6" s="1045"/>
      <c r="Z6" s="664"/>
      <c r="AA6" s="1046"/>
      <c r="AB6" s="1047"/>
      <c r="AC6" s="664"/>
      <c r="AD6" s="664"/>
      <c r="AE6" s="1046"/>
      <c r="AF6" s="1046"/>
      <c r="AG6" s="1045"/>
      <c r="AH6" s="664"/>
      <c r="AI6" s="1046"/>
      <c r="AJ6" s="1047"/>
    </row>
    <row r="7" spans="1:36" s="1056" customFormat="1" ht="19.5" customHeight="1">
      <c r="A7" s="1052"/>
      <c r="B7" s="1053">
        <v>3.1</v>
      </c>
      <c r="C7" s="1054" t="s">
        <v>497</v>
      </c>
      <c r="D7" s="1055" t="s">
        <v>436</v>
      </c>
      <c r="E7" s="216">
        <f>ROUND(VLOOKUP($C7,แยกหน่วยบริการ!$B$4:$BO$841,3,0),2)</f>
        <v>7388.8</v>
      </c>
      <c r="F7" s="216">
        <f>ROUND(VLOOKUP($C7,แยกหน่วยบริการ!$B$4:$BO$841,4,0),2)</f>
        <v>7388.8</v>
      </c>
      <c r="G7" s="216">
        <f>ROUND(VLOOKUP($C7,แยกหน่วยบริการ!$B$4:$BO$841,5,0),2)</f>
        <v>0</v>
      </c>
      <c r="H7" s="216">
        <f>ROUND(VLOOKUP($C7,แยกหน่วยบริการ!$B$4:$BO$841,6,0),2)</f>
        <v>7388.8</v>
      </c>
      <c r="I7" s="216">
        <f>ROUND(VLOOKUP($C7,แยกหน่วยบริการ!$B$4:$BO$841,11,0),2)</f>
        <v>0</v>
      </c>
      <c r="J7" s="216">
        <f>ROUND(VLOOKUP($C7,แยกหน่วยบริการ!$B$4:$BO$841,12,0),2)</f>
        <v>0</v>
      </c>
      <c r="K7" s="216">
        <f>ROUND(VLOOKUP($C7,แยกหน่วยบริการ!$B$4:$BO$841,13,0),2)</f>
        <v>0</v>
      </c>
      <c r="L7" s="216">
        <f>ROUND(VLOOKUP($C7,แยกหน่วยบริการ!$B$4:$BO$841,14,0),2)</f>
        <v>0</v>
      </c>
      <c r="M7" s="216">
        <f>ROUND(VLOOKUP($C7,แยกหน่วยบริการ!$B$4:$BO$841,19,0),2)</f>
        <v>0</v>
      </c>
      <c r="N7" s="216">
        <f>ROUND(VLOOKUP($C7,แยกหน่วยบริการ!$B$4:$BO$841,20,0),2)</f>
        <v>0</v>
      </c>
      <c r="O7" s="216">
        <f>ROUND(VLOOKUP($C7,แยกหน่วยบริการ!$B$4:$BO$841,21,0),2)</f>
        <v>0</v>
      </c>
      <c r="P7" s="216">
        <f>ROUND(VLOOKUP($C7,แยกหน่วยบริการ!$B$4:$BO$841,22,0),2)</f>
        <v>0</v>
      </c>
      <c r="Q7" s="216">
        <f>ROUND(VLOOKUP($C7,แยกหน่วยบริการ!$B$4:$BO$841,27,0),2)</f>
        <v>3183.87</v>
      </c>
      <c r="R7" s="216">
        <f>ROUND(VLOOKUP($C7,แยกหน่วยบริการ!$B$4:$BO$841,28,0),2)</f>
        <v>0</v>
      </c>
      <c r="S7" s="216">
        <f>ROUND(VLOOKUP($C7,แยกหน่วยบริการ!$B$4:$BO$841,29,0),2)</f>
        <v>0</v>
      </c>
      <c r="T7" s="216">
        <f>ROUND(VLOOKUP($C7,แยกหน่วยบริการ!$B$4:$BO$841,30,0),2)</f>
        <v>0</v>
      </c>
      <c r="U7" s="216">
        <f>ROUND(VLOOKUP($C7,แยกหน่วยบริการ!$B$4:$BO$841,35,0),2)</f>
        <v>0</v>
      </c>
      <c r="V7" s="216">
        <f>ROUND(VLOOKUP($C7,แยกหน่วยบริการ!$B$4:$BO$841,36,0),2)</f>
        <v>0</v>
      </c>
      <c r="W7" s="216">
        <f>ROUND(VLOOKUP($C7,แยกหน่วยบริการ!$B$4:$BO$841,37,0),2)</f>
        <v>0</v>
      </c>
      <c r="X7" s="216">
        <f>ROUND(VLOOKUP($C7,แยกหน่วยบริการ!$B$4:$BO$841,38,0),2)</f>
        <v>0</v>
      </c>
      <c r="Y7" s="216">
        <f>ROUND(VLOOKUP($C7,แยกหน่วยบริการ!$B$4:$BO$841,43,0),2)</f>
        <v>0</v>
      </c>
      <c r="Z7" s="216">
        <f>ROUND(VLOOKUP($C7,แยกหน่วยบริการ!$B$4:$BO$841,44,0),2)</f>
        <v>0</v>
      </c>
      <c r="AA7" s="216">
        <f>ROUND(VLOOKUP($C7,แยกหน่วยบริการ!$B$4:$BO$841,45,0),2)</f>
        <v>0</v>
      </c>
      <c r="AB7" s="216">
        <f>ROUND(VLOOKUP($C7,แยกหน่วยบริการ!$B$4:$BO$841,46,0),2)</f>
        <v>0</v>
      </c>
      <c r="AC7" s="216">
        <f>ROUND(VLOOKUP($C7,แยกหน่วยบริการ!$B$4:$BO$841,51,0),2)</f>
        <v>0</v>
      </c>
      <c r="AD7" s="216">
        <f>ROUND(VLOOKUP($C7,แยกหน่วยบริการ!$B$4:$BO$841,52,0),2)</f>
        <v>0</v>
      </c>
      <c r="AE7" s="216">
        <f>ROUND(VLOOKUP($C7,แยกหน่วยบริการ!$B$4:$BO$841,53,0),2)</f>
        <v>0</v>
      </c>
      <c r="AF7" s="216">
        <f>ROUND(VLOOKUP($C7,แยกหน่วยบริการ!$B$4:$BO$841,54,0),2)</f>
        <v>0</v>
      </c>
      <c r="AG7" s="216">
        <f>ROUND(VLOOKUP($C7,แยกหน่วยบริการ!$B$4:$BO$841,59,0),2)</f>
        <v>0</v>
      </c>
      <c r="AH7" s="216">
        <f>ROUND(VLOOKUP($C7,แยกหน่วยบริการ!$B$4:$BO$841,60,0),2)</f>
        <v>0</v>
      </c>
      <c r="AI7" s="216">
        <f>ROUND(VLOOKUP($C7,แยกหน่วยบริการ!$B$4:$BO$841,61,0),2)</f>
        <v>0</v>
      </c>
      <c r="AJ7" s="216">
        <f>ROUND(VLOOKUP($C7,แยกหน่วยบริการ!$B$4:$BO$841,62,0),2)</f>
        <v>0</v>
      </c>
    </row>
    <row r="8" spans="1:36" s="1056" customFormat="1" ht="19.5" customHeight="1">
      <c r="A8" s="1052"/>
      <c r="B8" s="1053">
        <v>3.2</v>
      </c>
      <c r="C8" s="1054" t="s">
        <v>498</v>
      </c>
      <c r="D8" s="1055" t="s">
        <v>437</v>
      </c>
      <c r="E8" s="216">
        <f>ROUND(VLOOKUP($C8,แยกหน่วยบริการ!$B$4:$BO$841,3,0),2)</f>
        <v>8276.4</v>
      </c>
      <c r="F8" s="216">
        <f>ROUND(VLOOKUP($C8,แยกหน่วยบริการ!$B$4:$BO$841,4,0),2)</f>
        <v>8072.4</v>
      </c>
      <c r="G8" s="216">
        <f>ROUND(VLOOKUP($C8,แยกหน่วยบริการ!$B$4:$BO$841,5,0),2)</f>
        <v>0</v>
      </c>
      <c r="H8" s="216">
        <f>ROUND(VLOOKUP($C8,แยกหน่วยบริการ!$B$4:$BO$841,6,0),2)</f>
        <v>8072.4</v>
      </c>
      <c r="I8" s="216">
        <f>ROUND(VLOOKUP($C8,แยกหน่วยบริการ!$B$4:$BO$841,11,0),2)</f>
        <v>0</v>
      </c>
      <c r="J8" s="216">
        <f>ROUND(VLOOKUP($C8,แยกหน่วยบริการ!$B$4:$BO$841,12,0),2)</f>
        <v>0</v>
      </c>
      <c r="K8" s="216">
        <f>ROUND(VLOOKUP($C8,แยกหน่วยบริการ!$B$4:$BO$841,13,0),2)</f>
        <v>0</v>
      </c>
      <c r="L8" s="216">
        <f>ROUND(VLOOKUP($C8,แยกหน่วยบริการ!$B$4:$BO$841,14,0),2)</f>
        <v>0</v>
      </c>
      <c r="M8" s="216">
        <f>ROUND(VLOOKUP($C8,แยกหน่วยบริการ!$B$4:$BO$841,19,0),2)</f>
        <v>0</v>
      </c>
      <c r="N8" s="216">
        <f>ROUND(VLOOKUP($C8,แยกหน่วยบริการ!$B$4:$BO$841,20,0),2)</f>
        <v>0</v>
      </c>
      <c r="O8" s="216">
        <f>ROUND(VLOOKUP($C8,แยกหน่วยบริการ!$B$4:$BO$841,21,0),2)</f>
        <v>0</v>
      </c>
      <c r="P8" s="216">
        <f>ROUND(VLOOKUP($C8,แยกหน่วยบริการ!$B$4:$BO$841,22,0),2)</f>
        <v>0</v>
      </c>
      <c r="Q8" s="216">
        <f>ROUND(VLOOKUP($C8,แยกหน่วยบริการ!$B$4:$BO$841,27,0),2)</f>
        <v>0</v>
      </c>
      <c r="R8" s="216">
        <f>ROUND(VLOOKUP($C8,แยกหน่วยบริการ!$B$4:$BO$841,28,0),2)</f>
        <v>0</v>
      </c>
      <c r="S8" s="216">
        <f>ROUND(VLOOKUP($C8,แยกหน่วยบริการ!$B$4:$BO$841,29,0),2)</f>
        <v>0</v>
      </c>
      <c r="T8" s="216">
        <f>ROUND(VLOOKUP($C8,แยกหน่วยบริการ!$B$4:$BO$841,30,0),2)</f>
        <v>0</v>
      </c>
      <c r="U8" s="216">
        <f>ROUND(VLOOKUP($C8,แยกหน่วยบริการ!$B$4:$BO$841,35,0),2)</f>
        <v>0</v>
      </c>
      <c r="V8" s="216">
        <f>ROUND(VLOOKUP($C8,แยกหน่วยบริการ!$B$4:$BO$841,36,0),2)</f>
        <v>0</v>
      </c>
      <c r="W8" s="216">
        <f>ROUND(VLOOKUP($C8,แยกหน่วยบริการ!$B$4:$BO$841,37,0),2)</f>
        <v>0</v>
      </c>
      <c r="X8" s="216">
        <f>ROUND(VLOOKUP($C8,แยกหน่วยบริการ!$B$4:$BO$841,38,0),2)</f>
        <v>0</v>
      </c>
      <c r="Y8" s="216">
        <f>ROUND(VLOOKUP($C8,แยกหน่วยบริการ!$B$4:$BO$841,43,0),2)</f>
        <v>0</v>
      </c>
      <c r="Z8" s="216">
        <f>ROUND(VLOOKUP($C8,แยกหน่วยบริการ!$B$4:$BO$841,44,0),2)</f>
        <v>0</v>
      </c>
      <c r="AA8" s="216">
        <f>ROUND(VLOOKUP($C8,แยกหน่วยบริการ!$B$4:$BO$841,45,0),2)</f>
        <v>0</v>
      </c>
      <c r="AB8" s="216">
        <f>ROUND(VLOOKUP($C8,แยกหน่วยบริการ!$B$4:$BO$841,46,0),2)</f>
        <v>0</v>
      </c>
      <c r="AC8" s="216">
        <f>ROUND(VLOOKUP($C8,แยกหน่วยบริการ!$B$4:$BO$841,51,0),2)</f>
        <v>0</v>
      </c>
      <c r="AD8" s="216">
        <f>ROUND(VLOOKUP($C8,แยกหน่วยบริการ!$B$4:$BO$841,52,0),2)</f>
        <v>0</v>
      </c>
      <c r="AE8" s="216">
        <f>ROUND(VLOOKUP($C8,แยกหน่วยบริการ!$B$4:$BO$841,53,0),2)</f>
        <v>0</v>
      </c>
      <c r="AF8" s="216">
        <f>ROUND(VLOOKUP($C8,แยกหน่วยบริการ!$B$4:$BO$841,54,0),2)</f>
        <v>0</v>
      </c>
      <c r="AG8" s="216">
        <f>ROUND(VLOOKUP($C8,แยกหน่วยบริการ!$B$4:$BO$841,59,0),2)</f>
        <v>0</v>
      </c>
      <c r="AH8" s="216">
        <f>ROUND(VLOOKUP($C8,แยกหน่วยบริการ!$B$4:$BO$841,60,0),2)</f>
        <v>0</v>
      </c>
      <c r="AI8" s="216">
        <f>ROUND(VLOOKUP($C8,แยกหน่วยบริการ!$B$4:$BO$841,61,0),2)</f>
        <v>0</v>
      </c>
      <c r="AJ8" s="216">
        <f>ROUND(VLOOKUP($C8,แยกหน่วยบริการ!$B$4:$BO$841,62,0),2)</f>
        <v>0</v>
      </c>
    </row>
    <row r="9" spans="1:36" s="1056" customFormat="1" ht="19.5" customHeight="1">
      <c r="A9" s="1052"/>
      <c r="B9" s="1053">
        <v>3.3</v>
      </c>
      <c r="C9" s="1054" t="s">
        <v>499</v>
      </c>
      <c r="D9" s="1055" t="s">
        <v>438</v>
      </c>
      <c r="E9" s="216">
        <f>ROUND(VLOOKUP($C9,แยกหน่วยบริการ!$B$4:$BO$841,3,0),2)</f>
        <v>43268.68</v>
      </c>
      <c r="F9" s="216">
        <f>ROUND(VLOOKUP($C9,แยกหน่วยบริการ!$B$4:$BO$841,4,0),2)</f>
        <v>47433.64</v>
      </c>
      <c r="G9" s="216">
        <f>ROUND(VLOOKUP($C9,แยกหน่วยบริการ!$B$4:$BO$841,5,0),2)</f>
        <v>0</v>
      </c>
      <c r="H9" s="216">
        <f>ROUND(VLOOKUP($C9,แยกหน่วยบริการ!$B$4:$BO$841,6,0),2)</f>
        <v>47433.64</v>
      </c>
      <c r="I9" s="216">
        <f>ROUND(VLOOKUP($C9,แยกหน่วยบริการ!$B$4:$BO$841,11,0),2)</f>
        <v>4886.07</v>
      </c>
      <c r="J9" s="216">
        <f>ROUND(VLOOKUP($C9,แยกหน่วยบริการ!$B$4:$BO$841,12,0),2)</f>
        <v>4886.07</v>
      </c>
      <c r="K9" s="216">
        <f>ROUND(VLOOKUP($C9,แยกหน่วยบริการ!$B$4:$BO$841,13,0),2)</f>
        <v>0</v>
      </c>
      <c r="L9" s="216">
        <f>ROUND(VLOOKUP($C9,แยกหน่วยบริการ!$B$4:$BO$841,14,0),2)</f>
        <v>4886.07</v>
      </c>
      <c r="M9" s="216">
        <f>ROUND(VLOOKUP($C9,แยกหน่วยบริการ!$B$4:$BO$841,19,0),2)</f>
        <v>8946.8799999999992</v>
      </c>
      <c r="N9" s="216">
        <f>ROUND(VLOOKUP($C9,แยกหน่วยบริการ!$B$4:$BO$841,20,0),2)</f>
        <v>677.84</v>
      </c>
      <c r="O9" s="216">
        <f>ROUND(VLOOKUP($C9,แยกหน่วยบริการ!$B$4:$BO$841,21,0),2)</f>
        <v>0</v>
      </c>
      <c r="P9" s="216">
        <f>ROUND(VLOOKUP($C9,แยกหน่วยบริการ!$B$4:$BO$841,22,0),2)</f>
        <v>677.84</v>
      </c>
      <c r="Q9" s="216">
        <f>ROUND(VLOOKUP($C9,แยกหน่วยบริการ!$B$4:$BO$841,27,0),2)</f>
        <v>199529.53</v>
      </c>
      <c r="R9" s="216">
        <f>ROUND(VLOOKUP($C9,แยกหน่วยบริการ!$B$4:$BO$841,28,0),2)</f>
        <v>200620.81</v>
      </c>
      <c r="S9" s="216">
        <f>ROUND(VLOOKUP($C9,แยกหน่วยบริการ!$B$4:$BO$841,29,0),2)</f>
        <v>0</v>
      </c>
      <c r="T9" s="216">
        <f>ROUND(VLOOKUP($C9,แยกหน่วยบริการ!$B$4:$BO$841,30,0),2)</f>
        <v>200620.81</v>
      </c>
      <c r="U9" s="216">
        <f>ROUND(VLOOKUP($C9,แยกหน่วยบริการ!$B$4:$BO$841,35,0),2)</f>
        <v>29739.1</v>
      </c>
      <c r="V9" s="216">
        <f>ROUND(VLOOKUP($C9,แยกหน่วยบริการ!$B$4:$BO$841,36,0),2)</f>
        <v>31845.919999999998</v>
      </c>
      <c r="W9" s="216">
        <f>ROUND(VLOOKUP($C9,แยกหน่วยบริการ!$B$4:$BO$841,37,0),2)</f>
        <v>0</v>
      </c>
      <c r="X9" s="216">
        <f>ROUND(VLOOKUP($C9,แยกหน่วยบริการ!$B$4:$BO$841,38,0),2)</f>
        <v>31845.919999999998</v>
      </c>
      <c r="Y9" s="216">
        <f>ROUND(VLOOKUP($C9,แยกหน่วยบริการ!$B$4:$BO$841,43,0),2)</f>
        <v>16911.57</v>
      </c>
      <c r="Z9" s="216">
        <f>ROUND(VLOOKUP($C9,แยกหน่วยบริการ!$B$4:$BO$841,44,0),2)</f>
        <v>17193.650000000001</v>
      </c>
      <c r="AA9" s="216">
        <f>ROUND(VLOOKUP($C9,แยกหน่วยบริการ!$B$4:$BO$841,45,0),2)</f>
        <v>0</v>
      </c>
      <c r="AB9" s="216">
        <f>ROUND(VLOOKUP($C9,แยกหน่วยบริการ!$B$4:$BO$841,46,0),2)</f>
        <v>17193.650000000001</v>
      </c>
      <c r="AC9" s="216">
        <f>ROUND(VLOOKUP($C9,แยกหน่วยบริการ!$B$4:$BO$841,51,0),2)</f>
        <v>16647.36</v>
      </c>
      <c r="AD9" s="216">
        <f>ROUND(VLOOKUP($C9,แยกหน่วยบริการ!$B$4:$BO$841,52,0),2)</f>
        <v>18082.96</v>
      </c>
      <c r="AE9" s="216">
        <f>ROUND(VLOOKUP($C9,แยกหน่วยบริการ!$B$4:$BO$841,53,0),2)</f>
        <v>0</v>
      </c>
      <c r="AF9" s="216">
        <f>ROUND(VLOOKUP($C9,แยกหน่วยบริการ!$B$4:$BO$841,54,0),2)</f>
        <v>18082.96</v>
      </c>
      <c r="AG9" s="216">
        <f>ROUND(VLOOKUP($C9,แยกหน่วยบริการ!$B$4:$BO$841,59,0),2)</f>
        <v>2339.52</v>
      </c>
      <c r="AH9" s="216">
        <f>ROUND(VLOOKUP($C9,แยกหน่วยบริการ!$B$4:$BO$841,60,0),2)</f>
        <v>3015.12</v>
      </c>
      <c r="AI9" s="216">
        <f>ROUND(VLOOKUP($C9,แยกหน่วยบริการ!$B$4:$BO$841,61,0),2)</f>
        <v>0</v>
      </c>
      <c r="AJ9" s="216">
        <f>ROUND(VLOOKUP($C9,แยกหน่วยบริการ!$B$4:$BO$841,62,0),2)</f>
        <v>3015.12</v>
      </c>
    </row>
    <row r="10" spans="1:36" s="1056" customFormat="1" ht="19.5" customHeight="1">
      <c r="A10" s="1052"/>
      <c r="B10" s="1053">
        <v>3.4</v>
      </c>
      <c r="C10" s="1054" t="s">
        <v>500</v>
      </c>
      <c r="D10" s="1055" t="s">
        <v>439</v>
      </c>
      <c r="E10" s="216">
        <f>ROUND(VLOOKUP($C10,แยกหน่วยบริการ!$B$4:$BO$841,3,0),2)</f>
        <v>140771.82999999999</v>
      </c>
      <c r="F10" s="216">
        <f>ROUND(VLOOKUP($C10,แยกหน่วยบริการ!$B$4:$BO$841,4,0),2)</f>
        <v>144576.19</v>
      </c>
      <c r="G10" s="216">
        <f>ROUND(VLOOKUP($C10,แยกหน่วยบริการ!$B$4:$BO$841,5,0),2)</f>
        <v>0</v>
      </c>
      <c r="H10" s="216">
        <f>ROUND(VLOOKUP($C10,แยกหน่วยบริการ!$B$4:$BO$841,6,0),2)</f>
        <v>144576.19</v>
      </c>
      <c r="I10" s="216">
        <f>ROUND(VLOOKUP($C10,แยกหน่วยบริการ!$B$4:$BO$841,11,0),2)</f>
        <v>2562.5100000000002</v>
      </c>
      <c r="J10" s="216">
        <f>ROUND(VLOOKUP($C10,แยกหน่วยบริการ!$B$4:$BO$841,12,0),2)</f>
        <v>2562.5100000000002</v>
      </c>
      <c r="K10" s="216">
        <f>ROUND(VLOOKUP($C10,แยกหน่วยบริการ!$B$4:$BO$841,13,0),2)</f>
        <v>0</v>
      </c>
      <c r="L10" s="216">
        <f>ROUND(VLOOKUP($C10,แยกหน่วยบริการ!$B$4:$BO$841,14,0),2)</f>
        <v>2562.5100000000002</v>
      </c>
      <c r="M10" s="216">
        <f>ROUND(VLOOKUP($C10,แยกหน่วยบริการ!$B$4:$BO$841,19,0),2)</f>
        <v>31897.84</v>
      </c>
      <c r="N10" s="216">
        <f>ROUND(VLOOKUP($C10,แยกหน่วยบริการ!$B$4:$BO$841,20,0),2)</f>
        <v>10305.92</v>
      </c>
      <c r="O10" s="216">
        <f>ROUND(VLOOKUP($C10,แยกหน่วยบริการ!$B$4:$BO$841,21,0),2)</f>
        <v>0</v>
      </c>
      <c r="P10" s="216">
        <f>ROUND(VLOOKUP($C10,แยกหน่วยบริการ!$B$4:$BO$841,22,0),2)</f>
        <v>10305.92</v>
      </c>
      <c r="Q10" s="216">
        <f>ROUND(VLOOKUP($C10,แยกหน่วยบริการ!$B$4:$BO$841,27,0),2)</f>
        <v>52238.6</v>
      </c>
      <c r="R10" s="216">
        <f>ROUND(VLOOKUP($C10,แยกหน่วยบริการ!$B$4:$BO$841,28,0),2)</f>
        <v>55356.76</v>
      </c>
      <c r="S10" s="216">
        <f>ROUND(VLOOKUP($C10,แยกหน่วยบริการ!$B$4:$BO$841,29,0),2)</f>
        <v>0</v>
      </c>
      <c r="T10" s="216">
        <f>ROUND(VLOOKUP($C10,แยกหน่วยบริการ!$B$4:$BO$841,30,0),2)</f>
        <v>55356.76</v>
      </c>
      <c r="U10" s="216">
        <f>ROUND(VLOOKUP($C10,แยกหน่วยบริการ!$B$4:$BO$841,35,0),2)</f>
        <v>11672.08</v>
      </c>
      <c r="V10" s="216">
        <f>ROUND(VLOOKUP($C10,แยกหน่วยบริการ!$B$4:$BO$841,36,0),2)</f>
        <v>11494.24</v>
      </c>
      <c r="W10" s="216">
        <f>ROUND(VLOOKUP($C10,แยกหน่วยบริการ!$B$4:$BO$841,37,0),2)</f>
        <v>0</v>
      </c>
      <c r="X10" s="216">
        <f>ROUND(VLOOKUP($C10,แยกหน่วยบริการ!$B$4:$BO$841,38,0),2)</f>
        <v>11494.24</v>
      </c>
      <c r="Y10" s="216">
        <f>ROUND(VLOOKUP($C10,แยกหน่วยบริการ!$B$4:$BO$841,43,0),2)</f>
        <v>13877.22</v>
      </c>
      <c r="Z10" s="216">
        <f>ROUND(VLOOKUP($C10,แยกหน่วยบริการ!$B$4:$BO$841,44,0),2)</f>
        <v>14078.02</v>
      </c>
      <c r="AA10" s="216">
        <f>ROUND(VLOOKUP($C10,แยกหน่วยบริการ!$B$4:$BO$841,45,0),2)</f>
        <v>0</v>
      </c>
      <c r="AB10" s="216">
        <f>ROUND(VLOOKUP($C10,แยกหน่วยบริการ!$B$4:$BO$841,46,0),2)</f>
        <v>14078.02</v>
      </c>
      <c r="AC10" s="216">
        <f>ROUND(VLOOKUP($C10,แยกหน่วยบริการ!$B$4:$BO$841,51,0),2)</f>
        <v>2425.92</v>
      </c>
      <c r="AD10" s="216">
        <f>ROUND(VLOOKUP($C10,แยกหน่วยบริการ!$B$4:$BO$841,52,0),2)</f>
        <v>5365.28</v>
      </c>
      <c r="AE10" s="216">
        <f>ROUND(VLOOKUP($C10,แยกหน่วยบริการ!$B$4:$BO$841,53,0),2)</f>
        <v>0</v>
      </c>
      <c r="AF10" s="216">
        <f>ROUND(VLOOKUP($C10,แยกหน่วยบริการ!$B$4:$BO$841,54,0),2)</f>
        <v>5365.28</v>
      </c>
      <c r="AG10" s="216">
        <f>ROUND(VLOOKUP($C10,แยกหน่วยบริการ!$B$4:$BO$841,59,0),2)</f>
        <v>1611.6</v>
      </c>
      <c r="AH10" s="216">
        <f>ROUND(VLOOKUP($C10,แยกหน่วยบริการ!$B$4:$BO$841,60,0),2)</f>
        <v>1318.8</v>
      </c>
      <c r="AI10" s="216">
        <f>ROUND(VLOOKUP($C10,แยกหน่วยบริการ!$B$4:$BO$841,61,0),2)</f>
        <v>0</v>
      </c>
      <c r="AJ10" s="216">
        <f>ROUND(VLOOKUP($C10,แยกหน่วยบริการ!$B$4:$BO$841,62,0),2)</f>
        <v>1318.8</v>
      </c>
    </row>
    <row r="11" spans="1:36" s="1059" customFormat="1" ht="19.5" customHeight="1">
      <c r="A11" s="1057"/>
      <c r="B11" s="1053">
        <v>3.5</v>
      </c>
      <c r="C11" s="1058" t="s">
        <v>1805</v>
      </c>
      <c r="D11" s="1058" t="s">
        <v>1806</v>
      </c>
      <c r="E11" s="216">
        <f>ROUND(VLOOKUP($C11,แยกหน่วยบริการ!$B$4:$BO$841,3,0),2)</f>
        <v>0</v>
      </c>
      <c r="F11" s="216">
        <f>ROUND(VLOOKUP($C11,แยกหน่วยบริการ!$B$4:$BO$841,4,0),2)</f>
        <v>0</v>
      </c>
      <c r="G11" s="216">
        <f>ROUND(VLOOKUP($C11,แยกหน่วยบริการ!$B$4:$BO$841,5,0),2)</f>
        <v>0</v>
      </c>
      <c r="H11" s="216">
        <f>ROUND(VLOOKUP($C11,แยกหน่วยบริการ!$B$4:$BO$841,6,0),2)</f>
        <v>0</v>
      </c>
      <c r="I11" s="216">
        <f>ROUND(VLOOKUP($C11,แยกหน่วยบริการ!$B$4:$BO$841,11,0),2)</f>
        <v>0</v>
      </c>
      <c r="J11" s="216">
        <f>ROUND(VLOOKUP($C11,แยกหน่วยบริการ!$B$4:$BO$841,12,0),2)</f>
        <v>0</v>
      </c>
      <c r="K11" s="216">
        <f>ROUND(VLOOKUP($C11,แยกหน่วยบริการ!$B$4:$BO$841,13,0),2)</f>
        <v>0</v>
      </c>
      <c r="L11" s="216">
        <f>ROUND(VLOOKUP($C11,แยกหน่วยบริการ!$B$4:$BO$841,14,0),2)</f>
        <v>0</v>
      </c>
      <c r="M11" s="216">
        <f>ROUND(VLOOKUP($C11,แยกหน่วยบริการ!$B$4:$BO$841,19,0),2)</f>
        <v>0</v>
      </c>
      <c r="N11" s="216">
        <f>ROUND(VLOOKUP($C11,แยกหน่วยบริการ!$B$4:$BO$841,20,0),2)</f>
        <v>0</v>
      </c>
      <c r="O11" s="216">
        <f>ROUND(VLOOKUP($C11,แยกหน่วยบริการ!$B$4:$BO$841,21,0),2)</f>
        <v>0</v>
      </c>
      <c r="P11" s="216">
        <f>ROUND(VLOOKUP($C11,แยกหน่วยบริการ!$B$4:$BO$841,22,0),2)</f>
        <v>0</v>
      </c>
      <c r="Q11" s="216">
        <f>ROUND(VLOOKUP($C11,แยกหน่วยบริการ!$B$4:$BO$841,27,0),2)</f>
        <v>0</v>
      </c>
      <c r="R11" s="216">
        <f>ROUND(VLOOKUP($C11,แยกหน่วยบริการ!$B$4:$BO$841,28,0),2)</f>
        <v>0</v>
      </c>
      <c r="S11" s="216">
        <f>ROUND(VLOOKUP($C11,แยกหน่วยบริการ!$B$4:$BO$841,29,0),2)</f>
        <v>0</v>
      </c>
      <c r="T11" s="216">
        <f>ROUND(VLOOKUP($C11,แยกหน่วยบริการ!$B$4:$BO$841,30,0),2)</f>
        <v>0</v>
      </c>
      <c r="U11" s="216">
        <f>ROUND(VLOOKUP($C11,แยกหน่วยบริการ!$B$4:$BO$841,35,0),2)</f>
        <v>0</v>
      </c>
      <c r="V11" s="216">
        <f>ROUND(VLOOKUP($C11,แยกหน่วยบริการ!$B$4:$BO$841,36,0),2)</f>
        <v>0</v>
      </c>
      <c r="W11" s="216">
        <f>ROUND(VLOOKUP($C11,แยกหน่วยบริการ!$B$4:$BO$841,37,0),2)</f>
        <v>0</v>
      </c>
      <c r="X11" s="216">
        <f>ROUND(VLOOKUP($C11,แยกหน่วยบริการ!$B$4:$BO$841,38,0),2)</f>
        <v>0</v>
      </c>
      <c r="Y11" s="216">
        <f>ROUND(VLOOKUP($C11,แยกหน่วยบริการ!$B$4:$BO$841,43,0),2)</f>
        <v>0</v>
      </c>
      <c r="Z11" s="216">
        <f>ROUND(VLOOKUP($C11,แยกหน่วยบริการ!$B$4:$BO$841,44,0),2)</f>
        <v>0</v>
      </c>
      <c r="AA11" s="216">
        <f>ROUND(VLOOKUP($C11,แยกหน่วยบริการ!$B$4:$BO$841,45,0),2)</f>
        <v>0</v>
      </c>
      <c r="AB11" s="216">
        <f>ROUND(VLOOKUP($C11,แยกหน่วยบริการ!$B$4:$BO$841,46,0),2)</f>
        <v>0</v>
      </c>
      <c r="AC11" s="216">
        <f>ROUND(VLOOKUP($C11,แยกหน่วยบริการ!$B$4:$BO$841,51,0),2)</f>
        <v>0</v>
      </c>
      <c r="AD11" s="216">
        <f>ROUND(VLOOKUP($C11,แยกหน่วยบริการ!$B$4:$BO$841,52,0),2)</f>
        <v>0</v>
      </c>
      <c r="AE11" s="216">
        <f>ROUND(VLOOKUP($C11,แยกหน่วยบริการ!$B$4:$BO$841,53,0),2)</f>
        <v>0</v>
      </c>
      <c r="AF11" s="216">
        <f>ROUND(VLOOKUP($C11,แยกหน่วยบริการ!$B$4:$BO$841,54,0),2)</f>
        <v>0</v>
      </c>
      <c r="AG11" s="216">
        <f>ROUND(VLOOKUP($C11,แยกหน่วยบริการ!$B$4:$BO$841,59,0),2)</f>
        <v>0</v>
      </c>
      <c r="AH11" s="216">
        <f>ROUND(VLOOKUP($C11,แยกหน่วยบริการ!$B$4:$BO$841,60,0),2)</f>
        <v>0</v>
      </c>
      <c r="AI11" s="216">
        <f>ROUND(VLOOKUP($C11,แยกหน่วยบริการ!$B$4:$BO$841,61,0),2)</f>
        <v>0</v>
      </c>
      <c r="AJ11" s="216">
        <f>ROUND(VLOOKUP($C11,แยกหน่วยบริการ!$B$4:$BO$841,62,0),2)</f>
        <v>0</v>
      </c>
    </row>
    <row r="12" spans="1:36" s="1059" customFormat="1" ht="19.5" customHeight="1">
      <c r="A12" s="1057"/>
      <c r="B12" s="1053">
        <v>3.6</v>
      </c>
      <c r="C12" s="1060" t="s">
        <v>1892</v>
      </c>
      <c r="D12" s="1061" t="s">
        <v>1807</v>
      </c>
      <c r="E12" s="216">
        <f>ROUND(VLOOKUP($C12,แยกหน่วยบริการ!$B$4:$BO$841,3,0),2)</f>
        <v>237958.11</v>
      </c>
      <c r="F12" s="216">
        <f>ROUND(VLOOKUP($C12,แยกหน่วยบริการ!$B$4:$BO$841,4,0),2)</f>
        <v>213447.92</v>
      </c>
      <c r="G12" s="216">
        <f>ROUND(VLOOKUP($C12,แยกหน่วยบริการ!$B$4:$BO$841,5,0),2)</f>
        <v>0</v>
      </c>
      <c r="H12" s="216">
        <f>ROUND(VLOOKUP($C12,แยกหน่วยบริการ!$B$4:$BO$841,6,0),2)</f>
        <v>213447.92</v>
      </c>
      <c r="I12" s="216">
        <f>ROUND(VLOOKUP($C12,แยกหน่วยบริการ!$B$4:$BO$841,11,0),2)</f>
        <v>7747.64</v>
      </c>
      <c r="J12" s="216">
        <f>ROUND(VLOOKUP($C12,แยกหน่วยบริการ!$B$4:$BO$841,12,0),2)</f>
        <v>7747.64</v>
      </c>
      <c r="K12" s="216">
        <f>ROUND(VLOOKUP($C12,แยกหน่วยบริการ!$B$4:$BO$841,13,0),2)</f>
        <v>0</v>
      </c>
      <c r="L12" s="216">
        <f>ROUND(VLOOKUP($C12,แยกหน่วยบริการ!$B$4:$BO$841,14,0),2)</f>
        <v>7747.64</v>
      </c>
      <c r="M12" s="216">
        <f>ROUND(VLOOKUP($C12,แยกหน่วยบริการ!$B$4:$BO$841,19,0),2)</f>
        <v>25888.35</v>
      </c>
      <c r="N12" s="216">
        <f>ROUND(VLOOKUP($C12,แยกหน่วยบริการ!$B$4:$BO$841,20,0),2)</f>
        <v>22682.560000000001</v>
      </c>
      <c r="O12" s="216">
        <f>ROUND(VLOOKUP($C12,แยกหน่วยบริการ!$B$4:$BO$841,21,0),2)</f>
        <v>0</v>
      </c>
      <c r="P12" s="216">
        <f>ROUND(VLOOKUP($C12,แยกหน่วยบริการ!$B$4:$BO$841,22,0),2)</f>
        <v>22682.560000000001</v>
      </c>
      <c r="Q12" s="216">
        <f>ROUND(VLOOKUP($C12,แยกหน่วยบริการ!$B$4:$BO$841,27,0),2)</f>
        <v>7861.73</v>
      </c>
      <c r="R12" s="216">
        <f>ROUND(VLOOKUP($C12,แยกหน่วยบริการ!$B$4:$BO$841,28,0),2)</f>
        <v>7861.73</v>
      </c>
      <c r="S12" s="216">
        <f>ROUND(VLOOKUP($C12,แยกหน่วยบริการ!$B$4:$BO$841,29,0),2)</f>
        <v>0</v>
      </c>
      <c r="T12" s="216">
        <f>ROUND(VLOOKUP($C12,แยกหน่วยบริการ!$B$4:$BO$841,30,0),2)</f>
        <v>7861.73</v>
      </c>
      <c r="U12" s="216">
        <f>ROUND(VLOOKUP($C12,แยกหน่วยบริการ!$B$4:$BO$841,35,0),2)</f>
        <v>45890.48</v>
      </c>
      <c r="V12" s="216">
        <f>ROUND(VLOOKUP($C12,แยกหน่วยบริการ!$B$4:$BO$841,36,0),2)</f>
        <v>21718.68</v>
      </c>
      <c r="W12" s="216">
        <f>ROUND(VLOOKUP($C12,แยกหน่วยบริการ!$B$4:$BO$841,37,0),2)</f>
        <v>0</v>
      </c>
      <c r="X12" s="216">
        <f>ROUND(VLOOKUP($C12,แยกหน่วยบริการ!$B$4:$BO$841,38,0),2)</f>
        <v>21718.68</v>
      </c>
      <c r="Y12" s="216">
        <f>ROUND(VLOOKUP($C12,แยกหน่วยบริการ!$B$4:$BO$841,43,0),2)</f>
        <v>1659.24</v>
      </c>
      <c r="Z12" s="216">
        <f>ROUND(VLOOKUP($C12,แยกหน่วยบริการ!$B$4:$BO$841,44,0),2)</f>
        <v>1659.24</v>
      </c>
      <c r="AA12" s="216">
        <f>ROUND(VLOOKUP($C12,แยกหน่วยบริการ!$B$4:$BO$841,45,0),2)</f>
        <v>0</v>
      </c>
      <c r="AB12" s="216">
        <f>ROUND(VLOOKUP($C12,แยกหน่วยบริการ!$B$4:$BO$841,46,0),2)</f>
        <v>1659.24</v>
      </c>
      <c r="AC12" s="216">
        <f>ROUND(VLOOKUP($C12,แยกหน่วยบริการ!$B$4:$BO$841,51,0),2)</f>
        <v>5650.37</v>
      </c>
      <c r="AD12" s="216">
        <f>ROUND(VLOOKUP($C12,แยกหน่วยบริการ!$B$4:$BO$841,52,0),2)</f>
        <v>5552.42</v>
      </c>
      <c r="AE12" s="216">
        <f>ROUND(VLOOKUP($C12,แยกหน่วยบริการ!$B$4:$BO$841,53,0),2)</f>
        <v>0</v>
      </c>
      <c r="AF12" s="216">
        <f>ROUND(VLOOKUP($C12,แยกหน่วยบริการ!$B$4:$BO$841,54,0),2)</f>
        <v>5552.42</v>
      </c>
      <c r="AG12" s="216">
        <f>ROUND(VLOOKUP($C12,แยกหน่วยบริการ!$B$4:$BO$841,59,0),2)</f>
        <v>1747.12</v>
      </c>
      <c r="AH12" s="216">
        <f>ROUND(VLOOKUP($C12,แยกหน่วยบริการ!$B$4:$BO$841,60,0),2)</f>
        <v>2048.9499999999998</v>
      </c>
      <c r="AI12" s="216">
        <f>ROUND(VLOOKUP($C12,แยกหน่วยบริการ!$B$4:$BO$841,61,0),2)</f>
        <v>0</v>
      </c>
      <c r="AJ12" s="216">
        <f>ROUND(VLOOKUP($C12,แยกหน่วยบริการ!$B$4:$BO$841,62,0),2)</f>
        <v>2048.9499999999998</v>
      </c>
    </row>
    <row r="13" spans="1:36" s="1059" customFormat="1" ht="19.5" customHeight="1">
      <c r="A13" s="1057"/>
      <c r="B13" s="294">
        <v>3.7</v>
      </c>
      <c r="C13" s="1060" t="s">
        <v>1893</v>
      </c>
      <c r="D13" s="1061" t="s">
        <v>1808</v>
      </c>
      <c r="E13" s="216">
        <f>ROUND(VLOOKUP($C13,แยกหน่วยบริการ!$B$4:$BO$841,3,0),2)</f>
        <v>0</v>
      </c>
      <c r="F13" s="216">
        <f>ROUND(VLOOKUP($C13,แยกหน่วยบริการ!$B$4:$BO$841,4,0),2)</f>
        <v>0</v>
      </c>
      <c r="G13" s="216">
        <f>ROUND(VLOOKUP($C13,แยกหน่วยบริการ!$B$4:$BO$841,5,0),2)</f>
        <v>0</v>
      </c>
      <c r="H13" s="216">
        <f>ROUND(VLOOKUP($C13,แยกหน่วยบริการ!$B$4:$BO$841,6,0),2)</f>
        <v>0</v>
      </c>
      <c r="I13" s="216">
        <f>ROUND(VLOOKUP($C13,แยกหน่วยบริการ!$B$4:$BO$841,11,0),2)</f>
        <v>0</v>
      </c>
      <c r="J13" s="216">
        <f>ROUND(VLOOKUP($C13,แยกหน่วยบริการ!$B$4:$BO$841,12,0),2)</f>
        <v>0</v>
      </c>
      <c r="K13" s="216">
        <f>ROUND(VLOOKUP($C13,แยกหน่วยบริการ!$B$4:$BO$841,13,0),2)</f>
        <v>0</v>
      </c>
      <c r="L13" s="216">
        <f>ROUND(VLOOKUP($C13,แยกหน่วยบริการ!$B$4:$BO$841,14,0),2)</f>
        <v>0</v>
      </c>
      <c r="M13" s="216">
        <f>ROUND(VLOOKUP($C13,แยกหน่วยบริการ!$B$4:$BO$841,19,0),2)</f>
        <v>0</v>
      </c>
      <c r="N13" s="216">
        <f>ROUND(VLOOKUP($C13,แยกหน่วยบริการ!$B$4:$BO$841,20,0),2)</f>
        <v>0</v>
      </c>
      <c r="O13" s="216">
        <f>ROUND(VLOOKUP($C13,แยกหน่วยบริการ!$B$4:$BO$841,21,0),2)</f>
        <v>0</v>
      </c>
      <c r="P13" s="216">
        <f>ROUND(VLOOKUP($C13,แยกหน่วยบริการ!$B$4:$BO$841,22,0),2)</f>
        <v>0</v>
      </c>
      <c r="Q13" s="216">
        <f>ROUND(VLOOKUP($C13,แยกหน่วยบริการ!$B$4:$BO$841,27,0),2)</f>
        <v>0</v>
      </c>
      <c r="R13" s="216">
        <f>ROUND(VLOOKUP($C13,แยกหน่วยบริการ!$B$4:$BO$841,28,0),2)</f>
        <v>0</v>
      </c>
      <c r="S13" s="216">
        <f>ROUND(VLOOKUP($C13,แยกหน่วยบริการ!$B$4:$BO$841,29,0),2)</f>
        <v>0</v>
      </c>
      <c r="T13" s="216">
        <f>ROUND(VLOOKUP($C13,แยกหน่วยบริการ!$B$4:$BO$841,30,0),2)</f>
        <v>0</v>
      </c>
      <c r="U13" s="216">
        <f>ROUND(VLOOKUP($C13,แยกหน่วยบริการ!$B$4:$BO$841,35,0),2)</f>
        <v>0</v>
      </c>
      <c r="V13" s="216">
        <f>ROUND(VLOOKUP($C13,แยกหน่วยบริการ!$B$4:$BO$841,36,0),2)</f>
        <v>0</v>
      </c>
      <c r="W13" s="216">
        <f>ROUND(VLOOKUP($C13,แยกหน่วยบริการ!$B$4:$BO$841,37,0),2)</f>
        <v>0</v>
      </c>
      <c r="X13" s="216">
        <f>ROUND(VLOOKUP($C13,แยกหน่วยบริการ!$B$4:$BO$841,38,0),2)</f>
        <v>0</v>
      </c>
      <c r="Y13" s="216">
        <f>ROUND(VLOOKUP($C13,แยกหน่วยบริการ!$B$4:$BO$841,43,0),2)</f>
        <v>0</v>
      </c>
      <c r="Z13" s="216">
        <f>ROUND(VLOOKUP($C13,แยกหน่วยบริการ!$B$4:$BO$841,44,0),2)</f>
        <v>0</v>
      </c>
      <c r="AA13" s="216">
        <f>ROUND(VLOOKUP($C13,แยกหน่วยบริการ!$B$4:$BO$841,45,0),2)</f>
        <v>0</v>
      </c>
      <c r="AB13" s="216">
        <f>ROUND(VLOOKUP($C13,แยกหน่วยบริการ!$B$4:$BO$841,46,0),2)</f>
        <v>0</v>
      </c>
      <c r="AC13" s="216">
        <f>ROUND(VLOOKUP($C13,แยกหน่วยบริการ!$B$4:$BO$841,51,0),2)</f>
        <v>0</v>
      </c>
      <c r="AD13" s="216">
        <f>ROUND(VLOOKUP($C13,แยกหน่วยบริการ!$B$4:$BO$841,52,0),2)</f>
        <v>0</v>
      </c>
      <c r="AE13" s="216">
        <f>ROUND(VLOOKUP($C13,แยกหน่วยบริการ!$B$4:$BO$841,53,0),2)</f>
        <v>0</v>
      </c>
      <c r="AF13" s="216">
        <f>ROUND(VLOOKUP($C13,แยกหน่วยบริการ!$B$4:$BO$841,54,0),2)</f>
        <v>0</v>
      </c>
      <c r="AG13" s="216">
        <f>ROUND(VLOOKUP($C13,แยกหน่วยบริการ!$B$4:$BO$841,59,0),2)</f>
        <v>0</v>
      </c>
      <c r="AH13" s="216">
        <f>ROUND(VLOOKUP($C13,แยกหน่วยบริการ!$B$4:$BO$841,60,0),2)</f>
        <v>0</v>
      </c>
      <c r="AI13" s="216">
        <f>ROUND(VLOOKUP($C13,แยกหน่วยบริการ!$B$4:$BO$841,61,0),2)</f>
        <v>0</v>
      </c>
      <c r="AJ13" s="216">
        <f>ROUND(VLOOKUP($C13,แยกหน่วยบริการ!$B$4:$BO$841,62,0),2)</f>
        <v>0</v>
      </c>
    </row>
    <row r="14" spans="1:36" s="1059" customFormat="1" ht="19.5" customHeight="1">
      <c r="A14" s="240"/>
      <c r="B14" s="1062"/>
      <c r="C14" s="1063"/>
      <c r="D14" s="1064"/>
      <c r="E14" s="1065"/>
      <c r="F14" s="1066"/>
      <c r="G14" s="1066"/>
      <c r="H14" s="1067"/>
      <c r="I14" s="1065"/>
      <c r="J14" s="1066"/>
      <c r="K14" s="1066"/>
      <c r="L14" s="1068"/>
      <c r="M14" s="1066"/>
      <c r="N14" s="1066"/>
      <c r="O14" s="1066"/>
      <c r="P14" s="1067"/>
      <c r="Q14" s="1065"/>
      <c r="R14" s="1066"/>
      <c r="S14" s="1066"/>
      <c r="T14" s="1068"/>
      <c r="U14" s="1066"/>
      <c r="V14" s="1066"/>
      <c r="W14" s="1066"/>
      <c r="X14" s="1069"/>
      <c r="Y14" s="1065"/>
      <c r="Z14" s="1066"/>
      <c r="AA14" s="1066"/>
      <c r="AB14" s="1070"/>
      <c r="AC14" s="1066"/>
      <c r="AD14" s="1066"/>
      <c r="AE14" s="1066"/>
      <c r="AF14" s="1067"/>
      <c r="AG14" s="1065"/>
      <c r="AH14" s="1066"/>
      <c r="AI14" s="1066"/>
      <c r="AJ14" s="1068"/>
    </row>
    <row r="15" spans="1:36" s="1072" customFormat="1" ht="19.5" customHeight="1">
      <c r="A15" s="1052"/>
      <c r="B15" s="294"/>
      <c r="C15" s="1071" t="s">
        <v>1728</v>
      </c>
      <c r="D15" s="1071" t="s">
        <v>8</v>
      </c>
      <c r="E15" s="216">
        <f>ROUND(VLOOKUP($C15,แยกหน่วยบริการ!$B$4:$BO$841,3,0),2)</f>
        <v>0</v>
      </c>
      <c r="F15" s="216">
        <f>ROUND(VLOOKUP($C15,แยกหน่วยบริการ!$B$4:$BO$841,4,0),2)</f>
        <v>0</v>
      </c>
      <c r="G15" s="216">
        <f>ROUND(VLOOKUP($C15,แยกหน่วยบริการ!$B$4:$BO$841,5,0),2)</f>
        <v>184720</v>
      </c>
      <c r="H15" s="216">
        <f>ROUND(VLOOKUP($C15,แยกหน่วยบริการ!$B$4:$BO$841,6,0),2)</f>
        <v>0</v>
      </c>
      <c r="I15" s="216">
        <f>ROUND(VLOOKUP($C15,แยกหน่วยบริการ!$B$4:$BO$841,11,0),2)</f>
        <v>0</v>
      </c>
      <c r="J15" s="216">
        <f>ROUND(VLOOKUP($C15,แยกหน่วยบริการ!$B$4:$BO$841,12,0),2)</f>
        <v>0</v>
      </c>
      <c r="K15" s="216">
        <f>ROUND(VLOOKUP($C15,แยกหน่วยบริการ!$B$4:$BO$841,13,0),2)</f>
        <v>0</v>
      </c>
      <c r="L15" s="216">
        <f>ROUND(VLOOKUP($C15,แยกหน่วยบริการ!$B$4:$BO$841,14,0),2)</f>
        <v>0</v>
      </c>
      <c r="M15" s="216">
        <f>ROUND(VLOOKUP($C15,แยกหน่วยบริการ!$B$4:$BO$841,19,0),2)</f>
        <v>0</v>
      </c>
      <c r="N15" s="216">
        <f>ROUND(VLOOKUP($C15,แยกหน่วยบริการ!$B$4:$BO$841,20,0),2)</f>
        <v>0</v>
      </c>
      <c r="O15" s="216">
        <f>ROUND(VLOOKUP($C15,แยกหน่วยบริการ!$B$4:$BO$841,21,0),2)</f>
        <v>0</v>
      </c>
      <c r="P15" s="216">
        <f>ROUND(VLOOKUP($C15,แยกหน่วยบริการ!$B$4:$BO$841,22,0),2)</f>
        <v>0</v>
      </c>
      <c r="Q15" s="216">
        <f>ROUND(VLOOKUP($C15,แยกหน่วยบริการ!$B$4:$BO$841,27,0),2)</f>
        <v>0</v>
      </c>
      <c r="R15" s="216">
        <f>ROUND(VLOOKUP($C15,แยกหน่วยบริการ!$B$4:$BO$841,28,0),2)</f>
        <v>79596.78</v>
      </c>
      <c r="S15" s="216">
        <f>ROUND(VLOOKUP($C15,แยกหน่วยบริการ!$B$4:$BO$841,29,0),2)</f>
        <v>0</v>
      </c>
      <c r="T15" s="216">
        <f>ROUND(VLOOKUP($C15,แยกหน่วยบริการ!$B$4:$BO$841,30,0),2)</f>
        <v>0</v>
      </c>
      <c r="U15" s="216">
        <f>ROUND(VLOOKUP($C15,แยกหน่วยบริการ!$B$4:$BO$841,35,0),2)</f>
        <v>0</v>
      </c>
      <c r="V15" s="216">
        <f>ROUND(VLOOKUP($C15,แยกหน่วยบริการ!$B$4:$BO$841,36,0),2)</f>
        <v>0</v>
      </c>
      <c r="W15" s="216">
        <f>ROUND(VLOOKUP($C15,แยกหน่วยบริการ!$B$4:$BO$841,37,0),2)</f>
        <v>0</v>
      </c>
      <c r="X15" s="216">
        <f>ROUND(VLOOKUP($C15,แยกหน่วยบริการ!$B$4:$BO$841,38,0),2)</f>
        <v>0</v>
      </c>
      <c r="Y15" s="216">
        <f>ROUND(VLOOKUP($C15,แยกหน่วยบริการ!$B$4:$BO$841,43,0),2)</f>
        <v>0</v>
      </c>
      <c r="Z15" s="216">
        <f>ROUND(VLOOKUP($C15,แยกหน่วยบริการ!$B$4:$BO$841,44,0),2)</f>
        <v>0</v>
      </c>
      <c r="AA15" s="216">
        <f>ROUND(VLOOKUP($C15,แยกหน่วยบริการ!$B$4:$BO$841,45,0),2)</f>
        <v>0</v>
      </c>
      <c r="AB15" s="216">
        <f>ROUND(VLOOKUP($C15,แยกหน่วยบริการ!$B$4:$BO$841,46,0),2)</f>
        <v>0</v>
      </c>
      <c r="AC15" s="216">
        <f>ROUND(VLOOKUP($C15,แยกหน่วยบริการ!$B$4:$BO$841,51,0),2)</f>
        <v>0</v>
      </c>
      <c r="AD15" s="216">
        <f>ROUND(VLOOKUP($C15,แยกหน่วยบริการ!$B$4:$BO$841,52,0),2)</f>
        <v>0</v>
      </c>
      <c r="AE15" s="216">
        <f>ROUND(VLOOKUP($C15,แยกหน่วยบริการ!$B$4:$BO$841,53,0),2)</f>
        <v>0</v>
      </c>
      <c r="AF15" s="216">
        <f>ROUND(VLOOKUP($C15,แยกหน่วยบริการ!$B$4:$BO$841,54,0),2)</f>
        <v>0</v>
      </c>
      <c r="AG15" s="216">
        <f>ROUND(VLOOKUP($C15,แยกหน่วยบริการ!$B$4:$BO$841,59,0),2)</f>
        <v>0</v>
      </c>
      <c r="AH15" s="216">
        <f>ROUND(VLOOKUP($C15,แยกหน่วยบริการ!$B$4:$BO$841,60,0),2)</f>
        <v>0</v>
      </c>
      <c r="AI15" s="216">
        <f>ROUND(VLOOKUP($C15,แยกหน่วยบริการ!$B$4:$BO$841,61,0),2)</f>
        <v>0</v>
      </c>
      <c r="AJ15" s="216">
        <f>ROUND(VLOOKUP($C15,แยกหน่วยบริการ!$B$4:$BO$841,62,0),2)</f>
        <v>0</v>
      </c>
    </row>
    <row r="16" spans="1:36" s="1072" customFormat="1" ht="19.5" customHeight="1">
      <c r="A16" s="1052"/>
      <c r="B16" s="294"/>
      <c r="C16" s="1071" t="s">
        <v>1730</v>
      </c>
      <c r="D16" s="1073" t="s">
        <v>11</v>
      </c>
      <c r="E16" s="216">
        <f>ROUND(VLOOKUP($C16,แยกหน่วยบริการ!$B$4:$BO$841,3,0),2)</f>
        <v>0</v>
      </c>
      <c r="F16" s="216">
        <f>ROUND(VLOOKUP($C16,แยกหน่วยบริการ!$B$4:$BO$841,4,0),2)</f>
        <v>5100</v>
      </c>
      <c r="G16" s="216">
        <f>ROUND(VLOOKUP($C16,แยกหน่วยบริการ!$B$4:$BO$841,5,0),2)</f>
        <v>201810</v>
      </c>
      <c r="H16" s="216">
        <f>ROUND(VLOOKUP($C16,แยกหน่วยบริการ!$B$4:$BO$841,6,0),2)</f>
        <v>0</v>
      </c>
      <c r="I16" s="216">
        <f>ROUND(VLOOKUP($C16,แยกหน่วยบริการ!$B$4:$BO$841,11,0),2)</f>
        <v>0</v>
      </c>
      <c r="J16" s="216">
        <f>ROUND(VLOOKUP($C16,แยกหน่วยบริการ!$B$4:$BO$841,12,0),2)</f>
        <v>0</v>
      </c>
      <c r="K16" s="216">
        <f>ROUND(VLOOKUP($C16,แยกหน่วยบริการ!$B$4:$BO$841,13,0),2)</f>
        <v>0</v>
      </c>
      <c r="L16" s="216">
        <f>ROUND(VLOOKUP($C16,แยกหน่วยบริการ!$B$4:$BO$841,14,0),2)</f>
        <v>0</v>
      </c>
      <c r="M16" s="216">
        <f>ROUND(VLOOKUP($C16,แยกหน่วยบริการ!$B$4:$BO$841,19,0),2)</f>
        <v>0</v>
      </c>
      <c r="N16" s="216">
        <f>ROUND(VLOOKUP($C16,แยกหน่วยบริการ!$B$4:$BO$841,20,0),2)</f>
        <v>0</v>
      </c>
      <c r="O16" s="216">
        <f>ROUND(VLOOKUP($C16,แยกหน่วยบริการ!$B$4:$BO$841,21,0),2)</f>
        <v>0</v>
      </c>
      <c r="P16" s="216">
        <f>ROUND(VLOOKUP($C16,แยกหน่วยบริการ!$B$4:$BO$841,22,0),2)</f>
        <v>0</v>
      </c>
      <c r="Q16" s="216">
        <f>ROUND(VLOOKUP($C16,แยกหน่วยบริการ!$B$4:$BO$841,27,0),2)</f>
        <v>0</v>
      </c>
      <c r="R16" s="216">
        <f>ROUND(VLOOKUP($C16,แยกหน่วยบริการ!$B$4:$BO$841,28,0),2)</f>
        <v>0</v>
      </c>
      <c r="S16" s="216">
        <f>ROUND(VLOOKUP($C16,แยกหน่วยบริการ!$B$4:$BO$841,29,0),2)</f>
        <v>0</v>
      </c>
      <c r="T16" s="216">
        <f>ROUND(VLOOKUP($C16,แยกหน่วยบริการ!$B$4:$BO$841,30,0),2)</f>
        <v>0</v>
      </c>
      <c r="U16" s="216">
        <f>ROUND(VLOOKUP($C16,แยกหน่วยบริการ!$B$4:$BO$841,35,0),2)</f>
        <v>0</v>
      </c>
      <c r="V16" s="216">
        <f>ROUND(VLOOKUP($C16,แยกหน่วยบริการ!$B$4:$BO$841,36,0),2)</f>
        <v>0</v>
      </c>
      <c r="W16" s="216">
        <f>ROUND(VLOOKUP($C16,แยกหน่วยบริการ!$B$4:$BO$841,37,0),2)</f>
        <v>0</v>
      </c>
      <c r="X16" s="216">
        <f>ROUND(VLOOKUP($C16,แยกหน่วยบริการ!$B$4:$BO$841,38,0),2)</f>
        <v>0</v>
      </c>
      <c r="Y16" s="216">
        <f>ROUND(VLOOKUP($C16,แยกหน่วยบริการ!$B$4:$BO$841,43,0),2)</f>
        <v>0</v>
      </c>
      <c r="Z16" s="216">
        <f>ROUND(VLOOKUP($C16,แยกหน่วยบริการ!$B$4:$BO$841,44,0),2)</f>
        <v>0</v>
      </c>
      <c r="AA16" s="216">
        <f>ROUND(VLOOKUP($C16,แยกหน่วยบริการ!$B$4:$BO$841,45,0),2)</f>
        <v>0</v>
      </c>
      <c r="AB16" s="216">
        <f>ROUND(VLOOKUP($C16,แยกหน่วยบริการ!$B$4:$BO$841,46,0),2)</f>
        <v>0</v>
      </c>
      <c r="AC16" s="216">
        <f>ROUND(VLOOKUP($C16,แยกหน่วยบริการ!$B$4:$BO$841,51,0),2)</f>
        <v>0</v>
      </c>
      <c r="AD16" s="216">
        <f>ROUND(VLOOKUP($C16,แยกหน่วยบริการ!$B$4:$BO$841,52,0),2)</f>
        <v>0</v>
      </c>
      <c r="AE16" s="216">
        <f>ROUND(VLOOKUP($C16,แยกหน่วยบริการ!$B$4:$BO$841,53,0),2)</f>
        <v>0</v>
      </c>
      <c r="AF16" s="216">
        <f>ROUND(VLOOKUP($C16,แยกหน่วยบริการ!$B$4:$BO$841,54,0),2)</f>
        <v>0</v>
      </c>
      <c r="AG16" s="216">
        <f>ROUND(VLOOKUP($C16,แยกหน่วยบริการ!$B$4:$BO$841,59,0),2)</f>
        <v>0</v>
      </c>
      <c r="AH16" s="216">
        <f>ROUND(VLOOKUP($C16,แยกหน่วยบริการ!$B$4:$BO$841,60,0),2)</f>
        <v>0</v>
      </c>
      <c r="AI16" s="216">
        <f>ROUND(VLOOKUP($C16,แยกหน่วยบริการ!$B$4:$BO$841,61,0),2)</f>
        <v>0</v>
      </c>
      <c r="AJ16" s="216">
        <f>ROUND(VLOOKUP($C16,แยกหน่วยบริการ!$B$4:$BO$841,62,0),2)</f>
        <v>0</v>
      </c>
    </row>
    <row r="17" spans="1:36" s="1072" customFormat="1" ht="19.5" customHeight="1">
      <c r="A17" s="1052"/>
      <c r="B17" s="294"/>
      <c r="C17" s="1071" t="s">
        <v>1783</v>
      </c>
      <c r="D17" s="1073" t="s">
        <v>440</v>
      </c>
      <c r="E17" s="216">
        <f>ROUND(VLOOKUP($C17,แยกหน่วยบริการ!$B$4:$BO$841,3,0),2)</f>
        <v>92982.75</v>
      </c>
      <c r="F17" s="216">
        <f>ROUND(VLOOKUP($C17,แยกหน่วยบริการ!$B$4:$BO$841,4,0),2)</f>
        <v>40920.75</v>
      </c>
      <c r="G17" s="216">
        <f>ROUND(VLOOKUP($C17,แยกหน่วยบริการ!$B$4:$BO$841,5,0),2)</f>
        <v>592920.5</v>
      </c>
      <c r="H17" s="216">
        <f>ROUND(VLOOKUP($C17,แยกหน่วยบริการ!$B$4:$BO$841,6,0),2)</f>
        <v>0</v>
      </c>
      <c r="I17" s="216">
        <f>ROUND(VLOOKUP($C17,แยกหน่วยบริการ!$B$4:$BO$841,11,0),2)</f>
        <v>16508.900000000001</v>
      </c>
      <c r="J17" s="216">
        <f>ROUND(VLOOKUP($C17,แยกหน่วยบริการ!$B$4:$BO$841,12,0),2)</f>
        <v>16508.900000000001</v>
      </c>
      <c r="K17" s="216">
        <f>ROUND(VLOOKUP($C17,แยกหน่วยบริการ!$B$4:$BO$841,13,0),2)</f>
        <v>61075.9</v>
      </c>
      <c r="L17" s="216">
        <f>ROUND(VLOOKUP($C17,แยกหน่วยบริการ!$B$4:$BO$841,14,0),2)</f>
        <v>0</v>
      </c>
      <c r="M17" s="216">
        <f>ROUND(VLOOKUP($C17,แยกหน่วยบริการ!$B$4:$BO$841,19,0),2)</f>
        <v>13869.77</v>
      </c>
      <c r="N17" s="216">
        <f>ROUND(VLOOKUP($C17,แยกหน่วยบริการ!$B$4:$BO$841,20,0),2)</f>
        <v>117232.77</v>
      </c>
      <c r="O17" s="216">
        <f>ROUND(VLOOKUP($C17,แยกหน่วยบริการ!$B$4:$BO$841,21,0),2)</f>
        <v>8473</v>
      </c>
      <c r="P17" s="216">
        <f>ROUND(VLOOKUP($C17,แยกหน่วยบริการ!$B$4:$BO$841,22,0),2)</f>
        <v>0</v>
      </c>
      <c r="Q17" s="216">
        <f>ROUND(VLOOKUP($C17,แยกหน่วยบริการ!$B$4:$BO$841,27,0),2)</f>
        <v>49868</v>
      </c>
      <c r="R17" s="216">
        <f>ROUND(VLOOKUP($C17,แยกหน่วยบริการ!$B$4:$BO$841,28,0),2)</f>
        <v>36227</v>
      </c>
      <c r="S17" s="216">
        <f>ROUND(VLOOKUP($C17,แยกหน่วยบริการ!$B$4:$BO$841,29,0),2)</f>
        <v>2507760.08</v>
      </c>
      <c r="T17" s="216">
        <f>ROUND(VLOOKUP($C17,แยกหน่วยบริการ!$B$4:$BO$841,30,0),2)</f>
        <v>0</v>
      </c>
      <c r="U17" s="216">
        <f>ROUND(VLOOKUP($C17,แยกหน่วยบริการ!$B$4:$BO$841,35,0),2)</f>
        <v>49419.25</v>
      </c>
      <c r="V17" s="216">
        <f>ROUND(VLOOKUP($C17,แยกหน่วยบริการ!$B$4:$BO$841,36,0),2)</f>
        <v>23084</v>
      </c>
      <c r="W17" s="216">
        <f>ROUND(VLOOKUP($C17,แยกหน่วยบริการ!$B$4:$BO$841,37,0),2)</f>
        <v>398074</v>
      </c>
      <c r="X17" s="216">
        <f>ROUND(VLOOKUP($C17,แยกหน่วยบริการ!$B$4:$BO$841,38,0),2)</f>
        <v>0</v>
      </c>
      <c r="Y17" s="216">
        <f>ROUND(VLOOKUP($C17,แยกหน่วยบริการ!$B$4:$BO$841,43,0),2)</f>
        <v>18526.5</v>
      </c>
      <c r="Z17" s="216">
        <f>ROUND(VLOOKUP($C17,แยกหน่วยบริการ!$B$4:$BO$841,44,0),2)</f>
        <v>15000.5</v>
      </c>
      <c r="AA17" s="216">
        <f>ROUND(VLOOKUP($C17,แยกหน่วยบริการ!$B$4:$BO$841,45,0),2)</f>
        <v>214920.68</v>
      </c>
      <c r="AB17" s="216">
        <f>ROUND(VLOOKUP($C17,แยกหน่วยบริการ!$B$4:$BO$841,46,0),2)</f>
        <v>0</v>
      </c>
      <c r="AC17" s="216">
        <f>ROUND(VLOOKUP($C17,แยกหน่วยบริการ!$B$4:$BO$841,51,0),2)</f>
        <v>38761.5</v>
      </c>
      <c r="AD17" s="216">
        <f>ROUND(VLOOKUP($C17,แยกหน่วยบริการ!$B$4:$BO$841,52,0),2)</f>
        <v>20816.5</v>
      </c>
      <c r="AE17" s="216">
        <f>ROUND(VLOOKUP($C17,แยกหน่วยบริการ!$B$4:$BO$841,53,0),2)</f>
        <v>226037</v>
      </c>
      <c r="AF17" s="216">
        <f>ROUND(VLOOKUP($C17,แยกหน่วยบริการ!$B$4:$BO$841,54,0),2)</f>
        <v>0</v>
      </c>
      <c r="AG17" s="216">
        <f>ROUND(VLOOKUP($C17,แยกหน่วยบริการ!$B$4:$BO$841,59,0),2)</f>
        <v>16979</v>
      </c>
      <c r="AH17" s="216">
        <f>ROUND(VLOOKUP($C17,แยกหน่วยบริการ!$B$4:$BO$841,60,0),2)</f>
        <v>8534</v>
      </c>
      <c r="AI17" s="216">
        <f>ROUND(VLOOKUP($C17,แยกหน่วยบริการ!$B$4:$BO$841,61,0),2)</f>
        <v>37689</v>
      </c>
      <c r="AJ17" s="216">
        <f>ROUND(VLOOKUP($C17,แยกหน่วยบริการ!$B$4:$BO$841,62,0),2)</f>
        <v>0</v>
      </c>
    </row>
    <row r="18" spans="1:36" s="1072" customFormat="1" ht="19.5" customHeight="1">
      <c r="A18" s="1052"/>
      <c r="B18" s="294"/>
      <c r="C18" s="1071" t="s">
        <v>1784</v>
      </c>
      <c r="D18" s="1073" t="s">
        <v>441</v>
      </c>
      <c r="E18" s="216">
        <f>ROUND(VLOOKUP($C18,แยกหน่วยบริการ!$B$4:$BO$841,3,0),2)</f>
        <v>455911.25</v>
      </c>
      <c r="F18" s="216">
        <f>ROUND(VLOOKUP($C18,แยกหน่วยบริการ!$B$4:$BO$841,4,0),2)</f>
        <v>408356.75</v>
      </c>
      <c r="G18" s="216">
        <f>ROUND(VLOOKUP($C18,แยกหน่วยบริการ!$B$4:$BO$841,5,0),2)</f>
        <v>1807202.4</v>
      </c>
      <c r="H18" s="216">
        <f>ROUND(VLOOKUP($C18,แยกหน่วยบริการ!$B$4:$BO$841,6,0),2)</f>
        <v>0</v>
      </c>
      <c r="I18" s="216">
        <f>ROUND(VLOOKUP($C18,แยกหน่วยบริการ!$B$4:$BO$841,11,0),2)</f>
        <v>260</v>
      </c>
      <c r="J18" s="216">
        <f>ROUND(VLOOKUP($C18,แยกหน่วยบริการ!$B$4:$BO$841,12,0),2)</f>
        <v>260</v>
      </c>
      <c r="K18" s="216">
        <f>ROUND(VLOOKUP($C18,แยกหน่วยบริการ!$B$4:$BO$841,13,0),2)</f>
        <v>32031.4</v>
      </c>
      <c r="L18" s="216">
        <f>ROUND(VLOOKUP($C18,แยกหน่วยบริการ!$B$4:$BO$841,14,0),2)</f>
        <v>0</v>
      </c>
      <c r="M18" s="216">
        <f>ROUND(VLOOKUP($C18,แยกหน่วยบริการ!$B$4:$BO$841,19,0),2)</f>
        <v>16077</v>
      </c>
      <c r="N18" s="216">
        <f>ROUND(VLOOKUP($C18,แยกหน่วยบริการ!$B$4:$BO$841,20,0),2)</f>
        <v>285976</v>
      </c>
      <c r="O18" s="216">
        <f>ROUND(VLOOKUP($C18,แยกหน่วยบริการ!$B$4:$BO$841,21,0),2)</f>
        <v>128824</v>
      </c>
      <c r="P18" s="216">
        <f>ROUND(VLOOKUP($C18,แยกหน่วยบริการ!$B$4:$BO$841,22,0),2)</f>
        <v>0</v>
      </c>
      <c r="Q18" s="216">
        <f>ROUND(VLOOKUP($C18,แยกหน่วยบริการ!$B$4:$BO$841,27,0),2)</f>
        <v>38977</v>
      </c>
      <c r="R18" s="216">
        <f>ROUND(VLOOKUP($C18,แยกหน่วยบริการ!$B$4:$BO$841,28,0),2)</f>
        <v>0</v>
      </c>
      <c r="S18" s="216">
        <f>ROUND(VLOOKUP($C18,แยกหน่วยบริการ!$B$4:$BO$841,29,0),2)</f>
        <v>691959.5</v>
      </c>
      <c r="T18" s="216">
        <f>ROUND(VLOOKUP($C18,แยกหน่วยบริการ!$B$4:$BO$841,30,0),2)</f>
        <v>0</v>
      </c>
      <c r="U18" s="216">
        <f>ROUND(VLOOKUP($C18,แยกหน่วยบริการ!$B$4:$BO$841,35,0),2)</f>
        <v>3865</v>
      </c>
      <c r="V18" s="216">
        <f>ROUND(VLOOKUP($C18,แยกหน่วยบริการ!$B$4:$BO$841,36,0),2)</f>
        <v>6088</v>
      </c>
      <c r="W18" s="216">
        <f>ROUND(VLOOKUP($C18,แยกหน่วยบริการ!$B$4:$BO$841,37,0),2)</f>
        <v>143678</v>
      </c>
      <c r="X18" s="216">
        <f>ROUND(VLOOKUP($C18,แยกหน่วยบริการ!$B$4:$BO$841,38,0),2)</f>
        <v>0</v>
      </c>
      <c r="Y18" s="216">
        <f>ROUND(VLOOKUP($C18,แยกหน่วยบริการ!$B$4:$BO$841,43,0),2)</f>
        <v>7563</v>
      </c>
      <c r="Z18" s="216">
        <f>ROUND(VLOOKUP($C18,แยกหน่วยบริการ!$B$4:$BO$841,44,0),2)</f>
        <v>5053</v>
      </c>
      <c r="AA18" s="216">
        <f>ROUND(VLOOKUP($C18,แยกหน่วยบริการ!$B$4:$BO$841,45,0),2)</f>
        <v>175975.24</v>
      </c>
      <c r="AB18" s="216">
        <f>ROUND(VLOOKUP($C18,แยกหน่วยบริการ!$B$4:$BO$841,46,0),2)</f>
        <v>0</v>
      </c>
      <c r="AC18" s="216">
        <f>ROUND(VLOOKUP($C18,แยกหน่วยบริการ!$B$4:$BO$841,51,0),2)</f>
        <v>36742</v>
      </c>
      <c r="AD18" s="216">
        <f>ROUND(VLOOKUP($C18,แยกหน่วยบริการ!$B$4:$BO$841,52,0),2)</f>
        <v>0</v>
      </c>
      <c r="AE18" s="216">
        <f>ROUND(VLOOKUP($C18,แยกหน่วยบริการ!$B$4:$BO$841,53,0),2)</f>
        <v>67066</v>
      </c>
      <c r="AF18" s="216">
        <f>ROUND(VLOOKUP($C18,แยกหน่วยบริการ!$B$4:$BO$841,54,0),2)</f>
        <v>0</v>
      </c>
      <c r="AG18" s="216">
        <f>ROUND(VLOOKUP($C18,แยกหน่วยบริการ!$B$4:$BO$841,59,0),2)</f>
        <v>662</v>
      </c>
      <c r="AH18" s="216">
        <f>ROUND(VLOOKUP($C18,แยกหน่วยบริการ!$B$4:$BO$841,60,0),2)</f>
        <v>4322</v>
      </c>
      <c r="AI18" s="216">
        <f>ROUND(VLOOKUP($C18,แยกหน่วยบริการ!$B$4:$BO$841,61,0),2)</f>
        <v>16485</v>
      </c>
      <c r="AJ18" s="216">
        <f>ROUND(VLOOKUP($C18,แยกหน่วยบริการ!$B$4:$BO$841,62,0),2)</f>
        <v>0</v>
      </c>
    </row>
    <row r="19" spans="1:36" s="1072" customFormat="1" ht="19.5" customHeight="1">
      <c r="A19" s="1052"/>
      <c r="B19" s="294"/>
      <c r="C19" s="1071" t="s">
        <v>1731</v>
      </c>
      <c r="D19" s="1071" t="s">
        <v>13</v>
      </c>
      <c r="E19" s="216">
        <f>ROUND(VLOOKUP($C19,แยกหน่วยบริการ!$B$4:$BO$841,3,0),2)</f>
        <v>0</v>
      </c>
      <c r="F19" s="216">
        <f>ROUND(VLOOKUP($C19,แยกหน่วยบริการ!$B$4:$BO$841,4,0),2)</f>
        <v>0</v>
      </c>
      <c r="G19" s="216">
        <f>ROUND(VLOOKUP($C19,แยกหน่วยบริการ!$B$4:$BO$841,5,0),2)</f>
        <v>0</v>
      </c>
      <c r="H19" s="216">
        <f>ROUND(VLOOKUP($C19,แยกหน่วยบริการ!$B$4:$BO$841,6,0),2)</f>
        <v>0</v>
      </c>
      <c r="I19" s="216">
        <f>ROUND(VLOOKUP($C19,แยกหน่วยบริการ!$B$4:$BO$841,11,0),2)</f>
        <v>0</v>
      </c>
      <c r="J19" s="216">
        <f>ROUND(VLOOKUP($C19,แยกหน่วยบริการ!$B$4:$BO$841,12,0),2)</f>
        <v>0</v>
      </c>
      <c r="K19" s="216">
        <f>ROUND(VLOOKUP($C19,แยกหน่วยบริการ!$B$4:$BO$841,13,0),2)</f>
        <v>0</v>
      </c>
      <c r="L19" s="216">
        <f>ROUND(VLOOKUP($C19,แยกหน่วยบริการ!$B$4:$BO$841,14,0),2)</f>
        <v>0</v>
      </c>
      <c r="M19" s="216">
        <f>ROUND(VLOOKUP($C19,แยกหน่วยบริการ!$B$4:$BO$841,19,0),2)</f>
        <v>0</v>
      </c>
      <c r="N19" s="216">
        <f>ROUND(VLOOKUP($C19,แยกหน่วยบริการ!$B$4:$BO$841,20,0),2)</f>
        <v>0</v>
      </c>
      <c r="O19" s="216">
        <f>ROUND(VLOOKUP($C19,แยกหน่วยบริการ!$B$4:$BO$841,21,0),2)</f>
        <v>0</v>
      </c>
      <c r="P19" s="216">
        <f>ROUND(VLOOKUP($C19,แยกหน่วยบริการ!$B$4:$BO$841,22,0),2)</f>
        <v>0</v>
      </c>
      <c r="Q19" s="216">
        <f>ROUND(VLOOKUP($C19,แยกหน่วยบริการ!$B$4:$BO$841,27,0),2)</f>
        <v>0</v>
      </c>
      <c r="R19" s="216">
        <f>ROUND(VLOOKUP($C19,แยกหน่วยบริการ!$B$4:$BO$841,28,0),2)</f>
        <v>0</v>
      </c>
      <c r="S19" s="216">
        <f>ROUND(VLOOKUP($C19,แยกหน่วยบริการ!$B$4:$BO$841,29,0),2)</f>
        <v>0</v>
      </c>
      <c r="T19" s="216">
        <f>ROUND(VLOOKUP($C19,แยกหน่วยบริการ!$B$4:$BO$841,30,0),2)</f>
        <v>0</v>
      </c>
      <c r="U19" s="216">
        <f>ROUND(VLOOKUP($C19,แยกหน่วยบริการ!$B$4:$BO$841,35,0),2)</f>
        <v>0</v>
      </c>
      <c r="V19" s="216">
        <f>ROUND(VLOOKUP($C19,แยกหน่วยบริการ!$B$4:$BO$841,36,0),2)</f>
        <v>0</v>
      </c>
      <c r="W19" s="216">
        <f>ROUND(VLOOKUP($C19,แยกหน่วยบริการ!$B$4:$BO$841,37,0),2)</f>
        <v>0</v>
      </c>
      <c r="X19" s="216">
        <f>ROUND(VLOOKUP($C19,แยกหน่วยบริการ!$B$4:$BO$841,38,0),2)</f>
        <v>0</v>
      </c>
      <c r="Y19" s="216">
        <f>ROUND(VLOOKUP($C19,แยกหน่วยบริการ!$B$4:$BO$841,43,0),2)</f>
        <v>0</v>
      </c>
      <c r="Z19" s="216">
        <f>ROUND(VLOOKUP($C19,แยกหน่วยบริการ!$B$4:$BO$841,44,0),2)</f>
        <v>0</v>
      </c>
      <c r="AA19" s="216">
        <f>ROUND(VLOOKUP($C19,แยกหน่วยบริการ!$B$4:$BO$841,45,0),2)</f>
        <v>0</v>
      </c>
      <c r="AB19" s="216">
        <f>ROUND(VLOOKUP($C19,แยกหน่วยบริการ!$B$4:$BO$841,46,0),2)</f>
        <v>0</v>
      </c>
      <c r="AC19" s="216">
        <f>ROUND(VLOOKUP($C19,แยกหน่วยบริการ!$B$4:$BO$841,51,0),2)</f>
        <v>0</v>
      </c>
      <c r="AD19" s="216">
        <f>ROUND(VLOOKUP($C19,แยกหน่วยบริการ!$B$4:$BO$841,52,0),2)</f>
        <v>0</v>
      </c>
      <c r="AE19" s="216">
        <f>ROUND(VLOOKUP($C19,แยกหน่วยบริการ!$B$4:$BO$841,53,0),2)</f>
        <v>0</v>
      </c>
      <c r="AF19" s="216">
        <f>ROUND(VLOOKUP($C19,แยกหน่วยบริการ!$B$4:$BO$841,54,0),2)</f>
        <v>0</v>
      </c>
      <c r="AG19" s="216">
        <f>ROUND(VLOOKUP($C19,แยกหน่วยบริการ!$B$4:$BO$841,59,0),2)</f>
        <v>0</v>
      </c>
      <c r="AH19" s="216">
        <f>ROUND(VLOOKUP($C19,แยกหน่วยบริการ!$B$4:$BO$841,60,0),2)</f>
        <v>0</v>
      </c>
      <c r="AI19" s="216">
        <f>ROUND(VLOOKUP($C19,แยกหน่วยบริการ!$B$4:$BO$841,61,0),2)</f>
        <v>0</v>
      </c>
      <c r="AJ19" s="216">
        <f>ROUND(VLOOKUP($C19,แยกหน่วยบริการ!$B$4:$BO$841,62,0),2)</f>
        <v>0</v>
      </c>
    </row>
    <row r="20" spans="1:36" s="1072" customFormat="1" ht="19.5" customHeight="1">
      <c r="A20" s="1052"/>
      <c r="B20" s="294"/>
      <c r="C20" s="1071" t="s">
        <v>1736</v>
      </c>
      <c r="D20" s="1071" t="s">
        <v>1737</v>
      </c>
      <c r="E20" s="216">
        <f>ROUND(VLOOKUP($C20,แยกหน่วยบริการ!$B$4:$BO$841,3,0),2)</f>
        <v>405091.5</v>
      </c>
      <c r="F20" s="216">
        <f>ROUND(VLOOKUP($C20,แยกหน่วยบริการ!$B$4:$BO$841,4,0),2)</f>
        <v>1222097.75</v>
      </c>
      <c r="G20" s="216">
        <f>ROUND(VLOOKUP($C20,แยกหน่วยบริการ!$B$4:$BO$841,5,0),2)</f>
        <v>7114930.7800000003</v>
      </c>
      <c r="H20" s="216">
        <f>ROUND(VLOOKUP($C20,แยกหน่วยบริการ!$B$4:$BO$841,6,0),2)</f>
        <v>0</v>
      </c>
      <c r="I20" s="216">
        <f>ROUND(VLOOKUP($C20,แยกหน่วยบริการ!$B$4:$BO$841,11,0),2)</f>
        <v>0</v>
      </c>
      <c r="J20" s="216">
        <f>ROUND(VLOOKUP($C20,แยกหน่วยบริการ!$B$4:$BO$841,12,0),2)</f>
        <v>0</v>
      </c>
      <c r="K20" s="216">
        <f>ROUND(VLOOKUP($C20,แยกหน่วยบริการ!$B$4:$BO$841,13,0),2)</f>
        <v>258254.61</v>
      </c>
      <c r="L20" s="216">
        <f>ROUND(VLOOKUP($C20,แยกหน่วยบริการ!$B$4:$BO$841,14,0),2)</f>
        <v>0</v>
      </c>
      <c r="M20" s="216">
        <f>ROUND(VLOOKUP($C20,แยกหน่วยบริการ!$B$4:$BO$841,19,0),2)</f>
        <v>28590</v>
      </c>
      <c r="N20" s="216">
        <f>ROUND(VLOOKUP($C20,แยกหน่วยบริการ!$B$4:$BO$841,20,0),2)</f>
        <v>135449.5</v>
      </c>
      <c r="O20" s="216">
        <f>ROUND(VLOOKUP($C20,แยกหน่วยบริการ!$B$4:$BO$841,21,0),2)</f>
        <v>756085.35</v>
      </c>
      <c r="P20" s="216">
        <f>ROUND(VLOOKUP($C20,แยกหน่วยบริการ!$B$4:$BO$841,22,0),2)</f>
        <v>0</v>
      </c>
      <c r="Q20" s="216">
        <f>ROUND(VLOOKUP($C20,แยกหน่วยบริการ!$B$4:$BO$841,27,0),2)</f>
        <v>0</v>
      </c>
      <c r="R20" s="216">
        <f>ROUND(VLOOKUP($C20,แยกหน่วยบริการ!$B$4:$BO$841,28,0),2)</f>
        <v>0</v>
      </c>
      <c r="S20" s="216">
        <f>ROUND(VLOOKUP($C20,แยกหน่วยบริการ!$B$4:$BO$841,29,0),2)</f>
        <v>262057.64</v>
      </c>
      <c r="T20" s="216">
        <f>ROUND(VLOOKUP($C20,แยกหน่วยบริการ!$B$4:$BO$841,30,0),2)</f>
        <v>0</v>
      </c>
      <c r="U20" s="216">
        <f>ROUND(VLOOKUP($C20,แยกหน่วยบริการ!$B$4:$BO$841,35,0),2)</f>
        <v>0</v>
      </c>
      <c r="V20" s="216">
        <f>ROUND(VLOOKUP($C20,แยกหน่วยบริการ!$B$4:$BO$841,36,0),2)</f>
        <v>805726.6</v>
      </c>
      <c r="W20" s="216">
        <f>ROUND(VLOOKUP($C20,แยกหน่วยบริการ!$B$4:$BO$841,37,0),2)</f>
        <v>723955.95</v>
      </c>
      <c r="X20" s="216">
        <f>ROUND(VLOOKUP($C20,แยกหน่วยบริการ!$B$4:$BO$841,38,0),2)</f>
        <v>0</v>
      </c>
      <c r="Y20" s="216">
        <f>ROUND(VLOOKUP($C20,แยกหน่วยบริการ!$B$4:$BO$841,43,0),2)</f>
        <v>0</v>
      </c>
      <c r="Z20" s="216">
        <f>ROUND(VLOOKUP($C20,แยกหน่วยบริการ!$B$4:$BO$841,44,0),2)</f>
        <v>0</v>
      </c>
      <c r="AA20" s="216">
        <f>ROUND(VLOOKUP($C20,แยกหน่วยบริการ!$B$4:$BO$841,45,0),2)</f>
        <v>55308</v>
      </c>
      <c r="AB20" s="216">
        <f>ROUND(VLOOKUP($C20,แยกหน่วยบริการ!$B$4:$BO$841,46,0),2)</f>
        <v>0</v>
      </c>
      <c r="AC20" s="216">
        <f>ROUND(VLOOKUP($C20,แยกหน่วยบริการ!$B$4:$BO$841,51,0),2)</f>
        <v>0</v>
      </c>
      <c r="AD20" s="216">
        <f>ROUND(VLOOKUP($C20,แยกหน่วยบริการ!$B$4:$BO$841,52,0),2)</f>
        <v>3265</v>
      </c>
      <c r="AE20" s="216">
        <f>ROUND(VLOOKUP($C20,แยกหน่วยบริการ!$B$4:$BO$841,53,0),2)</f>
        <v>185080.6</v>
      </c>
      <c r="AF20" s="216">
        <f>ROUND(VLOOKUP($C20,แยกหน่วยบริการ!$B$4:$BO$841,54,0),2)</f>
        <v>0</v>
      </c>
      <c r="AG20" s="216">
        <f>ROUND(VLOOKUP($C20,แยกหน่วยบริการ!$B$4:$BO$841,59,0),2)</f>
        <v>10060.799999999999</v>
      </c>
      <c r="AH20" s="216">
        <f>ROUND(VLOOKUP($C20,แยกหน่วยบริการ!$B$4:$BO$841,60,0),2)</f>
        <v>0</v>
      </c>
      <c r="AI20" s="216">
        <f>ROUND(VLOOKUP($C20,แยกหน่วยบริการ!$B$4:$BO$841,61,0),2)</f>
        <v>68298.28</v>
      </c>
      <c r="AJ20" s="216">
        <f>ROUND(VLOOKUP($C20,แยกหน่วยบริการ!$B$4:$BO$841,62,0),2)</f>
        <v>0</v>
      </c>
    </row>
    <row r="21" spans="1:36" s="1072" customFormat="1" ht="19.5" customHeight="1">
      <c r="A21" s="1052"/>
      <c r="B21" s="294"/>
      <c r="C21" s="1071" t="s">
        <v>1738</v>
      </c>
      <c r="D21" s="1071" t="s">
        <v>1739</v>
      </c>
      <c r="E21" s="216">
        <f>ROUND(VLOOKUP($C21,แยกหน่วยบริการ!$B$4:$BO$841,3,0),2)</f>
        <v>0</v>
      </c>
      <c r="F21" s="216">
        <f>ROUND(VLOOKUP($C21,แยกหน่วยบริการ!$B$4:$BO$841,4,0),2)</f>
        <v>0</v>
      </c>
      <c r="G21" s="216">
        <f>ROUND(VLOOKUP($C21,แยกหน่วยบริการ!$B$4:$BO$841,5,0),2)</f>
        <v>0</v>
      </c>
      <c r="H21" s="216">
        <f>ROUND(VLOOKUP($C21,แยกหน่วยบริการ!$B$4:$BO$841,6,0),2)</f>
        <v>0</v>
      </c>
      <c r="I21" s="216">
        <f>ROUND(VLOOKUP($C21,แยกหน่วยบริการ!$B$4:$BO$841,11,0),2)</f>
        <v>0</v>
      </c>
      <c r="J21" s="216">
        <f>ROUND(VLOOKUP($C21,แยกหน่วยบริการ!$B$4:$BO$841,12,0),2)</f>
        <v>0</v>
      </c>
      <c r="K21" s="216">
        <f>ROUND(VLOOKUP($C21,แยกหน่วยบริการ!$B$4:$BO$841,13,0),2)</f>
        <v>0</v>
      </c>
      <c r="L21" s="216">
        <f>ROUND(VLOOKUP($C21,แยกหน่วยบริการ!$B$4:$BO$841,14,0),2)</f>
        <v>0</v>
      </c>
      <c r="M21" s="216">
        <f>ROUND(VLOOKUP($C21,แยกหน่วยบริการ!$B$4:$BO$841,19,0),2)</f>
        <v>13578</v>
      </c>
      <c r="N21" s="216">
        <f>ROUND(VLOOKUP($C21,แยกหน่วยบริการ!$B$4:$BO$841,20,0),2)</f>
        <v>37756</v>
      </c>
      <c r="O21" s="216">
        <f>ROUND(VLOOKUP($C21,แยกหน่วยบริการ!$B$4:$BO$841,21,0),2)</f>
        <v>0</v>
      </c>
      <c r="P21" s="216">
        <f>ROUND(VLOOKUP($C21,แยกหน่วยบริการ!$B$4:$BO$841,22,0),2)</f>
        <v>0</v>
      </c>
      <c r="Q21" s="216">
        <f>ROUND(VLOOKUP($C21,แยกหน่วยบริการ!$B$4:$BO$841,27,0),2)</f>
        <v>0</v>
      </c>
      <c r="R21" s="216">
        <f>ROUND(VLOOKUP($C21,แยกหน่วยบริการ!$B$4:$BO$841,28,0),2)</f>
        <v>0</v>
      </c>
      <c r="S21" s="216">
        <f>ROUND(VLOOKUP($C21,แยกหน่วยบริการ!$B$4:$BO$841,29,0),2)</f>
        <v>2149755.89</v>
      </c>
      <c r="T21" s="216">
        <f>ROUND(VLOOKUP($C21,แยกหน่วยบริการ!$B$4:$BO$841,30,0),2)</f>
        <v>0</v>
      </c>
      <c r="U21" s="216">
        <f>ROUND(VLOOKUP($C21,แยกหน่วยบริการ!$B$4:$BO$841,35,0),2)</f>
        <v>0</v>
      </c>
      <c r="V21" s="216">
        <f>ROUND(VLOOKUP($C21,แยกหน่วยบริการ!$B$4:$BO$841,36,0),2)</f>
        <v>0</v>
      </c>
      <c r="W21" s="216">
        <f>ROUND(VLOOKUP($C21,แยกหน่วยบริการ!$B$4:$BO$841,37,0),2)</f>
        <v>0</v>
      </c>
      <c r="X21" s="216">
        <f>ROUND(VLOOKUP($C21,แยกหน่วยบริการ!$B$4:$BO$841,38,0),2)</f>
        <v>0</v>
      </c>
      <c r="Y21" s="216">
        <f>ROUND(VLOOKUP($C21,แยกหน่วยบริการ!$B$4:$BO$841,43,0),2)</f>
        <v>0</v>
      </c>
      <c r="Z21" s="216">
        <f>ROUND(VLOOKUP($C21,แยกหน่วยบริการ!$B$4:$BO$841,44,0),2)</f>
        <v>0</v>
      </c>
      <c r="AA21" s="216">
        <f>ROUND(VLOOKUP($C21,แยกหน่วยบริการ!$B$4:$BO$841,45,0),2)</f>
        <v>0</v>
      </c>
      <c r="AB21" s="216">
        <f>ROUND(VLOOKUP($C21,แยกหน่วยบริการ!$B$4:$BO$841,46,0),2)</f>
        <v>0</v>
      </c>
      <c r="AC21" s="216">
        <f>ROUND(VLOOKUP($C21,แยกหน่วยบริการ!$B$4:$BO$841,51,0),2)</f>
        <v>0</v>
      </c>
      <c r="AD21" s="216">
        <f>ROUND(VLOOKUP($C21,แยกหน่วยบริการ!$B$4:$BO$841,52,0),2)</f>
        <v>0</v>
      </c>
      <c r="AE21" s="216">
        <f>ROUND(VLOOKUP($C21,แยกหน่วยบริการ!$B$4:$BO$841,53,0),2)</f>
        <v>0</v>
      </c>
      <c r="AF21" s="216">
        <f>ROUND(VLOOKUP($C21,แยกหน่วยบริการ!$B$4:$BO$841,54,0),2)</f>
        <v>0</v>
      </c>
      <c r="AG21" s="216">
        <f>ROUND(VLOOKUP($C21,แยกหน่วยบริการ!$B$4:$BO$841,59,0),2)</f>
        <v>0</v>
      </c>
      <c r="AH21" s="216">
        <f>ROUND(VLOOKUP($C21,แยกหน่วยบริการ!$B$4:$BO$841,60,0),2)</f>
        <v>0</v>
      </c>
      <c r="AI21" s="216">
        <f>ROUND(VLOOKUP($C21,แยกหน่วยบริการ!$B$4:$BO$841,61,0),2)</f>
        <v>0</v>
      </c>
      <c r="AJ21" s="216">
        <f>ROUND(VLOOKUP($C21,แยกหน่วยบริการ!$B$4:$BO$841,62,0),2)</f>
        <v>0</v>
      </c>
    </row>
    <row r="22" spans="1:36" s="1072" customFormat="1" ht="19.5" customHeight="1">
      <c r="A22" s="1074"/>
      <c r="B22" s="1075"/>
      <c r="C22" s="1076"/>
      <c r="D22" s="1077"/>
      <c r="E22" s="1078"/>
      <c r="F22" s="1079"/>
      <c r="G22" s="1079"/>
      <c r="H22" s="1079"/>
      <c r="I22" s="1078"/>
      <c r="J22" s="1079"/>
      <c r="K22" s="1079"/>
      <c r="L22" s="1080"/>
      <c r="M22" s="1079"/>
      <c r="N22" s="1079"/>
      <c r="O22" s="1079"/>
      <c r="P22" s="1079"/>
      <c r="Q22" s="1078"/>
      <c r="R22" s="1079"/>
      <c r="S22" s="1079"/>
      <c r="T22" s="1080"/>
      <c r="U22" s="1079"/>
      <c r="V22" s="1079"/>
      <c r="W22" s="1079"/>
      <c r="X22" s="1079"/>
      <c r="Y22" s="1078"/>
      <c r="Z22" s="1079"/>
      <c r="AA22" s="1079"/>
      <c r="AB22" s="1080"/>
      <c r="AC22" s="1079"/>
      <c r="AD22" s="1079"/>
      <c r="AE22" s="1079"/>
      <c r="AF22" s="1079"/>
      <c r="AG22" s="1078"/>
      <c r="AH22" s="1079"/>
      <c r="AI22" s="1079"/>
      <c r="AJ22" s="1080"/>
    </row>
    <row r="23" spans="1:36" s="1087" customFormat="1" ht="25.5" customHeight="1">
      <c r="A23" s="1081"/>
      <c r="B23" s="1082"/>
      <c r="C23" s="1083">
        <v>3.1</v>
      </c>
      <c r="D23" s="1084" t="s">
        <v>1898</v>
      </c>
      <c r="E23" s="1085"/>
      <c r="F23" s="1086"/>
      <c r="G23" s="1086"/>
      <c r="H23" s="1084">
        <f>ROUND(FLOOR(+G15*0.04,0.01),2)</f>
        <v>7388.8</v>
      </c>
      <c r="I23" s="1085"/>
      <c r="J23" s="1086"/>
      <c r="K23" s="1086"/>
      <c r="L23" s="1084">
        <f>ROUND(FLOOR(+K15*0.04,0.01),2)</f>
        <v>0</v>
      </c>
      <c r="M23" s="1086"/>
      <c r="N23" s="1086"/>
      <c r="O23" s="1086"/>
      <c r="P23" s="1084">
        <f>ROUND(FLOOR(+O15*0.04,0.01),2)</f>
        <v>0</v>
      </c>
      <c r="Q23" s="1085"/>
      <c r="R23" s="1086"/>
      <c r="S23" s="1086"/>
      <c r="T23" s="1084">
        <f>ROUND(FLOOR(+S15*0.04,0.01),2)</f>
        <v>0</v>
      </c>
      <c r="U23" s="1086"/>
      <c r="V23" s="1086"/>
      <c r="W23" s="1086"/>
      <c r="X23" s="1084">
        <f>ROUND(FLOOR(+W15*0.04,0.01),2)</f>
        <v>0</v>
      </c>
      <c r="Y23" s="1085"/>
      <c r="Z23" s="1086"/>
      <c r="AA23" s="1086"/>
      <c r="AB23" s="1084">
        <f>ROUND(FLOOR(+AA15*0.04,0.01),2)</f>
        <v>0</v>
      </c>
      <c r="AC23" s="1086"/>
      <c r="AD23" s="1086"/>
      <c r="AE23" s="1086"/>
      <c r="AF23" s="1084">
        <f>ROUND(FLOOR(+AE15*0.04,0.01),2)</f>
        <v>0</v>
      </c>
      <c r="AG23" s="1085"/>
      <c r="AH23" s="1086"/>
      <c r="AI23" s="1086"/>
      <c r="AJ23" s="1084">
        <f>ROUND(FLOOR(+AI15*0.04,0.01),2)</f>
        <v>0</v>
      </c>
    </row>
    <row r="24" spans="1:36" s="1087" customFormat="1" ht="25.5" customHeight="1">
      <c r="A24" s="1081"/>
      <c r="B24" s="1082"/>
      <c r="C24" s="1083">
        <v>3.2</v>
      </c>
      <c r="D24" s="1084" t="s">
        <v>1898</v>
      </c>
      <c r="E24" s="1085"/>
      <c r="F24" s="1086"/>
      <c r="G24" s="1086"/>
      <c r="H24" s="1084">
        <f>ROUND(FLOOR(+G16*0.04,0.01),2)</f>
        <v>8072.4</v>
      </c>
      <c r="I24" s="1085"/>
      <c r="J24" s="1086"/>
      <c r="K24" s="1086"/>
      <c r="L24" s="1084">
        <f>ROUND(FLOOR(+K16*0.04,0.01),2)</f>
        <v>0</v>
      </c>
      <c r="M24" s="1086"/>
      <c r="N24" s="1086"/>
      <c r="O24" s="1086"/>
      <c r="P24" s="1084">
        <f>ROUND(FLOOR(+O16*0.04,0.01),2)</f>
        <v>0</v>
      </c>
      <c r="Q24" s="1085"/>
      <c r="R24" s="1086"/>
      <c r="S24" s="1086"/>
      <c r="T24" s="1084">
        <f>ROUND(FLOOR(+S16*0.04,0.01),2)</f>
        <v>0</v>
      </c>
      <c r="U24" s="1086"/>
      <c r="V24" s="1086"/>
      <c r="W24" s="1086"/>
      <c r="X24" s="1084">
        <f>ROUND(FLOOR(+W16*0.04,0.01),2)</f>
        <v>0</v>
      </c>
      <c r="Y24" s="1085"/>
      <c r="Z24" s="1086"/>
      <c r="AA24" s="1086"/>
      <c r="AB24" s="1084">
        <f>ROUND(FLOOR(+AA16*0.04,0.01),2)</f>
        <v>0</v>
      </c>
      <c r="AC24" s="1086"/>
      <c r="AD24" s="1086"/>
      <c r="AE24" s="1086"/>
      <c r="AF24" s="1084">
        <f>ROUND(FLOOR(+AE16*0.04,0.01),2)</f>
        <v>0</v>
      </c>
      <c r="AG24" s="1085"/>
      <c r="AH24" s="1086"/>
      <c r="AI24" s="1086"/>
      <c r="AJ24" s="1084">
        <f>ROUND(FLOOR(+AI16*0.04,0.01),2)</f>
        <v>0</v>
      </c>
    </row>
    <row r="25" spans="1:36" s="1087" customFormat="1" ht="25.5" customHeight="1">
      <c r="A25" s="1081"/>
      <c r="B25" s="1082"/>
      <c r="C25" s="1083">
        <v>3.3</v>
      </c>
      <c r="D25" s="1084" t="s">
        <v>1899</v>
      </c>
      <c r="E25" s="1085"/>
      <c r="F25" s="1086"/>
      <c r="G25" s="1086"/>
      <c r="H25" s="1084">
        <f>ROUND(FLOOR(+G17*0.08,0.01),2)</f>
        <v>47433.64</v>
      </c>
      <c r="I25" s="1085"/>
      <c r="J25" s="1086"/>
      <c r="K25" s="1086"/>
      <c r="L25" s="1084">
        <f>ROUND(FLOOR(+K17*0.08,0.01),2)</f>
        <v>4886.07</v>
      </c>
      <c r="M25" s="1086"/>
      <c r="N25" s="1086"/>
      <c r="O25" s="1086"/>
      <c r="P25" s="1084">
        <f>ROUND(FLOOR(+O17*0.08,0.01),2)</f>
        <v>677.84</v>
      </c>
      <c r="Q25" s="1085"/>
      <c r="R25" s="1086"/>
      <c r="S25" s="1086"/>
      <c r="T25" s="1084">
        <f>ROUND(FLOOR(+S17*0.08,0.01),2)</f>
        <v>200620.79999999999</v>
      </c>
      <c r="U25" s="1086"/>
      <c r="V25" s="1086"/>
      <c r="W25" s="1086"/>
      <c r="X25" s="1084">
        <f>ROUND(FLOOR(+W17*0.08,0.01),2)</f>
        <v>31845.919999999998</v>
      </c>
      <c r="Y25" s="1085"/>
      <c r="Z25" s="1086"/>
      <c r="AA25" s="1086"/>
      <c r="AB25" s="1084">
        <f>ROUND(FLOOR(+AA17*0.08,0.01),2)</f>
        <v>17193.650000000001</v>
      </c>
      <c r="AC25" s="1086"/>
      <c r="AD25" s="1086"/>
      <c r="AE25" s="1086"/>
      <c r="AF25" s="1084">
        <f>ROUND(FLOOR(+AE17*0.08,0.01),2)</f>
        <v>18082.96</v>
      </c>
      <c r="AG25" s="1085"/>
      <c r="AH25" s="1086"/>
      <c r="AI25" s="1086"/>
      <c r="AJ25" s="1084">
        <f>ROUND(FLOOR(+AI17*0.08,0.01),2)</f>
        <v>3015.12</v>
      </c>
    </row>
    <row r="26" spans="1:36" s="1087" customFormat="1" ht="25.5" customHeight="1">
      <c r="A26" s="1081"/>
      <c r="B26" s="1082"/>
      <c r="C26" s="1083">
        <v>3.4</v>
      </c>
      <c r="D26" s="1084" t="s">
        <v>1899</v>
      </c>
      <c r="E26" s="1088"/>
      <c r="F26" s="1089"/>
      <c r="G26" s="1089"/>
      <c r="H26" s="1090">
        <f>ROUND(FLOOR(+G18*0.08,0.01),2)</f>
        <v>144576.19</v>
      </c>
      <c r="I26" s="1088"/>
      <c r="J26" s="1089"/>
      <c r="K26" s="1089"/>
      <c r="L26" s="1090">
        <f>ROUND(FLOOR(+K18*0.08,0.01),2)</f>
        <v>2562.5100000000002</v>
      </c>
      <c r="M26" s="1089"/>
      <c r="N26" s="1089"/>
      <c r="O26" s="1089"/>
      <c r="P26" s="1090">
        <f>ROUND(FLOOR(+O18*0.08,0.01),2)</f>
        <v>10305.92</v>
      </c>
      <c r="Q26" s="1088"/>
      <c r="R26" s="1089"/>
      <c r="S26" s="1089"/>
      <c r="T26" s="1090">
        <f>ROUND(FLOOR(+S18*0.08,0.01),2)</f>
        <v>55356.76</v>
      </c>
      <c r="U26" s="1089"/>
      <c r="V26" s="1089"/>
      <c r="W26" s="1089"/>
      <c r="X26" s="1090">
        <f>ROUND(FLOOR(+W18*0.08,0.01),2)</f>
        <v>11494.24</v>
      </c>
      <c r="Y26" s="1088"/>
      <c r="Z26" s="1089"/>
      <c r="AA26" s="1089"/>
      <c r="AB26" s="1090">
        <f>ROUND(FLOOR(+AA18*0.08,0.01),2)</f>
        <v>14078.01</v>
      </c>
      <c r="AC26" s="1089"/>
      <c r="AD26" s="1089"/>
      <c r="AE26" s="1089"/>
      <c r="AF26" s="1090">
        <f>ROUND(FLOOR(+AE18*0.08,0.01),2)</f>
        <v>5365.28</v>
      </c>
      <c r="AG26" s="1088"/>
      <c r="AH26" s="1089"/>
      <c r="AI26" s="1089"/>
      <c r="AJ26" s="1090">
        <f>ROUND(FLOOR(+AI18*0.08,0.01),2)</f>
        <v>1318.8</v>
      </c>
    </row>
    <row r="27" spans="1:36" s="1087" customFormat="1" ht="25.5" customHeight="1">
      <c r="A27" s="1081"/>
      <c r="B27" s="1082"/>
      <c r="C27" s="1083">
        <v>3.5</v>
      </c>
      <c r="D27" s="1084" t="s">
        <v>1898</v>
      </c>
      <c r="E27" s="1086"/>
      <c r="F27" s="1086"/>
      <c r="G27" s="1086"/>
      <c r="H27" s="1090">
        <f>ROUND(FLOOR(+G19*0.04,0.01),2)</f>
        <v>0</v>
      </c>
      <c r="I27" s="1086"/>
      <c r="J27" s="1086"/>
      <c r="K27" s="1086"/>
      <c r="L27" s="1090">
        <f>ROUND(FLOOR(+K19*0.04,0.01),2)</f>
        <v>0</v>
      </c>
      <c r="M27" s="1086"/>
      <c r="N27" s="1086"/>
      <c r="O27" s="1086"/>
      <c r="P27" s="1090">
        <f>ROUND(FLOOR(+O19*0.04,0.01),2)</f>
        <v>0</v>
      </c>
      <c r="Q27" s="1086"/>
      <c r="R27" s="1086"/>
      <c r="S27" s="1086"/>
      <c r="T27" s="1090">
        <f>ROUND(FLOOR(+S19*0.04,0.01),2)</f>
        <v>0</v>
      </c>
      <c r="U27" s="1086"/>
      <c r="V27" s="1086"/>
      <c r="W27" s="1086"/>
      <c r="X27" s="1090">
        <f>ROUND(FLOOR(+W19*0.04,0.01),2)</f>
        <v>0</v>
      </c>
      <c r="Y27" s="1086"/>
      <c r="Z27" s="1086"/>
      <c r="AA27" s="1086"/>
      <c r="AB27" s="1090">
        <f>ROUND(FLOOR(+AA19*0.04,0.01),2)</f>
        <v>0</v>
      </c>
      <c r="AC27" s="1086"/>
      <c r="AD27" s="1086"/>
      <c r="AE27" s="1086"/>
      <c r="AF27" s="1090">
        <f>ROUND(FLOOR(+AE19*0.04,0.01),2)</f>
        <v>0</v>
      </c>
      <c r="AG27" s="1086"/>
      <c r="AH27" s="1086"/>
      <c r="AI27" s="1086"/>
      <c r="AJ27" s="1090">
        <f>ROUND(FLOOR(+AI19*0.04,0.01),2)</f>
        <v>0</v>
      </c>
    </row>
    <row r="28" spans="1:36" s="1087" customFormat="1" ht="25.5" customHeight="1">
      <c r="A28" s="1081"/>
      <c r="B28" s="1082"/>
      <c r="C28" s="1083">
        <v>3.6</v>
      </c>
      <c r="D28" s="1084" t="s">
        <v>1900</v>
      </c>
      <c r="E28" s="1086"/>
      <c r="F28" s="1086"/>
      <c r="G28" s="1086"/>
      <c r="H28" s="1090">
        <f>ROUND((G20*0.03),2)</f>
        <v>213447.92</v>
      </c>
      <c r="I28" s="1086"/>
      <c r="J28" s="1086"/>
      <c r="K28" s="1086"/>
      <c r="L28" s="1090">
        <f>ROUND((K20*0.03),2)</f>
        <v>7747.64</v>
      </c>
      <c r="M28" s="1086"/>
      <c r="N28" s="1086"/>
      <c r="O28" s="1086"/>
      <c r="P28" s="1090">
        <f>ROUND((O20*0.03),2)</f>
        <v>22682.560000000001</v>
      </c>
      <c r="Q28" s="1086"/>
      <c r="R28" s="1086"/>
      <c r="S28" s="1086"/>
      <c r="T28" s="1090">
        <f>ROUND((S20*0.03),2)</f>
        <v>7861.73</v>
      </c>
      <c r="U28" s="1086"/>
      <c r="V28" s="1086"/>
      <c r="W28" s="1086"/>
      <c r="X28" s="1090">
        <f>ROUND((W20*0.03),2)</f>
        <v>21718.68</v>
      </c>
      <c r="Y28" s="1086"/>
      <c r="Z28" s="1086"/>
      <c r="AA28" s="1086"/>
      <c r="AB28" s="1090">
        <f>ROUND((AA20*0.03),2)</f>
        <v>1659.24</v>
      </c>
      <c r="AC28" s="1086"/>
      <c r="AD28" s="1086"/>
      <c r="AE28" s="1086"/>
      <c r="AF28" s="1090">
        <f>ROUND((AE20*0.03),2)</f>
        <v>5552.42</v>
      </c>
      <c r="AG28" s="1086"/>
      <c r="AH28" s="1086"/>
      <c r="AI28" s="1086"/>
      <c r="AJ28" s="1090">
        <f>ROUND((AI20*0.03),2)</f>
        <v>2048.9499999999998</v>
      </c>
    </row>
    <row r="29" spans="1:36" s="1051" customFormat="1" ht="24.6">
      <c r="B29" s="1091"/>
      <c r="C29" s="1092">
        <v>3.7</v>
      </c>
      <c r="D29" s="1093" t="s">
        <v>1872</v>
      </c>
      <c r="E29" s="1094"/>
      <c r="F29" s="1094"/>
      <c r="G29" s="1094"/>
      <c r="H29" s="1095">
        <f>ROUND(FLOOR(+G21*0,0.01),2)</f>
        <v>0</v>
      </c>
      <c r="I29" s="1094"/>
      <c r="J29" s="1094"/>
      <c r="K29" s="1094"/>
      <c r="L29" s="1095">
        <f>ROUND(FLOOR(+K21*0,0.01),2)</f>
        <v>0</v>
      </c>
      <c r="M29" s="1094"/>
      <c r="N29" s="1094"/>
      <c r="O29" s="1094"/>
      <c r="P29" s="1095">
        <f>ROUND(FLOOR(+O21*0,0.01),2)</f>
        <v>0</v>
      </c>
      <c r="Q29" s="1094"/>
      <c r="R29" s="1094"/>
      <c r="S29" s="1094"/>
      <c r="T29" s="1095">
        <f>ROUND(FLOOR(+S21*0,0.01),2)</f>
        <v>0</v>
      </c>
      <c r="U29" s="1094"/>
      <c r="V29" s="1094"/>
      <c r="W29" s="1094"/>
      <c r="X29" s="1095">
        <f>ROUND(FLOOR(+W21*0,0.01),2)</f>
        <v>0</v>
      </c>
      <c r="Y29" s="1094"/>
      <c r="Z29" s="1094"/>
      <c r="AA29" s="1094"/>
      <c r="AB29" s="1095">
        <f>ROUND(FLOOR(+AA21*0,0.01),2)</f>
        <v>0</v>
      </c>
      <c r="AC29" s="1094"/>
      <c r="AD29" s="1094"/>
      <c r="AE29" s="1094"/>
      <c r="AF29" s="1095">
        <f>ROUND(FLOOR(+AE21*0,0.01),2)</f>
        <v>0</v>
      </c>
      <c r="AG29" s="1094"/>
      <c r="AH29" s="1094"/>
      <c r="AI29" s="1094"/>
      <c r="AJ29" s="1095">
        <f>ROUND(FLOOR(+AI21*0,0.01),2)</f>
        <v>0</v>
      </c>
    </row>
    <row r="30" spans="1:36" s="240" customFormat="1" ht="16.5" customHeight="1">
      <c r="B30" s="1062"/>
      <c r="C30" s="1096"/>
      <c r="D30" s="378"/>
      <c r="E30" s="1097"/>
      <c r="F30" s="1097"/>
      <c r="G30" s="1097"/>
      <c r="H30" s="378"/>
      <c r="I30" s="1097"/>
      <c r="J30" s="1097"/>
      <c r="K30" s="1097"/>
      <c r="L30" s="1098"/>
      <c r="M30" s="1097"/>
      <c r="N30" s="1097"/>
      <c r="O30" s="1097"/>
      <c r="P30" s="1098"/>
      <c r="Q30" s="1097"/>
      <c r="R30" s="1097"/>
      <c r="S30" s="1097"/>
      <c r="T30" s="1098"/>
      <c r="U30" s="1097"/>
      <c r="V30" s="1097"/>
      <c r="W30" s="1097"/>
      <c r="X30" s="1099"/>
      <c r="Y30" s="1097"/>
      <c r="Z30" s="1097"/>
      <c r="AA30" s="1097"/>
      <c r="AB30" s="1099"/>
      <c r="AC30" s="1097"/>
      <c r="AD30" s="1097"/>
      <c r="AE30" s="1097"/>
      <c r="AF30" s="1098"/>
      <c r="AG30" s="1097"/>
      <c r="AH30" s="1097"/>
      <c r="AI30" s="1097"/>
      <c r="AJ30" s="1098"/>
    </row>
    <row r="31" spans="1:36" ht="19.5" customHeight="1">
      <c r="C31" s="1062" t="s">
        <v>1873</v>
      </c>
      <c r="D31" s="1055" t="s">
        <v>436</v>
      </c>
      <c r="E31" s="1336" t="str">
        <f t="shared" ref="E31:E37" si="0">IF(AND(H7-H23&gt;=0, H7-H23&lt;=0.1), "0.25", "0.00")</f>
        <v>0.25</v>
      </c>
      <c r="F31" s="1336"/>
      <c r="G31" s="1336"/>
      <c r="H31" s="1336"/>
      <c r="I31" s="1336" t="str">
        <f t="shared" ref="I31:I37" si="1">IF(AND(L7-L23&gt;=0, L7-L23&lt;=0.1), "0.25", "0.00")</f>
        <v>0.25</v>
      </c>
      <c r="J31" s="1336"/>
      <c r="K31" s="1336"/>
      <c r="L31" s="1336"/>
      <c r="M31" s="1336" t="str">
        <f t="shared" ref="M31:M37" si="2">IF(AND(P7-P23&gt;=0, P7-P23&lt;=0.1), "0.25", "0.00")</f>
        <v>0.25</v>
      </c>
      <c r="N31" s="1336"/>
      <c r="O31" s="1336"/>
      <c r="P31" s="1336"/>
      <c r="Q31" s="1336" t="str">
        <f t="shared" ref="Q31:Q37" si="3">IF(AND(T7-T23&gt;=0, T7-T23&lt;=0.1), "0.25", "0.00")</f>
        <v>0.25</v>
      </c>
      <c r="R31" s="1336"/>
      <c r="S31" s="1336"/>
      <c r="T31" s="1336"/>
      <c r="U31" s="1336" t="str">
        <f t="shared" ref="U31:U37" si="4">IF(AND(X7-X23&gt;=0, X7-X23&lt;=0.1), "0.25", "0.00")</f>
        <v>0.25</v>
      </c>
      <c r="V31" s="1336"/>
      <c r="W31" s="1336"/>
      <c r="X31" s="1336"/>
      <c r="Y31" s="1336" t="str">
        <f t="shared" ref="Y31:Y37" si="5">IF(AND(AB7-AB23&gt;=0, AB7-AB23&lt;=0.1), "0.25", "0.00")</f>
        <v>0.25</v>
      </c>
      <c r="Z31" s="1336"/>
      <c r="AA31" s="1336"/>
      <c r="AB31" s="1336"/>
      <c r="AC31" s="1336" t="str">
        <f t="shared" ref="AC31:AC37" si="6">IF(AND(AF7-AF23&gt;=0, AF7-AF23&lt;=0.1), "0.25", "0.00")</f>
        <v>0.25</v>
      </c>
      <c r="AD31" s="1336"/>
      <c r="AE31" s="1336"/>
      <c r="AF31" s="1336"/>
      <c r="AG31" s="1336" t="str">
        <f t="shared" ref="AG31:AG37" si="7">IF(AND(AJ7-AJ23&gt;=0, AJ7-AJ23&lt;=0.1), "0.25", "0.00")</f>
        <v>0.25</v>
      </c>
      <c r="AH31" s="1336"/>
      <c r="AI31" s="1336"/>
      <c r="AJ31" s="1336"/>
    </row>
    <row r="32" spans="1:36" ht="19.5" customHeight="1">
      <c r="C32" s="1062" t="s">
        <v>1874</v>
      </c>
      <c r="D32" s="1055" t="s">
        <v>437</v>
      </c>
      <c r="E32" s="1336" t="str">
        <f t="shared" si="0"/>
        <v>0.25</v>
      </c>
      <c r="F32" s="1336"/>
      <c r="G32" s="1336"/>
      <c r="H32" s="1336"/>
      <c r="I32" s="1336" t="str">
        <f t="shared" si="1"/>
        <v>0.25</v>
      </c>
      <c r="J32" s="1336"/>
      <c r="K32" s="1336"/>
      <c r="L32" s="1336"/>
      <c r="M32" s="1336" t="str">
        <f t="shared" si="2"/>
        <v>0.25</v>
      </c>
      <c r="N32" s="1336"/>
      <c r="O32" s="1336"/>
      <c r="P32" s="1336"/>
      <c r="Q32" s="1336" t="str">
        <f t="shared" si="3"/>
        <v>0.25</v>
      </c>
      <c r="R32" s="1336"/>
      <c r="S32" s="1336"/>
      <c r="T32" s="1336"/>
      <c r="U32" s="1336" t="str">
        <f t="shared" si="4"/>
        <v>0.25</v>
      </c>
      <c r="V32" s="1336"/>
      <c r="W32" s="1336"/>
      <c r="X32" s="1336"/>
      <c r="Y32" s="1336" t="str">
        <f t="shared" si="5"/>
        <v>0.25</v>
      </c>
      <c r="Z32" s="1336"/>
      <c r="AA32" s="1336"/>
      <c r="AB32" s="1336"/>
      <c r="AC32" s="1336" t="str">
        <f t="shared" si="6"/>
        <v>0.25</v>
      </c>
      <c r="AD32" s="1336"/>
      <c r="AE32" s="1336"/>
      <c r="AF32" s="1336"/>
      <c r="AG32" s="1336" t="str">
        <f t="shared" si="7"/>
        <v>0.25</v>
      </c>
      <c r="AH32" s="1336"/>
      <c r="AI32" s="1336"/>
      <c r="AJ32" s="1336"/>
    </row>
    <row r="33" spans="1:36" ht="19.5" customHeight="1">
      <c r="C33" s="1062" t="s">
        <v>1875</v>
      </c>
      <c r="D33" s="1055" t="s">
        <v>438</v>
      </c>
      <c r="E33" s="1336" t="str">
        <f t="shared" si="0"/>
        <v>0.25</v>
      </c>
      <c r="F33" s="1336"/>
      <c r="G33" s="1336"/>
      <c r="H33" s="1336"/>
      <c r="I33" s="1336" t="str">
        <f t="shared" si="1"/>
        <v>0.25</v>
      </c>
      <c r="J33" s="1336"/>
      <c r="K33" s="1336"/>
      <c r="L33" s="1336"/>
      <c r="M33" s="1336" t="str">
        <f t="shared" si="2"/>
        <v>0.25</v>
      </c>
      <c r="N33" s="1336"/>
      <c r="O33" s="1336"/>
      <c r="P33" s="1336"/>
      <c r="Q33" s="1336" t="str">
        <f t="shared" si="3"/>
        <v>0.25</v>
      </c>
      <c r="R33" s="1336"/>
      <c r="S33" s="1336"/>
      <c r="T33" s="1336"/>
      <c r="U33" s="1336" t="str">
        <f t="shared" si="4"/>
        <v>0.25</v>
      </c>
      <c r="V33" s="1336"/>
      <c r="W33" s="1336"/>
      <c r="X33" s="1336"/>
      <c r="Y33" s="1336" t="str">
        <f t="shared" si="5"/>
        <v>0.25</v>
      </c>
      <c r="Z33" s="1336"/>
      <c r="AA33" s="1336"/>
      <c r="AB33" s="1336"/>
      <c r="AC33" s="1336" t="str">
        <f t="shared" si="6"/>
        <v>0.25</v>
      </c>
      <c r="AD33" s="1336"/>
      <c r="AE33" s="1336"/>
      <c r="AF33" s="1336"/>
      <c r="AG33" s="1336" t="str">
        <f t="shared" si="7"/>
        <v>0.25</v>
      </c>
      <c r="AH33" s="1336"/>
      <c r="AI33" s="1336"/>
      <c r="AJ33" s="1336"/>
    </row>
    <row r="34" spans="1:36" ht="19.5" customHeight="1">
      <c r="C34" s="1062" t="s">
        <v>1876</v>
      </c>
      <c r="D34" s="1055" t="s">
        <v>439</v>
      </c>
      <c r="E34" s="1336" t="str">
        <f t="shared" si="0"/>
        <v>0.25</v>
      </c>
      <c r="F34" s="1336"/>
      <c r="G34" s="1336"/>
      <c r="H34" s="1336"/>
      <c r="I34" s="1336" t="str">
        <f t="shared" si="1"/>
        <v>0.25</v>
      </c>
      <c r="J34" s="1336"/>
      <c r="K34" s="1336"/>
      <c r="L34" s="1336"/>
      <c r="M34" s="1336" t="str">
        <f t="shared" si="2"/>
        <v>0.25</v>
      </c>
      <c r="N34" s="1336"/>
      <c r="O34" s="1336"/>
      <c r="P34" s="1336"/>
      <c r="Q34" s="1336" t="str">
        <f t="shared" si="3"/>
        <v>0.25</v>
      </c>
      <c r="R34" s="1336"/>
      <c r="S34" s="1336"/>
      <c r="T34" s="1336"/>
      <c r="U34" s="1336" t="str">
        <f t="shared" si="4"/>
        <v>0.25</v>
      </c>
      <c r="V34" s="1336"/>
      <c r="W34" s="1336"/>
      <c r="X34" s="1336"/>
      <c r="Y34" s="1336" t="str">
        <f t="shared" si="5"/>
        <v>0.25</v>
      </c>
      <c r="Z34" s="1336"/>
      <c r="AA34" s="1336"/>
      <c r="AB34" s="1336"/>
      <c r="AC34" s="1336" t="str">
        <f t="shared" si="6"/>
        <v>0.25</v>
      </c>
      <c r="AD34" s="1336"/>
      <c r="AE34" s="1336"/>
      <c r="AF34" s="1336"/>
      <c r="AG34" s="1336" t="str">
        <f t="shared" si="7"/>
        <v>0.25</v>
      </c>
      <c r="AH34" s="1336"/>
      <c r="AI34" s="1336"/>
      <c r="AJ34" s="1336"/>
    </row>
    <row r="35" spans="1:36" ht="19.5" customHeight="1">
      <c r="C35" s="1062" t="s">
        <v>1877</v>
      </c>
      <c r="D35" s="1058" t="s">
        <v>1806</v>
      </c>
      <c r="E35" s="1336" t="str">
        <f t="shared" si="0"/>
        <v>0.25</v>
      </c>
      <c r="F35" s="1336"/>
      <c r="G35" s="1336"/>
      <c r="H35" s="1336"/>
      <c r="I35" s="1336" t="str">
        <f t="shared" si="1"/>
        <v>0.25</v>
      </c>
      <c r="J35" s="1336"/>
      <c r="K35" s="1336"/>
      <c r="L35" s="1336"/>
      <c r="M35" s="1336" t="str">
        <f t="shared" si="2"/>
        <v>0.25</v>
      </c>
      <c r="N35" s="1336"/>
      <c r="O35" s="1336"/>
      <c r="P35" s="1336"/>
      <c r="Q35" s="1336" t="str">
        <f t="shared" si="3"/>
        <v>0.25</v>
      </c>
      <c r="R35" s="1336"/>
      <c r="S35" s="1336"/>
      <c r="T35" s="1336"/>
      <c r="U35" s="1336" t="str">
        <f t="shared" si="4"/>
        <v>0.25</v>
      </c>
      <c r="V35" s="1336"/>
      <c r="W35" s="1336"/>
      <c r="X35" s="1336"/>
      <c r="Y35" s="1336" t="str">
        <f t="shared" si="5"/>
        <v>0.25</v>
      </c>
      <c r="Z35" s="1336"/>
      <c r="AA35" s="1336"/>
      <c r="AB35" s="1336"/>
      <c r="AC35" s="1336" t="str">
        <f t="shared" si="6"/>
        <v>0.25</v>
      </c>
      <c r="AD35" s="1336"/>
      <c r="AE35" s="1336"/>
      <c r="AF35" s="1336"/>
      <c r="AG35" s="1336" t="str">
        <f t="shared" si="7"/>
        <v>0.25</v>
      </c>
      <c r="AH35" s="1336"/>
      <c r="AI35" s="1336"/>
      <c r="AJ35" s="1336"/>
    </row>
    <row r="36" spans="1:36" ht="19.5" customHeight="1">
      <c r="C36" s="1062" t="s">
        <v>1878</v>
      </c>
      <c r="D36" s="1058" t="s">
        <v>1807</v>
      </c>
      <c r="E36" s="1336" t="str">
        <f t="shared" si="0"/>
        <v>0.25</v>
      </c>
      <c r="F36" s="1336"/>
      <c r="G36" s="1336"/>
      <c r="H36" s="1336"/>
      <c r="I36" s="1336" t="str">
        <f t="shared" si="1"/>
        <v>0.25</v>
      </c>
      <c r="J36" s="1336"/>
      <c r="K36" s="1336"/>
      <c r="L36" s="1336"/>
      <c r="M36" s="1336" t="str">
        <f t="shared" si="2"/>
        <v>0.25</v>
      </c>
      <c r="N36" s="1336"/>
      <c r="O36" s="1336"/>
      <c r="P36" s="1336"/>
      <c r="Q36" s="1336" t="str">
        <f t="shared" si="3"/>
        <v>0.25</v>
      </c>
      <c r="R36" s="1336"/>
      <c r="S36" s="1336"/>
      <c r="T36" s="1336"/>
      <c r="U36" s="1336" t="str">
        <f t="shared" si="4"/>
        <v>0.25</v>
      </c>
      <c r="V36" s="1336"/>
      <c r="W36" s="1336"/>
      <c r="X36" s="1336"/>
      <c r="Y36" s="1336" t="str">
        <f t="shared" si="5"/>
        <v>0.25</v>
      </c>
      <c r="Z36" s="1336"/>
      <c r="AA36" s="1336"/>
      <c r="AB36" s="1336"/>
      <c r="AC36" s="1336" t="str">
        <f t="shared" si="6"/>
        <v>0.25</v>
      </c>
      <c r="AD36" s="1336"/>
      <c r="AE36" s="1336"/>
      <c r="AF36" s="1336"/>
      <c r="AG36" s="1336" t="str">
        <f t="shared" si="7"/>
        <v>0.25</v>
      </c>
      <c r="AH36" s="1336"/>
      <c r="AI36" s="1336"/>
      <c r="AJ36" s="1336"/>
    </row>
    <row r="37" spans="1:36" ht="19.5" customHeight="1">
      <c r="C37" s="1062" t="s">
        <v>1879</v>
      </c>
      <c r="D37" s="682" t="s">
        <v>1808</v>
      </c>
      <c r="E37" s="1336" t="str">
        <f t="shared" si="0"/>
        <v>0.25</v>
      </c>
      <c r="F37" s="1336"/>
      <c r="G37" s="1336"/>
      <c r="H37" s="1336"/>
      <c r="I37" s="1336" t="str">
        <f t="shared" si="1"/>
        <v>0.25</v>
      </c>
      <c r="J37" s="1336"/>
      <c r="K37" s="1336"/>
      <c r="L37" s="1336"/>
      <c r="M37" s="1336" t="str">
        <f t="shared" si="2"/>
        <v>0.25</v>
      </c>
      <c r="N37" s="1336"/>
      <c r="O37" s="1336"/>
      <c r="P37" s="1336"/>
      <c r="Q37" s="1336" t="str">
        <f t="shared" si="3"/>
        <v>0.25</v>
      </c>
      <c r="R37" s="1336"/>
      <c r="S37" s="1336"/>
      <c r="T37" s="1336"/>
      <c r="U37" s="1336" t="str">
        <f t="shared" si="4"/>
        <v>0.25</v>
      </c>
      <c r="V37" s="1336"/>
      <c r="W37" s="1336"/>
      <c r="X37" s="1336"/>
      <c r="Y37" s="1336" t="str">
        <f t="shared" si="5"/>
        <v>0.25</v>
      </c>
      <c r="Z37" s="1336"/>
      <c r="AA37" s="1336"/>
      <c r="AB37" s="1336"/>
      <c r="AC37" s="1336" t="str">
        <f t="shared" si="6"/>
        <v>0.25</v>
      </c>
      <c r="AD37" s="1336"/>
      <c r="AE37" s="1336"/>
      <c r="AF37" s="1336"/>
      <c r="AG37" s="1336" t="str">
        <f t="shared" si="7"/>
        <v>0.25</v>
      </c>
      <c r="AH37" s="1336"/>
      <c r="AI37" s="1336"/>
      <c r="AJ37" s="1336"/>
    </row>
    <row r="38" spans="1:36" ht="19.5" customHeight="1">
      <c r="E38" s="1101"/>
      <c r="F38" s="1101"/>
      <c r="G38" s="1101"/>
      <c r="H38" s="1101"/>
      <c r="L38" s="1101"/>
      <c r="P38" s="1101"/>
      <c r="T38" s="1101"/>
      <c r="X38" s="1101"/>
      <c r="AB38" s="1101"/>
      <c r="AF38" s="1101"/>
      <c r="AJ38" s="1101"/>
    </row>
    <row r="39" spans="1:36" s="753" customFormat="1" ht="24" customHeight="1">
      <c r="B39" s="805">
        <v>3.8</v>
      </c>
      <c r="C39" s="753" t="s">
        <v>1617</v>
      </c>
    </row>
    <row r="40" spans="1:36" s="445" customFormat="1" ht="25.2" customHeight="1">
      <c r="A40" s="1035" t="s">
        <v>1123</v>
      </c>
      <c r="B40" s="1102"/>
      <c r="C40" s="480" t="s">
        <v>1123</v>
      </c>
      <c r="D40" s="1103" t="s">
        <v>364</v>
      </c>
      <c r="E40" s="216">
        <f>ROUND(VLOOKUP($C40,แยกหน่วยบริการ!$B$4:$BO$841,3,0),2)</f>
        <v>7388.8</v>
      </c>
      <c r="F40" s="216">
        <f>ROUND(VLOOKUP($C40,แยกหน่วยบริการ!$B$4:$BO$841,4,0),2)</f>
        <v>7388.8</v>
      </c>
      <c r="G40" s="216">
        <f>ROUND(VLOOKUP($C40,แยกหน่วยบริการ!$B$4:$BO$841,5,0),2)</f>
        <v>7388.8</v>
      </c>
      <c r="H40" s="216">
        <f>ROUND(VLOOKUP($C40,แยกหน่วยบริการ!$B$4:$BO$841,6,0),2)</f>
        <v>0</v>
      </c>
      <c r="I40" s="216">
        <f>ROUND(VLOOKUP($C40,แยกหน่วยบริการ!$B$4:$BO$841,11,0),2)</f>
        <v>0</v>
      </c>
      <c r="J40" s="216">
        <f>ROUND(VLOOKUP($C40,แยกหน่วยบริการ!$B$4:$BO$841,12,0),2)</f>
        <v>0</v>
      </c>
      <c r="K40" s="216">
        <f>ROUND(VLOOKUP($C40,แยกหน่วยบริการ!$B$4:$BO$841,13,0),2)</f>
        <v>0</v>
      </c>
      <c r="L40" s="216">
        <f>ROUND(VLOOKUP($C40,แยกหน่วยบริการ!$B$4:$BO$841,14,0),2)</f>
        <v>0</v>
      </c>
      <c r="M40" s="216">
        <f>ROUND(VLOOKUP($C40,แยกหน่วยบริการ!$B$4:$BO$841,19,0),2)</f>
        <v>0</v>
      </c>
      <c r="N40" s="216">
        <f>ROUND(VLOOKUP($C40,แยกหน่วยบริการ!$B$4:$BO$841,20,0),2)</f>
        <v>0</v>
      </c>
      <c r="O40" s="216">
        <f>ROUND(VLOOKUP($C40,แยกหน่วยบริการ!$B$4:$BO$841,21,0),2)</f>
        <v>0</v>
      </c>
      <c r="P40" s="216">
        <f>ROUND(VLOOKUP($C40,แยกหน่วยบริการ!$B$4:$BO$841,22,0),2)</f>
        <v>0</v>
      </c>
      <c r="Q40" s="216">
        <f>ROUND(VLOOKUP($C40,แยกหน่วยบริการ!$B$4:$BO$841,27,0),2)</f>
        <v>0</v>
      </c>
      <c r="R40" s="216">
        <f>ROUND(VLOOKUP($C40,แยกหน่วยบริการ!$B$4:$BO$841,28,0),2)</f>
        <v>3183.87</v>
      </c>
      <c r="S40" s="216">
        <f>ROUND(VLOOKUP($C40,แยกหน่วยบริการ!$B$4:$BO$841,29,0),2)</f>
        <v>0</v>
      </c>
      <c r="T40" s="216">
        <f>ROUND(VLOOKUP($C40,แยกหน่วยบริการ!$B$4:$BO$841,30,0),2)</f>
        <v>0</v>
      </c>
      <c r="U40" s="216">
        <f>ROUND(VLOOKUP($C40,แยกหน่วยบริการ!$B$4:$BO$841,35,0),2)</f>
        <v>0</v>
      </c>
      <c r="V40" s="216">
        <f>ROUND(VLOOKUP($C40,แยกหน่วยบริการ!$B$4:$BO$841,36,0),2)</f>
        <v>0</v>
      </c>
      <c r="W40" s="216">
        <f>ROUND(VLOOKUP($C40,แยกหน่วยบริการ!$B$4:$BO$841,37,0),2)</f>
        <v>0</v>
      </c>
      <c r="X40" s="216">
        <f>ROUND(VLOOKUP($C40,แยกหน่วยบริการ!$B$4:$BO$841,38,0),2)</f>
        <v>0</v>
      </c>
      <c r="Y40" s="216">
        <f>ROUND(VLOOKUP($C40,แยกหน่วยบริการ!$B$4:$BO$841,43,0),2)</f>
        <v>0</v>
      </c>
      <c r="Z40" s="216">
        <f>ROUND(VLOOKUP($C40,แยกหน่วยบริการ!$B$4:$BO$841,44,0),2)</f>
        <v>0</v>
      </c>
      <c r="AA40" s="216">
        <f>ROUND(VLOOKUP($C40,แยกหน่วยบริการ!$B$4:$BO$841,45,0),2)</f>
        <v>0</v>
      </c>
      <c r="AB40" s="216">
        <f>ROUND(VLOOKUP($C40,แยกหน่วยบริการ!$B$4:$BO$841,46,0),2)</f>
        <v>0</v>
      </c>
      <c r="AC40" s="216">
        <f>ROUND(VLOOKUP($C40,แยกหน่วยบริการ!$B$4:$BO$841,51,0),2)</f>
        <v>0</v>
      </c>
      <c r="AD40" s="216">
        <f>ROUND(VLOOKUP($C40,แยกหน่วยบริการ!$B$4:$BO$841,52,0),2)</f>
        <v>0</v>
      </c>
      <c r="AE40" s="216">
        <f>ROUND(VLOOKUP($C40,แยกหน่วยบริการ!$B$4:$BO$841,53,0),2)</f>
        <v>0</v>
      </c>
      <c r="AF40" s="216">
        <f>ROUND(VLOOKUP($C40,แยกหน่วยบริการ!$B$4:$BO$841,54,0),2)</f>
        <v>0</v>
      </c>
      <c r="AG40" s="216">
        <f>ROUND(VLOOKUP($C40,แยกหน่วยบริการ!$B$4:$BO$841,59,0),2)</f>
        <v>0</v>
      </c>
      <c r="AH40" s="216">
        <f>ROUND(VLOOKUP($C40,แยกหน่วยบริการ!$B$4:$BO$841,60,0),2)</f>
        <v>0</v>
      </c>
      <c r="AI40" s="216">
        <f>ROUND(VLOOKUP($C40,แยกหน่วยบริการ!$B$4:$BO$841,61,0),2)</f>
        <v>0</v>
      </c>
      <c r="AJ40" s="216">
        <f>ROUND(VLOOKUP($C40,แยกหน่วยบริการ!$B$4:$BO$841,62,0),2)</f>
        <v>0</v>
      </c>
    </row>
    <row r="41" spans="1:36" s="1107" customFormat="1" ht="25.2" customHeight="1">
      <c r="A41" s="1104"/>
      <c r="B41" s="1105"/>
      <c r="C41" s="1106"/>
      <c r="D41" s="935" t="s">
        <v>1552</v>
      </c>
      <c r="E41" s="1338">
        <f>H7-G40</f>
        <v>0</v>
      </c>
      <c r="F41" s="1338"/>
      <c r="G41" s="1338"/>
      <c r="H41" s="1338"/>
      <c r="I41" s="1338">
        <f>L7-K40</f>
        <v>0</v>
      </c>
      <c r="J41" s="1338"/>
      <c r="K41" s="1338"/>
      <c r="L41" s="1338"/>
      <c r="M41" s="1338">
        <f>P7-O40</f>
        <v>0</v>
      </c>
      <c r="N41" s="1338"/>
      <c r="O41" s="1338"/>
      <c r="P41" s="1338"/>
      <c r="Q41" s="1338">
        <f>T7-S40</f>
        <v>0</v>
      </c>
      <c r="R41" s="1338"/>
      <c r="S41" s="1338"/>
      <c r="T41" s="1338"/>
      <c r="U41" s="1338">
        <f>X7-W40</f>
        <v>0</v>
      </c>
      <c r="V41" s="1338"/>
      <c r="W41" s="1338"/>
      <c r="X41" s="1338"/>
      <c r="Y41" s="1338">
        <f>AB7-AA40</f>
        <v>0</v>
      </c>
      <c r="Z41" s="1338"/>
      <c r="AA41" s="1338"/>
      <c r="AB41" s="1338"/>
      <c r="AC41" s="1338">
        <f>AF7-AE40</f>
        <v>0</v>
      </c>
      <c r="AD41" s="1338"/>
      <c r="AE41" s="1338"/>
      <c r="AF41" s="1338"/>
      <c r="AG41" s="1338">
        <f>AJ7-AI40</f>
        <v>0</v>
      </c>
      <c r="AH41" s="1338"/>
      <c r="AI41" s="1338"/>
      <c r="AJ41" s="1338"/>
    </row>
    <row r="42" spans="1:36" s="753" customFormat="1" ht="24" customHeight="1" thickBot="1">
      <c r="B42" s="805"/>
      <c r="C42" s="987"/>
      <c r="D42" s="254" t="s">
        <v>1562</v>
      </c>
      <c r="E42" s="1288" t="str">
        <f>IF(E41=0,"0.25","0.00")</f>
        <v>0.25</v>
      </c>
      <c r="F42" s="1337"/>
      <c r="G42" s="1337"/>
      <c r="H42" s="1289"/>
      <c r="I42" s="1288" t="str">
        <f>IF(I41=0,"0.25","0.00")</f>
        <v>0.25</v>
      </c>
      <c r="J42" s="1337"/>
      <c r="K42" s="1337"/>
      <c r="L42" s="1289"/>
      <c r="M42" s="1288" t="str">
        <f>IF(M41=0,"0.25","0.00")</f>
        <v>0.25</v>
      </c>
      <c r="N42" s="1337"/>
      <c r="O42" s="1337"/>
      <c r="P42" s="1289"/>
      <c r="Q42" s="1288" t="str">
        <f>IF(Q41=0,"0.25","0.00")</f>
        <v>0.25</v>
      </c>
      <c r="R42" s="1337"/>
      <c r="S42" s="1337"/>
      <c r="T42" s="1289"/>
      <c r="U42" s="1288" t="str">
        <f>IF(U41=0,"0.25","0.00")</f>
        <v>0.25</v>
      </c>
      <c r="V42" s="1337"/>
      <c r="W42" s="1337"/>
      <c r="X42" s="1289"/>
      <c r="Y42" s="1288" t="str">
        <f>IF(Y41=0,"0.25","0.00")</f>
        <v>0.25</v>
      </c>
      <c r="Z42" s="1337"/>
      <c r="AA42" s="1337"/>
      <c r="AB42" s="1289"/>
      <c r="AC42" s="1288" t="str">
        <f>IF(AC41=0,"0.25","0.00")</f>
        <v>0.25</v>
      </c>
      <c r="AD42" s="1337"/>
      <c r="AE42" s="1337"/>
      <c r="AF42" s="1289"/>
      <c r="AG42" s="1288" t="str">
        <f>IF(AG41=0,"0.25","0.00")</f>
        <v>0.25</v>
      </c>
      <c r="AH42" s="1337"/>
      <c r="AI42" s="1337"/>
      <c r="AJ42" s="1289"/>
    </row>
    <row r="43" spans="1:36" ht="19.5" customHeight="1" thickTop="1"/>
    <row r="45" spans="1:36" s="753" customFormat="1" ht="24" customHeight="1">
      <c r="B45" s="805">
        <v>3.9</v>
      </c>
      <c r="C45" s="753" t="s">
        <v>1617</v>
      </c>
    </row>
    <row r="46" spans="1:36" s="445" customFormat="1" ht="25.2" customHeight="1">
      <c r="A46" s="1035" t="s">
        <v>1377</v>
      </c>
      <c r="B46" s="1102"/>
      <c r="C46" s="480" t="s">
        <v>1124</v>
      </c>
      <c r="D46" s="1103" t="s">
        <v>365</v>
      </c>
      <c r="E46" s="216">
        <f>ROUND(VLOOKUP($C46,แยกหน่วยบริการ!$B$4:$BO$841,3,0),2)</f>
        <v>8072.4</v>
      </c>
      <c r="F46" s="216">
        <f>ROUND(VLOOKUP($C46,แยกหน่วยบริการ!$B$4:$BO$841,4,0),2)</f>
        <v>8276.4</v>
      </c>
      <c r="G46" s="216">
        <f>ROUND(VLOOKUP($C46,แยกหน่วยบริการ!$B$4:$BO$841,5,0),2)</f>
        <v>8072.4</v>
      </c>
      <c r="H46" s="216">
        <f>ROUND(VLOOKUP($C46,แยกหน่วยบริการ!$B$4:$BO$841,6,0),2)</f>
        <v>0</v>
      </c>
      <c r="I46" s="216">
        <f>ROUND(VLOOKUP($C46,แยกหน่วยบริการ!$B$4:$BO$841,11,0),2)</f>
        <v>0</v>
      </c>
      <c r="J46" s="216">
        <f>ROUND(VLOOKUP($C46,แยกหน่วยบริการ!$B$4:$BO$841,12,0),2)</f>
        <v>0</v>
      </c>
      <c r="K46" s="216">
        <f>ROUND(VLOOKUP($C46,แยกหน่วยบริการ!$B$4:$BO$841,13,0),2)</f>
        <v>0</v>
      </c>
      <c r="L46" s="216">
        <f>ROUND(VLOOKUP($C46,แยกหน่วยบริการ!$B$4:$BO$841,14,0),2)</f>
        <v>0</v>
      </c>
      <c r="M46" s="216">
        <f>ROUND(VLOOKUP($C46,แยกหน่วยบริการ!$B$4:$BO$841,19,0),2)</f>
        <v>0</v>
      </c>
      <c r="N46" s="216">
        <f>ROUND(VLOOKUP($C46,แยกหน่วยบริการ!$B$4:$BO$841,20,0),2)</f>
        <v>0</v>
      </c>
      <c r="O46" s="216">
        <f>ROUND(VLOOKUP($C46,แยกหน่วยบริการ!$B$4:$BO$841,21,0),2)</f>
        <v>0</v>
      </c>
      <c r="P46" s="216">
        <f>ROUND(VLOOKUP($C46,แยกหน่วยบริการ!$B$4:$BO$841,22,0),2)</f>
        <v>0</v>
      </c>
      <c r="Q46" s="216">
        <f>ROUND(VLOOKUP($C46,แยกหน่วยบริการ!$B$4:$BO$841,27,0),2)</f>
        <v>0</v>
      </c>
      <c r="R46" s="216">
        <f>ROUND(VLOOKUP($C46,แยกหน่วยบริการ!$B$4:$BO$841,28,0),2)</f>
        <v>0</v>
      </c>
      <c r="S46" s="216">
        <f>ROUND(VLOOKUP($C46,แยกหน่วยบริการ!$B$4:$BO$841,29,0),2)</f>
        <v>0</v>
      </c>
      <c r="T46" s="216">
        <f>ROUND(VLOOKUP($C46,แยกหน่วยบริการ!$B$4:$BO$841,30,0),2)</f>
        <v>0</v>
      </c>
      <c r="U46" s="216">
        <f>ROUND(VLOOKUP($C46,แยกหน่วยบริการ!$B$4:$BO$841,35,0),2)</f>
        <v>0</v>
      </c>
      <c r="V46" s="216">
        <f>ROUND(VLOOKUP($C46,แยกหน่วยบริการ!$B$4:$BO$841,36,0),2)</f>
        <v>0</v>
      </c>
      <c r="W46" s="216">
        <f>ROUND(VLOOKUP($C46,แยกหน่วยบริการ!$B$4:$BO$841,37,0),2)</f>
        <v>0</v>
      </c>
      <c r="X46" s="216">
        <f>ROUND(VLOOKUP($C46,แยกหน่วยบริการ!$B$4:$BO$841,38,0),2)</f>
        <v>0</v>
      </c>
      <c r="Y46" s="216">
        <f>ROUND(VLOOKUP($C46,แยกหน่วยบริการ!$B$4:$BO$841,43,0),2)</f>
        <v>0</v>
      </c>
      <c r="Z46" s="216">
        <f>ROUND(VLOOKUP($C46,แยกหน่วยบริการ!$B$4:$BO$841,44,0),2)</f>
        <v>0</v>
      </c>
      <c r="AA46" s="216">
        <f>ROUND(VLOOKUP($C46,แยกหน่วยบริการ!$B$4:$BO$841,45,0),2)</f>
        <v>0</v>
      </c>
      <c r="AB46" s="216">
        <f>ROUND(VLOOKUP($C46,แยกหน่วยบริการ!$B$4:$BO$841,46,0),2)</f>
        <v>0</v>
      </c>
      <c r="AC46" s="216">
        <f>ROUND(VLOOKUP($C46,แยกหน่วยบริการ!$B$4:$BO$841,51,0),2)</f>
        <v>0</v>
      </c>
      <c r="AD46" s="216">
        <f>ROUND(VLOOKUP($C46,แยกหน่วยบริการ!$B$4:$BO$841,52,0),2)</f>
        <v>0</v>
      </c>
      <c r="AE46" s="216">
        <f>ROUND(VLOOKUP($C46,แยกหน่วยบริการ!$B$4:$BO$841,53,0),2)</f>
        <v>0</v>
      </c>
      <c r="AF46" s="216">
        <f>ROUND(VLOOKUP($C46,แยกหน่วยบริการ!$B$4:$BO$841,54,0),2)</f>
        <v>0</v>
      </c>
      <c r="AG46" s="216">
        <f>ROUND(VLOOKUP($C46,แยกหน่วยบริการ!$B$4:$BO$841,59,0),2)</f>
        <v>0</v>
      </c>
      <c r="AH46" s="216">
        <f>ROUND(VLOOKUP($C46,แยกหน่วยบริการ!$B$4:$BO$841,60,0),2)</f>
        <v>0</v>
      </c>
      <c r="AI46" s="216">
        <f>ROUND(VLOOKUP($C46,แยกหน่วยบริการ!$B$4:$BO$841,61,0),2)</f>
        <v>0</v>
      </c>
      <c r="AJ46" s="216">
        <f>ROUND(VLOOKUP($C46,แยกหน่วยบริการ!$B$4:$BO$841,62,0),2)</f>
        <v>0</v>
      </c>
    </row>
    <row r="47" spans="1:36" s="1107" customFormat="1" ht="25.2" customHeight="1">
      <c r="A47" s="1104"/>
      <c r="B47" s="1105"/>
      <c r="C47" s="1106"/>
      <c r="D47" s="935" t="s">
        <v>1552</v>
      </c>
      <c r="E47" s="1338">
        <f>H8-G46</f>
        <v>0</v>
      </c>
      <c r="F47" s="1338"/>
      <c r="G47" s="1338"/>
      <c r="H47" s="1338"/>
      <c r="I47" s="1338">
        <f>L8-K46</f>
        <v>0</v>
      </c>
      <c r="J47" s="1338"/>
      <c r="K47" s="1338"/>
      <c r="L47" s="1338"/>
      <c r="M47" s="1338">
        <f>P8-O46</f>
        <v>0</v>
      </c>
      <c r="N47" s="1338"/>
      <c r="O47" s="1338"/>
      <c r="P47" s="1338"/>
      <c r="Q47" s="1338">
        <f>T8-S46</f>
        <v>0</v>
      </c>
      <c r="R47" s="1338"/>
      <c r="S47" s="1338"/>
      <c r="T47" s="1338"/>
      <c r="U47" s="1338">
        <f>X8-W46</f>
        <v>0</v>
      </c>
      <c r="V47" s="1338"/>
      <c r="W47" s="1338"/>
      <c r="X47" s="1338"/>
      <c r="Y47" s="1338">
        <f>AB8-AA46</f>
        <v>0</v>
      </c>
      <c r="Z47" s="1338"/>
      <c r="AA47" s="1338"/>
      <c r="AB47" s="1338"/>
      <c r="AC47" s="1338">
        <f>AF8-AE46</f>
        <v>0</v>
      </c>
      <c r="AD47" s="1338"/>
      <c r="AE47" s="1338"/>
      <c r="AF47" s="1338"/>
      <c r="AG47" s="1338">
        <f>AJ8-AI46</f>
        <v>0</v>
      </c>
      <c r="AH47" s="1338"/>
      <c r="AI47" s="1338"/>
      <c r="AJ47" s="1338"/>
    </row>
    <row r="48" spans="1:36" s="753" customFormat="1" ht="24" customHeight="1" thickBot="1">
      <c r="B48" s="805"/>
      <c r="C48" s="987"/>
      <c r="D48" s="254" t="s">
        <v>1562</v>
      </c>
      <c r="E48" s="1288" t="str">
        <f>IF(E47=0,"0.25","0.00")</f>
        <v>0.25</v>
      </c>
      <c r="F48" s="1337"/>
      <c r="G48" s="1337"/>
      <c r="H48" s="1289"/>
      <c r="I48" s="1288" t="str">
        <f>IF(I47=0,"0.25","0.00")</f>
        <v>0.25</v>
      </c>
      <c r="J48" s="1337"/>
      <c r="K48" s="1337"/>
      <c r="L48" s="1289"/>
      <c r="M48" s="1288" t="str">
        <f>IF(M47=0,"0.25","0.00")</f>
        <v>0.25</v>
      </c>
      <c r="N48" s="1337"/>
      <c r="O48" s="1337"/>
      <c r="P48" s="1289"/>
      <c r="Q48" s="1288" t="str">
        <f>IF(Q47=0,"0.25","0.00")</f>
        <v>0.25</v>
      </c>
      <c r="R48" s="1337"/>
      <c r="S48" s="1337"/>
      <c r="T48" s="1289"/>
      <c r="U48" s="1288" t="str">
        <f>IF(U47=0,"0.25","0.00")</f>
        <v>0.25</v>
      </c>
      <c r="V48" s="1337"/>
      <c r="W48" s="1337"/>
      <c r="X48" s="1289"/>
      <c r="Y48" s="1288" t="str">
        <f>IF(Y47=0,"0.25","0.00")</f>
        <v>0.25</v>
      </c>
      <c r="Z48" s="1337"/>
      <c r="AA48" s="1337"/>
      <c r="AB48" s="1289"/>
      <c r="AC48" s="1288" t="str">
        <f>IF(AC47=0,"0.25","0.00")</f>
        <v>0.25</v>
      </c>
      <c r="AD48" s="1337"/>
      <c r="AE48" s="1337"/>
      <c r="AF48" s="1289"/>
      <c r="AG48" s="1288" t="str">
        <f>IF(AG47=0,"0.25","0.00")</f>
        <v>0.25</v>
      </c>
      <c r="AH48" s="1337"/>
      <c r="AI48" s="1337"/>
      <c r="AJ48" s="1289"/>
    </row>
    <row r="49" spans="1:36" ht="19.5" customHeight="1" thickTop="1"/>
    <row r="51" spans="1:36" s="753" customFormat="1" ht="24" customHeight="1">
      <c r="B51" s="1108">
        <v>3.1</v>
      </c>
      <c r="C51" s="753" t="s">
        <v>1617</v>
      </c>
    </row>
    <row r="52" spans="1:36" s="732" customFormat="1" ht="25.2" customHeight="1">
      <c r="A52" s="997" t="s">
        <v>1125</v>
      </c>
      <c r="B52" s="1109"/>
      <c r="C52" s="998" t="s">
        <v>1125</v>
      </c>
      <c r="D52" s="832" t="s">
        <v>366</v>
      </c>
      <c r="E52" s="216">
        <f>ROUND(VLOOKUP($C52,แยกหน่วยบริการ!$B$4:$BO$841,3,0),2)</f>
        <v>47433.64</v>
      </c>
      <c r="F52" s="216">
        <f>ROUND(VLOOKUP($C52,แยกหน่วยบริการ!$B$4:$BO$841,4,0),2)</f>
        <v>43268.68</v>
      </c>
      <c r="G52" s="216">
        <f>ROUND(VLOOKUP($C52,แยกหน่วยบริการ!$B$4:$BO$841,5,0),2)</f>
        <v>47433.64</v>
      </c>
      <c r="H52" s="216">
        <f>ROUND(VLOOKUP($C52,แยกหน่วยบริการ!$B$4:$BO$841,6,0),2)</f>
        <v>0</v>
      </c>
      <c r="I52" s="216">
        <f>ROUND(VLOOKUP($C52,แยกหน่วยบริการ!$B$4:$BO$841,11,0),2)</f>
        <v>4886.07</v>
      </c>
      <c r="J52" s="216">
        <f>ROUND(VLOOKUP($C52,แยกหน่วยบริการ!$B$4:$BO$841,12,0),2)</f>
        <v>4886.07</v>
      </c>
      <c r="K52" s="216">
        <f>ROUND(VLOOKUP($C52,แยกหน่วยบริการ!$B$4:$BO$841,13,0),2)</f>
        <v>4886.07</v>
      </c>
      <c r="L52" s="216">
        <f>ROUND(VLOOKUP($C52,แยกหน่วยบริการ!$B$4:$BO$841,14,0),2)</f>
        <v>0</v>
      </c>
      <c r="M52" s="216">
        <f>ROUND(VLOOKUP($C52,แยกหน่วยบริการ!$B$4:$BO$841,19,0),2)</f>
        <v>677.84</v>
      </c>
      <c r="N52" s="216">
        <f>ROUND(VLOOKUP($C52,แยกหน่วยบริการ!$B$4:$BO$841,20,0),2)</f>
        <v>8946.8799999999992</v>
      </c>
      <c r="O52" s="216">
        <f>ROUND(VLOOKUP($C52,แยกหน่วยบริการ!$B$4:$BO$841,21,0),2)</f>
        <v>677.84</v>
      </c>
      <c r="P52" s="216">
        <f>ROUND(VLOOKUP($C52,แยกหน่วยบริการ!$B$4:$BO$841,22,0),2)</f>
        <v>0</v>
      </c>
      <c r="Q52" s="216">
        <f>ROUND(VLOOKUP($C52,แยกหน่วยบริการ!$B$4:$BO$841,27,0),2)</f>
        <v>200620.81</v>
      </c>
      <c r="R52" s="216">
        <f>ROUND(VLOOKUP($C52,แยกหน่วยบริการ!$B$4:$BO$841,28,0),2)</f>
        <v>199529.53</v>
      </c>
      <c r="S52" s="216">
        <f>ROUND(VLOOKUP($C52,แยกหน่วยบริการ!$B$4:$BO$841,29,0),2)</f>
        <v>200620.81</v>
      </c>
      <c r="T52" s="216">
        <f>ROUND(VLOOKUP($C52,แยกหน่วยบริการ!$B$4:$BO$841,30,0),2)</f>
        <v>0</v>
      </c>
      <c r="U52" s="216">
        <f>ROUND(VLOOKUP($C52,แยกหน่วยบริการ!$B$4:$BO$841,35,0),2)</f>
        <v>31845.919999999998</v>
      </c>
      <c r="V52" s="216">
        <f>ROUND(VLOOKUP($C52,แยกหน่วยบริการ!$B$4:$BO$841,36,0),2)</f>
        <v>29739.1</v>
      </c>
      <c r="W52" s="216">
        <f>ROUND(VLOOKUP($C52,แยกหน่วยบริการ!$B$4:$BO$841,37,0),2)</f>
        <v>31845.919999999998</v>
      </c>
      <c r="X52" s="216">
        <f>ROUND(VLOOKUP($C52,แยกหน่วยบริการ!$B$4:$BO$841,38,0),2)</f>
        <v>0</v>
      </c>
      <c r="Y52" s="216">
        <f>ROUND(VLOOKUP($C52,แยกหน่วยบริการ!$B$4:$BO$841,43,0),2)</f>
        <v>17193.650000000001</v>
      </c>
      <c r="Z52" s="216">
        <f>ROUND(VLOOKUP($C52,แยกหน่วยบริการ!$B$4:$BO$841,44,0),2)</f>
        <v>16911.57</v>
      </c>
      <c r="AA52" s="216">
        <f>ROUND(VLOOKUP($C52,แยกหน่วยบริการ!$B$4:$BO$841,45,0),2)</f>
        <v>17193.650000000001</v>
      </c>
      <c r="AB52" s="216">
        <f>ROUND(VLOOKUP($C52,แยกหน่วยบริการ!$B$4:$BO$841,46,0),2)</f>
        <v>0</v>
      </c>
      <c r="AC52" s="216">
        <f>ROUND(VLOOKUP($C52,แยกหน่วยบริการ!$B$4:$BO$841,51,0),2)</f>
        <v>18082.96</v>
      </c>
      <c r="AD52" s="216">
        <f>ROUND(VLOOKUP($C52,แยกหน่วยบริการ!$B$4:$BO$841,52,0),2)</f>
        <v>16647.36</v>
      </c>
      <c r="AE52" s="216">
        <f>ROUND(VLOOKUP($C52,แยกหน่วยบริการ!$B$4:$BO$841,53,0),2)</f>
        <v>18082.96</v>
      </c>
      <c r="AF52" s="216">
        <f>ROUND(VLOOKUP($C52,แยกหน่วยบริการ!$B$4:$BO$841,54,0),2)</f>
        <v>0</v>
      </c>
      <c r="AG52" s="216">
        <f>ROUND(VLOOKUP($C52,แยกหน่วยบริการ!$B$4:$BO$841,59,0),2)</f>
        <v>3015.12</v>
      </c>
      <c r="AH52" s="216">
        <f>ROUND(VLOOKUP($C52,แยกหน่วยบริการ!$B$4:$BO$841,60,0),2)</f>
        <v>2339.52</v>
      </c>
      <c r="AI52" s="216">
        <f>ROUND(VLOOKUP($C52,แยกหน่วยบริการ!$B$4:$BO$841,61,0),2)</f>
        <v>3015.12</v>
      </c>
      <c r="AJ52" s="216">
        <f>ROUND(VLOOKUP($C52,แยกหน่วยบริการ!$B$4:$BO$841,62,0),2)</f>
        <v>0</v>
      </c>
    </row>
    <row r="53" spans="1:36" s="1107" customFormat="1" ht="25.2" customHeight="1">
      <c r="A53" s="1104"/>
      <c r="B53" s="1105"/>
      <c r="C53" s="1106"/>
      <c r="D53" s="935" t="s">
        <v>1552</v>
      </c>
      <c r="E53" s="1338">
        <f>H9-G52</f>
        <v>0</v>
      </c>
      <c r="F53" s="1338"/>
      <c r="G53" s="1338"/>
      <c r="H53" s="1338"/>
      <c r="I53" s="1338">
        <f>L9-K52</f>
        <v>0</v>
      </c>
      <c r="J53" s="1338"/>
      <c r="K53" s="1338"/>
      <c r="L53" s="1338"/>
      <c r="M53" s="1338">
        <f>P9-O52</f>
        <v>0</v>
      </c>
      <c r="N53" s="1338"/>
      <c r="O53" s="1338"/>
      <c r="P53" s="1338"/>
      <c r="Q53" s="1338">
        <f>T9-S52</f>
        <v>0</v>
      </c>
      <c r="R53" s="1338"/>
      <c r="S53" s="1338"/>
      <c r="T53" s="1338"/>
      <c r="U53" s="1338">
        <f>X9-W52</f>
        <v>0</v>
      </c>
      <c r="V53" s="1338"/>
      <c r="W53" s="1338"/>
      <c r="X53" s="1338"/>
      <c r="Y53" s="1338">
        <f>AB9-AA52</f>
        <v>0</v>
      </c>
      <c r="Z53" s="1338"/>
      <c r="AA53" s="1338"/>
      <c r="AB53" s="1338"/>
      <c r="AC53" s="1338">
        <f>AF9-AE52</f>
        <v>0</v>
      </c>
      <c r="AD53" s="1338"/>
      <c r="AE53" s="1338"/>
      <c r="AF53" s="1338"/>
      <c r="AG53" s="1338">
        <f>AJ9-AI52</f>
        <v>0</v>
      </c>
      <c r="AH53" s="1338"/>
      <c r="AI53" s="1338"/>
      <c r="AJ53" s="1338"/>
    </row>
    <row r="54" spans="1:36" s="753" customFormat="1" ht="24" customHeight="1" thickBot="1">
      <c r="B54" s="805"/>
      <c r="C54" s="987"/>
      <c r="D54" s="848" t="s">
        <v>1562</v>
      </c>
      <c r="E54" s="1288" t="str">
        <f>IF(E53=0,"0.25","0.00")</f>
        <v>0.25</v>
      </c>
      <c r="F54" s="1337"/>
      <c r="G54" s="1337"/>
      <c r="H54" s="1289"/>
      <c r="I54" s="1288" t="str">
        <f>IF(I53=0,"0.25","0.00")</f>
        <v>0.25</v>
      </c>
      <c r="J54" s="1337"/>
      <c r="K54" s="1337"/>
      <c r="L54" s="1289"/>
      <c r="M54" s="1288" t="str">
        <f>IF(M53=0,"0.25","0.00")</f>
        <v>0.25</v>
      </c>
      <c r="N54" s="1337"/>
      <c r="O54" s="1337"/>
      <c r="P54" s="1289"/>
      <c r="Q54" s="1288" t="str">
        <f>IF(Q53=0,"0.25","0.00")</f>
        <v>0.25</v>
      </c>
      <c r="R54" s="1337"/>
      <c r="S54" s="1337"/>
      <c r="T54" s="1289"/>
      <c r="U54" s="1288" t="str">
        <f>IF(U53=0,"0.25","0.00")</f>
        <v>0.25</v>
      </c>
      <c r="V54" s="1337"/>
      <c r="W54" s="1337"/>
      <c r="X54" s="1289"/>
      <c r="Y54" s="1288" t="str">
        <f>IF(Y53=0,"0.25","0.00")</f>
        <v>0.25</v>
      </c>
      <c r="Z54" s="1337"/>
      <c r="AA54" s="1337"/>
      <c r="AB54" s="1289"/>
      <c r="AC54" s="1288" t="str">
        <f>IF(AC53=0,"0.25","0.00")</f>
        <v>0.25</v>
      </c>
      <c r="AD54" s="1337"/>
      <c r="AE54" s="1337"/>
      <c r="AF54" s="1289"/>
      <c r="AG54" s="1288" t="str">
        <f>IF(AG53=0,"0.25","0.00")</f>
        <v>0.25</v>
      </c>
      <c r="AH54" s="1337"/>
      <c r="AI54" s="1337"/>
      <c r="AJ54" s="1289"/>
    </row>
    <row r="55" spans="1:36" ht="19.5" customHeight="1" thickTop="1"/>
    <row r="57" spans="1:36" s="753" customFormat="1" ht="24" customHeight="1">
      <c r="B57" s="805">
        <v>3.11</v>
      </c>
      <c r="C57" s="753" t="s">
        <v>1617</v>
      </c>
    </row>
    <row r="58" spans="1:36" s="732" customFormat="1" ht="25.2" customHeight="1">
      <c r="A58" s="997" t="s">
        <v>1126</v>
      </c>
      <c r="B58" s="1109"/>
      <c r="C58" s="998" t="s">
        <v>1126</v>
      </c>
      <c r="D58" s="1110" t="s">
        <v>1704</v>
      </c>
      <c r="E58" s="216">
        <f>ROUND(VLOOKUP($C58,แยกหน่วยบริการ!$B$4:$BO$841,3,0),2)</f>
        <v>144576.19</v>
      </c>
      <c r="F58" s="216">
        <f>ROUND(VLOOKUP($C58,แยกหน่วยบริการ!$B$4:$BO$841,4,0),2)</f>
        <v>140771.82999999999</v>
      </c>
      <c r="G58" s="216">
        <f>ROUND(VLOOKUP($C58,แยกหน่วยบริการ!$B$4:$BO$841,5,0),2)</f>
        <v>144576.19</v>
      </c>
      <c r="H58" s="216">
        <f>ROUND(VLOOKUP($C58,แยกหน่วยบริการ!$B$4:$BO$841,6,0),2)</f>
        <v>0</v>
      </c>
      <c r="I58" s="216">
        <f>ROUND(VLOOKUP($C58,แยกหน่วยบริการ!$B$4:$BO$841,11,0),2)</f>
        <v>2562.5100000000002</v>
      </c>
      <c r="J58" s="216">
        <f>ROUND(VLOOKUP($C58,แยกหน่วยบริการ!$B$4:$BO$841,12,0),2)</f>
        <v>2562.5100000000002</v>
      </c>
      <c r="K58" s="216">
        <f>ROUND(VLOOKUP($C58,แยกหน่วยบริการ!$B$4:$BO$841,13,0),2)</f>
        <v>2562.5100000000002</v>
      </c>
      <c r="L58" s="216">
        <f>ROUND(VLOOKUP($C58,แยกหน่วยบริการ!$B$4:$BO$841,14,0),2)</f>
        <v>0</v>
      </c>
      <c r="M58" s="216">
        <f>ROUND(VLOOKUP($C58,แยกหน่วยบริการ!$B$4:$BO$841,19,0),2)</f>
        <v>10305.92</v>
      </c>
      <c r="N58" s="216">
        <f>ROUND(VLOOKUP($C58,แยกหน่วยบริการ!$B$4:$BO$841,20,0),2)</f>
        <v>31897.84</v>
      </c>
      <c r="O58" s="216">
        <f>ROUND(VLOOKUP($C58,แยกหน่วยบริการ!$B$4:$BO$841,21,0),2)</f>
        <v>10305.92</v>
      </c>
      <c r="P58" s="216">
        <f>ROUND(VLOOKUP($C58,แยกหน่วยบริการ!$B$4:$BO$841,22,0),2)</f>
        <v>0</v>
      </c>
      <c r="Q58" s="216">
        <f>ROUND(VLOOKUP($C58,แยกหน่วยบริการ!$B$4:$BO$841,27,0),2)</f>
        <v>55356.76</v>
      </c>
      <c r="R58" s="216">
        <f>ROUND(VLOOKUP($C58,แยกหน่วยบริการ!$B$4:$BO$841,28,0),2)</f>
        <v>52238.6</v>
      </c>
      <c r="S58" s="216">
        <f>ROUND(VLOOKUP($C58,แยกหน่วยบริการ!$B$4:$BO$841,29,0),2)</f>
        <v>55356.76</v>
      </c>
      <c r="T58" s="216">
        <f>ROUND(VLOOKUP($C58,แยกหน่วยบริการ!$B$4:$BO$841,30,0),2)</f>
        <v>0</v>
      </c>
      <c r="U58" s="216">
        <f>ROUND(VLOOKUP($C58,แยกหน่วยบริการ!$B$4:$BO$841,35,0),2)</f>
        <v>11494.24</v>
      </c>
      <c r="V58" s="216">
        <f>ROUND(VLOOKUP($C58,แยกหน่วยบริการ!$B$4:$BO$841,36,0),2)</f>
        <v>11672.08</v>
      </c>
      <c r="W58" s="216">
        <f>ROUND(VLOOKUP($C58,แยกหน่วยบริการ!$B$4:$BO$841,37,0),2)</f>
        <v>11494.24</v>
      </c>
      <c r="X58" s="216">
        <f>ROUND(VLOOKUP($C58,แยกหน่วยบริการ!$B$4:$BO$841,38,0),2)</f>
        <v>0</v>
      </c>
      <c r="Y58" s="216">
        <f>ROUND(VLOOKUP($C58,แยกหน่วยบริการ!$B$4:$BO$841,43,0),2)</f>
        <v>14078.02</v>
      </c>
      <c r="Z58" s="216">
        <f>ROUND(VLOOKUP($C58,แยกหน่วยบริการ!$B$4:$BO$841,44,0),2)</f>
        <v>13877.22</v>
      </c>
      <c r="AA58" s="216">
        <f>ROUND(VLOOKUP($C58,แยกหน่วยบริการ!$B$4:$BO$841,45,0),2)</f>
        <v>14078.02</v>
      </c>
      <c r="AB58" s="216">
        <f>ROUND(VLOOKUP($C58,แยกหน่วยบริการ!$B$4:$BO$841,46,0),2)</f>
        <v>0</v>
      </c>
      <c r="AC58" s="216">
        <f>ROUND(VLOOKUP($C58,แยกหน่วยบริการ!$B$4:$BO$841,51,0),2)</f>
        <v>5365.28</v>
      </c>
      <c r="AD58" s="216">
        <f>ROUND(VLOOKUP($C58,แยกหน่วยบริการ!$B$4:$BO$841,52,0),2)</f>
        <v>2425.92</v>
      </c>
      <c r="AE58" s="216">
        <f>ROUND(VLOOKUP($C58,แยกหน่วยบริการ!$B$4:$BO$841,53,0),2)</f>
        <v>5365.28</v>
      </c>
      <c r="AF58" s="216">
        <f>ROUND(VLOOKUP($C58,แยกหน่วยบริการ!$B$4:$BO$841,54,0),2)</f>
        <v>0</v>
      </c>
      <c r="AG58" s="216">
        <f>ROUND(VLOOKUP($C58,แยกหน่วยบริการ!$B$4:$BO$841,59,0),2)</f>
        <v>1318.8</v>
      </c>
      <c r="AH58" s="216">
        <f>ROUND(VLOOKUP($C58,แยกหน่วยบริการ!$B$4:$BO$841,60,0),2)</f>
        <v>1611.6</v>
      </c>
      <c r="AI58" s="216">
        <f>ROUND(VLOOKUP($C58,แยกหน่วยบริการ!$B$4:$BO$841,61,0),2)</f>
        <v>1318.8</v>
      </c>
      <c r="AJ58" s="216">
        <f>ROUND(VLOOKUP($C58,แยกหน่วยบริการ!$B$4:$BO$841,62,0),2)</f>
        <v>0</v>
      </c>
    </row>
    <row r="59" spans="1:36" s="1107" customFormat="1" ht="25.2" customHeight="1">
      <c r="A59" s="1104"/>
      <c r="B59" s="1105"/>
      <c r="C59" s="1106"/>
      <c r="D59" s="935" t="s">
        <v>1552</v>
      </c>
      <c r="E59" s="1338">
        <f>H10-G58</f>
        <v>0</v>
      </c>
      <c r="F59" s="1338"/>
      <c r="G59" s="1338"/>
      <c r="H59" s="1338"/>
      <c r="I59" s="1338">
        <f>L10-K58</f>
        <v>0</v>
      </c>
      <c r="J59" s="1338"/>
      <c r="K59" s="1338"/>
      <c r="L59" s="1338"/>
      <c r="M59" s="1338">
        <f>P10-O58</f>
        <v>0</v>
      </c>
      <c r="N59" s="1338"/>
      <c r="O59" s="1338"/>
      <c r="P59" s="1338"/>
      <c r="Q59" s="1338">
        <f>T10-S58</f>
        <v>0</v>
      </c>
      <c r="R59" s="1338"/>
      <c r="S59" s="1338"/>
      <c r="T59" s="1338"/>
      <c r="U59" s="1338">
        <f>X10-W58</f>
        <v>0</v>
      </c>
      <c r="V59" s="1338"/>
      <c r="W59" s="1338"/>
      <c r="X59" s="1338"/>
      <c r="Y59" s="1338">
        <f>AB10-AA58</f>
        <v>0</v>
      </c>
      <c r="Z59" s="1338"/>
      <c r="AA59" s="1338"/>
      <c r="AB59" s="1338"/>
      <c r="AC59" s="1338">
        <f>AF10-AE58</f>
        <v>0</v>
      </c>
      <c r="AD59" s="1338"/>
      <c r="AE59" s="1338"/>
      <c r="AF59" s="1338"/>
      <c r="AG59" s="1338">
        <f>AJ10-AI58</f>
        <v>0</v>
      </c>
      <c r="AH59" s="1338"/>
      <c r="AI59" s="1338"/>
      <c r="AJ59" s="1338"/>
    </row>
    <row r="60" spans="1:36" s="753" customFormat="1" ht="24" customHeight="1" thickBot="1">
      <c r="B60" s="805"/>
      <c r="C60" s="987"/>
      <c r="D60" s="848" t="s">
        <v>1562</v>
      </c>
      <c r="E60" s="1288" t="str">
        <f>IF(E59=0,"0.25","0.00")</f>
        <v>0.25</v>
      </c>
      <c r="F60" s="1337"/>
      <c r="G60" s="1337"/>
      <c r="H60" s="1289"/>
      <c r="I60" s="1288" t="str">
        <f>IF(I59=0,"0.25","0.00")</f>
        <v>0.25</v>
      </c>
      <c r="J60" s="1337"/>
      <c r="K60" s="1337"/>
      <c r="L60" s="1289"/>
      <c r="M60" s="1288" t="str">
        <f>IF(M59=0,"0.25","0.00")</f>
        <v>0.25</v>
      </c>
      <c r="N60" s="1337"/>
      <c r="O60" s="1337"/>
      <c r="P60" s="1289"/>
      <c r="Q60" s="1288" t="str">
        <f>IF(Q59=0,"0.25","0.00")</f>
        <v>0.25</v>
      </c>
      <c r="R60" s="1337"/>
      <c r="S60" s="1337"/>
      <c r="T60" s="1289"/>
      <c r="U60" s="1288" t="str">
        <f>IF(U59=0,"0.25","0.00")</f>
        <v>0.25</v>
      </c>
      <c r="V60" s="1337"/>
      <c r="W60" s="1337"/>
      <c r="X60" s="1289"/>
      <c r="Y60" s="1288" t="str">
        <f>IF(Y59=0,"0.25","0.00")</f>
        <v>0.25</v>
      </c>
      <c r="Z60" s="1337"/>
      <c r="AA60" s="1337"/>
      <c r="AB60" s="1289"/>
      <c r="AC60" s="1288" t="str">
        <f>IF(AC59=0,"0.25","0.00")</f>
        <v>0.25</v>
      </c>
      <c r="AD60" s="1337"/>
      <c r="AE60" s="1337"/>
      <c r="AF60" s="1289"/>
      <c r="AG60" s="1288" t="str">
        <f>IF(AG59=0,"0.25","0.00")</f>
        <v>0.25</v>
      </c>
      <c r="AH60" s="1337"/>
      <c r="AI60" s="1337"/>
      <c r="AJ60" s="1289"/>
    </row>
    <row r="61" spans="1:36" ht="19.5" customHeight="1" thickTop="1"/>
    <row r="62" spans="1:36" ht="19.5" customHeight="1">
      <c r="B62" s="1111">
        <v>3.12</v>
      </c>
      <c r="C62" s="753" t="s">
        <v>1617</v>
      </c>
    </row>
    <row r="63" spans="1:36" ht="19.5" customHeight="1">
      <c r="C63" s="1112" t="s">
        <v>1862</v>
      </c>
      <c r="D63" s="1100" t="s">
        <v>1708</v>
      </c>
      <c r="E63" s="216">
        <f>ROUND(VLOOKUP($C63,แยกหน่วยบริการ!$B$4:$BO$841,3,0),2)</f>
        <v>0</v>
      </c>
      <c r="F63" s="216">
        <f>ROUND(VLOOKUP($C63,แยกหน่วยบริการ!$B$4:$BO$841,4,0),2)</f>
        <v>0</v>
      </c>
      <c r="G63" s="216">
        <f>ROUND(VLOOKUP($C63,แยกหน่วยบริการ!$B$4:$BO$841,5,0),2)</f>
        <v>0</v>
      </c>
      <c r="H63" s="216">
        <f>ROUND(VLOOKUP($C63,แยกหน่วยบริการ!$B$4:$BO$841,6,0),2)</f>
        <v>0</v>
      </c>
      <c r="I63" s="216">
        <f>ROUND(VLOOKUP($C63,แยกหน่วยบริการ!$B$4:$BO$841,11,0),2)</f>
        <v>0</v>
      </c>
      <c r="J63" s="216">
        <f>ROUND(VLOOKUP($C63,แยกหน่วยบริการ!$B$4:$BO$841,12,0),2)</f>
        <v>0</v>
      </c>
      <c r="K63" s="216">
        <f>ROUND(VLOOKUP($C63,แยกหน่วยบริการ!$B$4:$BO$841,13,0),2)</f>
        <v>0</v>
      </c>
      <c r="L63" s="216">
        <f>ROUND(VLOOKUP($C63,แยกหน่วยบริการ!$B$4:$BO$841,14,0),2)</f>
        <v>0</v>
      </c>
      <c r="M63" s="216">
        <f>ROUND(VLOOKUP($C63,แยกหน่วยบริการ!$B$4:$BO$841,19,0),2)</f>
        <v>0</v>
      </c>
      <c r="N63" s="216">
        <f>ROUND(VLOOKUP($C63,แยกหน่วยบริการ!$B$4:$BO$841,20,0),2)</f>
        <v>0</v>
      </c>
      <c r="O63" s="216">
        <f>ROUND(VLOOKUP($C63,แยกหน่วยบริการ!$B$4:$BO$841,21,0),2)</f>
        <v>0</v>
      </c>
      <c r="P63" s="216">
        <f>ROUND(VLOOKUP($C63,แยกหน่วยบริการ!$B$4:$BO$841,22,0),2)</f>
        <v>0</v>
      </c>
      <c r="Q63" s="216">
        <f>ROUND(VLOOKUP($C63,แยกหน่วยบริการ!$B$4:$BO$841,27,0),2)</f>
        <v>0</v>
      </c>
      <c r="R63" s="216">
        <f>ROUND(VLOOKUP($C63,แยกหน่วยบริการ!$B$4:$BO$841,28,0),2)</f>
        <v>0</v>
      </c>
      <c r="S63" s="216">
        <f>ROUND(VLOOKUP($C63,แยกหน่วยบริการ!$B$4:$BO$841,29,0),2)</f>
        <v>0</v>
      </c>
      <c r="T63" s="216">
        <f>ROUND(VLOOKUP($C63,แยกหน่วยบริการ!$B$4:$BO$841,30,0),2)</f>
        <v>0</v>
      </c>
      <c r="U63" s="216">
        <f>ROUND(VLOOKUP($C63,แยกหน่วยบริการ!$B$4:$BO$841,35,0),2)</f>
        <v>0</v>
      </c>
      <c r="V63" s="216">
        <f>ROUND(VLOOKUP($C63,แยกหน่วยบริการ!$B$4:$BO$841,36,0),2)</f>
        <v>0</v>
      </c>
      <c r="W63" s="216">
        <f>ROUND(VLOOKUP($C63,แยกหน่วยบริการ!$B$4:$BO$841,37,0),2)</f>
        <v>0</v>
      </c>
      <c r="X63" s="216">
        <f>ROUND(VLOOKUP($C63,แยกหน่วยบริการ!$B$4:$BO$841,38,0),2)</f>
        <v>0</v>
      </c>
      <c r="Y63" s="216">
        <f>ROUND(VLOOKUP($C63,แยกหน่วยบริการ!$B$4:$BO$841,43,0),2)</f>
        <v>0</v>
      </c>
      <c r="Z63" s="216">
        <f>ROUND(VLOOKUP($C63,แยกหน่วยบริการ!$B$4:$BO$841,44,0),2)</f>
        <v>0</v>
      </c>
      <c r="AA63" s="216">
        <f>ROUND(VLOOKUP($C63,แยกหน่วยบริการ!$B$4:$BO$841,45,0),2)</f>
        <v>0</v>
      </c>
      <c r="AB63" s="216">
        <f>ROUND(VLOOKUP($C63,แยกหน่วยบริการ!$B$4:$BO$841,46,0),2)</f>
        <v>0</v>
      </c>
      <c r="AC63" s="216">
        <f>ROUND(VLOOKUP($C63,แยกหน่วยบริการ!$B$4:$BO$841,51,0),2)</f>
        <v>0</v>
      </c>
      <c r="AD63" s="216">
        <f>ROUND(VLOOKUP($C63,แยกหน่วยบริการ!$B$4:$BO$841,52,0),2)</f>
        <v>0</v>
      </c>
      <c r="AE63" s="216">
        <f>ROUND(VLOOKUP($C63,แยกหน่วยบริการ!$B$4:$BO$841,53,0),2)</f>
        <v>0</v>
      </c>
      <c r="AF63" s="216">
        <f>ROUND(VLOOKUP($C63,แยกหน่วยบริการ!$B$4:$BO$841,54,0),2)</f>
        <v>0</v>
      </c>
      <c r="AG63" s="216">
        <f>ROUND(VLOOKUP($C63,แยกหน่วยบริการ!$B$4:$BO$841,59,0),2)</f>
        <v>0</v>
      </c>
      <c r="AH63" s="216">
        <f>ROUND(VLOOKUP($C63,แยกหน่วยบริการ!$B$4:$BO$841,60,0),2)</f>
        <v>0</v>
      </c>
      <c r="AI63" s="216">
        <f>ROUND(VLOOKUP($C63,แยกหน่วยบริการ!$B$4:$BO$841,61,0),2)</f>
        <v>0</v>
      </c>
      <c r="AJ63" s="216">
        <f>ROUND(VLOOKUP($C63,แยกหน่วยบริการ!$B$4:$BO$841,62,0),2)</f>
        <v>0</v>
      </c>
    </row>
    <row r="64" spans="1:36" s="1107" customFormat="1" ht="25.2" customHeight="1">
      <c r="A64" s="1104"/>
      <c r="B64" s="1105"/>
      <c r="C64" s="1106"/>
      <c r="D64" s="935" t="s">
        <v>1552</v>
      </c>
      <c r="E64" s="1338">
        <f>H27-G63</f>
        <v>0</v>
      </c>
      <c r="F64" s="1338"/>
      <c r="G64" s="1338"/>
      <c r="H64" s="1338"/>
      <c r="I64" s="1338">
        <f>L27-K63</f>
        <v>0</v>
      </c>
      <c r="J64" s="1338"/>
      <c r="K64" s="1338"/>
      <c r="L64" s="1338"/>
      <c r="M64" s="1338">
        <f>P27-O63</f>
        <v>0</v>
      </c>
      <c r="N64" s="1338"/>
      <c r="O64" s="1338"/>
      <c r="P64" s="1338"/>
      <c r="Q64" s="1338">
        <f>T27-S63</f>
        <v>0</v>
      </c>
      <c r="R64" s="1338"/>
      <c r="S64" s="1338"/>
      <c r="T64" s="1338"/>
      <c r="U64" s="1338">
        <f>X27-W63</f>
        <v>0</v>
      </c>
      <c r="V64" s="1338"/>
      <c r="W64" s="1338"/>
      <c r="X64" s="1338"/>
      <c r="Y64" s="1338">
        <f>AB27-AA63</f>
        <v>0</v>
      </c>
      <c r="Z64" s="1338"/>
      <c r="AA64" s="1338"/>
      <c r="AB64" s="1338"/>
      <c r="AC64" s="1338">
        <f>AF27-AE63</f>
        <v>0</v>
      </c>
      <c r="AD64" s="1338"/>
      <c r="AE64" s="1338"/>
      <c r="AF64" s="1338"/>
      <c r="AG64" s="1338">
        <f>AJ27-AI63</f>
        <v>0</v>
      </c>
      <c r="AH64" s="1338"/>
      <c r="AI64" s="1338"/>
      <c r="AJ64" s="1338"/>
    </row>
    <row r="65" spans="1:36" s="753" customFormat="1" ht="24" customHeight="1" thickBot="1">
      <c r="B65" s="805"/>
      <c r="C65" s="987"/>
      <c r="D65" s="848" t="s">
        <v>1562</v>
      </c>
      <c r="E65" s="1288" t="str">
        <f>IF(E64=0,"0.25","0.00")</f>
        <v>0.25</v>
      </c>
      <c r="F65" s="1337"/>
      <c r="G65" s="1337"/>
      <c r="H65" s="1289"/>
      <c r="I65" s="1288" t="str">
        <f>IF(I64=0,"0.25","0.00")</f>
        <v>0.25</v>
      </c>
      <c r="J65" s="1337"/>
      <c r="K65" s="1337"/>
      <c r="L65" s="1289"/>
      <c r="M65" s="1288" t="str">
        <f>IF(M64=0,"0.25","0.00")</f>
        <v>0.25</v>
      </c>
      <c r="N65" s="1337"/>
      <c r="O65" s="1337"/>
      <c r="P65" s="1289"/>
      <c r="Q65" s="1288" t="str">
        <f>IF(Q64=0,"0.25","0.00")</f>
        <v>0.25</v>
      </c>
      <c r="R65" s="1337"/>
      <c r="S65" s="1337"/>
      <c r="T65" s="1289"/>
      <c r="U65" s="1288" t="str">
        <f>IF(U64=0,"0.25","0.00")</f>
        <v>0.25</v>
      </c>
      <c r="V65" s="1337"/>
      <c r="W65" s="1337"/>
      <c r="X65" s="1289"/>
      <c r="Y65" s="1288" t="str">
        <f>IF(Y64=0,"0.25","0.00")</f>
        <v>0.25</v>
      </c>
      <c r="Z65" s="1337"/>
      <c r="AA65" s="1337"/>
      <c r="AB65" s="1289"/>
      <c r="AC65" s="1288" t="str">
        <f>IF(AC64=0,"0.25","0.00")</f>
        <v>0.25</v>
      </c>
      <c r="AD65" s="1337"/>
      <c r="AE65" s="1337"/>
      <c r="AF65" s="1289"/>
      <c r="AG65" s="1288" t="str">
        <f>IF(AG64=0,"0.25","0.00")</f>
        <v>0.25</v>
      </c>
      <c r="AH65" s="1337"/>
      <c r="AI65" s="1337"/>
      <c r="AJ65" s="1289"/>
    </row>
    <row r="66" spans="1:36" ht="19.5" customHeight="1" thickTop="1"/>
    <row r="67" spans="1:36" ht="19.5" customHeight="1">
      <c r="B67" s="1111">
        <v>3.13</v>
      </c>
      <c r="C67" s="753" t="s">
        <v>1617</v>
      </c>
    </row>
    <row r="68" spans="1:36" ht="19.5" customHeight="1">
      <c r="C68" s="1112" t="s">
        <v>1864</v>
      </c>
      <c r="D68" s="1100" t="s">
        <v>1709</v>
      </c>
      <c r="E68" s="216">
        <f>ROUND(VLOOKUP($C68,แยกหน่วยบริการ!$B$4:$BO$841,3,0),2)</f>
        <v>213447.92</v>
      </c>
      <c r="F68" s="216">
        <f>ROUND(VLOOKUP($C68,แยกหน่วยบริการ!$B$4:$BO$841,4,0),2)</f>
        <v>237958.11</v>
      </c>
      <c r="G68" s="216">
        <f>ROUND(VLOOKUP($C68,แยกหน่วยบริการ!$B$4:$BO$841,5,0),2)</f>
        <v>213447.92</v>
      </c>
      <c r="H68" s="216">
        <f>ROUND(VLOOKUP($C68,แยกหน่วยบริการ!$B$4:$BO$841,6,0),2)</f>
        <v>0</v>
      </c>
      <c r="I68" s="216">
        <f>ROUND(VLOOKUP($C68,แยกหน่วยบริการ!$B$4:$BO$841,11,0),2)</f>
        <v>7747.64</v>
      </c>
      <c r="J68" s="216">
        <f>ROUND(VLOOKUP($C68,แยกหน่วยบริการ!$B$4:$BO$841,12,0),2)</f>
        <v>7747.64</v>
      </c>
      <c r="K68" s="216">
        <f>ROUND(VLOOKUP($C68,แยกหน่วยบริการ!$B$4:$BO$841,13,0),2)</f>
        <v>7747.64</v>
      </c>
      <c r="L68" s="216">
        <f>ROUND(VLOOKUP($C68,แยกหน่วยบริการ!$B$4:$BO$841,14,0),2)</f>
        <v>0</v>
      </c>
      <c r="M68" s="216">
        <f>ROUND(VLOOKUP($C68,แยกหน่วยบริการ!$B$4:$BO$841,19,0),2)</f>
        <v>22682.560000000001</v>
      </c>
      <c r="N68" s="216">
        <f>ROUND(VLOOKUP($C68,แยกหน่วยบริการ!$B$4:$BO$841,20,0),2)</f>
        <v>25888.35</v>
      </c>
      <c r="O68" s="216">
        <f>ROUND(VLOOKUP($C68,แยกหน่วยบริการ!$B$4:$BO$841,21,0),2)</f>
        <v>22682.560000000001</v>
      </c>
      <c r="P68" s="216">
        <f>ROUND(VLOOKUP($C68,แยกหน่วยบริการ!$B$4:$BO$841,22,0),2)</f>
        <v>0</v>
      </c>
      <c r="Q68" s="216">
        <f>ROUND(VLOOKUP($C68,แยกหน่วยบริการ!$B$4:$BO$841,27,0),2)</f>
        <v>7861.73</v>
      </c>
      <c r="R68" s="216">
        <f>ROUND(VLOOKUP($C68,แยกหน่วยบริการ!$B$4:$BO$841,28,0),2)</f>
        <v>7861.73</v>
      </c>
      <c r="S68" s="216">
        <f>ROUND(VLOOKUP($C68,แยกหน่วยบริการ!$B$4:$BO$841,29,0),2)</f>
        <v>7861.73</v>
      </c>
      <c r="T68" s="216">
        <f>ROUND(VLOOKUP($C68,แยกหน่วยบริการ!$B$4:$BO$841,30,0),2)</f>
        <v>0</v>
      </c>
      <c r="U68" s="216">
        <f>ROUND(VLOOKUP($C68,แยกหน่วยบริการ!$B$4:$BO$841,35,0),2)</f>
        <v>21718.68</v>
      </c>
      <c r="V68" s="216">
        <f>ROUND(VLOOKUP($C68,แยกหน่วยบริการ!$B$4:$BO$841,36,0),2)</f>
        <v>45890.48</v>
      </c>
      <c r="W68" s="216">
        <f>ROUND(VLOOKUP($C68,แยกหน่วยบริการ!$B$4:$BO$841,37,0),2)</f>
        <v>21718.68</v>
      </c>
      <c r="X68" s="216">
        <f>ROUND(VLOOKUP($C68,แยกหน่วยบริการ!$B$4:$BO$841,38,0),2)</f>
        <v>0</v>
      </c>
      <c r="Y68" s="216">
        <f>ROUND(VLOOKUP($C68,แยกหน่วยบริการ!$B$4:$BO$841,43,0),2)</f>
        <v>1659.24</v>
      </c>
      <c r="Z68" s="216">
        <f>ROUND(VLOOKUP($C68,แยกหน่วยบริการ!$B$4:$BO$841,44,0),2)</f>
        <v>1659.24</v>
      </c>
      <c r="AA68" s="216">
        <f>ROUND(VLOOKUP($C68,แยกหน่วยบริการ!$B$4:$BO$841,45,0),2)</f>
        <v>1659.24</v>
      </c>
      <c r="AB68" s="216">
        <f>ROUND(VLOOKUP($C68,แยกหน่วยบริการ!$B$4:$BO$841,46,0),2)</f>
        <v>0</v>
      </c>
      <c r="AC68" s="216">
        <f>ROUND(VLOOKUP($C68,แยกหน่วยบริการ!$B$4:$BO$841,51,0),2)</f>
        <v>5552.42</v>
      </c>
      <c r="AD68" s="216">
        <f>ROUND(VLOOKUP($C68,แยกหน่วยบริการ!$B$4:$BO$841,52,0),2)</f>
        <v>5650.37</v>
      </c>
      <c r="AE68" s="216">
        <f>ROUND(VLOOKUP($C68,แยกหน่วยบริการ!$B$4:$BO$841,53,0),2)</f>
        <v>5552.42</v>
      </c>
      <c r="AF68" s="216">
        <f>ROUND(VLOOKUP($C68,แยกหน่วยบริการ!$B$4:$BO$841,54,0),2)</f>
        <v>0</v>
      </c>
      <c r="AG68" s="216">
        <f>ROUND(VLOOKUP($C68,แยกหน่วยบริการ!$B$4:$BO$841,59,0),2)</f>
        <v>2048.9499999999998</v>
      </c>
      <c r="AH68" s="216">
        <f>ROUND(VLOOKUP($C68,แยกหน่วยบริการ!$B$4:$BO$841,60,0),2)</f>
        <v>1747.12</v>
      </c>
      <c r="AI68" s="216">
        <f>ROUND(VLOOKUP($C68,แยกหน่วยบริการ!$B$4:$BO$841,61,0),2)</f>
        <v>2048.9499999999998</v>
      </c>
      <c r="AJ68" s="216">
        <f>ROUND(VLOOKUP($C68,แยกหน่วยบริการ!$B$4:$BO$841,62,0),2)</f>
        <v>0</v>
      </c>
    </row>
    <row r="69" spans="1:36" s="1107" customFormat="1" ht="25.2" customHeight="1">
      <c r="A69" s="1104"/>
      <c r="B69" s="1105"/>
      <c r="C69" s="1106"/>
      <c r="D69" s="935" t="s">
        <v>1552</v>
      </c>
      <c r="E69" s="1338">
        <f>H28-G68</f>
        <v>0</v>
      </c>
      <c r="F69" s="1338"/>
      <c r="G69" s="1338"/>
      <c r="H69" s="1338"/>
      <c r="I69" s="1338">
        <f>L28-K68</f>
        <v>0</v>
      </c>
      <c r="J69" s="1338"/>
      <c r="K69" s="1338"/>
      <c r="L69" s="1338"/>
      <c r="M69" s="1338">
        <f>P28-O68</f>
        <v>0</v>
      </c>
      <c r="N69" s="1338"/>
      <c r="O69" s="1338"/>
      <c r="P69" s="1338"/>
      <c r="Q69" s="1338">
        <f>T28-S68</f>
        <v>0</v>
      </c>
      <c r="R69" s="1338"/>
      <c r="S69" s="1338"/>
      <c r="T69" s="1338"/>
      <c r="U69" s="1338">
        <f>X28-W68</f>
        <v>0</v>
      </c>
      <c r="V69" s="1338"/>
      <c r="W69" s="1338"/>
      <c r="X69" s="1338"/>
      <c r="Y69" s="1338">
        <f>AB28-AA68</f>
        <v>0</v>
      </c>
      <c r="Z69" s="1338"/>
      <c r="AA69" s="1338"/>
      <c r="AB69" s="1338"/>
      <c r="AC69" s="1338">
        <f>AF28-AE68</f>
        <v>0</v>
      </c>
      <c r="AD69" s="1338"/>
      <c r="AE69" s="1338"/>
      <c r="AF69" s="1338"/>
      <c r="AG69" s="1338">
        <f>AJ28-AI68</f>
        <v>0</v>
      </c>
      <c r="AH69" s="1338"/>
      <c r="AI69" s="1338"/>
      <c r="AJ69" s="1338"/>
    </row>
    <row r="70" spans="1:36" s="753" customFormat="1" ht="24" customHeight="1" thickBot="1">
      <c r="B70" s="805"/>
      <c r="C70" s="987"/>
      <c r="D70" s="848" t="s">
        <v>1562</v>
      </c>
      <c r="E70" s="1288" t="str">
        <f>IF(E69=0,"0.25","0.00")</f>
        <v>0.25</v>
      </c>
      <c r="F70" s="1337"/>
      <c r="G70" s="1337"/>
      <c r="H70" s="1289"/>
      <c r="I70" s="1288" t="str">
        <f>IF(I69=0,"0.25","0.00")</f>
        <v>0.25</v>
      </c>
      <c r="J70" s="1337"/>
      <c r="K70" s="1337"/>
      <c r="L70" s="1289"/>
      <c r="M70" s="1288" t="str">
        <f>IF(M69=0,"0.25","0.00")</f>
        <v>0.25</v>
      </c>
      <c r="N70" s="1337"/>
      <c r="O70" s="1337"/>
      <c r="P70" s="1289"/>
      <c r="Q70" s="1288" t="str">
        <f>IF(Q69=0,"0.25","0.00")</f>
        <v>0.25</v>
      </c>
      <c r="R70" s="1337"/>
      <c r="S70" s="1337"/>
      <c r="T70" s="1289"/>
      <c r="U70" s="1288" t="str">
        <f>IF(U69=0,"0.25","0.00")</f>
        <v>0.25</v>
      </c>
      <c r="V70" s="1337"/>
      <c r="W70" s="1337"/>
      <c r="X70" s="1289"/>
      <c r="Y70" s="1288" t="str">
        <f>IF(Y69=0,"0.25","0.00")</f>
        <v>0.25</v>
      </c>
      <c r="Z70" s="1337"/>
      <c r="AA70" s="1337"/>
      <c r="AB70" s="1289"/>
      <c r="AC70" s="1288" t="str">
        <f>IF(AC69=0,"0.25","0.00")</f>
        <v>0.25</v>
      </c>
      <c r="AD70" s="1337"/>
      <c r="AE70" s="1337"/>
      <c r="AF70" s="1289"/>
      <c r="AG70" s="1288" t="str">
        <f>IF(AG69=0,"0.25","0.00")</f>
        <v>0.25</v>
      </c>
      <c r="AH70" s="1337"/>
      <c r="AI70" s="1337"/>
      <c r="AJ70" s="1289"/>
    </row>
    <row r="71" spans="1:36" ht="19.5" customHeight="1" thickTop="1"/>
    <row r="72" spans="1:36" ht="19.5" customHeight="1">
      <c r="B72" s="1113">
        <v>3.14</v>
      </c>
      <c r="C72" s="753" t="s">
        <v>1617</v>
      </c>
    </row>
    <row r="73" spans="1:36" ht="19.5" customHeight="1">
      <c r="C73" s="1112" t="s">
        <v>1866</v>
      </c>
      <c r="D73" s="1100" t="s">
        <v>1710</v>
      </c>
      <c r="E73" s="216">
        <f>ROUND(VLOOKUP($C73,แยกหน่วยบริการ!$B$4:$BO$841,3,0),2)</f>
        <v>0</v>
      </c>
      <c r="F73" s="216">
        <f>ROUND(VLOOKUP($C73,แยกหน่วยบริการ!$B$4:$BO$841,4,0),2)</f>
        <v>0</v>
      </c>
      <c r="G73" s="216">
        <f>ROUND(VLOOKUP($C73,แยกหน่วยบริการ!$B$4:$BO$841,5,0),2)</f>
        <v>0</v>
      </c>
      <c r="H73" s="216">
        <f>ROUND(VLOOKUP($C73,แยกหน่วยบริการ!$B$4:$BO$841,6,0),2)</f>
        <v>0</v>
      </c>
      <c r="I73" s="216">
        <f>ROUND(VLOOKUP($C73,แยกหน่วยบริการ!$B$4:$BO$841,11,0),2)</f>
        <v>0</v>
      </c>
      <c r="J73" s="216">
        <f>ROUND(VLOOKUP($C73,แยกหน่วยบริการ!$B$4:$BO$841,12,0),2)</f>
        <v>0</v>
      </c>
      <c r="K73" s="216">
        <f>ROUND(VLOOKUP($C73,แยกหน่วยบริการ!$B$4:$BO$841,13,0),2)</f>
        <v>0</v>
      </c>
      <c r="L73" s="216">
        <f>ROUND(VLOOKUP($C73,แยกหน่วยบริการ!$B$4:$BO$841,14,0),2)</f>
        <v>0</v>
      </c>
      <c r="M73" s="216">
        <f>ROUND(VLOOKUP($C73,แยกหน่วยบริการ!$B$4:$BO$841,19,0),2)</f>
        <v>0</v>
      </c>
      <c r="N73" s="216">
        <f>ROUND(VLOOKUP($C73,แยกหน่วยบริการ!$B$4:$BO$841,20,0),2)</f>
        <v>0</v>
      </c>
      <c r="O73" s="216">
        <f>ROUND(VLOOKUP($C73,แยกหน่วยบริการ!$B$4:$BO$841,21,0),2)</f>
        <v>0</v>
      </c>
      <c r="P73" s="216">
        <f>ROUND(VLOOKUP($C73,แยกหน่วยบริการ!$B$4:$BO$841,22,0),2)</f>
        <v>0</v>
      </c>
      <c r="Q73" s="216">
        <f>ROUND(VLOOKUP($C73,แยกหน่วยบริการ!$B$4:$BO$841,27,0),2)</f>
        <v>0</v>
      </c>
      <c r="R73" s="216">
        <f>ROUND(VLOOKUP($C73,แยกหน่วยบริการ!$B$4:$BO$841,28,0),2)</f>
        <v>0</v>
      </c>
      <c r="S73" s="216">
        <f>ROUND(VLOOKUP($C73,แยกหน่วยบริการ!$B$4:$BO$841,29,0),2)</f>
        <v>0</v>
      </c>
      <c r="T73" s="216">
        <f>ROUND(VLOOKUP($C73,แยกหน่วยบริการ!$B$4:$BO$841,30,0),2)</f>
        <v>0</v>
      </c>
      <c r="U73" s="216">
        <f>ROUND(VLOOKUP($C73,แยกหน่วยบริการ!$B$4:$BO$841,35,0),2)</f>
        <v>0</v>
      </c>
      <c r="V73" s="216">
        <f>ROUND(VLOOKUP($C73,แยกหน่วยบริการ!$B$4:$BO$841,36,0),2)</f>
        <v>0</v>
      </c>
      <c r="W73" s="216">
        <f>ROUND(VLOOKUP($C73,แยกหน่วยบริการ!$B$4:$BO$841,37,0),2)</f>
        <v>0</v>
      </c>
      <c r="X73" s="216">
        <f>ROUND(VLOOKUP($C73,แยกหน่วยบริการ!$B$4:$BO$841,38,0),2)</f>
        <v>0</v>
      </c>
      <c r="Y73" s="216">
        <f>ROUND(VLOOKUP($C73,แยกหน่วยบริการ!$B$4:$BO$841,43,0),2)</f>
        <v>0</v>
      </c>
      <c r="Z73" s="216">
        <f>ROUND(VLOOKUP($C73,แยกหน่วยบริการ!$B$4:$BO$841,44,0),2)</f>
        <v>0</v>
      </c>
      <c r="AA73" s="216">
        <f>ROUND(VLOOKUP($C73,แยกหน่วยบริการ!$B$4:$BO$841,45,0),2)</f>
        <v>0</v>
      </c>
      <c r="AB73" s="216">
        <f>ROUND(VLOOKUP($C73,แยกหน่วยบริการ!$B$4:$BO$841,46,0),2)</f>
        <v>0</v>
      </c>
      <c r="AC73" s="216">
        <f>ROUND(VLOOKUP($C73,แยกหน่วยบริการ!$B$4:$BO$841,51,0),2)</f>
        <v>0</v>
      </c>
      <c r="AD73" s="216">
        <f>ROUND(VLOOKUP($C73,แยกหน่วยบริการ!$B$4:$BO$841,52,0),2)</f>
        <v>0</v>
      </c>
      <c r="AE73" s="216">
        <f>ROUND(VLOOKUP($C73,แยกหน่วยบริการ!$B$4:$BO$841,53,0),2)</f>
        <v>0</v>
      </c>
      <c r="AF73" s="216">
        <f>ROUND(VLOOKUP($C73,แยกหน่วยบริการ!$B$4:$BO$841,54,0),2)</f>
        <v>0</v>
      </c>
      <c r="AG73" s="216">
        <f>ROUND(VLOOKUP($C73,แยกหน่วยบริการ!$B$4:$BO$841,59,0),2)</f>
        <v>0</v>
      </c>
      <c r="AH73" s="216">
        <f>ROUND(VLOOKUP($C73,แยกหน่วยบริการ!$B$4:$BO$841,60,0),2)</f>
        <v>0</v>
      </c>
      <c r="AI73" s="216">
        <f>ROUND(VLOOKUP($C73,แยกหน่วยบริการ!$B$4:$BO$841,61,0),2)</f>
        <v>0</v>
      </c>
      <c r="AJ73" s="216">
        <f>ROUND(VLOOKUP($C73,แยกหน่วยบริการ!$B$4:$BO$841,62,0),2)</f>
        <v>0</v>
      </c>
    </row>
    <row r="74" spans="1:36" s="1107" customFormat="1" ht="25.2" customHeight="1">
      <c r="A74" s="1104"/>
      <c r="B74" s="1105"/>
      <c r="C74" s="1106"/>
      <c r="D74" s="935" t="s">
        <v>1552</v>
      </c>
      <c r="E74" s="1338">
        <f>H38-G73</f>
        <v>0</v>
      </c>
      <c r="F74" s="1338"/>
      <c r="G74" s="1338"/>
      <c r="H74" s="1338"/>
      <c r="I74" s="1338">
        <f>L38-K73</f>
        <v>0</v>
      </c>
      <c r="J74" s="1338"/>
      <c r="K74" s="1338"/>
      <c r="L74" s="1338"/>
      <c r="M74" s="1338">
        <f>P38-O73</f>
        <v>0</v>
      </c>
      <c r="N74" s="1338"/>
      <c r="O74" s="1338"/>
      <c r="P74" s="1338"/>
      <c r="Q74" s="1338">
        <f>T38-S73</f>
        <v>0</v>
      </c>
      <c r="R74" s="1338"/>
      <c r="S74" s="1338"/>
      <c r="T74" s="1338"/>
      <c r="U74" s="1338">
        <f>X38-W73</f>
        <v>0</v>
      </c>
      <c r="V74" s="1338"/>
      <c r="W74" s="1338"/>
      <c r="X74" s="1338"/>
      <c r="Y74" s="1338">
        <f>AB38-AA73</f>
        <v>0</v>
      </c>
      <c r="Z74" s="1338"/>
      <c r="AA74" s="1338"/>
      <c r="AB74" s="1338"/>
      <c r="AC74" s="1338">
        <f>AF38-AE73</f>
        <v>0</v>
      </c>
      <c r="AD74" s="1338"/>
      <c r="AE74" s="1338"/>
      <c r="AF74" s="1338"/>
      <c r="AG74" s="1338">
        <f>AJ38-AI73</f>
        <v>0</v>
      </c>
      <c r="AH74" s="1338"/>
      <c r="AI74" s="1338"/>
      <c r="AJ74" s="1338"/>
    </row>
    <row r="75" spans="1:36" s="753" customFormat="1" ht="24" customHeight="1" thickBot="1">
      <c r="B75" s="805"/>
      <c r="C75" s="987"/>
      <c r="D75" s="848" t="s">
        <v>1562</v>
      </c>
      <c r="E75" s="1288" t="str">
        <f>IF(E74=0,"0.25","0.00")</f>
        <v>0.25</v>
      </c>
      <c r="F75" s="1337"/>
      <c r="G75" s="1337"/>
      <c r="H75" s="1289"/>
      <c r="I75" s="1288" t="str">
        <f>IF(I74=0,"0.25","0.00")</f>
        <v>0.25</v>
      </c>
      <c r="J75" s="1337"/>
      <c r="K75" s="1337"/>
      <c r="L75" s="1289"/>
      <c r="M75" s="1288" t="str">
        <f>IF(M74=0,"0.25","0.00")</f>
        <v>0.25</v>
      </c>
      <c r="N75" s="1337"/>
      <c r="O75" s="1337"/>
      <c r="P75" s="1289"/>
      <c r="Q75" s="1288" t="str">
        <f>IF(Q74=0,"0.25","0.00")</f>
        <v>0.25</v>
      </c>
      <c r="R75" s="1337"/>
      <c r="S75" s="1337"/>
      <c r="T75" s="1289"/>
      <c r="U75" s="1288" t="str">
        <f>IF(U74=0,"0.25","0.00")</f>
        <v>0.25</v>
      </c>
      <c r="V75" s="1337"/>
      <c r="W75" s="1337"/>
      <c r="X75" s="1289"/>
      <c r="Y75" s="1288" t="str">
        <f>IF(Y74=0,"0.25","0.00")</f>
        <v>0.25</v>
      </c>
      <c r="Z75" s="1337"/>
      <c r="AA75" s="1337"/>
      <c r="AB75" s="1289"/>
      <c r="AC75" s="1288" t="str">
        <f>IF(AC74=0,"0.25","0.00")</f>
        <v>0.25</v>
      </c>
      <c r="AD75" s="1337"/>
      <c r="AE75" s="1337"/>
      <c r="AF75" s="1289"/>
      <c r="AG75" s="1288" t="str">
        <f>IF(AG74=0,"0.25","0.00")</f>
        <v>0.25</v>
      </c>
      <c r="AH75" s="1337"/>
      <c r="AI75" s="1337"/>
      <c r="AJ75" s="1289"/>
    </row>
    <row r="76" spans="1:36" ht="19.5" customHeight="1" thickTop="1"/>
  </sheetData>
  <mergeCells count="185">
    <mergeCell ref="AG35:AJ35"/>
    <mergeCell ref="U36:X36"/>
    <mergeCell ref="Y36:AB36"/>
    <mergeCell ref="AC36:AF36"/>
    <mergeCell ref="AG36:AJ36"/>
    <mergeCell ref="U37:X37"/>
    <mergeCell ref="Y37:AB37"/>
    <mergeCell ref="AC37:AF37"/>
    <mergeCell ref="AG37:AJ37"/>
    <mergeCell ref="Q35:T35"/>
    <mergeCell ref="Q36:T36"/>
    <mergeCell ref="Q37:T37"/>
    <mergeCell ref="U35:X35"/>
    <mergeCell ref="Y35:AB35"/>
    <mergeCell ref="AC35:AF35"/>
    <mergeCell ref="I35:L35"/>
    <mergeCell ref="I36:L36"/>
    <mergeCell ref="I37:L37"/>
    <mergeCell ref="M35:P35"/>
    <mergeCell ref="M36:P36"/>
    <mergeCell ref="M37:P37"/>
    <mergeCell ref="AC74:AF74"/>
    <mergeCell ref="AG74:AJ74"/>
    <mergeCell ref="E75:H75"/>
    <mergeCell ref="I75:L75"/>
    <mergeCell ref="M75:P75"/>
    <mergeCell ref="Q75:T75"/>
    <mergeCell ref="U75:X75"/>
    <mergeCell ref="Y75:AB75"/>
    <mergeCell ref="AC75:AF75"/>
    <mergeCell ref="AG75:AJ75"/>
    <mergeCell ref="E74:H74"/>
    <mergeCell ref="I74:L74"/>
    <mergeCell ref="M74:P74"/>
    <mergeCell ref="Q74:T74"/>
    <mergeCell ref="U74:X74"/>
    <mergeCell ref="Y74:AB74"/>
    <mergeCell ref="AC69:AF69"/>
    <mergeCell ref="AG69:AJ69"/>
    <mergeCell ref="E70:H70"/>
    <mergeCell ref="I70:L70"/>
    <mergeCell ref="M70:P70"/>
    <mergeCell ref="Q70:T70"/>
    <mergeCell ref="U70:X70"/>
    <mergeCell ref="Y70:AB70"/>
    <mergeCell ref="AC70:AF70"/>
    <mergeCell ref="AG70:AJ70"/>
    <mergeCell ref="E69:H69"/>
    <mergeCell ref="I69:L69"/>
    <mergeCell ref="M69:P69"/>
    <mergeCell ref="Q69:T69"/>
    <mergeCell ref="U69:X69"/>
    <mergeCell ref="Y69:AB69"/>
    <mergeCell ref="AC64:AF64"/>
    <mergeCell ref="AG64:AJ64"/>
    <mergeCell ref="E65:H65"/>
    <mergeCell ref="I65:L65"/>
    <mergeCell ref="M65:P65"/>
    <mergeCell ref="Q65:T65"/>
    <mergeCell ref="U65:X65"/>
    <mergeCell ref="Y65:AB65"/>
    <mergeCell ref="AC65:AF65"/>
    <mergeCell ref="AG65:AJ65"/>
    <mergeCell ref="E64:H64"/>
    <mergeCell ref="I64:L64"/>
    <mergeCell ref="M64:P64"/>
    <mergeCell ref="Q64:T64"/>
    <mergeCell ref="U64:X64"/>
    <mergeCell ref="Y64:AB64"/>
    <mergeCell ref="AC59:AF59"/>
    <mergeCell ref="AG59:AJ59"/>
    <mergeCell ref="E60:H60"/>
    <mergeCell ref="I60:L60"/>
    <mergeCell ref="M60:P60"/>
    <mergeCell ref="Q60:T60"/>
    <mergeCell ref="U60:X60"/>
    <mergeCell ref="Y60:AB60"/>
    <mergeCell ref="AC60:AF60"/>
    <mergeCell ref="AG60:AJ60"/>
    <mergeCell ref="E59:H59"/>
    <mergeCell ref="I59:L59"/>
    <mergeCell ref="M59:P59"/>
    <mergeCell ref="Q59:T59"/>
    <mergeCell ref="U59:X59"/>
    <mergeCell ref="Y59:AB59"/>
    <mergeCell ref="AC53:AF53"/>
    <mergeCell ref="AG53:AJ53"/>
    <mergeCell ref="E54:H54"/>
    <mergeCell ref="I54:L54"/>
    <mergeCell ref="M54:P54"/>
    <mergeCell ref="Q54:T54"/>
    <mergeCell ref="U54:X54"/>
    <mergeCell ref="Y54:AB54"/>
    <mergeCell ref="AC54:AF54"/>
    <mergeCell ref="AG54:AJ54"/>
    <mergeCell ref="AG31:AJ31"/>
    <mergeCell ref="AG32:AJ32"/>
    <mergeCell ref="AG33:AJ33"/>
    <mergeCell ref="AG34:AJ34"/>
    <mergeCell ref="E53:H53"/>
    <mergeCell ref="I53:L53"/>
    <mergeCell ref="M53:P53"/>
    <mergeCell ref="Q53:T53"/>
    <mergeCell ref="U53:X53"/>
    <mergeCell ref="Y53:AB53"/>
    <mergeCell ref="Y31:AB31"/>
    <mergeCell ref="Y32:AB32"/>
    <mergeCell ref="Y33:AB33"/>
    <mergeCell ref="Y34:AB34"/>
    <mergeCell ref="AC31:AF31"/>
    <mergeCell ref="AC32:AF32"/>
    <mergeCell ref="AC33:AF33"/>
    <mergeCell ref="AC34:AF34"/>
    <mergeCell ref="Q31:T31"/>
    <mergeCell ref="Q32:T32"/>
    <mergeCell ref="Q33:T33"/>
    <mergeCell ref="Q34:T34"/>
    <mergeCell ref="U31:X31"/>
    <mergeCell ref="U32:X32"/>
    <mergeCell ref="U33:X33"/>
    <mergeCell ref="U34:X34"/>
    <mergeCell ref="I31:L31"/>
    <mergeCell ref="I32:L32"/>
    <mergeCell ref="I33:L33"/>
    <mergeCell ref="I34:L34"/>
    <mergeCell ref="M31:P31"/>
    <mergeCell ref="M32:P32"/>
    <mergeCell ref="M33:P33"/>
    <mergeCell ref="M34:P34"/>
    <mergeCell ref="AC47:AF47"/>
    <mergeCell ref="AG47:AJ47"/>
    <mergeCell ref="E48:H48"/>
    <mergeCell ref="I48:L48"/>
    <mergeCell ref="M48:P48"/>
    <mergeCell ref="Q48:T48"/>
    <mergeCell ref="U48:X48"/>
    <mergeCell ref="Y48:AB48"/>
    <mergeCell ref="AC48:AF48"/>
    <mergeCell ref="AG48:AJ48"/>
    <mergeCell ref="E47:H47"/>
    <mergeCell ref="I47:L47"/>
    <mergeCell ref="M47:P47"/>
    <mergeCell ref="Q47:T47"/>
    <mergeCell ref="U47:X47"/>
    <mergeCell ref="Y47:AB47"/>
    <mergeCell ref="AC42:AF42"/>
    <mergeCell ref="AG42:AJ42"/>
    <mergeCell ref="AC41:AF41"/>
    <mergeCell ref="AG41:AJ41"/>
    <mergeCell ref="E41:H41"/>
    <mergeCell ref="I41:L41"/>
    <mergeCell ref="M41:P41"/>
    <mergeCell ref="Q41:T41"/>
    <mergeCell ref="U41:X41"/>
    <mergeCell ref="Y41:AB41"/>
    <mergeCell ref="U2:X2"/>
    <mergeCell ref="Y2:AB2"/>
    <mergeCell ref="AC2:AF2"/>
    <mergeCell ref="AG2:AJ2"/>
    <mergeCell ref="E42:H42"/>
    <mergeCell ref="I42:L42"/>
    <mergeCell ref="M42:P42"/>
    <mergeCell ref="Q42:T42"/>
    <mergeCell ref="U42:X42"/>
    <mergeCell ref="Y42:AB42"/>
    <mergeCell ref="Q1:T1"/>
    <mergeCell ref="U1:X1"/>
    <mergeCell ref="Y1:AB1"/>
    <mergeCell ref="AC1:AF1"/>
    <mergeCell ref="AG1:AJ1"/>
    <mergeCell ref="C2:D2"/>
    <mergeCell ref="E2:H2"/>
    <mergeCell ref="I2:L2"/>
    <mergeCell ref="M2:P2"/>
    <mergeCell ref="Q2:T2"/>
    <mergeCell ref="E35:H35"/>
    <mergeCell ref="E36:H36"/>
    <mergeCell ref="E37:H37"/>
    <mergeCell ref="E1:H1"/>
    <mergeCell ref="I1:L1"/>
    <mergeCell ref="M1:P1"/>
    <mergeCell ref="E31:H31"/>
    <mergeCell ref="E32:H32"/>
    <mergeCell ref="E33:H33"/>
    <mergeCell ref="E34:H34"/>
  </mergeCells>
  <conditionalFormatting sqref="AF30">
    <cfRule type="containsText" dxfId="35" priority="474" stopIfTrue="1" operator="containsText" text="not">
      <formula>NOT(ISERROR(SEARCH("not",AF30)))</formula>
    </cfRule>
  </conditionalFormatting>
  <conditionalFormatting sqref="AF30">
    <cfRule type="containsText" dxfId="34" priority="473" stopIfTrue="1" operator="containsText" text="NOT">
      <formula>NOT(ISERROR(SEARCH("NOT",AF30)))</formula>
    </cfRule>
  </conditionalFormatting>
  <conditionalFormatting sqref="AJ30">
    <cfRule type="containsText" dxfId="33" priority="468" stopIfTrue="1" operator="containsText" text="not">
      <formula>NOT(ISERROR(SEARCH("not",AJ30)))</formula>
    </cfRule>
  </conditionalFormatting>
  <conditionalFormatting sqref="AJ30">
    <cfRule type="containsText" dxfId="32" priority="467" stopIfTrue="1" operator="containsText" text="NOT">
      <formula>NOT(ISERROR(SEARCH("NOT",AJ30)))</formula>
    </cfRule>
  </conditionalFormatting>
  <conditionalFormatting sqref="L30">
    <cfRule type="containsText" dxfId="31" priority="438" stopIfTrue="1" operator="containsText" text="not">
      <formula>NOT(ISERROR(SEARCH("not",L30)))</formula>
    </cfRule>
  </conditionalFormatting>
  <conditionalFormatting sqref="L30">
    <cfRule type="containsText" dxfId="30" priority="437" stopIfTrue="1" operator="containsText" text="NOT">
      <formula>NOT(ISERROR(SEARCH("NOT",L30)))</formula>
    </cfRule>
  </conditionalFormatting>
  <conditionalFormatting sqref="P30">
    <cfRule type="containsText" dxfId="29" priority="432" stopIfTrue="1" operator="containsText" text="not">
      <formula>NOT(ISERROR(SEARCH("not",P30)))</formula>
    </cfRule>
  </conditionalFormatting>
  <conditionalFormatting sqref="P30">
    <cfRule type="containsText" dxfId="28" priority="431" stopIfTrue="1" operator="containsText" text="NOT">
      <formula>NOT(ISERROR(SEARCH("NOT",P30)))</formula>
    </cfRule>
  </conditionalFormatting>
  <conditionalFormatting sqref="T30">
    <cfRule type="containsText" dxfId="27" priority="426" stopIfTrue="1" operator="containsText" text="not">
      <formula>NOT(ISERROR(SEARCH("not",T30)))</formula>
    </cfRule>
  </conditionalFormatting>
  <conditionalFormatting sqref="T30">
    <cfRule type="containsText" dxfId="26" priority="425" stopIfTrue="1" operator="containsText" text="NOT">
      <formula>NOT(ISERROR(SEARCH("NOT",T30)))</formula>
    </cfRule>
  </conditionalFormatting>
  <conditionalFormatting sqref="X30">
    <cfRule type="containsText" dxfId="25" priority="420" stopIfTrue="1" operator="containsText" text="not">
      <formula>NOT(ISERROR(SEARCH("not",X30)))</formula>
    </cfRule>
  </conditionalFormatting>
  <conditionalFormatting sqref="X30">
    <cfRule type="containsText" dxfId="24" priority="419" stopIfTrue="1" operator="containsText" text="NOT">
      <formula>NOT(ISERROR(SEARCH("NOT",X30)))</formula>
    </cfRule>
  </conditionalFormatting>
  <conditionalFormatting sqref="AB30">
    <cfRule type="containsText" dxfId="23" priority="414" stopIfTrue="1" operator="containsText" text="not">
      <formula>NOT(ISERROR(SEARCH("not",AB30)))</formula>
    </cfRule>
  </conditionalFormatting>
  <conditionalFormatting sqref="AB30">
    <cfRule type="containsText" dxfId="22" priority="413" stopIfTrue="1" operator="containsText" text="NOT">
      <formula>NOT(ISERROR(SEARCH("NOT",AB30)))</formula>
    </cfRule>
  </conditionalFormatting>
  <conditionalFormatting sqref="E31 I31 M31 Q31 U31 Y31 AC31 AG31">
    <cfRule type="containsText" dxfId="21" priority="408" stopIfTrue="1" operator="containsText" text="not">
      <formula>NOT(ISERROR(SEARCH("not",E31)))</formula>
    </cfRule>
  </conditionalFormatting>
  <conditionalFormatting sqref="E31 I31 M31 Q31 U31 Y31 AC31 AG31">
    <cfRule type="containsText" dxfId="20" priority="407" stopIfTrue="1" operator="containsText" text="NOT">
      <formula>NOT(ISERROR(SEARCH("NOT",E31)))</formula>
    </cfRule>
  </conditionalFormatting>
  <conditionalFormatting sqref="H14">
    <cfRule type="containsText" dxfId="19" priority="268" stopIfTrue="1" operator="containsText" text="not">
      <formula>NOT(ISERROR(SEARCH("not",H14)))</formula>
    </cfRule>
  </conditionalFormatting>
  <conditionalFormatting sqref="H14">
    <cfRule type="containsText" dxfId="18" priority="267" stopIfTrue="1" operator="containsText" text="NOT">
      <formula>NOT(ISERROR(SEARCH("NOT",H14)))</formula>
    </cfRule>
  </conditionalFormatting>
  <conditionalFormatting sqref="AF14">
    <cfRule type="containsText" dxfId="17" priority="266" stopIfTrue="1" operator="containsText" text="not">
      <formula>NOT(ISERROR(SEARCH("not",AF14)))</formula>
    </cfRule>
  </conditionalFormatting>
  <conditionalFormatting sqref="AF14">
    <cfRule type="containsText" dxfId="16" priority="265" stopIfTrue="1" operator="containsText" text="NOT">
      <formula>NOT(ISERROR(SEARCH("NOT",AF14)))</formula>
    </cfRule>
  </conditionalFormatting>
  <conditionalFormatting sqref="AJ14">
    <cfRule type="containsText" dxfId="15" priority="264" stopIfTrue="1" operator="containsText" text="not">
      <formula>NOT(ISERROR(SEARCH("not",AJ14)))</formula>
    </cfRule>
  </conditionalFormatting>
  <conditionalFormatting sqref="AJ14">
    <cfRule type="containsText" dxfId="14" priority="263" stopIfTrue="1" operator="containsText" text="NOT">
      <formula>NOT(ISERROR(SEARCH("NOT",AJ14)))</formula>
    </cfRule>
  </conditionalFormatting>
  <conditionalFormatting sqref="L14">
    <cfRule type="containsText" dxfId="13" priority="254" stopIfTrue="1" operator="containsText" text="not">
      <formula>NOT(ISERROR(SEARCH("not",L14)))</formula>
    </cfRule>
  </conditionalFormatting>
  <conditionalFormatting sqref="L14">
    <cfRule type="containsText" dxfId="12" priority="253" stopIfTrue="1" operator="containsText" text="NOT">
      <formula>NOT(ISERROR(SEARCH("NOT",L14)))</formula>
    </cfRule>
  </conditionalFormatting>
  <conditionalFormatting sqref="P14">
    <cfRule type="containsText" dxfId="11" priority="252" stopIfTrue="1" operator="containsText" text="not">
      <formula>NOT(ISERROR(SEARCH("not",P14)))</formula>
    </cfRule>
  </conditionalFormatting>
  <conditionalFormatting sqref="P14">
    <cfRule type="containsText" dxfId="10" priority="251" stopIfTrue="1" operator="containsText" text="NOT">
      <formula>NOT(ISERROR(SEARCH("NOT",P14)))</formula>
    </cfRule>
  </conditionalFormatting>
  <conditionalFormatting sqref="T14">
    <cfRule type="containsText" dxfId="9" priority="250" stopIfTrue="1" operator="containsText" text="not">
      <formula>NOT(ISERROR(SEARCH("not",T14)))</formula>
    </cfRule>
  </conditionalFormatting>
  <conditionalFormatting sqref="T14">
    <cfRule type="containsText" dxfId="8" priority="249" stopIfTrue="1" operator="containsText" text="NOT">
      <formula>NOT(ISERROR(SEARCH("NOT",T14)))</formula>
    </cfRule>
  </conditionalFormatting>
  <conditionalFormatting sqref="X14">
    <cfRule type="containsText" dxfId="7" priority="248" stopIfTrue="1" operator="containsText" text="not">
      <formula>NOT(ISERROR(SEARCH("not",X14)))</formula>
    </cfRule>
  </conditionalFormatting>
  <conditionalFormatting sqref="X14">
    <cfRule type="containsText" dxfId="6" priority="247" stopIfTrue="1" operator="containsText" text="NOT">
      <formula>NOT(ISERROR(SEARCH("NOT",X14)))</formula>
    </cfRule>
  </conditionalFormatting>
  <conditionalFormatting sqref="AB14">
    <cfRule type="containsText" dxfId="5" priority="246" stopIfTrue="1" operator="containsText" text="not">
      <formula>NOT(ISERROR(SEARCH("not",AB14)))</formula>
    </cfRule>
  </conditionalFormatting>
  <conditionalFormatting sqref="AB14">
    <cfRule type="containsText" dxfId="4" priority="245" stopIfTrue="1" operator="containsText" text="NOT">
      <formula>NOT(ISERROR(SEARCH("NOT",AB14)))</formula>
    </cfRule>
  </conditionalFormatting>
  <conditionalFormatting sqref="E32:E34 I32:I34 M32:M34 Q32:Q34 U32:U34 Y32:Y34 AC32:AC34 AG32:AG34">
    <cfRule type="containsText" dxfId="3" priority="28" stopIfTrue="1" operator="containsText" text="not">
      <formula>NOT(ISERROR(SEARCH("not",E32)))</formula>
    </cfRule>
  </conditionalFormatting>
  <conditionalFormatting sqref="E32:E34 I32:I34 M32:M34 Q32:Q34 U32:U34 Y32:Y34 AC32:AC34 AG32:AG34">
    <cfRule type="containsText" dxfId="2" priority="27" stopIfTrue="1" operator="containsText" text="NOT">
      <formula>NOT(ISERROR(SEARCH("NOT",E32)))</formula>
    </cfRule>
  </conditionalFormatting>
  <conditionalFormatting sqref="E35:E37 I35:I37 M35:M37 Q35:Q37 U35:U37 Y35:Y37 AC35:AC37 AG35:AG37">
    <cfRule type="containsText" dxfId="1" priority="26" stopIfTrue="1" operator="containsText" text="not">
      <formula>NOT(ISERROR(SEARCH("not",E35)))</formula>
    </cfRule>
  </conditionalFormatting>
  <conditionalFormatting sqref="E35:E37 I35:I37 M35:M37 Q35:Q37 U35:U37 Y35:Y37 AC35:AC37 AG35:AG37">
    <cfRule type="containsText" dxfId="0" priority="25" stopIfTrue="1" operator="containsText" text="NOT">
      <formula>NOT(ISERROR(SEARCH("NOT",E35)))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A21D3-15CA-4F92-81ED-221F57F4455A}">
  <sheetPr>
    <tabColor rgb="FFFF0000"/>
  </sheetPr>
  <dimension ref="A1:L301"/>
  <sheetViews>
    <sheetView zoomScale="80" zoomScaleNormal="80" workbookViewId="0">
      <pane xSplit="4" ySplit="2" topLeftCell="I159" activePane="bottomRight" state="frozen"/>
      <selection pane="topRight" activeCell="E1" sqref="E1"/>
      <selection pane="bottomLeft" activeCell="A3" sqref="A3"/>
      <selection pane="bottomRight" sqref="A1:IV65536"/>
    </sheetView>
  </sheetViews>
  <sheetFormatPr defaultColWidth="9" defaultRowHeight="24.6"/>
  <cols>
    <col min="1" max="1" width="10" style="824" customWidth="1"/>
    <col min="2" max="2" width="6.44140625" style="208" customWidth="1"/>
    <col min="3" max="3" width="14.44140625" style="824" bestFit="1" customWidth="1"/>
    <col min="4" max="4" width="45.5546875" style="824" customWidth="1"/>
    <col min="5" max="5" width="18.44140625" style="972" customWidth="1"/>
    <col min="6" max="12" width="16" style="972" customWidth="1"/>
    <col min="13" max="13" width="9" style="824" customWidth="1"/>
    <col min="14" max="16384" width="9" style="824"/>
  </cols>
  <sheetData>
    <row r="1" spans="1:12" s="693" customFormat="1">
      <c r="B1" s="208"/>
      <c r="C1" s="694"/>
      <c r="D1" s="695"/>
      <c r="E1" s="696">
        <v>1</v>
      </c>
      <c r="F1" s="696">
        <v>2</v>
      </c>
      <c r="G1" s="696">
        <v>3</v>
      </c>
      <c r="H1" s="696">
        <v>4</v>
      </c>
      <c r="I1" s="696">
        <v>5</v>
      </c>
      <c r="J1" s="696">
        <v>6</v>
      </c>
      <c r="K1" s="696">
        <v>7</v>
      </c>
      <c r="L1" s="696">
        <v>8</v>
      </c>
    </row>
    <row r="2" spans="1:12" s="701" customFormat="1" ht="25.2" customHeight="1">
      <c r="A2" s="1114" t="s">
        <v>1506</v>
      </c>
      <c r="B2" s="1115"/>
      <c r="C2" s="1116" t="s">
        <v>421</v>
      </c>
      <c r="D2" s="1115" t="s">
        <v>422</v>
      </c>
      <c r="E2" s="963" t="str">
        <f>งบทดลองเบื้องต้น!D3</f>
        <v>11040 บึงกาฬ,รพท_</v>
      </c>
      <c r="F2" s="963" t="str">
        <f>งบทดลองเบื้องต้น!E3</f>
        <v>11041 พรเจริญ,รพช_</v>
      </c>
      <c r="G2" s="963" t="str">
        <f>งบทดลองเบื้องต้น!F3</f>
        <v>11043 โซ่พิสัย,รพช_</v>
      </c>
      <c r="H2" s="963" t="str">
        <f>งบทดลองเบื้องต้น!G3</f>
        <v>11046 เซกา,รพช_</v>
      </c>
      <c r="I2" s="963" t="str">
        <f>งบทดลองเบื้องต้น!H3</f>
        <v>11047 ปากคาด,รพช_</v>
      </c>
      <c r="J2" s="963" t="str">
        <f>งบทดลองเบื้องต้น!I3</f>
        <v>11048 บึงโขงหลง,รพช_</v>
      </c>
      <c r="K2" s="963" t="str">
        <f>งบทดลองเบื้องต้น!J3</f>
        <v>11049 ศรีวิไล,รพช_</v>
      </c>
      <c r="L2" s="963" t="str">
        <f>งบทดลองเบื้องต้น!K3</f>
        <v>11050 บุ่งคล้า,รพช_</v>
      </c>
    </row>
    <row r="3" spans="1:12" s="709" customFormat="1" ht="30">
      <c r="A3" s="702"/>
      <c r="B3" s="703">
        <v>4</v>
      </c>
      <c r="C3" s="1117" t="s">
        <v>1553</v>
      </c>
      <c r="D3" s="966"/>
      <c r="E3" s="1118"/>
      <c r="F3" s="1118"/>
      <c r="G3" s="1118"/>
      <c r="H3" s="1118"/>
      <c r="I3" s="1118"/>
      <c r="J3" s="1119"/>
      <c r="K3" s="1120"/>
      <c r="L3" s="1120"/>
    </row>
    <row r="4" spans="1:12" s="701" customFormat="1" ht="25.2" customHeight="1">
      <c r="A4" s="1121"/>
      <c r="B4" s="711"/>
      <c r="C4" s="1122" t="s">
        <v>2449</v>
      </c>
      <c r="D4" s="1122"/>
      <c r="E4" s="1123"/>
      <c r="F4" s="1123"/>
      <c r="G4" s="1123"/>
      <c r="H4" s="1123"/>
      <c r="I4" s="1123"/>
      <c r="J4" s="1123"/>
      <c r="K4" s="1123"/>
      <c r="L4" s="1123"/>
    </row>
    <row r="5" spans="1:12" ht="25.2" customHeight="1">
      <c r="A5" s="727" t="s">
        <v>537</v>
      </c>
      <c r="B5" s="728">
        <v>4.0999999999999996</v>
      </c>
      <c r="C5" s="832" t="s">
        <v>537</v>
      </c>
      <c r="D5" s="841" t="s">
        <v>48</v>
      </c>
      <c r="E5" s="216">
        <f>ROUND(VLOOKUP($C5,งบทดลองเบื้องต้น!$B$4:$K$839,3,0),2)</f>
        <v>110091700</v>
      </c>
      <c r="F5" s="216">
        <f>ROUND(VLOOKUP($C5,งบทดลองเบื้องต้น!$B$4:$K$839,4,0),2)</f>
        <v>7378073</v>
      </c>
      <c r="G5" s="216">
        <f>ROUND(VLOOKUP($C5,งบทดลองเบื้องต้น!$B$4:$K$839,5,0),2)</f>
        <v>6317000</v>
      </c>
      <c r="H5" s="216">
        <f>ROUND(VLOOKUP($C5,งบทดลองเบื้องต้น!$B$4:$K$839,6,0),2)</f>
        <v>14478464.16</v>
      </c>
      <c r="I5" s="216">
        <f>ROUND(VLOOKUP($C5,งบทดลองเบื้องต้น!$B$4:$K$839,7,0),2)</f>
        <v>9314000</v>
      </c>
      <c r="J5" s="216">
        <f>ROUND(VLOOKUP($C5,งบทดลองเบื้องต้น!$B$4:$K$839,8,0),2)</f>
        <v>6765400</v>
      </c>
      <c r="K5" s="216">
        <f>ROUND(VLOOKUP($C5,งบทดลองเบื้องต้น!$B$4:$K$839,9,0),2)</f>
        <v>9708750</v>
      </c>
      <c r="L5" s="216">
        <f>ROUND(VLOOKUP($C5,งบทดลองเบื้องต้น!$B$4:$K$839,10,0),2)</f>
        <v>410000</v>
      </c>
    </row>
    <row r="6" spans="1:12" ht="25.2" customHeight="1">
      <c r="A6" s="727" t="s">
        <v>539</v>
      </c>
      <c r="B6" s="728"/>
      <c r="C6" s="832" t="s">
        <v>539</v>
      </c>
      <c r="D6" s="832" t="s">
        <v>50</v>
      </c>
      <c r="E6" s="216">
        <f>ROUND(VLOOKUP($C6,งบทดลองเบื้องต้น!$B$4:$K$839,3,0),2)</f>
        <v>-45137912.630000003</v>
      </c>
      <c r="F6" s="216">
        <f>ROUND(VLOOKUP($C6,งบทดลองเบื้องต้น!$B$4:$K$839,4,0),2)</f>
        <v>-7378058</v>
      </c>
      <c r="G6" s="216">
        <f>ROUND(VLOOKUP($C6,งบทดลองเบื้องต้น!$B$4:$K$839,5,0),2)</f>
        <v>-6299436</v>
      </c>
      <c r="H6" s="216">
        <f>ROUND(VLOOKUP($C6,งบทดลองเบื้องต้น!$B$4:$K$839,6,0),2)</f>
        <v>-8990317.3599999994</v>
      </c>
      <c r="I6" s="216">
        <f>ROUND(VLOOKUP($C6,งบทดลองเบื้องต้น!$B$4:$K$839,7,0),2)</f>
        <v>-9313984.1400000006</v>
      </c>
      <c r="J6" s="216">
        <f>ROUND(VLOOKUP($C6,งบทดลองเบื้องต้น!$B$4:$K$839,8,0),2)</f>
        <v>-6765387</v>
      </c>
      <c r="K6" s="216">
        <f>ROUND(VLOOKUP($C6,งบทดลองเบื้องต้น!$B$4:$K$839,9,0),2)</f>
        <v>-9708737.9900000002</v>
      </c>
      <c r="L6" s="216">
        <f>ROUND(VLOOKUP($C6,งบทดลองเบื้องต้น!$B$4:$K$839,10,0),2)</f>
        <v>-334833.37</v>
      </c>
    </row>
    <row r="7" spans="1:12" ht="23.25" customHeight="1">
      <c r="A7" s="727"/>
      <c r="B7" s="728"/>
      <c r="C7" s="1124"/>
      <c r="D7" s="1015" t="s">
        <v>1554</v>
      </c>
      <c r="E7" s="1021">
        <f>SUM(E5:E6)</f>
        <v>64953787.369999997</v>
      </c>
      <c r="F7" s="1021">
        <f t="shared" ref="F7:L7" si="0">SUM(F5:F6)</f>
        <v>15</v>
      </c>
      <c r="G7" s="1021">
        <f t="shared" si="0"/>
        <v>17564</v>
      </c>
      <c r="H7" s="1021">
        <f t="shared" si="0"/>
        <v>5488146.8000000007</v>
      </c>
      <c r="I7" s="1021">
        <f t="shared" si="0"/>
        <v>15.859999999403954</v>
      </c>
      <c r="J7" s="1021">
        <f t="shared" si="0"/>
        <v>13</v>
      </c>
      <c r="K7" s="1021">
        <f t="shared" si="0"/>
        <v>12.009999999776483</v>
      </c>
      <c r="L7" s="1021">
        <f t="shared" si="0"/>
        <v>75166.63</v>
      </c>
    </row>
    <row r="8" spans="1:12" s="753" customFormat="1" ht="24" customHeight="1" thickBot="1">
      <c r="B8" s="717"/>
      <c r="C8" s="987"/>
      <c r="D8" s="254" t="s">
        <v>1562</v>
      </c>
      <c r="E8" s="643" t="str">
        <f>IF(E7&lt;0,"0.00","0.50")</f>
        <v>0.50</v>
      </c>
      <c r="F8" s="643" t="str">
        <f t="shared" ref="F8:L8" si="1">IF(F7&lt;0,"0.00","0.50")</f>
        <v>0.50</v>
      </c>
      <c r="G8" s="643" t="str">
        <f t="shared" si="1"/>
        <v>0.50</v>
      </c>
      <c r="H8" s="643" t="str">
        <f t="shared" si="1"/>
        <v>0.50</v>
      </c>
      <c r="I8" s="643" t="str">
        <f t="shared" si="1"/>
        <v>0.50</v>
      </c>
      <c r="J8" s="643" t="str">
        <f t="shared" si="1"/>
        <v>0.50</v>
      </c>
      <c r="K8" s="643" t="str">
        <f t="shared" si="1"/>
        <v>0.50</v>
      </c>
      <c r="L8" s="643" t="str">
        <f t="shared" si="1"/>
        <v>0.50</v>
      </c>
    </row>
    <row r="9" spans="1:12" ht="25.2" customHeight="1" thickTop="1">
      <c r="A9" s="727" t="s">
        <v>1064</v>
      </c>
      <c r="B9" s="728"/>
      <c r="C9" s="832" t="s">
        <v>1064</v>
      </c>
      <c r="D9" s="832" t="s">
        <v>340</v>
      </c>
      <c r="E9" s="216">
        <f>ROUND(VLOOKUP($C9,งบทดลองเบื้องต้น!$B$4:$K$839,3,0),2)</f>
        <v>12267436.66</v>
      </c>
      <c r="F9" s="216">
        <f>ROUND(VLOOKUP($C9,งบทดลองเบื้องต้น!$B$4:$K$839,4,0),2)</f>
        <v>0</v>
      </c>
      <c r="G9" s="216">
        <f>ROUND(VLOOKUP($C9,งบทดลองเบื้องต้น!$B$4:$K$839,5,0),2)</f>
        <v>14850</v>
      </c>
      <c r="H9" s="216">
        <f>ROUND(VLOOKUP($C9,งบทดลองเบื้องต้น!$B$4:$K$839,6,0),2)</f>
        <v>381991.94</v>
      </c>
      <c r="I9" s="216">
        <f>ROUND(VLOOKUP($C9,งบทดลองเบื้องต้น!$B$4:$K$839,7,0),2)</f>
        <v>0</v>
      </c>
      <c r="J9" s="216">
        <f>ROUND(VLOOKUP($C9,งบทดลองเบื้องต้น!$B$4:$K$839,8,0),2)</f>
        <v>0</v>
      </c>
      <c r="K9" s="216">
        <f>ROUND(VLOOKUP($C9,งบทดลองเบื้องต้น!$B$4:$K$839,9,0),2)</f>
        <v>0</v>
      </c>
      <c r="L9" s="216">
        <f>ROUND(VLOOKUP($C9,งบทดลองเบื้องต้น!$B$4:$K$839,10,0),2)</f>
        <v>136333.34</v>
      </c>
    </row>
    <row r="10" spans="1:12" ht="25.2" customHeight="1">
      <c r="A10" s="727"/>
      <c r="B10" s="728"/>
      <c r="C10" s="832"/>
      <c r="D10" s="832"/>
      <c r="E10" s="1125"/>
      <c r="F10" s="1125"/>
      <c r="G10" s="1125"/>
      <c r="H10" s="1125"/>
      <c r="I10" s="1125"/>
      <c r="J10" s="1125"/>
    </row>
    <row r="11" spans="1:12" ht="25.2" customHeight="1">
      <c r="A11" s="727" t="s">
        <v>540</v>
      </c>
      <c r="B11" s="728">
        <v>4.2</v>
      </c>
      <c r="C11" s="832" t="s">
        <v>540</v>
      </c>
      <c r="D11" s="841" t="s">
        <v>51</v>
      </c>
      <c r="E11" s="216">
        <f>ROUND(VLOOKUP($C11,งบทดลองเบื้องต้น!$B$4:$K$839,3,0),2)</f>
        <v>532097906.81999999</v>
      </c>
      <c r="F11" s="216">
        <f>ROUND(VLOOKUP($C11,งบทดลองเบื้องต้น!$B$4:$K$839,4,0),2)</f>
        <v>13592893</v>
      </c>
      <c r="G11" s="216">
        <f>ROUND(VLOOKUP($C11,งบทดลองเบื้องต้น!$B$4:$K$839,5,0),2)</f>
        <v>37642891.799999997</v>
      </c>
      <c r="H11" s="216">
        <f>ROUND(VLOOKUP($C11,งบทดลองเบื้องต้น!$B$4:$K$839,6,0),2)</f>
        <v>106116016.86</v>
      </c>
      <c r="I11" s="216">
        <f>ROUND(VLOOKUP($C11,งบทดลองเบื้องต้น!$B$4:$K$839,7,0),2)</f>
        <v>13580377</v>
      </c>
      <c r="J11" s="216">
        <f>ROUND(VLOOKUP($C11,งบทดลองเบื้องต้น!$B$4:$K$839,8,0),2)</f>
        <v>14802800</v>
      </c>
      <c r="K11" s="216">
        <f>ROUND(VLOOKUP($C11,งบทดลองเบื้องต้น!$B$4:$K$839,9,0),2)</f>
        <v>13005000</v>
      </c>
      <c r="L11" s="216">
        <f>ROUND(VLOOKUP($C11,งบทดลองเบื้องต้น!$B$4:$K$839,10,0),2)</f>
        <v>5075310</v>
      </c>
    </row>
    <row r="12" spans="1:12" ht="25.2" customHeight="1">
      <c r="A12" s="727" t="s">
        <v>542</v>
      </c>
      <c r="B12" s="728"/>
      <c r="C12" s="832" t="s">
        <v>542</v>
      </c>
      <c r="D12" s="832" t="s">
        <v>53</v>
      </c>
      <c r="E12" s="216">
        <f>ROUND(VLOOKUP($C12,งบทดลองเบื้องต้น!$B$4:$K$839,3,0),2)</f>
        <v>-196677795.72999999</v>
      </c>
      <c r="F12" s="216">
        <f>ROUND(VLOOKUP($C12,งบทดลองเบื้องต้น!$B$4:$K$839,4,0),2)</f>
        <v>-13592888</v>
      </c>
      <c r="G12" s="216">
        <f>ROUND(VLOOKUP($C12,งบทดลองเบื้องต้น!$B$4:$K$839,5,0),2)</f>
        <v>-12577580.560000001</v>
      </c>
      <c r="H12" s="216">
        <f>ROUND(VLOOKUP($C12,งบทดลองเบื้องต้น!$B$4:$K$839,6,0),2)</f>
        <v>-48746956.82</v>
      </c>
      <c r="I12" s="216">
        <f>ROUND(VLOOKUP($C12,งบทดลองเบื้องต้น!$B$4:$K$839,7,0),2)</f>
        <v>-13142665.109999999</v>
      </c>
      <c r="J12" s="216">
        <f>ROUND(VLOOKUP($C12,งบทดลองเบื้องต้น!$B$4:$K$839,8,0),2)</f>
        <v>-14802797</v>
      </c>
      <c r="K12" s="216">
        <f>ROUND(VLOOKUP($C12,งบทดลองเบื้องต้น!$B$4:$K$839,9,0),2)</f>
        <v>-13004998</v>
      </c>
      <c r="L12" s="216">
        <f>ROUND(VLOOKUP($C12,งบทดลองเบื้องต้น!$B$4:$K$839,10,0),2)</f>
        <v>-2950831.6</v>
      </c>
    </row>
    <row r="13" spans="1:12" ht="25.2" customHeight="1">
      <c r="A13" s="727"/>
      <c r="B13" s="728"/>
      <c r="C13" s="1124"/>
      <c r="D13" s="1015" t="s">
        <v>1554</v>
      </c>
      <c r="E13" s="1021">
        <f>SUM(E11:E12)</f>
        <v>335420111.09000003</v>
      </c>
      <c r="F13" s="1021">
        <f t="shared" ref="F13:L13" si="2">SUM(F11:F12)</f>
        <v>5</v>
      </c>
      <c r="G13" s="1021">
        <f t="shared" si="2"/>
        <v>25065311.239999995</v>
      </c>
      <c r="H13" s="1021">
        <f t="shared" si="2"/>
        <v>57369060.039999999</v>
      </c>
      <c r="I13" s="1021">
        <f t="shared" si="2"/>
        <v>437711.8900000006</v>
      </c>
      <c r="J13" s="1021">
        <f t="shared" si="2"/>
        <v>3</v>
      </c>
      <c r="K13" s="1021">
        <f t="shared" si="2"/>
        <v>2</v>
      </c>
      <c r="L13" s="1021">
        <f t="shared" si="2"/>
        <v>2124478.4</v>
      </c>
    </row>
    <row r="14" spans="1:12" s="753" customFormat="1" ht="24" customHeight="1" thickBot="1">
      <c r="B14" s="717"/>
      <c r="C14" s="987"/>
      <c r="D14" s="254" t="s">
        <v>1562</v>
      </c>
      <c r="E14" s="643" t="str">
        <f t="shared" ref="E14:L14" si="3">IF(E13&lt;0,"0.00","0.50")</f>
        <v>0.50</v>
      </c>
      <c r="F14" s="643" t="str">
        <f t="shared" si="3"/>
        <v>0.50</v>
      </c>
      <c r="G14" s="643" t="str">
        <f t="shared" si="3"/>
        <v>0.50</v>
      </c>
      <c r="H14" s="643" t="str">
        <f t="shared" si="3"/>
        <v>0.50</v>
      </c>
      <c r="I14" s="643" t="str">
        <f t="shared" si="3"/>
        <v>0.50</v>
      </c>
      <c r="J14" s="643" t="str">
        <f t="shared" si="3"/>
        <v>0.50</v>
      </c>
      <c r="K14" s="643" t="str">
        <f t="shared" si="3"/>
        <v>0.50</v>
      </c>
      <c r="L14" s="643" t="str">
        <f t="shared" si="3"/>
        <v>0.50</v>
      </c>
    </row>
    <row r="15" spans="1:12" ht="25.2" customHeight="1" thickTop="1">
      <c r="A15" s="727" t="s">
        <v>1065</v>
      </c>
      <c r="B15" s="728"/>
      <c r="C15" s="832" t="s">
        <v>1065</v>
      </c>
      <c r="D15" s="832" t="s">
        <v>1327</v>
      </c>
      <c r="E15" s="216">
        <f>ROUND(VLOOKUP($C15,งบทดลองเบื้องต้น!$B$4:$K$839,3,0),2)</f>
        <v>12684478.74</v>
      </c>
      <c r="F15" s="216">
        <f>ROUND(VLOOKUP($C15,งบทดลองเบื้องต้น!$B$4:$K$839,4,0),2)</f>
        <v>0</v>
      </c>
      <c r="G15" s="216">
        <f>ROUND(VLOOKUP($C15,งบทดลองเบื้องต้น!$B$4:$K$839,5,0),2)</f>
        <v>794615.75</v>
      </c>
      <c r="H15" s="216">
        <f>ROUND(VLOOKUP($C15,งบทดลองเบื้องต้น!$B$4:$K$839,6,0),2)</f>
        <v>3629120.55</v>
      </c>
      <c r="I15" s="216">
        <f>ROUND(VLOOKUP($C15,งบทดลองเบื้องต้น!$B$4:$K$839,7,0),2)</f>
        <v>38917.120000000003</v>
      </c>
      <c r="J15" s="216">
        <f>ROUND(VLOOKUP($C15,งบทดลองเบื้องต้น!$B$4:$K$839,8,0),2)</f>
        <v>0</v>
      </c>
      <c r="K15" s="216">
        <f>ROUND(VLOOKUP($C15,งบทดลองเบื้องต้น!$B$4:$K$839,9,0),2)</f>
        <v>0</v>
      </c>
      <c r="L15" s="216">
        <f>ROUND(VLOOKUP($C15,งบทดลองเบื้องต้น!$B$4:$K$839,10,0),2)</f>
        <v>320931.59999999998</v>
      </c>
    </row>
    <row r="16" spans="1:12" ht="25.2" customHeight="1">
      <c r="A16" s="727"/>
      <c r="B16" s="728"/>
      <c r="C16" s="832"/>
      <c r="D16" s="832"/>
      <c r="E16" s="1126"/>
      <c r="F16" s="1126"/>
      <c r="G16" s="1126"/>
      <c r="H16" s="1126"/>
      <c r="I16" s="1126"/>
      <c r="J16" s="1126"/>
      <c r="K16" s="1001"/>
      <c r="L16" s="1001"/>
    </row>
    <row r="17" spans="1:12" ht="25.2" customHeight="1">
      <c r="A17" s="727" t="s">
        <v>543</v>
      </c>
      <c r="B17" s="728">
        <v>4.3</v>
      </c>
      <c r="C17" s="832" t="s">
        <v>543</v>
      </c>
      <c r="D17" s="841" t="s">
        <v>54</v>
      </c>
      <c r="E17" s="216">
        <f>ROUND(VLOOKUP($C17,งบทดลองเบื้องต้น!$B$4:$K$839,3,0),2)</f>
        <v>14603232</v>
      </c>
      <c r="F17" s="216">
        <f>ROUND(VLOOKUP($C17,งบทดลองเบื้องต้น!$B$4:$K$839,4,0),2)</f>
        <v>62000</v>
      </c>
      <c r="G17" s="216">
        <f>ROUND(VLOOKUP($C17,งบทดลองเบื้องต้น!$B$4:$K$839,5,0),2)</f>
        <v>12218359</v>
      </c>
      <c r="H17" s="216">
        <f>ROUND(VLOOKUP($C17,งบทดลองเบื้องต้น!$B$4:$K$839,6,0),2)</f>
        <v>17844805</v>
      </c>
      <c r="I17" s="216">
        <f>ROUND(VLOOKUP($C17,งบทดลองเบื้องต้น!$B$4:$K$839,7,0),2)</f>
        <v>2182016</v>
      </c>
      <c r="J17" s="216">
        <f>ROUND(VLOOKUP($C17,งบทดลองเบื้องต้น!$B$4:$K$839,8,0),2)</f>
        <v>6481000</v>
      </c>
      <c r="K17" s="216">
        <f>ROUND(VLOOKUP($C17,งบทดลองเบื้องต้น!$B$4:$K$839,9,0),2)</f>
        <v>0</v>
      </c>
      <c r="L17" s="216">
        <f>ROUND(VLOOKUP($C17,งบทดลองเบื้องต้น!$B$4:$K$839,10,0),2)</f>
        <v>0</v>
      </c>
    </row>
    <row r="18" spans="1:12" ht="25.2" customHeight="1">
      <c r="A18" s="727" t="s">
        <v>545</v>
      </c>
      <c r="B18" s="728"/>
      <c r="C18" s="832" t="s">
        <v>545</v>
      </c>
      <c r="D18" s="832" t="s">
        <v>1437</v>
      </c>
      <c r="E18" s="216">
        <f>ROUND(VLOOKUP($C18,งบทดลองเบื้องต้น!$B$4:$K$839,3,0),2)</f>
        <v>-5925342.0800000001</v>
      </c>
      <c r="F18" s="216">
        <f>ROUND(VLOOKUP($C18,งบทดลองเบื้องต้น!$B$4:$K$839,4,0),2)</f>
        <v>-34145.980000000003</v>
      </c>
      <c r="G18" s="216">
        <f>ROUND(VLOOKUP($C18,งบทดลองเบื้องต้น!$B$4:$K$839,5,0),2)</f>
        <v>-5840726.0499999998</v>
      </c>
      <c r="H18" s="216">
        <f>ROUND(VLOOKUP($C18,งบทดลองเบื้องต้น!$B$4:$K$839,6,0),2)</f>
        <v>-17844785.530000001</v>
      </c>
      <c r="I18" s="216">
        <f>ROUND(VLOOKUP($C18,งบทดลองเบื้องต้น!$B$4:$K$839,7,0),2)</f>
        <v>-1862065.82</v>
      </c>
      <c r="J18" s="216">
        <f>ROUND(VLOOKUP($C18,งบทดลองเบื้องต้น!$B$4:$K$839,8,0),2)</f>
        <v>-5979829.1399999997</v>
      </c>
      <c r="K18" s="216">
        <f>ROUND(VLOOKUP($C18,งบทดลองเบื้องต้น!$B$4:$K$839,9,0),2)</f>
        <v>0</v>
      </c>
      <c r="L18" s="216">
        <f>ROUND(VLOOKUP($C18,งบทดลองเบื้องต้น!$B$4:$K$839,10,0),2)</f>
        <v>0</v>
      </c>
    </row>
    <row r="19" spans="1:12" ht="25.2" customHeight="1">
      <c r="A19" s="727"/>
      <c r="B19" s="728"/>
      <c r="C19" s="1124"/>
      <c r="D19" s="1015" t="s">
        <v>1554</v>
      </c>
      <c r="E19" s="1021">
        <f>SUM(E17:E18)</f>
        <v>8677889.9199999999</v>
      </c>
      <c r="F19" s="1021">
        <f t="shared" ref="F19:L19" si="4">SUM(F17:F18)</f>
        <v>27854.019999999997</v>
      </c>
      <c r="G19" s="1021">
        <f t="shared" si="4"/>
        <v>6377632.9500000002</v>
      </c>
      <c r="H19" s="1021">
        <f t="shared" si="4"/>
        <v>19.469999998807907</v>
      </c>
      <c r="I19" s="1021">
        <f t="shared" si="4"/>
        <v>319950.17999999993</v>
      </c>
      <c r="J19" s="1021">
        <f t="shared" si="4"/>
        <v>501170.86000000034</v>
      </c>
      <c r="K19" s="1021">
        <f t="shared" si="4"/>
        <v>0</v>
      </c>
      <c r="L19" s="1021">
        <f t="shared" si="4"/>
        <v>0</v>
      </c>
    </row>
    <row r="20" spans="1:12" s="753" customFormat="1" ht="24" customHeight="1" thickBot="1">
      <c r="B20" s="717"/>
      <c r="C20" s="987"/>
      <c r="D20" s="254" t="s">
        <v>1562</v>
      </c>
      <c r="E20" s="643" t="str">
        <f t="shared" ref="E20:L20" si="5">IF(E19&lt;0,"0.00","0.50")</f>
        <v>0.50</v>
      </c>
      <c r="F20" s="643" t="str">
        <f t="shared" si="5"/>
        <v>0.50</v>
      </c>
      <c r="G20" s="643" t="str">
        <f t="shared" si="5"/>
        <v>0.50</v>
      </c>
      <c r="H20" s="643" t="str">
        <f t="shared" si="5"/>
        <v>0.50</v>
      </c>
      <c r="I20" s="643" t="str">
        <f t="shared" si="5"/>
        <v>0.50</v>
      </c>
      <c r="J20" s="643" t="str">
        <f t="shared" si="5"/>
        <v>0.50</v>
      </c>
      <c r="K20" s="643" t="str">
        <f t="shared" si="5"/>
        <v>0.50</v>
      </c>
      <c r="L20" s="643" t="str">
        <f t="shared" si="5"/>
        <v>0.50</v>
      </c>
    </row>
    <row r="21" spans="1:12" ht="25.2" customHeight="1" thickTop="1">
      <c r="A21" s="727" t="s">
        <v>1066</v>
      </c>
      <c r="B21" s="728"/>
      <c r="C21" s="832" t="s">
        <v>1066</v>
      </c>
      <c r="D21" s="832" t="s">
        <v>1328</v>
      </c>
      <c r="E21" s="216">
        <f>ROUND(VLOOKUP($C21,งบทดลองเบื้องต้น!$B$4:$K$839,3,0),2)</f>
        <v>3274384.95</v>
      </c>
      <c r="F21" s="216">
        <f>ROUND(VLOOKUP($C21,งบทดลองเบื้องต้น!$B$4:$K$839,4,0),2)</f>
        <v>2938.92</v>
      </c>
      <c r="G21" s="216">
        <f>ROUND(VLOOKUP($C21,งบทดลองเบื้องต้น!$B$4:$K$839,5,0),2)</f>
        <v>385623.29</v>
      </c>
      <c r="H21" s="216">
        <f>ROUND(VLOOKUP($C21,งบทดลองเบื้องต้น!$B$4:$K$839,6,0),2)</f>
        <v>0</v>
      </c>
      <c r="I21" s="216">
        <f>ROUND(VLOOKUP($C21,งบทดลองเบื้องต้น!$B$4:$K$839,7,0),2)</f>
        <v>26400.55</v>
      </c>
      <c r="J21" s="216">
        <f>ROUND(VLOOKUP($C21,งบทดลองเบื้องต้น!$B$4:$K$839,8,0),2)</f>
        <v>152166.63</v>
      </c>
      <c r="K21" s="216">
        <f>ROUND(VLOOKUP($C21,งบทดลองเบื้องต้น!$B$4:$K$839,9,0),2)</f>
        <v>0</v>
      </c>
      <c r="L21" s="216">
        <f>ROUND(VLOOKUP($C21,งบทดลองเบื้องต้น!$B$4:$K$839,10,0),2)</f>
        <v>0</v>
      </c>
    </row>
    <row r="22" spans="1:12" ht="25.2" customHeight="1">
      <c r="A22" s="727"/>
      <c r="B22" s="728"/>
      <c r="C22" s="832"/>
      <c r="D22" s="832"/>
      <c r="E22" s="1125"/>
      <c r="F22" s="1125"/>
      <c r="G22" s="1125"/>
      <c r="H22" s="1125"/>
      <c r="I22" s="1125"/>
      <c r="J22" s="1125"/>
    </row>
    <row r="23" spans="1:12" ht="25.2" customHeight="1">
      <c r="A23" s="727" t="s">
        <v>1377</v>
      </c>
      <c r="B23" s="728">
        <v>4.4000000000000004</v>
      </c>
      <c r="C23" s="832" t="s">
        <v>546</v>
      </c>
      <c r="D23" s="841" t="s">
        <v>56</v>
      </c>
      <c r="E23" s="216">
        <f>ROUND(VLOOKUP($C23,งบทดลองเบื้องต้น!$B$4:$K$839,3,0),2)</f>
        <v>0</v>
      </c>
      <c r="F23" s="216">
        <f>ROUND(VLOOKUP($C23,งบทดลองเบื้องต้น!$B$4:$K$839,4,0),2)</f>
        <v>0</v>
      </c>
      <c r="G23" s="216">
        <f>ROUND(VLOOKUP($C23,งบทดลองเบื้องต้น!$B$4:$K$839,5,0),2)</f>
        <v>0</v>
      </c>
      <c r="H23" s="216">
        <f>ROUND(VLOOKUP($C23,งบทดลองเบื้องต้น!$B$4:$K$839,6,0),2)</f>
        <v>0</v>
      </c>
      <c r="I23" s="216">
        <f>ROUND(VLOOKUP($C23,งบทดลองเบื้องต้น!$B$4:$K$839,7,0),2)</f>
        <v>0</v>
      </c>
      <c r="J23" s="216">
        <f>ROUND(VLOOKUP($C23,งบทดลองเบื้องต้น!$B$4:$K$839,8,0),2)</f>
        <v>0</v>
      </c>
      <c r="K23" s="216">
        <f>ROUND(VLOOKUP($C23,งบทดลองเบื้องต้น!$B$4:$K$839,9,0),2)</f>
        <v>0</v>
      </c>
      <c r="L23" s="216">
        <f>ROUND(VLOOKUP($C23,งบทดลองเบื้องต้น!$B$4:$K$839,10,0),2)</f>
        <v>0</v>
      </c>
    </row>
    <row r="24" spans="1:12" ht="25.2" customHeight="1">
      <c r="A24" s="727" t="s">
        <v>1377</v>
      </c>
      <c r="B24" s="728"/>
      <c r="C24" s="832" t="s">
        <v>548</v>
      </c>
      <c r="D24" s="832" t="s">
        <v>1438</v>
      </c>
      <c r="E24" s="216">
        <f>ROUND(VLOOKUP($C24,งบทดลองเบื้องต้น!$B$4:$K$839,3,0),2)</f>
        <v>0</v>
      </c>
      <c r="F24" s="216">
        <f>ROUND(VLOOKUP($C24,งบทดลองเบื้องต้น!$B$4:$K$839,4,0),2)</f>
        <v>0</v>
      </c>
      <c r="G24" s="216">
        <f>ROUND(VLOOKUP($C24,งบทดลองเบื้องต้น!$B$4:$K$839,5,0),2)</f>
        <v>0</v>
      </c>
      <c r="H24" s="216">
        <f>ROUND(VLOOKUP($C24,งบทดลองเบื้องต้น!$B$4:$K$839,6,0),2)</f>
        <v>0</v>
      </c>
      <c r="I24" s="216">
        <f>ROUND(VLOOKUP($C24,งบทดลองเบื้องต้น!$B$4:$K$839,7,0),2)</f>
        <v>0</v>
      </c>
      <c r="J24" s="216">
        <f>ROUND(VLOOKUP($C24,งบทดลองเบื้องต้น!$B$4:$K$839,8,0),2)</f>
        <v>0</v>
      </c>
      <c r="K24" s="216">
        <f>ROUND(VLOOKUP($C24,งบทดลองเบื้องต้น!$B$4:$K$839,9,0),2)</f>
        <v>0</v>
      </c>
      <c r="L24" s="216">
        <f>ROUND(VLOOKUP($C24,งบทดลองเบื้องต้น!$B$4:$K$839,10,0),2)</f>
        <v>0</v>
      </c>
    </row>
    <row r="25" spans="1:12" ht="25.2" customHeight="1">
      <c r="A25" s="727"/>
      <c r="B25" s="728"/>
      <c r="C25" s="1124"/>
      <c r="D25" s="1015" t="s">
        <v>1554</v>
      </c>
      <c r="E25" s="1021">
        <f>SUM(E23:E24)</f>
        <v>0</v>
      </c>
      <c r="F25" s="1021">
        <f t="shared" ref="F25:L25" si="6">SUM(F23:F24)</f>
        <v>0</v>
      </c>
      <c r="G25" s="1021">
        <f t="shared" si="6"/>
        <v>0</v>
      </c>
      <c r="H25" s="1021">
        <f t="shared" si="6"/>
        <v>0</v>
      </c>
      <c r="I25" s="1021">
        <f t="shared" si="6"/>
        <v>0</v>
      </c>
      <c r="J25" s="1021">
        <f t="shared" si="6"/>
        <v>0</v>
      </c>
      <c r="K25" s="1021">
        <f t="shared" si="6"/>
        <v>0</v>
      </c>
      <c r="L25" s="1021">
        <f t="shared" si="6"/>
        <v>0</v>
      </c>
    </row>
    <row r="26" spans="1:12" s="753" customFormat="1" ht="24" customHeight="1" thickBot="1">
      <c r="B26" s="717"/>
      <c r="C26" s="987"/>
      <c r="D26" s="254" t="s">
        <v>1562</v>
      </c>
      <c r="E26" s="643" t="str">
        <f t="shared" ref="E26:L26" si="7">IF(E25&lt;0,"0.00","0.50")</f>
        <v>0.50</v>
      </c>
      <c r="F26" s="643" t="str">
        <f t="shared" si="7"/>
        <v>0.50</v>
      </c>
      <c r="G26" s="643" t="str">
        <f t="shared" si="7"/>
        <v>0.50</v>
      </c>
      <c r="H26" s="643" t="str">
        <f t="shared" si="7"/>
        <v>0.50</v>
      </c>
      <c r="I26" s="643" t="str">
        <f t="shared" si="7"/>
        <v>0.50</v>
      </c>
      <c r="J26" s="643" t="str">
        <f t="shared" si="7"/>
        <v>0.50</v>
      </c>
      <c r="K26" s="643" t="str">
        <f t="shared" si="7"/>
        <v>0.50</v>
      </c>
      <c r="L26" s="643" t="str">
        <f t="shared" si="7"/>
        <v>0.50</v>
      </c>
    </row>
    <row r="27" spans="1:12" ht="25.2" customHeight="1" thickTop="1">
      <c r="A27" s="727" t="s">
        <v>1377</v>
      </c>
      <c r="B27" s="728"/>
      <c r="C27" s="832" t="s">
        <v>1089</v>
      </c>
      <c r="D27" s="832" t="s">
        <v>1348</v>
      </c>
      <c r="E27" s="216">
        <f>ROUND(VLOOKUP($C27,งบทดลองเบื้องต้น!$B$4:$K$839,3,0),2)</f>
        <v>0</v>
      </c>
      <c r="F27" s="216">
        <f>ROUND(VLOOKUP($C27,งบทดลองเบื้องต้น!$B$4:$K$839,4,0),2)</f>
        <v>0</v>
      </c>
      <c r="G27" s="216">
        <f>ROUND(VLOOKUP($C27,งบทดลองเบื้องต้น!$B$4:$K$839,5,0),2)</f>
        <v>0</v>
      </c>
      <c r="H27" s="216">
        <f>ROUND(VLOOKUP($C27,งบทดลองเบื้องต้น!$B$4:$K$839,6,0),2)</f>
        <v>0</v>
      </c>
      <c r="I27" s="216">
        <f>ROUND(VLOOKUP($C27,งบทดลองเบื้องต้น!$B$4:$K$839,7,0),2)</f>
        <v>0</v>
      </c>
      <c r="J27" s="216">
        <f>ROUND(VLOOKUP($C27,งบทดลองเบื้องต้น!$B$4:$K$839,8,0),2)</f>
        <v>0</v>
      </c>
      <c r="K27" s="216">
        <f>ROUND(VLOOKUP($C27,งบทดลองเบื้องต้น!$B$4:$K$839,9,0),2)</f>
        <v>0</v>
      </c>
      <c r="L27" s="216">
        <f>ROUND(VLOOKUP($C27,งบทดลองเบื้องต้น!$B$4:$K$839,10,0),2)</f>
        <v>0</v>
      </c>
    </row>
    <row r="28" spans="1:12" ht="25.2" customHeight="1">
      <c r="A28" s="727"/>
      <c r="B28" s="728"/>
      <c r="C28" s="832"/>
      <c r="D28" s="832"/>
      <c r="E28" s="1126"/>
      <c r="F28" s="1126"/>
      <c r="G28" s="1126"/>
      <c r="H28" s="1126"/>
      <c r="I28" s="1126"/>
      <c r="J28" s="1126"/>
    </row>
    <row r="29" spans="1:12" s="732" customFormat="1" ht="25.2" customHeight="1">
      <c r="A29" s="727" t="s">
        <v>549</v>
      </c>
      <c r="B29" s="728">
        <v>4.5</v>
      </c>
      <c r="C29" s="832" t="s">
        <v>549</v>
      </c>
      <c r="D29" s="841" t="s">
        <v>58</v>
      </c>
      <c r="E29" s="216">
        <f>ROUND(VLOOKUP($C29,งบทดลองเบื้องต้น!$B$4:$K$839,3,0),2)</f>
        <v>34806939.729999997</v>
      </c>
      <c r="F29" s="216">
        <f>ROUND(VLOOKUP($C29,งบทดลองเบื้องต้น!$B$4:$K$839,4,0),2)</f>
        <v>4603984</v>
      </c>
      <c r="G29" s="216">
        <f>ROUND(VLOOKUP($C29,งบทดลองเบื้องต้น!$B$4:$K$839,5,0),2)</f>
        <v>284500</v>
      </c>
      <c r="H29" s="216">
        <f>ROUND(VLOOKUP($C29,งบทดลองเบื้องต้น!$B$4:$K$839,6,0),2)</f>
        <v>214813</v>
      </c>
      <c r="I29" s="216">
        <f>ROUND(VLOOKUP($C29,งบทดลองเบื้องต้น!$B$4:$K$839,7,0),2)</f>
        <v>1252479</v>
      </c>
      <c r="J29" s="216">
        <f>ROUND(VLOOKUP($C29,งบทดลองเบื้องต้น!$B$4:$K$839,8,0),2)</f>
        <v>0</v>
      </c>
      <c r="K29" s="216">
        <f>ROUND(VLOOKUP($C29,งบทดลองเบื้องต้น!$B$4:$K$839,9,0),2)</f>
        <v>476500</v>
      </c>
      <c r="L29" s="216">
        <f>ROUND(VLOOKUP($C29,งบทดลองเบื้องต้น!$B$4:$K$839,10,0),2)</f>
        <v>2300000</v>
      </c>
    </row>
    <row r="30" spans="1:12" s="732" customFormat="1" ht="25.2" customHeight="1">
      <c r="A30" s="727" t="s">
        <v>561</v>
      </c>
      <c r="B30" s="728"/>
      <c r="C30" s="832" t="s">
        <v>561</v>
      </c>
      <c r="D30" s="832" t="s">
        <v>1439</v>
      </c>
      <c r="E30" s="216">
        <f>ROUND(VLOOKUP($C30,งบทดลองเบื้องต้น!$B$4:$K$839,3,0),2)</f>
        <v>-13805690.26</v>
      </c>
      <c r="F30" s="216">
        <f>ROUND(VLOOKUP($C30,งบทดลองเบื้องต้น!$B$4:$K$839,4,0),2)</f>
        <v>-4603964</v>
      </c>
      <c r="G30" s="216">
        <f>ROUND(VLOOKUP($C30,งบทดลองเบื้องต้น!$B$4:$K$839,5,0),2)</f>
        <v>-284497</v>
      </c>
      <c r="H30" s="216">
        <f>ROUND(VLOOKUP($C30,งบทดลองเบื้องต้น!$B$4:$K$839,6,0),2)</f>
        <v>-78928.98</v>
      </c>
      <c r="I30" s="216">
        <f>ROUND(VLOOKUP($C30,งบทดลองเบื้องต้น!$B$4:$K$839,7,0),2)</f>
        <v>-1252472.8</v>
      </c>
      <c r="J30" s="216">
        <f>ROUND(VLOOKUP($C30,งบทดลองเบื้องต้น!$B$4:$K$839,8,0),2)</f>
        <v>0</v>
      </c>
      <c r="K30" s="216">
        <f>ROUND(VLOOKUP($C30,งบทดลองเบื้องต้น!$B$4:$K$839,9,0),2)</f>
        <v>-472227.32</v>
      </c>
      <c r="L30" s="216">
        <f>ROUND(VLOOKUP($C30,งบทดลองเบื้องต้น!$B$4:$K$839,10,0),2)</f>
        <v>-1888555.32</v>
      </c>
    </row>
    <row r="31" spans="1:12" ht="25.2" customHeight="1">
      <c r="A31" s="727"/>
      <c r="B31" s="728"/>
      <c r="C31" s="1124"/>
      <c r="D31" s="1015" t="s">
        <v>1554</v>
      </c>
      <c r="E31" s="1021">
        <f>SUM(E29:E30)</f>
        <v>21001249.469999999</v>
      </c>
      <c r="F31" s="1021">
        <f t="shared" ref="F31:L31" si="8">SUM(F29:F30)</f>
        <v>20</v>
      </c>
      <c r="G31" s="1021">
        <f t="shared" si="8"/>
        <v>3</v>
      </c>
      <c r="H31" s="1021">
        <f t="shared" si="8"/>
        <v>135884.02000000002</v>
      </c>
      <c r="I31" s="1021">
        <f t="shared" si="8"/>
        <v>6.1999999999534339</v>
      </c>
      <c r="J31" s="1021">
        <f t="shared" si="8"/>
        <v>0</v>
      </c>
      <c r="K31" s="1021">
        <f t="shared" si="8"/>
        <v>4272.679999999993</v>
      </c>
      <c r="L31" s="1021">
        <f t="shared" si="8"/>
        <v>411444.67999999993</v>
      </c>
    </row>
    <row r="32" spans="1:12" s="753" customFormat="1" ht="24" customHeight="1" thickBot="1">
      <c r="B32" s="717"/>
      <c r="C32" s="987"/>
      <c r="D32" s="254" t="s">
        <v>1562</v>
      </c>
      <c r="E32" s="643" t="str">
        <f t="shared" ref="E32:L32" si="9">IF(E31&lt;0,"0.00","0.50")</f>
        <v>0.50</v>
      </c>
      <c r="F32" s="643" t="str">
        <f t="shared" si="9"/>
        <v>0.50</v>
      </c>
      <c r="G32" s="643" t="str">
        <f t="shared" si="9"/>
        <v>0.50</v>
      </c>
      <c r="H32" s="643" t="str">
        <f t="shared" si="9"/>
        <v>0.50</v>
      </c>
      <c r="I32" s="643" t="str">
        <f t="shared" si="9"/>
        <v>0.50</v>
      </c>
      <c r="J32" s="643" t="str">
        <f t="shared" si="9"/>
        <v>0.50</v>
      </c>
      <c r="K32" s="643" t="str">
        <f t="shared" si="9"/>
        <v>0.50</v>
      </c>
      <c r="L32" s="643" t="str">
        <f t="shared" si="9"/>
        <v>0.50</v>
      </c>
    </row>
    <row r="33" spans="1:12" ht="25.2" customHeight="1" thickTop="1">
      <c r="A33" s="727" t="s">
        <v>1067</v>
      </c>
      <c r="B33" s="728"/>
      <c r="C33" s="832" t="s">
        <v>1067</v>
      </c>
      <c r="D33" s="832" t="s">
        <v>1329</v>
      </c>
      <c r="E33" s="216">
        <f>ROUND(VLOOKUP($C33,งบทดลองเบื้องต้น!$B$4:$K$839,3,0),2)</f>
        <v>3847299.69</v>
      </c>
      <c r="F33" s="216">
        <f>ROUND(VLOOKUP($C33,งบทดลองเบื้องต้น!$B$4:$K$839,4,0),2)</f>
        <v>0</v>
      </c>
      <c r="G33" s="216">
        <f>ROUND(VLOOKUP($C33,งบทดลองเบื้องต้น!$B$4:$K$839,5,0),2)</f>
        <v>0</v>
      </c>
      <c r="H33" s="216">
        <f>ROUND(VLOOKUP($C33,งบทดลองเบื้องต้น!$B$4:$K$839,6,0),2)</f>
        <v>29727.360000000001</v>
      </c>
      <c r="I33" s="216">
        <f>ROUND(VLOOKUP($C33,งบทดลองเบื้องต้น!$B$4:$K$839,7,0),2)</f>
        <v>0</v>
      </c>
      <c r="J33" s="216">
        <f>ROUND(VLOOKUP($C33,งบทดลองเบื้องต้น!$B$4:$K$839,8,0),2)</f>
        <v>0</v>
      </c>
      <c r="K33" s="216">
        <f>ROUND(VLOOKUP($C33,งบทดลองเบื้องต้น!$B$4:$K$839,9,0),2)</f>
        <v>9070.65</v>
      </c>
      <c r="L33" s="216">
        <f>ROUND(VLOOKUP($C33,งบทดลองเบื้องต้น!$B$4:$K$839,10,0),2)</f>
        <v>25555.56</v>
      </c>
    </row>
    <row r="34" spans="1:12" s="732" customFormat="1" ht="25.2" customHeight="1">
      <c r="A34" s="727"/>
      <c r="B34" s="728"/>
      <c r="C34" s="832"/>
      <c r="D34" s="832"/>
      <c r="E34" s="244"/>
      <c r="F34" s="244"/>
      <c r="G34" s="244"/>
      <c r="H34" s="244"/>
      <c r="I34" s="244"/>
      <c r="J34" s="244"/>
      <c r="K34" s="981"/>
      <c r="L34" s="981"/>
    </row>
    <row r="35" spans="1:12" ht="25.2" customHeight="1">
      <c r="A35" s="727" t="s">
        <v>550</v>
      </c>
      <c r="B35" s="728">
        <v>4.5999999999999996</v>
      </c>
      <c r="C35" s="832" t="s">
        <v>550</v>
      </c>
      <c r="D35" s="841" t="s">
        <v>59</v>
      </c>
      <c r="E35" s="216">
        <f>ROUND(VLOOKUP($C35,งบทดลองเบื้องต้น!$B$4:$K$839,3,0),2)</f>
        <v>0</v>
      </c>
      <c r="F35" s="216">
        <f>ROUND(VLOOKUP($C35,งบทดลองเบื้องต้น!$B$4:$K$839,4,0),2)</f>
        <v>583200</v>
      </c>
      <c r="G35" s="216">
        <f>ROUND(VLOOKUP($C35,งบทดลองเบื้องต้น!$B$4:$K$839,5,0),2)</f>
        <v>548200</v>
      </c>
      <c r="H35" s="216">
        <f>ROUND(VLOOKUP($C35,งบทดลองเบื้องต้น!$B$4:$K$839,6,0),2)</f>
        <v>0</v>
      </c>
      <c r="I35" s="216">
        <f>ROUND(VLOOKUP($C35,งบทดลองเบื้องต้น!$B$4:$K$839,7,0),2)</f>
        <v>1505000</v>
      </c>
      <c r="J35" s="216">
        <f>ROUND(VLOOKUP($C35,งบทดลองเบื้องต้น!$B$4:$K$839,8,0),2)</f>
        <v>3311258</v>
      </c>
      <c r="K35" s="216">
        <f>ROUND(VLOOKUP($C35,งบทดลองเบื้องต้น!$B$4:$K$839,9,0),2)</f>
        <v>1558000</v>
      </c>
      <c r="L35" s="216">
        <f>ROUND(VLOOKUP($C35,งบทดลองเบื้องต้น!$B$4:$K$839,10,0),2)</f>
        <v>0</v>
      </c>
    </row>
    <row r="36" spans="1:12" ht="25.2" customHeight="1">
      <c r="A36" s="727" t="s">
        <v>562</v>
      </c>
      <c r="B36" s="728"/>
      <c r="C36" s="832" t="s">
        <v>562</v>
      </c>
      <c r="D36" s="832" t="s">
        <v>1440</v>
      </c>
      <c r="E36" s="216">
        <f>ROUND(VLOOKUP($C36,งบทดลองเบื้องต้น!$B$4:$K$839,3,0),2)</f>
        <v>0</v>
      </c>
      <c r="F36" s="216">
        <f>ROUND(VLOOKUP($C36,งบทดลองเบื้องต้น!$B$4:$K$839,4,0),2)</f>
        <v>-583198</v>
      </c>
      <c r="G36" s="216">
        <f>ROUND(VLOOKUP($C36,งบทดลองเบื้องต้น!$B$4:$K$839,5,0),2)</f>
        <v>-548199</v>
      </c>
      <c r="H36" s="216">
        <f>ROUND(VLOOKUP($C36,งบทดลองเบื้องต้น!$B$4:$K$839,6,0),2)</f>
        <v>0</v>
      </c>
      <c r="I36" s="216">
        <f>ROUND(VLOOKUP($C36,งบทดลองเบื้องต้น!$B$4:$K$839,7,0),2)</f>
        <v>-1504999</v>
      </c>
      <c r="J36" s="216">
        <f>ROUND(VLOOKUP($C36,งบทดลองเบื้องต้น!$B$4:$K$839,8,0),2)</f>
        <v>-3311257</v>
      </c>
      <c r="K36" s="216">
        <f>ROUND(VLOOKUP($C36,งบทดลองเบื้องต้น!$B$4:$K$839,9,0),2)</f>
        <v>-1557999</v>
      </c>
      <c r="L36" s="216">
        <f>ROUND(VLOOKUP($C36,งบทดลองเบื้องต้น!$B$4:$K$839,10,0),2)</f>
        <v>0</v>
      </c>
    </row>
    <row r="37" spans="1:12" ht="25.2" customHeight="1">
      <c r="A37" s="727"/>
      <c r="B37" s="728"/>
      <c r="C37" s="1124"/>
      <c r="D37" s="1015" t="s">
        <v>1554</v>
      </c>
      <c r="E37" s="1021">
        <f>SUM(E35:E36)</f>
        <v>0</v>
      </c>
      <c r="F37" s="1021">
        <f t="shared" ref="F37:L37" si="10">SUM(F35:F36)</f>
        <v>2</v>
      </c>
      <c r="G37" s="1021">
        <f t="shared" si="10"/>
        <v>1</v>
      </c>
      <c r="H37" s="1021">
        <f t="shared" si="10"/>
        <v>0</v>
      </c>
      <c r="I37" s="1021">
        <f t="shared" si="10"/>
        <v>1</v>
      </c>
      <c r="J37" s="1021">
        <f t="shared" si="10"/>
        <v>1</v>
      </c>
      <c r="K37" s="1021">
        <f t="shared" si="10"/>
        <v>1</v>
      </c>
      <c r="L37" s="1021">
        <f t="shared" si="10"/>
        <v>0</v>
      </c>
    </row>
    <row r="38" spans="1:12" s="753" customFormat="1" ht="24" customHeight="1" thickBot="1">
      <c r="B38" s="717"/>
      <c r="C38" s="987"/>
      <c r="D38" s="254" t="s">
        <v>1562</v>
      </c>
      <c r="E38" s="643" t="str">
        <f t="shared" ref="E38:L38" si="11">IF(E37&lt;0,"0.00","0.50")</f>
        <v>0.50</v>
      </c>
      <c r="F38" s="643" t="str">
        <f t="shared" si="11"/>
        <v>0.50</v>
      </c>
      <c r="G38" s="643" t="str">
        <f t="shared" si="11"/>
        <v>0.50</v>
      </c>
      <c r="H38" s="643" t="str">
        <f t="shared" si="11"/>
        <v>0.50</v>
      </c>
      <c r="I38" s="643" t="str">
        <f t="shared" si="11"/>
        <v>0.50</v>
      </c>
      <c r="J38" s="643" t="str">
        <f t="shared" si="11"/>
        <v>0.50</v>
      </c>
      <c r="K38" s="643" t="str">
        <f t="shared" si="11"/>
        <v>0.50</v>
      </c>
      <c r="L38" s="643" t="str">
        <f t="shared" si="11"/>
        <v>0.50</v>
      </c>
    </row>
    <row r="39" spans="1:12" ht="25.2" customHeight="1" thickTop="1">
      <c r="A39" s="727" t="s">
        <v>1068</v>
      </c>
      <c r="B39" s="728"/>
      <c r="C39" s="832" t="s">
        <v>1068</v>
      </c>
      <c r="D39" s="832" t="s">
        <v>1330</v>
      </c>
      <c r="E39" s="216">
        <f>ROUND(VLOOKUP($C39,งบทดลองเบื้องต้น!$B$4:$K$839,3,0),2)</f>
        <v>0</v>
      </c>
      <c r="F39" s="216">
        <f>ROUND(VLOOKUP($C39,งบทดลองเบื้องต้น!$B$4:$K$839,4,0),2)</f>
        <v>0</v>
      </c>
      <c r="G39" s="216">
        <f>ROUND(VLOOKUP($C39,งบทดลองเบื้องต้น!$B$4:$K$839,5,0),2)</f>
        <v>0</v>
      </c>
      <c r="H39" s="216">
        <f>ROUND(VLOOKUP($C39,งบทดลองเบื้องต้น!$B$4:$K$839,6,0),2)</f>
        <v>0</v>
      </c>
      <c r="I39" s="216">
        <f>ROUND(VLOOKUP($C39,งบทดลองเบื้องต้น!$B$4:$K$839,7,0),2)</f>
        <v>0</v>
      </c>
      <c r="J39" s="216">
        <f>ROUND(VLOOKUP($C39,งบทดลองเบื้องต้น!$B$4:$K$839,8,0),2)</f>
        <v>0</v>
      </c>
      <c r="K39" s="216">
        <f>ROUND(VLOOKUP($C39,งบทดลองเบื้องต้น!$B$4:$K$839,9,0),2)</f>
        <v>25965.85</v>
      </c>
      <c r="L39" s="216">
        <f>ROUND(VLOOKUP($C39,งบทดลองเบื้องต้น!$B$4:$K$839,10,0),2)</f>
        <v>61333.36</v>
      </c>
    </row>
    <row r="40" spans="1:12" ht="25.2" customHeight="1">
      <c r="A40" s="727"/>
      <c r="B40" s="728"/>
      <c r="C40" s="832"/>
      <c r="D40" s="832"/>
      <c r="E40" s="244"/>
      <c r="F40" s="244"/>
      <c r="G40" s="244"/>
      <c r="H40" s="244"/>
      <c r="I40" s="244"/>
      <c r="J40" s="244"/>
    </row>
    <row r="41" spans="1:12" ht="25.2" customHeight="1">
      <c r="A41" s="727" t="s">
        <v>551</v>
      </c>
      <c r="B41" s="728">
        <v>4.7</v>
      </c>
      <c r="C41" s="832" t="s">
        <v>551</v>
      </c>
      <c r="D41" s="841" t="s">
        <v>60</v>
      </c>
      <c r="E41" s="216">
        <f>ROUND(VLOOKUP($C41,งบทดลองเบื้องต้น!$B$4:$K$839,3,0),2)</f>
        <v>0</v>
      </c>
      <c r="F41" s="216">
        <f>ROUND(VLOOKUP($C41,งบทดลองเบื้องต้น!$B$4:$K$839,4,0),2)</f>
        <v>5955999</v>
      </c>
      <c r="G41" s="216">
        <f>ROUND(VLOOKUP($C41,งบทดลองเบื้องต้น!$B$4:$K$839,5,0),2)</f>
        <v>22282.75</v>
      </c>
      <c r="H41" s="216">
        <f>ROUND(VLOOKUP($C41,งบทดลองเบื้องต้น!$B$4:$K$839,6,0),2)</f>
        <v>0</v>
      </c>
      <c r="I41" s="216">
        <f>ROUND(VLOOKUP($C41,งบทดลองเบื้องต้น!$B$4:$K$839,7,0),2)</f>
        <v>5955999</v>
      </c>
      <c r="J41" s="216">
        <f>ROUND(VLOOKUP($C41,งบทดลองเบื้องต้น!$B$4:$K$839,8,0),2)</f>
        <v>835000</v>
      </c>
      <c r="K41" s="216">
        <f>ROUND(VLOOKUP($C41,งบทดลองเบื้องต้น!$B$4:$K$839,9,0),2)</f>
        <v>4931008</v>
      </c>
      <c r="L41" s="216">
        <f>ROUND(VLOOKUP($C41,งบทดลองเบื้องต้น!$B$4:$K$839,10,0),2)</f>
        <v>0</v>
      </c>
    </row>
    <row r="42" spans="1:12" ht="25.2" customHeight="1">
      <c r="A42" s="727" t="s">
        <v>563</v>
      </c>
      <c r="B42" s="728"/>
      <c r="C42" s="832" t="s">
        <v>563</v>
      </c>
      <c r="D42" s="832" t="s">
        <v>1441</v>
      </c>
      <c r="E42" s="216">
        <f>ROUND(VLOOKUP($C42,งบทดลองเบื้องต้น!$B$4:$K$839,3,0),2)</f>
        <v>0</v>
      </c>
      <c r="F42" s="216">
        <f>ROUND(VLOOKUP($C42,งบทดลองเบื้องต้น!$B$4:$K$839,4,0),2)</f>
        <v>-5955998</v>
      </c>
      <c r="G42" s="216">
        <f>ROUND(VLOOKUP($C42,งบทดลองเบื้องต้น!$B$4:$K$839,5,0),2)</f>
        <v>-22281.75</v>
      </c>
      <c r="H42" s="216">
        <f>ROUND(VLOOKUP($C42,งบทดลองเบื้องต้น!$B$4:$K$839,6,0),2)</f>
        <v>0</v>
      </c>
      <c r="I42" s="216">
        <f>ROUND(VLOOKUP($C42,งบทดลองเบื้องต้น!$B$4:$K$839,7,0),2)</f>
        <v>-5955998</v>
      </c>
      <c r="J42" s="216">
        <f>ROUND(VLOOKUP($C42,งบทดลองเบื้องต้น!$B$4:$K$839,8,0),2)</f>
        <v>-834999</v>
      </c>
      <c r="K42" s="216">
        <f>ROUND(VLOOKUP($C42,งบทดลองเบื้องต้น!$B$4:$K$839,9,0),2)</f>
        <v>-4931006.97</v>
      </c>
      <c r="L42" s="216">
        <f>ROUND(VLOOKUP($C42,งบทดลองเบื้องต้น!$B$4:$K$839,10,0),2)</f>
        <v>0</v>
      </c>
    </row>
    <row r="43" spans="1:12" ht="25.2" customHeight="1">
      <c r="A43" s="727"/>
      <c r="B43" s="728"/>
      <c r="C43" s="1124"/>
      <c r="D43" s="1015" t="s">
        <v>1554</v>
      </c>
      <c r="E43" s="1021">
        <f>SUM(E41:E42)</f>
        <v>0</v>
      </c>
      <c r="F43" s="1021">
        <f t="shared" ref="F43:L43" si="12">SUM(F41:F42)</f>
        <v>1</v>
      </c>
      <c r="G43" s="1021">
        <f t="shared" si="12"/>
        <v>1</v>
      </c>
      <c r="H43" s="1021">
        <f t="shared" si="12"/>
        <v>0</v>
      </c>
      <c r="I43" s="1021">
        <f t="shared" si="12"/>
        <v>1</v>
      </c>
      <c r="J43" s="1021">
        <f t="shared" si="12"/>
        <v>1</v>
      </c>
      <c r="K43" s="1021">
        <f t="shared" si="12"/>
        <v>1.0300000002607703</v>
      </c>
      <c r="L43" s="1021">
        <f t="shared" si="12"/>
        <v>0</v>
      </c>
    </row>
    <row r="44" spans="1:12" s="753" customFormat="1" ht="24" customHeight="1" thickBot="1">
      <c r="B44" s="717"/>
      <c r="C44" s="987"/>
      <c r="D44" s="254" t="s">
        <v>1562</v>
      </c>
      <c r="E44" s="643" t="str">
        <f t="shared" ref="E44:L44" si="13">IF(E43&lt;0,"0.00","0.50")</f>
        <v>0.50</v>
      </c>
      <c r="F44" s="643" t="str">
        <f t="shared" si="13"/>
        <v>0.50</v>
      </c>
      <c r="G44" s="643" t="str">
        <f t="shared" si="13"/>
        <v>0.50</v>
      </c>
      <c r="H44" s="643" t="str">
        <f t="shared" si="13"/>
        <v>0.50</v>
      </c>
      <c r="I44" s="643" t="str">
        <f t="shared" si="13"/>
        <v>0.50</v>
      </c>
      <c r="J44" s="643" t="str">
        <f t="shared" si="13"/>
        <v>0.50</v>
      </c>
      <c r="K44" s="643" t="str">
        <f t="shared" si="13"/>
        <v>0.50</v>
      </c>
      <c r="L44" s="643" t="str">
        <f t="shared" si="13"/>
        <v>0.50</v>
      </c>
    </row>
    <row r="45" spans="1:12" ht="25.2" customHeight="1" thickTop="1">
      <c r="A45" s="727" t="s">
        <v>1069</v>
      </c>
      <c r="B45" s="728"/>
      <c r="C45" s="832" t="s">
        <v>1069</v>
      </c>
      <c r="D45" s="832" t="s">
        <v>1331</v>
      </c>
      <c r="E45" s="216">
        <f>ROUND(VLOOKUP($C45,งบทดลองเบื้องต้น!$B$4:$K$839,3,0),2)</f>
        <v>0</v>
      </c>
      <c r="F45" s="216">
        <f>ROUND(VLOOKUP($C45,งบทดลองเบื้องต้น!$B$4:$K$839,4,0),2)</f>
        <v>0</v>
      </c>
      <c r="G45" s="216">
        <f>ROUND(VLOOKUP($C45,งบทดลองเบื้องต้น!$B$4:$K$839,5,0),2)</f>
        <v>0</v>
      </c>
      <c r="H45" s="216">
        <f>ROUND(VLOOKUP($C45,งบทดลองเบื้องต้น!$B$4:$K$839,6,0),2)</f>
        <v>0</v>
      </c>
      <c r="I45" s="216">
        <f>ROUND(VLOOKUP($C45,งบทดลองเบื้องต้น!$B$4:$K$839,7,0),2)</f>
        <v>0</v>
      </c>
      <c r="J45" s="216">
        <f>ROUND(VLOOKUP($C45,งบทดลองเบื้องต้น!$B$4:$K$839,8,0),2)</f>
        <v>0</v>
      </c>
      <c r="K45" s="216">
        <f>ROUND(VLOOKUP($C45,งบทดลองเบื้องต้น!$B$4:$K$839,9,0),2)</f>
        <v>0</v>
      </c>
      <c r="L45" s="216">
        <f>ROUND(VLOOKUP($C45,งบทดลองเบื้องต้น!$B$4:$K$839,10,0),2)</f>
        <v>0</v>
      </c>
    </row>
    <row r="46" spans="1:12" s="814" customFormat="1" ht="25.2" customHeight="1">
      <c r="A46" s="810"/>
      <c r="B46" s="811"/>
      <c r="C46" s="1017"/>
      <c r="D46" s="1127"/>
      <c r="E46" s="1128"/>
      <c r="F46" s="1128"/>
      <c r="G46" s="1128"/>
      <c r="H46" s="1128"/>
      <c r="I46" s="1128"/>
      <c r="J46" s="1128"/>
      <c r="K46" s="1128"/>
      <c r="L46" s="1128"/>
    </row>
    <row r="47" spans="1:12" ht="25.2" customHeight="1">
      <c r="A47" s="727" t="s">
        <v>552</v>
      </c>
      <c r="B47" s="728">
        <v>4.8</v>
      </c>
      <c r="C47" s="832" t="s">
        <v>552</v>
      </c>
      <c r="D47" s="841" t="s">
        <v>61</v>
      </c>
      <c r="E47" s="216">
        <f>ROUND(VLOOKUP($C47,งบทดลองเบื้องต้น!$B$4:$K$839,3,0),2)</f>
        <v>0</v>
      </c>
      <c r="F47" s="216">
        <f>ROUND(VLOOKUP($C47,งบทดลองเบื้องต้น!$B$4:$K$839,4,0),2)</f>
        <v>1327103</v>
      </c>
      <c r="G47" s="216">
        <f>ROUND(VLOOKUP($C47,งบทดลองเบื้องต้น!$B$4:$K$839,5,0),2)</f>
        <v>899000</v>
      </c>
      <c r="H47" s="216">
        <f>ROUND(VLOOKUP($C47,งบทดลองเบื้องต้น!$B$4:$K$839,6,0),2)</f>
        <v>0</v>
      </c>
      <c r="I47" s="216">
        <f>ROUND(VLOOKUP($C47,งบทดลองเบื้องต้น!$B$4:$K$839,7,0),2)</f>
        <v>120000</v>
      </c>
      <c r="J47" s="216">
        <f>ROUND(VLOOKUP($C47,งบทดลองเบื้องต้น!$B$4:$K$839,8,0),2)</f>
        <v>749000</v>
      </c>
      <c r="K47" s="216">
        <f>ROUND(VLOOKUP($C47,งบทดลองเบื้องต้น!$B$4:$K$839,9,0),2)</f>
        <v>0</v>
      </c>
      <c r="L47" s="216">
        <f>ROUND(VLOOKUP($C47,งบทดลองเบื้องต้น!$B$4:$K$839,10,0),2)</f>
        <v>0</v>
      </c>
    </row>
    <row r="48" spans="1:12" s="732" customFormat="1" ht="25.2" customHeight="1">
      <c r="A48" s="727" t="s">
        <v>564</v>
      </c>
      <c r="B48" s="728"/>
      <c r="C48" s="832" t="s">
        <v>564</v>
      </c>
      <c r="D48" s="832" t="s">
        <v>1442</v>
      </c>
      <c r="E48" s="216">
        <f>ROUND(VLOOKUP($C48,งบทดลองเบื้องต้น!$B$4:$K$839,3,0),2)</f>
        <v>0</v>
      </c>
      <c r="F48" s="216">
        <f>ROUND(VLOOKUP($C48,งบทดลองเบื้องต้น!$B$4:$K$839,4,0),2)</f>
        <v>-954779.12</v>
      </c>
      <c r="G48" s="216">
        <f>ROUND(VLOOKUP($C48,งบทดลองเบื้องต้น!$B$4:$K$839,5,0),2)</f>
        <v>-898998</v>
      </c>
      <c r="H48" s="216">
        <f>ROUND(VLOOKUP($C48,งบทดลองเบื้องต้น!$B$4:$K$839,6,0),2)</f>
        <v>0</v>
      </c>
      <c r="I48" s="216">
        <f>ROUND(VLOOKUP($C48,งบทดลองเบื้องต้น!$B$4:$K$839,7,0),2)</f>
        <v>-119999</v>
      </c>
      <c r="J48" s="216">
        <f>ROUND(VLOOKUP($C48,งบทดลองเบื้องต้น!$B$4:$K$839,8,0),2)</f>
        <v>-748998</v>
      </c>
      <c r="K48" s="216">
        <f>ROUND(VLOOKUP($C48,งบทดลองเบื้องต้น!$B$4:$K$839,9,0),2)</f>
        <v>0</v>
      </c>
      <c r="L48" s="216">
        <f>ROUND(VLOOKUP($C48,งบทดลองเบื้องต้น!$B$4:$K$839,10,0),2)</f>
        <v>0</v>
      </c>
    </row>
    <row r="49" spans="1:12" ht="25.2" customHeight="1">
      <c r="A49" s="727"/>
      <c r="B49" s="728"/>
      <c r="C49" s="1124"/>
      <c r="D49" s="1015" t="s">
        <v>1554</v>
      </c>
      <c r="E49" s="1021">
        <f>SUM(E47:E48)</f>
        <v>0</v>
      </c>
      <c r="F49" s="1021">
        <f t="shared" ref="F49:L49" si="14">SUM(F47:F48)</f>
        <v>372323.88</v>
      </c>
      <c r="G49" s="1021">
        <f t="shared" si="14"/>
        <v>2</v>
      </c>
      <c r="H49" s="1021">
        <f t="shared" si="14"/>
        <v>0</v>
      </c>
      <c r="I49" s="1021">
        <f t="shared" si="14"/>
        <v>1</v>
      </c>
      <c r="J49" s="1021">
        <f t="shared" si="14"/>
        <v>2</v>
      </c>
      <c r="K49" s="1021">
        <f t="shared" si="14"/>
        <v>0</v>
      </c>
      <c r="L49" s="1021">
        <f t="shared" si="14"/>
        <v>0</v>
      </c>
    </row>
    <row r="50" spans="1:12" s="753" customFormat="1" ht="24" customHeight="1" thickBot="1">
      <c r="B50" s="717"/>
      <c r="C50" s="987"/>
      <c r="D50" s="254" t="s">
        <v>1562</v>
      </c>
      <c r="E50" s="643" t="str">
        <f t="shared" ref="E50:L50" si="15">IF(E49&lt;0,"0.00","0.50")</f>
        <v>0.50</v>
      </c>
      <c r="F50" s="643" t="str">
        <f t="shared" si="15"/>
        <v>0.50</v>
      </c>
      <c r="G50" s="643" t="str">
        <f t="shared" si="15"/>
        <v>0.50</v>
      </c>
      <c r="H50" s="643" t="str">
        <f t="shared" si="15"/>
        <v>0.50</v>
      </c>
      <c r="I50" s="643" t="str">
        <f t="shared" si="15"/>
        <v>0.50</v>
      </c>
      <c r="J50" s="643" t="str">
        <f t="shared" si="15"/>
        <v>0.50</v>
      </c>
      <c r="K50" s="643" t="str">
        <f t="shared" si="15"/>
        <v>0.50</v>
      </c>
      <c r="L50" s="643" t="str">
        <f t="shared" si="15"/>
        <v>0.50</v>
      </c>
    </row>
    <row r="51" spans="1:12" ht="25.2" customHeight="1" thickTop="1">
      <c r="A51" s="727" t="s">
        <v>1070</v>
      </c>
      <c r="B51" s="728"/>
      <c r="C51" s="832" t="s">
        <v>1070</v>
      </c>
      <c r="D51" s="832" t="s">
        <v>1332</v>
      </c>
      <c r="E51" s="216">
        <f>ROUND(VLOOKUP($C51,งบทดลองเบื้องต้น!$B$4:$K$839,3,0),2)</f>
        <v>0</v>
      </c>
      <c r="F51" s="216">
        <f>ROUND(VLOOKUP($C51,งบทดลองเบื้องต้น!$B$4:$K$839,4,0),2)</f>
        <v>77866.789999999994</v>
      </c>
      <c r="G51" s="216">
        <f>ROUND(VLOOKUP($C51,งบทดลองเบื้องต้น!$B$4:$K$839,5,0),2)</f>
        <v>0</v>
      </c>
      <c r="H51" s="216">
        <f>ROUND(VLOOKUP($C51,งบทดลองเบื้องต้น!$B$4:$K$839,6,0),2)</f>
        <v>0</v>
      </c>
      <c r="I51" s="216">
        <f>ROUND(VLOOKUP($C51,งบทดลองเบื้องต้น!$B$4:$K$839,7,0),2)</f>
        <v>0</v>
      </c>
      <c r="J51" s="216">
        <f>ROUND(VLOOKUP($C51,งบทดลองเบื้องต้น!$B$4:$K$839,8,0),2)</f>
        <v>0</v>
      </c>
      <c r="K51" s="216">
        <f>ROUND(VLOOKUP($C51,งบทดลองเบื้องต้น!$B$4:$K$839,9,0),2)</f>
        <v>0</v>
      </c>
      <c r="L51" s="216">
        <f>ROUND(VLOOKUP($C51,งบทดลองเบื้องต้น!$B$4:$K$839,10,0),2)</f>
        <v>0</v>
      </c>
    </row>
    <row r="52" spans="1:12" s="814" customFormat="1" ht="25.2" customHeight="1">
      <c r="A52" s="810"/>
      <c r="B52" s="811"/>
      <c r="C52" s="1017"/>
      <c r="D52" s="1127"/>
      <c r="E52" s="1128"/>
      <c r="F52" s="1128"/>
      <c r="G52" s="1128"/>
      <c r="H52" s="1128"/>
      <c r="I52" s="1128"/>
      <c r="J52" s="1128"/>
      <c r="K52" s="1128"/>
      <c r="L52" s="1128"/>
    </row>
    <row r="53" spans="1:12" ht="25.2" customHeight="1">
      <c r="A53" s="727" t="s">
        <v>553</v>
      </c>
      <c r="B53" s="728">
        <v>4.9000000000000004</v>
      </c>
      <c r="C53" s="832" t="s">
        <v>553</v>
      </c>
      <c r="D53" s="841" t="s">
        <v>62</v>
      </c>
      <c r="E53" s="216">
        <f>ROUND(VLOOKUP($C53,งบทดลองเบื้องต้น!$B$4:$K$839,3,0),2)</f>
        <v>0</v>
      </c>
      <c r="F53" s="216">
        <f>ROUND(VLOOKUP($C53,งบทดลองเบื้องต้น!$B$4:$K$839,4,0),2)</f>
        <v>0</v>
      </c>
      <c r="G53" s="216">
        <f>ROUND(VLOOKUP($C53,งบทดลองเบื้องต้น!$B$4:$K$839,5,0),2)</f>
        <v>0</v>
      </c>
      <c r="H53" s="216">
        <f>ROUND(VLOOKUP($C53,งบทดลองเบื้องต้น!$B$4:$K$839,6,0),2)</f>
        <v>0</v>
      </c>
      <c r="I53" s="216">
        <f>ROUND(VLOOKUP($C53,งบทดลองเบื้องต้น!$B$4:$K$839,7,0),2)</f>
        <v>0</v>
      </c>
      <c r="J53" s="216">
        <f>ROUND(VLOOKUP($C53,งบทดลองเบื้องต้น!$B$4:$K$839,8,0),2)</f>
        <v>0</v>
      </c>
      <c r="K53" s="216">
        <f>ROUND(VLOOKUP($C53,งบทดลองเบื้องต้น!$B$4:$K$839,9,0),2)</f>
        <v>0</v>
      </c>
      <c r="L53" s="216">
        <f>ROUND(VLOOKUP($C53,งบทดลองเบื้องต้น!$B$4:$K$839,10,0),2)</f>
        <v>0</v>
      </c>
    </row>
    <row r="54" spans="1:12" ht="25.2" customHeight="1">
      <c r="A54" s="727" t="s">
        <v>565</v>
      </c>
      <c r="B54" s="728"/>
      <c r="C54" s="832" t="s">
        <v>565</v>
      </c>
      <c r="D54" s="832" t="s">
        <v>1443</v>
      </c>
      <c r="E54" s="216">
        <f>ROUND(VLOOKUP($C54,งบทดลองเบื้องต้น!$B$4:$K$839,3,0),2)</f>
        <v>0</v>
      </c>
      <c r="F54" s="216">
        <f>ROUND(VLOOKUP($C54,งบทดลองเบื้องต้น!$B$4:$K$839,4,0),2)</f>
        <v>0</v>
      </c>
      <c r="G54" s="216">
        <f>ROUND(VLOOKUP($C54,งบทดลองเบื้องต้น!$B$4:$K$839,5,0),2)</f>
        <v>0</v>
      </c>
      <c r="H54" s="216">
        <f>ROUND(VLOOKUP($C54,งบทดลองเบื้องต้น!$B$4:$K$839,6,0),2)</f>
        <v>0</v>
      </c>
      <c r="I54" s="216">
        <f>ROUND(VLOOKUP($C54,งบทดลองเบื้องต้น!$B$4:$K$839,7,0),2)</f>
        <v>0</v>
      </c>
      <c r="J54" s="216">
        <f>ROUND(VLOOKUP($C54,งบทดลองเบื้องต้น!$B$4:$K$839,8,0),2)</f>
        <v>0</v>
      </c>
      <c r="K54" s="216">
        <f>ROUND(VLOOKUP($C54,งบทดลองเบื้องต้น!$B$4:$K$839,9,0),2)</f>
        <v>0</v>
      </c>
      <c r="L54" s="216">
        <f>ROUND(VLOOKUP($C54,งบทดลองเบื้องต้น!$B$4:$K$839,10,0),2)</f>
        <v>0</v>
      </c>
    </row>
    <row r="55" spans="1:12" ht="25.2" customHeight="1">
      <c r="A55" s="727"/>
      <c r="B55" s="728"/>
      <c r="C55" s="1124"/>
      <c r="D55" s="1015" t="s">
        <v>1554</v>
      </c>
      <c r="E55" s="1021">
        <f>SUM(E53:E54)</f>
        <v>0</v>
      </c>
      <c r="F55" s="1021">
        <f t="shared" ref="F55:L55" si="16">SUM(F53:F54)</f>
        <v>0</v>
      </c>
      <c r="G55" s="1021">
        <f t="shared" si="16"/>
        <v>0</v>
      </c>
      <c r="H55" s="1021">
        <f t="shared" si="16"/>
        <v>0</v>
      </c>
      <c r="I55" s="1021">
        <f t="shared" si="16"/>
        <v>0</v>
      </c>
      <c r="J55" s="1021">
        <f t="shared" si="16"/>
        <v>0</v>
      </c>
      <c r="K55" s="1021">
        <f t="shared" si="16"/>
        <v>0</v>
      </c>
      <c r="L55" s="1021">
        <f t="shared" si="16"/>
        <v>0</v>
      </c>
    </row>
    <row r="56" spans="1:12" s="753" customFormat="1" ht="24" customHeight="1" thickBot="1">
      <c r="B56" s="717"/>
      <c r="C56" s="987"/>
      <c r="D56" s="254" t="s">
        <v>1562</v>
      </c>
      <c r="E56" s="643" t="str">
        <f t="shared" ref="E56:L56" si="17">IF(E55&lt;0,"0.00","0.50")</f>
        <v>0.50</v>
      </c>
      <c r="F56" s="643" t="str">
        <f t="shared" si="17"/>
        <v>0.50</v>
      </c>
      <c r="G56" s="643" t="str">
        <f t="shared" si="17"/>
        <v>0.50</v>
      </c>
      <c r="H56" s="643" t="str">
        <f t="shared" si="17"/>
        <v>0.50</v>
      </c>
      <c r="I56" s="643" t="str">
        <f t="shared" si="17"/>
        <v>0.50</v>
      </c>
      <c r="J56" s="643" t="str">
        <f t="shared" si="17"/>
        <v>0.50</v>
      </c>
      <c r="K56" s="643" t="str">
        <f t="shared" si="17"/>
        <v>0.50</v>
      </c>
      <c r="L56" s="643" t="str">
        <f t="shared" si="17"/>
        <v>0.50</v>
      </c>
    </row>
    <row r="57" spans="1:12" ht="25.2" customHeight="1" thickTop="1">
      <c r="A57" s="727" t="s">
        <v>1071</v>
      </c>
      <c r="B57" s="728"/>
      <c r="C57" s="832" t="s">
        <v>1071</v>
      </c>
      <c r="D57" s="832" t="s">
        <v>341</v>
      </c>
      <c r="E57" s="216">
        <f>ROUND(VLOOKUP($C57,งบทดลองเบื้องต้น!$B$4:$K$839,3,0),2)</f>
        <v>0</v>
      </c>
      <c r="F57" s="216">
        <f>ROUND(VLOOKUP($C57,งบทดลองเบื้องต้น!$B$4:$K$839,4,0),2)</f>
        <v>0</v>
      </c>
      <c r="G57" s="216">
        <f>ROUND(VLOOKUP($C57,งบทดลองเบื้องต้น!$B$4:$K$839,5,0),2)</f>
        <v>0</v>
      </c>
      <c r="H57" s="216">
        <f>ROUND(VLOOKUP($C57,งบทดลองเบื้องต้น!$B$4:$K$839,6,0),2)</f>
        <v>0</v>
      </c>
      <c r="I57" s="216">
        <f>ROUND(VLOOKUP($C57,งบทดลองเบื้องต้น!$B$4:$K$839,7,0),2)</f>
        <v>0</v>
      </c>
      <c r="J57" s="216">
        <f>ROUND(VLOOKUP($C57,งบทดลองเบื้องต้น!$B$4:$K$839,8,0),2)</f>
        <v>0</v>
      </c>
      <c r="K57" s="216">
        <f>ROUND(VLOOKUP($C57,งบทดลองเบื้องต้น!$B$4:$K$839,9,0),2)</f>
        <v>0</v>
      </c>
      <c r="L57" s="216">
        <f>ROUND(VLOOKUP($C57,งบทดลองเบื้องต้น!$B$4:$K$839,10,0),2)</f>
        <v>0</v>
      </c>
    </row>
    <row r="58" spans="1:12" ht="25.2" customHeight="1">
      <c r="A58" s="727"/>
      <c r="B58" s="728"/>
      <c r="C58" s="832"/>
      <c r="D58" s="832"/>
      <c r="E58" s="244"/>
      <c r="F58" s="244"/>
      <c r="G58" s="244"/>
      <c r="H58" s="244"/>
      <c r="I58" s="244"/>
      <c r="J58" s="244"/>
    </row>
    <row r="59" spans="1:12" s="732" customFormat="1" ht="25.2" customHeight="1">
      <c r="A59" s="727" t="s">
        <v>554</v>
      </c>
      <c r="B59" s="1129">
        <v>4.0999999999999996</v>
      </c>
      <c r="C59" s="832" t="s">
        <v>554</v>
      </c>
      <c r="D59" s="841" t="s">
        <v>63</v>
      </c>
      <c r="E59" s="216">
        <f>ROUND(VLOOKUP($C59,งบทดลองเบื้องต้น!$B$4:$K$839,3,0),2)</f>
        <v>0</v>
      </c>
      <c r="F59" s="216">
        <f>ROUND(VLOOKUP($C59,งบทดลองเบื้องต้น!$B$4:$K$839,4,0),2)</f>
        <v>1185042.57</v>
      </c>
      <c r="G59" s="216">
        <f>ROUND(VLOOKUP($C59,งบทดลองเบื้องต้น!$B$4:$K$839,5,0),2)</f>
        <v>962500</v>
      </c>
      <c r="H59" s="216">
        <f>ROUND(VLOOKUP($C59,งบทดลองเบื้องต้น!$B$4:$K$839,6,0),2)</f>
        <v>0</v>
      </c>
      <c r="I59" s="216">
        <f>ROUND(VLOOKUP($C59,งบทดลองเบื้องต้น!$B$4:$K$839,7,0),2)</f>
        <v>2393000</v>
      </c>
      <c r="J59" s="216">
        <f>ROUND(VLOOKUP($C59,งบทดลองเบื้องต้น!$B$4:$K$839,8,0),2)</f>
        <v>858280</v>
      </c>
      <c r="K59" s="216">
        <f>ROUND(VLOOKUP($C59,งบทดลองเบื้องต้น!$B$4:$K$839,9,0),2)</f>
        <v>568500</v>
      </c>
      <c r="L59" s="216">
        <f>ROUND(VLOOKUP($C59,งบทดลองเบื้องต้น!$B$4:$K$839,10,0),2)</f>
        <v>0</v>
      </c>
    </row>
    <row r="60" spans="1:12" s="732" customFormat="1" ht="25.2" customHeight="1">
      <c r="A60" s="727" t="s">
        <v>566</v>
      </c>
      <c r="B60" s="728"/>
      <c r="C60" s="832" t="s">
        <v>566</v>
      </c>
      <c r="D60" s="832" t="s">
        <v>1444</v>
      </c>
      <c r="E60" s="216">
        <f>ROUND(VLOOKUP($C60,งบทดลองเบื้องต้น!$B$4:$K$839,3,0),2)</f>
        <v>0</v>
      </c>
      <c r="F60" s="216">
        <f>ROUND(VLOOKUP($C60,งบทดลองเบื้องต้น!$B$4:$K$839,4,0),2)</f>
        <v>-1185039.57</v>
      </c>
      <c r="G60" s="216">
        <f>ROUND(VLOOKUP($C60,งบทดลองเบื้องต้น!$B$4:$K$839,5,0),2)</f>
        <v>-954837.82</v>
      </c>
      <c r="H60" s="216">
        <f>ROUND(VLOOKUP($C60,งบทดลองเบื้องต้น!$B$4:$K$839,6,0),2)</f>
        <v>0</v>
      </c>
      <c r="I60" s="216">
        <f>ROUND(VLOOKUP($C60,งบทดลองเบื้องต้น!$B$4:$K$839,7,0),2)</f>
        <v>-2367496.06</v>
      </c>
      <c r="J60" s="216">
        <f>ROUND(VLOOKUP($C60,งบทดลองเบื้องต้น!$B$4:$K$839,8,0),2)</f>
        <v>-856660.03</v>
      </c>
      <c r="K60" s="216">
        <f>ROUND(VLOOKUP($C60,งบทดลองเบื้องต้น!$B$4:$K$839,9,0),2)</f>
        <v>-568498</v>
      </c>
      <c r="L60" s="216">
        <f>ROUND(VLOOKUP($C60,งบทดลองเบื้องต้น!$B$4:$K$839,10,0),2)</f>
        <v>0</v>
      </c>
    </row>
    <row r="61" spans="1:12" ht="25.2" customHeight="1">
      <c r="A61" s="727"/>
      <c r="B61" s="728"/>
      <c r="C61" s="1124"/>
      <c r="D61" s="1015" t="s">
        <v>1554</v>
      </c>
      <c r="E61" s="1021">
        <f>SUM(E59:E60)</f>
        <v>0</v>
      </c>
      <c r="F61" s="1021">
        <f t="shared" ref="F61:L61" si="18">SUM(F59:F60)</f>
        <v>3</v>
      </c>
      <c r="G61" s="1021">
        <f t="shared" si="18"/>
        <v>7662.1800000000512</v>
      </c>
      <c r="H61" s="1021">
        <f t="shared" si="18"/>
        <v>0</v>
      </c>
      <c r="I61" s="1021">
        <f t="shared" si="18"/>
        <v>25503.939999999944</v>
      </c>
      <c r="J61" s="1021">
        <f t="shared" si="18"/>
        <v>1619.9699999999721</v>
      </c>
      <c r="K61" s="1021">
        <f t="shared" si="18"/>
        <v>2</v>
      </c>
      <c r="L61" s="1021">
        <f t="shared" si="18"/>
        <v>0</v>
      </c>
    </row>
    <row r="62" spans="1:12" s="753" customFormat="1" ht="24" customHeight="1" thickBot="1">
      <c r="B62" s="717"/>
      <c r="C62" s="987"/>
      <c r="D62" s="254" t="s">
        <v>1562</v>
      </c>
      <c r="E62" s="643" t="str">
        <f t="shared" ref="E62:L62" si="19">IF(E61&lt;0,"0.00","0.50")</f>
        <v>0.50</v>
      </c>
      <c r="F62" s="643" t="str">
        <f t="shared" si="19"/>
        <v>0.50</v>
      </c>
      <c r="G62" s="643" t="str">
        <f t="shared" si="19"/>
        <v>0.50</v>
      </c>
      <c r="H62" s="643" t="str">
        <f t="shared" si="19"/>
        <v>0.50</v>
      </c>
      <c r="I62" s="643" t="str">
        <f t="shared" si="19"/>
        <v>0.50</v>
      </c>
      <c r="J62" s="643" t="str">
        <f t="shared" si="19"/>
        <v>0.50</v>
      </c>
      <c r="K62" s="643" t="str">
        <f t="shared" si="19"/>
        <v>0.50</v>
      </c>
      <c r="L62" s="643" t="str">
        <f t="shared" si="19"/>
        <v>0.50</v>
      </c>
    </row>
    <row r="63" spans="1:12" ht="25.2" customHeight="1" thickTop="1">
      <c r="A63" s="727" t="s">
        <v>1072</v>
      </c>
      <c r="B63" s="728"/>
      <c r="C63" s="832" t="s">
        <v>1072</v>
      </c>
      <c r="D63" s="832" t="s">
        <v>1333</v>
      </c>
      <c r="E63" s="216">
        <f>ROUND(VLOOKUP($C63,งบทดลองเบื้องต้น!$B$4:$K$839,3,0),2)</f>
        <v>0</v>
      </c>
      <c r="F63" s="216">
        <f>ROUND(VLOOKUP($C63,งบทดลองเบื้องต้น!$B$4:$K$839,4,0),2)</f>
        <v>0</v>
      </c>
      <c r="G63" s="216">
        <f>ROUND(VLOOKUP($C63,งบทดลองเบื้องต้น!$B$4:$K$839,5,0),2)</f>
        <v>1831.83</v>
      </c>
      <c r="H63" s="216">
        <f>ROUND(VLOOKUP($C63,งบทดลองเบื้องต้น!$B$4:$K$839,6,0),2)</f>
        <v>0</v>
      </c>
      <c r="I63" s="216">
        <f>ROUND(VLOOKUP($C63,งบทดลองเบื้องต้น!$B$4:$K$839,7,0),2)</f>
        <v>46750</v>
      </c>
      <c r="J63" s="216">
        <f>ROUND(VLOOKUP($C63,งบทดลองเบื้องต้น!$B$4:$K$839,8,0),2)</f>
        <v>25782.95</v>
      </c>
      <c r="K63" s="216">
        <f>ROUND(VLOOKUP($C63,งบทดลองเบื้องต้น!$B$4:$K$839,9,0),2)</f>
        <v>11370</v>
      </c>
      <c r="L63" s="216">
        <f>ROUND(VLOOKUP($C63,งบทดลองเบื้องต้น!$B$4:$K$839,10,0),2)</f>
        <v>0</v>
      </c>
    </row>
    <row r="64" spans="1:12" s="732" customFormat="1" ht="25.2" customHeight="1">
      <c r="A64" s="727"/>
      <c r="B64" s="728"/>
      <c r="C64" s="832"/>
      <c r="D64" s="832"/>
      <c r="E64" s="244"/>
      <c r="F64" s="244"/>
      <c r="G64" s="244"/>
      <c r="H64" s="244"/>
      <c r="I64" s="244"/>
      <c r="J64" s="244"/>
      <c r="K64" s="981"/>
      <c r="L64" s="981"/>
    </row>
    <row r="65" spans="1:12" ht="25.2" customHeight="1">
      <c r="A65" s="727" t="s">
        <v>567</v>
      </c>
      <c r="B65" s="728">
        <v>4.1100000000000003</v>
      </c>
      <c r="C65" s="832" t="s">
        <v>567</v>
      </c>
      <c r="D65" s="841" t="s">
        <v>70</v>
      </c>
      <c r="E65" s="216">
        <f>ROUND(VLOOKUP($C65,งบทดลองเบื้องต้น!$B$4:$K$839,3,0),2)</f>
        <v>0</v>
      </c>
      <c r="F65" s="216">
        <f>ROUND(VLOOKUP($C65,งบทดลองเบื้องต้น!$B$4:$K$839,4,0),2)</f>
        <v>1154558.06</v>
      </c>
      <c r="G65" s="216">
        <f>ROUND(VLOOKUP($C65,งบทดลองเบื้องต้น!$B$4:$K$839,5,0),2)</f>
        <v>3147581</v>
      </c>
      <c r="H65" s="216">
        <f>ROUND(VLOOKUP($C65,งบทดลองเบื้องต้น!$B$4:$K$839,6,0),2)</f>
        <v>4188600</v>
      </c>
      <c r="I65" s="216">
        <f>ROUND(VLOOKUP($C65,งบทดลองเบื้องต้น!$B$4:$K$839,7,0),2)</f>
        <v>11643521.140000001</v>
      </c>
      <c r="J65" s="216">
        <f>ROUND(VLOOKUP($C65,งบทดลองเบื้องต้น!$B$4:$K$839,8,0),2)</f>
        <v>10011189.5</v>
      </c>
      <c r="K65" s="216">
        <f>ROUND(VLOOKUP($C65,งบทดลองเบื้องต้น!$B$4:$K$839,9,0),2)</f>
        <v>383790</v>
      </c>
      <c r="L65" s="216">
        <f>ROUND(VLOOKUP($C65,งบทดลองเบื้องต้น!$B$4:$K$839,10,0),2)</f>
        <v>4600000</v>
      </c>
    </row>
    <row r="66" spans="1:12" ht="25.2" customHeight="1">
      <c r="A66" s="727" t="s">
        <v>576</v>
      </c>
      <c r="B66" s="728"/>
      <c r="C66" s="832" t="s">
        <v>576</v>
      </c>
      <c r="D66" s="832" t="s">
        <v>1446</v>
      </c>
      <c r="E66" s="216">
        <f>ROUND(VLOOKUP($C66,งบทดลองเบื้องต้น!$B$4:$K$839,3,0),2)</f>
        <v>0</v>
      </c>
      <c r="F66" s="216">
        <f>ROUND(VLOOKUP($C66,งบทดลองเบื้องต้น!$B$4:$K$839,4,0),2)</f>
        <v>-512601.26</v>
      </c>
      <c r="G66" s="216">
        <f>ROUND(VLOOKUP($C66,งบทดลองเบื้องต้น!$B$4:$K$839,5,0),2)</f>
        <v>-1492980</v>
      </c>
      <c r="H66" s="216">
        <f>ROUND(VLOOKUP($C66,งบทดลองเบื้องต้น!$B$4:$K$839,6,0),2)</f>
        <v>-1768115.96</v>
      </c>
      <c r="I66" s="216">
        <f>ROUND(VLOOKUP($C66,งบทดลองเบื้องต้น!$B$4:$K$839,7,0),2)</f>
        <v>-4413982.33</v>
      </c>
      <c r="J66" s="216">
        <f>ROUND(VLOOKUP($C66,งบทดลองเบื้องต้น!$B$4:$K$839,8,0),2)</f>
        <v>-3553624.22</v>
      </c>
      <c r="K66" s="216">
        <f>ROUND(VLOOKUP($C66,งบทดลองเบื้องต้น!$B$4:$K$839,9,0),2)</f>
        <v>-227657</v>
      </c>
      <c r="L66" s="216">
        <f>ROUND(VLOOKUP($C66,งบทดลองเบื้องต้น!$B$4:$K$839,10,0),2)</f>
        <v>-4247324.0599999996</v>
      </c>
    </row>
    <row r="67" spans="1:12" ht="25.2" customHeight="1">
      <c r="A67" s="727"/>
      <c r="B67" s="728"/>
      <c r="C67" s="1124"/>
      <c r="D67" s="1015" t="s">
        <v>1554</v>
      </c>
      <c r="E67" s="1021">
        <f>SUM(E65:E66)</f>
        <v>0</v>
      </c>
      <c r="F67" s="1021">
        <f t="shared" ref="F67:L67" si="20">SUM(F65:F66)</f>
        <v>641956.80000000005</v>
      </c>
      <c r="G67" s="1021">
        <f t="shared" si="20"/>
        <v>1654601</v>
      </c>
      <c r="H67" s="1021">
        <f t="shared" si="20"/>
        <v>2420484.04</v>
      </c>
      <c r="I67" s="1021">
        <f t="shared" si="20"/>
        <v>7229538.8100000005</v>
      </c>
      <c r="J67" s="1021">
        <f t="shared" si="20"/>
        <v>6457565.2799999993</v>
      </c>
      <c r="K67" s="1021">
        <f t="shared" si="20"/>
        <v>156133</v>
      </c>
      <c r="L67" s="1021">
        <f t="shared" si="20"/>
        <v>352675.94000000041</v>
      </c>
    </row>
    <row r="68" spans="1:12" s="753" customFormat="1" ht="24" customHeight="1" thickBot="1">
      <c r="B68" s="717"/>
      <c r="C68" s="987"/>
      <c r="D68" s="254" t="s">
        <v>1562</v>
      </c>
      <c r="E68" s="643" t="str">
        <f t="shared" ref="E68:L68" si="21">IF(E67&lt;0,"0.00","0.50")</f>
        <v>0.50</v>
      </c>
      <c r="F68" s="643" t="str">
        <f t="shared" si="21"/>
        <v>0.50</v>
      </c>
      <c r="G68" s="643" t="str">
        <f t="shared" si="21"/>
        <v>0.50</v>
      </c>
      <c r="H68" s="643" t="str">
        <f t="shared" si="21"/>
        <v>0.50</v>
      </c>
      <c r="I68" s="643" t="str">
        <f t="shared" si="21"/>
        <v>0.50</v>
      </c>
      <c r="J68" s="643" t="str">
        <f t="shared" si="21"/>
        <v>0.50</v>
      </c>
      <c r="K68" s="643" t="str">
        <f t="shared" si="21"/>
        <v>0.50</v>
      </c>
      <c r="L68" s="643" t="str">
        <f t="shared" si="21"/>
        <v>0.50</v>
      </c>
    </row>
    <row r="69" spans="1:12" ht="25.2" customHeight="1" thickTop="1">
      <c r="A69" s="727" t="s">
        <v>1090</v>
      </c>
      <c r="B69" s="728"/>
      <c r="C69" s="832" t="s">
        <v>1090</v>
      </c>
      <c r="D69" s="832" t="s">
        <v>1349</v>
      </c>
      <c r="E69" s="216">
        <f>ROUND(VLOOKUP($C69,งบทดลองเบื้องต้น!$B$4:$K$839,3,0),2)</f>
        <v>0</v>
      </c>
      <c r="F69" s="216">
        <f>ROUND(VLOOKUP($C69,งบทดลองเบื้องต้น!$B$4:$K$839,4,0),2)</f>
        <v>42333.82</v>
      </c>
      <c r="G69" s="216">
        <f>ROUND(VLOOKUP($C69,งบทดลองเบื้องต้น!$B$4:$K$839,5,0),2)</f>
        <v>142168.62</v>
      </c>
      <c r="H69" s="216">
        <f>ROUND(VLOOKUP($C69,งบทดลองเบื้องต้น!$B$4:$K$839,6,0),2)</f>
        <v>153582</v>
      </c>
      <c r="I69" s="216">
        <f>ROUND(VLOOKUP($C69,งบทดลองเบื้องต้น!$B$4:$K$839,7,0),2)</f>
        <v>430464.87</v>
      </c>
      <c r="J69" s="216">
        <f>ROUND(VLOOKUP($C69,งบทดลองเบื้องต้น!$B$4:$K$839,8,0),2)</f>
        <v>367076.93</v>
      </c>
      <c r="K69" s="216">
        <f>ROUND(VLOOKUP($C69,งบทดลองเบื้องต้น!$B$4:$K$839,9,0),2)</f>
        <v>14072.5</v>
      </c>
      <c r="L69" s="216">
        <f>ROUND(VLOOKUP($C69,งบทดลองเบื้องต้น!$B$4:$K$839,10,0),2)</f>
        <v>4247324.0599999996</v>
      </c>
    </row>
    <row r="70" spans="1:12" ht="25.2" customHeight="1">
      <c r="A70" s="727"/>
      <c r="B70" s="728"/>
      <c r="C70" s="832"/>
      <c r="D70" s="832"/>
      <c r="E70" s="1126"/>
      <c r="F70" s="1126"/>
      <c r="G70" s="1126"/>
      <c r="H70" s="1126"/>
      <c r="I70" s="1126"/>
      <c r="J70" s="1126"/>
    </row>
    <row r="71" spans="1:12" ht="25.2" customHeight="1">
      <c r="A71" s="727" t="s">
        <v>568</v>
      </c>
      <c r="B71" s="728">
        <v>4.12</v>
      </c>
      <c r="C71" s="832" t="s">
        <v>568</v>
      </c>
      <c r="D71" s="841" t="s">
        <v>71</v>
      </c>
      <c r="E71" s="216">
        <f>ROUND(VLOOKUP($C71,งบทดลองเบื้องต้น!$B$4:$K$839,3,0),2)</f>
        <v>0</v>
      </c>
      <c r="F71" s="216">
        <f>ROUND(VLOOKUP($C71,งบทดลองเบื้องต้น!$B$4:$K$839,4,0),2)</f>
        <v>12917469.99</v>
      </c>
      <c r="G71" s="216">
        <f>ROUND(VLOOKUP($C71,งบทดลองเบื้องต้น!$B$4:$K$839,5,0),2)</f>
        <v>19339300</v>
      </c>
      <c r="H71" s="216">
        <f>ROUND(VLOOKUP($C71,งบทดลองเบื้องต้น!$B$4:$K$839,6,0),2)</f>
        <v>24702725.989999998</v>
      </c>
      <c r="I71" s="216">
        <f>ROUND(VLOOKUP($C71,งบทดลองเบื้องต้น!$B$4:$K$839,7,0),2)</f>
        <v>9155238.1600000001</v>
      </c>
      <c r="J71" s="216">
        <f>ROUND(VLOOKUP($C71,งบทดลองเบื้องต้น!$B$4:$K$839,8,0),2)</f>
        <v>7137565.3600000003</v>
      </c>
      <c r="K71" s="216">
        <f>ROUND(VLOOKUP($C71,งบทดลองเบื้องต้น!$B$4:$K$839,9,0),2)</f>
        <v>2995990.81</v>
      </c>
      <c r="L71" s="216">
        <f>ROUND(VLOOKUP($C71,งบทดลองเบื้องต้น!$B$4:$K$839,10,0),2)</f>
        <v>5736043.9100000001</v>
      </c>
    </row>
    <row r="72" spans="1:12" ht="25.2" customHeight="1">
      <c r="A72" s="727" t="s">
        <v>577</v>
      </c>
      <c r="B72" s="728"/>
      <c r="C72" s="832" t="s">
        <v>577</v>
      </c>
      <c r="D72" s="832" t="s">
        <v>78</v>
      </c>
      <c r="E72" s="216">
        <f>ROUND(VLOOKUP($C72,งบทดลองเบื้องต้น!$B$4:$K$839,3,0),2)</f>
        <v>0</v>
      </c>
      <c r="F72" s="216">
        <f>ROUND(VLOOKUP($C72,งบทดลองเบื้องต้น!$B$4:$K$839,4,0),2)</f>
        <v>-6688374.71</v>
      </c>
      <c r="G72" s="216">
        <f>ROUND(VLOOKUP($C72,งบทดลองเบื้องต้น!$B$4:$K$839,5,0),2)</f>
        <v>-9830070.1999999993</v>
      </c>
      <c r="H72" s="216">
        <f>ROUND(VLOOKUP($C72,งบทดลองเบื้องต้น!$B$4:$K$839,6,0),2)</f>
        <v>-13093717.51</v>
      </c>
      <c r="I72" s="216">
        <f>ROUND(VLOOKUP($C72,งบทดลองเบื้องต้น!$B$4:$K$839,7,0),2)</f>
        <v>-1701611.19</v>
      </c>
      <c r="J72" s="216">
        <f>ROUND(VLOOKUP($C72,งบทดลองเบื้องต้น!$B$4:$K$839,8,0),2)</f>
        <v>-2103380.94</v>
      </c>
      <c r="K72" s="216">
        <f>ROUND(VLOOKUP($C72,งบทดลองเบื้องต้น!$B$4:$K$839,9,0),2)</f>
        <v>-1895277.85</v>
      </c>
      <c r="L72" s="216">
        <f>ROUND(VLOOKUP($C72,งบทดลองเบื้องต้น!$B$4:$K$839,10,0),2)</f>
        <v>-1561728.4</v>
      </c>
    </row>
    <row r="73" spans="1:12" ht="25.2" customHeight="1">
      <c r="A73" s="727"/>
      <c r="B73" s="728"/>
      <c r="C73" s="1124"/>
      <c r="D73" s="1015" t="s">
        <v>1554</v>
      </c>
      <c r="E73" s="1021">
        <f>SUM(E71:E72)</f>
        <v>0</v>
      </c>
      <c r="F73" s="1021">
        <f t="shared" ref="F73:L73" si="22">SUM(F71:F72)</f>
        <v>6229095.2800000003</v>
      </c>
      <c r="G73" s="1021">
        <f t="shared" si="22"/>
        <v>9509229.8000000007</v>
      </c>
      <c r="H73" s="1021">
        <f t="shared" si="22"/>
        <v>11609008.479999999</v>
      </c>
      <c r="I73" s="1021">
        <f t="shared" si="22"/>
        <v>7453626.9700000007</v>
      </c>
      <c r="J73" s="1021">
        <f t="shared" si="22"/>
        <v>5034184.42</v>
      </c>
      <c r="K73" s="1021">
        <f t="shared" si="22"/>
        <v>1100712.96</v>
      </c>
      <c r="L73" s="1021">
        <f t="shared" si="22"/>
        <v>4174315.5100000002</v>
      </c>
    </row>
    <row r="74" spans="1:12" s="753" customFormat="1" ht="24" customHeight="1" thickBot="1">
      <c r="B74" s="717"/>
      <c r="C74" s="987"/>
      <c r="D74" s="254" t="s">
        <v>1562</v>
      </c>
      <c r="E74" s="643" t="str">
        <f t="shared" ref="E74:L74" si="23">IF(E73&lt;0,"0.00","0.50")</f>
        <v>0.50</v>
      </c>
      <c r="F74" s="643" t="str">
        <f t="shared" si="23"/>
        <v>0.50</v>
      </c>
      <c r="G74" s="643" t="str">
        <f t="shared" si="23"/>
        <v>0.50</v>
      </c>
      <c r="H74" s="643" t="str">
        <f t="shared" si="23"/>
        <v>0.50</v>
      </c>
      <c r="I74" s="643" t="str">
        <f t="shared" si="23"/>
        <v>0.50</v>
      </c>
      <c r="J74" s="643" t="str">
        <f t="shared" si="23"/>
        <v>0.50</v>
      </c>
      <c r="K74" s="643" t="str">
        <f t="shared" si="23"/>
        <v>0.50</v>
      </c>
      <c r="L74" s="643" t="str">
        <f t="shared" si="23"/>
        <v>0.50</v>
      </c>
    </row>
    <row r="75" spans="1:12" ht="25.2" customHeight="1" thickTop="1">
      <c r="A75" s="727" t="s">
        <v>1091</v>
      </c>
      <c r="B75" s="728"/>
      <c r="C75" s="832" t="s">
        <v>1091</v>
      </c>
      <c r="D75" s="832" t="s">
        <v>1350</v>
      </c>
      <c r="E75" s="216">
        <f>ROUND(VLOOKUP($C75,งบทดลองเบื้องต้น!$B$4:$K$839,3,0),2)</f>
        <v>0</v>
      </c>
      <c r="F75" s="216">
        <f>ROUND(VLOOKUP($C75,งบทดลองเบื้องต้น!$B$4:$K$839,4,0),2)</f>
        <v>457642.77</v>
      </c>
      <c r="G75" s="216">
        <f>ROUND(VLOOKUP($C75,งบทดลองเบื้องต้น!$B$4:$K$839,5,0),2)</f>
        <v>709706.58</v>
      </c>
      <c r="H75" s="216">
        <f>ROUND(VLOOKUP($C75,งบทดลองเบื้องต้น!$B$4:$K$839,6,0),2)</f>
        <v>873042.28</v>
      </c>
      <c r="I75" s="216">
        <f>ROUND(VLOOKUP($C75,งบทดลองเบื้องต้น!$B$4:$K$839,7,0),2)</f>
        <v>335692.06</v>
      </c>
      <c r="J75" s="216">
        <f>ROUND(VLOOKUP($C75,งบทดลองเบื้องต้น!$B$4:$K$839,8,0),2)</f>
        <v>261710.68</v>
      </c>
      <c r="K75" s="216">
        <f>ROUND(VLOOKUP($C75,งบทดลองเบื้องต้น!$B$4:$K$839,9,0),2)</f>
        <v>156528.4</v>
      </c>
      <c r="L75" s="216">
        <f>ROUND(VLOOKUP($C75,งบทดลองเบื้องต้น!$B$4:$K$839,10,0),2)</f>
        <v>224444.82</v>
      </c>
    </row>
    <row r="76" spans="1:12" ht="25.2" customHeight="1">
      <c r="A76" s="727"/>
      <c r="B76" s="728"/>
      <c r="C76" s="832"/>
      <c r="D76" s="832"/>
      <c r="E76" s="1126"/>
      <c r="F76" s="1126"/>
      <c r="G76" s="1126"/>
      <c r="H76" s="1126"/>
      <c r="I76" s="1126"/>
      <c r="J76" s="1126"/>
    </row>
    <row r="77" spans="1:12" ht="25.2" customHeight="1">
      <c r="A77" s="727" t="s">
        <v>569</v>
      </c>
      <c r="B77" s="728">
        <v>4.13</v>
      </c>
      <c r="C77" s="832" t="s">
        <v>569</v>
      </c>
      <c r="D77" s="841" t="s">
        <v>1445</v>
      </c>
      <c r="E77" s="216">
        <f>ROUND(VLOOKUP($C77,งบทดลองเบื้องต้น!$B$4:$K$839,3,0),2)</f>
        <v>0</v>
      </c>
      <c r="F77" s="216">
        <f>ROUND(VLOOKUP($C77,งบทดลองเบื้องต้น!$B$4:$K$839,4,0),2)</f>
        <v>157000</v>
      </c>
      <c r="G77" s="216">
        <f>ROUND(VLOOKUP($C77,งบทดลองเบื้องต้น!$B$4:$K$839,5,0),2)</f>
        <v>2836266</v>
      </c>
      <c r="H77" s="216">
        <f>ROUND(VLOOKUP($C77,งบทดลองเบื้องต้น!$B$4:$K$839,6,0),2)</f>
        <v>3056327.88</v>
      </c>
      <c r="I77" s="216">
        <f>ROUND(VLOOKUP($C77,งบทดลองเบื้องต้น!$B$4:$K$839,7,0),2)</f>
        <v>497000</v>
      </c>
      <c r="J77" s="216">
        <f>ROUND(VLOOKUP($C77,งบทดลองเบื้องต้น!$B$4:$K$839,8,0),2)</f>
        <v>4677576.21</v>
      </c>
      <c r="K77" s="216">
        <f>ROUND(VLOOKUP($C77,งบทดลองเบื้องต้น!$B$4:$K$839,9,0),2)</f>
        <v>1260000</v>
      </c>
      <c r="L77" s="216">
        <f>ROUND(VLOOKUP($C77,งบทดลองเบื้องต้น!$B$4:$K$839,10,0),2)</f>
        <v>0</v>
      </c>
    </row>
    <row r="78" spans="1:12" ht="25.2" customHeight="1">
      <c r="A78" s="727" t="s">
        <v>578</v>
      </c>
      <c r="B78" s="728"/>
      <c r="C78" s="832" t="s">
        <v>578</v>
      </c>
      <c r="D78" s="832" t="s">
        <v>1447</v>
      </c>
      <c r="E78" s="216">
        <f>ROUND(VLOOKUP($C78,งบทดลองเบื้องต้น!$B$4:$K$839,3,0),2)</f>
        <v>0</v>
      </c>
      <c r="F78" s="216">
        <f>ROUND(VLOOKUP($C78,งบทดลองเบื้องต้น!$B$4:$K$839,4,0),2)</f>
        <v>-95572.13</v>
      </c>
      <c r="G78" s="216">
        <f>ROUND(VLOOKUP($C78,งบทดลองเบื้องต้น!$B$4:$K$839,5,0),2)</f>
        <v>-1687310.8</v>
      </c>
      <c r="H78" s="216">
        <f>ROUND(VLOOKUP($C78,งบทดลองเบื้องต้น!$B$4:$K$839,6,0),2)</f>
        <v>-1587686.98</v>
      </c>
      <c r="I78" s="216">
        <f>ROUND(VLOOKUP($C78,งบทดลองเบื้องต้น!$B$4:$K$839,7,0),2)</f>
        <v>-24849.99</v>
      </c>
      <c r="J78" s="216">
        <f>ROUND(VLOOKUP($C78,งบทดลองเบื้องต้น!$B$4:$K$839,8,0),2)</f>
        <v>-1253950.53</v>
      </c>
      <c r="K78" s="216">
        <f>ROUND(VLOOKUP($C78,งบทดลองเบื้องต้น!$B$4:$K$839,9,0),2)</f>
        <v>-120466.67</v>
      </c>
      <c r="L78" s="216">
        <f>ROUND(VLOOKUP($C78,งบทดลองเบื้องต้น!$B$4:$K$839,10,0),2)</f>
        <v>0</v>
      </c>
    </row>
    <row r="79" spans="1:12" ht="25.2" customHeight="1">
      <c r="A79" s="727"/>
      <c r="B79" s="728"/>
      <c r="C79" s="1124"/>
      <c r="D79" s="1015" t="s">
        <v>1554</v>
      </c>
      <c r="E79" s="1021">
        <f>SUM(E77:E78)</f>
        <v>0</v>
      </c>
      <c r="F79" s="1021">
        <f t="shared" ref="F79:L79" si="24">SUM(F77:F78)</f>
        <v>61427.869999999995</v>
      </c>
      <c r="G79" s="1021">
        <f t="shared" si="24"/>
        <v>1148955.2</v>
      </c>
      <c r="H79" s="1021">
        <f t="shared" si="24"/>
        <v>1468640.9</v>
      </c>
      <c r="I79" s="1021">
        <f t="shared" si="24"/>
        <v>472150.01</v>
      </c>
      <c r="J79" s="1021">
        <f t="shared" si="24"/>
        <v>3423625.6799999997</v>
      </c>
      <c r="K79" s="1021">
        <f t="shared" si="24"/>
        <v>1139533.33</v>
      </c>
      <c r="L79" s="1021">
        <f t="shared" si="24"/>
        <v>0</v>
      </c>
    </row>
    <row r="80" spans="1:12" s="753" customFormat="1" ht="24" customHeight="1" thickBot="1">
      <c r="B80" s="717"/>
      <c r="C80" s="987"/>
      <c r="D80" s="254" t="s">
        <v>1562</v>
      </c>
      <c r="E80" s="643" t="str">
        <f t="shared" ref="E80:L80" si="25">IF(E79&lt;0,"0.00","0.50")</f>
        <v>0.50</v>
      </c>
      <c r="F80" s="643" t="str">
        <f t="shared" si="25"/>
        <v>0.50</v>
      </c>
      <c r="G80" s="643" t="str">
        <f t="shared" si="25"/>
        <v>0.50</v>
      </c>
      <c r="H80" s="643" t="str">
        <f t="shared" si="25"/>
        <v>0.50</v>
      </c>
      <c r="I80" s="643" t="str">
        <f t="shared" si="25"/>
        <v>0.50</v>
      </c>
      <c r="J80" s="643" t="str">
        <f t="shared" si="25"/>
        <v>0.50</v>
      </c>
      <c r="K80" s="643" t="str">
        <f t="shared" si="25"/>
        <v>0.50</v>
      </c>
      <c r="L80" s="643" t="str">
        <f t="shared" si="25"/>
        <v>0.50</v>
      </c>
    </row>
    <row r="81" spans="1:12" ht="25.2" customHeight="1" thickTop="1">
      <c r="A81" s="727" t="s">
        <v>1092</v>
      </c>
      <c r="B81" s="728"/>
      <c r="C81" s="832" t="s">
        <v>1092</v>
      </c>
      <c r="D81" s="832" t="s">
        <v>1351</v>
      </c>
      <c r="E81" s="216">
        <f>ROUND(VLOOKUP($C81,งบทดลองเบื้องต้น!$B$4:$K$839,3,0),2)</f>
        <v>0</v>
      </c>
      <c r="F81" s="216">
        <f>ROUND(VLOOKUP($C81,งบทดลองเบื้องต้น!$B$4:$K$839,4,0),2)</f>
        <v>9594.42</v>
      </c>
      <c r="G81" s="216">
        <f>ROUND(VLOOKUP($C81,งบทดลองเบื้องต้น!$B$4:$K$839,5,0),2)</f>
        <v>167794.01</v>
      </c>
      <c r="H81" s="216">
        <f>ROUND(VLOOKUP($C81,งบทดลองเบื้องต้น!$B$4:$K$839,6,0),2)</f>
        <v>147967.92000000001</v>
      </c>
      <c r="I81" s="216">
        <f>ROUND(VLOOKUP($C81,งบทดลองเบื้องต้น!$B$4:$K$839,7,0),2)</f>
        <v>24849.99</v>
      </c>
      <c r="J81" s="216">
        <f>ROUND(VLOOKUP($C81,งบทดลองเบื้องต้น!$B$4:$K$839,8,0),2)</f>
        <v>171511.12</v>
      </c>
      <c r="K81" s="216">
        <f>ROUND(VLOOKUP($C81,งบทดลองเบื้องต้น!$B$4:$K$839,9,0),2)</f>
        <v>46199.99</v>
      </c>
      <c r="L81" s="216">
        <f>ROUND(VLOOKUP($C81,งบทดลองเบื้องต้น!$B$4:$K$839,10,0),2)</f>
        <v>3555.54</v>
      </c>
    </row>
    <row r="82" spans="1:12" ht="25.2" customHeight="1">
      <c r="A82" s="727"/>
      <c r="B82" s="728"/>
      <c r="C82" s="832"/>
      <c r="D82" s="832"/>
      <c r="E82" s="1126"/>
      <c r="F82" s="1126"/>
      <c r="G82" s="1126"/>
      <c r="H82" s="1126"/>
      <c r="I82" s="1126"/>
      <c r="J82" s="1126"/>
    </row>
    <row r="83" spans="1:12" ht="25.2" customHeight="1">
      <c r="A83" s="727" t="s">
        <v>570</v>
      </c>
      <c r="B83" s="728">
        <v>4.1399999999999997</v>
      </c>
      <c r="C83" s="832" t="s">
        <v>570</v>
      </c>
      <c r="D83" s="841" t="s">
        <v>72</v>
      </c>
      <c r="E83" s="216">
        <f>ROUND(VLOOKUP($C83,งบทดลองเบื้องต้น!$B$4:$K$839,3,0),2)</f>
        <v>0</v>
      </c>
      <c r="F83" s="216">
        <f>ROUND(VLOOKUP($C83,งบทดลองเบื้องต้น!$B$4:$K$839,4,0),2)</f>
        <v>645000</v>
      </c>
      <c r="G83" s="216">
        <f>ROUND(VLOOKUP($C83,งบทดลองเบื้องต้น!$B$4:$K$839,5,0),2)</f>
        <v>8203266</v>
      </c>
      <c r="H83" s="216">
        <f>ROUND(VLOOKUP($C83,งบทดลองเบื้องต้น!$B$4:$K$839,6,0),2)</f>
        <v>2350799</v>
      </c>
      <c r="I83" s="216">
        <f>ROUND(VLOOKUP($C83,งบทดลองเบื้องต้น!$B$4:$K$839,7,0),2)</f>
        <v>2654127</v>
      </c>
      <c r="J83" s="216">
        <f>ROUND(VLOOKUP($C83,งบทดลองเบื้องต้น!$B$4:$K$839,8,0),2)</f>
        <v>1378000</v>
      </c>
      <c r="K83" s="216">
        <f>ROUND(VLOOKUP($C83,งบทดลองเบื้องต้น!$B$4:$K$839,9,0),2)</f>
        <v>1035600</v>
      </c>
      <c r="L83" s="216">
        <f>ROUND(VLOOKUP($C83,งบทดลองเบื้องต้น!$B$4:$K$839,10,0),2)</f>
        <v>1307884</v>
      </c>
    </row>
    <row r="84" spans="1:12" ht="25.2" customHeight="1">
      <c r="A84" s="727" t="s">
        <v>579</v>
      </c>
      <c r="B84" s="728"/>
      <c r="C84" s="832" t="s">
        <v>579</v>
      </c>
      <c r="D84" s="832" t="s">
        <v>1448</v>
      </c>
      <c r="E84" s="216">
        <f>ROUND(VLOOKUP($C84,งบทดลองเบื้องต้น!$B$4:$K$839,3,0),2)</f>
        <v>0</v>
      </c>
      <c r="F84" s="216">
        <f>ROUND(VLOOKUP($C84,งบทดลองเบื้องต้น!$B$4:$K$839,4,0),2)</f>
        <v>-433466.28</v>
      </c>
      <c r="G84" s="216">
        <f>ROUND(VLOOKUP($C84,งบทดลองเบื้องต้น!$B$4:$K$839,5,0),2)</f>
        <v>-2435775.89</v>
      </c>
      <c r="H84" s="216">
        <f>ROUND(VLOOKUP($C84,งบทดลองเบื้องต้น!$B$4:$K$839,6,0),2)</f>
        <v>-883466.65</v>
      </c>
      <c r="I84" s="216">
        <f>ROUND(VLOOKUP($C84,งบทดลองเบื้องต้น!$B$4:$K$839,7,0),2)</f>
        <v>-822098.37</v>
      </c>
      <c r="J84" s="216">
        <f>ROUND(VLOOKUP($C84,งบทดลองเบื้องต้น!$B$4:$K$839,8,0),2)</f>
        <v>-347313.33</v>
      </c>
      <c r="K84" s="216">
        <f>ROUND(VLOOKUP($C84,งบทดลองเบื้องต้น!$B$4:$K$839,9,0),2)</f>
        <v>-688161.09</v>
      </c>
      <c r="L84" s="216">
        <f>ROUND(VLOOKUP($C84,งบทดลองเบื้องต้น!$B$4:$K$839,10,0),2)</f>
        <v>-672002.61</v>
      </c>
    </row>
    <row r="85" spans="1:12" ht="25.2" customHeight="1">
      <c r="A85" s="727"/>
      <c r="B85" s="728"/>
      <c r="C85" s="1124"/>
      <c r="D85" s="1015" t="s">
        <v>1554</v>
      </c>
      <c r="E85" s="1021">
        <f>SUM(E83:E84)</f>
        <v>0</v>
      </c>
      <c r="F85" s="1021">
        <f t="shared" ref="F85:L85" si="26">SUM(F83:F84)</f>
        <v>211533.71999999997</v>
      </c>
      <c r="G85" s="1021">
        <f t="shared" si="26"/>
        <v>5767490.1099999994</v>
      </c>
      <c r="H85" s="1021">
        <f t="shared" si="26"/>
        <v>1467332.35</v>
      </c>
      <c r="I85" s="1021">
        <f t="shared" si="26"/>
        <v>1832028.63</v>
      </c>
      <c r="J85" s="1021">
        <f t="shared" si="26"/>
        <v>1030686.6699999999</v>
      </c>
      <c r="K85" s="1021">
        <f t="shared" si="26"/>
        <v>347438.91000000003</v>
      </c>
      <c r="L85" s="1021">
        <f t="shared" si="26"/>
        <v>635881.39</v>
      </c>
    </row>
    <row r="86" spans="1:12" s="753" customFormat="1" ht="24" customHeight="1" thickBot="1">
      <c r="B86" s="717"/>
      <c r="C86" s="987"/>
      <c r="D86" s="254" t="s">
        <v>1562</v>
      </c>
      <c r="E86" s="643" t="str">
        <f t="shared" ref="E86:L86" si="27">IF(E85&lt;0,"0.00","0.50")</f>
        <v>0.50</v>
      </c>
      <c r="F86" s="643" t="str">
        <f t="shared" si="27"/>
        <v>0.50</v>
      </c>
      <c r="G86" s="643" t="str">
        <f t="shared" si="27"/>
        <v>0.50</v>
      </c>
      <c r="H86" s="643" t="str">
        <f t="shared" si="27"/>
        <v>0.50</v>
      </c>
      <c r="I86" s="643" t="str">
        <f t="shared" si="27"/>
        <v>0.50</v>
      </c>
      <c r="J86" s="643" t="str">
        <f t="shared" si="27"/>
        <v>0.50</v>
      </c>
      <c r="K86" s="643" t="str">
        <f t="shared" si="27"/>
        <v>0.50</v>
      </c>
      <c r="L86" s="643" t="str">
        <f t="shared" si="27"/>
        <v>0.50</v>
      </c>
    </row>
    <row r="87" spans="1:12" ht="25.2" customHeight="1" thickTop="1">
      <c r="A87" s="727" t="s">
        <v>1093</v>
      </c>
      <c r="B87" s="728"/>
      <c r="C87" s="832" t="s">
        <v>1093</v>
      </c>
      <c r="D87" s="832" t="s">
        <v>346</v>
      </c>
      <c r="E87" s="216">
        <f>ROUND(VLOOKUP($C87,งบทดลองเบื้องต้น!$B$4:$K$839,3,0),2)</f>
        <v>0</v>
      </c>
      <c r="F87" s="216">
        <f>ROUND(VLOOKUP($C87,งบทดลองเบื้องต้น!$B$4:$K$839,4,0),2)</f>
        <v>39416.639999999999</v>
      </c>
      <c r="G87" s="216">
        <f>ROUND(VLOOKUP($C87,งบทดลองเบื้องต้น!$B$4:$K$839,5,0),2)</f>
        <v>484466.22</v>
      </c>
      <c r="H87" s="216">
        <f>ROUND(VLOOKUP($C87,งบทดลองเบื้องต้น!$B$4:$K$839,6,0),2)</f>
        <v>113450.17</v>
      </c>
      <c r="I87" s="216">
        <f>ROUND(VLOOKUP($C87,งบทดลองเบื้องต้น!$B$4:$K$839,7,0),2)</f>
        <v>178085.93</v>
      </c>
      <c r="J87" s="216">
        <f>ROUND(VLOOKUP($C87,งบทดลองเบื้องต้น!$B$4:$K$839,8,0),2)</f>
        <v>48863.3</v>
      </c>
      <c r="K87" s="216">
        <f>ROUND(VLOOKUP($C87,งบทดลองเบื้องต้น!$B$4:$K$839,9,0),2)</f>
        <v>50037.760000000002</v>
      </c>
      <c r="L87" s="216">
        <f>ROUND(VLOOKUP($C87,งบทดลองเบื้องต้น!$B$4:$K$839,10,0),2)</f>
        <v>335613.97</v>
      </c>
    </row>
    <row r="88" spans="1:12" ht="25.2" customHeight="1">
      <c r="A88" s="727"/>
      <c r="B88" s="728"/>
      <c r="C88" s="832"/>
      <c r="D88" s="832"/>
      <c r="E88" s="1126"/>
      <c r="F88" s="1126"/>
      <c r="G88" s="1126"/>
      <c r="H88" s="1126"/>
      <c r="I88" s="1126"/>
      <c r="J88" s="1126"/>
    </row>
    <row r="89" spans="1:12" ht="25.2" customHeight="1">
      <c r="A89" s="727" t="s">
        <v>571</v>
      </c>
      <c r="B89" s="728">
        <v>4.1500000000000004</v>
      </c>
      <c r="C89" s="832" t="s">
        <v>571</v>
      </c>
      <c r="D89" s="841" t="s">
        <v>73</v>
      </c>
      <c r="E89" s="216">
        <f>ROUND(VLOOKUP($C89,งบทดลองเบื้องต้น!$B$4:$K$839,3,0),2)</f>
        <v>0</v>
      </c>
      <c r="F89" s="216">
        <f>ROUND(VLOOKUP($C89,งบทดลองเบื้องต้น!$B$4:$K$839,4,0),2)</f>
        <v>163400</v>
      </c>
      <c r="G89" s="216">
        <f>ROUND(VLOOKUP($C89,งบทดลองเบื้องต้น!$B$4:$K$839,5,0),2)</f>
        <v>0</v>
      </c>
      <c r="H89" s="216">
        <f>ROUND(VLOOKUP($C89,งบทดลองเบื้องต้น!$B$4:$K$839,6,0),2)</f>
        <v>0</v>
      </c>
      <c r="I89" s="216">
        <f>ROUND(VLOOKUP($C89,งบทดลองเบื้องต้น!$B$4:$K$839,7,0),2)</f>
        <v>45000</v>
      </c>
      <c r="J89" s="216">
        <f>ROUND(VLOOKUP($C89,งบทดลองเบื้องต้น!$B$4:$K$839,8,0),2)</f>
        <v>0</v>
      </c>
      <c r="K89" s="216">
        <f>ROUND(VLOOKUP($C89,งบทดลองเบื้องต้น!$B$4:$K$839,9,0),2)</f>
        <v>0</v>
      </c>
      <c r="L89" s="216">
        <f>ROUND(VLOOKUP($C89,งบทดลองเบื้องต้น!$B$4:$K$839,10,0),2)</f>
        <v>0</v>
      </c>
    </row>
    <row r="90" spans="1:12" ht="25.2" customHeight="1">
      <c r="A90" s="727" t="s">
        <v>580</v>
      </c>
      <c r="B90" s="728"/>
      <c r="C90" s="832" t="s">
        <v>580</v>
      </c>
      <c r="D90" s="832" t="s">
        <v>1449</v>
      </c>
      <c r="E90" s="216">
        <f>ROUND(VLOOKUP($C90,งบทดลองเบื้องต้น!$B$4:$K$839,3,0),2)</f>
        <v>0</v>
      </c>
      <c r="F90" s="216">
        <f>ROUND(VLOOKUP($C90,งบทดลองเบื้องต้น!$B$4:$K$839,4,0),2)</f>
        <v>-138890.25</v>
      </c>
      <c r="G90" s="216">
        <f>ROUND(VLOOKUP($C90,งบทดลองเบื้องต้น!$B$4:$K$839,5,0),2)</f>
        <v>0</v>
      </c>
      <c r="H90" s="216">
        <f>ROUND(VLOOKUP($C90,งบทดลองเบื้องต้น!$B$4:$K$839,6,0),2)</f>
        <v>0</v>
      </c>
      <c r="I90" s="216">
        <f>ROUND(VLOOKUP($C90,งบทดลองเบื้องต้น!$B$4:$K$839,7,0),2)</f>
        <v>-21000</v>
      </c>
      <c r="J90" s="216">
        <f>ROUND(VLOOKUP($C90,งบทดลองเบื้องต้น!$B$4:$K$839,8,0),2)</f>
        <v>0</v>
      </c>
      <c r="K90" s="216">
        <f>ROUND(VLOOKUP($C90,งบทดลองเบื้องต้น!$B$4:$K$839,9,0),2)</f>
        <v>0</v>
      </c>
      <c r="L90" s="216">
        <f>ROUND(VLOOKUP($C90,งบทดลองเบื้องต้น!$B$4:$K$839,10,0),2)</f>
        <v>0</v>
      </c>
    </row>
    <row r="91" spans="1:12" ht="25.2" customHeight="1">
      <c r="A91" s="727"/>
      <c r="B91" s="728"/>
      <c r="C91" s="1124"/>
      <c r="D91" s="1015" t="s">
        <v>1554</v>
      </c>
      <c r="E91" s="1021">
        <f>SUM(E89:E90)</f>
        <v>0</v>
      </c>
      <c r="F91" s="1021">
        <f t="shared" ref="F91:L91" si="28">SUM(F89:F90)</f>
        <v>24509.75</v>
      </c>
      <c r="G91" s="1021">
        <f t="shared" si="28"/>
        <v>0</v>
      </c>
      <c r="H91" s="1021">
        <f t="shared" si="28"/>
        <v>0</v>
      </c>
      <c r="I91" s="1021">
        <f t="shared" si="28"/>
        <v>24000</v>
      </c>
      <c r="J91" s="1021">
        <f t="shared" si="28"/>
        <v>0</v>
      </c>
      <c r="K91" s="1021">
        <f t="shared" si="28"/>
        <v>0</v>
      </c>
      <c r="L91" s="1021">
        <f t="shared" si="28"/>
        <v>0</v>
      </c>
    </row>
    <row r="92" spans="1:12" s="753" customFormat="1" ht="24" customHeight="1" thickBot="1">
      <c r="B92" s="717"/>
      <c r="C92" s="987"/>
      <c r="D92" s="254" t="s">
        <v>1562</v>
      </c>
      <c r="E92" s="643" t="str">
        <f t="shared" ref="E92:L92" si="29">IF(E91&lt;0,"0.00","0.50")</f>
        <v>0.50</v>
      </c>
      <c r="F92" s="643" t="str">
        <f t="shared" si="29"/>
        <v>0.50</v>
      </c>
      <c r="G92" s="643" t="str">
        <f t="shared" si="29"/>
        <v>0.50</v>
      </c>
      <c r="H92" s="643" t="str">
        <f t="shared" si="29"/>
        <v>0.50</v>
      </c>
      <c r="I92" s="643" t="str">
        <f t="shared" si="29"/>
        <v>0.50</v>
      </c>
      <c r="J92" s="643" t="str">
        <f t="shared" si="29"/>
        <v>0.50</v>
      </c>
      <c r="K92" s="643" t="str">
        <f t="shared" si="29"/>
        <v>0.50</v>
      </c>
      <c r="L92" s="643" t="str">
        <f t="shared" si="29"/>
        <v>0.50</v>
      </c>
    </row>
    <row r="93" spans="1:12" ht="25.2" customHeight="1" thickTop="1">
      <c r="A93" s="727" t="s">
        <v>1094</v>
      </c>
      <c r="B93" s="728"/>
      <c r="C93" s="832" t="s">
        <v>1094</v>
      </c>
      <c r="D93" s="832" t="s">
        <v>347</v>
      </c>
      <c r="E93" s="216">
        <f>ROUND(VLOOKUP($C93,งบทดลองเบื้องต้น!$B$4:$K$839,3,0),2)</f>
        <v>0</v>
      </c>
      <c r="F93" s="216">
        <f>ROUND(VLOOKUP($C93,งบทดลองเบื้องต้น!$B$4:$K$839,4,0),2)</f>
        <v>9985.58</v>
      </c>
      <c r="G93" s="216">
        <f>ROUND(VLOOKUP($C93,งบทดลองเบื้องต้น!$B$4:$K$839,5,0),2)</f>
        <v>0</v>
      </c>
      <c r="H93" s="216">
        <f>ROUND(VLOOKUP($C93,งบทดลองเบื้องต้น!$B$4:$K$839,6,0),2)</f>
        <v>0</v>
      </c>
      <c r="I93" s="216">
        <f>ROUND(VLOOKUP($C93,งบทดลองเบื้องต้น!$B$4:$K$839,7,0),2)</f>
        <v>2750</v>
      </c>
      <c r="J93" s="216">
        <f>ROUND(VLOOKUP($C93,งบทดลองเบื้องต้น!$B$4:$K$839,8,0),2)</f>
        <v>0</v>
      </c>
      <c r="K93" s="216">
        <f>ROUND(VLOOKUP($C93,งบทดลองเบื้องต้น!$B$4:$K$839,9,0),2)</f>
        <v>0</v>
      </c>
      <c r="L93" s="216">
        <f>ROUND(VLOOKUP($C93,งบทดลองเบื้องต้น!$B$4:$K$839,10,0),2)</f>
        <v>0</v>
      </c>
    </row>
    <row r="94" spans="1:12" s="814" customFormat="1" ht="25.2" customHeight="1">
      <c r="A94" s="810"/>
      <c r="B94" s="811"/>
      <c r="C94" s="1017"/>
      <c r="D94" s="1127"/>
      <c r="E94" s="1128"/>
      <c r="F94" s="1128"/>
      <c r="G94" s="1128"/>
      <c r="H94" s="1128"/>
      <c r="I94" s="1128"/>
      <c r="J94" s="1128"/>
      <c r="K94" s="1128"/>
      <c r="L94" s="1128"/>
    </row>
    <row r="95" spans="1:12" ht="25.2" customHeight="1">
      <c r="A95" s="727" t="s">
        <v>572</v>
      </c>
      <c r="B95" s="728">
        <v>4.16</v>
      </c>
      <c r="C95" s="832" t="s">
        <v>572</v>
      </c>
      <c r="D95" s="841" t="s">
        <v>74</v>
      </c>
      <c r="E95" s="216">
        <f>ROUND(VLOOKUP($C95,งบทดลองเบื้องต้น!$B$4:$K$839,3,0),2)</f>
        <v>0</v>
      </c>
      <c r="F95" s="216">
        <f>ROUND(VLOOKUP($C95,งบทดลองเบื้องต้น!$B$4:$K$839,4,0),2)</f>
        <v>0</v>
      </c>
      <c r="G95" s="216">
        <f>ROUND(VLOOKUP($C95,งบทดลองเบื้องต้น!$B$4:$K$839,5,0),2)</f>
        <v>0</v>
      </c>
      <c r="H95" s="216">
        <f>ROUND(VLOOKUP($C95,งบทดลองเบื้องต้น!$B$4:$K$839,6,0),2)</f>
        <v>0</v>
      </c>
      <c r="I95" s="216">
        <f>ROUND(VLOOKUP($C95,งบทดลองเบื้องต้น!$B$4:$K$839,7,0),2)</f>
        <v>0</v>
      </c>
      <c r="J95" s="216">
        <f>ROUND(VLOOKUP($C95,งบทดลองเบื้องต้น!$B$4:$K$839,8,0),2)</f>
        <v>0</v>
      </c>
      <c r="K95" s="216">
        <f>ROUND(VLOOKUP($C95,งบทดลองเบื้องต้น!$B$4:$K$839,9,0),2)</f>
        <v>0</v>
      </c>
      <c r="L95" s="216">
        <f>ROUND(VLOOKUP($C95,งบทดลองเบื้องต้น!$B$4:$K$839,10,0),2)</f>
        <v>0</v>
      </c>
    </row>
    <row r="96" spans="1:12" ht="25.2" customHeight="1">
      <c r="A96" s="727" t="s">
        <v>581</v>
      </c>
      <c r="B96" s="728"/>
      <c r="C96" s="832" t="s">
        <v>581</v>
      </c>
      <c r="D96" s="832" t="s">
        <v>79</v>
      </c>
      <c r="E96" s="216">
        <f>ROUND(VLOOKUP($C96,งบทดลองเบื้องต้น!$B$4:$K$839,3,0),2)</f>
        <v>0</v>
      </c>
      <c r="F96" s="216">
        <f>ROUND(VLOOKUP($C96,งบทดลองเบื้องต้น!$B$4:$K$839,4,0),2)</f>
        <v>0</v>
      </c>
      <c r="G96" s="216">
        <f>ROUND(VLOOKUP($C96,งบทดลองเบื้องต้น!$B$4:$K$839,5,0),2)</f>
        <v>0</v>
      </c>
      <c r="H96" s="216">
        <f>ROUND(VLOOKUP($C96,งบทดลองเบื้องต้น!$B$4:$K$839,6,0),2)</f>
        <v>0</v>
      </c>
      <c r="I96" s="216">
        <f>ROUND(VLOOKUP($C96,งบทดลองเบื้องต้น!$B$4:$K$839,7,0),2)</f>
        <v>0</v>
      </c>
      <c r="J96" s="216">
        <f>ROUND(VLOOKUP($C96,งบทดลองเบื้องต้น!$B$4:$K$839,8,0),2)</f>
        <v>0</v>
      </c>
      <c r="K96" s="216">
        <f>ROUND(VLOOKUP($C96,งบทดลองเบื้องต้น!$B$4:$K$839,9,0),2)</f>
        <v>0</v>
      </c>
      <c r="L96" s="216">
        <f>ROUND(VLOOKUP($C96,งบทดลองเบื้องต้น!$B$4:$K$839,10,0),2)</f>
        <v>0</v>
      </c>
    </row>
    <row r="97" spans="1:12" ht="25.2" customHeight="1">
      <c r="A97" s="727"/>
      <c r="B97" s="728"/>
      <c r="C97" s="1124"/>
      <c r="D97" s="1015" t="s">
        <v>1554</v>
      </c>
      <c r="E97" s="1021">
        <f>SUM(E95:E96)</f>
        <v>0</v>
      </c>
      <c r="F97" s="1021">
        <f t="shared" ref="F97:L97" si="30">SUM(F95:F96)</f>
        <v>0</v>
      </c>
      <c r="G97" s="1021">
        <f t="shared" si="30"/>
        <v>0</v>
      </c>
      <c r="H97" s="1021">
        <f t="shared" si="30"/>
        <v>0</v>
      </c>
      <c r="I97" s="1021">
        <f t="shared" si="30"/>
        <v>0</v>
      </c>
      <c r="J97" s="1021">
        <f t="shared" si="30"/>
        <v>0</v>
      </c>
      <c r="K97" s="1021">
        <f t="shared" si="30"/>
        <v>0</v>
      </c>
      <c r="L97" s="1021">
        <f t="shared" si="30"/>
        <v>0</v>
      </c>
    </row>
    <row r="98" spans="1:12" s="753" customFormat="1" ht="24" customHeight="1" thickBot="1">
      <c r="B98" s="717"/>
      <c r="C98" s="987"/>
      <c r="D98" s="254" t="s">
        <v>1562</v>
      </c>
      <c r="E98" s="643" t="str">
        <f t="shared" ref="E98:L98" si="31">IF(E97&lt;0,"0.00","0.50")</f>
        <v>0.50</v>
      </c>
      <c r="F98" s="643" t="str">
        <f t="shared" si="31"/>
        <v>0.50</v>
      </c>
      <c r="G98" s="643" t="str">
        <f t="shared" si="31"/>
        <v>0.50</v>
      </c>
      <c r="H98" s="643" t="str">
        <f t="shared" si="31"/>
        <v>0.50</v>
      </c>
      <c r="I98" s="643" t="str">
        <f t="shared" si="31"/>
        <v>0.50</v>
      </c>
      <c r="J98" s="643" t="str">
        <f t="shared" si="31"/>
        <v>0.50</v>
      </c>
      <c r="K98" s="643" t="str">
        <f t="shared" si="31"/>
        <v>0.50</v>
      </c>
      <c r="L98" s="643" t="str">
        <f t="shared" si="31"/>
        <v>0.50</v>
      </c>
    </row>
    <row r="99" spans="1:12" ht="25.2" customHeight="1" thickTop="1">
      <c r="A99" s="727" t="s">
        <v>1095</v>
      </c>
      <c r="B99" s="728"/>
      <c r="C99" s="832" t="s">
        <v>1095</v>
      </c>
      <c r="D99" s="832" t="s">
        <v>1352</v>
      </c>
      <c r="E99" s="216">
        <f>ROUND(VLOOKUP($C99,งบทดลองเบื้องต้น!$B$4:$K$839,3,0),2)</f>
        <v>0</v>
      </c>
      <c r="F99" s="216">
        <f>ROUND(VLOOKUP($C99,งบทดลองเบื้องต้น!$B$4:$K$839,4,0),2)</f>
        <v>0</v>
      </c>
      <c r="G99" s="216">
        <f>ROUND(VLOOKUP($C99,งบทดลองเบื้องต้น!$B$4:$K$839,5,0),2)</f>
        <v>0</v>
      </c>
      <c r="H99" s="216">
        <f>ROUND(VLOOKUP($C99,งบทดลองเบื้องต้น!$B$4:$K$839,6,0),2)</f>
        <v>0</v>
      </c>
      <c r="I99" s="216">
        <f>ROUND(VLOOKUP($C99,งบทดลองเบื้องต้น!$B$4:$K$839,7,0),2)</f>
        <v>0</v>
      </c>
      <c r="J99" s="216">
        <f>ROUND(VLOOKUP($C99,งบทดลองเบื้องต้น!$B$4:$K$839,8,0),2)</f>
        <v>0</v>
      </c>
      <c r="K99" s="216">
        <f>ROUND(VLOOKUP($C99,งบทดลองเบื้องต้น!$B$4:$K$839,9,0),2)</f>
        <v>0</v>
      </c>
      <c r="L99" s="216">
        <f>ROUND(VLOOKUP($C99,งบทดลองเบื้องต้น!$B$4:$K$839,10,0),2)</f>
        <v>0</v>
      </c>
    </row>
    <row r="100" spans="1:12" s="814" customFormat="1" ht="25.2" customHeight="1">
      <c r="A100" s="810"/>
      <c r="B100" s="811"/>
      <c r="C100" s="1017"/>
      <c r="D100" s="1127"/>
      <c r="E100" s="1128"/>
      <c r="F100" s="1128"/>
      <c r="G100" s="1128"/>
      <c r="H100" s="1128"/>
      <c r="I100" s="1128"/>
      <c r="J100" s="1128"/>
      <c r="K100" s="1128"/>
      <c r="L100" s="1128"/>
    </row>
    <row r="101" spans="1:12" ht="25.2" customHeight="1">
      <c r="A101" s="727" t="s">
        <v>573</v>
      </c>
      <c r="B101" s="728">
        <v>4.17</v>
      </c>
      <c r="C101" s="832" t="s">
        <v>573</v>
      </c>
      <c r="D101" s="841" t="s">
        <v>75</v>
      </c>
      <c r="E101" s="216">
        <f>ROUND(VLOOKUP($C101,งบทดลองเบื้องต้น!$B$4:$K$839,3,0),2)</f>
        <v>0</v>
      </c>
      <c r="F101" s="216">
        <f>ROUND(VLOOKUP($C101,งบทดลองเบื้องต้น!$B$4:$K$839,4,0),2)</f>
        <v>745000</v>
      </c>
      <c r="G101" s="216">
        <f>ROUND(VLOOKUP($C101,งบทดลองเบื้องต้น!$B$4:$K$839,5,0),2)</f>
        <v>3598553.29</v>
      </c>
      <c r="H101" s="216">
        <f>ROUND(VLOOKUP($C101,งบทดลองเบื้องต้น!$B$4:$K$839,6,0),2)</f>
        <v>89214</v>
      </c>
      <c r="I101" s="216">
        <f>ROUND(VLOOKUP($C101,งบทดลองเบื้องต้น!$B$4:$K$839,7,0),2)</f>
        <v>0</v>
      </c>
      <c r="J101" s="216">
        <f>ROUND(VLOOKUP($C101,งบทดลองเบื้องต้น!$B$4:$K$839,8,0),2)</f>
        <v>330896.34000000003</v>
      </c>
      <c r="K101" s="216">
        <f>ROUND(VLOOKUP($C101,งบทดลองเบื้องต้น!$B$4:$K$839,9,0),2)</f>
        <v>0</v>
      </c>
      <c r="L101" s="216">
        <f>ROUND(VLOOKUP($C101,งบทดลองเบื้องต้น!$B$4:$K$839,10,0),2)</f>
        <v>0</v>
      </c>
    </row>
    <row r="102" spans="1:12" ht="25.2" customHeight="1">
      <c r="A102" s="727" t="s">
        <v>582</v>
      </c>
      <c r="B102" s="728"/>
      <c r="C102" s="832" t="s">
        <v>582</v>
      </c>
      <c r="D102" s="832" t="s">
        <v>80</v>
      </c>
      <c r="E102" s="216">
        <f>ROUND(VLOOKUP($C102,งบทดลองเบื้องต้น!$B$4:$K$839,3,0),2)</f>
        <v>0</v>
      </c>
      <c r="F102" s="216">
        <f>ROUND(VLOOKUP($C102,งบทดลองเบื้องต้น!$B$4:$K$839,4,0),2)</f>
        <v>-412277.91</v>
      </c>
      <c r="G102" s="216">
        <f>ROUND(VLOOKUP($C102,งบทดลองเบื้องต้น!$B$4:$K$839,5,0),2)</f>
        <v>-2599736.46</v>
      </c>
      <c r="H102" s="216">
        <f>ROUND(VLOOKUP($C102,งบทดลองเบื้องต้น!$B$4:$K$839,6,0),2)</f>
        <v>-66910.34</v>
      </c>
      <c r="I102" s="216">
        <f>ROUND(VLOOKUP($C102,งบทดลองเบื้องต้น!$B$4:$K$839,7,0),2)</f>
        <v>0</v>
      </c>
      <c r="J102" s="216">
        <f>ROUND(VLOOKUP($C102,งบทดลองเบื้องต้น!$B$4:$K$839,8,0),2)</f>
        <v>-23898.03</v>
      </c>
      <c r="K102" s="216">
        <f>ROUND(VLOOKUP($C102,งบทดลองเบื้องต้น!$B$4:$K$839,9,0),2)</f>
        <v>0</v>
      </c>
      <c r="L102" s="216">
        <f>ROUND(VLOOKUP($C102,งบทดลองเบื้องต้น!$B$4:$K$839,10,0),2)</f>
        <v>0</v>
      </c>
    </row>
    <row r="103" spans="1:12" ht="25.2" customHeight="1">
      <c r="A103" s="727"/>
      <c r="B103" s="728"/>
      <c r="C103" s="1124"/>
      <c r="D103" s="1015" t="s">
        <v>1554</v>
      </c>
      <c r="E103" s="1021">
        <f>SUM(E101:E102)</f>
        <v>0</v>
      </c>
      <c r="F103" s="1021">
        <f t="shared" ref="F103:L103" si="32">SUM(F101:F102)</f>
        <v>332722.09000000003</v>
      </c>
      <c r="G103" s="1021">
        <f t="shared" si="32"/>
        <v>998816.83000000007</v>
      </c>
      <c r="H103" s="1021">
        <f t="shared" si="32"/>
        <v>22303.660000000003</v>
      </c>
      <c r="I103" s="1021">
        <f t="shared" si="32"/>
        <v>0</v>
      </c>
      <c r="J103" s="1021">
        <f t="shared" si="32"/>
        <v>306998.31000000006</v>
      </c>
      <c r="K103" s="1021">
        <f t="shared" si="32"/>
        <v>0</v>
      </c>
      <c r="L103" s="1021">
        <f t="shared" si="32"/>
        <v>0</v>
      </c>
    </row>
    <row r="104" spans="1:12" s="753" customFormat="1" ht="24" customHeight="1" thickBot="1">
      <c r="B104" s="717"/>
      <c r="C104" s="987"/>
      <c r="D104" s="254" t="s">
        <v>1562</v>
      </c>
      <c r="E104" s="643" t="str">
        <f t="shared" ref="E104:L104" si="33">IF(E103&lt;0,"0.00","0.50")</f>
        <v>0.50</v>
      </c>
      <c r="F104" s="643" t="str">
        <f t="shared" si="33"/>
        <v>0.50</v>
      </c>
      <c r="G104" s="643" t="str">
        <f t="shared" si="33"/>
        <v>0.50</v>
      </c>
      <c r="H104" s="643" t="str">
        <f t="shared" si="33"/>
        <v>0.50</v>
      </c>
      <c r="I104" s="643" t="str">
        <f t="shared" si="33"/>
        <v>0.50</v>
      </c>
      <c r="J104" s="643" t="str">
        <f t="shared" si="33"/>
        <v>0.50</v>
      </c>
      <c r="K104" s="643" t="str">
        <f t="shared" si="33"/>
        <v>0.50</v>
      </c>
      <c r="L104" s="643" t="str">
        <f t="shared" si="33"/>
        <v>0.50</v>
      </c>
    </row>
    <row r="105" spans="1:12" ht="25.2" customHeight="1" thickTop="1">
      <c r="A105" s="727" t="s">
        <v>1096</v>
      </c>
      <c r="B105" s="728"/>
      <c r="C105" s="832" t="s">
        <v>1096</v>
      </c>
      <c r="D105" s="832" t="s">
        <v>348</v>
      </c>
      <c r="E105" s="216">
        <f>ROUND(VLOOKUP($C105,งบทดลองเบื้องต้น!$B$4:$K$839,3,0),2)</f>
        <v>0</v>
      </c>
      <c r="F105" s="216">
        <f>ROUND(VLOOKUP($C105,งบทดลองเบื้องต้น!$B$4:$K$839,4,0),2)</f>
        <v>45527.79</v>
      </c>
      <c r="G105" s="216">
        <f>ROUND(VLOOKUP($C105,งบทดลองเบื้องต้น!$B$4:$K$839,5,0),2)</f>
        <v>219911.56</v>
      </c>
      <c r="H105" s="216">
        <f>ROUND(VLOOKUP($C105,งบทดลองเบื้องต้น!$B$4:$K$839,6,0),2)</f>
        <v>5451.93</v>
      </c>
      <c r="I105" s="216">
        <f>ROUND(VLOOKUP($C105,งบทดลองเบื้องต้น!$B$4:$K$839,7,0),2)</f>
        <v>0</v>
      </c>
      <c r="J105" s="216">
        <f>ROUND(VLOOKUP($C105,งบทดลองเบื้องต้น!$B$4:$K$839,8,0),2)</f>
        <v>20221.41</v>
      </c>
      <c r="K105" s="216">
        <f>ROUND(VLOOKUP($C105,งบทดลองเบื้องต้น!$B$4:$K$839,9,0),2)</f>
        <v>0</v>
      </c>
      <c r="L105" s="216">
        <f>ROUND(VLOOKUP($C105,งบทดลองเบื้องต้น!$B$4:$K$839,10,0),2)</f>
        <v>0</v>
      </c>
    </row>
    <row r="106" spans="1:12" s="814" customFormat="1" ht="25.2" customHeight="1">
      <c r="A106" s="810"/>
      <c r="B106" s="811"/>
      <c r="C106" s="1017"/>
      <c r="D106" s="1127"/>
      <c r="E106" s="1128"/>
      <c r="F106" s="1128"/>
      <c r="G106" s="1128"/>
      <c r="H106" s="1128"/>
      <c r="I106" s="1128"/>
      <c r="J106" s="1128"/>
      <c r="K106" s="1128"/>
      <c r="L106" s="1128"/>
    </row>
    <row r="107" spans="1:12" ht="25.2" customHeight="1">
      <c r="A107" s="727" t="s">
        <v>1377</v>
      </c>
      <c r="B107" s="728">
        <v>4.18</v>
      </c>
      <c r="C107" s="832" t="s">
        <v>574</v>
      </c>
      <c r="D107" s="841" t="s">
        <v>76</v>
      </c>
      <c r="E107" s="216">
        <f>ROUND(VLOOKUP($C107,งบทดลองเบื้องต้น!$B$4:$K$839,3,0),2)</f>
        <v>0</v>
      </c>
      <c r="F107" s="216">
        <f>ROUND(VLOOKUP($C107,งบทดลองเบื้องต้น!$B$4:$K$839,4,0),2)</f>
        <v>0</v>
      </c>
      <c r="G107" s="216">
        <f>ROUND(VLOOKUP($C107,งบทดลองเบื้องต้น!$B$4:$K$839,5,0),2)</f>
        <v>99724</v>
      </c>
      <c r="H107" s="216">
        <f>ROUND(VLOOKUP($C107,งบทดลองเบื้องต้น!$B$4:$K$839,6,0),2)</f>
        <v>695500</v>
      </c>
      <c r="I107" s="216">
        <f>ROUND(VLOOKUP($C107,งบทดลองเบื้องต้น!$B$4:$K$839,7,0),2)</f>
        <v>0</v>
      </c>
      <c r="J107" s="216">
        <f>ROUND(VLOOKUP($C107,งบทดลองเบื้องต้น!$B$4:$K$839,8,0),2)</f>
        <v>0</v>
      </c>
      <c r="K107" s="216">
        <f>ROUND(VLOOKUP($C107,งบทดลองเบื้องต้น!$B$4:$K$839,9,0),2)</f>
        <v>0</v>
      </c>
      <c r="L107" s="216">
        <f>ROUND(VLOOKUP($C107,งบทดลองเบื้องต้น!$B$4:$K$839,10,0),2)</f>
        <v>0</v>
      </c>
    </row>
    <row r="108" spans="1:12" ht="25.2" customHeight="1">
      <c r="A108" s="727" t="s">
        <v>1377</v>
      </c>
      <c r="B108" s="728"/>
      <c r="C108" s="832" t="s">
        <v>583</v>
      </c>
      <c r="D108" s="832" t="s">
        <v>81</v>
      </c>
      <c r="E108" s="216">
        <f>ROUND(VLOOKUP($C108,งบทดลองเบื้องต้น!$B$4:$K$839,3,0),2)</f>
        <v>0</v>
      </c>
      <c r="F108" s="216">
        <f>ROUND(VLOOKUP($C108,งบทดลองเบื้องต้น!$B$4:$K$839,4,0),2)</f>
        <v>0</v>
      </c>
      <c r="G108" s="216">
        <f>ROUND(VLOOKUP($C108,งบทดลองเบื้องต้น!$B$4:$K$839,5,0),2)</f>
        <v>-70360.639999999999</v>
      </c>
      <c r="H108" s="216">
        <f>ROUND(VLOOKUP($C108,งบทดลองเบื้องต้น!$B$4:$K$839,6,0),2)</f>
        <v>-695499</v>
      </c>
      <c r="I108" s="216">
        <f>ROUND(VLOOKUP($C108,งบทดลองเบื้องต้น!$B$4:$K$839,7,0),2)</f>
        <v>0</v>
      </c>
      <c r="J108" s="216">
        <f>ROUND(VLOOKUP($C108,งบทดลองเบื้องต้น!$B$4:$K$839,8,0),2)</f>
        <v>0</v>
      </c>
      <c r="K108" s="216">
        <f>ROUND(VLOOKUP($C108,งบทดลองเบื้องต้น!$B$4:$K$839,9,0),2)</f>
        <v>0</v>
      </c>
      <c r="L108" s="216">
        <f>ROUND(VLOOKUP($C108,งบทดลองเบื้องต้น!$B$4:$K$839,10,0),2)</f>
        <v>0</v>
      </c>
    </row>
    <row r="109" spans="1:12" ht="25.2" customHeight="1">
      <c r="A109" s="727"/>
      <c r="B109" s="728"/>
      <c r="C109" s="1124"/>
      <c r="D109" s="1015" t="s">
        <v>1554</v>
      </c>
      <c r="E109" s="1021">
        <f>SUM(E107:E108)</f>
        <v>0</v>
      </c>
      <c r="F109" s="1021">
        <f t="shared" ref="F109:L109" si="34">SUM(F107:F108)</f>
        <v>0</v>
      </c>
      <c r="G109" s="1021">
        <f t="shared" si="34"/>
        <v>29363.360000000001</v>
      </c>
      <c r="H109" s="1021">
        <f t="shared" si="34"/>
        <v>1</v>
      </c>
      <c r="I109" s="1021">
        <f t="shared" si="34"/>
        <v>0</v>
      </c>
      <c r="J109" s="1021">
        <f t="shared" si="34"/>
        <v>0</v>
      </c>
      <c r="K109" s="1021">
        <f t="shared" si="34"/>
        <v>0</v>
      </c>
      <c r="L109" s="1021">
        <f t="shared" si="34"/>
        <v>0</v>
      </c>
    </row>
    <row r="110" spans="1:12" s="753" customFormat="1" ht="24" customHeight="1" thickBot="1">
      <c r="B110" s="717"/>
      <c r="C110" s="987"/>
      <c r="D110" s="254" t="s">
        <v>1562</v>
      </c>
      <c r="E110" s="643" t="str">
        <f t="shared" ref="E110:L110" si="35">IF(E109&lt;0,"0.00","0.50")</f>
        <v>0.50</v>
      </c>
      <c r="F110" s="643" t="str">
        <f t="shared" si="35"/>
        <v>0.50</v>
      </c>
      <c r="G110" s="643" t="str">
        <f t="shared" si="35"/>
        <v>0.50</v>
      </c>
      <c r="H110" s="643" t="str">
        <f t="shared" si="35"/>
        <v>0.50</v>
      </c>
      <c r="I110" s="643" t="str">
        <f t="shared" si="35"/>
        <v>0.50</v>
      </c>
      <c r="J110" s="643" t="str">
        <f t="shared" si="35"/>
        <v>0.50</v>
      </c>
      <c r="K110" s="643" t="str">
        <f t="shared" si="35"/>
        <v>0.50</v>
      </c>
      <c r="L110" s="643" t="str">
        <f t="shared" si="35"/>
        <v>0.50</v>
      </c>
    </row>
    <row r="111" spans="1:12" ht="25.2" customHeight="1" thickTop="1">
      <c r="A111" s="727" t="s">
        <v>1377</v>
      </c>
      <c r="B111" s="728"/>
      <c r="C111" s="832" t="s">
        <v>1097</v>
      </c>
      <c r="D111" s="832" t="s">
        <v>1353</v>
      </c>
      <c r="E111" s="216">
        <f>ROUND(VLOOKUP($C111,งบทดลองเบื้องต้น!$B$4:$K$839,3,0),2)</f>
        <v>0</v>
      </c>
      <c r="F111" s="216">
        <f>ROUND(VLOOKUP($C111,งบทดลองเบื้องต้น!$B$4:$K$839,4,0),2)</f>
        <v>0</v>
      </c>
      <c r="G111" s="216">
        <f>ROUND(VLOOKUP($C111,งบทดลองเบื้องต้น!$B$4:$K$839,5,0),2)</f>
        <v>6094.22</v>
      </c>
      <c r="H111" s="216">
        <f>ROUND(VLOOKUP($C111,งบทดลองเบื้องต้น!$B$4:$K$839,6,0),2)</f>
        <v>0</v>
      </c>
      <c r="I111" s="216">
        <f>ROUND(VLOOKUP($C111,งบทดลองเบื้องต้น!$B$4:$K$839,7,0),2)</f>
        <v>0</v>
      </c>
      <c r="J111" s="216">
        <f>ROUND(VLOOKUP($C111,งบทดลองเบื้องต้น!$B$4:$K$839,8,0),2)</f>
        <v>0</v>
      </c>
      <c r="K111" s="216">
        <f>ROUND(VLOOKUP($C111,งบทดลองเบื้องต้น!$B$4:$K$839,9,0),2)</f>
        <v>0</v>
      </c>
      <c r="L111" s="216">
        <f>ROUND(VLOOKUP($C111,งบทดลองเบื้องต้น!$B$4:$K$839,10,0),2)</f>
        <v>0</v>
      </c>
    </row>
    <row r="112" spans="1:12" s="814" customFormat="1" ht="25.2" customHeight="1">
      <c r="A112" s="810"/>
      <c r="B112" s="811"/>
      <c r="C112" s="1017"/>
      <c r="D112" s="1127"/>
      <c r="E112" s="1128"/>
      <c r="F112" s="1128"/>
      <c r="G112" s="1128"/>
      <c r="H112" s="1128"/>
      <c r="I112" s="1128"/>
      <c r="J112" s="1128"/>
      <c r="K112" s="1128"/>
      <c r="L112" s="1128"/>
    </row>
    <row r="113" spans="1:12" ht="25.2" customHeight="1">
      <c r="A113" s="727" t="s">
        <v>575</v>
      </c>
      <c r="B113" s="728">
        <v>4.1900000000000004</v>
      </c>
      <c r="C113" s="832" t="s">
        <v>575</v>
      </c>
      <c r="D113" s="841" t="s">
        <v>77</v>
      </c>
      <c r="E113" s="216">
        <f>ROUND(VLOOKUP($C113,งบทดลองเบื้องต้น!$B$4:$K$839,3,0),2)</f>
        <v>0</v>
      </c>
      <c r="F113" s="216">
        <f>ROUND(VLOOKUP($C113,งบทดลองเบื้องต้น!$B$4:$K$839,4,0),2)</f>
        <v>40000</v>
      </c>
      <c r="G113" s="216">
        <f>ROUND(VLOOKUP($C113,งบทดลองเบื้องต้น!$B$4:$K$839,5,0),2)</f>
        <v>2229705</v>
      </c>
      <c r="H113" s="216">
        <f>ROUND(VLOOKUP($C113,งบทดลองเบื้องต้น!$B$4:$K$839,6,0),2)</f>
        <v>924699.92</v>
      </c>
      <c r="I113" s="216">
        <f>ROUND(VLOOKUP($C113,งบทดลองเบื้องต้น!$B$4:$K$839,7,0),2)</f>
        <v>292000</v>
      </c>
      <c r="J113" s="216">
        <f>ROUND(VLOOKUP($C113,งบทดลองเบื้องต้น!$B$4:$K$839,8,0),2)</f>
        <v>1549500</v>
      </c>
      <c r="K113" s="216">
        <f>ROUND(VLOOKUP($C113,งบทดลองเบื้องต้น!$B$4:$K$839,9,0),2)</f>
        <v>1917939</v>
      </c>
      <c r="L113" s="216">
        <f>ROUND(VLOOKUP($C113,งบทดลองเบื้องต้น!$B$4:$K$839,10,0),2)</f>
        <v>0</v>
      </c>
    </row>
    <row r="114" spans="1:12" ht="25.2" customHeight="1">
      <c r="A114" s="727" t="s">
        <v>584</v>
      </c>
      <c r="B114" s="728"/>
      <c r="C114" s="832" t="s">
        <v>584</v>
      </c>
      <c r="D114" s="832" t="s">
        <v>82</v>
      </c>
      <c r="E114" s="216">
        <f>ROUND(VLOOKUP($C114,งบทดลองเบื้องต้น!$B$4:$K$839,3,0),2)</f>
        <v>0</v>
      </c>
      <c r="F114" s="216">
        <f>ROUND(VLOOKUP($C114,งบทดลองเบื้องต้น!$B$4:$K$839,4,0),2)</f>
        <v>-39999</v>
      </c>
      <c r="G114" s="216">
        <f>ROUND(VLOOKUP($C114,งบทดลองเบื้องต้น!$B$4:$K$839,5,0),2)</f>
        <v>-883198.47</v>
      </c>
      <c r="H114" s="216">
        <f>ROUND(VLOOKUP($C114,งบทดลองเบื้องต้น!$B$4:$K$839,6,0),2)</f>
        <v>-719382.61</v>
      </c>
      <c r="I114" s="216">
        <f>ROUND(VLOOKUP($C114,งบทดลองเบื้องต้น!$B$4:$K$839,7,0),2)</f>
        <v>-100577.64</v>
      </c>
      <c r="J114" s="216">
        <f>ROUND(VLOOKUP($C114,งบทดลองเบื้องต้น!$B$4:$K$839,8,0),2)</f>
        <v>-1475116.32</v>
      </c>
      <c r="K114" s="216">
        <f>ROUND(VLOOKUP($C114,งบทดลองเบื้องต้น!$B$4:$K$839,9,0),2)</f>
        <v>-735547.33</v>
      </c>
      <c r="L114" s="216">
        <f>ROUND(VLOOKUP($C114,งบทดลองเบื้องต้น!$B$4:$K$839,10,0),2)</f>
        <v>0</v>
      </c>
    </row>
    <row r="115" spans="1:12" ht="25.2" customHeight="1">
      <c r="A115" s="727"/>
      <c r="B115" s="728"/>
      <c r="C115" s="1124"/>
      <c r="D115" s="1015" t="s">
        <v>1554</v>
      </c>
      <c r="E115" s="1021">
        <f>SUM(E113:E114)</f>
        <v>0</v>
      </c>
      <c r="F115" s="1021">
        <f t="shared" ref="F115:L115" si="36">SUM(F113:F114)</f>
        <v>1</v>
      </c>
      <c r="G115" s="1021">
        <f t="shared" si="36"/>
        <v>1346506.53</v>
      </c>
      <c r="H115" s="1021">
        <f t="shared" si="36"/>
        <v>205317.31000000006</v>
      </c>
      <c r="I115" s="1021">
        <f t="shared" si="36"/>
        <v>191422.36</v>
      </c>
      <c r="J115" s="1021">
        <f t="shared" si="36"/>
        <v>74383.679999999935</v>
      </c>
      <c r="K115" s="1021">
        <f t="shared" si="36"/>
        <v>1182391.67</v>
      </c>
      <c r="L115" s="1021">
        <f t="shared" si="36"/>
        <v>0</v>
      </c>
    </row>
    <row r="116" spans="1:12" s="753" customFormat="1" ht="24" customHeight="1" thickBot="1">
      <c r="B116" s="717"/>
      <c r="C116" s="987"/>
      <c r="D116" s="254" t="s">
        <v>1562</v>
      </c>
      <c r="E116" s="643" t="str">
        <f t="shared" ref="E116:L116" si="37">IF(E115&lt;0,"0.00","0.50")</f>
        <v>0.50</v>
      </c>
      <c r="F116" s="643" t="str">
        <f t="shared" si="37"/>
        <v>0.50</v>
      </c>
      <c r="G116" s="643" t="str">
        <f t="shared" si="37"/>
        <v>0.50</v>
      </c>
      <c r="H116" s="643" t="str">
        <f t="shared" si="37"/>
        <v>0.50</v>
      </c>
      <c r="I116" s="643" t="str">
        <f t="shared" si="37"/>
        <v>0.50</v>
      </c>
      <c r="J116" s="643" t="str">
        <f t="shared" si="37"/>
        <v>0.50</v>
      </c>
      <c r="K116" s="643" t="str">
        <f t="shared" si="37"/>
        <v>0.50</v>
      </c>
      <c r="L116" s="643" t="str">
        <f t="shared" si="37"/>
        <v>0.50</v>
      </c>
    </row>
    <row r="117" spans="1:12" ht="25.2" customHeight="1" thickTop="1">
      <c r="A117" s="727" t="s">
        <v>1098</v>
      </c>
      <c r="B117" s="728"/>
      <c r="C117" s="832" t="s">
        <v>1098</v>
      </c>
      <c r="D117" s="832" t="s">
        <v>1354</v>
      </c>
      <c r="E117" s="216">
        <f>ROUND(VLOOKUP($C117,งบทดลองเบื้องต้น!$B$4:$K$839,3,0),2)</f>
        <v>0</v>
      </c>
      <c r="F117" s="216">
        <f>ROUND(VLOOKUP($C117,งบทดลองเบื้องต้น!$B$4:$K$839,4,0),2)</f>
        <v>0</v>
      </c>
      <c r="G117" s="216">
        <f>ROUND(VLOOKUP($C117,งบทดลองเบื้องต้น!$B$4:$K$839,5,0),2)</f>
        <v>136259.75</v>
      </c>
      <c r="H117" s="216">
        <f>ROUND(VLOOKUP($C117,งบทดลองเบื้องต้น!$B$4:$K$839,6,0),2)</f>
        <v>56509.42</v>
      </c>
      <c r="I117" s="216">
        <f>ROUND(VLOOKUP($C117,งบทดลองเบื้องต้น!$B$4:$K$839,7,0),2)</f>
        <v>17844.419999999998</v>
      </c>
      <c r="J117" s="216">
        <f>ROUND(VLOOKUP($C117,งบทดลองเบื้องต้น!$B$4:$K$839,8,0),2)</f>
        <v>94691.63</v>
      </c>
      <c r="K117" s="216">
        <f>ROUND(VLOOKUP($C117,งบทดลองเบื้องต้น!$B$4:$K$839,9,0),2)</f>
        <v>103557.67</v>
      </c>
      <c r="L117" s="216">
        <f>ROUND(VLOOKUP($C117,งบทดลองเบื้องต้น!$B$4:$K$839,10,0),2)</f>
        <v>91422.21</v>
      </c>
    </row>
    <row r="118" spans="1:12" s="814" customFormat="1" ht="25.2" customHeight="1">
      <c r="A118" s="810"/>
      <c r="B118" s="811"/>
      <c r="C118" s="1017"/>
      <c r="D118" s="1127"/>
      <c r="E118" s="1128"/>
      <c r="F118" s="1128"/>
      <c r="G118" s="1128"/>
      <c r="H118" s="1128"/>
      <c r="I118" s="1128"/>
      <c r="J118" s="1128"/>
      <c r="K118" s="1128"/>
      <c r="L118" s="1128"/>
    </row>
    <row r="119" spans="1:12" ht="25.2" customHeight="1">
      <c r="A119" s="727" t="s">
        <v>587</v>
      </c>
      <c r="B119" s="1129">
        <v>4.2</v>
      </c>
      <c r="C119" s="832" t="s">
        <v>587</v>
      </c>
      <c r="D119" s="841" t="s">
        <v>83</v>
      </c>
      <c r="E119" s="216">
        <f>ROUND(VLOOKUP($C119,งบทดลองเบื้องต้น!$B$4:$K$839,3,0),2)</f>
        <v>4401216.9400000004</v>
      </c>
      <c r="F119" s="216">
        <f>ROUND(VLOOKUP($C119,งบทดลองเบื้องต้น!$B$4:$K$839,4,0),2)</f>
        <v>12000</v>
      </c>
      <c r="G119" s="216">
        <f>ROUND(VLOOKUP($C119,งบทดลองเบื้องต้น!$B$4:$K$839,5,0),2)</f>
        <v>0</v>
      </c>
      <c r="H119" s="216">
        <f>ROUND(VLOOKUP($C119,งบทดลองเบื้องต้น!$B$4:$K$839,6,0),2)</f>
        <v>1409150</v>
      </c>
      <c r="I119" s="216">
        <f>ROUND(VLOOKUP($C119,งบทดลองเบื้องต้น!$B$4:$K$839,7,0),2)</f>
        <v>1345752.5</v>
      </c>
      <c r="J119" s="216">
        <f>ROUND(VLOOKUP($C119,งบทดลองเบื้องต้น!$B$4:$K$839,8,0),2)</f>
        <v>1016261</v>
      </c>
      <c r="K119" s="216">
        <f>ROUND(VLOOKUP($C119,งบทดลองเบื้องต้น!$B$4:$K$839,9,0),2)</f>
        <v>1550016.75</v>
      </c>
      <c r="L119" s="216">
        <f>ROUND(VLOOKUP($C119,งบทดลองเบื้องต้น!$B$4:$K$839,10,0),2)</f>
        <v>0</v>
      </c>
    </row>
    <row r="120" spans="1:12" ht="25.2" customHeight="1">
      <c r="A120" s="727" t="s">
        <v>589</v>
      </c>
      <c r="B120" s="728"/>
      <c r="C120" s="832" t="s">
        <v>589</v>
      </c>
      <c r="D120" s="832" t="s">
        <v>1452</v>
      </c>
      <c r="E120" s="216">
        <f>ROUND(VLOOKUP($C120,งบทดลองเบื้องต้น!$B$4:$K$839,3,0),2)</f>
        <v>-3987609.28</v>
      </c>
      <c r="F120" s="216">
        <f>ROUND(VLOOKUP($C120,งบทดลองเบื้องต้น!$B$4:$K$839,4,0),2)</f>
        <v>-11999</v>
      </c>
      <c r="G120" s="216">
        <f>ROUND(VLOOKUP($C120,งบทดลองเบื้องต้น!$B$4:$K$839,5,0),2)</f>
        <v>0</v>
      </c>
      <c r="H120" s="216">
        <f>ROUND(VLOOKUP($C120,งบทดลองเบื้องต้น!$B$4:$K$839,6,0),2)</f>
        <v>-1314163.3</v>
      </c>
      <c r="I120" s="216">
        <f>ROUND(VLOOKUP($C120,งบทดลองเบื้องต้น!$B$4:$K$839,7,0),2)</f>
        <v>-1345705.5</v>
      </c>
      <c r="J120" s="216">
        <f>ROUND(VLOOKUP($C120,งบทดลองเบื้องต้น!$B$4:$K$839,8,0),2)</f>
        <v>-1016232</v>
      </c>
      <c r="K120" s="216">
        <f>ROUND(VLOOKUP($C120,งบทดลองเบื้องต้น!$B$4:$K$839,9,0),2)</f>
        <v>-1549975.75</v>
      </c>
      <c r="L120" s="216">
        <f>ROUND(VLOOKUP($C120,งบทดลองเบื้องต้น!$B$4:$K$839,10,0),2)</f>
        <v>0</v>
      </c>
    </row>
    <row r="121" spans="1:12" ht="25.2" customHeight="1">
      <c r="A121" s="727"/>
      <c r="B121" s="728"/>
      <c r="C121" s="1124"/>
      <c r="D121" s="1015" t="s">
        <v>1554</v>
      </c>
      <c r="E121" s="1021">
        <f>SUM(E119:E120)</f>
        <v>413607.66000000061</v>
      </c>
      <c r="F121" s="1021">
        <f t="shared" ref="F121:L121" si="38">SUM(F119:F120)</f>
        <v>1</v>
      </c>
      <c r="G121" s="1021">
        <f t="shared" si="38"/>
        <v>0</v>
      </c>
      <c r="H121" s="1021">
        <f t="shared" si="38"/>
        <v>94986.699999999953</v>
      </c>
      <c r="I121" s="1021">
        <f t="shared" si="38"/>
        <v>47</v>
      </c>
      <c r="J121" s="1021">
        <f t="shared" si="38"/>
        <v>29</v>
      </c>
      <c r="K121" s="1021">
        <f t="shared" si="38"/>
        <v>41</v>
      </c>
      <c r="L121" s="1021">
        <f t="shared" si="38"/>
        <v>0</v>
      </c>
    </row>
    <row r="122" spans="1:12" s="753" customFormat="1" ht="24" customHeight="1" thickBot="1">
      <c r="B122" s="717"/>
      <c r="C122" s="987"/>
      <c r="D122" s="254" t="s">
        <v>1562</v>
      </c>
      <c r="E122" s="643" t="str">
        <f t="shared" ref="E122:L122" si="39">IF(E121&lt;0,"0.00","0.50")</f>
        <v>0.50</v>
      </c>
      <c r="F122" s="643" t="str">
        <f t="shared" si="39"/>
        <v>0.50</v>
      </c>
      <c r="G122" s="643" t="str">
        <f t="shared" si="39"/>
        <v>0.50</v>
      </c>
      <c r="H122" s="643" t="str">
        <f t="shared" si="39"/>
        <v>0.50</v>
      </c>
      <c r="I122" s="643" t="str">
        <f t="shared" si="39"/>
        <v>0.50</v>
      </c>
      <c r="J122" s="643" t="str">
        <f t="shared" si="39"/>
        <v>0.50</v>
      </c>
      <c r="K122" s="643" t="str">
        <f t="shared" si="39"/>
        <v>0.50</v>
      </c>
      <c r="L122" s="643" t="str">
        <f t="shared" si="39"/>
        <v>0.50</v>
      </c>
    </row>
    <row r="123" spans="1:12" ht="25.2" customHeight="1" thickTop="1">
      <c r="A123" s="727" t="s">
        <v>1073</v>
      </c>
      <c r="B123" s="728"/>
      <c r="C123" s="832" t="s">
        <v>1073</v>
      </c>
      <c r="D123" s="832" t="s">
        <v>1334</v>
      </c>
      <c r="E123" s="216">
        <f>ROUND(VLOOKUP($C123,งบทดลองเบื้องต้น!$B$4:$K$839,3,0),2)</f>
        <v>109172.34</v>
      </c>
      <c r="F123" s="216">
        <f>ROUND(VLOOKUP($C123,งบทดลองเบื้องต้น!$B$4:$K$839,4,0),2)</f>
        <v>0</v>
      </c>
      <c r="G123" s="216">
        <f>ROUND(VLOOKUP($C123,งบทดลองเบื้องต้น!$B$4:$K$839,5,0),2)</f>
        <v>0</v>
      </c>
      <c r="H123" s="216">
        <f>ROUND(VLOOKUP($C123,งบทดลองเบื้องต้น!$B$4:$K$839,6,0),2)</f>
        <v>0</v>
      </c>
      <c r="I123" s="216">
        <f>ROUND(VLOOKUP($C123,งบทดลองเบื้องต้น!$B$4:$K$839,7,0),2)</f>
        <v>0</v>
      </c>
      <c r="J123" s="216">
        <f>ROUND(VLOOKUP($C123,งบทดลองเบื้องต้น!$B$4:$K$839,8,0),2)</f>
        <v>0</v>
      </c>
      <c r="K123" s="216">
        <f>ROUND(VLOOKUP($C123,งบทดลองเบื้องต้น!$B$4:$K$839,9,0),2)</f>
        <v>0</v>
      </c>
      <c r="L123" s="216">
        <f>ROUND(VLOOKUP($C123,งบทดลองเบื้องต้น!$B$4:$K$839,10,0),2)</f>
        <v>0</v>
      </c>
    </row>
    <row r="124" spans="1:12" s="814" customFormat="1" ht="25.2" customHeight="1">
      <c r="A124" s="810"/>
      <c r="B124" s="811"/>
      <c r="C124" s="1017"/>
      <c r="D124" s="1127"/>
      <c r="E124" s="1128"/>
      <c r="F124" s="1128"/>
      <c r="G124" s="1128"/>
      <c r="H124" s="1128"/>
      <c r="I124" s="1128"/>
      <c r="J124" s="1128"/>
      <c r="K124" s="1128"/>
      <c r="L124" s="1128"/>
    </row>
    <row r="125" spans="1:12" ht="25.2" customHeight="1">
      <c r="A125" s="727" t="s">
        <v>590</v>
      </c>
      <c r="B125" s="728">
        <v>4.21</v>
      </c>
      <c r="C125" s="832" t="s">
        <v>590</v>
      </c>
      <c r="D125" s="841" t="s">
        <v>85</v>
      </c>
      <c r="E125" s="216">
        <f>ROUND(VLOOKUP($C125,งบทดลองเบื้องต้น!$B$4:$K$839,3,0),2)</f>
        <v>40246218</v>
      </c>
      <c r="F125" s="216">
        <f>ROUND(VLOOKUP($C125,งบทดลองเบื้องต้น!$B$4:$K$839,4,0),2)</f>
        <v>7196428</v>
      </c>
      <c r="G125" s="216">
        <f>ROUND(VLOOKUP($C125,งบทดลองเบื้องต้น!$B$4:$K$839,5,0),2)</f>
        <v>8113350</v>
      </c>
      <c r="H125" s="216">
        <f>ROUND(VLOOKUP($C125,งบทดลองเบื้องต้น!$B$4:$K$839,6,0),2)</f>
        <v>5367800</v>
      </c>
      <c r="I125" s="216">
        <f>ROUND(VLOOKUP($C125,งบทดลองเบื้องต้น!$B$4:$K$839,7,0),2)</f>
        <v>6798000</v>
      </c>
      <c r="J125" s="216">
        <f>ROUND(VLOOKUP($C125,งบทดลองเบื้องต้น!$B$4:$K$839,8,0),2)</f>
        <v>6826000</v>
      </c>
      <c r="K125" s="216">
        <f>ROUND(VLOOKUP($C125,งบทดลองเบื้องต้น!$B$4:$K$839,9,0),2)</f>
        <v>7853502</v>
      </c>
      <c r="L125" s="216">
        <f>ROUND(VLOOKUP($C125,งบทดลองเบื้องต้น!$B$4:$K$839,10,0),2)</f>
        <v>0</v>
      </c>
    </row>
    <row r="126" spans="1:12" ht="25.2" customHeight="1">
      <c r="A126" s="727" t="s">
        <v>592</v>
      </c>
      <c r="B126" s="728"/>
      <c r="C126" s="832" t="s">
        <v>592</v>
      </c>
      <c r="D126" s="832" t="s">
        <v>1453</v>
      </c>
      <c r="E126" s="216">
        <f>ROUND(VLOOKUP($C126,งบทดลองเบื้องต้น!$B$4:$K$839,3,0),2)</f>
        <v>-32176942.379999999</v>
      </c>
      <c r="F126" s="216">
        <f>ROUND(VLOOKUP($C126,งบทดลองเบื้องต้น!$B$4:$K$839,4,0),2)</f>
        <v>-6155590.6399999997</v>
      </c>
      <c r="G126" s="216">
        <f>ROUND(VLOOKUP($C126,งบทดลองเบื้องต้น!$B$4:$K$839,5,0),2)</f>
        <v>-8113337</v>
      </c>
      <c r="H126" s="216">
        <f>ROUND(VLOOKUP($C126,งบทดลองเบื้องต้น!$B$4:$K$839,6,0),2)</f>
        <v>-5367795</v>
      </c>
      <c r="I126" s="216">
        <f>ROUND(VLOOKUP($C126,งบทดลองเบื้องต้น!$B$4:$K$839,7,0),2)</f>
        <v>-5798795.9900000002</v>
      </c>
      <c r="J126" s="216">
        <f>ROUND(VLOOKUP($C126,งบทดลองเบื้องต้น!$B$4:$K$839,8,0),2)</f>
        <v>-5077392.9400000004</v>
      </c>
      <c r="K126" s="216">
        <f>ROUND(VLOOKUP($C126,งบทดลองเบื้องต้น!$B$4:$K$839,9,0),2)</f>
        <v>-7853491</v>
      </c>
      <c r="L126" s="216">
        <f>ROUND(VLOOKUP($C126,งบทดลองเบื้องต้น!$B$4:$K$839,10,0),2)</f>
        <v>0</v>
      </c>
    </row>
    <row r="127" spans="1:12" ht="25.2" customHeight="1">
      <c r="A127" s="727"/>
      <c r="B127" s="728"/>
      <c r="C127" s="1124"/>
      <c r="D127" s="1015" t="s">
        <v>1554</v>
      </c>
      <c r="E127" s="1021">
        <f>SUM(E125:E126)</f>
        <v>8069275.620000001</v>
      </c>
      <c r="F127" s="1021">
        <f t="shared" ref="F127:L127" si="40">SUM(F125:F126)</f>
        <v>1040837.3600000003</v>
      </c>
      <c r="G127" s="1021">
        <f t="shared" si="40"/>
        <v>13</v>
      </c>
      <c r="H127" s="1021">
        <f t="shared" si="40"/>
        <v>5</v>
      </c>
      <c r="I127" s="1021">
        <f t="shared" si="40"/>
        <v>999204.00999999978</v>
      </c>
      <c r="J127" s="1021">
        <f t="shared" si="40"/>
        <v>1748607.0599999996</v>
      </c>
      <c r="K127" s="1021">
        <f t="shared" si="40"/>
        <v>11</v>
      </c>
      <c r="L127" s="1021">
        <f t="shared" si="40"/>
        <v>0</v>
      </c>
    </row>
    <row r="128" spans="1:12" s="753" customFormat="1" ht="24" customHeight="1" thickBot="1">
      <c r="B128" s="717"/>
      <c r="C128" s="987"/>
      <c r="D128" s="254" t="s">
        <v>1562</v>
      </c>
      <c r="E128" s="643" t="str">
        <f t="shared" ref="E128:L128" si="41">IF(E127&lt;0,"0.00","0.50")</f>
        <v>0.50</v>
      </c>
      <c r="F128" s="643" t="str">
        <f t="shared" si="41"/>
        <v>0.50</v>
      </c>
      <c r="G128" s="643" t="str">
        <f t="shared" si="41"/>
        <v>0.50</v>
      </c>
      <c r="H128" s="643" t="str">
        <f t="shared" si="41"/>
        <v>0.50</v>
      </c>
      <c r="I128" s="643" t="str">
        <f t="shared" si="41"/>
        <v>0.50</v>
      </c>
      <c r="J128" s="643" t="str">
        <f t="shared" si="41"/>
        <v>0.50</v>
      </c>
      <c r="K128" s="643" t="str">
        <f t="shared" si="41"/>
        <v>0.50</v>
      </c>
      <c r="L128" s="643" t="str">
        <f t="shared" si="41"/>
        <v>0.50</v>
      </c>
    </row>
    <row r="129" spans="1:12" ht="25.2" customHeight="1" thickTop="1">
      <c r="A129" s="727" t="s">
        <v>1074</v>
      </c>
      <c r="B129" s="728"/>
      <c r="C129" s="832" t="s">
        <v>1074</v>
      </c>
      <c r="D129" s="832" t="s">
        <v>1336</v>
      </c>
      <c r="E129" s="216">
        <f>ROUND(VLOOKUP($C129,งบทดลองเบื้องต้น!$B$4:$K$839,3,0),2)</f>
        <v>23673775.309999999</v>
      </c>
      <c r="F129" s="216">
        <f>ROUND(VLOOKUP($C129,งบทดลองเบื้องต้น!$B$4:$K$839,4,0),2)</f>
        <v>457966.64</v>
      </c>
      <c r="G129" s="216">
        <f>ROUND(VLOOKUP($C129,งบทดลองเบื้องต้น!$B$4:$K$839,5,0),2)</f>
        <v>0</v>
      </c>
      <c r="H129" s="216">
        <f>ROUND(VLOOKUP($C129,งบทดลองเบื้องต้น!$B$4:$K$839,6,0),2)</f>
        <v>0</v>
      </c>
      <c r="I129" s="216">
        <f>ROUND(VLOOKUP($C129,งบทดลองเบื้องต้น!$B$4:$K$839,7,0),2)</f>
        <v>457966.63</v>
      </c>
      <c r="J129" s="216">
        <f>ROUND(VLOOKUP($C129,งบทดลองเบื้องต้น!$B$4:$K$839,8,0),2)</f>
        <v>457966.63</v>
      </c>
      <c r="K129" s="216">
        <f>ROUND(VLOOKUP($C129,งบทดลองเบื้องต้น!$B$4:$K$839,9,0),2)</f>
        <v>0</v>
      </c>
      <c r="L129" s="216">
        <f>ROUND(VLOOKUP($C129,งบทดลองเบื้องต้น!$B$4:$K$839,10,0),2)</f>
        <v>0</v>
      </c>
    </row>
    <row r="130" spans="1:12" s="814" customFormat="1" ht="25.2" customHeight="1">
      <c r="A130" s="810"/>
      <c r="B130" s="811"/>
      <c r="C130" s="1017"/>
      <c r="D130" s="1127"/>
      <c r="E130" s="1128"/>
      <c r="F130" s="1128"/>
      <c r="G130" s="1128"/>
      <c r="H130" s="1128"/>
      <c r="I130" s="1128"/>
      <c r="J130" s="1128"/>
      <c r="K130" s="1128"/>
      <c r="L130" s="1128"/>
    </row>
    <row r="131" spans="1:12" ht="25.2" customHeight="1">
      <c r="A131" s="727" t="s">
        <v>593</v>
      </c>
      <c r="B131" s="728">
        <v>4.22</v>
      </c>
      <c r="C131" s="832" t="s">
        <v>593</v>
      </c>
      <c r="D131" s="841" t="s">
        <v>87</v>
      </c>
      <c r="E131" s="216">
        <f>ROUND(VLOOKUP($C131,งบทดลองเบื้องต้น!$B$4:$K$839,3,0),2)</f>
        <v>5181748</v>
      </c>
      <c r="F131" s="216">
        <f>ROUND(VLOOKUP($C131,งบทดลองเบื้องต้น!$B$4:$K$839,4,0),2)</f>
        <v>749000</v>
      </c>
      <c r="G131" s="216">
        <f>ROUND(VLOOKUP($C131,งบทดลองเบื้องต้น!$B$4:$K$839,5,0),2)</f>
        <v>0</v>
      </c>
      <c r="H131" s="216">
        <f>ROUND(VLOOKUP($C131,งบทดลองเบื้องต้น!$B$4:$K$839,6,0),2)</f>
        <v>1222470</v>
      </c>
      <c r="I131" s="216">
        <f>ROUND(VLOOKUP($C131,งบทดลองเบื้องต้น!$B$4:$K$839,7,0),2)</f>
        <v>581735</v>
      </c>
      <c r="J131" s="216">
        <f>ROUND(VLOOKUP($C131,งบทดลองเบื้องต้น!$B$4:$K$839,8,0),2)</f>
        <v>1671305.53</v>
      </c>
      <c r="K131" s="216">
        <f>ROUND(VLOOKUP($C131,งบทดลองเบื้องต้น!$B$4:$K$839,9,0),2)</f>
        <v>529210</v>
      </c>
      <c r="L131" s="216">
        <f>ROUND(VLOOKUP($C131,งบทดลองเบื้องต้น!$B$4:$K$839,10,0),2)</f>
        <v>0</v>
      </c>
    </row>
    <row r="132" spans="1:12" ht="25.2" customHeight="1">
      <c r="A132" s="727" t="s">
        <v>595</v>
      </c>
      <c r="B132" s="728"/>
      <c r="C132" s="832" t="s">
        <v>595</v>
      </c>
      <c r="D132" s="832" t="s">
        <v>1454</v>
      </c>
      <c r="E132" s="216">
        <f>ROUND(VLOOKUP($C132,งบทดลองเบื้องต้น!$B$4:$K$839,3,0),2)</f>
        <v>-4629242.0599999996</v>
      </c>
      <c r="F132" s="216">
        <f>ROUND(VLOOKUP($C132,งบทดลองเบื้องต้น!$B$4:$K$839,4,0),2)</f>
        <v>-748999</v>
      </c>
      <c r="G132" s="216">
        <f>ROUND(VLOOKUP($C132,งบทดลองเบื้องต้น!$B$4:$K$839,5,0),2)</f>
        <v>0</v>
      </c>
      <c r="H132" s="216">
        <f>ROUND(VLOOKUP($C132,งบทดลองเบื้องต้น!$B$4:$K$839,6,0),2)</f>
        <v>-1222464</v>
      </c>
      <c r="I132" s="216">
        <f>ROUND(VLOOKUP($C132,งบทดลองเบื้องต้น!$B$4:$K$839,7,0),2)</f>
        <v>-581699</v>
      </c>
      <c r="J132" s="216">
        <f>ROUND(VLOOKUP($C132,งบทดลองเบื้องต้น!$B$4:$K$839,8,0),2)</f>
        <v>-648373.34</v>
      </c>
      <c r="K132" s="216">
        <f>ROUND(VLOOKUP($C132,งบทดลองเบื้องต้น!$B$4:$K$839,9,0),2)</f>
        <v>-529197</v>
      </c>
      <c r="L132" s="216">
        <f>ROUND(VLOOKUP($C132,งบทดลองเบื้องต้น!$B$4:$K$839,10,0),2)</f>
        <v>0</v>
      </c>
    </row>
    <row r="133" spans="1:12" ht="25.2" customHeight="1">
      <c r="A133" s="727"/>
      <c r="B133" s="728"/>
      <c r="C133" s="1124"/>
      <c r="D133" s="1015" t="s">
        <v>1554</v>
      </c>
      <c r="E133" s="1021">
        <f>SUM(E131:E132)</f>
        <v>552505.94000000041</v>
      </c>
      <c r="F133" s="1021">
        <f t="shared" ref="F133:L133" si="42">SUM(F131:F132)</f>
        <v>1</v>
      </c>
      <c r="G133" s="1021">
        <f t="shared" si="42"/>
        <v>0</v>
      </c>
      <c r="H133" s="1021">
        <f t="shared" si="42"/>
        <v>6</v>
      </c>
      <c r="I133" s="1021">
        <f t="shared" si="42"/>
        <v>36</v>
      </c>
      <c r="J133" s="1021">
        <f t="shared" si="42"/>
        <v>1022932.1900000001</v>
      </c>
      <c r="K133" s="1021">
        <f t="shared" si="42"/>
        <v>13</v>
      </c>
      <c r="L133" s="1021">
        <f t="shared" si="42"/>
        <v>0</v>
      </c>
    </row>
    <row r="134" spans="1:12" s="753" customFormat="1" ht="24" customHeight="1" thickBot="1">
      <c r="B134" s="717"/>
      <c r="C134" s="987"/>
      <c r="D134" s="254" t="s">
        <v>1562</v>
      </c>
      <c r="E134" s="643" t="str">
        <f t="shared" ref="E134:L134" si="43">IF(E133&lt;0,"0.00","0.50")</f>
        <v>0.50</v>
      </c>
      <c r="F134" s="643" t="str">
        <f t="shared" si="43"/>
        <v>0.50</v>
      </c>
      <c r="G134" s="643" t="str">
        <f t="shared" si="43"/>
        <v>0.50</v>
      </c>
      <c r="H134" s="643" t="str">
        <f t="shared" si="43"/>
        <v>0.50</v>
      </c>
      <c r="I134" s="643" t="str">
        <f t="shared" si="43"/>
        <v>0.50</v>
      </c>
      <c r="J134" s="643" t="str">
        <f t="shared" si="43"/>
        <v>0.50</v>
      </c>
      <c r="K134" s="643" t="str">
        <f t="shared" si="43"/>
        <v>0.50</v>
      </c>
      <c r="L134" s="643" t="str">
        <f t="shared" si="43"/>
        <v>0.50</v>
      </c>
    </row>
    <row r="135" spans="1:12" ht="25.2" customHeight="1" thickTop="1">
      <c r="A135" s="727" t="s">
        <v>1075</v>
      </c>
      <c r="B135" s="728"/>
      <c r="C135" s="832" t="s">
        <v>1075</v>
      </c>
      <c r="D135" s="832" t="s">
        <v>1337</v>
      </c>
      <c r="E135" s="216">
        <f>ROUND(VLOOKUP($C135,งบทดลองเบื้องต้น!$B$4:$K$839,3,0),2)</f>
        <v>359299.06</v>
      </c>
      <c r="F135" s="216">
        <f>ROUND(VLOOKUP($C135,งบทดลองเบื้องต้น!$B$4:$K$839,4,0),2)</f>
        <v>0</v>
      </c>
      <c r="G135" s="216">
        <f>ROUND(VLOOKUP($C135,งบทดลองเบื้องต้น!$B$4:$K$839,5,0),2)</f>
        <v>0</v>
      </c>
      <c r="H135" s="216">
        <f>ROUND(VLOOKUP($C135,งบทดลองเบื้องต้น!$B$4:$K$839,6,0),2)</f>
        <v>0</v>
      </c>
      <c r="I135" s="216">
        <f>ROUND(VLOOKUP($C135,งบทดลองเบื้องต้น!$B$4:$K$839,7,0),2)</f>
        <v>0</v>
      </c>
      <c r="J135" s="216">
        <f>ROUND(VLOOKUP($C135,งบทดลองเบื้องต้น!$B$4:$K$839,8,0),2)</f>
        <v>267909.18</v>
      </c>
      <c r="K135" s="216">
        <f>ROUND(VLOOKUP($C135,งบทดลองเบื้องต้น!$B$4:$K$839,9,0),2)</f>
        <v>0</v>
      </c>
      <c r="L135" s="216">
        <f>ROUND(VLOOKUP($C135,งบทดลองเบื้องต้น!$B$4:$K$839,10,0),2)</f>
        <v>0</v>
      </c>
    </row>
    <row r="136" spans="1:12" s="814" customFormat="1" ht="25.2" customHeight="1">
      <c r="A136" s="810"/>
      <c r="B136" s="811"/>
      <c r="C136" s="1017"/>
      <c r="D136" s="1127"/>
      <c r="E136" s="1128"/>
      <c r="F136" s="1128"/>
      <c r="G136" s="1128"/>
      <c r="H136" s="1128"/>
      <c r="I136" s="1128"/>
      <c r="J136" s="1128"/>
      <c r="K136" s="1128"/>
      <c r="L136" s="1128"/>
    </row>
    <row r="137" spans="1:12" ht="25.2" customHeight="1">
      <c r="A137" s="727" t="s">
        <v>596</v>
      </c>
      <c r="B137" s="728">
        <v>4.2300000000000004</v>
      </c>
      <c r="C137" s="832" t="s">
        <v>596</v>
      </c>
      <c r="D137" s="841" t="s">
        <v>89</v>
      </c>
      <c r="E137" s="216">
        <f>ROUND(VLOOKUP($C137,งบทดลองเบื้องต้น!$B$4:$K$839,3,0),2)</f>
        <v>814101.3</v>
      </c>
      <c r="F137" s="216">
        <f>ROUND(VLOOKUP($C137,งบทดลองเบื้องต้น!$B$4:$K$839,4,0),2)</f>
        <v>0</v>
      </c>
      <c r="G137" s="216">
        <f>ROUND(VLOOKUP($C137,งบทดลองเบื้องต้น!$B$4:$K$839,5,0),2)</f>
        <v>0</v>
      </c>
      <c r="H137" s="216">
        <f>ROUND(VLOOKUP($C137,งบทดลองเบื้องต้น!$B$4:$K$839,6,0),2)</f>
        <v>108290</v>
      </c>
      <c r="I137" s="216">
        <f>ROUND(VLOOKUP($C137,งบทดลองเบื้องต้น!$B$4:$K$839,7,0),2)</f>
        <v>110125</v>
      </c>
      <c r="J137" s="216">
        <f>ROUND(VLOOKUP($C137,งบทดลองเบื้องต้น!$B$4:$K$839,8,0),2)</f>
        <v>172190</v>
      </c>
      <c r="K137" s="216">
        <f>ROUND(VLOOKUP($C137,งบทดลองเบื้องต้น!$B$4:$K$839,9,0),2)</f>
        <v>314000</v>
      </c>
      <c r="L137" s="216">
        <f>ROUND(VLOOKUP($C137,งบทดลองเบื้องต้น!$B$4:$K$839,10,0),2)</f>
        <v>0</v>
      </c>
    </row>
    <row r="138" spans="1:12" ht="25.2" customHeight="1">
      <c r="A138" s="727" t="s">
        <v>598</v>
      </c>
      <c r="B138" s="728"/>
      <c r="C138" s="832" t="s">
        <v>598</v>
      </c>
      <c r="D138" s="832" t="s">
        <v>1455</v>
      </c>
      <c r="E138" s="216">
        <f>ROUND(VLOOKUP($C138,งบทดลองเบื้องต้น!$B$4:$K$839,3,0),2)</f>
        <v>-676127</v>
      </c>
      <c r="F138" s="216">
        <f>ROUND(VLOOKUP($C138,งบทดลองเบื้องต้น!$B$4:$K$839,4,0),2)</f>
        <v>0</v>
      </c>
      <c r="G138" s="216">
        <f>ROUND(VLOOKUP($C138,งบทดลองเบื้องต้น!$B$4:$K$839,5,0),2)</f>
        <v>0</v>
      </c>
      <c r="H138" s="216">
        <f>ROUND(VLOOKUP($C138,งบทดลองเบื้องต้น!$B$4:$K$839,6,0),2)</f>
        <v>-108282</v>
      </c>
      <c r="I138" s="216">
        <f>ROUND(VLOOKUP($C138,งบทดลองเบื้องต้น!$B$4:$K$839,7,0),2)</f>
        <v>-110118</v>
      </c>
      <c r="J138" s="216">
        <f>ROUND(VLOOKUP($C138,งบทดลองเบื้องต้น!$B$4:$K$839,8,0),2)</f>
        <v>-172187</v>
      </c>
      <c r="K138" s="216">
        <f>ROUND(VLOOKUP($C138,งบทดลองเบื้องต้น!$B$4:$K$839,9,0),2)</f>
        <v>-313994</v>
      </c>
      <c r="L138" s="216">
        <f>ROUND(VLOOKUP($C138,งบทดลองเบื้องต้น!$B$4:$K$839,10,0),2)</f>
        <v>0</v>
      </c>
    </row>
    <row r="139" spans="1:12" ht="25.2" customHeight="1">
      <c r="A139" s="727"/>
      <c r="B139" s="728"/>
      <c r="C139" s="1124"/>
      <c r="D139" s="1015" t="s">
        <v>1554</v>
      </c>
      <c r="E139" s="1021">
        <f>SUM(E137:E138)</f>
        <v>137974.30000000005</v>
      </c>
      <c r="F139" s="1021">
        <f t="shared" ref="F139:L139" si="44">SUM(F137:F138)</f>
        <v>0</v>
      </c>
      <c r="G139" s="1021">
        <f t="shared" si="44"/>
        <v>0</v>
      </c>
      <c r="H139" s="1021">
        <f t="shared" si="44"/>
        <v>8</v>
      </c>
      <c r="I139" s="1021">
        <f t="shared" si="44"/>
        <v>7</v>
      </c>
      <c r="J139" s="1021">
        <f t="shared" si="44"/>
        <v>3</v>
      </c>
      <c r="K139" s="1021">
        <f t="shared" si="44"/>
        <v>6</v>
      </c>
      <c r="L139" s="1021">
        <f t="shared" si="44"/>
        <v>0</v>
      </c>
    </row>
    <row r="140" spans="1:12" s="753" customFormat="1" ht="24" customHeight="1" thickBot="1">
      <c r="B140" s="717"/>
      <c r="C140" s="987"/>
      <c r="D140" s="254" t="s">
        <v>1562</v>
      </c>
      <c r="E140" s="643" t="str">
        <f t="shared" ref="E140:L140" si="45">IF(E139&lt;0,"0.00","0.50")</f>
        <v>0.50</v>
      </c>
      <c r="F140" s="643" t="str">
        <f t="shared" si="45"/>
        <v>0.50</v>
      </c>
      <c r="G140" s="643" t="str">
        <f t="shared" si="45"/>
        <v>0.50</v>
      </c>
      <c r="H140" s="643" t="str">
        <f t="shared" si="45"/>
        <v>0.50</v>
      </c>
      <c r="I140" s="643" t="str">
        <f t="shared" si="45"/>
        <v>0.50</v>
      </c>
      <c r="J140" s="643" t="str">
        <f t="shared" si="45"/>
        <v>0.50</v>
      </c>
      <c r="K140" s="643" t="str">
        <f t="shared" si="45"/>
        <v>0.50</v>
      </c>
      <c r="L140" s="643" t="str">
        <f t="shared" si="45"/>
        <v>0.50</v>
      </c>
    </row>
    <row r="141" spans="1:12" ht="25.2" customHeight="1" thickTop="1">
      <c r="A141" s="727" t="s">
        <v>1076</v>
      </c>
      <c r="B141" s="728"/>
      <c r="C141" s="832" t="s">
        <v>1076</v>
      </c>
      <c r="D141" s="832" t="s">
        <v>1338</v>
      </c>
      <c r="E141" s="216">
        <f>ROUND(VLOOKUP($C141,งบทดลองเบื้องต้น!$B$4:$K$839,3,0),2)</f>
        <v>18455.7</v>
      </c>
      <c r="F141" s="216">
        <f>ROUND(VLOOKUP($C141,งบทดลองเบื้องต้น!$B$4:$K$839,4,0),2)</f>
        <v>0</v>
      </c>
      <c r="G141" s="216">
        <f>ROUND(VLOOKUP($C141,งบทดลองเบื้องต้น!$B$4:$K$839,5,0),2)</f>
        <v>0</v>
      </c>
      <c r="H141" s="216">
        <f>ROUND(VLOOKUP($C141,งบทดลองเบื้องต้น!$B$4:$K$839,6,0),2)</f>
        <v>0</v>
      </c>
      <c r="I141" s="216">
        <f>ROUND(VLOOKUP($C141,งบทดลองเบื้องต้น!$B$4:$K$839,7,0),2)</f>
        <v>0</v>
      </c>
      <c r="J141" s="216">
        <f>ROUND(VLOOKUP($C141,งบทดลองเบื้องต้น!$B$4:$K$839,8,0),2)</f>
        <v>0</v>
      </c>
      <c r="K141" s="216">
        <f>ROUND(VLOOKUP($C141,งบทดลองเบื้องต้น!$B$4:$K$839,9,0),2)</f>
        <v>0</v>
      </c>
      <c r="L141" s="216">
        <f>ROUND(VLOOKUP($C141,งบทดลองเบื้องต้น!$B$4:$K$839,10,0),2)</f>
        <v>0</v>
      </c>
    </row>
    <row r="142" spans="1:12" s="814" customFormat="1" ht="25.2" customHeight="1">
      <c r="A142" s="810"/>
      <c r="B142" s="811"/>
      <c r="C142" s="1017"/>
      <c r="D142" s="1127"/>
      <c r="E142" s="1128"/>
      <c r="F142" s="1128"/>
      <c r="G142" s="1128"/>
      <c r="H142" s="1128"/>
      <c r="I142" s="1128"/>
      <c r="J142" s="1128"/>
      <c r="K142" s="1128"/>
      <c r="L142" s="1128"/>
    </row>
    <row r="143" spans="1:12" ht="25.2" customHeight="1">
      <c r="A143" s="727" t="s">
        <v>599</v>
      </c>
      <c r="B143" s="728">
        <v>4.24</v>
      </c>
      <c r="C143" s="832" t="s">
        <v>599</v>
      </c>
      <c r="D143" s="841" t="s">
        <v>91</v>
      </c>
      <c r="E143" s="216">
        <f>ROUND(VLOOKUP($C143,งบทดลองเบื้องต้น!$B$4:$K$839,3,0),2)</f>
        <v>279860</v>
      </c>
      <c r="F143" s="216">
        <f>ROUND(VLOOKUP($C143,งบทดลองเบื้องต้น!$B$4:$K$839,4,0),2)</f>
        <v>0</v>
      </c>
      <c r="G143" s="216">
        <f>ROUND(VLOOKUP($C143,งบทดลองเบื้องต้น!$B$4:$K$839,5,0),2)</f>
        <v>0</v>
      </c>
      <c r="H143" s="216">
        <f>ROUND(VLOOKUP($C143,งบทดลองเบื้องต้น!$B$4:$K$839,6,0),2)</f>
        <v>46846</v>
      </c>
      <c r="I143" s="216">
        <f>ROUND(VLOOKUP($C143,งบทดลองเบื้องต้น!$B$4:$K$839,7,0),2)</f>
        <v>0</v>
      </c>
      <c r="J143" s="216">
        <f>ROUND(VLOOKUP($C143,งบทดลองเบื้องต้น!$B$4:$K$839,8,0),2)</f>
        <v>133000</v>
      </c>
      <c r="K143" s="216">
        <f>ROUND(VLOOKUP($C143,งบทดลองเบื้องต้น!$B$4:$K$839,9,0),2)</f>
        <v>44019.8</v>
      </c>
      <c r="L143" s="216">
        <f>ROUND(VLOOKUP($C143,งบทดลองเบื้องต้น!$B$4:$K$839,10,0),2)</f>
        <v>0</v>
      </c>
    </row>
    <row r="144" spans="1:12" ht="25.2" customHeight="1">
      <c r="A144" s="727" t="s">
        <v>601</v>
      </c>
      <c r="B144" s="728"/>
      <c r="C144" s="832" t="s">
        <v>601</v>
      </c>
      <c r="D144" s="832" t="s">
        <v>1456</v>
      </c>
      <c r="E144" s="216">
        <f>ROUND(VLOOKUP($C144,งบทดลองเบื้องต้น!$B$4:$K$839,3,0),2)</f>
        <v>-279855</v>
      </c>
      <c r="F144" s="216">
        <f>ROUND(VLOOKUP($C144,งบทดลองเบื้องต้น!$B$4:$K$839,4,0),2)</f>
        <v>0</v>
      </c>
      <c r="G144" s="216">
        <f>ROUND(VLOOKUP($C144,งบทดลองเบื้องต้น!$B$4:$K$839,5,0),2)</f>
        <v>0</v>
      </c>
      <c r="H144" s="216">
        <f>ROUND(VLOOKUP($C144,งบทดลองเบื้องต้น!$B$4:$K$839,6,0),2)</f>
        <v>-46844</v>
      </c>
      <c r="I144" s="216">
        <f>ROUND(VLOOKUP($C144,งบทดลองเบื้องต้น!$B$4:$K$839,7,0),2)</f>
        <v>0</v>
      </c>
      <c r="J144" s="216">
        <f>ROUND(VLOOKUP($C144,งบทดลองเบื้องต้น!$B$4:$K$839,8,0),2)</f>
        <v>-132998</v>
      </c>
      <c r="K144" s="216">
        <f>ROUND(VLOOKUP($C144,งบทดลองเบื้องต้น!$B$4:$K$839,9,0),2)</f>
        <v>-44018.8</v>
      </c>
      <c r="L144" s="216">
        <f>ROUND(VLOOKUP($C144,งบทดลองเบื้องต้น!$B$4:$K$839,10,0),2)</f>
        <v>0</v>
      </c>
    </row>
    <row r="145" spans="1:12" ht="25.2" customHeight="1">
      <c r="A145" s="727"/>
      <c r="B145" s="728"/>
      <c r="C145" s="1124"/>
      <c r="D145" s="1015" t="s">
        <v>1554</v>
      </c>
      <c r="E145" s="1021">
        <f>SUM(E143:E144)</f>
        <v>5</v>
      </c>
      <c r="F145" s="1021">
        <f t="shared" ref="F145:L145" si="46">SUM(F143:F144)</f>
        <v>0</v>
      </c>
      <c r="G145" s="1021">
        <f t="shared" si="46"/>
        <v>0</v>
      </c>
      <c r="H145" s="1021">
        <f t="shared" si="46"/>
        <v>2</v>
      </c>
      <c r="I145" s="1021">
        <f t="shared" si="46"/>
        <v>0</v>
      </c>
      <c r="J145" s="1021">
        <f t="shared" si="46"/>
        <v>2</v>
      </c>
      <c r="K145" s="1021">
        <f t="shared" si="46"/>
        <v>1</v>
      </c>
      <c r="L145" s="1021">
        <f t="shared" si="46"/>
        <v>0</v>
      </c>
    </row>
    <row r="146" spans="1:12" s="753" customFormat="1" ht="24" customHeight="1" thickBot="1">
      <c r="B146" s="717"/>
      <c r="C146" s="987"/>
      <c r="D146" s="254" t="s">
        <v>1562</v>
      </c>
      <c r="E146" s="643" t="str">
        <f t="shared" ref="E146:L146" si="47">IF(E145&lt;0,"0.00","0.50")</f>
        <v>0.50</v>
      </c>
      <c r="F146" s="643" t="str">
        <f t="shared" si="47"/>
        <v>0.50</v>
      </c>
      <c r="G146" s="643" t="str">
        <f t="shared" si="47"/>
        <v>0.50</v>
      </c>
      <c r="H146" s="643" t="str">
        <f t="shared" si="47"/>
        <v>0.50</v>
      </c>
      <c r="I146" s="643" t="str">
        <f t="shared" si="47"/>
        <v>0.50</v>
      </c>
      <c r="J146" s="643" t="str">
        <f t="shared" si="47"/>
        <v>0.50</v>
      </c>
      <c r="K146" s="643" t="str">
        <f t="shared" si="47"/>
        <v>0.50</v>
      </c>
      <c r="L146" s="643" t="str">
        <f t="shared" si="47"/>
        <v>0.50</v>
      </c>
    </row>
    <row r="147" spans="1:12" ht="25.2" customHeight="1" thickTop="1">
      <c r="A147" s="727" t="s">
        <v>1377</v>
      </c>
      <c r="B147" s="728"/>
      <c r="C147" s="832" t="s">
        <v>1077</v>
      </c>
      <c r="D147" s="832" t="s">
        <v>1339</v>
      </c>
      <c r="E147" s="216">
        <f>ROUND(VLOOKUP($C147,งบทดลองเบื้องต้น!$B$4:$K$839,3,0),2)</f>
        <v>0</v>
      </c>
      <c r="F147" s="216">
        <f>ROUND(VLOOKUP($C147,งบทดลองเบื้องต้น!$B$4:$K$839,4,0),2)</f>
        <v>0</v>
      </c>
      <c r="G147" s="216">
        <f>ROUND(VLOOKUP($C147,งบทดลองเบื้องต้น!$B$4:$K$839,5,0),2)</f>
        <v>0</v>
      </c>
      <c r="H147" s="216">
        <f>ROUND(VLOOKUP($C147,งบทดลองเบื้องต้น!$B$4:$K$839,6,0),2)</f>
        <v>0</v>
      </c>
      <c r="I147" s="216">
        <f>ROUND(VLOOKUP($C147,งบทดลองเบื้องต้น!$B$4:$K$839,7,0),2)</f>
        <v>0</v>
      </c>
      <c r="J147" s="216">
        <f>ROUND(VLOOKUP($C147,งบทดลองเบื้องต้น!$B$4:$K$839,8,0),2)</f>
        <v>0</v>
      </c>
      <c r="K147" s="216">
        <f>ROUND(VLOOKUP($C147,งบทดลองเบื้องต้น!$B$4:$K$839,9,0),2)</f>
        <v>0</v>
      </c>
      <c r="L147" s="216">
        <f>ROUND(VLOOKUP($C147,งบทดลองเบื้องต้น!$B$4:$K$839,10,0),2)</f>
        <v>0</v>
      </c>
    </row>
    <row r="148" spans="1:12" s="814" customFormat="1" ht="25.2" customHeight="1">
      <c r="A148" s="810"/>
      <c r="B148" s="811"/>
      <c r="C148" s="1017"/>
      <c r="D148" s="1127"/>
      <c r="E148" s="1128"/>
      <c r="F148" s="1128"/>
      <c r="G148" s="1128"/>
      <c r="H148" s="1128"/>
      <c r="I148" s="1128"/>
      <c r="J148" s="1128"/>
      <c r="K148" s="1128"/>
      <c r="L148" s="1128"/>
    </row>
    <row r="149" spans="1:12" ht="25.2" customHeight="1">
      <c r="A149" s="1130" t="s">
        <v>599</v>
      </c>
      <c r="B149" s="1131">
        <v>4.25</v>
      </c>
      <c r="C149" s="832" t="s">
        <v>1912</v>
      </c>
      <c r="D149" s="841" t="s">
        <v>1913</v>
      </c>
      <c r="E149" s="216">
        <f>ROUND(VLOOKUP($C149,งบทดลองเบื้องต้น!$B$4:$K$839,3,0),2)</f>
        <v>0</v>
      </c>
      <c r="F149" s="216">
        <f>ROUND(VLOOKUP($C149,งบทดลองเบื้องต้น!$B$4:$K$839,4,0),2)</f>
        <v>0</v>
      </c>
      <c r="G149" s="216">
        <f>ROUND(VLOOKUP($C149,งบทดลองเบื้องต้น!$B$4:$K$839,5,0),2)</f>
        <v>0</v>
      </c>
      <c r="H149" s="216">
        <f>ROUND(VLOOKUP($C149,งบทดลองเบื้องต้น!$B$4:$K$839,6,0),2)</f>
        <v>0</v>
      </c>
      <c r="I149" s="216">
        <f>ROUND(VLOOKUP($C149,งบทดลองเบื้องต้น!$B$4:$K$839,7,0),2)</f>
        <v>0</v>
      </c>
      <c r="J149" s="216">
        <f>ROUND(VLOOKUP($C149,งบทดลองเบื้องต้น!$B$4:$K$839,8,0),2)</f>
        <v>0</v>
      </c>
      <c r="K149" s="216">
        <f>ROUND(VLOOKUP($C149,งบทดลองเบื้องต้น!$B$4:$K$839,9,0),2)</f>
        <v>0</v>
      </c>
      <c r="L149" s="216">
        <f>ROUND(VLOOKUP($C149,งบทดลองเบื้องต้น!$B$4:$K$839,10,0),2)</f>
        <v>0</v>
      </c>
    </row>
    <row r="150" spans="1:12" ht="25.2" customHeight="1">
      <c r="A150" s="1130" t="s">
        <v>601</v>
      </c>
      <c r="B150" s="1131"/>
      <c r="C150" s="832" t="s">
        <v>1916</v>
      </c>
      <c r="D150" s="832" t="s">
        <v>1917</v>
      </c>
      <c r="E150" s="216">
        <f>ROUND(VLOOKUP($C150,งบทดลองเบื้องต้น!$B$4:$K$839,3,0),2)</f>
        <v>0</v>
      </c>
      <c r="F150" s="216">
        <f>ROUND(VLOOKUP($C150,งบทดลองเบื้องต้น!$B$4:$K$839,4,0),2)</f>
        <v>0</v>
      </c>
      <c r="G150" s="216">
        <f>ROUND(VLOOKUP($C150,งบทดลองเบื้องต้น!$B$4:$K$839,5,0),2)</f>
        <v>0</v>
      </c>
      <c r="H150" s="216">
        <f>ROUND(VLOOKUP($C150,งบทดลองเบื้องต้น!$B$4:$K$839,6,0),2)</f>
        <v>0</v>
      </c>
      <c r="I150" s="216">
        <f>ROUND(VLOOKUP($C150,งบทดลองเบื้องต้น!$B$4:$K$839,7,0),2)</f>
        <v>0</v>
      </c>
      <c r="J150" s="216">
        <f>ROUND(VLOOKUP($C150,งบทดลองเบื้องต้น!$B$4:$K$839,8,0),2)</f>
        <v>0</v>
      </c>
      <c r="K150" s="216">
        <f>ROUND(VLOOKUP($C150,งบทดลองเบื้องต้น!$B$4:$K$839,9,0),2)</f>
        <v>0</v>
      </c>
      <c r="L150" s="216">
        <f>ROUND(VLOOKUP($C150,งบทดลองเบื้องต้น!$B$4:$K$839,10,0),2)</f>
        <v>0</v>
      </c>
    </row>
    <row r="151" spans="1:12" ht="25.2" customHeight="1">
      <c r="A151" s="1130"/>
      <c r="B151" s="1131"/>
      <c r="C151" s="1124"/>
      <c r="D151" s="1015" t="s">
        <v>1554</v>
      </c>
      <c r="E151" s="1021">
        <f>SUM(E149:E150)</f>
        <v>0</v>
      </c>
      <c r="F151" s="1021">
        <f t="shared" ref="F151:L151" si="48">SUM(F149:F150)</f>
        <v>0</v>
      </c>
      <c r="G151" s="1021">
        <f t="shared" si="48"/>
        <v>0</v>
      </c>
      <c r="H151" s="1021">
        <f t="shared" si="48"/>
        <v>0</v>
      </c>
      <c r="I151" s="1021">
        <f t="shared" si="48"/>
        <v>0</v>
      </c>
      <c r="J151" s="1021">
        <f t="shared" si="48"/>
        <v>0</v>
      </c>
      <c r="K151" s="1021">
        <f t="shared" si="48"/>
        <v>0</v>
      </c>
      <c r="L151" s="1021">
        <f t="shared" si="48"/>
        <v>0</v>
      </c>
    </row>
    <row r="152" spans="1:12" s="753" customFormat="1" ht="24" customHeight="1" thickBot="1">
      <c r="A152" s="1132"/>
      <c r="B152" s="1133"/>
      <c r="C152" s="987"/>
      <c r="D152" s="254" t="s">
        <v>1562</v>
      </c>
      <c r="E152" s="643" t="str">
        <f t="shared" ref="E152:L152" si="49">IF(E151&lt;0,"0.00","0.50")</f>
        <v>0.50</v>
      </c>
      <c r="F152" s="643" t="str">
        <f t="shared" si="49"/>
        <v>0.50</v>
      </c>
      <c r="G152" s="643" t="str">
        <f t="shared" si="49"/>
        <v>0.50</v>
      </c>
      <c r="H152" s="643" t="str">
        <f t="shared" si="49"/>
        <v>0.50</v>
      </c>
      <c r="I152" s="643" t="str">
        <f t="shared" si="49"/>
        <v>0.50</v>
      </c>
      <c r="J152" s="643" t="str">
        <f t="shared" si="49"/>
        <v>0.50</v>
      </c>
      <c r="K152" s="643" t="str">
        <f t="shared" si="49"/>
        <v>0.50</v>
      </c>
      <c r="L152" s="643" t="str">
        <f t="shared" si="49"/>
        <v>0.50</v>
      </c>
    </row>
    <row r="153" spans="1:12" ht="25.2" customHeight="1" thickTop="1">
      <c r="A153" s="727" t="s">
        <v>1377</v>
      </c>
      <c r="B153" s="728"/>
      <c r="C153" s="832" t="s">
        <v>2007</v>
      </c>
      <c r="D153" s="832" t="s">
        <v>2008</v>
      </c>
      <c r="E153" s="216">
        <f>ROUND(VLOOKUP($C153,งบทดลองเบื้องต้น!$B$4:$K$839,3,0),2)</f>
        <v>0</v>
      </c>
      <c r="F153" s="216">
        <f>ROUND(VLOOKUP($C153,งบทดลองเบื้องต้น!$B$4:$K$839,4,0),2)</f>
        <v>0</v>
      </c>
      <c r="G153" s="216">
        <f>ROUND(VLOOKUP($C153,งบทดลองเบื้องต้น!$B$4:$K$839,5,0),2)</f>
        <v>0</v>
      </c>
      <c r="H153" s="216">
        <f>ROUND(VLOOKUP($C153,งบทดลองเบื้องต้น!$B$4:$K$839,6,0),2)</f>
        <v>0</v>
      </c>
      <c r="I153" s="216">
        <f>ROUND(VLOOKUP($C153,งบทดลองเบื้องต้น!$B$4:$K$839,7,0),2)</f>
        <v>0</v>
      </c>
      <c r="J153" s="216">
        <f>ROUND(VLOOKUP($C153,งบทดลองเบื้องต้น!$B$4:$K$839,8,0),2)</f>
        <v>0</v>
      </c>
      <c r="K153" s="216">
        <f>ROUND(VLOOKUP($C153,งบทดลองเบื้องต้น!$B$4:$K$839,9,0),2)</f>
        <v>0</v>
      </c>
      <c r="L153" s="216">
        <f>ROUND(VLOOKUP($C153,งบทดลองเบื้องต้น!$B$4:$K$839,10,0),2)</f>
        <v>0</v>
      </c>
    </row>
    <row r="154" spans="1:12" s="732" customFormat="1" ht="25.2" customHeight="1">
      <c r="A154" s="727"/>
      <c r="B154" s="728"/>
      <c r="C154" s="832"/>
      <c r="D154" s="832"/>
      <c r="E154" s="244"/>
      <c r="F154" s="244"/>
      <c r="G154" s="244"/>
      <c r="H154" s="244"/>
      <c r="I154" s="244"/>
      <c r="J154" s="244"/>
      <c r="K154" s="244"/>
      <c r="L154" s="244"/>
    </row>
    <row r="155" spans="1:12" ht="25.2" customHeight="1">
      <c r="A155" s="727" t="s">
        <v>602</v>
      </c>
      <c r="B155" s="728">
        <v>4.26</v>
      </c>
      <c r="C155" s="832" t="s">
        <v>602</v>
      </c>
      <c r="D155" s="841" t="s">
        <v>93</v>
      </c>
      <c r="E155" s="216">
        <f>ROUND(VLOOKUP($C155,งบทดลองเบื้องต้น!$B$4:$K$839,3,0),2)</f>
        <v>0</v>
      </c>
      <c r="F155" s="216">
        <f>ROUND(VLOOKUP($C155,งบทดลองเบื้องต้น!$B$4:$K$839,4,0),2)</f>
        <v>0</v>
      </c>
      <c r="G155" s="216">
        <f>ROUND(VLOOKUP($C155,งบทดลองเบื้องต้น!$B$4:$K$839,5,0),2)</f>
        <v>0</v>
      </c>
      <c r="H155" s="216">
        <f>ROUND(VLOOKUP($C155,งบทดลองเบื้องต้น!$B$4:$K$839,6,0),2)</f>
        <v>0</v>
      </c>
      <c r="I155" s="216">
        <f>ROUND(VLOOKUP($C155,งบทดลองเบื้องต้น!$B$4:$K$839,7,0),2)</f>
        <v>0</v>
      </c>
      <c r="J155" s="216">
        <f>ROUND(VLOOKUP($C155,งบทดลองเบื้องต้น!$B$4:$K$839,8,0),2)</f>
        <v>0</v>
      </c>
      <c r="K155" s="216">
        <f>ROUND(VLOOKUP($C155,งบทดลองเบื้องต้น!$B$4:$K$839,9,0),2)</f>
        <v>0</v>
      </c>
      <c r="L155" s="216">
        <f>ROUND(VLOOKUP($C155,งบทดลองเบื้องต้น!$B$4:$K$839,10,0),2)</f>
        <v>0</v>
      </c>
    </row>
    <row r="156" spans="1:12" ht="25.2" customHeight="1">
      <c r="A156" s="727" t="s">
        <v>604</v>
      </c>
      <c r="B156" s="728"/>
      <c r="C156" s="832" t="s">
        <v>604</v>
      </c>
      <c r="D156" s="832" t="s">
        <v>1457</v>
      </c>
      <c r="E156" s="216">
        <f>ROUND(VLOOKUP($C156,งบทดลองเบื้องต้น!$B$4:$K$839,3,0),2)</f>
        <v>0</v>
      </c>
      <c r="F156" s="216">
        <f>ROUND(VLOOKUP($C156,งบทดลองเบื้องต้น!$B$4:$K$839,4,0),2)</f>
        <v>0</v>
      </c>
      <c r="G156" s="216">
        <f>ROUND(VLOOKUP($C156,งบทดลองเบื้องต้น!$B$4:$K$839,5,0),2)</f>
        <v>0</v>
      </c>
      <c r="H156" s="216">
        <f>ROUND(VLOOKUP($C156,งบทดลองเบื้องต้น!$B$4:$K$839,6,0),2)</f>
        <v>0</v>
      </c>
      <c r="I156" s="216">
        <f>ROUND(VLOOKUP($C156,งบทดลองเบื้องต้น!$B$4:$K$839,7,0),2)</f>
        <v>0</v>
      </c>
      <c r="J156" s="216">
        <f>ROUND(VLOOKUP($C156,งบทดลองเบื้องต้น!$B$4:$K$839,8,0),2)</f>
        <v>0</v>
      </c>
      <c r="K156" s="216">
        <f>ROUND(VLOOKUP($C156,งบทดลองเบื้องต้น!$B$4:$K$839,9,0),2)</f>
        <v>0</v>
      </c>
      <c r="L156" s="216">
        <f>ROUND(VLOOKUP($C156,งบทดลองเบื้องต้น!$B$4:$K$839,10,0),2)</f>
        <v>0</v>
      </c>
    </row>
    <row r="157" spans="1:12" ht="25.2" customHeight="1">
      <c r="A157" s="727"/>
      <c r="B157" s="728"/>
      <c r="C157" s="1124"/>
      <c r="D157" s="1015" t="s">
        <v>1554</v>
      </c>
      <c r="E157" s="1021">
        <f>SUM(E155:E156)</f>
        <v>0</v>
      </c>
      <c r="F157" s="1021">
        <f t="shared" ref="F157:L157" si="50">SUM(F155:F156)</f>
        <v>0</v>
      </c>
      <c r="G157" s="1021">
        <f t="shared" si="50"/>
        <v>0</v>
      </c>
      <c r="H157" s="1021">
        <f t="shared" si="50"/>
        <v>0</v>
      </c>
      <c r="I157" s="1021">
        <f t="shared" si="50"/>
        <v>0</v>
      </c>
      <c r="J157" s="1021">
        <f t="shared" si="50"/>
        <v>0</v>
      </c>
      <c r="K157" s="1021">
        <f t="shared" si="50"/>
        <v>0</v>
      </c>
      <c r="L157" s="1021">
        <f t="shared" si="50"/>
        <v>0</v>
      </c>
    </row>
    <row r="158" spans="1:12" s="753" customFormat="1" ht="24" customHeight="1" thickBot="1">
      <c r="B158" s="717"/>
      <c r="C158" s="987"/>
      <c r="D158" s="254" t="s">
        <v>1562</v>
      </c>
      <c r="E158" s="643" t="str">
        <f t="shared" ref="E158:L158" si="51">IF(E157&lt;0,"0.00","0.50")</f>
        <v>0.50</v>
      </c>
      <c r="F158" s="643" t="str">
        <f t="shared" si="51"/>
        <v>0.50</v>
      </c>
      <c r="G158" s="643" t="str">
        <f t="shared" si="51"/>
        <v>0.50</v>
      </c>
      <c r="H158" s="643" t="str">
        <f t="shared" si="51"/>
        <v>0.50</v>
      </c>
      <c r="I158" s="643" t="str">
        <f t="shared" si="51"/>
        <v>0.50</v>
      </c>
      <c r="J158" s="643" t="str">
        <f t="shared" si="51"/>
        <v>0.50</v>
      </c>
      <c r="K158" s="643" t="str">
        <f t="shared" si="51"/>
        <v>0.50</v>
      </c>
      <c r="L158" s="643" t="str">
        <f t="shared" si="51"/>
        <v>0.50</v>
      </c>
    </row>
    <row r="159" spans="1:12" ht="25.2" customHeight="1" thickTop="1">
      <c r="A159" s="727" t="s">
        <v>1377</v>
      </c>
      <c r="B159" s="728"/>
      <c r="C159" s="832" t="s">
        <v>1078</v>
      </c>
      <c r="D159" s="832" t="s">
        <v>1340</v>
      </c>
      <c r="E159" s="216">
        <f>ROUND(VLOOKUP($C159,งบทดลองเบื้องต้น!$B$4:$K$839,3,0),2)</f>
        <v>0</v>
      </c>
      <c r="F159" s="216">
        <f>ROUND(VLOOKUP($C159,งบทดลองเบื้องต้น!$B$4:$K$839,4,0),2)</f>
        <v>0</v>
      </c>
      <c r="G159" s="216">
        <f>ROUND(VLOOKUP($C159,งบทดลองเบื้องต้น!$B$4:$K$839,5,0),2)</f>
        <v>0</v>
      </c>
      <c r="H159" s="216">
        <f>ROUND(VLOOKUP($C159,งบทดลองเบื้องต้น!$B$4:$K$839,6,0),2)</f>
        <v>0</v>
      </c>
      <c r="I159" s="216">
        <f>ROUND(VLOOKUP($C159,งบทดลองเบื้องต้น!$B$4:$K$839,7,0),2)</f>
        <v>0</v>
      </c>
      <c r="J159" s="216">
        <f>ROUND(VLOOKUP($C159,งบทดลองเบื้องต้น!$B$4:$K$839,8,0),2)</f>
        <v>0</v>
      </c>
      <c r="K159" s="216">
        <f>ROUND(VLOOKUP($C159,งบทดลองเบื้องต้น!$B$4:$K$839,9,0),2)</f>
        <v>0</v>
      </c>
      <c r="L159" s="216">
        <f>ROUND(VLOOKUP($C159,งบทดลองเบื้องต้น!$B$4:$K$839,10,0),2)</f>
        <v>0</v>
      </c>
    </row>
    <row r="160" spans="1:12" s="814" customFormat="1" ht="25.2" customHeight="1">
      <c r="A160" s="810"/>
      <c r="B160" s="811"/>
      <c r="C160" s="1017"/>
      <c r="D160" s="1127"/>
      <c r="E160" s="1128"/>
      <c r="F160" s="1128"/>
      <c r="G160" s="1128"/>
      <c r="H160" s="1128"/>
      <c r="I160" s="1128"/>
      <c r="J160" s="1128"/>
      <c r="K160" s="1128"/>
      <c r="L160" s="1128"/>
    </row>
    <row r="161" spans="1:12" ht="25.2" customHeight="1">
      <c r="A161" s="727" t="s">
        <v>605</v>
      </c>
      <c r="B161" s="728">
        <v>4.2699999999999996</v>
      </c>
      <c r="C161" s="832" t="s">
        <v>605</v>
      </c>
      <c r="D161" s="841" t="s">
        <v>95</v>
      </c>
      <c r="E161" s="216">
        <f>ROUND(VLOOKUP($C161,งบทดลองเบื้องต้น!$B$4:$K$839,3,0),2)</f>
        <v>146836603.80000001</v>
      </c>
      <c r="F161" s="216">
        <f>ROUND(VLOOKUP($C161,งบทดลองเบื้องต้น!$B$4:$K$839,4,0),2)</f>
        <v>12170700</v>
      </c>
      <c r="G161" s="216">
        <f>ROUND(VLOOKUP($C161,งบทดลองเบื้องต้น!$B$4:$K$839,5,0),2)</f>
        <v>8538124.5600000005</v>
      </c>
      <c r="H161" s="216">
        <f>ROUND(VLOOKUP($C161,งบทดลองเบื้องต้น!$B$4:$K$839,6,0),2)</f>
        <v>28810467</v>
      </c>
      <c r="I161" s="216">
        <f>ROUND(VLOOKUP($C161,งบทดลองเบื้องต้น!$B$4:$K$839,7,0),2)</f>
        <v>24524186.5</v>
      </c>
      <c r="J161" s="216">
        <f>ROUND(VLOOKUP($C161,งบทดลองเบื้องต้น!$B$4:$K$839,8,0),2)</f>
        <v>5618950</v>
      </c>
      <c r="K161" s="216">
        <f>ROUND(VLOOKUP($C161,งบทดลองเบื้องต้น!$B$4:$K$839,9,0),2)</f>
        <v>8311094.1200000001</v>
      </c>
      <c r="L161" s="216">
        <f>ROUND(VLOOKUP($C161,งบทดลองเบื้องต้น!$B$4:$K$839,10,0),2)</f>
        <v>7127150</v>
      </c>
    </row>
    <row r="162" spans="1:12" ht="25.2" customHeight="1">
      <c r="A162" s="727" t="s">
        <v>607</v>
      </c>
      <c r="B162" s="728"/>
      <c r="C162" s="832" t="s">
        <v>607</v>
      </c>
      <c r="D162" s="832" t="s">
        <v>1458</v>
      </c>
      <c r="E162" s="216">
        <f>ROUND(VLOOKUP($C162,งบทดลองเบื้องต้น!$B$4:$K$839,3,0),2)</f>
        <v>-117653613.28</v>
      </c>
      <c r="F162" s="216">
        <f>ROUND(VLOOKUP($C162,งบทดลองเบื้องต้น!$B$4:$K$839,4,0),2)</f>
        <v>-7163464.9400000004</v>
      </c>
      <c r="G162" s="216">
        <f>ROUND(VLOOKUP($C162,งบทดลองเบื้องต้น!$B$4:$K$839,5,0),2)</f>
        <v>-2508665.0299999998</v>
      </c>
      <c r="H162" s="216">
        <f>ROUND(VLOOKUP($C162,งบทดลองเบื้องต้น!$B$4:$K$839,6,0),2)</f>
        <v>-21616751.199999999</v>
      </c>
      <c r="I162" s="216">
        <f>ROUND(VLOOKUP($C162,งบทดลองเบื้องต้น!$B$4:$K$839,7,0),2)</f>
        <v>-15522029.15</v>
      </c>
      <c r="J162" s="216">
        <f>ROUND(VLOOKUP($C162,งบทดลองเบื้องต้น!$B$4:$K$839,8,0),2)</f>
        <v>-3902896.31</v>
      </c>
      <c r="K162" s="216">
        <f>ROUND(VLOOKUP($C162,งบทดลองเบื้องต้น!$B$4:$K$839,9,0),2)</f>
        <v>-8310991.1200000001</v>
      </c>
      <c r="L162" s="216">
        <f>ROUND(VLOOKUP($C162,งบทดลองเบื้องต้น!$B$4:$K$839,10,0),2)</f>
        <v>-6609409.8899999997</v>
      </c>
    </row>
    <row r="163" spans="1:12" ht="25.2" customHeight="1">
      <c r="A163" s="727"/>
      <c r="B163" s="728"/>
      <c r="C163" s="1124"/>
      <c r="D163" s="1015" t="s">
        <v>1554</v>
      </c>
      <c r="E163" s="1021">
        <f>SUM(E161:E162)</f>
        <v>29182990.520000011</v>
      </c>
      <c r="F163" s="1021">
        <f t="shared" ref="F163:L163" si="52">SUM(F161:F162)</f>
        <v>5007235.0599999996</v>
      </c>
      <c r="G163" s="1021">
        <f t="shared" si="52"/>
        <v>6029459.5300000012</v>
      </c>
      <c r="H163" s="1021">
        <f t="shared" si="52"/>
        <v>7193715.8000000007</v>
      </c>
      <c r="I163" s="1021">
        <f t="shared" si="52"/>
        <v>9002157.3499999996</v>
      </c>
      <c r="J163" s="1021">
        <f t="shared" si="52"/>
        <v>1716053.69</v>
      </c>
      <c r="K163" s="1021">
        <f t="shared" si="52"/>
        <v>103</v>
      </c>
      <c r="L163" s="1021">
        <f t="shared" si="52"/>
        <v>517740.11000000034</v>
      </c>
    </row>
    <row r="164" spans="1:12" s="753" customFormat="1" ht="24" customHeight="1" thickBot="1">
      <c r="B164" s="717"/>
      <c r="C164" s="987"/>
      <c r="D164" s="254" t="s">
        <v>1562</v>
      </c>
      <c r="E164" s="643" t="str">
        <f t="shared" ref="E164:L164" si="53">IF(E163&lt;0,"0.00","0.50")</f>
        <v>0.50</v>
      </c>
      <c r="F164" s="643" t="str">
        <f t="shared" si="53"/>
        <v>0.50</v>
      </c>
      <c r="G164" s="643" t="str">
        <f t="shared" si="53"/>
        <v>0.50</v>
      </c>
      <c r="H164" s="643" t="str">
        <f t="shared" si="53"/>
        <v>0.50</v>
      </c>
      <c r="I164" s="643" t="str">
        <f t="shared" si="53"/>
        <v>0.50</v>
      </c>
      <c r="J164" s="643" t="str">
        <f t="shared" si="53"/>
        <v>0.50</v>
      </c>
      <c r="K164" s="643" t="str">
        <f t="shared" si="53"/>
        <v>0.50</v>
      </c>
      <c r="L164" s="643" t="str">
        <f t="shared" si="53"/>
        <v>0.50</v>
      </c>
    </row>
    <row r="165" spans="1:12" ht="25.2" customHeight="1" thickTop="1">
      <c r="A165" s="727" t="s">
        <v>1079</v>
      </c>
      <c r="B165" s="728"/>
      <c r="C165" s="832" t="s">
        <v>1079</v>
      </c>
      <c r="D165" s="832" t="s">
        <v>1341</v>
      </c>
      <c r="E165" s="216">
        <f>ROUND(VLOOKUP($C165,งบทดลองเบื้องต้น!$B$4:$K$839,3,0),2)</f>
        <v>9376882.1899999995</v>
      </c>
      <c r="F165" s="216">
        <f>ROUND(VLOOKUP($C165,งบทดลองเบื้องต้น!$B$4:$K$839,4,0),2)</f>
        <v>1533739.14</v>
      </c>
      <c r="G165" s="216">
        <f>ROUND(VLOOKUP($C165,งบทดลองเบื้องต้น!$B$4:$K$839,5,0),2)</f>
        <v>915156.86</v>
      </c>
      <c r="H165" s="216">
        <f>ROUND(VLOOKUP($C165,งบทดลองเบื้องต้น!$B$4:$K$839,6,0),2)</f>
        <v>3208341.22</v>
      </c>
      <c r="I165" s="216">
        <f>ROUND(VLOOKUP($C165,งบทดลองเบื้องต้น!$B$4:$K$839,7,0),2)</f>
        <v>2909782.5</v>
      </c>
      <c r="J165" s="216">
        <f>ROUND(VLOOKUP($C165,งบทดลองเบื้องต้น!$B$4:$K$839,8,0),2)</f>
        <v>829803.37</v>
      </c>
      <c r="K165" s="216">
        <f>ROUND(VLOOKUP($C165,งบทดลองเบื้องต้น!$B$4:$K$839,9,0),2)</f>
        <v>0</v>
      </c>
      <c r="L165" s="216">
        <f>ROUND(VLOOKUP($C165,งบทดลองเบื้องต้น!$B$4:$K$839,10,0),2)</f>
        <v>5929052.8799999999</v>
      </c>
    </row>
    <row r="166" spans="1:12" s="814" customFormat="1" ht="25.2" customHeight="1">
      <c r="A166" s="810"/>
      <c r="B166" s="811"/>
      <c r="C166" s="1017"/>
      <c r="D166" s="1127"/>
      <c r="E166" s="1128"/>
      <c r="F166" s="1128"/>
      <c r="G166" s="1128"/>
      <c r="H166" s="1128"/>
      <c r="I166" s="1128"/>
      <c r="J166" s="1128"/>
      <c r="K166" s="1128"/>
      <c r="L166" s="1128"/>
    </row>
    <row r="167" spans="1:12" ht="25.2" customHeight="1">
      <c r="A167" s="727" t="s">
        <v>608</v>
      </c>
      <c r="B167" s="728">
        <v>4.28</v>
      </c>
      <c r="C167" s="832" t="s">
        <v>608</v>
      </c>
      <c r="D167" s="841" t="s">
        <v>97</v>
      </c>
      <c r="E167" s="216">
        <f>ROUND(VLOOKUP($C167,งบทดลองเบื้องต้น!$B$4:$K$839,3,0),2)</f>
        <v>2283138</v>
      </c>
      <c r="F167" s="216">
        <f>ROUND(VLOOKUP($C167,งบทดลองเบื้องต้น!$B$4:$K$839,4,0),2)</f>
        <v>0</v>
      </c>
      <c r="G167" s="216">
        <f>ROUND(VLOOKUP($C167,งบทดลองเบื้องต้น!$B$4:$K$839,5,0),2)</f>
        <v>0</v>
      </c>
      <c r="H167" s="216">
        <f>ROUND(VLOOKUP($C167,งบทดลองเบื้องต้น!$B$4:$K$839,6,0),2)</f>
        <v>352438</v>
      </c>
      <c r="I167" s="216">
        <f>ROUND(VLOOKUP($C167,งบทดลองเบื้องต้น!$B$4:$K$839,7,0),2)</f>
        <v>812420</v>
      </c>
      <c r="J167" s="216">
        <f>ROUND(VLOOKUP($C167,งบทดลองเบื้องต้น!$B$4:$K$839,8,0),2)</f>
        <v>821590</v>
      </c>
      <c r="K167" s="216">
        <f>ROUND(VLOOKUP($C167,งบทดลองเบื้องต้น!$B$4:$K$839,9,0),2)</f>
        <v>1890190</v>
      </c>
      <c r="L167" s="216">
        <f>ROUND(VLOOKUP($C167,งบทดลองเบื้องต้น!$B$4:$K$839,10,0),2)</f>
        <v>0</v>
      </c>
    </row>
    <row r="168" spans="1:12" ht="25.2" customHeight="1">
      <c r="A168" s="727" t="s">
        <v>610</v>
      </c>
      <c r="B168" s="728"/>
      <c r="C168" s="832" t="s">
        <v>610</v>
      </c>
      <c r="D168" s="832" t="s">
        <v>1459</v>
      </c>
      <c r="E168" s="216">
        <f>ROUND(VLOOKUP($C168,งบทดลองเบื้องต้น!$B$4:$K$839,3,0),2)</f>
        <v>-1614026.45</v>
      </c>
      <c r="F168" s="216">
        <f>ROUND(VLOOKUP($C168,งบทดลองเบื้องต้น!$B$4:$K$839,4,0),2)</f>
        <v>0</v>
      </c>
      <c r="G168" s="216">
        <f>ROUND(VLOOKUP($C168,งบทดลองเบื้องต้น!$B$4:$K$839,5,0),2)</f>
        <v>0</v>
      </c>
      <c r="H168" s="216">
        <f>ROUND(VLOOKUP($C168,งบทดลองเบื้องต้น!$B$4:$K$839,6,0),2)</f>
        <v>-352408</v>
      </c>
      <c r="I168" s="216">
        <f>ROUND(VLOOKUP($C168,งบทดลองเบื้องต้น!$B$4:$K$839,7,0),2)</f>
        <v>-812376</v>
      </c>
      <c r="J168" s="216">
        <f>ROUND(VLOOKUP($C168,งบทดลองเบื้องต้น!$B$4:$K$839,8,0),2)</f>
        <v>-821567</v>
      </c>
      <c r="K168" s="216">
        <f>ROUND(VLOOKUP($C168,งบทดลองเบื้องต้น!$B$4:$K$839,9,0),2)</f>
        <v>-1890119</v>
      </c>
      <c r="L168" s="216">
        <f>ROUND(VLOOKUP($C168,งบทดลองเบื้องต้น!$B$4:$K$839,10,0),2)</f>
        <v>0</v>
      </c>
    </row>
    <row r="169" spans="1:12" ht="25.2" customHeight="1">
      <c r="A169" s="727"/>
      <c r="B169" s="728"/>
      <c r="C169" s="1124"/>
      <c r="D169" s="1015" t="s">
        <v>1554</v>
      </c>
      <c r="E169" s="1021">
        <f>SUM(E167:E168)</f>
        <v>669111.55000000005</v>
      </c>
      <c r="F169" s="1021">
        <f t="shared" ref="F169:L169" si="54">SUM(F167:F168)</f>
        <v>0</v>
      </c>
      <c r="G169" s="1021">
        <f t="shared" si="54"/>
        <v>0</v>
      </c>
      <c r="H169" s="1021">
        <f t="shared" si="54"/>
        <v>30</v>
      </c>
      <c r="I169" s="1021">
        <f t="shared" si="54"/>
        <v>44</v>
      </c>
      <c r="J169" s="1021">
        <f t="shared" si="54"/>
        <v>23</v>
      </c>
      <c r="K169" s="1021">
        <f t="shared" si="54"/>
        <v>71</v>
      </c>
      <c r="L169" s="1021">
        <f t="shared" si="54"/>
        <v>0</v>
      </c>
    </row>
    <row r="170" spans="1:12" s="753" customFormat="1" ht="24" customHeight="1" thickBot="1">
      <c r="B170" s="717"/>
      <c r="C170" s="987"/>
      <c r="D170" s="254" t="s">
        <v>1562</v>
      </c>
      <c r="E170" s="643" t="str">
        <f t="shared" ref="E170:L170" si="55">IF(E169&lt;0,"0.00","0.50")</f>
        <v>0.50</v>
      </c>
      <c r="F170" s="643" t="str">
        <f t="shared" si="55"/>
        <v>0.50</v>
      </c>
      <c r="G170" s="643" t="str">
        <f t="shared" si="55"/>
        <v>0.50</v>
      </c>
      <c r="H170" s="643" t="str">
        <f t="shared" si="55"/>
        <v>0.50</v>
      </c>
      <c r="I170" s="643" t="str">
        <f t="shared" si="55"/>
        <v>0.50</v>
      </c>
      <c r="J170" s="643" t="str">
        <f t="shared" si="55"/>
        <v>0.50</v>
      </c>
      <c r="K170" s="643" t="str">
        <f t="shared" si="55"/>
        <v>0.50</v>
      </c>
      <c r="L170" s="643" t="str">
        <f t="shared" si="55"/>
        <v>0.50</v>
      </c>
    </row>
    <row r="171" spans="1:12" ht="25.2" customHeight="1" thickTop="1">
      <c r="A171" s="727" t="s">
        <v>1080</v>
      </c>
      <c r="B171" s="728"/>
      <c r="C171" s="832" t="s">
        <v>1080</v>
      </c>
      <c r="D171" s="832" t="s">
        <v>1342</v>
      </c>
      <c r="E171" s="216">
        <f>ROUND(VLOOKUP($C171,งบทดลองเบื้องต้น!$B$4:$K$839,3,0),2)</f>
        <v>118926.45</v>
      </c>
      <c r="F171" s="216">
        <f>ROUND(VLOOKUP($C171,งบทดลองเบื้องต้น!$B$4:$K$839,4,0),2)</f>
        <v>0</v>
      </c>
      <c r="G171" s="216">
        <f>ROUND(VLOOKUP($C171,งบทดลองเบื้องต้น!$B$4:$K$839,5,0),2)</f>
        <v>0</v>
      </c>
      <c r="H171" s="216">
        <f>ROUND(VLOOKUP($C171,งบทดลองเบื้องต้น!$B$4:$K$839,6,0),2)</f>
        <v>0</v>
      </c>
      <c r="I171" s="216">
        <f>ROUND(VLOOKUP($C171,งบทดลองเบื้องต้น!$B$4:$K$839,7,0),2)</f>
        <v>0</v>
      </c>
      <c r="J171" s="216">
        <f>ROUND(VLOOKUP($C171,งบทดลองเบื้องต้น!$B$4:$K$839,8,0),2)</f>
        <v>0</v>
      </c>
      <c r="K171" s="216">
        <f>ROUND(VLOOKUP($C171,งบทดลองเบื้องต้น!$B$4:$K$839,9,0),2)</f>
        <v>0</v>
      </c>
      <c r="L171" s="216">
        <f>ROUND(VLOOKUP($C171,งบทดลองเบื้องต้น!$B$4:$K$839,10,0),2)</f>
        <v>0</v>
      </c>
    </row>
    <row r="172" spans="1:12" s="814" customFormat="1" ht="25.2" customHeight="1">
      <c r="A172" s="810"/>
      <c r="B172" s="811"/>
      <c r="C172" s="1017"/>
      <c r="D172" s="1127"/>
      <c r="E172" s="1128"/>
      <c r="F172" s="1128"/>
      <c r="G172" s="1128"/>
      <c r="H172" s="1128"/>
      <c r="I172" s="1128"/>
      <c r="J172" s="1128"/>
      <c r="K172" s="1128"/>
      <c r="L172" s="1128"/>
    </row>
    <row r="173" spans="1:12" ht="25.2" customHeight="1">
      <c r="A173" s="727" t="s">
        <v>1377</v>
      </c>
      <c r="B173" s="728">
        <v>4.29</v>
      </c>
      <c r="C173" s="832" t="s">
        <v>611</v>
      </c>
      <c r="D173" s="841" t="s">
        <v>397</v>
      </c>
      <c r="E173" s="216">
        <f>ROUND(VLOOKUP($C173,งบทดลองเบื้องต้น!$B$4:$K$839,3,0),2)</f>
        <v>0</v>
      </c>
      <c r="F173" s="216">
        <f>ROUND(VLOOKUP($C173,งบทดลองเบื้องต้น!$B$4:$K$839,4,0),2)</f>
        <v>0</v>
      </c>
      <c r="G173" s="216">
        <f>ROUND(VLOOKUP($C173,งบทดลองเบื้องต้น!$B$4:$K$839,5,0),2)</f>
        <v>0</v>
      </c>
      <c r="H173" s="216">
        <f>ROUND(VLOOKUP($C173,งบทดลองเบื้องต้น!$B$4:$K$839,6,0),2)</f>
        <v>0</v>
      </c>
      <c r="I173" s="216">
        <f>ROUND(VLOOKUP($C173,งบทดลองเบื้องต้น!$B$4:$K$839,7,0),2)</f>
        <v>0</v>
      </c>
      <c r="J173" s="216">
        <f>ROUND(VLOOKUP($C173,งบทดลองเบื้องต้น!$B$4:$K$839,8,0),2)</f>
        <v>0</v>
      </c>
      <c r="K173" s="216">
        <f>ROUND(VLOOKUP($C173,งบทดลองเบื้องต้น!$B$4:$K$839,9,0),2)</f>
        <v>0</v>
      </c>
      <c r="L173" s="216">
        <f>ROUND(VLOOKUP($C173,งบทดลองเบื้องต้น!$B$4:$K$839,10,0),2)</f>
        <v>0</v>
      </c>
    </row>
    <row r="174" spans="1:12" ht="25.2" customHeight="1">
      <c r="A174" s="727" t="s">
        <v>1377</v>
      </c>
      <c r="B174" s="728"/>
      <c r="C174" s="832" t="s">
        <v>613</v>
      </c>
      <c r="D174" s="832" t="s">
        <v>1460</v>
      </c>
      <c r="E174" s="216">
        <f>ROUND(VLOOKUP($C174,งบทดลองเบื้องต้น!$B$4:$K$839,3,0),2)</f>
        <v>0</v>
      </c>
      <c r="F174" s="216">
        <f>ROUND(VLOOKUP($C174,งบทดลองเบื้องต้น!$B$4:$K$839,4,0),2)</f>
        <v>0</v>
      </c>
      <c r="G174" s="216">
        <f>ROUND(VLOOKUP($C174,งบทดลองเบื้องต้น!$B$4:$K$839,5,0),2)</f>
        <v>0</v>
      </c>
      <c r="H174" s="216">
        <f>ROUND(VLOOKUP($C174,งบทดลองเบื้องต้น!$B$4:$K$839,6,0),2)</f>
        <v>0</v>
      </c>
      <c r="I174" s="216">
        <f>ROUND(VLOOKUP($C174,งบทดลองเบื้องต้น!$B$4:$K$839,7,0),2)</f>
        <v>0</v>
      </c>
      <c r="J174" s="216">
        <f>ROUND(VLOOKUP($C174,งบทดลองเบื้องต้น!$B$4:$K$839,8,0),2)</f>
        <v>0</v>
      </c>
      <c r="K174" s="216">
        <f>ROUND(VLOOKUP($C174,งบทดลองเบื้องต้น!$B$4:$K$839,9,0),2)</f>
        <v>0</v>
      </c>
      <c r="L174" s="216">
        <f>ROUND(VLOOKUP($C174,งบทดลองเบื้องต้น!$B$4:$K$839,10,0),2)</f>
        <v>0</v>
      </c>
    </row>
    <row r="175" spans="1:12" ht="25.2" customHeight="1">
      <c r="A175" s="727"/>
      <c r="B175" s="728"/>
      <c r="C175" s="1124"/>
      <c r="D175" s="1015" t="s">
        <v>1554</v>
      </c>
      <c r="E175" s="1021">
        <f>SUM(E173:E174)</f>
        <v>0</v>
      </c>
      <c r="F175" s="1021">
        <f t="shared" ref="F175:L175" si="56">SUM(F173:F174)</f>
        <v>0</v>
      </c>
      <c r="G175" s="1021">
        <f t="shared" si="56"/>
        <v>0</v>
      </c>
      <c r="H175" s="1021">
        <f t="shared" si="56"/>
        <v>0</v>
      </c>
      <c r="I175" s="1021">
        <f t="shared" si="56"/>
        <v>0</v>
      </c>
      <c r="J175" s="1021">
        <f t="shared" si="56"/>
        <v>0</v>
      </c>
      <c r="K175" s="1021">
        <f t="shared" si="56"/>
        <v>0</v>
      </c>
      <c r="L175" s="1021">
        <f t="shared" si="56"/>
        <v>0</v>
      </c>
    </row>
    <row r="176" spans="1:12" s="753" customFormat="1" ht="24" customHeight="1" thickBot="1">
      <c r="B176" s="717"/>
      <c r="C176" s="987"/>
      <c r="D176" s="254" t="s">
        <v>1562</v>
      </c>
      <c r="E176" s="643" t="str">
        <f t="shared" ref="E176:L176" si="57">IF(E175&lt;0,"0.00","0.50")</f>
        <v>0.50</v>
      </c>
      <c r="F176" s="643" t="str">
        <f t="shared" si="57"/>
        <v>0.50</v>
      </c>
      <c r="G176" s="643" t="str">
        <f t="shared" si="57"/>
        <v>0.50</v>
      </c>
      <c r="H176" s="643" t="str">
        <f t="shared" si="57"/>
        <v>0.50</v>
      </c>
      <c r="I176" s="643" t="str">
        <f t="shared" si="57"/>
        <v>0.50</v>
      </c>
      <c r="J176" s="643" t="str">
        <f t="shared" si="57"/>
        <v>0.50</v>
      </c>
      <c r="K176" s="643" t="str">
        <f t="shared" si="57"/>
        <v>0.50</v>
      </c>
      <c r="L176" s="643" t="str">
        <f t="shared" si="57"/>
        <v>0.50</v>
      </c>
    </row>
    <row r="177" spans="1:12" ht="25.2" customHeight="1" thickTop="1">
      <c r="A177" s="727" t="s">
        <v>1377</v>
      </c>
      <c r="B177" s="728"/>
      <c r="C177" s="832" t="s">
        <v>1081</v>
      </c>
      <c r="D177" s="832" t="s">
        <v>342</v>
      </c>
      <c r="E177" s="216">
        <f>ROUND(VLOOKUP($C177,งบทดลองเบื้องต้น!$B$4:$K$839,3,0),2)</f>
        <v>0</v>
      </c>
      <c r="F177" s="216">
        <f>ROUND(VLOOKUP($C177,งบทดลองเบื้องต้น!$B$4:$K$839,4,0),2)</f>
        <v>0</v>
      </c>
      <c r="G177" s="216">
        <f>ROUND(VLOOKUP($C177,งบทดลองเบื้องต้น!$B$4:$K$839,5,0),2)</f>
        <v>0</v>
      </c>
      <c r="H177" s="216">
        <f>ROUND(VLOOKUP($C177,งบทดลองเบื้องต้น!$B$4:$K$839,6,0),2)</f>
        <v>0</v>
      </c>
      <c r="I177" s="216">
        <f>ROUND(VLOOKUP($C177,งบทดลองเบื้องต้น!$B$4:$K$839,7,0),2)</f>
        <v>0</v>
      </c>
      <c r="J177" s="216">
        <f>ROUND(VLOOKUP($C177,งบทดลองเบื้องต้น!$B$4:$K$839,8,0),2)</f>
        <v>0</v>
      </c>
      <c r="K177" s="216">
        <f>ROUND(VLOOKUP($C177,งบทดลองเบื้องต้น!$B$4:$K$839,9,0),2)</f>
        <v>0</v>
      </c>
      <c r="L177" s="216">
        <f>ROUND(VLOOKUP($C177,งบทดลองเบื้องต้น!$B$4:$K$839,10,0),2)</f>
        <v>0</v>
      </c>
    </row>
    <row r="178" spans="1:12" s="814" customFormat="1" ht="25.2" customHeight="1">
      <c r="A178" s="810"/>
      <c r="B178" s="811"/>
      <c r="C178" s="1017"/>
      <c r="D178" s="1127"/>
      <c r="E178" s="1128"/>
      <c r="F178" s="1128"/>
      <c r="G178" s="1128"/>
      <c r="H178" s="1128"/>
      <c r="I178" s="1128"/>
      <c r="J178" s="1128"/>
      <c r="K178" s="1128"/>
      <c r="L178" s="1128"/>
    </row>
    <row r="179" spans="1:12" ht="25.2" customHeight="1">
      <c r="A179" s="727" t="s">
        <v>614</v>
      </c>
      <c r="B179" s="1129">
        <v>4.3</v>
      </c>
      <c r="C179" s="832" t="s">
        <v>614</v>
      </c>
      <c r="D179" s="841" t="s">
        <v>99</v>
      </c>
      <c r="E179" s="216">
        <f>ROUND(VLOOKUP($C179,งบทดลองเบื้องต้น!$B$4:$K$839,3,0),2)</f>
        <v>4097280</v>
      </c>
      <c r="F179" s="216">
        <f>ROUND(VLOOKUP($C179,งบทดลองเบื้องต้น!$B$4:$K$839,4,0),2)</f>
        <v>16500</v>
      </c>
      <c r="G179" s="216">
        <f>ROUND(VLOOKUP($C179,งบทดลองเบื้องต้น!$B$4:$K$839,5,0),2)</f>
        <v>262600</v>
      </c>
      <c r="H179" s="216">
        <f>ROUND(VLOOKUP($C179,งบทดลองเบื้องต้น!$B$4:$K$839,6,0),2)</f>
        <v>2065765</v>
      </c>
      <c r="I179" s="216">
        <f>ROUND(VLOOKUP($C179,งบทดลองเบื้องต้น!$B$4:$K$839,7,0),2)</f>
        <v>1403570</v>
      </c>
      <c r="J179" s="216">
        <f>ROUND(VLOOKUP($C179,งบทดลองเบื้องต้น!$B$4:$K$839,8,0),2)</f>
        <v>419025</v>
      </c>
      <c r="K179" s="216">
        <f>ROUND(VLOOKUP($C179,งบทดลองเบื้องต้น!$B$4:$K$839,9,0),2)</f>
        <v>997424.93</v>
      </c>
      <c r="L179" s="216">
        <f>ROUND(VLOOKUP($C179,งบทดลองเบื้องต้น!$B$4:$K$839,10,0),2)</f>
        <v>0</v>
      </c>
    </row>
    <row r="180" spans="1:12" ht="25.2" customHeight="1">
      <c r="A180" s="727" t="s">
        <v>616</v>
      </c>
      <c r="B180" s="728"/>
      <c r="C180" s="832" t="s">
        <v>616</v>
      </c>
      <c r="D180" s="832" t="s">
        <v>1461</v>
      </c>
      <c r="E180" s="216">
        <f>ROUND(VLOOKUP($C180,งบทดลองเบื้องต้น!$B$4:$K$839,3,0),2)</f>
        <v>-4097216</v>
      </c>
      <c r="F180" s="216">
        <f>ROUND(VLOOKUP($C180,งบทดลองเบื้องต้น!$B$4:$K$839,4,0),2)</f>
        <v>-16497</v>
      </c>
      <c r="G180" s="216">
        <f>ROUND(VLOOKUP($C180,งบทดลองเบื้องต้น!$B$4:$K$839,5,0),2)</f>
        <v>-262599</v>
      </c>
      <c r="H180" s="216">
        <f>ROUND(VLOOKUP($C180,งบทดลองเบื้องต้น!$B$4:$K$839,6,0),2)</f>
        <v>-1252249</v>
      </c>
      <c r="I180" s="216">
        <f>ROUND(VLOOKUP($C180,งบทดลองเบื้องต้น!$B$4:$K$839,7,0),2)</f>
        <v>-1403541.84</v>
      </c>
      <c r="J180" s="216">
        <f>ROUND(VLOOKUP($C180,งบทดลองเบื้องต้น!$B$4:$K$839,8,0),2)</f>
        <v>-419012</v>
      </c>
      <c r="K180" s="216">
        <f>ROUND(VLOOKUP($C180,งบทดลองเบื้องต้น!$B$4:$K$839,9,0),2)</f>
        <v>-997397.93</v>
      </c>
      <c r="L180" s="216">
        <f>ROUND(VLOOKUP($C180,งบทดลองเบื้องต้น!$B$4:$K$839,10,0),2)</f>
        <v>0</v>
      </c>
    </row>
    <row r="181" spans="1:12" ht="25.2" customHeight="1">
      <c r="A181" s="727"/>
      <c r="B181" s="728"/>
      <c r="C181" s="1124"/>
      <c r="D181" s="1015" t="s">
        <v>1554</v>
      </c>
      <c r="E181" s="1021">
        <f>SUM(E179:E180)</f>
        <v>64</v>
      </c>
      <c r="F181" s="1021">
        <f t="shared" ref="F181:L181" si="58">SUM(F179:F180)</f>
        <v>3</v>
      </c>
      <c r="G181" s="1021">
        <f t="shared" si="58"/>
        <v>1</v>
      </c>
      <c r="H181" s="1021">
        <f t="shared" si="58"/>
        <v>813516</v>
      </c>
      <c r="I181" s="1021">
        <f t="shared" si="58"/>
        <v>28.159999999916181</v>
      </c>
      <c r="J181" s="1021">
        <f t="shared" si="58"/>
        <v>13</v>
      </c>
      <c r="K181" s="1021">
        <f t="shared" si="58"/>
        <v>27</v>
      </c>
      <c r="L181" s="1021">
        <f t="shared" si="58"/>
        <v>0</v>
      </c>
    </row>
    <row r="182" spans="1:12" s="753" customFormat="1" ht="24" customHeight="1" thickBot="1">
      <c r="B182" s="717"/>
      <c r="C182" s="987"/>
      <c r="D182" s="254" t="s">
        <v>1562</v>
      </c>
      <c r="E182" s="643" t="str">
        <f t="shared" ref="E182:L182" si="59">IF(E181&lt;0,"0.00","0.50")</f>
        <v>0.50</v>
      </c>
      <c r="F182" s="643" t="str">
        <f t="shared" si="59"/>
        <v>0.50</v>
      </c>
      <c r="G182" s="643" t="str">
        <f t="shared" si="59"/>
        <v>0.50</v>
      </c>
      <c r="H182" s="643" t="str">
        <f t="shared" si="59"/>
        <v>0.50</v>
      </c>
      <c r="I182" s="643" t="str">
        <f t="shared" si="59"/>
        <v>0.50</v>
      </c>
      <c r="J182" s="643" t="str">
        <f t="shared" si="59"/>
        <v>0.50</v>
      </c>
      <c r="K182" s="643" t="str">
        <f t="shared" si="59"/>
        <v>0.50</v>
      </c>
      <c r="L182" s="643" t="str">
        <f t="shared" si="59"/>
        <v>0.50</v>
      </c>
    </row>
    <row r="183" spans="1:12" ht="25.2" customHeight="1" thickTop="1">
      <c r="A183" s="727" t="s">
        <v>1082</v>
      </c>
      <c r="B183" s="728"/>
      <c r="C183" s="832" t="s">
        <v>1082</v>
      </c>
      <c r="D183" s="832" t="s">
        <v>1343</v>
      </c>
      <c r="E183" s="216">
        <f>ROUND(VLOOKUP($C183,งบทดลองเบื้องต้น!$B$4:$K$839,3,0),2)</f>
        <v>0</v>
      </c>
      <c r="F183" s="216">
        <f>ROUND(VLOOKUP($C183,งบทดลองเบื้องต้น!$B$4:$K$839,4,0),2)</f>
        <v>0</v>
      </c>
      <c r="G183" s="216">
        <f>ROUND(VLOOKUP($C183,งบทดลองเบื้องต้น!$B$4:$K$839,5,0),2)</f>
        <v>51060.24</v>
      </c>
      <c r="H183" s="216">
        <f>ROUND(VLOOKUP($C183,งบทดลองเบื้องต้น!$B$4:$K$839,6,0),2)</f>
        <v>0</v>
      </c>
      <c r="I183" s="216">
        <f>ROUND(VLOOKUP($C183,งบทดลองเบื้องต้น!$B$4:$K$839,7,0),2)</f>
        <v>0</v>
      </c>
      <c r="J183" s="216">
        <f>ROUND(VLOOKUP($C183,งบทดลองเบื้องต้น!$B$4:$K$839,8,0),2)</f>
        <v>0</v>
      </c>
      <c r="K183" s="216">
        <f>ROUND(VLOOKUP($C183,งบทดลองเบื้องต้น!$B$4:$K$839,9,0),2)</f>
        <v>0</v>
      </c>
      <c r="L183" s="216">
        <f>ROUND(VLOOKUP($C183,งบทดลองเบื้องต้น!$B$4:$K$839,10,0),2)</f>
        <v>0</v>
      </c>
    </row>
    <row r="184" spans="1:12" s="814" customFormat="1" ht="25.2" customHeight="1">
      <c r="A184" s="810"/>
      <c r="B184" s="811"/>
      <c r="C184" s="1017"/>
      <c r="D184" s="1127"/>
      <c r="E184" s="1128"/>
      <c r="F184" s="1128"/>
      <c r="G184" s="1128"/>
      <c r="H184" s="1128"/>
      <c r="I184" s="1128"/>
      <c r="J184" s="1128"/>
      <c r="K184" s="1128"/>
      <c r="L184" s="1128"/>
    </row>
    <row r="185" spans="1:12" ht="25.2" customHeight="1">
      <c r="A185" s="727" t="s">
        <v>1377</v>
      </c>
      <c r="B185" s="1134">
        <v>4.3099999999999996</v>
      </c>
      <c r="C185" s="832" t="s">
        <v>617</v>
      </c>
      <c r="D185" s="841" t="s">
        <v>101</v>
      </c>
      <c r="E185" s="216">
        <f>ROUND(VLOOKUP($C185,งบทดลองเบื้องต้น!$B$4:$K$839,3,0),2)</f>
        <v>0</v>
      </c>
      <c r="F185" s="216">
        <f>ROUND(VLOOKUP($C185,งบทดลองเบื้องต้น!$B$4:$K$839,4,0),2)</f>
        <v>0</v>
      </c>
      <c r="G185" s="216">
        <f>ROUND(VLOOKUP($C185,งบทดลองเบื้องต้น!$B$4:$K$839,5,0),2)</f>
        <v>0</v>
      </c>
      <c r="H185" s="216">
        <f>ROUND(VLOOKUP($C185,งบทดลองเบื้องต้น!$B$4:$K$839,6,0),2)</f>
        <v>0</v>
      </c>
      <c r="I185" s="216">
        <f>ROUND(VLOOKUP($C185,งบทดลองเบื้องต้น!$B$4:$K$839,7,0),2)</f>
        <v>0</v>
      </c>
      <c r="J185" s="216">
        <f>ROUND(VLOOKUP($C185,งบทดลองเบื้องต้น!$B$4:$K$839,8,0),2)</f>
        <v>0</v>
      </c>
      <c r="K185" s="216">
        <f>ROUND(VLOOKUP($C185,งบทดลองเบื้องต้น!$B$4:$K$839,9,0),2)</f>
        <v>0</v>
      </c>
      <c r="L185" s="216">
        <f>ROUND(VLOOKUP($C185,งบทดลองเบื้องต้น!$B$4:$K$839,10,0),2)</f>
        <v>0</v>
      </c>
    </row>
    <row r="186" spans="1:12" ht="25.2" customHeight="1">
      <c r="A186" s="727" t="s">
        <v>1377</v>
      </c>
      <c r="B186" s="728"/>
      <c r="C186" s="832" t="s">
        <v>619</v>
      </c>
      <c r="D186" s="832" t="s">
        <v>1462</v>
      </c>
      <c r="E186" s="216">
        <f>ROUND(VLOOKUP($C186,งบทดลองเบื้องต้น!$B$4:$K$839,3,0),2)</f>
        <v>0</v>
      </c>
      <c r="F186" s="216">
        <f>ROUND(VLOOKUP($C186,งบทดลองเบื้องต้น!$B$4:$K$839,4,0),2)</f>
        <v>0</v>
      </c>
      <c r="G186" s="216">
        <f>ROUND(VLOOKUP($C186,งบทดลองเบื้องต้น!$B$4:$K$839,5,0),2)</f>
        <v>0</v>
      </c>
      <c r="H186" s="216">
        <f>ROUND(VLOOKUP($C186,งบทดลองเบื้องต้น!$B$4:$K$839,6,0),2)</f>
        <v>0</v>
      </c>
      <c r="I186" s="216">
        <f>ROUND(VLOOKUP($C186,งบทดลองเบื้องต้น!$B$4:$K$839,7,0),2)</f>
        <v>0</v>
      </c>
      <c r="J186" s="216">
        <f>ROUND(VLOOKUP($C186,งบทดลองเบื้องต้น!$B$4:$K$839,8,0),2)</f>
        <v>0</v>
      </c>
      <c r="K186" s="216">
        <f>ROUND(VLOOKUP($C186,งบทดลองเบื้องต้น!$B$4:$K$839,9,0),2)</f>
        <v>0</v>
      </c>
      <c r="L186" s="216">
        <f>ROUND(VLOOKUP($C186,งบทดลองเบื้องต้น!$B$4:$K$839,10,0),2)</f>
        <v>0</v>
      </c>
    </row>
    <row r="187" spans="1:12" ht="25.2" customHeight="1">
      <c r="A187" s="727"/>
      <c r="B187" s="728"/>
      <c r="C187" s="1124"/>
      <c r="D187" s="1015" t="s">
        <v>1554</v>
      </c>
      <c r="E187" s="1021">
        <f>SUM(E185:E186)</f>
        <v>0</v>
      </c>
      <c r="F187" s="1021">
        <f t="shared" ref="F187:L187" si="60">SUM(F185:F186)</f>
        <v>0</v>
      </c>
      <c r="G187" s="1021">
        <f t="shared" si="60"/>
        <v>0</v>
      </c>
      <c r="H187" s="1021">
        <f t="shared" si="60"/>
        <v>0</v>
      </c>
      <c r="I187" s="1021">
        <f t="shared" si="60"/>
        <v>0</v>
      </c>
      <c r="J187" s="1021">
        <f t="shared" si="60"/>
        <v>0</v>
      </c>
      <c r="K187" s="1021">
        <f t="shared" si="60"/>
        <v>0</v>
      </c>
      <c r="L187" s="1021">
        <f t="shared" si="60"/>
        <v>0</v>
      </c>
    </row>
    <row r="188" spans="1:12" s="753" customFormat="1" ht="24" customHeight="1" thickBot="1">
      <c r="B188" s="717"/>
      <c r="C188" s="987"/>
      <c r="D188" s="254" t="s">
        <v>1562</v>
      </c>
      <c r="E188" s="643" t="str">
        <f t="shared" ref="E188:L188" si="61">IF(E187&lt;0,"0.00","0.50")</f>
        <v>0.50</v>
      </c>
      <c r="F188" s="643" t="str">
        <f t="shared" si="61"/>
        <v>0.50</v>
      </c>
      <c r="G188" s="643" t="str">
        <f t="shared" si="61"/>
        <v>0.50</v>
      </c>
      <c r="H188" s="643" t="str">
        <f t="shared" si="61"/>
        <v>0.50</v>
      </c>
      <c r="I188" s="643" t="str">
        <f t="shared" si="61"/>
        <v>0.50</v>
      </c>
      <c r="J188" s="643" t="str">
        <f t="shared" si="61"/>
        <v>0.50</v>
      </c>
      <c r="K188" s="643" t="str">
        <f t="shared" si="61"/>
        <v>0.50</v>
      </c>
      <c r="L188" s="643" t="str">
        <f t="shared" si="61"/>
        <v>0.50</v>
      </c>
    </row>
    <row r="189" spans="1:12" ht="25.2" customHeight="1" thickTop="1">
      <c r="A189" s="727" t="s">
        <v>1377</v>
      </c>
      <c r="B189" s="728"/>
      <c r="C189" s="832" t="s">
        <v>1083</v>
      </c>
      <c r="D189" s="832" t="s">
        <v>343</v>
      </c>
      <c r="E189" s="216">
        <f>ROUND(VLOOKUP($C189,งบทดลองเบื้องต้น!$B$4:$K$839,3,0),2)</f>
        <v>0</v>
      </c>
      <c r="F189" s="216">
        <f>ROUND(VLOOKUP($C189,งบทดลองเบื้องต้น!$B$4:$K$839,4,0),2)</f>
        <v>0</v>
      </c>
      <c r="G189" s="216">
        <f>ROUND(VLOOKUP($C189,งบทดลองเบื้องต้น!$B$4:$K$839,5,0),2)</f>
        <v>0</v>
      </c>
      <c r="H189" s="216">
        <f>ROUND(VLOOKUP($C189,งบทดลองเบื้องต้น!$B$4:$K$839,6,0),2)</f>
        <v>0</v>
      </c>
      <c r="I189" s="216">
        <f>ROUND(VLOOKUP($C189,งบทดลองเบื้องต้น!$B$4:$K$839,7,0),2)</f>
        <v>0</v>
      </c>
      <c r="J189" s="216">
        <f>ROUND(VLOOKUP($C189,งบทดลองเบื้องต้น!$B$4:$K$839,8,0),2)</f>
        <v>0</v>
      </c>
      <c r="K189" s="216">
        <f>ROUND(VLOOKUP($C189,งบทดลองเบื้องต้น!$B$4:$K$839,9,0),2)</f>
        <v>0</v>
      </c>
      <c r="L189" s="216">
        <f>ROUND(VLOOKUP($C189,งบทดลองเบื้องต้น!$B$4:$K$839,10,0),2)</f>
        <v>0</v>
      </c>
    </row>
    <row r="190" spans="1:12" s="814" customFormat="1" ht="25.2" customHeight="1">
      <c r="A190" s="810"/>
      <c r="B190" s="811"/>
      <c r="C190" s="1017"/>
      <c r="D190" s="1127"/>
      <c r="E190" s="1128"/>
      <c r="F190" s="1128"/>
      <c r="G190" s="1128"/>
      <c r="H190" s="1128"/>
      <c r="I190" s="1128"/>
      <c r="J190" s="1128"/>
      <c r="K190" s="1128"/>
      <c r="L190" s="1128"/>
    </row>
    <row r="191" spans="1:12" ht="25.2" customHeight="1">
      <c r="A191" s="727" t="s">
        <v>1377</v>
      </c>
      <c r="B191" s="728">
        <v>4.32</v>
      </c>
      <c r="C191" s="832" t="s">
        <v>620</v>
      </c>
      <c r="D191" s="841" t="s">
        <v>399</v>
      </c>
      <c r="E191" s="216">
        <f>ROUND(VLOOKUP($C191,งบทดลองเบื้องต้น!$B$4:$K$839,3,0),2)</f>
        <v>0</v>
      </c>
      <c r="F191" s="216">
        <f>ROUND(VLOOKUP($C191,งบทดลองเบื้องต้น!$B$4:$K$839,4,0),2)</f>
        <v>0</v>
      </c>
      <c r="G191" s="216">
        <f>ROUND(VLOOKUP($C191,งบทดลองเบื้องต้น!$B$4:$K$839,5,0),2)</f>
        <v>0</v>
      </c>
      <c r="H191" s="216">
        <f>ROUND(VLOOKUP($C191,งบทดลองเบื้องต้น!$B$4:$K$839,6,0),2)</f>
        <v>0</v>
      </c>
      <c r="I191" s="216">
        <f>ROUND(VLOOKUP($C191,งบทดลองเบื้องต้น!$B$4:$K$839,7,0),2)</f>
        <v>0</v>
      </c>
      <c r="J191" s="216">
        <f>ROUND(VLOOKUP($C191,งบทดลองเบื้องต้น!$B$4:$K$839,8,0),2)</f>
        <v>0</v>
      </c>
      <c r="K191" s="216">
        <f>ROUND(VLOOKUP($C191,งบทดลองเบื้องต้น!$B$4:$K$839,9,0),2)</f>
        <v>0</v>
      </c>
      <c r="L191" s="216">
        <f>ROUND(VLOOKUP($C191,งบทดลองเบื้องต้น!$B$4:$K$839,10,0),2)</f>
        <v>0</v>
      </c>
    </row>
    <row r="192" spans="1:12" ht="25.2" customHeight="1">
      <c r="A192" s="727" t="s">
        <v>1377</v>
      </c>
      <c r="B192" s="728"/>
      <c r="C192" s="832" t="s">
        <v>622</v>
      </c>
      <c r="D192" s="832" t="s">
        <v>1463</v>
      </c>
      <c r="E192" s="216">
        <f>ROUND(VLOOKUP($C192,งบทดลองเบื้องต้น!$B$4:$K$839,3,0),2)</f>
        <v>0</v>
      </c>
      <c r="F192" s="216">
        <f>ROUND(VLOOKUP($C192,งบทดลองเบื้องต้น!$B$4:$K$839,4,0),2)</f>
        <v>0</v>
      </c>
      <c r="G192" s="216">
        <f>ROUND(VLOOKUP($C192,งบทดลองเบื้องต้น!$B$4:$K$839,5,0),2)</f>
        <v>0</v>
      </c>
      <c r="H192" s="216">
        <f>ROUND(VLOOKUP($C192,งบทดลองเบื้องต้น!$B$4:$K$839,6,0),2)</f>
        <v>0</v>
      </c>
      <c r="I192" s="216">
        <f>ROUND(VLOOKUP($C192,งบทดลองเบื้องต้น!$B$4:$K$839,7,0),2)</f>
        <v>0</v>
      </c>
      <c r="J192" s="216">
        <f>ROUND(VLOOKUP($C192,งบทดลองเบื้องต้น!$B$4:$K$839,8,0),2)</f>
        <v>0</v>
      </c>
      <c r="K192" s="216">
        <f>ROUND(VLOOKUP($C192,งบทดลองเบื้องต้น!$B$4:$K$839,9,0),2)</f>
        <v>0</v>
      </c>
      <c r="L192" s="216">
        <f>ROUND(VLOOKUP($C192,งบทดลองเบื้องต้น!$B$4:$K$839,10,0),2)</f>
        <v>0</v>
      </c>
    </row>
    <row r="193" spans="1:12" ht="25.2" customHeight="1">
      <c r="A193" s="727"/>
      <c r="B193" s="728"/>
      <c r="C193" s="1124"/>
      <c r="D193" s="1015" t="s">
        <v>1554</v>
      </c>
      <c r="E193" s="1021">
        <f>SUM(E191:E192)</f>
        <v>0</v>
      </c>
      <c r="F193" s="1021">
        <f t="shared" ref="F193:L193" si="62">SUM(F191:F192)</f>
        <v>0</v>
      </c>
      <c r="G193" s="1021">
        <f t="shared" si="62"/>
        <v>0</v>
      </c>
      <c r="H193" s="1021">
        <f t="shared" si="62"/>
        <v>0</v>
      </c>
      <c r="I193" s="1021">
        <f t="shared" si="62"/>
        <v>0</v>
      </c>
      <c r="J193" s="1021">
        <f t="shared" si="62"/>
        <v>0</v>
      </c>
      <c r="K193" s="1021">
        <f t="shared" si="62"/>
        <v>0</v>
      </c>
      <c r="L193" s="1021">
        <f t="shared" si="62"/>
        <v>0</v>
      </c>
    </row>
    <row r="194" spans="1:12" s="753" customFormat="1" ht="24" customHeight="1" thickBot="1">
      <c r="B194" s="717"/>
      <c r="C194" s="987"/>
      <c r="D194" s="254" t="s">
        <v>1562</v>
      </c>
      <c r="E194" s="643" t="str">
        <f t="shared" ref="E194:L194" si="63">IF(E193&lt;0,"0.00","0.50")</f>
        <v>0.50</v>
      </c>
      <c r="F194" s="643" t="str">
        <f t="shared" si="63"/>
        <v>0.50</v>
      </c>
      <c r="G194" s="643" t="str">
        <f t="shared" si="63"/>
        <v>0.50</v>
      </c>
      <c r="H194" s="643" t="str">
        <f t="shared" si="63"/>
        <v>0.50</v>
      </c>
      <c r="I194" s="643" t="str">
        <f t="shared" si="63"/>
        <v>0.50</v>
      </c>
      <c r="J194" s="643" t="str">
        <f t="shared" si="63"/>
        <v>0.50</v>
      </c>
      <c r="K194" s="643" t="str">
        <f t="shared" si="63"/>
        <v>0.50</v>
      </c>
      <c r="L194" s="643" t="str">
        <f t="shared" si="63"/>
        <v>0.50</v>
      </c>
    </row>
    <row r="195" spans="1:12" ht="25.2" customHeight="1" thickTop="1">
      <c r="A195" s="727" t="s">
        <v>1377</v>
      </c>
      <c r="B195" s="728"/>
      <c r="C195" s="832" t="s">
        <v>1084</v>
      </c>
      <c r="D195" s="832" t="s">
        <v>344</v>
      </c>
      <c r="E195" s="216">
        <f>ROUND(VLOOKUP($C195,งบทดลองเบื้องต้น!$B$4:$K$839,3,0),2)</f>
        <v>0</v>
      </c>
      <c r="F195" s="216">
        <f>ROUND(VLOOKUP($C195,งบทดลองเบื้องต้น!$B$4:$K$839,4,0),2)</f>
        <v>0</v>
      </c>
      <c r="G195" s="216">
        <f>ROUND(VLOOKUP($C195,งบทดลองเบื้องต้น!$B$4:$K$839,5,0),2)</f>
        <v>0</v>
      </c>
      <c r="H195" s="216">
        <f>ROUND(VLOOKUP($C195,งบทดลองเบื้องต้น!$B$4:$K$839,6,0),2)</f>
        <v>0</v>
      </c>
      <c r="I195" s="216">
        <f>ROUND(VLOOKUP($C195,งบทดลองเบื้องต้น!$B$4:$K$839,7,0),2)</f>
        <v>0</v>
      </c>
      <c r="J195" s="216">
        <f>ROUND(VLOOKUP($C195,งบทดลองเบื้องต้น!$B$4:$K$839,8,0),2)</f>
        <v>0</v>
      </c>
      <c r="K195" s="216">
        <f>ROUND(VLOOKUP($C195,งบทดลองเบื้องต้น!$B$4:$K$839,9,0),2)</f>
        <v>0</v>
      </c>
      <c r="L195" s="216">
        <f>ROUND(VLOOKUP($C195,งบทดลองเบื้องต้น!$B$4:$K$839,10,0),2)</f>
        <v>0</v>
      </c>
    </row>
    <row r="196" spans="1:12" s="814" customFormat="1" ht="25.2" customHeight="1">
      <c r="A196" s="810"/>
      <c r="B196" s="811"/>
      <c r="C196" s="1017"/>
      <c r="D196" s="1127"/>
      <c r="E196" s="1128"/>
      <c r="F196" s="1128"/>
      <c r="G196" s="1128"/>
      <c r="H196" s="1128"/>
      <c r="I196" s="1128"/>
      <c r="J196" s="1128"/>
      <c r="K196" s="1128"/>
      <c r="L196" s="1128"/>
    </row>
    <row r="197" spans="1:12" ht="25.2" customHeight="1">
      <c r="A197" s="727" t="s">
        <v>1377</v>
      </c>
      <c r="B197" s="728">
        <v>4.33</v>
      </c>
      <c r="C197" s="832" t="s">
        <v>623</v>
      </c>
      <c r="D197" s="841" t="s">
        <v>103</v>
      </c>
      <c r="E197" s="216">
        <f>ROUND(VLOOKUP($C197,งบทดลองเบื้องต้น!$B$4:$K$839,3,0),2)</f>
        <v>0</v>
      </c>
      <c r="F197" s="216">
        <f>ROUND(VLOOKUP($C197,งบทดลองเบื้องต้น!$B$4:$K$839,4,0),2)</f>
        <v>0</v>
      </c>
      <c r="G197" s="216">
        <f>ROUND(VLOOKUP($C197,งบทดลองเบื้องต้น!$B$4:$K$839,5,0),2)</f>
        <v>0</v>
      </c>
      <c r="H197" s="216">
        <f>ROUND(VLOOKUP($C197,งบทดลองเบื้องต้น!$B$4:$K$839,6,0),2)</f>
        <v>0</v>
      </c>
      <c r="I197" s="216">
        <f>ROUND(VLOOKUP($C197,งบทดลองเบื้องต้น!$B$4:$K$839,7,0),2)</f>
        <v>0</v>
      </c>
      <c r="J197" s="216">
        <f>ROUND(VLOOKUP($C197,งบทดลองเบื้องต้น!$B$4:$K$839,8,0),2)</f>
        <v>0</v>
      </c>
      <c r="K197" s="216">
        <f>ROUND(VLOOKUP($C197,งบทดลองเบื้องต้น!$B$4:$K$839,9,0),2)</f>
        <v>0</v>
      </c>
      <c r="L197" s="216">
        <f>ROUND(VLOOKUP($C197,งบทดลองเบื้องต้น!$B$4:$K$839,10,0),2)</f>
        <v>0</v>
      </c>
    </row>
    <row r="198" spans="1:12" ht="25.2" customHeight="1">
      <c r="A198" s="727" t="s">
        <v>1377</v>
      </c>
      <c r="B198" s="728"/>
      <c r="C198" s="832" t="s">
        <v>625</v>
      </c>
      <c r="D198" s="832" t="s">
        <v>1464</v>
      </c>
      <c r="E198" s="216">
        <f>ROUND(VLOOKUP($C198,งบทดลองเบื้องต้น!$B$4:$K$839,3,0),2)</f>
        <v>0</v>
      </c>
      <c r="F198" s="216">
        <f>ROUND(VLOOKUP($C198,งบทดลองเบื้องต้น!$B$4:$K$839,4,0),2)</f>
        <v>0</v>
      </c>
      <c r="G198" s="216">
        <f>ROUND(VLOOKUP($C198,งบทดลองเบื้องต้น!$B$4:$K$839,5,0),2)</f>
        <v>0</v>
      </c>
      <c r="H198" s="216">
        <f>ROUND(VLOOKUP($C198,งบทดลองเบื้องต้น!$B$4:$K$839,6,0),2)</f>
        <v>0</v>
      </c>
      <c r="I198" s="216">
        <f>ROUND(VLOOKUP($C198,งบทดลองเบื้องต้น!$B$4:$K$839,7,0),2)</f>
        <v>0</v>
      </c>
      <c r="J198" s="216">
        <f>ROUND(VLOOKUP($C198,งบทดลองเบื้องต้น!$B$4:$K$839,8,0),2)</f>
        <v>0</v>
      </c>
      <c r="K198" s="216">
        <f>ROUND(VLOOKUP($C198,งบทดลองเบื้องต้น!$B$4:$K$839,9,0),2)</f>
        <v>0</v>
      </c>
      <c r="L198" s="216">
        <f>ROUND(VLOOKUP($C198,งบทดลองเบื้องต้น!$B$4:$K$839,10,0),2)</f>
        <v>0</v>
      </c>
    </row>
    <row r="199" spans="1:12" ht="25.2" customHeight="1">
      <c r="A199" s="727"/>
      <c r="B199" s="728"/>
      <c r="C199" s="1124"/>
      <c r="D199" s="1015" t="s">
        <v>1554</v>
      </c>
      <c r="E199" s="1021">
        <f>SUM(E197:E198)</f>
        <v>0</v>
      </c>
      <c r="F199" s="1021">
        <f t="shared" ref="F199:L199" si="64">SUM(F197:F198)</f>
        <v>0</v>
      </c>
      <c r="G199" s="1021">
        <f t="shared" si="64"/>
        <v>0</v>
      </c>
      <c r="H199" s="1021">
        <f t="shared" si="64"/>
        <v>0</v>
      </c>
      <c r="I199" s="1021">
        <f t="shared" si="64"/>
        <v>0</v>
      </c>
      <c r="J199" s="1021">
        <f t="shared" si="64"/>
        <v>0</v>
      </c>
      <c r="K199" s="1021">
        <f t="shared" si="64"/>
        <v>0</v>
      </c>
      <c r="L199" s="1021">
        <f t="shared" si="64"/>
        <v>0</v>
      </c>
    </row>
    <row r="200" spans="1:12" s="753" customFormat="1" ht="24" customHeight="1" thickBot="1">
      <c r="B200" s="717"/>
      <c r="C200" s="987"/>
      <c r="D200" s="254" t="s">
        <v>1562</v>
      </c>
      <c r="E200" s="643" t="str">
        <f t="shared" ref="E200:L200" si="65">IF(E199&lt;0,"0.00","0.50")</f>
        <v>0.50</v>
      </c>
      <c r="F200" s="643" t="str">
        <f t="shared" si="65"/>
        <v>0.50</v>
      </c>
      <c r="G200" s="643" t="str">
        <f t="shared" si="65"/>
        <v>0.50</v>
      </c>
      <c r="H200" s="643" t="str">
        <f t="shared" si="65"/>
        <v>0.50</v>
      </c>
      <c r="I200" s="643" t="str">
        <f t="shared" si="65"/>
        <v>0.50</v>
      </c>
      <c r="J200" s="643" t="str">
        <f t="shared" si="65"/>
        <v>0.50</v>
      </c>
      <c r="K200" s="643" t="str">
        <f t="shared" si="65"/>
        <v>0.50</v>
      </c>
      <c r="L200" s="643" t="str">
        <f t="shared" si="65"/>
        <v>0.50</v>
      </c>
    </row>
    <row r="201" spans="1:12" ht="25.2" customHeight="1" thickTop="1">
      <c r="A201" s="727" t="s">
        <v>1377</v>
      </c>
      <c r="B201" s="728"/>
      <c r="C201" s="832" t="s">
        <v>1085</v>
      </c>
      <c r="D201" s="832" t="s">
        <v>345</v>
      </c>
      <c r="E201" s="216">
        <f>ROUND(VLOOKUP($C201,งบทดลองเบื้องต้น!$B$4:$K$839,3,0),2)</f>
        <v>0</v>
      </c>
      <c r="F201" s="216">
        <f>ROUND(VLOOKUP($C201,งบทดลองเบื้องต้น!$B$4:$K$839,4,0),2)</f>
        <v>0</v>
      </c>
      <c r="G201" s="216">
        <f>ROUND(VLOOKUP($C201,งบทดลองเบื้องต้น!$B$4:$K$839,5,0),2)</f>
        <v>0</v>
      </c>
      <c r="H201" s="216">
        <f>ROUND(VLOOKUP($C201,งบทดลองเบื้องต้น!$B$4:$K$839,6,0),2)</f>
        <v>0</v>
      </c>
      <c r="I201" s="216">
        <f>ROUND(VLOOKUP($C201,งบทดลองเบื้องต้น!$B$4:$K$839,7,0),2)</f>
        <v>0</v>
      </c>
      <c r="J201" s="216">
        <f>ROUND(VLOOKUP($C201,งบทดลองเบื้องต้น!$B$4:$K$839,8,0),2)</f>
        <v>0</v>
      </c>
      <c r="K201" s="216">
        <f>ROUND(VLOOKUP($C201,งบทดลองเบื้องต้น!$B$4:$K$839,9,0),2)</f>
        <v>0</v>
      </c>
      <c r="L201" s="216">
        <f>ROUND(VLOOKUP($C201,งบทดลองเบื้องต้น!$B$4:$K$839,10,0),2)</f>
        <v>0</v>
      </c>
    </row>
    <row r="202" spans="1:12" s="814" customFormat="1" ht="25.2" customHeight="1">
      <c r="A202" s="810"/>
      <c r="B202" s="811"/>
      <c r="C202" s="1017"/>
      <c r="D202" s="1127"/>
      <c r="E202" s="1128"/>
      <c r="F202" s="1128"/>
      <c r="G202" s="1128"/>
      <c r="H202" s="1128"/>
      <c r="I202" s="1128"/>
      <c r="J202" s="1128"/>
      <c r="K202" s="1128"/>
      <c r="L202" s="1128"/>
    </row>
    <row r="203" spans="1:12" ht="24.75" customHeight="1">
      <c r="A203" s="727" t="s">
        <v>626</v>
      </c>
      <c r="B203" s="728">
        <v>4.34</v>
      </c>
      <c r="C203" s="832" t="s">
        <v>626</v>
      </c>
      <c r="D203" s="841" t="s">
        <v>105</v>
      </c>
      <c r="E203" s="216">
        <f>ROUND(VLOOKUP($C203,งบทดลองเบื้องต้น!$B$4:$K$839,3,0),2)</f>
        <v>42515</v>
      </c>
      <c r="F203" s="216">
        <f>ROUND(VLOOKUP($C203,งบทดลองเบื้องต้น!$B$4:$K$839,4,0),2)</f>
        <v>0</v>
      </c>
      <c r="G203" s="216">
        <f>ROUND(VLOOKUP($C203,งบทดลองเบื้องต้น!$B$4:$K$839,5,0),2)</f>
        <v>24900</v>
      </c>
      <c r="H203" s="216">
        <f>ROUND(VLOOKUP($C203,งบทดลองเบื้องต้น!$B$4:$K$839,6,0),2)</f>
        <v>0</v>
      </c>
      <c r="I203" s="216">
        <f>ROUND(VLOOKUP($C203,งบทดลองเบื้องต้น!$B$4:$K$839,7,0),2)</f>
        <v>0</v>
      </c>
      <c r="J203" s="216">
        <f>ROUND(VLOOKUP($C203,งบทดลองเบื้องต้น!$B$4:$K$839,8,0),2)</f>
        <v>0</v>
      </c>
      <c r="K203" s="216">
        <f>ROUND(VLOOKUP($C203,งบทดลองเบื้องต้น!$B$4:$K$839,9,0),2)</f>
        <v>208000</v>
      </c>
      <c r="L203" s="216">
        <f>ROUND(VLOOKUP($C203,งบทดลองเบื้องต้น!$B$4:$K$839,10,0),2)</f>
        <v>0</v>
      </c>
    </row>
    <row r="204" spans="1:12" ht="25.2" customHeight="1">
      <c r="A204" s="727" t="s">
        <v>628</v>
      </c>
      <c r="B204" s="728"/>
      <c r="C204" s="832" t="s">
        <v>628</v>
      </c>
      <c r="D204" s="832" t="s">
        <v>1465</v>
      </c>
      <c r="E204" s="216">
        <f>ROUND(VLOOKUP($C204,งบทดลองเบื้องต้น!$B$4:$K$839,3,0),2)</f>
        <v>-42512</v>
      </c>
      <c r="F204" s="216">
        <f>ROUND(VLOOKUP($C204,งบทดลองเบื้องต้น!$B$4:$K$839,4,0),2)</f>
        <v>0</v>
      </c>
      <c r="G204" s="216">
        <f>ROUND(VLOOKUP($C204,งบทดลองเบื้องต้น!$B$4:$K$839,5,0),2)</f>
        <v>-24899</v>
      </c>
      <c r="H204" s="216">
        <f>ROUND(VLOOKUP($C204,งบทดลองเบื้องต้น!$B$4:$K$839,6,0),2)</f>
        <v>0</v>
      </c>
      <c r="I204" s="216">
        <f>ROUND(VLOOKUP($C204,งบทดลองเบื้องต้น!$B$4:$K$839,7,0),2)</f>
        <v>0</v>
      </c>
      <c r="J204" s="216">
        <f>ROUND(VLOOKUP($C204,งบทดลองเบื้องต้น!$B$4:$K$839,8,0),2)</f>
        <v>0</v>
      </c>
      <c r="K204" s="216">
        <f>ROUND(VLOOKUP($C204,งบทดลองเบื้องต้น!$B$4:$K$839,9,0),2)</f>
        <v>-207998</v>
      </c>
      <c r="L204" s="216">
        <f>ROUND(VLOOKUP($C204,งบทดลองเบื้องต้น!$B$4:$K$839,10,0),2)</f>
        <v>0</v>
      </c>
    </row>
    <row r="205" spans="1:12" ht="25.2" customHeight="1">
      <c r="A205" s="727"/>
      <c r="B205" s="728"/>
      <c r="C205" s="1124"/>
      <c r="D205" s="1015" t="s">
        <v>1554</v>
      </c>
      <c r="E205" s="1021">
        <f>SUM(E203:E204)</f>
        <v>3</v>
      </c>
      <c r="F205" s="1021">
        <f t="shared" ref="F205:L205" si="66">SUM(F203:F204)</f>
        <v>0</v>
      </c>
      <c r="G205" s="1021">
        <f t="shared" si="66"/>
        <v>1</v>
      </c>
      <c r="H205" s="1021">
        <f t="shared" si="66"/>
        <v>0</v>
      </c>
      <c r="I205" s="1021">
        <f t="shared" si="66"/>
        <v>0</v>
      </c>
      <c r="J205" s="1021">
        <f t="shared" si="66"/>
        <v>0</v>
      </c>
      <c r="K205" s="1021">
        <f t="shared" si="66"/>
        <v>2</v>
      </c>
      <c r="L205" s="1021">
        <f t="shared" si="66"/>
        <v>0</v>
      </c>
    </row>
    <row r="206" spans="1:12" s="753" customFormat="1" ht="24" customHeight="1" thickBot="1">
      <c r="B206" s="717"/>
      <c r="C206" s="987"/>
      <c r="D206" s="254" t="s">
        <v>1562</v>
      </c>
      <c r="E206" s="643" t="str">
        <f t="shared" ref="E206:L206" si="67">IF(E205&lt;0,"0.00","0.50")</f>
        <v>0.50</v>
      </c>
      <c r="F206" s="643" t="str">
        <f t="shared" si="67"/>
        <v>0.50</v>
      </c>
      <c r="G206" s="643" t="str">
        <f t="shared" si="67"/>
        <v>0.50</v>
      </c>
      <c r="H206" s="643" t="str">
        <f t="shared" si="67"/>
        <v>0.50</v>
      </c>
      <c r="I206" s="643" t="str">
        <f t="shared" si="67"/>
        <v>0.50</v>
      </c>
      <c r="J206" s="643" t="str">
        <f t="shared" si="67"/>
        <v>0.50</v>
      </c>
      <c r="K206" s="643" t="str">
        <f t="shared" si="67"/>
        <v>0.50</v>
      </c>
      <c r="L206" s="643" t="str">
        <f t="shared" si="67"/>
        <v>0.50</v>
      </c>
    </row>
    <row r="207" spans="1:12" ht="25.2" customHeight="1" thickTop="1">
      <c r="A207" s="727" t="s">
        <v>1377</v>
      </c>
      <c r="B207" s="728"/>
      <c r="C207" s="832" t="s">
        <v>1086</v>
      </c>
      <c r="D207" s="832" t="s">
        <v>1344</v>
      </c>
      <c r="E207" s="216">
        <f>ROUND(VLOOKUP($C207,งบทดลองเบื้องต้น!$B$4:$K$839,3,0),2)</f>
        <v>0</v>
      </c>
      <c r="F207" s="216">
        <f>ROUND(VLOOKUP($C207,งบทดลองเบื้องต้น!$B$4:$K$839,4,0),2)</f>
        <v>0</v>
      </c>
      <c r="G207" s="216">
        <f>ROUND(VLOOKUP($C207,งบทดลองเบื้องต้น!$B$4:$K$839,5,0),2)</f>
        <v>0</v>
      </c>
      <c r="H207" s="216">
        <f>ROUND(VLOOKUP($C207,งบทดลองเบื้องต้น!$B$4:$K$839,6,0),2)</f>
        <v>0</v>
      </c>
      <c r="I207" s="216">
        <f>ROUND(VLOOKUP($C207,งบทดลองเบื้องต้น!$B$4:$K$839,7,0),2)</f>
        <v>0</v>
      </c>
      <c r="J207" s="216">
        <f>ROUND(VLOOKUP($C207,งบทดลองเบื้องต้น!$B$4:$K$839,8,0),2)</f>
        <v>0</v>
      </c>
      <c r="K207" s="216">
        <f>ROUND(VLOOKUP($C207,งบทดลองเบื้องต้น!$B$4:$K$839,9,0),2)</f>
        <v>0</v>
      </c>
      <c r="L207" s="216">
        <f>ROUND(VLOOKUP($C207,งบทดลองเบื้องต้น!$B$4:$K$839,10,0),2)</f>
        <v>0</v>
      </c>
    </row>
    <row r="208" spans="1:12" s="814" customFormat="1" ht="25.2" customHeight="1">
      <c r="A208" s="810"/>
      <c r="B208" s="811"/>
      <c r="C208" s="1017"/>
      <c r="D208" s="1127"/>
      <c r="E208" s="1128"/>
      <c r="F208" s="1128"/>
      <c r="G208" s="1128"/>
      <c r="H208" s="1128"/>
      <c r="I208" s="1128"/>
      <c r="J208" s="1128"/>
      <c r="K208" s="1128"/>
      <c r="L208" s="1128"/>
    </row>
    <row r="209" spans="1:12" ht="25.2" customHeight="1">
      <c r="A209" s="727" t="s">
        <v>629</v>
      </c>
      <c r="B209" s="728">
        <v>4.3499999999999996</v>
      </c>
      <c r="C209" s="832" t="s">
        <v>629</v>
      </c>
      <c r="D209" s="841" t="s">
        <v>401</v>
      </c>
      <c r="E209" s="216">
        <f>ROUND(VLOOKUP($C209,งบทดลองเบื้องต้น!$B$4:$K$839,3,0),2)</f>
        <v>12983501.949999999</v>
      </c>
      <c r="F209" s="216">
        <f>ROUND(VLOOKUP($C209,งบทดลองเบื้องต้น!$B$4:$K$839,4,0),2)</f>
        <v>7924851.6100000003</v>
      </c>
      <c r="G209" s="216">
        <f>ROUND(VLOOKUP($C209,งบทดลองเบื้องต้น!$B$4:$K$839,5,0),2)</f>
        <v>7841984.4900000002</v>
      </c>
      <c r="H209" s="216">
        <f>ROUND(VLOOKUP($C209,งบทดลองเบื้องต้น!$B$4:$K$839,6,0),2)</f>
        <v>7130245.2999999998</v>
      </c>
      <c r="I209" s="216">
        <f>ROUND(VLOOKUP($C209,งบทดลองเบื้องต้น!$B$4:$K$839,7,0),2)</f>
        <v>3616833</v>
      </c>
      <c r="J209" s="216">
        <f>ROUND(VLOOKUP($C209,งบทดลองเบื้องต้น!$B$4:$K$839,8,0),2)</f>
        <v>8109015.1200000001</v>
      </c>
      <c r="K209" s="216">
        <f>ROUND(VLOOKUP($C209,งบทดลองเบื้องต้น!$B$4:$K$839,9,0),2)</f>
        <v>5831650.79</v>
      </c>
      <c r="L209" s="216">
        <f>ROUND(VLOOKUP($C209,งบทดลองเบื้องต้น!$B$4:$K$839,10,0),2)</f>
        <v>971510.5</v>
      </c>
    </row>
    <row r="210" spans="1:12" ht="25.2" customHeight="1">
      <c r="A210" s="727" t="s">
        <v>639</v>
      </c>
      <c r="B210" s="728"/>
      <c r="C210" s="832" t="s">
        <v>639</v>
      </c>
      <c r="D210" s="832" t="s">
        <v>110</v>
      </c>
      <c r="E210" s="216">
        <f>ROUND(VLOOKUP($C210,งบทดลองเบื้องต้น!$B$4:$K$839,3,0),2)</f>
        <v>-12314107.970000001</v>
      </c>
      <c r="F210" s="216">
        <f>ROUND(VLOOKUP($C210,งบทดลองเบื้องต้น!$B$4:$K$839,4,0),2)</f>
        <v>-7484617.5599999996</v>
      </c>
      <c r="G210" s="216">
        <f>ROUND(VLOOKUP($C210,งบทดลองเบื้องต้น!$B$4:$K$839,5,0),2)</f>
        <v>-5913533.5499999998</v>
      </c>
      <c r="H210" s="216">
        <f>ROUND(VLOOKUP($C210,งบทดลองเบื้องต้น!$B$4:$K$839,6,0),2)</f>
        <v>-6469702.5300000003</v>
      </c>
      <c r="I210" s="216">
        <f>ROUND(VLOOKUP($C210,งบทดลองเบื้องต้น!$B$4:$K$839,7,0),2)</f>
        <v>-3085327.96</v>
      </c>
      <c r="J210" s="216">
        <f>ROUND(VLOOKUP($C210,งบทดลองเบื้องต้น!$B$4:$K$839,8,0),2)</f>
        <v>-6789685.7199999997</v>
      </c>
      <c r="K210" s="216">
        <f>ROUND(VLOOKUP($C210,งบทดลองเบื้องต้น!$B$4:$K$839,9,0),2)</f>
        <v>-4690255.55</v>
      </c>
      <c r="L210" s="216">
        <f>ROUND(VLOOKUP($C210,งบทดลองเบื้องต้น!$B$4:$K$839,10,0),2)</f>
        <v>-594561.56000000006</v>
      </c>
    </row>
    <row r="211" spans="1:12" ht="25.2" customHeight="1">
      <c r="A211" s="727"/>
      <c r="B211" s="728"/>
      <c r="C211" s="1124"/>
      <c r="D211" s="1015" t="s">
        <v>1554</v>
      </c>
      <c r="E211" s="1021">
        <f>SUM(E209:E210)</f>
        <v>669393.97999999858</v>
      </c>
      <c r="F211" s="1021">
        <f t="shared" ref="F211:L211" si="68">SUM(F209:F210)</f>
        <v>440234.05000000075</v>
      </c>
      <c r="G211" s="1021">
        <f t="shared" si="68"/>
        <v>1928450.9400000004</v>
      </c>
      <c r="H211" s="1021">
        <f t="shared" si="68"/>
        <v>660542.76999999955</v>
      </c>
      <c r="I211" s="1021">
        <f t="shared" si="68"/>
        <v>531505.04</v>
      </c>
      <c r="J211" s="1021">
        <f t="shared" si="68"/>
        <v>1319329.4000000004</v>
      </c>
      <c r="K211" s="1021">
        <f t="shared" si="68"/>
        <v>1141395.2400000002</v>
      </c>
      <c r="L211" s="1021">
        <f t="shared" si="68"/>
        <v>376948.93999999994</v>
      </c>
    </row>
    <row r="212" spans="1:12" s="753" customFormat="1" ht="24" customHeight="1" thickBot="1">
      <c r="B212" s="717"/>
      <c r="C212" s="987"/>
      <c r="D212" s="254" t="s">
        <v>1562</v>
      </c>
      <c r="E212" s="643" t="str">
        <f t="shared" ref="E212:L212" si="69">IF(E211&lt;0,"0.00","0.50")</f>
        <v>0.50</v>
      </c>
      <c r="F212" s="643" t="str">
        <f t="shared" si="69"/>
        <v>0.50</v>
      </c>
      <c r="G212" s="643" t="str">
        <f t="shared" si="69"/>
        <v>0.50</v>
      </c>
      <c r="H212" s="643" t="str">
        <f t="shared" si="69"/>
        <v>0.50</v>
      </c>
      <c r="I212" s="643" t="str">
        <f t="shared" si="69"/>
        <v>0.50</v>
      </c>
      <c r="J212" s="643" t="str">
        <f t="shared" si="69"/>
        <v>0.50</v>
      </c>
      <c r="K212" s="643" t="str">
        <f t="shared" si="69"/>
        <v>0.50</v>
      </c>
      <c r="L212" s="643" t="str">
        <f t="shared" si="69"/>
        <v>0.50</v>
      </c>
    </row>
    <row r="213" spans="1:12" ht="25.2" customHeight="1" thickTop="1">
      <c r="A213" s="727" t="s">
        <v>1099</v>
      </c>
      <c r="B213" s="728"/>
      <c r="C213" s="832" t="s">
        <v>1099</v>
      </c>
      <c r="D213" s="832" t="s">
        <v>1355</v>
      </c>
      <c r="E213" s="216">
        <f>ROUND(VLOOKUP($C213,งบทดลองเบื้องต้น!$B$4:$K$839,3,0),2)</f>
        <v>713222.09</v>
      </c>
      <c r="F213" s="216">
        <f>ROUND(VLOOKUP($C213,งบทดลองเบื้องต้น!$B$4:$K$839,4,0),2)</f>
        <v>384327.66</v>
      </c>
      <c r="G213" s="216">
        <f>ROUND(VLOOKUP($C213,งบทดลองเบื้องต้น!$B$4:$K$839,5,0),2)</f>
        <v>876550.4</v>
      </c>
      <c r="H213" s="216">
        <f>ROUND(VLOOKUP($C213,งบทดลองเบื้องต้น!$B$4:$K$839,6,0),2)</f>
        <v>230318.09</v>
      </c>
      <c r="I213" s="216">
        <f>ROUND(VLOOKUP($C213,งบทดลองเบื้องต้น!$B$4:$K$839,7,0),2)</f>
        <v>241371.38</v>
      </c>
      <c r="J213" s="216">
        <f>ROUND(VLOOKUP($C213,งบทดลองเบื้องต้น!$B$4:$K$839,8,0),2)</f>
        <v>713469.37</v>
      </c>
      <c r="K213" s="216">
        <f>ROUND(VLOOKUP($C213,งบทดลองเบื้องต้น!$B$4:$K$839,9,0),2)</f>
        <v>561987.22</v>
      </c>
      <c r="L213" s="216">
        <f>ROUND(VLOOKUP($C213,งบทดลองเบื้องต้น!$B$4:$K$839,10,0),2)</f>
        <v>407542.33</v>
      </c>
    </row>
    <row r="214" spans="1:12" s="814" customFormat="1" ht="25.2" customHeight="1">
      <c r="A214" s="810"/>
      <c r="B214" s="811"/>
      <c r="C214" s="1017"/>
      <c r="D214" s="1127"/>
      <c r="E214" s="1128"/>
      <c r="F214" s="1128"/>
      <c r="G214" s="1128"/>
      <c r="H214" s="1128"/>
      <c r="I214" s="1128"/>
      <c r="J214" s="1128"/>
      <c r="K214" s="1128"/>
      <c r="L214" s="1128"/>
    </row>
    <row r="215" spans="1:12" ht="25.2" customHeight="1">
      <c r="A215" s="727" t="s">
        <v>630</v>
      </c>
      <c r="B215" s="728">
        <v>4.3600000000000003</v>
      </c>
      <c r="C215" s="832" t="s">
        <v>630</v>
      </c>
      <c r="D215" s="841" t="s">
        <v>402</v>
      </c>
      <c r="E215" s="216">
        <f>ROUND(VLOOKUP($C215,งบทดลองเบื้องต้น!$B$4:$K$839,3,0),2)</f>
        <v>0</v>
      </c>
      <c r="F215" s="216">
        <f>ROUND(VLOOKUP($C215,งบทดลองเบื้องต้น!$B$4:$K$839,4,0),2)</f>
        <v>12047330</v>
      </c>
      <c r="G215" s="216">
        <f>ROUND(VLOOKUP($C215,งบทดลองเบื้องต้น!$B$4:$K$839,5,0),2)</f>
        <v>11177516</v>
      </c>
      <c r="H215" s="216">
        <f>ROUND(VLOOKUP($C215,งบทดลองเบื้องต้น!$B$4:$K$839,6,0),2)</f>
        <v>10319900</v>
      </c>
      <c r="I215" s="216">
        <f>ROUND(VLOOKUP($C215,งบทดลองเบื้องต้น!$B$4:$K$839,7,0),2)</f>
        <v>9258828</v>
      </c>
      <c r="J215" s="216">
        <f>ROUND(VLOOKUP($C215,งบทดลองเบื้องต้น!$B$4:$K$839,8,0),2)</f>
        <v>8370710</v>
      </c>
      <c r="K215" s="216">
        <f>ROUND(VLOOKUP($C215,งบทดลองเบื้องต้น!$B$4:$K$839,9,0),2)</f>
        <v>4506326.67</v>
      </c>
      <c r="L215" s="216">
        <f>ROUND(VLOOKUP($C215,งบทดลองเบื้องต้น!$B$4:$K$839,10,0),2)</f>
        <v>715400</v>
      </c>
    </row>
    <row r="216" spans="1:12" ht="25.2" customHeight="1">
      <c r="A216" s="727" t="s">
        <v>640</v>
      </c>
      <c r="B216" s="728"/>
      <c r="C216" s="832" t="s">
        <v>640</v>
      </c>
      <c r="D216" s="832" t="s">
        <v>111</v>
      </c>
      <c r="E216" s="216">
        <f>ROUND(VLOOKUP($C216,งบทดลองเบื้องต้น!$B$4:$K$839,3,0),2)</f>
        <v>0</v>
      </c>
      <c r="F216" s="216">
        <f>ROUND(VLOOKUP($C216,งบทดลองเบื้องต้น!$B$4:$K$839,4,0),2)</f>
        <v>-10822703.380000001</v>
      </c>
      <c r="G216" s="216">
        <f>ROUND(VLOOKUP($C216,งบทดลองเบื้องต้น!$B$4:$K$839,5,0),2)</f>
        <v>-8839590.0700000003</v>
      </c>
      <c r="H216" s="216">
        <f>ROUND(VLOOKUP($C216,งบทดลองเบื้องต้น!$B$4:$K$839,6,0),2)</f>
        <v>-7632339.6900000004</v>
      </c>
      <c r="I216" s="216">
        <f>ROUND(VLOOKUP($C216,งบทดลองเบื้องต้น!$B$4:$K$839,7,0),2)</f>
        <v>-7343314.2999999998</v>
      </c>
      <c r="J216" s="216">
        <f>ROUND(VLOOKUP($C216,งบทดลองเบื้องต้น!$B$4:$K$839,8,0),2)</f>
        <v>-8118505.9100000001</v>
      </c>
      <c r="K216" s="216">
        <f>ROUND(VLOOKUP($C216,งบทดลองเบื้องต้น!$B$4:$K$839,9,0),2)</f>
        <v>-2511989.33</v>
      </c>
      <c r="L216" s="216">
        <f>ROUND(VLOOKUP($C216,งบทดลองเบื้องต้น!$B$4:$K$839,10,0),2)</f>
        <v>-488856.54</v>
      </c>
    </row>
    <row r="217" spans="1:12" ht="25.2" customHeight="1">
      <c r="A217" s="727"/>
      <c r="B217" s="728"/>
      <c r="C217" s="1124"/>
      <c r="D217" s="1015" t="s">
        <v>1554</v>
      </c>
      <c r="E217" s="1021">
        <f>SUM(E215:E216)</f>
        <v>0</v>
      </c>
      <c r="F217" s="1021">
        <f t="shared" ref="F217:L217" si="70">SUM(F215:F216)</f>
        <v>1224626.6199999992</v>
      </c>
      <c r="G217" s="1021">
        <f t="shared" si="70"/>
        <v>2337925.9299999997</v>
      </c>
      <c r="H217" s="1021">
        <f t="shared" si="70"/>
        <v>2687560.3099999996</v>
      </c>
      <c r="I217" s="1021">
        <f t="shared" si="70"/>
        <v>1915513.7000000002</v>
      </c>
      <c r="J217" s="1021">
        <f t="shared" si="70"/>
        <v>252204.08999999985</v>
      </c>
      <c r="K217" s="1021">
        <f t="shared" si="70"/>
        <v>1994337.3399999999</v>
      </c>
      <c r="L217" s="1021">
        <f t="shared" si="70"/>
        <v>226543.46000000002</v>
      </c>
    </row>
    <row r="218" spans="1:12" s="753" customFormat="1" ht="24" customHeight="1" thickBot="1">
      <c r="B218" s="717"/>
      <c r="C218" s="987"/>
      <c r="D218" s="254" t="s">
        <v>1562</v>
      </c>
      <c r="E218" s="643" t="str">
        <f t="shared" ref="E218:L218" si="71">IF(E217&lt;0,"0.00","0.50")</f>
        <v>0.50</v>
      </c>
      <c r="F218" s="643" t="str">
        <f t="shared" si="71"/>
        <v>0.50</v>
      </c>
      <c r="G218" s="643" t="str">
        <f t="shared" si="71"/>
        <v>0.50</v>
      </c>
      <c r="H218" s="643" t="str">
        <f t="shared" si="71"/>
        <v>0.50</v>
      </c>
      <c r="I218" s="643" t="str">
        <f t="shared" si="71"/>
        <v>0.50</v>
      </c>
      <c r="J218" s="643" t="str">
        <f t="shared" si="71"/>
        <v>0.50</v>
      </c>
      <c r="K218" s="643" t="str">
        <f t="shared" si="71"/>
        <v>0.50</v>
      </c>
      <c r="L218" s="643" t="str">
        <f t="shared" si="71"/>
        <v>0.50</v>
      </c>
    </row>
    <row r="219" spans="1:12" ht="25.2" customHeight="1" thickTop="1">
      <c r="A219" s="727" t="s">
        <v>1100</v>
      </c>
      <c r="B219" s="728"/>
      <c r="C219" s="832" t="s">
        <v>1100</v>
      </c>
      <c r="D219" s="832" t="s">
        <v>349</v>
      </c>
      <c r="E219" s="216">
        <f>ROUND(VLOOKUP($C219,งบทดลองเบื้องต้น!$B$4:$K$839,3,0),2)</f>
        <v>294618.71999999997</v>
      </c>
      <c r="F219" s="216">
        <f>ROUND(VLOOKUP($C219,งบทดลองเบื้องต้น!$B$4:$K$839,4,0),2)</f>
        <v>719732.37</v>
      </c>
      <c r="G219" s="216">
        <f>ROUND(VLOOKUP($C219,งบทดลองเบื้องต้น!$B$4:$K$839,5,0),2)</f>
        <v>936467.73</v>
      </c>
      <c r="H219" s="216">
        <f>ROUND(VLOOKUP($C219,งบทดลองเบื้องต้น!$B$4:$K$839,6,0),2)</f>
        <v>554346.51</v>
      </c>
      <c r="I219" s="216">
        <f>ROUND(VLOOKUP($C219,งบทดลองเบื้องต้น!$B$4:$K$839,7,0),2)</f>
        <v>350906.64</v>
      </c>
      <c r="J219" s="216">
        <f>ROUND(VLOOKUP($C219,งบทดลองเบื้องต้น!$B$4:$K$839,8,0),2)</f>
        <v>183625.64</v>
      </c>
      <c r="K219" s="216">
        <f>ROUND(VLOOKUP($C219,งบทดลองเบื้องต้น!$B$4:$K$839,9,0),2)</f>
        <v>459000.02</v>
      </c>
      <c r="L219" s="216">
        <f>ROUND(VLOOKUP($C219,งบทดลองเบื้องต้น!$B$4:$K$839,10,0),2)</f>
        <v>536683.29</v>
      </c>
    </row>
    <row r="220" spans="1:12" s="814" customFormat="1" ht="25.2" customHeight="1">
      <c r="A220" s="810"/>
      <c r="B220" s="811"/>
      <c r="C220" s="1017"/>
      <c r="D220" s="1127"/>
      <c r="E220" s="1128"/>
      <c r="F220" s="1128"/>
      <c r="G220" s="1128"/>
      <c r="H220" s="1128"/>
      <c r="I220" s="1128"/>
      <c r="J220" s="1128"/>
      <c r="K220" s="1128"/>
      <c r="L220" s="1128"/>
    </row>
    <row r="221" spans="1:12" ht="25.2" customHeight="1">
      <c r="A221" s="727" t="s">
        <v>631</v>
      </c>
      <c r="B221" s="728">
        <v>4.37</v>
      </c>
      <c r="C221" s="832" t="s">
        <v>631</v>
      </c>
      <c r="D221" s="841" t="s">
        <v>107</v>
      </c>
      <c r="E221" s="216">
        <f>ROUND(VLOOKUP($C221,งบทดลองเบื้องต้น!$B$4:$K$839,3,0),2)</f>
        <v>5123914.5</v>
      </c>
      <c r="F221" s="216">
        <f>ROUND(VLOOKUP($C221,งบทดลองเบื้องต้น!$B$4:$K$839,4,0),2)</f>
        <v>555798.92000000004</v>
      </c>
      <c r="G221" s="216">
        <f>ROUND(VLOOKUP($C221,งบทดลองเบื้องต้น!$B$4:$K$839,5,0),2)</f>
        <v>757212</v>
      </c>
      <c r="H221" s="216">
        <f>ROUND(VLOOKUP($C221,งบทดลองเบื้องต้น!$B$4:$K$839,6,0),2)</f>
        <v>4571480</v>
      </c>
      <c r="I221" s="216">
        <f>ROUND(VLOOKUP($C221,งบทดลองเบื้องต้น!$B$4:$K$839,7,0),2)</f>
        <v>3399580</v>
      </c>
      <c r="J221" s="216">
        <f>ROUND(VLOOKUP($C221,งบทดลองเบื้องต้น!$B$4:$K$839,8,0),2)</f>
        <v>8904698.4199999999</v>
      </c>
      <c r="K221" s="216">
        <f>ROUND(VLOOKUP($C221,งบทดลองเบื้องต้น!$B$4:$K$839,9,0),2)</f>
        <v>2368887.08</v>
      </c>
      <c r="L221" s="216">
        <f>ROUND(VLOOKUP($C221,งบทดลองเบื้องต้น!$B$4:$K$839,10,0),2)</f>
        <v>1465700</v>
      </c>
    </row>
    <row r="222" spans="1:12" ht="25.2" customHeight="1">
      <c r="A222" s="727" t="s">
        <v>641</v>
      </c>
      <c r="B222" s="728"/>
      <c r="C222" s="832" t="s">
        <v>641</v>
      </c>
      <c r="D222" s="832" t="s">
        <v>112</v>
      </c>
      <c r="E222" s="216">
        <f>ROUND(VLOOKUP($C222,งบทดลองเบื้องต้น!$B$4:$K$839,3,0),2)</f>
        <v>-3618522.06</v>
      </c>
      <c r="F222" s="216">
        <f>ROUND(VLOOKUP($C222,งบทดลองเบื้องต้น!$B$4:$K$839,4,0),2)</f>
        <v>-555766.9</v>
      </c>
      <c r="G222" s="216">
        <f>ROUND(VLOOKUP($C222,งบทดลองเบื้องต้น!$B$4:$K$839,5,0),2)</f>
        <v>-312601.99</v>
      </c>
      <c r="H222" s="216">
        <f>ROUND(VLOOKUP($C222,งบทดลองเบื้องต้น!$B$4:$K$839,6,0),2)</f>
        <v>-4562689.55</v>
      </c>
      <c r="I222" s="216">
        <f>ROUND(VLOOKUP($C222,งบทดลองเบื้องต้น!$B$4:$K$839,7,0),2)</f>
        <v>-3387544.96</v>
      </c>
      <c r="J222" s="216">
        <f>ROUND(VLOOKUP($C222,งบทดลองเบื้องต้น!$B$4:$K$839,8,0),2)</f>
        <v>-4926693.3899999997</v>
      </c>
      <c r="K222" s="216">
        <f>ROUND(VLOOKUP($C222,งบทดลองเบื้องต้น!$B$4:$K$839,9,0),2)</f>
        <v>-1693773.89</v>
      </c>
      <c r="L222" s="216">
        <f>ROUND(VLOOKUP($C222,งบทดลองเบื้องต้น!$B$4:$K$839,10,0),2)</f>
        <v>-475801.34</v>
      </c>
    </row>
    <row r="223" spans="1:12" ht="25.2" customHeight="1">
      <c r="A223" s="727"/>
      <c r="B223" s="728"/>
      <c r="C223" s="1124"/>
      <c r="D223" s="1015" t="s">
        <v>1554</v>
      </c>
      <c r="E223" s="1021">
        <f>SUM(E221:E222)</f>
        <v>1505392.44</v>
      </c>
      <c r="F223" s="1021">
        <f t="shared" ref="F223:L223" si="72">SUM(F221:F222)</f>
        <v>32.020000000018626</v>
      </c>
      <c r="G223" s="1021">
        <f t="shared" si="72"/>
        <v>444610.01</v>
      </c>
      <c r="H223" s="1021">
        <f t="shared" si="72"/>
        <v>8790.4500000001863</v>
      </c>
      <c r="I223" s="1021">
        <f t="shared" si="72"/>
        <v>12035.040000000037</v>
      </c>
      <c r="J223" s="1021">
        <f t="shared" si="72"/>
        <v>3978005.0300000003</v>
      </c>
      <c r="K223" s="1021">
        <f t="shared" si="72"/>
        <v>675113.19000000018</v>
      </c>
      <c r="L223" s="1021">
        <f t="shared" si="72"/>
        <v>989898.65999999992</v>
      </c>
    </row>
    <row r="224" spans="1:12" s="753" customFormat="1" ht="24" customHeight="1" thickBot="1">
      <c r="B224" s="717"/>
      <c r="C224" s="987"/>
      <c r="D224" s="254" t="s">
        <v>1562</v>
      </c>
      <c r="E224" s="643" t="str">
        <f t="shared" ref="E224:L224" si="73">IF(E223&lt;0,"0.00","0.50")</f>
        <v>0.50</v>
      </c>
      <c r="F224" s="643" t="str">
        <f t="shared" si="73"/>
        <v>0.50</v>
      </c>
      <c r="G224" s="643" t="str">
        <f t="shared" si="73"/>
        <v>0.50</v>
      </c>
      <c r="H224" s="643" t="str">
        <f t="shared" si="73"/>
        <v>0.50</v>
      </c>
      <c r="I224" s="643" t="str">
        <f t="shared" si="73"/>
        <v>0.50</v>
      </c>
      <c r="J224" s="643" t="str">
        <f t="shared" si="73"/>
        <v>0.50</v>
      </c>
      <c r="K224" s="643" t="str">
        <f t="shared" si="73"/>
        <v>0.50</v>
      </c>
      <c r="L224" s="643" t="str">
        <f t="shared" si="73"/>
        <v>0.50</v>
      </c>
    </row>
    <row r="225" spans="1:12" ht="25.2" customHeight="1" thickTop="1">
      <c r="A225" s="727" t="s">
        <v>1101</v>
      </c>
      <c r="B225" s="728"/>
      <c r="C225" s="832" t="s">
        <v>1101</v>
      </c>
      <c r="D225" s="832" t="s">
        <v>1356</v>
      </c>
      <c r="E225" s="216">
        <f>ROUND(VLOOKUP($C225,งบทดลองเบื้องต้น!$B$4:$K$839,3,0),2)</f>
        <v>650330.12</v>
      </c>
      <c r="F225" s="216">
        <f>ROUND(VLOOKUP($C225,งบทดลองเบื้องต้น!$B$4:$K$839,4,0),2)</f>
        <v>1613.68</v>
      </c>
      <c r="G225" s="216">
        <f>ROUND(VLOOKUP($C225,งบทดลองเบื้องต้น!$B$4:$K$839,5,0),2)</f>
        <v>16482.3</v>
      </c>
      <c r="H225" s="216">
        <f>ROUND(VLOOKUP($C225,งบทดลองเบื้องต้น!$B$4:$K$839,6,0),2)</f>
        <v>8708.26</v>
      </c>
      <c r="I225" s="216">
        <f>ROUND(VLOOKUP($C225,งบทดลองเบื้องต้น!$B$4:$K$839,7,0),2)</f>
        <v>37786.629999999997</v>
      </c>
      <c r="J225" s="216">
        <f>ROUND(VLOOKUP($C225,งบทดลองเบื้องต้น!$B$4:$K$839,8,0),2)</f>
        <v>1042158.4</v>
      </c>
      <c r="K225" s="216">
        <f>ROUND(VLOOKUP($C225,งบทดลองเบื้องต้น!$B$4:$K$839,9,0),2)</f>
        <v>177831.51</v>
      </c>
      <c r="L225" s="216">
        <f>ROUND(VLOOKUP($C225,งบทดลองเบื้องต้น!$B$4:$K$839,10,0),2)</f>
        <v>113301.13</v>
      </c>
    </row>
    <row r="226" spans="1:12" s="814" customFormat="1" ht="25.2" customHeight="1">
      <c r="A226" s="810"/>
      <c r="B226" s="811"/>
      <c r="C226" s="1017"/>
      <c r="D226" s="1127"/>
      <c r="E226" s="1128"/>
      <c r="F226" s="1128"/>
      <c r="G226" s="1128"/>
      <c r="H226" s="1128"/>
      <c r="I226" s="1128"/>
      <c r="J226" s="1128"/>
      <c r="K226" s="1128"/>
      <c r="L226" s="1128"/>
    </row>
    <row r="227" spans="1:12" ht="25.2" customHeight="1">
      <c r="A227" s="727" t="s">
        <v>632</v>
      </c>
      <c r="B227" s="728">
        <v>4.38</v>
      </c>
      <c r="C227" s="832" t="s">
        <v>632</v>
      </c>
      <c r="D227" s="841" t="s">
        <v>403</v>
      </c>
      <c r="E227" s="216">
        <f>ROUND(VLOOKUP($C227,งบทดลองเบื้องต้น!$B$4:$K$839,3,0),2)</f>
        <v>1472790</v>
      </c>
      <c r="F227" s="216">
        <f>ROUND(VLOOKUP($C227,งบทดลองเบื้องต้น!$B$4:$K$839,4,0),2)</f>
        <v>682970</v>
      </c>
      <c r="G227" s="216">
        <f>ROUND(VLOOKUP($C227,งบทดลองเบื้องต้น!$B$4:$K$839,5,0),2)</f>
        <v>1083315</v>
      </c>
      <c r="H227" s="216">
        <f>ROUND(VLOOKUP($C227,งบทดลองเบื้องต้น!$B$4:$K$839,6,0),2)</f>
        <v>1171925</v>
      </c>
      <c r="I227" s="216">
        <f>ROUND(VLOOKUP($C227,งบทดลองเบื้องต้น!$B$4:$K$839,7,0),2)</f>
        <v>980840</v>
      </c>
      <c r="J227" s="216">
        <f>ROUND(VLOOKUP($C227,งบทดลองเบื้องต้น!$B$4:$K$839,8,0),2)</f>
        <v>1069063</v>
      </c>
      <c r="K227" s="216">
        <f>ROUND(VLOOKUP($C227,งบทดลองเบื้องต้น!$B$4:$K$839,9,0),2)</f>
        <v>797414.6</v>
      </c>
      <c r="L227" s="216">
        <f>ROUND(VLOOKUP($C227,งบทดลองเบื้องต้น!$B$4:$K$839,10,0),2)</f>
        <v>87500</v>
      </c>
    </row>
    <row r="228" spans="1:12" ht="25.2" customHeight="1">
      <c r="A228" s="727" t="s">
        <v>642</v>
      </c>
      <c r="B228" s="728"/>
      <c r="C228" s="832" t="s">
        <v>642</v>
      </c>
      <c r="D228" s="832" t="s">
        <v>113</v>
      </c>
      <c r="E228" s="216">
        <f>ROUND(VLOOKUP($C228,งบทดลองเบื้องต้น!$B$4:$K$839,3,0),2)</f>
        <v>-1201442.8400000001</v>
      </c>
      <c r="F228" s="216">
        <f>ROUND(VLOOKUP($C228,งบทดลองเบื้องต้น!$B$4:$K$839,4,0),2)</f>
        <v>-571652.35</v>
      </c>
      <c r="G228" s="216">
        <f>ROUND(VLOOKUP($C228,งบทดลองเบื้องต้น!$B$4:$K$839,5,0),2)</f>
        <v>-686020.35</v>
      </c>
      <c r="H228" s="216">
        <f>ROUND(VLOOKUP($C228,งบทดลองเบื้องต้น!$B$4:$K$839,6,0),2)</f>
        <v>-1107972.52</v>
      </c>
      <c r="I228" s="216">
        <f>ROUND(VLOOKUP($C228,งบทดลองเบื้องต้น!$B$4:$K$839,7,0),2)</f>
        <v>-897052.25</v>
      </c>
      <c r="J228" s="216">
        <f>ROUND(VLOOKUP($C228,งบทดลองเบื้องต้น!$B$4:$K$839,8,0),2)</f>
        <v>-712447.52</v>
      </c>
      <c r="K228" s="216">
        <f>ROUND(VLOOKUP($C228,งบทดลองเบื้องต้น!$B$4:$K$839,9,0),2)</f>
        <v>-603060.56999999995</v>
      </c>
      <c r="L228" s="216">
        <f>ROUND(VLOOKUP($C228,งบทดลองเบื้องต้น!$B$4:$K$839,10,0),2)</f>
        <v>-72999.81</v>
      </c>
    </row>
    <row r="229" spans="1:12" ht="25.2" customHeight="1">
      <c r="A229" s="727"/>
      <c r="B229" s="728"/>
      <c r="C229" s="1124"/>
      <c r="D229" s="1015" t="s">
        <v>1554</v>
      </c>
      <c r="E229" s="1021">
        <f>SUM(E227:E228)</f>
        <v>271347.15999999992</v>
      </c>
      <c r="F229" s="1021">
        <f t="shared" ref="F229:L229" si="74">SUM(F227:F228)</f>
        <v>111317.65000000002</v>
      </c>
      <c r="G229" s="1021">
        <f t="shared" si="74"/>
        <v>397294.65</v>
      </c>
      <c r="H229" s="1021">
        <f t="shared" si="74"/>
        <v>63952.479999999981</v>
      </c>
      <c r="I229" s="1021">
        <f t="shared" si="74"/>
        <v>83787.75</v>
      </c>
      <c r="J229" s="1021">
        <f t="shared" si="74"/>
        <v>356615.48</v>
      </c>
      <c r="K229" s="1021">
        <f t="shared" si="74"/>
        <v>194354.03000000003</v>
      </c>
      <c r="L229" s="1021">
        <f t="shared" si="74"/>
        <v>14500.190000000002</v>
      </c>
    </row>
    <row r="230" spans="1:12" s="753" customFormat="1" ht="24" customHeight="1" thickBot="1">
      <c r="B230" s="717"/>
      <c r="C230" s="987"/>
      <c r="D230" s="254" t="s">
        <v>1562</v>
      </c>
      <c r="E230" s="643" t="str">
        <f t="shared" ref="E230:L230" si="75">IF(E229&lt;0,"0.00","0.50")</f>
        <v>0.50</v>
      </c>
      <c r="F230" s="643" t="str">
        <f t="shared" si="75"/>
        <v>0.50</v>
      </c>
      <c r="G230" s="643" t="str">
        <f t="shared" si="75"/>
        <v>0.50</v>
      </c>
      <c r="H230" s="643" t="str">
        <f t="shared" si="75"/>
        <v>0.50</v>
      </c>
      <c r="I230" s="643" t="str">
        <f t="shared" si="75"/>
        <v>0.50</v>
      </c>
      <c r="J230" s="643" t="str">
        <f t="shared" si="75"/>
        <v>0.50</v>
      </c>
      <c r="K230" s="643" t="str">
        <f t="shared" si="75"/>
        <v>0.50</v>
      </c>
      <c r="L230" s="643" t="str">
        <f t="shared" si="75"/>
        <v>0.50</v>
      </c>
    </row>
    <row r="231" spans="1:12" ht="25.2" customHeight="1" thickTop="1">
      <c r="A231" s="727" t="s">
        <v>1102</v>
      </c>
      <c r="B231" s="728"/>
      <c r="C231" s="832" t="s">
        <v>1102</v>
      </c>
      <c r="D231" s="832" t="s">
        <v>1357</v>
      </c>
      <c r="E231" s="216">
        <f>ROUND(VLOOKUP($C231,งบทดลองเบื้องต้น!$B$4:$K$839,3,0),2)</f>
        <v>94117.61</v>
      </c>
      <c r="F231" s="216">
        <f>ROUND(VLOOKUP($C231,งบทดลองเบื้องต้น!$B$4:$K$839,4,0),2)</f>
        <v>38958.370000000003</v>
      </c>
      <c r="G231" s="216">
        <f>ROUND(VLOOKUP($C231,งบทดลองเบื้องต้น!$B$4:$K$839,5,0),2)</f>
        <v>84432.68</v>
      </c>
      <c r="H231" s="216">
        <f>ROUND(VLOOKUP($C231,งบทดลองเบื้องต้น!$B$4:$K$839,6,0),2)</f>
        <v>35366.32</v>
      </c>
      <c r="I231" s="216">
        <f>ROUND(VLOOKUP($C231,งบทดลองเบื้องต้น!$B$4:$K$839,7,0),2)</f>
        <v>38291.74</v>
      </c>
      <c r="J231" s="216">
        <f>ROUND(VLOOKUP($C231,งบทดลองเบื้องต้น!$B$4:$K$839,8,0),2)</f>
        <v>78949.33</v>
      </c>
      <c r="K231" s="216">
        <f>ROUND(VLOOKUP($C231,งบทดลองเบื้องต้น!$B$4:$K$839,9,0),2)</f>
        <v>37074.800000000003</v>
      </c>
      <c r="L231" s="216">
        <f>ROUND(VLOOKUP($C231,งบทดลองเบื้องต้น!$B$4:$K$839,10,0),2)</f>
        <v>6916.67</v>
      </c>
    </row>
    <row r="232" spans="1:12" s="814" customFormat="1" ht="25.2" customHeight="1">
      <c r="A232" s="810"/>
      <c r="B232" s="811"/>
      <c r="C232" s="1017"/>
      <c r="D232" s="1127"/>
      <c r="E232" s="1128"/>
      <c r="F232" s="1128"/>
      <c r="G232" s="1128"/>
      <c r="H232" s="1128"/>
      <c r="I232" s="1128"/>
      <c r="J232" s="1128"/>
      <c r="K232" s="1128"/>
      <c r="L232" s="1128"/>
    </row>
    <row r="233" spans="1:12" ht="25.2" customHeight="1">
      <c r="A233" s="727" t="s">
        <v>633</v>
      </c>
      <c r="B233" s="728">
        <v>4.3899999999999997</v>
      </c>
      <c r="C233" s="832" t="s">
        <v>633</v>
      </c>
      <c r="D233" s="841" t="s">
        <v>404</v>
      </c>
      <c r="E233" s="216">
        <f>ROUND(VLOOKUP($C233,งบทดลองเบื้องต้น!$B$4:$K$839,3,0),2)</f>
        <v>1141004</v>
      </c>
      <c r="F233" s="216">
        <f>ROUND(VLOOKUP($C233,งบทดลองเบื้องต้น!$B$4:$K$839,4,0),2)</f>
        <v>222190</v>
      </c>
      <c r="G233" s="216">
        <f>ROUND(VLOOKUP($C233,งบทดลองเบื้องต้น!$B$4:$K$839,5,0),2)</f>
        <v>473467</v>
      </c>
      <c r="H233" s="216">
        <f>ROUND(VLOOKUP($C233,งบทดลองเบื้องต้น!$B$4:$K$839,6,0),2)</f>
        <v>90440</v>
      </c>
      <c r="I233" s="216">
        <f>ROUND(VLOOKUP($C233,งบทดลองเบื้องต้น!$B$4:$K$839,7,0),2)</f>
        <v>220436</v>
      </c>
      <c r="J233" s="216">
        <f>ROUND(VLOOKUP($C233,งบทดลองเบื้องต้น!$B$4:$K$839,8,0),2)</f>
        <v>508822</v>
      </c>
      <c r="K233" s="216">
        <f>ROUND(VLOOKUP($C233,งบทดลองเบื้องต้น!$B$4:$K$839,9,0),2)</f>
        <v>772184.24</v>
      </c>
      <c r="L233" s="216">
        <f>ROUND(VLOOKUP($C233,งบทดลองเบื้องต้น!$B$4:$K$839,10,0),2)</f>
        <v>0</v>
      </c>
    </row>
    <row r="234" spans="1:12" ht="25.2" customHeight="1">
      <c r="A234" s="727" t="s">
        <v>643</v>
      </c>
      <c r="B234" s="728"/>
      <c r="C234" s="832" t="s">
        <v>643</v>
      </c>
      <c r="D234" s="832" t="s">
        <v>114</v>
      </c>
      <c r="E234" s="216">
        <f>ROUND(VLOOKUP($C234,งบทดลองเบื้องต้น!$B$4:$K$839,3,0),2)</f>
        <v>-856463.46</v>
      </c>
      <c r="F234" s="216">
        <f>ROUND(VLOOKUP($C234,งบทดลองเบื้องต้น!$B$4:$K$839,4,0),2)</f>
        <v>-222176</v>
      </c>
      <c r="G234" s="216">
        <f>ROUND(VLOOKUP($C234,งบทดลองเบื้องต้น!$B$4:$K$839,5,0),2)</f>
        <v>-206377.38</v>
      </c>
      <c r="H234" s="216">
        <f>ROUND(VLOOKUP($C234,งบทดลองเบื้องต้น!$B$4:$K$839,6,0),2)</f>
        <v>-56643.34</v>
      </c>
      <c r="I234" s="216">
        <f>ROUND(VLOOKUP($C234,งบทดลองเบื้องต้น!$B$4:$K$839,7,0),2)</f>
        <v>-158256.14000000001</v>
      </c>
      <c r="J234" s="216">
        <f>ROUND(VLOOKUP($C234,งบทดลองเบื้องต้น!$B$4:$K$839,8,0),2)</f>
        <v>-438274.55</v>
      </c>
      <c r="K234" s="216">
        <f>ROUND(VLOOKUP($C234,งบทดลองเบื้องต้น!$B$4:$K$839,9,0),2)</f>
        <v>-759319.36</v>
      </c>
      <c r="L234" s="216">
        <f>ROUND(VLOOKUP($C234,งบทดลองเบื้องต้น!$B$4:$K$839,10,0),2)</f>
        <v>0</v>
      </c>
    </row>
    <row r="235" spans="1:12" ht="25.2" customHeight="1">
      <c r="A235" s="727"/>
      <c r="B235" s="728"/>
      <c r="C235" s="1124"/>
      <c r="D235" s="1015" t="s">
        <v>1554</v>
      </c>
      <c r="E235" s="1021">
        <f>SUM(E233:E234)</f>
        <v>284540.54000000004</v>
      </c>
      <c r="F235" s="1021">
        <f t="shared" ref="F235:L235" si="76">SUM(F233:F234)</f>
        <v>14</v>
      </c>
      <c r="G235" s="1021">
        <f t="shared" si="76"/>
        <v>267089.62</v>
      </c>
      <c r="H235" s="1021">
        <f t="shared" si="76"/>
        <v>33796.660000000003</v>
      </c>
      <c r="I235" s="1021">
        <f t="shared" si="76"/>
        <v>62179.859999999986</v>
      </c>
      <c r="J235" s="1021">
        <f t="shared" si="76"/>
        <v>70547.450000000012</v>
      </c>
      <c r="K235" s="1021">
        <f t="shared" si="76"/>
        <v>12864.880000000005</v>
      </c>
      <c r="L235" s="1021">
        <f t="shared" si="76"/>
        <v>0</v>
      </c>
    </row>
    <row r="236" spans="1:12" s="753" customFormat="1" ht="24" customHeight="1" thickBot="1">
      <c r="B236" s="717"/>
      <c r="C236" s="987"/>
      <c r="D236" s="254" t="s">
        <v>1562</v>
      </c>
      <c r="E236" s="643" t="str">
        <f t="shared" ref="E236:L236" si="77">IF(E235&lt;0,"0.00","0.50")</f>
        <v>0.50</v>
      </c>
      <c r="F236" s="643" t="str">
        <f t="shared" si="77"/>
        <v>0.50</v>
      </c>
      <c r="G236" s="643" t="str">
        <f t="shared" si="77"/>
        <v>0.50</v>
      </c>
      <c r="H236" s="643" t="str">
        <f t="shared" si="77"/>
        <v>0.50</v>
      </c>
      <c r="I236" s="643" t="str">
        <f t="shared" si="77"/>
        <v>0.50</v>
      </c>
      <c r="J236" s="643" t="str">
        <f t="shared" si="77"/>
        <v>0.50</v>
      </c>
      <c r="K236" s="643" t="str">
        <f t="shared" si="77"/>
        <v>0.50</v>
      </c>
      <c r="L236" s="643" t="str">
        <f t="shared" si="77"/>
        <v>0.50</v>
      </c>
    </row>
    <row r="237" spans="1:12" ht="25.2" customHeight="1" thickTop="1">
      <c r="A237" s="727" t="s">
        <v>1103</v>
      </c>
      <c r="B237" s="728"/>
      <c r="C237" s="832" t="s">
        <v>1103</v>
      </c>
      <c r="D237" s="832" t="s">
        <v>1358</v>
      </c>
      <c r="E237" s="216">
        <f>ROUND(VLOOKUP($C237,งบทดลองเบื้องต้น!$B$4:$K$839,3,0),2)</f>
        <v>99645.13</v>
      </c>
      <c r="F237" s="216">
        <f>ROUND(VLOOKUP($C237,งบทดลองเบื้องต้น!$B$4:$K$839,4,0),2)</f>
        <v>0</v>
      </c>
      <c r="G237" s="216">
        <f>ROUND(VLOOKUP($C237,งบทดลองเบื้องต้น!$B$4:$K$839,5,0),2)</f>
        <v>84925.5</v>
      </c>
      <c r="H237" s="216">
        <f>ROUND(VLOOKUP($C237,งบทดลองเบื้องต้น!$B$4:$K$839,6,0),2)</f>
        <v>16708.34</v>
      </c>
      <c r="I237" s="216">
        <f>ROUND(VLOOKUP($C237,งบทดลองเบื้องต้น!$B$4:$K$839,7,0),2)</f>
        <v>20992.74</v>
      </c>
      <c r="J237" s="216">
        <f>ROUND(VLOOKUP($C237,งบทดลองเบื้องต้น!$B$4:$K$839,8,0),2)</f>
        <v>32963.370000000003</v>
      </c>
      <c r="K237" s="216">
        <f>ROUND(VLOOKUP($C237,งบทดลองเบื้องต้น!$B$4:$K$839,9,0),2)</f>
        <v>35926.22</v>
      </c>
      <c r="L237" s="216">
        <f>ROUND(VLOOKUP($C237,งบทดลองเบื้องต้น!$B$4:$K$839,10,0),2)</f>
        <v>0</v>
      </c>
    </row>
    <row r="238" spans="1:12" s="814" customFormat="1" ht="25.2" customHeight="1">
      <c r="A238" s="810"/>
      <c r="B238" s="811"/>
      <c r="C238" s="1017"/>
      <c r="D238" s="1127"/>
      <c r="E238" s="1128"/>
      <c r="F238" s="1128"/>
      <c r="G238" s="1128"/>
      <c r="H238" s="1128"/>
      <c r="I238" s="1128"/>
      <c r="J238" s="1128"/>
      <c r="K238" s="1128"/>
      <c r="L238" s="1128"/>
    </row>
    <row r="239" spans="1:12" ht="25.2" customHeight="1">
      <c r="A239" s="727" t="s">
        <v>634</v>
      </c>
      <c r="B239" s="1129">
        <v>4.4000000000000004</v>
      </c>
      <c r="C239" s="832" t="s">
        <v>634</v>
      </c>
      <c r="D239" s="841" t="s">
        <v>405</v>
      </c>
      <c r="E239" s="216">
        <f>ROUND(VLOOKUP($C239,งบทดลองเบื้องต้น!$B$4:$K$839,3,0),2)</f>
        <v>140000</v>
      </c>
      <c r="F239" s="216">
        <f>ROUND(VLOOKUP($C239,งบทดลองเบื้องต้น!$B$4:$K$839,4,0),2)</f>
        <v>5990</v>
      </c>
      <c r="G239" s="216">
        <f>ROUND(VLOOKUP($C239,งบทดลองเบื้องต้น!$B$4:$K$839,5,0),2)</f>
        <v>52853</v>
      </c>
      <c r="H239" s="216">
        <f>ROUND(VLOOKUP($C239,งบทดลองเบื้องต้น!$B$4:$K$839,6,0),2)</f>
        <v>24900</v>
      </c>
      <c r="I239" s="216">
        <f>ROUND(VLOOKUP($C239,งบทดลองเบื้องต้น!$B$4:$K$839,7,0),2)</f>
        <v>50000</v>
      </c>
      <c r="J239" s="216">
        <f>ROUND(VLOOKUP($C239,งบทดลองเบื้องต้น!$B$4:$K$839,8,0),2)</f>
        <v>98880</v>
      </c>
      <c r="K239" s="216">
        <f>ROUND(VLOOKUP($C239,งบทดลองเบื้องต้น!$B$4:$K$839,9,0),2)</f>
        <v>0</v>
      </c>
      <c r="L239" s="216">
        <f>ROUND(VLOOKUP($C239,งบทดลองเบื้องต้น!$B$4:$K$839,10,0),2)</f>
        <v>0</v>
      </c>
    </row>
    <row r="240" spans="1:12" ht="25.2" customHeight="1">
      <c r="A240" s="727" t="s">
        <v>644</v>
      </c>
      <c r="B240" s="728"/>
      <c r="C240" s="832" t="s">
        <v>644</v>
      </c>
      <c r="D240" s="832" t="s">
        <v>115</v>
      </c>
      <c r="E240" s="216">
        <f>ROUND(VLOOKUP($C240,งบทดลองเบื้องต้น!$B$4:$K$839,3,0),2)</f>
        <v>-139997</v>
      </c>
      <c r="F240" s="216">
        <f>ROUND(VLOOKUP($C240,งบทดลองเบื้องต้น!$B$4:$K$839,4,0),2)</f>
        <v>-5989</v>
      </c>
      <c r="G240" s="216">
        <f>ROUND(VLOOKUP($C240,งบทดลองเบื้องต้น!$B$4:$K$839,5,0),2)</f>
        <v>-34941.5</v>
      </c>
      <c r="H240" s="216">
        <f>ROUND(VLOOKUP($C240,งบทดลองเบื้องต้น!$B$4:$K$839,6,0),2)</f>
        <v>-24897</v>
      </c>
      <c r="I240" s="216">
        <f>ROUND(VLOOKUP($C240,งบทดลองเบื้องต้น!$B$4:$K$839,7,0),2)</f>
        <v>-19999.93</v>
      </c>
      <c r="J240" s="216">
        <f>ROUND(VLOOKUP($C240,งบทดลองเบื้องต้น!$B$4:$K$839,8,0),2)</f>
        <v>-65935.69</v>
      </c>
      <c r="K240" s="216">
        <f>ROUND(VLOOKUP($C240,งบทดลองเบื้องต้น!$B$4:$K$839,9,0),2)</f>
        <v>0</v>
      </c>
      <c r="L240" s="216">
        <f>ROUND(VLOOKUP($C240,งบทดลองเบื้องต้น!$B$4:$K$839,10,0),2)</f>
        <v>0</v>
      </c>
    </row>
    <row r="241" spans="1:12" ht="25.2" customHeight="1">
      <c r="A241" s="727"/>
      <c r="B241" s="728"/>
      <c r="C241" s="1124"/>
      <c r="D241" s="1015" t="s">
        <v>1554</v>
      </c>
      <c r="E241" s="1021">
        <f>SUM(E239:E240)</f>
        <v>3</v>
      </c>
      <c r="F241" s="1021">
        <f t="shared" ref="F241:L241" si="78">SUM(F239:F240)</f>
        <v>1</v>
      </c>
      <c r="G241" s="1021">
        <f t="shared" si="78"/>
        <v>17911.5</v>
      </c>
      <c r="H241" s="1021">
        <f t="shared" si="78"/>
        <v>3</v>
      </c>
      <c r="I241" s="1021">
        <f t="shared" si="78"/>
        <v>30000.07</v>
      </c>
      <c r="J241" s="1021">
        <f t="shared" si="78"/>
        <v>32944.31</v>
      </c>
      <c r="K241" s="1021">
        <f t="shared" si="78"/>
        <v>0</v>
      </c>
      <c r="L241" s="1021">
        <f t="shared" si="78"/>
        <v>0</v>
      </c>
    </row>
    <row r="242" spans="1:12" s="753" customFormat="1" ht="24" customHeight="1" thickBot="1">
      <c r="B242" s="717"/>
      <c r="C242" s="987"/>
      <c r="D242" s="254" t="s">
        <v>1562</v>
      </c>
      <c r="E242" s="643" t="str">
        <f t="shared" ref="E242:L242" si="79">IF(E241&lt;0,"0.00","0.50")</f>
        <v>0.50</v>
      </c>
      <c r="F242" s="643" t="str">
        <f t="shared" si="79"/>
        <v>0.50</v>
      </c>
      <c r="G242" s="643" t="str">
        <f t="shared" si="79"/>
        <v>0.50</v>
      </c>
      <c r="H242" s="643" t="str">
        <f t="shared" si="79"/>
        <v>0.50</v>
      </c>
      <c r="I242" s="643" t="str">
        <f t="shared" si="79"/>
        <v>0.50</v>
      </c>
      <c r="J242" s="643" t="str">
        <f t="shared" si="79"/>
        <v>0.50</v>
      </c>
      <c r="K242" s="643" t="str">
        <f t="shared" si="79"/>
        <v>0.50</v>
      </c>
      <c r="L242" s="643" t="str">
        <f t="shared" si="79"/>
        <v>0.50</v>
      </c>
    </row>
    <row r="243" spans="1:12" ht="25.2" customHeight="1" thickTop="1">
      <c r="A243" s="727" t="s">
        <v>1104</v>
      </c>
      <c r="B243" s="728"/>
      <c r="C243" s="832" t="s">
        <v>1104</v>
      </c>
      <c r="D243" s="832" t="s">
        <v>350</v>
      </c>
      <c r="E243" s="216">
        <f>ROUND(VLOOKUP($C243,งบทดลองเบื้องต้น!$B$4:$K$839,3,0),2)</f>
        <v>0</v>
      </c>
      <c r="F243" s="216">
        <f>ROUND(VLOOKUP($C243,งบทดลองเบื้องต้น!$B$4:$K$839,4,0),2)</f>
        <v>0</v>
      </c>
      <c r="G243" s="216">
        <f>ROUND(VLOOKUP($C243,งบทดลองเบื้องต้น!$B$4:$K$839,5,0),2)</f>
        <v>4020.5</v>
      </c>
      <c r="H243" s="216">
        <f>ROUND(VLOOKUP($C243,งบทดลองเบื้องต้น!$B$4:$K$839,6,0),2)</f>
        <v>0</v>
      </c>
      <c r="I243" s="216">
        <f>ROUND(VLOOKUP($C243,งบทดลองเบื้องต้น!$B$4:$K$839,7,0),2)</f>
        <v>9166.6299999999992</v>
      </c>
      <c r="J243" s="216">
        <f>ROUND(VLOOKUP($C243,งบทดลองเบื้องต้น!$B$4:$K$839,8,0),2)</f>
        <v>12687.49</v>
      </c>
      <c r="K243" s="216">
        <f>ROUND(VLOOKUP($C243,งบทดลองเบื้องต้น!$B$4:$K$839,9,0),2)</f>
        <v>0</v>
      </c>
      <c r="L243" s="216">
        <f>ROUND(VLOOKUP($C243,งบทดลองเบื้องต้น!$B$4:$K$839,10,0),2)</f>
        <v>0</v>
      </c>
    </row>
    <row r="244" spans="1:12" s="814" customFormat="1" ht="25.2" customHeight="1">
      <c r="A244" s="810"/>
      <c r="B244" s="811"/>
      <c r="C244" s="1017"/>
      <c r="D244" s="1127"/>
      <c r="E244" s="1128"/>
      <c r="F244" s="1128"/>
      <c r="G244" s="1128"/>
      <c r="H244" s="1128"/>
      <c r="I244" s="1128"/>
      <c r="J244" s="1128"/>
      <c r="K244" s="1128"/>
      <c r="L244" s="1128"/>
    </row>
    <row r="245" spans="1:12" ht="25.2" customHeight="1">
      <c r="A245" s="727" t="s">
        <v>635</v>
      </c>
      <c r="B245" s="1129">
        <v>4.41</v>
      </c>
      <c r="C245" s="832" t="s">
        <v>635</v>
      </c>
      <c r="D245" s="841" t="s">
        <v>406</v>
      </c>
      <c r="E245" s="216">
        <f>ROUND(VLOOKUP($C245,งบทดลองเบื้องต้น!$B$4:$K$839,3,0),2)</f>
        <v>281618256.44999999</v>
      </c>
      <c r="F245" s="216">
        <f>ROUND(VLOOKUP($C245,งบทดลองเบื้องต้น!$B$4:$K$839,4,0),2)</f>
        <v>35627760.020000003</v>
      </c>
      <c r="G245" s="216">
        <f>ROUND(VLOOKUP($C245,งบทดลองเบื้องต้น!$B$4:$K$839,5,0),2)</f>
        <v>30903075</v>
      </c>
      <c r="H245" s="216">
        <f>ROUND(VLOOKUP($C245,งบทดลองเบื้องต้น!$B$4:$K$839,6,0),2)</f>
        <v>96274480.739999995</v>
      </c>
      <c r="I245" s="216">
        <f>ROUND(VLOOKUP($C245,งบทดลองเบื้องต้น!$B$4:$K$839,7,0),2)</f>
        <v>27456332.600000001</v>
      </c>
      <c r="J245" s="216">
        <f>ROUND(VLOOKUP($C245,งบทดลองเบื้องต้น!$B$4:$K$839,8,0),2)</f>
        <v>42389750.32</v>
      </c>
      <c r="K245" s="216">
        <f>ROUND(VLOOKUP($C245,งบทดลองเบื้องต้น!$B$4:$K$839,9,0),2)</f>
        <v>21774334.350000001</v>
      </c>
      <c r="L245" s="216">
        <f>ROUND(VLOOKUP($C245,งบทดลองเบื้องต้น!$B$4:$K$839,10,0),2)</f>
        <v>8661600</v>
      </c>
    </row>
    <row r="246" spans="1:12" ht="25.2" customHeight="1">
      <c r="A246" s="727" t="s">
        <v>645</v>
      </c>
      <c r="B246" s="728"/>
      <c r="C246" s="832" t="s">
        <v>645</v>
      </c>
      <c r="D246" s="832" t="s">
        <v>116</v>
      </c>
      <c r="E246" s="216">
        <f>ROUND(VLOOKUP($C246,งบทดลองเบื้องต้น!$B$4:$K$839,3,0),2)</f>
        <v>-255096812.81</v>
      </c>
      <c r="F246" s="216">
        <f>ROUND(VLOOKUP($C246,งบทดลองเบื้องต้น!$B$4:$K$839,4,0),2)</f>
        <v>-28964159.66</v>
      </c>
      <c r="G246" s="216">
        <f>ROUND(VLOOKUP($C246,งบทดลองเบื้องต้น!$B$4:$K$839,5,0),2)</f>
        <v>-23328371.93</v>
      </c>
      <c r="H246" s="216">
        <f>ROUND(VLOOKUP($C246,งบทดลองเบื้องต้น!$B$4:$K$839,6,0),2)</f>
        <v>-87503142.870000005</v>
      </c>
      <c r="I246" s="216">
        <f>ROUND(VLOOKUP($C246,งบทดลองเบื้องต้น!$B$4:$K$839,7,0),2)</f>
        <v>-23675514.760000002</v>
      </c>
      <c r="J246" s="216">
        <f>ROUND(VLOOKUP($C246,งบทดลองเบื้องต้น!$B$4:$K$839,8,0),2)</f>
        <v>-34030025.280000001</v>
      </c>
      <c r="K246" s="216">
        <f>ROUND(VLOOKUP($C246,งบทดลองเบื้องต้น!$B$4:$K$839,9,0),2)</f>
        <v>-17619543.5</v>
      </c>
      <c r="L246" s="216">
        <f>ROUND(VLOOKUP($C246,งบทดลองเบื้องต้น!$B$4:$K$839,10,0),2)</f>
        <v>-4709127.83</v>
      </c>
    </row>
    <row r="247" spans="1:12" ht="25.2" customHeight="1">
      <c r="A247" s="727"/>
      <c r="B247" s="728"/>
      <c r="C247" s="1124"/>
      <c r="D247" s="1015" t="s">
        <v>1554</v>
      </c>
      <c r="E247" s="1021">
        <f>SUM(E245:E246)</f>
        <v>26521443.639999986</v>
      </c>
      <c r="F247" s="1021">
        <f t="shared" ref="F247:L247" si="80">SUM(F245:F246)</f>
        <v>6663600.3600000031</v>
      </c>
      <c r="G247" s="1021">
        <f t="shared" si="80"/>
        <v>7574703.0700000003</v>
      </c>
      <c r="H247" s="1021">
        <f t="shared" si="80"/>
        <v>8771337.8699999899</v>
      </c>
      <c r="I247" s="1021">
        <f t="shared" si="80"/>
        <v>3780817.84</v>
      </c>
      <c r="J247" s="1021">
        <f t="shared" si="80"/>
        <v>8359725.0399999991</v>
      </c>
      <c r="K247" s="1021">
        <f t="shared" si="80"/>
        <v>4154790.8500000015</v>
      </c>
      <c r="L247" s="1021">
        <f t="shared" si="80"/>
        <v>3952472.17</v>
      </c>
    </row>
    <row r="248" spans="1:12" s="753" customFormat="1" ht="24" customHeight="1" thickBot="1">
      <c r="B248" s="717"/>
      <c r="C248" s="987"/>
      <c r="D248" s="254" t="s">
        <v>1562</v>
      </c>
      <c r="E248" s="643" t="str">
        <f t="shared" ref="E248:L248" si="81">IF(E247&lt;0,"0.00","0.50")</f>
        <v>0.50</v>
      </c>
      <c r="F248" s="643" t="str">
        <f t="shared" si="81"/>
        <v>0.50</v>
      </c>
      <c r="G248" s="643" t="str">
        <f t="shared" si="81"/>
        <v>0.50</v>
      </c>
      <c r="H248" s="643" t="str">
        <f t="shared" si="81"/>
        <v>0.50</v>
      </c>
      <c r="I248" s="643" t="str">
        <f t="shared" si="81"/>
        <v>0.50</v>
      </c>
      <c r="J248" s="643" t="str">
        <f t="shared" si="81"/>
        <v>0.50</v>
      </c>
      <c r="K248" s="643" t="str">
        <f t="shared" si="81"/>
        <v>0.50</v>
      </c>
      <c r="L248" s="643" t="str">
        <f t="shared" si="81"/>
        <v>0.50</v>
      </c>
    </row>
    <row r="249" spans="1:12" ht="25.2" customHeight="1" thickTop="1">
      <c r="A249" s="727" t="s">
        <v>1105</v>
      </c>
      <c r="B249" s="728"/>
      <c r="C249" s="832" t="s">
        <v>1105</v>
      </c>
      <c r="D249" s="832" t="s">
        <v>351</v>
      </c>
      <c r="E249" s="216">
        <f>ROUND(VLOOKUP($C249,งบทดลองเบื้องต้น!$B$4:$K$839,3,0),2)</f>
        <v>16454699.77</v>
      </c>
      <c r="F249" s="216">
        <f>ROUND(VLOOKUP($C249,งบทดลองเบื้องต้น!$B$4:$K$839,4,0),2)</f>
        <v>2593179.4</v>
      </c>
      <c r="G249" s="216">
        <f>ROUND(VLOOKUP($C249,งบทดลองเบื้องต้น!$B$4:$K$839,5,0),2)</f>
        <v>2080125.73</v>
      </c>
      <c r="H249" s="216">
        <f>ROUND(VLOOKUP($C249,งบทดลองเบื้องต้น!$B$4:$K$839,6,0),2)</f>
        <v>5857186.3799999999</v>
      </c>
      <c r="I249" s="216">
        <f>ROUND(VLOOKUP($C249,งบทดลองเบื้องต้น!$B$4:$K$839,7,0),2)</f>
        <v>1465843.84</v>
      </c>
      <c r="J249" s="216">
        <f>ROUND(VLOOKUP($C249,งบทดลองเบื้องต้น!$B$4:$K$839,8,0),2)</f>
        <v>2982778.83</v>
      </c>
      <c r="K249" s="216">
        <f>ROUND(VLOOKUP($C249,งบทดลองเบื้องต้น!$B$4:$K$839,9,0),2)</f>
        <v>1210595</v>
      </c>
      <c r="L249" s="216">
        <f>ROUND(VLOOKUP($C249,งบทดลองเบื้องต้น!$B$4:$K$839,10,0),2)</f>
        <v>1434167.36</v>
      </c>
    </row>
    <row r="250" spans="1:12" s="814" customFormat="1" ht="25.2" customHeight="1">
      <c r="A250" s="810"/>
      <c r="B250" s="811"/>
      <c r="C250" s="1017"/>
      <c r="D250" s="1127"/>
      <c r="E250" s="1128"/>
      <c r="F250" s="1128"/>
      <c r="G250" s="1128"/>
      <c r="H250" s="1128"/>
      <c r="I250" s="1128"/>
      <c r="J250" s="1128"/>
      <c r="K250" s="1128"/>
      <c r="L250" s="1128"/>
    </row>
    <row r="251" spans="1:12" ht="25.2" customHeight="1">
      <c r="A251" s="727" t="s">
        <v>636</v>
      </c>
      <c r="B251" s="728">
        <v>4.42</v>
      </c>
      <c r="C251" s="832" t="s">
        <v>636</v>
      </c>
      <c r="D251" s="841" t="s">
        <v>108</v>
      </c>
      <c r="E251" s="216">
        <f>ROUND(VLOOKUP($C251,งบทดลองเบื้องต้น!$B$4:$K$839,3,0),2)</f>
        <v>14332178.460000001</v>
      </c>
      <c r="F251" s="216">
        <f>ROUND(VLOOKUP($C251,งบทดลองเบื้องต้น!$B$4:$K$839,4,0),2)</f>
        <v>8754003.1300000008</v>
      </c>
      <c r="G251" s="216">
        <f>ROUND(VLOOKUP($C251,งบทดลองเบื้องต้น!$B$4:$K$839,5,0),2)</f>
        <v>5063244</v>
      </c>
      <c r="H251" s="216">
        <f>ROUND(VLOOKUP($C251,งบทดลองเบื้องต้น!$B$4:$K$839,6,0),2)</f>
        <v>5957315.2000000002</v>
      </c>
      <c r="I251" s="216">
        <f>ROUND(VLOOKUP($C251,งบทดลองเบื้องต้น!$B$4:$K$839,7,0),2)</f>
        <v>8072572</v>
      </c>
      <c r="J251" s="216">
        <f>ROUND(VLOOKUP($C251,งบทดลองเบื้องต้น!$B$4:$K$839,8,0),2)</f>
        <v>6848613.0199999996</v>
      </c>
      <c r="K251" s="216">
        <f>ROUND(VLOOKUP($C251,งบทดลองเบื้องต้น!$B$4:$K$839,9,0),2)</f>
        <v>9148820.7699999996</v>
      </c>
      <c r="L251" s="216">
        <f>ROUND(VLOOKUP($C251,งบทดลองเบื้องต้น!$B$4:$K$839,10,0),2)</f>
        <v>1493200</v>
      </c>
    </row>
    <row r="252" spans="1:12" ht="25.2" customHeight="1">
      <c r="A252" s="727" t="s">
        <v>646</v>
      </c>
      <c r="B252" s="728"/>
      <c r="C252" s="832" t="s">
        <v>646</v>
      </c>
      <c r="D252" s="832" t="s">
        <v>117</v>
      </c>
      <c r="E252" s="216">
        <f>ROUND(VLOOKUP($C252,งบทดลองเบื้องต้น!$B$4:$K$839,3,0),2)</f>
        <v>-12771269.119999999</v>
      </c>
      <c r="F252" s="216">
        <f>ROUND(VLOOKUP($C252,งบทดลองเบื้องต้น!$B$4:$K$839,4,0),2)</f>
        <v>-7669655.8399999999</v>
      </c>
      <c r="G252" s="216">
        <f>ROUND(VLOOKUP($C252,งบทดลองเบื้องต้น!$B$4:$K$839,5,0),2)</f>
        <v>-3171334.09</v>
      </c>
      <c r="H252" s="216">
        <f>ROUND(VLOOKUP($C252,งบทดลองเบื้องต้น!$B$4:$K$839,6,0),2)</f>
        <v>-5313117.96</v>
      </c>
      <c r="I252" s="216">
        <f>ROUND(VLOOKUP($C252,งบทดลองเบื้องต้น!$B$4:$K$839,7,0),2)</f>
        <v>-5480168.1200000001</v>
      </c>
      <c r="J252" s="216">
        <f>ROUND(VLOOKUP($C252,งบทดลองเบื้องต้น!$B$4:$K$839,8,0),2)</f>
        <v>-5944074.4000000004</v>
      </c>
      <c r="K252" s="216">
        <f>ROUND(VLOOKUP($C252,งบทดลองเบื้องต้น!$B$4:$K$839,9,0),2)</f>
        <v>-6705756.1299999999</v>
      </c>
      <c r="L252" s="216">
        <f>ROUND(VLOOKUP($C252,งบทดลองเบื้องต้น!$B$4:$K$839,10,0),2)</f>
        <v>-917857.95</v>
      </c>
    </row>
    <row r="253" spans="1:12" ht="25.2" customHeight="1">
      <c r="A253" s="727"/>
      <c r="B253" s="728"/>
      <c r="C253" s="1124"/>
      <c r="D253" s="1015" t="s">
        <v>1554</v>
      </c>
      <c r="E253" s="1021">
        <f>SUM(E251:E252)</f>
        <v>1560909.3400000017</v>
      </c>
      <c r="F253" s="1021">
        <f t="shared" ref="F253:L253" si="82">SUM(F251:F252)</f>
        <v>1084347.290000001</v>
      </c>
      <c r="G253" s="1021">
        <f t="shared" si="82"/>
        <v>1891909.9100000001</v>
      </c>
      <c r="H253" s="1021">
        <f t="shared" si="82"/>
        <v>644197.24000000022</v>
      </c>
      <c r="I253" s="1021">
        <f t="shared" si="82"/>
        <v>2592403.88</v>
      </c>
      <c r="J253" s="1021">
        <f t="shared" si="82"/>
        <v>904538.61999999918</v>
      </c>
      <c r="K253" s="1021">
        <f t="shared" si="82"/>
        <v>2443064.6399999997</v>
      </c>
      <c r="L253" s="1021">
        <f t="shared" si="82"/>
        <v>575342.05000000005</v>
      </c>
    </row>
    <row r="254" spans="1:12" s="753" customFormat="1" ht="24" customHeight="1" thickBot="1">
      <c r="B254" s="717"/>
      <c r="C254" s="987"/>
      <c r="D254" s="254" t="s">
        <v>1562</v>
      </c>
      <c r="E254" s="643" t="str">
        <f t="shared" ref="E254:L254" si="83">IF(E253&lt;0,"0.00","0.50")</f>
        <v>0.50</v>
      </c>
      <c r="F254" s="643" t="str">
        <f t="shared" si="83"/>
        <v>0.50</v>
      </c>
      <c r="G254" s="643" t="str">
        <f t="shared" si="83"/>
        <v>0.50</v>
      </c>
      <c r="H254" s="643" t="str">
        <f t="shared" si="83"/>
        <v>0.50</v>
      </c>
      <c r="I254" s="643" t="str">
        <f t="shared" si="83"/>
        <v>0.50</v>
      </c>
      <c r="J254" s="643" t="str">
        <f t="shared" si="83"/>
        <v>0.50</v>
      </c>
      <c r="K254" s="643" t="str">
        <f t="shared" si="83"/>
        <v>0.50</v>
      </c>
      <c r="L254" s="643" t="str">
        <f t="shared" si="83"/>
        <v>0.50</v>
      </c>
    </row>
    <row r="255" spans="1:12" ht="25.2" customHeight="1" thickTop="1">
      <c r="A255" s="727" t="s">
        <v>1106</v>
      </c>
      <c r="B255" s="728"/>
      <c r="C255" s="832" t="s">
        <v>1106</v>
      </c>
      <c r="D255" s="832" t="s">
        <v>1359</v>
      </c>
      <c r="E255" s="216">
        <f>ROUND(VLOOKUP($C255,งบทดลองเบื้องต้น!$B$4:$K$839,3,0),2)</f>
        <v>1608711.73</v>
      </c>
      <c r="F255" s="216">
        <f>ROUND(VLOOKUP($C255,งบทดลองเบื้องต้น!$B$4:$K$839,4,0),2)</f>
        <v>362765.85</v>
      </c>
      <c r="G255" s="216">
        <f>ROUND(VLOOKUP($C255,งบทดลองเบื้องต้น!$B$4:$K$839,5,0),2)</f>
        <v>665876.11</v>
      </c>
      <c r="H255" s="216">
        <f>ROUND(VLOOKUP($C255,งบทดลองเบื้องต้น!$B$4:$K$839,6,0),2)</f>
        <v>450517.95</v>
      </c>
      <c r="I255" s="216">
        <f>ROUND(VLOOKUP($C255,งบทดลองเบื้องต้น!$B$4:$K$839,7,0),2)</f>
        <v>1284209.8</v>
      </c>
      <c r="J255" s="216">
        <f>ROUND(VLOOKUP($C255,งบทดลองเบื้องต้น!$B$4:$K$839,8,0),2)</f>
        <v>907937.75</v>
      </c>
      <c r="K255" s="216">
        <f>ROUND(VLOOKUP($C255,งบทดลองเบื้องต้น!$B$4:$K$839,9,0),2)</f>
        <v>1316324.68</v>
      </c>
      <c r="L255" s="216">
        <f>ROUND(VLOOKUP($C255,งบทดลองเบื้องต้น!$B$4:$K$839,10,0),2)</f>
        <v>723676.36</v>
      </c>
    </row>
    <row r="256" spans="1:12" s="814" customFormat="1" ht="25.2" customHeight="1">
      <c r="A256" s="810"/>
      <c r="B256" s="811"/>
      <c r="C256" s="1017"/>
      <c r="D256" s="1127"/>
      <c r="E256" s="1128"/>
      <c r="F256" s="1128"/>
      <c r="G256" s="1128"/>
      <c r="H256" s="1128"/>
      <c r="I256" s="1128"/>
      <c r="J256" s="1128"/>
      <c r="K256" s="1128"/>
      <c r="L256" s="1128"/>
    </row>
    <row r="257" spans="1:12" ht="25.2" customHeight="1">
      <c r="A257" s="727" t="s">
        <v>637</v>
      </c>
      <c r="B257" s="728">
        <v>4.43</v>
      </c>
      <c r="C257" s="832" t="s">
        <v>637</v>
      </c>
      <c r="D257" s="841" t="s">
        <v>407</v>
      </c>
      <c r="E257" s="216">
        <f>ROUND(VLOOKUP($C257,งบทดลองเบื้องต้น!$B$4:$K$839,3,0),2)</f>
        <v>6751374.5</v>
      </c>
      <c r="F257" s="216">
        <f>ROUND(VLOOKUP($C257,งบทดลองเบื้องต้น!$B$4:$K$839,4,0),2)</f>
        <v>3552259.8</v>
      </c>
      <c r="G257" s="216">
        <f>ROUND(VLOOKUP($C257,งบทดลองเบื้องต้น!$B$4:$K$839,5,0),2)</f>
        <v>3123576</v>
      </c>
      <c r="H257" s="216">
        <f>ROUND(VLOOKUP($C257,งบทดลองเบื้องต้น!$B$4:$K$839,6,0),2)</f>
        <v>3884736.3</v>
      </c>
      <c r="I257" s="216">
        <f>ROUND(VLOOKUP($C257,งบทดลองเบื้องต้น!$B$4:$K$839,7,0),2)</f>
        <v>2330494</v>
      </c>
      <c r="J257" s="216">
        <f>ROUND(VLOOKUP($C257,งบทดลองเบื้องต้น!$B$4:$K$839,8,0),2)</f>
        <v>2943440</v>
      </c>
      <c r="K257" s="216">
        <f>ROUND(VLOOKUP($C257,งบทดลองเบื้องต้น!$B$4:$K$839,9,0),2)</f>
        <v>1886768.44</v>
      </c>
      <c r="L257" s="216">
        <f>ROUND(VLOOKUP($C257,งบทดลองเบื้องต้น!$B$4:$K$839,10,0),2)</f>
        <v>571550</v>
      </c>
    </row>
    <row r="258" spans="1:12" ht="25.2" customHeight="1">
      <c r="A258" s="727" t="s">
        <v>647</v>
      </c>
      <c r="B258" s="728"/>
      <c r="C258" s="832" t="s">
        <v>647</v>
      </c>
      <c r="D258" s="832" t="s">
        <v>118</v>
      </c>
      <c r="E258" s="216">
        <f>ROUND(VLOOKUP($C258,งบทดลองเบื้องต้น!$B$4:$K$839,3,0),2)</f>
        <v>-6426505.9400000004</v>
      </c>
      <c r="F258" s="216">
        <f>ROUND(VLOOKUP($C258,งบทดลองเบื้องต้น!$B$4:$K$839,4,0),2)</f>
        <v>-3416043.25</v>
      </c>
      <c r="G258" s="216">
        <f>ROUND(VLOOKUP($C258,งบทดลองเบื้องต้น!$B$4:$K$839,5,0),2)</f>
        <v>-1937310.69</v>
      </c>
      <c r="H258" s="216">
        <f>ROUND(VLOOKUP($C258,งบทดลองเบื้องต้น!$B$4:$K$839,6,0),2)</f>
        <v>-3261933.53</v>
      </c>
      <c r="I258" s="216">
        <f>ROUND(VLOOKUP($C258,งบทดลองเบื้องต้น!$B$4:$K$839,7,0),2)</f>
        <v>-2268053.13</v>
      </c>
      <c r="J258" s="216">
        <f>ROUND(VLOOKUP($C258,งบทดลองเบื้องต้น!$B$4:$K$839,8,0),2)</f>
        <v>-2709791.54</v>
      </c>
      <c r="K258" s="216">
        <f>ROUND(VLOOKUP($C258,งบทดลองเบื้องต้น!$B$4:$K$839,9,0),2)</f>
        <v>-1859096.55</v>
      </c>
      <c r="L258" s="216">
        <f>ROUND(VLOOKUP($C258,งบทดลองเบื้องต้น!$B$4:$K$839,10,0),2)</f>
        <v>-405255.24</v>
      </c>
    </row>
    <row r="259" spans="1:12" ht="25.2" customHeight="1">
      <c r="A259" s="727"/>
      <c r="B259" s="728"/>
      <c r="C259" s="1124"/>
      <c r="D259" s="1015" t="s">
        <v>1554</v>
      </c>
      <c r="E259" s="1021">
        <f>SUM(E257:E258)</f>
        <v>324868.55999999959</v>
      </c>
      <c r="F259" s="1021">
        <f t="shared" ref="F259:L259" si="84">SUM(F257:F258)</f>
        <v>136216.54999999981</v>
      </c>
      <c r="G259" s="1021">
        <f t="shared" si="84"/>
        <v>1186265.31</v>
      </c>
      <c r="H259" s="1021">
        <f t="shared" si="84"/>
        <v>622802.77</v>
      </c>
      <c r="I259" s="1021">
        <f t="shared" si="84"/>
        <v>62440.870000000112</v>
      </c>
      <c r="J259" s="1021">
        <f t="shared" si="84"/>
        <v>233648.45999999996</v>
      </c>
      <c r="K259" s="1021">
        <f t="shared" si="84"/>
        <v>27671.889999999898</v>
      </c>
      <c r="L259" s="1021">
        <f t="shared" si="84"/>
        <v>166294.76</v>
      </c>
    </row>
    <row r="260" spans="1:12" s="753" customFormat="1" ht="24" customHeight="1" thickBot="1">
      <c r="B260" s="717"/>
      <c r="C260" s="987"/>
      <c r="D260" s="254" t="s">
        <v>1562</v>
      </c>
      <c r="E260" s="643" t="str">
        <f t="shared" ref="E260:L260" si="85">IF(E259&lt;0,"0.00","0.50")</f>
        <v>0.50</v>
      </c>
      <c r="F260" s="643" t="str">
        <f t="shared" si="85"/>
        <v>0.50</v>
      </c>
      <c r="G260" s="643" t="str">
        <f t="shared" si="85"/>
        <v>0.50</v>
      </c>
      <c r="H260" s="643" t="str">
        <f t="shared" si="85"/>
        <v>0.50</v>
      </c>
      <c r="I260" s="643" t="str">
        <f t="shared" si="85"/>
        <v>0.50</v>
      </c>
      <c r="J260" s="643" t="str">
        <f t="shared" si="85"/>
        <v>0.50</v>
      </c>
      <c r="K260" s="643" t="str">
        <f t="shared" si="85"/>
        <v>0.50</v>
      </c>
      <c r="L260" s="643" t="str">
        <f t="shared" si="85"/>
        <v>0.50</v>
      </c>
    </row>
    <row r="261" spans="1:12" ht="25.2" customHeight="1" thickTop="1">
      <c r="A261" s="727" t="s">
        <v>1107</v>
      </c>
      <c r="B261" s="728"/>
      <c r="C261" s="832" t="s">
        <v>1107</v>
      </c>
      <c r="D261" s="832" t="s">
        <v>352</v>
      </c>
      <c r="E261" s="216">
        <f>ROUND(VLOOKUP($C261,งบทดลองเบื้องต้น!$B$4:$K$839,3,0),2)</f>
        <v>232276.38</v>
      </c>
      <c r="F261" s="216">
        <f>ROUND(VLOOKUP($C261,งบทดลองเบื้องต้น!$B$4:$K$839,4,0),2)</f>
        <v>50944.71</v>
      </c>
      <c r="G261" s="216">
        <f>ROUND(VLOOKUP($C261,งบทดลองเบื้องต้น!$B$4:$K$839,5,0),2)</f>
        <v>424284.7</v>
      </c>
      <c r="H261" s="216">
        <f>ROUND(VLOOKUP($C261,งบทดลองเบื้องต้น!$B$4:$K$839,6,0),2)</f>
        <v>302683.15000000002</v>
      </c>
      <c r="I261" s="216">
        <f>ROUND(VLOOKUP($C261,งบทดลองเบื้องต้น!$B$4:$K$839,7,0),2)</f>
        <v>48720.29</v>
      </c>
      <c r="J261" s="216">
        <f>ROUND(VLOOKUP($C261,งบทดลองเบื้องต้น!$B$4:$K$839,8,0),2)</f>
        <v>110498.77</v>
      </c>
      <c r="K261" s="216">
        <f>ROUND(VLOOKUP($C261,งบทดลองเบื้องต้น!$B$4:$K$839,9,0),2)</f>
        <v>6979.55</v>
      </c>
      <c r="L261" s="216">
        <f>ROUND(VLOOKUP($C261,งบทดลองเบื้องต้น!$B$4:$K$839,10,0),2)</f>
        <v>118746.94</v>
      </c>
    </row>
    <row r="262" spans="1:12" s="814" customFormat="1" ht="25.2" customHeight="1">
      <c r="A262" s="810"/>
      <c r="B262" s="811"/>
      <c r="C262" s="1017"/>
      <c r="D262" s="1127"/>
      <c r="E262" s="1128"/>
      <c r="F262" s="1128"/>
      <c r="G262" s="1128"/>
      <c r="H262" s="1128"/>
      <c r="I262" s="1128"/>
      <c r="J262" s="1128"/>
      <c r="K262" s="1128"/>
      <c r="L262" s="1128"/>
    </row>
    <row r="263" spans="1:12" ht="25.2" customHeight="1">
      <c r="A263" s="727" t="s">
        <v>638</v>
      </c>
      <c r="B263" s="728">
        <v>4.4400000000000004</v>
      </c>
      <c r="C263" s="832" t="s">
        <v>638</v>
      </c>
      <c r="D263" s="841" t="s">
        <v>109</v>
      </c>
      <c r="E263" s="216">
        <f>ROUND(VLOOKUP($C263,งบทดลองเบื้องต้น!$B$4:$K$839,3,0),2)</f>
        <v>138333.47</v>
      </c>
      <c r="F263" s="216">
        <f>ROUND(VLOOKUP($C263,งบทดลองเบื้องต้น!$B$4:$K$839,4,0),2)</f>
        <v>110510</v>
      </c>
      <c r="G263" s="216">
        <f>ROUND(VLOOKUP($C263,งบทดลองเบื้องต้น!$B$4:$K$839,5,0),2)</f>
        <v>345808</v>
      </c>
      <c r="H263" s="216">
        <f>ROUND(VLOOKUP($C263,งบทดลองเบื้องต้น!$B$4:$K$839,6,0),2)</f>
        <v>0</v>
      </c>
      <c r="I263" s="216">
        <f>ROUND(VLOOKUP($C263,งบทดลองเบื้องต้น!$B$4:$K$839,7,0),2)</f>
        <v>145132.5</v>
      </c>
      <c r="J263" s="216">
        <f>ROUND(VLOOKUP($C263,งบทดลองเบื้องต้น!$B$4:$K$839,8,0),2)</f>
        <v>787202.38</v>
      </c>
      <c r="K263" s="216">
        <f>ROUND(VLOOKUP($C263,งบทดลองเบื้องต้น!$B$4:$K$839,9,0),2)</f>
        <v>20800</v>
      </c>
      <c r="L263" s="216">
        <f>ROUND(VLOOKUP($C263,งบทดลองเบื้องต้น!$B$4:$K$839,10,0),2)</f>
        <v>0</v>
      </c>
    </row>
    <row r="264" spans="1:12" ht="25.2" customHeight="1">
      <c r="A264" s="727" t="s">
        <v>648</v>
      </c>
      <c r="B264" s="728"/>
      <c r="C264" s="832" t="s">
        <v>648</v>
      </c>
      <c r="D264" s="832" t="s">
        <v>119</v>
      </c>
      <c r="E264" s="216">
        <f>ROUND(VLOOKUP($C264,งบทดลองเบื้องต้น!$B$4:$K$839,3,0),2)</f>
        <v>-52499.97</v>
      </c>
      <c r="F264" s="216">
        <f>ROUND(VLOOKUP($C264,งบทดลองเบื้องต้น!$B$4:$K$839,4,0),2)</f>
        <v>-74152.899999999994</v>
      </c>
      <c r="G264" s="216">
        <f>ROUND(VLOOKUP($C264,งบทดลองเบื้องต้น!$B$4:$K$839,5,0),2)</f>
        <v>-264203.71000000002</v>
      </c>
      <c r="H264" s="216">
        <f>ROUND(VLOOKUP($C264,งบทดลองเบื้องต้น!$B$4:$K$839,6,0),2)</f>
        <v>0</v>
      </c>
      <c r="I264" s="216">
        <f>ROUND(VLOOKUP($C264,งบทดลองเบื้องต้น!$B$4:$K$839,7,0),2)</f>
        <v>-114527.59</v>
      </c>
      <c r="J264" s="216">
        <f>ROUND(VLOOKUP($C264,งบทดลองเบื้องต้น!$B$4:$K$839,8,0),2)</f>
        <v>-730253.55</v>
      </c>
      <c r="K264" s="216">
        <f>ROUND(VLOOKUP($C264,งบทดลองเบื้องต้น!$B$4:$K$839,9,0),2)</f>
        <v>-20797</v>
      </c>
      <c r="L264" s="216">
        <f>ROUND(VLOOKUP($C264,งบทดลองเบื้องต้น!$B$4:$K$839,10,0),2)</f>
        <v>0</v>
      </c>
    </row>
    <row r="265" spans="1:12" ht="25.2" customHeight="1">
      <c r="A265" s="727"/>
      <c r="B265" s="728"/>
      <c r="C265" s="1124"/>
      <c r="D265" s="1015" t="s">
        <v>1554</v>
      </c>
      <c r="E265" s="1021">
        <f>SUM(E263:E264)</f>
        <v>85833.5</v>
      </c>
      <c r="F265" s="1021">
        <f t="shared" ref="F265:L265" si="86">SUM(F263:F264)</f>
        <v>36357.100000000006</v>
      </c>
      <c r="G265" s="1021">
        <f t="shared" si="86"/>
        <v>81604.289999999979</v>
      </c>
      <c r="H265" s="1021">
        <f t="shared" si="86"/>
        <v>0</v>
      </c>
      <c r="I265" s="1021">
        <f t="shared" si="86"/>
        <v>30604.910000000003</v>
      </c>
      <c r="J265" s="1021">
        <f t="shared" si="86"/>
        <v>56948.829999999958</v>
      </c>
      <c r="K265" s="1021">
        <f t="shared" si="86"/>
        <v>3</v>
      </c>
      <c r="L265" s="1021">
        <f t="shared" si="86"/>
        <v>0</v>
      </c>
    </row>
    <row r="266" spans="1:12" s="753" customFormat="1" ht="24" customHeight="1" thickBot="1">
      <c r="B266" s="717"/>
      <c r="C266" s="987"/>
      <c r="D266" s="254" t="s">
        <v>1562</v>
      </c>
      <c r="E266" s="643" t="str">
        <f t="shared" ref="E266:L266" si="87">IF(E265&lt;0,"0.00","0.50")</f>
        <v>0.50</v>
      </c>
      <c r="F266" s="643" t="str">
        <f t="shared" si="87"/>
        <v>0.50</v>
      </c>
      <c r="G266" s="643" t="str">
        <f t="shared" si="87"/>
        <v>0.50</v>
      </c>
      <c r="H266" s="643" t="str">
        <f t="shared" si="87"/>
        <v>0.50</v>
      </c>
      <c r="I266" s="643" t="str">
        <f t="shared" si="87"/>
        <v>0.50</v>
      </c>
      <c r="J266" s="643" t="str">
        <f t="shared" si="87"/>
        <v>0.50</v>
      </c>
      <c r="K266" s="643" t="str">
        <f t="shared" si="87"/>
        <v>0.50</v>
      </c>
      <c r="L266" s="643" t="str">
        <f t="shared" si="87"/>
        <v>0.50</v>
      </c>
    </row>
    <row r="267" spans="1:12" ht="25.2" customHeight="1" thickTop="1">
      <c r="A267" s="727" t="s">
        <v>1108</v>
      </c>
      <c r="B267" s="728"/>
      <c r="C267" s="832" t="s">
        <v>1108</v>
      </c>
      <c r="D267" s="832" t="s">
        <v>1360</v>
      </c>
      <c r="E267" s="216">
        <f>ROUND(VLOOKUP($C267,งบทดลองเบื้องต้น!$B$4:$K$839,3,0),2)</f>
        <v>25361.16</v>
      </c>
      <c r="F267" s="216">
        <f>ROUND(VLOOKUP($C267,งบทดลองเบื้องต้น!$B$4:$K$839,4,0),2)</f>
        <v>49275.4</v>
      </c>
      <c r="G267" s="216">
        <f>ROUND(VLOOKUP($C267,งบทดลองเบื้องต้น!$B$4:$K$839,5,0),2)</f>
        <v>26544.1</v>
      </c>
      <c r="H267" s="216">
        <f>ROUND(VLOOKUP($C267,งบทดลองเบื้องต้น!$B$4:$K$839,6,0),2)</f>
        <v>0</v>
      </c>
      <c r="I267" s="216">
        <f>ROUND(VLOOKUP($C267,งบทดลองเบื้องต้น!$B$4:$K$839,7,0),2)</f>
        <v>8415</v>
      </c>
      <c r="J267" s="216">
        <f>ROUND(VLOOKUP($C267,งบทดลองเบื้องต้น!$B$4:$K$839,8,0),2)</f>
        <v>18507.099999999999</v>
      </c>
      <c r="K267" s="216">
        <f>ROUND(VLOOKUP($C267,งบทดลองเบื้องต้น!$B$4:$K$839,9,0),2)</f>
        <v>0</v>
      </c>
      <c r="L267" s="216">
        <f>ROUND(VLOOKUP($C267,งบทดลองเบื้องต้น!$B$4:$K$839,10,0),2)</f>
        <v>0</v>
      </c>
    </row>
    <row r="268" spans="1:12" s="814" customFormat="1" ht="24.75" customHeight="1">
      <c r="A268" s="815"/>
      <c r="B268" s="816"/>
      <c r="C268" s="1135"/>
      <c r="D268" s="315"/>
      <c r="E268" s="316"/>
      <c r="F268" s="316"/>
      <c r="G268" s="316"/>
      <c r="H268" s="316"/>
      <c r="I268" s="316"/>
      <c r="J268" s="316"/>
      <c r="K268" s="316"/>
      <c r="L268" s="316"/>
    </row>
    <row r="269" spans="1:12" s="1136" customFormat="1" ht="25.2" customHeight="1">
      <c r="A269" s="820"/>
      <c r="B269" s="711"/>
      <c r="C269" s="764" t="s">
        <v>2450</v>
      </c>
      <c r="D269" s="764"/>
      <c r="E269" s="986"/>
      <c r="F269" s="986"/>
      <c r="G269" s="986"/>
      <c r="H269" s="986"/>
      <c r="I269" s="986"/>
      <c r="J269" s="986"/>
      <c r="K269" s="1010"/>
      <c r="L269" s="1010"/>
    </row>
    <row r="270" spans="1:12" s="732" customFormat="1" ht="25.2" customHeight="1">
      <c r="A270" s="727" t="s">
        <v>651</v>
      </c>
      <c r="B270" s="728">
        <v>4.45</v>
      </c>
      <c r="C270" s="832" t="s">
        <v>651</v>
      </c>
      <c r="D270" s="841" t="s">
        <v>121</v>
      </c>
      <c r="E270" s="216">
        <f>ROUND(VLOOKUP($C270,งบทดลองเบื้องต้น!$B$4:$K$839,3,0),2)</f>
        <v>116500</v>
      </c>
      <c r="F270" s="216">
        <f>ROUND(VLOOKUP($C270,งบทดลองเบื้องต้น!$B$4:$K$839,4,0),2)</f>
        <v>0</v>
      </c>
      <c r="G270" s="216">
        <f>ROUND(VLOOKUP($C270,งบทดลองเบื้องต้น!$B$4:$K$839,5,0),2)</f>
        <v>99000</v>
      </c>
      <c r="H270" s="216">
        <f>ROUND(VLOOKUP($C270,งบทดลองเบื้องต้น!$B$4:$K$839,6,0),2)</f>
        <v>0</v>
      </c>
      <c r="I270" s="216">
        <f>ROUND(VLOOKUP($C270,งบทดลองเบื้องต้น!$B$4:$K$839,7,0),2)</f>
        <v>0</v>
      </c>
      <c r="J270" s="216">
        <f>ROUND(VLOOKUP($C270,งบทดลองเบื้องต้น!$B$4:$K$839,8,0),2)</f>
        <v>0</v>
      </c>
      <c r="K270" s="216">
        <f>ROUND(VLOOKUP($C270,งบทดลองเบื้องต้น!$B$4:$K$839,9,0),2)</f>
        <v>99000</v>
      </c>
      <c r="L270" s="216">
        <f>ROUND(VLOOKUP($C270,งบทดลองเบื้องต้น!$B$4:$K$839,10,0),2)</f>
        <v>0</v>
      </c>
    </row>
    <row r="271" spans="1:12" s="732" customFormat="1" ht="25.2" customHeight="1">
      <c r="A271" s="727" t="s">
        <v>653</v>
      </c>
      <c r="B271" s="728"/>
      <c r="C271" s="832" t="s">
        <v>653</v>
      </c>
      <c r="D271" s="832" t="s">
        <v>123</v>
      </c>
      <c r="E271" s="216">
        <f>ROUND(VLOOKUP($C271,งบทดลองเบื้องต้น!$B$4:$K$839,3,0),2)</f>
        <v>-23111.16</v>
      </c>
      <c r="F271" s="216">
        <f>ROUND(VLOOKUP($C271,งบทดลองเบื้องต้น!$B$4:$K$839,4,0),2)</f>
        <v>0</v>
      </c>
      <c r="G271" s="216">
        <f>ROUND(VLOOKUP($C271,งบทดลองเบื้องต้น!$B$4:$K$839,5,0),2)</f>
        <v>-98999</v>
      </c>
      <c r="H271" s="216">
        <f>ROUND(VLOOKUP($C271,งบทดลองเบื้องต้น!$B$4:$K$839,6,0),2)</f>
        <v>0</v>
      </c>
      <c r="I271" s="216">
        <f>ROUND(VLOOKUP($C271,งบทดลองเบื้องต้น!$B$4:$K$839,7,0),2)</f>
        <v>0</v>
      </c>
      <c r="J271" s="216">
        <f>ROUND(VLOOKUP($C271,งบทดลองเบื้องต้น!$B$4:$K$839,8,0),2)</f>
        <v>0</v>
      </c>
      <c r="K271" s="216">
        <f>ROUND(VLOOKUP($C271,งบทดลองเบื้องต้น!$B$4:$K$839,9,0),2)</f>
        <v>-98999</v>
      </c>
      <c r="L271" s="216">
        <f>ROUND(VLOOKUP($C271,งบทดลองเบื้องต้น!$B$4:$K$839,10,0),2)</f>
        <v>0</v>
      </c>
    </row>
    <row r="272" spans="1:12" ht="25.2" customHeight="1">
      <c r="A272" s="727"/>
      <c r="B272" s="728"/>
      <c r="C272" s="1124"/>
      <c r="D272" s="1015" t="s">
        <v>1554</v>
      </c>
      <c r="E272" s="1021">
        <f>SUM(E270:E271)</f>
        <v>93388.84</v>
      </c>
      <c r="F272" s="1021">
        <f t="shared" ref="F272:L272" si="88">SUM(F270:F271)</f>
        <v>0</v>
      </c>
      <c r="G272" s="1021">
        <f t="shared" si="88"/>
        <v>1</v>
      </c>
      <c r="H272" s="1021">
        <f t="shared" si="88"/>
        <v>0</v>
      </c>
      <c r="I272" s="1021">
        <f t="shared" si="88"/>
        <v>0</v>
      </c>
      <c r="J272" s="1021">
        <f t="shared" si="88"/>
        <v>0</v>
      </c>
      <c r="K272" s="1021">
        <f t="shared" si="88"/>
        <v>1</v>
      </c>
      <c r="L272" s="1021">
        <f t="shared" si="88"/>
        <v>0</v>
      </c>
    </row>
    <row r="273" spans="1:12" s="753" customFormat="1" ht="24" customHeight="1" thickBot="1">
      <c r="B273" s="717"/>
      <c r="C273" s="987"/>
      <c r="D273" s="254" t="s">
        <v>1562</v>
      </c>
      <c r="E273" s="643" t="str">
        <f t="shared" ref="E273:L273" si="89">IF(E272&lt;0,"0.00","0.50")</f>
        <v>0.50</v>
      </c>
      <c r="F273" s="643" t="str">
        <f t="shared" si="89"/>
        <v>0.50</v>
      </c>
      <c r="G273" s="643" t="str">
        <f t="shared" si="89"/>
        <v>0.50</v>
      </c>
      <c r="H273" s="643" t="str">
        <f t="shared" si="89"/>
        <v>0.50</v>
      </c>
      <c r="I273" s="643" t="str">
        <f t="shared" si="89"/>
        <v>0.50</v>
      </c>
      <c r="J273" s="643" t="str">
        <f t="shared" si="89"/>
        <v>0.50</v>
      </c>
      <c r="K273" s="643" t="str">
        <f t="shared" si="89"/>
        <v>0.50</v>
      </c>
      <c r="L273" s="643" t="str">
        <f t="shared" si="89"/>
        <v>0.50</v>
      </c>
    </row>
    <row r="274" spans="1:12" ht="25.2" customHeight="1" thickTop="1">
      <c r="A274" s="727" t="s">
        <v>1377</v>
      </c>
      <c r="B274" s="728"/>
      <c r="C274" s="832" t="s">
        <v>1087</v>
      </c>
      <c r="D274" s="832" t="s">
        <v>1345</v>
      </c>
      <c r="E274" s="216">
        <f>ROUND(VLOOKUP($C274,งบทดลองเบื้องต้น!$B$4:$K$839,3,0),2)</f>
        <v>23111.16</v>
      </c>
      <c r="F274" s="216">
        <f>ROUND(VLOOKUP($C274,งบทดลองเบื้องต้น!$B$4:$K$839,4,0),2)</f>
        <v>0</v>
      </c>
      <c r="G274" s="216">
        <f>ROUND(VLOOKUP($C274,งบทดลองเบื้องต้น!$B$4:$K$839,5,0),2)</f>
        <v>0</v>
      </c>
      <c r="H274" s="216">
        <f>ROUND(VLOOKUP($C274,งบทดลองเบื้องต้น!$B$4:$K$839,6,0),2)</f>
        <v>0</v>
      </c>
      <c r="I274" s="216">
        <f>ROUND(VLOOKUP($C274,งบทดลองเบื้องต้น!$B$4:$K$839,7,0),2)</f>
        <v>0</v>
      </c>
      <c r="J274" s="216">
        <f>ROUND(VLOOKUP($C274,งบทดลองเบื้องต้น!$B$4:$K$839,8,0),2)</f>
        <v>0</v>
      </c>
      <c r="K274" s="216">
        <f>ROUND(VLOOKUP($C274,งบทดลองเบื้องต้น!$B$4:$K$839,9,0),2)</f>
        <v>0</v>
      </c>
      <c r="L274" s="216">
        <f>ROUND(VLOOKUP($C274,งบทดลองเบื้องต้น!$B$4:$K$839,10,0),2)</f>
        <v>0</v>
      </c>
    </row>
    <row r="275" spans="1:12" ht="25.2" customHeight="1">
      <c r="A275" s="820"/>
      <c r="B275" s="821"/>
      <c r="C275" s="764"/>
      <c r="D275" s="764"/>
      <c r="E275" s="1001"/>
      <c r="F275" s="1001"/>
      <c r="G275" s="1001"/>
      <c r="H275" s="1001"/>
      <c r="I275" s="1001"/>
      <c r="J275" s="1001"/>
      <c r="K275" s="1001"/>
      <c r="L275" s="1001"/>
    </row>
    <row r="276" spans="1:12" s="1136" customFormat="1" ht="25.2" customHeight="1">
      <c r="A276" s="820"/>
      <c r="B276" s="821"/>
      <c r="C276" s="832" t="s">
        <v>2450</v>
      </c>
      <c r="D276" s="764"/>
      <c r="E276" s="986"/>
      <c r="F276" s="986"/>
      <c r="G276" s="986"/>
      <c r="H276" s="986"/>
      <c r="I276" s="986"/>
      <c r="J276" s="986"/>
      <c r="K276" s="1010"/>
      <c r="L276" s="1010"/>
    </row>
    <row r="277" spans="1:12" ht="25.2" customHeight="1">
      <c r="A277" s="727" t="s">
        <v>654</v>
      </c>
      <c r="B277" s="728">
        <v>4.46</v>
      </c>
      <c r="C277" s="832" t="s">
        <v>654</v>
      </c>
      <c r="D277" s="841" t="s">
        <v>1467</v>
      </c>
      <c r="E277" s="216">
        <f>ROUND(VLOOKUP($C277,งบทดลองเบื้องต้น!$B$4:$K$839,3,0),2)</f>
        <v>379000</v>
      </c>
      <c r="F277" s="216">
        <f>ROUND(VLOOKUP($C277,งบทดลองเบื้องต้น!$B$4:$K$839,4,0),2)</f>
        <v>620590</v>
      </c>
      <c r="G277" s="216">
        <f>ROUND(VLOOKUP($C277,งบทดลองเบื้องต้น!$B$4:$K$839,5,0),2)</f>
        <v>703275</v>
      </c>
      <c r="H277" s="216">
        <f>ROUND(VLOOKUP($C277,งบทดลองเบื้องต้น!$B$4:$K$839,6,0),2)</f>
        <v>1495000</v>
      </c>
      <c r="I277" s="216">
        <f>ROUND(VLOOKUP($C277,งบทดลองเบื้องต้น!$B$4:$K$839,7,0),2)</f>
        <v>1671916.67</v>
      </c>
      <c r="J277" s="216">
        <f>ROUND(VLOOKUP($C277,งบทดลองเบื้องต้น!$B$4:$K$839,8,0),2)</f>
        <v>0</v>
      </c>
      <c r="K277" s="216">
        <f>ROUND(VLOOKUP($C277,งบทดลองเบื้องต้น!$B$4:$K$839,9,0),2)</f>
        <v>220900</v>
      </c>
      <c r="L277" s="216">
        <f>ROUND(VLOOKUP($C277,งบทดลองเบื้องต้น!$B$4:$K$839,10,0),2)</f>
        <v>0</v>
      </c>
    </row>
    <row r="278" spans="1:12" ht="25.2" customHeight="1">
      <c r="A278" s="727" t="s">
        <v>656</v>
      </c>
      <c r="B278" s="728"/>
      <c r="C278" s="832" t="s">
        <v>656</v>
      </c>
      <c r="D278" s="832" t="s">
        <v>1469</v>
      </c>
      <c r="E278" s="216">
        <f>ROUND(VLOOKUP($C278,งบทดลองเบื้องต้น!$B$4:$K$839,3,0),2)</f>
        <v>-145193.42000000001</v>
      </c>
      <c r="F278" s="216">
        <f>ROUND(VLOOKUP($C278,งบทดลองเบื้องต้น!$B$4:$K$839,4,0),2)</f>
        <v>-620586</v>
      </c>
      <c r="G278" s="216">
        <f>ROUND(VLOOKUP($C278,งบทดลองเบื้องต้น!$B$4:$K$839,5,0),2)</f>
        <v>-103588.59</v>
      </c>
      <c r="H278" s="216">
        <f>ROUND(VLOOKUP($C278,งบทดลองเบื้องต้น!$B$4:$K$839,6,0),2)</f>
        <v>0</v>
      </c>
      <c r="I278" s="216">
        <f>ROUND(VLOOKUP($C278,งบทดลองเบื้องต้น!$B$4:$K$839,7,0),2)</f>
        <v>-371915.67</v>
      </c>
      <c r="J278" s="216">
        <f>ROUND(VLOOKUP($C278,งบทดลองเบื้องต้น!$B$4:$K$839,8,0),2)</f>
        <v>0</v>
      </c>
      <c r="K278" s="216">
        <f>ROUND(VLOOKUP($C278,งบทดลองเบื้องต้น!$B$4:$K$839,9,0),2)</f>
        <v>-82569.440000000002</v>
      </c>
      <c r="L278" s="216">
        <f>ROUND(VLOOKUP($C278,งบทดลองเบื้องต้น!$B$4:$K$839,10,0),2)</f>
        <v>0</v>
      </c>
    </row>
    <row r="279" spans="1:12" ht="25.2" customHeight="1">
      <c r="A279" s="727"/>
      <c r="B279" s="728"/>
      <c r="C279" s="1124"/>
      <c r="D279" s="1015" t="s">
        <v>1554</v>
      </c>
      <c r="E279" s="1021">
        <f>SUM(E277:E278)</f>
        <v>233806.58</v>
      </c>
      <c r="F279" s="1021">
        <f t="shared" ref="F279:L279" si="90">SUM(F277:F278)</f>
        <v>4</v>
      </c>
      <c r="G279" s="1021">
        <f t="shared" si="90"/>
        <v>599686.41</v>
      </c>
      <c r="H279" s="1021">
        <f t="shared" si="90"/>
        <v>1495000</v>
      </c>
      <c r="I279" s="1021">
        <f t="shared" si="90"/>
        <v>1300001</v>
      </c>
      <c r="J279" s="1021">
        <f t="shared" si="90"/>
        <v>0</v>
      </c>
      <c r="K279" s="1021">
        <f t="shared" si="90"/>
        <v>138330.56</v>
      </c>
      <c r="L279" s="1021">
        <f t="shared" si="90"/>
        <v>0</v>
      </c>
    </row>
    <row r="280" spans="1:12" s="753" customFormat="1" ht="24" customHeight="1" thickBot="1">
      <c r="B280" s="717"/>
      <c r="C280" s="987"/>
      <c r="D280" s="254" t="s">
        <v>1562</v>
      </c>
      <c r="E280" s="643" t="str">
        <f t="shared" ref="E280:L280" si="91">IF(E279&lt;0,"0.00","0.50")</f>
        <v>0.50</v>
      </c>
      <c r="F280" s="643" t="str">
        <f t="shared" si="91"/>
        <v>0.50</v>
      </c>
      <c r="G280" s="643" t="str">
        <f t="shared" si="91"/>
        <v>0.50</v>
      </c>
      <c r="H280" s="643" t="str">
        <f t="shared" si="91"/>
        <v>0.50</v>
      </c>
      <c r="I280" s="643" t="str">
        <f t="shared" si="91"/>
        <v>0.50</v>
      </c>
      <c r="J280" s="643" t="str">
        <f t="shared" si="91"/>
        <v>0.50</v>
      </c>
      <c r="K280" s="643" t="str">
        <f t="shared" si="91"/>
        <v>0.50</v>
      </c>
      <c r="L280" s="643" t="str">
        <f t="shared" si="91"/>
        <v>0.50</v>
      </c>
    </row>
    <row r="281" spans="1:12" ht="25.2" customHeight="1" thickTop="1">
      <c r="A281" s="727" t="s">
        <v>1109</v>
      </c>
      <c r="B281" s="728"/>
      <c r="C281" s="832" t="s">
        <v>1109</v>
      </c>
      <c r="D281" s="832" t="s">
        <v>1361</v>
      </c>
      <c r="E281" s="216">
        <f>ROUND(VLOOKUP($C281,งบทดลองเบื้องต้น!$B$4:$K$839,3,0),2)</f>
        <v>109694.42</v>
      </c>
      <c r="F281" s="216">
        <f>ROUND(VLOOKUP($C281,งบทดลองเบื้องต้น!$B$4:$K$839,4,0),2)</f>
        <v>0</v>
      </c>
      <c r="G281" s="216">
        <f>ROUND(VLOOKUP($C281,งบทดลองเบื้องต้น!$B$4:$K$839,5,0),2)</f>
        <v>87589.59</v>
      </c>
      <c r="H281" s="216">
        <f>ROUND(VLOOKUP($C281,งบทดลองเบื้องต้น!$B$4:$K$839,6,0),2)</f>
        <v>0</v>
      </c>
      <c r="I281" s="216">
        <f>ROUND(VLOOKUP($C281,งบทดลองเบื้องต้น!$B$4:$K$839,7,0),2)</f>
        <v>200000</v>
      </c>
      <c r="J281" s="216">
        <f>ROUND(VLOOKUP($C281,งบทดลองเบื้องต้น!$B$4:$K$839,8,0),2)</f>
        <v>0</v>
      </c>
      <c r="K281" s="216">
        <f>ROUND(VLOOKUP($C281,งบทดลองเบื้องต้น!$B$4:$K$839,9,0),2)</f>
        <v>61469.440000000002</v>
      </c>
      <c r="L281" s="216">
        <f>ROUND(VLOOKUP($C281,งบทดลองเบื้องต้น!$B$4:$K$839,10,0),2)</f>
        <v>0</v>
      </c>
    </row>
    <row r="282" spans="1:12" ht="25.2" customHeight="1">
      <c r="A282" s="727"/>
      <c r="B282" s="728"/>
      <c r="C282" s="832"/>
      <c r="D282" s="832"/>
      <c r="E282" s="1125"/>
      <c r="F282" s="1125"/>
      <c r="G282" s="1125"/>
      <c r="H282" s="1125"/>
      <c r="I282" s="1125"/>
      <c r="J282" s="1125"/>
    </row>
    <row r="283" spans="1:12" ht="25.2" customHeight="1">
      <c r="A283" s="727" t="s">
        <v>1377</v>
      </c>
      <c r="B283" s="728">
        <v>4.47</v>
      </c>
      <c r="C283" s="832" t="s">
        <v>655</v>
      </c>
      <c r="D283" s="841" t="s">
        <v>1468</v>
      </c>
      <c r="E283" s="216">
        <f>ROUND(VLOOKUP($C283,งบทดลองเบื้องต้น!$B$4:$K$839,3,0),2)</f>
        <v>0</v>
      </c>
      <c r="F283" s="216">
        <f>ROUND(VLOOKUP($C283,งบทดลองเบื้องต้น!$B$4:$K$839,4,0),2)</f>
        <v>0</v>
      </c>
      <c r="G283" s="216">
        <f>ROUND(VLOOKUP($C283,งบทดลองเบื้องต้น!$B$4:$K$839,5,0),2)</f>
        <v>0</v>
      </c>
      <c r="H283" s="216">
        <f>ROUND(VLOOKUP($C283,งบทดลองเบื้องต้น!$B$4:$K$839,6,0),2)</f>
        <v>0</v>
      </c>
      <c r="I283" s="216">
        <f>ROUND(VLOOKUP($C283,งบทดลองเบื้องต้น!$B$4:$K$839,7,0),2)</f>
        <v>0</v>
      </c>
      <c r="J283" s="216">
        <f>ROUND(VLOOKUP($C283,งบทดลองเบื้องต้น!$B$4:$K$839,8,0),2)</f>
        <v>0</v>
      </c>
      <c r="K283" s="216">
        <f>ROUND(VLOOKUP($C283,งบทดลองเบื้องต้น!$B$4:$K$839,9,0),2)</f>
        <v>0</v>
      </c>
      <c r="L283" s="216">
        <f>ROUND(VLOOKUP($C283,งบทดลองเบื้องต้น!$B$4:$K$839,10,0),2)</f>
        <v>0</v>
      </c>
    </row>
    <row r="284" spans="1:12" ht="25.2" customHeight="1">
      <c r="A284" s="727" t="s">
        <v>1377</v>
      </c>
      <c r="B284" s="728"/>
      <c r="C284" s="832" t="s">
        <v>657</v>
      </c>
      <c r="D284" s="832" t="s">
        <v>1470</v>
      </c>
      <c r="E284" s="216">
        <f>ROUND(VLOOKUP($C284,งบทดลองเบื้องต้น!$B$4:$K$839,3,0),2)</f>
        <v>0</v>
      </c>
      <c r="F284" s="216">
        <f>ROUND(VLOOKUP($C284,งบทดลองเบื้องต้น!$B$4:$K$839,4,0),2)</f>
        <v>0</v>
      </c>
      <c r="G284" s="216">
        <f>ROUND(VLOOKUP($C284,งบทดลองเบื้องต้น!$B$4:$K$839,5,0),2)</f>
        <v>0</v>
      </c>
      <c r="H284" s="216">
        <f>ROUND(VLOOKUP($C284,งบทดลองเบื้องต้น!$B$4:$K$839,6,0),2)</f>
        <v>0</v>
      </c>
      <c r="I284" s="216">
        <f>ROUND(VLOOKUP($C284,งบทดลองเบื้องต้น!$B$4:$K$839,7,0),2)</f>
        <v>0</v>
      </c>
      <c r="J284" s="216">
        <f>ROUND(VLOOKUP($C284,งบทดลองเบื้องต้น!$B$4:$K$839,8,0),2)</f>
        <v>0</v>
      </c>
      <c r="K284" s="216">
        <f>ROUND(VLOOKUP($C284,งบทดลองเบื้องต้น!$B$4:$K$839,9,0),2)</f>
        <v>0</v>
      </c>
      <c r="L284" s="216">
        <f>ROUND(VLOOKUP($C284,งบทดลองเบื้องต้น!$B$4:$K$839,10,0),2)</f>
        <v>0</v>
      </c>
    </row>
    <row r="285" spans="1:12" ht="25.2" customHeight="1">
      <c r="A285" s="727"/>
      <c r="B285" s="728"/>
      <c r="C285" s="1124"/>
      <c r="D285" s="1015" t="s">
        <v>1554</v>
      </c>
      <c r="E285" s="1021">
        <f>SUM(E283:E284)</f>
        <v>0</v>
      </c>
      <c r="F285" s="1021">
        <f t="shared" ref="F285:L285" si="92">SUM(F283:F284)</f>
        <v>0</v>
      </c>
      <c r="G285" s="1021">
        <f t="shared" si="92"/>
        <v>0</v>
      </c>
      <c r="H285" s="1021">
        <f t="shared" si="92"/>
        <v>0</v>
      </c>
      <c r="I285" s="1021">
        <f t="shared" si="92"/>
        <v>0</v>
      </c>
      <c r="J285" s="1021">
        <f t="shared" si="92"/>
        <v>0</v>
      </c>
      <c r="K285" s="1021">
        <f t="shared" si="92"/>
        <v>0</v>
      </c>
      <c r="L285" s="1021">
        <f t="shared" si="92"/>
        <v>0</v>
      </c>
    </row>
    <row r="286" spans="1:12" s="753" customFormat="1" ht="24" customHeight="1" thickBot="1">
      <c r="B286" s="717"/>
      <c r="C286" s="987"/>
      <c r="D286" s="254" t="s">
        <v>1562</v>
      </c>
      <c r="E286" s="643" t="str">
        <f t="shared" ref="E286:L286" si="93">IF(E285&lt;0,"0.00","0.50")</f>
        <v>0.50</v>
      </c>
      <c r="F286" s="643" t="str">
        <f t="shared" si="93"/>
        <v>0.50</v>
      </c>
      <c r="G286" s="643" t="str">
        <f t="shared" si="93"/>
        <v>0.50</v>
      </c>
      <c r="H286" s="643" t="str">
        <f t="shared" si="93"/>
        <v>0.50</v>
      </c>
      <c r="I286" s="643" t="str">
        <f t="shared" si="93"/>
        <v>0.50</v>
      </c>
      <c r="J286" s="643" t="str">
        <f t="shared" si="93"/>
        <v>0.50</v>
      </c>
      <c r="K286" s="643" t="str">
        <f t="shared" si="93"/>
        <v>0.50</v>
      </c>
      <c r="L286" s="643" t="str">
        <f t="shared" si="93"/>
        <v>0.50</v>
      </c>
    </row>
    <row r="287" spans="1:12" ht="25.2" customHeight="1" thickTop="1">
      <c r="A287" s="727" t="s">
        <v>1377</v>
      </c>
      <c r="B287" s="728"/>
      <c r="C287" s="832" t="s">
        <v>1110</v>
      </c>
      <c r="D287" s="832" t="s">
        <v>1362</v>
      </c>
      <c r="E287" s="216">
        <f>ROUND(VLOOKUP($C287,งบทดลองเบื้องต้น!$B$4:$K$839,3,0),2)</f>
        <v>0</v>
      </c>
      <c r="F287" s="216">
        <f>ROUND(VLOOKUP($C287,งบทดลองเบื้องต้น!$B$4:$K$839,4,0),2)</f>
        <v>0</v>
      </c>
      <c r="G287" s="216">
        <f>ROUND(VLOOKUP($C287,งบทดลองเบื้องต้น!$B$4:$K$839,5,0),2)</f>
        <v>0</v>
      </c>
      <c r="H287" s="216">
        <f>ROUND(VLOOKUP($C287,งบทดลองเบื้องต้น!$B$4:$K$839,6,0),2)</f>
        <v>0</v>
      </c>
      <c r="I287" s="216">
        <f>ROUND(VLOOKUP($C287,งบทดลองเบื้องต้น!$B$4:$K$839,7,0),2)</f>
        <v>0</v>
      </c>
      <c r="J287" s="216">
        <f>ROUND(VLOOKUP($C287,งบทดลองเบื้องต้น!$B$4:$K$839,8,0),2)</f>
        <v>0</v>
      </c>
      <c r="K287" s="216">
        <f>ROUND(VLOOKUP($C287,งบทดลองเบื้องต้น!$B$4:$K$839,9,0),2)</f>
        <v>0</v>
      </c>
      <c r="L287" s="216">
        <f>ROUND(VLOOKUP($C287,งบทดลองเบื้องต้น!$B$4:$K$839,10,0),2)</f>
        <v>0</v>
      </c>
    </row>
    <row r="289" spans="1:12">
      <c r="C289" s="336" t="s">
        <v>1555</v>
      </c>
    </row>
    <row r="290" spans="1:12" ht="25.2" customHeight="1">
      <c r="A290" s="727" t="s">
        <v>1377</v>
      </c>
      <c r="B290" s="728"/>
      <c r="C290" s="832" t="s">
        <v>1088</v>
      </c>
      <c r="D290" s="832" t="s">
        <v>1347</v>
      </c>
      <c r="E290" s="216">
        <f>ROUND(VLOOKUP($C290,งบทดลองเบื้องต้น!$B$4:$K$839,3,0),2)</f>
        <v>0</v>
      </c>
      <c r="F290" s="216">
        <f>ROUND(VLOOKUP($C290,งบทดลองเบื้องต้น!$B$4:$K$839,4,0),2)</f>
        <v>0</v>
      </c>
      <c r="G290" s="216">
        <f>ROUND(VLOOKUP($C290,งบทดลองเบื้องต้น!$B$4:$K$839,5,0),2)</f>
        <v>0</v>
      </c>
      <c r="H290" s="216">
        <f>ROUND(VLOOKUP($C290,งบทดลองเบื้องต้น!$B$4:$K$839,6,0),2)</f>
        <v>0</v>
      </c>
      <c r="I290" s="216">
        <f>ROUND(VLOOKUP($C290,งบทดลองเบื้องต้น!$B$4:$K$839,7,0),2)</f>
        <v>0</v>
      </c>
      <c r="J290" s="216">
        <f>ROUND(VLOOKUP($C290,งบทดลองเบื้องต้น!$B$4:$K$839,8,0),2)</f>
        <v>0</v>
      </c>
      <c r="K290" s="216">
        <f>ROUND(VLOOKUP($C290,งบทดลองเบื้องต้น!$B$4:$K$839,9,0),2)</f>
        <v>0</v>
      </c>
      <c r="L290" s="216">
        <f>ROUND(VLOOKUP($C290,งบทดลองเบื้องต้น!$B$4:$K$839,10,0),2)</f>
        <v>0</v>
      </c>
    </row>
    <row r="292" spans="1:12">
      <c r="C292" s="1137" t="s">
        <v>2451</v>
      </c>
    </row>
    <row r="293" spans="1:12" s="732" customFormat="1" ht="25.2" customHeight="1">
      <c r="A293" s="727" t="s">
        <v>1377</v>
      </c>
      <c r="B293" s="728"/>
      <c r="C293" s="832" t="s">
        <v>585</v>
      </c>
      <c r="D293" s="841" t="s">
        <v>1450</v>
      </c>
      <c r="E293" s="216">
        <f>ROUND(VLOOKUP($C293,งบทดลองเบื้องต้น!$B$4:$K$839,3,0),2)</f>
        <v>0</v>
      </c>
      <c r="F293" s="216">
        <f>ROUND(VLOOKUP($C293,งบทดลองเบื้องต้น!$B$4:$K$839,4,0),2)</f>
        <v>0</v>
      </c>
      <c r="G293" s="216">
        <f>ROUND(VLOOKUP($C293,งบทดลองเบื้องต้น!$B$4:$K$839,5,0),2)</f>
        <v>0</v>
      </c>
      <c r="H293" s="216">
        <f>ROUND(VLOOKUP($C293,งบทดลองเบื้องต้น!$B$4:$K$839,6,0),2)</f>
        <v>0</v>
      </c>
      <c r="I293" s="216">
        <f>ROUND(VLOOKUP($C293,งบทดลองเบื้องต้น!$B$4:$K$839,7,0),2)</f>
        <v>0</v>
      </c>
      <c r="J293" s="216">
        <f>ROUND(VLOOKUP($C293,งบทดลองเบื้องต้น!$B$4:$K$839,8,0),2)</f>
        <v>0</v>
      </c>
      <c r="K293" s="216">
        <f>ROUND(VLOOKUP($C293,งบทดลองเบื้องต้น!$B$4:$K$839,9,0),2)</f>
        <v>0</v>
      </c>
      <c r="L293" s="216">
        <f>ROUND(VLOOKUP($C293,งบทดลองเบื้องต้น!$B$4:$K$839,10,0),2)</f>
        <v>0</v>
      </c>
    </row>
    <row r="294" spans="1:12" s="732" customFormat="1" ht="25.2" customHeight="1">
      <c r="A294" s="727" t="s">
        <v>1377</v>
      </c>
      <c r="B294" s="728"/>
      <c r="C294" s="832" t="s">
        <v>586</v>
      </c>
      <c r="D294" s="832" t="s">
        <v>1451</v>
      </c>
      <c r="E294" s="216">
        <f>ROUND(VLOOKUP($C294,งบทดลองเบื้องต้น!$B$4:$K$839,3,0),2)</f>
        <v>0</v>
      </c>
      <c r="F294" s="216">
        <f>ROUND(VLOOKUP($C294,งบทดลองเบื้องต้น!$B$4:$K$839,4,0),2)</f>
        <v>0</v>
      </c>
      <c r="G294" s="216">
        <f>ROUND(VLOOKUP($C294,งบทดลองเบื้องต้น!$B$4:$K$839,5,0),2)</f>
        <v>0</v>
      </c>
      <c r="H294" s="216">
        <f>ROUND(VLOOKUP($C294,งบทดลองเบื้องต้น!$B$4:$K$839,6,0),2)</f>
        <v>0</v>
      </c>
      <c r="I294" s="216">
        <f>ROUND(VLOOKUP($C294,งบทดลองเบื้องต้น!$B$4:$K$839,7,0),2)</f>
        <v>0</v>
      </c>
      <c r="J294" s="216">
        <f>ROUND(VLOOKUP($C294,งบทดลองเบื้องต้น!$B$4:$K$839,8,0),2)</f>
        <v>0</v>
      </c>
      <c r="K294" s="216">
        <f>ROUND(VLOOKUP($C294,งบทดลองเบื้องต้น!$B$4:$K$839,9,0),2)</f>
        <v>0</v>
      </c>
      <c r="L294" s="216">
        <f>ROUND(VLOOKUP($C294,งบทดลองเบื้องต้น!$B$4:$K$839,10,0),2)</f>
        <v>0</v>
      </c>
    </row>
    <row r="295" spans="1:12" ht="25.2" customHeight="1">
      <c r="A295" s="727"/>
      <c r="B295" s="728"/>
      <c r="C295" s="1124"/>
      <c r="D295" s="1015" t="s">
        <v>1554</v>
      </c>
      <c r="E295" s="1021">
        <f t="shared" ref="E295:L295" si="94">SUM(E293:E294)</f>
        <v>0</v>
      </c>
      <c r="F295" s="1021">
        <f t="shared" si="94"/>
        <v>0</v>
      </c>
      <c r="G295" s="1021">
        <f t="shared" si="94"/>
        <v>0</v>
      </c>
      <c r="H295" s="1021">
        <f t="shared" si="94"/>
        <v>0</v>
      </c>
      <c r="I295" s="1021">
        <f t="shared" si="94"/>
        <v>0</v>
      </c>
      <c r="J295" s="1021">
        <f t="shared" si="94"/>
        <v>0</v>
      </c>
      <c r="K295" s="1021">
        <f t="shared" si="94"/>
        <v>0</v>
      </c>
      <c r="L295" s="1021">
        <f t="shared" si="94"/>
        <v>0</v>
      </c>
    </row>
    <row r="296" spans="1:12" ht="25.2" customHeight="1">
      <c r="A296" s="727" t="s">
        <v>1377</v>
      </c>
      <c r="B296" s="728"/>
      <c r="C296" s="832" t="s">
        <v>1111</v>
      </c>
      <c r="D296" s="832" t="s">
        <v>353</v>
      </c>
      <c r="E296" s="216">
        <f>ROUND(VLOOKUP($C296,งบทดลองเบื้องต้น!$B$4:$K$839,3,0),2)</f>
        <v>0</v>
      </c>
      <c r="F296" s="216">
        <f>ROUND(VLOOKUP($C296,งบทดลองเบื้องต้น!$B$4:$K$839,4,0),2)</f>
        <v>0</v>
      </c>
      <c r="G296" s="216">
        <f>ROUND(VLOOKUP($C296,งบทดลองเบื้องต้น!$B$4:$K$839,5,0),2)</f>
        <v>0</v>
      </c>
      <c r="H296" s="216">
        <f>ROUND(VLOOKUP($C296,งบทดลองเบื้องต้น!$B$4:$K$839,6,0),2)</f>
        <v>0</v>
      </c>
      <c r="I296" s="216">
        <f>ROUND(VLOOKUP($C296,งบทดลองเบื้องต้น!$B$4:$K$839,7,0),2)</f>
        <v>0</v>
      </c>
      <c r="J296" s="216">
        <f>ROUND(VLOOKUP($C296,งบทดลองเบื้องต้น!$B$4:$K$839,8,0),2)</f>
        <v>0</v>
      </c>
      <c r="K296" s="216">
        <f>ROUND(VLOOKUP($C296,งบทดลองเบื้องต้น!$B$4:$K$839,9,0),2)</f>
        <v>0</v>
      </c>
      <c r="L296" s="216">
        <f>ROUND(VLOOKUP($C296,งบทดลองเบื้องต้น!$B$4:$K$839,10,0),2)</f>
        <v>0</v>
      </c>
    </row>
    <row r="297" spans="1:12" s="732" customFormat="1" ht="25.2" customHeight="1">
      <c r="A297" s="820"/>
      <c r="B297" s="821"/>
      <c r="C297" s="764"/>
      <c r="D297" s="764"/>
      <c r="E297" s="1006"/>
      <c r="F297" s="1006"/>
      <c r="G297" s="1006"/>
      <c r="H297" s="1006"/>
      <c r="I297" s="1006"/>
      <c r="J297" s="1006"/>
      <c r="K297" s="981"/>
      <c r="L297" s="981"/>
    </row>
    <row r="298" spans="1:12" s="732" customFormat="1" ht="25.2" customHeight="1">
      <c r="A298" s="727" t="s">
        <v>1377</v>
      </c>
      <c r="B298" s="728"/>
      <c r="C298" s="832" t="s">
        <v>649</v>
      </c>
      <c r="D298" s="841" t="s">
        <v>120</v>
      </c>
      <c r="E298" s="216">
        <f>ROUND(VLOOKUP($C298,งบทดลองเบื้องต้น!$B$4:$K$839,3,0),2)</f>
        <v>0</v>
      </c>
      <c r="F298" s="216">
        <f>ROUND(VLOOKUP($C298,งบทดลองเบื้องต้น!$B$4:$K$839,4,0),2)</f>
        <v>0</v>
      </c>
      <c r="G298" s="216">
        <f>ROUND(VLOOKUP($C298,งบทดลองเบื้องต้น!$B$4:$K$839,5,0),2)</f>
        <v>0</v>
      </c>
      <c r="H298" s="216">
        <f>ROUND(VLOOKUP($C298,งบทดลองเบื้องต้น!$B$4:$K$839,6,0),2)</f>
        <v>0</v>
      </c>
      <c r="I298" s="216">
        <f>ROUND(VLOOKUP($C298,งบทดลองเบื้องต้น!$B$4:$K$839,7,0),2)</f>
        <v>0</v>
      </c>
      <c r="J298" s="216">
        <f>ROUND(VLOOKUP($C298,งบทดลองเบื้องต้น!$B$4:$K$839,8,0),2)</f>
        <v>0</v>
      </c>
      <c r="K298" s="216">
        <f>ROUND(VLOOKUP($C298,งบทดลองเบื้องต้น!$B$4:$K$839,9,0),2)</f>
        <v>0</v>
      </c>
      <c r="L298" s="216">
        <f>ROUND(VLOOKUP($C298,งบทดลองเบื้องต้น!$B$4:$K$839,10,0),2)</f>
        <v>0</v>
      </c>
    </row>
    <row r="299" spans="1:12" s="732" customFormat="1" ht="25.2" customHeight="1">
      <c r="A299" s="727" t="s">
        <v>1377</v>
      </c>
      <c r="B299" s="728"/>
      <c r="C299" s="832" t="s">
        <v>650</v>
      </c>
      <c r="D299" s="832" t="s">
        <v>1466</v>
      </c>
      <c r="E299" s="216">
        <f>ROUND(VLOOKUP($C299,งบทดลองเบื้องต้น!$B$4:$K$839,3,0),2)</f>
        <v>0</v>
      </c>
      <c r="F299" s="216">
        <f>ROUND(VLOOKUP($C299,งบทดลองเบื้องต้น!$B$4:$K$839,4,0),2)</f>
        <v>0</v>
      </c>
      <c r="G299" s="216">
        <f>ROUND(VLOOKUP($C299,งบทดลองเบื้องต้น!$B$4:$K$839,5,0),2)</f>
        <v>0</v>
      </c>
      <c r="H299" s="216">
        <f>ROUND(VLOOKUP($C299,งบทดลองเบื้องต้น!$B$4:$K$839,6,0),2)</f>
        <v>0</v>
      </c>
      <c r="I299" s="216">
        <f>ROUND(VLOOKUP($C299,งบทดลองเบื้องต้น!$B$4:$K$839,7,0),2)</f>
        <v>0</v>
      </c>
      <c r="J299" s="216">
        <f>ROUND(VLOOKUP($C299,งบทดลองเบื้องต้น!$B$4:$K$839,8,0),2)</f>
        <v>0</v>
      </c>
      <c r="K299" s="216">
        <f>ROUND(VLOOKUP($C299,งบทดลองเบื้องต้น!$B$4:$K$839,9,0),2)</f>
        <v>0</v>
      </c>
      <c r="L299" s="216">
        <f>ROUND(VLOOKUP($C299,งบทดลองเบื้องต้น!$B$4:$K$839,10,0),2)</f>
        <v>0</v>
      </c>
    </row>
    <row r="300" spans="1:12" ht="25.2" customHeight="1">
      <c r="A300" s="727"/>
      <c r="B300" s="728"/>
      <c r="C300" s="1124"/>
      <c r="D300" s="1015" t="s">
        <v>1554</v>
      </c>
      <c r="E300" s="1021">
        <f>SUM(E298:E299)</f>
        <v>0</v>
      </c>
      <c r="F300" s="1021">
        <f t="shared" ref="F300:L300" si="95">SUM(F298:F299)</f>
        <v>0</v>
      </c>
      <c r="G300" s="1021">
        <f t="shared" si="95"/>
        <v>0</v>
      </c>
      <c r="H300" s="1021">
        <f t="shared" si="95"/>
        <v>0</v>
      </c>
      <c r="I300" s="1021">
        <f t="shared" si="95"/>
        <v>0</v>
      </c>
      <c r="J300" s="1021">
        <f t="shared" si="95"/>
        <v>0</v>
      </c>
      <c r="K300" s="1021">
        <f t="shared" si="95"/>
        <v>0</v>
      </c>
      <c r="L300" s="1021">
        <f t="shared" si="95"/>
        <v>0</v>
      </c>
    </row>
    <row r="301" spans="1:12" ht="25.2" customHeight="1">
      <c r="A301" s="727" t="s">
        <v>1377</v>
      </c>
      <c r="B301" s="728"/>
      <c r="C301" s="832" t="s">
        <v>1112</v>
      </c>
      <c r="D301" s="832" t="s">
        <v>354</v>
      </c>
      <c r="E301" s="216">
        <f>ROUND(VLOOKUP($C301,งบทดลองเบื้องต้น!$B$4:$K$839,3,0),2)</f>
        <v>0</v>
      </c>
      <c r="F301" s="216">
        <f>ROUND(VLOOKUP($C301,งบทดลองเบื้องต้น!$B$4:$K$839,4,0),2)</f>
        <v>0</v>
      </c>
      <c r="G301" s="216">
        <f>ROUND(VLOOKUP($C301,งบทดลองเบื้องต้น!$B$4:$K$839,5,0),2)</f>
        <v>0</v>
      </c>
      <c r="H301" s="216">
        <f>ROUND(VLOOKUP($C301,งบทดลองเบื้องต้น!$B$4:$K$839,6,0),2)</f>
        <v>0</v>
      </c>
      <c r="I301" s="216">
        <f>ROUND(VLOOKUP($C301,งบทดลองเบื้องต้น!$B$4:$K$839,7,0),2)</f>
        <v>0</v>
      </c>
      <c r="J301" s="216">
        <f>ROUND(VLOOKUP($C301,งบทดลองเบื้องต้น!$B$4:$K$839,8,0),2)</f>
        <v>0</v>
      </c>
      <c r="K301" s="216">
        <f>ROUND(VLOOKUP($C301,งบทดลองเบื้องต้น!$B$4:$K$839,9,0),2)</f>
        <v>0</v>
      </c>
      <c r="L301" s="216">
        <f>ROUND(VLOOKUP($C301,งบทดลองเบื้องต้น!$B$4:$K$839,10,0),2)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0FB24-9B4C-46A9-8BD2-9CFFE46C7D57}">
  <sheetPr>
    <tabColor rgb="FFFF0000"/>
  </sheetPr>
  <dimension ref="A1:T207"/>
  <sheetViews>
    <sheetView zoomScale="60" zoomScaleNormal="60" workbookViewId="0">
      <pane xSplit="4" ySplit="3" topLeftCell="E39" activePane="bottomRight" state="frozen"/>
      <selection pane="topRight" activeCell="E1" sqref="E1"/>
      <selection pane="bottomLeft" activeCell="A4" sqref="A4"/>
      <selection pane="bottomRight" sqref="A1:IV65536"/>
    </sheetView>
  </sheetViews>
  <sheetFormatPr defaultColWidth="9" defaultRowHeight="24.6"/>
  <cols>
    <col min="1" max="1" width="9.44140625" style="688" customWidth="1"/>
    <col min="2" max="2" width="8.5546875" style="1167" customWidth="1"/>
    <col min="3" max="3" width="14.6640625" style="330" customWidth="1"/>
    <col min="4" max="4" width="49.109375" style="320" customWidth="1"/>
    <col min="5" max="6" width="14.5546875" style="320" customWidth="1"/>
    <col min="7" max="20" width="14.5546875" style="1155" customWidth="1"/>
    <col min="21" max="21" width="9" style="1155" customWidth="1"/>
    <col min="22" max="16384" width="9" style="1155"/>
  </cols>
  <sheetData>
    <row r="1" spans="1:20" s="201" customFormat="1" ht="25.2" thickBot="1">
      <c r="A1" s="198"/>
      <c r="B1" s="1138"/>
      <c r="C1" s="200"/>
      <c r="D1" s="198"/>
      <c r="E1" s="1344">
        <v>1</v>
      </c>
      <c r="F1" s="1341"/>
      <c r="G1" s="1342">
        <v>2</v>
      </c>
      <c r="H1" s="1342"/>
      <c r="I1" s="1341">
        <v>3</v>
      </c>
      <c r="J1" s="1341"/>
      <c r="K1" s="1342">
        <v>4</v>
      </c>
      <c r="L1" s="1342"/>
      <c r="M1" s="1341">
        <v>5</v>
      </c>
      <c r="N1" s="1341"/>
      <c r="O1" s="1342">
        <v>6</v>
      </c>
      <c r="P1" s="1342"/>
      <c r="Q1" s="1341">
        <v>7</v>
      </c>
      <c r="R1" s="1341"/>
      <c r="S1" s="1342">
        <v>8</v>
      </c>
      <c r="T1" s="1342"/>
    </row>
    <row r="2" spans="1:20" s="204" customFormat="1">
      <c r="A2" s="202"/>
      <c r="B2" s="1139"/>
      <c r="C2" s="1323"/>
      <c r="D2" s="1323"/>
      <c r="E2" s="1343" t="str">
        <f>'2.ลูกหนี้ค่ารักษา'!E2</f>
        <v>11040 บึงกาฬ,รพท_</v>
      </c>
      <c r="F2" s="1343"/>
      <c r="G2" s="1343" t="str">
        <f>'2.ลูกหนี้ค่ารักษา'!F2</f>
        <v>11041 พรเจริญ,รพช_</v>
      </c>
      <c r="H2" s="1343"/>
      <c r="I2" s="1343" t="str">
        <f>'2.ลูกหนี้ค่ารักษา'!G2</f>
        <v>11043 โซ่พิสัย,รพช_</v>
      </c>
      <c r="J2" s="1343"/>
      <c r="K2" s="1343" t="str">
        <f>'2.ลูกหนี้ค่ารักษา'!H2</f>
        <v>11046 เซกา,รพช_</v>
      </c>
      <c r="L2" s="1343"/>
      <c r="M2" s="1343" t="str">
        <f>'2.ลูกหนี้ค่ารักษา'!I2</f>
        <v>11047 ปากคาด,รพช_</v>
      </c>
      <c r="N2" s="1343"/>
      <c r="O2" s="1343" t="str">
        <f>'2.ลูกหนี้ค่ารักษา'!J2</f>
        <v>11048 บึงโขงหลง,รพช_</v>
      </c>
      <c r="P2" s="1343"/>
      <c r="Q2" s="1343" t="str">
        <f>'2.ลูกหนี้ค่ารักษา'!K2</f>
        <v>11049 ศรีวิไล,รพช_</v>
      </c>
      <c r="R2" s="1343"/>
      <c r="S2" s="1343" t="str">
        <f>'2.ลูกหนี้ค่ารักษา'!L2</f>
        <v>11050 บุ่งคล้า,รพช_</v>
      </c>
      <c r="T2" s="1343"/>
    </row>
    <row r="3" spans="1:20" s="1143" customFormat="1" ht="49.2">
      <c r="A3" s="1140" t="s">
        <v>1170</v>
      </c>
      <c r="B3" s="1141"/>
      <c r="C3" s="228" t="s">
        <v>0</v>
      </c>
      <c r="D3" s="1142" t="s">
        <v>1</v>
      </c>
      <c r="E3" s="230" t="s">
        <v>394</v>
      </c>
      <c r="F3" s="230" t="s">
        <v>395</v>
      </c>
      <c r="G3" s="230" t="s">
        <v>394</v>
      </c>
      <c r="H3" s="230" t="s">
        <v>395</v>
      </c>
      <c r="I3" s="230" t="s">
        <v>394</v>
      </c>
      <c r="J3" s="230" t="s">
        <v>395</v>
      </c>
      <c r="K3" s="230" t="s">
        <v>394</v>
      </c>
      <c r="L3" s="230" t="s">
        <v>395</v>
      </c>
      <c r="M3" s="230" t="s">
        <v>394</v>
      </c>
      <c r="N3" s="230" t="s">
        <v>395</v>
      </c>
      <c r="O3" s="230" t="s">
        <v>394</v>
      </c>
      <c r="P3" s="230" t="s">
        <v>395</v>
      </c>
      <c r="Q3" s="230" t="s">
        <v>394</v>
      </c>
      <c r="R3" s="230" t="s">
        <v>395</v>
      </c>
      <c r="S3" s="230" t="s">
        <v>394</v>
      </c>
      <c r="T3" s="230" t="s">
        <v>395</v>
      </c>
    </row>
    <row r="4" spans="1:20" s="1100" customFormat="1">
      <c r="A4" s="1144"/>
      <c r="B4" s="1145">
        <v>5</v>
      </c>
      <c r="C4" s="1345" t="s">
        <v>2452</v>
      </c>
      <c r="D4" s="1345"/>
      <c r="E4" s="1146"/>
      <c r="F4" s="1146"/>
      <c r="G4" s="1146"/>
      <c r="H4" s="1146"/>
      <c r="I4" s="1146"/>
      <c r="J4" s="1146"/>
      <c r="K4" s="1146"/>
      <c r="L4" s="1146"/>
      <c r="M4" s="1146"/>
      <c r="N4" s="1146"/>
      <c r="O4" s="1146"/>
      <c r="P4" s="1146"/>
      <c r="Q4" s="1146"/>
      <c r="R4" s="1146"/>
      <c r="S4" s="1146"/>
      <c r="T4" s="1146"/>
    </row>
    <row r="5" spans="1:20" s="1100" customFormat="1">
      <c r="A5" s="1140"/>
      <c r="B5" s="1141"/>
      <c r="C5" s="1147"/>
      <c r="D5" s="1148"/>
      <c r="E5" s="1146"/>
      <c r="F5" s="1146"/>
      <c r="G5" s="1146"/>
      <c r="H5" s="1146"/>
      <c r="I5" s="1146"/>
      <c r="J5" s="1146"/>
      <c r="K5" s="1146"/>
      <c r="L5" s="1146"/>
      <c r="M5" s="1146"/>
      <c r="N5" s="1146"/>
      <c r="O5" s="1146"/>
      <c r="P5" s="1146"/>
      <c r="Q5" s="1146"/>
      <c r="R5" s="1146"/>
      <c r="S5" s="1146"/>
      <c r="T5" s="1146"/>
    </row>
    <row r="6" spans="1:20" s="1149" customFormat="1">
      <c r="A6" s="687"/>
      <c r="B6" s="298">
        <v>5.0999999999999996</v>
      </c>
      <c r="C6" s="1036" t="s">
        <v>539</v>
      </c>
      <c r="D6" s="1036" t="s">
        <v>50</v>
      </c>
      <c r="E6" s="216">
        <f>ROUND(VLOOKUP($C6,แยกหน่วยบริการ!$B$4:$BO$841,3,0),2)</f>
        <v>1239471.6599999999</v>
      </c>
      <c r="F6" s="216">
        <f>ROUND(VLOOKUP($C6,แยกหน่วยบริการ!$B$4:$BO$841,4,0),2)</f>
        <v>352305.67</v>
      </c>
      <c r="G6" s="216">
        <f>ROUND(VLOOKUP($C6,แยกหน่วยบริการ!$B$4:$BO$841,11,0),2)</f>
        <v>0</v>
      </c>
      <c r="H6" s="216">
        <f>ROUND(VLOOKUP($C6,แยกหน่วยบริการ!$B$4:$BO$841,12,0),2)</f>
        <v>0</v>
      </c>
      <c r="I6" s="216">
        <f>ROUND(VLOOKUP($C6,แยกหน่วยบริการ!$B$4:$BO$841,19,0),2)</f>
        <v>0</v>
      </c>
      <c r="J6" s="216">
        <f>ROUND(VLOOKUP($C6,แยกหน่วยบริการ!$B$4:$BO$841,20,0),2)</f>
        <v>1350</v>
      </c>
      <c r="K6" s="216">
        <f>ROUND(VLOOKUP($C6,แยกหน่วยบริการ!$B$4:$BO$841,27,0),2)</f>
        <v>0</v>
      </c>
      <c r="L6" s="216">
        <f>ROUND(VLOOKUP($C6,แยกหน่วยบริการ!$B$4:$BO$841,28,0),2)</f>
        <v>34726.54</v>
      </c>
      <c r="M6" s="216">
        <f>ROUND(VLOOKUP($C6,แยกหน่วยบริการ!$B$4:$BO$841,35,0),2)</f>
        <v>0</v>
      </c>
      <c r="N6" s="216">
        <f>ROUND(VLOOKUP($C6,แยกหน่วยบริการ!$B$4:$BO$841,36,0),2)</f>
        <v>0</v>
      </c>
      <c r="O6" s="216">
        <f>ROUND(VLOOKUP($C6,แยกหน่วยบริการ!$B$4:$BO$841,43,0),2)</f>
        <v>0</v>
      </c>
      <c r="P6" s="216">
        <f>ROUND(VLOOKUP($C6,แยกหน่วยบริการ!$B$4:$BO$841,44,0),2)</f>
        <v>0</v>
      </c>
      <c r="Q6" s="216">
        <f>ROUND(VLOOKUP($C6,แยกหน่วยบริการ!$B$4:$BO$841,51,0),2)</f>
        <v>0</v>
      </c>
      <c r="R6" s="216">
        <f>ROUND(VLOOKUP($C6,แยกหน่วยบริการ!$B$4:$BO$841,52,0),2)</f>
        <v>0</v>
      </c>
      <c r="S6" s="216">
        <f>ROUND(VLOOKUP($C6,แยกหน่วยบริการ!$B$4:$BO$841,59,0),2)</f>
        <v>0</v>
      </c>
      <c r="T6" s="216">
        <f>ROUND(VLOOKUP($C6,แยกหน่วยบริการ!$B$4:$BO$841,60,0),2)</f>
        <v>1366.67</v>
      </c>
    </row>
    <row r="7" spans="1:20" s="1149" customFormat="1">
      <c r="A7" s="687"/>
      <c r="B7" s="298"/>
      <c r="C7" s="1036" t="s">
        <v>1064</v>
      </c>
      <c r="D7" s="1036" t="s">
        <v>340</v>
      </c>
      <c r="E7" s="216">
        <f>ROUND(VLOOKUP($C7,แยกหน่วยบริการ!$B$4:$BO$841,3,0),2)</f>
        <v>352305.67</v>
      </c>
      <c r="F7" s="216">
        <f>ROUND(VLOOKUP($C7,แยกหน่วยบริการ!$B$4:$BO$841,4,0),2)</f>
        <v>2082.33</v>
      </c>
      <c r="G7" s="216">
        <f>ROUND(VLOOKUP($C7,แยกหน่วยบริการ!$B$4:$BO$841,11,0),2)</f>
        <v>0</v>
      </c>
      <c r="H7" s="216">
        <f>ROUND(VLOOKUP($C7,แยกหน่วยบริการ!$B$4:$BO$841,12,0),2)</f>
        <v>0</v>
      </c>
      <c r="I7" s="216">
        <f>ROUND(VLOOKUP($C7,แยกหน่วยบริการ!$B$4:$BO$841,19,0),2)</f>
        <v>1350</v>
      </c>
      <c r="J7" s="216">
        <f>ROUND(VLOOKUP($C7,แยกหน่วยบริการ!$B$4:$BO$841,20,0),2)</f>
        <v>0</v>
      </c>
      <c r="K7" s="216">
        <f>ROUND(VLOOKUP($C7,แยกหน่วยบริการ!$B$4:$BO$841,27,0),2)</f>
        <v>34726.54</v>
      </c>
      <c r="L7" s="216">
        <f>ROUND(VLOOKUP($C7,แยกหน่วยบริการ!$B$4:$BO$841,28,0),2)</f>
        <v>0</v>
      </c>
      <c r="M7" s="216">
        <f>ROUND(VLOOKUP($C7,แยกหน่วยบริการ!$B$4:$BO$841,35,0),2)</f>
        <v>0</v>
      </c>
      <c r="N7" s="216">
        <f>ROUND(VLOOKUP($C7,แยกหน่วยบริการ!$B$4:$BO$841,36,0),2)</f>
        <v>0</v>
      </c>
      <c r="O7" s="216">
        <f>ROUND(VLOOKUP($C7,แยกหน่วยบริการ!$B$4:$BO$841,43,0),2)</f>
        <v>0</v>
      </c>
      <c r="P7" s="216">
        <f>ROUND(VLOOKUP($C7,แยกหน่วยบริการ!$B$4:$BO$841,44,0),2)</f>
        <v>0</v>
      </c>
      <c r="Q7" s="216">
        <f>ROUND(VLOOKUP($C7,แยกหน่วยบริการ!$B$4:$BO$841,51,0),2)</f>
        <v>0</v>
      </c>
      <c r="R7" s="216">
        <f>ROUND(VLOOKUP($C7,แยกหน่วยบริการ!$B$4:$BO$841,52,0),2)</f>
        <v>0</v>
      </c>
      <c r="S7" s="216">
        <f>ROUND(VLOOKUP($C7,แยกหน่วยบริการ!$B$4:$BO$841,59,0),2)</f>
        <v>1366.67</v>
      </c>
      <c r="T7" s="216">
        <f>ROUND(VLOOKUP($C7,แยกหน่วยบริการ!$B$4:$BO$841,60,0),2)</f>
        <v>0</v>
      </c>
    </row>
    <row r="8" spans="1:20" s="688" customFormat="1" ht="25.2" thickBot="1">
      <c r="A8" s="687"/>
      <c r="B8" s="298"/>
      <c r="C8" s="1150"/>
      <c r="D8" s="1151" t="s">
        <v>1562</v>
      </c>
      <c r="E8" s="1339" t="str">
        <f>IF(F6=E7,"0.50","0.00")</f>
        <v>0.50</v>
      </c>
      <c r="F8" s="1340"/>
      <c r="G8" s="1339" t="str">
        <f>IF(H6=G7,"0.50","0.00")</f>
        <v>0.50</v>
      </c>
      <c r="H8" s="1340"/>
      <c r="I8" s="1339" t="str">
        <f>IF(J6=I7,"0.50","0.00")</f>
        <v>0.50</v>
      </c>
      <c r="J8" s="1340"/>
      <c r="K8" s="1339" t="str">
        <f>IF(L6=K7,"0.50","0.00")</f>
        <v>0.50</v>
      </c>
      <c r="L8" s="1340"/>
      <c r="M8" s="1339" t="str">
        <f>IF(N6=M7,"0.50","0.00")</f>
        <v>0.50</v>
      </c>
      <c r="N8" s="1340"/>
      <c r="O8" s="1339" t="str">
        <f>IF(P6=O7,"0.50","0.00")</f>
        <v>0.50</v>
      </c>
      <c r="P8" s="1340"/>
      <c r="Q8" s="1339" t="str">
        <f>IF(R6=Q7,"0.50","0.00")</f>
        <v>0.50</v>
      </c>
      <c r="R8" s="1340"/>
      <c r="S8" s="1339" t="str">
        <f>IF(T6=S7,"0.50","0.00")</f>
        <v>0.50</v>
      </c>
      <c r="T8" s="1340"/>
    </row>
    <row r="9" spans="1:20" s="688" customFormat="1" ht="25.2" thickTop="1">
      <c r="A9" s="687"/>
      <c r="B9" s="298"/>
      <c r="C9" s="1152"/>
      <c r="D9" s="1153"/>
      <c r="E9" s="1153"/>
      <c r="F9" s="1153"/>
      <c r="G9" s="1153"/>
      <c r="H9" s="1153"/>
      <c r="I9" s="1153"/>
      <c r="J9" s="1153"/>
      <c r="K9" s="1153"/>
      <c r="L9" s="1153"/>
      <c r="M9" s="1153"/>
      <c r="N9" s="1153"/>
      <c r="O9" s="1153"/>
      <c r="P9" s="1153"/>
      <c r="Q9" s="1153"/>
      <c r="R9" s="1153"/>
      <c r="S9" s="1153"/>
      <c r="T9" s="1153"/>
    </row>
    <row r="10" spans="1:20" s="688" customFormat="1">
      <c r="A10" s="687"/>
      <c r="B10" s="298">
        <v>5.2</v>
      </c>
      <c r="C10" s="1036" t="s">
        <v>542</v>
      </c>
      <c r="D10" s="1036" t="s">
        <v>53</v>
      </c>
      <c r="E10" s="216">
        <f>ROUND(VLOOKUP($C10,แยกหน่วยบริการ!$B$4:$BO$841,3,0),2)</f>
        <v>0</v>
      </c>
      <c r="F10" s="216">
        <f>ROUND(VLOOKUP($C10,แยกหน่วยบริการ!$B$4:$BO$841,4,0),2)</f>
        <v>24692924.16</v>
      </c>
      <c r="G10" s="216">
        <f>ROUND(VLOOKUP($C10,แยกหน่วยบริการ!$B$4:$BO$841,11,0),2)</f>
        <v>0</v>
      </c>
      <c r="H10" s="216">
        <f>ROUND(VLOOKUP($C10,แยกหน่วยบริการ!$B$4:$BO$841,12,0),2)</f>
        <v>0</v>
      </c>
      <c r="I10" s="216">
        <f>ROUND(VLOOKUP($C10,แยกหน่วยบริการ!$B$4:$BO$841,19,0),2)</f>
        <v>0</v>
      </c>
      <c r="J10" s="216">
        <f>ROUND(VLOOKUP($C10,แยกหน่วยบริการ!$B$4:$BO$841,20,0),2)</f>
        <v>88290.64</v>
      </c>
      <c r="K10" s="216">
        <f>ROUND(VLOOKUP($C10,แยกหน่วยบริการ!$B$4:$BO$841,27,0),2)</f>
        <v>0</v>
      </c>
      <c r="L10" s="216">
        <f>ROUND(VLOOKUP($C10,แยกหน่วยบริการ!$B$4:$BO$841,28,0),2)</f>
        <v>329920.05</v>
      </c>
      <c r="M10" s="216">
        <f>ROUND(VLOOKUP($C10,แยกหน่วยบริการ!$B$4:$BO$841,35,0),2)</f>
        <v>0</v>
      </c>
      <c r="N10" s="216">
        <f>ROUND(VLOOKUP($C10,แยกหน่วยบริการ!$B$4:$BO$841,36,0),2)</f>
        <v>3537.92</v>
      </c>
      <c r="O10" s="216">
        <f>ROUND(VLOOKUP($C10,แยกหน่วยบริการ!$B$4:$BO$841,43,0),2)</f>
        <v>0</v>
      </c>
      <c r="P10" s="216">
        <f>ROUND(VLOOKUP($C10,แยกหน่วยบริการ!$B$4:$BO$841,44,0),2)</f>
        <v>0</v>
      </c>
      <c r="Q10" s="216">
        <f>ROUND(VLOOKUP($C10,แยกหน่วยบริการ!$B$4:$BO$841,51,0),2)</f>
        <v>0</v>
      </c>
      <c r="R10" s="216">
        <f>ROUND(VLOOKUP($C10,แยกหน่วยบริการ!$B$4:$BO$841,52,0),2)</f>
        <v>0</v>
      </c>
      <c r="S10" s="216">
        <f>ROUND(VLOOKUP($C10,แยกหน่วยบริการ!$B$4:$BO$841,59,0),2)</f>
        <v>0</v>
      </c>
      <c r="T10" s="216">
        <f>ROUND(VLOOKUP($C10,แยกหน่วยบริการ!$B$4:$BO$841,60,0),2)</f>
        <v>16733.7</v>
      </c>
    </row>
    <row r="11" spans="1:20" s="688" customFormat="1">
      <c r="A11" s="276"/>
      <c r="B11" s="298"/>
      <c r="C11" s="1036" t="s">
        <v>1065</v>
      </c>
      <c r="D11" s="1036" t="s">
        <v>1327</v>
      </c>
      <c r="E11" s="216">
        <f>ROUND(VLOOKUP($C11,แยกหน่วยบริการ!$B$4:$BO$841,3,0),2)</f>
        <v>1190724.3899999999</v>
      </c>
      <c r="F11" s="216">
        <f>ROUND(VLOOKUP($C11,แยกหน่วยบริการ!$B$4:$BO$841,4,0),2)</f>
        <v>222400.19</v>
      </c>
      <c r="G11" s="216">
        <f>ROUND(VLOOKUP($C11,แยกหน่วยบริการ!$B$4:$BO$841,11,0),2)</f>
        <v>0</v>
      </c>
      <c r="H11" s="216">
        <f>ROUND(VLOOKUP($C11,แยกหน่วยบริการ!$B$4:$BO$841,12,0),2)</f>
        <v>0</v>
      </c>
      <c r="I11" s="216">
        <f>ROUND(VLOOKUP($C11,แยกหน่วยบริการ!$B$4:$BO$841,19,0),2)</f>
        <v>88290.64</v>
      </c>
      <c r="J11" s="216">
        <f>ROUND(VLOOKUP($C11,แยกหน่วยบริการ!$B$4:$BO$841,20,0),2)</f>
        <v>0</v>
      </c>
      <c r="K11" s="216">
        <f>ROUND(VLOOKUP($C11,แยกหน่วยบริการ!$B$4:$BO$841,27,0),2)</f>
        <v>329920.05</v>
      </c>
      <c r="L11" s="216">
        <f>ROUND(VLOOKUP($C11,แยกหน่วยบริการ!$B$4:$BO$841,28,0),2)</f>
        <v>0</v>
      </c>
      <c r="M11" s="216">
        <f>ROUND(VLOOKUP($C11,แยกหน่วยบริการ!$B$4:$BO$841,35,0),2)</f>
        <v>3537.92</v>
      </c>
      <c r="N11" s="216">
        <f>ROUND(VLOOKUP($C11,แยกหน่วยบริการ!$B$4:$BO$841,36,0),2)</f>
        <v>0</v>
      </c>
      <c r="O11" s="216">
        <f>ROUND(VLOOKUP($C11,แยกหน่วยบริการ!$B$4:$BO$841,43,0),2)</f>
        <v>0</v>
      </c>
      <c r="P11" s="216">
        <f>ROUND(VLOOKUP($C11,แยกหน่วยบริการ!$B$4:$BO$841,44,0),2)</f>
        <v>0</v>
      </c>
      <c r="Q11" s="216">
        <f>ROUND(VLOOKUP($C11,แยกหน่วยบริการ!$B$4:$BO$841,51,0),2)</f>
        <v>0</v>
      </c>
      <c r="R11" s="216">
        <f>ROUND(VLOOKUP($C11,แยกหน่วยบริการ!$B$4:$BO$841,52,0),2)</f>
        <v>0</v>
      </c>
      <c r="S11" s="216">
        <f>ROUND(VLOOKUP($C11,แยกหน่วยบริการ!$B$4:$BO$841,59,0),2)</f>
        <v>16733.7</v>
      </c>
      <c r="T11" s="216">
        <f>ROUND(VLOOKUP($C11,แยกหน่วยบริการ!$B$4:$BO$841,60,0),2)</f>
        <v>0</v>
      </c>
    </row>
    <row r="12" spans="1:20" s="688" customFormat="1" ht="25.2" thickBot="1">
      <c r="A12" s="276"/>
      <c r="B12" s="281"/>
      <c r="C12" s="1150"/>
      <c r="D12" s="1151" t="s">
        <v>1562</v>
      </c>
      <c r="E12" s="1339" t="str">
        <f>IF(F10=E11,"0.50","0.00")</f>
        <v>0.00</v>
      </c>
      <c r="F12" s="1340"/>
      <c r="G12" s="1339" t="str">
        <f>IF(H10=G11,"0.50","0.00")</f>
        <v>0.50</v>
      </c>
      <c r="H12" s="1340"/>
      <c r="I12" s="1339" t="str">
        <f>IF(J10=I11,"0.50","0.00")</f>
        <v>0.50</v>
      </c>
      <c r="J12" s="1340"/>
      <c r="K12" s="1339" t="str">
        <f>IF(L10=K11,"0.50","0.00")</f>
        <v>0.50</v>
      </c>
      <c r="L12" s="1340"/>
      <c r="M12" s="1339" t="str">
        <f>IF(N10=M11,"0.50","0.00")</f>
        <v>0.50</v>
      </c>
      <c r="N12" s="1340"/>
      <c r="O12" s="1339" t="str">
        <f>IF(P10=O11,"0.50","0.00")</f>
        <v>0.50</v>
      </c>
      <c r="P12" s="1340"/>
      <c r="Q12" s="1339" t="str">
        <f>IF(R10=Q11,"0.50","0.00")</f>
        <v>0.50</v>
      </c>
      <c r="R12" s="1340"/>
      <c r="S12" s="1339" t="str">
        <f>IF(T10=S11,"0.50","0.00")</f>
        <v>0.50</v>
      </c>
      <c r="T12" s="1340"/>
    </row>
    <row r="13" spans="1:20" s="688" customFormat="1" ht="25.2" thickTop="1">
      <c r="A13" s="276"/>
      <c r="B13" s="298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</row>
    <row r="14" spans="1:20" s="272" customFormat="1">
      <c r="A14" s="294"/>
      <c r="B14" s="295">
        <v>5.3</v>
      </c>
      <c r="C14" s="1036" t="s">
        <v>545</v>
      </c>
      <c r="D14" s="1036" t="s">
        <v>1437</v>
      </c>
      <c r="E14" s="216">
        <f>ROUND(VLOOKUP($C14,แยกหน่วยบริการ!$B$4:$BO$841,3,0),2)</f>
        <v>2505439.2400000002</v>
      </c>
      <c r="F14" s="216">
        <f>ROUND(VLOOKUP($C14,แยกหน่วยบริการ!$B$4:$BO$841,4,0),2)</f>
        <v>46872.35</v>
      </c>
      <c r="G14" s="216">
        <f>ROUND(VLOOKUP($C14,แยกหน่วยบริการ!$B$4:$BO$841,11,0),2)</f>
        <v>0</v>
      </c>
      <c r="H14" s="216">
        <f>ROUND(VLOOKUP($C14,แยกหน่วยบริการ!$B$4:$BO$841,12,0),2)</f>
        <v>206.67</v>
      </c>
      <c r="I14" s="216">
        <f>ROUND(VLOOKUP($C14,แยกหน่วยบริการ!$B$4:$BO$841,19,0),2)</f>
        <v>0</v>
      </c>
      <c r="J14" s="216">
        <f>ROUND(VLOOKUP($C14,แยกหน่วยบริการ!$B$4:$BO$841,20,0),2)</f>
        <v>281383.05</v>
      </c>
      <c r="K14" s="216">
        <f>ROUND(VLOOKUP($C14,แยกหน่วยบริการ!$B$4:$BO$841,27,0),2)</f>
        <v>0</v>
      </c>
      <c r="L14" s="216">
        <f>ROUND(VLOOKUP($C14,แยกหน่วยบริการ!$B$4:$BO$841,28,0),2)</f>
        <v>0</v>
      </c>
      <c r="M14" s="216">
        <f>ROUND(VLOOKUP($C14,แยกหน่วยบริการ!$B$4:$BO$841,35,0),2)</f>
        <v>0</v>
      </c>
      <c r="N14" s="216">
        <f>ROUND(VLOOKUP($C14,แยกหน่วยบริการ!$B$4:$BO$841,36,0),2)</f>
        <v>2400.0500000000002</v>
      </c>
      <c r="O14" s="216">
        <f>ROUND(VLOOKUP($C14,แยกหน่วยบริการ!$B$4:$BO$841,43,0),2)</f>
        <v>0</v>
      </c>
      <c r="P14" s="216">
        <f>ROUND(VLOOKUP($C14,แยกหน่วยบริการ!$B$4:$BO$841,44,0),2)</f>
        <v>13833.33</v>
      </c>
      <c r="Q14" s="216">
        <f>ROUND(VLOOKUP($C14,แยกหน่วยบริการ!$B$4:$BO$841,51,0),2)</f>
        <v>0</v>
      </c>
      <c r="R14" s="216">
        <f>ROUND(VLOOKUP($C14,แยกหน่วยบริการ!$B$4:$BO$841,52,0),2)</f>
        <v>0</v>
      </c>
      <c r="S14" s="216">
        <f>ROUND(VLOOKUP($C14,แยกหน่วยบริการ!$B$4:$BO$841,59,0),2)</f>
        <v>0</v>
      </c>
      <c r="T14" s="216">
        <f>ROUND(VLOOKUP($C14,แยกหน่วยบริการ!$B$4:$BO$841,60,0),2)</f>
        <v>0</v>
      </c>
    </row>
    <row r="15" spans="1:20" s="688" customFormat="1">
      <c r="A15" s="276"/>
      <c r="B15" s="298"/>
      <c r="C15" s="1036" t="s">
        <v>1066</v>
      </c>
      <c r="D15" s="1036" t="s">
        <v>1328</v>
      </c>
      <c r="E15" s="216">
        <f>ROUND(VLOOKUP($C15,แยกหน่วยบริการ!$B$4:$BO$841,3,0),2)</f>
        <v>46872.35</v>
      </c>
      <c r="F15" s="216">
        <f>ROUND(VLOOKUP($C15,แยกหน่วยบริการ!$B$4:$BO$841,4,0),2)</f>
        <v>7567.76</v>
      </c>
      <c r="G15" s="216">
        <f>ROUND(VLOOKUP($C15,แยกหน่วยบริการ!$B$4:$BO$841,11,0),2)</f>
        <v>206.67</v>
      </c>
      <c r="H15" s="216">
        <f>ROUND(VLOOKUP($C15,แยกหน่วยบริการ!$B$4:$BO$841,12,0),2)</f>
        <v>0</v>
      </c>
      <c r="I15" s="216">
        <f>ROUND(VLOOKUP($C15,แยกหน่วยบริการ!$B$4:$BO$841,19,0),2)</f>
        <v>65623.289999999994</v>
      </c>
      <c r="J15" s="216">
        <f>ROUND(VLOOKUP($C15,แยกหน่วยบริการ!$B$4:$BO$841,20,0),2)</f>
        <v>0</v>
      </c>
      <c r="K15" s="216">
        <f>ROUND(VLOOKUP($C15,แยกหน่วยบริการ!$B$4:$BO$841,27,0),2)</f>
        <v>0</v>
      </c>
      <c r="L15" s="216">
        <f>ROUND(VLOOKUP($C15,แยกหน่วยบริการ!$B$4:$BO$841,28,0),2)</f>
        <v>0</v>
      </c>
      <c r="M15" s="216">
        <f>ROUND(VLOOKUP($C15,แยกหน่วยบริการ!$B$4:$BO$841,35,0),2)</f>
        <v>2400.0500000000002</v>
      </c>
      <c r="N15" s="216">
        <f>ROUND(VLOOKUP($C15,แยกหน่วยบริการ!$B$4:$BO$841,36,0),2)</f>
        <v>0</v>
      </c>
      <c r="O15" s="216">
        <f>ROUND(VLOOKUP($C15,แยกหน่วยบริการ!$B$4:$BO$841,43,0),2)</f>
        <v>13833.33</v>
      </c>
      <c r="P15" s="216">
        <f>ROUND(VLOOKUP($C15,แยกหน่วยบริการ!$B$4:$BO$841,44,0),2)</f>
        <v>0</v>
      </c>
      <c r="Q15" s="216">
        <f>ROUND(VLOOKUP($C15,แยกหน่วยบริการ!$B$4:$BO$841,51,0),2)</f>
        <v>0</v>
      </c>
      <c r="R15" s="216">
        <f>ROUND(VLOOKUP($C15,แยกหน่วยบริการ!$B$4:$BO$841,52,0),2)</f>
        <v>0</v>
      </c>
      <c r="S15" s="216">
        <f>ROUND(VLOOKUP($C15,แยกหน่วยบริการ!$B$4:$BO$841,59,0),2)</f>
        <v>0</v>
      </c>
      <c r="T15" s="216">
        <f>ROUND(VLOOKUP($C15,แยกหน่วยบริการ!$B$4:$BO$841,60,0),2)</f>
        <v>0</v>
      </c>
    </row>
    <row r="16" spans="1:20" s="688" customFormat="1" ht="25.2" thickBot="1">
      <c r="A16" s="276"/>
      <c r="B16" s="281"/>
      <c r="C16" s="1150"/>
      <c r="D16" s="1151" t="s">
        <v>1562</v>
      </c>
      <c r="E16" s="1339" t="str">
        <f>IF(F14=E15,"0.50","0.00")</f>
        <v>0.50</v>
      </c>
      <c r="F16" s="1340"/>
      <c r="G16" s="1339" t="str">
        <f>IF(H14=G15,"0.50","0.00")</f>
        <v>0.50</v>
      </c>
      <c r="H16" s="1340"/>
      <c r="I16" s="1339" t="str">
        <f>IF(J14=I15,"0.50","0.00")</f>
        <v>0.00</v>
      </c>
      <c r="J16" s="1340"/>
      <c r="K16" s="1339" t="str">
        <f>IF(L14=K15,"0.50","0.00")</f>
        <v>0.50</v>
      </c>
      <c r="L16" s="1340"/>
      <c r="M16" s="1339" t="str">
        <f>IF(N14=M15,"0.50","0.00")</f>
        <v>0.50</v>
      </c>
      <c r="N16" s="1340"/>
      <c r="O16" s="1339" t="str">
        <f>IF(P14=O15,"0.50","0.00")</f>
        <v>0.50</v>
      </c>
      <c r="P16" s="1340"/>
      <c r="Q16" s="1339" t="str">
        <f>IF(R14=Q15,"0.50","0.00")</f>
        <v>0.50</v>
      </c>
      <c r="R16" s="1340"/>
      <c r="S16" s="1339" t="str">
        <f>IF(T14=S15,"0.50","0.00")</f>
        <v>0.50</v>
      </c>
      <c r="T16" s="1340"/>
    </row>
    <row r="17" spans="1:20" s="272" customFormat="1" ht="25.2" thickTop="1">
      <c r="A17" s="294"/>
      <c r="B17" s="295"/>
      <c r="C17" s="1153"/>
      <c r="D17" s="1153"/>
      <c r="E17" s="1153"/>
      <c r="F17" s="1153"/>
      <c r="G17" s="1153"/>
      <c r="H17" s="1153"/>
      <c r="I17" s="1153"/>
      <c r="J17" s="1153"/>
      <c r="K17" s="1153"/>
      <c r="L17" s="1153"/>
      <c r="M17" s="1153"/>
      <c r="N17" s="1153"/>
      <c r="O17" s="1153"/>
      <c r="P17" s="1153"/>
      <c r="Q17" s="1153"/>
      <c r="R17" s="1153"/>
      <c r="S17" s="1153"/>
      <c r="T17" s="1153"/>
    </row>
    <row r="18" spans="1:20" s="272" customFormat="1">
      <c r="A18" s="294"/>
      <c r="B18" s="295">
        <v>5.4</v>
      </c>
      <c r="C18" s="1036" t="s">
        <v>548</v>
      </c>
      <c r="D18" s="1036" t="s">
        <v>1438</v>
      </c>
      <c r="E18" s="216">
        <f>ROUND(VLOOKUP($C18,แยกหน่วยบริการ!$B$4:$BO$841,3,0),2)</f>
        <v>0</v>
      </c>
      <c r="F18" s="216">
        <f>ROUND(VLOOKUP($C18,แยกหน่วยบริการ!$B$4:$BO$841,4,0),2)</f>
        <v>0</v>
      </c>
      <c r="G18" s="216">
        <f>ROUND(VLOOKUP($C18,แยกหน่วยบริการ!$B$4:$BO$841,11,0),2)</f>
        <v>0</v>
      </c>
      <c r="H18" s="216">
        <f>ROUND(VLOOKUP($C18,แยกหน่วยบริการ!$B$4:$BO$841,12,0),2)</f>
        <v>0</v>
      </c>
      <c r="I18" s="216">
        <f>ROUND(VLOOKUP($C18,แยกหน่วยบริการ!$B$4:$BO$841,19,0),2)</f>
        <v>0</v>
      </c>
      <c r="J18" s="216">
        <f>ROUND(VLOOKUP($C18,แยกหน่วยบริการ!$B$4:$BO$841,20,0),2)</f>
        <v>0</v>
      </c>
      <c r="K18" s="216">
        <f>ROUND(VLOOKUP($C18,แยกหน่วยบริการ!$B$4:$BO$841,27,0),2)</f>
        <v>0</v>
      </c>
      <c r="L18" s="216">
        <f>ROUND(VLOOKUP($C18,แยกหน่วยบริการ!$B$4:$BO$841,28,0),2)</f>
        <v>0</v>
      </c>
      <c r="M18" s="216">
        <f>ROUND(VLOOKUP($C18,แยกหน่วยบริการ!$B$4:$BO$841,35,0),2)</f>
        <v>0</v>
      </c>
      <c r="N18" s="216">
        <f>ROUND(VLOOKUP($C18,แยกหน่วยบริการ!$B$4:$BO$841,36,0),2)</f>
        <v>0</v>
      </c>
      <c r="O18" s="216">
        <f>ROUND(VLOOKUP($C18,แยกหน่วยบริการ!$B$4:$BO$841,43,0),2)</f>
        <v>0</v>
      </c>
      <c r="P18" s="216">
        <f>ROUND(VLOOKUP($C18,แยกหน่วยบริการ!$B$4:$BO$841,44,0),2)</f>
        <v>0</v>
      </c>
      <c r="Q18" s="216">
        <f>ROUND(VLOOKUP($C18,แยกหน่วยบริการ!$B$4:$BO$841,51,0),2)</f>
        <v>0</v>
      </c>
      <c r="R18" s="216">
        <f>ROUND(VLOOKUP($C18,แยกหน่วยบริการ!$B$4:$BO$841,52,0),2)</f>
        <v>0</v>
      </c>
      <c r="S18" s="216">
        <f>ROUND(VLOOKUP($C18,แยกหน่วยบริการ!$B$4:$BO$841,59,0),2)</f>
        <v>0</v>
      </c>
      <c r="T18" s="216">
        <f>ROUND(VLOOKUP($C18,แยกหน่วยบริการ!$B$4:$BO$841,60,0),2)</f>
        <v>0</v>
      </c>
    </row>
    <row r="19" spans="1:20" s="293" customFormat="1">
      <c r="A19" s="294"/>
      <c r="B19" s="295"/>
      <c r="C19" s="1036" t="s">
        <v>1089</v>
      </c>
      <c r="D19" s="1036" t="s">
        <v>1348</v>
      </c>
      <c r="E19" s="216">
        <f>ROUND(VLOOKUP($C19,แยกหน่วยบริการ!$B$4:$BO$841,3,0),2)</f>
        <v>0</v>
      </c>
      <c r="F19" s="216">
        <f>ROUND(VLOOKUP($C19,แยกหน่วยบริการ!$B$4:$BO$841,4,0),2)</f>
        <v>0</v>
      </c>
      <c r="G19" s="216">
        <f>ROUND(VLOOKUP($C19,แยกหน่วยบริการ!$B$4:$BO$841,11,0),2)</f>
        <v>0</v>
      </c>
      <c r="H19" s="216">
        <f>ROUND(VLOOKUP($C19,แยกหน่วยบริการ!$B$4:$BO$841,12,0),2)</f>
        <v>0</v>
      </c>
      <c r="I19" s="216">
        <f>ROUND(VLOOKUP($C19,แยกหน่วยบริการ!$B$4:$BO$841,19,0),2)</f>
        <v>0</v>
      </c>
      <c r="J19" s="216">
        <f>ROUND(VLOOKUP($C19,แยกหน่วยบริการ!$B$4:$BO$841,20,0),2)</f>
        <v>0</v>
      </c>
      <c r="K19" s="216">
        <f>ROUND(VLOOKUP($C19,แยกหน่วยบริการ!$B$4:$BO$841,27,0),2)</f>
        <v>0</v>
      </c>
      <c r="L19" s="216">
        <f>ROUND(VLOOKUP($C19,แยกหน่วยบริการ!$B$4:$BO$841,28,0),2)</f>
        <v>0</v>
      </c>
      <c r="M19" s="216">
        <f>ROUND(VLOOKUP($C19,แยกหน่วยบริการ!$B$4:$BO$841,35,0),2)</f>
        <v>0</v>
      </c>
      <c r="N19" s="216">
        <f>ROUND(VLOOKUP($C19,แยกหน่วยบริการ!$B$4:$BO$841,36,0),2)</f>
        <v>0</v>
      </c>
      <c r="O19" s="216">
        <f>ROUND(VLOOKUP($C19,แยกหน่วยบริการ!$B$4:$BO$841,43,0),2)</f>
        <v>0</v>
      </c>
      <c r="P19" s="216">
        <f>ROUND(VLOOKUP($C19,แยกหน่วยบริการ!$B$4:$BO$841,44,0),2)</f>
        <v>0</v>
      </c>
      <c r="Q19" s="216">
        <f>ROUND(VLOOKUP($C19,แยกหน่วยบริการ!$B$4:$BO$841,51,0),2)</f>
        <v>0</v>
      </c>
      <c r="R19" s="216">
        <f>ROUND(VLOOKUP($C19,แยกหน่วยบริการ!$B$4:$BO$841,52,0),2)</f>
        <v>0</v>
      </c>
      <c r="S19" s="216">
        <f>ROUND(VLOOKUP($C19,แยกหน่วยบริการ!$B$4:$BO$841,59,0),2)</f>
        <v>0</v>
      </c>
      <c r="T19" s="216">
        <f>ROUND(VLOOKUP($C19,แยกหน่วยบริการ!$B$4:$BO$841,60,0),2)</f>
        <v>0</v>
      </c>
    </row>
    <row r="20" spans="1:20" s="272" customFormat="1" ht="25.2" thickBot="1">
      <c r="A20" s="294"/>
      <c r="B20" s="1154"/>
      <c r="C20" s="1150"/>
      <c r="D20" s="1151" t="s">
        <v>2040</v>
      </c>
      <c r="E20" s="1339" t="str">
        <f>IF(F18=E19,"0.50","0.00")</f>
        <v>0.50</v>
      </c>
      <c r="F20" s="1340"/>
      <c r="G20" s="1339" t="str">
        <f>IF(H18=G19,"0.50","0.00")</f>
        <v>0.50</v>
      </c>
      <c r="H20" s="1340"/>
      <c r="I20" s="1339" t="str">
        <f>IF(J18=I19,"0.50","0.00")</f>
        <v>0.50</v>
      </c>
      <c r="J20" s="1340"/>
      <c r="K20" s="1339" t="str">
        <f>IF(L18=K19,"0.50","0.00")</f>
        <v>0.50</v>
      </c>
      <c r="L20" s="1340"/>
      <c r="M20" s="1339" t="str">
        <f>IF(N18=M19,"0.50","0.00")</f>
        <v>0.50</v>
      </c>
      <c r="N20" s="1340"/>
      <c r="O20" s="1339" t="str">
        <f>IF(P18=O19,"0.50","0.00")</f>
        <v>0.50</v>
      </c>
      <c r="P20" s="1340"/>
      <c r="Q20" s="1339" t="str">
        <f>IF(R18=Q19,"0.50","0.00")</f>
        <v>0.50</v>
      </c>
      <c r="R20" s="1340"/>
      <c r="S20" s="1339" t="str">
        <f>IF(T18=S19,"0.50","0.00")</f>
        <v>0.50</v>
      </c>
      <c r="T20" s="1340"/>
    </row>
    <row r="21" spans="1:20" s="272" customFormat="1" ht="25.2" thickTop="1">
      <c r="A21" s="294"/>
      <c r="B21" s="295"/>
      <c r="C21" s="1036"/>
      <c r="D21" s="1036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/>
      <c r="T21" s="297"/>
    </row>
    <row r="22" spans="1:20" s="688" customFormat="1">
      <c r="A22" s="276"/>
      <c r="B22" s="298">
        <v>5.5</v>
      </c>
      <c r="C22" s="1036" t="s">
        <v>561</v>
      </c>
      <c r="D22" s="1036" t="s">
        <v>1439</v>
      </c>
      <c r="E22" s="216">
        <f>ROUND(VLOOKUP($C22,แยกหน่วยบริการ!$B$4:$BO$841,3,0),2)</f>
        <v>2407220.91</v>
      </c>
      <c r="F22" s="216">
        <f>ROUND(VLOOKUP($C22,แยกหน่วยบริการ!$B$4:$BO$841,4,0),2)</f>
        <v>44453.19</v>
      </c>
      <c r="G22" s="216">
        <f>ROUND(VLOOKUP($C22,แยกหน่วยบริการ!$B$4:$BO$841,11,0),2)</f>
        <v>0</v>
      </c>
      <c r="H22" s="216">
        <f>ROUND(VLOOKUP($C22,แยกหน่วยบริการ!$B$4:$BO$841,12,0),2)</f>
        <v>0</v>
      </c>
      <c r="I22" s="216">
        <f>ROUND(VLOOKUP($C22,แยกหน่วยบริการ!$B$4:$BO$841,19,0),2)</f>
        <v>0</v>
      </c>
      <c r="J22" s="216">
        <f>ROUND(VLOOKUP($C22,แยกหน่วยบริการ!$B$4:$BO$841,20,0),2)</f>
        <v>0</v>
      </c>
      <c r="K22" s="216">
        <f>ROUND(VLOOKUP($C22,แยกหน่วยบริการ!$B$4:$BO$841,27,0),2)</f>
        <v>0</v>
      </c>
      <c r="L22" s="216">
        <f>ROUND(VLOOKUP($C22,แยกหน่วยบริการ!$B$4:$BO$841,28,0),2)</f>
        <v>3960.06</v>
      </c>
      <c r="M22" s="216">
        <f>ROUND(VLOOKUP($C22,แยกหน่วยบริการ!$B$4:$BO$841,35,0),2)</f>
        <v>0</v>
      </c>
      <c r="N22" s="216">
        <f>ROUND(VLOOKUP($C22,แยกหน่วยบริการ!$B$4:$BO$841,36,0),2)</f>
        <v>0</v>
      </c>
      <c r="O22" s="216">
        <f>ROUND(VLOOKUP($C22,แยกหน่วยบริการ!$B$4:$BO$841,43,0),2)</f>
        <v>0</v>
      </c>
      <c r="P22" s="216">
        <f>ROUND(VLOOKUP($C22,แยกหน่วยบริการ!$B$4:$BO$841,44,0),2)</f>
        <v>0</v>
      </c>
      <c r="Q22" s="216">
        <f>ROUND(VLOOKUP($C22,แยกหน่วยบริการ!$B$4:$BO$841,51,0),2)</f>
        <v>0</v>
      </c>
      <c r="R22" s="216">
        <f>ROUND(VLOOKUP($C22,แยกหน่วยบริการ!$B$4:$BO$841,52,0),2)</f>
        <v>388.33</v>
      </c>
      <c r="S22" s="216">
        <f>ROUND(VLOOKUP($C22,แยกหน่วยบริการ!$B$4:$BO$841,59,0),2)</f>
        <v>0</v>
      </c>
      <c r="T22" s="216">
        <f>ROUND(VLOOKUP($C22,แยกหน่วยบริการ!$B$4:$BO$841,60,0),2)</f>
        <v>12777.78</v>
      </c>
    </row>
    <row r="23" spans="1:20" s="272" customFormat="1">
      <c r="A23" s="294"/>
      <c r="B23" s="295"/>
      <c r="C23" s="1036" t="s">
        <v>1067</v>
      </c>
      <c r="D23" s="1036" t="s">
        <v>1329</v>
      </c>
      <c r="E23" s="216">
        <f>ROUND(VLOOKUP($C23,แยกหน่วยบริการ!$B$4:$BO$841,3,0),2)</f>
        <v>44453.19</v>
      </c>
      <c r="F23" s="216">
        <f>ROUND(VLOOKUP($C23,แยกหน่วยบริการ!$B$4:$BO$841,4,0),2)</f>
        <v>14815.25</v>
      </c>
      <c r="G23" s="216">
        <f>ROUND(VLOOKUP($C23,แยกหน่วยบริการ!$B$4:$BO$841,11,0),2)</f>
        <v>0</v>
      </c>
      <c r="H23" s="216">
        <f>ROUND(VLOOKUP($C23,แยกหน่วยบริการ!$B$4:$BO$841,12,0),2)</f>
        <v>0</v>
      </c>
      <c r="I23" s="216">
        <f>ROUND(VLOOKUP($C23,แยกหน่วยบริการ!$B$4:$BO$841,19,0),2)</f>
        <v>0</v>
      </c>
      <c r="J23" s="216">
        <f>ROUND(VLOOKUP($C23,แยกหน่วยบริการ!$B$4:$BO$841,20,0),2)</f>
        <v>0</v>
      </c>
      <c r="K23" s="216">
        <f>ROUND(VLOOKUP($C23,แยกหน่วยบริการ!$B$4:$BO$841,27,0),2)</f>
        <v>3960.06</v>
      </c>
      <c r="L23" s="216">
        <f>ROUND(VLOOKUP($C23,แยกหน่วยบริการ!$B$4:$BO$841,28,0),2)</f>
        <v>0</v>
      </c>
      <c r="M23" s="216">
        <f>ROUND(VLOOKUP($C23,แยกหน่วยบริการ!$B$4:$BO$841,35,0),2)</f>
        <v>0</v>
      </c>
      <c r="N23" s="216">
        <f>ROUND(VLOOKUP($C23,แยกหน่วยบริการ!$B$4:$BO$841,36,0),2)</f>
        <v>0</v>
      </c>
      <c r="O23" s="216">
        <f>ROUND(VLOOKUP($C23,แยกหน่วยบริการ!$B$4:$BO$841,43,0),2)</f>
        <v>0</v>
      </c>
      <c r="P23" s="216">
        <f>ROUND(VLOOKUP($C23,แยกหน่วยบริการ!$B$4:$BO$841,44,0),2)</f>
        <v>0</v>
      </c>
      <c r="Q23" s="216">
        <f>ROUND(VLOOKUP($C23,แยกหน่วยบริการ!$B$4:$BO$841,51,0),2)</f>
        <v>388.33</v>
      </c>
      <c r="R23" s="216">
        <f>ROUND(VLOOKUP($C23,แยกหน่วยบริการ!$B$4:$BO$841,52,0),2)</f>
        <v>0</v>
      </c>
      <c r="S23" s="216">
        <f>ROUND(VLOOKUP($C23,แยกหน่วยบริการ!$B$4:$BO$841,59,0),2)</f>
        <v>12777.78</v>
      </c>
      <c r="T23" s="216">
        <f>ROUND(VLOOKUP($C23,แยกหน่วยบริการ!$B$4:$BO$841,60,0),2)</f>
        <v>0</v>
      </c>
    </row>
    <row r="24" spans="1:20" s="688" customFormat="1" ht="25.2" thickBot="1">
      <c r="A24" s="276"/>
      <c r="B24" s="281"/>
      <c r="C24" s="1150"/>
      <c r="D24" s="1151" t="s">
        <v>1562</v>
      </c>
      <c r="E24" s="1339" t="str">
        <f>IF(F22=E23,"0.50","0.00")</f>
        <v>0.50</v>
      </c>
      <c r="F24" s="1340"/>
      <c r="G24" s="1339" t="str">
        <f>IF(H22=G23,"0.50","0.00")</f>
        <v>0.50</v>
      </c>
      <c r="H24" s="1340"/>
      <c r="I24" s="1339" t="str">
        <f>IF(J22=I23,"0.50","0.00")</f>
        <v>0.50</v>
      </c>
      <c r="J24" s="1340"/>
      <c r="K24" s="1339" t="str">
        <f>IF(L22=K23,"0.50","0.00")</f>
        <v>0.50</v>
      </c>
      <c r="L24" s="1340"/>
      <c r="M24" s="1339" t="str">
        <f>IF(N22=M23,"0.50","0.00")</f>
        <v>0.50</v>
      </c>
      <c r="N24" s="1340"/>
      <c r="O24" s="1339" t="str">
        <f>IF(P22=O23,"0.50","0.00")</f>
        <v>0.50</v>
      </c>
      <c r="P24" s="1340"/>
      <c r="Q24" s="1339" t="str">
        <f>IF(R22=Q23,"0.50","0.00")</f>
        <v>0.50</v>
      </c>
      <c r="R24" s="1340"/>
      <c r="S24" s="1339" t="str">
        <f>IF(T22=S23,"0.50","0.00")</f>
        <v>0.50</v>
      </c>
      <c r="T24" s="1340"/>
    </row>
    <row r="25" spans="1:20" s="688" customFormat="1" ht="25.2" thickTop="1">
      <c r="A25" s="276"/>
      <c r="B25" s="298"/>
      <c r="C25" s="1036"/>
      <c r="D25" s="1036"/>
      <c r="E25" s="1036"/>
      <c r="F25" s="1036"/>
      <c r="G25" s="1036"/>
      <c r="H25" s="1036"/>
      <c r="I25" s="1036"/>
      <c r="J25" s="1036"/>
      <c r="K25" s="1036"/>
      <c r="L25" s="1036"/>
      <c r="M25" s="1036"/>
      <c r="N25" s="1036"/>
      <c r="O25" s="1036"/>
      <c r="P25" s="1036"/>
      <c r="Q25" s="1036"/>
      <c r="R25" s="1036"/>
      <c r="S25" s="1036"/>
      <c r="T25" s="1036"/>
    </row>
    <row r="26" spans="1:20" s="272" customFormat="1">
      <c r="A26" s="294"/>
      <c r="B26" s="295">
        <v>5.6</v>
      </c>
      <c r="C26" s="1036" t="s">
        <v>562</v>
      </c>
      <c r="D26" s="1036" t="s">
        <v>1440</v>
      </c>
      <c r="E26" s="216">
        <f>ROUND(VLOOKUP($C26,แยกหน่วยบริการ!$B$4:$BO$841,3,0),2)</f>
        <v>0</v>
      </c>
      <c r="F26" s="216">
        <f>ROUND(VLOOKUP($C26,แยกหน่วยบริการ!$B$4:$BO$841,4,0),2)</f>
        <v>0</v>
      </c>
      <c r="G26" s="216">
        <f>ROUND(VLOOKUP($C26,แยกหน่วยบริการ!$B$4:$BO$841,11,0),2)</f>
        <v>0</v>
      </c>
      <c r="H26" s="216">
        <f>ROUND(VLOOKUP($C26,แยกหน่วยบริการ!$B$4:$BO$841,12,0),2)</f>
        <v>0</v>
      </c>
      <c r="I26" s="216">
        <f>ROUND(VLOOKUP($C26,แยกหน่วยบริการ!$B$4:$BO$841,19,0),2)</f>
        <v>0</v>
      </c>
      <c r="J26" s="216">
        <f>ROUND(VLOOKUP($C26,แยกหน่วยบริการ!$B$4:$BO$841,20,0),2)</f>
        <v>0</v>
      </c>
      <c r="K26" s="216">
        <f>ROUND(VLOOKUP($C26,แยกหน่วยบริการ!$B$4:$BO$841,27,0),2)</f>
        <v>0</v>
      </c>
      <c r="L26" s="216">
        <f>ROUND(VLOOKUP($C26,แยกหน่วยบริการ!$B$4:$BO$841,28,0),2)</f>
        <v>0</v>
      </c>
      <c r="M26" s="216">
        <f>ROUND(VLOOKUP($C26,แยกหน่วยบริการ!$B$4:$BO$841,35,0),2)</f>
        <v>0</v>
      </c>
      <c r="N26" s="216">
        <f>ROUND(VLOOKUP($C26,แยกหน่วยบริการ!$B$4:$BO$841,36,0),2)</f>
        <v>0</v>
      </c>
      <c r="O26" s="216">
        <f>ROUND(VLOOKUP($C26,แยกหน่วยบริการ!$B$4:$BO$841,43,0),2)</f>
        <v>0</v>
      </c>
      <c r="P26" s="216">
        <f>ROUND(VLOOKUP($C26,แยกหน่วยบริการ!$B$4:$BO$841,44,0),2)</f>
        <v>0</v>
      </c>
      <c r="Q26" s="216">
        <f>ROUND(VLOOKUP($C26,แยกหน่วยบริการ!$B$4:$BO$841,51,0),2)</f>
        <v>0</v>
      </c>
      <c r="R26" s="216">
        <f>ROUND(VLOOKUP($C26,แยกหน่วยบริการ!$B$4:$BO$841,52,0),2)</f>
        <v>0</v>
      </c>
      <c r="S26" s="216">
        <f>ROUND(VLOOKUP($C26,แยกหน่วยบริการ!$B$4:$BO$841,59,0),2)</f>
        <v>0</v>
      </c>
      <c r="T26" s="216">
        <f>ROUND(VLOOKUP($C26,แยกหน่วยบริการ!$B$4:$BO$841,60,0),2)</f>
        <v>0</v>
      </c>
    </row>
    <row r="27" spans="1:20" s="688" customFormat="1">
      <c r="A27" s="276"/>
      <c r="B27" s="298"/>
      <c r="C27" s="1036" t="s">
        <v>1068</v>
      </c>
      <c r="D27" s="1036" t="s">
        <v>1330</v>
      </c>
      <c r="E27" s="216">
        <f>ROUND(VLOOKUP($C27,แยกหน่วยบริการ!$B$4:$BO$841,3,0),2)</f>
        <v>0</v>
      </c>
      <c r="F27" s="216">
        <f>ROUND(VLOOKUP($C27,แยกหน่วยบริการ!$B$4:$BO$841,4,0),2)</f>
        <v>0</v>
      </c>
      <c r="G27" s="216">
        <f>ROUND(VLOOKUP($C27,แยกหน่วยบริการ!$B$4:$BO$841,11,0),2)</f>
        <v>0</v>
      </c>
      <c r="H27" s="216">
        <f>ROUND(VLOOKUP($C27,แยกหน่วยบริการ!$B$4:$BO$841,12,0),2)</f>
        <v>0</v>
      </c>
      <c r="I27" s="216">
        <f>ROUND(VLOOKUP($C27,แยกหน่วยบริการ!$B$4:$BO$841,19,0),2)</f>
        <v>0</v>
      </c>
      <c r="J27" s="216">
        <f>ROUND(VLOOKUP($C27,แยกหน่วยบริการ!$B$4:$BO$841,20,0),2)</f>
        <v>0</v>
      </c>
      <c r="K27" s="216">
        <f>ROUND(VLOOKUP($C27,แยกหน่วยบริการ!$B$4:$BO$841,27,0),2)</f>
        <v>0</v>
      </c>
      <c r="L27" s="216">
        <f>ROUND(VLOOKUP($C27,แยกหน่วยบริการ!$B$4:$BO$841,28,0),2)</f>
        <v>0</v>
      </c>
      <c r="M27" s="216">
        <f>ROUND(VLOOKUP($C27,แยกหน่วยบริการ!$B$4:$BO$841,35,0),2)</f>
        <v>0</v>
      </c>
      <c r="N27" s="216">
        <f>ROUND(VLOOKUP($C27,แยกหน่วยบริการ!$B$4:$BO$841,36,0),2)</f>
        <v>0</v>
      </c>
      <c r="O27" s="216">
        <f>ROUND(VLOOKUP($C27,แยกหน่วยบริการ!$B$4:$BO$841,43,0),2)</f>
        <v>0</v>
      </c>
      <c r="P27" s="216">
        <f>ROUND(VLOOKUP($C27,แยกหน่วยบริการ!$B$4:$BO$841,44,0),2)</f>
        <v>0</v>
      </c>
      <c r="Q27" s="216">
        <f>ROUND(VLOOKUP($C27,แยกหน่วยบริการ!$B$4:$BO$841,51,0),2)</f>
        <v>0</v>
      </c>
      <c r="R27" s="216">
        <f>ROUND(VLOOKUP($C27,แยกหน่วยบริการ!$B$4:$BO$841,52,0),2)</f>
        <v>0</v>
      </c>
      <c r="S27" s="216">
        <f>ROUND(VLOOKUP($C27,แยกหน่วยบริการ!$B$4:$BO$841,59,0),2)</f>
        <v>0</v>
      </c>
      <c r="T27" s="216">
        <f>ROUND(VLOOKUP($C27,แยกหน่วยบริการ!$B$4:$BO$841,60,0),2)</f>
        <v>0</v>
      </c>
    </row>
    <row r="28" spans="1:20" s="688" customFormat="1" ht="25.2" thickBot="1">
      <c r="A28" s="276"/>
      <c r="B28" s="298"/>
      <c r="C28" s="1036"/>
      <c r="D28" s="1151" t="s">
        <v>1562</v>
      </c>
      <c r="E28" s="1339" t="str">
        <f>IF(F26=E27,"0.50","0.00")</f>
        <v>0.50</v>
      </c>
      <c r="F28" s="1340"/>
      <c r="G28" s="1339" t="str">
        <f>IF(H26=G27,"0.50","0.00")</f>
        <v>0.50</v>
      </c>
      <c r="H28" s="1340"/>
      <c r="I28" s="1339" t="str">
        <f>IF(J26=I27,"0.50","0.00")</f>
        <v>0.50</v>
      </c>
      <c r="J28" s="1340"/>
      <c r="K28" s="1339" t="str">
        <f>IF(L26=K27,"0.50","0.00")</f>
        <v>0.50</v>
      </c>
      <c r="L28" s="1340"/>
      <c r="M28" s="1339" t="str">
        <f>IF(N26=M27,"0.50","0.00")</f>
        <v>0.50</v>
      </c>
      <c r="N28" s="1340"/>
      <c r="O28" s="1339" t="str">
        <f>IF(P26=O27,"0.50","0.00")</f>
        <v>0.50</v>
      </c>
      <c r="P28" s="1340"/>
      <c r="Q28" s="1339" t="str">
        <f>IF(R26=Q27,"0.50","0.00")</f>
        <v>0.50</v>
      </c>
      <c r="R28" s="1340"/>
      <c r="S28" s="1339" t="str">
        <f>IF(T26=S27,"0.50","0.00")</f>
        <v>0.50</v>
      </c>
      <c r="T28" s="1340"/>
    </row>
    <row r="29" spans="1:20" s="688" customFormat="1" ht="25.2" thickTop="1">
      <c r="A29" s="276"/>
      <c r="B29" s="298"/>
      <c r="C29" s="1036"/>
      <c r="D29" s="1036"/>
      <c r="E29" s="1036"/>
      <c r="F29" s="1036"/>
      <c r="G29" s="1036"/>
      <c r="H29" s="1036"/>
      <c r="I29" s="1036"/>
      <c r="J29" s="1036"/>
      <c r="K29" s="1036"/>
      <c r="L29" s="1036"/>
      <c r="M29" s="1036"/>
      <c r="N29" s="1036"/>
      <c r="O29" s="1036"/>
      <c r="P29" s="1036"/>
      <c r="Q29" s="1036"/>
      <c r="R29" s="1036"/>
      <c r="S29" s="1036"/>
      <c r="T29" s="1036"/>
    </row>
    <row r="30" spans="1:20" s="688" customFormat="1">
      <c r="A30" s="276"/>
      <c r="B30" s="298">
        <v>5.7</v>
      </c>
      <c r="C30" s="1036" t="s">
        <v>563</v>
      </c>
      <c r="D30" s="1036" t="s">
        <v>1441</v>
      </c>
      <c r="E30" s="216">
        <f>ROUND(VLOOKUP($C30,แยกหน่วยบริการ!$B$4:$BO$841,3,0),2)</f>
        <v>0</v>
      </c>
      <c r="F30" s="216">
        <f>ROUND(VLOOKUP($C30,แยกหน่วยบริการ!$B$4:$BO$841,4,0),2)</f>
        <v>0</v>
      </c>
      <c r="G30" s="216">
        <f>ROUND(VLOOKUP($C30,แยกหน่วยบริการ!$B$4:$BO$841,11,0),2)</f>
        <v>0</v>
      </c>
      <c r="H30" s="216">
        <f>ROUND(VLOOKUP($C30,แยกหน่วยบริการ!$B$4:$BO$841,12,0),2)</f>
        <v>0</v>
      </c>
      <c r="I30" s="216">
        <f>ROUND(VLOOKUP($C30,แยกหน่วยบริการ!$B$4:$BO$841,19,0),2)</f>
        <v>0</v>
      </c>
      <c r="J30" s="216">
        <f>ROUND(VLOOKUP($C30,แยกหน่วยบริการ!$B$4:$BO$841,20,0),2)</f>
        <v>0</v>
      </c>
      <c r="K30" s="216">
        <f>ROUND(VLOOKUP($C30,แยกหน่วยบริการ!$B$4:$BO$841,27,0),2)</f>
        <v>0</v>
      </c>
      <c r="L30" s="216">
        <f>ROUND(VLOOKUP($C30,แยกหน่วยบริการ!$B$4:$BO$841,28,0),2)</f>
        <v>0</v>
      </c>
      <c r="M30" s="216">
        <f>ROUND(VLOOKUP($C30,แยกหน่วยบริการ!$B$4:$BO$841,35,0),2)</f>
        <v>0</v>
      </c>
      <c r="N30" s="216">
        <f>ROUND(VLOOKUP($C30,แยกหน่วยบริการ!$B$4:$BO$841,36,0),2)</f>
        <v>0</v>
      </c>
      <c r="O30" s="216">
        <f>ROUND(VLOOKUP($C30,แยกหน่วยบริการ!$B$4:$BO$841,43,0),2)</f>
        <v>0</v>
      </c>
      <c r="P30" s="216">
        <f>ROUND(VLOOKUP($C30,แยกหน่วยบริการ!$B$4:$BO$841,44,0),2)</f>
        <v>0</v>
      </c>
      <c r="Q30" s="216">
        <f>ROUND(VLOOKUP($C30,แยกหน่วยบริการ!$B$4:$BO$841,51,0),2)</f>
        <v>0</v>
      </c>
      <c r="R30" s="216">
        <f>ROUND(VLOOKUP($C30,แยกหน่วยบริการ!$B$4:$BO$841,52,0),2)</f>
        <v>0</v>
      </c>
      <c r="S30" s="216">
        <f>ROUND(VLOOKUP($C30,แยกหน่วยบริการ!$B$4:$BO$841,59,0),2)</f>
        <v>0</v>
      </c>
      <c r="T30" s="216">
        <f>ROUND(VLOOKUP($C30,แยกหน่วยบริการ!$B$4:$BO$841,60,0),2)</f>
        <v>0</v>
      </c>
    </row>
    <row r="31" spans="1:20" s="688" customFormat="1">
      <c r="A31" s="276"/>
      <c r="B31" s="298"/>
      <c r="C31" s="1036" t="s">
        <v>1069</v>
      </c>
      <c r="D31" s="1036" t="s">
        <v>1331</v>
      </c>
      <c r="E31" s="216">
        <f>ROUND(VLOOKUP($C31,แยกหน่วยบริการ!$B$4:$BO$841,3,0),2)</f>
        <v>0</v>
      </c>
      <c r="F31" s="216">
        <f>ROUND(VLOOKUP($C31,แยกหน่วยบริการ!$B$4:$BO$841,4,0),2)</f>
        <v>0</v>
      </c>
      <c r="G31" s="216">
        <f>ROUND(VLOOKUP($C31,แยกหน่วยบริการ!$B$4:$BO$841,11,0),2)</f>
        <v>0</v>
      </c>
      <c r="H31" s="216">
        <f>ROUND(VLOOKUP($C31,แยกหน่วยบริการ!$B$4:$BO$841,12,0),2)</f>
        <v>0</v>
      </c>
      <c r="I31" s="216">
        <f>ROUND(VLOOKUP($C31,แยกหน่วยบริการ!$B$4:$BO$841,19,0),2)</f>
        <v>0</v>
      </c>
      <c r="J31" s="216">
        <f>ROUND(VLOOKUP($C31,แยกหน่วยบริการ!$B$4:$BO$841,20,0),2)</f>
        <v>0</v>
      </c>
      <c r="K31" s="216">
        <f>ROUND(VLOOKUP($C31,แยกหน่วยบริการ!$B$4:$BO$841,27,0),2)</f>
        <v>0</v>
      </c>
      <c r="L31" s="216">
        <f>ROUND(VLOOKUP($C31,แยกหน่วยบริการ!$B$4:$BO$841,28,0),2)</f>
        <v>0</v>
      </c>
      <c r="M31" s="216">
        <f>ROUND(VLOOKUP($C31,แยกหน่วยบริการ!$B$4:$BO$841,35,0),2)</f>
        <v>0</v>
      </c>
      <c r="N31" s="216">
        <f>ROUND(VLOOKUP($C31,แยกหน่วยบริการ!$B$4:$BO$841,36,0),2)</f>
        <v>0</v>
      </c>
      <c r="O31" s="216">
        <f>ROUND(VLOOKUP($C31,แยกหน่วยบริการ!$B$4:$BO$841,43,0),2)</f>
        <v>0</v>
      </c>
      <c r="P31" s="216">
        <f>ROUND(VLOOKUP($C31,แยกหน่วยบริการ!$B$4:$BO$841,44,0),2)</f>
        <v>0</v>
      </c>
      <c r="Q31" s="216">
        <f>ROUND(VLOOKUP($C31,แยกหน่วยบริการ!$B$4:$BO$841,51,0),2)</f>
        <v>0</v>
      </c>
      <c r="R31" s="216">
        <f>ROUND(VLOOKUP($C31,แยกหน่วยบริการ!$B$4:$BO$841,52,0),2)</f>
        <v>0</v>
      </c>
      <c r="S31" s="216">
        <f>ROUND(VLOOKUP($C31,แยกหน่วยบริการ!$B$4:$BO$841,59,0),2)</f>
        <v>0</v>
      </c>
      <c r="T31" s="216">
        <f>ROUND(VLOOKUP($C31,แยกหน่วยบริการ!$B$4:$BO$841,60,0),2)</f>
        <v>0</v>
      </c>
    </row>
    <row r="32" spans="1:20" s="688" customFormat="1" ht="25.2" thickBot="1">
      <c r="A32" s="276"/>
      <c r="B32" s="281"/>
      <c r="C32" s="1150"/>
      <c r="D32" s="1151" t="s">
        <v>1562</v>
      </c>
      <c r="E32" s="1339" t="str">
        <f>IF(F30=E31,"0.50","0.00")</f>
        <v>0.50</v>
      </c>
      <c r="F32" s="1340"/>
      <c r="G32" s="1339" t="str">
        <f>IF(H30=G31,"0.50","0.00")</f>
        <v>0.50</v>
      </c>
      <c r="H32" s="1340"/>
      <c r="I32" s="1339" t="str">
        <f>IF(J30=I31,"0.50","0.00")</f>
        <v>0.50</v>
      </c>
      <c r="J32" s="1340"/>
      <c r="K32" s="1339" t="str">
        <f>IF(L30=K31,"0.50","0.00")</f>
        <v>0.50</v>
      </c>
      <c r="L32" s="1340"/>
      <c r="M32" s="1339" t="str">
        <f>IF(N30=M31,"0.50","0.00")</f>
        <v>0.50</v>
      </c>
      <c r="N32" s="1340"/>
      <c r="O32" s="1339" t="str">
        <f>IF(P30=O31,"0.50","0.00")</f>
        <v>0.50</v>
      </c>
      <c r="P32" s="1340"/>
      <c r="Q32" s="1339" t="str">
        <f>IF(R30=Q31,"0.50","0.00")</f>
        <v>0.50</v>
      </c>
      <c r="R32" s="1340"/>
      <c r="S32" s="1339" t="str">
        <f>IF(T30=S31,"0.50","0.00")</f>
        <v>0.50</v>
      </c>
      <c r="T32" s="1340"/>
    </row>
    <row r="33" spans="1:20" s="688" customFormat="1" ht="25.2" thickTop="1">
      <c r="A33" s="276"/>
      <c r="B33" s="298"/>
      <c r="C33" s="1036"/>
      <c r="D33" s="1036"/>
      <c r="E33" s="1036"/>
      <c r="F33" s="1036"/>
      <c r="G33" s="1036"/>
      <c r="H33" s="1036"/>
      <c r="I33" s="1036"/>
      <c r="J33" s="1036"/>
      <c r="K33" s="1036"/>
      <c r="L33" s="1036"/>
      <c r="M33" s="1036"/>
      <c r="N33" s="1036"/>
      <c r="O33" s="1036"/>
      <c r="P33" s="1036"/>
      <c r="Q33" s="1036"/>
      <c r="R33" s="1036"/>
      <c r="S33" s="1036"/>
      <c r="T33" s="1036"/>
    </row>
    <row r="34" spans="1:20" s="688" customFormat="1">
      <c r="A34" s="276"/>
      <c r="B34" s="298">
        <v>5.8</v>
      </c>
      <c r="C34" s="1036" t="s">
        <v>564</v>
      </c>
      <c r="D34" s="1036" t="s">
        <v>1442</v>
      </c>
      <c r="E34" s="216">
        <f>ROUND(VLOOKUP($C34,แยกหน่วยบริการ!$B$4:$BO$841,3,0),2)</f>
        <v>0</v>
      </c>
      <c r="F34" s="216">
        <f>ROUND(VLOOKUP($C34,แยกหน่วยบริการ!$B$4:$BO$841,4,0),2)</f>
        <v>0</v>
      </c>
      <c r="G34" s="216">
        <f>ROUND(VLOOKUP($C34,แยกหน่วยบริการ!$B$4:$BO$841,11,0),2)</f>
        <v>0</v>
      </c>
      <c r="H34" s="216">
        <f>ROUND(VLOOKUP($C34,แยกหน่วยบริการ!$B$4:$BO$841,12,0),2)</f>
        <v>7372.79</v>
      </c>
      <c r="I34" s="216">
        <f>ROUND(VLOOKUP($C34,แยกหน่วยบริการ!$B$4:$BO$841,19,0),2)</f>
        <v>0</v>
      </c>
      <c r="J34" s="216">
        <f>ROUND(VLOOKUP($C34,แยกหน่วยบริการ!$B$4:$BO$841,20,0),2)</f>
        <v>0</v>
      </c>
      <c r="K34" s="216">
        <f>ROUND(VLOOKUP($C34,แยกหน่วยบริการ!$B$4:$BO$841,27,0),2)</f>
        <v>0</v>
      </c>
      <c r="L34" s="216">
        <f>ROUND(VLOOKUP($C34,แยกหน่วยบริการ!$B$4:$BO$841,28,0),2)</f>
        <v>0</v>
      </c>
      <c r="M34" s="216">
        <f>ROUND(VLOOKUP($C34,แยกหน่วยบริการ!$B$4:$BO$841,35,0),2)</f>
        <v>0</v>
      </c>
      <c r="N34" s="216">
        <f>ROUND(VLOOKUP($C34,แยกหน่วยบริการ!$B$4:$BO$841,36,0),2)</f>
        <v>0</v>
      </c>
      <c r="O34" s="216">
        <f>ROUND(VLOOKUP($C34,แยกหน่วยบริการ!$B$4:$BO$841,43,0),2)</f>
        <v>0</v>
      </c>
      <c r="P34" s="216">
        <f>ROUND(VLOOKUP($C34,แยกหน่วยบริการ!$B$4:$BO$841,44,0),2)</f>
        <v>0</v>
      </c>
      <c r="Q34" s="216">
        <f>ROUND(VLOOKUP($C34,แยกหน่วยบริการ!$B$4:$BO$841,51,0),2)</f>
        <v>0</v>
      </c>
      <c r="R34" s="216">
        <f>ROUND(VLOOKUP($C34,แยกหน่วยบริการ!$B$4:$BO$841,52,0),2)</f>
        <v>0</v>
      </c>
      <c r="S34" s="216">
        <f>ROUND(VLOOKUP($C34,แยกหน่วยบริการ!$B$4:$BO$841,59,0),2)</f>
        <v>0</v>
      </c>
      <c r="T34" s="216">
        <f>ROUND(VLOOKUP($C34,แยกหน่วยบริการ!$B$4:$BO$841,60,0),2)</f>
        <v>0</v>
      </c>
    </row>
    <row r="35" spans="1:20" s="272" customFormat="1">
      <c r="A35" s="294"/>
      <c r="B35" s="295"/>
      <c r="C35" s="1036" t="s">
        <v>1070</v>
      </c>
      <c r="D35" s="1036" t="s">
        <v>1332</v>
      </c>
      <c r="E35" s="216">
        <f>ROUND(VLOOKUP($C35,แยกหน่วยบริการ!$B$4:$BO$841,3,0),2)</f>
        <v>0</v>
      </c>
      <c r="F35" s="216">
        <f>ROUND(VLOOKUP($C35,แยกหน่วยบริการ!$B$4:$BO$841,4,0),2)</f>
        <v>0</v>
      </c>
      <c r="G35" s="216">
        <f>ROUND(VLOOKUP($C35,แยกหน่วยบริการ!$B$4:$BO$841,11,0),2)</f>
        <v>7372.79</v>
      </c>
      <c r="H35" s="216">
        <f>ROUND(VLOOKUP($C35,แยกหน่วยบริการ!$B$4:$BO$841,12,0),2)</f>
        <v>0</v>
      </c>
      <c r="I35" s="216">
        <f>ROUND(VLOOKUP($C35,แยกหน่วยบริการ!$B$4:$BO$841,19,0),2)</f>
        <v>0</v>
      </c>
      <c r="J35" s="216">
        <f>ROUND(VLOOKUP($C35,แยกหน่วยบริการ!$B$4:$BO$841,20,0),2)</f>
        <v>0</v>
      </c>
      <c r="K35" s="216">
        <f>ROUND(VLOOKUP($C35,แยกหน่วยบริการ!$B$4:$BO$841,27,0),2)</f>
        <v>0</v>
      </c>
      <c r="L35" s="216">
        <f>ROUND(VLOOKUP($C35,แยกหน่วยบริการ!$B$4:$BO$841,28,0),2)</f>
        <v>0</v>
      </c>
      <c r="M35" s="216">
        <f>ROUND(VLOOKUP($C35,แยกหน่วยบริการ!$B$4:$BO$841,35,0),2)</f>
        <v>0</v>
      </c>
      <c r="N35" s="216">
        <f>ROUND(VLOOKUP($C35,แยกหน่วยบริการ!$B$4:$BO$841,36,0),2)</f>
        <v>0</v>
      </c>
      <c r="O35" s="216">
        <f>ROUND(VLOOKUP($C35,แยกหน่วยบริการ!$B$4:$BO$841,43,0),2)</f>
        <v>0</v>
      </c>
      <c r="P35" s="216">
        <f>ROUND(VLOOKUP($C35,แยกหน่วยบริการ!$B$4:$BO$841,44,0),2)</f>
        <v>0</v>
      </c>
      <c r="Q35" s="216">
        <f>ROUND(VLOOKUP($C35,แยกหน่วยบริการ!$B$4:$BO$841,51,0),2)</f>
        <v>0</v>
      </c>
      <c r="R35" s="216">
        <f>ROUND(VLOOKUP($C35,แยกหน่วยบริการ!$B$4:$BO$841,52,0),2)</f>
        <v>0</v>
      </c>
      <c r="S35" s="216">
        <f>ROUND(VLOOKUP($C35,แยกหน่วยบริการ!$B$4:$BO$841,59,0),2)</f>
        <v>0</v>
      </c>
      <c r="T35" s="216">
        <f>ROUND(VLOOKUP($C35,แยกหน่วยบริการ!$B$4:$BO$841,60,0),2)</f>
        <v>0</v>
      </c>
    </row>
    <row r="36" spans="1:20" s="688" customFormat="1" ht="25.2" thickBot="1">
      <c r="A36" s="294"/>
      <c r="B36" s="295"/>
      <c r="C36" s="1150"/>
      <c r="D36" s="1151" t="s">
        <v>1562</v>
      </c>
      <c r="E36" s="1339" t="str">
        <f>IF(F34=E35,"0.50","0.00")</f>
        <v>0.50</v>
      </c>
      <c r="F36" s="1340"/>
      <c r="G36" s="1339" t="str">
        <f>IF(H34=G35,"0.50","0.00")</f>
        <v>0.50</v>
      </c>
      <c r="H36" s="1340"/>
      <c r="I36" s="1339" t="str">
        <f>IF(J34=I35,"0.50","0.00")</f>
        <v>0.50</v>
      </c>
      <c r="J36" s="1340"/>
      <c r="K36" s="1339" t="str">
        <f>IF(L34=K35,"0.50","0.00")</f>
        <v>0.50</v>
      </c>
      <c r="L36" s="1340"/>
      <c r="M36" s="1339" t="str">
        <f>IF(N34=M35,"0.50","0.00")</f>
        <v>0.50</v>
      </c>
      <c r="N36" s="1340"/>
      <c r="O36" s="1339" t="str">
        <f>IF(P34=O35,"0.50","0.00")</f>
        <v>0.50</v>
      </c>
      <c r="P36" s="1340"/>
      <c r="Q36" s="1339" t="str">
        <f>IF(R34=Q35,"0.50","0.00")</f>
        <v>0.50</v>
      </c>
      <c r="R36" s="1340"/>
      <c r="S36" s="1339" t="str">
        <f>IF(T34=S35,"0.50","0.00")</f>
        <v>0.50</v>
      </c>
      <c r="T36" s="1340"/>
    </row>
    <row r="37" spans="1:20" ht="25.2" thickTop="1">
      <c r="A37" s="294"/>
      <c r="B37" s="295"/>
      <c r="C37" s="1036"/>
      <c r="D37" s="1036"/>
    </row>
    <row r="38" spans="1:20" s="320" customFormat="1">
      <c r="A38" s="294"/>
      <c r="B38" s="295">
        <v>5.9</v>
      </c>
      <c r="C38" s="1036" t="s">
        <v>565</v>
      </c>
      <c r="D38" s="1036" t="s">
        <v>1443</v>
      </c>
      <c r="E38" s="216">
        <f>ROUND(VLOOKUP($C38,แยกหน่วยบริการ!$B$4:$BO$841,3,0),2)</f>
        <v>0</v>
      </c>
      <c r="F38" s="216">
        <f>ROUND(VLOOKUP($C38,แยกหน่วยบริการ!$B$4:$BO$841,4,0),2)</f>
        <v>0</v>
      </c>
      <c r="G38" s="216">
        <f>ROUND(VLOOKUP($C38,แยกหน่วยบริการ!$B$4:$BO$841,11,0),2)</f>
        <v>0</v>
      </c>
      <c r="H38" s="216">
        <f>ROUND(VLOOKUP($C38,แยกหน่วยบริการ!$B$4:$BO$841,12,0),2)</f>
        <v>0</v>
      </c>
      <c r="I38" s="216">
        <f>ROUND(VLOOKUP($C38,แยกหน่วยบริการ!$B$4:$BO$841,19,0),2)</f>
        <v>0</v>
      </c>
      <c r="J38" s="216">
        <f>ROUND(VLOOKUP($C38,แยกหน่วยบริการ!$B$4:$BO$841,20,0),2)</f>
        <v>0</v>
      </c>
      <c r="K38" s="216">
        <f>ROUND(VLOOKUP($C38,แยกหน่วยบริการ!$B$4:$BO$841,27,0),2)</f>
        <v>0</v>
      </c>
      <c r="L38" s="216">
        <f>ROUND(VLOOKUP($C38,แยกหน่วยบริการ!$B$4:$BO$841,28,0),2)</f>
        <v>0</v>
      </c>
      <c r="M38" s="216">
        <f>ROUND(VLOOKUP($C38,แยกหน่วยบริการ!$B$4:$BO$841,35,0),2)</f>
        <v>0</v>
      </c>
      <c r="N38" s="216">
        <f>ROUND(VLOOKUP($C38,แยกหน่วยบริการ!$B$4:$BO$841,36,0),2)</f>
        <v>0</v>
      </c>
      <c r="O38" s="216">
        <f>ROUND(VLOOKUP($C38,แยกหน่วยบริการ!$B$4:$BO$841,43,0),2)</f>
        <v>0</v>
      </c>
      <c r="P38" s="216">
        <f>ROUND(VLOOKUP($C38,แยกหน่วยบริการ!$B$4:$BO$841,44,0),2)</f>
        <v>0</v>
      </c>
      <c r="Q38" s="216">
        <f>ROUND(VLOOKUP($C38,แยกหน่วยบริการ!$B$4:$BO$841,51,0),2)</f>
        <v>0</v>
      </c>
      <c r="R38" s="216">
        <f>ROUND(VLOOKUP($C38,แยกหน่วยบริการ!$B$4:$BO$841,52,0),2)</f>
        <v>0</v>
      </c>
      <c r="S38" s="216">
        <f>ROUND(VLOOKUP($C38,แยกหน่วยบริการ!$B$4:$BO$841,59,0),2)</f>
        <v>0</v>
      </c>
      <c r="T38" s="216">
        <f>ROUND(VLOOKUP($C38,แยกหน่วยบริการ!$B$4:$BO$841,60,0),2)</f>
        <v>0</v>
      </c>
    </row>
    <row r="39" spans="1:20" s="293" customFormat="1">
      <c r="A39" s="294"/>
      <c r="B39" s="1156"/>
      <c r="C39" s="1036" t="s">
        <v>1071</v>
      </c>
      <c r="D39" s="1036" t="s">
        <v>341</v>
      </c>
      <c r="E39" s="216">
        <f>ROUND(VLOOKUP($C39,แยกหน่วยบริการ!$B$4:$BO$841,3,0),2)</f>
        <v>0</v>
      </c>
      <c r="F39" s="216">
        <f>ROUND(VLOOKUP($C39,แยกหน่วยบริการ!$B$4:$BO$841,4,0),2)</f>
        <v>0</v>
      </c>
      <c r="G39" s="216">
        <f>ROUND(VLOOKUP($C39,แยกหน่วยบริการ!$B$4:$BO$841,11,0),2)</f>
        <v>0</v>
      </c>
      <c r="H39" s="216">
        <f>ROUND(VLOOKUP($C39,แยกหน่วยบริการ!$B$4:$BO$841,12,0),2)</f>
        <v>0</v>
      </c>
      <c r="I39" s="216">
        <f>ROUND(VLOOKUP($C39,แยกหน่วยบริการ!$B$4:$BO$841,19,0),2)</f>
        <v>0</v>
      </c>
      <c r="J39" s="216">
        <f>ROUND(VLOOKUP($C39,แยกหน่วยบริการ!$B$4:$BO$841,20,0),2)</f>
        <v>0</v>
      </c>
      <c r="K39" s="216">
        <f>ROUND(VLOOKUP($C39,แยกหน่วยบริการ!$B$4:$BO$841,27,0),2)</f>
        <v>0</v>
      </c>
      <c r="L39" s="216">
        <f>ROUND(VLOOKUP($C39,แยกหน่วยบริการ!$B$4:$BO$841,28,0),2)</f>
        <v>0</v>
      </c>
      <c r="M39" s="216">
        <f>ROUND(VLOOKUP($C39,แยกหน่วยบริการ!$B$4:$BO$841,35,0),2)</f>
        <v>0</v>
      </c>
      <c r="N39" s="216">
        <f>ROUND(VLOOKUP($C39,แยกหน่วยบริการ!$B$4:$BO$841,36,0),2)</f>
        <v>0</v>
      </c>
      <c r="O39" s="216">
        <f>ROUND(VLOOKUP($C39,แยกหน่วยบริการ!$B$4:$BO$841,43,0),2)</f>
        <v>0</v>
      </c>
      <c r="P39" s="216">
        <f>ROUND(VLOOKUP($C39,แยกหน่วยบริการ!$B$4:$BO$841,44,0),2)</f>
        <v>0</v>
      </c>
      <c r="Q39" s="216">
        <f>ROUND(VLOOKUP($C39,แยกหน่วยบริการ!$B$4:$BO$841,51,0),2)</f>
        <v>0</v>
      </c>
      <c r="R39" s="216">
        <f>ROUND(VLOOKUP($C39,แยกหน่วยบริการ!$B$4:$BO$841,52,0),2)</f>
        <v>0</v>
      </c>
      <c r="S39" s="216">
        <f>ROUND(VLOOKUP($C39,แยกหน่วยบริการ!$B$4:$BO$841,59,0),2)</f>
        <v>0</v>
      </c>
      <c r="T39" s="216">
        <f>ROUND(VLOOKUP($C39,แยกหน่วยบริการ!$B$4:$BO$841,60,0),2)</f>
        <v>0</v>
      </c>
    </row>
    <row r="40" spans="1:20" s="688" customFormat="1" ht="25.2" thickBot="1">
      <c r="A40" s="294"/>
      <c r="B40" s="1156"/>
      <c r="C40" s="1150"/>
      <c r="D40" s="1151" t="s">
        <v>1562</v>
      </c>
      <c r="E40" s="1339" t="str">
        <f>IF(F38=E39,"0.50","0.00")</f>
        <v>0.50</v>
      </c>
      <c r="F40" s="1340"/>
      <c r="G40" s="1339" t="str">
        <f>IF(H38=G39,"0.50","0.00")</f>
        <v>0.50</v>
      </c>
      <c r="H40" s="1340"/>
      <c r="I40" s="1339" t="str">
        <f>IF(J38=I39,"0.50","0.00")</f>
        <v>0.50</v>
      </c>
      <c r="J40" s="1340"/>
      <c r="K40" s="1339" t="str">
        <f>IF(L38=K39,"0.50","0.00")</f>
        <v>0.50</v>
      </c>
      <c r="L40" s="1340"/>
      <c r="M40" s="1339" t="str">
        <f>IF(N38=M39,"0.50","0.00")</f>
        <v>0.50</v>
      </c>
      <c r="N40" s="1340"/>
      <c r="O40" s="1339" t="str">
        <f>IF(P38=O39,"0.50","0.00")</f>
        <v>0.50</v>
      </c>
      <c r="P40" s="1340"/>
      <c r="Q40" s="1339" t="str">
        <f>IF(R38=Q39,"0.50","0.00")</f>
        <v>0.50</v>
      </c>
      <c r="R40" s="1340"/>
      <c r="S40" s="1339" t="str">
        <f>IF(T38=S39,"0.50","0.00")</f>
        <v>0.50</v>
      </c>
      <c r="T40" s="1340"/>
    </row>
    <row r="41" spans="1:20" s="320" customFormat="1" ht="25.2" thickTop="1">
      <c r="A41" s="294"/>
      <c r="B41" s="1156"/>
      <c r="C41" s="1036"/>
      <c r="D41" s="1036"/>
      <c r="G41" s="1155"/>
      <c r="H41" s="1155"/>
      <c r="I41" s="1155"/>
      <c r="J41" s="1155"/>
      <c r="K41" s="1155"/>
      <c r="L41" s="1155"/>
      <c r="M41" s="1155"/>
      <c r="N41" s="1155"/>
      <c r="O41" s="1155"/>
      <c r="P41" s="1155"/>
      <c r="Q41" s="1155"/>
      <c r="R41" s="1155"/>
      <c r="S41" s="1155"/>
      <c r="T41" s="1155"/>
    </row>
    <row r="42" spans="1:20" s="688" customFormat="1">
      <c r="A42" s="294"/>
      <c r="B42" s="1156">
        <v>5.0999999999999996</v>
      </c>
      <c r="C42" s="1036" t="s">
        <v>566</v>
      </c>
      <c r="D42" s="1036" t="s">
        <v>1444</v>
      </c>
      <c r="E42" s="216">
        <f>ROUND(VLOOKUP($C42,แยกหน่วยบริการ!$B$4:$BO$841,3,0),2)</f>
        <v>0</v>
      </c>
      <c r="F42" s="216">
        <f>ROUND(VLOOKUP($C42,แยกหน่วยบริการ!$B$4:$BO$841,4,0),2)</f>
        <v>0</v>
      </c>
      <c r="G42" s="216">
        <f>ROUND(VLOOKUP($C42,แยกหน่วยบริการ!$B$4:$BO$841,11,0),2)</f>
        <v>0</v>
      </c>
      <c r="H42" s="216">
        <f>ROUND(VLOOKUP($C42,แยกหน่วยบริการ!$B$4:$BO$841,12,0),2)</f>
        <v>0</v>
      </c>
      <c r="I42" s="216">
        <f>ROUND(VLOOKUP($C42,แยกหน่วยบริการ!$B$4:$BO$841,19,0),2)</f>
        <v>0</v>
      </c>
      <c r="J42" s="216">
        <f>ROUND(VLOOKUP($C42,แยกหน่วยบริการ!$B$4:$BO$841,20,0),2)</f>
        <v>166.53</v>
      </c>
      <c r="K42" s="216">
        <f>ROUND(VLOOKUP($C42,แยกหน่วยบริการ!$B$4:$BO$841,27,0),2)</f>
        <v>0</v>
      </c>
      <c r="L42" s="216">
        <f>ROUND(VLOOKUP($C42,แยกหน่วยบริการ!$B$4:$BO$841,28,0),2)</f>
        <v>0</v>
      </c>
      <c r="M42" s="216">
        <f>ROUND(VLOOKUP($C42,แยกหน่วยบริการ!$B$4:$BO$841,35,0),2)</f>
        <v>0</v>
      </c>
      <c r="N42" s="216">
        <f>ROUND(VLOOKUP($C42,แยกหน่วยบริการ!$B$4:$BO$841,36,0),2)</f>
        <v>4250</v>
      </c>
      <c r="O42" s="216">
        <f>ROUND(VLOOKUP($C42,แยกหน่วยบริการ!$B$4:$BO$841,43,0),2)</f>
        <v>0</v>
      </c>
      <c r="P42" s="216">
        <f>ROUND(VLOOKUP($C42,แยกหน่วยบริการ!$B$4:$BO$841,44,0),2)</f>
        <v>323.77999999999997</v>
      </c>
      <c r="Q42" s="216">
        <f>ROUND(VLOOKUP($C42,แยกหน่วยบริการ!$B$4:$BO$841,51,0),2)</f>
        <v>0</v>
      </c>
      <c r="R42" s="216">
        <f>ROUND(VLOOKUP($C42,แยกหน่วยบริการ!$B$4:$BO$841,52,0),2)</f>
        <v>0</v>
      </c>
      <c r="S42" s="216">
        <f>ROUND(VLOOKUP($C42,แยกหน่วยบริการ!$B$4:$BO$841,59,0),2)</f>
        <v>0</v>
      </c>
      <c r="T42" s="216">
        <f>ROUND(VLOOKUP($C42,แยกหน่วยบริการ!$B$4:$BO$841,60,0),2)</f>
        <v>0</v>
      </c>
    </row>
    <row r="43" spans="1:20" s="272" customFormat="1">
      <c r="A43" s="294"/>
      <c r="B43" s="1156"/>
      <c r="C43" s="1036" t="s">
        <v>1072</v>
      </c>
      <c r="D43" s="1036" t="s">
        <v>1333</v>
      </c>
      <c r="E43" s="216">
        <f>ROUND(VLOOKUP($C43,แยกหน่วยบริการ!$B$4:$BO$841,3,0),2)</f>
        <v>0</v>
      </c>
      <c r="F43" s="216">
        <f>ROUND(VLOOKUP($C43,แยกหน่วยบริการ!$B$4:$BO$841,4,0),2)</f>
        <v>0</v>
      </c>
      <c r="G43" s="216">
        <f>ROUND(VLOOKUP($C43,แยกหน่วยบริการ!$B$4:$BO$841,11,0),2)</f>
        <v>0</v>
      </c>
      <c r="H43" s="216">
        <f>ROUND(VLOOKUP($C43,แยกหน่วยบริการ!$B$4:$BO$841,12,0),2)</f>
        <v>0</v>
      </c>
      <c r="I43" s="216">
        <f>ROUND(VLOOKUP($C43,แยกหน่วยบริการ!$B$4:$BO$841,19,0),2)</f>
        <v>166.53</v>
      </c>
      <c r="J43" s="216">
        <f>ROUND(VLOOKUP($C43,แยกหน่วยบริการ!$B$4:$BO$841,20,0),2)</f>
        <v>0</v>
      </c>
      <c r="K43" s="216">
        <f>ROUND(VLOOKUP($C43,แยกหน่วยบริการ!$B$4:$BO$841,27,0),2)</f>
        <v>0</v>
      </c>
      <c r="L43" s="216">
        <f>ROUND(VLOOKUP($C43,แยกหน่วยบริการ!$B$4:$BO$841,28,0),2)</f>
        <v>0</v>
      </c>
      <c r="M43" s="216">
        <f>ROUND(VLOOKUP($C43,แยกหน่วยบริการ!$B$4:$BO$841,35,0),2)</f>
        <v>4250</v>
      </c>
      <c r="N43" s="216">
        <f>ROUND(VLOOKUP($C43,แยกหน่วยบริการ!$B$4:$BO$841,36,0),2)</f>
        <v>0</v>
      </c>
      <c r="O43" s="216">
        <f>ROUND(VLOOKUP($C43,แยกหน่วยบริการ!$B$4:$BO$841,43,0),2)</f>
        <v>323.77999999999997</v>
      </c>
      <c r="P43" s="216">
        <f>ROUND(VLOOKUP($C43,แยกหน่วยบริการ!$B$4:$BO$841,44,0),2)</f>
        <v>0</v>
      </c>
      <c r="Q43" s="216">
        <f>ROUND(VLOOKUP($C43,แยกหน่วยบริการ!$B$4:$BO$841,51,0),2)</f>
        <v>0</v>
      </c>
      <c r="R43" s="216">
        <f>ROUND(VLOOKUP($C43,แยกหน่วยบริการ!$B$4:$BO$841,52,0),2)</f>
        <v>0</v>
      </c>
      <c r="S43" s="216">
        <f>ROUND(VLOOKUP($C43,แยกหน่วยบริการ!$B$4:$BO$841,59,0),2)</f>
        <v>0</v>
      </c>
      <c r="T43" s="216">
        <f>ROUND(VLOOKUP($C43,แยกหน่วยบริการ!$B$4:$BO$841,60,0),2)</f>
        <v>0</v>
      </c>
    </row>
    <row r="44" spans="1:20" s="688" customFormat="1" ht="25.2" thickBot="1">
      <c r="A44" s="294"/>
      <c r="B44" s="1156"/>
      <c r="C44" s="1150"/>
      <c r="D44" s="1151" t="s">
        <v>1562</v>
      </c>
      <c r="E44" s="1339" t="str">
        <f>IF(F42=E43,"0.50","0.00")</f>
        <v>0.50</v>
      </c>
      <c r="F44" s="1340"/>
      <c r="G44" s="1339" t="str">
        <f>IF(H42=G43,"0.50","0.00")</f>
        <v>0.50</v>
      </c>
      <c r="H44" s="1340"/>
      <c r="I44" s="1339" t="str">
        <f>IF(J42=I43,"0.50","0.00")</f>
        <v>0.50</v>
      </c>
      <c r="J44" s="1340"/>
      <c r="K44" s="1339" t="str">
        <f>IF(L42=K43,"0.50","0.00")</f>
        <v>0.50</v>
      </c>
      <c r="L44" s="1340"/>
      <c r="M44" s="1339" t="str">
        <f>IF(N42=M43,"0.50","0.00")</f>
        <v>0.50</v>
      </c>
      <c r="N44" s="1340"/>
      <c r="O44" s="1339" t="str">
        <f>IF(P42=O43,"0.50","0.00")</f>
        <v>0.50</v>
      </c>
      <c r="P44" s="1340"/>
      <c r="Q44" s="1339" t="str">
        <f>IF(R42=Q43,"0.50","0.00")</f>
        <v>0.50</v>
      </c>
      <c r="R44" s="1340"/>
      <c r="S44" s="1339" t="str">
        <f>IF(T42=S43,"0.50","0.00")</f>
        <v>0.50</v>
      </c>
      <c r="T44" s="1340"/>
    </row>
    <row r="45" spans="1:20" s="320" customFormat="1" ht="25.2" thickTop="1">
      <c r="A45" s="294"/>
      <c r="B45" s="1156"/>
      <c r="C45" s="1036"/>
      <c r="D45" s="1036"/>
      <c r="G45" s="1155"/>
      <c r="H45" s="1155"/>
      <c r="I45" s="1155"/>
      <c r="J45" s="1155"/>
      <c r="K45" s="1155"/>
      <c r="L45" s="1155"/>
      <c r="M45" s="1155"/>
      <c r="N45" s="1155"/>
      <c r="O45" s="1155"/>
      <c r="P45" s="1155"/>
      <c r="Q45" s="1155"/>
      <c r="R45" s="1155"/>
      <c r="S45" s="1155"/>
      <c r="T45" s="1155"/>
    </row>
    <row r="46" spans="1:20" s="320" customFormat="1">
      <c r="A46" s="294"/>
      <c r="B46" s="331">
        <v>5.1100000000000003</v>
      </c>
      <c r="C46" s="1036" t="s">
        <v>576</v>
      </c>
      <c r="D46" s="1036" t="s">
        <v>1446</v>
      </c>
      <c r="E46" s="216">
        <f>ROUND(VLOOKUP($C46,แยกหน่วยบริการ!$B$4:$BO$841,3,0),2)</f>
        <v>9093.64</v>
      </c>
      <c r="F46" s="216">
        <f>ROUND(VLOOKUP($C46,แยกหน่วยบริการ!$B$4:$BO$841,4,0),2)</f>
        <v>0</v>
      </c>
      <c r="G46" s="216">
        <f>ROUND(VLOOKUP($C46,แยกหน่วยบริการ!$B$4:$BO$841,11,0),2)</f>
        <v>0</v>
      </c>
      <c r="H46" s="216">
        <f>ROUND(VLOOKUP($C46,แยกหน่วยบริการ!$B$4:$BO$841,12,0),2)</f>
        <v>3848.53</v>
      </c>
      <c r="I46" s="216">
        <f>ROUND(VLOOKUP($C46,แยกหน่วยบริการ!$B$4:$BO$841,19,0),2)</f>
        <v>0</v>
      </c>
      <c r="J46" s="216">
        <f>ROUND(VLOOKUP($C46,แยกหน่วยบริการ!$B$4:$BO$841,20,0),2)</f>
        <v>12924.42</v>
      </c>
      <c r="K46" s="216">
        <f>ROUND(VLOOKUP($C46,แยกหน่วยบริการ!$B$4:$BO$841,27,0),2)</f>
        <v>0</v>
      </c>
      <c r="L46" s="216">
        <f>ROUND(VLOOKUP($C46,แยกหน่วยบริการ!$B$4:$BO$841,28,0),2)</f>
        <v>13962</v>
      </c>
      <c r="M46" s="216">
        <f>ROUND(VLOOKUP($C46,แยกหน่วยบริการ!$B$4:$BO$841,35,0),2)</f>
        <v>0</v>
      </c>
      <c r="N46" s="216">
        <f>ROUND(VLOOKUP($C46,แยกหน่วยบริการ!$B$4:$BO$841,36,0),2)</f>
        <v>38882.160000000003</v>
      </c>
      <c r="O46" s="216">
        <f>ROUND(VLOOKUP($C46,แยกหน่วยบริการ!$B$4:$BO$841,43,0),2)</f>
        <v>0</v>
      </c>
      <c r="P46" s="216">
        <f>ROUND(VLOOKUP($C46,แยกหน่วยบริการ!$B$4:$BO$841,44,0),2)</f>
        <v>33370.629999999997</v>
      </c>
      <c r="Q46" s="216">
        <f>ROUND(VLOOKUP($C46,แยกหน่วยบริการ!$B$4:$BO$841,51,0),2)</f>
        <v>0</v>
      </c>
      <c r="R46" s="216">
        <f>ROUND(VLOOKUP($C46,แยกหน่วยบริการ!$B$4:$BO$841,52,0),2)</f>
        <v>1279.3</v>
      </c>
      <c r="S46" s="216">
        <f>ROUND(VLOOKUP($C46,แยกหน่วยบริการ!$B$4:$BO$841,59,0),2)</f>
        <v>0</v>
      </c>
      <c r="T46" s="216">
        <f>ROUND(VLOOKUP($C46,แยกหน่วยบริการ!$B$4:$BO$841,60,0),2)</f>
        <v>15333.33</v>
      </c>
    </row>
    <row r="47" spans="1:20" s="320" customFormat="1">
      <c r="A47" s="294"/>
      <c r="B47" s="331"/>
      <c r="C47" s="1036" t="s">
        <v>1090</v>
      </c>
      <c r="D47" s="1036" t="s">
        <v>1349</v>
      </c>
      <c r="E47" s="216">
        <f>ROUND(VLOOKUP($C47,แยกหน่วยบริการ!$B$4:$BO$841,3,0),2)</f>
        <v>0</v>
      </c>
      <c r="F47" s="216">
        <f>ROUND(VLOOKUP($C47,แยกหน่วยบริการ!$B$4:$BO$841,4,0),2)</f>
        <v>406678.86</v>
      </c>
      <c r="G47" s="216">
        <f>ROUND(VLOOKUP($C47,แยกหน่วยบริการ!$B$4:$BO$841,11,0),2)</f>
        <v>3848.53</v>
      </c>
      <c r="H47" s="216">
        <f>ROUND(VLOOKUP($C47,แยกหน่วยบริการ!$B$4:$BO$841,12,0),2)</f>
        <v>0</v>
      </c>
      <c r="I47" s="216">
        <f>ROUND(VLOOKUP($C47,แยกหน่วยบริการ!$B$4:$BO$841,19,0),2)</f>
        <v>12924.42</v>
      </c>
      <c r="J47" s="216">
        <f>ROUND(VLOOKUP($C47,แยกหน่วยบริการ!$B$4:$BO$841,20,0),2)</f>
        <v>0</v>
      </c>
      <c r="K47" s="216">
        <f>ROUND(VLOOKUP($C47,แยกหน่วยบริการ!$B$4:$BO$841,27,0),2)</f>
        <v>13962</v>
      </c>
      <c r="L47" s="216">
        <f>ROUND(VLOOKUP($C47,แยกหน่วยบริการ!$B$4:$BO$841,28,0),2)</f>
        <v>0</v>
      </c>
      <c r="M47" s="216">
        <f>ROUND(VLOOKUP($C47,แยกหน่วยบริการ!$B$4:$BO$841,35,0),2)</f>
        <v>38882.160000000003</v>
      </c>
      <c r="N47" s="216">
        <f>ROUND(VLOOKUP($C47,แยกหน่วยบริการ!$B$4:$BO$841,36,0),2)</f>
        <v>0</v>
      </c>
      <c r="O47" s="216">
        <f>ROUND(VLOOKUP($C47,แยกหน่วยบริการ!$B$4:$BO$841,43,0),2)</f>
        <v>33370.629999999997</v>
      </c>
      <c r="P47" s="216">
        <f>ROUND(VLOOKUP($C47,แยกหน่วยบริการ!$B$4:$BO$841,44,0),2)</f>
        <v>0</v>
      </c>
      <c r="Q47" s="216">
        <f>ROUND(VLOOKUP($C47,แยกหน่วยบริการ!$B$4:$BO$841,51,0),2)</f>
        <v>1279.3</v>
      </c>
      <c r="R47" s="216">
        <f>ROUND(VLOOKUP($C47,แยกหน่วยบริการ!$B$4:$BO$841,52,0),2)</f>
        <v>0</v>
      </c>
      <c r="S47" s="216">
        <f>ROUND(VLOOKUP($C47,แยกหน่วยบริการ!$B$4:$BO$841,59,0),2)</f>
        <v>15333.33</v>
      </c>
      <c r="T47" s="216">
        <f>ROUND(VLOOKUP($C47,แยกหน่วยบริการ!$B$4:$BO$841,60,0),2)</f>
        <v>0</v>
      </c>
    </row>
    <row r="48" spans="1:20" s="688" customFormat="1" ht="25.2" thickBot="1">
      <c r="A48" s="294"/>
      <c r="B48" s="331"/>
      <c r="C48" s="1150"/>
      <c r="D48" s="1151" t="s">
        <v>1562</v>
      </c>
      <c r="E48" s="1339" t="str">
        <f>IF(F46=E47,"0.50","0.00")</f>
        <v>0.50</v>
      </c>
      <c r="F48" s="1340"/>
      <c r="G48" s="1339" t="str">
        <f>IF(H46=G47,"0.50","0.00")</f>
        <v>0.50</v>
      </c>
      <c r="H48" s="1340"/>
      <c r="I48" s="1339" t="str">
        <f>IF(J46=I47,"0.50","0.00")</f>
        <v>0.50</v>
      </c>
      <c r="J48" s="1340"/>
      <c r="K48" s="1339" t="str">
        <f>IF(L46=K47,"0.50","0.00")</f>
        <v>0.50</v>
      </c>
      <c r="L48" s="1340"/>
      <c r="M48" s="1339" t="str">
        <f>IF(N46=M47,"0.50","0.00")</f>
        <v>0.50</v>
      </c>
      <c r="N48" s="1340"/>
      <c r="O48" s="1339" t="str">
        <f>IF(P46=O47,"0.50","0.00")</f>
        <v>0.50</v>
      </c>
      <c r="P48" s="1340"/>
      <c r="Q48" s="1339" t="str">
        <f>IF(R46=Q47,"0.50","0.00")</f>
        <v>0.50</v>
      </c>
      <c r="R48" s="1340"/>
      <c r="S48" s="1339" t="str">
        <f>IF(T46=S47,"0.50","0.00")</f>
        <v>0.50</v>
      </c>
      <c r="T48" s="1340"/>
    </row>
    <row r="49" spans="1:20" s="320" customFormat="1" ht="25.2" thickTop="1">
      <c r="A49" s="294"/>
      <c r="B49" s="331"/>
      <c r="C49" s="1036"/>
      <c r="D49" s="1036"/>
      <c r="G49" s="1155"/>
      <c r="H49" s="1155"/>
      <c r="I49" s="1155"/>
      <c r="J49" s="1155"/>
      <c r="K49" s="1155"/>
      <c r="L49" s="1155"/>
      <c r="M49" s="1155"/>
      <c r="N49" s="1155"/>
      <c r="O49" s="1155"/>
      <c r="P49" s="1155"/>
      <c r="Q49" s="1155"/>
      <c r="R49" s="1155"/>
      <c r="S49" s="1155"/>
      <c r="T49" s="1155"/>
    </row>
    <row r="50" spans="1:20" s="320" customFormat="1">
      <c r="A50" s="294"/>
      <c r="B50" s="331">
        <v>5.12</v>
      </c>
      <c r="C50" s="1036" t="s">
        <v>577</v>
      </c>
      <c r="D50" s="1036" t="s">
        <v>78</v>
      </c>
      <c r="E50" s="216">
        <f>ROUND(VLOOKUP($C50,แยกหน่วยบริการ!$B$4:$BO$841,3,0),2)</f>
        <v>21225958.77</v>
      </c>
      <c r="F50" s="216">
        <f>ROUND(VLOOKUP($C50,แยกหน่วยบริการ!$B$4:$BO$841,4,0),2)</f>
        <v>0</v>
      </c>
      <c r="G50" s="216">
        <f>ROUND(VLOOKUP($C50,แยกหน่วยบริการ!$B$4:$BO$841,11,0),2)</f>
        <v>0</v>
      </c>
      <c r="H50" s="216">
        <f>ROUND(VLOOKUP($C50,แยกหน่วยบริการ!$B$4:$BO$841,12,0),2)</f>
        <v>41603.89</v>
      </c>
      <c r="I50" s="216">
        <f>ROUND(VLOOKUP($C50,แยกหน่วยบริการ!$B$4:$BO$841,19,0),2)</f>
        <v>0</v>
      </c>
      <c r="J50" s="216">
        <f>ROUND(VLOOKUP($C50,แยกหน่วยบริการ!$B$4:$BO$841,20,0),2)</f>
        <v>64518.78</v>
      </c>
      <c r="K50" s="216">
        <f>ROUND(VLOOKUP($C50,แยกหน่วยบริการ!$B$4:$BO$841,27,0),2)</f>
        <v>0</v>
      </c>
      <c r="L50" s="216">
        <f>ROUND(VLOOKUP($C50,แยกหน่วยบริการ!$B$4:$BO$841,28,0),2)</f>
        <v>79788.289999999994</v>
      </c>
      <c r="M50" s="216">
        <f>ROUND(VLOOKUP($C50,แยกหน่วยบริการ!$B$4:$BO$841,35,0),2)</f>
        <v>0</v>
      </c>
      <c r="N50" s="216">
        <f>ROUND(VLOOKUP($C50,แยกหน่วยบริการ!$B$4:$BO$841,36,0),2)</f>
        <v>30517.46</v>
      </c>
      <c r="O50" s="216">
        <f>ROUND(VLOOKUP($C50,แยกหน่วยบริการ!$B$4:$BO$841,43,0),2)</f>
        <v>0</v>
      </c>
      <c r="P50" s="216">
        <f>ROUND(VLOOKUP($C50,แยกหน่วยบริการ!$B$4:$BO$841,44,0),2)</f>
        <v>23791.88</v>
      </c>
      <c r="Q50" s="216">
        <f>ROUND(VLOOKUP($C50,แยกหน่วยบริการ!$B$4:$BO$841,51,0),2)</f>
        <v>0</v>
      </c>
      <c r="R50" s="216">
        <f>ROUND(VLOOKUP($C50,แยกหน่วยบริการ!$B$4:$BO$841,52,0),2)</f>
        <v>14229.86</v>
      </c>
      <c r="S50" s="216">
        <f>ROUND(VLOOKUP($C50,แยกหน่วยบริการ!$B$4:$BO$841,59,0),2)</f>
        <v>0</v>
      </c>
      <c r="T50" s="216">
        <f>ROUND(VLOOKUP($C50,แยกหน่วยบริการ!$B$4:$BO$841,60,0),2)</f>
        <v>19120.150000000001</v>
      </c>
    </row>
    <row r="51" spans="1:20" s="320" customFormat="1">
      <c r="A51" s="294"/>
      <c r="B51" s="331"/>
      <c r="C51" s="1036" t="s">
        <v>1091</v>
      </c>
      <c r="D51" s="1036" t="s">
        <v>1350</v>
      </c>
      <c r="E51" s="216">
        <f>ROUND(VLOOKUP($C51,แยกหน่วยบริการ!$B$4:$BO$841,3,0),2)</f>
        <v>0</v>
      </c>
      <c r="F51" s="216">
        <f>ROUND(VLOOKUP($C51,แยกหน่วยบริการ!$B$4:$BO$841,4,0),2)</f>
        <v>1605575.65</v>
      </c>
      <c r="G51" s="216">
        <f>ROUND(VLOOKUP($C51,แยกหน่วยบริการ!$B$4:$BO$841,11,0),2)</f>
        <v>41603.89</v>
      </c>
      <c r="H51" s="216">
        <f>ROUND(VLOOKUP($C51,แยกหน่วยบริการ!$B$4:$BO$841,12,0),2)</f>
        <v>0</v>
      </c>
      <c r="I51" s="216">
        <f>ROUND(VLOOKUP($C51,แยกหน่วยบริการ!$B$4:$BO$841,19,0),2)</f>
        <v>64518.78</v>
      </c>
      <c r="J51" s="216">
        <f>ROUND(VLOOKUP($C51,แยกหน่วยบริการ!$B$4:$BO$841,20,0),2)</f>
        <v>0</v>
      </c>
      <c r="K51" s="216">
        <f>ROUND(VLOOKUP($C51,แยกหน่วยบริการ!$B$4:$BO$841,27,0),2)</f>
        <v>79788.289999999994</v>
      </c>
      <c r="L51" s="216">
        <f>ROUND(VLOOKUP($C51,แยกหน่วยบริการ!$B$4:$BO$841,28,0),2)</f>
        <v>0</v>
      </c>
      <c r="M51" s="216">
        <f>ROUND(VLOOKUP($C51,แยกหน่วยบริการ!$B$4:$BO$841,35,0),2)</f>
        <v>30517.46</v>
      </c>
      <c r="N51" s="216">
        <f>ROUND(VLOOKUP($C51,แยกหน่วยบริการ!$B$4:$BO$841,36,0),2)</f>
        <v>0</v>
      </c>
      <c r="O51" s="216">
        <f>ROUND(VLOOKUP($C51,แยกหน่วยบริการ!$B$4:$BO$841,43,0),2)</f>
        <v>23791.88</v>
      </c>
      <c r="P51" s="216">
        <f>ROUND(VLOOKUP($C51,แยกหน่วยบริการ!$B$4:$BO$841,44,0),2)</f>
        <v>0</v>
      </c>
      <c r="Q51" s="216">
        <f>ROUND(VLOOKUP($C51,แยกหน่วยบริการ!$B$4:$BO$841,51,0),2)</f>
        <v>14229.86</v>
      </c>
      <c r="R51" s="216">
        <f>ROUND(VLOOKUP($C51,แยกหน่วยบริการ!$B$4:$BO$841,52,0),2)</f>
        <v>0</v>
      </c>
      <c r="S51" s="216">
        <f>ROUND(VLOOKUP($C51,แยกหน่วยบริการ!$B$4:$BO$841,59,0),2)</f>
        <v>19120.150000000001</v>
      </c>
      <c r="T51" s="216">
        <f>ROUND(VLOOKUP($C51,แยกหน่วยบริการ!$B$4:$BO$841,60,0),2)</f>
        <v>0</v>
      </c>
    </row>
    <row r="52" spans="1:20" s="688" customFormat="1" ht="25.2" thickBot="1">
      <c r="A52" s="294"/>
      <c r="B52" s="331"/>
      <c r="C52" s="1150"/>
      <c r="D52" s="1151" t="s">
        <v>1562</v>
      </c>
      <c r="E52" s="1339" t="str">
        <f>IF(F50=E51,"0.50","0.00")</f>
        <v>0.50</v>
      </c>
      <c r="F52" s="1340"/>
      <c r="G52" s="1339" t="str">
        <f>IF(H50=G51,"0.50","0.00")</f>
        <v>0.50</v>
      </c>
      <c r="H52" s="1340"/>
      <c r="I52" s="1339" t="str">
        <f>IF(J50=I51,"0.50","0.00")</f>
        <v>0.50</v>
      </c>
      <c r="J52" s="1340"/>
      <c r="K52" s="1339" t="str">
        <f>IF(L50=K51,"0.50","0.00")</f>
        <v>0.50</v>
      </c>
      <c r="L52" s="1340"/>
      <c r="M52" s="1339" t="str">
        <f>IF(N50=M51,"0.50","0.00")</f>
        <v>0.50</v>
      </c>
      <c r="N52" s="1340"/>
      <c r="O52" s="1339" t="str">
        <f>IF(P50=O51,"0.50","0.00")</f>
        <v>0.50</v>
      </c>
      <c r="P52" s="1340"/>
      <c r="Q52" s="1339" t="str">
        <f>IF(R50=Q51,"0.50","0.00")</f>
        <v>0.50</v>
      </c>
      <c r="R52" s="1340"/>
      <c r="S52" s="1339" t="str">
        <f>IF(T50=S51,"0.50","0.00")</f>
        <v>0.50</v>
      </c>
      <c r="T52" s="1340"/>
    </row>
    <row r="53" spans="1:20" s="320" customFormat="1" ht="25.2" thickTop="1">
      <c r="A53" s="294"/>
      <c r="B53" s="331"/>
      <c r="C53" s="1036"/>
      <c r="D53" s="1036"/>
      <c r="G53" s="1155"/>
      <c r="H53" s="1155"/>
      <c r="I53" s="1155"/>
      <c r="J53" s="1155"/>
      <c r="K53" s="1155"/>
      <c r="L53" s="1155"/>
      <c r="M53" s="1155"/>
      <c r="N53" s="1155"/>
      <c r="O53" s="1155"/>
      <c r="P53" s="1155"/>
      <c r="Q53" s="1155"/>
      <c r="R53" s="1155"/>
      <c r="S53" s="1155"/>
      <c r="T53" s="1155"/>
    </row>
    <row r="54" spans="1:20" s="320" customFormat="1">
      <c r="A54" s="294"/>
      <c r="B54" s="331">
        <v>5.13</v>
      </c>
      <c r="C54" s="1036" t="s">
        <v>578</v>
      </c>
      <c r="D54" s="1036" t="s">
        <v>1447</v>
      </c>
      <c r="E54" s="216">
        <f>ROUND(VLOOKUP($C54,แยกหน่วยบริการ!$B$4:$BO$841,3,0),2)</f>
        <v>46593.69</v>
      </c>
      <c r="F54" s="216">
        <f>ROUND(VLOOKUP($C54,แยกหน่วยบริการ!$B$4:$BO$841,4,0),2)</f>
        <v>0</v>
      </c>
      <c r="G54" s="216">
        <f>ROUND(VLOOKUP($C54,แยกหน่วยบริการ!$B$4:$BO$841,11,0),2)</f>
        <v>0</v>
      </c>
      <c r="H54" s="216">
        <f>ROUND(VLOOKUP($C54,แยกหน่วยบริการ!$B$4:$BO$841,12,0),2)</f>
        <v>872.22</v>
      </c>
      <c r="I54" s="216">
        <f>ROUND(VLOOKUP($C54,แยกหน่วยบริการ!$B$4:$BO$841,19,0),2)</f>
        <v>0</v>
      </c>
      <c r="J54" s="216">
        <f>ROUND(VLOOKUP($C54,แยกหน่วยบริการ!$B$4:$BO$841,20,0),2)</f>
        <v>15757.03</v>
      </c>
      <c r="K54" s="216">
        <f>ROUND(VLOOKUP($C54,แยกหน่วยบริการ!$B$4:$BO$841,27,0),2)</f>
        <v>0</v>
      </c>
      <c r="L54" s="216">
        <f>ROUND(VLOOKUP($C54,แยกหน่วยบริการ!$B$4:$BO$841,28,0),2)</f>
        <v>0</v>
      </c>
      <c r="M54" s="216">
        <f>ROUND(VLOOKUP($C54,แยกหน่วยบริการ!$B$4:$BO$841,35,0),2)</f>
        <v>0</v>
      </c>
      <c r="N54" s="216">
        <f>ROUND(VLOOKUP($C54,แยกหน่วยบริการ!$B$4:$BO$841,36,0),2)</f>
        <v>2761.11</v>
      </c>
      <c r="O54" s="216">
        <f>ROUND(VLOOKUP($C54,แยกหน่วยบริการ!$B$4:$BO$841,43,0),2)</f>
        <v>0</v>
      </c>
      <c r="P54" s="216">
        <f>ROUND(VLOOKUP($C54,แยกหน่วยบริการ!$B$4:$BO$841,44,0),2)</f>
        <v>15591.92</v>
      </c>
      <c r="Q54" s="216">
        <f>ROUND(VLOOKUP($C54,แยกหน่วยบริการ!$B$4:$BO$841,51,0),2)</f>
        <v>0</v>
      </c>
      <c r="R54" s="216">
        <f>ROUND(VLOOKUP($C54,แยกหน่วยบริการ!$B$4:$BO$841,52,0),2)</f>
        <v>4200</v>
      </c>
      <c r="S54" s="216">
        <f>ROUND(VLOOKUP($C54,แยกหน่วยบริการ!$B$4:$BO$841,59,0),2)</f>
        <v>0</v>
      </c>
      <c r="T54" s="216">
        <f>ROUND(VLOOKUP($C54,แยกหน่วยบริการ!$B$4:$BO$841,60,0),2)</f>
        <v>0</v>
      </c>
    </row>
    <row r="55" spans="1:20" s="320" customFormat="1">
      <c r="A55" s="294"/>
      <c r="B55" s="331"/>
      <c r="C55" s="1036" t="s">
        <v>1092</v>
      </c>
      <c r="D55" s="1036" t="s">
        <v>1351</v>
      </c>
      <c r="E55" s="216">
        <f>ROUND(VLOOKUP($C55,แยกหน่วยบริการ!$B$4:$BO$841,3,0),2)</f>
        <v>0</v>
      </c>
      <c r="F55" s="216">
        <f>ROUND(VLOOKUP($C55,แยกหน่วยบริการ!$B$4:$BO$841,4,0),2)</f>
        <v>658537.66</v>
      </c>
      <c r="G55" s="216">
        <f>ROUND(VLOOKUP($C55,แยกหน่วยบริการ!$B$4:$BO$841,11,0),2)</f>
        <v>872.22</v>
      </c>
      <c r="H55" s="216">
        <f>ROUND(VLOOKUP($C55,แยกหน่วยบริการ!$B$4:$BO$841,12,0),2)</f>
        <v>0</v>
      </c>
      <c r="I55" s="216">
        <f>ROUND(VLOOKUP($C55,แยกหน่วยบริการ!$B$4:$BO$841,19,0),2)</f>
        <v>15757.03</v>
      </c>
      <c r="J55" s="216">
        <f>ROUND(VLOOKUP($C55,แยกหน่วยบริการ!$B$4:$BO$841,20,0),2)</f>
        <v>0</v>
      </c>
      <c r="K55" s="216">
        <f>ROUND(VLOOKUP($C55,แยกหน่วยบริการ!$B$4:$BO$841,27,0),2)</f>
        <v>0</v>
      </c>
      <c r="L55" s="216">
        <f>ROUND(VLOOKUP($C55,แยกหน่วยบริการ!$B$4:$BO$841,28,0),2)</f>
        <v>0</v>
      </c>
      <c r="M55" s="216">
        <f>ROUND(VLOOKUP($C55,แยกหน่วยบริการ!$B$4:$BO$841,35,0),2)</f>
        <v>2761.11</v>
      </c>
      <c r="N55" s="216">
        <f>ROUND(VLOOKUP($C55,แยกหน่วยบริการ!$B$4:$BO$841,36,0),2)</f>
        <v>0</v>
      </c>
      <c r="O55" s="216">
        <f>ROUND(VLOOKUP($C55,แยกหน่วยบริการ!$B$4:$BO$841,43,0),2)</f>
        <v>15591.92</v>
      </c>
      <c r="P55" s="216">
        <f>ROUND(VLOOKUP($C55,แยกหน่วยบริการ!$B$4:$BO$841,44,0),2)</f>
        <v>0</v>
      </c>
      <c r="Q55" s="216">
        <f>ROUND(VLOOKUP($C55,แยกหน่วยบริการ!$B$4:$BO$841,51,0),2)</f>
        <v>4200</v>
      </c>
      <c r="R55" s="216">
        <f>ROUND(VLOOKUP($C55,แยกหน่วยบริการ!$B$4:$BO$841,52,0),2)</f>
        <v>0</v>
      </c>
      <c r="S55" s="216">
        <f>ROUND(VLOOKUP($C55,แยกหน่วยบริการ!$B$4:$BO$841,59,0),2)</f>
        <v>0</v>
      </c>
      <c r="T55" s="216">
        <f>ROUND(VLOOKUP($C55,แยกหน่วยบริการ!$B$4:$BO$841,60,0),2)</f>
        <v>0</v>
      </c>
    </row>
    <row r="56" spans="1:20" s="688" customFormat="1" ht="25.2" thickBot="1">
      <c r="A56" s="294"/>
      <c r="B56" s="331"/>
      <c r="C56" s="1150"/>
      <c r="D56" s="1151" t="s">
        <v>1562</v>
      </c>
      <c r="E56" s="1339" t="str">
        <f>IF(F54=E55,"0.50","0.00")</f>
        <v>0.50</v>
      </c>
      <c r="F56" s="1340"/>
      <c r="G56" s="1339" t="str">
        <f>IF(H54=G55,"0.50","0.00")</f>
        <v>0.50</v>
      </c>
      <c r="H56" s="1340"/>
      <c r="I56" s="1339" t="str">
        <f>IF(J54=I55,"0.50","0.00")</f>
        <v>0.50</v>
      </c>
      <c r="J56" s="1340"/>
      <c r="K56" s="1339" t="str">
        <f>IF(L54=K55,"0.50","0.00")</f>
        <v>0.50</v>
      </c>
      <c r="L56" s="1340"/>
      <c r="M56" s="1339" t="str">
        <f>IF(N54=M55,"0.50","0.00")</f>
        <v>0.50</v>
      </c>
      <c r="N56" s="1340"/>
      <c r="O56" s="1339" t="str">
        <f>IF(P54=O55,"0.50","0.00")</f>
        <v>0.50</v>
      </c>
      <c r="P56" s="1340"/>
      <c r="Q56" s="1339" t="str">
        <f>IF(R54=Q55,"0.50","0.00")</f>
        <v>0.50</v>
      </c>
      <c r="R56" s="1340"/>
      <c r="S56" s="1339" t="str">
        <f>IF(T54=S55,"0.50","0.00")</f>
        <v>0.50</v>
      </c>
      <c r="T56" s="1340"/>
    </row>
    <row r="57" spans="1:20" s="320" customFormat="1" ht="25.2" thickTop="1">
      <c r="A57" s="294"/>
      <c r="B57" s="331"/>
      <c r="C57" s="1036"/>
      <c r="D57" s="1036"/>
      <c r="G57" s="1155"/>
      <c r="H57" s="1155"/>
      <c r="I57" s="1155"/>
      <c r="J57" s="1155"/>
      <c r="K57" s="1155"/>
      <c r="L57" s="1155"/>
      <c r="M57" s="1155"/>
      <c r="N57" s="1155"/>
      <c r="O57" s="1155"/>
      <c r="P57" s="1155"/>
      <c r="Q57" s="1155"/>
      <c r="R57" s="1155"/>
      <c r="S57" s="1155"/>
      <c r="T57" s="1155"/>
    </row>
    <row r="58" spans="1:20" s="320" customFormat="1">
      <c r="A58" s="294"/>
      <c r="B58" s="331">
        <v>5.14</v>
      </c>
      <c r="C58" s="1036" t="s">
        <v>579</v>
      </c>
      <c r="D58" s="1036" t="s">
        <v>1448</v>
      </c>
      <c r="E58" s="216">
        <f>ROUND(VLOOKUP($C58,แยกหน่วยบริการ!$B$4:$BO$841,3,0),2)</f>
        <v>1723251.9</v>
      </c>
      <c r="F58" s="216">
        <f>ROUND(VLOOKUP($C58,แยกหน่วยบริการ!$B$4:$BO$841,4,0),2)</f>
        <v>0</v>
      </c>
      <c r="G58" s="216">
        <f>ROUND(VLOOKUP($C58,แยกหน่วยบริการ!$B$4:$BO$841,11,0),2)</f>
        <v>0</v>
      </c>
      <c r="H58" s="216">
        <f>ROUND(VLOOKUP($C58,แยกหน่วยบริการ!$B$4:$BO$841,12,0),2)</f>
        <v>3583.33</v>
      </c>
      <c r="I58" s="216">
        <f>ROUND(VLOOKUP($C58,แยกหน่วยบริการ!$B$4:$BO$841,19,0),2)</f>
        <v>0</v>
      </c>
      <c r="J58" s="216">
        <f>ROUND(VLOOKUP($C58,แยกหน่วยบริการ!$B$4:$BO$841,20,0),2)</f>
        <v>45573.7</v>
      </c>
      <c r="K58" s="216">
        <f>ROUND(VLOOKUP($C58,แยกหน่วยบริการ!$B$4:$BO$841,27,0),2)</f>
        <v>0</v>
      </c>
      <c r="L58" s="216">
        <f>ROUND(VLOOKUP($C58,แยกหน่วยบริการ!$B$4:$BO$841,28,0),2)</f>
        <v>10313.65</v>
      </c>
      <c r="M58" s="216">
        <f>ROUND(VLOOKUP($C58,แยกหน่วยบริการ!$B$4:$BO$841,35,0),2)</f>
        <v>0</v>
      </c>
      <c r="N58" s="216">
        <f>ROUND(VLOOKUP($C58,แยกหน่วยบริการ!$B$4:$BO$841,36,0),2)</f>
        <v>16189.63</v>
      </c>
      <c r="O58" s="216">
        <f>ROUND(VLOOKUP($C58,แยกหน่วยบริการ!$B$4:$BO$841,43,0),2)</f>
        <v>0</v>
      </c>
      <c r="P58" s="216">
        <f>ROUND(VLOOKUP($C58,แยกหน่วยบริการ!$B$4:$BO$841,44,0),2)</f>
        <v>4593.33</v>
      </c>
      <c r="Q58" s="216">
        <f>ROUND(VLOOKUP($C58,แยกหน่วยบริการ!$B$4:$BO$841,51,0),2)</f>
        <v>0</v>
      </c>
      <c r="R58" s="216">
        <f>ROUND(VLOOKUP($C58,แยกหน่วยบริการ!$B$4:$BO$841,52,0),2)</f>
        <v>4548.8900000000003</v>
      </c>
      <c r="S58" s="216">
        <f>ROUND(VLOOKUP($C58,แยกหน่วยบริการ!$B$4:$BO$841,59,0),2)</f>
        <v>0</v>
      </c>
      <c r="T58" s="216">
        <f>ROUND(VLOOKUP($C58,แยกหน่วยบริการ!$B$4:$BO$841,60,0),2)</f>
        <v>7266.03</v>
      </c>
    </row>
    <row r="59" spans="1:20" s="320" customFormat="1">
      <c r="A59" s="294"/>
      <c r="B59" s="331"/>
      <c r="C59" s="1036" t="s">
        <v>1093</v>
      </c>
      <c r="D59" s="1036" t="s">
        <v>346</v>
      </c>
      <c r="E59" s="216">
        <f>ROUND(VLOOKUP($C59,แยกหน่วยบริการ!$B$4:$BO$841,3,0),2)</f>
        <v>0</v>
      </c>
      <c r="F59" s="216">
        <f>ROUND(VLOOKUP($C59,แยกหน่วยบริการ!$B$4:$BO$841,4,0),2)</f>
        <v>466284.71</v>
      </c>
      <c r="G59" s="216">
        <f>ROUND(VLOOKUP($C59,แยกหน่วยบริการ!$B$4:$BO$841,11,0),2)</f>
        <v>3583.33</v>
      </c>
      <c r="H59" s="216">
        <f>ROUND(VLOOKUP($C59,แยกหน่วยบริการ!$B$4:$BO$841,12,0),2)</f>
        <v>0</v>
      </c>
      <c r="I59" s="216">
        <f>ROUND(VLOOKUP($C59,แยกหน่วยบริการ!$B$4:$BO$841,19,0),2)</f>
        <v>45573.7</v>
      </c>
      <c r="J59" s="216">
        <f>ROUND(VLOOKUP($C59,แยกหน่วยบริการ!$B$4:$BO$841,20,0),2)</f>
        <v>0</v>
      </c>
      <c r="K59" s="216">
        <f>ROUND(VLOOKUP($C59,แยกหน่วยบริการ!$B$4:$BO$841,27,0),2)</f>
        <v>10313.65</v>
      </c>
      <c r="L59" s="216">
        <f>ROUND(VLOOKUP($C59,แยกหน่วยบริการ!$B$4:$BO$841,28,0),2)</f>
        <v>0</v>
      </c>
      <c r="M59" s="216">
        <f>ROUND(VLOOKUP($C59,แยกหน่วยบริการ!$B$4:$BO$841,35,0),2)</f>
        <v>16189.63</v>
      </c>
      <c r="N59" s="216">
        <f>ROUND(VLOOKUP($C59,แยกหน่วยบริการ!$B$4:$BO$841,36,0),2)</f>
        <v>0</v>
      </c>
      <c r="O59" s="216">
        <f>ROUND(VLOOKUP($C59,แยกหน่วยบริการ!$B$4:$BO$841,43,0),2)</f>
        <v>4593.33</v>
      </c>
      <c r="P59" s="216">
        <f>ROUND(VLOOKUP($C59,แยกหน่วยบริการ!$B$4:$BO$841,44,0),2)</f>
        <v>0</v>
      </c>
      <c r="Q59" s="216">
        <f>ROUND(VLOOKUP($C59,แยกหน่วยบริการ!$B$4:$BO$841,51,0),2)</f>
        <v>4548.8900000000003</v>
      </c>
      <c r="R59" s="216">
        <f>ROUND(VLOOKUP($C59,แยกหน่วยบริการ!$B$4:$BO$841,52,0),2)</f>
        <v>0</v>
      </c>
      <c r="S59" s="216">
        <f>ROUND(VLOOKUP($C59,แยกหน่วยบริการ!$B$4:$BO$841,59,0),2)</f>
        <v>7266.03</v>
      </c>
      <c r="T59" s="216">
        <f>ROUND(VLOOKUP($C59,แยกหน่วยบริการ!$B$4:$BO$841,60,0),2)</f>
        <v>0</v>
      </c>
    </row>
    <row r="60" spans="1:20" s="688" customFormat="1" ht="25.2" thickBot="1">
      <c r="A60" s="294"/>
      <c r="B60" s="331"/>
      <c r="C60" s="1150"/>
      <c r="D60" s="1151" t="s">
        <v>1562</v>
      </c>
      <c r="E60" s="1339" t="str">
        <f>IF(F58=E59,"0.50","0.00")</f>
        <v>0.50</v>
      </c>
      <c r="F60" s="1340"/>
      <c r="G60" s="1339" t="str">
        <f>IF(H58=G59,"0.50","0.00")</f>
        <v>0.50</v>
      </c>
      <c r="H60" s="1340"/>
      <c r="I60" s="1339" t="str">
        <f>IF(J58=I59,"0.50","0.00")</f>
        <v>0.50</v>
      </c>
      <c r="J60" s="1340"/>
      <c r="K60" s="1339" t="str">
        <f>IF(L58=K59,"0.50","0.00")</f>
        <v>0.50</v>
      </c>
      <c r="L60" s="1340"/>
      <c r="M60" s="1339" t="str">
        <f>IF(N58=M59,"0.50","0.00")</f>
        <v>0.50</v>
      </c>
      <c r="N60" s="1340"/>
      <c r="O60" s="1339" t="str">
        <f>IF(P58=O59,"0.50","0.00")</f>
        <v>0.50</v>
      </c>
      <c r="P60" s="1340"/>
      <c r="Q60" s="1339" t="str">
        <f>IF(R58=Q59,"0.50","0.00")</f>
        <v>0.50</v>
      </c>
      <c r="R60" s="1340"/>
      <c r="S60" s="1339" t="str">
        <f>IF(T58=S59,"0.50","0.00")</f>
        <v>0.50</v>
      </c>
      <c r="T60" s="1340"/>
    </row>
    <row r="61" spans="1:20" s="320" customFormat="1" ht="25.2" thickTop="1">
      <c r="A61" s="294"/>
      <c r="B61" s="331"/>
      <c r="C61" s="1036"/>
      <c r="D61" s="1036"/>
      <c r="G61" s="1155"/>
      <c r="H61" s="1155"/>
      <c r="I61" s="1155"/>
      <c r="J61" s="1155"/>
      <c r="K61" s="1155"/>
      <c r="L61" s="1155"/>
      <c r="M61" s="1155"/>
      <c r="N61" s="1155"/>
      <c r="O61" s="1155"/>
      <c r="P61" s="1155"/>
      <c r="Q61" s="1155"/>
      <c r="R61" s="1155"/>
      <c r="S61" s="1155"/>
      <c r="T61" s="1155"/>
    </row>
    <row r="62" spans="1:20" s="320" customFormat="1">
      <c r="A62" s="294"/>
      <c r="B62" s="331">
        <v>5.15</v>
      </c>
      <c r="C62" s="1036" t="s">
        <v>580</v>
      </c>
      <c r="D62" s="1036" t="s">
        <v>1449</v>
      </c>
      <c r="E62" s="216">
        <f>ROUND(VLOOKUP($C62,แยกหน่วยบริการ!$B$4:$BO$841,3,0),2)</f>
        <v>0</v>
      </c>
      <c r="F62" s="216">
        <f>ROUND(VLOOKUP($C62,แยกหน่วยบริการ!$B$4:$BO$841,4,0),2)</f>
        <v>0</v>
      </c>
      <c r="G62" s="216">
        <f>ROUND(VLOOKUP($C62,แยกหน่วยบริการ!$B$4:$BO$841,11,0),2)</f>
        <v>0</v>
      </c>
      <c r="H62" s="216">
        <f>ROUND(VLOOKUP($C62,แยกหน่วยบริการ!$B$4:$BO$841,12,0),2)</f>
        <v>907.78</v>
      </c>
      <c r="I62" s="216">
        <f>ROUND(VLOOKUP($C62,แยกหน่วยบริการ!$B$4:$BO$841,19,0),2)</f>
        <v>0</v>
      </c>
      <c r="J62" s="216">
        <f>ROUND(VLOOKUP($C62,แยกหน่วยบริการ!$B$4:$BO$841,20,0),2)</f>
        <v>0</v>
      </c>
      <c r="K62" s="216">
        <f>ROUND(VLOOKUP($C62,แยกหน่วยบริการ!$B$4:$BO$841,27,0),2)</f>
        <v>0</v>
      </c>
      <c r="L62" s="216">
        <f>ROUND(VLOOKUP($C62,แยกหน่วยบริการ!$B$4:$BO$841,28,0),2)</f>
        <v>0</v>
      </c>
      <c r="M62" s="216">
        <f>ROUND(VLOOKUP($C62,แยกหน่วยบริการ!$B$4:$BO$841,35,0),2)</f>
        <v>0</v>
      </c>
      <c r="N62" s="216">
        <f>ROUND(VLOOKUP($C62,แยกหน่วยบริการ!$B$4:$BO$841,36,0),2)</f>
        <v>250</v>
      </c>
      <c r="O62" s="216">
        <f>ROUND(VLOOKUP($C62,แยกหน่วยบริการ!$B$4:$BO$841,43,0),2)</f>
        <v>0</v>
      </c>
      <c r="P62" s="216">
        <f>ROUND(VLOOKUP($C62,แยกหน่วยบริการ!$B$4:$BO$841,44,0),2)</f>
        <v>0</v>
      </c>
      <c r="Q62" s="216">
        <f>ROUND(VLOOKUP($C62,แยกหน่วยบริการ!$B$4:$BO$841,51,0),2)</f>
        <v>0</v>
      </c>
      <c r="R62" s="216">
        <f>ROUND(VLOOKUP($C62,แยกหน่วยบริการ!$B$4:$BO$841,52,0),2)</f>
        <v>0</v>
      </c>
      <c r="S62" s="216">
        <f>ROUND(VLOOKUP($C62,แยกหน่วยบริการ!$B$4:$BO$841,59,0),2)</f>
        <v>0</v>
      </c>
      <c r="T62" s="216">
        <f>ROUND(VLOOKUP($C62,แยกหน่วยบริการ!$B$4:$BO$841,60,0),2)</f>
        <v>0</v>
      </c>
    </row>
    <row r="63" spans="1:20" s="320" customFormat="1">
      <c r="A63" s="294"/>
      <c r="B63" s="331"/>
      <c r="C63" s="1036" t="s">
        <v>1094</v>
      </c>
      <c r="D63" s="1036" t="s">
        <v>347</v>
      </c>
      <c r="E63" s="216">
        <f>ROUND(VLOOKUP($C63,แยกหน่วยบริการ!$B$4:$BO$841,3,0),2)</f>
        <v>0</v>
      </c>
      <c r="F63" s="216">
        <f>ROUND(VLOOKUP($C63,แยกหน่วยบริการ!$B$4:$BO$841,4,0),2)</f>
        <v>0</v>
      </c>
      <c r="G63" s="216">
        <f>ROUND(VLOOKUP($C63,แยกหน่วยบริการ!$B$4:$BO$841,11,0),2)</f>
        <v>907.78</v>
      </c>
      <c r="H63" s="216">
        <f>ROUND(VLOOKUP($C63,แยกหน่วยบริการ!$B$4:$BO$841,12,0),2)</f>
        <v>0</v>
      </c>
      <c r="I63" s="216">
        <f>ROUND(VLOOKUP($C63,แยกหน่วยบริการ!$B$4:$BO$841,19,0),2)</f>
        <v>0</v>
      </c>
      <c r="J63" s="216">
        <f>ROUND(VLOOKUP($C63,แยกหน่วยบริการ!$B$4:$BO$841,20,0),2)</f>
        <v>0</v>
      </c>
      <c r="K63" s="216">
        <f>ROUND(VLOOKUP($C63,แยกหน่วยบริการ!$B$4:$BO$841,27,0),2)</f>
        <v>0</v>
      </c>
      <c r="L63" s="216">
        <f>ROUND(VLOOKUP($C63,แยกหน่วยบริการ!$B$4:$BO$841,28,0),2)</f>
        <v>0</v>
      </c>
      <c r="M63" s="216">
        <f>ROUND(VLOOKUP($C63,แยกหน่วยบริการ!$B$4:$BO$841,35,0),2)</f>
        <v>250</v>
      </c>
      <c r="N63" s="216">
        <f>ROUND(VLOOKUP($C63,แยกหน่วยบริการ!$B$4:$BO$841,36,0),2)</f>
        <v>0</v>
      </c>
      <c r="O63" s="216">
        <f>ROUND(VLOOKUP($C63,แยกหน่วยบริการ!$B$4:$BO$841,43,0),2)</f>
        <v>0</v>
      </c>
      <c r="P63" s="216">
        <f>ROUND(VLOOKUP($C63,แยกหน่วยบริการ!$B$4:$BO$841,44,0),2)</f>
        <v>0</v>
      </c>
      <c r="Q63" s="216">
        <f>ROUND(VLOOKUP($C63,แยกหน่วยบริการ!$B$4:$BO$841,51,0),2)</f>
        <v>0</v>
      </c>
      <c r="R63" s="216">
        <f>ROUND(VLOOKUP($C63,แยกหน่วยบริการ!$B$4:$BO$841,52,0),2)</f>
        <v>0</v>
      </c>
      <c r="S63" s="216">
        <f>ROUND(VLOOKUP($C63,แยกหน่วยบริการ!$B$4:$BO$841,59,0),2)</f>
        <v>0</v>
      </c>
      <c r="T63" s="216">
        <f>ROUND(VLOOKUP($C63,แยกหน่วยบริการ!$B$4:$BO$841,60,0),2)</f>
        <v>0</v>
      </c>
    </row>
    <row r="64" spans="1:20" s="688" customFormat="1" ht="25.2" thickBot="1">
      <c r="A64" s="294"/>
      <c r="B64" s="331"/>
      <c r="C64" s="1150"/>
      <c r="D64" s="1151" t="s">
        <v>1562</v>
      </c>
      <c r="E64" s="1339" t="str">
        <f>IF(F62=E63,"0.50","0.00")</f>
        <v>0.50</v>
      </c>
      <c r="F64" s="1340"/>
      <c r="G64" s="1339" t="str">
        <f>IF(H62=G63,"0.50","0.00")</f>
        <v>0.50</v>
      </c>
      <c r="H64" s="1340"/>
      <c r="I64" s="1339" t="str">
        <f>IF(J62=I63,"0.50","0.00")</f>
        <v>0.50</v>
      </c>
      <c r="J64" s="1340"/>
      <c r="K64" s="1339" t="str">
        <f>IF(L62=K63,"0.50","0.00")</f>
        <v>0.50</v>
      </c>
      <c r="L64" s="1340"/>
      <c r="M64" s="1339" t="str">
        <f>IF(N62=M63,"0.50","0.00")</f>
        <v>0.50</v>
      </c>
      <c r="N64" s="1340"/>
      <c r="O64" s="1339" t="str">
        <f>IF(P62=O63,"0.50","0.00")</f>
        <v>0.50</v>
      </c>
      <c r="P64" s="1340"/>
      <c r="Q64" s="1339" t="str">
        <f>IF(R62=Q63,"0.50","0.00")</f>
        <v>0.50</v>
      </c>
      <c r="R64" s="1340"/>
      <c r="S64" s="1339" t="str">
        <f>IF(T62=S63,"0.50","0.00")</f>
        <v>0.50</v>
      </c>
      <c r="T64" s="1340"/>
    </row>
    <row r="65" spans="1:20" s="320" customFormat="1" ht="25.2" thickTop="1">
      <c r="A65" s="294"/>
      <c r="B65" s="331"/>
      <c r="C65" s="1036"/>
      <c r="D65" s="1036"/>
      <c r="G65" s="1155"/>
      <c r="H65" s="1155"/>
      <c r="I65" s="1155"/>
      <c r="J65" s="1155"/>
      <c r="K65" s="1155"/>
      <c r="L65" s="1155"/>
      <c r="M65" s="1155"/>
      <c r="N65" s="1155"/>
      <c r="O65" s="1155"/>
      <c r="P65" s="1155"/>
      <c r="Q65" s="1155"/>
      <c r="R65" s="1155"/>
      <c r="S65" s="1155"/>
      <c r="T65" s="1155"/>
    </row>
    <row r="66" spans="1:20" s="320" customFormat="1">
      <c r="A66" s="294"/>
      <c r="B66" s="331">
        <v>5.16</v>
      </c>
      <c r="C66" s="1036" t="s">
        <v>581</v>
      </c>
      <c r="D66" s="1036" t="s">
        <v>79</v>
      </c>
      <c r="E66" s="216">
        <f>ROUND(VLOOKUP($C66,แยกหน่วยบริการ!$B$4:$BO$841,3,0),2)</f>
        <v>0</v>
      </c>
      <c r="F66" s="216">
        <f>ROUND(VLOOKUP($C66,แยกหน่วยบริการ!$B$4:$BO$841,4,0),2)</f>
        <v>0</v>
      </c>
      <c r="G66" s="216">
        <f>ROUND(VLOOKUP($C66,แยกหน่วยบริการ!$B$4:$BO$841,11,0),2)</f>
        <v>0</v>
      </c>
      <c r="H66" s="216">
        <f>ROUND(VLOOKUP($C66,แยกหน่วยบริการ!$B$4:$BO$841,12,0),2)</f>
        <v>0</v>
      </c>
      <c r="I66" s="216">
        <f>ROUND(VLOOKUP($C66,แยกหน่วยบริการ!$B$4:$BO$841,19,0),2)</f>
        <v>0</v>
      </c>
      <c r="J66" s="216">
        <f>ROUND(VLOOKUP($C66,แยกหน่วยบริการ!$B$4:$BO$841,20,0),2)</f>
        <v>0</v>
      </c>
      <c r="K66" s="216">
        <f>ROUND(VLOOKUP($C66,แยกหน่วยบริการ!$B$4:$BO$841,27,0),2)</f>
        <v>0</v>
      </c>
      <c r="L66" s="216">
        <f>ROUND(VLOOKUP($C66,แยกหน่วยบริการ!$B$4:$BO$841,28,0),2)</f>
        <v>0</v>
      </c>
      <c r="M66" s="216">
        <f>ROUND(VLOOKUP($C66,แยกหน่วยบริการ!$B$4:$BO$841,35,0),2)</f>
        <v>0</v>
      </c>
      <c r="N66" s="216">
        <f>ROUND(VLOOKUP($C66,แยกหน่วยบริการ!$B$4:$BO$841,36,0),2)</f>
        <v>0</v>
      </c>
      <c r="O66" s="216">
        <f>ROUND(VLOOKUP($C66,แยกหน่วยบริการ!$B$4:$BO$841,43,0),2)</f>
        <v>0</v>
      </c>
      <c r="P66" s="216">
        <f>ROUND(VLOOKUP($C66,แยกหน่วยบริการ!$B$4:$BO$841,44,0),2)</f>
        <v>0</v>
      </c>
      <c r="Q66" s="216">
        <f>ROUND(VLOOKUP($C66,แยกหน่วยบริการ!$B$4:$BO$841,51,0),2)</f>
        <v>0</v>
      </c>
      <c r="R66" s="216">
        <f>ROUND(VLOOKUP($C66,แยกหน่วยบริการ!$B$4:$BO$841,52,0),2)</f>
        <v>0</v>
      </c>
      <c r="S66" s="216">
        <f>ROUND(VLOOKUP($C66,แยกหน่วยบริการ!$B$4:$BO$841,59,0),2)</f>
        <v>0</v>
      </c>
      <c r="T66" s="216">
        <f>ROUND(VLOOKUP($C66,แยกหน่วยบริการ!$B$4:$BO$841,60,0),2)</f>
        <v>0</v>
      </c>
    </row>
    <row r="67" spans="1:20">
      <c r="A67" s="294"/>
      <c r="B67" s="331"/>
      <c r="C67" s="1036" t="s">
        <v>1095</v>
      </c>
      <c r="D67" s="1036" t="s">
        <v>1352</v>
      </c>
      <c r="E67" s="216">
        <f>ROUND(VLOOKUP($C67,แยกหน่วยบริการ!$B$4:$BO$841,3,0),2)</f>
        <v>0</v>
      </c>
      <c r="F67" s="216">
        <f>ROUND(VLOOKUP($C67,แยกหน่วยบริการ!$B$4:$BO$841,4,0),2)</f>
        <v>0</v>
      </c>
      <c r="G67" s="216">
        <f>ROUND(VLOOKUP($C67,แยกหน่วยบริการ!$B$4:$BO$841,11,0),2)</f>
        <v>0</v>
      </c>
      <c r="H67" s="216">
        <f>ROUND(VLOOKUP($C67,แยกหน่วยบริการ!$B$4:$BO$841,12,0),2)</f>
        <v>0</v>
      </c>
      <c r="I67" s="216">
        <f>ROUND(VLOOKUP($C67,แยกหน่วยบริการ!$B$4:$BO$841,19,0),2)</f>
        <v>0</v>
      </c>
      <c r="J67" s="216">
        <f>ROUND(VLOOKUP($C67,แยกหน่วยบริการ!$B$4:$BO$841,20,0),2)</f>
        <v>0</v>
      </c>
      <c r="K67" s="216">
        <f>ROUND(VLOOKUP($C67,แยกหน่วยบริการ!$B$4:$BO$841,27,0),2)</f>
        <v>0</v>
      </c>
      <c r="L67" s="216">
        <f>ROUND(VLOOKUP($C67,แยกหน่วยบริการ!$B$4:$BO$841,28,0),2)</f>
        <v>0</v>
      </c>
      <c r="M67" s="216">
        <f>ROUND(VLOOKUP($C67,แยกหน่วยบริการ!$B$4:$BO$841,35,0),2)</f>
        <v>0</v>
      </c>
      <c r="N67" s="216">
        <f>ROUND(VLOOKUP($C67,แยกหน่วยบริการ!$B$4:$BO$841,36,0),2)</f>
        <v>0</v>
      </c>
      <c r="O67" s="216">
        <f>ROUND(VLOOKUP($C67,แยกหน่วยบริการ!$B$4:$BO$841,43,0),2)</f>
        <v>0</v>
      </c>
      <c r="P67" s="216">
        <f>ROUND(VLOOKUP($C67,แยกหน่วยบริการ!$B$4:$BO$841,44,0),2)</f>
        <v>0</v>
      </c>
      <c r="Q67" s="216">
        <f>ROUND(VLOOKUP($C67,แยกหน่วยบริการ!$B$4:$BO$841,51,0),2)</f>
        <v>0</v>
      </c>
      <c r="R67" s="216">
        <f>ROUND(VLOOKUP($C67,แยกหน่วยบริการ!$B$4:$BO$841,52,0),2)</f>
        <v>0</v>
      </c>
      <c r="S67" s="216">
        <f>ROUND(VLOOKUP($C67,แยกหน่วยบริการ!$B$4:$BO$841,59,0),2)</f>
        <v>0</v>
      </c>
      <c r="T67" s="216">
        <f>ROUND(VLOOKUP($C67,แยกหน่วยบริการ!$B$4:$BO$841,60,0),2)</f>
        <v>0</v>
      </c>
    </row>
    <row r="68" spans="1:20" s="688" customFormat="1" ht="25.2" thickBot="1">
      <c r="A68" s="294"/>
      <c r="B68" s="331"/>
      <c r="C68" s="1150"/>
      <c r="D68" s="1151" t="s">
        <v>1562</v>
      </c>
      <c r="E68" s="1339" t="str">
        <f>IF(F66=E67,"0.50","0.00")</f>
        <v>0.50</v>
      </c>
      <c r="F68" s="1340"/>
      <c r="G68" s="1339" t="str">
        <f>IF(H66=G67,"0.50","0.00")</f>
        <v>0.50</v>
      </c>
      <c r="H68" s="1340"/>
      <c r="I68" s="1339" t="str">
        <f>IF(J66=I67,"0.50","0.00")</f>
        <v>0.50</v>
      </c>
      <c r="J68" s="1340"/>
      <c r="K68" s="1339" t="str">
        <f>IF(L66=K67,"0.50","0.00")</f>
        <v>0.50</v>
      </c>
      <c r="L68" s="1340"/>
      <c r="M68" s="1339" t="str">
        <f>IF(N66=M67,"0.50","0.00")</f>
        <v>0.50</v>
      </c>
      <c r="N68" s="1340"/>
      <c r="O68" s="1339" t="str">
        <f>IF(P66=O67,"0.50","0.00")</f>
        <v>0.50</v>
      </c>
      <c r="P68" s="1340"/>
      <c r="Q68" s="1339" t="str">
        <f>IF(R66=Q67,"0.50","0.00")</f>
        <v>0.50</v>
      </c>
      <c r="R68" s="1340"/>
      <c r="S68" s="1339" t="str">
        <f>IF(T66=S67,"0.50","0.00")</f>
        <v>0.50</v>
      </c>
      <c r="T68" s="1340"/>
    </row>
    <row r="69" spans="1:20" s="688" customFormat="1" ht="25.2" thickTop="1">
      <c r="A69" s="294"/>
      <c r="B69" s="331"/>
      <c r="C69" s="1153"/>
      <c r="D69" s="1157"/>
    </row>
    <row r="70" spans="1:20">
      <c r="A70" s="294"/>
      <c r="B70" s="331">
        <v>5.17</v>
      </c>
      <c r="C70" s="1036" t="s">
        <v>582</v>
      </c>
      <c r="D70" s="1036" t="s">
        <v>80</v>
      </c>
      <c r="E70" s="216">
        <f>ROUND(VLOOKUP($C70,แยกหน่วยบริการ!$B$4:$BO$841,3,0),2)</f>
        <v>788187.69</v>
      </c>
      <c r="F70" s="216">
        <f>ROUND(VLOOKUP($C70,แยกหน่วยบริการ!$B$4:$BO$841,4,0),2)</f>
        <v>0</v>
      </c>
      <c r="G70" s="216">
        <f>ROUND(VLOOKUP($C70,แยกหน่วยบริการ!$B$4:$BO$841,11,0),2)</f>
        <v>0</v>
      </c>
      <c r="H70" s="216">
        <f>ROUND(VLOOKUP($C70,แยกหน่วยบริการ!$B$4:$BO$841,12,0),2)</f>
        <v>4138.8900000000003</v>
      </c>
      <c r="I70" s="216">
        <f>ROUND(VLOOKUP($C70,แยกหน่วยบริการ!$B$4:$BO$841,19,0),2)</f>
        <v>0</v>
      </c>
      <c r="J70" s="216">
        <f>ROUND(VLOOKUP($C70,แยกหน่วยบริการ!$B$4:$BO$841,20,0),2)</f>
        <v>19991.96</v>
      </c>
      <c r="K70" s="216">
        <f>ROUND(VLOOKUP($C70,แยกหน่วยบริการ!$B$4:$BO$841,27,0),2)</f>
        <v>0</v>
      </c>
      <c r="L70" s="216">
        <f>ROUND(VLOOKUP($C70,แยกหน่วยบริการ!$B$4:$BO$841,28,0),2)</f>
        <v>495.63</v>
      </c>
      <c r="M70" s="216">
        <f>ROUND(VLOOKUP($C70,แยกหน่วยบริการ!$B$4:$BO$841,35,0),2)</f>
        <v>0</v>
      </c>
      <c r="N70" s="216">
        <f>ROUND(VLOOKUP($C70,แยกหน่วยบริการ!$B$4:$BO$841,36,0),2)</f>
        <v>0</v>
      </c>
      <c r="O70" s="216">
        <f>ROUND(VLOOKUP($C70,แยกหน่วยบริการ!$B$4:$BO$841,43,0),2)</f>
        <v>0</v>
      </c>
      <c r="P70" s="216">
        <f>ROUND(VLOOKUP($C70,แยกหน่วยบริการ!$B$4:$BO$841,44,0),2)</f>
        <v>1838.31</v>
      </c>
      <c r="Q70" s="216">
        <f>ROUND(VLOOKUP($C70,แยกหน่วยบริการ!$B$4:$BO$841,51,0),2)</f>
        <v>0</v>
      </c>
      <c r="R70" s="216">
        <f>ROUND(VLOOKUP($C70,แยกหน่วยบริการ!$B$4:$BO$841,52,0),2)</f>
        <v>0</v>
      </c>
      <c r="S70" s="216">
        <f>ROUND(VLOOKUP($C70,แยกหน่วยบริการ!$B$4:$BO$841,59,0),2)</f>
        <v>0</v>
      </c>
      <c r="T70" s="216">
        <f>ROUND(VLOOKUP($C70,แยกหน่วยบริการ!$B$4:$BO$841,60,0),2)</f>
        <v>0</v>
      </c>
    </row>
    <row r="71" spans="1:20">
      <c r="A71" s="294"/>
      <c r="B71" s="331"/>
      <c r="C71" s="1036" t="s">
        <v>1096</v>
      </c>
      <c r="D71" s="1036" t="s">
        <v>348</v>
      </c>
      <c r="E71" s="216">
        <f>ROUND(VLOOKUP($C71,แยกหน่วยบริการ!$B$4:$BO$841,3,0),2)</f>
        <v>0</v>
      </c>
      <c r="F71" s="216">
        <f>ROUND(VLOOKUP($C71,แยกหน่วยบริการ!$B$4:$BO$841,4,0),2)</f>
        <v>71007.899999999994</v>
      </c>
      <c r="G71" s="216">
        <f>ROUND(VLOOKUP($C71,แยกหน่วยบริการ!$B$4:$BO$841,11,0),2)</f>
        <v>4138.8900000000003</v>
      </c>
      <c r="H71" s="216">
        <f>ROUND(VLOOKUP($C71,แยกหน่วยบริการ!$B$4:$BO$841,12,0),2)</f>
        <v>0</v>
      </c>
      <c r="I71" s="216">
        <f>ROUND(VLOOKUP($C71,แยกหน่วยบริการ!$B$4:$BO$841,19,0),2)</f>
        <v>19991.96</v>
      </c>
      <c r="J71" s="216">
        <f>ROUND(VLOOKUP($C71,แยกหน่วยบริการ!$B$4:$BO$841,20,0),2)</f>
        <v>0</v>
      </c>
      <c r="K71" s="216">
        <f>ROUND(VLOOKUP($C71,แยกหน่วยบริการ!$B$4:$BO$841,27,0),2)</f>
        <v>495.63</v>
      </c>
      <c r="L71" s="216">
        <f>ROUND(VLOOKUP($C71,แยกหน่วยบริการ!$B$4:$BO$841,28,0),2)</f>
        <v>0</v>
      </c>
      <c r="M71" s="216">
        <f>ROUND(VLOOKUP($C71,แยกหน่วยบริการ!$B$4:$BO$841,35,0),2)</f>
        <v>0</v>
      </c>
      <c r="N71" s="216">
        <f>ROUND(VLOOKUP($C71,แยกหน่วยบริการ!$B$4:$BO$841,36,0),2)</f>
        <v>0</v>
      </c>
      <c r="O71" s="216">
        <f>ROUND(VLOOKUP($C71,แยกหน่วยบริการ!$B$4:$BO$841,43,0),2)</f>
        <v>1838.31</v>
      </c>
      <c r="P71" s="216">
        <f>ROUND(VLOOKUP($C71,แยกหน่วยบริการ!$B$4:$BO$841,44,0),2)</f>
        <v>0</v>
      </c>
      <c r="Q71" s="216">
        <f>ROUND(VLOOKUP($C71,แยกหน่วยบริการ!$B$4:$BO$841,51,0),2)</f>
        <v>0</v>
      </c>
      <c r="R71" s="216">
        <f>ROUND(VLOOKUP($C71,แยกหน่วยบริการ!$B$4:$BO$841,52,0),2)</f>
        <v>0</v>
      </c>
      <c r="S71" s="216">
        <f>ROUND(VLOOKUP($C71,แยกหน่วยบริการ!$B$4:$BO$841,59,0),2)</f>
        <v>0</v>
      </c>
      <c r="T71" s="216">
        <f>ROUND(VLOOKUP($C71,แยกหน่วยบริการ!$B$4:$BO$841,60,0),2)</f>
        <v>0</v>
      </c>
    </row>
    <row r="72" spans="1:20" s="688" customFormat="1" ht="25.2" thickBot="1">
      <c r="A72" s="294"/>
      <c r="B72" s="331"/>
      <c r="C72" s="1150"/>
      <c r="D72" s="1151" t="s">
        <v>1562</v>
      </c>
      <c r="E72" s="1339" t="str">
        <f>IF(F70=E71,"0.50","0.00")</f>
        <v>0.50</v>
      </c>
      <c r="F72" s="1340"/>
      <c r="G72" s="1339" t="str">
        <f>IF(H70=G71,"0.50","0.00")</f>
        <v>0.50</v>
      </c>
      <c r="H72" s="1340"/>
      <c r="I72" s="1339" t="str">
        <f>IF(J70=I71,"0.50","0.00")</f>
        <v>0.50</v>
      </c>
      <c r="J72" s="1340"/>
      <c r="K72" s="1339" t="str">
        <f>IF(L70=K71,"0.50","0.00")</f>
        <v>0.50</v>
      </c>
      <c r="L72" s="1340"/>
      <c r="M72" s="1339" t="str">
        <f>IF(N70=M71,"0.50","0.00")</f>
        <v>0.50</v>
      </c>
      <c r="N72" s="1340"/>
      <c r="O72" s="1339" t="str">
        <f>IF(P70=O71,"0.50","0.00")</f>
        <v>0.50</v>
      </c>
      <c r="P72" s="1340"/>
      <c r="Q72" s="1339" t="str">
        <f>IF(R70=Q71,"0.50","0.00")</f>
        <v>0.50</v>
      </c>
      <c r="R72" s="1340"/>
      <c r="S72" s="1339" t="str">
        <f>IF(T70=S71,"0.50","0.00")</f>
        <v>0.50</v>
      </c>
      <c r="T72" s="1340"/>
    </row>
    <row r="73" spans="1:20" ht="25.2" thickTop="1">
      <c r="A73" s="294"/>
      <c r="B73" s="331"/>
      <c r="C73" s="1036"/>
      <c r="D73" s="1036"/>
      <c r="E73" s="1036"/>
    </row>
    <row r="74" spans="1:20">
      <c r="A74" s="294"/>
      <c r="B74" s="331">
        <v>5.18</v>
      </c>
      <c r="C74" s="1036" t="s">
        <v>583</v>
      </c>
      <c r="D74" s="1036" t="s">
        <v>81</v>
      </c>
      <c r="E74" s="216">
        <f>ROUND(VLOOKUP($C74,แยกหน่วยบริการ!$B$4:$BO$841,3,0),2)</f>
        <v>0</v>
      </c>
      <c r="F74" s="216">
        <f>ROUND(VLOOKUP($C74,แยกหน่วยบริการ!$B$4:$BO$841,4,0),2)</f>
        <v>0</v>
      </c>
      <c r="G74" s="216">
        <f>ROUND(VLOOKUP($C74,แยกหน่วยบริการ!$B$4:$BO$841,11,0),2)</f>
        <v>0</v>
      </c>
      <c r="H74" s="216">
        <f>ROUND(VLOOKUP($C74,แยกหน่วยบริการ!$B$4:$BO$841,12,0),2)</f>
        <v>0</v>
      </c>
      <c r="I74" s="216">
        <f>ROUND(VLOOKUP($C74,แยกหน่วยบริการ!$B$4:$BO$841,19,0),2)</f>
        <v>0</v>
      </c>
      <c r="J74" s="216">
        <f>ROUND(VLOOKUP($C74,แยกหน่วยบริการ!$B$4:$BO$841,20,0),2)</f>
        <v>554.02</v>
      </c>
      <c r="K74" s="216">
        <f>ROUND(VLOOKUP($C74,แยกหน่วยบริการ!$B$4:$BO$841,27,0),2)</f>
        <v>0</v>
      </c>
      <c r="L74" s="216">
        <f>ROUND(VLOOKUP($C74,แยกหน่วยบริการ!$B$4:$BO$841,28,0),2)</f>
        <v>0</v>
      </c>
      <c r="M74" s="216">
        <f>ROUND(VLOOKUP($C74,แยกหน่วยบริการ!$B$4:$BO$841,35,0),2)</f>
        <v>0</v>
      </c>
      <c r="N74" s="216">
        <f>ROUND(VLOOKUP($C74,แยกหน่วยบริการ!$B$4:$BO$841,36,0),2)</f>
        <v>0</v>
      </c>
      <c r="O74" s="216">
        <f>ROUND(VLOOKUP($C74,แยกหน่วยบริการ!$B$4:$BO$841,43,0),2)</f>
        <v>0</v>
      </c>
      <c r="P74" s="216">
        <f>ROUND(VLOOKUP($C74,แยกหน่วยบริการ!$B$4:$BO$841,44,0),2)</f>
        <v>0</v>
      </c>
      <c r="Q74" s="216">
        <f>ROUND(VLOOKUP($C74,แยกหน่วยบริการ!$B$4:$BO$841,51,0),2)</f>
        <v>0</v>
      </c>
      <c r="R74" s="216">
        <f>ROUND(VLOOKUP($C74,แยกหน่วยบริการ!$B$4:$BO$841,52,0),2)</f>
        <v>0</v>
      </c>
      <c r="S74" s="216">
        <f>ROUND(VLOOKUP($C74,แยกหน่วยบริการ!$B$4:$BO$841,59,0),2)</f>
        <v>0</v>
      </c>
      <c r="T74" s="216">
        <f>ROUND(VLOOKUP($C74,แยกหน่วยบริการ!$B$4:$BO$841,60,0),2)</f>
        <v>0</v>
      </c>
    </row>
    <row r="75" spans="1:20">
      <c r="A75" s="294"/>
      <c r="B75" s="331"/>
      <c r="C75" s="1036" t="s">
        <v>1097</v>
      </c>
      <c r="D75" s="1036" t="s">
        <v>1353</v>
      </c>
      <c r="E75" s="216">
        <f>ROUND(VLOOKUP($C75,แยกหน่วยบริการ!$B$4:$BO$841,3,0),2)</f>
        <v>0</v>
      </c>
      <c r="F75" s="216">
        <f>ROUND(VLOOKUP($C75,แยกหน่วยบริการ!$B$4:$BO$841,4,0),2)</f>
        <v>0</v>
      </c>
      <c r="G75" s="216">
        <f>ROUND(VLOOKUP($C75,แยกหน่วยบริการ!$B$4:$BO$841,11,0),2)</f>
        <v>0</v>
      </c>
      <c r="H75" s="216">
        <f>ROUND(VLOOKUP($C75,แยกหน่วยบริการ!$B$4:$BO$841,12,0),2)</f>
        <v>0</v>
      </c>
      <c r="I75" s="216">
        <f>ROUND(VLOOKUP($C75,แยกหน่วยบริการ!$B$4:$BO$841,19,0),2)</f>
        <v>554.02</v>
      </c>
      <c r="J75" s="216">
        <f>ROUND(VLOOKUP($C75,แยกหน่วยบริการ!$B$4:$BO$841,20,0),2)</f>
        <v>0</v>
      </c>
      <c r="K75" s="216">
        <f>ROUND(VLOOKUP($C75,แยกหน่วยบริการ!$B$4:$BO$841,27,0),2)</f>
        <v>0</v>
      </c>
      <c r="L75" s="216">
        <f>ROUND(VLOOKUP($C75,แยกหน่วยบริการ!$B$4:$BO$841,28,0),2)</f>
        <v>0</v>
      </c>
      <c r="M75" s="216">
        <f>ROUND(VLOOKUP($C75,แยกหน่วยบริการ!$B$4:$BO$841,35,0),2)</f>
        <v>0</v>
      </c>
      <c r="N75" s="216">
        <f>ROUND(VLOOKUP($C75,แยกหน่วยบริการ!$B$4:$BO$841,36,0),2)</f>
        <v>0</v>
      </c>
      <c r="O75" s="216">
        <f>ROUND(VLOOKUP($C75,แยกหน่วยบริการ!$B$4:$BO$841,43,0),2)</f>
        <v>0</v>
      </c>
      <c r="P75" s="216">
        <f>ROUND(VLOOKUP($C75,แยกหน่วยบริการ!$B$4:$BO$841,44,0),2)</f>
        <v>0</v>
      </c>
      <c r="Q75" s="216">
        <f>ROUND(VLOOKUP($C75,แยกหน่วยบริการ!$B$4:$BO$841,51,0),2)</f>
        <v>0</v>
      </c>
      <c r="R75" s="216">
        <f>ROUND(VLOOKUP($C75,แยกหน่วยบริการ!$B$4:$BO$841,52,0),2)</f>
        <v>0</v>
      </c>
      <c r="S75" s="216">
        <f>ROUND(VLOOKUP($C75,แยกหน่วยบริการ!$B$4:$BO$841,59,0),2)</f>
        <v>0</v>
      </c>
      <c r="T75" s="216">
        <f>ROUND(VLOOKUP($C75,แยกหน่วยบริการ!$B$4:$BO$841,60,0),2)</f>
        <v>0</v>
      </c>
    </row>
    <row r="76" spans="1:20" s="688" customFormat="1" ht="25.2" thickBot="1">
      <c r="A76" s="294"/>
      <c r="B76" s="331"/>
      <c r="C76" s="1150"/>
      <c r="D76" s="1151" t="s">
        <v>1562</v>
      </c>
      <c r="E76" s="1339" t="str">
        <f>IF(F74=E75,"0.50","0.00")</f>
        <v>0.50</v>
      </c>
      <c r="F76" s="1340"/>
      <c r="G76" s="1339" t="str">
        <f>IF(H74=G75,"0.50","0.00")</f>
        <v>0.50</v>
      </c>
      <c r="H76" s="1340"/>
      <c r="I76" s="1339" t="str">
        <f>IF(J74=I75,"0.50","0.00")</f>
        <v>0.50</v>
      </c>
      <c r="J76" s="1340"/>
      <c r="K76" s="1339" t="str">
        <f>IF(L74=K75,"0.50","0.00")</f>
        <v>0.50</v>
      </c>
      <c r="L76" s="1340"/>
      <c r="M76" s="1339" t="str">
        <f>IF(N74=M75,"0.50","0.00")</f>
        <v>0.50</v>
      </c>
      <c r="N76" s="1340"/>
      <c r="O76" s="1339" t="str">
        <f>IF(P74=O75,"0.50","0.00")</f>
        <v>0.50</v>
      </c>
      <c r="P76" s="1340"/>
      <c r="Q76" s="1339" t="str">
        <f>IF(R74=Q75,"0.50","0.00")</f>
        <v>0.50</v>
      </c>
      <c r="R76" s="1340"/>
      <c r="S76" s="1339" t="str">
        <f>IF(T74=S75,"0.50","0.00")</f>
        <v>0.50</v>
      </c>
      <c r="T76" s="1340"/>
    </row>
    <row r="77" spans="1:20" ht="25.2" thickTop="1">
      <c r="A77" s="294"/>
      <c r="B77" s="331"/>
      <c r="C77" s="1036"/>
      <c r="D77" s="1036"/>
      <c r="E77" s="1036"/>
    </row>
    <row r="78" spans="1:20">
      <c r="A78" s="294"/>
      <c r="B78" s="331">
        <v>5.19</v>
      </c>
      <c r="C78" s="1036" t="s">
        <v>584</v>
      </c>
      <c r="D78" s="1036" t="s">
        <v>82</v>
      </c>
      <c r="E78" s="216">
        <f>ROUND(VLOOKUP($C78,แยกหน่วยบริการ!$B$4:$BO$841,3,0),2)</f>
        <v>0</v>
      </c>
      <c r="F78" s="216">
        <f>ROUND(VLOOKUP($C78,แยกหน่วยบริการ!$B$4:$BO$841,4,0),2)</f>
        <v>0</v>
      </c>
      <c r="G78" s="216">
        <f>ROUND(VLOOKUP($C78,แยกหน่วยบริการ!$B$4:$BO$841,11,0),2)</f>
        <v>0</v>
      </c>
      <c r="H78" s="216">
        <f>ROUND(VLOOKUP($C78,แยกหน่วยบริการ!$B$4:$BO$841,12,0),2)</f>
        <v>0</v>
      </c>
      <c r="I78" s="216">
        <f>ROUND(VLOOKUP($C78,แยกหน่วยบริการ!$B$4:$BO$841,19,0),2)</f>
        <v>0</v>
      </c>
      <c r="J78" s="216">
        <f>ROUND(VLOOKUP($C78,แยกหน่วยบริการ!$B$4:$BO$841,20,0),2)</f>
        <v>12387.25</v>
      </c>
      <c r="K78" s="216">
        <f>ROUND(VLOOKUP($C78,แยกหน่วยบริการ!$B$4:$BO$841,27,0),2)</f>
        <v>0</v>
      </c>
      <c r="L78" s="216">
        <f>ROUND(VLOOKUP($C78,แยกหน่วยบริการ!$B$4:$BO$841,28,0),2)</f>
        <v>5137.22</v>
      </c>
      <c r="M78" s="216">
        <f>ROUND(VLOOKUP($C78,แยกหน่วยบริการ!$B$4:$BO$841,35,0),2)</f>
        <v>0</v>
      </c>
      <c r="N78" s="216">
        <f>ROUND(VLOOKUP($C78,แยกหน่วยบริการ!$B$4:$BO$841,36,0),2)</f>
        <v>1622.22</v>
      </c>
      <c r="O78" s="216">
        <f>ROUND(VLOOKUP($C78,แยกหน่วยบริการ!$B$4:$BO$841,43,0),2)</f>
        <v>0</v>
      </c>
      <c r="P78" s="216">
        <f>ROUND(VLOOKUP($C78,แยกหน่วยบริการ!$B$4:$BO$841,44,0),2)</f>
        <v>8608.33</v>
      </c>
      <c r="Q78" s="216">
        <f>ROUND(VLOOKUP($C78,แยกหน่วยบริการ!$B$4:$BO$841,51,0),2)</f>
        <v>0</v>
      </c>
      <c r="R78" s="216">
        <f>ROUND(VLOOKUP($C78,แยกหน่วยบริการ!$B$4:$BO$841,52,0),2)</f>
        <v>9414.39</v>
      </c>
      <c r="S78" s="216">
        <f>ROUND(VLOOKUP($C78,แยกหน่วยบริการ!$B$4:$BO$841,59,0),2)</f>
        <v>0</v>
      </c>
      <c r="T78" s="216">
        <f>ROUND(VLOOKUP($C78,แยกหน่วยบริการ!$B$4:$BO$841,60,0),2)</f>
        <v>0</v>
      </c>
    </row>
    <row r="79" spans="1:20">
      <c r="A79" s="294"/>
      <c r="B79" s="331"/>
      <c r="C79" s="1036" t="s">
        <v>1098</v>
      </c>
      <c r="D79" s="1036" t="s">
        <v>1354</v>
      </c>
      <c r="E79" s="216">
        <f>ROUND(VLOOKUP($C79,แยกหน่วยบริการ!$B$4:$BO$841,3,0),2)</f>
        <v>0</v>
      </c>
      <c r="F79" s="216">
        <f>ROUND(VLOOKUP($C79,แยกหน่วยบริการ!$B$4:$BO$841,4,0),2)</f>
        <v>0</v>
      </c>
      <c r="G79" s="216">
        <f>ROUND(VLOOKUP($C79,แยกหน่วยบริการ!$B$4:$BO$841,11,0),2)</f>
        <v>0</v>
      </c>
      <c r="H79" s="216">
        <f>ROUND(VLOOKUP($C79,แยกหน่วยบริการ!$B$4:$BO$841,12,0),2)</f>
        <v>0</v>
      </c>
      <c r="I79" s="216">
        <f>ROUND(VLOOKUP($C79,แยกหน่วยบริการ!$B$4:$BO$841,19,0),2)</f>
        <v>12387.25</v>
      </c>
      <c r="J79" s="216">
        <f>ROUND(VLOOKUP($C79,แยกหน่วยบริการ!$B$4:$BO$841,20,0),2)</f>
        <v>0</v>
      </c>
      <c r="K79" s="216">
        <f>ROUND(VLOOKUP($C79,แยกหน่วยบริการ!$B$4:$BO$841,27,0),2)</f>
        <v>5137.22</v>
      </c>
      <c r="L79" s="216">
        <f>ROUND(VLOOKUP($C79,แยกหน่วยบริการ!$B$4:$BO$841,28,0),2)</f>
        <v>0</v>
      </c>
      <c r="M79" s="216">
        <f>ROUND(VLOOKUP($C79,แยกหน่วยบริการ!$B$4:$BO$841,35,0),2)</f>
        <v>1622.22</v>
      </c>
      <c r="N79" s="216">
        <f>ROUND(VLOOKUP($C79,แยกหน่วยบริการ!$B$4:$BO$841,36,0),2)</f>
        <v>0</v>
      </c>
      <c r="O79" s="216">
        <f>ROUND(VLOOKUP($C79,แยกหน่วยบริการ!$B$4:$BO$841,43,0),2)</f>
        <v>8608.33</v>
      </c>
      <c r="P79" s="216">
        <f>ROUND(VLOOKUP($C79,แยกหน่วยบริการ!$B$4:$BO$841,44,0),2)</f>
        <v>0</v>
      </c>
      <c r="Q79" s="216">
        <f>ROUND(VLOOKUP($C79,แยกหน่วยบริการ!$B$4:$BO$841,51,0),2)</f>
        <v>9414.39</v>
      </c>
      <c r="R79" s="216">
        <f>ROUND(VLOOKUP($C79,แยกหน่วยบริการ!$B$4:$BO$841,52,0),2)</f>
        <v>0</v>
      </c>
      <c r="S79" s="216">
        <f>ROUND(VLOOKUP($C79,แยกหน่วยบริการ!$B$4:$BO$841,59,0),2)</f>
        <v>0</v>
      </c>
      <c r="T79" s="216">
        <f>ROUND(VLOOKUP($C79,แยกหน่วยบริการ!$B$4:$BO$841,60,0),2)</f>
        <v>0</v>
      </c>
    </row>
    <row r="80" spans="1:20" s="688" customFormat="1" ht="25.2" thickBot="1">
      <c r="A80" s="294"/>
      <c r="B80" s="331"/>
      <c r="C80" s="1150"/>
      <c r="D80" s="1151" t="s">
        <v>1562</v>
      </c>
      <c r="E80" s="1339" t="str">
        <f>IF(F78=E79,"0.50","0.00")</f>
        <v>0.50</v>
      </c>
      <c r="F80" s="1340"/>
      <c r="G80" s="1339" t="str">
        <f>IF(H78=G79,"0.50","0.00")</f>
        <v>0.50</v>
      </c>
      <c r="H80" s="1340"/>
      <c r="I80" s="1339" t="str">
        <f>IF(J78=I79,"0.50","0.00")</f>
        <v>0.50</v>
      </c>
      <c r="J80" s="1340"/>
      <c r="K80" s="1339" t="str">
        <f>IF(L78=K79,"0.50","0.00")</f>
        <v>0.50</v>
      </c>
      <c r="L80" s="1340"/>
      <c r="M80" s="1339" t="str">
        <f>IF(N78=M79,"0.50","0.00")</f>
        <v>0.50</v>
      </c>
      <c r="N80" s="1340"/>
      <c r="O80" s="1339" t="str">
        <f>IF(P78=O79,"0.50","0.00")</f>
        <v>0.50</v>
      </c>
      <c r="P80" s="1340"/>
      <c r="Q80" s="1339" t="str">
        <f>IF(R78=Q79,"0.50","0.00")</f>
        <v>0.50</v>
      </c>
      <c r="R80" s="1340"/>
      <c r="S80" s="1339" t="str">
        <f>IF(T78=S79,"0.50","0.00")</f>
        <v>0.50</v>
      </c>
      <c r="T80" s="1340"/>
    </row>
    <row r="81" spans="1:20" ht="25.2" thickTop="1">
      <c r="A81" s="294"/>
      <c r="B81" s="331"/>
      <c r="C81" s="1036"/>
      <c r="D81" s="1036"/>
    </row>
    <row r="82" spans="1:20">
      <c r="A82" s="294"/>
      <c r="B82" s="331">
        <v>5.2</v>
      </c>
      <c r="C82" s="1036" t="s">
        <v>589</v>
      </c>
      <c r="D82" s="1036" t="s">
        <v>1452</v>
      </c>
      <c r="E82" s="216">
        <f>ROUND(VLOOKUP($C82,แยกหน่วยบริการ!$B$4:$BO$841,3,0),2)</f>
        <v>0</v>
      </c>
      <c r="F82" s="216">
        <f>ROUND(VLOOKUP($C82,แยกหน่วยบริการ!$B$4:$BO$841,4,0),2)</f>
        <v>14516.68</v>
      </c>
      <c r="G82" s="216">
        <f>ROUND(VLOOKUP($C82,แยกหน่วยบริการ!$B$4:$BO$841,11,0),2)</f>
        <v>0</v>
      </c>
      <c r="H82" s="216">
        <f>ROUND(VLOOKUP($C82,แยกหน่วยบริการ!$B$4:$BO$841,12,0),2)</f>
        <v>0</v>
      </c>
      <c r="I82" s="216">
        <f>ROUND(VLOOKUP($C82,แยกหน่วยบริการ!$B$4:$BO$841,19,0),2)</f>
        <v>0</v>
      </c>
      <c r="J82" s="216">
        <f>ROUND(VLOOKUP($C82,แยกหน่วยบริการ!$B$4:$BO$841,20,0),2)</f>
        <v>0</v>
      </c>
      <c r="K82" s="216">
        <f>ROUND(VLOOKUP($C82,แยกหน่วยบริการ!$B$4:$BO$841,27,0),2)</f>
        <v>0</v>
      </c>
      <c r="L82" s="216">
        <f>ROUND(VLOOKUP($C82,แยกหน่วยบริการ!$B$4:$BO$841,28,0),2)</f>
        <v>0</v>
      </c>
      <c r="M82" s="216">
        <f>ROUND(VLOOKUP($C82,แยกหน่วยบริการ!$B$4:$BO$841,35,0),2)</f>
        <v>0</v>
      </c>
      <c r="N82" s="216">
        <f>ROUND(VLOOKUP($C82,แยกหน่วยบริการ!$B$4:$BO$841,36,0),2)</f>
        <v>0</v>
      </c>
      <c r="O82" s="216">
        <f>ROUND(VLOOKUP($C82,แยกหน่วยบริการ!$B$4:$BO$841,43,0),2)</f>
        <v>0</v>
      </c>
      <c r="P82" s="216">
        <f>ROUND(VLOOKUP($C82,แยกหน่วยบริการ!$B$4:$BO$841,44,0),2)</f>
        <v>0</v>
      </c>
      <c r="Q82" s="216">
        <f>ROUND(VLOOKUP($C82,แยกหน่วยบริการ!$B$4:$BO$841,51,0),2)</f>
        <v>0</v>
      </c>
      <c r="R82" s="216">
        <f>ROUND(VLOOKUP($C82,แยกหน่วยบริการ!$B$4:$BO$841,52,0),2)</f>
        <v>0</v>
      </c>
      <c r="S82" s="216">
        <f>ROUND(VLOOKUP($C82,แยกหน่วยบริการ!$B$4:$BO$841,59,0),2)</f>
        <v>0</v>
      </c>
      <c r="T82" s="216">
        <f>ROUND(VLOOKUP($C82,แยกหน่วยบริการ!$B$4:$BO$841,60,0),2)</f>
        <v>0</v>
      </c>
    </row>
    <row r="83" spans="1:20">
      <c r="A83" s="294"/>
      <c r="B83" s="331"/>
      <c r="C83" s="1036" t="s">
        <v>1073</v>
      </c>
      <c r="D83" s="1036" t="s">
        <v>1334</v>
      </c>
      <c r="E83" s="216">
        <f>ROUND(VLOOKUP($C83,แยกหน่วยบริการ!$B$4:$BO$841,3,0),2)</f>
        <v>14516.68</v>
      </c>
      <c r="F83" s="216">
        <f>ROUND(VLOOKUP($C83,แยกหน่วยบริการ!$B$4:$BO$841,4,0),2)</f>
        <v>0</v>
      </c>
      <c r="G83" s="216">
        <f>ROUND(VLOOKUP($C83,แยกหน่วยบริการ!$B$4:$BO$841,11,0),2)</f>
        <v>0</v>
      </c>
      <c r="H83" s="216">
        <f>ROUND(VLOOKUP($C83,แยกหน่วยบริการ!$B$4:$BO$841,12,0),2)</f>
        <v>0</v>
      </c>
      <c r="I83" s="216">
        <f>ROUND(VLOOKUP($C83,แยกหน่วยบริการ!$B$4:$BO$841,19,0),2)</f>
        <v>0</v>
      </c>
      <c r="J83" s="216">
        <f>ROUND(VLOOKUP($C83,แยกหน่วยบริการ!$B$4:$BO$841,20,0),2)</f>
        <v>0</v>
      </c>
      <c r="K83" s="216">
        <f>ROUND(VLOOKUP($C83,แยกหน่วยบริการ!$B$4:$BO$841,27,0),2)</f>
        <v>0</v>
      </c>
      <c r="L83" s="216">
        <f>ROUND(VLOOKUP($C83,แยกหน่วยบริการ!$B$4:$BO$841,28,0),2)</f>
        <v>0</v>
      </c>
      <c r="M83" s="216">
        <f>ROUND(VLOOKUP($C83,แยกหน่วยบริการ!$B$4:$BO$841,35,0),2)</f>
        <v>0</v>
      </c>
      <c r="N83" s="216">
        <f>ROUND(VLOOKUP($C83,แยกหน่วยบริการ!$B$4:$BO$841,36,0),2)</f>
        <v>0</v>
      </c>
      <c r="O83" s="216">
        <f>ROUND(VLOOKUP($C83,แยกหน่วยบริการ!$B$4:$BO$841,43,0),2)</f>
        <v>0</v>
      </c>
      <c r="P83" s="216">
        <f>ROUND(VLOOKUP($C83,แยกหน่วยบริการ!$B$4:$BO$841,44,0),2)</f>
        <v>0</v>
      </c>
      <c r="Q83" s="216">
        <f>ROUND(VLOOKUP($C83,แยกหน่วยบริการ!$B$4:$BO$841,51,0),2)</f>
        <v>0</v>
      </c>
      <c r="R83" s="216">
        <f>ROUND(VLOOKUP($C83,แยกหน่วยบริการ!$B$4:$BO$841,52,0),2)</f>
        <v>0</v>
      </c>
      <c r="S83" s="216">
        <f>ROUND(VLOOKUP($C83,แยกหน่วยบริการ!$B$4:$BO$841,59,0),2)</f>
        <v>0</v>
      </c>
      <c r="T83" s="216">
        <f>ROUND(VLOOKUP($C83,แยกหน่วยบริการ!$B$4:$BO$841,60,0),2)</f>
        <v>0</v>
      </c>
    </row>
    <row r="84" spans="1:20" s="688" customFormat="1" ht="25.2" thickBot="1">
      <c r="A84" s="294"/>
      <c r="B84" s="331"/>
      <c r="C84" s="1150"/>
      <c r="D84" s="1151" t="s">
        <v>1562</v>
      </c>
      <c r="E84" s="1339" t="str">
        <f>IF(F82=E83,"0.50","0.00")</f>
        <v>0.50</v>
      </c>
      <c r="F84" s="1340"/>
      <c r="G84" s="1339" t="str">
        <f>IF(H82=G83,"0.50","0.00")</f>
        <v>0.50</v>
      </c>
      <c r="H84" s="1340"/>
      <c r="I84" s="1339" t="str">
        <f>IF(J82=I83,"0.50","0.00")</f>
        <v>0.50</v>
      </c>
      <c r="J84" s="1340"/>
      <c r="K84" s="1339" t="str">
        <f>IF(L82=K83,"0.50","0.00")</f>
        <v>0.50</v>
      </c>
      <c r="L84" s="1340"/>
      <c r="M84" s="1339" t="str">
        <f>IF(N82=M83,"0.50","0.00")</f>
        <v>0.50</v>
      </c>
      <c r="N84" s="1340"/>
      <c r="O84" s="1339" t="str">
        <f>IF(P82=O83,"0.50","0.00")</f>
        <v>0.50</v>
      </c>
      <c r="P84" s="1340"/>
      <c r="Q84" s="1339" t="str">
        <f>IF(R82=Q83,"0.50","0.00")</f>
        <v>0.50</v>
      </c>
      <c r="R84" s="1340"/>
      <c r="S84" s="1339" t="str">
        <f>IF(T82=S83,"0.50","0.00")</f>
        <v>0.50</v>
      </c>
      <c r="T84" s="1340"/>
    </row>
    <row r="85" spans="1:20" ht="25.2" thickTop="1">
      <c r="A85" s="294"/>
      <c r="B85" s="331"/>
      <c r="C85" s="1036"/>
      <c r="D85" s="1036"/>
      <c r="E85" s="1036"/>
    </row>
    <row r="86" spans="1:20">
      <c r="A86" s="294"/>
      <c r="B86" s="331">
        <v>5.21</v>
      </c>
      <c r="C86" s="1036" t="s">
        <v>592</v>
      </c>
      <c r="D86" s="1036" t="s">
        <v>1453</v>
      </c>
      <c r="E86" s="216">
        <f>ROUND(VLOOKUP($C86,แยกหน่วยบริการ!$B$4:$BO$841,3,0),2)</f>
        <v>0</v>
      </c>
      <c r="F86" s="216">
        <f>ROUND(VLOOKUP($C86,แยกหน่วยบริการ!$B$4:$BO$841,4,0),2)</f>
        <v>106680.68</v>
      </c>
      <c r="G86" s="216">
        <f>ROUND(VLOOKUP($C86,แยกหน่วยบริการ!$B$4:$BO$841,11,0),2)</f>
        <v>0</v>
      </c>
      <c r="H86" s="216">
        <f>ROUND(VLOOKUP($C86,แยกหน่วยบริการ!$B$4:$BO$841,12,0),2)</f>
        <v>41633.33</v>
      </c>
      <c r="I86" s="216">
        <f>ROUND(VLOOKUP($C86,แยกหน่วยบริการ!$B$4:$BO$841,19,0),2)</f>
        <v>0</v>
      </c>
      <c r="J86" s="216">
        <f>ROUND(VLOOKUP($C86,แยกหน่วยบริการ!$B$4:$BO$841,20,0),2)</f>
        <v>0</v>
      </c>
      <c r="K86" s="216">
        <f>ROUND(VLOOKUP($C86,แยกหน่วยบริการ!$B$4:$BO$841,27,0),2)</f>
        <v>0</v>
      </c>
      <c r="L86" s="216">
        <f>ROUND(VLOOKUP($C86,แยกหน่วยบริการ!$B$4:$BO$841,28,0),2)</f>
        <v>0</v>
      </c>
      <c r="M86" s="216">
        <f>ROUND(VLOOKUP($C86,แยกหน่วยบริการ!$B$4:$BO$841,35,0),2)</f>
        <v>0</v>
      </c>
      <c r="N86" s="216">
        <f>ROUND(VLOOKUP($C86,แยกหน่วยบริการ!$B$4:$BO$841,36,0),2)</f>
        <v>41633.33</v>
      </c>
      <c r="O86" s="216">
        <f>ROUND(VLOOKUP($C86,แยกหน่วยบริการ!$B$4:$BO$841,43,0),2)</f>
        <v>0</v>
      </c>
      <c r="P86" s="216">
        <f>ROUND(VLOOKUP($C86,แยกหน่วยบริการ!$B$4:$BO$841,44,0),2)</f>
        <v>41633.33</v>
      </c>
      <c r="Q86" s="216">
        <f>ROUND(VLOOKUP($C86,แยกหน่วยบริการ!$B$4:$BO$841,51,0),2)</f>
        <v>0</v>
      </c>
      <c r="R86" s="216">
        <f>ROUND(VLOOKUP($C86,แยกหน่วยบริการ!$B$4:$BO$841,52,0),2)</f>
        <v>0</v>
      </c>
      <c r="S86" s="216">
        <f>ROUND(VLOOKUP($C86,แยกหน่วยบริการ!$B$4:$BO$841,59,0),2)</f>
        <v>0</v>
      </c>
      <c r="T86" s="216">
        <f>ROUND(VLOOKUP($C86,แยกหน่วยบริการ!$B$4:$BO$841,60,0),2)</f>
        <v>0</v>
      </c>
    </row>
    <row r="87" spans="1:20">
      <c r="A87" s="294"/>
      <c r="B87" s="331"/>
      <c r="C87" s="1036" t="s">
        <v>1074</v>
      </c>
      <c r="D87" s="1036" t="s">
        <v>1336</v>
      </c>
      <c r="E87" s="216">
        <f>ROUND(VLOOKUP($C87,แยกหน่วยบริการ!$B$4:$BO$841,3,0),2)</f>
        <v>106680.68</v>
      </c>
      <c r="F87" s="216">
        <f>ROUND(VLOOKUP($C87,แยกหน่วยบริการ!$B$4:$BO$841,4,0),2)</f>
        <v>0</v>
      </c>
      <c r="G87" s="216">
        <f>ROUND(VLOOKUP($C87,แยกหน่วยบริการ!$B$4:$BO$841,11,0),2)</f>
        <v>41633.33</v>
      </c>
      <c r="H87" s="216">
        <f>ROUND(VLOOKUP($C87,แยกหน่วยบริการ!$B$4:$BO$841,12,0),2)</f>
        <v>0</v>
      </c>
      <c r="I87" s="216">
        <f>ROUND(VLOOKUP($C87,แยกหน่วยบริการ!$B$4:$BO$841,19,0),2)</f>
        <v>0</v>
      </c>
      <c r="J87" s="216">
        <f>ROUND(VLOOKUP($C87,แยกหน่วยบริการ!$B$4:$BO$841,20,0),2)</f>
        <v>0</v>
      </c>
      <c r="K87" s="216">
        <f>ROUND(VLOOKUP($C87,แยกหน่วยบริการ!$B$4:$BO$841,27,0),2)</f>
        <v>0</v>
      </c>
      <c r="L87" s="216">
        <f>ROUND(VLOOKUP($C87,แยกหน่วยบริการ!$B$4:$BO$841,28,0),2)</f>
        <v>0</v>
      </c>
      <c r="M87" s="216">
        <f>ROUND(VLOOKUP($C87,แยกหน่วยบริการ!$B$4:$BO$841,35,0),2)</f>
        <v>41633.33</v>
      </c>
      <c r="N87" s="216">
        <f>ROUND(VLOOKUP($C87,แยกหน่วยบริการ!$B$4:$BO$841,36,0),2)</f>
        <v>0</v>
      </c>
      <c r="O87" s="216">
        <f>ROUND(VLOOKUP($C87,แยกหน่วยบริการ!$B$4:$BO$841,43,0),2)</f>
        <v>41633.33</v>
      </c>
      <c r="P87" s="216">
        <f>ROUND(VLOOKUP($C87,แยกหน่วยบริการ!$B$4:$BO$841,44,0),2)</f>
        <v>0</v>
      </c>
      <c r="Q87" s="216">
        <f>ROUND(VLOOKUP($C87,แยกหน่วยบริการ!$B$4:$BO$841,51,0),2)</f>
        <v>0</v>
      </c>
      <c r="R87" s="216">
        <f>ROUND(VLOOKUP($C87,แยกหน่วยบริการ!$B$4:$BO$841,52,0),2)</f>
        <v>0</v>
      </c>
      <c r="S87" s="216">
        <f>ROUND(VLOOKUP($C87,แยกหน่วยบริการ!$B$4:$BO$841,59,0),2)</f>
        <v>0</v>
      </c>
      <c r="T87" s="216">
        <f>ROUND(VLOOKUP($C87,แยกหน่วยบริการ!$B$4:$BO$841,60,0),2)</f>
        <v>0</v>
      </c>
    </row>
    <row r="88" spans="1:20" s="688" customFormat="1" ht="25.2" thickBot="1">
      <c r="A88" s="294"/>
      <c r="B88" s="331"/>
      <c r="C88" s="1150"/>
      <c r="D88" s="1151" t="s">
        <v>1562</v>
      </c>
      <c r="E88" s="1339" t="str">
        <f>IF(F86=E87,"0.50","0.00")</f>
        <v>0.50</v>
      </c>
      <c r="F88" s="1340"/>
      <c r="G88" s="1339" t="str">
        <f>IF(H86=G87,"0.50","0.00")</f>
        <v>0.50</v>
      </c>
      <c r="H88" s="1340"/>
      <c r="I88" s="1339" t="str">
        <f>IF(J86=I87,"0.50","0.00")</f>
        <v>0.50</v>
      </c>
      <c r="J88" s="1340"/>
      <c r="K88" s="1339" t="str">
        <f>IF(L86=K87,"0.50","0.00")</f>
        <v>0.50</v>
      </c>
      <c r="L88" s="1340"/>
      <c r="M88" s="1339" t="str">
        <f>IF(N86=M87,"0.50","0.00")</f>
        <v>0.50</v>
      </c>
      <c r="N88" s="1340"/>
      <c r="O88" s="1339" t="str">
        <f>IF(P86=O87,"0.50","0.00")</f>
        <v>0.50</v>
      </c>
      <c r="P88" s="1340"/>
      <c r="Q88" s="1339" t="str">
        <f>IF(R86=Q87,"0.50","0.00")</f>
        <v>0.50</v>
      </c>
      <c r="R88" s="1340"/>
      <c r="S88" s="1339" t="str">
        <f>IF(T86=S87,"0.50","0.00")</f>
        <v>0.50</v>
      </c>
      <c r="T88" s="1340"/>
    </row>
    <row r="89" spans="1:20" ht="25.2" thickTop="1">
      <c r="A89" s="294"/>
      <c r="B89" s="331"/>
      <c r="C89" s="1036"/>
      <c r="D89" s="1036"/>
      <c r="E89" s="1036"/>
    </row>
    <row r="90" spans="1:20">
      <c r="A90" s="294"/>
      <c r="B90" s="331">
        <v>5.22</v>
      </c>
      <c r="C90" s="1036" t="s">
        <v>595</v>
      </c>
      <c r="D90" s="1036" t="s">
        <v>1454</v>
      </c>
      <c r="E90" s="216">
        <f>ROUND(VLOOKUP($C90,แยกหน่วยบริการ!$B$4:$BO$841,3,0),2)</f>
        <v>0</v>
      </c>
      <c r="F90" s="216">
        <f>ROUND(VLOOKUP($C90,แยกหน่วยบริการ!$B$4:$BO$841,4,0),2)</f>
        <v>10833.34</v>
      </c>
      <c r="G90" s="216">
        <f>ROUND(VLOOKUP($C90,แยกหน่วยบริการ!$B$4:$BO$841,11,0),2)</f>
        <v>0</v>
      </c>
      <c r="H90" s="216">
        <f>ROUND(VLOOKUP($C90,แยกหน่วยบริการ!$B$4:$BO$841,12,0),2)</f>
        <v>0</v>
      </c>
      <c r="I90" s="216">
        <f>ROUND(VLOOKUP($C90,แยกหน่วยบริการ!$B$4:$BO$841,19,0),2)</f>
        <v>0</v>
      </c>
      <c r="J90" s="216">
        <f>ROUND(VLOOKUP($C90,แยกหน่วยบริการ!$B$4:$BO$841,20,0),2)</f>
        <v>0</v>
      </c>
      <c r="K90" s="216">
        <f>ROUND(VLOOKUP($C90,แยกหน่วยบริการ!$B$4:$BO$841,27,0),2)</f>
        <v>0</v>
      </c>
      <c r="L90" s="216">
        <f>ROUND(VLOOKUP($C90,แยกหน่วยบริการ!$B$4:$BO$841,28,0),2)</f>
        <v>0</v>
      </c>
      <c r="M90" s="216">
        <f>ROUND(VLOOKUP($C90,แยกหน่วยบริการ!$B$4:$BO$841,35,0),2)</f>
        <v>0</v>
      </c>
      <c r="N90" s="216">
        <f>ROUND(VLOOKUP($C90,แยกหน่วยบริการ!$B$4:$BO$841,36,0),2)</f>
        <v>0</v>
      </c>
      <c r="O90" s="216">
        <f>ROUND(VLOOKUP($C90,แยกหน่วยบริการ!$B$4:$BO$841,43,0),2)</f>
        <v>0</v>
      </c>
      <c r="P90" s="216">
        <f>ROUND(VLOOKUP($C90,แยกหน่วยบริการ!$B$4:$BO$841,44,0),2)</f>
        <v>24355.38</v>
      </c>
      <c r="Q90" s="216">
        <f>ROUND(VLOOKUP($C90,แยกหน่วยบริการ!$B$4:$BO$841,51,0),2)</f>
        <v>0</v>
      </c>
      <c r="R90" s="216">
        <f>ROUND(VLOOKUP($C90,แยกหน่วยบริการ!$B$4:$BO$841,52,0),2)</f>
        <v>0</v>
      </c>
      <c r="S90" s="216">
        <f>ROUND(VLOOKUP($C90,แยกหน่วยบริการ!$B$4:$BO$841,59,0),2)</f>
        <v>0</v>
      </c>
      <c r="T90" s="216">
        <f>ROUND(VLOOKUP($C90,แยกหน่วยบริการ!$B$4:$BO$841,60,0),2)</f>
        <v>0</v>
      </c>
    </row>
    <row r="91" spans="1:20">
      <c r="A91" s="294"/>
      <c r="B91" s="331"/>
      <c r="C91" s="1036" t="s">
        <v>1075</v>
      </c>
      <c r="D91" s="1036" t="s">
        <v>1337</v>
      </c>
      <c r="E91" s="216">
        <f>ROUND(VLOOKUP($C91,แยกหน่วยบริการ!$B$4:$BO$841,3,0),2)</f>
        <v>10833.34</v>
      </c>
      <c r="F91" s="216">
        <f>ROUND(VLOOKUP($C91,แยกหน่วยบริการ!$B$4:$BO$841,4,0),2)</f>
        <v>0</v>
      </c>
      <c r="G91" s="216">
        <f>ROUND(VLOOKUP($C91,แยกหน่วยบริการ!$B$4:$BO$841,11,0),2)</f>
        <v>0</v>
      </c>
      <c r="H91" s="216">
        <f>ROUND(VLOOKUP($C91,แยกหน่วยบริการ!$B$4:$BO$841,12,0),2)</f>
        <v>0</v>
      </c>
      <c r="I91" s="216">
        <f>ROUND(VLOOKUP($C91,แยกหน่วยบริการ!$B$4:$BO$841,19,0),2)</f>
        <v>0</v>
      </c>
      <c r="J91" s="216">
        <f>ROUND(VLOOKUP($C91,แยกหน่วยบริการ!$B$4:$BO$841,20,0),2)</f>
        <v>0</v>
      </c>
      <c r="K91" s="216">
        <f>ROUND(VLOOKUP($C91,แยกหน่วยบริการ!$B$4:$BO$841,27,0),2)</f>
        <v>0</v>
      </c>
      <c r="L91" s="216">
        <f>ROUND(VLOOKUP($C91,แยกหน่วยบริการ!$B$4:$BO$841,28,0),2)</f>
        <v>0</v>
      </c>
      <c r="M91" s="216">
        <f>ROUND(VLOOKUP($C91,แยกหน่วยบริการ!$B$4:$BO$841,35,0),2)</f>
        <v>0</v>
      </c>
      <c r="N91" s="216">
        <f>ROUND(VLOOKUP($C91,แยกหน่วยบริการ!$B$4:$BO$841,36,0),2)</f>
        <v>0</v>
      </c>
      <c r="O91" s="216">
        <f>ROUND(VLOOKUP($C91,แยกหน่วยบริการ!$B$4:$BO$841,43,0),2)</f>
        <v>24355.38</v>
      </c>
      <c r="P91" s="216">
        <f>ROUND(VLOOKUP($C91,แยกหน่วยบริการ!$B$4:$BO$841,44,0),2)</f>
        <v>0</v>
      </c>
      <c r="Q91" s="216">
        <f>ROUND(VLOOKUP($C91,แยกหน่วยบริการ!$B$4:$BO$841,51,0),2)</f>
        <v>0</v>
      </c>
      <c r="R91" s="216">
        <f>ROUND(VLOOKUP($C91,แยกหน่วยบริการ!$B$4:$BO$841,52,0),2)</f>
        <v>0</v>
      </c>
      <c r="S91" s="216">
        <f>ROUND(VLOOKUP($C91,แยกหน่วยบริการ!$B$4:$BO$841,59,0),2)</f>
        <v>0</v>
      </c>
      <c r="T91" s="216">
        <f>ROUND(VLOOKUP($C91,แยกหน่วยบริการ!$B$4:$BO$841,60,0),2)</f>
        <v>0</v>
      </c>
    </row>
    <row r="92" spans="1:20" s="688" customFormat="1" ht="25.2" thickBot="1">
      <c r="A92" s="294"/>
      <c r="B92" s="331"/>
      <c r="C92" s="1150"/>
      <c r="D92" s="1151" t="s">
        <v>1562</v>
      </c>
      <c r="E92" s="1339" t="str">
        <f>IF(F90=E91,"0.50","0.00")</f>
        <v>0.50</v>
      </c>
      <c r="F92" s="1340"/>
      <c r="G92" s="1339" t="str">
        <f>IF(H90=G91,"0.50","0.00")</f>
        <v>0.50</v>
      </c>
      <c r="H92" s="1340"/>
      <c r="I92" s="1339" t="str">
        <f>IF(J90=I91,"0.50","0.00")</f>
        <v>0.50</v>
      </c>
      <c r="J92" s="1340"/>
      <c r="K92" s="1339" t="str">
        <f>IF(L90=K91,"0.50","0.00")</f>
        <v>0.50</v>
      </c>
      <c r="L92" s="1340"/>
      <c r="M92" s="1339" t="str">
        <f>IF(N90=M91,"0.50","0.00")</f>
        <v>0.50</v>
      </c>
      <c r="N92" s="1340"/>
      <c r="O92" s="1339" t="str">
        <f>IF(P90=O91,"0.50","0.00")</f>
        <v>0.50</v>
      </c>
      <c r="P92" s="1340"/>
      <c r="Q92" s="1339" t="str">
        <f>IF(R90=Q91,"0.50","0.00")</f>
        <v>0.50</v>
      </c>
      <c r="R92" s="1340"/>
      <c r="S92" s="1339" t="str">
        <f>IF(T90=S91,"0.50","0.00")</f>
        <v>0.50</v>
      </c>
      <c r="T92" s="1340"/>
    </row>
    <row r="93" spans="1:20" ht="25.2" thickTop="1">
      <c r="A93" s="294"/>
      <c r="B93" s="331"/>
      <c r="C93" s="1036"/>
      <c r="D93" s="1036"/>
      <c r="E93" s="1036"/>
    </row>
    <row r="94" spans="1:20">
      <c r="A94" s="294"/>
      <c r="B94" s="331">
        <v>5.23</v>
      </c>
      <c r="C94" s="1036" t="s">
        <v>598</v>
      </c>
      <c r="D94" s="1036" t="s">
        <v>1455</v>
      </c>
      <c r="E94" s="216">
        <f>ROUND(VLOOKUP($C94,แยกหน่วยบริการ!$B$4:$BO$841,3,0),2)</f>
        <v>0</v>
      </c>
      <c r="F94" s="216">
        <f>ROUND(VLOOKUP($C94,แยกหน่วยบริการ!$B$4:$BO$841,4,0),2)</f>
        <v>2606.79</v>
      </c>
      <c r="G94" s="216">
        <f>ROUND(VLOOKUP($C94,แยกหน่วยบริการ!$B$4:$BO$841,11,0),2)</f>
        <v>0</v>
      </c>
      <c r="H94" s="216">
        <f>ROUND(VLOOKUP($C94,แยกหน่วยบริการ!$B$4:$BO$841,12,0),2)</f>
        <v>0</v>
      </c>
      <c r="I94" s="216">
        <f>ROUND(VLOOKUP($C94,แยกหน่วยบริการ!$B$4:$BO$841,19,0),2)</f>
        <v>0</v>
      </c>
      <c r="J94" s="216">
        <f>ROUND(VLOOKUP($C94,แยกหน่วยบริการ!$B$4:$BO$841,20,0),2)</f>
        <v>0</v>
      </c>
      <c r="K94" s="216">
        <f>ROUND(VLOOKUP($C94,แยกหน่วยบริการ!$B$4:$BO$841,27,0),2)</f>
        <v>0</v>
      </c>
      <c r="L94" s="216">
        <f>ROUND(VLOOKUP($C94,แยกหน่วยบริการ!$B$4:$BO$841,28,0),2)</f>
        <v>0</v>
      </c>
      <c r="M94" s="216">
        <f>ROUND(VLOOKUP($C94,แยกหน่วยบริการ!$B$4:$BO$841,35,0),2)</f>
        <v>0</v>
      </c>
      <c r="N94" s="216">
        <f>ROUND(VLOOKUP($C94,แยกหน่วยบริการ!$B$4:$BO$841,36,0),2)</f>
        <v>0</v>
      </c>
      <c r="O94" s="216">
        <f>ROUND(VLOOKUP($C94,แยกหน่วยบริการ!$B$4:$BO$841,43,0),2)</f>
        <v>0</v>
      </c>
      <c r="P94" s="216">
        <f>ROUND(VLOOKUP($C94,แยกหน่วยบริการ!$B$4:$BO$841,44,0),2)</f>
        <v>0</v>
      </c>
      <c r="Q94" s="216">
        <f>ROUND(VLOOKUP($C94,แยกหน่วยบริการ!$B$4:$BO$841,51,0),2)</f>
        <v>0</v>
      </c>
      <c r="R94" s="216">
        <f>ROUND(VLOOKUP($C94,แยกหน่วยบริการ!$B$4:$BO$841,52,0),2)</f>
        <v>0</v>
      </c>
      <c r="S94" s="216">
        <f>ROUND(VLOOKUP($C94,แยกหน่วยบริการ!$B$4:$BO$841,59,0),2)</f>
        <v>0</v>
      </c>
      <c r="T94" s="216">
        <f>ROUND(VLOOKUP($C94,แยกหน่วยบริการ!$B$4:$BO$841,60,0),2)</f>
        <v>0</v>
      </c>
    </row>
    <row r="95" spans="1:20">
      <c r="A95" s="294"/>
      <c r="B95" s="331"/>
      <c r="C95" s="1036" t="s">
        <v>1076</v>
      </c>
      <c r="D95" s="1036" t="s">
        <v>1338</v>
      </c>
      <c r="E95" s="216">
        <f>ROUND(VLOOKUP($C95,แยกหน่วยบริการ!$B$4:$BO$841,3,0),2)</f>
        <v>2606.79</v>
      </c>
      <c r="F95" s="216">
        <f>ROUND(VLOOKUP($C95,แยกหน่วยบริการ!$B$4:$BO$841,4,0),2)</f>
        <v>0</v>
      </c>
      <c r="G95" s="216">
        <f>ROUND(VLOOKUP($C95,แยกหน่วยบริการ!$B$4:$BO$841,11,0),2)</f>
        <v>0</v>
      </c>
      <c r="H95" s="216">
        <f>ROUND(VLOOKUP($C95,แยกหน่วยบริการ!$B$4:$BO$841,12,0),2)</f>
        <v>0</v>
      </c>
      <c r="I95" s="216">
        <f>ROUND(VLOOKUP($C95,แยกหน่วยบริการ!$B$4:$BO$841,19,0),2)</f>
        <v>0</v>
      </c>
      <c r="J95" s="216">
        <f>ROUND(VLOOKUP($C95,แยกหน่วยบริการ!$B$4:$BO$841,20,0),2)</f>
        <v>0</v>
      </c>
      <c r="K95" s="216">
        <f>ROUND(VLOOKUP($C95,แยกหน่วยบริการ!$B$4:$BO$841,27,0),2)</f>
        <v>0</v>
      </c>
      <c r="L95" s="216">
        <f>ROUND(VLOOKUP($C95,แยกหน่วยบริการ!$B$4:$BO$841,28,0),2)</f>
        <v>0</v>
      </c>
      <c r="M95" s="216">
        <f>ROUND(VLOOKUP($C95,แยกหน่วยบริการ!$B$4:$BO$841,35,0),2)</f>
        <v>0</v>
      </c>
      <c r="N95" s="216">
        <f>ROUND(VLOOKUP($C95,แยกหน่วยบริการ!$B$4:$BO$841,36,0),2)</f>
        <v>0</v>
      </c>
      <c r="O95" s="216">
        <f>ROUND(VLOOKUP($C95,แยกหน่วยบริการ!$B$4:$BO$841,43,0),2)</f>
        <v>0</v>
      </c>
      <c r="P95" s="216">
        <f>ROUND(VLOOKUP($C95,แยกหน่วยบริการ!$B$4:$BO$841,44,0),2)</f>
        <v>0</v>
      </c>
      <c r="Q95" s="216">
        <f>ROUND(VLOOKUP($C95,แยกหน่วยบริการ!$B$4:$BO$841,51,0),2)</f>
        <v>0</v>
      </c>
      <c r="R95" s="216">
        <f>ROUND(VLOOKUP($C95,แยกหน่วยบริการ!$B$4:$BO$841,52,0),2)</f>
        <v>0</v>
      </c>
      <c r="S95" s="216">
        <f>ROUND(VLOOKUP($C95,แยกหน่วยบริการ!$B$4:$BO$841,59,0),2)</f>
        <v>0</v>
      </c>
      <c r="T95" s="216">
        <f>ROUND(VLOOKUP($C95,แยกหน่วยบริการ!$B$4:$BO$841,60,0),2)</f>
        <v>0</v>
      </c>
    </row>
    <row r="96" spans="1:20" s="688" customFormat="1" ht="25.2" thickBot="1">
      <c r="A96" s="294"/>
      <c r="B96" s="331"/>
      <c r="C96" s="1150"/>
      <c r="D96" s="1151" t="s">
        <v>1562</v>
      </c>
      <c r="E96" s="1339" t="str">
        <f>IF(F94=E95,"0.50","0.00")</f>
        <v>0.50</v>
      </c>
      <c r="F96" s="1340"/>
      <c r="G96" s="1339" t="str">
        <f>IF(H94=G95,"0.50","0.00")</f>
        <v>0.50</v>
      </c>
      <c r="H96" s="1340"/>
      <c r="I96" s="1339" t="str">
        <f>IF(J94=I95,"0.50","0.00")</f>
        <v>0.50</v>
      </c>
      <c r="J96" s="1340"/>
      <c r="K96" s="1339" t="str">
        <f>IF(L94=K95,"0.50","0.00")</f>
        <v>0.50</v>
      </c>
      <c r="L96" s="1340"/>
      <c r="M96" s="1339" t="str">
        <f>IF(N94=M95,"0.50","0.00")</f>
        <v>0.50</v>
      </c>
      <c r="N96" s="1340"/>
      <c r="O96" s="1339" t="str">
        <f>IF(P94=O95,"0.50","0.00")</f>
        <v>0.50</v>
      </c>
      <c r="P96" s="1340"/>
      <c r="Q96" s="1339" t="str">
        <f>IF(R94=Q95,"0.50","0.00")</f>
        <v>0.50</v>
      </c>
      <c r="R96" s="1340"/>
      <c r="S96" s="1339" t="str">
        <f>IF(T94=S95,"0.50","0.00")</f>
        <v>0.50</v>
      </c>
      <c r="T96" s="1340"/>
    </row>
    <row r="97" spans="1:20" s="688" customFormat="1" ht="25.2" thickTop="1">
      <c r="A97" s="294"/>
      <c r="B97" s="331"/>
      <c r="C97" s="1153"/>
      <c r="D97" s="1153"/>
    </row>
    <row r="98" spans="1:20">
      <c r="A98" s="294"/>
      <c r="B98" s="331">
        <v>5.24</v>
      </c>
      <c r="C98" s="1036" t="s">
        <v>601</v>
      </c>
      <c r="D98" s="1036" t="s">
        <v>1456</v>
      </c>
      <c r="E98" s="216">
        <f>ROUND(VLOOKUP($C98,แยกหน่วยบริการ!$B$4:$BO$841,3,0),2)</f>
        <v>0</v>
      </c>
      <c r="F98" s="216">
        <f>ROUND(VLOOKUP($C98,แยกหน่วยบริการ!$B$4:$BO$841,4,0),2)</f>
        <v>0</v>
      </c>
      <c r="G98" s="216">
        <f>ROUND(VLOOKUP($C98,แยกหน่วยบริการ!$B$4:$BO$841,11,0),2)</f>
        <v>0</v>
      </c>
      <c r="H98" s="216">
        <f>ROUND(VLOOKUP($C98,แยกหน่วยบริการ!$B$4:$BO$841,12,0),2)</f>
        <v>0</v>
      </c>
      <c r="I98" s="216">
        <f>ROUND(VLOOKUP($C98,แยกหน่วยบริการ!$B$4:$BO$841,19,0),2)</f>
        <v>0</v>
      </c>
      <c r="J98" s="216">
        <f>ROUND(VLOOKUP($C98,แยกหน่วยบริการ!$B$4:$BO$841,20,0),2)</f>
        <v>0</v>
      </c>
      <c r="K98" s="216">
        <f>ROUND(VLOOKUP($C98,แยกหน่วยบริการ!$B$4:$BO$841,27,0),2)</f>
        <v>0</v>
      </c>
      <c r="L98" s="216">
        <f>ROUND(VLOOKUP($C98,แยกหน่วยบริการ!$B$4:$BO$841,28,0),2)</f>
        <v>0</v>
      </c>
      <c r="M98" s="216">
        <f>ROUND(VLOOKUP($C98,แยกหน่วยบริการ!$B$4:$BO$841,35,0),2)</f>
        <v>0</v>
      </c>
      <c r="N98" s="216">
        <f>ROUND(VLOOKUP($C98,แยกหน่วยบริการ!$B$4:$BO$841,36,0),2)</f>
        <v>0</v>
      </c>
      <c r="O98" s="216">
        <f>ROUND(VLOOKUP($C98,แยกหน่วยบริการ!$B$4:$BO$841,43,0),2)</f>
        <v>0</v>
      </c>
      <c r="P98" s="216">
        <f>ROUND(VLOOKUP($C98,แยกหน่วยบริการ!$B$4:$BO$841,44,0),2)</f>
        <v>0</v>
      </c>
      <c r="Q98" s="216">
        <f>ROUND(VLOOKUP($C98,แยกหน่วยบริการ!$B$4:$BO$841,51,0),2)</f>
        <v>0</v>
      </c>
      <c r="R98" s="216">
        <f>ROUND(VLOOKUP($C98,แยกหน่วยบริการ!$B$4:$BO$841,52,0),2)</f>
        <v>0</v>
      </c>
      <c r="S98" s="216">
        <f>ROUND(VLOOKUP($C98,แยกหน่วยบริการ!$B$4:$BO$841,59,0),2)</f>
        <v>0</v>
      </c>
      <c r="T98" s="216">
        <f>ROUND(VLOOKUP($C98,แยกหน่วยบริการ!$B$4:$BO$841,60,0),2)</f>
        <v>0</v>
      </c>
    </row>
    <row r="99" spans="1:20">
      <c r="A99" s="294"/>
      <c r="B99" s="331"/>
      <c r="C99" s="1036" t="s">
        <v>1077</v>
      </c>
      <c r="D99" s="1036" t="s">
        <v>1339</v>
      </c>
      <c r="E99" s="216">
        <f>ROUND(VLOOKUP($C99,แยกหน่วยบริการ!$B$4:$BO$841,3,0),2)</f>
        <v>0</v>
      </c>
      <c r="F99" s="216">
        <f>ROUND(VLOOKUP($C99,แยกหน่วยบริการ!$B$4:$BO$841,4,0),2)</f>
        <v>0</v>
      </c>
      <c r="G99" s="216">
        <f>ROUND(VLOOKUP($C99,แยกหน่วยบริการ!$B$4:$BO$841,11,0),2)</f>
        <v>0</v>
      </c>
      <c r="H99" s="216">
        <f>ROUND(VLOOKUP($C99,แยกหน่วยบริการ!$B$4:$BO$841,12,0),2)</f>
        <v>0</v>
      </c>
      <c r="I99" s="216">
        <f>ROUND(VLOOKUP($C99,แยกหน่วยบริการ!$B$4:$BO$841,19,0),2)</f>
        <v>0</v>
      </c>
      <c r="J99" s="216">
        <f>ROUND(VLOOKUP($C99,แยกหน่วยบริการ!$B$4:$BO$841,20,0),2)</f>
        <v>0</v>
      </c>
      <c r="K99" s="216">
        <f>ROUND(VLOOKUP($C99,แยกหน่วยบริการ!$B$4:$BO$841,27,0),2)</f>
        <v>0</v>
      </c>
      <c r="L99" s="216">
        <f>ROUND(VLOOKUP($C99,แยกหน่วยบริการ!$B$4:$BO$841,28,0),2)</f>
        <v>0</v>
      </c>
      <c r="M99" s="216">
        <f>ROUND(VLOOKUP($C99,แยกหน่วยบริการ!$B$4:$BO$841,35,0),2)</f>
        <v>0</v>
      </c>
      <c r="N99" s="216">
        <f>ROUND(VLOOKUP($C99,แยกหน่วยบริการ!$B$4:$BO$841,36,0),2)</f>
        <v>0</v>
      </c>
      <c r="O99" s="216">
        <f>ROUND(VLOOKUP($C99,แยกหน่วยบริการ!$B$4:$BO$841,43,0),2)</f>
        <v>0</v>
      </c>
      <c r="P99" s="216">
        <f>ROUND(VLOOKUP($C99,แยกหน่วยบริการ!$B$4:$BO$841,44,0),2)</f>
        <v>0</v>
      </c>
      <c r="Q99" s="216">
        <f>ROUND(VLOOKUP($C99,แยกหน่วยบริการ!$B$4:$BO$841,51,0),2)</f>
        <v>0</v>
      </c>
      <c r="R99" s="216">
        <f>ROUND(VLOOKUP($C99,แยกหน่วยบริการ!$B$4:$BO$841,52,0),2)</f>
        <v>0</v>
      </c>
      <c r="S99" s="216">
        <f>ROUND(VLOOKUP($C99,แยกหน่วยบริการ!$B$4:$BO$841,59,0),2)</f>
        <v>0</v>
      </c>
      <c r="T99" s="216">
        <f>ROUND(VLOOKUP($C99,แยกหน่วยบริการ!$B$4:$BO$841,60,0),2)</f>
        <v>0</v>
      </c>
    </row>
    <row r="100" spans="1:20" s="688" customFormat="1" ht="25.2" thickBot="1">
      <c r="A100" s="294"/>
      <c r="B100" s="331"/>
      <c r="C100" s="1150"/>
      <c r="D100" s="1151" t="s">
        <v>1562</v>
      </c>
      <c r="E100" s="1339" t="str">
        <f>IF(F98=E99,"0.50","0.00")</f>
        <v>0.50</v>
      </c>
      <c r="F100" s="1340"/>
      <c r="G100" s="1339" t="str">
        <f>IF(H98=G99,"0.50","0.00")</f>
        <v>0.50</v>
      </c>
      <c r="H100" s="1340"/>
      <c r="I100" s="1339" t="str">
        <f>IF(J98=I99,"0.50","0.00")</f>
        <v>0.50</v>
      </c>
      <c r="J100" s="1340"/>
      <c r="K100" s="1339" t="str">
        <f>IF(L98=K99,"0.50","0.00")</f>
        <v>0.50</v>
      </c>
      <c r="L100" s="1340"/>
      <c r="M100" s="1339" t="str">
        <f>IF(N98=M99,"0.50","0.00")</f>
        <v>0.50</v>
      </c>
      <c r="N100" s="1340"/>
      <c r="O100" s="1339" t="str">
        <f>IF(P98=O99,"0.50","0.00")</f>
        <v>0.50</v>
      </c>
      <c r="P100" s="1340"/>
      <c r="Q100" s="1339" t="str">
        <f>IF(R98=Q99,"0.50","0.00")</f>
        <v>0.50</v>
      </c>
      <c r="R100" s="1340"/>
      <c r="S100" s="1339" t="str">
        <f>IF(T98=S99,"0.50","0.00")</f>
        <v>0.50</v>
      </c>
      <c r="T100" s="1340"/>
    </row>
    <row r="101" spans="1:20" ht="25.2" thickTop="1">
      <c r="A101" s="294"/>
      <c r="B101" s="331"/>
      <c r="C101" s="1036"/>
      <c r="D101" s="1036"/>
      <c r="E101" s="1036"/>
    </row>
    <row r="102" spans="1:20">
      <c r="A102" s="1158"/>
      <c r="B102" s="1159">
        <v>5.25</v>
      </c>
      <c r="C102" s="1036" t="s">
        <v>1916</v>
      </c>
      <c r="D102" s="1036" t="s">
        <v>1917</v>
      </c>
      <c r="E102" s="216">
        <f>ROUND(VLOOKUP($C102,แยกหน่วยบริการ!$B$4:$BO$841,3,0),2)</f>
        <v>0</v>
      </c>
      <c r="F102" s="216">
        <f>ROUND(VLOOKUP($C102,แยกหน่วยบริการ!$B$4:$BO$841,4,0),2)</f>
        <v>0</v>
      </c>
      <c r="G102" s="216">
        <f>ROUND(VLOOKUP($C102,แยกหน่วยบริการ!$B$4:$BO$841,11,0),2)</f>
        <v>0</v>
      </c>
      <c r="H102" s="216">
        <f>ROUND(VLOOKUP($C102,แยกหน่วยบริการ!$B$4:$BO$841,12,0),2)</f>
        <v>0</v>
      </c>
      <c r="I102" s="216">
        <f>ROUND(VLOOKUP($C102,แยกหน่วยบริการ!$B$4:$BO$841,19,0),2)</f>
        <v>0</v>
      </c>
      <c r="J102" s="216">
        <f>ROUND(VLOOKUP($C102,แยกหน่วยบริการ!$B$4:$BO$841,20,0),2)</f>
        <v>0</v>
      </c>
      <c r="K102" s="216">
        <f>ROUND(VLOOKUP($C102,แยกหน่วยบริการ!$B$4:$BO$841,27,0),2)</f>
        <v>0</v>
      </c>
      <c r="L102" s="216">
        <f>ROUND(VLOOKUP($C102,แยกหน่วยบริการ!$B$4:$BO$841,28,0),2)</f>
        <v>0</v>
      </c>
      <c r="M102" s="216">
        <f>ROUND(VLOOKUP($C102,แยกหน่วยบริการ!$B$4:$BO$841,35,0),2)</f>
        <v>0</v>
      </c>
      <c r="N102" s="216">
        <f>ROUND(VLOOKUP($C102,แยกหน่วยบริการ!$B$4:$BO$841,36,0),2)</f>
        <v>0</v>
      </c>
      <c r="O102" s="216">
        <f>ROUND(VLOOKUP($C102,แยกหน่วยบริการ!$B$4:$BO$841,43,0),2)</f>
        <v>0</v>
      </c>
      <c r="P102" s="216">
        <f>ROUND(VLOOKUP($C102,แยกหน่วยบริการ!$B$4:$BO$841,44,0),2)</f>
        <v>0</v>
      </c>
      <c r="Q102" s="216">
        <f>ROUND(VLOOKUP($C102,แยกหน่วยบริการ!$B$4:$BO$841,51,0),2)</f>
        <v>0</v>
      </c>
      <c r="R102" s="216">
        <f>ROUND(VLOOKUP($C102,แยกหน่วยบริการ!$B$4:$BO$841,52,0),2)</f>
        <v>0</v>
      </c>
      <c r="S102" s="216">
        <f>ROUND(VLOOKUP($C102,แยกหน่วยบริการ!$B$4:$BO$841,59,0),2)</f>
        <v>0</v>
      </c>
      <c r="T102" s="216">
        <f>ROUND(VLOOKUP($C102,แยกหน่วยบริการ!$B$4:$BO$841,60,0),2)</f>
        <v>0</v>
      </c>
    </row>
    <row r="103" spans="1:20">
      <c r="A103" s="1158"/>
      <c r="B103" s="1159"/>
      <c r="C103" s="1036" t="s">
        <v>2007</v>
      </c>
      <c r="D103" s="1036" t="s">
        <v>2008</v>
      </c>
      <c r="E103" s="216">
        <f>ROUND(VLOOKUP($C103,แยกหน่วยบริการ!$B$4:$BO$841,3,0),2)</f>
        <v>0</v>
      </c>
      <c r="F103" s="216">
        <f>ROUND(VLOOKUP($C103,แยกหน่วยบริการ!$B$4:$BO$841,4,0),2)</f>
        <v>0</v>
      </c>
      <c r="G103" s="216">
        <f>ROUND(VLOOKUP($C103,แยกหน่วยบริการ!$B$4:$BO$841,11,0),2)</f>
        <v>0</v>
      </c>
      <c r="H103" s="216">
        <f>ROUND(VLOOKUP($C103,แยกหน่วยบริการ!$B$4:$BO$841,12,0),2)</f>
        <v>0</v>
      </c>
      <c r="I103" s="216">
        <f>ROUND(VLOOKUP($C103,แยกหน่วยบริการ!$B$4:$BO$841,19,0),2)</f>
        <v>0</v>
      </c>
      <c r="J103" s="216">
        <f>ROUND(VLOOKUP($C103,แยกหน่วยบริการ!$B$4:$BO$841,20,0),2)</f>
        <v>0</v>
      </c>
      <c r="K103" s="216">
        <f>ROUND(VLOOKUP($C103,แยกหน่วยบริการ!$B$4:$BO$841,27,0),2)</f>
        <v>0</v>
      </c>
      <c r="L103" s="216">
        <f>ROUND(VLOOKUP($C103,แยกหน่วยบริการ!$B$4:$BO$841,28,0),2)</f>
        <v>0</v>
      </c>
      <c r="M103" s="216">
        <f>ROUND(VLOOKUP($C103,แยกหน่วยบริการ!$B$4:$BO$841,35,0),2)</f>
        <v>0</v>
      </c>
      <c r="N103" s="216">
        <f>ROUND(VLOOKUP($C103,แยกหน่วยบริการ!$B$4:$BO$841,36,0),2)</f>
        <v>0</v>
      </c>
      <c r="O103" s="216">
        <f>ROUND(VLOOKUP($C103,แยกหน่วยบริการ!$B$4:$BO$841,43,0),2)</f>
        <v>0</v>
      </c>
      <c r="P103" s="216">
        <f>ROUND(VLOOKUP($C103,แยกหน่วยบริการ!$B$4:$BO$841,44,0),2)</f>
        <v>0</v>
      </c>
      <c r="Q103" s="216">
        <f>ROUND(VLOOKUP($C103,แยกหน่วยบริการ!$B$4:$BO$841,51,0),2)</f>
        <v>0</v>
      </c>
      <c r="R103" s="216">
        <f>ROUND(VLOOKUP($C103,แยกหน่วยบริการ!$B$4:$BO$841,52,0),2)</f>
        <v>0</v>
      </c>
      <c r="S103" s="216">
        <f>ROUND(VLOOKUP($C103,แยกหน่วยบริการ!$B$4:$BO$841,59,0),2)</f>
        <v>0</v>
      </c>
      <c r="T103" s="216">
        <f>ROUND(VLOOKUP($C103,แยกหน่วยบริการ!$B$4:$BO$841,60,0),2)</f>
        <v>0</v>
      </c>
    </row>
    <row r="104" spans="1:20" s="688" customFormat="1" ht="25.2" thickBot="1">
      <c r="A104" s="1158"/>
      <c r="B104" s="1159"/>
      <c r="C104" s="1150"/>
      <c r="D104" s="1151" t="s">
        <v>1562</v>
      </c>
      <c r="E104" s="1339" t="str">
        <f>IF(F102=E103,"0.50","0.00")</f>
        <v>0.50</v>
      </c>
      <c r="F104" s="1340"/>
      <c r="G104" s="1339" t="str">
        <f>IF(H102=G103,"0.50","0.00")</f>
        <v>0.50</v>
      </c>
      <c r="H104" s="1340"/>
      <c r="I104" s="1339" t="str">
        <f>IF(J102=I103,"0.50","0.00")</f>
        <v>0.50</v>
      </c>
      <c r="J104" s="1340"/>
      <c r="K104" s="1339" t="str">
        <f>IF(L102=K103,"0.50","0.00")</f>
        <v>0.50</v>
      </c>
      <c r="L104" s="1340"/>
      <c r="M104" s="1339" t="str">
        <f>IF(N102=M103,"0.50","0.00")</f>
        <v>0.50</v>
      </c>
      <c r="N104" s="1340"/>
      <c r="O104" s="1339" t="str">
        <f>IF(P102=O103,"0.50","0.00")</f>
        <v>0.50</v>
      </c>
      <c r="P104" s="1340"/>
      <c r="Q104" s="1339" t="str">
        <f>IF(R102=Q103,"0.50","0.00")</f>
        <v>0.50</v>
      </c>
      <c r="R104" s="1340"/>
      <c r="S104" s="1339" t="str">
        <f>IF(T102=S103,"0.50","0.00")</f>
        <v>0.50</v>
      </c>
      <c r="T104" s="1340"/>
    </row>
    <row r="105" spans="1:20" ht="25.2" thickTop="1">
      <c r="A105" s="294"/>
      <c r="B105" s="331"/>
      <c r="C105" s="1036"/>
      <c r="D105" s="1036"/>
      <c r="E105" s="1160"/>
    </row>
    <row r="106" spans="1:20">
      <c r="A106" s="294"/>
      <c r="B106" s="331">
        <v>5.26</v>
      </c>
      <c r="C106" s="1036" t="s">
        <v>604</v>
      </c>
      <c r="D106" s="1036" t="s">
        <v>1457</v>
      </c>
      <c r="E106" s="216">
        <f>ROUND(VLOOKUP($C106,แยกหน่วยบริการ!$B$4:$BO$841,3,0),2)</f>
        <v>0</v>
      </c>
      <c r="F106" s="216">
        <f>ROUND(VLOOKUP($C106,แยกหน่วยบริการ!$B$4:$BO$841,4,0),2)</f>
        <v>0</v>
      </c>
      <c r="G106" s="216">
        <f>ROUND(VLOOKUP($C106,แยกหน่วยบริการ!$B$4:$BO$841,11,0),2)</f>
        <v>0</v>
      </c>
      <c r="H106" s="216">
        <f>ROUND(VLOOKUP($C106,แยกหน่วยบริการ!$B$4:$BO$841,12,0),2)</f>
        <v>0</v>
      </c>
      <c r="I106" s="216">
        <f>ROUND(VLOOKUP($C106,แยกหน่วยบริการ!$B$4:$BO$841,19,0),2)</f>
        <v>0</v>
      </c>
      <c r="J106" s="216">
        <f>ROUND(VLOOKUP($C106,แยกหน่วยบริการ!$B$4:$BO$841,20,0),2)</f>
        <v>0</v>
      </c>
      <c r="K106" s="216">
        <f>ROUND(VLOOKUP($C106,แยกหน่วยบริการ!$B$4:$BO$841,27,0),2)</f>
        <v>0</v>
      </c>
      <c r="L106" s="216">
        <f>ROUND(VLOOKUP($C106,แยกหน่วยบริการ!$B$4:$BO$841,28,0),2)</f>
        <v>0</v>
      </c>
      <c r="M106" s="216">
        <f>ROUND(VLOOKUP($C106,แยกหน่วยบริการ!$B$4:$BO$841,35,0),2)</f>
        <v>0</v>
      </c>
      <c r="N106" s="216">
        <f>ROUND(VLOOKUP($C106,แยกหน่วยบริการ!$B$4:$BO$841,36,0),2)</f>
        <v>0</v>
      </c>
      <c r="O106" s="216">
        <f>ROUND(VLOOKUP($C106,แยกหน่วยบริการ!$B$4:$BO$841,43,0),2)</f>
        <v>0</v>
      </c>
      <c r="P106" s="216">
        <f>ROUND(VLOOKUP($C106,แยกหน่วยบริการ!$B$4:$BO$841,44,0),2)</f>
        <v>0</v>
      </c>
      <c r="Q106" s="216">
        <f>ROUND(VLOOKUP($C106,แยกหน่วยบริการ!$B$4:$BO$841,51,0),2)</f>
        <v>0</v>
      </c>
      <c r="R106" s="216">
        <f>ROUND(VLOOKUP($C106,แยกหน่วยบริการ!$B$4:$BO$841,52,0),2)</f>
        <v>0</v>
      </c>
      <c r="S106" s="216">
        <f>ROUND(VLOOKUP($C106,แยกหน่วยบริการ!$B$4:$BO$841,59,0),2)</f>
        <v>0</v>
      </c>
      <c r="T106" s="216">
        <f>ROUND(VLOOKUP($C106,แยกหน่วยบริการ!$B$4:$BO$841,60,0),2)</f>
        <v>0</v>
      </c>
    </row>
    <row r="107" spans="1:20">
      <c r="A107" s="294"/>
      <c r="B107" s="331"/>
      <c r="C107" s="1036" t="s">
        <v>1078</v>
      </c>
      <c r="D107" s="1036" t="s">
        <v>1340</v>
      </c>
      <c r="E107" s="216">
        <f>ROUND(VLOOKUP($C107,แยกหน่วยบริการ!$B$4:$BO$841,3,0),2)</f>
        <v>0</v>
      </c>
      <c r="F107" s="216">
        <f>ROUND(VLOOKUP($C107,แยกหน่วยบริการ!$B$4:$BO$841,4,0),2)</f>
        <v>0</v>
      </c>
      <c r="G107" s="216">
        <f>ROUND(VLOOKUP($C107,แยกหน่วยบริการ!$B$4:$BO$841,11,0),2)</f>
        <v>0</v>
      </c>
      <c r="H107" s="216">
        <f>ROUND(VLOOKUP($C107,แยกหน่วยบริการ!$B$4:$BO$841,12,0),2)</f>
        <v>0</v>
      </c>
      <c r="I107" s="216">
        <f>ROUND(VLOOKUP($C107,แยกหน่วยบริการ!$B$4:$BO$841,19,0),2)</f>
        <v>0</v>
      </c>
      <c r="J107" s="216">
        <f>ROUND(VLOOKUP($C107,แยกหน่วยบริการ!$B$4:$BO$841,20,0),2)</f>
        <v>0</v>
      </c>
      <c r="K107" s="216">
        <f>ROUND(VLOOKUP($C107,แยกหน่วยบริการ!$B$4:$BO$841,27,0),2)</f>
        <v>0</v>
      </c>
      <c r="L107" s="216">
        <f>ROUND(VLOOKUP($C107,แยกหน่วยบริการ!$B$4:$BO$841,28,0),2)</f>
        <v>0</v>
      </c>
      <c r="M107" s="216">
        <f>ROUND(VLOOKUP($C107,แยกหน่วยบริการ!$B$4:$BO$841,35,0),2)</f>
        <v>0</v>
      </c>
      <c r="N107" s="216">
        <f>ROUND(VLOOKUP($C107,แยกหน่วยบริการ!$B$4:$BO$841,36,0),2)</f>
        <v>0</v>
      </c>
      <c r="O107" s="216">
        <f>ROUND(VLOOKUP($C107,แยกหน่วยบริการ!$B$4:$BO$841,43,0),2)</f>
        <v>0</v>
      </c>
      <c r="P107" s="216">
        <f>ROUND(VLOOKUP($C107,แยกหน่วยบริการ!$B$4:$BO$841,44,0),2)</f>
        <v>0</v>
      </c>
      <c r="Q107" s="216">
        <f>ROUND(VLOOKUP($C107,แยกหน่วยบริการ!$B$4:$BO$841,51,0),2)</f>
        <v>0</v>
      </c>
      <c r="R107" s="216">
        <f>ROUND(VLOOKUP($C107,แยกหน่วยบริการ!$B$4:$BO$841,52,0),2)</f>
        <v>0</v>
      </c>
      <c r="S107" s="216">
        <f>ROUND(VLOOKUP($C107,แยกหน่วยบริการ!$B$4:$BO$841,59,0),2)</f>
        <v>0</v>
      </c>
      <c r="T107" s="216">
        <f>ROUND(VLOOKUP($C107,แยกหน่วยบริการ!$B$4:$BO$841,60,0),2)</f>
        <v>0</v>
      </c>
    </row>
    <row r="108" spans="1:20" s="688" customFormat="1" ht="25.2" thickBot="1">
      <c r="A108" s="294"/>
      <c r="B108" s="331"/>
      <c r="C108" s="1150"/>
      <c r="D108" s="1151" t="s">
        <v>1562</v>
      </c>
      <c r="E108" s="1339" t="str">
        <f>IF(F106=E107,"0.50","0.00")</f>
        <v>0.50</v>
      </c>
      <c r="F108" s="1340"/>
      <c r="G108" s="1339" t="str">
        <f>IF(H106=G107,"0.50","0.00")</f>
        <v>0.50</v>
      </c>
      <c r="H108" s="1340"/>
      <c r="I108" s="1339" t="str">
        <f>IF(J106=I107,"0.50","0.00")</f>
        <v>0.50</v>
      </c>
      <c r="J108" s="1340"/>
      <c r="K108" s="1339" t="str">
        <f>IF(L106=K107,"0.50","0.00")</f>
        <v>0.50</v>
      </c>
      <c r="L108" s="1340"/>
      <c r="M108" s="1339" t="str">
        <f>IF(N106=M107,"0.50","0.00")</f>
        <v>0.50</v>
      </c>
      <c r="N108" s="1340"/>
      <c r="O108" s="1339" t="str">
        <f>IF(P106=O107,"0.50","0.00")</f>
        <v>0.50</v>
      </c>
      <c r="P108" s="1340"/>
      <c r="Q108" s="1339" t="str">
        <f>IF(R106=Q107,"0.50","0.00")</f>
        <v>0.50</v>
      </c>
      <c r="R108" s="1340"/>
      <c r="S108" s="1339" t="str">
        <f>IF(T106=S107,"0.50","0.00")</f>
        <v>0.50</v>
      </c>
      <c r="T108" s="1340"/>
    </row>
    <row r="109" spans="1:20" s="688" customFormat="1" ht="25.2" thickTop="1">
      <c r="A109" s="294"/>
      <c r="B109" s="331"/>
      <c r="C109" s="1153"/>
      <c r="D109" s="1153"/>
    </row>
    <row r="110" spans="1:20">
      <c r="A110" s="294"/>
      <c r="B110" s="331">
        <v>5.27</v>
      </c>
      <c r="C110" s="1036" t="s">
        <v>607</v>
      </c>
      <c r="D110" s="1036" t="s">
        <v>1458</v>
      </c>
      <c r="E110" s="216">
        <f>ROUND(VLOOKUP($C110,แยกหน่วยบริการ!$B$4:$BO$841,3,0),2)</f>
        <v>0</v>
      </c>
      <c r="F110" s="216">
        <f>ROUND(VLOOKUP($C110,แยกหน่วยบริการ!$B$4:$BO$841,4,0),2)</f>
        <v>882657.26</v>
      </c>
      <c r="G110" s="216">
        <f>ROUND(VLOOKUP($C110,แยกหน่วยบริการ!$B$4:$BO$841,11,0),2)</f>
        <v>0</v>
      </c>
      <c r="H110" s="216">
        <f>ROUND(VLOOKUP($C110,แยกหน่วยบริการ!$B$4:$BO$841,12,0),2)</f>
        <v>139430.82999999999</v>
      </c>
      <c r="I110" s="216">
        <f>ROUND(VLOOKUP($C110,แยกหน่วยบริการ!$B$4:$BO$841,19,0),2)</f>
        <v>0</v>
      </c>
      <c r="J110" s="216">
        <f>ROUND(VLOOKUP($C110,แยกหน่วยบริการ!$B$4:$BO$841,20,0),2)</f>
        <v>1440644.96</v>
      </c>
      <c r="K110" s="216">
        <f>ROUND(VLOOKUP($C110,แยกหน่วยบริการ!$B$4:$BO$841,27,0),2)</f>
        <v>0</v>
      </c>
      <c r="L110" s="216">
        <f>ROUND(VLOOKUP($C110,แยกหน่วยบริการ!$B$4:$BO$841,28,0),2)</f>
        <v>230787.71</v>
      </c>
      <c r="M110" s="216">
        <f>ROUND(VLOOKUP($C110,แยกหน่วยบริการ!$B$4:$BO$841,35,0),2)</f>
        <v>0</v>
      </c>
      <c r="N110" s="216">
        <f>ROUND(VLOOKUP($C110,แยกหน่วยบริการ!$B$4:$BO$841,36,0),2)</f>
        <v>276577.5</v>
      </c>
      <c r="O110" s="216">
        <f>ROUND(VLOOKUP($C110,แยกหน่วยบริการ!$B$4:$BO$841,43,0),2)</f>
        <v>0</v>
      </c>
      <c r="P110" s="216">
        <f>ROUND(VLOOKUP($C110,แยกหน่วยบริการ!$B$4:$BO$841,44,0),2)</f>
        <v>75436.67</v>
      </c>
      <c r="Q110" s="216">
        <f>ROUND(VLOOKUP($C110,แยกหน่วยบริการ!$B$4:$BO$841,51,0),2)</f>
        <v>0</v>
      </c>
      <c r="R110" s="216">
        <f>ROUND(VLOOKUP($C110,แยกหน่วยบริการ!$B$4:$BO$841,52,0),2)</f>
        <v>0</v>
      </c>
      <c r="S110" s="216">
        <f>ROUND(VLOOKUP($C110,แยกหน่วยบริการ!$B$4:$BO$841,59,0),2)</f>
        <v>0</v>
      </c>
      <c r="T110" s="216">
        <f>ROUND(VLOOKUP($C110,แยกหน่วยบริการ!$B$4:$BO$841,60,0),2)</f>
        <v>118785.83</v>
      </c>
    </row>
    <row r="111" spans="1:20">
      <c r="A111" s="294"/>
      <c r="B111" s="331"/>
      <c r="C111" s="1036" t="s">
        <v>1079</v>
      </c>
      <c r="D111" s="1036" t="s">
        <v>1341</v>
      </c>
      <c r="E111" s="216">
        <f>ROUND(VLOOKUP($C111,แยกหน่วยบริการ!$B$4:$BO$841,3,0),2)</f>
        <v>882657.26</v>
      </c>
      <c r="F111" s="216">
        <f>ROUND(VLOOKUP($C111,แยกหน่วยบริการ!$B$4:$BO$841,4,0),2)</f>
        <v>0</v>
      </c>
      <c r="G111" s="216">
        <f>ROUND(VLOOKUP($C111,แยกหน่วยบริการ!$B$4:$BO$841,11,0),2)</f>
        <v>139430.82999999999</v>
      </c>
      <c r="H111" s="216">
        <f>ROUND(VLOOKUP($C111,แยกหน่วยบริการ!$B$4:$BO$841,12,0),2)</f>
        <v>0</v>
      </c>
      <c r="I111" s="216">
        <f>ROUND(VLOOKUP($C111,แยกหน่วยบริการ!$B$4:$BO$841,19,0),2)</f>
        <v>499190.16</v>
      </c>
      <c r="J111" s="216">
        <f>ROUND(VLOOKUP($C111,แยกหน่วยบริการ!$B$4:$BO$841,20,0),2)</f>
        <v>0</v>
      </c>
      <c r="K111" s="216">
        <f>ROUND(VLOOKUP($C111,แยกหน่วยบริการ!$B$4:$BO$841,27,0),2)</f>
        <v>230787.71</v>
      </c>
      <c r="L111" s="216">
        <f>ROUND(VLOOKUP($C111,แยกหน่วยบริการ!$B$4:$BO$841,28,0),2)</f>
        <v>0</v>
      </c>
      <c r="M111" s="216">
        <f>ROUND(VLOOKUP($C111,แยกหน่วยบริการ!$B$4:$BO$841,35,0),2)</f>
        <v>276577.5</v>
      </c>
      <c r="N111" s="216">
        <f>ROUND(VLOOKUP($C111,แยกหน่วยบริการ!$B$4:$BO$841,36,0),2)</f>
        <v>0</v>
      </c>
      <c r="O111" s="216">
        <f>ROUND(VLOOKUP($C111,แยกหน่วยบริการ!$B$4:$BO$841,43,0),2)</f>
        <v>75436.67</v>
      </c>
      <c r="P111" s="216">
        <f>ROUND(VLOOKUP($C111,แยกหน่วยบริการ!$B$4:$BO$841,44,0),2)</f>
        <v>0</v>
      </c>
      <c r="Q111" s="216">
        <f>ROUND(VLOOKUP($C111,แยกหน่วยบริการ!$B$4:$BO$841,51,0),2)</f>
        <v>0</v>
      </c>
      <c r="R111" s="216">
        <f>ROUND(VLOOKUP($C111,แยกหน่วยบริการ!$B$4:$BO$841,52,0),2)</f>
        <v>0</v>
      </c>
      <c r="S111" s="216">
        <f>ROUND(VLOOKUP($C111,แยกหน่วยบริการ!$B$4:$BO$841,59,0),2)</f>
        <v>118785.83</v>
      </c>
      <c r="T111" s="216">
        <f>ROUND(VLOOKUP($C111,แยกหน่วยบริการ!$B$4:$BO$841,60,0),2)</f>
        <v>0</v>
      </c>
    </row>
    <row r="112" spans="1:20" s="688" customFormat="1" ht="25.2" thickBot="1">
      <c r="A112" s="294"/>
      <c r="B112" s="331"/>
      <c r="C112" s="1150"/>
      <c r="D112" s="1151" t="s">
        <v>1562</v>
      </c>
      <c r="E112" s="1339" t="str">
        <f>IF(F110=E111,"0.50","0.00")</f>
        <v>0.50</v>
      </c>
      <c r="F112" s="1340"/>
      <c r="G112" s="1339" t="str">
        <f>IF(H110=G111,"0.50","0.00")</f>
        <v>0.50</v>
      </c>
      <c r="H112" s="1340"/>
      <c r="I112" s="1339" t="str">
        <f>IF(J110=I111,"0.50","0.00")</f>
        <v>0.00</v>
      </c>
      <c r="J112" s="1340"/>
      <c r="K112" s="1339" t="str">
        <f>IF(L110=K111,"0.50","0.00")</f>
        <v>0.50</v>
      </c>
      <c r="L112" s="1340"/>
      <c r="M112" s="1339" t="str">
        <f>IF(N110=M111,"0.50","0.00")</f>
        <v>0.50</v>
      </c>
      <c r="N112" s="1340"/>
      <c r="O112" s="1339" t="str">
        <f>IF(P110=O111,"0.50","0.00")</f>
        <v>0.50</v>
      </c>
      <c r="P112" s="1340"/>
      <c r="Q112" s="1339" t="str">
        <f>IF(R110=Q111,"0.50","0.00")</f>
        <v>0.50</v>
      </c>
      <c r="R112" s="1340"/>
      <c r="S112" s="1339" t="str">
        <f>IF(T110=S111,"0.50","0.00")</f>
        <v>0.50</v>
      </c>
      <c r="T112" s="1340"/>
    </row>
    <row r="113" spans="1:20" s="688" customFormat="1" ht="25.2" thickTop="1">
      <c r="A113" s="294"/>
      <c r="B113" s="331"/>
      <c r="C113" s="1153"/>
      <c r="D113" s="1153"/>
    </row>
    <row r="114" spans="1:20">
      <c r="A114" s="294"/>
      <c r="B114" s="331">
        <v>5.28</v>
      </c>
      <c r="C114" s="1036" t="s">
        <v>610</v>
      </c>
      <c r="D114" s="1036" t="s">
        <v>1459</v>
      </c>
      <c r="E114" s="216">
        <f>ROUND(VLOOKUP($C114,แยกหน่วยบริการ!$B$4:$BO$841,3,0),2)</f>
        <v>0</v>
      </c>
      <c r="F114" s="216">
        <f>ROUND(VLOOKUP($C114,แยกหน่วยบริการ!$B$4:$BO$841,4,0),2)</f>
        <v>16605.05</v>
      </c>
      <c r="G114" s="216">
        <f>ROUND(VLOOKUP($C114,แยกหน่วยบริการ!$B$4:$BO$841,11,0),2)</f>
        <v>0</v>
      </c>
      <c r="H114" s="216">
        <f>ROUND(VLOOKUP($C114,แยกหน่วยบริการ!$B$4:$BO$841,12,0),2)</f>
        <v>0</v>
      </c>
      <c r="I114" s="216">
        <f>ROUND(VLOOKUP($C114,แยกหน่วยบริการ!$B$4:$BO$841,19,0),2)</f>
        <v>0</v>
      </c>
      <c r="J114" s="216">
        <f>ROUND(VLOOKUP($C114,แยกหน่วยบริการ!$B$4:$BO$841,20,0),2)</f>
        <v>0</v>
      </c>
      <c r="K114" s="216">
        <f>ROUND(VLOOKUP($C114,แยกหน่วยบริการ!$B$4:$BO$841,27,0),2)</f>
        <v>0</v>
      </c>
      <c r="L114" s="216">
        <f>ROUND(VLOOKUP($C114,แยกหน่วยบริการ!$B$4:$BO$841,28,0),2)</f>
        <v>0</v>
      </c>
      <c r="M114" s="216">
        <f>ROUND(VLOOKUP($C114,แยกหน่วยบริการ!$B$4:$BO$841,35,0),2)</f>
        <v>0</v>
      </c>
      <c r="N114" s="216">
        <f>ROUND(VLOOKUP($C114,แยกหน่วยบริการ!$B$4:$BO$841,36,0),2)</f>
        <v>0</v>
      </c>
      <c r="O114" s="216">
        <f>ROUND(VLOOKUP($C114,แยกหน่วยบริการ!$B$4:$BO$841,43,0),2)</f>
        <v>0</v>
      </c>
      <c r="P114" s="216">
        <f>ROUND(VLOOKUP($C114,แยกหน่วยบริการ!$B$4:$BO$841,44,0),2)</f>
        <v>0</v>
      </c>
      <c r="Q114" s="216">
        <f>ROUND(VLOOKUP($C114,แยกหน่วยบริการ!$B$4:$BO$841,51,0),2)</f>
        <v>0</v>
      </c>
      <c r="R114" s="216">
        <f>ROUND(VLOOKUP($C114,แยกหน่วยบริการ!$B$4:$BO$841,52,0),2)</f>
        <v>0</v>
      </c>
      <c r="S114" s="216">
        <f>ROUND(VLOOKUP($C114,แยกหน่วยบริการ!$B$4:$BO$841,59,0),2)</f>
        <v>0</v>
      </c>
      <c r="T114" s="216">
        <f>ROUND(VLOOKUP($C114,แยกหน่วยบริการ!$B$4:$BO$841,60,0),2)</f>
        <v>0</v>
      </c>
    </row>
    <row r="115" spans="1:20">
      <c r="A115" s="294"/>
      <c r="B115" s="331"/>
      <c r="C115" s="1036" t="s">
        <v>1080</v>
      </c>
      <c r="D115" s="1036" t="s">
        <v>1342</v>
      </c>
      <c r="E115" s="216">
        <f>ROUND(VLOOKUP($C115,แยกหน่วยบริการ!$B$4:$BO$841,3,0),2)</f>
        <v>16605.05</v>
      </c>
      <c r="F115" s="216">
        <f>ROUND(VLOOKUP($C115,แยกหน่วยบริการ!$B$4:$BO$841,4,0),2)</f>
        <v>0</v>
      </c>
      <c r="G115" s="216">
        <f>ROUND(VLOOKUP($C115,แยกหน่วยบริการ!$B$4:$BO$841,11,0),2)</f>
        <v>0</v>
      </c>
      <c r="H115" s="216">
        <f>ROUND(VLOOKUP($C115,แยกหน่วยบริการ!$B$4:$BO$841,12,0),2)</f>
        <v>0</v>
      </c>
      <c r="I115" s="216">
        <f>ROUND(VLOOKUP($C115,แยกหน่วยบริการ!$B$4:$BO$841,19,0),2)</f>
        <v>0</v>
      </c>
      <c r="J115" s="216">
        <f>ROUND(VLOOKUP($C115,แยกหน่วยบริการ!$B$4:$BO$841,20,0),2)</f>
        <v>0</v>
      </c>
      <c r="K115" s="216">
        <f>ROUND(VLOOKUP($C115,แยกหน่วยบริการ!$B$4:$BO$841,27,0),2)</f>
        <v>0</v>
      </c>
      <c r="L115" s="216">
        <f>ROUND(VLOOKUP($C115,แยกหน่วยบริการ!$B$4:$BO$841,28,0),2)</f>
        <v>0</v>
      </c>
      <c r="M115" s="216">
        <f>ROUND(VLOOKUP($C115,แยกหน่วยบริการ!$B$4:$BO$841,35,0),2)</f>
        <v>0</v>
      </c>
      <c r="N115" s="216">
        <f>ROUND(VLOOKUP($C115,แยกหน่วยบริการ!$B$4:$BO$841,36,0),2)</f>
        <v>0</v>
      </c>
      <c r="O115" s="216">
        <f>ROUND(VLOOKUP($C115,แยกหน่วยบริการ!$B$4:$BO$841,43,0),2)</f>
        <v>0</v>
      </c>
      <c r="P115" s="216">
        <f>ROUND(VLOOKUP($C115,แยกหน่วยบริการ!$B$4:$BO$841,44,0),2)</f>
        <v>0</v>
      </c>
      <c r="Q115" s="216">
        <f>ROUND(VLOOKUP($C115,แยกหน่วยบริการ!$B$4:$BO$841,51,0),2)</f>
        <v>0</v>
      </c>
      <c r="R115" s="216">
        <f>ROUND(VLOOKUP($C115,แยกหน่วยบริการ!$B$4:$BO$841,52,0),2)</f>
        <v>0</v>
      </c>
      <c r="S115" s="216">
        <f>ROUND(VLOOKUP($C115,แยกหน่วยบริการ!$B$4:$BO$841,59,0),2)</f>
        <v>0</v>
      </c>
      <c r="T115" s="216">
        <f>ROUND(VLOOKUP($C115,แยกหน่วยบริการ!$B$4:$BO$841,60,0),2)</f>
        <v>0</v>
      </c>
    </row>
    <row r="116" spans="1:20" s="688" customFormat="1" ht="25.2" thickBot="1">
      <c r="A116" s="294"/>
      <c r="B116" s="331"/>
      <c r="C116" s="1150"/>
      <c r="D116" s="1151" t="s">
        <v>1562</v>
      </c>
      <c r="E116" s="1339" t="str">
        <f>IF(F114=E115,"0.50","0.00")</f>
        <v>0.50</v>
      </c>
      <c r="F116" s="1340"/>
      <c r="G116" s="1339" t="str">
        <f>IF(H114=G115,"0.50","0.00")</f>
        <v>0.50</v>
      </c>
      <c r="H116" s="1340"/>
      <c r="I116" s="1339" t="str">
        <f>IF(J114=I115,"0.50","0.00")</f>
        <v>0.50</v>
      </c>
      <c r="J116" s="1340"/>
      <c r="K116" s="1339" t="str">
        <f>IF(L114=K115,"0.50","0.00")</f>
        <v>0.50</v>
      </c>
      <c r="L116" s="1340"/>
      <c r="M116" s="1339" t="str">
        <f>IF(N114=M115,"0.50","0.00")</f>
        <v>0.50</v>
      </c>
      <c r="N116" s="1340"/>
      <c r="O116" s="1339" t="str">
        <f>IF(P114=O115,"0.50","0.00")</f>
        <v>0.50</v>
      </c>
      <c r="P116" s="1340"/>
      <c r="Q116" s="1339" t="str">
        <f>IF(R114=Q115,"0.50","0.00")</f>
        <v>0.50</v>
      </c>
      <c r="R116" s="1340"/>
      <c r="S116" s="1339" t="str">
        <f>IF(T114=S115,"0.50","0.00")</f>
        <v>0.50</v>
      </c>
      <c r="T116" s="1340"/>
    </row>
    <row r="117" spans="1:20" s="688" customFormat="1" ht="25.2" thickTop="1">
      <c r="A117" s="294"/>
      <c r="B117" s="331"/>
      <c r="C117" s="1153"/>
      <c r="D117" s="1153"/>
    </row>
    <row r="118" spans="1:20">
      <c r="A118" s="294"/>
      <c r="B118" s="331">
        <v>5.29</v>
      </c>
      <c r="C118" s="1036" t="s">
        <v>613</v>
      </c>
      <c r="D118" s="1036" t="s">
        <v>1460</v>
      </c>
      <c r="E118" s="216">
        <f>ROUND(VLOOKUP($C118,แยกหน่วยบริการ!$B$4:$BO$841,3,0),2)</f>
        <v>0</v>
      </c>
      <c r="F118" s="216">
        <f>ROUND(VLOOKUP($C118,แยกหน่วยบริการ!$B$4:$BO$841,4,0),2)</f>
        <v>0</v>
      </c>
      <c r="G118" s="216">
        <f>ROUND(VLOOKUP($C118,แยกหน่วยบริการ!$B$4:$BO$841,11,0),2)</f>
        <v>0</v>
      </c>
      <c r="H118" s="216">
        <f>ROUND(VLOOKUP($C118,แยกหน่วยบริการ!$B$4:$BO$841,12,0),2)</f>
        <v>0</v>
      </c>
      <c r="I118" s="216">
        <f>ROUND(VLOOKUP($C118,แยกหน่วยบริการ!$B$4:$BO$841,19,0),2)</f>
        <v>0</v>
      </c>
      <c r="J118" s="216">
        <f>ROUND(VLOOKUP($C118,แยกหน่วยบริการ!$B$4:$BO$841,20,0),2)</f>
        <v>0</v>
      </c>
      <c r="K118" s="216">
        <f>ROUND(VLOOKUP($C118,แยกหน่วยบริการ!$B$4:$BO$841,27,0),2)</f>
        <v>0</v>
      </c>
      <c r="L118" s="216">
        <f>ROUND(VLOOKUP($C118,แยกหน่วยบริการ!$B$4:$BO$841,28,0),2)</f>
        <v>0</v>
      </c>
      <c r="M118" s="216">
        <f>ROUND(VLOOKUP($C118,แยกหน่วยบริการ!$B$4:$BO$841,35,0),2)</f>
        <v>0</v>
      </c>
      <c r="N118" s="216">
        <f>ROUND(VLOOKUP($C118,แยกหน่วยบริการ!$B$4:$BO$841,36,0),2)</f>
        <v>0</v>
      </c>
      <c r="O118" s="216">
        <f>ROUND(VLOOKUP($C118,แยกหน่วยบริการ!$B$4:$BO$841,43,0),2)</f>
        <v>0</v>
      </c>
      <c r="P118" s="216">
        <f>ROUND(VLOOKUP($C118,แยกหน่วยบริการ!$B$4:$BO$841,44,0),2)</f>
        <v>0</v>
      </c>
      <c r="Q118" s="216">
        <f>ROUND(VLOOKUP($C118,แยกหน่วยบริการ!$B$4:$BO$841,51,0),2)</f>
        <v>0</v>
      </c>
      <c r="R118" s="216">
        <f>ROUND(VLOOKUP($C118,แยกหน่วยบริการ!$B$4:$BO$841,52,0),2)</f>
        <v>0</v>
      </c>
      <c r="S118" s="216">
        <f>ROUND(VLOOKUP($C118,แยกหน่วยบริการ!$B$4:$BO$841,59,0),2)</f>
        <v>0</v>
      </c>
      <c r="T118" s="216">
        <f>ROUND(VLOOKUP($C118,แยกหน่วยบริการ!$B$4:$BO$841,60,0),2)</f>
        <v>0</v>
      </c>
    </row>
    <row r="119" spans="1:20">
      <c r="A119" s="294"/>
      <c r="B119" s="331"/>
      <c r="C119" s="1036" t="s">
        <v>1081</v>
      </c>
      <c r="D119" s="1036" t="s">
        <v>342</v>
      </c>
      <c r="E119" s="216">
        <f>ROUND(VLOOKUP($C119,แยกหน่วยบริการ!$B$4:$BO$841,3,0),2)</f>
        <v>0</v>
      </c>
      <c r="F119" s="216">
        <f>ROUND(VLOOKUP($C119,แยกหน่วยบริการ!$B$4:$BO$841,4,0),2)</f>
        <v>0</v>
      </c>
      <c r="G119" s="216">
        <f>ROUND(VLOOKUP($C119,แยกหน่วยบริการ!$B$4:$BO$841,11,0),2)</f>
        <v>0</v>
      </c>
      <c r="H119" s="216">
        <f>ROUND(VLOOKUP($C119,แยกหน่วยบริการ!$B$4:$BO$841,12,0),2)</f>
        <v>0</v>
      </c>
      <c r="I119" s="216">
        <f>ROUND(VLOOKUP($C119,แยกหน่วยบริการ!$B$4:$BO$841,19,0),2)</f>
        <v>0</v>
      </c>
      <c r="J119" s="216">
        <f>ROUND(VLOOKUP($C119,แยกหน่วยบริการ!$B$4:$BO$841,20,0),2)</f>
        <v>0</v>
      </c>
      <c r="K119" s="216">
        <f>ROUND(VLOOKUP($C119,แยกหน่วยบริการ!$B$4:$BO$841,27,0),2)</f>
        <v>0</v>
      </c>
      <c r="L119" s="216">
        <f>ROUND(VLOOKUP($C119,แยกหน่วยบริการ!$B$4:$BO$841,28,0),2)</f>
        <v>0</v>
      </c>
      <c r="M119" s="216">
        <f>ROUND(VLOOKUP($C119,แยกหน่วยบริการ!$B$4:$BO$841,35,0),2)</f>
        <v>0</v>
      </c>
      <c r="N119" s="216">
        <f>ROUND(VLOOKUP($C119,แยกหน่วยบริการ!$B$4:$BO$841,36,0),2)</f>
        <v>0</v>
      </c>
      <c r="O119" s="216">
        <f>ROUND(VLOOKUP($C119,แยกหน่วยบริการ!$B$4:$BO$841,43,0),2)</f>
        <v>0</v>
      </c>
      <c r="P119" s="216">
        <f>ROUND(VLOOKUP($C119,แยกหน่วยบริการ!$B$4:$BO$841,44,0),2)</f>
        <v>0</v>
      </c>
      <c r="Q119" s="216">
        <f>ROUND(VLOOKUP($C119,แยกหน่วยบริการ!$B$4:$BO$841,51,0),2)</f>
        <v>0</v>
      </c>
      <c r="R119" s="216">
        <f>ROUND(VLOOKUP($C119,แยกหน่วยบริการ!$B$4:$BO$841,52,0),2)</f>
        <v>0</v>
      </c>
      <c r="S119" s="216">
        <f>ROUND(VLOOKUP($C119,แยกหน่วยบริการ!$B$4:$BO$841,59,0),2)</f>
        <v>0</v>
      </c>
      <c r="T119" s="216">
        <f>ROUND(VLOOKUP($C119,แยกหน่วยบริการ!$B$4:$BO$841,60,0),2)</f>
        <v>0</v>
      </c>
    </row>
    <row r="120" spans="1:20" s="688" customFormat="1" ht="25.2" thickBot="1">
      <c r="A120" s="294"/>
      <c r="B120" s="331"/>
      <c r="C120" s="1150"/>
      <c r="D120" s="1151" t="s">
        <v>1562</v>
      </c>
      <c r="E120" s="1339" t="str">
        <f>IF(F118=E119,"0.50","0.00")</f>
        <v>0.50</v>
      </c>
      <c r="F120" s="1340"/>
      <c r="G120" s="1339" t="str">
        <f>IF(H118=G119,"0.50","0.00")</f>
        <v>0.50</v>
      </c>
      <c r="H120" s="1340"/>
      <c r="I120" s="1339" t="str">
        <f>IF(J118=I119,"0.50","0.00")</f>
        <v>0.50</v>
      </c>
      <c r="J120" s="1340"/>
      <c r="K120" s="1339" t="str">
        <f>IF(L118=K119,"0.50","0.00")</f>
        <v>0.50</v>
      </c>
      <c r="L120" s="1340"/>
      <c r="M120" s="1339" t="str">
        <f>IF(N118=M119,"0.50","0.00")</f>
        <v>0.50</v>
      </c>
      <c r="N120" s="1340"/>
      <c r="O120" s="1339" t="str">
        <f>IF(P118=O119,"0.50","0.00")</f>
        <v>0.50</v>
      </c>
      <c r="P120" s="1340"/>
      <c r="Q120" s="1339" t="str">
        <f>IF(R118=Q119,"0.50","0.00")</f>
        <v>0.50</v>
      </c>
      <c r="R120" s="1340"/>
      <c r="S120" s="1339" t="str">
        <f>IF(T118=S119,"0.50","0.00")</f>
        <v>0.50</v>
      </c>
      <c r="T120" s="1340"/>
    </row>
    <row r="121" spans="1:20" s="688" customFormat="1" ht="25.2" thickTop="1">
      <c r="A121" s="294"/>
      <c r="B121" s="331"/>
      <c r="C121" s="1153"/>
      <c r="D121" s="1153"/>
    </row>
    <row r="122" spans="1:20">
      <c r="A122" s="294"/>
      <c r="B122" s="331">
        <v>5.3</v>
      </c>
      <c r="C122" s="1036" t="s">
        <v>616</v>
      </c>
      <c r="D122" s="1036" t="s">
        <v>1461</v>
      </c>
      <c r="E122" s="216">
        <f>ROUND(VLOOKUP($C122,แยกหน่วยบริการ!$B$4:$BO$841,3,0),2)</f>
        <v>0</v>
      </c>
      <c r="F122" s="216">
        <f>ROUND(VLOOKUP($C122,แยกหน่วยบริการ!$B$4:$BO$841,4,0),2)</f>
        <v>0</v>
      </c>
      <c r="G122" s="216">
        <f>ROUND(VLOOKUP($C122,แยกหน่วยบริการ!$B$4:$BO$841,11,0),2)</f>
        <v>0</v>
      </c>
      <c r="H122" s="216">
        <f>ROUND(VLOOKUP($C122,แยกหน่วยบริการ!$B$4:$BO$841,12,0),2)</f>
        <v>0</v>
      </c>
      <c r="I122" s="216">
        <f>ROUND(VLOOKUP($C122,แยกหน่วยบริการ!$B$4:$BO$841,19,0),2)</f>
        <v>0</v>
      </c>
      <c r="J122" s="216">
        <f>ROUND(VLOOKUP($C122,แยกหน่วยบริการ!$B$4:$BO$841,20,0),2)</f>
        <v>262599</v>
      </c>
      <c r="K122" s="216">
        <f>ROUND(VLOOKUP($C122,แยกหน่วยบริการ!$B$4:$BO$841,27,0),2)</f>
        <v>0</v>
      </c>
      <c r="L122" s="216">
        <f>ROUND(VLOOKUP($C122,แยกหน่วยบริการ!$B$4:$BO$841,28,0),2)</f>
        <v>0</v>
      </c>
      <c r="M122" s="216">
        <f>ROUND(VLOOKUP($C122,แยกหน่วยบริการ!$B$4:$BO$841,35,0),2)</f>
        <v>0</v>
      </c>
      <c r="N122" s="216">
        <f>ROUND(VLOOKUP($C122,แยกหน่วยบริการ!$B$4:$BO$841,36,0),2)</f>
        <v>0</v>
      </c>
      <c r="O122" s="216">
        <f>ROUND(VLOOKUP($C122,แยกหน่วยบริการ!$B$4:$BO$841,43,0),2)</f>
        <v>0</v>
      </c>
      <c r="P122" s="216">
        <f>ROUND(VLOOKUP($C122,แยกหน่วยบริการ!$B$4:$BO$841,44,0),2)</f>
        <v>0</v>
      </c>
      <c r="Q122" s="216">
        <f>ROUND(VLOOKUP($C122,แยกหน่วยบริการ!$B$4:$BO$841,51,0),2)</f>
        <v>0</v>
      </c>
      <c r="R122" s="216">
        <f>ROUND(VLOOKUP($C122,แยกหน่วยบริการ!$B$4:$BO$841,52,0),2)</f>
        <v>0</v>
      </c>
      <c r="S122" s="216">
        <f>ROUND(VLOOKUP($C122,แยกหน่วยบริการ!$B$4:$BO$841,59,0),2)</f>
        <v>0</v>
      </c>
      <c r="T122" s="216">
        <f>ROUND(VLOOKUP($C122,แยกหน่วยบริการ!$B$4:$BO$841,60,0),2)</f>
        <v>0</v>
      </c>
    </row>
    <row r="123" spans="1:20">
      <c r="A123" s="294"/>
      <c r="B123" s="331"/>
      <c r="C123" s="1036" t="s">
        <v>1082</v>
      </c>
      <c r="D123" s="1036" t="s">
        <v>1343</v>
      </c>
      <c r="E123" s="216">
        <f>ROUND(VLOOKUP($C123,แยกหน่วยบริการ!$B$4:$BO$841,3,0),2)</f>
        <v>0</v>
      </c>
      <c r="F123" s="216">
        <f>ROUND(VLOOKUP($C123,แยกหน่วยบริการ!$B$4:$BO$841,4,0),2)</f>
        <v>0</v>
      </c>
      <c r="G123" s="216">
        <f>ROUND(VLOOKUP($C123,แยกหน่วยบริการ!$B$4:$BO$841,11,0),2)</f>
        <v>0</v>
      </c>
      <c r="H123" s="216">
        <f>ROUND(VLOOKUP($C123,แยกหน่วยบริการ!$B$4:$BO$841,12,0),2)</f>
        <v>0</v>
      </c>
      <c r="I123" s="216">
        <f>ROUND(VLOOKUP($C123,แยกหน่วยบริการ!$B$4:$BO$841,19,0),2)</f>
        <v>51060.24</v>
      </c>
      <c r="J123" s="216">
        <f>ROUND(VLOOKUP($C123,แยกหน่วยบริการ!$B$4:$BO$841,20,0),2)</f>
        <v>0</v>
      </c>
      <c r="K123" s="216">
        <f>ROUND(VLOOKUP($C123,แยกหน่วยบริการ!$B$4:$BO$841,27,0),2)</f>
        <v>0</v>
      </c>
      <c r="L123" s="216">
        <f>ROUND(VLOOKUP($C123,แยกหน่วยบริการ!$B$4:$BO$841,28,0),2)</f>
        <v>0</v>
      </c>
      <c r="M123" s="216">
        <f>ROUND(VLOOKUP($C123,แยกหน่วยบริการ!$B$4:$BO$841,35,0),2)</f>
        <v>0</v>
      </c>
      <c r="N123" s="216">
        <f>ROUND(VLOOKUP($C123,แยกหน่วยบริการ!$B$4:$BO$841,36,0),2)</f>
        <v>0</v>
      </c>
      <c r="O123" s="216">
        <f>ROUND(VLOOKUP($C123,แยกหน่วยบริการ!$B$4:$BO$841,43,0),2)</f>
        <v>0</v>
      </c>
      <c r="P123" s="216">
        <f>ROUND(VLOOKUP($C123,แยกหน่วยบริการ!$B$4:$BO$841,44,0),2)</f>
        <v>0</v>
      </c>
      <c r="Q123" s="216">
        <f>ROUND(VLOOKUP($C123,แยกหน่วยบริการ!$B$4:$BO$841,51,0),2)</f>
        <v>0</v>
      </c>
      <c r="R123" s="216">
        <f>ROUND(VLOOKUP($C123,แยกหน่วยบริการ!$B$4:$BO$841,52,0),2)</f>
        <v>0</v>
      </c>
      <c r="S123" s="216">
        <f>ROUND(VLOOKUP($C123,แยกหน่วยบริการ!$B$4:$BO$841,59,0),2)</f>
        <v>0</v>
      </c>
      <c r="T123" s="216">
        <f>ROUND(VLOOKUP($C123,แยกหน่วยบริการ!$B$4:$BO$841,60,0),2)</f>
        <v>0</v>
      </c>
    </row>
    <row r="124" spans="1:20" s="688" customFormat="1" ht="25.2" thickBot="1">
      <c r="A124" s="294"/>
      <c r="B124" s="331"/>
      <c r="C124" s="1150"/>
      <c r="D124" s="1151" t="s">
        <v>1562</v>
      </c>
      <c r="E124" s="1339" t="str">
        <f>IF(F122=E123,"0.50","0.00")</f>
        <v>0.50</v>
      </c>
      <c r="F124" s="1340"/>
      <c r="G124" s="1339" t="str">
        <f>IF(H122=G123,"0.50","0.00")</f>
        <v>0.50</v>
      </c>
      <c r="H124" s="1340"/>
      <c r="I124" s="1339" t="str">
        <f>IF(J122=I123,"0.50","0.00")</f>
        <v>0.00</v>
      </c>
      <c r="J124" s="1340"/>
      <c r="K124" s="1339" t="str">
        <f>IF(L122=K123,"0.50","0.00")</f>
        <v>0.50</v>
      </c>
      <c r="L124" s="1340"/>
      <c r="M124" s="1339" t="str">
        <f>IF(N122=M123,"0.50","0.00")</f>
        <v>0.50</v>
      </c>
      <c r="N124" s="1340"/>
      <c r="O124" s="1339" t="str">
        <f>IF(P122=O123,"0.50","0.00")</f>
        <v>0.50</v>
      </c>
      <c r="P124" s="1340"/>
      <c r="Q124" s="1339" t="str">
        <f>IF(R122=Q123,"0.50","0.00")</f>
        <v>0.50</v>
      </c>
      <c r="R124" s="1340"/>
      <c r="S124" s="1339" t="str">
        <f>IF(T122=S123,"0.50","0.00")</f>
        <v>0.50</v>
      </c>
      <c r="T124" s="1340"/>
    </row>
    <row r="125" spans="1:20" s="688" customFormat="1" ht="25.2" thickTop="1">
      <c r="A125" s="294"/>
      <c r="B125" s="331"/>
      <c r="C125" s="1153"/>
      <c r="D125" s="1153"/>
    </row>
    <row r="126" spans="1:20">
      <c r="A126" s="294"/>
      <c r="B126" s="331">
        <v>5.31</v>
      </c>
      <c r="C126" s="1036" t="s">
        <v>619</v>
      </c>
      <c r="D126" s="1036" t="s">
        <v>1462</v>
      </c>
      <c r="E126" s="216">
        <f>ROUND(VLOOKUP($C126,แยกหน่วยบริการ!$B$4:$BO$841,3,0),2)</f>
        <v>0</v>
      </c>
      <c r="F126" s="216">
        <f>ROUND(VLOOKUP($C126,แยกหน่วยบริการ!$B$4:$BO$841,4,0),2)</f>
        <v>0</v>
      </c>
      <c r="G126" s="216">
        <f>ROUND(VLOOKUP($C126,แยกหน่วยบริการ!$B$4:$BO$841,11,0),2)</f>
        <v>0</v>
      </c>
      <c r="H126" s="216">
        <f>ROUND(VLOOKUP($C126,แยกหน่วยบริการ!$B$4:$BO$841,12,0),2)</f>
        <v>0</v>
      </c>
      <c r="I126" s="216">
        <f>ROUND(VLOOKUP($C126,แยกหน่วยบริการ!$B$4:$BO$841,19,0),2)</f>
        <v>0</v>
      </c>
      <c r="J126" s="216">
        <f>ROUND(VLOOKUP($C126,แยกหน่วยบริการ!$B$4:$BO$841,20,0),2)</f>
        <v>0</v>
      </c>
      <c r="K126" s="216">
        <f>ROUND(VLOOKUP($C126,แยกหน่วยบริการ!$B$4:$BO$841,27,0),2)</f>
        <v>0</v>
      </c>
      <c r="L126" s="216">
        <f>ROUND(VLOOKUP($C126,แยกหน่วยบริการ!$B$4:$BO$841,28,0),2)</f>
        <v>0</v>
      </c>
      <c r="M126" s="216">
        <f>ROUND(VLOOKUP($C126,แยกหน่วยบริการ!$B$4:$BO$841,35,0),2)</f>
        <v>0</v>
      </c>
      <c r="N126" s="216">
        <f>ROUND(VLOOKUP($C126,แยกหน่วยบริการ!$B$4:$BO$841,36,0),2)</f>
        <v>0</v>
      </c>
      <c r="O126" s="216">
        <f>ROUND(VLOOKUP($C126,แยกหน่วยบริการ!$B$4:$BO$841,43,0),2)</f>
        <v>0</v>
      </c>
      <c r="P126" s="216">
        <f>ROUND(VLOOKUP($C126,แยกหน่วยบริการ!$B$4:$BO$841,44,0),2)</f>
        <v>0</v>
      </c>
      <c r="Q126" s="216">
        <f>ROUND(VLOOKUP($C126,แยกหน่วยบริการ!$B$4:$BO$841,51,0),2)</f>
        <v>0</v>
      </c>
      <c r="R126" s="216">
        <f>ROUND(VLOOKUP($C126,แยกหน่วยบริการ!$B$4:$BO$841,52,0),2)</f>
        <v>0</v>
      </c>
      <c r="S126" s="216">
        <f>ROUND(VLOOKUP($C126,แยกหน่วยบริการ!$B$4:$BO$841,59,0),2)</f>
        <v>0</v>
      </c>
      <c r="T126" s="216">
        <f>ROUND(VLOOKUP($C126,แยกหน่วยบริการ!$B$4:$BO$841,60,0),2)</f>
        <v>0</v>
      </c>
    </row>
    <row r="127" spans="1:20">
      <c r="A127" s="294"/>
      <c r="B127" s="331"/>
      <c r="C127" s="1036" t="s">
        <v>1083</v>
      </c>
      <c r="D127" s="1036" t="s">
        <v>343</v>
      </c>
      <c r="E127" s="216">
        <f>ROUND(VLOOKUP($C127,แยกหน่วยบริการ!$B$4:$BO$841,3,0),2)</f>
        <v>0</v>
      </c>
      <c r="F127" s="216">
        <f>ROUND(VLOOKUP($C127,แยกหน่วยบริการ!$B$4:$BO$841,4,0),2)</f>
        <v>0</v>
      </c>
      <c r="G127" s="216">
        <f>ROUND(VLOOKUP($C127,แยกหน่วยบริการ!$B$4:$BO$841,11,0),2)</f>
        <v>0</v>
      </c>
      <c r="H127" s="216">
        <f>ROUND(VLOOKUP($C127,แยกหน่วยบริการ!$B$4:$BO$841,12,0),2)</f>
        <v>0</v>
      </c>
      <c r="I127" s="216">
        <f>ROUND(VLOOKUP($C127,แยกหน่วยบริการ!$B$4:$BO$841,19,0),2)</f>
        <v>0</v>
      </c>
      <c r="J127" s="216">
        <f>ROUND(VLOOKUP($C127,แยกหน่วยบริการ!$B$4:$BO$841,20,0),2)</f>
        <v>0</v>
      </c>
      <c r="K127" s="216">
        <f>ROUND(VLOOKUP($C127,แยกหน่วยบริการ!$B$4:$BO$841,27,0),2)</f>
        <v>0</v>
      </c>
      <c r="L127" s="216">
        <f>ROUND(VLOOKUP($C127,แยกหน่วยบริการ!$B$4:$BO$841,28,0),2)</f>
        <v>0</v>
      </c>
      <c r="M127" s="216">
        <f>ROUND(VLOOKUP($C127,แยกหน่วยบริการ!$B$4:$BO$841,35,0),2)</f>
        <v>0</v>
      </c>
      <c r="N127" s="216">
        <f>ROUND(VLOOKUP($C127,แยกหน่วยบริการ!$B$4:$BO$841,36,0),2)</f>
        <v>0</v>
      </c>
      <c r="O127" s="216">
        <f>ROUND(VLOOKUP($C127,แยกหน่วยบริการ!$B$4:$BO$841,43,0),2)</f>
        <v>0</v>
      </c>
      <c r="P127" s="216">
        <f>ROUND(VLOOKUP($C127,แยกหน่วยบริการ!$B$4:$BO$841,44,0),2)</f>
        <v>0</v>
      </c>
      <c r="Q127" s="216">
        <f>ROUND(VLOOKUP($C127,แยกหน่วยบริการ!$B$4:$BO$841,51,0),2)</f>
        <v>0</v>
      </c>
      <c r="R127" s="216">
        <f>ROUND(VLOOKUP($C127,แยกหน่วยบริการ!$B$4:$BO$841,52,0),2)</f>
        <v>0</v>
      </c>
      <c r="S127" s="216">
        <f>ROUND(VLOOKUP($C127,แยกหน่วยบริการ!$B$4:$BO$841,59,0),2)</f>
        <v>0</v>
      </c>
      <c r="T127" s="216">
        <f>ROUND(VLOOKUP($C127,แยกหน่วยบริการ!$B$4:$BO$841,60,0),2)</f>
        <v>0</v>
      </c>
    </row>
    <row r="128" spans="1:20" s="688" customFormat="1" ht="25.2" thickBot="1">
      <c r="A128" s="294"/>
      <c r="B128" s="331"/>
      <c r="C128" s="1150"/>
      <c r="D128" s="1151" t="s">
        <v>1562</v>
      </c>
      <c r="E128" s="1339" t="str">
        <f>IF(F126=E127,"0.50","0.00")</f>
        <v>0.50</v>
      </c>
      <c r="F128" s="1340"/>
      <c r="G128" s="1339" t="str">
        <f>IF(H126=G127,"0.50","0.00")</f>
        <v>0.50</v>
      </c>
      <c r="H128" s="1340"/>
      <c r="I128" s="1339" t="str">
        <f>IF(J126=I127,"0.50","0.00")</f>
        <v>0.50</v>
      </c>
      <c r="J128" s="1340"/>
      <c r="K128" s="1339" t="str">
        <f>IF(L126=K127,"0.50","0.00")</f>
        <v>0.50</v>
      </c>
      <c r="L128" s="1340"/>
      <c r="M128" s="1339" t="str">
        <f>IF(N126=M127,"0.50","0.00")</f>
        <v>0.50</v>
      </c>
      <c r="N128" s="1340"/>
      <c r="O128" s="1339" t="str">
        <f>IF(P126=O127,"0.50","0.00")</f>
        <v>0.50</v>
      </c>
      <c r="P128" s="1340"/>
      <c r="Q128" s="1339" t="str">
        <f>IF(R126=Q127,"0.50","0.00")</f>
        <v>0.50</v>
      </c>
      <c r="R128" s="1340"/>
      <c r="S128" s="1339" t="str">
        <f>IF(T126=S127,"0.50","0.00")</f>
        <v>0.50</v>
      </c>
      <c r="T128" s="1340"/>
    </row>
    <row r="129" spans="1:20" s="688" customFormat="1" ht="25.2" thickTop="1">
      <c r="A129" s="294"/>
      <c r="B129" s="331"/>
      <c r="C129" s="1153"/>
      <c r="D129" s="1153"/>
    </row>
    <row r="130" spans="1:20">
      <c r="A130" s="294"/>
      <c r="B130" s="331">
        <v>5.32</v>
      </c>
      <c r="C130" s="1036" t="s">
        <v>622</v>
      </c>
      <c r="D130" s="1036" t="s">
        <v>1463</v>
      </c>
      <c r="E130" s="216">
        <f>ROUND(VLOOKUP($C130,แยกหน่วยบริการ!$B$4:$BO$841,3,0),2)</f>
        <v>0</v>
      </c>
      <c r="F130" s="216">
        <f>ROUND(VLOOKUP($C130,แยกหน่วยบริการ!$B$4:$BO$841,4,0),2)</f>
        <v>0</v>
      </c>
      <c r="G130" s="216">
        <f>ROUND(VLOOKUP($C130,แยกหน่วยบริการ!$B$4:$BO$841,11,0),2)</f>
        <v>0</v>
      </c>
      <c r="H130" s="216">
        <f>ROUND(VLOOKUP($C130,แยกหน่วยบริการ!$B$4:$BO$841,12,0),2)</f>
        <v>0</v>
      </c>
      <c r="I130" s="216">
        <f>ROUND(VLOOKUP($C130,แยกหน่วยบริการ!$B$4:$BO$841,19,0),2)</f>
        <v>0</v>
      </c>
      <c r="J130" s="216">
        <f>ROUND(VLOOKUP($C130,แยกหน่วยบริการ!$B$4:$BO$841,20,0),2)</f>
        <v>0</v>
      </c>
      <c r="K130" s="216">
        <f>ROUND(VLOOKUP($C130,แยกหน่วยบริการ!$B$4:$BO$841,27,0),2)</f>
        <v>0</v>
      </c>
      <c r="L130" s="216">
        <f>ROUND(VLOOKUP($C130,แยกหน่วยบริการ!$B$4:$BO$841,28,0),2)</f>
        <v>0</v>
      </c>
      <c r="M130" s="216">
        <f>ROUND(VLOOKUP($C130,แยกหน่วยบริการ!$B$4:$BO$841,35,0),2)</f>
        <v>0</v>
      </c>
      <c r="N130" s="216">
        <f>ROUND(VLOOKUP($C130,แยกหน่วยบริการ!$B$4:$BO$841,36,0),2)</f>
        <v>0</v>
      </c>
      <c r="O130" s="216">
        <f>ROUND(VLOOKUP($C130,แยกหน่วยบริการ!$B$4:$BO$841,43,0),2)</f>
        <v>0</v>
      </c>
      <c r="P130" s="216">
        <f>ROUND(VLOOKUP($C130,แยกหน่วยบริการ!$B$4:$BO$841,44,0),2)</f>
        <v>0</v>
      </c>
      <c r="Q130" s="216">
        <f>ROUND(VLOOKUP($C130,แยกหน่วยบริการ!$B$4:$BO$841,51,0),2)</f>
        <v>0</v>
      </c>
      <c r="R130" s="216">
        <f>ROUND(VLOOKUP($C130,แยกหน่วยบริการ!$B$4:$BO$841,52,0),2)</f>
        <v>0</v>
      </c>
      <c r="S130" s="216">
        <f>ROUND(VLOOKUP($C130,แยกหน่วยบริการ!$B$4:$BO$841,59,0),2)</f>
        <v>0</v>
      </c>
      <c r="T130" s="216">
        <f>ROUND(VLOOKUP($C130,แยกหน่วยบริการ!$B$4:$BO$841,60,0),2)</f>
        <v>0</v>
      </c>
    </row>
    <row r="131" spans="1:20">
      <c r="A131" s="294"/>
      <c r="B131" s="331"/>
      <c r="C131" s="1036" t="s">
        <v>1084</v>
      </c>
      <c r="D131" s="1036" t="s">
        <v>344</v>
      </c>
      <c r="E131" s="216">
        <f>ROUND(VLOOKUP($C131,แยกหน่วยบริการ!$B$4:$BO$841,3,0),2)</f>
        <v>0</v>
      </c>
      <c r="F131" s="216">
        <f>ROUND(VLOOKUP($C131,แยกหน่วยบริการ!$B$4:$BO$841,4,0),2)</f>
        <v>0</v>
      </c>
      <c r="G131" s="216">
        <f>ROUND(VLOOKUP($C131,แยกหน่วยบริการ!$B$4:$BO$841,11,0),2)</f>
        <v>0</v>
      </c>
      <c r="H131" s="216">
        <f>ROUND(VLOOKUP($C131,แยกหน่วยบริการ!$B$4:$BO$841,12,0),2)</f>
        <v>0</v>
      </c>
      <c r="I131" s="216">
        <f>ROUND(VLOOKUP($C131,แยกหน่วยบริการ!$B$4:$BO$841,19,0),2)</f>
        <v>0</v>
      </c>
      <c r="J131" s="216">
        <f>ROUND(VLOOKUP($C131,แยกหน่วยบริการ!$B$4:$BO$841,20,0),2)</f>
        <v>0</v>
      </c>
      <c r="K131" s="216">
        <f>ROUND(VLOOKUP($C131,แยกหน่วยบริการ!$B$4:$BO$841,27,0),2)</f>
        <v>0</v>
      </c>
      <c r="L131" s="216">
        <f>ROUND(VLOOKUP($C131,แยกหน่วยบริการ!$B$4:$BO$841,28,0),2)</f>
        <v>0</v>
      </c>
      <c r="M131" s="216">
        <f>ROUND(VLOOKUP($C131,แยกหน่วยบริการ!$B$4:$BO$841,35,0),2)</f>
        <v>0</v>
      </c>
      <c r="N131" s="216">
        <f>ROUND(VLOOKUP($C131,แยกหน่วยบริการ!$B$4:$BO$841,36,0),2)</f>
        <v>0</v>
      </c>
      <c r="O131" s="216">
        <f>ROUND(VLOOKUP($C131,แยกหน่วยบริการ!$B$4:$BO$841,43,0),2)</f>
        <v>0</v>
      </c>
      <c r="P131" s="216">
        <f>ROUND(VLOOKUP($C131,แยกหน่วยบริการ!$B$4:$BO$841,44,0),2)</f>
        <v>0</v>
      </c>
      <c r="Q131" s="216">
        <f>ROUND(VLOOKUP($C131,แยกหน่วยบริการ!$B$4:$BO$841,51,0),2)</f>
        <v>0</v>
      </c>
      <c r="R131" s="216">
        <f>ROUND(VLOOKUP($C131,แยกหน่วยบริการ!$B$4:$BO$841,52,0),2)</f>
        <v>0</v>
      </c>
      <c r="S131" s="216">
        <f>ROUND(VLOOKUP($C131,แยกหน่วยบริการ!$B$4:$BO$841,59,0),2)</f>
        <v>0</v>
      </c>
      <c r="T131" s="216">
        <f>ROUND(VLOOKUP($C131,แยกหน่วยบริการ!$B$4:$BO$841,60,0),2)</f>
        <v>0</v>
      </c>
    </row>
    <row r="132" spans="1:20" s="688" customFormat="1" ht="25.2" thickBot="1">
      <c r="A132" s="294"/>
      <c r="B132" s="331"/>
      <c r="C132" s="1150"/>
      <c r="D132" s="1151" t="s">
        <v>1562</v>
      </c>
      <c r="E132" s="1339" t="str">
        <f>IF(F130=E131,"0.50","0.00")</f>
        <v>0.50</v>
      </c>
      <c r="F132" s="1340"/>
      <c r="G132" s="1339" t="str">
        <f>IF(H130=G131,"0.50","0.00")</f>
        <v>0.50</v>
      </c>
      <c r="H132" s="1340"/>
      <c r="I132" s="1339" t="str">
        <f>IF(J130=I131,"0.50","0.00")</f>
        <v>0.50</v>
      </c>
      <c r="J132" s="1340"/>
      <c r="K132" s="1339" t="str">
        <f>IF(L130=K131,"0.50","0.00")</f>
        <v>0.50</v>
      </c>
      <c r="L132" s="1340"/>
      <c r="M132" s="1339" t="str">
        <f>IF(N130=M131,"0.50","0.00")</f>
        <v>0.50</v>
      </c>
      <c r="N132" s="1340"/>
      <c r="O132" s="1339" t="str">
        <f>IF(P130=O131,"0.50","0.00")</f>
        <v>0.50</v>
      </c>
      <c r="P132" s="1340"/>
      <c r="Q132" s="1339" t="str">
        <f>IF(R130=Q131,"0.50","0.00")</f>
        <v>0.50</v>
      </c>
      <c r="R132" s="1340"/>
      <c r="S132" s="1339" t="str">
        <f>IF(T130=S131,"0.50","0.00")</f>
        <v>0.50</v>
      </c>
      <c r="T132" s="1340"/>
    </row>
    <row r="133" spans="1:20" s="688" customFormat="1" ht="25.2" thickTop="1">
      <c r="A133" s="294"/>
      <c r="B133" s="331"/>
      <c r="C133" s="1153"/>
      <c r="D133" s="1153"/>
    </row>
    <row r="134" spans="1:20">
      <c r="A134" s="294"/>
      <c r="B134" s="331">
        <v>5.33</v>
      </c>
      <c r="C134" s="1036" t="s">
        <v>625</v>
      </c>
      <c r="D134" s="1036" t="s">
        <v>1464</v>
      </c>
      <c r="E134" s="216">
        <f>ROUND(VLOOKUP($C134,แยกหน่วยบริการ!$B$4:$BO$841,3,0),2)</f>
        <v>0</v>
      </c>
      <c r="F134" s="216">
        <f>ROUND(VLOOKUP($C134,แยกหน่วยบริการ!$B$4:$BO$841,4,0),2)</f>
        <v>0</v>
      </c>
      <c r="G134" s="216">
        <f>ROUND(VLOOKUP($C134,แยกหน่วยบริการ!$B$4:$BO$841,11,0),2)</f>
        <v>0</v>
      </c>
      <c r="H134" s="216">
        <f>ROUND(VLOOKUP($C134,แยกหน่วยบริการ!$B$4:$BO$841,12,0),2)</f>
        <v>0</v>
      </c>
      <c r="I134" s="216">
        <f>ROUND(VLOOKUP($C134,แยกหน่วยบริการ!$B$4:$BO$841,19,0),2)</f>
        <v>0</v>
      </c>
      <c r="J134" s="216">
        <f>ROUND(VLOOKUP($C134,แยกหน่วยบริการ!$B$4:$BO$841,20,0),2)</f>
        <v>0</v>
      </c>
      <c r="K134" s="216">
        <f>ROUND(VLOOKUP($C134,แยกหน่วยบริการ!$B$4:$BO$841,27,0),2)</f>
        <v>0</v>
      </c>
      <c r="L134" s="216">
        <f>ROUND(VLOOKUP($C134,แยกหน่วยบริการ!$B$4:$BO$841,28,0),2)</f>
        <v>0</v>
      </c>
      <c r="M134" s="216">
        <f>ROUND(VLOOKUP($C134,แยกหน่วยบริการ!$B$4:$BO$841,35,0),2)</f>
        <v>0</v>
      </c>
      <c r="N134" s="216">
        <f>ROUND(VLOOKUP($C134,แยกหน่วยบริการ!$B$4:$BO$841,36,0),2)</f>
        <v>0</v>
      </c>
      <c r="O134" s="216">
        <f>ROUND(VLOOKUP($C134,แยกหน่วยบริการ!$B$4:$BO$841,43,0),2)</f>
        <v>0</v>
      </c>
      <c r="P134" s="216">
        <f>ROUND(VLOOKUP($C134,แยกหน่วยบริการ!$B$4:$BO$841,44,0),2)</f>
        <v>0</v>
      </c>
      <c r="Q134" s="216">
        <f>ROUND(VLOOKUP($C134,แยกหน่วยบริการ!$B$4:$BO$841,51,0),2)</f>
        <v>0</v>
      </c>
      <c r="R134" s="216">
        <f>ROUND(VLOOKUP($C134,แยกหน่วยบริการ!$B$4:$BO$841,52,0),2)</f>
        <v>0</v>
      </c>
      <c r="S134" s="216">
        <f>ROUND(VLOOKUP($C134,แยกหน่วยบริการ!$B$4:$BO$841,59,0),2)</f>
        <v>0</v>
      </c>
      <c r="T134" s="216">
        <f>ROUND(VLOOKUP($C134,แยกหน่วยบริการ!$B$4:$BO$841,60,0),2)</f>
        <v>0</v>
      </c>
    </row>
    <row r="135" spans="1:20">
      <c r="A135" s="294"/>
      <c r="B135" s="331"/>
      <c r="C135" s="1036" t="s">
        <v>1085</v>
      </c>
      <c r="D135" s="1036" t="s">
        <v>345</v>
      </c>
      <c r="E135" s="216">
        <f>ROUND(VLOOKUP($C135,แยกหน่วยบริการ!$B$4:$BO$841,3,0),2)</f>
        <v>0</v>
      </c>
      <c r="F135" s="216">
        <f>ROUND(VLOOKUP($C135,แยกหน่วยบริการ!$B$4:$BO$841,4,0),2)</f>
        <v>0</v>
      </c>
      <c r="G135" s="216">
        <f>ROUND(VLOOKUP($C135,แยกหน่วยบริการ!$B$4:$BO$841,11,0),2)</f>
        <v>0</v>
      </c>
      <c r="H135" s="216">
        <f>ROUND(VLOOKUP($C135,แยกหน่วยบริการ!$B$4:$BO$841,12,0),2)</f>
        <v>0</v>
      </c>
      <c r="I135" s="216">
        <f>ROUND(VLOOKUP($C135,แยกหน่วยบริการ!$B$4:$BO$841,19,0),2)</f>
        <v>0</v>
      </c>
      <c r="J135" s="216">
        <f>ROUND(VLOOKUP($C135,แยกหน่วยบริการ!$B$4:$BO$841,20,0),2)</f>
        <v>0</v>
      </c>
      <c r="K135" s="216">
        <f>ROUND(VLOOKUP($C135,แยกหน่วยบริการ!$B$4:$BO$841,27,0),2)</f>
        <v>0</v>
      </c>
      <c r="L135" s="216">
        <f>ROUND(VLOOKUP($C135,แยกหน่วยบริการ!$B$4:$BO$841,28,0),2)</f>
        <v>0</v>
      </c>
      <c r="M135" s="216">
        <f>ROUND(VLOOKUP($C135,แยกหน่วยบริการ!$B$4:$BO$841,35,0),2)</f>
        <v>0</v>
      </c>
      <c r="N135" s="216">
        <f>ROUND(VLOOKUP($C135,แยกหน่วยบริการ!$B$4:$BO$841,36,0),2)</f>
        <v>0</v>
      </c>
      <c r="O135" s="216">
        <f>ROUND(VLOOKUP($C135,แยกหน่วยบริการ!$B$4:$BO$841,43,0),2)</f>
        <v>0</v>
      </c>
      <c r="P135" s="216">
        <f>ROUND(VLOOKUP($C135,แยกหน่วยบริการ!$B$4:$BO$841,44,0),2)</f>
        <v>0</v>
      </c>
      <c r="Q135" s="216">
        <f>ROUND(VLOOKUP($C135,แยกหน่วยบริการ!$B$4:$BO$841,51,0),2)</f>
        <v>0</v>
      </c>
      <c r="R135" s="216">
        <f>ROUND(VLOOKUP($C135,แยกหน่วยบริการ!$B$4:$BO$841,52,0),2)</f>
        <v>0</v>
      </c>
      <c r="S135" s="216">
        <f>ROUND(VLOOKUP($C135,แยกหน่วยบริการ!$B$4:$BO$841,59,0),2)</f>
        <v>0</v>
      </c>
      <c r="T135" s="216">
        <f>ROUND(VLOOKUP($C135,แยกหน่วยบริการ!$B$4:$BO$841,60,0),2)</f>
        <v>0</v>
      </c>
    </row>
    <row r="136" spans="1:20" s="688" customFormat="1" ht="25.2" thickBot="1">
      <c r="A136" s="294"/>
      <c r="B136" s="331"/>
      <c r="C136" s="1150"/>
      <c r="D136" s="1151" t="s">
        <v>1562</v>
      </c>
      <c r="E136" s="1339" t="str">
        <f>IF(F134=E135,"0.50","0.00")</f>
        <v>0.50</v>
      </c>
      <c r="F136" s="1340"/>
      <c r="G136" s="1339" t="str">
        <f>IF(H134=G135,"0.50","0.00")</f>
        <v>0.50</v>
      </c>
      <c r="H136" s="1340"/>
      <c r="I136" s="1339" t="str">
        <f>IF(J134=I135,"0.50","0.00")</f>
        <v>0.50</v>
      </c>
      <c r="J136" s="1340"/>
      <c r="K136" s="1339" t="str">
        <f>IF(L134=K135,"0.50","0.00")</f>
        <v>0.50</v>
      </c>
      <c r="L136" s="1340"/>
      <c r="M136" s="1339" t="str">
        <f>IF(N134=M135,"0.50","0.00")</f>
        <v>0.50</v>
      </c>
      <c r="N136" s="1340"/>
      <c r="O136" s="1339" t="str">
        <f>IF(P134=O135,"0.50","0.00")</f>
        <v>0.50</v>
      </c>
      <c r="P136" s="1340"/>
      <c r="Q136" s="1339" t="str">
        <f>IF(R134=Q135,"0.50","0.00")</f>
        <v>0.50</v>
      </c>
      <c r="R136" s="1340"/>
      <c r="S136" s="1339" t="str">
        <f>IF(T134=S135,"0.50","0.00")</f>
        <v>0.50</v>
      </c>
      <c r="T136" s="1340"/>
    </row>
    <row r="137" spans="1:20" s="688" customFormat="1" ht="25.2" thickTop="1">
      <c r="A137" s="294"/>
      <c r="B137" s="331"/>
      <c r="C137" s="1153"/>
      <c r="D137" s="1153"/>
    </row>
    <row r="138" spans="1:20">
      <c r="A138" s="294"/>
      <c r="B138" s="331">
        <v>5.34</v>
      </c>
      <c r="C138" s="1036" t="s">
        <v>628</v>
      </c>
      <c r="D138" s="1036" t="s">
        <v>1465</v>
      </c>
      <c r="E138" s="216">
        <f>ROUND(VLOOKUP($C138,แยกหน่วยบริการ!$B$4:$BO$841,3,0),2)</f>
        <v>0</v>
      </c>
      <c r="F138" s="216">
        <f>ROUND(VLOOKUP($C138,แยกหน่วยบริการ!$B$4:$BO$841,4,0),2)</f>
        <v>0</v>
      </c>
      <c r="G138" s="216">
        <f>ROUND(VLOOKUP($C138,แยกหน่วยบริการ!$B$4:$BO$841,11,0),2)</f>
        <v>0</v>
      </c>
      <c r="H138" s="216">
        <f>ROUND(VLOOKUP($C138,แยกหน่วยบริการ!$B$4:$BO$841,12,0),2)</f>
        <v>0</v>
      </c>
      <c r="I138" s="216">
        <f>ROUND(VLOOKUP($C138,แยกหน่วยบริการ!$B$4:$BO$841,19,0),2)</f>
        <v>0</v>
      </c>
      <c r="J138" s="216">
        <f>ROUND(VLOOKUP($C138,แยกหน่วยบริการ!$B$4:$BO$841,20,0),2)</f>
        <v>0</v>
      </c>
      <c r="K138" s="216">
        <f>ROUND(VLOOKUP($C138,แยกหน่วยบริการ!$B$4:$BO$841,27,0),2)</f>
        <v>0</v>
      </c>
      <c r="L138" s="216">
        <f>ROUND(VLOOKUP($C138,แยกหน่วยบริการ!$B$4:$BO$841,28,0),2)</f>
        <v>0</v>
      </c>
      <c r="M138" s="216">
        <f>ROUND(VLOOKUP($C138,แยกหน่วยบริการ!$B$4:$BO$841,35,0),2)</f>
        <v>0</v>
      </c>
      <c r="N138" s="216">
        <f>ROUND(VLOOKUP($C138,แยกหน่วยบริการ!$B$4:$BO$841,36,0),2)</f>
        <v>0</v>
      </c>
      <c r="O138" s="216">
        <f>ROUND(VLOOKUP($C138,แยกหน่วยบริการ!$B$4:$BO$841,43,0),2)</f>
        <v>0</v>
      </c>
      <c r="P138" s="216">
        <f>ROUND(VLOOKUP($C138,แยกหน่วยบริการ!$B$4:$BO$841,44,0),2)</f>
        <v>0</v>
      </c>
      <c r="Q138" s="216">
        <f>ROUND(VLOOKUP($C138,แยกหน่วยบริการ!$B$4:$BO$841,51,0),2)</f>
        <v>0</v>
      </c>
      <c r="R138" s="216">
        <f>ROUND(VLOOKUP($C138,แยกหน่วยบริการ!$B$4:$BO$841,52,0),2)</f>
        <v>0</v>
      </c>
      <c r="S138" s="216">
        <f>ROUND(VLOOKUP($C138,แยกหน่วยบริการ!$B$4:$BO$841,59,0),2)</f>
        <v>0</v>
      </c>
      <c r="T138" s="216">
        <f>ROUND(VLOOKUP($C138,แยกหน่วยบริการ!$B$4:$BO$841,60,0),2)</f>
        <v>0</v>
      </c>
    </row>
    <row r="139" spans="1:20">
      <c r="A139" s="294"/>
      <c r="B139" s="331"/>
      <c r="C139" s="1036" t="s">
        <v>1086</v>
      </c>
      <c r="D139" s="1036" t="s">
        <v>1344</v>
      </c>
      <c r="E139" s="216">
        <f>ROUND(VLOOKUP($C139,แยกหน่วยบริการ!$B$4:$BO$841,3,0),2)</f>
        <v>0</v>
      </c>
      <c r="F139" s="216">
        <f>ROUND(VLOOKUP($C139,แยกหน่วยบริการ!$B$4:$BO$841,4,0),2)</f>
        <v>0</v>
      </c>
      <c r="G139" s="216">
        <f>ROUND(VLOOKUP($C139,แยกหน่วยบริการ!$B$4:$BO$841,11,0),2)</f>
        <v>0</v>
      </c>
      <c r="H139" s="216">
        <f>ROUND(VLOOKUP($C139,แยกหน่วยบริการ!$B$4:$BO$841,12,0),2)</f>
        <v>0</v>
      </c>
      <c r="I139" s="216">
        <f>ROUND(VLOOKUP($C139,แยกหน่วยบริการ!$B$4:$BO$841,19,0),2)</f>
        <v>0</v>
      </c>
      <c r="J139" s="216">
        <f>ROUND(VLOOKUP($C139,แยกหน่วยบริการ!$B$4:$BO$841,20,0),2)</f>
        <v>0</v>
      </c>
      <c r="K139" s="216">
        <f>ROUND(VLOOKUP($C139,แยกหน่วยบริการ!$B$4:$BO$841,27,0),2)</f>
        <v>0</v>
      </c>
      <c r="L139" s="216">
        <f>ROUND(VLOOKUP($C139,แยกหน่วยบริการ!$B$4:$BO$841,28,0),2)</f>
        <v>0</v>
      </c>
      <c r="M139" s="216">
        <f>ROUND(VLOOKUP($C139,แยกหน่วยบริการ!$B$4:$BO$841,35,0),2)</f>
        <v>0</v>
      </c>
      <c r="N139" s="216">
        <f>ROUND(VLOOKUP($C139,แยกหน่วยบริการ!$B$4:$BO$841,36,0),2)</f>
        <v>0</v>
      </c>
      <c r="O139" s="216">
        <f>ROUND(VLOOKUP($C139,แยกหน่วยบริการ!$B$4:$BO$841,43,0),2)</f>
        <v>0</v>
      </c>
      <c r="P139" s="216">
        <f>ROUND(VLOOKUP($C139,แยกหน่วยบริการ!$B$4:$BO$841,44,0),2)</f>
        <v>0</v>
      </c>
      <c r="Q139" s="216">
        <f>ROUND(VLOOKUP($C139,แยกหน่วยบริการ!$B$4:$BO$841,51,0),2)</f>
        <v>0</v>
      </c>
      <c r="R139" s="216">
        <f>ROUND(VLOOKUP($C139,แยกหน่วยบริการ!$B$4:$BO$841,52,0),2)</f>
        <v>0</v>
      </c>
      <c r="S139" s="216">
        <f>ROUND(VLOOKUP($C139,แยกหน่วยบริการ!$B$4:$BO$841,59,0),2)</f>
        <v>0</v>
      </c>
      <c r="T139" s="216">
        <f>ROUND(VLOOKUP($C139,แยกหน่วยบริการ!$B$4:$BO$841,60,0),2)</f>
        <v>0</v>
      </c>
    </row>
    <row r="140" spans="1:20" s="688" customFormat="1" ht="25.2" thickBot="1">
      <c r="A140" s="294"/>
      <c r="B140" s="331"/>
      <c r="C140" s="1150"/>
      <c r="D140" s="1151" t="s">
        <v>1562</v>
      </c>
      <c r="E140" s="1339" t="str">
        <f>IF(F138=E139,"0.50","0.00")</f>
        <v>0.50</v>
      </c>
      <c r="F140" s="1340"/>
      <c r="G140" s="1339" t="str">
        <f>IF(H138=G139,"0.50","0.00")</f>
        <v>0.50</v>
      </c>
      <c r="H140" s="1340"/>
      <c r="I140" s="1339" t="str">
        <f>IF(J138=I139,"0.50","0.00")</f>
        <v>0.50</v>
      </c>
      <c r="J140" s="1340"/>
      <c r="K140" s="1339" t="str">
        <f>IF(L138=K139,"0.50","0.00")</f>
        <v>0.50</v>
      </c>
      <c r="L140" s="1340"/>
      <c r="M140" s="1339" t="str">
        <f>IF(N138=M139,"0.50","0.00")</f>
        <v>0.50</v>
      </c>
      <c r="N140" s="1340"/>
      <c r="O140" s="1339" t="str">
        <f>IF(P138=O139,"0.50","0.00")</f>
        <v>0.50</v>
      </c>
      <c r="P140" s="1340"/>
      <c r="Q140" s="1339" t="str">
        <f>IF(R138=Q139,"0.50","0.00")</f>
        <v>0.50</v>
      </c>
      <c r="R140" s="1340"/>
      <c r="S140" s="1339" t="str">
        <f>IF(T138=S139,"0.50","0.00")</f>
        <v>0.50</v>
      </c>
      <c r="T140" s="1340"/>
    </row>
    <row r="141" spans="1:20" s="688" customFormat="1" ht="25.2" thickTop="1">
      <c r="A141" s="294"/>
      <c r="B141" s="331"/>
      <c r="C141" s="1153"/>
      <c r="D141" s="1153"/>
    </row>
    <row r="142" spans="1:20">
      <c r="A142" s="294"/>
      <c r="B142" s="331">
        <v>5.35</v>
      </c>
      <c r="C142" s="1036" t="s">
        <v>639</v>
      </c>
      <c r="D142" s="1036" t="s">
        <v>110</v>
      </c>
      <c r="E142" s="216">
        <f>ROUND(VLOOKUP($C142,แยกหน่วยบริการ!$B$4:$BO$841,3,0),2)</f>
        <v>0</v>
      </c>
      <c r="F142" s="216">
        <f>ROUND(VLOOKUP($C142,แยกหน่วยบริการ!$B$4:$BO$841,4,0),2)</f>
        <v>46666.04</v>
      </c>
      <c r="G142" s="216">
        <f>ROUND(VLOOKUP($C142,แยกหน่วยบริการ!$B$4:$BO$841,11,0),2)</f>
        <v>0</v>
      </c>
      <c r="H142" s="216">
        <f>ROUND(VLOOKUP($C142,แยกหน่วยบริการ!$B$4:$BO$841,12,0),2)</f>
        <v>31392.44</v>
      </c>
      <c r="I142" s="216">
        <f>ROUND(VLOOKUP($C142,แยกหน่วยบริการ!$B$4:$BO$841,19,0),2)</f>
        <v>0</v>
      </c>
      <c r="J142" s="216">
        <f>ROUND(VLOOKUP($C142,แยกหน่วยบริการ!$B$4:$BO$841,20,0),2)</f>
        <v>84202.21</v>
      </c>
      <c r="K142" s="216">
        <f>ROUND(VLOOKUP($C142,แยกหน่วยบริการ!$B$4:$BO$841,27,0),2)</f>
        <v>0</v>
      </c>
      <c r="L142" s="216">
        <f>ROUND(VLOOKUP($C142,แยกหน่วยบริการ!$B$4:$BO$841,28,0),2)</f>
        <v>23836.68</v>
      </c>
      <c r="M142" s="216">
        <f>ROUND(VLOOKUP($C142,แยกหน่วยบริการ!$B$4:$BO$841,35,0),2)</f>
        <v>0</v>
      </c>
      <c r="N142" s="216">
        <f>ROUND(VLOOKUP($C142,แยกหน่วยบริการ!$B$4:$BO$841,36,0),2)</f>
        <v>25689.61</v>
      </c>
      <c r="O142" s="216">
        <f>ROUND(VLOOKUP($C142,แยกหน่วยบริการ!$B$4:$BO$841,43,0),2)</f>
        <v>0</v>
      </c>
      <c r="P142" s="216">
        <f>ROUND(VLOOKUP($C142,แยกหน่วยบริการ!$B$4:$BO$841,44,0),2)</f>
        <v>65313.2</v>
      </c>
      <c r="Q142" s="216">
        <f>ROUND(VLOOKUP($C142,แยกหน่วยบริการ!$B$4:$BO$841,51,0),2)</f>
        <v>0</v>
      </c>
      <c r="R142" s="216">
        <f>ROUND(VLOOKUP($C142,แยกหน่วยบริการ!$B$4:$BO$841,52,0),2)</f>
        <v>56273.33</v>
      </c>
      <c r="S142" s="216">
        <f>ROUND(VLOOKUP($C142,แยกหน่วยบริการ!$B$4:$BO$841,59,0),2)</f>
        <v>0</v>
      </c>
      <c r="T142" s="216">
        <f>ROUND(VLOOKUP($C142,แยกหน่วยบริการ!$B$4:$BO$841,60,0),2)</f>
        <v>24405.279999999999</v>
      </c>
    </row>
    <row r="143" spans="1:20">
      <c r="A143" s="294"/>
      <c r="B143" s="331"/>
      <c r="C143" s="1036" t="s">
        <v>1099</v>
      </c>
      <c r="D143" s="1036" t="s">
        <v>1355</v>
      </c>
      <c r="E143" s="216">
        <f>ROUND(VLOOKUP($C143,แยกหน่วยบริการ!$B$4:$BO$841,3,0),2)</f>
        <v>46666.04</v>
      </c>
      <c r="F143" s="216">
        <f>ROUND(VLOOKUP($C143,แยกหน่วยบริการ!$B$4:$BO$841,4,0),2)</f>
        <v>0</v>
      </c>
      <c r="G143" s="216">
        <f>ROUND(VLOOKUP($C143,แยกหน่วยบริการ!$B$4:$BO$841,11,0),2)</f>
        <v>31392.44</v>
      </c>
      <c r="H143" s="216">
        <f>ROUND(VLOOKUP($C143,แยกหน่วยบริการ!$B$4:$BO$841,12,0),2)</f>
        <v>0</v>
      </c>
      <c r="I143" s="216">
        <f>ROUND(VLOOKUP($C143,แยกหน่วยบริการ!$B$4:$BO$841,19,0),2)</f>
        <v>84202.21</v>
      </c>
      <c r="J143" s="216">
        <f>ROUND(VLOOKUP($C143,แยกหน่วยบริการ!$B$4:$BO$841,20,0),2)</f>
        <v>0</v>
      </c>
      <c r="K143" s="216">
        <f>ROUND(VLOOKUP($C143,แยกหน่วยบริการ!$B$4:$BO$841,27,0),2)</f>
        <v>23836.68</v>
      </c>
      <c r="L143" s="216">
        <f>ROUND(VLOOKUP($C143,แยกหน่วยบริการ!$B$4:$BO$841,28,0),2)</f>
        <v>0</v>
      </c>
      <c r="M143" s="216">
        <f>ROUND(VLOOKUP($C143,แยกหน่วยบริการ!$B$4:$BO$841,35,0),2)</f>
        <v>25689.61</v>
      </c>
      <c r="N143" s="216">
        <f>ROUND(VLOOKUP($C143,แยกหน่วยบริการ!$B$4:$BO$841,36,0),2)</f>
        <v>0</v>
      </c>
      <c r="O143" s="216">
        <f>ROUND(VLOOKUP($C143,แยกหน่วยบริการ!$B$4:$BO$841,43,0),2)</f>
        <v>65313.2</v>
      </c>
      <c r="P143" s="216">
        <f>ROUND(VLOOKUP($C143,แยกหน่วยบริการ!$B$4:$BO$841,44,0),2)</f>
        <v>0</v>
      </c>
      <c r="Q143" s="216">
        <f>ROUND(VLOOKUP($C143,แยกหน่วยบริการ!$B$4:$BO$841,51,0),2)</f>
        <v>56273.33</v>
      </c>
      <c r="R143" s="216">
        <f>ROUND(VLOOKUP($C143,แยกหน่วยบริการ!$B$4:$BO$841,52,0),2)</f>
        <v>0</v>
      </c>
      <c r="S143" s="216">
        <f>ROUND(VLOOKUP($C143,แยกหน่วยบริการ!$B$4:$BO$841,59,0),2)</f>
        <v>24405.279999999999</v>
      </c>
      <c r="T143" s="216">
        <f>ROUND(VLOOKUP($C143,แยกหน่วยบริการ!$B$4:$BO$841,60,0),2)</f>
        <v>0</v>
      </c>
    </row>
    <row r="144" spans="1:20" s="688" customFormat="1" ht="25.2" thickBot="1">
      <c r="A144" s="294"/>
      <c r="B144" s="331"/>
      <c r="C144" s="1150"/>
      <c r="D144" s="1151" t="s">
        <v>1562</v>
      </c>
      <c r="E144" s="1339" t="str">
        <f>IF(F142=E143,"0.50","0.00")</f>
        <v>0.50</v>
      </c>
      <c r="F144" s="1340"/>
      <c r="G144" s="1339" t="str">
        <f>IF(H142=G143,"0.50","0.00")</f>
        <v>0.50</v>
      </c>
      <c r="H144" s="1340"/>
      <c r="I144" s="1339" t="str">
        <f>IF(J142=I143,"0.50","0.00")</f>
        <v>0.50</v>
      </c>
      <c r="J144" s="1340"/>
      <c r="K144" s="1339" t="str">
        <f>IF(L142=K143,"0.50","0.00")</f>
        <v>0.50</v>
      </c>
      <c r="L144" s="1340"/>
      <c r="M144" s="1339" t="str">
        <f>IF(N142=M143,"0.50","0.00")</f>
        <v>0.50</v>
      </c>
      <c r="N144" s="1340"/>
      <c r="O144" s="1339" t="str">
        <f>IF(P142=O143,"0.50","0.00")</f>
        <v>0.50</v>
      </c>
      <c r="P144" s="1340"/>
      <c r="Q144" s="1339" t="str">
        <f>IF(R142=Q143,"0.50","0.00")</f>
        <v>0.50</v>
      </c>
      <c r="R144" s="1340"/>
      <c r="S144" s="1339" t="str">
        <f>IF(T142=S143,"0.50","0.00")</f>
        <v>0.50</v>
      </c>
      <c r="T144" s="1340"/>
    </row>
    <row r="145" spans="1:20" s="688" customFormat="1" ht="25.2" thickTop="1">
      <c r="A145" s="294"/>
      <c r="B145" s="331"/>
      <c r="C145" s="1153"/>
      <c r="D145" s="1153"/>
    </row>
    <row r="146" spans="1:20">
      <c r="A146" s="294"/>
      <c r="B146" s="331">
        <v>5.36</v>
      </c>
      <c r="C146" s="1036" t="s">
        <v>640</v>
      </c>
      <c r="D146" s="1036" t="s">
        <v>111</v>
      </c>
      <c r="E146" s="216">
        <f>ROUND(VLOOKUP($C146,แยกหน่วยบริการ!$B$4:$BO$841,3,0),2)</f>
        <v>0</v>
      </c>
      <c r="F146" s="216">
        <f>ROUND(VLOOKUP($C146,แยกหน่วยบริการ!$B$4:$BO$841,4,0),2)</f>
        <v>0</v>
      </c>
      <c r="G146" s="216">
        <f>ROUND(VLOOKUP($C146,แยกหน่วยบริการ!$B$4:$BO$841,11,0),2)</f>
        <v>0</v>
      </c>
      <c r="H146" s="216">
        <f>ROUND(VLOOKUP($C146,แยกหน่วยบริการ!$B$4:$BO$841,12,0),2)</f>
        <v>57316.67</v>
      </c>
      <c r="I146" s="216">
        <f>ROUND(VLOOKUP($C146,แยกหน่วยบริการ!$B$4:$BO$841,19,0),2)</f>
        <v>0</v>
      </c>
      <c r="J146" s="216">
        <f>ROUND(VLOOKUP($C146,แยกหน่วยบริการ!$B$4:$BO$841,20,0),2)</f>
        <v>85133.43</v>
      </c>
      <c r="K146" s="216">
        <f>ROUND(VLOOKUP($C146,แยกหน่วยบริการ!$B$4:$BO$841,27,0),2)</f>
        <v>0</v>
      </c>
      <c r="L146" s="216">
        <f>ROUND(VLOOKUP($C146,แยกหน่วยบริการ!$B$4:$BO$841,28,0),2)</f>
        <v>64006.65</v>
      </c>
      <c r="M146" s="216">
        <f>ROUND(VLOOKUP($C146,แยกหน่วยบริการ!$B$4:$BO$841,35,0),2)</f>
        <v>0</v>
      </c>
      <c r="N146" s="216">
        <f>ROUND(VLOOKUP($C146,แยกหน่วยบริการ!$B$4:$BO$841,36,0),2)</f>
        <v>38073.33</v>
      </c>
      <c r="O146" s="216">
        <f>ROUND(VLOOKUP($C146,แยกหน่วยบริการ!$B$4:$BO$841,43,0),2)</f>
        <v>0</v>
      </c>
      <c r="P146" s="216">
        <f>ROUND(VLOOKUP($C146,แยกหน่วยบริการ!$B$4:$BO$841,44,0),2)</f>
        <v>16160</v>
      </c>
      <c r="Q146" s="216">
        <f>ROUND(VLOOKUP($C146,แยกหน่วยบริการ!$B$4:$BO$841,51,0),2)</f>
        <v>0</v>
      </c>
      <c r="R146" s="216">
        <f>ROUND(VLOOKUP($C146,แยกหน่วยบริการ!$B$4:$BO$841,52,0),2)</f>
        <v>44533.33</v>
      </c>
      <c r="S146" s="216">
        <f>ROUND(VLOOKUP($C146,แยกหน่วยบริการ!$B$4:$BO$841,59,0),2)</f>
        <v>0</v>
      </c>
      <c r="T146" s="216">
        <f>ROUND(VLOOKUP($C146,แยกหน่วยบริการ!$B$4:$BO$841,60,0),2)</f>
        <v>11923.33</v>
      </c>
    </row>
    <row r="147" spans="1:20">
      <c r="A147" s="294"/>
      <c r="B147" s="331"/>
      <c r="C147" s="1036" t="s">
        <v>1100</v>
      </c>
      <c r="D147" s="1036" t="s">
        <v>349</v>
      </c>
      <c r="E147" s="216">
        <f>ROUND(VLOOKUP($C147,แยกหน่วยบริการ!$B$4:$BO$841,3,0),2)</f>
        <v>0</v>
      </c>
      <c r="F147" s="216">
        <f>ROUND(VLOOKUP($C147,แยกหน่วยบริการ!$B$4:$BO$841,4,0),2)</f>
        <v>0</v>
      </c>
      <c r="G147" s="216">
        <f>ROUND(VLOOKUP($C147,แยกหน่วยบริการ!$B$4:$BO$841,11,0),2)</f>
        <v>57316.67</v>
      </c>
      <c r="H147" s="216">
        <f>ROUND(VLOOKUP($C147,แยกหน่วยบริการ!$B$4:$BO$841,12,0),2)</f>
        <v>0</v>
      </c>
      <c r="I147" s="216">
        <f>ROUND(VLOOKUP($C147,แยกหน่วยบริการ!$B$4:$BO$841,19,0),2)</f>
        <v>85133.43</v>
      </c>
      <c r="J147" s="216">
        <f>ROUND(VLOOKUP($C147,แยกหน่วยบริการ!$B$4:$BO$841,20,0),2)</f>
        <v>0</v>
      </c>
      <c r="K147" s="216">
        <f>ROUND(VLOOKUP($C147,แยกหน่วยบริการ!$B$4:$BO$841,27,0),2)</f>
        <v>64006.65</v>
      </c>
      <c r="L147" s="216">
        <f>ROUND(VLOOKUP($C147,แยกหน่วยบริการ!$B$4:$BO$841,28,0),2)</f>
        <v>0</v>
      </c>
      <c r="M147" s="216">
        <f>ROUND(VLOOKUP($C147,แยกหน่วยบริการ!$B$4:$BO$841,35,0),2)</f>
        <v>38073.33</v>
      </c>
      <c r="N147" s="216">
        <f>ROUND(VLOOKUP($C147,แยกหน่วยบริการ!$B$4:$BO$841,36,0),2)</f>
        <v>0</v>
      </c>
      <c r="O147" s="216">
        <f>ROUND(VLOOKUP($C147,แยกหน่วยบริการ!$B$4:$BO$841,43,0),2)</f>
        <v>16160</v>
      </c>
      <c r="P147" s="216">
        <f>ROUND(VLOOKUP($C147,แยกหน่วยบริการ!$B$4:$BO$841,44,0),2)</f>
        <v>0</v>
      </c>
      <c r="Q147" s="216">
        <f>ROUND(VLOOKUP($C147,แยกหน่วยบริการ!$B$4:$BO$841,51,0),2)</f>
        <v>44533.33</v>
      </c>
      <c r="R147" s="216">
        <f>ROUND(VLOOKUP($C147,แยกหน่วยบริการ!$B$4:$BO$841,52,0),2)</f>
        <v>0</v>
      </c>
      <c r="S147" s="216">
        <f>ROUND(VLOOKUP($C147,แยกหน่วยบริการ!$B$4:$BO$841,59,0),2)</f>
        <v>11923.33</v>
      </c>
      <c r="T147" s="216">
        <f>ROUND(VLOOKUP($C147,แยกหน่วยบริการ!$B$4:$BO$841,60,0),2)</f>
        <v>0</v>
      </c>
    </row>
    <row r="148" spans="1:20" s="688" customFormat="1" ht="25.2" thickBot="1">
      <c r="A148" s="294"/>
      <c r="B148" s="331"/>
      <c r="C148" s="1150"/>
      <c r="D148" s="1151" t="s">
        <v>1562</v>
      </c>
      <c r="E148" s="1339" t="str">
        <f>IF(F146=E147,"0.50","0.00")</f>
        <v>0.50</v>
      </c>
      <c r="F148" s="1340"/>
      <c r="G148" s="1339" t="str">
        <f>IF(H146=G147,"0.50","0.00")</f>
        <v>0.50</v>
      </c>
      <c r="H148" s="1340"/>
      <c r="I148" s="1339" t="str">
        <f>IF(J146=I147,"0.50","0.00")</f>
        <v>0.50</v>
      </c>
      <c r="J148" s="1340"/>
      <c r="K148" s="1339" t="str">
        <f>IF(L146=K147,"0.50","0.00")</f>
        <v>0.50</v>
      </c>
      <c r="L148" s="1340"/>
      <c r="M148" s="1339" t="str">
        <f>IF(N146=M147,"0.50","0.00")</f>
        <v>0.50</v>
      </c>
      <c r="N148" s="1340"/>
      <c r="O148" s="1339" t="str">
        <f>IF(P146=O147,"0.50","0.00")</f>
        <v>0.50</v>
      </c>
      <c r="P148" s="1340"/>
      <c r="Q148" s="1339" t="str">
        <f>IF(R146=Q147,"0.50","0.00")</f>
        <v>0.50</v>
      </c>
      <c r="R148" s="1340"/>
      <c r="S148" s="1339" t="str">
        <f>IF(T146=S147,"0.50","0.00")</f>
        <v>0.50</v>
      </c>
      <c r="T148" s="1340"/>
    </row>
    <row r="149" spans="1:20" s="688" customFormat="1" ht="25.2" thickTop="1">
      <c r="A149" s="294"/>
      <c r="B149" s="331"/>
      <c r="C149" s="1153"/>
      <c r="D149" s="1153"/>
    </row>
    <row r="150" spans="1:20">
      <c r="A150" s="294"/>
      <c r="B150" s="331">
        <v>5.37</v>
      </c>
      <c r="C150" s="1036" t="s">
        <v>641</v>
      </c>
      <c r="D150" s="1036" t="s">
        <v>112</v>
      </c>
      <c r="E150" s="216">
        <f>ROUND(VLOOKUP($C150,แยกหน่วยบริการ!$B$4:$BO$841,3,0),2)</f>
        <v>0</v>
      </c>
      <c r="F150" s="216">
        <f>ROUND(VLOOKUP($C150,แยกหน่วยบริการ!$B$4:$BO$841,4,0),2)</f>
        <v>59120.92</v>
      </c>
      <c r="G150" s="216">
        <f>ROUND(VLOOKUP($C150,แยกหน่วยบริการ!$B$4:$BO$841,11,0),2)</f>
        <v>0</v>
      </c>
      <c r="H150" s="216">
        <f>ROUND(VLOOKUP($C150,แยกหน่วยบริการ!$B$4:$BO$841,12,0),2)</f>
        <v>0</v>
      </c>
      <c r="I150" s="216">
        <f>ROUND(VLOOKUP($C150,แยกหน่วยบริการ!$B$4:$BO$841,19,0),2)</f>
        <v>0</v>
      </c>
      <c r="J150" s="216">
        <f>ROUND(VLOOKUP($C150,แยกหน่วยบริการ!$B$4:$BO$841,20,0),2)</f>
        <v>7933.33</v>
      </c>
      <c r="K150" s="216">
        <f>ROUND(VLOOKUP($C150,แยกหน่วยบริการ!$B$4:$BO$841,27,0),2)</f>
        <v>0</v>
      </c>
      <c r="L150" s="216">
        <f>ROUND(VLOOKUP($C150,แยกหน่วยบริการ!$B$4:$BO$841,28,0),2)</f>
        <v>791.66</v>
      </c>
      <c r="M150" s="216">
        <f>ROUND(VLOOKUP($C150,แยกหน่วยบริการ!$B$4:$BO$841,35,0),2)</f>
        <v>0</v>
      </c>
      <c r="N150" s="216">
        <f>ROUND(VLOOKUP($C150,แยกหน่วยบริการ!$B$4:$BO$841,36,0),2)</f>
        <v>742.33</v>
      </c>
      <c r="O150" s="216">
        <f>ROUND(VLOOKUP($C150,แยกหน่วยบริการ!$B$4:$BO$841,43,0),2)</f>
        <v>0</v>
      </c>
      <c r="P150" s="216">
        <f>ROUND(VLOOKUP($C150,แยกหน่วยบริการ!$B$4:$BO$841,44,0),2)</f>
        <v>100350.37</v>
      </c>
      <c r="Q150" s="216">
        <f>ROUND(VLOOKUP($C150,แยกหน่วยบริการ!$B$4:$BO$841,51,0),2)</f>
        <v>0</v>
      </c>
      <c r="R150" s="216">
        <f>ROUND(VLOOKUP($C150,แยกหน่วยบริการ!$B$4:$BO$841,52,0),2)</f>
        <v>16166.5</v>
      </c>
      <c r="S150" s="216">
        <f>ROUND(VLOOKUP($C150,แยกหน่วยบริการ!$B$4:$BO$841,59,0),2)</f>
        <v>0</v>
      </c>
      <c r="T150" s="216">
        <f>ROUND(VLOOKUP($C150,แยกหน่วยบริการ!$B$4:$BO$841,60,0),2)</f>
        <v>8317.2199999999993</v>
      </c>
    </row>
    <row r="151" spans="1:20">
      <c r="A151" s="294"/>
      <c r="B151" s="331"/>
      <c r="C151" s="1036" t="s">
        <v>1101</v>
      </c>
      <c r="D151" s="1036" t="s">
        <v>1356</v>
      </c>
      <c r="E151" s="216">
        <f>ROUND(VLOOKUP($C151,แยกหน่วยบริการ!$B$4:$BO$841,3,0),2)</f>
        <v>59120.92</v>
      </c>
      <c r="F151" s="216">
        <f>ROUND(VLOOKUP($C151,แยกหน่วยบริการ!$B$4:$BO$841,4,0),2)</f>
        <v>0</v>
      </c>
      <c r="G151" s="216">
        <f>ROUND(VLOOKUP($C151,แยกหน่วยบริการ!$B$4:$BO$841,11,0),2)</f>
        <v>0</v>
      </c>
      <c r="H151" s="216">
        <f>ROUND(VLOOKUP($C151,แยกหน่วยบริการ!$B$4:$BO$841,12,0),2)</f>
        <v>0</v>
      </c>
      <c r="I151" s="216">
        <f>ROUND(VLOOKUP($C151,แยกหน่วยบริการ!$B$4:$BO$841,19,0),2)</f>
        <v>7933.33</v>
      </c>
      <c r="J151" s="216">
        <f>ROUND(VLOOKUP($C151,แยกหน่วยบริการ!$B$4:$BO$841,20,0),2)</f>
        <v>0</v>
      </c>
      <c r="K151" s="216">
        <f>ROUND(VLOOKUP($C151,แยกหน่วยบริการ!$B$4:$BO$841,27,0),2)</f>
        <v>791.66</v>
      </c>
      <c r="L151" s="216">
        <f>ROUND(VLOOKUP($C151,แยกหน่วยบริการ!$B$4:$BO$841,28,0),2)</f>
        <v>0</v>
      </c>
      <c r="M151" s="216">
        <f>ROUND(VLOOKUP($C151,แยกหน่วยบริการ!$B$4:$BO$841,35,0),2)</f>
        <v>742.33</v>
      </c>
      <c r="N151" s="216">
        <f>ROUND(VLOOKUP($C151,แยกหน่วยบริการ!$B$4:$BO$841,36,0),2)</f>
        <v>0</v>
      </c>
      <c r="O151" s="216">
        <f>ROUND(VLOOKUP($C151,แยกหน่วยบริการ!$B$4:$BO$841,43,0),2)</f>
        <v>100350.37</v>
      </c>
      <c r="P151" s="216">
        <f>ROUND(VLOOKUP($C151,แยกหน่วยบริการ!$B$4:$BO$841,44,0),2)</f>
        <v>0</v>
      </c>
      <c r="Q151" s="216">
        <f>ROUND(VLOOKUP($C151,แยกหน่วยบริการ!$B$4:$BO$841,51,0),2)</f>
        <v>16166.5</v>
      </c>
      <c r="R151" s="216">
        <f>ROUND(VLOOKUP($C151,แยกหน่วยบริการ!$B$4:$BO$841,52,0),2)</f>
        <v>0</v>
      </c>
      <c r="S151" s="216">
        <f>ROUND(VLOOKUP($C151,แยกหน่วยบริการ!$B$4:$BO$841,59,0),2)</f>
        <v>8317.2199999999993</v>
      </c>
      <c r="T151" s="216">
        <f>ROUND(VLOOKUP($C151,แยกหน่วยบริการ!$B$4:$BO$841,60,0),2)</f>
        <v>0</v>
      </c>
    </row>
    <row r="152" spans="1:20" s="688" customFormat="1" ht="25.2" thickBot="1">
      <c r="A152" s="294"/>
      <c r="B152" s="331"/>
      <c r="C152" s="1150"/>
      <c r="D152" s="1151" t="s">
        <v>1562</v>
      </c>
      <c r="E152" s="1339" t="str">
        <f>IF(F150=E151,"0.50","0.00")</f>
        <v>0.50</v>
      </c>
      <c r="F152" s="1340"/>
      <c r="G152" s="1339" t="str">
        <f>IF(H150=G151,"0.50","0.00")</f>
        <v>0.50</v>
      </c>
      <c r="H152" s="1340"/>
      <c r="I152" s="1339" t="str">
        <f>IF(J150=I151,"0.50","0.00")</f>
        <v>0.50</v>
      </c>
      <c r="J152" s="1340"/>
      <c r="K152" s="1339" t="str">
        <f>IF(L150=K151,"0.50","0.00")</f>
        <v>0.50</v>
      </c>
      <c r="L152" s="1340"/>
      <c r="M152" s="1339" t="str">
        <f>IF(N150=M151,"0.50","0.00")</f>
        <v>0.50</v>
      </c>
      <c r="N152" s="1340"/>
      <c r="O152" s="1339" t="str">
        <f>IF(P150=O151,"0.50","0.00")</f>
        <v>0.50</v>
      </c>
      <c r="P152" s="1340"/>
      <c r="Q152" s="1339" t="str">
        <f>IF(R150=Q151,"0.50","0.00")</f>
        <v>0.50</v>
      </c>
      <c r="R152" s="1340"/>
      <c r="S152" s="1339" t="str">
        <f>IF(T150=S151,"0.50","0.00")</f>
        <v>0.50</v>
      </c>
      <c r="T152" s="1340"/>
    </row>
    <row r="153" spans="1:20" s="688" customFormat="1" ht="25.2" thickTop="1">
      <c r="A153" s="294"/>
      <c r="B153" s="331"/>
      <c r="C153" s="1153"/>
      <c r="D153" s="1153"/>
    </row>
    <row r="154" spans="1:20">
      <c r="A154" s="294"/>
      <c r="B154" s="331">
        <v>5.38</v>
      </c>
      <c r="C154" s="1036" t="s">
        <v>642</v>
      </c>
      <c r="D154" s="1036" t="s">
        <v>113</v>
      </c>
      <c r="E154" s="216">
        <f>ROUND(VLOOKUP($C154,แยกหน่วยบริการ!$B$4:$BO$841,3,0),2)</f>
        <v>0</v>
      </c>
      <c r="F154" s="216">
        <f>ROUND(VLOOKUP($C154,แยกหน่วยบริการ!$B$4:$BO$841,4,0),2)</f>
        <v>8513.83</v>
      </c>
      <c r="G154" s="216">
        <f>ROUND(VLOOKUP($C154,แยกหน่วยบริการ!$B$4:$BO$841,11,0),2)</f>
        <v>0</v>
      </c>
      <c r="H154" s="216">
        <f>ROUND(VLOOKUP($C154,แยกหน่วยบริการ!$B$4:$BO$841,12,0),2)</f>
        <v>3541.67</v>
      </c>
      <c r="I154" s="216">
        <f>ROUND(VLOOKUP($C154,แยกหน่วยบริการ!$B$4:$BO$841,19,0),2)</f>
        <v>0</v>
      </c>
      <c r="J154" s="216">
        <f>ROUND(VLOOKUP($C154,แยกหน่วยบริการ!$B$4:$BO$841,20,0),2)</f>
        <v>9865.42</v>
      </c>
      <c r="K154" s="216">
        <f>ROUND(VLOOKUP($C154,แยกหน่วยบริการ!$B$4:$BO$841,27,0),2)</f>
        <v>0</v>
      </c>
      <c r="L154" s="216">
        <f>ROUND(VLOOKUP($C154,แยกหน่วยบริการ!$B$4:$BO$841,28,0),2)</f>
        <v>3215.12</v>
      </c>
      <c r="M154" s="216">
        <f>ROUND(VLOOKUP($C154,แยกหน่วยบริการ!$B$4:$BO$841,35,0),2)</f>
        <v>0</v>
      </c>
      <c r="N154" s="216">
        <f>ROUND(VLOOKUP($C154,แยกหน่วยบริการ!$B$4:$BO$841,36,0),2)</f>
        <v>2879.5</v>
      </c>
      <c r="O154" s="216">
        <f>ROUND(VLOOKUP($C154,แยกหน่วยบริการ!$B$4:$BO$841,43,0),2)</f>
        <v>0</v>
      </c>
      <c r="P154" s="216">
        <f>ROUND(VLOOKUP($C154,แยกหน่วยบริการ!$B$4:$BO$841,44,0),2)</f>
        <v>7837.82</v>
      </c>
      <c r="Q154" s="216">
        <f>ROUND(VLOOKUP($C154,แยกหน่วยบริการ!$B$4:$BO$841,51,0),2)</f>
        <v>0</v>
      </c>
      <c r="R154" s="216">
        <f>ROUND(VLOOKUP($C154,แยกหน่วยบริการ!$B$4:$BO$841,52,0),2)</f>
        <v>4318</v>
      </c>
      <c r="S154" s="216">
        <f>ROUND(VLOOKUP($C154,แยกหน่วยบริการ!$B$4:$BO$841,59,0),2)</f>
        <v>0</v>
      </c>
      <c r="T154" s="216">
        <f>ROUND(VLOOKUP($C154,แยกหน่วยบริการ!$B$4:$BO$841,60,0),2)</f>
        <v>500</v>
      </c>
    </row>
    <row r="155" spans="1:20">
      <c r="A155" s="294"/>
      <c r="B155" s="331"/>
      <c r="C155" s="1036" t="s">
        <v>1102</v>
      </c>
      <c r="D155" s="1036" t="s">
        <v>1357</v>
      </c>
      <c r="E155" s="216">
        <f>ROUND(VLOOKUP($C155,แยกหน่วยบริการ!$B$4:$BO$841,3,0),2)</f>
        <v>8513.83</v>
      </c>
      <c r="F155" s="216">
        <f>ROUND(VLOOKUP($C155,แยกหน่วยบริการ!$B$4:$BO$841,4,0),2)</f>
        <v>0</v>
      </c>
      <c r="G155" s="216">
        <f>ROUND(VLOOKUP($C155,แยกหน่วยบริการ!$B$4:$BO$841,11,0),2)</f>
        <v>3541.67</v>
      </c>
      <c r="H155" s="216">
        <f>ROUND(VLOOKUP($C155,แยกหน่วยบริการ!$B$4:$BO$841,12,0),2)</f>
        <v>0</v>
      </c>
      <c r="I155" s="216">
        <f>ROUND(VLOOKUP($C155,แยกหน่วยบริการ!$B$4:$BO$841,19,0),2)</f>
        <v>9865.42</v>
      </c>
      <c r="J155" s="216">
        <f>ROUND(VLOOKUP($C155,แยกหน่วยบริการ!$B$4:$BO$841,20,0),2)</f>
        <v>0</v>
      </c>
      <c r="K155" s="216">
        <f>ROUND(VLOOKUP($C155,แยกหน่วยบริการ!$B$4:$BO$841,27,0),2)</f>
        <v>3215.12</v>
      </c>
      <c r="L155" s="216">
        <f>ROUND(VLOOKUP($C155,แยกหน่วยบริการ!$B$4:$BO$841,28,0),2)</f>
        <v>0</v>
      </c>
      <c r="M155" s="216">
        <f>ROUND(VLOOKUP($C155,แยกหน่วยบริการ!$B$4:$BO$841,35,0),2)</f>
        <v>2879.5</v>
      </c>
      <c r="N155" s="216">
        <f>ROUND(VLOOKUP($C155,แยกหน่วยบริการ!$B$4:$BO$841,36,0),2)</f>
        <v>0</v>
      </c>
      <c r="O155" s="216">
        <f>ROUND(VLOOKUP($C155,แยกหน่วยบริการ!$B$4:$BO$841,43,0),2)</f>
        <v>7837.82</v>
      </c>
      <c r="P155" s="216">
        <f>ROUND(VLOOKUP($C155,แยกหน่วยบริการ!$B$4:$BO$841,44,0),2)</f>
        <v>0</v>
      </c>
      <c r="Q155" s="216">
        <f>ROUND(VLOOKUP($C155,แยกหน่วยบริการ!$B$4:$BO$841,51,0),2)</f>
        <v>4318</v>
      </c>
      <c r="R155" s="216">
        <f>ROUND(VLOOKUP($C155,แยกหน่วยบริการ!$B$4:$BO$841,52,0),2)</f>
        <v>0</v>
      </c>
      <c r="S155" s="216">
        <f>ROUND(VLOOKUP($C155,แยกหน่วยบริการ!$B$4:$BO$841,59,0),2)</f>
        <v>500</v>
      </c>
      <c r="T155" s="216">
        <f>ROUND(VLOOKUP($C155,แยกหน่วยบริการ!$B$4:$BO$841,60,0),2)</f>
        <v>0</v>
      </c>
    </row>
    <row r="156" spans="1:20" s="688" customFormat="1" ht="25.2" thickBot="1">
      <c r="A156" s="294"/>
      <c r="B156" s="331"/>
      <c r="C156" s="1150"/>
      <c r="D156" s="1151" t="s">
        <v>1562</v>
      </c>
      <c r="E156" s="1339" t="str">
        <f>IF(F154=E155,"0.50","0.00")</f>
        <v>0.50</v>
      </c>
      <c r="F156" s="1340"/>
      <c r="G156" s="1339" t="str">
        <f>IF(H154=G155,"0.50","0.00")</f>
        <v>0.50</v>
      </c>
      <c r="H156" s="1340"/>
      <c r="I156" s="1339" t="str">
        <f>IF(J154=I155,"0.50","0.00")</f>
        <v>0.50</v>
      </c>
      <c r="J156" s="1340"/>
      <c r="K156" s="1339" t="str">
        <f>IF(L154=K155,"0.50","0.00")</f>
        <v>0.50</v>
      </c>
      <c r="L156" s="1340"/>
      <c r="M156" s="1339" t="str">
        <f>IF(N154=M155,"0.50","0.00")</f>
        <v>0.50</v>
      </c>
      <c r="N156" s="1340"/>
      <c r="O156" s="1339" t="str">
        <f>IF(P154=O155,"0.50","0.00")</f>
        <v>0.50</v>
      </c>
      <c r="P156" s="1340"/>
      <c r="Q156" s="1339" t="str">
        <f>IF(R154=Q155,"0.50","0.00")</f>
        <v>0.50</v>
      </c>
      <c r="R156" s="1340"/>
      <c r="S156" s="1339" t="str">
        <f>IF(T154=S155,"0.50","0.00")</f>
        <v>0.50</v>
      </c>
      <c r="T156" s="1340"/>
    </row>
    <row r="157" spans="1:20" s="688" customFormat="1" ht="25.2" thickTop="1">
      <c r="A157" s="294"/>
      <c r="B157" s="331"/>
      <c r="C157" s="1153"/>
      <c r="D157" s="1153"/>
    </row>
    <row r="158" spans="1:20">
      <c r="A158" s="294"/>
      <c r="B158" s="331">
        <v>5.39</v>
      </c>
      <c r="C158" s="1036" t="s">
        <v>643</v>
      </c>
      <c r="D158" s="1036" t="s">
        <v>114</v>
      </c>
      <c r="E158" s="216">
        <f>ROUND(VLOOKUP($C158,แยกหน่วยบริการ!$B$4:$BO$841,3,0),2)</f>
        <v>0</v>
      </c>
      <c r="F158" s="216">
        <f>ROUND(VLOOKUP($C158,แยกหน่วยบริการ!$B$4:$BO$841,4,0),2)</f>
        <v>8477.06</v>
      </c>
      <c r="G158" s="216">
        <f>ROUND(VLOOKUP($C158,แยกหน่วยบริการ!$B$4:$BO$841,11,0),2)</f>
        <v>0</v>
      </c>
      <c r="H158" s="216">
        <f>ROUND(VLOOKUP($C158,แยกหน่วยบริการ!$B$4:$BO$841,12,0),2)</f>
        <v>0</v>
      </c>
      <c r="I158" s="216">
        <f>ROUND(VLOOKUP($C158,แยกหน่วยบริการ!$B$4:$BO$841,19,0),2)</f>
        <v>0</v>
      </c>
      <c r="J158" s="216">
        <f>ROUND(VLOOKUP($C158,แยกหน่วยบริการ!$B$4:$BO$841,20,0),2)</f>
        <v>11151.44</v>
      </c>
      <c r="K158" s="216">
        <f>ROUND(VLOOKUP($C158,แยกหน่วยบริการ!$B$4:$BO$841,27,0),2)</f>
        <v>0</v>
      </c>
      <c r="L158" s="216">
        <f>ROUND(VLOOKUP($C158,แยกหน่วยบริการ!$B$4:$BO$841,28,0),2)</f>
        <v>2958.34</v>
      </c>
      <c r="M158" s="216">
        <f>ROUND(VLOOKUP($C158,แยกหน่วยบริการ!$B$4:$BO$841,35,0),2)</f>
        <v>0</v>
      </c>
      <c r="N158" s="216">
        <f>ROUND(VLOOKUP($C158,แยกหน่วยบริการ!$B$4:$BO$841,36,0),2)</f>
        <v>2175.9299999999998</v>
      </c>
      <c r="O158" s="216">
        <f>ROUND(VLOOKUP($C158,แยกหน่วยบริการ!$B$4:$BO$841,43,0),2)</f>
        <v>0</v>
      </c>
      <c r="P158" s="216">
        <f>ROUND(VLOOKUP($C158,แยกหน่วยบริการ!$B$4:$BO$841,44,0),2)</f>
        <v>2996.67</v>
      </c>
      <c r="Q158" s="216">
        <f>ROUND(VLOOKUP($C158,แยกหน่วยบริการ!$B$4:$BO$841,51,0),2)</f>
        <v>0</v>
      </c>
      <c r="R158" s="216">
        <f>ROUND(VLOOKUP($C158,แยกหน่วยบริการ!$B$4:$BO$841,52,0),2)</f>
        <v>558.78</v>
      </c>
      <c r="S158" s="216">
        <f>ROUND(VLOOKUP($C158,แยกหน่วยบริการ!$B$4:$BO$841,59,0),2)</f>
        <v>0</v>
      </c>
      <c r="T158" s="216">
        <f>ROUND(VLOOKUP($C158,แยกหน่วยบริการ!$B$4:$BO$841,60,0),2)</f>
        <v>0</v>
      </c>
    </row>
    <row r="159" spans="1:20">
      <c r="A159" s="294"/>
      <c r="B159" s="331"/>
      <c r="C159" s="1036" t="s">
        <v>1103</v>
      </c>
      <c r="D159" s="1036" t="s">
        <v>1358</v>
      </c>
      <c r="E159" s="216">
        <f>ROUND(VLOOKUP($C159,แยกหน่วยบริการ!$B$4:$BO$841,3,0),2)</f>
        <v>8477.06</v>
      </c>
      <c r="F159" s="216">
        <f>ROUND(VLOOKUP($C159,แยกหน่วยบริการ!$B$4:$BO$841,4,0),2)</f>
        <v>0</v>
      </c>
      <c r="G159" s="216">
        <f>ROUND(VLOOKUP($C159,แยกหน่วยบริการ!$B$4:$BO$841,11,0),2)</f>
        <v>0</v>
      </c>
      <c r="H159" s="216">
        <f>ROUND(VLOOKUP($C159,แยกหน่วยบริการ!$B$4:$BO$841,12,0),2)</f>
        <v>0</v>
      </c>
      <c r="I159" s="216">
        <f>ROUND(VLOOKUP($C159,แยกหน่วยบริการ!$B$4:$BO$841,19,0),2)</f>
        <v>11151.44</v>
      </c>
      <c r="J159" s="216">
        <f>ROUND(VLOOKUP($C159,แยกหน่วยบริการ!$B$4:$BO$841,20,0),2)</f>
        <v>0</v>
      </c>
      <c r="K159" s="216">
        <f>ROUND(VLOOKUP($C159,แยกหน่วยบริการ!$B$4:$BO$841,27,0),2)</f>
        <v>2958.34</v>
      </c>
      <c r="L159" s="216">
        <f>ROUND(VLOOKUP($C159,แยกหน่วยบริการ!$B$4:$BO$841,28,0),2)</f>
        <v>0</v>
      </c>
      <c r="M159" s="216">
        <f>ROUND(VLOOKUP($C159,แยกหน่วยบริการ!$B$4:$BO$841,35,0),2)</f>
        <v>2175.9299999999998</v>
      </c>
      <c r="N159" s="216">
        <f>ROUND(VLOOKUP($C159,แยกหน่วยบริการ!$B$4:$BO$841,36,0),2)</f>
        <v>0</v>
      </c>
      <c r="O159" s="216">
        <f>ROUND(VLOOKUP($C159,แยกหน่วยบริการ!$B$4:$BO$841,43,0),2)</f>
        <v>2996.67</v>
      </c>
      <c r="P159" s="216">
        <f>ROUND(VLOOKUP($C159,แยกหน่วยบริการ!$B$4:$BO$841,44,0),2)</f>
        <v>0</v>
      </c>
      <c r="Q159" s="216">
        <f>ROUND(VLOOKUP($C159,แยกหน่วยบริการ!$B$4:$BO$841,51,0),2)</f>
        <v>558.78</v>
      </c>
      <c r="R159" s="216">
        <f>ROUND(VLOOKUP($C159,แยกหน่วยบริการ!$B$4:$BO$841,52,0),2)</f>
        <v>0</v>
      </c>
      <c r="S159" s="216">
        <f>ROUND(VLOOKUP($C159,แยกหน่วยบริการ!$B$4:$BO$841,59,0),2)</f>
        <v>0</v>
      </c>
      <c r="T159" s="216">
        <f>ROUND(VLOOKUP($C159,แยกหน่วยบริการ!$B$4:$BO$841,60,0),2)</f>
        <v>0</v>
      </c>
    </row>
    <row r="160" spans="1:20" s="688" customFormat="1" ht="25.2" thickBot="1">
      <c r="A160" s="294"/>
      <c r="B160" s="331"/>
      <c r="C160" s="1150"/>
      <c r="D160" s="1151" t="s">
        <v>1562</v>
      </c>
      <c r="E160" s="1339" t="str">
        <f>IF(F158=E159,"0.50","0.00")</f>
        <v>0.50</v>
      </c>
      <c r="F160" s="1340"/>
      <c r="G160" s="1339" t="str">
        <f>IF(H158=G159,"0.50","0.00")</f>
        <v>0.50</v>
      </c>
      <c r="H160" s="1340"/>
      <c r="I160" s="1339" t="str">
        <f>IF(J158=I159,"0.50","0.00")</f>
        <v>0.50</v>
      </c>
      <c r="J160" s="1340"/>
      <c r="K160" s="1339" t="str">
        <f>IF(L158=K159,"0.50","0.00")</f>
        <v>0.50</v>
      </c>
      <c r="L160" s="1340"/>
      <c r="M160" s="1339" t="str">
        <f>IF(N158=M159,"0.50","0.00")</f>
        <v>0.50</v>
      </c>
      <c r="N160" s="1340"/>
      <c r="O160" s="1339" t="str">
        <f>IF(P158=O159,"0.50","0.00")</f>
        <v>0.50</v>
      </c>
      <c r="P160" s="1340"/>
      <c r="Q160" s="1339" t="str">
        <f>IF(R158=Q159,"0.50","0.00")</f>
        <v>0.50</v>
      </c>
      <c r="R160" s="1340"/>
      <c r="S160" s="1339" t="str">
        <f>IF(T158=S159,"0.50","0.00")</f>
        <v>0.50</v>
      </c>
      <c r="T160" s="1340"/>
    </row>
    <row r="161" spans="1:20" s="688" customFormat="1" ht="25.2" thickTop="1">
      <c r="A161" s="294"/>
      <c r="B161" s="331"/>
      <c r="C161" s="1153"/>
      <c r="D161" s="1153"/>
    </row>
    <row r="162" spans="1:20">
      <c r="A162" s="294"/>
      <c r="B162" s="331">
        <v>5.4</v>
      </c>
      <c r="C162" s="1036" t="s">
        <v>644</v>
      </c>
      <c r="D162" s="1036" t="s">
        <v>115</v>
      </c>
      <c r="E162" s="216">
        <f>ROUND(VLOOKUP($C162,แยกหน่วยบริการ!$B$4:$BO$841,3,0),2)</f>
        <v>0</v>
      </c>
      <c r="F162" s="216">
        <f>ROUND(VLOOKUP($C162,แยกหน่วยบริการ!$B$4:$BO$841,4,0),2)</f>
        <v>0</v>
      </c>
      <c r="G162" s="216">
        <f>ROUND(VLOOKUP($C162,แยกหน่วยบริการ!$B$4:$BO$841,11,0),2)</f>
        <v>0</v>
      </c>
      <c r="H162" s="216">
        <f>ROUND(VLOOKUP($C162,แยกหน่วยบริการ!$B$4:$BO$841,12,0),2)</f>
        <v>0</v>
      </c>
      <c r="I162" s="216">
        <f>ROUND(VLOOKUP($C162,แยกหน่วยบริการ!$B$4:$BO$841,19,0),2)</f>
        <v>0</v>
      </c>
      <c r="J162" s="216">
        <f>ROUND(VLOOKUP($C162,แยกหน่วยบริการ!$B$4:$BO$841,20,0),2)</f>
        <v>365.5</v>
      </c>
      <c r="K162" s="216">
        <f>ROUND(VLOOKUP($C162,แยกหน่วยบริการ!$B$4:$BO$841,27,0),2)</f>
        <v>0</v>
      </c>
      <c r="L162" s="216">
        <f>ROUND(VLOOKUP($C162,แยกหน่วยบริการ!$B$4:$BO$841,28,0),2)</f>
        <v>0</v>
      </c>
      <c r="M162" s="216">
        <f>ROUND(VLOOKUP($C162,แยกหน่วยบริการ!$B$4:$BO$841,35,0),2)</f>
        <v>0</v>
      </c>
      <c r="N162" s="216">
        <f>ROUND(VLOOKUP($C162,แยกหน่วยบริการ!$B$4:$BO$841,36,0),2)</f>
        <v>833.33</v>
      </c>
      <c r="O162" s="216">
        <f>ROUND(VLOOKUP($C162,แยกหน่วยบริการ!$B$4:$BO$841,43,0),2)</f>
        <v>0</v>
      </c>
      <c r="P162" s="216">
        <f>ROUND(VLOOKUP($C162,แยกหน่วยบริการ!$B$4:$BO$841,44,0),2)</f>
        <v>1208.33</v>
      </c>
      <c r="Q162" s="216">
        <f>ROUND(VLOOKUP($C162,แยกหน่วยบริการ!$B$4:$BO$841,51,0),2)</f>
        <v>0</v>
      </c>
      <c r="R162" s="216">
        <f>ROUND(VLOOKUP($C162,แยกหน่วยบริการ!$B$4:$BO$841,52,0),2)</f>
        <v>0</v>
      </c>
      <c r="S162" s="216">
        <f>ROUND(VLOOKUP($C162,แยกหน่วยบริการ!$B$4:$BO$841,59,0),2)</f>
        <v>0</v>
      </c>
      <c r="T162" s="216">
        <f>ROUND(VLOOKUP($C162,แยกหน่วยบริการ!$B$4:$BO$841,60,0),2)</f>
        <v>0</v>
      </c>
    </row>
    <row r="163" spans="1:20">
      <c r="A163" s="294"/>
      <c r="B163" s="331"/>
      <c r="C163" s="1036" t="s">
        <v>1104</v>
      </c>
      <c r="D163" s="1036" t="s">
        <v>350</v>
      </c>
      <c r="E163" s="216">
        <f>ROUND(VLOOKUP($C163,แยกหน่วยบริการ!$B$4:$BO$841,3,0),2)</f>
        <v>0</v>
      </c>
      <c r="F163" s="216">
        <f>ROUND(VLOOKUP($C163,แยกหน่วยบริการ!$B$4:$BO$841,4,0),2)</f>
        <v>0</v>
      </c>
      <c r="G163" s="216">
        <f>ROUND(VLOOKUP($C163,แยกหน่วยบริการ!$B$4:$BO$841,11,0),2)</f>
        <v>0</v>
      </c>
      <c r="H163" s="216">
        <f>ROUND(VLOOKUP($C163,แยกหน่วยบริการ!$B$4:$BO$841,12,0),2)</f>
        <v>0</v>
      </c>
      <c r="I163" s="216">
        <f>ROUND(VLOOKUP($C163,แยกหน่วยบริการ!$B$4:$BO$841,19,0),2)</f>
        <v>365.5</v>
      </c>
      <c r="J163" s="216">
        <f>ROUND(VLOOKUP($C163,แยกหน่วยบริการ!$B$4:$BO$841,20,0),2)</f>
        <v>0</v>
      </c>
      <c r="K163" s="216">
        <f>ROUND(VLOOKUP($C163,แยกหน่วยบริการ!$B$4:$BO$841,27,0),2)</f>
        <v>0</v>
      </c>
      <c r="L163" s="216">
        <f>ROUND(VLOOKUP($C163,แยกหน่วยบริการ!$B$4:$BO$841,28,0),2)</f>
        <v>0</v>
      </c>
      <c r="M163" s="216">
        <f>ROUND(VLOOKUP($C163,แยกหน่วยบริการ!$B$4:$BO$841,35,0),2)</f>
        <v>833.33</v>
      </c>
      <c r="N163" s="216">
        <f>ROUND(VLOOKUP($C163,แยกหน่วยบริการ!$B$4:$BO$841,36,0),2)</f>
        <v>0</v>
      </c>
      <c r="O163" s="216">
        <f>ROUND(VLOOKUP($C163,แยกหน่วยบริการ!$B$4:$BO$841,43,0),2)</f>
        <v>1208.33</v>
      </c>
      <c r="P163" s="216">
        <f>ROUND(VLOOKUP($C163,แยกหน่วยบริการ!$B$4:$BO$841,44,0),2)</f>
        <v>0</v>
      </c>
      <c r="Q163" s="216">
        <f>ROUND(VLOOKUP($C163,แยกหน่วยบริการ!$B$4:$BO$841,51,0),2)</f>
        <v>0</v>
      </c>
      <c r="R163" s="216">
        <f>ROUND(VLOOKUP($C163,แยกหน่วยบริการ!$B$4:$BO$841,52,0),2)</f>
        <v>0</v>
      </c>
      <c r="S163" s="216">
        <f>ROUND(VLOOKUP($C163,แยกหน่วยบริการ!$B$4:$BO$841,59,0),2)</f>
        <v>0</v>
      </c>
      <c r="T163" s="216">
        <f>ROUND(VLOOKUP($C163,แยกหน่วยบริการ!$B$4:$BO$841,60,0),2)</f>
        <v>0</v>
      </c>
    </row>
    <row r="164" spans="1:20" s="688" customFormat="1" ht="25.2" thickBot="1">
      <c r="A164" s="294"/>
      <c r="B164" s="331"/>
      <c r="C164" s="1150"/>
      <c r="D164" s="1151" t="s">
        <v>1562</v>
      </c>
      <c r="E164" s="1339" t="str">
        <f>IF(F162=E163,"0.50","0.00")</f>
        <v>0.50</v>
      </c>
      <c r="F164" s="1340"/>
      <c r="G164" s="1339" t="str">
        <f>IF(H162=G163,"0.50","0.00")</f>
        <v>0.50</v>
      </c>
      <c r="H164" s="1340"/>
      <c r="I164" s="1339" t="str">
        <f>IF(J162=I163,"0.50","0.00")</f>
        <v>0.50</v>
      </c>
      <c r="J164" s="1340"/>
      <c r="K164" s="1339" t="str">
        <f>IF(L162=K163,"0.50","0.00")</f>
        <v>0.50</v>
      </c>
      <c r="L164" s="1340"/>
      <c r="M164" s="1339" t="str">
        <f>IF(N162=M163,"0.50","0.00")</f>
        <v>0.50</v>
      </c>
      <c r="N164" s="1340"/>
      <c r="O164" s="1339" t="str">
        <f>IF(P162=O163,"0.50","0.00")</f>
        <v>0.50</v>
      </c>
      <c r="P164" s="1340"/>
      <c r="Q164" s="1339" t="str">
        <f>IF(R162=Q163,"0.50","0.00")</f>
        <v>0.50</v>
      </c>
      <c r="R164" s="1340"/>
      <c r="S164" s="1339" t="str">
        <f>IF(T162=S163,"0.50","0.00")</f>
        <v>0.50</v>
      </c>
      <c r="T164" s="1340"/>
    </row>
    <row r="165" spans="1:20" s="688" customFormat="1" ht="25.2" thickTop="1">
      <c r="A165" s="294"/>
      <c r="B165" s="331"/>
      <c r="C165" s="1153"/>
      <c r="D165" s="1153"/>
    </row>
    <row r="166" spans="1:20">
      <c r="A166" s="294"/>
      <c r="B166" s="331">
        <v>5.41</v>
      </c>
      <c r="C166" s="1036" t="s">
        <v>645</v>
      </c>
      <c r="D166" s="1036" t="s">
        <v>116</v>
      </c>
      <c r="E166" s="216">
        <f>ROUND(VLOOKUP($C166,แยกหน่วยบริการ!$B$4:$BO$841,3,0),2)</f>
        <v>0</v>
      </c>
      <c r="F166" s="216">
        <f>ROUND(VLOOKUP($C166,แยกหน่วยบริการ!$B$4:$BO$841,4,0),2)</f>
        <v>1407722.2</v>
      </c>
      <c r="G166" s="216">
        <f>ROUND(VLOOKUP($C166,แยกหน่วยบริการ!$B$4:$BO$841,11,0),2)</f>
        <v>0</v>
      </c>
      <c r="H166" s="216">
        <f>ROUND(VLOOKUP($C166,แยกหน่วยบริการ!$B$4:$BO$841,12,0),2)</f>
        <v>264126.88</v>
      </c>
      <c r="I166" s="216">
        <f>ROUND(VLOOKUP($C166,แยกหน่วยบริการ!$B$4:$BO$841,19,0),2)</f>
        <v>0</v>
      </c>
      <c r="J166" s="216">
        <f>ROUND(VLOOKUP($C166,แยกหน่วยบริการ!$B$4:$BO$841,20,0),2)</f>
        <v>192241.67</v>
      </c>
      <c r="K166" s="216">
        <f>ROUND(VLOOKUP($C166,แยกหน่วยบริการ!$B$4:$BO$841,27,0),2)</f>
        <v>0</v>
      </c>
      <c r="L166" s="216">
        <f>ROUND(VLOOKUP($C166,แยกหน่วยบริการ!$B$4:$BO$841,28,0),2)</f>
        <v>605193.1</v>
      </c>
      <c r="M166" s="216">
        <f>ROUND(VLOOKUP($C166,แยกหน่วยบริการ!$B$4:$BO$841,35,0),2)</f>
        <v>0</v>
      </c>
      <c r="N166" s="216">
        <f>ROUND(VLOOKUP($C166,แยกหน่วยบริการ!$B$4:$BO$841,36,0),2)</f>
        <v>123503.38</v>
      </c>
      <c r="O166" s="216">
        <f>ROUND(VLOOKUP($C166,แยกหน่วยบริการ!$B$4:$BO$841,43,0),2)</f>
        <v>0</v>
      </c>
      <c r="P166" s="216">
        <f>ROUND(VLOOKUP($C166,แยกหน่วยบริการ!$B$4:$BO$841,44,0),2)</f>
        <v>272357.33</v>
      </c>
      <c r="Q166" s="216">
        <f>ROUND(VLOOKUP($C166,แยกหน่วยบริการ!$B$4:$BO$841,51,0),2)</f>
        <v>0</v>
      </c>
      <c r="R166" s="216">
        <f>ROUND(VLOOKUP($C166,แยกหน่วยบริการ!$B$4:$BO$841,52,0),2)</f>
        <v>119421.67</v>
      </c>
      <c r="S166" s="216">
        <f>ROUND(VLOOKUP($C166,แยกหน่วยบริการ!$B$4:$BO$841,59,0),2)</f>
        <v>0</v>
      </c>
      <c r="T166" s="216">
        <f>ROUND(VLOOKUP($C166,แยกหน่วยบริการ!$B$4:$BO$841,60,0),2)</f>
        <v>144360</v>
      </c>
    </row>
    <row r="167" spans="1:20">
      <c r="A167" s="294"/>
      <c r="B167" s="331"/>
      <c r="C167" s="1036" t="s">
        <v>1105</v>
      </c>
      <c r="D167" s="1036" t="s">
        <v>351</v>
      </c>
      <c r="E167" s="216">
        <f>ROUND(VLOOKUP($C167,แยกหน่วยบริการ!$B$4:$BO$841,3,0),2)</f>
        <v>1407722.2</v>
      </c>
      <c r="F167" s="216">
        <f>ROUND(VLOOKUP($C167,แยกหน่วยบริการ!$B$4:$BO$841,4,0),2)</f>
        <v>0</v>
      </c>
      <c r="G167" s="216">
        <f>ROUND(VLOOKUP($C167,แยกหน่วยบริการ!$B$4:$BO$841,11,0),2)</f>
        <v>264126.88</v>
      </c>
      <c r="H167" s="216">
        <f>ROUND(VLOOKUP($C167,แยกหน่วยบริการ!$B$4:$BO$841,12,0),2)</f>
        <v>0</v>
      </c>
      <c r="I167" s="216">
        <f>ROUND(VLOOKUP($C167,แยกหน่วยบริการ!$B$4:$BO$841,19,0),2)</f>
        <v>192241.67</v>
      </c>
      <c r="J167" s="216">
        <f>ROUND(VLOOKUP($C167,แยกหน่วยบริการ!$B$4:$BO$841,20,0),2)</f>
        <v>0</v>
      </c>
      <c r="K167" s="216">
        <f>ROUND(VLOOKUP($C167,แยกหน่วยบริการ!$B$4:$BO$841,27,0),2)</f>
        <v>605193.1</v>
      </c>
      <c r="L167" s="216">
        <f>ROUND(VLOOKUP($C167,แยกหน่วยบริการ!$B$4:$BO$841,28,0),2)</f>
        <v>0</v>
      </c>
      <c r="M167" s="216">
        <f>ROUND(VLOOKUP($C167,แยกหน่วยบริการ!$B$4:$BO$841,35,0),2)</f>
        <v>123503.38</v>
      </c>
      <c r="N167" s="216">
        <f>ROUND(VLOOKUP($C167,แยกหน่วยบริการ!$B$4:$BO$841,36,0),2)</f>
        <v>0</v>
      </c>
      <c r="O167" s="216">
        <f>ROUND(VLOOKUP($C167,แยกหน่วยบริการ!$B$4:$BO$841,43,0),2)</f>
        <v>272357.33</v>
      </c>
      <c r="P167" s="216">
        <f>ROUND(VLOOKUP($C167,แยกหน่วยบริการ!$B$4:$BO$841,44,0),2)</f>
        <v>0</v>
      </c>
      <c r="Q167" s="216">
        <f>ROUND(VLOOKUP($C167,แยกหน่วยบริการ!$B$4:$BO$841,51,0),2)</f>
        <v>119421.67</v>
      </c>
      <c r="R167" s="216">
        <f>ROUND(VLOOKUP($C167,แยกหน่วยบริการ!$B$4:$BO$841,52,0),2)</f>
        <v>0</v>
      </c>
      <c r="S167" s="216">
        <f>ROUND(VLOOKUP($C167,แยกหน่วยบริการ!$B$4:$BO$841,59,0),2)</f>
        <v>144360</v>
      </c>
      <c r="T167" s="216">
        <f>ROUND(VLOOKUP($C167,แยกหน่วยบริการ!$B$4:$BO$841,60,0),2)</f>
        <v>0</v>
      </c>
    </row>
    <row r="168" spans="1:20" s="688" customFormat="1" ht="25.2" thickBot="1">
      <c r="A168" s="294"/>
      <c r="B168" s="331"/>
      <c r="C168" s="1150"/>
      <c r="D168" s="1151" t="s">
        <v>1562</v>
      </c>
      <c r="E168" s="1339" t="str">
        <f>IF(F166=E167,"0.50","0.00")</f>
        <v>0.50</v>
      </c>
      <c r="F168" s="1340"/>
      <c r="G168" s="1339" t="str">
        <f>IF(H166=G167,"0.50","0.00")</f>
        <v>0.50</v>
      </c>
      <c r="H168" s="1340"/>
      <c r="I168" s="1339" t="str">
        <f>IF(J166=I167,"0.50","0.00")</f>
        <v>0.50</v>
      </c>
      <c r="J168" s="1340"/>
      <c r="K168" s="1339" t="str">
        <f>IF(L166=K167,"0.50","0.00")</f>
        <v>0.50</v>
      </c>
      <c r="L168" s="1340"/>
      <c r="M168" s="1339" t="str">
        <f>IF(N166=M167,"0.50","0.00")</f>
        <v>0.50</v>
      </c>
      <c r="N168" s="1340"/>
      <c r="O168" s="1339" t="str">
        <f>IF(P166=O167,"0.50","0.00")</f>
        <v>0.50</v>
      </c>
      <c r="P168" s="1340"/>
      <c r="Q168" s="1339" t="str">
        <f>IF(R166=Q167,"0.50","0.00")</f>
        <v>0.50</v>
      </c>
      <c r="R168" s="1340"/>
      <c r="S168" s="1339" t="str">
        <f>IF(T166=S167,"0.50","0.00")</f>
        <v>0.50</v>
      </c>
      <c r="T168" s="1340"/>
    </row>
    <row r="169" spans="1:20" s="688" customFormat="1" ht="25.2" thickTop="1">
      <c r="A169" s="294"/>
      <c r="B169" s="331"/>
      <c r="C169" s="1153"/>
      <c r="D169" s="1153"/>
    </row>
    <row r="170" spans="1:20">
      <c r="A170" s="294"/>
      <c r="B170" s="331">
        <v>5.42</v>
      </c>
      <c r="C170" s="1036" t="s">
        <v>646</v>
      </c>
      <c r="D170" s="1036" t="s">
        <v>117</v>
      </c>
      <c r="E170" s="216">
        <f>ROUND(VLOOKUP($C170,แยกหน่วยบริการ!$B$4:$BO$841,3,0),2)</f>
        <v>0</v>
      </c>
      <c r="F170" s="216">
        <f>ROUND(VLOOKUP($C170,แยกหน่วยบริการ!$B$4:$BO$841,4,0),2)</f>
        <v>127005.27</v>
      </c>
      <c r="G170" s="216">
        <f>ROUND(VLOOKUP($C170,แยกหน่วยบริการ!$B$4:$BO$841,11,0),2)</f>
        <v>0</v>
      </c>
      <c r="H170" s="216">
        <f>ROUND(VLOOKUP($C170,แยกหน่วยบริการ!$B$4:$BO$841,12,0),2)</f>
        <v>61902.8</v>
      </c>
      <c r="I170" s="216">
        <f>ROUND(VLOOKUP($C170,แยกหน่วยบริการ!$B$4:$BO$841,19,0),2)</f>
        <v>0</v>
      </c>
      <c r="J170" s="216">
        <f>ROUND(VLOOKUP($C170,แยกหน่วยบริการ!$B$4:$BO$841,20,0),2)</f>
        <v>76927.33</v>
      </c>
      <c r="K170" s="216">
        <f>ROUND(VLOOKUP($C170,แยกหน่วยบริการ!$B$4:$BO$841,27,0),2)</f>
        <v>0</v>
      </c>
      <c r="L170" s="216">
        <f>ROUND(VLOOKUP($C170,แยกหน่วยบริการ!$B$4:$BO$841,28,0),2)</f>
        <v>41136.01</v>
      </c>
      <c r="M170" s="216">
        <f>ROUND(VLOOKUP($C170,แยกหน่วยบริการ!$B$4:$BO$841,35,0),2)</f>
        <v>0</v>
      </c>
      <c r="N170" s="216">
        <f>ROUND(VLOOKUP($C170,แยกหน่วยบริการ!$B$4:$BO$841,36,0),2)</f>
        <v>121590.83</v>
      </c>
      <c r="O170" s="216">
        <f>ROUND(VLOOKUP($C170,แยกหน่วยบริการ!$B$4:$BO$841,43,0),2)</f>
        <v>0</v>
      </c>
      <c r="P170" s="216">
        <f>ROUND(VLOOKUP($C170,แยกหน่วยบริการ!$B$4:$BO$841,44,0),2)</f>
        <v>84518.5</v>
      </c>
      <c r="Q170" s="216">
        <f>ROUND(VLOOKUP($C170,แยกหน่วยบริการ!$B$4:$BO$841,51,0),2)</f>
        <v>0</v>
      </c>
      <c r="R170" s="216">
        <f>ROUND(VLOOKUP($C170,แยกหน่วยบริการ!$B$4:$BO$841,52,0),2)</f>
        <v>126472.93</v>
      </c>
      <c r="S170" s="216">
        <f>ROUND(VLOOKUP($C170,แยกหน่วยบริการ!$B$4:$BO$841,59,0),2)</f>
        <v>0</v>
      </c>
      <c r="T170" s="216">
        <f>ROUND(VLOOKUP($C170,แยกหน่วยบริการ!$B$4:$BO$841,60,0),2)</f>
        <v>41477.78</v>
      </c>
    </row>
    <row r="171" spans="1:20">
      <c r="A171" s="294"/>
      <c r="B171" s="331"/>
      <c r="C171" s="1036" t="s">
        <v>1106</v>
      </c>
      <c r="D171" s="1036" t="s">
        <v>1359</v>
      </c>
      <c r="E171" s="216">
        <f>ROUND(VLOOKUP($C171,แยกหน่วยบริการ!$B$4:$BO$841,3,0),2)</f>
        <v>127005.27</v>
      </c>
      <c r="F171" s="216">
        <f>ROUND(VLOOKUP($C171,แยกหน่วยบริการ!$B$4:$BO$841,4,0),2)</f>
        <v>0</v>
      </c>
      <c r="G171" s="216">
        <f>ROUND(VLOOKUP($C171,แยกหน่วยบริการ!$B$4:$BO$841,11,0),2)</f>
        <v>61902.8</v>
      </c>
      <c r="H171" s="216">
        <f>ROUND(VLOOKUP($C171,แยกหน่วยบริการ!$B$4:$BO$841,12,0),2)</f>
        <v>0</v>
      </c>
      <c r="I171" s="216">
        <f>ROUND(VLOOKUP($C171,แยกหน่วยบริการ!$B$4:$BO$841,19,0),2)</f>
        <v>76927.33</v>
      </c>
      <c r="J171" s="216">
        <f>ROUND(VLOOKUP($C171,แยกหน่วยบริการ!$B$4:$BO$841,20,0),2)</f>
        <v>0</v>
      </c>
      <c r="K171" s="216">
        <f>ROUND(VLOOKUP($C171,แยกหน่วยบริการ!$B$4:$BO$841,27,0),2)</f>
        <v>41136.01</v>
      </c>
      <c r="L171" s="216">
        <f>ROUND(VLOOKUP($C171,แยกหน่วยบริการ!$B$4:$BO$841,28,0),2)</f>
        <v>0</v>
      </c>
      <c r="M171" s="216">
        <f>ROUND(VLOOKUP($C171,แยกหน่วยบริการ!$B$4:$BO$841,35,0),2)</f>
        <v>121590.83</v>
      </c>
      <c r="N171" s="216">
        <f>ROUND(VLOOKUP($C171,แยกหน่วยบริการ!$B$4:$BO$841,36,0),2)</f>
        <v>0</v>
      </c>
      <c r="O171" s="216">
        <f>ROUND(VLOOKUP($C171,แยกหน่วยบริการ!$B$4:$BO$841,43,0),2)</f>
        <v>84518.5</v>
      </c>
      <c r="P171" s="216">
        <f>ROUND(VLOOKUP($C171,แยกหน่วยบริการ!$B$4:$BO$841,44,0),2)</f>
        <v>0</v>
      </c>
      <c r="Q171" s="216">
        <f>ROUND(VLOOKUP($C171,แยกหน่วยบริการ!$B$4:$BO$841,51,0),2)</f>
        <v>126472.93</v>
      </c>
      <c r="R171" s="216">
        <f>ROUND(VLOOKUP($C171,แยกหน่วยบริการ!$B$4:$BO$841,52,0),2)</f>
        <v>0</v>
      </c>
      <c r="S171" s="216">
        <f>ROUND(VLOOKUP($C171,แยกหน่วยบริการ!$B$4:$BO$841,59,0),2)</f>
        <v>41477.78</v>
      </c>
      <c r="T171" s="216">
        <f>ROUND(VLOOKUP($C171,แยกหน่วยบริการ!$B$4:$BO$841,60,0),2)</f>
        <v>0</v>
      </c>
    </row>
    <row r="172" spans="1:20" s="688" customFormat="1" ht="25.2" thickBot="1">
      <c r="A172" s="294"/>
      <c r="B172" s="331"/>
      <c r="C172" s="1150"/>
      <c r="D172" s="1151" t="s">
        <v>1562</v>
      </c>
      <c r="E172" s="1339" t="str">
        <f>IF(F170=E171,"0.50","0.00")</f>
        <v>0.50</v>
      </c>
      <c r="F172" s="1340"/>
      <c r="G172" s="1339" t="str">
        <f>IF(H170=G171,"0.50","0.00")</f>
        <v>0.50</v>
      </c>
      <c r="H172" s="1340"/>
      <c r="I172" s="1339" t="str">
        <f>IF(J170=I171,"0.50","0.00")</f>
        <v>0.50</v>
      </c>
      <c r="J172" s="1340"/>
      <c r="K172" s="1339" t="str">
        <f>IF(L170=K171,"0.50","0.00")</f>
        <v>0.50</v>
      </c>
      <c r="L172" s="1340"/>
      <c r="M172" s="1339" t="str">
        <f>IF(N170=M171,"0.50","0.00")</f>
        <v>0.50</v>
      </c>
      <c r="N172" s="1340"/>
      <c r="O172" s="1339" t="str">
        <f>IF(P170=O171,"0.50","0.00")</f>
        <v>0.50</v>
      </c>
      <c r="P172" s="1340"/>
      <c r="Q172" s="1339" t="str">
        <f>IF(R170=Q171,"0.50","0.00")</f>
        <v>0.50</v>
      </c>
      <c r="R172" s="1340"/>
      <c r="S172" s="1339" t="str">
        <f>IF(T170=S171,"0.50","0.00")</f>
        <v>0.50</v>
      </c>
      <c r="T172" s="1340"/>
    </row>
    <row r="173" spans="1:20" s="688" customFormat="1" ht="25.2" thickTop="1">
      <c r="A173" s="294"/>
      <c r="B173" s="331"/>
      <c r="C173" s="1153"/>
      <c r="D173" s="1153"/>
    </row>
    <row r="174" spans="1:20">
      <c r="A174" s="294"/>
      <c r="B174" s="331">
        <v>5.43</v>
      </c>
      <c r="C174" s="1036" t="s">
        <v>647</v>
      </c>
      <c r="D174" s="1036" t="s">
        <v>118</v>
      </c>
      <c r="E174" s="216">
        <f>ROUND(VLOOKUP($C174,แยกหน่วยบริการ!$B$4:$BO$841,3,0),2)</f>
        <v>0</v>
      </c>
      <c r="F174" s="216">
        <f>ROUND(VLOOKUP($C174,แยกหน่วยบริการ!$B$4:$BO$841,4,0),2)</f>
        <v>18207.02</v>
      </c>
      <c r="G174" s="216">
        <f>ROUND(VLOOKUP($C174,แยกหน่วยบริการ!$B$4:$BO$841,11,0),2)</f>
        <v>0</v>
      </c>
      <c r="H174" s="216">
        <f>ROUND(VLOOKUP($C174,แยกหน่วยบริการ!$B$4:$BO$841,12,0),2)</f>
        <v>5252.64</v>
      </c>
      <c r="I174" s="216">
        <f>ROUND(VLOOKUP($C174,แยกหน่วยบริการ!$B$4:$BO$841,19,0),2)</f>
        <v>0</v>
      </c>
      <c r="J174" s="216">
        <f>ROUND(VLOOKUP($C174,แยกหน่วยบริการ!$B$4:$BO$841,20,0),2)</f>
        <v>52553.86</v>
      </c>
      <c r="K174" s="216">
        <f>ROUND(VLOOKUP($C174,แยกหน่วยบริการ!$B$4:$BO$841,27,0),2)</f>
        <v>0</v>
      </c>
      <c r="L174" s="216">
        <f>ROUND(VLOOKUP($C174,แยกหน่วยบริการ!$B$4:$BO$841,28,0),2)</f>
        <v>27516.65</v>
      </c>
      <c r="M174" s="216">
        <f>ROUND(VLOOKUP($C174,แยกหน่วยบริการ!$B$4:$BO$841,35,0),2)</f>
        <v>0</v>
      </c>
      <c r="N174" s="216">
        <f>ROUND(VLOOKUP($C174,แยกหน่วยบริการ!$B$4:$BO$841,36,0),2)</f>
        <v>4050.42</v>
      </c>
      <c r="O174" s="216">
        <f>ROUND(VLOOKUP($C174,แยกหน่วยบริการ!$B$4:$BO$841,43,0),2)</f>
        <v>0</v>
      </c>
      <c r="P174" s="216">
        <f>ROUND(VLOOKUP($C174,แยกหน่วยบริการ!$B$4:$BO$841,44,0),2)</f>
        <v>12108.33</v>
      </c>
      <c r="Q174" s="216">
        <f>ROUND(VLOOKUP($C174,แยกหน่วยบริการ!$B$4:$BO$841,51,0),2)</f>
        <v>0</v>
      </c>
      <c r="R174" s="216">
        <f>ROUND(VLOOKUP($C174,แยกหน่วยบริการ!$B$4:$BO$841,52,0),2)</f>
        <v>61060.11</v>
      </c>
      <c r="S174" s="216">
        <f>ROUND(VLOOKUP($C174,แยกหน่วยบริการ!$B$4:$BO$841,59,0),2)</f>
        <v>0</v>
      </c>
      <c r="T174" s="216">
        <f>ROUND(VLOOKUP($C174,แยกหน่วยบริการ!$B$4:$BO$841,60,0),2)</f>
        <v>8277.5</v>
      </c>
    </row>
    <row r="175" spans="1:20">
      <c r="A175" s="294"/>
      <c r="B175" s="331"/>
      <c r="C175" s="1036" t="s">
        <v>1107</v>
      </c>
      <c r="D175" s="1036" t="s">
        <v>352</v>
      </c>
      <c r="E175" s="216">
        <f>ROUND(VLOOKUP($C175,แยกหน่วยบริการ!$B$4:$BO$841,3,0),2)</f>
        <v>18207.02</v>
      </c>
      <c r="F175" s="216">
        <f>ROUND(VLOOKUP($C175,แยกหน่วยบริการ!$B$4:$BO$841,4,0),2)</f>
        <v>0</v>
      </c>
      <c r="G175" s="216">
        <f>ROUND(VLOOKUP($C175,แยกหน่วยบริการ!$B$4:$BO$841,11,0),2)</f>
        <v>5252.64</v>
      </c>
      <c r="H175" s="216">
        <f>ROUND(VLOOKUP($C175,แยกหน่วยบริการ!$B$4:$BO$841,12,0),2)</f>
        <v>0</v>
      </c>
      <c r="I175" s="216">
        <f>ROUND(VLOOKUP($C175,แยกหน่วยบริการ!$B$4:$BO$841,19,0),2)</f>
        <v>52553.86</v>
      </c>
      <c r="J175" s="216">
        <f>ROUND(VLOOKUP($C175,แยกหน่วยบริการ!$B$4:$BO$841,20,0),2)</f>
        <v>0</v>
      </c>
      <c r="K175" s="216">
        <f>ROUND(VLOOKUP($C175,แยกหน่วยบริการ!$B$4:$BO$841,27,0),2)</f>
        <v>27516.65</v>
      </c>
      <c r="L175" s="216">
        <f>ROUND(VLOOKUP($C175,แยกหน่วยบริการ!$B$4:$BO$841,28,0),2)</f>
        <v>0</v>
      </c>
      <c r="M175" s="216">
        <f>ROUND(VLOOKUP($C175,แยกหน่วยบริการ!$B$4:$BO$841,35,0),2)</f>
        <v>4050.42</v>
      </c>
      <c r="N175" s="216">
        <f>ROUND(VLOOKUP($C175,แยกหน่วยบริการ!$B$4:$BO$841,36,0),2)</f>
        <v>0</v>
      </c>
      <c r="O175" s="216">
        <f>ROUND(VLOOKUP($C175,แยกหน่วยบริการ!$B$4:$BO$841,43,0),2)</f>
        <v>12108.33</v>
      </c>
      <c r="P175" s="216">
        <f>ROUND(VLOOKUP($C175,แยกหน่วยบริการ!$B$4:$BO$841,44,0),2)</f>
        <v>0</v>
      </c>
      <c r="Q175" s="216">
        <f>ROUND(VLOOKUP($C175,แยกหน่วยบริการ!$B$4:$BO$841,51,0),2)</f>
        <v>0</v>
      </c>
      <c r="R175" s="216">
        <f>ROUND(VLOOKUP($C175,แยกหน่วยบริการ!$B$4:$BO$841,52,0),2)</f>
        <v>0</v>
      </c>
      <c r="S175" s="216">
        <f>ROUND(VLOOKUP($C175,แยกหน่วยบริการ!$B$4:$BO$841,59,0),2)</f>
        <v>8277.5</v>
      </c>
      <c r="T175" s="216">
        <f>ROUND(VLOOKUP($C175,แยกหน่วยบริการ!$B$4:$BO$841,60,0),2)</f>
        <v>0</v>
      </c>
    </row>
    <row r="176" spans="1:20" s="688" customFormat="1" ht="25.2" thickBot="1">
      <c r="A176" s="294"/>
      <c r="B176" s="331"/>
      <c r="C176" s="1150"/>
      <c r="D176" s="1151" t="s">
        <v>1562</v>
      </c>
      <c r="E176" s="1339" t="str">
        <f>IF(F174=E175,"0.50","0.00")</f>
        <v>0.50</v>
      </c>
      <c r="F176" s="1340"/>
      <c r="G176" s="1339" t="str">
        <f>IF(H174=G175,"0.50","0.00")</f>
        <v>0.50</v>
      </c>
      <c r="H176" s="1340"/>
      <c r="I176" s="1339" t="str">
        <f>IF(J174=I175,"0.50","0.00")</f>
        <v>0.50</v>
      </c>
      <c r="J176" s="1340"/>
      <c r="K176" s="1339" t="str">
        <f>IF(L174=K175,"0.50","0.00")</f>
        <v>0.50</v>
      </c>
      <c r="L176" s="1340"/>
      <c r="M176" s="1339" t="str">
        <f>IF(N174=M175,"0.50","0.00")</f>
        <v>0.50</v>
      </c>
      <c r="N176" s="1340"/>
      <c r="O176" s="1339" t="str">
        <f>IF(P174=O175,"0.50","0.00")</f>
        <v>0.50</v>
      </c>
      <c r="P176" s="1340"/>
      <c r="Q176" s="1339" t="str">
        <f>IF(R174=Q175,"0.50","0.00")</f>
        <v>0.00</v>
      </c>
      <c r="R176" s="1340"/>
      <c r="S176" s="1339" t="str">
        <f>IF(T174=S175,"0.50","0.00")</f>
        <v>0.50</v>
      </c>
      <c r="T176" s="1340"/>
    </row>
    <row r="177" spans="1:20" s="688" customFormat="1" ht="25.2" thickTop="1">
      <c r="A177" s="294"/>
      <c r="B177" s="331"/>
      <c r="C177" s="1153"/>
      <c r="D177" s="1153"/>
    </row>
    <row r="178" spans="1:20">
      <c r="A178" s="294"/>
      <c r="B178" s="331">
        <v>5.44</v>
      </c>
      <c r="C178" s="1036" t="s">
        <v>648</v>
      </c>
      <c r="D178" s="1036" t="s">
        <v>119</v>
      </c>
      <c r="E178" s="216">
        <f>ROUND(VLOOKUP($C178,แยกหน่วยบริการ!$B$4:$BO$841,3,0),2)</f>
        <v>0</v>
      </c>
      <c r="F178" s="216">
        <f>ROUND(VLOOKUP($C178,แยกหน่วยบริการ!$B$4:$BO$841,4,0),2)</f>
        <v>2305.56</v>
      </c>
      <c r="G178" s="216">
        <f>ROUND(VLOOKUP($C178,แยกหน่วยบริการ!$B$4:$BO$841,11,0),2)</f>
        <v>0</v>
      </c>
      <c r="H178" s="216">
        <f>ROUND(VLOOKUP($C178,แยกหน่วยบริการ!$B$4:$BO$841,12,0),2)</f>
        <v>4604.58</v>
      </c>
      <c r="I178" s="216">
        <f>ROUND(VLOOKUP($C178,แยกหน่วยบริการ!$B$4:$BO$841,19,0),2)</f>
        <v>0</v>
      </c>
      <c r="J178" s="216">
        <f>ROUND(VLOOKUP($C178,แยกหน่วยบริการ!$B$4:$BO$841,20,0),2)</f>
        <v>2413.1</v>
      </c>
      <c r="K178" s="216">
        <f>ROUND(VLOOKUP($C178,แยกหน่วยบริการ!$B$4:$BO$841,27,0),2)</f>
        <v>0</v>
      </c>
      <c r="L178" s="216">
        <f>ROUND(VLOOKUP($C178,แยกหน่วยบริการ!$B$4:$BO$841,28,0),2)</f>
        <v>0</v>
      </c>
      <c r="M178" s="216">
        <f>ROUND(VLOOKUP($C178,แยกหน่วยบริการ!$B$4:$BO$841,35,0),2)</f>
        <v>0</v>
      </c>
      <c r="N178" s="216">
        <f>ROUND(VLOOKUP($C178,แยกหน่วยบริการ!$B$4:$BO$841,36,0),2)</f>
        <v>765</v>
      </c>
      <c r="O178" s="216">
        <f>ROUND(VLOOKUP($C178,แยกหน่วยบริการ!$B$4:$BO$841,43,0),2)</f>
        <v>0</v>
      </c>
      <c r="P178" s="216">
        <f>ROUND(VLOOKUP($C178,แยกหน่วยบริการ!$B$4:$BO$841,44,0),2)</f>
        <v>1539.75</v>
      </c>
      <c r="Q178" s="216">
        <f>ROUND(VLOOKUP($C178,แยกหน่วยบริการ!$B$4:$BO$841,51,0),2)</f>
        <v>0</v>
      </c>
      <c r="R178" s="216">
        <f>ROUND(VLOOKUP($C178,แยกหน่วยบริการ!$B$4:$BO$841,52,0),2)</f>
        <v>0</v>
      </c>
      <c r="S178" s="216">
        <f>ROUND(VLOOKUP($C178,แยกหน่วยบริการ!$B$4:$BO$841,59,0),2)</f>
        <v>0</v>
      </c>
      <c r="T178" s="216">
        <f>ROUND(VLOOKUP($C178,แยกหน่วยบริการ!$B$4:$BO$841,60,0),2)</f>
        <v>0</v>
      </c>
    </row>
    <row r="179" spans="1:20">
      <c r="A179" s="294"/>
      <c r="B179" s="331"/>
      <c r="C179" s="1036" t="s">
        <v>1108</v>
      </c>
      <c r="D179" s="1036" t="s">
        <v>1360</v>
      </c>
      <c r="E179" s="216">
        <f>ROUND(VLOOKUP($C179,แยกหน่วยบริการ!$B$4:$BO$841,3,0),2)</f>
        <v>2305.56</v>
      </c>
      <c r="F179" s="216">
        <f>ROUND(VLOOKUP($C179,แยกหน่วยบริการ!$B$4:$BO$841,4,0),2)</f>
        <v>0</v>
      </c>
      <c r="G179" s="216">
        <f>ROUND(VLOOKUP($C179,แยกหน่วยบริการ!$B$4:$BO$841,11,0),2)</f>
        <v>4604.58</v>
      </c>
      <c r="H179" s="216">
        <f>ROUND(VLOOKUP($C179,แยกหน่วยบริการ!$B$4:$BO$841,12,0),2)</f>
        <v>0</v>
      </c>
      <c r="I179" s="216">
        <f>ROUND(VLOOKUP($C179,แยกหน่วยบริการ!$B$4:$BO$841,19,0),2)</f>
        <v>2413.1</v>
      </c>
      <c r="J179" s="216">
        <f>ROUND(VLOOKUP($C179,แยกหน่วยบริการ!$B$4:$BO$841,20,0),2)</f>
        <v>0</v>
      </c>
      <c r="K179" s="216">
        <f>ROUND(VLOOKUP($C179,แยกหน่วยบริการ!$B$4:$BO$841,27,0),2)</f>
        <v>0</v>
      </c>
      <c r="L179" s="216">
        <f>ROUND(VLOOKUP($C179,แยกหน่วยบริการ!$B$4:$BO$841,28,0),2)</f>
        <v>0</v>
      </c>
      <c r="M179" s="216">
        <f>ROUND(VLOOKUP($C179,แยกหน่วยบริการ!$B$4:$BO$841,35,0),2)</f>
        <v>765</v>
      </c>
      <c r="N179" s="216">
        <f>ROUND(VLOOKUP($C179,แยกหน่วยบริการ!$B$4:$BO$841,36,0),2)</f>
        <v>0</v>
      </c>
      <c r="O179" s="216">
        <f>ROUND(VLOOKUP($C179,แยกหน่วยบริการ!$B$4:$BO$841,43,0),2)</f>
        <v>1539.75</v>
      </c>
      <c r="P179" s="216">
        <f>ROUND(VLOOKUP($C179,แยกหน่วยบริการ!$B$4:$BO$841,44,0),2)</f>
        <v>0</v>
      </c>
      <c r="Q179" s="216">
        <f>ROUND(VLOOKUP($C179,แยกหน่วยบริการ!$B$4:$BO$841,51,0),2)</f>
        <v>0</v>
      </c>
      <c r="R179" s="216">
        <f>ROUND(VLOOKUP($C179,แยกหน่วยบริการ!$B$4:$BO$841,52,0),2)</f>
        <v>0</v>
      </c>
      <c r="S179" s="216">
        <f>ROUND(VLOOKUP($C179,แยกหน่วยบริการ!$B$4:$BO$841,59,0),2)</f>
        <v>0</v>
      </c>
      <c r="T179" s="216">
        <f>ROUND(VLOOKUP($C179,แยกหน่วยบริการ!$B$4:$BO$841,60,0),2)</f>
        <v>0</v>
      </c>
    </row>
    <row r="180" spans="1:20" s="688" customFormat="1" ht="25.2" thickBot="1">
      <c r="A180" s="294"/>
      <c r="B180" s="331"/>
      <c r="C180" s="1150"/>
      <c r="D180" s="1151" t="s">
        <v>1562</v>
      </c>
      <c r="E180" s="1339" t="str">
        <f>IF(F178=E179,"0.50","0.00")</f>
        <v>0.50</v>
      </c>
      <c r="F180" s="1340"/>
      <c r="G180" s="1339" t="str">
        <f>IF(H178=G179,"0.50","0.00")</f>
        <v>0.50</v>
      </c>
      <c r="H180" s="1340"/>
      <c r="I180" s="1339" t="str">
        <f>IF(J178=I179,"0.50","0.00")</f>
        <v>0.50</v>
      </c>
      <c r="J180" s="1340"/>
      <c r="K180" s="1339" t="str">
        <f>IF(L178=K179,"0.50","0.00")</f>
        <v>0.50</v>
      </c>
      <c r="L180" s="1340"/>
      <c r="M180" s="1339" t="str">
        <f>IF(N178=M179,"0.50","0.00")</f>
        <v>0.50</v>
      </c>
      <c r="N180" s="1340"/>
      <c r="O180" s="1339" t="str">
        <f>IF(P178=O179,"0.50","0.00")</f>
        <v>0.50</v>
      </c>
      <c r="P180" s="1340"/>
      <c r="Q180" s="1339" t="str">
        <f>IF(R178=Q179,"0.50","0.00")</f>
        <v>0.50</v>
      </c>
      <c r="R180" s="1340"/>
      <c r="S180" s="1339" t="str">
        <f>IF(T178=S179,"0.50","0.00")</f>
        <v>0.50</v>
      </c>
      <c r="T180" s="1340"/>
    </row>
    <row r="181" spans="1:20" ht="25.2" thickTop="1">
      <c r="A181" s="294"/>
      <c r="B181" s="331"/>
      <c r="C181" s="1000"/>
      <c r="D181" s="1000"/>
      <c r="E181" s="1000"/>
      <c r="F181" s="1000"/>
      <c r="G181" s="1000"/>
    </row>
    <row r="182" spans="1:20">
      <c r="A182" s="294"/>
      <c r="B182" s="1161" t="s">
        <v>1563</v>
      </c>
      <c r="C182" s="1162" t="s">
        <v>2453</v>
      </c>
      <c r="D182" s="1000"/>
    </row>
    <row r="183" spans="1:20">
      <c r="A183" s="294"/>
      <c r="B183" s="331"/>
      <c r="C183" s="1036" t="s">
        <v>653</v>
      </c>
      <c r="D183" s="1036" t="s">
        <v>123</v>
      </c>
      <c r="E183" s="216">
        <f>ROUND(VLOOKUP($C183,แยกหน่วยบริการ!$B$4:$BO$841,3,0),2)</f>
        <v>0</v>
      </c>
      <c r="F183" s="216">
        <f>ROUND(VLOOKUP($C183,แยกหน่วยบริการ!$B$4:$BO$841,4,0),2)</f>
        <v>3236.12</v>
      </c>
      <c r="G183" s="216">
        <f>ROUND(VLOOKUP($C183,แยกหน่วยบริการ!$B$4:$BO$841,11,0),2)</f>
        <v>0</v>
      </c>
      <c r="H183" s="216">
        <f>ROUND(VLOOKUP($C183,แยกหน่วยบริการ!$B$4:$BO$841,12,0),2)</f>
        <v>0</v>
      </c>
      <c r="I183" s="216">
        <f>ROUND(VLOOKUP($C183,แยกหน่วยบริการ!$B$4:$BO$841,19,0),2)</f>
        <v>0</v>
      </c>
      <c r="J183" s="216">
        <f>ROUND(VLOOKUP($C183,แยกหน่วยบริการ!$B$4:$BO$841,20,0),2)</f>
        <v>0</v>
      </c>
      <c r="K183" s="216">
        <f>ROUND(VLOOKUP($C183,แยกหน่วยบริการ!$B$4:$BO$841,27,0),2)</f>
        <v>0</v>
      </c>
      <c r="L183" s="216">
        <f>ROUND(VLOOKUP($C183,แยกหน่วยบริการ!$B$4:$BO$841,28,0),2)</f>
        <v>0</v>
      </c>
      <c r="M183" s="216">
        <f>ROUND(VLOOKUP($C183,แยกหน่วยบริการ!$B$4:$BO$841,35,0),2)</f>
        <v>0</v>
      </c>
      <c r="N183" s="216">
        <f>ROUND(VLOOKUP($C183,แยกหน่วยบริการ!$B$4:$BO$841,36,0),2)</f>
        <v>0</v>
      </c>
      <c r="O183" s="216">
        <f>ROUND(VLOOKUP($C183,แยกหน่วยบริการ!$B$4:$BO$841,43,0),2)</f>
        <v>0</v>
      </c>
      <c r="P183" s="216">
        <f>ROUND(VLOOKUP($C183,แยกหน่วยบริการ!$B$4:$BO$841,44,0),2)</f>
        <v>0</v>
      </c>
      <c r="Q183" s="216">
        <f>ROUND(VLOOKUP($C183,แยกหน่วยบริการ!$B$4:$BO$841,51,0),2)</f>
        <v>0</v>
      </c>
      <c r="R183" s="216">
        <f>ROUND(VLOOKUP($C183,แยกหน่วยบริการ!$B$4:$BO$841,52,0),2)</f>
        <v>0</v>
      </c>
      <c r="S183" s="216">
        <f>ROUND(VLOOKUP($C183,แยกหน่วยบริการ!$B$4:$BO$841,59,0),2)</f>
        <v>0</v>
      </c>
      <c r="T183" s="216">
        <f>ROUND(VLOOKUP($C183,แยกหน่วยบริการ!$B$4:$BO$841,60,0),2)</f>
        <v>0</v>
      </c>
    </row>
    <row r="184" spans="1:20">
      <c r="A184" s="294"/>
      <c r="B184" s="331"/>
      <c r="C184" s="1036" t="s">
        <v>1087</v>
      </c>
      <c r="D184" s="1036" t="s">
        <v>1345</v>
      </c>
      <c r="E184" s="216">
        <f>ROUND(VLOOKUP($C184,แยกหน่วยบริการ!$B$4:$BO$841,3,0),2)</f>
        <v>3236.12</v>
      </c>
      <c r="F184" s="216">
        <f>ROUND(VLOOKUP($C184,แยกหน่วยบริการ!$B$4:$BO$841,4,0),2)</f>
        <v>0</v>
      </c>
      <c r="G184" s="216">
        <f>ROUND(VLOOKUP($C184,แยกหน่วยบริการ!$B$4:$BO$841,11,0),2)</f>
        <v>0</v>
      </c>
      <c r="H184" s="216">
        <f>ROUND(VLOOKUP($C184,แยกหน่วยบริการ!$B$4:$BO$841,12,0),2)</f>
        <v>0</v>
      </c>
      <c r="I184" s="216">
        <f>ROUND(VLOOKUP($C184,แยกหน่วยบริการ!$B$4:$BO$841,19,0),2)</f>
        <v>0</v>
      </c>
      <c r="J184" s="216">
        <f>ROUND(VLOOKUP($C184,แยกหน่วยบริการ!$B$4:$BO$841,20,0),2)</f>
        <v>0</v>
      </c>
      <c r="K184" s="216">
        <f>ROUND(VLOOKUP($C184,แยกหน่วยบริการ!$B$4:$BO$841,27,0),2)</f>
        <v>0</v>
      </c>
      <c r="L184" s="216">
        <f>ROUND(VLOOKUP($C184,แยกหน่วยบริการ!$B$4:$BO$841,28,0),2)</f>
        <v>0</v>
      </c>
      <c r="M184" s="216">
        <f>ROUND(VLOOKUP($C184,แยกหน่วยบริการ!$B$4:$BO$841,35,0),2)</f>
        <v>0</v>
      </c>
      <c r="N184" s="216">
        <f>ROUND(VLOOKUP($C184,แยกหน่วยบริการ!$B$4:$BO$841,36,0),2)</f>
        <v>0</v>
      </c>
      <c r="O184" s="216">
        <f>ROUND(VLOOKUP($C184,แยกหน่วยบริการ!$B$4:$BO$841,43,0),2)</f>
        <v>0</v>
      </c>
      <c r="P184" s="216">
        <f>ROUND(VLOOKUP($C184,แยกหน่วยบริการ!$B$4:$BO$841,44,0),2)</f>
        <v>0</v>
      </c>
      <c r="Q184" s="216">
        <f>ROUND(VLOOKUP($C184,แยกหน่วยบริการ!$B$4:$BO$841,51,0),2)</f>
        <v>0</v>
      </c>
      <c r="R184" s="216">
        <f>ROUND(VLOOKUP($C184,แยกหน่วยบริการ!$B$4:$BO$841,52,0),2)</f>
        <v>0</v>
      </c>
      <c r="S184" s="216">
        <f>ROUND(VLOOKUP($C184,แยกหน่วยบริการ!$B$4:$BO$841,59,0),2)</f>
        <v>0</v>
      </c>
      <c r="T184" s="216">
        <f>ROUND(VLOOKUP($C184,แยกหน่วยบริการ!$B$4:$BO$841,60,0),2)</f>
        <v>0</v>
      </c>
    </row>
    <row r="185" spans="1:20" s="688" customFormat="1" ht="25.2" thickBot="1">
      <c r="A185" s="294"/>
      <c r="B185" s="331"/>
      <c r="C185" s="1150"/>
      <c r="D185" s="1151" t="s">
        <v>1562</v>
      </c>
      <c r="E185" s="1339" t="str">
        <f>IF(F183=E184,"0.50","0.00")</f>
        <v>0.50</v>
      </c>
      <c r="F185" s="1340"/>
      <c r="G185" s="1339" t="str">
        <f>IF(H183=G184,"0.50","0.00")</f>
        <v>0.50</v>
      </c>
      <c r="H185" s="1340"/>
      <c r="I185" s="1339" t="str">
        <f>IF(J183=I184,"0.50","0.00")</f>
        <v>0.50</v>
      </c>
      <c r="J185" s="1340"/>
      <c r="K185" s="1339" t="str">
        <f>IF(L183=K184,"0.50","0.00")</f>
        <v>0.50</v>
      </c>
      <c r="L185" s="1340"/>
      <c r="M185" s="1339" t="str">
        <f>IF(N183=M184,"0.50","0.00")</f>
        <v>0.50</v>
      </c>
      <c r="N185" s="1340"/>
      <c r="O185" s="1339" t="str">
        <f>IF(P183=O184,"0.50","0.00")</f>
        <v>0.50</v>
      </c>
      <c r="P185" s="1340"/>
      <c r="Q185" s="1339" t="str">
        <f>IF(R183=Q184,"0.50","0.00")</f>
        <v>0.50</v>
      </c>
      <c r="R185" s="1340"/>
      <c r="S185" s="1339" t="str">
        <f>IF(T183=S184,"0.50","0.00")</f>
        <v>0.50</v>
      </c>
      <c r="T185" s="1340"/>
    </row>
    <row r="186" spans="1:20" ht="25.2" thickTop="1">
      <c r="A186" s="294"/>
      <c r="B186" s="331"/>
      <c r="C186" s="1000"/>
      <c r="D186" s="1000"/>
    </row>
    <row r="187" spans="1:20">
      <c r="A187" s="294"/>
      <c r="B187" s="1161" t="s">
        <v>1563</v>
      </c>
      <c r="C187" s="1163" t="s">
        <v>2453</v>
      </c>
      <c r="D187" s="1000"/>
    </row>
    <row r="188" spans="1:20">
      <c r="A188" s="294"/>
      <c r="B188" s="331"/>
      <c r="C188" s="1036" t="s">
        <v>656</v>
      </c>
      <c r="D188" s="1036" t="s">
        <v>1469</v>
      </c>
      <c r="E188" s="216">
        <f>ROUND(VLOOKUP($C188,แยกหน่วยบริการ!$B$4:$BO$841,3,0),2)</f>
        <v>0</v>
      </c>
      <c r="F188" s="216">
        <f>ROUND(VLOOKUP($C188,แยกหน่วยบริการ!$B$4:$BO$841,4,0),2)</f>
        <v>9972.2199999999993</v>
      </c>
      <c r="G188" s="216">
        <f>ROUND(VLOOKUP($C188,แยกหน่วยบริการ!$B$4:$BO$841,11,0),2)</f>
        <v>0</v>
      </c>
      <c r="H188" s="216">
        <f>ROUND(VLOOKUP($C188,แยกหน่วยบริการ!$B$4:$BO$841,12,0),2)</f>
        <v>0</v>
      </c>
      <c r="I188" s="216">
        <f>ROUND(VLOOKUP($C188,แยกหน่วยบริการ!$B$4:$BO$841,19,0),2)</f>
        <v>0</v>
      </c>
      <c r="J188" s="216">
        <f>ROUND(VLOOKUP($C188,แยกหน่วยบริการ!$B$4:$BO$841,20,0),2)</f>
        <v>15524.31</v>
      </c>
      <c r="K188" s="216">
        <f>ROUND(VLOOKUP($C188,แยกหน่วยบริการ!$B$4:$BO$841,27,0),2)</f>
        <v>0</v>
      </c>
      <c r="L188" s="216">
        <f>ROUND(VLOOKUP($C188,แยกหน่วยบริการ!$B$4:$BO$841,28,0),2)</f>
        <v>0</v>
      </c>
      <c r="M188" s="216">
        <f>ROUND(VLOOKUP($C188,แยกหน่วยบริการ!$B$4:$BO$841,35,0),2)</f>
        <v>0</v>
      </c>
      <c r="N188" s="216">
        <f>ROUND(VLOOKUP($C188,แยกหน่วยบริการ!$B$4:$BO$841,36,0),2)</f>
        <v>25000</v>
      </c>
      <c r="O188" s="216">
        <f>ROUND(VLOOKUP($C188,แยกหน่วยบริการ!$B$4:$BO$841,43,0),2)</f>
        <v>0</v>
      </c>
      <c r="P188" s="216">
        <f>ROUND(VLOOKUP($C188,แยกหน่วยบริการ!$B$4:$BO$841,44,0),2)</f>
        <v>0</v>
      </c>
      <c r="Q188" s="216">
        <f>ROUND(VLOOKUP($C188,แยกหน่วยบริการ!$B$4:$BO$841,51,0),2)</f>
        <v>0</v>
      </c>
      <c r="R188" s="216">
        <f>ROUND(VLOOKUP($C188,แยกหน่วยบริการ!$B$4:$BO$841,52,0),2)</f>
        <v>6136.11</v>
      </c>
      <c r="S188" s="216">
        <f>ROUND(VLOOKUP($C188,แยกหน่วยบริการ!$B$4:$BO$841,59,0),2)</f>
        <v>0</v>
      </c>
      <c r="T188" s="216">
        <f>ROUND(VLOOKUP($C188,แยกหน่วยบริการ!$B$4:$BO$841,60,0),2)</f>
        <v>0</v>
      </c>
    </row>
    <row r="189" spans="1:20">
      <c r="A189" s="294"/>
      <c r="B189" s="331"/>
      <c r="C189" s="1036" t="s">
        <v>1109</v>
      </c>
      <c r="D189" s="1036" t="s">
        <v>1361</v>
      </c>
      <c r="E189" s="216">
        <f>ROUND(VLOOKUP($C189,แยกหน่วยบริการ!$B$4:$BO$841,3,0),2)</f>
        <v>9972.2199999999993</v>
      </c>
      <c r="F189" s="216">
        <f>ROUND(VLOOKUP($C189,แยกหน่วยบริการ!$B$4:$BO$841,4,0),2)</f>
        <v>0</v>
      </c>
      <c r="G189" s="216">
        <f>ROUND(VLOOKUP($C189,แยกหน่วยบริการ!$B$4:$BO$841,11,0),2)</f>
        <v>0</v>
      </c>
      <c r="H189" s="216">
        <f>ROUND(VLOOKUP($C189,แยกหน่วยบริการ!$B$4:$BO$841,12,0),2)</f>
        <v>0</v>
      </c>
      <c r="I189" s="216">
        <f>ROUND(VLOOKUP($C189,แยกหน่วยบริการ!$B$4:$BO$841,19,0),2)</f>
        <v>15524.31</v>
      </c>
      <c r="J189" s="216">
        <f>ROUND(VLOOKUP($C189,แยกหน่วยบริการ!$B$4:$BO$841,20,0),2)</f>
        <v>0</v>
      </c>
      <c r="K189" s="216">
        <f>ROUND(VLOOKUP($C189,แยกหน่วยบริการ!$B$4:$BO$841,27,0),2)</f>
        <v>0</v>
      </c>
      <c r="L189" s="216">
        <f>ROUND(VLOOKUP($C189,แยกหน่วยบริการ!$B$4:$BO$841,28,0),2)</f>
        <v>0</v>
      </c>
      <c r="M189" s="216">
        <f>ROUND(VLOOKUP($C189,แยกหน่วยบริการ!$B$4:$BO$841,35,0),2)</f>
        <v>25000</v>
      </c>
      <c r="N189" s="216">
        <f>ROUND(VLOOKUP($C189,แยกหน่วยบริการ!$B$4:$BO$841,36,0),2)</f>
        <v>0</v>
      </c>
      <c r="O189" s="216">
        <f>ROUND(VLOOKUP($C189,แยกหน่วยบริการ!$B$4:$BO$841,43,0),2)</f>
        <v>0</v>
      </c>
      <c r="P189" s="216">
        <f>ROUND(VLOOKUP($C189,แยกหน่วยบริการ!$B$4:$BO$841,44,0),2)</f>
        <v>0</v>
      </c>
      <c r="Q189" s="216">
        <f>ROUND(VLOOKUP($C189,แยกหน่วยบริการ!$B$4:$BO$841,51,0),2)</f>
        <v>6136.11</v>
      </c>
      <c r="R189" s="216">
        <f>ROUND(VLOOKUP($C189,แยกหน่วยบริการ!$B$4:$BO$841,52,0),2)</f>
        <v>0</v>
      </c>
      <c r="S189" s="216">
        <f>ROUND(VLOOKUP($C189,แยกหน่วยบริการ!$B$4:$BO$841,59,0),2)</f>
        <v>0</v>
      </c>
      <c r="T189" s="216">
        <f>ROUND(VLOOKUP($C189,แยกหน่วยบริการ!$B$4:$BO$841,60,0),2)</f>
        <v>0</v>
      </c>
    </row>
    <row r="190" spans="1:20" s="688" customFormat="1" ht="25.2" thickBot="1">
      <c r="A190" s="294"/>
      <c r="B190" s="331"/>
      <c r="C190" s="1150"/>
      <c r="D190" s="1151" t="s">
        <v>1562</v>
      </c>
      <c r="E190" s="1339" t="str">
        <f>IF(F188=E189,"0.50","0.00")</f>
        <v>0.50</v>
      </c>
      <c r="F190" s="1340"/>
      <c r="G190" s="1339" t="str">
        <f>IF(H188=G189,"0.50","0.00")</f>
        <v>0.50</v>
      </c>
      <c r="H190" s="1340"/>
      <c r="I190" s="1339" t="str">
        <f>IF(J188=I189,"0.50","0.00")</f>
        <v>0.50</v>
      </c>
      <c r="J190" s="1340"/>
      <c r="K190" s="1339" t="str">
        <f>IF(L188=K189,"0.50","0.00")</f>
        <v>0.50</v>
      </c>
      <c r="L190" s="1340"/>
      <c r="M190" s="1339" t="str">
        <f>IF(N188=M189,"0.50","0.00")</f>
        <v>0.50</v>
      </c>
      <c r="N190" s="1340"/>
      <c r="O190" s="1339" t="str">
        <f>IF(P188=O189,"0.50","0.00")</f>
        <v>0.50</v>
      </c>
      <c r="P190" s="1340"/>
      <c r="Q190" s="1339" t="str">
        <f>IF(R188=Q189,"0.50","0.00")</f>
        <v>0.50</v>
      </c>
      <c r="R190" s="1340"/>
      <c r="S190" s="1339" t="str">
        <f>IF(T188=S189,"0.50","0.00")</f>
        <v>0.50</v>
      </c>
      <c r="T190" s="1340"/>
    </row>
    <row r="191" spans="1:20" ht="25.2" thickTop="1">
      <c r="A191" s="294"/>
      <c r="B191" s="331"/>
      <c r="C191" s="1036"/>
      <c r="D191" s="1036"/>
      <c r="E191" s="1036"/>
      <c r="F191" s="1036"/>
    </row>
    <row r="192" spans="1:20">
      <c r="A192" s="294"/>
      <c r="B192" s="331"/>
      <c r="C192" s="1036" t="s">
        <v>657</v>
      </c>
      <c r="D192" s="1036" t="s">
        <v>1470</v>
      </c>
      <c r="E192" s="216">
        <f>ROUND(VLOOKUP($C192,แยกหน่วยบริการ!$B$4:$BO$841,3,0),2)</f>
        <v>0</v>
      </c>
      <c r="F192" s="216">
        <f>ROUND(VLOOKUP($C192,แยกหน่วยบริการ!$B$4:$BO$841,4,0),2)</f>
        <v>0</v>
      </c>
      <c r="G192" s="216">
        <f>ROUND(VLOOKUP($C192,แยกหน่วยบริการ!$B$4:$BO$841,11,0),2)</f>
        <v>0</v>
      </c>
      <c r="H192" s="216">
        <f>ROUND(VLOOKUP($C192,แยกหน่วยบริการ!$B$4:$BO$841,12,0),2)</f>
        <v>0</v>
      </c>
      <c r="I192" s="216">
        <f>ROUND(VLOOKUP($C192,แยกหน่วยบริการ!$B$4:$BO$841,19,0),2)</f>
        <v>0</v>
      </c>
      <c r="J192" s="216">
        <f>ROUND(VLOOKUP($C192,แยกหน่วยบริการ!$B$4:$BO$841,20,0),2)</f>
        <v>0</v>
      </c>
      <c r="K192" s="216">
        <f>ROUND(VLOOKUP($C192,แยกหน่วยบริการ!$B$4:$BO$841,27,0),2)</f>
        <v>0</v>
      </c>
      <c r="L192" s="216">
        <f>ROUND(VLOOKUP($C192,แยกหน่วยบริการ!$B$4:$BO$841,28,0),2)</f>
        <v>0</v>
      </c>
      <c r="M192" s="216">
        <f>ROUND(VLOOKUP($C192,แยกหน่วยบริการ!$B$4:$BO$841,35,0),2)</f>
        <v>0</v>
      </c>
      <c r="N192" s="216">
        <f>ROUND(VLOOKUP($C192,แยกหน่วยบริการ!$B$4:$BO$841,36,0),2)</f>
        <v>0</v>
      </c>
      <c r="O192" s="216">
        <f>ROUND(VLOOKUP($C192,แยกหน่วยบริการ!$B$4:$BO$841,43,0),2)</f>
        <v>0</v>
      </c>
      <c r="P192" s="216">
        <f>ROUND(VLOOKUP($C192,แยกหน่วยบริการ!$B$4:$BO$841,44,0),2)</f>
        <v>0</v>
      </c>
      <c r="Q192" s="216">
        <f>ROUND(VLOOKUP($C192,แยกหน่วยบริการ!$B$4:$BO$841,51,0),2)</f>
        <v>0</v>
      </c>
      <c r="R192" s="216">
        <f>ROUND(VLOOKUP($C192,แยกหน่วยบริการ!$B$4:$BO$841,52,0),2)</f>
        <v>0</v>
      </c>
      <c r="S192" s="216">
        <f>ROUND(VLOOKUP($C192,แยกหน่วยบริการ!$B$4:$BO$841,59,0),2)</f>
        <v>0</v>
      </c>
      <c r="T192" s="216">
        <f>ROUND(VLOOKUP($C192,แยกหน่วยบริการ!$B$4:$BO$841,60,0),2)</f>
        <v>0</v>
      </c>
    </row>
    <row r="193" spans="1:20">
      <c r="A193" s="294"/>
      <c r="B193" s="331"/>
      <c r="C193" s="1036" t="s">
        <v>1110</v>
      </c>
      <c r="D193" s="1036" t="s">
        <v>1362</v>
      </c>
      <c r="E193" s="216">
        <f>ROUND(VLOOKUP($C193,แยกหน่วยบริการ!$B$4:$BO$841,3,0),2)</f>
        <v>0</v>
      </c>
      <c r="F193" s="216">
        <f>ROUND(VLOOKUP($C193,แยกหน่วยบริการ!$B$4:$BO$841,4,0),2)</f>
        <v>0</v>
      </c>
      <c r="G193" s="216">
        <f>ROUND(VLOOKUP($C193,แยกหน่วยบริการ!$B$4:$BO$841,11,0),2)</f>
        <v>0</v>
      </c>
      <c r="H193" s="216">
        <f>ROUND(VLOOKUP($C193,แยกหน่วยบริการ!$B$4:$BO$841,12,0),2)</f>
        <v>0</v>
      </c>
      <c r="I193" s="216">
        <f>ROUND(VLOOKUP($C193,แยกหน่วยบริการ!$B$4:$BO$841,19,0),2)</f>
        <v>0</v>
      </c>
      <c r="J193" s="216">
        <f>ROUND(VLOOKUP($C193,แยกหน่วยบริการ!$B$4:$BO$841,20,0),2)</f>
        <v>0</v>
      </c>
      <c r="K193" s="216">
        <f>ROUND(VLOOKUP($C193,แยกหน่วยบริการ!$B$4:$BO$841,27,0),2)</f>
        <v>0</v>
      </c>
      <c r="L193" s="216">
        <f>ROUND(VLOOKUP($C193,แยกหน่วยบริการ!$B$4:$BO$841,28,0),2)</f>
        <v>0</v>
      </c>
      <c r="M193" s="216">
        <f>ROUND(VLOOKUP($C193,แยกหน่วยบริการ!$B$4:$BO$841,35,0),2)</f>
        <v>0</v>
      </c>
      <c r="N193" s="216">
        <f>ROUND(VLOOKUP($C193,แยกหน่วยบริการ!$B$4:$BO$841,36,0),2)</f>
        <v>0</v>
      </c>
      <c r="O193" s="216">
        <f>ROUND(VLOOKUP($C193,แยกหน่วยบริการ!$B$4:$BO$841,43,0),2)</f>
        <v>0</v>
      </c>
      <c r="P193" s="216">
        <f>ROUND(VLOOKUP($C193,แยกหน่วยบริการ!$B$4:$BO$841,44,0),2)</f>
        <v>0</v>
      </c>
      <c r="Q193" s="216">
        <f>ROUND(VLOOKUP($C193,แยกหน่วยบริการ!$B$4:$BO$841,51,0),2)</f>
        <v>0</v>
      </c>
      <c r="R193" s="216">
        <f>ROUND(VLOOKUP($C193,แยกหน่วยบริการ!$B$4:$BO$841,52,0),2)</f>
        <v>0</v>
      </c>
      <c r="S193" s="216">
        <f>ROUND(VLOOKUP($C193,แยกหน่วยบริการ!$B$4:$BO$841,59,0),2)</f>
        <v>0</v>
      </c>
      <c r="T193" s="216">
        <f>ROUND(VLOOKUP($C193,แยกหน่วยบริการ!$B$4:$BO$841,60,0),2)</f>
        <v>0</v>
      </c>
    </row>
    <row r="194" spans="1:20" s="688" customFormat="1" ht="25.2" thickBot="1">
      <c r="A194" s="294"/>
      <c r="B194" s="331"/>
      <c r="C194" s="1150"/>
      <c r="D194" s="1151" t="s">
        <v>1562</v>
      </c>
      <c r="E194" s="1339" t="str">
        <f>IF(F192=E193,"0.50","0.00")</f>
        <v>0.50</v>
      </c>
      <c r="F194" s="1340"/>
      <c r="G194" s="1339" t="str">
        <f>IF(H192=G193,"0.50","0.00")</f>
        <v>0.50</v>
      </c>
      <c r="H194" s="1340"/>
      <c r="I194" s="1339" t="str">
        <f>IF(J192=I193,"0.50","0.00")</f>
        <v>0.50</v>
      </c>
      <c r="J194" s="1340"/>
      <c r="K194" s="1339" t="str">
        <f>IF(L192=K193,"0.50","0.00")</f>
        <v>0.50</v>
      </c>
      <c r="L194" s="1340"/>
      <c r="M194" s="1339" t="str">
        <f>IF(N192=M193,"0.50","0.00")</f>
        <v>0.50</v>
      </c>
      <c r="N194" s="1340"/>
      <c r="O194" s="1339" t="str">
        <f>IF(P192=O193,"0.50","0.00")</f>
        <v>0.50</v>
      </c>
      <c r="P194" s="1340"/>
      <c r="Q194" s="1339" t="str">
        <f>IF(R192=Q193,"0.50","0.00")</f>
        <v>0.50</v>
      </c>
      <c r="R194" s="1340"/>
      <c r="S194" s="1339" t="str">
        <f>IF(T192=S193,"0.50","0.00")</f>
        <v>0.50</v>
      </c>
      <c r="T194" s="1340"/>
    </row>
    <row r="195" spans="1:20" ht="25.2" thickTop="1">
      <c r="A195" s="294"/>
      <c r="B195" s="1161" t="s">
        <v>1563</v>
      </c>
      <c r="C195" s="1164" t="s">
        <v>1555</v>
      </c>
      <c r="D195" s="1165"/>
    </row>
    <row r="196" spans="1:20">
      <c r="A196" s="294"/>
      <c r="B196" s="331"/>
      <c r="C196" s="1036" t="s">
        <v>1088</v>
      </c>
      <c r="D196" s="1036" t="s">
        <v>1347</v>
      </c>
      <c r="E196" s="216">
        <f>ROUND(VLOOKUP($C196,แยกหน่วยบริการ!$B$4:$BO$841,3,0),2)</f>
        <v>0</v>
      </c>
      <c r="F196" s="216">
        <f>ROUND(VLOOKUP($C196,แยกหน่วยบริการ!$B$4:$BO$841,4,0),2)</f>
        <v>0</v>
      </c>
      <c r="G196" s="216">
        <f>ROUND(VLOOKUP($C196,แยกหน่วยบริการ!$B$4:$BO$841,11,0),2)</f>
        <v>0</v>
      </c>
      <c r="H196" s="216">
        <f>ROUND(VLOOKUP($C196,แยกหน่วยบริการ!$B$4:$BO$841,12,0),2)</f>
        <v>0</v>
      </c>
      <c r="I196" s="216">
        <f>ROUND(VLOOKUP($C196,แยกหน่วยบริการ!$B$4:$BO$841,19,0),2)</f>
        <v>0</v>
      </c>
      <c r="J196" s="216">
        <f>ROUND(VLOOKUP($C196,แยกหน่วยบริการ!$B$4:$BO$841,20,0),2)</f>
        <v>0</v>
      </c>
      <c r="K196" s="216">
        <f>ROUND(VLOOKUP($C196,แยกหน่วยบริการ!$B$4:$BO$841,27,0),2)</f>
        <v>0</v>
      </c>
      <c r="L196" s="216">
        <f>ROUND(VLOOKUP($C196,แยกหน่วยบริการ!$B$4:$BO$841,28,0),2)</f>
        <v>0</v>
      </c>
      <c r="M196" s="216">
        <f>ROUND(VLOOKUP($C196,แยกหน่วยบริการ!$B$4:$BO$841,35,0),2)</f>
        <v>0</v>
      </c>
      <c r="N196" s="216">
        <f>ROUND(VLOOKUP($C196,แยกหน่วยบริการ!$B$4:$BO$841,36,0),2)</f>
        <v>0</v>
      </c>
      <c r="O196" s="216">
        <f>ROUND(VLOOKUP($C196,แยกหน่วยบริการ!$B$4:$BO$841,43,0),2)</f>
        <v>0</v>
      </c>
      <c r="P196" s="216">
        <f>ROUND(VLOOKUP($C196,แยกหน่วยบริการ!$B$4:$BO$841,44,0),2)</f>
        <v>0</v>
      </c>
      <c r="Q196" s="216">
        <f>ROUND(VLOOKUP($C196,แยกหน่วยบริการ!$B$4:$BO$841,51,0),2)</f>
        <v>0</v>
      </c>
      <c r="R196" s="216">
        <f>ROUND(VLOOKUP($C196,แยกหน่วยบริการ!$B$4:$BO$841,52,0),2)</f>
        <v>0</v>
      </c>
      <c r="S196" s="216">
        <f>ROUND(VLOOKUP($C196,แยกหน่วยบริการ!$B$4:$BO$841,59,0),2)</f>
        <v>0</v>
      </c>
      <c r="T196" s="216">
        <f>ROUND(VLOOKUP($C196,แยกหน่วยบริการ!$B$4:$BO$841,60,0),2)</f>
        <v>0</v>
      </c>
    </row>
    <row r="197" spans="1:20">
      <c r="A197" s="294"/>
      <c r="B197" s="331"/>
      <c r="C197" s="1165"/>
      <c r="D197" s="1165"/>
    </row>
    <row r="198" spans="1:20">
      <c r="A198" s="294"/>
      <c r="B198" s="331"/>
      <c r="C198" s="1165"/>
      <c r="D198" s="1165"/>
    </row>
    <row r="199" spans="1:20">
      <c r="A199" s="294"/>
      <c r="B199" s="1161" t="s">
        <v>1563</v>
      </c>
      <c r="C199" s="1166" t="s">
        <v>1612</v>
      </c>
      <c r="D199" s="1165"/>
    </row>
    <row r="200" spans="1:20">
      <c r="A200" s="294"/>
      <c r="B200" s="331"/>
      <c r="C200" s="1036" t="s">
        <v>586</v>
      </c>
      <c r="D200" s="1036" t="s">
        <v>1451</v>
      </c>
      <c r="E200" s="216">
        <f>ROUND(VLOOKUP($C200,แยกหน่วยบริการ!$B$4:$BO$841,3,0),2)</f>
        <v>0</v>
      </c>
      <c r="F200" s="216">
        <f>ROUND(VLOOKUP($C200,แยกหน่วยบริการ!$B$4:$BO$841,4,0),2)</f>
        <v>0</v>
      </c>
      <c r="G200" s="216">
        <f>ROUND(VLOOKUP($C200,แยกหน่วยบริการ!$B$4:$BO$841,11,0),2)</f>
        <v>0</v>
      </c>
      <c r="H200" s="216">
        <f>ROUND(VLOOKUP($C200,แยกหน่วยบริการ!$B$4:$BO$841,12,0),2)</f>
        <v>0</v>
      </c>
      <c r="I200" s="216">
        <f>ROUND(VLOOKUP($C200,แยกหน่วยบริการ!$B$4:$BO$841,19,0),2)</f>
        <v>0</v>
      </c>
      <c r="J200" s="216">
        <f>ROUND(VLOOKUP($C200,แยกหน่วยบริการ!$B$4:$BO$841,20,0),2)</f>
        <v>0</v>
      </c>
      <c r="K200" s="216">
        <f>ROUND(VLOOKUP($C200,แยกหน่วยบริการ!$B$4:$BO$841,27,0),2)</f>
        <v>0</v>
      </c>
      <c r="L200" s="216">
        <f>ROUND(VLOOKUP($C200,แยกหน่วยบริการ!$B$4:$BO$841,28,0),2)</f>
        <v>0</v>
      </c>
      <c r="M200" s="216">
        <f>ROUND(VLOOKUP($C200,แยกหน่วยบริการ!$B$4:$BO$841,35,0),2)</f>
        <v>0</v>
      </c>
      <c r="N200" s="216">
        <f>ROUND(VLOOKUP($C200,แยกหน่วยบริการ!$B$4:$BO$841,36,0),2)</f>
        <v>0</v>
      </c>
      <c r="O200" s="216">
        <f>ROUND(VLOOKUP($C200,แยกหน่วยบริการ!$B$4:$BO$841,43,0),2)</f>
        <v>0</v>
      </c>
      <c r="P200" s="216">
        <f>ROUND(VLOOKUP($C200,แยกหน่วยบริการ!$B$4:$BO$841,44,0),2)</f>
        <v>0</v>
      </c>
      <c r="Q200" s="216">
        <f>ROUND(VLOOKUP($C200,แยกหน่วยบริการ!$B$4:$BO$841,51,0),2)</f>
        <v>0</v>
      </c>
      <c r="R200" s="216">
        <f>ROUND(VLOOKUP($C200,แยกหน่วยบริการ!$B$4:$BO$841,52,0),2)</f>
        <v>0</v>
      </c>
      <c r="S200" s="216">
        <f>ROUND(VLOOKUP($C200,แยกหน่วยบริการ!$B$4:$BO$841,59,0),2)</f>
        <v>0</v>
      </c>
      <c r="T200" s="216">
        <f>ROUND(VLOOKUP($C200,แยกหน่วยบริการ!$B$4:$BO$841,60,0),2)</f>
        <v>0</v>
      </c>
    </row>
    <row r="201" spans="1:20">
      <c r="A201" s="294"/>
      <c r="B201" s="331"/>
      <c r="C201" s="1036" t="s">
        <v>1111</v>
      </c>
      <c r="D201" s="1036" t="s">
        <v>353</v>
      </c>
      <c r="E201" s="216">
        <f>ROUND(VLOOKUP($C201,แยกหน่วยบริการ!$B$4:$BO$841,3,0),2)</f>
        <v>0</v>
      </c>
      <c r="F201" s="216">
        <f>ROUND(VLOOKUP($C201,แยกหน่วยบริการ!$B$4:$BO$841,4,0),2)</f>
        <v>0</v>
      </c>
      <c r="G201" s="216">
        <f>ROUND(VLOOKUP($C201,แยกหน่วยบริการ!$B$4:$BO$841,11,0),2)</f>
        <v>0</v>
      </c>
      <c r="H201" s="216">
        <f>ROUND(VLOOKUP($C201,แยกหน่วยบริการ!$B$4:$BO$841,12,0),2)</f>
        <v>0</v>
      </c>
      <c r="I201" s="216">
        <f>ROUND(VLOOKUP($C201,แยกหน่วยบริการ!$B$4:$BO$841,19,0),2)</f>
        <v>0</v>
      </c>
      <c r="J201" s="216">
        <f>ROUND(VLOOKUP($C201,แยกหน่วยบริการ!$B$4:$BO$841,20,0),2)</f>
        <v>0</v>
      </c>
      <c r="K201" s="216">
        <f>ROUND(VLOOKUP($C201,แยกหน่วยบริการ!$B$4:$BO$841,27,0),2)</f>
        <v>0</v>
      </c>
      <c r="L201" s="216">
        <f>ROUND(VLOOKUP($C201,แยกหน่วยบริการ!$B$4:$BO$841,28,0),2)</f>
        <v>0</v>
      </c>
      <c r="M201" s="216">
        <f>ROUND(VLOOKUP($C201,แยกหน่วยบริการ!$B$4:$BO$841,35,0),2)</f>
        <v>0</v>
      </c>
      <c r="N201" s="216">
        <f>ROUND(VLOOKUP($C201,แยกหน่วยบริการ!$B$4:$BO$841,36,0),2)</f>
        <v>0</v>
      </c>
      <c r="O201" s="216">
        <f>ROUND(VLOOKUP($C201,แยกหน่วยบริการ!$B$4:$BO$841,43,0),2)</f>
        <v>0</v>
      </c>
      <c r="P201" s="216">
        <f>ROUND(VLOOKUP($C201,แยกหน่วยบริการ!$B$4:$BO$841,44,0),2)</f>
        <v>0</v>
      </c>
      <c r="Q201" s="216">
        <f>ROUND(VLOOKUP($C201,แยกหน่วยบริการ!$B$4:$BO$841,51,0),2)</f>
        <v>0</v>
      </c>
      <c r="R201" s="216">
        <f>ROUND(VLOOKUP($C201,แยกหน่วยบริการ!$B$4:$BO$841,52,0),2)</f>
        <v>0</v>
      </c>
      <c r="S201" s="216">
        <f>ROUND(VLOOKUP($C201,แยกหน่วยบริการ!$B$4:$BO$841,59,0),2)</f>
        <v>0</v>
      </c>
      <c r="T201" s="216">
        <f>ROUND(VLOOKUP($C201,แยกหน่วยบริการ!$B$4:$BO$841,60,0),2)</f>
        <v>0</v>
      </c>
    </row>
    <row r="202" spans="1:20" s="688" customFormat="1" ht="25.2" thickBot="1">
      <c r="A202" s="294"/>
      <c r="B202" s="331"/>
      <c r="C202" s="1150"/>
      <c r="D202" s="1151" t="s">
        <v>1562</v>
      </c>
      <c r="E202" s="1339" t="str">
        <f>IF(F200=E201,"0.50","0.00")</f>
        <v>0.50</v>
      </c>
      <c r="F202" s="1340"/>
      <c r="G202" s="1339" t="str">
        <f>IF(H200=G201,"0.50","0.00")</f>
        <v>0.50</v>
      </c>
      <c r="H202" s="1340"/>
      <c r="I202" s="1339" t="str">
        <f>IF(J200=I201,"0.50","0.00")</f>
        <v>0.50</v>
      </c>
      <c r="J202" s="1340"/>
      <c r="K202" s="1339" t="str">
        <f>IF(L200=K201,"0.50","0.00")</f>
        <v>0.50</v>
      </c>
      <c r="L202" s="1340"/>
      <c r="M202" s="1339" t="str">
        <f>IF(N200=M201,"0.50","0.00")</f>
        <v>0.50</v>
      </c>
      <c r="N202" s="1340"/>
      <c r="O202" s="1339" t="str">
        <f>IF(P200=O201,"0.50","0.00")</f>
        <v>0.50</v>
      </c>
      <c r="P202" s="1340"/>
      <c r="Q202" s="1339" t="str">
        <f>IF(R200=Q201,"0.50","0.00")</f>
        <v>0.50</v>
      </c>
      <c r="R202" s="1340"/>
      <c r="S202" s="1339" t="str">
        <f>IF(T200=S201,"0.50","0.00")</f>
        <v>0.50</v>
      </c>
      <c r="T202" s="1340"/>
    </row>
    <row r="203" spans="1:20" ht="25.2" thickTop="1">
      <c r="A203" s="294"/>
      <c r="B203" s="331"/>
      <c r="C203" s="1000"/>
      <c r="D203" s="1000"/>
    </row>
    <row r="204" spans="1:20">
      <c r="A204" s="294"/>
      <c r="B204" s="331"/>
      <c r="C204" s="1036" t="s">
        <v>650</v>
      </c>
      <c r="D204" s="1036" t="s">
        <v>1466</v>
      </c>
      <c r="E204" s="216">
        <f>ROUND(VLOOKUP($C204,แยกหน่วยบริการ!$B$4:$BO$841,3,0),2)</f>
        <v>0</v>
      </c>
      <c r="F204" s="216">
        <f>ROUND(VLOOKUP($C204,แยกหน่วยบริการ!$B$4:$BO$841,4,0),2)</f>
        <v>0</v>
      </c>
      <c r="G204" s="216">
        <f>ROUND(VLOOKUP($C204,แยกหน่วยบริการ!$B$4:$BO$841,11,0),2)</f>
        <v>0</v>
      </c>
      <c r="H204" s="216">
        <f>ROUND(VLOOKUP($C204,แยกหน่วยบริการ!$B$4:$BO$841,12,0),2)</f>
        <v>0</v>
      </c>
      <c r="I204" s="216">
        <f>ROUND(VLOOKUP($C204,แยกหน่วยบริการ!$B$4:$BO$841,19,0),2)</f>
        <v>0</v>
      </c>
      <c r="J204" s="216">
        <f>ROUND(VLOOKUP($C204,แยกหน่วยบริการ!$B$4:$BO$841,20,0),2)</f>
        <v>0</v>
      </c>
      <c r="K204" s="216">
        <f>ROUND(VLOOKUP($C204,แยกหน่วยบริการ!$B$4:$BO$841,27,0),2)</f>
        <v>0</v>
      </c>
      <c r="L204" s="216">
        <f>ROUND(VLOOKUP($C204,แยกหน่วยบริการ!$B$4:$BO$841,28,0),2)</f>
        <v>0</v>
      </c>
      <c r="M204" s="216">
        <f>ROUND(VLOOKUP($C204,แยกหน่วยบริการ!$B$4:$BO$841,35,0),2)</f>
        <v>0</v>
      </c>
      <c r="N204" s="216">
        <f>ROUND(VLOOKUP($C204,แยกหน่วยบริการ!$B$4:$BO$841,36,0),2)</f>
        <v>0</v>
      </c>
      <c r="O204" s="216">
        <f>ROUND(VLOOKUP($C204,แยกหน่วยบริการ!$B$4:$BO$841,43,0),2)</f>
        <v>0</v>
      </c>
      <c r="P204" s="216">
        <f>ROUND(VLOOKUP($C204,แยกหน่วยบริการ!$B$4:$BO$841,44,0),2)</f>
        <v>0</v>
      </c>
      <c r="Q204" s="216">
        <f>ROUND(VLOOKUP($C204,แยกหน่วยบริการ!$B$4:$BO$841,51,0),2)</f>
        <v>0</v>
      </c>
      <c r="R204" s="216">
        <f>ROUND(VLOOKUP($C204,แยกหน่วยบริการ!$B$4:$BO$841,52,0),2)</f>
        <v>0</v>
      </c>
      <c r="S204" s="216">
        <f>ROUND(VLOOKUP($C204,แยกหน่วยบริการ!$B$4:$BO$841,59,0),2)</f>
        <v>0</v>
      </c>
      <c r="T204" s="216">
        <f>ROUND(VLOOKUP($C204,แยกหน่วยบริการ!$B$4:$BO$841,60,0),2)</f>
        <v>0</v>
      </c>
    </row>
    <row r="205" spans="1:20">
      <c r="A205" s="294"/>
      <c r="B205" s="331"/>
      <c r="C205" s="1036" t="s">
        <v>1112</v>
      </c>
      <c r="D205" s="1036" t="s">
        <v>354</v>
      </c>
      <c r="E205" s="216">
        <f>ROUND(VLOOKUP($C205,แยกหน่วยบริการ!$B$4:$BO$841,3,0),2)</f>
        <v>0</v>
      </c>
      <c r="F205" s="216">
        <f>ROUND(VLOOKUP($C205,แยกหน่วยบริการ!$B$4:$BO$841,4,0),2)</f>
        <v>0</v>
      </c>
      <c r="G205" s="216">
        <f>ROUND(VLOOKUP($C205,แยกหน่วยบริการ!$B$4:$BO$841,11,0),2)</f>
        <v>0</v>
      </c>
      <c r="H205" s="216">
        <f>ROUND(VLOOKUP($C205,แยกหน่วยบริการ!$B$4:$BO$841,12,0),2)</f>
        <v>0</v>
      </c>
      <c r="I205" s="216">
        <f>ROUND(VLOOKUP($C205,แยกหน่วยบริการ!$B$4:$BO$841,19,0),2)</f>
        <v>0</v>
      </c>
      <c r="J205" s="216">
        <f>ROUND(VLOOKUP($C205,แยกหน่วยบริการ!$B$4:$BO$841,20,0),2)</f>
        <v>0</v>
      </c>
      <c r="K205" s="216">
        <f>ROUND(VLOOKUP($C205,แยกหน่วยบริการ!$B$4:$BO$841,27,0),2)</f>
        <v>0</v>
      </c>
      <c r="L205" s="216">
        <f>ROUND(VLOOKUP($C205,แยกหน่วยบริการ!$B$4:$BO$841,28,0),2)</f>
        <v>0</v>
      </c>
      <c r="M205" s="216">
        <f>ROUND(VLOOKUP($C205,แยกหน่วยบริการ!$B$4:$BO$841,35,0),2)</f>
        <v>0</v>
      </c>
      <c r="N205" s="216">
        <f>ROUND(VLOOKUP($C205,แยกหน่วยบริการ!$B$4:$BO$841,36,0),2)</f>
        <v>0</v>
      </c>
      <c r="O205" s="216">
        <f>ROUND(VLOOKUP($C205,แยกหน่วยบริการ!$B$4:$BO$841,43,0),2)</f>
        <v>0</v>
      </c>
      <c r="P205" s="216">
        <f>ROUND(VLOOKUP($C205,แยกหน่วยบริการ!$B$4:$BO$841,44,0),2)</f>
        <v>0</v>
      </c>
      <c r="Q205" s="216">
        <f>ROUND(VLOOKUP($C205,แยกหน่วยบริการ!$B$4:$BO$841,51,0),2)</f>
        <v>0</v>
      </c>
      <c r="R205" s="216">
        <f>ROUND(VLOOKUP($C205,แยกหน่วยบริการ!$B$4:$BO$841,52,0),2)</f>
        <v>0</v>
      </c>
      <c r="S205" s="216">
        <f>ROUND(VLOOKUP($C205,แยกหน่วยบริการ!$B$4:$BO$841,59,0),2)</f>
        <v>0</v>
      </c>
      <c r="T205" s="216">
        <f>ROUND(VLOOKUP($C205,แยกหน่วยบริการ!$B$4:$BO$841,60,0),2)</f>
        <v>0</v>
      </c>
    </row>
    <row r="206" spans="1:20" s="688" customFormat="1" ht="25.2" thickBot="1">
      <c r="A206" s="294"/>
      <c r="B206" s="331"/>
      <c r="C206" s="1150"/>
      <c r="D206" s="1151" t="s">
        <v>1562</v>
      </c>
      <c r="E206" s="1339" t="str">
        <f>IF(F204=E205,"0.50","0.00")</f>
        <v>0.50</v>
      </c>
      <c r="F206" s="1340"/>
      <c r="G206" s="1339" t="str">
        <f>IF(H204=G205,"0.50","0.00")</f>
        <v>0.50</v>
      </c>
      <c r="H206" s="1340"/>
      <c r="I206" s="1339" t="str">
        <f>IF(J204=I205,"0.50","0.00")</f>
        <v>0.50</v>
      </c>
      <c r="J206" s="1340"/>
      <c r="K206" s="1339" t="str">
        <f>IF(L204=K205,"0.50","0.00")</f>
        <v>0.50</v>
      </c>
      <c r="L206" s="1340"/>
      <c r="M206" s="1339" t="str">
        <f>IF(N204=M205,"0.50","0.00")</f>
        <v>0.50</v>
      </c>
      <c r="N206" s="1340"/>
      <c r="O206" s="1339" t="str">
        <f>IF(P204=O205,"0.50","0.00")</f>
        <v>0.50</v>
      </c>
      <c r="P206" s="1340"/>
      <c r="Q206" s="1339" t="str">
        <f>IF(R204=Q205,"0.50","0.00")</f>
        <v>0.50</v>
      </c>
      <c r="R206" s="1340"/>
      <c r="S206" s="1339" t="str">
        <f>IF(T204=S205,"0.50","0.00")</f>
        <v>0.50</v>
      </c>
      <c r="T206" s="1340"/>
    </row>
    <row r="207" spans="1:20" ht="25.2" thickTop="1"/>
  </sheetData>
  <autoFilter ref="A3:F3" xr:uid="{4BA87EEA-4A9E-4017-AC62-5586F80157AC}"/>
  <mergeCells count="410">
    <mergeCell ref="Q202:R202"/>
    <mergeCell ref="S202:T202"/>
    <mergeCell ref="E206:F206"/>
    <mergeCell ref="G206:H206"/>
    <mergeCell ref="I206:J206"/>
    <mergeCell ref="K206:L206"/>
    <mergeCell ref="M206:N206"/>
    <mergeCell ref="O206:P206"/>
    <mergeCell ref="Q206:R206"/>
    <mergeCell ref="S206:T206"/>
    <mergeCell ref="E202:F202"/>
    <mergeCell ref="G202:H202"/>
    <mergeCell ref="I202:J202"/>
    <mergeCell ref="K202:L202"/>
    <mergeCell ref="M202:N202"/>
    <mergeCell ref="O202:P202"/>
    <mergeCell ref="Q190:R190"/>
    <mergeCell ref="S190:T190"/>
    <mergeCell ref="E194:F194"/>
    <mergeCell ref="G194:H194"/>
    <mergeCell ref="I194:J194"/>
    <mergeCell ref="K194:L194"/>
    <mergeCell ref="M194:N194"/>
    <mergeCell ref="O194:P194"/>
    <mergeCell ref="Q194:R194"/>
    <mergeCell ref="S194:T194"/>
    <mergeCell ref="E190:F190"/>
    <mergeCell ref="G190:H190"/>
    <mergeCell ref="I190:J190"/>
    <mergeCell ref="K190:L190"/>
    <mergeCell ref="M190:N190"/>
    <mergeCell ref="O190:P190"/>
    <mergeCell ref="Q180:R180"/>
    <mergeCell ref="S180:T180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E180:F180"/>
    <mergeCell ref="G180:H180"/>
    <mergeCell ref="I180:J180"/>
    <mergeCell ref="K180:L180"/>
    <mergeCell ref="M180:N180"/>
    <mergeCell ref="O180:P180"/>
    <mergeCell ref="Q172:R172"/>
    <mergeCell ref="S172:T172"/>
    <mergeCell ref="E176:F176"/>
    <mergeCell ref="G176:H176"/>
    <mergeCell ref="I176:J176"/>
    <mergeCell ref="K176:L176"/>
    <mergeCell ref="M176:N176"/>
    <mergeCell ref="O176:P176"/>
    <mergeCell ref="Q176:R176"/>
    <mergeCell ref="S176:T176"/>
    <mergeCell ref="E172:F172"/>
    <mergeCell ref="G172:H172"/>
    <mergeCell ref="I172:J172"/>
    <mergeCell ref="K172:L172"/>
    <mergeCell ref="M172:N172"/>
    <mergeCell ref="O172:P172"/>
    <mergeCell ref="Q164:R164"/>
    <mergeCell ref="S164:T164"/>
    <mergeCell ref="E168:F168"/>
    <mergeCell ref="G168:H168"/>
    <mergeCell ref="I168:J168"/>
    <mergeCell ref="K168:L168"/>
    <mergeCell ref="M168:N168"/>
    <mergeCell ref="O168:P168"/>
    <mergeCell ref="Q168:R168"/>
    <mergeCell ref="S168:T168"/>
    <mergeCell ref="E164:F164"/>
    <mergeCell ref="G164:H164"/>
    <mergeCell ref="I164:J164"/>
    <mergeCell ref="K164:L164"/>
    <mergeCell ref="M164:N164"/>
    <mergeCell ref="O164:P164"/>
    <mergeCell ref="Q156:R156"/>
    <mergeCell ref="S156:T156"/>
    <mergeCell ref="E160:F160"/>
    <mergeCell ref="G160:H160"/>
    <mergeCell ref="I160:J160"/>
    <mergeCell ref="K160:L160"/>
    <mergeCell ref="M160:N160"/>
    <mergeCell ref="O160:P160"/>
    <mergeCell ref="Q160:R160"/>
    <mergeCell ref="S160:T160"/>
    <mergeCell ref="E156:F156"/>
    <mergeCell ref="G156:H156"/>
    <mergeCell ref="I156:J156"/>
    <mergeCell ref="K156:L156"/>
    <mergeCell ref="M156:N156"/>
    <mergeCell ref="O156:P156"/>
    <mergeCell ref="Q148:R148"/>
    <mergeCell ref="S148:T148"/>
    <mergeCell ref="E152:F152"/>
    <mergeCell ref="G152:H152"/>
    <mergeCell ref="I152:J152"/>
    <mergeCell ref="K152:L152"/>
    <mergeCell ref="M152:N152"/>
    <mergeCell ref="O152:P152"/>
    <mergeCell ref="Q152:R152"/>
    <mergeCell ref="S152:T152"/>
    <mergeCell ref="E148:F148"/>
    <mergeCell ref="G148:H148"/>
    <mergeCell ref="I148:J148"/>
    <mergeCell ref="K148:L148"/>
    <mergeCell ref="M148:N148"/>
    <mergeCell ref="O148:P148"/>
    <mergeCell ref="Q140:R140"/>
    <mergeCell ref="S140:T140"/>
    <mergeCell ref="E144:F144"/>
    <mergeCell ref="G144:H144"/>
    <mergeCell ref="I144:J144"/>
    <mergeCell ref="K144:L144"/>
    <mergeCell ref="M144:N144"/>
    <mergeCell ref="O144:P144"/>
    <mergeCell ref="Q144:R144"/>
    <mergeCell ref="S144:T144"/>
    <mergeCell ref="E140:F140"/>
    <mergeCell ref="G140:H140"/>
    <mergeCell ref="I140:J140"/>
    <mergeCell ref="K140:L140"/>
    <mergeCell ref="M140:N140"/>
    <mergeCell ref="O140:P140"/>
    <mergeCell ref="Q132:R132"/>
    <mergeCell ref="S132:T132"/>
    <mergeCell ref="E136:F136"/>
    <mergeCell ref="G136:H136"/>
    <mergeCell ref="I136:J136"/>
    <mergeCell ref="K136:L136"/>
    <mergeCell ref="M136:N136"/>
    <mergeCell ref="O136:P136"/>
    <mergeCell ref="Q136:R136"/>
    <mergeCell ref="S136:T136"/>
    <mergeCell ref="E132:F132"/>
    <mergeCell ref="G132:H132"/>
    <mergeCell ref="I132:J132"/>
    <mergeCell ref="K132:L132"/>
    <mergeCell ref="M132:N132"/>
    <mergeCell ref="O132:P132"/>
    <mergeCell ref="Q124:R124"/>
    <mergeCell ref="S124:T124"/>
    <mergeCell ref="E128:F128"/>
    <mergeCell ref="G128:H128"/>
    <mergeCell ref="I128:J128"/>
    <mergeCell ref="K128:L128"/>
    <mergeCell ref="M128:N128"/>
    <mergeCell ref="O128:P128"/>
    <mergeCell ref="Q128:R128"/>
    <mergeCell ref="S128:T128"/>
    <mergeCell ref="E124:F124"/>
    <mergeCell ref="G124:H124"/>
    <mergeCell ref="I124:J124"/>
    <mergeCell ref="K124:L124"/>
    <mergeCell ref="M124:N124"/>
    <mergeCell ref="O124:P124"/>
    <mergeCell ref="Q116:R116"/>
    <mergeCell ref="S116:T116"/>
    <mergeCell ref="E120:F120"/>
    <mergeCell ref="G120:H120"/>
    <mergeCell ref="I120:J120"/>
    <mergeCell ref="K120:L120"/>
    <mergeCell ref="M120:N120"/>
    <mergeCell ref="O120:P120"/>
    <mergeCell ref="Q120:R120"/>
    <mergeCell ref="S120:T120"/>
    <mergeCell ref="E116:F116"/>
    <mergeCell ref="G116:H116"/>
    <mergeCell ref="I116:J116"/>
    <mergeCell ref="K116:L116"/>
    <mergeCell ref="M116:N116"/>
    <mergeCell ref="O116:P116"/>
    <mergeCell ref="Q108:R108"/>
    <mergeCell ref="S108:T108"/>
    <mergeCell ref="E112:F112"/>
    <mergeCell ref="G112:H112"/>
    <mergeCell ref="I112:J112"/>
    <mergeCell ref="K112:L112"/>
    <mergeCell ref="M112:N112"/>
    <mergeCell ref="O112:P112"/>
    <mergeCell ref="Q112:R112"/>
    <mergeCell ref="S112:T112"/>
    <mergeCell ref="E108:F108"/>
    <mergeCell ref="G108:H108"/>
    <mergeCell ref="I108:J108"/>
    <mergeCell ref="K108:L108"/>
    <mergeCell ref="M108:N108"/>
    <mergeCell ref="O108:P108"/>
    <mergeCell ref="Q96:R96"/>
    <mergeCell ref="S96:T96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E96:F96"/>
    <mergeCell ref="G96:H96"/>
    <mergeCell ref="I96:J96"/>
    <mergeCell ref="K96:L96"/>
    <mergeCell ref="M96:N96"/>
    <mergeCell ref="O96:P96"/>
    <mergeCell ref="Q88:R88"/>
    <mergeCell ref="S88:T88"/>
    <mergeCell ref="E92:F92"/>
    <mergeCell ref="G92:H92"/>
    <mergeCell ref="I92:J92"/>
    <mergeCell ref="K92:L92"/>
    <mergeCell ref="M92:N92"/>
    <mergeCell ref="O92:P92"/>
    <mergeCell ref="Q92:R92"/>
    <mergeCell ref="S92:T92"/>
    <mergeCell ref="E88:F88"/>
    <mergeCell ref="G88:H88"/>
    <mergeCell ref="I88:J88"/>
    <mergeCell ref="K88:L88"/>
    <mergeCell ref="M88:N88"/>
    <mergeCell ref="O88:P88"/>
    <mergeCell ref="Q16:R16"/>
    <mergeCell ref="S16:T16"/>
    <mergeCell ref="E84:F84"/>
    <mergeCell ref="G84:H84"/>
    <mergeCell ref="I84:J84"/>
    <mergeCell ref="K84:L84"/>
    <mergeCell ref="M84:N84"/>
    <mergeCell ref="O84:P84"/>
    <mergeCell ref="Q84:R84"/>
    <mergeCell ref="S84:T84"/>
    <mergeCell ref="E16:F16"/>
    <mergeCell ref="G16:H16"/>
    <mergeCell ref="I16:J16"/>
    <mergeCell ref="K16:L16"/>
    <mergeCell ref="M16:N16"/>
    <mergeCell ref="O16:P16"/>
    <mergeCell ref="C4:D4"/>
    <mergeCell ref="E8:F8"/>
    <mergeCell ref="E12:F12"/>
    <mergeCell ref="G12:H12"/>
    <mergeCell ref="I12:J12"/>
    <mergeCell ref="K12:L12"/>
    <mergeCell ref="G8:H8"/>
    <mergeCell ref="I8:J8"/>
    <mergeCell ref="K8:L8"/>
    <mergeCell ref="Q24:R24"/>
    <mergeCell ref="S24:T24"/>
    <mergeCell ref="E24:F24"/>
    <mergeCell ref="G24:H24"/>
    <mergeCell ref="I24:J24"/>
    <mergeCell ref="K24:L24"/>
    <mergeCell ref="M24:N24"/>
    <mergeCell ref="O24:P24"/>
    <mergeCell ref="Q40:R40"/>
    <mergeCell ref="S40:T40"/>
    <mergeCell ref="Q28:R28"/>
    <mergeCell ref="S28:T28"/>
    <mergeCell ref="E28:F28"/>
    <mergeCell ref="G28:H28"/>
    <mergeCell ref="I28:J28"/>
    <mergeCell ref="K28:L28"/>
    <mergeCell ref="M28:N28"/>
    <mergeCell ref="O28:P28"/>
    <mergeCell ref="E40:F40"/>
    <mergeCell ref="G40:H40"/>
    <mergeCell ref="I40:J40"/>
    <mergeCell ref="K40:L40"/>
    <mergeCell ref="M40:N40"/>
    <mergeCell ref="O40:P40"/>
    <mergeCell ref="Q32:R32"/>
    <mergeCell ref="S32:T32"/>
    <mergeCell ref="E32:F32"/>
    <mergeCell ref="G32:H32"/>
    <mergeCell ref="I32:J32"/>
    <mergeCell ref="K32:L32"/>
    <mergeCell ref="M32:N32"/>
    <mergeCell ref="O32:P32"/>
    <mergeCell ref="Q36:R36"/>
    <mergeCell ref="S36:T36"/>
    <mergeCell ref="E36:F36"/>
    <mergeCell ref="G36:H36"/>
    <mergeCell ref="I36:J36"/>
    <mergeCell ref="K36:L36"/>
    <mergeCell ref="M36:N36"/>
    <mergeCell ref="O36:P36"/>
    <mergeCell ref="Q44:R44"/>
    <mergeCell ref="S44:T44"/>
    <mergeCell ref="E44:F44"/>
    <mergeCell ref="G44:H44"/>
    <mergeCell ref="I44:J44"/>
    <mergeCell ref="K44:L44"/>
    <mergeCell ref="M44:N44"/>
    <mergeCell ref="O44:P44"/>
    <mergeCell ref="Q48:R48"/>
    <mergeCell ref="S48:T48"/>
    <mergeCell ref="E48:F48"/>
    <mergeCell ref="G48:H48"/>
    <mergeCell ref="I48:J48"/>
    <mergeCell ref="K48:L48"/>
    <mergeCell ref="M48:N48"/>
    <mergeCell ref="O48:P48"/>
    <mergeCell ref="Q20:R20"/>
    <mergeCell ref="S20:T20"/>
    <mergeCell ref="Q52:R52"/>
    <mergeCell ref="S52:T52"/>
    <mergeCell ref="E52:F52"/>
    <mergeCell ref="G52:H52"/>
    <mergeCell ref="I52:J52"/>
    <mergeCell ref="K52:L52"/>
    <mergeCell ref="M52:N52"/>
    <mergeCell ref="O52:P52"/>
    <mergeCell ref="E20:F20"/>
    <mergeCell ref="G20:H20"/>
    <mergeCell ref="I20:J20"/>
    <mergeCell ref="K20:L20"/>
    <mergeCell ref="M20:N20"/>
    <mergeCell ref="O20:P20"/>
    <mergeCell ref="Q56:R56"/>
    <mergeCell ref="S56:T56"/>
    <mergeCell ref="E56:F56"/>
    <mergeCell ref="G56:H56"/>
    <mergeCell ref="I56:J56"/>
    <mergeCell ref="K56:L56"/>
    <mergeCell ref="M56:N56"/>
    <mergeCell ref="O56:P56"/>
    <mergeCell ref="Q60:R60"/>
    <mergeCell ref="S60:T60"/>
    <mergeCell ref="E60:F60"/>
    <mergeCell ref="G60:H60"/>
    <mergeCell ref="I60:J60"/>
    <mergeCell ref="K60:L60"/>
    <mergeCell ref="M60:N60"/>
    <mergeCell ref="O60:P60"/>
    <mergeCell ref="Q64:R64"/>
    <mergeCell ref="S64:T64"/>
    <mergeCell ref="E64:F64"/>
    <mergeCell ref="G64:H64"/>
    <mergeCell ref="I64:J64"/>
    <mergeCell ref="K64:L64"/>
    <mergeCell ref="M64:N64"/>
    <mergeCell ref="O64:P64"/>
    <mergeCell ref="S68:T68"/>
    <mergeCell ref="E68:F68"/>
    <mergeCell ref="G68:H68"/>
    <mergeCell ref="I68:J68"/>
    <mergeCell ref="K68:L68"/>
    <mergeCell ref="M68:N68"/>
    <mergeCell ref="O68:P68"/>
    <mergeCell ref="S72:T72"/>
    <mergeCell ref="E72:F72"/>
    <mergeCell ref="G72:H72"/>
    <mergeCell ref="I72:J72"/>
    <mergeCell ref="K72:L72"/>
    <mergeCell ref="M72:N72"/>
    <mergeCell ref="O72:P72"/>
    <mergeCell ref="S76:T76"/>
    <mergeCell ref="E76:F76"/>
    <mergeCell ref="G76:H76"/>
    <mergeCell ref="I76:J76"/>
    <mergeCell ref="K76:L76"/>
    <mergeCell ref="M76:N76"/>
    <mergeCell ref="O76:P76"/>
    <mergeCell ref="S80:T80"/>
    <mergeCell ref="E80:F80"/>
    <mergeCell ref="G80:H80"/>
    <mergeCell ref="I80:J80"/>
    <mergeCell ref="K80:L80"/>
    <mergeCell ref="M80:N80"/>
    <mergeCell ref="O80:P80"/>
    <mergeCell ref="S8:T8"/>
    <mergeCell ref="O2:P2"/>
    <mergeCell ref="Q2:R2"/>
    <mergeCell ref="M12:N12"/>
    <mergeCell ref="O12:P12"/>
    <mergeCell ref="Q12:R12"/>
    <mergeCell ref="S12:T12"/>
    <mergeCell ref="M8:N8"/>
    <mergeCell ref="O8:P8"/>
    <mergeCell ref="Q8:R8"/>
    <mergeCell ref="S1:T1"/>
    <mergeCell ref="S2:T2"/>
    <mergeCell ref="C2:D2"/>
    <mergeCell ref="E2:F2"/>
    <mergeCell ref="G2:H2"/>
    <mergeCell ref="I2:J2"/>
    <mergeCell ref="K2:L2"/>
    <mergeCell ref="M2:N2"/>
    <mergeCell ref="E1:F1"/>
    <mergeCell ref="G1:H1"/>
    <mergeCell ref="I1:J1"/>
    <mergeCell ref="K1:L1"/>
    <mergeCell ref="M1:N1"/>
    <mergeCell ref="O1:P1"/>
    <mergeCell ref="Q104:R104"/>
    <mergeCell ref="Q1:R1"/>
    <mergeCell ref="Q80:R80"/>
    <mergeCell ref="Q76:R76"/>
    <mergeCell ref="Q72:R72"/>
    <mergeCell ref="Q68:R68"/>
    <mergeCell ref="S104:T104"/>
    <mergeCell ref="E104:F104"/>
    <mergeCell ref="G104:H104"/>
    <mergeCell ref="I104:J104"/>
    <mergeCell ref="K104:L104"/>
    <mergeCell ref="M104:N104"/>
    <mergeCell ref="O104:P104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A786-F18C-48D6-9CD5-A788D96E1476}">
  <sheetPr>
    <tabColor theme="9" tint="0.39997558519241921"/>
  </sheetPr>
  <dimension ref="A1:L33"/>
  <sheetViews>
    <sheetView topLeftCell="G1" zoomScale="70" zoomScaleNormal="70" workbookViewId="0">
      <selection activeCell="P13" sqref="P13"/>
    </sheetView>
  </sheetViews>
  <sheetFormatPr defaultColWidth="9" defaultRowHeight="24.6"/>
  <cols>
    <col min="1" max="1" width="9.44140625" style="824" customWidth="1"/>
    <col min="2" max="2" width="8.44140625" style="824" customWidth="1"/>
    <col min="3" max="3" width="18.109375" style="824" customWidth="1"/>
    <col min="4" max="4" width="36.109375" style="824" customWidth="1"/>
    <col min="5" max="12" width="18.5546875" style="824" customWidth="1"/>
    <col min="13" max="14" width="9" style="824" customWidth="1"/>
    <col min="15" max="16384" width="9" style="824"/>
  </cols>
  <sheetData>
    <row r="1" spans="1:12" s="693" customFormat="1">
      <c r="B1" s="208"/>
      <c r="C1" s="694"/>
      <c r="D1" s="695"/>
      <c r="E1" s="696">
        <v>1</v>
      </c>
      <c r="F1" s="696">
        <v>2</v>
      </c>
      <c r="G1" s="696" t="s">
        <v>1174</v>
      </c>
      <c r="H1" s="696">
        <v>4</v>
      </c>
      <c r="I1" s="696">
        <v>5</v>
      </c>
      <c r="J1" s="696">
        <v>6</v>
      </c>
      <c r="K1" s="696">
        <v>7</v>
      </c>
      <c r="L1" s="696">
        <v>8</v>
      </c>
    </row>
    <row r="2" spans="1:12" s="701" customFormat="1" ht="25.2" customHeight="1">
      <c r="A2" s="1114" t="s">
        <v>1506</v>
      </c>
      <c r="B2" s="1115"/>
      <c r="C2" s="1116" t="s">
        <v>421</v>
      </c>
      <c r="D2" s="1115" t="s">
        <v>422</v>
      </c>
      <c r="E2" s="963" t="str">
        <f>งบทดลองเบื้องต้น!D3</f>
        <v>11040 บึงกาฬ,รพท_</v>
      </c>
      <c r="F2" s="963" t="str">
        <f>งบทดลองเบื้องต้น!E3</f>
        <v>11041 พรเจริญ,รพช_</v>
      </c>
      <c r="G2" s="963" t="str">
        <f>งบทดลองเบื้องต้น!F3</f>
        <v>11043 โซ่พิสัย,รพช_</v>
      </c>
      <c r="H2" s="963" t="str">
        <f>งบทดลองเบื้องต้น!G3</f>
        <v>11046 เซกา,รพช_</v>
      </c>
      <c r="I2" s="963" t="str">
        <f>งบทดลองเบื้องต้น!H3</f>
        <v>11047 ปากคาด,รพช_</v>
      </c>
      <c r="J2" s="963" t="str">
        <f>งบทดลองเบื้องต้น!I3</f>
        <v>11048 บึงโขงหลง,รพช_</v>
      </c>
      <c r="K2" s="963" t="str">
        <f>งบทดลองเบื้องต้น!J3</f>
        <v>11049 ศรีวิไล,รพช_</v>
      </c>
      <c r="L2" s="963" t="str">
        <f>งบทดลองเบื้องต้น!K3</f>
        <v>11050 บุ่งคล้า,รพช_</v>
      </c>
    </row>
    <row r="3" spans="1:12" s="709" customFormat="1" ht="30">
      <c r="A3" s="1121"/>
      <c r="B3" s="703">
        <v>6</v>
      </c>
      <c r="C3" s="1168" t="s">
        <v>1556</v>
      </c>
      <c r="D3" s="966"/>
      <c r="E3" s="1169"/>
      <c r="F3" s="1170"/>
      <c r="G3" s="1170"/>
      <c r="H3" s="1170"/>
      <c r="I3" s="1170"/>
      <c r="J3" s="1170"/>
      <c r="K3" s="1170"/>
      <c r="L3" s="1170"/>
    </row>
    <row r="4" spans="1:12" s="701" customFormat="1">
      <c r="A4" s="1121"/>
      <c r="B4" s="833">
        <v>6.1</v>
      </c>
      <c r="C4" s="1171" t="s">
        <v>2454</v>
      </c>
      <c r="D4" s="1172"/>
      <c r="E4" s="1173"/>
      <c r="F4" s="1173"/>
      <c r="G4" s="1173"/>
      <c r="H4" s="1173"/>
      <c r="I4" s="1173"/>
      <c r="J4" s="1173"/>
      <c r="K4" s="1173"/>
      <c r="L4" s="1173"/>
    </row>
    <row r="5" spans="1:12" s="732" customFormat="1">
      <c r="A5" s="832" t="s">
        <v>1377</v>
      </c>
      <c r="B5" s="832"/>
      <c r="C5" s="832" t="s">
        <v>538</v>
      </c>
      <c r="D5" s="832" t="s">
        <v>49</v>
      </c>
      <c r="E5" s="216">
        <f>ROUND(VLOOKUP($C5,งบทดลองเบื้องต้น!$B$4:$K$839,3,0),2)</f>
        <v>0</v>
      </c>
      <c r="F5" s="216">
        <f>ROUND(VLOOKUP($C5,งบทดลองเบื้องต้น!$B$4:$K$839,4,0),2)</f>
        <v>0</v>
      </c>
      <c r="G5" s="216">
        <f>ROUND(VLOOKUP($C5,งบทดลองเบื้องต้น!$B$4:$K$839,5,0),2)</f>
        <v>0</v>
      </c>
      <c r="H5" s="216">
        <f>ROUND(VLOOKUP($C5,งบทดลองเบื้องต้น!$B$4:$K$839,6,0),2)</f>
        <v>0</v>
      </c>
      <c r="I5" s="216">
        <f>ROUND(VLOOKUP($C5,งบทดลองเบื้องต้น!$B$4:$K$839,7,0),2)</f>
        <v>0</v>
      </c>
      <c r="J5" s="216">
        <f>ROUND(VLOOKUP($C5,งบทดลองเบื้องต้น!$B$4:$K$839,8,0),2)</f>
        <v>0</v>
      </c>
      <c r="K5" s="216">
        <f>ROUND(VLOOKUP($C5,งบทดลองเบื้องต้น!$B$4:$K$839,9,0),2)</f>
        <v>0</v>
      </c>
      <c r="L5" s="216">
        <f>ROUND(VLOOKUP($C5,งบทดลองเบื้องต้น!$B$4:$K$839,10,0),2)</f>
        <v>0</v>
      </c>
    </row>
    <row r="6" spans="1:12" s="732" customFormat="1">
      <c r="A6" s="832" t="s">
        <v>1377</v>
      </c>
      <c r="B6" s="832"/>
      <c r="C6" s="832" t="s">
        <v>541</v>
      </c>
      <c r="D6" s="832" t="s">
        <v>52</v>
      </c>
      <c r="E6" s="216">
        <f>ROUND(VLOOKUP($C6,งบทดลองเบื้องต้น!$B$4:$K$839,3,0),2)</f>
        <v>0</v>
      </c>
      <c r="F6" s="216">
        <f>ROUND(VLOOKUP($C6,งบทดลองเบื้องต้น!$B$4:$K$839,4,0),2)</f>
        <v>0</v>
      </c>
      <c r="G6" s="216">
        <f>ROUND(VLOOKUP($C6,งบทดลองเบื้องต้น!$B$4:$K$839,5,0),2)</f>
        <v>0</v>
      </c>
      <c r="H6" s="216">
        <f>ROUND(VLOOKUP($C6,งบทดลองเบื้องต้น!$B$4:$K$839,6,0),2)</f>
        <v>0</v>
      </c>
      <c r="I6" s="216">
        <f>ROUND(VLOOKUP($C6,งบทดลองเบื้องต้น!$B$4:$K$839,7,0),2)</f>
        <v>0</v>
      </c>
      <c r="J6" s="216">
        <f>ROUND(VLOOKUP($C6,งบทดลองเบื้องต้น!$B$4:$K$839,8,0),2)</f>
        <v>0</v>
      </c>
      <c r="K6" s="216">
        <f>ROUND(VLOOKUP($C6,งบทดลองเบื้องต้น!$B$4:$K$839,9,0),2)</f>
        <v>0</v>
      </c>
      <c r="L6" s="216">
        <f>ROUND(VLOOKUP($C6,งบทดลองเบื้องต้น!$B$4:$K$839,10,0),2)</f>
        <v>0</v>
      </c>
    </row>
    <row r="7" spans="1:12" s="732" customFormat="1">
      <c r="A7" s="832" t="s">
        <v>1377</v>
      </c>
      <c r="B7" s="832"/>
      <c r="C7" s="832" t="s">
        <v>544</v>
      </c>
      <c r="D7" s="832" t="s">
        <v>55</v>
      </c>
      <c r="E7" s="216">
        <f>ROUND(VLOOKUP($C7,งบทดลองเบื้องต้น!$B$4:$K$839,3,0),2)</f>
        <v>0</v>
      </c>
      <c r="F7" s="216">
        <f>ROUND(VLOOKUP($C7,งบทดลองเบื้องต้น!$B$4:$K$839,4,0),2)</f>
        <v>0</v>
      </c>
      <c r="G7" s="216">
        <f>ROUND(VLOOKUP($C7,งบทดลองเบื้องต้น!$B$4:$K$839,5,0),2)</f>
        <v>0</v>
      </c>
      <c r="H7" s="216">
        <f>ROUND(VLOOKUP($C7,งบทดลองเบื้องต้น!$B$4:$K$839,6,0),2)</f>
        <v>0</v>
      </c>
      <c r="I7" s="216">
        <f>ROUND(VLOOKUP($C7,งบทดลองเบื้องต้น!$B$4:$K$839,7,0),2)</f>
        <v>0</v>
      </c>
      <c r="J7" s="216">
        <f>ROUND(VLOOKUP($C7,งบทดลองเบื้องต้น!$B$4:$K$839,8,0),2)</f>
        <v>0</v>
      </c>
      <c r="K7" s="216">
        <f>ROUND(VLOOKUP($C7,งบทดลองเบื้องต้น!$B$4:$K$839,9,0),2)</f>
        <v>0</v>
      </c>
      <c r="L7" s="216">
        <f>ROUND(VLOOKUP($C7,งบทดลองเบื้องต้น!$B$4:$K$839,10,0),2)</f>
        <v>0</v>
      </c>
    </row>
    <row r="8" spans="1:12" s="732" customFormat="1">
      <c r="A8" s="832" t="s">
        <v>1377</v>
      </c>
      <c r="B8" s="832"/>
      <c r="C8" s="832" t="s">
        <v>547</v>
      </c>
      <c r="D8" s="832" t="s">
        <v>57</v>
      </c>
      <c r="E8" s="216">
        <f>ROUND(VLOOKUP($C8,งบทดลองเบื้องต้น!$B$4:$K$839,3,0),2)</f>
        <v>0</v>
      </c>
      <c r="F8" s="216">
        <f>ROUND(VLOOKUP($C8,งบทดลองเบื้องต้น!$B$4:$K$839,4,0),2)</f>
        <v>0</v>
      </c>
      <c r="G8" s="216">
        <f>ROUND(VLOOKUP($C8,งบทดลองเบื้องต้น!$B$4:$K$839,5,0),2)</f>
        <v>0</v>
      </c>
      <c r="H8" s="216">
        <f>ROUND(VLOOKUP($C8,งบทดลองเบื้องต้น!$B$4:$K$839,6,0),2)</f>
        <v>0</v>
      </c>
      <c r="I8" s="216">
        <f>ROUND(VLOOKUP($C8,งบทดลองเบื้องต้น!$B$4:$K$839,7,0),2)</f>
        <v>0</v>
      </c>
      <c r="J8" s="216">
        <f>ROUND(VLOOKUP($C8,งบทดลองเบื้องต้น!$B$4:$K$839,8,0),2)</f>
        <v>0</v>
      </c>
      <c r="K8" s="216">
        <f>ROUND(VLOOKUP($C8,งบทดลองเบื้องต้น!$B$4:$K$839,9,0),2)</f>
        <v>0</v>
      </c>
      <c r="L8" s="216">
        <f>ROUND(VLOOKUP($C8,งบทดลองเบื้องต้น!$B$4:$K$839,10,0),2)</f>
        <v>0</v>
      </c>
    </row>
    <row r="9" spans="1:12" s="732" customFormat="1">
      <c r="A9" s="832" t="s">
        <v>1377</v>
      </c>
      <c r="B9" s="832"/>
      <c r="C9" s="832" t="s">
        <v>555</v>
      </c>
      <c r="D9" s="832" t="s">
        <v>64</v>
      </c>
      <c r="E9" s="216">
        <f>ROUND(VLOOKUP($C9,งบทดลองเบื้องต้น!$B$4:$K$839,3,0),2)</f>
        <v>0</v>
      </c>
      <c r="F9" s="216">
        <f>ROUND(VLOOKUP($C9,งบทดลองเบื้องต้น!$B$4:$K$839,4,0),2)</f>
        <v>0</v>
      </c>
      <c r="G9" s="216">
        <f>ROUND(VLOOKUP($C9,งบทดลองเบื้องต้น!$B$4:$K$839,5,0),2)</f>
        <v>0</v>
      </c>
      <c r="H9" s="216">
        <f>ROUND(VLOOKUP($C9,งบทดลองเบื้องต้น!$B$4:$K$839,6,0),2)</f>
        <v>0</v>
      </c>
      <c r="I9" s="216">
        <f>ROUND(VLOOKUP($C9,งบทดลองเบื้องต้น!$B$4:$K$839,7,0),2)</f>
        <v>0</v>
      </c>
      <c r="J9" s="216">
        <f>ROUND(VLOOKUP($C9,งบทดลองเบื้องต้น!$B$4:$K$839,8,0),2)</f>
        <v>0</v>
      </c>
      <c r="K9" s="216">
        <f>ROUND(VLOOKUP($C9,งบทดลองเบื้องต้น!$B$4:$K$839,9,0),2)</f>
        <v>0</v>
      </c>
      <c r="L9" s="216">
        <f>ROUND(VLOOKUP($C9,งบทดลองเบื้องต้น!$B$4:$K$839,10,0),2)</f>
        <v>0</v>
      </c>
    </row>
    <row r="10" spans="1:12" s="732" customFormat="1">
      <c r="A10" s="832" t="s">
        <v>1377</v>
      </c>
      <c r="B10" s="832"/>
      <c r="C10" s="832" t="s">
        <v>556</v>
      </c>
      <c r="D10" s="832" t="s">
        <v>65</v>
      </c>
      <c r="E10" s="216">
        <f>ROUND(VLOOKUP($C10,งบทดลองเบื้องต้น!$B$4:$K$839,3,0),2)</f>
        <v>0</v>
      </c>
      <c r="F10" s="216">
        <f>ROUND(VLOOKUP($C10,งบทดลองเบื้องต้น!$B$4:$K$839,4,0),2)</f>
        <v>0</v>
      </c>
      <c r="G10" s="216">
        <f>ROUND(VLOOKUP($C10,งบทดลองเบื้องต้น!$B$4:$K$839,5,0),2)</f>
        <v>0</v>
      </c>
      <c r="H10" s="216">
        <f>ROUND(VLOOKUP($C10,งบทดลองเบื้องต้น!$B$4:$K$839,6,0),2)</f>
        <v>0</v>
      </c>
      <c r="I10" s="216">
        <f>ROUND(VLOOKUP($C10,งบทดลองเบื้องต้น!$B$4:$K$839,7,0),2)</f>
        <v>0</v>
      </c>
      <c r="J10" s="216">
        <f>ROUND(VLOOKUP($C10,งบทดลองเบื้องต้น!$B$4:$K$839,8,0),2)</f>
        <v>0</v>
      </c>
      <c r="K10" s="216">
        <f>ROUND(VLOOKUP($C10,งบทดลองเบื้องต้น!$B$4:$K$839,9,0),2)</f>
        <v>0</v>
      </c>
      <c r="L10" s="216">
        <f>ROUND(VLOOKUP($C10,งบทดลองเบื้องต้น!$B$4:$K$839,10,0),2)</f>
        <v>0</v>
      </c>
    </row>
    <row r="11" spans="1:12" s="732" customFormat="1">
      <c r="A11" s="832" t="s">
        <v>1377</v>
      </c>
      <c r="B11" s="832"/>
      <c r="C11" s="832" t="s">
        <v>557</v>
      </c>
      <c r="D11" s="832" t="s">
        <v>66</v>
      </c>
      <c r="E11" s="216">
        <f>ROUND(VLOOKUP($C11,งบทดลองเบื้องต้น!$B$4:$K$839,3,0),2)</f>
        <v>0</v>
      </c>
      <c r="F11" s="216">
        <f>ROUND(VLOOKUP($C11,งบทดลองเบื้องต้น!$B$4:$K$839,4,0),2)</f>
        <v>0</v>
      </c>
      <c r="G11" s="216">
        <f>ROUND(VLOOKUP($C11,งบทดลองเบื้องต้น!$B$4:$K$839,5,0),2)</f>
        <v>0</v>
      </c>
      <c r="H11" s="216">
        <f>ROUND(VLOOKUP($C11,งบทดลองเบื้องต้น!$B$4:$K$839,6,0),2)</f>
        <v>0</v>
      </c>
      <c r="I11" s="216">
        <f>ROUND(VLOOKUP($C11,งบทดลองเบื้องต้น!$B$4:$K$839,7,0),2)</f>
        <v>0</v>
      </c>
      <c r="J11" s="216">
        <f>ROUND(VLOOKUP($C11,งบทดลองเบื้องต้น!$B$4:$K$839,8,0),2)</f>
        <v>0</v>
      </c>
      <c r="K11" s="216">
        <f>ROUND(VLOOKUP($C11,งบทดลองเบื้องต้น!$B$4:$K$839,9,0),2)</f>
        <v>0</v>
      </c>
      <c r="L11" s="216">
        <f>ROUND(VLOOKUP($C11,งบทดลองเบื้องต้น!$B$4:$K$839,10,0),2)</f>
        <v>0</v>
      </c>
    </row>
    <row r="12" spans="1:12" s="732" customFormat="1">
      <c r="A12" s="832" t="s">
        <v>1377</v>
      </c>
      <c r="B12" s="832"/>
      <c r="C12" s="832" t="s">
        <v>558</v>
      </c>
      <c r="D12" s="832" t="s">
        <v>67</v>
      </c>
      <c r="E12" s="216">
        <f>ROUND(VLOOKUP($C12,งบทดลองเบื้องต้น!$B$4:$K$839,3,0),2)</f>
        <v>0</v>
      </c>
      <c r="F12" s="216">
        <f>ROUND(VLOOKUP($C12,งบทดลองเบื้องต้น!$B$4:$K$839,4,0),2)</f>
        <v>0</v>
      </c>
      <c r="G12" s="216">
        <f>ROUND(VLOOKUP($C12,งบทดลองเบื้องต้น!$B$4:$K$839,5,0),2)</f>
        <v>0</v>
      </c>
      <c r="H12" s="216">
        <f>ROUND(VLOOKUP($C12,งบทดลองเบื้องต้น!$B$4:$K$839,6,0),2)</f>
        <v>0</v>
      </c>
      <c r="I12" s="216">
        <f>ROUND(VLOOKUP($C12,งบทดลองเบื้องต้น!$B$4:$K$839,7,0),2)</f>
        <v>0</v>
      </c>
      <c r="J12" s="216">
        <f>ROUND(VLOOKUP($C12,งบทดลองเบื้องต้น!$B$4:$K$839,8,0),2)</f>
        <v>0</v>
      </c>
      <c r="K12" s="216">
        <f>ROUND(VLOOKUP($C12,งบทดลองเบื้องต้น!$B$4:$K$839,9,0),2)</f>
        <v>0</v>
      </c>
      <c r="L12" s="216">
        <f>ROUND(VLOOKUP($C12,งบทดลองเบื้องต้น!$B$4:$K$839,10,0),2)</f>
        <v>0</v>
      </c>
    </row>
    <row r="13" spans="1:12" s="732" customFormat="1">
      <c r="A13" s="832" t="s">
        <v>1377</v>
      </c>
      <c r="B13" s="832"/>
      <c r="C13" s="832" t="s">
        <v>559</v>
      </c>
      <c r="D13" s="832" t="s">
        <v>68</v>
      </c>
      <c r="E13" s="216">
        <f>ROUND(VLOOKUP($C13,งบทดลองเบื้องต้น!$B$4:$K$839,3,0),2)</f>
        <v>0</v>
      </c>
      <c r="F13" s="216">
        <f>ROUND(VLOOKUP($C13,งบทดลองเบื้องต้น!$B$4:$K$839,4,0),2)</f>
        <v>0</v>
      </c>
      <c r="G13" s="216">
        <f>ROUND(VLOOKUP($C13,งบทดลองเบื้องต้น!$B$4:$K$839,5,0),2)</f>
        <v>0</v>
      </c>
      <c r="H13" s="216">
        <f>ROUND(VLOOKUP($C13,งบทดลองเบื้องต้น!$B$4:$K$839,6,0),2)</f>
        <v>0</v>
      </c>
      <c r="I13" s="216">
        <f>ROUND(VLOOKUP($C13,งบทดลองเบื้องต้น!$B$4:$K$839,7,0),2)</f>
        <v>0</v>
      </c>
      <c r="J13" s="216">
        <f>ROUND(VLOOKUP($C13,งบทดลองเบื้องต้น!$B$4:$K$839,8,0),2)</f>
        <v>0</v>
      </c>
      <c r="K13" s="216">
        <f>ROUND(VLOOKUP($C13,งบทดลองเบื้องต้น!$B$4:$K$839,9,0),2)</f>
        <v>0</v>
      </c>
      <c r="L13" s="216">
        <f>ROUND(VLOOKUP($C13,งบทดลองเบื้องต้น!$B$4:$K$839,10,0),2)</f>
        <v>0</v>
      </c>
    </row>
    <row r="14" spans="1:12" s="732" customFormat="1">
      <c r="A14" s="832" t="s">
        <v>1377</v>
      </c>
      <c r="B14" s="832"/>
      <c r="C14" s="832" t="s">
        <v>560</v>
      </c>
      <c r="D14" s="832" t="s">
        <v>69</v>
      </c>
      <c r="E14" s="216">
        <f>ROUND(VLOOKUP($C14,งบทดลองเบื้องต้น!$B$4:$K$839,3,0),2)</f>
        <v>0</v>
      </c>
      <c r="F14" s="216">
        <f>ROUND(VLOOKUP($C14,งบทดลองเบื้องต้น!$B$4:$K$839,4,0),2)</f>
        <v>0</v>
      </c>
      <c r="G14" s="216">
        <f>ROUND(VLOOKUP($C14,งบทดลองเบื้องต้น!$B$4:$K$839,5,0),2)</f>
        <v>0</v>
      </c>
      <c r="H14" s="216">
        <f>ROUND(VLOOKUP($C14,งบทดลองเบื้องต้น!$B$4:$K$839,6,0),2)</f>
        <v>0</v>
      </c>
      <c r="I14" s="216">
        <f>ROUND(VLOOKUP($C14,งบทดลองเบื้องต้น!$B$4:$K$839,7,0),2)</f>
        <v>0</v>
      </c>
      <c r="J14" s="216">
        <f>ROUND(VLOOKUP($C14,งบทดลองเบื้องต้น!$B$4:$K$839,8,0),2)</f>
        <v>0</v>
      </c>
      <c r="K14" s="216">
        <f>ROUND(VLOOKUP($C14,งบทดลองเบื้องต้น!$B$4:$K$839,9,0),2)</f>
        <v>0</v>
      </c>
      <c r="L14" s="216">
        <f>ROUND(VLOOKUP($C14,งบทดลองเบื้องต้น!$B$4:$K$839,10,0),2)</f>
        <v>0</v>
      </c>
    </row>
    <row r="15" spans="1:12" s="732" customFormat="1">
      <c r="A15" s="832" t="s">
        <v>1377</v>
      </c>
      <c r="B15" s="832"/>
      <c r="C15" s="832" t="s">
        <v>588</v>
      </c>
      <c r="D15" s="832" t="s">
        <v>84</v>
      </c>
      <c r="E15" s="216">
        <f>ROUND(VLOOKUP($C15,งบทดลองเบื้องต้น!$B$4:$K$839,3,0),2)</f>
        <v>0</v>
      </c>
      <c r="F15" s="216">
        <f>ROUND(VLOOKUP($C15,งบทดลองเบื้องต้น!$B$4:$K$839,4,0),2)</f>
        <v>0</v>
      </c>
      <c r="G15" s="216">
        <f>ROUND(VLOOKUP($C15,งบทดลองเบื้องต้น!$B$4:$K$839,5,0),2)</f>
        <v>0</v>
      </c>
      <c r="H15" s="216">
        <f>ROUND(VLOOKUP($C15,งบทดลองเบื้องต้น!$B$4:$K$839,6,0),2)</f>
        <v>0</v>
      </c>
      <c r="I15" s="216">
        <f>ROUND(VLOOKUP($C15,งบทดลองเบื้องต้น!$B$4:$K$839,7,0),2)</f>
        <v>0</v>
      </c>
      <c r="J15" s="216">
        <f>ROUND(VLOOKUP($C15,งบทดลองเบื้องต้น!$B$4:$K$839,8,0),2)</f>
        <v>0</v>
      </c>
      <c r="K15" s="216">
        <f>ROUND(VLOOKUP($C15,งบทดลองเบื้องต้น!$B$4:$K$839,9,0),2)</f>
        <v>0</v>
      </c>
      <c r="L15" s="216">
        <f>ROUND(VLOOKUP($C15,งบทดลองเบื้องต้น!$B$4:$K$839,10,0),2)</f>
        <v>0</v>
      </c>
    </row>
    <row r="16" spans="1:12" s="732" customFormat="1">
      <c r="A16" s="832" t="s">
        <v>1377</v>
      </c>
      <c r="B16" s="832"/>
      <c r="C16" s="832" t="s">
        <v>591</v>
      </c>
      <c r="D16" s="832" t="s">
        <v>86</v>
      </c>
      <c r="E16" s="216">
        <f>ROUND(VLOOKUP($C16,งบทดลองเบื้องต้น!$B$4:$K$839,3,0),2)</f>
        <v>0</v>
      </c>
      <c r="F16" s="216">
        <f>ROUND(VLOOKUP($C16,งบทดลองเบื้องต้น!$B$4:$K$839,4,0),2)</f>
        <v>0</v>
      </c>
      <c r="G16" s="216">
        <f>ROUND(VLOOKUP($C16,งบทดลองเบื้องต้น!$B$4:$K$839,5,0),2)</f>
        <v>0</v>
      </c>
      <c r="H16" s="216">
        <f>ROUND(VLOOKUP($C16,งบทดลองเบื้องต้น!$B$4:$K$839,6,0),2)</f>
        <v>0</v>
      </c>
      <c r="I16" s="216">
        <f>ROUND(VLOOKUP($C16,งบทดลองเบื้องต้น!$B$4:$K$839,7,0),2)</f>
        <v>0</v>
      </c>
      <c r="J16" s="216">
        <f>ROUND(VLOOKUP($C16,งบทดลองเบื้องต้น!$B$4:$K$839,8,0),2)</f>
        <v>0</v>
      </c>
      <c r="K16" s="216">
        <f>ROUND(VLOOKUP($C16,งบทดลองเบื้องต้น!$B$4:$K$839,9,0),2)</f>
        <v>0</v>
      </c>
      <c r="L16" s="216">
        <f>ROUND(VLOOKUP($C16,งบทดลองเบื้องต้น!$B$4:$K$839,10,0),2)</f>
        <v>0</v>
      </c>
    </row>
    <row r="17" spans="1:12" s="732" customFormat="1">
      <c r="A17" s="832" t="s">
        <v>1377</v>
      </c>
      <c r="B17" s="832"/>
      <c r="C17" s="832" t="s">
        <v>594</v>
      </c>
      <c r="D17" s="832" t="s">
        <v>88</v>
      </c>
      <c r="E17" s="216">
        <f>ROUND(VLOOKUP($C17,งบทดลองเบื้องต้น!$B$4:$K$839,3,0),2)</f>
        <v>0</v>
      </c>
      <c r="F17" s="216">
        <f>ROUND(VLOOKUP($C17,งบทดลองเบื้องต้น!$B$4:$K$839,4,0),2)</f>
        <v>0</v>
      </c>
      <c r="G17" s="216">
        <f>ROUND(VLOOKUP($C17,งบทดลองเบื้องต้น!$B$4:$K$839,5,0),2)</f>
        <v>0</v>
      </c>
      <c r="H17" s="216">
        <f>ROUND(VLOOKUP($C17,งบทดลองเบื้องต้น!$B$4:$K$839,6,0),2)</f>
        <v>0</v>
      </c>
      <c r="I17" s="216">
        <f>ROUND(VLOOKUP($C17,งบทดลองเบื้องต้น!$B$4:$K$839,7,0),2)</f>
        <v>0</v>
      </c>
      <c r="J17" s="216">
        <f>ROUND(VLOOKUP($C17,งบทดลองเบื้องต้น!$B$4:$K$839,8,0),2)</f>
        <v>0</v>
      </c>
      <c r="K17" s="216">
        <f>ROUND(VLOOKUP($C17,งบทดลองเบื้องต้น!$B$4:$K$839,9,0),2)</f>
        <v>0</v>
      </c>
      <c r="L17" s="216">
        <f>ROUND(VLOOKUP($C17,งบทดลองเบื้องต้น!$B$4:$K$839,10,0),2)</f>
        <v>0</v>
      </c>
    </row>
    <row r="18" spans="1:12" s="732" customFormat="1">
      <c r="A18" s="832" t="s">
        <v>1377</v>
      </c>
      <c r="B18" s="832"/>
      <c r="C18" s="832" t="s">
        <v>597</v>
      </c>
      <c r="D18" s="832" t="s">
        <v>90</v>
      </c>
      <c r="E18" s="216">
        <f>ROUND(VLOOKUP($C18,งบทดลองเบื้องต้น!$B$4:$K$839,3,0),2)</f>
        <v>0</v>
      </c>
      <c r="F18" s="216">
        <f>ROUND(VLOOKUP($C18,งบทดลองเบื้องต้น!$B$4:$K$839,4,0),2)</f>
        <v>0</v>
      </c>
      <c r="G18" s="216">
        <f>ROUND(VLOOKUP($C18,งบทดลองเบื้องต้น!$B$4:$K$839,5,0),2)</f>
        <v>0</v>
      </c>
      <c r="H18" s="216">
        <f>ROUND(VLOOKUP($C18,งบทดลองเบื้องต้น!$B$4:$K$839,6,0),2)</f>
        <v>0</v>
      </c>
      <c r="I18" s="216">
        <f>ROUND(VLOOKUP($C18,งบทดลองเบื้องต้น!$B$4:$K$839,7,0),2)</f>
        <v>0</v>
      </c>
      <c r="J18" s="216">
        <f>ROUND(VLOOKUP($C18,งบทดลองเบื้องต้น!$B$4:$K$839,8,0),2)</f>
        <v>0</v>
      </c>
      <c r="K18" s="216">
        <f>ROUND(VLOOKUP($C18,งบทดลองเบื้องต้น!$B$4:$K$839,9,0),2)</f>
        <v>0</v>
      </c>
      <c r="L18" s="216">
        <f>ROUND(VLOOKUP($C18,งบทดลองเบื้องต้น!$B$4:$K$839,10,0),2)</f>
        <v>0</v>
      </c>
    </row>
    <row r="19" spans="1:12" s="732" customFormat="1">
      <c r="A19" s="832" t="s">
        <v>1377</v>
      </c>
      <c r="B19" s="832"/>
      <c r="C19" s="832" t="s">
        <v>600</v>
      </c>
      <c r="D19" s="832" t="s">
        <v>92</v>
      </c>
      <c r="E19" s="216">
        <f>ROUND(VLOOKUP($C19,งบทดลองเบื้องต้น!$B$4:$K$839,3,0),2)</f>
        <v>0</v>
      </c>
      <c r="F19" s="216">
        <f>ROUND(VLOOKUP($C19,งบทดลองเบื้องต้น!$B$4:$K$839,4,0),2)</f>
        <v>0</v>
      </c>
      <c r="G19" s="216">
        <f>ROUND(VLOOKUP($C19,งบทดลองเบื้องต้น!$B$4:$K$839,5,0),2)</f>
        <v>0</v>
      </c>
      <c r="H19" s="216">
        <f>ROUND(VLOOKUP($C19,งบทดลองเบื้องต้น!$B$4:$K$839,6,0),2)</f>
        <v>0</v>
      </c>
      <c r="I19" s="216">
        <f>ROUND(VLOOKUP($C19,งบทดลองเบื้องต้น!$B$4:$K$839,7,0),2)</f>
        <v>0</v>
      </c>
      <c r="J19" s="216">
        <f>ROUND(VLOOKUP($C19,งบทดลองเบื้องต้น!$B$4:$K$839,8,0),2)</f>
        <v>0</v>
      </c>
      <c r="K19" s="216">
        <f>ROUND(VLOOKUP($C19,งบทดลองเบื้องต้น!$B$4:$K$839,9,0),2)</f>
        <v>0</v>
      </c>
      <c r="L19" s="216">
        <f>ROUND(VLOOKUP($C19,งบทดลองเบื้องต้น!$B$4:$K$839,10,0),2)</f>
        <v>0</v>
      </c>
    </row>
    <row r="20" spans="1:12" s="732" customFormat="1">
      <c r="A20" s="832" t="s">
        <v>1377</v>
      </c>
      <c r="B20" s="832"/>
      <c r="C20" s="832" t="s">
        <v>603</v>
      </c>
      <c r="D20" s="832" t="s">
        <v>94</v>
      </c>
      <c r="E20" s="216">
        <f>ROUND(VLOOKUP($C20,งบทดลองเบื้องต้น!$B$4:$K$839,3,0),2)</f>
        <v>0</v>
      </c>
      <c r="F20" s="216">
        <f>ROUND(VLOOKUP($C20,งบทดลองเบื้องต้น!$B$4:$K$839,4,0),2)</f>
        <v>0</v>
      </c>
      <c r="G20" s="216">
        <f>ROUND(VLOOKUP($C20,งบทดลองเบื้องต้น!$B$4:$K$839,5,0),2)</f>
        <v>0</v>
      </c>
      <c r="H20" s="216">
        <f>ROUND(VLOOKUP($C20,งบทดลองเบื้องต้น!$B$4:$K$839,6,0),2)</f>
        <v>0</v>
      </c>
      <c r="I20" s="216">
        <f>ROUND(VLOOKUP($C20,งบทดลองเบื้องต้น!$B$4:$K$839,7,0),2)</f>
        <v>0</v>
      </c>
      <c r="J20" s="216">
        <f>ROUND(VLOOKUP($C20,งบทดลองเบื้องต้น!$B$4:$K$839,8,0),2)</f>
        <v>0</v>
      </c>
      <c r="K20" s="216">
        <f>ROUND(VLOOKUP($C20,งบทดลองเบื้องต้น!$B$4:$K$839,9,0),2)</f>
        <v>0</v>
      </c>
      <c r="L20" s="216">
        <f>ROUND(VLOOKUP($C20,งบทดลองเบื้องต้น!$B$4:$K$839,10,0),2)</f>
        <v>0</v>
      </c>
    </row>
    <row r="21" spans="1:12" s="732" customFormat="1">
      <c r="A21" s="832" t="s">
        <v>1377</v>
      </c>
      <c r="B21" s="832"/>
      <c r="C21" s="832" t="s">
        <v>606</v>
      </c>
      <c r="D21" s="832" t="s">
        <v>96</v>
      </c>
      <c r="E21" s="216">
        <f>ROUND(VLOOKUP($C21,งบทดลองเบื้องต้น!$B$4:$K$839,3,0),2)</f>
        <v>0</v>
      </c>
      <c r="F21" s="216">
        <f>ROUND(VLOOKUP($C21,งบทดลองเบื้องต้น!$B$4:$K$839,4,0),2)</f>
        <v>0</v>
      </c>
      <c r="G21" s="216">
        <f>ROUND(VLOOKUP($C21,งบทดลองเบื้องต้น!$B$4:$K$839,5,0),2)</f>
        <v>0</v>
      </c>
      <c r="H21" s="216">
        <f>ROUND(VLOOKUP($C21,งบทดลองเบื้องต้น!$B$4:$K$839,6,0),2)</f>
        <v>0</v>
      </c>
      <c r="I21" s="216">
        <f>ROUND(VLOOKUP($C21,งบทดลองเบื้องต้น!$B$4:$K$839,7,0),2)</f>
        <v>0</v>
      </c>
      <c r="J21" s="216">
        <f>ROUND(VLOOKUP($C21,งบทดลองเบื้องต้น!$B$4:$K$839,8,0),2)</f>
        <v>0</v>
      </c>
      <c r="K21" s="216">
        <f>ROUND(VLOOKUP($C21,งบทดลองเบื้องต้น!$B$4:$K$839,9,0),2)</f>
        <v>0</v>
      </c>
      <c r="L21" s="216">
        <f>ROUND(VLOOKUP($C21,งบทดลองเบื้องต้น!$B$4:$K$839,10,0),2)</f>
        <v>0</v>
      </c>
    </row>
    <row r="22" spans="1:12" s="732" customFormat="1">
      <c r="A22" s="832" t="s">
        <v>1377</v>
      </c>
      <c r="B22" s="832"/>
      <c r="C22" s="832" t="s">
        <v>609</v>
      </c>
      <c r="D22" s="832" t="s">
        <v>98</v>
      </c>
      <c r="E22" s="216">
        <f>ROUND(VLOOKUP($C22,งบทดลองเบื้องต้น!$B$4:$K$839,3,0),2)</f>
        <v>0</v>
      </c>
      <c r="F22" s="216">
        <f>ROUND(VLOOKUP($C22,งบทดลองเบื้องต้น!$B$4:$K$839,4,0),2)</f>
        <v>0</v>
      </c>
      <c r="G22" s="216">
        <f>ROUND(VLOOKUP($C22,งบทดลองเบื้องต้น!$B$4:$K$839,5,0),2)</f>
        <v>0</v>
      </c>
      <c r="H22" s="216">
        <f>ROUND(VLOOKUP($C22,งบทดลองเบื้องต้น!$B$4:$K$839,6,0),2)</f>
        <v>0</v>
      </c>
      <c r="I22" s="216">
        <f>ROUND(VLOOKUP($C22,งบทดลองเบื้องต้น!$B$4:$K$839,7,0),2)</f>
        <v>0</v>
      </c>
      <c r="J22" s="216">
        <f>ROUND(VLOOKUP($C22,งบทดลองเบื้องต้น!$B$4:$K$839,8,0),2)</f>
        <v>0</v>
      </c>
      <c r="K22" s="216">
        <f>ROUND(VLOOKUP($C22,งบทดลองเบื้องต้น!$B$4:$K$839,9,0),2)</f>
        <v>0</v>
      </c>
      <c r="L22" s="216">
        <f>ROUND(VLOOKUP($C22,งบทดลองเบื้องต้น!$B$4:$K$839,10,0),2)</f>
        <v>0</v>
      </c>
    </row>
    <row r="23" spans="1:12" s="732" customFormat="1">
      <c r="A23" s="832" t="s">
        <v>1377</v>
      </c>
      <c r="B23" s="832"/>
      <c r="C23" s="832" t="s">
        <v>612</v>
      </c>
      <c r="D23" s="832" t="s">
        <v>398</v>
      </c>
      <c r="E23" s="216">
        <f>ROUND(VLOOKUP($C23,งบทดลองเบื้องต้น!$B$4:$K$839,3,0),2)</f>
        <v>0</v>
      </c>
      <c r="F23" s="216">
        <f>ROUND(VLOOKUP($C23,งบทดลองเบื้องต้น!$B$4:$K$839,4,0),2)</f>
        <v>0</v>
      </c>
      <c r="G23" s="216">
        <f>ROUND(VLOOKUP($C23,งบทดลองเบื้องต้น!$B$4:$K$839,5,0),2)</f>
        <v>0</v>
      </c>
      <c r="H23" s="216">
        <f>ROUND(VLOOKUP($C23,งบทดลองเบื้องต้น!$B$4:$K$839,6,0),2)</f>
        <v>0</v>
      </c>
      <c r="I23" s="216">
        <f>ROUND(VLOOKUP($C23,งบทดลองเบื้องต้น!$B$4:$K$839,7,0),2)</f>
        <v>0</v>
      </c>
      <c r="J23" s="216">
        <f>ROUND(VLOOKUP($C23,งบทดลองเบื้องต้น!$B$4:$K$839,8,0),2)</f>
        <v>0</v>
      </c>
      <c r="K23" s="216">
        <f>ROUND(VLOOKUP($C23,งบทดลองเบื้องต้น!$B$4:$K$839,9,0),2)</f>
        <v>0</v>
      </c>
      <c r="L23" s="216">
        <f>ROUND(VLOOKUP($C23,งบทดลองเบื้องต้น!$B$4:$K$839,10,0),2)</f>
        <v>0</v>
      </c>
    </row>
    <row r="24" spans="1:12" s="732" customFormat="1">
      <c r="A24" s="832" t="s">
        <v>1377</v>
      </c>
      <c r="B24" s="832"/>
      <c r="C24" s="832" t="s">
        <v>615</v>
      </c>
      <c r="D24" s="832" t="s">
        <v>100</v>
      </c>
      <c r="E24" s="216">
        <f>ROUND(VLOOKUP($C24,งบทดลองเบื้องต้น!$B$4:$K$839,3,0),2)</f>
        <v>0</v>
      </c>
      <c r="F24" s="216">
        <f>ROUND(VLOOKUP($C24,งบทดลองเบื้องต้น!$B$4:$K$839,4,0),2)</f>
        <v>0</v>
      </c>
      <c r="G24" s="216">
        <f>ROUND(VLOOKUP($C24,งบทดลองเบื้องต้น!$B$4:$K$839,5,0),2)</f>
        <v>0</v>
      </c>
      <c r="H24" s="216">
        <f>ROUND(VLOOKUP($C24,งบทดลองเบื้องต้น!$B$4:$K$839,6,0),2)</f>
        <v>0</v>
      </c>
      <c r="I24" s="216">
        <f>ROUND(VLOOKUP($C24,งบทดลองเบื้องต้น!$B$4:$K$839,7,0),2)</f>
        <v>0</v>
      </c>
      <c r="J24" s="216">
        <f>ROUND(VLOOKUP($C24,งบทดลองเบื้องต้น!$B$4:$K$839,8,0),2)</f>
        <v>0</v>
      </c>
      <c r="K24" s="216">
        <f>ROUND(VLOOKUP($C24,งบทดลองเบื้องต้น!$B$4:$K$839,9,0),2)</f>
        <v>0</v>
      </c>
      <c r="L24" s="216">
        <f>ROUND(VLOOKUP($C24,งบทดลองเบื้องต้น!$B$4:$K$839,10,0),2)</f>
        <v>0</v>
      </c>
    </row>
    <row r="25" spans="1:12" s="732" customFormat="1">
      <c r="A25" s="832" t="s">
        <v>1377</v>
      </c>
      <c r="B25" s="832"/>
      <c r="C25" s="832" t="s">
        <v>618</v>
      </c>
      <c r="D25" s="832" t="s">
        <v>102</v>
      </c>
      <c r="E25" s="216">
        <f>ROUND(VLOOKUP($C25,งบทดลองเบื้องต้น!$B$4:$K$839,3,0),2)</f>
        <v>0</v>
      </c>
      <c r="F25" s="216">
        <f>ROUND(VLOOKUP($C25,งบทดลองเบื้องต้น!$B$4:$K$839,4,0),2)</f>
        <v>0</v>
      </c>
      <c r="G25" s="216">
        <f>ROUND(VLOOKUP($C25,งบทดลองเบื้องต้น!$B$4:$K$839,5,0),2)</f>
        <v>0</v>
      </c>
      <c r="H25" s="216">
        <f>ROUND(VLOOKUP($C25,งบทดลองเบื้องต้น!$B$4:$K$839,6,0),2)</f>
        <v>0</v>
      </c>
      <c r="I25" s="216">
        <f>ROUND(VLOOKUP($C25,งบทดลองเบื้องต้น!$B$4:$K$839,7,0),2)</f>
        <v>0</v>
      </c>
      <c r="J25" s="216">
        <f>ROUND(VLOOKUP($C25,งบทดลองเบื้องต้น!$B$4:$K$839,8,0),2)</f>
        <v>0</v>
      </c>
      <c r="K25" s="216">
        <f>ROUND(VLOOKUP($C25,งบทดลองเบื้องต้น!$B$4:$K$839,9,0),2)</f>
        <v>0</v>
      </c>
      <c r="L25" s="216">
        <f>ROUND(VLOOKUP($C25,งบทดลองเบื้องต้น!$B$4:$K$839,10,0),2)</f>
        <v>0</v>
      </c>
    </row>
    <row r="26" spans="1:12" s="732" customFormat="1">
      <c r="A26" s="832" t="s">
        <v>1377</v>
      </c>
      <c r="B26" s="832"/>
      <c r="C26" s="832" t="s">
        <v>621</v>
      </c>
      <c r="D26" s="832" t="s">
        <v>400</v>
      </c>
      <c r="E26" s="216">
        <f>ROUND(VLOOKUP($C26,งบทดลองเบื้องต้น!$B$4:$K$839,3,0),2)</f>
        <v>0</v>
      </c>
      <c r="F26" s="216">
        <f>ROUND(VLOOKUP($C26,งบทดลองเบื้องต้น!$B$4:$K$839,4,0),2)</f>
        <v>0</v>
      </c>
      <c r="G26" s="216">
        <f>ROUND(VLOOKUP($C26,งบทดลองเบื้องต้น!$B$4:$K$839,5,0),2)</f>
        <v>0</v>
      </c>
      <c r="H26" s="216">
        <f>ROUND(VLOOKUP($C26,งบทดลองเบื้องต้น!$B$4:$K$839,6,0),2)</f>
        <v>0</v>
      </c>
      <c r="I26" s="216">
        <f>ROUND(VLOOKUP($C26,งบทดลองเบื้องต้น!$B$4:$K$839,7,0),2)</f>
        <v>0</v>
      </c>
      <c r="J26" s="216">
        <f>ROUND(VLOOKUP($C26,งบทดลองเบื้องต้น!$B$4:$K$839,8,0),2)</f>
        <v>0</v>
      </c>
      <c r="K26" s="216">
        <f>ROUND(VLOOKUP($C26,งบทดลองเบื้องต้น!$B$4:$K$839,9,0),2)</f>
        <v>0</v>
      </c>
      <c r="L26" s="216">
        <f>ROUND(VLOOKUP($C26,งบทดลองเบื้องต้น!$B$4:$K$839,10,0),2)</f>
        <v>0</v>
      </c>
    </row>
    <row r="27" spans="1:12" s="732" customFormat="1">
      <c r="A27" s="832" t="s">
        <v>1377</v>
      </c>
      <c r="B27" s="832"/>
      <c r="C27" s="832" t="s">
        <v>624</v>
      </c>
      <c r="D27" s="832" t="s">
        <v>104</v>
      </c>
      <c r="E27" s="216">
        <f>ROUND(VLOOKUP($C27,งบทดลองเบื้องต้น!$B$4:$K$839,3,0),2)</f>
        <v>0</v>
      </c>
      <c r="F27" s="216">
        <f>ROUND(VLOOKUP($C27,งบทดลองเบื้องต้น!$B$4:$K$839,4,0),2)</f>
        <v>0</v>
      </c>
      <c r="G27" s="216">
        <f>ROUND(VLOOKUP($C27,งบทดลองเบื้องต้น!$B$4:$K$839,5,0),2)</f>
        <v>0</v>
      </c>
      <c r="H27" s="216">
        <f>ROUND(VLOOKUP($C27,งบทดลองเบื้องต้น!$B$4:$K$839,6,0),2)</f>
        <v>0</v>
      </c>
      <c r="I27" s="216">
        <f>ROUND(VLOOKUP($C27,งบทดลองเบื้องต้น!$B$4:$K$839,7,0),2)</f>
        <v>0</v>
      </c>
      <c r="J27" s="216">
        <f>ROUND(VLOOKUP($C27,งบทดลองเบื้องต้น!$B$4:$K$839,8,0),2)</f>
        <v>0</v>
      </c>
      <c r="K27" s="216">
        <f>ROUND(VLOOKUP($C27,งบทดลองเบื้องต้น!$B$4:$K$839,9,0),2)</f>
        <v>0</v>
      </c>
      <c r="L27" s="216">
        <f>ROUND(VLOOKUP($C27,งบทดลองเบื้องต้น!$B$4:$K$839,10,0),2)</f>
        <v>0</v>
      </c>
    </row>
    <row r="28" spans="1:12" s="732" customFormat="1">
      <c r="A28" s="832" t="s">
        <v>1377</v>
      </c>
      <c r="B28" s="832"/>
      <c r="C28" s="832" t="s">
        <v>627</v>
      </c>
      <c r="D28" s="832" t="s">
        <v>106</v>
      </c>
      <c r="E28" s="216">
        <f>ROUND(VLOOKUP($C28,งบทดลองเบื้องต้น!$B$4:$K$839,3,0),2)</f>
        <v>0</v>
      </c>
      <c r="F28" s="216">
        <f>ROUND(VLOOKUP($C28,งบทดลองเบื้องต้น!$B$4:$K$839,4,0),2)</f>
        <v>0</v>
      </c>
      <c r="G28" s="216">
        <f>ROUND(VLOOKUP($C28,งบทดลองเบื้องต้น!$B$4:$K$839,5,0),2)</f>
        <v>0</v>
      </c>
      <c r="H28" s="216">
        <f>ROUND(VLOOKUP($C28,งบทดลองเบื้องต้น!$B$4:$K$839,6,0),2)</f>
        <v>0</v>
      </c>
      <c r="I28" s="216">
        <f>ROUND(VLOOKUP($C28,งบทดลองเบื้องต้น!$B$4:$K$839,7,0),2)</f>
        <v>0</v>
      </c>
      <c r="J28" s="216">
        <f>ROUND(VLOOKUP($C28,งบทดลองเบื้องต้น!$B$4:$K$839,8,0),2)</f>
        <v>0</v>
      </c>
      <c r="K28" s="216">
        <f>ROUND(VLOOKUP($C28,งบทดลองเบื้องต้น!$B$4:$K$839,9,0),2)</f>
        <v>0</v>
      </c>
      <c r="L28" s="216">
        <f>ROUND(VLOOKUP($C28,งบทดลองเบื้องต้น!$B$4:$K$839,10,0),2)</f>
        <v>0</v>
      </c>
    </row>
    <row r="29" spans="1:12" s="732" customFormat="1">
      <c r="A29" s="832" t="s">
        <v>1377</v>
      </c>
      <c r="B29" s="832"/>
      <c r="C29" s="832" t="s">
        <v>652</v>
      </c>
      <c r="D29" s="832" t="s">
        <v>122</v>
      </c>
      <c r="E29" s="216">
        <f>ROUND(VLOOKUP($C29,งบทดลองเบื้องต้น!$B$4:$K$839,3,0),2)</f>
        <v>0</v>
      </c>
      <c r="F29" s="216">
        <f>ROUND(VLOOKUP($C29,งบทดลองเบื้องต้น!$B$4:$K$839,4,0),2)</f>
        <v>0</v>
      </c>
      <c r="G29" s="216">
        <f>ROUND(VLOOKUP($C29,งบทดลองเบื้องต้น!$B$4:$K$839,5,0),2)</f>
        <v>0</v>
      </c>
      <c r="H29" s="216">
        <f>ROUND(VLOOKUP($C29,งบทดลองเบื้องต้น!$B$4:$K$839,6,0),2)</f>
        <v>0</v>
      </c>
      <c r="I29" s="216">
        <f>ROUND(VLOOKUP($C29,งบทดลองเบื้องต้น!$B$4:$K$839,7,0),2)</f>
        <v>0</v>
      </c>
      <c r="J29" s="216">
        <f>ROUND(VLOOKUP($C29,งบทดลองเบื้องต้น!$B$4:$K$839,8,0),2)</f>
        <v>0</v>
      </c>
      <c r="K29" s="216">
        <f>ROUND(VLOOKUP($C29,งบทดลองเบื้องต้น!$B$4:$K$839,9,0),2)</f>
        <v>0</v>
      </c>
      <c r="L29" s="216">
        <f>ROUND(VLOOKUP($C29,งบทดลองเบื้องต้น!$B$4:$K$839,10,0),2)</f>
        <v>0</v>
      </c>
    </row>
    <row r="30" spans="1:12" s="732" customFormat="1">
      <c r="A30" s="832" t="s">
        <v>1377</v>
      </c>
      <c r="B30" s="832"/>
      <c r="C30" s="832" t="s">
        <v>659</v>
      </c>
      <c r="D30" s="832" t="s">
        <v>125</v>
      </c>
      <c r="E30" s="216">
        <f>ROUND(VLOOKUP($C30,งบทดลองเบื้องต้น!$B$4:$K$839,3,0),2)</f>
        <v>0</v>
      </c>
      <c r="F30" s="216">
        <f>ROUND(VLOOKUP($C30,งบทดลองเบื้องต้น!$B$4:$K$839,4,0),2)</f>
        <v>0</v>
      </c>
      <c r="G30" s="216">
        <f>ROUND(VLOOKUP($C30,งบทดลองเบื้องต้น!$B$4:$K$839,5,0),2)</f>
        <v>0</v>
      </c>
      <c r="H30" s="216">
        <f>ROUND(VLOOKUP($C30,งบทดลองเบื้องต้น!$B$4:$K$839,6,0),2)</f>
        <v>0</v>
      </c>
      <c r="I30" s="216">
        <f>ROUND(VLOOKUP($C30,งบทดลองเบื้องต้น!$B$4:$K$839,7,0),2)</f>
        <v>0</v>
      </c>
      <c r="J30" s="216">
        <f>ROUND(VLOOKUP($C30,งบทดลองเบื้องต้น!$B$4:$K$839,8,0),2)</f>
        <v>0</v>
      </c>
      <c r="K30" s="216">
        <f>ROUND(VLOOKUP($C30,งบทดลองเบื้องต้น!$B$4:$K$839,9,0),2)</f>
        <v>0</v>
      </c>
      <c r="L30" s="216">
        <f>ROUND(VLOOKUP($C30,งบทดลองเบื้องต้น!$B$4:$K$839,10,0),2)</f>
        <v>0</v>
      </c>
    </row>
    <row r="31" spans="1:12" s="756" customFormat="1" ht="25.2" thickBot="1">
      <c r="B31" s="757"/>
      <c r="C31" s="1174"/>
      <c r="D31" s="1175" t="s">
        <v>1568</v>
      </c>
      <c r="E31" s="1176">
        <f>SUM(E5:E30)</f>
        <v>0</v>
      </c>
      <c r="F31" s="1176">
        <f t="shared" ref="F31:L31" si="0">SUM(F5:F30)</f>
        <v>0</v>
      </c>
      <c r="G31" s="1176">
        <f t="shared" si="0"/>
        <v>0</v>
      </c>
      <c r="H31" s="1176">
        <f t="shared" si="0"/>
        <v>0</v>
      </c>
      <c r="I31" s="1176">
        <f t="shared" si="0"/>
        <v>0</v>
      </c>
      <c r="J31" s="1176">
        <f t="shared" si="0"/>
        <v>0</v>
      </c>
      <c r="K31" s="1176">
        <f t="shared" si="0"/>
        <v>0</v>
      </c>
      <c r="L31" s="1176">
        <f t="shared" si="0"/>
        <v>0</v>
      </c>
    </row>
    <row r="32" spans="1:12" s="753" customFormat="1" ht="25.8" thickTop="1" thickBot="1">
      <c r="B32" s="717"/>
      <c r="C32" s="987"/>
      <c r="D32" s="254" t="s">
        <v>1562</v>
      </c>
      <c r="E32" s="1177" t="str">
        <f>IF(E31&gt;0,"0.00","0.25")</f>
        <v>0.25</v>
      </c>
      <c r="F32" s="1177" t="str">
        <f t="shared" ref="F32:L32" si="1">IF(F31&gt;0,"0.00","0.25")</f>
        <v>0.25</v>
      </c>
      <c r="G32" s="1177" t="str">
        <f t="shared" si="1"/>
        <v>0.25</v>
      </c>
      <c r="H32" s="1177" t="str">
        <f t="shared" si="1"/>
        <v>0.25</v>
      </c>
      <c r="I32" s="1177" t="str">
        <f t="shared" si="1"/>
        <v>0.25</v>
      </c>
      <c r="J32" s="1177" t="str">
        <f t="shared" si="1"/>
        <v>0.25</v>
      </c>
      <c r="K32" s="1177" t="str">
        <f t="shared" si="1"/>
        <v>0.25</v>
      </c>
      <c r="L32" s="1177" t="str">
        <f t="shared" si="1"/>
        <v>0.25</v>
      </c>
    </row>
    <row r="33" ht="25.2" thickTop="1"/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7811B-1540-4526-8ED5-CB80398EF3C5}">
  <sheetPr>
    <tabColor theme="9" tint="0.39997558519241921"/>
  </sheetPr>
  <dimension ref="A1:T131"/>
  <sheetViews>
    <sheetView tabSelected="1" zoomScale="80" zoomScaleNormal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H20" sqref="H20"/>
    </sheetView>
  </sheetViews>
  <sheetFormatPr defaultColWidth="9" defaultRowHeight="19.5" customHeight="1"/>
  <cols>
    <col min="1" max="1" width="9.109375" style="317" customWidth="1"/>
    <col min="2" max="2" width="6.44140625" style="322" customWidth="1"/>
    <col min="3" max="3" width="15.6640625" style="330" customWidth="1"/>
    <col min="4" max="4" width="54.44140625" style="320" customWidth="1"/>
    <col min="5" max="6" width="16.109375" style="320" customWidth="1"/>
    <col min="7" max="10" width="13.44140625" style="321" customWidth="1"/>
    <col min="11" max="11" width="15.44140625" style="321" customWidth="1"/>
    <col min="12" max="12" width="17.109375" style="321" customWidth="1"/>
    <col min="13" max="20" width="13.44140625" style="321" customWidth="1"/>
    <col min="21" max="16384" width="9" style="321"/>
  </cols>
  <sheetData>
    <row r="1" spans="1:20" s="201" customFormat="1" ht="21" customHeight="1">
      <c r="A1" s="198"/>
      <c r="B1" s="198"/>
      <c r="C1" s="198"/>
      <c r="D1" s="198"/>
      <c r="E1" s="1332">
        <v>1</v>
      </c>
      <c r="F1" s="1328"/>
      <c r="G1" s="1333">
        <v>2</v>
      </c>
      <c r="H1" s="1330"/>
      <c r="I1" s="1327">
        <v>3</v>
      </c>
      <c r="J1" s="1328"/>
      <c r="K1" s="1329">
        <v>4</v>
      </c>
      <c r="L1" s="1330"/>
      <c r="M1" s="1327">
        <v>5</v>
      </c>
      <c r="N1" s="1328"/>
      <c r="O1" s="1329">
        <v>6</v>
      </c>
      <c r="P1" s="1330"/>
      <c r="Q1" s="1327">
        <v>7</v>
      </c>
      <c r="R1" s="1328"/>
      <c r="S1" s="1329">
        <v>8</v>
      </c>
      <c r="T1" s="1330"/>
    </row>
    <row r="2" spans="1:20" s="204" customFormat="1" ht="19.5" customHeight="1">
      <c r="A2" s="202"/>
      <c r="B2" s="202"/>
      <c r="C2" s="1323"/>
      <c r="D2" s="1294"/>
      <c r="E2" s="1293" t="str">
        <f>'2.ลูกหนี้ค่ารักษา'!E2</f>
        <v>11040 บึงกาฬ,รพท_</v>
      </c>
      <c r="F2" s="1293"/>
      <c r="G2" s="1293" t="str">
        <f>'2.ลูกหนี้ค่ารักษา'!F2</f>
        <v>11041 พรเจริญ,รพช_</v>
      </c>
      <c r="H2" s="1293"/>
      <c r="I2" s="1293" t="str">
        <f>'2.ลูกหนี้ค่ารักษา'!G2</f>
        <v>11043 โซ่พิสัย,รพช_</v>
      </c>
      <c r="J2" s="1293"/>
      <c r="K2" s="1293" t="str">
        <f>'2.ลูกหนี้ค่ารักษา'!H2</f>
        <v>11046 เซกา,รพช_</v>
      </c>
      <c r="L2" s="1293"/>
      <c r="M2" s="1293" t="str">
        <f>'2.ลูกหนี้ค่ารักษา'!I2</f>
        <v>11047 ปากคาด,รพช_</v>
      </c>
      <c r="N2" s="1293"/>
      <c r="O2" s="1293" t="str">
        <f>'2.ลูกหนี้ค่ารักษา'!J2</f>
        <v>11048 บึงโขงหลง,รพช_</v>
      </c>
      <c r="P2" s="1293"/>
      <c r="Q2" s="1293" t="str">
        <f>'2.ลูกหนี้ค่ารักษา'!K2</f>
        <v>11049 ศรีวิไล,รพช_</v>
      </c>
      <c r="R2" s="1293"/>
      <c r="S2" s="1293" t="str">
        <f>'2.ลูกหนี้ค่ารักษา'!L2</f>
        <v>11050 บุ่งคล้า,รพช_</v>
      </c>
      <c r="T2" s="1293"/>
    </row>
    <row r="3" spans="1:20" s="204" customFormat="1" ht="19.5" customHeight="1">
      <c r="A3" s="227" t="s">
        <v>1170</v>
      </c>
      <c r="B3" s="227"/>
      <c r="C3" s="228" t="s">
        <v>0</v>
      </c>
      <c r="D3" s="229" t="s">
        <v>1</v>
      </c>
      <c r="E3" s="230" t="s">
        <v>394</v>
      </c>
      <c r="F3" s="230" t="s">
        <v>395</v>
      </c>
      <c r="G3" s="230" t="s">
        <v>394</v>
      </c>
      <c r="H3" s="230" t="s">
        <v>395</v>
      </c>
      <c r="I3" s="231" t="s">
        <v>394</v>
      </c>
      <c r="J3" s="230" t="s">
        <v>395</v>
      </c>
      <c r="K3" s="230" t="s">
        <v>394</v>
      </c>
      <c r="L3" s="230" t="s">
        <v>395</v>
      </c>
      <c r="M3" s="232" t="s">
        <v>394</v>
      </c>
      <c r="N3" s="233" t="s">
        <v>395</v>
      </c>
      <c r="O3" s="230" t="s">
        <v>394</v>
      </c>
      <c r="P3" s="230" t="s">
        <v>395</v>
      </c>
      <c r="Q3" s="231" t="s">
        <v>394</v>
      </c>
      <c r="R3" s="230" t="s">
        <v>395</v>
      </c>
      <c r="S3" s="230" t="s">
        <v>394</v>
      </c>
      <c r="T3" s="230" t="s">
        <v>395</v>
      </c>
    </row>
    <row r="4" spans="1:20" s="240" customFormat="1" ht="17.25" customHeight="1">
      <c r="A4" s="234"/>
      <c r="B4" s="235">
        <v>7</v>
      </c>
      <c r="C4" s="236"/>
      <c r="D4" s="237" t="s">
        <v>2407</v>
      </c>
      <c r="E4" s="238"/>
      <c r="F4" s="239"/>
      <c r="G4" s="238"/>
      <c r="H4" s="239"/>
      <c r="I4" s="238"/>
      <c r="J4" s="239"/>
      <c r="K4" s="238"/>
      <c r="L4" s="239"/>
      <c r="M4" s="238"/>
      <c r="N4" s="239"/>
      <c r="O4" s="238"/>
      <c r="P4" s="239"/>
      <c r="Q4" s="238"/>
      <c r="R4" s="239"/>
      <c r="S4" s="238"/>
      <c r="T4" s="239"/>
    </row>
    <row r="5" spans="1:20" s="245" customFormat="1" ht="18.75" customHeight="1">
      <c r="A5" s="1356"/>
      <c r="B5" s="241">
        <v>7.1</v>
      </c>
      <c r="C5" s="242" t="s">
        <v>514</v>
      </c>
      <c r="D5" s="243" t="s">
        <v>24</v>
      </c>
      <c r="E5" s="244">
        <f>ROUND(VLOOKUP($C5,แยกหน่วยบริการ!$B$4:$BO$841,3,0),2)</f>
        <v>12223810.32</v>
      </c>
      <c r="F5" s="244">
        <f>ROUND(VLOOKUP($C5,แยกหน่วยบริการ!$B$4:$BO$841,4,0),2)</f>
        <v>8559675.6300000008</v>
      </c>
      <c r="G5" s="244">
        <f>ROUND(VLOOKUP($C5,แยกหน่วยบริการ!$B$4:$BO$841,11,0),2)</f>
        <v>1482052.5</v>
      </c>
      <c r="H5" s="244">
        <f>ROUND(VLOOKUP($C5,แยกหน่วยบริการ!$B$4:$BO$841,12,0),2)</f>
        <v>1570919.34</v>
      </c>
      <c r="I5" s="244">
        <f>ROUND(VLOOKUP($C5,แยกหน่วยบริการ!$B$4:$BO$841,19,0),2)</f>
        <v>1962149.86</v>
      </c>
      <c r="J5" s="244">
        <f>ROUND(VLOOKUP($C5,แยกหน่วยบริการ!$B$4:$BO$841,20,0),2)</f>
        <v>1392670.4</v>
      </c>
      <c r="K5" s="244">
        <f>ROUND(VLOOKUP($C5,แยกหน่วยบริการ!$B$4:$BO$841,27,0),2)</f>
        <v>3544520.42</v>
      </c>
      <c r="L5" s="244">
        <f>ROUND(VLOOKUP($C5,แยกหน่วยบริการ!$B$4:$BO$841,28,0),2)</f>
        <v>4919082.83</v>
      </c>
      <c r="M5" s="244">
        <f>ROUND(VLOOKUP($C5,แยกหน่วยบริการ!$B$4:$BO$841,35,0),2)</f>
        <v>1050682.75</v>
      </c>
      <c r="N5" s="244">
        <f>ROUND(VLOOKUP($C5,แยกหน่วยบริการ!$B$4:$BO$841,36,0),2)</f>
        <v>962237.43</v>
      </c>
      <c r="O5" s="244">
        <f>ROUND(VLOOKUP($C5,แยกหน่วยบริการ!$B$4:$BO$841,43,0),2)</f>
        <v>1318237.73</v>
      </c>
      <c r="P5" s="244">
        <f>ROUND(VLOOKUP($C5,แยกหน่วยบริการ!$B$4:$BO$841,44,0),2)</f>
        <v>1351466.01</v>
      </c>
      <c r="Q5" s="244">
        <f>ROUND(VLOOKUP($C5,แยกหน่วยบริการ!$B$4:$BO$841,51,0),2)</f>
        <v>1093235.1200000001</v>
      </c>
      <c r="R5" s="244">
        <f>ROUND(VLOOKUP($C5,แยกหน่วยบริการ!$B$4:$BO$841,52,0),2)</f>
        <v>1391928.21</v>
      </c>
      <c r="S5" s="244">
        <f>ROUND(VLOOKUP($C5,แยกหน่วยบริการ!$B$4:$BO$841,59,0),2)</f>
        <v>247922.16</v>
      </c>
      <c r="T5" s="244">
        <f>ROUND(VLOOKUP($C5,แยกหน่วยบริการ!$B$4:$BO$841,60,0),2)</f>
        <v>335706.83</v>
      </c>
    </row>
    <row r="6" spans="1:20" s="245" customFormat="1" ht="18.75" customHeight="1">
      <c r="A6" s="1357"/>
      <c r="B6" s="246"/>
      <c r="C6" s="247" t="s">
        <v>662</v>
      </c>
      <c r="D6" s="248" t="s">
        <v>1473</v>
      </c>
      <c r="E6" s="249">
        <f>ROUND(VLOOKUP($C6,แยกหน่วยบริการ!$B$4:$BO$841,3,0),2)</f>
        <v>0</v>
      </c>
      <c r="F6" s="249">
        <f>ROUND(VLOOKUP($C6,แยกหน่วยบริการ!$B$4:$BO$841,4,0),2)</f>
        <v>0</v>
      </c>
      <c r="G6" s="249">
        <f>ROUND(VLOOKUP($C6,แยกหน่วยบริการ!$B$4:$BO$841,11,0),2)</f>
        <v>0</v>
      </c>
      <c r="H6" s="249">
        <f>ROUND(VLOOKUP($C6,แยกหน่วยบริการ!$B$4:$BO$841,12,0),2)</f>
        <v>0</v>
      </c>
      <c r="I6" s="249">
        <f>ROUND(VLOOKUP($C6,แยกหน่วยบริการ!$B$4:$BO$841,19,0),2)</f>
        <v>0</v>
      </c>
      <c r="J6" s="249">
        <f>ROUND(VLOOKUP($C6,แยกหน่วยบริการ!$B$4:$BO$841,20,0),2)</f>
        <v>0</v>
      </c>
      <c r="K6" s="249">
        <f>ROUND(VLOOKUP($C6,แยกหน่วยบริการ!$B$4:$BO$841,27,0),2)</f>
        <v>0</v>
      </c>
      <c r="L6" s="249">
        <f>ROUND(VLOOKUP($C6,แยกหน่วยบริการ!$B$4:$BO$841,28,0),2)</f>
        <v>0</v>
      </c>
      <c r="M6" s="249">
        <f>ROUND(VLOOKUP($C6,แยกหน่วยบริการ!$B$4:$BO$841,35,0),2)</f>
        <v>0</v>
      </c>
      <c r="N6" s="249">
        <f>ROUND(VLOOKUP($C6,แยกหน่วยบริการ!$B$4:$BO$841,36,0),2)</f>
        <v>0</v>
      </c>
      <c r="O6" s="249">
        <f>ROUND(VLOOKUP($C6,แยกหน่วยบริการ!$B$4:$BO$841,43,0),2)</f>
        <v>0</v>
      </c>
      <c r="P6" s="249">
        <f>ROUND(VLOOKUP($C6,แยกหน่วยบริการ!$B$4:$BO$841,44,0),2)</f>
        <v>0</v>
      </c>
      <c r="Q6" s="249">
        <f>ROUND(VLOOKUP($C6,แยกหน่วยบริการ!$B$4:$BO$841,51,0),2)</f>
        <v>0</v>
      </c>
      <c r="R6" s="249">
        <f>ROUND(VLOOKUP($C6,แยกหน่วยบริการ!$B$4:$BO$841,52,0),2)</f>
        <v>0</v>
      </c>
      <c r="S6" s="249">
        <f>ROUND(VLOOKUP($C6,แยกหน่วยบริการ!$B$4:$BO$841,59,0),2)</f>
        <v>0</v>
      </c>
      <c r="T6" s="249">
        <f>ROUND(VLOOKUP($C6,แยกหน่วยบริการ!$B$4:$BO$841,60,0),2)</f>
        <v>0</v>
      </c>
    </row>
    <row r="7" spans="1:20" s="245" customFormat="1" ht="18.75" customHeight="1">
      <c r="A7" s="1357"/>
      <c r="B7" s="246"/>
      <c r="C7" s="250" t="s">
        <v>1922</v>
      </c>
      <c r="D7" s="251" t="s">
        <v>1923</v>
      </c>
      <c r="E7" s="249">
        <f>ROUND(VLOOKUP($C7,แยกหน่วยบริการ!$B$4:$BO$841,3,0),2)</f>
        <v>0</v>
      </c>
      <c r="F7" s="249">
        <f>ROUND(VLOOKUP($C7,แยกหน่วยบริการ!$B$4:$BO$841,4,0),2)</f>
        <v>0</v>
      </c>
      <c r="G7" s="249">
        <f>ROUND(VLOOKUP($C7,แยกหน่วยบริการ!$B$4:$BO$841,11,0),2)</f>
        <v>0</v>
      </c>
      <c r="H7" s="249">
        <f>ROUND(VLOOKUP($C7,แยกหน่วยบริการ!$B$4:$BO$841,12,0),2)</f>
        <v>0</v>
      </c>
      <c r="I7" s="249">
        <f>ROUND(VLOOKUP($C7,แยกหน่วยบริการ!$B$4:$BO$841,19,0),2)</f>
        <v>0</v>
      </c>
      <c r="J7" s="249">
        <f>ROUND(VLOOKUP($C7,แยกหน่วยบริการ!$B$4:$BO$841,20,0),2)</f>
        <v>0</v>
      </c>
      <c r="K7" s="249">
        <f>ROUND(VLOOKUP($C7,แยกหน่วยบริการ!$B$4:$BO$841,27,0),2)</f>
        <v>0</v>
      </c>
      <c r="L7" s="249">
        <f>ROUND(VLOOKUP($C7,แยกหน่วยบริการ!$B$4:$BO$841,28,0),2)</f>
        <v>0</v>
      </c>
      <c r="M7" s="249">
        <f>ROUND(VLOOKUP($C7,แยกหน่วยบริการ!$B$4:$BO$841,35,0),2)</f>
        <v>0</v>
      </c>
      <c r="N7" s="249">
        <f>ROUND(VLOOKUP($C7,แยกหน่วยบริการ!$B$4:$BO$841,36,0),2)</f>
        <v>0</v>
      </c>
      <c r="O7" s="249">
        <f>ROUND(VLOOKUP($C7,แยกหน่วยบริการ!$B$4:$BO$841,43,0),2)</f>
        <v>0</v>
      </c>
      <c r="P7" s="249">
        <f>ROUND(VLOOKUP($C7,แยกหน่วยบริการ!$B$4:$BO$841,44,0),2)</f>
        <v>0</v>
      </c>
      <c r="Q7" s="249">
        <f>ROUND(VLOOKUP($C7,แยกหน่วยบริการ!$B$4:$BO$841,51,0),2)</f>
        <v>0</v>
      </c>
      <c r="R7" s="249">
        <f>ROUND(VLOOKUP($C7,แยกหน่วยบริการ!$B$4:$BO$841,52,0),2)</f>
        <v>0</v>
      </c>
      <c r="S7" s="249">
        <f>ROUND(VLOOKUP($C7,แยกหน่วยบริการ!$B$4:$BO$841,59,0),2)</f>
        <v>0</v>
      </c>
      <c r="T7" s="249">
        <f>ROUND(VLOOKUP($C7,แยกหน่วยบริการ!$B$4:$BO$841,60,0),2)</f>
        <v>0</v>
      </c>
    </row>
    <row r="8" spans="1:20" s="245" customFormat="1" ht="18.75" customHeight="1">
      <c r="A8" s="1357"/>
      <c r="B8" s="246"/>
      <c r="C8" s="242" t="s">
        <v>681</v>
      </c>
      <c r="D8" s="243" t="s">
        <v>1478</v>
      </c>
      <c r="E8" s="244">
        <f>ROUND(VLOOKUP($C8,แยกหน่วยบริการ!$B$4:$BO$841,3,0),2)</f>
        <v>7404380.0099999998</v>
      </c>
      <c r="F8" s="244">
        <f>ROUND(VLOOKUP($C8,แยกหน่วยบริการ!$B$4:$BO$841,4,0),2)</f>
        <v>10637735.99</v>
      </c>
      <c r="G8" s="244">
        <f>ROUND(VLOOKUP($C8,แยกหน่วยบริการ!$B$4:$BO$841,11,0),2)</f>
        <v>1276622.5</v>
      </c>
      <c r="H8" s="244">
        <f>ROUND(VLOOKUP($C8,แยกหน่วยบริการ!$B$4:$BO$841,12,0),2)</f>
        <v>1054578.05</v>
      </c>
      <c r="I8" s="244">
        <f>ROUND(VLOOKUP($C8,แยกหน่วยบริการ!$B$4:$BO$841,19,0),2)</f>
        <v>1044787.15</v>
      </c>
      <c r="J8" s="244">
        <f>ROUND(VLOOKUP($C8,แยกหน่วยบริการ!$B$4:$BO$841,20,0),2)</f>
        <v>1469870.37</v>
      </c>
      <c r="K8" s="244">
        <f>ROUND(VLOOKUP($C8,แยกหน่วยบริการ!$B$4:$BO$841,27,0),2)</f>
        <v>3111218.8</v>
      </c>
      <c r="L8" s="244">
        <f>ROUND(VLOOKUP($C8,แยกหน่วยบริการ!$B$4:$BO$841,28,0),2)</f>
        <v>2776397.48</v>
      </c>
      <c r="M8" s="244">
        <f>ROUND(VLOOKUP($C8,แยกหน่วยบริการ!$B$4:$BO$841,35,0),2)</f>
        <v>493359.02</v>
      </c>
      <c r="N8" s="244">
        <f>ROUND(VLOOKUP($C8,แยกหน่วยบริการ!$B$4:$BO$841,36,0),2)</f>
        <v>883454.81</v>
      </c>
      <c r="O8" s="244">
        <f>ROUND(VLOOKUP($C8,แยกหน่วยบริการ!$B$4:$BO$841,43,0),2)</f>
        <v>2118804.34</v>
      </c>
      <c r="P8" s="244">
        <f>ROUND(VLOOKUP($C8,แยกหน่วยบริการ!$B$4:$BO$841,44,0),2)</f>
        <v>1231890.94</v>
      </c>
      <c r="Q8" s="244">
        <f>ROUND(VLOOKUP($C8,แยกหน่วยบริการ!$B$4:$BO$841,51,0),2)</f>
        <v>0</v>
      </c>
      <c r="R8" s="244">
        <f>ROUND(VLOOKUP($C8,แยกหน่วยบริการ!$B$4:$BO$841,52,0),2)</f>
        <v>933011.5</v>
      </c>
      <c r="S8" s="244">
        <f>ROUND(VLOOKUP($C8,แยกหน่วยบริการ!$B$4:$BO$841,59,0),2)</f>
        <v>318792.34999999998</v>
      </c>
      <c r="T8" s="244">
        <f>ROUND(VLOOKUP($C8,แยกหน่วยบริการ!$B$4:$BO$841,60,0),2)</f>
        <v>220556.37</v>
      </c>
    </row>
    <row r="9" spans="1:20" s="245" customFormat="1" ht="18.75" customHeight="1">
      <c r="A9" s="1357"/>
      <c r="B9" s="246"/>
      <c r="C9" s="242"/>
      <c r="D9" s="248" t="s">
        <v>425</v>
      </c>
      <c r="E9" s="1353">
        <f>E5-F6-F7-F8</f>
        <v>1586074.33</v>
      </c>
      <c r="F9" s="1353"/>
      <c r="G9" s="1353">
        <f>G5-H6-H7-H8</f>
        <v>427474.44999999995</v>
      </c>
      <c r="H9" s="1353"/>
      <c r="I9" s="1353">
        <f>I5-J6-J7-J8</f>
        <v>492279.49</v>
      </c>
      <c r="J9" s="1353"/>
      <c r="K9" s="1353">
        <f>K5-L6-L7-L8</f>
        <v>768122.94</v>
      </c>
      <c r="L9" s="1353"/>
      <c r="M9" s="1353">
        <f>M5-N6-N7-N8</f>
        <v>167227.93999999994</v>
      </c>
      <c r="N9" s="1353"/>
      <c r="O9" s="1353">
        <f>O5-P6-P7-P8</f>
        <v>86346.790000000037</v>
      </c>
      <c r="P9" s="1353"/>
      <c r="Q9" s="1353">
        <f>Q5-R6-R7-R8</f>
        <v>160223.62000000011</v>
      </c>
      <c r="R9" s="1353"/>
      <c r="S9" s="1353">
        <f>S5-T6-T7-T8</f>
        <v>27365.790000000008</v>
      </c>
      <c r="T9" s="1353"/>
    </row>
    <row r="10" spans="1:20" s="255" customFormat="1" ht="19.5" customHeight="1" thickBot="1">
      <c r="A10" s="1357"/>
      <c r="B10" s="252"/>
      <c r="C10" s="253"/>
      <c r="D10" s="254" t="s">
        <v>1562</v>
      </c>
      <c r="E10" s="1288" t="str">
        <f>IF(E9&gt;=0,"1.00","0.00")</f>
        <v>1.00</v>
      </c>
      <c r="F10" s="1289"/>
      <c r="G10" s="1288" t="str">
        <f>IF(G9&gt;=0,"1.00","0.00")</f>
        <v>1.00</v>
      </c>
      <c r="H10" s="1289"/>
      <c r="I10" s="1288" t="str">
        <f>IF(I9&gt;=0,"1.00","0.00")</f>
        <v>1.00</v>
      </c>
      <c r="J10" s="1289"/>
      <c r="K10" s="1288" t="str">
        <f>IF(K9&gt;=0,"1.00","0.00")</f>
        <v>1.00</v>
      </c>
      <c r="L10" s="1289"/>
      <c r="M10" s="1288" t="str">
        <f>IF(M9&gt;=0,"1.00","0.00")</f>
        <v>1.00</v>
      </c>
      <c r="N10" s="1289"/>
      <c r="O10" s="1288" t="str">
        <f>IF(O9&gt;=0,"1.00","0.00")</f>
        <v>1.00</v>
      </c>
      <c r="P10" s="1289"/>
      <c r="Q10" s="1288" t="str">
        <f>IF(Q9&gt;=0,"1.00","0.00")</f>
        <v>1.00</v>
      </c>
      <c r="R10" s="1289"/>
      <c r="S10" s="1288" t="str">
        <f>IF(S9&gt;=0,"1.00","0.00")</f>
        <v>1.00</v>
      </c>
      <c r="T10" s="1289"/>
    </row>
    <row r="11" spans="1:20" s="260" customFormat="1" ht="19.5" customHeight="1" thickTop="1">
      <c r="A11" s="1357"/>
      <c r="B11" s="246">
        <v>7.2</v>
      </c>
      <c r="C11" s="256" t="s">
        <v>2408</v>
      </c>
      <c r="D11" s="257"/>
      <c r="E11" s="258"/>
      <c r="F11" s="259"/>
      <c r="G11" s="258"/>
      <c r="H11" s="259"/>
      <c r="I11" s="258"/>
      <c r="J11" s="259"/>
      <c r="K11" s="258"/>
      <c r="L11" s="259"/>
      <c r="M11" s="258"/>
      <c r="N11" s="259"/>
      <c r="O11" s="258"/>
      <c r="P11" s="259"/>
      <c r="Q11" s="258"/>
      <c r="R11" s="259"/>
      <c r="S11" s="258"/>
      <c r="T11" s="259"/>
    </row>
    <row r="12" spans="1:20" s="262" customFormat="1" ht="18.75" customHeight="1">
      <c r="A12" s="1357"/>
      <c r="B12" s="261"/>
      <c r="C12" s="242" t="s">
        <v>810</v>
      </c>
      <c r="D12" s="243" t="s">
        <v>1605</v>
      </c>
      <c r="E12" s="244">
        <f>ROUND(VLOOKUP($C12,แยกหน่วยบริการ!$B$4:$BO$841,3,0),2)</f>
        <v>0</v>
      </c>
      <c r="F12" s="244">
        <f>ROUND(VLOOKUP($C12,แยกหน่วยบริการ!$B$4:$BO$841,4,0),2)</f>
        <v>1464646.28</v>
      </c>
      <c r="G12" s="244">
        <f>ROUND(VLOOKUP($C12,แยกหน่วยบริการ!$B$4:$BO$841,11,0),2)</f>
        <v>0</v>
      </c>
      <c r="H12" s="244">
        <f>ROUND(VLOOKUP($C12,แยกหน่วยบริการ!$B$4:$BO$841,12,0),2)</f>
        <v>653833.03</v>
      </c>
      <c r="I12" s="244">
        <f>ROUND(VLOOKUP($C12,แยกหน่วยบริการ!$B$4:$BO$841,19,0),2)</f>
        <v>0</v>
      </c>
      <c r="J12" s="244">
        <f>ROUND(VLOOKUP($C12,แยกหน่วยบริการ!$B$4:$BO$841,20,0),2)</f>
        <v>274085.98</v>
      </c>
      <c r="K12" s="244">
        <f>ROUND(VLOOKUP($C12,แยกหน่วยบริการ!$B$4:$BO$841,27,0),2)</f>
        <v>0</v>
      </c>
      <c r="L12" s="244">
        <f>ROUND(VLOOKUP($C12,แยกหน่วยบริการ!$B$4:$BO$841,28,0),2)</f>
        <v>186689</v>
      </c>
      <c r="M12" s="244">
        <f>ROUND(VLOOKUP($C12,แยกหน่วยบริการ!$B$4:$BO$841,35,0),2)</f>
        <v>0</v>
      </c>
      <c r="N12" s="244">
        <f>ROUND(VLOOKUP($C12,แยกหน่วยบริการ!$B$4:$BO$841,36,0),2)</f>
        <v>135306.81</v>
      </c>
      <c r="O12" s="244">
        <f>ROUND(VLOOKUP($C12,แยกหน่วยบริการ!$B$4:$BO$841,43,0),2)</f>
        <v>0</v>
      </c>
      <c r="P12" s="244">
        <f>ROUND(VLOOKUP($C12,แยกหน่วยบริการ!$B$4:$BO$841,44,0),2)</f>
        <v>48327.199999999997</v>
      </c>
      <c r="Q12" s="244">
        <f>ROUND(VLOOKUP($C12,แยกหน่วยบริการ!$B$4:$BO$841,51,0),2)</f>
        <v>0</v>
      </c>
      <c r="R12" s="244">
        <f>ROUND(VLOOKUP($C12,แยกหน่วยบริการ!$B$4:$BO$841,52,0),2)</f>
        <v>80929.75</v>
      </c>
      <c r="S12" s="244">
        <f>ROUND(VLOOKUP($C12,แยกหน่วยบริการ!$B$4:$BO$841,59,0),2)</f>
        <v>0</v>
      </c>
      <c r="T12" s="244">
        <f>ROUND(VLOOKUP($C12,แยกหน่วยบริการ!$B$4:$BO$841,60,0),2)</f>
        <v>38582.81</v>
      </c>
    </row>
    <row r="13" spans="1:20" s="262" customFormat="1" ht="18.75" customHeight="1">
      <c r="A13" s="1357"/>
      <c r="B13" s="261"/>
      <c r="C13" s="263" t="s">
        <v>811</v>
      </c>
      <c r="D13" s="243" t="s">
        <v>1606</v>
      </c>
      <c r="E13" s="244">
        <f>ROUND(VLOOKUP($C13,แยกหน่วยบริการ!$B$4:$BO$841,3,0),2)</f>
        <v>1130</v>
      </c>
      <c r="F13" s="244">
        <f>ROUND(VLOOKUP($C13,แยกหน่วยบริการ!$B$4:$BO$841,4,0),2)</f>
        <v>1572821.41</v>
      </c>
      <c r="G13" s="244">
        <f>ROUND(VLOOKUP($C13,แยกหน่วยบริการ!$B$4:$BO$841,11,0),2)</f>
        <v>0</v>
      </c>
      <c r="H13" s="244">
        <f>ROUND(VLOOKUP($C13,แยกหน่วยบริการ!$B$4:$BO$841,12,0),2)</f>
        <v>750016.4</v>
      </c>
      <c r="I13" s="244">
        <f>ROUND(VLOOKUP($C13,แยกหน่วยบริการ!$B$4:$BO$841,19,0),2)</f>
        <v>0</v>
      </c>
      <c r="J13" s="244">
        <f>ROUND(VLOOKUP($C13,แยกหน่วยบริการ!$B$4:$BO$841,20,0),2)</f>
        <v>631126.11</v>
      </c>
      <c r="K13" s="244">
        <f>ROUND(VLOOKUP($C13,แยกหน่วยบริการ!$B$4:$BO$841,27,0),2)</f>
        <v>0</v>
      </c>
      <c r="L13" s="244">
        <f>ROUND(VLOOKUP($C13,แยกหน่วยบริการ!$B$4:$BO$841,28,0),2)</f>
        <v>308205</v>
      </c>
      <c r="M13" s="244">
        <f>ROUND(VLOOKUP($C13,แยกหน่วยบริการ!$B$4:$BO$841,35,0),2)</f>
        <v>39447.620000000003</v>
      </c>
      <c r="N13" s="244">
        <f>ROUND(VLOOKUP($C13,แยกหน่วยบริการ!$B$4:$BO$841,36,0),2)</f>
        <v>158177.13</v>
      </c>
      <c r="O13" s="244">
        <f>ROUND(VLOOKUP($C13,แยกหน่วยบริการ!$B$4:$BO$841,43,0),2)</f>
        <v>0</v>
      </c>
      <c r="P13" s="244">
        <f>ROUND(VLOOKUP($C13,แยกหน่วยบริการ!$B$4:$BO$841,44,0),2)</f>
        <v>275535.03999999998</v>
      </c>
      <c r="Q13" s="244">
        <f>ROUND(VLOOKUP($C13,แยกหน่วยบริการ!$B$4:$BO$841,51,0),2)</f>
        <v>28554.42</v>
      </c>
      <c r="R13" s="244">
        <f>ROUND(VLOOKUP($C13,แยกหน่วยบริการ!$B$4:$BO$841,52,0),2)</f>
        <v>179440.38</v>
      </c>
      <c r="S13" s="244">
        <f>ROUND(VLOOKUP($C13,แยกหน่วยบริการ!$B$4:$BO$841,59,0),2)</f>
        <v>0</v>
      </c>
      <c r="T13" s="244">
        <f>ROUND(VLOOKUP($C13,แยกหน่วยบริการ!$B$4:$BO$841,60,0),2)</f>
        <v>42772.98</v>
      </c>
    </row>
    <row r="14" spans="1:20" s="262" customFormat="1" ht="18.75" customHeight="1">
      <c r="A14" s="1357"/>
      <c r="B14" s="261"/>
      <c r="C14" s="264" t="s">
        <v>779</v>
      </c>
      <c r="D14" s="265" t="s">
        <v>412</v>
      </c>
      <c r="E14" s="244">
        <f>ROUND(VLOOKUP($C14,แยกหน่วยบริการ!$B$4:$BO$841,3,0),2)</f>
        <v>0</v>
      </c>
      <c r="F14" s="244">
        <f>ROUND(VLOOKUP($C14,แยกหน่วยบริการ!$B$4:$BO$841,4,0),2)</f>
        <v>0</v>
      </c>
      <c r="G14" s="244">
        <f>ROUND(VLOOKUP($C14,แยกหน่วยบริการ!$B$4:$BO$841,11,0),2)</f>
        <v>0</v>
      </c>
      <c r="H14" s="244">
        <f>ROUND(VLOOKUP($C14,แยกหน่วยบริการ!$B$4:$BO$841,12,0),2)</f>
        <v>33317.519999999997</v>
      </c>
      <c r="I14" s="244">
        <f>ROUND(VLOOKUP($C14,แยกหน่วยบริการ!$B$4:$BO$841,19,0),2)</f>
        <v>0</v>
      </c>
      <c r="J14" s="244">
        <f>ROUND(VLOOKUP($C14,แยกหน่วยบริการ!$B$4:$BO$841,20,0),2)</f>
        <v>4410.3999999999996</v>
      </c>
      <c r="K14" s="244">
        <f>ROUND(VLOOKUP($C14,แยกหน่วยบริการ!$B$4:$BO$841,27,0),2)</f>
        <v>0</v>
      </c>
      <c r="L14" s="244">
        <f>ROUND(VLOOKUP($C14,แยกหน่วยบริการ!$B$4:$BO$841,28,0),2)</f>
        <v>768122.94</v>
      </c>
      <c r="M14" s="244">
        <f>ROUND(VLOOKUP($C14,แยกหน่วยบริการ!$B$4:$BO$841,35,0),2)</f>
        <v>0</v>
      </c>
      <c r="N14" s="244">
        <f>ROUND(VLOOKUP($C14,แยกหน่วยบริการ!$B$4:$BO$841,36,0),2)</f>
        <v>4177</v>
      </c>
      <c r="O14" s="244">
        <f>ROUND(VLOOKUP($C14,แยกหน่วยบริการ!$B$4:$BO$841,43,0),2)</f>
        <v>0</v>
      </c>
      <c r="P14" s="244">
        <f>ROUND(VLOOKUP($C14,แยกหน่วยบริการ!$B$4:$BO$841,44,0),2)</f>
        <v>4807.55</v>
      </c>
      <c r="Q14" s="244">
        <f>ROUND(VLOOKUP($C14,แยกหน่วยบริการ!$B$4:$BO$841,51,0),2)</f>
        <v>0</v>
      </c>
      <c r="R14" s="244">
        <f>ROUND(VLOOKUP($C14,แยกหน่วยบริการ!$B$4:$BO$841,52,0),2)</f>
        <v>114939.49</v>
      </c>
      <c r="S14" s="244">
        <f>ROUND(VLOOKUP($C14,แยกหน่วยบริการ!$B$4:$BO$841,59,0),2)</f>
        <v>0</v>
      </c>
      <c r="T14" s="244">
        <f>ROUND(VLOOKUP($C14,แยกหน่วยบริการ!$B$4:$BO$841,60,0),2)</f>
        <v>19565</v>
      </c>
    </row>
    <row r="15" spans="1:20" s="262" customFormat="1" ht="18.75" customHeight="1">
      <c r="A15" s="1357"/>
      <c r="B15" s="261"/>
      <c r="C15" s="242" t="s">
        <v>882</v>
      </c>
      <c r="D15" s="243" t="s">
        <v>1264</v>
      </c>
      <c r="E15" s="244">
        <f>ROUND(VLOOKUP($C15,แยกหน่วยบริการ!$B$4:$BO$841,3,0),2)</f>
        <v>0</v>
      </c>
      <c r="F15" s="244">
        <f>ROUND(VLOOKUP($C15,แยกหน่วยบริการ!$B$4:$BO$841,4,0),2)</f>
        <v>159784938.99000001</v>
      </c>
      <c r="G15" s="244">
        <f>ROUND(VLOOKUP($C15,แยกหน่วยบริการ!$B$4:$BO$841,11,0),2)</f>
        <v>0</v>
      </c>
      <c r="H15" s="244">
        <f>ROUND(VLOOKUP($C15,แยกหน่วยบริการ!$B$4:$BO$841,12,0),2)</f>
        <v>57082.57</v>
      </c>
      <c r="I15" s="244">
        <f>ROUND(VLOOKUP($C15,แยกหน่วยบริการ!$B$4:$BO$841,19,0),2)</f>
        <v>0</v>
      </c>
      <c r="J15" s="244">
        <f>ROUND(VLOOKUP($C15,แยกหน่วยบริการ!$B$4:$BO$841,20,0),2)</f>
        <v>400000</v>
      </c>
      <c r="K15" s="244">
        <f>ROUND(VLOOKUP($C15,แยกหน่วยบริการ!$B$4:$BO$841,27,0),2)</f>
        <v>0</v>
      </c>
      <c r="L15" s="244">
        <f>ROUND(VLOOKUP($C15,แยกหน่วยบริการ!$B$4:$BO$841,28,0),2)</f>
        <v>0</v>
      </c>
      <c r="M15" s="244">
        <f>ROUND(VLOOKUP($C15,แยกหน่วยบริการ!$B$4:$BO$841,35,0),2)</f>
        <v>0</v>
      </c>
      <c r="N15" s="244">
        <f>ROUND(VLOOKUP($C15,แยกหน่วยบริการ!$B$4:$BO$841,36,0),2)</f>
        <v>21097.01</v>
      </c>
      <c r="O15" s="244">
        <f>ROUND(VLOOKUP($C15,แยกหน่วยบริการ!$B$4:$BO$841,43,0),2)</f>
        <v>0</v>
      </c>
      <c r="P15" s="244">
        <f>ROUND(VLOOKUP($C15,แยกหน่วยบริการ!$B$4:$BO$841,44,0),2)</f>
        <v>9693.8700000000008</v>
      </c>
      <c r="Q15" s="244">
        <f>ROUND(VLOOKUP($C15,แยกหน่วยบริการ!$B$4:$BO$841,51,0),2)</f>
        <v>0</v>
      </c>
      <c r="R15" s="244">
        <f>ROUND(VLOOKUP($C15,แยกหน่วยบริการ!$B$4:$BO$841,52,0),2)</f>
        <v>0</v>
      </c>
      <c r="S15" s="244">
        <f>ROUND(VLOOKUP($C15,แยกหน่วยบริการ!$B$4:$BO$841,59,0),2)</f>
        <v>0</v>
      </c>
      <c r="T15" s="244">
        <f>ROUND(VLOOKUP($C15,แยกหน่วยบริการ!$B$4:$BO$841,60,0),2)</f>
        <v>65100</v>
      </c>
    </row>
    <row r="16" spans="1:20" s="262" customFormat="1" ht="18.75" customHeight="1">
      <c r="A16" s="1357"/>
      <c r="B16" s="261"/>
      <c r="C16" s="242" t="s">
        <v>513</v>
      </c>
      <c r="D16" s="243" t="s">
        <v>23</v>
      </c>
      <c r="E16" s="244">
        <f>ROUND(VLOOKUP($C16,แยกหน่วยบริการ!$B$4:$BO$841,3,0),2)</f>
        <v>0</v>
      </c>
      <c r="F16" s="244">
        <f>ROUND(VLOOKUP($C16,แยกหน่วยบริการ!$B$4:$BO$841,4,0),2)</f>
        <v>0</v>
      </c>
      <c r="G16" s="244">
        <f>ROUND(VLOOKUP($C16,แยกหน่วยบริการ!$B$4:$BO$841,11,0),2)</f>
        <v>0</v>
      </c>
      <c r="H16" s="244">
        <f>ROUND(VLOOKUP($C16,แยกหน่วยบริการ!$B$4:$BO$841,12,0),2)</f>
        <v>0</v>
      </c>
      <c r="I16" s="244">
        <f>ROUND(VLOOKUP($C16,แยกหน่วยบริการ!$B$4:$BO$841,19,0),2)</f>
        <v>0</v>
      </c>
      <c r="J16" s="244">
        <f>ROUND(VLOOKUP($C16,แยกหน่วยบริการ!$B$4:$BO$841,20,0),2)</f>
        <v>0</v>
      </c>
      <c r="K16" s="244">
        <f>ROUND(VLOOKUP($C16,แยกหน่วยบริการ!$B$4:$BO$841,27,0),2)</f>
        <v>0</v>
      </c>
      <c r="L16" s="244">
        <f>ROUND(VLOOKUP($C16,แยกหน่วยบริการ!$B$4:$BO$841,28,0),2)</f>
        <v>0</v>
      </c>
      <c r="M16" s="244">
        <f>ROUND(VLOOKUP($C16,แยกหน่วยบริการ!$B$4:$BO$841,35,0),2)</f>
        <v>0</v>
      </c>
      <c r="N16" s="244">
        <f>ROUND(VLOOKUP($C16,แยกหน่วยบริการ!$B$4:$BO$841,36,0),2)</f>
        <v>0</v>
      </c>
      <c r="O16" s="244">
        <f>ROUND(VLOOKUP($C16,แยกหน่วยบริการ!$B$4:$BO$841,43,0),2)</f>
        <v>0</v>
      </c>
      <c r="P16" s="244">
        <f>ROUND(VLOOKUP($C16,แยกหน่วยบริการ!$B$4:$BO$841,44,0),2)</f>
        <v>0</v>
      </c>
      <c r="Q16" s="244">
        <f>ROUND(VLOOKUP($C16,แยกหน่วยบริการ!$B$4:$BO$841,51,0),2)</f>
        <v>0</v>
      </c>
      <c r="R16" s="244">
        <f>ROUND(VLOOKUP($C16,แยกหน่วยบริการ!$B$4:$BO$841,52,0),2)</f>
        <v>0</v>
      </c>
      <c r="S16" s="244">
        <f>ROUND(VLOOKUP($C16,แยกหน่วยบริการ!$B$4:$BO$841,59,0),2)</f>
        <v>0</v>
      </c>
      <c r="T16" s="244">
        <f>ROUND(VLOOKUP($C16,แยกหน่วยบริการ!$B$4:$BO$841,60,0),2)</f>
        <v>0</v>
      </c>
    </row>
    <row r="17" spans="1:20" s="268" customFormat="1" ht="18.75" customHeight="1">
      <c r="A17" s="1357"/>
      <c r="B17" s="246"/>
      <c r="C17" s="266"/>
      <c r="D17" s="267" t="s">
        <v>1374</v>
      </c>
      <c r="E17" s="1354">
        <f>SUM(F12:F16)</f>
        <v>162822406.68000001</v>
      </c>
      <c r="F17" s="1355"/>
      <c r="G17" s="1354">
        <f>SUM(H12:H16)</f>
        <v>1494249.5200000003</v>
      </c>
      <c r="H17" s="1355"/>
      <c r="I17" s="1354">
        <f>SUM(J12:J16)</f>
        <v>1309622.49</v>
      </c>
      <c r="J17" s="1355"/>
      <c r="K17" s="1354">
        <f>SUM(L12:L16)</f>
        <v>1263016.94</v>
      </c>
      <c r="L17" s="1355"/>
      <c r="M17" s="1354">
        <f>SUM(N12:N16)</f>
        <v>318757.95</v>
      </c>
      <c r="N17" s="1355"/>
      <c r="O17" s="1354">
        <f>SUM(P12:P16)</f>
        <v>338363.66</v>
      </c>
      <c r="P17" s="1355"/>
      <c r="Q17" s="1354">
        <f>SUM(R12:R16)</f>
        <v>375309.62</v>
      </c>
      <c r="R17" s="1355"/>
      <c r="S17" s="1354">
        <f>SUM(T12:T16)</f>
        <v>166020.79</v>
      </c>
      <c r="T17" s="1355"/>
    </row>
    <row r="18" spans="1:20" s="245" customFormat="1" ht="17.25" customHeight="1">
      <c r="A18" s="1358"/>
      <c r="B18" s="269"/>
      <c r="C18" s="247"/>
      <c r="D18" s="248" t="s">
        <v>425</v>
      </c>
      <c r="E18" s="1351">
        <f>(E17-E9)</f>
        <v>161236332.34999999</v>
      </c>
      <c r="F18" s="1352"/>
      <c r="G18" s="1351">
        <f>(G17-G9)</f>
        <v>1066775.0700000003</v>
      </c>
      <c r="H18" s="1352"/>
      <c r="I18" s="1351">
        <f>(I17-I9)</f>
        <v>817343</v>
      </c>
      <c r="J18" s="1352"/>
      <c r="K18" s="1351">
        <f>(K17-K9)</f>
        <v>494894</v>
      </c>
      <c r="L18" s="1352"/>
      <c r="M18" s="1351">
        <f>(M17-M9)</f>
        <v>151530.01000000007</v>
      </c>
      <c r="N18" s="1352"/>
      <c r="O18" s="1351">
        <f>(O17-O9)</f>
        <v>252016.86999999994</v>
      </c>
      <c r="P18" s="1352"/>
      <c r="Q18" s="1351">
        <f>(Q17-Q9)</f>
        <v>215085.99999999988</v>
      </c>
      <c r="R18" s="1352"/>
      <c r="S18" s="1351">
        <f>(S17-S9)</f>
        <v>138655</v>
      </c>
      <c r="T18" s="1352"/>
    </row>
    <row r="19" spans="1:20" s="272" customFormat="1" ht="19.5" customHeight="1" thickBot="1">
      <c r="A19" s="270"/>
      <c r="B19" s="269"/>
      <c r="C19" s="271"/>
      <c r="D19" s="254" t="s">
        <v>1562</v>
      </c>
      <c r="E19" s="1288" t="str">
        <f>IF(E18&gt;=0,"1.00","0.00")</f>
        <v>1.00</v>
      </c>
      <c r="F19" s="1289"/>
      <c r="G19" s="1288" t="str">
        <f>IF(G18&gt;=0,"1.00","0.00")</f>
        <v>1.00</v>
      </c>
      <c r="H19" s="1289"/>
      <c r="I19" s="1288" t="str">
        <f>IF(I18&gt;=0,"1.00","0.00")</f>
        <v>1.00</v>
      </c>
      <c r="J19" s="1289"/>
      <c r="K19" s="1288" t="str">
        <f>IF(K18&gt;=0,"1.00","0.00")</f>
        <v>1.00</v>
      </c>
      <c r="L19" s="1289"/>
      <c r="M19" s="1288" t="str">
        <f>IF(M18&gt;=0,"1.00","0.00")</f>
        <v>1.00</v>
      </c>
      <c r="N19" s="1289"/>
      <c r="O19" s="1288" t="str">
        <f>IF(O18&gt;=0,"1.00","0.00")</f>
        <v>1.00</v>
      </c>
      <c r="P19" s="1289"/>
      <c r="Q19" s="1288" t="str">
        <f>IF(Q18&gt;=0,"1.00","0.00")</f>
        <v>1.00</v>
      </c>
      <c r="R19" s="1289"/>
      <c r="S19" s="1288" t="str">
        <f>IF(S18&gt;=0,"1.00","0.00")</f>
        <v>1.00</v>
      </c>
      <c r="T19" s="1289"/>
    </row>
    <row r="20" spans="1:20" s="245" customFormat="1" ht="17.25" customHeight="1" thickTop="1">
      <c r="A20" s="270"/>
      <c r="B20" s="269"/>
      <c r="C20" s="273"/>
      <c r="D20" s="274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</row>
    <row r="21" spans="1:20" s="245" customFormat="1" ht="17.25" customHeight="1">
      <c r="A21" s="270"/>
      <c r="B21" s="269"/>
      <c r="C21" s="273"/>
      <c r="D21" s="274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</row>
    <row r="22" spans="1:20" s="280" customFormat="1" ht="18.75" customHeight="1">
      <c r="A22" s="276"/>
      <c r="B22" s="277">
        <v>7.3</v>
      </c>
      <c r="C22" s="278" t="s">
        <v>516</v>
      </c>
      <c r="D22" s="279" t="s">
        <v>26</v>
      </c>
      <c r="E22" s="216">
        <f>ROUND(VLOOKUP($C22,แยกหน่วยบริการ!$B$4:$BO$841,3,0),2)</f>
        <v>3259603.22</v>
      </c>
      <c r="F22" s="216">
        <f>ROUND(VLOOKUP($C22,แยกหน่วยบริการ!$B$4:$BO$841,4,0),2)</f>
        <v>4899740.34</v>
      </c>
      <c r="G22" s="216">
        <f>ROUND(VLOOKUP($C22,แยกหน่วยบริการ!$B$4:$BO$841,11,0),2)</f>
        <v>648043.9</v>
      </c>
      <c r="H22" s="216">
        <f>ROUND(VLOOKUP($C22,แยกหน่วยบริการ!$B$4:$BO$841,12,0),2)</f>
        <v>429678.47</v>
      </c>
      <c r="I22" s="216">
        <f>ROUND(VLOOKUP($C22,แยกหน่วยบริการ!$B$4:$BO$841,19,0),2)</f>
        <v>588264.87</v>
      </c>
      <c r="J22" s="216">
        <f>ROUND(VLOOKUP($C22,แยกหน่วยบริการ!$B$4:$BO$841,20,0),2)</f>
        <v>471657.2</v>
      </c>
      <c r="K22" s="216">
        <f>ROUND(VLOOKUP($C22,แยกหน่วยบริการ!$B$4:$BO$841,27,0),2)</f>
        <v>1828019.5</v>
      </c>
      <c r="L22" s="216">
        <f>ROUND(VLOOKUP($C22,แยกหน่วยบริการ!$B$4:$BO$841,28,0),2)</f>
        <v>1568489.44</v>
      </c>
      <c r="M22" s="216">
        <f>ROUND(VLOOKUP($C22,แยกหน่วยบริการ!$B$4:$BO$841,35,0),2)</f>
        <v>220941.72</v>
      </c>
      <c r="N22" s="216">
        <f>ROUND(VLOOKUP($C22,แยกหน่วยบริการ!$B$4:$BO$841,36,0),2)</f>
        <v>200389.59</v>
      </c>
      <c r="O22" s="216">
        <f>ROUND(VLOOKUP($C22,แยกหน่วยบริการ!$B$4:$BO$841,43,0),2)</f>
        <v>261889.38</v>
      </c>
      <c r="P22" s="216">
        <f>ROUND(VLOOKUP($C22,แยกหน่วยบริการ!$B$4:$BO$841,44,0),2)</f>
        <v>394762.5</v>
      </c>
      <c r="Q22" s="216">
        <f>ROUND(VLOOKUP($C22,แยกหน่วยบริการ!$B$4:$BO$841,51,0),2)</f>
        <v>558288.80000000005</v>
      </c>
      <c r="R22" s="216">
        <f>ROUND(VLOOKUP($C22,แยกหน่วยบริการ!$B$4:$BO$841,52,0),2)</f>
        <v>777332.19</v>
      </c>
      <c r="S22" s="216">
        <f>ROUND(VLOOKUP($C22,แยกหน่วยบริการ!$B$4:$BO$841,59,0),2)</f>
        <v>72397</v>
      </c>
      <c r="T22" s="216">
        <f>ROUND(VLOOKUP($C22,แยกหน่วยบริการ!$B$4:$BO$841,60,0),2)</f>
        <v>142633.51999999999</v>
      </c>
    </row>
    <row r="23" spans="1:20" s="280" customFormat="1" ht="18.75" customHeight="1">
      <c r="A23" s="276"/>
      <c r="B23" s="281"/>
      <c r="C23" s="282" t="s">
        <v>663</v>
      </c>
      <c r="D23" s="283" t="s">
        <v>126</v>
      </c>
      <c r="E23" s="216">
        <f>ROUND(VLOOKUP($C23,แยกหน่วยบริการ!$B$4:$BO$841,3,0),2)</f>
        <v>0</v>
      </c>
      <c r="F23" s="216">
        <f>ROUND(VLOOKUP($C23,แยกหน่วยบริการ!$B$4:$BO$841,4,0),2)</f>
        <v>0</v>
      </c>
      <c r="G23" s="216">
        <f>ROUND(VLOOKUP($C23,แยกหน่วยบริการ!$B$4:$BO$841,11,0),2)</f>
        <v>0</v>
      </c>
      <c r="H23" s="216">
        <f>ROUND(VLOOKUP($C23,แยกหน่วยบริการ!$B$4:$BO$841,12,0),2)</f>
        <v>0</v>
      </c>
      <c r="I23" s="216">
        <f>ROUND(VLOOKUP($C23,แยกหน่วยบริการ!$B$4:$BO$841,19,0),2)</f>
        <v>0</v>
      </c>
      <c r="J23" s="216">
        <f>ROUND(VLOOKUP($C23,แยกหน่วยบริการ!$B$4:$BO$841,20,0),2)</f>
        <v>0</v>
      </c>
      <c r="K23" s="216">
        <f>ROUND(VLOOKUP($C23,แยกหน่วยบริการ!$B$4:$BO$841,27,0),2)</f>
        <v>0</v>
      </c>
      <c r="L23" s="216">
        <f>ROUND(VLOOKUP($C23,แยกหน่วยบริการ!$B$4:$BO$841,28,0),2)</f>
        <v>0</v>
      </c>
      <c r="M23" s="216">
        <f>ROUND(VLOOKUP($C23,แยกหน่วยบริการ!$B$4:$BO$841,35,0),2)</f>
        <v>0</v>
      </c>
      <c r="N23" s="216">
        <f>ROUND(VLOOKUP($C23,แยกหน่วยบริการ!$B$4:$BO$841,36,0),2)</f>
        <v>0</v>
      </c>
      <c r="O23" s="216">
        <f>ROUND(VLOOKUP($C23,แยกหน่วยบริการ!$B$4:$BO$841,43,0),2)</f>
        <v>0</v>
      </c>
      <c r="P23" s="216">
        <f>ROUND(VLOOKUP($C23,แยกหน่วยบริการ!$B$4:$BO$841,44,0),2)</f>
        <v>0</v>
      </c>
      <c r="Q23" s="216">
        <f>ROUND(VLOOKUP($C23,แยกหน่วยบริการ!$B$4:$BO$841,51,0),2)</f>
        <v>0</v>
      </c>
      <c r="R23" s="216">
        <f>ROUND(VLOOKUP($C23,แยกหน่วยบริการ!$B$4:$BO$841,52,0),2)</f>
        <v>0</v>
      </c>
      <c r="S23" s="216">
        <f>ROUND(VLOOKUP($C23,แยกหน่วยบริการ!$B$4:$BO$841,59,0),2)</f>
        <v>0</v>
      </c>
      <c r="T23" s="216">
        <f>ROUND(VLOOKUP($C23,แยกหน่วยบริการ!$B$4:$BO$841,60,0),2)</f>
        <v>0</v>
      </c>
    </row>
    <row r="24" spans="1:20" s="280" customFormat="1" ht="18.75" customHeight="1">
      <c r="A24" s="276"/>
      <c r="B24" s="281"/>
      <c r="C24" s="284" t="s">
        <v>1926</v>
      </c>
      <c r="D24" s="285" t="s">
        <v>1927</v>
      </c>
      <c r="E24" s="216">
        <f>ROUND(VLOOKUP($C24,แยกหน่วยบริการ!$B$4:$BO$841,3,0),2)</f>
        <v>83678.28</v>
      </c>
      <c r="F24" s="216">
        <f>ROUND(VLOOKUP($C24,แยกหน่วยบริการ!$B$4:$BO$841,4,0),2)</f>
        <v>83678.28</v>
      </c>
      <c r="G24" s="216">
        <f>ROUND(VLOOKUP($C24,แยกหน่วยบริการ!$B$4:$BO$841,11,0),2)</f>
        <v>0</v>
      </c>
      <c r="H24" s="216">
        <f>ROUND(VLOOKUP($C24,แยกหน่วยบริการ!$B$4:$BO$841,12,0),2)</f>
        <v>0</v>
      </c>
      <c r="I24" s="216">
        <f>ROUND(VLOOKUP($C24,แยกหน่วยบริการ!$B$4:$BO$841,19,0),2)</f>
        <v>0</v>
      </c>
      <c r="J24" s="216">
        <f>ROUND(VLOOKUP($C24,แยกหน่วยบริการ!$B$4:$BO$841,20,0),2)</f>
        <v>0</v>
      </c>
      <c r="K24" s="216">
        <f>ROUND(VLOOKUP($C24,แยกหน่วยบริการ!$B$4:$BO$841,27,0),2)</f>
        <v>0</v>
      </c>
      <c r="L24" s="216">
        <f>ROUND(VLOOKUP($C24,แยกหน่วยบริการ!$B$4:$BO$841,28,0),2)</f>
        <v>0</v>
      </c>
      <c r="M24" s="216">
        <f>ROUND(VLOOKUP($C24,แยกหน่วยบริการ!$B$4:$BO$841,35,0),2)</f>
        <v>0</v>
      </c>
      <c r="N24" s="216">
        <f>ROUND(VLOOKUP($C24,แยกหน่วยบริการ!$B$4:$BO$841,36,0),2)</f>
        <v>0</v>
      </c>
      <c r="O24" s="216">
        <f>ROUND(VLOOKUP($C24,แยกหน่วยบริการ!$B$4:$BO$841,43,0),2)</f>
        <v>0</v>
      </c>
      <c r="P24" s="216">
        <f>ROUND(VLOOKUP($C24,แยกหน่วยบริการ!$B$4:$BO$841,44,0),2)</f>
        <v>0</v>
      </c>
      <c r="Q24" s="216">
        <f>ROUND(VLOOKUP($C24,แยกหน่วยบริการ!$B$4:$BO$841,51,0),2)</f>
        <v>0</v>
      </c>
      <c r="R24" s="216">
        <f>ROUND(VLOOKUP($C24,แยกหน่วยบริการ!$B$4:$BO$841,52,0),2)</f>
        <v>0</v>
      </c>
      <c r="S24" s="216">
        <f>ROUND(VLOOKUP($C24,แยกหน่วยบริการ!$B$4:$BO$841,59,0),2)</f>
        <v>0</v>
      </c>
      <c r="T24" s="216">
        <f>ROUND(VLOOKUP($C24,แยกหน่วยบริการ!$B$4:$BO$841,60,0),2)</f>
        <v>0</v>
      </c>
    </row>
    <row r="25" spans="1:20" s="280" customFormat="1" ht="18.75" customHeight="1">
      <c r="A25" s="276"/>
      <c r="B25" s="286"/>
      <c r="C25" s="278" t="s">
        <v>682</v>
      </c>
      <c r="D25" s="279" t="s">
        <v>1479</v>
      </c>
      <c r="E25" s="216">
        <f>ROUND(VLOOKUP($C25,แยกหน่วยบริการ!$B$4:$BO$841,3,0),2)</f>
        <v>3145345.36</v>
      </c>
      <c r="F25" s="216">
        <f>ROUND(VLOOKUP($C25,แยกหน่วยบริการ!$B$4:$BO$841,4,0),2)</f>
        <v>2975824.24</v>
      </c>
      <c r="G25" s="216">
        <f>ROUND(VLOOKUP($C25,แยกหน่วยบริการ!$B$4:$BO$841,11,0),2)</f>
        <v>995176.41</v>
      </c>
      <c r="H25" s="216">
        <f>ROUND(VLOOKUP($C25,แยกหน่วยบริการ!$B$4:$BO$841,12,0),2)</f>
        <v>648043.9</v>
      </c>
      <c r="I25" s="216">
        <f>ROUND(VLOOKUP($C25,แยกหน่วยบริการ!$B$4:$BO$841,19,0),2)</f>
        <v>1266724.6100000001</v>
      </c>
      <c r="J25" s="216">
        <f>ROUND(VLOOKUP($C25,แยกหน่วยบริการ!$B$4:$BO$841,20,0),2)</f>
        <v>588264.87</v>
      </c>
      <c r="K25" s="216">
        <f>ROUND(VLOOKUP($C25,แยกหน่วยบริการ!$B$4:$BO$841,27,0),2)</f>
        <v>623565.1</v>
      </c>
      <c r="L25" s="216">
        <f>ROUND(VLOOKUP($C25,แยกหน่วยบริการ!$B$4:$BO$841,28,0),2)</f>
        <v>1828019.5</v>
      </c>
      <c r="M25" s="216">
        <f>ROUND(VLOOKUP($C25,แยกหน่วยบริการ!$B$4:$BO$841,35,0),2)</f>
        <v>215267.8</v>
      </c>
      <c r="N25" s="216">
        <f>ROUND(VLOOKUP($C25,แยกหน่วยบริการ!$B$4:$BO$841,36,0),2)</f>
        <v>212183</v>
      </c>
      <c r="O25" s="216">
        <f>ROUND(VLOOKUP($C25,แยกหน่วยบริการ!$B$4:$BO$841,43,0),2)</f>
        <v>233716.8</v>
      </c>
      <c r="P25" s="216">
        <f>ROUND(VLOOKUP($C25,แยกหน่วยบริการ!$B$4:$BO$841,44,0),2)</f>
        <v>261889.38</v>
      </c>
      <c r="Q25" s="216">
        <f>ROUND(VLOOKUP($C25,แยกหน่วยบริการ!$B$4:$BO$841,51,0),2)</f>
        <v>850310.82</v>
      </c>
      <c r="R25" s="216">
        <f>ROUND(VLOOKUP($C25,แยกหน่วยบริการ!$B$4:$BO$841,52,0),2)</f>
        <v>558288.80000000005</v>
      </c>
      <c r="S25" s="216">
        <f>ROUND(VLOOKUP($C25,แยกหน่วยบริการ!$B$4:$BO$841,59,0),2)</f>
        <v>224352.1</v>
      </c>
      <c r="T25" s="216">
        <f>ROUND(VLOOKUP($C25,แยกหน่วยบริการ!$B$4:$BO$841,60,0),2)</f>
        <v>72397</v>
      </c>
    </row>
    <row r="26" spans="1:20" s="280" customFormat="1" ht="18.75" customHeight="1">
      <c r="A26" s="276"/>
      <c r="B26" s="286"/>
      <c r="C26" s="287" t="s">
        <v>670</v>
      </c>
      <c r="D26" s="288" t="s">
        <v>2172</v>
      </c>
      <c r="E26" s="216">
        <f>ROUND(VLOOKUP($C26,แยกหน่วยบริการ!$B$4:$BO$841,3,0),2)</f>
        <v>111981</v>
      </c>
      <c r="F26" s="216">
        <f>ROUND(VLOOKUP($C26,แยกหน่วยบริการ!$B$4:$BO$841,4,0),2)</f>
        <v>0</v>
      </c>
      <c r="G26" s="216">
        <f>ROUND(VLOOKUP($C26,แยกหน่วยบริการ!$B$4:$BO$841,11,0),2)</f>
        <v>0</v>
      </c>
      <c r="H26" s="216">
        <f>ROUND(VLOOKUP($C26,แยกหน่วยบริการ!$B$4:$BO$841,12,0),2)</f>
        <v>0</v>
      </c>
      <c r="I26" s="216">
        <f>ROUND(VLOOKUP($C26,แยกหน่วยบริการ!$B$4:$BO$841,19,0),2)</f>
        <v>0</v>
      </c>
      <c r="J26" s="216">
        <f>ROUND(VLOOKUP($C26,แยกหน่วยบริการ!$B$4:$BO$841,20,0),2)</f>
        <v>0</v>
      </c>
      <c r="K26" s="216">
        <f>ROUND(VLOOKUP($C26,แยกหน่วยบริการ!$B$4:$BO$841,27,0),2)</f>
        <v>0</v>
      </c>
      <c r="L26" s="216">
        <f>ROUND(VLOOKUP($C26,แยกหน่วยบริการ!$B$4:$BO$841,28,0),2)</f>
        <v>0</v>
      </c>
      <c r="M26" s="216">
        <f>ROUND(VLOOKUP($C26,แยกหน่วยบริการ!$B$4:$BO$841,35,0),2)</f>
        <v>0</v>
      </c>
      <c r="N26" s="216">
        <f>ROUND(VLOOKUP($C26,แยกหน่วยบริการ!$B$4:$BO$841,36,0),2)</f>
        <v>0</v>
      </c>
      <c r="O26" s="216">
        <f>ROUND(VLOOKUP($C26,แยกหน่วยบริการ!$B$4:$BO$841,43,0),2)</f>
        <v>0</v>
      </c>
      <c r="P26" s="216">
        <f>ROUND(VLOOKUP($C26,แยกหน่วยบริการ!$B$4:$BO$841,44,0),2)</f>
        <v>0</v>
      </c>
      <c r="Q26" s="216">
        <f>ROUND(VLOOKUP($C26,แยกหน่วยบริการ!$B$4:$BO$841,51,0),2)</f>
        <v>0</v>
      </c>
      <c r="R26" s="216">
        <f>ROUND(VLOOKUP($C26,แยกหน่วยบริการ!$B$4:$BO$841,52,0),2)</f>
        <v>0</v>
      </c>
      <c r="S26" s="216">
        <f>ROUND(VLOOKUP($C26,แยกหน่วยบริการ!$B$4:$BO$841,59,0),2)</f>
        <v>0</v>
      </c>
      <c r="T26" s="216">
        <f>ROUND(VLOOKUP($C26,แยกหน่วยบริการ!$B$4:$BO$841,60,0),2)</f>
        <v>0</v>
      </c>
    </row>
    <row r="27" spans="1:20" s="280" customFormat="1" ht="18.75" customHeight="1">
      <c r="A27" s="276"/>
      <c r="B27" s="286"/>
      <c r="C27" s="287" t="s">
        <v>1938</v>
      </c>
      <c r="D27" s="288" t="s">
        <v>1939</v>
      </c>
      <c r="E27" s="216">
        <f>ROUND(VLOOKUP($C27,แยกหน่วยบริการ!$B$4:$BO$841,3,0),2)</f>
        <v>1624013.98</v>
      </c>
      <c r="F27" s="216">
        <f>ROUND(VLOOKUP($C27,แยกหน่วยบริการ!$B$4:$BO$841,4,0),2)</f>
        <v>626327.4</v>
      </c>
      <c r="G27" s="216">
        <f>ROUND(VLOOKUP($C27,แยกหน่วยบริการ!$B$4:$BO$841,11,0),2)</f>
        <v>0</v>
      </c>
      <c r="H27" s="216">
        <f>ROUND(VLOOKUP($C27,แยกหน่วยบริการ!$B$4:$BO$841,12,0),2)</f>
        <v>0</v>
      </c>
      <c r="I27" s="216">
        <f>ROUND(VLOOKUP($C27,แยกหน่วยบริการ!$B$4:$BO$841,19,0),2)</f>
        <v>0</v>
      </c>
      <c r="J27" s="216">
        <f>ROUND(VLOOKUP($C27,แยกหน่วยบริการ!$B$4:$BO$841,20,0),2)</f>
        <v>0</v>
      </c>
      <c r="K27" s="216">
        <f>ROUND(VLOOKUP($C27,แยกหน่วยบริการ!$B$4:$BO$841,27,0),2)</f>
        <v>0</v>
      </c>
      <c r="L27" s="216">
        <f>ROUND(VLOOKUP($C27,แยกหน่วยบริการ!$B$4:$BO$841,28,0),2)</f>
        <v>0</v>
      </c>
      <c r="M27" s="216">
        <f>ROUND(VLOOKUP($C27,แยกหน่วยบริการ!$B$4:$BO$841,35,0),2)</f>
        <v>0</v>
      </c>
      <c r="N27" s="216">
        <f>ROUND(VLOOKUP($C27,แยกหน่วยบริการ!$B$4:$BO$841,36,0),2)</f>
        <v>0</v>
      </c>
      <c r="O27" s="216">
        <f>ROUND(VLOOKUP($C27,แยกหน่วยบริการ!$B$4:$BO$841,43,0),2)</f>
        <v>0</v>
      </c>
      <c r="P27" s="216">
        <f>ROUND(VLOOKUP($C27,แยกหน่วยบริการ!$B$4:$BO$841,44,0),2)</f>
        <v>0</v>
      </c>
      <c r="Q27" s="216">
        <f>ROUND(VLOOKUP($C27,แยกหน่วยบริการ!$B$4:$BO$841,51,0),2)</f>
        <v>0</v>
      </c>
      <c r="R27" s="216">
        <f>ROUND(VLOOKUP($C27,แยกหน่วยบริการ!$B$4:$BO$841,52,0),2)</f>
        <v>0</v>
      </c>
      <c r="S27" s="216">
        <f>ROUND(VLOOKUP($C27,แยกหน่วยบริการ!$B$4:$BO$841,59,0),2)</f>
        <v>0</v>
      </c>
      <c r="T27" s="216">
        <f>ROUND(VLOOKUP($C27,แยกหน่วยบริการ!$B$4:$BO$841,60,0),2)</f>
        <v>0</v>
      </c>
    </row>
    <row r="28" spans="1:20" s="293" customFormat="1" ht="19.5" customHeight="1">
      <c r="A28" s="289"/>
      <c r="B28" s="290"/>
      <c r="C28" s="291"/>
      <c r="D28" s="292" t="s">
        <v>425</v>
      </c>
      <c r="E28" s="1353">
        <f>E22-F23-F24-F25</f>
        <v>200100.70000000019</v>
      </c>
      <c r="F28" s="1353"/>
      <c r="G28" s="1353">
        <f>G22-H23-H24-H25-H26-H27</f>
        <v>0</v>
      </c>
      <c r="H28" s="1353"/>
      <c r="I28" s="1353">
        <f>I22-J23-J24-J25-J26-J27</f>
        <v>0</v>
      </c>
      <c r="J28" s="1353"/>
      <c r="K28" s="1353">
        <f>K22-L23-L24-L25-L26-L27</f>
        <v>0</v>
      </c>
      <c r="L28" s="1353"/>
      <c r="M28" s="1353">
        <f>M22-N23-N24-N25-N26-N27</f>
        <v>8758.7200000000012</v>
      </c>
      <c r="N28" s="1353"/>
      <c r="O28" s="1353">
        <f>O22-P23-P24-P25-P26-P27</f>
        <v>0</v>
      </c>
      <c r="P28" s="1353"/>
      <c r="Q28" s="1353">
        <f>Q22-R23-R24-R25-R26-R27</f>
        <v>0</v>
      </c>
      <c r="R28" s="1353"/>
      <c r="S28" s="1353">
        <f>S22-T23-T24-T25-T26-T27</f>
        <v>0</v>
      </c>
      <c r="T28" s="1353"/>
    </row>
    <row r="29" spans="1:20" s="272" customFormat="1" ht="19.5" customHeight="1" thickBot="1">
      <c r="A29" s="294"/>
      <c r="B29" s="295"/>
      <c r="C29" s="271"/>
      <c r="D29" s="254" t="s">
        <v>1562</v>
      </c>
      <c r="E29" s="1288" t="str">
        <f>IF(E28&gt;=0,"1.00","0.00")</f>
        <v>1.00</v>
      </c>
      <c r="F29" s="1289"/>
      <c r="G29" s="1288" t="str">
        <f>IF(G28&gt;=0,"1.00","0.00")</f>
        <v>1.00</v>
      </c>
      <c r="H29" s="1289"/>
      <c r="I29" s="1288" t="str">
        <f>IF(I28&gt;=0,"1.00","0.00")</f>
        <v>1.00</v>
      </c>
      <c r="J29" s="1289"/>
      <c r="K29" s="1288" t="str">
        <f>IF(K28&gt;=0,"1.00","0.00")</f>
        <v>1.00</v>
      </c>
      <c r="L29" s="1289"/>
      <c r="M29" s="1288" t="str">
        <f>IF(M28&gt;=0,"1.00","0.00")</f>
        <v>1.00</v>
      </c>
      <c r="N29" s="1289"/>
      <c r="O29" s="1288" t="str">
        <f>IF(O28&gt;=0,"1.00","0.00")</f>
        <v>1.00</v>
      </c>
      <c r="P29" s="1289"/>
      <c r="Q29" s="1288" t="str">
        <f>IF(Q28&gt;=0,"1.00","0.00")</f>
        <v>1.00</v>
      </c>
      <c r="R29" s="1289"/>
      <c r="S29" s="1288" t="str">
        <f>IF(S28&gt;=0,"1.00","0.00")</f>
        <v>1.00</v>
      </c>
      <c r="T29" s="1289"/>
    </row>
    <row r="30" spans="1:20" s="272" customFormat="1" ht="19.5" customHeight="1" thickTop="1">
      <c r="A30" s="294"/>
      <c r="B30" s="295"/>
      <c r="C30" s="271"/>
      <c r="D30" s="296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</row>
    <row r="31" spans="1:20" s="272" customFormat="1" ht="19.5" customHeight="1">
      <c r="A31" s="294"/>
      <c r="B31" s="295"/>
      <c r="C31" s="271"/>
      <c r="D31" s="296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</row>
    <row r="32" spans="1:20" s="280" customFormat="1" ht="18.75" customHeight="1">
      <c r="A32" s="276"/>
      <c r="B32" s="277">
        <v>7.4</v>
      </c>
      <c r="C32" s="278" t="s">
        <v>517</v>
      </c>
      <c r="D32" s="279" t="s">
        <v>27</v>
      </c>
      <c r="E32" s="216">
        <f>ROUND(VLOOKUP($C32,แยกหน่วยบริการ!$B$4:$BO$841,3,0),2)</f>
        <v>1664186.82</v>
      </c>
      <c r="F32" s="216">
        <f>ROUND(VLOOKUP($C32,แยกหน่วยบริการ!$B$4:$BO$841,4,0),2)</f>
        <v>2119197.6</v>
      </c>
      <c r="G32" s="216">
        <f>ROUND(VLOOKUP($C32,แยกหน่วยบริการ!$B$4:$BO$841,11,0),2)</f>
        <v>491833.75</v>
      </c>
      <c r="H32" s="216">
        <f>ROUND(VLOOKUP($C32,แยกหน่วยบริการ!$B$4:$BO$841,12,0),2)</f>
        <v>352279.5</v>
      </c>
      <c r="I32" s="216">
        <f>ROUND(VLOOKUP($C32,แยกหน่วยบริการ!$B$4:$BO$841,19,0),2)</f>
        <v>547217</v>
      </c>
      <c r="J32" s="216">
        <f>ROUND(VLOOKUP($C32,แยกหน่วยบริการ!$B$4:$BO$841,20,0),2)</f>
        <v>542750</v>
      </c>
      <c r="K32" s="216">
        <f>ROUND(VLOOKUP($C32,แยกหน่วยบริการ!$B$4:$BO$841,27,0),2)</f>
        <v>175400</v>
      </c>
      <c r="L32" s="216">
        <f>ROUND(VLOOKUP($C32,แยกหน่วยบริการ!$B$4:$BO$841,28,0),2)</f>
        <v>193676.35</v>
      </c>
      <c r="M32" s="216">
        <f>ROUND(VLOOKUP($C32,แยกหน่วยบริการ!$B$4:$BO$841,35,0),2)</f>
        <v>416321.8</v>
      </c>
      <c r="N32" s="216">
        <f>ROUND(VLOOKUP($C32,แยกหน่วยบริการ!$B$4:$BO$841,36,0),2)</f>
        <v>378808.75</v>
      </c>
      <c r="O32" s="216">
        <f>ROUND(VLOOKUP($C32,แยกหน่วยบริการ!$B$4:$BO$841,43,0),2)</f>
        <v>295639</v>
      </c>
      <c r="P32" s="216">
        <f>ROUND(VLOOKUP($C32,แยกหน่วยบริการ!$B$4:$BO$841,44,0),2)</f>
        <v>352130</v>
      </c>
      <c r="Q32" s="216">
        <f>ROUND(VLOOKUP($C32,แยกหน่วยบริการ!$B$4:$BO$841,51,0),2)</f>
        <v>317858</v>
      </c>
      <c r="R32" s="216">
        <f>ROUND(VLOOKUP($C32,แยกหน่วยบริการ!$B$4:$BO$841,52,0),2)</f>
        <v>395688</v>
      </c>
      <c r="S32" s="216">
        <f>ROUND(VLOOKUP($C32,แยกหน่วยบริการ!$B$4:$BO$841,59,0),2)</f>
        <v>369504.25</v>
      </c>
      <c r="T32" s="216">
        <f>ROUND(VLOOKUP($C32,แยกหน่วยบริการ!$B$4:$BO$841,60,0),2)</f>
        <v>215449.43</v>
      </c>
    </row>
    <row r="33" spans="1:20" s="280" customFormat="1" ht="18.75" customHeight="1">
      <c r="A33" s="276"/>
      <c r="B33" s="298"/>
      <c r="C33" s="299" t="s">
        <v>664</v>
      </c>
      <c r="D33" s="283" t="s">
        <v>127</v>
      </c>
      <c r="E33" s="216">
        <f>ROUND(VLOOKUP($C33,แยกหน่วยบริการ!$B$4:$BO$841,3,0),2)</f>
        <v>0</v>
      </c>
      <c r="F33" s="216">
        <f>ROUND(VLOOKUP($C33,แยกหน่วยบริการ!$B$4:$BO$841,4,0),2)</f>
        <v>0</v>
      </c>
      <c r="G33" s="216">
        <f>ROUND(VLOOKUP($C33,แยกหน่วยบริการ!$B$4:$BO$841,11,0),2)</f>
        <v>0</v>
      </c>
      <c r="H33" s="216">
        <f>ROUND(VLOOKUP($C33,แยกหน่วยบริการ!$B$4:$BO$841,12,0),2)</f>
        <v>0</v>
      </c>
      <c r="I33" s="216">
        <f>ROUND(VLOOKUP($C33,แยกหน่วยบริการ!$B$4:$BO$841,19,0),2)</f>
        <v>0</v>
      </c>
      <c r="J33" s="216">
        <f>ROUND(VLOOKUP($C33,แยกหน่วยบริการ!$B$4:$BO$841,20,0),2)</f>
        <v>0</v>
      </c>
      <c r="K33" s="216">
        <f>ROUND(VLOOKUP($C33,แยกหน่วยบริการ!$B$4:$BO$841,27,0),2)</f>
        <v>0</v>
      </c>
      <c r="L33" s="216">
        <f>ROUND(VLOOKUP($C33,แยกหน่วยบริการ!$B$4:$BO$841,28,0),2)</f>
        <v>0</v>
      </c>
      <c r="M33" s="216">
        <f>ROUND(VLOOKUP($C33,แยกหน่วยบริการ!$B$4:$BO$841,35,0),2)</f>
        <v>0</v>
      </c>
      <c r="N33" s="216">
        <f>ROUND(VLOOKUP($C33,แยกหน่วยบริการ!$B$4:$BO$841,36,0),2)</f>
        <v>0</v>
      </c>
      <c r="O33" s="216">
        <f>ROUND(VLOOKUP($C33,แยกหน่วยบริการ!$B$4:$BO$841,43,0),2)</f>
        <v>0</v>
      </c>
      <c r="P33" s="216">
        <f>ROUND(VLOOKUP($C33,แยกหน่วยบริการ!$B$4:$BO$841,44,0),2)</f>
        <v>0</v>
      </c>
      <c r="Q33" s="216">
        <f>ROUND(VLOOKUP($C33,แยกหน่วยบริการ!$B$4:$BO$841,51,0),2)</f>
        <v>0</v>
      </c>
      <c r="R33" s="216">
        <f>ROUND(VLOOKUP($C33,แยกหน่วยบริการ!$B$4:$BO$841,52,0),2)</f>
        <v>0</v>
      </c>
      <c r="S33" s="216">
        <f>ROUND(VLOOKUP($C33,แยกหน่วยบริการ!$B$4:$BO$841,59,0),2)</f>
        <v>0</v>
      </c>
      <c r="T33" s="216">
        <f>ROUND(VLOOKUP($C33,แยกหน่วยบริการ!$B$4:$BO$841,60,0),2)</f>
        <v>0</v>
      </c>
    </row>
    <row r="34" spans="1:20" s="280" customFormat="1" ht="18.75" customHeight="1">
      <c r="A34" s="276"/>
      <c r="B34" s="298"/>
      <c r="C34" s="247" t="s">
        <v>1928</v>
      </c>
      <c r="D34" s="248" t="s">
        <v>1929</v>
      </c>
      <c r="E34" s="216">
        <f>ROUND(VLOOKUP($C34,แยกหน่วยบริการ!$B$4:$BO$841,3,0),2)</f>
        <v>0</v>
      </c>
      <c r="F34" s="216">
        <f>ROUND(VLOOKUP($C34,แยกหน่วยบริการ!$B$4:$BO$841,4,0),2)</f>
        <v>0</v>
      </c>
      <c r="G34" s="216">
        <f>ROUND(VLOOKUP($C34,แยกหน่วยบริการ!$B$4:$BO$841,11,0),2)</f>
        <v>0</v>
      </c>
      <c r="H34" s="216">
        <f>ROUND(VLOOKUP($C34,แยกหน่วยบริการ!$B$4:$BO$841,12,0),2)</f>
        <v>0</v>
      </c>
      <c r="I34" s="216">
        <f>ROUND(VLOOKUP($C34,แยกหน่วยบริการ!$B$4:$BO$841,19,0),2)</f>
        <v>0</v>
      </c>
      <c r="J34" s="216">
        <f>ROUND(VLOOKUP($C34,แยกหน่วยบริการ!$B$4:$BO$841,20,0),2)</f>
        <v>0</v>
      </c>
      <c r="K34" s="216">
        <f>ROUND(VLOOKUP($C34,แยกหน่วยบริการ!$B$4:$BO$841,27,0),2)</f>
        <v>0</v>
      </c>
      <c r="L34" s="216">
        <f>ROUND(VLOOKUP($C34,แยกหน่วยบริการ!$B$4:$BO$841,28,0),2)</f>
        <v>0</v>
      </c>
      <c r="M34" s="216">
        <f>ROUND(VLOOKUP($C34,แยกหน่วยบริการ!$B$4:$BO$841,35,0),2)</f>
        <v>0</v>
      </c>
      <c r="N34" s="216">
        <f>ROUND(VLOOKUP($C34,แยกหน่วยบริการ!$B$4:$BO$841,36,0),2)</f>
        <v>0</v>
      </c>
      <c r="O34" s="216">
        <f>ROUND(VLOOKUP($C34,แยกหน่วยบริการ!$B$4:$BO$841,43,0),2)</f>
        <v>0</v>
      </c>
      <c r="P34" s="216">
        <f>ROUND(VLOOKUP($C34,แยกหน่วยบริการ!$B$4:$BO$841,44,0),2)</f>
        <v>0</v>
      </c>
      <c r="Q34" s="216">
        <f>ROUND(VLOOKUP($C34,แยกหน่วยบริการ!$B$4:$BO$841,51,0),2)</f>
        <v>0</v>
      </c>
      <c r="R34" s="216">
        <f>ROUND(VLOOKUP($C34,แยกหน่วยบริการ!$B$4:$BO$841,52,0),2)</f>
        <v>0</v>
      </c>
      <c r="S34" s="216">
        <f>ROUND(VLOOKUP($C34,แยกหน่วยบริการ!$B$4:$BO$841,59,0),2)</f>
        <v>0</v>
      </c>
      <c r="T34" s="216">
        <f>ROUND(VLOOKUP($C34,แยกหน่วยบริการ!$B$4:$BO$841,60,0),2)</f>
        <v>0</v>
      </c>
    </row>
    <row r="35" spans="1:20" s="280" customFormat="1" ht="18.75" customHeight="1">
      <c r="A35" s="276"/>
      <c r="B35" s="298"/>
      <c r="C35" s="278" t="s">
        <v>683</v>
      </c>
      <c r="D35" s="279" t="s">
        <v>130</v>
      </c>
      <c r="E35" s="216">
        <f>ROUND(VLOOKUP($C35,แยกหน่วยบริการ!$B$4:$BO$841,3,0),2)</f>
        <v>1934663.2</v>
      </c>
      <c r="F35" s="216">
        <f>ROUND(VLOOKUP($C35,แยกหน่วยบริการ!$B$4:$BO$841,4,0),2)</f>
        <v>1664186.82</v>
      </c>
      <c r="G35" s="216">
        <f>ROUND(VLOOKUP($C35,แยกหน่วยบริการ!$B$4:$BO$841,11,0),2)</f>
        <v>783472.25</v>
      </c>
      <c r="H35" s="216">
        <f>ROUND(VLOOKUP($C35,แยกหน่วยบริการ!$B$4:$BO$841,12,0),2)</f>
        <v>491833.75</v>
      </c>
      <c r="I35" s="216">
        <f>ROUND(VLOOKUP($C35,แยกหน่วยบริการ!$B$4:$BO$841,19,0),2)</f>
        <v>909291.5</v>
      </c>
      <c r="J35" s="216">
        <f>ROUND(VLOOKUP($C35,แยกหน่วยบริการ!$B$4:$BO$841,20,0),2)</f>
        <v>547217</v>
      </c>
      <c r="K35" s="216">
        <f>ROUND(VLOOKUP($C35,แยกหน่วยบริการ!$B$4:$BO$841,27,0),2)</f>
        <v>24365</v>
      </c>
      <c r="L35" s="216">
        <f>ROUND(VLOOKUP($C35,แยกหน่วยบริการ!$B$4:$BO$841,28,0),2)</f>
        <v>175400</v>
      </c>
      <c r="M35" s="216">
        <f>ROUND(VLOOKUP($C35,แยกหน่วยบริการ!$B$4:$BO$841,35,0),2)</f>
        <v>45160</v>
      </c>
      <c r="N35" s="216">
        <f>ROUND(VLOOKUP($C35,แยกหน่วยบริการ!$B$4:$BO$841,36,0),2)</f>
        <v>405311.5</v>
      </c>
      <c r="O35" s="216">
        <f>ROUND(VLOOKUP($C35,แยกหน่วยบริการ!$B$4:$BO$841,43,0),2)</f>
        <v>445087</v>
      </c>
      <c r="P35" s="216">
        <f>ROUND(VLOOKUP($C35,แยกหน่วยบริการ!$B$4:$BO$841,44,0),2)</f>
        <v>295639</v>
      </c>
      <c r="Q35" s="216">
        <f>ROUND(VLOOKUP($C35,แยกหน่วยบริการ!$B$4:$BO$841,51,0),2)</f>
        <v>245251</v>
      </c>
      <c r="R35" s="216">
        <f>ROUND(VLOOKUP($C35,แยกหน่วยบริการ!$B$4:$BO$841,52,0),2)</f>
        <v>317858</v>
      </c>
      <c r="S35" s="216">
        <f>ROUND(VLOOKUP($C35,แยกหน่วยบริการ!$B$4:$BO$841,59,0),2)</f>
        <v>186578.8</v>
      </c>
      <c r="T35" s="216">
        <f>ROUND(VLOOKUP($C35,แยกหน่วยบริการ!$B$4:$BO$841,60,0),2)</f>
        <v>369504.25</v>
      </c>
    </row>
    <row r="36" spans="1:20" s="293" customFormat="1" ht="19.5" customHeight="1">
      <c r="A36" s="289"/>
      <c r="B36" s="290"/>
      <c r="C36" s="291"/>
      <c r="D36" s="292" t="s">
        <v>425</v>
      </c>
      <c r="E36" s="1353">
        <f>E32-F33-F34-F35</f>
        <v>0</v>
      </c>
      <c r="F36" s="1353"/>
      <c r="G36" s="1353">
        <f>G32-H33-H34-H35</f>
        <v>0</v>
      </c>
      <c r="H36" s="1353"/>
      <c r="I36" s="1353">
        <f>I32-J33-J34-J35</f>
        <v>0</v>
      </c>
      <c r="J36" s="1353"/>
      <c r="K36" s="1353">
        <f>K32-L33-L34-L35</f>
        <v>0</v>
      </c>
      <c r="L36" s="1353"/>
      <c r="M36" s="1353">
        <f>M32-N33-N34-N35</f>
        <v>11010.299999999988</v>
      </c>
      <c r="N36" s="1353"/>
      <c r="O36" s="1353">
        <f>O32-P33-P34-P35</f>
        <v>0</v>
      </c>
      <c r="P36" s="1353"/>
      <c r="Q36" s="1353">
        <f>Q32-R33-R34-R35</f>
        <v>0</v>
      </c>
      <c r="R36" s="1353"/>
      <c r="S36" s="1353">
        <f>S32-T33-T34-T35</f>
        <v>0</v>
      </c>
      <c r="T36" s="1353"/>
    </row>
    <row r="37" spans="1:20" s="272" customFormat="1" ht="19.5" customHeight="1" thickBot="1">
      <c r="A37" s="294"/>
      <c r="B37" s="295"/>
      <c r="C37" s="271"/>
      <c r="D37" s="254" t="s">
        <v>1562</v>
      </c>
      <c r="E37" s="1288" t="str">
        <f>IF(E36&gt;=0,"1.00","0.00")</f>
        <v>1.00</v>
      </c>
      <c r="F37" s="1289"/>
      <c r="G37" s="1288" t="str">
        <f>IF(G36&gt;=0,"1.00","0.00")</f>
        <v>1.00</v>
      </c>
      <c r="H37" s="1289"/>
      <c r="I37" s="1288" t="str">
        <f>IF(I36&gt;=0,"1.00","0.00")</f>
        <v>1.00</v>
      </c>
      <c r="J37" s="1289"/>
      <c r="K37" s="1288" t="str">
        <f>IF(K36&gt;=0,"1.00","0.00")</f>
        <v>1.00</v>
      </c>
      <c r="L37" s="1289"/>
      <c r="M37" s="1288" t="str">
        <f>IF(M36&gt;=0,"1.00","0.00")</f>
        <v>1.00</v>
      </c>
      <c r="N37" s="1289"/>
      <c r="O37" s="1288" t="str">
        <f>IF(O36&gt;=0,"1.00","0.00")</f>
        <v>1.00</v>
      </c>
      <c r="P37" s="1289"/>
      <c r="Q37" s="1288" t="str">
        <f>IF(Q36&gt;=0,"1.00","0.00")</f>
        <v>1.00</v>
      </c>
      <c r="R37" s="1289"/>
      <c r="S37" s="1288" t="str">
        <f>IF(S36&gt;=0,"1.00","0.00")</f>
        <v>1.00</v>
      </c>
      <c r="T37" s="1289"/>
    </row>
    <row r="38" spans="1:20" s="272" customFormat="1" ht="19.5" customHeight="1" thickTop="1">
      <c r="A38" s="294"/>
      <c r="B38" s="295"/>
      <c r="C38" s="271"/>
      <c r="D38" s="296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</row>
    <row r="39" spans="1:20" s="280" customFormat="1" ht="18.75" customHeight="1">
      <c r="A39" s="276"/>
      <c r="B39" s="277">
        <v>7.5</v>
      </c>
      <c r="C39" s="278" t="s">
        <v>519</v>
      </c>
      <c r="D39" s="279" t="s">
        <v>29</v>
      </c>
      <c r="E39" s="216">
        <f>ROUND(VLOOKUP($C39,แยกหน่วยบริการ!$B$4:$BO$841,3,0),2)</f>
        <v>175952.46</v>
      </c>
      <c r="F39" s="216">
        <f>ROUND(VLOOKUP($C39,แยกหน่วยบริการ!$B$4:$BO$841,4,0),2)</f>
        <v>143483.96</v>
      </c>
      <c r="G39" s="216">
        <f>ROUND(VLOOKUP($C39,แยกหน่วยบริการ!$B$4:$BO$841,11,0),2)</f>
        <v>0</v>
      </c>
      <c r="H39" s="216">
        <f>ROUND(VLOOKUP($C39,แยกหน่วยบริการ!$B$4:$BO$841,12,0),2)</f>
        <v>28185.200000000001</v>
      </c>
      <c r="I39" s="216">
        <f>ROUND(VLOOKUP($C39,แยกหน่วยบริการ!$B$4:$BO$841,19,0),2)</f>
        <v>13819</v>
      </c>
      <c r="J39" s="216">
        <f>ROUND(VLOOKUP($C39,แยกหน่วยบริการ!$B$4:$BO$841,20,0),2)</f>
        <v>28970.58</v>
      </c>
      <c r="K39" s="216">
        <f>ROUND(VLOOKUP($C39,แยกหน่วยบริการ!$B$4:$BO$841,27,0),2)</f>
        <v>0</v>
      </c>
      <c r="L39" s="216">
        <f>ROUND(VLOOKUP($C39,แยกหน่วยบริการ!$B$4:$BO$841,28,0),2)</f>
        <v>15990</v>
      </c>
      <c r="M39" s="216">
        <f>ROUND(VLOOKUP($C39,แยกหน่วยบริการ!$B$4:$BO$841,35,0),2)</f>
        <v>11497.62</v>
      </c>
      <c r="N39" s="216">
        <f>ROUND(VLOOKUP($C39,แยกหน่วยบริการ!$B$4:$BO$841,36,0),2)</f>
        <v>178185.11</v>
      </c>
      <c r="O39" s="216">
        <f>ROUND(VLOOKUP($C39,แยกหน่วยบริการ!$B$4:$BO$841,43,0),2)</f>
        <v>3600</v>
      </c>
      <c r="P39" s="216">
        <f>ROUND(VLOOKUP($C39,แยกหน่วยบริการ!$B$4:$BO$841,44,0),2)</f>
        <v>18690</v>
      </c>
      <c r="Q39" s="216">
        <f>ROUND(VLOOKUP($C39,แยกหน่วยบริการ!$B$4:$BO$841,51,0),2)</f>
        <v>42951</v>
      </c>
      <c r="R39" s="216">
        <f>ROUND(VLOOKUP($C39,แยกหน่วยบริการ!$B$4:$BO$841,52,0),2)</f>
        <v>64113.5</v>
      </c>
      <c r="S39" s="216">
        <f>ROUND(VLOOKUP($C39,แยกหน่วยบริการ!$B$4:$BO$841,59,0),2)</f>
        <v>78700</v>
      </c>
      <c r="T39" s="216">
        <f>ROUND(VLOOKUP($C39,แยกหน่วยบริการ!$B$4:$BO$841,60,0),2)</f>
        <v>12455</v>
      </c>
    </row>
    <row r="40" spans="1:20" s="280" customFormat="1" ht="18.75" customHeight="1">
      <c r="A40" s="276"/>
      <c r="B40" s="298"/>
      <c r="C40" s="299" t="s">
        <v>668</v>
      </c>
      <c r="D40" s="283" t="s">
        <v>1476</v>
      </c>
      <c r="E40" s="216">
        <f>ROUND(VLOOKUP($C40,แยกหน่วยบริการ!$B$4:$BO$841,3,0),2)</f>
        <v>0</v>
      </c>
      <c r="F40" s="216">
        <f>ROUND(VLOOKUP($C40,แยกหน่วยบริการ!$B$4:$BO$841,4,0),2)</f>
        <v>0</v>
      </c>
      <c r="G40" s="216">
        <f>ROUND(VLOOKUP($C40,แยกหน่วยบริการ!$B$4:$BO$841,11,0),2)</f>
        <v>0</v>
      </c>
      <c r="H40" s="216">
        <f>ROUND(VLOOKUP($C40,แยกหน่วยบริการ!$B$4:$BO$841,12,0),2)</f>
        <v>0</v>
      </c>
      <c r="I40" s="216">
        <f>ROUND(VLOOKUP($C40,แยกหน่วยบริการ!$B$4:$BO$841,19,0),2)</f>
        <v>0</v>
      </c>
      <c r="J40" s="216">
        <f>ROUND(VLOOKUP($C40,แยกหน่วยบริการ!$B$4:$BO$841,20,0),2)</f>
        <v>0</v>
      </c>
      <c r="K40" s="216">
        <f>ROUND(VLOOKUP($C40,แยกหน่วยบริการ!$B$4:$BO$841,27,0),2)</f>
        <v>0</v>
      </c>
      <c r="L40" s="216">
        <f>ROUND(VLOOKUP($C40,แยกหน่วยบริการ!$B$4:$BO$841,28,0),2)</f>
        <v>0</v>
      </c>
      <c r="M40" s="216">
        <f>ROUND(VLOOKUP($C40,แยกหน่วยบริการ!$B$4:$BO$841,35,0),2)</f>
        <v>0</v>
      </c>
      <c r="N40" s="216">
        <f>ROUND(VLOOKUP($C40,แยกหน่วยบริการ!$B$4:$BO$841,36,0),2)</f>
        <v>0</v>
      </c>
      <c r="O40" s="216">
        <f>ROUND(VLOOKUP($C40,แยกหน่วยบริการ!$B$4:$BO$841,43,0),2)</f>
        <v>0</v>
      </c>
      <c r="P40" s="216">
        <f>ROUND(VLOOKUP($C40,แยกหน่วยบริการ!$B$4:$BO$841,44,0),2)</f>
        <v>0</v>
      </c>
      <c r="Q40" s="216">
        <f>ROUND(VLOOKUP($C40,แยกหน่วยบริการ!$B$4:$BO$841,51,0),2)</f>
        <v>0</v>
      </c>
      <c r="R40" s="216">
        <f>ROUND(VLOOKUP($C40,แยกหน่วยบริการ!$B$4:$BO$841,52,0),2)</f>
        <v>0</v>
      </c>
      <c r="S40" s="216">
        <f>ROUND(VLOOKUP($C40,แยกหน่วยบริการ!$B$4:$BO$841,59,0),2)</f>
        <v>0</v>
      </c>
      <c r="T40" s="216">
        <f>ROUND(VLOOKUP($C40,แยกหน่วยบริการ!$B$4:$BO$841,60,0),2)</f>
        <v>0</v>
      </c>
    </row>
    <row r="41" spans="1:20" s="280" customFormat="1" ht="18.75" customHeight="1">
      <c r="A41" s="276"/>
      <c r="B41" s="298"/>
      <c r="C41" s="300" t="s">
        <v>1932</v>
      </c>
      <c r="D41" s="285" t="s">
        <v>1933</v>
      </c>
      <c r="E41" s="216">
        <f>ROUND(VLOOKUP($C41,แยกหน่วยบริการ!$B$4:$BO$841,3,0),2)</f>
        <v>0</v>
      </c>
      <c r="F41" s="216">
        <f>ROUND(VLOOKUP($C41,แยกหน่วยบริการ!$B$4:$BO$841,4,0),2)</f>
        <v>0</v>
      </c>
      <c r="G41" s="216">
        <f>ROUND(VLOOKUP($C41,แยกหน่วยบริการ!$B$4:$BO$841,11,0),2)</f>
        <v>0</v>
      </c>
      <c r="H41" s="216">
        <f>ROUND(VLOOKUP($C41,แยกหน่วยบริการ!$B$4:$BO$841,12,0),2)</f>
        <v>0</v>
      </c>
      <c r="I41" s="216">
        <f>ROUND(VLOOKUP($C41,แยกหน่วยบริการ!$B$4:$BO$841,19,0),2)</f>
        <v>0</v>
      </c>
      <c r="J41" s="216">
        <f>ROUND(VLOOKUP($C41,แยกหน่วยบริการ!$B$4:$BO$841,20,0),2)</f>
        <v>0</v>
      </c>
      <c r="K41" s="216">
        <f>ROUND(VLOOKUP($C41,แยกหน่วยบริการ!$B$4:$BO$841,27,0),2)</f>
        <v>0</v>
      </c>
      <c r="L41" s="216">
        <f>ROUND(VLOOKUP($C41,แยกหน่วยบริการ!$B$4:$BO$841,28,0),2)</f>
        <v>0</v>
      </c>
      <c r="M41" s="216">
        <f>ROUND(VLOOKUP($C41,แยกหน่วยบริการ!$B$4:$BO$841,35,0),2)</f>
        <v>0</v>
      </c>
      <c r="N41" s="216">
        <f>ROUND(VLOOKUP($C41,แยกหน่วยบริการ!$B$4:$BO$841,36,0),2)</f>
        <v>0</v>
      </c>
      <c r="O41" s="216">
        <f>ROUND(VLOOKUP($C41,แยกหน่วยบริการ!$B$4:$BO$841,43,0),2)</f>
        <v>0</v>
      </c>
      <c r="P41" s="216">
        <f>ROUND(VLOOKUP($C41,แยกหน่วยบริการ!$B$4:$BO$841,44,0),2)</f>
        <v>0</v>
      </c>
      <c r="Q41" s="216">
        <f>ROUND(VLOOKUP($C41,แยกหน่วยบริการ!$B$4:$BO$841,51,0),2)</f>
        <v>0</v>
      </c>
      <c r="R41" s="216">
        <f>ROUND(VLOOKUP($C41,แยกหน่วยบริการ!$B$4:$BO$841,52,0),2)</f>
        <v>0</v>
      </c>
      <c r="S41" s="216">
        <f>ROUND(VLOOKUP($C41,แยกหน่วยบริการ!$B$4:$BO$841,59,0),2)</f>
        <v>0</v>
      </c>
      <c r="T41" s="216">
        <f>ROUND(VLOOKUP($C41,แยกหน่วยบริการ!$B$4:$BO$841,60,0),2)</f>
        <v>0</v>
      </c>
    </row>
    <row r="42" spans="1:20" s="280" customFormat="1" ht="18.75" customHeight="1">
      <c r="A42" s="276"/>
      <c r="B42" s="298"/>
      <c r="C42" s="278" t="s">
        <v>691</v>
      </c>
      <c r="D42" s="279" t="s">
        <v>1487</v>
      </c>
      <c r="E42" s="216">
        <f>ROUND(VLOOKUP($C42,แยกหน่วยบริการ!$B$4:$BO$841,3,0),2)</f>
        <v>168867</v>
      </c>
      <c r="F42" s="216">
        <f>ROUND(VLOOKUP($C42,แยกหน่วยบริการ!$B$4:$BO$841,4,0),2)</f>
        <v>175952.46</v>
      </c>
      <c r="G42" s="216">
        <f>ROUND(VLOOKUP($C42,แยกหน่วยบริการ!$B$4:$BO$841,11,0),2)</f>
        <v>171958</v>
      </c>
      <c r="H42" s="216">
        <f>ROUND(VLOOKUP($C42,แยกหน่วยบริการ!$B$4:$BO$841,12,0),2)</f>
        <v>0</v>
      </c>
      <c r="I42" s="216">
        <f>ROUND(VLOOKUP($C42,แยกหน่วยบริการ!$B$4:$BO$841,19,0),2)</f>
        <v>132647.96</v>
      </c>
      <c r="J42" s="216">
        <f>ROUND(VLOOKUP($C42,แยกหน่วยบริการ!$B$4:$BO$841,20,0),2)</f>
        <v>13819</v>
      </c>
      <c r="K42" s="216">
        <f>ROUND(VLOOKUP($C42,แยกหน่วยบริการ!$B$4:$BO$841,27,0),2)</f>
        <v>24656</v>
      </c>
      <c r="L42" s="216">
        <f>ROUND(VLOOKUP($C42,แยกหน่วยบริการ!$B$4:$BO$841,28,0),2)</f>
        <v>0</v>
      </c>
      <c r="M42" s="216">
        <f>ROUND(VLOOKUP($C42,แยกหน่วยบริการ!$B$4:$BO$841,35,0),2)</f>
        <v>85792</v>
      </c>
      <c r="N42" s="216">
        <f>ROUND(VLOOKUP($C42,แยกหน่วยบริการ!$B$4:$BO$841,36,0),2)</f>
        <v>11497.62</v>
      </c>
      <c r="O42" s="216">
        <f>ROUND(VLOOKUP($C42,แยกหน่วยบริการ!$B$4:$BO$841,43,0),2)</f>
        <v>48472</v>
      </c>
      <c r="P42" s="216">
        <f>ROUND(VLOOKUP($C42,แยกหน่วยบริการ!$B$4:$BO$841,44,0),2)</f>
        <v>3600</v>
      </c>
      <c r="Q42" s="216">
        <f>ROUND(VLOOKUP($C42,แยกหน่วยบริการ!$B$4:$BO$841,51,0),2)</f>
        <v>0</v>
      </c>
      <c r="R42" s="216">
        <f>ROUND(VLOOKUP($C42,แยกหน่วยบริการ!$B$4:$BO$841,52,0),2)</f>
        <v>42951</v>
      </c>
      <c r="S42" s="216">
        <f>ROUND(VLOOKUP($C42,แยกหน่วยบริการ!$B$4:$BO$841,59,0),2)</f>
        <v>27360</v>
      </c>
      <c r="T42" s="216">
        <f>ROUND(VLOOKUP($C42,แยกหน่วยบริการ!$B$4:$BO$841,60,0),2)</f>
        <v>78700</v>
      </c>
    </row>
    <row r="43" spans="1:20" s="293" customFormat="1" ht="19.5" customHeight="1">
      <c r="A43" s="289"/>
      <c r="B43" s="290"/>
      <c r="C43" s="291"/>
      <c r="D43" s="292" t="s">
        <v>425</v>
      </c>
      <c r="E43" s="1353">
        <f>E39-F40-F41-F42</f>
        <v>0</v>
      </c>
      <c r="F43" s="1353"/>
      <c r="G43" s="1353">
        <f>G39-H40-H41-H42</f>
        <v>0</v>
      </c>
      <c r="H43" s="1353"/>
      <c r="I43" s="1353">
        <f>I39-J40-J41-J42</f>
        <v>0</v>
      </c>
      <c r="J43" s="1353"/>
      <c r="K43" s="1353">
        <f>K39-L40-L41-L42</f>
        <v>0</v>
      </c>
      <c r="L43" s="1353"/>
      <c r="M43" s="1353">
        <f>M39-N40-N41-N42</f>
        <v>0</v>
      </c>
      <c r="N43" s="1353"/>
      <c r="O43" s="1353">
        <f>O39-P40-P41-P42</f>
        <v>0</v>
      </c>
      <c r="P43" s="1353"/>
      <c r="Q43" s="1353">
        <f>Q39-R40-R41-R42</f>
        <v>0</v>
      </c>
      <c r="R43" s="1353"/>
      <c r="S43" s="1353">
        <f>S39-T40-T41-T42</f>
        <v>0</v>
      </c>
      <c r="T43" s="1353"/>
    </row>
    <row r="44" spans="1:20" s="272" customFormat="1" ht="19.5" customHeight="1" thickBot="1">
      <c r="A44" s="294"/>
      <c r="B44" s="295"/>
      <c r="C44" s="271"/>
      <c r="D44" s="254" t="s">
        <v>1562</v>
      </c>
      <c r="E44" s="1288" t="str">
        <f>IF(E43&gt;=0,"1.00","0.00")</f>
        <v>1.00</v>
      </c>
      <c r="F44" s="1289"/>
      <c r="G44" s="1288" t="str">
        <f>IF(G43&gt;=0,"1.00","0.00")</f>
        <v>1.00</v>
      </c>
      <c r="H44" s="1289"/>
      <c r="I44" s="1288" t="str">
        <f>IF(I43&gt;=0,"1.00","0.00")</f>
        <v>1.00</v>
      </c>
      <c r="J44" s="1289"/>
      <c r="K44" s="1288" t="str">
        <f>IF(K43&gt;=0,"1.00","0.00")</f>
        <v>1.00</v>
      </c>
      <c r="L44" s="1289"/>
      <c r="M44" s="1288" t="str">
        <f>IF(M43&gt;=0,"1.00","0.00")</f>
        <v>1.00</v>
      </c>
      <c r="N44" s="1289"/>
      <c r="O44" s="1288" t="str">
        <f>IF(O43&gt;=0,"1.00","0.00")</f>
        <v>1.00</v>
      </c>
      <c r="P44" s="1289"/>
      <c r="Q44" s="1288" t="str">
        <f>IF(Q43&gt;=0,"1.00","0.00")</f>
        <v>1.00</v>
      </c>
      <c r="R44" s="1289"/>
      <c r="S44" s="1288" t="str">
        <f>IF(S43&gt;=0,"1.00","0.00")</f>
        <v>1.00</v>
      </c>
      <c r="T44" s="1289"/>
    </row>
    <row r="45" spans="1:20" s="272" customFormat="1" ht="19.5" customHeight="1" thickTop="1">
      <c r="A45" s="294"/>
      <c r="B45" s="295"/>
      <c r="C45" s="271"/>
      <c r="D45" s="296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</row>
    <row r="46" spans="1:20" s="280" customFormat="1" ht="18.75" customHeight="1">
      <c r="A46" s="276"/>
      <c r="B46" s="277">
        <v>7.6</v>
      </c>
      <c r="C46" s="278" t="s">
        <v>515</v>
      </c>
      <c r="D46" s="279" t="s">
        <v>25</v>
      </c>
      <c r="E46" s="216">
        <f>ROUND(VLOOKUP($C46,แยกหน่วยบริการ!$B$4:$BO$841,3,0),2)</f>
        <v>84970.8</v>
      </c>
      <c r="F46" s="216">
        <f>ROUND(VLOOKUP($C46,แยกหน่วยบริการ!$B$4:$BO$841,4,0),2)</f>
        <v>82630.34</v>
      </c>
      <c r="G46" s="216">
        <f>ROUND(VLOOKUP($C46,แยกหน่วยบริการ!$B$4:$BO$841,11,0),2)</f>
        <v>25000</v>
      </c>
      <c r="H46" s="216">
        <f>ROUND(VLOOKUP($C46,แยกหน่วยบริการ!$B$4:$BO$841,12,0),2)</f>
        <v>34100</v>
      </c>
      <c r="I46" s="216">
        <f>ROUND(VLOOKUP($C46,แยกหน่วยบริการ!$B$4:$BO$841,19,0),2)</f>
        <v>0</v>
      </c>
      <c r="J46" s="216">
        <f>ROUND(VLOOKUP($C46,แยกหน่วยบริการ!$B$4:$BO$841,20,0),2)</f>
        <v>522.5</v>
      </c>
      <c r="K46" s="216">
        <f>ROUND(VLOOKUP($C46,แยกหน่วยบริการ!$B$4:$BO$841,27,0),2)</f>
        <v>3450</v>
      </c>
      <c r="L46" s="216">
        <f>ROUND(VLOOKUP($C46,แยกหน่วยบริการ!$B$4:$BO$841,28,0),2)</f>
        <v>1513.6</v>
      </c>
      <c r="M46" s="216">
        <f>ROUND(VLOOKUP($C46,แยกหน่วยบริการ!$B$4:$BO$841,35,0),2)</f>
        <v>0</v>
      </c>
      <c r="N46" s="216">
        <f>ROUND(VLOOKUP($C46,แยกหน่วยบริการ!$B$4:$BO$841,36,0),2)</f>
        <v>400</v>
      </c>
      <c r="O46" s="216">
        <f>ROUND(VLOOKUP($C46,แยกหน่วยบริการ!$B$4:$BO$841,43,0),2)</f>
        <v>25527.200000000001</v>
      </c>
      <c r="P46" s="216">
        <f>ROUND(VLOOKUP($C46,แยกหน่วยบริการ!$B$4:$BO$841,44,0),2)</f>
        <v>13290</v>
      </c>
      <c r="Q46" s="216">
        <f>ROUND(VLOOKUP($C46,แยกหน่วยบริการ!$B$4:$BO$841,51,0),2)</f>
        <v>17000</v>
      </c>
      <c r="R46" s="216">
        <f>ROUND(VLOOKUP($C46,แยกหน่วยบริการ!$B$4:$BO$841,52,0),2)</f>
        <v>9140</v>
      </c>
      <c r="S46" s="216">
        <f>ROUND(VLOOKUP($C46,แยกหน่วยบริการ!$B$4:$BO$841,59,0),2)</f>
        <v>0</v>
      </c>
      <c r="T46" s="216">
        <f>ROUND(VLOOKUP($C46,แยกหน่วยบริการ!$B$4:$BO$841,60,0),2)</f>
        <v>10980</v>
      </c>
    </row>
    <row r="47" spans="1:20" s="280" customFormat="1" ht="18.75" customHeight="1">
      <c r="A47" s="276"/>
      <c r="B47" s="298"/>
      <c r="C47" s="299" t="s">
        <v>667</v>
      </c>
      <c r="D47" s="283" t="s">
        <v>1475</v>
      </c>
      <c r="E47" s="216">
        <f>ROUND(VLOOKUP($C47,แยกหน่วยบริการ!$B$4:$BO$841,3,0),2)</f>
        <v>0</v>
      </c>
      <c r="F47" s="216">
        <f>ROUND(VLOOKUP($C47,แยกหน่วยบริการ!$B$4:$BO$841,4,0),2)</f>
        <v>0</v>
      </c>
      <c r="G47" s="216">
        <f>ROUND(VLOOKUP($C47,แยกหน่วยบริการ!$B$4:$BO$841,11,0),2)</f>
        <v>0</v>
      </c>
      <c r="H47" s="216">
        <f>ROUND(VLOOKUP($C47,แยกหน่วยบริการ!$B$4:$BO$841,12,0),2)</f>
        <v>0</v>
      </c>
      <c r="I47" s="216">
        <f>ROUND(VLOOKUP($C47,แยกหน่วยบริการ!$B$4:$BO$841,19,0),2)</f>
        <v>0</v>
      </c>
      <c r="J47" s="216">
        <f>ROUND(VLOOKUP($C47,แยกหน่วยบริการ!$B$4:$BO$841,20,0),2)</f>
        <v>0</v>
      </c>
      <c r="K47" s="216">
        <f>ROUND(VLOOKUP($C47,แยกหน่วยบริการ!$B$4:$BO$841,27,0),2)</f>
        <v>0</v>
      </c>
      <c r="L47" s="216">
        <f>ROUND(VLOOKUP($C47,แยกหน่วยบริการ!$B$4:$BO$841,28,0),2)</f>
        <v>0</v>
      </c>
      <c r="M47" s="216">
        <f>ROUND(VLOOKUP($C47,แยกหน่วยบริการ!$B$4:$BO$841,35,0),2)</f>
        <v>0</v>
      </c>
      <c r="N47" s="216">
        <f>ROUND(VLOOKUP($C47,แยกหน่วยบริการ!$B$4:$BO$841,36,0),2)</f>
        <v>0</v>
      </c>
      <c r="O47" s="216">
        <f>ROUND(VLOOKUP($C47,แยกหน่วยบริการ!$B$4:$BO$841,43,0),2)</f>
        <v>0</v>
      </c>
      <c r="P47" s="216">
        <f>ROUND(VLOOKUP($C47,แยกหน่วยบริการ!$B$4:$BO$841,44,0),2)</f>
        <v>0</v>
      </c>
      <c r="Q47" s="216">
        <f>ROUND(VLOOKUP($C47,แยกหน่วยบริการ!$B$4:$BO$841,51,0),2)</f>
        <v>0</v>
      </c>
      <c r="R47" s="216">
        <f>ROUND(VLOOKUP($C47,แยกหน่วยบริการ!$B$4:$BO$841,52,0),2)</f>
        <v>0</v>
      </c>
      <c r="S47" s="216">
        <f>ROUND(VLOOKUP($C47,แยกหน่วยบริการ!$B$4:$BO$841,59,0),2)</f>
        <v>0</v>
      </c>
      <c r="T47" s="216">
        <f>ROUND(VLOOKUP($C47,แยกหน่วยบริการ!$B$4:$BO$841,60,0),2)</f>
        <v>0</v>
      </c>
    </row>
    <row r="48" spans="1:20" s="280" customFormat="1" ht="18.75" customHeight="1">
      <c r="A48" s="276"/>
      <c r="B48" s="298"/>
      <c r="C48" s="300" t="s">
        <v>1924</v>
      </c>
      <c r="D48" s="285" t="s">
        <v>1925</v>
      </c>
      <c r="E48" s="216">
        <f>ROUND(VLOOKUP($C48,แยกหน่วยบริการ!$B$4:$BO$841,3,0),2)</f>
        <v>0</v>
      </c>
      <c r="F48" s="216">
        <f>ROUND(VLOOKUP($C48,แยกหน่วยบริการ!$B$4:$BO$841,4,0),2)</f>
        <v>0</v>
      </c>
      <c r="G48" s="216">
        <f>ROUND(VLOOKUP($C48,แยกหน่วยบริการ!$B$4:$BO$841,11,0),2)</f>
        <v>0</v>
      </c>
      <c r="H48" s="216">
        <f>ROUND(VLOOKUP($C48,แยกหน่วยบริการ!$B$4:$BO$841,12,0),2)</f>
        <v>0</v>
      </c>
      <c r="I48" s="216">
        <f>ROUND(VLOOKUP($C48,แยกหน่วยบริการ!$B$4:$BO$841,19,0),2)</f>
        <v>0</v>
      </c>
      <c r="J48" s="216">
        <f>ROUND(VLOOKUP($C48,แยกหน่วยบริการ!$B$4:$BO$841,20,0),2)</f>
        <v>0</v>
      </c>
      <c r="K48" s="216">
        <f>ROUND(VLOOKUP($C48,แยกหน่วยบริการ!$B$4:$BO$841,27,0),2)</f>
        <v>0</v>
      </c>
      <c r="L48" s="216">
        <f>ROUND(VLOOKUP($C48,แยกหน่วยบริการ!$B$4:$BO$841,28,0),2)</f>
        <v>0</v>
      </c>
      <c r="M48" s="216">
        <f>ROUND(VLOOKUP($C48,แยกหน่วยบริการ!$B$4:$BO$841,35,0),2)</f>
        <v>0</v>
      </c>
      <c r="N48" s="216">
        <f>ROUND(VLOOKUP($C48,แยกหน่วยบริการ!$B$4:$BO$841,36,0),2)</f>
        <v>0</v>
      </c>
      <c r="O48" s="216">
        <f>ROUND(VLOOKUP($C48,แยกหน่วยบริการ!$B$4:$BO$841,43,0),2)</f>
        <v>0</v>
      </c>
      <c r="P48" s="216">
        <f>ROUND(VLOOKUP($C48,แยกหน่วยบริการ!$B$4:$BO$841,44,0),2)</f>
        <v>0</v>
      </c>
      <c r="Q48" s="216">
        <f>ROUND(VLOOKUP($C48,แยกหน่วยบริการ!$B$4:$BO$841,51,0),2)</f>
        <v>0</v>
      </c>
      <c r="R48" s="216">
        <f>ROUND(VLOOKUP($C48,แยกหน่วยบริการ!$B$4:$BO$841,52,0),2)</f>
        <v>0</v>
      </c>
      <c r="S48" s="216">
        <f>ROUND(VLOOKUP($C48,แยกหน่วยบริการ!$B$4:$BO$841,59,0),2)</f>
        <v>0</v>
      </c>
      <c r="T48" s="216">
        <f>ROUND(VLOOKUP($C48,แยกหน่วยบริการ!$B$4:$BO$841,60,0),2)</f>
        <v>0</v>
      </c>
    </row>
    <row r="49" spans="1:20" s="280" customFormat="1" ht="18.75" customHeight="1">
      <c r="A49" s="276"/>
      <c r="B49" s="298"/>
      <c r="C49" s="278" t="s">
        <v>690</v>
      </c>
      <c r="D49" s="279" t="s">
        <v>1486</v>
      </c>
      <c r="E49" s="216">
        <f>ROUND(VLOOKUP($C49,แยกหน่วยบริการ!$B$4:$BO$841,3,0),2)</f>
        <v>259290.8</v>
      </c>
      <c r="F49" s="216">
        <f>ROUND(VLOOKUP($C49,แยกหน่วยบริการ!$B$4:$BO$841,4,0),2)</f>
        <v>84970.8</v>
      </c>
      <c r="G49" s="216">
        <f>ROUND(VLOOKUP($C49,แยกหน่วยบริการ!$B$4:$BO$841,11,0),2)</f>
        <v>52000</v>
      </c>
      <c r="H49" s="216">
        <f>ROUND(VLOOKUP($C49,แยกหน่วยบริการ!$B$4:$BO$841,12,0),2)</f>
        <v>25000</v>
      </c>
      <c r="I49" s="216">
        <f>ROUND(VLOOKUP($C49,แยกหน่วยบริการ!$B$4:$BO$841,19,0),2)</f>
        <v>0</v>
      </c>
      <c r="J49" s="216">
        <f>ROUND(VLOOKUP($C49,แยกหน่วยบริการ!$B$4:$BO$841,20,0),2)</f>
        <v>0</v>
      </c>
      <c r="K49" s="216">
        <f>ROUND(VLOOKUP($C49,แยกหน่วยบริการ!$B$4:$BO$841,27,0),2)</f>
        <v>21200</v>
      </c>
      <c r="L49" s="216">
        <f>ROUND(VLOOKUP($C49,แยกหน่วยบริการ!$B$4:$BO$841,28,0),2)</f>
        <v>3450</v>
      </c>
      <c r="M49" s="216">
        <f>ROUND(VLOOKUP($C49,แยกหน่วยบริการ!$B$4:$BO$841,35,0),2)</f>
        <v>0</v>
      </c>
      <c r="N49" s="216">
        <f>ROUND(VLOOKUP($C49,แยกหน่วยบริการ!$B$4:$BO$841,36,0),2)</f>
        <v>0</v>
      </c>
      <c r="O49" s="216">
        <f>ROUND(VLOOKUP($C49,แยกหน่วยบริการ!$B$4:$BO$841,43,0),2)</f>
        <v>24000</v>
      </c>
      <c r="P49" s="216">
        <f>ROUND(VLOOKUP($C49,แยกหน่วยบริการ!$B$4:$BO$841,44,0),2)</f>
        <v>21500</v>
      </c>
      <c r="Q49" s="216">
        <f>ROUND(VLOOKUP($C49,แยกหน่วยบริการ!$B$4:$BO$841,51,0),2)</f>
        <v>17000</v>
      </c>
      <c r="R49" s="216">
        <f>ROUND(VLOOKUP($C49,แยกหน่วยบริการ!$B$4:$BO$841,52,0),2)</f>
        <v>17000</v>
      </c>
      <c r="S49" s="216">
        <f>ROUND(VLOOKUP($C49,แยกหน่วยบริการ!$B$4:$BO$841,59,0),2)</f>
        <v>7700</v>
      </c>
      <c r="T49" s="216">
        <f>ROUND(VLOOKUP($C49,แยกหน่วยบริการ!$B$4:$BO$841,60,0),2)</f>
        <v>0</v>
      </c>
    </row>
    <row r="50" spans="1:20" s="293" customFormat="1" ht="19.5" customHeight="1">
      <c r="A50" s="289"/>
      <c r="B50" s="290"/>
      <c r="C50" s="291"/>
      <c r="D50" s="292" t="s">
        <v>425</v>
      </c>
      <c r="E50" s="1353">
        <f>E46-F47-F48-F49</f>
        <v>0</v>
      </c>
      <c r="F50" s="1353"/>
      <c r="G50" s="1353">
        <f>G46-H47-H48-H49</f>
        <v>0</v>
      </c>
      <c r="H50" s="1353"/>
      <c r="I50" s="1353">
        <f>I46-J47-J48-J49</f>
        <v>0</v>
      </c>
      <c r="J50" s="1353"/>
      <c r="K50" s="1353">
        <f>K46-L47-L48-L49</f>
        <v>0</v>
      </c>
      <c r="L50" s="1353"/>
      <c r="M50" s="1353">
        <f>M46-N47-N48-N49</f>
        <v>0</v>
      </c>
      <c r="N50" s="1353"/>
      <c r="O50" s="1353">
        <f>O46-P47-P48-P49</f>
        <v>4027.2000000000007</v>
      </c>
      <c r="P50" s="1353"/>
      <c r="Q50" s="1353">
        <f>Q46-R47-R48-R49</f>
        <v>0</v>
      </c>
      <c r="R50" s="1353"/>
      <c r="S50" s="1353">
        <f>S46-T47-T48-T49</f>
        <v>0</v>
      </c>
      <c r="T50" s="1353"/>
    </row>
    <row r="51" spans="1:20" s="272" customFormat="1" ht="19.5" customHeight="1" thickBot="1">
      <c r="A51" s="294"/>
      <c r="B51" s="295"/>
      <c r="C51" s="271"/>
      <c r="D51" s="254" t="s">
        <v>1562</v>
      </c>
      <c r="E51" s="1288" t="str">
        <f>IF(E50&gt;=0,"1.00","0.00")</f>
        <v>1.00</v>
      </c>
      <c r="F51" s="1289"/>
      <c r="G51" s="1288" t="str">
        <f>IF(G50&gt;=0,"1.00","0.00")</f>
        <v>1.00</v>
      </c>
      <c r="H51" s="1289"/>
      <c r="I51" s="1288" t="str">
        <f>IF(I50&gt;=0,"1.00","0.00")</f>
        <v>1.00</v>
      </c>
      <c r="J51" s="1289"/>
      <c r="K51" s="1288" t="str">
        <f>IF(K50&gt;=0,"1.00","0.00")</f>
        <v>1.00</v>
      </c>
      <c r="L51" s="1289"/>
      <c r="M51" s="1288" t="str">
        <f>IF(M50&gt;=0,"1.00","0.00")</f>
        <v>1.00</v>
      </c>
      <c r="N51" s="1289"/>
      <c r="O51" s="1288" t="str">
        <f>IF(O50&gt;=0,"1.00","0.00")</f>
        <v>1.00</v>
      </c>
      <c r="P51" s="1289"/>
      <c r="Q51" s="1288" t="str">
        <f>IF(Q50&gt;=0,"1.00","0.00")</f>
        <v>1.00</v>
      </c>
      <c r="R51" s="1289"/>
      <c r="S51" s="1288" t="str">
        <f>IF(S50&gt;=0,"1.00","0.00")</f>
        <v>1.00</v>
      </c>
      <c r="T51" s="1289"/>
    </row>
    <row r="52" spans="1:20" s="272" customFormat="1" ht="19.5" customHeight="1" thickTop="1">
      <c r="A52" s="294"/>
      <c r="B52" s="295"/>
      <c r="C52" s="271"/>
      <c r="D52" s="296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</row>
    <row r="53" spans="1:20" s="280" customFormat="1" ht="18.75" customHeight="1">
      <c r="A53" s="276"/>
      <c r="B53" s="277">
        <v>7.7</v>
      </c>
      <c r="C53" s="278" t="s">
        <v>518</v>
      </c>
      <c r="D53" s="279" t="s">
        <v>28</v>
      </c>
      <c r="E53" s="216">
        <f>ROUND(VLOOKUP($C53,แยกหน่วยบริการ!$B$4:$BO$841,3,0),2)</f>
        <v>0</v>
      </c>
      <c r="F53" s="216">
        <f>ROUND(VLOOKUP($C53,แยกหน่วยบริการ!$B$4:$BO$841,4,0),2)</f>
        <v>0</v>
      </c>
      <c r="G53" s="216">
        <f>ROUND(VLOOKUP($C53,แยกหน่วยบริการ!$B$4:$BO$841,11,0),2)</f>
        <v>0</v>
      </c>
      <c r="H53" s="216">
        <f>ROUND(VLOOKUP($C53,แยกหน่วยบริการ!$B$4:$BO$841,12,0),2)</f>
        <v>0</v>
      </c>
      <c r="I53" s="216">
        <f>ROUND(VLOOKUP($C53,แยกหน่วยบริการ!$B$4:$BO$841,19,0),2)</f>
        <v>0</v>
      </c>
      <c r="J53" s="216">
        <f>ROUND(VLOOKUP($C53,แยกหน่วยบริการ!$B$4:$BO$841,20,0),2)</f>
        <v>0</v>
      </c>
      <c r="K53" s="216">
        <f>ROUND(VLOOKUP($C53,แยกหน่วยบริการ!$B$4:$BO$841,27,0),2)</f>
        <v>0</v>
      </c>
      <c r="L53" s="216">
        <f>ROUND(VLOOKUP($C53,แยกหน่วยบริการ!$B$4:$BO$841,28,0),2)</f>
        <v>0</v>
      </c>
      <c r="M53" s="216">
        <f>ROUND(VLOOKUP($C53,แยกหน่วยบริการ!$B$4:$BO$841,35,0),2)</f>
        <v>0</v>
      </c>
      <c r="N53" s="216">
        <f>ROUND(VLOOKUP($C53,แยกหน่วยบริการ!$B$4:$BO$841,36,0),2)</f>
        <v>0</v>
      </c>
      <c r="O53" s="216">
        <f>ROUND(VLOOKUP($C53,แยกหน่วยบริการ!$B$4:$BO$841,43,0),2)</f>
        <v>0</v>
      </c>
      <c r="P53" s="216">
        <f>ROUND(VLOOKUP($C53,แยกหน่วยบริการ!$B$4:$BO$841,44,0),2)</f>
        <v>0</v>
      </c>
      <c r="Q53" s="216">
        <f>ROUND(VLOOKUP($C53,แยกหน่วยบริการ!$B$4:$BO$841,51,0),2)</f>
        <v>0</v>
      </c>
      <c r="R53" s="216">
        <f>ROUND(VLOOKUP($C53,แยกหน่วยบริการ!$B$4:$BO$841,52,0),2)</f>
        <v>0</v>
      </c>
      <c r="S53" s="216">
        <f>ROUND(VLOOKUP($C53,แยกหน่วยบริการ!$B$4:$BO$841,59,0),2)</f>
        <v>0</v>
      </c>
      <c r="T53" s="216">
        <f>ROUND(VLOOKUP($C53,แยกหน่วยบริการ!$B$4:$BO$841,60,0),2)</f>
        <v>0</v>
      </c>
    </row>
    <row r="54" spans="1:20" s="280" customFormat="1" ht="18.75" customHeight="1">
      <c r="A54" s="276"/>
      <c r="B54" s="298"/>
      <c r="C54" s="299" t="s">
        <v>669</v>
      </c>
      <c r="D54" s="283" t="s">
        <v>1477</v>
      </c>
      <c r="E54" s="216">
        <f>ROUND(VLOOKUP($C54,แยกหน่วยบริการ!$B$4:$BO$841,3,0),2)</f>
        <v>0</v>
      </c>
      <c r="F54" s="216">
        <f>ROUND(VLOOKUP($C54,แยกหน่วยบริการ!$B$4:$BO$841,4,0),2)</f>
        <v>0</v>
      </c>
      <c r="G54" s="216">
        <f>ROUND(VLOOKUP($C54,แยกหน่วยบริการ!$B$4:$BO$841,11,0),2)</f>
        <v>0</v>
      </c>
      <c r="H54" s="216">
        <f>ROUND(VLOOKUP($C54,แยกหน่วยบริการ!$B$4:$BO$841,12,0),2)</f>
        <v>0</v>
      </c>
      <c r="I54" s="216">
        <f>ROUND(VLOOKUP($C54,แยกหน่วยบริการ!$B$4:$BO$841,19,0),2)</f>
        <v>0</v>
      </c>
      <c r="J54" s="216">
        <f>ROUND(VLOOKUP($C54,แยกหน่วยบริการ!$B$4:$BO$841,20,0),2)</f>
        <v>0</v>
      </c>
      <c r="K54" s="216">
        <f>ROUND(VLOOKUP($C54,แยกหน่วยบริการ!$B$4:$BO$841,27,0),2)</f>
        <v>0</v>
      </c>
      <c r="L54" s="216">
        <f>ROUND(VLOOKUP($C54,แยกหน่วยบริการ!$B$4:$BO$841,28,0),2)</f>
        <v>0</v>
      </c>
      <c r="M54" s="216">
        <f>ROUND(VLOOKUP($C54,แยกหน่วยบริการ!$B$4:$BO$841,35,0),2)</f>
        <v>0</v>
      </c>
      <c r="N54" s="216">
        <f>ROUND(VLOOKUP($C54,แยกหน่วยบริการ!$B$4:$BO$841,36,0),2)</f>
        <v>0</v>
      </c>
      <c r="O54" s="216">
        <f>ROUND(VLOOKUP($C54,แยกหน่วยบริการ!$B$4:$BO$841,43,0),2)</f>
        <v>0</v>
      </c>
      <c r="P54" s="216">
        <f>ROUND(VLOOKUP($C54,แยกหน่วยบริการ!$B$4:$BO$841,44,0),2)</f>
        <v>0</v>
      </c>
      <c r="Q54" s="216">
        <f>ROUND(VLOOKUP($C54,แยกหน่วยบริการ!$B$4:$BO$841,51,0),2)</f>
        <v>0</v>
      </c>
      <c r="R54" s="216">
        <f>ROUND(VLOOKUP($C54,แยกหน่วยบริการ!$B$4:$BO$841,52,0),2)</f>
        <v>0</v>
      </c>
      <c r="S54" s="216">
        <f>ROUND(VLOOKUP($C54,แยกหน่วยบริการ!$B$4:$BO$841,59,0),2)</f>
        <v>0</v>
      </c>
      <c r="T54" s="216">
        <f>ROUND(VLOOKUP($C54,แยกหน่วยบริการ!$B$4:$BO$841,60,0),2)</f>
        <v>0</v>
      </c>
    </row>
    <row r="55" spans="1:20" s="280" customFormat="1" ht="18.75" customHeight="1">
      <c r="A55" s="276"/>
      <c r="B55" s="298"/>
      <c r="C55" s="300" t="s">
        <v>1930</v>
      </c>
      <c r="D55" s="285" t="s">
        <v>1931</v>
      </c>
      <c r="E55" s="216">
        <f>ROUND(VLOOKUP($C55,แยกหน่วยบริการ!$B$4:$BO$841,3,0),2)</f>
        <v>0</v>
      </c>
      <c r="F55" s="216">
        <f>ROUND(VLOOKUP($C55,แยกหน่วยบริการ!$B$4:$BO$841,4,0),2)</f>
        <v>0</v>
      </c>
      <c r="G55" s="216">
        <f>ROUND(VLOOKUP($C55,แยกหน่วยบริการ!$B$4:$BO$841,11,0),2)</f>
        <v>0</v>
      </c>
      <c r="H55" s="216">
        <f>ROUND(VLOOKUP($C55,แยกหน่วยบริการ!$B$4:$BO$841,12,0),2)</f>
        <v>0</v>
      </c>
      <c r="I55" s="216">
        <f>ROUND(VLOOKUP($C55,แยกหน่วยบริการ!$B$4:$BO$841,19,0),2)</f>
        <v>0</v>
      </c>
      <c r="J55" s="216">
        <f>ROUND(VLOOKUP($C55,แยกหน่วยบริการ!$B$4:$BO$841,20,0),2)</f>
        <v>0</v>
      </c>
      <c r="K55" s="216">
        <f>ROUND(VLOOKUP($C55,แยกหน่วยบริการ!$B$4:$BO$841,27,0),2)</f>
        <v>0</v>
      </c>
      <c r="L55" s="216">
        <f>ROUND(VLOOKUP($C55,แยกหน่วยบริการ!$B$4:$BO$841,28,0),2)</f>
        <v>0</v>
      </c>
      <c r="M55" s="216">
        <f>ROUND(VLOOKUP($C55,แยกหน่วยบริการ!$B$4:$BO$841,35,0),2)</f>
        <v>0</v>
      </c>
      <c r="N55" s="216">
        <f>ROUND(VLOOKUP($C55,แยกหน่วยบริการ!$B$4:$BO$841,36,0),2)</f>
        <v>0</v>
      </c>
      <c r="O55" s="216">
        <f>ROUND(VLOOKUP($C55,แยกหน่วยบริการ!$B$4:$BO$841,43,0),2)</f>
        <v>0</v>
      </c>
      <c r="P55" s="216">
        <f>ROUND(VLOOKUP($C55,แยกหน่วยบริการ!$B$4:$BO$841,44,0),2)</f>
        <v>0</v>
      </c>
      <c r="Q55" s="216">
        <f>ROUND(VLOOKUP($C55,แยกหน่วยบริการ!$B$4:$BO$841,51,0),2)</f>
        <v>0</v>
      </c>
      <c r="R55" s="216">
        <f>ROUND(VLOOKUP($C55,แยกหน่วยบริการ!$B$4:$BO$841,52,0),2)</f>
        <v>0</v>
      </c>
      <c r="S55" s="216">
        <f>ROUND(VLOOKUP($C55,แยกหน่วยบริการ!$B$4:$BO$841,59,0),2)</f>
        <v>0</v>
      </c>
      <c r="T55" s="216">
        <f>ROUND(VLOOKUP($C55,แยกหน่วยบริการ!$B$4:$BO$841,60,0),2)</f>
        <v>0</v>
      </c>
    </row>
    <row r="56" spans="1:20" s="280" customFormat="1" ht="18.75" customHeight="1">
      <c r="A56" s="276"/>
      <c r="B56" s="298"/>
      <c r="C56" s="278" t="s">
        <v>692</v>
      </c>
      <c r="D56" s="279" t="s">
        <v>1488</v>
      </c>
      <c r="E56" s="216">
        <f>ROUND(VLOOKUP($C56,แยกหน่วยบริการ!$B$4:$BO$841,3,0),2)</f>
        <v>0</v>
      </c>
      <c r="F56" s="216">
        <f>ROUND(VLOOKUP($C56,แยกหน่วยบริการ!$B$4:$BO$841,4,0),2)</f>
        <v>0</v>
      </c>
      <c r="G56" s="216">
        <f>ROUND(VLOOKUP($C56,แยกหน่วยบริการ!$B$4:$BO$841,11,0),2)</f>
        <v>0</v>
      </c>
      <c r="H56" s="216">
        <f>ROUND(VLOOKUP($C56,แยกหน่วยบริการ!$B$4:$BO$841,12,0),2)</f>
        <v>0</v>
      </c>
      <c r="I56" s="216">
        <f>ROUND(VLOOKUP($C56,แยกหน่วยบริการ!$B$4:$BO$841,19,0),2)</f>
        <v>0</v>
      </c>
      <c r="J56" s="216">
        <f>ROUND(VLOOKUP($C56,แยกหน่วยบริการ!$B$4:$BO$841,20,0),2)</f>
        <v>0</v>
      </c>
      <c r="K56" s="216">
        <f>ROUND(VLOOKUP($C56,แยกหน่วยบริการ!$B$4:$BO$841,27,0),2)</f>
        <v>0</v>
      </c>
      <c r="L56" s="216">
        <f>ROUND(VLOOKUP($C56,แยกหน่วยบริการ!$B$4:$BO$841,28,0),2)</f>
        <v>0</v>
      </c>
      <c r="M56" s="216">
        <f>ROUND(VLOOKUP($C56,แยกหน่วยบริการ!$B$4:$BO$841,35,0),2)</f>
        <v>0</v>
      </c>
      <c r="N56" s="216">
        <f>ROUND(VLOOKUP($C56,แยกหน่วยบริการ!$B$4:$BO$841,36,0),2)</f>
        <v>0</v>
      </c>
      <c r="O56" s="216">
        <f>ROUND(VLOOKUP($C56,แยกหน่วยบริการ!$B$4:$BO$841,43,0),2)</f>
        <v>0</v>
      </c>
      <c r="P56" s="216">
        <f>ROUND(VLOOKUP($C56,แยกหน่วยบริการ!$B$4:$BO$841,44,0),2)</f>
        <v>0</v>
      </c>
      <c r="Q56" s="216">
        <f>ROUND(VLOOKUP($C56,แยกหน่วยบริการ!$B$4:$BO$841,51,0),2)</f>
        <v>0</v>
      </c>
      <c r="R56" s="216">
        <f>ROUND(VLOOKUP($C56,แยกหน่วยบริการ!$B$4:$BO$841,52,0),2)</f>
        <v>0</v>
      </c>
      <c r="S56" s="216">
        <f>ROUND(VLOOKUP($C56,แยกหน่วยบริการ!$B$4:$BO$841,59,0),2)</f>
        <v>0</v>
      </c>
      <c r="T56" s="216">
        <f>ROUND(VLOOKUP($C56,แยกหน่วยบริการ!$B$4:$BO$841,60,0),2)</f>
        <v>0</v>
      </c>
    </row>
    <row r="57" spans="1:20" s="293" customFormat="1" ht="19.5" customHeight="1">
      <c r="A57" s="289"/>
      <c r="B57" s="290"/>
      <c r="C57" s="291"/>
      <c r="D57" s="292" t="s">
        <v>425</v>
      </c>
      <c r="E57" s="1353">
        <f>E53-F54-F55-F56</f>
        <v>0</v>
      </c>
      <c r="F57" s="1353"/>
      <c r="G57" s="1353">
        <f>G53-H54-H55-H56</f>
        <v>0</v>
      </c>
      <c r="H57" s="1353"/>
      <c r="I57" s="1353">
        <f>I53-J54-J55-J56</f>
        <v>0</v>
      </c>
      <c r="J57" s="1353"/>
      <c r="K57" s="1353">
        <f>K53-L54-L55-L56</f>
        <v>0</v>
      </c>
      <c r="L57" s="1353"/>
      <c r="M57" s="1353">
        <f>M53-N54-N55-N56</f>
        <v>0</v>
      </c>
      <c r="N57" s="1353"/>
      <c r="O57" s="1353">
        <f>O53-P54-P55-P56</f>
        <v>0</v>
      </c>
      <c r="P57" s="1353"/>
      <c r="Q57" s="1353">
        <f>Q53-R54-R55-R56</f>
        <v>0</v>
      </c>
      <c r="R57" s="1353"/>
      <c r="S57" s="1353">
        <f>S53-T54-T55-T56</f>
        <v>0</v>
      </c>
      <c r="T57" s="1353"/>
    </row>
    <row r="58" spans="1:20" s="272" customFormat="1" ht="19.5" customHeight="1" thickBot="1">
      <c r="A58" s="294"/>
      <c r="B58" s="295"/>
      <c r="C58" s="271"/>
      <c r="D58" s="254" t="s">
        <v>1562</v>
      </c>
      <c r="E58" s="1288" t="str">
        <f>IF(E57&gt;=0,"1.00","0.00")</f>
        <v>1.00</v>
      </c>
      <c r="F58" s="1289"/>
      <c r="G58" s="1288" t="str">
        <f>IF(G57&gt;=0,"1.00","0.00")</f>
        <v>1.00</v>
      </c>
      <c r="H58" s="1289"/>
      <c r="I58" s="1288" t="str">
        <f>IF(I57&gt;=0,"1.00","0.00")</f>
        <v>1.00</v>
      </c>
      <c r="J58" s="1289"/>
      <c r="K58" s="1288" t="str">
        <f>IF(K57&gt;=0,"1.00","0.00")</f>
        <v>1.00</v>
      </c>
      <c r="L58" s="1289"/>
      <c r="M58" s="1288" t="str">
        <f>IF(M57&gt;=0,"1.00","0.00")</f>
        <v>1.00</v>
      </c>
      <c r="N58" s="1289"/>
      <c r="O58" s="1288" t="str">
        <f>IF(O57&gt;=0,"1.00","0.00")</f>
        <v>1.00</v>
      </c>
      <c r="P58" s="1289"/>
      <c r="Q58" s="1288" t="str">
        <f>IF(Q57&gt;=0,"1.00","0.00")</f>
        <v>1.00</v>
      </c>
      <c r="R58" s="1289"/>
      <c r="S58" s="1288" t="str">
        <f>IF(S57&gt;=0,"1.00","0.00")</f>
        <v>1.00</v>
      </c>
      <c r="T58" s="1289"/>
    </row>
    <row r="59" spans="1:20" s="272" customFormat="1" ht="19.5" customHeight="1" thickTop="1">
      <c r="A59" s="294"/>
      <c r="B59" s="295"/>
      <c r="C59" s="271"/>
      <c r="D59" s="296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</row>
    <row r="60" spans="1:20" s="280" customFormat="1" ht="18.75" customHeight="1">
      <c r="A60" s="276"/>
      <c r="B60" s="277">
        <v>7.8</v>
      </c>
      <c r="C60" s="301" t="s">
        <v>520</v>
      </c>
      <c r="D60" s="302" t="s">
        <v>37</v>
      </c>
      <c r="E60" s="216">
        <f>ROUND(VLOOKUP($C60,แยกหน่วยบริการ!$B$4:$BO$841,3,0),2)</f>
        <v>636300.19999999995</v>
      </c>
      <c r="F60" s="216">
        <f>ROUND(VLOOKUP($C60,แยกหน่วยบริการ!$B$4:$BO$841,4,0),2)</f>
        <v>604794.19999999995</v>
      </c>
      <c r="G60" s="216">
        <f>ROUND(VLOOKUP($C60,แยกหน่วยบริการ!$B$4:$BO$841,11,0),2)</f>
        <v>32862</v>
      </c>
      <c r="H60" s="216">
        <f>ROUND(VLOOKUP($C60,แยกหน่วยบริการ!$B$4:$BO$841,12,0),2)</f>
        <v>32862</v>
      </c>
      <c r="I60" s="216">
        <f>ROUND(VLOOKUP($C60,แยกหน่วยบริการ!$B$4:$BO$841,19,0),2)</f>
        <v>168407</v>
      </c>
      <c r="J60" s="216">
        <f>ROUND(VLOOKUP($C60,แยกหน่วยบริการ!$B$4:$BO$841,20,0),2)</f>
        <v>165627</v>
      </c>
      <c r="K60" s="216">
        <f>ROUND(VLOOKUP($C60,แยกหน่วยบริการ!$B$4:$BO$841,27,0),2)</f>
        <v>242579</v>
      </c>
      <c r="L60" s="216">
        <f>ROUND(VLOOKUP($C60,แยกหน่วยบริการ!$B$4:$BO$841,28,0),2)</f>
        <v>243539</v>
      </c>
      <c r="M60" s="216">
        <f>ROUND(VLOOKUP($C60,แยกหน่วยบริการ!$B$4:$BO$841,35,0),2)</f>
        <v>185130</v>
      </c>
      <c r="N60" s="216">
        <f>ROUND(VLOOKUP($C60,แยกหน่วยบริการ!$B$4:$BO$841,36,0),2)</f>
        <v>196639</v>
      </c>
      <c r="O60" s="216">
        <f>ROUND(VLOOKUP($C60,แยกหน่วยบริการ!$B$4:$BO$841,43,0),2)</f>
        <v>40360</v>
      </c>
      <c r="P60" s="216">
        <f>ROUND(VLOOKUP($C60,แยกหน่วยบริการ!$B$4:$BO$841,44,0),2)</f>
        <v>39585</v>
      </c>
      <c r="Q60" s="216">
        <f>ROUND(VLOOKUP($C60,แยกหน่วยบริการ!$B$4:$BO$841,51,0),2)</f>
        <v>97608.8</v>
      </c>
      <c r="R60" s="216">
        <f>ROUND(VLOOKUP($C60,แยกหน่วยบริการ!$B$4:$BO$841,52,0),2)</f>
        <v>97608.8</v>
      </c>
      <c r="S60" s="216">
        <f>ROUND(VLOOKUP($C60,แยกหน่วยบริการ!$B$4:$BO$841,59,0),2)</f>
        <v>51750</v>
      </c>
      <c r="T60" s="216">
        <f>ROUND(VLOOKUP($C60,แยกหน่วยบริการ!$B$4:$BO$841,60,0),2)</f>
        <v>51750</v>
      </c>
    </row>
    <row r="61" spans="1:20" s="280" customFormat="1" ht="18.75" customHeight="1">
      <c r="A61" s="276"/>
      <c r="B61" s="298"/>
      <c r="C61" s="301" t="s">
        <v>521</v>
      </c>
      <c r="D61" s="302" t="s">
        <v>38</v>
      </c>
      <c r="E61" s="216">
        <f>ROUND(VLOOKUP($C61,แยกหน่วยบริการ!$B$4:$BO$841,3,0),2)</f>
        <v>0</v>
      </c>
      <c r="F61" s="216">
        <f>ROUND(VLOOKUP($C61,แยกหน่วยบริการ!$B$4:$BO$841,4,0),2)</f>
        <v>0</v>
      </c>
      <c r="G61" s="216">
        <f>ROUND(VLOOKUP($C61,แยกหน่วยบริการ!$B$4:$BO$841,11,0),2)</f>
        <v>0</v>
      </c>
      <c r="H61" s="216">
        <f>ROUND(VLOOKUP($C61,แยกหน่วยบริการ!$B$4:$BO$841,12,0),2)</f>
        <v>0</v>
      </c>
      <c r="I61" s="216">
        <f>ROUND(VLOOKUP($C61,แยกหน่วยบริการ!$B$4:$BO$841,19,0),2)</f>
        <v>0</v>
      </c>
      <c r="J61" s="216">
        <f>ROUND(VLOOKUP($C61,แยกหน่วยบริการ!$B$4:$BO$841,20,0),2)</f>
        <v>0</v>
      </c>
      <c r="K61" s="216">
        <f>ROUND(VLOOKUP($C61,แยกหน่วยบริการ!$B$4:$BO$841,27,0),2)</f>
        <v>0</v>
      </c>
      <c r="L61" s="216">
        <f>ROUND(VLOOKUP($C61,แยกหน่วยบริการ!$B$4:$BO$841,28,0),2)</f>
        <v>65745</v>
      </c>
      <c r="M61" s="216">
        <f>ROUND(VLOOKUP($C61,แยกหน่วยบริการ!$B$4:$BO$841,35,0),2)</f>
        <v>0</v>
      </c>
      <c r="N61" s="216">
        <f>ROUND(VLOOKUP($C61,แยกหน่วยบริการ!$B$4:$BO$841,36,0),2)</f>
        <v>0</v>
      </c>
      <c r="O61" s="216">
        <f>ROUND(VLOOKUP($C61,แยกหน่วยบริการ!$B$4:$BO$841,43,0),2)</f>
        <v>0</v>
      </c>
      <c r="P61" s="216">
        <f>ROUND(VLOOKUP($C61,แยกหน่วยบริการ!$B$4:$BO$841,44,0),2)</f>
        <v>0</v>
      </c>
      <c r="Q61" s="216">
        <f>ROUND(VLOOKUP($C61,แยกหน่วยบริการ!$B$4:$BO$841,51,0),2)</f>
        <v>0</v>
      </c>
      <c r="R61" s="216">
        <f>ROUND(VLOOKUP($C61,แยกหน่วยบริการ!$B$4:$BO$841,52,0),2)</f>
        <v>0</v>
      </c>
      <c r="S61" s="216">
        <f>ROUND(VLOOKUP($C61,แยกหน่วยบริการ!$B$4:$BO$841,59,0),2)</f>
        <v>0</v>
      </c>
      <c r="T61" s="216">
        <f>ROUND(VLOOKUP($C61,แยกหน่วยบริการ!$B$4:$BO$841,60,0),2)</f>
        <v>0</v>
      </c>
    </row>
    <row r="62" spans="1:20" s="280" customFormat="1" ht="18.75" customHeight="1">
      <c r="A62" s="276"/>
      <c r="B62" s="298"/>
      <c r="C62" s="301" t="s">
        <v>522</v>
      </c>
      <c r="D62" s="302" t="s">
        <v>30</v>
      </c>
      <c r="E62" s="216">
        <f>ROUND(VLOOKUP($C62,แยกหน่วยบริการ!$B$4:$BO$841,3,0),2)</f>
        <v>335515</v>
      </c>
      <c r="F62" s="216">
        <f>ROUND(VLOOKUP($C62,แยกหน่วยบริการ!$B$4:$BO$841,4,0),2)</f>
        <v>569822.6</v>
      </c>
      <c r="G62" s="216">
        <f>ROUND(VLOOKUP($C62,แยกหน่วยบริการ!$B$4:$BO$841,11,0),2)</f>
        <v>37700</v>
      </c>
      <c r="H62" s="216">
        <f>ROUND(VLOOKUP($C62,แยกหน่วยบริการ!$B$4:$BO$841,12,0),2)</f>
        <v>24804</v>
      </c>
      <c r="I62" s="216">
        <f>ROUND(VLOOKUP($C62,แยกหน่วยบริการ!$B$4:$BO$841,19,0),2)</f>
        <v>93601</v>
      </c>
      <c r="J62" s="216">
        <f>ROUND(VLOOKUP($C62,แยกหน่วยบริการ!$B$4:$BO$841,20,0),2)</f>
        <v>103648</v>
      </c>
      <c r="K62" s="216">
        <f>ROUND(VLOOKUP($C62,แยกหน่วยบริการ!$B$4:$BO$841,27,0),2)</f>
        <v>12475</v>
      </c>
      <c r="L62" s="216">
        <f>ROUND(VLOOKUP($C62,แยกหน่วยบริการ!$B$4:$BO$841,28,0),2)</f>
        <v>61707</v>
      </c>
      <c r="M62" s="216">
        <f>ROUND(VLOOKUP($C62,แยกหน่วยบริการ!$B$4:$BO$841,35,0),2)</f>
        <v>114073</v>
      </c>
      <c r="N62" s="216">
        <f>ROUND(VLOOKUP($C62,แยกหน่วยบริการ!$B$4:$BO$841,36,0),2)</f>
        <v>164337.75</v>
      </c>
      <c r="O62" s="216">
        <f>ROUND(VLOOKUP($C62,แยกหน่วยบริการ!$B$4:$BO$841,43,0),2)</f>
        <v>32480</v>
      </c>
      <c r="P62" s="216">
        <f>ROUND(VLOOKUP($C62,แยกหน่วยบริการ!$B$4:$BO$841,44,0),2)</f>
        <v>37623.599999999999</v>
      </c>
      <c r="Q62" s="216">
        <f>ROUND(VLOOKUP($C62,แยกหน่วยบริการ!$B$4:$BO$841,51,0),2)</f>
        <v>72390</v>
      </c>
      <c r="R62" s="216">
        <f>ROUND(VLOOKUP($C62,แยกหน่วยบริการ!$B$4:$BO$841,52,0),2)</f>
        <v>81097.679999999993</v>
      </c>
      <c r="S62" s="216">
        <f>ROUND(VLOOKUP($C62,แยกหน่วยบริการ!$B$4:$BO$841,59,0),2)</f>
        <v>14540</v>
      </c>
      <c r="T62" s="216">
        <f>ROUND(VLOOKUP($C62,แยกหน่วยบริการ!$B$4:$BO$841,60,0),2)</f>
        <v>17623</v>
      </c>
    </row>
    <row r="63" spans="1:20" s="280" customFormat="1" ht="18.75" customHeight="1">
      <c r="A63" s="276"/>
      <c r="B63" s="298"/>
      <c r="C63" s="301" t="s">
        <v>523</v>
      </c>
      <c r="D63" s="302" t="s">
        <v>31</v>
      </c>
      <c r="E63" s="216">
        <f>ROUND(VLOOKUP($C63,แยกหน่วยบริการ!$B$4:$BO$841,3,0),2)</f>
        <v>0</v>
      </c>
      <c r="F63" s="216">
        <f>ROUND(VLOOKUP($C63,แยกหน่วยบริการ!$B$4:$BO$841,4,0),2)</f>
        <v>0</v>
      </c>
      <c r="G63" s="216">
        <f>ROUND(VLOOKUP($C63,แยกหน่วยบริการ!$B$4:$BO$841,11,0),2)</f>
        <v>0</v>
      </c>
      <c r="H63" s="216">
        <f>ROUND(VLOOKUP($C63,แยกหน่วยบริการ!$B$4:$BO$841,12,0),2)</f>
        <v>0</v>
      </c>
      <c r="I63" s="216">
        <f>ROUND(VLOOKUP($C63,แยกหน่วยบริการ!$B$4:$BO$841,19,0),2)</f>
        <v>0</v>
      </c>
      <c r="J63" s="216">
        <f>ROUND(VLOOKUP($C63,แยกหน่วยบริการ!$B$4:$BO$841,20,0),2)</f>
        <v>0</v>
      </c>
      <c r="K63" s="216">
        <f>ROUND(VLOOKUP($C63,แยกหน่วยบริการ!$B$4:$BO$841,27,0),2)</f>
        <v>0</v>
      </c>
      <c r="L63" s="216">
        <f>ROUND(VLOOKUP($C63,แยกหน่วยบริการ!$B$4:$BO$841,28,0),2)</f>
        <v>0</v>
      </c>
      <c r="M63" s="216">
        <f>ROUND(VLOOKUP($C63,แยกหน่วยบริการ!$B$4:$BO$841,35,0),2)</f>
        <v>0</v>
      </c>
      <c r="N63" s="216">
        <f>ROUND(VLOOKUP($C63,แยกหน่วยบริการ!$B$4:$BO$841,36,0),2)</f>
        <v>0</v>
      </c>
      <c r="O63" s="216">
        <f>ROUND(VLOOKUP($C63,แยกหน่วยบริการ!$B$4:$BO$841,43,0),2)</f>
        <v>0</v>
      </c>
      <c r="P63" s="216">
        <f>ROUND(VLOOKUP($C63,แยกหน่วยบริการ!$B$4:$BO$841,44,0),2)</f>
        <v>0</v>
      </c>
      <c r="Q63" s="216">
        <f>ROUND(VLOOKUP($C63,แยกหน่วยบริการ!$B$4:$BO$841,51,0),2)</f>
        <v>0</v>
      </c>
      <c r="R63" s="216">
        <f>ROUND(VLOOKUP($C63,แยกหน่วยบริการ!$B$4:$BO$841,52,0),2)</f>
        <v>0</v>
      </c>
      <c r="S63" s="216">
        <f>ROUND(VLOOKUP($C63,แยกหน่วยบริการ!$B$4:$BO$841,59,0),2)</f>
        <v>0</v>
      </c>
      <c r="T63" s="216">
        <f>ROUND(VLOOKUP($C63,แยกหน่วยบริการ!$B$4:$BO$841,60,0),2)</f>
        <v>0</v>
      </c>
    </row>
    <row r="64" spans="1:20" s="280" customFormat="1" ht="18.75" customHeight="1">
      <c r="A64" s="276"/>
      <c r="B64" s="298"/>
      <c r="C64" s="301" t="s">
        <v>524</v>
      </c>
      <c r="D64" s="302" t="s">
        <v>32</v>
      </c>
      <c r="E64" s="216">
        <f>ROUND(VLOOKUP($C64,แยกหน่วยบริการ!$B$4:$BO$841,3,0),2)</f>
        <v>208706.2</v>
      </c>
      <c r="F64" s="216">
        <f>ROUND(VLOOKUP($C64,แยกหน่วยบริการ!$B$4:$BO$841,4,0),2)</f>
        <v>208706.2</v>
      </c>
      <c r="G64" s="216">
        <f>ROUND(VLOOKUP($C64,แยกหน่วยบริการ!$B$4:$BO$841,11,0),2)</f>
        <v>104461.1</v>
      </c>
      <c r="H64" s="216">
        <f>ROUND(VLOOKUP($C64,แยกหน่วยบริการ!$B$4:$BO$841,12,0),2)</f>
        <v>104461.1</v>
      </c>
      <c r="I64" s="216">
        <f>ROUND(VLOOKUP($C64,แยกหน่วยบริการ!$B$4:$BO$841,19,0),2)</f>
        <v>144774.1</v>
      </c>
      <c r="J64" s="216">
        <f>ROUND(VLOOKUP($C64,แยกหน่วยบริการ!$B$4:$BO$841,20,0),2)</f>
        <v>144774.1</v>
      </c>
      <c r="K64" s="216">
        <f>ROUND(VLOOKUP($C64,แยกหน่วยบริการ!$B$4:$BO$841,27,0),2)</f>
        <v>103864</v>
      </c>
      <c r="L64" s="216">
        <f>ROUND(VLOOKUP($C64,แยกหน่วยบริการ!$B$4:$BO$841,28,0),2)</f>
        <v>103864</v>
      </c>
      <c r="M64" s="216">
        <f>ROUND(VLOOKUP($C64,แยกหน่วยบริการ!$B$4:$BO$841,35,0),2)</f>
        <v>104089.87</v>
      </c>
      <c r="N64" s="216">
        <f>ROUND(VLOOKUP($C64,แยกหน่วยบริการ!$B$4:$BO$841,36,0),2)</f>
        <v>104089.87</v>
      </c>
      <c r="O64" s="216">
        <f>ROUND(VLOOKUP($C64,แยกหน่วยบริการ!$B$4:$BO$841,43,0),2)</f>
        <v>82670</v>
      </c>
      <c r="P64" s="216">
        <f>ROUND(VLOOKUP($C64,แยกหน่วยบริการ!$B$4:$BO$841,44,0),2)</f>
        <v>82670</v>
      </c>
      <c r="Q64" s="216">
        <f>ROUND(VLOOKUP($C64,แยกหน่วยบริการ!$B$4:$BO$841,51,0),2)</f>
        <v>75336.5</v>
      </c>
      <c r="R64" s="216">
        <f>ROUND(VLOOKUP($C64,แยกหน่วยบริการ!$B$4:$BO$841,52,0),2)</f>
        <v>75336.5</v>
      </c>
      <c r="S64" s="216">
        <f>ROUND(VLOOKUP($C64,แยกหน่วยบริการ!$B$4:$BO$841,59,0),2)</f>
        <v>27610</v>
      </c>
      <c r="T64" s="216">
        <f>ROUND(VLOOKUP($C64,แยกหน่วยบริการ!$B$4:$BO$841,60,0),2)</f>
        <v>27610</v>
      </c>
    </row>
    <row r="65" spans="1:20" s="280" customFormat="1" ht="18.75" customHeight="1">
      <c r="A65" s="276"/>
      <c r="B65" s="298"/>
      <c r="C65" s="301" t="s">
        <v>525</v>
      </c>
      <c r="D65" s="302" t="s">
        <v>33</v>
      </c>
      <c r="E65" s="216">
        <f>ROUND(VLOOKUP($C65,แยกหน่วยบริการ!$B$4:$BO$841,3,0),2)</f>
        <v>41986</v>
      </c>
      <c r="F65" s="216">
        <f>ROUND(VLOOKUP($C65,แยกหน่วยบริการ!$B$4:$BO$841,4,0),2)</f>
        <v>54588</v>
      </c>
      <c r="G65" s="216">
        <f>ROUND(VLOOKUP($C65,แยกหน่วยบริการ!$B$4:$BO$841,11,0),2)</f>
        <v>5500</v>
      </c>
      <c r="H65" s="216">
        <f>ROUND(VLOOKUP($C65,แยกหน่วยบริการ!$B$4:$BO$841,12,0),2)</f>
        <v>5500</v>
      </c>
      <c r="I65" s="216">
        <f>ROUND(VLOOKUP($C65,แยกหน่วยบริการ!$B$4:$BO$841,19,0),2)</f>
        <v>3621</v>
      </c>
      <c r="J65" s="216">
        <f>ROUND(VLOOKUP($C65,แยกหน่วยบริการ!$B$4:$BO$841,20,0),2)</f>
        <v>3621</v>
      </c>
      <c r="K65" s="216">
        <f>ROUND(VLOOKUP($C65,แยกหน่วยบริการ!$B$4:$BO$841,27,0),2)</f>
        <v>52000</v>
      </c>
      <c r="L65" s="216">
        <f>ROUND(VLOOKUP($C65,แยกหน่วยบริการ!$B$4:$BO$841,28,0),2)</f>
        <v>57184</v>
      </c>
      <c r="M65" s="216">
        <f>ROUND(VLOOKUP($C65,แยกหน่วยบริการ!$B$4:$BO$841,35,0),2)</f>
        <v>15375</v>
      </c>
      <c r="N65" s="216">
        <f>ROUND(VLOOKUP($C65,แยกหน่วยบริการ!$B$4:$BO$841,36,0),2)</f>
        <v>15375</v>
      </c>
      <c r="O65" s="216">
        <f>ROUND(VLOOKUP($C65,แยกหน่วยบริการ!$B$4:$BO$841,43,0),2)</f>
        <v>146933.5</v>
      </c>
      <c r="P65" s="216">
        <f>ROUND(VLOOKUP($C65,แยกหน่วยบริการ!$B$4:$BO$841,44,0),2)</f>
        <v>133992.5</v>
      </c>
      <c r="Q65" s="216">
        <f>ROUND(VLOOKUP($C65,แยกหน่วยบริการ!$B$4:$BO$841,51,0),2)</f>
        <v>0</v>
      </c>
      <c r="R65" s="216">
        <f>ROUND(VLOOKUP($C65,แยกหน่วยบริการ!$B$4:$BO$841,52,0),2)</f>
        <v>1813.33</v>
      </c>
      <c r="S65" s="216">
        <f>ROUND(VLOOKUP($C65,แยกหน่วยบริการ!$B$4:$BO$841,59,0),2)</f>
        <v>29666</v>
      </c>
      <c r="T65" s="216">
        <f>ROUND(VLOOKUP($C65,แยกหน่วยบริการ!$B$4:$BO$841,60,0),2)</f>
        <v>30122</v>
      </c>
    </row>
    <row r="66" spans="1:20" s="280" customFormat="1" ht="18.75" customHeight="1">
      <c r="A66" s="276"/>
      <c r="B66" s="298"/>
      <c r="C66" s="301" t="s">
        <v>526</v>
      </c>
      <c r="D66" s="302" t="s">
        <v>34</v>
      </c>
      <c r="E66" s="216">
        <f>ROUND(VLOOKUP($C66,แยกหน่วยบริการ!$B$4:$BO$841,3,0),2)</f>
        <v>1000</v>
      </c>
      <c r="F66" s="216">
        <f>ROUND(VLOOKUP($C66,แยกหน่วยบริการ!$B$4:$BO$841,4,0),2)</f>
        <v>10106</v>
      </c>
      <c r="G66" s="216">
        <f>ROUND(VLOOKUP($C66,แยกหน่วยบริการ!$B$4:$BO$841,11,0),2)</f>
        <v>0</v>
      </c>
      <c r="H66" s="216">
        <f>ROUND(VLOOKUP($C66,แยกหน่วยบริการ!$B$4:$BO$841,12,0),2)</f>
        <v>0</v>
      </c>
      <c r="I66" s="216">
        <f>ROUND(VLOOKUP($C66,แยกหน่วยบริการ!$B$4:$BO$841,19,0),2)</f>
        <v>0</v>
      </c>
      <c r="J66" s="216">
        <f>ROUND(VLOOKUP($C66,แยกหน่วยบริการ!$B$4:$BO$841,20,0),2)</f>
        <v>0</v>
      </c>
      <c r="K66" s="216">
        <f>ROUND(VLOOKUP($C66,แยกหน่วยบริการ!$B$4:$BO$841,27,0),2)</f>
        <v>0</v>
      </c>
      <c r="L66" s="216">
        <f>ROUND(VLOOKUP($C66,แยกหน่วยบริการ!$B$4:$BO$841,28,0),2)</f>
        <v>0</v>
      </c>
      <c r="M66" s="216">
        <f>ROUND(VLOOKUP($C66,แยกหน่วยบริการ!$B$4:$BO$841,35,0),2)</f>
        <v>0</v>
      </c>
      <c r="N66" s="216">
        <f>ROUND(VLOOKUP($C66,แยกหน่วยบริการ!$B$4:$BO$841,36,0),2)</f>
        <v>0</v>
      </c>
      <c r="O66" s="216">
        <f>ROUND(VLOOKUP($C66,แยกหน่วยบริการ!$B$4:$BO$841,43,0),2)</f>
        <v>0</v>
      </c>
      <c r="P66" s="216">
        <f>ROUND(VLOOKUP($C66,แยกหน่วยบริการ!$B$4:$BO$841,44,0),2)</f>
        <v>0</v>
      </c>
      <c r="Q66" s="216">
        <f>ROUND(VLOOKUP($C66,แยกหน่วยบริการ!$B$4:$BO$841,51,0),2)</f>
        <v>0</v>
      </c>
      <c r="R66" s="216">
        <f>ROUND(VLOOKUP($C66,แยกหน่วยบริการ!$B$4:$BO$841,52,0),2)</f>
        <v>0</v>
      </c>
      <c r="S66" s="216">
        <f>ROUND(VLOOKUP($C66,แยกหน่วยบริการ!$B$4:$BO$841,59,0),2)</f>
        <v>0</v>
      </c>
      <c r="T66" s="216">
        <f>ROUND(VLOOKUP($C66,แยกหน่วยบริการ!$B$4:$BO$841,60,0),2)</f>
        <v>0</v>
      </c>
    </row>
    <row r="67" spans="1:20" s="280" customFormat="1" ht="18.75" customHeight="1">
      <c r="A67" s="276"/>
      <c r="B67" s="298"/>
      <c r="C67" s="301" t="s">
        <v>527</v>
      </c>
      <c r="D67" s="302" t="s">
        <v>35</v>
      </c>
      <c r="E67" s="216">
        <f>ROUND(VLOOKUP($C67,แยกหน่วยบริการ!$B$4:$BO$841,3,0),2)</f>
        <v>70000</v>
      </c>
      <c r="F67" s="216">
        <f>ROUND(VLOOKUP($C67,แยกหน่วยบริการ!$B$4:$BO$841,4,0),2)</f>
        <v>22480</v>
      </c>
      <c r="G67" s="216">
        <f>ROUND(VLOOKUP($C67,แยกหน่วยบริการ!$B$4:$BO$841,11,0),2)</f>
        <v>107280</v>
      </c>
      <c r="H67" s="216">
        <f>ROUND(VLOOKUP($C67,แยกหน่วยบริการ!$B$4:$BO$841,12,0),2)</f>
        <v>83940</v>
      </c>
      <c r="I67" s="216">
        <f>ROUND(VLOOKUP($C67,แยกหน่วยบริการ!$B$4:$BO$841,19,0),2)</f>
        <v>16360</v>
      </c>
      <c r="J67" s="216">
        <f>ROUND(VLOOKUP($C67,แยกหน่วยบริการ!$B$4:$BO$841,20,0),2)</f>
        <v>11640</v>
      </c>
      <c r="K67" s="216">
        <f>ROUND(VLOOKUP($C67,แยกหน่วยบริการ!$B$4:$BO$841,27,0),2)</f>
        <v>165800</v>
      </c>
      <c r="L67" s="216">
        <f>ROUND(VLOOKUP($C67,แยกหน่วยบริการ!$B$4:$BO$841,28,0),2)</f>
        <v>153280</v>
      </c>
      <c r="M67" s="216">
        <f>ROUND(VLOOKUP($C67,แยกหน่วยบริการ!$B$4:$BO$841,35,0),2)</f>
        <v>3000</v>
      </c>
      <c r="N67" s="216">
        <f>ROUND(VLOOKUP($C67,แยกหน่วยบริการ!$B$4:$BO$841,36,0),2)</f>
        <v>12350</v>
      </c>
      <c r="O67" s="216">
        <f>ROUND(VLOOKUP($C67,แยกหน่วยบริการ!$B$4:$BO$841,43,0),2)</f>
        <v>16050</v>
      </c>
      <c r="P67" s="216">
        <f>ROUND(VLOOKUP($C67,แยกหน่วยบริการ!$B$4:$BO$841,44,0),2)</f>
        <v>5760</v>
      </c>
      <c r="Q67" s="216">
        <f>ROUND(VLOOKUP($C67,แยกหน่วยบริการ!$B$4:$BO$841,51,0),2)</f>
        <v>14000</v>
      </c>
      <c r="R67" s="216">
        <f>ROUND(VLOOKUP($C67,แยกหน่วยบริการ!$B$4:$BO$841,52,0),2)</f>
        <v>19700</v>
      </c>
      <c r="S67" s="216">
        <f>ROUND(VLOOKUP($C67,แยกหน่วยบริการ!$B$4:$BO$841,59,0),2)</f>
        <v>0</v>
      </c>
      <c r="T67" s="216">
        <f>ROUND(VLOOKUP($C67,แยกหน่วยบริการ!$B$4:$BO$841,60,0),2)</f>
        <v>11600</v>
      </c>
    </row>
    <row r="68" spans="1:20" s="280" customFormat="1" ht="18.75" customHeight="1">
      <c r="A68" s="276"/>
      <c r="B68" s="298"/>
      <c r="C68" s="301" t="s">
        <v>528</v>
      </c>
      <c r="D68" s="302" t="s">
        <v>36</v>
      </c>
      <c r="E68" s="216">
        <f>ROUND(VLOOKUP($C68,แยกหน่วยบริการ!$B$4:$BO$841,3,0),2)</f>
        <v>1129312</v>
      </c>
      <c r="F68" s="216">
        <f>ROUND(VLOOKUP($C68,แยกหน่วยบริการ!$B$4:$BO$841,4,0),2)</f>
        <v>608606.38</v>
      </c>
      <c r="G68" s="216">
        <f>ROUND(VLOOKUP($C68,แยกหน่วยบริการ!$B$4:$BO$841,11,0),2)</f>
        <v>43505</v>
      </c>
      <c r="H68" s="216">
        <f>ROUND(VLOOKUP($C68,แยกหน่วยบริการ!$B$4:$BO$841,12,0),2)</f>
        <v>68682</v>
      </c>
      <c r="I68" s="216">
        <f>ROUND(VLOOKUP($C68,แยกหน่วยบริการ!$B$4:$BO$841,19,0),2)</f>
        <v>77451</v>
      </c>
      <c r="J68" s="216">
        <f>ROUND(VLOOKUP($C68,แยกหน่วยบริการ!$B$4:$BO$841,20,0),2)</f>
        <v>110607.25</v>
      </c>
      <c r="K68" s="216">
        <f>ROUND(VLOOKUP($C68,แยกหน่วยบริการ!$B$4:$BO$841,27,0),2)</f>
        <v>148240</v>
      </c>
      <c r="L68" s="216">
        <f>ROUND(VLOOKUP($C68,แยกหน่วยบริการ!$B$4:$BO$841,28,0),2)</f>
        <v>220436.5</v>
      </c>
      <c r="M68" s="216">
        <f>ROUND(VLOOKUP($C68,แยกหน่วยบริการ!$B$4:$BO$841,35,0),2)</f>
        <v>150616</v>
      </c>
      <c r="N68" s="216">
        <f>ROUND(VLOOKUP($C68,แยกหน่วยบริการ!$B$4:$BO$841,36,0),2)</f>
        <v>218455</v>
      </c>
      <c r="O68" s="216">
        <f>ROUND(VLOOKUP($C68,แยกหน่วยบริการ!$B$4:$BO$841,43,0),2)</f>
        <v>84756.5</v>
      </c>
      <c r="P68" s="216">
        <f>ROUND(VLOOKUP($C68,แยกหน่วยบริการ!$B$4:$BO$841,44,0),2)</f>
        <v>111224.9</v>
      </c>
      <c r="Q68" s="216">
        <f>ROUND(VLOOKUP($C68,แยกหน่วยบริการ!$B$4:$BO$841,51,0),2)</f>
        <v>93850</v>
      </c>
      <c r="R68" s="216">
        <f>ROUND(VLOOKUP($C68,แยกหน่วยบริการ!$B$4:$BO$841,52,0),2)</f>
        <v>115963.5</v>
      </c>
      <c r="S68" s="216">
        <f>ROUND(VLOOKUP($C68,แยกหน่วยบริการ!$B$4:$BO$841,59,0),2)</f>
        <v>37847</v>
      </c>
      <c r="T68" s="216">
        <f>ROUND(VLOOKUP($C68,แยกหน่วยบริการ!$B$4:$BO$841,60,0),2)</f>
        <v>55457.1</v>
      </c>
    </row>
    <row r="69" spans="1:20" s="280" customFormat="1" ht="18.75" customHeight="1">
      <c r="A69" s="276"/>
      <c r="B69" s="298"/>
      <c r="C69" s="301" t="s">
        <v>529</v>
      </c>
      <c r="D69" s="302" t="s">
        <v>39</v>
      </c>
      <c r="E69" s="216">
        <f>ROUND(VLOOKUP($C69,แยกหน่วยบริการ!$B$4:$BO$841,3,0),2)</f>
        <v>183812.3</v>
      </c>
      <c r="F69" s="216">
        <f>ROUND(VLOOKUP($C69,แยกหน่วยบริการ!$B$4:$BO$841,4,0),2)</f>
        <v>169102.81</v>
      </c>
      <c r="G69" s="216">
        <f>ROUND(VLOOKUP($C69,แยกหน่วยบริการ!$B$4:$BO$841,11,0),2)</f>
        <v>1250</v>
      </c>
      <c r="H69" s="216">
        <f>ROUND(VLOOKUP($C69,แยกหน่วยบริการ!$B$4:$BO$841,12,0),2)</f>
        <v>1250</v>
      </c>
      <c r="I69" s="216">
        <f>ROUND(VLOOKUP($C69,แยกหน่วยบริการ!$B$4:$BO$841,19,0),2)</f>
        <v>100977</v>
      </c>
      <c r="J69" s="216">
        <f>ROUND(VLOOKUP($C69,แยกหน่วยบริการ!$B$4:$BO$841,20,0),2)</f>
        <v>100977</v>
      </c>
      <c r="K69" s="216">
        <f>ROUND(VLOOKUP($C69,แยกหน่วยบริการ!$B$4:$BO$841,27,0),2)</f>
        <v>0</v>
      </c>
      <c r="L69" s="216">
        <f>ROUND(VLOOKUP($C69,แยกหน่วยบริการ!$B$4:$BO$841,28,0),2)</f>
        <v>0</v>
      </c>
      <c r="M69" s="216">
        <f>ROUND(VLOOKUP($C69,แยกหน่วยบริการ!$B$4:$BO$841,35,0),2)</f>
        <v>54528.65</v>
      </c>
      <c r="N69" s="216">
        <f>ROUND(VLOOKUP($C69,แยกหน่วยบริการ!$B$4:$BO$841,36,0),2)</f>
        <v>54528.65</v>
      </c>
      <c r="O69" s="216">
        <f>ROUND(VLOOKUP($C69,แยกหน่วยบริการ!$B$4:$BO$841,43,0),2)</f>
        <v>27238.5</v>
      </c>
      <c r="P69" s="216">
        <f>ROUND(VLOOKUP($C69,แยกหน่วยบริการ!$B$4:$BO$841,44,0),2)</f>
        <v>21673.5</v>
      </c>
      <c r="Q69" s="216">
        <f>ROUND(VLOOKUP($C69,แยกหน่วยบริการ!$B$4:$BO$841,51,0),2)</f>
        <v>6741</v>
      </c>
      <c r="R69" s="216">
        <f>ROUND(VLOOKUP($C69,แยกหน่วยบริการ!$B$4:$BO$841,52,0),2)</f>
        <v>6741</v>
      </c>
      <c r="S69" s="216">
        <f>ROUND(VLOOKUP($C69,แยกหน่วยบริการ!$B$4:$BO$841,59,0),2)</f>
        <v>19008</v>
      </c>
      <c r="T69" s="216">
        <f>ROUND(VLOOKUP($C69,แยกหน่วยบริการ!$B$4:$BO$841,60,0),2)</f>
        <v>19008</v>
      </c>
    </row>
    <row r="70" spans="1:20" s="280" customFormat="1" ht="18.75" customHeight="1">
      <c r="A70" s="276"/>
      <c r="B70" s="298"/>
      <c r="C70" s="301" t="s">
        <v>530</v>
      </c>
      <c r="D70" s="302" t="s">
        <v>40</v>
      </c>
      <c r="E70" s="216">
        <f>ROUND(VLOOKUP($C70,แยกหน่วยบริการ!$B$4:$BO$841,3,0),2)</f>
        <v>0</v>
      </c>
      <c r="F70" s="216">
        <f>ROUND(VLOOKUP($C70,แยกหน่วยบริการ!$B$4:$BO$841,4,0),2)</f>
        <v>0</v>
      </c>
      <c r="G70" s="216">
        <f>ROUND(VLOOKUP($C70,แยกหน่วยบริการ!$B$4:$BO$841,11,0),2)</f>
        <v>0</v>
      </c>
      <c r="H70" s="216">
        <f>ROUND(VLOOKUP($C70,แยกหน่วยบริการ!$B$4:$BO$841,12,0),2)</f>
        <v>0</v>
      </c>
      <c r="I70" s="216">
        <f>ROUND(VLOOKUP($C70,แยกหน่วยบริการ!$B$4:$BO$841,19,0),2)</f>
        <v>8040</v>
      </c>
      <c r="J70" s="216">
        <f>ROUND(VLOOKUP($C70,แยกหน่วยบริการ!$B$4:$BO$841,20,0),2)</f>
        <v>8040</v>
      </c>
      <c r="K70" s="216">
        <f>ROUND(VLOOKUP($C70,แยกหน่วยบริการ!$B$4:$BO$841,27,0),2)</f>
        <v>500</v>
      </c>
      <c r="L70" s="216">
        <f>ROUND(VLOOKUP($C70,แยกหน่วยบริการ!$B$4:$BO$841,28,0),2)</f>
        <v>500</v>
      </c>
      <c r="M70" s="216">
        <f>ROUND(VLOOKUP($C70,แยกหน่วยบริการ!$B$4:$BO$841,35,0),2)</f>
        <v>3950</v>
      </c>
      <c r="N70" s="216">
        <f>ROUND(VLOOKUP($C70,แยกหน่วยบริการ!$B$4:$BO$841,36,0),2)</f>
        <v>3950</v>
      </c>
      <c r="O70" s="216">
        <f>ROUND(VLOOKUP($C70,แยกหน่วยบริการ!$B$4:$BO$841,43,0),2)</f>
        <v>0</v>
      </c>
      <c r="P70" s="216">
        <f>ROUND(VLOOKUP($C70,แยกหน่วยบริการ!$B$4:$BO$841,44,0),2)</f>
        <v>0</v>
      </c>
      <c r="Q70" s="216">
        <f>ROUND(VLOOKUP($C70,แยกหน่วยบริการ!$B$4:$BO$841,51,0),2)</f>
        <v>0</v>
      </c>
      <c r="R70" s="216">
        <f>ROUND(VLOOKUP($C70,แยกหน่วยบริการ!$B$4:$BO$841,52,0),2)</f>
        <v>0</v>
      </c>
      <c r="S70" s="216">
        <f>ROUND(VLOOKUP($C70,แยกหน่วยบริการ!$B$4:$BO$841,59,0),2)</f>
        <v>0</v>
      </c>
      <c r="T70" s="216">
        <f>ROUND(VLOOKUP($C70,แยกหน่วยบริการ!$B$4:$BO$841,60,0),2)</f>
        <v>0</v>
      </c>
    </row>
    <row r="71" spans="1:20" s="280" customFormat="1" ht="18.75" customHeight="1">
      <c r="A71" s="303" t="s">
        <v>2104</v>
      </c>
      <c r="B71" s="304"/>
      <c r="C71" s="305" t="s">
        <v>511</v>
      </c>
      <c r="D71" s="306" t="s">
        <v>21</v>
      </c>
      <c r="E71" s="216">
        <f>ROUND(VLOOKUP($C71,แยกหน่วยบริการ!$B$4:$BO$841,3,0),2)</f>
        <v>0</v>
      </c>
      <c r="F71" s="216">
        <f>ROUND(VLOOKUP($C71,แยกหน่วยบริการ!$B$4:$BO$841,4,0),2)</f>
        <v>0</v>
      </c>
      <c r="G71" s="216">
        <f>ROUND(VLOOKUP($C71,แยกหน่วยบริการ!$B$4:$BO$841,11,0),2)</f>
        <v>0</v>
      </c>
      <c r="H71" s="216">
        <f>ROUND(VLOOKUP($C71,แยกหน่วยบริการ!$B$4:$BO$841,12,0),2)</f>
        <v>0</v>
      </c>
      <c r="I71" s="216">
        <f>ROUND(VLOOKUP($C71,แยกหน่วยบริการ!$B$4:$BO$841,19,0),2)</f>
        <v>0</v>
      </c>
      <c r="J71" s="216">
        <f>ROUND(VLOOKUP($C71,แยกหน่วยบริการ!$B$4:$BO$841,20,0),2)</f>
        <v>0</v>
      </c>
      <c r="K71" s="216">
        <f>ROUND(VLOOKUP($C71,แยกหน่วยบริการ!$B$4:$BO$841,27,0),2)</f>
        <v>0</v>
      </c>
      <c r="L71" s="216">
        <f>ROUND(VLOOKUP($C71,แยกหน่วยบริการ!$B$4:$BO$841,28,0),2)</f>
        <v>0</v>
      </c>
      <c r="M71" s="216">
        <f>ROUND(VLOOKUP($C71,แยกหน่วยบริการ!$B$4:$BO$841,35,0),2)</f>
        <v>0</v>
      </c>
      <c r="N71" s="216">
        <f>ROUND(VLOOKUP($C71,แยกหน่วยบริการ!$B$4:$BO$841,36,0),2)</f>
        <v>0</v>
      </c>
      <c r="O71" s="216">
        <f>ROUND(VLOOKUP($C71,แยกหน่วยบริการ!$B$4:$BO$841,43,0),2)</f>
        <v>0</v>
      </c>
      <c r="P71" s="216">
        <f>ROUND(VLOOKUP($C71,แยกหน่วยบริการ!$B$4:$BO$841,44,0),2)</f>
        <v>0</v>
      </c>
      <c r="Q71" s="216">
        <f>ROUND(VLOOKUP($C71,แยกหน่วยบริการ!$B$4:$BO$841,51,0),2)</f>
        <v>0</v>
      </c>
      <c r="R71" s="216">
        <f>ROUND(VLOOKUP($C71,แยกหน่วยบริการ!$B$4:$BO$841,52,0),2)</f>
        <v>0</v>
      </c>
      <c r="S71" s="216">
        <f>ROUND(VLOOKUP($C71,แยกหน่วยบริการ!$B$4:$BO$841,59,0),2)</f>
        <v>0</v>
      </c>
      <c r="T71" s="216">
        <f>ROUND(VLOOKUP($C71,แยกหน่วยบริการ!$B$4:$BO$841,60,0),2)</f>
        <v>0</v>
      </c>
    </row>
    <row r="72" spans="1:20" s="280" customFormat="1" ht="18.75" customHeight="1">
      <c r="A72" s="276"/>
      <c r="B72" s="298"/>
      <c r="C72" s="301"/>
      <c r="D72" s="307" t="s">
        <v>1505</v>
      </c>
      <c r="E72" s="1346">
        <f>SUM(E60:E71)</f>
        <v>2606631.6999999997</v>
      </c>
      <c r="F72" s="1347"/>
      <c r="G72" s="1346">
        <f>SUM(G60:G71)</f>
        <v>332558.09999999998</v>
      </c>
      <c r="H72" s="1347"/>
      <c r="I72" s="1346">
        <f>SUM(I60:I71)</f>
        <v>613231.1</v>
      </c>
      <c r="J72" s="1347"/>
      <c r="K72" s="1346">
        <f>SUM(K60:K71)</f>
        <v>725458</v>
      </c>
      <c r="L72" s="1347"/>
      <c r="M72" s="1346">
        <f>SUM(M60:M71)</f>
        <v>630762.52</v>
      </c>
      <c r="N72" s="1347"/>
      <c r="O72" s="1346">
        <f>SUM(O60:O71)</f>
        <v>430488.5</v>
      </c>
      <c r="P72" s="1347"/>
      <c r="Q72" s="1346">
        <f>SUM(Q60:Q71)</f>
        <v>359926.3</v>
      </c>
      <c r="R72" s="1347"/>
      <c r="S72" s="1346">
        <f>SUM(S60:S71)</f>
        <v>180421</v>
      </c>
      <c r="T72" s="1347"/>
    </row>
    <row r="73" spans="1:20" s="280" customFormat="1" ht="18.75" customHeight="1">
      <c r="A73" s="276"/>
      <c r="B73" s="298"/>
      <c r="C73" s="308" t="s">
        <v>665</v>
      </c>
      <c r="D73" s="309" t="s">
        <v>1474</v>
      </c>
      <c r="E73" s="216">
        <f>ROUND(VLOOKUP($C73,แยกหน่วยบริการ!$B$4:$BO$841,3,0),2)</f>
        <v>0</v>
      </c>
      <c r="F73" s="216">
        <f>ROUND(VLOOKUP($C73,แยกหน่วยบริการ!$B$4:$BO$841,4,0),2)</f>
        <v>0</v>
      </c>
      <c r="G73" s="216">
        <f>ROUND(VLOOKUP($C73,แยกหน่วยบริการ!$B$4:$BO$841,11,0),2)</f>
        <v>0</v>
      </c>
      <c r="H73" s="216">
        <f>ROUND(VLOOKUP($C73,แยกหน่วยบริการ!$B$4:$BO$841,12,0),2)</f>
        <v>0</v>
      </c>
      <c r="I73" s="216">
        <f>ROUND(VLOOKUP($C73,แยกหน่วยบริการ!$B$4:$BO$841,19,0),2)</f>
        <v>0</v>
      </c>
      <c r="J73" s="216">
        <f>ROUND(VLOOKUP($C73,แยกหน่วยบริการ!$B$4:$BO$841,20,0),2)</f>
        <v>0</v>
      </c>
      <c r="K73" s="216">
        <f>ROUND(VLOOKUP($C73,แยกหน่วยบริการ!$B$4:$BO$841,27,0),2)</f>
        <v>0</v>
      </c>
      <c r="L73" s="216">
        <f>ROUND(VLOOKUP($C73,แยกหน่วยบริการ!$B$4:$BO$841,28,0),2)</f>
        <v>0</v>
      </c>
      <c r="M73" s="216">
        <f>ROUND(VLOOKUP($C73,แยกหน่วยบริการ!$B$4:$BO$841,35,0),2)</f>
        <v>0</v>
      </c>
      <c r="N73" s="216">
        <f>ROUND(VLOOKUP($C73,แยกหน่วยบริการ!$B$4:$BO$841,36,0),2)</f>
        <v>0</v>
      </c>
      <c r="O73" s="216">
        <f>ROUND(VLOOKUP($C73,แยกหน่วยบริการ!$B$4:$BO$841,43,0),2)</f>
        <v>0</v>
      </c>
      <c r="P73" s="216">
        <f>ROUND(VLOOKUP($C73,แยกหน่วยบริการ!$B$4:$BO$841,44,0),2)</f>
        <v>0</v>
      </c>
      <c r="Q73" s="216">
        <f>ROUND(VLOOKUP($C73,แยกหน่วยบริการ!$B$4:$BO$841,51,0),2)</f>
        <v>0</v>
      </c>
      <c r="R73" s="216">
        <f>ROUND(VLOOKUP($C73,แยกหน่วยบริการ!$B$4:$BO$841,52,0),2)</f>
        <v>0</v>
      </c>
      <c r="S73" s="216">
        <f>ROUND(VLOOKUP($C73,แยกหน่วยบริการ!$B$4:$BO$841,59,0),2)</f>
        <v>0</v>
      </c>
      <c r="T73" s="216">
        <f>ROUND(VLOOKUP($C73,แยกหน่วยบริการ!$B$4:$BO$841,60,0),2)</f>
        <v>0</v>
      </c>
    </row>
    <row r="74" spans="1:20" s="280" customFormat="1" ht="18.75" customHeight="1">
      <c r="A74" s="276"/>
      <c r="B74" s="298"/>
      <c r="C74" s="300" t="s">
        <v>1934</v>
      </c>
      <c r="D74" s="310" t="s">
        <v>1935</v>
      </c>
      <c r="E74" s="216">
        <f>ROUND(VLOOKUP($C74,แยกหน่วยบริการ!$B$4:$BO$841,3,0),2)</f>
        <v>0</v>
      </c>
      <c r="F74" s="216">
        <f>ROUND(VLOOKUP($C74,แยกหน่วยบริการ!$B$4:$BO$841,4,0),2)</f>
        <v>0</v>
      </c>
      <c r="G74" s="216">
        <f>ROUND(VLOOKUP($C74,แยกหน่วยบริการ!$B$4:$BO$841,11,0),2)</f>
        <v>0</v>
      </c>
      <c r="H74" s="216">
        <f>ROUND(VLOOKUP($C74,แยกหน่วยบริการ!$B$4:$BO$841,12,0),2)</f>
        <v>0</v>
      </c>
      <c r="I74" s="216">
        <f>ROUND(VLOOKUP($C74,แยกหน่วยบริการ!$B$4:$BO$841,19,0),2)</f>
        <v>0</v>
      </c>
      <c r="J74" s="216">
        <f>ROUND(VLOOKUP($C74,แยกหน่วยบริการ!$B$4:$BO$841,20,0),2)</f>
        <v>0</v>
      </c>
      <c r="K74" s="216">
        <f>ROUND(VLOOKUP($C74,แยกหน่วยบริการ!$B$4:$BO$841,27,0),2)</f>
        <v>0</v>
      </c>
      <c r="L74" s="216">
        <f>ROUND(VLOOKUP($C74,แยกหน่วยบริการ!$B$4:$BO$841,28,0),2)</f>
        <v>0</v>
      </c>
      <c r="M74" s="216">
        <f>ROUND(VLOOKUP($C74,แยกหน่วยบริการ!$B$4:$BO$841,35,0),2)</f>
        <v>0</v>
      </c>
      <c r="N74" s="216">
        <f>ROUND(VLOOKUP($C74,แยกหน่วยบริการ!$B$4:$BO$841,36,0),2)</f>
        <v>0</v>
      </c>
      <c r="O74" s="216">
        <f>ROUND(VLOOKUP($C74,แยกหน่วยบริการ!$B$4:$BO$841,43,0),2)</f>
        <v>0</v>
      </c>
      <c r="P74" s="216">
        <f>ROUND(VLOOKUP($C74,แยกหน่วยบริการ!$B$4:$BO$841,44,0),2)</f>
        <v>0</v>
      </c>
      <c r="Q74" s="216">
        <f>ROUND(VLOOKUP($C74,แยกหน่วยบริการ!$B$4:$BO$841,51,0),2)</f>
        <v>0</v>
      </c>
      <c r="R74" s="216">
        <f>ROUND(VLOOKUP($C74,แยกหน่วยบริการ!$B$4:$BO$841,52,0),2)</f>
        <v>0</v>
      </c>
      <c r="S74" s="216">
        <f>ROUND(VLOOKUP($C74,แยกหน่วยบริการ!$B$4:$BO$841,59,0),2)</f>
        <v>0</v>
      </c>
      <c r="T74" s="216">
        <f>ROUND(VLOOKUP($C74,แยกหน่วยบริการ!$B$4:$BO$841,60,0),2)</f>
        <v>0</v>
      </c>
    </row>
    <row r="75" spans="1:20" s="280" customFormat="1" ht="18.75" customHeight="1">
      <c r="A75" s="276"/>
      <c r="B75" s="298"/>
      <c r="C75" s="301" t="s">
        <v>684</v>
      </c>
      <c r="D75" s="302" t="s">
        <v>1480</v>
      </c>
      <c r="E75" s="216">
        <f>ROUND(VLOOKUP($C75,แยกหน่วยบริการ!$B$4:$BO$841,3,0),2)</f>
        <v>2016583.8</v>
      </c>
      <c r="F75" s="216">
        <f>ROUND(VLOOKUP($C75,แยกหน่วยบริการ!$B$4:$BO$841,4,0),2)</f>
        <v>2489161.7000000002</v>
      </c>
      <c r="G75" s="216">
        <f>ROUND(VLOOKUP($C75,แยกหน่วยบริการ!$B$4:$BO$841,11,0),2)</f>
        <v>231981.35</v>
      </c>
      <c r="H75" s="216">
        <f>ROUND(VLOOKUP($C75,แยกหน่วยบริการ!$B$4:$BO$841,12,0),2)</f>
        <v>332558.09999999998</v>
      </c>
      <c r="I75" s="216">
        <f>ROUND(VLOOKUP($C75,แยกหน่วยบริการ!$B$4:$BO$841,19,0),2)</f>
        <v>517358.38</v>
      </c>
      <c r="J75" s="216">
        <f>ROUND(VLOOKUP($C75,แยกหน่วยบริการ!$B$4:$BO$841,20,0),2)</f>
        <v>613231.1</v>
      </c>
      <c r="K75" s="216">
        <f>ROUND(VLOOKUP($C75,แยกหน่วยบริการ!$B$4:$BO$841,27,0),2)</f>
        <v>866999</v>
      </c>
      <c r="L75" s="216">
        <f>ROUND(VLOOKUP($C75,แยกหน่วยบริการ!$B$4:$BO$841,28,0),2)</f>
        <v>725458</v>
      </c>
      <c r="M75" s="216">
        <f>ROUND(VLOOKUP($C75,แยกหน่วยบริการ!$B$4:$BO$841,35,0),2)</f>
        <v>714090.38</v>
      </c>
      <c r="N75" s="216">
        <f>ROUND(VLOOKUP($C75,แยกหน่วยบริการ!$B$4:$BO$841,36,0),2)</f>
        <v>630762.52</v>
      </c>
      <c r="O75" s="216">
        <f>ROUND(VLOOKUP($C75,แยกหน่วยบริการ!$B$4:$BO$841,43,0),2)</f>
        <v>252961.5</v>
      </c>
      <c r="P75" s="216">
        <f>ROUND(VLOOKUP($C75,แยกหน่วยบริการ!$B$4:$BO$841,44,0),2)</f>
        <v>430488.5</v>
      </c>
      <c r="Q75" s="216">
        <f>ROUND(VLOOKUP($C75,แยกหน่วยบริการ!$B$4:$BO$841,51,0),2)</f>
        <v>615163.5</v>
      </c>
      <c r="R75" s="216">
        <f>ROUND(VLOOKUP($C75,แยกหน่วยบริการ!$B$4:$BO$841,52,0),2)</f>
        <v>359926.3</v>
      </c>
      <c r="S75" s="216">
        <f>ROUND(VLOOKUP($C75,แยกหน่วยบริการ!$B$4:$BO$841,59,0),2)</f>
        <v>125490.03</v>
      </c>
      <c r="T75" s="216">
        <f>ROUND(VLOOKUP($C75,แยกหน่วยบริการ!$B$4:$BO$841,60,0),2)</f>
        <v>180421</v>
      </c>
    </row>
    <row r="76" spans="1:20" s="280" customFormat="1" ht="18.75" customHeight="1">
      <c r="A76" s="303" t="s">
        <v>2104</v>
      </c>
      <c r="B76" s="304"/>
      <c r="C76" s="305" t="s">
        <v>688</v>
      </c>
      <c r="D76" s="306" t="s">
        <v>1484</v>
      </c>
      <c r="E76" s="216">
        <f>ROUND(VLOOKUP($C76,แยกหน่วยบริการ!$B$4:$BO$841,3,0),2)</f>
        <v>0</v>
      </c>
      <c r="F76" s="216">
        <f>ROUND(VLOOKUP($C76,แยกหน่วยบริการ!$B$4:$BO$841,4,0),2)</f>
        <v>0</v>
      </c>
      <c r="G76" s="216">
        <f>ROUND(VLOOKUP($C76,แยกหน่วยบริการ!$B$4:$BO$841,11,0),2)</f>
        <v>0</v>
      </c>
      <c r="H76" s="216">
        <f>ROUND(VLOOKUP($C76,แยกหน่วยบริการ!$B$4:$BO$841,12,0),2)</f>
        <v>0</v>
      </c>
      <c r="I76" s="216">
        <f>ROUND(VLOOKUP($C76,แยกหน่วยบริการ!$B$4:$BO$841,19,0),2)</f>
        <v>0</v>
      </c>
      <c r="J76" s="216">
        <f>ROUND(VLOOKUP($C76,แยกหน่วยบริการ!$B$4:$BO$841,20,0),2)</f>
        <v>0</v>
      </c>
      <c r="K76" s="216">
        <f>ROUND(VLOOKUP($C76,แยกหน่วยบริการ!$B$4:$BO$841,27,0),2)</f>
        <v>0</v>
      </c>
      <c r="L76" s="216">
        <f>ROUND(VLOOKUP($C76,แยกหน่วยบริการ!$B$4:$BO$841,28,0),2)</f>
        <v>0</v>
      </c>
      <c r="M76" s="216">
        <f>ROUND(VLOOKUP($C76,แยกหน่วยบริการ!$B$4:$BO$841,35,0),2)</f>
        <v>0</v>
      </c>
      <c r="N76" s="216">
        <f>ROUND(VLOOKUP($C76,แยกหน่วยบริการ!$B$4:$BO$841,36,0),2)</f>
        <v>0</v>
      </c>
      <c r="O76" s="216">
        <f>ROUND(VLOOKUP($C76,แยกหน่วยบริการ!$B$4:$BO$841,43,0),2)</f>
        <v>0</v>
      </c>
      <c r="P76" s="216">
        <f>ROUND(VLOOKUP($C76,แยกหน่วยบริการ!$B$4:$BO$841,44,0),2)</f>
        <v>0</v>
      </c>
      <c r="Q76" s="216">
        <f>ROUND(VLOOKUP($C76,แยกหน่วยบริการ!$B$4:$BO$841,51,0),2)</f>
        <v>0</v>
      </c>
      <c r="R76" s="216">
        <f>ROUND(VLOOKUP($C76,แยกหน่วยบริการ!$B$4:$BO$841,52,0),2)</f>
        <v>0</v>
      </c>
      <c r="S76" s="216">
        <f>ROUND(VLOOKUP($C76,แยกหน่วยบริการ!$B$4:$BO$841,59,0),2)</f>
        <v>0</v>
      </c>
      <c r="T76" s="216">
        <f>ROUND(VLOOKUP($C76,แยกหน่วยบริการ!$B$4:$BO$841,60,0),2)</f>
        <v>0</v>
      </c>
    </row>
    <row r="77" spans="1:20" s="280" customFormat="1" ht="18.75" customHeight="1">
      <c r="A77" s="276"/>
      <c r="B77" s="298"/>
      <c r="C77" s="308"/>
      <c r="D77" s="309" t="s">
        <v>1375</v>
      </c>
      <c r="E77" s="1351">
        <f>E72-(F73+F74+F75+F76)</f>
        <v>117469.99999999953</v>
      </c>
      <c r="F77" s="1352"/>
      <c r="G77" s="1351">
        <f>G72-(H73+H74+H75+H76)</f>
        <v>0</v>
      </c>
      <c r="H77" s="1352"/>
      <c r="I77" s="1351">
        <f>I72-(J73+J74+J75+J76)</f>
        <v>0</v>
      </c>
      <c r="J77" s="1352"/>
      <c r="K77" s="1351">
        <f>K72-(L73+L74+L75+L76)</f>
        <v>0</v>
      </c>
      <c r="L77" s="1352"/>
      <c r="M77" s="1351">
        <f>M72-(N73+N74+N75+N76)</f>
        <v>0</v>
      </c>
      <c r="N77" s="1352"/>
      <c r="O77" s="1351">
        <f>O72-(P73+P74+P75+P76)</f>
        <v>0</v>
      </c>
      <c r="P77" s="1352"/>
      <c r="Q77" s="1351">
        <f>Q72-(R73+R74+R75+R76)</f>
        <v>0</v>
      </c>
      <c r="R77" s="1352"/>
      <c r="S77" s="1351">
        <f>S72-(T73+T74+T75+T76)</f>
        <v>0</v>
      </c>
      <c r="T77" s="1352"/>
    </row>
    <row r="78" spans="1:20" s="272" customFormat="1" ht="19.5" customHeight="1">
      <c r="A78" s="311"/>
      <c r="B78" s="295"/>
      <c r="C78" s="312"/>
      <c r="D78" s="313" t="s">
        <v>1562</v>
      </c>
      <c r="E78" s="1348" t="str">
        <f>IF(E77&gt;=0,"1.00","0.00")</f>
        <v>1.00</v>
      </c>
      <c r="F78" s="1349"/>
      <c r="G78" s="1348" t="str">
        <f>IF(G77&gt;=0,"1.00","0.00")</f>
        <v>1.00</v>
      </c>
      <c r="H78" s="1349"/>
      <c r="I78" s="1348" t="str">
        <f>IF(I77&gt;=0,"1.00","0.00")</f>
        <v>1.00</v>
      </c>
      <c r="J78" s="1349"/>
      <c r="K78" s="1348" t="str">
        <f>IF(K77&gt;=0,"1.00","0.00")</f>
        <v>1.00</v>
      </c>
      <c r="L78" s="1349"/>
      <c r="M78" s="1348" t="str">
        <f>IF(M77&gt;=0,"1.00","0.00")</f>
        <v>1.00</v>
      </c>
      <c r="N78" s="1349"/>
      <c r="O78" s="1348" t="str">
        <f>IF(O77&gt;=0,"1.00","0.00")</f>
        <v>1.00</v>
      </c>
      <c r="P78" s="1349"/>
      <c r="Q78" s="1348" t="str">
        <f>IF(Q77&gt;=0,"1.00","0.00")</f>
        <v>1.00</v>
      </c>
      <c r="R78" s="1349"/>
      <c r="S78" s="1348" t="str">
        <f>IF(S77&gt;=0,"1.00","0.00")</f>
        <v>1.00</v>
      </c>
      <c r="T78" s="1349"/>
    </row>
    <row r="79" spans="1:20" s="280" customFormat="1" ht="19.5" customHeight="1">
      <c r="B79" s="286"/>
      <c r="C79" s="314"/>
      <c r="D79" s="315"/>
      <c r="E79" s="316"/>
      <c r="F79" s="316"/>
    </row>
    <row r="80" spans="1:20" s="317" customFormat="1" ht="18.75" customHeight="1">
      <c r="B80" s="318">
        <v>7.9</v>
      </c>
      <c r="C80" s="319" t="s">
        <v>2409</v>
      </c>
      <c r="D80" s="320"/>
      <c r="E80" s="320"/>
      <c r="F80" s="320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1"/>
    </row>
    <row r="81" spans="1:20" s="317" customFormat="1" ht="18.75" customHeight="1">
      <c r="B81" s="322"/>
      <c r="D81" s="323" t="s">
        <v>1607</v>
      </c>
      <c r="E81" s="324">
        <f>SUM(E28,E36,E43,E50,E57,E77)</f>
        <v>317570.69999999972</v>
      </c>
      <c r="F81" s="325"/>
      <c r="G81" s="324">
        <f>SUM(G28,G36,G43,G50,G57,G77)</f>
        <v>0</v>
      </c>
      <c r="H81" s="325"/>
      <c r="I81" s="324">
        <f>SUM(I28,I36,I43,I50,I57,I77)</f>
        <v>0</v>
      </c>
      <c r="J81" s="325"/>
      <c r="K81" s="324">
        <f>SUM(K28,K36,K43,K50,K57,K77)</f>
        <v>0</v>
      </c>
      <c r="L81" s="325"/>
      <c r="M81" s="324">
        <f>SUM(M28,M36,M43,M50,M57,M77)</f>
        <v>19769.01999999999</v>
      </c>
      <c r="N81" s="325"/>
      <c r="O81" s="324">
        <f>SUM(O28,O36,O43,O50,O57,O77)</f>
        <v>4027.2000000000007</v>
      </c>
      <c r="P81" s="325"/>
      <c r="Q81" s="324">
        <f>SUM(Q28,Q36,Q43,Q50,Q57,Q77)</f>
        <v>0</v>
      </c>
      <c r="R81" s="325"/>
      <c r="S81" s="324">
        <f>SUM(S28,S36,S43,S50,S57,S77)</f>
        <v>0</v>
      </c>
      <c r="T81" s="325"/>
    </row>
    <row r="82" spans="1:20" s="268" customFormat="1" ht="18.75" customHeight="1">
      <c r="A82" s="317"/>
      <c r="B82" s="322"/>
      <c r="C82" s="266" t="s">
        <v>882</v>
      </c>
      <c r="D82" s="326" t="s">
        <v>1264</v>
      </c>
      <c r="E82" s="216">
        <f>ROUND(VLOOKUP($C82,แยกหน่วยบริการ!$B$4:$BO$841,3,0),2)</f>
        <v>0</v>
      </c>
      <c r="F82" s="216">
        <f>ROUND(VLOOKUP($C82,แยกหน่วยบริการ!$B$4:$BO$841,4,0),2)</f>
        <v>159784938.99000001</v>
      </c>
      <c r="G82" s="216">
        <f>ROUND(VLOOKUP($C82,แยกหน่วยบริการ!$B$4:$BO$841,11,0),2)</f>
        <v>0</v>
      </c>
      <c r="H82" s="216">
        <f>ROUND(VLOOKUP($C82,แยกหน่วยบริการ!$B$4:$BO$841,12,0),2)</f>
        <v>57082.57</v>
      </c>
      <c r="I82" s="216">
        <f>ROUND(VLOOKUP($C82,แยกหน่วยบริการ!$B$4:$BO$841,19,0),2)</f>
        <v>0</v>
      </c>
      <c r="J82" s="216">
        <f>ROUND(VLOOKUP($C82,แยกหน่วยบริการ!$B$4:$BO$841,20,0),2)</f>
        <v>400000</v>
      </c>
      <c r="K82" s="216">
        <f>ROUND(VLOOKUP($C82,แยกหน่วยบริการ!$B$4:$BO$841,27,0),2)</f>
        <v>0</v>
      </c>
      <c r="L82" s="216">
        <f>ROUND(VLOOKUP($C82,แยกหน่วยบริการ!$B$4:$BO$841,28,0),2)</f>
        <v>0</v>
      </c>
      <c r="M82" s="216">
        <f>ROUND(VLOOKUP($C82,แยกหน่วยบริการ!$B$4:$BO$841,35,0),2)</f>
        <v>0</v>
      </c>
      <c r="N82" s="216">
        <f>ROUND(VLOOKUP($C82,แยกหน่วยบริการ!$B$4:$BO$841,36,0),2)</f>
        <v>21097.01</v>
      </c>
      <c r="O82" s="216">
        <f>ROUND(VLOOKUP($C82,แยกหน่วยบริการ!$B$4:$BO$841,43,0),2)</f>
        <v>0</v>
      </c>
      <c r="P82" s="216">
        <f>ROUND(VLOOKUP($C82,แยกหน่วยบริการ!$B$4:$BO$841,44,0),2)</f>
        <v>9693.8700000000008</v>
      </c>
      <c r="Q82" s="216">
        <f>ROUND(VLOOKUP($C82,แยกหน่วยบริการ!$B$4:$BO$841,51,0),2)</f>
        <v>0</v>
      </c>
      <c r="R82" s="216">
        <f>ROUND(VLOOKUP($C82,แยกหน่วยบริการ!$B$4:$BO$841,52,0),2)</f>
        <v>0</v>
      </c>
      <c r="S82" s="216">
        <f>ROUND(VLOOKUP($C82,แยกหน่วยบริการ!$B$4:$BO$841,59,0),2)</f>
        <v>0</v>
      </c>
      <c r="T82" s="216">
        <f>ROUND(VLOOKUP($C82,แยกหน่วยบริการ!$B$4:$BO$841,60,0),2)</f>
        <v>65100</v>
      </c>
    </row>
    <row r="83" spans="1:20" s="329" customFormat="1" ht="18.75" customHeight="1">
      <c r="A83" s="327"/>
      <c r="B83" s="318"/>
      <c r="C83" s="247"/>
      <c r="D83" s="248" t="s">
        <v>1908</v>
      </c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</row>
    <row r="84" spans="1:20" s="293" customFormat="1" ht="19.5" customHeight="1">
      <c r="A84" s="289"/>
      <c r="B84" s="290"/>
      <c r="C84" s="291"/>
      <c r="D84" s="292" t="s">
        <v>425</v>
      </c>
      <c r="E84" s="1287">
        <f>E81-F82</f>
        <v>-159467368.29000002</v>
      </c>
      <c r="F84" s="1287"/>
      <c r="G84" s="1287">
        <f>G81-H82</f>
        <v>-57082.57</v>
      </c>
      <c r="H84" s="1287"/>
      <c r="I84" s="1287">
        <f>I81-J82</f>
        <v>-400000</v>
      </c>
      <c r="J84" s="1287"/>
      <c r="K84" s="1287">
        <f>K81-L82</f>
        <v>0</v>
      </c>
      <c r="L84" s="1287"/>
      <c r="M84" s="1287">
        <f>M81-N82</f>
        <v>-1327.9900000000089</v>
      </c>
      <c r="N84" s="1287"/>
      <c r="O84" s="1287">
        <f>O81-P82</f>
        <v>-5666.67</v>
      </c>
      <c r="P84" s="1287"/>
      <c r="Q84" s="1287">
        <f>Q81-R82</f>
        <v>0</v>
      </c>
      <c r="R84" s="1287"/>
      <c r="S84" s="1287">
        <f>S81-T82</f>
        <v>-65100</v>
      </c>
      <c r="T84" s="1287"/>
    </row>
    <row r="85" spans="1:20" s="272" customFormat="1" ht="19.5" customHeight="1" thickBot="1">
      <c r="A85" s="294"/>
      <c r="B85" s="295"/>
      <c r="C85" s="271"/>
      <c r="D85" s="254" t="s">
        <v>1562</v>
      </c>
      <c r="E85" s="1288" t="str">
        <f>IF(E81&lt;=F82,"1.00","0.00")</f>
        <v>1.00</v>
      </c>
      <c r="F85" s="1289"/>
      <c r="G85" s="1288" t="str">
        <f>IF(G81&lt;=H82,"1.00","0.00")</f>
        <v>1.00</v>
      </c>
      <c r="H85" s="1289"/>
      <c r="I85" s="1288" t="str">
        <f>IF(I81&lt;=J82,"1.00","0.00")</f>
        <v>1.00</v>
      </c>
      <c r="J85" s="1289"/>
      <c r="K85" s="1288" t="str">
        <f>IF(K81&lt;=L82,"1.00","0.00")</f>
        <v>1.00</v>
      </c>
      <c r="L85" s="1289"/>
      <c r="M85" s="1288" t="str">
        <f>IF(M81&lt;=N82,"1.00","0.00")</f>
        <v>1.00</v>
      </c>
      <c r="N85" s="1289"/>
      <c r="O85" s="1288" t="str">
        <f>IF(O81&lt;=P82,"1.00","0.00")</f>
        <v>1.00</v>
      </c>
      <c r="P85" s="1289"/>
      <c r="Q85" s="1288" t="str">
        <f>IF(Q81&lt;=R82,"1.00","0.00")</f>
        <v>1.00</v>
      </c>
      <c r="R85" s="1289"/>
      <c r="S85" s="1288" t="str">
        <f>IF(S81&lt;=T82,"1.00","0.00")</f>
        <v>1.00</v>
      </c>
      <c r="T85" s="1289"/>
    </row>
    <row r="86" spans="1:20" s="317" customFormat="1" ht="18.75" customHeight="1" thickTop="1">
      <c r="B86" s="322"/>
      <c r="C86" s="330"/>
      <c r="D86" s="320"/>
      <c r="E86" s="320"/>
      <c r="F86" s="320"/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</row>
    <row r="87" spans="1:20" s="280" customFormat="1" ht="18.75" customHeight="1">
      <c r="A87" s="276"/>
      <c r="B87" s="331">
        <v>7.1</v>
      </c>
      <c r="C87" s="278" t="s">
        <v>1026</v>
      </c>
      <c r="D87" s="279" t="s">
        <v>313</v>
      </c>
      <c r="E87" s="216">
        <f>ROUND(VLOOKUP($C87,แยกหน่วยบริการ!$B$4:$BO$841,3,0),2)</f>
        <v>850635</v>
      </c>
      <c r="F87" s="216">
        <f>ROUND(VLOOKUP($C87,แยกหน่วยบริการ!$B$4:$BO$841,4,0),2)</f>
        <v>0</v>
      </c>
      <c r="G87" s="216">
        <f>ROUND(VLOOKUP($C87,แยกหน่วยบริการ!$B$4:$BO$841,11,0),2)</f>
        <v>90160</v>
      </c>
      <c r="H87" s="216">
        <f>ROUND(VLOOKUP($C87,แยกหน่วยบริการ!$B$4:$BO$841,12,0),2)</f>
        <v>0</v>
      </c>
      <c r="I87" s="216">
        <f>ROUND(VLOOKUP($C87,แยกหน่วยบริการ!$B$4:$BO$841,19,0),2)</f>
        <v>301311</v>
      </c>
      <c r="J87" s="216">
        <f>ROUND(VLOOKUP($C87,แยกหน่วยบริการ!$B$4:$BO$841,20,0),2)</f>
        <v>0</v>
      </c>
      <c r="K87" s="216">
        <f>ROUND(VLOOKUP($C87,แยกหน่วยบริการ!$B$4:$BO$841,27,0),2)</f>
        <v>158831</v>
      </c>
      <c r="L87" s="216">
        <f>ROUND(VLOOKUP($C87,แยกหน่วยบริการ!$B$4:$BO$841,28,0),2)</f>
        <v>0</v>
      </c>
      <c r="M87" s="216">
        <f>ROUND(VLOOKUP($C87,แยกหน่วยบริการ!$B$4:$BO$841,35,0),2)</f>
        <v>162940</v>
      </c>
      <c r="N87" s="216">
        <f>ROUND(VLOOKUP($C87,แยกหน่วยบริการ!$B$4:$BO$841,36,0),2)</f>
        <v>0</v>
      </c>
      <c r="O87" s="216">
        <f>ROUND(VLOOKUP($C87,แยกหน่วยบริการ!$B$4:$BO$841,43,0),2)</f>
        <v>191830</v>
      </c>
      <c r="P87" s="216">
        <f>ROUND(VLOOKUP($C87,แยกหน่วยบริการ!$B$4:$BO$841,44,0),2)</f>
        <v>0</v>
      </c>
      <c r="Q87" s="216">
        <f>ROUND(VLOOKUP($C87,แยกหน่วยบริการ!$B$4:$BO$841,51,0),2)</f>
        <v>320</v>
      </c>
      <c r="R87" s="216">
        <f>ROUND(VLOOKUP($C87,แยกหน่วยบริการ!$B$4:$BO$841,52,0),2)</f>
        <v>0</v>
      </c>
      <c r="S87" s="216">
        <f>ROUND(VLOOKUP($C87,แยกหน่วยบริการ!$B$4:$BO$841,59,0),2)</f>
        <v>90188</v>
      </c>
      <c r="T87" s="216">
        <f>ROUND(VLOOKUP($C87,แยกหน่วยบริการ!$B$4:$BO$841,60,0),2)</f>
        <v>0</v>
      </c>
    </row>
    <row r="88" spans="1:20" s="280" customFormat="1" ht="18.75" customHeight="1">
      <c r="A88" s="276"/>
      <c r="B88" s="298"/>
      <c r="C88" s="278" t="s">
        <v>694</v>
      </c>
      <c r="D88" s="279" t="s">
        <v>1490</v>
      </c>
      <c r="E88" s="216">
        <f>ROUND(VLOOKUP($C88,แยกหน่วยบริการ!$B$4:$BO$841,3,0),2)</f>
        <v>871830</v>
      </c>
      <c r="F88" s="216">
        <f>ROUND(VLOOKUP($C88,แยกหน่วยบริการ!$B$4:$BO$841,4,0),2)</f>
        <v>850635</v>
      </c>
      <c r="G88" s="216">
        <f>ROUND(VLOOKUP($C88,แยกหน่วยบริการ!$B$4:$BO$841,11,0),2)</f>
        <v>236490</v>
      </c>
      <c r="H88" s="216">
        <f>ROUND(VLOOKUP($C88,แยกหน่วยบริการ!$B$4:$BO$841,12,0),2)</f>
        <v>90160</v>
      </c>
      <c r="I88" s="216">
        <f>ROUND(VLOOKUP($C88,แยกหน่วยบริการ!$B$4:$BO$841,19,0),2)</f>
        <v>259241</v>
      </c>
      <c r="J88" s="216">
        <f>ROUND(VLOOKUP($C88,แยกหน่วยบริการ!$B$4:$BO$841,20,0),2)</f>
        <v>301311</v>
      </c>
      <c r="K88" s="216">
        <f>ROUND(VLOOKUP($C88,แยกหน่วยบริการ!$B$4:$BO$841,27,0),2)</f>
        <v>49833</v>
      </c>
      <c r="L88" s="216">
        <f>ROUND(VLOOKUP($C88,แยกหน่วยบริการ!$B$4:$BO$841,28,0),2)</f>
        <v>158831</v>
      </c>
      <c r="M88" s="216">
        <f>ROUND(VLOOKUP($C88,แยกหน่วยบริการ!$B$4:$BO$841,35,0),2)</f>
        <v>13355</v>
      </c>
      <c r="N88" s="216">
        <f>ROUND(VLOOKUP($C88,แยกหน่วยบริการ!$B$4:$BO$841,36,0),2)</f>
        <v>162940</v>
      </c>
      <c r="O88" s="216">
        <f>ROUND(VLOOKUP($C88,แยกหน่วยบริการ!$B$4:$BO$841,43,0),2)</f>
        <v>286870</v>
      </c>
      <c r="P88" s="216">
        <f>ROUND(VLOOKUP($C88,แยกหน่วยบริการ!$B$4:$BO$841,44,0),2)</f>
        <v>191830</v>
      </c>
      <c r="Q88" s="216">
        <f>ROUND(VLOOKUP($C88,แยกหน่วยบริการ!$B$4:$BO$841,51,0),2)</f>
        <v>59270</v>
      </c>
      <c r="R88" s="216">
        <f>ROUND(VLOOKUP($C88,แยกหน่วยบริการ!$B$4:$BO$841,52,0),2)</f>
        <v>320</v>
      </c>
      <c r="S88" s="216">
        <f>ROUND(VLOOKUP($C88,แยกหน่วยบริการ!$B$4:$BO$841,59,0),2)</f>
        <v>58448</v>
      </c>
      <c r="T88" s="216">
        <f>ROUND(VLOOKUP($C88,แยกหน่วยบริการ!$B$4:$BO$841,60,0),2)</f>
        <v>90188</v>
      </c>
    </row>
    <row r="89" spans="1:20" s="293" customFormat="1" ht="19.5" customHeight="1">
      <c r="A89" s="289"/>
      <c r="B89" s="290"/>
      <c r="C89" s="291"/>
      <c r="D89" s="292" t="s">
        <v>2410</v>
      </c>
      <c r="E89" s="1350"/>
      <c r="F89" s="1350"/>
      <c r="G89" s="1350">
        <f>G87-H88</f>
        <v>0</v>
      </c>
      <c r="H89" s="1350"/>
      <c r="I89" s="1350">
        <f>I87-J88</f>
        <v>0</v>
      </c>
      <c r="J89" s="1350"/>
      <c r="K89" s="1350"/>
      <c r="L89" s="1350"/>
      <c r="M89" s="1350">
        <f>M87-N88</f>
        <v>0</v>
      </c>
      <c r="N89" s="1350"/>
      <c r="O89" s="1350">
        <f>O87-P88</f>
        <v>0</v>
      </c>
      <c r="P89" s="1350"/>
      <c r="Q89" s="1350">
        <f>Q87-R88</f>
        <v>0</v>
      </c>
      <c r="R89" s="1350"/>
      <c r="S89" s="1350">
        <f>S87-T88</f>
        <v>0</v>
      </c>
      <c r="T89" s="1350"/>
    </row>
    <row r="90" spans="1:20" s="293" customFormat="1" ht="19.5" customHeight="1">
      <c r="A90" s="289"/>
      <c r="B90" s="290"/>
      <c r="C90" s="291"/>
      <c r="D90" s="292" t="s">
        <v>2171</v>
      </c>
      <c r="E90" s="1287">
        <f>E87-F88-E89</f>
        <v>0</v>
      </c>
      <c r="F90" s="1287"/>
      <c r="G90" s="1287">
        <f>G87-H88-G89</f>
        <v>0</v>
      </c>
      <c r="H90" s="1287"/>
      <c r="I90" s="1287">
        <f>I87-J88-I89</f>
        <v>0</v>
      </c>
      <c r="J90" s="1287"/>
      <c r="K90" s="1287">
        <f>K87-L88</f>
        <v>0</v>
      </c>
      <c r="L90" s="1287"/>
      <c r="M90" s="1287">
        <f>M87-N88</f>
        <v>0</v>
      </c>
      <c r="N90" s="1287"/>
      <c r="O90" s="1287">
        <f>O87-P88</f>
        <v>0</v>
      </c>
      <c r="P90" s="1287"/>
      <c r="Q90" s="1287">
        <f>Q87-R88</f>
        <v>0</v>
      </c>
      <c r="R90" s="1287"/>
      <c r="S90" s="1287">
        <f>S87-T88</f>
        <v>0</v>
      </c>
      <c r="T90" s="1287"/>
    </row>
    <row r="91" spans="1:20" s="272" customFormat="1" ht="19.5" customHeight="1" thickBot="1">
      <c r="A91" s="294"/>
      <c r="B91" s="295"/>
      <c r="C91" s="271"/>
      <c r="D91" s="254" t="s">
        <v>1562</v>
      </c>
      <c r="E91" s="1288" t="str">
        <f>IF(E90=0,"1.00","0.00")</f>
        <v>1.00</v>
      </c>
      <c r="F91" s="1289"/>
      <c r="G91" s="1288" t="str">
        <f>IF(G89=0,"1.00","0.00")</f>
        <v>1.00</v>
      </c>
      <c r="H91" s="1289"/>
      <c r="I91" s="1288" t="str">
        <f>IF(I89=0,"1.00","0.00")</f>
        <v>1.00</v>
      </c>
      <c r="J91" s="1289"/>
      <c r="K91" s="1288" t="str">
        <f>IF(K90=0,"1.00","0.00")</f>
        <v>1.00</v>
      </c>
      <c r="L91" s="1289"/>
      <c r="M91" s="1288" t="str">
        <f>IF(M89=0,"1.00","0.00")</f>
        <v>1.00</v>
      </c>
      <c r="N91" s="1289"/>
      <c r="O91" s="1288" t="str">
        <f>IF(O89=0,"1.00","0.00")</f>
        <v>1.00</v>
      </c>
      <c r="P91" s="1289"/>
      <c r="Q91" s="1288" t="str">
        <f>IF(Q89=0,"1.00","0.00")</f>
        <v>1.00</v>
      </c>
      <c r="R91" s="1289"/>
      <c r="S91" s="1288" t="str">
        <f>IF(S89=0,"1.00","0.00")</f>
        <v>1.00</v>
      </c>
      <c r="T91" s="1289"/>
    </row>
    <row r="92" spans="1:20" s="317" customFormat="1" ht="18.75" customHeight="1" thickTop="1">
      <c r="B92" s="295"/>
      <c r="C92" s="271"/>
      <c r="D92" s="296"/>
      <c r="E92" s="320"/>
      <c r="F92" s="320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</row>
    <row r="93" spans="1:20" s="317" customFormat="1" ht="18.75" customHeight="1">
      <c r="B93" s="322"/>
      <c r="C93" s="330"/>
      <c r="D93" s="320"/>
      <c r="E93" s="320"/>
      <c r="F93" s="320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</row>
    <row r="94" spans="1:20" s="317" customFormat="1" ht="18.75" customHeight="1">
      <c r="B94" s="322"/>
      <c r="C94" s="330"/>
      <c r="D94" s="320"/>
      <c r="E94" s="320"/>
      <c r="F94" s="320"/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</row>
    <row r="95" spans="1:20" s="317" customFormat="1" ht="18.75" customHeight="1">
      <c r="B95" s="322"/>
      <c r="C95" s="332" t="s">
        <v>1821</v>
      </c>
      <c r="D95" s="333" t="s">
        <v>1822</v>
      </c>
      <c r="E95" s="216">
        <f>ROUND(VLOOKUP($C95,แยกหน่วยบริการ!$B$4:$BO$841,3,0),2)</f>
        <v>170000</v>
      </c>
      <c r="F95" s="216">
        <f>ROUND(VLOOKUP($C95,แยกหน่วยบริการ!$B$4:$BO$841,4,0),2)</f>
        <v>0</v>
      </c>
      <c r="G95" s="216">
        <f>ROUND(VLOOKUP($C95,แยกหน่วยบริการ!$B$4:$BO$841,11,0),2)</f>
        <v>557000</v>
      </c>
      <c r="H95" s="216">
        <f>ROUND(VLOOKUP($C95,แยกหน่วยบริการ!$B$4:$BO$841,12,0),2)</f>
        <v>135000</v>
      </c>
      <c r="I95" s="216">
        <f>ROUND(VLOOKUP($C95,แยกหน่วยบริการ!$B$4:$BO$841,19,0),2)</f>
        <v>0</v>
      </c>
      <c r="J95" s="216">
        <f>ROUND(VLOOKUP($C95,แยกหน่วยบริการ!$B$4:$BO$841,20,0),2)</f>
        <v>0</v>
      </c>
      <c r="K95" s="216">
        <f>ROUND(VLOOKUP($C95,แยกหน่วยบริการ!$B$4:$BO$841,27,0),2)</f>
        <v>0</v>
      </c>
      <c r="L95" s="216">
        <f>ROUND(VLOOKUP($C95,แยกหน่วยบริการ!$B$4:$BO$841,28,0),2)</f>
        <v>0</v>
      </c>
      <c r="M95" s="216">
        <f>ROUND(VLOOKUP($C95,แยกหน่วยบริการ!$B$4:$BO$841,35,0),2)</f>
        <v>0</v>
      </c>
      <c r="N95" s="216">
        <f>ROUND(VLOOKUP($C95,แยกหน่วยบริการ!$B$4:$BO$841,36,0),2)</f>
        <v>0</v>
      </c>
      <c r="O95" s="216">
        <f>ROUND(VLOOKUP($C95,แยกหน่วยบริการ!$B$4:$BO$841,43,0),2)</f>
        <v>0</v>
      </c>
      <c r="P95" s="216">
        <f>ROUND(VLOOKUP($C95,แยกหน่วยบริการ!$B$4:$BO$841,44,0),2)</f>
        <v>0</v>
      </c>
      <c r="Q95" s="216">
        <f>ROUND(VLOOKUP($C95,แยกหน่วยบริการ!$B$4:$BO$841,51,0),2)</f>
        <v>0</v>
      </c>
      <c r="R95" s="216">
        <f>ROUND(VLOOKUP($C95,แยกหน่วยบริการ!$B$4:$BO$841,52,0),2)</f>
        <v>0</v>
      </c>
      <c r="S95" s="216">
        <f>ROUND(VLOOKUP($C95,แยกหน่วยบริการ!$B$4:$BO$841,59,0),2)</f>
        <v>0</v>
      </c>
      <c r="T95" s="216">
        <f>ROUND(VLOOKUP($C95,แยกหน่วยบริการ!$B$4:$BO$841,60,0),2)</f>
        <v>0</v>
      </c>
    </row>
    <row r="96" spans="1:20" s="317" customFormat="1" ht="18.75" customHeight="1">
      <c r="B96" s="322"/>
      <c r="C96" s="330"/>
      <c r="D96" s="320"/>
      <c r="E96" s="320"/>
      <c r="F96" s="320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</row>
    <row r="97" spans="2:20" s="317" customFormat="1" ht="63.75" customHeight="1">
      <c r="B97" s="322"/>
      <c r="C97" s="334" t="s">
        <v>1895</v>
      </c>
      <c r="D97" s="335" t="s">
        <v>1896</v>
      </c>
      <c r="E97" s="320"/>
      <c r="F97" s="320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</row>
    <row r="98" spans="2:20" s="317" customFormat="1" ht="18.75" customHeight="1">
      <c r="B98" s="322"/>
      <c r="C98" s="330"/>
      <c r="D98" s="320"/>
      <c r="E98" s="320"/>
      <c r="F98" s="320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</row>
    <row r="99" spans="2:20" s="317" customFormat="1" ht="18.75" customHeight="1">
      <c r="B99" s="322"/>
      <c r="C99" s="330"/>
      <c r="D99" s="320"/>
      <c r="E99" s="320"/>
      <c r="F99" s="320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</row>
    <row r="100" spans="2:20" s="317" customFormat="1" ht="18.75" customHeight="1">
      <c r="B100" s="322"/>
      <c r="C100" s="330"/>
      <c r="D100" s="320"/>
      <c r="E100" s="320"/>
      <c r="F100" s="320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</row>
    <row r="101" spans="2:20" s="317" customFormat="1" ht="18.75" customHeight="1">
      <c r="B101" s="322"/>
      <c r="C101" s="330"/>
      <c r="D101" s="320"/>
      <c r="E101" s="320"/>
      <c r="F101" s="320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</row>
    <row r="102" spans="2:20" s="317" customFormat="1" ht="18.75" customHeight="1">
      <c r="B102" s="322"/>
      <c r="C102" s="330"/>
      <c r="D102" s="320"/>
      <c r="E102" s="320"/>
      <c r="F102" s="320"/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</row>
    <row r="103" spans="2:20" s="317" customFormat="1" ht="18.75" customHeight="1">
      <c r="B103" s="322"/>
      <c r="C103" s="330"/>
      <c r="D103" s="320"/>
      <c r="E103" s="320"/>
      <c r="F103" s="320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</row>
    <row r="104" spans="2:20" s="317" customFormat="1" ht="18.75" customHeight="1">
      <c r="B104" s="322"/>
      <c r="C104" s="330"/>
      <c r="D104" s="320"/>
      <c r="E104" s="320"/>
      <c r="F104" s="320"/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</row>
    <row r="105" spans="2:20" s="317" customFormat="1" ht="18.75" customHeight="1">
      <c r="B105" s="322"/>
      <c r="C105" s="330"/>
      <c r="D105" s="320"/>
      <c r="E105" s="320"/>
      <c r="F105" s="320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</row>
    <row r="106" spans="2:20" s="317" customFormat="1" ht="18.75" customHeight="1">
      <c r="B106" s="322"/>
      <c r="C106" s="330"/>
      <c r="D106" s="320"/>
      <c r="E106" s="320"/>
      <c r="F106" s="320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</row>
    <row r="107" spans="2:20" s="317" customFormat="1" ht="18.75" customHeight="1">
      <c r="B107" s="322"/>
      <c r="C107" s="330"/>
      <c r="D107" s="320"/>
      <c r="E107" s="320"/>
      <c r="F107" s="320"/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</row>
    <row r="108" spans="2:20" s="317" customFormat="1" ht="18.75" customHeight="1">
      <c r="B108" s="322"/>
      <c r="C108" s="330"/>
      <c r="D108" s="320"/>
      <c r="E108" s="320"/>
      <c r="F108" s="320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</row>
    <row r="109" spans="2:20" s="317" customFormat="1" ht="18.75" customHeight="1">
      <c r="B109" s="322"/>
      <c r="C109" s="330"/>
      <c r="D109" s="320"/>
      <c r="E109" s="320"/>
      <c r="F109" s="320"/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</row>
    <row r="110" spans="2:20" s="317" customFormat="1" ht="18.75" customHeight="1">
      <c r="B110" s="322"/>
      <c r="C110" s="330"/>
      <c r="D110" s="320"/>
      <c r="E110" s="320"/>
      <c r="F110" s="320"/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</row>
    <row r="111" spans="2:20" s="317" customFormat="1" ht="18.75" customHeight="1">
      <c r="B111" s="322"/>
      <c r="C111" s="330"/>
      <c r="D111" s="320"/>
      <c r="E111" s="320"/>
      <c r="F111" s="320"/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</row>
    <row r="112" spans="2:20" s="317" customFormat="1" ht="18.75" customHeight="1">
      <c r="B112" s="322"/>
      <c r="C112" s="330"/>
      <c r="D112" s="320"/>
      <c r="E112" s="320"/>
      <c r="F112" s="320"/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</row>
    <row r="113" spans="2:20" s="317" customFormat="1" ht="18.75" customHeight="1">
      <c r="B113" s="322"/>
      <c r="C113" s="330"/>
      <c r="D113" s="320"/>
      <c r="E113" s="320"/>
      <c r="F113" s="320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</row>
    <row r="114" spans="2:20" s="317" customFormat="1" ht="18.75" customHeight="1">
      <c r="B114" s="322"/>
      <c r="C114" s="330"/>
      <c r="D114" s="320"/>
      <c r="E114" s="320"/>
      <c r="F114" s="320"/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</row>
    <row r="115" spans="2:20" s="317" customFormat="1" ht="18.75" customHeight="1">
      <c r="B115" s="322"/>
      <c r="C115" s="330"/>
      <c r="D115" s="320"/>
      <c r="E115" s="320"/>
      <c r="F115" s="320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</row>
    <row r="116" spans="2:20" s="317" customFormat="1" ht="18.75" customHeight="1">
      <c r="B116" s="322"/>
      <c r="C116" s="330"/>
      <c r="D116" s="320"/>
      <c r="E116" s="320"/>
      <c r="F116" s="320"/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</row>
    <row r="117" spans="2:20" s="317" customFormat="1" ht="18.75" customHeight="1">
      <c r="B117" s="322"/>
      <c r="C117" s="330"/>
      <c r="D117" s="320"/>
      <c r="E117" s="320"/>
      <c r="F117" s="320"/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</row>
    <row r="118" spans="2:20" s="317" customFormat="1" ht="18.75" customHeight="1">
      <c r="B118" s="322"/>
      <c r="C118" s="330"/>
      <c r="D118" s="320"/>
      <c r="E118" s="320"/>
      <c r="F118" s="320"/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</row>
    <row r="119" spans="2:20" s="317" customFormat="1" ht="18.75" customHeight="1">
      <c r="B119" s="322"/>
      <c r="C119" s="330"/>
      <c r="D119" s="320"/>
      <c r="E119" s="320"/>
      <c r="F119" s="320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</row>
    <row r="120" spans="2:20" s="317" customFormat="1" ht="18.75" customHeight="1">
      <c r="B120" s="322"/>
      <c r="C120" s="330"/>
      <c r="D120" s="320"/>
      <c r="E120" s="320"/>
      <c r="F120" s="320"/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</row>
    <row r="121" spans="2:20" s="317" customFormat="1" ht="18.75" customHeight="1">
      <c r="B121" s="322"/>
      <c r="C121" s="330"/>
      <c r="D121" s="320"/>
      <c r="E121" s="320"/>
      <c r="F121" s="320"/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</row>
    <row r="122" spans="2:20" s="317" customFormat="1" ht="18.75" customHeight="1">
      <c r="B122" s="322"/>
      <c r="C122" s="330"/>
      <c r="D122" s="320"/>
      <c r="E122" s="320"/>
      <c r="F122" s="320"/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</row>
    <row r="123" spans="2:20" s="317" customFormat="1" ht="18.75" customHeight="1">
      <c r="B123" s="322"/>
      <c r="C123" s="330"/>
      <c r="D123" s="320"/>
      <c r="E123" s="320"/>
      <c r="F123" s="320"/>
      <c r="G123" s="321"/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</row>
    <row r="124" spans="2:20" s="317" customFormat="1" ht="18.75" customHeight="1">
      <c r="B124" s="322"/>
      <c r="C124" s="330"/>
      <c r="D124" s="320"/>
      <c r="E124" s="320"/>
      <c r="F124" s="320"/>
      <c r="G124" s="321"/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21"/>
      <c r="T124" s="321"/>
    </row>
    <row r="125" spans="2:20" s="317" customFormat="1" ht="18.75" customHeight="1">
      <c r="B125" s="322"/>
      <c r="C125" s="330"/>
      <c r="D125" s="320"/>
      <c r="E125" s="320"/>
      <c r="F125" s="320"/>
      <c r="G125" s="321"/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  <c r="T125" s="321"/>
    </row>
    <row r="126" spans="2:20" s="317" customFormat="1" ht="18.75" customHeight="1">
      <c r="B126" s="322"/>
      <c r="C126" s="330"/>
      <c r="D126" s="320"/>
      <c r="E126" s="320"/>
      <c r="F126" s="320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  <c r="T126" s="321"/>
    </row>
    <row r="127" spans="2:20" s="317" customFormat="1" ht="18.75" customHeight="1">
      <c r="B127" s="322"/>
      <c r="C127" s="330"/>
      <c r="D127" s="320"/>
      <c r="E127" s="320"/>
      <c r="F127" s="320"/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</row>
    <row r="128" spans="2:20" s="317" customFormat="1" ht="18.75" customHeight="1">
      <c r="B128" s="322"/>
      <c r="C128" s="330"/>
      <c r="D128" s="320"/>
      <c r="E128" s="320"/>
      <c r="F128" s="320"/>
      <c r="G128" s="321"/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  <c r="T128" s="321"/>
    </row>
    <row r="129" spans="2:20" s="317" customFormat="1" ht="18.75" customHeight="1">
      <c r="B129" s="322"/>
      <c r="C129" s="330"/>
      <c r="D129" s="320"/>
      <c r="E129" s="320"/>
      <c r="F129" s="320"/>
      <c r="G129" s="321"/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</row>
    <row r="130" spans="2:20" s="317" customFormat="1" ht="18.75" customHeight="1">
      <c r="B130" s="322"/>
      <c r="C130" s="330"/>
      <c r="D130" s="320"/>
      <c r="E130" s="320"/>
      <c r="F130" s="320"/>
      <c r="G130" s="321"/>
      <c r="H130" s="321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</row>
    <row r="131" spans="2:20" s="317" customFormat="1" ht="18.75" customHeight="1">
      <c r="B131" s="322"/>
      <c r="C131" s="330"/>
      <c r="D131" s="320"/>
      <c r="E131" s="320"/>
      <c r="F131" s="320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  <c r="T131" s="321"/>
    </row>
  </sheetData>
  <mergeCells count="202">
    <mergeCell ref="S90:T90"/>
    <mergeCell ref="Q43:R43"/>
    <mergeCell ref="S43:T43"/>
    <mergeCell ref="S28:T28"/>
    <mergeCell ref="E90:F90"/>
    <mergeCell ref="G90:H90"/>
    <mergeCell ref="I90:J90"/>
    <mergeCell ref="K90:L90"/>
    <mergeCell ref="M90:N90"/>
    <mergeCell ref="O90:P90"/>
    <mergeCell ref="Q90:R90"/>
    <mergeCell ref="O19:P19"/>
    <mergeCell ref="G19:H19"/>
    <mergeCell ref="I19:J19"/>
    <mergeCell ref="K19:L19"/>
    <mergeCell ref="O51:P51"/>
    <mergeCell ref="I51:J51"/>
    <mergeCell ref="G51:H51"/>
    <mergeCell ref="K50:L50"/>
    <mergeCell ref="M50:N50"/>
    <mergeCell ref="O50:P50"/>
    <mergeCell ref="Q78:R78"/>
    <mergeCell ref="E17:F17"/>
    <mergeCell ref="G17:H17"/>
    <mergeCell ref="I17:J17"/>
    <mergeCell ref="K17:L17"/>
    <mergeCell ref="E19:F19"/>
    <mergeCell ref="Q17:R17"/>
    <mergeCell ref="O17:P17"/>
    <mergeCell ref="M51:N51"/>
    <mergeCell ref="K51:L51"/>
    <mergeCell ref="G84:H84"/>
    <mergeCell ref="E78:F78"/>
    <mergeCell ref="G78:H78"/>
    <mergeCell ref="I78:J78"/>
    <mergeCell ref="K78:L78"/>
    <mergeCell ref="I84:J84"/>
    <mergeCell ref="S84:T84"/>
    <mergeCell ref="E85:F85"/>
    <mergeCell ref="G85:H85"/>
    <mergeCell ref="I85:J85"/>
    <mergeCell ref="K85:L85"/>
    <mergeCell ref="M85:N85"/>
    <mergeCell ref="K84:L84"/>
    <mergeCell ref="M84:N84"/>
    <mergeCell ref="O84:P84"/>
    <mergeCell ref="E84:F84"/>
    <mergeCell ref="O91:P91"/>
    <mergeCell ref="S58:T58"/>
    <mergeCell ref="G58:H58"/>
    <mergeCell ref="I58:J58"/>
    <mergeCell ref="K58:L58"/>
    <mergeCell ref="M58:N58"/>
    <mergeCell ref="O58:P58"/>
    <mergeCell ref="G77:H77"/>
    <mergeCell ref="I77:J77"/>
    <mergeCell ref="K77:L77"/>
    <mergeCell ref="S44:T44"/>
    <mergeCell ref="Q58:R58"/>
    <mergeCell ref="Q91:R91"/>
    <mergeCell ref="S91:T91"/>
    <mergeCell ref="Q51:R51"/>
    <mergeCell ref="E91:F91"/>
    <mergeCell ref="G91:H91"/>
    <mergeCell ref="I91:J91"/>
    <mergeCell ref="K91:L91"/>
    <mergeCell ref="M91:N91"/>
    <mergeCell ref="Q29:R29"/>
    <mergeCell ref="S29:T29"/>
    <mergeCell ref="O43:P43"/>
    <mergeCell ref="G50:H50"/>
    <mergeCell ref="I50:J50"/>
    <mergeCell ref="Q37:R37"/>
    <mergeCell ref="S37:T37"/>
    <mergeCell ref="G43:H43"/>
    <mergeCell ref="I43:J43"/>
    <mergeCell ref="K43:L43"/>
    <mergeCell ref="G36:H36"/>
    <mergeCell ref="I36:J36"/>
    <mergeCell ref="K36:L36"/>
    <mergeCell ref="M36:N36"/>
    <mergeCell ref="G44:H44"/>
    <mergeCell ref="I44:J44"/>
    <mergeCell ref="K44:L44"/>
    <mergeCell ref="M44:N44"/>
    <mergeCell ref="M43:N43"/>
    <mergeCell ref="G29:H29"/>
    <mergeCell ref="O37:P37"/>
    <mergeCell ref="A5:A18"/>
    <mergeCell ref="I10:J10"/>
    <mergeCell ref="K10:L10"/>
    <mergeCell ref="O10:P10"/>
    <mergeCell ref="E28:F28"/>
    <mergeCell ref="E37:F37"/>
    <mergeCell ref="G37:H37"/>
    <mergeCell ref="I37:J37"/>
    <mergeCell ref="E1:F1"/>
    <mergeCell ref="G1:H1"/>
    <mergeCell ref="I1:J1"/>
    <mergeCell ref="K1:L1"/>
    <mergeCell ref="M1:N1"/>
    <mergeCell ref="E18:F18"/>
    <mergeCell ref="E10:F10"/>
    <mergeCell ref="M17:N17"/>
    <mergeCell ref="G10:H10"/>
    <mergeCell ref="O1:P1"/>
    <mergeCell ref="Q1:R1"/>
    <mergeCell ref="S1:T1"/>
    <mergeCell ref="O2:P2"/>
    <mergeCell ref="Q2:R2"/>
    <mergeCell ref="S2:T2"/>
    <mergeCell ref="S17:T17"/>
    <mergeCell ref="M10:N10"/>
    <mergeCell ref="C2:D2"/>
    <mergeCell ref="E2:F2"/>
    <mergeCell ref="G2:H2"/>
    <mergeCell ref="I2:J2"/>
    <mergeCell ref="K2:L2"/>
    <mergeCell ref="M2:N2"/>
    <mergeCell ref="E9:F9"/>
    <mergeCell ref="O9:P9"/>
    <mergeCell ref="Q9:R9"/>
    <mergeCell ref="S9:T9"/>
    <mergeCell ref="I9:J9"/>
    <mergeCell ref="G9:H9"/>
    <mergeCell ref="K9:L9"/>
    <mergeCell ref="M9:N9"/>
    <mergeCell ref="G28:H28"/>
    <mergeCell ref="G57:H57"/>
    <mergeCell ref="G89:H89"/>
    <mergeCell ref="E36:F36"/>
    <mergeCell ref="G18:H18"/>
    <mergeCell ref="E50:F50"/>
    <mergeCell ref="E57:F57"/>
    <mergeCell ref="E58:F58"/>
    <mergeCell ref="E29:F29"/>
    <mergeCell ref="E43:F43"/>
    <mergeCell ref="Q10:R10"/>
    <mergeCell ref="S10:T10"/>
    <mergeCell ref="E51:F51"/>
    <mergeCell ref="E44:F44"/>
    <mergeCell ref="E77:F77"/>
    <mergeCell ref="E89:F89"/>
    <mergeCell ref="I29:J29"/>
    <mergeCell ref="K29:L29"/>
    <mergeCell ref="M29:N29"/>
    <mergeCell ref="O29:P29"/>
    <mergeCell ref="Q28:R28"/>
    <mergeCell ref="I18:J18"/>
    <mergeCell ref="K18:L18"/>
    <mergeCell ref="M18:N18"/>
    <mergeCell ref="Q19:R19"/>
    <mergeCell ref="S19:T19"/>
    <mergeCell ref="M19:N19"/>
    <mergeCell ref="O18:P18"/>
    <mergeCell ref="Q18:R18"/>
    <mergeCell ref="S18:T18"/>
    <mergeCell ref="I28:J28"/>
    <mergeCell ref="I57:J57"/>
    <mergeCell ref="K57:L57"/>
    <mergeCell ref="M57:N57"/>
    <mergeCell ref="O57:P57"/>
    <mergeCell ref="K28:L28"/>
    <mergeCell ref="M28:N28"/>
    <mergeCell ref="O28:P28"/>
    <mergeCell ref="K37:L37"/>
    <mergeCell ref="M37:N37"/>
    <mergeCell ref="Q57:R57"/>
    <mergeCell ref="S57:T57"/>
    <mergeCell ref="S51:T51"/>
    <mergeCell ref="Q50:R50"/>
    <mergeCell ref="S50:T50"/>
    <mergeCell ref="O36:P36"/>
    <mergeCell ref="Q36:R36"/>
    <mergeCell ref="S36:T36"/>
    <mergeCell ref="O44:P44"/>
    <mergeCell ref="Q44:R44"/>
    <mergeCell ref="Q89:R89"/>
    <mergeCell ref="S89:T89"/>
    <mergeCell ref="S78:T78"/>
    <mergeCell ref="Q77:R77"/>
    <mergeCell ref="S77:T77"/>
    <mergeCell ref="M77:N77"/>
    <mergeCell ref="O77:P77"/>
    <mergeCell ref="Q85:R85"/>
    <mergeCell ref="S85:T85"/>
    <mergeCell ref="Q84:R84"/>
    <mergeCell ref="O85:P85"/>
    <mergeCell ref="M78:N78"/>
    <mergeCell ref="I89:J89"/>
    <mergeCell ref="K89:L89"/>
    <mergeCell ref="M89:N89"/>
    <mergeCell ref="O89:P89"/>
    <mergeCell ref="O78:P78"/>
    <mergeCell ref="Q72:R72"/>
    <mergeCell ref="S72:T72"/>
    <mergeCell ref="E72:F72"/>
    <mergeCell ref="G72:H72"/>
    <mergeCell ref="I72:J72"/>
    <mergeCell ref="K72:L72"/>
    <mergeCell ref="M72:N72"/>
    <mergeCell ref="O72:P72"/>
  </mergeCells>
  <phoneticPr fontId="12" type="noConversion"/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F3F3E-1711-4F55-89C7-AFD540CD648F}">
  <dimension ref="A1:H206"/>
  <sheetViews>
    <sheetView topLeftCell="C1" workbookViewId="0">
      <selection activeCell="E11" sqref="E11"/>
    </sheetView>
  </sheetViews>
  <sheetFormatPr defaultColWidth="9" defaultRowHeight="15.6" outlineLevelRow="2"/>
  <cols>
    <col min="1" max="1" width="6.44140625" style="484" customWidth="1"/>
    <col min="2" max="2" width="7.109375" style="484" customWidth="1"/>
    <col min="3" max="3" width="14.44140625" style="484" customWidth="1"/>
    <col min="4" max="4" width="4.6640625" style="484" customWidth="1"/>
    <col min="5" max="5" width="14.44140625" style="484" customWidth="1"/>
    <col min="6" max="6" width="66.44140625" style="484" bestFit="1" customWidth="1"/>
    <col min="7" max="7" width="8.109375" style="484" customWidth="1"/>
    <col min="8" max="16384" width="9" style="484"/>
  </cols>
  <sheetData>
    <row r="1" spans="1:8" ht="12.75" customHeight="1">
      <c r="A1" s="482" t="s">
        <v>1569</v>
      </c>
      <c r="B1" s="482" t="s">
        <v>1570</v>
      </c>
      <c r="C1" s="482" t="s">
        <v>1571</v>
      </c>
      <c r="D1" s="483" t="s">
        <v>1572</v>
      </c>
      <c r="E1" s="483" t="s">
        <v>1573</v>
      </c>
      <c r="F1" s="483" t="s">
        <v>1574</v>
      </c>
      <c r="G1" s="483" t="s">
        <v>1575</v>
      </c>
    </row>
    <row r="2" spans="1:8" ht="17.25" customHeight="1">
      <c r="A2" s="485" t="s">
        <v>1576</v>
      </c>
    </row>
    <row r="3" spans="1:8" ht="22.5" customHeight="1" outlineLevel="1">
      <c r="B3" s="486" t="s">
        <v>1577</v>
      </c>
      <c r="C3" s="486" t="s">
        <v>1578</v>
      </c>
    </row>
    <row r="4" spans="1:8" ht="22.5" customHeight="1" outlineLevel="1">
      <c r="B4" s="486"/>
      <c r="C4" s="486" t="s">
        <v>1579</v>
      </c>
    </row>
    <row r="5" spans="1:8" ht="20.25" customHeight="1" outlineLevel="2">
      <c r="D5" s="487" t="s">
        <v>1580</v>
      </c>
      <c r="E5" s="487" t="s">
        <v>475</v>
      </c>
      <c r="F5" s="488" t="s">
        <v>1413</v>
      </c>
      <c r="G5" s="487" t="s">
        <v>1581</v>
      </c>
      <c r="H5" s="484" t="s">
        <v>1582</v>
      </c>
    </row>
    <row r="6" spans="1:8" ht="20.25" customHeight="1" outlineLevel="2">
      <c r="D6" s="487" t="s">
        <v>1580</v>
      </c>
      <c r="E6" s="487" t="s">
        <v>479</v>
      </c>
      <c r="F6" s="488" t="s">
        <v>1416</v>
      </c>
      <c r="G6" s="487" t="s">
        <v>1581</v>
      </c>
    </row>
    <row r="7" spans="1:8" ht="20.25" customHeight="1" outlineLevel="2">
      <c r="D7" s="487" t="s">
        <v>1583</v>
      </c>
      <c r="E7" s="487" t="s">
        <v>702</v>
      </c>
      <c r="F7" s="489" t="s">
        <v>1492</v>
      </c>
      <c r="G7" s="487" t="s">
        <v>1581</v>
      </c>
    </row>
    <row r="8" spans="1:8" ht="20.25" customHeight="1" outlineLevel="2">
      <c r="D8" s="487" t="s">
        <v>1583</v>
      </c>
      <c r="E8" s="487" t="s">
        <v>717</v>
      </c>
      <c r="F8" s="489" t="s">
        <v>148</v>
      </c>
      <c r="G8" s="487" t="s">
        <v>1581</v>
      </c>
    </row>
    <row r="9" spans="1:8" ht="21.75" customHeight="1" outlineLevel="2">
      <c r="D9" s="487" t="s">
        <v>1583</v>
      </c>
      <c r="E9" s="487" t="s">
        <v>721</v>
      </c>
      <c r="F9" s="489" t="s">
        <v>151</v>
      </c>
      <c r="G9" s="487" t="s">
        <v>1581</v>
      </c>
    </row>
    <row r="10" spans="1:8" ht="20.25" customHeight="1" outlineLevel="2">
      <c r="D10" s="487" t="s">
        <v>1583</v>
      </c>
      <c r="E10" s="487" t="s">
        <v>728</v>
      </c>
      <c r="F10" s="489" t="s">
        <v>410</v>
      </c>
      <c r="G10" s="487" t="s">
        <v>1581</v>
      </c>
    </row>
    <row r="11" spans="1:8" ht="20.25" customHeight="1" outlineLevel="2">
      <c r="D11" s="487" t="s">
        <v>1583</v>
      </c>
      <c r="E11" s="487" t="s">
        <v>730</v>
      </c>
      <c r="F11" s="489" t="s">
        <v>156</v>
      </c>
      <c r="G11" s="487" t="s">
        <v>1581</v>
      </c>
    </row>
    <row r="12" spans="1:8" ht="20.25" customHeight="1" outlineLevel="2">
      <c r="D12" s="487" t="s">
        <v>1583</v>
      </c>
      <c r="E12" s="487" t="s">
        <v>731</v>
      </c>
      <c r="F12" s="489" t="s">
        <v>157</v>
      </c>
      <c r="G12" s="487" t="s">
        <v>1581</v>
      </c>
    </row>
    <row r="13" spans="1:8" ht="20.25" customHeight="1" outlineLevel="2">
      <c r="D13" s="487" t="s">
        <v>1583</v>
      </c>
      <c r="E13" s="487" t="s">
        <v>732</v>
      </c>
      <c r="F13" s="489" t="s">
        <v>158</v>
      </c>
      <c r="G13" s="487" t="s">
        <v>1581</v>
      </c>
    </row>
    <row r="14" spans="1:8" ht="20.25" customHeight="1" outlineLevel="2">
      <c r="D14" s="487" t="s">
        <v>1583</v>
      </c>
      <c r="E14" s="487" t="s">
        <v>733</v>
      </c>
      <c r="F14" s="489" t="s">
        <v>159</v>
      </c>
      <c r="G14" s="487" t="s">
        <v>1581</v>
      </c>
    </row>
    <row r="15" spans="1:8" ht="20.25" customHeight="1" outlineLevel="2">
      <c r="D15" s="487" t="s">
        <v>1583</v>
      </c>
      <c r="E15" s="487" t="s">
        <v>734</v>
      </c>
      <c r="F15" s="489" t="s">
        <v>160</v>
      </c>
      <c r="G15" s="487" t="s">
        <v>1581</v>
      </c>
    </row>
    <row r="16" spans="1:8" ht="20.25" customHeight="1" outlineLevel="2">
      <c r="D16" s="487" t="s">
        <v>1583</v>
      </c>
      <c r="E16" s="487" t="s">
        <v>735</v>
      </c>
      <c r="F16" s="489" t="s">
        <v>161</v>
      </c>
      <c r="G16" s="487" t="s">
        <v>1581</v>
      </c>
    </row>
    <row r="17" spans="2:7" ht="20.25" customHeight="1" outlineLevel="2">
      <c r="D17" s="487" t="s">
        <v>1583</v>
      </c>
      <c r="E17" s="487" t="s">
        <v>736</v>
      </c>
      <c r="F17" s="489" t="s">
        <v>162</v>
      </c>
      <c r="G17" s="487" t="s">
        <v>1581</v>
      </c>
    </row>
    <row r="18" spans="2:7" ht="20.25" customHeight="1" outlineLevel="2">
      <c r="D18" s="487" t="s">
        <v>1583</v>
      </c>
      <c r="E18" s="487" t="s">
        <v>737</v>
      </c>
      <c r="F18" s="489" t="s">
        <v>163</v>
      </c>
      <c r="G18" s="487" t="s">
        <v>1581</v>
      </c>
    </row>
    <row r="19" spans="2:7" ht="19.95" customHeight="1" outlineLevel="1">
      <c r="B19" s="486" t="s">
        <v>1584</v>
      </c>
      <c r="C19" s="486" t="s">
        <v>1585</v>
      </c>
      <c r="D19" s="490"/>
      <c r="E19" s="490"/>
      <c r="F19" s="490"/>
      <c r="G19" s="490"/>
    </row>
    <row r="20" spans="2:7" ht="20.25" customHeight="1" outlineLevel="2">
      <c r="D20" s="487" t="s">
        <v>1580</v>
      </c>
      <c r="E20" s="487" t="s">
        <v>504</v>
      </c>
      <c r="F20" s="489" t="s">
        <v>15</v>
      </c>
      <c r="G20" s="487" t="s">
        <v>1581</v>
      </c>
    </row>
    <row r="21" spans="2:7" ht="19.95" customHeight="1" outlineLevel="1">
      <c r="B21" s="486" t="s">
        <v>1586</v>
      </c>
      <c r="C21" s="486" t="s">
        <v>1587</v>
      </c>
      <c r="D21" s="490"/>
      <c r="E21" s="490"/>
      <c r="F21" s="490"/>
      <c r="G21" s="490"/>
    </row>
    <row r="22" spans="2:7" ht="20.25" customHeight="1" outlineLevel="2">
      <c r="D22" s="487" t="s">
        <v>1580</v>
      </c>
      <c r="E22" s="487" t="s">
        <v>506</v>
      </c>
      <c r="F22" s="488" t="s">
        <v>1430</v>
      </c>
      <c r="G22" s="487" t="s">
        <v>1581</v>
      </c>
    </row>
    <row r="23" spans="2:7" ht="20.25" customHeight="1" outlineLevel="2">
      <c r="D23" s="487" t="s">
        <v>1580</v>
      </c>
      <c r="E23" s="487" t="s">
        <v>507</v>
      </c>
      <c r="F23" s="488" t="s">
        <v>1431</v>
      </c>
      <c r="G23" s="487" t="s">
        <v>1581</v>
      </c>
    </row>
    <row r="24" spans="2:7" ht="19.95" customHeight="1" outlineLevel="1">
      <c r="B24" s="486" t="s">
        <v>1588</v>
      </c>
      <c r="C24" s="486" t="s">
        <v>1589</v>
      </c>
      <c r="D24" s="490"/>
      <c r="E24" s="490"/>
      <c r="F24" s="490"/>
      <c r="G24" s="490"/>
    </row>
    <row r="25" spans="2:7" ht="20.25" customHeight="1" outlineLevel="2">
      <c r="D25" s="487" t="s">
        <v>1580</v>
      </c>
      <c r="E25" s="487" t="s">
        <v>476</v>
      </c>
      <c r="F25" s="488" t="s">
        <v>1414</v>
      </c>
      <c r="G25" s="487" t="s">
        <v>1581</v>
      </c>
    </row>
    <row r="26" spans="2:7" ht="20.25" customHeight="1" outlineLevel="2">
      <c r="D26" s="487" t="s">
        <v>1580</v>
      </c>
      <c r="E26" s="487" t="s">
        <v>480</v>
      </c>
      <c r="F26" s="488" t="s">
        <v>1417</v>
      </c>
      <c r="G26" s="487" t="s">
        <v>1581</v>
      </c>
    </row>
    <row r="27" spans="2:7" ht="20.25" customHeight="1" outlineLevel="2">
      <c r="D27" s="487" t="s">
        <v>1583</v>
      </c>
      <c r="E27" s="487" t="s">
        <v>719</v>
      </c>
      <c r="F27" s="489" t="s">
        <v>150</v>
      </c>
      <c r="G27" s="487" t="s">
        <v>1581</v>
      </c>
    </row>
    <row r="28" spans="2:7" ht="20.25" customHeight="1" outlineLevel="2">
      <c r="D28" s="487" t="s">
        <v>1583</v>
      </c>
      <c r="E28" s="487" t="s">
        <v>720</v>
      </c>
      <c r="F28" s="489" t="s">
        <v>1495</v>
      </c>
      <c r="G28" s="487" t="s">
        <v>1581</v>
      </c>
    </row>
    <row r="29" spans="2:7" ht="20.25" customHeight="1" outlineLevel="2">
      <c r="D29" s="487" t="s">
        <v>1583</v>
      </c>
      <c r="E29" s="487" t="s">
        <v>723</v>
      </c>
      <c r="F29" s="489" t="s">
        <v>153</v>
      </c>
      <c r="G29" s="487" t="s">
        <v>1581</v>
      </c>
    </row>
    <row r="30" spans="2:7" ht="19.95" customHeight="1" outlineLevel="1">
      <c r="B30" s="486" t="s">
        <v>1590</v>
      </c>
      <c r="C30" s="486" t="s">
        <v>1591</v>
      </c>
      <c r="D30" s="490"/>
      <c r="E30" s="490"/>
      <c r="F30" s="490"/>
      <c r="G30" s="490"/>
    </row>
    <row r="31" spans="2:7" ht="20.25" customHeight="1" outlineLevel="2">
      <c r="D31" s="487" t="s">
        <v>1580</v>
      </c>
      <c r="E31" s="491" t="s">
        <v>514</v>
      </c>
      <c r="F31" s="492" t="s">
        <v>24</v>
      </c>
      <c r="G31" s="491" t="s">
        <v>424</v>
      </c>
    </row>
    <row r="32" spans="2:7" ht="20.25" customHeight="1" outlineLevel="2">
      <c r="D32" s="487" t="s">
        <v>1580</v>
      </c>
      <c r="E32" s="491" t="s">
        <v>515</v>
      </c>
      <c r="F32" s="492" t="s">
        <v>25</v>
      </c>
      <c r="G32" s="491" t="s">
        <v>424</v>
      </c>
    </row>
    <row r="33" spans="2:7" ht="20.25" customHeight="1" outlineLevel="2">
      <c r="D33" s="487" t="s">
        <v>1580</v>
      </c>
      <c r="E33" s="491" t="s">
        <v>516</v>
      </c>
      <c r="F33" s="492" t="s">
        <v>26</v>
      </c>
      <c r="G33" s="491" t="s">
        <v>424</v>
      </c>
    </row>
    <row r="34" spans="2:7" ht="20.25" customHeight="1" outlineLevel="2">
      <c r="D34" s="487" t="s">
        <v>1580</v>
      </c>
      <c r="E34" s="491" t="s">
        <v>517</v>
      </c>
      <c r="F34" s="492" t="s">
        <v>27</v>
      </c>
      <c r="G34" s="491" t="s">
        <v>424</v>
      </c>
    </row>
    <row r="35" spans="2:7" ht="20.25" customHeight="1" outlineLevel="2">
      <c r="D35" s="487" t="s">
        <v>1580</v>
      </c>
      <c r="E35" s="491" t="s">
        <v>518</v>
      </c>
      <c r="F35" s="492" t="s">
        <v>28</v>
      </c>
      <c r="G35" s="491" t="s">
        <v>424</v>
      </c>
    </row>
    <row r="36" spans="2:7" ht="20.25" customHeight="1" outlineLevel="2">
      <c r="D36" s="487" t="s">
        <v>1580</v>
      </c>
      <c r="E36" s="491" t="s">
        <v>519</v>
      </c>
      <c r="F36" s="492" t="s">
        <v>29</v>
      </c>
      <c r="G36" s="491" t="s">
        <v>424</v>
      </c>
    </row>
    <row r="37" spans="2:7" ht="20.25" customHeight="1" outlineLevel="2">
      <c r="D37" s="487" t="s">
        <v>1583</v>
      </c>
      <c r="E37" s="487" t="s">
        <v>1037</v>
      </c>
      <c r="F37" s="488" t="s">
        <v>324</v>
      </c>
      <c r="G37" s="487" t="s">
        <v>423</v>
      </c>
    </row>
    <row r="38" spans="2:7" ht="20.25" customHeight="1" outlineLevel="2">
      <c r="D38" s="487" t="s">
        <v>1583</v>
      </c>
      <c r="E38" s="487" t="s">
        <v>1038</v>
      </c>
      <c r="F38" s="488" t="s">
        <v>325</v>
      </c>
      <c r="G38" s="487" t="s">
        <v>423</v>
      </c>
    </row>
    <row r="39" spans="2:7" ht="20.25" customHeight="1" outlineLevel="2">
      <c r="D39" s="487" t="s">
        <v>1583</v>
      </c>
      <c r="E39" s="487" t="s">
        <v>1039</v>
      </c>
      <c r="F39" s="488" t="s">
        <v>326</v>
      </c>
      <c r="G39" s="487" t="s">
        <v>423</v>
      </c>
    </row>
    <row r="40" spans="2:7" ht="20.25" customHeight="1" outlineLevel="2">
      <c r="D40" s="487" t="s">
        <v>1583</v>
      </c>
      <c r="E40" s="487" t="s">
        <v>1040</v>
      </c>
      <c r="F40" s="488" t="s">
        <v>327</v>
      </c>
      <c r="G40" s="487" t="s">
        <v>423</v>
      </c>
    </row>
    <row r="41" spans="2:7" ht="20.25" customHeight="1" outlineLevel="2">
      <c r="D41" s="487" t="s">
        <v>1583</v>
      </c>
      <c r="E41" s="487" t="s">
        <v>1043</v>
      </c>
      <c r="F41" s="488" t="s">
        <v>330</v>
      </c>
      <c r="G41" s="487" t="s">
        <v>423</v>
      </c>
    </row>
    <row r="42" spans="2:7" ht="20.25" customHeight="1" outlineLevel="2">
      <c r="D42" s="487" t="s">
        <v>1583</v>
      </c>
      <c r="E42" s="487" t="s">
        <v>1044</v>
      </c>
      <c r="F42" s="488" t="s">
        <v>331</v>
      </c>
      <c r="G42" s="487" t="s">
        <v>423</v>
      </c>
    </row>
    <row r="43" spans="2:7" ht="19.95" customHeight="1" outlineLevel="1">
      <c r="B43" s="486" t="s">
        <v>1592</v>
      </c>
      <c r="C43" s="486" t="s">
        <v>1593</v>
      </c>
      <c r="D43" s="490"/>
      <c r="E43" s="490"/>
      <c r="F43" s="490"/>
      <c r="G43" s="490"/>
    </row>
    <row r="44" spans="2:7" ht="20.25" customHeight="1" outlineLevel="2">
      <c r="D44" s="487" t="s">
        <v>1580</v>
      </c>
      <c r="E44" s="491" t="s">
        <v>539</v>
      </c>
      <c r="F44" s="493" t="s">
        <v>50</v>
      </c>
      <c r="G44" s="491" t="s">
        <v>424</v>
      </c>
    </row>
    <row r="45" spans="2:7" ht="20.25" customHeight="1" outlineLevel="2">
      <c r="D45" s="487" t="s">
        <v>1580</v>
      </c>
      <c r="E45" s="491" t="s">
        <v>542</v>
      </c>
      <c r="F45" s="493" t="s">
        <v>53</v>
      </c>
      <c r="G45" s="491" t="s">
        <v>424</v>
      </c>
    </row>
    <row r="46" spans="2:7" ht="20.25" customHeight="1" outlineLevel="2">
      <c r="D46" s="487" t="s">
        <v>1580</v>
      </c>
      <c r="E46" s="491" t="s">
        <v>545</v>
      </c>
      <c r="F46" s="493" t="s">
        <v>1437</v>
      </c>
      <c r="G46" s="491" t="s">
        <v>424</v>
      </c>
    </row>
    <row r="47" spans="2:7" ht="20.25" customHeight="1" outlineLevel="2">
      <c r="D47" s="487" t="s">
        <v>1580</v>
      </c>
      <c r="E47" s="491" t="s">
        <v>561</v>
      </c>
      <c r="F47" s="493" t="s">
        <v>1439</v>
      </c>
      <c r="G47" s="491" t="s">
        <v>424</v>
      </c>
    </row>
    <row r="48" spans="2:7" ht="20.25" customHeight="1" outlineLevel="2">
      <c r="D48" s="487" t="s">
        <v>1580</v>
      </c>
      <c r="E48" s="491" t="s">
        <v>562</v>
      </c>
      <c r="F48" s="493" t="s">
        <v>1440</v>
      </c>
      <c r="G48" s="491" t="s">
        <v>424</v>
      </c>
    </row>
    <row r="49" spans="4:7" ht="20.25" customHeight="1" outlineLevel="2">
      <c r="D49" s="487" t="s">
        <v>1580</v>
      </c>
      <c r="E49" s="491" t="s">
        <v>563</v>
      </c>
      <c r="F49" s="493" t="s">
        <v>1441</v>
      </c>
      <c r="G49" s="491" t="s">
        <v>424</v>
      </c>
    </row>
    <row r="50" spans="4:7" ht="20.25" customHeight="1" outlineLevel="2">
      <c r="D50" s="487" t="s">
        <v>1580</v>
      </c>
      <c r="E50" s="491" t="s">
        <v>564</v>
      </c>
      <c r="F50" s="493" t="s">
        <v>1442</v>
      </c>
      <c r="G50" s="491" t="s">
        <v>424</v>
      </c>
    </row>
    <row r="51" spans="4:7" ht="20.25" customHeight="1" outlineLevel="2">
      <c r="D51" s="487" t="s">
        <v>1580</v>
      </c>
      <c r="E51" s="491" t="s">
        <v>565</v>
      </c>
      <c r="F51" s="493" t="s">
        <v>1443</v>
      </c>
      <c r="G51" s="491" t="s">
        <v>424</v>
      </c>
    </row>
    <row r="52" spans="4:7" ht="20.25" customHeight="1" outlineLevel="2">
      <c r="D52" s="487" t="s">
        <v>1580</v>
      </c>
      <c r="E52" s="491" t="s">
        <v>566</v>
      </c>
      <c r="F52" s="493" t="s">
        <v>1444</v>
      </c>
      <c r="G52" s="491" t="s">
        <v>424</v>
      </c>
    </row>
    <row r="53" spans="4:7" ht="20.25" customHeight="1" outlineLevel="2">
      <c r="D53" s="487" t="s">
        <v>1580</v>
      </c>
      <c r="E53" s="491" t="s">
        <v>576</v>
      </c>
      <c r="F53" s="493" t="s">
        <v>1446</v>
      </c>
      <c r="G53" s="491" t="s">
        <v>424</v>
      </c>
    </row>
    <row r="54" spans="4:7" ht="20.25" customHeight="1" outlineLevel="2">
      <c r="D54" s="487" t="s">
        <v>1580</v>
      </c>
      <c r="E54" s="491" t="s">
        <v>577</v>
      </c>
      <c r="F54" s="493" t="s">
        <v>78</v>
      </c>
      <c r="G54" s="491" t="s">
        <v>424</v>
      </c>
    </row>
    <row r="55" spans="4:7" ht="20.25" customHeight="1" outlineLevel="2">
      <c r="D55" s="487" t="s">
        <v>1580</v>
      </c>
      <c r="E55" s="491" t="s">
        <v>578</v>
      </c>
      <c r="F55" s="493" t="s">
        <v>1447</v>
      </c>
      <c r="G55" s="491" t="s">
        <v>424</v>
      </c>
    </row>
    <row r="56" spans="4:7" ht="20.25" customHeight="1" outlineLevel="2">
      <c r="D56" s="487" t="s">
        <v>1580</v>
      </c>
      <c r="E56" s="491" t="s">
        <v>579</v>
      </c>
      <c r="F56" s="493" t="s">
        <v>1448</v>
      </c>
      <c r="G56" s="491" t="s">
        <v>424</v>
      </c>
    </row>
    <row r="57" spans="4:7" ht="20.25" customHeight="1" outlineLevel="2">
      <c r="D57" s="487" t="s">
        <v>1580</v>
      </c>
      <c r="E57" s="491" t="s">
        <v>580</v>
      </c>
      <c r="F57" s="493" t="s">
        <v>1449</v>
      </c>
      <c r="G57" s="491" t="s">
        <v>424</v>
      </c>
    </row>
    <row r="58" spans="4:7" ht="20.25" customHeight="1" outlineLevel="2">
      <c r="D58" s="487" t="s">
        <v>1580</v>
      </c>
      <c r="E58" s="491" t="s">
        <v>581</v>
      </c>
      <c r="F58" s="493" t="s">
        <v>79</v>
      </c>
      <c r="G58" s="491" t="s">
        <v>424</v>
      </c>
    </row>
    <row r="59" spans="4:7" ht="20.25" customHeight="1" outlineLevel="2">
      <c r="D59" s="487" t="s">
        <v>1580</v>
      </c>
      <c r="E59" s="491" t="s">
        <v>582</v>
      </c>
      <c r="F59" s="493" t="s">
        <v>80</v>
      </c>
      <c r="G59" s="491" t="s">
        <v>424</v>
      </c>
    </row>
    <row r="60" spans="4:7" ht="20.25" customHeight="1" outlineLevel="2">
      <c r="D60" s="487" t="s">
        <v>1580</v>
      </c>
      <c r="E60" s="491" t="s">
        <v>583</v>
      </c>
      <c r="F60" s="493" t="s">
        <v>81</v>
      </c>
      <c r="G60" s="491" t="s">
        <v>424</v>
      </c>
    </row>
    <row r="61" spans="4:7" ht="20.25" customHeight="1" outlineLevel="2">
      <c r="D61" s="487" t="s">
        <v>1580</v>
      </c>
      <c r="E61" s="491" t="s">
        <v>584</v>
      </c>
      <c r="F61" s="493" t="s">
        <v>82</v>
      </c>
      <c r="G61" s="491" t="s">
        <v>424</v>
      </c>
    </row>
    <row r="62" spans="4:7" ht="20.25" customHeight="1" outlineLevel="2">
      <c r="D62" s="487" t="s">
        <v>1580</v>
      </c>
      <c r="E62" s="491" t="s">
        <v>586</v>
      </c>
      <c r="F62" s="493" t="s">
        <v>1451</v>
      </c>
      <c r="G62" s="491" t="s">
        <v>424</v>
      </c>
    </row>
    <row r="63" spans="4:7" ht="20.25" customHeight="1" outlineLevel="2">
      <c r="D63" s="487" t="s">
        <v>1580</v>
      </c>
      <c r="E63" s="491" t="s">
        <v>589</v>
      </c>
      <c r="F63" s="493" t="s">
        <v>1452</v>
      </c>
      <c r="G63" s="491" t="s">
        <v>424</v>
      </c>
    </row>
    <row r="64" spans="4:7" ht="20.25" customHeight="1" outlineLevel="2">
      <c r="D64" s="487" t="s">
        <v>1580</v>
      </c>
      <c r="E64" s="491" t="s">
        <v>592</v>
      </c>
      <c r="F64" s="493" t="s">
        <v>1453</v>
      </c>
      <c r="G64" s="491" t="s">
        <v>424</v>
      </c>
    </row>
    <row r="65" spans="4:7" ht="20.25" customHeight="1" outlineLevel="2">
      <c r="D65" s="487" t="s">
        <v>1580</v>
      </c>
      <c r="E65" s="491" t="s">
        <v>595</v>
      </c>
      <c r="F65" s="493" t="s">
        <v>1454</v>
      </c>
      <c r="G65" s="491" t="s">
        <v>424</v>
      </c>
    </row>
    <row r="66" spans="4:7" ht="20.25" customHeight="1" outlineLevel="2">
      <c r="D66" s="487" t="s">
        <v>1580</v>
      </c>
      <c r="E66" s="491" t="s">
        <v>598</v>
      </c>
      <c r="F66" s="493" t="s">
        <v>1455</v>
      </c>
      <c r="G66" s="491" t="s">
        <v>424</v>
      </c>
    </row>
    <row r="67" spans="4:7" ht="20.25" customHeight="1" outlineLevel="2">
      <c r="D67" s="487" t="s">
        <v>1580</v>
      </c>
      <c r="E67" s="491" t="s">
        <v>601</v>
      </c>
      <c r="F67" s="493" t="s">
        <v>1456</v>
      </c>
      <c r="G67" s="491" t="s">
        <v>424</v>
      </c>
    </row>
    <row r="68" spans="4:7" ht="20.25" customHeight="1" outlineLevel="2">
      <c r="D68" s="487" t="s">
        <v>1580</v>
      </c>
      <c r="E68" s="491" t="s">
        <v>604</v>
      </c>
      <c r="F68" s="493" t="s">
        <v>1457</v>
      </c>
      <c r="G68" s="491" t="s">
        <v>424</v>
      </c>
    </row>
    <row r="69" spans="4:7" ht="20.25" customHeight="1" outlineLevel="2">
      <c r="D69" s="487" t="s">
        <v>1580</v>
      </c>
      <c r="E69" s="491" t="s">
        <v>607</v>
      </c>
      <c r="F69" s="493" t="s">
        <v>1458</v>
      </c>
      <c r="G69" s="491" t="s">
        <v>424</v>
      </c>
    </row>
    <row r="70" spans="4:7" ht="20.25" customHeight="1" outlineLevel="2">
      <c r="D70" s="487" t="s">
        <v>1580</v>
      </c>
      <c r="E70" s="491" t="s">
        <v>610</v>
      </c>
      <c r="F70" s="493" t="s">
        <v>1459</v>
      </c>
      <c r="G70" s="491" t="s">
        <v>424</v>
      </c>
    </row>
    <row r="71" spans="4:7" ht="20.25" customHeight="1" outlineLevel="2">
      <c r="D71" s="487" t="s">
        <v>1580</v>
      </c>
      <c r="E71" s="491" t="s">
        <v>613</v>
      </c>
      <c r="F71" s="493" t="s">
        <v>1460</v>
      </c>
      <c r="G71" s="491" t="s">
        <v>424</v>
      </c>
    </row>
    <row r="72" spans="4:7" ht="20.25" customHeight="1" outlineLevel="2">
      <c r="D72" s="487" t="s">
        <v>1580</v>
      </c>
      <c r="E72" s="491" t="s">
        <v>616</v>
      </c>
      <c r="F72" s="493" t="s">
        <v>1461</v>
      </c>
      <c r="G72" s="491" t="s">
        <v>424</v>
      </c>
    </row>
    <row r="73" spans="4:7" ht="20.25" customHeight="1" outlineLevel="2">
      <c r="D73" s="487" t="s">
        <v>1580</v>
      </c>
      <c r="E73" s="491" t="s">
        <v>619</v>
      </c>
      <c r="F73" s="493" t="s">
        <v>1462</v>
      </c>
      <c r="G73" s="491" t="s">
        <v>424</v>
      </c>
    </row>
    <row r="74" spans="4:7" ht="20.25" customHeight="1" outlineLevel="2">
      <c r="D74" s="487" t="s">
        <v>1580</v>
      </c>
      <c r="E74" s="491" t="s">
        <v>622</v>
      </c>
      <c r="F74" s="493" t="s">
        <v>1463</v>
      </c>
      <c r="G74" s="491" t="s">
        <v>424</v>
      </c>
    </row>
    <row r="75" spans="4:7" ht="20.25" customHeight="1" outlineLevel="2">
      <c r="D75" s="487" t="s">
        <v>1580</v>
      </c>
      <c r="E75" s="491" t="s">
        <v>625</v>
      </c>
      <c r="F75" s="493" t="s">
        <v>1464</v>
      </c>
      <c r="G75" s="491" t="s">
        <v>424</v>
      </c>
    </row>
    <row r="76" spans="4:7" ht="20.25" customHeight="1" outlineLevel="2">
      <c r="D76" s="487" t="s">
        <v>1580</v>
      </c>
      <c r="E76" s="491" t="s">
        <v>628</v>
      </c>
      <c r="F76" s="493" t="s">
        <v>1465</v>
      </c>
      <c r="G76" s="491" t="s">
        <v>424</v>
      </c>
    </row>
    <row r="77" spans="4:7" ht="20.25" customHeight="1" outlineLevel="2">
      <c r="D77" s="487" t="s">
        <v>1580</v>
      </c>
      <c r="E77" s="491" t="s">
        <v>639</v>
      </c>
      <c r="F77" s="493" t="s">
        <v>110</v>
      </c>
      <c r="G77" s="491" t="s">
        <v>424</v>
      </c>
    </row>
    <row r="78" spans="4:7" ht="20.25" customHeight="1" outlineLevel="2">
      <c r="D78" s="487" t="s">
        <v>1580</v>
      </c>
      <c r="E78" s="491" t="s">
        <v>640</v>
      </c>
      <c r="F78" s="493" t="s">
        <v>111</v>
      </c>
      <c r="G78" s="491" t="s">
        <v>424</v>
      </c>
    </row>
    <row r="79" spans="4:7" ht="20.25" customHeight="1" outlineLevel="2">
      <c r="D79" s="487" t="s">
        <v>1580</v>
      </c>
      <c r="E79" s="491" t="s">
        <v>641</v>
      </c>
      <c r="F79" s="493" t="s">
        <v>112</v>
      </c>
      <c r="G79" s="491" t="s">
        <v>424</v>
      </c>
    </row>
    <row r="80" spans="4:7" ht="20.25" customHeight="1" outlineLevel="2">
      <c r="D80" s="487" t="s">
        <v>1580</v>
      </c>
      <c r="E80" s="491" t="s">
        <v>642</v>
      </c>
      <c r="F80" s="493" t="s">
        <v>113</v>
      </c>
      <c r="G80" s="491" t="s">
        <v>424</v>
      </c>
    </row>
    <row r="81" spans="4:7" ht="20.25" customHeight="1" outlineLevel="2">
      <c r="D81" s="487" t="s">
        <v>1580</v>
      </c>
      <c r="E81" s="491" t="s">
        <v>643</v>
      </c>
      <c r="F81" s="493" t="s">
        <v>114</v>
      </c>
      <c r="G81" s="491" t="s">
        <v>424</v>
      </c>
    </row>
    <row r="82" spans="4:7" ht="20.25" customHeight="1" outlineLevel="2">
      <c r="D82" s="487" t="s">
        <v>1580</v>
      </c>
      <c r="E82" s="491" t="s">
        <v>644</v>
      </c>
      <c r="F82" s="493" t="s">
        <v>115</v>
      </c>
      <c r="G82" s="491" t="s">
        <v>424</v>
      </c>
    </row>
    <row r="83" spans="4:7" ht="20.25" customHeight="1" outlineLevel="2">
      <c r="D83" s="487" t="s">
        <v>1580</v>
      </c>
      <c r="E83" s="491" t="s">
        <v>645</v>
      </c>
      <c r="F83" s="493" t="s">
        <v>116</v>
      </c>
      <c r="G83" s="491" t="s">
        <v>424</v>
      </c>
    </row>
    <row r="84" spans="4:7" ht="20.25" customHeight="1" outlineLevel="2">
      <c r="D84" s="487" t="s">
        <v>1580</v>
      </c>
      <c r="E84" s="491" t="s">
        <v>646</v>
      </c>
      <c r="F84" s="493" t="s">
        <v>117</v>
      </c>
      <c r="G84" s="491" t="s">
        <v>424</v>
      </c>
    </row>
    <row r="85" spans="4:7" ht="20.25" customHeight="1" outlineLevel="2">
      <c r="D85" s="487" t="s">
        <v>1580</v>
      </c>
      <c r="E85" s="491" t="s">
        <v>647</v>
      </c>
      <c r="F85" s="493" t="s">
        <v>118</v>
      </c>
      <c r="G85" s="491" t="s">
        <v>424</v>
      </c>
    </row>
    <row r="86" spans="4:7" ht="20.25" customHeight="1" outlineLevel="2">
      <c r="D86" s="487" t="s">
        <v>1580</v>
      </c>
      <c r="E86" s="491" t="s">
        <v>648</v>
      </c>
      <c r="F86" s="493" t="s">
        <v>119</v>
      </c>
      <c r="G86" s="491" t="s">
        <v>424</v>
      </c>
    </row>
    <row r="87" spans="4:7" ht="20.25" customHeight="1" outlineLevel="2">
      <c r="D87" s="487" t="s">
        <v>1580</v>
      </c>
      <c r="E87" s="491" t="s">
        <v>650</v>
      </c>
      <c r="F87" s="493" t="s">
        <v>1466</v>
      </c>
      <c r="G87" s="491" t="s">
        <v>424</v>
      </c>
    </row>
    <row r="88" spans="4:7" ht="20.25" customHeight="1" outlineLevel="2">
      <c r="D88" s="487" t="s">
        <v>1580</v>
      </c>
      <c r="E88" s="491" t="s">
        <v>653</v>
      </c>
      <c r="F88" s="493" t="s">
        <v>123</v>
      </c>
      <c r="G88" s="491" t="s">
        <v>424</v>
      </c>
    </row>
    <row r="89" spans="4:7" ht="20.25" customHeight="1" outlineLevel="2">
      <c r="D89" s="487" t="s">
        <v>1580</v>
      </c>
      <c r="E89" s="491" t="s">
        <v>656</v>
      </c>
      <c r="F89" s="493" t="s">
        <v>1469</v>
      </c>
      <c r="G89" s="491" t="s">
        <v>424</v>
      </c>
    </row>
    <row r="90" spans="4:7" ht="20.25" customHeight="1" outlineLevel="2">
      <c r="D90" s="487" t="s">
        <v>1580</v>
      </c>
      <c r="E90" s="491" t="s">
        <v>657</v>
      </c>
      <c r="F90" s="493" t="s">
        <v>1470</v>
      </c>
      <c r="G90" s="491" t="s">
        <v>424</v>
      </c>
    </row>
    <row r="91" spans="4:7" ht="20.25" customHeight="1" outlineLevel="2">
      <c r="D91" s="487" t="s">
        <v>1583</v>
      </c>
      <c r="E91" s="487" t="s">
        <v>1064</v>
      </c>
      <c r="F91" s="489" t="s">
        <v>340</v>
      </c>
      <c r="G91" s="487" t="s">
        <v>423</v>
      </c>
    </row>
    <row r="92" spans="4:7" ht="20.25" customHeight="1" outlineLevel="2">
      <c r="D92" s="487" t="s">
        <v>1583</v>
      </c>
      <c r="E92" s="487" t="s">
        <v>1065</v>
      </c>
      <c r="F92" s="489" t="s">
        <v>1327</v>
      </c>
      <c r="G92" s="487" t="s">
        <v>423</v>
      </c>
    </row>
    <row r="93" spans="4:7" ht="20.25" customHeight="1" outlineLevel="2">
      <c r="D93" s="487" t="s">
        <v>1583</v>
      </c>
      <c r="E93" s="487" t="s">
        <v>1066</v>
      </c>
      <c r="F93" s="489" t="s">
        <v>1328</v>
      </c>
      <c r="G93" s="487" t="s">
        <v>423</v>
      </c>
    </row>
    <row r="94" spans="4:7" ht="20.25" customHeight="1" outlineLevel="2">
      <c r="D94" s="487" t="s">
        <v>1583</v>
      </c>
      <c r="E94" s="487" t="s">
        <v>1067</v>
      </c>
      <c r="F94" s="489" t="s">
        <v>1329</v>
      </c>
      <c r="G94" s="487" t="s">
        <v>423</v>
      </c>
    </row>
    <row r="95" spans="4:7" ht="20.25" customHeight="1" outlineLevel="2">
      <c r="D95" s="487" t="s">
        <v>1583</v>
      </c>
      <c r="E95" s="487" t="s">
        <v>1068</v>
      </c>
      <c r="F95" s="489" t="s">
        <v>1330</v>
      </c>
      <c r="G95" s="487" t="s">
        <v>423</v>
      </c>
    </row>
    <row r="96" spans="4:7" ht="20.25" customHeight="1" outlineLevel="2">
      <c r="D96" s="487" t="s">
        <v>1583</v>
      </c>
      <c r="E96" s="487" t="s">
        <v>1069</v>
      </c>
      <c r="F96" s="489" t="s">
        <v>1331</v>
      </c>
      <c r="G96" s="487" t="s">
        <v>423</v>
      </c>
    </row>
    <row r="97" spans="4:7" ht="20.25" customHeight="1" outlineLevel="2">
      <c r="D97" s="487" t="s">
        <v>1583</v>
      </c>
      <c r="E97" s="487" t="s">
        <v>1070</v>
      </c>
      <c r="F97" s="489" t="s">
        <v>1332</v>
      </c>
      <c r="G97" s="487" t="s">
        <v>423</v>
      </c>
    </row>
    <row r="98" spans="4:7" ht="20.25" customHeight="1" outlineLevel="2">
      <c r="D98" s="487" t="s">
        <v>1583</v>
      </c>
      <c r="E98" s="487" t="s">
        <v>1071</v>
      </c>
      <c r="F98" s="489" t="s">
        <v>341</v>
      </c>
      <c r="G98" s="487" t="s">
        <v>423</v>
      </c>
    </row>
    <row r="99" spans="4:7" ht="20.25" customHeight="1" outlineLevel="2">
      <c r="D99" s="487" t="s">
        <v>1583</v>
      </c>
      <c r="E99" s="487" t="s">
        <v>1072</v>
      </c>
      <c r="F99" s="489" t="s">
        <v>1333</v>
      </c>
      <c r="G99" s="487" t="s">
        <v>423</v>
      </c>
    </row>
    <row r="100" spans="4:7" ht="20.25" customHeight="1" outlineLevel="2">
      <c r="D100" s="487" t="s">
        <v>1583</v>
      </c>
      <c r="E100" s="487" t="s">
        <v>1073</v>
      </c>
      <c r="F100" s="489" t="s">
        <v>1334</v>
      </c>
      <c r="G100" s="487" t="s">
        <v>423</v>
      </c>
    </row>
    <row r="101" spans="4:7" ht="20.25" customHeight="1" outlineLevel="2">
      <c r="D101" s="487" t="s">
        <v>1583</v>
      </c>
      <c r="E101" s="487" t="s">
        <v>1074</v>
      </c>
      <c r="F101" s="489" t="s">
        <v>1336</v>
      </c>
      <c r="G101" s="487" t="s">
        <v>423</v>
      </c>
    </row>
    <row r="102" spans="4:7" ht="20.25" customHeight="1" outlineLevel="2">
      <c r="D102" s="487" t="s">
        <v>1583</v>
      </c>
      <c r="E102" s="487" t="s">
        <v>1075</v>
      </c>
      <c r="F102" s="489" t="s">
        <v>1337</v>
      </c>
      <c r="G102" s="487" t="s">
        <v>423</v>
      </c>
    </row>
    <row r="103" spans="4:7" ht="20.25" customHeight="1" outlineLevel="2">
      <c r="D103" s="487" t="s">
        <v>1583</v>
      </c>
      <c r="E103" s="487" t="s">
        <v>1076</v>
      </c>
      <c r="F103" s="489" t="s">
        <v>1338</v>
      </c>
      <c r="G103" s="487" t="s">
        <v>423</v>
      </c>
    </row>
    <row r="104" spans="4:7" ht="20.25" customHeight="1" outlineLevel="2">
      <c r="D104" s="487" t="s">
        <v>1583</v>
      </c>
      <c r="E104" s="487" t="s">
        <v>1077</v>
      </c>
      <c r="F104" s="489" t="s">
        <v>1339</v>
      </c>
      <c r="G104" s="487" t="s">
        <v>423</v>
      </c>
    </row>
    <row r="105" spans="4:7" ht="20.25" customHeight="1" outlineLevel="2">
      <c r="D105" s="487" t="s">
        <v>1583</v>
      </c>
      <c r="E105" s="487" t="s">
        <v>1078</v>
      </c>
      <c r="F105" s="489" t="s">
        <v>1340</v>
      </c>
      <c r="G105" s="487" t="s">
        <v>423</v>
      </c>
    </row>
    <row r="106" spans="4:7" ht="20.25" customHeight="1" outlineLevel="2">
      <c r="D106" s="487" t="s">
        <v>1583</v>
      </c>
      <c r="E106" s="487" t="s">
        <v>1079</v>
      </c>
      <c r="F106" s="489" t="s">
        <v>1341</v>
      </c>
      <c r="G106" s="487" t="s">
        <v>423</v>
      </c>
    </row>
    <row r="107" spans="4:7" ht="20.25" customHeight="1" outlineLevel="2">
      <c r="D107" s="487" t="s">
        <v>1583</v>
      </c>
      <c r="E107" s="487" t="s">
        <v>1080</v>
      </c>
      <c r="F107" s="489" t="s">
        <v>1342</v>
      </c>
      <c r="G107" s="487" t="s">
        <v>423</v>
      </c>
    </row>
    <row r="108" spans="4:7" ht="20.25" customHeight="1" outlineLevel="2">
      <c r="D108" s="487" t="s">
        <v>1583</v>
      </c>
      <c r="E108" s="487" t="s">
        <v>1081</v>
      </c>
      <c r="F108" s="489" t="s">
        <v>342</v>
      </c>
      <c r="G108" s="487" t="s">
        <v>423</v>
      </c>
    </row>
    <row r="109" spans="4:7" ht="20.25" customHeight="1" outlineLevel="2">
      <c r="D109" s="487" t="s">
        <v>1583</v>
      </c>
      <c r="E109" s="487" t="s">
        <v>1082</v>
      </c>
      <c r="F109" s="489" t="s">
        <v>1343</v>
      </c>
      <c r="G109" s="487" t="s">
        <v>423</v>
      </c>
    </row>
    <row r="110" spans="4:7" ht="20.25" customHeight="1" outlineLevel="2">
      <c r="D110" s="487" t="s">
        <v>1583</v>
      </c>
      <c r="E110" s="487" t="s">
        <v>1083</v>
      </c>
      <c r="F110" s="489" t="s">
        <v>343</v>
      </c>
      <c r="G110" s="487" t="s">
        <v>423</v>
      </c>
    </row>
    <row r="111" spans="4:7" ht="20.25" customHeight="1" outlineLevel="2">
      <c r="D111" s="487" t="s">
        <v>1583</v>
      </c>
      <c r="E111" s="487" t="s">
        <v>1084</v>
      </c>
      <c r="F111" s="489" t="s">
        <v>344</v>
      </c>
      <c r="G111" s="487" t="s">
        <v>423</v>
      </c>
    </row>
    <row r="112" spans="4:7" ht="20.25" customHeight="1" outlineLevel="2">
      <c r="D112" s="487" t="s">
        <v>1583</v>
      </c>
      <c r="E112" s="487" t="s">
        <v>1085</v>
      </c>
      <c r="F112" s="489" t="s">
        <v>345</v>
      </c>
      <c r="G112" s="487" t="s">
        <v>423</v>
      </c>
    </row>
    <row r="113" spans="4:7" ht="20.25" customHeight="1" outlineLevel="2">
      <c r="D113" s="487" t="s">
        <v>1583</v>
      </c>
      <c r="E113" s="487" t="s">
        <v>1086</v>
      </c>
      <c r="F113" s="489" t="s">
        <v>1344</v>
      </c>
      <c r="G113" s="487" t="s">
        <v>423</v>
      </c>
    </row>
    <row r="114" spans="4:7" ht="20.25" customHeight="1" outlineLevel="2">
      <c r="D114" s="487" t="s">
        <v>1583</v>
      </c>
      <c r="E114" s="487" t="s">
        <v>1087</v>
      </c>
      <c r="F114" s="489" t="s">
        <v>1345</v>
      </c>
      <c r="G114" s="487" t="s">
        <v>423</v>
      </c>
    </row>
    <row r="115" spans="4:7" ht="20.25" customHeight="1" outlineLevel="2">
      <c r="D115" s="487" t="s">
        <v>1583</v>
      </c>
      <c r="E115" s="487" t="s">
        <v>1088</v>
      </c>
      <c r="F115" s="489" t="s">
        <v>1347</v>
      </c>
      <c r="G115" s="487" t="s">
        <v>423</v>
      </c>
    </row>
    <row r="116" spans="4:7" ht="20.25" customHeight="1" outlineLevel="2">
      <c r="D116" s="487" t="s">
        <v>1583</v>
      </c>
      <c r="E116" s="487" t="s">
        <v>1090</v>
      </c>
      <c r="F116" s="489" t="s">
        <v>1349</v>
      </c>
      <c r="G116" s="487" t="s">
        <v>423</v>
      </c>
    </row>
    <row r="117" spans="4:7" ht="20.25" customHeight="1" outlineLevel="2">
      <c r="D117" s="487" t="s">
        <v>1583</v>
      </c>
      <c r="E117" s="487" t="s">
        <v>1091</v>
      </c>
      <c r="F117" s="489" t="s">
        <v>1350</v>
      </c>
      <c r="G117" s="487" t="s">
        <v>423</v>
      </c>
    </row>
    <row r="118" spans="4:7" ht="20.25" customHeight="1" outlineLevel="2">
      <c r="D118" s="487" t="s">
        <v>1583</v>
      </c>
      <c r="E118" s="487" t="s">
        <v>1092</v>
      </c>
      <c r="F118" s="489" t="s">
        <v>1351</v>
      </c>
      <c r="G118" s="487" t="s">
        <v>423</v>
      </c>
    </row>
    <row r="119" spans="4:7" ht="20.25" customHeight="1" outlineLevel="2">
      <c r="D119" s="487" t="s">
        <v>1583</v>
      </c>
      <c r="E119" s="487" t="s">
        <v>1093</v>
      </c>
      <c r="F119" s="489" t="s">
        <v>346</v>
      </c>
      <c r="G119" s="487" t="s">
        <v>423</v>
      </c>
    </row>
    <row r="120" spans="4:7" ht="20.25" customHeight="1" outlineLevel="2">
      <c r="D120" s="487" t="s">
        <v>1583</v>
      </c>
      <c r="E120" s="487" t="s">
        <v>1094</v>
      </c>
      <c r="F120" s="489" t="s">
        <v>347</v>
      </c>
      <c r="G120" s="487" t="s">
        <v>423</v>
      </c>
    </row>
    <row r="121" spans="4:7" ht="20.25" customHeight="1" outlineLevel="2">
      <c r="D121" s="487" t="s">
        <v>1583</v>
      </c>
      <c r="E121" s="487" t="s">
        <v>1095</v>
      </c>
      <c r="F121" s="489" t="s">
        <v>1352</v>
      </c>
      <c r="G121" s="487" t="s">
        <v>423</v>
      </c>
    </row>
    <row r="122" spans="4:7" ht="20.25" customHeight="1" outlineLevel="2">
      <c r="D122" s="487" t="s">
        <v>1583</v>
      </c>
      <c r="E122" s="487" t="s">
        <v>1096</v>
      </c>
      <c r="F122" s="489" t="s">
        <v>348</v>
      </c>
      <c r="G122" s="487" t="s">
        <v>423</v>
      </c>
    </row>
    <row r="123" spans="4:7" ht="20.25" customHeight="1" outlineLevel="2">
      <c r="D123" s="487" t="s">
        <v>1583</v>
      </c>
      <c r="E123" s="487" t="s">
        <v>1097</v>
      </c>
      <c r="F123" s="489" t="s">
        <v>1353</v>
      </c>
      <c r="G123" s="487" t="s">
        <v>423</v>
      </c>
    </row>
    <row r="124" spans="4:7" ht="20.25" customHeight="1" outlineLevel="2">
      <c r="D124" s="487" t="s">
        <v>1583</v>
      </c>
      <c r="E124" s="487" t="s">
        <v>1098</v>
      </c>
      <c r="F124" s="489" t="s">
        <v>1354</v>
      </c>
      <c r="G124" s="487" t="s">
        <v>423</v>
      </c>
    </row>
    <row r="125" spans="4:7" ht="20.25" customHeight="1" outlineLevel="2">
      <c r="D125" s="487" t="s">
        <v>1583</v>
      </c>
      <c r="E125" s="487" t="s">
        <v>1099</v>
      </c>
      <c r="F125" s="489" t="s">
        <v>1355</v>
      </c>
      <c r="G125" s="487" t="s">
        <v>423</v>
      </c>
    </row>
    <row r="126" spans="4:7" ht="20.25" customHeight="1" outlineLevel="2">
      <c r="D126" s="487" t="s">
        <v>1583</v>
      </c>
      <c r="E126" s="487" t="s">
        <v>1100</v>
      </c>
      <c r="F126" s="489" t="s">
        <v>349</v>
      </c>
      <c r="G126" s="487" t="s">
        <v>423</v>
      </c>
    </row>
    <row r="127" spans="4:7" ht="20.25" customHeight="1" outlineLevel="2">
      <c r="D127" s="487" t="s">
        <v>1583</v>
      </c>
      <c r="E127" s="487" t="s">
        <v>1101</v>
      </c>
      <c r="F127" s="489" t="s">
        <v>1356</v>
      </c>
      <c r="G127" s="487" t="s">
        <v>423</v>
      </c>
    </row>
    <row r="128" spans="4:7" ht="20.25" customHeight="1" outlineLevel="2">
      <c r="D128" s="487" t="s">
        <v>1583</v>
      </c>
      <c r="E128" s="487" t="s">
        <v>1102</v>
      </c>
      <c r="F128" s="489" t="s">
        <v>1357</v>
      </c>
      <c r="G128" s="487" t="s">
        <v>423</v>
      </c>
    </row>
    <row r="129" spans="2:7" ht="20.25" customHeight="1" outlineLevel="2">
      <c r="D129" s="487" t="s">
        <v>1583</v>
      </c>
      <c r="E129" s="487" t="s">
        <v>1103</v>
      </c>
      <c r="F129" s="489" t="s">
        <v>1358</v>
      </c>
      <c r="G129" s="487" t="s">
        <v>423</v>
      </c>
    </row>
    <row r="130" spans="2:7" ht="20.25" customHeight="1" outlineLevel="2">
      <c r="D130" s="487" t="s">
        <v>1583</v>
      </c>
      <c r="E130" s="487" t="s">
        <v>1104</v>
      </c>
      <c r="F130" s="489" t="s">
        <v>350</v>
      </c>
      <c r="G130" s="487" t="s">
        <v>423</v>
      </c>
    </row>
    <row r="131" spans="2:7" ht="20.25" customHeight="1" outlineLevel="2">
      <c r="D131" s="487" t="s">
        <v>1583</v>
      </c>
      <c r="E131" s="487" t="s">
        <v>1105</v>
      </c>
      <c r="F131" s="489" t="s">
        <v>351</v>
      </c>
      <c r="G131" s="487" t="s">
        <v>423</v>
      </c>
    </row>
    <row r="132" spans="2:7" ht="20.25" customHeight="1" outlineLevel="2">
      <c r="D132" s="487" t="s">
        <v>1583</v>
      </c>
      <c r="E132" s="487" t="s">
        <v>1106</v>
      </c>
      <c r="F132" s="489" t="s">
        <v>1359</v>
      </c>
      <c r="G132" s="487" t="s">
        <v>423</v>
      </c>
    </row>
    <row r="133" spans="2:7" ht="20.25" customHeight="1" outlineLevel="2">
      <c r="D133" s="487" t="s">
        <v>1583</v>
      </c>
      <c r="E133" s="487" t="s">
        <v>1107</v>
      </c>
      <c r="F133" s="489" t="s">
        <v>352</v>
      </c>
      <c r="G133" s="487" t="s">
        <v>423</v>
      </c>
    </row>
    <row r="134" spans="2:7" ht="20.25" customHeight="1" outlineLevel="2">
      <c r="D134" s="487" t="s">
        <v>1583</v>
      </c>
      <c r="E134" s="487" t="s">
        <v>1108</v>
      </c>
      <c r="F134" s="489" t="s">
        <v>1360</v>
      </c>
      <c r="G134" s="487" t="s">
        <v>423</v>
      </c>
    </row>
    <row r="135" spans="2:7" ht="20.25" customHeight="1" outlineLevel="2">
      <c r="D135" s="487" t="s">
        <v>1583</v>
      </c>
      <c r="E135" s="487" t="s">
        <v>1109</v>
      </c>
      <c r="F135" s="489" t="s">
        <v>1361</v>
      </c>
      <c r="G135" s="487" t="s">
        <v>423</v>
      </c>
    </row>
    <row r="136" spans="2:7" ht="20.25" customHeight="1" outlineLevel="2">
      <c r="D136" s="487" t="s">
        <v>1583</v>
      </c>
      <c r="E136" s="487" t="s">
        <v>1110</v>
      </c>
      <c r="F136" s="489" t="s">
        <v>1362</v>
      </c>
      <c r="G136" s="487" t="s">
        <v>423</v>
      </c>
    </row>
    <row r="137" spans="2:7" ht="20.25" customHeight="1" outlineLevel="2">
      <c r="D137" s="487" t="s">
        <v>1583</v>
      </c>
      <c r="E137" s="487" t="s">
        <v>1111</v>
      </c>
      <c r="F137" s="489" t="s">
        <v>353</v>
      </c>
      <c r="G137" s="487" t="s">
        <v>423</v>
      </c>
    </row>
    <row r="138" spans="2:7" ht="20.25" customHeight="1" outlineLevel="2">
      <c r="D138" s="487" t="s">
        <v>1583</v>
      </c>
      <c r="E138" s="487" t="s">
        <v>1112</v>
      </c>
      <c r="F138" s="489" t="s">
        <v>354</v>
      </c>
      <c r="G138" s="487" t="s">
        <v>423</v>
      </c>
    </row>
    <row r="139" spans="2:7" ht="24.75" customHeight="1" outlineLevel="1">
      <c r="B139" s="486" t="s">
        <v>1594</v>
      </c>
      <c r="C139" s="486" t="s">
        <v>1557</v>
      </c>
      <c r="D139" s="490"/>
      <c r="E139" s="490"/>
      <c r="F139" s="490"/>
      <c r="G139" s="490"/>
    </row>
    <row r="140" spans="2:7" ht="25.5" customHeight="1" outlineLevel="2">
      <c r="D140" s="487" t="s">
        <v>1580</v>
      </c>
      <c r="E140" s="487" t="s">
        <v>790</v>
      </c>
      <c r="F140" s="488" t="s">
        <v>196</v>
      </c>
      <c r="G140" s="487" t="s">
        <v>1581</v>
      </c>
    </row>
    <row r="141" spans="2:7" ht="27.75" customHeight="1" outlineLevel="2">
      <c r="D141" s="487" t="s">
        <v>1580</v>
      </c>
      <c r="E141" s="487" t="s">
        <v>791</v>
      </c>
      <c r="F141" s="488" t="s">
        <v>197</v>
      </c>
      <c r="G141" s="487" t="s">
        <v>1581</v>
      </c>
    </row>
    <row r="142" spans="2:7" ht="19.95" customHeight="1" outlineLevel="1">
      <c r="B142" s="486" t="s">
        <v>1595</v>
      </c>
      <c r="C142" s="494" t="s">
        <v>1558</v>
      </c>
      <c r="D142" s="495"/>
      <c r="E142" s="495"/>
      <c r="F142" s="495"/>
      <c r="G142" s="495"/>
    </row>
    <row r="143" spans="2:7" ht="20.25" customHeight="1" outlineLevel="2">
      <c r="D143" s="487" t="s">
        <v>1580</v>
      </c>
      <c r="E143" s="491" t="s">
        <v>714</v>
      </c>
      <c r="F143" s="492" t="s">
        <v>144</v>
      </c>
      <c r="G143" s="491" t="s">
        <v>424</v>
      </c>
    </row>
    <row r="144" spans="2:7" ht="20.25" customHeight="1" outlineLevel="2">
      <c r="D144" s="487" t="s">
        <v>1580</v>
      </c>
      <c r="E144" s="491" t="s">
        <v>715</v>
      </c>
      <c r="F144" s="492" t="s">
        <v>145</v>
      </c>
      <c r="G144" s="491" t="s">
        <v>424</v>
      </c>
    </row>
    <row r="145" spans="1:7" ht="20.25" customHeight="1" outlineLevel="2">
      <c r="D145" s="487" t="s">
        <v>1583</v>
      </c>
      <c r="E145" s="487" t="s">
        <v>960</v>
      </c>
      <c r="F145" s="488" t="s">
        <v>1395</v>
      </c>
      <c r="G145" s="487" t="s">
        <v>423</v>
      </c>
    </row>
    <row r="146" spans="1:7" ht="20.25" customHeight="1" outlineLevel="2">
      <c r="D146" s="487" t="s">
        <v>1583</v>
      </c>
      <c r="E146" s="487" t="s">
        <v>961</v>
      </c>
      <c r="F146" s="488" t="s">
        <v>1396</v>
      </c>
      <c r="G146" s="487" t="s">
        <v>423</v>
      </c>
    </row>
    <row r="147" spans="1:7" ht="24.75" customHeight="1" outlineLevel="2">
      <c r="D147" s="487" t="s">
        <v>1583</v>
      </c>
      <c r="E147" s="487" t="s">
        <v>962</v>
      </c>
      <c r="F147" s="488" t="s">
        <v>1397</v>
      </c>
      <c r="G147" s="487" t="s">
        <v>423</v>
      </c>
    </row>
    <row r="148" spans="1:7" ht="24.75" customHeight="1" outlineLevel="2">
      <c r="D148" s="487" t="s">
        <v>1583</v>
      </c>
      <c r="E148" s="487" t="s">
        <v>963</v>
      </c>
      <c r="F148" s="488" t="s">
        <v>1398</v>
      </c>
      <c r="G148" s="487" t="s">
        <v>423</v>
      </c>
    </row>
    <row r="149" spans="1:7" ht="20.25" customHeight="1" outlineLevel="2">
      <c r="D149" s="487" t="s">
        <v>1583</v>
      </c>
      <c r="E149" s="487" t="s">
        <v>964</v>
      </c>
      <c r="F149" s="488" t="s">
        <v>1399</v>
      </c>
      <c r="G149" s="487" t="s">
        <v>423</v>
      </c>
    </row>
    <row r="150" spans="1:7" ht="20.25" customHeight="1" outlineLevel="2">
      <c r="D150" s="487" t="s">
        <v>1583</v>
      </c>
      <c r="E150" s="487" t="s">
        <v>965</v>
      </c>
      <c r="F150" s="488" t="s">
        <v>1400</v>
      </c>
      <c r="G150" s="487" t="s">
        <v>423</v>
      </c>
    </row>
    <row r="151" spans="1:7" ht="24.75" customHeight="1" outlineLevel="2">
      <c r="D151" s="487" t="s">
        <v>1583</v>
      </c>
      <c r="E151" s="487" t="s">
        <v>966</v>
      </c>
      <c r="F151" s="488" t="s">
        <v>1401</v>
      </c>
      <c r="G151" s="487" t="s">
        <v>423</v>
      </c>
    </row>
    <row r="152" spans="1:7" ht="24.75" customHeight="1" outlineLevel="2">
      <c r="D152" s="487" t="s">
        <v>1583</v>
      </c>
      <c r="E152" s="487" t="s">
        <v>967</v>
      </c>
      <c r="F152" s="488" t="s">
        <v>1402</v>
      </c>
      <c r="G152" s="487" t="s">
        <v>423</v>
      </c>
    </row>
    <row r="153" spans="1:7" ht="22.5" customHeight="1">
      <c r="A153" s="485" t="s">
        <v>1596</v>
      </c>
      <c r="D153" s="490"/>
      <c r="E153" s="490"/>
      <c r="F153" s="490"/>
      <c r="G153" s="490"/>
    </row>
    <row r="154" spans="1:7" ht="19.95" customHeight="1" outlineLevel="1">
      <c r="B154" s="486" t="s">
        <v>1597</v>
      </c>
      <c r="C154" s="486" t="s">
        <v>1598</v>
      </c>
      <c r="D154" s="490"/>
      <c r="E154" s="490"/>
      <c r="F154" s="490"/>
      <c r="G154" s="490"/>
    </row>
    <row r="155" spans="1:7" ht="20.25" customHeight="1" outlineLevel="2">
      <c r="D155" s="487" t="s">
        <v>1580</v>
      </c>
      <c r="E155" s="487" t="s">
        <v>464</v>
      </c>
      <c r="F155" s="489" t="s">
        <v>4</v>
      </c>
      <c r="G155" s="487" t="s">
        <v>1581</v>
      </c>
    </row>
    <row r="156" spans="1:7" ht="20.25" customHeight="1" outlineLevel="2">
      <c r="D156" s="487" t="s">
        <v>1580</v>
      </c>
      <c r="E156" s="487" t="s">
        <v>538</v>
      </c>
      <c r="F156" s="489" t="s">
        <v>49</v>
      </c>
      <c r="G156" s="487" t="s">
        <v>1581</v>
      </c>
    </row>
    <row r="157" spans="1:7" ht="20.25" customHeight="1" outlineLevel="2">
      <c r="D157" s="487" t="s">
        <v>1580</v>
      </c>
      <c r="E157" s="487" t="s">
        <v>541</v>
      </c>
      <c r="F157" s="489" t="s">
        <v>52</v>
      </c>
      <c r="G157" s="487" t="s">
        <v>1581</v>
      </c>
    </row>
    <row r="158" spans="1:7" ht="20.25" customHeight="1" outlineLevel="2">
      <c r="D158" s="487" t="s">
        <v>1580</v>
      </c>
      <c r="E158" s="487" t="s">
        <v>544</v>
      </c>
      <c r="F158" s="489" t="s">
        <v>55</v>
      </c>
      <c r="G158" s="487" t="s">
        <v>1581</v>
      </c>
    </row>
    <row r="159" spans="1:7" ht="20.25" customHeight="1" outlineLevel="2">
      <c r="D159" s="487" t="s">
        <v>1580</v>
      </c>
      <c r="E159" s="487" t="s">
        <v>547</v>
      </c>
      <c r="F159" s="489" t="s">
        <v>57</v>
      </c>
      <c r="G159" s="487" t="s">
        <v>1581</v>
      </c>
    </row>
    <row r="160" spans="1:7" ht="20.25" customHeight="1" outlineLevel="2">
      <c r="D160" s="487" t="s">
        <v>1580</v>
      </c>
      <c r="E160" s="487" t="s">
        <v>555</v>
      </c>
      <c r="F160" s="489" t="s">
        <v>64</v>
      </c>
      <c r="G160" s="487" t="s">
        <v>1581</v>
      </c>
    </row>
    <row r="161" spans="4:7" ht="20.25" customHeight="1" outlineLevel="2">
      <c r="D161" s="487" t="s">
        <v>1580</v>
      </c>
      <c r="E161" s="487" t="s">
        <v>556</v>
      </c>
      <c r="F161" s="489" t="s">
        <v>65</v>
      </c>
      <c r="G161" s="487" t="s">
        <v>1581</v>
      </c>
    </row>
    <row r="162" spans="4:7" ht="20.25" customHeight="1" outlineLevel="2">
      <c r="D162" s="487" t="s">
        <v>1580</v>
      </c>
      <c r="E162" s="487" t="s">
        <v>557</v>
      </c>
      <c r="F162" s="489" t="s">
        <v>66</v>
      </c>
      <c r="G162" s="487" t="s">
        <v>1581</v>
      </c>
    </row>
    <row r="163" spans="4:7" ht="20.25" customHeight="1" outlineLevel="2">
      <c r="D163" s="487" t="s">
        <v>1580</v>
      </c>
      <c r="E163" s="487" t="s">
        <v>558</v>
      </c>
      <c r="F163" s="489" t="s">
        <v>67</v>
      </c>
      <c r="G163" s="487" t="s">
        <v>1581</v>
      </c>
    </row>
    <row r="164" spans="4:7" ht="20.25" customHeight="1" outlineLevel="2">
      <c r="D164" s="487" t="s">
        <v>1580</v>
      </c>
      <c r="E164" s="487" t="s">
        <v>559</v>
      </c>
      <c r="F164" s="489" t="s">
        <v>68</v>
      </c>
      <c r="G164" s="487" t="s">
        <v>1581</v>
      </c>
    </row>
    <row r="165" spans="4:7" ht="20.25" customHeight="1" outlineLevel="2">
      <c r="D165" s="487" t="s">
        <v>1580</v>
      </c>
      <c r="E165" s="487" t="s">
        <v>560</v>
      </c>
      <c r="F165" s="489" t="s">
        <v>69</v>
      </c>
      <c r="G165" s="487" t="s">
        <v>1581</v>
      </c>
    </row>
    <row r="166" spans="4:7" ht="20.25" customHeight="1" outlineLevel="2">
      <c r="D166" s="487" t="s">
        <v>1580</v>
      </c>
      <c r="E166" s="487" t="s">
        <v>588</v>
      </c>
      <c r="F166" s="489" t="s">
        <v>84</v>
      </c>
      <c r="G166" s="487" t="s">
        <v>1581</v>
      </c>
    </row>
    <row r="167" spans="4:7" ht="20.25" customHeight="1" outlineLevel="2">
      <c r="D167" s="487" t="s">
        <v>1580</v>
      </c>
      <c r="E167" s="487" t="s">
        <v>591</v>
      </c>
      <c r="F167" s="489" t="s">
        <v>86</v>
      </c>
      <c r="G167" s="487" t="s">
        <v>1581</v>
      </c>
    </row>
    <row r="168" spans="4:7" ht="20.25" customHeight="1" outlineLevel="2">
      <c r="D168" s="487" t="s">
        <v>1580</v>
      </c>
      <c r="E168" s="487" t="s">
        <v>594</v>
      </c>
      <c r="F168" s="489" t="s">
        <v>88</v>
      </c>
      <c r="G168" s="487" t="s">
        <v>1581</v>
      </c>
    </row>
    <row r="169" spans="4:7" ht="20.25" customHeight="1" outlineLevel="2">
      <c r="D169" s="487" t="s">
        <v>1580</v>
      </c>
      <c r="E169" s="487" t="s">
        <v>597</v>
      </c>
      <c r="F169" s="489" t="s">
        <v>90</v>
      </c>
      <c r="G169" s="487" t="s">
        <v>1581</v>
      </c>
    </row>
    <row r="170" spans="4:7" ht="20.25" customHeight="1" outlineLevel="2">
      <c r="D170" s="487" t="s">
        <v>1580</v>
      </c>
      <c r="E170" s="487" t="s">
        <v>600</v>
      </c>
      <c r="F170" s="489" t="s">
        <v>92</v>
      </c>
      <c r="G170" s="487" t="s">
        <v>1581</v>
      </c>
    </row>
    <row r="171" spans="4:7" ht="20.25" customHeight="1" outlineLevel="2">
      <c r="D171" s="487" t="s">
        <v>1580</v>
      </c>
      <c r="E171" s="487" t="s">
        <v>603</v>
      </c>
      <c r="F171" s="489" t="s">
        <v>94</v>
      </c>
      <c r="G171" s="487" t="s">
        <v>1581</v>
      </c>
    </row>
    <row r="172" spans="4:7" ht="20.25" customHeight="1" outlineLevel="2">
      <c r="D172" s="487" t="s">
        <v>1580</v>
      </c>
      <c r="E172" s="487" t="s">
        <v>606</v>
      </c>
      <c r="F172" s="489" t="s">
        <v>96</v>
      </c>
      <c r="G172" s="487" t="s">
        <v>1581</v>
      </c>
    </row>
    <row r="173" spans="4:7" ht="20.25" customHeight="1" outlineLevel="2">
      <c r="D173" s="487" t="s">
        <v>1580</v>
      </c>
      <c r="E173" s="487" t="s">
        <v>609</v>
      </c>
      <c r="F173" s="489" t="s">
        <v>98</v>
      </c>
      <c r="G173" s="487" t="s">
        <v>1581</v>
      </c>
    </row>
    <row r="174" spans="4:7" ht="20.25" customHeight="1" outlineLevel="2">
      <c r="D174" s="487" t="s">
        <v>1580</v>
      </c>
      <c r="E174" s="487" t="s">
        <v>612</v>
      </c>
      <c r="F174" s="489" t="s">
        <v>398</v>
      </c>
      <c r="G174" s="487" t="s">
        <v>1581</v>
      </c>
    </row>
    <row r="175" spans="4:7" ht="20.25" customHeight="1" outlineLevel="2">
      <c r="D175" s="487" t="s">
        <v>1580</v>
      </c>
      <c r="E175" s="487" t="s">
        <v>615</v>
      </c>
      <c r="F175" s="489" t="s">
        <v>100</v>
      </c>
      <c r="G175" s="487" t="s">
        <v>1581</v>
      </c>
    </row>
    <row r="176" spans="4:7" ht="20.25" customHeight="1" outlineLevel="2">
      <c r="D176" s="487" t="s">
        <v>1580</v>
      </c>
      <c r="E176" s="487" t="s">
        <v>618</v>
      </c>
      <c r="F176" s="489" t="s">
        <v>102</v>
      </c>
      <c r="G176" s="487" t="s">
        <v>1581</v>
      </c>
    </row>
    <row r="177" spans="2:7" ht="20.25" customHeight="1" outlineLevel="2">
      <c r="D177" s="487" t="s">
        <v>1580</v>
      </c>
      <c r="E177" s="487" t="s">
        <v>621</v>
      </c>
      <c r="F177" s="489" t="s">
        <v>400</v>
      </c>
      <c r="G177" s="487" t="s">
        <v>1581</v>
      </c>
    </row>
    <row r="178" spans="2:7" ht="20.25" customHeight="1" outlineLevel="2">
      <c r="D178" s="487" t="s">
        <v>1580</v>
      </c>
      <c r="E178" s="487" t="s">
        <v>624</v>
      </c>
      <c r="F178" s="489" t="s">
        <v>104</v>
      </c>
      <c r="G178" s="487" t="s">
        <v>1581</v>
      </c>
    </row>
    <row r="179" spans="2:7" ht="20.25" customHeight="1" outlineLevel="2">
      <c r="D179" s="487" t="s">
        <v>1580</v>
      </c>
      <c r="E179" s="487" t="s">
        <v>627</v>
      </c>
      <c r="F179" s="489" t="s">
        <v>106</v>
      </c>
      <c r="G179" s="487" t="s">
        <v>1581</v>
      </c>
    </row>
    <row r="180" spans="2:7" ht="20.25" customHeight="1" outlineLevel="2">
      <c r="D180" s="487" t="s">
        <v>1580</v>
      </c>
      <c r="E180" s="487" t="s">
        <v>652</v>
      </c>
      <c r="F180" s="489" t="s">
        <v>122</v>
      </c>
      <c r="G180" s="487" t="s">
        <v>1581</v>
      </c>
    </row>
    <row r="181" spans="2:7" ht="20.25" customHeight="1" outlineLevel="2">
      <c r="D181" s="487" t="s">
        <v>1580</v>
      </c>
      <c r="E181" s="487" t="s">
        <v>659</v>
      </c>
      <c r="F181" s="489" t="s">
        <v>125</v>
      </c>
      <c r="G181" s="487" t="s">
        <v>1581</v>
      </c>
    </row>
    <row r="182" spans="2:7" ht="19.95" customHeight="1" outlineLevel="1">
      <c r="B182" s="486" t="s">
        <v>1599</v>
      </c>
      <c r="C182" s="486" t="s">
        <v>1600</v>
      </c>
      <c r="D182" s="490"/>
      <c r="E182" s="490"/>
      <c r="F182" s="490"/>
      <c r="G182" s="490"/>
    </row>
    <row r="183" spans="2:7" ht="20.25" customHeight="1" outlineLevel="2">
      <c r="D183" s="487" t="s">
        <v>1580</v>
      </c>
      <c r="E183" s="487" t="s">
        <v>831</v>
      </c>
      <c r="F183" s="489" t="s">
        <v>208</v>
      </c>
      <c r="G183" s="487" t="s">
        <v>1581</v>
      </c>
    </row>
    <row r="184" spans="2:7" ht="20.25" customHeight="1" outlineLevel="2">
      <c r="D184" s="487" t="s">
        <v>1580</v>
      </c>
      <c r="E184" s="487" t="s">
        <v>832</v>
      </c>
      <c r="F184" s="489" t="s">
        <v>209</v>
      </c>
      <c r="G184" s="487" t="s">
        <v>1581</v>
      </c>
    </row>
    <row r="185" spans="2:7" ht="20.25" customHeight="1" outlineLevel="2">
      <c r="D185" s="487" t="s">
        <v>1580</v>
      </c>
      <c r="E185" s="487" t="s">
        <v>833</v>
      </c>
      <c r="F185" s="489" t="s">
        <v>210</v>
      </c>
      <c r="G185" s="487" t="s">
        <v>1581</v>
      </c>
    </row>
    <row r="186" spans="2:7" ht="23.25" customHeight="1" outlineLevel="1">
      <c r="B186" s="486" t="s">
        <v>1601</v>
      </c>
      <c r="C186" s="486" t="s">
        <v>1602</v>
      </c>
      <c r="D186" s="490"/>
      <c r="E186" s="490"/>
      <c r="F186" s="490"/>
      <c r="G186" s="490"/>
    </row>
    <row r="187" spans="2:7" ht="20.25" customHeight="1" outlineLevel="2">
      <c r="D187" s="487" t="s">
        <v>1580</v>
      </c>
      <c r="E187" s="491" t="s">
        <v>888</v>
      </c>
      <c r="F187" s="492" t="s">
        <v>238</v>
      </c>
      <c r="G187" s="491" t="s">
        <v>424</v>
      </c>
    </row>
    <row r="188" spans="2:7" ht="20.25" customHeight="1" outlineLevel="2">
      <c r="D188" s="487" t="s">
        <v>1583</v>
      </c>
      <c r="E188" s="487" t="s">
        <v>920</v>
      </c>
      <c r="F188" s="489" t="s">
        <v>256</v>
      </c>
      <c r="G188" s="487" t="s">
        <v>423</v>
      </c>
    </row>
    <row r="189" spans="2:7" ht="20.25" customHeight="1" outlineLevel="2">
      <c r="D189" s="487" t="s">
        <v>1583</v>
      </c>
      <c r="E189" s="487" t="s">
        <v>921</v>
      </c>
      <c r="F189" s="489" t="s">
        <v>257</v>
      </c>
      <c r="G189" s="487" t="s">
        <v>423</v>
      </c>
    </row>
    <row r="190" spans="2:7" ht="20.25" customHeight="1" outlineLevel="2">
      <c r="D190" s="487" t="s">
        <v>1583</v>
      </c>
      <c r="E190" s="487" t="s">
        <v>922</v>
      </c>
      <c r="F190" s="489" t="s">
        <v>1277</v>
      </c>
      <c r="G190" s="487" t="s">
        <v>423</v>
      </c>
    </row>
    <row r="191" spans="2:7" ht="20.25" customHeight="1" outlineLevel="2">
      <c r="D191" s="487" t="s">
        <v>1583</v>
      </c>
      <c r="E191" s="487" t="s">
        <v>923</v>
      </c>
      <c r="F191" s="489" t="s">
        <v>258</v>
      </c>
      <c r="G191" s="487" t="s">
        <v>423</v>
      </c>
    </row>
    <row r="192" spans="2:7" ht="20.25" customHeight="1" outlineLevel="2">
      <c r="D192" s="487" t="s">
        <v>1583</v>
      </c>
      <c r="E192" s="487" t="s">
        <v>924</v>
      </c>
      <c r="F192" s="489" t="s">
        <v>1278</v>
      </c>
      <c r="G192" s="487" t="s">
        <v>423</v>
      </c>
    </row>
    <row r="193" spans="2:7" ht="20.25" customHeight="1" outlineLevel="2">
      <c r="D193" s="487" t="s">
        <v>1583</v>
      </c>
      <c r="E193" s="487" t="s">
        <v>930</v>
      </c>
      <c r="F193" s="489" t="s">
        <v>264</v>
      </c>
      <c r="G193" s="487" t="s">
        <v>423</v>
      </c>
    </row>
    <row r="194" spans="2:7" ht="20.25" customHeight="1" outlineLevel="2">
      <c r="D194" s="487" t="s">
        <v>1583</v>
      </c>
      <c r="E194" s="487" t="s">
        <v>931</v>
      </c>
      <c r="F194" s="489" t="s">
        <v>265</v>
      </c>
      <c r="G194" s="487" t="s">
        <v>423</v>
      </c>
    </row>
    <row r="195" spans="2:7" ht="20.25" customHeight="1" outlineLevel="2">
      <c r="D195" s="487" t="s">
        <v>1583</v>
      </c>
      <c r="E195" s="487" t="s">
        <v>938</v>
      </c>
      <c r="F195" s="489" t="s">
        <v>1289</v>
      </c>
      <c r="G195" s="487" t="s">
        <v>423</v>
      </c>
    </row>
    <row r="196" spans="2:7" ht="20.25" customHeight="1" outlineLevel="2">
      <c r="D196" s="487" t="s">
        <v>1583</v>
      </c>
      <c r="E196" s="487" t="s">
        <v>939</v>
      </c>
      <c r="F196" s="489" t="s">
        <v>1391</v>
      </c>
      <c r="G196" s="487" t="s">
        <v>423</v>
      </c>
    </row>
    <row r="197" spans="2:7" ht="20.25" customHeight="1" outlineLevel="2">
      <c r="D197" s="487" t="s">
        <v>1583</v>
      </c>
      <c r="E197" s="487" t="s">
        <v>940</v>
      </c>
      <c r="F197" s="489" t="s">
        <v>1290</v>
      </c>
      <c r="G197" s="487" t="s">
        <v>423</v>
      </c>
    </row>
    <row r="198" spans="2:7" ht="20.25" customHeight="1" outlineLevel="2">
      <c r="D198" s="487" t="s">
        <v>1583</v>
      </c>
      <c r="E198" s="487" t="s">
        <v>941</v>
      </c>
      <c r="F198" s="489" t="s">
        <v>268</v>
      </c>
      <c r="G198" s="487" t="s">
        <v>423</v>
      </c>
    </row>
    <row r="199" spans="2:7" ht="20.25" customHeight="1" outlineLevel="2">
      <c r="D199" s="487" t="s">
        <v>1583</v>
      </c>
      <c r="E199" s="487" t="s">
        <v>942</v>
      </c>
      <c r="F199" s="489" t="s">
        <v>269</v>
      </c>
      <c r="G199" s="487" t="s">
        <v>423</v>
      </c>
    </row>
    <row r="200" spans="2:7" ht="20.25" customHeight="1" outlineLevel="2">
      <c r="D200" s="487" t="s">
        <v>1583</v>
      </c>
      <c r="E200" s="487" t="s">
        <v>943</v>
      </c>
      <c r="F200" s="489" t="s">
        <v>270</v>
      </c>
      <c r="G200" s="487" t="s">
        <v>423</v>
      </c>
    </row>
    <row r="201" spans="2:7" ht="20.25" customHeight="1" outlineLevel="2">
      <c r="D201" s="487" t="s">
        <v>1583</v>
      </c>
      <c r="E201" s="487" t="s">
        <v>944</v>
      </c>
      <c r="F201" s="489" t="s">
        <v>271</v>
      </c>
      <c r="G201" s="487" t="s">
        <v>423</v>
      </c>
    </row>
    <row r="202" spans="2:7" ht="20.25" customHeight="1" outlineLevel="2">
      <c r="D202" s="487" t="s">
        <v>1583</v>
      </c>
      <c r="E202" s="487" t="s">
        <v>945</v>
      </c>
      <c r="F202" s="489" t="s">
        <v>272</v>
      </c>
      <c r="G202" s="487" t="s">
        <v>423</v>
      </c>
    </row>
    <row r="203" spans="2:7" ht="21" customHeight="1" outlineLevel="1">
      <c r="B203" s="486" t="s">
        <v>1603</v>
      </c>
      <c r="C203" s="486" t="s">
        <v>1604</v>
      </c>
      <c r="D203" s="490"/>
      <c r="E203" s="490"/>
      <c r="F203" s="490"/>
      <c r="G203" s="490"/>
    </row>
    <row r="204" spans="2:7" ht="20.25" customHeight="1" outlineLevel="2">
      <c r="D204" s="487" t="s">
        <v>1580</v>
      </c>
      <c r="E204" s="487" t="s">
        <v>468</v>
      </c>
      <c r="F204" s="488" t="s">
        <v>1412</v>
      </c>
      <c r="G204" s="487" t="s">
        <v>1581</v>
      </c>
    </row>
    <row r="205" spans="2:7" ht="24" customHeight="1" outlineLevel="2">
      <c r="D205" s="487" t="s">
        <v>1580</v>
      </c>
      <c r="E205" s="487" t="s">
        <v>481</v>
      </c>
      <c r="F205" s="488" t="s">
        <v>1418</v>
      </c>
      <c r="G205" s="487" t="s">
        <v>1581</v>
      </c>
    </row>
    <row r="206" spans="2:7" ht="20.25" customHeight="1" outlineLevel="2">
      <c r="D206" s="487" t="s">
        <v>1583</v>
      </c>
      <c r="E206" s="487" t="s">
        <v>729</v>
      </c>
      <c r="F206" s="489" t="s">
        <v>155</v>
      </c>
      <c r="G206" s="487" t="s">
        <v>1581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DDF-6696-4018-9016-AE417D75A5B7}">
  <sheetPr>
    <tabColor rgb="FFFF0000"/>
  </sheetPr>
  <dimension ref="A1:L32"/>
  <sheetViews>
    <sheetView zoomScale="60" zoomScaleNormal="60" workbookViewId="0">
      <pane xSplit="4" ySplit="2" topLeftCell="E9" activePane="bottomRight" state="frozen"/>
      <selection pane="topRight" activeCell="F1" sqref="F1"/>
      <selection pane="bottomLeft" activeCell="A3" sqref="A3"/>
      <selection pane="bottomRight" activeCell="D21" sqref="D21"/>
    </sheetView>
  </sheetViews>
  <sheetFormatPr defaultColWidth="9" defaultRowHeight="20.399999999999999"/>
  <cols>
    <col min="1" max="1" width="14" style="30" customWidth="1"/>
    <col min="2" max="2" width="9.109375" style="31" customWidth="1"/>
    <col min="3" max="3" width="24.77734375" style="30" customWidth="1"/>
    <col min="4" max="4" width="41" style="32" customWidth="1"/>
    <col min="5" max="5" width="28.6640625" style="30" bestFit="1" customWidth="1"/>
    <col min="6" max="6" width="29.88671875" style="30" bestFit="1" customWidth="1"/>
    <col min="7" max="7" width="29.109375" style="30" bestFit="1" customWidth="1"/>
    <col min="8" max="8" width="26.109375" style="30" bestFit="1" customWidth="1"/>
    <col min="9" max="9" width="30.109375" style="30" bestFit="1" customWidth="1"/>
    <col min="10" max="10" width="33.109375" style="30" bestFit="1" customWidth="1"/>
    <col min="11" max="11" width="28" style="30" bestFit="1" customWidth="1"/>
    <col min="12" max="12" width="28.109375" style="30" bestFit="1" customWidth="1"/>
    <col min="13" max="16384" width="9" style="30"/>
  </cols>
  <sheetData>
    <row r="1" spans="1:12">
      <c r="E1" s="30">
        <v>1</v>
      </c>
      <c r="F1" s="30">
        <v>2</v>
      </c>
      <c r="G1" s="30">
        <v>3</v>
      </c>
      <c r="H1" s="30">
        <v>4</v>
      </c>
      <c r="I1" s="30">
        <v>5</v>
      </c>
      <c r="J1" s="30">
        <v>6</v>
      </c>
      <c r="K1" s="30">
        <v>7</v>
      </c>
      <c r="L1" s="30">
        <v>8</v>
      </c>
    </row>
    <row r="2" spans="1:12" s="38" customFormat="1">
      <c r="A2" s="33" t="s">
        <v>1170</v>
      </c>
      <c r="B2" s="34"/>
      <c r="C2" s="35" t="s">
        <v>421</v>
      </c>
      <c r="D2" s="36" t="s">
        <v>422</v>
      </c>
      <c r="E2" s="37" t="str">
        <f>งบทดลองเบื้องต้น!D3</f>
        <v>11040 บึงกาฬ,รพท_</v>
      </c>
      <c r="F2" s="37" t="str">
        <f>งบทดลองเบื้องต้น!E3</f>
        <v>11041 พรเจริญ,รพช_</v>
      </c>
      <c r="G2" s="37" t="str">
        <f>งบทดลองเบื้องต้น!F3</f>
        <v>11043 โซ่พิสัย,รพช_</v>
      </c>
      <c r="H2" s="37" t="str">
        <f>งบทดลองเบื้องต้น!G3</f>
        <v>11046 เซกา,รพช_</v>
      </c>
      <c r="I2" s="37" t="str">
        <f>งบทดลองเบื้องต้น!H3</f>
        <v>11047 ปากคาด,รพช_</v>
      </c>
      <c r="J2" s="37" t="str">
        <f>งบทดลองเบื้องต้น!I3</f>
        <v>11048 บึงโขงหลง,รพช_</v>
      </c>
      <c r="K2" s="37" t="str">
        <f>งบทดลองเบื้องต้น!J3</f>
        <v>11049 ศรีวิไล,รพช_</v>
      </c>
      <c r="L2" s="37" t="str">
        <f>งบทดลองเบื้องต้น!K3</f>
        <v>11050 บุ่งคล้า,รพช_</v>
      </c>
    </row>
    <row r="3" spans="1:12" s="39" customFormat="1">
      <c r="B3" s="40">
        <v>8</v>
      </c>
      <c r="C3" s="41" t="s">
        <v>1880</v>
      </c>
      <c r="D3" s="42"/>
      <c r="E3" s="42"/>
      <c r="F3" s="43"/>
      <c r="G3" s="43"/>
      <c r="H3" s="43"/>
      <c r="I3" s="43"/>
      <c r="J3" s="43"/>
      <c r="K3" s="43"/>
      <c r="L3" s="43"/>
    </row>
    <row r="4" spans="1:12" s="48" customFormat="1">
      <c r="A4" s="44"/>
      <c r="B4" s="45">
        <v>8.1</v>
      </c>
      <c r="C4" s="46" t="s">
        <v>1881</v>
      </c>
      <c r="D4" s="47"/>
      <c r="F4" s="49"/>
      <c r="G4" s="50"/>
      <c r="H4" s="50"/>
      <c r="I4" s="50"/>
      <c r="J4" s="50"/>
      <c r="K4" s="50"/>
      <c r="L4" s="50"/>
    </row>
    <row r="5" spans="1:12" s="48" customFormat="1">
      <c r="A5" s="51"/>
      <c r="B5" s="45"/>
      <c r="D5" s="52" t="s">
        <v>1548</v>
      </c>
      <c r="E5" s="53">
        <v>33748840.329999998</v>
      </c>
      <c r="F5" s="54">
        <v>20825989.890000001</v>
      </c>
      <c r="G5" s="54">
        <v>18269739.18</v>
      </c>
      <c r="H5" s="54">
        <v>27053081.620000001</v>
      </c>
      <c r="I5" s="54">
        <v>17948043.43</v>
      </c>
      <c r="J5" s="54">
        <v>16736676.949999999</v>
      </c>
      <c r="K5" s="54">
        <v>19325688.48</v>
      </c>
      <c r="L5" s="54">
        <v>10731089.300000001</v>
      </c>
    </row>
    <row r="6" spans="1:12" s="60" customFormat="1">
      <c r="A6" s="55" t="s">
        <v>831</v>
      </c>
      <c r="B6" s="56"/>
      <c r="C6" s="57" t="s">
        <v>831</v>
      </c>
      <c r="D6" s="58" t="s">
        <v>208</v>
      </c>
      <c r="E6" s="59">
        <f>ROUND(VLOOKUP($C6,งบทดลองเบื้องต้น!$B$4:$K$839,3,0),2)</f>
        <v>-33748840.329999998</v>
      </c>
      <c r="F6" s="59">
        <f>ROUND(VLOOKUP($C6,งบทดลองเบื้องต้น!$B$4:$K$839,4,0),2)</f>
        <v>-20825989.890000001</v>
      </c>
      <c r="G6" s="59">
        <f>ROUND(VLOOKUP($C6,งบทดลองเบื้องต้น!$B$4:$K$839,5,0),2)</f>
        <v>-18269739.18</v>
      </c>
      <c r="H6" s="59">
        <f>ROUND(VLOOKUP($C6,งบทดลองเบื้องต้น!$B$4:$K$839,6,0),2)</f>
        <v>-27053081.620000001</v>
      </c>
      <c r="I6" s="59">
        <f>ROUND(VLOOKUP($C6,งบทดลองเบื้องต้น!$B$4:$K$839,7,0),2)</f>
        <v>-17948043.43</v>
      </c>
      <c r="J6" s="59">
        <f>ROUND(VLOOKUP($C6,งบทดลองเบื้องต้น!$B$4:$K$839,8,0),2)</f>
        <v>-16736676.949999999</v>
      </c>
      <c r="K6" s="59">
        <f>ROUND(VLOOKUP($C6,งบทดลองเบื้องต้น!$B$4:$K$839,9,0),2)</f>
        <v>-19325688.48</v>
      </c>
      <c r="L6" s="59">
        <f>ROUND(VLOOKUP($C6,งบทดลองเบื้องต้น!$B$4:$K$839,10,0),2)</f>
        <v>-10731089.300000001</v>
      </c>
    </row>
    <row r="7" spans="1:12" s="42" customFormat="1">
      <c r="A7" s="61"/>
      <c r="B7" s="62"/>
      <c r="C7" s="63"/>
      <c r="D7" s="64" t="s">
        <v>425</v>
      </c>
      <c r="E7" s="65">
        <f>ROUND(E5+E6,2)</f>
        <v>0</v>
      </c>
      <c r="F7" s="65">
        <f t="shared" ref="F7:L7" si="0">ROUND(F5+F6,2)</f>
        <v>0</v>
      </c>
      <c r="G7" s="65">
        <f t="shared" si="0"/>
        <v>0</v>
      </c>
      <c r="H7" s="65">
        <f t="shared" si="0"/>
        <v>0</v>
      </c>
      <c r="I7" s="65">
        <f t="shared" si="0"/>
        <v>0</v>
      </c>
      <c r="J7" s="65">
        <f t="shared" si="0"/>
        <v>0</v>
      </c>
      <c r="K7" s="65">
        <f t="shared" si="0"/>
        <v>0</v>
      </c>
      <c r="L7" s="65">
        <f t="shared" si="0"/>
        <v>0</v>
      </c>
    </row>
    <row r="8" spans="1:12" s="71" customFormat="1" ht="21" thickBot="1">
      <c r="A8" s="66"/>
      <c r="B8" s="67"/>
      <c r="C8" s="68" t="s">
        <v>1562</v>
      </c>
      <c r="D8" s="69"/>
      <c r="E8" s="70" t="str">
        <f>IF(E7=0,"1.00","0.00")</f>
        <v>1.00</v>
      </c>
      <c r="F8" s="70" t="str">
        <f t="shared" ref="F8:L8" si="1">IF(F7=0,"1.00","0.00")</f>
        <v>1.00</v>
      </c>
      <c r="G8" s="70" t="str">
        <f t="shared" si="1"/>
        <v>1.00</v>
      </c>
      <c r="H8" s="70" t="str">
        <f t="shared" si="1"/>
        <v>1.00</v>
      </c>
      <c r="I8" s="70" t="str">
        <f t="shared" si="1"/>
        <v>1.00</v>
      </c>
      <c r="J8" s="70" t="str">
        <f t="shared" si="1"/>
        <v>1.00</v>
      </c>
      <c r="K8" s="70" t="str">
        <f t="shared" si="1"/>
        <v>1.00</v>
      </c>
      <c r="L8" s="70" t="str">
        <f t="shared" si="1"/>
        <v>1.00</v>
      </c>
    </row>
    <row r="9" spans="1:12" s="71" customFormat="1" ht="21" thickTop="1">
      <c r="A9" s="66"/>
      <c r="B9" s="72">
        <v>8.1999999999999993</v>
      </c>
      <c r="C9" s="1359" t="s">
        <v>1882</v>
      </c>
      <c r="D9" s="1360"/>
      <c r="E9" s="73"/>
      <c r="F9" s="74"/>
      <c r="G9" s="74"/>
      <c r="H9" s="74"/>
      <c r="I9" s="74"/>
      <c r="J9" s="74"/>
      <c r="K9" s="74"/>
      <c r="L9" s="74"/>
    </row>
    <row r="10" spans="1:12" s="71" customFormat="1">
      <c r="A10" s="75"/>
      <c r="B10" s="76"/>
      <c r="C10" s="77"/>
      <c r="D10" s="78" t="s">
        <v>2053</v>
      </c>
      <c r="E10" s="79">
        <v>54634216.089999996</v>
      </c>
      <c r="F10" s="80">
        <v>5571896.0300000003</v>
      </c>
      <c r="G10" s="80">
        <v>8132173.4699999997</v>
      </c>
      <c r="H10" s="80">
        <v>15339779.149999999</v>
      </c>
      <c r="I10" s="80">
        <v>5633316.6299999999</v>
      </c>
      <c r="J10" s="80">
        <v>5618776.8400000008</v>
      </c>
      <c r="K10" s="80">
        <v>4504436.34</v>
      </c>
      <c r="L10" s="80">
        <v>2975155.21</v>
      </c>
    </row>
    <row r="11" spans="1:12" s="60" customFormat="1">
      <c r="A11" s="55" t="s">
        <v>832</v>
      </c>
      <c r="B11" s="81"/>
      <c r="C11" s="57" t="s">
        <v>832</v>
      </c>
      <c r="D11" s="58" t="s">
        <v>209</v>
      </c>
      <c r="E11" s="59">
        <f>ROUND(VLOOKUP($C11,งบทดลองเบื้องต้น!$B$4:$K$839,3,0),2)</f>
        <v>-54634216.090000004</v>
      </c>
      <c r="F11" s="59">
        <f>ROUND(VLOOKUP($C11,งบทดลองเบื้องต้น!$B$4:$K$839,4,0),2)</f>
        <v>-5571896.0300000003</v>
      </c>
      <c r="G11" s="59">
        <f>ROUND(VLOOKUP($C11,งบทดลองเบื้องต้น!$B$4:$K$839,5,0),2)</f>
        <v>-8132173.4699999997</v>
      </c>
      <c r="H11" s="59">
        <f>ROUND(VLOOKUP($C11,งบทดลองเบื้องต้น!$B$4:$K$839,6,0),2)</f>
        <v>-15339779.15</v>
      </c>
      <c r="I11" s="59">
        <f>ROUND(VLOOKUP($C11,งบทดลองเบื้องต้น!$B$4:$K$839,7,0),2)</f>
        <v>-5633316.6299999999</v>
      </c>
      <c r="J11" s="59">
        <f>ROUND(VLOOKUP($C11,งบทดลองเบื้องต้น!$B$4:$K$839,8,0),2)</f>
        <v>-5618776.8399999999</v>
      </c>
      <c r="K11" s="59">
        <f>ROUND(VLOOKUP($C11,งบทดลองเบื้องต้น!$B$4:$K$839,9,0),2)</f>
        <v>-4504436.34</v>
      </c>
      <c r="L11" s="59">
        <f>ROUND(VLOOKUP($C11,งบทดลองเบื้องต้น!$B$4:$K$839,10,0),2)</f>
        <v>-2975155.21</v>
      </c>
    </row>
    <row r="12" spans="1:12" s="42" customFormat="1">
      <c r="A12" s="82"/>
      <c r="B12" s="83"/>
      <c r="C12" s="84"/>
      <c r="D12" s="64" t="s">
        <v>425</v>
      </c>
      <c r="E12" s="65">
        <f>ROUND(E10+E11,2)</f>
        <v>0</v>
      </c>
      <c r="F12" s="65">
        <f t="shared" ref="F12:L12" si="2">ROUND(F10+F11,2)</f>
        <v>0</v>
      </c>
      <c r="G12" s="65">
        <f t="shared" si="2"/>
        <v>0</v>
      </c>
      <c r="H12" s="65">
        <f t="shared" si="2"/>
        <v>0</v>
      </c>
      <c r="I12" s="65">
        <f>ROUND(I10+I11,2)</f>
        <v>0</v>
      </c>
      <c r="J12" s="65">
        <f t="shared" si="2"/>
        <v>0</v>
      </c>
      <c r="K12" s="65">
        <f t="shared" si="2"/>
        <v>0</v>
      </c>
      <c r="L12" s="65">
        <f t="shared" si="2"/>
        <v>0</v>
      </c>
    </row>
    <row r="13" spans="1:12" s="71" customFormat="1" ht="21" thickBot="1">
      <c r="A13" s="85"/>
      <c r="B13" s="86"/>
      <c r="C13" s="68" t="s">
        <v>1562</v>
      </c>
      <c r="D13" s="69"/>
      <c r="E13" s="70" t="str">
        <f>IF(E12=0,"1.00","0.00")</f>
        <v>1.00</v>
      </c>
      <c r="F13" s="70" t="str">
        <f t="shared" ref="F13:L13" si="3">IF(F12=0,"1.00","0.00")</f>
        <v>1.00</v>
      </c>
      <c r="G13" s="70" t="str">
        <f t="shared" si="3"/>
        <v>1.00</v>
      </c>
      <c r="H13" s="70" t="str">
        <f t="shared" si="3"/>
        <v>1.00</v>
      </c>
      <c r="I13" s="70" t="str">
        <f t="shared" si="3"/>
        <v>1.00</v>
      </c>
      <c r="J13" s="70" t="str">
        <f t="shared" si="3"/>
        <v>1.00</v>
      </c>
      <c r="K13" s="70" t="str">
        <f t="shared" si="3"/>
        <v>1.00</v>
      </c>
      <c r="L13" s="70" t="str">
        <f t="shared" si="3"/>
        <v>1.00</v>
      </c>
    </row>
    <row r="14" spans="1:12" s="92" customFormat="1" ht="21" thickTop="1">
      <c r="A14" s="44"/>
      <c r="B14" s="72">
        <v>8.3000000000000007</v>
      </c>
      <c r="C14" s="87" t="s">
        <v>1883</v>
      </c>
      <c r="D14" s="88"/>
      <c r="E14" s="89">
        <v>0</v>
      </c>
      <c r="F14" s="90"/>
      <c r="G14" s="91"/>
      <c r="H14" s="91"/>
      <c r="I14" s="91"/>
      <c r="J14" s="91"/>
      <c r="K14" s="91"/>
      <c r="L14" s="91"/>
    </row>
    <row r="15" spans="1:12" s="92" customFormat="1">
      <c r="A15" s="44"/>
      <c r="B15" s="72"/>
      <c r="D15" s="93" t="s">
        <v>1550</v>
      </c>
      <c r="E15" s="94">
        <v>6865300.6299999999</v>
      </c>
      <c r="F15" s="95">
        <v>4239263.2699999996</v>
      </c>
      <c r="G15" s="96">
        <v>3717483</v>
      </c>
      <c r="H15" s="96">
        <v>5507532.2199999997</v>
      </c>
      <c r="I15" s="96">
        <v>3653516.95</v>
      </c>
      <c r="J15" s="96">
        <v>3405286.4</v>
      </c>
      <c r="K15" s="96">
        <v>3931282.17</v>
      </c>
      <c r="L15" s="96">
        <v>2184306.6</v>
      </c>
    </row>
    <row r="16" spans="1:12" s="60" customFormat="1">
      <c r="A16" s="55" t="s">
        <v>833</v>
      </c>
      <c r="B16" s="56"/>
      <c r="C16" s="97" t="s">
        <v>833</v>
      </c>
      <c r="D16" s="58" t="s">
        <v>210</v>
      </c>
      <c r="E16" s="59">
        <f>ROUND(VLOOKUP($C16,งบทดลองเบื้องต้น!$B$4:$K$839,3,0),2)</f>
        <v>-6865300.6299999999</v>
      </c>
      <c r="F16" s="59">
        <f>ROUND(VLOOKUP($C16,งบทดลองเบื้องต้น!$B$4:$K$839,4,0),2)</f>
        <v>-4239263.2699999996</v>
      </c>
      <c r="G16" s="59">
        <f>ROUND(VLOOKUP($C16,งบทดลองเบื้องต้น!$B$4:$K$839,5,0),2)</f>
        <v>-3717483</v>
      </c>
      <c r="H16" s="59">
        <f>ROUND(VLOOKUP($C16,งบทดลองเบื้องต้น!$B$4:$K$839,6,0),2)</f>
        <v>-5507532.2199999997</v>
      </c>
      <c r="I16" s="59">
        <f>ROUND(VLOOKUP($C16,งบทดลองเบื้องต้น!$B$4:$K$839,7,0),2)</f>
        <v>-3653516.95</v>
      </c>
      <c r="J16" s="59">
        <f>ROUND(VLOOKUP($C16,งบทดลองเบื้องต้น!$B$4:$K$839,8,0),2)</f>
        <v>-3405286.4</v>
      </c>
      <c r="K16" s="59">
        <f>ROUND(VLOOKUP($C16,งบทดลองเบื้องต้น!$B$4:$K$839,9,0),2)</f>
        <v>-3931282.17</v>
      </c>
      <c r="L16" s="59">
        <f>ROUND(VLOOKUP($C16,งบทดลองเบื้องต้น!$B$4:$K$839,10,0),2)</f>
        <v>-2184306.6</v>
      </c>
    </row>
    <row r="17" spans="1:12" s="42" customFormat="1">
      <c r="A17" s="98"/>
      <c r="B17" s="99"/>
      <c r="C17" s="100"/>
      <c r="D17" s="64" t="s">
        <v>425</v>
      </c>
      <c r="E17" s="65">
        <f>ROUND(E15+E16,2)</f>
        <v>0</v>
      </c>
      <c r="F17" s="65">
        <f>ROUND(F15+F16,2)</f>
        <v>0</v>
      </c>
      <c r="G17" s="65">
        <f t="shared" ref="G17:L17" si="4">ROUND(G15+G16,2)</f>
        <v>0</v>
      </c>
      <c r="H17" s="65">
        <f t="shared" si="4"/>
        <v>0</v>
      </c>
      <c r="I17" s="65">
        <f t="shared" si="4"/>
        <v>0</v>
      </c>
      <c r="J17" s="65">
        <f t="shared" si="4"/>
        <v>0</v>
      </c>
      <c r="K17" s="65">
        <f t="shared" si="4"/>
        <v>0</v>
      </c>
      <c r="L17" s="65">
        <f t="shared" si="4"/>
        <v>0</v>
      </c>
    </row>
    <row r="18" spans="1:12" s="71" customFormat="1" ht="21" thickBot="1">
      <c r="A18" s="85"/>
      <c r="B18" s="101"/>
      <c r="C18" s="102" t="s">
        <v>1562</v>
      </c>
      <c r="D18" s="103"/>
      <c r="E18" s="70" t="str">
        <f>IF(E17=0,"1.00","0.00")</f>
        <v>1.00</v>
      </c>
      <c r="F18" s="70" t="str">
        <f t="shared" ref="F18:L18" si="5">IF(F17=0,"1.00","0.00")</f>
        <v>1.00</v>
      </c>
      <c r="G18" s="70" t="str">
        <f t="shared" si="5"/>
        <v>1.00</v>
      </c>
      <c r="H18" s="70" t="str">
        <f t="shared" si="5"/>
        <v>1.00</v>
      </c>
      <c r="I18" s="70" t="str">
        <f t="shared" si="5"/>
        <v>1.00</v>
      </c>
      <c r="J18" s="70" t="str">
        <f t="shared" si="5"/>
        <v>1.00</v>
      </c>
      <c r="K18" s="70" t="str">
        <f t="shared" si="5"/>
        <v>1.00</v>
      </c>
      <c r="L18" s="70" t="str">
        <f t="shared" si="5"/>
        <v>1.00</v>
      </c>
    </row>
    <row r="19" spans="1:12" ht="21" thickTop="1">
      <c r="B19" s="104"/>
    </row>
    <row r="20" spans="1:12">
      <c r="A20" s="105"/>
      <c r="B20" s="106">
        <v>8.4</v>
      </c>
      <c r="C20" s="107" t="s">
        <v>1884</v>
      </c>
      <c r="D20" s="108"/>
      <c r="E20" s="109"/>
    </row>
    <row r="21" spans="1:12">
      <c r="A21" s="105"/>
      <c r="B21" s="106"/>
      <c r="C21" s="110" t="s">
        <v>1037</v>
      </c>
      <c r="D21" s="111" t="s">
        <v>324</v>
      </c>
      <c r="E21" s="59">
        <f>ROUND(VLOOKUP($C21,งบทดลองเบื้องต้น!$B$4:$K$839,3,0),2)</f>
        <v>98145141.870000005</v>
      </c>
      <c r="F21" s="59">
        <f>ROUND(VLOOKUP($C21,งบทดลองเบื้องต้น!$B$4:$K$839,4,0),2)</f>
        <v>13150852.880000001</v>
      </c>
      <c r="G21" s="59">
        <f>ROUND(VLOOKUP($C21,งบทดลองเบื้องต้น!$B$4:$K$839,5,0),2)</f>
        <v>13887669.23</v>
      </c>
      <c r="H21" s="59">
        <f>ROUND(VLOOKUP($C21,งบทดลองเบื้องต้น!$B$4:$K$839,6,0),2)</f>
        <v>32174044.41</v>
      </c>
      <c r="I21" s="59">
        <f>ROUND(VLOOKUP($C21,งบทดลองเบื้องต้น!$B$4:$K$839,7,0),2)</f>
        <v>10643457.01</v>
      </c>
      <c r="J21" s="59">
        <f>ROUND(VLOOKUP($C21,งบทดลองเบื้องต้น!$B$4:$K$839,8,0),2)</f>
        <v>13656884.300000001</v>
      </c>
      <c r="K21" s="59">
        <f>ROUND(VLOOKUP($C21,งบทดลองเบื้องต้น!$B$4:$K$839,9,0),2)</f>
        <v>8921491.2300000004</v>
      </c>
      <c r="L21" s="59">
        <f>ROUND(VLOOKUP($C21,งบทดลองเบื้องต้น!$B$4:$K$839,10,0),2)</f>
        <v>4188263.72</v>
      </c>
    </row>
    <row r="22" spans="1:12">
      <c r="A22" s="105"/>
      <c r="B22" s="106"/>
      <c r="C22" s="112" t="s">
        <v>1038</v>
      </c>
      <c r="D22" s="113" t="s">
        <v>325</v>
      </c>
      <c r="E22" s="59">
        <f>ROUND(VLOOKUP($C22,งบทดลองเบื้องต้น!$B$4:$K$839,3,0),2)</f>
        <v>1065578.56</v>
      </c>
      <c r="F22" s="59">
        <f>ROUND(VLOOKUP($C22,งบทดลองเบื้องต้น!$B$4:$K$839,4,0),2)</f>
        <v>226700</v>
      </c>
      <c r="G22" s="59">
        <f>ROUND(VLOOKUP($C22,งบทดลองเบื้องต้น!$B$4:$K$839,5,0),2)</f>
        <v>21809.55</v>
      </c>
      <c r="H22" s="59">
        <f>ROUND(VLOOKUP($C22,งบทดลองเบื้องต้น!$B$4:$K$839,6,0),2)</f>
        <v>125621.02</v>
      </c>
      <c r="I22" s="59">
        <f>ROUND(VLOOKUP($C22,งบทดลองเบื้องต้น!$B$4:$K$839,7,0),2)</f>
        <v>7900</v>
      </c>
      <c r="J22" s="59">
        <f>ROUND(VLOOKUP($C22,งบทดลองเบื้องต้น!$B$4:$K$839,8,0),2)</f>
        <v>211815</v>
      </c>
      <c r="K22" s="59">
        <f>ROUND(VLOOKUP($C22,งบทดลองเบื้องต้น!$B$4:$K$839,9,0),2)</f>
        <v>55036</v>
      </c>
      <c r="L22" s="59">
        <f>ROUND(VLOOKUP($C22,งบทดลองเบื้องต้น!$B$4:$K$839,10,0),2)</f>
        <v>47940</v>
      </c>
    </row>
    <row r="23" spans="1:12">
      <c r="A23" s="105"/>
      <c r="B23" s="106"/>
      <c r="C23" s="110" t="s">
        <v>1039</v>
      </c>
      <c r="D23" s="111" t="s">
        <v>326</v>
      </c>
      <c r="E23" s="59">
        <f>ROUND(VLOOKUP($C23,งบทดลองเบื้องต้น!$B$4:$K$839,3,0),2)</f>
        <v>63400836.579999998</v>
      </c>
      <c r="F23" s="59">
        <f>ROUND(VLOOKUP($C23,งบทดลองเบื้องต้น!$B$4:$K$839,4,0),2)</f>
        <v>4787777.93</v>
      </c>
      <c r="G23" s="59">
        <f>ROUND(VLOOKUP($C23,งบทดลองเบื้องต้น!$B$4:$K$839,5,0),2)</f>
        <v>7204212.0199999996</v>
      </c>
      <c r="H23" s="59">
        <f>ROUND(VLOOKUP($C23,งบทดลองเบื้องต้น!$B$4:$K$839,6,0),2)</f>
        <v>11815352.66</v>
      </c>
      <c r="I23" s="59">
        <f>ROUND(VLOOKUP($C23,งบทดลองเบื้องต้น!$B$4:$K$839,7,0),2)</f>
        <v>2681304.94</v>
      </c>
      <c r="J23" s="59">
        <f>ROUND(VLOOKUP($C23,งบทดลองเบื้องต้น!$B$4:$K$839,8,0),2)</f>
        <v>5200867.63</v>
      </c>
      <c r="K23" s="59">
        <f>ROUND(VLOOKUP($C23,งบทดลองเบื้องต้น!$B$4:$K$839,9,0),2)</f>
        <v>3055832.33</v>
      </c>
      <c r="L23" s="59">
        <f>ROUND(VLOOKUP($C23,งบทดลองเบื้องต้น!$B$4:$K$839,10,0),2)</f>
        <v>1052707.47</v>
      </c>
    </row>
    <row r="24" spans="1:12">
      <c r="A24" s="105"/>
      <c r="B24" s="106"/>
      <c r="C24" s="110" t="s">
        <v>1040</v>
      </c>
      <c r="D24" s="111" t="s">
        <v>327</v>
      </c>
      <c r="E24" s="59">
        <f>ROUND(VLOOKUP($C24,งบทดลองเบื้องต้น!$B$4:$K$839,3,0),2)</f>
        <v>26185307.010000002</v>
      </c>
      <c r="F24" s="59">
        <f>ROUND(VLOOKUP($C24,งบทดลองเบื้องต้น!$B$4:$K$839,4,0),2)</f>
        <v>5406515.4400000004</v>
      </c>
      <c r="G24" s="59">
        <f>ROUND(VLOOKUP($C24,งบทดลองเบื้องต้น!$B$4:$K$839,5,0),2)</f>
        <v>5110839.5</v>
      </c>
      <c r="H24" s="59">
        <f>ROUND(VLOOKUP($C24,งบทดลองเบื้องต้น!$B$4:$K$839,6,0),2)</f>
        <v>3408343.15</v>
      </c>
      <c r="I24" s="59">
        <f>ROUND(VLOOKUP($C24,งบทดลองเบื้องต้น!$B$4:$K$839,7,0),2)</f>
        <v>4647431.6500000004</v>
      </c>
      <c r="J24" s="59">
        <f>ROUND(VLOOKUP($C24,งบทดลองเบื้องต้น!$B$4:$K$839,8,0),2)</f>
        <v>3023643.35</v>
      </c>
      <c r="K24" s="59">
        <f>ROUND(VLOOKUP($C24,งบทดลองเบื้องต้น!$B$4:$K$839,9,0),2)</f>
        <v>4033742</v>
      </c>
      <c r="L24" s="59">
        <f>ROUND(VLOOKUP($C24,งบทดลองเบื้องต้น!$B$4:$K$839,10,0),2)</f>
        <v>2038157.09</v>
      </c>
    </row>
    <row r="25" spans="1:12" s="116" customFormat="1">
      <c r="A25" s="114"/>
      <c r="B25" s="115"/>
      <c r="C25" s="110" t="s">
        <v>1043</v>
      </c>
      <c r="D25" s="111" t="s">
        <v>330</v>
      </c>
      <c r="E25" s="59">
        <f>ROUND(VLOOKUP($C25,งบทดลองเบื้องต้น!$B$4:$K$839,3,0),2)</f>
        <v>2227055.02</v>
      </c>
      <c r="F25" s="59">
        <f>ROUND(VLOOKUP($C25,งบทดลองเบื้องต้น!$B$4:$K$839,4,0),2)</f>
        <v>761857.7</v>
      </c>
      <c r="G25" s="59">
        <f>ROUND(VLOOKUP($C25,งบทดลองเบื้องต้น!$B$4:$K$839,5,0),2)</f>
        <v>548226.81999999995</v>
      </c>
      <c r="H25" s="59">
        <f>ROUND(VLOOKUP($C25,งบทดลองเบื้องต้น!$B$4:$K$839,6,0),2)</f>
        <v>688203.5</v>
      </c>
      <c r="I25" s="59">
        <f>ROUND(VLOOKUP($C25,งบทดลองเบื้องต้น!$B$4:$K$839,7,0),2)</f>
        <v>875872.42</v>
      </c>
      <c r="J25" s="59">
        <f>ROUND(VLOOKUP($C25,งบทดลองเบื้องต้น!$B$4:$K$839,8,0),2)</f>
        <v>854980.98</v>
      </c>
      <c r="K25" s="59">
        <f>ROUND(VLOOKUP($C25,งบทดลองเบื้องต้น!$B$4:$K$839,9,0),2)</f>
        <v>367428.73</v>
      </c>
      <c r="L25" s="59">
        <f>ROUND(VLOOKUP($C25,งบทดลองเบื้องต้น!$B$4:$K$839,10,0),2)</f>
        <v>99525</v>
      </c>
    </row>
    <row r="26" spans="1:12">
      <c r="B26" s="104"/>
      <c r="C26" s="117"/>
      <c r="D26" s="118" t="s">
        <v>1562</v>
      </c>
      <c r="E26" s="119">
        <f>IF(OR(E21=0,E22=0,E23=0,E24=0,E25=0),0,1)</f>
        <v>1</v>
      </c>
      <c r="F26" s="119">
        <f t="shared" ref="F26:L26" si="6">IF(OR(F21=0,F22=0,F23=0,F24=0,F25=0),0,1)</f>
        <v>1</v>
      </c>
      <c r="G26" s="119">
        <f t="shared" si="6"/>
        <v>1</v>
      </c>
      <c r="H26" s="119">
        <f t="shared" si="6"/>
        <v>1</v>
      </c>
      <c r="I26" s="119">
        <f t="shared" si="6"/>
        <v>1</v>
      </c>
      <c r="J26" s="119">
        <f t="shared" si="6"/>
        <v>1</v>
      </c>
      <c r="K26" s="119">
        <f t="shared" si="6"/>
        <v>1</v>
      </c>
      <c r="L26" s="119">
        <f t="shared" si="6"/>
        <v>1</v>
      </c>
    </row>
    <row r="27" spans="1:12">
      <c r="A27" s="105"/>
      <c r="B27" s="106">
        <v>8.5</v>
      </c>
      <c r="C27" s="120" t="s">
        <v>1886</v>
      </c>
      <c r="D27" s="121"/>
      <c r="E27" s="105"/>
    </row>
    <row r="28" spans="1:12">
      <c r="A28" s="105"/>
      <c r="B28" s="115"/>
      <c r="C28" s="105"/>
      <c r="D28" s="68" t="s">
        <v>1562</v>
      </c>
      <c r="E28" s="122">
        <v>1</v>
      </c>
      <c r="F28" s="122">
        <v>1</v>
      </c>
      <c r="G28" s="122">
        <v>1</v>
      </c>
      <c r="H28" s="122">
        <v>1</v>
      </c>
      <c r="I28" s="122">
        <v>1</v>
      </c>
      <c r="J28" s="122">
        <v>1</v>
      </c>
      <c r="K28" s="122">
        <v>1</v>
      </c>
      <c r="L28" s="122">
        <v>1</v>
      </c>
    </row>
    <row r="29" spans="1:12">
      <c r="A29" s="105"/>
      <c r="B29" s="106">
        <v>8.6</v>
      </c>
      <c r="C29" s="120" t="s">
        <v>1720</v>
      </c>
      <c r="D29" s="121"/>
      <c r="E29" s="123"/>
      <c r="F29" s="123"/>
      <c r="G29" s="123"/>
      <c r="H29" s="123"/>
      <c r="I29" s="123"/>
      <c r="J29" s="123"/>
      <c r="K29" s="123"/>
      <c r="L29" s="123"/>
    </row>
    <row r="30" spans="1:12">
      <c r="A30" s="105"/>
      <c r="B30" s="115"/>
      <c r="C30" s="105"/>
      <c r="D30" s="68" t="s">
        <v>1562</v>
      </c>
      <c r="E30" s="122">
        <v>1</v>
      </c>
      <c r="F30" s="122">
        <v>1</v>
      </c>
      <c r="G30" s="122">
        <v>1</v>
      </c>
      <c r="H30" s="122">
        <v>1</v>
      </c>
      <c r="I30" s="122">
        <v>1</v>
      </c>
      <c r="J30" s="122">
        <v>1</v>
      </c>
      <c r="K30" s="122">
        <v>1</v>
      </c>
      <c r="L30" s="122">
        <v>1</v>
      </c>
    </row>
    <row r="31" spans="1:12">
      <c r="A31" s="105"/>
      <c r="B31" s="106">
        <v>8.6999999999999993</v>
      </c>
      <c r="C31" s="120" t="s">
        <v>1885</v>
      </c>
      <c r="D31" s="121"/>
      <c r="E31" s="124"/>
      <c r="F31" s="124"/>
      <c r="G31" s="124"/>
      <c r="H31" s="124"/>
      <c r="I31" s="124"/>
      <c r="J31" s="124"/>
      <c r="K31" s="124"/>
      <c r="L31" s="124"/>
    </row>
    <row r="32" spans="1:12">
      <c r="A32" s="105"/>
      <c r="B32" s="106"/>
      <c r="C32" s="105"/>
      <c r="D32" s="68" t="s">
        <v>1562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</row>
  </sheetData>
  <mergeCells count="1">
    <mergeCell ref="C9:D9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A569-1922-48F0-9E37-47AB02713381}">
  <sheetPr>
    <tabColor rgb="FFFF0000"/>
  </sheetPr>
  <dimension ref="A2:V19"/>
  <sheetViews>
    <sheetView zoomScale="80" zoomScaleNormal="80" workbookViewId="0">
      <pane xSplit="4" ySplit="3" topLeftCell="S4" activePane="bottomRight" state="frozen"/>
      <selection pane="topRight" activeCell="E1" sqref="E1"/>
      <selection pane="bottomLeft" activeCell="A4" sqref="A4"/>
      <selection pane="bottomRight" activeCell="U1" sqref="U1:V65536"/>
    </sheetView>
  </sheetViews>
  <sheetFormatPr defaultColWidth="9" defaultRowHeight="24.6"/>
  <cols>
    <col min="1" max="1" width="0.109375" style="11" customWidth="1"/>
    <col min="2" max="2" width="5.44140625" style="11" customWidth="1"/>
    <col min="3" max="3" width="17.5546875" style="11" customWidth="1"/>
    <col min="4" max="4" width="69.5546875" style="11" customWidth="1"/>
    <col min="5" max="6" width="15" style="11" customWidth="1"/>
    <col min="7" max="20" width="12.6640625" style="11" customWidth="1"/>
    <col min="21" max="21" width="17.44140625" style="11" customWidth="1"/>
    <col min="22" max="22" width="14.44140625" style="14" customWidth="1"/>
    <col min="23" max="26" width="9" style="11"/>
    <col min="27" max="27" width="14.5546875" style="11" customWidth="1"/>
    <col min="28" max="16384" width="9" style="11"/>
  </cols>
  <sheetData>
    <row r="2" spans="1:22" s="2" customFormat="1" ht="19.5" customHeight="1">
      <c r="A2" s="1"/>
      <c r="B2" s="1"/>
      <c r="C2" s="1363"/>
      <c r="D2" s="1364"/>
      <c r="E2" s="1365" t="str">
        <f>'2.ลูกหนี้ค่ารักษา'!E2</f>
        <v>11040 บึงกาฬ,รพท_</v>
      </c>
      <c r="F2" s="1365"/>
      <c r="G2" s="1365" t="str">
        <f>'2.ลูกหนี้ค่ารักษา'!F2</f>
        <v>11041 พรเจริญ,รพช_</v>
      </c>
      <c r="H2" s="1365"/>
      <c r="I2" s="1365" t="str">
        <f>'2.ลูกหนี้ค่ารักษา'!G2</f>
        <v>11043 โซ่พิสัย,รพช_</v>
      </c>
      <c r="J2" s="1365"/>
      <c r="K2" s="1365" t="str">
        <f>'2.ลูกหนี้ค่ารักษา'!H2</f>
        <v>11046 เซกา,รพช_</v>
      </c>
      <c r="L2" s="1365"/>
      <c r="M2" s="1365" t="str">
        <f>'2.ลูกหนี้ค่ารักษา'!I2</f>
        <v>11047 ปากคาด,รพช_</v>
      </c>
      <c r="N2" s="1365"/>
      <c r="O2" s="1365" t="str">
        <f>'2.ลูกหนี้ค่ารักษา'!J2</f>
        <v>11048 บึงโขงหลง,รพช_</v>
      </c>
      <c r="P2" s="1365"/>
      <c r="Q2" s="1365" t="str">
        <f>'2.ลูกหนี้ค่ารักษา'!K2</f>
        <v>11049 ศรีวิไล,รพช_</v>
      </c>
      <c r="R2" s="1365"/>
      <c r="S2" s="1365" t="str">
        <f>'2.ลูกหนี้ค่ารักษา'!L2</f>
        <v>11050 บุ่งคล้า,รพช_</v>
      </c>
      <c r="T2" s="1365"/>
      <c r="V2" s="3"/>
    </row>
    <row r="3" spans="1:22" s="2" customFormat="1" ht="19.5" customHeight="1">
      <c r="A3" s="4" t="s">
        <v>1170</v>
      </c>
      <c r="B3" s="4"/>
      <c r="C3" s="5" t="s">
        <v>0</v>
      </c>
      <c r="D3" s="6" t="s">
        <v>1</v>
      </c>
      <c r="E3" s="7" t="s">
        <v>394</v>
      </c>
      <c r="F3" s="7" t="s">
        <v>395</v>
      </c>
      <c r="G3" s="7" t="s">
        <v>394</v>
      </c>
      <c r="H3" s="7" t="s">
        <v>395</v>
      </c>
      <c r="I3" s="8" t="s">
        <v>394</v>
      </c>
      <c r="J3" s="7" t="s">
        <v>395</v>
      </c>
      <c r="K3" s="7" t="s">
        <v>394</v>
      </c>
      <c r="L3" s="7" t="s">
        <v>395</v>
      </c>
      <c r="M3" s="9" t="s">
        <v>394</v>
      </c>
      <c r="N3" s="10" t="s">
        <v>395</v>
      </c>
      <c r="O3" s="7" t="s">
        <v>394</v>
      </c>
      <c r="P3" s="7" t="s">
        <v>395</v>
      </c>
      <c r="Q3" s="8" t="s">
        <v>394</v>
      </c>
      <c r="R3" s="7" t="s">
        <v>395</v>
      </c>
      <c r="S3" s="7" t="s">
        <v>394</v>
      </c>
      <c r="T3" s="7" t="s">
        <v>395</v>
      </c>
      <c r="V3" s="3"/>
    </row>
    <row r="4" spans="1:22">
      <c r="B4" s="11">
        <v>8.8000000000000007</v>
      </c>
      <c r="C4" s="12" t="s">
        <v>1558</v>
      </c>
      <c r="E4" s="13"/>
    </row>
    <row r="5" spans="1:22" ht="24" customHeight="1">
      <c r="B5" s="15"/>
      <c r="C5" s="16" t="s">
        <v>1999</v>
      </c>
      <c r="D5" s="17" t="s">
        <v>1395</v>
      </c>
      <c r="E5" s="18">
        <f>ROUND(VLOOKUP($C5,แยกหน่วยบริการ!$B$4:$BO$841,3,0),2)</f>
        <v>0</v>
      </c>
      <c r="F5" s="18">
        <f>ROUND(VLOOKUP($C5,แยกหน่วยบริการ!$B$4:$BO$841,4,0),2)</f>
        <v>0</v>
      </c>
      <c r="G5" s="18">
        <f>ROUND(VLOOKUP($C5,แยกหน่วยบริการ!$B$4:$BO$841,11,0),2)</f>
        <v>0</v>
      </c>
      <c r="H5" s="18">
        <f>ROUND(VLOOKUP($C5,แยกหน่วยบริการ!$B$4:$BO$841,12,0),2)</f>
        <v>0</v>
      </c>
      <c r="I5" s="18">
        <f>ROUND(VLOOKUP($C5,แยกหน่วยบริการ!$B$4:$BO$841,19,0),2)</f>
        <v>0</v>
      </c>
      <c r="J5" s="18">
        <f>ROUND(VLOOKUP($C5,แยกหน่วยบริการ!$B$4:$BO$841,20,0),2)</f>
        <v>0</v>
      </c>
      <c r="K5" s="18">
        <f>ROUND(VLOOKUP($C5,แยกหน่วยบริการ!$B$4:$BO$841,27,0),2)</f>
        <v>0</v>
      </c>
      <c r="L5" s="18">
        <f>ROUND(VLOOKUP($C5,แยกหน่วยบริการ!$B$4:$BO$841,28,0),2)</f>
        <v>0</v>
      </c>
      <c r="M5" s="18">
        <f>ROUND(VLOOKUP($C5,แยกหน่วยบริการ!$B$4:$BO$841,35,0),2)</f>
        <v>0</v>
      </c>
      <c r="N5" s="18">
        <f>ROUND(VLOOKUP($C5,แยกหน่วยบริการ!$B$4:$BO$841,36,0),2)</f>
        <v>0</v>
      </c>
      <c r="O5" s="18">
        <f>ROUND(VLOOKUP($C5,แยกหน่วยบริการ!$B$4:$BO$841,43,0),2)</f>
        <v>0</v>
      </c>
      <c r="P5" s="18">
        <f>ROUND(VLOOKUP($C5,แยกหน่วยบริการ!$B$4:$BO$841,44,0),2)</f>
        <v>0</v>
      </c>
      <c r="Q5" s="18">
        <f>ROUND(VLOOKUP($C5,แยกหน่วยบริการ!$B$4:$BO$841,51,0),2)</f>
        <v>0</v>
      </c>
      <c r="R5" s="18">
        <f>ROUND(VLOOKUP($C5,แยกหน่วยบริการ!$B$4:$BO$841,52,0),2)</f>
        <v>0</v>
      </c>
      <c r="S5" s="18">
        <f>ROUND(VLOOKUP($C5,แยกหน่วยบริการ!$B$4:$BO$841,59,0),2)</f>
        <v>0</v>
      </c>
      <c r="T5" s="18">
        <f>ROUND(VLOOKUP($C5,แยกหน่วยบริการ!$B$4:$BO$841,60,0),2)</f>
        <v>0</v>
      </c>
      <c r="U5" s="19"/>
    </row>
    <row r="6" spans="1:22" ht="20.25" customHeight="1">
      <c r="B6" s="15"/>
      <c r="C6" s="16" t="s">
        <v>2000</v>
      </c>
      <c r="D6" s="17" t="s">
        <v>1396</v>
      </c>
      <c r="E6" s="18">
        <f>ROUND(VLOOKUP($C6,แยกหน่วยบริการ!$B$4:$BO$841,3,0),2)</f>
        <v>0</v>
      </c>
      <c r="F6" s="18">
        <f>ROUND(VLOOKUP($C6,แยกหน่วยบริการ!$B$4:$BO$841,4,0),2)</f>
        <v>0</v>
      </c>
      <c r="G6" s="18">
        <f>ROUND(VLOOKUP($C6,แยกหน่วยบริการ!$B$4:$BO$841,11,0),2)</f>
        <v>0</v>
      </c>
      <c r="H6" s="18">
        <f>ROUND(VLOOKUP($C6,แยกหน่วยบริการ!$B$4:$BO$841,12,0),2)</f>
        <v>0</v>
      </c>
      <c r="I6" s="18">
        <f>ROUND(VLOOKUP($C6,แยกหน่วยบริการ!$B$4:$BO$841,19,0),2)</f>
        <v>0</v>
      </c>
      <c r="J6" s="18">
        <f>ROUND(VLOOKUP($C6,แยกหน่วยบริการ!$B$4:$BO$841,20,0),2)</f>
        <v>0</v>
      </c>
      <c r="K6" s="18">
        <f>ROUND(VLOOKUP($C6,แยกหน่วยบริการ!$B$4:$BO$841,27,0),2)</f>
        <v>0</v>
      </c>
      <c r="L6" s="18">
        <f>ROUND(VLOOKUP($C6,แยกหน่วยบริการ!$B$4:$BO$841,28,0),2)</f>
        <v>0</v>
      </c>
      <c r="M6" s="18">
        <f>ROUND(VLOOKUP($C6,แยกหน่วยบริการ!$B$4:$BO$841,35,0),2)</f>
        <v>0</v>
      </c>
      <c r="N6" s="18">
        <f>ROUND(VLOOKUP($C6,แยกหน่วยบริการ!$B$4:$BO$841,36,0),2)</f>
        <v>0</v>
      </c>
      <c r="O6" s="18">
        <f>ROUND(VLOOKUP($C6,แยกหน่วยบริการ!$B$4:$BO$841,43,0),2)</f>
        <v>0</v>
      </c>
      <c r="P6" s="18">
        <f>ROUND(VLOOKUP($C6,แยกหน่วยบริการ!$B$4:$BO$841,44,0),2)</f>
        <v>0</v>
      </c>
      <c r="Q6" s="18">
        <f>ROUND(VLOOKUP($C6,แยกหน่วยบริการ!$B$4:$BO$841,51,0),2)</f>
        <v>0</v>
      </c>
      <c r="R6" s="18">
        <f>ROUND(VLOOKUP($C6,แยกหน่วยบริการ!$B$4:$BO$841,52,0),2)</f>
        <v>0</v>
      </c>
      <c r="S6" s="18">
        <f>ROUND(VLOOKUP($C6,แยกหน่วยบริการ!$B$4:$BO$841,59,0),2)</f>
        <v>0</v>
      </c>
      <c r="T6" s="18">
        <f>ROUND(VLOOKUP($C6,แยกหน่วยบริการ!$B$4:$BO$841,60,0),2)</f>
        <v>0</v>
      </c>
      <c r="U6" s="19"/>
    </row>
    <row r="7" spans="1:22" ht="20.25" customHeight="1">
      <c r="B7" s="15"/>
      <c r="C7" s="16" t="s">
        <v>2001</v>
      </c>
      <c r="D7" s="17" t="s">
        <v>1399</v>
      </c>
      <c r="E7" s="18">
        <f>ROUND(VLOOKUP($C7,แยกหน่วยบริการ!$B$4:$BO$841,3,0),2)</f>
        <v>23572.3</v>
      </c>
      <c r="F7" s="18">
        <f>ROUND(VLOOKUP($C7,แยกหน่วยบริการ!$B$4:$BO$841,4,0),2)</f>
        <v>0</v>
      </c>
      <c r="G7" s="18">
        <f>ROUND(VLOOKUP($C7,แยกหน่วยบริการ!$B$4:$BO$841,11,0),2)</f>
        <v>0</v>
      </c>
      <c r="H7" s="18">
        <f>ROUND(VLOOKUP($C7,แยกหน่วยบริการ!$B$4:$BO$841,12,0),2)</f>
        <v>0</v>
      </c>
      <c r="I7" s="18">
        <f>ROUND(VLOOKUP($C7,แยกหน่วยบริการ!$B$4:$BO$841,19,0),2)</f>
        <v>5700</v>
      </c>
      <c r="J7" s="18">
        <f>ROUND(VLOOKUP($C7,แยกหน่วยบริการ!$B$4:$BO$841,20,0),2)</f>
        <v>0</v>
      </c>
      <c r="K7" s="18">
        <f>ROUND(VLOOKUP($C7,แยกหน่วยบริการ!$B$4:$BO$841,27,0),2)</f>
        <v>0</v>
      </c>
      <c r="L7" s="18">
        <f>ROUND(VLOOKUP($C7,แยกหน่วยบริการ!$B$4:$BO$841,28,0),2)</f>
        <v>0</v>
      </c>
      <c r="M7" s="18">
        <f>ROUND(VLOOKUP($C7,แยกหน่วยบริการ!$B$4:$BO$841,35,0),2)</f>
        <v>0</v>
      </c>
      <c r="N7" s="18">
        <f>ROUND(VLOOKUP($C7,แยกหน่วยบริการ!$B$4:$BO$841,36,0),2)</f>
        <v>0</v>
      </c>
      <c r="O7" s="18">
        <f>ROUND(VLOOKUP($C7,แยกหน่วยบริการ!$B$4:$BO$841,43,0),2)</f>
        <v>0</v>
      </c>
      <c r="P7" s="18">
        <f>ROUND(VLOOKUP($C7,แยกหน่วยบริการ!$B$4:$BO$841,44,0),2)</f>
        <v>0</v>
      </c>
      <c r="Q7" s="18">
        <f>ROUND(VLOOKUP($C7,แยกหน่วยบริการ!$B$4:$BO$841,51,0),2)</f>
        <v>0</v>
      </c>
      <c r="R7" s="18">
        <f>ROUND(VLOOKUP($C7,แยกหน่วยบริการ!$B$4:$BO$841,52,0),2)</f>
        <v>0</v>
      </c>
      <c r="S7" s="18">
        <f>ROUND(VLOOKUP($C7,แยกหน่วยบริการ!$B$4:$BO$841,59,0),2)</f>
        <v>0</v>
      </c>
      <c r="T7" s="18">
        <f>ROUND(VLOOKUP($C7,แยกหน่วยบริการ!$B$4:$BO$841,60,0),2)</f>
        <v>0</v>
      </c>
      <c r="U7" s="19"/>
    </row>
    <row r="8" spans="1:22" ht="20.25" customHeight="1">
      <c r="B8" s="15"/>
      <c r="C8" s="16" t="s">
        <v>2002</v>
      </c>
      <c r="D8" s="17" t="s">
        <v>1400</v>
      </c>
      <c r="E8" s="18">
        <f>ROUND(VLOOKUP($C8,แยกหน่วยบริการ!$B$4:$BO$841,3,0),2)</f>
        <v>191457.14</v>
      </c>
      <c r="F8" s="18">
        <f>ROUND(VLOOKUP($C8,แยกหน่วยบริการ!$B$4:$BO$841,4,0),2)</f>
        <v>0</v>
      </c>
      <c r="G8" s="18">
        <f>ROUND(VLOOKUP($C8,แยกหน่วยบริการ!$B$4:$BO$841,11,0),2)</f>
        <v>56800</v>
      </c>
      <c r="H8" s="18">
        <f>ROUND(VLOOKUP($C8,แยกหน่วยบริการ!$B$4:$BO$841,12,0),2)</f>
        <v>1000</v>
      </c>
      <c r="I8" s="18">
        <f>ROUND(VLOOKUP($C8,แยกหน่วยบริการ!$B$4:$BO$841,19,0),2)</f>
        <v>32100</v>
      </c>
      <c r="J8" s="18">
        <f>ROUND(VLOOKUP($C8,แยกหน่วยบริการ!$B$4:$BO$841,20,0),2)</f>
        <v>0</v>
      </c>
      <c r="K8" s="18">
        <f>ROUND(VLOOKUP($C8,แยกหน่วยบริการ!$B$4:$BO$841,27,0),2)</f>
        <v>50374</v>
      </c>
      <c r="L8" s="18">
        <f>ROUND(VLOOKUP($C8,แยกหน่วยบริการ!$B$4:$BO$841,28,0),2)</f>
        <v>0</v>
      </c>
      <c r="M8" s="18">
        <f>ROUND(VLOOKUP($C8,แยกหน่วยบริการ!$B$4:$BO$841,35,0),2)</f>
        <v>37300</v>
      </c>
      <c r="N8" s="18">
        <f>ROUND(VLOOKUP($C8,แยกหน่วยบริการ!$B$4:$BO$841,36,0),2)</f>
        <v>0</v>
      </c>
      <c r="O8" s="18">
        <f>ROUND(VLOOKUP($C8,แยกหน่วยบริการ!$B$4:$BO$841,43,0),2)</f>
        <v>50700</v>
      </c>
      <c r="P8" s="18">
        <f>ROUND(VLOOKUP($C8,แยกหน่วยบริการ!$B$4:$BO$841,44,0),2)</f>
        <v>0</v>
      </c>
      <c r="Q8" s="18">
        <f>ROUND(VLOOKUP($C8,แยกหน่วยบริการ!$B$4:$BO$841,51,0),2)</f>
        <v>31300</v>
      </c>
      <c r="R8" s="18">
        <f>ROUND(VLOOKUP($C8,แยกหน่วยบริการ!$B$4:$BO$841,52,0),2)</f>
        <v>0</v>
      </c>
      <c r="S8" s="18">
        <f>ROUND(VLOOKUP($C8,แยกหน่วยบริการ!$B$4:$BO$841,59,0),2)</f>
        <v>25000</v>
      </c>
      <c r="T8" s="18">
        <f>ROUND(VLOOKUP($C8,แยกหน่วยบริการ!$B$4:$BO$841,60,0),2)</f>
        <v>2900</v>
      </c>
      <c r="U8" s="19"/>
    </row>
    <row r="9" spans="1:22" ht="22.5" customHeight="1">
      <c r="B9" s="15"/>
      <c r="C9" s="16" t="s">
        <v>1961</v>
      </c>
      <c r="D9" s="17" t="s">
        <v>144</v>
      </c>
      <c r="E9" s="18">
        <f>ROUND(VLOOKUP($C9,แยกหน่วยบริการ!$B$4:$BO$841,3,0),2)</f>
        <v>216535.81</v>
      </c>
      <c r="F9" s="18">
        <f>ROUND(VLOOKUP($C9,แยกหน่วยบริการ!$B$4:$BO$841,4,0),2)</f>
        <v>215029.44</v>
      </c>
      <c r="G9" s="18">
        <f>ROUND(VLOOKUP($C9,แยกหน่วยบริการ!$B$4:$BO$841,11,0),2)</f>
        <v>57800</v>
      </c>
      <c r="H9" s="18">
        <f>ROUND(VLOOKUP($C9,แยกหน่วยบริการ!$B$4:$BO$841,12,0),2)</f>
        <v>56800</v>
      </c>
      <c r="I9" s="18">
        <f>ROUND(VLOOKUP($C9,แยกหน่วยบริการ!$B$4:$BO$841,19,0),2)</f>
        <v>35600</v>
      </c>
      <c r="J9" s="18">
        <f>ROUND(VLOOKUP($C9,แยกหน่วยบริการ!$B$4:$BO$841,20,0),2)</f>
        <v>37800</v>
      </c>
      <c r="K9" s="18">
        <f>ROUND(VLOOKUP($C9,แยกหน่วยบริการ!$B$4:$BO$841,27,0),2)</f>
        <v>45796.5</v>
      </c>
      <c r="L9" s="18">
        <f>ROUND(VLOOKUP($C9,แยกหน่วยบริการ!$B$4:$BO$841,28,0),2)</f>
        <v>50374</v>
      </c>
      <c r="M9" s="18">
        <f>ROUND(VLOOKUP($C9,แยกหน่วยบริการ!$B$4:$BO$841,35,0),2)</f>
        <v>37300</v>
      </c>
      <c r="N9" s="18">
        <f>ROUND(VLOOKUP($C9,แยกหน่วยบริการ!$B$4:$BO$841,36,0),2)</f>
        <v>37300</v>
      </c>
      <c r="O9" s="18">
        <f>ROUND(VLOOKUP($C9,แยกหน่วยบริการ!$B$4:$BO$841,43,0),2)</f>
        <v>46400</v>
      </c>
      <c r="P9" s="18">
        <f>ROUND(VLOOKUP($C9,แยกหน่วยบริการ!$B$4:$BO$841,44,0),2)</f>
        <v>50700</v>
      </c>
      <c r="Q9" s="18">
        <f>ROUND(VLOOKUP($C9,แยกหน่วยบริการ!$B$4:$BO$841,51,0),2)</f>
        <v>31300</v>
      </c>
      <c r="R9" s="18">
        <f>ROUND(VLOOKUP($C9,แยกหน่วยบริการ!$B$4:$BO$841,52,0),2)</f>
        <v>31300</v>
      </c>
      <c r="S9" s="18">
        <f>ROUND(VLOOKUP($C9,แยกหน่วยบริการ!$B$4:$BO$841,59,0),2)</f>
        <v>0</v>
      </c>
      <c r="T9" s="18">
        <f>ROUND(VLOOKUP($C9,แยกหน่วยบริการ!$B$4:$BO$841,60,0),2)</f>
        <v>0</v>
      </c>
      <c r="U9" s="19"/>
    </row>
    <row r="10" spans="1:22" ht="24.75" customHeight="1">
      <c r="B10" s="15"/>
      <c r="C10" s="20" t="s">
        <v>1995</v>
      </c>
      <c r="D10" s="20" t="s">
        <v>1850</v>
      </c>
      <c r="E10" s="18">
        <f>ROUND(VLOOKUP($C10,แยกหน่วยบริการ!$B$4:$BO$841,3,0),2)</f>
        <v>0</v>
      </c>
      <c r="F10" s="18">
        <f>ROUND(VLOOKUP($C10,แยกหน่วยบริการ!$B$4:$BO$841,4,0),2)</f>
        <v>0</v>
      </c>
      <c r="G10" s="18">
        <f>ROUND(VLOOKUP($C10,แยกหน่วยบริการ!$B$4:$BO$841,11,0),2)</f>
        <v>299700</v>
      </c>
      <c r="H10" s="18">
        <f>ROUND(VLOOKUP($C10,แยกหน่วยบริการ!$B$4:$BO$841,12,0),2)</f>
        <v>0</v>
      </c>
      <c r="I10" s="18">
        <f>ROUND(VLOOKUP($C10,แยกหน่วยบริการ!$B$4:$BO$841,19,0),2)</f>
        <v>905300</v>
      </c>
      <c r="J10" s="18">
        <f>ROUND(VLOOKUP($C10,แยกหน่วยบริการ!$B$4:$BO$841,20,0),2)</f>
        <v>0</v>
      </c>
      <c r="K10" s="18">
        <f>ROUND(VLOOKUP($C10,แยกหน่วยบริการ!$B$4:$BO$841,27,0),2)</f>
        <v>167200</v>
      </c>
      <c r="L10" s="18">
        <f>ROUND(VLOOKUP($C10,แยกหน่วยบริการ!$B$4:$BO$841,28,0),2)</f>
        <v>0</v>
      </c>
      <c r="M10" s="18">
        <f>ROUND(VLOOKUP($C10,แยกหน่วยบริการ!$B$4:$BO$841,35,0),2)</f>
        <v>0</v>
      </c>
      <c r="N10" s="18">
        <f>ROUND(VLOOKUP($C10,แยกหน่วยบริการ!$B$4:$BO$841,36,0),2)</f>
        <v>0</v>
      </c>
      <c r="O10" s="18">
        <f>ROUND(VLOOKUP($C10,แยกหน่วยบริการ!$B$4:$BO$841,43,0),2)</f>
        <v>0</v>
      </c>
      <c r="P10" s="18">
        <f>ROUND(VLOOKUP($C10,แยกหน่วยบริการ!$B$4:$BO$841,44,0),2)</f>
        <v>0</v>
      </c>
      <c r="Q10" s="18">
        <f>ROUND(VLOOKUP($C10,แยกหน่วยบริการ!$B$4:$BO$841,51,0),2)</f>
        <v>152400</v>
      </c>
      <c r="R10" s="18">
        <f>ROUND(VLOOKUP($C10,แยกหน่วยบริการ!$B$4:$BO$841,52,0),2)</f>
        <v>0</v>
      </c>
      <c r="S10" s="18">
        <f>ROUND(VLOOKUP($C10,แยกหน่วยบริการ!$B$4:$BO$841,59,0),2)</f>
        <v>1600</v>
      </c>
      <c r="T10" s="18">
        <f>ROUND(VLOOKUP($C10,แยกหน่วยบริการ!$B$4:$BO$841,60,0),2)</f>
        <v>0</v>
      </c>
      <c r="U10" s="19"/>
    </row>
    <row r="11" spans="1:22" ht="20.25" customHeight="1">
      <c r="B11" s="15"/>
      <c r="C11" s="20" t="s">
        <v>1996</v>
      </c>
      <c r="D11" s="20" t="s">
        <v>1907</v>
      </c>
      <c r="E11" s="18">
        <f>ROUND(VLOOKUP($C11,แยกหน่วยบริการ!$B$4:$BO$841,3,0),2)</f>
        <v>0</v>
      </c>
      <c r="F11" s="18">
        <f>ROUND(VLOOKUP($C11,แยกหน่วยบริการ!$B$4:$BO$841,4,0),2)</f>
        <v>0</v>
      </c>
      <c r="G11" s="18">
        <f>ROUND(VLOOKUP($C11,แยกหน่วยบริการ!$B$4:$BO$841,11,0),2)</f>
        <v>0</v>
      </c>
      <c r="H11" s="18">
        <f>ROUND(VLOOKUP($C11,แยกหน่วยบริการ!$B$4:$BO$841,12,0),2)</f>
        <v>0</v>
      </c>
      <c r="I11" s="18">
        <f>ROUND(VLOOKUP($C11,แยกหน่วยบริการ!$B$4:$BO$841,19,0),2)</f>
        <v>0</v>
      </c>
      <c r="J11" s="18">
        <f>ROUND(VLOOKUP($C11,แยกหน่วยบริการ!$B$4:$BO$841,20,0),2)</f>
        <v>0</v>
      </c>
      <c r="K11" s="18">
        <f>ROUND(VLOOKUP($C11,แยกหน่วยบริการ!$B$4:$BO$841,27,0),2)</f>
        <v>0</v>
      </c>
      <c r="L11" s="18">
        <f>ROUND(VLOOKUP($C11,แยกหน่วยบริการ!$B$4:$BO$841,28,0),2)</f>
        <v>0</v>
      </c>
      <c r="M11" s="18">
        <f>ROUND(VLOOKUP($C11,แยกหน่วยบริการ!$B$4:$BO$841,35,0),2)</f>
        <v>0</v>
      </c>
      <c r="N11" s="18">
        <f>ROUND(VLOOKUP($C11,แยกหน่วยบริการ!$B$4:$BO$841,36,0),2)</f>
        <v>0</v>
      </c>
      <c r="O11" s="18">
        <f>ROUND(VLOOKUP($C11,แยกหน่วยบริการ!$B$4:$BO$841,43,0),2)</f>
        <v>0</v>
      </c>
      <c r="P11" s="18">
        <f>ROUND(VLOOKUP($C11,แยกหน่วยบริการ!$B$4:$BO$841,44,0),2)</f>
        <v>0</v>
      </c>
      <c r="Q11" s="18">
        <f>ROUND(VLOOKUP($C11,แยกหน่วยบริการ!$B$4:$BO$841,51,0),2)</f>
        <v>0</v>
      </c>
      <c r="R11" s="18">
        <f>ROUND(VLOOKUP($C11,แยกหน่วยบริการ!$B$4:$BO$841,52,0),2)</f>
        <v>0</v>
      </c>
      <c r="S11" s="18">
        <f>ROUND(VLOOKUP($C11,แยกหน่วยบริการ!$B$4:$BO$841,59,0),2)</f>
        <v>0</v>
      </c>
      <c r="T11" s="18">
        <f>ROUND(VLOOKUP($C11,แยกหน่วยบริการ!$B$4:$BO$841,60,0),2)</f>
        <v>0</v>
      </c>
      <c r="U11" s="19"/>
    </row>
    <row r="12" spans="1:22" ht="24" customHeight="1">
      <c r="B12" s="15"/>
      <c r="C12" s="20" t="s">
        <v>1997</v>
      </c>
      <c r="D12" s="20" t="s">
        <v>1401</v>
      </c>
      <c r="E12" s="18">
        <f>ROUND(VLOOKUP($C12,แยกหน่วยบริการ!$B$4:$BO$841,3,0),2)</f>
        <v>2092600</v>
      </c>
      <c r="F12" s="18">
        <f>ROUND(VLOOKUP($C12,แยกหน่วยบริการ!$B$4:$BO$841,4,0),2)</f>
        <v>2600</v>
      </c>
      <c r="G12" s="18">
        <f>ROUND(VLOOKUP($C12,แยกหน่วยบริการ!$B$4:$BO$841,11,0),2)</f>
        <v>656100</v>
      </c>
      <c r="H12" s="18">
        <f>ROUND(VLOOKUP($C12,แยกหน่วยบริการ!$B$4:$BO$841,12,0),2)</f>
        <v>0</v>
      </c>
      <c r="I12" s="18">
        <f>ROUND(VLOOKUP($C12,แยกหน่วยบริการ!$B$4:$BO$841,19,0),2)</f>
        <v>959700</v>
      </c>
      <c r="J12" s="18">
        <f>ROUND(VLOOKUP($C12,แยกหน่วยบริการ!$B$4:$BO$841,20,0),2)</f>
        <v>150400</v>
      </c>
      <c r="K12" s="18">
        <f>ROUND(VLOOKUP($C12,แยกหน่วยบริการ!$B$4:$BO$841,27,0),2)</f>
        <v>1396204.5</v>
      </c>
      <c r="L12" s="18">
        <f>ROUND(VLOOKUP($C12,แยกหน่วยบริการ!$B$4:$BO$841,28,0),2)</f>
        <v>0</v>
      </c>
      <c r="M12" s="18">
        <f>ROUND(VLOOKUP($C12,แยกหน่วยบริการ!$B$4:$BO$841,35,0),2)</f>
        <v>457100</v>
      </c>
      <c r="N12" s="18">
        <f>ROUND(VLOOKUP($C12,แยกหน่วยบริการ!$B$4:$BO$841,36,0),2)</f>
        <v>0</v>
      </c>
      <c r="O12" s="18">
        <f>ROUND(VLOOKUP($C12,แยกหน่วยบริการ!$B$4:$BO$841,43,0),2)</f>
        <v>553400</v>
      </c>
      <c r="P12" s="18">
        <f>ROUND(VLOOKUP($C12,แยกหน่วยบริการ!$B$4:$BO$841,44,0),2)</f>
        <v>0</v>
      </c>
      <c r="Q12" s="18">
        <f>ROUND(VLOOKUP($C12,แยกหน่วยบริการ!$B$4:$BO$841,51,0),2)</f>
        <v>475000</v>
      </c>
      <c r="R12" s="18">
        <f>ROUND(VLOOKUP($C12,แยกหน่วยบริการ!$B$4:$BO$841,52,0),2)</f>
        <v>0</v>
      </c>
      <c r="S12" s="18">
        <f>ROUND(VLOOKUP($C12,แยกหน่วยบริการ!$B$4:$BO$841,59,0),2)</f>
        <v>400000</v>
      </c>
      <c r="T12" s="18">
        <f>ROUND(VLOOKUP($C12,แยกหน่วยบริการ!$B$4:$BO$841,60,0),2)</f>
        <v>10300</v>
      </c>
      <c r="U12" s="19"/>
    </row>
    <row r="13" spans="1:22" ht="24" customHeight="1">
      <c r="B13" s="15"/>
      <c r="C13" s="20" t="s">
        <v>1998</v>
      </c>
      <c r="D13" s="20" t="s">
        <v>1402</v>
      </c>
      <c r="E13" s="18">
        <f>ROUND(VLOOKUP($C13,แยกหน่วยบริการ!$B$4:$BO$841,3,0),2)</f>
        <v>0</v>
      </c>
      <c r="F13" s="18">
        <f>ROUND(VLOOKUP($C13,แยกหน่วยบริการ!$B$4:$BO$841,4,0),2)</f>
        <v>0</v>
      </c>
      <c r="G13" s="18">
        <f>ROUND(VLOOKUP($C13,แยกหน่วยบริการ!$B$4:$BO$841,11,0),2)</f>
        <v>0</v>
      </c>
      <c r="H13" s="18">
        <f>ROUND(VLOOKUP($C13,แยกหน่วยบริการ!$B$4:$BO$841,12,0),2)</f>
        <v>0</v>
      </c>
      <c r="I13" s="18">
        <f>ROUND(VLOOKUP($C13,แยกหน่วยบริการ!$B$4:$BO$841,19,0),2)</f>
        <v>0</v>
      </c>
      <c r="J13" s="18">
        <f>ROUND(VLOOKUP($C13,แยกหน่วยบริการ!$B$4:$BO$841,20,0),2)</f>
        <v>0</v>
      </c>
      <c r="K13" s="18">
        <f>ROUND(VLOOKUP($C13,แยกหน่วยบริการ!$B$4:$BO$841,27,0),2)</f>
        <v>0</v>
      </c>
      <c r="L13" s="18">
        <f>ROUND(VLOOKUP($C13,แยกหน่วยบริการ!$B$4:$BO$841,28,0),2)</f>
        <v>0</v>
      </c>
      <c r="M13" s="18">
        <f>ROUND(VLOOKUP($C13,แยกหน่วยบริการ!$B$4:$BO$841,35,0),2)</f>
        <v>0</v>
      </c>
      <c r="N13" s="18">
        <f>ROUND(VLOOKUP($C13,แยกหน่วยบริการ!$B$4:$BO$841,36,0),2)</f>
        <v>0</v>
      </c>
      <c r="O13" s="18">
        <f>ROUND(VLOOKUP($C13,แยกหน่วยบริการ!$B$4:$BO$841,43,0),2)</f>
        <v>0</v>
      </c>
      <c r="P13" s="18">
        <f>ROUND(VLOOKUP($C13,แยกหน่วยบริการ!$B$4:$BO$841,44,0),2)</f>
        <v>0</v>
      </c>
      <c r="Q13" s="18">
        <f>ROUND(VLOOKUP($C13,แยกหน่วยบริการ!$B$4:$BO$841,51,0),2)</f>
        <v>0</v>
      </c>
      <c r="R13" s="18">
        <f>ROUND(VLOOKUP($C13,แยกหน่วยบริการ!$B$4:$BO$841,52,0),2)</f>
        <v>0</v>
      </c>
      <c r="S13" s="18">
        <f>ROUND(VLOOKUP($C13,แยกหน่วยบริการ!$B$4:$BO$841,59,0),2)</f>
        <v>0</v>
      </c>
      <c r="T13" s="18">
        <f>ROUND(VLOOKUP($C13,แยกหน่วยบริการ!$B$4:$BO$841,60,0),2)</f>
        <v>0</v>
      </c>
      <c r="U13" s="19"/>
    </row>
    <row r="14" spans="1:22" ht="26.25" customHeight="1">
      <c r="B14" s="15"/>
      <c r="C14" s="24" t="s">
        <v>1962</v>
      </c>
      <c r="D14" s="25" t="s">
        <v>145</v>
      </c>
      <c r="E14" s="18">
        <f>ROUND(VLOOKUP($C14,แยกหน่วยบริการ!$B$4:$BO$841,3,0),2)</f>
        <v>1992400</v>
      </c>
      <c r="F14" s="18">
        <f>ROUND(VLOOKUP($C14,แยกหน่วยบริการ!$B$4:$BO$841,4,0),2)</f>
        <v>2092600</v>
      </c>
      <c r="G14" s="18">
        <f>ROUND(VLOOKUP($C14,แยกหน่วยบริการ!$B$4:$BO$841,11,0),2)</f>
        <v>866000</v>
      </c>
      <c r="H14" s="18">
        <f>ROUND(VLOOKUP($C14,แยกหน่วยบริการ!$B$4:$BO$841,12,0),2)</f>
        <v>955800</v>
      </c>
      <c r="I14" s="18">
        <f>ROUND(VLOOKUP($C14,แยกหน่วยบริการ!$B$4:$BO$841,19,0),2)</f>
        <v>510200</v>
      </c>
      <c r="J14" s="18">
        <f>ROUND(VLOOKUP($C14,แยกหน่วยบริการ!$B$4:$BO$841,20,0),2)</f>
        <v>959700</v>
      </c>
      <c r="K14" s="18">
        <f>ROUND(VLOOKUP($C14,แยกหน่วยบริการ!$B$4:$BO$841,27,0),2)</f>
        <v>947500</v>
      </c>
      <c r="L14" s="18">
        <f>ROUND(VLOOKUP($C14,แยกหน่วยบริการ!$B$4:$BO$841,28,0),2)</f>
        <v>1396204.5</v>
      </c>
      <c r="M14" s="18">
        <f>ROUND(VLOOKUP($C14,แยกหน่วยบริการ!$B$4:$BO$841,35,0),2)</f>
        <v>443300</v>
      </c>
      <c r="N14" s="18">
        <f>ROUND(VLOOKUP($C14,แยกหน่วยบริการ!$B$4:$BO$841,36,0),2)</f>
        <v>457100</v>
      </c>
      <c r="O14" s="18">
        <f>ROUND(VLOOKUP($C14,แยกหน่วยบริการ!$B$4:$BO$841,43,0),2)</f>
        <v>549900</v>
      </c>
      <c r="P14" s="18">
        <f>ROUND(VLOOKUP($C14,แยกหน่วยบริการ!$B$4:$BO$841,44,0),2)</f>
        <v>553400</v>
      </c>
      <c r="Q14" s="18">
        <f>ROUND(VLOOKUP($C14,แยกหน่วยบริการ!$B$4:$BO$841,51,0),2)</f>
        <v>0</v>
      </c>
      <c r="R14" s="18">
        <f>ROUND(VLOOKUP($C14,แยกหน่วยบริการ!$B$4:$BO$841,52,0),2)</f>
        <v>0</v>
      </c>
      <c r="S14" s="18">
        <f>ROUND(VLOOKUP($C14,แยกหน่วยบริการ!$B$4:$BO$841,59,0),2)</f>
        <v>425000</v>
      </c>
      <c r="T14" s="18">
        <f>ROUND(VLOOKUP($C14,แยกหน่วยบริการ!$B$4:$BO$841,60,0),2)</f>
        <v>425000</v>
      </c>
      <c r="U14" s="19"/>
    </row>
    <row r="15" spans="1:22">
      <c r="B15" s="20"/>
      <c r="C15" s="20"/>
      <c r="D15" s="20" t="s">
        <v>1887</v>
      </c>
      <c r="E15" s="21">
        <f>SUM(E10:E13)+SUM(E5:E8)</f>
        <v>2307629.44</v>
      </c>
      <c r="F15" s="21">
        <f>F14+F9</f>
        <v>2307629.44</v>
      </c>
      <c r="G15" s="21">
        <f>SUM(G10:G13)+SUM(G5:G8)</f>
        <v>1012600</v>
      </c>
      <c r="H15" s="21">
        <f>H14+H9</f>
        <v>1012600</v>
      </c>
      <c r="I15" s="21">
        <f>SUM(I10:I13)+SUM(I5:I8)</f>
        <v>1902800</v>
      </c>
      <c r="J15" s="21">
        <f>J14+J9</f>
        <v>997500</v>
      </c>
      <c r="K15" s="21">
        <f>SUM(K10:K13)+SUM(K5:K8)</f>
        <v>1613778.5</v>
      </c>
      <c r="L15" s="21">
        <f>L14+L9</f>
        <v>1446578.5</v>
      </c>
      <c r="M15" s="21">
        <f>SUM(M10:M13)+SUM(M5:M8)</f>
        <v>494400</v>
      </c>
      <c r="N15" s="21">
        <f>N14+N9</f>
        <v>494400</v>
      </c>
      <c r="O15" s="21">
        <f>SUM(O10:O13)+SUM(O5:O8)</f>
        <v>604100</v>
      </c>
      <c r="P15" s="21">
        <f>P14+P9</f>
        <v>604100</v>
      </c>
      <c r="Q15" s="21">
        <f>SUM(Q10:Q13)+SUM(Q5:Q8)</f>
        <v>658700</v>
      </c>
      <c r="R15" s="21">
        <f>R14+R9</f>
        <v>31300</v>
      </c>
      <c r="S15" s="21">
        <f>SUM(S10:S13)+SUM(S5:S8)</f>
        <v>426600</v>
      </c>
      <c r="T15" s="21">
        <f>T14+T9</f>
        <v>425000</v>
      </c>
    </row>
    <row r="16" spans="1:22">
      <c r="B16" s="20"/>
      <c r="C16" s="20"/>
      <c r="D16" s="22" t="s">
        <v>1562</v>
      </c>
      <c r="E16" s="1361" t="str">
        <f>IF(E15&gt;0,IF(F15&gt;0,"1.00","0.00"),"0.00")</f>
        <v>1.00</v>
      </c>
      <c r="F16" s="1362"/>
      <c r="G16" s="1361" t="str">
        <f>IF(G15&gt;0,IF(H15&gt;0,"1.00","0.00"),"0.00")</f>
        <v>1.00</v>
      </c>
      <c r="H16" s="1362"/>
      <c r="I16" s="1361" t="str">
        <f>IF(I15&gt;0,IF(J15&gt;0,"1.00","0.00"),"0.00")</f>
        <v>1.00</v>
      </c>
      <c r="J16" s="1362"/>
      <c r="K16" s="1361" t="str">
        <f>IF(K15&gt;0,IF(L15&gt;0,"1.00","0.00"),"0.00")</f>
        <v>1.00</v>
      </c>
      <c r="L16" s="1362"/>
      <c r="M16" s="1361" t="str">
        <f>IF(M15&gt;0,IF(N15&gt;0,"1.00","0.00"),"0.00")</f>
        <v>1.00</v>
      </c>
      <c r="N16" s="1362"/>
      <c r="O16" s="1361" t="str">
        <f>IF(O15&gt;0,IF(P15&gt;0,"1.00","0.00"),"0.00")</f>
        <v>1.00</v>
      </c>
      <c r="P16" s="1362"/>
      <c r="Q16" s="1361" t="str">
        <f>IF(Q15&gt;0,IF(R15&gt;0,"1.00","0.00"),"0.00")</f>
        <v>1.00</v>
      </c>
      <c r="R16" s="1362"/>
      <c r="S16" s="1361" t="str">
        <f>IF(S15&gt;0,IF(T15&gt;0,"1.00","0.00"),"0.00")</f>
        <v>1.00</v>
      </c>
      <c r="T16" s="1362"/>
    </row>
    <row r="19" spans="3:3">
      <c r="C19" s="19"/>
    </row>
  </sheetData>
  <mergeCells count="17">
    <mergeCell ref="S16:T16"/>
    <mergeCell ref="O2:P2"/>
    <mergeCell ref="Q2:R2"/>
    <mergeCell ref="S2:T2"/>
    <mergeCell ref="E16:F16"/>
    <mergeCell ref="G16:H16"/>
    <mergeCell ref="I16:J16"/>
    <mergeCell ref="K16:L16"/>
    <mergeCell ref="M16:N16"/>
    <mergeCell ref="O16:P16"/>
    <mergeCell ref="Q16:R16"/>
    <mergeCell ref="C2:D2"/>
    <mergeCell ref="E2:F2"/>
    <mergeCell ref="G2:H2"/>
    <mergeCell ref="I2:J2"/>
    <mergeCell ref="K2:L2"/>
    <mergeCell ref="M2:N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F3256-30F0-4DF9-9B95-0FD898D320E5}">
  <sheetPr>
    <tabColor theme="9" tint="0.39997558519241921"/>
  </sheetPr>
  <dimension ref="A1:M35"/>
  <sheetViews>
    <sheetView zoomScale="80" zoomScaleNormal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J11" sqref="J11"/>
    </sheetView>
  </sheetViews>
  <sheetFormatPr defaultColWidth="9" defaultRowHeight="24.6"/>
  <cols>
    <col min="1" max="1" width="5.44140625" style="1207" customWidth="1"/>
    <col min="2" max="2" width="7.109375" style="1208" customWidth="1"/>
    <col min="3" max="3" width="12.6640625" style="1209" customWidth="1"/>
    <col min="4" max="4" width="50.88671875" style="1210" customWidth="1"/>
    <col min="5" max="5" width="45.88671875" style="1209" customWidth="1"/>
    <col min="6" max="6" width="14.109375" style="1210" customWidth="1"/>
    <col min="7" max="8" width="13.44140625" style="1211" customWidth="1"/>
    <col min="9" max="9" width="14.44140625" style="1211" customWidth="1"/>
    <col min="10" max="11" width="13.44140625" style="1211" customWidth="1"/>
    <col min="12" max="12" width="15.109375" style="1211" customWidth="1"/>
    <col min="13" max="13" width="13.44140625" style="1211" customWidth="1"/>
    <col min="14" max="15" width="9" style="1211"/>
    <col min="16" max="16" width="26.44140625" style="1211" customWidth="1"/>
    <col min="17" max="16384" width="9" style="1211"/>
  </cols>
  <sheetData>
    <row r="1" spans="1:13" s="1185" customFormat="1">
      <c r="A1" s="1178"/>
      <c r="B1" s="1179"/>
      <c r="C1" s="1180"/>
      <c r="D1" s="1181"/>
      <c r="E1" s="1182"/>
      <c r="F1" s="1183">
        <v>1</v>
      </c>
      <c r="G1" s="1184">
        <v>2</v>
      </c>
      <c r="H1" s="1183">
        <v>3</v>
      </c>
      <c r="I1" s="1184">
        <v>4</v>
      </c>
      <c r="J1" s="1183">
        <v>5</v>
      </c>
      <c r="K1" s="1184">
        <v>6</v>
      </c>
      <c r="L1" s="1183">
        <v>7</v>
      </c>
      <c r="M1" s="1184">
        <v>8</v>
      </c>
    </row>
    <row r="2" spans="1:13" s="1190" customFormat="1" ht="33">
      <c r="A2" s="1186"/>
      <c r="B2" s="1187">
        <v>9</v>
      </c>
      <c r="C2" s="1368" t="s">
        <v>2094</v>
      </c>
      <c r="D2" s="1368"/>
      <c r="E2" s="1188"/>
      <c r="F2" s="1189" t="str">
        <f>งบทดลองเบื้องต้น!D3</f>
        <v>11040 บึงกาฬ,รพท_</v>
      </c>
      <c r="G2" s="1189" t="str">
        <f>งบทดลองเบื้องต้น!E3</f>
        <v>11041 พรเจริญ,รพช_</v>
      </c>
      <c r="H2" s="1189" t="str">
        <f>งบทดลองเบื้องต้น!F3</f>
        <v>11043 โซ่พิสัย,รพช_</v>
      </c>
      <c r="I2" s="1189" t="str">
        <f>งบทดลองเบื้องต้น!G3</f>
        <v>11046 เซกา,รพช_</v>
      </c>
      <c r="J2" s="1189" t="str">
        <f>งบทดลองเบื้องต้น!H3</f>
        <v>11047 ปากคาด,รพช_</v>
      </c>
      <c r="K2" s="1189" t="str">
        <f>งบทดลองเบื้องต้น!I3</f>
        <v>11048 บึงโขงหลง,รพช_</v>
      </c>
      <c r="L2" s="1189" t="str">
        <f>งบทดลองเบื้องต้น!J3</f>
        <v>11049 ศรีวิไล,รพช_</v>
      </c>
      <c r="M2" s="1189" t="str">
        <f>งบทดลองเบื้องต้น!K3</f>
        <v>11050 บุ่งคล้า,รพช_</v>
      </c>
    </row>
    <row r="3" spans="1:13" s="1190" customFormat="1">
      <c r="A3" s="1191" t="s">
        <v>2070</v>
      </c>
      <c r="B3" s="1192" t="s">
        <v>1170</v>
      </c>
      <c r="C3" s="1193" t="s">
        <v>0</v>
      </c>
      <c r="D3" s="1193" t="s">
        <v>1</v>
      </c>
      <c r="E3" s="1188" t="s">
        <v>2054</v>
      </c>
      <c r="F3" s="637" t="s">
        <v>395</v>
      </c>
      <c r="G3" s="637" t="s">
        <v>395</v>
      </c>
      <c r="H3" s="637" t="s">
        <v>395</v>
      </c>
      <c r="I3" s="637" t="s">
        <v>395</v>
      </c>
      <c r="J3" s="638" t="s">
        <v>395</v>
      </c>
      <c r="K3" s="637" t="s">
        <v>395</v>
      </c>
      <c r="L3" s="637" t="s">
        <v>395</v>
      </c>
      <c r="M3" s="637" t="s">
        <v>395</v>
      </c>
    </row>
    <row r="4" spans="1:13" s="1197" customFormat="1">
      <c r="A4" s="1366">
        <v>1</v>
      </c>
      <c r="B4" s="1194">
        <v>3</v>
      </c>
      <c r="C4" s="1195" t="s">
        <v>464</v>
      </c>
      <c r="D4" s="1196" t="s">
        <v>4</v>
      </c>
      <c r="E4" s="642" t="s">
        <v>2080</v>
      </c>
      <c r="F4" s="216">
        <f>ROUND(VLOOKUP($C4,งบทดลองเบื้องต้น!$B$4:$K$839,3,0),2)</f>
        <v>0</v>
      </c>
      <c r="G4" s="216">
        <f>ROUND(VLOOKUP($C4,งบทดลองเบื้องต้น!$B$4:$K$839,4,0),2)</f>
        <v>0</v>
      </c>
      <c r="H4" s="216">
        <f>ROUND(VLOOKUP($C4,งบทดลองเบื้องต้น!$B$4:$K$839,5,0),2)</f>
        <v>0</v>
      </c>
      <c r="I4" s="216">
        <f>ROUND(VLOOKUP($C4,งบทดลองเบื้องต้น!$B$4:$K$839,6,0),2)</f>
        <v>0</v>
      </c>
      <c r="J4" s="216">
        <f>ROUND(VLOOKUP($C4,งบทดลองเบื้องต้น!$B$4:$K$839,7,0),2)</f>
        <v>0</v>
      </c>
      <c r="K4" s="216">
        <f>ROUND(VLOOKUP($C4,งบทดลองเบื้องต้น!$B$4:$K$839,8,0),2)</f>
        <v>0</v>
      </c>
      <c r="L4" s="216">
        <f>ROUND(VLOOKUP($C4,งบทดลองเบื้องต้น!$B$4:$K$839,9,0),2)</f>
        <v>0</v>
      </c>
      <c r="M4" s="216">
        <f>ROUND(VLOOKUP($C4,งบทดลองเบื้องต้น!$B$4:$K$839,10,0),2)</f>
        <v>0</v>
      </c>
    </row>
    <row r="5" spans="1:13" s="1197" customFormat="1" ht="25.2" thickBot="1">
      <c r="A5" s="1367"/>
      <c r="B5" s="1194"/>
      <c r="C5" s="1195"/>
      <c r="D5" s="254" t="s">
        <v>1562</v>
      </c>
      <c r="E5" s="642"/>
      <c r="F5" s="643" t="str">
        <f>IF(F4=0,"0.25","0.00")</f>
        <v>0.25</v>
      </c>
      <c r="G5" s="643" t="str">
        <f t="shared" ref="G5:M5" si="0">IF(G4=0,"0.25","0.00")</f>
        <v>0.25</v>
      </c>
      <c r="H5" s="643" t="str">
        <f t="shared" si="0"/>
        <v>0.25</v>
      </c>
      <c r="I5" s="643" t="str">
        <f t="shared" si="0"/>
        <v>0.25</v>
      </c>
      <c r="J5" s="643" t="str">
        <f t="shared" si="0"/>
        <v>0.25</v>
      </c>
      <c r="K5" s="643" t="str">
        <f t="shared" si="0"/>
        <v>0.25</v>
      </c>
      <c r="L5" s="643" t="str">
        <f t="shared" si="0"/>
        <v>0.25</v>
      </c>
      <c r="M5" s="643" t="str">
        <f t="shared" si="0"/>
        <v>0.25</v>
      </c>
    </row>
    <row r="6" spans="1:13" s="1197" customFormat="1" ht="25.2" thickTop="1">
      <c r="A6" s="1366">
        <v>2</v>
      </c>
      <c r="B6" s="1194">
        <v>4</v>
      </c>
      <c r="C6" s="1195" t="s">
        <v>465</v>
      </c>
      <c r="D6" s="1196" t="s">
        <v>5</v>
      </c>
      <c r="E6" s="642" t="s">
        <v>2080</v>
      </c>
      <c r="F6" s="216">
        <f>ROUND(VLOOKUP($C6,งบทดลองเบื้องต้น!$B$4:$K$839,3,0),2)</f>
        <v>0</v>
      </c>
      <c r="G6" s="216">
        <f>ROUND(VLOOKUP($C6,งบทดลองเบื้องต้น!$B$4:$K$839,4,0),2)</f>
        <v>0</v>
      </c>
      <c r="H6" s="216">
        <f>ROUND(VLOOKUP($C6,งบทดลองเบื้องต้น!$B$4:$K$839,5,0),2)</f>
        <v>0</v>
      </c>
      <c r="I6" s="216">
        <f>ROUND(VLOOKUP($C6,งบทดลองเบื้องต้น!$B$4:$K$839,6,0),2)</f>
        <v>0</v>
      </c>
      <c r="J6" s="216">
        <f>ROUND(VLOOKUP($C6,งบทดลองเบื้องต้น!$B$4:$K$839,7,0),2)</f>
        <v>0</v>
      </c>
      <c r="K6" s="216">
        <f>ROUND(VLOOKUP($C6,งบทดลองเบื้องต้น!$B$4:$K$839,8,0),2)</f>
        <v>0</v>
      </c>
      <c r="L6" s="216">
        <f>ROUND(VLOOKUP($C6,งบทดลองเบื้องต้น!$B$4:$K$839,9,0),2)</f>
        <v>0</v>
      </c>
      <c r="M6" s="216">
        <f>ROUND(VLOOKUP($C6,งบทดลองเบื้องต้น!$B$4:$K$839,10,0),2)</f>
        <v>0</v>
      </c>
    </row>
    <row r="7" spans="1:13" s="1197" customFormat="1" ht="25.2" thickBot="1">
      <c r="A7" s="1367"/>
      <c r="B7" s="1194"/>
      <c r="C7" s="1195"/>
      <c r="D7" s="254" t="s">
        <v>1562</v>
      </c>
      <c r="E7" s="642"/>
      <c r="F7" s="643" t="str">
        <f>IF(F6=0,"0.25","0.00")</f>
        <v>0.25</v>
      </c>
      <c r="G7" s="643" t="str">
        <f t="shared" ref="G7:M7" si="1">IF(G6=0,"0.25","0.00")</f>
        <v>0.25</v>
      </c>
      <c r="H7" s="643" t="str">
        <f t="shared" si="1"/>
        <v>0.25</v>
      </c>
      <c r="I7" s="643" t="str">
        <f t="shared" si="1"/>
        <v>0.25</v>
      </c>
      <c r="J7" s="643" t="str">
        <f t="shared" si="1"/>
        <v>0.25</v>
      </c>
      <c r="K7" s="643" t="str">
        <f t="shared" si="1"/>
        <v>0.25</v>
      </c>
      <c r="L7" s="643" t="str">
        <f t="shared" si="1"/>
        <v>0.25</v>
      </c>
      <c r="M7" s="643" t="str">
        <f t="shared" si="1"/>
        <v>0.25</v>
      </c>
    </row>
    <row r="8" spans="1:13" s="1197" customFormat="1" ht="64.8" thickTop="1">
      <c r="A8" s="1366">
        <v>3</v>
      </c>
      <c r="B8" s="1194">
        <v>23</v>
      </c>
      <c r="C8" s="1198" t="s">
        <v>482</v>
      </c>
      <c r="D8" s="1199" t="s">
        <v>1658</v>
      </c>
      <c r="E8" s="654" t="s">
        <v>2073</v>
      </c>
      <c r="F8" s="653">
        <f>ROUND(VLOOKUP($C8,งบทดลองเบื้องต้น!$B$4:$K$839,3,0),2)</f>
        <v>1982221.44</v>
      </c>
      <c r="G8" s="653">
        <f>ROUND(VLOOKUP($C8,งบทดลองเบื้องต้น!$B$4:$K$839,4,0),2)</f>
        <v>0</v>
      </c>
      <c r="H8" s="653">
        <f>ROUND(VLOOKUP($C8,งบทดลองเบื้องต้น!$B$4:$K$839,5,0),2)</f>
        <v>0</v>
      </c>
      <c r="I8" s="653">
        <f>ROUND(VLOOKUP($C8,งบทดลองเบื้องต้น!$B$4:$K$839,6,0),2)</f>
        <v>827360.47</v>
      </c>
      <c r="J8" s="653">
        <f>ROUND(VLOOKUP($C8,งบทดลองเบื้องต้น!$B$4:$K$839,7,0),2)</f>
        <v>0</v>
      </c>
      <c r="K8" s="653">
        <f>ROUND(VLOOKUP($C8,งบทดลองเบื้องต้น!$B$4:$K$839,8,0),2)</f>
        <v>0</v>
      </c>
      <c r="L8" s="653">
        <f>ROUND(VLOOKUP($C8,งบทดลองเบื้องต้น!$B$4:$K$839,9,0),2)</f>
        <v>337218.83</v>
      </c>
      <c r="M8" s="653">
        <f>ROUND(VLOOKUP($C8,งบทดลองเบื้องต้น!$B$4:$K$839,10,0),2)</f>
        <v>0</v>
      </c>
    </row>
    <row r="9" spans="1:13" s="1197" customFormat="1">
      <c r="A9" s="1369"/>
      <c r="B9" s="1194"/>
      <c r="C9" s="1200" t="s">
        <v>2097</v>
      </c>
      <c r="D9" s="1201"/>
      <c r="E9" s="654"/>
      <c r="F9" s="1202">
        <v>36864086.57</v>
      </c>
      <c r="G9" s="1202">
        <v>1013234.09</v>
      </c>
      <c r="H9" s="1202">
        <v>152594.32999999999</v>
      </c>
      <c r="I9" s="1202">
        <v>827360.47</v>
      </c>
      <c r="J9" s="1202"/>
      <c r="K9" s="1202">
        <v>528888.62</v>
      </c>
      <c r="L9" s="1202">
        <v>1705480.06</v>
      </c>
      <c r="M9" s="1202"/>
    </row>
    <row r="10" spans="1:13" s="1197" customFormat="1" ht="25.2" thickBot="1">
      <c r="A10" s="1367"/>
      <c r="B10" s="1194"/>
      <c r="C10" s="1195"/>
      <c r="D10" s="254" t="s">
        <v>1562</v>
      </c>
      <c r="E10" s="642"/>
      <c r="F10" s="643" t="str">
        <f>IF(F8&lt;=F9,"0.25","0.00")</f>
        <v>0.25</v>
      </c>
      <c r="G10" s="643" t="str">
        <f t="shared" ref="G10:M10" si="2">IF(G8&lt;=G9,"0.25","0.00")</f>
        <v>0.25</v>
      </c>
      <c r="H10" s="643" t="str">
        <f t="shared" si="2"/>
        <v>0.25</v>
      </c>
      <c r="I10" s="643" t="str">
        <f t="shared" si="2"/>
        <v>0.25</v>
      </c>
      <c r="J10" s="643" t="str">
        <f t="shared" si="2"/>
        <v>0.25</v>
      </c>
      <c r="K10" s="643" t="str">
        <f t="shared" si="2"/>
        <v>0.25</v>
      </c>
      <c r="L10" s="643" t="str">
        <f t="shared" si="2"/>
        <v>0.25</v>
      </c>
      <c r="M10" s="643" t="str">
        <f t="shared" si="2"/>
        <v>0.25</v>
      </c>
    </row>
    <row r="11" spans="1:13" s="1197" customFormat="1" ht="25.2" thickTop="1">
      <c r="A11" s="1366">
        <v>4</v>
      </c>
      <c r="B11" s="1194">
        <v>108</v>
      </c>
      <c r="C11" s="1203" t="s">
        <v>514</v>
      </c>
      <c r="D11" s="1204" t="s">
        <v>24</v>
      </c>
      <c r="E11" s="642" t="s">
        <v>2058</v>
      </c>
      <c r="F11" s="216">
        <f>ROUND(VLOOKUP($C11,งบทดลองเบื้องต้น!$B$4:$K$839,3,0),2)</f>
        <v>20259282.02</v>
      </c>
      <c r="G11" s="216">
        <f>ROUND(VLOOKUP($C11,งบทดลองเบื้องต้น!$B$4:$K$839,4,0),2)</f>
        <v>2669802.9500000002</v>
      </c>
      <c r="H11" s="216">
        <f>ROUND(VLOOKUP($C11,งบทดลองเบื้องต้น!$B$4:$K$839,5,0),2)</f>
        <v>3572559.42</v>
      </c>
      <c r="I11" s="216">
        <f>ROUND(VLOOKUP($C11,งบทดลองเบื้องต้น!$B$4:$K$839,6,0),2)</f>
        <v>5966085.8099999996</v>
      </c>
      <c r="J11" s="216">
        <f>ROUND(VLOOKUP($C11,งบทดลองเบื้องต้น!$B$4:$K$839,7,0),2)</f>
        <v>1429456.44</v>
      </c>
      <c r="K11" s="216">
        <f>ROUND(VLOOKUP($C11,งบทดลองเบื้องต้น!$B$4:$K$839,8,0),2)</f>
        <v>3875658.1</v>
      </c>
      <c r="L11" s="216">
        <f>ROUND(VLOOKUP($C11,งบทดลองเบื้องต้น!$B$4:$K$839,9,0),2)</f>
        <v>1264360.3700000001</v>
      </c>
      <c r="M11" s="216">
        <f>ROUND(VLOOKUP($C11,งบทดลองเบื้องต้น!$B$4:$K$839,10,0),2)</f>
        <v>625332.9</v>
      </c>
    </row>
    <row r="12" spans="1:13" s="1197" customFormat="1" ht="25.2" thickBot="1">
      <c r="A12" s="1367"/>
      <c r="B12" s="1194"/>
      <c r="C12" s="1195"/>
      <c r="D12" s="254" t="s">
        <v>1562</v>
      </c>
      <c r="E12" s="642"/>
      <c r="F12" s="643" t="str">
        <f>IF(F11&gt;0,"0.25","0.00")</f>
        <v>0.25</v>
      </c>
      <c r="G12" s="643" t="str">
        <f t="shared" ref="G12:M12" si="3">IF(G11&gt;0,"0.25","0.00")</f>
        <v>0.25</v>
      </c>
      <c r="H12" s="643" t="str">
        <f t="shared" si="3"/>
        <v>0.25</v>
      </c>
      <c r="I12" s="643" t="str">
        <f t="shared" si="3"/>
        <v>0.25</v>
      </c>
      <c r="J12" s="643" t="str">
        <f t="shared" si="3"/>
        <v>0.25</v>
      </c>
      <c r="K12" s="643" t="str">
        <f t="shared" si="3"/>
        <v>0.25</v>
      </c>
      <c r="L12" s="643" t="str">
        <f t="shared" si="3"/>
        <v>0.25</v>
      </c>
      <c r="M12" s="643" t="str">
        <f t="shared" si="3"/>
        <v>0.25</v>
      </c>
    </row>
    <row r="13" spans="1:13" s="1197" customFormat="1" ht="25.2" thickTop="1">
      <c r="A13" s="1366">
        <v>5</v>
      </c>
      <c r="B13" s="1194">
        <v>109</v>
      </c>
      <c r="C13" s="1203" t="s">
        <v>515</v>
      </c>
      <c r="D13" s="1204" t="s">
        <v>25</v>
      </c>
      <c r="E13" s="642" t="s">
        <v>2058</v>
      </c>
      <c r="F13" s="216">
        <f>ROUND(VLOOKUP($C13,งบทดลองเบื้องต้น!$B$4:$K$839,3,0),2)</f>
        <v>104075.8</v>
      </c>
      <c r="G13" s="216">
        <f>ROUND(VLOOKUP($C13,งบทดลองเบื้องต้น!$B$4:$K$839,4,0),2)</f>
        <v>51640</v>
      </c>
      <c r="H13" s="216">
        <f>ROUND(VLOOKUP($C13,งบทดลองเบื้องต้น!$B$4:$K$839,5,0),2)</f>
        <v>15691.55</v>
      </c>
      <c r="I13" s="216">
        <f>ROUND(VLOOKUP($C13,งบทดลองเบื้องต้น!$B$4:$K$839,6,0),2)</f>
        <v>8874</v>
      </c>
      <c r="J13" s="216">
        <f>ROUND(VLOOKUP($C13,งบทดลองเบื้องต้น!$B$4:$K$839,7,0),2)</f>
        <v>10750</v>
      </c>
      <c r="K13" s="216">
        <f>ROUND(VLOOKUP($C13,งบทดลองเบื้องต้น!$B$4:$K$839,8,0),2)</f>
        <v>89387.199999999997</v>
      </c>
      <c r="L13" s="216">
        <f>ROUND(VLOOKUP($C13,งบทดลองเบื้องต้น!$B$4:$K$839,9,0),2)</f>
        <v>93920</v>
      </c>
      <c r="M13" s="216">
        <f>ROUND(VLOOKUP($C13,งบทดลองเบื้องต้น!$B$4:$K$839,10,0),2)</f>
        <v>39900</v>
      </c>
    </row>
    <row r="14" spans="1:13" s="1197" customFormat="1" ht="25.2" thickBot="1">
      <c r="A14" s="1367"/>
      <c r="B14" s="1194"/>
      <c r="C14" s="1195"/>
      <c r="D14" s="254" t="s">
        <v>1562</v>
      </c>
      <c r="E14" s="642"/>
      <c r="F14" s="643" t="str">
        <f t="shared" ref="F14:M14" si="4">IF(F13&gt;0,"0.25","0.00")</f>
        <v>0.25</v>
      </c>
      <c r="G14" s="643" t="str">
        <f t="shared" si="4"/>
        <v>0.25</v>
      </c>
      <c r="H14" s="643" t="str">
        <f t="shared" si="4"/>
        <v>0.25</v>
      </c>
      <c r="I14" s="643" t="str">
        <f t="shared" si="4"/>
        <v>0.25</v>
      </c>
      <c r="J14" s="643" t="str">
        <f t="shared" si="4"/>
        <v>0.25</v>
      </c>
      <c r="K14" s="643" t="str">
        <f t="shared" si="4"/>
        <v>0.25</v>
      </c>
      <c r="L14" s="643" t="str">
        <f t="shared" si="4"/>
        <v>0.25</v>
      </c>
      <c r="M14" s="643" t="str">
        <f t="shared" si="4"/>
        <v>0.25</v>
      </c>
    </row>
    <row r="15" spans="1:13" s="1197" customFormat="1" ht="25.2" thickTop="1">
      <c r="A15" s="1366">
        <v>6</v>
      </c>
      <c r="B15" s="1194">
        <v>110</v>
      </c>
      <c r="C15" s="1203" t="s">
        <v>516</v>
      </c>
      <c r="D15" s="1204" t="s">
        <v>26</v>
      </c>
      <c r="E15" s="642" t="s">
        <v>2058</v>
      </c>
      <c r="F15" s="216">
        <f>ROUND(VLOOKUP($C15,งบทดลองเบื้องต้น!$B$4:$K$839,3,0),2)</f>
        <v>8582278.2400000002</v>
      </c>
      <c r="G15" s="216">
        <f>ROUND(VLOOKUP($C15,งบทดลองเบื้องต้น!$B$4:$K$839,4,0),2)</f>
        <v>511331.33</v>
      </c>
      <c r="H15" s="216">
        <f>ROUND(VLOOKUP($C15,งบทดลองเบื้องต้น!$B$4:$K$839,5,0),2)</f>
        <v>865673.32</v>
      </c>
      <c r="I15" s="216">
        <f>ROUND(VLOOKUP($C15,งบทดลองเบื้องต้น!$B$4:$K$839,6,0),2)</f>
        <v>1634755.93</v>
      </c>
      <c r="J15" s="216">
        <f>ROUND(VLOOKUP($C15,งบทดลองเบื้องต้น!$B$4:$K$839,7,0),2)</f>
        <v>434720.52</v>
      </c>
      <c r="K15" s="216">
        <f>ROUND(VLOOKUP($C15,งบทดลองเบื้องต้น!$B$4:$K$839,8,0),2)</f>
        <v>937478.58</v>
      </c>
      <c r="L15" s="216">
        <f>ROUND(VLOOKUP($C15,งบทดลองเบื้องต้น!$B$4:$K$839,9,0),2)</f>
        <v>581351.11</v>
      </c>
      <c r="M15" s="216">
        <f>ROUND(VLOOKUP($C15,งบทดลองเบื้องต้น!$B$4:$K$839,10,0),2)</f>
        <v>525982.31999999995</v>
      </c>
    </row>
    <row r="16" spans="1:13" s="1197" customFormat="1" ht="25.2" thickBot="1">
      <c r="A16" s="1367"/>
      <c r="B16" s="1194"/>
      <c r="C16" s="1195"/>
      <c r="D16" s="254" t="s">
        <v>1562</v>
      </c>
      <c r="E16" s="642"/>
      <c r="F16" s="643" t="str">
        <f t="shared" ref="F16:M16" si="5">IF(F15&gt;0,"0.25","0.00")</f>
        <v>0.25</v>
      </c>
      <c r="G16" s="643" t="str">
        <f t="shared" si="5"/>
        <v>0.25</v>
      </c>
      <c r="H16" s="643" t="str">
        <f t="shared" si="5"/>
        <v>0.25</v>
      </c>
      <c r="I16" s="643" t="str">
        <f t="shared" si="5"/>
        <v>0.25</v>
      </c>
      <c r="J16" s="643" t="str">
        <f t="shared" si="5"/>
        <v>0.25</v>
      </c>
      <c r="K16" s="643" t="str">
        <f t="shared" si="5"/>
        <v>0.25</v>
      </c>
      <c r="L16" s="643" t="str">
        <f t="shared" si="5"/>
        <v>0.25</v>
      </c>
      <c r="M16" s="643" t="str">
        <f t="shared" si="5"/>
        <v>0.25</v>
      </c>
    </row>
    <row r="17" spans="1:13" s="1197" customFormat="1" ht="25.2" thickTop="1">
      <c r="A17" s="1366">
        <v>7</v>
      </c>
      <c r="B17" s="1194">
        <v>111</v>
      </c>
      <c r="C17" s="1203" t="s">
        <v>517</v>
      </c>
      <c r="D17" s="1204" t="s">
        <v>27</v>
      </c>
      <c r="E17" s="642" t="s">
        <v>2058</v>
      </c>
      <c r="F17" s="216">
        <f>ROUND(VLOOKUP($C17,งบทดลองเบื้องต้น!$B$4:$K$839,3,0),2)</f>
        <v>4303624.6399999997</v>
      </c>
      <c r="G17" s="216">
        <f>ROUND(VLOOKUP($C17,งบทดลองเบื้องต้น!$B$4:$K$839,4,0),2)</f>
        <v>566340.35</v>
      </c>
      <c r="H17" s="216">
        <f>ROUND(VLOOKUP($C17,งบทดลองเบื้องต้น!$B$4:$K$839,5,0),2)</f>
        <v>566452</v>
      </c>
      <c r="I17" s="216">
        <f>ROUND(VLOOKUP($C17,งบทดลองเบื้องต้น!$B$4:$K$839,6,0),2)</f>
        <v>904877</v>
      </c>
      <c r="J17" s="216">
        <f>ROUND(VLOOKUP($C17,งบทดลองเบื้องต้น!$B$4:$K$839,7,0),2)</f>
        <v>549516.05000000005</v>
      </c>
      <c r="K17" s="216">
        <f>ROUND(VLOOKUP($C17,งบทดลองเบื้องต้น!$B$4:$K$839,8,0),2)</f>
        <v>399794</v>
      </c>
      <c r="L17" s="216">
        <f>ROUND(VLOOKUP($C17,งบทดลองเบื้องต้น!$B$4:$K$839,9,0),2)</f>
        <v>398092</v>
      </c>
      <c r="M17" s="216">
        <f>ROUND(VLOOKUP($C17,งบทดลองเบื้องต้น!$B$4:$K$839,10,0),2)</f>
        <v>443365.16</v>
      </c>
    </row>
    <row r="18" spans="1:13" s="1197" customFormat="1" ht="25.2" thickBot="1">
      <c r="A18" s="1367"/>
      <c r="B18" s="1194"/>
      <c r="C18" s="1195"/>
      <c r="D18" s="254" t="s">
        <v>1562</v>
      </c>
      <c r="E18" s="642"/>
      <c r="F18" s="643" t="str">
        <f t="shared" ref="F18:M18" si="6">IF(F17&gt;0,"0.25","0.00")</f>
        <v>0.25</v>
      </c>
      <c r="G18" s="643" t="str">
        <f t="shared" si="6"/>
        <v>0.25</v>
      </c>
      <c r="H18" s="643" t="str">
        <f t="shared" si="6"/>
        <v>0.25</v>
      </c>
      <c r="I18" s="643" t="str">
        <f t="shared" si="6"/>
        <v>0.25</v>
      </c>
      <c r="J18" s="643" t="str">
        <f t="shared" si="6"/>
        <v>0.25</v>
      </c>
      <c r="K18" s="643" t="str">
        <f t="shared" si="6"/>
        <v>0.25</v>
      </c>
      <c r="L18" s="643" t="str">
        <f t="shared" si="6"/>
        <v>0.25</v>
      </c>
      <c r="M18" s="643" t="str">
        <f t="shared" si="6"/>
        <v>0.25</v>
      </c>
    </row>
    <row r="19" spans="1:13" s="1197" customFormat="1" ht="25.2" thickTop="1">
      <c r="A19" s="1366">
        <v>8</v>
      </c>
      <c r="B19" s="1194">
        <v>113</v>
      </c>
      <c r="C19" s="1203" t="s">
        <v>519</v>
      </c>
      <c r="D19" s="1204" t="s">
        <v>29</v>
      </c>
      <c r="E19" s="642" t="s">
        <v>2058</v>
      </c>
      <c r="F19" s="216">
        <f>ROUND(VLOOKUP($C19,งบทดลองเบื้องต้น!$B$4:$K$839,3,0),2)</f>
        <v>238841.88</v>
      </c>
      <c r="G19" s="216">
        <f>ROUND(VLOOKUP($C19,งบทดลองเบื้องต้น!$B$4:$K$839,4,0),2)</f>
        <v>82145.5</v>
      </c>
      <c r="H19" s="216">
        <f>ROUND(VLOOKUP($C19,งบทดลองเบื้องต้น!$B$4:$K$839,5,0),2)</f>
        <v>212391.7</v>
      </c>
      <c r="I19" s="216">
        <f>ROUND(VLOOKUP($C19,งบทดลองเบื้องต้น!$B$4:$K$839,6,0),2)</f>
        <v>68264</v>
      </c>
      <c r="J19" s="216">
        <f>ROUND(VLOOKUP($C19,งบทดลองเบื้องต้น!$B$4:$K$839,7,0),2)</f>
        <v>108688.4</v>
      </c>
      <c r="K19" s="216">
        <f>ROUND(VLOOKUP($C19,งบทดลองเบื้องต้น!$B$4:$K$839,8,0),2)</f>
        <v>50212.72</v>
      </c>
      <c r="L19" s="216">
        <f>ROUND(VLOOKUP($C19,งบทดลองเบื้องต้น!$B$4:$K$839,9,0),2)</f>
        <v>125088.65</v>
      </c>
      <c r="M19" s="216">
        <f>ROUND(VLOOKUP($C19,งบทดลองเบื้องต้น!$B$4:$K$839,10,0),2)</f>
        <v>139600</v>
      </c>
    </row>
    <row r="20" spans="1:13" s="1197" customFormat="1" ht="25.2" thickBot="1">
      <c r="A20" s="1367"/>
      <c r="B20" s="1194"/>
      <c r="C20" s="1195"/>
      <c r="D20" s="254" t="s">
        <v>1562</v>
      </c>
      <c r="E20" s="642"/>
      <c r="F20" s="643" t="str">
        <f t="shared" ref="F20:M20" si="7">IF(F19&gt;0,"0.25","0.00")</f>
        <v>0.25</v>
      </c>
      <c r="G20" s="643" t="str">
        <f t="shared" si="7"/>
        <v>0.25</v>
      </c>
      <c r="H20" s="643" t="str">
        <f t="shared" si="7"/>
        <v>0.25</v>
      </c>
      <c r="I20" s="643" t="str">
        <f t="shared" si="7"/>
        <v>0.25</v>
      </c>
      <c r="J20" s="643" t="str">
        <f t="shared" si="7"/>
        <v>0.25</v>
      </c>
      <c r="K20" s="643" t="str">
        <f t="shared" si="7"/>
        <v>0.25</v>
      </c>
      <c r="L20" s="643" t="str">
        <f t="shared" si="7"/>
        <v>0.25</v>
      </c>
      <c r="M20" s="643" t="str">
        <f t="shared" si="7"/>
        <v>0.25</v>
      </c>
    </row>
    <row r="21" spans="1:13" s="1197" customFormat="1" ht="25.2" thickTop="1">
      <c r="A21" s="1366">
        <v>9</v>
      </c>
      <c r="B21" s="1194">
        <v>116</v>
      </c>
      <c r="C21" s="1203" t="s">
        <v>522</v>
      </c>
      <c r="D21" s="1204" t="s">
        <v>30</v>
      </c>
      <c r="E21" s="642" t="s">
        <v>2058</v>
      </c>
      <c r="F21" s="216">
        <f>ROUND(VLOOKUP($C21,งบทดลองเบื้องต้น!$B$4:$K$839,3,0),2)</f>
        <v>763740.82</v>
      </c>
      <c r="G21" s="216">
        <f>ROUND(VLOOKUP($C21,งบทดลองเบื้องต้น!$B$4:$K$839,4,0),2)</f>
        <v>66318.58</v>
      </c>
      <c r="H21" s="216">
        <f>ROUND(VLOOKUP($C21,งบทดลองเบื้องต้น!$B$4:$K$839,5,0),2)</f>
        <v>120033.45</v>
      </c>
      <c r="I21" s="216">
        <f>ROUND(VLOOKUP($C21,งบทดลองเบื้องต้น!$B$4:$K$839,6,0),2)</f>
        <v>424642</v>
      </c>
      <c r="J21" s="216">
        <f>ROUND(VLOOKUP($C21,งบทดลองเบื้องต้น!$B$4:$K$839,7,0),2)</f>
        <v>169338.32</v>
      </c>
      <c r="K21" s="216">
        <f>ROUND(VLOOKUP($C21,งบทดลองเบื้องต้น!$B$4:$K$839,8,0),2)</f>
        <v>82684</v>
      </c>
      <c r="L21" s="216">
        <f>ROUND(VLOOKUP($C21,งบทดลองเบื้องต้น!$B$4:$K$839,9,0),2)</f>
        <v>278124.48</v>
      </c>
      <c r="M21" s="216">
        <f>ROUND(VLOOKUP($C21,งบทดลองเบื้องต้น!$B$4:$K$839,10,0),2)</f>
        <v>32138.5</v>
      </c>
    </row>
    <row r="22" spans="1:13" s="1197" customFormat="1" ht="25.2" thickBot="1">
      <c r="A22" s="1367"/>
      <c r="B22" s="1194"/>
      <c r="C22" s="1195"/>
      <c r="D22" s="254" t="s">
        <v>1562</v>
      </c>
      <c r="E22" s="642"/>
      <c r="F22" s="643" t="str">
        <f t="shared" ref="F22:M22" si="8">IF(F21&gt;0,"0.25","0.00")</f>
        <v>0.25</v>
      </c>
      <c r="G22" s="643" t="str">
        <f t="shared" si="8"/>
        <v>0.25</v>
      </c>
      <c r="H22" s="643" t="str">
        <f t="shared" si="8"/>
        <v>0.25</v>
      </c>
      <c r="I22" s="643" t="str">
        <f t="shared" si="8"/>
        <v>0.25</v>
      </c>
      <c r="J22" s="643" t="str">
        <f t="shared" si="8"/>
        <v>0.25</v>
      </c>
      <c r="K22" s="643" t="str">
        <f t="shared" si="8"/>
        <v>0.25</v>
      </c>
      <c r="L22" s="643" t="str">
        <f t="shared" si="8"/>
        <v>0.25</v>
      </c>
      <c r="M22" s="643" t="str">
        <f t="shared" si="8"/>
        <v>0.25</v>
      </c>
    </row>
    <row r="23" spans="1:13" s="1197" customFormat="1" ht="25.2" thickTop="1">
      <c r="A23" s="1366">
        <v>10</v>
      </c>
      <c r="B23" s="1194">
        <v>121</v>
      </c>
      <c r="C23" s="1203" t="s">
        <v>527</v>
      </c>
      <c r="D23" s="1204" t="s">
        <v>35</v>
      </c>
      <c r="E23" s="642" t="s">
        <v>2058</v>
      </c>
      <c r="F23" s="216">
        <f>ROUND(VLOOKUP($C23,งบทดลองเบื้องต้น!$B$4:$K$839,3,0),2)</f>
        <v>553300</v>
      </c>
      <c r="G23" s="216">
        <f>ROUND(VLOOKUP($C23,งบทดลองเบื้องต้น!$B$4:$K$839,4,0),2)</f>
        <v>75205</v>
      </c>
      <c r="H23" s="216">
        <f>ROUND(VLOOKUP($C23,งบทดลองเบื้องต้น!$B$4:$K$839,5,0),2)</f>
        <v>5900</v>
      </c>
      <c r="I23" s="216">
        <f>ROUND(VLOOKUP($C23,งบทดลองเบื้องต้น!$B$4:$K$839,6,0),2)</f>
        <v>147830</v>
      </c>
      <c r="J23" s="216">
        <f>ROUND(VLOOKUP($C23,งบทดลองเบื้องต้น!$B$4:$K$839,7,0),2)</f>
        <v>23650</v>
      </c>
      <c r="K23" s="216">
        <f>ROUND(VLOOKUP($C23,งบทดลองเบื้องต้น!$B$4:$K$839,8,0),2)</f>
        <v>96492.6</v>
      </c>
      <c r="L23" s="216">
        <f>ROUND(VLOOKUP($C23,งบทดลองเบื้องต้น!$B$4:$K$839,9,0),2)</f>
        <v>39800</v>
      </c>
      <c r="M23" s="216">
        <f>ROUND(VLOOKUP($C23,งบทดลองเบื้องต้น!$B$4:$K$839,10,0),2)</f>
        <v>95650</v>
      </c>
    </row>
    <row r="24" spans="1:13" s="1197" customFormat="1" ht="25.2" thickBot="1">
      <c r="A24" s="1367"/>
      <c r="B24" s="1194"/>
      <c r="C24" s="1195"/>
      <c r="D24" s="254" t="s">
        <v>1562</v>
      </c>
      <c r="E24" s="642"/>
      <c r="F24" s="643" t="str">
        <f t="shared" ref="F24:M24" si="9">IF(F23&gt;0,"0.25","0.00")</f>
        <v>0.25</v>
      </c>
      <c r="G24" s="643" t="str">
        <f t="shared" si="9"/>
        <v>0.25</v>
      </c>
      <c r="H24" s="643" t="str">
        <f t="shared" si="9"/>
        <v>0.25</v>
      </c>
      <c r="I24" s="643" t="str">
        <f t="shared" si="9"/>
        <v>0.25</v>
      </c>
      <c r="J24" s="643" t="str">
        <f t="shared" si="9"/>
        <v>0.25</v>
      </c>
      <c r="K24" s="643" t="str">
        <f t="shared" si="9"/>
        <v>0.25</v>
      </c>
      <c r="L24" s="643" t="str">
        <f t="shared" si="9"/>
        <v>0.25</v>
      </c>
      <c r="M24" s="643" t="str">
        <f t="shared" si="9"/>
        <v>0.25</v>
      </c>
    </row>
    <row r="25" spans="1:13" s="1197" customFormat="1" ht="25.2" thickTop="1">
      <c r="A25" s="1366">
        <v>11</v>
      </c>
      <c r="B25" s="1194">
        <v>122</v>
      </c>
      <c r="C25" s="1203" t="s">
        <v>528</v>
      </c>
      <c r="D25" s="1204" t="s">
        <v>36</v>
      </c>
      <c r="E25" s="642" t="s">
        <v>2058</v>
      </c>
      <c r="F25" s="216">
        <f>ROUND(VLOOKUP($C25,งบทดลองเบื้องต้น!$B$4:$K$839,3,0),2)</f>
        <v>2333936.29</v>
      </c>
      <c r="G25" s="216">
        <f>ROUND(VLOOKUP($C25,งบทดลองเบื้องต้น!$B$4:$K$839,4,0),2)</f>
        <v>38842</v>
      </c>
      <c r="H25" s="216">
        <f>ROUND(VLOOKUP($C25,งบทดลองเบื้องต้น!$B$4:$K$839,5,0),2)</f>
        <v>107276.98</v>
      </c>
      <c r="I25" s="216">
        <f>ROUND(VLOOKUP($C25,งบทดลองเบื้องต้น!$B$4:$K$839,6,0),2)</f>
        <v>601775.5</v>
      </c>
      <c r="J25" s="216">
        <f>ROUND(VLOOKUP($C25,งบทดลองเบื้องต้น!$B$4:$K$839,7,0),2)</f>
        <v>92792.97</v>
      </c>
      <c r="K25" s="216">
        <f>ROUND(VLOOKUP($C25,งบทดลองเบื้องต้น!$B$4:$K$839,8,0),2)</f>
        <v>259416.67</v>
      </c>
      <c r="L25" s="216">
        <f>ROUND(VLOOKUP($C25,งบทดลองเบื้องต้น!$B$4:$K$839,9,0),2)</f>
        <v>137020</v>
      </c>
      <c r="M25" s="216">
        <f>ROUND(VLOOKUP($C25,งบทดลองเบื้องต้น!$B$4:$K$839,10,0),2)</f>
        <v>89373.6</v>
      </c>
    </row>
    <row r="26" spans="1:13" s="1197" customFormat="1" ht="25.2" thickBot="1">
      <c r="A26" s="1367"/>
      <c r="B26" s="1194"/>
      <c r="C26" s="1195"/>
      <c r="D26" s="254" t="s">
        <v>1562</v>
      </c>
      <c r="E26" s="642"/>
      <c r="F26" s="643" t="str">
        <f t="shared" ref="F26:M26" si="10">IF(F25&gt;0,"0.25","0.00")</f>
        <v>0.25</v>
      </c>
      <c r="G26" s="643" t="str">
        <f t="shared" si="10"/>
        <v>0.25</v>
      </c>
      <c r="H26" s="643" t="str">
        <f t="shared" si="10"/>
        <v>0.25</v>
      </c>
      <c r="I26" s="643" t="str">
        <f t="shared" si="10"/>
        <v>0.25</v>
      </c>
      <c r="J26" s="643" t="str">
        <f t="shared" si="10"/>
        <v>0.25</v>
      </c>
      <c r="K26" s="643" t="str">
        <f t="shared" si="10"/>
        <v>0.25</v>
      </c>
      <c r="L26" s="643" t="str">
        <f t="shared" si="10"/>
        <v>0.25</v>
      </c>
      <c r="M26" s="643" t="str">
        <f t="shared" si="10"/>
        <v>0.25</v>
      </c>
    </row>
    <row r="27" spans="1:13" s="1197" customFormat="1" ht="43.8" thickTop="1">
      <c r="A27" s="1366">
        <v>12</v>
      </c>
      <c r="B27" s="1194">
        <v>385</v>
      </c>
      <c r="C27" s="1203" t="s">
        <v>751</v>
      </c>
      <c r="D27" s="1204" t="s">
        <v>173</v>
      </c>
      <c r="E27" s="1205" t="s">
        <v>2066</v>
      </c>
      <c r="F27" s="216">
        <f>ROUND(VLOOKUP($C27,งบทดลองเบื้องต้น!$B$4:$K$839,3,0),2)</f>
        <v>1982221.44</v>
      </c>
      <c r="G27" s="216">
        <f>ROUND(VLOOKUP($C27,งบทดลองเบื้องต้น!$B$4:$K$839,4,0),2)</f>
        <v>0</v>
      </c>
      <c r="H27" s="216">
        <f>ROUND(VLOOKUP($C27,งบทดลองเบื้องต้น!$B$4:$K$839,5,0),2)</f>
        <v>0</v>
      </c>
      <c r="I27" s="216">
        <f>ROUND(VLOOKUP($C27,งบทดลองเบื้องต้น!$B$4:$K$839,6,0),2)</f>
        <v>0</v>
      </c>
      <c r="J27" s="216">
        <f>ROUND(VLOOKUP($C27,งบทดลองเบื้องต้น!$B$4:$K$839,7,0),2)</f>
        <v>0</v>
      </c>
      <c r="K27" s="216">
        <f>ROUND(VLOOKUP($C27,งบทดลองเบื้องต้น!$B$4:$K$839,8,0),2)</f>
        <v>0</v>
      </c>
      <c r="L27" s="216">
        <f>ROUND(VLOOKUP($C27,งบทดลองเบื้องต้น!$B$4:$K$839,9,0),2)</f>
        <v>17340.75</v>
      </c>
      <c r="M27" s="216">
        <f>ROUND(VLOOKUP($C27,งบทดลองเบื้องต้น!$B$4:$K$839,10,0),2)</f>
        <v>0</v>
      </c>
    </row>
    <row r="28" spans="1:13" s="1197" customFormat="1">
      <c r="A28" s="1369"/>
      <c r="B28" s="1194"/>
      <c r="C28" s="651"/>
      <c r="D28" s="652" t="s">
        <v>2170</v>
      </c>
      <c r="E28" s="1205"/>
      <c r="F28" s="653">
        <v>8534251.4399999995</v>
      </c>
      <c r="G28" s="653">
        <v>232032.58</v>
      </c>
      <c r="H28" s="653"/>
      <c r="I28" s="653">
        <v>434584.89</v>
      </c>
      <c r="J28" s="653">
        <v>-1518586.56</v>
      </c>
      <c r="K28" s="653"/>
      <c r="L28" s="653">
        <v>17340.75</v>
      </c>
      <c r="M28" s="653"/>
    </row>
    <row r="29" spans="1:13" s="1197" customFormat="1" ht="25.2" thickBot="1">
      <c r="A29" s="1367"/>
      <c r="B29" s="1194"/>
      <c r="C29" s="1195"/>
      <c r="D29" s="254" t="s">
        <v>1562</v>
      </c>
      <c r="E29" s="1205"/>
      <c r="F29" s="643" t="str">
        <f>IF(F27&lt;=F28,"0.25","0.00")</f>
        <v>0.25</v>
      </c>
      <c r="G29" s="643" t="str">
        <f t="shared" ref="G29:M29" si="11">IF(G27&lt;=G28,"0.25","0.00")</f>
        <v>0.25</v>
      </c>
      <c r="H29" s="643" t="str">
        <f t="shared" si="11"/>
        <v>0.25</v>
      </c>
      <c r="I29" s="643" t="str">
        <f t="shared" si="11"/>
        <v>0.25</v>
      </c>
      <c r="J29" s="643" t="str">
        <f t="shared" si="11"/>
        <v>0.00</v>
      </c>
      <c r="K29" s="643" t="str">
        <f t="shared" si="11"/>
        <v>0.25</v>
      </c>
      <c r="L29" s="643" t="str">
        <f t="shared" si="11"/>
        <v>0.25</v>
      </c>
      <c r="M29" s="643" t="str">
        <f t="shared" si="11"/>
        <v>0.25</v>
      </c>
    </row>
    <row r="30" spans="1:13" s="1197" customFormat="1" ht="43.8" thickTop="1">
      <c r="A30" s="1366">
        <v>13</v>
      </c>
      <c r="B30" s="1194">
        <v>386</v>
      </c>
      <c r="C30" s="1203" t="s">
        <v>752</v>
      </c>
      <c r="D30" s="1204" t="s">
        <v>174</v>
      </c>
      <c r="E30" s="1205" t="s">
        <v>2066</v>
      </c>
      <c r="F30" s="216">
        <f>ROUND(VLOOKUP($C30,งบทดลองเบื้องต้น!$B$4:$K$839,3,0),2)</f>
        <v>8974418.7799999993</v>
      </c>
      <c r="G30" s="216">
        <f>ROUND(VLOOKUP($C30,งบทดลองเบื้องต้น!$B$4:$K$839,4,0),2)</f>
        <v>81602</v>
      </c>
      <c r="H30" s="216">
        <f>ROUND(VLOOKUP($C30,งบทดลองเบื้องต้น!$B$4:$K$839,5,0),2)</f>
        <v>0</v>
      </c>
      <c r="I30" s="216">
        <f>ROUND(VLOOKUP($C30,งบทดลองเบื้องต้น!$B$4:$K$839,6,0),2)</f>
        <v>8358</v>
      </c>
      <c r="J30" s="216">
        <f>ROUND(VLOOKUP($C30,งบทดลองเบื้องต้น!$B$4:$K$839,7,0),2)</f>
        <v>0</v>
      </c>
      <c r="K30" s="216">
        <f>ROUND(VLOOKUP($C30,งบทดลองเบื้องต้น!$B$4:$K$839,8,0),2)</f>
        <v>22683.66</v>
      </c>
      <c r="L30" s="216">
        <f>ROUND(VLOOKUP($C30,งบทดลองเบื้องต้น!$B$4:$K$839,9,0),2)</f>
        <v>0</v>
      </c>
      <c r="M30" s="216">
        <f>ROUND(VLOOKUP($C30,งบทดลองเบื้องต้น!$B$4:$K$839,10,0),2)</f>
        <v>1223733.22</v>
      </c>
    </row>
    <row r="31" spans="1:13" s="1197" customFormat="1">
      <c r="A31" s="1369"/>
      <c r="B31" s="1194"/>
      <c r="C31" s="651"/>
      <c r="D31" s="652" t="s">
        <v>2170</v>
      </c>
      <c r="E31" s="1206"/>
      <c r="F31" s="653">
        <v>22493210.18</v>
      </c>
      <c r="G31" s="653">
        <v>2466274.39</v>
      </c>
      <c r="H31" s="653">
        <v>1977.66</v>
      </c>
      <c r="I31" s="653">
        <v>4563537</v>
      </c>
      <c r="J31" s="653">
        <v>347331.61</v>
      </c>
      <c r="K31" s="653">
        <v>523909.3</v>
      </c>
      <c r="L31" s="653"/>
      <c r="M31" s="653">
        <v>2470499.9500000002</v>
      </c>
    </row>
    <row r="32" spans="1:13" s="1197" customFormat="1" ht="25.2" thickBot="1">
      <c r="A32" s="1367"/>
      <c r="B32" s="1194"/>
      <c r="C32" s="1195"/>
      <c r="D32" s="254" t="s">
        <v>1562</v>
      </c>
      <c r="E32" s="654"/>
      <c r="F32" s="643" t="str">
        <f>IF(F30&lt;=F31,"0.25","0.00")</f>
        <v>0.25</v>
      </c>
      <c r="G32" s="643" t="str">
        <f t="shared" ref="G32:M32" si="12">IF(G30&lt;=G31,"0.25","0.00")</f>
        <v>0.25</v>
      </c>
      <c r="H32" s="643" t="str">
        <f t="shared" si="12"/>
        <v>0.25</v>
      </c>
      <c r="I32" s="643" t="str">
        <f t="shared" si="12"/>
        <v>0.25</v>
      </c>
      <c r="J32" s="643" t="str">
        <f t="shared" si="12"/>
        <v>0.25</v>
      </c>
      <c r="K32" s="643" t="str">
        <f t="shared" si="12"/>
        <v>0.25</v>
      </c>
      <c r="L32" s="643" t="str">
        <f t="shared" si="12"/>
        <v>0.25</v>
      </c>
      <c r="M32" s="643" t="str">
        <f t="shared" si="12"/>
        <v>0.25</v>
      </c>
    </row>
    <row r="33" spans="1:13" s="1197" customFormat="1" ht="25.2" thickTop="1">
      <c r="A33" s="1366">
        <v>14</v>
      </c>
      <c r="B33" s="1194">
        <v>388</v>
      </c>
      <c r="C33" s="1203" t="s">
        <v>754</v>
      </c>
      <c r="D33" s="1204" t="s">
        <v>176</v>
      </c>
      <c r="E33" s="642" t="s">
        <v>2067</v>
      </c>
      <c r="F33" s="216">
        <f>ROUND(VLOOKUP($C33,งบทดลองเบื้องต้น!$B$4:$K$839,3,0),2)</f>
        <v>0</v>
      </c>
      <c r="G33" s="216">
        <f>ROUND(VLOOKUP($C33,งบทดลองเบื้องต้น!$B$4:$K$839,4,0),2)</f>
        <v>0</v>
      </c>
      <c r="H33" s="216">
        <f>ROUND(VLOOKUP($C33,งบทดลองเบื้องต้น!$B$4:$K$839,5,0),2)</f>
        <v>0</v>
      </c>
      <c r="I33" s="216">
        <f>ROUND(VLOOKUP($C33,งบทดลองเบื้องต้น!$B$4:$K$839,6,0),2)</f>
        <v>0</v>
      </c>
      <c r="J33" s="216">
        <f>ROUND(VLOOKUP($C33,งบทดลองเบื้องต้น!$B$4:$K$839,7,0),2)</f>
        <v>0</v>
      </c>
      <c r="K33" s="216">
        <f>ROUND(VLOOKUP($C33,งบทดลองเบื้องต้น!$B$4:$K$839,8,0),2)</f>
        <v>0</v>
      </c>
      <c r="L33" s="216">
        <f>ROUND(VLOOKUP($C33,งบทดลองเบื้องต้น!$B$4:$K$839,9,0),2)</f>
        <v>0</v>
      </c>
      <c r="M33" s="216">
        <f>ROUND(VLOOKUP($C33,งบทดลองเบื้องต้น!$B$4:$K$839,10,0),2)</f>
        <v>0</v>
      </c>
    </row>
    <row r="34" spans="1:13" s="1197" customFormat="1" ht="25.2" thickBot="1">
      <c r="A34" s="1367"/>
      <c r="B34" s="1194"/>
      <c r="C34" s="1195"/>
      <c r="D34" s="254" t="s">
        <v>1562</v>
      </c>
      <c r="E34" s="654"/>
      <c r="F34" s="643" t="str">
        <f>IF(F33=0,"0.25","0.00")</f>
        <v>0.25</v>
      </c>
      <c r="G34" s="643" t="str">
        <f t="shared" ref="G34:M34" si="13">IF(G33=0,"0.25","0.00")</f>
        <v>0.25</v>
      </c>
      <c r="H34" s="643" t="str">
        <f t="shared" si="13"/>
        <v>0.25</v>
      </c>
      <c r="I34" s="643" t="str">
        <f t="shared" si="13"/>
        <v>0.25</v>
      </c>
      <c r="J34" s="643" t="str">
        <f t="shared" si="13"/>
        <v>0.25</v>
      </c>
      <c r="K34" s="643" t="str">
        <f t="shared" si="13"/>
        <v>0.25</v>
      </c>
      <c r="L34" s="643" t="str">
        <f t="shared" si="13"/>
        <v>0.25</v>
      </c>
      <c r="M34" s="643" t="str">
        <f t="shared" si="13"/>
        <v>0.25</v>
      </c>
    </row>
    <row r="35" spans="1:13" ht="25.2" thickTop="1"/>
  </sheetData>
  <autoFilter ref="A3:F3" xr:uid="{4CA251AF-8274-4149-9BB4-8F00EE823E7A}"/>
  <mergeCells count="15">
    <mergeCell ref="A33:A34"/>
    <mergeCell ref="A8:A10"/>
    <mergeCell ref="A27:A29"/>
    <mergeCell ref="A11:A12"/>
    <mergeCell ref="A13:A14"/>
    <mergeCell ref="A19:A20"/>
    <mergeCell ref="A21:A22"/>
    <mergeCell ref="A23:A24"/>
    <mergeCell ref="A25:A26"/>
    <mergeCell ref="A4:A5"/>
    <mergeCell ref="A6:A7"/>
    <mergeCell ref="C2:D2"/>
    <mergeCell ref="A15:A16"/>
    <mergeCell ref="A17:A18"/>
    <mergeCell ref="A30:A3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91CFA-D439-4E1B-B0FE-A3812463B63D}">
  <sheetPr>
    <tabColor theme="9" tint="0.39997558519241921"/>
  </sheetPr>
  <dimension ref="A1:L46"/>
  <sheetViews>
    <sheetView zoomScale="50" zoomScaleNormal="50" workbookViewId="0">
      <pane xSplit="4" ySplit="3" topLeftCell="E4" activePane="bottomRight" state="frozen"/>
      <selection pane="topRight" activeCell="D1" sqref="D1"/>
      <selection pane="bottomLeft" activeCell="A4" sqref="A4"/>
      <selection pane="bottomRight" sqref="A1:IV65536"/>
    </sheetView>
  </sheetViews>
  <sheetFormatPr defaultColWidth="9" defaultRowHeight="19.5" customHeight="1"/>
  <cols>
    <col min="1" max="1" width="5.109375" style="317" customWidth="1"/>
    <col min="2" max="2" width="6.109375" style="658" customWidth="1"/>
    <col min="3" max="3" width="16.5546875" style="330" customWidth="1"/>
    <col min="4" max="4" width="71.109375" style="320" customWidth="1"/>
    <col min="5" max="5" width="16.109375" style="320" customWidth="1"/>
    <col min="6" max="12" width="13.44140625" style="321" customWidth="1"/>
    <col min="13" max="16384" width="9" style="321"/>
  </cols>
  <sheetData>
    <row r="1" spans="1:12" s="201" customFormat="1" ht="21" customHeight="1">
      <c r="A1" s="630"/>
      <c r="B1" s="199"/>
      <c r="C1" s="629"/>
      <c r="D1" s="630"/>
      <c r="E1" s="345">
        <v>1</v>
      </c>
      <c r="F1" s="346">
        <v>2</v>
      </c>
      <c r="G1" s="345">
        <v>3</v>
      </c>
      <c r="H1" s="346">
        <v>4</v>
      </c>
      <c r="I1" s="345">
        <v>5</v>
      </c>
      <c r="J1" s="346">
        <v>6</v>
      </c>
      <c r="K1" s="345">
        <v>7</v>
      </c>
      <c r="L1" s="346">
        <v>8</v>
      </c>
    </row>
    <row r="2" spans="1:12" s="204" customFormat="1" ht="19.5" customHeight="1">
      <c r="A2" s="636"/>
      <c r="B2" s="203"/>
      <c r="C2" s="1370"/>
      <c r="D2" s="1370"/>
      <c r="E2" s="634" t="str">
        <f>งบทดลองเบื้องต้น!D3</f>
        <v>11040 บึงกาฬ,รพท_</v>
      </c>
      <c r="F2" s="634" t="str">
        <f>งบทดลองเบื้องต้น!E3</f>
        <v>11041 พรเจริญ,รพช_</v>
      </c>
      <c r="G2" s="634" t="str">
        <f>งบทดลองเบื้องต้น!F3</f>
        <v>11043 โซ่พิสัย,รพช_</v>
      </c>
      <c r="H2" s="634" t="str">
        <f>งบทดลองเบื้องต้น!G3</f>
        <v>11046 เซกา,รพช_</v>
      </c>
      <c r="I2" s="634" t="str">
        <f>งบทดลองเบื้องต้น!H3</f>
        <v>11047 ปากคาด,รพช_</v>
      </c>
      <c r="J2" s="634" t="str">
        <f>งบทดลองเบื้องต้น!I3</f>
        <v>11048 บึงโขงหลง,รพช_</v>
      </c>
      <c r="K2" s="634" t="str">
        <f>งบทดลองเบื้องต้น!J3</f>
        <v>11049 ศรีวิไล,รพช_</v>
      </c>
      <c r="L2" s="634" t="str">
        <f>งบทดลองเบื้องต้น!K3</f>
        <v>11050 บุ่งคล้า,รพช_</v>
      </c>
    </row>
    <row r="3" spans="1:12" s="204" customFormat="1" ht="19.5" customHeight="1">
      <c r="A3" s="1212" t="s">
        <v>1170</v>
      </c>
      <c r="B3" s="203"/>
      <c r="C3" s="636" t="s">
        <v>0</v>
      </c>
      <c r="D3" s="636" t="s">
        <v>1</v>
      </c>
      <c r="E3" s="637" t="s">
        <v>395</v>
      </c>
      <c r="F3" s="637" t="s">
        <v>395</v>
      </c>
      <c r="G3" s="637" t="s">
        <v>395</v>
      </c>
      <c r="H3" s="637" t="s">
        <v>395</v>
      </c>
      <c r="I3" s="638" t="s">
        <v>395</v>
      </c>
      <c r="J3" s="637" t="s">
        <v>395</v>
      </c>
      <c r="K3" s="637" t="s">
        <v>395</v>
      </c>
      <c r="L3" s="637" t="s">
        <v>395</v>
      </c>
    </row>
    <row r="4" spans="1:12" s="240" customFormat="1" ht="17.25" customHeight="1">
      <c r="A4" s="1213"/>
      <c r="B4" s="663"/>
      <c r="C4" s="1277" t="s">
        <v>1618</v>
      </c>
      <c r="D4" s="1277"/>
      <c r="E4" s="239"/>
      <c r="F4" s="239"/>
      <c r="G4" s="239"/>
      <c r="H4" s="239"/>
      <c r="I4" s="239"/>
      <c r="J4" s="239"/>
      <c r="K4" s="239"/>
      <c r="L4" s="239"/>
    </row>
    <row r="5" spans="1:12" s="245" customFormat="1" ht="18.75" customHeight="1">
      <c r="A5" s="1213"/>
      <c r="B5" s="663"/>
      <c r="C5" s="1214" t="s">
        <v>421</v>
      </c>
      <c r="D5" s="1214" t="s">
        <v>422</v>
      </c>
      <c r="E5" s="239"/>
      <c r="F5" s="239"/>
      <c r="G5" s="239"/>
      <c r="H5" s="239"/>
      <c r="I5" s="239"/>
      <c r="J5" s="239"/>
      <c r="K5" s="239"/>
      <c r="L5" s="239"/>
    </row>
    <row r="6" spans="1:12" s="245" customFormat="1" ht="18.75" customHeight="1">
      <c r="A6" s="276"/>
      <c r="B6" s="639"/>
      <c r="C6" s="644" t="s">
        <v>662</v>
      </c>
      <c r="D6" s="645" t="s">
        <v>1473</v>
      </c>
      <c r="E6" s="1215">
        <f>ROUND(VLOOKUP($C6,แยกหน่วยบริการ!$B$4:$BO$841,4,0),2)</f>
        <v>0</v>
      </c>
      <c r="F6" s="1215">
        <f>ROUND(VLOOKUP($C6,แยกหน่วยบริการ!$B$4:$BO$841,12,0),2)</f>
        <v>0</v>
      </c>
      <c r="G6" s="1215">
        <f>ROUND(VLOOKUP($C6,แยกหน่วยบริการ!$B$4:$BO$841,20,0),2)</f>
        <v>0</v>
      </c>
      <c r="H6" s="1215">
        <f>ROUND(VLOOKUP($C6,แยกหน่วยบริการ!$B$4:$BO$841,28,0),2)</f>
        <v>0</v>
      </c>
      <c r="I6" s="1215">
        <f>ROUND(VLOOKUP($C6,แยกหน่วยบริการ!$B$4:$BO$841,36,0),2)</f>
        <v>0</v>
      </c>
      <c r="J6" s="1215">
        <f>ROUND(VLOOKUP($C6,แยกหน่วยบริการ!$B$4:$BO$841,44,0),2)</f>
        <v>0</v>
      </c>
      <c r="K6" s="1215">
        <f>ROUND(VLOOKUP($C6,แยกหน่วยบริการ!$B$4:$BO$841,52,0),2)</f>
        <v>0</v>
      </c>
      <c r="L6" s="1215">
        <f>ROUND(VLOOKUP($C6,แยกหน่วยบริการ!$B$4:$BO$841,60,0),2)</f>
        <v>0</v>
      </c>
    </row>
    <row r="7" spans="1:12" s="245" customFormat="1" ht="18.75" customHeight="1">
      <c r="A7" s="276"/>
      <c r="B7" s="639"/>
      <c r="C7" s="644" t="s">
        <v>663</v>
      </c>
      <c r="D7" s="645" t="s">
        <v>126</v>
      </c>
      <c r="E7" s="1215">
        <f>ROUND(VLOOKUP($C7,แยกหน่วยบริการ!$B$4:$BO$841,4,0),2)</f>
        <v>0</v>
      </c>
      <c r="F7" s="1215">
        <f>ROUND(VLOOKUP($C7,แยกหน่วยบริการ!$B$4:$BO$841,12,0),2)</f>
        <v>0</v>
      </c>
      <c r="G7" s="1215">
        <f>ROUND(VLOOKUP($C7,แยกหน่วยบริการ!$B$4:$BO$841,20,0),2)</f>
        <v>0</v>
      </c>
      <c r="H7" s="1215">
        <f>ROUND(VLOOKUP($C7,แยกหน่วยบริการ!$B$4:$BO$841,28,0),2)</f>
        <v>0</v>
      </c>
      <c r="I7" s="1215">
        <f>ROUND(VLOOKUP($C7,แยกหน่วยบริการ!$B$4:$BO$841,36,0),2)</f>
        <v>0</v>
      </c>
      <c r="J7" s="1215">
        <f>ROUND(VLOOKUP($C7,แยกหน่วยบริการ!$B$4:$BO$841,44,0),2)</f>
        <v>0</v>
      </c>
      <c r="K7" s="1215">
        <f>ROUND(VLOOKUP($C7,แยกหน่วยบริการ!$B$4:$BO$841,52,0),2)</f>
        <v>0</v>
      </c>
      <c r="L7" s="1215">
        <f>ROUND(VLOOKUP($C7,แยกหน่วยบริการ!$B$4:$BO$841,60,0),2)</f>
        <v>0</v>
      </c>
    </row>
    <row r="8" spans="1:12" s="245" customFormat="1" ht="18.75" customHeight="1">
      <c r="A8" s="317"/>
      <c r="B8" s="658"/>
      <c r="C8" s="644" t="s">
        <v>664</v>
      </c>
      <c r="D8" s="645" t="s">
        <v>127</v>
      </c>
      <c r="E8" s="1215">
        <f>ROUND(VLOOKUP($C8,แยกหน่วยบริการ!$B$4:$BO$841,4,0),2)</f>
        <v>0</v>
      </c>
      <c r="F8" s="1215">
        <f>ROUND(VLOOKUP($C8,แยกหน่วยบริการ!$B$4:$BO$841,12,0),2)</f>
        <v>0</v>
      </c>
      <c r="G8" s="1215">
        <f>ROUND(VLOOKUP($C8,แยกหน่วยบริการ!$B$4:$BO$841,20,0),2)</f>
        <v>0</v>
      </c>
      <c r="H8" s="1215">
        <f>ROUND(VLOOKUP($C8,แยกหน่วยบริการ!$B$4:$BO$841,28,0),2)</f>
        <v>0</v>
      </c>
      <c r="I8" s="1215">
        <f>ROUND(VLOOKUP($C8,แยกหน่วยบริการ!$B$4:$BO$841,36,0),2)</f>
        <v>0</v>
      </c>
      <c r="J8" s="1215">
        <f>ROUND(VLOOKUP($C8,แยกหน่วยบริการ!$B$4:$BO$841,44,0),2)</f>
        <v>0</v>
      </c>
      <c r="K8" s="1215">
        <f>ROUND(VLOOKUP($C8,แยกหน่วยบริการ!$B$4:$BO$841,52,0),2)</f>
        <v>0</v>
      </c>
      <c r="L8" s="1215">
        <f>ROUND(VLOOKUP($C8,แยกหน่วยบริการ!$B$4:$BO$841,60,0),2)</f>
        <v>0</v>
      </c>
    </row>
    <row r="9" spans="1:12" s="245" customFormat="1" ht="18.75" customHeight="1">
      <c r="A9" s="317"/>
      <c r="B9" s="658"/>
      <c r="C9" s="644" t="s">
        <v>667</v>
      </c>
      <c r="D9" s="645" t="s">
        <v>2042</v>
      </c>
      <c r="E9" s="1215">
        <f>ROUND(VLOOKUP($C9,แยกหน่วยบริการ!$B$4:$BO$841,4,0),2)</f>
        <v>0</v>
      </c>
      <c r="F9" s="1215">
        <f>ROUND(VLOOKUP($C9,แยกหน่วยบริการ!$B$4:$BO$841,12,0),2)</f>
        <v>0</v>
      </c>
      <c r="G9" s="1215">
        <f>ROUND(VLOOKUP($C9,แยกหน่วยบริการ!$B$4:$BO$841,20,0),2)</f>
        <v>0</v>
      </c>
      <c r="H9" s="1215">
        <f>ROUND(VLOOKUP($C9,แยกหน่วยบริการ!$B$4:$BO$841,28,0),2)</f>
        <v>0</v>
      </c>
      <c r="I9" s="1215">
        <f>ROUND(VLOOKUP($C9,แยกหน่วยบริการ!$B$4:$BO$841,36,0),2)</f>
        <v>0</v>
      </c>
      <c r="J9" s="1215">
        <f>ROUND(VLOOKUP($C9,แยกหน่วยบริการ!$B$4:$BO$841,44,0),2)</f>
        <v>0</v>
      </c>
      <c r="K9" s="1215">
        <f>ROUND(VLOOKUP($C9,แยกหน่วยบริการ!$B$4:$BO$841,52,0),2)</f>
        <v>0</v>
      </c>
      <c r="L9" s="1215">
        <f>ROUND(VLOOKUP($C9,แยกหน่วยบริการ!$B$4:$BO$841,60,0),2)</f>
        <v>0</v>
      </c>
    </row>
    <row r="10" spans="1:12" s="255" customFormat="1" ht="19.5" customHeight="1">
      <c r="A10" s="317"/>
      <c r="B10" s="658"/>
      <c r="C10" s="644" t="s">
        <v>668</v>
      </c>
      <c r="D10" s="645" t="s">
        <v>2043</v>
      </c>
      <c r="E10" s="1215">
        <f>ROUND(VLOOKUP($C10,แยกหน่วยบริการ!$B$4:$BO$841,4,0),2)</f>
        <v>0</v>
      </c>
      <c r="F10" s="1215">
        <f>ROUND(VLOOKUP($C10,แยกหน่วยบริการ!$B$4:$BO$841,12,0),2)</f>
        <v>0</v>
      </c>
      <c r="G10" s="1215">
        <f>ROUND(VLOOKUP($C10,แยกหน่วยบริการ!$B$4:$BO$841,20,0),2)</f>
        <v>0</v>
      </c>
      <c r="H10" s="1215">
        <f>ROUND(VLOOKUP($C10,แยกหน่วยบริการ!$B$4:$BO$841,28,0),2)</f>
        <v>0</v>
      </c>
      <c r="I10" s="1215">
        <f>ROUND(VLOOKUP($C10,แยกหน่วยบริการ!$B$4:$BO$841,36,0),2)</f>
        <v>0</v>
      </c>
      <c r="J10" s="1215">
        <f>ROUND(VLOOKUP($C10,แยกหน่วยบริการ!$B$4:$BO$841,44,0),2)</f>
        <v>0</v>
      </c>
      <c r="K10" s="1215">
        <f>ROUND(VLOOKUP($C10,แยกหน่วยบริการ!$B$4:$BO$841,52,0),2)</f>
        <v>0</v>
      </c>
      <c r="L10" s="1215">
        <f>ROUND(VLOOKUP($C10,แยกหน่วยบริการ!$B$4:$BO$841,60,0),2)</f>
        <v>0</v>
      </c>
    </row>
    <row r="11" spans="1:12" s="260" customFormat="1" ht="19.5" customHeight="1">
      <c r="A11" s="317"/>
      <c r="B11" s="658"/>
      <c r="C11" s="644" t="s">
        <v>669</v>
      </c>
      <c r="D11" s="645" t="s">
        <v>2044</v>
      </c>
      <c r="E11" s="1215">
        <f>ROUND(VLOOKUP($C11,แยกหน่วยบริการ!$B$4:$BO$841,4,0),2)</f>
        <v>0</v>
      </c>
      <c r="F11" s="1215">
        <f>ROUND(VLOOKUP($C11,แยกหน่วยบริการ!$B$4:$BO$841,12,0),2)</f>
        <v>0</v>
      </c>
      <c r="G11" s="1215">
        <f>ROUND(VLOOKUP($C11,แยกหน่วยบริการ!$B$4:$BO$841,20,0),2)</f>
        <v>0</v>
      </c>
      <c r="H11" s="1215">
        <f>ROUND(VLOOKUP($C11,แยกหน่วยบริการ!$B$4:$BO$841,28,0),2)</f>
        <v>0</v>
      </c>
      <c r="I11" s="1215">
        <f>ROUND(VLOOKUP($C11,แยกหน่วยบริการ!$B$4:$BO$841,36,0),2)</f>
        <v>0</v>
      </c>
      <c r="J11" s="1215">
        <f>ROUND(VLOOKUP($C11,แยกหน่วยบริการ!$B$4:$BO$841,44,0),2)</f>
        <v>0</v>
      </c>
      <c r="K11" s="1215">
        <f>ROUND(VLOOKUP($C11,แยกหน่วยบริการ!$B$4:$BO$841,52,0),2)</f>
        <v>0</v>
      </c>
      <c r="L11" s="1215">
        <f>ROUND(VLOOKUP($C11,แยกหน่วยบริการ!$B$4:$BO$841,60,0),2)</f>
        <v>0</v>
      </c>
    </row>
    <row r="12" spans="1:12" s="262" customFormat="1" ht="18.75" customHeight="1">
      <c r="A12" s="317"/>
      <c r="B12" s="658"/>
      <c r="C12" s="644" t="s">
        <v>1922</v>
      </c>
      <c r="D12" s="645" t="s">
        <v>1923</v>
      </c>
      <c r="E12" s="1215">
        <f>ROUND(VLOOKUP($C12,แยกหน่วยบริการ!$B$4:$BO$841,4,0),2)</f>
        <v>0</v>
      </c>
      <c r="F12" s="1215">
        <f>ROUND(VLOOKUP($C12,แยกหน่วยบริการ!$B$4:$BO$841,12,0),2)</f>
        <v>0</v>
      </c>
      <c r="G12" s="1215">
        <f>ROUND(VLOOKUP($C12,แยกหน่วยบริการ!$B$4:$BO$841,20,0),2)</f>
        <v>0</v>
      </c>
      <c r="H12" s="1215">
        <f>ROUND(VLOOKUP($C12,แยกหน่วยบริการ!$B$4:$BO$841,28,0),2)</f>
        <v>0</v>
      </c>
      <c r="I12" s="1215">
        <f>ROUND(VLOOKUP($C12,แยกหน่วยบริการ!$B$4:$BO$841,36,0),2)</f>
        <v>0</v>
      </c>
      <c r="J12" s="1215">
        <f>ROUND(VLOOKUP($C12,แยกหน่วยบริการ!$B$4:$BO$841,44,0),2)</f>
        <v>0</v>
      </c>
      <c r="K12" s="1215">
        <f>ROUND(VLOOKUP($C12,แยกหน่วยบริการ!$B$4:$BO$841,52,0),2)</f>
        <v>0</v>
      </c>
      <c r="L12" s="1215">
        <f>ROUND(VLOOKUP($C12,แยกหน่วยบริการ!$B$4:$BO$841,60,0),2)</f>
        <v>0</v>
      </c>
    </row>
    <row r="13" spans="1:12" s="262" customFormat="1" ht="18.75" customHeight="1">
      <c r="A13" s="317"/>
      <c r="B13" s="658"/>
      <c r="C13" s="644" t="s">
        <v>1924</v>
      </c>
      <c r="D13" s="645" t="s">
        <v>1925</v>
      </c>
      <c r="E13" s="1215">
        <f>ROUND(VLOOKUP($C13,แยกหน่วยบริการ!$B$4:$BO$841,4,0),2)</f>
        <v>0</v>
      </c>
      <c r="F13" s="1215">
        <f>ROUND(VLOOKUP($C13,แยกหน่วยบริการ!$B$4:$BO$841,12,0),2)</f>
        <v>0</v>
      </c>
      <c r="G13" s="1215">
        <f>ROUND(VLOOKUP($C13,แยกหน่วยบริการ!$B$4:$BO$841,20,0),2)</f>
        <v>0</v>
      </c>
      <c r="H13" s="1215">
        <f>ROUND(VLOOKUP($C13,แยกหน่วยบริการ!$B$4:$BO$841,28,0),2)</f>
        <v>0</v>
      </c>
      <c r="I13" s="1215">
        <f>ROUND(VLOOKUP($C13,แยกหน่วยบริการ!$B$4:$BO$841,36,0),2)</f>
        <v>0</v>
      </c>
      <c r="J13" s="1215">
        <f>ROUND(VLOOKUP($C13,แยกหน่วยบริการ!$B$4:$BO$841,44,0),2)</f>
        <v>0</v>
      </c>
      <c r="K13" s="1215">
        <f>ROUND(VLOOKUP($C13,แยกหน่วยบริการ!$B$4:$BO$841,52,0),2)</f>
        <v>0</v>
      </c>
      <c r="L13" s="1215">
        <f>ROUND(VLOOKUP($C13,แยกหน่วยบริการ!$B$4:$BO$841,60,0),2)</f>
        <v>0</v>
      </c>
    </row>
    <row r="14" spans="1:12" s="262" customFormat="1" ht="18.75" customHeight="1">
      <c r="A14" s="317"/>
      <c r="B14" s="658"/>
      <c r="C14" s="644" t="s">
        <v>1926</v>
      </c>
      <c r="D14" s="645" t="s">
        <v>1927</v>
      </c>
      <c r="E14" s="1215">
        <f>ROUND(VLOOKUP($C14,แยกหน่วยบริการ!$B$4:$BO$841,4,0),2)</f>
        <v>83678.28</v>
      </c>
      <c r="F14" s="1215">
        <f>ROUND(VLOOKUP($C14,แยกหน่วยบริการ!$B$4:$BO$841,12,0),2)</f>
        <v>0</v>
      </c>
      <c r="G14" s="1215">
        <f>ROUND(VLOOKUP($C14,แยกหน่วยบริการ!$B$4:$BO$841,20,0),2)</f>
        <v>0</v>
      </c>
      <c r="H14" s="1215">
        <f>ROUND(VLOOKUP($C14,แยกหน่วยบริการ!$B$4:$BO$841,28,0),2)</f>
        <v>0</v>
      </c>
      <c r="I14" s="1215">
        <f>ROUND(VLOOKUP($C14,แยกหน่วยบริการ!$B$4:$BO$841,36,0),2)</f>
        <v>0</v>
      </c>
      <c r="J14" s="1215">
        <f>ROUND(VLOOKUP($C14,แยกหน่วยบริการ!$B$4:$BO$841,44,0),2)</f>
        <v>0</v>
      </c>
      <c r="K14" s="1215">
        <f>ROUND(VLOOKUP($C14,แยกหน่วยบริการ!$B$4:$BO$841,52,0),2)</f>
        <v>0</v>
      </c>
      <c r="L14" s="1215">
        <f>ROUND(VLOOKUP($C14,แยกหน่วยบริการ!$B$4:$BO$841,60,0),2)</f>
        <v>0</v>
      </c>
    </row>
    <row r="15" spans="1:12" s="262" customFormat="1" ht="18.75" customHeight="1">
      <c r="A15" s="317"/>
      <c r="B15" s="658"/>
      <c r="C15" s="644" t="s">
        <v>1928</v>
      </c>
      <c r="D15" s="645" t="s">
        <v>1929</v>
      </c>
      <c r="E15" s="1215">
        <f>ROUND(VLOOKUP($C15,แยกหน่วยบริการ!$B$4:$BO$841,4,0),2)</f>
        <v>0</v>
      </c>
      <c r="F15" s="1215">
        <f>ROUND(VLOOKUP($C15,แยกหน่วยบริการ!$B$4:$BO$841,12,0),2)</f>
        <v>0</v>
      </c>
      <c r="G15" s="1215">
        <f>ROUND(VLOOKUP($C15,แยกหน่วยบริการ!$B$4:$BO$841,20,0),2)</f>
        <v>0</v>
      </c>
      <c r="H15" s="1215">
        <f>ROUND(VLOOKUP($C15,แยกหน่วยบริการ!$B$4:$BO$841,28,0),2)</f>
        <v>0</v>
      </c>
      <c r="I15" s="1215">
        <f>ROUND(VLOOKUP($C15,แยกหน่วยบริการ!$B$4:$BO$841,36,0),2)</f>
        <v>0</v>
      </c>
      <c r="J15" s="1215">
        <f>ROUND(VLOOKUP($C15,แยกหน่วยบริการ!$B$4:$BO$841,44,0),2)</f>
        <v>0</v>
      </c>
      <c r="K15" s="1215">
        <f>ROUND(VLOOKUP($C15,แยกหน่วยบริการ!$B$4:$BO$841,52,0),2)</f>
        <v>0</v>
      </c>
      <c r="L15" s="1215">
        <f>ROUND(VLOOKUP($C15,แยกหน่วยบริการ!$B$4:$BO$841,60,0),2)</f>
        <v>0</v>
      </c>
    </row>
    <row r="16" spans="1:12" s="262" customFormat="1" ht="18.75" customHeight="1">
      <c r="A16" s="317"/>
      <c r="B16" s="658"/>
      <c r="C16" s="644" t="s">
        <v>1930</v>
      </c>
      <c r="D16" s="645" t="s">
        <v>1931</v>
      </c>
      <c r="E16" s="1215">
        <f>ROUND(VLOOKUP($C16,แยกหน่วยบริการ!$B$4:$BO$841,4,0),2)</f>
        <v>0</v>
      </c>
      <c r="F16" s="1215">
        <f>ROUND(VLOOKUP($C16,แยกหน่วยบริการ!$B$4:$BO$841,12,0),2)</f>
        <v>0</v>
      </c>
      <c r="G16" s="1215">
        <f>ROUND(VLOOKUP($C16,แยกหน่วยบริการ!$B$4:$BO$841,20,0),2)</f>
        <v>0</v>
      </c>
      <c r="H16" s="1215">
        <f>ROUND(VLOOKUP($C16,แยกหน่วยบริการ!$B$4:$BO$841,28,0),2)</f>
        <v>0</v>
      </c>
      <c r="I16" s="1215">
        <f>ROUND(VLOOKUP($C16,แยกหน่วยบริการ!$B$4:$BO$841,36,0),2)</f>
        <v>0</v>
      </c>
      <c r="J16" s="1215">
        <f>ROUND(VLOOKUP($C16,แยกหน่วยบริการ!$B$4:$BO$841,44,0),2)</f>
        <v>0</v>
      </c>
      <c r="K16" s="1215">
        <f>ROUND(VLOOKUP($C16,แยกหน่วยบริการ!$B$4:$BO$841,52,0),2)</f>
        <v>0</v>
      </c>
      <c r="L16" s="1215">
        <f>ROUND(VLOOKUP($C16,แยกหน่วยบริการ!$B$4:$BO$841,60,0),2)</f>
        <v>0</v>
      </c>
    </row>
    <row r="17" spans="1:12" s="268" customFormat="1" ht="18.75" customHeight="1">
      <c r="A17" s="317"/>
      <c r="B17" s="658"/>
      <c r="C17" s="644" t="s">
        <v>1932</v>
      </c>
      <c r="D17" s="645" t="s">
        <v>1933</v>
      </c>
      <c r="E17" s="1215">
        <f>ROUND(VLOOKUP($C17,แยกหน่วยบริการ!$B$4:$BO$841,4,0),2)</f>
        <v>0</v>
      </c>
      <c r="F17" s="1215">
        <f>ROUND(VLOOKUP($C17,แยกหน่วยบริการ!$B$4:$BO$841,12,0),2)</f>
        <v>0</v>
      </c>
      <c r="G17" s="1215">
        <f>ROUND(VLOOKUP($C17,แยกหน่วยบริการ!$B$4:$BO$841,20,0),2)</f>
        <v>0</v>
      </c>
      <c r="H17" s="1215">
        <f>ROUND(VLOOKUP($C17,แยกหน่วยบริการ!$B$4:$BO$841,28,0),2)</f>
        <v>0</v>
      </c>
      <c r="I17" s="1215">
        <f>ROUND(VLOOKUP($C17,แยกหน่วยบริการ!$B$4:$BO$841,36,0),2)</f>
        <v>0</v>
      </c>
      <c r="J17" s="1215">
        <f>ROUND(VLOOKUP($C17,แยกหน่วยบริการ!$B$4:$BO$841,44,0),2)</f>
        <v>0</v>
      </c>
      <c r="K17" s="1215">
        <f>ROUND(VLOOKUP($C17,แยกหน่วยบริการ!$B$4:$BO$841,52,0),2)</f>
        <v>0</v>
      </c>
      <c r="L17" s="1215">
        <f>ROUND(VLOOKUP($C17,แยกหน่วยบริการ!$B$4:$BO$841,60,0),2)</f>
        <v>0</v>
      </c>
    </row>
    <row r="18" spans="1:12" s="245" customFormat="1" ht="17.25" customHeight="1">
      <c r="A18" s="317"/>
      <c r="B18" s="658"/>
      <c r="C18" s="644" t="s">
        <v>673</v>
      </c>
      <c r="D18" s="645" t="s">
        <v>2045</v>
      </c>
      <c r="E18" s="1215">
        <f>ROUND(VLOOKUP($C18,แยกหน่วยบริการ!$B$4:$BO$841,4,0),2)</f>
        <v>0</v>
      </c>
      <c r="F18" s="1215">
        <f>ROUND(VLOOKUP($C18,แยกหน่วยบริการ!$B$4:$BO$841,12,0),2)</f>
        <v>0</v>
      </c>
      <c r="G18" s="1215">
        <f>ROUND(VLOOKUP($C18,แยกหน่วยบริการ!$B$4:$BO$841,20,0),2)</f>
        <v>0</v>
      </c>
      <c r="H18" s="1215">
        <f>ROUND(VLOOKUP($C18,แยกหน่วยบริการ!$B$4:$BO$841,28,0),2)</f>
        <v>0</v>
      </c>
      <c r="I18" s="1215">
        <f>ROUND(VLOOKUP($C18,แยกหน่วยบริการ!$B$4:$BO$841,36,0),2)</f>
        <v>0</v>
      </c>
      <c r="J18" s="1215">
        <f>ROUND(VLOOKUP($C18,แยกหน่วยบริการ!$B$4:$BO$841,44,0),2)</f>
        <v>0</v>
      </c>
      <c r="K18" s="1215">
        <f>ROUND(VLOOKUP($C18,แยกหน่วยบริการ!$B$4:$BO$841,52,0),2)</f>
        <v>0</v>
      </c>
      <c r="L18" s="1215">
        <f>ROUND(VLOOKUP($C18,แยกหน่วยบริการ!$B$4:$BO$841,60,0),2)</f>
        <v>0</v>
      </c>
    </row>
    <row r="19" spans="1:12" s="272" customFormat="1" ht="19.5" customHeight="1">
      <c r="A19" s="317"/>
      <c r="B19" s="658"/>
      <c r="C19" s="644" t="s">
        <v>674</v>
      </c>
      <c r="D19" s="645" t="s">
        <v>2046</v>
      </c>
      <c r="E19" s="1215">
        <f>ROUND(VLOOKUP($C19,แยกหน่วยบริการ!$B$4:$BO$841,4,0),2)</f>
        <v>0</v>
      </c>
      <c r="F19" s="1215">
        <f>ROUND(VLOOKUP($C19,แยกหน่วยบริการ!$B$4:$BO$841,12,0),2)</f>
        <v>0</v>
      </c>
      <c r="G19" s="1215">
        <f>ROUND(VLOOKUP($C19,แยกหน่วยบริการ!$B$4:$BO$841,20,0),2)</f>
        <v>0</v>
      </c>
      <c r="H19" s="1215">
        <f>ROUND(VLOOKUP($C19,แยกหน่วยบริการ!$B$4:$BO$841,28,0),2)</f>
        <v>0</v>
      </c>
      <c r="I19" s="1215">
        <f>ROUND(VLOOKUP($C19,แยกหน่วยบริการ!$B$4:$BO$841,36,0),2)</f>
        <v>0</v>
      </c>
      <c r="J19" s="1215">
        <f>ROUND(VLOOKUP($C19,แยกหน่วยบริการ!$B$4:$BO$841,44,0),2)</f>
        <v>0</v>
      </c>
      <c r="K19" s="1215">
        <f>ROUND(VLOOKUP($C19,แยกหน่วยบริการ!$B$4:$BO$841,52,0),2)</f>
        <v>0</v>
      </c>
      <c r="L19" s="1215">
        <f>ROUND(VLOOKUP($C19,แยกหน่วยบริการ!$B$4:$BO$841,60,0),2)</f>
        <v>0</v>
      </c>
    </row>
    <row r="20" spans="1:12" s="245" customFormat="1" ht="17.25" customHeight="1">
      <c r="A20" s="317"/>
      <c r="B20" s="658"/>
      <c r="C20" s="644" t="s">
        <v>675</v>
      </c>
      <c r="D20" s="645" t="s">
        <v>1815</v>
      </c>
      <c r="E20" s="1215">
        <f>ROUND(VLOOKUP($C20,แยกหน่วยบริการ!$B$4:$BO$841,4,0),2)</f>
        <v>0</v>
      </c>
      <c r="F20" s="1215">
        <f>ROUND(VLOOKUP($C20,แยกหน่วยบริการ!$B$4:$BO$841,12,0),2)</f>
        <v>0</v>
      </c>
      <c r="G20" s="1215">
        <f>ROUND(VLOOKUP($C20,แยกหน่วยบริการ!$B$4:$BO$841,20,0),2)</f>
        <v>0</v>
      </c>
      <c r="H20" s="1215">
        <f>ROUND(VLOOKUP($C20,แยกหน่วยบริการ!$B$4:$BO$841,28,0),2)</f>
        <v>0</v>
      </c>
      <c r="I20" s="1215">
        <f>ROUND(VLOOKUP($C20,แยกหน่วยบริการ!$B$4:$BO$841,36,0),2)</f>
        <v>0</v>
      </c>
      <c r="J20" s="1215">
        <f>ROUND(VLOOKUP($C20,แยกหน่วยบริการ!$B$4:$BO$841,44,0),2)</f>
        <v>0</v>
      </c>
      <c r="K20" s="1215">
        <f>ROUND(VLOOKUP($C20,แยกหน่วยบริการ!$B$4:$BO$841,52,0),2)</f>
        <v>0</v>
      </c>
      <c r="L20" s="1215">
        <f>ROUND(VLOOKUP($C20,แยกหน่วยบริการ!$B$4:$BO$841,60,0),2)</f>
        <v>0</v>
      </c>
    </row>
    <row r="21" spans="1:12" s="245" customFormat="1" ht="17.25" customHeight="1">
      <c r="A21" s="317"/>
      <c r="B21" s="658"/>
      <c r="C21" s="644" t="s">
        <v>678</v>
      </c>
      <c r="D21" s="645" t="s">
        <v>1816</v>
      </c>
      <c r="E21" s="1215">
        <f>ROUND(VLOOKUP($C21,แยกหน่วยบริการ!$B$4:$BO$841,4,0),2)</f>
        <v>0</v>
      </c>
      <c r="F21" s="1215">
        <f>ROUND(VLOOKUP($C21,แยกหน่วยบริการ!$B$4:$BO$841,12,0),2)</f>
        <v>0</v>
      </c>
      <c r="G21" s="1215">
        <f>ROUND(VLOOKUP($C21,แยกหน่วยบริการ!$B$4:$BO$841,20,0),2)</f>
        <v>0</v>
      </c>
      <c r="H21" s="1215">
        <f>ROUND(VLOOKUP($C21,แยกหน่วยบริการ!$B$4:$BO$841,28,0),2)</f>
        <v>0</v>
      </c>
      <c r="I21" s="1215">
        <f>ROUND(VLOOKUP($C21,แยกหน่วยบริการ!$B$4:$BO$841,36,0),2)</f>
        <v>0</v>
      </c>
      <c r="J21" s="1215">
        <f>ROUND(VLOOKUP($C21,แยกหน่วยบริการ!$B$4:$BO$841,44,0),2)</f>
        <v>0</v>
      </c>
      <c r="K21" s="1215">
        <f>ROUND(VLOOKUP($C21,แยกหน่วยบริการ!$B$4:$BO$841,52,0),2)</f>
        <v>0</v>
      </c>
      <c r="L21" s="1215">
        <f>ROUND(VLOOKUP($C21,แยกหน่วยบริการ!$B$4:$BO$841,60,0),2)</f>
        <v>0</v>
      </c>
    </row>
    <row r="22" spans="1:12" s="280" customFormat="1" ht="18.75" customHeight="1">
      <c r="A22" s="317"/>
      <c r="B22" s="658"/>
      <c r="C22" s="644" t="s">
        <v>679</v>
      </c>
      <c r="D22" s="645" t="s">
        <v>1817</v>
      </c>
      <c r="E22" s="1215">
        <f>ROUND(VLOOKUP($C22,แยกหน่วยบริการ!$B$4:$BO$841,4,0),2)</f>
        <v>0</v>
      </c>
      <c r="F22" s="1215">
        <f>ROUND(VLOOKUP($C22,แยกหน่วยบริการ!$B$4:$BO$841,12,0),2)</f>
        <v>0</v>
      </c>
      <c r="G22" s="1215">
        <f>ROUND(VLOOKUP($C22,แยกหน่วยบริการ!$B$4:$BO$841,20,0),2)</f>
        <v>0</v>
      </c>
      <c r="H22" s="1215">
        <f>ROUND(VLOOKUP($C22,แยกหน่วยบริการ!$B$4:$BO$841,28,0),2)</f>
        <v>0</v>
      </c>
      <c r="I22" s="1215">
        <f>ROUND(VLOOKUP($C22,แยกหน่วยบริการ!$B$4:$BO$841,36,0),2)</f>
        <v>0</v>
      </c>
      <c r="J22" s="1215">
        <f>ROUND(VLOOKUP($C22,แยกหน่วยบริการ!$B$4:$BO$841,44,0),2)</f>
        <v>0</v>
      </c>
      <c r="K22" s="1215">
        <f>ROUND(VLOOKUP($C22,แยกหน่วยบริการ!$B$4:$BO$841,52,0),2)</f>
        <v>0</v>
      </c>
      <c r="L22" s="1215">
        <f>ROUND(VLOOKUP($C22,แยกหน่วยบริการ!$B$4:$BO$841,60,0),2)</f>
        <v>0</v>
      </c>
    </row>
    <row r="23" spans="1:12" s="280" customFormat="1" ht="18.75" customHeight="1">
      <c r="A23" s="317"/>
      <c r="B23" s="658"/>
      <c r="C23" s="644" t="s">
        <v>680</v>
      </c>
      <c r="D23" s="645" t="s">
        <v>1818</v>
      </c>
      <c r="E23" s="1215">
        <f>ROUND(VLOOKUP($C23,แยกหน่วยบริการ!$B$4:$BO$841,4,0),2)</f>
        <v>0</v>
      </c>
      <c r="F23" s="1215">
        <f>ROUND(VLOOKUP($C23,แยกหน่วยบริการ!$B$4:$BO$841,12,0),2)</f>
        <v>0</v>
      </c>
      <c r="G23" s="1215">
        <f>ROUND(VLOOKUP($C23,แยกหน่วยบริการ!$B$4:$BO$841,20,0),2)</f>
        <v>0</v>
      </c>
      <c r="H23" s="1215">
        <f>ROUND(VLOOKUP($C23,แยกหน่วยบริการ!$B$4:$BO$841,28,0),2)</f>
        <v>0</v>
      </c>
      <c r="I23" s="1215">
        <f>ROUND(VLOOKUP($C23,แยกหน่วยบริการ!$B$4:$BO$841,36,0),2)</f>
        <v>0</v>
      </c>
      <c r="J23" s="1215">
        <f>ROUND(VLOOKUP($C23,แยกหน่วยบริการ!$B$4:$BO$841,44,0),2)</f>
        <v>0</v>
      </c>
      <c r="K23" s="1215">
        <f>ROUND(VLOOKUP($C23,แยกหน่วยบริการ!$B$4:$BO$841,52,0),2)</f>
        <v>0</v>
      </c>
      <c r="L23" s="1215">
        <f>ROUND(VLOOKUP($C23,แยกหน่วยบริการ!$B$4:$BO$841,60,0),2)</f>
        <v>0</v>
      </c>
    </row>
    <row r="24" spans="1:12" s="280" customFormat="1" ht="18.75" customHeight="1">
      <c r="A24" s="317"/>
      <c r="B24" s="658"/>
      <c r="C24" s="644" t="s">
        <v>1943</v>
      </c>
      <c r="D24" s="645" t="s">
        <v>1940</v>
      </c>
      <c r="E24" s="1215">
        <f>ROUND(VLOOKUP($C24,แยกหน่วยบริการ!$B$4:$BO$841,4,0),2)</f>
        <v>0</v>
      </c>
      <c r="F24" s="1215">
        <f>ROUND(VLOOKUP($C24,แยกหน่วยบริการ!$B$4:$BO$841,12,0),2)</f>
        <v>0</v>
      </c>
      <c r="G24" s="1215">
        <f>ROUND(VLOOKUP($C24,แยกหน่วยบริการ!$B$4:$BO$841,20,0),2)</f>
        <v>0</v>
      </c>
      <c r="H24" s="1215">
        <f>ROUND(VLOOKUP($C24,แยกหน่วยบริการ!$B$4:$BO$841,28,0),2)</f>
        <v>0</v>
      </c>
      <c r="I24" s="1215">
        <f>ROUND(VLOOKUP($C24,แยกหน่วยบริการ!$B$4:$BO$841,36,0),2)</f>
        <v>0</v>
      </c>
      <c r="J24" s="1215">
        <f>ROUND(VLOOKUP($C24,แยกหน่วยบริการ!$B$4:$BO$841,44,0),2)</f>
        <v>0</v>
      </c>
      <c r="K24" s="1215">
        <f>ROUND(VLOOKUP($C24,แยกหน่วยบริการ!$B$4:$BO$841,52,0),2)</f>
        <v>0</v>
      </c>
      <c r="L24" s="1215">
        <f>ROUND(VLOOKUP($C24,แยกหน่วยบริการ!$B$4:$BO$841,60,0),2)</f>
        <v>0</v>
      </c>
    </row>
    <row r="25" spans="1:12" s="280" customFormat="1" ht="18.75" customHeight="1">
      <c r="A25" s="317"/>
      <c r="B25" s="658"/>
      <c r="C25" s="644" t="s">
        <v>1944</v>
      </c>
      <c r="D25" s="645" t="s">
        <v>1941</v>
      </c>
      <c r="E25" s="1215">
        <f>ROUND(VLOOKUP($C25,แยกหน่วยบริการ!$B$4:$BO$841,4,0),2)</f>
        <v>0</v>
      </c>
      <c r="F25" s="1215">
        <f>ROUND(VLOOKUP($C25,แยกหน่วยบริการ!$B$4:$BO$841,12,0),2)</f>
        <v>0</v>
      </c>
      <c r="G25" s="1215">
        <f>ROUND(VLOOKUP($C25,แยกหน่วยบริการ!$B$4:$BO$841,20,0),2)</f>
        <v>0</v>
      </c>
      <c r="H25" s="1215">
        <f>ROUND(VLOOKUP($C25,แยกหน่วยบริการ!$B$4:$BO$841,28,0),2)</f>
        <v>0</v>
      </c>
      <c r="I25" s="1215">
        <f>ROUND(VLOOKUP($C25,แยกหน่วยบริการ!$B$4:$BO$841,36,0),2)</f>
        <v>0</v>
      </c>
      <c r="J25" s="1215">
        <f>ROUND(VLOOKUP($C25,แยกหน่วยบริการ!$B$4:$BO$841,44,0),2)</f>
        <v>0</v>
      </c>
      <c r="K25" s="1215">
        <f>ROUND(VLOOKUP($C25,แยกหน่วยบริการ!$B$4:$BO$841,52,0),2)</f>
        <v>0</v>
      </c>
      <c r="L25" s="1215">
        <f>ROUND(VLOOKUP($C25,แยกหน่วยบริการ!$B$4:$BO$841,60,0),2)</f>
        <v>0</v>
      </c>
    </row>
    <row r="26" spans="1:12" s="293" customFormat="1" ht="19.5" customHeight="1">
      <c r="A26" s="317"/>
      <c r="B26" s="658"/>
      <c r="C26" s="644" t="s">
        <v>1945</v>
      </c>
      <c r="D26" s="645" t="s">
        <v>1815</v>
      </c>
      <c r="E26" s="1215">
        <f>ROUND(VLOOKUP($C26,แยกหน่วยบริการ!$B$4:$BO$841,4,0),2)</f>
        <v>0</v>
      </c>
      <c r="F26" s="1215">
        <f>ROUND(VLOOKUP($C26,แยกหน่วยบริการ!$B$4:$BO$841,12,0),2)</f>
        <v>0</v>
      </c>
      <c r="G26" s="1215">
        <f>ROUND(VLOOKUP($C26,แยกหน่วยบริการ!$B$4:$BO$841,20,0),2)</f>
        <v>0</v>
      </c>
      <c r="H26" s="1215">
        <f>ROUND(VLOOKUP($C26,แยกหน่วยบริการ!$B$4:$BO$841,28,0),2)</f>
        <v>0</v>
      </c>
      <c r="I26" s="1215">
        <f>ROUND(VLOOKUP($C26,แยกหน่วยบริการ!$B$4:$BO$841,36,0),2)</f>
        <v>0</v>
      </c>
      <c r="J26" s="1215">
        <f>ROUND(VLOOKUP($C26,แยกหน่วยบริการ!$B$4:$BO$841,44,0),2)</f>
        <v>0</v>
      </c>
      <c r="K26" s="1215">
        <f>ROUND(VLOOKUP($C26,แยกหน่วยบริการ!$B$4:$BO$841,52,0),2)</f>
        <v>0</v>
      </c>
      <c r="L26" s="1215">
        <f>ROUND(VLOOKUP($C26,แยกหน่วยบริการ!$B$4:$BO$841,60,0),2)</f>
        <v>0</v>
      </c>
    </row>
    <row r="27" spans="1:12" s="272" customFormat="1" ht="19.5" customHeight="1">
      <c r="A27" s="317"/>
      <c r="B27" s="658"/>
      <c r="C27" s="644" t="s">
        <v>1948</v>
      </c>
      <c r="D27" s="645" t="s">
        <v>1816</v>
      </c>
      <c r="E27" s="1215">
        <f>ROUND(VLOOKUP($C27,แยกหน่วยบริการ!$B$4:$BO$841,4,0),2)</f>
        <v>0</v>
      </c>
      <c r="F27" s="1215">
        <f>ROUND(VLOOKUP($C27,แยกหน่วยบริการ!$B$4:$BO$841,12,0),2)</f>
        <v>0</v>
      </c>
      <c r="G27" s="1215">
        <f>ROUND(VLOOKUP($C27,แยกหน่วยบริการ!$B$4:$BO$841,20,0),2)</f>
        <v>0</v>
      </c>
      <c r="H27" s="1215">
        <f>ROUND(VLOOKUP($C27,แยกหน่วยบริการ!$B$4:$BO$841,28,0),2)</f>
        <v>0</v>
      </c>
      <c r="I27" s="1215">
        <f>ROUND(VLOOKUP($C27,แยกหน่วยบริการ!$B$4:$BO$841,36,0),2)</f>
        <v>0</v>
      </c>
      <c r="J27" s="1215">
        <f>ROUND(VLOOKUP($C27,แยกหน่วยบริการ!$B$4:$BO$841,44,0),2)</f>
        <v>0</v>
      </c>
      <c r="K27" s="1215">
        <f>ROUND(VLOOKUP($C27,แยกหน่วยบริการ!$B$4:$BO$841,52,0),2)</f>
        <v>0</v>
      </c>
      <c r="L27" s="1215">
        <f>ROUND(VLOOKUP($C27,แยกหน่วยบริการ!$B$4:$BO$841,60,0),2)</f>
        <v>0</v>
      </c>
    </row>
    <row r="28" spans="1:12" s="272" customFormat="1" ht="19.5" customHeight="1">
      <c r="A28" s="317"/>
      <c r="B28" s="658"/>
      <c r="C28" s="644" t="s">
        <v>1949</v>
      </c>
      <c r="D28" s="645" t="s">
        <v>1817</v>
      </c>
      <c r="E28" s="1215">
        <f>ROUND(VLOOKUP($C28,แยกหน่วยบริการ!$B$4:$BO$841,4,0),2)</f>
        <v>0</v>
      </c>
      <c r="F28" s="1215">
        <f>ROUND(VLOOKUP($C28,แยกหน่วยบริการ!$B$4:$BO$841,12,0),2)</f>
        <v>0</v>
      </c>
      <c r="G28" s="1215">
        <f>ROUND(VLOOKUP($C28,แยกหน่วยบริการ!$B$4:$BO$841,20,0),2)</f>
        <v>0</v>
      </c>
      <c r="H28" s="1215">
        <f>ROUND(VLOOKUP($C28,แยกหน่วยบริการ!$B$4:$BO$841,28,0),2)</f>
        <v>0</v>
      </c>
      <c r="I28" s="1215">
        <f>ROUND(VLOOKUP($C28,แยกหน่วยบริการ!$B$4:$BO$841,36,0),2)</f>
        <v>0</v>
      </c>
      <c r="J28" s="1215">
        <f>ROUND(VLOOKUP($C28,แยกหน่วยบริการ!$B$4:$BO$841,44,0),2)</f>
        <v>0</v>
      </c>
      <c r="K28" s="1215">
        <f>ROUND(VLOOKUP($C28,แยกหน่วยบริการ!$B$4:$BO$841,52,0),2)</f>
        <v>0</v>
      </c>
      <c r="L28" s="1215">
        <f>ROUND(VLOOKUP($C28,แยกหน่วยบริการ!$B$4:$BO$841,60,0),2)</f>
        <v>0</v>
      </c>
    </row>
    <row r="29" spans="1:12" s="272" customFormat="1" ht="19.5" customHeight="1">
      <c r="A29" s="317"/>
      <c r="B29" s="658"/>
      <c r="C29" s="644" t="s">
        <v>1950</v>
      </c>
      <c r="D29" s="645" t="s">
        <v>1818</v>
      </c>
      <c r="E29" s="1215">
        <f>ROUND(VLOOKUP($C29,แยกหน่วยบริการ!$B$4:$BO$841,4,0),2)</f>
        <v>0</v>
      </c>
      <c r="F29" s="1215">
        <f>ROUND(VLOOKUP($C29,แยกหน่วยบริการ!$B$4:$BO$841,12,0),2)</f>
        <v>0</v>
      </c>
      <c r="G29" s="1215">
        <f>ROUND(VLOOKUP($C29,แยกหน่วยบริการ!$B$4:$BO$841,20,0),2)</f>
        <v>0</v>
      </c>
      <c r="H29" s="1215">
        <f>ROUND(VLOOKUP($C29,แยกหน่วยบริการ!$B$4:$BO$841,28,0),2)</f>
        <v>0</v>
      </c>
      <c r="I29" s="1215">
        <f>ROUND(VLOOKUP($C29,แยกหน่วยบริการ!$B$4:$BO$841,36,0),2)</f>
        <v>0</v>
      </c>
      <c r="J29" s="1215">
        <f>ROUND(VLOOKUP($C29,แยกหน่วยบริการ!$B$4:$BO$841,44,0),2)</f>
        <v>0</v>
      </c>
      <c r="K29" s="1215">
        <f>ROUND(VLOOKUP($C29,แยกหน่วยบริการ!$B$4:$BO$841,52,0),2)</f>
        <v>0</v>
      </c>
      <c r="L29" s="1215">
        <f>ROUND(VLOOKUP($C29,แยกหน่วยบริการ!$B$4:$BO$841,60,0),2)</f>
        <v>0</v>
      </c>
    </row>
    <row r="30" spans="1:12" s="280" customFormat="1" ht="18.75" customHeight="1">
      <c r="A30" s="317"/>
      <c r="B30" s="658"/>
      <c r="C30" s="644" t="s">
        <v>681</v>
      </c>
      <c r="D30" s="645" t="s">
        <v>1478</v>
      </c>
      <c r="E30" s="1215">
        <f>ROUND(VLOOKUP($C30,แยกหน่วยบริการ!$B$4:$BO$841,4,0),2)</f>
        <v>10637735.99</v>
      </c>
      <c r="F30" s="1215">
        <f>ROUND(VLOOKUP($C30,แยกหน่วยบริการ!$B$4:$BO$841,12,0),2)</f>
        <v>1054578.05</v>
      </c>
      <c r="G30" s="1215">
        <f>ROUND(VLOOKUP($C30,แยกหน่วยบริการ!$B$4:$BO$841,20,0),2)</f>
        <v>1469870.37</v>
      </c>
      <c r="H30" s="1215">
        <f>ROUND(VLOOKUP($C30,แยกหน่วยบริการ!$B$4:$BO$841,28,0),2)</f>
        <v>2776397.48</v>
      </c>
      <c r="I30" s="1215">
        <f>ROUND(VLOOKUP($C30,แยกหน่วยบริการ!$B$4:$BO$841,36,0),2)</f>
        <v>883454.81</v>
      </c>
      <c r="J30" s="1215">
        <f>ROUND(VLOOKUP($C30,แยกหน่วยบริการ!$B$4:$BO$841,44,0),2)</f>
        <v>1231890.94</v>
      </c>
      <c r="K30" s="1215">
        <f>ROUND(VLOOKUP($C30,แยกหน่วยบริการ!$B$4:$BO$841,52,0),2)</f>
        <v>933011.5</v>
      </c>
      <c r="L30" s="1215">
        <f>ROUND(VLOOKUP($C30,แยกหน่วยบริการ!$B$4:$BO$841,60,0),2)</f>
        <v>220556.37</v>
      </c>
    </row>
    <row r="31" spans="1:12" s="280" customFormat="1" ht="18.75" customHeight="1">
      <c r="A31" s="317"/>
      <c r="B31" s="658"/>
      <c r="C31" s="644" t="s">
        <v>682</v>
      </c>
      <c r="D31" s="645" t="s">
        <v>1479</v>
      </c>
      <c r="E31" s="1215">
        <f>ROUND(VLOOKUP($C31,แยกหน่วยบริการ!$B$4:$BO$841,4,0),2)</f>
        <v>2975824.24</v>
      </c>
      <c r="F31" s="1215">
        <f>ROUND(VLOOKUP($C31,แยกหน่วยบริการ!$B$4:$BO$841,12,0),2)</f>
        <v>648043.9</v>
      </c>
      <c r="G31" s="1215">
        <f>ROUND(VLOOKUP($C31,แยกหน่วยบริการ!$B$4:$BO$841,20,0),2)</f>
        <v>588264.87</v>
      </c>
      <c r="H31" s="1215">
        <f>ROUND(VLOOKUP($C31,แยกหน่วยบริการ!$B$4:$BO$841,28,0),2)</f>
        <v>1828019.5</v>
      </c>
      <c r="I31" s="1215">
        <f>ROUND(VLOOKUP($C31,แยกหน่วยบริการ!$B$4:$BO$841,36,0),2)</f>
        <v>212183</v>
      </c>
      <c r="J31" s="1215">
        <f>ROUND(VLOOKUP($C31,แยกหน่วยบริการ!$B$4:$BO$841,44,0),2)</f>
        <v>261889.38</v>
      </c>
      <c r="K31" s="1215">
        <f>ROUND(VLOOKUP($C31,แยกหน่วยบริการ!$B$4:$BO$841,52,0),2)</f>
        <v>558288.80000000005</v>
      </c>
      <c r="L31" s="1215">
        <f>ROUND(VLOOKUP($C31,แยกหน่วยบริการ!$B$4:$BO$841,60,0),2)</f>
        <v>72397</v>
      </c>
    </row>
    <row r="32" spans="1:12" s="280" customFormat="1" ht="18.75" customHeight="1">
      <c r="A32" s="317"/>
      <c r="B32" s="658"/>
      <c r="C32" s="644" t="s">
        <v>683</v>
      </c>
      <c r="D32" s="645" t="s">
        <v>130</v>
      </c>
      <c r="E32" s="1215">
        <f>ROUND(VLOOKUP($C32,แยกหน่วยบริการ!$B$4:$BO$841,4,0),2)</f>
        <v>1664186.82</v>
      </c>
      <c r="F32" s="1215">
        <f>ROUND(VLOOKUP($C32,แยกหน่วยบริการ!$B$4:$BO$841,12,0),2)</f>
        <v>491833.75</v>
      </c>
      <c r="G32" s="1215">
        <f>ROUND(VLOOKUP($C32,แยกหน่วยบริการ!$B$4:$BO$841,20,0),2)</f>
        <v>547217</v>
      </c>
      <c r="H32" s="1215">
        <f>ROUND(VLOOKUP($C32,แยกหน่วยบริการ!$B$4:$BO$841,28,0),2)</f>
        <v>175400</v>
      </c>
      <c r="I32" s="1215">
        <f>ROUND(VLOOKUP($C32,แยกหน่วยบริการ!$B$4:$BO$841,36,0),2)</f>
        <v>405311.5</v>
      </c>
      <c r="J32" s="1215">
        <f>ROUND(VLOOKUP($C32,แยกหน่วยบริการ!$B$4:$BO$841,44,0),2)</f>
        <v>295639</v>
      </c>
      <c r="K32" s="1215">
        <f>ROUND(VLOOKUP($C32,แยกหน่วยบริการ!$B$4:$BO$841,52,0),2)</f>
        <v>317858</v>
      </c>
      <c r="L32" s="1215">
        <f>ROUND(VLOOKUP($C32,แยกหน่วยบริการ!$B$4:$BO$841,60,0),2)</f>
        <v>369504.25</v>
      </c>
    </row>
    <row r="33" spans="1:12" s="280" customFormat="1" ht="18.75" customHeight="1">
      <c r="A33" s="317"/>
      <c r="B33" s="658"/>
      <c r="C33" s="644" t="s">
        <v>688</v>
      </c>
      <c r="D33" s="645" t="s">
        <v>1484</v>
      </c>
      <c r="E33" s="1215">
        <f>ROUND(VLOOKUP($C33,แยกหน่วยบริการ!$B$4:$BO$841,4,0),2)</f>
        <v>0</v>
      </c>
      <c r="F33" s="1215">
        <f>ROUND(VLOOKUP($C33,แยกหน่วยบริการ!$B$4:$BO$841,12,0),2)</f>
        <v>0</v>
      </c>
      <c r="G33" s="1215">
        <f>ROUND(VLOOKUP($C33,แยกหน่วยบริการ!$B$4:$BO$841,20,0),2)</f>
        <v>0</v>
      </c>
      <c r="H33" s="1215">
        <f>ROUND(VLOOKUP($C33,แยกหน่วยบริการ!$B$4:$BO$841,28,0),2)</f>
        <v>0</v>
      </c>
      <c r="I33" s="1215">
        <f>ROUND(VLOOKUP($C33,แยกหน่วยบริการ!$B$4:$BO$841,36,0),2)</f>
        <v>0</v>
      </c>
      <c r="J33" s="1215">
        <f>ROUND(VLOOKUP($C33,แยกหน่วยบริการ!$B$4:$BO$841,44,0),2)</f>
        <v>0</v>
      </c>
      <c r="K33" s="1215">
        <f>ROUND(VLOOKUP($C33,แยกหน่วยบริการ!$B$4:$BO$841,52,0),2)</f>
        <v>0</v>
      </c>
      <c r="L33" s="1215">
        <f>ROUND(VLOOKUP($C33,แยกหน่วยบริการ!$B$4:$BO$841,60,0),2)</f>
        <v>0</v>
      </c>
    </row>
    <row r="34" spans="1:12" s="293" customFormat="1" ht="19.5" customHeight="1">
      <c r="A34" s="317"/>
      <c r="B34" s="658"/>
      <c r="C34" s="644" t="s">
        <v>689</v>
      </c>
      <c r="D34" s="645" t="s">
        <v>1485</v>
      </c>
      <c r="E34" s="1215">
        <f>ROUND(VLOOKUP($C34,แยกหน่วยบริการ!$B$4:$BO$841,4,0),2)</f>
        <v>0</v>
      </c>
      <c r="F34" s="1215">
        <f>ROUND(VLOOKUP($C34,แยกหน่วยบริการ!$B$4:$BO$841,12,0),2)</f>
        <v>0</v>
      </c>
      <c r="G34" s="1215">
        <f>ROUND(VLOOKUP($C34,แยกหน่วยบริการ!$B$4:$BO$841,20,0),2)</f>
        <v>0</v>
      </c>
      <c r="H34" s="1215">
        <f>ROUND(VLOOKUP($C34,แยกหน่วยบริการ!$B$4:$BO$841,28,0),2)</f>
        <v>0</v>
      </c>
      <c r="I34" s="1215">
        <f>ROUND(VLOOKUP($C34,แยกหน่วยบริการ!$B$4:$BO$841,36,0),2)</f>
        <v>0</v>
      </c>
      <c r="J34" s="1215">
        <f>ROUND(VLOOKUP($C34,แยกหน่วยบริการ!$B$4:$BO$841,44,0),2)</f>
        <v>0</v>
      </c>
      <c r="K34" s="1215">
        <f>ROUND(VLOOKUP($C34,แยกหน่วยบริการ!$B$4:$BO$841,52,0),2)</f>
        <v>0</v>
      </c>
      <c r="L34" s="1215">
        <f>ROUND(VLOOKUP($C34,แยกหน่วยบริการ!$B$4:$BO$841,60,0),2)</f>
        <v>0</v>
      </c>
    </row>
    <row r="35" spans="1:12" s="272" customFormat="1" ht="19.5" customHeight="1">
      <c r="A35" s="317"/>
      <c r="B35" s="658"/>
      <c r="C35" s="644" t="s">
        <v>690</v>
      </c>
      <c r="D35" s="645" t="s">
        <v>1486</v>
      </c>
      <c r="E35" s="1215">
        <f>ROUND(VLOOKUP($C35,แยกหน่วยบริการ!$B$4:$BO$841,4,0),2)</f>
        <v>84970.8</v>
      </c>
      <c r="F35" s="1215">
        <f>ROUND(VLOOKUP($C35,แยกหน่วยบริการ!$B$4:$BO$841,12,0),2)</f>
        <v>25000</v>
      </c>
      <c r="G35" s="1215">
        <f>ROUND(VLOOKUP($C35,แยกหน่วยบริการ!$B$4:$BO$841,20,0),2)</f>
        <v>0</v>
      </c>
      <c r="H35" s="1215">
        <f>ROUND(VLOOKUP($C35,แยกหน่วยบริการ!$B$4:$BO$841,28,0),2)</f>
        <v>3450</v>
      </c>
      <c r="I35" s="1215">
        <f>ROUND(VLOOKUP($C35,แยกหน่วยบริการ!$B$4:$BO$841,36,0),2)</f>
        <v>0</v>
      </c>
      <c r="J35" s="1215">
        <f>ROUND(VLOOKUP($C35,แยกหน่วยบริการ!$B$4:$BO$841,44,0),2)</f>
        <v>21500</v>
      </c>
      <c r="K35" s="1215">
        <f>ROUND(VLOOKUP($C35,แยกหน่วยบริการ!$B$4:$BO$841,52,0),2)</f>
        <v>17000</v>
      </c>
      <c r="L35" s="1215">
        <f>ROUND(VLOOKUP($C35,แยกหน่วยบริการ!$B$4:$BO$841,60,0),2)</f>
        <v>0</v>
      </c>
    </row>
    <row r="36" spans="1:12" s="272" customFormat="1" ht="19.5" customHeight="1">
      <c r="A36" s="317"/>
      <c r="B36" s="658"/>
      <c r="C36" s="644" t="s">
        <v>691</v>
      </c>
      <c r="D36" s="645" t="s">
        <v>1487</v>
      </c>
      <c r="E36" s="1215">
        <f>ROUND(VLOOKUP($C36,แยกหน่วยบริการ!$B$4:$BO$841,4,0),2)</f>
        <v>175952.46</v>
      </c>
      <c r="F36" s="1215">
        <f>ROUND(VLOOKUP($C36,แยกหน่วยบริการ!$B$4:$BO$841,12,0),2)</f>
        <v>0</v>
      </c>
      <c r="G36" s="1215">
        <f>ROUND(VLOOKUP($C36,แยกหน่วยบริการ!$B$4:$BO$841,20,0),2)</f>
        <v>13819</v>
      </c>
      <c r="H36" s="1215">
        <f>ROUND(VLOOKUP($C36,แยกหน่วยบริการ!$B$4:$BO$841,28,0),2)</f>
        <v>0</v>
      </c>
      <c r="I36" s="1215">
        <f>ROUND(VLOOKUP($C36,แยกหน่วยบริการ!$B$4:$BO$841,36,0),2)</f>
        <v>11497.62</v>
      </c>
      <c r="J36" s="1215">
        <f>ROUND(VLOOKUP($C36,แยกหน่วยบริการ!$B$4:$BO$841,44,0),2)</f>
        <v>3600</v>
      </c>
      <c r="K36" s="1215">
        <f>ROUND(VLOOKUP($C36,แยกหน่วยบริการ!$B$4:$BO$841,52,0),2)</f>
        <v>42951</v>
      </c>
      <c r="L36" s="1215">
        <f>ROUND(VLOOKUP($C36,แยกหน่วยบริการ!$B$4:$BO$841,60,0),2)</f>
        <v>78700</v>
      </c>
    </row>
    <row r="37" spans="1:12" s="280" customFormat="1" ht="18.75" customHeight="1">
      <c r="A37" s="317"/>
      <c r="B37" s="658"/>
      <c r="C37" s="644" t="s">
        <v>692</v>
      </c>
      <c r="D37" s="645" t="s">
        <v>1488</v>
      </c>
      <c r="E37" s="1215">
        <f>ROUND(VLOOKUP($C37,แยกหน่วยบริการ!$B$4:$BO$841,4,0),2)</f>
        <v>0</v>
      </c>
      <c r="F37" s="1215">
        <f>ROUND(VLOOKUP($C37,แยกหน่วยบริการ!$B$4:$BO$841,12,0),2)</f>
        <v>0</v>
      </c>
      <c r="G37" s="1215">
        <f>ROUND(VLOOKUP($C37,แยกหน่วยบริการ!$B$4:$BO$841,20,0),2)</f>
        <v>0</v>
      </c>
      <c r="H37" s="1215">
        <f>ROUND(VLOOKUP($C37,แยกหน่วยบริการ!$B$4:$BO$841,28,0),2)</f>
        <v>0</v>
      </c>
      <c r="I37" s="1215">
        <f>ROUND(VLOOKUP($C37,แยกหน่วยบริการ!$B$4:$BO$841,36,0),2)</f>
        <v>0</v>
      </c>
      <c r="J37" s="1215">
        <f>ROUND(VLOOKUP($C37,แยกหน่วยบริการ!$B$4:$BO$841,44,0),2)</f>
        <v>0</v>
      </c>
      <c r="K37" s="1215">
        <f>ROUND(VLOOKUP($C37,แยกหน่วยบริการ!$B$4:$BO$841,52,0),2)</f>
        <v>0</v>
      </c>
      <c r="L37" s="1215">
        <f>ROUND(VLOOKUP($C37,แยกหน่วยบริการ!$B$4:$BO$841,60,0),2)</f>
        <v>0</v>
      </c>
    </row>
    <row r="38" spans="1:12" s="280" customFormat="1" ht="18.75" customHeight="1">
      <c r="A38" s="317"/>
      <c r="B38" s="658"/>
      <c r="C38" s="1216"/>
      <c r="D38" s="1216"/>
      <c r="E38" s="216">
        <f>SUM(E6:E37)</f>
        <v>15622348.590000002</v>
      </c>
      <c r="F38" s="216">
        <f t="shared" ref="F38:L38" si="0">SUM(F6:F37)</f>
        <v>2219455.7000000002</v>
      </c>
      <c r="G38" s="216">
        <f t="shared" si="0"/>
        <v>2619171.2400000002</v>
      </c>
      <c r="H38" s="216">
        <f t="shared" si="0"/>
        <v>4783266.9800000004</v>
      </c>
      <c r="I38" s="216">
        <f t="shared" si="0"/>
        <v>1512446.9300000002</v>
      </c>
      <c r="J38" s="216">
        <f t="shared" si="0"/>
        <v>1814519.3199999998</v>
      </c>
      <c r="K38" s="216">
        <f t="shared" si="0"/>
        <v>1869109.3</v>
      </c>
      <c r="L38" s="216">
        <f t="shared" si="0"/>
        <v>741157.62</v>
      </c>
    </row>
    <row r="39" spans="1:12" s="280" customFormat="1" ht="18.75" customHeight="1">
      <c r="A39" s="317"/>
      <c r="B39" s="658"/>
      <c r="C39" s="645"/>
      <c r="D39" s="645"/>
      <c r="E39" s="645"/>
      <c r="F39" s="645"/>
      <c r="G39" s="645"/>
      <c r="H39" s="645"/>
      <c r="I39" s="645"/>
      <c r="J39" s="645"/>
      <c r="K39" s="645"/>
      <c r="L39" s="645"/>
    </row>
    <row r="40" spans="1:12" s="280" customFormat="1" ht="18.75" customHeight="1">
      <c r="A40" s="317"/>
      <c r="B40" s="658"/>
      <c r="C40" s="656" t="s">
        <v>2050</v>
      </c>
      <c r="D40" s="656" t="s">
        <v>2051</v>
      </c>
      <c r="E40" s="216">
        <f>E38</f>
        <v>15622348.590000002</v>
      </c>
      <c r="F40" s="216">
        <f t="shared" ref="F40:L40" si="1">F38</f>
        <v>2219455.7000000002</v>
      </c>
      <c r="G40" s="216">
        <f t="shared" si="1"/>
        <v>2619171.2400000002</v>
      </c>
      <c r="H40" s="216">
        <f t="shared" si="1"/>
        <v>4783266.9800000004</v>
      </c>
      <c r="I40" s="216">
        <f t="shared" si="1"/>
        <v>1512446.9300000002</v>
      </c>
      <c r="J40" s="216">
        <f t="shared" si="1"/>
        <v>1814519.3199999998</v>
      </c>
      <c r="K40" s="216">
        <f t="shared" si="1"/>
        <v>1869109.3</v>
      </c>
      <c r="L40" s="216">
        <f t="shared" si="1"/>
        <v>741157.62</v>
      </c>
    </row>
    <row r="41" spans="1:12" s="317" customFormat="1" ht="18.75" customHeight="1">
      <c r="B41" s="658"/>
      <c r="C41" s="330"/>
      <c r="D41" s="320"/>
      <c r="E41" s="320"/>
      <c r="F41" s="321"/>
      <c r="G41" s="321"/>
      <c r="H41" s="321"/>
      <c r="I41" s="321"/>
      <c r="J41" s="321"/>
      <c r="K41" s="321"/>
      <c r="L41" s="321"/>
    </row>
    <row r="42" spans="1:12" s="317" customFormat="1" ht="18.75" customHeight="1">
      <c r="B42" s="658"/>
      <c r="C42" s="330"/>
      <c r="D42" s="320"/>
      <c r="E42" s="320"/>
      <c r="F42" s="321"/>
      <c r="G42" s="321"/>
      <c r="H42" s="321"/>
      <c r="I42" s="321"/>
      <c r="J42" s="321"/>
      <c r="K42" s="321"/>
      <c r="L42" s="321"/>
    </row>
    <row r="43" spans="1:12" s="317" customFormat="1" ht="18.75" customHeight="1">
      <c r="B43" s="658"/>
      <c r="C43" s="330"/>
      <c r="D43" s="320"/>
      <c r="E43" s="320"/>
      <c r="F43" s="321"/>
      <c r="G43" s="321"/>
      <c r="H43" s="321"/>
      <c r="I43" s="321"/>
      <c r="J43" s="321"/>
      <c r="K43" s="321"/>
      <c r="L43" s="321"/>
    </row>
    <row r="44" spans="1:12" s="317" customFormat="1" ht="18.75" customHeight="1">
      <c r="B44" s="658"/>
      <c r="C44" s="330"/>
      <c r="D44" s="320"/>
      <c r="E44" s="320"/>
      <c r="F44" s="321"/>
      <c r="G44" s="321"/>
      <c r="H44" s="321"/>
      <c r="I44" s="321"/>
      <c r="J44" s="321"/>
      <c r="K44" s="321"/>
      <c r="L44" s="321"/>
    </row>
    <row r="45" spans="1:12" s="317" customFormat="1" ht="18.75" customHeight="1">
      <c r="B45" s="658"/>
      <c r="C45" s="330"/>
      <c r="D45" s="320"/>
      <c r="E45" s="320"/>
      <c r="F45" s="321"/>
      <c r="G45" s="321"/>
      <c r="H45" s="321"/>
      <c r="I45" s="321"/>
      <c r="J45" s="321"/>
      <c r="K45" s="321"/>
      <c r="L45" s="321"/>
    </row>
    <row r="46" spans="1:12" s="317" customFormat="1" ht="18.75" customHeight="1">
      <c r="B46" s="658"/>
      <c r="C46" s="330"/>
      <c r="D46" s="320"/>
      <c r="E46" s="320"/>
      <c r="F46" s="321"/>
      <c r="G46" s="321"/>
      <c r="H46" s="321"/>
      <c r="I46" s="321"/>
      <c r="J46" s="321"/>
      <c r="K46" s="321"/>
      <c r="L46" s="321"/>
    </row>
  </sheetData>
  <autoFilter ref="A3:E3" xr:uid="{DB3B8898-6930-4B58-9083-79365E826C5C}"/>
  <mergeCells count="2">
    <mergeCell ref="C4:D4"/>
    <mergeCell ref="C2:D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35F81-0332-49E6-82DD-94E77C6FFDED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78869-9785-4D9D-A1E4-0F1E5122936B}">
  <sheetPr>
    <tabColor rgb="FF7030A0"/>
  </sheetPr>
  <dimension ref="A1:L17599"/>
  <sheetViews>
    <sheetView zoomScale="60" zoomScaleNormal="6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21" sqref="F21"/>
    </sheetView>
  </sheetViews>
  <sheetFormatPr defaultColWidth="9" defaultRowHeight="16.8"/>
  <cols>
    <col min="1" max="3" width="8.88671875" customWidth="1"/>
    <col min="4" max="4" width="13.44140625" customWidth="1"/>
    <col min="5" max="5" width="14.44140625" customWidth="1"/>
    <col min="6" max="6" width="74.109375" customWidth="1"/>
    <col min="7" max="12" width="13.6640625" customWidth="1"/>
    <col min="13" max="16384" width="9" style="23"/>
  </cols>
  <sheetData>
    <row r="1" spans="1:12" ht="21">
      <c r="A1" s="1371" t="s">
        <v>1901</v>
      </c>
      <c r="B1" s="1371" t="s">
        <v>1902</v>
      </c>
      <c r="C1" s="1371" t="s">
        <v>1903</v>
      </c>
      <c r="D1" s="1371" t="s">
        <v>1904</v>
      </c>
      <c r="E1" s="1371" t="s">
        <v>421</v>
      </c>
      <c r="F1" s="1371" t="s">
        <v>422</v>
      </c>
      <c r="G1" s="1371" t="s">
        <v>423</v>
      </c>
      <c r="H1" s="1371" t="s">
        <v>424</v>
      </c>
      <c r="I1" s="1371" t="s">
        <v>2036</v>
      </c>
      <c r="J1" s="1371" t="s">
        <v>2037</v>
      </c>
      <c r="K1" s="1371" t="s">
        <v>1905</v>
      </c>
      <c r="L1" s="1371" t="s">
        <v>1906</v>
      </c>
    </row>
    <row r="2" spans="1:12" ht="21">
      <c r="A2" s="1372">
        <v>45535</v>
      </c>
      <c r="B2" s="1373" t="s">
        <v>2397</v>
      </c>
      <c r="C2" s="1373" t="s">
        <v>2455</v>
      </c>
      <c r="D2" s="1373" t="s">
        <v>2456</v>
      </c>
      <c r="E2" s="1373" t="s">
        <v>462</v>
      </c>
      <c r="F2" s="1373" t="s">
        <v>2</v>
      </c>
      <c r="G2" s="1374">
        <v>2168456</v>
      </c>
      <c r="H2" s="1374">
        <v>2131390</v>
      </c>
      <c r="I2" s="1374">
        <v>55573.25</v>
      </c>
      <c r="J2" s="1374">
        <v>0</v>
      </c>
      <c r="K2" s="1374">
        <v>37066</v>
      </c>
      <c r="L2" s="1374">
        <v>55573.25</v>
      </c>
    </row>
    <row r="3" spans="1:12" ht="21">
      <c r="A3" s="1372">
        <v>45535</v>
      </c>
      <c r="B3" s="1373" t="s">
        <v>2397</v>
      </c>
      <c r="C3" s="1373" t="s">
        <v>2455</v>
      </c>
      <c r="D3" s="1373" t="s">
        <v>2456</v>
      </c>
      <c r="E3" s="1373" t="s">
        <v>463</v>
      </c>
      <c r="F3" s="1373" t="s">
        <v>3</v>
      </c>
      <c r="G3" s="1375"/>
      <c r="H3" s="1375"/>
      <c r="I3" s="1375"/>
      <c r="J3" s="1375"/>
      <c r="K3" s="1375"/>
      <c r="L3" s="1375"/>
    </row>
    <row r="4" spans="1:12" ht="21">
      <c r="A4" s="1372">
        <v>45535</v>
      </c>
      <c r="B4" s="1373" t="s">
        <v>2397</v>
      </c>
      <c r="C4" s="1373" t="s">
        <v>2455</v>
      </c>
      <c r="D4" s="1373" t="s">
        <v>2456</v>
      </c>
      <c r="E4" s="1373" t="s">
        <v>464</v>
      </c>
      <c r="F4" s="1373" t="s">
        <v>4</v>
      </c>
      <c r="G4" s="1375"/>
      <c r="H4" s="1375"/>
      <c r="I4" s="1375"/>
      <c r="J4" s="1375"/>
      <c r="K4" s="1375"/>
      <c r="L4" s="1375"/>
    </row>
    <row r="5" spans="1:12" ht="21">
      <c r="A5" s="1372">
        <v>45535</v>
      </c>
      <c r="B5" s="1373" t="s">
        <v>2397</v>
      </c>
      <c r="C5" s="1373" t="s">
        <v>2455</v>
      </c>
      <c r="D5" s="1373" t="s">
        <v>2456</v>
      </c>
      <c r="E5" s="1373" t="s">
        <v>465</v>
      </c>
      <c r="F5" s="1373" t="s">
        <v>5</v>
      </c>
      <c r="G5" s="1375"/>
      <c r="H5" s="1375"/>
      <c r="I5" s="1375"/>
      <c r="J5" s="1375"/>
      <c r="K5" s="1375"/>
      <c r="L5" s="1375"/>
    </row>
    <row r="6" spans="1:12" ht="21">
      <c r="A6" s="1372">
        <v>45535</v>
      </c>
      <c r="B6" s="1373" t="s">
        <v>2397</v>
      </c>
      <c r="C6" s="1373" t="s">
        <v>2455</v>
      </c>
      <c r="D6" s="1373" t="s">
        <v>2456</v>
      </c>
      <c r="E6" s="1373" t="s">
        <v>466</v>
      </c>
      <c r="F6" s="1373" t="s">
        <v>1651</v>
      </c>
      <c r="G6" s="1374">
        <v>34000</v>
      </c>
      <c r="H6" s="1374">
        <v>1716113.98</v>
      </c>
      <c r="I6" s="1374">
        <v>20878826.120000001</v>
      </c>
      <c r="J6" s="1374">
        <v>0</v>
      </c>
      <c r="K6" s="1374">
        <v>-1682113.98</v>
      </c>
      <c r="L6" s="1374">
        <v>20878826.120000001</v>
      </c>
    </row>
    <row r="7" spans="1:12" ht="21">
      <c r="A7" s="1372">
        <v>45535</v>
      </c>
      <c r="B7" s="1373" t="s">
        <v>2397</v>
      </c>
      <c r="C7" s="1373" t="s">
        <v>2455</v>
      </c>
      <c r="D7" s="1373" t="s">
        <v>2456</v>
      </c>
      <c r="E7" s="1373" t="s">
        <v>467</v>
      </c>
      <c r="F7" s="1373" t="s">
        <v>1652</v>
      </c>
      <c r="G7" s="1375"/>
      <c r="H7" s="1375"/>
      <c r="I7" s="1375"/>
      <c r="J7" s="1375"/>
      <c r="K7" s="1375"/>
      <c r="L7" s="1375"/>
    </row>
    <row r="8" spans="1:12" ht="21">
      <c r="A8" s="1372">
        <v>45535</v>
      </c>
      <c r="B8" s="1373" t="s">
        <v>2397</v>
      </c>
      <c r="C8" s="1373" t="s">
        <v>2455</v>
      </c>
      <c r="D8" s="1373" t="s">
        <v>2456</v>
      </c>
      <c r="E8" s="1373" t="s">
        <v>1721</v>
      </c>
      <c r="F8" s="1373" t="s">
        <v>1722</v>
      </c>
      <c r="G8" s="1375"/>
      <c r="H8" s="1375"/>
      <c r="I8" s="1375"/>
      <c r="J8" s="1375"/>
      <c r="K8" s="1375"/>
      <c r="L8" s="1375"/>
    </row>
    <row r="9" spans="1:12" ht="21">
      <c r="A9" s="1372">
        <v>45535</v>
      </c>
      <c r="B9" s="1373" t="s">
        <v>2397</v>
      </c>
      <c r="C9" s="1373" t="s">
        <v>2455</v>
      </c>
      <c r="D9" s="1373" t="s">
        <v>2456</v>
      </c>
      <c r="E9" s="1373" t="s">
        <v>1723</v>
      </c>
      <c r="F9" s="1373" t="s">
        <v>1724</v>
      </c>
      <c r="G9" s="1375"/>
      <c r="H9" s="1375"/>
      <c r="I9" s="1375"/>
      <c r="J9" s="1375"/>
      <c r="K9" s="1375"/>
      <c r="L9" s="1375"/>
    </row>
    <row r="10" spans="1:12" ht="21">
      <c r="A10" s="1372">
        <v>45535</v>
      </c>
      <c r="B10" s="1373" t="s">
        <v>2397</v>
      </c>
      <c r="C10" s="1373" t="s">
        <v>2455</v>
      </c>
      <c r="D10" s="1373" t="s">
        <v>2456</v>
      </c>
      <c r="E10" s="1373" t="s">
        <v>468</v>
      </c>
      <c r="F10" s="1373" t="s">
        <v>1725</v>
      </c>
      <c r="G10" s="1375"/>
      <c r="H10" s="1375"/>
      <c r="I10" s="1375"/>
      <c r="J10" s="1375"/>
      <c r="K10" s="1375"/>
      <c r="L10" s="1375"/>
    </row>
    <row r="11" spans="1:12" ht="21">
      <c r="A11" s="1372">
        <v>45535</v>
      </c>
      <c r="B11" s="1373" t="s">
        <v>2397</v>
      </c>
      <c r="C11" s="1373" t="s">
        <v>2455</v>
      </c>
      <c r="D11" s="1373" t="s">
        <v>2456</v>
      </c>
      <c r="E11" s="1373" t="s">
        <v>469</v>
      </c>
      <c r="F11" s="1373" t="s">
        <v>6</v>
      </c>
      <c r="G11" s="1375"/>
      <c r="H11" s="1375"/>
      <c r="I11" s="1375"/>
      <c r="J11" s="1375"/>
      <c r="K11" s="1375"/>
      <c r="L11" s="1375"/>
    </row>
    <row r="12" spans="1:12" ht="21">
      <c r="A12" s="1372">
        <v>45535</v>
      </c>
      <c r="B12" s="1373" t="s">
        <v>2397</v>
      </c>
      <c r="C12" s="1373" t="s">
        <v>2455</v>
      </c>
      <c r="D12" s="1373" t="s">
        <v>2456</v>
      </c>
      <c r="E12" s="1373" t="s">
        <v>470</v>
      </c>
      <c r="F12" s="1373" t="s">
        <v>1726</v>
      </c>
      <c r="G12" s="1374">
        <v>7272993.6699999999</v>
      </c>
      <c r="H12" s="1374">
        <v>7245817.7300000004</v>
      </c>
      <c r="I12" s="1374">
        <v>27175.94</v>
      </c>
      <c r="J12" s="1374">
        <v>0</v>
      </c>
      <c r="K12" s="1374">
        <v>27175.94</v>
      </c>
      <c r="L12" s="1374">
        <v>27175.94</v>
      </c>
    </row>
    <row r="13" spans="1:12" ht="21">
      <c r="A13" s="1372">
        <v>45535</v>
      </c>
      <c r="B13" s="1373" t="s">
        <v>2397</v>
      </c>
      <c r="C13" s="1373" t="s">
        <v>2455</v>
      </c>
      <c r="D13" s="1373" t="s">
        <v>2456</v>
      </c>
      <c r="E13" s="1373" t="s">
        <v>471</v>
      </c>
      <c r="F13" s="1373" t="s">
        <v>1653</v>
      </c>
      <c r="G13" s="1375"/>
      <c r="H13" s="1375"/>
      <c r="I13" s="1375"/>
      <c r="J13" s="1375"/>
      <c r="K13" s="1375"/>
      <c r="L13" s="1375"/>
    </row>
    <row r="14" spans="1:12" ht="21">
      <c r="A14" s="1372">
        <v>45535</v>
      </c>
      <c r="B14" s="1373" t="s">
        <v>2397</v>
      </c>
      <c r="C14" s="1373" t="s">
        <v>2455</v>
      </c>
      <c r="D14" s="1373" t="s">
        <v>2456</v>
      </c>
      <c r="E14" s="1373" t="s">
        <v>472</v>
      </c>
      <c r="F14" s="1373" t="s">
        <v>430</v>
      </c>
      <c r="G14" s="1375"/>
      <c r="H14" s="1375"/>
      <c r="I14" s="1375"/>
      <c r="J14" s="1375"/>
      <c r="K14" s="1375"/>
      <c r="L14" s="1375"/>
    </row>
    <row r="15" spans="1:12" ht="21">
      <c r="A15" s="1372">
        <v>45535</v>
      </c>
      <c r="B15" s="1373" t="s">
        <v>2397</v>
      </c>
      <c r="C15" s="1373" t="s">
        <v>2455</v>
      </c>
      <c r="D15" s="1373" t="s">
        <v>2456</v>
      </c>
      <c r="E15" s="1373" t="s">
        <v>473</v>
      </c>
      <c r="F15" s="1373" t="s">
        <v>431</v>
      </c>
      <c r="G15" s="1375"/>
      <c r="H15" s="1375"/>
      <c r="I15" s="1375"/>
      <c r="J15" s="1375"/>
      <c r="K15" s="1375"/>
      <c r="L15" s="1375"/>
    </row>
    <row r="16" spans="1:12" ht="21">
      <c r="A16" s="1372">
        <v>45535</v>
      </c>
      <c r="B16" s="1373" t="s">
        <v>2397</v>
      </c>
      <c r="C16" s="1373" t="s">
        <v>2455</v>
      </c>
      <c r="D16" s="1373" t="s">
        <v>2456</v>
      </c>
      <c r="E16" s="1373" t="s">
        <v>474</v>
      </c>
      <c r="F16" s="1373" t="s">
        <v>1654</v>
      </c>
      <c r="G16" s="1375"/>
      <c r="H16" s="1375"/>
      <c r="I16" s="1375"/>
      <c r="J16" s="1375"/>
      <c r="K16" s="1375"/>
      <c r="L16" s="1375"/>
    </row>
    <row r="17" spans="1:12" ht="21">
      <c r="A17" s="1372">
        <v>45535</v>
      </c>
      <c r="B17" s="1373" t="s">
        <v>2397</v>
      </c>
      <c r="C17" s="1373" t="s">
        <v>2455</v>
      </c>
      <c r="D17" s="1373" t="s">
        <v>2456</v>
      </c>
      <c r="E17" s="1373" t="s">
        <v>475</v>
      </c>
      <c r="F17" s="1373" t="s">
        <v>2173</v>
      </c>
      <c r="G17" s="1375"/>
      <c r="H17" s="1375"/>
      <c r="I17" s="1375"/>
      <c r="J17" s="1375"/>
      <c r="K17" s="1375"/>
      <c r="L17" s="1375"/>
    </row>
    <row r="18" spans="1:12" ht="21">
      <c r="A18" s="1372">
        <v>45535</v>
      </c>
      <c r="B18" s="1373" t="s">
        <v>2397</v>
      </c>
      <c r="C18" s="1373" t="s">
        <v>2455</v>
      </c>
      <c r="D18" s="1373" t="s">
        <v>2456</v>
      </c>
      <c r="E18" s="1373" t="s">
        <v>476</v>
      </c>
      <c r="F18" s="1373" t="s">
        <v>1655</v>
      </c>
      <c r="G18" s="1375"/>
      <c r="H18" s="1375"/>
      <c r="I18" s="1375"/>
      <c r="J18" s="1375"/>
      <c r="K18" s="1375"/>
      <c r="L18" s="1375"/>
    </row>
    <row r="19" spans="1:12" ht="21">
      <c r="A19" s="1372">
        <v>45535</v>
      </c>
      <c r="B19" s="1373" t="s">
        <v>2397</v>
      </c>
      <c r="C19" s="1373" t="s">
        <v>2455</v>
      </c>
      <c r="D19" s="1373" t="s">
        <v>2456</v>
      </c>
      <c r="E19" s="1373" t="s">
        <v>477</v>
      </c>
      <c r="F19" s="1373" t="s">
        <v>1415</v>
      </c>
      <c r="G19" s="1375"/>
      <c r="H19" s="1375"/>
      <c r="I19" s="1375"/>
      <c r="J19" s="1375"/>
      <c r="K19" s="1375"/>
      <c r="L19" s="1375"/>
    </row>
    <row r="20" spans="1:12" ht="21">
      <c r="A20" s="1372">
        <v>45535</v>
      </c>
      <c r="B20" s="1373" t="s">
        <v>2397</v>
      </c>
      <c r="C20" s="1373" t="s">
        <v>2455</v>
      </c>
      <c r="D20" s="1373" t="s">
        <v>2456</v>
      </c>
      <c r="E20" s="1373" t="s">
        <v>478</v>
      </c>
      <c r="F20" s="1373" t="s">
        <v>1656</v>
      </c>
      <c r="G20" s="1374">
        <v>36260708.729999997</v>
      </c>
      <c r="H20" s="1374">
        <v>42415787.43</v>
      </c>
      <c r="I20" s="1374">
        <v>90828820.090000004</v>
      </c>
      <c r="J20" s="1374">
        <v>0</v>
      </c>
      <c r="K20" s="1374">
        <v>-6155078.7000000002</v>
      </c>
      <c r="L20" s="1374">
        <v>90828820.090000004</v>
      </c>
    </row>
    <row r="21" spans="1:12" ht="21">
      <c r="A21" s="1372">
        <v>45535</v>
      </c>
      <c r="B21" s="1373" t="s">
        <v>2397</v>
      </c>
      <c r="C21" s="1373" t="s">
        <v>2455</v>
      </c>
      <c r="D21" s="1373" t="s">
        <v>2456</v>
      </c>
      <c r="E21" s="1373" t="s">
        <v>479</v>
      </c>
      <c r="F21" s="1373" t="s">
        <v>432</v>
      </c>
      <c r="G21" s="1374">
        <v>7223615.7199999997</v>
      </c>
      <c r="H21" s="1374">
        <v>7701021.9100000001</v>
      </c>
      <c r="I21" s="1374">
        <v>27217016.600000001</v>
      </c>
      <c r="J21" s="1374">
        <v>0</v>
      </c>
      <c r="K21" s="1374">
        <v>-477406.19</v>
      </c>
      <c r="L21" s="1374">
        <v>27217016.600000001</v>
      </c>
    </row>
    <row r="22" spans="1:12" ht="21">
      <c r="A22" s="1372">
        <v>45535</v>
      </c>
      <c r="B22" s="1373" t="s">
        <v>2397</v>
      </c>
      <c r="C22" s="1373" t="s">
        <v>2455</v>
      </c>
      <c r="D22" s="1373" t="s">
        <v>2456</v>
      </c>
      <c r="E22" s="1373" t="s">
        <v>480</v>
      </c>
      <c r="F22" s="1373" t="s">
        <v>433</v>
      </c>
      <c r="G22" s="1374">
        <v>213444.55</v>
      </c>
      <c r="H22" s="1374">
        <v>172912</v>
      </c>
      <c r="I22" s="1374">
        <v>8673489.8300000001</v>
      </c>
      <c r="J22" s="1374">
        <v>0</v>
      </c>
      <c r="K22" s="1374">
        <v>40532.550000000003</v>
      </c>
      <c r="L22" s="1374">
        <v>8673489.8300000001</v>
      </c>
    </row>
    <row r="23" spans="1:12" ht="21">
      <c r="A23" s="1372">
        <v>45535</v>
      </c>
      <c r="B23" s="1373" t="s">
        <v>2397</v>
      </c>
      <c r="C23" s="1373" t="s">
        <v>2455</v>
      </c>
      <c r="D23" s="1373" t="s">
        <v>2456</v>
      </c>
      <c r="E23" s="1373" t="s">
        <v>481</v>
      </c>
      <c r="F23" s="1373" t="s">
        <v>1657</v>
      </c>
      <c r="G23" s="1374">
        <v>0</v>
      </c>
      <c r="H23" s="1374">
        <v>896200</v>
      </c>
      <c r="I23" s="1374">
        <v>9649329.4700000007</v>
      </c>
      <c r="J23" s="1374">
        <v>0</v>
      </c>
      <c r="K23" s="1374">
        <v>-896200</v>
      </c>
      <c r="L23" s="1374">
        <v>9649329.4700000007</v>
      </c>
    </row>
    <row r="24" spans="1:12" ht="21">
      <c r="A24" s="1372">
        <v>45535</v>
      </c>
      <c r="B24" s="1373" t="s">
        <v>2397</v>
      </c>
      <c r="C24" s="1373" t="s">
        <v>2455</v>
      </c>
      <c r="D24" s="1373" t="s">
        <v>2456</v>
      </c>
      <c r="E24" s="1373" t="s">
        <v>482</v>
      </c>
      <c r="F24" s="1373" t="s">
        <v>1658</v>
      </c>
      <c r="G24" s="1374">
        <v>0</v>
      </c>
      <c r="H24" s="1374">
        <v>0</v>
      </c>
      <c r="I24" s="1374">
        <v>1982221.44</v>
      </c>
      <c r="J24" s="1374">
        <v>0</v>
      </c>
      <c r="K24" s="1374">
        <v>0</v>
      </c>
      <c r="L24" s="1374">
        <v>1982221.44</v>
      </c>
    </row>
    <row r="25" spans="1:12" ht="21">
      <c r="A25" s="1372">
        <v>45535</v>
      </c>
      <c r="B25" s="1373" t="s">
        <v>2397</v>
      </c>
      <c r="C25" s="1373" t="s">
        <v>2455</v>
      </c>
      <c r="D25" s="1373" t="s">
        <v>2456</v>
      </c>
      <c r="E25" s="1373" t="s">
        <v>483</v>
      </c>
      <c r="F25" s="1373" t="s">
        <v>434</v>
      </c>
      <c r="G25" s="1375"/>
      <c r="H25" s="1375"/>
      <c r="I25" s="1375"/>
      <c r="J25" s="1375"/>
      <c r="K25" s="1375"/>
      <c r="L25" s="1375"/>
    </row>
    <row r="26" spans="1:12" ht="21">
      <c r="A26" s="1372">
        <v>45535</v>
      </c>
      <c r="B26" s="1373" t="s">
        <v>2397</v>
      </c>
      <c r="C26" s="1373" t="s">
        <v>2455</v>
      </c>
      <c r="D26" s="1373" t="s">
        <v>2456</v>
      </c>
      <c r="E26" s="1373" t="s">
        <v>484</v>
      </c>
      <c r="F26" s="1373" t="s">
        <v>435</v>
      </c>
      <c r="G26" s="1375"/>
      <c r="H26" s="1375"/>
      <c r="I26" s="1375"/>
      <c r="J26" s="1375"/>
      <c r="K26" s="1375"/>
      <c r="L26" s="1375"/>
    </row>
    <row r="27" spans="1:12" ht="21">
      <c r="A27" s="1372">
        <v>45535</v>
      </c>
      <c r="B27" s="1373" t="s">
        <v>2397</v>
      </c>
      <c r="C27" s="1373" t="s">
        <v>2455</v>
      </c>
      <c r="D27" s="1373" t="s">
        <v>2456</v>
      </c>
      <c r="E27" s="1373" t="s">
        <v>485</v>
      </c>
      <c r="F27" s="1373" t="s">
        <v>1659</v>
      </c>
      <c r="G27" s="1374">
        <v>384476</v>
      </c>
      <c r="H27" s="1374">
        <v>755944</v>
      </c>
      <c r="I27" s="1374">
        <v>615386</v>
      </c>
      <c r="J27" s="1374">
        <v>0</v>
      </c>
      <c r="K27" s="1374">
        <v>-371468</v>
      </c>
      <c r="L27" s="1374">
        <v>615386</v>
      </c>
    </row>
    <row r="28" spans="1:12" ht="21">
      <c r="A28" s="1372">
        <v>45535</v>
      </c>
      <c r="B28" s="1373" t="s">
        <v>2397</v>
      </c>
      <c r="C28" s="1373" t="s">
        <v>2455</v>
      </c>
      <c r="D28" s="1373" t="s">
        <v>2456</v>
      </c>
      <c r="E28" s="1373" t="s">
        <v>486</v>
      </c>
      <c r="F28" s="1373" t="s">
        <v>1660</v>
      </c>
      <c r="G28" s="1375"/>
      <c r="H28" s="1375"/>
      <c r="I28" s="1375"/>
      <c r="J28" s="1375"/>
      <c r="K28" s="1375"/>
      <c r="L28" s="1375"/>
    </row>
    <row r="29" spans="1:12" ht="21">
      <c r="A29" s="1372">
        <v>45535</v>
      </c>
      <c r="B29" s="1373" t="s">
        <v>2397</v>
      </c>
      <c r="C29" s="1373" t="s">
        <v>2455</v>
      </c>
      <c r="D29" s="1373" t="s">
        <v>2456</v>
      </c>
      <c r="E29" s="1373" t="s">
        <v>487</v>
      </c>
      <c r="F29" s="1373" t="s">
        <v>1727</v>
      </c>
      <c r="G29" s="1375"/>
      <c r="H29" s="1375"/>
      <c r="I29" s="1375"/>
      <c r="J29" s="1375"/>
      <c r="K29" s="1375"/>
      <c r="L29" s="1375"/>
    </row>
    <row r="30" spans="1:12" ht="21">
      <c r="A30" s="1372">
        <v>45535</v>
      </c>
      <c r="B30" s="1373" t="s">
        <v>2397</v>
      </c>
      <c r="C30" s="1373" t="s">
        <v>2455</v>
      </c>
      <c r="D30" s="1373" t="s">
        <v>2456</v>
      </c>
      <c r="E30" s="1373" t="s">
        <v>488</v>
      </c>
      <c r="F30" s="1373" t="s">
        <v>1661</v>
      </c>
      <c r="G30" s="1375"/>
      <c r="H30" s="1375"/>
      <c r="I30" s="1375"/>
      <c r="J30" s="1375"/>
      <c r="K30" s="1375"/>
      <c r="L30" s="1375"/>
    </row>
    <row r="31" spans="1:12" ht="21">
      <c r="A31" s="1372">
        <v>45535</v>
      </c>
      <c r="B31" s="1373" t="s">
        <v>2397</v>
      </c>
      <c r="C31" s="1373" t="s">
        <v>2455</v>
      </c>
      <c r="D31" s="1373" t="s">
        <v>2456</v>
      </c>
      <c r="E31" s="1373" t="s">
        <v>489</v>
      </c>
      <c r="F31" s="1373" t="s">
        <v>1662</v>
      </c>
      <c r="G31" s="1375"/>
      <c r="H31" s="1375"/>
      <c r="I31" s="1375"/>
      <c r="J31" s="1375"/>
      <c r="K31" s="1375"/>
      <c r="L31" s="1375"/>
    </row>
    <row r="32" spans="1:12" ht="21">
      <c r="A32" s="1372">
        <v>45535</v>
      </c>
      <c r="B32" s="1373" t="s">
        <v>2397</v>
      </c>
      <c r="C32" s="1373" t="s">
        <v>2455</v>
      </c>
      <c r="D32" s="1373" t="s">
        <v>2456</v>
      </c>
      <c r="E32" s="1373" t="s">
        <v>1728</v>
      </c>
      <c r="F32" s="1373" t="s">
        <v>8</v>
      </c>
      <c r="G32" s="1374">
        <v>0</v>
      </c>
      <c r="H32" s="1374">
        <v>0</v>
      </c>
      <c r="I32" s="1374">
        <v>184720</v>
      </c>
      <c r="J32" s="1374">
        <v>0</v>
      </c>
      <c r="K32" s="1374">
        <v>0</v>
      </c>
      <c r="L32" s="1374">
        <v>184720</v>
      </c>
    </row>
    <row r="33" spans="1:12" ht="21">
      <c r="A33" s="1372">
        <v>45535</v>
      </c>
      <c r="B33" s="1373" t="s">
        <v>2397</v>
      </c>
      <c r="C33" s="1373" t="s">
        <v>2455</v>
      </c>
      <c r="D33" s="1373" t="s">
        <v>2456</v>
      </c>
      <c r="E33" s="1373" t="s">
        <v>1729</v>
      </c>
      <c r="F33" s="1373" t="s">
        <v>10</v>
      </c>
      <c r="G33" s="1374">
        <v>29790</v>
      </c>
      <c r="H33" s="1374">
        <v>59139.75</v>
      </c>
      <c r="I33" s="1374">
        <v>86020</v>
      </c>
      <c r="J33" s="1374">
        <v>0</v>
      </c>
      <c r="K33" s="1374">
        <v>-29349.75</v>
      </c>
      <c r="L33" s="1374">
        <v>86020</v>
      </c>
    </row>
    <row r="34" spans="1:12" ht="21">
      <c r="A34" s="1372">
        <v>45535</v>
      </c>
      <c r="B34" s="1373" t="s">
        <v>2397</v>
      </c>
      <c r="C34" s="1373" t="s">
        <v>2455</v>
      </c>
      <c r="D34" s="1373" t="s">
        <v>2456</v>
      </c>
      <c r="E34" s="1373" t="s">
        <v>1730</v>
      </c>
      <c r="F34" s="1373" t="s">
        <v>11</v>
      </c>
      <c r="G34" s="1374">
        <v>0</v>
      </c>
      <c r="H34" s="1374">
        <v>5100</v>
      </c>
      <c r="I34" s="1374">
        <v>201810</v>
      </c>
      <c r="J34" s="1374">
        <v>0</v>
      </c>
      <c r="K34" s="1374">
        <v>-5100</v>
      </c>
      <c r="L34" s="1374">
        <v>201810</v>
      </c>
    </row>
    <row r="35" spans="1:12" ht="21">
      <c r="A35" s="1372">
        <v>45535</v>
      </c>
      <c r="B35" s="1373" t="s">
        <v>2397</v>
      </c>
      <c r="C35" s="1373" t="s">
        <v>2455</v>
      </c>
      <c r="D35" s="1373" t="s">
        <v>2456</v>
      </c>
      <c r="E35" s="1373" t="s">
        <v>1731</v>
      </c>
      <c r="F35" s="1373" t="s">
        <v>13</v>
      </c>
      <c r="G35" s="1375"/>
      <c r="H35" s="1375"/>
      <c r="I35" s="1375"/>
      <c r="J35" s="1375"/>
      <c r="K35" s="1375"/>
      <c r="L35" s="1375"/>
    </row>
    <row r="36" spans="1:12" ht="21">
      <c r="A36" s="1372">
        <v>45535</v>
      </c>
      <c r="B36" s="1373" t="s">
        <v>2397</v>
      </c>
      <c r="C36" s="1373" t="s">
        <v>2455</v>
      </c>
      <c r="D36" s="1373" t="s">
        <v>2456</v>
      </c>
      <c r="E36" s="1373" t="s">
        <v>1732</v>
      </c>
      <c r="F36" s="1373" t="s">
        <v>1668</v>
      </c>
      <c r="G36" s="1374">
        <v>50250</v>
      </c>
      <c r="H36" s="1374">
        <v>0</v>
      </c>
      <c r="I36" s="1374">
        <v>314600</v>
      </c>
      <c r="J36" s="1374">
        <v>0</v>
      </c>
      <c r="K36" s="1374">
        <v>50250</v>
      </c>
      <c r="L36" s="1374">
        <v>314600</v>
      </c>
    </row>
    <row r="37" spans="1:12" ht="21">
      <c r="A37" s="1372">
        <v>45535</v>
      </c>
      <c r="B37" s="1373" t="s">
        <v>2397</v>
      </c>
      <c r="C37" s="1373" t="s">
        <v>2455</v>
      </c>
      <c r="D37" s="1373" t="s">
        <v>2456</v>
      </c>
      <c r="E37" s="1373" t="s">
        <v>1733</v>
      </c>
      <c r="F37" s="1373" t="s">
        <v>15</v>
      </c>
      <c r="G37" s="1374">
        <v>7785480.2000000002</v>
      </c>
      <c r="H37" s="1374">
        <v>7785480.2000000002</v>
      </c>
      <c r="I37" s="1374">
        <v>0</v>
      </c>
      <c r="J37" s="1374">
        <v>0</v>
      </c>
      <c r="K37" s="1374">
        <v>0</v>
      </c>
      <c r="L37" s="1374">
        <v>0</v>
      </c>
    </row>
    <row r="38" spans="1:12" ht="21">
      <c r="A38" s="1372">
        <v>45535</v>
      </c>
      <c r="B38" s="1373" t="s">
        <v>2397</v>
      </c>
      <c r="C38" s="1373" t="s">
        <v>2455</v>
      </c>
      <c r="D38" s="1373" t="s">
        <v>2456</v>
      </c>
      <c r="E38" s="1373" t="s">
        <v>1734</v>
      </c>
      <c r="F38" s="1373" t="s">
        <v>1735</v>
      </c>
      <c r="G38" s="1374">
        <v>26930346.52</v>
      </c>
      <c r="H38" s="1374">
        <v>31159239.879999999</v>
      </c>
      <c r="I38" s="1374">
        <v>42191396.670000002</v>
      </c>
      <c r="J38" s="1374">
        <v>0</v>
      </c>
      <c r="K38" s="1374">
        <v>-4228893.3600000003</v>
      </c>
      <c r="L38" s="1374">
        <v>42191396.670000002</v>
      </c>
    </row>
    <row r="39" spans="1:12" ht="21">
      <c r="A39" s="1372">
        <v>45535</v>
      </c>
      <c r="B39" s="1373" t="s">
        <v>2397</v>
      </c>
      <c r="C39" s="1373" t="s">
        <v>2455</v>
      </c>
      <c r="D39" s="1373" t="s">
        <v>2456</v>
      </c>
      <c r="E39" s="1373" t="s">
        <v>1736</v>
      </c>
      <c r="F39" s="1373" t="s">
        <v>1737</v>
      </c>
      <c r="G39" s="1374">
        <v>405091.5</v>
      </c>
      <c r="H39" s="1374">
        <v>1222097.75</v>
      </c>
      <c r="I39" s="1374">
        <v>7114930.7800000003</v>
      </c>
      <c r="J39" s="1374">
        <v>0</v>
      </c>
      <c r="K39" s="1374">
        <v>-817006.25</v>
      </c>
      <c r="L39" s="1374">
        <v>7114930.7800000003</v>
      </c>
    </row>
    <row r="40" spans="1:12" ht="21">
      <c r="A40" s="1372">
        <v>45535</v>
      </c>
      <c r="B40" s="1373" t="s">
        <v>2397</v>
      </c>
      <c r="C40" s="1373" t="s">
        <v>2455</v>
      </c>
      <c r="D40" s="1373" t="s">
        <v>2456</v>
      </c>
      <c r="E40" s="1373" t="s">
        <v>1738</v>
      </c>
      <c r="F40" s="1373" t="s">
        <v>1739</v>
      </c>
      <c r="G40" s="1375"/>
      <c r="H40" s="1375"/>
      <c r="I40" s="1375"/>
      <c r="J40" s="1375"/>
      <c r="K40" s="1375"/>
      <c r="L40" s="1375"/>
    </row>
    <row r="41" spans="1:12" ht="21">
      <c r="A41" s="1372">
        <v>45535</v>
      </c>
      <c r="B41" s="1373" t="s">
        <v>2397</v>
      </c>
      <c r="C41" s="1373" t="s">
        <v>2455</v>
      </c>
      <c r="D41" s="1373" t="s">
        <v>2456</v>
      </c>
      <c r="E41" s="1373" t="s">
        <v>1740</v>
      </c>
      <c r="F41" s="1373" t="s">
        <v>442</v>
      </c>
      <c r="G41" s="1374">
        <v>1343519</v>
      </c>
      <c r="H41" s="1374">
        <v>1343519</v>
      </c>
      <c r="I41" s="1374">
        <v>0</v>
      </c>
      <c r="J41" s="1374">
        <v>0</v>
      </c>
      <c r="K41" s="1374">
        <v>0</v>
      </c>
      <c r="L41" s="1374">
        <v>0</v>
      </c>
    </row>
    <row r="42" spans="1:12" ht="21">
      <c r="A42" s="1372">
        <v>45535</v>
      </c>
      <c r="B42" s="1373" t="s">
        <v>2397</v>
      </c>
      <c r="C42" s="1373" t="s">
        <v>2455</v>
      </c>
      <c r="D42" s="1373" t="s">
        <v>2456</v>
      </c>
      <c r="E42" s="1373" t="s">
        <v>1741</v>
      </c>
      <c r="F42" s="1373" t="s">
        <v>1742</v>
      </c>
      <c r="G42" s="1374">
        <v>7792391.2199999997</v>
      </c>
      <c r="H42" s="1374">
        <v>7126486.3600000003</v>
      </c>
      <c r="I42" s="1374">
        <v>11778418.73</v>
      </c>
      <c r="J42" s="1374">
        <v>0</v>
      </c>
      <c r="K42" s="1374">
        <v>665904.86</v>
      </c>
      <c r="L42" s="1374">
        <v>11778418.73</v>
      </c>
    </row>
    <row r="43" spans="1:12" ht="21">
      <c r="A43" s="1372">
        <v>45535</v>
      </c>
      <c r="B43" s="1373" t="s">
        <v>2397</v>
      </c>
      <c r="C43" s="1373" t="s">
        <v>2455</v>
      </c>
      <c r="D43" s="1373" t="s">
        <v>2456</v>
      </c>
      <c r="E43" s="1373" t="s">
        <v>1743</v>
      </c>
      <c r="F43" s="1373" t="s">
        <v>1744</v>
      </c>
      <c r="G43" s="1374">
        <v>5940062.0099999998</v>
      </c>
      <c r="H43" s="1374">
        <v>5940062.0099999998</v>
      </c>
      <c r="I43" s="1374">
        <v>0</v>
      </c>
      <c r="J43" s="1374">
        <v>0</v>
      </c>
      <c r="K43" s="1374">
        <v>0</v>
      </c>
      <c r="L43" s="1374">
        <v>0</v>
      </c>
    </row>
    <row r="44" spans="1:12" ht="21">
      <c r="A44" s="1372">
        <v>45535</v>
      </c>
      <c r="B44" s="1373" t="s">
        <v>2397</v>
      </c>
      <c r="C44" s="1373" t="s">
        <v>2455</v>
      </c>
      <c r="D44" s="1373" t="s">
        <v>2456</v>
      </c>
      <c r="E44" s="1373" t="s">
        <v>1745</v>
      </c>
      <c r="F44" s="1373" t="s">
        <v>1746</v>
      </c>
      <c r="G44" s="1374">
        <v>6720.92</v>
      </c>
      <c r="H44" s="1374">
        <v>9254.67</v>
      </c>
      <c r="I44" s="1374">
        <v>15520.75</v>
      </c>
      <c r="J44" s="1374">
        <v>0</v>
      </c>
      <c r="K44" s="1374">
        <v>-2533.75</v>
      </c>
      <c r="L44" s="1374">
        <v>15520.75</v>
      </c>
    </row>
    <row r="45" spans="1:12" ht="21">
      <c r="A45" s="1372">
        <v>45535</v>
      </c>
      <c r="B45" s="1373" t="s">
        <v>2397</v>
      </c>
      <c r="C45" s="1373" t="s">
        <v>2455</v>
      </c>
      <c r="D45" s="1373" t="s">
        <v>2456</v>
      </c>
      <c r="E45" s="1373" t="s">
        <v>2166</v>
      </c>
      <c r="F45" s="1373" t="s">
        <v>2167</v>
      </c>
      <c r="G45" s="1375"/>
      <c r="H45" s="1375"/>
      <c r="I45" s="1375"/>
      <c r="J45" s="1375"/>
      <c r="K45" s="1375"/>
      <c r="L45" s="1375"/>
    </row>
    <row r="46" spans="1:12" ht="21">
      <c r="A46" s="1372">
        <v>45535</v>
      </c>
      <c r="B46" s="1373" t="s">
        <v>2397</v>
      </c>
      <c r="C46" s="1373" t="s">
        <v>2455</v>
      </c>
      <c r="D46" s="1373" t="s">
        <v>2456</v>
      </c>
      <c r="E46" s="1373" t="s">
        <v>2168</v>
      </c>
      <c r="F46" s="1373" t="s">
        <v>2169</v>
      </c>
      <c r="G46" s="1375"/>
      <c r="H46" s="1375"/>
      <c r="I46" s="1375"/>
      <c r="J46" s="1375"/>
      <c r="K46" s="1375"/>
      <c r="L46" s="1375"/>
    </row>
    <row r="47" spans="1:12" ht="21">
      <c r="A47" s="1372">
        <v>45535</v>
      </c>
      <c r="B47" s="1373" t="s">
        <v>2397</v>
      </c>
      <c r="C47" s="1373" t="s">
        <v>2455</v>
      </c>
      <c r="D47" s="1373" t="s">
        <v>2456</v>
      </c>
      <c r="E47" s="1373" t="s">
        <v>1747</v>
      </c>
      <c r="F47" s="1373" t="s">
        <v>1748</v>
      </c>
      <c r="G47" s="1374">
        <v>1313803</v>
      </c>
      <c r="H47" s="1374">
        <v>965555.77</v>
      </c>
      <c r="I47" s="1374">
        <v>1374017.64</v>
      </c>
      <c r="J47" s="1374">
        <v>0</v>
      </c>
      <c r="K47" s="1374">
        <v>348247.23</v>
      </c>
      <c r="L47" s="1374">
        <v>1374017.64</v>
      </c>
    </row>
    <row r="48" spans="1:12" ht="21">
      <c r="A48" s="1372">
        <v>45535</v>
      </c>
      <c r="B48" s="1373" t="s">
        <v>2397</v>
      </c>
      <c r="C48" s="1373" t="s">
        <v>2455</v>
      </c>
      <c r="D48" s="1373" t="s">
        <v>2456</v>
      </c>
      <c r="E48" s="1373" t="s">
        <v>1749</v>
      </c>
      <c r="F48" s="1373" t="s">
        <v>1750</v>
      </c>
      <c r="G48" s="1374">
        <v>600089.25</v>
      </c>
      <c r="H48" s="1374">
        <v>198358.69</v>
      </c>
      <c r="I48" s="1374">
        <v>1463018.74</v>
      </c>
      <c r="J48" s="1374">
        <v>0</v>
      </c>
      <c r="K48" s="1374">
        <v>401730.56</v>
      </c>
      <c r="L48" s="1374">
        <v>1463018.74</v>
      </c>
    </row>
    <row r="49" spans="1:12" ht="21">
      <c r="A49" s="1372">
        <v>45535</v>
      </c>
      <c r="B49" s="1373" t="s">
        <v>2397</v>
      </c>
      <c r="C49" s="1373" t="s">
        <v>2455</v>
      </c>
      <c r="D49" s="1373" t="s">
        <v>2456</v>
      </c>
      <c r="E49" s="1373" t="s">
        <v>1751</v>
      </c>
      <c r="F49" s="1373" t="s">
        <v>1752</v>
      </c>
      <c r="G49" s="1374">
        <v>0</v>
      </c>
      <c r="H49" s="1374">
        <v>0</v>
      </c>
      <c r="I49" s="1374">
        <v>9346</v>
      </c>
      <c r="J49" s="1374">
        <v>0</v>
      </c>
      <c r="K49" s="1374">
        <v>0</v>
      </c>
      <c r="L49" s="1374">
        <v>9346</v>
      </c>
    </row>
    <row r="50" spans="1:12" ht="21">
      <c r="A50" s="1372">
        <v>45535</v>
      </c>
      <c r="B50" s="1373" t="s">
        <v>2397</v>
      </c>
      <c r="C50" s="1373" t="s">
        <v>2455</v>
      </c>
      <c r="D50" s="1373" t="s">
        <v>2456</v>
      </c>
      <c r="E50" s="1373" t="s">
        <v>1753</v>
      </c>
      <c r="F50" s="1373" t="s">
        <v>1754</v>
      </c>
      <c r="G50" s="1374">
        <v>72347</v>
      </c>
      <c r="H50" s="1374">
        <v>66406.75</v>
      </c>
      <c r="I50" s="1374">
        <v>312257.75</v>
      </c>
      <c r="J50" s="1374">
        <v>0</v>
      </c>
      <c r="K50" s="1374">
        <v>5940.25</v>
      </c>
      <c r="L50" s="1374">
        <v>312257.75</v>
      </c>
    </row>
    <row r="51" spans="1:12" ht="21">
      <c r="A51" s="1372">
        <v>45535</v>
      </c>
      <c r="B51" s="1373" t="s">
        <v>2397</v>
      </c>
      <c r="C51" s="1373" t="s">
        <v>2455</v>
      </c>
      <c r="D51" s="1373" t="s">
        <v>2456</v>
      </c>
      <c r="E51" s="1373" t="s">
        <v>1755</v>
      </c>
      <c r="F51" s="1373" t="s">
        <v>1669</v>
      </c>
      <c r="G51" s="1374">
        <v>139121.75</v>
      </c>
      <c r="H51" s="1374">
        <v>63935.5</v>
      </c>
      <c r="I51" s="1374">
        <v>582815.5</v>
      </c>
      <c r="J51" s="1374">
        <v>0</v>
      </c>
      <c r="K51" s="1374">
        <v>75186.25</v>
      </c>
      <c r="L51" s="1374">
        <v>582815.5</v>
      </c>
    </row>
    <row r="52" spans="1:12" ht="21">
      <c r="A52" s="1372">
        <v>45535</v>
      </c>
      <c r="B52" s="1373" t="s">
        <v>2397</v>
      </c>
      <c r="C52" s="1373" t="s">
        <v>2455</v>
      </c>
      <c r="D52" s="1373" t="s">
        <v>2456</v>
      </c>
      <c r="E52" s="1373" t="s">
        <v>1756</v>
      </c>
      <c r="F52" s="1373" t="s">
        <v>18</v>
      </c>
      <c r="G52" s="1374">
        <v>197141.25</v>
      </c>
      <c r="H52" s="1374">
        <v>76687</v>
      </c>
      <c r="I52" s="1374">
        <v>453166.25</v>
      </c>
      <c r="J52" s="1374">
        <v>0</v>
      </c>
      <c r="K52" s="1374">
        <v>120454.25</v>
      </c>
      <c r="L52" s="1374">
        <v>453166.25</v>
      </c>
    </row>
    <row r="53" spans="1:12" ht="21">
      <c r="A53" s="1372">
        <v>45535</v>
      </c>
      <c r="B53" s="1373" t="s">
        <v>2397</v>
      </c>
      <c r="C53" s="1373" t="s">
        <v>2455</v>
      </c>
      <c r="D53" s="1373" t="s">
        <v>2456</v>
      </c>
      <c r="E53" s="1373" t="s">
        <v>1757</v>
      </c>
      <c r="F53" s="1373" t="s">
        <v>1670</v>
      </c>
      <c r="G53" s="1374">
        <v>96552</v>
      </c>
      <c r="H53" s="1374">
        <v>74266</v>
      </c>
      <c r="I53" s="1374">
        <v>213671</v>
      </c>
      <c r="J53" s="1374">
        <v>0</v>
      </c>
      <c r="K53" s="1374">
        <v>22286</v>
      </c>
      <c r="L53" s="1374">
        <v>213671</v>
      </c>
    </row>
    <row r="54" spans="1:12" ht="21">
      <c r="A54" s="1372">
        <v>45535</v>
      </c>
      <c r="B54" s="1373" t="s">
        <v>2397</v>
      </c>
      <c r="C54" s="1373" t="s">
        <v>2455</v>
      </c>
      <c r="D54" s="1373" t="s">
        <v>2456</v>
      </c>
      <c r="E54" s="1373" t="s">
        <v>1758</v>
      </c>
      <c r="F54" s="1373" t="s">
        <v>1671</v>
      </c>
      <c r="G54" s="1374">
        <v>4250</v>
      </c>
      <c r="H54" s="1374">
        <v>6232</v>
      </c>
      <c r="I54" s="1374">
        <v>10714</v>
      </c>
      <c r="J54" s="1374">
        <v>0</v>
      </c>
      <c r="K54" s="1374">
        <v>-1982</v>
      </c>
      <c r="L54" s="1374">
        <v>10714</v>
      </c>
    </row>
    <row r="55" spans="1:12" ht="21">
      <c r="A55" s="1372">
        <v>45535</v>
      </c>
      <c r="B55" s="1373" t="s">
        <v>2397</v>
      </c>
      <c r="C55" s="1373" t="s">
        <v>2455</v>
      </c>
      <c r="D55" s="1373" t="s">
        <v>2456</v>
      </c>
      <c r="E55" s="1373" t="s">
        <v>1759</v>
      </c>
      <c r="F55" s="1373" t="s">
        <v>1428</v>
      </c>
      <c r="G55" s="1374">
        <v>4543833.5</v>
      </c>
      <c r="H55" s="1374">
        <v>5345289.75</v>
      </c>
      <c r="I55" s="1374">
        <v>6018816.75</v>
      </c>
      <c r="J55" s="1374">
        <v>0</v>
      </c>
      <c r="K55" s="1374">
        <v>-801456.25</v>
      </c>
      <c r="L55" s="1374">
        <v>6018816.75</v>
      </c>
    </row>
    <row r="56" spans="1:12" ht="21">
      <c r="A56" s="1372">
        <v>45535</v>
      </c>
      <c r="B56" s="1373" t="s">
        <v>2397</v>
      </c>
      <c r="C56" s="1373" t="s">
        <v>2455</v>
      </c>
      <c r="D56" s="1373" t="s">
        <v>2456</v>
      </c>
      <c r="E56" s="1373" t="s">
        <v>1760</v>
      </c>
      <c r="F56" s="1373" t="s">
        <v>1672</v>
      </c>
      <c r="G56" s="1374">
        <v>2643172.75</v>
      </c>
      <c r="H56" s="1374">
        <v>2346585.63</v>
      </c>
      <c r="I56" s="1374">
        <v>7818192.5899999999</v>
      </c>
      <c r="J56" s="1374">
        <v>0</v>
      </c>
      <c r="K56" s="1374">
        <v>296587.12</v>
      </c>
      <c r="L56" s="1374">
        <v>7818192.5899999999</v>
      </c>
    </row>
    <row r="57" spans="1:12" ht="21">
      <c r="A57" s="1372">
        <v>45535</v>
      </c>
      <c r="B57" s="1373" t="s">
        <v>2397</v>
      </c>
      <c r="C57" s="1373" t="s">
        <v>2455</v>
      </c>
      <c r="D57" s="1373" t="s">
        <v>2456</v>
      </c>
      <c r="E57" s="1373" t="s">
        <v>1761</v>
      </c>
      <c r="F57" s="1373" t="s">
        <v>1762</v>
      </c>
      <c r="G57" s="1374">
        <v>11664.23</v>
      </c>
      <c r="H57" s="1374">
        <v>11664.23</v>
      </c>
      <c r="I57" s="1374">
        <v>0</v>
      </c>
      <c r="J57" s="1374">
        <v>0</v>
      </c>
      <c r="K57" s="1374">
        <v>0</v>
      </c>
      <c r="L57" s="1374">
        <v>0</v>
      </c>
    </row>
    <row r="58" spans="1:12" ht="21">
      <c r="A58" s="1372">
        <v>45535</v>
      </c>
      <c r="B58" s="1373" t="s">
        <v>2397</v>
      </c>
      <c r="C58" s="1373" t="s">
        <v>2455</v>
      </c>
      <c r="D58" s="1373" t="s">
        <v>2456</v>
      </c>
      <c r="E58" s="1373" t="s">
        <v>1763</v>
      </c>
      <c r="F58" s="1373" t="s">
        <v>1764</v>
      </c>
      <c r="G58" s="1374">
        <v>14828</v>
      </c>
      <c r="H58" s="1374">
        <v>14828</v>
      </c>
      <c r="I58" s="1374">
        <v>0</v>
      </c>
      <c r="J58" s="1374">
        <v>0</v>
      </c>
      <c r="K58" s="1374">
        <v>0</v>
      </c>
      <c r="L58" s="1374">
        <v>0</v>
      </c>
    </row>
    <row r="59" spans="1:12" ht="21">
      <c r="A59" s="1372">
        <v>45535</v>
      </c>
      <c r="B59" s="1373" t="s">
        <v>2397</v>
      </c>
      <c r="C59" s="1373" t="s">
        <v>2455</v>
      </c>
      <c r="D59" s="1373" t="s">
        <v>2456</v>
      </c>
      <c r="E59" s="1373" t="s">
        <v>1765</v>
      </c>
      <c r="F59" s="1373" t="s">
        <v>1766</v>
      </c>
      <c r="G59" s="1374">
        <v>6799.23</v>
      </c>
      <c r="H59" s="1374">
        <v>4864.66</v>
      </c>
      <c r="I59" s="1374">
        <v>85162.31</v>
      </c>
      <c r="J59" s="1374">
        <v>0</v>
      </c>
      <c r="K59" s="1374">
        <v>1934.57</v>
      </c>
      <c r="L59" s="1374">
        <v>85162.31</v>
      </c>
    </row>
    <row r="60" spans="1:12" ht="21">
      <c r="A60" s="1372">
        <v>45535</v>
      </c>
      <c r="B60" s="1373" t="s">
        <v>2397</v>
      </c>
      <c r="C60" s="1373" t="s">
        <v>2455</v>
      </c>
      <c r="D60" s="1373" t="s">
        <v>2456</v>
      </c>
      <c r="E60" s="1373" t="s">
        <v>1767</v>
      </c>
      <c r="F60" s="1373" t="s">
        <v>1768</v>
      </c>
      <c r="G60" s="1374">
        <v>2397.75</v>
      </c>
      <c r="H60" s="1374">
        <v>2767.9</v>
      </c>
      <c r="I60" s="1374">
        <v>297271.7</v>
      </c>
      <c r="J60" s="1374">
        <v>0</v>
      </c>
      <c r="K60" s="1374">
        <v>-370.15</v>
      </c>
      <c r="L60" s="1374">
        <v>297271.7</v>
      </c>
    </row>
    <row r="61" spans="1:12" ht="21">
      <c r="A61" s="1372">
        <v>45535</v>
      </c>
      <c r="B61" s="1373" t="s">
        <v>2397</v>
      </c>
      <c r="C61" s="1373" t="s">
        <v>2455</v>
      </c>
      <c r="D61" s="1373" t="s">
        <v>2456</v>
      </c>
      <c r="E61" s="1373" t="s">
        <v>1769</v>
      </c>
      <c r="F61" s="1373" t="s">
        <v>1770</v>
      </c>
      <c r="G61" s="1375"/>
      <c r="H61" s="1375"/>
      <c r="I61" s="1375"/>
      <c r="J61" s="1375"/>
      <c r="K61" s="1375"/>
      <c r="L61" s="1375"/>
    </row>
    <row r="62" spans="1:12" ht="21">
      <c r="A62" s="1372">
        <v>45535</v>
      </c>
      <c r="B62" s="1373" t="s">
        <v>2397</v>
      </c>
      <c r="C62" s="1373" t="s">
        <v>2455</v>
      </c>
      <c r="D62" s="1373" t="s">
        <v>2456</v>
      </c>
      <c r="E62" s="1373" t="s">
        <v>1771</v>
      </c>
      <c r="F62" s="1373" t="s">
        <v>1772</v>
      </c>
      <c r="G62" s="1375"/>
      <c r="H62" s="1375"/>
      <c r="I62" s="1375"/>
      <c r="J62" s="1375"/>
      <c r="K62" s="1375"/>
      <c r="L62" s="1375"/>
    </row>
    <row r="63" spans="1:12" ht="21">
      <c r="A63" s="1372">
        <v>45535</v>
      </c>
      <c r="B63" s="1373" t="s">
        <v>2397</v>
      </c>
      <c r="C63" s="1373" t="s">
        <v>2455</v>
      </c>
      <c r="D63" s="1373" t="s">
        <v>2456</v>
      </c>
      <c r="E63" s="1373" t="s">
        <v>1773</v>
      </c>
      <c r="F63" s="1373" t="s">
        <v>1675</v>
      </c>
      <c r="G63" s="1374">
        <v>8324.0499999999993</v>
      </c>
      <c r="H63" s="1374">
        <v>8324.0499999999993</v>
      </c>
      <c r="I63" s="1374">
        <v>0</v>
      </c>
      <c r="J63" s="1374">
        <v>0</v>
      </c>
      <c r="K63" s="1374">
        <v>0</v>
      </c>
      <c r="L63" s="1374">
        <v>0</v>
      </c>
    </row>
    <row r="64" spans="1:12" ht="21">
      <c r="A64" s="1372">
        <v>45535</v>
      </c>
      <c r="B64" s="1373" t="s">
        <v>2397</v>
      </c>
      <c r="C64" s="1373" t="s">
        <v>2455</v>
      </c>
      <c r="D64" s="1373" t="s">
        <v>2456</v>
      </c>
      <c r="E64" s="1373" t="s">
        <v>1774</v>
      </c>
      <c r="F64" s="1373" t="s">
        <v>1676</v>
      </c>
      <c r="G64" s="1374">
        <v>9756.5</v>
      </c>
      <c r="H64" s="1374">
        <v>13660</v>
      </c>
      <c r="I64" s="1374">
        <v>46336</v>
      </c>
      <c r="J64" s="1374">
        <v>0</v>
      </c>
      <c r="K64" s="1374">
        <v>-3903.5</v>
      </c>
      <c r="L64" s="1374">
        <v>46336</v>
      </c>
    </row>
    <row r="65" spans="1:12" ht="21">
      <c r="A65" s="1372">
        <v>45535</v>
      </c>
      <c r="B65" s="1373" t="s">
        <v>2397</v>
      </c>
      <c r="C65" s="1373" t="s">
        <v>2455</v>
      </c>
      <c r="D65" s="1373" t="s">
        <v>2456</v>
      </c>
      <c r="E65" s="1373" t="s">
        <v>1775</v>
      </c>
      <c r="F65" s="1373" t="s">
        <v>1776</v>
      </c>
      <c r="G65" s="1374">
        <v>0</v>
      </c>
      <c r="H65" s="1374">
        <v>0</v>
      </c>
      <c r="I65" s="1374">
        <v>78474.5</v>
      </c>
      <c r="J65" s="1374">
        <v>0</v>
      </c>
      <c r="K65" s="1374">
        <v>0</v>
      </c>
      <c r="L65" s="1374">
        <v>78474.5</v>
      </c>
    </row>
    <row r="66" spans="1:12" ht="21">
      <c r="A66" s="1372">
        <v>45535</v>
      </c>
      <c r="B66" s="1373" t="s">
        <v>2397</v>
      </c>
      <c r="C66" s="1373" t="s">
        <v>2455</v>
      </c>
      <c r="D66" s="1373" t="s">
        <v>2456</v>
      </c>
      <c r="E66" s="1373" t="s">
        <v>1777</v>
      </c>
      <c r="F66" s="1373" t="s">
        <v>1778</v>
      </c>
      <c r="G66" s="1374">
        <v>15353</v>
      </c>
      <c r="H66" s="1374">
        <v>0</v>
      </c>
      <c r="I66" s="1374">
        <v>317206.78999999998</v>
      </c>
      <c r="J66" s="1374">
        <v>0</v>
      </c>
      <c r="K66" s="1374">
        <v>15353</v>
      </c>
      <c r="L66" s="1374">
        <v>317206.78999999998</v>
      </c>
    </row>
    <row r="67" spans="1:12" ht="21">
      <c r="A67" s="1372">
        <v>45535</v>
      </c>
      <c r="B67" s="1373" t="s">
        <v>2397</v>
      </c>
      <c r="C67" s="1373" t="s">
        <v>2455</v>
      </c>
      <c r="D67" s="1373" t="s">
        <v>2456</v>
      </c>
      <c r="E67" s="1373" t="s">
        <v>1779</v>
      </c>
      <c r="F67" s="1373" t="s">
        <v>9</v>
      </c>
      <c r="G67" s="1375"/>
      <c r="H67" s="1375"/>
      <c r="I67" s="1375"/>
      <c r="J67" s="1375"/>
      <c r="K67" s="1375"/>
      <c r="L67" s="1375"/>
    </row>
    <row r="68" spans="1:12" ht="21">
      <c r="A68" s="1372">
        <v>45535</v>
      </c>
      <c r="B68" s="1373" t="s">
        <v>2397</v>
      </c>
      <c r="C68" s="1373" t="s">
        <v>2455</v>
      </c>
      <c r="D68" s="1373" t="s">
        <v>2456</v>
      </c>
      <c r="E68" s="1373" t="s">
        <v>1780</v>
      </c>
      <c r="F68" s="1373" t="s">
        <v>2174</v>
      </c>
      <c r="G68" s="1374">
        <v>28660</v>
      </c>
      <c r="H68" s="1374">
        <v>22160</v>
      </c>
      <c r="I68" s="1374">
        <v>31220</v>
      </c>
      <c r="J68" s="1374">
        <v>0</v>
      </c>
      <c r="K68" s="1374">
        <v>6500</v>
      </c>
      <c r="L68" s="1374">
        <v>31220</v>
      </c>
    </row>
    <row r="69" spans="1:12" ht="21">
      <c r="A69" s="1372">
        <v>45535</v>
      </c>
      <c r="B69" s="1373" t="s">
        <v>2397</v>
      </c>
      <c r="C69" s="1373" t="s">
        <v>2455</v>
      </c>
      <c r="D69" s="1373" t="s">
        <v>2456</v>
      </c>
      <c r="E69" s="1373" t="s">
        <v>1781</v>
      </c>
      <c r="F69" s="1373" t="s">
        <v>12</v>
      </c>
      <c r="G69" s="1375"/>
      <c r="H69" s="1375"/>
      <c r="I69" s="1375"/>
      <c r="J69" s="1375"/>
      <c r="K69" s="1375"/>
      <c r="L69" s="1375"/>
    </row>
    <row r="70" spans="1:12" ht="21">
      <c r="A70" s="1372">
        <v>45535</v>
      </c>
      <c r="B70" s="1373" t="s">
        <v>2397</v>
      </c>
      <c r="C70" s="1373" t="s">
        <v>2455</v>
      </c>
      <c r="D70" s="1373" t="s">
        <v>2456</v>
      </c>
      <c r="E70" s="1373" t="s">
        <v>1782</v>
      </c>
      <c r="F70" s="1373" t="s">
        <v>14</v>
      </c>
      <c r="G70" s="1375"/>
      <c r="H70" s="1375"/>
      <c r="I70" s="1375"/>
      <c r="J70" s="1375"/>
      <c r="K70" s="1375"/>
      <c r="L70" s="1375"/>
    </row>
    <row r="71" spans="1:12" ht="21">
      <c r="A71" s="1372">
        <v>45535</v>
      </c>
      <c r="B71" s="1373" t="s">
        <v>2397</v>
      </c>
      <c r="C71" s="1373" t="s">
        <v>2455</v>
      </c>
      <c r="D71" s="1373" t="s">
        <v>2456</v>
      </c>
      <c r="E71" s="1373" t="s">
        <v>1783</v>
      </c>
      <c r="F71" s="1373" t="s">
        <v>440</v>
      </c>
      <c r="G71" s="1374">
        <v>92982.75</v>
      </c>
      <c r="H71" s="1374">
        <v>40920.75</v>
      </c>
      <c r="I71" s="1374">
        <v>592920.5</v>
      </c>
      <c r="J71" s="1374">
        <v>0</v>
      </c>
      <c r="K71" s="1374">
        <v>52062</v>
      </c>
      <c r="L71" s="1374">
        <v>592920.5</v>
      </c>
    </row>
    <row r="72" spans="1:12" ht="21">
      <c r="A72" s="1372">
        <v>45535</v>
      </c>
      <c r="B72" s="1373" t="s">
        <v>2397</v>
      </c>
      <c r="C72" s="1373" t="s">
        <v>2455</v>
      </c>
      <c r="D72" s="1373" t="s">
        <v>2456</v>
      </c>
      <c r="E72" s="1373" t="s">
        <v>1784</v>
      </c>
      <c r="F72" s="1373" t="s">
        <v>2041</v>
      </c>
      <c r="G72" s="1374">
        <v>455911.25</v>
      </c>
      <c r="H72" s="1374">
        <v>408356.75</v>
      </c>
      <c r="I72" s="1374">
        <v>1807202.4</v>
      </c>
      <c r="J72" s="1374">
        <v>0</v>
      </c>
      <c r="K72" s="1374">
        <v>47554.5</v>
      </c>
      <c r="L72" s="1374">
        <v>1807202.4</v>
      </c>
    </row>
    <row r="73" spans="1:12" ht="21">
      <c r="A73" s="1372">
        <v>45535</v>
      </c>
      <c r="B73" s="1373" t="s">
        <v>2397</v>
      </c>
      <c r="C73" s="1373" t="s">
        <v>2455</v>
      </c>
      <c r="D73" s="1373" t="s">
        <v>2456</v>
      </c>
      <c r="E73" s="1373" t="s">
        <v>1785</v>
      </c>
      <c r="F73" s="1373" t="s">
        <v>1666</v>
      </c>
      <c r="G73" s="1375"/>
      <c r="H73" s="1375"/>
      <c r="I73" s="1375"/>
      <c r="J73" s="1375"/>
      <c r="K73" s="1375"/>
      <c r="L73" s="1375"/>
    </row>
    <row r="74" spans="1:12" ht="21">
      <c r="A74" s="1372">
        <v>45535</v>
      </c>
      <c r="B74" s="1373" t="s">
        <v>2397</v>
      </c>
      <c r="C74" s="1373" t="s">
        <v>2455</v>
      </c>
      <c r="D74" s="1373" t="s">
        <v>2456</v>
      </c>
      <c r="E74" s="1373" t="s">
        <v>1786</v>
      </c>
      <c r="F74" s="1373" t="s">
        <v>1667</v>
      </c>
      <c r="G74" s="1374">
        <v>213214.75</v>
      </c>
      <c r="H74" s="1374">
        <v>178316.25</v>
      </c>
      <c r="I74" s="1374">
        <v>162499</v>
      </c>
      <c r="J74" s="1374">
        <v>0</v>
      </c>
      <c r="K74" s="1374">
        <v>34898.5</v>
      </c>
      <c r="L74" s="1374">
        <v>162499</v>
      </c>
    </row>
    <row r="75" spans="1:12" ht="21">
      <c r="A75" s="1372">
        <v>45535</v>
      </c>
      <c r="B75" s="1373" t="s">
        <v>2397</v>
      </c>
      <c r="C75" s="1373" t="s">
        <v>2455</v>
      </c>
      <c r="D75" s="1373" t="s">
        <v>2456</v>
      </c>
      <c r="E75" s="1373" t="s">
        <v>1787</v>
      </c>
      <c r="F75" s="1373" t="s">
        <v>2175</v>
      </c>
      <c r="G75" s="1374">
        <v>3934</v>
      </c>
      <c r="H75" s="1374">
        <v>7511.5</v>
      </c>
      <c r="I75" s="1374">
        <v>21289.75</v>
      </c>
      <c r="J75" s="1374">
        <v>0</v>
      </c>
      <c r="K75" s="1374">
        <v>-3577.5</v>
      </c>
      <c r="L75" s="1374">
        <v>21289.75</v>
      </c>
    </row>
    <row r="76" spans="1:12" ht="21">
      <c r="A76" s="1372">
        <v>45535</v>
      </c>
      <c r="B76" s="1373" t="s">
        <v>2397</v>
      </c>
      <c r="C76" s="1373" t="s">
        <v>2455</v>
      </c>
      <c r="D76" s="1373" t="s">
        <v>2456</v>
      </c>
      <c r="E76" s="1373" t="s">
        <v>1788</v>
      </c>
      <c r="F76" s="1373" t="s">
        <v>2176</v>
      </c>
      <c r="G76" s="1374">
        <v>0</v>
      </c>
      <c r="H76" s="1374">
        <v>0</v>
      </c>
      <c r="I76" s="1374">
        <v>15350.5</v>
      </c>
      <c r="J76" s="1374">
        <v>0</v>
      </c>
      <c r="K76" s="1374">
        <v>0</v>
      </c>
      <c r="L76" s="1374">
        <v>15350.5</v>
      </c>
    </row>
    <row r="77" spans="1:12" ht="21">
      <c r="A77" s="1372">
        <v>45535</v>
      </c>
      <c r="B77" s="1373" t="s">
        <v>2397</v>
      </c>
      <c r="C77" s="1373" t="s">
        <v>2455</v>
      </c>
      <c r="D77" s="1373" t="s">
        <v>2456</v>
      </c>
      <c r="E77" s="1373" t="s">
        <v>1789</v>
      </c>
      <c r="F77" s="1373" t="s">
        <v>1422</v>
      </c>
      <c r="G77" s="1375"/>
      <c r="H77" s="1375"/>
      <c r="I77" s="1375"/>
      <c r="J77" s="1375"/>
      <c r="K77" s="1375"/>
      <c r="L77" s="1375"/>
    </row>
    <row r="78" spans="1:12" ht="21">
      <c r="A78" s="1372">
        <v>45535</v>
      </c>
      <c r="B78" s="1373" t="s">
        <v>2397</v>
      </c>
      <c r="C78" s="1373" t="s">
        <v>2455</v>
      </c>
      <c r="D78" s="1373" t="s">
        <v>2456</v>
      </c>
      <c r="E78" s="1373" t="s">
        <v>1790</v>
      </c>
      <c r="F78" s="1373" t="s">
        <v>1791</v>
      </c>
      <c r="G78" s="1375"/>
      <c r="H78" s="1375"/>
      <c r="I78" s="1375"/>
      <c r="J78" s="1375"/>
      <c r="K78" s="1375"/>
      <c r="L78" s="1375"/>
    </row>
    <row r="79" spans="1:12" ht="21">
      <c r="A79" s="1372">
        <v>45535</v>
      </c>
      <c r="B79" s="1373" t="s">
        <v>2397</v>
      </c>
      <c r="C79" s="1373" t="s">
        <v>2455</v>
      </c>
      <c r="D79" s="1373" t="s">
        <v>2456</v>
      </c>
      <c r="E79" s="1373" t="s">
        <v>1792</v>
      </c>
      <c r="F79" s="1373" t="s">
        <v>1793</v>
      </c>
      <c r="G79" s="1375"/>
      <c r="H79" s="1375"/>
      <c r="I79" s="1375"/>
      <c r="J79" s="1375"/>
      <c r="K79" s="1375"/>
      <c r="L79" s="1375"/>
    </row>
    <row r="80" spans="1:12" ht="21">
      <c r="A80" s="1372">
        <v>45535</v>
      </c>
      <c r="B80" s="1373" t="s">
        <v>2397</v>
      </c>
      <c r="C80" s="1373" t="s">
        <v>2455</v>
      </c>
      <c r="D80" s="1373" t="s">
        <v>2456</v>
      </c>
      <c r="E80" s="1373" t="s">
        <v>1794</v>
      </c>
      <c r="F80" s="1373" t="s">
        <v>1673</v>
      </c>
      <c r="G80" s="1374">
        <v>9869.25</v>
      </c>
      <c r="H80" s="1374">
        <v>43161.5</v>
      </c>
      <c r="I80" s="1374">
        <v>45413.25</v>
      </c>
      <c r="J80" s="1374">
        <v>0</v>
      </c>
      <c r="K80" s="1374">
        <v>-33292.25</v>
      </c>
      <c r="L80" s="1374">
        <v>45413.25</v>
      </c>
    </row>
    <row r="81" spans="1:12" ht="21">
      <c r="A81" s="1372">
        <v>45535</v>
      </c>
      <c r="B81" s="1373" t="s">
        <v>2397</v>
      </c>
      <c r="C81" s="1373" t="s">
        <v>2455</v>
      </c>
      <c r="D81" s="1373" t="s">
        <v>2456</v>
      </c>
      <c r="E81" s="1373" t="s">
        <v>1795</v>
      </c>
      <c r="F81" s="1373" t="s">
        <v>1674</v>
      </c>
      <c r="G81" s="1374">
        <v>791980</v>
      </c>
      <c r="H81" s="1374">
        <v>1597218.75</v>
      </c>
      <c r="I81" s="1374">
        <v>1082051</v>
      </c>
      <c r="J81" s="1374">
        <v>0</v>
      </c>
      <c r="K81" s="1374">
        <v>-805238.75</v>
      </c>
      <c r="L81" s="1374">
        <v>1082051</v>
      </c>
    </row>
    <row r="82" spans="1:12" ht="21">
      <c r="A82" s="1372">
        <v>45535</v>
      </c>
      <c r="B82" s="1373" t="s">
        <v>2397</v>
      </c>
      <c r="C82" s="1373" t="s">
        <v>2455</v>
      </c>
      <c r="D82" s="1373" t="s">
        <v>2456</v>
      </c>
      <c r="E82" s="1373" t="s">
        <v>1796</v>
      </c>
      <c r="F82" s="1373" t="s">
        <v>1677</v>
      </c>
      <c r="G82" s="1374">
        <v>946871.25</v>
      </c>
      <c r="H82" s="1374">
        <v>499994</v>
      </c>
      <c r="I82" s="1374">
        <v>4913317.25</v>
      </c>
      <c r="J82" s="1374">
        <v>0</v>
      </c>
      <c r="K82" s="1374">
        <v>446877.25</v>
      </c>
      <c r="L82" s="1374">
        <v>4913317.25</v>
      </c>
    </row>
    <row r="83" spans="1:12" ht="21">
      <c r="A83" s="1372">
        <v>45535</v>
      </c>
      <c r="B83" s="1373" t="s">
        <v>2397</v>
      </c>
      <c r="C83" s="1373" t="s">
        <v>2455</v>
      </c>
      <c r="D83" s="1373" t="s">
        <v>2456</v>
      </c>
      <c r="E83" s="1373" t="s">
        <v>1797</v>
      </c>
      <c r="F83" s="1373" t="s">
        <v>1678</v>
      </c>
      <c r="G83" s="1374">
        <v>395791.75</v>
      </c>
      <c r="H83" s="1374">
        <v>32545.21</v>
      </c>
      <c r="I83" s="1374">
        <v>4232861.0999999996</v>
      </c>
      <c r="J83" s="1374">
        <v>0</v>
      </c>
      <c r="K83" s="1374">
        <v>363246.54</v>
      </c>
      <c r="L83" s="1374">
        <v>4232861.0999999996</v>
      </c>
    </row>
    <row r="84" spans="1:12" ht="21">
      <c r="A84" s="1372">
        <v>45535</v>
      </c>
      <c r="B84" s="1373" t="s">
        <v>2397</v>
      </c>
      <c r="C84" s="1373" t="s">
        <v>2455</v>
      </c>
      <c r="D84" s="1373" t="s">
        <v>2456</v>
      </c>
      <c r="E84" s="1373" t="s">
        <v>1798</v>
      </c>
      <c r="F84" s="1373" t="s">
        <v>1679</v>
      </c>
      <c r="G84" s="1374">
        <v>51176.75</v>
      </c>
      <c r="H84" s="1374">
        <v>92249.25</v>
      </c>
      <c r="I84" s="1374">
        <v>140587.75</v>
      </c>
      <c r="J84" s="1374">
        <v>0</v>
      </c>
      <c r="K84" s="1374">
        <v>-41072.5</v>
      </c>
      <c r="L84" s="1374">
        <v>140587.75</v>
      </c>
    </row>
    <row r="85" spans="1:12" ht="21">
      <c r="A85" s="1372">
        <v>45535</v>
      </c>
      <c r="B85" s="1373" t="s">
        <v>2397</v>
      </c>
      <c r="C85" s="1373" t="s">
        <v>2455</v>
      </c>
      <c r="D85" s="1373" t="s">
        <v>2456</v>
      </c>
      <c r="E85" s="1373" t="s">
        <v>1799</v>
      </c>
      <c r="F85" s="1373" t="s">
        <v>1680</v>
      </c>
      <c r="G85" s="1374">
        <v>0</v>
      </c>
      <c r="H85" s="1374">
        <v>9907.5</v>
      </c>
      <c r="I85" s="1374">
        <v>20660.5</v>
      </c>
      <c r="J85" s="1374">
        <v>0</v>
      </c>
      <c r="K85" s="1374">
        <v>-9907.5</v>
      </c>
      <c r="L85" s="1374">
        <v>20660.5</v>
      </c>
    </row>
    <row r="86" spans="1:12" ht="21">
      <c r="A86" s="1372">
        <v>45535</v>
      </c>
      <c r="B86" s="1373" t="s">
        <v>2397</v>
      </c>
      <c r="C86" s="1373" t="s">
        <v>2455</v>
      </c>
      <c r="D86" s="1373" t="s">
        <v>2456</v>
      </c>
      <c r="E86" s="1373" t="s">
        <v>490</v>
      </c>
      <c r="F86" s="1373" t="s">
        <v>1663</v>
      </c>
      <c r="G86" s="1375"/>
      <c r="H86" s="1375"/>
      <c r="I86" s="1375"/>
      <c r="J86" s="1375"/>
      <c r="K86" s="1375"/>
      <c r="L86" s="1375"/>
    </row>
    <row r="87" spans="1:12" ht="21">
      <c r="A87" s="1372">
        <v>45535</v>
      </c>
      <c r="B87" s="1373" t="s">
        <v>2397</v>
      </c>
      <c r="C87" s="1373" t="s">
        <v>2455</v>
      </c>
      <c r="D87" s="1373" t="s">
        <v>2456</v>
      </c>
      <c r="E87" s="1373" t="s">
        <v>491</v>
      </c>
      <c r="F87" s="1373" t="s">
        <v>1664</v>
      </c>
      <c r="G87" s="1375"/>
      <c r="H87" s="1375"/>
      <c r="I87" s="1375"/>
      <c r="J87" s="1375"/>
      <c r="K87" s="1375"/>
      <c r="L87" s="1375"/>
    </row>
    <row r="88" spans="1:12" ht="21">
      <c r="A88" s="1372">
        <v>45535</v>
      </c>
      <c r="B88" s="1373" t="s">
        <v>2397</v>
      </c>
      <c r="C88" s="1373" t="s">
        <v>2455</v>
      </c>
      <c r="D88" s="1373" t="s">
        <v>2456</v>
      </c>
      <c r="E88" s="1373" t="s">
        <v>492</v>
      </c>
      <c r="F88" s="1373" t="s">
        <v>7</v>
      </c>
      <c r="G88" s="1375"/>
      <c r="H88" s="1375"/>
      <c r="I88" s="1375"/>
      <c r="J88" s="1375"/>
      <c r="K88" s="1375"/>
      <c r="L88" s="1375"/>
    </row>
    <row r="89" spans="1:12" ht="21">
      <c r="A89" s="1372">
        <v>45535</v>
      </c>
      <c r="B89" s="1373" t="s">
        <v>2397</v>
      </c>
      <c r="C89" s="1373" t="s">
        <v>2455</v>
      </c>
      <c r="D89" s="1373" t="s">
        <v>2456</v>
      </c>
      <c r="E89" s="1373" t="s">
        <v>493</v>
      </c>
      <c r="F89" s="1373" t="s">
        <v>1800</v>
      </c>
      <c r="G89" s="1375"/>
      <c r="H89" s="1375"/>
      <c r="I89" s="1375"/>
      <c r="J89" s="1375"/>
      <c r="K89" s="1375"/>
      <c r="L89" s="1375"/>
    </row>
    <row r="90" spans="1:12" ht="21">
      <c r="A90" s="1372">
        <v>45535</v>
      </c>
      <c r="B90" s="1373" t="s">
        <v>2397</v>
      </c>
      <c r="C90" s="1373" t="s">
        <v>2455</v>
      </c>
      <c r="D90" s="1373" t="s">
        <v>2456</v>
      </c>
      <c r="E90" s="1373" t="s">
        <v>494</v>
      </c>
      <c r="F90" s="1373" t="s">
        <v>1801</v>
      </c>
      <c r="G90" s="1374">
        <v>774133.17</v>
      </c>
      <c r="H90" s="1374">
        <v>583407.72</v>
      </c>
      <c r="I90" s="1374">
        <v>2795575.18</v>
      </c>
      <c r="J90" s="1374">
        <v>0</v>
      </c>
      <c r="K90" s="1374">
        <v>190725.45</v>
      </c>
      <c r="L90" s="1374">
        <v>2795575.18</v>
      </c>
    </row>
    <row r="91" spans="1:12" ht="21">
      <c r="A91" s="1372">
        <v>45535</v>
      </c>
      <c r="B91" s="1373" t="s">
        <v>2397</v>
      </c>
      <c r="C91" s="1373" t="s">
        <v>2455</v>
      </c>
      <c r="D91" s="1373" t="s">
        <v>2456</v>
      </c>
      <c r="E91" s="1373" t="s">
        <v>495</v>
      </c>
      <c r="F91" s="1373" t="s">
        <v>1802</v>
      </c>
      <c r="G91" s="1374">
        <v>105103.97</v>
      </c>
      <c r="H91" s="1374">
        <v>59702.92</v>
      </c>
      <c r="I91" s="1374">
        <v>47532.78</v>
      </c>
      <c r="J91" s="1374">
        <v>0</v>
      </c>
      <c r="K91" s="1374">
        <v>45401.05</v>
      </c>
      <c r="L91" s="1374">
        <v>47532.78</v>
      </c>
    </row>
    <row r="92" spans="1:12" ht="21">
      <c r="A92" s="1372">
        <v>45535</v>
      </c>
      <c r="B92" s="1373" t="s">
        <v>2397</v>
      </c>
      <c r="C92" s="1373" t="s">
        <v>2455</v>
      </c>
      <c r="D92" s="1373" t="s">
        <v>2456</v>
      </c>
      <c r="E92" s="1373" t="s">
        <v>496</v>
      </c>
      <c r="F92" s="1373" t="s">
        <v>1803</v>
      </c>
      <c r="G92" s="1374">
        <v>3593899.44</v>
      </c>
      <c r="H92" s="1374">
        <v>3594719.98</v>
      </c>
      <c r="I92" s="1374">
        <v>0</v>
      </c>
      <c r="J92" s="1374">
        <v>0</v>
      </c>
      <c r="K92" s="1374">
        <v>-820.54</v>
      </c>
      <c r="L92" s="1374">
        <v>0</v>
      </c>
    </row>
    <row r="93" spans="1:12" ht="21">
      <c r="A93" s="1372">
        <v>45535</v>
      </c>
      <c r="B93" s="1373" t="s">
        <v>2397</v>
      </c>
      <c r="C93" s="1373" t="s">
        <v>2455</v>
      </c>
      <c r="D93" s="1373" t="s">
        <v>2456</v>
      </c>
      <c r="E93" s="1373" t="s">
        <v>497</v>
      </c>
      <c r="F93" s="1373" t="s">
        <v>1804</v>
      </c>
      <c r="G93" s="1374">
        <v>7388.8</v>
      </c>
      <c r="H93" s="1374">
        <v>7388.8</v>
      </c>
      <c r="I93" s="1374">
        <v>0</v>
      </c>
      <c r="J93" s="1374">
        <v>7388.8</v>
      </c>
      <c r="K93" s="1374">
        <v>0</v>
      </c>
      <c r="L93" s="1374">
        <v>-7388.8</v>
      </c>
    </row>
    <row r="94" spans="1:12" ht="21">
      <c r="A94" s="1372">
        <v>45535</v>
      </c>
      <c r="B94" s="1373" t="s">
        <v>2397</v>
      </c>
      <c r="C94" s="1373" t="s">
        <v>2455</v>
      </c>
      <c r="D94" s="1373" t="s">
        <v>2456</v>
      </c>
      <c r="E94" s="1373" t="s">
        <v>498</v>
      </c>
      <c r="F94" s="1373" t="s">
        <v>437</v>
      </c>
      <c r="G94" s="1374">
        <v>8276.4</v>
      </c>
      <c r="H94" s="1374">
        <v>8072.4</v>
      </c>
      <c r="I94" s="1374">
        <v>0</v>
      </c>
      <c r="J94" s="1374">
        <v>8072.4</v>
      </c>
      <c r="K94" s="1374">
        <v>204</v>
      </c>
      <c r="L94" s="1374">
        <v>-8072.4</v>
      </c>
    </row>
    <row r="95" spans="1:12" ht="21">
      <c r="A95" s="1372">
        <v>45535</v>
      </c>
      <c r="B95" s="1373" t="s">
        <v>2397</v>
      </c>
      <c r="C95" s="1373" t="s">
        <v>2455</v>
      </c>
      <c r="D95" s="1373" t="s">
        <v>2456</v>
      </c>
      <c r="E95" s="1373" t="s">
        <v>1805</v>
      </c>
      <c r="F95" s="1373" t="s">
        <v>1806</v>
      </c>
      <c r="G95" s="1375"/>
      <c r="H95" s="1375"/>
      <c r="I95" s="1375"/>
      <c r="J95" s="1375"/>
      <c r="K95" s="1375"/>
      <c r="L95" s="1375"/>
    </row>
    <row r="96" spans="1:12" ht="21">
      <c r="A96" s="1372">
        <v>45535</v>
      </c>
      <c r="B96" s="1373" t="s">
        <v>2397</v>
      </c>
      <c r="C96" s="1373" t="s">
        <v>2455</v>
      </c>
      <c r="D96" s="1373" t="s">
        <v>2456</v>
      </c>
      <c r="E96" s="1373" t="s">
        <v>499</v>
      </c>
      <c r="F96" s="1373" t="s">
        <v>438</v>
      </c>
      <c r="G96" s="1374">
        <v>43268.68</v>
      </c>
      <c r="H96" s="1374">
        <v>47433.64</v>
      </c>
      <c r="I96" s="1374">
        <v>0</v>
      </c>
      <c r="J96" s="1374">
        <v>47433.64</v>
      </c>
      <c r="K96" s="1374">
        <v>-4164.96</v>
      </c>
      <c r="L96" s="1374">
        <v>-47433.64</v>
      </c>
    </row>
    <row r="97" spans="1:12" ht="21">
      <c r="A97" s="1372">
        <v>45535</v>
      </c>
      <c r="B97" s="1373" t="s">
        <v>2397</v>
      </c>
      <c r="C97" s="1373" t="s">
        <v>2455</v>
      </c>
      <c r="D97" s="1373" t="s">
        <v>2456</v>
      </c>
      <c r="E97" s="1373" t="s">
        <v>500</v>
      </c>
      <c r="F97" s="1373" t="s">
        <v>439</v>
      </c>
      <c r="G97" s="1374">
        <v>140771.82999999999</v>
      </c>
      <c r="H97" s="1374">
        <v>144576.19</v>
      </c>
      <c r="I97" s="1374">
        <v>0</v>
      </c>
      <c r="J97" s="1374">
        <v>144576.19</v>
      </c>
      <c r="K97" s="1374">
        <v>-3804.36</v>
      </c>
      <c r="L97" s="1374">
        <v>-144576.19</v>
      </c>
    </row>
    <row r="98" spans="1:12" ht="21">
      <c r="A98" s="1372">
        <v>45535</v>
      </c>
      <c r="B98" s="1373" t="s">
        <v>2397</v>
      </c>
      <c r="C98" s="1373" t="s">
        <v>2455</v>
      </c>
      <c r="D98" s="1373" t="s">
        <v>2456</v>
      </c>
      <c r="E98" s="1373" t="s">
        <v>1892</v>
      </c>
      <c r="F98" s="1373" t="s">
        <v>1807</v>
      </c>
      <c r="G98" s="1374">
        <v>237958.11</v>
      </c>
      <c r="H98" s="1374">
        <v>213447.92</v>
      </c>
      <c r="I98" s="1374">
        <v>0</v>
      </c>
      <c r="J98" s="1374">
        <v>213447.92</v>
      </c>
      <c r="K98" s="1374">
        <v>24510.19</v>
      </c>
      <c r="L98" s="1374">
        <v>-213447.92</v>
      </c>
    </row>
    <row r="99" spans="1:12" ht="21">
      <c r="A99" s="1372">
        <v>45535</v>
      </c>
      <c r="B99" s="1373" t="s">
        <v>2397</v>
      </c>
      <c r="C99" s="1373" t="s">
        <v>2455</v>
      </c>
      <c r="D99" s="1373" t="s">
        <v>2456</v>
      </c>
      <c r="E99" s="1373" t="s">
        <v>1893</v>
      </c>
      <c r="F99" s="1373" t="s">
        <v>1808</v>
      </c>
      <c r="G99" s="1375"/>
      <c r="H99" s="1375"/>
      <c r="I99" s="1375"/>
      <c r="J99" s="1375"/>
      <c r="K99" s="1375"/>
      <c r="L99" s="1375"/>
    </row>
    <row r="100" spans="1:12" ht="21">
      <c r="A100" s="1372">
        <v>45535</v>
      </c>
      <c r="B100" s="1373" t="s">
        <v>2397</v>
      </c>
      <c r="C100" s="1373" t="s">
        <v>2455</v>
      </c>
      <c r="D100" s="1373" t="s">
        <v>2456</v>
      </c>
      <c r="E100" s="1373" t="s">
        <v>501</v>
      </c>
      <c r="F100" s="1373" t="s">
        <v>1665</v>
      </c>
      <c r="G100" s="1374">
        <v>1327811.76</v>
      </c>
      <c r="H100" s="1374">
        <v>1327811.76</v>
      </c>
      <c r="I100" s="1374">
        <v>0</v>
      </c>
      <c r="J100" s="1374">
        <v>0</v>
      </c>
      <c r="K100" s="1374">
        <v>0</v>
      </c>
      <c r="L100" s="1374">
        <v>0</v>
      </c>
    </row>
    <row r="101" spans="1:12" ht="21">
      <c r="A101" s="1372">
        <v>45535</v>
      </c>
      <c r="B101" s="1373" t="s">
        <v>2397</v>
      </c>
      <c r="C101" s="1373" t="s">
        <v>2455</v>
      </c>
      <c r="D101" s="1373" t="s">
        <v>2456</v>
      </c>
      <c r="E101" s="1373" t="s">
        <v>502</v>
      </c>
      <c r="F101" s="1373" t="s">
        <v>2109</v>
      </c>
      <c r="G101" s="1374">
        <v>0</v>
      </c>
      <c r="H101" s="1374">
        <v>0</v>
      </c>
      <c r="I101" s="1374">
        <v>15790</v>
      </c>
      <c r="J101" s="1374">
        <v>0</v>
      </c>
      <c r="K101" s="1374">
        <v>0</v>
      </c>
      <c r="L101" s="1374">
        <v>15790</v>
      </c>
    </row>
    <row r="102" spans="1:12" ht="21">
      <c r="A102" s="1372">
        <v>45535</v>
      </c>
      <c r="B102" s="1373" t="s">
        <v>2397</v>
      </c>
      <c r="C102" s="1373" t="s">
        <v>2455</v>
      </c>
      <c r="D102" s="1373" t="s">
        <v>2456</v>
      </c>
      <c r="E102" s="1373" t="s">
        <v>2110</v>
      </c>
      <c r="F102" s="1373" t="s">
        <v>2111</v>
      </c>
      <c r="G102" s="1374">
        <v>61786</v>
      </c>
      <c r="H102" s="1374">
        <v>40754</v>
      </c>
      <c r="I102" s="1374">
        <v>40431</v>
      </c>
      <c r="J102" s="1374">
        <v>0</v>
      </c>
      <c r="K102" s="1374">
        <v>21032</v>
      </c>
      <c r="L102" s="1374">
        <v>40431</v>
      </c>
    </row>
    <row r="103" spans="1:12" ht="21">
      <c r="A103" s="1372">
        <v>45535</v>
      </c>
      <c r="B103" s="1373" t="s">
        <v>2397</v>
      </c>
      <c r="C103" s="1373" t="s">
        <v>2455</v>
      </c>
      <c r="D103" s="1373" t="s">
        <v>2456</v>
      </c>
      <c r="E103" s="1373" t="s">
        <v>509</v>
      </c>
      <c r="F103" s="1373" t="s">
        <v>19</v>
      </c>
      <c r="G103" s="1375"/>
      <c r="H103" s="1375"/>
      <c r="I103" s="1375"/>
      <c r="J103" s="1375"/>
      <c r="K103" s="1375"/>
      <c r="L103" s="1375"/>
    </row>
    <row r="104" spans="1:12" ht="21">
      <c r="A104" s="1372">
        <v>45535</v>
      </c>
      <c r="B104" s="1373" t="s">
        <v>2397</v>
      </c>
      <c r="C104" s="1373" t="s">
        <v>2455</v>
      </c>
      <c r="D104" s="1373" t="s">
        <v>2456</v>
      </c>
      <c r="E104" s="1373" t="s">
        <v>510</v>
      </c>
      <c r="F104" s="1373" t="s">
        <v>20</v>
      </c>
      <c r="G104" s="1375"/>
      <c r="H104" s="1375"/>
      <c r="I104" s="1375"/>
      <c r="J104" s="1375"/>
      <c r="K104" s="1375"/>
      <c r="L104" s="1375"/>
    </row>
    <row r="105" spans="1:12" ht="21">
      <c r="A105" s="1372">
        <v>45535</v>
      </c>
      <c r="B105" s="1373" t="s">
        <v>2397</v>
      </c>
      <c r="C105" s="1373" t="s">
        <v>2455</v>
      </c>
      <c r="D105" s="1373" t="s">
        <v>2456</v>
      </c>
      <c r="E105" s="1373" t="s">
        <v>511</v>
      </c>
      <c r="F105" s="1373" t="s">
        <v>21</v>
      </c>
      <c r="G105" s="1375"/>
      <c r="H105" s="1375"/>
      <c r="I105" s="1375"/>
      <c r="J105" s="1375"/>
      <c r="K105" s="1375"/>
      <c r="L105" s="1375"/>
    </row>
    <row r="106" spans="1:12" ht="21">
      <c r="A106" s="1372">
        <v>45535</v>
      </c>
      <c r="B106" s="1373" t="s">
        <v>2397</v>
      </c>
      <c r="C106" s="1373" t="s">
        <v>2455</v>
      </c>
      <c r="D106" s="1373" t="s">
        <v>2456</v>
      </c>
      <c r="E106" s="1373" t="s">
        <v>512</v>
      </c>
      <c r="F106" s="1373" t="s">
        <v>22</v>
      </c>
      <c r="G106" s="1375"/>
      <c r="H106" s="1375"/>
      <c r="I106" s="1375"/>
      <c r="J106" s="1375"/>
      <c r="K106" s="1375"/>
      <c r="L106" s="1375"/>
    </row>
    <row r="107" spans="1:12" ht="21">
      <c r="A107" s="1372">
        <v>45535</v>
      </c>
      <c r="B107" s="1373" t="s">
        <v>2397</v>
      </c>
      <c r="C107" s="1373" t="s">
        <v>2455</v>
      </c>
      <c r="D107" s="1373" t="s">
        <v>2456</v>
      </c>
      <c r="E107" s="1373" t="s">
        <v>513</v>
      </c>
      <c r="F107" s="1373" t="s">
        <v>23</v>
      </c>
      <c r="G107" s="1375"/>
      <c r="H107" s="1375"/>
      <c r="I107" s="1375"/>
      <c r="J107" s="1375"/>
      <c r="K107" s="1375"/>
      <c r="L107" s="1375"/>
    </row>
    <row r="108" spans="1:12" ht="21">
      <c r="A108" s="1372">
        <v>45535</v>
      </c>
      <c r="B108" s="1373" t="s">
        <v>2397</v>
      </c>
      <c r="C108" s="1373" t="s">
        <v>2455</v>
      </c>
      <c r="D108" s="1373" t="s">
        <v>2456</v>
      </c>
      <c r="E108" s="1373" t="s">
        <v>514</v>
      </c>
      <c r="F108" s="1373" t="s">
        <v>24</v>
      </c>
      <c r="G108" s="1374">
        <v>12223810.32</v>
      </c>
      <c r="H108" s="1374">
        <v>8559675.6300000008</v>
      </c>
      <c r="I108" s="1374">
        <v>20259282.02</v>
      </c>
      <c r="J108" s="1374">
        <v>0</v>
      </c>
      <c r="K108" s="1374">
        <v>3664134.69</v>
      </c>
      <c r="L108" s="1374">
        <v>20259282.02</v>
      </c>
    </row>
    <row r="109" spans="1:12" ht="21">
      <c r="A109" s="1372">
        <v>45535</v>
      </c>
      <c r="B109" s="1373" t="s">
        <v>2397</v>
      </c>
      <c r="C109" s="1373" t="s">
        <v>2455</v>
      </c>
      <c r="D109" s="1373" t="s">
        <v>2456</v>
      </c>
      <c r="E109" s="1373" t="s">
        <v>515</v>
      </c>
      <c r="F109" s="1373" t="s">
        <v>25</v>
      </c>
      <c r="G109" s="1374">
        <v>84970.8</v>
      </c>
      <c r="H109" s="1374">
        <v>82630.34</v>
      </c>
      <c r="I109" s="1374">
        <v>104075.8</v>
      </c>
      <c r="J109" s="1374">
        <v>0</v>
      </c>
      <c r="K109" s="1374">
        <v>2340.46</v>
      </c>
      <c r="L109" s="1374">
        <v>104075.8</v>
      </c>
    </row>
    <row r="110" spans="1:12" ht="21">
      <c r="A110" s="1372">
        <v>45535</v>
      </c>
      <c r="B110" s="1373" t="s">
        <v>2397</v>
      </c>
      <c r="C110" s="1373" t="s">
        <v>2455</v>
      </c>
      <c r="D110" s="1373" t="s">
        <v>2456</v>
      </c>
      <c r="E110" s="1373" t="s">
        <v>516</v>
      </c>
      <c r="F110" s="1373" t="s">
        <v>26</v>
      </c>
      <c r="G110" s="1374">
        <v>3259603.22</v>
      </c>
      <c r="H110" s="1374">
        <v>4899740.34</v>
      </c>
      <c r="I110" s="1374">
        <v>8582278.2400000002</v>
      </c>
      <c r="J110" s="1374">
        <v>0</v>
      </c>
      <c r="K110" s="1374">
        <v>-1640137.12</v>
      </c>
      <c r="L110" s="1374">
        <v>8582278.2400000002</v>
      </c>
    </row>
    <row r="111" spans="1:12" ht="21">
      <c r="A111" s="1372">
        <v>45535</v>
      </c>
      <c r="B111" s="1373" t="s">
        <v>2397</v>
      </c>
      <c r="C111" s="1373" t="s">
        <v>2455</v>
      </c>
      <c r="D111" s="1373" t="s">
        <v>2456</v>
      </c>
      <c r="E111" s="1373" t="s">
        <v>517</v>
      </c>
      <c r="F111" s="1373" t="s">
        <v>27</v>
      </c>
      <c r="G111" s="1374">
        <v>1664186.82</v>
      </c>
      <c r="H111" s="1374">
        <v>2119197.6</v>
      </c>
      <c r="I111" s="1374">
        <v>4303624.6399999997</v>
      </c>
      <c r="J111" s="1374">
        <v>0</v>
      </c>
      <c r="K111" s="1374">
        <v>-455010.78</v>
      </c>
      <c r="L111" s="1374">
        <v>4303624.6399999997</v>
      </c>
    </row>
    <row r="112" spans="1:12" ht="21">
      <c r="A112" s="1372">
        <v>45535</v>
      </c>
      <c r="B112" s="1373" t="s">
        <v>2397</v>
      </c>
      <c r="C112" s="1373" t="s">
        <v>2455</v>
      </c>
      <c r="D112" s="1373" t="s">
        <v>2456</v>
      </c>
      <c r="E112" s="1373" t="s">
        <v>518</v>
      </c>
      <c r="F112" s="1373" t="s">
        <v>28</v>
      </c>
      <c r="G112" s="1375"/>
      <c r="H112" s="1375"/>
      <c r="I112" s="1375"/>
      <c r="J112" s="1375"/>
      <c r="K112" s="1375"/>
      <c r="L112" s="1375"/>
    </row>
    <row r="113" spans="1:12" ht="21">
      <c r="A113" s="1372">
        <v>45535</v>
      </c>
      <c r="B113" s="1373" t="s">
        <v>2397</v>
      </c>
      <c r="C113" s="1373" t="s">
        <v>2455</v>
      </c>
      <c r="D113" s="1373" t="s">
        <v>2456</v>
      </c>
      <c r="E113" s="1373" t="s">
        <v>519</v>
      </c>
      <c r="F113" s="1373" t="s">
        <v>29</v>
      </c>
      <c r="G113" s="1374">
        <v>175952.46</v>
      </c>
      <c r="H113" s="1374">
        <v>143483.96</v>
      </c>
      <c r="I113" s="1374">
        <v>238841.88</v>
      </c>
      <c r="J113" s="1374">
        <v>0</v>
      </c>
      <c r="K113" s="1374">
        <v>32468.5</v>
      </c>
      <c r="L113" s="1374">
        <v>238841.88</v>
      </c>
    </row>
    <row r="114" spans="1:12" ht="21">
      <c r="A114" s="1372">
        <v>45535</v>
      </c>
      <c r="B114" s="1373" t="s">
        <v>2397</v>
      </c>
      <c r="C114" s="1373" t="s">
        <v>2455</v>
      </c>
      <c r="D114" s="1373" t="s">
        <v>2456</v>
      </c>
      <c r="E114" s="1373" t="s">
        <v>520</v>
      </c>
      <c r="F114" s="1373" t="s">
        <v>37</v>
      </c>
      <c r="G114" s="1374">
        <v>636300.19999999995</v>
      </c>
      <c r="H114" s="1374">
        <v>604794.19999999995</v>
      </c>
      <c r="I114" s="1374">
        <v>130233.2</v>
      </c>
      <c r="J114" s="1374">
        <v>0</v>
      </c>
      <c r="K114" s="1374">
        <v>31506</v>
      </c>
      <c r="L114" s="1374">
        <v>130233.2</v>
      </c>
    </row>
    <row r="115" spans="1:12" ht="21">
      <c r="A115" s="1372">
        <v>45535</v>
      </c>
      <c r="B115" s="1373" t="s">
        <v>2397</v>
      </c>
      <c r="C115" s="1373" t="s">
        <v>2455</v>
      </c>
      <c r="D115" s="1373" t="s">
        <v>2456</v>
      </c>
      <c r="E115" s="1373" t="s">
        <v>521</v>
      </c>
      <c r="F115" s="1373" t="s">
        <v>38</v>
      </c>
      <c r="G115" s="1375"/>
      <c r="H115" s="1375"/>
      <c r="I115" s="1375"/>
      <c r="J115" s="1375"/>
      <c r="K115" s="1375"/>
      <c r="L115" s="1375"/>
    </row>
    <row r="116" spans="1:12" ht="21">
      <c r="A116" s="1372">
        <v>45535</v>
      </c>
      <c r="B116" s="1373" t="s">
        <v>2397</v>
      </c>
      <c r="C116" s="1373" t="s">
        <v>2455</v>
      </c>
      <c r="D116" s="1373" t="s">
        <v>2456</v>
      </c>
      <c r="E116" s="1373" t="s">
        <v>522</v>
      </c>
      <c r="F116" s="1373" t="s">
        <v>30</v>
      </c>
      <c r="G116" s="1374">
        <v>335515</v>
      </c>
      <c r="H116" s="1374">
        <v>569822.6</v>
      </c>
      <c r="I116" s="1374">
        <v>763740.82</v>
      </c>
      <c r="J116" s="1374">
        <v>0</v>
      </c>
      <c r="K116" s="1374">
        <v>-234307.6</v>
      </c>
      <c r="L116" s="1374">
        <v>763740.82</v>
      </c>
    </row>
    <row r="117" spans="1:12" ht="21">
      <c r="A117" s="1372">
        <v>45535</v>
      </c>
      <c r="B117" s="1373" t="s">
        <v>2397</v>
      </c>
      <c r="C117" s="1373" t="s">
        <v>2455</v>
      </c>
      <c r="D117" s="1373" t="s">
        <v>2456</v>
      </c>
      <c r="E117" s="1373" t="s">
        <v>523</v>
      </c>
      <c r="F117" s="1373" t="s">
        <v>31</v>
      </c>
      <c r="G117" s="1375"/>
      <c r="H117" s="1375"/>
      <c r="I117" s="1375"/>
      <c r="J117" s="1375"/>
      <c r="K117" s="1375"/>
      <c r="L117" s="1375"/>
    </row>
    <row r="118" spans="1:12" ht="21">
      <c r="A118" s="1372">
        <v>45535</v>
      </c>
      <c r="B118" s="1373" t="s">
        <v>2397</v>
      </c>
      <c r="C118" s="1373" t="s">
        <v>2455</v>
      </c>
      <c r="D118" s="1373" t="s">
        <v>2456</v>
      </c>
      <c r="E118" s="1373" t="s">
        <v>524</v>
      </c>
      <c r="F118" s="1373" t="s">
        <v>32</v>
      </c>
      <c r="G118" s="1374">
        <v>208706.2</v>
      </c>
      <c r="H118" s="1374">
        <v>208706.2</v>
      </c>
      <c r="I118" s="1374">
        <v>0</v>
      </c>
      <c r="J118" s="1374">
        <v>0</v>
      </c>
      <c r="K118" s="1374">
        <v>0</v>
      </c>
      <c r="L118" s="1374">
        <v>0</v>
      </c>
    </row>
    <row r="119" spans="1:12" ht="21">
      <c r="A119" s="1372">
        <v>45535</v>
      </c>
      <c r="B119" s="1373" t="s">
        <v>2397</v>
      </c>
      <c r="C119" s="1373" t="s">
        <v>2455</v>
      </c>
      <c r="D119" s="1373" t="s">
        <v>2456</v>
      </c>
      <c r="E119" s="1373" t="s">
        <v>525</v>
      </c>
      <c r="F119" s="1373" t="s">
        <v>33</v>
      </c>
      <c r="G119" s="1374">
        <v>41986</v>
      </c>
      <c r="H119" s="1374">
        <v>54588</v>
      </c>
      <c r="I119" s="1374">
        <v>124132</v>
      </c>
      <c r="J119" s="1374">
        <v>0</v>
      </c>
      <c r="K119" s="1374">
        <v>-12602</v>
      </c>
      <c r="L119" s="1374">
        <v>124132</v>
      </c>
    </row>
    <row r="120" spans="1:12" ht="21">
      <c r="A120" s="1372">
        <v>45535</v>
      </c>
      <c r="B120" s="1373" t="s">
        <v>2397</v>
      </c>
      <c r="C120" s="1373" t="s">
        <v>2455</v>
      </c>
      <c r="D120" s="1373" t="s">
        <v>2456</v>
      </c>
      <c r="E120" s="1373" t="s">
        <v>526</v>
      </c>
      <c r="F120" s="1373" t="s">
        <v>34</v>
      </c>
      <c r="G120" s="1374">
        <v>1000</v>
      </c>
      <c r="H120" s="1374">
        <v>10106</v>
      </c>
      <c r="I120" s="1374">
        <v>66172.179999999993</v>
      </c>
      <c r="J120" s="1374">
        <v>0</v>
      </c>
      <c r="K120" s="1374">
        <v>-9106</v>
      </c>
      <c r="L120" s="1374">
        <v>66172.179999999993</v>
      </c>
    </row>
    <row r="121" spans="1:12" ht="21">
      <c r="A121" s="1372">
        <v>45535</v>
      </c>
      <c r="B121" s="1373" t="s">
        <v>2397</v>
      </c>
      <c r="C121" s="1373" t="s">
        <v>2455</v>
      </c>
      <c r="D121" s="1373" t="s">
        <v>2456</v>
      </c>
      <c r="E121" s="1373" t="s">
        <v>527</v>
      </c>
      <c r="F121" s="1373" t="s">
        <v>35</v>
      </c>
      <c r="G121" s="1374">
        <v>70000</v>
      </c>
      <c r="H121" s="1374">
        <v>22480</v>
      </c>
      <c r="I121" s="1374">
        <v>553300</v>
      </c>
      <c r="J121" s="1374">
        <v>0</v>
      </c>
      <c r="K121" s="1374">
        <v>47520</v>
      </c>
      <c r="L121" s="1374">
        <v>553300</v>
      </c>
    </row>
    <row r="122" spans="1:12" ht="21">
      <c r="A122" s="1372">
        <v>45535</v>
      </c>
      <c r="B122" s="1373" t="s">
        <v>2397</v>
      </c>
      <c r="C122" s="1373" t="s">
        <v>2455</v>
      </c>
      <c r="D122" s="1373" t="s">
        <v>2456</v>
      </c>
      <c r="E122" s="1373" t="s">
        <v>528</v>
      </c>
      <c r="F122" s="1373" t="s">
        <v>36</v>
      </c>
      <c r="G122" s="1374">
        <v>1129312</v>
      </c>
      <c r="H122" s="1374">
        <v>608606.38</v>
      </c>
      <c r="I122" s="1374">
        <v>2333936.29</v>
      </c>
      <c r="J122" s="1374">
        <v>0</v>
      </c>
      <c r="K122" s="1374">
        <v>520705.62</v>
      </c>
      <c r="L122" s="1374">
        <v>2333936.29</v>
      </c>
    </row>
    <row r="123" spans="1:12" ht="21">
      <c r="A123" s="1372">
        <v>45535</v>
      </c>
      <c r="B123" s="1373" t="s">
        <v>2397</v>
      </c>
      <c r="C123" s="1373" t="s">
        <v>2455</v>
      </c>
      <c r="D123" s="1373" t="s">
        <v>2456</v>
      </c>
      <c r="E123" s="1373" t="s">
        <v>529</v>
      </c>
      <c r="F123" s="1373" t="s">
        <v>39</v>
      </c>
      <c r="G123" s="1374">
        <v>183812.3</v>
      </c>
      <c r="H123" s="1374">
        <v>169102.81</v>
      </c>
      <c r="I123" s="1374">
        <v>68717.539999999994</v>
      </c>
      <c r="J123" s="1374">
        <v>0</v>
      </c>
      <c r="K123" s="1374">
        <v>14709.49</v>
      </c>
      <c r="L123" s="1374">
        <v>68717.539999999994</v>
      </c>
    </row>
    <row r="124" spans="1:12" ht="21">
      <c r="A124" s="1372">
        <v>45535</v>
      </c>
      <c r="B124" s="1373" t="s">
        <v>2397</v>
      </c>
      <c r="C124" s="1373" t="s">
        <v>2455</v>
      </c>
      <c r="D124" s="1373" t="s">
        <v>2456</v>
      </c>
      <c r="E124" s="1373" t="s">
        <v>530</v>
      </c>
      <c r="F124" s="1373" t="s">
        <v>40</v>
      </c>
      <c r="G124" s="1375"/>
      <c r="H124" s="1375"/>
      <c r="I124" s="1375"/>
      <c r="J124" s="1375"/>
      <c r="K124" s="1375"/>
      <c r="L124" s="1375"/>
    </row>
    <row r="125" spans="1:12" ht="21">
      <c r="A125" s="1372">
        <v>45535</v>
      </c>
      <c r="B125" s="1373" t="s">
        <v>2397</v>
      </c>
      <c r="C125" s="1373" t="s">
        <v>2455</v>
      </c>
      <c r="D125" s="1373" t="s">
        <v>2456</v>
      </c>
      <c r="E125" s="1373" t="s">
        <v>531</v>
      </c>
      <c r="F125" s="1373" t="s">
        <v>41</v>
      </c>
      <c r="G125" s="1374">
        <v>0</v>
      </c>
      <c r="H125" s="1374">
        <v>17357.36</v>
      </c>
      <c r="I125" s="1374">
        <v>138858.85</v>
      </c>
      <c r="J125" s="1374">
        <v>0</v>
      </c>
      <c r="K125" s="1374">
        <v>-17357.36</v>
      </c>
      <c r="L125" s="1374">
        <v>138858.85</v>
      </c>
    </row>
    <row r="126" spans="1:12" ht="21">
      <c r="A126" s="1372">
        <v>45535</v>
      </c>
      <c r="B126" s="1373" t="s">
        <v>2397</v>
      </c>
      <c r="C126" s="1373" t="s">
        <v>2455</v>
      </c>
      <c r="D126" s="1373" t="s">
        <v>2456</v>
      </c>
      <c r="E126" s="1373" t="s">
        <v>532</v>
      </c>
      <c r="F126" s="1373" t="s">
        <v>42</v>
      </c>
      <c r="G126" s="1375"/>
      <c r="H126" s="1375"/>
      <c r="I126" s="1375"/>
      <c r="J126" s="1375"/>
      <c r="K126" s="1375"/>
      <c r="L126" s="1375"/>
    </row>
    <row r="127" spans="1:12" ht="21">
      <c r="A127" s="1372">
        <v>45535</v>
      </c>
      <c r="B127" s="1373" t="s">
        <v>2397</v>
      </c>
      <c r="C127" s="1373" t="s">
        <v>2455</v>
      </c>
      <c r="D127" s="1373" t="s">
        <v>2456</v>
      </c>
      <c r="E127" s="1373" t="s">
        <v>533</v>
      </c>
      <c r="F127" s="1373" t="s">
        <v>43</v>
      </c>
      <c r="G127" s="1375"/>
      <c r="H127" s="1375"/>
      <c r="I127" s="1375"/>
      <c r="J127" s="1375"/>
      <c r="K127" s="1375"/>
      <c r="L127" s="1375"/>
    </row>
    <row r="128" spans="1:12" ht="21">
      <c r="A128" s="1372">
        <v>45535</v>
      </c>
      <c r="B128" s="1373" t="s">
        <v>2397</v>
      </c>
      <c r="C128" s="1373" t="s">
        <v>2455</v>
      </c>
      <c r="D128" s="1373" t="s">
        <v>2456</v>
      </c>
      <c r="E128" s="1373" t="s">
        <v>534</v>
      </c>
      <c r="F128" s="1373" t="s">
        <v>44</v>
      </c>
      <c r="G128" s="1375"/>
      <c r="H128" s="1375"/>
      <c r="I128" s="1375"/>
      <c r="J128" s="1375"/>
      <c r="K128" s="1375"/>
      <c r="L128" s="1375"/>
    </row>
    <row r="129" spans="1:12" ht="21">
      <c r="A129" s="1372">
        <v>45535</v>
      </c>
      <c r="B129" s="1373" t="s">
        <v>2397</v>
      </c>
      <c r="C129" s="1373" t="s">
        <v>2455</v>
      </c>
      <c r="D129" s="1373" t="s">
        <v>2456</v>
      </c>
      <c r="E129" s="1373" t="s">
        <v>1909</v>
      </c>
      <c r="F129" s="1373" t="s">
        <v>1910</v>
      </c>
      <c r="G129" s="1375"/>
      <c r="H129" s="1375"/>
      <c r="I129" s="1375"/>
      <c r="J129" s="1375"/>
      <c r="K129" s="1375"/>
      <c r="L129" s="1375"/>
    </row>
    <row r="130" spans="1:12" ht="21">
      <c r="A130" s="1372">
        <v>45535</v>
      </c>
      <c r="B130" s="1373" t="s">
        <v>2397</v>
      </c>
      <c r="C130" s="1373" t="s">
        <v>2455</v>
      </c>
      <c r="D130" s="1373" t="s">
        <v>2456</v>
      </c>
      <c r="E130" s="1373" t="s">
        <v>535</v>
      </c>
      <c r="F130" s="1373" t="s">
        <v>45</v>
      </c>
      <c r="G130" s="1375"/>
      <c r="H130" s="1375"/>
      <c r="I130" s="1375"/>
      <c r="J130" s="1375"/>
      <c r="K130" s="1375"/>
      <c r="L130" s="1375"/>
    </row>
    <row r="131" spans="1:12" ht="21">
      <c r="A131" s="1372">
        <v>45535</v>
      </c>
      <c r="B131" s="1373" t="s">
        <v>2397</v>
      </c>
      <c r="C131" s="1373" t="s">
        <v>2455</v>
      </c>
      <c r="D131" s="1373" t="s">
        <v>2456</v>
      </c>
      <c r="E131" s="1373" t="s">
        <v>536</v>
      </c>
      <c r="F131" s="1373" t="s">
        <v>46</v>
      </c>
      <c r="G131" s="1375"/>
      <c r="H131" s="1375"/>
      <c r="I131" s="1375"/>
      <c r="J131" s="1375"/>
      <c r="K131" s="1375"/>
      <c r="L131" s="1375"/>
    </row>
    <row r="132" spans="1:12" ht="21">
      <c r="A132" s="1372">
        <v>45535</v>
      </c>
      <c r="B132" s="1373" t="s">
        <v>2397</v>
      </c>
      <c r="C132" s="1373" t="s">
        <v>2455</v>
      </c>
      <c r="D132" s="1373" t="s">
        <v>2456</v>
      </c>
      <c r="E132" s="1373" t="s">
        <v>1911</v>
      </c>
      <c r="F132" s="1373" t="s">
        <v>47</v>
      </c>
      <c r="G132" s="1375"/>
      <c r="H132" s="1375"/>
      <c r="I132" s="1375"/>
      <c r="J132" s="1375"/>
      <c r="K132" s="1375"/>
      <c r="L132" s="1375"/>
    </row>
    <row r="133" spans="1:12" ht="21">
      <c r="A133" s="1372">
        <v>45535</v>
      </c>
      <c r="B133" s="1373" t="s">
        <v>2397</v>
      </c>
      <c r="C133" s="1373" t="s">
        <v>2455</v>
      </c>
      <c r="D133" s="1373" t="s">
        <v>2456</v>
      </c>
      <c r="E133" s="1373" t="s">
        <v>537</v>
      </c>
      <c r="F133" s="1373" t="s">
        <v>48</v>
      </c>
      <c r="G133" s="1374">
        <v>0</v>
      </c>
      <c r="H133" s="1374">
        <v>1314440</v>
      </c>
      <c r="I133" s="1374">
        <v>110091700</v>
      </c>
      <c r="J133" s="1374">
        <v>0</v>
      </c>
      <c r="K133" s="1374">
        <v>-1314440</v>
      </c>
      <c r="L133" s="1374">
        <v>110091700</v>
      </c>
    </row>
    <row r="134" spans="1:12" ht="21">
      <c r="A134" s="1372">
        <v>45535</v>
      </c>
      <c r="B134" s="1373" t="s">
        <v>2397</v>
      </c>
      <c r="C134" s="1373" t="s">
        <v>2455</v>
      </c>
      <c r="D134" s="1373" t="s">
        <v>2456</v>
      </c>
      <c r="E134" s="1373" t="s">
        <v>538</v>
      </c>
      <c r="F134" s="1373" t="s">
        <v>49</v>
      </c>
      <c r="G134" s="1375"/>
      <c r="H134" s="1375"/>
      <c r="I134" s="1375"/>
      <c r="J134" s="1375"/>
      <c r="K134" s="1375"/>
      <c r="L134" s="1375"/>
    </row>
    <row r="135" spans="1:12" ht="21">
      <c r="A135" s="1372">
        <v>45535</v>
      </c>
      <c r="B135" s="1373" t="s">
        <v>2397</v>
      </c>
      <c r="C135" s="1373" t="s">
        <v>2455</v>
      </c>
      <c r="D135" s="1373" t="s">
        <v>2456</v>
      </c>
      <c r="E135" s="1373" t="s">
        <v>539</v>
      </c>
      <c r="F135" s="1373" t="s">
        <v>50</v>
      </c>
      <c r="G135" s="1374">
        <v>1239471.6599999999</v>
      </c>
      <c r="H135" s="1374">
        <v>352305.67</v>
      </c>
      <c r="I135" s="1374">
        <v>0</v>
      </c>
      <c r="J135" s="1374">
        <v>45137912.630000003</v>
      </c>
      <c r="K135" s="1374">
        <v>887165.99</v>
      </c>
      <c r="L135" s="1374">
        <v>-45137912.630000003</v>
      </c>
    </row>
    <row r="136" spans="1:12" ht="21">
      <c r="A136" s="1372">
        <v>45535</v>
      </c>
      <c r="B136" s="1373" t="s">
        <v>2397</v>
      </c>
      <c r="C136" s="1373" t="s">
        <v>2455</v>
      </c>
      <c r="D136" s="1373" t="s">
        <v>2456</v>
      </c>
      <c r="E136" s="1373" t="s">
        <v>540</v>
      </c>
      <c r="F136" s="1373" t="s">
        <v>51</v>
      </c>
      <c r="G136" s="1374">
        <v>186465600</v>
      </c>
      <c r="H136" s="1374">
        <v>1007118</v>
      </c>
      <c r="I136" s="1374">
        <v>532097906.81999999</v>
      </c>
      <c r="J136" s="1374">
        <v>0</v>
      </c>
      <c r="K136" s="1374">
        <v>185458482</v>
      </c>
      <c r="L136" s="1374">
        <v>532097906.81999999</v>
      </c>
    </row>
    <row r="137" spans="1:12" ht="21">
      <c r="A137" s="1372">
        <v>45535</v>
      </c>
      <c r="B137" s="1373" t="s">
        <v>2397</v>
      </c>
      <c r="C137" s="1373" t="s">
        <v>2455</v>
      </c>
      <c r="D137" s="1373" t="s">
        <v>2456</v>
      </c>
      <c r="E137" s="1373" t="s">
        <v>541</v>
      </c>
      <c r="F137" s="1373" t="s">
        <v>52</v>
      </c>
      <c r="G137" s="1374">
        <v>186465600</v>
      </c>
      <c r="H137" s="1374">
        <v>186465600</v>
      </c>
      <c r="I137" s="1374">
        <v>0</v>
      </c>
      <c r="J137" s="1374">
        <v>0</v>
      </c>
      <c r="K137" s="1374">
        <v>0</v>
      </c>
      <c r="L137" s="1374">
        <v>0</v>
      </c>
    </row>
    <row r="138" spans="1:12" ht="21">
      <c r="A138" s="1372">
        <v>45535</v>
      </c>
      <c r="B138" s="1373" t="s">
        <v>2397</v>
      </c>
      <c r="C138" s="1373" t="s">
        <v>2455</v>
      </c>
      <c r="D138" s="1373" t="s">
        <v>2456</v>
      </c>
      <c r="E138" s="1373" t="s">
        <v>542</v>
      </c>
      <c r="F138" s="1373" t="s">
        <v>53</v>
      </c>
      <c r="G138" s="1374">
        <v>0</v>
      </c>
      <c r="H138" s="1374">
        <v>24692924.16</v>
      </c>
      <c r="I138" s="1374">
        <v>0</v>
      </c>
      <c r="J138" s="1374">
        <v>196677795.72999999</v>
      </c>
      <c r="K138" s="1374">
        <v>-24692924.16</v>
      </c>
      <c r="L138" s="1374">
        <v>-196677795.72999999</v>
      </c>
    </row>
    <row r="139" spans="1:12" ht="21">
      <c r="A139" s="1372">
        <v>45535</v>
      </c>
      <c r="B139" s="1373" t="s">
        <v>2397</v>
      </c>
      <c r="C139" s="1373" t="s">
        <v>2455</v>
      </c>
      <c r="D139" s="1373" t="s">
        <v>2456</v>
      </c>
      <c r="E139" s="1373" t="s">
        <v>543</v>
      </c>
      <c r="F139" s="1373" t="s">
        <v>54</v>
      </c>
      <c r="G139" s="1374">
        <v>0</v>
      </c>
      <c r="H139" s="1374">
        <v>3315462.01</v>
      </c>
      <c r="I139" s="1374">
        <v>14603232</v>
      </c>
      <c r="J139" s="1374">
        <v>0</v>
      </c>
      <c r="K139" s="1374">
        <v>-3315462.01</v>
      </c>
      <c r="L139" s="1374">
        <v>14603232</v>
      </c>
    </row>
    <row r="140" spans="1:12" ht="21">
      <c r="A140" s="1372">
        <v>45535</v>
      </c>
      <c r="B140" s="1373" t="s">
        <v>2397</v>
      </c>
      <c r="C140" s="1373" t="s">
        <v>2455</v>
      </c>
      <c r="D140" s="1373" t="s">
        <v>2456</v>
      </c>
      <c r="E140" s="1373" t="s">
        <v>544</v>
      </c>
      <c r="F140" s="1373" t="s">
        <v>55</v>
      </c>
      <c r="G140" s="1375"/>
      <c r="H140" s="1375"/>
      <c r="I140" s="1375"/>
      <c r="J140" s="1375"/>
      <c r="K140" s="1375"/>
      <c r="L140" s="1375"/>
    </row>
    <row r="141" spans="1:12" ht="21">
      <c r="A141" s="1372">
        <v>45535</v>
      </c>
      <c r="B141" s="1373" t="s">
        <v>2397</v>
      </c>
      <c r="C141" s="1373" t="s">
        <v>2455</v>
      </c>
      <c r="D141" s="1373" t="s">
        <v>2456</v>
      </c>
      <c r="E141" s="1373" t="s">
        <v>545</v>
      </c>
      <c r="F141" s="1373" t="s">
        <v>1437</v>
      </c>
      <c r="G141" s="1374">
        <v>2505439.2400000002</v>
      </c>
      <c r="H141" s="1374">
        <v>46872.35</v>
      </c>
      <c r="I141" s="1374">
        <v>0</v>
      </c>
      <c r="J141" s="1374">
        <v>5925342.0800000001</v>
      </c>
      <c r="K141" s="1374">
        <v>2458566.89</v>
      </c>
      <c r="L141" s="1374">
        <v>-5925342.0800000001</v>
      </c>
    </row>
    <row r="142" spans="1:12" ht="21">
      <c r="A142" s="1372">
        <v>45535</v>
      </c>
      <c r="B142" s="1373" t="s">
        <v>2397</v>
      </c>
      <c r="C142" s="1373" t="s">
        <v>2455</v>
      </c>
      <c r="D142" s="1373" t="s">
        <v>2456</v>
      </c>
      <c r="E142" s="1373" t="s">
        <v>546</v>
      </c>
      <c r="F142" s="1373" t="s">
        <v>56</v>
      </c>
      <c r="G142" s="1375"/>
      <c r="H142" s="1375"/>
      <c r="I142" s="1375"/>
      <c r="J142" s="1375"/>
      <c r="K142" s="1375"/>
      <c r="L142" s="1375"/>
    </row>
    <row r="143" spans="1:12" ht="21">
      <c r="A143" s="1372">
        <v>45535</v>
      </c>
      <c r="B143" s="1373" t="s">
        <v>2397</v>
      </c>
      <c r="C143" s="1373" t="s">
        <v>2455</v>
      </c>
      <c r="D143" s="1373" t="s">
        <v>2456</v>
      </c>
      <c r="E143" s="1373" t="s">
        <v>547</v>
      </c>
      <c r="F143" s="1373" t="s">
        <v>57</v>
      </c>
      <c r="G143" s="1375"/>
      <c r="H143" s="1375"/>
      <c r="I143" s="1375"/>
      <c r="J143" s="1375"/>
      <c r="K143" s="1375"/>
      <c r="L143" s="1375"/>
    </row>
    <row r="144" spans="1:12" ht="21">
      <c r="A144" s="1372">
        <v>45535</v>
      </c>
      <c r="B144" s="1373" t="s">
        <v>2397</v>
      </c>
      <c r="C144" s="1373" t="s">
        <v>2455</v>
      </c>
      <c r="D144" s="1373" t="s">
        <v>2456</v>
      </c>
      <c r="E144" s="1373" t="s">
        <v>548</v>
      </c>
      <c r="F144" s="1373" t="s">
        <v>1438</v>
      </c>
      <c r="G144" s="1375"/>
      <c r="H144" s="1375"/>
      <c r="I144" s="1375"/>
      <c r="J144" s="1375"/>
      <c r="K144" s="1375"/>
      <c r="L144" s="1375"/>
    </row>
    <row r="145" spans="1:12" ht="21">
      <c r="A145" s="1372">
        <v>45535</v>
      </c>
      <c r="B145" s="1373" t="s">
        <v>2397</v>
      </c>
      <c r="C145" s="1373" t="s">
        <v>2455</v>
      </c>
      <c r="D145" s="1373" t="s">
        <v>2456</v>
      </c>
      <c r="E145" s="1373" t="s">
        <v>549</v>
      </c>
      <c r="F145" s="1373" t="s">
        <v>58</v>
      </c>
      <c r="G145" s="1374">
        <v>15817692</v>
      </c>
      <c r="H145" s="1374">
        <v>2789579.76</v>
      </c>
      <c r="I145" s="1374">
        <v>34806939.729999997</v>
      </c>
      <c r="J145" s="1374">
        <v>0</v>
      </c>
      <c r="K145" s="1374">
        <v>13028112.24</v>
      </c>
      <c r="L145" s="1374">
        <v>34806939.729999997</v>
      </c>
    </row>
    <row r="146" spans="1:12" ht="21">
      <c r="A146" s="1372">
        <v>45535</v>
      </c>
      <c r="B146" s="1373" t="s">
        <v>2397</v>
      </c>
      <c r="C146" s="1373" t="s">
        <v>2455</v>
      </c>
      <c r="D146" s="1373" t="s">
        <v>2456</v>
      </c>
      <c r="E146" s="1373" t="s">
        <v>550</v>
      </c>
      <c r="F146" s="1373" t="s">
        <v>59</v>
      </c>
      <c r="G146" s="1375"/>
      <c r="H146" s="1375"/>
      <c r="I146" s="1375"/>
      <c r="J146" s="1375"/>
      <c r="K146" s="1375"/>
      <c r="L146" s="1375"/>
    </row>
    <row r="147" spans="1:12" ht="21">
      <c r="A147" s="1372">
        <v>45535</v>
      </c>
      <c r="B147" s="1373" t="s">
        <v>2397</v>
      </c>
      <c r="C147" s="1373" t="s">
        <v>2455</v>
      </c>
      <c r="D147" s="1373" t="s">
        <v>2456</v>
      </c>
      <c r="E147" s="1373" t="s">
        <v>551</v>
      </c>
      <c r="F147" s="1373" t="s">
        <v>60</v>
      </c>
      <c r="G147" s="1375"/>
      <c r="H147" s="1375"/>
      <c r="I147" s="1375"/>
      <c r="J147" s="1375"/>
      <c r="K147" s="1375"/>
      <c r="L147" s="1375"/>
    </row>
    <row r="148" spans="1:12" ht="21">
      <c r="A148" s="1372">
        <v>45535</v>
      </c>
      <c r="B148" s="1373" t="s">
        <v>2397</v>
      </c>
      <c r="C148" s="1373" t="s">
        <v>2455</v>
      </c>
      <c r="D148" s="1373" t="s">
        <v>2456</v>
      </c>
      <c r="E148" s="1373" t="s">
        <v>552</v>
      </c>
      <c r="F148" s="1373" t="s">
        <v>61</v>
      </c>
      <c r="G148" s="1375"/>
      <c r="H148" s="1375"/>
      <c r="I148" s="1375"/>
      <c r="J148" s="1375"/>
      <c r="K148" s="1375"/>
      <c r="L148" s="1375"/>
    </row>
    <row r="149" spans="1:12" ht="21">
      <c r="A149" s="1372">
        <v>45535</v>
      </c>
      <c r="B149" s="1373" t="s">
        <v>2397</v>
      </c>
      <c r="C149" s="1373" t="s">
        <v>2455</v>
      </c>
      <c r="D149" s="1373" t="s">
        <v>2456</v>
      </c>
      <c r="E149" s="1373" t="s">
        <v>553</v>
      </c>
      <c r="F149" s="1373" t="s">
        <v>62</v>
      </c>
      <c r="G149" s="1375"/>
      <c r="H149" s="1375"/>
      <c r="I149" s="1375"/>
      <c r="J149" s="1375"/>
      <c r="K149" s="1375"/>
      <c r="L149" s="1375"/>
    </row>
    <row r="150" spans="1:12" ht="21">
      <c r="A150" s="1372">
        <v>45535</v>
      </c>
      <c r="B150" s="1373" t="s">
        <v>2397</v>
      </c>
      <c r="C150" s="1373" t="s">
        <v>2455</v>
      </c>
      <c r="D150" s="1373" t="s">
        <v>2456</v>
      </c>
      <c r="E150" s="1373" t="s">
        <v>554</v>
      </c>
      <c r="F150" s="1373" t="s">
        <v>63</v>
      </c>
      <c r="G150" s="1375"/>
      <c r="H150" s="1375"/>
      <c r="I150" s="1375"/>
      <c r="J150" s="1375"/>
      <c r="K150" s="1375"/>
      <c r="L150" s="1375"/>
    </row>
    <row r="151" spans="1:12" ht="21">
      <c r="A151" s="1372">
        <v>45535</v>
      </c>
      <c r="B151" s="1373" t="s">
        <v>2397</v>
      </c>
      <c r="C151" s="1373" t="s">
        <v>2455</v>
      </c>
      <c r="D151" s="1373" t="s">
        <v>2456</v>
      </c>
      <c r="E151" s="1373" t="s">
        <v>555</v>
      </c>
      <c r="F151" s="1373" t="s">
        <v>64</v>
      </c>
      <c r="G151" s="1374">
        <v>7455000</v>
      </c>
      <c r="H151" s="1374">
        <v>7455000</v>
      </c>
      <c r="I151" s="1374">
        <v>0</v>
      </c>
      <c r="J151" s="1374">
        <v>0</v>
      </c>
      <c r="K151" s="1374">
        <v>0</v>
      </c>
      <c r="L151" s="1374">
        <v>0</v>
      </c>
    </row>
    <row r="152" spans="1:12" ht="21">
      <c r="A152" s="1372">
        <v>45535</v>
      </c>
      <c r="B152" s="1373" t="s">
        <v>2397</v>
      </c>
      <c r="C152" s="1373" t="s">
        <v>2455</v>
      </c>
      <c r="D152" s="1373" t="s">
        <v>2456</v>
      </c>
      <c r="E152" s="1373" t="s">
        <v>556</v>
      </c>
      <c r="F152" s="1373" t="s">
        <v>65</v>
      </c>
      <c r="G152" s="1375"/>
      <c r="H152" s="1375"/>
      <c r="I152" s="1375"/>
      <c r="J152" s="1375"/>
      <c r="K152" s="1375"/>
      <c r="L152" s="1375"/>
    </row>
    <row r="153" spans="1:12" ht="21">
      <c r="A153" s="1372">
        <v>45535</v>
      </c>
      <c r="B153" s="1373" t="s">
        <v>2397</v>
      </c>
      <c r="C153" s="1373" t="s">
        <v>2455</v>
      </c>
      <c r="D153" s="1373" t="s">
        <v>2456</v>
      </c>
      <c r="E153" s="1373" t="s">
        <v>557</v>
      </c>
      <c r="F153" s="1373" t="s">
        <v>66</v>
      </c>
      <c r="G153" s="1375"/>
      <c r="H153" s="1375"/>
      <c r="I153" s="1375"/>
      <c r="J153" s="1375"/>
      <c r="K153" s="1375"/>
      <c r="L153" s="1375"/>
    </row>
    <row r="154" spans="1:12" ht="21">
      <c r="A154" s="1372">
        <v>45535</v>
      </c>
      <c r="B154" s="1373" t="s">
        <v>2397</v>
      </c>
      <c r="C154" s="1373" t="s">
        <v>2455</v>
      </c>
      <c r="D154" s="1373" t="s">
        <v>2456</v>
      </c>
      <c r="E154" s="1373" t="s">
        <v>558</v>
      </c>
      <c r="F154" s="1373" t="s">
        <v>67</v>
      </c>
      <c r="G154" s="1375"/>
      <c r="H154" s="1375"/>
      <c r="I154" s="1375"/>
      <c r="J154" s="1375"/>
      <c r="K154" s="1375"/>
      <c r="L154" s="1375"/>
    </row>
    <row r="155" spans="1:12" ht="21">
      <c r="A155" s="1372">
        <v>45535</v>
      </c>
      <c r="B155" s="1373" t="s">
        <v>2397</v>
      </c>
      <c r="C155" s="1373" t="s">
        <v>2455</v>
      </c>
      <c r="D155" s="1373" t="s">
        <v>2456</v>
      </c>
      <c r="E155" s="1373" t="s">
        <v>559</v>
      </c>
      <c r="F155" s="1373" t="s">
        <v>68</v>
      </c>
      <c r="G155" s="1375"/>
      <c r="H155" s="1375"/>
      <c r="I155" s="1375"/>
      <c r="J155" s="1375"/>
      <c r="K155" s="1375"/>
      <c r="L155" s="1375"/>
    </row>
    <row r="156" spans="1:12" ht="21">
      <c r="A156" s="1372">
        <v>45535</v>
      </c>
      <c r="B156" s="1373" t="s">
        <v>2397</v>
      </c>
      <c r="C156" s="1373" t="s">
        <v>2455</v>
      </c>
      <c r="D156" s="1373" t="s">
        <v>2456</v>
      </c>
      <c r="E156" s="1373" t="s">
        <v>560</v>
      </c>
      <c r="F156" s="1373" t="s">
        <v>69</v>
      </c>
      <c r="G156" s="1375"/>
      <c r="H156" s="1375"/>
      <c r="I156" s="1375"/>
      <c r="J156" s="1375"/>
      <c r="K156" s="1375"/>
      <c r="L156" s="1375"/>
    </row>
    <row r="157" spans="1:12" ht="21">
      <c r="A157" s="1372">
        <v>45535</v>
      </c>
      <c r="B157" s="1373" t="s">
        <v>2397</v>
      </c>
      <c r="C157" s="1373" t="s">
        <v>2455</v>
      </c>
      <c r="D157" s="1373" t="s">
        <v>2456</v>
      </c>
      <c r="E157" s="1373" t="s">
        <v>561</v>
      </c>
      <c r="F157" s="1373" t="s">
        <v>1439</v>
      </c>
      <c r="G157" s="1374">
        <v>2407220.91</v>
      </c>
      <c r="H157" s="1374">
        <v>44453.19</v>
      </c>
      <c r="I157" s="1374">
        <v>0</v>
      </c>
      <c r="J157" s="1374">
        <v>13805690.26</v>
      </c>
      <c r="K157" s="1374">
        <v>2362767.7200000002</v>
      </c>
      <c r="L157" s="1374">
        <v>-13805690.26</v>
      </c>
    </row>
    <row r="158" spans="1:12" ht="21">
      <c r="A158" s="1372">
        <v>45535</v>
      </c>
      <c r="B158" s="1373" t="s">
        <v>2397</v>
      </c>
      <c r="C158" s="1373" t="s">
        <v>2455</v>
      </c>
      <c r="D158" s="1373" t="s">
        <v>2456</v>
      </c>
      <c r="E158" s="1373" t="s">
        <v>562</v>
      </c>
      <c r="F158" s="1373" t="s">
        <v>1440</v>
      </c>
      <c r="G158" s="1375"/>
      <c r="H158" s="1375"/>
      <c r="I158" s="1375"/>
      <c r="J158" s="1375"/>
      <c r="K158" s="1375"/>
      <c r="L158" s="1375"/>
    </row>
    <row r="159" spans="1:12" ht="21">
      <c r="A159" s="1372">
        <v>45535</v>
      </c>
      <c r="B159" s="1373" t="s">
        <v>2397</v>
      </c>
      <c r="C159" s="1373" t="s">
        <v>2455</v>
      </c>
      <c r="D159" s="1373" t="s">
        <v>2456</v>
      </c>
      <c r="E159" s="1373" t="s">
        <v>563</v>
      </c>
      <c r="F159" s="1373" t="s">
        <v>1441</v>
      </c>
      <c r="G159" s="1375"/>
      <c r="H159" s="1375"/>
      <c r="I159" s="1375"/>
      <c r="J159" s="1375"/>
      <c r="K159" s="1375"/>
      <c r="L159" s="1375"/>
    </row>
    <row r="160" spans="1:12" ht="21">
      <c r="A160" s="1372">
        <v>45535</v>
      </c>
      <c r="B160" s="1373" t="s">
        <v>2397</v>
      </c>
      <c r="C160" s="1373" t="s">
        <v>2455</v>
      </c>
      <c r="D160" s="1373" t="s">
        <v>2456</v>
      </c>
      <c r="E160" s="1373" t="s">
        <v>564</v>
      </c>
      <c r="F160" s="1373" t="s">
        <v>1442</v>
      </c>
      <c r="G160" s="1375"/>
      <c r="H160" s="1375"/>
      <c r="I160" s="1375"/>
      <c r="J160" s="1375"/>
      <c r="K160" s="1375"/>
      <c r="L160" s="1375"/>
    </row>
    <row r="161" spans="1:12" ht="21">
      <c r="A161" s="1372">
        <v>45535</v>
      </c>
      <c r="B161" s="1373" t="s">
        <v>2397</v>
      </c>
      <c r="C161" s="1373" t="s">
        <v>2455</v>
      </c>
      <c r="D161" s="1373" t="s">
        <v>2456</v>
      </c>
      <c r="E161" s="1373" t="s">
        <v>565</v>
      </c>
      <c r="F161" s="1373" t="s">
        <v>1443</v>
      </c>
      <c r="G161" s="1375"/>
      <c r="H161" s="1375"/>
      <c r="I161" s="1375"/>
      <c r="J161" s="1375"/>
      <c r="K161" s="1375"/>
      <c r="L161" s="1375"/>
    </row>
    <row r="162" spans="1:12" ht="21">
      <c r="A162" s="1372">
        <v>45535</v>
      </c>
      <c r="B162" s="1373" t="s">
        <v>2397</v>
      </c>
      <c r="C162" s="1373" t="s">
        <v>2455</v>
      </c>
      <c r="D162" s="1373" t="s">
        <v>2456</v>
      </c>
      <c r="E162" s="1373" t="s">
        <v>566</v>
      </c>
      <c r="F162" s="1373" t="s">
        <v>1444</v>
      </c>
      <c r="G162" s="1375"/>
      <c r="H162" s="1375"/>
      <c r="I162" s="1375"/>
      <c r="J162" s="1375"/>
      <c r="K162" s="1375"/>
      <c r="L162" s="1375"/>
    </row>
    <row r="163" spans="1:12" ht="21">
      <c r="A163" s="1372">
        <v>45535</v>
      </c>
      <c r="B163" s="1373" t="s">
        <v>2397</v>
      </c>
      <c r="C163" s="1373" t="s">
        <v>2455</v>
      </c>
      <c r="D163" s="1373" t="s">
        <v>2456</v>
      </c>
      <c r="E163" s="1373" t="s">
        <v>567</v>
      </c>
      <c r="F163" s="1373" t="s">
        <v>70</v>
      </c>
      <c r="G163" s="1374">
        <v>0</v>
      </c>
      <c r="H163" s="1374">
        <v>87000</v>
      </c>
      <c r="I163" s="1374">
        <v>0</v>
      </c>
      <c r="J163" s="1374">
        <v>0</v>
      </c>
      <c r="K163" s="1374">
        <v>-87000</v>
      </c>
      <c r="L163" s="1374">
        <v>0</v>
      </c>
    </row>
    <row r="164" spans="1:12" ht="21">
      <c r="A164" s="1372">
        <v>45535</v>
      </c>
      <c r="B164" s="1373" t="s">
        <v>2397</v>
      </c>
      <c r="C164" s="1373" t="s">
        <v>2455</v>
      </c>
      <c r="D164" s="1373" t="s">
        <v>2456</v>
      </c>
      <c r="E164" s="1373" t="s">
        <v>568</v>
      </c>
      <c r="F164" s="1373" t="s">
        <v>71</v>
      </c>
      <c r="G164" s="1374">
        <v>0</v>
      </c>
      <c r="H164" s="1374">
        <v>37748745</v>
      </c>
      <c r="I164" s="1374">
        <v>0</v>
      </c>
      <c r="J164" s="1374">
        <v>0</v>
      </c>
      <c r="K164" s="1374">
        <v>-37748745</v>
      </c>
      <c r="L164" s="1374">
        <v>0</v>
      </c>
    </row>
    <row r="165" spans="1:12" ht="21">
      <c r="A165" s="1372">
        <v>45535</v>
      </c>
      <c r="B165" s="1373" t="s">
        <v>2397</v>
      </c>
      <c r="C165" s="1373" t="s">
        <v>2455</v>
      </c>
      <c r="D165" s="1373" t="s">
        <v>2456</v>
      </c>
      <c r="E165" s="1373" t="s">
        <v>569</v>
      </c>
      <c r="F165" s="1373" t="s">
        <v>1445</v>
      </c>
      <c r="G165" s="1374">
        <v>0</v>
      </c>
      <c r="H165" s="1374">
        <v>97750</v>
      </c>
      <c r="I165" s="1374">
        <v>0</v>
      </c>
      <c r="J165" s="1374">
        <v>0</v>
      </c>
      <c r="K165" s="1374">
        <v>-97750</v>
      </c>
      <c r="L165" s="1374">
        <v>0</v>
      </c>
    </row>
    <row r="166" spans="1:12" ht="21">
      <c r="A166" s="1372">
        <v>45535</v>
      </c>
      <c r="B166" s="1373" t="s">
        <v>2397</v>
      </c>
      <c r="C166" s="1373" t="s">
        <v>2455</v>
      </c>
      <c r="D166" s="1373" t="s">
        <v>2456</v>
      </c>
      <c r="E166" s="1373" t="s">
        <v>570</v>
      </c>
      <c r="F166" s="1373" t="s">
        <v>72</v>
      </c>
      <c r="G166" s="1374">
        <v>0</v>
      </c>
      <c r="H166" s="1374">
        <v>2920708</v>
      </c>
      <c r="I166" s="1374">
        <v>0</v>
      </c>
      <c r="J166" s="1374">
        <v>0</v>
      </c>
      <c r="K166" s="1374">
        <v>-2920708</v>
      </c>
      <c r="L166" s="1374">
        <v>0</v>
      </c>
    </row>
    <row r="167" spans="1:12" ht="21">
      <c r="A167" s="1372">
        <v>45535</v>
      </c>
      <c r="B167" s="1373" t="s">
        <v>2397</v>
      </c>
      <c r="C167" s="1373" t="s">
        <v>2455</v>
      </c>
      <c r="D167" s="1373" t="s">
        <v>2456</v>
      </c>
      <c r="E167" s="1373" t="s">
        <v>571</v>
      </c>
      <c r="F167" s="1373" t="s">
        <v>73</v>
      </c>
      <c r="G167" s="1375"/>
      <c r="H167" s="1375"/>
      <c r="I167" s="1375"/>
      <c r="J167" s="1375"/>
      <c r="K167" s="1375"/>
      <c r="L167" s="1375"/>
    </row>
    <row r="168" spans="1:12" ht="21">
      <c r="A168" s="1372">
        <v>45535</v>
      </c>
      <c r="B168" s="1373" t="s">
        <v>2397</v>
      </c>
      <c r="C168" s="1373" t="s">
        <v>2455</v>
      </c>
      <c r="D168" s="1373" t="s">
        <v>2456</v>
      </c>
      <c r="E168" s="1373" t="s">
        <v>572</v>
      </c>
      <c r="F168" s="1373" t="s">
        <v>74</v>
      </c>
      <c r="G168" s="1375"/>
      <c r="H168" s="1375"/>
      <c r="I168" s="1375"/>
      <c r="J168" s="1375"/>
      <c r="K168" s="1375"/>
      <c r="L168" s="1375"/>
    </row>
    <row r="169" spans="1:12" ht="21">
      <c r="A169" s="1372">
        <v>45535</v>
      </c>
      <c r="B169" s="1373" t="s">
        <v>2397</v>
      </c>
      <c r="C169" s="1373" t="s">
        <v>2455</v>
      </c>
      <c r="D169" s="1373" t="s">
        <v>2456</v>
      </c>
      <c r="E169" s="1373" t="s">
        <v>573</v>
      </c>
      <c r="F169" s="1373" t="s">
        <v>75</v>
      </c>
      <c r="G169" s="1374">
        <v>0</v>
      </c>
      <c r="H169" s="1374">
        <v>852095.31</v>
      </c>
      <c r="I169" s="1374">
        <v>0</v>
      </c>
      <c r="J169" s="1374">
        <v>0</v>
      </c>
      <c r="K169" s="1374">
        <v>-852095.31</v>
      </c>
      <c r="L169" s="1374">
        <v>0</v>
      </c>
    </row>
    <row r="170" spans="1:12" ht="21">
      <c r="A170" s="1372">
        <v>45535</v>
      </c>
      <c r="B170" s="1373" t="s">
        <v>2397</v>
      </c>
      <c r="C170" s="1373" t="s">
        <v>2455</v>
      </c>
      <c r="D170" s="1373" t="s">
        <v>2456</v>
      </c>
      <c r="E170" s="1373" t="s">
        <v>574</v>
      </c>
      <c r="F170" s="1373" t="s">
        <v>76</v>
      </c>
      <c r="G170" s="1375"/>
      <c r="H170" s="1375"/>
      <c r="I170" s="1375"/>
      <c r="J170" s="1375"/>
      <c r="K170" s="1375"/>
      <c r="L170" s="1375"/>
    </row>
    <row r="171" spans="1:12" ht="21">
      <c r="A171" s="1372">
        <v>45535</v>
      </c>
      <c r="B171" s="1373" t="s">
        <v>2397</v>
      </c>
      <c r="C171" s="1373" t="s">
        <v>2455</v>
      </c>
      <c r="D171" s="1373" t="s">
        <v>2456</v>
      </c>
      <c r="E171" s="1373" t="s">
        <v>575</v>
      </c>
      <c r="F171" s="1373" t="s">
        <v>77</v>
      </c>
      <c r="G171" s="1375"/>
      <c r="H171" s="1375"/>
      <c r="I171" s="1375"/>
      <c r="J171" s="1375"/>
      <c r="K171" s="1375"/>
      <c r="L171" s="1375"/>
    </row>
    <row r="172" spans="1:12" ht="21">
      <c r="A172" s="1372">
        <v>45535</v>
      </c>
      <c r="B172" s="1373" t="s">
        <v>2397</v>
      </c>
      <c r="C172" s="1373" t="s">
        <v>2455</v>
      </c>
      <c r="D172" s="1373" t="s">
        <v>2456</v>
      </c>
      <c r="E172" s="1373" t="s">
        <v>576</v>
      </c>
      <c r="F172" s="1373" t="s">
        <v>1446</v>
      </c>
      <c r="G172" s="1374">
        <v>9093.64</v>
      </c>
      <c r="H172" s="1374">
        <v>0</v>
      </c>
      <c r="I172" s="1374">
        <v>0</v>
      </c>
      <c r="J172" s="1374">
        <v>0</v>
      </c>
      <c r="K172" s="1374">
        <v>9093.64</v>
      </c>
      <c r="L172" s="1374">
        <v>0</v>
      </c>
    </row>
    <row r="173" spans="1:12" ht="21">
      <c r="A173" s="1372">
        <v>45535</v>
      </c>
      <c r="B173" s="1373" t="s">
        <v>2397</v>
      </c>
      <c r="C173" s="1373" t="s">
        <v>2455</v>
      </c>
      <c r="D173" s="1373" t="s">
        <v>2456</v>
      </c>
      <c r="E173" s="1373" t="s">
        <v>577</v>
      </c>
      <c r="F173" s="1373" t="s">
        <v>78</v>
      </c>
      <c r="G173" s="1374">
        <v>21225958.77</v>
      </c>
      <c r="H173" s="1374">
        <v>0</v>
      </c>
      <c r="I173" s="1374">
        <v>0</v>
      </c>
      <c r="J173" s="1374">
        <v>0</v>
      </c>
      <c r="K173" s="1374">
        <v>21225958.77</v>
      </c>
      <c r="L173" s="1374">
        <v>0</v>
      </c>
    </row>
    <row r="174" spans="1:12" ht="21">
      <c r="A174" s="1372">
        <v>45535</v>
      </c>
      <c r="B174" s="1373" t="s">
        <v>2397</v>
      </c>
      <c r="C174" s="1373" t="s">
        <v>2455</v>
      </c>
      <c r="D174" s="1373" t="s">
        <v>2456</v>
      </c>
      <c r="E174" s="1373" t="s">
        <v>578</v>
      </c>
      <c r="F174" s="1373" t="s">
        <v>1447</v>
      </c>
      <c r="G174" s="1374">
        <v>46593.69</v>
      </c>
      <c r="H174" s="1374">
        <v>0</v>
      </c>
      <c r="I174" s="1374">
        <v>0</v>
      </c>
      <c r="J174" s="1374">
        <v>0</v>
      </c>
      <c r="K174" s="1374">
        <v>46593.69</v>
      </c>
      <c r="L174" s="1374">
        <v>0</v>
      </c>
    </row>
    <row r="175" spans="1:12" ht="21">
      <c r="A175" s="1372">
        <v>45535</v>
      </c>
      <c r="B175" s="1373" t="s">
        <v>2397</v>
      </c>
      <c r="C175" s="1373" t="s">
        <v>2455</v>
      </c>
      <c r="D175" s="1373" t="s">
        <v>2456</v>
      </c>
      <c r="E175" s="1373" t="s">
        <v>579</v>
      </c>
      <c r="F175" s="1373" t="s">
        <v>1448</v>
      </c>
      <c r="G175" s="1374">
        <v>1723251.9</v>
      </c>
      <c r="H175" s="1374">
        <v>0</v>
      </c>
      <c r="I175" s="1374">
        <v>0</v>
      </c>
      <c r="J175" s="1374">
        <v>0</v>
      </c>
      <c r="K175" s="1374">
        <v>1723251.9</v>
      </c>
      <c r="L175" s="1374">
        <v>0</v>
      </c>
    </row>
    <row r="176" spans="1:12" ht="21">
      <c r="A176" s="1372">
        <v>45535</v>
      </c>
      <c r="B176" s="1373" t="s">
        <v>2397</v>
      </c>
      <c r="C176" s="1373" t="s">
        <v>2455</v>
      </c>
      <c r="D176" s="1373" t="s">
        <v>2456</v>
      </c>
      <c r="E176" s="1373" t="s">
        <v>580</v>
      </c>
      <c r="F176" s="1373" t="s">
        <v>1449</v>
      </c>
      <c r="G176" s="1375"/>
      <c r="H176" s="1375"/>
      <c r="I176" s="1375"/>
      <c r="J176" s="1375"/>
      <c r="K176" s="1375"/>
      <c r="L176" s="1375"/>
    </row>
    <row r="177" spans="1:12" ht="21">
      <c r="A177" s="1372">
        <v>45535</v>
      </c>
      <c r="B177" s="1373" t="s">
        <v>2397</v>
      </c>
      <c r="C177" s="1373" t="s">
        <v>2455</v>
      </c>
      <c r="D177" s="1373" t="s">
        <v>2456</v>
      </c>
      <c r="E177" s="1373" t="s">
        <v>581</v>
      </c>
      <c r="F177" s="1373" t="s">
        <v>1809</v>
      </c>
      <c r="G177" s="1375"/>
      <c r="H177" s="1375"/>
      <c r="I177" s="1375"/>
      <c r="J177" s="1375"/>
      <c r="K177" s="1375"/>
      <c r="L177" s="1375"/>
    </row>
    <row r="178" spans="1:12" ht="21">
      <c r="A178" s="1372">
        <v>45535</v>
      </c>
      <c r="B178" s="1373" t="s">
        <v>2397</v>
      </c>
      <c r="C178" s="1373" t="s">
        <v>2455</v>
      </c>
      <c r="D178" s="1373" t="s">
        <v>2456</v>
      </c>
      <c r="E178" s="1373" t="s">
        <v>582</v>
      </c>
      <c r="F178" s="1373" t="s">
        <v>1810</v>
      </c>
      <c r="G178" s="1374">
        <v>788187.69</v>
      </c>
      <c r="H178" s="1374">
        <v>0</v>
      </c>
      <c r="I178" s="1374">
        <v>0</v>
      </c>
      <c r="J178" s="1374">
        <v>0</v>
      </c>
      <c r="K178" s="1374">
        <v>788187.69</v>
      </c>
      <c r="L178" s="1374">
        <v>0</v>
      </c>
    </row>
    <row r="179" spans="1:12" ht="21">
      <c r="A179" s="1372">
        <v>45535</v>
      </c>
      <c r="B179" s="1373" t="s">
        <v>2397</v>
      </c>
      <c r="C179" s="1373" t="s">
        <v>2455</v>
      </c>
      <c r="D179" s="1373" t="s">
        <v>2456</v>
      </c>
      <c r="E179" s="1373" t="s">
        <v>583</v>
      </c>
      <c r="F179" s="1373" t="s">
        <v>81</v>
      </c>
      <c r="G179" s="1375"/>
      <c r="H179" s="1375"/>
      <c r="I179" s="1375"/>
      <c r="J179" s="1375"/>
      <c r="K179" s="1375"/>
      <c r="L179" s="1375"/>
    </row>
    <row r="180" spans="1:12" ht="21">
      <c r="A180" s="1372">
        <v>45535</v>
      </c>
      <c r="B180" s="1373" t="s">
        <v>2397</v>
      </c>
      <c r="C180" s="1373" t="s">
        <v>2455</v>
      </c>
      <c r="D180" s="1373" t="s">
        <v>2456</v>
      </c>
      <c r="E180" s="1373" t="s">
        <v>584</v>
      </c>
      <c r="F180" s="1373" t="s">
        <v>82</v>
      </c>
      <c r="G180" s="1375"/>
      <c r="H180" s="1375"/>
      <c r="I180" s="1375"/>
      <c r="J180" s="1375"/>
      <c r="K180" s="1375"/>
      <c r="L180" s="1375"/>
    </row>
    <row r="181" spans="1:12" ht="21">
      <c r="A181" s="1372">
        <v>45535</v>
      </c>
      <c r="B181" s="1373" t="s">
        <v>2397</v>
      </c>
      <c r="C181" s="1373" t="s">
        <v>2455</v>
      </c>
      <c r="D181" s="1373" t="s">
        <v>2456</v>
      </c>
      <c r="E181" s="1373" t="s">
        <v>585</v>
      </c>
      <c r="F181" s="1373" t="s">
        <v>1450</v>
      </c>
      <c r="G181" s="1375"/>
      <c r="H181" s="1375"/>
      <c r="I181" s="1375"/>
      <c r="J181" s="1375"/>
      <c r="K181" s="1375"/>
      <c r="L181" s="1375"/>
    </row>
    <row r="182" spans="1:12" ht="21">
      <c r="A182" s="1372">
        <v>45535</v>
      </c>
      <c r="B182" s="1373" t="s">
        <v>2397</v>
      </c>
      <c r="C182" s="1373" t="s">
        <v>2455</v>
      </c>
      <c r="D182" s="1373" t="s">
        <v>2456</v>
      </c>
      <c r="E182" s="1373" t="s">
        <v>586</v>
      </c>
      <c r="F182" s="1373" t="s">
        <v>1451</v>
      </c>
      <c r="G182" s="1375"/>
      <c r="H182" s="1375"/>
      <c r="I182" s="1375"/>
      <c r="J182" s="1375"/>
      <c r="K182" s="1375"/>
      <c r="L182" s="1375"/>
    </row>
    <row r="183" spans="1:12" ht="21">
      <c r="A183" s="1372">
        <v>45535</v>
      </c>
      <c r="B183" s="1373" t="s">
        <v>2397</v>
      </c>
      <c r="C183" s="1373" t="s">
        <v>2455</v>
      </c>
      <c r="D183" s="1373" t="s">
        <v>2456</v>
      </c>
      <c r="E183" s="1373" t="s">
        <v>587</v>
      </c>
      <c r="F183" s="1373" t="s">
        <v>83</v>
      </c>
      <c r="G183" s="1374">
        <v>0</v>
      </c>
      <c r="H183" s="1374">
        <v>0</v>
      </c>
      <c r="I183" s="1374">
        <v>4401216.9400000004</v>
      </c>
      <c r="J183" s="1374">
        <v>0</v>
      </c>
      <c r="K183" s="1374">
        <v>0</v>
      </c>
      <c r="L183" s="1374">
        <v>4401216.9400000004</v>
      </c>
    </row>
    <row r="184" spans="1:12" ht="21">
      <c r="A184" s="1372">
        <v>45535</v>
      </c>
      <c r="B184" s="1373" t="s">
        <v>2397</v>
      </c>
      <c r="C184" s="1373" t="s">
        <v>2455</v>
      </c>
      <c r="D184" s="1373" t="s">
        <v>2456</v>
      </c>
      <c r="E184" s="1373" t="s">
        <v>588</v>
      </c>
      <c r="F184" s="1373" t="s">
        <v>84</v>
      </c>
      <c r="G184" s="1375"/>
      <c r="H184" s="1375"/>
      <c r="I184" s="1375"/>
      <c r="J184" s="1375"/>
      <c r="K184" s="1375"/>
      <c r="L184" s="1375"/>
    </row>
    <row r="185" spans="1:12" ht="21">
      <c r="A185" s="1372">
        <v>45535</v>
      </c>
      <c r="B185" s="1373" t="s">
        <v>2397</v>
      </c>
      <c r="C185" s="1373" t="s">
        <v>2455</v>
      </c>
      <c r="D185" s="1373" t="s">
        <v>2456</v>
      </c>
      <c r="E185" s="1373" t="s">
        <v>589</v>
      </c>
      <c r="F185" s="1373" t="s">
        <v>1452</v>
      </c>
      <c r="G185" s="1374">
        <v>0</v>
      </c>
      <c r="H185" s="1374">
        <v>14516.68</v>
      </c>
      <c r="I185" s="1374">
        <v>0</v>
      </c>
      <c r="J185" s="1374">
        <v>3987609.28</v>
      </c>
      <c r="K185" s="1374">
        <v>-14516.68</v>
      </c>
      <c r="L185" s="1374">
        <v>-3987609.28</v>
      </c>
    </row>
    <row r="186" spans="1:12" ht="21">
      <c r="A186" s="1372">
        <v>45535</v>
      </c>
      <c r="B186" s="1373" t="s">
        <v>2397</v>
      </c>
      <c r="C186" s="1373" t="s">
        <v>2455</v>
      </c>
      <c r="D186" s="1373" t="s">
        <v>2456</v>
      </c>
      <c r="E186" s="1373" t="s">
        <v>590</v>
      </c>
      <c r="F186" s="1373" t="s">
        <v>85</v>
      </c>
      <c r="G186" s="1374">
        <v>0</v>
      </c>
      <c r="H186" s="1374">
        <v>0</v>
      </c>
      <c r="I186" s="1374">
        <v>40246218</v>
      </c>
      <c r="J186" s="1374">
        <v>0</v>
      </c>
      <c r="K186" s="1374">
        <v>0</v>
      </c>
      <c r="L186" s="1374">
        <v>40246218</v>
      </c>
    </row>
    <row r="187" spans="1:12" ht="21">
      <c r="A187" s="1372">
        <v>45535</v>
      </c>
      <c r="B187" s="1373" t="s">
        <v>2397</v>
      </c>
      <c r="C187" s="1373" t="s">
        <v>2455</v>
      </c>
      <c r="D187" s="1373" t="s">
        <v>2456</v>
      </c>
      <c r="E187" s="1373" t="s">
        <v>591</v>
      </c>
      <c r="F187" s="1373" t="s">
        <v>86</v>
      </c>
      <c r="G187" s="1375"/>
      <c r="H187" s="1375"/>
      <c r="I187" s="1375"/>
      <c r="J187" s="1375"/>
      <c r="K187" s="1375"/>
      <c r="L187" s="1375"/>
    </row>
    <row r="188" spans="1:12" ht="21">
      <c r="A188" s="1372">
        <v>45535</v>
      </c>
      <c r="B188" s="1373" t="s">
        <v>2397</v>
      </c>
      <c r="C188" s="1373" t="s">
        <v>2455</v>
      </c>
      <c r="D188" s="1373" t="s">
        <v>2456</v>
      </c>
      <c r="E188" s="1373" t="s">
        <v>592</v>
      </c>
      <c r="F188" s="1373" t="s">
        <v>1453</v>
      </c>
      <c r="G188" s="1374">
        <v>0</v>
      </c>
      <c r="H188" s="1374">
        <v>106680.68</v>
      </c>
      <c r="I188" s="1374">
        <v>0</v>
      </c>
      <c r="J188" s="1374">
        <v>32176942.379999999</v>
      </c>
      <c r="K188" s="1374">
        <v>-106680.68</v>
      </c>
      <c r="L188" s="1374">
        <v>-32176942.379999999</v>
      </c>
    </row>
    <row r="189" spans="1:12" ht="21">
      <c r="A189" s="1372">
        <v>45535</v>
      </c>
      <c r="B189" s="1373" t="s">
        <v>2397</v>
      </c>
      <c r="C189" s="1373" t="s">
        <v>2455</v>
      </c>
      <c r="D189" s="1373" t="s">
        <v>2456</v>
      </c>
      <c r="E189" s="1373" t="s">
        <v>593</v>
      </c>
      <c r="F189" s="1373" t="s">
        <v>87</v>
      </c>
      <c r="G189" s="1374">
        <v>0</v>
      </c>
      <c r="H189" s="1374">
        <v>0</v>
      </c>
      <c r="I189" s="1374">
        <v>5181748</v>
      </c>
      <c r="J189" s="1374">
        <v>0</v>
      </c>
      <c r="K189" s="1374">
        <v>0</v>
      </c>
      <c r="L189" s="1374">
        <v>5181748</v>
      </c>
    </row>
    <row r="190" spans="1:12" ht="21">
      <c r="A190" s="1372">
        <v>45535</v>
      </c>
      <c r="B190" s="1373" t="s">
        <v>2397</v>
      </c>
      <c r="C190" s="1373" t="s">
        <v>2455</v>
      </c>
      <c r="D190" s="1373" t="s">
        <v>2456</v>
      </c>
      <c r="E190" s="1373" t="s">
        <v>594</v>
      </c>
      <c r="F190" s="1373" t="s">
        <v>88</v>
      </c>
      <c r="G190" s="1375"/>
      <c r="H190" s="1375"/>
      <c r="I190" s="1375"/>
      <c r="J190" s="1375"/>
      <c r="K190" s="1375"/>
      <c r="L190" s="1375"/>
    </row>
    <row r="191" spans="1:12" ht="21">
      <c r="A191" s="1372">
        <v>45535</v>
      </c>
      <c r="B191" s="1373" t="s">
        <v>2397</v>
      </c>
      <c r="C191" s="1373" t="s">
        <v>2455</v>
      </c>
      <c r="D191" s="1373" t="s">
        <v>2456</v>
      </c>
      <c r="E191" s="1373" t="s">
        <v>595</v>
      </c>
      <c r="F191" s="1373" t="s">
        <v>1454</v>
      </c>
      <c r="G191" s="1374">
        <v>0</v>
      </c>
      <c r="H191" s="1374">
        <v>10833.34</v>
      </c>
      <c r="I191" s="1374">
        <v>0</v>
      </c>
      <c r="J191" s="1374">
        <v>4629242.0599999996</v>
      </c>
      <c r="K191" s="1374">
        <v>-10833.34</v>
      </c>
      <c r="L191" s="1374">
        <v>-4629242.0599999996</v>
      </c>
    </row>
    <row r="192" spans="1:12" ht="21">
      <c r="A192" s="1372">
        <v>45535</v>
      </c>
      <c r="B192" s="1373" t="s">
        <v>2397</v>
      </c>
      <c r="C192" s="1373" t="s">
        <v>2455</v>
      </c>
      <c r="D192" s="1373" t="s">
        <v>2456</v>
      </c>
      <c r="E192" s="1373" t="s">
        <v>596</v>
      </c>
      <c r="F192" s="1373" t="s">
        <v>89</v>
      </c>
      <c r="G192" s="1374">
        <v>0</v>
      </c>
      <c r="H192" s="1374">
        <v>0</v>
      </c>
      <c r="I192" s="1374">
        <v>814101.3</v>
      </c>
      <c r="J192" s="1374">
        <v>0</v>
      </c>
      <c r="K192" s="1374">
        <v>0</v>
      </c>
      <c r="L192" s="1374">
        <v>814101.3</v>
      </c>
    </row>
    <row r="193" spans="1:12" ht="21">
      <c r="A193" s="1372">
        <v>45535</v>
      </c>
      <c r="B193" s="1373" t="s">
        <v>2397</v>
      </c>
      <c r="C193" s="1373" t="s">
        <v>2455</v>
      </c>
      <c r="D193" s="1373" t="s">
        <v>2456</v>
      </c>
      <c r="E193" s="1373" t="s">
        <v>597</v>
      </c>
      <c r="F193" s="1373" t="s">
        <v>90</v>
      </c>
      <c r="G193" s="1375"/>
      <c r="H193" s="1375"/>
      <c r="I193" s="1375"/>
      <c r="J193" s="1375"/>
      <c r="K193" s="1375"/>
      <c r="L193" s="1375"/>
    </row>
    <row r="194" spans="1:12" ht="21">
      <c r="A194" s="1372">
        <v>45535</v>
      </c>
      <c r="B194" s="1373" t="s">
        <v>2397</v>
      </c>
      <c r="C194" s="1373" t="s">
        <v>2455</v>
      </c>
      <c r="D194" s="1373" t="s">
        <v>2456</v>
      </c>
      <c r="E194" s="1373" t="s">
        <v>598</v>
      </c>
      <c r="F194" s="1373" t="s">
        <v>1455</v>
      </c>
      <c r="G194" s="1374">
        <v>0</v>
      </c>
      <c r="H194" s="1374">
        <v>2606.79</v>
      </c>
      <c r="I194" s="1374">
        <v>0</v>
      </c>
      <c r="J194" s="1374">
        <v>676127</v>
      </c>
      <c r="K194" s="1374">
        <v>-2606.79</v>
      </c>
      <c r="L194" s="1374">
        <v>-676127</v>
      </c>
    </row>
    <row r="195" spans="1:12" ht="21">
      <c r="A195" s="1372">
        <v>45535</v>
      </c>
      <c r="B195" s="1373" t="s">
        <v>2397</v>
      </c>
      <c r="C195" s="1373" t="s">
        <v>2455</v>
      </c>
      <c r="D195" s="1373" t="s">
        <v>2456</v>
      </c>
      <c r="E195" s="1373" t="s">
        <v>599</v>
      </c>
      <c r="F195" s="1373" t="s">
        <v>91</v>
      </c>
      <c r="G195" s="1374">
        <v>0</v>
      </c>
      <c r="H195" s="1374">
        <v>0</v>
      </c>
      <c r="I195" s="1374">
        <v>279860</v>
      </c>
      <c r="J195" s="1374">
        <v>0</v>
      </c>
      <c r="K195" s="1374">
        <v>0</v>
      </c>
      <c r="L195" s="1374">
        <v>279860</v>
      </c>
    </row>
    <row r="196" spans="1:12" ht="21">
      <c r="A196" s="1372">
        <v>45535</v>
      </c>
      <c r="B196" s="1373" t="s">
        <v>2397</v>
      </c>
      <c r="C196" s="1373" t="s">
        <v>2455</v>
      </c>
      <c r="D196" s="1373" t="s">
        <v>2456</v>
      </c>
      <c r="E196" s="1373" t="s">
        <v>600</v>
      </c>
      <c r="F196" s="1373" t="s">
        <v>92</v>
      </c>
      <c r="G196" s="1375"/>
      <c r="H196" s="1375"/>
      <c r="I196" s="1375"/>
      <c r="J196" s="1375"/>
      <c r="K196" s="1375"/>
      <c r="L196" s="1375"/>
    </row>
    <row r="197" spans="1:12" ht="21">
      <c r="A197" s="1372">
        <v>45535</v>
      </c>
      <c r="B197" s="1373" t="s">
        <v>2397</v>
      </c>
      <c r="C197" s="1373" t="s">
        <v>2455</v>
      </c>
      <c r="D197" s="1373" t="s">
        <v>2456</v>
      </c>
      <c r="E197" s="1373" t="s">
        <v>601</v>
      </c>
      <c r="F197" s="1373" t="s">
        <v>1456</v>
      </c>
      <c r="G197" s="1374">
        <v>0</v>
      </c>
      <c r="H197" s="1374">
        <v>0</v>
      </c>
      <c r="I197" s="1374">
        <v>0</v>
      </c>
      <c r="J197" s="1374">
        <v>279855</v>
      </c>
      <c r="K197" s="1374">
        <v>0</v>
      </c>
      <c r="L197" s="1374">
        <v>-279855</v>
      </c>
    </row>
    <row r="198" spans="1:12" ht="21">
      <c r="A198" s="1372">
        <v>45535</v>
      </c>
      <c r="B198" s="1373" t="s">
        <v>2397</v>
      </c>
      <c r="C198" s="1373" t="s">
        <v>2455</v>
      </c>
      <c r="D198" s="1373" t="s">
        <v>2456</v>
      </c>
      <c r="E198" s="1373" t="s">
        <v>1912</v>
      </c>
      <c r="F198" s="1373" t="s">
        <v>1913</v>
      </c>
      <c r="G198" s="1375"/>
      <c r="H198" s="1375"/>
      <c r="I198" s="1375"/>
      <c r="J198" s="1375"/>
      <c r="K198" s="1375"/>
      <c r="L198" s="1375"/>
    </row>
    <row r="199" spans="1:12" ht="21">
      <c r="A199" s="1372">
        <v>45535</v>
      </c>
      <c r="B199" s="1373" t="s">
        <v>2397</v>
      </c>
      <c r="C199" s="1373" t="s">
        <v>2455</v>
      </c>
      <c r="D199" s="1373" t="s">
        <v>2456</v>
      </c>
      <c r="E199" s="1373" t="s">
        <v>1914</v>
      </c>
      <c r="F199" s="1373" t="s">
        <v>1915</v>
      </c>
      <c r="G199" s="1375"/>
      <c r="H199" s="1375"/>
      <c r="I199" s="1375"/>
      <c r="J199" s="1375"/>
      <c r="K199" s="1375"/>
      <c r="L199" s="1375"/>
    </row>
    <row r="200" spans="1:12" ht="21">
      <c r="A200" s="1372">
        <v>45535</v>
      </c>
      <c r="B200" s="1373" t="s">
        <v>2397</v>
      </c>
      <c r="C200" s="1373" t="s">
        <v>2455</v>
      </c>
      <c r="D200" s="1373" t="s">
        <v>2456</v>
      </c>
      <c r="E200" s="1373" t="s">
        <v>1916</v>
      </c>
      <c r="F200" s="1373" t="s">
        <v>1917</v>
      </c>
      <c r="G200" s="1375"/>
      <c r="H200" s="1375"/>
      <c r="I200" s="1375"/>
      <c r="J200" s="1375"/>
      <c r="K200" s="1375"/>
      <c r="L200" s="1375"/>
    </row>
    <row r="201" spans="1:12" ht="21">
      <c r="A201" s="1372">
        <v>45535</v>
      </c>
      <c r="B201" s="1373" t="s">
        <v>2397</v>
      </c>
      <c r="C201" s="1373" t="s">
        <v>2455</v>
      </c>
      <c r="D201" s="1373" t="s">
        <v>2456</v>
      </c>
      <c r="E201" s="1373" t="s">
        <v>602</v>
      </c>
      <c r="F201" s="1373" t="s">
        <v>93</v>
      </c>
      <c r="G201" s="1375"/>
      <c r="H201" s="1375"/>
      <c r="I201" s="1375"/>
      <c r="J201" s="1375"/>
      <c r="K201" s="1375"/>
      <c r="L201" s="1375"/>
    </row>
    <row r="202" spans="1:12" ht="21">
      <c r="A202" s="1372">
        <v>45535</v>
      </c>
      <c r="B202" s="1373" t="s">
        <v>2397</v>
      </c>
      <c r="C202" s="1373" t="s">
        <v>2455</v>
      </c>
      <c r="D202" s="1373" t="s">
        <v>2456</v>
      </c>
      <c r="E202" s="1373" t="s">
        <v>603</v>
      </c>
      <c r="F202" s="1373" t="s">
        <v>94</v>
      </c>
      <c r="G202" s="1375"/>
      <c r="H202" s="1375"/>
      <c r="I202" s="1375"/>
      <c r="J202" s="1375"/>
      <c r="K202" s="1375"/>
      <c r="L202" s="1375"/>
    </row>
    <row r="203" spans="1:12" ht="21">
      <c r="A203" s="1372">
        <v>45535</v>
      </c>
      <c r="B203" s="1373" t="s">
        <v>2397</v>
      </c>
      <c r="C203" s="1373" t="s">
        <v>2455</v>
      </c>
      <c r="D203" s="1373" t="s">
        <v>2456</v>
      </c>
      <c r="E203" s="1373" t="s">
        <v>604</v>
      </c>
      <c r="F203" s="1373" t="s">
        <v>1457</v>
      </c>
      <c r="G203" s="1375"/>
      <c r="H203" s="1375"/>
      <c r="I203" s="1375"/>
      <c r="J203" s="1375"/>
      <c r="K203" s="1375"/>
      <c r="L203" s="1375"/>
    </row>
    <row r="204" spans="1:12" ht="21">
      <c r="A204" s="1372">
        <v>45535</v>
      </c>
      <c r="B204" s="1373" t="s">
        <v>2397</v>
      </c>
      <c r="C204" s="1373" t="s">
        <v>2455</v>
      </c>
      <c r="D204" s="1373" t="s">
        <v>2456</v>
      </c>
      <c r="E204" s="1373" t="s">
        <v>605</v>
      </c>
      <c r="F204" s="1373" t="s">
        <v>95</v>
      </c>
      <c r="G204" s="1374">
        <v>313800</v>
      </c>
      <c r="H204" s="1374">
        <v>0</v>
      </c>
      <c r="I204" s="1374">
        <v>146836603.80000001</v>
      </c>
      <c r="J204" s="1374">
        <v>0</v>
      </c>
      <c r="K204" s="1374">
        <v>313800</v>
      </c>
      <c r="L204" s="1374">
        <v>146836603.80000001</v>
      </c>
    </row>
    <row r="205" spans="1:12" ht="21">
      <c r="A205" s="1372">
        <v>45535</v>
      </c>
      <c r="B205" s="1373" t="s">
        <v>2397</v>
      </c>
      <c r="C205" s="1373" t="s">
        <v>2455</v>
      </c>
      <c r="D205" s="1373" t="s">
        <v>2456</v>
      </c>
      <c r="E205" s="1373" t="s">
        <v>606</v>
      </c>
      <c r="F205" s="1373" t="s">
        <v>96</v>
      </c>
      <c r="G205" s="1374">
        <v>274800</v>
      </c>
      <c r="H205" s="1374">
        <v>274800</v>
      </c>
      <c r="I205" s="1374">
        <v>0</v>
      </c>
      <c r="J205" s="1374">
        <v>0</v>
      </c>
      <c r="K205" s="1374">
        <v>0</v>
      </c>
      <c r="L205" s="1374">
        <v>0</v>
      </c>
    </row>
    <row r="206" spans="1:12" ht="21">
      <c r="A206" s="1372">
        <v>45535</v>
      </c>
      <c r="B206" s="1373" t="s">
        <v>2397</v>
      </c>
      <c r="C206" s="1373" t="s">
        <v>2455</v>
      </c>
      <c r="D206" s="1373" t="s">
        <v>2456</v>
      </c>
      <c r="E206" s="1373" t="s">
        <v>607</v>
      </c>
      <c r="F206" s="1373" t="s">
        <v>1458</v>
      </c>
      <c r="G206" s="1374">
        <v>0</v>
      </c>
      <c r="H206" s="1374">
        <v>882657.26</v>
      </c>
      <c r="I206" s="1374">
        <v>0</v>
      </c>
      <c r="J206" s="1374">
        <v>117653613.28</v>
      </c>
      <c r="K206" s="1374">
        <v>-882657.26</v>
      </c>
      <c r="L206" s="1374">
        <v>-117653613.28</v>
      </c>
    </row>
    <row r="207" spans="1:12" ht="21">
      <c r="A207" s="1372">
        <v>45535</v>
      </c>
      <c r="B207" s="1373" t="s">
        <v>2397</v>
      </c>
      <c r="C207" s="1373" t="s">
        <v>2455</v>
      </c>
      <c r="D207" s="1373" t="s">
        <v>2456</v>
      </c>
      <c r="E207" s="1373" t="s">
        <v>608</v>
      </c>
      <c r="F207" s="1373" t="s">
        <v>97</v>
      </c>
      <c r="G207" s="1374">
        <v>190200</v>
      </c>
      <c r="H207" s="1374">
        <v>0</v>
      </c>
      <c r="I207" s="1374">
        <v>2283138</v>
      </c>
      <c r="J207" s="1374">
        <v>0</v>
      </c>
      <c r="K207" s="1374">
        <v>190200</v>
      </c>
      <c r="L207" s="1374">
        <v>2283138</v>
      </c>
    </row>
    <row r="208" spans="1:12" ht="21">
      <c r="A208" s="1372">
        <v>45535</v>
      </c>
      <c r="B208" s="1373" t="s">
        <v>2397</v>
      </c>
      <c r="C208" s="1373" t="s">
        <v>2455</v>
      </c>
      <c r="D208" s="1373" t="s">
        <v>2456</v>
      </c>
      <c r="E208" s="1373" t="s">
        <v>609</v>
      </c>
      <c r="F208" s="1373" t="s">
        <v>98</v>
      </c>
      <c r="G208" s="1374">
        <v>190200</v>
      </c>
      <c r="H208" s="1374">
        <v>190200</v>
      </c>
      <c r="I208" s="1374">
        <v>0</v>
      </c>
      <c r="J208" s="1374">
        <v>0</v>
      </c>
      <c r="K208" s="1374">
        <v>0</v>
      </c>
      <c r="L208" s="1374">
        <v>0</v>
      </c>
    </row>
    <row r="209" spans="1:12" ht="21">
      <c r="A209" s="1372">
        <v>45535</v>
      </c>
      <c r="B209" s="1373" t="s">
        <v>2397</v>
      </c>
      <c r="C209" s="1373" t="s">
        <v>2455</v>
      </c>
      <c r="D209" s="1373" t="s">
        <v>2456</v>
      </c>
      <c r="E209" s="1373" t="s">
        <v>610</v>
      </c>
      <c r="F209" s="1373" t="s">
        <v>1459</v>
      </c>
      <c r="G209" s="1374">
        <v>0</v>
      </c>
      <c r="H209" s="1374">
        <v>16605.05</v>
      </c>
      <c r="I209" s="1374">
        <v>0</v>
      </c>
      <c r="J209" s="1374">
        <v>1614026.45</v>
      </c>
      <c r="K209" s="1374">
        <v>-16605.05</v>
      </c>
      <c r="L209" s="1374">
        <v>-1614026.45</v>
      </c>
    </row>
    <row r="210" spans="1:12" ht="21">
      <c r="A210" s="1372">
        <v>45535</v>
      </c>
      <c r="B210" s="1373" t="s">
        <v>2397</v>
      </c>
      <c r="C210" s="1373" t="s">
        <v>2455</v>
      </c>
      <c r="D210" s="1373" t="s">
        <v>2456</v>
      </c>
      <c r="E210" s="1373" t="s">
        <v>611</v>
      </c>
      <c r="F210" s="1373" t="s">
        <v>397</v>
      </c>
      <c r="G210" s="1375"/>
      <c r="H210" s="1375"/>
      <c r="I210" s="1375"/>
      <c r="J210" s="1375"/>
      <c r="K210" s="1375"/>
      <c r="L210" s="1375"/>
    </row>
    <row r="211" spans="1:12" ht="21">
      <c r="A211" s="1372">
        <v>45535</v>
      </c>
      <c r="B211" s="1373" t="s">
        <v>2397</v>
      </c>
      <c r="C211" s="1373" t="s">
        <v>2455</v>
      </c>
      <c r="D211" s="1373" t="s">
        <v>2456</v>
      </c>
      <c r="E211" s="1373" t="s">
        <v>612</v>
      </c>
      <c r="F211" s="1373" t="s">
        <v>398</v>
      </c>
      <c r="G211" s="1375"/>
      <c r="H211" s="1375"/>
      <c r="I211" s="1375"/>
      <c r="J211" s="1375"/>
      <c r="K211" s="1375"/>
      <c r="L211" s="1375"/>
    </row>
    <row r="212" spans="1:12" ht="21">
      <c r="A212" s="1372">
        <v>45535</v>
      </c>
      <c r="B212" s="1373" t="s">
        <v>2397</v>
      </c>
      <c r="C212" s="1373" t="s">
        <v>2455</v>
      </c>
      <c r="D212" s="1373" t="s">
        <v>2456</v>
      </c>
      <c r="E212" s="1373" t="s">
        <v>613</v>
      </c>
      <c r="F212" s="1373" t="s">
        <v>1811</v>
      </c>
      <c r="G212" s="1375"/>
      <c r="H212" s="1375"/>
      <c r="I212" s="1375"/>
      <c r="J212" s="1375"/>
      <c r="K212" s="1375"/>
      <c r="L212" s="1375"/>
    </row>
    <row r="213" spans="1:12" ht="21">
      <c r="A213" s="1372">
        <v>45535</v>
      </c>
      <c r="B213" s="1373" t="s">
        <v>2397</v>
      </c>
      <c r="C213" s="1373" t="s">
        <v>2455</v>
      </c>
      <c r="D213" s="1373" t="s">
        <v>2456</v>
      </c>
      <c r="E213" s="1373" t="s">
        <v>614</v>
      </c>
      <c r="F213" s="1373" t="s">
        <v>99</v>
      </c>
      <c r="G213" s="1374">
        <v>0</v>
      </c>
      <c r="H213" s="1374">
        <v>0</v>
      </c>
      <c r="I213" s="1374">
        <v>4097280</v>
      </c>
      <c r="J213" s="1374">
        <v>0</v>
      </c>
      <c r="K213" s="1374">
        <v>0</v>
      </c>
      <c r="L213" s="1374">
        <v>4097280</v>
      </c>
    </row>
    <row r="214" spans="1:12" ht="21">
      <c r="A214" s="1372">
        <v>45535</v>
      </c>
      <c r="B214" s="1373" t="s">
        <v>2397</v>
      </c>
      <c r="C214" s="1373" t="s">
        <v>2455</v>
      </c>
      <c r="D214" s="1373" t="s">
        <v>2456</v>
      </c>
      <c r="E214" s="1373" t="s">
        <v>615</v>
      </c>
      <c r="F214" s="1373" t="s">
        <v>100</v>
      </c>
      <c r="G214" s="1375"/>
      <c r="H214" s="1375"/>
      <c r="I214" s="1375"/>
      <c r="J214" s="1375"/>
      <c r="K214" s="1375"/>
      <c r="L214" s="1375"/>
    </row>
    <row r="215" spans="1:12" ht="21">
      <c r="A215" s="1372">
        <v>45535</v>
      </c>
      <c r="B215" s="1373" t="s">
        <v>2397</v>
      </c>
      <c r="C215" s="1373" t="s">
        <v>2455</v>
      </c>
      <c r="D215" s="1373" t="s">
        <v>2456</v>
      </c>
      <c r="E215" s="1373" t="s">
        <v>616</v>
      </c>
      <c r="F215" s="1373" t="s">
        <v>1461</v>
      </c>
      <c r="G215" s="1374">
        <v>0</v>
      </c>
      <c r="H215" s="1374">
        <v>0</v>
      </c>
      <c r="I215" s="1374">
        <v>0</v>
      </c>
      <c r="J215" s="1374">
        <v>4097216</v>
      </c>
      <c r="K215" s="1374">
        <v>0</v>
      </c>
      <c r="L215" s="1374">
        <v>-4097216</v>
      </c>
    </row>
    <row r="216" spans="1:12" ht="21">
      <c r="A216" s="1372">
        <v>45535</v>
      </c>
      <c r="B216" s="1373" t="s">
        <v>2397</v>
      </c>
      <c r="C216" s="1373" t="s">
        <v>2455</v>
      </c>
      <c r="D216" s="1373" t="s">
        <v>2456</v>
      </c>
      <c r="E216" s="1373" t="s">
        <v>617</v>
      </c>
      <c r="F216" s="1373" t="s">
        <v>101</v>
      </c>
      <c r="G216" s="1375"/>
      <c r="H216" s="1375"/>
      <c r="I216" s="1375"/>
      <c r="J216" s="1375"/>
      <c r="K216" s="1375"/>
      <c r="L216" s="1375"/>
    </row>
    <row r="217" spans="1:12" ht="21">
      <c r="A217" s="1372">
        <v>45535</v>
      </c>
      <c r="B217" s="1373" t="s">
        <v>2397</v>
      </c>
      <c r="C217" s="1373" t="s">
        <v>2455</v>
      </c>
      <c r="D217" s="1373" t="s">
        <v>2456</v>
      </c>
      <c r="E217" s="1373" t="s">
        <v>618</v>
      </c>
      <c r="F217" s="1373" t="s">
        <v>102</v>
      </c>
      <c r="G217" s="1375"/>
      <c r="H217" s="1375"/>
      <c r="I217" s="1375"/>
      <c r="J217" s="1375"/>
      <c r="K217" s="1375"/>
      <c r="L217" s="1375"/>
    </row>
    <row r="218" spans="1:12" ht="21">
      <c r="A218" s="1372">
        <v>45535</v>
      </c>
      <c r="B218" s="1373" t="s">
        <v>2397</v>
      </c>
      <c r="C218" s="1373" t="s">
        <v>2455</v>
      </c>
      <c r="D218" s="1373" t="s">
        <v>2456</v>
      </c>
      <c r="E218" s="1373" t="s">
        <v>619</v>
      </c>
      <c r="F218" s="1373" t="s">
        <v>1812</v>
      </c>
      <c r="G218" s="1375"/>
      <c r="H218" s="1375"/>
      <c r="I218" s="1375"/>
      <c r="J218" s="1375"/>
      <c r="K218" s="1375"/>
      <c r="L218" s="1375"/>
    </row>
    <row r="219" spans="1:12" ht="21">
      <c r="A219" s="1372">
        <v>45535</v>
      </c>
      <c r="B219" s="1373" t="s">
        <v>2397</v>
      </c>
      <c r="C219" s="1373" t="s">
        <v>2455</v>
      </c>
      <c r="D219" s="1373" t="s">
        <v>2456</v>
      </c>
      <c r="E219" s="1373" t="s">
        <v>620</v>
      </c>
      <c r="F219" s="1373" t="s">
        <v>399</v>
      </c>
      <c r="G219" s="1375"/>
      <c r="H219" s="1375"/>
      <c r="I219" s="1375"/>
      <c r="J219" s="1375"/>
      <c r="K219" s="1375"/>
      <c r="L219" s="1375"/>
    </row>
    <row r="220" spans="1:12" ht="21">
      <c r="A220" s="1372">
        <v>45535</v>
      </c>
      <c r="B220" s="1373" t="s">
        <v>2397</v>
      </c>
      <c r="C220" s="1373" t="s">
        <v>2455</v>
      </c>
      <c r="D220" s="1373" t="s">
        <v>2456</v>
      </c>
      <c r="E220" s="1373" t="s">
        <v>621</v>
      </c>
      <c r="F220" s="1373" t="s">
        <v>400</v>
      </c>
      <c r="G220" s="1375"/>
      <c r="H220" s="1375"/>
      <c r="I220" s="1375"/>
      <c r="J220" s="1375"/>
      <c r="K220" s="1375"/>
      <c r="L220" s="1375"/>
    </row>
    <row r="221" spans="1:12" ht="21">
      <c r="A221" s="1372">
        <v>45535</v>
      </c>
      <c r="B221" s="1373" t="s">
        <v>2397</v>
      </c>
      <c r="C221" s="1373" t="s">
        <v>2455</v>
      </c>
      <c r="D221" s="1373" t="s">
        <v>2456</v>
      </c>
      <c r="E221" s="1373" t="s">
        <v>622</v>
      </c>
      <c r="F221" s="1373" t="s">
        <v>1813</v>
      </c>
      <c r="G221" s="1375"/>
      <c r="H221" s="1375"/>
      <c r="I221" s="1375"/>
      <c r="J221" s="1375"/>
      <c r="K221" s="1375"/>
      <c r="L221" s="1375"/>
    </row>
    <row r="222" spans="1:12" ht="21">
      <c r="A222" s="1372">
        <v>45535</v>
      </c>
      <c r="B222" s="1373" t="s">
        <v>2397</v>
      </c>
      <c r="C222" s="1373" t="s">
        <v>2455</v>
      </c>
      <c r="D222" s="1373" t="s">
        <v>2456</v>
      </c>
      <c r="E222" s="1373" t="s">
        <v>623</v>
      </c>
      <c r="F222" s="1373" t="s">
        <v>103</v>
      </c>
      <c r="G222" s="1375"/>
      <c r="H222" s="1375"/>
      <c r="I222" s="1375"/>
      <c r="J222" s="1375"/>
      <c r="K222" s="1375"/>
      <c r="L222" s="1375"/>
    </row>
    <row r="223" spans="1:12" ht="21">
      <c r="A223" s="1372">
        <v>45535</v>
      </c>
      <c r="B223" s="1373" t="s">
        <v>2397</v>
      </c>
      <c r="C223" s="1373" t="s">
        <v>2455</v>
      </c>
      <c r="D223" s="1373" t="s">
        <v>2456</v>
      </c>
      <c r="E223" s="1373" t="s">
        <v>624</v>
      </c>
      <c r="F223" s="1373" t="s">
        <v>104</v>
      </c>
      <c r="G223" s="1375"/>
      <c r="H223" s="1375"/>
      <c r="I223" s="1375"/>
      <c r="J223" s="1375"/>
      <c r="K223" s="1375"/>
      <c r="L223" s="1375"/>
    </row>
    <row r="224" spans="1:12" ht="21">
      <c r="A224" s="1372">
        <v>45535</v>
      </c>
      <c r="B224" s="1373" t="s">
        <v>2397</v>
      </c>
      <c r="C224" s="1373" t="s">
        <v>2455</v>
      </c>
      <c r="D224" s="1373" t="s">
        <v>2456</v>
      </c>
      <c r="E224" s="1373" t="s">
        <v>625</v>
      </c>
      <c r="F224" s="1373" t="s">
        <v>1814</v>
      </c>
      <c r="G224" s="1375"/>
      <c r="H224" s="1375"/>
      <c r="I224" s="1375"/>
      <c r="J224" s="1375"/>
      <c r="K224" s="1375"/>
      <c r="L224" s="1375"/>
    </row>
    <row r="225" spans="1:12" ht="21">
      <c r="A225" s="1372">
        <v>45535</v>
      </c>
      <c r="B225" s="1373" t="s">
        <v>2397</v>
      </c>
      <c r="C225" s="1373" t="s">
        <v>2455</v>
      </c>
      <c r="D225" s="1373" t="s">
        <v>2456</v>
      </c>
      <c r="E225" s="1373" t="s">
        <v>626</v>
      </c>
      <c r="F225" s="1373" t="s">
        <v>105</v>
      </c>
      <c r="G225" s="1374">
        <v>0</v>
      </c>
      <c r="H225" s="1374">
        <v>0</v>
      </c>
      <c r="I225" s="1374">
        <v>42515</v>
      </c>
      <c r="J225" s="1374">
        <v>0</v>
      </c>
      <c r="K225" s="1374">
        <v>0</v>
      </c>
      <c r="L225" s="1374">
        <v>42515</v>
      </c>
    </row>
    <row r="226" spans="1:12" ht="21">
      <c r="A226" s="1372">
        <v>45535</v>
      </c>
      <c r="B226" s="1373" t="s">
        <v>2397</v>
      </c>
      <c r="C226" s="1373" t="s">
        <v>2455</v>
      </c>
      <c r="D226" s="1373" t="s">
        <v>2456</v>
      </c>
      <c r="E226" s="1373" t="s">
        <v>627</v>
      </c>
      <c r="F226" s="1373" t="s">
        <v>106</v>
      </c>
      <c r="G226" s="1375"/>
      <c r="H226" s="1375"/>
      <c r="I226" s="1375"/>
      <c r="J226" s="1375"/>
      <c r="K226" s="1375"/>
      <c r="L226" s="1375"/>
    </row>
    <row r="227" spans="1:12" ht="21">
      <c r="A227" s="1372">
        <v>45535</v>
      </c>
      <c r="B227" s="1373" t="s">
        <v>2397</v>
      </c>
      <c r="C227" s="1373" t="s">
        <v>2455</v>
      </c>
      <c r="D227" s="1373" t="s">
        <v>2456</v>
      </c>
      <c r="E227" s="1373" t="s">
        <v>628</v>
      </c>
      <c r="F227" s="1373" t="s">
        <v>1465</v>
      </c>
      <c r="G227" s="1374">
        <v>0</v>
      </c>
      <c r="H227" s="1374">
        <v>0</v>
      </c>
      <c r="I227" s="1374">
        <v>0</v>
      </c>
      <c r="J227" s="1374">
        <v>42512</v>
      </c>
      <c r="K227" s="1374">
        <v>0</v>
      </c>
      <c r="L227" s="1374">
        <v>-42512</v>
      </c>
    </row>
    <row r="228" spans="1:12" ht="21">
      <c r="A228" s="1372">
        <v>45535</v>
      </c>
      <c r="B228" s="1373" t="s">
        <v>2397</v>
      </c>
      <c r="C228" s="1373" t="s">
        <v>2455</v>
      </c>
      <c r="D228" s="1373" t="s">
        <v>2456</v>
      </c>
      <c r="E228" s="1373" t="s">
        <v>629</v>
      </c>
      <c r="F228" s="1373" t="s">
        <v>401</v>
      </c>
      <c r="G228" s="1374">
        <v>0</v>
      </c>
      <c r="H228" s="1374">
        <v>0</v>
      </c>
      <c r="I228" s="1374">
        <v>12983501.949999999</v>
      </c>
      <c r="J228" s="1374">
        <v>0</v>
      </c>
      <c r="K228" s="1374">
        <v>0</v>
      </c>
      <c r="L228" s="1374">
        <v>12983501.949999999</v>
      </c>
    </row>
    <row r="229" spans="1:12" ht="21">
      <c r="A229" s="1372">
        <v>45535</v>
      </c>
      <c r="B229" s="1373" t="s">
        <v>2397</v>
      </c>
      <c r="C229" s="1373" t="s">
        <v>2455</v>
      </c>
      <c r="D229" s="1373" t="s">
        <v>2456</v>
      </c>
      <c r="E229" s="1373" t="s">
        <v>630</v>
      </c>
      <c r="F229" s="1373" t="s">
        <v>402</v>
      </c>
      <c r="G229" s="1375"/>
      <c r="H229" s="1375"/>
      <c r="I229" s="1375"/>
      <c r="J229" s="1375"/>
      <c r="K229" s="1375"/>
      <c r="L229" s="1375"/>
    </row>
    <row r="230" spans="1:12" ht="21">
      <c r="A230" s="1372">
        <v>45535</v>
      </c>
      <c r="B230" s="1373" t="s">
        <v>2397</v>
      </c>
      <c r="C230" s="1373" t="s">
        <v>2455</v>
      </c>
      <c r="D230" s="1373" t="s">
        <v>2456</v>
      </c>
      <c r="E230" s="1373" t="s">
        <v>631</v>
      </c>
      <c r="F230" s="1373" t="s">
        <v>107</v>
      </c>
      <c r="G230" s="1374">
        <v>0</v>
      </c>
      <c r="H230" s="1374">
        <v>0</v>
      </c>
      <c r="I230" s="1374">
        <v>5123914.5</v>
      </c>
      <c r="J230" s="1374">
        <v>0</v>
      </c>
      <c r="K230" s="1374">
        <v>0</v>
      </c>
      <c r="L230" s="1374">
        <v>5123914.5</v>
      </c>
    </row>
    <row r="231" spans="1:12" ht="21">
      <c r="A231" s="1372">
        <v>45535</v>
      </c>
      <c r="B231" s="1373" t="s">
        <v>2397</v>
      </c>
      <c r="C231" s="1373" t="s">
        <v>2455</v>
      </c>
      <c r="D231" s="1373" t="s">
        <v>2456</v>
      </c>
      <c r="E231" s="1373" t="s">
        <v>632</v>
      </c>
      <c r="F231" s="1373" t="s">
        <v>403</v>
      </c>
      <c r="G231" s="1374">
        <v>0</v>
      </c>
      <c r="H231" s="1374">
        <v>0</v>
      </c>
      <c r="I231" s="1374">
        <v>1472790</v>
      </c>
      <c r="J231" s="1374">
        <v>0</v>
      </c>
      <c r="K231" s="1374">
        <v>0</v>
      </c>
      <c r="L231" s="1374">
        <v>1472790</v>
      </c>
    </row>
    <row r="232" spans="1:12" ht="21">
      <c r="A232" s="1372">
        <v>45535</v>
      </c>
      <c r="B232" s="1373" t="s">
        <v>2397</v>
      </c>
      <c r="C232" s="1373" t="s">
        <v>2455</v>
      </c>
      <c r="D232" s="1373" t="s">
        <v>2456</v>
      </c>
      <c r="E232" s="1373" t="s">
        <v>633</v>
      </c>
      <c r="F232" s="1373" t="s">
        <v>404</v>
      </c>
      <c r="G232" s="1374">
        <v>0</v>
      </c>
      <c r="H232" s="1374">
        <v>0</v>
      </c>
      <c r="I232" s="1374">
        <v>1141004</v>
      </c>
      <c r="J232" s="1374">
        <v>0</v>
      </c>
      <c r="K232" s="1374">
        <v>0</v>
      </c>
      <c r="L232" s="1374">
        <v>1141004</v>
      </c>
    </row>
    <row r="233" spans="1:12" ht="21">
      <c r="A233" s="1372">
        <v>45535</v>
      </c>
      <c r="B233" s="1373" t="s">
        <v>2397</v>
      </c>
      <c r="C233" s="1373" t="s">
        <v>2455</v>
      </c>
      <c r="D233" s="1373" t="s">
        <v>2456</v>
      </c>
      <c r="E233" s="1373" t="s">
        <v>634</v>
      </c>
      <c r="F233" s="1373" t="s">
        <v>405</v>
      </c>
      <c r="G233" s="1374">
        <v>0</v>
      </c>
      <c r="H233" s="1374">
        <v>0</v>
      </c>
      <c r="I233" s="1374">
        <v>140000</v>
      </c>
      <c r="J233" s="1374">
        <v>0</v>
      </c>
      <c r="K233" s="1374">
        <v>0</v>
      </c>
      <c r="L233" s="1374">
        <v>140000</v>
      </c>
    </row>
    <row r="234" spans="1:12" ht="21">
      <c r="A234" s="1372">
        <v>45535</v>
      </c>
      <c r="B234" s="1373" t="s">
        <v>2397</v>
      </c>
      <c r="C234" s="1373" t="s">
        <v>2455</v>
      </c>
      <c r="D234" s="1373" t="s">
        <v>2456</v>
      </c>
      <c r="E234" s="1373" t="s">
        <v>635</v>
      </c>
      <c r="F234" s="1373" t="s">
        <v>406</v>
      </c>
      <c r="G234" s="1374">
        <v>0</v>
      </c>
      <c r="H234" s="1374">
        <v>0</v>
      </c>
      <c r="I234" s="1374">
        <v>281618256.44999999</v>
      </c>
      <c r="J234" s="1374">
        <v>0</v>
      </c>
      <c r="K234" s="1374">
        <v>0</v>
      </c>
      <c r="L234" s="1374">
        <v>281618256.44999999</v>
      </c>
    </row>
    <row r="235" spans="1:12" ht="21">
      <c r="A235" s="1372">
        <v>45535</v>
      </c>
      <c r="B235" s="1373" t="s">
        <v>2397</v>
      </c>
      <c r="C235" s="1373" t="s">
        <v>2455</v>
      </c>
      <c r="D235" s="1373" t="s">
        <v>2456</v>
      </c>
      <c r="E235" s="1373" t="s">
        <v>636</v>
      </c>
      <c r="F235" s="1373" t="s">
        <v>108</v>
      </c>
      <c r="G235" s="1374">
        <v>0</v>
      </c>
      <c r="H235" s="1374">
        <v>0</v>
      </c>
      <c r="I235" s="1374">
        <v>14332178.460000001</v>
      </c>
      <c r="J235" s="1374">
        <v>0</v>
      </c>
      <c r="K235" s="1374">
        <v>0</v>
      </c>
      <c r="L235" s="1374">
        <v>14332178.460000001</v>
      </c>
    </row>
    <row r="236" spans="1:12" ht="21">
      <c r="A236" s="1372">
        <v>45535</v>
      </c>
      <c r="B236" s="1373" t="s">
        <v>2397</v>
      </c>
      <c r="C236" s="1373" t="s">
        <v>2455</v>
      </c>
      <c r="D236" s="1373" t="s">
        <v>2456</v>
      </c>
      <c r="E236" s="1373" t="s">
        <v>637</v>
      </c>
      <c r="F236" s="1373" t="s">
        <v>407</v>
      </c>
      <c r="G236" s="1374">
        <v>0</v>
      </c>
      <c r="H236" s="1374">
        <v>0</v>
      </c>
      <c r="I236" s="1374">
        <v>6751374.5</v>
      </c>
      <c r="J236" s="1374">
        <v>0</v>
      </c>
      <c r="K236" s="1374">
        <v>0</v>
      </c>
      <c r="L236" s="1374">
        <v>6751374.5</v>
      </c>
    </row>
    <row r="237" spans="1:12" ht="21">
      <c r="A237" s="1372">
        <v>45535</v>
      </c>
      <c r="B237" s="1373" t="s">
        <v>2397</v>
      </c>
      <c r="C237" s="1373" t="s">
        <v>2455</v>
      </c>
      <c r="D237" s="1373" t="s">
        <v>2456</v>
      </c>
      <c r="E237" s="1373" t="s">
        <v>638</v>
      </c>
      <c r="F237" s="1373" t="s">
        <v>109</v>
      </c>
      <c r="G237" s="1374">
        <v>0</v>
      </c>
      <c r="H237" s="1374">
        <v>0</v>
      </c>
      <c r="I237" s="1374">
        <v>138333.47</v>
      </c>
      <c r="J237" s="1374">
        <v>0</v>
      </c>
      <c r="K237" s="1374">
        <v>0</v>
      </c>
      <c r="L237" s="1374">
        <v>138333.47</v>
      </c>
    </row>
    <row r="238" spans="1:12" ht="21">
      <c r="A238" s="1372">
        <v>45535</v>
      </c>
      <c r="B238" s="1373" t="s">
        <v>2397</v>
      </c>
      <c r="C238" s="1373" t="s">
        <v>2455</v>
      </c>
      <c r="D238" s="1373" t="s">
        <v>2456</v>
      </c>
      <c r="E238" s="1373" t="s">
        <v>639</v>
      </c>
      <c r="F238" s="1373" t="s">
        <v>110</v>
      </c>
      <c r="G238" s="1374">
        <v>0</v>
      </c>
      <c r="H238" s="1374">
        <v>46666.04</v>
      </c>
      <c r="I238" s="1374">
        <v>0</v>
      </c>
      <c r="J238" s="1374">
        <v>12314107.970000001</v>
      </c>
      <c r="K238" s="1374">
        <v>-46666.04</v>
      </c>
      <c r="L238" s="1374">
        <v>-12314107.970000001</v>
      </c>
    </row>
    <row r="239" spans="1:12" ht="21">
      <c r="A239" s="1372">
        <v>45535</v>
      </c>
      <c r="B239" s="1373" t="s">
        <v>2397</v>
      </c>
      <c r="C239" s="1373" t="s">
        <v>2455</v>
      </c>
      <c r="D239" s="1373" t="s">
        <v>2456</v>
      </c>
      <c r="E239" s="1373" t="s">
        <v>640</v>
      </c>
      <c r="F239" s="1373" t="s">
        <v>111</v>
      </c>
      <c r="G239" s="1375"/>
      <c r="H239" s="1375"/>
      <c r="I239" s="1375"/>
      <c r="J239" s="1375"/>
      <c r="K239" s="1375"/>
      <c r="L239" s="1375"/>
    </row>
    <row r="240" spans="1:12" ht="21">
      <c r="A240" s="1372">
        <v>45535</v>
      </c>
      <c r="B240" s="1373" t="s">
        <v>2397</v>
      </c>
      <c r="C240" s="1373" t="s">
        <v>2455</v>
      </c>
      <c r="D240" s="1373" t="s">
        <v>2456</v>
      </c>
      <c r="E240" s="1373" t="s">
        <v>641</v>
      </c>
      <c r="F240" s="1373" t="s">
        <v>112</v>
      </c>
      <c r="G240" s="1374">
        <v>0</v>
      </c>
      <c r="H240" s="1374">
        <v>59120.92</v>
      </c>
      <c r="I240" s="1374">
        <v>0</v>
      </c>
      <c r="J240" s="1374">
        <v>3618522.06</v>
      </c>
      <c r="K240" s="1374">
        <v>-59120.92</v>
      </c>
      <c r="L240" s="1374">
        <v>-3618522.06</v>
      </c>
    </row>
    <row r="241" spans="1:12" ht="21">
      <c r="A241" s="1372">
        <v>45535</v>
      </c>
      <c r="B241" s="1373" t="s">
        <v>2397</v>
      </c>
      <c r="C241" s="1373" t="s">
        <v>2455</v>
      </c>
      <c r="D241" s="1373" t="s">
        <v>2456</v>
      </c>
      <c r="E241" s="1373" t="s">
        <v>642</v>
      </c>
      <c r="F241" s="1373" t="s">
        <v>113</v>
      </c>
      <c r="G241" s="1374">
        <v>0</v>
      </c>
      <c r="H241" s="1374">
        <v>8513.83</v>
      </c>
      <c r="I241" s="1374">
        <v>0</v>
      </c>
      <c r="J241" s="1374">
        <v>1201442.8400000001</v>
      </c>
      <c r="K241" s="1374">
        <v>-8513.83</v>
      </c>
      <c r="L241" s="1374">
        <v>-1201442.8400000001</v>
      </c>
    </row>
    <row r="242" spans="1:12" ht="21">
      <c r="A242" s="1372">
        <v>45535</v>
      </c>
      <c r="B242" s="1373" t="s">
        <v>2397</v>
      </c>
      <c r="C242" s="1373" t="s">
        <v>2455</v>
      </c>
      <c r="D242" s="1373" t="s">
        <v>2456</v>
      </c>
      <c r="E242" s="1373" t="s">
        <v>643</v>
      </c>
      <c r="F242" s="1373" t="s">
        <v>114</v>
      </c>
      <c r="G242" s="1374">
        <v>0</v>
      </c>
      <c r="H242" s="1374">
        <v>8477.06</v>
      </c>
      <c r="I242" s="1374">
        <v>0</v>
      </c>
      <c r="J242" s="1374">
        <v>856463.46</v>
      </c>
      <c r="K242" s="1374">
        <v>-8477.06</v>
      </c>
      <c r="L242" s="1374">
        <v>-856463.46</v>
      </c>
    </row>
    <row r="243" spans="1:12" ht="21">
      <c r="A243" s="1372">
        <v>45535</v>
      </c>
      <c r="B243" s="1373" t="s">
        <v>2397</v>
      </c>
      <c r="C243" s="1373" t="s">
        <v>2455</v>
      </c>
      <c r="D243" s="1373" t="s">
        <v>2456</v>
      </c>
      <c r="E243" s="1373" t="s">
        <v>644</v>
      </c>
      <c r="F243" s="1373" t="s">
        <v>115</v>
      </c>
      <c r="G243" s="1374">
        <v>0</v>
      </c>
      <c r="H243" s="1374">
        <v>0</v>
      </c>
      <c r="I243" s="1374">
        <v>0</v>
      </c>
      <c r="J243" s="1374">
        <v>139997</v>
      </c>
      <c r="K243" s="1374">
        <v>0</v>
      </c>
      <c r="L243" s="1374">
        <v>-139997</v>
      </c>
    </row>
    <row r="244" spans="1:12" ht="21">
      <c r="A244" s="1372">
        <v>45535</v>
      </c>
      <c r="B244" s="1373" t="s">
        <v>2397</v>
      </c>
      <c r="C244" s="1373" t="s">
        <v>2455</v>
      </c>
      <c r="D244" s="1373" t="s">
        <v>2456</v>
      </c>
      <c r="E244" s="1373" t="s">
        <v>645</v>
      </c>
      <c r="F244" s="1373" t="s">
        <v>116</v>
      </c>
      <c r="G244" s="1374">
        <v>0</v>
      </c>
      <c r="H244" s="1374">
        <v>1407722.2</v>
      </c>
      <c r="I244" s="1374">
        <v>0</v>
      </c>
      <c r="J244" s="1374">
        <v>255096812.81</v>
      </c>
      <c r="K244" s="1374">
        <v>-1407722.2</v>
      </c>
      <c r="L244" s="1374">
        <v>-255096812.81</v>
      </c>
    </row>
    <row r="245" spans="1:12" ht="21">
      <c r="A245" s="1372">
        <v>45535</v>
      </c>
      <c r="B245" s="1373" t="s">
        <v>2397</v>
      </c>
      <c r="C245" s="1373" t="s">
        <v>2455</v>
      </c>
      <c r="D245" s="1373" t="s">
        <v>2456</v>
      </c>
      <c r="E245" s="1373" t="s">
        <v>646</v>
      </c>
      <c r="F245" s="1373" t="s">
        <v>117</v>
      </c>
      <c r="G245" s="1374">
        <v>0</v>
      </c>
      <c r="H245" s="1374">
        <v>127005.27</v>
      </c>
      <c r="I245" s="1374">
        <v>0</v>
      </c>
      <c r="J245" s="1374">
        <v>12771269.119999999</v>
      </c>
      <c r="K245" s="1374">
        <v>-127005.27</v>
      </c>
      <c r="L245" s="1374">
        <v>-12771269.119999999</v>
      </c>
    </row>
    <row r="246" spans="1:12" ht="21">
      <c r="A246" s="1372">
        <v>45535</v>
      </c>
      <c r="B246" s="1373" t="s">
        <v>2397</v>
      </c>
      <c r="C246" s="1373" t="s">
        <v>2455</v>
      </c>
      <c r="D246" s="1373" t="s">
        <v>2456</v>
      </c>
      <c r="E246" s="1373" t="s">
        <v>647</v>
      </c>
      <c r="F246" s="1373" t="s">
        <v>118</v>
      </c>
      <c r="G246" s="1374">
        <v>0</v>
      </c>
      <c r="H246" s="1374">
        <v>18207.02</v>
      </c>
      <c r="I246" s="1374">
        <v>0</v>
      </c>
      <c r="J246" s="1374">
        <v>6426505.9400000004</v>
      </c>
      <c r="K246" s="1374">
        <v>-18207.02</v>
      </c>
      <c r="L246" s="1374">
        <v>-6426505.9400000004</v>
      </c>
    </row>
    <row r="247" spans="1:12" ht="21">
      <c r="A247" s="1372">
        <v>45535</v>
      </c>
      <c r="B247" s="1373" t="s">
        <v>2397</v>
      </c>
      <c r="C247" s="1373" t="s">
        <v>2455</v>
      </c>
      <c r="D247" s="1373" t="s">
        <v>2456</v>
      </c>
      <c r="E247" s="1373" t="s">
        <v>648</v>
      </c>
      <c r="F247" s="1373" t="s">
        <v>119</v>
      </c>
      <c r="G247" s="1374">
        <v>0</v>
      </c>
      <c r="H247" s="1374">
        <v>2305.56</v>
      </c>
      <c r="I247" s="1374">
        <v>0</v>
      </c>
      <c r="J247" s="1374">
        <v>52499.97</v>
      </c>
      <c r="K247" s="1374">
        <v>-2305.56</v>
      </c>
      <c r="L247" s="1374">
        <v>-52499.97</v>
      </c>
    </row>
    <row r="248" spans="1:12" ht="21">
      <c r="A248" s="1372">
        <v>45535</v>
      </c>
      <c r="B248" s="1373" t="s">
        <v>2397</v>
      </c>
      <c r="C248" s="1373" t="s">
        <v>2455</v>
      </c>
      <c r="D248" s="1373" t="s">
        <v>2456</v>
      </c>
      <c r="E248" s="1373" t="s">
        <v>649</v>
      </c>
      <c r="F248" s="1373" t="s">
        <v>120</v>
      </c>
      <c r="G248" s="1375"/>
      <c r="H248" s="1375"/>
      <c r="I248" s="1375"/>
      <c r="J248" s="1375"/>
      <c r="K248" s="1375"/>
      <c r="L248" s="1375"/>
    </row>
    <row r="249" spans="1:12" ht="21">
      <c r="A249" s="1372">
        <v>45535</v>
      </c>
      <c r="B249" s="1373" t="s">
        <v>2397</v>
      </c>
      <c r="C249" s="1373" t="s">
        <v>2455</v>
      </c>
      <c r="D249" s="1373" t="s">
        <v>2456</v>
      </c>
      <c r="E249" s="1373" t="s">
        <v>650</v>
      </c>
      <c r="F249" s="1373" t="s">
        <v>1466</v>
      </c>
      <c r="G249" s="1375"/>
      <c r="H249" s="1375"/>
      <c r="I249" s="1375"/>
      <c r="J249" s="1375"/>
      <c r="K249" s="1375"/>
      <c r="L249" s="1375"/>
    </row>
    <row r="250" spans="1:12" ht="21">
      <c r="A250" s="1372">
        <v>45535</v>
      </c>
      <c r="B250" s="1373" t="s">
        <v>2397</v>
      </c>
      <c r="C250" s="1373" t="s">
        <v>2455</v>
      </c>
      <c r="D250" s="1373" t="s">
        <v>2456</v>
      </c>
      <c r="E250" s="1373" t="s">
        <v>651</v>
      </c>
      <c r="F250" s="1373" t="s">
        <v>121</v>
      </c>
      <c r="G250" s="1374">
        <v>0</v>
      </c>
      <c r="H250" s="1374">
        <v>0</v>
      </c>
      <c r="I250" s="1374">
        <v>116500</v>
      </c>
      <c r="J250" s="1374">
        <v>0</v>
      </c>
      <c r="K250" s="1374">
        <v>0</v>
      </c>
      <c r="L250" s="1374">
        <v>116500</v>
      </c>
    </row>
    <row r="251" spans="1:12" ht="21">
      <c r="A251" s="1372">
        <v>45535</v>
      </c>
      <c r="B251" s="1373" t="s">
        <v>2397</v>
      </c>
      <c r="C251" s="1373" t="s">
        <v>2455</v>
      </c>
      <c r="D251" s="1373" t="s">
        <v>2456</v>
      </c>
      <c r="E251" s="1373" t="s">
        <v>652</v>
      </c>
      <c r="F251" s="1373" t="s">
        <v>122</v>
      </c>
      <c r="G251" s="1375"/>
      <c r="H251" s="1375"/>
      <c r="I251" s="1375"/>
      <c r="J251" s="1375"/>
      <c r="K251" s="1375"/>
      <c r="L251" s="1375"/>
    </row>
    <row r="252" spans="1:12" ht="21">
      <c r="A252" s="1372">
        <v>45535</v>
      </c>
      <c r="B252" s="1373" t="s">
        <v>2397</v>
      </c>
      <c r="C252" s="1373" t="s">
        <v>2455</v>
      </c>
      <c r="D252" s="1373" t="s">
        <v>2456</v>
      </c>
      <c r="E252" s="1373" t="s">
        <v>653</v>
      </c>
      <c r="F252" s="1373" t="s">
        <v>123</v>
      </c>
      <c r="G252" s="1374">
        <v>0</v>
      </c>
      <c r="H252" s="1374">
        <v>3236.12</v>
      </c>
      <c r="I252" s="1374">
        <v>0</v>
      </c>
      <c r="J252" s="1374">
        <v>23111.16</v>
      </c>
      <c r="K252" s="1374">
        <v>-3236.12</v>
      </c>
      <c r="L252" s="1374">
        <v>-23111.16</v>
      </c>
    </row>
    <row r="253" spans="1:12" ht="21">
      <c r="A253" s="1372">
        <v>45535</v>
      </c>
      <c r="B253" s="1373" t="s">
        <v>2397</v>
      </c>
      <c r="C253" s="1373" t="s">
        <v>2455</v>
      </c>
      <c r="D253" s="1373" t="s">
        <v>2456</v>
      </c>
      <c r="E253" s="1373" t="s">
        <v>654</v>
      </c>
      <c r="F253" s="1373" t="s">
        <v>1467</v>
      </c>
      <c r="G253" s="1374">
        <v>0</v>
      </c>
      <c r="H253" s="1374">
        <v>0</v>
      </c>
      <c r="I253" s="1374">
        <v>379000</v>
      </c>
      <c r="J253" s="1374">
        <v>0</v>
      </c>
      <c r="K253" s="1374">
        <v>0</v>
      </c>
      <c r="L253" s="1374">
        <v>379000</v>
      </c>
    </row>
    <row r="254" spans="1:12" ht="21">
      <c r="A254" s="1372">
        <v>45535</v>
      </c>
      <c r="B254" s="1373" t="s">
        <v>2397</v>
      </c>
      <c r="C254" s="1373" t="s">
        <v>2455</v>
      </c>
      <c r="D254" s="1373" t="s">
        <v>2456</v>
      </c>
      <c r="E254" s="1373" t="s">
        <v>655</v>
      </c>
      <c r="F254" s="1373" t="s">
        <v>1468</v>
      </c>
      <c r="G254" s="1375"/>
      <c r="H254" s="1375"/>
      <c r="I254" s="1375"/>
      <c r="J254" s="1375"/>
      <c r="K254" s="1375"/>
      <c r="L254" s="1375"/>
    </row>
    <row r="255" spans="1:12" ht="21">
      <c r="A255" s="1372">
        <v>45535</v>
      </c>
      <c r="B255" s="1373" t="s">
        <v>2397</v>
      </c>
      <c r="C255" s="1373" t="s">
        <v>2455</v>
      </c>
      <c r="D255" s="1373" t="s">
        <v>2456</v>
      </c>
      <c r="E255" s="1373" t="s">
        <v>656</v>
      </c>
      <c r="F255" s="1373" t="s">
        <v>1469</v>
      </c>
      <c r="G255" s="1374">
        <v>0</v>
      </c>
      <c r="H255" s="1374">
        <v>9972.2199999999993</v>
      </c>
      <c r="I255" s="1374">
        <v>0</v>
      </c>
      <c r="J255" s="1374">
        <v>145193.42000000001</v>
      </c>
      <c r="K255" s="1374">
        <v>-9972.2199999999993</v>
      </c>
      <c r="L255" s="1374">
        <v>-145193.42000000001</v>
      </c>
    </row>
    <row r="256" spans="1:12" ht="21">
      <c r="A256" s="1372">
        <v>45535</v>
      </c>
      <c r="B256" s="1373" t="s">
        <v>2397</v>
      </c>
      <c r="C256" s="1373" t="s">
        <v>2455</v>
      </c>
      <c r="D256" s="1373" t="s">
        <v>2456</v>
      </c>
      <c r="E256" s="1373" t="s">
        <v>657</v>
      </c>
      <c r="F256" s="1373" t="s">
        <v>1470</v>
      </c>
      <c r="G256" s="1375"/>
      <c r="H256" s="1375"/>
      <c r="I256" s="1375"/>
      <c r="J256" s="1375"/>
      <c r="K256" s="1375"/>
      <c r="L256" s="1375"/>
    </row>
    <row r="257" spans="1:12" ht="21">
      <c r="A257" s="1372">
        <v>45535</v>
      </c>
      <c r="B257" s="1373" t="s">
        <v>2397</v>
      </c>
      <c r="C257" s="1373" t="s">
        <v>2455</v>
      </c>
      <c r="D257" s="1373" t="s">
        <v>2456</v>
      </c>
      <c r="E257" s="1373" t="s">
        <v>658</v>
      </c>
      <c r="F257" s="1373" t="s">
        <v>124</v>
      </c>
      <c r="G257" s="1374">
        <v>9367692</v>
      </c>
      <c r="H257" s="1374">
        <v>8362692</v>
      </c>
      <c r="I257" s="1374">
        <v>26838070.780000001</v>
      </c>
      <c r="J257" s="1374">
        <v>0</v>
      </c>
      <c r="K257" s="1374">
        <v>1005000</v>
      </c>
      <c r="L257" s="1374">
        <v>26838070.780000001</v>
      </c>
    </row>
    <row r="258" spans="1:12" ht="21">
      <c r="A258" s="1372">
        <v>45535</v>
      </c>
      <c r="B258" s="1373" t="s">
        <v>2397</v>
      </c>
      <c r="C258" s="1373" t="s">
        <v>2455</v>
      </c>
      <c r="D258" s="1373" t="s">
        <v>2456</v>
      </c>
      <c r="E258" s="1373" t="s">
        <v>659</v>
      </c>
      <c r="F258" s="1373" t="s">
        <v>125</v>
      </c>
      <c r="G258" s="1374">
        <v>5186346</v>
      </c>
      <c r="H258" s="1374">
        <v>5186346</v>
      </c>
      <c r="I258" s="1374">
        <v>0</v>
      </c>
      <c r="J258" s="1374">
        <v>0</v>
      </c>
      <c r="K258" s="1374">
        <v>0</v>
      </c>
      <c r="L258" s="1374">
        <v>0</v>
      </c>
    </row>
    <row r="259" spans="1:12" ht="21">
      <c r="A259" s="1372">
        <v>45535</v>
      </c>
      <c r="B259" s="1373" t="s">
        <v>2397</v>
      </c>
      <c r="C259" s="1373" t="s">
        <v>2455</v>
      </c>
      <c r="D259" s="1373" t="s">
        <v>2456</v>
      </c>
      <c r="E259" s="1373" t="s">
        <v>660</v>
      </c>
      <c r="F259" s="1373" t="s">
        <v>1471</v>
      </c>
      <c r="G259" s="1374">
        <v>0</v>
      </c>
      <c r="H259" s="1374">
        <v>4181346</v>
      </c>
      <c r="I259" s="1374">
        <v>0</v>
      </c>
      <c r="J259" s="1374">
        <v>0</v>
      </c>
      <c r="K259" s="1374">
        <v>-4181346</v>
      </c>
      <c r="L259" s="1374">
        <v>0</v>
      </c>
    </row>
    <row r="260" spans="1:12" ht="21">
      <c r="A260" s="1372">
        <v>45535</v>
      </c>
      <c r="B260" s="1373" t="s">
        <v>2397</v>
      </c>
      <c r="C260" s="1373" t="s">
        <v>2455</v>
      </c>
      <c r="D260" s="1373" t="s">
        <v>2456</v>
      </c>
      <c r="E260" s="1373" t="s">
        <v>1918</v>
      </c>
      <c r="F260" s="1373" t="s">
        <v>1919</v>
      </c>
      <c r="G260" s="1375"/>
      <c r="H260" s="1375"/>
      <c r="I260" s="1375"/>
      <c r="J260" s="1375"/>
      <c r="K260" s="1375"/>
      <c r="L260" s="1375"/>
    </row>
    <row r="261" spans="1:12" ht="21">
      <c r="A261" s="1372">
        <v>45535</v>
      </c>
      <c r="B261" s="1373" t="s">
        <v>2397</v>
      </c>
      <c r="C261" s="1373" t="s">
        <v>2455</v>
      </c>
      <c r="D261" s="1373" t="s">
        <v>2456</v>
      </c>
      <c r="E261" s="1373" t="s">
        <v>1920</v>
      </c>
      <c r="F261" s="1373" t="s">
        <v>1921</v>
      </c>
      <c r="G261" s="1375"/>
      <c r="H261" s="1375"/>
      <c r="I261" s="1375"/>
      <c r="J261" s="1375"/>
      <c r="K261" s="1375"/>
      <c r="L261" s="1375"/>
    </row>
    <row r="262" spans="1:12" ht="21">
      <c r="A262" s="1372">
        <v>45535</v>
      </c>
      <c r="B262" s="1373" t="s">
        <v>2397</v>
      </c>
      <c r="C262" s="1373" t="s">
        <v>2455</v>
      </c>
      <c r="D262" s="1373" t="s">
        <v>2456</v>
      </c>
      <c r="E262" s="1373" t="s">
        <v>661</v>
      </c>
      <c r="F262" s="1373" t="s">
        <v>1472</v>
      </c>
      <c r="G262" s="1375"/>
      <c r="H262" s="1375"/>
      <c r="I262" s="1375"/>
      <c r="J262" s="1375"/>
      <c r="K262" s="1375"/>
      <c r="L262" s="1375"/>
    </row>
    <row r="263" spans="1:12" ht="21">
      <c r="A263" s="1372">
        <v>45535</v>
      </c>
      <c r="B263" s="1373" t="s">
        <v>2397</v>
      </c>
      <c r="C263" s="1373" t="s">
        <v>2455</v>
      </c>
      <c r="D263" s="1373" t="s">
        <v>2456</v>
      </c>
      <c r="E263" s="1373" t="s">
        <v>662</v>
      </c>
      <c r="F263" s="1373" t="s">
        <v>2177</v>
      </c>
      <c r="G263" s="1375"/>
      <c r="H263" s="1375"/>
      <c r="I263" s="1375"/>
      <c r="J263" s="1375"/>
      <c r="K263" s="1375"/>
      <c r="L263" s="1375"/>
    </row>
    <row r="264" spans="1:12" ht="21">
      <c r="A264" s="1372">
        <v>45535</v>
      </c>
      <c r="B264" s="1373" t="s">
        <v>2397</v>
      </c>
      <c r="C264" s="1373" t="s">
        <v>2455</v>
      </c>
      <c r="D264" s="1373" t="s">
        <v>2456</v>
      </c>
      <c r="E264" s="1373" t="s">
        <v>663</v>
      </c>
      <c r="F264" s="1373" t="s">
        <v>2178</v>
      </c>
      <c r="G264" s="1375"/>
      <c r="H264" s="1375"/>
      <c r="I264" s="1375"/>
      <c r="J264" s="1375"/>
      <c r="K264" s="1375"/>
      <c r="L264" s="1375"/>
    </row>
    <row r="265" spans="1:12" ht="21">
      <c r="A265" s="1372">
        <v>45535</v>
      </c>
      <c r="B265" s="1373" t="s">
        <v>2397</v>
      </c>
      <c r="C265" s="1373" t="s">
        <v>2455</v>
      </c>
      <c r="D265" s="1373" t="s">
        <v>2456</v>
      </c>
      <c r="E265" s="1373" t="s">
        <v>664</v>
      </c>
      <c r="F265" s="1373" t="s">
        <v>127</v>
      </c>
      <c r="G265" s="1375"/>
      <c r="H265" s="1375"/>
      <c r="I265" s="1375"/>
      <c r="J265" s="1375"/>
      <c r="K265" s="1375"/>
      <c r="L265" s="1375"/>
    </row>
    <row r="266" spans="1:12" ht="21">
      <c r="A266" s="1372">
        <v>45535</v>
      </c>
      <c r="B266" s="1373" t="s">
        <v>2397</v>
      </c>
      <c r="C266" s="1373" t="s">
        <v>2455</v>
      </c>
      <c r="D266" s="1373" t="s">
        <v>2456</v>
      </c>
      <c r="E266" s="1373" t="s">
        <v>665</v>
      </c>
      <c r="F266" s="1373" t="s">
        <v>2179</v>
      </c>
      <c r="G266" s="1375"/>
      <c r="H266" s="1375"/>
      <c r="I266" s="1375"/>
      <c r="J266" s="1375"/>
      <c r="K266" s="1375"/>
      <c r="L266" s="1375"/>
    </row>
    <row r="267" spans="1:12" ht="21">
      <c r="A267" s="1372">
        <v>45535</v>
      </c>
      <c r="B267" s="1373" t="s">
        <v>2397</v>
      </c>
      <c r="C267" s="1373" t="s">
        <v>2455</v>
      </c>
      <c r="D267" s="1373" t="s">
        <v>2456</v>
      </c>
      <c r="E267" s="1373" t="s">
        <v>666</v>
      </c>
      <c r="F267" s="1373" t="s">
        <v>2180</v>
      </c>
      <c r="G267" s="1374">
        <v>128481</v>
      </c>
      <c r="H267" s="1374">
        <v>111981</v>
      </c>
      <c r="I267" s="1374">
        <v>0</v>
      </c>
      <c r="J267" s="1374">
        <v>0</v>
      </c>
      <c r="K267" s="1374">
        <v>-16500</v>
      </c>
      <c r="L267" s="1374">
        <v>0</v>
      </c>
    </row>
    <row r="268" spans="1:12" ht="21">
      <c r="A268" s="1372">
        <v>45535</v>
      </c>
      <c r="B268" s="1373" t="s">
        <v>2397</v>
      </c>
      <c r="C268" s="1373" t="s">
        <v>2455</v>
      </c>
      <c r="D268" s="1373" t="s">
        <v>2456</v>
      </c>
      <c r="E268" s="1373" t="s">
        <v>667</v>
      </c>
      <c r="F268" s="1373" t="s">
        <v>2042</v>
      </c>
      <c r="G268" s="1375"/>
      <c r="H268" s="1375"/>
      <c r="I268" s="1375"/>
      <c r="J268" s="1375"/>
      <c r="K268" s="1375"/>
      <c r="L268" s="1375"/>
    </row>
    <row r="269" spans="1:12" ht="21">
      <c r="A269" s="1372">
        <v>45535</v>
      </c>
      <c r="B269" s="1373" t="s">
        <v>2397</v>
      </c>
      <c r="C269" s="1373" t="s">
        <v>2455</v>
      </c>
      <c r="D269" s="1373" t="s">
        <v>2456</v>
      </c>
      <c r="E269" s="1373" t="s">
        <v>668</v>
      </c>
      <c r="F269" s="1373" t="s">
        <v>2043</v>
      </c>
      <c r="G269" s="1375"/>
      <c r="H269" s="1375"/>
      <c r="I269" s="1375"/>
      <c r="J269" s="1375"/>
      <c r="K269" s="1375"/>
      <c r="L269" s="1375"/>
    </row>
    <row r="270" spans="1:12" ht="21">
      <c r="A270" s="1372">
        <v>45535</v>
      </c>
      <c r="B270" s="1373" t="s">
        <v>2397</v>
      </c>
      <c r="C270" s="1373" t="s">
        <v>2455</v>
      </c>
      <c r="D270" s="1373" t="s">
        <v>2456</v>
      </c>
      <c r="E270" s="1373" t="s">
        <v>669</v>
      </c>
      <c r="F270" s="1373" t="s">
        <v>2181</v>
      </c>
      <c r="G270" s="1375"/>
      <c r="H270" s="1375"/>
      <c r="I270" s="1375"/>
      <c r="J270" s="1375"/>
      <c r="K270" s="1375"/>
      <c r="L270" s="1375"/>
    </row>
    <row r="271" spans="1:12" ht="21">
      <c r="A271" s="1372">
        <v>45535</v>
      </c>
      <c r="B271" s="1373" t="s">
        <v>2397</v>
      </c>
      <c r="C271" s="1373" t="s">
        <v>2455</v>
      </c>
      <c r="D271" s="1373" t="s">
        <v>2456</v>
      </c>
      <c r="E271" s="1373" t="s">
        <v>1922</v>
      </c>
      <c r="F271" s="1373" t="s">
        <v>2182</v>
      </c>
      <c r="G271" s="1375"/>
      <c r="H271" s="1375"/>
      <c r="I271" s="1375"/>
      <c r="J271" s="1375"/>
      <c r="K271" s="1375"/>
      <c r="L271" s="1375"/>
    </row>
    <row r="272" spans="1:12" ht="21">
      <c r="A272" s="1372">
        <v>45535</v>
      </c>
      <c r="B272" s="1373" t="s">
        <v>2397</v>
      </c>
      <c r="C272" s="1373" t="s">
        <v>2455</v>
      </c>
      <c r="D272" s="1373" t="s">
        <v>2456</v>
      </c>
      <c r="E272" s="1373" t="s">
        <v>1924</v>
      </c>
      <c r="F272" s="1373" t="s">
        <v>2183</v>
      </c>
      <c r="G272" s="1375"/>
      <c r="H272" s="1375"/>
      <c r="I272" s="1375"/>
      <c r="J272" s="1375"/>
      <c r="K272" s="1375"/>
      <c r="L272" s="1375"/>
    </row>
    <row r="273" spans="1:12" ht="21">
      <c r="A273" s="1372">
        <v>45535</v>
      </c>
      <c r="B273" s="1373" t="s">
        <v>2397</v>
      </c>
      <c r="C273" s="1373" t="s">
        <v>2455</v>
      </c>
      <c r="D273" s="1373" t="s">
        <v>2456</v>
      </c>
      <c r="E273" s="1373" t="s">
        <v>1926</v>
      </c>
      <c r="F273" s="1373" t="s">
        <v>2184</v>
      </c>
      <c r="G273" s="1374">
        <v>83678.28</v>
      </c>
      <c r="H273" s="1374">
        <v>83678.28</v>
      </c>
      <c r="I273" s="1374">
        <v>0</v>
      </c>
      <c r="J273" s="1374">
        <v>0</v>
      </c>
      <c r="K273" s="1374">
        <v>0</v>
      </c>
      <c r="L273" s="1374">
        <v>0</v>
      </c>
    </row>
    <row r="274" spans="1:12" ht="21">
      <c r="A274" s="1372">
        <v>45535</v>
      </c>
      <c r="B274" s="1373" t="s">
        <v>2397</v>
      </c>
      <c r="C274" s="1373" t="s">
        <v>2455</v>
      </c>
      <c r="D274" s="1373" t="s">
        <v>2456</v>
      </c>
      <c r="E274" s="1373" t="s">
        <v>1928</v>
      </c>
      <c r="F274" s="1373" t="s">
        <v>2185</v>
      </c>
      <c r="G274" s="1375"/>
      <c r="H274" s="1375"/>
      <c r="I274" s="1375"/>
      <c r="J274" s="1375"/>
      <c r="K274" s="1375"/>
      <c r="L274" s="1375"/>
    </row>
    <row r="275" spans="1:12" ht="21">
      <c r="A275" s="1372">
        <v>45535</v>
      </c>
      <c r="B275" s="1373" t="s">
        <v>2397</v>
      </c>
      <c r="C275" s="1373" t="s">
        <v>2455</v>
      </c>
      <c r="D275" s="1373" t="s">
        <v>2456</v>
      </c>
      <c r="E275" s="1373" t="s">
        <v>1930</v>
      </c>
      <c r="F275" s="1373" t="s">
        <v>2186</v>
      </c>
      <c r="G275" s="1375"/>
      <c r="H275" s="1375"/>
      <c r="I275" s="1375"/>
      <c r="J275" s="1375"/>
      <c r="K275" s="1375"/>
      <c r="L275" s="1375"/>
    </row>
    <row r="276" spans="1:12" ht="21">
      <c r="A276" s="1372">
        <v>45535</v>
      </c>
      <c r="B276" s="1373" t="s">
        <v>2397</v>
      </c>
      <c r="C276" s="1373" t="s">
        <v>2455</v>
      </c>
      <c r="D276" s="1373" t="s">
        <v>2456</v>
      </c>
      <c r="E276" s="1373" t="s">
        <v>1932</v>
      </c>
      <c r="F276" s="1373" t="s">
        <v>2187</v>
      </c>
      <c r="G276" s="1375"/>
      <c r="H276" s="1375"/>
      <c r="I276" s="1375"/>
      <c r="J276" s="1375"/>
      <c r="K276" s="1375"/>
      <c r="L276" s="1375"/>
    </row>
    <row r="277" spans="1:12" ht="21">
      <c r="A277" s="1372">
        <v>45535</v>
      </c>
      <c r="B277" s="1373" t="s">
        <v>2397</v>
      </c>
      <c r="C277" s="1373" t="s">
        <v>2455</v>
      </c>
      <c r="D277" s="1373" t="s">
        <v>2456</v>
      </c>
      <c r="E277" s="1373" t="s">
        <v>1934</v>
      </c>
      <c r="F277" s="1373" t="s">
        <v>2188</v>
      </c>
      <c r="G277" s="1375"/>
      <c r="H277" s="1375"/>
      <c r="I277" s="1375"/>
      <c r="J277" s="1375"/>
      <c r="K277" s="1375"/>
      <c r="L277" s="1375"/>
    </row>
    <row r="278" spans="1:12" ht="21">
      <c r="A278" s="1372">
        <v>45535</v>
      </c>
      <c r="B278" s="1373" t="s">
        <v>2397</v>
      </c>
      <c r="C278" s="1373" t="s">
        <v>2455</v>
      </c>
      <c r="D278" s="1373" t="s">
        <v>2456</v>
      </c>
      <c r="E278" s="1373" t="s">
        <v>1936</v>
      </c>
      <c r="F278" s="1373" t="s">
        <v>2189</v>
      </c>
      <c r="G278" s="1374">
        <v>1540335.7</v>
      </c>
      <c r="H278" s="1374">
        <v>1540335.7</v>
      </c>
      <c r="I278" s="1374">
        <v>0</v>
      </c>
      <c r="J278" s="1374">
        <v>0</v>
      </c>
      <c r="K278" s="1374">
        <v>0</v>
      </c>
      <c r="L278" s="1374">
        <v>0</v>
      </c>
    </row>
    <row r="279" spans="1:12" ht="21">
      <c r="A279" s="1372">
        <v>45535</v>
      </c>
      <c r="B279" s="1373" t="s">
        <v>2397</v>
      </c>
      <c r="C279" s="1373" t="s">
        <v>2455</v>
      </c>
      <c r="D279" s="1373" t="s">
        <v>2456</v>
      </c>
      <c r="E279" s="1373" t="s">
        <v>670</v>
      </c>
      <c r="F279" s="1373" t="s">
        <v>2172</v>
      </c>
      <c r="G279" s="1374">
        <v>111981</v>
      </c>
      <c r="H279" s="1374">
        <v>0</v>
      </c>
      <c r="I279" s="1374">
        <v>0</v>
      </c>
      <c r="J279" s="1374">
        <v>0</v>
      </c>
      <c r="K279" s="1374">
        <v>-111981</v>
      </c>
      <c r="L279" s="1374">
        <v>0</v>
      </c>
    </row>
    <row r="280" spans="1:12" ht="21">
      <c r="A280" s="1372">
        <v>45535</v>
      </c>
      <c r="B280" s="1373" t="s">
        <v>2397</v>
      </c>
      <c r="C280" s="1373" t="s">
        <v>2455</v>
      </c>
      <c r="D280" s="1373" t="s">
        <v>2456</v>
      </c>
      <c r="E280" s="1373" t="s">
        <v>1938</v>
      </c>
      <c r="F280" s="1373" t="s">
        <v>1939</v>
      </c>
      <c r="G280" s="1374">
        <v>1624013.98</v>
      </c>
      <c r="H280" s="1374">
        <v>626327.4</v>
      </c>
      <c r="I280" s="1374">
        <v>0</v>
      </c>
      <c r="J280" s="1374">
        <v>511940.7</v>
      </c>
      <c r="K280" s="1374">
        <v>-997686.58</v>
      </c>
      <c r="L280" s="1374">
        <v>511940.7</v>
      </c>
    </row>
    <row r="281" spans="1:12" ht="21">
      <c r="A281" s="1372">
        <v>45535</v>
      </c>
      <c r="B281" s="1373" t="s">
        <v>2397</v>
      </c>
      <c r="C281" s="1373" t="s">
        <v>2455</v>
      </c>
      <c r="D281" s="1373" t="s">
        <v>2456</v>
      </c>
      <c r="E281" s="1373" t="s">
        <v>671</v>
      </c>
      <c r="F281" s="1373" t="s">
        <v>128</v>
      </c>
      <c r="G281" s="1375"/>
      <c r="H281" s="1375"/>
      <c r="I281" s="1375"/>
      <c r="J281" s="1375"/>
      <c r="K281" s="1375"/>
      <c r="L281" s="1375"/>
    </row>
    <row r="282" spans="1:12" ht="21">
      <c r="A282" s="1372">
        <v>45535</v>
      </c>
      <c r="B282" s="1373" t="s">
        <v>2397</v>
      </c>
      <c r="C282" s="1373" t="s">
        <v>2455</v>
      </c>
      <c r="D282" s="1373" t="s">
        <v>2456</v>
      </c>
      <c r="E282" s="1373" t="s">
        <v>672</v>
      </c>
      <c r="F282" s="1373" t="s">
        <v>129</v>
      </c>
      <c r="G282" s="1375"/>
      <c r="H282" s="1375"/>
      <c r="I282" s="1375"/>
      <c r="J282" s="1375"/>
      <c r="K282" s="1375"/>
      <c r="L282" s="1375"/>
    </row>
    <row r="283" spans="1:12" ht="21">
      <c r="A283" s="1372">
        <v>45535</v>
      </c>
      <c r="B283" s="1373" t="s">
        <v>2397</v>
      </c>
      <c r="C283" s="1373" t="s">
        <v>2455</v>
      </c>
      <c r="D283" s="1373" t="s">
        <v>2456</v>
      </c>
      <c r="E283" s="1373" t="s">
        <v>673</v>
      </c>
      <c r="F283" s="1373" t="s">
        <v>2190</v>
      </c>
      <c r="G283" s="1375"/>
      <c r="H283" s="1375"/>
      <c r="I283" s="1375"/>
      <c r="J283" s="1375"/>
      <c r="K283" s="1375"/>
      <c r="L283" s="1375"/>
    </row>
    <row r="284" spans="1:12" ht="42">
      <c r="A284" s="1372">
        <v>45535</v>
      </c>
      <c r="B284" s="1373" t="s">
        <v>2397</v>
      </c>
      <c r="C284" s="1373" t="s">
        <v>2455</v>
      </c>
      <c r="D284" s="1373" t="s">
        <v>2456</v>
      </c>
      <c r="E284" s="1373" t="s">
        <v>674</v>
      </c>
      <c r="F284" s="1373" t="s">
        <v>2191</v>
      </c>
      <c r="G284" s="1375"/>
      <c r="H284" s="1375"/>
      <c r="I284" s="1375"/>
      <c r="J284" s="1375"/>
      <c r="K284" s="1375"/>
      <c r="L284" s="1375"/>
    </row>
    <row r="285" spans="1:12" ht="42">
      <c r="A285" s="1372">
        <v>45535</v>
      </c>
      <c r="B285" s="1373" t="s">
        <v>2397</v>
      </c>
      <c r="C285" s="1373" t="s">
        <v>2455</v>
      </c>
      <c r="D285" s="1373" t="s">
        <v>2456</v>
      </c>
      <c r="E285" s="1373" t="s">
        <v>675</v>
      </c>
      <c r="F285" s="1373" t="s">
        <v>2192</v>
      </c>
      <c r="G285" s="1375"/>
      <c r="H285" s="1375"/>
      <c r="I285" s="1375"/>
      <c r="J285" s="1375"/>
      <c r="K285" s="1375"/>
      <c r="L285" s="1375"/>
    </row>
    <row r="286" spans="1:12" ht="21">
      <c r="A286" s="1372">
        <v>45535</v>
      </c>
      <c r="B286" s="1373" t="s">
        <v>2397</v>
      </c>
      <c r="C286" s="1373" t="s">
        <v>2455</v>
      </c>
      <c r="D286" s="1373" t="s">
        <v>2456</v>
      </c>
      <c r="E286" s="1373" t="s">
        <v>676</v>
      </c>
      <c r="F286" s="1373" t="s">
        <v>2193</v>
      </c>
      <c r="G286" s="1375"/>
      <c r="H286" s="1375"/>
      <c r="I286" s="1375"/>
      <c r="J286" s="1375"/>
      <c r="K286" s="1375"/>
      <c r="L286" s="1375"/>
    </row>
    <row r="287" spans="1:12" ht="21">
      <c r="A287" s="1372">
        <v>45535</v>
      </c>
      <c r="B287" s="1373" t="s">
        <v>2397</v>
      </c>
      <c r="C287" s="1373" t="s">
        <v>2455</v>
      </c>
      <c r="D287" s="1373" t="s">
        <v>2456</v>
      </c>
      <c r="E287" s="1373" t="s">
        <v>677</v>
      </c>
      <c r="F287" s="1373" t="s">
        <v>2194</v>
      </c>
      <c r="G287" s="1375"/>
      <c r="H287" s="1375"/>
      <c r="I287" s="1375"/>
      <c r="J287" s="1375"/>
      <c r="K287" s="1375"/>
      <c r="L287" s="1375"/>
    </row>
    <row r="288" spans="1:12" ht="42">
      <c r="A288" s="1372">
        <v>45535</v>
      </c>
      <c r="B288" s="1373" t="s">
        <v>2397</v>
      </c>
      <c r="C288" s="1373" t="s">
        <v>2455</v>
      </c>
      <c r="D288" s="1373" t="s">
        <v>2456</v>
      </c>
      <c r="E288" s="1373" t="s">
        <v>678</v>
      </c>
      <c r="F288" s="1373" t="s">
        <v>2195</v>
      </c>
      <c r="G288" s="1375"/>
      <c r="H288" s="1375"/>
      <c r="I288" s="1375"/>
      <c r="J288" s="1375"/>
      <c r="K288" s="1375"/>
      <c r="L288" s="1375"/>
    </row>
    <row r="289" spans="1:12" ht="42">
      <c r="A289" s="1372">
        <v>45535</v>
      </c>
      <c r="B289" s="1373" t="s">
        <v>2397</v>
      </c>
      <c r="C289" s="1373" t="s">
        <v>2455</v>
      </c>
      <c r="D289" s="1373" t="s">
        <v>2456</v>
      </c>
      <c r="E289" s="1373" t="s">
        <v>679</v>
      </c>
      <c r="F289" s="1373" t="s">
        <v>2196</v>
      </c>
      <c r="G289" s="1375"/>
      <c r="H289" s="1375"/>
      <c r="I289" s="1375"/>
      <c r="J289" s="1375"/>
      <c r="K289" s="1375"/>
      <c r="L289" s="1375"/>
    </row>
    <row r="290" spans="1:12" ht="42">
      <c r="A290" s="1372">
        <v>45535</v>
      </c>
      <c r="B290" s="1373" t="s">
        <v>2397</v>
      </c>
      <c r="C290" s="1373" t="s">
        <v>2455</v>
      </c>
      <c r="D290" s="1373" t="s">
        <v>2456</v>
      </c>
      <c r="E290" s="1373" t="s">
        <v>680</v>
      </c>
      <c r="F290" s="1373" t="s">
        <v>2197</v>
      </c>
      <c r="G290" s="1375"/>
      <c r="H290" s="1375"/>
      <c r="I290" s="1375"/>
      <c r="J290" s="1375"/>
      <c r="K290" s="1375"/>
      <c r="L290" s="1375"/>
    </row>
    <row r="291" spans="1:12" ht="21">
      <c r="A291" s="1372">
        <v>45535</v>
      </c>
      <c r="B291" s="1373" t="s">
        <v>2397</v>
      </c>
      <c r="C291" s="1373" t="s">
        <v>2455</v>
      </c>
      <c r="D291" s="1373" t="s">
        <v>2456</v>
      </c>
      <c r="E291" s="1373" t="s">
        <v>1943</v>
      </c>
      <c r="F291" s="1373" t="s">
        <v>1940</v>
      </c>
      <c r="G291" s="1375"/>
      <c r="H291" s="1375"/>
      <c r="I291" s="1375"/>
      <c r="J291" s="1375"/>
      <c r="K291" s="1375"/>
      <c r="L291" s="1375"/>
    </row>
    <row r="292" spans="1:12" ht="42">
      <c r="A292" s="1372">
        <v>45535</v>
      </c>
      <c r="B292" s="1373" t="s">
        <v>2397</v>
      </c>
      <c r="C292" s="1373" t="s">
        <v>2455</v>
      </c>
      <c r="D292" s="1373" t="s">
        <v>2456</v>
      </c>
      <c r="E292" s="1373" t="s">
        <v>1944</v>
      </c>
      <c r="F292" s="1373" t="s">
        <v>2198</v>
      </c>
      <c r="G292" s="1375"/>
      <c r="H292" s="1375"/>
      <c r="I292" s="1375"/>
      <c r="J292" s="1375"/>
      <c r="K292" s="1375"/>
      <c r="L292" s="1375"/>
    </row>
    <row r="293" spans="1:12" ht="42">
      <c r="A293" s="1372">
        <v>45535</v>
      </c>
      <c r="B293" s="1373" t="s">
        <v>2397</v>
      </c>
      <c r="C293" s="1373" t="s">
        <v>2455</v>
      </c>
      <c r="D293" s="1373" t="s">
        <v>2456</v>
      </c>
      <c r="E293" s="1373" t="s">
        <v>1945</v>
      </c>
      <c r="F293" s="1373" t="s">
        <v>2199</v>
      </c>
      <c r="G293" s="1375"/>
      <c r="H293" s="1375"/>
      <c r="I293" s="1375"/>
      <c r="J293" s="1375"/>
      <c r="K293" s="1375"/>
      <c r="L293" s="1375"/>
    </row>
    <row r="294" spans="1:12" ht="21">
      <c r="A294" s="1372">
        <v>45535</v>
      </c>
      <c r="B294" s="1373" t="s">
        <v>2397</v>
      </c>
      <c r="C294" s="1373" t="s">
        <v>2455</v>
      </c>
      <c r="D294" s="1373" t="s">
        <v>2456</v>
      </c>
      <c r="E294" s="1373" t="s">
        <v>1946</v>
      </c>
      <c r="F294" s="1373" t="s">
        <v>2200</v>
      </c>
      <c r="G294" s="1375"/>
      <c r="H294" s="1375"/>
      <c r="I294" s="1375"/>
      <c r="J294" s="1375"/>
      <c r="K294" s="1375"/>
      <c r="L294" s="1375"/>
    </row>
    <row r="295" spans="1:12" ht="21">
      <c r="A295" s="1372">
        <v>45535</v>
      </c>
      <c r="B295" s="1373" t="s">
        <v>2397</v>
      </c>
      <c r="C295" s="1373" t="s">
        <v>2455</v>
      </c>
      <c r="D295" s="1373" t="s">
        <v>2456</v>
      </c>
      <c r="E295" s="1373" t="s">
        <v>1947</v>
      </c>
      <c r="F295" s="1373" t="s">
        <v>2194</v>
      </c>
      <c r="G295" s="1375"/>
      <c r="H295" s="1375"/>
      <c r="I295" s="1375"/>
      <c r="J295" s="1375"/>
      <c r="K295" s="1375"/>
      <c r="L295" s="1375"/>
    </row>
    <row r="296" spans="1:12" ht="42">
      <c r="A296" s="1372">
        <v>45535</v>
      </c>
      <c r="B296" s="1373" t="s">
        <v>2397</v>
      </c>
      <c r="C296" s="1373" t="s">
        <v>2455</v>
      </c>
      <c r="D296" s="1373" t="s">
        <v>2456</v>
      </c>
      <c r="E296" s="1373" t="s">
        <v>1948</v>
      </c>
      <c r="F296" s="1373" t="s">
        <v>2195</v>
      </c>
      <c r="G296" s="1375"/>
      <c r="H296" s="1375"/>
      <c r="I296" s="1375"/>
      <c r="J296" s="1375"/>
      <c r="K296" s="1375"/>
      <c r="L296" s="1375"/>
    </row>
    <row r="297" spans="1:12" ht="42">
      <c r="A297" s="1372">
        <v>45535</v>
      </c>
      <c r="B297" s="1373" t="s">
        <v>2397</v>
      </c>
      <c r="C297" s="1373" t="s">
        <v>2455</v>
      </c>
      <c r="D297" s="1373" t="s">
        <v>2456</v>
      </c>
      <c r="E297" s="1373" t="s">
        <v>1949</v>
      </c>
      <c r="F297" s="1373" t="s">
        <v>2196</v>
      </c>
      <c r="G297" s="1375"/>
      <c r="H297" s="1375"/>
      <c r="I297" s="1375"/>
      <c r="J297" s="1375"/>
      <c r="K297" s="1375"/>
      <c r="L297" s="1375"/>
    </row>
    <row r="298" spans="1:12" ht="42">
      <c r="A298" s="1372">
        <v>45535</v>
      </c>
      <c r="B298" s="1373" t="s">
        <v>2397</v>
      </c>
      <c r="C298" s="1373" t="s">
        <v>2455</v>
      </c>
      <c r="D298" s="1373" t="s">
        <v>2456</v>
      </c>
      <c r="E298" s="1373" t="s">
        <v>1950</v>
      </c>
      <c r="F298" s="1373" t="s">
        <v>2197</v>
      </c>
      <c r="G298" s="1375"/>
      <c r="H298" s="1375"/>
      <c r="I298" s="1375"/>
      <c r="J298" s="1375"/>
      <c r="K298" s="1375"/>
      <c r="L298" s="1375"/>
    </row>
    <row r="299" spans="1:12" ht="21">
      <c r="A299" s="1372">
        <v>45535</v>
      </c>
      <c r="B299" s="1373" t="s">
        <v>2397</v>
      </c>
      <c r="C299" s="1373" t="s">
        <v>2455</v>
      </c>
      <c r="D299" s="1373" t="s">
        <v>2456</v>
      </c>
      <c r="E299" s="1373" t="s">
        <v>681</v>
      </c>
      <c r="F299" s="1373" t="s">
        <v>2201</v>
      </c>
      <c r="G299" s="1374">
        <v>7404380.0099999998</v>
      </c>
      <c r="H299" s="1374">
        <v>10637735.99</v>
      </c>
      <c r="I299" s="1374">
        <v>0</v>
      </c>
      <c r="J299" s="1374">
        <v>20093290.329999998</v>
      </c>
      <c r="K299" s="1374">
        <v>3233355.98</v>
      </c>
      <c r="L299" s="1374">
        <v>20093290.329999998</v>
      </c>
    </row>
    <row r="300" spans="1:12" ht="21">
      <c r="A300" s="1372">
        <v>45535</v>
      </c>
      <c r="B300" s="1373" t="s">
        <v>2397</v>
      </c>
      <c r="C300" s="1373" t="s">
        <v>2455</v>
      </c>
      <c r="D300" s="1373" t="s">
        <v>2456</v>
      </c>
      <c r="E300" s="1373" t="s">
        <v>682</v>
      </c>
      <c r="F300" s="1373" t="s">
        <v>2202</v>
      </c>
      <c r="G300" s="1374">
        <v>3145345.36</v>
      </c>
      <c r="H300" s="1374">
        <v>2975824.24</v>
      </c>
      <c r="I300" s="1374">
        <v>0</v>
      </c>
      <c r="J300" s="1374">
        <v>19140005.510000002</v>
      </c>
      <c r="K300" s="1374">
        <v>-169521.12</v>
      </c>
      <c r="L300" s="1374">
        <v>19140005.510000002</v>
      </c>
    </row>
    <row r="301" spans="1:12" ht="21">
      <c r="A301" s="1372">
        <v>45535</v>
      </c>
      <c r="B301" s="1373" t="s">
        <v>2397</v>
      </c>
      <c r="C301" s="1373" t="s">
        <v>2455</v>
      </c>
      <c r="D301" s="1373" t="s">
        <v>2456</v>
      </c>
      <c r="E301" s="1373" t="s">
        <v>683</v>
      </c>
      <c r="F301" s="1373" t="s">
        <v>130</v>
      </c>
      <c r="G301" s="1374">
        <v>1934663.2</v>
      </c>
      <c r="H301" s="1374">
        <v>1664186.82</v>
      </c>
      <c r="I301" s="1374">
        <v>0</v>
      </c>
      <c r="J301" s="1374">
        <v>3777052.82</v>
      </c>
      <c r="K301" s="1374">
        <v>-270476.38</v>
      </c>
      <c r="L301" s="1374">
        <v>3777052.82</v>
      </c>
    </row>
    <row r="302" spans="1:12" ht="21">
      <c r="A302" s="1372">
        <v>45535</v>
      </c>
      <c r="B302" s="1373" t="s">
        <v>2397</v>
      </c>
      <c r="C302" s="1373" t="s">
        <v>2455</v>
      </c>
      <c r="D302" s="1373" t="s">
        <v>2456</v>
      </c>
      <c r="E302" s="1373" t="s">
        <v>684</v>
      </c>
      <c r="F302" s="1373" t="s">
        <v>2203</v>
      </c>
      <c r="G302" s="1374">
        <v>2016583.8</v>
      </c>
      <c r="H302" s="1374">
        <v>2489161.7000000002</v>
      </c>
      <c r="I302" s="1374">
        <v>0</v>
      </c>
      <c r="J302" s="1374">
        <v>2246704.04</v>
      </c>
      <c r="K302" s="1374">
        <v>472577.9</v>
      </c>
      <c r="L302" s="1374">
        <v>2246704.04</v>
      </c>
    </row>
    <row r="303" spans="1:12" ht="21">
      <c r="A303" s="1372">
        <v>45535</v>
      </c>
      <c r="B303" s="1373" t="s">
        <v>2397</v>
      </c>
      <c r="C303" s="1373" t="s">
        <v>2455</v>
      </c>
      <c r="D303" s="1373" t="s">
        <v>2456</v>
      </c>
      <c r="E303" s="1373" t="s">
        <v>685</v>
      </c>
      <c r="F303" s="1373" t="s">
        <v>2204</v>
      </c>
      <c r="G303" s="1374">
        <v>693032.6</v>
      </c>
      <c r="H303" s="1374">
        <v>2045886.08</v>
      </c>
      <c r="I303" s="1374">
        <v>0</v>
      </c>
      <c r="J303" s="1374">
        <v>3243774.7</v>
      </c>
      <c r="K303" s="1374">
        <v>1352853.48</v>
      </c>
      <c r="L303" s="1374">
        <v>3243774.7</v>
      </c>
    </row>
    <row r="304" spans="1:12" ht="21">
      <c r="A304" s="1372">
        <v>45535</v>
      </c>
      <c r="B304" s="1373" t="s">
        <v>2397</v>
      </c>
      <c r="C304" s="1373" t="s">
        <v>2455</v>
      </c>
      <c r="D304" s="1373" t="s">
        <v>2456</v>
      </c>
      <c r="E304" s="1373" t="s">
        <v>686</v>
      </c>
      <c r="F304" s="1373" t="s">
        <v>2205</v>
      </c>
      <c r="G304" s="1374">
        <v>231090</v>
      </c>
      <c r="H304" s="1374">
        <v>586100</v>
      </c>
      <c r="I304" s="1374">
        <v>0</v>
      </c>
      <c r="J304" s="1374">
        <v>962069</v>
      </c>
      <c r="K304" s="1374">
        <v>355010</v>
      </c>
      <c r="L304" s="1374">
        <v>962069</v>
      </c>
    </row>
    <row r="305" spans="1:12" ht="21">
      <c r="A305" s="1372">
        <v>45535</v>
      </c>
      <c r="B305" s="1373" t="s">
        <v>2397</v>
      </c>
      <c r="C305" s="1373" t="s">
        <v>2455</v>
      </c>
      <c r="D305" s="1373" t="s">
        <v>2456</v>
      </c>
      <c r="E305" s="1373" t="s">
        <v>687</v>
      </c>
      <c r="F305" s="1373" t="s">
        <v>2206</v>
      </c>
      <c r="G305" s="1374">
        <v>4181346</v>
      </c>
      <c r="H305" s="1374">
        <v>5186346</v>
      </c>
      <c r="I305" s="1374">
        <v>0</v>
      </c>
      <c r="J305" s="1374">
        <v>1005000</v>
      </c>
      <c r="K305" s="1374">
        <v>1005000</v>
      </c>
      <c r="L305" s="1374">
        <v>1005000</v>
      </c>
    </row>
    <row r="306" spans="1:12" ht="21">
      <c r="A306" s="1372">
        <v>45535</v>
      </c>
      <c r="B306" s="1373" t="s">
        <v>2397</v>
      </c>
      <c r="C306" s="1373" t="s">
        <v>2455</v>
      </c>
      <c r="D306" s="1373" t="s">
        <v>2456</v>
      </c>
      <c r="E306" s="1373" t="s">
        <v>688</v>
      </c>
      <c r="F306" s="1373" t="s">
        <v>2207</v>
      </c>
      <c r="G306" s="1375"/>
      <c r="H306" s="1375"/>
      <c r="I306" s="1375"/>
      <c r="J306" s="1375"/>
      <c r="K306" s="1375"/>
      <c r="L306" s="1375"/>
    </row>
    <row r="307" spans="1:12" ht="21">
      <c r="A307" s="1372">
        <v>45535</v>
      </c>
      <c r="B307" s="1373" t="s">
        <v>2397</v>
      </c>
      <c r="C307" s="1373" t="s">
        <v>2455</v>
      </c>
      <c r="D307" s="1373" t="s">
        <v>2456</v>
      </c>
      <c r="E307" s="1373" t="s">
        <v>689</v>
      </c>
      <c r="F307" s="1373" t="s">
        <v>2208</v>
      </c>
      <c r="G307" s="1375"/>
      <c r="H307" s="1375"/>
      <c r="I307" s="1375"/>
      <c r="J307" s="1375"/>
      <c r="K307" s="1375"/>
      <c r="L307" s="1375"/>
    </row>
    <row r="308" spans="1:12" ht="21">
      <c r="A308" s="1372">
        <v>45535</v>
      </c>
      <c r="B308" s="1373" t="s">
        <v>2397</v>
      </c>
      <c r="C308" s="1373" t="s">
        <v>2455</v>
      </c>
      <c r="D308" s="1373" t="s">
        <v>2456</v>
      </c>
      <c r="E308" s="1373" t="s">
        <v>690</v>
      </c>
      <c r="F308" s="1373" t="s">
        <v>2209</v>
      </c>
      <c r="G308" s="1374">
        <v>259290.8</v>
      </c>
      <c r="H308" s="1374">
        <v>84970.8</v>
      </c>
      <c r="I308" s="1374">
        <v>0</v>
      </c>
      <c r="J308" s="1374">
        <v>550730.80000000005</v>
      </c>
      <c r="K308" s="1374">
        <v>-174320</v>
      </c>
      <c r="L308" s="1374">
        <v>550730.80000000005</v>
      </c>
    </row>
    <row r="309" spans="1:12" ht="21">
      <c r="A309" s="1372">
        <v>45535</v>
      </c>
      <c r="B309" s="1373" t="s">
        <v>2397</v>
      </c>
      <c r="C309" s="1373" t="s">
        <v>2455</v>
      </c>
      <c r="D309" s="1373" t="s">
        <v>2456</v>
      </c>
      <c r="E309" s="1373" t="s">
        <v>691</v>
      </c>
      <c r="F309" s="1373" t="s">
        <v>2210</v>
      </c>
      <c r="G309" s="1374">
        <v>168867</v>
      </c>
      <c r="H309" s="1374">
        <v>175952.46</v>
      </c>
      <c r="I309" s="1374">
        <v>0</v>
      </c>
      <c r="J309" s="1374">
        <v>632586.46</v>
      </c>
      <c r="K309" s="1374">
        <v>7085.46</v>
      </c>
      <c r="L309" s="1374">
        <v>632586.46</v>
      </c>
    </row>
    <row r="310" spans="1:12" ht="21">
      <c r="A310" s="1372">
        <v>45535</v>
      </c>
      <c r="B310" s="1373" t="s">
        <v>2397</v>
      </c>
      <c r="C310" s="1373" t="s">
        <v>2455</v>
      </c>
      <c r="D310" s="1373" t="s">
        <v>2456</v>
      </c>
      <c r="E310" s="1373" t="s">
        <v>692</v>
      </c>
      <c r="F310" s="1373" t="s">
        <v>2211</v>
      </c>
      <c r="G310" s="1375"/>
      <c r="H310" s="1375"/>
      <c r="I310" s="1375"/>
      <c r="J310" s="1375"/>
      <c r="K310" s="1375"/>
      <c r="L310" s="1375"/>
    </row>
    <row r="311" spans="1:12" ht="21">
      <c r="A311" s="1372">
        <v>45535</v>
      </c>
      <c r="B311" s="1373" t="s">
        <v>2397</v>
      </c>
      <c r="C311" s="1373" t="s">
        <v>2455</v>
      </c>
      <c r="D311" s="1373" t="s">
        <v>2456</v>
      </c>
      <c r="E311" s="1373" t="s">
        <v>693</v>
      </c>
      <c r="F311" s="1373" t="s">
        <v>2212</v>
      </c>
      <c r="G311" s="1374">
        <v>3489350</v>
      </c>
      <c r="H311" s="1374">
        <v>535950</v>
      </c>
      <c r="I311" s="1374">
        <v>0</v>
      </c>
      <c r="J311" s="1374">
        <v>0</v>
      </c>
      <c r="K311" s="1374">
        <v>-2953400</v>
      </c>
      <c r="L311" s="1374">
        <v>0</v>
      </c>
    </row>
    <row r="312" spans="1:12" ht="21">
      <c r="A312" s="1372">
        <v>45535</v>
      </c>
      <c r="B312" s="1373" t="s">
        <v>2397</v>
      </c>
      <c r="C312" s="1373" t="s">
        <v>2455</v>
      </c>
      <c r="D312" s="1373" t="s">
        <v>2456</v>
      </c>
      <c r="E312" s="1373" t="s">
        <v>694</v>
      </c>
      <c r="F312" s="1373" t="s">
        <v>2213</v>
      </c>
      <c r="G312" s="1374">
        <v>871830</v>
      </c>
      <c r="H312" s="1374">
        <v>850635</v>
      </c>
      <c r="I312" s="1374">
        <v>0</v>
      </c>
      <c r="J312" s="1374">
        <v>1555850</v>
      </c>
      <c r="K312" s="1374">
        <v>-21195</v>
      </c>
      <c r="L312" s="1374">
        <v>1555850</v>
      </c>
    </row>
    <row r="313" spans="1:12" ht="21">
      <c r="A313" s="1372">
        <v>45535</v>
      </c>
      <c r="B313" s="1373" t="s">
        <v>2397</v>
      </c>
      <c r="C313" s="1373" t="s">
        <v>2455</v>
      </c>
      <c r="D313" s="1373" t="s">
        <v>2456</v>
      </c>
      <c r="E313" s="1373" t="s">
        <v>695</v>
      </c>
      <c r="F313" s="1373" t="s">
        <v>2214</v>
      </c>
      <c r="G313" s="1374">
        <v>129900</v>
      </c>
      <c r="H313" s="1374">
        <v>129900</v>
      </c>
      <c r="I313" s="1374">
        <v>0</v>
      </c>
      <c r="J313" s="1374">
        <v>8000</v>
      </c>
      <c r="K313" s="1374">
        <v>0</v>
      </c>
      <c r="L313" s="1374">
        <v>8000</v>
      </c>
    </row>
    <row r="314" spans="1:12" ht="21">
      <c r="A314" s="1372">
        <v>45535</v>
      </c>
      <c r="B314" s="1373" t="s">
        <v>2397</v>
      </c>
      <c r="C314" s="1373" t="s">
        <v>2455</v>
      </c>
      <c r="D314" s="1373" t="s">
        <v>2456</v>
      </c>
      <c r="E314" s="1373" t="s">
        <v>696</v>
      </c>
      <c r="F314" s="1373" t="s">
        <v>2215</v>
      </c>
      <c r="G314" s="1375"/>
      <c r="H314" s="1375"/>
      <c r="I314" s="1375"/>
      <c r="J314" s="1375"/>
      <c r="K314" s="1375"/>
      <c r="L314" s="1375"/>
    </row>
    <row r="315" spans="1:12" ht="21">
      <c r="A315" s="1372">
        <v>45535</v>
      </c>
      <c r="B315" s="1373" t="s">
        <v>2397</v>
      </c>
      <c r="C315" s="1373" t="s">
        <v>2455</v>
      </c>
      <c r="D315" s="1373" t="s">
        <v>2456</v>
      </c>
      <c r="E315" s="1373" t="s">
        <v>697</v>
      </c>
      <c r="F315" s="1373" t="s">
        <v>2216</v>
      </c>
      <c r="G315" s="1375"/>
      <c r="H315" s="1375"/>
      <c r="I315" s="1375"/>
      <c r="J315" s="1375"/>
      <c r="K315" s="1375"/>
      <c r="L315" s="1375"/>
    </row>
    <row r="316" spans="1:12" ht="21">
      <c r="A316" s="1372">
        <v>45535</v>
      </c>
      <c r="B316" s="1373" t="s">
        <v>2397</v>
      </c>
      <c r="C316" s="1373" t="s">
        <v>2455</v>
      </c>
      <c r="D316" s="1373" t="s">
        <v>2456</v>
      </c>
      <c r="E316" s="1373" t="s">
        <v>1821</v>
      </c>
      <c r="F316" s="1373" t="s">
        <v>2217</v>
      </c>
      <c r="G316" s="1374">
        <v>170000</v>
      </c>
      <c r="H316" s="1374">
        <v>0</v>
      </c>
      <c r="I316" s="1374">
        <v>0</v>
      </c>
      <c r="J316" s="1374">
        <v>2570000</v>
      </c>
      <c r="K316" s="1374">
        <v>-170000</v>
      </c>
      <c r="L316" s="1374">
        <v>2570000</v>
      </c>
    </row>
    <row r="317" spans="1:12" ht="21">
      <c r="A317" s="1372">
        <v>45535</v>
      </c>
      <c r="B317" s="1373" t="s">
        <v>2397</v>
      </c>
      <c r="C317" s="1373" t="s">
        <v>2455</v>
      </c>
      <c r="D317" s="1373" t="s">
        <v>2456</v>
      </c>
      <c r="E317" s="1373" t="s">
        <v>698</v>
      </c>
      <c r="F317" s="1373" t="s">
        <v>2218</v>
      </c>
      <c r="G317" s="1374">
        <v>0</v>
      </c>
      <c r="H317" s="1374">
        <v>100000</v>
      </c>
      <c r="I317" s="1374">
        <v>0</v>
      </c>
      <c r="J317" s="1374">
        <v>589000</v>
      </c>
      <c r="K317" s="1374">
        <v>100000</v>
      </c>
      <c r="L317" s="1374">
        <v>589000</v>
      </c>
    </row>
    <row r="318" spans="1:12" ht="21">
      <c r="A318" s="1372">
        <v>45535</v>
      </c>
      <c r="B318" s="1373" t="s">
        <v>2397</v>
      </c>
      <c r="C318" s="1373" t="s">
        <v>2455</v>
      </c>
      <c r="D318" s="1373" t="s">
        <v>2456</v>
      </c>
      <c r="E318" s="1373" t="s">
        <v>699</v>
      </c>
      <c r="F318" s="1373" t="s">
        <v>408</v>
      </c>
      <c r="G318" s="1374">
        <v>805750</v>
      </c>
      <c r="H318" s="1374">
        <v>0</v>
      </c>
      <c r="I318" s="1374">
        <v>0</v>
      </c>
      <c r="J318" s="1374">
        <v>1577517.57</v>
      </c>
      <c r="K318" s="1374">
        <v>-805750</v>
      </c>
      <c r="L318" s="1374">
        <v>1577517.57</v>
      </c>
    </row>
    <row r="319" spans="1:12" ht="21">
      <c r="A319" s="1372">
        <v>45535</v>
      </c>
      <c r="B319" s="1373" t="s">
        <v>2397</v>
      </c>
      <c r="C319" s="1373" t="s">
        <v>2455</v>
      </c>
      <c r="D319" s="1373" t="s">
        <v>2456</v>
      </c>
      <c r="E319" s="1373" t="s">
        <v>700</v>
      </c>
      <c r="F319" s="1373" t="s">
        <v>409</v>
      </c>
      <c r="G319" s="1374">
        <v>0</v>
      </c>
      <c r="H319" s="1374">
        <v>0</v>
      </c>
      <c r="I319" s="1374">
        <v>0</v>
      </c>
      <c r="J319" s="1374">
        <v>3050</v>
      </c>
      <c r="K319" s="1374">
        <v>0</v>
      </c>
      <c r="L319" s="1374">
        <v>3050</v>
      </c>
    </row>
    <row r="320" spans="1:12" ht="21">
      <c r="A320" s="1372">
        <v>45535</v>
      </c>
      <c r="B320" s="1373" t="s">
        <v>2397</v>
      </c>
      <c r="C320" s="1373" t="s">
        <v>2455</v>
      </c>
      <c r="D320" s="1373" t="s">
        <v>2456</v>
      </c>
      <c r="E320" s="1373" t="s">
        <v>701</v>
      </c>
      <c r="F320" s="1373" t="s">
        <v>1682</v>
      </c>
      <c r="G320" s="1375"/>
      <c r="H320" s="1375"/>
      <c r="I320" s="1375"/>
      <c r="J320" s="1375"/>
      <c r="K320" s="1375"/>
      <c r="L320" s="1375"/>
    </row>
    <row r="321" spans="1:12" ht="21">
      <c r="A321" s="1372">
        <v>45535</v>
      </c>
      <c r="B321" s="1373" t="s">
        <v>2397</v>
      </c>
      <c r="C321" s="1373" t="s">
        <v>2455</v>
      </c>
      <c r="D321" s="1373" t="s">
        <v>2456</v>
      </c>
      <c r="E321" s="1373" t="s">
        <v>702</v>
      </c>
      <c r="F321" s="1373" t="s">
        <v>1492</v>
      </c>
      <c r="G321" s="1374">
        <v>1230268.3500000001</v>
      </c>
      <c r="H321" s="1374">
        <v>1738664.8</v>
      </c>
      <c r="I321" s="1374">
        <v>0</v>
      </c>
      <c r="J321" s="1374">
        <v>1768944</v>
      </c>
      <c r="K321" s="1374">
        <v>508396.45</v>
      </c>
      <c r="L321" s="1374">
        <v>1768944</v>
      </c>
    </row>
    <row r="322" spans="1:12" ht="21">
      <c r="A322" s="1372">
        <v>45535</v>
      </c>
      <c r="B322" s="1373" t="s">
        <v>2397</v>
      </c>
      <c r="C322" s="1373" t="s">
        <v>2455</v>
      </c>
      <c r="D322" s="1373" t="s">
        <v>2456</v>
      </c>
      <c r="E322" s="1373" t="s">
        <v>703</v>
      </c>
      <c r="F322" s="1373" t="s">
        <v>2219</v>
      </c>
      <c r="G322" s="1374">
        <v>0</v>
      </c>
      <c r="H322" s="1374">
        <v>3939</v>
      </c>
      <c r="I322" s="1374">
        <v>0</v>
      </c>
      <c r="J322" s="1374">
        <v>6609</v>
      </c>
      <c r="K322" s="1374">
        <v>3939</v>
      </c>
      <c r="L322" s="1374">
        <v>6609</v>
      </c>
    </row>
    <row r="323" spans="1:12" ht="21">
      <c r="A323" s="1372">
        <v>45535</v>
      </c>
      <c r="B323" s="1373" t="s">
        <v>2397</v>
      </c>
      <c r="C323" s="1373" t="s">
        <v>2455</v>
      </c>
      <c r="D323" s="1373" t="s">
        <v>2456</v>
      </c>
      <c r="E323" s="1373" t="s">
        <v>704</v>
      </c>
      <c r="F323" s="1373" t="s">
        <v>2220</v>
      </c>
      <c r="G323" s="1375"/>
      <c r="H323" s="1375"/>
      <c r="I323" s="1375"/>
      <c r="J323" s="1375"/>
      <c r="K323" s="1375"/>
      <c r="L323" s="1375"/>
    </row>
    <row r="324" spans="1:12" ht="21">
      <c r="A324" s="1372">
        <v>45535</v>
      </c>
      <c r="B324" s="1373" t="s">
        <v>2397</v>
      </c>
      <c r="C324" s="1373" t="s">
        <v>2455</v>
      </c>
      <c r="D324" s="1373" t="s">
        <v>2456</v>
      </c>
      <c r="E324" s="1373" t="s">
        <v>2122</v>
      </c>
      <c r="F324" s="1373" t="s">
        <v>2221</v>
      </c>
      <c r="G324" s="1375"/>
      <c r="H324" s="1375"/>
      <c r="I324" s="1375"/>
      <c r="J324" s="1375"/>
      <c r="K324" s="1375"/>
      <c r="L324" s="1375"/>
    </row>
    <row r="325" spans="1:12" ht="21">
      <c r="A325" s="1372">
        <v>45535</v>
      </c>
      <c r="B325" s="1373" t="s">
        <v>2397</v>
      </c>
      <c r="C325" s="1373" t="s">
        <v>2455</v>
      </c>
      <c r="D325" s="1373" t="s">
        <v>2456</v>
      </c>
      <c r="E325" s="1373" t="s">
        <v>2124</v>
      </c>
      <c r="F325" s="1373" t="s">
        <v>2222</v>
      </c>
      <c r="G325" s="1375"/>
      <c r="H325" s="1375"/>
      <c r="I325" s="1375"/>
      <c r="J325" s="1375"/>
      <c r="K325" s="1375"/>
      <c r="L325" s="1375"/>
    </row>
    <row r="326" spans="1:12" ht="21">
      <c r="A326" s="1372">
        <v>45535</v>
      </c>
      <c r="B326" s="1373" t="s">
        <v>2397</v>
      </c>
      <c r="C326" s="1373" t="s">
        <v>2455</v>
      </c>
      <c r="D326" s="1373" t="s">
        <v>2456</v>
      </c>
      <c r="E326" s="1373" t="s">
        <v>705</v>
      </c>
      <c r="F326" s="1373" t="s">
        <v>2223</v>
      </c>
      <c r="G326" s="1375"/>
      <c r="H326" s="1375"/>
      <c r="I326" s="1375"/>
      <c r="J326" s="1375"/>
      <c r="K326" s="1375"/>
      <c r="L326" s="1375"/>
    </row>
    <row r="327" spans="1:12" ht="21">
      <c r="A327" s="1372">
        <v>45535</v>
      </c>
      <c r="B327" s="1373" t="s">
        <v>2397</v>
      </c>
      <c r="C327" s="1373" t="s">
        <v>2455</v>
      </c>
      <c r="D327" s="1373" t="s">
        <v>2456</v>
      </c>
      <c r="E327" s="1373" t="s">
        <v>706</v>
      </c>
      <c r="F327" s="1373" t="s">
        <v>133</v>
      </c>
      <c r="G327" s="1375"/>
      <c r="H327" s="1375"/>
      <c r="I327" s="1375"/>
      <c r="J327" s="1375"/>
      <c r="K327" s="1375"/>
      <c r="L327" s="1375"/>
    </row>
    <row r="328" spans="1:12" ht="21">
      <c r="A328" s="1372">
        <v>45535</v>
      </c>
      <c r="B328" s="1373" t="s">
        <v>2397</v>
      </c>
      <c r="C328" s="1373" t="s">
        <v>2455</v>
      </c>
      <c r="D328" s="1373" t="s">
        <v>2456</v>
      </c>
      <c r="E328" s="1373" t="s">
        <v>707</v>
      </c>
      <c r="F328" s="1373" t="s">
        <v>2224</v>
      </c>
      <c r="G328" s="1374">
        <v>15034552.15</v>
      </c>
      <c r="H328" s="1374">
        <v>15046304.09</v>
      </c>
      <c r="I328" s="1374">
        <v>0</v>
      </c>
      <c r="J328" s="1374">
        <v>11751.94</v>
      </c>
      <c r="K328" s="1374">
        <v>11751.94</v>
      </c>
      <c r="L328" s="1374">
        <v>11751.94</v>
      </c>
    </row>
    <row r="329" spans="1:12" ht="21">
      <c r="A329" s="1372">
        <v>45535</v>
      </c>
      <c r="B329" s="1373" t="s">
        <v>2397</v>
      </c>
      <c r="C329" s="1373" t="s">
        <v>2455</v>
      </c>
      <c r="D329" s="1373" t="s">
        <v>2456</v>
      </c>
      <c r="E329" s="1373" t="s">
        <v>708</v>
      </c>
      <c r="F329" s="1373" t="s">
        <v>134</v>
      </c>
      <c r="G329" s="1375"/>
      <c r="H329" s="1375"/>
      <c r="I329" s="1375"/>
      <c r="J329" s="1375"/>
      <c r="K329" s="1375"/>
      <c r="L329" s="1375"/>
    </row>
    <row r="330" spans="1:12" ht="21">
      <c r="A330" s="1372">
        <v>45535</v>
      </c>
      <c r="B330" s="1373" t="s">
        <v>2397</v>
      </c>
      <c r="C330" s="1373" t="s">
        <v>2455</v>
      </c>
      <c r="D330" s="1373" t="s">
        <v>2456</v>
      </c>
      <c r="E330" s="1373" t="s">
        <v>709</v>
      </c>
      <c r="F330" s="1373" t="s">
        <v>135</v>
      </c>
      <c r="G330" s="1374">
        <v>262454.27</v>
      </c>
      <c r="H330" s="1374">
        <v>262454.27</v>
      </c>
      <c r="I330" s="1374">
        <v>0</v>
      </c>
      <c r="J330" s="1374">
        <v>0</v>
      </c>
      <c r="K330" s="1374">
        <v>0</v>
      </c>
      <c r="L330" s="1374">
        <v>0</v>
      </c>
    </row>
    <row r="331" spans="1:12" ht="21">
      <c r="A331" s="1372">
        <v>45535</v>
      </c>
      <c r="B331" s="1373" t="s">
        <v>2397</v>
      </c>
      <c r="C331" s="1373" t="s">
        <v>2455</v>
      </c>
      <c r="D331" s="1373" t="s">
        <v>2456</v>
      </c>
      <c r="E331" s="1373" t="s">
        <v>710</v>
      </c>
      <c r="F331" s="1373" t="s">
        <v>136</v>
      </c>
      <c r="G331" s="1375"/>
      <c r="H331" s="1375"/>
      <c r="I331" s="1375"/>
      <c r="J331" s="1375"/>
      <c r="K331" s="1375"/>
      <c r="L331" s="1375"/>
    </row>
    <row r="332" spans="1:12" ht="21">
      <c r="A332" s="1372">
        <v>45535</v>
      </c>
      <c r="B332" s="1373" t="s">
        <v>2397</v>
      </c>
      <c r="C332" s="1373" t="s">
        <v>2455</v>
      </c>
      <c r="D332" s="1373" t="s">
        <v>2456</v>
      </c>
      <c r="E332" s="1373" t="s">
        <v>1951</v>
      </c>
      <c r="F332" s="1373" t="s">
        <v>1952</v>
      </c>
      <c r="G332" s="1375"/>
      <c r="H332" s="1375"/>
      <c r="I332" s="1375"/>
      <c r="J332" s="1375"/>
      <c r="K332" s="1375"/>
      <c r="L332" s="1375"/>
    </row>
    <row r="333" spans="1:12" ht="21">
      <c r="A333" s="1372">
        <v>45535</v>
      </c>
      <c r="B333" s="1373" t="s">
        <v>2397</v>
      </c>
      <c r="C333" s="1373" t="s">
        <v>2455</v>
      </c>
      <c r="D333" s="1373" t="s">
        <v>2456</v>
      </c>
      <c r="E333" s="1373" t="s">
        <v>1953</v>
      </c>
      <c r="F333" s="1373" t="s">
        <v>138</v>
      </c>
      <c r="G333" s="1375"/>
      <c r="H333" s="1375"/>
      <c r="I333" s="1375"/>
      <c r="J333" s="1375"/>
      <c r="K333" s="1375"/>
      <c r="L333" s="1375"/>
    </row>
    <row r="334" spans="1:12" ht="21">
      <c r="A334" s="1372">
        <v>45535</v>
      </c>
      <c r="B334" s="1373" t="s">
        <v>2397</v>
      </c>
      <c r="C334" s="1373" t="s">
        <v>2455</v>
      </c>
      <c r="D334" s="1373" t="s">
        <v>2456</v>
      </c>
      <c r="E334" s="1373" t="s">
        <v>1954</v>
      </c>
      <c r="F334" s="1373" t="s">
        <v>139</v>
      </c>
      <c r="G334" s="1375"/>
      <c r="H334" s="1375"/>
      <c r="I334" s="1375"/>
      <c r="J334" s="1375"/>
      <c r="K334" s="1375"/>
      <c r="L334" s="1375"/>
    </row>
    <row r="335" spans="1:12" ht="21">
      <c r="A335" s="1372">
        <v>45535</v>
      </c>
      <c r="B335" s="1373" t="s">
        <v>2397</v>
      </c>
      <c r="C335" s="1373" t="s">
        <v>2455</v>
      </c>
      <c r="D335" s="1373" t="s">
        <v>2456</v>
      </c>
      <c r="E335" s="1373" t="s">
        <v>1955</v>
      </c>
      <c r="F335" s="1373" t="s">
        <v>140</v>
      </c>
      <c r="G335" s="1375"/>
      <c r="H335" s="1375"/>
      <c r="I335" s="1375"/>
      <c r="J335" s="1375"/>
      <c r="K335" s="1375"/>
      <c r="L335" s="1375"/>
    </row>
    <row r="336" spans="1:12" ht="21">
      <c r="A336" s="1372">
        <v>45535</v>
      </c>
      <c r="B336" s="1373" t="s">
        <v>2397</v>
      </c>
      <c r="C336" s="1373" t="s">
        <v>2455</v>
      </c>
      <c r="D336" s="1373" t="s">
        <v>2456</v>
      </c>
      <c r="E336" s="1373" t="s">
        <v>1956</v>
      </c>
      <c r="F336" s="1373" t="s">
        <v>141</v>
      </c>
      <c r="G336" s="1375"/>
      <c r="H336" s="1375"/>
      <c r="I336" s="1375"/>
      <c r="J336" s="1375"/>
      <c r="K336" s="1375"/>
      <c r="L336" s="1375"/>
    </row>
    <row r="337" spans="1:12" ht="21">
      <c r="A337" s="1372">
        <v>45535</v>
      </c>
      <c r="B337" s="1373" t="s">
        <v>2397</v>
      </c>
      <c r="C337" s="1373" t="s">
        <v>2455</v>
      </c>
      <c r="D337" s="1373" t="s">
        <v>2456</v>
      </c>
      <c r="E337" s="1373" t="s">
        <v>1957</v>
      </c>
      <c r="F337" s="1373" t="s">
        <v>142</v>
      </c>
      <c r="G337" s="1375"/>
      <c r="H337" s="1375"/>
      <c r="I337" s="1375"/>
      <c r="J337" s="1375"/>
      <c r="K337" s="1375"/>
      <c r="L337" s="1375"/>
    </row>
    <row r="338" spans="1:12" ht="21">
      <c r="A338" s="1372">
        <v>45535</v>
      </c>
      <c r="B338" s="1373" t="s">
        <v>2397</v>
      </c>
      <c r="C338" s="1373" t="s">
        <v>2455</v>
      </c>
      <c r="D338" s="1373" t="s">
        <v>2456</v>
      </c>
      <c r="E338" s="1373" t="s">
        <v>1958</v>
      </c>
      <c r="F338" s="1373" t="s">
        <v>1825</v>
      </c>
      <c r="G338" s="1374">
        <v>5794839.1799999997</v>
      </c>
      <c r="H338" s="1374">
        <v>6390024.1399999997</v>
      </c>
      <c r="I338" s="1374">
        <v>0</v>
      </c>
      <c r="J338" s="1374">
        <v>6390024.1399999997</v>
      </c>
      <c r="K338" s="1374">
        <v>595184.96</v>
      </c>
      <c r="L338" s="1374">
        <v>6390024.1399999997</v>
      </c>
    </row>
    <row r="339" spans="1:12" ht="21">
      <c r="A339" s="1372">
        <v>45535</v>
      </c>
      <c r="B339" s="1373" t="s">
        <v>2397</v>
      </c>
      <c r="C339" s="1373" t="s">
        <v>2455</v>
      </c>
      <c r="D339" s="1373" t="s">
        <v>2456</v>
      </c>
      <c r="E339" s="1373" t="s">
        <v>1959</v>
      </c>
      <c r="F339" s="1373" t="s">
        <v>143</v>
      </c>
      <c r="G339" s="1374">
        <v>605476</v>
      </c>
      <c r="H339" s="1374">
        <v>587025.25</v>
      </c>
      <c r="I339" s="1374">
        <v>0</v>
      </c>
      <c r="J339" s="1374">
        <v>587025.25</v>
      </c>
      <c r="K339" s="1374">
        <v>-18450.75</v>
      </c>
      <c r="L339" s="1374">
        <v>587025.25</v>
      </c>
    </row>
    <row r="340" spans="1:12" ht="21">
      <c r="A340" s="1372">
        <v>45535</v>
      </c>
      <c r="B340" s="1373" t="s">
        <v>2397</v>
      </c>
      <c r="C340" s="1373" t="s">
        <v>2455</v>
      </c>
      <c r="D340" s="1373" t="s">
        <v>2456</v>
      </c>
      <c r="E340" s="1373" t="s">
        <v>1960</v>
      </c>
      <c r="F340" s="1373" t="s">
        <v>1683</v>
      </c>
      <c r="G340" s="1375"/>
      <c r="H340" s="1375"/>
      <c r="I340" s="1375"/>
      <c r="J340" s="1375"/>
      <c r="K340" s="1375"/>
      <c r="L340" s="1375"/>
    </row>
    <row r="341" spans="1:12" ht="21">
      <c r="A341" s="1372">
        <v>45535</v>
      </c>
      <c r="B341" s="1373" t="s">
        <v>2397</v>
      </c>
      <c r="C341" s="1373" t="s">
        <v>2455</v>
      </c>
      <c r="D341" s="1373" t="s">
        <v>2456</v>
      </c>
      <c r="E341" s="1373" t="s">
        <v>1961</v>
      </c>
      <c r="F341" s="1373" t="s">
        <v>144</v>
      </c>
      <c r="G341" s="1374">
        <v>216535.81</v>
      </c>
      <c r="H341" s="1374">
        <v>215029.44</v>
      </c>
      <c r="I341" s="1374">
        <v>0</v>
      </c>
      <c r="J341" s="1374">
        <v>214943.61</v>
      </c>
      <c r="K341" s="1374">
        <v>-1506.37</v>
      </c>
      <c r="L341" s="1374">
        <v>214943.61</v>
      </c>
    </row>
    <row r="342" spans="1:12" ht="21">
      <c r="A342" s="1372">
        <v>45535</v>
      </c>
      <c r="B342" s="1373" t="s">
        <v>2397</v>
      </c>
      <c r="C342" s="1373" t="s">
        <v>2455</v>
      </c>
      <c r="D342" s="1373" t="s">
        <v>2456</v>
      </c>
      <c r="E342" s="1373" t="s">
        <v>1962</v>
      </c>
      <c r="F342" s="1373" t="s">
        <v>145</v>
      </c>
      <c r="G342" s="1374">
        <v>1992400</v>
      </c>
      <c r="H342" s="1374">
        <v>2092600</v>
      </c>
      <c r="I342" s="1374">
        <v>0</v>
      </c>
      <c r="J342" s="1374">
        <v>1992400</v>
      </c>
      <c r="K342" s="1374">
        <v>100200</v>
      </c>
      <c r="L342" s="1374">
        <v>1992400</v>
      </c>
    </row>
    <row r="343" spans="1:12" ht="21">
      <c r="A343" s="1372">
        <v>45535</v>
      </c>
      <c r="B343" s="1373" t="s">
        <v>2397</v>
      </c>
      <c r="C343" s="1373" t="s">
        <v>2455</v>
      </c>
      <c r="D343" s="1373" t="s">
        <v>2456</v>
      </c>
      <c r="E343" s="1373" t="s">
        <v>1963</v>
      </c>
      <c r="F343" s="1373" t="s">
        <v>146</v>
      </c>
      <c r="G343" s="1375"/>
      <c r="H343" s="1375"/>
      <c r="I343" s="1375"/>
      <c r="J343" s="1375"/>
      <c r="K343" s="1375"/>
      <c r="L343" s="1375"/>
    </row>
    <row r="344" spans="1:12" ht="21">
      <c r="A344" s="1372">
        <v>45535</v>
      </c>
      <c r="B344" s="1373" t="s">
        <v>2397</v>
      </c>
      <c r="C344" s="1373" t="s">
        <v>2455</v>
      </c>
      <c r="D344" s="1373" t="s">
        <v>2456</v>
      </c>
      <c r="E344" s="1373" t="s">
        <v>1964</v>
      </c>
      <c r="F344" s="1373" t="s">
        <v>133</v>
      </c>
      <c r="G344" s="1374">
        <v>44558.18</v>
      </c>
      <c r="H344" s="1374">
        <v>1848755.12</v>
      </c>
      <c r="I344" s="1374">
        <v>0</v>
      </c>
      <c r="J344" s="1374">
        <v>5425238.1299999999</v>
      </c>
      <c r="K344" s="1374">
        <v>1804196.94</v>
      </c>
      <c r="L344" s="1374">
        <v>5425238.1299999999</v>
      </c>
    </row>
    <row r="345" spans="1:12" ht="21">
      <c r="A345" s="1372">
        <v>45535</v>
      </c>
      <c r="B345" s="1373" t="s">
        <v>2397</v>
      </c>
      <c r="C345" s="1373" t="s">
        <v>2455</v>
      </c>
      <c r="D345" s="1373" t="s">
        <v>2456</v>
      </c>
      <c r="E345" s="1373" t="s">
        <v>1965</v>
      </c>
      <c r="F345" s="1373" t="s">
        <v>1966</v>
      </c>
      <c r="G345" s="1375"/>
      <c r="H345" s="1375"/>
      <c r="I345" s="1375"/>
      <c r="J345" s="1375"/>
      <c r="K345" s="1375"/>
      <c r="L345" s="1375"/>
    </row>
    <row r="346" spans="1:12" ht="21">
      <c r="A346" s="1372">
        <v>45535</v>
      </c>
      <c r="B346" s="1373" t="s">
        <v>2397</v>
      </c>
      <c r="C346" s="1373" t="s">
        <v>2455</v>
      </c>
      <c r="D346" s="1373" t="s">
        <v>2456</v>
      </c>
      <c r="E346" s="1373" t="s">
        <v>1967</v>
      </c>
      <c r="F346" s="1373" t="s">
        <v>1968</v>
      </c>
      <c r="G346" s="1375"/>
      <c r="H346" s="1375"/>
      <c r="I346" s="1375"/>
      <c r="J346" s="1375"/>
      <c r="K346" s="1375"/>
      <c r="L346" s="1375"/>
    </row>
    <row r="347" spans="1:12" ht="21">
      <c r="A347" s="1372">
        <v>45535</v>
      </c>
      <c r="B347" s="1373" t="s">
        <v>2397</v>
      </c>
      <c r="C347" s="1373" t="s">
        <v>2455</v>
      </c>
      <c r="D347" s="1373" t="s">
        <v>2456</v>
      </c>
      <c r="E347" s="1373" t="s">
        <v>711</v>
      </c>
      <c r="F347" s="1373" t="s">
        <v>1494</v>
      </c>
      <c r="G347" s="1375"/>
      <c r="H347" s="1375"/>
      <c r="I347" s="1375"/>
      <c r="J347" s="1375"/>
      <c r="K347" s="1375"/>
      <c r="L347" s="1375"/>
    </row>
    <row r="348" spans="1:12" ht="21">
      <c r="A348" s="1372">
        <v>45535</v>
      </c>
      <c r="B348" s="1373" t="s">
        <v>2397</v>
      </c>
      <c r="C348" s="1373" t="s">
        <v>2455</v>
      </c>
      <c r="D348" s="1373" t="s">
        <v>2456</v>
      </c>
      <c r="E348" s="1373" t="s">
        <v>712</v>
      </c>
      <c r="F348" s="1373" t="s">
        <v>2047</v>
      </c>
      <c r="G348" s="1374">
        <v>40500</v>
      </c>
      <c r="H348" s="1374">
        <v>0</v>
      </c>
      <c r="I348" s="1374">
        <v>0</v>
      </c>
      <c r="J348" s="1374">
        <v>0</v>
      </c>
      <c r="K348" s="1374">
        <v>-40500</v>
      </c>
      <c r="L348" s="1374">
        <v>0</v>
      </c>
    </row>
    <row r="349" spans="1:12" ht="21">
      <c r="A349" s="1372">
        <v>45535</v>
      </c>
      <c r="B349" s="1373" t="s">
        <v>2397</v>
      </c>
      <c r="C349" s="1373" t="s">
        <v>2455</v>
      </c>
      <c r="D349" s="1373" t="s">
        <v>2456</v>
      </c>
      <c r="E349" s="1373" t="s">
        <v>713</v>
      </c>
      <c r="F349" s="1373" t="s">
        <v>137</v>
      </c>
      <c r="G349" s="1375"/>
      <c r="H349" s="1375"/>
      <c r="I349" s="1375"/>
      <c r="J349" s="1375"/>
      <c r="K349" s="1375"/>
      <c r="L349" s="1375"/>
    </row>
    <row r="350" spans="1:12" ht="21">
      <c r="A350" s="1372">
        <v>45535</v>
      </c>
      <c r="B350" s="1373" t="s">
        <v>2397</v>
      </c>
      <c r="C350" s="1373" t="s">
        <v>2455</v>
      </c>
      <c r="D350" s="1373" t="s">
        <v>2456</v>
      </c>
      <c r="E350" s="1373" t="s">
        <v>716</v>
      </c>
      <c r="F350" s="1373" t="s">
        <v>147</v>
      </c>
      <c r="G350" s="1375"/>
      <c r="H350" s="1375"/>
      <c r="I350" s="1375"/>
      <c r="J350" s="1375"/>
      <c r="K350" s="1375"/>
      <c r="L350" s="1375"/>
    </row>
    <row r="351" spans="1:12" ht="21">
      <c r="A351" s="1372">
        <v>45535</v>
      </c>
      <c r="B351" s="1373" t="s">
        <v>2397</v>
      </c>
      <c r="C351" s="1373" t="s">
        <v>2455</v>
      </c>
      <c r="D351" s="1373" t="s">
        <v>2456</v>
      </c>
      <c r="E351" s="1373" t="s">
        <v>717</v>
      </c>
      <c r="F351" s="1373" t="s">
        <v>148</v>
      </c>
      <c r="G351" s="1374">
        <v>3656</v>
      </c>
      <c r="H351" s="1374">
        <v>3656</v>
      </c>
      <c r="I351" s="1374">
        <v>0</v>
      </c>
      <c r="J351" s="1374">
        <v>0</v>
      </c>
      <c r="K351" s="1374">
        <v>0</v>
      </c>
      <c r="L351" s="1374">
        <v>0</v>
      </c>
    </row>
    <row r="352" spans="1:12" ht="21">
      <c r="A352" s="1372">
        <v>45535</v>
      </c>
      <c r="B352" s="1373" t="s">
        <v>2397</v>
      </c>
      <c r="C352" s="1373" t="s">
        <v>2455</v>
      </c>
      <c r="D352" s="1373" t="s">
        <v>2456</v>
      </c>
      <c r="E352" s="1373" t="s">
        <v>718</v>
      </c>
      <c r="F352" s="1373" t="s">
        <v>2225</v>
      </c>
      <c r="G352" s="1375"/>
      <c r="H352" s="1375"/>
      <c r="I352" s="1375"/>
      <c r="J352" s="1375"/>
      <c r="K352" s="1375"/>
      <c r="L352" s="1375"/>
    </row>
    <row r="353" spans="1:12" ht="21">
      <c r="A353" s="1372">
        <v>45535</v>
      </c>
      <c r="B353" s="1373" t="s">
        <v>2397</v>
      </c>
      <c r="C353" s="1373" t="s">
        <v>2455</v>
      </c>
      <c r="D353" s="1373" t="s">
        <v>2456</v>
      </c>
      <c r="E353" s="1373" t="s">
        <v>719</v>
      </c>
      <c r="F353" s="1373" t="s">
        <v>150</v>
      </c>
      <c r="G353" s="1374">
        <v>2912</v>
      </c>
      <c r="H353" s="1374">
        <v>0</v>
      </c>
      <c r="I353" s="1374">
        <v>0</v>
      </c>
      <c r="J353" s="1374">
        <v>542488</v>
      </c>
      <c r="K353" s="1374">
        <v>-2912</v>
      </c>
      <c r="L353" s="1374">
        <v>542488</v>
      </c>
    </row>
    <row r="354" spans="1:12" ht="21">
      <c r="A354" s="1372">
        <v>45535</v>
      </c>
      <c r="B354" s="1373" t="s">
        <v>2397</v>
      </c>
      <c r="C354" s="1373" t="s">
        <v>2455</v>
      </c>
      <c r="D354" s="1373" t="s">
        <v>2456</v>
      </c>
      <c r="E354" s="1373" t="s">
        <v>720</v>
      </c>
      <c r="F354" s="1373" t="s">
        <v>2226</v>
      </c>
      <c r="G354" s="1375"/>
      <c r="H354" s="1375"/>
      <c r="I354" s="1375"/>
      <c r="J354" s="1375"/>
      <c r="K354" s="1375"/>
      <c r="L354" s="1375"/>
    </row>
    <row r="355" spans="1:12" ht="21">
      <c r="A355" s="1372">
        <v>45535</v>
      </c>
      <c r="B355" s="1373" t="s">
        <v>2397</v>
      </c>
      <c r="C355" s="1373" t="s">
        <v>2455</v>
      </c>
      <c r="D355" s="1373" t="s">
        <v>2456</v>
      </c>
      <c r="E355" s="1373" t="s">
        <v>721</v>
      </c>
      <c r="F355" s="1373" t="s">
        <v>151</v>
      </c>
      <c r="G355" s="1374">
        <v>0</v>
      </c>
      <c r="H355" s="1374">
        <v>0</v>
      </c>
      <c r="I355" s="1374">
        <v>0</v>
      </c>
      <c r="J355" s="1374">
        <v>32263.74</v>
      </c>
      <c r="K355" s="1374">
        <v>0</v>
      </c>
      <c r="L355" s="1374">
        <v>32263.74</v>
      </c>
    </row>
    <row r="356" spans="1:12" ht="21">
      <c r="A356" s="1372">
        <v>45535</v>
      </c>
      <c r="B356" s="1373" t="s">
        <v>2397</v>
      </c>
      <c r="C356" s="1373" t="s">
        <v>2455</v>
      </c>
      <c r="D356" s="1373" t="s">
        <v>2456</v>
      </c>
      <c r="E356" s="1373" t="s">
        <v>722</v>
      </c>
      <c r="F356" s="1373" t="s">
        <v>2227</v>
      </c>
      <c r="G356" s="1375"/>
      <c r="H356" s="1375"/>
      <c r="I356" s="1375"/>
      <c r="J356" s="1375"/>
      <c r="K356" s="1375"/>
      <c r="L356" s="1375"/>
    </row>
    <row r="357" spans="1:12" ht="21">
      <c r="A357" s="1372">
        <v>45535</v>
      </c>
      <c r="B357" s="1373" t="s">
        <v>2397</v>
      </c>
      <c r="C357" s="1373" t="s">
        <v>2455</v>
      </c>
      <c r="D357" s="1373" t="s">
        <v>2456</v>
      </c>
      <c r="E357" s="1373" t="s">
        <v>723</v>
      </c>
      <c r="F357" s="1373" t="s">
        <v>153</v>
      </c>
      <c r="G357" s="1374">
        <v>6996004.1600000001</v>
      </c>
      <c r="H357" s="1374">
        <v>6996004.1600000001</v>
      </c>
      <c r="I357" s="1374">
        <v>0</v>
      </c>
      <c r="J357" s="1374">
        <v>39403.800000000003</v>
      </c>
      <c r="K357" s="1374">
        <v>0</v>
      </c>
      <c r="L357" s="1374">
        <v>39403.800000000003</v>
      </c>
    </row>
    <row r="358" spans="1:12" ht="21">
      <c r="A358" s="1372">
        <v>45535</v>
      </c>
      <c r="B358" s="1373" t="s">
        <v>2397</v>
      </c>
      <c r="C358" s="1373" t="s">
        <v>2455</v>
      </c>
      <c r="D358" s="1373" t="s">
        <v>2456</v>
      </c>
      <c r="E358" s="1373" t="s">
        <v>724</v>
      </c>
      <c r="F358" s="1373" t="s">
        <v>154</v>
      </c>
      <c r="G358" s="1374">
        <v>168556.13</v>
      </c>
      <c r="H358" s="1374">
        <v>219412.52</v>
      </c>
      <c r="I358" s="1374">
        <v>0</v>
      </c>
      <c r="J358" s="1374">
        <v>219412.52</v>
      </c>
      <c r="K358" s="1374">
        <v>50856.39</v>
      </c>
      <c r="L358" s="1374">
        <v>219412.52</v>
      </c>
    </row>
    <row r="359" spans="1:12" ht="21">
      <c r="A359" s="1372">
        <v>45535</v>
      </c>
      <c r="B359" s="1373" t="s">
        <v>2397</v>
      </c>
      <c r="C359" s="1373" t="s">
        <v>2455</v>
      </c>
      <c r="D359" s="1373" t="s">
        <v>2456</v>
      </c>
      <c r="E359" s="1373" t="s">
        <v>725</v>
      </c>
      <c r="F359" s="1373" t="s">
        <v>1826</v>
      </c>
      <c r="G359" s="1374">
        <v>14000.6</v>
      </c>
      <c r="H359" s="1374">
        <v>14000.6</v>
      </c>
      <c r="I359" s="1374">
        <v>0</v>
      </c>
      <c r="J359" s="1374">
        <v>0</v>
      </c>
      <c r="K359" s="1374">
        <v>0</v>
      </c>
      <c r="L359" s="1374">
        <v>0</v>
      </c>
    </row>
    <row r="360" spans="1:12" ht="21">
      <c r="A360" s="1372">
        <v>45535</v>
      </c>
      <c r="B360" s="1373" t="s">
        <v>2397</v>
      </c>
      <c r="C360" s="1373" t="s">
        <v>2455</v>
      </c>
      <c r="D360" s="1373" t="s">
        <v>2456</v>
      </c>
      <c r="E360" s="1373" t="s">
        <v>726</v>
      </c>
      <c r="F360" s="1373" t="s">
        <v>2228</v>
      </c>
      <c r="G360" s="1374">
        <v>0</v>
      </c>
      <c r="H360" s="1374">
        <v>15424</v>
      </c>
      <c r="I360" s="1374">
        <v>0</v>
      </c>
      <c r="J360" s="1374">
        <v>15424</v>
      </c>
      <c r="K360" s="1374">
        <v>15424</v>
      </c>
      <c r="L360" s="1374">
        <v>15424</v>
      </c>
    </row>
    <row r="361" spans="1:12" ht="21">
      <c r="A361" s="1372">
        <v>45535</v>
      </c>
      <c r="B361" s="1373" t="s">
        <v>2397</v>
      </c>
      <c r="C361" s="1373" t="s">
        <v>2455</v>
      </c>
      <c r="D361" s="1373" t="s">
        <v>2456</v>
      </c>
      <c r="E361" s="1373" t="s">
        <v>727</v>
      </c>
      <c r="F361" s="1373" t="s">
        <v>1828</v>
      </c>
      <c r="G361" s="1374">
        <v>244679</v>
      </c>
      <c r="H361" s="1374">
        <v>244679</v>
      </c>
      <c r="I361" s="1374">
        <v>0</v>
      </c>
      <c r="J361" s="1374">
        <v>0</v>
      </c>
      <c r="K361" s="1374">
        <v>0</v>
      </c>
      <c r="L361" s="1374">
        <v>0</v>
      </c>
    </row>
    <row r="362" spans="1:12" ht="21">
      <c r="A362" s="1372">
        <v>45535</v>
      </c>
      <c r="B362" s="1373" t="s">
        <v>2397</v>
      </c>
      <c r="C362" s="1373" t="s">
        <v>2455</v>
      </c>
      <c r="D362" s="1373" t="s">
        <v>2456</v>
      </c>
      <c r="E362" s="1373" t="s">
        <v>728</v>
      </c>
      <c r="F362" s="1373" t="s">
        <v>410</v>
      </c>
      <c r="G362" s="1375"/>
      <c r="H362" s="1375"/>
      <c r="I362" s="1375"/>
      <c r="J362" s="1375"/>
      <c r="K362" s="1375"/>
      <c r="L362" s="1375"/>
    </row>
    <row r="363" spans="1:12" ht="21">
      <c r="A363" s="1372">
        <v>45535</v>
      </c>
      <c r="B363" s="1373" t="s">
        <v>2397</v>
      </c>
      <c r="C363" s="1373" t="s">
        <v>2455</v>
      </c>
      <c r="D363" s="1373" t="s">
        <v>2456</v>
      </c>
      <c r="E363" s="1373" t="s">
        <v>729</v>
      </c>
      <c r="F363" s="1373" t="s">
        <v>155</v>
      </c>
      <c r="G363" s="1374">
        <v>896200</v>
      </c>
      <c r="H363" s="1374">
        <v>0</v>
      </c>
      <c r="I363" s="1374">
        <v>0</v>
      </c>
      <c r="J363" s="1374">
        <v>0</v>
      </c>
      <c r="K363" s="1374">
        <v>-896200</v>
      </c>
      <c r="L363" s="1374">
        <v>0</v>
      </c>
    </row>
    <row r="364" spans="1:12" ht="21">
      <c r="A364" s="1372">
        <v>45535</v>
      </c>
      <c r="B364" s="1373" t="s">
        <v>2397</v>
      </c>
      <c r="C364" s="1373" t="s">
        <v>2455</v>
      </c>
      <c r="D364" s="1373" t="s">
        <v>2456</v>
      </c>
      <c r="E364" s="1373" t="s">
        <v>730</v>
      </c>
      <c r="F364" s="1373" t="s">
        <v>156</v>
      </c>
      <c r="G364" s="1374">
        <v>462182.49</v>
      </c>
      <c r="H364" s="1374">
        <v>0</v>
      </c>
      <c r="I364" s="1374">
        <v>0</v>
      </c>
      <c r="J364" s="1374">
        <v>737064.51</v>
      </c>
      <c r="K364" s="1374">
        <v>-462182.49</v>
      </c>
      <c r="L364" s="1374">
        <v>737064.51</v>
      </c>
    </row>
    <row r="365" spans="1:12" ht="21">
      <c r="A365" s="1372">
        <v>45535</v>
      </c>
      <c r="B365" s="1373" t="s">
        <v>2397</v>
      </c>
      <c r="C365" s="1373" t="s">
        <v>2455</v>
      </c>
      <c r="D365" s="1373" t="s">
        <v>2456</v>
      </c>
      <c r="E365" s="1373" t="s">
        <v>731</v>
      </c>
      <c r="F365" s="1373" t="s">
        <v>2229</v>
      </c>
      <c r="G365" s="1374">
        <v>2084400</v>
      </c>
      <c r="H365" s="1374">
        <v>24600</v>
      </c>
      <c r="I365" s="1374">
        <v>0</v>
      </c>
      <c r="J365" s="1374">
        <v>0</v>
      </c>
      <c r="K365" s="1374">
        <v>-2059800</v>
      </c>
      <c r="L365" s="1374">
        <v>0</v>
      </c>
    </row>
    <row r="366" spans="1:12" ht="21">
      <c r="A366" s="1372">
        <v>45535</v>
      </c>
      <c r="B366" s="1373" t="s">
        <v>2397</v>
      </c>
      <c r="C366" s="1373" t="s">
        <v>2455</v>
      </c>
      <c r="D366" s="1373" t="s">
        <v>2456</v>
      </c>
      <c r="E366" s="1373" t="s">
        <v>732</v>
      </c>
      <c r="F366" s="1373" t="s">
        <v>158</v>
      </c>
      <c r="G366" s="1374">
        <v>792200</v>
      </c>
      <c r="H366" s="1374">
        <v>0</v>
      </c>
      <c r="I366" s="1374">
        <v>0</v>
      </c>
      <c r="J366" s="1374">
        <v>2841923.63</v>
      </c>
      <c r="K366" s="1374">
        <v>-792200</v>
      </c>
      <c r="L366" s="1374">
        <v>2841923.63</v>
      </c>
    </row>
    <row r="367" spans="1:12" ht="21">
      <c r="A367" s="1372">
        <v>45535</v>
      </c>
      <c r="B367" s="1373" t="s">
        <v>2397</v>
      </c>
      <c r="C367" s="1373" t="s">
        <v>2455</v>
      </c>
      <c r="D367" s="1373" t="s">
        <v>2456</v>
      </c>
      <c r="E367" s="1373" t="s">
        <v>2099</v>
      </c>
      <c r="F367" s="1373" t="s">
        <v>2127</v>
      </c>
      <c r="G367" s="1375"/>
      <c r="H367" s="1375"/>
      <c r="I367" s="1375"/>
      <c r="J367" s="1375"/>
      <c r="K367" s="1375"/>
      <c r="L367" s="1375"/>
    </row>
    <row r="368" spans="1:12" ht="21">
      <c r="A368" s="1372">
        <v>45535</v>
      </c>
      <c r="B368" s="1373" t="s">
        <v>2397</v>
      </c>
      <c r="C368" s="1373" t="s">
        <v>2455</v>
      </c>
      <c r="D368" s="1373" t="s">
        <v>2456</v>
      </c>
      <c r="E368" s="1373" t="s">
        <v>733</v>
      </c>
      <c r="F368" s="1373" t="s">
        <v>159</v>
      </c>
      <c r="G368" s="1374">
        <v>3546299.04</v>
      </c>
      <c r="H368" s="1374">
        <v>5973513.7400000002</v>
      </c>
      <c r="I368" s="1374">
        <v>0</v>
      </c>
      <c r="J368" s="1374">
        <v>18397245.489999998</v>
      </c>
      <c r="K368" s="1374">
        <v>2427214.7000000002</v>
      </c>
      <c r="L368" s="1374">
        <v>18397245.489999998</v>
      </c>
    </row>
    <row r="369" spans="1:12" ht="21">
      <c r="A369" s="1372">
        <v>45535</v>
      </c>
      <c r="B369" s="1373" t="s">
        <v>2397</v>
      </c>
      <c r="C369" s="1373" t="s">
        <v>2455</v>
      </c>
      <c r="D369" s="1373" t="s">
        <v>2456</v>
      </c>
      <c r="E369" s="1373" t="s">
        <v>734</v>
      </c>
      <c r="F369" s="1373" t="s">
        <v>160</v>
      </c>
      <c r="G369" s="1374">
        <v>355852.4</v>
      </c>
      <c r="H369" s="1374">
        <v>250334.55</v>
      </c>
      <c r="I369" s="1374">
        <v>0</v>
      </c>
      <c r="J369" s="1374">
        <v>3430222.23</v>
      </c>
      <c r="K369" s="1374">
        <v>-105517.85</v>
      </c>
      <c r="L369" s="1374">
        <v>3430222.23</v>
      </c>
    </row>
    <row r="370" spans="1:12" ht="21">
      <c r="A370" s="1372">
        <v>45535</v>
      </c>
      <c r="B370" s="1373" t="s">
        <v>2397</v>
      </c>
      <c r="C370" s="1373" t="s">
        <v>2455</v>
      </c>
      <c r="D370" s="1373" t="s">
        <v>2456</v>
      </c>
      <c r="E370" s="1373" t="s">
        <v>735</v>
      </c>
      <c r="F370" s="1373" t="s">
        <v>2230</v>
      </c>
      <c r="G370" s="1374">
        <v>0</v>
      </c>
      <c r="H370" s="1374">
        <v>520</v>
      </c>
      <c r="I370" s="1374">
        <v>0</v>
      </c>
      <c r="J370" s="1374">
        <v>520</v>
      </c>
      <c r="K370" s="1374">
        <v>520</v>
      </c>
      <c r="L370" s="1374">
        <v>520</v>
      </c>
    </row>
    <row r="371" spans="1:12" ht="21">
      <c r="A371" s="1372">
        <v>45535</v>
      </c>
      <c r="B371" s="1373" t="s">
        <v>2397</v>
      </c>
      <c r="C371" s="1373" t="s">
        <v>2455</v>
      </c>
      <c r="D371" s="1373" t="s">
        <v>2456</v>
      </c>
      <c r="E371" s="1373" t="s">
        <v>736</v>
      </c>
      <c r="F371" s="1373" t="s">
        <v>2231</v>
      </c>
      <c r="G371" s="1374">
        <v>0</v>
      </c>
      <c r="H371" s="1374">
        <v>1400</v>
      </c>
      <c r="I371" s="1374">
        <v>0</v>
      </c>
      <c r="J371" s="1374">
        <v>1400</v>
      </c>
      <c r="K371" s="1374">
        <v>1400</v>
      </c>
      <c r="L371" s="1374">
        <v>1400</v>
      </c>
    </row>
    <row r="372" spans="1:12" ht="21">
      <c r="A372" s="1372">
        <v>45535</v>
      </c>
      <c r="B372" s="1373" t="s">
        <v>2397</v>
      </c>
      <c r="C372" s="1373" t="s">
        <v>2455</v>
      </c>
      <c r="D372" s="1373" t="s">
        <v>2456</v>
      </c>
      <c r="E372" s="1373" t="s">
        <v>737</v>
      </c>
      <c r="F372" s="1373" t="s">
        <v>2232</v>
      </c>
      <c r="G372" s="1374">
        <v>0</v>
      </c>
      <c r="H372" s="1374">
        <v>824</v>
      </c>
      <c r="I372" s="1374">
        <v>0</v>
      </c>
      <c r="J372" s="1374">
        <v>824</v>
      </c>
      <c r="K372" s="1374">
        <v>824</v>
      </c>
      <c r="L372" s="1374">
        <v>824</v>
      </c>
    </row>
    <row r="373" spans="1:12" ht="21">
      <c r="A373" s="1372">
        <v>45535</v>
      </c>
      <c r="B373" s="1373" t="s">
        <v>2397</v>
      </c>
      <c r="C373" s="1373" t="s">
        <v>2455</v>
      </c>
      <c r="D373" s="1373" t="s">
        <v>2456</v>
      </c>
      <c r="E373" s="1373" t="s">
        <v>738</v>
      </c>
      <c r="F373" s="1373" t="s">
        <v>164</v>
      </c>
      <c r="G373" s="1375"/>
      <c r="H373" s="1375"/>
      <c r="I373" s="1375"/>
      <c r="J373" s="1375"/>
      <c r="K373" s="1375"/>
      <c r="L373" s="1375"/>
    </row>
    <row r="374" spans="1:12" ht="21">
      <c r="A374" s="1372">
        <v>45535</v>
      </c>
      <c r="B374" s="1373" t="s">
        <v>2397</v>
      </c>
      <c r="C374" s="1373" t="s">
        <v>2455</v>
      </c>
      <c r="D374" s="1373" t="s">
        <v>2456</v>
      </c>
      <c r="E374" s="1373" t="s">
        <v>739</v>
      </c>
      <c r="F374" s="1373" t="s">
        <v>165</v>
      </c>
      <c r="G374" s="1375"/>
      <c r="H374" s="1375"/>
      <c r="I374" s="1375"/>
      <c r="J374" s="1375"/>
      <c r="K374" s="1375"/>
      <c r="L374" s="1375"/>
    </row>
    <row r="375" spans="1:12" ht="21">
      <c r="A375" s="1372">
        <v>45535</v>
      </c>
      <c r="B375" s="1373" t="s">
        <v>2397</v>
      </c>
      <c r="C375" s="1373" t="s">
        <v>2455</v>
      </c>
      <c r="D375" s="1373" t="s">
        <v>2456</v>
      </c>
      <c r="E375" s="1373" t="s">
        <v>740</v>
      </c>
      <c r="F375" s="1373" t="s">
        <v>166</v>
      </c>
      <c r="G375" s="1375"/>
      <c r="H375" s="1375"/>
      <c r="I375" s="1375"/>
      <c r="J375" s="1375"/>
      <c r="K375" s="1375"/>
      <c r="L375" s="1375"/>
    </row>
    <row r="376" spans="1:12" ht="21">
      <c r="A376" s="1372">
        <v>45535</v>
      </c>
      <c r="B376" s="1373" t="s">
        <v>2397</v>
      </c>
      <c r="C376" s="1373" t="s">
        <v>2455</v>
      </c>
      <c r="D376" s="1373" t="s">
        <v>2456</v>
      </c>
      <c r="E376" s="1373" t="s">
        <v>741</v>
      </c>
      <c r="F376" s="1373" t="s">
        <v>167</v>
      </c>
      <c r="G376" s="1374">
        <v>92100</v>
      </c>
      <c r="H376" s="1374">
        <v>34000</v>
      </c>
      <c r="I376" s="1374">
        <v>0</v>
      </c>
      <c r="J376" s="1374">
        <v>17435640.75</v>
      </c>
      <c r="K376" s="1374">
        <v>-58100</v>
      </c>
      <c r="L376" s="1374">
        <v>17435640.75</v>
      </c>
    </row>
    <row r="377" spans="1:12" ht="21">
      <c r="A377" s="1372">
        <v>45535</v>
      </c>
      <c r="B377" s="1373" t="s">
        <v>2397</v>
      </c>
      <c r="C377" s="1373" t="s">
        <v>2455</v>
      </c>
      <c r="D377" s="1373" t="s">
        <v>2456</v>
      </c>
      <c r="E377" s="1373" t="s">
        <v>742</v>
      </c>
      <c r="F377" s="1373" t="s">
        <v>168</v>
      </c>
      <c r="G377" s="1375"/>
      <c r="H377" s="1375"/>
      <c r="I377" s="1375"/>
      <c r="J377" s="1375"/>
      <c r="K377" s="1375"/>
      <c r="L377" s="1375"/>
    </row>
    <row r="378" spans="1:12" ht="21">
      <c r="A378" s="1372">
        <v>45535</v>
      </c>
      <c r="B378" s="1373" t="s">
        <v>2397</v>
      </c>
      <c r="C378" s="1373" t="s">
        <v>2455</v>
      </c>
      <c r="D378" s="1373" t="s">
        <v>2456</v>
      </c>
      <c r="E378" s="1373" t="s">
        <v>743</v>
      </c>
      <c r="F378" s="1373" t="s">
        <v>411</v>
      </c>
      <c r="G378" s="1375"/>
      <c r="H378" s="1375"/>
      <c r="I378" s="1375"/>
      <c r="J378" s="1375"/>
      <c r="K378" s="1375"/>
      <c r="L378" s="1375"/>
    </row>
    <row r="379" spans="1:12" ht="21">
      <c r="A379" s="1372">
        <v>45535</v>
      </c>
      <c r="B379" s="1373" t="s">
        <v>2397</v>
      </c>
      <c r="C379" s="1373" t="s">
        <v>2455</v>
      </c>
      <c r="D379" s="1373" t="s">
        <v>2456</v>
      </c>
      <c r="E379" s="1373" t="s">
        <v>744</v>
      </c>
      <c r="F379" s="1373" t="s">
        <v>169</v>
      </c>
      <c r="G379" s="1375"/>
      <c r="H379" s="1375"/>
      <c r="I379" s="1375"/>
      <c r="J379" s="1375"/>
      <c r="K379" s="1375"/>
      <c r="L379" s="1375"/>
    </row>
    <row r="380" spans="1:12" ht="21">
      <c r="A380" s="1372">
        <v>45535</v>
      </c>
      <c r="B380" s="1373" t="s">
        <v>2397</v>
      </c>
      <c r="C380" s="1373" t="s">
        <v>2455</v>
      </c>
      <c r="D380" s="1373" t="s">
        <v>2456</v>
      </c>
      <c r="E380" s="1373" t="s">
        <v>745</v>
      </c>
      <c r="F380" s="1373" t="s">
        <v>170</v>
      </c>
      <c r="G380" s="1375"/>
      <c r="H380" s="1375"/>
      <c r="I380" s="1375"/>
      <c r="J380" s="1375"/>
      <c r="K380" s="1375"/>
      <c r="L380" s="1375"/>
    </row>
    <row r="381" spans="1:12" ht="21">
      <c r="A381" s="1372">
        <v>45535</v>
      </c>
      <c r="B381" s="1373" t="s">
        <v>2397</v>
      </c>
      <c r="C381" s="1373" t="s">
        <v>2455</v>
      </c>
      <c r="D381" s="1373" t="s">
        <v>2456</v>
      </c>
      <c r="E381" s="1373" t="s">
        <v>746</v>
      </c>
      <c r="F381" s="1373" t="s">
        <v>171</v>
      </c>
      <c r="G381" s="1375"/>
      <c r="H381" s="1375"/>
      <c r="I381" s="1375"/>
      <c r="J381" s="1375"/>
      <c r="K381" s="1375"/>
      <c r="L381" s="1375"/>
    </row>
    <row r="382" spans="1:12" ht="21">
      <c r="A382" s="1372">
        <v>45535</v>
      </c>
      <c r="B382" s="1373" t="s">
        <v>2397</v>
      </c>
      <c r="C382" s="1373" t="s">
        <v>2455</v>
      </c>
      <c r="D382" s="1373" t="s">
        <v>2456</v>
      </c>
      <c r="E382" s="1373" t="s">
        <v>747</v>
      </c>
      <c r="F382" s="1373" t="s">
        <v>1496</v>
      </c>
      <c r="G382" s="1375"/>
      <c r="H382" s="1375"/>
      <c r="I382" s="1375"/>
      <c r="J382" s="1375"/>
      <c r="K382" s="1375"/>
      <c r="L382" s="1375"/>
    </row>
    <row r="383" spans="1:12" ht="21">
      <c r="A383" s="1372">
        <v>45535</v>
      </c>
      <c r="B383" s="1373" t="s">
        <v>2397</v>
      </c>
      <c r="C383" s="1373" t="s">
        <v>2455</v>
      </c>
      <c r="D383" s="1373" t="s">
        <v>2456</v>
      </c>
      <c r="E383" s="1373" t="s">
        <v>1969</v>
      </c>
      <c r="F383" s="1373" t="s">
        <v>1970</v>
      </c>
      <c r="G383" s="1375"/>
      <c r="H383" s="1375"/>
      <c r="I383" s="1375"/>
      <c r="J383" s="1375"/>
      <c r="K383" s="1375"/>
      <c r="L383" s="1375"/>
    </row>
    <row r="384" spans="1:12" ht="21">
      <c r="A384" s="1372">
        <v>45535</v>
      </c>
      <c r="B384" s="1373" t="s">
        <v>2397</v>
      </c>
      <c r="C384" s="1373" t="s">
        <v>2455</v>
      </c>
      <c r="D384" s="1373" t="s">
        <v>2456</v>
      </c>
      <c r="E384" s="1373" t="s">
        <v>748</v>
      </c>
      <c r="F384" s="1373" t="s">
        <v>1497</v>
      </c>
      <c r="G384" s="1375"/>
      <c r="H384" s="1375"/>
      <c r="I384" s="1375"/>
      <c r="J384" s="1375"/>
      <c r="K384" s="1375"/>
      <c r="L384" s="1375"/>
    </row>
    <row r="385" spans="1:12" ht="21">
      <c r="A385" s="1372">
        <v>45535</v>
      </c>
      <c r="B385" s="1373" t="s">
        <v>2397</v>
      </c>
      <c r="C385" s="1373" t="s">
        <v>2455</v>
      </c>
      <c r="D385" s="1373" t="s">
        <v>2456</v>
      </c>
      <c r="E385" s="1373" t="s">
        <v>749</v>
      </c>
      <c r="F385" s="1373" t="s">
        <v>1498</v>
      </c>
      <c r="G385" s="1375"/>
      <c r="H385" s="1375"/>
      <c r="I385" s="1375"/>
      <c r="J385" s="1375"/>
      <c r="K385" s="1375"/>
      <c r="L385" s="1375"/>
    </row>
    <row r="386" spans="1:12" ht="21">
      <c r="A386" s="1372">
        <v>45535</v>
      </c>
      <c r="B386" s="1373" t="s">
        <v>2397</v>
      </c>
      <c r="C386" s="1373" t="s">
        <v>2455</v>
      </c>
      <c r="D386" s="1373" t="s">
        <v>2456</v>
      </c>
      <c r="E386" s="1373" t="s">
        <v>750</v>
      </c>
      <c r="F386" s="1373" t="s">
        <v>172</v>
      </c>
      <c r="G386" s="1375"/>
      <c r="H386" s="1375"/>
      <c r="I386" s="1375"/>
      <c r="J386" s="1375"/>
      <c r="K386" s="1375"/>
      <c r="L386" s="1375"/>
    </row>
    <row r="387" spans="1:12" ht="21">
      <c r="A387" s="1372">
        <v>45535</v>
      </c>
      <c r="B387" s="1373" t="s">
        <v>2397</v>
      </c>
      <c r="C387" s="1373" t="s">
        <v>2455</v>
      </c>
      <c r="D387" s="1373" t="s">
        <v>2456</v>
      </c>
      <c r="E387" s="1373" t="s">
        <v>751</v>
      </c>
      <c r="F387" s="1373" t="s">
        <v>173</v>
      </c>
      <c r="G387" s="1374">
        <v>0</v>
      </c>
      <c r="H387" s="1374">
        <v>0</v>
      </c>
      <c r="I387" s="1374">
        <v>0</v>
      </c>
      <c r="J387" s="1374">
        <v>1982221.44</v>
      </c>
      <c r="K387" s="1374">
        <v>0</v>
      </c>
      <c r="L387" s="1374">
        <v>1982221.44</v>
      </c>
    </row>
    <row r="388" spans="1:12" ht="21">
      <c r="A388" s="1372">
        <v>45535</v>
      </c>
      <c r="B388" s="1373" t="s">
        <v>2397</v>
      </c>
      <c r="C388" s="1373" t="s">
        <v>2455</v>
      </c>
      <c r="D388" s="1373" t="s">
        <v>2456</v>
      </c>
      <c r="E388" s="1373" t="s">
        <v>752</v>
      </c>
      <c r="F388" s="1373" t="s">
        <v>174</v>
      </c>
      <c r="G388" s="1374">
        <v>374487.19</v>
      </c>
      <c r="H388" s="1374">
        <v>0</v>
      </c>
      <c r="I388" s="1374">
        <v>0</v>
      </c>
      <c r="J388" s="1374">
        <v>8974418.7799999993</v>
      </c>
      <c r="K388" s="1374">
        <v>-374487.19</v>
      </c>
      <c r="L388" s="1374">
        <v>8974418.7799999993</v>
      </c>
    </row>
    <row r="389" spans="1:12" ht="21">
      <c r="A389" s="1372">
        <v>45535</v>
      </c>
      <c r="B389" s="1373" t="s">
        <v>2397</v>
      </c>
      <c r="C389" s="1373" t="s">
        <v>2455</v>
      </c>
      <c r="D389" s="1373" t="s">
        <v>2456</v>
      </c>
      <c r="E389" s="1373" t="s">
        <v>753</v>
      </c>
      <c r="F389" s="1373" t="s">
        <v>175</v>
      </c>
      <c r="G389" s="1375"/>
      <c r="H389" s="1375"/>
      <c r="I389" s="1375"/>
      <c r="J389" s="1375"/>
      <c r="K389" s="1375"/>
      <c r="L389" s="1375"/>
    </row>
    <row r="390" spans="1:12" ht="21">
      <c r="A390" s="1372">
        <v>45535</v>
      </c>
      <c r="B390" s="1373" t="s">
        <v>2397</v>
      </c>
      <c r="C390" s="1373" t="s">
        <v>2455</v>
      </c>
      <c r="D390" s="1373" t="s">
        <v>2456</v>
      </c>
      <c r="E390" s="1373" t="s">
        <v>754</v>
      </c>
      <c r="F390" s="1373" t="s">
        <v>176</v>
      </c>
      <c r="G390" s="1375"/>
      <c r="H390" s="1375"/>
      <c r="I390" s="1375"/>
      <c r="J390" s="1375"/>
      <c r="K390" s="1375"/>
      <c r="L390" s="1375"/>
    </row>
    <row r="391" spans="1:12" ht="21">
      <c r="A391" s="1372">
        <v>45535</v>
      </c>
      <c r="B391" s="1373" t="s">
        <v>2397</v>
      </c>
      <c r="C391" s="1373" t="s">
        <v>2455</v>
      </c>
      <c r="D391" s="1373" t="s">
        <v>2456</v>
      </c>
      <c r="E391" s="1373" t="s">
        <v>755</v>
      </c>
      <c r="F391" s="1373" t="s">
        <v>2128</v>
      </c>
      <c r="G391" s="1375"/>
      <c r="H391" s="1375"/>
      <c r="I391" s="1375"/>
      <c r="J391" s="1375"/>
      <c r="K391" s="1375"/>
      <c r="L391" s="1375"/>
    </row>
    <row r="392" spans="1:12" ht="21">
      <c r="A392" s="1372">
        <v>45535</v>
      </c>
      <c r="B392" s="1373" t="s">
        <v>2397</v>
      </c>
      <c r="C392" s="1373" t="s">
        <v>2455</v>
      </c>
      <c r="D392" s="1373" t="s">
        <v>2456</v>
      </c>
      <c r="E392" s="1373" t="s">
        <v>756</v>
      </c>
      <c r="F392" s="1373" t="s">
        <v>444</v>
      </c>
      <c r="G392" s="1374">
        <v>0</v>
      </c>
      <c r="H392" s="1374">
        <v>0</v>
      </c>
      <c r="I392" s="1374">
        <v>0</v>
      </c>
      <c r="J392" s="1374">
        <v>507108382.81</v>
      </c>
      <c r="K392" s="1374">
        <v>0</v>
      </c>
      <c r="L392" s="1374">
        <v>507108382.81</v>
      </c>
    </row>
    <row r="393" spans="1:12" ht="21">
      <c r="A393" s="1372">
        <v>45535</v>
      </c>
      <c r="B393" s="1373" t="s">
        <v>2397</v>
      </c>
      <c r="C393" s="1373" t="s">
        <v>2455</v>
      </c>
      <c r="D393" s="1373" t="s">
        <v>2456</v>
      </c>
      <c r="E393" s="1373" t="s">
        <v>2457</v>
      </c>
      <c r="F393" s="1373" t="s">
        <v>2458</v>
      </c>
      <c r="G393" s="1375"/>
      <c r="H393" s="1375"/>
      <c r="I393" s="1375"/>
      <c r="J393" s="1375"/>
      <c r="K393" s="1375"/>
      <c r="L393" s="1375"/>
    </row>
    <row r="394" spans="1:12" ht="21">
      <c r="A394" s="1372">
        <v>45535</v>
      </c>
      <c r="B394" s="1373" t="s">
        <v>2397</v>
      </c>
      <c r="C394" s="1373" t="s">
        <v>2455</v>
      </c>
      <c r="D394" s="1373" t="s">
        <v>2456</v>
      </c>
      <c r="E394" s="1373" t="s">
        <v>1971</v>
      </c>
      <c r="F394" s="1373" t="s">
        <v>1972</v>
      </c>
      <c r="G394" s="1374">
        <v>32979798.149999999</v>
      </c>
      <c r="H394" s="1374">
        <v>20488713.539999999</v>
      </c>
      <c r="I394" s="1374">
        <v>0</v>
      </c>
      <c r="J394" s="1374">
        <v>26587759.640000001</v>
      </c>
      <c r="K394" s="1374">
        <v>-12491084.609999999</v>
      </c>
      <c r="L394" s="1374">
        <v>26587759.640000001</v>
      </c>
    </row>
    <row r="395" spans="1:12" ht="21">
      <c r="A395" s="1372">
        <v>45535</v>
      </c>
      <c r="B395" s="1373" t="s">
        <v>2397</v>
      </c>
      <c r="C395" s="1373" t="s">
        <v>2455</v>
      </c>
      <c r="D395" s="1373" t="s">
        <v>2456</v>
      </c>
      <c r="E395" s="1373" t="s">
        <v>1973</v>
      </c>
      <c r="F395" s="1373" t="s">
        <v>1974</v>
      </c>
      <c r="G395" s="1374">
        <v>0</v>
      </c>
      <c r="H395" s="1374">
        <v>0</v>
      </c>
      <c r="I395" s="1374">
        <v>0</v>
      </c>
      <c r="J395" s="1374">
        <v>1013593.91</v>
      </c>
      <c r="K395" s="1374">
        <v>0</v>
      </c>
      <c r="L395" s="1374">
        <v>1013593.91</v>
      </c>
    </row>
    <row r="396" spans="1:12" ht="21">
      <c r="A396" s="1372">
        <v>45535</v>
      </c>
      <c r="B396" s="1373" t="s">
        <v>2397</v>
      </c>
      <c r="C396" s="1373" t="s">
        <v>2455</v>
      </c>
      <c r="D396" s="1373" t="s">
        <v>2456</v>
      </c>
      <c r="E396" s="1373" t="s">
        <v>757</v>
      </c>
      <c r="F396" s="1373" t="s">
        <v>2233</v>
      </c>
      <c r="G396" s="1375"/>
      <c r="H396" s="1375"/>
      <c r="I396" s="1375"/>
      <c r="J396" s="1375"/>
      <c r="K396" s="1375"/>
      <c r="L396" s="1375"/>
    </row>
    <row r="397" spans="1:12" ht="21">
      <c r="A397" s="1372">
        <v>45535</v>
      </c>
      <c r="B397" s="1373" t="s">
        <v>2397</v>
      </c>
      <c r="C397" s="1373" t="s">
        <v>2455</v>
      </c>
      <c r="D397" s="1373" t="s">
        <v>2456</v>
      </c>
      <c r="E397" s="1373" t="s">
        <v>758</v>
      </c>
      <c r="F397" s="1373" t="s">
        <v>445</v>
      </c>
      <c r="G397" s="1374">
        <v>0</v>
      </c>
      <c r="H397" s="1374">
        <v>0</v>
      </c>
      <c r="I397" s="1374">
        <v>0</v>
      </c>
      <c r="J397" s="1374">
        <v>61801744.18</v>
      </c>
      <c r="K397" s="1374">
        <v>0</v>
      </c>
      <c r="L397" s="1374">
        <v>61801744.18</v>
      </c>
    </row>
    <row r="398" spans="1:12" ht="21">
      <c r="A398" s="1372">
        <v>45535</v>
      </c>
      <c r="B398" s="1373" t="s">
        <v>2397</v>
      </c>
      <c r="C398" s="1373" t="s">
        <v>2455</v>
      </c>
      <c r="D398" s="1373" t="s">
        <v>2456</v>
      </c>
      <c r="E398" s="1373" t="s">
        <v>759</v>
      </c>
      <c r="F398" s="1373" t="s">
        <v>177</v>
      </c>
      <c r="G398" s="1375"/>
      <c r="H398" s="1375"/>
      <c r="I398" s="1375"/>
      <c r="J398" s="1375"/>
      <c r="K398" s="1375"/>
      <c r="L398" s="1375"/>
    </row>
    <row r="399" spans="1:12" ht="21">
      <c r="A399" s="1372">
        <v>45535</v>
      </c>
      <c r="B399" s="1373" t="s">
        <v>2397</v>
      </c>
      <c r="C399" s="1373" t="s">
        <v>2455</v>
      </c>
      <c r="D399" s="1373" t="s">
        <v>2456</v>
      </c>
      <c r="E399" s="1373" t="s">
        <v>760</v>
      </c>
      <c r="F399" s="1373" t="s">
        <v>2234</v>
      </c>
      <c r="G399" s="1375"/>
      <c r="H399" s="1375"/>
      <c r="I399" s="1375"/>
      <c r="J399" s="1375"/>
      <c r="K399" s="1375"/>
      <c r="L399" s="1375"/>
    </row>
    <row r="400" spans="1:12" ht="21">
      <c r="A400" s="1372">
        <v>45535</v>
      </c>
      <c r="B400" s="1373" t="s">
        <v>2397</v>
      </c>
      <c r="C400" s="1373" t="s">
        <v>2455</v>
      </c>
      <c r="D400" s="1373" t="s">
        <v>2456</v>
      </c>
      <c r="E400" s="1373" t="s">
        <v>761</v>
      </c>
      <c r="F400" s="1373" t="s">
        <v>2235</v>
      </c>
      <c r="G400" s="1375"/>
      <c r="H400" s="1375"/>
      <c r="I400" s="1375"/>
      <c r="J400" s="1375"/>
      <c r="K400" s="1375"/>
      <c r="L400" s="1375"/>
    </row>
    <row r="401" spans="1:12" ht="21">
      <c r="A401" s="1372">
        <v>45535</v>
      </c>
      <c r="B401" s="1373" t="s">
        <v>2397</v>
      </c>
      <c r="C401" s="1373" t="s">
        <v>2455</v>
      </c>
      <c r="D401" s="1373" t="s">
        <v>2456</v>
      </c>
      <c r="E401" s="1373" t="s">
        <v>762</v>
      </c>
      <c r="F401" s="1373" t="s">
        <v>180</v>
      </c>
      <c r="G401" s="1374">
        <v>0</v>
      </c>
      <c r="H401" s="1374">
        <v>6400</v>
      </c>
      <c r="I401" s="1374">
        <v>0</v>
      </c>
      <c r="J401" s="1374">
        <v>9200</v>
      </c>
      <c r="K401" s="1374">
        <v>6400</v>
      </c>
      <c r="L401" s="1374">
        <v>9200</v>
      </c>
    </row>
    <row r="402" spans="1:12" ht="21">
      <c r="A402" s="1372">
        <v>45535</v>
      </c>
      <c r="B402" s="1373" t="s">
        <v>2397</v>
      </c>
      <c r="C402" s="1373" t="s">
        <v>2455</v>
      </c>
      <c r="D402" s="1373" t="s">
        <v>2456</v>
      </c>
      <c r="E402" s="1373" t="s">
        <v>763</v>
      </c>
      <c r="F402" s="1373" t="s">
        <v>1684</v>
      </c>
      <c r="G402" s="1375"/>
      <c r="H402" s="1375"/>
      <c r="I402" s="1375"/>
      <c r="J402" s="1375"/>
      <c r="K402" s="1375"/>
      <c r="L402" s="1375"/>
    </row>
    <row r="403" spans="1:12" ht="21">
      <c r="A403" s="1372">
        <v>45535</v>
      </c>
      <c r="B403" s="1373" t="s">
        <v>2397</v>
      </c>
      <c r="C403" s="1373" t="s">
        <v>2455</v>
      </c>
      <c r="D403" s="1373" t="s">
        <v>2456</v>
      </c>
      <c r="E403" s="1373" t="s">
        <v>764</v>
      </c>
      <c r="F403" s="1373" t="s">
        <v>181</v>
      </c>
      <c r="G403" s="1375"/>
      <c r="H403" s="1375"/>
      <c r="I403" s="1375"/>
      <c r="J403" s="1375"/>
      <c r="K403" s="1375"/>
      <c r="L403" s="1375"/>
    </row>
    <row r="404" spans="1:12" ht="21">
      <c r="A404" s="1372">
        <v>45535</v>
      </c>
      <c r="B404" s="1373" t="s">
        <v>2397</v>
      </c>
      <c r="C404" s="1373" t="s">
        <v>2455</v>
      </c>
      <c r="D404" s="1373" t="s">
        <v>2456</v>
      </c>
      <c r="E404" s="1373" t="s">
        <v>765</v>
      </c>
      <c r="F404" s="1373" t="s">
        <v>182</v>
      </c>
      <c r="G404" s="1374">
        <v>0</v>
      </c>
      <c r="H404" s="1374">
        <v>0</v>
      </c>
      <c r="I404" s="1374">
        <v>0</v>
      </c>
      <c r="J404" s="1374">
        <v>1177.46</v>
      </c>
      <c r="K404" s="1374">
        <v>0</v>
      </c>
      <c r="L404" s="1374">
        <v>1177.46</v>
      </c>
    </row>
    <row r="405" spans="1:12" ht="21">
      <c r="A405" s="1372">
        <v>45535</v>
      </c>
      <c r="B405" s="1373" t="s">
        <v>2397</v>
      </c>
      <c r="C405" s="1373" t="s">
        <v>2455</v>
      </c>
      <c r="D405" s="1373" t="s">
        <v>2456</v>
      </c>
      <c r="E405" s="1373" t="s">
        <v>766</v>
      </c>
      <c r="F405" s="1373" t="s">
        <v>183</v>
      </c>
      <c r="G405" s="1375"/>
      <c r="H405" s="1375"/>
      <c r="I405" s="1375"/>
      <c r="J405" s="1375"/>
      <c r="K405" s="1375"/>
      <c r="L405" s="1375"/>
    </row>
    <row r="406" spans="1:12" ht="21">
      <c r="A406" s="1372">
        <v>45535</v>
      </c>
      <c r="B406" s="1373" t="s">
        <v>2397</v>
      </c>
      <c r="C406" s="1373" t="s">
        <v>2455</v>
      </c>
      <c r="D406" s="1373" t="s">
        <v>2456</v>
      </c>
      <c r="E406" s="1373" t="s">
        <v>767</v>
      </c>
      <c r="F406" s="1373" t="s">
        <v>184</v>
      </c>
      <c r="G406" s="1375"/>
      <c r="H406" s="1375"/>
      <c r="I406" s="1375"/>
      <c r="J406" s="1375"/>
      <c r="K406" s="1375"/>
      <c r="L406" s="1375"/>
    </row>
    <row r="407" spans="1:12" ht="21">
      <c r="A407" s="1372">
        <v>45535</v>
      </c>
      <c r="B407" s="1373" t="s">
        <v>2397</v>
      </c>
      <c r="C407" s="1373" t="s">
        <v>2455</v>
      </c>
      <c r="D407" s="1373" t="s">
        <v>2456</v>
      </c>
      <c r="E407" s="1373" t="s">
        <v>768</v>
      </c>
      <c r="F407" s="1373" t="s">
        <v>2236</v>
      </c>
      <c r="G407" s="1375"/>
      <c r="H407" s="1375"/>
      <c r="I407" s="1375"/>
      <c r="J407" s="1375"/>
      <c r="K407" s="1375"/>
      <c r="L407" s="1375"/>
    </row>
    <row r="408" spans="1:12" ht="21">
      <c r="A408" s="1372">
        <v>45535</v>
      </c>
      <c r="B408" s="1373" t="s">
        <v>2397</v>
      </c>
      <c r="C408" s="1373" t="s">
        <v>2455</v>
      </c>
      <c r="D408" s="1373" t="s">
        <v>2456</v>
      </c>
      <c r="E408" s="1373" t="s">
        <v>1830</v>
      </c>
      <c r="F408" s="1373" t="s">
        <v>1831</v>
      </c>
      <c r="G408" s="1375"/>
      <c r="H408" s="1375"/>
      <c r="I408" s="1375"/>
      <c r="J408" s="1375"/>
      <c r="K408" s="1375"/>
      <c r="L408" s="1375"/>
    </row>
    <row r="409" spans="1:12" ht="21">
      <c r="A409" s="1372">
        <v>45535</v>
      </c>
      <c r="B409" s="1373" t="s">
        <v>2397</v>
      </c>
      <c r="C409" s="1373" t="s">
        <v>2455</v>
      </c>
      <c r="D409" s="1373" t="s">
        <v>2456</v>
      </c>
      <c r="E409" s="1373" t="s">
        <v>769</v>
      </c>
      <c r="F409" s="1373" t="s">
        <v>185</v>
      </c>
      <c r="G409" s="1375"/>
      <c r="H409" s="1375"/>
      <c r="I409" s="1375"/>
      <c r="J409" s="1375"/>
      <c r="K409" s="1375"/>
      <c r="L409" s="1375"/>
    </row>
    <row r="410" spans="1:12" ht="21">
      <c r="A410" s="1372">
        <v>45535</v>
      </c>
      <c r="B410" s="1373" t="s">
        <v>2397</v>
      </c>
      <c r="C410" s="1373" t="s">
        <v>2455</v>
      </c>
      <c r="D410" s="1373" t="s">
        <v>2456</v>
      </c>
      <c r="E410" s="1373" t="s">
        <v>770</v>
      </c>
      <c r="F410" s="1373" t="s">
        <v>2237</v>
      </c>
      <c r="G410" s="1375"/>
      <c r="H410" s="1375"/>
      <c r="I410" s="1375"/>
      <c r="J410" s="1375"/>
      <c r="K410" s="1375"/>
      <c r="L410" s="1375"/>
    </row>
    <row r="411" spans="1:12" ht="21">
      <c r="A411" s="1372">
        <v>45535</v>
      </c>
      <c r="B411" s="1373" t="s">
        <v>2397</v>
      </c>
      <c r="C411" s="1373" t="s">
        <v>2455</v>
      </c>
      <c r="D411" s="1373" t="s">
        <v>2456</v>
      </c>
      <c r="E411" s="1373" t="s">
        <v>771</v>
      </c>
      <c r="F411" s="1373" t="s">
        <v>2238</v>
      </c>
      <c r="G411" s="1375"/>
      <c r="H411" s="1375"/>
      <c r="I411" s="1375"/>
      <c r="J411" s="1375"/>
      <c r="K411" s="1375"/>
      <c r="L411" s="1375"/>
    </row>
    <row r="412" spans="1:12" ht="21">
      <c r="A412" s="1372">
        <v>45535</v>
      </c>
      <c r="B412" s="1373" t="s">
        <v>2397</v>
      </c>
      <c r="C412" s="1373" t="s">
        <v>2455</v>
      </c>
      <c r="D412" s="1373" t="s">
        <v>2456</v>
      </c>
      <c r="E412" s="1373" t="s">
        <v>772</v>
      </c>
      <c r="F412" s="1373" t="s">
        <v>2239</v>
      </c>
      <c r="G412" s="1375"/>
      <c r="H412" s="1375"/>
      <c r="I412" s="1375"/>
      <c r="J412" s="1375"/>
      <c r="K412" s="1375"/>
      <c r="L412" s="1375"/>
    </row>
    <row r="413" spans="1:12" ht="21">
      <c r="A413" s="1372">
        <v>45535</v>
      </c>
      <c r="B413" s="1373" t="s">
        <v>2397</v>
      </c>
      <c r="C413" s="1373" t="s">
        <v>2455</v>
      </c>
      <c r="D413" s="1373" t="s">
        <v>2456</v>
      </c>
      <c r="E413" s="1373" t="s">
        <v>773</v>
      </c>
      <c r="F413" s="1373" t="s">
        <v>2240</v>
      </c>
      <c r="G413" s="1375"/>
      <c r="H413" s="1375"/>
      <c r="I413" s="1375"/>
      <c r="J413" s="1375"/>
      <c r="K413" s="1375"/>
      <c r="L413" s="1375"/>
    </row>
    <row r="414" spans="1:12" ht="21">
      <c r="A414" s="1372">
        <v>45535</v>
      </c>
      <c r="B414" s="1373" t="s">
        <v>2397</v>
      </c>
      <c r="C414" s="1373" t="s">
        <v>2455</v>
      </c>
      <c r="D414" s="1373" t="s">
        <v>2456</v>
      </c>
      <c r="E414" s="1373" t="s">
        <v>774</v>
      </c>
      <c r="F414" s="1373" t="s">
        <v>186</v>
      </c>
      <c r="G414" s="1375"/>
      <c r="H414" s="1375"/>
      <c r="I414" s="1375"/>
      <c r="J414" s="1375"/>
      <c r="K414" s="1375"/>
      <c r="L414" s="1375"/>
    </row>
    <row r="415" spans="1:12" ht="21">
      <c r="A415" s="1372">
        <v>45535</v>
      </c>
      <c r="B415" s="1373" t="s">
        <v>2397</v>
      </c>
      <c r="C415" s="1373" t="s">
        <v>2455</v>
      </c>
      <c r="D415" s="1373" t="s">
        <v>2456</v>
      </c>
      <c r="E415" s="1373" t="s">
        <v>775</v>
      </c>
      <c r="F415" s="1373" t="s">
        <v>187</v>
      </c>
      <c r="G415" s="1374">
        <v>50</v>
      </c>
      <c r="H415" s="1374">
        <v>79696</v>
      </c>
      <c r="I415" s="1374">
        <v>0</v>
      </c>
      <c r="J415" s="1374">
        <v>1001229</v>
      </c>
      <c r="K415" s="1374">
        <v>79646</v>
      </c>
      <c r="L415" s="1374">
        <v>1001229</v>
      </c>
    </row>
    <row r="416" spans="1:12" ht="21">
      <c r="A416" s="1372">
        <v>45535</v>
      </c>
      <c r="B416" s="1373" t="s">
        <v>2397</v>
      </c>
      <c r="C416" s="1373" t="s">
        <v>2455</v>
      </c>
      <c r="D416" s="1373" t="s">
        <v>2456</v>
      </c>
      <c r="E416" s="1373" t="s">
        <v>776</v>
      </c>
      <c r="F416" s="1373" t="s">
        <v>188</v>
      </c>
      <c r="G416" s="1374">
        <v>0</v>
      </c>
      <c r="H416" s="1374">
        <v>0</v>
      </c>
      <c r="I416" s="1374">
        <v>0</v>
      </c>
      <c r="J416" s="1374">
        <v>22140</v>
      </c>
      <c r="K416" s="1374">
        <v>0</v>
      </c>
      <c r="L416" s="1374">
        <v>22140</v>
      </c>
    </row>
    <row r="417" spans="1:12" ht="21">
      <c r="A417" s="1372">
        <v>45535</v>
      </c>
      <c r="B417" s="1373" t="s">
        <v>2397</v>
      </c>
      <c r="C417" s="1373" t="s">
        <v>2455</v>
      </c>
      <c r="D417" s="1373" t="s">
        <v>2456</v>
      </c>
      <c r="E417" s="1373" t="s">
        <v>777</v>
      </c>
      <c r="F417" s="1373" t="s">
        <v>1211</v>
      </c>
      <c r="G417" s="1374">
        <v>359.75</v>
      </c>
      <c r="H417" s="1374">
        <v>29790</v>
      </c>
      <c r="I417" s="1374">
        <v>0</v>
      </c>
      <c r="J417" s="1374">
        <v>519380</v>
      </c>
      <c r="K417" s="1374">
        <v>29430.25</v>
      </c>
      <c r="L417" s="1374">
        <v>519380</v>
      </c>
    </row>
    <row r="418" spans="1:12" ht="21">
      <c r="A418" s="1372">
        <v>45535</v>
      </c>
      <c r="B418" s="1373" t="s">
        <v>2397</v>
      </c>
      <c r="C418" s="1373" t="s">
        <v>2455</v>
      </c>
      <c r="D418" s="1373" t="s">
        <v>2456</v>
      </c>
      <c r="E418" s="1373" t="s">
        <v>778</v>
      </c>
      <c r="F418" s="1373" t="s">
        <v>189</v>
      </c>
      <c r="G418" s="1374">
        <v>0</v>
      </c>
      <c r="H418" s="1374">
        <v>50250</v>
      </c>
      <c r="I418" s="1374">
        <v>0</v>
      </c>
      <c r="J418" s="1374">
        <v>744100</v>
      </c>
      <c r="K418" s="1374">
        <v>50250</v>
      </c>
      <c r="L418" s="1374">
        <v>744100</v>
      </c>
    </row>
    <row r="419" spans="1:12" ht="21">
      <c r="A419" s="1372">
        <v>45535</v>
      </c>
      <c r="B419" s="1373" t="s">
        <v>2397</v>
      </c>
      <c r="C419" s="1373" t="s">
        <v>2455</v>
      </c>
      <c r="D419" s="1373" t="s">
        <v>2456</v>
      </c>
      <c r="E419" s="1373" t="s">
        <v>779</v>
      </c>
      <c r="F419" s="1373" t="s">
        <v>412</v>
      </c>
      <c r="G419" s="1374">
        <v>0</v>
      </c>
      <c r="H419" s="1374">
        <v>0</v>
      </c>
      <c r="I419" s="1374">
        <v>0</v>
      </c>
      <c r="J419" s="1374">
        <v>91372.15</v>
      </c>
      <c r="K419" s="1374">
        <v>0</v>
      </c>
      <c r="L419" s="1374">
        <v>91372.15</v>
      </c>
    </row>
    <row r="420" spans="1:12" ht="21">
      <c r="A420" s="1372">
        <v>45535</v>
      </c>
      <c r="B420" s="1373" t="s">
        <v>2397</v>
      </c>
      <c r="C420" s="1373" t="s">
        <v>2455</v>
      </c>
      <c r="D420" s="1373" t="s">
        <v>2456</v>
      </c>
      <c r="E420" s="1373" t="s">
        <v>780</v>
      </c>
      <c r="F420" s="1373" t="s">
        <v>190</v>
      </c>
      <c r="G420" s="1374">
        <v>0</v>
      </c>
      <c r="H420" s="1374">
        <v>0</v>
      </c>
      <c r="I420" s="1374">
        <v>0</v>
      </c>
      <c r="J420" s="1374">
        <v>3310</v>
      </c>
      <c r="K420" s="1374">
        <v>0</v>
      </c>
      <c r="L420" s="1374">
        <v>3310</v>
      </c>
    </row>
    <row r="421" spans="1:12" ht="21">
      <c r="A421" s="1372">
        <v>45535</v>
      </c>
      <c r="B421" s="1373" t="s">
        <v>2397</v>
      </c>
      <c r="C421" s="1373" t="s">
        <v>2455</v>
      </c>
      <c r="D421" s="1373" t="s">
        <v>2456</v>
      </c>
      <c r="E421" s="1373" t="s">
        <v>781</v>
      </c>
      <c r="F421" s="1373" t="s">
        <v>191</v>
      </c>
      <c r="G421" s="1374">
        <v>69361.25</v>
      </c>
      <c r="H421" s="1374">
        <v>213214.75</v>
      </c>
      <c r="I421" s="1374">
        <v>0</v>
      </c>
      <c r="J421" s="1374">
        <v>1418375.95</v>
      </c>
      <c r="K421" s="1374">
        <v>143853.5</v>
      </c>
      <c r="L421" s="1374">
        <v>1418375.95</v>
      </c>
    </row>
    <row r="422" spans="1:12" ht="21">
      <c r="A422" s="1372">
        <v>45535</v>
      </c>
      <c r="B422" s="1373" t="s">
        <v>2397</v>
      </c>
      <c r="C422" s="1373" t="s">
        <v>2455</v>
      </c>
      <c r="D422" s="1373" t="s">
        <v>2456</v>
      </c>
      <c r="E422" s="1373" t="s">
        <v>782</v>
      </c>
      <c r="F422" s="1373" t="s">
        <v>192</v>
      </c>
      <c r="G422" s="1374">
        <v>9123.25</v>
      </c>
      <c r="H422" s="1374">
        <v>953899.25</v>
      </c>
      <c r="I422" s="1374">
        <v>0</v>
      </c>
      <c r="J422" s="1374">
        <v>9478097.8000000007</v>
      </c>
      <c r="K422" s="1374">
        <v>944776</v>
      </c>
      <c r="L422" s="1374">
        <v>9478097.8000000007</v>
      </c>
    </row>
    <row r="423" spans="1:12" ht="21">
      <c r="A423" s="1372">
        <v>45535</v>
      </c>
      <c r="B423" s="1373" t="s">
        <v>2397</v>
      </c>
      <c r="C423" s="1373" t="s">
        <v>2455</v>
      </c>
      <c r="D423" s="1373" t="s">
        <v>2456</v>
      </c>
      <c r="E423" s="1373" t="s">
        <v>783</v>
      </c>
      <c r="F423" s="1373" t="s">
        <v>193</v>
      </c>
      <c r="G423" s="1374">
        <v>385399.5</v>
      </c>
      <c r="H423" s="1374">
        <v>2465917.25</v>
      </c>
      <c r="I423" s="1374">
        <v>0</v>
      </c>
      <c r="J423" s="1374">
        <v>21866172.350000001</v>
      </c>
      <c r="K423" s="1374">
        <v>2080517.75</v>
      </c>
      <c r="L423" s="1374">
        <v>21866172.350000001</v>
      </c>
    </row>
    <row r="424" spans="1:12" ht="21">
      <c r="A424" s="1372">
        <v>45535</v>
      </c>
      <c r="B424" s="1373" t="s">
        <v>2397</v>
      </c>
      <c r="C424" s="1373" t="s">
        <v>2455</v>
      </c>
      <c r="D424" s="1373" t="s">
        <v>2456</v>
      </c>
      <c r="E424" s="1373" t="s">
        <v>784</v>
      </c>
      <c r="F424" s="1373" t="s">
        <v>2241</v>
      </c>
      <c r="G424" s="1374">
        <v>650</v>
      </c>
      <c r="H424" s="1374">
        <v>3934</v>
      </c>
      <c r="I424" s="1374">
        <v>0</v>
      </c>
      <c r="J424" s="1374">
        <v>20594.25</v>
      </c>
      <c r="K424" s="1374">
        <v>3284</v>
      </c>
      <c r="L424" s="1374">
        <v>20594.25</v>
      </c>
    </row>
    <row r="425" spans="1:12" ht="21">
      <c r="A425" s="1372">
        <v>45535</v>
      </c>
      <c r="B425" s="1373" t="s">
        <v>2397</v>
      </c>
      <c r="C425" s="1373" t="s">
        <v>2455</v>
      </c>
      <c r="D425" s="1373" t="s">
        <v>2456</v>
      </c>
      <c r="E425" s="1373" t="s">
        <v>785</v>
      </c>
      <c r="F425" s="1373" t="s">
        <v>2242</v>
      </c>
      <c r="G425" s="1374">
        <v>0</v>
      </c>
      <c r="H425" s="1374">
        <v>0</v>
      </c>
      <c r="I425" s="1374">
        <v>0</v>
      </c>
      <c r="J425" s="1374">
        <v>15350.5</v>
      </c>
      <c r="K425" s="1374">
        <v>0</v>
      </c>
      <c r="L425" s="1374">
        <v>15350.5</v>
      </c>
    </row>
    <row r="426" spans="1:12" ht="21">
      <c r="A426" s="1372">
        <v>45535</v>
      </c>
      <c r="B426" s="1373" t="s">
        <v>2397</v>
      </c>
      <c r="C426" s="1373" t="s">
        <v>2455</v>
      </c>
      <c r="D426" s="1373" t="s">
        <v>2456</v>
      </c>
      <c r="E426" s="1373" t="s">
        <v>786</v>
      </c>
      <c r="F426" s="1373" t="s">
        <v>2243</v>
      </c>
      <c r="G426" s="1375"/>
      <c r="H426" s="1375"/>
      <c r="I426" s="1375"/>
      <c r="J426" s="1375"/>
      <c r="K426" s="1375"/>
      <c r="L426" s="1375"/>
    </row>
    <row r="427" spans="1:12" ht="21">
      <c r="A427" s="1372">
        <v>45535</v>
      </c>
      <c r="B427" s="1373" t="s">
        <v>2397</v>
      </c>
      <c r="C427" s="1373" t="s">
        <v>2455</v>
      </c>
      <c r="D427" s="1373" t="s">
        <v>2456</v>
      </c>
      <c r="E427" s="1373" t="s">
        <v>787</v>
      </c>
      <c r="F427" s="1373" t="s">
        <v>2244</v>
      </c>
      <c r="G427" s="1375"/>
      <c r="H427" s="1375"/>
      <c r="I427" s="1375"/>
      <c r="J427" s="1375"/>
      <c r="K427" s="1375"/>
      <c r="L427" s="1375"/>
    </row>
    <row r="428" spans="1:12" ht="21">
      <c r="A428" s="1372">
        <v>45535</v>
      </c>
      <c r="B428" s="1373" t="s">
        <v>2397</v>
      </c>
      <c r="C428" s="1373" t="s">
        <v>2455</v>
      </c>
      <c r="D428" s="1373" t="s">
        <v>2456</v>
      </c>
      <c r="E428" s="1373" t="s">
        <v>788</v>
      </c>
      <c r="F428" s="1373" t="s">
        <v>194</v>
      </c>
      <c r="G428" s="1374">
        <v>68308</v>
      </c>
      <c r="H428" s="1374">
        <v>4543833.5</v>
      </c>
      <c r="I428" s="1374">
        <v>0</v>
      </c>
      <c r="J428" s="1374">
        <v>46557189.5</v>
      </c>
      <c r="K428" s="1374">
        <v>4475525.5</v>
      </c>
      <c r="L428" s="1374">
        <v>46557189.5</v>
      </c>
    </row>
    <row r="429" spans="1:12" ht="21">
      <c r="A429" s="1372">
        <v>45535</v>
      </c>
      <c r="B429" s="1373" t="s">
        <v>2397</v>
      </c>
      <c r="C429" s="1373" t="s">
        <v>2455</v>
      </c>
      <c r="D429" s="1373" t="s">
        <v>2456</v>
      </c>
      <c r="E429" s="1373" t="s">
        <v>789</v>
      </c>
      <c r="F429" s="1373" t="s">
        <v>195</v>
      </c>
      <c r="G429" s="1374">
        <v>17656</v>
      </c>
      <c r="H429" s="1374">
        <v>2643172.75</v>
      </c>
      <c r="I429" s="1374">
        <v>0</v>
      </c>
      <c r="J429" s="1374">
        <v>29158319.109999999</v>
      </c>
      <c r="K429" s="1374">
        <v>2625516.75</v>
      </c>
      <c r="L429" s="1374">
        <v>29158319.109999999</v>
      </c>
    </row>
    <row r="430" spans="1:12" ht="21">
      <c r="A430" s="1372">
        <v>45535</v>
      </c>
      <c r="B430" s="1373" t="s">
        <v>2397</v>
      </c>
      <c r="C430" s="1373" t="s">
        <v>2455</v>
      </c>
      <c r="D430" s="1373" t="s">
        <v>2456</v>
      </c>
      <c r="E430" s="1373" t="s">
        <v>790</v>
      </c>
      <c r="F430" s="1373" t="s">
        <v>2245</v>
      </c>
      <c r="G430" s="1374">
        <v>347563.06</v>
      </c>
      <c r="H430" s="1374">
        <v>0</v>
      </c>
      <c r="I430" s="1374">
        <v>4578778.3099999996</v>
      </c>
      <c r="J430" s="1374">
        <v>0</v>
      </c>
      <c r="K430" s="1374">
        <v>-347563.06</v>
      </c>
      <c r="L430" s="1374">
        <v>-4578778.3099999996</v>
      </c>
    </row>
    <row r="431" spans="1:12" ht="21">
      <c r="A431" s="1372">
        <v>45535</v>
      </c>
      <c r="B431" s="1373" t="s">
        <v>2397</v>
      </c>
      <c r="C431" s="1373" t="s">
        <v>2455</v>
      </c>
      <c r="D431" s="1373" t="s">
        <v>2456</v>
      </c>
      <c r="E431" s="1373" t="s">
        <v>791</v>
      </c>
      <c r="F431" s="1373" t="s">
        <v>2246</v>
      </c>
      <c r="G431" s="1374">
        <v>0</v>
      </c>
      <c r="H431" s="1374">
        <v>633801.61</v>
      </c>
      <c r="I431" s="1374">
        <v>0</v>
      </c>
      <c r="J431" s="1374">
        <v>6630372.3799999999</v>
      </c>
      <c r="K431" s="1374">
        <v>633801.61</v>
      </c>
      <c r="L431" s="1374">
        <v>6630372.3799999999</v>
      </c>
    </row>
    <row r="432" spans="1:12" ht="21">
      <c r="A432" s="1372">
        <v>45535</v>
      </c>
      <c r="B432" s="1373" t="s">
        <v>2397</v>
      </c>
      <c r="C432" s="1373" t="s">
        <v>2455</v>
      </c>
      <c r="D432" s="1373" t="s">
        <v>2456</v>
      </c>
      <c r="E432" s="1373" t="s">
        <v>792</v>
      </c>
      <c r="F432" s="1373" t="s">
        <v>198</v>
      </c>
      <c r="G432" s="1374">
        <v>610</v>
      </c>
      <c r="H432" s="1374">
        <v>9869.25</v>
      </c>
      <c r="I432" s="1374">
        <v>0</v>
      </c>
      <c r="J432" s="1374">
        <v>572246.05000000005</v>
      </c>
      <c r="K432" s="1374">
        <v>9259.25</v>
      </c>
      <c r="L432" s="1374">
        <v>572246.05000000005</v>
      </c>
    </row>
    <row r="433" spans="1:12" ht="21">
      <c r="A433" s="1372">
        <v>45535</v>
      </c>
      <c r="B433" s="1373" t="s">
        <v>2397</v>
      </c>
      <c r="C433" s="1373" t="s">
        <v>2455</v>
      </c>
      <c r="D433" s="1373" t="s">
        <v>2456</v>
      </c>
      <c r="E433" s="1373" t="s">
        <v>793</v>
      </c>
      <c r="F433" s="1373" t="s">
        <v>199</v>
      </c>
      <c r="G433" s="1374">
        <v>774243.05</v>
      </c>
      <c r="H433" s="1374">
        <v>791980</v>
      </c>
      <c r="I433" s="1374">
        <v>0</v>
      </c>
      <c r="J433" s="1374">
        <v>8594351.2400000002</v>
      </c>
      <c r="K433" s="1374">
        <v>17736.95</v>
      </c>
      <c r="L433" s="1374">
        <v>8594351.2400000002</v>
      </c>
    </row>
    <row r="434" spans="1:12" ht="21">
      <c r="A434" s="1372">
        <v>45535</v>
      </c>
      <c r="B434" s="1373" t="s">
        <v>2397</v>
      </c>
      <c r="C434" s="1373" t="s">
        <v>2455</v>
      </c>
      <c r="D434" s="1373" t="s">
        <v>2456</v>
      </c>
      <c r="E434" s="1373" t="s">
        <v>794</v>
      </c>
      <c r="F434" s="1373" t="s">
        <v>2247</v>
      </c>
      <c r="G434" s="1374">
        <v>21105</v>
      </c>
      <c r="H434" s="1374">
        <v>946871.25</v>
      </c>
      <c r="I434" s="1374">
        <v>0</v>
      </c>
      <c r="J434" s="1374">
        <v>9905497.5</v>
      </c>
      <c r="K434" s="1374">
        <v>925766.25</v>
      </c>
      <c r="L434" s="1374">
        <v>9905497.5</v>
      </c>
    </row>
    <row r="435" spans="1:12" ht="21">
      <c r="A435" s="1372">
        <v>45535</v>
      </c>
      <c r="B435" s="1373" t="s">
        <v>2397</v>
      </c>
      <c r="C435" s="1373" t="s">
        <v>2455</v>
      </c>
      <c r="D435" s="1373" t="s">
        <v>2456</v>
      </c>
      <c r="E435" s="1373" t="s">
        <v>795</v>
      </c>
      <c r="F435" s="1373" t="s">
        <v>2248</v>
      </c>
      <c r="G435" s="1374">
        <v>9082</v>
      </c>
      <c r="H435" s="1374">
        <v>395791.75</v>
      </c>
      <c r="I435" s="1374">
        <v>0</v>
      </c>
      <c r="J435" s="1374">
        <v>6123992.25</v>
      </c>
      <c r="K435" s="1374">
        <v>386709.75</v>
      </c>
      <c r="L435" s="1374">
        <v>6123992.25</v>
      </c>
    </row>
    <row r="436" spans="1:12" ht="21">
      <c r="A436" s="1372">
        <v>45535</v>
      </c>
      <c r="B436" s="1373" t="s">
        <v>2397</v>
      </c>
      <c r="C436" s="1373" t="s">
        <v>2455</v>
      </c>
      <c r="D436" s="1373" t="s">
        <v>2456</v>
      </c>
      <c r="E436" s="1373" t="s">
        <v>796</v>
      </c>
      <c r="F436" s="1373" t="s">
        <v>2249</v>
      </c>
      <c r="G436" s="1374">
        <v>23463.21</v>
      </c>
      <c r="H436" s="1374">
        <v>0</v>
      </c>
      <c r="I436" s="1374">
        <v>923338.47</v>
      </c>
      <c r="J436" s="1374">
        <v>0</v>
      </c>
      <c r="K436" s="1374">
        <v>-23463.21</v>
      </c>
      <c r="L436" s="1374">
        <v>-923338.47</v>
      </c>
    </row>
    <row r="437" spans="1:12" ht="21">
      <c r="A437" s="1372">
        <v>45535</v>
      </c>
      <c r="B437" s="1373" t="s">
        <v>2397</v>
      </c>
      <c r="C437" s="1373" t="s">
        <v>2455</v>
      </c>
      <c r="D437" s="1373" t="s">
        <v>2456</v>
      </c>
      <c r="E437" s="1373" t="s">
        <v>797</v>
      </c>
      <c r="F437" s="1373" t="s">
        <v>2250</v>
      </c>
      <c r="G437" s="1374">
        <v>0</v>
      </c>
      <c r="H437" s="1374">
        <v>111643.76</v>
      </c>
      <c r="I437" s="1374">
        <v>0</v>
      </c>
      <c r="J437" s="1374">
        <v>1349575.12</v>
      </c>
      <c r="K437" s="1374">
        <v>111643.76</v>
      </c>
      <c r="L437" s="1374">
        <v>1349575.12</v>
      </c>
    </row>
    <row r="438" spans="1:12" ht="21">
      <c r="A438" s="1372">
        <v>45535</v>
      </c>
      <c r="B438" s="1373" t="s">
        <v>2397</v>
      </c>
      <c r="C438" s="1373" t="s">
        <v>2455</v>
      </c>
      <c r="D438" s="1373" t="s">
        <v>2456</v>
      </c>
      <c r="E438" s="1373" t="s">
        <v>798</v>
      </c>
      <c r="F438" s="1373" t="s">
        <v>1685</v>
      </c>
      <c r="G438" s="1374">
        <v>3480</v>
      </c>
      <c r="H438" s="1374">
        <v>51176.75</v>
      </c>
      <c r="I438" s="1374">
        <v>0</v>
      </c>
      <c r="J438" s="1374">
        <v>742605.75</v>
      </c>
      <c r="K438" s="1374">
        <v>47696.75</v>
      </c>
      <c r="L438" s="1374">
        <v>742605.75</v>
      </c>
    </row>
    <row r="439" spans="1:12" ht="21">
      <c r="A439" s="1372">
        <v>45535</v>
      </c>
      <c r="B439" s="1373" t="s">
        <v>2397</v>
      </c>
      <c r="C439" s="1373" t="s">
        <v>2455</v>
      </c>
      <c r="D439" s="1373" t="s">
        <v>2456</v>
      </c>
      <c r="E439" s="1373" t="s">
        <v>799</v>
      </c>
      <c r="F439" s="1373" t="s">
        <v>2251</v>
      </c>
      <c r="G439" s="1374">
        <v>0</v>
      </c>
      <c r="H439" s="1374">
        <v>0</v>
      </c>
      <c r="I439" s="1374">
        <v>0</v>
      </c>
      <c r="J439" s="1374">
        <v>211962.75</v>
      </c>
      <c r="K439" s="1374">
        <v>0</v>
      </c>
      <c r="L439" s="1374">
        <v>211962.75</v>
      </c>
    </row>
    <row r="440" spans="1:12" ht="21">
      <c r="A440" s="1372">
        <v>45535</v>
      </c>
      <c r="B440" s="1373" t="s">
        <v>2397</v>
      </c>
      <c r="C440" s="1373" t="s">
        <v>2455</v>
      </c>
      <c r="D440" s="1373" t="s">
        <v>2456</v>
      </c>
      <c r="E440" s="1373" t="s">
        <v>800</v>
      </c>
      <c r="F440" s="1373" t="s">
        <v>2252</v>
      </c>
      <c r="G440" s="1374">
        <v>0</v>
      </c>
      <c r="H440" s="1374">
        <v>0</v>
      </c>
      <c r="I440" s="1374">
        <v>14699.9</v>
      </c>
      <c r="J440" s="1374">
        <v>0</v>
      </c>
      <c r="K440" s="1374">
        <v>0</v>
      </c>
      <c r="L440" s="1374">
        <v>-14699.9</v>
      </c>
    </row>
    <row r="441" spans="1:12" ht="21">
      <c r="A441" s="1372">
        <v>45535</v>
      </c>
      <c r="B441" s="1373" t="s">
        <v>2397</v>
      </c>
      <c r="C441" s="1373" t="s">
        <v>2455</v>
      </c>
      <c r="D441" s="1373" t="s">
        <v>2456</v>
      </c>
      <c r="E441" s="1373" t="s">
        <v>801</v>
      </c>
      <c r="F441" s="1373" t="s">
        <v>2253</v>
      </c>
      <c r="G441" s="1374">
        <v>0</v>
      </c>
      <c r="H441" s="1374">
        <v>3455.28</v>
      </c>
      <c r="I441" s="1374">
        <v>0</v>
      </c>
      <c r="J441" s="1374">
        <v>55489.77</v>
      </c>
      <c r="K441" s="1374">
        <v>3455.28</v>
      </c>
      <c r="L441" s="1374">
        <v>55489.77</v>
      </c>
    </row>
    <row r="442" spans="1:12" ht="21">
      <c r="A442" s="1372">
        <v>45535</v>
      </c>
      <c r="B442" s="1373" t="s">
        <v>2397</v>
      </c>
      <c r="C442" s="1373" t="s">
        <v>2455</v>
      </c>
      <c r="D442" s="1373" t="s">
        <v>2456</v>
      </c>
      <c r="E442" s="1373" t="s">
        <v>802</v>
      </c>
      <c r="F442" s="1373" t="s">
        <v>2254</v>
      </c>
      <c r="G442" s="1374">
        <v>888431.15</v>
      </c>
      <c r="H442" s="1374">
        <v>7785480.2000000002</v>
      </c>
      <c r="I442" s="1374">
        <v>0</v>
      </c>
      <c r="J442" s="1374">
        <v>81378301.189999998</v>
      </c>
      <c r="K442" s="1374">
        <v>6897049.0499999998</v>
      </c>
      <c r="L442" s="1374">
        <v>81378301.189999998</v>
      </c>
    </row>
    <row r="443" spans="1:12" ht="21">
      <c r="A443" s="1372">
        <v>45535</v>
      </c>
      <c r="B443" s="1373" t="s">
        <v>2397</v>
      </c>
      <c r="C443" s="1373" t="s">
        <v>2455</v>
      </c>
      <c r="D443" s="1373" t="s">
        <v>2456</v>
      </c>
      <c r="E443" s="1373" t="s">
        <v>803</v>
      </c>
      <c r="F443" s="1373" t="s">
        <v>2255</v>
      </c>
      <c r="G443" s="1374">
        <v>8671492.0700000003</v>
      </c>
      <c r="H443" s="1374">
        <v>26899577.52</v>
      </c>
      <c r="I443" s="1374">
        <v>0</v>
      </c>
      <c r="J443" s="1374">
        <v>223921431.41</v>
      </c>
      <c r="K443" s="1374">
        <v>18228085.449999999</v>
      </c>
      <c r="L443" s="1374">
        <v>223921431.41</v>
      </c>
    </row>
    <row r="444" spans="1:12" ht="21">
      <c r="A444" s="1372">
        <v>45535</v>
      </c>
      <c r="B444" s="1373" t="s">
        <v>2397</v>
      </c>
      <c r="C444" s="1373" t="s">
        <v>2455</v>
      </c>
      <c r="D444" s="1373" t="s">
        <v>2456</v>
      </c>
      <c r="E444" s="1373" t="s">
        <v>804</v>
      </c>
      <c r="F444" s="1373" t="s">
        <v>1236</v>
      </c>
      <c r="G444" s="1374">
        <v>27016</v>
      </c>
      <c r="H444" s="1374">
        <v>405091.5</v>
      </c>
      <c r="I444" s="1374">
        <v>0</v>
      </c>
      <c r="J444" s="1374">
        <v>15346743.57</v>
      </c>
      <c r="K444" s="1374">
        <v>378075.5</v>
      </c>
      <c r="L444" s="1374">
        <v>15346743.57</v>
      </c>
    </row>
    <row r="445" spans="1:12" ht="21">
      <c r="A445" s="1372">
        <v>45535</v>
      </c>
      <c r="B445" s="1373" t="s">
        <v>2397</v>
      </c>
      <c r="C445" s="1373" t="s">
        <v>2455</v>
      </c>
      <c r="D445" s="1373" t="s">
        <v>2456</v>
      </c>
      <c r="E445" s="1373" t="s">
        <v>805</v>
      </c>
      <c r="F445" s="1373" t="s">
        <v>2256</v>
      </c>
      <c r="G445" s="1375"/>
      <c r="H445" s="1375"/>
      <c r="I445" s="1375"/>
      <c r="J445" s="1375"/>
      <c r="K445" s="1375"/>
      <c r="L445" s="1375"/>
    </row>
    <row r="446" spans="1:12" ht="21">
      <c r="A446" s="1372">
        <v>45535</v>
      </c>
      <c r="B446" s="1373" t="s">
        <v>2397</v>
      </c>
      <c r="C446" s="1373" t="s">
        <v>2455</v>
      </c>
      <c r="D446" s="1373" t="s">
        <v>2456</v>
      </c>
      <c r="E446" s="1373" t="s">
        <v>806</v>
      </c>
      <c r="F446" s="1373" t="s">
        <v>2257</v>
      </c>
      <c r="G446" s="1375"/>
      <c r="H446" s="1375"/>
      <c r="I446" s="1375"/>
      <c r="J446" s="1375"/>
      <c r="K446" s="1375"/>
      <c r="L446" s="1375"/>
    </row>
    <row r="447" spans="1:12" ht="21">
      <c r="A447" s="1372">
        <v>45535</v>
      </c>
      <c r="B447" s="1373" t="s">
        <v>2397</v>
      </c>
      <c r="C447" s="1373" t="s">
        <v>2455</v>
      </c>
      <c r="D447" s="1373" t="s">
        <v>2456</v>
      </c>
      <c r="E447" s="1373" t="s">
        <v>807</v>
      </c>
      <c r="F447" s="1373" t="s">
        <v>201</v>
      </c>
      <c r="G447" s="1374">
        <v>0</v>
      </c>
      <c r="H447" s="1374">
        <v>0</v>
      </c>
      <c r="I447" s="1374">
        <v>0</v>
      </c>
      <c r="J447" s="1374">
        <v>9272729.4700000007</v>
      </c>
      <c r="K447" s="1374">
        <v>0</v>
      </c>
      <c r="L447" s="1374">
        <v>9272729.4700000007</v>
      </c>
    </row>
    <row r="448" spans="1:12" ht="21">
      <c r="A448" s="1372">
        <v>45535</v>
      </c>
      <c r="B448" s="1373" t="s">
        <v>2397</v>
      </c>
      <c r="C448" s="1373" t="s">
        <v>2455</v>
      </c>
      <c r="D448" s="1373" t="s">
        <v>2456</v>
      </c>
      <c r="E448" s="1373" t="s">
        <v>808</v>
      </c>
      <c r="F448" s="1373" t="s">
        <v>1239</v>
      </c>
      <c r="G448" s="1374">
        <v>775372.93</v>
      </c>
      <c r="H448" s="1374">
        <v>775372.93</v>
      </c>
      <c r="I448" s="1374">
        <v>0</v>
      </c>
      <c r="J448" s="1374">
        <v>0</v>
      </c>
      <c r="K448" s="1374">
        <v>0</v>
      </c>
      <c r="L448" s="1374">
        <v>0</v>
      </c>
    </row>
    <row r="449" spans="1:12" ht="21">
      <c r="A449" s="1372">
        <v>45535</v>
      </c>
      <c r="B449" s="1373" t="s">
        <v>2397</v>
      </c>
      <c r="C449" s="1373" t="s">
        <v>2455</v>
      </c>
      <c r="D449" s="1373" t="s">
        <v>2456</v>
      </c>
      <c r="E449" s="1373" t="s">
        <v>809</v>
      </c>
      <c r="F449" s="1373" t="s">
        <v>1241</v>
      </c>
      <c r="G449" s="1374">
        <v>1333420</v>
      </c>
      <c r="H449" s="1374">
        <v>1855</v>
      </c>
      <c r="I449" s="1374">
        <v>0</v>
      </c>
      <c r="J449" s="1374">
        <v>4157340.28</v>
      </c>
      <c r="K449" s="1374">
        <v>-1331565</v>
      </c>
      <c r="L449" s="1374">
        <v>4157340.28</v>
      </c>
    </row>
    <row r="450" spans="1:12" ht="21">
      <c r="A450" s="1372">
        <v>45535</v>
      </c>
      <c r="B450" s="1373" t="s">
        <v>2397</v>
      </c>
      <c r="C450" s="1373" t="s">
        <v>2455</v>
      </c>
      <c r="D450" s="1373" t="s">
        <v>2456</v>
      </c>
      <c r="E450" s="1373" t="s">
        <v>810</v>
      </c>
      <c r="F450" s="1373" t="s">
        <v>202</v>
      </c>
      <c r="G450" s="1374">
        <v>0</v>
      </c>
      <c r="H450" s="1374">
        <v>1464646.28</v>
      </c>
      <c r="I450" s="1374">
        <v>0</v>
      </c>
      <c r="J450" s="1374">
        <v>13570796.23</v>
      </c>
      <c r="K450" s="1374">
        <v>1464646.28</v>
      </c>
      <c r="L450" s="1374">
        <v>13570796.23</v>
      </c>
    </row>
    <row r="451" spans="1:12" ht="21">
      <c r="A451" s="1372">
        <v>45535</v>
      </c>
      <c r="B451" s="1373" t="s">
        <v>2397</v>
      </c>
      <c r="C451" s="1373" t="s">
        <v>2455</v>
      </c>
      <c r="D451" s="1373" t="s">
        <v>2456</v>
      </c>
      <c r="E451" s="1373" t="s">
        <v>811</v>
      </c>
      <c r="F451" s="1373" t="s">
        <v>2258</v>
      </c>
      <c r="G451" s="1374">
        <v>1130</v>
      </c>
      <c r="H451" s="1374">
        <v>1572821.41</v>
      </c>
      <c r="I451" s="1374">
        <v>0</v>
      </c>
      <c r="J451" s="1374">
        <v>21692004.780000001</v>
      </c>
      <c r="K451" s="1374">
        <v>1571691.41</v>
      </c>
      <c r="L451" s="1374">
        <v>21692004.780000001</v>
      </c>
    </row>
    <row r="452" spans="1:12" ht="21">
      <c r="A452" s="1372">
        <v>45535</v>
      </c>
      <c r="B452" s="1373" t="s">
        <v>2397</v>
      </c>
      <c r="C452" s="1373" t="s">
        <v>2455</v>
      </c>
      <c r="D452" s="1373" t="s">
        <v>2456</v>
      </c>
      <c r="E452" s="1373" t="s">
        <v>812</v>
      </c>
      <c r="F452" s="1373" t="s">
        <v>414</v>
      </c>
      <c r="G452" s="1374">
        <v>0</v>
      </c>
      <c r="H452" s="1374">
        <v>222572.86</v>
      </c>
      <c r="I452" s="1374">
        <v>0</v>
      </c>
      <c r="J452" s="1374">
        <v>4282428.9800000004</v>
      </c>
      <c r="K452" s="1374">
        <v>222572.86</v>
      </c>
      <c r="L452" s="1374">
        <v>4282428.9800000004</v>
      </c>
    </row>
    <row r="453" spans="1:12" ht="21">
      <c r="A453" s="1372">
        <v>45535</v>
      </c>
      <c r="B453" s="1373" t="s">
        <v>2397</v>
      </c>
      <c r="C453" s="1373" t="s">
        <v>2455</v>
      </c>
      <c r="D453" s="1373" t="s">
        <v>2456</v>
      </c>
      <c r="E453" s="1373" t="s">
        <v>813</v>
      </c>
      <c r="F453" s="1373" t="s">
        <v>1242</v>
      </c>
      <c r="G453" s="1374">
        <v>6614180.2999999998</v>
      </c>
      <c r="H453" s="1374">
        <v>0</v>
      </c>
      <c r="I453" s="1374">
        <v>12856696.970000001</v>
      </c>
      <c r="J453" s="1374">
        <v>0</v>
      </c>
      <c r="K453" s="1374">
        <v>-6614180.2999999998</v>
      </c>
      <c r="L453" s="1374">
        <v>-12856696.970000001</v>
      </c>
    </row>
    <row r="454" spans="1:12" ht="21">
      <c r="A454" s="1372">
        <v>45535</v>
      </c>
      <c r="B454" s="1373" t="s">
        <v>2397</v>
      </c>
      <c r="C454" s="1373" t="s">
        <v>2455</v>
      </c>
      <c r="D454" s="1373" t="s">
        <v>2456</v>
      </c>
      <c r="E454" s="1373" t="s">
        <v>814</v>
      </c>
      <c r="F454" s="1373" t="s">
        <v>2259</v>
      </c>
      <c r="G454" s="1374">
        <v>8681898.0999999996</v>
      </c>
      <c r="H454" s="1374">
        <v>0</v>
      </c>
      <c r="I454" s="1374">
        <v>74765217.390000001</v>
      </c>
      <c r="J454" s="1374">
        <v>0</v>
      </c>
      <c r="K454" s="1374">
        <v>-8681898.0999999996</v>
      </c>
      <c r="L454" s="1374">
        <v>-74765217.390000001</v>
      </c>
    </row>
    <row r="455" spans="1:12" ht="21">
      <c r="A455" s="1372">
        <v>45535</v>
      </c>
      <c r="B455" s="1373" t="s">
        <v>2397</v>
      </c>
      <c r="C455" s="1373" t="s">
        <v>2455</v>
      </c>
      <c r="D455" s="1373" t="s">
        <v>2456</v>
      </c>
      <c r="E455" s="1373" t="s">
        <v>815</v>
      </c>
      <c r="F455" s="1373" t="s">
        <v>2260</v>
      </c>
      <c r="G455" s="1374">
        <v>0</v>
      </c>
      <c r="H455" s="1374">
        <v>3325264.89</v>
      </c>
      <c r="I455" s="1374">
        <v>0</v>
      </c>
      <c r="J455" s="1374">
        <v>26717376.260000002</v>
      </c>
      <c r="K455" s="1374">
        <v>3325264.89</v>
      </c>
      <c r="L455" s="1374">
        <v>26717376.260000002</v>
      </c>
    </row>
    <row r="456" spans="1:12" ht="21">
      <c r="A456" s="1372">
        <v>45535</v>
      </c>
      <c r="B456" s="1373" t="s">
        <v>2397</v>
      </c>
      <c r="C456" s="1373" t="s">
        <v>2455</v>
      </c>
      <c r="D456" s="1373" t="s">
        <v>2456</v>
      </c>
      <c r="E456" s="1373" t="s">
        <v>816</v>
      </c>
      <c r="F456" s="1373" t="s">
        <v>1246</v>
      </c>
      <c r="G456" s="1374">
        <v>0</v>
      </c>
      <c r="H456" s="1374">
        <v>0</v>
      </c>
      <c r="I456" s="1374">
        <v>9162533.5600000005</v>
      </c>
      <c r="J456" s="1374">
        <v>0</v>
      </c>
      <c r="K456" s="1374">
        <v>0</v>
      </c>
      <c r="L456" s="1374">
        <v>-9162533.5600000005</v>
      </c>
    </row>
    <row r="457" spans="1:12" ht="21">
      <c r="A457" s="1372">
        <v>45535</v>
      </c>
      <c r="B457" s="1373" t="s">
        <v>2397</v>
      </c>
      <c r="C457" s="1373" t="s">
        <v>2455</v>
      </c>
      <c r="D457" s="1373" t="s">
        <v>2456</v>
      </c>
      <c r="E457" s="1373" t="s">
        <v>817</v>
      </c>
      <c r="F457" s="1373" t="s">
        <v>1247</v>
      </c>
      <c r="G457" s="1374">
        <v>0</v>
      </c>
      <c r="H457" s="1374">
        <v>0</v>
      </c>
      <c r="I457" s="1374">
        <v>0</v>
      </c>
      <c r="J457" s="1374">
        <v>853094.45</v>
      </c>
      <c r="K457" s="1374">
        <v>0</v>
      </c>
      <c r="L457" s="1374">
        <v>853094.45</v>
      </c>
    </row>
    <row r="458" spans="1:12" ht="21">
      <c r="A458" s="1372">
        <v>45535</v>
      </c>
      <c r="B458" s="1373" t="s">
        <v>2397</v>
      </c>
      <c r="C458" s="1373" t="s">
        <v>2455</v>
      </c>
      <c r="D458" s="1373" t="s">
        <v>2456</v>
      </c>
      <c r="E458" s="1373" t="s">
        <v>818</v>
      </c>
      <c r="F458" s="1373" t="s">
        <v>415</v>
      </c>
      <c r="G458" s="1374">
        <v>10824</v>
      </c>
      <c r="H458" s="1374">
        <v>1343519</v>
      </c>
      <c r="I458" s="1374">
        <v>0</v>
      </c>
      <c r="J458" s="1374">
        <v>9456319.75</v>
      </c>
      <c r="K458" s="1374">
        <v>1332695</v>
      </c>
      <c r="L458" s="1374">
        <v>9456319.75</v>
      </c>
    </row>
    <row r="459" spans="1:12" ht="21">
      <c r="A459" s="1372">
        <v>45535</v>
      </c>
      <c r="B459" s="1373" t="s">
        <v>2397</v>
      </c>
      <c r="C459" s="1373" t="s">
        <v>2455</v>
      </c>
      <c r="D459" s="1373" t="s">
        <v>2456</v>
      </c>
      <c r="E459" s="1373" t="s">
        <v>819</v>
      </c>
      <c r="F459" s="1373" t="s">
        <v>2261</v>
      </c>
      <c r="G459" s="1374">
        <v>0</v>
      </c>
      <c r="H459" s="1374">
        <v>0</v>
      </c>
      <c r="I459" s="1374">
        <v>0</v>
      </c>
      <c r="J459" s="1374">
        <v>7548403.7199999997</v>
      </c>
      <c r="K459" s="1374">
        <v>0</v>
      </c>
      <c r="L459" s="1374">
        <v>7548403.7199999997</v>
      </c>
    </row>
    <row r="460" spans="1:12" ht="21">
      <c r="A460" s="1372">
        <v>45535</v>
      </c>
      <c r="B460" s="1373" t="s">
        <v>2397</v>
      </c>
      <c r="C460" s="1373" t="s">
        <v>2455</v>
      </c>
      <c r="D460" s="1373" t="s">
        <v>2456</v>
      </c>
      <c r="E460" s="1373" t="s">
        <v>820</v>
      </c>
      <c r="F460" s="1373" t="s">
        <v>204</v>
      </c>
      <c r="G460" s="1374">
        <v>0</v>
      </c>
      <c r="H460" s="1374">
        <v>400000</v>
      </c>
      <c r="I460" s="1374">
        <v>0</v>
      </c>
      <c r="J460" s="1374">
        <v>7989794</v>
      </c>
      <c r="K460" s="1374">
        <v>400000</v>
      </c>
      <c r="L460" s="1374">
        <v>7989794</v>
      </c>
    </row>
    <row r="461" spans="1:12" ht="21">
      <c r="A461" s="1372">
        <v>45535</v>
      </c>
      <c r="B461" s="1373" t="s">
        <v>2397</v>
      </c>
      <c r="C461" s="1373" t="s">
        <v>2455</v>
      </c>
      <c r="D461" s="1373" t="s">
        <v>2456</v>
      </c>
      <c r="E461" s="1373" t="s">
        <v>821</v>
      </c>
      <c r="F461" s="1373" t="s">
        <v>2262</v>
      </c>
      <c r="G461" s="1374">
        <v>168085.45</v>
      </c>
      <c r="H461" s="1374">
        <v>7792391.2199999997</v>
      </c>
      <c r="I461" s="1374">
        <v>0</v>
      </c>
      <c r="J461" s="1374">
        <v>63398981.979999997</v>
      </c>
      <c r="K461" s="1374">
        <v>7624305.7699999996</v>
      </c>
      <c r="L461" s="1374">
        <v>63398981.979999997</v>
      </c>
    </row>
    <row r="462" spans="1:12" ht="21">
      <c r="A462" s="1372">
        <v>45535</v>
      </c>
      <c r="B462" s="1373" t="s">
        <v>2397</v>
      </c>
      <c r="C462" s="1373" t="s">
        <v>2455</v>
      </c>
      <c r="D462" s="1373" t="s">
        <v>2456</v>
      </c>
      <c r="E462" s="1373" t="s">
        <v>822</v>
      </c>
      <c r="F462" s="1373" t="s">
        <v>1384</v>
      </c>
      <c r="G462" s="1374">
        <v>0</v>
      </c>
      <c r="H462" s="1374">
        <v>5038416.51</v>
      </c>
      <c r="I462" s="1374">
        <v>0</v>
      </c>
      <c r="J462" s="1374">
        <v>36198188.880000003</v>
      </c>
      <c r="K462" s="1374">
        <v>5038416.51</v>
      </c>
      <c r="L462" s="1374">
        <v>36198188.880000003</v>
      </c>
    </row>
    <row r="463" spans="1:12" ht="21">
      <c r="A463" s="1372">
        <v>45535</v>
      </c>
      <c r="B463" s="1373" t="s">
        <v>2397</v>
      </c>
      <c r="C463" s="1373" t="s">
        <v>2455</v>
      </c>
      <c r="D463" s="1373" t="s">
        <v>2456</v>
      </c>
      <c r="E463" s="1373" t="s">
        <v>823</v>
      </c>
      <c r="F463" s="1373" t="s">
        <v>2263</v>
      </c>
      <c r="G463" s="1374">
        <v>353602.76</v>
      </c>
      <c r="H463" s="1374">
        <v>0</v>
      </c>
      <c r="I463" s="1374">
        <v>4877246.74</v>
      </c>
      <c r="J463" s="1374">
        <v>0</v>
      </c>
      <c r="K463" s="1374">
        <v>-353602.76</v>
      </c>
      <c r="L463" s="1374">
        <v>-4877246.74</v>
      </c>
    </row>
    <row r="464" spans="1:12" ht="21">
      <c r="A464" s="1372">
        <v>45535</v>
      </c>
      <c r="B464" s="1373" t="s">
        <v>2397</v>
      </c>
      <c r="C464" s="1373" t="s">
        <v>2455</v>
      </c>
      <c r="D464" s="1373" t="s">
        <v>2456</v>
      </c>
      <c r="E464" s="1373" t="s">
        <v>824</v>
      </c>
      <c r="F464" s="1373" t="s">
        <v>2264</v>
      </c>
      <c r="G464" s="1374">
        <v>0</v>
      </c>
      <c r="H464" s="1374">
        <v>268634.55</v>
      </c>
      <c r="I464" s="1374">
        <v>0</v>
      </c>
      <c r="J464" s="1374">
        <v>625635.48</v>
      </c>
      <c r="K464" s="1374">
        <v>268634.55</v>
      </c>
      <c r="L464" s="1374">
        <v>625635.48</v>
      </c>
    </row>
    <row r="465" spans="1:12" ht="21">
      <c r="A465" s="1372">
        <v>45535</v>
      </c>
      <c r="B465" s="1373" t="s">
        <v>2397</v>
      </c>
      <c r="C465" s="1373" t="s">
        <v>2455</v>
      </c>
      <c r="D465" s="1373" t="s">
        <v>2456</v>
      </c>
      <c r="E465" s="1373" t="s">
        <v>825</v>
      </c>
      <c r="F465" s="1373" t="s">
        <v>2265</v>
      </c>
      <c r="G465" s="1375"/>
      <c r="H465" s="1375"/>
      <c r="I465" s="1375"/>
      <c r="J465" s="1375"/>
      <c r="K465" s="1375"/>
      <c r="L465" s="1375"/>
    </row>
    <row r="466" spans="1:12" ht="21">
      <c r="A466" s="1372">
        <v>45535</v>
      </c>
      <c r="B466" s="1373" t="s">
        <v>2397</v>
      </c>
      <c r="C466" s="1373" t="s">
        <v>2455</v>
      </c>
      <c r="D466" s="1373" t="s">
        <v>2456</v>
      </c>
      <c r="E466" s="1373" t="s">
        <v>826</v>
      </c>
      <c r="F466" s="1373" t="s">
        <v>1248</v>
      </c>
      <c r="G466" s="1375"/>
      <c r="H466" s="1375"/>
      <c r="I466" s="1375"/>
      <c r="J466" s="1375"/>
      <c r="K466" s="1375"/>
      <c r="L466" s="1375"/>
    </row>
    <row r="467" spans="1:12" ht="21">
      <c r="A467" s="1372">
        <v>45535</v>
      </c>
      <c r="B467" s="1373" t="s">
        <v>2397</v>
      </c>
      <c r="C467" s="1373" t="s">
        <v>2455</v>
      </c>
      <c r="D467" s="1373" t="s">
        <v>2456</v>
      </c>
      <c r="E467" s="1373" t="s">
        <v>827</v>
      </c>
      <c r="F467" s="1373" t="s">
        <v>206</v>
      </c>
      <c r="G467" s="1375"/>
      <c r="H467" s="1375"/>
      <c r="I467" s="1375"/>
      <c r="J467" s="1375"/>
      <c r="K467" s="1375"/>
      <c r="L467" s="1375"/>
    </row>
    <row r="468" spans="1:12" ht="21">
      <c r="A468" s="1372">
        <v>45535</v>
      </c>
      <c r="B468" s="1373" t="s">
        <v>2397</v>
      </c>
      <c r="C468" s="1373" t="s">
        <v>2455</v>
      </c>
      <c r="D468" s="1373" t="s">
        <v>2456</v>
      </c>
      <c r="E468" s="1373" t="s">
        <v>828</v>
      </c>
      <c r="F468" s="1373" t="s">
        <v>2266</v>
      </c>
      <c r="G468" s="1374">
        <v>1251340.02</v>
      </c>
      <c r="H468" s="1374">
        <v>0</v>
      </c>
      <c r="I468" s="1374">
        <v>6768609.6100000003</v>
      </c>
      <c r="J468" s="1374">
        <v>0</v>
      </c>
      <c r="K468" s="1374">
        <v>-1251340.02</v>
      </c>
      <c r="L468" s="1374">
        <v>-6768609.6100000003</v>
      </c>
    </row>
    <row r="469" spans="1:12" ht="21">
      <c r="A469" s="1372">
        <v>45535</v>
      </c>
      <c r="B469" s="1373" t="s">
        <v>2397</v>
      </c>
      <c r="C469" s="1373" t="s">
        <v>2455</v>
      </c>
      <c r="D469" s="1373" t="s">
        <v>2456</v>
      </c>
      <c r="E469" s="1373" t="s">
        <v>829</v>
      </c>
      <c r="F469" s="1373" t="s">
        <v>2267</v>
      </c>
      <c r="G469" s="1374">
        <v>0</v>
      </c>
      <c r="H469" s="1374">
        <v>103441.95</v>
      </c>
      <c r="I469" s="1374">
        <v>0</v>
      </c>
      <c r="J469" s="1374">
        <v>3238290.45</v>
      </c>
      <c r="K469" s="1374">
        <v>103441.95</v>
      </c>
      <c r="L469" s="1374">
        <v>3238290.45</v>
      </c>
    </row>
    <row r="470" spans="1:12" ht="21">
      <c r="A470" s="1372">
        <v>45535</v>
      </c>
      <c r="B470" s="1373" t="s">
        <v>2397</v>
      </c>
      <c r="C470" s="1373" t="s">
        <v>2455</v>
      </c>
      <c r="D470" s="1373" t="s">
        <v>2456</v>
      </c>
      <c r="E470" s="1373" t="s">
        <v>830</v>
      </c>
      <c r="F470" s="1373" t="s">
        <v>207</v>
      </c>
      <c r="G470" s="1374">
        <v>8984.67</v>
      </c>
      <c r="H470" s="1374">
        <v>6720.92</v>
      </c>
      <c r="I470" s="1374">
        <v>0</v>
      </c>
      <c r="J470" s="1374">
        <v>70668.55</v>
      </c>
      <c r="K470" s="1374">
        <v>-2263.75</v>
      </c>
      <c r="L470" s="1374">
        <v>70668.55</v>
      </c>
    </row>
    <row r="471" spans="1:12" ht="21">
      <c r="A471" s="1372">
        <v>45535</v>
      </c>
      <c r="B471" s="1373" t="s">
        <v>2397</v>
      </c>
      <c r="C471" s="1373" t="s">
        <v>2455</v>
      </c>
      <c r="D471" s="1373" t="s">
        <v>2456</v>
      </c>
      <c r="E471" s="1373" t="s">
        <v>831</v>
      </c>
      <c r="F471" s="1373" t="s">
        <v>208</v>
      </c>
      <c r="G471" s="1374">
        <v>0</v>
      </c>
      <c r="H471" s="1374">
        <v>0</v>
      </c>
      <c r="I471" s="1374">
        <v>33748840.329999998</v>
      </c>
      <c r="J471" s="1374">
        <v>0</v>
      </c>
      <c r="K471" s="1374">
        <v>0</v>
      </c>
      <c r="L471" s="1374">
        <v>-33748840.329999998</v>
      </c>
    </row>
    <row r="472" spans="1:12" ht="21">
      <c r="A472" s="1372">
        <v>45535</v>
      </c>
      <c r="B472" s="1373" t="s">
        <v>2397</v>
      </c>
      <c r="C472" s="1373" t="s">
        <v>2455</v>
      </c>
      <c r="D472" s="1373" t="s">
        <v>2456</v>
      </c>
      <c r="E472" s="1373" t="s">
        <v>832</v>
      </c>
      <c r="F472" s="1373" t="s">
        <v>209</v>
      </c>
      <c r="G472" s="1374">
        <v>7920324.9699999997</v>
      </c>
      <c r="H472" s="1374">
        <v>0</v>
      </c>
      <c r="I472" s="1374">
        <v>54634216.090000004</v>
      </c>
      <c r="J472" s="1374">
        <v>0</v>
      </c>
      <c r="K472" s="1374">
        <v>-7920324.9699999997</v>
      </c>
      <c r="L472" s="1374">
        <v>-54634216.090000004</v>
      </c>
    </row>
    <row r="473" spans="1:12" ht="21">
      <c r="A473" s="1372">
        <v>45535</v>
      </c>
      <c r="B473" s="1373" t="s">
        <v>2397</v>
      </c>
      <c r="C473" s="1373" t="s">
        <v>2455</v>
      </c>
      <c r="D473" s="1373" t="s">
        <v>2456</v>
      </c>
      <c r="E473" s="1373" t="s">
        <v>833</v>
      </c>
      <c r="F473" s="1373" t="s">
        <v>210</v>
      </c>
      <c r="G473" s="1374">
        <v>0</v>
      </c>
      <c r="H473" s="1374">
        <v>0</v>
      </c>
      <c r="I473" s="1374">
        <v>6865300.6299999999</v>
      </c>
      <c r="J473" s="1374">
        <v>0</v>
      </c>
      <c r="K473" s="1374">
        <v>0</v>
      </c>
      <c r="L473" s="1374">
        <v>-6865300.6299999999</v>
      </c>
    </row>
    <row r="474" spans="1:12" ht="21">
      <c r="A474" s="1372">
        <v>45535</v>
      </c>
      <c r="B474" s="1373" t="s">
        <v>2397</v>
      </c>
      <c r="C474" s="1373" t="s">
        <v>2455</v>
      </c>
      <c r="D474" s="1373" t="s">
        <v>2456</v>
      </c>
      <c r="E474" s="1373" t="s">
        <v>2133</v>
      </c>
      <c r="F474" s="1373" t="s">
        <v>2134</v>
      </c>
      <c r="G474" s="1375"/>
      <c r="H474" s="1375"/>
      <c r="I474" s="1375"/>
      <c r="J474" s="1375"/>
      <c r="K474" s="1375"/>
      <c r="L474" s="1375"/>
    </row>
    <row r="475" spans="1:12" ht="21">
      <c r="A475" s="1372">
        <v>45535</v>
      </c>
      <c r="B475" s="1373" t="s">
        <v>2397</v>
      </c>
      <c r="C475" s="1373" t="s">
        <v>2455</v>
      </c>
      <c r="D475" s="1373" t="s">
        <v>2456</v>
      </c>
      <c r="E475" s="1373" t="s">
        <v>834</v>
      </c>
      <c r="F475" s="1373" t="s">
        <v>211</v>
      </c>
      <c r="G475" s="1374">
        <v>354.25</v>
      </c>
      <c r="H475" s="1374">
        <v>232100</v>
      </c>
      <c r="I475" s="1374">
        <v>0</v>
      </c>
      <c r="J475" s="1374">
        <v>1603046.35</v>
      </c>
      <c r="K475" s="1374">
        <v>231745.75</v>
      </c>
      <c r="L475" s="1374">
        <v>1603046.35</v>
      </c>
    </row>
    <row r="476" spans="1:12" ht="21">
      <c r="A476" s="1372">
        <v>45535</v>
      </c>
      <c r="B476" s="1373" t="s">
        <v>2397</v>
      </c>
      <c r="C476" s="1373" t="s">
        <v>2455</v>
      </c>
      <c r="D476" s="1373" t="s">
        <v>2456</v>
      </c>
      <c r="E476" s="1373" t="s">
        <v>835</v>
      </c>
      <c r="F476" s="1373" t="s">
        <v>2268</v>
      </c>
      <c r="G476" s="1374">
        <v>6530</v>
      </c>
      <c r="H476" s="1374">
        <v>1313803</v>
      </c>
      <c r="I476" s="1374">
        <v>0</v>
      </c>
      <c r="J476" s="1374">
        <v>12189250.65</v>
      </c>
      <c r="K476" s="1374">
        <v>1307273</v>
      </c>
      <c r="L476" s="1374">
        <v>12189250.65</v>
      </c>
    </row>
    <row r="477" spans="1:12" ht="21">
      <c r="A477" s="1372">
        <v>45535</v>
      </c>
      <c r="B477" s="1373" t="s">
        <v>2397</v>
      </c>
      <c r="C477" s="1373" t="s">
        <v>2455</v>
      </c>
      <c r="D477" s="1373" t="s">
        <v>2456</v>
      </c>
      <c r="E477" s="1373" t="s">
        <v>836</v>
      </c>
      <c r="F477" s="1373" t="s">
        <v>2269</v>
      </c>
      <c r="G477" s="1374">
        <v>4250</v>
      </c>
      <c r="H477" s="1374">
        <v>600089.25</v>
      </c>
      <c r="I477" s="1374">
        <v>0</v>
      </c>
      <c r="J477" s="1374">
        <v>8725779.0500000007</v>
      </c>
      <c r="K477" s="1374">
        <v>595839.25</v>
      </c>
      <c r="L477" s="1374">
        <v>8725779.0500000007</v>
      </c>
    </row>
    <row r="478" spans="1:12" ht="21">
      <c r="A478" s="1372">
        <v>45535</v>
      </c>
      <c r="B478" s="1373" t="s">
        <v>2397</v>
      </c>
      <c r="C478" s="1373" t="s">
        <v>2455</v>
      </c>
      <c r="D478" s="1373" t="s">
        <v>2456</v>
      </c>
      <c r="E478" s="1373" t="s">
        <v>837</v>
      </c>
      <c r="F478" s="1373" t="s">
        <v>2270</v>
      </c>
      <c r="G478" s="1374">
        <v>0</v>
      </c>
      <c r="H478" s="1374">
        <v>0</v>
      </c>
      <c r="I478" s="1374">
        <v>0</v>
      </c>
      <c r="J478" s="1374">
        <v>9346</v>
      </c>
      <c r="K478" s="1374">
        <v>0</v>
      </c>
      <c r="L478" s="1374">
        <v>9346</v>
      </c>
    </row>
    <row r="479" spans="1:12" ht="21">
      <c r="A479" s="1372">
        <v>45535</v>
      </c>
      <c r="B479" s="1373" t="s">
        <v>2397</v>
      </c>
      <c r="C479" s="1373" t="s">
        <v>2455</v>
      </c>
      <c r="D479" s="1373" t="s">
        <v>2456</v>
      </c>
      <c r="E479" s="1373" t="s">
        <v>838</v>
      </c>
      <c r="F479" s="1373" t="s">
        <v>2271</v>
      </c>
      <c r="G479" s="1374">
        <v>0</v>
      </c>
      <c r="H479" s="1374">
        <v>72347</v>
      </c>
      <c r="I479" s="1374">
        <v>0</v>
      </c>
      <c r="J479" s="1374">
        <v>623212.5</v>
      </c>
      <c r="K479" s="1374">
        <v>72347</v>
      </c>
      <c r="L479" s="1374">
        <v>623212.5</v>
      </c>
    </row>
    <row r="480" spans="1:12" ht="21">
      <c r="A480" s="1372">
        <v>45535</v>
      </c>
      <c r="B480" s="1373" t="s">
        <v>2397</v>
      </c>
      <c r="C480" s="1373" t="s">
        <v>2455</v>
      </c>
      <c r="D480" s="1373" t="s">
        <v>2456</v>
      </c>
      <c r="E480" s="1373" t="s">
        <v>1839</v>
      </c>
      <c r="F480" s="1373" t="s">
        <v>2272</v>
      </c>
      <c r="G480" s="1375"/>
      <c r="H480" s="1375"/>
      <c r="I480" s="1375"/>
      <c r="J480" s="1375"/>
      <c r="K480" s="1375"/>
      <c r="L480" s="1375"/>
    </row>
    <row r="481" spans="1:12" ht="21">
      <c r="A481" s="1372">
        <v>45535</v>
      </c>
      <c r="B481" s="1373" t="s">
        <v>2397</v>
      </c>
      <c r="C481" s="1373" t="s">
        <v>2455</v>
      </c>
      <c r="D481" s="1373" t="s">
        <v>2456</v>
      </c>
      <c r="E481" s="1373" t="s">
        <v>1841</v>
      </c>
      <c r="F481" s="1373" t="s">
        <v>2273</v>
      </c>
      <c r="G481" s="1375"/>
      <c r="H481" s="1375"/>
      <c r="I481" s="1375"/>
      <c r="J481" s="1375"/>
      <c r="K481" s="1375"/>
      <c r="L481" s="1375"/>
    </row>
    <row r="482" spans="1:12" ht="21">
      <c r="A482" s="1372">
        <v>45535</v>
      </c>
      <c r="B482" s="1373" t="s">
        <v>2397</v>
      </c>
      <c r="C482" s="1373" t="s">
        <v>2455</v>
      </c>
      <c r="D482" s="1373" t="s">
        <v>2456</v>
      </c>
      <c r="E482" s="1373" t="s">
        <v>839</v>
      </c>
      <c r="F482" s="1373" t="s">
        <v>214</v>
      </c>
      <c r="G482" s="1374">
        <v>621</v>
      </c>
      <c r="H482" s="1374">
        <v>139121.75</v>
      </c>
      <c r="I482" s="1374">
        <v>0</v>
      </c>
      <c r="J482" s="1374">
        <v>1706927.52</v>
      </c>
      <c r="K482" s="1374">
        <v>138500.75</v>
      </c>
      <c r="L482" s="1374">
        <v>1706927.52</v>
      </c>
    </row>
    <row r="483" spans="1:12" ht="21">
      <c r="A483" s="1372">
        <v>45535</v>
      </c>
      <c r="B483" s="1373" t="s">
        <v>2397</v>
      </c>
      <c r="C483" s="1373" t="s">
        <v>2455</v>
      </c>
      <c r="D483" s="1373" t="s">
        <v>2456</v>
      </c>
      <c r="E483" s="1373" t="s">
        <v>840</v>
      </c>
      <c r="F483" s="1373" t="s">
        <v>215</v>
      </c>
      <c r="G483" s="1374">
        <v>76687</v>
      </c>
      <c r="H483" s="1374">
        <v>197141.25</v>
      </c>
      <c r="I483" s="1374">
        <v>0</v>
      </c>
      <c r="J483" s="1374">
        <v>1369966.5</v>
      </c>
      <c r="K483" s="1374">
        <v>120454.25</v>
      </c>
      <c r="L483" s="1374">
        <v>1369966.5</v>
      </c>
    </row>
    <row r="484" spans="1:12" ht="21">
      <c r="A484" s="1372">
        <v>45535</v>
      </c>
      <c r="B484" s="1373" t="s">
        <v>2397</v>
      </c>
      <c r="C484" s="1373" t="s">
        <v>2455</v>
      </c>
      <c r="D484" s="1373" t="s">
        <v>2456</v>
      </c>
      <c r="E484" s="1373" t="s">
        <v>841</v>
      </c>
      <c r="F484" s="1373" t="s">
        <v>216</v>
      </c>
      <c r="G484" s="1374">
        <v>4142</v>
      </c>
      <c r="H484" s="1374">
        <v>96552</v>
      </c>
      <c r="I484" s="1374">
        <v>0</v>
      </c>
      <c r="J484" s="1374">
        <v>1086677.5</v>
      </c>
      <c r="K484" s="1374">
        <v>92410</v>
      </c>
      <c r="L484" s="1374">
        <v>1086677.5</v>
      </c>
    </row>
    <row r="485" spans="1:12" ht="21">
      <c r="A485" s="1372">
        <v>45535</v>
      </c>
      <c r="B485" s="1373" t="s">
        <v>2397</v>
      </c>
      <c r="C485" s="1373" t="s">
        <v>2455</v>
      </c>
      <c r="D485" s="1373" t="s">
        <v>2456</v>
      </c>
      <c r="E485" s="1373" t="s">
        <v>842</v>
      </c>
      <c r="F485" s="1373" t="s">
        <v>217</v>
      </c>
      <c r="G485" s="1374">
        <v>0</v>
      </c>
      <c r="H485" s="1374">
        <v>4250</v>
      </c>
      <c r="I485" s="1374">
        <v>0</v>
      </c>
      <c r="J485" s="1374">
        <v>86713</v>
      </c>
      <c r="K485" s="1374">
        <v>4250</v>
      </c>
      <c r="L485" s="1374">
        <v>86713</v>
      </c>
    </row>
    <row r="486" spans="1:12" ht="21">
      <c r="A486" s="1372">
        <v>45535</v>
      </c>
      <c r="B486" s="1373" t="s">
        <v>2397</v>
      </c>
      <c r="C486" s="1373" t="s">
        <v>2455</v>
      </c>
      <c r="D486" s="1373" t="s">
        <v>2456</v>
      </c>
      <c r="E486" s="1373" t="s">
        <v>843</v>
      </c>
      <c r="F486" s="1373" t="s">
        <v>218</v>
      </c>
      <c r="G486" s="1374">
        <v>965555.77</v>
      </c>
      <c r="H486" s="1374">
        <v>6530</v>
      </c>
      <c r="I486" s="1374">
        <v>7828861.29</v>
      </c>
      <c r="J486" s="1374">
        <v>0</v>
      </c>
      <c r="K486" s="1374">
        <v>-959025.77</v>
      </c>
      <c r="L486" s="1374">
        <v>-7828861.29</v>
      </c>
    </row>
    <row r="487" spans="1:12" ht="21">
      <c r="A487" s="1372">
        <v>45535</v>
      </c>
      <c r="B487" s="1373" t="s">
        <v>2397</v>
      </c>
      <c r="C487" s="1373" t="s">
        <v>2455</v>
      </c>
      <c r="D487" s="1373" t="s">
        <v>2456</v>
      </c>
      <c r="E487" s="1373" t="s">
        <v>844</v>
      </c>
      <c r="F487" s="1373" t="s">
        <v>219</v>
      </c>
      <c r="G487" s="1374">
        <v>198358.69</v>
      </c>
      <c r="H487" s="1374">
        <v>4250</v>
      </c>
      <c r="I487" s="1374">
        <v>4477726.93</v>
      </c>
      <c r="J487" s="1374">
        <v>0</v>
      </c>
      <c r="K487" s="1374">
        <v>-194108.69</v>
      </c>
      <c r="L487" s="1374">
        <v>-4477726.93</v>
      </c>
    </row>
    <row r="488" spans="1:12" ht="21">
      <c r="A488" s="1372">
        <v>45535</v>
      </c>
      <c r="B488" s="1373" t="s">
        <v>2397</v>
      </c>
      <c r="C488" s="1373" t="s">
        <v>2455</v>
      </c>
      <c r="D488" s="1373" t="s">
        <v>2456</v>
      </c>
      <c r="E488" s="1373" t="s">
        <v>845</v>
      </c>
      <c r="F488" s="1373" t="s">
        <v>1388</v>
      </c>
      <c r="G488" s="1374">
        <v>0</v>
      </c>
      <c r="H488" s="1374">
        <v>0</v>
      </c>
      <c r="I488" s="1374">
        <v>21968.95</v>
      </c>
      <c r="J488" s="1374">
        <v>0</v>
      </c>
      <c r="K488" s="1374">
        <v>0</v>
      </c>
      <c r="L488" s="1374">
        <v>-21968.95</v>
      </c>
    </row>
    <row r="489" spans="1:12" ht="21">
      <c r="A489" s="1372">
        <v>45535</v>
      </c>
      <c r="B489" s="1373" t="s">
        <v>2397</v>
      </c>
      <c r="C489" s="1373" t="s">
        <v>2455</v>
      </c>
      <c r="D489" s="1373" t="s">
        <v>2456</v>
      </c>
      <c r="E489" s="1373" t="s">
        <v>846</v>
      </c>
      <c r="F489" s="1373" t="s">
        <v>1389</v>
      </c>
      <c r="G489" s="1374">
        <v>0</v>
      </c>
      <c r="H489" s="1374">
        <v>0</v>
      </c>
      <c r="I489" s="1374">
        <v>0</v>
      </c>
      <c r="J489" s="1374">
        <v>719705.65</v>
      </c>
      <c r="K489" s="1374">
        <v>0</v>
      </c>
      <c r="L489" s="1374">
        <v>719705.65</v>
      </c>
    </row>
    <row r="490" spans="1:12" ht="21">
      <c r="A490" s="1372">
        <v>45535</v>
      </c>
      <c r="B490" s="1373" t="s">
        <v>2397</v>
      </c>
      <c r="C490" s="1373" t="s">
        <v>2455</v>
      </c>
      <c r="D490" s="1373" t="s">
        <v>2456</v>
      </c>
      <c r="E490" s="1373" t="s">
        <v>847</v>
      </c>
      <c r="F490" s="1373" t="s">
        <v>220</v>
      </c>
      <c r="G490" s="1374">
        <v>0</v>
      </c>
      <c r="H490" s="1374">
        <v>355852.4</v>
      </c>
      <c r="I490" s="1374">
        <v>0</v>
      </c>
      <c r="J490" s="1374">
        <v>921358.4</v>
      </c>
      <c r="K490" s="1374">
        <v>355852.4</v>
      </c>
      <c r="L490" s="1374">
        <v>921358.4</v>
      </c>
    </row>
    <row r="491" spans="1:12" ht="21">
      <c r="A491" s="1372">
        <v>45535</v>
      </c>
      <c r="B491" s="1373" t="s">
        <v>2397</v>
      </c>
      <c r="C491" s="1373" t="s">
        <v>2455</v>
      </c>
      <c r="D491" s="1373" t="s">
        <v>2456</v>
      </c>
      <c r="E491" s="1373" t="s">
        <v>848</v>
      </c>
      <c r="F491" s="1373" t="s">
        <v>221</v>
      </c>
      <c r="G491" s="1375"/>
      <c r="H491" s="1375"/>
      <c r="I491" s="1375"/>
      <c r="J491" s="1375"/>
      <c r="K491" s="1375"/>
      <c r="L491" s="1375"/>
    </row>
    <row r="492" spans="1:12" ht="21">
      <c r="A492" s="1372">
        <v>45535</v>
      </c>
      <c r="B492" s="1373" t="s">
        <v>2397</v>
      </c>
      <c r="C492" s="1373" t="s">
        <v>2455</v>
      </c>
      <c r="D492" s="1373" t="s">
        <v>2456</v>
      </c>
      <c r="E492" s="1373" t="s">
        <v>849</v>
      </c>
      <c r="F492" s="1373" t="s">
        <v>2274</v>
      </c>
      <c r="G492" s="1375"/>
      <c r="H492" s="1375"/>
      <c r="I492" s="1375"/>
      <c r="J492" s="1375"/>
      <c r="K492" s="1375"/>
      <c r="L492" s="1375"/>
    </row>
    <row r="493" spans="1:12" ht="21">
      <c r="A493" s="1372">
        <v>45535</v>
      </c>
      <c r="B493" s="1373" t="s">
        <v>2397</v>
      </c>
      <c r="C493" s="1373" t="s">
        <v>2455</v>
      </c>
      <c r="D493" s="1373" t="s">
        <v>2456</v>
      </c>
      <c r="E493" s="1373" t="s">
        <v>850</v>
      </c>
      <c r="F493" s="1373" t="s">
        <v>2275</v>
      </c>
      <c r="G493" s="1374">
        <v>0</v>
      </c>
      <c r="H493" s="1374">
        <v>11664.23</v>
      </c>
      <c r="I493" s="1374">
        <v>0</v>
      </c>
      <c r="J493" s="1374">
        <v>247511.97</v>
      </c>
      <c r="K493" s="1374">
        <v>11664.23</v>
      </c>
      <c r="L493" s="1374">
        <v>247511.97</v>
      </c>
    </row>
    <row r="494" spans="1:12" ht="21">
      <c r="A494" s="1372">
        <v>45535</v>
      </c>
      <c r="B494" s="1373" t="s">
        <v>2397</v>
      </c>
      <c r="C494" s="1373" t="s">
        <v>2455</v>
      </c>
      <c r="D494" s="1373" t="s">
        <v>2456</v>
      </c>
      <c r="E494" s="1373" t="s">
        <v>851</v>
      </c>
      <c r="F494" s="1373" t="s">
        <v>2276</v>
      </c>
      <c r="G494" s="1374">
        <v>0</v>
      </c>
      <c r="H494" s="1374">
        <v>14828</v>
      </c>
      <c r="I494" s="1374">
        <v>0</v>
      </c>
      <c r="J494" s="1374">
        <v>199677.15</v>
      </c>
      <c r="K494" s="1374">
        <v>14828</v>
      </c>
      <c r="L494" s="1374">
        <v>199677.15</v>
      </c>
    </row>
    <row r="495" spans="1:12" ht="21">
      <c r="A495" s="1372">
        <v>45535</v>
      </c>
      <c r="B495" s="1373" t="s">
        <v>2397</v>
      </c>
      <c r="C495" s="1373" t="s">
        <v>2455</v>
      </c>
      <c r="D495" s="1373" t="s">
        <v>2456</v>
      </c>
      <c r="E495" s="1373" t="s">
        <v>852</v>
      </c>
      <c r="F495" s="1373" t="s">
        <v>222</v>
      </c>
      <c r="G495" s="1374">
        <v>11947.23</v>
      </c>
      <c r="H495" s="1374">
        <v>0</v>
      </c>
      <c r="I495" s="1374">
        <v>149266.57</v>
      </c>
      <c r="J495" s="1374">
        <v>0</v>
      </c>
      <c r="K495" s="1374">
        <v>-11947.23</v>
      </c>
      <c r="L495" s="1374">
        <v>-149266.57</v>
      </c>
    </row>
    <row r="496" spans="1:12" ht="21">
      <c r="A496" s="1372">
        <v>45535</v>
      </c>
      <c r="B496" s="1373" t="s">
        <v>2397</v>
      </c>
      <c r="C496" s="1373" t="s">
        <v>2455</v>
      </c>
      <c r="D496" s="1373" t="s">
        <v>2456</v>
      </c>
      <c r="E496" s="1373" t="s">
        <v>853</v>
      </c>
      <c r="F496" s="1373" t="s">
        <v>223</v>
      </c>
      <c r="G496" s="1374">
        <v>14828</v>
      </c>
      <c r="H496" s="1374">
        <v>0</v>
      </c>
      <c r="I496" s="1374">
        <v>191407.05</v>
      </c>
      <c r="J496" s="1374">
        <v>0</v>
      </c>
      <c r="K496" s="1374">
        <v>-14828</v>
      </c>
      <c r="L496" s="1374">
        <v>-191407.05</v>
      </c>
    </row>
    <row r="497" spans="1:12" ht="21">
      <c r="A497" s="1372">
        <v>45535</v>
      </c>
      <c r="B497" s="1373" t="s">
        <v>2397</v>
      </c>
      <c r="C497" s="1373" t="s">
        <v>2455</v>
      </c>
      <c r="D497" s="1373" t="s">
        <v>2456</v>
      </c>
      <c r="E497" s="1373" t="s">
        <v>854</v>
      </c>
      <c r="F497" s="1373" t="s">
        <v>2277</v>
      </c>
      <c r="G497" s="1375"/>
      <c r="H497" s="1375"/>
      <c r="I497" s="1375"/>
      <c r="J497" s="1375"/>
      <c r="K497" s="1375"/>
      <c r="L497" s="1375"/>
    </row>
    <row r="498" spans="1:12" ht="21">
      <c r="A498" s="1372">
        <v>45535</v>
      </c>
      <c r="B498" s="1373" t="s">
        <v>2397</v>
      </c>
      <c r="C498" s="1373" t="s">
        <v>2455</v>
      </c>
      <c r="D498" s="1373" t="s">
        <v>2456</v>
      </c>
      <c r="E498" s="1373" t="s">
        <v>855</v>
      </c>
      <c r="F498" s="1373" t="s">
        <v>2278</v>
      </c>
      <c r="G498" s="1374">
        <v>2767.9</v>
      </c>
      <c r="H498" s="1374">
        <v>0</v>
      </c>
      <c r="I498" s="1374">
        <v>67646.28</v>
      </c>
      <c r="J498" s="1374">
        <v>0</v>
      </c>
      <c r="K498" s="1374">
        <v>-2767.9</v>
      </c>
      <c r="L498" s="1374">
        <v>-67646.28</v>
      </c>
    </row>
    <row r="499" spans="1:12" ht="21">
      <c r="A499" s="1372">
        <v>45535</v>
      </c>
      <c r="B499" s="1373" t="s">
        <v>2397</v>
      </c>
      <c r="C499" s="1373" t="s">
        <v>2455</v>
      </c>
      <c r="D499" s="1373" t="s">
        <v>2456</v>
      </c>
      <c r="E499" s="1373" t="s">
        <v>856</v>
      </c>
      <c r="F499" s="1373" t="s">
        <v>2279</v>
      </c>
      <c r="G499" s="1374">
        <v>0</v>
      </c>
      <c r="H499" s="1374">
        <v>24411.98</v>
      </c>
      <c r="I499" s="1374">
        <v>0</v>
      </c>
      <c r="J499" s="1374">
        <v>63958.46</v>
      </c>
      <c r="K499" s="1374">
        <v>24411.98</v>
      </c>
      <c r="L499" s="1374">
        <v>63958.46</v>
      </c>
    </row>
    <row r="500" spans="1:12" ht="21">
      <c r="A500" s="1372">
        <v>45535</v>
      </c>
      <c r="B500" s="1373" t="s">
        <v>2397</v>
      </c>
      <c r="C500" s="1373" t="s">
        <v>2455</v>
      </c>
      <c r="D500" s="1373" t="s">
        <v>2456</v>
      </c>
      <c r="E500" s="1373" t="s">
        <v>857</v>
      </c>
      <c r="F500" s="1373" t="s">
        <v>2280</v>
      </c>
      <c r="G500" s="1374">
        <v>0</v>
      </c>
      <c r="H500" s="1374">
        <v>6799.23</v>
      </c>
      <c r="I500" s="1374">
        <v>0</v>
      </c>
      <c r="J500" s="1374">
        <v>84087.63</v>
      </c>
      <c r="K500" s="1374">
        <v>6799.23</v>
      </c>
      <c r="L500" s="1374">
        <v>84087.63</v>
      </c>
    </row>
    <row r="501" spans="1:12" ht="21">
      <c r="A501" s="1372">
        <v>45535</v>
      </c>
      <c r="B501" s="1373" t="s">
        <v>2397</v>
      </c>
      <c r="C501" s="1373" t="s">
        <v>2455</v>
      </c>
      <c r="D501" s="1373" t="s">
        <v>2456</v>
      </c>
      <c r="E501" s="1373" t="s">
        <v>858</v>
      </c>
      <c r="F501" s="1373" t="s">
        <v>2281</v>
      </c>
      <c r="G501" s="1374">
        <v>0</v>
      </c>
      <c r="H501" s="1374">
        <v>2397.75</v>
      </c>
      <c r="I501" s="1374">
        <v>0</v>
      </c>
      <c r="J501" s="1374">
        <v>264478.58</v>
      </c>
      <c r="K501" s="1374">
        <v>2397.75</v>
      </c>
      <c r="L501" s="1374">
        <v>264478.58</v>
      </c>
    </row>
    <row r="502" spans="1:12" ht="21">
      <c r="A502" s="1372">
        <v>45535</v>
      </c>
      <c r="B502" s="1373" t="s">
        <v>2397</v>
      </c>
      <c r="C502" s="1373" t="s">
        <v>2455</v>
      </c>
      <c r="D502" s="1373" t="s">
        <v>2456</v>
      </c>
      <c r="E502" s="1373" t="s">
        <v>859</v>
      </c>
      <c r="F502" s="1373" t="s">
        <v>2282</v>
      </c>
      <c r="G502" s="1375"/>
      <c r="H502" s="1375"/>
      <c r="I502" s="1375"/>
      <c r="J502" s="1375"/>
      <c r="K502" s="1375"/>
      <c r="L502" s="1375"/>
    </row>
    <row r="503" spans="1:12" ht="42">
      <c r="A503" s="1372">
        <v>45535</v>
      </c>
      <c r="B503" s="1373" t="s">
        <v>2397</v>
      </c>
      <c r="C503" s="1373" t="s">
        <v>2455</v>
      </c>
      <c r="D503" s="1373" t="s">
        <v>2456</v>
      </c>
      <c r="E503" s="1373" t="s">
        <v>860</v>
      </c>
      <c r="F503" s="1373" t="s">
        <v>2283</v>
      </c>
      <c r="G503" s="1374">
        <v>4864.66</v>
      </c>
      <c r="H503" s="1374">
        <v>0</v>
      </c>
      <c r="I503" s="1374">
        <v>46615.82</v>
      </c>
      <c r="J503" s="1374">
        <v>0</v>
      </c>
      <c r="K503" s="1374">
        <v>-4864.66</v>
      </c>
      <c r="L503" s="1374">
        <v>-46615.82</v>
      </c>
    </row>
    <row r="504" spans="1:12" ht="21">
      <c r="A504" s="1372">
        <v>45535</v>
      </c>
      <c r="B504" s="1373" t="s">
        <v>2397</v>
      </c>
      <c r="C504" s="1373" t="s">
        <v>2455</v>
      </c>
      <c r="D504" s="1373" t="s">
        <v>2456</v>
      </c>
      <c r="E504" s="1373" t="s">
        <v>861</v>
      </c>
      <c r="F504" s="1373" t="s">
        <v>2284</v>
      </c>
      <c r="G504" s="1375"/>
      <c r="H504" s="1375"/>
      <c r="I504" s="1375"/>
      <c r="J504" s="1375"/>
      <c r="K504" s="1375"/>
      <c r="L504" s="1375"/>
    </row>
    <row r="505" spans="1:12" ht="21">
      <c r="A505" s="1372">
        <v>45535</v>
      </c>
      <c r="B505" s="1373" t="s">
        <v>2397</v>
      </c>
      <c r="C505" s="1373" t="s">
        <v>2455</v>
      </c>
      <c r="D505" s="1373" t="s">
        <v>2456</v>
      </c>
      <c r="E505" s="1373" t="s">
        <v>862</v>
      </c>
      <c r="F505" s="1373" t="s">
        <v>2285</v>
      </c>
      <c r="G505" s="1375"/>
      <c r="H505" s="1375"/>
      <c r="I505" s="1375"/>
      <c r="J505" s="1375"/>
      <c r="K505" s="1375"/>
      <c r="L505" s="1375"/>
    </row>
    <row r="506" spans="1:12" ht="21">
      <c r="A506" s="1372">
        <v>45535</v>
      </c>
      <c r="B506" s="1373" t="s">
        <v>2397</v>
      </c>
      <c r="C506" s="1373" t="s">
        <v>2455</v>
      </c>
      <c r="D506" s="1373" t="s">
        <v>2456</v>
      </c>
      <c r="E506" s="1373" t="s">
        <v>863</v>
      </c>
      <c r="F506" s="1373" t="s">
        <v>2286</v>
      </c>
      <c r="G506" s="1375"/>
      <c r="H506" s="1375"/>
      <c r="I506" s="1375"/>
      <c r="J506" s="1375"/>
      <c r="K506" s="1375"/>
      <c r="L506" s="1375"/>
    </row>
    <row r="507" spans="1:12" ht="42">
      <c r="A507" s="1372">
        <v>45535</v>
      </c>
      <c r="B507" s="1373" t="s">
        <v>2397</v>
      </c>
      <c r="C507" s="1373" t="s">
        <v>2455</v>
      </c>
      <c r="D507" s="1373" t="s">
        <v>2456</v>
      </c>
      <c r="E507" s="1373" t="s">
        <v>864</v>
      </c>
      <c r="F507" s="1373" t="s">
        <v>2287</v>
      </c>
      <c r="G507" s="1375"/>
      <c r="H507" s="1375"/>
      <c r="I507" s="1375"/>
      <c r="J507" s="1375"/>
      <c r="K507" s="1375"/>
      <c r="L507" s="1375"/>
    </row>
    <row r="508" spans="1:12" ht="21">
      <c r="A508" s="1372">
        <v>45535</v>
      </c>
      <c r="B508" s="1373" t="s">
        <v>2397</v>
      </c>
      <c r="C508" s="1373" t="s">
        <v>2455</v>
      </c>
      <c r="D508" s="1373" t="s">
        <v>2456</v>
      </c>
      <c r="E508" s="1373" t="s">
        <v>865</v>
      </c>
      <c r="F508" s="1373" t="s">
        <v>224</v>
      </c>
      <c r="G508" s="1374">
        <v>10500</v>
      </c>
      <c r="H508" s="1374">
        <v>9756.5</v>
      </c>
      <c r="I508" s="1374">
        <v>0</v>
      </c>
      <c r="J508" s="1374">
        <v>82160.75</v>
      </c>
      <c r="K508" s="1374">
        <v>-743.5</v>
      </c>
      <c r="L508" s="1374">
        <v>82160.75</v>
      </c>
    </row>
    <row r="509" spans="1:12" ht="21">
      <c r="A509" s="1372">
        <v>45535</v>
      </c>
      <c r="B509" s="1373" t="s">
        <v>2397</v>
      </c>
      <c r="C509" s="1373" t="s">
        <v>2455</v>
      </c>
      <c r="D509" s="1373" t="s">
        <v>2456</v>
      </c>
      <c r="E509" s="1373" t="s">
        <v>866</v>
      </c>
      <c r="F509" s="1373" t="s">
        <v>1259</v>
      </c>
      <c r="G509" s="1374">
        <v>0</v>
      </c>
      <c r="H509" s="1374">
        <v>0</v>
      </c>
      <c r="I509" s="1374">
        <v>0</v>
      </c>
      <c r="J509" s="1374">
        <v>30086.5</v>
      </c>
      <c r="K509" s="1374">
        <v>0</v>
      </c>
      <c r="L509" s="1374">
        <v>30086.5</v>
      </c>
    </row>
    <row r="510" spans="1:12" ht="42">
      <c r="A510" s="1372">
        <v>45535</v>
      </c>
      <c r="B510" s="1373" t="s">
        <v>2397</v>
      </c>
      <c r="C510" s="1373" t="s">
        <v>2455</v>
      </c>
      <c r="D510" s="1373" t="s">
        <v>2456</v>
      </c>
      <c r="E510" s="1373" t="s">
        <v>867</v>
      </c>
      <c r="F510" s="1373" t="s">
        <v>416</v>
      </c>
      <c r="G510" s="1374">
        <v>3160</v>
      </c>
      <c r="H510" s="1374">
        <v>0</v>
      </c>
      <c r="I510" s="1374">
        <v>9028.75</v>
      </c>
      <c r="J510" s="1374">
        <v>0</v>
      </c>
      <c r="K510" s="1374">
        <v>-3160</v>
      </c>
      <c r="L510" s="1374">
        <v>-9028.75</v>
      </c>
    </row>
    <row r="511" spans="1:12" ht="21">
      <c r="A511" s="1372">
        <v>45535</v>
      </c>
      <c r="B511" s="1373" t="s">
        <v>2397</v>
      </c>
      <c r="C511" s="1373" t="s">
        <v>2455</v>
      </c>
      <c r="D511" s="1373" t="s">
        <v>2456</v>
      </c>
      <c r="E511" s="1373" t="s">
        <v>868</v>
      </c>
      <c r="F511" s="1373" t="s">
        <v>225</v>
      </c>
      <c r="G511" s="1374">
        <v>0</v>
      </c>
      <c r="H511" s="1374">
        <v>0</v>
      </c>
      <c r="I511" s="1374">
        <v>91562.87</v>
      </c>
      <c r="J511" s="1374">
        <v>0</v>
      </c>
      <c r="K511" s="1374">
        <v>0</v>
      </c>
      <c r="L511" s="1374">
        <v>-91562.87</v>
      </c>
    </row>
    <row r="512" spans="1:12" ht="21">
      <c r="A512" s="1372">
        <v>45535</v>
      </c>
      <c r="B512" s="1373" t="s">
        <v>2397</v>
      </c>
      <c r="C512" s="1373" t="s">
        <v>2455</v>
      </c>
      <c r="D512" s="1373" t="s">
        <v>2456</v>
      </c>
      <c r="E512" s="1373" t="s">
        <v>869</v>
      </c>
      <c r="F512" s="1373" t="s">
        <v>226</v>
      </c>
      <c r="G512" s="1374">
        <v>0</v>
      </c>
      <c r="H512" s="1374">
        <v>0</v>
      </c>
      <c r="I512" s="1374">
        <v>0</v>
      </c>
      <c r="J512" s="1374">
        <v>3858.3</v>
      </c>
      <c r="K512" s="1374">
        <v>0</v>
      </c>
      <c r="L512" s="1374">
        <v>3858.3</v>
      </c>
    </row>
    <row r="513" spans="1:12" ht="21">
      <c r="A513" s="1372">
        <v>45535</v>
      </c>
      <c r="B513" s="1373" t="s">
        <v>2397</v>
      </c>
      <c r="C513" s="1373" t="s">
        <v>2455</v>
      </c>
      <c r="D513" s="1373" t="s">
        <v>2456</v>
      </c>
      <c r="E513" s="1373" t="s">
        <v>870</v>
      </c>
      <c r="F513" s="1373" t="s">
        <v>227</v>
      </c>
      <c r="G513" s="1374">
        <v>0</v>
      </c>
      <c r="H513" s="1374">
        <v>8324.0499999999993</v>
      </c>
      <c r="I513" s="1374">
        <v>0</v>
      </c>
      <c r="J513" s="1374">
        <v>55134.15</v>
      </c>
      <c r="K513" s="1374">
        <v>8324.0499999999993</v>
      </c>
      <c r="L513" s="1374">
        <v>55134.15</v>
      </c>
    </row>
    <row r="514" spans="1:12" ht="21">
      <c r="A514" s="1372">
        <v>45535</v>
      </c>
      <c r="B514" s="1373" t="s">
        <v>2397</v>
      </c>
      <c r="C514" s="1373" t="s">
        <v>2455</v>
      </c>
      <c r="D514" s="1373" t="s">
        <v>2456</v>
      </c>
      <c r="E514" s="1373" t="s">
        <v>871</v>
      </c>
      <c r="F514" s="1373" t="s">
        <v>2288</v>
      </c>
      <c r="G514" s="1374">
        <v>0</v>
      </c>
      <c r="H514" s="1374">
        <v>15353</v>
      </c>
      <c r="I514" s="1374">
        <v>0</v>
      </c>
      <c r="J514" s="1374">
        <v>376913.66</v>
      </c>
      <c r="K514" s="1374">
        <v>15353</v>
      </c>
      <c r="L514" s="1374">
        <v>376913.66</v>
      </c>
    </row>
    <row r="515" spans="1:12" ht="21">
      <c r="A515" s="1372">
        <v>45535</v>
      </c>
      <c r="B515" s="1373" t="s">
        <v>2397</v>
      </c>
      <c r="C515" s="1373" t="s">
        <v>2455</v>
      </c>
      <c r="D515" s="1373" t="s">
        <v>2456</v>
      </c>
      <c r="E515" s="1373" t="s">
        <v>872</v>
      </c>
      <c r="F515" s="1373" t="s">
        <v>1261</v>
      </c>
      <c r="G515" s="1375"/>
      <c r="H515" s="1375"/>
      <c r="I515" s="1375"/>
      <c r="J515" s="1375"/>
      <c r="K515" s="1375"/>
      <c r="L515" s="1375"/>
    </row>
    <row r="516" spans="1:12" ht="21">
      <c r="A516" s="1372">
        <v>45535</v>
      </c>
      <c r="B516" s="1373" t="s">
        <v>2397</v>
      </c>
      <c r="C516" s="1373" t="s">
        <v>2455</v>
      </c>
      <c r="D516" s="1373" t="s">
        <v>2456</v>
      </c>
      <c r="E516" s="1373" t="s">
        <v>873</v>
      </c>
      <c r="F516" s="1373" t="s">
        <v>228</v>
      </c>
      <c r="G516" s="1374">
        <v>8324.0499999999993</v>
      </c>
      <c r="H516" s="1374">
        <v>0</v>
      </c>
      <c r="I516" s="1374">
        <v>0</v>
      </c>
      <c r="J516" s="1374">
        <v>24025.35</v>
      </c>
      <c r="K516" s="1374">
        <v>-8324.0499999999993</v>
      </c>
      <c r="L516" s="1374">
        <v>24025.35</v>
      </c>
    </row>
    <row r="517" spans="1:12" ht="21">
      <c r="A517" s="1372">
        <v>45535</v>
      </c>
      <c r="B517" s="1373" t="s">
        <v>2397</v>
      </c>
      <c r="C517" s="1373" t="s">
        <v>2455</v>
      </c>
      <c r="D517" s="1373" t="s">
        <v>2456</v>
      </c>
      <c r="E517" s="1373" t="s">
        <v>874</v>
      </c>
      <c r="F517" s="1373" t="s">
        <v>229</v>
      </c>
      <c r="G517" s="1375"/>
      <c r="H517" s="1375"/>
      <c r="I517" s="1375"/>
      <c r="J517" s="1375"/>
      <c r="K517" s="1375"/>
      <c r="L517" s="1375"/>
    </row>
    <row r="518" spans="1:12" ht="21">
      <c r="A518" s="1372">
        <v>45535</v>
      </c>
      <c r="B518" s="1373" t="s">
        <v>2397</v>
      </c>
      <c r="C518" s="1373" t="s">
        <v>2455</v>
      </c>
      <c r="D518" s="1373" t="s">
        <v>2456</v>
      </c>
      <c r="E518" s="1373" t="s">
        <v>875</v>
      </c>
      <c r="F518" s="1373" t="s">
        <v>230</v>
      </c>
      <c r="G518" s="1375"/>
      <c r="H518" s="1375"/>
      <c r="I518" s="1375"/>
      <c r="J518" s="1375"/>
      <c r="K518" s="1375"/>
      <c r="L518" s="1375"/>
    </row>
    <row r="519" spans="1:12" ht="21">
      <c r="A519" s="1372">
        <v>45535</v>
      </c>
      <c r="B519" s="1373" t="s">
        <v>2397</v>
      </c>
      <c r="C519" s="1373" t="s">
        <v>2455</v>
      </c>
      <c r="D519" s="1373" t="s">
        <v>2456</v>
      </c>
      <c r="E519" s="1373" t="s">
        <v>876</v>
      </c>
      <c r="F519" s="1373" t="s">
        <v>231</v>
      </c>
      <c r="G519" s="1375"/>
      <c r="H519" s="1375"/>
      <c r="I519" s="1375"/>
      <c r="J519" s="1375"/>
      <c r="K519" s="1375"/>
      <c r="L519" s="1375"/>
    </row>
    <row r="520" spans="1:12" ht="21">
      <c r="A520" s="1372">
        <v>45535</v>
      </c>
      <c r="B520" s="1373" t="s">
        <v>2397</v>
      </c>
      <c r="C520" s="1373" t="s">
        <v>2455</v>
      </c>
      <c r="D520" s="1373" t="s">
        <v>2456</v>
      </c>
      <c r="E520" s="1373" t="s">
        <v>877</v>
      </c>
      <c r="F520" s="1373" t="s">
        <v>232</v>
      </c>
      <c r="G520" s="1374">
        <v>0</v>
      </c>
      <c r="H520" s="1374">
        <v>0</v>
      </c>
      <c r="I520" s="1374">
        <v>0</v>
      </c>
      <c r="J520" s="1374">
        <v>515850</v>
      </c>
      <c r="K520" s="1374">
        <v>0</v>
      </c>
      <c r="L520" s="1374">
        <v>515850</v>
      </c>
    </row>
    <row r="521" spans="1:12" ht="21">
      <c r="A521" s="1372">
        <v>45535</v>
      </c>
      <c r="B521" s="1373" t="s">
        <v>2397</v>
      </c>
      <c r="C521" s="1373" t="s">
        <v>2455</v>
      </c>
      <c r="D521" s="1373" t="s">
        <v>2456</v>
      </c>
      <c r="E521" s="1373" t="s">
        <v>878</v>
      </c>
      <c r="F521" s="1373" t="s">
        <v>2153</v>
      </c>
      <c r="G521" s="1374">
        <v>0</v>
      </c>
      <c r="H521" s="1374">
        <v>2912</v>
      </c>
      <c r="I521" s="1374">
        <v>0</v>
      </c>
      <c r="J521" s="1374">
        <v>378832</v>
      </c>
      <c r="K521" s="1374">
        <v>2912</v>
      </c>
      <c r="L521" s="1374">
        <v>378832</v>
      </c>
    </row>
    <row r="522" spans="1:12" ht="21">
      <c r="A522" s="1372">
        <v>45535</v>
      </c>
      <c r="B522" s="1373" t="s">
        <v>2397</v>
      </c>
      <c r="C522" s="1373" t="s">
        <v>2455</v>
      </c>
      <c r="D522" s="1373" t="s">
        <v>2456</v>
      </c>
      <c r="E522" s="1373" t="s">
        <v>879</v>
      </c>
      <c r="F522" s="1373" t="s">
        <v>233</v>
      </c>
      <c r="G522" s="1375"/>
      <c r="H522" s="1375"/>
      <c r="I522" s="1375"/>
      <c r="J522" s="1375"/>
      <c r="K522" s="1375"/>
      <c r="L522" s="1375"/>
    </row>
    <row r="523" spans="1:12" ht="21">
      <c r="A523" s="1372">
        <v>45535</v>
      </c>
      <c r="B523" s="1373" t="s">
        <v>2397</v>
      </c>
      <c r="C523" s="1373" t="s">
        <v>2455</v>
      </c>
      <c r="D523" s="1373" t="s">
        <v>2456</v>
      </c>
      <c r="E523" s="1373" t="s">
        <v>880</v>
      </c>
      <c r="F523" s="1373" t="s">
        <v>234</v>
      </c>
      <c r="G523" s="1375"/>
      <c r="H523" s="1375"/>
      <c r="I523" s="1375"/>
      <c r="J523" s="1375"/>
      <c r="K523" s="1375"/>
      <c r="L523" s="1375"/>
    </row>
    <row r="524" spans="1:12" ht="21">
      <c r="A524" s="1372">
        <v>45535</v>
      </c>
      <c r="B524" s="1373" t="s">
        <v>2397</v>
      </c>
      <c r="C524" s="1373" t="s">
        <v>2455</v>
      </c>
      <c r="D524" s="1373" t="s">
        <v>2456</v>
      </c>
      <c r="E524" s="1373" t="s">
        <v>881</v>
      </c>
      <c r="F524" s="1373" t="s">
        <v>1263</v>
      </c>
      <c r="G524" s="1374">
        <v>0</v>
      </c>
      <c r="H524" s="1374">
        <v>258064.93</v>
      </c>
      <c r="I524" s="1374">
        <v>0</v>
      </c>
      <c r="J524" s="1374">
        <v>10762214.59</v>
      </c>
      <c r="K524" s="1374">
        <v>258064.93</v>
      </c>
      <c r="L524" s="1374">
        <v>10762214.59</v>
      </c>
    </row>
    <row r="525" spans="1:12" ht="21">
      <c r="A525" s="1372">
        <v>45535</v>
      </c>
      <c r="B525" s="1373" t="s">
        <v>2397</v>
      </c>
      <c r="C525" s="1373" t="s">
        <v>2455</v>
      </c>
      <c r="D525" s="1373" t="s">
        <v>2456</v>
      </c>
      <c r="E525" s="1373" t="s">
        <v>882</v>
      </c>
      <c r="F525" s="1373" t="s">
        <v>1264</v>
      </c>
      <c r="G525" s="1374">
        <v>0</v>
      </c>
      <c r="H525" s="1374">
        <v>159784938.99000001</v>
      </c>
      <c r="I525" s="1374">
        <v>0</v>
      </c>
      <c r="J525" s="1374">
        <v>166460524.71000001</v>
      </c>
      <c r="K525" s="1374">
        <v>159784938.99000001</v>
      </c>
      <c r="L525" s="1374">
        <v>166460524.71000001</v>
      </c>
    </row>
    <row r="526" spans="1:12" ht="21">
      <c r="A526" s="1372">
        <v>45535</v>
      </c>
      <c r="B526" s="1373" t="s">
        <v>2397</v>
      </c>
      <c r="C526" s="1373" t="s">
        <v>2455</v>
      </c>
      <c r="D526" s="1373" t="s">
        <v>2456</v>
      </c>
      <c r="E526" s="1373" t="s">
        <v>883</v>
      </c>
      <c r="F526" s="1373" t="s">
        <v>235</v>
      </c>
      <c r="G526" s="1375"/>
      <c r="H526" s="1375"/>
      <c r="I526" s="1375"/>
      <c r="J526" s="1375"/>
      <c r="K526" s="1375"/>
      <c r="L526" s="1375"/>
    </row>
    <row r="527" spans="1:12" ht="21">
      <c r="A527" s="1372">
        <v>45535</v>
      </c>
      <c r="B527" s="1373" t="s">
        <v>2397</v>
      </c>
      <c r="C527" s="1373" t="s">
        <v>2455</v>
      </c>
      <c r="D527" s="1373" t="s">
        <v>2456</v>
      </c>
      <c r="E527" s="1373" t="s">
        <v>884</v>
      </c>
      <c r="F527" s="1373" t="s">
        <v>236</v>
      </c>
      <c r="G527" s="1374">
        <v>0</v>
      </c>
      <c r="H527" s="1374">
        <v>0</v>
      </c>
      <c r="I527" s="1374">
        <v>0</v>
      </c>
      <c r="J527" s="1374">
        <v>605463.80000000005</v>
      </c>
      <c r="K527" s="1374">
        <v>0</v>
      </c>
      <c r="L527" s="1374">
        <v>605463.80000000005</v>
      </c>
    </row>
    <row r="528" spans="1:12" ht="21">
      <c r="A528" s="1372">
        <v>45535</v>
      </c>
      <c r="B528" s="1373" t="s">
        <v>2397</v>
      </c>
      <c r="C528" s="1373" t="s">
        <v>2455</v>
      </c>
      <c r="D528" s="1373" t="s">
        <v>2456</v>
      </c>
      <c r="E528" s="1373" t="s">
        <v>885</v>
      </c>
      <c r="F528" s="1373" t="s">
        <v>183</v>
      </c>
      <c r="G528" s="1375"/>
      <c r="H528" s="1375"/>
      <c r="I528" s="1375"/>
      <c r="J528" s="1375"/>
      <c r="K528" s="1375"/>
      <c r="L528" s="1375"/>
    </row>
    <row r="529" spans="1:12" ht="21">
      <c r="A529" s="1372">
        <v>45535</v>
      </c>
      <c r="B529" s="1373" t="s">
        <v>2397</v>
      </c>
      <c r="C529" s="1373" t="s">
        <v>2455</v>
      </c>
      <c r="D529" s="1373" t="s">
        <v>2456</v>
      </c>
      <c r="E529" s="1373" t="s">
        <v>886</v>
      </c>
      <c r="F529" s="1373" t="s">
        <v>184</v>
      </c>
      <c r="G529" s="1374">
        <v>0</v>
      </c>
      <c r="H529" s="1374">
        <v>0</v>
      </c>
      <c r="I529" s="1374">
        <v>0</v>
      </c>
      <c r="J529" s="1374">
        <v>25000</v>
      </c>
      <c r="K529" s="1374">
        <v>0</v>
      </c>
      <c r="L529" s="1374">
        <v>25000</v>
      </c>
    </row>
    <row r="530" spans="1:12" ht="21">
      <c r="A530" s="1372">
        <v>45535</v>
      </c>
      <c r="B530" s="1373" t="s">
        <v>2397</v>
      </c>
      <c r="C530" s="1373" t="s">
        <v>2455</v>
      </c>
      <c r="D530" s="1373" t="s">
        <v>2456</v>
      </c>
      <c r="E530" s="1373" t="s">
        <v>887</v>
      </c>
      <c r="F530" s="1373" t="s">
        <v>237</v>
      </c>
      <c r="G530" s="1375"/>
      <c r="H530" s="1375"/>
      <c r="I530" s="1375"/>
      <c r="J530" s="1375"/>
      <c r="K530" s="1375"/>
      <c r="L530" s="1375"/>
    </row>
    <row r="531" spans="1:12" ht="21">
      <c r="A531" s="1372">
        <v>45535</v>
      </c>
      <c r="B531" s="1373" t="s">
        <v>2397</v>
      </c>
      <c r="C531" s="1373" t="s">
        <v>2455</v>
      </c>
      <c r="D531" s="1373" t="s">
        <v>2456</v>
      </c>
      <c r="E531" s="1373" t="s">
        <v>888</v>
      </c>
      <c r="F531" s="1373" t="s">
        <v>238</v>
      </c>
      <c r="G531" s="1374">
        <v>0</v>
      </c>
      <c r="H531" s="1374">
        <v>13640573.33</v>
      </c>
      <c r="I531" s="1374">
        <v>0</v>
      </c>
      <c r="J531" s="1374">
        <v>135914039.87</v>
      </c>
      <c r="K531" s="1374">
        <v>13640573.33</v>
      </c>
      <c r="L531" s="1374">
        <v>135914039.87</v>
      </c>
    </row>
    <row r="532" spans="1:12" ht="21">
      <c r="A532" s="1372">
        <v>45535</v>
      </c>
      <c r="B532" s="1373" t="s">
        <v>2397</v>
      </c>
      <c r="C532" s="1373" t="s">
        <v>2455</v>
      </c>
      <c r="D532" s="1373" t="s">
        <v>2456</v>
      </c>
      <c r="E532" s="1373" t="s">
        <v>889</v>
      </c>
      <c r="F532" s="1373" t="s">
        <v>239</v>
      </c>
      <c r="G532" s="1375"/>
      <c r="H532" s="1375"/>
      <c r="I532" s="1375"/>
      <c r="J532" s="1375"/>
      <c r="K532" s="1375"/>
      <c r="L532" s="1375"/>
    </row>
    <row r="533" spans="1:12" ht="21">
      <c r="A533" s="1372">
        <v>45535</v>
      </c>
      <c r="B533" s="1373" t="s">
        <v>2397</v>
      </c>
      <c r="C533" s="1373" t="s">
        <v>2455</v>
      </c>
      <c r="D533" s="1373" t="s">
        <v>2456</v>
      </c>
      <c r="E533" s="1373" t="s">
        <v>890</v>
      </c>
      <c r="F533" s="1373" t="s">
        <v>240</v>
      </c>
      <c r="G533" s="1374">
        <v>0</v>
      </c>
      <c r="H533" s="1374">
        <v>934062.76</v>
      </c>
      <c r="I533" s="1374">
        <v>0</v>
      </c>
      <c r="J533" s="1374">
        <v>10900711.810000001</v>
      </c>
      <c r="K533" s="1374">
        <v>934062.76</v>
      </c>
      <c r="L533" s="1374">
        <v>10900711.810000001</v>
      </c>
    </row>
    <row r="534" spans="1:12" ht="21">
      <c r="A534" s="1372">
        <v>45535</v>
      </c>
      <c r="B534" s="1373" t="s">
        <v>2397</v>
      </c>
      <c r="C534" s="1373" t="s">
        <v>2455</v>
      </c>
      <c r="D534" s="1373" t="s">
        <v>2456</v>
      </c>
      <c r="E534" s="1373" t="s">
        <v>891</v>
      </c>
      <c r="F534" s="1373" t="s">
        <v>241</v>
      </c>
      <c r="G534" s="1374">
        <v>0</v>
      </c>
      <c r="H534" s="1374">
        <v>16500</v>
      </c>
      <c r="I534" s="1374">
        <v>0</v>
      </c>
      <c r="J534" s="1374">
        <v>31155</v>
      </c>
      <c r="K534" s="1374">
        <v>16500</v>
      </c>
      <c r="L534" s="1374">
        <v>31155</v>
      </c>
    </row>
    <row r="535" spans="1:12" ht="21">
      <c r="A535" s="1372">
        <v>45535</v>
      </c>
      <c r="B535" s="1373" t="s">
        <v>2397</v>
      </c>
      <c r="C535" s="1373" t="s">
        <v>2455</v>
      </c>
      <c r="D535" s="1373" t="s">
        <v>2456</v>
      </c>
      <c r="E535" s="1373" t="s">
        <v>892</v>
      </c>
      <c r="F535" s="1373" t="s">
        <v>242</v>
      </c>
      <c r="G535" s="1375"/>
      <c r="H535" s="1375"/>
      <c r="I535" s="1375"/>
      <c r="J535" s="1375"/>
      <c r="K535" s="1375"/>
      <c r="L535" s="1375"/>
    </row>
    <row r="536" spans="1:12" ht="21">
      <c r="A536" s="1372">
        <v>45535</v>
      </c>
      <c r="B536" s="1373" t="s">
        <v>2397</v>
      </c>
      <c r="C536" s="1373" t="s">
        <v>2455</v>
      </c>
      <c r="D536" s="1373" t="s">
        <v>2456</v>
      </c>
      <c r="E536" s="1373" t="s">
        <v>893</v>
      </c>
      <c r="F536" s="1373" t="s">
        <v>243</v>
      </c>
      <c r="G536" s="1374">
        <v>0</v>
      </c>
      <c r="H536" s="1374">
        <v>583649.6</v>
      </c>
      <c r="I536" s="1374">
        <v>0</v>
      </c>
      <c r="J536" s="1374">
        <v>6295469.4000000004</v>
      </c>
      <c r="K536" s="1374">
        <v>583649.6</v>
      </c>
      <c r="L536" s="1374">
        <v>6295469.4000000004</v>
      </c>
    </row>
    <row r="537" spans="1:12" ht="21">
      <c r="A537" s="1372">
        <v>45535</v>
      </c>
      <c r="B537" s="1373" t="s">
        <v>2397</v>
      </c>
      <c r="C537" s="1373" t="s">
        <v>2455</v>
      </c>
      <c r="D537" s="1373" t="s">
        <v>2456</v>
      </c>
      <c r="E537" s="1373" t="s">
        <v>894</v>
      </c>
      <c r="F537" s="1373" t="s">
        <v>244</v>
      </c>
      <c r="G537" s="1375"/>
      <c r="H537" s="1375"/>
      <c r="I537" s="1375"/>
      <c r="J537" s="1375"/>
      <c r="K537" s="1375"/>
      <c r="L537" s="1375"/>
    </row>
    <row r="538" spans="1:12" ht="21">
      <c r="A538" s="1372">
        <v>45535</v>
      </c>
      <c r="B538" s="1373" t="s">
        <v>2397</v>
      </c>
      <c r="C538" s="1373" t="s">
        <v>2455</v>
      </c>
      <c r="D538" s="1373" t="s">
        <v>2456</v>
      </c>
      <c r="E538" s="1373" t="s">
        <v>1843</v>
      </c>
      <c r="F538" s="1373" t="s">
        <v>2289</v>
      </c>
      <c r="G538" s="1375"/>
      <c r="H538" s="1375"/>
      <c r="I538" s="1375"/>
      <c r="J538" s="1375"/>
      <c r="K538" s="1375"/>
      <c r="L538" s="1375"/>
    </row>
    <row r="539" spans="1:12" ht="21">
      <c r="A539" s="1372">
        <v>45535</v>
      </c>
      <c r="B539" s="1373" t="s">
        <v>2397</v>
      </c>
      <c r="C539" s="1373" t="s">
        <v>2455</v>
      </c>
      <c r="D539" s="1373" t="s">
        <v>2456</v>
      </c>
      <c r="E539" s="1373" t="s">
        <v>895</v>
      </c>
      <c r="F539" s="1373" t="s">
        <v>2290</v>
      </c>
      <c r="G539" s="1375"/>
      <c r="H539" s="1375"/>
      <c r="I539" s="1375"/>
      <c r="J539" s="1375"/>
      <c r="K539" s="1375"/>
      <c r="L539" s="1375"/>
    </row>
    <row r="540" spans="1:12" ht="21">
      <c r="A540" s="1372">
        <v>45535</v>
      </c>
      <c r="B540" s="1373" t="s">
        <v>2397</v>
      </c>
      <c r="C540" s="1373" t="s">
        <v>2455</v>
      </c>
      <c r="D540" s="1373" t="s">
        <v>2456</v>
      </c>
      <c r="E540" s="1373" t="s">
        <v>896</v>
      </c>
      <c r="F540" s="1373" t="s">
        <v>2291</v>
      </c>
      <c r="G540" s="1375"/>
      <c r="H540" s="1375"/>
      <c r="I540" s="1375"/>
      <c r="J540" s="1375"/>
      <c r="K540" s="1375"/>
      <c r="L540" s="1375"/>
    </row>
    <row r="541" spans="1:12" ht="21">
      <c r="A541" s="1372">
        <v>45535</v>
      </c>
      <c r="B541" s="1373" t="s">
        <v>2397</v>
      </c>
      <c r="C541" s="1373" t="s">
        <v>2455</v>
      </c>
      <c r="D541" s="1373" t="s">
        <v>2456</v>
      </c>
      <c r="E541" s="1373" t="s">
        <v>897</v>
      </c>
      <c r="F541" s="1373" t="s">
        <v>2292</v>
      </c>
      <c r="G541" s="1375"/>
      <c r="H541" s="1375"/>
      <c r="I541" s="1375"/>
      <c r="J541" s="1375"/>
      <c r="K541" s="1375"/>
      <c r="L541" s="1375"/>
    </row>
    <row r="542" spans="1:12" ht="21">
      <c r="A542" s="1372">
        <v>45535</v>
      </c>
      <c r="B542" s="1373" t="s">
        <v>2397</v>
      </c>
      <c r="C542" s="1373" t="s">
        <v>2455</v>
      </c>
      <c r="D542" s="1373" t="s">
        <v>2456</v>
      </c>
      <c r="E542" s="1373" t="s">
        <v>898</v>
      </c>
      <c r="F542" s="1373" t="s">
        <v>245</v>
      </c>
      <c r="G542" s="1375"/>
      <c r="H542" s="1375"/>
      <c r="I542" s="1375"/>
      <c r="J542" s="1375"/>
      <c r="K542" s="1375"/>
      <c r="L542" s="1375"/>
    </row>
    <row r="543" spans="1:12" ht="21">
      <c r="A543" s="1372">
        <v>45535</v>
      </c>
      <c r="B543" s="1373" t="s">
        <v>2397</v>
      </c>
      <c r="C543" s="1373" t="s">
        <v>2455</v>
      </c>
      <c r="D543" s="1373" t="s">
        <v>2456</v>
      </c>
      <c r="E543" s="1373" t="s">
        <v>899</v>
      </c>
      <c r="F543" s="1373" t="s">
        <v>2293</v>
      </c>
      <c r="G543" s="1375"/>
      <c r="H543" s="1375"/>
      <c r="I543" s="1375"/>
      <c r="J543" s="1375"/>
      <c r="K543" s="1375"/>
      <c r="L543" s="1375"/>
    </row>
    <row r="544" spans="1:12" ht="21">
      <c r="A544" s="1372">
        <v>45535</v>
      </c>
      <c r="B544" s="1373" t="s">
        <v>2397</v>
      </c>
      <c r="C544" s="1373" t="s">
        <v>2455</v>
      </c>
      <c r="D544" s="1373" t="s">
        <v>2456</v>
      </c>
      <c r="E544" s="1373" t="s">
        <v>900</v>
      </c>
      <c r="F544" s="1373" t="s">
        <v>2294</v>
      </c>
      <c r="G544" s="1375"/>
      <c r="H544" s="1375"/>
      <c r="I544" s="1375"/>
      <c r="J544" s="1375"/>
      <c r="K544" s="1375"/>
      <c r="L544" s="1375"/>
    </row>
    <row r="545" spans="1:12" ht="21">
      <c r="A545" s="1372">
        <v>45535</v>
      </c>
      <c r="B545" s="1373" t="s">
        <v>2397</v>
      </c>
      <c r="C545" s="1373" t="s">
        <v>2455</v>
      </c>
      <c r="D545" s="1373" t="s">
        <v>2456</v>
      </c>
      <c r="E545" s="1373" t="s">
        <v>1975</v>
      </c>
      <c r="F545" s="1373" t="s">
        <v>2295</v>
      </c>
      <c r="G545" s="1374">
        <v>0</v>
      </c>
      <c r="H545" s="1374">
        <v>0</v>
      </c>
      <c r="I545" s="1374">
        <v>0</v>
      </c>
      <c r="J545" s="1374">
        <v>18000</v>
      </c>
      <c r="K545" s="1374">
        <v>0</v>
      </c>
      <c r="L545" s="1374">
        <v>18000</v>
      </c>
    </row>
    <row r="546" spans="1:12" ht="21">
      <c r="A546" s="1372">
        <v>45535</v>
      </c>
      <c r="B546" s="1373" t="s">
        <v>2397</v>
      </c>
      <c r="C546" s="1373" t="s">
        <v>2455</v>
      </c>
      <c r="D546" s="1373" t="s">
        <v>2456</v>
      </c>
      <c r="E546" s="1373" t="s">
        <v>901</v>
      </c>
      <c r="F546" s="1373" t="s">
        <v>246</v>
      </c>
      <c r="G546" s="1374">
        <v>0</v>
      </c>
      <c r="H546" s="1374">
        <v>0</v>
      </c>
      <c r="I546" s="1374">
        <v>0</v>
      </c>
      <c r="J546" s="1374">
        <v>5324.5</v>
      </c>
      <c r="K546" s="1374">
        <v>0</v>
      </c>
      <c r="L546" s="1374">
        <v>5324.5</v>
      </c>
    </row>
    <row r="547" spans="1:12" ht="21">
      <c r="A547" s="1372">
        <v>45535</v>
      </c>
      <c r="B547" s="1373" t="s">
        <v>2397</v>
      </c>
      <c r="C547" s="1373" t="s">
        <v>2455</v>
      </c>
      <c r="D547" s="1373" t="s">
        <v>2456</v>
      </c>
      <c r="E547" s="1373" t="s">
        <v>902</v>
      </c>
      <c r="F547" s="1373" t="s">
        <v>247</v>
      </c>
      <c r="G547" s="1374">
        <v>0</v>
      </c>
      <c r="H547" s="1374">
        <v>0</v>
      </c>
      <c r="I547" s="1374">
        <v>0</v>
      </c>
      <c r="J547" s="1374">
        <v>81183</v>
      </c>
      <c r="K547" s="1374">
        <v>0</v>
      </c>
      <c r="L547" s="1374">
        <v>81183</v>
      </c>
    </row>
    <row r="548" spans="1:12" ht="21">
      <c r="A548" s="1372">
        <v>45535</v>
      </c>
      <c r="B548" s="1373" t="s">
        <v>2397</v>
      </c>
      <c r="C548" s="1373" t="s">
        <v>2455</v>
      </c>
      <c r="D548" s="1373" t="s">
        <v>2456</v>
      </c>
      <c r="E548" s="1373" t="s">
        <v>903</v>
      </c>
      <c r="F548" s="1373" t="s">
        <v>1272</v>
      </c>
      <c r="G548" s="1374">
        <v>0</v>
      </c>
      <c r="H548" s="1374">
        <v>0</v>
      </c>
      <c r="I548" s="1374">
        <v>0</v>
      </c>
      <c r="J548" s="1374">
        <v>193460</v>
      </c>
      <c r="K548" s="1374">
        <v>0</v>
      </c>
      <c r="L548" s="1374">
        <v>193460</v>
      </c>
    </row>
    <row r="549" spans="1:12" ht="21">
      <c r="A549" s="1372">
        <v>45535</v>
      </c>
      <c r="B549" s="1373" t="s">
        <v>2397</v>
      </c>
      <c r="C549" s="1373" t="s">
        <v>2455</v>
      </c>
      <c r="D549" s="1373" t="s">
        <v>2456</v>
      </c>
      <c r="E549" s="1373" t="s">
        <v>904</v>
      </c>
      <c r="F549" s="1373" t="s">
        <v>1273</v>
      </c>
      <c r="G549" s="1374">
        <v>0</v>
      </c>
      <c r="H549" s="1374">
        <v>0</v>
      </c>
      <c r="I549" s="1374">
        <v>0</v>
      </c>
      <c r="J549" s="1374">
        <v>4500</v>
      </c>
      <c r="K549" s="1374">
        <v>0</v>
      </c>
      <c r="L549" s="1374">
        <v>4500</v>
      </c>
    </row>
    <row r="550" spans="1:12" ht="21">
      <c r="A550" s="1372">
        <v>45535</v>
      </c>
      <c r="B550" s="1373" t="s">
        <v>2397</v>
      </c>
      <c r="C550" s="1373" t="s">
        <v>2455</v>
      </c>
      <c r="D550" s="1373" t="s">
        <v>2456</v>
      </c>
      <c r="E550" s="1373" t="s">
        <v>905</v>
      </c>
      <c r="F550" s="1373" t="s">
        <v>248</v>
      </c>
      <c r="G550" s="1374">
        <v>0</v>
      </c>
      <c r="H550" s="1374">
        <v>19800</v>
      </c>
      <c r="I550" s="1374">
        <v>0</v>
      </c>
      <c r="J550" s="1374">
        <v>379500</v>
      </c>
      <c r="K550" s="1374">
        <v>19800</v>
      </c>
      <c r="L550" s="1374">
        <v>379500</v>
      </c>
    </row>
    <row r="551" spans="1:12" ht="21">
      <c r="A551" s="1372">
        <v>45535</v>
      </c>
      <c r="B551" s="1373" t="s">
        <v>2397</v>
      </c>
      <c r="C551" s="1373" t="s">
        <v>2455</v>
      </c>
      <c r="D551" s="1373" t="s">
        <v>2456</v>
      </c>
      <c r="E551" s="1373" t="s">
        <v>906</v>
      </c>
      <c r="F551" s="1373" t="s">
        <v>249</v>
      </c>
      <c r="G551" s="1375"/>
      <c r="H551" s="1375"/>
      <c r="I551" s="1375"/>
      <c r="J551" s="1375"/>
      <c r="K551" s="1375"/>
      <c r="L551" s="1375"/>
    </row>
    <row r="552" spans="1:12" ht="21">
      <c r="A552" s="1372">
        <v>45535</v>
      </c>
      <c r="B552" s="1373" t="s">
        <v>2397</v>
      </c>
      <c r="C552" s="1373" t="s">
        <v>2455</v>
      </c>
      <c r="D552" s="1373" t="s">
        <v>2456</v>
      </c>
      <c r="E552" s="1373" t="s">
        <v>907</v>
      </c>
      <c r="F552" s="1373" t="s">
        <v>250</v>
      </c>
      <c r="G552" s="1375"/>
      <c r="H552" s="1375"/>
      <c r="I552" s="1375"/>
      <c r="J552" s="1375"/>
      <c r="K552" s="1375"/>
      <c r="L552" s="1375"/>
    </row>
    <row r="553" spans="1:12" ht="21">
      <c r="A553" s="1372">
        <v>45535</v>
      </c>
      <c r="B553" s="1373" t="s">
        <v>2397</v>
      </c>
      <c r="C553" s="1373" t="s">
        <v>2455</v>
      </c>
      <c r="D553" s="1373" t="s">
        <v>2456</v>
      </c>
      <c r="E553" s="1373" t="s">
        <v>908</v>
      </c>
      <c r="F553" s="1373" t="s">
        <v>251</v>
      </c>
      <c r="G553" s="1374">
        <v>0</v>
      </c>
      <c r="H553" s="1374">
        <v>216064</v>
      </c>
      <c r="I553" s="1374">
        <v>0</v>
      </c>
      <c r="J553" s="1374">
        <v>3588511.4</v>
      </c>
      <c r="K553" s="1374">
        <v>216064</v>
      </c>
      <c r="L553" s="1374">
        <v>3588511.4</v>
      </c>
    </row>
    <row r="554" spans="1:12" ht="21">
      <c r="A554" s="1372">
        <v>45535</v>
      </c>
      <c r="B554" s="1373" t="s">
        <v>2397</v>
      </c>
      <c r="C554" s="1373" t="s">
        <v>2455</v>
      </c>
      <c r="D554" s="1373" t="s">
        <v>2456</v>
      </c>
      <c r="E554" s="1373" t="s">
        <v>909</v>
      </c>
      <c r="F554" s="1373" t="s">
        <v>252</v>
      </c>
      <c r="G554" s="1375"/>
      <c r="H554" s="1375"/>
      <c r="I554" s="1375"/>
      <c r="J554" s="1375"/>
      <c r="K554" s="1375"/>
      <c r="L554" s="1375"/>
    </row>
    <row r="555" spans="1:12" ht="21">
      <c r="A555" s="1372">
        <v>45535</v>
      </c>
      <c r="B555" s="1373" t="s">
        <v>2397</v>
      </c>
      <c r="C555" s="1373" t="s">
        <v>2455</v>
      </c>
      <c r="D555" s="1373" t="s">
        <v>2456</v>
      </c>
      <c r="E555" s="1373" t="s">
        <v>910</v>
      </c>
      <c r="F555" s="1373" t="s">
        <v>2296</v>
      </c>
      <c r="G555" s="1375"/>
      <c r="H555" s="1375"/>
      <c r="I555" s="1375"/>
      <c r="J555" s="1375"/>
      <c r="K555" s="1375"/>
      <c r="L555" s="1375"/>
    </row>
    <row r="556" spans="1:12" ht="21">
      <c r="A556" s="1372">
        <v>45535</v>
      </c>
      <c r="B556" s="1373" t="s">
        <v>2397</v>
      </c>
      <c r="C556" s="1373" t="s">
        <v>2455</v>
      </c>
      <c r="D556" s="1373" t="s">
        <v>2456</v>
      </c>
      <c r="E556" s="1373" t="s">
        <v>911</v>
      </c>
      <c r="F556" s="1373" t="s">
        <v>2297</v>
      </c>
      <c r="G556" s="1375"/>
      <c r="H556" s="1375"/>
      <c r="I556" s="1375"/>
      <c r="J556" s="1375"/>
      <c r="K556" s="1375"/>
      <c r="L556" s="1375"/>
    </row>
    <row r="557" spans="1:12" ht="21">
      <c r="A557" s="1372">
        <v>45535</v>
      </c>
      <c r="B557" s="1373" t="s">
        <v>2397</v>
      </c>
      <c r="C557" s="1373" t="s">
        <v>2455</v>
      </c>
      <c r="D557" s="1373" t="s">
        <v>2456</v>
      </c>
      <c r="E557" s="1373" t="s">
        <v>912</v>
      </c>
      <c r="F557" s="1373" t="s">
        <v>2298</v>
      </c>
      <c r="G557" s="1375"/>
      <c r="H557" s="1375"/>
      <c r="I557" s="1375"/>
      <c r="J557" s="1375"/>
      <c r="K557" s="1375"/>
      <c r="L557" s="1375"/>
    </row>
    <row r="558" spans="1:12" ht="21">
      <c r="A558" s="1372">
        <v>45535</v>
      </c>
      <c r="B558" s="1373" t="s">
        <v>2397</v>
      </c>
      <c r="C558" s="1373" t="s">
        <v>2455</v>
      </c>
      <c r="D558" s="1373" t="s">
        <v>2456</v>
      </c>
      <c r="E558" s="1373" t="s">
        <v>913</v>
      </c>
      <c r="F558" s="1373" t="s">
        <v>2299</v>
      </c>
      <c r="G558" s="1374">
        <v>0</v>
      </c>
      <c r="H558" s="1374">
        <v>6846.1</v>
      </c>
      <c r="I558" s="1374">
        <v>0</v>
      </c>
      <c r="J558" s="1374">
        <v>715924.87</v>
      </c>
      <c r="K558" s="1374">
        <v>6846.1</v>
      </c>
      <c r="L558" s="1374">
        <v>715924.87</v>
      </c>
    </row>
    <row r="559" spans="1:12" ht="21">
      <c r="A559" s="1372">
        <v>45535</v>
      </c>
      <c r="B559" s="1373" t="s">
        <v>2397</v>
      </c>
      <c r="C559" s="1373" t="s">
        <v>2455</v>
      </c>
      <c r="D559" s="1373" t="s">
        <v>2456</v>
      </c>
      <c r="E559" s="1373" t="s">
        <v>914</v>
      </c>
      <c r="F559" s="1373" t="s">
        <v>2300</v>
      </c>
      <c r="G559" s="1375"/>
      <c r="H559" s="1375"/>
      <c r="I559" s="1375"/>
      <c r="J559" s="1375"/>
      <c r="K559" s="1375"/>
      <c r="L559" s="1375"/>
    </row>
    <row r="560" spans="1:12" ht="21">
      <c r="A560" s="1372">
        <v>45535</v>
      </c>
      <c r="B560" s="1373" t="s">
        <v>2397</v>
      </c>
      <c r="C560" s="1373" t="s">
        <v>2455</v>
      </c>
      <c r="D560" s="1373" t="s">
        <v>2456</v>
      </c>
      <c r="E560" s="1373" t="s">
        <v>915</v>
      </c>
      <c r="F560" s="1373" t="s">
        <v>2301</v>
      </c>
      <c r="G560" s="1375"/>
      <c r="H560" s="1375"/>
      <c r="I560" s="1375"/>
      <c r="J560" s="1375"/>
      <c r="K560" s="1375"/>
      <c r="L560" s="1375"/>
    </row>
    <row r="561" spans="1:12" ht="21">
      <c r="A561" s="1372">
        <v>45535</v>
      </c>
      <c r="B561" s="1373" t="s">
        <v>2397</v>
      </c>
      <c r="C561" s="1373" t="s">
        <v>2455</v>
      </c>
      <c r="D561" s="1373" t="s">
        <v>2456</v>
      </c>
      <c r="E561" s="1373" t="s">
        <v>916</v>
      </c>
      <c r="F561" s="1373" t="s">
        <v>2302</v>
      </c>
      <c r="G561" s="1375"/>
      <c r="H561" s="1375"/>
      <c r="I561" s="1375"/>
      <c r="J561" s="1375"/>
      <c r="K561" s="1375"/>
      <c r="L561" s="1375"/>
    </row>
    <row r="562" spans="1:12" ht="21">
      <c r="A562" s="1372">
        <v>45535</v>
      </c>
      <c r="B562" s="1373" t="s">
        <v>2397</v>
      </c>
      <c r="C562" s="1373" t="s">
        <v>2455</v>
      </c>
      <c r="D562" s="1373" t="s">
        <v>2456</v>
      </c>
      <c r="E562" s="1373" t="s">
        <v>917</v>
      </c>
      <c r="F562" s="1373" t="s">
        <v>2303</v>
      </c>
      <c r="G562" s="1375"/>
      <c r="H562" s="1375"/>
      <c r="I562" s="1375"/>
      <c r="J562" s="1375"/>
      <c r="K562" s="1375"/>
      <c r="L562" s="1375"/>
    </row>
    <row r="563" spans="1:12" ht="21">
      <c r="A563" s="1372">
        <v>45535</v>
      </c>
      <c r="B563" s="1373" t="s">
        <v>2397</v>
      </c>
      <c r="C563" s="1373" t="s">
        <v>2455</v>
      </c>
      <c r="D563" s="1373" t="s">
        <v>2456</v>
      </c>
      <c r="E563" s="1373" t="s">
        <v>918</v>
      </c>
      <c r="F563" s="1373" t="s">
        <v>2304</v>
      </c>
      <c r="G563" s="1375"/>
      <c r="H563" s="1375"/>
      <c r="I563" s="1375"/>
      <c r="J563" s="1375"/>
      <c r="K563" s="1375"/>
      <c r="L563" s="1375"/>
    </row>
    <row r="564" spans="1:12" ht="21">
      <c r="A564" s="1372">
        <v>45535</v>
      </c>
      <c r="B564" s="1373" t="s">
        <v>2397</v>
      </c>
      <c r="C564" s="1373" t="s">
        <v>2455</v>
      </c>
      <c r="D564" s="1373" t="s">
        <v>2456</v>
      </c>
      <c r="E564" s="1373" t="s">
        <v>1977</v>
      </c>
      <c r="F564" s="1373" t="s">
        <v>1978</v>
      </c>
      <c r="G564" s="1375"/>
      <c r="H564" s="1375"/>
      <c r="I564" s="1375"/>
      <c r="J564" s="1375"/>
      <c r="K564" s="1375"/>
      <c r="L564" s="1375"/>
    </row>
    <row r="565" spans="1:12" ht="21">
      <c r="A565" s="1372">
        <v>45535</v>
      </c>
      <c r="B565" s="1373" t="s">
        <v>2397</v>
      </c>
      <c r="C565" s="1373" t="s">
        <v>2455</v>
      </c>
      <c r="D565" s="1373" t="s">
        <v>2456</v>
      </c>
      <c r="E565" s="1373" t="s">
        <v>919</v>
      </c>
      <c r="F565" s="1373" t="s">
        <v>255</v>
      </c>
      <c r="G565" s="1374">
        <v>0</v>
      </c>
      <c r="H565" s="1374">
        <v>86500</v>
      </c>
      <c r="I565" s="1374">
        <v>0</v>
      </c>
      <c r="J565" s="1374">
        <v>1007310</v>
      </c>
      <c r="K565" s="1374">
        <v>86500</v>
      </c>
      <c r="L565" s="1374">
        <v>1007310</v>
      </c>
    </row>
    <row r="566" spans="1:12" ht="21">
      <c r="A566" s="1372">
        <v>45535</v>
      </c>
      <c r="B566" s="1373" t="s">
        <v>2397</v>
      </c>
      <c r="C566" s="1373" t="s">
        <v>2455</v>
      </c>
      <c r="D566" s="1373" t="s">
        <v>2456</v>
      </c>
      <c r="E566" s="1373" t="s">
        <v>920</v>
      </c>
      <c r="F566" s="1373" t="s">
        <v>256</v>
      </c>
      <c r="G566" s="1374">
        <v>10556570</v>
      </c>
      <c r="H566" s="1374">
        <v>0</v>
      </c>
      <c r="I566" s="1374">
        <v>105429699.09</v>
      </c>
      <c r="J566" s="1374">
        <v>0</v>
      </c>
      <c r="K566" s="1374">
        <v>10556570</v>
      </c>
      <c r="L566" s="1374">
        <v>105429699.09</v>
      </c>
    </row>
    <row r="567" spans="1:12" ht="21">
      <c r="A567" s="1372">
        <v>45535</v>
      </c>
      <c r="B567" s="1373" t="s">
        <v>2397</v>
      </c>
      <c r="C567" s="1373" t="s">
        <v>2455</v>
      </c>
      <c r="D567" s="1373" t="s">
        <v>2456</v>
      </c>
      <c r="E567" s="1373" t="s">
        <v>921</v>
      </c>
      <c r="F567" s="1373" t="s">
        <v>257</v>
      </c>
      <c r="G567" s="1374">
        <v>1249520</v>
      </c>
      <c r="H567" s="1374">
        <v>0</v>
      </c>
      <c r="I567" s="1374">
        <v>11842060</v>
      </c>
      <c r="J567" s="1374">
        <v>0</v>
      </c>
      <c r="K567" s="1374">
        <v>1249520</v>
      </c>
      <c r="L567" s="1374">
        <v>11842060</v>
      </c>
    </row>
    <row r="568" spans="1:12" ht="21">
      <c r="A568" s="1372">
        <v>45535</v>
      </c>
      <c r="B568" s="1373" t="s">
        <v>2397</v>
      </c>
      <c r="C568" s="1373" t="s">
        <v>2455</v>
      </c>
      <c r="D568" s="1373" t="s">
        <v>2456</v>
      </c>
      <c r="E568" s="1373" t="s">
        <v>922</v>
      </c>
      <c r="F568" s="1373" t="s">
        <v>2157</v>
      </c>
      <c r="G568" s="1374">
        <v>10000</v>
      </c>
      <c r="H568" s="1374">
        <v>0</v>
      </c>
      <c r="I568" s="1374">
        <v>110000</v>
      </c>
      <c r="J568" s="1374">
        <v>0</v>
      </c>
      <c r="K568" s="1374">
        <v>10000</v>
      </c>
      <c r="L568" s="1374">
        <v>110000</v>
      </c>
    </row>
    <row r="569" spans="1:12" ht="21">
      <c r="A569" s="1372">
        <v>45535</v>
      </c>
      <c r="B569" s="1373" t="s">
        <v>2397</v>
      </c>
      <c r="C569" s="1373" t="s">
        <v>2455</v>
      </c>
      <c r="D569" s="1373" t="s">
        <v>2456</v>
      </c>
      <c r="E569" s="1373" t="s">
        <v>923</v>
      </c>
      <c r="F569" s="1373" t="s">
        <v>258</v>
      </c>
      <c r="G569" s="1374">
        <v>801850</v>
      </c>
      <c r="H569" s="1374">
        <v>0</v>
      </c>
      <c r="I569" s="1374">
        <v>8745153.9800000004</v>
      </c>
      <c r="J569" s="1374">
        <v>0</v>
      </c>
      <c r="K569" s="1374">
        <v>801850</v>
      </c>
      <c r="L569" s="1374">
        <v>8745153.9800000004</v>
      </c>
    </row>
    <row r="570" spans="1:12" ht="21">
      <c r="A570" s="1372">
        <v>45535</v>
      </c>
      <c r="B570" s="1373" t="s">
        <v>2397</v>
      </c>
      <c r="C570" s="1373" t="s">
        <v>2455</v>
      </c>
      <c r="D570" s="1373" t="s">
        <v>2456</v>
      </c>
      <c r="E570" s="1373" t="s">
        <v>924</v>
      </c>
      <c r="F570" s="1373" t="s">
        <v>2305</v>
      </c>
      <c r="G570" s="1374">
        <v>19800</v>
      </c>
      <c r="H570" s="1374">
        <v>0</v>
      </c>
      <c r="I570" s="1374">
        <v>195360</v>
      </c>
      <c r="J570" s="1374">
        <v>0</v>
      </c>
      <c r="K570" s="1374">
        <v>19800</v>
      </c>
      <c r="L570" s="1374">
        <v>195360</v>
      </c>
    </row>
    <row r="571" spans="1:12" ht="21">
      <c r="A571" s="1372">
        <v>45535</v>
      </c>
      <c r="B571" s="1373" t="s">
        <v>2397</v>
      </c>
      <c r="C571" s="1373" t="s">
        <v>2455</v>
      </c>
      <c r="D571" s="1373" t="s">
        <v>2456</v>
      </c>
      <c r="E571" s="1373" t="s">
        <v>925</v>
      </c>
      <c r="F571" s="1373" t="s">
        <v>259</v>
      </c>
      <c r="G571" s="1375"/>
      <c r="H571" s="1375"/>
      <c r="I571" s="1375"/>
      <c r="J571" s="1375"/>
      <c r="K571" s="1375"/>
      <c r="L571" s="1375"/>
    </row>
    <row r="572" spans="1:12" ht="21">
      <c r="A572" s="1372">
        <v>45535</v>
      </c>
      <c r="B572" s="1373" t="s">
        <v>2397</v>
      </c>
      <c r="C572" s="1373" t="s">
        <v>2455</v>
      </c>
      <c r="D572" s="1373" t="s">
        <v>2456</v>
      </c>
      <c r="E572" s="1373" t="s">
        <v>926</v>
      </c>
      <c r="F572" s="1373" t="s">
        <v>260</v>
      </c>
      <c r="G572" s="1374">
        <v>0</v>
      </c>
      <c r="H572" s="1374">
        <v>0</v>
      </c>
      <c r="I572" s="1374">
        <v>81546.78</v>
      </c>
      <c r="J572" s="1374">
        <v>0</v>
      </c>
      <c r="K572" s="1374">
        <v>0</v>
      </c>
      <c r="L572" s="1374">
        <v>81546.78</v>
      </c>
    </row>
    <row r="573" spans="1:12" ht="21">
      <c r="A573" s="1372">
        <v>45535</v>
      </c>
      <c r="B573" s="1373" t="s">
        <v>2397</v>
      </c>
      <c r="C573" s="1373" t="s">
        <v>2455</v>
      </c>
      <c r="D573" s="1373" t="s">
        <v>2456</v>
      </c>
      <c r="E573" s="1373" t="s">
        <v>927</v>
      </c>
      <c r="F573" s="1373" t="s">
        <v>261</v>
      </c>
      <c r="G573" s="1375"/>
      <c r="H573" s="1375"/>
      <c r="I573" s="1375"/>
      <c r="J573" s="1375"/>
      <c r="K573" s="1375"/>
      <c r="L573" s="1375"/>
    </row>
    <row r="574" spans="1:12" ht="21">
      <c r="A574" s="1372">
        <v>45535</v>
      </c>
      <c r="B574" s="1373" t="s">
        <v>2397</v>
      </c>
      <c r="C574" s="1373" t="s">
        <v>2455</v>
      </c>
      <c r="D574" s="1373" t="s">
        <v>2456</v>
      </c>
      <c r="E574" s="1373" t="s">
        <v>928</v>
      </c>
      <c r="F574" s="1373" t="s">
        <v>262</v>
      </c>
      <c r="G574" s="1375"/>
      <c r="H574" s="1375"/>
      <c r="I574" s="1375"/>
      <c r="J574" s="1375"/>
      <c r="K574" s="1375"/>
      <c r="L574" s="1375"/>
    </row>
    <row r="575" spans="1:12" ht="21">
      <c r="A575" s="1372">
        <v>45535</v>
      </c>
      <c r="B575" s="1373" t="s">
        <v>2397</v>
      </c>
      <c r="C575" s="1373" t="s">
        <v>2455</v>
      </c>
      <c r="D575" s="1373" t="s">
        <v>2456</v>
      </c>
      <c r="E575" s="1373" t="s">
        <v>929</v>
      </c>
      <c r="F575" s="1373" t="s">
        <v>263</v>
      </c>
      <c r="G575" s="1375"/>
      <c r="H575" s="1375"/>
      <c r="I575" s="1375"/>
      <c r="J575" s="1375"/>
      <c r="K575" s="1375"/>
      <c r="L575" s="1375"/>
    </row>
    <row r="576" spans="1:12" ht="21">
      <c r="A576" s="1372">
        <v>45535</v>
      </c>
      <c r="B576" s="1373" t="s">
        <v>2397</v>
      </c>
      <c r="C576" s="1373" t="s">
        <v>2455</v>
      </c>
      <c r="D576" s="1373" t="s">
        <v>2456</v>
      </c>
      <c r="E576" s="1373" t="s">
        <v>930</v>
      </c>
      <c r="F576" s="1373" t="s">
        <v>264</v>
      </c>
      <c r="G576" s="1374">
        <v>93460</v>
      </c>
      <c r="H576" s="1374">
        <v>0</v>
      </c>
      <c r="I576" s="1374">
        <v>1019000</v>
      </c>
      <c r="J576" s="1374">
        <v>0</v>
      </c>
      <c r="K576" s="1374">
        <v>93460</v>
      </c>
      <c r="L576" s="1374">
        <v>1019000</v>
      </c>
    </row>
    <row r="577" spans="1:12" ht="21">
      <c r="A577" s="1372">
        <v>45535</v>
      </c>
      <c r="B577" s="1373" t="s">
        <v>2397</v>
      </c>
      <c r="C577" s="1373" t="s">
        <v>2455</v>
      </c>
      <c r="D577" s="1373" t="s">
        <v>2456</v>
      </c>
      <c r="E577" s="1373" t="s">
        <v>931</v>
      </c>
      <c r="F577" s="1373" t="s">
        <v>265</v>
      </c>
      <c r="G577" s="1374">
        <v>93460</v>
      </c>
      <c r="H577" s="1374">
        <v>0</v>
      </c>
      <c r="I577" s="1374">
        <v>1014740</v>
      </c>
      <c r="J577" s="1374">
        <v>0</v>
      </c>
      <c r="K577" s="1374">
        <v>93460</v>
      </c>
      <c r="L577" s="1374">
        <v>1014740</v>
      </c>
    </row>
    <row r="578" spans="1:12" ht="21">
      <c r="A578" s="1372">
        <v>45535</v>
      </c>
      <c r="B578" s="1373" t="s">
        <v>2397</v>
      </c>
      <c r="C578" s="1373" t="s">
        <v>2455</v>
      </c>
      <c r="D578" s="1373" t="s">
        <v>2456</v>
      </c>
      <c r="E578" s="1373" t="s">
        <v>932</v>
      </c>
      <c r="F578" s="1373" t="s">
        <v>266</v>
      </c>
      <c r="G578" s="1374">
        <v>1092131.6000000001</v>
      </c>
      <c r="H578" s="1374">
        <v>0</v>
      </c>
      <c r="I578" s="1374">
        <v>10331104.01</v>
      </c>
      <c r="J578" s="1374">
        <v>0</v>
      </c>
      <c r="K578" s="1374">
        <v>1092131.6000000001</v>
      </c>
      <c r="L578" s="1374">
        <v>10331104.01</v>
      </c>
    </row>
    <row r="579" spans="1:12" ht="21">
      <c r="A579" s="1372">
        <v>45535</v>
      </c>
      <c r="B579" s="1373" t="s">
        <v>2397</v>
      </c>
      <c r="C579" s="1373" t="s">
        <v>2455</v>
      </c>
      <c r="D579" s="1373" t="s">
        <v>2456</v>
      </c>
      <c r="E579" s="1373" t="s">
        <v>933</v>
      </c>
      <c r="F579" s="1373" t="s">
        <v>267</v>
      </c>
      <c r="G579" s="1374">
        <v>616118.82999999996</v>
      </c>
      <c r="H579" s="1374">
        <v>0</v>
      </c>
      <c r="I579" s="1374">
        <v>6138202.2199999997</v>
      </c>
      <c r="J579" s="1374">
        <v>0</v>
      </c>
      <c r="K579" s="1374">
        <v>616118.82999999996</v>
      </c>
      <c r="L579" s="1374">
        <v>6138202.2199999997</v>
      </c>
    </row>
    <row r="580" spans="1:12" ht="21">
      <c r="A580" s="1372">
        <v>45535</v>
      </c>
      <c r="B580" s="1373" t="s">
        <v>2397</v>
      </c>
      <c r="C580" s="1373" t="s">
        <v>2455</v>
      </c>
      <c r="D580" s="1373" t="s">
        <v>2456</v>
      </c>
      <c r="E580" s="1373" t="s">
        <v>934</v>
      </c>
      <c r="F580" s="1373" t="s">
        <v>1283</v>
      </c>
      <c r="G580" s="1374">
        <v>2045747.26</v>
      </c>
      <c r="H580" s="1374">
        <v>0</v>
      </c>
      <c r="I580" s="1374">
        <v>20814546.670000002</v>
      </c>
      <c r="J580" s="1374">
        <v>0</v>
      </c>
      <c r="K580" s="1374">
        <v>2045747.26</v>
      </c>
      <c r="L580" s="1374">
        <v>20814546.670000002</v>
      </c>
    </row>
    <row r="581" spans="1:12" ht="21">
      <c r="A581" s="1372">
        <v>45535</v>
      </c>
      <c r="B581" s="1373" t="s">
        <v>2397</v>
      </c>
      <c r="C581" s="1373" t="s">
        <v>2455</v>
      </c>
      <c r="D581" s="1373" t="s">
        <v>2456</v>
      </c>
      <c r="E581" s="1373" t="s">
        <v>935</v>
      </c>
      <c r="F581" s="1373" t="s">
        <v>1285</v>
      </c>
      <c r="G581" s="1374">
        <v>1392520</v>
      </c>
      <c r="H581" s="1374">
        <v>0</v>
      </c>
      <c r="I581" s="1374">
        <v>15615103.59</v>
      </c>
      <c r="J581" s="1374">
        <v>0</v>
      </c>
      <c r="K581" s="1374">
        <v>1392520</v>
      </c>
      <c r="L581" s="1374">
        <v>15615103.59</v>
      </c>
    </row>
    <row r="582" spans="1:12" ht="21">
      <c r="A582" s="1372">
        <v>45535</v>
      </c>
      <c r="B582" s="1373" t="s">
        <v>2397</v>
      </c>
      <c r="C582" s="1373" t="s">
        <v>2455</v>
      </c>
      <c r="D582" s="1373" t="s">
        <v>2456</v>
      </c>
      <c r="E582" s="1373" t="s">
        <v>936</v>
      </c>
      <c r="F582" s="1373" t="s">
        <v>1286</v>
      </c>
      <c r="G582" s="1374">
        <v>0</v>
      </c>
      <c r="H582" s="1374">
        <v>0</v>
      </c>
      <c r="I582" s="1374">
        <v>364125</v>
      </c>
      <c r="J582" s="1374">
        <v>0</v>
      </c>
      <c r="K582" s="1374">
        <v>0</v>
      </c>
      <c r="L582" s="1374">
        <v>364125</v>
      </c>
    </row>
    <row r="583" spans="1:12" ht="21">
      <c r="A583" s="1372">
        <v>45535</v>
      </c>
      <c r="B583" s="1373" t="s">
        <v>2397</v>
      </c>
      <c r="C583" s="1373" t="s">
        <v>2455</v>
      </c>
      <c r="D583" s="1373" t="s">
        <v>2456</v>
      </c>
      <c r="E583" s="1373" t="s">
        <v>937</v>
      </c>
      <c r="F583" s="1373" t="s">
        <v>1288</v>
      </c>
      <c r="G583" s="1375"/>
      <c r="H583" s="1375"/>
      <c r="I583" s="1375"/>
      <c r="J583" s="1375"/>
      <c r="K583" s="1375"/>
      <c r="L583" s="1375"/>
    </row>
    <row r="584" spans="1:12" ht="21">
      <c r="A584" s="1372">
        <v>45535</v>
      </c>
      <c r="B584" s="1373" t="s">
        <v>2397</v>
      </c>
      <c r="C584" s="1373" t="s">
        <v>2455</v>
      </c>
      <c r="D584" s="1373" t="s">
        <v>2456</v>
      </c>
      <c r="E584" s="1373" t="s">
        <v>938</v>
      </c>
      <c r="F584" s="1373" t="s">
        <v>1289</v>
      </c>
      <c r="G584" s="1374">
        <v>112430</v>
      </c>
      <c r="H584" s="1374">
        <v>0</v>
      </c>
      <c r="I584" s="1374">
        <v>1022589.87</v>
      </c>
      <c r="J584" s="1374">
        <v>0</v>
      </c>
      <c r="K584" s="1374">
        <v>112430</v>
      </c>
      <c r="L584" s="1374">
        <v>1022589.87</v>
      </c>
    </row>
    <row r="585" spans="1:12" ht="21">
      <c r="A585" s="1372">
        <v>45535</v>
      </c>
      <c r="B585" s="1373" t="s">
        <v>2397</v>
      </c>
      <c r="C585" s="1373" t="s">
        <v>2455</v>
      </c>
      <c r="D585" s="1373" t="s">
        <v>2456</v>
      </c>
      <c r="E585" s="1373" t="s">
        <v>939</v>
      </c>
      <c r="F585" s="1373" t="s">
        <v>1391</v>
      </c>
      <c r="G585" s="1374">
        <v>329750</v>
      </c>
      <c r="H585" s="1374">
        <v>0</v>
      </c>
      <c r="I585" s="1374">
        <v>3595261.29</v>
      </c>
      <c r="J585" s="1374">
        <v>0</v>
      </c>
      <c r="K585" s="1374">
        <v>329750</v>
      </c>
      <c r="L585" s="1374">
        <v>3595261.29</v>
      </c>
    </row>
    <row r="586" spans="1:12" ht="21">
      <c r="A586" s="1372">
        <v>45535</v>
      </c>
      <c r="B586" s="1373" t="s">
        <v>2397</v>
      </c>
      <c r="C586" s="1373" t="s">
        <v>2455</v>
      </c>
      <c r="D586" s="1373" t="s">
        <v>2456</v>
      </c>
      <c r="E586" s="1373" t="s">
        <v>940</v>
      </c>
      <c r="F586" s="1373" t="s">
        <v>1290</v>
      </c>
      <c r="G586" s="1375"/>
      <c r="H586" s="1375"/>
      <c r="I586" s="1375"/>
      <c r="J586" s="1375"/>
      <c r="K586" s="1375"/>
      <c r="L586" s="1375"/>
    </row>
    <row r="587" spans="1:12" ht="21">
      <c r="A587" s="1372">
        <v>45535</v>
      </c>
      <c r="B587" s="1373" t="s">
        <v>2397</v>
      </c>
      <c r="C587" s="1373" t="s">
        <v>2455</v>
      </c>
      <c r="D587" s="1373" t="s">
        <v>2456</v>
      </c>
      <c r="E587" s="1373" t="s">
        <v>941</v>
      </c>
      <c r="F587" s="1373" t="s">
        <v>268</v>
      </c>
      <c r="G587" s="1375"/>
      <c r="H587" s="1375"/>
      <c r="I587" s="1375"/>
      <c r="J587" s="1375"/>
      <c r="K587" s="1375"/>
      <c r="L587" s="1375"/>
    </row>
    <row r="588" spans="1:12" ht="21">
      <c r="A588" s="1372">
        <v>45535</v>
      </c>
      <c r="B588" s="1373" t="s">
        <v>2397</v>
      </c>
      <c r="C588" s="1373" t="s">
        <v>2455</v>
      </c>
      <c r="D588" s="1373" t="s">
        <v>2456</v>
      </c>
      <c r="E588" s="1373" t="s">
        <v>942</v>
      </c>
      <c r="F588" s="1373" t="s">
        <v>269</v>
      </c>
      <c r="G588" s="1375"/>
      <c r="H588" s="1375"/>
      <c r="I588" s="1375"/>
      <c r="J588" s="1375"/>
      <c r="K588" s="1375"/>
      <c r="L588" s="1375"/>
    </row>
    <row r="589" spans="1:12" ht="21">
      <c r="A589" s="1372">
        <v>45535</v>
      </c>
      <c r="B589" s="1373" t="s">
        <v>2397</v>
      </c>
      <c r="C589" s="1373" t="s">
        <v>2455</v>
      </c>
      <c r="D589" s="1373" t="s">
        <v>2456</v>
      </c>
      <c r="E589" s="1373" t="s">
        <v>943</v>
      </c>
      <c r="F589" s="1373" t="s">
        <v>270</v>
      </c>
      <c r="G589" s="1375"/>
      <c r="H589" s="1375"/>
      <c r="I589" s="1375"/>
      <c r="J589" s="1375"/>
      <c r="K589" s="1375"/>
      <c r="L589" s="1375"/>
    </row>
    <row r="590" spans="1:12" ht="21">
      <c r="A590" s="1372">
        <v>45535</v>
      </c>
      <c r="B590" s="1373" t="s">
        <v>2397</v>
      </c>
      <c r="C590" s="1373" t="s">
        <v>2455</v>
      </c>
      <c r="D590" s="1373" t="s">
        <v>2456</v>
      </c>
      <c r="E590" s="1373" t="s">
        <v>944</v>
      </c>
      <c r="F590" s="1373" t="s">
        <v>271</v>
      </c>
      <c r="G590" s="1375"/>
      <c r="H590" s="1375"/>
      <c r="I590" s="1375"/>
      <c r="J590" s="1375"/>
      <c r="K590" s="1375"/>
      <c r="L590" s="1375"/>
    </row>
    <row r="591" spans="1:12" ht="21">
      <c r="A591" s="1372">
        <v>45535</v>
      </c>
      <c r="B591" s="1373" t="s">
        <v>2397</v>
      </c>
      <c r="C591" s="1373" t="s">
        <v>2455</v>
      </c>
      <c r="D591" s="1373" t="s">
        <v>2456</v>
      </c>
      <c r="E591" s="1373" t="s">
        <v>945</v>
      </c>
      <c r="F591" s="1373" t="s">
        <v>272</v>
      </c>
      <c r="G591" s="1375"/>
      <c r="H591" s="1375"/>
      <c r="I591" s="1375"/>
      <c r="J591" s="1375"/>
      <c r="K591" s="1375"/>
      <c r="L591" s="1375"/>
    </row>
    <row r="592" spans="1:12" ht="21">
      <c r="A592" s="1372">
        <v>45535</v>
      </c>
      <c r="B592" s="1373" t="s">
        <v>2397</v>
      </c>
      <c r="C592" s="1373" t="s">
        <v>2455</v>
      </c>
      <c r="D592" s="1373" t="s">
        <v>2456</v>
      </c>
      <c r="E592" s="1373" t="s">
        <v>946</v>
      </c>
      <c r="F592" s="1373" t="s">
        <v>1291</v>
      </c>
      <c r="G592" s="1374">
        <v>366733.33</v>
      </c>
      <c r="H592" s="1374">
        <v>0</v>
      </c>
      <c r="I592" s="1374">
        <v>2863175.64</v>
      </c>
      <c r="J592" s="1374">
        <v>0</v>
      </c>
      <c r="K592" s="1374">
        <v>366733.33</v>
      </c>
      <c r="L592" s="1374">
        <v>2863175.64</v>
      </c>
    </row>
    <row r="593" spans="1:12" ht="21">
      <c r="A593" s="1372">
        <v>45535</v>
      </c>
      <c r="B593" s="1373" t="s">
        <v>2397</v>
      </c>
      <c r="C593" s="1373" t="s">
        <v>2455</v>
      </c>
      <c r="D593" s="1373" t="s">
        <v>2456</v>
      </c>
      <c r="E593" s="1373" t="s">
        <v>947</v>
      </c>
      <c r="F593" s="1373" t="s">
        <v>1292</v>
      </c>
      <c r="G593" s="1374">
        <v>7000</v>
      </c>
      <c r="H593" s="1374">
        <v>0</v>
      </c>
      <c r="I593" s="1374">
        <v>77000</v>
      </c>
      <c r="J593" s="1374">
        <v>0</v>
      </c>
      <c r="K593" s="1374">
        <v>7000</v>
      </c>
      <c r="L593" s="1374">
        <v>77000</v>
      </c>
    </row>
    <row r="594" spans="1:12" ht="21">
      <c r="A594" s="1372">
        <v>45535</v>
      </c>
      <c r="B594" s="1373" t="s">
        <v>2397</v>
      </c>
      <c r="C594" s="1373" t="s">
        <v>2455</v>
      </c>
      <c r="D594" s="1373" t="s">
        <v>2456</v>
      </c>
      <c r="E594" s="1373" t="s">
        <v>948</v>
      </c>
      <c r="F594" s="1373" t="s">
        <v>417</v>
      </c>
      <c r="G594" s="1374">
        <v>897930</v>
      </c>
      <c r="H594" s="1374">
        <v>0</v>
      </c>
      <c r="I594" s="1374">
        <v>7582893.25</v>
      </c>
      <c r="J594" s="1374">
        <v>0</v>
      </c>
      <c r="K594" s="1374">
        <v>897930</v>
      </c>
      <c r="L594" s="1374">
        <v>7582893.25</v>
      </c>
    </row>
    <row r="595" spans="1:12" ht="21">
      <c r="A595" s="1372">
        <v>45535</v>
      </c>
      <c r="B595" s="1373" t="s">
        <v>2397</v>
      </c>
      <c r="C595" s="1373" t="s">
        <v>2455</v>
      </c>
      <c r="D595" s="1373" t="s">
        <v>2456</v>
      </c>
      <c r="E595" s="1373" t="s">
        <v>949</v>
      </c>
      <c r="F595" s="1373" t="s">
        <v>2306</v>
      </c>
      <c r="G595" s="1375"/>
      <c r="H595" s="1375"/>
      <c r="I595" s="1375"/>
      <c r="J595" s="1375"/>
      <c r="K595" s="1375"/>
      <c r="L595" s="1375"/>
    </row>
    <row r="596" spans="1:12" ht="21">
      <c r="A596" s="1372">
        <v>45535</v>
      </c>
      <c r="B596" s="1373" t="s">
        <v>2397</v>
      </c>
      <c r="C596" s="1373" t="s">
        <v>2455</v>
      </c>
      <c r="D596" s="1373" t="s">
        <v>2456</v>
      </c>
      <c r="E596" s="1373" t="s">
        <v>1847</v>
      </c>
      <c r="F596" s="1373" t="s">
        <v>1848</v>
      </c>
      <c r="G596" s="1375"/>
      <c r="H596" s="1375"/>
      <c r="I596" s="1375"/>
      <c r="J596" s="1375"/>
      <c r="K596" s="1375"/>
      <c r="L596" s="1375"/>
    </row>
    <row r="597" spans="1:12" ht="21">
      <c r="A597" s="1372">
        <v>45535</v>
      </c>
      <c r="B597" s="1373" t="s">
        <v>2397</v>
      </c>
      <c r="C597" s="1373" t="s">
        <v>2455</v>
      </c>
      <c r="D597" s="1373" t="s">
        <v>2456</v>
      </c>
      <c r="E597" s="1373" t="s">
        <v>950</v>
      </c>
      <c r="F597" s="1373" t="s">
        <v>273</v>
      </c>
      <c r="G597" s="1375"/>
      <c r="H597" s="1375"/>
      <c r="I597" s="1375"/>
      <c r="J597" s="1375"/>
      <c r="K597" s="1375"/>
      <c r="L597" s="1375"/>
    </row>
    <row r="598" spans="1:12" ht="21">
      <c r="A598" s="1372">
        <v>45535</v>
      </c>
      <c r="B598" s="1373" t="s">
        <v>2397</v>
      </c>
      <c r="C598" s="1373" t="s">
        <v>2455</v>
      </c>
      <c r="D598" s="1373" t="s">
        <v>2456</v>
      </c>
      <c r="E598" s="1373" t="s">
        <v>951</v>
      </c>
      <c r="F598" s="1373" t="s">
        <v>274</v>
      </c>
      <c r="G598" s="1374">
        <v>205796.8</v>
      </c>
      <c r="H598" s="1374">
        <v>0</v>
      </c>
      <c r="I598" s="1374">
        <v>2035680.18</v>
      </c>
      <c r="J598" s="1374">
        <v>0</v>
      </c>
      <c r="K598" s="1374">
        <v>205796.8</v>
      </c>
      <c r="L598" s="1374">
        <v>2035680.18</v>
      </c>
    </row>
    <row r="599" spans="1:12" ht="21">
      <c r="A599" s="1372">
        <v>45535</v>
      </c>
      <c r="B599" s="1373" t="s">
        <v>2397</v>
      </c>
      <c r="C599" s="1373" t="s">
        <v>2455</v>
      </c>
      <c r="D599" s="1373" t="s">
        <v>2456</v>
      </c>
      <c r="E599" s="1373" t="s">
        <v>952</v>
      </c>
      <c r="F599" s="1373" t="s">
        <v>275</v>
      </c>
      <c r="G599" s="1374">
        <v>308695.2</v>
      </c>
      <c r="H599" s="1374">
        <v>0</v>
      </c>
      <c r="I599" s="1374">
        <v>3053520.27</v>
      </c>
      <c r="J599" s="1374">
        <v>0</v>
      </c>
      <c r="K599" s="1374">
        <v>308695.2</v>
      </c>
      <c r="L599" s="1374">
        <v>3053520.27</v>
      </c>
    </row>
    <row r="600" spans="1:12" ht="21">
      <c r="A600" s="1372">
        <v>45535</v>
      </c>
      <c r="B600" s="1373" t="s">
        <v>2397</v>
      </c>
      <c r="C600" s="1373" t="s">
        <v>2455</v>
      </c>
      <c r="D600" s="1373" t="s">
        <v>2456</v>
      </c>
      <c r="E600" s="1373" t="s">
        <v>953</v>
      </c>
      <c r="F600" s="1373" t="s">
        <v>276</v>
      </c>
      <c r="G600" s="1374">
        <v>5607.6</v>
      </c>
      <c r="H600" s="1374">
        <v>0</v>
      </c>
      <c r="I600" s="1374">
        <v>61012.2</v>
      </c>
      <c r="J600" s="1374">
        <v>0</v>
      </c>
      <c r="K600" s="1374">
        <v>5607.6</v>
      </c>
      <c r="L600" s="1374">
        <v>61012.2</v>
      </c>
    </row>
    <row r="601" spans="1:12" ht="21">
      <c r="A601" s="1372">
        <v>45535</v>
      </c>
      <c r="B601" s="1373" t="s">
        <v>2397</v>
      </c>
      <c r="C601" s="1373" t="s">
        <v>2455</v>
      </c>
      <c r="D601" s="1373" t="s">
        <v>2456</v>
      </c>
      <c r="E601" s="1373" t="s">
        <v>954</v>
      </c>
      <c r="F601" s="1373" t="s">
        <v>1392</v>
      </c>
      <c r="G601" s="1374">
        <v>0</v>
      </c>
      <c r="H601" s="1374">
        <v>0</v>
      </c>
      <c r="I601" s="1374">
        <v>148814</v>
      </c>
      <c r="J601" s="1374">
        <v>0</v>
      </c>
      <c r="K601" s="1374">
        <v>0</v>
      </c>
      <c r="L601" s="1374">
        <v>148814</v>
      </c>
    </row>
    <row r="602" spans="1:12" ht="21">
      <c r="A602" s="1372">
        <v>45535</v>
      </c>
      <c r="B602" s="1373" t="s">
        <v>2397</v>
      </c>
      <c r="C602" s="1373" t="s">
        <v>2455</v>
      </c>
      <c r="D602" s="1373" t="s">
        <v>2456</v>
      </c>
      <c r="E602" s="1373" t="s">
        <v>955</v>
      </c>
      <c r="F602" s="1373" t="s">
        <v>1393</v>
      </c>
      <c r="G602" s="1374">
        <v>244679</v>
      </c>
      <c r="H602" s="1374">
        <v>0</v>
      </c>
      <c r="I602" s="1374">
        <v>2527922</v>
      </c>
      <c r="J602" s="1374">
        <v>0</v>
      </c>
      <c r="K602" s="1374">
        <v>244679</v>
      </c>
      <c r="L602" s="1374">
        <v>2527922</v>
      </c>
    </row>
    <row r="603" spans="1:12" ht="21">
      <c r="A603" s="1372">
        <v>45535</v>
      </c>
      <c r="B603" s="1373" t="s">
        <v>2397</v>
      </c>
      <c r="C603" s="1373" t="s">
        <v>2455</v>
      </c>
      <c r="D603" s="1373" t="s">
        <v>2456</v>
      </c>
      <c r="E603" s="1373" t="s">
        <v>956</v>
      </c>
      <c r="F603" s="1373" t="s">
        <v>277</v>
      </c>
      <c r="G603" s="1375"/>
      <c r="H603" s="1375"/>
      <c r="I603" s="1375"/>
      <c r="J603" s="1375"/>
      <c r="K603" s="1375"/>
      <c r="L603" s="1375"/>
    </row>
    <row r="604" spans="1:12" ht="21">
      <c r="A604" s="1372">
        <v>45535</v>
      </c>
      <c r="B604" s="1373" t="s">
        <v>2397</v>
      </c>
      <c r="C604" s="1373" t="s">
        <v>2455</v>
      </c>
      <c r="D604" s="1373" t="s">
        <v>2456</v>
      </c>
      <c r="E604" s="1373" t="s">
        <v>957</v>
      </c>
      <c r="F604" s="1373" t="s">
        <v>1849</v>
      </c>
      <c r="G604" s="1374">
        <v>14000.6</v>
      </c>
      <c r="H604" s="1374">
        <v>0</v>
      </c>
      <c r="I604" s="1374">
        <v>152161.32</v>
      </c>
      <c r="J604" s="1374">
        <v>0</v>
      </c>
      <c r="K604" s="1374">
        <v>14000.6</v>
      </c>
      <c r="L604" s="1374">
        <v>152161.32</v>
      </c>
    </row>
    <row r="605" spans="1:12" ht="21">
      <c r="A605" s="1372">
        <v>45535</v>
      </c>
      <c r="B605" s="1373" t="s">
        <v>2397</v>
      </c>
      <c r="C605" s="1373" t="s">
        <v>2455</v>
      </c>
      <c r="D605" s="1373" t="s">
        <v>2456</v>
      </c>
      <c r="E605" s="1373" t="s">
        <v>958</v>
      </c>
      <c r="F605" s="1373" t="s">
        <v>2307</v>
      </c>
      <c r="G605" s="1374">
        <v>801467.76</v>
      </c>
      <c r="H605" s="1374">
        <v>0</v>
      </c>
      <c r="I605" s="1374">
        <v>8077771.0300000003</v>
      </c>
      <c r="J605" s="1374">
        <v>0</v>
      </c>
      <c r="K605" s="1374">
        <v>801467.76</v>
      </c>
      <c r="L605" s="1374">
        <v>8077771.0300000003</v>
      </c>
    </row>
    <row r="606" spans="1:12" ht="21">
      <c r="A606" s="1372">
        <v>45535</v>
      </c>
      <c r="B606" s="1373" t="s">
        <v>2397</v>
      </c>
      <c r="C606" s="1373" t="s">
        <v>2455</v>
      </c>
      <c r="D606" s="1373" t="s">
        <v>2456</v>
      </c>
      <c r="E606" s="1373" t="s">
        <v>959</v>
      </c>
      <c r="F606" s="1373" t="s">
        <v>2308</v>
      </c>
      <c r="G606" s="1374">
        <v>77500</v>
      </c>
      <c r="H606" s="1374">
        <v>0</v>
      </c>
      <c r="I606" s="1374">
        <v>603446.57999999996</v>
      </c>
      <c r="J606" s="1374">
        <v>0</v>
      </c>
      <c r="K606" s="1374">
        <v>77500</v>
      </c>
      <c r="L606" s="1374">
        <v>603446.57999999996</v>
      </c>
    </row>
    <row r="607" spans="1:12" ht="21">
      <c r="A607" s="1372">
        <v>45535</v>
      </c>
      <c r="B607" s="1373" t="s">
        <v>2397</v>
      </c>
      <c r="C607" s="1373" t="s">
        <v>2455</v>
      </c>
      <c r="D607" s="1373" t="s">
        <v>2456</v>
      </c>
      <c r="E607" s="1373" t="s">
        <v>1979</v>
      </c>
      <c r="F607" s="1373" t="s">
        <v>1980</v>
      </c>
      <c r="G607" s="1375"/>
      <c r="H607" s="1375"/>
      <c r="I607" s="1375"/>
      <c r="J607" s="1375"/>
      <c r="K607" s="1375"/>
      <c r="L607" s="1375"/>
    </row>
    <row r="608" spans="1:12" ht="21">
      <c r="A608" s="1372">
        <v>45535</v>
      </c>
      <c r="B608" s="1373" t="s">
        <v>2397</v>
      </c>
      <c r="C608" s="1373" t="s">
        <v>2455</v>
      </c>
      <c r="D608" s="1373" t="s">
        <v>2456</v>
      </c>
      <c r="E608" s="1373" t="s">
        <v>1981</v>
      </c>
      <c r="F608" s="1373" t="s">
        <v>1982</v>
      </c>
      <c r="G608" s="1375"/>
      <c r="H608" s="1375"/>
      <c r="I608" s="1375"/>
      <c r="J608" s="1375"/>
      <c r="K608" s="1375"/>
      <c r="L608" s="1375"/>
    </row>
    <row r="609" spans="1:12" ht="21">
      <c r="A609" s="1372">
        <v>45535</v>
      </c>
      <c r="B609" s="1373" t="s">
        <v>2397</v>
      </c>
      <c r="C609" s="1373" t="s">
        <v>2455</v>
      </c>
      <c r="D609" s="1373" t="s">
        <v>2456</v>
      </c>
      <c r="E609" s="1373" t="s">
        <v>968</v>
      </c>
      <c r="F609" s="1373" t="s">
        <v>1297</v>
      </c>
      <c r="G609" s="1375"/>
      <c r="H609" s="1375"/>
      <c r="I609" s="1375"/>
      <c r="J609" s="1375"/>
      <c r="K609" s="1375"/>
      <c r="L609" s="1375"/>
    </row>
    <row r="610" spans="1:12" ht="21">
      <c r="A610" s="1372">
        <v>45535</v>
      </c>
      <c r="B610" s="1373" t="s">
        <v>2397</v>
      </c>
      <c r="C610" s="1373" t="s">
        <v>2455</v>
      </c>
      <c r="D610" s="1373" t="s">
        <v>2456</v>
      </c>
      <c r="E610" s="1373" t="s">
        <v>1408</v>
      </c>
      <c r="F610" s="1373" t="s">
        <v>1851</v>
      </c>
      <c r="G610" s="1374">
        <v>0</v>
      </c>
      <c r="H610" s="1374">
        <v>0</v>
      </c>
      <c r="I610" s="1374">
        <v>9180</v>
      </c>
      <c r="J610" s="1374">
        <v>0</v>
      </c>
      <c r="K610" s="1374">
        <v>0</v>
      </c>
      <c r="L610" s="1374">
        <v>9180</v>
      </c>
    </row>
    <row r="611" spans="1:12" ht="21">
      <c r="A611" s="1372">
        <v>45535</v>
      </c>
      <c r="B611" s="1373" t="s">
        <v>2397</v>
      </c>
      <c r="C611" s="1373" t="s">
        <v>2455</v>
      </c>
      <c r="D611" s="1373" t="s">
        <v>2456</v>
      </c>
      <c r="E611" s="1373" t="s">
        <v>1409</v>
      </c>
      <c r="F611" s="1373" t="s">
        <v>2309</v>
      </c>
      <c r="G611" s="1374">
        <v>0</v>
      </c>
      <c r="H611" s="1374">
        <v>0</v>
      </c>
      <c r="I611" s="1374">
        <v>57278</v>
      </c>
      <c r="J611" s="1374">
        <v>0</v>
      </c>
      <c r="K611" s="1374">
        <v>0</v>
      </c>
      <c r="L611" s="1374">
        <v>57278</v>
      </c>
    </row>
    <row r="612" spans="1:12" ht="21">
      <c r="A612" s="1372">
        <v>45535</v>
      </c>
      <c r="B612" s="1373" t="s">
        <v>2397</v>
      </c>
      <c r="C612" s="1373" t="s">
        <v>2455</v>
      </c>
      <c r="D612" s="1373" t="s">
        <v>2456</v>
      </c>
      <c r="E612" s="1373" t="s">
        <v>2310</v>
      </c>
      <c r="F612" s="1373" t="s">
        <v>2311</v>
      </c>
      <c r="G612" s="1375"/>
      <c r="H612" s="1375"/>
      <c r="I612" s="1375"/>
      <c r="J612" s="1375"/>
      <c r="K612" s="1375"/>
      <c r="L612" s="1375"/>
    </row>
    <row r="613" spans="1:12" ht="21">
      <c r="A613" s="1372">
        <v>45535</v>
      </c>
      <c r="B613" s="1373" t="s">
        <v>2397</v>
      </c>
      <c r="C613" s="1373" t="s">
        <v>2455</v>
      </c>
      <c r="D613" s="1373" t="s">
        <v>2456</v>
      </c>
      <c r="E613" s="1373" t="s">
        <v>2312</v>
      </c>
      <c r="F613" s="1373" t="s">
        <v>2313</v>
      </c>
      <c r="G613" s="1375"/>
      <c r="H613" s="1375"/>
      <c r="I613" s="1375"/>
      <c r="J613" s="1375"/>
      <c r="K613" s="1375"/>
      <c r="L613" s="1375"/>
    </row>
    <row r="614" spans="1:12" ht="21">
      <c r="A614" s="1372">
        <v>45535</v>
      </c>
      <c r="B614" s="1373" t="s">
        <v>2397</v>
      </c>
      <c r="C614" s="1373" t="s">
        <v>2455</v>
      </c>
      <c r="D614" s="1373" t="s">
        <v>2456</v>
      </c>
      <c r="E614" s="1373" t="s">
        <v>970</v>
      </c>
      <c r="F614" s="1373" t="s">
        <v>278</v>
      </c>
      <c r="G614" s="1374">
        <v>47550</v>
      </c>
      <c r="H614" s="1374">
        <v>0</v>
      </c>
      <c r="I614" s="1374">
        <v>656953.5</v>
      </c>
      <c r="J614" s="1374">
        <v>0</v>
      </c>
      <c r="K614" s="1374">
        <v>47550</v>
      </c>
      <c r="L614" s="1374">
        <v>656953.5</v>
      </c>
    </row>
    <row r="615" spans="1:12" ht="21">
      <c r="A615" s="1372">
        <v>45535</v>
      </c>
      <c r="B615" s="1373" t="s">
        <v>2397</v>
      </c>
      <c r="C615" s="1373" t="s">
        <v>2455</v>
      </c>
      <c r="D615" s="1373" t="s">
        <v>2456</v>
      </c>
      <c r="E615" s="1373" t="s">
        <v>971</v>
      </c>
      <c r="F615" s="1373" t="s">
        <v>448</v>
      </c>
      <c r="G615" s="1374">
        <v>16000</v>
      </c>
      <c r="H615" s="1374">
        <v>0</v>
      </c>
      <c r="I615" s="1374">
        <v>445883.25</v>
      </c>
      <c r="J615" s="1374">
        <v>0</v>
      </c>
      <c r="K615" s="1374">
        <v>16000</v>
      </c>
      <c r="L615" s="1374">
        <v>445883.25</v>
      </c>
    </row>
    <row r="616" spans="1:12" ht="21">
      <c r="A616" s="1372">
        <v>45535</v>
      </c>
      <c r="B616" s="1373" t="s">
        <v>2397</v>
      </c>
      <c r="C616" s="1373" t="s">
        <v>2455</v>
      </c>
      <c r="D616" s="1373" t="s">
        <v>2456</v>
      </c>
      <c r="E616" s="1373" t="s">
        <v>972</v>
      </c>
      <c r="F616" s="1373" t="s">
        <v>449</v>
      </c>
      <c r="G616" s="1375"/>
      <c r="H616" s="1375"/>
      <c r="I616" s="1375"/>
      <c r="J616" s="1375"/>
      <c r="K616" s="1375"/>
      <c r="L616" s="1375"/>
    </row>
    <row r="617" spans="1:12" ht="42">
      <c r="A617" s="1372">
        <v>45535</v>
      </c>
      <c r="B617" s="1373" t="s">
        <v>2397</v>
      </c>
      <c r="C617" s="1373" t="s">
        <v>2455</v>
      </c>
      <c r="D617" s="1373" t="s">
        <v>2456</v>
      </c>
      <c r="E617" s="1373" t="s">
        <v>973</v>
      </c>
      <c r="F617" s="1373" t="s">
        <v>2314</v>
      </c>
      <c r="G617" s="1375"/>
      <c r="H617" s="1375"/>
      <c r="I617" s="1375"/>
      <c r="J617" s="1375"/>
      <c r="K617" s="1375"/>
      <c r="L617" s="1375"/>
    </row>
    <row r="618" spans="1:12" ht="42">
      <c r="A618" s="1372">
        <v>45535</v>
      </c>
      <c r="B618" s="1373" t="s">
        <v>2397</v>
      </c>
      <c r="C618" s="1373" t="s">
        <v>2455</v>
      </c>
      <c r="D618" s="1373" t="s">
        <v>2456</v>
      </c>
      <c r="E618" s="1373" t="s">
        <v>974</v>
      </c>
      <c r="F618" s="1373" t="s">
        <v>2315</v>
      </c>
      <c r="G618" s="1375"/>
      <c r="H618" s="1375"/>
      <c r="I618" s="1375"/>
      <c r="J618" s="1375"/>
      <c r="K618" s="1375"/>
      <c r="L618" s="1375"/>
    </row>
    <row r="619" spans="1:12" ht="21">
      <c r="A619" s="1372">
        <v>45535</v>
      </c>
      <c r="B619" s="1373" t="s">
        <v>2397</v>
      </c>
      <c r="C619" s="1373" t="s">
        <v>2455</v>
      </c>
      <c r="D619" s="1373" t="s">
        <v>2456</v>
      </c>
      <c r="E619" s="1373" t="s">
        <v>975</v>
      </c>
      <c r="F619" s="1373" t="s">
        <v>279</v>
      </c>
      <c r="G619" s="1375"/>
      <c r="H619" s="1375"/>
      <c r="I619" s="1375"/>
      <c r="J619" s="1375"/>
      <c r="K619" s="1375"/>
      <c r="L619" s="1375"/>
    </row>
    <row r="620" spans="1:12" ht="21">
      <c r="A620" s="1372">
        <v>45535</v>
      </c>
      <c r="B620" s="1373" t="s">
        <v>2397</v>
      </c>
      <c r="C620" s="1373" t="s">
        <v>2455</v>
      </c>
      <c r="D620" s="1373" t="s">
        <v>2456</v>
      </c>
      <c r="E620" s="1373" t="s">
        <v>976</v>
      </c>
      <c r="F620" s="1373" t="s">
        <v>280</v>
      </c>
      <c r="G620" s="1375"/>
      <c r="H620" s="1375"/>
      <c r="I620" s="1375"/>
      <c r="J620" s="1375"/>
      <c r="K620" s="1375"/>
      <c r="L620" s="1375"/>
    </row>
    <row r="621" spans="1:12" ht="21">
      <c r="A621" s="1372">
        <v>45535</v>
      </c>
      <c r="B621" s="1373" t="s">
        <v>2397</v>
      </c>
      <c r="C621" s="1373" t="s">
        <v>2455</v>
      </c>
      <c r="D621" s="1373" t="s">
        <v>2456</v>
      </c>
      <c r="E621" s="1373" t="s">
        <v>977</v>
      </c>
      <c r="F621" s="1373" t="s">
        <v>281</v>
      </c>
      <c r="G621" s="1375"/>
      <c r="H621" s="1375"/>
      <c r="I621" s="1375"/>
      <c r="J621" s="1375"/>
      <c r="K621" s="1375"/>
      <c r="L621" s="1375"/>
    </row>
    <row r="622" spans="1:12" ht="21">
      <c r="A622" s="1372">
        <v>45535</v>
      </c>
      <c r="B622" s="1373" t="s">
        <v>2397</v>
      </c>
      <c r="C622" s="1373" t="s">
        <v>2455</v>
      </c>
      <c r="D622" s="1373" t="s">
        <v>2456</v>
      </c>
      <c r="E622" s="1373" t="s">
        <v>978</v>
      </c>
      <c r="F622" s="1373" t="s">
        <v>282</v>
      </c>
      <c r="G622" s="1375"/>
      <c r="H622" s="1375"/>
      <c r="I622" s="1375"/>
      <c r="J622" s="1375"/>
      <c r="K622" s="1375"/>
      <c r="L622" s="1375"/>
    </row>
    <row r="623" spans="1:12" ht="21">
      <c r="A623" s="1372">
        <v>45535</v>
      </c>
      <c r="B623" s="1373" t="s">
        <v>2397</v>
      </c>
      <c r="C623" s="1373" t="s">
        <v>2455</v>
      </c>
      <c r="D623" s="1373" t="s">
        <v>2456</v>
      </c>
      <c r="E623" s="1373" t="s">
        <v>979</v>
      </c>
      <c r="F623" s="1373" t="s">
        <v>278</v>
      </c>
      <c r="G623" s="1375"/>
      <c r="H623" s="1375"/>
      <c r="I623" s="1375"/>
      <c r="J623" s="1375"/>
      <c r="K623" s="1375"/>
      <c r="L623" s="1375"/>
    </row>
    <row r="624" spans="1:12" ht="21">
      <c r="A624" s="1372">
        <v>45535</v>
      </c>
      <c r="B624" s="1373" t="s">
        <v>2397</v>
      </c>
      <c r="C624" s="1373" t="s">
        <v>2455</v>
      </c>
      <c r="D624" s="1373" t="s">
        <v>2456</v>
      </c>
      <c r="E624" s="1373" t="s">
        <v>980</v>
      </c>
      <c r="F624" s="1373" t="s">
        <v>2316</v>
      </c>
      <c r="G624" s="1374">
        <v>0</v>
      </c>
      <c r="H624" s="1374">
        <v>0</v>
      </c>
      <c r="I624" s="1374">
        <v>42420</v>
      </c>
      <c r="J624" s="1374">
        <v>0</v>
      </c>
      <c r="K624" s="1374">
        <v>0</v>
      </c>
      <c r="L624" s="1374">
        <v>42420</v>
      </c>
    </row>
    <row r="625" spans="1:12" ht="21">
      <c r="A625" s="1372">
        <v>45535</v>
      </c>
      <c r="B625" s="1373" t="s">
        <v>2397</v>
      </c>
      <c r="C625" s="1373" t="s">
        <v>2455</v>
      </c>
      <c r="D625" s="1373" t="s">
        <v>2456</v>
      </c>
      <c r="E625" s="1373" t="s">
        <v>981</v>
      </c>
      <c r="F625" s="1373" t="s">
        <v>2317</v>
      </c>
      <c r="G625" s="1375"/>
      <c r="H625" s="1375"/>
      <c r="I625" s="1375"/>
      <c r="J625" s="1375"/>
      <c r="K625" s="1375"/>
      <c r="L625" s="1375"/>
    </row>
    <row r="626" spans="1:12" ht="21">
      <c r="A626" s="1372">
        <v>45535</v>
      </c>
      <c r="B626" s="1373" t="s">
        <v>2397</v>
      </c>
      <c r="C626" s="1373" t="s">
        <v>2455</v>
      </c>
      <c r="D626" s="1373" t="s">
        <v>2456</v>
      </c>
      <c r="E626" s="1373" t="s">
        <v>982</v>
      </c>
      <c r="F626" s="1373" t="s">
        <v>2318</v>
      </c>
      <c r="G626" s="1375"/>
      <c r="H626" s="1375"/>
      <c r="I626" s="1375"/>
      <c r="J626" s="1375"/>
      <c r="K626" s="1375"/>
      <c r="L626" s="1375"/>
    </row>
    <row r="627" spans="1:12" ht="21">
      <c r="A627" s="1372">
        <v>45535</v>
      </c>
      <c r="B627" s="1373" t="s">
        <v>2397</v>
      </c>
      <c r="C627" s="1373" t="s">
        <v>2455</v>
      </c>
      <c r="D627" s="1373" t="s">
        <v>2456</v>
      </c>
      <c r="E627" s="1373" t="s">
        <v>983</v>
      </c>
      <c r="F627" s="1373" t="s">
        <v>2319</v>
      </c>
      <c r="G627" s="1375"/>
      <c r="H627" s="1375"/>
      <c r="I627" s="1375"/>
      <c r="J627" s="1375"/>
      <c r="K627" s="1375"/>
      <c r="L627" s="1375"/>
    </row>
    <row r="628" spans="1:12" ht="21">
      <c r="A628" s="1372">
        <v>45535</v>
      </c>
      <c r="B628" s="1373" t="s">
        <v>2397</v>
      </c>
      <c r="C628" s="1373" t="s">
        <v>2455</v>
      </c>
      <c r="D628" s="1373" t="s">
        <v>2456</v>
      </c>
      <c r="E628" s="1373" t="s">
        <v>984</v>
      </c>
      <c r="F628" s="1373" t="s">
        <v>2320</v>
      </c>
      <c r="G628" s="1375"/>
      <c r="H628" s="1375"/>
      <c r="I628" s="1375"/>
      <c r="J628" s="1375"/>
      <c r="K628" s="1375"/>
      <c r="L628" s="1375"/>
    </row>
    <row r="629" spans="1:12" ht="21">
      <c r="A629" s="1372">
        <v>45535</v>
      </c>
      <c r="B629" s="1373" t="s">
        <v>2397</v>
      </c>
      <c r="C629" s="1373" t="s">
        <v>2455</v>
      </c>
      <c r="D629" s="1373" t="s">
        <v>2456</v>
      </c>
      <c r="E629" s="1373" t="s">
        <v>985</v>
      </c>
      <c r="F629" s="1373" t="s">
        <v>2321</v>
      </c>
      <c r="G629" s="1374">
        <v>7814</v>
      </c>
      <c r="H629" s="1374">
        <v>0</v>
      </c>
      <c r="I629" s="1374">
        <v>10469</v>
      </c>
      <c r="J629" s="1374">
        <v>0</v>
      </c>
      <c r="K629" s="1374">
        <v>7814</v>
      </c>
      <c r="L629" s="1374">
        <v>10469</v>
      </c>
    </row>
    <row r="630" spans="1:12" ht="21">
      <c r="A630" s="1372">
        <v>45535</v>
      </c>
      <c r="B630" s="1373" t="s">
        <v>2397</v>
      </c>
      <c r="C630" s="1373" t="s">
        <v>2455</v>
      </c>
      <c r="D630" s="1373" t="s">
        <v>2456</v>
      </c>
      <c r="E630" s="1373" t="s">
        <v>986</v>
      </c>
      <c r="F630" s="1373" t="s">
        <v>1855</v>
      </c>
      <c r="G630" s="1374">
        <v>136457</v>
      </c>
      <c r="H630" s="1374">
        <v>0</v>
      </c>
      <c r="I630" s="1374">
        <v>2722503.4</v>
      </c>
      <c r="J630" s="1374">
        <v>0</v>
      </c>
      <c r="K630" s="1374">
        <v>136457</v>
      </c>
      <c r="L630" s="1374">
        <v>2722503.4</v>
      </c>
    </row>
    <row r="631" spans="1:12" ht="21">
      <c r="A631" s="1372">
        <v>45535</v>
      </c>
      <c r="B631" s="1373" t="s">
        <v>2397</v>
      </c>
      <c r="C631" s="1373" t="s">
        <v>2455</v>
      </c>
      <c r="D631" s="1373" t="s">
        <v>2456</v>
      </c>
      <c r="E631" s="1373" t="s">
        <v>987</v>
      </c>
      <c r="F631" s="1373" t="s">
        <v>2322</v>
      </c>
      <c r="G631" s="1375"/>
      <c r="H631" s="1375"/>
      <c r="I631" s="1375"/>
      <c r="J631" s="1375"/>
      <c r="K631" s="1375"/>
      <c r="L631" s="1375"/>
    </row>
    <row r="632" spans="1:12" ht="21">
      <c r="A632" s="1372">
        <v>45535</v>
      </c>
      <c r="B632" s="1373" t="s">
        <v>2397</v>
      </c>
      <c r="C632" s="1373" t="s">
        <v>2455</v>
      </c>
      <c r="D632" s="1373" t="s">
        <v>2456</v>
      </c>
      <c r="E632" s="1373" t="s">
        <v>988</v>
      </c>
      <c r="F632" s="1373" t="s">
        <v>2323</v>
      </c>
      <c r="G632" s="1375"/>
      <c r="H632" s="1375"/>
      <c r="I632" s="1375"/>
      <c r="J632" s="1375"/>
      <c r="K632" s="1375"/>
      <c r="L632" s="1375"/>
    </row>
    <row r="633" spans="1:12" ht="21">
      <c r="A633" s="1372">
        <v>45535</v>
      </c>
      <c r="B633" s="1373" t="s">
        <v>2397</v>
      </c>
      <c r="C633" s="1373" t="s">
        <v>2455</v>
      </c>
      <c r="D633" s="1373" t="s">
        <v>2456</v>
      </c>
      <c r="E633" s="1373" t="s">
        <v>989</v>
      </c>
      <c r="F633" s="1373" t="s">
        <v>2324</v>
      </c>
      <c r="G633" s="1375"/>
      <c r="H633" s="1375"/>
      <c r="I633" s="1375"/>
      <c r="J633" s="1375"/>
      <c r="K633" s="1375"/>
      <c r="L633" s="1375"/>
    </row>
    <row r="634" spans="1:12" ht="21">
      <c r="A634" s="1372">
        <v>45535</v>
      </c>
      <c r="B634" s="1373" t="s">
        <v>2397</v>
      </c>
      <c r="C634" s="1373" t="s">
        <v>2455</v>
      </c>
      <c r="D634" s="1373" t="s">
        <v>2456</v>
      </c>
      <c r="E634" s="1373" t="s">
        <v>990</v>
      </c>
      <c r="F634" s="1373" t="s">
        <v>2325</v>
      </c>
      <c r="G634" s="1374">
        <v>6000</v>
      </c>
      <c r="H634" s="1374">
        <v>0</v>
      </c>
      <c r="I634" s="1374">
        <v>126720</v>
      </c>
      <c r="J634" s="1374">
        <v>0</v>
      </c>
      <c r="K634" s="1374">
        <v>6000</v>
      </c>
      <c r="L634" s="1374">
        <v>126720</v>
      </c>
    </row>
    <row r="635" spans="1:12" ht="21">
      <c r="A635" s="1372">
        <v>45535</v>
      </c>
      <c r="B635" s="1373" t="s">
        <v>2397</v>
      </c>
      <c r="C635" s="1373" t="s">
        <v>2455</v>
      </c>
      <c r="D635" s="1373" t="s">
        <v>2456</v>
      </c>
      <c r="E635" s="1373" t="s">
        <v>991</v>
      </c>
      <c r="F635" s="1373" t="s">
        <v>2326</v>
      </c>
      <c r="G635" s="1375"/>
      <c r="H635" s="1375"/>
      <c r="I635" s="1375"/>
      <c r="J635" s="1375"/>
      <c r="K635" s="1375"/>
      <c r="L635" s="1375"/>
    </row>
    <row r="636" spans="1:12" ht="21">
      <c r="A636" s="1372">
        <v>45535</v>
      </c>
      <c r="B636" s="1373" t="s">
        <v>2397</v>
      </c>
      <c r="C636" s="1373" t="s">
        <v>2455</v>
      </c>
      <c r="D636" s="1373" t="s">
        <v>2456</v>
      </c>
      <c r="E636" s="1373" t="s">
        <v>992</v>
      </c>
      <c r="F636" s="1373" t="s">
        <v>2327</v>
      </c>
      <c r="G636" s="1374">
        <v>7800</v>
      </c>
      <c r="H636" s="1374">
        <v>0</v>
      </c>
      <c r="I636" s="1374">
        <v>14400</v>
      </c>
      <c r="J636" s="1374">
        <v>0</v>
      </c>
      <c r="K636" s="1374">
        <v>7800</v>
      </c>
      <c r="L636" s="1374">
        <v>14400</v>
      </c>
    </row>
    <row r="637" spans="1:12" ht="21">
      <c r="A637" s="1372">
        <v>45535</v>
      </c>
      <c r="B637" s="1373" t="s">
        <v>2397</v>
      </c>
      <c r="C637" s="1373" t="s">
        <v>2455</v>
      </c>
      <c r="D637" s="1373" t="s">
        <v>2456</v>
      </c>
      <c r="E637" s="1373" t="s">
        <v>993</v>
      </c>
      <c r="F637" s="1373" t="s">
        <v>2328</v>
      </c>
      <c r="G637" s="1375"/>
      <c r="H637" s="1375"/>
      <c r="I637" s="1375"/>
      <c r="J637" s="1375"/>
      <c r="K637" s="1375"/>
      <c r="L637" s="1375"/>
    </row>
    <row r="638" spans="1:12" ht="21">
      <c r="A638" s="1372">
        <v>45535</v>
      </c>
      <c r="B638" s="1373" t="s">
        <v>2397</v>
      </c>
      <c r="C638" s="1373" t="s">
        <v>2455</v>
      </c>
      <c r="D638" s="1373" t="s">
        <v>2456</v>
      </c>
      <c r="E638" s="1373" t="s">
        <v>994</v>
      </c>
      <c r="F638" s="1373" t="s">
        <v>2329</v>
      </c>
      <c r="G638" s="1374">
        <v>7580</v>
      </c>
      <c r="H638" s="1374">
        <v>0</v>
      </c>
      <c r="I638" s="1374">
        <v>7580</v>
      </c>
      <c r="J638" s="1374">
        <v>0</v>
      </c>
      <c r="K638" s="1374">
        <v>7580</v>
      </c>
      <c r="L638" s="1374">
        <v>7580</v>
      </c>
    </row>
    <row r="639" spans="1:12" ht="21">
      <c r="A639" s="1372">
        <v>45535</v>
      </c>
      <c r="B639" s="1373" t="s">
        <v>2397</v>
      </c>
      <c r="C639" s="1373" t="s">
        <v>2455</v>
      </c>
      <c r="D639" s="1373" t="s">
        <v>2456</v>
      </c>
      <c r="E639" s="1373" t="s">
        <v>995</v>
      </c>
      <c r="F639" s="1373" t="s">
        <v>283</v>
      </c>
      <c r="G639" s="1374">
        <v>569822.6</v>
      </c>
      <c r="H639" s="1374">
        <v>0</v>
      </c>
      <c r="I639" s="1374">
        <v>2449293.11</v>
      </c>
      <c r="J639" s="1374">
        <v>0</v>
      </c>
      <c r="K639" s="1374">
        <v>569822.6</v>
      </c>
      <c r="L639" s="1374">
        <v>2449293.11</v>
      </c>
    </row>
    <row r="640" spans="1:12" ht="21">
      <c r="A640" s="1372">
        <v>45535</v>
      </c>
      <c r="B640" s="1373" t="s">
        <v>2397</v>
      </c>
      <c r="C640" s="1373" t="s">
        <v>2455</v>
      </c>
      <c r="D640" s="1373" t="s">
        <v>2456</v>
      </c>
      <c r="E640" s="1373" t="s">
        <v>996</v>
      </c>
      <c r="F640" s="1373" t="s">
        <v>284</v>
      </c>
      <c r="G640" s="1374">
        <v>0</v>
      </c>
      <c r="H640" s="1374">
        <v>0</v>
      </c>
      <c r="I640" s="1374">
        <v>173499.98</v>
      </c>
      <c r="J640" s="1374">
        <v>0</v>
      </c>
      <c r="K640" s="1374">
        <v>0</v>
      </c>
      <c r="L640" s="1374">
        <v>173499.98</v>
      </c>
    </row>
    <row r="641" spans="1:12" ht="21">
      <c r="A641" s="1372">
        <v>45535</v>
      </c>
      <c r="B641" s="1373" t="s">
        <v>2397</v>
      </c>
      <c r="C641" s="1373" t="s">
        <v>2455</v>
      </c>
      <c r="D641" s="1373" t="s">
        <v>2456</v>
      </c>
      <c r="E641" s="1373" t="s">
        <v>997</v>
      </c>
      <c r="F641" s="1373" t="s">
        <v>285</v>
      </c>
      <c r="G641" s="1374">
        <v>54588</v>
      </c>
      <c r="H641" s="1374">
        <v>0</v>
      </c>
      <c r="I641" s="1374">
        <v>640901.5</v>
      </c>
      <c r="J641" s="1374">
        <v>0</v>
      </c>
      <c r="K641" s="1374">
        <v>54588</v>
      </c>
      <c r="L641" s="1374">
        <v>640901.5</v>
      </c>
    </row>
    <row r="642" spans="1:12" ht="21">
      <c r="A642" s="1372">
        <v>45535</v>
      </c>
      <c r="B642" s="1373" t="s">
        <v>2397</v>
      </c>
      <c r="C642" s="1373" t="s">
        <v>2455</v>
      </c>
      <c r="D642" s="1373" t="s">
        <v>2456</v>
      </c>
      <c r="E642" s="1373" t="s">
        <v>998</v>
      </c>
      <c r="F642" s="1373" t="s">
        <v>286</v>
      </c>
      <c r="G642" s="1374">
        <v>10106</v>
      </c>
      <c r="H642" s="1374">
        <v>0</v>
      </c>
      <c r="I642" s="1374">
        <v>162089.38</v>
      </c>
      <c r="J642" s="1374">
        <v>0</v>
      </c>
      <c r="K642" s="1374">
        <v>10106</v>
      </c>
      <c r="L642" s="1374">
        <v>162089.38</v>
      </c>
    </row>
    <row r="643" spans="1:12" ht="21">
      <c r="A643" s="1372">
        <v>45535</v>
      </c>
      <c r="B643" s="1373" t="s">
        <v>2397</v>
      </c>
      <c r="C643" s="1373" t="s">
        <v>2455</v>
      </c>
      <c r="D643" s="1373" t="s">
        <v>2456</v>
      </c>
      <c r="E643" s="1373" t="s">
        <v>999</v>
      </c>
      <c r="F643" s="1373" t="s">
        <v>457</v>
      </c>
      <c r="G643" s="1374">
        <v>22480</v>
      </c>
      <c r="H643" s="1374">
        <v>0</v>
      </c>
      <c r="I643" s="1374">
        <v>2175216</v>
      </c>
      <c r="J643" s="1374">
        <v>0</v>
      </c>
      <c r="K643" s="1374">
        <v>22480</v>
      </c>
      <c r="L643" s="1374">
        <v>2175216</v>
      </c>
    </row>
    <row r="644" spans="1:12" ht="21">
      <c r="A644" s="1372">
        <v>45535</v>
      </c>
      <c r="B644" s="1373" t="s">
        <v>2397</v>
      </c>
      <c r="C644" s="1373" t="s">
        <v>2455</v>
      </c>
      <c r="D644" s="1373" t="s">
        <v>2456</v>
      </c>
      <c r="E644" s="1373" t="s">
        <v>1000</v>
      </c>
      <c r="F644" s="1373" t="s">
        <v>287</v>
      </c>
      <c r="G644" s="1374">
        <v>608606.38</v>
      </c>
      <c r="H644" s="1374">
        <v>0</v>
      </c>
      <c r="I644" s="1374">
        <v>5302973.96</v>
      </c>
      <c r="J644" s="1374">
        <v>0</v>
      </c>
      <c r="K644" s="1374">
        <v>608606.38</v>
      </c>
      <c r="L644" s="1374">
        <v>5302973.96</v>
      </c>
    </row>
    <row r="645" spans="1:12" ht="21">
      <c r="A645" s="1372">
        <v>45535</v>
      </c>
      <c r="B645" s="1373" t="s">
        <v>2397</v>
      </c>
      <c r="C645" s="1373" t="s">
        <v>2455</v>
      </c>
      <c r="D645" s="1373" t="s">
        <v>2456</v>
      </c>
      <c r="E645" s="1373" t="s">
        <v>1001</v>
      </c>
      <c r="F645" s="1373" t="s">
        <v>288</v>
      </c>
      <c r="G645" s="1374">
        <v>169102.81</v>
      </c>
      <c r="H645" s="1374">
        <v>0</v>
      </c>
      <c r="I645" s="1374">
        <v>649391.69999999995</v>
      </c>
      <c r="J645" s="1374">
        <v>0</v>
      </c>
      <c r="K645" s="1374">
        <v>169102.81</v>
      </c>
      <c r="L645" s="1374">
        <v>649391.69999999995</v>
      </c>
    </row>
    <row r="646" spans="1:12" ht="21">
      <c r="A646" s="1372">
        <v>45535</v>
      </c>
      <c r="B646" s="1373" t="s">
        <v>2397</v>
      </c>
      <c r="C646" s="1373" t="s">
        <v>2455</v>
      </c>
      <c r="D646" s="1373" t="s">
        <v>2456</v>
      </c>
      <c r="E646" s="1373" t="s">
        <v>1002</v>
      </c>
      <c r="F646" s="1373" t="s">
        <v>289</v>
      </c>
      <c r="G646" s="1374">
        <v>0</v>
      </c>
      <c r="H646" s="1374">
        <v>0</v>
      </c>
      <c r="I646" s="1374">
        <v>5550</v>
      </c>
      <c r="J646" s="1374">
        <v>0</v>
      </c>
      <c r="K646" s="1374">
        <v>0</v>
      </c>
      <c r="L646" s="1374">
        <v>5550</v>
      </c>
    </row>
    <row r="647" spans="1:12" ht="21">
      <c r="A647" s="1372">
        <v>45535</v>
      </c>
      <c r="B647" s="1373" t="s">
        <v>2397</v>
      </c>
      <c r="C647" s="1373" t="s">
        <v>2455</v>
      </c>
      <c r="D647" s="1373" t="s">
        <v>2456</v>
      </c>
      <c r="E647" s="1373" t="s">
        <v>1003</v>
      </c>
      <c r="F647" s="1373" t="s">
        <v>290</v>
      </c>
      <c r="G647" s="1375"/>
      <c r="H647" s="1375"/>
      <c r="I647" s="1375"/>
      <c r="J647" s="1375"/>
      <c r="K647" s="1375"/>
      <c r="L647" s="1375"/>
    </row>
    <row r="648" spans="1:12" ht="21">
      <c r="A648" s="1372">
        <v>45535</v>
      </c>
      <c r="B648" s="1373" t="s">
        <v>2397</v>
      </c>
      <c r="C648" s="1373" t="s">
        <v>2455</v>
      </c>
      <c r="D648" s="1373" t="s">
        <v>2456</v>
      </c>
      <c r="E648" s="1373" t="s">
        <v>1004</v>
      </c>
      <c r="F648" s="1373" t="s">
        <v>291</v>
      </c>
      <c r="G648" s="1374">
        <v>241100</v>
      </c>
      <c r="H648" s="1374">
        <v>0</v>
      </c>
      <c r="I648" s="1374">
        <v>2505600</v>
      </c>
      <c r="J648" s="1374">
        <v>0</v>
      </c>
      <c r="K648" s="1374">
        <v>241100</v>
      </c>
      <c r="L648" s="1374">
        <v>2505600</v>
      </c>
    </row>
    <row r="649" spans="1:12" ht="21">
      <c r="A649" s="1372">
        <v>45535</v>
      </c>
      <c r="B649" s="1373" t="s">
        <v>2397</v>
      </c>
      <c r="C649" s="1373" t="s">
        <v>2455</v>
      </c>
      <c r="D649" s="1373" t="s">
        <v>2456</v>
      </c>
      <c r="E649" s="1373" t="s">
        <v>1005</v>
      </c>
      <c r="F649" s="1373" t="s">
        <v>292</v>
      </c>
      <c r="G649" s="1374">
        <v>330000</v>
      </c>
      <c r="H649" s="1374">
        <v>0</v>
      </c>
      <c r="I649" s="1374">
        <v>450000</v>
      </c>
      <c r="J649" s="1374">
        <v>0</v>
      </c>
      <c r="K649" s="1374">
        <v>330000</v>
      </c>
      <c r="L649" s="1374">
        <v>450000</v>
      </c>
    </row>
    <row r="650" spans="1:12" ht="21">
      <c r="A650" s="1372">
        <v>45535</v>
      </c>
      <c r="B650" s="1373" t="s">
        <v>2397</v>
      </c>
      <c r="C650" s="1373" t="s">
        <v>2455</v>
      </c>
      <c r="D650" s="1373" t="s">
        <v>2456</v>
      </c>
      <c r="E650" s="1373" t="s">
        <v>1006</v>
      </c>
      <c r="F650" s="1373" t="s">
        <v>293</v>
      </c>
      <c r="G650" s="1374">
        <v>57747.45</v>
      </c>
      <c r="H650" s="1374">
        <v>0</v>
      </c>
      <c r="I650" s="1374">
        <v>685674.65</v>
      </c>
      <c r="J650" s="1374">
        <v>0</v>
      </c>
      <c r="K650" s="1374">
        <v>57747.45</v>
      </c>
      <c r="L650" s="1374">
        <v>685674.65</v>
      </c>
    </row>
    <row r="651" spans="1:12" ht="21">
      <c r="A651" s="1372">
        <v>45535</v>
      </c>
      <c r="B651" s="1373" t="s">
        <v>2397</v>
      </c>
      <c r="C651" s="1373" t="s">
        <v>2455</v>
      </c>
      <c r="D651" s="1373" t="s">
        <v>2456</v>
      </c>
      <c r="E651" s="1373" t="s">
        <v>1007</v>
      </c>
      <c r="F651" s="1373" t="s">
        <v>294</v>
      </c>
      <c r="G651" s="1374">
        <v>0</v>
      </c>
      <c r="H651" s="1374">
        <v>0</v>
      </c>
      <c r="I651" s="1374">
        <v>872245.24</v>
      </c>
      <c r="J651" s="1374">
        <v>0</v>
      </c>
      <c r="K651" s="1374">
        <v>0</v>
      </c>
      <c r="L651" s="1374">
        <v>872245.24</v>
      </c>
    </row>
    <row r="652" spans="1:12" ht="21">
      <c r="A652" s="1372">
        <v>45535</v>
      </c>
      <c r="B652" s="1373" t="s">
        <v>2397</v>
      </c>
      <c r="C652" s="1373" t="s">
        <v>2455</v>
      </c>
      <c r="D652" s="1373" t="s">
        <v>2456</v>
      </c>
      <c r="E652" s="1373" t="s">
        <v>1008</v>
      </c>
      <c r="F652" s="1373" t="s">
        <v>295</v>
      </c>
      <c r="G652" s="1374">
        <v>4226.5</v>
      </c>
      <c r="H652" s="1374">
        <v>0</v>
      </c>
      <c r="I652" s="1374">
        <v>214226.5</v>
      </c>
      <c r="J652" s="1374">
        <v>0</v>
      </c>
      <c r="K652" s="1374">
        <v>4226.5</v>
      </c>
      <c r="L652" s="1374">
        <v>214226.5</v>
      </c>
    </row>
    <row r="653" spans="1:12" ht="21">
      <c r="A653" s="1372">
        <v>45535</v>
      </c>
      <c r="B653" s="1373" t="s">
        <v>2397</v>
      </c>
      <c r="C653" s="1373" t="s">
        <v>2455</v>
      </c>
      <c r="D653" s="1373" t="s">
        <v>2456</v>
      </c>
      <c r="E653" s="1373" t="s">
        <v>1009</v>
      </c>
      <c r="F653" s="1373" t="s">
        <v>296</v>
      </c>
      <c r="G653" s="1374">
        <v>26387.5</v>
      </c>
      <c r="H653" s="1374">
        <v>0</v>
      </c>
      <c r="I653" s="1374">
        <v>4731838.2</v>
      </c>
      <c r="J653" s="1374">
        <v>0</v>
      </c>
      <c r="K653" s="1374">
        <v>26387.5</v>
      </c>
      <c r="L653" s="1374">
        <v>4731838.2</v>
      </c>
    </row>
    <row r="654" spans="1:12" ht="21">
      <c r="A654" s="1372">
        <v>45535</v>
      </c>
      <c r="B654" s="1373" t="s">
        <v>2397</v>
      </c>
      <c r="C654" s="1373" t="s">
        <v>2455</v>
      </c>
      <c r="D654" s="1373" t="s">
        <v>2456</v>
      </c>
      <c r="E654" s="1373" t="s">
        <v>1010</v>
      </c>
      <c r="F654" s="1373" t="s">
        <v>297</v>
      </c>
      <c r="G654" s="1374">
        <v>0</v>
      </c>
      <c r="H654" s="1374">
        <v>0</v>
      </c>
      <c r="I654" s="1374">
        <v>2900</v>
      </c>
      <c r="J654" s="1374">
        <v>0</v>
      </c>
      <c r="K654" s="1374">
        <v>0</v>
      </c>
      <c r="L654" s="1374">
        <v>2900</v>
      </c>
    </row>
    <row r="655" spans="1:12" ht="21">
      <c r="A655" s="1372">
        <v>45535</v>
      </c>
      <c r="B655" s="1373" t="s">
        <v>2397</v>
      </c>
      <c r="C655" s="1373" t="s">
        <v>2455</v>
      </c>
      <c r="D655" s="1373" t="s">
        <v>2456</v>
      </c>
      <c r="E655" s="1373" t="s">
        <v>1011</v>
      </c>
      <c r="F655" s="1373" t="s">
        <v>298</v>
      </c>
      <c r="G655" s="1374">
        <v>118375</v>
      </c>
      <c r="H655" s="1374">
        <v>0</v>
      </c>
      <c r="I655" s="1374">
        <v>406931</v>
      </c>
      <c r="J655" s="1374">
        <v>0</v>
      </c>
      <c r="K655" s="1374">
        <v>118375</v>
      </c>
      <c r="L655" s="1374">
        <v>406931</v>
      </c>
    </row>
    <row r="656" spans="1:12" ht="21">
      <c r="A656" s="1372">
        <v>45535</v>
      </c>
      <c r="B656" s="1373" t="s">
        <v>2397</v>
      </c>
      <c r="C656" s="1373" t="s">
        <v>2455</v>
      </c>
      <c r="D656" s="1373" t="s">
        <v>2456</v>
      </c>
      <c r="E656" s="1373" t="s">
        <v>1012</v>
      </c>
      <c r="F656" s="1373" t="s">
        <v>299</v>
      </c>
      <c r="G656" s="1374">
        <v>0</v>
      </c>
      <c r="H656" s="1374">
        <v>0</v>
      </c>
      <c r="I656" s="1374">
        <v>1023262.75</v>
      </c>
      <c r="J656" s="1374">
        <v>0</v>
      </c>
      <c r="K656" s="1374">
        <v>0</v>
      </c>
      <c r="L656" s="1374">
        <v>1023262.75</v>
      </c>
    </row>
    <row r="657" spans="1:12" ht="21">
      <c r="A657" s="1372">
        <v>45535</v>
      </c>
      <c r="B657" s="1373" t="s">
        <v>2397</v>
      </c>
      <c r="C657" s="1373" t="s">
        <v>2455</v>
      </c>
      <c r="D657" s="1373" t="s">
        <v>2456</v>
      </c>
      <c r="E657" s="1373" t="s">
        <v>1013</v>
      </c>
      <c r="F657" s="1373" t="s">
        <v>300</v>
      </c>
      <c r="G657" s="1375"/>
      <c r="H657" s="1375"/>
      <c r="I657" s="1375"/>
      <c r="J657" s="1375"/>
      <c r="K657" s="1375"/>
      <c r="L657" s="1375"/>
    </row>
    <row r="658" spans="1:12" ht="21">
      <c r="A658" s="1372">
        <v>45535</v>
      </c>
      <c r="B658" s="1373" t="s">
        <v>2397</v>
      </c>
      <c r="C658" s="1373" t="s">
        <v>2455</v>
      </c>
      <c r="D658" s="1373" t="s">
        <v>2456</v>
      </c>
      <c r="E658" s="1373" t="s">
        <v>1014</v>
      </c>
      <c r="F658" s="1373" t="s">
        <v>301</v>
      </c>
      <c r="G658" s="1374">
        <v>40000</v>
      </c>
      <c r="H658" s="1374">
        <v>0</v>
      </c>
      <c r="I658" s="1374">
        <v>461840</v>
      </c>
      <c r="J658" s="1374">
        <v>0</v>
      </c>
      <c r="K658" s="1374">
        <v>40000</v>
      </c>
      <c r="L658" s="1374">
        <v>461840</v>
      </c>
    </row>
    <row r="659" spans="1:12" ht="21">
      <c r="A659" s="1372">
        <v>45535</v>
      </c>
      <c r="B659" s="1373" t="s">
        <v>2397</v>
      </c>
      <c r="C659" s="1373" t="s">
        <v>2455</v>
      </c>
      <c r="D659" s="1373" t="s">
        <v>2456</v>
      </c>
      <c r="E659" s="1373" t="s">
        <v>1015</v>
      </c>
      <c r="F659" s="1373" t="s">
        <v>302</v>
      </c>
      <c r="G659" s="1374">
        <v>124500</v>
      </c>
      <c r="H659" s="1374">
        <v>0</v>
      </c>
      <c r="I659" s="1374">
        <v>553595</v>
      </c>
      <c r="J659" s="1374">
        <v>0</v>
      </c>
      <c r="K659" s="1374">
        <v>124500</v>
      </c>
      <c r="L659" s="1374">
        <v>553595</v>
      </c>
    </row>
    <row r="660" spans="1:12" ht="21">
      <c r="A660" s="1372">
        <v>45535</v>
      </c>
      <c r="B660" s="1373" t="s">
        <v>2397</v>
      </c>
      <c r="C660" s="1373" t="s">
        <v>2455</v>
      </c>
      <c r="D660" s="1373" t="s">
        <v>2456</v>
      </c>
      <c r="E660" s="1373" t="s">
        <v>1016</v>
      </c>
      <c r="F660" s="1373" t="s">
        <v>303</v>
      </c>
      <c r="G660" s="1375"/>
      <c r="H660" s="1375"/>
      <c r="I660" s="1375"/>
      <c r="J660" s="1375"/>
      <c r="K660" s="1375"/>
      <c r="L660" s="1375"/>
    </row>
    <row r="661" spans="1:12" ht="21">
      <c r="A661" s="1372">
        <v>45535</v>
      </c>
      <c r="B661" s="1373" t="s">
        <v>2397</v>
      </c>
      <c r="C661" s="1373" t="s">
        <v>2455</v>
      </c>
      <c r="D661" s="1373" t="s">
        <v>2456</v>
      </c>
      <c r="E661" s="1373" t="s">
        <v>1017</v>
      </c>
      <c r="F661" s="1373" t="s">
        <v>304</v>
      </c>
      <c r="G661" s="1374">
        <v>208706.2</v>
      </c>
      <c r="H661" s="1374">
        <v>0</v>
      </c>
      <c r="I661" s="1374">
        <v>1769983</v>
      </c>
      <c r="J661" s="1374">
        <v>0</v>
      </c>
      <c r="K661" s="1374">
        <v>208706.2</v>
      </c>
      <c r="L661" s="1374">
        <v>1769983</v>
      </c>
    </row>
    <row r="662" spans="1:12" ht="21">
      <c r="A662" s="1372">
        <v>45535</v>
      </c>
      <c r="B662" s="1373" t="s">
        <v>2397</v>
      </c>
      <c r="C662" s="1373" t="s">
        <v>2455</v>
      </c>
      <c r="D662" s="1373" t="s">
        <v>2456</v>
      </c>
      <c r="E662" s="1373" t="s">
        <v>1018</v>
      </c>
      <c r="F662" s="1373" t="s">
        <v>305</v>
      </c>
      <c r="G662" s="1375"/>
      <c r="H662" s="1375"/>
      <c r="I662" s="1375"/>
      <c r="J662" s="1375"/>
      <c r="K662" s="1375"/>
      <c r="L662" s="1375"/>
    </row>
    <row r="663" spans="1:12" ht="21">
      <c r="A663" s="1372">
        <v>45535</v>
      </c>
      <c r="B663" s="1373" t="s">
        <v>2397</v>
      </c>
      <c r="C663" s="1373" t="s">
        <v>2455</v>
      </c>
      <c r="D663" s="1373" t="s">
        <v>2456</v>
      </c>
      <c r="E663" s="1373" t="s">
        <v>1019</v>
      </c>
      <c r="F663" s="1373" t="s">
        <v>306</v>
      </c>
      <c r="G663" s="1375"/>
      <c r="H663" s="1375"/>
      <c r="I663" s="1375"/>
      <c r="J663" s="1375"/>
      <c r="K663" s="1375"/>
      <c r="L663" s="1375"/>
    </row>
    <row r="664" spans="1:12" ht="21">
      <c r="A664" s="1372">
        <v>45535</v>
      </c>
      <c r="B664" s="1373" t="s">
        <v>2397</v>
      </c>
      <c r="C664" s="1373" t="s">
        <v>2455</v>
      </c>
      <c r="D664" s="1373" t="s">
        <v>2456</v>
      </c>
      <c r="E664" s="1373" t="s">
        <v>1020</v>
      </c>
      <c r="F664" s="1373" t="s">
        <v>307</v>
      </c>
      <c r="G664" s="1375"/>
      <c r="H664" s="1375"/>
      <c r="I664" s="1375"/>
      <c r="J664" s="1375"/>
      <c r="K664" s="1375"/>
      <c r="L664" s="1375"/>
    </row>
    <row r="665" spans="1:12" ht="21">
      <c r="A665" s="1372">
        <v>45535</v>
      </c>
      <c r="B665" s="1373" t="s">
        <v>2397</v>
      </c>
      <c r="C665" s="1373" t="s">
        <v>2455</v>
      </c>
      <c r="D665" s="1373" t="s">
        <v>2456</v>
      </c>
      <c r="E665" s="1373" t="s">
        <v>1021</v>
      </c>
      <c r="F665" s="1373" t="s">
        <v>308</v>
      </c>
      <c r="G665" s="1374">
        <v>219500</v>
      </c>
      <c r="H665" s="1374">
        <v>0</v>
      </c>
      <c r="I665" s="1374">
        <v>2195000</v>
      </c>
      <c r="J665" s="1374">
        <v>0</v>
      </c>
      <c r="K665" s="1374">
        <v>219500</v>
      </c>
      <c r="L665" s="1374">
        <v>2195000</v>
      </c>
    </row>
    <row r="666" spans="1:12" ht="21">
      <c r="A666" s="1372">
        <v>45535</v>
      </c>
      <c r="B666" s="1373" t="s">
        <v>2397</v>
      </c>
      <c r="C666" s="1373" t="s">
        <v>2455</v>
      </c>
      <c r="D666" s="1373" t="s">
        <v>2456</v>
      </c>
      <c r="E666" s="1373" t="s">
        <v>1022</v>
      </c>
      <c r="F666" s="1373" t="s">
        <v>309</v>
      </c>
      <c r="G666" s="1375"/>
      <c r="H666" s="1375"/>
      <c r="I666" s="1375"/>
      <c r="J666" s="1375"/>
      <c r="K666" s="1375"/>
      <c r="L666" s="1375"/>
    </row>
    <row r="667" spans="1:12" ht="21">
      <c r="A667" s="1372">
        <v>45535</v>
      </c>
      <c r="B667" s="1373" t="s">
        <v>2397</v>
      </c>
      <c r="C667" s="1373" t="s">
        <v>2455</v>
      </c>
      <c r="D667" s="1373" t="s">
        <v>2456</v>
      </c>
      <c r="E667" s="1373" t="s">
        <v>1023</v>
      </c>
      <c r="F667" s="1373" t="s">
        <v>310</v>
      </c>
      <c r="G667" s="1374">
        <v>114386.7</v>
      </c>
      <c r="H667" s="1374">
        <v>0</v>
      </c>
      <c r="I667" s="1374">
        <v>1264978.22</v>
      </c>
      <c r="J667" s="1374">
        <v>0</v>
      </c>
      <c r="K667" s="1374">
        <v>114386.7</v>
      </c>
      <c r="L667" s="1374">
        <v>1264978.22</v>
      </c>
    </row>
    <row r="668" spans="1:12" ht="21">
      <c r="A668" s="1372">
        <v>45535</v>
      </c>
      <c r="B668" s="1373" t="s">
        <v>2397</v>
      </c>
      <c r="C668" s="1373" t="s">
        <v>2455</v>
      </c>
      <c r="D668" s="1373" t="s">
        <v>2456</v>
      </c>
      <c r="E668" s="1373" t="s">
        <v>1024</v>
      </c>
      <c r="F668" s="1373" t="s">
        <v>311</v>
      </c>
      <c r="G668" s="1374">
        <v>535950</v>
      </c>
      <c r="H668" s="1374">
        <v>0</v>
      </c>
      <c r="I668" s="1374">
        <v>19167545</v>
      </c>
      <c r="J668" s="1374">
        <v>0</v>
      </c>
      <c r="K668" s="1374">
        <v>535950</v>
      </c>
      <c r="L668" s="1374">
        <v>19167545</v>
      </c>
    </row>
    <row r="669" spans="1:12" ht="21">
      <c r="A669" s="1372">
        <v>45535</v>
      </c>
      <c r="B669" s="1373" t="s">
        <v>2397</v>
      </c>
      <c r="C669" s="1373" t="s">
        <v>2455</v>
      </c>
      <c r="D669" s="1373" t="s">
        <v>2456</v>
      </c>
      <c r="E669" s="1373" t="s">
        <v>1025</v>
      </c>
      <c r="F669" s="1373" t="s">
        <v>312</v>
      </c>
      <c r="G669" s="1374">
        <v>1031416</v>
      </c>
      <c r="H669" s="1374">
        <v>0</v>
      </c>
      <c r="I669" s="1374">
        <v>5914571.4299999997</v>
      </c>
      <c r="J669" s="1374">
        <v>0</v>
      </c>
      <c r="K669" s="1374">
        <v>1031416</v>
      </c>
      <c r="L669" s="1374">
        <v>5914571.4299999997</v>
      </c>
    </row>
    <row r="670" spans="1:12" ht="21">
      <c r="A670" s="1372">
        <v>45535</v>
      </c>
      <c r="B670" s="1373" t="s">
        <v>2397</v>
      </c>
      <c r="C670" s="1373" t="s">
        <v>2455</v>
      </c>
      <c r="D670" s="1373" t="s">
        <v>2456</v>
      </c>
      <c r="E670" s="1373" t="s">
        <v>1026</v>
      </c>
      <c r="F670" s="1373" t="s">
        <v>313</v>
      </c>
      <c r="G670" s="1374">
        <v>850635</v>
      </c>
      <c r="H670" s="1374">
        <v>0</v>
      </c>
      <c r="I670" s="1374">
        <v>12718396.5</v>
      </c>
      <c r="J670" s="1374">
        <v>0</v>
      </c>
      <c r="K670" s="1374">
        <v>850635</v>
      </c>
      <c r="L670" s="1374">
        <v>12718396.5</v>
      </c>
    </row>
    <row r="671" spans="1:12" ht="21">
      <c r="A671" s="1372">
        <v>45535</v>
      </c>
      <c r="B671" s="1373" t="s">
        <v>2397</v>
      </c>
      <c r="C671" s="1373" t="s">
        <v>2455</v>
      </c>
      <c r="D671" s="1373" t="s">
        <v>2456</v>
      </c>
      <c r="E671" s="1373" t="s">
        <v>1027</v>
      </c>
      <c r="F671" s="1373" t="s">
        <v>314</v>
      </c>
      <c r="G671" s="1374">
        <v>129900</v>
      </c>
      <c r="H671" s="1374">
        <v>0</v>
      </c>
      <c r="I671" s="1374">
        <v>15720134</v>
      </c>
      <c r="J671" s="1374">
        <v>0</v>
      </c>
      <c r="K671" s="1374">
        <v>129900</v>
      </c>
      <c r="L671" s="1374">
        <v>15720134</v>
      </c>
    </row>
    <row r="672" spans="1:12" ht="21">
      <c r="A672" s="1372">
        <v>45535</v>
      </c>
      <c r="B672" s="1373" t="s">
        <v>2397</v>
      </c>
      <c r="C672" s="1373" t="s">
        <v>2455</v>
      </c>
      <c r="D672" s="1373" t="s">
        <v>2456</v>
      </c>
      <c r="E672" s="1373" t="s">
        <v>1028</v>
      </c>
      <c r="F672" s="1373" t="s">
        <v>315</v>
      </c>
      <c r="G672" s="1375"/>
      <c r="H672" s="1375"/>
      <c r="I672" s="1375"/>
      <c r="J672" s="1375"/>
      <c r="K672" s="1375"/>
      <c r="L672" s="1375"/>
    </row>
    <row r="673" spans="1:12" ht="21">
      <c r="A673" s="1372">
        <v>45535</v>
      </c>
      <c r="B673" s="1373" t="s">
        <v>2397</v>
      </c>
      <c r="C673" s="1373" t="s">
        <v>2455</v>
      </c>
      <c r="D673" s="1373" t="s">
        <v>2456</v>
      </c>
      <c r="E673" s="1373" t="s">
        <v>1029</v>
      </c>
      <c r="F673" s="1373" t="s">
        <v>316</v>
      </c>
      <c r="G673" s="1374">
        <v>30</v>
      </c>
      <c r="H673" s="1374">
        <v>0</v>
      </c>
      <c r="I673" s="1374">
        <v>298</v>
      </c>
      <c r="J673" s="1374">
        <v>0</v>
      </c>
      <c r="K673" s="1374">
        <v>30</v>
      </c>
      <c r="L673" s="1374">
        <v>298</v>
      </c>
    </row>
    <row r="674" spans="1:12" ht="21">
      <c r="A674" s="1372">
        <v>45535</v>
      </c>
      <c r="B674" s="1373" t="s">
        <v>2397</v>
      </c>
      <c r="C674" s="1373" t="s">
        <v>2455</v>
      </c>
      <c r="D674" s="1373" t="s">
        <v>2456</v>
      </c>
      <c r="E674" s="1373" t="s">
        <v>1030</v>
      </c>
      <c r="F674" s="1373" t="s">
        <v>317</v>
      </c>
      <c r="G674" s="1374">
        <v>1779315.1</v>
      </c>
      <c r="H674" s="1374">
        <v>0</v>
      </c>
      <c r="I674" s="1374">
        <v>16329110.91</v>
      </c>
      <c r="J674" s="1374">
        <v>0</v>
      </c>
      <c r="K674" s="1374">
        <v>1779315.1</v>
      </c>
      <c r="L674" s="1374">
        <v>16329110.91</v>
      </c>
    </row>
    <row r="675" spans="1:12" ht="21">
      <c r="A675" s="1372">
        <v>45535</v>
      </c>
      <c r="B675" s="1373" t="s">
        <v>2397</v>
      </c>
      <c r="C675" s="1373" t="s">
        <v>2455</v>
      </c>
      <c r="D675" s="1373" t="s">
        <v>2456</v>
      </c>
      <c r="E675" s="1373" t="s">
        <v>1031</v>
      </c>
      <c r="F675" s="1373" t="s">
        <v>318</v>
      </c>
      <c r="G675" s="1374">
        <v>12816.46</v>
      </c>
      <c r="H675" s="1374">
        <v>0</v>
      </c>
      <c r="I675" s="1374">
        <v>216287.35</v>
      </c>
      <c r="J675" s="1374">
        <v>0</v>
      </c>
      <c r="K675" s="1374">
        <v>12816.46</v>
      </c>
      <c r="L675" s="1374">
        <v>216287.35</v>
      </c>
    </row>
    <row r="676" spans="1:12" ht="21">
      <c r="A676" s="1372">
        <v>45535</v>
      </c>
      <c r="B676" s="1373" t="s">
        <v>2397</v>
      </c>
      <c r="C676" s="1373" t="s">
        <v>2455</v>
      </c>
      <c r="D676" s="1373" t="s">
        <v>2456</v>
      </c>
      <c r="E676" s="1373" t="s">
        <v>1032</v>
      </c>
      <c r="F676" s="1373" t="s">
        <v>319</v>
      </c>
      <c r="G676" s="1374">
        <v>23990.91</v>
      </c>
      <c r="H676" s="1374">
        <v>0</v>
      </c>
      <c r="I676" s="1374">
        <v>234690.42</v>
      </c>
      <c r="J676" s="1374">
        <v>0</v>
      </c>
      <c r="K676" s="1374">
        <v>23990.91</v>
      </c>
      <c r="L676" s="1374">
        <v>234690.42</v>
      </c>
    </row>
    <row r="677" spans="1:12" ht="21">
      <c r="A677" s="1372">
        <v>45535</v>
      </c>
      <c r="B677" s="1373" t="s">
        <v>2397</v>
      </c>
      <c r="C677" s="1373" t="s">
        <v>2455</v>
      </c>
      <c r="D677" s="1373" t="s">
        <v>2456</v>
      </c>
      <c r="E677" s="1373" t="s">
        <v>1033</v>
      </c>
      <c r="F677" s="1373" t="s">
        <v>320</v>
      </c>
      <c r="G677" s="1374">
        <v>39266.86</v>
      </c>
      <c r="H677" s="1374">
        <v>0</v>
      </c>
      <c r="I677" s="1374">
        <v>281414.2</v>
      </c>
      <c r="J677" s="1374">
        <v>0</v>
      </c>
      <c r="K677" s="1374">
        <v>39266.86</v>
      </c>
      <c r="L677" s="1374">
        <v>281414.2</v>
      </c>
    </row>
    <row r="678" spans="1:12" ht="21">
      <c r="A678" s="1372">
        <v>45535</v>
      </c>
      <c r="B678" s="1373" t="s">
        <v>2397</v>
      </c>
      <c r="C678" s="1373" t="s">
        <v>2455</v>
      </c>
      <c r="D678" s="1373" t="s">
        <v>2456</v>
      </c>
      <c r="E678" s="1373" t="s">
        <v>1034</v>
      </c>
      <c r="F678" s="1373" t="s">
        <v>321</v>
      </c>
      <c r="G678" s="1374">
        <v>9740</v>
      </c>
      <c r="H678" s="1374">
        <v>0</v>
      </c>
      <c r="I678" s="1374">
        <v>101246</v>
      </c>
      <c r="J678" s="1374">
        <v>0</v>
      </c>
      <c r="K678" s="1374">
        <v>9740</v>
      </c>
      <c r="L678" s="1374">
        <v>101246</v>
      </c>
    </row>
    <row r="679" spans="1:12" ht="21">
      <c r="A679" s="1372">
        <v>45535</v>
      </c>
      <c r="B679" s="1373" t="s">
        <v>2397</v>
      </c>
      <c r="C679" s="1373" t="s">
        <v>2455</v>
      </c>
      <c r="D679" s="1373" t="s">
        <v>2456</v>
      </c>
      <c r="E679" s="1373" t="s">
        <v>1035</v>
      </c>
      <c r="F679" s="1373" t="s">
        <v>322</v>
      </c>
      <c r="G679" s="1375"/>
      <c r="H679" s="1375"/>
      <c r="I679" s="1375"/>
      <c r="J679" s="1375"/>
      <c r="K679" s="1375"/>
      <c r="L679" s="1375"/>
    </row>
    <row r="680" spans="1:12" ht="21">
      <c r="A680" s="1372">
        <v>45535</v>
      </c>
      <c r="B680" s="1373" t="s">
        <v>2397</v>
      </c>
      <c r="C680" s="1373" t="s">
        <v>2455</v>
      </c>
      <c r="D680" s="1373" t="s">
        <v>2456</v>
      </c>
      <c r="E680" s="1373" t="s">
        <v>1036</v>
      </c>
      <c r="F680" s="1373" t="s">
        <v>323</v>
      </c>
      <c r="G680" s="1374">
        <v>17357.36</v>
      </c>
      <c r="H680" s="1374">
        <v>0</v>
      </c>
      <c r="I680" s="1374">
        <v>194202.2</v>
      </c>
      <c r="J680" s="1374">
        <v>0</v>
      </c>
      <c r="K680" s="1374">
        <v>17357.36</v>
      </c>
      <c r="L680" s="1374">
        <v>194202.2</v>
      </c>
    </row>
    <row r="681" spans="1:12" ht="21">
      <c r="A681" s="1372">
        <v>45535</v>
      </c>
      <c r="B681" s="1373" t="s">
        <v>2397</v>
      </c>
      <c r="C681" s="1373" t="s">
        <v>2455</v>
      </c>
      <c r="D681" s="1373" t="s">
        <v>2456</v>
      </c>
      <c r="E681" s="1373" t="s">
        <v>1037</v>
      </c>
      <c r="F681" s="1373" t="s">
        <v>324</v>
      </c>
      <c r="G681" s="1374">
        <v>8034516.9299999997</v>
      </c>
      <c r="H681" s="1374">
        <v>0</v>
      </c>
      <c r="I681" s="1374">
        <v>98145141.870000005</v>
      </c>
      <c r="J681" s="1374">
        <v>0</v>
      </c>
      <c r="K681" s="1374">
        <v>8034516.9299999997</v>
      </c>
      <c r="L681" s="1374">
        <v>98145141.870000005</v>
      </c>
    </row>
    <row r="682" spans="1:12" ht="21">
      <c r="A682" s="1372">
        <v>45535</v>
      </c>
      <c r="B682" s="1373" t="s">
        <v>2397</v>
      </c>
      <c r="C682" s="1373" t="s">
        <v>2455</v>
      </c>
      <c r="D682" s="1373" t="s">
        <v>2456</v>
      </c>
      <c r="E682" s="1373" t="s">
        <v>1038</v>
      </c>
      <c r="F682" s="1373" t="s">
        <v>325</v>
      </c>
      <c r="G682" s="1374">
        <v>80445.34</v>
      </c>
      <c r="H682" s="1374">
        <v>0</v>
      </c>
      <c r="I682" s="1374">
        <v>1065578.56</v>
      </c>
      <c r="J682" s="1374">
        <v>0</v>
      </c>
      <c r="K682" s="1374">
        <v>80445.34</v>
      </c>
      <c r="L682" s="1374">
        <v>1065578.56</v>
      </c>
    </row>
    <row r="683" spans="1:12" ht="21">
      <c r="A683" s="1372">
        <v>45535</v>
      </c>
      <c r="B683" s="1373" t="s">
        <v>2397</v>
      </c>
      <c r="C683" s="1373" t="s">
        <v>2455</v>
      </c>
      <c r="D683" s="1373" t="s">
        <v>2456</v>
      </c>
      <c r="E683" s="1373" t="s">
        <v>1039</v>
      </c>
      <c r="F683" s="1373" t="s">
        <v>326</v>
      </c>
      <c r="G683" s="1374">
        <v>4810709.45</v>
      </c>
      <c r="H683" s="1374">
        <v>0</v>
      </c>
      <c r="I683" s="1374">
        <v>63400836.579999998</v>
      </c>
      <c r="J683" s="1374">
        <v>0</v>
      </c>
      <c r="K683" s="1374">
        <v>4810709.45</v>
      </c>
      <c r="L683" s="1374">
        <v>63400836.579999998</v>
      </c>
    </row>
    <row r="684" spans="1:12" ht="21">
      <c r="A684" s="1372">
        <v>45535</v>
      </c>
      <c r="B684" s="1373" t="s">
        <v>2397</v>
      </c>
      <c r="C684" s="1373" t="s">
        <v>2455</v>
      </c>
      <c r="D684" s="1373" t="s">
        <v>2456</v>
      </c>
      <c r="E684" s="1373" t="s">
        <v>1040</v>
      </c>
      <c r="F684" s="1373" t="s">
        <v>327</v>
      </c>
      <c r="G684" s="1374">
        <v>2104229.6</v>
      </c>
      <c r="H684" s="1374">
        <v>0</v>
      </c>
      <c r="I684" s="1374">
        <v>26185307.010000002</v>
      </c>
      <c r="J684" s="1374">
        <v>0</v>
      </c>
      <c r="K684" s="1374">
        <v>2104229.6</v>
      </c>
      <c r="L684" s="1374">
        <v>26185307.010000002</v>
      </c>
    </row>
    <row r="685" spans="1:12" ht="21">
      <c r="A685" s="1372">
        <v>45535</v>
      </c>
      <c r="B685" s="1373" t="s">
        <v>2397</v>
      </c>
      <c r="C685" s="1373" t="s">
        <v>2455</v>
      </c>
      <c r="D685" s="1373" t="s">
        <v>2456</v>
      </c>
      <c r="E685" s="1373" t="s">
        <v>1041</v>
      </c>
      <c r="F685" s="1373" t="s">
        <v>328</v>
      </c>
      <c r="G685" s="1374">
        <v>604794.19999999995</v>
      </c>
      <c r="H685" s="1374">
        <v>0</v>
      </c>
      <c r="I685" s="1374">
        <v>6505652.2000000002</v>
      </c>
      <c r="J685" s="1374">
        <v>0</v>
      </c>
      <c r="K685" s="1374">
        <v>604794.19999999995</v>
      </c>
      <c r="L685" s="1374">
        <v>6505652.2000000002</v>
      </c>
    </row>
    <row r="686" spans="1:12" ht="21">
      <c r="A686" s="1372">
        <v>45535</v>
      </c>
      <c r="B686" s="1373" t="s">
        <v>2397</v>
      </c>
      <c r="C686" s="1373" t="s">
        <v>2455</v>
      </c>
      <c r="D686" s="1373" t="s">
        <v>2456</v>
      </c>
      <c r="E686" s="1373" t="s">
        <v>1042</v>
      </c>
      <c r="F686" s="1373" t="s">
        <v>329</v>
      </c>
      <c r="G686" s="1375"/>
      <c r="H686" s="1375"/>
      <c r="I686" s="1375"/>
      <c r="J686" s="1375"/>
      <c r="K686" s="1375"/>
      <c r="L686" s="1375"/>
    </row>
    <row r="687" spans="1:12" ht="21">
      <c r="A687" s="1372">
        <v>45535</v>
      </c>
      <c r="B687" s="1373" t="s">
        <v>2397</v>
      </c>
      <c r="C687" s="1373" t="s">
        <v>2455</v>
      </c>
      <c r="D687" s="1373" t="s">
        <v>2456</v>
      </c>
      <c r="E687" s="1373" t="s">
        <v>1043</v>
      </c>
      <c r="F687" s="1373" t="s">
        <v>330</v>
      </c>
      <c r="G687" s="1374">
        <v>143483.96</v>
      </c>
      <c r="H687" s="1374">
        <v>0</v>
      </c>
      <c r="I687" s="1374">
        <v>2227055.02</v>
      </c>
      <c r="J687" s="1374">
        <v>0</v>
      </c>
      <c r="K687" s="1374">
        <v>143483.96</v>
      </c>
      <c r="L687" s="1374">
        <v>2227055.02</v>
      </c>
    </row>
    <row r="688" spans="1:12" ht="21">
      <c r="A688" s="1372">
        <v>45535</v>
      </c>
      <c r="B688" s="1373" t="s">
        <v>2397</v>
      </c>
      <c r="C688" s="1373" t="s">
        <v>2455</v>
      </c>
      <c r="D688" s="1373" t="s">
        <v>2456</v>
      </c>
      <c r="E688" s="1373" t="s">
        <v>1044</v>
      </c>
      <c r="F688" s="1373" t="s">
        <v>331</v>
      </c>
      <c r="G688" s="1375"/>
      <c r="H688" s="1375"/>
      <c r="I688" s="1375"/>
      <c r="J688" s="1375"/>
      <c r="K688" s="1375"/>
      <c r="L688" s="1375"/>
    </row>
    <row r="689" spans="1:12" ht="21">
      <c r="A689" s="1372">
        <v>45535</v>
      </c>
      <c r="B689" s="1373" t="s">
        <v>2397</v>
      </c>
      <c r="C689" s="1373" t="s">
        <v>2455</v>
      </c>
      <c r="D689" s="1373" t="s">
        <v>2456</v>
      </c>
      <c r="E689" s="1373" t="s">
        <v>1045</v>
      </c>
      <c r="F689" s="1373" t="s">
        <v>2330</v>
      </c>
      <c r="G689" s="1374">
        <v>255977</v>
      </c>
      <c r="H689" s="1374">
        <v>0</v>
      </c>
      <c r="I689" s="1374">
        <v>2513002</v>
      </c>
      <c r="J689" s="1374">
        <v>0</v>
      </c>
      <c r="K689" s="1374">
        <v>255977</v>
      </c>
      <c r="L689" s="1374">
        <v>2513002</v>
      </c>
    </row>
    <row r="690" spans="1:12" ht="21">
      <c r="A690" s="1372">
        <v>45535</v>
      </c>
      <c r="B690" s="1373" t="s">
        <v>2397</v>
      </c>
      <c r="C690" s="1373" t="s">
        <v>2455</v>
      </c>
      <c r="D690" s="1373" t="s">
        <v>2456</v>
      </c>
      <c r="E690" s="1373" t="s">
        <v>1046</v>
      </c>
      <c r="F690" s="1373" t="s">
        <v>332</v>
      </c>
      <c r="G690" s="1375"/>
      <c r="H690" s="1375"/>
      <c r="I690" s="1375"/>
      <c r="J690" s="1375"/>
      <c r="K690" s="1375"/>
      <c r="L690" s="1375"/>
    </row>
    <row r="691" spans="1:12" ht="21">
      <c r="A691" s="1372">
        <v>45535</v>
      </c>
      <c r="B691" s="1373" t="s">
        <v>2397</v>
      </c>
      <c r="C691" s="1373" t="s">
        <v>2455</v>
      </c>
      <c r="D691" s="1373" t="s">
        <v>2456</v>
      </c>
      <c r="E691" s="1373" t="s">
        <v>1047</v>
      </c>
      <c r="F691" s="1373" t="s">
        <v>333</v>
      </c>
      <c r="G691" s="1375"/>
      <c r="H691" s="1375"/>
      <c r="I691" s="1375"/>
      <c r="J691" s="1375"/>
      <c r="K691" s="1375"/>
      <c r="L691" s="1375"/>
    </row>
    <row r="692" spans="1:12" ht="21">
      <c r="A692" s="1372">
        <v>45535</v>
      </c>
      <c r="B692" s="1373" t="s">
        <v>2397</v>
      </c>
      <c r="C692" s="1373" t="s">
        <v>2455</v>
      </c>
      <c r="D692" s="1373" t="s">
        <v>2456</v>
      </c>
      <c r="E692" s="1373" t="s">
        <v>1048</v>
      </c>
      <c r="F692" s="1373" t="s">
        <v>419</v>
      </c>
      <c r="G692" s="1375"/>
      <c r="H692" s="1375"/>
      <c r="I692" s="1375"/>
      <c r="J692" s="1375"/>
      <c r="K692" s="1375"/>
      <c r="L692" s="1375"/>
    </row>
    <row r="693" spans="1:12" ht="21">
      <c r="A693" s="1372">
        <v>45535</v>
      </c>
      <c r="B693" s="1373" t="s">
        <v>2397</v>
      </c>
      <c r="C693" s="1373" t="s">
        <v>2455</v>
      </c>
      <c r="D693" s="1373" t="s">
        <v>2456</v>
      </c>
      <c r="E693" s="1373" t="s">
        <v>1049</v>
      </c>
      <c r="F693" s="1373" t="s">
        <v>420</v>
      </c>
      <c r="G693" s="1374">
        <v>104806.15</v>
      </c>
      <c r="H693" s="1374">
        <v>0</v>
      </c>
      <c r="I693" s="1374">
        <v>1422447.56</v>
      </c>
      <c r="J693" s="1374">
        <v>0</v>
      </c>
      <c r="K693" s="1374">
        <v>104806.15</v>
      </c>
      <c r="L693" s="1374">
        <v>1422447.56</v>
      </c>
    </row>
    <row r="694" spans="1:12" ht="21">
      <c r="A694" s="1372">
        <v>45535</v>
      </c>
      <c r="B694" s="1373" t="s">
        <v>2397</v>
      </c>
      <c r="C694" s="1373" t="s">
        <v>2455</v>
      </c>
      <c r="D694" s="1373" t="s">
        <v>2456</v>
      </c>
      <c r="E694" s="1373" t="s">
        <v>1050</v>
      </c>
      <c r="F694" s="1373" t="s">
        <v>334</v>
      </c>
      <c r="G694" s="1375"/>
      <c r="H694" s="1375"/>
      <c r="I694" s="1375"/>
      <c r="J694" s="1375"/>
      <c r="K694" s="1375"/>
      <c r="L694" s="1375"/>
    </row>
    <row r="695" spans="1:12" ht="21">
      <c r="A695" s="1372">
        <v>45535</v>
      </c>
      <c r="B695" s="1373" t="s">
        <v>2397</v>
      </c>
      <c r="C695" s="1373" t="s">
        <v>2455</v>
      </c>
      <c r="D695" s="1373" t="s">
        <v>2456</v>
      </c>
      <c r="E695" s="1373" t="s">
        <v>1051</v>
      </c>
      <c r="F695" s="1373" t="s">
        <v>335</v>
      </c>
      <c r="G695" s="1375"/>
      <c r="H695" s="1375"/>
      <c r="I695" s="1375"/>
      <c r="J695" s="1375"/>
      <c r="K695" s="1375"/>
      <c r="L695" s="1375"/>
    </row>
    <row r="696" spans="1:12" ht="21">
      <c r="A696" s="1372">
        <v>45535</v>
      </c>
      <c r="B696" s="1373" t="s">
        <v>2397</v>
      </c>
      <c r="C696" s="1373" t="s">
        <v>2455</v>
      </c>
      <c r="D696" s="1373" t="s">
        <v>2456</v>
      </c>
      <c r="E696" s="1373" t="s">
        <v>1052</v>
      </c>
      <c r="F696" s="1373" t="s">
        <v>336</v>
      </c>
      <c r="G696" s="1375"/>
      <c r="H696" s="1375"/>
      <c r="I696" s="1375"/>
      <c r="J696" s="1375"/>
      <c r="K696" s="1375"/>
      <c r="L696" s="1375"/>
    </row>
    <row r="697" spans="1:12" ht="21">
      <c r="A697" s="1372">
        <v>45535</v>
      </c>
      <c r="B697" s="1373" t="s">
        <v>2397</v>
      </c>
      <c r="C697" s="1373" t="s">
        <v>2455</v>
      </c>
      <c r="D697" s="1373" t="s">
        <v>2456</v>
      </c>
      <c r="E697" s="1373" t="s">
        <v>1053</v>
      </c>
      <c r="F697" s="1373" t="s">
        <v>337</v>
      </c>
      <c r="G697" s="1375"/>
      <c r="H697" s="1375"/>
      <c r="I697" s="1375"/>
      <c r="J697" s="1375"/>
      <c r="K697" s="1375"/>
      <c r="L697" s="1375"/>
    </row>
    <row r="698" spans="1:12" ht="21">
      <c r="A698" s="1372">
        <v>45535</v>
      </c>
      <c r="B698" s="1373" t="s">
        <v>2397</v>
      </c>
      <c r="C698" s="1373" t="s">
        <v>2455</v>
      </c>
      <c r="D698" s="1373" t="s">
        <v>2456</v>
      </c>
      <c r="E698" s="1373" t="s">
        <v>1054</v>
      </c>
      <c r="F698" s="1373" t="s">
        <v>458</v>
      </c>
      <c r="G698" s="1374">
        <v>0</v>
      </c>
      <c r="H698" s="1374">
        <v>0</v>
      </c>
      <c r="I698" s="1374">
        <v>742210</v>
      </c>
      <c r="J698" s="1374">
        <v>0</v>
      </c>
      <c r="K698" s="1374">
        <v>0</v>
      </c>
      <c r="L698" s="1374">
        <v>742210</v>
      </c>
    </row>
    <row r="699" spans="1:12" ht="21">
      <c r="A699" s="1372">
        <v>45535</v>
      </c>
      <c r="B699" s="1373" t="s">
        <v>2397</v>
      </c>
      <c r="C699" s="1373" t="s">
        <v>2455</v>
      </c>
      <c r="D699" s="1373" t="s">
        <v>2456</v>
      </c>
      <c r="E699" s="1373" t="s">
        <v>1055</v>
      </c>
      <c r="F699" s="1373" t="s">
        <v>1687</v>
      </c>
      <c r="G699" s="1374">
        <v>12800</v>
      </c>
      <c r="H699" s="1374">
        <v>0</v>
      </c>
      <c r="I699" s="1374">
        <v>12800</v>
      </c>
      <c r="J699" s="1374">
        <v>0</v>
      </c>
      <c r="K699" s="1374">
        <v>12800</v>
      </c>
      <c r="L699" s="1374">
        <v>12800</v>
      </c>
    </row>
    <row r="700" spans="1:12" ht="21">
      <c r="A700" s="1372">
        <v>45535</v>
      </c>
      <c r="B700" s="1373" t="s">
        <v>2397</v>
      </c>
      <c r="C700" s="1373" t="s">
        <v>2455</v>
      </c>
      <c r="D700" s="1373" t="s">
        <v>2456</v>
      </c>
      <c r="E700" s="1373" t="s">
        <v>1056</v>
      </c>
      <c r="F700" s="1373" t="s">
        <v>338</v>
      </c>
      <c r="G700" s="1374">
        <v>0</v>
      </c>
      <c r="H700" s="1374">
        <v>0</v>
      </c>
      <c r="I700" s="1374">
        <v>70490</v>
      </c>
      <c r="J700" s="1374">
        <v>0</v>
      </c>
      <c r="K700" s="1374">
        <v>0</v>
      </c>
      <c r="L700" s="1374">
        <v>70490</v>
      </c>
    </row>
    <row r="701" spans="1:12" ht="21">
      <c r="A701" s="1372">
        <v>45535</v>
      </c>
      <c r="B701" s="1373" t="s">
        <v>2397</v>
      </c>
      <c r="C701" s="1373" t="s">
        <v>2455</v>
      </c>
      <c r="D701" s="1373" t="s">
        <v>2456</v>
      </c>
      <c r="E701" s="1373" t="s">
        <v>1057</v>
      </c>
      <c r="F701" s="1373" t="s">
        <v>1688</v>
      </c>
      <c r="G701" s="1374">
        <v>626164</v>
      </c>
      <c r="H701" s="1374">
        <v>0</v>
      </c>
      <c r="I701" s="1374">
        <v>2200596.36</v>
      </c>
      <c r="J701" s="1374">
        <v>0</v>
      </c>
      <c r="K701" s="1374">
        <v>626164</v>
      </c>
      <c r="L701" s="1374">
        <v>2200596.36</v>
      </c>
    </row>
    <row r="702" spans="1:12" ht="21">
      <c r="A702" s="1372">
        <v>45535</v>
      </c>
      <c r="B702" s="1373" t="s">
        <v>2397</v>
      </c>
      <c r="C702" s="1373" t="s">
        <v>2455</v>
      </c>
      <c r="D702" s="1373" t="s">
        <v>2456</v>
      </c>
      <c r="E702" s="1373" t="s">
        <v>1058</v>
      </c>
      <c r="F702" s="1373" t="s">
        <v>459</v>
      </c>
      <c r="G702" s="1374">
        <v>139320.5</v>
      </c>
      <c r="H702" s="1374">
        <v>0</v>
      </c>
      <c r="I702" s="1374">
        <v>4227694.55</v>
      </c>
      <c r="J702" s="1374">
        <v>0</v>
      </c>
      <c r="K702" s="1374">
        <v>139320.5</v>
      </c>
      <c r="L702" s="1374">
        <v>4227694.55</v>
      </c>
    </row>
    <row r="703" spans="1:12" ht="21">
      <c r="A703" s="1372">
        <v>45535</v>
      </c>
      <c r="B703" s="1373" t="s">
        <v>2397</v>
      </c>
      <c r="C703" s="1373" t="s">
        <v>2455</v>
      </c>
      <c r="D703" s="1373" t="s">
        <v>2456</v>
      </c>
      <c r="E703" s="1373" t="s">
        <v>1059</v>
      </c>
      <c r="F703" s="1373" t="s">
        <v>1689</v>
      </c>
      <c r="G703" s="1374">
        <v>381896</v>
      </c>
      <c r="H703" s="1374">
        <v>0</v>
      </c>
      <c r="I703" s="1374">
        <v>872363.75</v>
      </c>
      <c r="J703" s="1374">
        <v>0</v>
      </c>
      <c r="K703" s="1374">
        <v>381896</v>
      </c>
      <c r="L703" s="1374">
        <v>872363.75</v>
      </c>
    </row>
    <row r="704" spans="1:12" ht="21">
      <c r="A704" s="1372">
        <v>45535</v>
      </c>
      <c r="B704" s="1373" t="s">
        <v>2397</v>
      </c>
      <c r="C704" s="1373" t="s">
        <v>2455</v>
      </c>
      <c r="D704" s="1373" t="s">
        <v>2456</v>
      </c>
      <c r="E704" s="1373" t="s">
        <v>1500</v>
      </c>
      <c r="F704" s="1373" t="s">
        <v>1858</v>
      </c>
      <c r="G704" s="1374">
        <v>0</v>
      </c>
      <c r="H704" s="1374">
        <v>0</v>
      </c>
      <c r="I704" s="1374">
        <v>494000</v>
      </c>
      <c r="J704" s="1374">
        <v>0</v>
      </c>
      <c r="K704" s="1374">
        <v>0</v>
      </c>
      <c r="L704" s="1374">
        <v>494000</v>
      </c>
    </row>
    <row r="705" spans="1:12" ht="21">
      <c r="A705" s="1372">
        <v>45535</v>
      </c>
      <c r="B705" s="1373" t="s">
        <v>2397</v>
      </c>
      <c r="C705" s="1373" t="s">
        <v>2455</v>
      </c>
      <c r="D705" s="1373" t="s">
        <v>2456</v>
      </c>
      <c r="E705" s="1373" t="s">
        <v>1859</v>
      </c>
      <c r="F705" s="1373" t="s">
        <v>1860</v>
      </c>
      <c r="G705" s="1375"/>
      <c r="H705" s="1375"/>
      <c r="I705" s="1375"/>
      <c r="J705" s="1375"/>
      <c r="K705" s="1375"/>
      <c r="L705" s="1375"/>
    </row>
    <row r="706" spans="1:12" ht="21">
      <c r="A706" s="1372">
        <v>45535</v>
      </c>
      <c r="B706" s="1373" t="s">
        <v>2397</v>
      </c>
      <c r="C706" s="1373" t="s">
        <v>2455</v>
      </c>
      <c r="D706" s="1373" t="s">
        <v>2456</v>
      </c>
      <c r="E706" s="1373" t="s">
        <v>1060</v>
      </c>
      <c r="F706" s="1373" t="s">
        <v>1690</v>
      </c>
      <c r="G706" s="1375"/>
      <c r="H706" s="1375"/>
      <c r="I706" s="1375"/>
      <c r="J706" s="1375"/>
      <c r="K706" s="1375"/>
      <c r="L706" s="1375"/>
    </row>
    <row r="707" spans="1:12" ht="21">
      <c r="A707" s="1372">
        <v>45535</v>
      </c>
      <c r="B707" s="1373" t="s">
        <v>2397</v>
      </c>
      <c r="C707" s="1373" t="s">
        <v>2455</v>
      </c>
      <c r="D707" s="1373" t="s">
        <v>2456</v>
      </c>
      <c r="E707" s="1373" t="s">
        <v>1061</v>
      </c>
      <c r="F707" s="1373" t="s">
        <v>1691</v>
      </c>
      <c r="G707" s="1375"/>
      <c r="H707" s="1375"/>
      <c r="I707" s="1375"/>
      <c r="J707" s="1375"/>
      <c r="K707" s="1375"/>
      <c r="L707" s="1375"/>
    </row>
    <row r="708" spans="1:12" ht="21">
      <c r="A708" s="1372">
        <v>45535</v>
      </c>
      <c r="B708" s="1373" t="s">
        <v>2397</v>
      </c>
      <c r="C708" s="1373" t="s">
        <v>2455</v>
      </c>
      <c r="D708" s="1373" t="s">
        <v>2456</v>
      </c>
      <c r="E708" s="1373" t="s">
        <v>1062</v>
      </c>
      <c r="F708" s="1373" t="s">
        <v>339</v>
      </c>
      <c r="G708" s="1375"/>
      <c r="H708" s="1375"/>
      <c r="I708" s="1375"/>
      <c r="J708" s="1375"/>
      <c r="K708" s="1375"/>
      <c r="L708" s="1375"/>
    </row>
    <row r="709" spans="1:12" ht="21">
      <c r="A709" s="1372">
        <v>45535</v>
      </c>
      <c r="B709" s="1373" t="s">
        <v>2397</v>
      </c>
      <c r="C709" s="1373" t="s">
        <v>2455</v>
      </c>
      <c r="D709" s="1373" t="s">
        <v>2456</v>
      </c>
      <c r="E709" s="1373" t="s">
        <v>1983</v>
      </c>
      <c r="F709" s="1373" t="s">
        <v>1984</v>
      </c>
      <c r="G709" s="1374">
        <v>270000</v>
      </c>
      <c r="H709" s="1374">
        <v>0</v>
      </c>
      <c r="I709" s="1374">
        <v>3240000</v>
      </c>
      <c r="J709" s="1374">
        <v>0</v>
      </c>
      <c r="K709" s="1374">
        <v>270000</v>
      </c>
      <c r="L709" s="1374">
        <v>3240000</v>
      </c>
    </row>
    <row r="710" spans="1:12" ht="21">
      <c r="A710" s="1372">
        <v>45535</v>
      </c>
      <c r="B710" s="1373" t="s">
        <v>2397</v>
      </c>
      <c r="C710" s="1373" t="s">
        <v>2455</v>
      </c>
      <c r="D710" s="1373" t="s">
        <v>2456</v>
      </c>
      <c r="E710" s="1373" t="s">
        <v>1985</v>
      </c>
      <c r="F710" s="1373" t="s">
        <v>1324</v>
      </c>
      <c r="G710" s="1374">
        <v>20000</v>
      </c>
      <c r="H710" s="1374">
        <v>0</v>
      </c>
      <c r="I710" s="1374">
        <v>220000</v>
      </c>
      <c r="J710" s="1374">
        <v>0</v>
      </c>
      <c r="K710" s="1374">
        <v>20000</v>
      </c>
      <c r="L710" s="1374">
        <v>220000</v>
      </c>
    </row>
    <row r="711" spans="1:12" ht="21">
      <c r="A711" s="1372">
        <v>45535</v>
      </c>
      <c r="B711" s="1373" t="s">
        <v>2397</v>
      </c>
      <c r="C711" s="1373" t="s">
        <v>2455</v>
      </c>
      <c r="D711" s="1373" t="s">
        <v>2456</v>
      </c>
      <c r="E711" s="1373" t="s">
        <v>1986</v>
      </c>
      <c r="F711" s="1373" t="s">
        <v>1987</v>
      </c>
      <c r="G711" s="1374">
        <v>70000</v>
      </c>
      <c r="H711" s="1374">
        <v>0</v>
      </c>
      <c r="I711" s="1374">
        <v>705000</v>
      </c>
      <c r="J711" s="1374">
        <v>0</v>
      </c>
      <c r="K711" s="1374">
        <v>70000</v>
      </c>
      <c r="L711" s="1374">
        <v>705000</v>
      </c>
    </row>
    <row r="712" spans="1:12" ht="21">
      <c r="A712" s="1372">
        <v>45535</v>
      </c>
      <c r="B712" s="1373" t="s">
        <v>2397</v>
      </c>
      <c r="C712" s="1373" t="s">
        <v>2455</v>
      </c>
      <c r="D712" s="1373" t="s">
        <v>2456</v>
      </c>
      <c r="E712" s="1373" t="s">
        <v>1988</v>
      </c>
      <c r="F712" s="1373" t="s">
        <v>1692</v>
      </c>
      <c r="G712" s="1374">
        <v>6017899.0999999996</v>
      </c>
      <c r="H712" s="1374">
        <v>0</v>
      </c>
      <c r="I712" s="1374">
        <v>58769333.659999996</v>
      </c>
      <c r="J712" s="1374">
        <v>0</v>
      </c>
      <c r="K712" s="1374">
        <v>6017899.0999999996</v>
      </c>
      <c r="L712" s="1374">
        <v>58769333.659999996</v>
      </c>
    </row>
    <row r="713" spans="1:12" ht="21">
      <c r="A713" s="1372">
        <v>45535</v>
      </c>
      <c r="B713" s="1373" t="s">
        <v>2397</v>
      </c>
      <c r="C713" s="1373" t="s">
        <v>2455</v>
      </c>
      <c r="D713" s="1373" t="s">
        <v>2456</v>
      </c>
      <c r="E713" s="1373" t="s">
        <v>1989</v>
      </c>
      <c r="F713" s="1373" t="s">
        <v>1693</v>
      </c>
      <c r="G713" s="1374">
        <v>587025.25</v>
      </c>
      <c r="H713" s="1374">
        <v>18450.75</v>
      </c>
      <c r="I713" s="1374">
        <v>6298329.5</v>
      </c>
      <c r="J713" s="1374">
        <v>0</v>
      </c>
      <c r="K713" s="1374">
        <v>568574.5</v>
      </c>
      <c r="L713" s="1374">
        <v>6298329.5</v>
      </c>
    </row>
    <row r="714" spans="1:12" ht="21">
      <c r="A714" s="1372">
        <v>45535</v>
      </c>
      <c r="B714" s="1373" t="s">
        <v>2397</v>
      </c>
      <c r="C714" s="1373" t="s">
        <v>2455</v>
      </c>
      <c r="D714" s="1373" t="s">
        <v>2456</v>
      </c>
      <c r="E714" s="1373" t="s">
        <v>1990</v>
      </c>
      <c r="F714" s="1373" t="s">
        <v>1694</v>
      </c>
      <c r="G714" s="1375"/>
      <c r="H714" s="1375"/>
      <c r="I714" s="1375"/>
      <c r="J714" s="1375"/>
      <c r="K714" s="1375"/>
      <c r="L714" s="1375"/>
    </row>
    <row r="715" spans="1:12" ht="21">
      <c r="A715" s="1372">
        <v>45535</v>
      </c>
      <c r="B715" s="1373" t="s">
        <v>2397</v>
      </c>
      <c r="C715" s="1373" t="s">
        <v>2455</v>
      </c>
      <c r="D715" s="1373" t="s">
        <v>2456</v>
      </c>
      <c r="E715" s="1373" t="s">
        <v>1991</v>
      </c>
      <c r="F715" s="1373" t="s">
        <v>1695</v>
      </c>
      <c r="G715" s="1374">
        <v>0</v>
      </c>
      <c r="H715" s="1374">
        <v>0</v>
      </c>
      <c r="I715" s="1374">
        <v>36000</v>
      </c>
      <c r="J715" s="1374">
        <v>0</v>
      </c>
      <c r="K715" s="1374">
        <v>0</v>
      </c>
      <c r="L715" s="1374">
        <v>36000</v>
      </c>
    </row>
    <row r="716" spans="1:12" ht="21">
      <c r="A716" s="1372">
        <v>45535</v>
      </c>
      <c r="B716" s="1373" t="s">
        <v>2397</v>
      </c>
      <c r="C716" s="1373" t="s">
        <v>2455</v>
      </c>
      <c r="D716" s="1373" t="s">
        <v>2456</v>
      </c>
      <c r="E716" s="1373" t="s">
        <v>1992</v>
      </c>
      <c r="F716" s="1373" t="s">
        <v>1698</v>
      </c>
      <c r="G716" s="1374">
        <v>10900</v>
      </c>
      <c r="H716" s="1374">
        <v>0</v>
      </c>
      <c r="I716" s="1374">
        <v>114550</v>
      </c>
      <c r="J716" s="1374">
        <v>0</v>
      </c>
      <c r="K716" s="1374">
        <v>10900</v>
      </c>
      <c r="L716" s="1374">
        <v>114550</v>
      </c>
    </row>
    <row r="717" spans="1:12" ht="21">
      <c r="A717" s="1372">
        <v>45535</v>
      </c>
      <c r="B717" s="1373" t="s">
        <v>2397</v>
      </c>
      <c r="C717" s="1373" t="s">
        <v>2455</v>
      </c>
      <c r="D717" s="1373" t="s">
        <v>2456</v>
      </c>
      <c r="E717" s="1373" t="s">
        <v>1993</v>
      </c>
      <c r="F717" s="1373" t="s">
        <v>1696</v>
      </c>
      <c r="G717" s="1375"/>
      <c r="H717" s="1375"/>
      <c r="I717" s="1375"/>
      <c r="J717" s="1375"/>
      <c r="K717" s="1375"/>
      <c r="L717" s="1375"/>
    </row>
    <row r="718" spans="1:12" ht="21">
      <c r="A718" s="1372">
        <v>45535</v>
      </c>
      <c r="B718" s="1373" t="s">
        <v>2397</v>
      </c>
      <c r="C718" s="1373" t="s">
        <v>2455</v>
      </c>
      <c r="D718" s="1373" t="s">
        <v>2456</v>
      </c>
      <c r="E718" s="1373" t="s">
        <v>1994</v>
      </c>
      <c r="F718" s="1373" t="s">
        <v>1697</v>
      </c>
      <c r="G718" s="1374">
        <v>86060</v>
      </c>
      <c r="H718" s="1374">
        <v>16680</v>
      </c>
      <c r="I718" s="1374">
        <v>680852.5</v>
      </c>
      <c r="J718" s="1374">
        <v>0</v>
      </c>
      <c r="K718" s="1374">
        <v>69380</v>
      </c>
      <c r="L718" s="1374">
        <v>680852.5</v>
      </c>
    </row>
    <row r="719" spans="1:12" ht="21">
      <c r="A719" s="1372">
        <v>45535</v>
      </c>
      <c r="B719" s="1373" t="s">
        <v>2397</v>
      </c>
      <c r="C719" s="1373" t="s">
        <v>2455</v>
      </c>
      <c r="D719" s="1373" t="s">
        <v>2456</v>
      </c>
      <c r="E719" s="1373" t="s">
        <v>1995</v>
      </c>
      <c r="F719" s="1373" t="s">
        <v>1850</v>
      </c>
      <c r="G719" s="1374">
        <v>0</v>
      </c>
      <c r="H719" s="1374">
        <v>0</v>
      </c>
      <c r="I719" s="1374">
        <v>2361455</v>
      </c>
      <c r="J719" s="1374">
        <v>0</v>
      </c>
      <c r="K719" s="1374">
        <v>0</v>
      </c>
      <c r="L719" s="1374">
        <v>2361455</v>
      </c>
    </row>
    <row r="720" spans="1:12" ht="21">
      <c r="A720" s="1372">
        <v>45535</v>
      </c>
      <c r="B720" s="1373" t="s">
        <v>2397</v>
      </c>
      <c r="C720" s="1373" t="s">
        <v>2455</v>
      </c>
      <c r="D720" s="1373" t="s">
        <v>2456</v>
      </c>
      <c r="E720" s="1373" t="s">
        <v>1996</v>
      </c>
      <c r="F720" s="1373" t="s">
        <v>1907</v>
      </c>
      <c r="G720" s="1375"/>
      <c r="H720" s="1375"/>
      <c r="I720" s="1375"/>
      <c r="J720" s="1375"/>
      <c r="K720" s="1375"/>
      <c r="L720" s="1375"/>
    </row>
    <row r="721" spans="1:12" ht="21">
      <c r="A721" s="1372">
        <v>45535</v>
      </c>
      <c r="B721" s="1373" t="s">
        <v>2397</v>
      </c>
      <c r="C721" s="1373" t="s">
        <v>2455</v>
      </c>
      <c r="D721" s="1373" t="s">
        <v>2456</v>
      </c>
      <c r="E721" s="1373" t="s">
        <v>1997</v>
      </c>
      <c r="F721" s="1373" t="s">
        <v>1401</v>
      </c>
      <c r="G721" s="1374">
        <v>2092600</v>
      </c>
      <c r="H721" s="1374">
        <v>2600</v>
      </c>
      <c r="I721" s="1374">
        <v>18629645</v>
      </c>
      <c r="J721" s="1374">
        <v>0</v>
      </c>
      <c r="K721" s="1374">
        <v>2090000</v>
      </c>
      <c r="L721" s="1374">
        <v>18629645</v>
      </c>
    </row>
    <row r="722" spans="1:12" ht="21">
      <c r="A722" s="1372">
        <v>45535</v>
      </c>
      <c r="B722" s="1373" t="s">
        <v>2397</v>
      </c>
      <c r="C722" s="1373" t="s">
        <v>2455</v>
      </c>
      <c r="D722" s="1373" t="s">
        <v>2456</v>
      </c>
      <c r="E722" s="1373" t="s">
        <v>1998</v>
      </c>
      <c r="F722" s="1373" t="s">
        <v>2331</v>
      </c>
      <c r="G722" s="1374">
        <v>0</v>
      </c>
      <c r="H722" s="1374">
        <v>0</v>
      </c>
      <c r="I722" s="1374">
        <v>5008.79</v>
      </c>
      <c r="J722" s="1374">
        <v>0</v>
      </c>
      <c r="K722" s="1374">
        <v>0</v>
      </c>
      <c r="L722" s="1374">
        <v>5008.79</v>
      </c>
    </row>
    <row r="723" spans="1:12" ht="21">
      <c r="A723" s="1372">
        <v>45535</v>
      </c>
      <c r="B723" s="1373" t="s">
        <v>2397</v>
      </c>
      <c r="C723" s="1373" t="s">
        <v>2455</v>
      </c>
      <c r="D723" s="1373" t="s">
        <v>2456</v>
      </c>
      <c r="E723" s="1373" t="s">
        <v>1999</v>
      </c>
      <c r="F723" s="1373" t="s">
        <v>1395</v>
      </c>
      <c r="G723" s="1375"/>
      <c r="H723" s="1375"/>
      <c r="I723" s="1375"/>
      <c r="J723" s="1375"/>
      <c r="K723" s="1375"/>
      <c r="L723" s="1375"/>
    </row>
    <row r="724" spans="1:12" ht="21">
      <c r="A724" s="1372">
        <v>45535</v>
      </c>
      <c r="B724" s="1373" t="s">
        <v>2397</v>
      </c>
      <c r="C724" s="1373" t="s">
        <v>2455</v>
      </c>
      <c r="D724" s="1373" t="s">
        <v>2456</v>
      </c>
      <c r="E724" s="1373" t="s">
        <v>2000</v>
      </c>
      <c r="F724" s="1373" t="s">
        <v>1396</v>
      </c>
      <c r="G724" s="1375"/>
      <c r="H724" s="1375"/>
      <c r="I724" s="1375"/>
      <c r="J724" s="1375"/>
      <c r="K724" s="1375"/>
      <c r="L724" s="1375"/>
    </row>
    <row r="725" spans="1:12" ht="21">
      <c r="A725" s="1372">
        <v>45535</v>
      </c>
      <c r="B725" s="1373" t="s">
        <v>2397</v>
      </c>
      <c r="C725" s="1373" t="s">
        <v>2455</v>
      </c>
      <c r="D725" s="1373" t="s">
        <v>2456</v>
      </c>
      <c r="E725" s="1373" t="s">
        <v>2001</v>
      </c>
      <c r="F725" s="1373" t="s">
        <v>1399</v>
      </c>
      <c r="G725" s="1374">
        <v>23572.3</v>
      </c>
      <c r="H725" s="1374">
        <v>0</v>
      </c>
      <c r="I725" s="1374">
        <v>225735.74</v>
      </c>
      <c r="J725" s="1374">
        <v>0</v>
      </c>
      <c r="K725" s="1374">
        <v>23572.3</v>
      </c>
      <c r="L725" s="1374">
        <v>225735.74</v>
      </c>
    </row>
    <row r="726" spans="1:12" ht="21">
      <c r="A726" s="1372">
        <v>45535</v>
      </c>
      <c r="B726" s="1373" t="s">
        <v>2397</v>
      </c>
      <c r="C726" s="1373" t="s">
        <v>2455</v>
      </c>
      <c r="D726" s="1373" t="s">
        <v>2456</v>
      </c>
      <c r="E726" s="1373" t="s">
        <v>2002</v>
      </c>
      <c r="F726" s="1373" t="s">
        <v>1400</v>
      </c>
      <c r="G726" s="1374">
        <v>191457.14</v>
      </c>
      <c r="H726" s="1374">
        <v>0</v>
      </c>
      <c r="I726" s="1374">
        <v>2130659.2599999998</v>
      </c>
      <c r="J726" s="1374">
        <v>0</v>
      </c>
      <c r="K726" s="1374">
        <v>191457.14</v>
      </c>
      <c r="L726" s="1374">
        <v>2130659.2599999998</v>
      </c>
    </row>
    <row r="727" spans="1:12" ht="21">
      <c r="A727" s="1372">
        <v>45535</v>
      </c>
      <c r="B727" s="1373" t="s">
        <v>2397</v>
      </c>
      <c r="C727" s="1373" t="s">
        <v>2455</v>
      </c>
      <c r="D727" s="1373" t="s">
        <v>2456</v>
      </c>
      <c r="E727" s="1373" t="s">
        <v>2003</v>
      </c>
      <c r="F727" s="1373" t="s">
        <v>2332</v>
      </c>
      <c r="G727" s="1374">
        <v>8000</v>
      </c>
      <c r="H727" s="1374">
        <v>0</v>
      </c>
      <c r="I727" s="1374">
        <v>20600</v>
      </c>
      <c r="J727" s="1374">
        <v>0</v>
      </c>
      <c r="K727" s="1374">
        <v>8000</v>
      </c>
      <c r="L727" s="1374">
        <v>20600</v>
      </c>
    </row>
    <row r="728" spans="1:12" ht="21">
      <c r="A728" s="1372">
        <v>45535</v>
      </c>
      <c r="B728" s="1373" t="s">
        <v>2397</v>
      </c>
      <c r="C728" s="1373" t="s">
        <v>2455</v>
      </c>
      <c r="D728" s="1373" t="s">
        <v>2456</v>
      </c>
      <c r="E728" s="1373" t="s">
        <v>2005</v>
      </c>
      <c r="F728" s="1373" t="s">
        <v>2333</v>
      </c>
      <c r="G728" s="1375"/>
      <c r="H728" s="1375"/>
      <c r="I728" s="1375"/>
      <c r="J728" s="1375"/>
      <c r="K728" s="1375"/>
      <c r="L728" s="1375"/>
    </row>
    <row r="729" spans="1:12" ht="21">
      <c r="A729" s="1372">
        <v>45535</v>
      </c>
      <c r="B729" s="1373" t="s">
        <v>2397</v>
      </c>
      <c r="C729" s="1373" t="s">
        <v>2455</v>
      </c>
      <c r="D729" s="1373" t="s">
        <v>2456</v>
      </c>
      <c r="E729" s="1373" t="s">
        <v>1064</v>
      </c>
      <c r="F729" s="1373" t="s">
        <v>2334</v>
      </c>
      <c r="G729" s="1374">
        <v>352305.67</v>
      </c>
      <c r="H729" s="1374">
        <v>2082.33</v>
      </c>
      <c r="I729" s="1374">
        <v>12267436.66</v>
      </c>
      <c r="J729" s="1374">
        <v>0</v>
      </c>
      <c r="K729" s="1374">
        <v>350223.34</v>
      </c>
      <c r="L729" s="1374">
        <v>12267436.66</v>
      </c>
    </row>
    <row r="730" spans="1:12" ht="21">
      <c r="A730" s="1372">
        <v>45535</v>
      </c>
      <c r="B730" s="1373" t="s">
        <v>2397</v>
      </c>
      <c r="C730" s="1373" t="s">
        <v>2455</v>
      </c>
      <c r="D730" s="1373" t="s">
        <v>2456</v>
      </c>
      <c r="E730" s="1373" t="s">
        <v>1065</v>
      </c>
      <c r="F730" s="1373" t="s">
        <v>1699</v>
      </c>
      <c r="G730" s="1374">
        <v>1190724.3899999999</v>
      </c>
      <c r="H730" s="1374">
        <v>222400.19</v>
      </c>
      <c r="I730" s="1374">
        <v>12684478.74</v>
      </c>
      <c r="J730" s="1374">
        <v>0</v>
      </c>
      <c r="K730" s="1374">
        <v>968324.2</v>
      </c>
      <c r="L730" s="1374">
        <v>12684478.74</v>
      </c>
    </row>
    <row r="731" spans="1:12" ht="21">
      <c r="A731" s="1372">
        <v>45535</v>
      </c>
      <c r="B731" s="1373" t="s">
        <v>2397</v>
      </c>
      <c r="C731" s="1373" t="s">
        <v>2455</v>
      </c>
      <c r="D731" s="1373" t="s">
        <v>2456</v>
      </c>
      <c r="E731" s="1373" t="s">
        <v>1066</v>
      </c>
      <c r="F731" s="1373" t="s">
        <v>1700</v>
      </c>
      <c r="G731" s="1374">
        <v>46872.35</v>
      </c>
      <c r="H731" s="1374">
        <v>7567.76</v>
      </c>
      <c r="I731" s="1374">
        <v>3274384.95</v>
      </c>
      <c r="J731" s="1374">
        <v>0</v>
      </c>
      <c r="K731" s="1374">
        <v>39304.589999999997</v>
      </c>
      <c r="L731" s="1374">
        <v>3274384.95</v>
      </c>
    </row>
    <row r="732" spans="1:12" ht="21">
      <c r="A732" s="1372">
        <v>45535</v>
      </c>
      <c r="B732" s="1373" t="s">
        <v>2397</v>
      </c>
      <c r="C732" s="1373" t="s">
        <v>2455</v>
      </c>
      <c r="D732" s="1373" t="s">
        <v>2456</v>
      </c>
      <c r="E732" s="1373" t="s">
        <v>1067</v>
      </c>
      <c r="F732" s="1373" t="s">
        <v>1701</v>
      </c>
      <c r="G732" s="1374">
        <v>44453.19</v>
      </c>
      <c r="H732" s="1374">
        <v>14815.25</v>
      </c>
      <c r="I732" s="1374">
        <v>3847299.69</v>
      </c>
      <c r="J732" s="1374">
        <v>0</v>
      </c>
      <c r="K732" s="1374">
        <v>29637.94</v>
      </c>
      <c r="L732" s="1374">
        <v>3847299.69</v>
      </c>
    </row>
    <row r="733" spans="1:12" ht="21">
      <c r="A733" s="1372">
        <v>45535</v>
      </c>
      <c r="B733" s="1373" t="s">
        <v>2397</v>
      </c>
      <c r="C733" s="1373" t="s">
        <v>2455</v>
      </c>
      <c r="D733" s="1373" t="s">
        <v>2456</v>
      </c>
      <c r="E733" s="1373" t="s">
        <v>1068</v>
      </c>
      <c r="F733" s="1373" t="s">
        <v>2335</v>
      </c>
      <c r="G733" s="1375"/>
      <c r="H733" s="1375"/>
      <c r="I733" s="1375"/>
      <c r="J733" s="1375"/>
      <c r="K733" s="1375"/>
      <c r="L733" s="1375"/>
    </row>
    <row r="734" spans="1:12" ht="21">
      <c r="A734" s="1372">
        <v>45535</v>
      </c>
      <c r="B734" s="1373" t="s">
        <v>2397</v>
      </c>
      <c r="C734" s="1373" t="s">
        <v>2455</v>
      </c>
      <c r="D734" s="1373" t="s">
        <v>2456</v>
      </c>
      <c r="E734" s="1373" t="s">
        <v>1069</v>
      </c>
      <c r="F734" s="1373" t="s">
        <v>1702</v>
      </c>
      <c r="G734" s="1375"/>
      <c r="H734" s="1375"/>
      <c r="I734" s="1375"/>
      <c r="J734" s="1375"/>
      <c r="K734" s="1375"/>
      <c r="L734" s="1375"/>
    </row>
    <row r="735" spans="1:12" ht="21">
      <c r="A735" s="1372">
        <v>45535</v>
      </c>
      <c r="B735" s="1373" t="s">
        <v>2397</v>
      </c>
      <c r="C735" s="1373" t="s">
        <v>2455</v>
      </c>
      <c r="D735" s="1373" t="s">
        <v>2456</v>
      </c>
      <c r="E735" s="1373" t="s">
        <v>1070</v>
      </c>
      <c r="F735" s="1373" t="s">
        <v>1703</v>
      </c>
      <c r="G735" s="1375"/>
      <c r="H735" s="1375"/>
      <c r="I735" s="1375"/>
      <c r="J735" s="1375"/>
      <c r="K735" s="1375"/>
      <c r="L735" s="1375"/>
    </row>
    <row r="736" spans="1:12" ht="21">
      <c r="A736" s="1372">
        <v>45535</v>
      </c>
      <c r="B736" s="1373" t="s">
        <v>2397</v>
      </c>
      <c r="C736" s="1373" t="s">
        <v>2455</v>
      </c>
      <c r="D736" s="1373" t="s">
        <v>2456</v>
      </c>
      <c r="E736" s="1373" t="s">
        <v>1071</v>
      </c>
      <c r="F736" s="1373" t="s">
        <v>341</v>
      </c>
      <c r="G736" s="1375"/>
      <c r="H736" s="1375"/>
      <c r="I736" s="1375"/>
      <c r="J736" s="1375"/>
      <c r="K736" s="1375"/>
      <c r="L736" s="1375"/>
    </row>
    <row r="737" spans="1:12" ht="21">
      <c r="A737" s="1372">
        <v>45535</v>
      </c>
      <c r="B737" s="1373" t="s">
        <v>2397</v>
      </c>
      <c r="C737" s="1373" t="s">
        <v>2455</v>
      </c>
      <c r="D737" s="1373" t="s">
        <v>2456</v>
      </c>
      <c r="E737" s="1373" t="s">
        <v>1072</v>
      </c>
      <c r="F737" s="1373" t="s">
        <v>2336</v>
      </c>
      <c r="G737" s="1375"/>
      <c r="H737" s="1375"/>
      <c r="I737" s="1375"/>
      <c r="J737" s="1375"/>
      <c r="K737" s="1375"/>
      <c r="L737" s="1375"/>
    </row>
    <row r="738" spans="1:12" ht="21">
      <c r="A738" s="1372">
        <v>45535</v>
      </c>
      <c r="B738" s="1373" t="s">
        <v>2397</v>
      </c>
      <c r="C738" s="1373" t="s">
        <v>2455</v>
      </c>
      <c r="D738" s="1373" t="s">
        <v>2456</v>
      </c>
      <c r="E738" s="1373" t="s">
        <v>1073</v>
      </c>
      <c r="F738" s="1373" t="s">
        <v>2337</v>
      </c>
      <c r="G738" s="1374">
        <v>14516.68</v>
      </c>
      <c r="H738" s="1374">
        <v>0</v>
      </c>
      <c r="I738" s="1374">
        <v>109172.34</v>
      </c>
      <c r="J738" s="1374">
        <v>0</v>
      </c>
      <c r="K738" s="1374">
        <v>14516.68</v>
      </c>
      <c r="L738" s="1374">
        <v>109172.34</v>
      </c>
    </row>
    <row r="739" spans="1:12" ht="21">
      <c r="A739" s="1372">
        <v>45535</v>
      </c>
      <c r="B739" s="1373" t="s">
        <v>2397</v>
      </c>
      <c r="C739" s="1373" t="s">
        <v>2455</v>
      </c>
      <c r="D739" s="1373" t="s">
        <v>2456</v>
      </c>
      <c r="E739" s="1373" t="s">
        <v>1074</v>
      </c>
      <c r="F739" s="1373" t="s">
        <v>2338</v>
      </c>
      <c r="G739" s="1374">
        <v>106680.68</v>
      </c>
      <c r="H739" s="1374">
        <v>0</v>
      </c>
      <c r="I739" s="1374">
        <v>23673775.309999999</v>
      </c>
      <c r="J739" s="1374">
        <v>0</v>
      </c>
      <c r="K739" s="1374">
        <v>106680.68</v>
      </c>
      <c r="L739" s="1374">
        <v>23673775.309999999</v>
      </c>
    </row>
    <row r="740" spans="1:12" ht="21">
      <c r="A740" s="1372">
        <v>45535</v>
      </c>
      <c r="B740" s="1373" t="s">
        <v>2397</v>
      </c>
      <c r="C740" s="1373" t="s">
        <v>2455</v>
      </c>
      <c r="D740" s="1373" t="s">
        <v>2456</v>
      </c>
      <c r="E740" s="1373" t="s">
        <v>1075</v>
      </c>
      <c r="F740" s="1373" t="s">
        <v>2339</v>
      </c>
      <c r="G740" s="1374">
        <v>10833.34</v>
      </c>
      <c r="H740" s="1374">
        <v>0</v>
      </c>
      <c r="I740" s="1374">
        <v>359299.06</v>
      </c>
      <c r="J740" s="1374">
        <v>0</v>
      </c>
      <c r="K740" s="1374">
        <v>10833.34</v>
      </c>
      <c r="L740" s="1374">
        <v>359299.06</v>
      </c>
    </row>
    <row r="741" spans="1:12" ht="21">
      <c r="A741" s="1372">
        <v>45535</v>
      </c>
      <c r="B741" s="1373" t="s">
        <v>2397</v>
      </c>
      <c r="C741" s="1373" t="s">
        <v>2455</v>
      </c>
      <c r="D741" s="1373" t="s">
        <v>2456</v>
      </c>
      <c r="E741" s="1373" t="s">
        <v>1076</v>
      </c>
      <c r="F741" s="1373" t="s">
        <v>2340</v>
      </c>
      <c r="G741" s="1374">
        <v>2606.79</v>
      </c>
      <c r="H741" s="1374">
        <v>0</v>
      </c>
      <c r="I741" s="1374">
        <v>18455.7</v>
      </c>
      <c r="J741" s="1374">
        <v>0</v>
      </c>
      <c r="K741" s="1374">
        <v>2606.79</v>
      </c>
      <c r="L741" s="1374">
        <v>18455.7</v>
      </c>
    </row>
    <row r="742" spans="1:12" ht="21">
      <c r="A742" s="1372">
        <v>45535</v>
      </c>
      <c r="B742" s="1373" t="s">
        <v>2397</v>
      </c>
      <c r="C742" s="1373" t="s">
        <v>2455</v>
      </c>
      <c r="D742" s="1373" t="s">
        <v>2456</v>
      </c>
      <c r="E742" s="1373" t="s">
        <v>1077</v>
      </c>
      <c r="F742" s="1373" t="s">
        <v>2341</v>
      </c>
      <c r="G742" s="1375"/>
      <c r="H742" s="1375"/>
      <c r="I742" s="1375"/>
      <c r="J742" s="1375"/>
      <c r="K742" s="1375"/>
      <c r="L742" s="1375"/>
    </row>
    <row r="743" spans="1:12" ht="21">
      <c r="A743" s="1372">
        <v>45535</v>
      </c>
      <c r="B743" s="1373" t="s">
        <v>2397</v>
      </c>
      <c r="C743" s="1373" t="s">
        <v>2455</v>
      </c>
      <c r="D743" s="1373" t="s">
        <v>2456</v>
      </c>
      <c r="E743" s="1373" t="s">
        <v>2007</v>
      </c>
      <c r="F743" s="1373" t="s">
        <v>2342</v>
      </c>
      <c r="G743" s="1375"/>
      <c r="H743" s="1375"/>
      <c r="I743" s="1375"/>
      <c r="J743" s="1375"/>
      <c r="K743" s="1375"/>
      <c r="L743" s="1375"/>
    </row>
    <row r="744" spans="1:12" ht="21">
      <c r="A744" s="1372">
        <v>45535</v>
      </c>
      <c r="B744" s="1373" t="s">
        <v>2397</v>
      </c>
      <c r="C744" s="1373" t="s">
        <v>2455</v>
      </c>
      <c r="D744" s="1373" t="s">
        <v>2456</v>
      </c>
      <c r="E744" s="1373" t="s">
        <v>1078</v>
      </c>
      <c r="F744" s="1373" t="s">
        <v>2343</v>
      </c>
      <c r="G744" s="1375"/>
      <c r="H744" s="1375"/>
      <c r="I744" s="1375"/>
      <c r="J744" s="1375"/>
      <c r="K744" s="1375"/>
      <c r="L744" s="1375"/>
    </row>
    <row r="745" spans="1:12" ht="21">
      <c r="A745" s="1372">
        <v>45535</v>
      </c>
      <c r="B745" s="1373" t="s">
        <v>2397</v>
      </c>
      <c r="C745" s="1373" t="s">
        <v>2455</v>
      </c>
      <c r="D745" s="1373" t="s">
        <v>2456</v>
      </c>
      <c r="E745" s="1373" t="s">
        <v>1079</v>
      </c>
      <c r="F745" s="1373" t="s">
        <v>2344</v>
      </c>
      <c r="G745" s="1374">
        <v>882657.26</v>
      </c>
      <c r="H745" s="1374">
        <v>0</v>
      </c>
      <c r="I745" s="1374">
        <v>9376882.1899999995</v>
      </c>
      <c r="J745" s="1374">
        <v>0</v>
      </c>
      <c r="K745" s="1374">
        <v>882657.26</v>
      </c>
      <c r="L745" s="1374">
        <v>9376882.1899999995</v>
      </c>
    </row>
    <row r="746" spans="1:12" ht="21">
      <c r="A746" s="1372">
        <v>45535</v>
      </c>
      <c r="B746" s="1373" t="s">
        <v>2397</v>
      </c>
      <c r="C746" s="1373" t="s">
        <v>2455</v>
      </c>
      <c r="D746" s="1373" t="s">
        <v>2456</v>
      </c>
      <c r="E746" s="1373" t="s">
        <v>1080</v>
      </c>
      <c r="F746" s="1373" t="s">
        <v>2345</v>
      </c>
      <c r="G746" s="1374">
        <v>16605.05</v>
      </c>
      <c r="H746" s="1374">
        <v>0</v>
      </c>
      <c r="I746" s="1374">
        <v>118926.45</v>
      </c>
      <c r="J746" s="1374">
        <v>0</v>
      </c>
      <c r="K746" s="1374">
        <v>16605.05</v>
      </c>
      <c r="L746" s="1374">
        <v>118926.45</v>
      </c>
    </row>
    <row r="747" spans="1:12" ht="21">
      <c r="A747" s="1372">
        <v>45535</v>
      </c>
      <c r="B747" s="1373" t="s">
        <v>2397</v>
      </c>
      <c r="C747" s="1373" t="s">
        <v>2455</v>
      </c>
      <c r="D747" s="1373" t="s">
        <v>2456</v>
      </c>
      <c r="E747" s="1373" t="s">
        <v>1081</v>
      </c>
      <c r="F747" s="1373" t="s">
        <v>342</v>
      </c>
      <c r="G747" s="1375"/>
      <c r="H747" s="1375"/>
      <c r="I747" s="1375"/>
      <c r="J747" s="1375"/>
      <c r="K747" s="1375"/>
      <c r="L747" s="1375"/>
    </row>
    <row r="748" spans="1:12" ht="21">
      <c r="A748" s="1372">
        <v>45535</v>
      </c>
      <c r="B748" s="1373" t="s">
        <v>2397</v>
      </c>
      <c r="C748" s="1373" t="s">
        <v>2455</v>
      </c>
      <c r="D748" s="1373" t="s">
        <v>2456</v>
      </c>
      <c r="E748" s="1373" t="s">
        <v>1082</v>
      </c>
      <c r="F748" s="1373" t="s">
        <v>2346</v>
      </c>
      <c r="G748" s="1375"/>
      <c r="H748" s="1375"/>
      <c r="I748" s="1375"/>
      <c r="J748" s="1375"/>
      <c r="K748" s="1375"/>
      <c r="L748" s="1375"/>
    </row>
    <row r="749" spans="1:12" ht="21">
      <c r="A749" s="1372">
        <v>45535</v>
      </c>
      <c r="B749" s="1373" t="s">
        <v>2397</v>
      </c>
      <c r="C749" s="1373" t="s">
        <v>2455</v>
      </c>
      <c r="D749" s="1373" t="s">
        <v>2456</v>
      </c>
      <c r="E749" s="1373" t="s">
        <v>1083</v>
      </c>
      <c r="F749" s="1373" t="s">
        <v>343</v>
      </c>
      <c r="G749" s="1375"/>
      <c r="H749" s="1375"/>
      <c r="I749" s="1375"/>
      <c r="J749" s="1375"/>
      <c r="K749" s="1375"/>
      <c r="L749" s="1375"/>
    </row>
    <row r="750" spans="1:12" ht="21">
      <c r="A750" s="1372">
        <v>45535</v>
      </c>
      <c r="B750" s="1373" t="s">
        <v>2397</v>
      </c>
      <c r="C750" s="1373" t="s">
        <v>2455</v>
      </c>
      <c r="D750" s="1373" t="s">
        <v>2456</v>
      </c>
      <c r="E750" s="1373" t="s">
        <v>1084</v>
      </c>
      <c r="F750" s="1373" t="s">
        <v>344</v>
      </c>
      <c r="G750" s="1375"/>
      <c r="H750" s="1375"/>
      <c r="I750" s="1375"/>
      <c r="J750" s="1375"/>
      <c r="K750" s="1375"/>
      <c r="L750" s="1375"/>
    </row>
    <row r="751" spans="1:12" ht="21">
      <c r="A751" s="1372">
        <v>45535</v>
      </c>
      <c r="B751" s="1373" t="s">
        <v>2397</v>
      </c>
      <c r="C751" s="1373" t="s">
        <v>2455</v>
      </c>
      <c r="D751" s="1373" t="s">
        <v>2456</v>
      </c>
      <c r="E751" s="1373" t="s">
        <v>1085</v>
      </c>
      <c r="F751" s="1373" t="s">
        <v>345</v>
      </c>
      <c r="G751" s="1375"/>
      <c r="H751" s="1375"/>
      <c r="I751" s="1375"/>
      <c r="J751" s="1375"/>
      <c r="K751" s="1375"/>
      <c r="L751" s="1375"/>
    </row>
    <row r="752" spans="1:12" ht="21">
      <c r="A752" s="1372">
        <v>45535</v>
      </c>
      <c r="B752" s="1373" t="s">
        <v>2397</v>
      </c>
      <c r="C752" s="1373" t="s">
        <v>2455</v>
      </c>
      <c r="D752" s="1373" t="s">
        <v>2456</v>
      </c>
      <c r="E752" s="1373" t="s">
        <v>1086</v>
      </c>
      <c r="F752" s="1373" t="s">
        <v>2347</v>
      </c>
      <c r="G752" s="1375"/>
      <c r="H752" s="1375"/>
      <c r="I752" s="1375"/>
      <c r="J752" s="1375"/>
      <c r="K752" s="1375"/>
      <c r="L752" s="1375"/>
    </row>
    <row r="753" spans="1:12" ht="21">
      <c r="A753" s="1372">
        <v>45535</v>
      </c>
      <c r="B753" s="1373" t="s">
        <v>2397</v>
      </c>
      <c r="C753" s="1373" t="s">
        <v>2455</v>
      </c>
      <c r="D753" s="1373" t="s">
        <v>2456</v>
      </c>
      <c r="E753" s="1373" t="s">
        <v>1087</v>
      </c>
      <c r="F753" s="1373" t="s">
        <v>2348</v>
      </c>
      <c r="G753" s="1374">
        <v>3236.12</v>
      </c>
      <c r="H753" s="1374">
        <v>0</v>
      </c>
      <c r="I753" s="1374">
        <v>23111.16</v>
      </c>
      <c r="J753" s="1374">
        <v>0</v>
      </c>
      <c r="K753" s="1374">
        <v>3236.12</v>
      </c>
      <c r="L753" s="1374">
        <v>23111.16</v>
      </c>
    </row>
    <row r="754" spans="1:12" ht="21">
      <c r="A754" s="1372">
        <v>45535</v>
      </c>
      <c r="B754" s="1373" t="s">
        <v>2397</v>
      </c>
      <c r="C754" s="1373" t="s">
        <v>2455</v>
      </c>
      <c r="D754" s="1373" t="s">
        <v>2456</v>
      </c>
      <c r="E754" s="1373" t="s">
        <v>1088</v>
      </c>
      <c r="F754" s="1373" t="s">
        <v>2349</v>
      </c>
      <c r="G754" s="1375"/>
      <c r="H754" s="1375"/>
      <c r="I754" s="1375"/>
      <c r="J754" s="1375"/>
      <c r="K754" s="1375"/>
      <c r="L754" s="1375"/>
    </row>
    <row r="755" spans="1:12" ht="21">
      <c r="A755" s="1372">
        <v>45535</v>
      </c>
      <c r="B755" s="1373" t="s">
        <v>2397</v>
      </c>
      <c r="C755" s="1373" t="s">
        <v>2455</v>
      </c>
      <c r="D755" s="1373" t="s">
        <v>2456</v>
      </c>
      <c r="E755" s="1373" t="s">
        <v>1089</v>
      </c>
      <c r="F755" s="1373" t="s">
        <v>2350</v>
      </c>
      <c r="G755" s="1375"/>
      <c r="H755" s="1375"/>
      <c r="I755" s="1375"/>
      <c r="J755" s="1375"/>
      <c r="K755" s="1375"/>
      <c r="L755" s="1375"/>
    </row>
    <row r="756" spans="1:12" ht="21">
      <c r="A756" s="1372">
        <v>45535</v>
      </c>
      <c r="B756" s="1373" t="s">
        <v>2397</v>
      </c>
      <c r="C756" s="1373" t="s">
        <v>2455</v>
      </c>
      <c r="D756" s="1373" t="s">
        <v>2456</v>
      </c>
      <c r="E756" s="1373" t="s">
        <v>1090</v>
      </c>
      <c r="F756" s="1373" t="s">
        <v>2351</v>
      </c>
      <c r="G756" s="1374">
        <v>0</v>
      </c>
      <c r="H756" s="1374">
        <v>406678.86</v>
      </c>
      <c r="I756" s="1374">
        <v>0</v>
      </c>
      <c r="J756" s="1374">
        <v>0</v>
      </c>
      <c r="K756" s="1374">
        <v>-406678.86</v>
      </c>
      <c r="L756" s="1374">
        <v>0</v>
      </c>
    </row>
    <row r="757" spans="1:12" ht="21">
      <c r="A757" s="1372">
        <v>45535</v>
      </c>
      <c r="B757" s="1373" t="s">
        <v>2397</v>
      </c>
      <c r="C757" s="1373" t="s">
        <v>2455</v>
      </c>
      <c r="D757" s="1373" t="s">
        <v>2456</v>
      </c>
      <c r="E757" s="1373" t="s">
        <v>1091</v>
      </c>
      <c r="F757" s="1373" t="s">
        <v>2352</v>
      </c>
      <c r="G757" s="1374">
        <v>0</v>
      </c>
      <c r="H757" s="1374">
        <v>1605575.65</v>
      </c>
      <c r="I757" s="1374">
        <v>0</v>
      </c>
      <c r="J757" s="1374">
        <v>0</v>
      </c>
      <c r="K757" s="1374">
        <v>-1605575.65</v>
      </c>
      <c r="L757" s="1374">
        <v>0</v>
      </c>
    </row>
    <row r="758" spans="1:12" ht="21">
      <c r="A758" s="1372">
        <v>45535</v>
      </c>
      <c r="B758" s="1373" t="s">
        <v>2397</v>
      </c>
      <c r="C758" s="1373" t="s">
        <v>2455</v>
      </c>
      <c r="D758" s="1373" t="s">
        <v>2456</v>
      </c>
      <c r="E758" s="1373" t="s">
        <v>1092</v>
      </c>
      <c r="F758" s="1373" t="s">
        <v>2353</v>
      </c>
      <c r="G758" s="1374">
        <v>0</v>
      </c>
      <c r="H758" s="1374">
        <v>658537.66</v>
      </c>
      <c r="I758" s="1374">
        <v>0</v>
      </c>
      <c r="J758" s="1374">
        <v>0</v>
      </c>
      <c r="K758" s="1374">
        <v>-658537.66</v>
      </c>
      <c r="L758" s="1374">
        <v>0</v>
      </c>
    </row>
    <row r="759" spans="1:12" ht="21">
      <c r="A759" s="1372">
        <v>45535</v>
      </c>
      <c r="B759" s="1373" t="s">
        <v>2397</v>
      </c>
      <c r="C759" s="1373" t="s">
        <v>2455</v>
      </c>
      <c r="D759" s="1373" t="s">
        <v>2456</v>
      </c>
      <c r="E759" s="1373" t="s">
        <v>1093</v>
      </c>
      <c r="F759" s="1373" t="s">
        <v>2354</v>
      </c>
      <c r="G759" s="1374">
        <v>0</v>
      </c>
      <c r="H759" s="1374">
        <v>466284.71</v>
      </c>
      <c r="I759" s="1374">
        <v>0</v>
      </c>
      <c r="J759" s="1374">
        <v>0</v>
      </c>
      <c r="K759" s="1374">
        <v>-466284.71</v>
      </c>
      <c r="L759" s="1374">
        <v>0</v>
      </c>
    </row>
    <row r="760" spans="1:12" ht="21">
      <c r="A760" s="1372">
        <v>45535</v>
      </c>
      <c r="B760" s="1373" t="s">
        <v>2397</v>
      </c>
      <c r="C760" s="1373" t="s">
        <v>2455</v>
      </c>
      <c r="D760" s="1373" t="s">
        <v>2456</v>
      </c>
      <c r="E760" s="1373" t="s">
        <v>1094</v>
      </c>
      <c r="F760" s="1373" t="s">
        <v>2355</v>
      </c>
      <c r="G760" s="1375"/>
      <c r="H760" s="1375"/>
      <c r="I760" s="1375"/>
      <c r="J760" s="1375"/>
      <c r="K760" s="1375"/>
      <c r="L760" s="1375"/>
    </row>
    <row r="761" spans="1:12" ht="21">
      <c r="A761" s="1372">
        <v>45535</v>
      </c>
      <c r="B761" s="1373" t="s">
        <v>2397</v>
      </c>
      <c r="C761" s="1373" t="s">
        <v>2455</v>
      </c>
      <c r="D761" s="1373" t="s">
        <v>2456</v>
      </c>
      <c r="E761" s="1373" t="s">
        <v>1095</v>
      </c>
      <c r="F761" s="1373" t="s">
        <v>1352</v>
      </c>
      <c r="G761" s="1375"/>
      <c r="H761" s="1375"/>
      <c r="I761" s="1375"/>
      <c r="J761" s="1375"/>
      <c r="K761" s="1375"/>
      <c r="L761" s="1375"/>
    </row>
    <row r="762" spans="1:12" ht="21">
      <c r="A762" s="1372">
        <v>45535</v>
      </c>
      <c r="B762" s="1373" t="s">
        <v>2397</v>
      </c>
      <c r="C762" s="1373" t="s">
        <v>2455</v>
      </c>
      <c r="D762" s="1373" t="s">
        <v>2456</v>
      </c>
      <c r="E762" s="1373" t="s">
        <v>1096</v>
      </c>
      <c r="F762" s="1373" t="s">
        <v>2356</v>
      </c>
      <c r="G762" s="1374">
        <v>0</v>
      </c>
      <c r="H762" s="1374">
        <v>71007.899999999994</v>
      </c>
      <c r="I762" s="1374">
        <v>0</v>
      </c>
      <c r="J762" s="1374">
        <v>0</v>
      </c>
      <c r="K762" s="1374">
        <v>-71007.899999999994</v>
      </c>
      <c r="L762" s="1374">
        <v>0</v>
      </c>
    </row>
    <row r="763" spans="1:12" ht="21">
      <c r="A763" s="1372">
        <v>45535</v>
      </c>
      <c r="B763" s="1373" t="s">
        <v>2397</v>
      </c>
      <c r="C763" s="1373" t="s">
        <v>2455</v>
      </c>
      <c r="D763" s="1373" t="s">
        <v>2456</v>
      </c>
      <c r="E763" s="1373" t="s">
        <v>1097</v>
      </c>
      <c r="F763" s="1373" t="s">
        <v>1353</v>
      </c>
      <c r="G763" s="1375"/>
      <c r="H763" s="1375"/>
      <c r="I763" s="1375"/>
      <c r="J763" s="1375"/>
      <c r="K763" s="1375"/>
      <c r="L763" s="1375"/>
    </row>
    <row r="764" spans="1:12" ht="21">
      <c r="A764" s="1372">
        <v>45535</v>
      </c>
      <c r="B764" s="1373" t="s">
        <v>2397</v>
      </c>
      <c r="C764" s="1373" t="s">
        <v>2455</v>
      </c>
      <c r="D764" s="1373" t="s">
        <v>2456</v>
      </c>
      <c r="E764" s="1373" t="s">
        <v>1098</v>
      </c>
      <c r="F764" s="1373" t="s">
        <v>1354</v>
      </c>
      <c r="G764" s="1375"/>
      <c r="H764" s="1375"/>
      <c r="I764" s="1375"/>
      <c r="J764" s="1375"/>
      <c r="K764" s="1375"/>
      <c r="L764" s="1375"/>
    </row>
    <row r="765" spans="1:12" ht="21">
      <c r="A765" s="1372">
        <v>45535</v>
      </c>
      <c r="B765" s="1373" t="s">
        <v>2397</v>
      </c>
      <c r="C765" s="1373" t="s">
        <v>2455</v>
      </c>
      <c r="D765" s="1373" t="s">
        <v>2456</v>
      </c>
      <c r="E765" s="1373" t="s">
        <v>1099</v>
      </c>
      <c r="F765" s="1373" t="s">
        <v>2357</v>
      </c>
      <c r="G765" s="1374">
        <v>46666.04</v>
      </c>
      <c r="H765" s="1374">
        <v>0</v>
      </c>
      <c r="I765" s="1374">
        <v>713222.09</v>
      </c>
      <c r="J765" s="1374">
        <v>0</v>
      </c>
      <c r="K765" s="1374">
        <v>46666.04</v>
      </c>
      <c r="L765" s="1374">
        <v>713222.09</v>
      </c>
    </row>
    <row r="766" spans="1:12" ht="21">
      <c r="A766" s="1372">
        <v>45535</v>
      </c>
      <c r="B766" s="1373" t="s">
        <v>2397</v>
      </c>
      <c r="C766" s="1373" t="s">
        <v>2455</v>
      </c>
      <c r="D766" s="1373" t="s">
        <v>2456</v>
      </c>
      <c r="E766" s="1373" t="s">
        <v>1100</v>
      </c>
      <c r="F766" s="1373" t="s">
        <v>2358</v>
      </c>
      <c r="G766" s="1374">
        <v>0</v>
      </c>
      <c r="H766" s="1374">
        <v>0</v>
      </c>
      <c r="I766" s="1374">
        <v>294618.71999999997</v>
      </c>
      <c r="J766" s="1374">
        <v>0</v>
      </c>
      <c r="K766" s="1374">
        <v>0</v>
      </c>
      <c r="L766" s="1374">
        <v>294618.71999999997</v>
      </c>
    </row>
    <row r="767" spans="1:12" ht="21">
      <c r="A767" s="1372">
        <v>45535</v>
      </c>
      <c r="B767" s="1373" t="s">
        <v>2397</v>
      </c>
      <c r="C767" s="1373" t="s">
        <v>2455</v>
      </c>
      <c r="D767" s="1373" t="s">
        <v>2456</v>
      </c>
      <c r="E767" s="1373" t="s">
        <v>1101</v>
      </c>
      <c r="F767" s="1373" t="s">
        <v>1356</v>
      </c>
      <c r="G767" s="1374">
        <v>59120.92</v>
      </c>
      <c r="H767" s="1374">
        <v>0</v>
      </c>
      <c r="I767" s="1374">
        <v>650330.12</v>
      </c>
      <c r="J767" s="1374">
        <v>0</v>
      </c>
      <c r="K767" s="1374">
        <v>59120.92</v>
      </c>
      <c r="L767" s="1374">
        <v>650330.12</v>
      </c>
    </row>
    <row r="768" spans="1:12" ht="21">
      <c r="A768" s="1372">
        <v>45535</v>
      </c>
      <c r="B768" s="1373" t="s">
        <v>2397</v>
      </c>
      <c r="C768" s="1373" t="s">
        <v>2455</v>
      </c>
      <c r="D768" s="1373" t="s">
        <v>2456</v>
      </c>
      <c r="E768" s="1373" t="s">
        <v>1102</v>
      </c>
      <c r="F768" s="1373" t="s">
        <v>1357</v>
      </c>
      <c r="G768" s="1374">
        <v>8513.83</v>
      </c>
      <c r="H768" s="1374">
        <v>0</v>
      </c>
      <c r="I768" s="1374">
        <v>94117.61</v>
      </c>
      <c r="J768" s="1374">
        <v>0</v>
      </c>
      <c r="K768" s="1374">
        <v>8513.83</v>
      </c>
      <c r="L768" s="1374">
        <v>94117.61</v>
      </c>
    </row>
    <row r="769" spans="1:12" ht="21">
      <c r="A769" s="1372">
        <v>45535</v>
      </c>
      <c r="B769" s="1373" t="s">
        <v>2397</v>
      </c>
      <c r="C769" s="1373" t="s">
        <v>2455</v>
      </c>
      <c r="D769" s="1373" t="s">
        <v>2456</v>
      </c>
      <c r="E769" s="1373" t="s">
        <v>1103</v>
      </c>
      <c r="F769" s="1373" t="s">
        <v>1358</v>
      </c>
      <c r="G769" s="1374">
        <v>8477.06</v>
      </c>
      <c r="H769" s="1374">
        <v>0</v>
      </c>
      <c r="I769" s="1374">
        <v>99645.13</v>
      </c>
      <c r="J769" s="1374">
        <v>0</v>
      </c>
      <c r="K769" s="1374">
        <v>8477.06</v>
      </c>
      <c r="L769" s="1374">
        <v>99645.13</v>
      </c>
    </row>
    <row r="770" spans="1:12" ht="21">
      <c r="A770" s="1372">
        <v>45535</v>
      </c>
      <c r="B770" s="1373" t="s">
        <v>2397</v>
      </c>
      <c r="C770" s="1373" t="s">
        <v>2455</v>
      </c>
      <c r="D770" s="1373" t="s">
        <v>2456</v>
      </c>
      <c r="E770" s="1373" t="s">
        <v>1104</v>
      </c>
      <c r="F770" s="1373" t="s">
        <v>2359</v>
      </c>
      <c r="G770" s="1375"/>
      <c r="H770" s="1375"/>
      <c r="I770" s="1375"/>
      <c r="J770" s="1375"/>
      <c r="K770" s="1375"/>
      <c r="L770" s="1375"/>
    </row>
    <row r="771" spans="1:12" ht="21">
      <c r="A771" s="1372">
        <v>45535</v>
      </c>
      <c r="B771" s="1373" t="s">
        <v>2397</v>
      </c>
      <c r="C771" s="1373" t="s">
        <v>2455</v>
      </c>
      <c r="D771" s="1373" t="s">
        <v>2456</v>
      </c>
      <c r="E771" s="1373" t="s">
        <v>1105</v>
      </c>
      <c r="F771" s="1373" t="s">
        <v>2360</v>
      </c>
      <c r="G771" s="1374">
        <v>1407722.2</v>
      </c>
      <c r="H771" s="1374">
        <v>0</v>
      </c>
      <c r="I771" s="1374">
        <v>16454699.77</v>
      </c>
      <c r="J771" s="1374">
        <v>0</v>
      </c>
      <c r="K771" s="1374">
        <v>1407722.2</v>
      </c>
      <c r="L771" s="1374">
        <v>16454699.77</v>
      </c>
    </row>
    <row r="772" spans="1:12" ht="21">
      <c r="A772" s="1372">
        <v>45535</v>
      </c>
      <c r="B772" s="1373" t="s">
        <v>2397</v>
      </c>
      <c r="C772" s="1373" t="s">
        <v>2455</v>
      </c>
      <c r="D772" s="1373" t="s">
        <v>2456</v>
      </c>
      <c r="E772" s="1373" t="s">
        <v>1106</v>
      </c>
      <c r="F772" s="1373" t="s">
        <v>1359</v>
      </c>
      <c r="G772" s="1374">
        <v>127005.27</v>
      </c>
      <c r="H772" s="1374">
        <v>0</v>
      </c>
      <c r="I772" s="1374">
        <v>1608711.73</v>
      </c>
      <c r="J772" s="1374">
        <v>0</v>
      </c>
      <c r="K772" s="1374">
        <v>127005.27</v>
      </c>
      <c r="L772" s="1374">
        <v>1608711.73</v>
      </c>
    </row>
    <row r="773" spans="1:12" ht="21">
      <c r="A773" s="1372">
        <v>45535</v>
      </c>
      <c r="B773" s="1373" t="s">
        <v>2397</v>
      </c>
      <c r="C773" s="1373" t="s">
        <v>2455</v>
      </c>
      <c r="D773" s="1373" t="s">
        <v>2456</v>
      </c>
      <c r="E773" s="1373" t="s">
        <v>1107</v>
      </c>
      <c r="F773" s="1373" t="s">
        <v>352</v>
      </c>
      <c r="G773" s="1374">
        <v>18207.02</v>
      </c>
      <c r="H773" s="1374">
        <v>0</v>
      </c>
      <c r="I773" s="1374">
        <v>232276.38</v>
      </c>
      <c r="J773" s="1374">
        <v>0</v>
      </c>
      <c r="K773" s="1374">
        <v>18207.02</v>
      </c>
      <c r="L773" s="1374">
        <v>232276.38</v>
      </c>
    </row>
    <row r="774" spans="1:12" ht="21">
      <c r="A774" s="1372">
        <v>45535</v>
      </c>
      <c r="B774" s="1373" t="s">
        <v>2397</v>
      </c>
      <c r="C774" s="1373" t="s">
        <v>2455</v>
      </c>
      <c r="D774" s="1373" t="s">
        <v>2456</v>
      </c>
      <c r="E774" s="1373" t="s">
        <v>1108</v>
      </c>
      <c r="F774" s="1373" t="s">
        <v>1360</v>
      </c>
      <c r="G774" s="1374">
        <v>2305.56</v>
      </c>
      <c r="H774" s="1374">
        <v>0</v>
      </c>
      <c r="I774" s="1374">
        <v>25361.16</v>
      </c>
      <c r="J774" s="1374">
        <v>0</v>
      </c>
      <c r="K774" s="1374">
        <v>2305.56</v>
      </c>
      <c r="L774" s="1374">
        <v>25361.16</v>
      </c>
    </row>
    <row r="775" spans="1:12" ht="21">
      <c r="A775" s="1372">
        <v>45535</v>
      </c>
      <c r="B775" s="1373" t="s">
        <v>2397</v>
      </c>
      <c r="C775" s="1373" t="s">
        <v>2455</v>
      </c>
      <c r="D775" s="1373" t="s">
        <v>2456</v>
      </c>
      <c r="E775" s="1373" t="s">
        <v>1109</v>
      </c>
      <c r="F775" s="1373" t="s">
        <v>2361</v>
      </c>
      <c r="G775" s="1374">
        <v>9972.2199999999993</v>
      </c>
      <c r="H775" s="1374">
        <v>0</v>
      </c>
      <c r="I775" s="1374">
        <v>109694.42</v>
      </c>
      <c r="J775" s="1374">
        <v>0</v>
      </c>
      <c r="K775" s="1374">
        <v>9972.2199999999993</v>
      </c>
      <c r="L775" s="1374">
        <v>109694.42</v>
      </c>
    </row>
    <row r="776" spans="1:12" ht="21">
      <c r="A776" s="1372">
        <v>45535</v>
      </c>
      <c r="B776" s="1373" t="s">
        <v>2397</v>
      </c>
      <c r="C776" s="1373" t="s">
        <v>2455</v>
      </c>
      <c r="D776" s="1373" t="s">
        <v>2456</v>
      </c>
      <c r="E776" s="1373" t="s">
        <v>1110</v>
      </c>
      <c r="F776" s="1373" t="s">
        <v>2362</v>
      </c>
      <c r="G776" s="1375"/>
      <c r="H776" s="1375"/>
      <c r="I776" s="1375"/>
      <c r="J776" s="1375"/>
      <c r="K776" s="1375"/>
      <c r="L776" s="1375"/>
    </row>
    <row r="777" spans="1:12" ht="21">
      <c r="A777" s="1372">
        <v>45535</v>
      </c>
      <c r="B777" s="1373" t="s">
        <v>2397</v>
      </c>
      <c r="C777" s="1373" t="s">
        <v>2455</v>
      </c>
      <c r="D777" s="1373" t="s">
        <v>2456</v>
      </c>
      <c r="E777" s="1373" t="s">
        <v>1111</v>
      </c>
      <c r="F777" s="1373" t="s">
        <v>2363</v>
      </c>
      <c r="G777" s="1375"/>
      <c r="H777" s="1375"/>
      <c r="I777" s="1375"/>
      <c r="J777" s="1375"/>
      <c r="K777" s="1375"/>
      <c r="L777" s="1375"/>
    </row>
    <row r="778" spans="1:12" ht="21">
      <c r="A778" s="1372">
        <v>45535</v>
      </c>
      <c r="B778" s="1373" t="s">
        <v>2397</v>
      </c>
      <c r="C778" s="1373" t="s">
        <v>2455</v>
      </c>
      <c r="D778" s="1373" t="s">
        <v>2456</v>
      </c>
      <c r="E778" s="1373" t="s">
        <v>1112</v>
      </c>
      <c r="F778" s="1373" t="s">
        <v>2364</v>
      </c>
      <c r="G778" s="1375"/>
      <c r="H778" s="1375"/>
      <c r="I778" s="1375"/>
      <c r="J778" s="1375"/>
      <c r="K778" s="1375"/>
      <c r="L778" s="1375"/>
    </row>
    <row r="779" spans="1:12" ht="21">
      <c r="A779" s="1372">
        <v>45535</v>
      </c>
      <c r="B779" s="1373" t="s">
        <v>2397</v>
      </c>
      <c r="C779" s="1373" t="s">
        <v>2455</v>
      </c>
      <c r="D779" s="1373" t="s">
        <v>2456</v>
      </c>
      <c r="E779" s="1373" t="s">
        <v>1113</v>
      </c>
      <c r="F779" s="1373" t="s">
        <v>355</v>
      </c>
      <c r="G779" s="1375"/>
      <c r="H779" s="1375"/>
      <c r="I779" s="1375"/>
      <c r="J779" s="1375"/>
      <c r="K779" s="1375"/>
      <c r="L779" s="1375"/>
    </row>
    <row r="780" spans="1:12" ht="21">
      <c r="A780" s="1372">
        <v>45535</v>
      </c>
      <c r="B780" s="1373" t="s">
        <v>2397</v>
      </c>
      <c r="C780" s="1373" t="s">
        <v>2455</v>
      </c>
      <c r="D780" s="1373" t="s">
        <v>2456</v>
      </c>
      <c r="E780" s="1373" t="s">
        <v>1114</v>
      </c>
      <c r="F780" s="1373" t="s">
        <v>356</v>
      </c>
      <c r="G780" s="1375"/>
      <c r="H780" s="1375"/>
      <c r="I780" s="1375"/>
      <c r="J780" s="1375"/>
      <c r="K780" s="1375"/>
      <c r="L780" s="1375"/>
    </row>
    <row r="781" spans="1:12" ht="21">
      <c r="A781" s="1372">
        <v>45535</v>
      </c>
      <c r="B781" s="1373" t="s">
        <v>2397</v>
      </c>
      <c r="C781" s="1373" t="s">
        <v>2455</v>
      </c>
      <c r="D781" s="1373" t="s">
        <v>2456</v>
      </c>
      <c r="E781" s="1373" t="s">
        <v>1115</v>
      </c>
      <c r="F781" s="1373" t="s">
        <v>357</v>
      </c>
      <c r="G781" s="1375"/>
      <c r="H781" s="1375"/>
      <c r="I781" s="1375"/>
      <c r="J781" s="1375"/>
      <c r="K781" s="1375"/>
      <c r="L781" s="1375"/>
    </row>
    <row r="782" spans="1:12" ht="21">
      <c r="A782" s="1372">
        <v>45535</v>
      </c>
      <c r="B782" s="1373" t="s">
        <v>2397</v>
      </c>
      <c r="C782" s="1373" t="s">
        <v>2455</v>
      </c>
      <c r="D782" s="1373" t="s">
        <v>2456</v>
      </c>
      <c r="E782" s="1373" t="s">
        <v>1116</v>
      </c>
      <c r="F782" s="1373" t="s">
        <v>358</v>
      </c>
      <c r="G782" s="1375"/>
      <c r="H782" s="1375"/>
      <c r="I782" s="1375"/>
      <c r="J782" s="1375"/>
      <c r="K782" s="1375"/>
      <c r="L782" s="1375"/>
    </row>
    <row r="783" spans="1:12" ht="21">
      <c r="A783" s="1372">
        <v>45535</v>
      </c>
      <c r="B783" s="1373" t="s">
        <v>2397</v>
      </c>
      <c r="C783" s="1373" t="s">
        <v>2455</v>
      </c>
      <c r="D783" s="1373" t="s">
        <v>2456</v>
      </c>
      <c r="E783" s="1373" t="s">
        <v>1117</v>
      </c>
      <c r="F783" s="1373" t="s">
        <v>359</v>
      </c>
      <c r="G783" s="1375"/>
      <c r="H783" s="1375"/>
      <c r="I783" s="1375"/>
      <c r="J783" s="1375"/>
      <c r="K783" s="1375"/>
      <c r="L783" s="1375"/>
    </row>
    <row r="784" spans="1:12" ht="21">
      <c r="A784" s="1372">
        <v>45535</v>
      </c>
      <c r="B784" s="1373" t="s">
        <v>2397</v>
      </c>
      <c r="C784" s="1373" t="s">
        <v>2455</v>
      </c>
      <c r="D784" s="1373" t="s">
        <v>2456</v>
      </c>
      <c r="E784" s="1373" t="s">
        <v>1118</v>
      </c>
      <c r="F784" s="1373" t="s">
        <v>360</v>
      </c>
      <c r="G784" s="1375"/>
      <c r="H784" s="1375"/>
      <c r="I784" s="1375"/>
      <c r="J784" s="1375"/>
      <c r="K784" s="1375"/>
      <c r="L784" s="1375"/>
    </row>
    <row r="785" spans="1:12" ht="21">
      <c r="A785" s="1372">
        <v>45535</v>
      </c>
      <c r="B785" s="1373" t="s">
        <v>2397</v>
      </c>
      <c r="C785" s="1373" t="s">
        <v>2455</v>
      </c>
      <c r="D785" s="1373" t="s">
        <v>2456</v>
      </c>
      <c r="E785" s="1373" t="s">
        <v>1119</v>
      </c>
      <c r="F785" s="1373" t="s">
        <v>361</v>
      </c>
      <c r="G785" s="1375"/>
      <c r="H785" s="1375"/>
      <c r="I785" s="1375"/>
      <c r="J785" s="1375"/>
      <c r="K785" s="1375"/>
      <c r="L785" s="1375"/>
    </row>
    <row r="786" spans="1:12" ht="21">
      <c r="A786" s="1372">
        <v>45535</v>
      </c>
      <c r="B786" s="1373" t="s">
        <v>2397</v>
      </c>
      <c r="C786" s="1373" t="s">
        <v>2455</v>
      </c>
      <c r="D786" s="1373" t="s">
        <v>2456</v>
      </c>
      <c r="E786" s="1373" t="s">
        <v>1120</v>
      </c>
      <c r="F786" s="1373" t="s">
        <v>362</v>
      </c>
      <c r="G786" s="1375"/>
      <c r="H786" s="1375"/>
      <c r="I786" s="1375"/>
      <c r="J786" s="1375"/>
      <c r="K786" s="1375"/>
      <c r="L786" s="1375"/>
    </row>
    <row r="787" spans="1:12" ht="21">
      <c r="A787" s="1372">
        <v>45535</v>
      </c>
      <c r="B787" s="1373" t="s">
        <v>2397</v>
      </c>
      <c r="C787" s="1373" t="s">
        <v>2455</v>
      </c>
      <c r="D787" s="1373" t="s">
        <v>2456</v>
      </c>
      <c r="E787" s="1373" t="s">
        <v>1121</v>
      </c>
      <c r="F787" s="1373" t="s">
        <v>460</v>
      </c>
      <c r="G787" s="1375"/>
      <c r="H787" s="1375"/>
      <c r="I787" s="1375"/>
      <c r="J787" s="1375"/>
      <c r="K787" s="1375"/>
      <c r="L787" s="1375"/>
    </row>
    <row r="788" spans="1:12" ht="21">
      <c r="A788" s="1372">
        <v>45535</v>
      </c>
      <c r="B788" s="1373" t="s">
        <v>2397</v>
      </c>
      <c r="C788" s="1373" t="s">
        <v>2455</v>
      </c>
      <c r="D788" s="1373" t="s">
        <v>2456</v>
      </c>
      <c r="E788" s="1373" t="s">
        <v>1122</v>
      </c>
      <c r="F788" s="1373" t="s">
        <v>363</v>
      </c>
      <c r="G788" s="1375"/>
      <c r="H788" s="1375"/>
      <c r="I788" s="1375"/>
      <c r="J788" s="1375"/>
      <c r="K788" s="1375"/>
      <c r="L788" s="1375"/>
    </row>
    <row r="789" spans="1:12" ht="21">
      <c r="A789" s="1372">
        <v>45535</v>
      </c>
      <c r="B789" s="1373" t="s">
        <v>2397</v>
      </c>
      <c r="C789" s="1373" t="s">
        <v>2455</v>
      </c>
      <c r="D789" s="1373" t="s">
        <v>2456</v>
      </c>
      <c r="E789" s="1373" t="s">
        <v>1123</v>
      </c>
      <c r="F789" s="1373" t="s">
        <v>364</v>
      </c>
      <c r="G789" s="1374">
        <v>7388.8</v>
      </c>
      <c r="H789" s="1374">
        <v>7388.8</v>
      </c>
      <c r="I789" s="1374">
        <v>7388.8</v>
      </c>
      <c r="J789" s="1374">
        <v>0</v>
      </c>
      <c r="K789" s="1374">
        <v>0</v>
      </c>
      <c r="L789" s="1374">
        <v>7388.8</v>
      </c>
    </row>
    <row r="790" spans="1:12" ht="21">
      <c r="A790" s="1372">
        <v>45535</v>
      </c>
      <c r="B790" s="1373" t="s">
        <v>2397</v>
      </c>
      <c r="C790" s="1373" t="s">
        <v>2455</v>
      </c>
      <c r="D790" s="1373" t="s">
        <v>2456</v>
      </c>
      <c r="E790" s="1373" t="s">
        <v>1124</v>
      </c>
      <c r="F790" s="1373" t="s">
        <v>365</v>
      </c>
      <c r="G790" s="1374">
        <v>8072.4</v>
      </c>
      <c r="H790" s="1374">
        <v>8276.4</v>
      </c>
      <c r="I790" s="1374">
        <v>8072.4</v>
      </c>
      <c r="J790" s="1374">
        <v>0</v>
      </c>
      <c r="K790" s="1374">
        <v>-204</v>
      </c>
      <c r="L790" s="1374">
        <v>8072.4</v>
      </c>
    </row>
    <row r="791" spans="1:12" ht="21">
      <c r="A791" s="1372">
        <v>45535</v>
      </c>
      <c r="B791" s="1373" t="s">
        <v>2397</v>
      </c>
      <c r="C791" s="1373" t="s">
        <v>2455</v>
      </c>
      <c r="D791" s="1373" t="s">
        <v>2456</v>
      </c>
      <c r="E791" s="1373" t="s">
        <v>1862</v>
      </c>
      <c r="F791" s="1373" t="s">
        <v>1863</v>
      </c>
      <c r="G791" s="1375"/>
      <c r="H791" s="1375"/>
      <c r="I791" s="1375"/>
      <c r="J791" s="1375"/>
      <c r="K791" s="1375"/>
      <c r="L791" s="1375"/>
    </row>
    <row r="792" spans="1:12" ht="21">
      <c r="A792" s="1372">
        <v>45535</v>
      </c>
      <c r="B792" s="1373" t="s">
        <v>2397</v>
      </c>
      <c r="C792" s="1373" t="s">
        <v>2455</v>
      </c>
      <c r="D792" s="1373" t="s">
        <v>2456</v>
      </c>
      <c r="E792" s="1373" t="s">
        <v>1125</v>
      </c>
      <c r="F792" s="1373" t="s">
        <v>366</v>
      </c>
      <c r="G792" s="1374">
        <v>47433.64</v>
      </c>
      <c r="H792" s="1374">
        <v>43268.68</v>
      </c>
      <c r="I792" s="1374">
        <v>47433.64</v>
      </c>
      <c r="J792" s="1374">
        <v>0</v>
      </c>
      <c r="K792" s="1374">
        <v>4164.96</v>
      </c>
      <c r="L792" s="1374">
        <v>47433.64</v>
      </c>
    </row>
    <row r="793" spans="1:12" ht="21">
      <c r="A793" s="1372">
        <v>45535</v>
      </c>
      <c r="B793" s="1373" t="s">
        <v>2397</v>
      </c>
      <c r="C793" s="1373" t="s">
        <v>2455</v>
      </c>
      <c r="D793" s="1373" t="s">
        <v>2456</v>
      </c>
      <c r="E793" s="1373" t="s">
        <v>1126</v>
      </c>
      <c r="F793" s="1373" t="s">
        <v>1704</v>
      </c>
      <c r="G793" s="1374">
        <v>144576.19</v>
      </c>
      <c r="H793" s="1374">
        <v>140771.82999999999</v>
      </c>
      <c r="I793" s="1374">
        <v>144576.19</v>
      </c>
      <c r="J793" s="1374">
        <v>0</v>
      </c>
      <c r="K793" s="1374">
        <v>3804.36</v>
      </c>
      <c r="L793" s="1374">
        <v>144576.19</v>
      </c>
    </row>
    <row r="794" spans="1:12" ht="21">
      <c r="A794" s="1372">
        <v>45535</v>
      </c>
      <c r="B794" s="1373" t="s">
        <v>2397</v>
      </c>
      <c r="C794" s="1373" t="s">
        <v>2455</v>
      </c>
      <c r="D794" s="1373" t="s">
        <v>2456</v>
      </c>
      <c r="E794" s="1373" t="s">
        <v>1864</v>
      </c>
      <c r="F794" s="1373" t="s">
        <v>1865</v>
      </c>
      <c r="G794" s="1374">
        <v>213447.92</v>
      </c>
      <c r="H794" s="1374">
        <v>237958.11</v>
      </c>
      <c r="I794" s="1374">
        <v>213447.92</v>
      </c>
      <c r="J794" s="1374">
        <v>0</v>
      </c>
      <c r="K794" s="1374">
        <v>-24510.19</v>
      </c>
      <c r="L794" s="1374">
        <v>213447.92</v>
      </c>
    </row>
    <row r="795" spans="1:12" ht="21">
      <c r="A795" s="1372">
        <v>45535</v>
      </c>
      <c r="B795" s="1373" t="s">
        <v>2397</v>
      </c>
      <c r="C795" s="1373" t="s">
        <v>2455</v>
      </c>
      <c r="D795" s="1373" t="s">
        <v>2456</v>
      </c>
      <c r="E795" s="1373" t="s">
        <v>1866</v>
      </c>
      <c r="F795" s="1373" t="s">
        <v>1867</v>
      </c>
      <c r="G795" s="1375"/>
      <c r="H795" s="1375"/>
      <c r="I795" s="1375"/>
      <c r="J795" s="1375"/>
      <c r="K795" s="1375"/>
      <c r="L795" s="1375"/>
    </row>
    <row r="796" spans="1:12" ht="21">
      <c r="A796" s="1372">
        <v>45535</v>
      </c>
      <c r="B796" s="1373" t="s">
        <v>2397</v>
      </c>
      <c r="C796" s="1373" t="s">
        <v>2455</v>
      </c>
      <c r="D796" s="1373" t="s">
        <v>2456</v>
      </c>
      <c r="E796" s="1373" t="s">
        <v>1127</v>
      </c>
      <c r="F796" s="1373" t="s">
        <v>2365</v>
      </c>
      <c r="G796" s="1374">
        <v>0</v>
      </c>
      <c r="H796" s="1374">
        <v>0</v>
      </c>
      <c r="I796" s="1374">
        <v>1079388.75</v>
      </c>
      <c r="J796" s="1374">
        <v>0</v>
      </c>
      <c r="K796" s="1374">
        <v>0</v>
      </c>
      <c r="L796" s="1374">
        <v>1079388.75</v>
      </c>
    </row>
    <row r="797" spans="1:12" ht="21">
      <c r="A797" s="1372">
        <v>45535</v>
      </c>
      <c r="B797" s="1373" t="s">
        <v>2397</v>
      </c>
      <c r="C797" s="1373" t="s">
        <v>2455</v>
      </c>
      <c r="D797" s="1373" t="s">
        <v>2456</v>
      </c>
      <c r="E797" s="1373" t="s">
        <v>1128</v>
      </c>
      <c r="F797" s="1373" t="s">
        <v>367</v>
      </c>
      <c r="G797" s="1375"/>
      <c r="H797" s="1375"/>
      <c r="I797" s="1375"/>
      <c r="J797" s="1375"/>
      <c r="K797" s="1375"/>
      <c r="L797" s="1375"/>
    </row>
    <row r="798" spans="1:12" ht="21">
      <c r="A798" s="1372">
        <v>45535</v>
      </c>
      <c r="B798" s="1373" t="s">
        <v>2397</v>
      </c>
      <c r="C798" s="1373" t="s">
        <v>2455</v>
      </c>
      <c r="D798" s="1373" t="s">
        <v>2456</v>
      </c>
      <c r="E798" s="1373" t="s">
        <v>1129</v>
      </c>
      <c r="F798" s="1373" t="s">
        <v>368</v>
      </c>
      <c r="G798" s="1375"/>
      <c r="H798" s="1375"/>
      <c r="I798" s="1375"/>
      <c r="J798" s="1375"/>
      <c r="K798" s="1375"/>
      <c r="L798" s="1375"/>
    </row>
    <row r="799" spans="1:12" ht="21">
      <c r="A799" s="1372">
        <v>45535</v>
      </c>
      <c r="B799" s="1373" t="s">
        <v>2397</v>
      </c>
      <c r="C799" s="1373" t="s">
        <v>2455</v>
      </c>
      <c r="D799" s="1373" t="s">
        <v>2456</v>
      </c>
      <c r="E799" s="1373" t="s">
        <v>1130</v>
      </c>
      <c r="F799" s="1373" t="s">
        <v>369</v>
      </c>
      <c r="G799" s="1375"/>
      <c r="H799" s="1375"/>
      <c r="I799" s="1375"/>
      <c r="J799" s="1375"/>
      <c r="K799" s="1375"/>
      <c r="L799" s="1375"/>
    </row>
    <row r="800" spans="1:12" ht="21">
      <c r="A800" s="1372">
        <v>45535</v>
      </c>
      <c r="B800" s="1373" t="s">
        <v>2397</v>
      </c>
      <c r="C800" s="1373" t="s">
        <v>2455</v>
      </c>
      <c r="D800" s="1373" t="s">
        <v>2456</v>
      </c>
      <c r="E800" s="1373" t="s">
        <v>1131</v>
      </c>
      <c r="F800" s="1373" t="s">
        <v>370</v>
      </c>
      <c r="G800" s="1375"/>
      <c r="H800" s="1375"/>
      <c r="I800" s="1375"/>
      <c r="J800" s="1375"/>
      <c r="K800" s="1375"/>
      <c r="L800" s="1375"/>
    </row>
    <row r="801" spans="1:12" ht="21">
      <c r="A801" s="1372">
        <v>45535</v>
      </c>
      <c r="B801" s="1373" t="s">
        <v>2397</v>
      </c>
      <c r="C801" s="1373" t="s">
        <v>2455</v>
      </c>
      <c r="D801" s="1373" t="s">
        <v>2456</v>
      </c>
      <c r="E801" s="1373" t="s">
        <v>1132</v>
      </c>
      <c r="F801" s="1373" t="s">
        <v>1366</v>
      </c>
      <c r="G801" s="1375"/>
      <c r="H801" s="1375"/>
      <c r="I801" s="1375"/>
      <c r="J801" s="1375"/>
      <c r="K801" s="1375"/>
      <c r="L801" s="1375"/>
    </row>
    <row r="802" spans="1:12" ht="21">
      <c r="A802" s="1372">
        <v>45535</v>
      </c>
      <c r="B802" s="1373" t="s">
        <v>2397</v>
      </c>
      <c r="C802" s="1373" t="s">
        <v>2455</v>
      </c>
      <c r="D802" s="1373" t="s">
        <v>2456</v>
      </c>
      <c r="E802" s="1373" t="s">
        <v>1133</v>
      </c>
      <c r="F802" s="1373" t="s">
        <v>371</v>
      </c>
      <c r="G802" s="1374">
        <v>0</v>
      </c>
      <c r="H802" s="1374">
        <v>0</v>
      </c>
      <c r="I802" s="1374">
        <v>1</v>
      </c>
      <c r="J802" s="1374">
        <v>0</v>
      </c>
      <c r="K802" s="1374">
        <v>0</v>
      </c>
      <c r="L802" s="1374">
        <v>1</v>
      </c>
    </row>
    <row r="803" spans="1:12" ht="21">
      <c r="A803" s="1372">
        <v>45535</v>
      </c>
      <c r="B803" s="1373" t="s">
        <v>2397</v>
      </c>
      <c r="C803" s="1373" t="s">
        <v>2455</v>
      </c>
      <c r="D803" s="1373" t="s">
        <v>2456</v>
      </c>
      <c r="E803" s="1373" t="s">
        <v>1134</v>
      </c>
      <c r="F803" s="1373" t="s">
        <v>372</v>
      </c>
      <c r="G803" s="1374">
        <v>0</v>
      </c>
      <c r="H803" s="1374">
        <v>0</v>
      </c>
      <c r="I803" s="1374">
        <v>1</v>
      </c>
      <c r="J803" s="1374">
        <v>0</v>
      </c>
      <c r="K803" s="1374">
        <v>0</v>
      </c>
      <c r="L803" s="1374">
        <v>1</v>
      </c>
    </row>
    <row r="804" spans="1:12" ht="21">
      <c r="A804" s="1372">
        <v>45535</v>
      </c>
      <c r="B804" s="1373" t="s">
        <v>2397</v>
      </c>
      <c r="C804" s="1373" t="s">
        <v>2455</v>
      </c>
      <c r="D804" s="1373" t="s">
        <v>2456</v>
      </c>
      <c r="E804" s="1373" t="s">
        <v>1135</v>
      </c>
      <c r="F804" s="1373" t="s">
        <v>373</v>
      </c>
      <c r="G804" s="1375"/>
      <c r="H804" s="1375"/>
      <c r="I804" s="1375"/>
      <c r="J804" s="1375"/>
      <c r="K804" s="1375"/>
      <c r="L804" s="1375"/>
    </row>
    <row r="805" spans="1:12" ht="21">
      <c r="A805" s="1372">
        <v>45535</v>
      </c>
      <c r="B805" s="1373" t="s">
        <v>2397</v>
      </c>
      <c r="C805" s="1373" t="s">
        <v>2455</v>
      </c>
      <c r="D805" s="1373" t="s">
        <v>2456</v>
      </c>
      <c r="E805" s="1373" t="s">
        <v>1136</v>
      </c>
      <c r="F805" s="1373" t="s">
        <v>374</v>
      </c>
      <c r="G805" s="1375"/>
      <c r="H805" s="1375"/>
      <c r="I805" s="1375"/>
      <c r="J805" s="1375"/>
      <c r="K805" s="1375"/>
      <c r="L805" s="1375"/>
    </row>
    <row r="806" spans="1:12" ht="21">
      <c r="A806" s="1372">
        <v>45535</v>
      </c>
      <c r="B806" s="1373" t="s">
        <v>2397</v>
      </c>
      <c r="C806" s="1373" t="s">
        <v>2455</v>
      </c>
      <c r="D806" s="1373" t="s">
        <v>2456</v>
      </c>
      <c r="E806" s="1373" t="s">
        <v>1137</v>
      </c>
      <c r="F806" s="1373" t="s">
        <v>375</v>
      </c>
      <c r="G806" s="1375"/>
      <c r="H806" s="1375"/>
      <c r="I806" s="1375"/>
      <c r="J806" s="1375"/>
      <c r="K806" s="1375"/>
      <c r="L806" s="1375"/>
    </row>
    <row r="807" spans="1:12" ht="21">
      <c r="A807" s="1372">
        <v>45535</v>
      </c>
      <c r="B807" s="1373" t="s">
        <v>2397</v>
      </c>
      <c r="C807" s="1373" t="s">
        <v>2455</v>
      </c>
      <c r="D807" s="1373" t="s">
        <v>2456</v>
      </c>
      <c r="E807" s="1373" t="s">
        <v>1138</v>
      </c>
      <c r="F807" s="1373" t="s">
        <v>376</v>
      </c>
      <c r="G807" s="1375"/>
      <c r="H807" s="1375"/>
      <c r="I807" s="1375"/>
      <c r="J807" s="1375"/>
      <c r="K807" s="1375"/>
      <c r="L807" s="1375"/>
    </row>
    <row r="808" spans="1:12" ht="21">
      <c r="A808" s="1372">
        <v>45535</v>
      </c>
      <c r="B808" s="1373" t="s">
        <v>2397</v>
      </c>
      <c r="C808" s="1373" t="s">
        <v>2455</v>
      </c>
      <c r="D808" s="1373" t="s">
        <v>2456</v>
      </c>
      <c r="E808" s="1373" t="s">
        <v>1139</v>
      </c>
      <c r="F808" s="1373" t="s">
        <v>377</v>
      </c>
      <c r="G808" s="1374">
        <v>0</v>
      </c>
      <c r="H808" s="1374">
        <v>0</v>
      </c>
      <c r="I808" s="1374">
        <v>3</v>
      </c>
      <c r="J808" s="1374">
        <v>0</v>
      </c>
      <c r="K808" s="1374">
        <v>0</v>
      </c>
      <c r="L808" s="1374">
        <v>3</v>
      </c>
    </row>
    <row r="809" spans="1:12" ht="21">
      <c r="A809" s="1372">
        <v>45535</v>
      </c>
      <c r="B809" s="1373" t="s">
        <v>2397</v>
      </c>
      <c r="C809" s="1373" t="s">
        <v>2455</v>
      </c>
      <c r="D809" s="1373" t="s">
        <v>2456</v>
      </c>
      <c r="E809" s="1373" t="s">
        <v>1140</v>
      </c>
      <c r="F809" s="1373" t="s">
        <v>378</v>
      </c>
      <c r="G809" s="1375"/>
      <c r="H809" s="1375"/>
      <c r="I809" s="1375"/>
      <c r="J809" s="1375"/>
      <c r="K809" s="1375"/>
      <c r="L809" s="1375"/>
    </row>
    <row r="810" spans="1:12" ht="21">
      <c r="A810" s="1372">
        <v>45535</v>
      </c>
      <c r="B810" s="1373" t="s">
        <v>2397</v>
      </c>
      <c r="C810" s="1373" t="s">
        <v>2455</v>
      </c>
      <c r="D810" s="1373" t="s">
        <v>2456</v>
      </c>
      <c r="E810" s="1373" t="s">
        <v>1141</v>
      </c>
      <c r="F810" s="1373" t="s">
        <v>379</v>
      </c>
      <c r="G810" s="1375"/>
      <c r="H810" s="1375"/>
      <c r="I810" s="1375"/>
      <c r="J810" s="1375"/>
      <c r="K810" s="1375"/>
      <c r="L810" s="1375"/>
    </row>
    <row r="811" spans="1:12" ht="21">
      <c r="A811" s="1372">
        <v>45535</v>
      </c>
      <c r="B811" s="1373" t="s">
        <v>2397</v>
      </c>
      <c r="C811" s="1373" t="s">
        <v>2455</v>
      </c>
      <c r="D811" s="1373" t="s">
        <v>2456</v>
      </c>
      <c r="E811" s="1373" t="s">
        <v>1142</v>
      </c>
      <c r="F811" s="1373" t="s">
        <v>380</v>
      </c>
      <c r="G811" s="1375"/>
      <c r="H811" s="1375"/>
      <c r="I811" s="1375"/>
      <c r="J811" s="1375"/>
      <c r="K811" s="1375"/>
      <c r="L811" s="1375"/>
    </row>
    <row r="812" spans="1:12" ht="21">
      <c r="A812" s="1372">
        <v>45535</v>
      </c>
      <c r="B812" s="1373" t="s">
        <v>2397</v>
      </c>
      <c r="C812" s="1373" t="s">
        <v>2455</v>
      </c>
      <c r="D812" s="1373" t="s">
        <v>2456</v>
      </c>
      <c r="E812" s="1373" t="s">
        <v>1143</v>
      </c>
      <c r="F812" s="1373" t="s">
        <v>1367</v>
      </c>
      <c r="G812" s="1374">
        <v>0</v>
      </c>
      <c r="H812" s="1374">
        <v>0</v>
      </c>
      <c r="I812" s="1374">
        <v>63110</v>
      </c>
      <c r="J812" s="1374">
        <v>0</v>
      </c>
      <c r="K812" s="1374">
        <v>0</v>
      </c>
      <c r="L812" s="1374">
        <v>63110</v>
      </c>
    </row>
    <row r="813" spans="1:12" ht="21">
      <c r="A813" s="1372">
        <v>45535</v>
      </c>
      <c r="B813" s="1373" t="s">
        <v>2397</v>
      </c>
      <c r="C813" s="1373" t="s">
        <v>2455</v>
      </c>
      <c r="D813" s="1373" t="s">
        <v>2456</v>
      </c>
      <c r="E813" s="1373" t="s">
        <v>1144</v>
      </c>
      <c r="F813" s="1373" t="s">
        <v>1368</v>
      </c>
      <c r="G813" s="1375"/>
      <c r="H813" s="1375"/>
      <c r="I813" s="1375"/>
      <c r="J813" s="1375"/>
      <c r="K813" s="1375"/>
      <c r="L813" s="1375"/>
    </row>
    <row r="814" spans="1:12" ht="21">
      <c r="A814" s="1372">
        <v>45535</v>
      </c>
      <c r="B814" s="1373" t="s">
        <v>2397</v>
      </c>
      <c r="C814" s="1373" t="s">
        <v>2455</v>
      </c>
      <c r="D814" s="1373" t="s">
        <v>2456</v>
      </c>
      <c r="E814" s="1373" t="s">
        <v>1145</v>
      </c>
      <c r="F814" s="1373" t="s">
        <v>2366</v>
      </c>
      <c r="G814" s="1375"/>
      <c r="H814" s="1375"/>
      <c r="I814" s="1375"/>
      <c r="J814" s="1375"/>
      <c r="K814" s="1375"/>
      <c r="L814" s="1375"/>
    </row>
    <row r="815" spans="1:12" ht="21">
      <c r="A815" s="1372">
        <v>45535</v>
      </c>
      <c r="B815" s="1373" t="s">
        <v>2397</v>
      </c>
      <c r="C815" s="1373" t="s">
        <v>2455</v>
      </c>
      <c r="D815" s="1373" t="s">
        <v>2456</v>
      </c>
      <c r="E815" s="1373" t="s">
        <v>1146</v>
      </c>
      <c r="F815" s="1373" t="s">
        <v>2367</v>
      </c>
      <c r="G815" s="1375"/>
      <c r="H815" s="1375"/>
      <c r="I815" s="1375"/>
      <c r="J815" s="1375"/>
      <c r="K815" s="1375"/>
      <c r="L815" s="1375"/>
    </row>
    <row r="816" spans="1:12" ht="21">
      <c r="A816" s="1372">
        <v>45535</v>
      </c>
      <c r="B816" s="1373" t="s">
        <v>2397</v>
      </c>
      <c r="C816" s="1373" t="s">
        <v>2455</v>
      </c>
      <c r="D816" s="1373" t="s">
        <v>2456</v>
      </c>
      <c r="E816" s="1373" t="s">
        <v>1147</v>
      </c>
      <c r="F816" s="1373" t="s">
        <v>383</v>
      </c>
      <c r="G816" s="1375"/>
      <c r="H816" s="1375"/>
      <c r="I816" s="1375"/>
      <c r="J816" s="1375"/>
      <c r="K816" s="1375"/>
      <c r="L816" s="1375"/>
    </row>
    <row r="817" spans="1:12" ht="21">
      <c r="A817" s="1372">
        <v>45535</v>
      </c>
      <c r="B817" s="1373" t="s">
        <v>2397</v>
      </c>
      <c r="C817" s="1373" t="s">
        <v>2455</v>
      </c>
      <c r="D817" s="1373" t="s">
        <v>2456</v>
      </c>
      <c r="E817" s="1373" t="s">
        <v>1148</v>
      </c>
      <c r="F817" s="1373" t="s">
        <v>2368</v>
      </c>
      <c r="G817" s="1375"/>
      <c r="H817" s="1375"/>
      <c r="I817" s="1375"/>
      <c r="J817" s="1375"/>
      <c r="K817" s="1375"/>
      <c r="L817" s="1375"/>
    </row>
    <row r="818" spans="1:12" ht="21">
      <c r="A818" s="1372">
        <v>45535</v>
      </c>
      <c r="B818" s="1373" t="s">
        <v>2397</v>
      </c>
      <c r="C818" s="1373" t="s">
        <v>2455</v>
      </c>
      <c r="D818" s="1373" t="s">
        <v>2456</v>
      </c>
      <c r="E818" s="1373" t="s">
        <v>1149</v>
      </c>
      <c r="F818" s="1373" t="s">
        <v>1369</v>
      </c>
      <c r="G818" s="1375"/>
      <c r="H818" s="1375"/>
      <c r="I818" s="1375"/>
      <c r="J818" s="1375"/>
      <c r="K818" s="1375"/>
      <c r="L818" s="1375"/>
    </row>
    <row r="819" spans="1:12" ht="21">
      <c r="A819" s="1372">
        <v>45535</v>
      </c>
      <c r="B819" s="1373" t="s">
        <v>2397</v>
      </c>
      <c r="C819" s="1373" t="s">
        <v>2455</v>
      </c>
      <c r="D819" s="1373" t="s">
        <v>2456</v>
      </c>
      <c r="E819" s="1373" t="s">
        <v>1150</v>
      </c>
      <c r="F819" s="1373" t="s">
        <v>1868</v>
      </c>
      <c r="G819" s="1374">
        <v>0</v>
      </c>
      <c r="H819" s="1374">
        <v>0</v>
      </c>
      <c r="I819" s="1374">
        <v>200</v>
      </c>
      <c r="J819" s="1374">
        <v>0</v>
      </c>
      <c r="K819" s="1374">
        <v>0</v>
      </c>
      <c r="L819" s="1374">
        <v>200</v>
      </c>
    </row>
    <row r="820" spans="1:12" ht="21">
      <c r="A820" s="1372">
        <v>45535</v>
      </c>
      <c r="B820" s="1373" t="s">
        <v>2397</v>
      </c>
      <c r="C820" s="1373" t="s">
        <v>2455</v>
      </c>
      <c r="D820" s="1373" t="s">
        <v>2456</v>
      </c>
      <c r="E820" s="1373" t="s">
        <v>1151</v>
      </c>
      <c r="F820" s="1373" t="s">
        <v>1370</v>
      </c>
      <c r="G820" s="1374">
        <v>6400</v>
      </c>
      <c r="H820" s="1374">
        <v>0</v>
      </c>
      <c r="I820" s="1374">
        <v>10177.459999999999</v>
      </c>
      <c r="J820" s="1374">
        <v>0</v>
      </c>
      <c r="K820" s="1374">
        <v>6400</v>
      </c>
      <c r="L820" s="1374">
        <v>10177.459999999999</v>
      </c>
    </row>
    <row r="821" spans="1:12" ht="21">
      <c r="A821" s="1372">
        <v>45535</v>
      </c>
      <c r="B821" s="1373" t="s">
        <v>2397</v>
      </c>
      <c r="C821" s="1373" t="s">
        <v>2455</v>
      </c>
      <c r="D821" s="1373" t="s">
        <v>2456</v>
      </c>
      <c r="E821" s="1373" t="s">
        <v>1152</v>
      </c>
      <c r="F821" s="1373" t="s">
        <v>2369</v>
      </c>
      <c r="G821" s="1375"/>
      <c r="H821" s="1375"/>
      <c r="I821" s="1375"/>
      <c r="J821" s="1375"/>
      <c r="K821" s="1375"/>
      <c r="L821" s="1375"/>
    </row>
    <row r="822" spans="1:12" ht="21">
      <c r="A822" s="1372">
        <v>45535</v>
      </c>
      <c r="B822" s="1373" t="s">
        <v>2397</v>
      </c>
      <c r="C822" s="1373" t="s">
        <v>2455</v>
      </c>
      <c r="D822" s="1373" t="s">
        <v>2456</v>
      </c>
      <c r="E822" s="1373" t="s">
        <v>1153</v>
      </c>
      <c r="F822" s="1373" t="s">
        <v>1869</v>
      </c>
      <c r="G822" s="1375"/>
      <c r="H822" s="1375"/>
      <c r="I822" s="1375"/>
      <c r="J822" s="1375"/>
      <c r="K822" s="1375"/>
      <c r="L822" s="1375"/>
    </row>
    <row r="823" spans="1:12" ht="21">
      <c r="A823" s="1372">
        <v>45535</v>
      </c>
      <c r="B823" s="1373" t="s">
        <v>2397</v>
      </c>
      <c r="C823" s="1373" t="s">
        <v>2455</v>
      </c>
      <c r="D823" s="1373" t="s">
        <v>2456</v>
      </c>
      <c r="E823" s="1373" t="s">
        <v>1154</v>
      </c>
      <c r="F823" s="1373" t="s">
        <v>2370</v>
      </c>
      <c r="G823" s="1374">
        <v>0</v>
      </c>
      <c r="H823" s="1374">
        <v>0</v>
      </c>
      <c r="I823" s="1374">
        <v>18000</v>
      </c>
      <c r="J823" s="1374">
        <v>0</v>
      </c>
      <c r="K823" s="1374">
        <v>0</v>
      </c>
      <c r="L823" s="1374">
        <v>18000</v>
      </c>
    </row>
    <row r="824" spans="1:12" ht="21">
      <c r="A824" s="1372">
        <v>45535</v>
      </c>
      <c r="B824" s="1373" t="s">
        <v>2397</v>
      </c>
      <c r="C824" s="1373" t="s">
        <v>2455</v>
      </c>
      <c r="D824" s="1373" t="s">
        <v>2456</v>
      </c>
      <c r="E824" s="1373" t="s">
        <v>2009</v>
      </c>
      <c r="F824" s="1373" t="s">
        <v>2371</v>
      </c>
      <c r="G824" s="1375"/>
      <c r="H824" s="1375"/>
      <c r="I824" s="1375"/>
      <c r="J824" s="1375"/>
      <c r="K824" s="1375"/>
      <c r="L824" s="1375"/>
    </row>
    <row r="825" spans="1:12" ht="21">
      <c r="A825" s="1372">
        <v>45535</v>
      </c>
      <c r="B825" s="1373" t="s">
        <v>2397</v>
      </c>
      <c r="C825" s="1373" t="s">
        <v>2455</v>
      </c>
      <c r="D825" s="1373" t="s">
        <v>2456</v>
      </c>
      <c r="E825" s="1373" t="s">
        <v>2011</v>
      </c>
      <c r="F825" s="1373" t="s">
        <v>385</v>
      </c>
      <c r="G825" s="1375"/>
      <c r="H825" s="1375"/>
      <c r="I825" s="1375"/>
      <c r="J825" s="1375"/>
      <c r="K825" s="1375"/>
      <c r="L825" s="1375"/>
    </row>
    <row r="826" spans="1:12" ht="21">
      <c r="A826" s="1372">
        <v>45535</v>
      </c>
      <c r="B826" s="1373" t="s">
        <v>2397</v>
      </c>
      <c r="C826" s="1373" t="s">
        <v>2455</v>
      </c>
      <c r="D826" s="1373" t="s">
        <v>2456</v>
      </c>
      <c r="E826" s="1373" t="s">
        <v>1155</v>
      </c>
      <c r="F826" s="1373" t="s">
        <v>385</v>
      </c>
      <c r="G826" s="1375"/>
      <c r="H826" s="1375"/>
      <c r="I826" s="1375"/>
      <c r="J826" s="1375"/>
      <c r="K826" s="1375"/>
      <c r="L826" s="1375"/>
    </row>
    <row r="827" spans="1:12" ht="21">
      <c r="A827" s="1372">
        <v>45535</v>
      </c>
      <c r="B827" s="1373" t="s">
        <v>2397</v>
      </c>
      <c r="C827" s="1373" t="s">
        <v>2455</v>
      </c>
      <c r="D827" s="1373" t="s">
        <v>2456</v>
      </c>
      <c r="E827" s="1373" t="s">
        <v>1156</v>
      </c>
      <c r="F827" s="1373" t="s">
        <v>386</v>
      </c>
      <c r="G827" s="1375"/>
      <c r="H827" s="1375"/>
      <c r="I827" s="1375"/>
      <c r="J827" s="1375"/>
      <c r="K827" s="1375"/>
      <c r="L827" s="1375"/>
    </row>
    <row r="828" spans="1:12" ht="21">
      <c r="A828" s="1372">
        <v>45535</v>
      </c>
      <c r="B828" s="1373" t="s">
        <v>2397</v>
      </c>
      <c r="C828" s="1373" t="s">
        <v>2455</v>
      </c>
      <c r="D828" s="1373" t="s">
        <v>2456</v>
      </c>
      <c r="E828" s="1373" t="s">
        <v>1157</v>
      </c>
      <c r="F828" s="1373" t="s">
        <v>2372</v>
      </c>
      <c r="G828" s="1374">
        <v>640000</v>
      </c>
      <c r="H828" s="1374">
        <v>0</v>
      </c>
      <c r="I828" s="1374">
        <v>640000</v>
      </c>
      <c r="J828" s="1374">
        <v>0</v>
      </c>
      <c r="K828" s="1374">
        <v>640000</v>
      </c>
      <c r="L828" s="1374">
        <v>640000</v>
      </c>
    </row>
    <row r="829" spans="1:12" ht="21">
      <c r="A829" s="1372">
        <v>45535</v>
      </c>
      <c r="B829" s="1373" t="s">
        <v>2397</v>
      </c>
      <c r="C829" s="1373" t="s">
        <v>2455</v>
      </c>
      <c r="D829" s="1373" t="s">
        <v>2456</v>
      </c>
      <c r="E829" s="1373" t="s">
        <v>1158</v>
      </c>
      <c r="F829" s="1373" t="s">
        <v>387</v>
      </c>
      <c r="G829" s="1375"/>
      <c r="H829" s="1375"/>
      <c r="I829" s="1375"/>
      <c r="J829" s="1375"/>
      <c r="K829" s="1375"/>
      <c r="L829" s="1375"/>
    </row>
    <row r="830" spans="1:12" ht="21">
      <c r="A830" s="1372">
        <v>45535</v>
      </c>
      <c r="B830" s="1373" t="s">
        <v>2397</v>
      </c>
      <c r="C830" s="1373" t="s">
        <v>2455</v>
      </c>
      <c r="D830" s="1373" t="s">
        <v>2456</v>
      </c>
      <c r="E830" s="1373" t="s">
        <v>1159</v>
      </c>
      <c r="F830" s="1373" t="s">
        <v>388</v>
      </c>
      <c r="G830" s="1374">
        <v>0</v>
      </c>
      <c r="H830" s="1374">
        <v>0</v>
      </c>
      <c r="I830" s="1374">
        <v>147540</v>
      </c>
      <c r="J830" s="1374">
        <v>0</v>
      </c>
      <c r="K830" s="1374">
        <v>0</v>
      </c>
      <c r="L830" s="1374">
        <v>147540</v>
      </c>
    </row>
    <row r="831" spans="1:12" ht="21">
      <c r="A831" s="1372">
        <v>45535</v>
      </c>
      <c r="B831" s="1373" t="s">
        <v>2397</v>
      </c>
      <c r="C831" s="1373" t="s">
        <v>2455</v>
      </c>
      <c r="D831" s="1373" t="s">
        <v>2456</v>
      </c>
      <c r="E831" s="1373" t="s">
        <v>1160</v>
      </c>
      <c r="F831" s="1373" t="s">
        <v>2373</v>
      </c>
      <c r="G831" s="1375"/>
      <c r="H831" s="1375"/>
      <c r="I831" s="1375"/>
      <c r="J831" s="1375"/>
      <c r="K831" s="1375"/>
      <c r="L831" s="1375"/>
    </row>
    <row r="832" spans="1:12" ht="21">
      <c r="A832" s="1372">
        <v>45535</v>
      </c>
      <c r="B832" s="1373" t="s">
        <v>2397</v>
      </c>
      <c r="C832" s="1373" t="s">
        <v>2455</v>
      </c>
      <c r="D832" s="1373" t="s">
        <v>2456</v>
      </c>
      <c r="E832" s="1373" t="s">
        <v>1161</v>
      </c>
      <c r="F832" s="1373" t="s">
        <v>2374</v>
      </c>
      <c r="G832" s="1374">
        <v>169160.1</v>
      </c>
      <c r="H832" s="1374">
        <v>0</v>
      </c>
      <c r="I832" s="1374">
        <v>4527344.0199999996</v>
      </c>
      <c r="J832" s="1374">
        <v>0</v>
      </c>
      <c r="K832" s="1374">
        <v>169160.1</v>
      </c>
      <c r="L832" s="1374">
        <v>4527344.0199999996</v>
      </c>
    </row>
    <row r="833" spans="1:12" ht="21">
      <c r="A833" s="1372">
        <v>45535</v>
      </c>
      <c r="B833" s="1373" t="s">
        <v>2397</v>
      </c>
      <c r="C833" s="1373" t="s">
        <v>2455</v>
      </c>
      <c r="D833" s="1373" t="s">
        <v>2456</v>
      </c>
      <c r="E833" s="1373" t="s">
        <v>1162</v>
      </c>
      <c r="F833" s="1373" t="s">
        <v>2375</v>
      </c>
      <c r="G833" s="1375"/>
      <c r="H833" s="1375"/>
      <c r="I833" s="1375"/>
      <c r="J833" s="1375"/>
      <c r="K833" s="1375"/>
      <c r="L833" s="1375"/>
    </row>
    <row r="834" spans="1:12" ht="21">
      <c r="A834" s="1372">
        <v>45535</v>
      </c>
      <c r="B834" s="1373" t="s">
        <v>2397</v>
      </c>
      <c r="C834" s="1373" t="s">
        <v>2455</v>
      </c>
      <c r="D834" s="1373" t="s">
        <v>2456</v>
      </c>
      <c r="E834" s="1373" t="s">
        <v>1163</v>
      </c>
      <c r="F834" s="1373" t="s">
        <v>2376</v>
      </c>
      <c r="G834" s="1375"/>
      <c r="H834" s="1375"/>
      <c r="I834" s="1375"/>
      <c r="J834" s="1375"/>
      <c r="K834" s="1375"/>
      <c r="L834" s="1375"/>
    </row>
    <row r="835" spans="1:12" ht="21">
      <c r="A835" s="1372">
        <v>45535</v>
      </c>
      <c r="B835" s="1373" t="s">
        <v>2397</v>
      </c>
      <c r="C835" s="1373" t="s">
        <v>2455</v>
      </c>
      <c r="D835" s="1373" t="s">
        <v>2456</v>
      </c>
      <c r="E835" s="1373" t="s">
        <v>1164</v>
      </c>
      <c r="F835" s="1373" t="s">
        <v>2377</v>
      </c>
      <c r="G835" s="1375"/>
      <c r="H835" s="1375"/>
      <c r="I835" s="1375"/>
      <c r="J835" s="1375"/>
      <c r="K835" s="1375"/>
      <c r="L835" s="1375"/>
    </row>
    <row r="836" spans="1:12" ht="21">
      <c r="A836" s="1372">
        <v>45535</v>
      </c>
      <c r="B836" s="1373" t="s">
        <v>2397</v>
      </c>
      <c r="C836" s="1373" t="s">
        <v>2455</v>
      </c>
      <c r="D836" s="1373" t="s">
        <v>2456</v>
      </c>
      <c r="E836" s="1373" t="s">
        <v>1165</v>
      </c>
      <c r="F836" s="1373" t="s">
        <v>2378</v>
      </c>
      <c r="G836" s="1375"/>
      <c r="H836" s="1375"/>
      <c r="I836" s="1375"/>
      <c r="J836" s="1375"/>
      <c r="K836" s="1375"/>
      <c r="L836" s="1375"/>
    </row>
    <row r="837" spans="1:12" ht="21">
      <c r="A837" s="1372">
        <v>45535</v>
      </c>
      <c r="B837" s="1373" t="s">
        <v>2397</v>
      </c>
      <c r="C837" s="1373" t="s">
        <v>2455</v>
      </c>
      <c r="D837" s="1373" t="s">
        <v>2456</v>
      </c>
      <c r="E837" s="1373" t="s">
        <v>1166</v>
      </c>
      <c r="F837" s="1373" t="s">
        <v>2379</v>
      </c>
      <c r="G837" s="1375"/>
      <c r="H837" s="1375"/>
      <c r="I837" s="1375"/>
      <c r="J837" s="1375"/>
      <c r="K837" s="1375"/>
      <c r="L837" s="1375"/>
    </row>
    <row r="838" spans="1:12" ht="21">
      <c r="A838" s="1372">
        <v>45535</v>
      </c>
      <c r="B838" s="1373" t="s">
        <v>2397</v>
      </c>
      <c r="C838" s="1373" t="s">
        <v>2455</v>
      </c>
      <c r="D838" s="1373" t="s">
        <v>2456</v>
      </c>
      <c r="E838" s="1373" t="s">
        <v>1167</v>
      </c>
      <c r="F838" s="1373" t="s">
        <v>2380</v>
      </c>
      <c r="G838" s="1375"/>
      <c r="H838" s="1375"/>
      <c r="I838" s="1375"/>
      <c r="J838" s="1375"/>
      <c r="K838" s="1375"/>
      <c r="L838" s="1375"/>
    </row>
    <row r="839" spans="1:12" ht="21">
      <c r="A839" s="1372">
        <v>45535</v>
      </c>
      <c r="B839" s="1373" t="s">
        <v>2397</v>
      </c>
      <c r="C839" s="1373" t="s">
        <v>2455</v>
      </c>
      <c r="D839" s="1373" t="s">
        <v>2456</v>
      </c>
      <c r="E839" s="1373" t="s">
        <v>1168</v>
      </c>
      <c r="F839" s="1373" t="s">
        <v>2381</v>
      </c>
      <c r="G839" s="1374">
        <v>1570897.54</v>
      </c>
      <c r="H839" s="1374">
        <v>0</v>
      </c>
      <c r="I839" s="1374">
        <v>11904015.550000001</v>
      </c>
      <c r="J839" s="1374">
        <v>0</v>
      </c>
      <c r="K839" s="1374">
        <v>1570897.54</v>
      </c>
      <c r="L839" s="1374">
        <v>11904015.550000001</v>
      </c>
    </row>
    <row r="840" spans="1:12" ht="21">
      <c r="A840" s="1372">
        <v>45535</v>
      </c>
      <c r="B840" s="1373" t="s">
        <v>2397</v>
      </c>
      <c r="C840" s="1373" t="s">
        <v>2455</v>
      </c>
      <c r="D840" s="1373" t="s">
        <v>2456</v>
      </c>
      <c r="E840" s="1373" t="s">
        <v>1169</v>
      </c>
      <c r="F840" s="1373" t="s">
        <v>391</v>
      </c>
      <c r="G840" s="1375"/>
      <c r="H840" s="1375"/>
      <c r="I840" s="1375"/>
      <c r="J840" s="1375"/>
      <c r="K840" s="1375"/>
      <c r="L840" s="1375"/>
    </row>
    <row r="841" spans="1:12" ht="21">
      <c r="A841" s="1372">
        <v>45535</v>
      </c>
      <c r="B841" s="1373" t="s">
        <v>2397</v>
      </c>
      <c r="C841" s="1373" t="s">
        <v>2459</v>
      </c>
      <c r="D841" s="1373" t="s">
        <v>2460</v>
      </c>
      <c r="E841" s="1373" t="s">
        <v>462</v>
      </c>
      <c r="F841" s="1373" t="s">
        <v>2</v>
      </c>
      <c r="G841" s="1374">
        <v>334363.43</v>
      </c>
      <c r="H841" s="1374">
        <v>337598.98</v>
      </c>
      <c r="I841" s="1374">
        <v>2410.6999999999998</v>
      </c>
      <c r="J841" s="1374">
        <v>0</v>
      </c>
      <c r="K841" s="1374">
        <v>-3235.55</v>
      </c>
      <c r="L841" s="1374">
        <v>2410.6999999999998</v>
      </c>
    </row>
    <row r="842" spans="1:12" ht="21">
      <c r="A842" s="1372">
        <v>45535</v>
      </c>
      <c r="B842" s="1373" t="s">
        <v>2397</v>
      </c>
      <c r="C842" s="1373" t="s">
        <v>2459</v>
      </c>
      <c r="D842" s="1373" t="s">
        <v>2460</v>
      </c>
      <c r="E842" s="1373" t="s">
        <v>463</v>
      </c>
      <c r="F842" s="1373" t="s">
        <v>3</v>
      </c>
      <c r="G842" s="1375"/>
      <c r="H842" s="1375"/>
      <c r="I842" s="1375"/>
      <c r="J842" s="1375"/>
      <c r="K842" s="1375"/>
      <c r="L842" s="1375"/>
    </row>
    <row r="843" spans="1:12" ht="21">
      <c r="A843" s="1372">
        <v>45535</v>
      </c>
      <c r="B843" s="1373" t="s">
        <v>2397</v>
      </c>
      <c r="C843" s="1373" t="s">
        <v>2459</v>
      </c>
      <c r="D843" s="1373" t="s">
        <v>2460</v>
      </c>
      <c r="E843" s="1373" t="s">
        <v>464</v>
      </c>
      <c r="F843" s="1373" t="s">
        <v>4</v>
      </c>
      <c r="G843" s="1375"/>
      <c r="H843" s="1375"/>
      <c r="I843" s="1375"/>
      <c r="J843" s="1375"/>
      <c r="K843" s="1375"/>
      <c r="L843" s="1375"/>
    </row>
    <row r="844" spans="1:12" ht="21">
      <c r="A844" s="1372">
        <v>45535</v>
      </c>
      <c r="B844" s="1373" t="s">
        <v>2397</v>
      </c>
      <c r="C844" s="1373" t="s">
        <v>2459</v>
      </c>
      <c r="D844" s="1373" t="s">
        <v>2460</v>
      </c>
      <c r="E844" s="1373" t="s">
        <v>465</v>
      </c>
      <c r="F844" s="1373" t="s">
        <v>5</v>
      </c>
      <c r="G844" s="1375"/>
      <c r="H844" s="1375"/>
      <c r="I844" s="1375"/>
      <c r="J844" s="1375"/>
      <c r="K844" s="1375"/>
      <c r="L844" s="1375"/>
    </row>
    <row r="845" spans="1:12" ht="21">
      <c r="A845" s="1372">
        <v>45535</v>
      </c>
      <c r="B845" s="1373" t="s">
        <v>2397</v>
      </c>
      <c r="C845" s="1373" t="s">
        <v>2459</v>
      </c>
      <c r="D845" s="1373" t="s">
        <v>2460</v>
      </c>
      <c r="E845" s="1373" t="s">
        <v>466</v>
      </c>
      <c r="F845" s="1373" t="s">
        <v>1651</v>
      </c>
      <c r="G845" s="1375"/>
      <c r="H845" s="1375"/>
      <c r="I845" s="1375"/>
      <c r="J845" s="1375"/>
      <c r="K845" s="1375"/>
      <c r="L845" s="1375"/>
    </row>
    <row r="846" spans="1:12" ht="21">
      <c r="A846" s="1372">
        <v>45535</v>
      </c>
      <c r="B846" s="1373" t="s">
        <v>2397</v>
      </c>
      <c r="C846" s="1373" t="s">
        <v>2459</v>
      </c>
      <c r="D846" s="1373" t="s">
        <v>2460</v>
      </c>
      <c r="E846" s="1373" t="s">
        <v>467</v>
      </c>
      <c r="F846" s="1373" t="s">
        <v>1652</v>
      </c>
      <c r="G846" s="1374">
        <v>0</v>
      </c>
      <c r="H846" s="1374">
        <v>0</v>
      </c>
      <c r="I846" s="1374">
        <v>338475.9</v>
      </c>
      <c r="J846" s="1374">
        <v>0</v>
      </c>
      <c r="K846" s="1374">
        <v>0</v>
      </c>
      <c r="L846" s="1374">
        <v>338475.9</v>
      </c>
    </row>
    <row r="847" spans="1:12" ht="21">
      <c r="A847" s="1372">
        <v>45535</v>
      </c>
      <c r="B847" s="1373" t="s">
        <v>2397</v>
      </c>
      <c r="C847" s="1373" t="s">
        <v>2459</v>
      </c>
      <c r="D847" s="1373" t="s">
        <v>2460</v>
      </c>
      <c r="E847" s="1373" t="s">
        <v>1721</v>
      </c>
      <c r="F847" s="1373" t="s">
        <v>1722</v>
      </c>
      <c r="G847" s="1375"/>
      <c r="H847" s="1375"/>
      <c r="I847" s="1375"/>
      <c r="J847" s="1375"/>
      <c r="K847" s="1375"/>
      <c r="L847" s="1375"/>
    </row>
    <row r="848" spans="1:12" ht="21">
      <c r="A848" s="1372">
        <v>45535</v>
      </c>
      <c r="B848" s="1373" t="s">
        <v>2397</v>
      </c>
      <c r="C848" s="1373" t="s">
        <v>2459</v>
      </c>
      <c r="D848" s="1373" t="s">
        <v>2460</v>
      </c>
      <c r="E848" s="1373" t="s">
        <v>1723</v>
      </c>
      <c r="F848" s="1373" t="s">
        <v>1724</v>
      </c>
      <c r="G848" s="1375"/>
      <c r="H848" s="1375"/>
      <c r="I848" s="1375"/>
      <c r="J848" s="1375"/>
      <c r="K848" s="1375"/>
      <c r="L848" s="1375"/>
    </row>
    <row r="849" spans="1:12" ht="21">
      <c r="A849" s="1372">
        <v>45535</v>
      </c>
      <c r="B849" s="1373" t="s">
        <v>2397</v>
      </c>
      <c r="C849" s="1373" t="s">
        <v>2459</v>
      </c>
      <c r="D849" s="1373" t="s">
        <v>2460</v>
      </c>
      <c r="E849" s="1373" t="s">
        <v>468</v>
      </c>
      <c r="F849" s="1373" t="s">
        <v>1725</v>
      </c>
      <c r="G849" s="1375"/>
      <c r="H849" s="1375"/>
      <c r="I849" s="1375"/>
      <c r="J849" s="1375"/>
      <c r="K849" s="1375"/>
      <c r="L849" s="1375"/>
    </row>
    <row r="850" spans="1:12" ht="21">
      <c r="A850" s="1372">
        <v>45535</v>
      </c>
      <c r="B850" s="1373" t="s">
        <v>2397</v>
      </c>
      <c r="C850" s="1373" t="s">
        <v>2459</v>
      </c>
      <c r="D850" s="1373" t="s">
        <v>2460</v>
      </c>
      <c r="E850" s="1373" t="s">
        <v>469</v>
      </c>
      <c r="F850" s="1373" t="s">
        <v>6</v>
      </c>
      <c r="G850" s="1375"/>
      <c r="H850" s="1375"/>
      <c r="I850" s="1375"/>
      <c r="J850" s="1375"/>
      <c r="K850" s="1375"/>
      <c r="L850" s="1375"/>
    </row>
    <row r="851" spans="1:12" ht="21">
      <c r="A851" s="1372">
        <v>45535</v>
      </c>
      <c r="B851" s="1373" t="s">
        <v>2397</v>
      </c>
      <c r="C851" s="1373" t="s">
        <v>2459</v>
      </c>
      <c r="D851" s="1373" t="s">
        <v>2460</v>
      </c>
      <c r="E851" s="1373" t="s">
        <v>470</v>
      </c>
      <c r="F851" s="1373" t="s">
        <v>1726</v>
      </c>
      <c r="G851" s="1375"/>
      <c r="H851" s="1375"/>
      <c r="I851" s="1375"/>
      <c r="J851" s="1375"/>
      <c r="K851" s="1375"/>
      <c r="L851" s="1375"/>
    </row>
    <row r="852" spans="1:12" ht="21">
      <c r="A852" s="1372">
        <v>45535</v>
      </c>
      <c r="B852" s="1373" t="s">
        <v>2397</v>
      </c>
      <c r="C852" s="1373" t="s">
        <v>2459</v>
      </c>
      <c r="D852" s="1373" t="s">
        <v>2460</v>
      </c>
      <c r="E852" s="1373" t="s">
        <v>471</v>
      </c>
      <c r="F852" s="1373" t="s">
        <v>1653</v>
      </c>
      <c r="G852" s="1375"/>
      <c r="H852" s="1375"/>
      <c r="I852" s="1375"/>
      <c r="J852" s="1375"/>
      <c r="K852" s="1375"/>
      <c r="L852" s="1375"/>
    </row>
    <row r="853" spans="1:12" ht="21">
      <c r="A853" s="1372">
        <v>45535</v>
      </c>
      <c r="B853" s="1373" t="s">
        <v>2397</v>
      </c>
      <c r="C853" s="1373" t="s">
        <v>2459</v>
      </c>
      <c r="D853" s="1373" t="s">
        <v>2460</v>
      </c>
      <c r="E853" s="1373" t="s">
        <v>472</v>
      </c>
      <c r="F853" s="1373" t="s">
        <v>430</v>
      </c>
      <c r="G853" s="1375"/>
      <c r="H853" s="1375"/>
      <c r="I853" s="1375"/>
      <c r="J853" s="1375"/>
      <c r="K853" s="1375"/>
      <c r="L853" s="1375"/>
    </row>
    <row r="854" spans="1:12" ht="21">
      <c r="A854" s="1372">
        <v>45535</v>
      </c>
      <c r="B854" s="1373" t="s">
        <v>2397</v>
      </c>
      <c r="C854" s="1373" t="s">
        <v>2459</v>
      </c>
      <c r="D854" s="1373" t="s">
        <v>2460</v>
      </c>
      <c r="E854" s="1373" t="s">
        <v>473</v>
      </c>
      <c r="F854" s="1373" t="s">
        <v>431</v>
      </c>
      <c r="G854" s="1375"/>
      <c r="H854" s="1375"/>
      <c r="I854" s="1375"/>
      <c r="J854" s="1375"/>
      <c r="K854" s="1375"/>
      <c r="L854" s="1375"/>
    </row>
    <row r="855" spans="1:12" ht="21">
      <c r="A855" s="1372">
        <v>45535</v>
      </c>
      <c r="B855" s="1373" t="s">
        <v>2397</v>
      </c>
      <c r="C855" s="1373" t="s">
        <v>2459</v>
      </c>
      <c r="D855" s="1373" t="s">
        <v>2460</v>
      </c>
      <c r="E855" s="1373" t="s">
        <v>474</v>
      </c>
      <c r="F855" s="1373" t="s">
        <v>1654</v>
      </c>
      <c r="G855" s="1375"/>
      <c r="H855" s="1375"/>
      <c r="I855" s="1375"/>
      <c r="J855" s="1375"/>
      <c r="K855" s="1375"/>
      <c r="L855" s="1375"/>
    </row>
    <row r="856" spans="1:12" ht="21">
      <c r="A856" s="1372">
        <v>45535</v>
      </c>
      <c r="B856" s="1373" t="s">
        <v>2397</v>
      </c>
      <c r="C856" s="1373" t="s">
        <v>2459</v>
      </c>
      <c r="D856" s="1373" t="s">
        <v>2460</v>
      </c>
      <c r="E856" s="1373" t="s">
        <v>475</v>
      </c>
      <c r="F856" s="1373" t="s">
        <v>2173</v>
      </c>
      <c r="G856" s="1375"/>
      <c r="H856" s="1375"/>
      <c r="I856" s="1375"/>
      <c r="J856" s="1375"/>
      <c r="K856" s="1375"/>
      <c r="L856" s="1375"/>
    </row>
    <row r="857" spans="1:12" ht="21">
      <c r="A857" s="1372">
        <v>45535</v>
      </c>
      <c r="B857" s="1373" t="s">
        <v>2397</v>
      </c>
      <c r="C857" s="1373" t="s">
        <v>2459</v>
      </c>
      <c r="D857" s="1373" t="s">
        <v>2460</v>
      </c>
      <c r="E857" s="1373" t="s">
        <v>476</v>
      </c>
      <c r="F857" s="1373" t="s">
        <v>1655</v>
      </c>
      <c r="G857" s="1375"/>
      <c r="H857" s="1375"/>
      <c r="I857" s="1375"/>
      <c r="J857" s="1375"/>
      <c r="K857" s="1375"/>
      <c r="L857" s="1375"/>
    </row>
    <row r="858" spans="1:12" ht="21">
      <c r="A858" s="1372">
        <v>45535</v>
      </c>
      <c r="B858" s="1373" t="s">
        <v>2397</v>
      </c>
      <c r="C858" s="1373" t="s">
        <v>2459</v>
      </c>
      <c r="D858" s="1373" t="s">
        <v>2460</v>
      </c>
      <c r="E858" s="1373" t="s">
        <v>477</v>
      </c>
      <c r="F858" s="1373" t="s">
        <v>1415</v>
      </c>
      <c r="G858" s="1375"/>
      <c r="H858" s="1375"/>
      <c r="I858" s="1375"/>
      <c r="J858" s="1375"/>
      <c r="K858" s="1375"/>
      <c r="L858" s="1375"/>
    </row>
    <row r="859" spans="1:12" ht="21">
      <c r="A859" s="1372">
        <v>45535</v>
      </c>
      <c r="B859" s="1373" t="s">
        <v>2397</v>
      </c>
      <c r="C859" s="1373" t="s">
        <v>2459</v>
      </c>
      <c r="D859" s="1373" t="s">
        <v>2460</v>
      </c>
      <c r="E859" s="1373" t="s">
        <v>478</v>
      </c>
      <c r="F859" s="1373" t="s">
        <v>1656</v>
      </c>
      <c r="G859" s="1374">
        <v>3363858.4</v>
      </c>
      <c r="H859" s="1374">
        <v>8857268.4199999999</v>
      </c>
      <c r="I859" s="1374">
        <v>22765789.09</v>
      </c>
      <c r="J859" s="1374">
        <v>0</v>
      </c>
      <c r="K859" s="1374">
        <v>-5493410.0199999996</v>
      </c>
      <c r="L859" s="1374">
        <v>22765789.09</v>
      </c>
    </row>
    <row r="860" spans="1:12" ht="21">
      <c r="A860" s="1372">
        <v>45535</v>
      </c>
      <c r="B860" s="1373" t="s">
        <v>2397</v>
      </c>
      <c r="C860" s="1373" t="s">
        <v>2459</v>
      </c>
      <c r="D860" s="1373" t="s">
        <v>2460</v>
      </c>
      <c r="E860" s="1373" t="s">
        <v>479</v>
      </c>
      <c r="F860" s="1373" t="s">
        <v>432</v>
      </c>
      <c r="G860" s="1374">
        <v>0</v>
      </c>
      <c r="H860" s="1374">
        <v>2545977.66</v>
      </c>
      <c r="I860" s="1374">
        <v>1468074.4</v>
      </c>
      <c r="J860" s="1374">
        <v>0</v>
      </c>
      <c r="K860" s="1374">
        <v>-2545977.66</v>
      </c>
      <c r="L860" s="1374">
        <v>1468074.4</v>
      </c>
    </row>
    <row r="861" spans="1:12" ht="21">
      <c r="A861" s="1372">
        <v>45535</v>
      </c>
      <c r="B861" s="1373" t="s">
        <v>2397</v>
      </c>
      <c r="C861" s="1373" t="s">
        <v>2459</v>
      </c>
      <c r="D861" s="1373" t="s">
        <v>2460</v>
      </c>
      <c r="E861" s="1373" t="s">
        <v>480</v>
      </c>
      <c r="F861" s="1373" t="s">
        <v>433</v>
      </c>
      <c r="G861" s="1374">
        <v>140571.60999999999</v>
      </c>
      <c r="H861" s="1374">
        <v>551696.26</v>
      </c>
      <c r="I861" s="1374">
        <v>785825.24</v>
      </c>
      <c r="J861" s="1374">
        <v>0</v>
      </c>
      <c r="K861" s="1374">
        <v>-411124.65</v>
      </c>
      <c r="L861" s="1374">
        <v>785825.24</v>
      </c>
    </row>
    <row r="862" spans="1:12" ht="21">
      <c r="A862" s="1372">
        <v>45535</v>
      </c>
      <c r="B862" s="1373" t="s">
        <v>2397</v>
      </c>
      <c r="C862" s="1373" t="s">
        <v>2459</v>
      </c>
      <c r="D862" s="1373" t="s">
        <v>2460</v>
      </c>
      <c r="E862" s="1373" t="s">
        <v>481</v>
      </c>
      <c r="F862" s="1373" t="s">
        <v>1657</v>
      </c>
      <c r="G862" s="1374">
        <v>0</v>
      </c>
      <c r="H862" s="1374">
        <v>0</v>
      </c>
      <c r="I862" s="1374">
        <v>1606422.9</v>
      </c>
      <c r="J862" s="1374">
        <v>0</v>
      </c>
      <c r="K862" s="1374">
        <v>0</v>
      </c>
      <c r="L862" s="1374">
        <v>1606422.9</v>
      </c>
    </row>
    <row r="863" spans="1:12" ht="21">
      <c r="A863" s="1372">
        <v>45535</v>
      </c>
      <c r="B863" s="1373" t="s">
        <v>2397</v>
      </c>
      <c r="C863" s="1373" t="s">
        <v>2459</v>
      </c>
      <c r="D863" s="1373" t="s">
        <v>2460</v>
      </c>
      <c r="E863" s="1373" t="s">
        <v>482</v>
      </c>
      <c r="F863" s="1373" t="s">
        <v>1658</v>
      </c>
      <c r="G863" s="1374">
        <v>0</v>
      </c>
      <c r="H863" s="1374">
        <v>139415.60999999999</v>
      </c>
      <c r="I863" s="1374">
        <v>0</v>
      </c>
      <c r="J863" s="1374">
        <v>0</v>
      </c>
      <c r="K863" s="1374">
        <v>-139415.60999999999</v>
      </c>
      <c r="L863" s="1374">
        <v>0</v>
      </c>
    </row>
    <row r="864" spans="1:12" ht="21">
      <c r="A864" s="1372">
        <v>45535</v>
      </c>
      <c r="B864" s="1373" t="s">
        <v>2397</v>
      </c>
      <c r="C864" s="1373" t="s">
        <v>2459</v>
      </c>
      <c r="D864" s="1373" t="s">
        <v>2460</v>
      </c>
      <c r="E864" s="1373" t="s">
        <v>483</v>
      </c>
      <c r="F864" s="1373" t="s">
        <v>434</v>
      </c>
      <c r="G864" s="1375"/>
      <c r="H864" s="1375"/>
      <c r="I864" s="1375"/>
      <c r="J864" s="1375"/>
      <c r="K864" s="1375"/>
      <c r="L864" s="1375"/>
    </row>
    <row r="865" spans="1:12" ht="21">
      <c r="A865" s="1372">
        <v>45535</v>
      </c>
      <c r="B865" s="1373" t="s">
        <v>2397</v>
      </c>
      <c r="C865" s="1373" t="s">
        <v>2459</v>
      </c>
      <c r="D865" s="1373" t="s">
        <v>2460</v>
      </c>
      <c r="E865" s="1373" t="s">
        <v>484</v>
      </c>
      <c r="F865" s="1373" t="s">
        <v>435</v>
      </c>
      <c r="G865" s="1375"/>
      <c r="H865" s="1375"/>
      <c r="I865" s="1375"/>
      <c r="J865" s="1375"/>
      <c r="K865" s="1375"/>
      <c r="L865" s="1375"/>
    </row>
    <row r="866" spans="1:12" ht="21">
      <c r="A866" s="1372">
        <v>45535</v>
      </c>
      <c r="B866" s="1373" t="s">
        <v>2397</v>
      </c>
      <c r="C866" s="1373" t="s">
        <v>2459</v>
      </c>
      <c r="D866" s="1373" t="s">
        <v>2460</v>
      </c>
      <c r="E866" s="1373" t="s">
        <v>485</v>
      </c>
      <c r="F866" s="1373" t="s">
        <v>1659</v>
      </c>
      <c r="G866" s="1374">
        <v>2900</v>
      </c>
      <c r="H866" s="1374">
        <v>112320</v>
      </c>
      <c r="I866" s="1374">
        <v>2900</v>
      </c>
      <c r="J866" s="1374">
        <v>0</v>
      </c>
      <c r="K866" s="1374">
        <v>-109420</v>
      </c>
      <c r="L866" s="1374">
        <v>2900</v>
      </c>
    </row>
    <row r="867" spans="1:12" ht="21">
      <c r="A867" s="1372">
        <v>45535</v>
      </c>
      <c r="B867" s="1373" t="s">
        <v>2397</v>
      </c>
      <c r="C867" s="1373" t="s">
        <v>2459</v>
      </c>
      <c r="D867" s="1373" t="s">
        <v>2460</v>
      </c>
      <c r="E867" s="1373" t="s">
        <v>486</v>
      </c>
      <c r="F867" s="1373" t="s">
        <v>1660</v>
      </c>
      <c r="G867" s="1375"/>
      <c r="H867" s="1375"/>
      <c r="I867" s="1375"/>
      <c r="J867" s="1375"/>
      <c r="K867" s="1375"/>
      <c r="L867" s="1375"/>
    </row>
    <row r="868" spans="1:12" ht="21">
      <c r="A868" s="1372">
        <v>45535</v>
      </c>
      <c r="B868" s="1373" t="s">
        <v>2397</v>
      </c>
      <c r="C868" s="1373" t="s">
        <v>2459</v>
      </c>
      <c r="D868" s="1373" t="s">
        <v>2460</v>
      </c>
      <c r="E868" s="1373" t="s">
        <v>487</v>
      </c>
      <c r="F868" s="1373" t="s">
        <v>1727</v>
      </c>
      <c r="G868" s="1374">
        <v>134520</v>
      </c>
      <c r="H868" s="1374">
        <v>336620</v>
      </c>
      <c r="I868" s="1374">
        <v>122120</v>
      </c>
      <c r="J868" s="1374">
        <v>0</v>
      </c>
      <c r="K868" s="1374">
        <v>-202100</v>
      </c>
      <c r="L868" s="1374">
        <v>122120</v>
      </c>
    </row>
    <row r="869" spans="1:12" ht="21">
      <c r="A869" s="1372">
        <v>45535</v>
      </c>
      <c r="B869" s="1373" t="s">
        <v>2397</v>
      </c>
      <c r="C869" s="1373" t="s">
        <v>2459</v>
      </c>
      <c r="D869" s="1373" t="s">
        <v>2460</v>
      </c>
      <c r="E869" s="1373" t="s">
        <v>488</v>
      </c>
      <c r="F869" s="1373" t="s">
        <v>1661</v>
      </c>
      <c r="G869" s="1375"/>
      <c r="H869" s="1375"/>
      <c r="I869" s="1375"/>
      <c r="J869" s="1375"/>
      <c r="K869" s="1375"/>
      <c r="L869" s="1375"/>
    </row>
    <row r="870" spans="1:12" ht="21">
      <c r="A870" s="1372">
        <v>45535</v>
      </c>
      <c r="B870" s="1373" t="s">
        <v>2397</v>
      </c>
      <c r="C870" s="1373" t="s">
        <v>2459</v>
      </c>
      <c r="D870" s="1373" t="s">
        <v>2460</v>
      </c>
      <c r="E870" s="1373" t="s">
        <v>489</v>
      </c>
      <c r="F870" s="1373" t="s">
        <v>1662</v>
      </c>
      <c r="G870" s="1375"/>
      <c r="H870" s="1375"/>
      <c r="I870" s="1375"/>
      <c r="J870" s="1375"/>
      <c r="K870" s="1375"/>
      <c r="L870" s="1375"/>
    </row>
    <row r="871" spans="1:12" ht="21">
      <c r="A871" s="1372">
        <v>45535</v>
      </c>
      <c r="B871" s="1373" t="s">
        <v>2397</v>
      </c>
      <c r="C871" s="1373" t="s">
        <v>2459</v>
      </c>
      <c r="D871" s="1373" t="s">
        <v>2460</v>
      </c>
      <c r="E871" s="1373" t="s">
        <v>1728</v>
      </c>
      <c r="F871" s="1373" t="s">
        <v>8</v>
      </c>
      <c r="G871" s="1375"/>
      <c r="H871" s="1375"/>
      <c r="I871" s="1375"/>
      <c r="J871" s="1375"/>
      <c r="K871" s="1375"/>
      <c r="L871" s="1375"/>
    </row>
    <row r="872" spans="1:12" ht="21">
      <c r="A872" s="1372">
        <v>45535</v>
      </c>
      <c r="B872" s="1373" t="s">
        <v>2397</v>
      </c>
      <c r="C872" s="1373" t="s">
        <v>2459</v>
      </c>
      <c r="D872" s="1373" t="s">
        <v>2460</v>
      </c>
      <c r="E872" s="1373" t="s">
        <v>1729</v>
      </c>
      <c r="F872" s="1373" t="s">
        <v>10</v>
      </c>
      <c r="G872" s="1374">
        <v>0</v>
      </c>
      <c r="H872" s="1374">
        <v>0</v>
      </c>
      <c r="I872" s="1374">
        <v>31540</v>
      </c>
      <c r="J872" s="1374">
        <v>0</v>
      </c>
      <c r="K872" s="1374">
        <v>0</v>
      </c>
      <c r="L872" s="1374">
        <v>31540</v>
      </c>
    </row>
    <row r="873" spans="1:12" ht="21">
      <c r="A873" s="1372">
        <v>45535</v>
      </c>
      <c r="B873" s="1373" t="s">
        <v>2397</v>
      </c>
      <c r="C873" s="1373" t="s">
        <v>2459</v>
      </c>
      <c r="D873" s="1373" t="s">
        <v>2460</v>
      </c>
      <c r="E873" s="1373" t="s">
        <v>1730</v>
      </c>
      <c r="F873" s="1373" t="s">
        <v>11</v>
      </c>
      <c r="G873" s="1375"/>
      <c r="H873" s="1375"/>
      <c r="I873" s="1375"/>
      <c r="J873" s="1375"/>
      <c r="K873" s="1375"/>
      <c r="L873" s="1375"/>
    </row>
    <row r="874" spans="1:12" ht="21">
      <c r="A874" s="1372">
        <v>45535</v>
      </c>
      <c r="B874" s="1373" t="s">
        <v>2397</v>
      </c>
      <c r="C874" s="1373" t="s">
        <v>2459</v>
      </c>
      <c r="D874" s="1373" t="s">
        <v>2460</v>
      </c>
      <c r="E874" s="1373" t="s">
        <v>1731</v>
      </c>
      <c r="F874" s="1373" t="s">
        <v>13</v>
      </c>
      <c r="G874" s="1375"/>
      <c r="H874" s="1375"/>
      <c r="I874" s="1375"/>
      <c r="J874" s="1375"/>
      <c r="K874" s="1375"/>
      <c r="L874" s="1375"/>
    </row>
    <row r="875" spans="1:12" ht="21">
      <c r="A875" s="1372">
        <v>45535</v>
      </c>
      <c r="B875" s="1373" t="s">
        <v>2397</v>
      </c>
      <c r="C875" s="1373" t="s">
        <v>2459</v>
      </c>
      <c r="D875" s="1373" t="s">
        <v>2460</v>
      </c>
      <c r="E875" s="1373" t="s">
        <v>1732</v>
      </c>
      <c r="F875" s="1373" t="s">
        <v>1668</v>
      </c>
      <c r="G875" s="1374">
        <v>45100</v>
      </c>
      <c r="H875" s="1374">
        <v>77400</v>
      </c>
      <c r="I875" s="1374">
        <v>37650</v>
      </c>
      <c r="J875" s="1374">
        <v>0</v>
      </c>
      <c r="K875" s="1374">
        <v>-32300</v>
      </c>
      <c r="L875" s="1374">
        <v>37650</v>
      </c>
    </row>
    <row r="876" spans="1:12" ht="21">
      <c r="A876" s="1372">
        <v>45535</v>
      </c>
      <c r="B876" s="1373" t="s">
        <v>2397</v>
      </c>
      <c r="C876" s="1373" t="s">
        <v>2459</v>
      </c>
      <c r="D876" s="1373" t="s">
        <v>2460</v>
      </c>
      <c r="E876" s="1373" t="s">
        <v>1733</v>
      </c>
      <c r="F876" s="1373" t="s">
        <v>15</v>
      </c>
      <c r="G876" s="1374">
        <v>4300525.5199999996</v>
      </c>
      <c r="H876" s="1374">
        <v>4300525.5199999996</v>
      </c>
      <c r="I876" s="1374">
        <v>0</v>
      </c>
      <c r="J876" s="1374">
        <v>0</v>
      </c>
      <c r="K876" s="1374">
        <v>0</v>
      </c>
      <c r="L876" s="1374">
        <v>0</v>
      </c>
    </row>
    <row r="877" spans="1:12" ht="21">
      <c r="A877" s="1372">
        <v>45535</v>
      </c>
      <c r="B877" s="1373" t="s">
        <v>2397</v>
      </c>
      <c r="C877" s="1373" t="s">
        <v>2459</v>
      </c>
      <c r="D877" s="1373" t="s">
        <v>2460</v>
      </c>
      <c r="E877" s="1373" t="s">
        <v>1734</v>
      </c>
      <c r="F877" s="1373" t="s">
        <v>1735</v>
      </c>
      <c r="G877" s="1374">
        <v>2375601.14</v>
      </c>
      <c r="H877" s="1374">
        <v>1888627.97</v>
      </c>
      <c r="I877" s="1374">
        <v>3654505.91</v>
      </c>
      <c r="J877" s="1374">
        <v>0</v>
      </c>
      <c r="K877" s="1374">
        <v>486973.17</v>
      </c>
      <c r="L877" s="1374">
        <v>3654505.91</v>
      </c>
    </row>
    <row r="878" spans="1:12" ht="21">
      <c r="A878" s="1372">
        <v>45535</v>
      </c>
      <c r="B878" s="1373" t="s">
        <v>2397</v>
      </c>
      <c r="C878" s="1373" t="s">
        <v>2459</v>
      </c>
      <c r="D878" s="1373" t="s">
        <v>2460</v>
      </c>
      <c r="E878" s="1373" t="s">
        <v>1736</v>
      </c>
      <c r="F878" s="1373" t="s">
        <v>1737</v>
      </c>
      <c r="G878" s="1374">
        <v>0</v>
      </c>
      <c r="H878" s="1374">
        <v>0</v>
      </c>
      <c r="I878" s="1374">
        <v>258254.61</v>
      </c>
      <c r="J878" s="1374">
        <v>0</v>
      </c>
      <c r="K878" s="1374">
        <v>0</v>
      </c>
      <c r="L878" s="1374">
        <v>258254.61</v>
      </c>
    </row>
    <row r="879" spans="1:12" ht="21">
      <c r="A879" s="1372">
        <v>45535</v>
      </c>
      <c r="B879" s="1373" t="s">
        <v>2397</v>
      </c>
      <c r="C879" s="1373" t="s">
        <v>2459</v>
      </c>
      <c r="D879" s="1373" t="s">
        <v>2460</v>
      </c>
      <c r="E879" s="1373" t="s">
        <v>1738</v>
      </c>
      <c r="F879" s="1373" t="s">
        <v>1739</v>
      </c>
      <c r="G879" s="1375"/>
      <c r="H879" s="1375"/>
      <c r="I879" s="1375"/>
      <c r="J879" s="1375"/>
      <c r="K879" s="1375"/>
      <c r="L879" s="1375"/>
    </row>
    <row r="880" spans="1:12" ht="21">
      <c r="A880" s="1372">
        <v>45535</v>
      </c>
      <c r="B880" s="1373" t="s">
        <v>2397</v>
      </c>
      <c r="C880" s="1373" t="s">
        <v>2459</v>
      </c>
      <c r="D880" s="1373" t="s">
        <v>2460</v>
      </c>
      <c r="E880" s="1373" t="s">
        <v>1740</v>
      </c>
      <c r="F880" s="1373" t="s">
        <v>442</v>
      </c>
      <c r="G880" s="1374">
        <v>113970.07</v>
      </c>
      <c r="H880" s="1374">
        <v>113970.07</v>
      </c>
      <c r="I880" s="1374">
        <v>0</v>
      </c>
      <c r="J880" s="1374">
        <v>0</v>
      </c>
      <c r="K880" s="1374">
        <v>0</v>
      </c>
      <c r="L880" s="1374">
        <v>0</v>
      </c>
    </row>
    <row r="881" spans="1:12" ht="21">
      <c r="A881" s="1372">
        <v>45535</v>
      </c>
      <c r="B881" s="1373" t="s">
        <v>2397</v>
      </c>
      <c r="C881" s="1373" t="s">
        <v>2459</v>
      </c>
      <c r="D881" s="1373" t="s">
        <v>2460</v>
      </c>
      <c r="E881" s="1373" t="s">
        <v>1741</v>
      </c>
      <c r="F881" s="1373" t="s">
        <v>1742</v>
      </c>
      <c r="G881" s="1374">
        <v>380266.74</v>
      </c>
      <c r="H881" s="1374">
        <v>337978.49</v>
      </c>
      <c r="I881" s="1374">
        <v>147182.24</v>
      </c>
      <c r="J881" s="1374">
        <v>0</v>
      </c>
      <c r="K881" s="1374">
        <v>42288.25</v>
      </c>
      <c r="L881" s="1374">
        <v>147182.24</v>
      </c>
    </row>
    <row r="882" spans="1:12" ht="21">
      <c r="A882" s="1372">
        <v>45535</v>
      </c>
      <c r="B882" s="1373" t="s">
        <v>2397</v>
      </c>
      <c r="C882" s="1373" t="s">
        <v>2459</v>
      </c>
      <c r="D882" s="1373" t="s">
        <v>2460</v>
      </c>
      <c r="E882" s="1373" t="s">
        <v>1743</v>
      </c>
      <c r="F882" s="1373" t="s">
        <v>1744</v>
      </c>
      <c r="G882" s="1374">
        <v>327144</v>
      </c>
      <c r="H882" s="1374">
        <v>334479.34999999998</v>
      </c>
      <c r="I882" s="1374">
        <v>373738.36</v>
      </c>
      <c r="J882" s="1374">
        <v>0</v>
      </c>
      <c r="K882" s="1374">
        <v>-7335.35</v>
      </c>
      <c r="L882" s="1374">
        <v>373738.36</v>
      </c>
    </row>
    <row r="883" spans="1:12" ht="21">
      <c r="A883" s="1372">
        <v>45535</v>
      </c>
      <c r="B883" s="1373" t="s">
        <v>2397</v>
      </c>
      <c r="C883" s="1373" t="s">
        <v>2459</v>
      </c>
      <c r="D883" s="1373" t="s">
        <v>2460</v>
      </c>
      <c r="E883" s="1373" t="s">
        <v>1745</v>
      </c>
      <c r="F883" s="1373" t="s">
        <v>1746</v>
      </c>
      <c r="G883" s="1375"/>
      <c r="H883" s="1375"/>
      <c r="I883" s="1375"/>
      <c r="J883" s="1375"/>
      <c r="K883" s="1375"/>
      <c r="L883" s="1375"/>
    </row>
    <row r="884" spans="1:12" ht="21">
      <c r="A884" s="1372">
        <v>45535</v>
      </c>
      <c r="B884" s="1373" t="s">
        <v>2397</v>
      </c>
      <c r="C884" s="1373" t="s">
        <v>2459</v>
      </c>
      <c r="D884" s="1373" t="s">
        <v>2460</v>
      </c>
      <c r="E884" s="1373" t="s">
        <v>2166</v>
      </c>
      <c r="F884" s="1373" t="s">
        <v>2167</v>
      </c>
      <c r="G884" s="1375"/>
      <c r="H884" s="1375"/>
      <c r="I884" s="1375"/>
      <c r="J884" s="1375"/>
      <c r="K884" s="1375"/>
      <c r="L884" s="1375"/>
    </row>
    <row r="885" spans="1:12" ht="21">
      <c r="A885" s="1372">
        <v>45535</v>
      </c>
      <c r="B885" s="1373" t="s">
        <v>2397</v>
      </c>
      <c r="C885" s="1373" t="s">
        <v>2459</v>
      </c>
      <c r="D885" s="1373" t="s">
        <v>2460</v>
      </c>
      <c r="E885" s="1373" t="s">
        <v>2168</v>
      </c>
      <c r="F885" s="1373" t="s">
        <v>2169</v>
      </c>
      <c r="G885" s="1375"/>
      <c r="H885" s="1375"/>
      <c r="I885" s="1375"/>
      <c r="J885" s="1375"/>
      <c r="K885" s="1375"/>
      <c r="L885" s="1375"/>
    </row>
    <row r="886" spans="1:12" ht="21">
      <c r="A886" s="1372">
        <v>45535</v>
      </c>
      <c r="B886" s="1373" t="s">
        <v>2397</v>
      </c>
      <c r="C886" s="1373" t="s">
        <v>2459</v>
      </c>
      <c r="D886" s="1373" t="s">
        <v>2460</v>
      </c>
      <c r="E886" s="1373" t="s">
        <v>1747</v>
      </c>
      <c r="F886" s="1373" t="s">
        <v>1748</v>
      </c>
      <c r="G886" s="1374">
        <v>129233.07</v>
      </c>
      <c r="H886" s="1374">
        <v>69117.320000000007</v>
      </c>
      <c r="I886" s="1374">
        <v>228965.73</v>
      </c>
      <c r="J886" s="1374">
        <v>0</v>
      </c>
      <c r="K886" s="1374">
        <v>60115.75</v>
      </c>
      <c r="L886" s="1374">
        <v>228965.73</v>
      </c>
    </row>
    <row r="887" spans="1:12" ht="21">
      <c r="A887" s="1372">
        <v>45535</v>
      </c>
      <c r="B887" s="1373" t="s">
        <v>2397</v>
      </c>
      <c r="C887" s="1373" t="s">
        <v>2459</v>
      </c>
      <c r="D887" s="1373" t="s">
        <v>2460</v>
      </c>
      <c r="E887" s="1373" t="s">
        <v>1749</v>
      </c>
      <c r="F887" s="1373" t="s">
        <v>1750</v>
      </c>
      <c r="G887" s="1374">
        <v>9759</v>
      </c>
      <c r="H887" s="1374">
        <v>0</v>
      </c>
      <c r="I887" s="1374">
        <v>102614.36</v>
      </c>
      <c r="J887" s="1374">
        <v>0</v>
      </c>
      <c r="K887" s="1374">
        <v>9759</v>
      </c>
      <c r="L887" s="1374">
        <v>102614.36</v>
      </c>
    </row>
    <row r="888" spans="1:12" ht="21">
      <c r="A888" s="1372">
        <v>45535</v>
      </c>
      <c r="B888" s="1373" t="s">
        <v>2397</v>
      </c>
      <c r="C888" s="1373" t="s">
        <v>2459</v>
      </c>
      <c r="D888" s="1373" t="s">
        <v>2460</v>
      </c>
      <c r="E888" s="1373" t="s">
        <v>1751</v>
      </c>
      <c r="F888" s="1373" t="s">
        <v>1752</v>
      </c>
      <c r="G888" s="1375"/>
      <c r="H888" s="1375"/>
      <c r="I888" s="1375"/>
      <c r="J888" s="1375"/>
      <c r="K888" s="1375"/>
      <c r="L888" s="1375"/>
    </row>
    <row r="889" spans="1:12" ht="21">
      <c r="A889" s="1372">
        <v>45535</v>
      </c>
      <c r="B889" s="1373" t="s">
        <v>2397</v>
      </c>
      <c r="C889" s="1373" t="s">
        <v>2459</v>
      </c>
      <c r="D889" s="1373" t="s">
        <v>2460</v>
      </c>
      <c r="E889" s="1373" t="s">
        <v>1753</v>
      </c>
      <c r="F889" s="1373" t="s">
        <v>1754</v>
      </c>
      <c r="G889" s="1374">
        <v>0</v>
      </c>
      <c r="H889" s="1374">
        <v>0</v>
      </c>
      <c r="I889" s="1374">
        <v>7169.2</v>
      </c>
      <c r="J889" s="1374">
        <v>0</v>
      </c>
      <c r="K889" s="1374">
        <v>0</v>
      </c>
      <c r="L889" s="1374">
        <v>7169.2</v>
      </c>
    </row>
    <row r="890" spans="1:12" ht="21">
      <c r="A890" s="1372">
        <v>45535</v>
      </c>
      <c r="B890" s="1373" t="s">
        <v>2397</v>
      </c>
      <c r="C890" s="1373" t="s">
        <v>2459</v>
      </c>
      <c r="D890" s="1373" t="s">
        <v>2460</v>
      </c>
      <c r="E890" s="1373" t="s">
        <v>1755</v>
      </c>
      <c r="F890" s="1373" t="s">
        <v>1669</v>
      </c>
      <c r="G890" s="1374">
        <v>6951</v>
      </c>
      <c r="H890" s="1374">
        <v>0</v>
      </c>
      <c r="I890" s="1374">
        <v>15802</v>
      </c>
      <c r="J890" s="1374">
        <v>0</v>
      </c>
      <c r="K890" s="1374">
        <v>6951</v>
      </c>
      <c r="L890" s="1374">
        <v>15802</v>
      </c>
    </row>
    <row r="891" spans="1:12" ht="21">
      <c r="A891" s="1372">
        <v>45535</v>
      </c>
      <c r="B891" s="1373" t="s">
        <v>2397</v>
      </c>
      <c r="C891" s="1373" t="s">
        <v>2459</v>
      </c>
      <c r="D891" s="1373" t="s">
        <v>2460</v>
      </c>
      <c r="E891" s="1373" t="s">
        <v>1756</v>
      </c>
      <c r="F891" s="1373" t="s">
        <v>18</v>
      </c>
      <c r="G891" s="1374">
        <v>24915.15</v>
      </c>
      <c r="H891" s="1374">
        <v>0</v>
      </c>
      <c r="I891" s="1374">
        <v>40502.42</v>
      </c>
      <c r="J891" s="1374">
        <v>0</v>
      </c>
      <c r="K891" s="1374">
        <v>24915.15</v>
      </c>
      <c r="L891" s="1374">
        <v>40502.42</v>
      </c>
    </row>
    <row r="892" spans="1:12" ht="21">
      <c r="A892" s="1372">
        <v>45535</v>
      </c>
      <c r="B892" s="1373" t="s">
        <v>2397</v>
      </c>
      <c r="C892" s="1373" t="s">
        <v>2459</v>
      </c>
      <c r="D892" s="1373" t="s">
        <v>2460</v>
      </c>
      <c r="E892" s="1373" t="s">
        <v>1757</v>
      </c>
      <c r="F892" s="1373" t="s">
        <v>1670</v>
      </c>
      <c r="G892" s="1374">
        <v>4526</v>
      </c>
      <c r="H892" s="1374">
        <v>0</v>
      </c>
      <c r="I892" s="1374">
        <v>11921.5</v>
      </c>
      <c r="J892" s="1374">
        <v>0</v>
      </c>
      <c r="K892" s="1374">
        <v>4526</v>
      </c>
      <c r="L892" s="1374">
        <v>11921.5</v>
      </c>
    </row>
    <row r="893" spans="1:12" ht="21">
      <c r="A893" s="1372">
        <v>45535</v>
      </c>
      <c r="B893" s="1373" t="s">
        <v>2397</v>
      </c>
      <c r="C893" s="1373" t="s">
        <v>2459</v>
      </c>
      <c r="D893" s="1373" t="s">
        <v>2460</v>
      </c>
      <c r="E893" s="1373" t="s">
        <v>1758</v>
      </c>
      <c r="F893" s="1373" t="s">
        <v>1671</v>
      </c>
      <c r="G893" s="1375"/>
      <c r="H893" s="1375"/>
      <c r="I893" s="1375"/>
      <c r="J893" s="1375"/>
      <c r="K893" s="1375"/>
      <c r="L893" s="1375"/>
    </row>
    <row r="894" spans="1:12" ht="21">
      <c r="A894" s="1372">
        <v>45535</v>
      </c>
      <c r="B894" s="1373" t="s">
        <v>2397</v>
      </c>
      <c r="C894" s="1373" t="s">
        <v>2459</v>
      </c>
      <c r="D894" s="1373" t="s">
        <v>2460</v>
      </c>
      <c r="E894" s="1373" t="s">
        <v>1759</v>
      </c>
      <c r="F894" s="1373" t="s">
        <v>1428</v>
      </c>
      <c r="G894" s="1374">
        <v>980204.7</v>
      </c>
      <c r="H894" s="1374">
        <v>674287.34</v>
      </c>
      <c r="I894" s="1374">
        <v>2045193.23</v>
      </c>
      <c r="J894" s="1374">
        <v>0</v>
      </c>
      <c r="K894" s="1374">
        <v>305917.36</v>
      </c>
      <c r="L894" s="1374">
        <v>2045193.23</v>
      </c>
    </row>
    <row r="895" spans="1:12" ht="21">
      <c r="A895" s="1372">
        <v>45535</v>
      </c>
      <c r="B895" s="1373" t="s">
        <v>2397</v>
      </c>
      <c r="C895" s="1373" t="s">
        <v>2459</v>
      </c>
      <c r="D895" s="1373" t="s">
        <v>2460</v>
      </c>
      <c r="E895" s="1373" t="s">
        <v>1760</v>
      </c>
      <c r="F895" s="1373" t="s">
        <v>1672</v>
      </c>
      <c r="G895" s="1374">
        <v>171265.45</v>
      </c>
      <c r="H895" s="1374">
        <v>131446.76999999999</v>
      </c>
      <c r="I895" s="1374">
        <v>476544.72</v>
      </c>
      <c r="J895" s="1374">
        <v>0</v>
      </c>
      <c r="K895" s="1374">
        <v>39818.68</v>
      </c>
      <c r="L895" s="1374">
        <v>476544.72</v>
      </c>
    </row>
    <row r="896" spans="1:12" ht="21">
      <c r="A896" s="1372">
        <v>45535</v>
      </c>
      <c r="B896" s="1373" t="s">
        <v>2397</v>
      </c>
      <c r="C896" s="1373" t="s">
        <v>2459</v>
      </c>
      <c r="D896" s="1373" t="s">
        <v>2460</v>
      </c>
      <c r="E896" s="1373" t="s">
        <v>1761</v>
      </c>
      <c r="F896" s="1373" t="s">
        <v>1762</v>
      </c>
      <c r="G896" s="1374">
        <v>3102.5</v>
      </c>
      <c r="H896" s="1374">
        <v>3102.5</v>
      </c>
      <c r="I896" s="1374">
        <v>0</v>
      </c>
      <c r="J896" s="1374">
        <v>0</v>
      </c>
      <c r="K896" s="1374">
        <v>0</v>
      </c>
      <c r="L896" s="1374">
        <v>0</v>
      </c>
    </row>
    <row r="897" spans="1:12" ht="21">
      <c r="A897" s="1372">
        <v>45535</v>
      </c>
      <c r="B897" s="1373" t="s">
        <v>2397</v>
      </c>
      <c r="C897" s="1373" t="s">
        <v>2459</v>
      </c>
      <c r="D897" s="1373" t="s">
        <v>2460</v>
      </c>
      <c r="E897" s="1373" t="s">
        <v>1763</v>
      </c>
      <c r="F897" s="1373" t="s">
        <v>1764</v>
      </c>
      <c r="G897" s="1375"/>
      <c r="H897" s="1375"/>
      <c r="I897" s="1375"/>
      <c r="J897" s="1375"/>
      <c r="K897" s="1375"/>
      <c r="L897" s="1375"/>
    </row>
    <row r="898" spans="1:12" ht="21">
      <c r="A898" s="1372">
        <v>45535</v>
      </c>
      <c r="B898" s="1373" t="s">
        <v>2397</v>
      </c>
      <c r="C898" s="1373" t="s">
        <v>2459</v>
      </c>
      <c r="D898" s="1373" t="s">
        <v>2460</v>
      </c>
      <c r="E898" s="1373" t="s">
        <v>1765</v>
      </c>
      <c r="F898" s="1373" t="s">
        <v>1766</v>
      </c>
      <c r="G898" s="1375"/>
      <c r="H898" s="1375"/>
      <c r="I898" s="1375"/>
      <c r="J898" s="1375"/>
      <c r="K898" s="1375"/>
      <c r="L898" s="1375"/>
    </row>
    <row r="899" spans="1:12" ht="21">
      <c r="A899" s="1372">
        <v>45535</v>
      </c>
      <c r="B899" s="1373" t="s">
        <v>2397</v>
      </c>
      <c r="C899" s="1373" t="s">
        <v>2459</v>
      </c>
      <c r="D899" s="1373" t="s">
        <v>2460</v>
      </c>
      <c r="E899" s="1373" t="s">
        <v>1767</v>
      </c>
      <c r="F899" s="1373" t="s">
        <v>1768</v>
      </c>
      <c r="G899" s="1375"/>
      <c r="H899" s="1375"/>
      <c r="I899" s="1375"/>
      <c r="J899" s="1375"/>
      <c r="K899" s="1375"/>
      <c r="L899" s="1375"/>
    </row>
    <row r="900" spans="1:12" ht="21">
      <c r="A900" s="1372">
        <v>45535</v>
      </c>
      <c r="B900" s="1373" t="s">
        <v>2397</v>
      </c>
      <c r="C900" s="1373" t="s">
        <v>2459</v>
      </c>
      <c r="D900" s="1373" t="s">
        <v>2460</v>
      </c>
      <c r="E900" s="1373" t="s">
        <v>1769</v>
      </c>
      <c r="F900" s="1373" t="s">
        <v>1770</v>
      </c>
      <c r="G900" s="1375"/>
      <c r="H900" s="1375"/>
      <c r="I900" s="1375"/>
      <c r="J900" s="1375"/>
      <c r="K900" s="1375"/>
      <c r="L900" s="1375"/>
    </row>
    <row r="901" spans="1:12" ht="21">
      <c r="A901" s="1372">
        <v>45535</v>
      </c>
      <c r="B901" s="1373" t="s">
        <v>2397</v>
      </c>
      <c r="C901" s="1373" t="s">
        <v>2459</v>
      </c>
      <c r="D901" s="1373" t="s">
        <v>2460</v>
      </c>
      <c r="E901" s="1373" t="s">
        <v>1771</v>
      </c>
      <c r="F901" s="1373" t="s">
        <v>1772</v>
      </c>
      <c r="G901" s="1375"/>
      <c r="H901" s="1375"/>
      <c r="I901" s="1375"/>
      <c r="J901" s="1375"/>
      <c r="K901" s="1375"/>
      <c r="L901" s="1375"/>
    </row>
    <row r="902" spans="1:12" ht="21">
      <c r="A902" s="1372">
        <v>45535</v>
      </c>
      <c r="B902" s="1373" t="s">
        <v>2397</v>
      </c>
      <c r="C902" s="1373" t="s">
        <v>2459</v>
      </c>
      <c r="D902" s="1373" t="s">
        <v>2460</v>
      </c>
      <c r="E902" s="1373" t="s">
        <v>1773</v>
      </c>
      <c r="F902" s="1373" t="s">
        <v>1675</v>
      </c>
      <c r="G902" s="1375"/>
      <c r="H902" s="1375"/>
      <c r="I902" s="1375"/>
      <c r="J902" s="1375"/>
      <c r="K902" s="1375"/>
      <c r="L902" s="1375"/>
    </row>
    <row r="903" spans="1:12" ht="21">
      <c r="A903" s="1372">
        <v>45535</v>
      </c>
      <c r="B903" s="1373" t="s">
        <v>2397</v>
      </c>
      <c r="C903" s="1373" t="s">
        <v>2459</v>
      </c>
      <c r="D903" s="1373" t="s">
        <v>2460</v>
      </c>
      <c r="E903" s="1373" t="s">
        <v>1774</v>
      </c>
      <c r="F903" s="1373" t="s">
        <v>1676</v>
      </c>
      <c r="G903" s="1375"/>
      <c r="H903" s="1375"/>
      <c r="I903" s="1375"/>
      <c r="J903" s="1375"/>
      <c r="K903" s="1375"/>
      <c r="L903" s="1375"/>
    </row>
    <row r="904" spans="1:12" ht="21">
      <c r="A904" s="1372">
        <v>45535</v>
      </c>
      <c r="B904" s="1373" t="s">
        <v>2397</v>
      </c>
      <c r="C904" s="1373" t="s">
        <v>2459</v>
      </c>
      <c r="D904" s="1373" t="s">
        <v>2460</v>
      </c>
      <c r="E904" s="1373" t="s">
        <v>1775</v>
      </c>
      <c r="F904" s="1373" t="s">
        <v>1776</v>
      </c>
      <c r="G904" s="1375"/>
      <c r="H904" s="1375"/>
      <c r="I904" s="1375"/>
      <c r="J904" s="1375"/>
      <c r="K904" s="1375"/>
      <c r="L904" s="1375"/>
    </row>
    <row r="905" spans="1:12" ht="21">
      <c r="A905" s="1372">
        <v>45535</v>
      </c>
      <c r="B905" s="1373" t="s">
        <v>2397</v>
      </c>
      <c r="C905" s="1373" t="s">
        <v>2459</v>
      </c>
      <c r="D905" s="1373" t="s">
        <v>2460</v>
      </c>
      <c r="E905" s="1373" t="s">
        <v>1777</v>
      </c>
      <c r="F905" s="1373" t="s">
        <v>1778</v>
      </c>
      <c r="G905" s="1375"/>
      <c r="H905" s="1375"/>
      <c r="I905" s="1375"/>
      <c r="J905" s="1375"/>
      <c r="K905" s="1375"/>
      <c r="L905" s="1375"/>
    </row>
    <row r="906" spans="1:12" ht="21">
      <c r="A906" s="1372">
        <v>45535</v>
      </c>
      <c r="B906" s="1373" t="s">
        <v>2397</v>
      </c>
      <c r="C906" s="1373" t="s">
        <v>2459</v>
      </c>
      <c r="D906" s="1373" t="s">
        <v>2460</v>
      </c>
      <c r="E906" s="1373" t="s">
        <v>1779</v>
      </c>
      <c r="F906" s="1373" t="s">
        <v>9</v>
      </c>
      <c r="G906" s="1375"/>
      <c r="H906" s="1375"/>
      <c r="I906" s="1375"/>
      <c r="J906" s="1375"/>
      <c r="K906" s="1375"/>
      <c r="L906" s="1375"/>
    </row>
    <row r="907" spans="1:12" ht="21">
      <c r="A907" s="1372">
        <v>45535</v>
      </c>
      <c r="B907" s="1373" t="s">
        <v>2397</v>
      </c>
      <c r="C907" s="1373" t="s">
        <v>2459</v>
      </c>
      <c r="D907" s="1373" t="s">
        <v>2460</v>
      </c>
      <c r="E907" s="1373" t="s">
        <v>1780</v>
      </c>
      <c r="F907" s="1373" t="s">
        <v>2174</v>
      </c>
      <c r="G907" s="1375"/>
      <c r="H907" s="1375"/>
      <c r="I907" s="1375"/>
      <c r="J907" s="1375"/>
      <c r="K907" s="1375"/>
      <c r="L907" s="1375"/>
    </row>
    <row r="908" spans="1:12" ht="21">
      <c r="A908" s="1372">
        <v>45535</v>
      </c>
      <c r="B908" s="1373" t="s">
        <v>2397</v>
      </c>
      <c r="C908" s="1373" t="s">
        <v>2459</v>
      </c>
      <c r="D908" s="1373" t="s">
        <v>2460</v>
      </c>
      <c r="E908" s="1373" t="s">
        <v>1781</v>
      </c>
      <c r="F908" s="1373" t="s">
        <v>12</v>
      </c>
      <c r="G908" s="1375"/>
      <c r="H908" s="1375"/>
      <c r="I908" s="1375"/>
      <c r="J908" s="1375"/>
      <c r="K908" s="1375"/>
      <c r="L908" s="1375"/>
    </row>
    <row r="909" spans="1:12" ht="21">
      <c r="A909" s="1372">
        <v>45535</v>
      </c>
      <c r="B909" s="1373" t="s">
        <v>2397</v>
      </c>
      <c r="C909" s="1373" t="s">
        <v>2459</v>
      </c>
      <c r="D909" s="1373" t="s">
        <v>2460</v>
      </c>
      <c r="E909" s="1373" t="s">
        <v>1782</v>
      </c>
      <c r="F909" s="1373" t="s">
        <v>14</v>
      </c>
      <c r="G909" s="1375"/>
      <c r="H909" s="1375"/>
      <c r="I909" s="1375"/>
      <c r="J909" s="1375"/>
      <c r="K909" s="1375"/>
      <c r="L909" s="1375"/>
    </row>
    <row r="910" spans="1:12" ht="21">
      <c r="A910" s="1372">
        <v>45535</v>
      </c>
      <c r="B910" s="1373" t="s">
        <v>2397</v>
      </c>
      <c r="C910" s="1373" t="s">
        <v>2459</v>
      </c>
      <c r="D910" s="1373" t="s">
        <v>2460</v>
      </c>
      <c r="E910" s="1373" t="s">
        <v>1783</v>
      </c>
      <c r="F910" s="1373" t="s">
        <v>440</v>
      </c>
      <c r="G910" s="1374">
        <v>16508.900000000001</v>
      </c>
      <c r="H910" s="1374">
        <v>16508.900000000001</v>
      </c>
      <c r="I910" s="1374">
        <v>61075.9</v>
      </c>
      <c r="J910" s="1374">
        <v>0</v>
      </c>
      <c r="K910" s="1374">
        <v>0</v>
      </c>
      <c r="L910" s="1374">
        <v>61075.9</v>
      </c>
    </row>
    <row r="911" spans="1:12" ht="21">
      <c r="A911" s="1372">
        <v>45535</v>
      </c>
      <c r="B911" s="1373" t="s">
        <v>2397</v>
      </c>
      <c r="C911" s="1373" t="s">
        <v>2459</v>
      </c>
      <c r="D911" s="1373" t="s">
        <v>2460</v>
      </c>
      <c r="E911" s="1373" t="s">
        <v>1784</v>
      </c>
      <c r="F911" s="1373" t="s">
        <v>2041</v>
      </c>
      <c r="G911" s="1374">
        <v>260</v>
      </c>
      <c r="H911" s="1374">
        <v>260</v>
      </c>
      <c r="I911" s="1374">
        <v>32031.4</v>
      </c>
      <c r="J911" s="1374">
        <v>0</v>
      </c>
      <c r="K911" s="1374">
        <v>0</v>
      </c>
      <c r="L911" s="1374">
        <v>32031.4</v>
      </c>
    </row>
    <row r="912" spans="1:12" ht="21">
      <c r="A912" s="1372">
        <v>45535</v>
      </c>
      <c r="B912" s="1373" t="s">
        <v>2397</v>
      </c>
      <c r="C912" s="1373" t="s">
        <v>2459</v>
      </c>
      <c r="D912" s="1373" t="s">
        <v>2460</v>
      </c>
      <c r="E912" s="1373" t="s">
        <v>1785</v>
      </c>
      <c r="F912" s="1373" t="s">
        <v>1666</v>
      </c>
      <c r="G912" s="1375"/>
      <c r="H912" s="1375"/>
      <c r="I912" s="1375"/>
      <c r="J912" s="1375"/>
      <c r="K912" s="1375"/>
      <c r="L912" s="1375"/>
    </row>
    <row r="913" spans="1:12" ht="21">
      <c r="A913" s="1372">
        <v>45535</v>
      </c>
      <c r="B913" s="1373" t="s">
        <v>2397</v>
      </c>
      <c r="C913" s="1373" t="s">
        <v>2459</v>
      </c>
      <c r="D913" s="1373" t="s">
        <v>2460</v>
      </c>
      <c r="E913" s="1373" t="s">
        <v>1786</v>
      </c>
      <c r="F913" s="1373" t="s">
        <v>1667</v>
      </c>
      <c r="G913" s="1375"/>
      <c r="H913" s="1375"/>
      <c r="I913" s="1375"/>
      <c r="J913" s="1375"/>
      <c r="K913" s="1375"/>
      <c r="L913" s="1375"/>
    </row>
    <row r="914" spans="1:12" ht="21">
      <c r="A914" s="1372">
        <v>45535</v>
      </c>
      <c r="B914" s="1373" t="s">
        <v>2397</v>
      </c>
      <c r="C914" s="1373" t="s">
        <v>2459</v>
      </c>
      <c r="D914" s="1373" t="s">
        <v>2460</v>
      </c>
      <c r="E914" s="1373" t="s">
        <v>1787</v>
      </c>
      <c r="F914" s="1373" t="s">
        <v>2175</v>
      </c>
      <c r="G914" s="1374">
        <v>2467</v>
      </c>
      <c r="H914" s="1374">
        <v>923</v>
      </c>
      <c r="I914" s="1374">
        <v>12041</v>
      </c>
      <c r="J914" s="1374">
        <v>0</v>
      </c>
      <c r="K914" s="1374">
        <v>1544</v>
      </c>
      <c r="L914" s="1374">
        <v>12041</v>
      </c>
    </row>
    <row r="915" spans="1:12" ht="21">
      <c r="A915" s="1372">
        <v>45535</v>
      </c>
      <c r="B915" s="1373" t="s">
        <v>2397</v>
      </c>
      <c r="C915" s="1373" t="s">
        <v>2459</v>
      </c>
      <c r="D915" s="1373" t="s">
        <v>2460</v>
      </c>
      <c r="E915" s="1373" t="s">
        <v>1788</v>
      </c>
      <c r="F915" s="1373" t="s">
        <v>2176</v>
      </c>
      <c r="G915" s="1374">
        <v>0</v>
      </c>
      <c r="H915" s="1374">
        <v>10154.93</v>
      </c>
      <c r="I915" s="1374">
        <v>15565.07</v>
      </c>
      <c r="J915" s="1374">
        <v>0</v>
      </c>
      <c r="K915" s="1374">
        <v>-10154.93</v>
      </c>
      <c r="L915" s="1374">
        <v>15565.07</v>
      </c>
    </row>
    <row r="916" spans="1:12" ht="21">
      <c r="A916" s="1372">
        <v>45535</v>
      </c>
      <c r="B916" s="1373" t="s">
        <v>2397</v>
      </c>
      <c r="C916" s="1373" t="s">
        <v>2459</v>
      </c>
      <c r="D916" s="1373" t="s">
        <v>2460</v>
      </c>
      <c r="E916" s="1373" t="s">
        <v>1789</v>
      </c>
      <c r="F916" s="1373" t="s">
        <v>1422</v>
      </c>
      <c r="G916" s="1375"/>
      <c r="H916" s="1375"/>
      <c r="I916" s="1375"/>
      <c r="J916" s="1375"/>
      <c r="K916" s="1375"/>
      <c r="L916" s="1375"/>
    </row>
    <row r="917" spans="1:12" ht="21">
      <c r="A917" s="1372">
        <v>45535</v>
      </c>
      <c r="B917" s="1373" t="s">
        <v>2397</v>
      </c>
      <c r="C917" s="1373" t="s">
        <v>2459</v>
      </c>
      <c r="D917" s="1373" t="s">
        <v>2460</v>
      </c>
      <c r="E917" s="1373" t="s">
        <v>1790</v>
      </c>
      <c r="F917" s="1373" t="s">
        <v>1791</v>
      </c>
      <c r="G917" s="1375"/>
      <c r="H917" s="1375"/>
      <c r="I917" s="1375"/>
      <c r="J917" s="1375"/>
      <c r="K917" s="1375"/>
      <c r="L917" s="1375"/>
    </row>
    <row r="918" spans="1:12" ht="21">
      <c r="A918" s="1372">
        <v>45535</v>
      </c>
      <c r="B918" s="1373" t="s">
        <v>2397</v>
      </c>
      <c r="C918" s="1373" t="s">
        <v>2459</v>
      </c>
      <c r="D918" s="1373" t="s">
        <v>2460</v>
      </c>
      <c r="E918" s="1373" t="s">
        <v>1792</v>
      </c>
      <c r="F918" s="1373" t="s">
        <v>1793</v>
      </c>
      <c r="G918" s="1375"/>
      <c r="H918" s="1375"/>
      <c r="I918" s="1375"/>
      <c r="J918" s="1375"/>
      <c r="K918" s="1375"/>
      <c r="L918" s="1375"/>
    </row>
    <row r="919" spans="1:12" ht="21">
      <c r="A919" s="1372">
        <v>45535</v>
      </c>
      <c r="B919" s="1373" t="s">
        <v>2397</v>
      </c>
      <c r="C919" s="1373" t="s">
        <v>2459</v>
      </c>
      <c r="D919" s="1373" t="s">
        <v>2460</v>
      </c>
      <c r="E919" s="1373" t="s">
        <v>1794</v>
      </c>
      <c r="F919" s="1373" t="s">
        <v>1673</v>
      </c>
      <c r="G919" s="1374">
        <v>22693.200000000001</v>
      </c>
      <c r="H919" s="1374">
        <v>26223.4</v>
      </c>
      <c r="I919" s="1374">
        <v>55668.3</v>
      </c>
      <c r="J919" s="1374">
        <v>0</v>
      </c>
      <c r="K919" s="1374">
        <v>-3530.2</v>
      </c>
      <c r="L919" s="1374">
        <v>55668.3</v>
      </c>
    </row>
    <row r="920" spans="1:12" ht="21">
      <c r="A920" s="1372">
        <v>45535</v>
      </c>
      <c r="B920" s="1373" t="s">
        <v>2397</v>
      </c>
      <c r="C920" s="1373" t="s">
        <v>2459</v>
      </c>
      <c r="D920" s="1373" t="s">
        <v>2460</v>
      </c>
      <c r="E920" s="1373" t="s">
        <v>1795</v>
      </c>
      <c r="F920" s="1373" t="s">
        <v>1674</v>
      </c>
      <c r="G920" s="1374">
        <v>4563</v>
      </c>
      <c r="H920" s="1374">
        <v>10859.5</v>
      </c>
      <c r="I920" s="1374">
        <v>61521.3</v>
      </c>
      <c r="J920" s="1374">
        <v>0</v>
      </c>
      <c r="K920" s="1374">
        <v>-6296.5</v>
      </c>
      <c r="L920" s="1374">
        <v>61521.3</v>
      </c>
    </row>
    <row r="921" spans="1:12" ht="21">
      <c r="A921" s="1372">
        <v>45535</v>
      </c>
      <c r="B921" s="1373" t="s">
        <v>2397</v>
      </c>
      <c r="C921" s="1373" t="s">
        <v>2459</v>
      </c>
      <c r="D921" s="1373" t="s">
        <v>2460</v>
      </c>
      <c r="E921" s="1373" t="s">
        <v>1796</v>
      </c>
      <c r="F921" s="1373" t="s">
        <v>1677</v>
      </c>
      <c r="G921" s="1374">
        <v>238677.43</v>
      </c>
      <c r="H921" s="1374">
        <v>3109.3</v>
      </c>
      <c r="I921" s="1374">
        <v>1648070.81</v>
      </c>
      <c r="J921" s="1374">
        <v>0</v>
      </c>
      <c r="K921" s="1374">
        <v>235568.13</v>
      </c>
      <c r="L921" s="1374">
        <v>1648070.81</v>
      </c>
    </row>
    <row r="922" spans="1:12" ht="21">
      <c r="A922" s="1372">
        <v>45535</v>
      </c>
      <c r="B922" s="1373" t="s">
        <v>2397</v>
      </c>
      <c r="C922" s="1373" t="s">
        <v>2459</v>
      </c>
      <c r="D922" s="1373" t="s">
        <v>2460</v>
      </c>
      <c r="E922" s="1373" t="s">
        <v>1797</v>
      </c>
      <c r="F922" s="1373" t="s">
        <v>1678</v>
      </c>
      <c r="G922" s="1374">
        <v>38364.58</v>
      </c>
      <c r="H922" s="1374">
        <v>4494.29</v>
      </c>
      <c r="I922" s="1374">
        <v>304368.07</v>
      </c>
      <c r="J922" s="1374">
        <v>0</v>
      </c>
      <c r="K922" s="1374">
        <v>33870.29</v>
      </c>
      <c r="L922" s="1374">
        <v>304368.07</v>
      </c>
    </row>
    <row r="923" spans="1:12" ht="21">
      <c r="A923" s="1372">
        <v>45535</v>
      </c>
      <c r="B923" s="1373" t="s">
        <v>2397</v>
      </c>
      <c r="C923" s="1373" t="s">
        <v>2459</v>
      </c>
      <c r="D923" s="1373" t="s">
        <v>2460</v>
      </c>
      <c r="E923" s="1373" t="s">
        <v>1798</v>
      </c>
      <c r="F923" s="1373" t="s">
        <v>1679</v>
      </c>
      <c r="G923" s="1374">
        <v>20531.7</v>
      </c>
      <c r="H923" s="1374">
        <v>7882</v>
      </c>
      <c r="I923" s="1374">
        <v>49377.86</v>
      </c>
      <c r="J923" s="1374">
        <v>0</v>
      </c>
      <c r="K923" s="1374">
        <v>12649.7</v>
      </c>
      <c r="L923" s="1374">
        <v>49377.86</v>
      </c>
    </row>
    <row r="924" spans="1:12" ht="21">
      <c r="A924" s="1372">
        <v>45535</v>
      </c>
      <c r="B924" s="1373" t="s">
        <v>2397</v>
      </c>
      <c r="C924" s="1373" t="s">
        <v>2459</v>
      </c>
      <c r="D924" s="1373" t="s">
        <v>2460</v>
      </c>
      <c r="E924" s="1373" t="s">
        <v>1799</v>
      </c>
      <c r="F924" s="1373" t="s">
        <v>1680</v>
      </c>
      <c r="G924" s="1375"/>
      <c r="H924" s="1375"/>
      <c r="I924" s="1375"/>
      <c r="J924" s="1375"/>
      <c r="K924" s="1375"/>
      <c r="L924" s="1375"/>
    </row>
    <row r="925" spans="1:12" ht="21">
      <c r="A925" s="1372">
        <v>45535</v>
      </c>
      <c r="B925" s="1373" t="s">
        <v>2397</v>
      </c>
      <c r="C925" s="1373" t="s">
        <v>2459</v>
      </c>
      <c r="D925" s="1373" t="s">
        <v>2460</v>
      </c>
      <c r="E925" s="1373" t="s">
        <v>490</v>
      </c>
      <c r="F925" s="1373" t="s">
        <v>1663</v>
      </c>
      <c r="G925" s="1375"/>
      <c r="H925" s="1375"/>
      <c r="I925" s="1375"/>
      <c r="J925" s="1375"/>
      <c r="K925" s="1375"/>
      <c r="L925" s="1375"/>
    </row>
    <row r="926" spans="1:12" ht="21">
      <c r="A926" s="1372">
        <v>45535</v>
      </c>
      <c r="B926" s="1373" t="s">
        <v>2397</v>
      </c>
      <c r="C926" s="1373" t="s">
        <v>2459</v>
      </c>
      <c r="D926" s="1373" t="s">
        <v>2460</v>
      </c>
      <c r="E926" s="1373" t="s">
        <v>491</v>
      </c>
      <c r="F926" s="1373" t="s">
        <v>1664</v>
      </c>
      <c r="G926" s="1375"/>
      <c r="H926" s="1375"/>
      <c r="I926" s="1375"/>
      <c r="J926" s="1375"/>
      <c r="K926" s="1375"/>
      <c r="L926" s="1375"/>
    </row>
    <row r="927" spans="1:12" ht="21">
      <c r="A927" s="1372">
        <v>45535</v>
      </c>
      <c r="B927" s="1373" t="s">
        <v>2397</v>
      </c>
      <c r="C927" s="1373" t="s">
        <v>2459</v>
      </c>
      <c r="D927" s="1373" t="s">
        <v>2460</v>
      </c>
      <c r="E927" s="1373" t="s">
        <v>492</v>
      </c>
      <c r="F927" s="1373" t="s">
        <v>7</v>
      </c>
      <c r="G927" s="1375"/>
      <c r="H927" s="1375"/>
      <c r="I927" s="1375"/>
      <c r="J927" s="1375"/>
      <c r="K927" s="1375"/>
      <c r="L927" s="1375"/>
    </row>
    <row r="928" spans="1:12" ht="21">
      <c r="A928" s="1372">
        <v>45535</v>
      </c>
      <c r="B928" s="1373" t="s">
        <v>2397</v>
      </c>
      <c r="C928" s="1373" t="s">
        <v>2459</v>
      </c>
      <c r="D928" s="1373" t="s">
        <v>2460</v>
      </c>
      <c r="E928" s="1373" t="s">
        <v>493</v>
      </c>
      <c r="F928" s="1373" t="s">
        <v>1800</v>
      </c>
      <c r="G928" s="1375"/>
      <c r="H928" s="1375"/>
      <c r="I928" s="1375"/>
      <c r="J928" s="1375"/>
      <c r="K928" s="1375"/>
      <c r="L928" s="1375"/>
    </row>
    <row r="929" spans="1:12" ht="21">
      <c r="A929" s="1372">
        <v>45535</v>
      </c>
      <c r="B929" s="1373" t="s">
        <v>2397</v>
      </c>
      <c r="C929" s="1373" t="s">
        <v>2459</v>
      </c>
      <c r="D929" s="1373" t="s">
        <v>2460</v>
      </c>
      <c r="E929" s="1373" t="s">
        <v>494</v>
      </c>
      <c r="F929" s="1373" t="s">
        <v>1801</v>
      </c>
      <c r="G929" s="1374">
        <v>42102.35</v>
      </c>
      <c r="H929" s="1374">
        <v>44038.03</v>
      </c>
      <c r="I929" s="1374">
        <v>49727.97</v>
      </c>
      <c r="J929" s="1374">
        <v>0</v>
      </c>
      <c r="K929" s="1374">
        <v>-1935.68</v>
      </c>
      <c r="L929" s="1374">
        <v>49727.97</v>
      </c>
    </row>
    <row r="930" spans="1:12" ht="21">
      <c r="A930" s="1372">
        <v>45535</v>
      </c>
      <c r="B930" s="1373" t="s">
        <v>2397</v>
      </c>
      <c r="C930" s="1373" t="s">
        <v>2459</v>
      </c>
      <c r="D930" s="1373" t="s">
        <v>2460</v>
      </c>
      <c r="E930" s="1373" t="s">
        <v>495</v>
      </c>
      <c r="F930" s="1373" t="s">
        <v>1802</v>
      </c>
      <c r="G930" s="1374">
        <v>1375.24</v>
      </c>
      <c r="H930" s="1374">
        <v>1099.8399999999999</v>
      </c>
      <c r="I930" s="1374">
        <v>293.39999999999998</v>
      </c>
      <c r="J930" s="1374">
        <v>0</v>
      </c>
      <c r="K930" s="1374">
        <v>275.39999999999998</v>
      </c>
      <c r="L930" s="1374">
        <v>293.39999999999998</v>
      </c>
    </row>
    <row r="931" spans="1:12" ht="21">
      <c r="A931" s="1372">
        <v>45535</v>
      </c>
      <c r="B931" s="1373" t="s">
        <v>2397</v>
      </c>
      <c r="C931" s="1373" t="s">
        <v>2459</v>
      </c>
      <c r="D931" s="1373" t="s">
        <v>2460</v>
      </c>
      <c r="E931" s="1373" t="s">
        <v>496</v>
      </c>
      <c r="F931" s="1373" t="s">
        <v>1803</v>
      </c>
      <c r="G931" s="1374">
        <v>630879.56999999995</v>
      </c>
      <c r="H931" s="1374">
        <v>302034.56</v>
      </c>
      <c r="I931" s="1374">
        <v>328845.01</v>
      </c>
      <c r="J931" s="1374">
        <v>0</v>
      </c>
      <c r="K931" s="1374">
        <v>328845.01</v>
      </c>
      <c r="L931" s="1374">
        <v>328845.01</v>
      </c>
    </row>
    <row r="932" spans="1:12" ht="21">
      <c r="A932" s="1372">
        <v>45535</v>
      </c>
      <c r="B932" s="1373" t="s">
        <v>2397</v>
      </c>
      <c r="C932" s="1373" t="s">
        <v>2459</v>
      </c>
      <c r="D932" s="1373" t="s">
        <v>2460</v>
      </c>
      <c r="E932" s="1373" t="s">
        <v>497</v>
      </c>
      <c r="F932" s="1373" t="s">
        <v>1804</v>
      </c>
      <c r="G932" s="1375"/>
      <c r="H932" s="1375"/>
      <c r="I932" s="1375"/>
      <c r="J932" s="1375"/>
      <c r="K932" s="1375"/>
      <c r="L932" s="1375"/>
    </row>
    <row r="933" spans="1:12" ht="21">
      <c r="A933" s="1372">
        <v>45535</v>
      </c>
      <c r="B933" s="1373" t="s">
        <v>2397</v>
      </c>
      <c r="C933" s="1373" t="s">
        <v>2459</v>
      </c>
      <c r="D933" s="1373" t="s">
        <v>2460</v>
      </c>
      <c r="E933" s="1373" t="s">
        <v>498</v>
      </c>
      <c r="F933" s="1373" t="s">
        <v>437</v>
      </c>
      <c r="G933" s="1375"/>
      <c r="H933" s="1375"/>
      <c r="I933" s="1375"/>
      <c r="J933" s="1375"/>
      <c r="K933" s="1375"/>
      <c r="L933" s="1375"/>
    </row>
    <row r="934" spans="1:12" ht="21">
      <c r="A934" s="1372">
        <v>45535</v>
      </c>
      <c r="B934" s="1373" t="s">
        <v>2397</v>
      </c>
      <c r="C934" s="1373" t="s">
        <v>2459</v>
      </c>
      <c r="D934" s="1373" t="s">
        <v>2460</v>
      </c>
      <c r="E934" s="1373" t="s">
        <v>1805</v>
      </c>
      <c r="F934" s="1373" t="s">
        <v>1806</v>
      </c>
      <c r="G934" s="1375"/>
      <c r="H934" s="1375"/>
      <c r="I934" s="1375"/>
      <c r="J934" s="1375"/>
      <c r="K934" s="1375"/>
      <c r="L934" s="1375"/>
    </row>
    <row r="935" spans="1:12" ht="21">
      <c r="A935" s="1372">
        <v>45535</v>
      </c>
      <c r="B935" s="1373" t="s">
        <v>2397</v>
      </c>
      <c r="C935" s="1373" t="s">
        <v>2459</v>
      </c>
      <c r="D935" s="1373" t="s">
        <v>2460</v>
      </c>
      <c r="E935" s="1373" t="s">
        <v>499</v>
      </c>
      <c r="F935" s="1373" t="s">
        <v>438</v>
      </c>
      <c r="G935" s="1374">
        <v>4886.07</v>
      </c>
      <c r="H935" s="1374">
        <v>4886.07</v>
      </c>
      <c r="I935" s="1374">
        <v>0</v>
      </c>
      <c r="J935" s="1374">
        <v>4886.07</v>
      </c>
      <c r="K935" s="1374">
        <v>0</v>
      </c>
      <c r="L935" s="1374">
        <v>-4886.07</v>
      </c>
    </row>
    <row r="936" spans="1:12" ht="21">
      <c r="A936" s="1372">
        <v>45535</v>
      </c>
      <c r="B936" s="1373" t="s">
        <v>2397</v>
      </c>
      <c r="C936" s="1373" t="s">
        <v>2459</v>
      </c>
      <c r="D936" s="1373" t="s">
        <v>2460</v>
      </c>
      <c r="E936" s="1373" t="s">
        <v>500</v>
      </c>
      <c r="F936" s="1373" t="s">
        <v>439</v>
      </c>
      <c r="G936" s="1374">
        <v>2562.5100000000002</v>
      </c>
      <c r="H936" s="1374">
        <v>2562.5100000000002</v>
      </c>
      <c r="I936" s="1374">
        <v>0</v>
      </c>
      <c r="J936" s="1374">
        <v>2562.5100000000002</v>
      </c>
      <c r="K936" s="1374">
        <v>0</v>
      </c>
      <c r="L936" s="1374">
        <v>-2562.5100000000002</v>
      </c>
    </row>
    <row r="937" spans="1:12" ht="21">
      <c r="A937" s="1372">
        <v>45535</v>
      </c>
      <c r="B937" s="1373" t="s">
        <v>2397</v>
      </c>
      <c r="C937" s="1373" t="s">
        <v>2459</v>
      </c>
      <c r="D937" s="1373" t="s">
        <v>2460</v>
      </c>
      <c r="E937" s="1373" t="s">
        <v>1892</v>
      </c>
      <c r="F937" s="1373" t="s">
        <v>1807</v>
      </c>
      <c r="G937" s="1374">
        <v>7747.64</v>
      </c>
      <c r="H937" s="1374">
        <v>7747.64</v>
      </c>
      <c r="I937" s="1374">
        <v>0</v>
      </c>
      <c r="J937" s="1374">
        <v>7747.64</v>
      </c>
      <c r="K937" s="1374">
        <v>0</v>
      </c>
      <c r="L937" s="1374">
        <v>-7747.64</v>
      </c>
    </row>
    <row r="938" spans="1:12" ht="21">
      <c r="A938" s="1372">
        <v>45535</v>
      </c>
      <c r="B938" s="1373" t="s">
        <v>2397</v>
      </c>
      <c r="C938" s="1373" t="s">
        <v>2459</v>
      </c>
      <c r="D938" s="1373" t="s">
        <v>2460</v>
      </c>
      <c r="E938" s="1373" t="s">
        <v>1893</v>
      </c>
      <c r="F938" s="1373" t="s">
        <v>1808</v>
      </c>
      <c r="G938" s="1375"/>
      <c r="H938" s="1375"/>
      <c r="I938" s="1375"/>
      <c r="J938" s="1375"/>
      <c r="K938" s="1375"/>
      <c r="L938" s="1375"/>
    </row>
    <row r="939" spans="1:12" ht="21">
      <c r="A939" s="1372">
        <v>45535</v>
      </c>
      <c r="B939" s="1373" t="s">
        <v>2397</v>
      </c>
      <c r="C939" s="1373" t="s">
        <v>2459</v>
      </c>
      <c r="D939" s="1373" t="s">
        <v>2460</v>
      </c>
      <c r="E939" s="1373" t="s">
        <v>501</v>
      </c>
      <c r="F939" s="1373" t="s">
        <v>1665</v>
      </c>
      <c r="G939" s="1375"/>
      <c r="H939" s="1375"/>
      <c r="I939" s="1375"/>
      <c r="J939" s="1375"/>
      <c r="K939" s="1375"/>
      <c r="L939" s="1375"/>
    </row>
    <row r="940" spans="1:12" ht="21">
      <c r="A940" s="1372">
        <v>45535</v>
      </c>
      <c r="B940" s="1373" t="s">
        <v>2397</v>
      </c>
      <c r="C940" s="1373" t="s">
        <v>2459</v>
      </c>
      <c r="D940" s="1373" t="s">
        <v>2460</v>
      </c>
      <c r="E940" s="1373" t="s">
        <v>502</v>
      </c>
      <c r="F940" s="1373" t="s">
        <v>2109</v>
      </c>
      <c r="G940" s="1375"/>
      <c r="H940" s="1375"/>
      <c r="I940" s="1375"/>
      <c r="J940" s="1375"/>
      <c r="K940" s="1375"/>
      <c r="L940" s="1375"/>
    </row>
    <row r="941" spans="1:12" ht="21">
      <c r="A941" s="1372">
        <v>45535</v>
      </c>
      <c r="B941" s="1373" t="s">
        <v>2397</v>
      </c>
      <c r="C941" s="1373" t="s">
        <v>2459</v>
      </c>
      <c r="D941" s="1373" t="s">
        <v>2460</v>
      </c>
      <c r="E941" s="1373" t="s">
        <v>2110</v>
      </c>
      <c r="F941" s="1373" t="s">
        <v>2111</v>
      </c>
      <c r="G941" s="1375"/>
      <c r="H941" s="1375"/>
      <c r="I941" s="1375"/>
      <c r="J941" s="1375"/>
      <c r="K941" s="1375"/>
      <c r="L941" s="1375"/>
    </row>
    <row r="942" spans="1:12" ht="21">
      <c r="A942" s="1372">
        <v>45535</v>
      </c>
      <c r="B942" s="1373" t="s">
        <v>2397</v>
      </c>
      <c r="C942" s="1373" t="s">
        <v>2459</v>
      </c>
      <c r="D942" s="1373" t="s">
        <v>2460</v>
      </c>
      <c r="E942" s="1373" t="s">
        <v>509</v>
      </c>
      <c r="F942" s="1373" t="s">
        <v>19</v>
      </c>
      <c r="G942" s="1375"/>
      <c r="H942" s="1375"/>
      <c r="I942" s="1375"/>
      <c r="J942" s="1375"/>
      <c r="K942" s="1375"/>
      <c r="L942" s="1375"/>
    </row>
    <row r="943" spans="1:12" ht="21">
      <c r="A943" s="1372">
        <v>45535</v>
      </c>
      <c r="B943" s="1373" t="s">
        <v>2397</v>
      </c>
      <c r="C943" s="1373" t="s">
        <v>2459</v>
      </c>
      <c r="D943" s="1373" t="s">
        <v>2460</v>
      </c>
      <c r="E943" s="1373" t="s">
        <v>510</v>
      </c>
      <c r="F943" s="1373" t="s">
        <v>20</v>
      </c>
      <c r="G943" s="1375"/>
      <c r="H943" s="1375"/>
      <c r="I943" s="1375"/>
      <c r="J943" s="1375"/>
      <c r="K943" s="1375"/>
      <c r="L943" s="1375"/>
    </row>
    <row r="944" spans="1:12" ht="21">
      <c r="A944" s="1372">
        <v>45535</v>
      </c>
      <c r="B944" s="1373" t="s">
        <v>2397</v>
      </c>
      <c r="C944" s="1373" t="s">
        <v>2459</v>
      </c>
      <c r="D944" s="1373" t="s">
        <v>2460</v>
      </c>
      <c r="E944" s="1373" t="s">
        <v>511</v>
      </c>
      <c r="F944" s="1373" t="s">
        <v>21</v>
      </c>
      <c r="G944" s="1375"/>
      <c r="H944" s="1375"/>
      <c r="I944" s="1375"/>
      <c r="J944" s="1375"/>
      <c r="K944" s="1375"/>
      <c r="L944" s="1375"/>
    </row>
    <row r="945" spans="1:12" ht="21">
      <c r="A945" s="1372">
        <v>45535</v>
      </c>
      <c r="B945" s="1373" t="s">
        <v>2397</v>
      </c>
      <c r="C945" s="1373" t="s">
        <v>2459</v>
      </c>
      <c r="D945" s="1373" t="s">
        <v>2460</v>
      </c>
      <c r="E945" s="1373" t="s">
        <v>512</v>
      </c>
      <c r="F945" s="1373" t="s">
        <v>22</v>
      </c>
      <c r="G945" s="1375"/>
      <c r="H945" s="1375"/>
      <c r="I945" s="1375"/>
      <c r="J945" s="1375"/>
      <c r="K945" s="1375"/>
      <c r="L945" s="1375"/>
    </row>
    <row r="946" spans="1:12" ht="21">
      <c r="A946" s="1372">
        <v>45535</v>
      </c>
      <c r="B946" s="1373" t="s">
        <v>2397</v>
      </c>
      <c r="C946" s="1373" t="s">
        <v>2459</v>
      </c>
      <c r="D946" s="1373" t="s">
        <v>2460</v>
      </c>
      <c r="E946" s="1373" t="s">
        <v>513</v>
      </c>
      <c r="F946" s="1373" t="s">
        <v>23</v>
      </c>
      <c r="G946" s="1375"/>
      <c r="H946" s="1375"/>
      <c r="I946" s="1375"/>
      <c r="J946" s="1375"/>
      <c r="K946" s="1375"/>
      <c r="L946" s="1375"/>
    </row>
    <row r="947" spans="1:12" ht="21">
      <c r="A947" s="1372">
        <v>45535</v>
      </c>
      <c r="B947" s="1373" t="s">
        <v>2397</v>
      </c>
      <c r="C947" s="1373" t="s">
        <v>2459</v>
      </c>
      <c r="D947" s="1373" t="s">
        <v>2460</v>
      </c>
      <c r="E947" s="1373" t="s">
        <v>514</v>
      </c>
      <c r="F947" s="1373" t="s">
        <v>24</v>
      </c>
      <c r="G947" s="1374">
        <v>1482052.5</v>
      </c>
      <c r="H947" s="1374">
        <v>1570919.34</v>
      </c>
      <c r="I947" s="1374">
        <v>2669802.9500000002</v>
      </c>
      <c r="J947" s="1374">
        <v>0</v>
      </c>
      <c r="K947" s="1374">
        <v>-88866.84</v>
      </c>
      <c r="L947" s="1374">
        <v>2669802.9500000002</v>
      </c>
    </row>
    <row r="948" spans="1:12" ht="21">
      <c r="A948" s="1372">
        <v>45535</v>
      </c>
      <c r="B948" s="1373" t="s">
        <v>2397</v>
      </c>
      <c r="C948" s="1373" t="s">
        <v>2459</v>
      </c>
      <c r="D948" s="1373" t="s">
        <v>2460</v>
      </c>
      <c r="E948" s="1373" t="s">
        <v>515</v>
      </c>
      <c r="F948" s="1373" t="s">
        <v>25</v>
      </c>
      <c r="G948" s="1374">
        <v>25000</v>
      </c>
      <c r="H948" s="1374">
        <v>34100</v>
      </c>
      <c r="I948" s="1374">
        <v>51640</v>
      </c>
      <c r="J948" s="1374">
        <v>0</v>
      </c>
      <c r="K948" s="1374">
        <v>-9100</v>
      </c>
      <c r="L948" s="1374">
        <v>51640</v>
      </c>
    </row>
    <row r="949" spans="1:12" ht="21">
      <c r="A949" s="1372">
        <v>45535</v>
      </c>
      <c r="B949" s="1373" t="s">
        <v>2397</v>
      </c>
      <c r="C949" s="1373" t="s">
        <v>2459</v>
      </c>
      <c r="D949" s="1373" t="s">
        <v>2460</v>
      </c>
      <c r="E949" s="1373" t="s">
        <v>516</v>
      </c>
      <c r="F949" s="1373" t="s">
        <v>26</v>
      </c>
      <c r="G949" s="1374">
        <v>648043.9</v>
      </c>
      <c r="H949" s="1374">
        <v>429678.47</v>
      </c>
      <c r="I949" s="1374">
        <v>511331.33</v>
      </c>
      <c r="J949" s="1374">
        <v>0</v>
      </c>
      <c r="K949" s="1374">
        <v>218365.43</v>
      </c>
      <c r="L949" s="1374">
        <v>511331.33</v>
      </c>
    </row>
    <row r="950" spans="1:12" ht="21">
      <c r="A950" s="1372">
        <v>45535</v>
      </c>
      <c r="B950" s="1373" t="s">
        <v>2397</v>
      </c>
      <c r="C950" s="1373" t="s">
        <v>2459</v>
      </c>
      <c r="D950" s="1373" t="s">
        <v>2460</v>
      </c>
      <c r="E950" s="1373" t="s">
        <v>517</v>
      </c>
      <c r="F950" s="1373" t="s">
        <v>27</v>
      </c>
      <c r="G950" s="1374">
        <v>491833.75</v>
      </c>
      <c r="H950" s="1374">
        <v>352279.5</v>
      </c>
      <c r="I950" s="1374">
        <v>566340.35</v>
      </c>
      <c r="J950" s="1374">
        <v>0</v>
      </c>
      <c r="K950" s="1374">
        <v>139554.25</v>
      </c>
      <c r="L950" s="1374">
        <v>566340.35</v>
      </c>
    </row>
    <row r="951" spans="1:12" ht="21">
      <c r="A951" s="1372">
        <v>45535</v>
      </c>
      <c r="B951" s="1373" t="s">
        <v>2397</v>
      </c>
      <c r="C951" s="1373" t="s">
        <v>2459</v>
      </c>
      <c r="D951" s="1373" t="s">
        <v>2460</v>
      </c>
      <c r="E951" s="1373" t="s">
        <v>518</v>
      </c>
      <c r="F951" s="1373" t="s">
        <v>28</v>
      </c>
      <c r="G951" s="1375"/>
      <c r="H951" s="1375"/>
      <c r="I951" s="1375"/>
      <c r="J951" s="1375"/>
      <c r="K951" s="1375"/>
      <c r="L951" s="1375"/>
    </row>
    <row r="952" spans="1:12" ht="21">
      <c r="A952" s="1372">
        <v>45535</v>
      </c>
      <c r="B952" s="1373" t="s">
        <v>2397</v>
      </c>
      <c r="C952" s="1373" t="s">
        <v>2459</v>
      </c>
      <c r="D952" s="1373" t="s">
        <v>2460</v>
      </c>
      <c r="E952" s="1373" t="s">
        <v>519</v>
      </c>
      <c r="F952" s="1373" t="s">
        <v>29</v>
      </c>
      <c r="G952" s="1374">
        <v>0</v>
      </c>
      <c r="H952" s="1374">
        <v>28185.200000000001</v>
      </c>
      <c r="I952" s="1374">
        <v>82145.5</v>
      </c>
      <c r="J952" s="1374">
        <v>0</v>
      </c>
      <c r="K952" s="1374">
        <v>-28185.200000000001</v>
      </c>
      <c r="L952" s="1374">
        <v>82145.5</v>
      </c>
    </row>
    <row r="953" spans="1:12" ht="21">
      <c r="A953" s="1372">
        <v>45535</v>
      </c>
      <c r="B953" s="1373" t="s">
        <v>2397</v>
      </c>
      <c r="C953" s="1373" t="s">
        <v>2459</v>
      </c>
      <c r="D953" s="1373" t="s">
        <v>2460</v>
      </c>
      <c r="E953" s="1373" t="s">
        <v>520</v>
      </c>
      <c r="F953" s="1373" t="s">
        <v>37</v>
      </c>
      <c r="G953" s="1374">
        <v>32862</v>
      </c>
      <c r="H953" s="1374">
        <v>32862</v>
      </c>
      <c r="I953" s="1374">
        <v>0</v>
      </c>
      <c r="J953" s="1374">
        <v>0</v>
      </c>
      <c r="K953" s="1374">
        <v>0</v>
      </c>
      <c r="L953" s="1374">
        <v>0</v>
      </c>
    </row>
    <row r="954" spans="1:12" ht="21">
      <c r="A954" s="1372">
        <v>45535</v>
      </c>
      <c r="B954" s="1373" t="s">
        <v>2397</v>
      </c>
      <c r="C954" s="1373" t="s">
        <v>2459</v>
      </c>
      <c r="D954" s="1373" t="s">
        <v>2460</v>
      </c>
      <c r="E954" s="1373" t="s">
        <v>521</v>
      </c>
      <c r="F954" s="1373" t="s">
        <v>38</v>
      </c>
      <c r="G954" s="1375"/>
      <c r="H954" s="1375"/>
      <c r="I954" s="1375"/>
      <c r="J954" s="1375"/>
      <c r="K954" s="1375"/>
      <c r="L954" s="1375"/>
    </row>
    <row r="955" spans="1:12" ht="21">
      <c r="A955" s="1372">
        <v>45535</v>
      </c>
      <c r="B955" s="1373" t="s">
        <v>2397</v>
      </c>
      <c r="C955" s="1373" t="s">
        <v>2459</v>
      </c>
      <c r="D955" s="1373" t="s">
        <v>2460</v>
      </c>
      <c r="E955" s="1373" t="s">
        <v>522</v>
      </c>
      <c r="F955" s="1373" t="s">
        <v>30</v>
      </c>
      <c r="G955" s="1374">
        <v>37700</v>
      </c>
      <c r="H955" s="1374">
        <v>24804</v>
      </c>
      <c r="I955" s="1374">
        <v>66318.58</v>
      </c>
      <c r="J955" s="1374">
        <v>0</v>
      </c>
      <c r="K955" s="1374">
        <v>12896</v>
      </c>
      <c r="L955" s="1374">
        <v>66318.58</v>
      </c>
    </row>
    <row r="956" spans="1:12" ht="21">
      <c r="A956" s="1372">
        <v>45535</v>
      </c>
      <c r="B956" s="1373" t="s">
        <v>2397</v>
      </c>
      <c r="C956" s="1373" t="s">
        <v>2459</v>
      </c>
      <c r="D956" s="1373" t="s">
        <v>2460</v>
      </c>
      <c r="E956" s="1373" t="s">
        <v>523</v>
      </c>
      <c r="F956" s="1373" t="s">
        <v>31</v>
      </c>
      <c r="G956" s="1375"/>
      <c r="H956" s="1375"/>
      <c r="I956" s="1375"/>
      <c r="J956" s="1375"/>
      <c r="K956" s="1375"/>
      <c r="L956" s="1375"/>
    </row>
    <row r="957" spans="1:12" ht="21">
      <c r="A957" s="1372">
        <v>45535</v>
      </c>
      <c r="B957" s="1373" t="s">
        <v>2397</v>
      </c>
      <c r="C957" s="1373" t="s">
        <v>2459</v>
      </c>
      <c r="D957" s="1373" t="s">
        <v>2460</v>
      </c>
      <c r="E957" s="1373" t="s">
        <v>524</v>
      </c>
      <c r="F957" s="1373" t="s">
        <v>32</v>
      </c>
      <c r="G957" s="1374">
        <v>104461.1</v>
      </c>
      <c r="H957" s="1374">
        <v>104461.1</v>
      </c>
      <c r="I957" s="1374">
        <v>0</v>
      </c>
      <c r="J957" s="1374">
        <v>0</v>
      </c>
      <c r="K957" s="1374">
        <v>0</v>
      </c>
      <c r="L957" s="1374">
        <v>0</v>
      </c>
    </row>
    <row r="958" spans="1:12" ht="21">
      <c r="A958" s="1372">
        <v>45535</v>
      </c>
      <c r="B958" s="1373" t="s">
        <v>2397</v>
      </c>
      <c r="C958" s="1373" t="s">
        <v>2459</v>
      </c>
      <c r="D958" s="1373" t="s">
        <v>2460</v>
      </c>
      <c r="E958" s="1373" t="s">
        <v>525</v>
      </c>
      <c r="F958" s="1373" t="s">
        <v>33</v>
      </c>
      <c r="G958" s="1374">
        <v>5500</v>
      </c>
      <c r="H958" s="1374">
        <v>5500</v>
      </c>
      <c r="I958" s="1374">
        <v>0</v>
      </c>
      <c r="J958" s="1374">
        <v>0</v>
      </c>
      <c r="K958" s="1374">
        <v>0</v>
      </c>
      <c r="L958" s="1374">
        <v>0</v>
      </c>
    </row>
    <row r="959" spans="1:12" ht="21">
      <c r="A959" s="1372">
        <v>45535</v>
      </c>
      <c r="B959" s="1373" t="s">
        <v>2397</v>
      </c>
      <c r="C959" s="1373" t="s">
        <v>2459</v>
      </c>
      <c r="D959" s="1373" t="s">
        <v>2460</v>
      </c>
      <c r="E959" s="1373" t="s">
        <v>526</v>
      </c>
      <c r="F959" s="1373" t="s">
        <v>34</v>
      </c>
      <c r="G959" s="1375"/>
      <c r="H959" s="1375"/>
      <c r="I959" s="1375"/>
      <c r="J959" s="1375"/>
      <c r="K959" s="1375"/>
      <c r="L959" s="1375"/>
    </row>
    <row r="960" spans="1:12" ht="21">
      <c r="A960" s="1372">
        <v>45535</v>
      </c>
      <c r="B960" s="1373" t="s">
        <v>2397</v>
      </c>
      <c r="C960" s="1373" t="s">
        <v>2459</v>
      </c>
      <c r="D960" s="1373" t="s">
        <v>2460</v>
      </c>
      <c r="E960" s="1373" t="s">
        <v>527</v>
      </c>
      <c r="F960" s="1373" t="s">
        <v>35</v>
      </c>
      <c r="G960" s="1374">
        <v>107280</v>
      </c>
      <c r="H960" s="1374">
        <v>83940</v>
      </c>
      <c r="I960" s="1374">
        <v>75205</v>
      </c>
      <c r="J960" s="1374">
        <v>0</v>
      </c>
      <c r="K960" s="1374">
        <v>23340</v>
      </c>
      <c r="L960" s="1374">
        <v>75205</v>
      </c>
    </row>
    <row r="961" spans="1:12" ht="21">
      <c r="A961" s="1372">
        <v>45535</v>
      </c>
      <c r="B961" s="1373" t="s">
        <v>2397</v>
      </c>
      <c r="C961" s="1373" t="s">
        <v>2459</v>
      </c>
      <c r="D961" s="1373" t="s">
        <v>2460</v>
      </c>
      <c r="E961" s="1373" t="s">
        <v>528</v>
      </c>
      <c r="F961" s="1373" t="s">
        <v>36</v>
      </c>
      <c r="G961" s="1374">
        <v>43505</v>
      </c>
      <c r="H961" s="1374">
        <v>68682</v>
      </c>
      <c r="I961" s="1374">
        <v>38842</v>
      </c>
      <c r="J961" s="1374">
        <v>0</v>
      </c>
      <c r="K961" s="1374">
        <v>-25177</v>
      </c>
      <c r="L961" s="1374">
        <v>38842</v>
      </c>
    </row>
    <row r="962" spans="1:12" ht="21">
      <c r="A962" s="1372">
        <v>45535</v>
      </c>
      <c r="B962" s="1373" t="s">
        <v>2397</v>
      </c>
      <c r="C962" s="1373" t="s">
        <v>2459</v>
      </c>
      <c r="D962" s="1373" t="s">
        <v>2460</v>
      </c>
      <c r="E962" s="1373" t="s">
        <v>529</v>
      </c>
      <c r="F962" s="1373" t="s">
        <v>39</v>
      </c>
      <c r="G962" s="1374">
        <v>1250</v>
      </c>
      <c r="H962" s="1374">
        <v>1250</v>
      </c>
      <c r="I962" s="1374">
        <v>0</v>
      </c>
      <c r="J962" s="1374">
        <v>0</v>
      </c>
      <c r="K962" s="1374">
        <v>0</v>
      </c>
      <c r="L962" s="1374">
        <v>0</v>
      </c>
    </row>
    <row r="963" spans="1:12" ht="21">
      <c r="A963" s="1372">
        <v>45535</v>
      </c>
      <c r="B963" s="1373" t="s">
        <v>2397</v>
      </c>
      <c r="C963" s="1373" t="s">
        <v>2459</v>
      </c>
      <c r="D963" s="1373" t="s">
        <v>2460</v>
      </c>
      <c r="E963" s="1373" t="s">
        <v>530</v>
      </c>
      <c r="F963" s="1373" t="s">
        <v>40</v>
      </c>
      <c r="G963" s="1375"/>
      <c r="H963" s="1375"/>
      <c r="I963" s="1375"/>
      <c r="J963" s="1375"/>
      <c r="K963" s="1375"/>
      <c r="L963" s="1375"/>
    </row>
    <row r="964" spans="1:12" ht="21">
      <c r="A964" s="1372">
        <v>45535</v>
      </c>
      <c r="B964" s="1373" t="s">
        <v>2397</v>
      </c>
      <c r="C964" s="1373" t="s">
        <v>2459</v>
      </c>
      <c r="D964" s="1373" t="s">
        <v>2460</v>
      </c>
      <c r="E964" s="1373" t="s">
        <v>531</v>
      </c>
      <c r="F964" s="1373" t="s">
        <v>41</v>
      </c>
      <c r="G964" s="1374">
        <v>0</v>
      </c>
      <c r="H964" s="1374">
        <v>24250.66</v>
      </c>
      <c r="I964" s="1374">
        <v>32787.1</v>
      </c>
      <c r="J964" s="1374">
        <v>0</v>
      </c>
      <c r="K964" s="1374">
        <v>-24250.66</v>
      </c>
      <c r="L964" s="1374">
        <v>32787.1</v>
      </c>
    </row>
    <row r="965" spans="1:12" ht="21">
      <c r="A965" s="1372">
        <v>45535</v>
      </c>
      <c r="B965" s="1373" t="s">
        <v>2397</v>
      </c>
      <c r="C965" s="1373" t="s">
        <v>2459</v>
      </c>
      <c r="D965" s="1373" t="s">
        <v>2460</v>
      </c>
      <c r="E965" s="1373" t="s">
        <v>532</v>
      </c>
      <c r="F965" s="1373" t="s">
        <v>42</v>
      </c>
      <c r="G965" s="1375"/>
      <c r="H965" s="1375"/>
      <c r="I965" s="1375"/>
      <c r="J965" s="1375"/>
      <c r="K965" s="1375"/>
      <c r="L965" s="1375"/>
    </row>
    <row r="966" spans="1:12" ht="21">
      <c r="A966" s="1372">
        <v>45535</v>
      </c>
      <c r="B966" s="1373" t="s">
        <v>2397</v>
      </c>
      <c r="C966" s="1373" t="s">
        <v>2459</v>
      </c>
      <c r="D966" s="1373" t="s">
        <v>2460</v>
      </c>
      <c r="E966" s="1373" t="s">
        <v>533</v>
      </c>
      <c r="F966" s="1373" t="s">
        <v>43</v>
      </c>
      <c r="G966" s="1375"/>
      <c r="H966" s="1375"/>
      <c r="I966" s="1375"/>
      <c r="J966" s="1375"/>
      <c r="K966" s="1375"/>
      <c r="L966" s="1375"/>
    </row>
    <row r="967" spans="1:12" ht="21">
      <c r="A967" s="1372">
        <v>45535</v>
      </c>
      <c r="B967" s="1373" t="s">
        <v>2397</v>
      </c>
      <c r="C967" s="1373" t="s">
        <v>2459</v>
      </c>
      <c r="D967" s="1373" t="s">
        <v>2460</v>
      </c>
      <c r="E967" s="1373" t="s">
        <v>534</v>
      </c>
      <c r="F967" s="1373" t="s">
        <v>44</v>
      </c>
      <c r="G967" s="1375"/>
      <c r="H967" s="1375"/>
      <c r="I967" s="1375"/>
      <c r="J967" s="1375"/>
      <c r="K967" s="1375"/>
      <c r="L967" s="1375"/>
    </row>
    <row r="968" spans="1:12" ht="21">
      <c r="A968" s="1372">
        <v>45535</v>
      </c>
      <c r="B968" s="1373" t="s">
        <v>2397</v>
      </c>
      <c r="C968" s="1373" t="s">
        <v>2459</v>
      </c>
      <c r="D968" s="1373" t="s">
        <v>2460</v>
      </c>
      <c r="E968" s="1373" t="s">
        <v>1909</v>
      </c>
      <c r="F968" s="1373" t="s">
        <v>1910</v>
      </c>
      <c r="G968" s="1375"/>
      <c r="H968" s="1375"/>
      <c r="I968" s="1375"/>
      <c r="J968" s="1375"/>
      <c r="K968" s="1375"/>
      <c r="L968" s="1375"/>
    </row>
    <row r="969" spans="1:12" ht="21">
      <c r="A969" s="1372">
        <v>45535</v>
      </c>
      <c r="B969" s="1373" t="s">
        <v>2397</v>
      </c>
      <c r="C969" s="1373" t="s">
        <v>2459</v>
      </c>
      <c r="D969" s="1373" t="s">
        <v>2460</v>
      </c>
      <c r="E969" s="1373" t="s">
        <v>535</v>
      </c>
      <c r="F969" s="1373" t="s">
        <v>45</v>
      </c>
      <c r="G969" s="1375"/>
      <c r="H969" s="1375"/>
      <c r="I969" s="1375"/>
      <c r="J969" s="1375"/>
      <c r="K969" s="1375"/>
      <c r="L969" s="1375"/>
    </row>
    <row r="970" spans="1:12" ht="21">
      <c r="A970" s="1372">
        <v>45535</v>
      </c>
      <c r="B970" s="1373" t="s">
        <v>2397</v>
      </c>
      <c r="C970" s="1373" t="s">
        <v>2459</v>
      </c>
      <c r="D970" s="1373" t="s">
        <v>2460</v>
      </c>
      <c r="E970" s="1373" t="s">
        <v>536</v>
      </c>
      <c r="F970" s="1373" t="s">
        <v>46</v>
      </c>
      <c r="G970" s="1375"/>
      <c r="H970" s="1375"/>
      <c r="I970" s="1375"/>
      <c r="J970" s="1375"/>
      <c r="K970" s="1375"/>
      <c r="L970" s="1375"/>
    </row>
    <row r="971" spans="1:12" ht="21">
      <c r="A971" s="1372">
        <v>45535</v>
      </c>
      <c r="B971" s="1373" t="s">
        <v>2397</v>
      </c>
      <c r="C971" s="1373" t="s">
        <v>2459</v>
      </c>
      <c r="D971" s="1373" t="s">
        <v>2460</v>
      </c>
      <c r="E971" s="1373" t="s">
        <v>1911</v>
      </c>
      <c r="F971" s="1373" t="s">
        <v>47</v>
      </c>
      <c r="G971" s="1375"/>
      <c r="H971" s="1375"/>
      <c r="I971" s="1375"/>
      <c r="J971" s="1375"/>
      <c r="K971" s="1375"/>
      <c r="L971" s="1375"/>
    </row>
    <row r="972" spans="1:12" ht="21">
      <c r="A972" s="1372">
        <v>45535</v>
      </c>
      <c r="B972" s="1373" t="s">
        <v>2397</v>
      </c>
      <c r="C972" s="1373" t="s">
        <v>2459</v>
      </c>
      <c r="D972" s="1373" t="s">
        <v>2460</v>
      </c>
      <c r="E972" s="1373" t="s">
        <v>537</v>
      </c>
      <c r="F972" s="1373" t="s">
        <v>48</v>
      </c>
      <c r="G972" s="1374">
        <v>0</v>
      </c>
      <c r="H972" s="1374">
        <v>0</v>
      </c>
      <c r="I972" s="1374">
        <v>7378073</v>
      </c>
      <c r="J972" s="1374">
        <v>0</v>
      </c>
      <c r="K972" s="1374">
        <v>0</v>
      </c>
      <c r="L972" s="1374">
        <v>7378073</v>
      </c>
    </row>
    <row r="973" spans="1:12" ht="21">
      <c r="A973" s="1372">
        <v>45535</v>
      </c>
      <c r="B973" s="1373" t="s">
        <v>2397</v>
      </c>
      <c r="C973" s="1373" t="s">
        <v>2459</v>
      </c>
      <c r="D973" s="1373" t="s">
        <v>2460</v>
      </c>
      <c r="E973" s="1373" t="s">
        <v>538</v>
      </c>
      <c r="F973" s="1373" t="s">
        <v>49</v>
      </c>
      <c r="G973" s="1375"/>
      <c r="H973" s="1375"/>
      <c r="I973" s="1375"/>
      <c r="J973" s="1375"/>
      <c r="K973" s="1375"/>
      <c r="L973" s="1375"/>
    </row>
    <row r="974" spans="1:12" ht="21">
      <c r="A974" s="1372">
        <v>45535</v>
      </c>
      <c r="B974" s="1373" t="s">
        <v>2397</v>
      </c>
      <c r="C974" s="1373" t="s">
        <v>2459</v>
      </c>
      <c r="D974" s="1373" t="s">
        <v>2460</v>
      </c>
      <c r="E974" s="1373" t="s">
        <v>539</v>
      </c>
      <c r="F974" s="1373" t="s">
        <v>50</v>
      </c>
      <c r="G974" s="1374">
        <v>0</v>
      </c>
      <c r="H974" s="1374">
        <v>0</v>
      </c>
      <c r="I974" s="1374">
        <v>0</v>
      </c>
      <c r="J974" s="1374">
        <v>7378058</v>
      </c>
      <c r="K974" s="1374">
        <v>0</v>
      </c>
      <c r="L974" s="1374">
        <v>-7378058</v>
      </c>
    </row>
    <row r="975" spans="1:12" ht="21">
      <c r="A975" s="1372">
        <v>45535</v>
      </c>
      <c r="B975" s="1373" t="s">
        <v>2397</v>
      </c>
      <c r="C975" s="1373" t="s">
        <v>2459</v>
      </c>
      <c r="D975" s="1373" t="s">
        <v>2460</v>
      </c>
      <c r="E975" s="1373" t="s">
        <v>540</v>
      </c>
      <c r="F975" s="1373" t="s">
        <v>51</v>
      </c>
      <c r="G975" s="1374">
        <v>0</v>
      </c>
      <c r="H975" s="1374">
        <v>0</v>
      </c>
      <c r="I975" s="1374">
        <v>13592893</v>
      </c>
      <c r="J975" s="1374">
        <v>0</v>
      </c>
      <c r="K975" s="1374">
        <v>0</v>
      </c>
      <c r="L975" s="1374">
        <v>13592893</v>
      </c>
    </row>
    <row r="976" spans="1:12" ht="21">
      <c r="A976" s="1372">
        <v>45535</v>
      </c>
      <c r="B976" s="1373" t="s">
        <v>2397</v>
      </c>
      <c r="C976" s="1373" t="s">
        <v>2459</v>
      </c>
      <c r="D976" s="1373" t="s">
        <v>2460</v>
      </c>
      <c r="E976" s="1373" t="s">
        <v>541</v>
      </c>
      <c r="F976" s="1373" t="s">
        <v>52</v>
      </c>
      <c r="G976" s="1375"/>
      <c r="H976" s="1375"/>
      <c r="I976" s="1375"/>
      <c r="J976" s="1375"/>
      <c r="K976" s="1375"/>
      <c r="L976" s="1375"/>
    </row>
    <row r="977" spans="1:12" ht="21">
      <c r="A977" s="1372">
        <v>45535</v>
      </c>
      <c r="B977" s="1373" t="s">
        <v>2397</v>
      </c>
      <c r="C977" s="1373" t="s">
        <v>2459</v>
      </c>
      <c r="D977" s="1373" t="s">
        <v>2460</v>
      </c>
      <c r="E977" s="1373" t="s">
        <v>542</v>
      </c>
      <c r="F977" s="1373" t="s">
        <v>53</v>
      </c>
      <c r="G977" s="1374">
        <v>0</v>
      </c>
      <c r="H977" s="1374">
        <v>0</v>
      </c>
      <c r="I977" s="1374">
        <v>0</v>
      </c>
      <c r="J977" s="1374">
        <v>13592888</v>
      </c>
      <c r="K977" s="1374">
        <v>0</v>
      </c>
      <c r="L977" s="1374">
        <v>-13592888</v>
      </c>
    </row>
    <row r="978" spans="1:12" ht="21">
      <c r="A978" s="1372">
        <v>45535</v>
      </c>
      <c r="B978" s="1373" t="s">
        <v>2397</v>
      </c>
      <c r="C978" s="1373" t="s">
        <v>2459</v>
      </c>
      <c r="D978" s="1373" t="s">
        <v>2460</v>
      </c>
      <c r="E978" s="1373" t="s">
        <v>543</v>
      </c>
      <c r="F978" s="1373" t="s">
        <v>54</v>
      </c>
      <c r="G978" s="1374">
        <v>0</v>
      </c>
      <c r="H978" s="1374">
        <v>0</v>
      </c>
      <c r="I978" s="1374">
        <v>62000</v>
      </c>
      <c r="J978" s="1374">
        <v>0</v>
      </c>
      <c r="K978" s="1374">
        <v>0</v>
      </c>
      <c r="L978" s="1374">
        <v>62000</v>
      </c>
    </row>
    <row r="979" spans="1:12" ht="21">
      <c r="A979" s="1372">
        <v>45535</v>
      </c>
      <c r="B979" s="1373" t="s">
        <v>2397</v>
      </c>
      <c r="C979" s="1373" t="s">
        <v>2459</v>
      </c>
      <c r="D979" s="1373" t="s">
        <v>2460</v>
      </c>
      <c r="E979" s="1373" t="s">
        <v>544</v>
      </c>
      <c r="F979" s="1373" t="s">
        <v>55</v>
      </c>
      <c r="G979" s="1375"/>
      <c r="H979" s="1375"/>
      <c r="I979" s="1375"/>
      <c r="J979" s="1375"/>
      <c r="K979" s="1375"/>
      <c r="L979" s="1375"/>
    </row>
    <row r="980" spans="1:12" ht="21">
      <c r="A980" s="1372">
        <v>45535</v>
      </c>
      <c r="B980" s="1373" t="s">
        <v>2397</v>
      </c>
      <c r="C980" s="1373" t="s">
        <v>2459</v>
      </c>
      <c r="D980" s="1373" t="s">
        <v>2460</v>
      </c>
      <c r="E980" s="1373" t="s">
        <v>545</v>
      </c>
      <c r="F980" s="1373" t="s">
        <v>1437</v>
      </c>
      <c r="G980" s="1374">
        <v>0</v>
      </c>
      <c r="H980" s="1374">
        <v>206.67</v>
      </c>
      <c r="I980" s="1374">
        <v>0</v>
      </c>
      <c r="J980" s="1374">
        <v>34145.980000000003</v>
      </c>
      <c r="K980" s="1374">
        <v>-206.67</v>
      </c>
      <c r="L980" s="1374">
        <v>-34145.980000000003</v>
      </c>
    </row>
    <row r="981" spans="1:12" ht="21">
      <c r="A981" s="1372">
        <v>45535</v>
      </c>
      <c r="B981" s="1373" t="s">
        <v>2397</v>
      </c>
      <c r="C981" s="1373" t="s">
        <v>2459</v>
      </c>
      <c r="D981" s="1373" t="s">
        <v>2460</v>
      </c>
      <c r="E981" s="1373" t="s">
        <v>546</v>
      </c>
      <c r="F981" s="1373" t="s">
        <v>56</v>
      </c>
      <c r="G981" s="1375"/>
      <c r="H981" s="1375"/>
      <c r="I981" s="1375"/>
      <c r="J981" s="1375"/>
      <c r="K981" s="1375"/>
      <c r="L981" s="1375"/>
    </row>
    <row r="982" spans="1:12" ht="21">
      <c r="A982" s="1372">
        <v>45535</v>
      </c>
      <c r="B982" s="1373" t="s">
        <v>2397</v>
      </c>
      <c r="C982" s="1373" t="s">
        <v>2459</v>
      </c>
      <c r="D982" s="1373" t="s">
        <v>2460</v>
      </c>
      <c r="E982" s="1373" t="s">
        <v>547</v>
      </c>
      <c r="F982" s="1373" t="s">
        <v>57</v>
      </c>
      <c r="G982" s="1375"/>
      <c r="H982" s="1375"/>
      <c r="I982" s="1375"/>
      <c r="J982" s="1375"/>
      <c r="K982" s="1375"/>
      <c r="L982" s="1375"/>
    </row>
    <row r="983" spans="1:12" ht="21">
      <c r="A983" s="1372">
        <v>45535</v>
      </c>
      <c r="B983" s="1373" t="s">
        <v>2397</v>
      </c>
      <c r="C983" s="1373" t="s">
        <v>2459</v>
      </c>
      <c r="D983" s="1373" t="s">
        <v>2460</v>
      </c>
      <c r="E983" s="1373" t="s">
        <v>548</v>
      </c>
      <c r="F983" s="1373" t="s">
        <v>1438</v>
      </c>
      <c r="G983" s="1375"/>
      <c r="H983" s="1375"/>
      <c r="I983" s="1375"/>
      <c r="J983" s="1375"/>
      <c r="K983" s="1375"/>
      <c r="L983" s="1375"/>
    </row>
    <row r="984" spans="1:12" ht="21">
      <c r="A984" s="1372">
        <v>45535</v>
      </c>
      <c r="B984" s="1373" t="s">
        <v>2397</v>
      </c>
      <c r="C984" s="1373" t="s">
        <v>2459</v>
      </c>
      <c r="D984" s="1373" t="s">
        <v>2460</v>
      </c>
      <c r="E984" s="1373" t="s">
        <v>549</v>
      </c>
      <c r="F984" s="1373" t="s">
        <v>58</v>
      </c>
      <c r="G984" s="1374">
        <v>0</v>
      </c>
      <c r="H984" s="1374">
        <v>0</v>
      </c>
      <c r="I984" s="1374">
        <v>4603984</v>
      </c>
      <c r="J984" s="1374">
        <v>0</v>
      </c>
      <c r="K984" s="1374">
        <v>0</v>
      </c>
      <c r="L984" s="1374">
        <v>4603984</v>
      </c>
    </row>
    <row r="985" spans="1:12" ht="21">
      <c r="A985" s="1372">
        <v>45535</v>
      </c>
      <c r="B985" s="1373" t="s">
        <v>2397</v>
      </c>
      <c r="C985" s="1373" t="s">
        <v>2459</v>
      </c>
      <c r="D985" s="1373" t="s">
        <v>2460</v>
      </c>
      <c r="E985" s="1373" t="s">
        <v>550</v>
      </c>
      <c r="F985" s="1373" t="s">
        <v>59</v>
      </c>
      <c r="G985" s="1374">
        <v>0</v>
      </c>
      <c r="H985" s="1374">
        <v>0</v>
      </c>
      <c r="I985" s="1374">
        <v>583200</v>
      </c>
      <c r="J985" s="1374">
        <v>0</v>
      </c>
      <c r="K985" s="1374">
        <v>0</v>
      </c>
      <c r="L985" s="1374">
        <v>583200</v>
      </c>
    </row>
    <row r="986" spans="1:12" ht="21">
      <c r="A986" s="1372">
        <v>45535</v>
      </c>
      <c r="B986" s="1373" t="s">
        <v>2397</v>
      </c>
      <c r="C986" s="1373" t="s">
        <v>2459</v>
      </c>
      <c r="D986" s="1373" t="s">
        <v>2460</v>
      </c>
      <c r="E986" s="1373" t="s">
        <v>551</v>
      </c>
      <c r="F986" s="1373" t="s">
        <v>60</v>
      </c>
      <c r="G986" s="1374">
        <v>0</v>
      </c>
      <c r="H986" s="1374">
        <v>0</v>
      </c>
      <c r="I986" s="1374">
        <v>5955999</v>
      </c>
      <c r="J986" s="1374">
        <v>0</v>
      </c>
      <c r="K986" s="1374">
        <v>0</v>
      </c>
      <c r="L986" s="1374">
        <v>5955999</v>
      </c>
    </row>
    <row r="987" spans="1:12" ht="21">
      <c r="A987" s="1372">
        <v>45535</v>
      </c>
      <c r="B987" s="1373" t="s">
        <v>2397</v>
      </c>
      <c r="C987" s="1373" t="s">
        <v>2459</v>
      </c>
      <c r="D987" s="1373" t="s">
        <v>2460</v>
      </c>
      <c r="E987" s="1373" t="s">
        <v>552</v>
      </c>
      <c r="F987" s="1373" t="s">
        <v>61</v>
      </c>
      <c r="G987" s="1374">
        <v>0</v>
      </c>
      <c r="H987" s="1374">
        <v>0</v>
      </c>
      <c r="I987" s="1374">
        <v>1327103</v>
      </c>
      <c r="J987" s="1374">
        <v>0</v>
      </c>
      <c r="K987" s="1374">
        <v>0</v>
      </c>
      <c r="L987" s="1374">
        <v>1327103</v>
      </c>
    </row>
    <row r="988" spans="1:12" ht="21">
      <c r="A988" s="1372">
        <v>45535</v>
      </c>
      <c r="B988" s="1373" t="s">
        <v>2397</v>
      </c>
      <c r="C988" s="1373" t="s">
        <v>2459</v>
      </c>
      <c r="D988" s="1373" t="s">
        <v>2460</v>
      </c>
      <c r="E988" s="1373" t="s">
        <v>553</v>
      </c>
      <c r="F988" s="1373" t="s">
        <v>62</v>
      </c>
      <c r="G988" s="1375"/>
      <c r="H988" s="1375"/>
      <c r="I988" s="1375"/>
      <c r="J988" s="1375"/>
      <c r="K988" s="1375"/>
      <c r="L988" s="1375"/>
    </row>
    <row r="989" spans="1:12" ht="21">
      <c r="A989" s="1372">
        <v>45535</v>
      </c>
      <c r="B989" s="1373" t="s">
        <v>2397</v>
      </c>
      <c r="C989" s="1373" t="s">
        <v>2459</v>
      </c>
      <c r="D989" s="1373" t="s">
        <v>2460</v>
      </c>
      <c r="E989" s="1373" t="s">
        <v>554</v>
      </c>
      <c r="F989" s="1373" t="s">
        <v>63</v>
      </c>
      <c r="G989" s="1374">
        <v>0</v>
      </c>
      <c r="H989" s="1374">
        <v>0</v>
      </c>
      <c r="I989" s="1374">
        <v>1185042.57</v>
      </c>
      <c r="J989" s="1374">
        <v>0</v>
      </c>
      <c r="K989" s="1374">
        <v>0</v>
      </c>
      <c r="L989" s="1374">
        <v>1185042.57</v>
      </c>
    </row>
    <row r="990" spans="1:12" ht="21">
      <c r="A990" s="1372">
        <v>45535</v>
      </c>
      <c r="B990" s="1373" t="s">
        <v>2397</v>
      </c>
      <c r="C990" s="1373" t="s">
        <v>2459</v>
      </c>
      <c r="D990" s="1373" t="s">
        <v>2460</v>
      </c>
      <c r="E990" s="1373" t="s">
        <v>555</v>
      </c>
      <c r="F990" s="1373" t="s">
        <v>64</v>
      </c>
      <c r="G990" s="1375"/>
      <c r="H990" s="1375"/>
      <c r="I990" s="1375"/>
      <c r="J990" s="1375"/>
      <c r="K990" s="1375"/>
      <c r="L990" s="1375"/>
    </row>
    <row r="991" spans="1:12" ht="21">
      <c r="A991" s="1372">
        <v>45535</v>
      </c>
      <c r="B991" s="1373" t="s">
        <v>2397</v>
      </c>
      <c r="C991" s="1373" t="s">
        <v>2459</v>
      </c>
      <c r="D991" s="1373" t="s">
        <v>2460</v>
      </c>
      <c r="E991" s="1373" t="s">
        <v>556</v>
      </c>
      <c r="F991" s="1373" t="s">
        <v>65</v>
      </c>
      <c r="G991" s="1375"/>
      <c r="H991" s="1375"/>
      <c r="I991" s="1375"/>
      <c r="J991" s="1375"/>
      <c r="K991" s="1375"/>
      <c r="L991" s="1375"/>
    </row>
    <row r="992" spans="1:12" ht="21">
      <c r="A992" s="1372">
        <v>45535</v>
      </c>
      <c r="B992" s="1373" t="s">
        <v>2397</v>
      </c>
      <c r="C992" s="1373" t="s">
        <v>2459</v>
      </c>
      <c r="D992" s="1373" t="s">
        <v>2460</v>
      </c>
      <c r="E992" s="1373" t="s">
        <v>557</v>
      </c>
      <c r="F992" s="1373" t="s">
        <v>66</v>
      </c>
      <c r="G992" s="1375"/>
      <c r="H992" s="1375"/>
      <c r="I992" s="1375"/>
      <c r="J992" s="1375"/>
      <c r="K992" s="1375"/>
      <c r="L992" s="1375"/>
    </row>
    <row r="993" spans="1:12" ht="21">
      <c r="A993" s="1372">
        <v>45535</v>
      </c>
      <c r="B993" s="1373" t="s">
        <v>2397</v>
      </c>
      <c r="C993" s="1373" t="s">
        <v>2459</v>
      </c>
      <c r="D993" s="1373" t="s">
        <v>2460</v>
      </c>
      <c r="E993" s="1373" t="s">
        <v>558</v>
      </c>
      <c r="F993" s="1373" t="s">
        <v>67</v>
      </c>
      <c r="G993" s="1375"/>
      <c r="H993" s="1375"/>
      <c r="I993" s="1375"/>
      <c r="J993" s="1375"/>
      <c r="K993" s="1375"/>
      <c r="L993" s="1375"/>
    </row>
    <row r="994" spans="1:12" ht="21">
      <c r="A994" s="1372">
        <v>45535</v>
      </c>
      <c r="B994" s="1373" t="s">
        <v>2397</v>
      </c>
      <c r="C994" s="1373" t="s">
        <v>2459</v>
      </c>
      <c r="D994" s="1373" t="s">
        <v>2460</v>
      </c>
      <c r="E994" s="1373" t="s">
        <v>559</v>
      </c>
      <c r="F994" s="1373" t="s">
        <v>68</v>
      </c>
      <c r="G994" s="1375"/>
      <c r="H994" s="1375"/>
      <c r="I994" s="1375"/>
      <c r="J994" s="1375"/>
      <c r="K994" s="1375"/>
      <c r="L994" s="1375"/>
    </row>
    <row r="995" spans="1:12" ht="21">
      <c r="A995" s="1372">
        <v>45535</v>
      </c>
      <c r="B995" s="1373" t="s">
        <v>2397</v>
      </c>
      <c r="C995" s="1373" t="s">
        <v>2459</v>
      </c>
      <c r="D995" s="1373" t="s">
        <v>2460</v>
      </c>
      <c r="E995" s="1373" t="s">
        <v>560</v>
      </c>
      <c r="F995" s="1373" t="s">
        <v>69</v>
      </c>
      <c r="G995" s="1375"/>
      <c r="H995" s="1375"/>
      <c r="I995" s="1375"/>
      <c r="J995" s="1375"/>
      <c r="K995" s="1375"/>
      <c r="L995" s="1375"/>
    </row>
    <row r="996" spans="1:12" ht="21">
      <c r="A996" s="1372">
        <v>45535</v>
      </c>
      <c r="B996" s="1373" t="s">
        <v>2397</v>
      </c>
      <c r="C996" s="1373" t="s">
        <v>2459</v>
      </c>
      <c r="D996" s="1373" t="s">
        <v>2460</v>
      </c>
      <c r="E996" s="1373" t="s">
        <v>561</v>
      </c>
      <c r="F996" s="1373" t="s">
        <v>1439</v>
      </c>
      <c r="G996" s="1374">
        <v>0</v>
      </c>
      <c r="H996" s="1374">
        <v>0</v>
      </c>
      <c r="I996" s="1374">
        <v>0</v>
      </c>
      <c r="J996" s="1374">
        <v>4603964</v>
      </c>
      <c r="K996" s="1374">
        <v>0</v>
      </c>
      <c r="L996" s="1374">
        <v>-4603964</v>
      </c>
    </row>
    <row r="997" spans="1:12" ht="21">
      <c r="A997" s="1372">
        <v>45535</v>
      </c>
      <c r="B997" s="1373" t="s">
        <v>2397</v>
      </c>
      <c r="C997" s="1373" t="s">
        <v>2459</v>
      </c>
      <c r="D997" s="1373" t="s">
        <v>2460</v>
      </c>
      <c r="E997" s="1373" t="s">
        <v>562</v>
      </c>
      <c r="F997" s="1373" t="s">
        <v>1440</v>
      </c>
      <c r="G997" s="1374">
        <v>0</v>
      </c>
      <c r="H997" s="1374">
        <v>0</v>
      </c>
      <c r="I997" s="1374">
        <v>0</v>
      </c>
      <c r="J997" s="1374">
        <v>583198</v>
      </c>
      <c r="K997" s="1374">
        <v>0</v>
      </c>
      <c r="L997" s="1374">
        <v>-583198</v>
      </c>
    </row>
    <row r="998" spans="1:12" ht="21">
      <c r="A998" s="1372">
        <v>45535</v>
      </c>
      <c r="B998" s="1373" t="s">
        <v>2397</v>
      </c>
      <c r="C998" s="1373" t="s">
        <v>2459</v>
      </c>
      <c r="D998" s="1373" t="s">
        <v>2460</v>
      </c>
      <c r="E998" s="1373" t="s">
        <v>563</v>
      </c>
      <c r="F998" s="1373" t="s">
        <v>1441</v>
      </c>
      <c r="G998" s="1374">
        <v>0</v>
      </c>
      <c r="H998" s="1374">
        <v>0</v>
      </c>
      <c r="I998" s="1374">
        <v>0</v>
      </c>
      <c r="J998" s="1374">
        <v>5955998</v>
      </c>
      <c r="K998" s="1374">
        <v>0</v>
      </c>
      <c r="L998" s="1374">
        <v>-5955998</v>
      </c>
    </row>
    <row r="999" spans="1:12" ht="21">
      <c r="A999" s="1372">
        <v>45535</v>
      </c>
      <c r="B999" s="1373" t="s">
        <v>2397</v>
      </c>
      <c r="C999" s="1373" t="s">
        <v>2459</v>
      </c>
      <c r="D999" s="1373" t="s">
        <v>2460</v>
      </c>
      <c r="E999" s="1373" t="s">
        <v>564</v>
      </c>
      <c r="F999" s="1373" t="s">
        <v>1442</v>
      </c>
      <c r="G999" s="1374">
        <v>0</v>
      </c>
      <c r="H999" s="1374">
        <v>7372.79</v>
      </c>
      <c r="I999" s="1374">
        <v>0</v>
      </c>
      <c r="J999" s="1374">
        <v>954779.12</v>
      </c>
      <c r="K999" s="1374">
        <v>-7372.79</v>
      </c>
      <c r="L999" s="1374">
        <v>-954779.12</v>
      </c>
    </row>
    <row r="1000" spans="1:12" ht="21">
      <c r="A1000" s="1372">
        <v>45535</v>
      </c>
      <c r="B1000" s="1373" t="s">
        <v>2397</v>
      </c>
      <c r="C1000" s="1373" t="s">
        <v>2459</v>
      </c>
      <c r="D1000" s="1373" t="s">
        <v>2460</v>
      </c>
      <c r="E1000" s="1373" t="s">
        <v>565</v>
      </c>
      <c r="F1000" s="1373" t="s">
        <v>1443</v>
      </c>
      <c r="G1000" s="1375"/>
      <c r="H1000" s="1375"/>
      <c r="I1000" s="1375"/>
      <c r="J1000" s="1375"/>
      <c r="K1000" s="1375"/>
      <c r="L1000" s="1375"/>
    </row>
    <row r="1001" spans="1:12" ht="21">
      <c r="A1001" s="1372">
        <v>45535</v>
      </c>
      <c r="B1001" s="1373" t="s">
        <v>2397</v>
      </c>
      <c r="C1001" s="1373" t="s">
        <v>2459</v>
      </c>
      <c r="D1001" s="1373" t="s">
        <v>2460</v>
      </c>
      <c r="E1001" s="1373" t="s">
        <v>566</v>
      </c>
      <c r="F1001" s="1373" t="s">
        <v>1444</v>
      </c>
      <c r="G1001" s="1374">
        <v>0</v>
      </c>
      <c r="H1001" s="1374">
        <v>0</v>
      </c>
      <c r="I1001" s="1374">
        <v>0</v>
      </c>
      <c r="J1001" s="1374">
        <v>1185039.57</v>
      </c>
      <c r="K1001" s="1374">
        <v>0</v>
      </c>
      <c r="L1001" s="1374">
        <v>-1185039.57</v>
      </c>
    </row>
    <row r="1002" spans="1:12" ht="21">
      <c r="A1002" s="1372">
        <v>45535</v>
      </c>
      <c r="B1002" s="1373" t="s">
        <v>2397</v>
      </c>
      <c r="C1002" s="1373" t="s">
        <v>2459</v>
      </c>
      <c r="D1002" s="1373" t="s">
        <v>2460</v>
      </c>
      <c r="E1002" s="1373" t="s">
        <v>567</v>
      </c>
      <c r="F1002" s="1373" t="s">
        <v>70</v>
      </c>
      <c r="G1002" s="1374">
        <v>0</v>
      </c>
      <c r="H1002" s="1374">
        <v>0</v>
      </c>
      <c r="I1002" s="1374">
        <v>1154558.06</v>
      </c>
      <c r="J1002" s="1374">
        <v>0</v>
      </c>
      <c r="K1002" s="1374">
        <v>0</v>
      </c>
      <c r="L1002" s="1374">
        <v>1154558.06</v>
      </c>
    </row>
    <row r="1003" spans="1:12" ht="21">
      <c r="A1003" s="1372">
        <v>45535</v>
      </c>
      <c r="B1003" s="1373" t="s">
        <v>2397</v>
      </c>
      <c r="C1003" s="1373" t="s">
        <v>2459</v>
      </c>
      <c r="D1003" s="1373" t="s">
        <v>2460</v>
      </c>
      <c r="E1003" s="1373" t="s">
        <v>568</v>
      </c>
      <c r="F1003" s="1373" t="s">
        <v>71</v>
      </c>
      <c r="G1003" s="1374">
        <v>0</v>
      </c>
      <c r="H1003" s="1374">
        <v>0</v>
      </c>
      <c r="I1003" s="1374">
        <v>12917469.99</v>
      </c>
      <c r="J1003" s="1374">
        <v>0</v>
      </c>
      <c r="K1003" s="1374">
        <v>0</v>
      </c>
      <c r="L1003" s="1374">
        <v>12917469.99</v>
      </c>
    </row>
    <row r="1004" spans="1:12" ht="21">
      <c r="A1004" s="1372">
        <v>45535</v>
      </c>
      <c r="B1004" s="1373" t="s">
        <v>2397</v>
      </c>
      <c r="C1004" s="1373" t="s">
        <v>2459</v>
      </c>
      <c r="D1004" s="1373" t="s">
        <v>2460</v>
      </c>
      <c r="E1004" s="1373" t="s">
        <v>569</v>
      </c>
      <c r="F1004" s="1373" t="s">
        <v>1445</v>
      </c>
      <c r="G1004" s="1374">
        <v>0</v>
      </c>
      <c r="H1004" s="1374">
        <v>0</v>
      </c>
      <c r="I1004" s="1374">
        <v>157000</v>
      </c>
      <c r="J1004" s="1374">
        <v>0</v>
      </c>
      <c r="K1004" s="1374">
        <v>0</v>
      </c>
      <c r="L1004" s="1374">
        <v>157000</v>
      </c>
    </row>
    <row r="1005" spans="1:12" ht="21">
      <c r="A1005" s="1372">
        <v>45535</v>
      </c>
      <c r="B1005" s="1373" t="s">
        <v>2397</v>
      </c>
      <c r="C1005" s="1373" t="s">
        <v>2459</v>
      </c>
      <c r="D1005" s="1373" t="s">
        <v>2460</v>
      </c>
      <c r="E1005" s="1373" t="s">
        <v>570</v>
      </c>
      <c r="F1005" s="1373" t="s">
        <v>72</v>
      </c>
      <c r="G1005" s="1374">
        <v>0</v>
      </c>
      <c r="H1005" s="1374">
        <v>0</v>
      </c>
      <c r="I1005" s="1374">
        <v>645000</v>
      </c>
      <c r="J1005" s="1374">
        <v>0</v>
      </c>
      <c r="K1005" s="1374">
        <v>0</v>
      </c>
      <c r="L1005" s="1374">
        <v>645000</v>
      </c>
    </row>
    <row r="1006" spans="1:12" ht="21">
      <c r="A1006" s="1372">
        <v>45535</v>
      </c>
      <c r="B1006" s="1373" t="s">
        <v>2397</v>
      </c>
      <c r="C1006" s="1373" t="s">
        <v>2459</v>
      </c>
      <c r="D1006" s="1373" t="s">
        <v>2460</v>
      </c>
      <c r="E1006" s="1373" t="s">
        <v>571</v>
      </c>
      <c r="F1006" s="1373" t="s">
        <v>73</v>
      </c>
      <c r="G1006" s="1374">
        <v>0</v>
      </c>
      <c r="H1006" s="1374">
        <v>0</v>
      </c>
      <c r="I1006" s="1374">
        <v>163400</v>
      </c>
      <c r="J1006" s="1374">
        <v>0</v>
      </c>
      <c r="K1006" s="1374">
        <v>0</v>
      </c>
      <c r="L1006" s="1374">
        <v>163400</v>
      </c>
    </row>
    <row r="1007" spans="1:12" ht="21">
      <c r="A1007" s="1372">
        <v>45535</v>
      </c>
      <c r="B1007" s="1373" t="s">
        <v>2397</v>
      </c>
      <c r="C1007" s="1373" t="s">
        <v>2459</v>
      </c>
      <c r="D1007" s="1373" t="s">
        <v>2460</v>
      </c>
      <c r="E1007" s="1373" t="s">
        <v>572</v>
      </c>
      <c r="F1007" s="1373" t="s">
        <v>74</v>
      </c>
      <c r="G1007" s="1375"/>
      <c r="H1007" s="1375"/>
      <c r="I1007" s="1375"/>
      <c r="J1007" s="1375"/>
      <c r="K1007" s="1375"/>
      <c r="L1007" s="1375"/>
    </row>
    <row r="1008" spans="1:12" ht="21">
      <c r="A1008" s="1372">
        <v>45535</v>
      </c>
      <c r="B1008" s="1373" t="s">
        <v>2397</v>
      </c>
      <c r="C1008" s="1373" t="s">
        <v>2459</v>
      </c>
      <c r="D1008" s="1373" t="s">
        <v>2460</v>
      </c>
      <c r="E1008" s="1373" t="s">
        <v>573</v>
      </c>
      <c r="F1008" s="1373" t="s">
        <v>75</v>
      </c>
      <c r="G1008" s="1374">
        <v>0</v>
      </c>
      <c r="H1008" s="1374">
        <v>0</v>
      </c>
      <c r="I1008" s="1374">
        <v>745000</v>
      </c>
      <c r="J1008" s="1374">
        <v>0</v>
      </c>
      <c r="K1008" s="1374">
        <v>0</v>
      </c>
      <c r="L1008" s="1374">
        <v>745000</v>
      </c>
    </row>
    <row r="1009" spans="1:12" ht="21">
      <c r="A1009" s="1372">
        <v>45535</v>
      </c>
      <c r="B1009" s="1373" t="s">
        <v>2397</v>
      </c>
      <c r="C1009" s="1373" t="s">
        <v>2459</v>
      </c>
      <c r="D1009" s="1373" t="s">
        <v>2460</v>
      </c>
      <c r="E1009" s="1373" t="s">
        <v>574</v>
      </c>
      <c r="F1009" s="1373" t="s">
        <v>76</v>
      </c>
      <c r="G1009" s="1375"/>
      <c r="H1009" s="1375"/>
      <c r="I1009" s="1375"/>
      <c r="J1009" s="1375"/>
      <c r="K1009" s="1375"/>
      <c r="L1009" s="1375"/>
    </row>
    <row r="1010" spans="1:12" ht="21">
      <c r="A1010" s="1372">
        <v>45535</v>
      </c>
      <c r="B1010" s="1373" t="s">
        <v>2397</v>
      </c>
      <c r="C1010" s="1373" t="s">
        <v>2459</v>
      </c>
      <c r="D1010" s="1373" t="s">
        <v>2460</v>
      </c>
      <c r="E1010" s="1373" t="s">
        <v>575</v>
      </c>
      <c r="F1010" s="1373" t="s">
        <v>77</v>
      </c>
      <c r="G1010" s="1374">
        <v>0</v>
      </c>
      <c r="H1010" s="1374">
        <v>0</v>
      </c>
      <c r="I1010" s="1374">
        <v>40000</v>
      </c>
      <c r="J1010" s="1374">
        <v>0</v>
      </c>
      <c r="K1010" s="1374">
        <v>0</v>
      </c>
      <c r="L1010" s="1374">
        <v>40000</v>
      </c>
    </row>
    <row r="1011" spans="1:12" ht="21">
      <c r="A1011" s="1372">
        <v>45535</v>
      </c>
      <c r="B1011" s="1373" t="s">
        <v>2397</v>
      </c>
      <c r="C1011" s="1373" t="s">
        <v>2459</v>
      </c>
      <c r="D1011" s="1373" t="s">
        <v>2460</v>
      </c>
      <c r="E1011" s="1373" t="s">
        <v>576</v>
      </c>
      <c r="F1011" s="1373" t="s">
        <v>1446</v>
      </c>
      <c r="G1011" s="1374">
        <v>0</v>
      </c>
      <c r="H1011" s="1374">
        <v>3848.53</v>
      </c>
      <c r="I1011" s="1374">
        <v>0</v>
      </c>
      <c r="J1011" s="1374">
        <v>512601.26</v>
      </c>
      <c r="K1011" s="1374">
        <v>-3848.53</v>
      </c>
      <c r="L1011" s="1374">
        <v>-512601.26</v>
      </c>
    </row>
    <row r="1012" spans="1:12" ht="21">
      <c r="A1012" s="1372">
        <v>45535</v>
      </c>
      <c r="B1012" s="1373" t="s">
        <v>2397</v>
      </c>
      <c r="C1012" s="1373" t="s">
        <v>2459</v>
      </c>
      <c r="D1012" s="1373" t="s">
        <v>2460</v>
      </c>
      <c r="E1012" s="1373" t="s">
        <v>577</v>
      </c>
      <c r="F1012" s="1373" t="s">
        <v>78</v>
      </c>
      <c r="G1012" s="1374">
        <v>0</v>
      </c>
      <c r="H1012" s="1374">
        <v>41603.89</v>
      </c>
      <c r="I1012" s="1374">
        <v>0</v>
      </c>
      <c r="J1012" s="1374">
        <v>6688374.71</v>
      </c>
      <c r="K1012" s="1374">
        <v>-41603.89</v>
      </c>
      <c r="L1012" s="1374">
        <v>-6688374.71</v>
      </c>
    </row>
    <row r="1013" spans="1:12" ht="21">
      <c r="A1013" s="1372">
        <v>45535</v>
      </c>
      <c r="B1013" s="1373" t="s">
        <v>2397</v>
      </c>
      <c r="C1013" s="1373" t="s">
        <v>2459</v>
      </c>
      <c r="D1013" s="1373" t="s">
        <v>2460</v>
      </c>
      <c r="E1013" s="1373" t="s">
        <v>578</v>
      </c>
      <c r="F1013" s="1373" t="s">
        <v>1447</v>
      </c>
      <c r="G1013" s="1374">
        <v>0</v>
      </c>
      <c r="H1013" s="1374">
        <v>872.22</v>
      </c>
      <c r="I1013" s="1374">
        <v>0</v>
      </c>
      <c r="J1013" s="1374">
        <v>95572.13</v>
      </c>
      <c r="K1013" s="1374">
        <v>-872.22</v>
      </c>
      <c r="L1013" s="1374">
        <v>-95572.13</v>
      </c>
    </row>
    <row r="1014" spans="1:12" ht="21">
      <c r="A1014" s="1372">
        <v>45535</v>
      </c>
      <c r="B1014" s="1373" t="s">
        <v>2397</v>
      </c>
      <c r="C1014" s="1373" t="s">
        <v>2459</v>
      </c>
      <c r="D1014" s="1373" t="s">
        <v>2460</v>
      </c>
      <c r="E1014" s="1373" t="s">
        <v>579</v>
      </c>
      <c r="F1014" s="1373" t="s">
        <v>1448</v>
      </c>
      <c r="G1014" s="1374">
        <v>0</v>
      </c>
      <c r="H1014" s="1374">
        <v>3583.33</v>
      </c>
      <c r="I1014" s="1374">
        <v>0</v>
      </c>
      <c r="J1014" s="1374">
        <v>433466.28</v>
      </c>
      <c r="K1014" s="1374">
        <v>-3583.33</v>
      </c>
      <c r="L1014" s="1374">
        <v>-433466.28</v>
      </c>
    </row>
    <row r="1015" spans="1:12" ht="21">
      <c r="A1015" s="1372">
        <v>45535</v>
      </c>
      <c r="B1015" s="1373" t="s">
        <v>2397</v>
      </c>
      <c r="C1015" s="1373" t="s">
        <v>2459</v>
      </c>
      <c r="D1015" s="1373" t="s">
        <v>2460</v>
      </c>
      <c r="E1015" s="1373" t="s">
        <v>580</v>
      </c>
      <c r="F1015" s="1373" t="s">
        <v>1449</v>
      </c>
      <c r="G1015" s="1374">
        <v>0</v>
      </c>
      <c r="H1015" s="1374">
        <v>907.78</v>
      </c>
      <c r="I1015" s="1374">
        <v>0</v>
      </c>
      <c r="J1015" s="1374">
        <v>138890.25</v>
      </c>
      <c r="K1015" s="1374">
        <v>-907.78</v>
      </c>
      <c r="L1015" s="1374">
        <v>-138890.25</v>
      </c>
    </row>
    <row r="1016" spans="1:12" ht="21">
      <c r="A1016" s="1372">
        <v>45535</v>
      </c>
      <c r="B1016" s="1373" t="s">
        <v>2397</v>
      </c>
      <c r="C1016" s="1373" t="s">
        <v>2459</v>
      </c>
      <c r="D1016" s="1373" t="s">
        <v>2460</v>
      </c>
      <c r="E1016" s="1373" t="s">
        <v>581</v>
      </c>
      <c r="F1016" s="1373" t="s">
        <v>1809</v>
      </c>
      <c r="G1016" s="1375"/>
      <c r="H1016" s="1375"/>
      <c r="I1016" s="1375"/>
      <c r="J1016" s="1375"/>
      <c r="K1016" s="1375"/>
      <c r="L1016" s="1375"/>
    </row>
    <row r="1017" spans="1:12" ht="21">
      <c r="A1017" s="1372">
        <v>45535</v>
      </c>
      <c r="B1017" s="1373" t="s">
        <v>2397</v>
      </c>
      <c r="C1017" s="1373" t="s">
        <v>2459</v>
      </c>
      <c r="D1017" s="1373" t="s">
        <v>2460</v>
      </c>
      <c r="E1017" s="1373" t="s">
        <v>582</v>
      </c>
      <c r="F1017" s="1373" t="s">
        <v>1810</v>
      </c>
      <c r="G1017" s="1374">
        <v>0</v>
      </c>
      <c r="H1017" s="1374">
        <v>4138.8900000000003</v>
      </c>
      <c r="I1017" s="1374">
        <v>0</v>
      </c>
      <c r="J1017" s="1374">
        <v>412277.91</v>
      </c>
      <c r="K1017" s="1374">
        <v>-4138.8900000000003</v>
      </c>
      <c r="L1017" s="1374">
        <v>-412277.91</v>
      </c>
    </row>
    <row r="1018" spans="1:12" ht="21">
      <c r="A1018" s="1372">
        <v>45535</v>
      </c>
      <c r="B1018" s="1373" t="s">
        <v>2397</v>
      </c>
      <c r="C1018" s="1373" t="s">
        <v>2459</v>
      </c>
      <c r="D1018" s="1373" t="s">
        <v>2460</v>
      </c>
      <c r="E1018" s="1373" t="s">
        <v>583</v>
      </c>
      <c r="F1018" s="1373" t="s">
        <v>81</v>
      </c>
      <c r="G1018" s="1375"/>
      <c r="H1018" s="1375"/>
      <c r="I1018" s="1375"/>
      <c r="J1018" s="1375"/>
      <c r="K1018" s="1375"/>
      <c r="L1018" s="1375"/>
    </row>
    <row r="1019" spans="1:12" ht="21">
      <c r="A1019" s="1372">
        <v>45535</v>
      </c>
      <c r="B1019" s="1373" t="s">
        <v>2397</v>
      </c>
      <c r="C1019" s="1373" t="s">
        <v>2459</v>
      </c>
      <c r="D1019" s="1373" t="s">
        <v>2460</v>
      </c>
      <c r="E1019" s="1373" t="s">
        <v>584</v>
      </c>
      <c r="F1019" s="1373" t="s">
        <v>82</v>
      </c>
      <c r="G1019" s="1374">
        <v>0</v>
      </c>
      <c r="H1019" s="1374">
        <v>0</v>
      </c>
      <c r="I1019" s="1374">
        <v>0</v>
      </c>
      <c r="J1019" s="1374">
        <v>39999</v>
      </c>
      <c r="K1019" s="1374">
        <v>0</v>
      </c>
      <c r="L1019" s="1374">
        <v>-39999</v>
      </c>
    </row>
    <row r="1020" spans="1:12" ht="21">
      <c r="A1020" s="1372">
        <v>45535</v>
      </c>
      <c r="B1020" s="1373" t="s">
        <v>2397</v>
      </c>
      <c r="C1020" s="1373" t="s">
        <v>2459</v>
      </c>
      <c r="D1020" s="1373" t="s">
        <v>2460</v>
      </c>
      <c r="E1020" s="1373" t="s">
        <v>585</v>
      </c>
      <c r="F1020" s="1373" t="s">
        <v>1450</v>
      </c>
      <c r="G1020" s="1375"/>
      <c r="H1020" s="1375"/>
      <c r="I1020" s="1375"/>
      <c r="J1020" s="1375"/>
      <c r="K1020" s="1375"/>
      <c r="L1020" s="1375"/>
    </row>
    <row r="1021" spans="1:12" ht="21">
      <c r="A1021" s="1372">
        <v>45535</v>
      </c>
      <c r="B1021" s="1373" t="s">
        <v>2397</v>
      </c>
      <c r="C1021" s="1373" t="s">
        <v>2459</v>
      </c>
      <c r="D1021" s="1373" t="s">
        <v>2460</v>
      </c>
      <c r="E1021" s="1373" t="s">
        <v>586</v>
      </c>
      <c r="F1021" s="1373" t="s">
        <v>1451</v>
      </c>
      <c r="G1021" s="1375"/>
      <c r="H1021" s="1375"/>
      <c r="I1021" s="1375"/>
      <c r="J1021" s="1375"/>
      <c r="K1021" s="1375"/>
      <c r="L1021" s="1375"/>
    </row>
    <row r="1022" spans="1:12" ht="21">
      <c r="A1022" s="1372">
        <v>45535</v>
      </c>
      <c r="B1022" s="1373" t="s">
        <v>2397</v>
      </c>
      <c r="C1022" s="1373" t="s">
        <v>2459</v>
      </c>
      <c r="D1022" s="1373" t="s">
        <v>2460</v>
      </c>
      <c r="E1022" s="1373" t="s">
        <v>587</v>
      </c>
      <c r="F1022" s="1373" t="s">
        <v>83</v>
      </c>
      <c r="G1022" s="1374">
        <v>0</v>
      </c>
      <c r="H1022" s="1374">
        <v>0</v>
      </c>
      <c r="I1022" s="1374">
        <v>12000</v>
      </c>
      <c r="J1022" s="1374">
        <v>0</v>
      </c>
      <c r="K1022" s="1374">
        <v>0</v>
      </c>
      <c r="L1022" s="1374">
        <v>12000</v>
      </c>
    </row>
    <row r="1023" spans="1:12" ht="21">
      <c r="A1023" s="1372">
        <v>45535</v>
      </c>
      <c r="B1023" s="1373" t="s">
        <v>2397</v>
      </c>
      <c r="C1023" s="1373" t="s">
        <v>2459</v>
      </c>
      <c r="D1023" s="1373" t="s">
        <v>2460</v>
      </c>
      <c r="E1023" s="1373" t="s">
        <v>588</v>
      </c>
      <c r="F1023" s="1373" t="s">
        <v>84</v>
      </c>
      <c r="G1023" s="1375"/>
      <c r="H1023" s="1375"/>
      <c r="I1023" s="1375"/>
      <c r="J1023" s="1375"/>
      <c r="K1023" s="1375"/>
      <c r="L1023" s="1375"/>
    </row>
    <row r="1024" spans="1:12" ht="21">
      <c r="A1024" s="1372">
        <v>45535</v>
      </c>
      <c r="B1024" s="1373" t="s">
        <v>2397</v>
      </c>
      <c r="C1024" s="1373" t="s">
        <v>2459</v>
      </c>
      <c r="D1024" s="1373" t="s">
        <v>2460</v>
      </c>
      <c r="E1024" s="1373" t="s">
        <v>589</v>
      </c>
      <c r="F1024" s="1373" t="s">
        <v>1452</v>
      </c>
      <c r="G1024" s="1374">
        <v>0</v>
      </c>
      <c r="H1024" s="1374">
        <v>0</v>
      </c>
      <c r="I1024" s="1374">
        <v>0</v>
      </c>
      <c r="J1024" s="1374">
        <v>11999</v>
      </c>
      <c r="K1024" s="1374">
        <v>0</v>
      </c>
      <c r="L1024" s="1374">
        <v>-11999</v>
      </c>
    </row>
    <row r="1025" spans="1:12" ht="21">
      <c r="A1025" s="1372">
        <v>45535</v>
      </c>
      <c r="B1025" s="1373" t="s">
        <v>2397</v>
      </c>
      <c r="C1025" s="1373" t="s">
        <v>2459</v>
      </c>
      <c r="D1025" s="1373" t="s">
        <v>2460</v>
      </c>
      <c r="E1025" s="1373" t="s">
        <v>590</v>
      </c>
      <c r="F1025" s="1373" t="s">
        <v>85</v>
      </c>
      <c r="G1025" s="1374">
        <v>0</v>
      </c>
      <c r="H1025" s="1374">
        <v>0</v>
      </c>
      <c r="I1025" s="1374">
        <v>7196428</v>
      </c>
      <c r="J1025" s="1374">
        <v>0</v>
      </c>
      <c r="K1025" s="1374">
        <v>0</v>
      </c>
      <c r="L1025" s="1374">
        <v>7196428</v>
      </c>
    </row>
    <row r="1026" spans="1:12" ht="21">
      <c r="A1026" s="1372">
        <v>45535</v>
      </c>
      <c r="B1026" s="1373" t="s">
        <v>2397</v>
      </c>
      <c r="C1026" s="1373" t="s">
        <v>2459</v>
      </c>
      <c r="D1026" s="1373" t="s">
        <v>2460</v>
      </c>
      <c r="E1026" s="1373" t="s">
        <v>591</v>
      </c>
      <c r="F1026" s="1373" t="s">
        <v>86</v>
      </c>
      <c r="G1026" s="1375"/>
      <c r="H1026" s="1375"/>
      <c r="I1026" s="1375"/>
      <c r="J1026" s="1375"/>
      <c r="K1026" s="1375"/>
      <c r="L1026" s="1375"/>
    </row>
    <row r="1027" spans="1:12" ht="21">
      <c r="A1027" s="1372">
        <v>45535</v>
      </c>
      <c r="B1027" s="1373" t="s">
        <v>2397</v>
      </c>
      <c r="C1027" s="1373" t="s">
        <v>2459</v>
      </c>
      <c r="D1027" s="1373" t="s">
        <v>2460</v>
      </c>
      <c r="E1027" s="1373" t="s">
        <v>592</v>
      </c>
      <c r="F1027" s="1373" t="s">
        <v>1453</v>
      </c>
      <c r="G1027" s="1374">
        <v>0</v>
      </c>
      <c r="H1027" s="1374">
        <v>41633.33</v>
      </c>
      <c r="I1027" s="1374">
        <v>0</v>
      </c>
      <c r="J1027" s="1374">
        <v>6155590.6399999997</v>
      </c>
      <c r="K1027" s="1374">
        <v>-41633.33</v>
      </c>
      <c r="L1027" s="1374">
        <v>-6155590.6399999997</v>
      </c>
    </row>
    <row r="1028" spans="1:12" ht="21">
      <c r="A1028" s="1372">
        <v>45535</v>
      </c>
      <c r="B1028" s="1373" t="s">
        <v>2397</v>
      </c>
      <c r="C1028" s="1373" t="s">
        <v>2459</v>
      </c>
      <c r="D1028" s="1373" t="s">
        <v>2460</v>
      </c>
      <c r="E1028" s="1373" t="s">
        <v>593</v>
      </c>
      <c r="F1028" s="1373" t="s">
        <v>87</v>
      </c>
      <c r="G1028" s="1374">
        <v>0</v>
      </c>
      <c r="H1028" s="1374">
        <v>0</v>
      </c>
      <c r="I1028" s="1374">
        <v>749000</v>
      </c>
      <c r="J1028" s="1374">
        <v>0</v>
      </c>
      <c r="K1028" s="1374">
        <v>0</v>
      </c>
      <c r="L1028" s="1374">
        <v>749000</v>
      </c>
    </row>
    <row r="1029" spans="1:12" ht="21">
      <c r="A1029" s="1372">
        <v>45535</v>
      </c>
      <c r="B1029" s="1373" t="s">
        <v>2397</v>
      </c>
      <c r="C1029" s="1373" t="s">
        <v>2459</v>
      </c>
      <c r="D1029" s="1373" t="s">
        <v>2460</v>
      </c>
      <c r="E1029" s="1373" t="s">
        <v>594</v>
      </c>
      <c r="F1029" s="1373" t="s">
        <v>88</v>
      </c>
      <c r="G1029" s="1375"/>
      <c r="H1029" s="1375"/>
      <c r="I1029" s="1375"/>
      <c r="J1029" s="1375"/>
      <c r="K1029" s="1375"/>
      <c r="L1029" s="1375"/>
    </row>
    <row r="1030" spans="1:12" ht="21">
      <c r="A1030" s="1372">
        <v>45535</v>
      </c>
      <c r="B1030" s="1373" t="s">
        <v>2397</v>
      </c>
      <c r="C1030" s="1373" t="s">
        <v>2459</v>
      </c>
      <c r="D1030" s="1373" t="s">
        <v>2460</v>
      </c>
      <c r="E1030" s="1373" t="s">
        <v>595</v>
      </c>
      <c r="F1030" s="1373" t="s">
        <v>1454</v>
      </c>
      <c r="G1030" s="1374">
        <v>0</v>
      </c>
      <c r="H1030" s="1374">
        <v>0</v>
      </c>
      <c r="I1030" s="1374">
        <v>0</v>
      </c>
      <c r="J1030" s="1374">
        <v>748999</v>
      </c>
      <c r="K1030" s="1374">
        <v>0</v>
      </c>
      <c r="L1030" s="1374">
        <v>-748999</v>
      </c>
    </row>
    <row r="1031" spans="1:12" ht="21">
      <c r="A1031" s="1372">
        <v>45535</v>
      </c>
      <c r="B1031" s="1373" t="s">
        <v>2397</v>
      </c>
      <c r="C1031" s="1373" t="s">
        <v>2459</v>
      </c>
      <c r="D1031" s="1373" t="s">
        <v>2460</v>
      </c>
      <c r="E1031" s="1373" t="s">
        <v>596</v>
      </c>
      <c r="F1031" s="1373" t="s">
        <v>89</v>
      </c>
      <c r="G1031" s="1375"/>
      <c r="H1031" s="1375"/>
      <c r="I1031" s="1375"/>
      <c r="J1031" s="1375"/>
      <c r="K1031" s="1375"/>
      <c r="L1031" s="1375"/>
    </row>
    <row r="1032" spans="1:12" ht="21">
      <c r="A1032" s="1372">
        <v>45535</v>
      </c>
      <c r="B1032" s="1373" t="s">
        <v>2397</v>
      </c>
      <c r="C1032" s="1373" t="s">
        <v>2459</v>
      </c>
      <c r="D1032" s="1373" t="s">
        <v>2460</v>
      </c>
      <c r="E1032" s="1373" t="s">
        <v>597</v>
      </c>
      <c r="F1032" s="1373" t="s">
        <v>90</v>
      </c>
      <c r="G1032" s="1375"/>
      <c r="H1032" s="1375"/>
      <c r="I1032" s="1375"/>
      <c r="J1032" s="1375"/>
      <c r="K1032" s="1375"/>
      <c r="L1032" s="1375"/>
    </row>
    <row r="1033" spans="1:12" ht="21">
      <c r="A1033" s="1372">
        <v>45535</v>
      </c>
      <c r="B1033" s="1373" t="s">
        <v>2397</v>
      </c>
      <c r="C1033" s="1373" t="s">
        <v>2459</v>
      </c>
      <c r="D1033" s="1373" t="s">
        <v>2460</v>
      </c>
      <c r="E1033" s="1373" t="s">
        <v>598</v>
      </c>
      <c r="F1033" s="1373" t="s">
        <v>1455</v>
      </c>
      <c r="G1033" s="1375"/>
      <c r="H1033" s="1375"/>
      <c r="I1033" s="1375"/>
      <c r="J1033" s="1375"/>
      <c r="K1033" s="1375"/>
      <c r="L1033" s="1375"/>
    </row>
    <row r="1034" spans="1:12" ht="21">
      <c r="A1034" s="1372">
        <v>45535</v>
      </c>
      <c r="B1034" s="1373" t="s">
        <v>2397</v>
      </c>
      <c r="C1034" s="1373" t="s">
        <v>2459</v>
      </c>
      <c r="D1034" s="1373" t="s">
        <v>2460</v>
      </c>
      <c r="E1034" s="1373" t="s">
        <v>599</v>
      </c>
      <c r="F1034" s="1373" t="s">
        <v>91</v>
      </c>
      <c r="G1034" s="1375"/>
      <c r="H1034" s="1375"/>
      <c r="I1034" s="1375"/>
      <c r="J1034" s="1375"/>
      <c r="K1034" s="1375"/>
      <c r="L1034" s="1375"/>
    </row>
    <row r="1035" spans="1:12" ht="21">
      <c r="A1035" s="1372">
        <v>45535</v>
      </c>
      <c r="B1035" s="1373" t="s">
        <v>2397</v>
      </c>
      <c r="C1035" s="1373" t="s">
        <v>2459</v>
      </c>
      <c r="D1035" s="1373" t="s">
        <v>2460</v>
      </c>
      <c r="E1035" s="1373" t="s">
        <v>600</v>
      </c>
      <c r="F1035" s="1373" t="s">
        <v>92</v>
      </c>
      <c r="G1035" s="1375"/>
      <c r="H1035" s="1375"/>
      <c r="I1035" s="1375"/>
      <c r="J1035" s="1375"/>
      <c r="K1035" s="1375"/>
      <c r="L1035" s="1375"/>
    </row>
    <row r="1036" spans="1:12" ht="21">
      <c r="A1036" s="1372">
        <v>45535</v>
      </c>
      <c r="B1036" s="1373" t="s">
        <v>2397</v>
      </c>
      <c r="C1036" s="1373" t="s">
        <v>2459</v>
      </c>
      <c r="D1036" s="1373" t="s">
        <v>2460</v>
      </c>
      <c r="E1036" s="1373" t="s">
        <v>601</v>
      </c>
      <c r="F1036" s="1373" t="s">
        <v>1456</v>
      </c>
      <c r="G1036" s="1375"/>
      <c r="H1036" s="1375"/>
      <c r="I1036" s="1375"/>
      <c r="J1036" s="1375"/>
      <c r="K1036" s="1375"/>
      <c r="L1036" s="1375"/>
    </row>
    <row r="1037" spans="1:12" ht="21">
      <c r="A1037" s="1372">
        <v>45535</v>
      </c>
      <c r="B1037" s="1373" t="s">
        <v>2397</v>
      </c>
      <c r="C1037" s="1373" t="s">
        <v>2459</v>
      </c>
      <c r="D1037" s="1373" t="s">
        <v>2460</v>
      </c>
      <c r="E1037" s="1373" t="s">
        <v>1912</v>
      </c>
      <c r="F1037" s="1373" t="s">
        <v>1913</v>
      </c>
      <c r="G1037" s="1375"/>
      <c r="H1037" s="1375"/>
      <c r="I1037" s="1375"/>
      <c r="J1037" s="1375"/>
      <c r="K1037" s="1375"/>
      <c r="L1037" s="1375"/>
    </row>
    <row r="1038" spans="1:12" ht="21">
      <c r="A1038" s="1372">
        <v>45535</v>
      </c>
      <c r="B1038" s="1373" t="s">
        <v>2397</v>
      </c>
      <c r="C1038" s="1373" t="s">
        <v>2459</v>
      </c>
      <c r="D1038" s="1373" t="s">
        <v>2460</v>
      </c>
      <c r="E1038" s="1373" t="s">
        <v>1914</v>
      </c>
      <c r="F1038" s="1373" t="s">
        <v>1915</v>
      </c>
      <c r="G1038" s="1375"/>
      <c r="H1038" s="1375"/>
      <c r="I1038" s="1375"/>
      <c r="J1038" s="1375"/>
      <c r="K1038" s="1375"/>
      <c r="L1038" s="1375"/>
    </row>
    <row r="1039" spans="1:12" ht="21">
      <c r="A1039" s="1372">
        <v>45535</v>
      </c>
      <c r="B1039" s="1373" t="s">
        <v>2397</v>
      </c>
      <c r="C1039" s="1373" t="s">
        <v>2459</v>
      </c>
      <c r="D1039" s="1373" t="s">
        <v>2460</v>
      </c>
      <c r="E1039" s="1373" t="s">
        <v>1916</v>
      </c>
      <c r="F1039" s="1373" t="s">
        <v>1917</v>
      </c>
      <c r="G1039" s="1375"/>
      <c r="H1039" s="1375"/>
      <c r="I1039" s="1375"/>
      <c r="J1039" s="1375"/>
      <c r="K1039" s="1375"/>
      <c r="L1039" s="1375"/>
    </row>
    <row r="1040" spans="1:12" ht="21">
      <c r="A1040" s="1372">
        <v>45535</v>
      </c>
      <c r="B1040" s="1373" t="s">
        <v>2397</v>
      </c>
      <c r="C1040" s="1373" t="s">
        <v>2459</v>
      </c>
      <c r="D1040" s="1373" t="s">
        <v>2460</v>
      </c>
      <c r="E1040" s="1373" t="s">
        <v>602</v>
      </c>
      <c r="F1040" s="1373" t="s">
        <v>93</v>
      </c>
      <c r="G1040" s="1375"/>
      <c r="H1040" s="1375"/>
      <c r="I1040" s="1375"/>
      <c r="J1040" s="1375"/>
      <c r="K1040" s="1375"/>
      <c r="L1040" s="1375"/>
    </row>
    <row r="1041" spans="1:12" ht="21">
      <c r="A1041" s="1372">
        <v>45535</v>
      </c>
      <c r="B1041" s="1373" t="s">
        <v>2397</v>
      </c>
      <c r="C1041" s="1373" t="s">
        <v>2459</v>
      </c>
      <c r="D1041" s="1373" t="s">
        <v>2460</v>
      </c>
      <c r="E1041" s="1373" t="s">
        <v>603</v>
      </c>
      <c r="F1041" s="1373" t="s">
        <v>94</v>
      </c>
      <c r="G1041" s="1375"/>
      <c r="H1041" s="1375"/>
      <c r="I1041" s="1375"/>
      <c r="J1041" s="1375"/>
      <c r="K1041" s="1375"/>
      <c r="L1041" s="1375"/>
    </row>
    <row r="1042" spans="1:12" ht="21">
      <c r="A1042" s="1372">
        <v>45535</v>
      </c>
      <c r="B1042" s="1373" t="s">
        <v>2397</v>
      </c>
      <c r="C1042" s="1373" t="s">
        <v>2459</v>
      </c>
      <c r="D1042" s="1373" t="s">
        <v>2460</v>
      </c>
      <c r="E1042" s="1373" t="s">
        <v>604</v>
      </c>
      <c r="F1042" s="1373" t="s">
        <v>1457</v>
      </c>
      <c r="G1042" s="1375"/>
      <c r="H1042" s="1375"/>
      <c r="I1042" s="1375"/>
      <c r="J1042" s="1375"/>
      <c r="K1042" s="1375"/>
      <c r="L1042" s="1375"/>
    </row>
    <row r="1043" spans="1:12" ht="21">
      <c r="A1043" s="1372">
        <v>45535</v>
      </c>
      <c r="B1043" s="1373" t="s">
        <v>2397</v>
      </c>
      <c r="C1043" s="1373" t="s">
        <v>2459</v>
      </c>
      <c r="D1043" s="1373" t="s">
        <v>2460</v>
      </c>
      <c r="E1043" s="1373" t="s">
        <v>605</v>
      </c>
      <c r="F1043" s="1373" t="s">
        <v>95</v>
      </c>
      <c r="G1043" s="1374">
        <v>0</v>
      </c>
      <c r="H1043" s="1374">
        <v>0</v>
      </c>
      <c r="I1043" s="1374">
        <v>12170700</v>
      </c>
      <c r="J1043" s="1374">
        <v>0</v>
      </c>
      <c r="K1043" s="1374">
        <v>0</v>
      </c>
      <c r="L1043" s="1374">
        <v>12170700</v>
      </c>
    </row>
    <row r="1044" spans="1:12" ht="21">
      <c r="A1044" s="1372">
        <v>45535</v>
      </c>
      <c r="B1044" s="1373" t="s">
        <v>2397</v>
      </c>
      <c r="C1044" s="1373" t="s">
        <v>2459</v>
      </c>
      <c r="D1044" s="1373" t="s">
        <v>2460</v>
      </c>
      <c r="E1044" s="1373" t="s">
        <v>606</v>
      </c>
      <c r="F1044" s="1373" t="s">
        <v>96</v>
      </c>
      <c r="G1044" s="1375"/>
      <c r="H1044" s="1375"/>
      <c r="I1044" s="1375"/>
      <c r="J1044" s="1375"/>
      <c r="K1044" s="1375"/>
      <c r="L1044" s="1375"/>
    </row>
    <row r="1045" spans="1:12" ht="21">
      <c r="A1045" s="1372">
        <v>45535</v>
      </c>
      <c r="B1045" s="1373" t="s">
        <v>2397</v>
      </c>
      <c r="C1045" s="1373" t="s">
        <v>2459</v>
      </c>
      <c r="D1045" s="1373" t="s">
        <v>2460</v>
      </c>
      <c r="E1045" s="1373" t="s">
        <v>607</v>
      </c>
      <c r="F1045" s="1373" t="s">
        <v>1458</v>
      </c>
      <c r="G1045" s="1374">
        <v>0</v>
      </c>
      <c r="H1045" s="1374">
        <v>139430.82999999999</v>
      </c>
      <c r="I1045" s="1374">
        <v>0</v>
      </c>
      <c r="J1045" s="1374">
        <v>7163464.9400000004</v>
      </c>
      <c r="K1045" s="1374">
        <v>-139430.82999999999</v>
      </c>
      <c r="L1045" s="1374">
        <v>-7163464.9400000004</v>
      </c>
    </row>
    <row r="1046" spans="1:12" ht="21">
      <c r="A1046" s="1372">
        <v>45535</v>
      </c>
      <c r="B1046" s="1373" t="s">
        <v>2397</v>
      </c>
      <c r="C1046" s="1373" t="s">
        <v>2459</v>
      </c>
      <c r="D1046" s="1373" t="s">
        <v>2460</v>
      </c>
      <c r="E1046" s="1373" t="s">
        <v>608</v>
      </c>
      <c r="F1046" s="1373" t="s">
        <v>97</v>
      </c>
      <c r="G1046" s="1375"/>
      <c r="H1046" s="1375"/>
      <c r="I1046" s="1375"/>
      <c r="J1046" s="1375"/>
      <c r="K1046" s="1375"/>
      <c r="L1046" s="1375"/>
    </row>
    <row r="1047" spans="1:12" ht="21">
      <c r="A1047" s="1372">
        <v>45535</v>
      </c>
      <c r="B1047" s="1373" t="s">
        <v>2397</v>
      </c>
      <c r="C1047" s="1373" t="s">
        <v>2459</v>
      </c>
      <c r="D1047" s="1373" t="s">
        <v>2460</v>
      </c>
      <c r="E1047" s="1373" t="s">
        <v>609</v>
      </c>
      <c r="F1047" s="1373" t="s">
        <v>98</v>
      </c>
      <c r="G1047" s="1375"/>
      <c r="H1047" s="1375"/>
      <c r="I1047" s="1375"/>
      <c r="J1047" s="1375"/>
      <c r="K1047" s="1375"/>
      <c r="L1047" s="1375"/>
    </row>
    <row r="1048" spans="1:12" ht="21">
      <c r="A1048" s="1372">
        <v>45535</v>
      </c>
      <c r="B1048" s="1373" t="s">
        <v>2397</v>
      </c>
      <c r="C1048" s="1373" t="s">
        <v>2459</v>
      </c>
      <c r="D1048" s="1373" t="s">
        <v>2460</v>
      </c>
      <c r="E1048" s="1373" t="s">
        <v>610</v>
      </c>
      <c r="F1048" s="1373" t="s">
        <v>1459</v>
      </c>
      <c r="G1048" s="1375"/>
      <c r="H1048" s="1375"/>
      <c r="I1048" s="1375"/>
      <c r="J1048" s="1375"/>
      <c r="K1048" s="1375"/>
      <c r="L1048" s="1375"/>
    </row>
    <row r="1049" spans="1:12" ht="21">
      <c r="A1049" s="1372">
        <v>45535</v>
      </c>
      <c r="B1049" s="1373" t="s">
        <v>2397</v>
      </c>
      <c r="C1049" s="1373" t="s">
        <v>2459</v>
      </c>
      <c r="D1049" s="1373" t="s">
        <v>2460</v>
      </c>
      <c r="E1049" s="1373" t="s">
        <v>611</v>
      </c>
      <c r="F1049" s="1373" t="s">
        <v>397</v>
      </c>
      <c r="G1049" s="1375"/>
      <c r="H1049" s="1375"/>
      <c r="I1049" s="1375"/>
      <c r="J1049" s="1375"/>
      <c r="K1049" s="1375"/>
      <c r="L1049" s="1375"/>
    </row>
    <row r="1050" spans="1:12" ht="21">
      <c r="A1050" s="1372">
        <v>45535</v>
      </c>
      <c r="B1050" s="1373" t="s">
        <v>2397</v>
      </c>
      <c r="C1050" s="1373" t="s">
        <v>2459</v>
      </c>
      <c r="D1050" s="1373" t="s">
        <v>2460</v>
      </c>
      <c r="E1050" s="1373" t="s">
        <v>612</v>
      </c>
      <c r="F1050" s="1373" t="s">
        <v>398</v>
      </c>
      <c r="G1050" s="1375"/>
      <c r="H1050" s="1375"/>
      <c r="I1050" s="1375"/>
      <c r="J1050" s="1375"/>
      <c r="K1050" s="1375"/>
      <c r="L1050" s="1375"/>
    </row>
    <row r="1051" spans="1:12" ht="21">
      <c r="A1051" s="1372">
        <v>45535</v>
      </c>
      <c r="B1051" s="1373" t="s">
        <v>2397</v>
      </c>
      <c r="C1051" s="1373" t="s">
        <v>2459</v>
      </c>
      <c r="D1051" s="1373" t="s">
        <v>2460</v>
      </c>
      <c r="E1051" s="1373" t="s">
        <v>613</v>
      </c>
      <c r="F1051" s="1373" t="s">
        <v>1811</v>
      </c>
      <c r="G1051" s="1375"/>
      <c r="H1051" s="1375"/>
      <c r="I1051" s="1375"/>
      <c r="J1051" s="1375"/>
      <c r="K1051" s="1375"/>
      <c r="L1051" s="1375"/>
    </row>
    <row r="1052" spans="1:12" ht="21">
      <c r="A1052" s="1372">
        <v>45535</v>
      </c>
      <c r="B1052" s="1373" t="s">
        <v>2397</v>
      </c>
      <c r="C1052" s="1373" t="s">
        <v>2459</v>
      </c>
      <c r="D1052" s="1373" t="s">
        <v>2460</v>
      </c>
      <c r="E1052" s="1373" t="s">
        <v>614</v>
      </c>
      <c r="F1052" s="1373" t="s">
        <v>99</v>
      </c>
      <c r="G1052" s="1374">
        <v>0</v>
      </c>
      <c r="H1052" s="1374">
        <v>0</v>
      </c>
      <c r="I1052" s="1374">
        <v>16500</v>
      </c>
      <c r="J1052" s="1374">
        <v>0</v>
      </c>
      <c r="K1052" s="1374">
        <v>0</v>
      </c>
      <c r="L1052" s="1374">
        <v>16500</v>
      </c>
    </row>
    <row r="1053" spans="1:12" ht="21">
      <c r="A1053" s="1372">
        <v>45535</v>
      </c>
      <c r="B1053" s="1373" t="s">
        <v>2397</v>
      </c>
      <c r="C1053" s="1373" t="s">
        <v>2459</v>
      </c>
      <c r="D1053" s="1373" t="s">
        <v>2460</v>
      </c>
      <c r="E1053" s="1373" t="s">
        <v>615</v>
      </c>
      <c r="F1053" s="1373" t="s">
        <v>100</v>
      </c>
      <c r="G1053" s="1375"/>
      <c r="H1053" s="1375"/>
      <c r="I1053" s="1375"/>
      <c r="J1053" s="1375"/>
      <c r="K1053" s="1375"/>
      <c r="L1053" s="1375"/>
    </row>
    <row r="1054" spans="1:12" ht="21">
      <c r="A1054" s="1372">
        <v>45535</v>
      </c>
      <c r="B1054" s="1373" t="s">
        <v>2397</v>
      </c>
      <c r="C1054" s="1373" t="s">
        <v>2459</v>
      </c>
      <c r="D1054" s="1373" t="s">
        <v>2460</v>
      </c>
      <c r="E1054" s="1373" t="s">
        <v>616</v>
      </c>
      <c r="F1054" s="1373" t="s">
        <v>1461</v>
      </c>
      <c r="G1054" s="1374">
        <v>0</v>
      </c>
      <c r="H1054" s="1374">
        <v>0</v>
      </c>
      <c r="I1054" s="1374">
        <v>0</v>
      </c>
      <c r="J1054" s="1374">
        <v>16497</v>
      </c>
      <c r="K1054" s="1374">
        <v>0</v>
      </c>
      <c r="L1054" s="1374">
        <v>-16497</v>
      </c>
    </row>
    <row r="1055" spans="1:12" ht="21">
      <c r="A1055" s="1372">
        <v>45535</v>
      </c>
      <c r="B1055" s="1373" t="s">
        <v>2397</v>
      </c>
      <c r="C1055" s="1373" t="s">
        <v>2459</v>
      </c>
      <c r="D1055" s="1373" t="s">
        <v>2460</v>
      </c>
      <c r="E1055" s="1373" t="s">
        <v>617</v>
      </c>
      <c r="F1055" s="1373" t="s">
        <v>101</v>
      </c>
      <c r="G1055" s="1375"/>
      <c r="H1055" s="1375"/>
      <c r="I1055" s="1375"/>
      <c r="J1055" s="1375"/>
      <c r="K1055" s="1375"/>
      <c r="L1055" s="1375"/>
    </row>
    <row r="1056" spans="1:12" ht="21">
      <c r="A1056" s="1372">
        <v>45535</v>
      </c>
      <c r="B1056" s="1373" t="s">
        <v>2397</v>
      </c>
      <c r="C1056" s="1373" t="s">
        <v>2459</v>
      </c>
      <c r="D1056" s="1373" t="s">
        <v>2460</v>
      </c>
      <c r="E1056" s="1373" t="s">
        <v>618</v>
      </c>
      <c r="F1056" s="1373" t="s">
        <v>102</v>
      </c>
      <c r="G1056" s="1375"/>
      <c r="H1056" s="1375"/>
      <c r="I1056" s="1375"/>
      <c r="J1056" s="1375"/>
      <c r="K1056" s="1375"/>
      <c r="L1056" s="1375"/>
    </row>
    <row r="1057" spans="1:12" ht="21">
      <c r="A1057" s="1372">
        <v>45535</v>
      </c>
      <c r="B1057" s="1373" t="s">
        <v>2397</v>
      </c>
      <c r="C1057" s="1373" t="s">
        <v>2459</v>
      </c>
      <c r="D1057" s="1373" t="s">
        <v>2460</v>
      </c>
      <c r="E1057" s="1373" t="s">
        <v>619</v>
      </c>
      <c r="F1057" s="1373" t="s">
        <v>1812</v>
      </c>
      <c r="G1057" s="1375"/>
      <c r="H1057" s="1375"/>
      <c r="I1057" s="1375"/>
      <c r="J1057" s="1375"/>
      <c r="K1057" s="1375"/>
      <c r="L1057" s="1375"/>
    </row>
    <row r="1058" spans="1:12" ht="21">
      <c r="A1058" s="1372">
        <v>45535</v>
      </c>
      <c r="B1058" s="1373" t="s">
        <v>2397</v>
      </c>
      <c r="C1058" s="1373" t="s">
        <v>2459</v>
      </c>
      <c r="D1058" s="1373" t="s">
        <v>2460</v>
      </c>
      <c r="E1058" s="1373" t="s">
        <v>620</v>
      </c>
      <c r="F1058" s="1373" t="s">
        <v>399</v>
      </c>
      <c r="G1058" s="1375"/>
      <c r="H1058" s="1375"/>
      <c r="I1058" s="1375"/>
      <c r="J1058" s="1375"/>
      <c r="K1058" s="1375"/>
      <c r="L1058" s="1375"/>
    </row>
    <row r="1059" spans="1:12" ht="21">
      <c r="A1059" s="1372">
        <v>45535</v>
      </c>
      <c r="B1059" s="1373" t="s">
        <v>2397</v>
      </c>
      <c r="C1059" s="1373" t="s">
        <v>2459</v>
      </c>
      <c r="D1059" s="1373" t="s">
        <v>2460</v>
      </c>
      <c r="E1059" s="1373" t="s">
        <v>621</v>
      </c>
      <c r="F1059" s="1373" t="s">
        <v>400</v>
      </c>
      <c r="G1059" s="1375"/>
      <c r="H1059" s="1375"/>
      <c r="I1059" s="1375"/>
      <c r="J1059" s="1375"/>
      <c r="K1059" s="1375"/>
      <c r="L1059" s="1375"/>
    </row>
    <row r="1060" spans="1:12" ht="21">
      <c r="A1060" s="1372">
        <v>45535</v>
      </c>
      <c r="B1060" s="1373" t="s">
        <v>2397</v>
      </c>
      <c r="C1060" s="1373" t="s">
        <v>2459</v>
      </c>
      <c r="D1060" s="1373" t="s">
        <v>2460</v>
      </c>
      <c r="E1060" s="1373" t="s">
        <v>622</v>
      </c>
      <c r="F1060" s="1373" t="s">
        <v>1813</v>
      </c>
      <c r="G1060" s="1375"/>
      <c r="H1060" s="1375"/>
      <c r="I1060" s="1375"/>
      <c r="J1060" s="1375"/>
      <c r="K1060" s="1375"/>
      <c r="L1060" s="1375"/>
    </row>
    <row r="1061" spans="1:12" ht="21">
      <c r="A1061" s="1372">
        <v>45535</v>
      </c>
      <c r="B1061" s="1373" t="s">
        <v>2397</v>
      </c>
      <c r="C1061" s="1373" t="s">
        <v>2459</v>
      </c>
      <c r="D1061" s="1373" t="s">
        <v>2460</v>
      </c>
      <c r="E1061" s="1373" t="s">
        <v>623</v>
      </c>
      <c r="F1061" s="1373" t="s">
        <v>103</v>
      </c>
      <c r="G1061" s="1375"/>
      <c r="H1061" s="1375"/>
      <c r="I1061" s="1375"/>
      <c r="J1061" s="1375"/>
      <c r="K1061" s="1375"/>
      <c r="L1061" s="1375"/>
    </row>
    <row r="1062" spans="1:12" ht="21">
      <c r="A1062" s="1372">
        <v>45535</v>
      </c>
      <c r="B1062" s="1373" t="s">
        <v>2397</v>
      </c>
      <c r="C1062" s="1373" t="s">
        <v>2459</v>
      </c>
      <c r="D1062" s="1373" t="s">
        <v>2460</v>
      </c>
      <c r="E1062" s="1373" t="s">
        <v>624</v>
      </c>
      <c r="F1062" s="1373" t="s">
        <v>104</v>
      </c>
      <c r="G1062" s="1375"/>
      <c r="H1062" s="1375"/>
      <c r="I1062" s="1375"/>
      <c r="J1062" s="1375"/>
      <c r="K1062" s="1375"/>
      <c r="L1062" s="1375"/>
    </row>
    <row r="1063" spans="1:12" ht="21">
      <c r="A1063" s="1372">
        <v>45535</v>
      </c>
      <c r="B1063" s="1373" t="s">
        <v>2397</v>
      </c>
      <c r="C1063" s="1373" t="s">
        <v>2459</v>
      </c>
      <c r="D1063" s="1373" t="s">
        <v>2460</v>
      </c>
      <c r="E1063" s="1373" t="s">
        <v>625</v>
      </c>
      <c r="F1063" s="1373" t="s">
        <v>1814</v>
      </c>
      <c r="G1063" s="1375"/>
      <c r="H1063" s="1375"/>
      <c r="I1063" s="1375"/>
      <c r="J1063" s="1375"/>
      <c r="K1063" s="1375"/>
      <c r="L1063" s="1375"/>
    </row>
    <row r="1064" spans="1:12" ht="21">
      <c r="A1064" s="1372">
        <v>45535</v>
      </c>
      <c r="B1064" s="1373" t="s">
        <v>2397</v>
      </c>
      <c r="C1064" s="1373" t="s">
        <v>2459</v>
      </c>
      <c r="D1064" s="1373" t="s">
        <v>2460</v>
      </c>
      <c r="E1064" s="1373" t="s">
        <v>626</v>
      </c>
      <c r="F1064" s="1373" t="s">
        <v>105</v>
      </c>
      <c r="G1064" s="1375"/>
      <c r="H1064" s="1375"/>
      <c r="I1064" s="1375"/>
      <c r="J1064" s="1375"/>
      <c r="K1064" s="1375"/>
      <c r="L1064" s="1375"/>
    </row>
    <row r="1065" spans="1:12" ht="21">
      <c r="A1065" s="1372">
        <v>45535</v>
      </c>
      <c r="B1065" s="1373" t="s">
        <v>2397</v>
      </c>
      <c r="C1065" s="1373" t="s">
        <v>2459</v>
      </c>
      <c r="D1065" s="1373" t="s">
        <v>2460</v>
      </c>
      <c r="E1065" s="1373" t="s">
        <v>627</v>
      </c>
      <c r="F1065" s="1373" t="s">
        <v>106</v>
      </c>
      <c r="G1065" s="1375"/>
      <c r="H1065" s="1375"/>
      <c r="I1065" s="1375"/>
      <c r="J1065" s="1375"/>
      <c r="K1065" s="1375"/>
      <c r="L1065" s="1375"/>
    </row>
    <row r="1066" spans="1:12" ht="21">
      <c r="A1066" s="1372">
        <v>45535</v>
      </c>
      <c r="B1066" s="1373" t="s">
        <v>2397</v>
      </c>
      <c r="C1066" s="1373" t="s">
        <v>2459</v>
      </c>
      <c r="D1066" s="1373" t="s">
        <v>2460</v>
      </c>
      <c r="E1066" s="1373" t="s">
        <v>628</v>
      </c>
      <c r="F1066" s="1373" t="s">
        <v>1465</v>
      </c>
      <c r="G1066" s="1375"/>
      <c r="H1066" s="1375"/>
      <c r="I1066" s="1375"/>
      <c r="J1066" s="1375"/>
      <c r="K1066" s="1375"/>
      <c r="L1066" s="1375"/>
    </row>
    <row r="1067" spans="1:12" ht="21">
      <c r="A1067" s="1372">
        <v>45535</v>
      </c>
      <c r="B1067" s="1373" t="s">
        <v>2397</v>
      </c>
      <c r="C1067" s="1373" t="s">
        <v>2459</v>
      </c>
      <c r="D1067" s="1373" t="s">
        <v>2460</v>
      </c>
      <c r="E1067" s="1373" t="s">
        <v>629</v>
      </c>
      <c r="F1067" s="1373" t="s">
        <v>401</v>
      </c>
      <c r="G1067" s="1374">
        <v>0</v>
      </c>
      <c r="H1067" s="1374">
        <v>0</v>
      </c>
      <c r="I1067" s="1374">
        <v>7924851.6100000003</v>
      </c>
      <c r="J1067" s="1374">
        <v>0</v>
      </c>
      <c r="K1067" s="1374">
        <v>0</v>
      </c>
      <c r="L1067" s="1374">
        <v>7924851.6100000003</v>
      </c>
    </row>
    <row r="1068" spans="1:12" ht="21">
      <c r="A1068" s="1372">
        <v>45535</v>
      </c>
      <c r="B1068" s="1373" t="s">
        <v>2397</v>
      </c>
      <c r="C1068" s="1373" t="s">
        <v>2459</v>
      </c>
      <c r="D1068" s="1373" t="s">
        <v>2460</v>
      </c>
      <c r="E1068" s="1373" t="s">
        <v>630</v>
      </c>
      <c r="F1068" s="1373" t="s">
        <v>402</v>
      </c>
      <c r="G1068" s="1374">
        <v>0</v>
      </c>
      <c r="H1068" s="1374">
        <v>0</v>
      </c>
      <c r="I1068" s="1374">
        <v>12047330</v>
      </c>
      <c r="J1068" s="1374">
        <v>0</v>
      </c>
      <c r="K1068" s="1374">
        <v>0</v>
      </c>
      <c r="L1068" s="1374">
        <v>12047330</v>
      </c>
    </row>
    <row r="1069" spans="1:12" ht="21">
      <c r="A1069" s="1372">
        <v>45535</v>
      </c>
      <c r="B1069" s="1373" t="s">
        <v>2397</v>
      </c>
      <c r="C1069" s="1373" t="s">
        <v>2459</v>
      </c>
      <c r="D1069" s="1373" t="s">
        <v>2460</v>
      </c>
      <c r="E1069" s="1373" t="s">
        <v>631</v>
      </c>
      <c r="F1069" s="1373" t="s">
        <v>107</v>
      </c>
      <c r="G1069" s="1374">
        <v>0</v>
      </c>
      <c r="H1069" s="1374">
        <v>0</v>
      </c>
      <c r="I1069" s="1374">
        <v>555798.92000000004</v>
      </c>
      <c r="J1069" s="1374">
        <v>0</v>
      </c>
      <c r="K1069" s="1374">
        <v>0</v>
      </c>
      <c r="L1069" s="1374">
        <v>555798.92000000004</v>
      </c>
    </row>
    <row r="1070" spans="1:12" ht="21">
      <c r="A1070" s="1372">
        <v>45535</v>
      </c>
      <c r="B1070" s="1373" t="s">
        <v>2397</v>
      </c>
      <c r="C1070" s="1373" t="s">
        <v>2459</v>
      </c>
      <c r="D1070" s="1373" t="s">
        <v>2460</v>
      </c>
      <c r="E1070" s="1373" t="s">
        <v>632</v>
      </c>
      <c r="F1070" s="1373" t="s">
        <v>403</v>
      </c>
      <c r="G1070" s="1374">
        <v>0</v>
      </c>
      <c r="H1070" s="1374">
        <v>0</v>
      </c>
      <c r="I1070" s="1374">
        <v>682970</v>
      </c>
      <c r="J1070" s="1374">
        <v>0</v>
      </c>
      <c r="K1070" s="1374">
        <v>0</v>
      </c>
      <c r="L1070" s="1374">
        <v>682970</v>
      </c>
    </row>
    <row r="1071" spans="1:12" ht="21">
      <c r="A1071" s="1372">
        <v>45535</v>
      </c>
      <c r="B1071" s="1373" t="s">
        <v>2397</v>
      </c>
      <c r="C1071" s="1373" t="s">
        <v>2459</v>
      </c>
      <c r="D1071" s="1373" t="s">
        <v>2460</v>
      </c>
      <c r="E1071" s="1373" t="s">
        <v>633</v>
      </c>
      <c r="F1071" s="1373" t="s">
        <v>404</v>
      </c>
      <c r="G1071" s="1374">
        <v>0</v>
      </c>
      <c r="H1071" s="1374">
        <v>0</v>
      </c>
      <c r="I1071" s="1374">
        <v>222190</v>
      </c>
      <c r="J1071" s="1374">
        <v>0</v>
      </c>
      <c r="K1071" s="1374">
        <v>0</v>
      </c>
      <c r="L1071" s="1374">
        <v>222190</v>
      </c>
    </row>
    <row r="1072" spans="1:12" ht="21">
      <c r="A1072" s="1372">
        <v>45535</v>
      </c>
      <c r="B1072" s="1373" t="s">
        <v>2397</v>
      </c>
      <c r="C1072" s="1373" t="s">
        <v>2459</v>
      </c>
      <c r="D1072" s="1373" t="s">
        <v>2460</v>
      </c>
      <c r="E1072" s="1373" t="s">
        <v>634</v>
      </c>
      <c r="F1072" s="1373" t="s">
        <v>405</v>
      </c>
      <c r="G1072" s="1374">
        <v>0</v>
      </c>
      <c r="H1072" s="1374">
        <v>0</v>
      </c>
      <c r="I1072" s="1374">
        <v>5990</v>
      </c>
      <c r="J1072" s="1374">
        <v>0</v>
      </c>
      <c r="K1072" s="1374">
        <v>0</v>
      </c>
      <c r="L1072" s="1374">
        <v>5990</v>
      </c>
    </row>
    <row r="1073" spans="1:12" ht="21">
      <c r="A1073" s="1372">
        <v>45535</v>
      </c>
      <c r="B1073" s="1373" t="s">
        <v>2397</v>
      </c>
      <c r="C1073" s="1373" t="s">
        <v>2459</v>
      </c>
      <c r="D1073" s="1373" t="s">
        <v>2460</v>
      </c>
      <c r="E1073" s="1373" t="s">
        <v>635</v>
      </c>
      <c r="F1073" s="1373" t="s">
        <v>406</v>
      </c>
      <c r="G1073" s="1374">
        <v>727000</v>
      </c>
      <c r="H1073" s="1374">
        <v>0</v>
      </c>
      <c r="I1073" s="1374">
        <v>35627760.020000003</v>
      </c>
      <c r="J1073" s="1374">
        <v>0</v>
      </c>
      <c r="K1073" s="1374">
        <v>727000</v>
      </c>
      <c r="L1073" s="1374">
        <v>35627760.020000003</v>
      </c>
    </row>
    <row r="1074" spans="1:12" ht="21">
      <c r="A1074" s="1372">
        <v>45535</v>
      </c>
      <c r="B1074" s="1373" t="s">
        <v>2397</v>
      </c>
      <c r="C1074" s="1373" t="s">
        <v>2459</v>
      </c>
      <c r="D1074" s="1373" t="s">
        <v>2460</v>
      </c>
      <c r="E1074" s="1373" t="s">
        <v>636</v>
      </c>
      <c r="F1074" s="1373" t="s">
        <v>108</v>
      </c>
      <c r="G1074" s="1374">
        <v>0</v>
      </c>
      <c r="H1074" s="1374">
        <v>0</v>
      </c>
      <c r="I1074" s="1374">
        <v>8754003.1300000008</v>
      </c>
      <c r="J1074" s="1374">
        <v>0</v>
      </c>
      <c r="K1074" s="1374">
        <v>0</v>
      </c>
      <c r="L1074" s="1374">
        <v>8754003.1300000008</v>
      </c>
    </row>
    <row r="1075" spans="1:12" ht="21">
      <c r="A1075" s="1372">
        <v>45535</v>
      </c>
      <c r="B1075" s="1373" t="s">
        <v>2397</v>
      </c>
      <c r="C1075" s="1373" t="s">
        <v>2459</v>
      </c>
      <c r="D1075" s="1373" t="s">
        <v>2460</v>
      </c>
      <c r="E1075" s="1373" t="s">
        <v>637</v>
      </c>
      <c r="F1075" s="1373" t="s">
        <v>407</v>
      </c>
      <c r="G1075" s="1374">
        <v>75525</v>
      </c>
      <c r="H1075" s="1374">
        <v>0</v>
      </c>
      <c r="I1075" s="1374">
        <v>3552259.8</v>
      </c>
      <c r="J1075" s="1374">
        <v>0</v>
      </c>
      <c r="K1075" s="1374">
        <v>75525</v>
      </c>
      <c r="L1075" s="1374">
        <v>3552259.8</v>
      </c>
    </row>
    <row r="1076" spans="1:12" ht="21">
      <c r="A1076" s="1372">
        <v>45535</v>
      </c>
      <c r="B1076" s="1373" t="s">
        <v>2397</v>
      </c>
      <c r="C1076" s="1373" t="s">
        <v>2459</v>
      </c>
      <c r="D1076" s="1373" t="s">
        <v>2460</v>
      </c>
      <c r="E1076" s="1373" t="s">
        <v>638</v>
      </c>
      <c r="F1076" s="1373" t="s">
        <v>109</v>
      </c>
      <c r="G1076" s="1374">
        <v>0</v>
      </c>
      <c r="H1076" s="1374">
        <v>0</v>
      </c>
      <c r="I1076" s="1374">
        <v>110510</v>
      </c>
      <c r="J1076" s="1374">
        <v>0</v>
      </c>
      <c r="K1076" s="1374">
        <v>0</v>
      </c>
      <c r="L1076" s="1374">
        <v>110510</v>
      </c>
    </row>
    <row r="1077" spans="1:12" ht="21">
      <c r="A1077" s="1372">
        <v>45535</v>
      </c>
      <c r="B1077" s="1373" t="s">
        <v>2397</v>
      </c>
      <c r="C1077" s="1373" t="s">
        <v>2459</v>
      </c>
      <c r="D1077" s="1373" t="s">
        <v>2460</v>
      </c>
      <c r="E1077" s="1373" t="s">
        <v>639</v>
      </c>
      <c r="F1077" s="1373" t="s">
        <v>110</v>
      </c>
      <c r="G1077" s="1374">
        <v>0</v>
      </c>
      <c r="H1077" s="1374">
        <v>31392.44</v>
      </c>
      <c r="I1077" s="1374">
        <v>0</v>
      </c>
      <c r="J1077" s="1374">
        <v>7484617.5599999996</v>
      </c>
      <c r="K1077" s="1374">
        <v>-31392.44</v>
      </c>
      <c r="L1077" s="1374">
        <v>-7484617.5599999996</v>
      </c>
    </row>
    <row r="1078" spans="1:12" ht="21">
      <c r="A1078" s="1372">
        <v>45535</v>
      </c>
      <c r="B1078" s="1373" t="s">
        <v>2397</v>
      </c>
      <c r="C1078" s="1373" t="s">
        <v>2459</v>
      </c>
      <c r="D1078" s="1373" t="s">
        <v>2460</v>
      </c>
      <c r="E1078" s="1373" t="s">
        <v>640</v>
      </c>
      <c r="F1078" s="1373" t="s">
        <v>111</v>
      </c>
      <c r="G1078" s="1374">
        <v>0</v>
      </c>
      <c r="H1078" s="1374">
        <v>57316.67</v>
      </c>
      <c r="I1078" s="1374">
        <v>0</v>
      </c>
      <c r="J1078" s="1374">
        <v>10822703.380000001</v>
      </c>
      <c r="K1078" s="1374">
        <v>-57316.67</v>
      </c>
      <c r="L1078" s="1374">
        <v>-10822703.380000001</v>
      </c>
    </row>
    <row r="1079" spans="1:12" ht="21">
      <c r="A1079" s="1372">
        <v>45535</v>
      </c>
      <c r="B1079" s="1373" t="s">
        <v>2397</v>
      </c>
      <c r="C1079" s="1373" t="s">
        <v>2459</v>
      </c>
      <c r="D1079" s="1373" t="s">
        <v>2460</v>
      </c>
      <c r="E1079" s="1373" t="s">
        <v>641</v>
      </c>
      <c r="F1079" s="1373" t="s">
        <v>112</v>
      </c>
      <c r="G1079" s="1374">
        <v>0</v>
      </c>
      <c r="H1079" s="1374">
        <v>0</v>
      </c>
      <c r="I1079" s="1374">
        <v>0</v>
      </c>
      <c r="J1079" s="1374">
        <v>555766.9</v>
      </c>
      <c r="K1079" s="1374">
        <v>0</v>
      </c>
      <c r="L1079" s="1374">
        <v>-555766.9</v>
      </c>
    </row>
    <row r="1080" spans="1:12" ht="21">
      <c r="A1080" s="1372">
        <v>45535</v>
      </c>
      <c r="B1080" s="1373" t="s">
        <v>2397</v>
      </c>
      <c r="C1080" s="1373" t="s">
        <v>2459</v>
      </c>
      <c r="D1080" s="1373" t="s">
        <v>2460</v>
      </c>
      <c r="E1080" s="1373" t="s">
        <v>642</v>
      </c>
      <c r="F1080" s="1373" t="s">
        <v>113</v>
      </c>
      <c r="G1080" s="1374">
        <v>0</v>
      </c>
      <c r="H1080" s="1374">
        <v>3541.67</v>
      </c>
      <c r="I1080" s="1374">
        <v>0</v>
      </c>
      <c r="J1080" s="1374">
        <v>571652.35</v>
      </c>
      <c r="K1080" s="1374">
        <v>-3541.67</v>
      </c>
      <c r="L1080" s="1374">
        <v>-571652.35</v>
      </c>
    </row>
    <row r="1081" spans="1:12" ht="21">
      <c r="A1081" s="1372">
        <v>45535</v>
      </c>
      <c r="B1081" s="1373" t="s">
        <v>2397</v>
      </c>
      <c r="C1081" s="1373" t="s">
        <v>2459</v>
      </c>
      <c r="D1081" s="1373" t="s">
        <v>2460</v>
      </c>
      <c r="E1081" s="1373" t="s">
        <v>643</v>
      </c>
      <c r="F1081" s="1373" t="s">
        <v>114</v>
      </c>
      <c r="G1081" s="1374">
        <v>0</v>
      </c>
      <c r="H1081" s="1374">
        <v>0</v>
      </c>
      <c r="I1081" s="1374">
        <v>0</v>
      </c>
      <c r="J1081" s="1374">
        <v>222176</v>
      </c>
      <c r="K1081" s="1374">
        <v>0</v>
      </c>
      <c r="L1081" s="1374">
        <v>-222176</v>
      </c>
    </row>
    <row r="1082" spans="1:12" ht="21">
      <c r="A1082" s="1372">
        <v>45535</v>
      </c>
      <c r="B1082" s="1373" t="s">
        <v>2397</v>
      </c>
      <c r="C1082" s="1373" t="s">
        <v>2459</v>
      </c>
      <c r="D1082" s="1373" t="s">
        <v>2460</v>
      </c>
      <c r="E1082" s="1373" t="s">
        <v>644</v>
      </c>
      <c r="F1082" s="1373" t="s">
        <v>115</v>
      </c>
      <c r="G1082" s="1374">
        <v>0</v>
      </c>
      <c r="H1082" s="1374">
        <v>0</v>
      </c>
      <c r="I1082" s="1374">
        <v>0</v>
      </c>
      <c r="J1082" s="1374">
        <v>5989</v>
      </c>
      <c r="K1082" s="1374">
        <v>0</v>
      </c>
      <c r="L1082" s="1374">
        <v>-5989</v>
      </c>
    </row>
    <row r="1083" spans="1:12" ht="21">
      <c r="A1083" s="1372">
        <v>45535</v>
      </c>
      <c r="B1083" s="1373" t="s">
        <v>2397</v>
      </c>
      <c r="C1083" s="1373" t="s">
        <v>2459</v>
      </c>
      <c r="D1083" s="1373" t="s">
        <v>2460</v>
      </c>
      <c r="E1083" s="1373" t="s">
        <v>645</v>
      </c>
      <c r="F1083" s="1373" t="s">
        <v>116</v>
      </c>
      <c r="G1083" s="1374">
        <v>0</v>
      </c>
      <c r="H1083" s="1374">
        <v>264126.88</v>
      </c>
      <c r="I1083" s="1374">
        <v>0</v>
      </c>
      <c r="J1083" s="1374">
        <v>28964159.66</v>
      </c>
      <c r="K1083" s="1374">
        <v>-264126.88</v>
      </c>
      <c r="L1083" s="1374">
        <v>-28964159.66</v>
      </c>
    </row>
    <row r="1084" spans="1:12" ht="21">
      <c r="A1084" s="1372">
        <v>45535</v>
      </c>
      <c r="B1084" s="1373" t="s">
        <v>2397</v>
      </c>
      <c r="C1084" s="1373" t="s">
        <v>2459</v>
      </c>
      <c r="D1084" s="1373" t="s">
        <v>2460</v>
      </c>
      <c r="E1084" s="1373" t="s">
        <v>646</v>
      </c>
      <c r="F1084" s="1373" t="s">
        <v>117</v>
      </c>
      <c r="G1084" s="1374">
        <v>0</v>
      </c>
      <c r="H1084" s="1374">
        <v>61902.8</v>
      </c>
      <c r="I1084" s="1374">
        <v>0</v>
      </c>
      <c r="J1084" s="1374">
        <v>7669655.8399999999</v>
      </c>
      <c r="K1084" s="1374">
        <v>-61902.8</v>
      </c>
      <c r="L1084" s="1374">
        <v>-7669655.8399999999</v>
      </c>
    </row>
    <row r="1085" spans="1:12" ht="21">
      <c r="A1085" s="1372">
        <v>45535</v>
      </c>
      <c r="B1085" s="1373" t="s">
        <v>2397</v>
      </c>
      <c r="C1085" s="1373" t="s">
        <v>2459</v>
      </c>
      <c r="D1085" s="1373" t="s">
        <v>2460</v>
      </c>
      <c r="E1085" s="1373" t="s">
        <v>647</v>
      </c>
      <c r="F1085" s="1373" t="s">
        <v>118</v>
      </c>
      <c r="G1085" s="1374">
        <v>0</v>
      </c>
      <c r="H1085" s="1374">
        <v>5252.64</v>
      </c>
      <c r="I1085" s="1374">
        <v>0</v>
      </c>
      <c r="J1085" s="1374">
        <v>3416043.25</v>
      </c>
      <c r="K1085" s="1374">
        <v>-5252.64</v>
      </c>
      <c r="L1085" s="1374">
        <v>-3416043.25</v>
      </c>
    </row>
    <row r="1086" spans="1:12" ht="21">
      <c r="A1086" s="1372">
        <v>45535</v>
      </c>
      <c r="B1086" s="1373" t="s">
        <v>2397</v>
      </c>
      <c r="C1086" s="1373" t="s">
        <v>2459</v>
      </c>
      <c r="D1086" s="1373" t="s">
        <v>2460</v>
      </c>
      <c r="E1086" s="1373" t="s">
        <v>648</v>
      </c>
      <c r="F1086" s="1373" t="s">
        <v>119</v>
      </c>
      <c r="G1086" s="1374">
        <v>0</v>
      </c>
      <c r="H1086" s="1374">
        <v>4604.58</v>
      </c>
      <c r="I1086" s="1374">
        <v>0</v>
      </c>
      <c r="J1086" s="1374">
        <v>74152.899999999994</v>
      </c>
      <c r="K1086" s="1374">
        <v>-4604.58</v>
      </c>
      <c r="L1086" s="1374">
        <v>-74152.899999999994</v>
      </c>
    </row>
    <row r="1087" spans="1:12" ht="21">
      <c r="A1087" s="1372">
        <v>45535</v>
      </c>
      <c r="B1087" s="1373" t="s">
        <v>2397</v>
      </c>
      <c r="C1087" s="1373" t="s">
        <v>2459</v>
      </c>
      <c r="D1087" s="1373" t="s">
        <v>2460</v>
      </c>
      <c r="E1087" s="1373" t="s">
        <v>649</v>
      </c>
      <c r="F1087" s="1373" t="s">
        <v>120</v>
      </c>
      <c r="G1087" s="1375"/>
      <c r="H1087" s="1375"/>
      <c r="I1087" s="1375"/>
      <c r="J1087" s="1375"/>
      <c r="K1087" s="1375"/>
      <c r="L1087" s="1375"/>
    </row>
    <row r="1088" spans="1:12" ht="21">
      <c r="A1088" s="1372">
        <v>45535</v>
      </c>
      <c r="B1088" s="1373" t="s">
        <v>2397</v>
      </c>
      <c r="C1088" s="1373" t="s">
        <v>2459</v>
      </c>
      <c r="D1088" s="1373" t="s">
        <v>2460</v>
      </c>
      <c r="E1088" s="1373" t="s">
        <v>650</v>
      </c>
      <c r="F1088" s="1373" t="s">
        <v>1466</v>
      </c>
      <c r="G1088" s="1375"/>
      <c r="H1088" s="1375"/>
      <c r="I1088" s="1375"/>
      <c r="J1088" s="1375"/>
      <c r="K1088" s="1375"/>
      <c r="L1088" s="1375"/>
    </row>
    <row r="1089" spans="1:12" ht="21">
      <c r="A1089" s="1372">
        <v>45535</v>
      </c>
      <c r="B1089" s="1373" t="s">
        <v>2397</v>
      </c>
      <c r="C1089" s="1373" t="s">
        <v>2459</v>
      </c>
      <c r="D1089" s="1373" t="s">
        <v>2460</v>
      </c>
      <c r="E1089" s="1373" t="s">
        <v>651</v>
      </c>
      <c r="F1089" s="1373" t="s">
        <v>121</v>
      </c>
      <c r="G1089" s="1375"/>
      <c r="H1089" s="1375"/>
      <c r="I1089" s="1375"/>
      <c r="J1089" s="1375"/>
      <c r="K1089" s="1375"/>
      <c r="L1089" s="1375"/>
    </row>
    <row r="1090" spans="1:12" ht="21">
      <c r="A1090" s="1372">
        <v>45535</v>
      </c>
      <c r="B1090" s="1373" t="s">
        <v>2397</v>
      </c>
      <c r="C1090" s="1373" t="s">
        <v>2459</v>
      </c>
      <c r="D1090" s="1373" t="s">
        <v>2460</v>
      </c>
      <c r="E1090" s="1373" t="s">
        <v>652</v>
      </c>
      <c r="F1090" s="1373" t="s">
        <v>122</v>
      </c>
      <c r="G1090" s="1375"/>
      <c r="H1090" s="1375"/>
      <c r="I1090" s="1375"/>
      <c r="J1090" s="1375"/>
      <c r="K1090" s="1375"/>
      <c r="L1090" s="1375"/>
    </row>
    <row r="1091" spans="1:12" ht="21">
      <c r="A1091" s="1372">
        <v>45535</v>
      </c>
      <c r="B1091" s="1373" t="s">
        <v>2397</v>
      </c>
      <c r="C1091" s="1373" t="s">
        <v>2459</v>
      </c>
      <c r="D1091" s="1373" t="s">
        <v>2460</v>
      </c>
      <c r="E1091" s="1373" t="s">
        <v>653</v>
      </c>
      <c r="F1091" s="1373" t="s">
        <v>123</v>
      </c>
      <c r="G1091" s="1375"/>
      <c r="H1091" s="1375"/>
      <c r="I1091" s="1375"/>
      <c r="J1091" s="1375"/>
      <c r="K1091" s="1375"/>
      <c r="L1091" s="1375"/>
    </row>
    <row r="1092" spans="1:12" ht="21">
      <c r="A1092" s="1372">
        <v>45535</v>
      </c>
      <c r="B1092" s="1373" t="s">
        <v>2397</v>
      </c>
      <c r="C1092" s="1373" t="s">
        <v>2459</v>
      </c>
      <c r="D1092" s="1373" t="s">
        <v>2460</v>
      </c>
      <c r="E1092" s="1373" t="s">
        <v>654</v>
      </c>
      <c r="F1092" s="1373" t="s">
        <v>1467</v>
      </c>
      <c r="G1092" s="1374">
        <v>0</v>
      </c>
      <c r="H1092" s="1374">
        <v>0</v>
      </c>
      <c r="I1092" s="1374">
        <v>620590</v>
      </c>
      <c r="J1092" s="1374">
        <v>0</v>
      </c>
      <c r="K1092" s="1374">
        <v>0</v>
      </c>
      <c r="L1092" s="1374">
        <v>620590</v>
      </c>
    </row>
    <row r="1093" spans="1:12" ht="21">
      <c r="A1093" s="1372">
        <v>45535</v>
      </c>
      <c r="B1093" s="1373" t="s">
        <v>2397</v>
      </c>
      <c r="C1093" s="1373" t="s">
        <v>2459</v>
      </c>
      <c r="D1093" s="1373" t="s">
        <v>2460</v>
      </c>
      <c r="E1093" s="1373" t="s">
        <v>655</v>
      </c>
      <c r="F1093" s="1373" t="s">
        <v>1468</v>
      </c>
      <c r="G1093" s="1375"/>
      <c r="H1093" s="1375"/>
      <c r="I1093" s="1375"/>
      <c r="J1093" s="1375"/>
      <c r="K1093" s="1375"/>
      <c r="L1093" s="1375"/>
    </row>
    <row r="1094" spans="1:12" ht="21">
      <c r="A1094" s="1372">
        <v>45535</v>
      </c>
      <c r="B1094" s="1373" t="s">
        <v>2397</v>
      </c>
      <c r="C1094" s="1373" t="s">
        <v>2459</v>
      </c>
      <c r="D1094" s="1373" t="s">
        <v>2460</v>
      </c>
      <c r="E1094" s="1373" t="s">
        <v>656</v>
      </c>
      <c r="F1094" s="1373" t="s">
        <v>1469</v>
      </c>
      <c r="G1094" s="1374">
        <v>0</v>
      </c>
      <c r="H1094" s="1374">
        <v>0</v>
      </c>
      <c r="I1094" s="1374">
        <v>0</v>
      </c>
      <c r="J1094" s="1374">
        <v>620586</v>
      </c>
      <c r="K1094" s="1374">
        <v>0</v>
      </c>
      <c r="L1094" s="1374">
        <v>-620586</v>
      </c>
    </row>
    <row r="1095" spans="1:12" ht="21">
      <c r="A1095" s="1372">
        <v>45535</v>
      </c>
      <c r="B1095" s="1373" t="s">
        <v>2397</v>
      </c>
      <c r="C1095" s="1373" t="s">
        <v>2459</v>
      </c>
      <c r="D1095" s="1373" t="s">
        <v>2460</v>
      </c>
      <c r="E1095" s="1373" t="s">
        <v>657</v>
      </c>
      <c r="F1095" s="1373" t="s">
        <v>1470</v>
      </c>
      <c r="G1095" s="1375"/>
      <c r="H1095" s="1375"/>
      <c r="I1095" s="1375"/>
      <c r="J1095" s="1375"/>
      <c r="K1095" s="1375"/>
      <c r="L1095" s="1375"/>
    </row>
    <row r="1096" spans="1:12" ht="21">
      <c r="A1096" s="1372">
        <v>45535</v>
      </c>
      <c r="B1096" s="1373" t="s">
        <v>2397</v>
      </c>
      <c r="C1096" s="1373" t="s">
        <v>2459</v>
      </c>
      <c r="D1096" s="1373" t="s">
        <v>2460</v>
      </c>
      <c r="E1096" s="1373" t="s">
        <v>658</v>
      </c>
      <c r="F1096" s="1373" t="s">
        <v>124</v>
      </c>
      <c r="G1096" s="1375"/>
      <c r="H1096" s="1375"/>
      <c r="I1096" s="1375"/>
      <c r="J1096" s="1375"/>
      <c r="K1096" s="1375"/>
      <c r="L1096" s="1375"/>
    </row>
    <row r="1097" spans="1:12" ht="21">
      <c r="A1097" s="1372">
        <v>45535</v>
      </c>
      <c r="B1097" s="1373" t="s">
        <v>2397</v>
      </c>
      <c r="C1097" s="1373" t="s">
        <v>2459</v>
      </c>
      <c r="D1097" s="1373" t="s">
        <v>2460</v>
      </c>
      <c r="E1097" s="1373" t="s">
        <v>659</v>
      </c>
      <c r="F1097" s="1373" t="s">
        <v>125</v>
      </c>
      <c r="G1097" s="1375"/>
      <c r="H1097" s="1375"/>
      <c r="I1097" s="1375"/>
      <c r="J1097" s="1375"/>
      <c r="K1097" s="1375"/>
      <c r="L1097" s="1375"/>
    </row>
    <row r="1098" spans="1:12" ht="21">
      <c r="A1098" s="1372">
        <v>45535</v>
      </c>
      <c r="B1098" s="1373" t="s">
        <v>2397</v>
      </c>
      <c r="C1098" s="1373" t="s">
        <v>2459</v>
      </c>
      <c r="D1098" s="1373" t="s">
        <v>2460</v>
      </c>
      <c r="E1098" s="1373" t="s">
        <v>660</v>
      </c>
      <c r="F1098" s="1373" t="s">
        <v>1471</v>
      </c>
      <c r="G1098" s="1375"/>
      <c r="H1098" s="1375"/>
      <c r="I1098" s="1375"/>
      <c r="J1098" s="1375"/>
      <c r="K1098" s="1375"/>
      <c r="L1098" s="1375"/>
    </row>
    <row r="1099" spans="1:12" ht="21">
      <c r="A1099" s="1372">
        <v>45535</v>
      </c>
      <c r="B1099" s="1373" t="s">
        <v>2397</v>
      </c>
      <c r="C1099" s="1373" t="s">
        <v>2459</v>
      </c>
      <c r="D1099" s="1373" t="s">
        <v>2460</v>
      </c>
      <c r="E1099" s="1373" t="s">
        <v>1918</v>
      </c>
      <c r="F1099" s="1373" t="s">
        <v>1919</v>
      </c>
      <c r="G1099" s="1375"/>
      <c r="H1099" s="1375"/>
      <c r="I1099" s="1375"/>
      <c r="J1099" s="1375"/>
      <c r="K1099" s="1375"/>
      <c r="L1099" s="1375"/>
    </row>
    <row r="1100" spans="1:12" ht="21">
      <c r="A1100" s="1372">
        <v>45535</v>
      </c>
      <c r="B1100" s="1373" t="s">
        <v>2397</v>
      </c>
      <c r="C1100" s="1373" t="s">
        <v>2459</v>
      </c>
      <c r="D1100" s="1373" t="s">
        <v>2460</v>
      </c>
      <c r="E1100" s="1373" t="s">
        <v>1920</v>
      </c>
      <c r="F1100" s="1373" t="s">
        <v>1921</v>
      </c>
      <c r="G1100" s="1375"/>
      <c r="H1100" s="1375"/>
      <c r="I1100" s="1375"/>
      <c r="J1100" s="1375"/>
      <c r="K1100" s="1375"/>
      <c r="L1100" s="1375"/>
    </row>
    <row r="1101" spans="1:12" ht="21">
      <c r="A1101" s="1372">
        <v>45535</v>
      </c>
      <c r="B1101" s="1373" t="s">
        <v>2397</v>
      </c>
      <c r="C1101" s="1373" t="s">
        <v>2459</v>
      </c>
      <c r="D1101" s="1373" t="s">
        <v>2460</v>
      </c>
      <c r="E1101" s="1373" t="s">
        <v>661</v>
      </c>
      <c r="F1101" s="1373" t="s">
        <v>1472</v>
      </c>
      <c r="G1101" s="1375"/>
      <c r="H1101" s="1375"/>
      <c r="I1101" s="1375"/>
      <c r="J1101" s="1375"/>
      <c r="K1101" s="1375"/>
      <c r="L1101" s="1375"/>
    </row>
    <row r="1102" spans="1:12" ht="21">
      <c r="A1102" s="1372">
        <v>45535</v>
      </c>
      <c r="B1102" s="1373" t="s">
        <v>2397</v>
      </c>
      <c r="C1102" s="1373" t="s">
        <v>2459</v>
      </c>
      <c r="D1102" s="1373" t="s">
        <v>2460</v>
      </c>
      <c r="E1102" s="1373" t="s">
        <v>662</v>
      </c>
      <c r="F1102" s="1373" t="s">
        <v>2177</v>
      </c>
      <c r="G1102" s="1375"/>
      <c r="H1102" s="1375"/>
      <c r="I1102" s="1375"/>
      <c r="J1102" s="1375"/>
      <c r="K1102" s="1375"/>
      <c r="L1102" s="1375"/>
    </row>
    <row r="1103" spans="1:12" ht="21">
      <c r="A1103" s="1372">
        <v>45535</v>
      </c>
      <c r="B1103" s="1373" t="s">
        <v>2397</v>
      </c>
      <c r="C1103" s="1373" t="s">
        <v>2459</v>
      </c>
      <c r="D1103" s="1373" t="s">
        <v>2460</v>
      </c>
      <c r="E1103" s="1373" t="s">
        <v>663</v>
      </c>
      <c r="F1103" s="1373" t="s">
        <v>2178</v>
      </c>
      <c r="G1103" s="1375"/>
      <c r="H1103" s="1375"/>
      <c r="I1103" s="1375"/>
      <c r="J1103" s="1375"/>
      <c r="K1103" s="1375"/>
      <c r="L1103" s="1375"/>
    </row>
    <row r="1104" spans="1:12" ht="21">
      <c r="A1104" s="1372">
        <v>45535</v>
      </c>
      <c r="B1104" s="1373" t="s">
        <v>2397</v>
      </c>
      <c r="C1104" s="1373" t="s">
        <v>2459</v>
      </c>
      <c r="D1104" s="1373" t="s">
        <v>2460</v>
      </c>
      <c r="E1104" s="1373" t="s">
        <v>664</v>
      </c>
      <c r="F1104" s="1373" t="s">
        <v>127</v>
      </c>
      <c r="G1104" s="1375"/>
      <c r="H1104" s="1375"/>
      <c r="I1104" s="1375"/>
      <c r="J1104" s="1375"/>
      <c r="K1104" s="1375"/>
      <c r="L1104" s="1375"/>
    </row>
    <row r="1105" spans="1:12" ht="21">
      <c r="A1105" s="1372">
        <v>45535</v>
      </c>
      <c r="B1105" s="1373" t="s">
        <v>2397</v>
      </c>
      <c r="C1105" s="1373" t="s">
        <v>2459</v>
      </c>
      <c r="D1105" s="1373" t="s">
        <v>2460</v>
      </c>
      <c r="E1105" s="1373" t="s">
        <v>665</v>
      </c>
      <c r="F1105" s="1373" t="s">
        <v>2179</v>
      </c>
      <c r="G1105" s="1375"/>
      <c r="H1105" s="1375"/>
      <c r="I1105" s="1375"/>
      <c r="J1105" s="1375"/>
      <c r="K1105" s="1375"/>
      <c r="L1105" s="1375"/>
    </row>
    <row r="1106" spans="1:12" ht="21">
      <c r="A1106" s="1372">
        <v>45535</v>
      </c>
      <c r="B1106" s="1373" t="s">
        <v>2397</v>
      </c>
      <c r="C1106" s="1373" t="s">
        <v>2459</v>
      </c>
      <c r="D1106" s="1373" t="s">
        <v>2460</v>
      </c>
      <c r="E1106" s="1373" t="s">
        <v>666</v>
      </c>
      <c r="F1106" s="1373" t="s">
        <v>2180</v>
      </c>
      <c r="G1106" s="1375"/>
      <c r="H1106" s="1375"/>
      <c r="I1106" s="1375"/>
      <c r="J1106" s="1375"/>
      <c r="K1106" s="1375"/>
      <c r="L1106" s="1375"/>
    </row>
    <row r="1107" spans="1:12" ht="21">
      <c r="A1107" s="1372">
        <v>45535</v>
      </c>
      <c r="B1107" s="1373" t="s">
        <v>2397</v>
      </c>
      <c r="C1107" s="1373" t="s">
        <v>2459</v>
      </c>
      <c r="D1107" s="1373" t="s">
        <v>2460</v>
      </c>
      <c r="E1107" s="1373" t="s">
        <v>667</v>
      </c>
      <c r="F1107" s="1373" t="s">
        <v>2042</v>
      </c>
      <c r="G1107" s="1375"/>
      <c r="H1107" s="1375"/>
      <c r="I1107" s="1375"/>
      <c r="J1107" s="1375"/>
      <c r="K1107" s="1375"/>
      <c r="L1107" s="1375"/>
    </row>
    <row r="1108" spans="1:12" ht="21">
      <c r="A1108" s="1372">
        <v>45535</v>
      </c>
      <c r="B1108" s="1373" t="s">
        <v>2397</v>
      </c>
      <c r="C1108" s="1373" t="s">
        <v>2459</v>
      </c>
      <c r="D1108" s="1373" t="s">
        <v>2460</v>
      </c>
      <c r="E1108" s="1373" t="s">
        <v>668</v>
      </c>
      <c r="F1108" s="1373" t="s">
        <v>2043</v>
      </c>
      <c r="G1108" s="1375"/>
      <c r="H1108" s="1375"/>
      <c r="I1108" s="1375"/>
      <c r="J1108" s="1375"/>
      <c r="K1108" s="1375"/>
      <c r="L1108" s="1375"/>
    </row>
    <row r="1109" spans="1:12" ht="21">
      <c r="A1109" s="1372">
        <v>45535</v>
      </c>
      <c r="B1109" s="1373" t="s">
        <v>2397</v>
      </c>
      <c r="C1109" s="1373" t="s">
        <v>2459</v>
      </c>
      <c r="D1109" s="1373" t="s">
        <v>2460</v>
      </c>
      <c r="E1109" s="1373" t="s">
        <v>669</v>
      </c>
      <c r="F1109" s="1373" t="s">
        <v>2181</v>
      </c>
      <c r="G1109" s="1375"/>
      <c r="H1109" s="1375"/>
      <c r="I1109" s="1375"/>
      <c r="J1109" s="1375"/>
      <c r="K1109" s="1375"/>
      <c r="L1109" s="1375"/>
    </row>
    <row r="1110" spans="1:12" ht="21">
      <c r="A1110" s="1372">
        <v>45535</v>
      </c>
      <c r="B1110" s="1373" t="s">
        <v>2397</v>
      </c>
      <c r="C1110" s="1373" t="s">
        <v>2459</v>
      </c>
      <c r="D1110" s="1373" t="s">
        <v>2460</v>
      </c>
      <c r="E1110" s="1373" t="s">
        <v>1922</v>
      </c>
      <c r="F1110" s="1373" t="s">
        <v>2182</v>
      </c>
      <c r="G1110" s="1375"/>
      <c r="H1110" s="1375"/>
      <c r="I1110" s="1375"/>
      <c r="J1110" s="1375"/>
      <c r="K1110" s="1375"/>
      <c r="L1110" s="1375"/>
    </row>
    <row r="1111" spans="1:12" ht="21">
      <c r="A1111" s="1372">
        <v>45535</v>
      </c>
      <c r="B1111" s="1373" t="s">
        <v>2397</v>
      </c>
      <c r="C1111" s="1373" t="s">
        <v>2459</v>
      </c>
      <c r="D1111" s="1373" t="s">
        <v>2460</v>
      </c>
      <c r="E1111" s="1373" t="s">
        <v>1924</v>
      </c>
      <c r="F1111" s="1373" t="s">
        <v>2183</v>
      </c>
      <c r="G1111" s="1375"/>
      <c r="H1111" s="1375"/>
      <c r="I1111" s="1375"/>
      <c r="J1111" s="1375"/>
      <c r="K1111" s="1375"/>
      <c r="L1111" s="1375"/>
    </row>
    <row r="1112" spans="1:12" ht="21">
      <c r="A1112" s="1372">
        <v>45535</v>
      </c>
      <c r="B1112" s="1373" t="s">
        <v>2397</v>
      </c>
      <c r="C1112" s="1373" t="s">
        <v>2459</v>
      </c>
      <c r="D1112" s="1373" t="s">
        <v>2460</v>
      </c>
      <c r="E1112" s="1373" t="s">
        <v>1926</v>
      </c>
      <c r="F1112" s="1373" t="s">
        <v>2184</v>
      </c>
      <c r="G1112" s="1375"/>
      <c r="H1112" s="1375"/>
      <c r="I1112" s="1375"/>
      <c r="J1112" s="1375"/>
      <c r="K1112" s="1375"/>
      <c r="L1112" s="1375"/>
    </row>
    <row r="1113" spans="1:12" ht="21">
      <c r="A1113" s="1372">
        <v>45535</v>
      </c>
      <c r="B1113" s="1373" t="s">
        <v>2397</v>
      </c>
      <c r="C1113" s="1373" t="s">
        <v>2459</v>
      </c>
      <c r="D1113" s="1373" t="s">
        <v>2460</v>
      </c>
      <c r="E1113" s="1373" t="s">
        <v>1928</v>
      </c>
      <c r="F1113" s="1373" t="s">
        <v>2185</v>
      </c>
      <c r="G1113" s="1375"/>
      <c r="H1113" s="1375"/>
      <c r="I1113" s="1375"/>
      <c r="J1113" s="1375"/>
      <c r="K1113" s="1375"/>
      <c r="L1113" s="1375"/>
    </row>
    <row r="1114" spans="1:12" ht="21">
      <c r="A1114" s="1372">
        <v>45535</v>
      </c>
      <c r="B1114" s="1373" t="s">
        <v>2397</v>
      </c>
      <c r="C1114" s="1373" t="s">
        <v>2459</v>
      </c>
      <c r="D1114" s="1373" t="s">
        <v>2460</v>
      </c>
      <c r="E1114" s="1373" t="s">
        <v>1930</v>
      </c>
      <c r="F1114" s="1373" t="s">
        <v>2186</v>
      </c>
      <c r="G1114" s="1375"/>
      <c r="H1114" s="1375"/>
      <c r="I1114" s="1375"/>
      <c r="J1114" s="1375"/>
      <c r="K1114" s="1375"/>
      <c r="L1114" s="1375"/>
    </row>
    <row r="1115" spans="1:12" ht="21">
      <c r="A1115" s="1372">
        <v>45535</v>
      </c>
      <c r="B1115" s="1373" t="s">
        <v>2397</v>
      </c>
      <c r="C1115" s="1373" t="s">
        <v>2459</v>
      </c>
      <c r="D1115" s="1373" t="s">
        <v>2460</v>
      </c>
      <c r="E1115" s="1373" t="s">
        <v>1932</v>
      </c>
      <c r="F1115" s="1373" t="s">
        <v>2187</v>
      </c>
      <c r="G1115" s="1375"/>
      <c r="H1115" s="1375"/>
      <c r="I1115" s="1375"/>
      <c r="J1115" s="1375"/>
      <c r="K1115" s="1375"/>
      <c r="L1115" s="1375"/>
    </row>
    <row r="1116" spans="1:12" ht="21">
      <c r="A1116" s="1372">
        <v>45535</v>
      </c>
      <c r="B1116" s="1373" t="s">
        <v>2397</v>
      </c>
      <c r="C1116" s="1373" t="s">
        <v>2459</v>
      </c>
      <c r="D1116" s="1373" t="s">
        <v>2460</v>
      </c>
      <c r="E1116" s="1373" t="s">
        <v>1934</v>
      </c>
      <c r="F1116" s="1373" t="s">
        <v>2188</v>
      </c>
      <c r="G1116" s="1375"/>
      <c r="H1116" s="1375"/>
      <c r="I1116" s="1375"/>
      <c r="J1116" s="1375"/>
      <c r="K1116" s="1375"/>
      <c r="L1116" s="1375"/>
    </row>
    <row r="1117" spans="1:12" ht="21">
      <c r="A1117" s="1372">
        <v>45535</v>
      </c>
      <c r="B1117" s="1373" t="s">
        <v>2397</v>
      </c>
      <c r="C1117" s="1373" t="s">
        <v>2459</v>
      </c>
      <c r="D1117" s="1373" t="s">
        <v>2460</v>
      </c>
      <c r="E1117" s="1373" t="s">
        <v>1936</v>
      </c>
      <c r="F1117" s="1373" t="s">
        <v>2189</v>
      </c>
      <c r="G1117" s="1375"/>
      <c r="H1117" s="1375"/>
      <c r="I1117" s="1375"/>
      <c r="J1117" s="1375"/>
      <c r="K1117" s="1375"/>
      <c r="L1117" s="1375"/>
    </row>
    <row r="1118" spans="1:12" ht="21">
      <c r="A1118" s="1372">
        <v>45535</v>
      </c>
      <c r="B1118" s="1373" t="s">
        <v>2397</v>
      </c>
      <c r="C1118" s="1373" t="s">
        <v>2459</v>
      </c>
      <c r="D1118" s="1373" t="s">
        <v>2460</v>
      </c>
      <c r="E1118" s="1373" t="s">
        <v>670</v>
      </c>
      <c r="F1118" s="1373" t="s">
        <v>2172</v>
      </c>
      <c r="G1118" s="1375"/>
      <c r="H1118" s="1375"/>
      <c r="I1118" s="1375"/>
      <c r="J1118" s="1375"/>
      <c r="K1118" s="1375"/>
      <c r="L1118" s="1375"/>
    </row>
    <row r="1119" spans="1:12" ht="21">
      <c r="A1119" s="1372">
        <v>45535</v>
      </c>
      <c r="B1119" s="1373" t="s">
        <v>2397</v>
      </c>
      <c r="C1119" s="1373" t="s">
        <v>2459</v>
      </c>
      <c r="D1119" s="1373" t="s">
        <v>2460</v>
      </c>
      <c r="E1119" s="1373" t="s">
        <v>1938</v>
      </c>
      <c r="F1119" s="1373" t="s">
        <v>1939</v>
      </c>
      <c r="G1119" s="1375"/>
      <c r="H1119" s="1375"/>
      <c r="I1119" s="1375"/>
      <c r="J1119" s="1375"/>
      <c r="K1119" s="1375"/>
      <c r="L1119" s="1375"/>
    </row>
    <row r="1120" spans="1:12" ht="21">
      <c r="A1120" s="1372">
        <v>45535</v>
      </c>
      <c r="B1120" s="1373" t="s">
        <v>2397</v>
      </c>
      <c r="C1120" s="1373" t="s">
        <v>2459</v>
      </c>
      <c r="D1120" s="1373" t="s">
        <v>2460</v>
      </c>
      <c r="E1120" s="1373" t="s">
        <v>671</v>
      </c>
      <c r="F1120" s="1373" t="s">
        <v>128</v>
      </c>
      <c r="G1120" s="1375"/>
      <c r="H1120" s="1375"/>
      <c r="I1120" s="1375"/>
      <c r="J1120" s="1375"/>
      <c r="K1120" s="1375"/>
      <c r="L1120" s="1375"/>
    </row>
    <row r="1121" spans="1:12" ht="21">
      <c r="A1121" s="1372">
        <v>45535</v>
      </c>
      <c r="B1121" s="1373" t="s">
        <v>2397</v>
      </c>
      <c r="C1121" s="1373" t="s">
        <v>2459</v>
      </c>
      <c r="D1121" s="1373" t="s">
        <v>2460</v>
      </c>
      <c r="E1121" s="1373" t="s">
        <v>672</v>
      </c>
      <c r="F1121" s="1373" t="s">
        <v>129</v>
      </c>
      <c r="G1121" s="1375"/>
      <c r="H1121" s="1375"/>
      <c r="I1121" s="1375"/>
      <c r="J1121" s="1375"/>
      <c r="K1121" s="1375"/>
      <c r="L1121" s="1375"/>
    </row>
    <row r="1122" spans="1:12" ht="21">
      <c r="A1122" s="1372">
        <v>45535</v>
      </c>
      <c r="B1122" s="1373" t="s">
        <v>2397</v>
      </c>
      <c r="C1122" s="1373" t="s">
        <v>2459</v>
      </c>
      <c r="D1122" s="1373" t="s">
        <v>2460</v>
      </c>
      <c r="E1122" s="1373" t="s">
        <v>673</v>
      </c>
      <c r="F1122" s="1373" t="s">
        <v>2190</v>
      </c>
      <c r="G1122" s="1375"/>
      <c r="H1122" s="1375"/>
      <c r="I1122" s="1375"/>
      <c r="J1122" s="1375"/>
      <c r="K1122" s="1375"/>
      <c r="L1122" s="1375"/>
    </row>
    <row r="1123" spans="1:12" ht="42">
      <c r="A1123" s="1372">
        <v>45535</v>
      </c>
      <c r="B1123" s="1373" t="s">
        <v>2397</v>
      </c>
      <c r="C1123" s="1373" t="s">
        <v>2459</v>
      </c>
      <c r="D1123" s="1373" t="s">
        <v>2460</v>
      </c>
      <c r="E1123" s="1373" t="s">
        <v>674</v>
      </c>
      <c r="F1123" s="1373" t="s">
        <v>2191</v>
      </c>
      <c r="G1123" s="1375"/>
      <c r="H1123" s="1375"/>
      <c r="I1123" s="1375"/>
      <c r="J1123" s="1375"/>
      <c r="K1123" s="1375"/>
      <c r="L1123" s="1375"/>
    </row>
    <row r="1124" spans="1:12" ht="42">
      <c r="A1124" s="1372">
        <v>45535</v>
      </c>
      <c r="B1124" s="1373" t="s">
        <v>2397</v>
      </c>
      <c r="C1124" s="1373" t="s">
        <v>2459</v>
      </c>
      <c r="D1124" s="1373" t="s">
        <v>2460</v>
      </c>
      <c r="E1124" s="1373" t="s">
        <v>675</v>
      </c>
      <c r="F1124" s="1373" t="s">
        <v>2192</v>
      </c>
      <c r="G1124" s="1375"/>
      <c r="H1124" s="1375"/>
      <c r="I1124" s="1375"/>
      <c r="J1124" s="1375"/>
      <c r="K1124" s="1375"/>
      <c r="L1124" s="1375"/>
    </row>
    <row r="1125" spans="1:12" ht="21">
      <c r="A1125" s="1372">
        <v>45535</v>
      </c>
      <c r="B1125" s="1373" t="s">
        <v>2397</v>
      </c>
      <c r="C1125" s="1373" t="s">
        <v>2459</v>
      </c>
      <c r="D1125" s="1373" t="s">
        <v>2460</v>
      </c>
      <c r="E1125" s="1373" t="s">
        <v>676</v>
      </c>
      <c r="F1125" s="1373" t="s">
        <v>2193</v>
      </c>
      <c r="G1125" s="1375"/>
      <c r="H1125" s="1375"/>
      <c r="I1125" s="1375"/>
      <c r="J1125" s="1375"/>
      <c r="K1125" s="1375"/>
      <c r="L1125" s="1375"/>
    </row>
    <row r="1126" spans="1:12" ht="21">
      <c r="A1126" s="1372">
        <v>45535</v>
      </c>
      <c r="B1126" s="1373" t="s">
        <v>2397</v>
      </c>
      <c r="C1126" s="1373" t="s">
        <v>2459</v>
      </c>
      <c r="D1126" s="1373" t="s">
        <v>2460</v>
      </c>
      <c r="E1126" s="1373" t="s">
        <v>677</v>
      </c>
      <c r="F1126" s="1373" t="s">
        <v>2194</v>
      </c>
      <c r="G1126" s="1375"/>
      <c r="H1126" s="1375"/>
      <c r="I1126" s="1375"/>
      <c r="J1126" s="1375"/>
      <c r="K1126" s="1375"/>
      <c r="L1126" s="1375"/>
    </row>
    <row r="1127" spans="1:12" ht="42">
      <c r="A1127" s="1372">
        <v>45535</v>
      </c>
      <c r="B1127" s="1373" t="s">
        <v>2397</v>
      </c>
      <c r="C1127" s="1373" t="s">
        <v>2459</v>
      </c>
      <c r="D1127" s="1373" t="s">
        <v>2460</v>
      </c>
      <c r="E1127" s="1373" t="s">
        <v>678</v>
      </c>
      <c r="F1127" s="1373" t="s">
        <v>2195</v>
      </c>
      <c r="G1127" s="1375"/>
      <c r="H1127" s="1375"/>
      <c r="I1127" s="1375"/>
      <c r="J1127" s="1375"/>
      <c r="K1127" s="1375"/>
      <c r="L1127" s="1375"/>
    </row>
    <row r="1128" spans="1:12" ht="42">
      <c r="A1128" s="1372">
        <v>45535</v>
      </c>
      <c r="B1128" s="1373" t="s">
        <v>2397</v>
      </c>
      <c r="C1128" s="1373" t="s">
        <v>2459</v>
      </c>
      <c r="D1128" s="1373" t="s">
        <v>2460</v>
      </c>
      <c r="E1128" s="1373" t="s">
        <v>679</v>
      </c>
      <c r="F1128" s="1373" t="s">
        <v>2196</v>
      </c>
      <c r="G1128" s="1375"/>
      <c r="H1128" s="1375"/>
      <c r="I1128" s="1375"/>
      <c r="J1128" s="1375"/>
      <c r="K1128" s="1375"/>
      <c r="L1128" s="1375"/>
    </row>
    <row r="1129" spans="1:12" ht="42">
      <c r="A1129" s="1372">
        <v>45535</v>
      </c>
      <c r="B1129" s="1373" t="s">
        <v>2397</v>
      </c>
      <c r="C1129" s="1373" t="s">
        <v>2459</v>
      </c>
      <c r="D1129" s="1373" t="s">
        <v>2460</v>
      </c>
      <c r="E1129" s="1373" t="s">
        <v>680</v>
      </c>
      <c r="F1129" s="1373" t="s">
        <v>2197</v>
      </c>
      <c r="G1129" s="1375"/>
      <c r="H1129" s="1375"/>
      <c r="I1129" s="1375"/>
      <c r="J1129" s="1375"/>
      <c r="K1129" s="1375"/>
      <c r="L1129" s="1375"/>
    </row>
    <row r="1130" spans="1:12" ht="21">
      <c r="A1130" s="1372">
        <v>45535</v>
      </c>
      <c r="B1130" s="1373" t="s">
        <v>2397</v>
      </c>
      <c r="C1130" s="1373" t="s">
        <v>2459</v>
      </c>
      <c r="D1130" s="1373" t="s">
        <v>2460</v>
      </c>
      <c r="E1130" s="1373" t="s">
        <v>1943</v>
      </c>
      <c r="F1130" s="1373" t="s">
        <v>1940</v>
      </c>
      <c r="G1130" s="1375"/>
      <c r="H1130" s="1375"/>
      <c r="I1130" s="1375"/>
      <c r="J1130" s="1375"/>
      <c r="K1130" s="1375"/>
      <c r="L1130" s="1375"/>
    </row>
    <row r="1131" spans="1:12" ht="42">
      <c r="A1131" s="1372">
        <v>45535</v>
      </c>
      <c r="B1131" s="1373" t="s">
        <v>2397</v>
      </c>
      <c r="C1131" s="1373" t="s">
        <v>2459</v>
      </c>
      <c r="D1131" s="1373" t="s">
        <v>2460</v>
      </c>
      <c r="E1131" s="1373" t="s">
        <v>1944</v>
      </c>
      <c r="F1131" s="1373" t="s">
        <v>2198</v>
      </c>
      <c r="G1131" s="1375"/>
      <c r="H1131" s="1375"/>
      <c r="I1131" s="1375"/>
      <c r="J1131" s="1375"/>
      <c r="K1131" s="1375"/>
      <c r="L1131" s="1375"/>
    </row>
    <row r="1132" spans="1:12" ht="42">
      <c r="A1132" s="1372">
        <v>45535</v>
      </c>
      <c r="B1132" s="1373" t="s">
        <v>2397</v>
      </c>
      <c r="C1132" s="1373" t="s">
        <v>2459</v>
      </c>
      <c r="D1132" s="1373" t="s">
        <v>2460</v>
      </c>
      <c r="E1132" s="1373" t="s">
        <v>1945</v>
      </c>
      <c r="F1132" s="1373" t="s">
        <v>2199</v>
      </c>
      <c r="G1132" s="1375"/>
      <c r="H1132" s="1375"/>
      <c r="I1132" s="1375"/>
      <c r="J1132" s="1375"/>
      <c r="K1132" s="1375"/>
      <c r="L1132" s="1375"/>
    </row>
    <row r="1133" spans="1:12" ht="21">
      <c r="A1133" s="1372">
        <v>45535</v>
      </c>
      <c r="B1133" s="1373" t="s">
        <v>2397</v>
      </c>
      <c r="C1133" s="1373" t="s">
        <v>2459</v>
      </c>
      <c r="D1133" s="1373" t="s">
        <v>2460</v>
      </c>
      <c r="E1133" s="1373" t="s">
        <v>1946</v>
      </c>
      <c r="F1133" s="1373" t="s">
        <v>2200</v>
      </c>
      <c r="G1133" s="1375"/>
      <c r="H1133" s="1375"/>
      <c r="I1133" s="1375"/>
      <c r="J1133" s="1375"/>
      <c r="K1133" s="1375"/>
      <c r="L1133" s="1375"/>
    </row>
    <row r="1134" spans="1:12" ht="21">
      <c r="A1134" s="1372">
        <v>45535</v>
      </c>
      <c r="B1134" s="1373" t="s">
        <v>2397</v>
      </c>
      <c r="C1134" s="1373" t="s">
        <v>2459</v>
      </c>
      <c r="D1134" s="1373" t="s">
        <v>2460</v>
      </c>
      <c r="E1134" s="1373" t="s">
        <v>1947</v>
      </c>
      <c r="F1134" s="1373" t="s">
        <v>2194</v>
      </c>
      <c r="G1134" s="1375"/>
      <c r="H1134" s="1375"/>
      <c r="I1134" s="1375"/>
      <c r="J1134" s="1375"/>
      <c r="K1134" s="1375"/>
      <c r="L1134" s="1375"/>
    </row>
    <row r="1135" spans="1:12" ht="42">
      <c r="A1135" s="1372">
        <v>45535</v>
      </c>
      <c r="B1135" s="1373" t="s">
        <v>2397</v>
      </c>
      <c r="C1135" s="1373" t="s">
        <v>2459</v>
      </c>
      <c r="D1135" s="1373" t="s">
        <v>2460</v>
      </c>
      <c r="E1135" s="1373" t="s">
        <v>1948</v>
      </c>
      <c r="F1135" s="1373" t="s">
        <v>2195</v>
      </c>
      <c r="G1135" s="1375"/>
      <c r="H1135" s="1375"/>
      <c r="I1135" s="1375"/>
      <c r="J1135" s="1375"/>
      <c r="K1135" s="1375"/>
      <c r="L1135" s="1375"/>
    </row>
    <row r="1136" spans="1:12" ht="42">
      <c r="A1136" s="1372">
        <v>45535</v>
      </c>
      <c r="B1136" s="1373" t="s">
        <v>2397</v>
      </c>
      <c r="C1136" s="1373" t="s">
        <v>2459</v>
      </c>
      <c r="D1136" s="1373" t="s">
        <v>2460</v>
      </c>
      <c r="E1136" s="1373" t="s">
        <v>1949</v>
      </c>
      <c r="F1136" s="1373" t="s">
        <v>2196</v>
      </c>
      <c r="G1136" s="1375"/>
      <c r="H1136" s="1375"/>
      <c r="I1136" s="1375"/>
      <c r="J1136" s="1375"/>
      <c r="K1136" s="1375"/>
      <c r="L1136" s="1375"/>
    </row>
    <row r="1137" spans="1:12" ht="42">
      <c r="A1137" s="1372">
        <v>45535</v>
      </c>
      <c r="B1137" s="1373" t="s">
        <v>2397</v>
      </c>
      <c r="C1137" s="1373" t="s">
        <v>2459</v>
      </c>
      <c r="D1137" s="1373" t="s">
        <v>2460</v>
      </c>
      <c r="E1137" s="1373" t="s">
        <v>1950</v>
      </c>
      <c r="F1137" s="1373" t="s">
        <v>2197</v>
      </c>
      <c r="G1137" s="1375"/>
      <c r="H1137" s="1375"/>
      <c r="I1137" s="1375"/>
      <c r="J1137" s="1375"/>
      <c r="K1137" s="1375"/>
      <c r="L1137" s="1375"/>
    </row>
    <row r="1138" spans="1:12" ht="21">
      <c r="A1138" s="1372">
        <v>45535</v>
      </c>
      <c r="B1138" s="1373" t="s">
        <v>2397</v>
      </c>
      <c r="C1138" s="1373" t="s">
        <v>2459</v>
      </c>
      <c r="D1138" s="1373" t="s">
        <v>2460</v>
      </c>
      <c r="E1138" s="1373" t="s">
        <v>681</v>
      </c>
      <c r="F1138" s="1373" t="s">
        <v>2201</v>
      </c>
      <c r="G1138" s="1374">
        <v>1276622.5</v>
      </c>
      <c r="H1138" s="1374">
        <v>1054578.05</v>
      </c>
      <c r="I1138" s="1374">
        <v>0</v>
      </c>
      <c r="J1138" s="1374">
        <v>2661507.0299999998</v>
      </c>
      <c r="K1138" s="1374">
        <v>-222044.45</v>
      </c>
      <c r="L1138" s="1374">
        <v>2661507.0299999998</v>
      </c>
    </row>
    <row r="1139" spans="1:12" ht="21">
      <c r="A1139" s="1372">
        <v>45535</v>
      </c>
      <c r="B1139" s="1373" t="s">
        <v>2397</v>
      </c>
      <c r="C1139" s="1373" t="s">
        <v>2459</v>
      </c>
      <c r="D1139" s="1373" t="s">
        <v>2460</v>
      </c>
      <c r="E1139" s="1373" t="s">
        <v>682</v>
      </c>
      <c r="F1139" s="1373" t="s">
        <v>2202</v>
      </c>
      <c r="G1139" s="1374">
        <v>995176.41</v>
      </c>
      <c r="H1139" s="1374">
        <v>648043.9</v>
      </c>
      <c r="I1139" s="1374">
        <v>0</v>
      </c>
      <c r="J1139" s="1374">
        <v>936233.6</v>
      </c>
      <c r="K1139" s="1374">
        <v>-347132.51</v>
      </c>
      <c r="L1139" s="1374">
        <v>936233.6</v>
      </c>
    </row>
    <row r="1140" spans="1:12" ht="21">
      <c r="A1140" s="1372">
        <v>45535</v>
      </c>
      <c r="B1140" s="1373" t="s">
        <v>2397</v>
      </c>
      <c r="C1140" s="1373" t="s">
        <v>2459</v>
      </c>
      <c r="D1140" s="1373" t="s">
        <v>2460</v>
      </c>
      <c r="E1140" s="1373" t="s">
        <v>683</v>
      </c>
      <c r="F1140" s="1373" t="s">
        <v>130</v>
      </c>
      <c r="G1140" s="1374">
        <v>783472.25</v>
      </c>
      <c r="H1140" s="1374">
        <v>491833.75</v>
      </c>
      <c r="I1140" s="1374">
        <v>0</v>
      </c>
      <c r="J1140" s="1374">
        <v>959373.25</v>
      </c>
      <c r="K1140" s="1374">
        <v>-291638.5</v>
      </c>
      <c r="L1140" s="1374">
        <v>959373.25</v>
      </c>
    </row>
    <row r="1141" spans="1:12" ht="21">
      <c r="A1141" s="1372">
        <v>45535</v>
      </c>
      <c r="B1141" s="1373" t="s">
        <v>2397</v>
      </c>
      <c r="C1141" s="1373" t="s">
        <v>2459</v>
      </c>
      <c r="D1141" s="1373" t="s">
        <v>2460</v>
      </c>
      <c r="E1141" s="1373" t="s">
        <v>684</v>
      </c>
      <c r="F1141" s="1373" t="s">
        <v>2203</v>
      </c>
      <c r="G1141" s="1374">
        <v>231981.35</v>
      </c>
      <c r="H1141" s="1374">
        <v>332558.09999999998</v>
      </c>
      <c r="I1141" s="1374">
        <v>0</v>
      </c>
      <c r="J1141" s="1374">
        <v>968098.2</v>
      </c>
      <c r="K1141" s="1374">
        <v>100576.75</v>
      </c>
      <c r="L1141" s="1374">
        <v>968098.2</v>
      </c>
    </row>
    <row r="1142" spans="1:12" ht="21">
      <c r="A1142" s="1372">
        <v>45535</v>
      </c>
      <c r="B1142" s="1373" t="s">
        <v>2397</v>
      </c>
      <c r="C1142" s="1373" t="s">
        <v>2459</v>
      </c>
      <c r="D1142" s="1373" t="s">
        <v>2460</v>
      </c>
      <c r="E1142" s="1373" t="s">
        <v>685</v>
      </c>
      <c r="F1142" s="1373" t="s">
        <v>2204</v>
      </c>
      <c r="G1142" s="1374">
        <v>539525</v>
      </c>
      <c r="H1142" s="1374">
        <v>354542.77</v>
      </c>
      <c r="I1142" s="1374">
        <v>0</v>
      </c>
      <c r="J1142" s="1374">
        <v>998009.51</v>
      </c>
      <c r="K1142" s="1374">
        <v>-184982.23</v>
      </c>
      <c r="L1142" s="1374">
        <v>998009.51</v>
      </c>
    </row>
    <row r="1143" spans="1:12" ht="21">
      <c r="A1143" s="1372">
        <v>45535</v>
      </c>
      <c r="B1143" s="1373" t="s">
        <v>2397</v>
      </c>
      <c r="C1143" s="1373" t="s">
        <v>2459</v>
      </c>
      <c r="D1143" s="1373" t="s">
        <v>2460</v>
      </c>
      <c r="E1143" s="1373" t="s">
        <v>686</v>
      </c>
      <c r="F1143" s="1373" t="s">
        <v>2205</v>
      </c>
      <c r="G1143" s="1374">
        <v>0</v>
      </c>
      <c r="H1143" s="1374">
        <v>105565</v>
      </c>
      <c r="I1143" s="1374">
        <v>0</v>
      </c>
      <c r="J1143" s="1374">
        <v>286505</v>
      </c>
      <c r="K1143" s="1374">
        <v>105565</v>
      </c>
      <c r="L1143" s="1374">
        <v>286505</v>
      </c>
    </row>
    <row r="1144" spans="1:12" ht="21">
      <c r="A1144" s="1372">
        <v>45535</v>
      </c>
      <c r="B1144" s="1373" t="s">
        <v>2397</v>
      </c>
      <c r="C1144" s="1373" t="s">
        <v>2459</v>
      </c>
      <c r="D1144" s="1373" t="s">
        <v>2460</v>
      </c>
      <c r="E1144" s="1373" t="s">
        <v>687</v>
      </c>
      <c r="F1144" s="1373" t="s">
        <v>2206</v>
      </c>
      <c r="G1144" s="1375"/>
      <c r="H1144" s="1375"/>
      <c r="I1144" s="1375"/>
      <c r="J1144" s="1375"/>
      <c r="K1144" s="1375"/>
      <c r="L1144" s="1375"/>
    </row>
    <row r="1145" spans="1:12" ht="21">
      <c r="A1145" s="1372">
        <v>45535</v>
      </c>
      <c r="B1145" s="1373" t="s">
        <v>2397</v>
      </c>
      <c r="C1145" s="1373" t="s">
        <v>2459</v>
      </c>
      <c r="D1145" s="1373" t="s">
        <v>2460</v>
      </c>
      <c r="E1145" s="1373" t="s">
        <v>688</v>
      </c>
      <c r="F1145" s="1373" t="s">
        <v>2207</v>
      </c>
      <c r="G1145" s="1375"/>
      <c r="H1145" s="1375"/>
      <c r="I1145" s="1375"/>
      <c r="J1145" s="1375"/>
      <c r="K1145" s="1375"/>
      <c r="L1145" s="1375"/>
    </row>
    <row r="1146" spans="1:12" ht="21">
      <c r="A1146" s="1372">
        <v>45535</v>
      </c>
      <c r="B1146" s="1373" t="s">
        <v>2397</v>
      </c>
      <c r="C1146" s="1373" t="s">
        <v>2459</v>
      </c>
      <c r="D1146" s="1373" t="s">
        <v>2460</v>
      </c>
      <c r="E1146" s="1373" t="s">
        <v>689</v>
      </c>
      <c r="F1146" s="1373" t="s">
        <v>2208</v>
      </c>
      <c r="G1146" s="1375"/>
      <c r="H1146" s="1375"/>
      <c r="I1146" s="1375"/>
      <c r="J1146" s="1375"/>
      <c r="K1146" s="1375"/>
      <c r="L1146" s="1375"/>
    </row>
    <row r="1147" spans="1:12" ht="21">
      <c r="A1147" s="1372">
        <v>45535</v>
      </c>
      <c r="B1147" s="1373" t="s">
        <v>2397</v>
      </c>
      <c r="C1147" s="1373" t="s">
        <v>2459</v>
      </c>
      <c r="D1147" s="1373" t="s">
        <v>2460</v>
      </c>
      <c r="E1147" s="1373" t="s">
        <v>690</v>
      </c>
      <c r="F1147" s="1373" t="s">
        <v>2209</v>
      </c>
      <c r="G1147" s="1374">
        <v>52000</v>
      </c>
      <c r="H1147" s="1374">
        <v>25000</v>
      </c>
      <c r="I1147" s="1374">
        <v>0</v>
      </c>
      <c r="J1147" s="1374">
        <v>53000</v>
      </c>
      <c r="K1147" s="1374">
        <v>-27000</v>
      </c>
      <c r="L1147" s="1374">
        <v>53000</v>
      </c>
    </row>
    <row r="1148" spans="1:12" ht="21">
      <c r="A1148" s="1372">
        <v>45535</v>
      </c>
      <c r="B1148" s="1373" t="s">
        <v>2397</v>
      </c>
      <c r="C1148" s="1373" t="s">
        <v>2459</v>
      </c>
      <c r="D1148" s="1373" t="s">
        <v>2460</v>
      </c>
      <c r="E1148" s="1373" t="s">
        <v>691</v>
      </c>
      <c r="F1148" s="1373" t="s">
        <v>2210</v>
      </c>
      <c r="G1148" s="1374">
        <v>171958</v>
      </c>
      <c r="H1148" s="1374">
        <v>0</v>
      </c>
      <c r="I1148" s="1374">
        <v>0</v>
      </c>
      <c r="J1148" s="1374">
        <v>57445</v>
      </c>
      <c r="K1148" s="1374">
        <v>-171958</v>
      </c>
      <c r="L1148" s="1374">
        <v>57445</v>
      </c>
    </row>
    <row r="1149" spans="1:12" ht="21">
      <c r="A1149" s="1372">
        <v>45535</v>
      </c>
      <c r="B1149" s="1373" t="s">
        <v>2397</v>
      </c>
      <c r="C1149" s="1373" t="s">
        <v>2459</v>
      </c>
      <c r="D1149" s="1373" t="s">
        <v>2460</v>
      </c>
      <c r="E1149" s="1373" t="s">
        <v>692</v>
      </c>
      <c r="F1149" s="1373" t="s">
        <v>2211</v>
      </c>
      <c r="G1149" s="1375"/>
      <c r="H1149" s="1375"/>
      <c r="I1149" s="1375"/>
      <c r="J1149" s="1375"/>
      <c r="K1149" s="1375"/>
      <c r="L1149" s="1375"/>
    </row>
    <row r="1150" spans="1:12" ht="21">
      <c r="A1150" s="1372">
        <v>45535</v>
      </c>
      <c r="B1150" s="1373" t="s">
        <v>2397</v>
      </c>
      <c r="C1150" s="1373" t="s">
        <v>2459</v>
      </c>
      <c r="D1150" s="1373" t="s">
        <v>2460</v>
      </c>
      <c r="E1150" s="1373" t="s">
        <v>693</v>
      </c>
      <c r="F1150" s="1373" t="s">
        <v>2212</v>
      </c>
      <c r="G1150" s="1375"/>
      <c r="H1150" s="1375"/>
      <c r="I1150" s="1375"/>
      <c r="J1150" s="1375"/>
      <c r="K1150" s="1375"/>
      <c r="L1150" s="1375"/>
    </row>
    <row r="1151" spans="1:12" ht="21">
      <c r="A1151" s="1372">
        <v>45535</v>
      </c>
      <c r="B1151" s="1373" t="s">
        <v>2397</v>
      </c>
      <c r="C1151" s="1373" t="s">
        <v>2459</v>
      </c>
      <c r="D1151" s="1373" t="s">
        <v>2460</v>
      </c>
      <c r="E1151" s="1373" t="s">
        <v>694</v>
      </c>
      <c r="F1151" s="1373" t="s">
        <v>2213</v>
      </c>
      <c r="G1151" s="1374">
        <v>236490</v>
      </c>
      <c r="H1151" s="1374">
        <v>90160</v>
      </c>
      <c r="I1151" s="1374">
        <v>0</v>
      </c>
      <c r="J1151" s="1374">
        <v>241420</v>
      </c>
      <c r="K1151" s="1374">
        <v>-146330</v>
      </c>
      <c r="L1151" s="1374">
        <v>241420</v>
      </c>
    </row>
    <row r="1152" spans="1:12" ht="21">
      <c r="A1152" s="1372">
        <v>45535</v>
      </c>
      <c r="B1152" s="1373" t="s">
        <v>2397</v>
      </c>
      <c r="C1152" s="1373" t="s">
        <v>2459</v>
      </c>
      <c r="D1152" s="1373" t="s">
        <v>2460</v>
      </c>
      <c r="E1152" s="1373" t="s">
        <v>695</v>
      </c>
      <c r="F1152" s="1373" t="s">
        <v>2214</v>
      </c>
      <c r="G1152" s="1374">
        <v>145950</v>
      </c>
      <c r="H1152" s="1374">
        <v>85900</v>
      </c>
      <c r="I1152" s="1374">
        <v>0</v>
      </c>
      <c r="J1152" s="1374">
        <v>561940</v>
      </c>
      <c r="K1152" s="1374">
        <v>-60050</v>
      </c>
      <c r="L1152" s="1374">
        <v>561940</v>
      </c>
    </row>
    <row r="1153" spans="1:12" ht="21">
      <c r="A1153" s="1372">
        <v>45535</v>
      </c>
      <c r="B1153" s="1373" t="s">
        <v>2397</v>
      </c>
      <c r="C1153" s="1373" t="s">
        <v>2459</v>
      </c>
      <c r="D1153" s="1373" t="s">
        <v>2460</v>
      </c>
      <c r="E1153" s="1373" t="s">
        <v>696</v>
      </c>
      <c r="F1153" s="1373" t="s">
        <v>2215</v>
      </c>
      <c r="G1153" s="1375"/>
      <c r="H1153" s="1375"/>
      <c r="I1153" s="1375"/>
      <c r="J1153" s="1375"/>
      <c r="K1153" s="1375"/>
      <c r="L1153" s="1375"/>
    </row>
    <row r="1154" spans="1:12" ht="21">
      <c r="A1154" s="1372">
        <v>45535</v>
      </c>
      <c r="B1154" s="1373" t="s">
        <v>2397</v>
      </c>
      <c r="C1154" s="1373" t="s">
        <v>2459</v>
      </c>
      <c r="D1154" s="1373" t="s">
        <v>2460</v>
      </c>
      <c r="E1154" s="1373" t="s">
        <v>697</v>
      </c>
      <c r="F1154" s="1373" t="s">
        <v>2216</v>
      </c>
      <c r="G1154" s="1375"/>
      <c r="H1154" s="1375"/>
      <c r="I1154" s="1375"/>
      <c r="J1154" s="1375"/>
      <c r="K1154" s="1375"/>
      <c r="L1154" s="1375"/>
    </row>
    <row r="1155" spans="1:12" ht="21">
      <c r="A1155" s="1372">
        <v>45535</v>
      </c>
      <c r="B1155" s="1373" t="s">
        <v>2397</v>
      </c>
      <c r="C1155" s="1373" t="s">
        <v>2459</v>
      </c>
      <c r="D1155" s="1373" t="s">
        <v>2460</v>
      </c>
      <c r="E1155" s="1373" t="s">
        <v>1821</v>
      </c>
      <c r="F1155" s="1373" t="s">
        <v>2217</v>
      </c>
      <c r="G1155" s="1374">
        <v>557000</v>
      </c>
      <c r="H1155" s="1374">
        <v>135000</v>
      </c>
      <c r="I1155" s="1374">
        <v>0</v>
      </c>
      <c r="J1155" s="1374">
        <v>155860</v>
      </c>
      <c r="K1155" s="1374">
        <v>-422000</v>
      </c>
      <c r="L1155" s="1374">
        <v>155860</v>
      </c>
    </row>
    <row r="1156" spans="1:12" ht="21">
      <c r="A1156" s="1372">
        <v>45535</v>
      </c>
      <c r="B1156" s="1373" t="s">
        <v>2397</v>
      </c>
      <c r="C1156" s="1373" t="s">
        <v>2459</v>
      </c>
      <c r="D1156" s="1373" t="s">
        <v>2460</v>
      </c>
      <c r="E1156" s="1373" t="s">
        <v>698</v>
      </c>
      <c r="F1156" s="1373" t="s">
        <v>2218</v>
      </c>
      <c r="G1156" s="1374">
        <v>0</v>
      </c>
      <c r="H1156" s="1374">
        <v>592000</v>
      </c>
      <c r="I1156" s="1374">
        <v>0</v>
      </c>
      <c r="J1156" s="1374">
        <v>742000</v>
      </c>
      <c r="K1156" s="1374">
        <v>592000</v>
      </c>
      <c r="L1156" s="1374">
        <v>742000</v>
      </c>
    </row>
    <row r="1157" spans="1:12" ht="21">
      <c r="A1157" s="1372">
        <v>45535</v>
      </c>
      <c r="B1157" s="1373" t="s">
        <v>2397</v>
      </c>
      <c r="C1157" s="1373" t="s">
        <v>2459</v>
      </c>
      <c r="D1157" s="1373" t="s">
        <v>2460</v>
      </c>
      <c r="E1157" s="1373" t="s">
        <v>699</v>
      </c>
      <c r="F1157" s="1373" t="s">
        <v>408</v>
      </c>
      <c r="G1157" s="1374">
        <v>0</v>
      </c>
      <c r="H1157" s="1374">
        <v>0</v>
      </c>
      <c r="I1157" s="1374">
        <v>0</v>
      </c>
      <c r="J1157" s="1374">
        <v>1766409.75</v>
      </c>
      <c r="K1157" s="1374">
        <v>0</v>
      </c>
      <c r="L1157" s="1374">
        <v>1766409.75</v>
      </c>
    </row>
    <row r="1158" spans="1:12" ht="21">
      <c r="A1158" s="1372">
        <v>45535</v>
      </c>
      <c r="B1158" s="1373" t="s">
        <v>2397</v>
      </c>
      <c r="C1158" s="1373" t="s">
        <v>2459</v>
      </c>
      <c r="D1158" s="1373" t="s">
        <v>2460</v>
      </c>
      <c r="E1158" s="1373" t="s">
        <v>700</v>
      </c>
      <c r="F1158" s="1373" t="s">
        <v>409</v>
      </c>
      <c r="G1158" s="1375"/>
      <c r="H1158" s="1375"/>
      <c r="I1158" s="1375"/>
      <c r="J1158" s="1375"/>
      <c r="K1158" s="1375"/>
      <c r="L1158" s="1375"/>
    </row>
    <row r="1159" spans="1:12" ht="21">
      <c r="A1159" s="1372">
        <v>45535</v>
      </c>
      <c r="B1159" s="1373" t="s">
        <v>2397</v>
      </c>
      <c r="C1159" s="1373" t="s">
        <v>2459</v>
      </c>
      <c r="D1159" s="1373" t="s">
        <v>2460</v>
      </c>
      <c r="E1159" s="1373" t="s">
        <v>701</v>
      </c>
      <c r="F1159" s="1373" t="s">
        <v>1682</v>
      </c>
      <c r="G1159" s="1375"/>
      <c r="H1159" s="1375"/>
      <c r="I1159" s="1375"/>
      <c r="J1159" s="1375"/>
      <c r="K1159" s="1375"/>
      <c r="L1159" s="1375"/>
    </row>
    <row r="1160" spans="1:12" ht="21">
      <c r="A1160" s="1372">
        <v>45535</v>
      </c>
      <c r="B1160" s="1373" t="s">
        <v>2397</v>
      </c>
      <c r="C1160" s="1373" t="s">
        <v>2459</v>
      </c>
      <c r="D1160" s="1373" t="s">
        <v>2460</v>
      </c>
      <c r="E1160" s="1373" t="s">
        <v>702</v>
      </c>
      <c r="F1160" s="1373" t="s">
        <v>1492</v>
      </c>
      <c r="G1160" s="1375"/>
      <c r="H1160" s="1375"/>
      <c r="I1160" s="1375"/>
      <c r="J1160" s="1375"/>
      <c r="K1160" s="1375"/>
      <c r="L1160" s="1375"/>
    </row>
    <row r="1161" spans="1:12" ht="21">
      <c r="A1161" s="1372">
        <v>45535</v>
      </c>
      <c r="B1161" s="1373" t="s">
        <v>2397</v>
      </c>
      <c r="C1161" s="1373" t="s">
        <v>2459</v>
      </c>
      <c r="D1161" s="1373" t="s">
        <v>2460</v>
      </c>
      <c r="E1161" s="1373" t="s">
        <v>703</v>
      </c>
      <c r="F1161" s="1373" t="s">
        <v>2219</v>
      </c>
      <c r="G1161" s="1375"/>
      <c r="H1161" s="1375"/>
      <c r="I1161" s="1375"/>
      <c r="J1161" s="1375"/>
      <c r="K1161" s="1375"/>
      <c r="L1161" s="1375"/>
    </row>
    <row r="1162" spans="1:12" ht="21">
      <c r="A1162" s="1372">
        <v>45535</v>
      </c>
      <c r="B1162" s="1373" t="s">
        <v>2397</v>
      </c>
      <c r="C1162" s="1373" t="s">
        <v>2459</v>
      </c>
      <c r="D1162" s="1373" t="s">
        <v>2460</v>
      </c>
      <c r="E1162" s="1373" t="s">
        <v>704</v>
      </c>
      <c r="F1162" s="1373" t="s">
        <v>2220</v>
      </c>
      <c r="G1162" s="1375"/>
      <c r="H1162" s="1375"/>
      <c r="I1162" s="1375"/>
      <c r="J1162" s="1375"/>
      <c r="K1162" s="1375"/>
      <c r="L1162" s="1375"/>
    </row>
    <row r="1163" spans="1:12" ht="21">
      <c r="A1163" s="1372">
        <v>45535</v>
      </c>
      <c r="B1163" s="1373" t="s">
        <v>2397</v>
      </c>
      <c r="C1163" s="1373" t="s">
        <v>2459</v>
      </c>
      <c r="D1163" s="1373" t="s">
        <v>2460</v>
      </c>
      <c r="E1163" s="1373" t="s">
        <v>2122</v>
      </c>
      <c r="F1163" s="1373" t="s">
        <v>2221</v>
      </c>
      <c r="G1163" s="1374">
        <v>0</v>
      </c>
      <c r="H1163" s="1374">
        <v>0</v>
      </c>
      <c r="I1163" s="1374">
        <v>0</v>
      </c>
      <c r="J1163" s="1374">
        <v>25371.200000000001</v>
      </c>
      <c r="K1163" s="1374">
        <v>0</v>
      </c>
      <c r="L1163" s="1374">
        <v>25371.200000000001</v>
      </c>
    </row>
    <row r="1164" spans="1:12" ht="21">
      <c r="A1164" s="1372">
        <v>45535</v>
      </c>
      <c r="B1164" s="1373" t="s">
        <v>2397</v>
      </c>
      <c r="C1164" s="1373" t="s">
        <v>2459</v>
      </c>
      <c r="D1164" s="1373" t="s">
        <v>2460</v>
      </c>
      <c r="E1164" s="1373" t="s">
        <v>2124</v>
      </c>
      <c r="F1164" s="1373" t="s">
        <v>2222</v>
      </c>
      <c r="G1164" s="1375"/>
      <c r="H1164" s="1375"/>
      <c r="I1164" s="1375"/>
      <c r="J1164" s="1375"/>
      <c r="K1164" s="1375"/>
      <c r="L1164" s="1375"/>
    </row>
    <row r="1165" spans="1:12" ht="21">
      <c r="A1165" s="1372">
        <v>45535</v>
      </c>
      <c r="B1165" s="1373" t="s">
        <v>2397</v>
      </c>
      <c r="C1165" s="1373" t="s">
        <v>2459</v>
      </c>
      <c r="D1165" s="1373" t="s">
        <v>2460</v>
      </c>
      <c r="E1165" s="1373" t="s">
        <v>705</v>
      </c>
      <c r="F1165" s="1373" t="s">
        <v>2223</v>
      </c>
      <c r="G1165" s="1375"/>
      <c r="H1165" s="1375"/>
      <c r="I1165" s="1375"/>
      <c r="J1165" s="1375"/>
      <c r="K1165" s="1375"/>
      <c r="L1165" s="1375"/>
    </row>
    <row r="1166" spans="1:12" ht="21">
      <c r="A1166" s="1372">
        <v>45535</v>
      </c>
      <c r="B1166" s="1373" t="s">
        <v>2397</v>
      </c>
      <c r="C1166" s="1373" t="s">
        <v>2459</v>
      </c>
      <c r="D1166" s="1373" t="s">
        <v>2460</v>
      </c>
      <c r="E1166" s="1373" t="s">
        <v>706</v>
      </c>
      <c r="F1166" s="1373" t="s">
        <v>133</v>
      </c>
      <c r="G1166" s="1375"/>
      <c r="H1166" s="1375"/>
      <c r="I1166" s="1375"/>
      <c r="J1166" s="1375"/>
      <c r="K1166" s="1375"/>
      <c r="L1166" s="1375"/>
    </row>
    <row r="1167" spans="1:12" ht="21">
      <c r="A1167" s="1372">
        <v>45535</v>
      </c>
      <c r="B1167" s="1373" t="s">
        <v>2397</v>
      </c>
      <c r="C1167" s="1373" t="s">
        <v>2459</v>
      </c>
      <c r="D1167" s="1373" t="s">
        <v>2460</v>
      </c>
      <c r="E1167" s="1373" t="s">
        <v>707</v>
      </c>
      <c r="F1167" s="1373" t="s">
        <v>2224</v>
      </c>
      <c r="G1167" s="1375"/>
      <c r="H1167" s="1375"/>
      <c r="I1167" s="1375"/>
      <c r="J1167" s="1375"/>
      <c r="K1167" s="1375"/>
      <c r="L1167" s="1375"/>
    </row>
    <row r="1168" spans="1:12" ht="21">
      <c r="A1168" s="1372">
        <v>45535</v>
      </c>
      <c r="B1168" s="1373" t="s">
        <v>2397</v>
      </c>
      <c r="C1168" s="1373" t="s">
        <v>2459</v>
      </c>
      <c r="D1168" s="1373" t="s">
        <v>2460</v>
      </c>
      <c r="E1168" s="1373" t="s">
        <v>708</v>
      </c>
      <c r="F1168" s="1373" t="s">
        <v>134</v>
      </c>
      <c r="G1168" s="1375"/>
      <c r="H1168" s="1375"/>
      <c r="I1168" s="1375"/>
      <c r="J1168" s="1375"/>
      <c r="K1168" s="1375"/>
      <c r="L1168" s="1375"/>
    </row>
    <row r="1169" spans="1:12" ht="21">
      <c r="A1169" s="1372">
        <v>45535</v>
      </c>
      <c r="B1169" s="1373" t="s">
        <v>2397</v>
      </c>
      <c r="C1169" s="1373" t="s">
        <v>2459</v>
      </c>
      <c r="D1169" s="1373" t="s">
        <v>2460</v>
      </c>
      <c r="E1169" s="1373" t="s">
        <v>709</v>
      </c>
      <c r="F1169" s="1373" t="s">
        <v>135</v>
      </c>
      <c r="G1169" s="1375"/>
      <c r="H1169" s="1375"/>
      <c r="I1169" s="1375"/>
      <c r="J1169" s="1375"/>
      <c r="K1169" s="1375"/>
      <c r="L1169" s="1375"/>
    </row>
    <row r="1170" spans="1:12" ht="21">
      <c r="A1170" s="1372">
        <v>45535</v>
      </c>
      <c r="B1170" s="1373" t="s">
        <v>2397</v>
      </c>
      <c r="C1170" s="1373" t="s">
        <v>2459</v>
      </c>
      <c r="D1170" s="1373" t="s">
        <v>2460</v>
      </c>
      <c r="E1170" s="1373" t="s">
        <v>710</v>
      </c>
      <c r="F1170" s="1373" t="s">
        <v>136</v>
      </c>
      <c r="G1170" s="1375"/>
      <c r="H1170" s="1375"/>
      <c r="I1170" s="1375"/>
      <c r="J1170" s="1375"/>
      <c r="K1170" s="1375"/>
      <c r="L1170" s="1375"/>
    </row>
    <row r="1171" spans="1:12" ht="21">
      <c r="A1171" s="1372">
        <v>45535</v>
      </c>
      <c r="B1171" s="1373" t="s">
        <v>2397</v>
      </c>
      <c r="C1171" s="1373" t="s">
        <v>2459</v>
      </c>
      <c r="D1171" s="1373" t="s">
        <v>2460</v>
      </c>
      <c r="E1171" s="1373" t="s">
        <v>1951</v>
      </c>
      <c r="F1171" s="1373" t="s">
        <v>1952</v>
      </c>
      <c r="G1171" s="1374">
        <v>6540</v>
      </c>
      <c r="H1171" s="1374">
        <v>10860</v>
      </c>
      <c r="I1171" s="1374">
        <v>0</v>
      </c>
      <c r="J1171" s="1374">
        <v>10860</v>
      </c>
      <c r="K1171" s="1374">
        <v>4320</v>
      </c>
      <c r="L1171" s="1374">
        <v>10860</v>
      </c>
    </row>
    <row r="1172" spans="1:12" ht="21">
      <c r="A1172" s="1372">
        <v>45535</v>
      </c>
      <c r="B1172" s="1373" t="s">
        <v>2397</v>
      </c>
      <c r="C1172" s="1373" t="s">
        <v>2459</v>
      </c>
      <c r="D1172" s="1373" t="s">
        <v>2460</v>
      </c>
      <c r="E1172" s="1373" t="s">
        <v>1953</v>
      </c>
      <c r="F1172" s="1373" t="s">
        <v>138</v>
      </c>
      <c r="G1172" s="1375"/>
      <c r="H1172" s="1375"/>
      <c r="I1172" s="1375"/>
      <c r="J1172" s="1375"/>
      <c r="K1172" s="1375"/>
      <c r="L1172" s="1375"/>
    </row>
    <row r="1173" spans="1:12" ht="21">
      <c r="A1173" s="1372">
        <v>45535</v>
      </c>
      <c r="B1173" s="1373" t="s">
        <v>2397</v>
      </c>
      <c r="C1173" s="1373" t="s">
        <v>2459</v>
      </c>
      <c r="D1173" s="1373" t="s">
        <v>2460</v>
      </c>
      <c r="E1173" s="1373" t="s">
        <v>1954</v>
      </c>
      <c r="F1173" s="1373" t="s">
        <v>139</v>
      </c>
      <c r="G1173" s="1375"/>
      <c r="H1173" s="1375"/>
      <c r="I1173" s="1375"/>
      <c r="J1173" s="1375"/>
      <c r="K1173" s="1375"/>
      <c r="L1173" s="1375"/>
    </row>
    <row r="1174" spans="1:12" ht="21">
      <c r="A1174" s="1372">
        <v>45535</v>
      </c>
      <c r="B1174" s="1373" t="s">
        <v>2397</v>
      </c>
      <c r="C1174" s="1373" t="s">
        <v>2459</v>
      </c>
      <c r="D1174" s="1373" t="s">
        <v>2460</v>
      </c>
      <c r="E1174" s="1373" t="s">
        <v>1955</v>
      </c>
      <c r="F1174" s="1373" t="s">
        <v>140</v>
      </c>
      <c r="G1174" s="1375"/>
      <c r="H1174" s="1375"/>
      <c r="I1174" s="1375"/>
      <c r="J1174" s="1375"/>
      <c r="K1174" s="1375"/>
      <c r="L1174" s="1375"/>
    </row>
    <row r="1175" spans="1:12" ht="21">
      <c r="A1175" s="1372">
        <v>45535</v>
      </c>
      <c r="B1175" s="1373" t="s">
        <v>2397</v>
      </c>
      <c r="C1175" s="1373" t="s">
        <v>2459</v>
      </c>
      <c r="D1175" s="1373" t="s">
        <v>2460</v>
      </c>
      <c r="E1175" s="1373" t="s">
        <v>1956</v>
      </c>
      <c r="F1175" s="1373" t="s">
        <v>141</v>
      </c>
      <c r="G1175" s="1375"/>
      <c r="H1175" s="1375"/>
      <c r="I1175" s="1375"/>
      <c r="J1175" s="1375"/>
      <c r="K1175" s="1375"/>
      <c r="L1175" s="1375"/>
    </row>
    <row r="1176" spans="1:12" ht="21">
      <c r="A1176" s="1372">
        <v>45535</v>
      </c>
      <c r="B1176" s="1373" t="s">
        <v>2397</v>
      </c>
      <c r="C1176" s="1373" t="s">
        <v>2459</v>
      </c>
      <c r="D1176" s="1373" t="s">
        <v>2460</v>
      </c>
      <c r="E1176" s="1373" t="s">
        <v>1957</v>
      </c>
      <c r="F1176" s="1373" t="s">
        <v>142</v>
      </c>
      <c r="G1176" s="1374">
        <v>95000</v>
      </c>
      <c r="H1176" s="1374">
        <v>95000</v>
      </c>
      <c r="I1176" s="1374">
        <v>0</v>
      </c>
      <c r="J1176" s="1374">
        <v>0</v>
      </c>
      <c r="K1176" s="1374">
        <v>0</v>
      </c>
      <c r="L1176" s="1374">
        <v>0</v>
      </c>
    </row>
    <row r="1177" spans="1:12" ht="21">
      <c r="A1177" s="1372">
        <v>45535</v>
      </c>
      <c r="B1177" s="1373" t="s">
        <v>2397</v>
      </c>
      <c r="C1177" s="1373" t="s">
        <v>2459</v>
      </c>
      <c r="D1177" s="1373" t="s">
        <v>2460</v>
      </c>
      <c r="E1177" s="1373" t="s">
        <v>1958</v>
      </c>
      <c r="F1177" s="1373" t="s">
        <v>1825</v>
      </c>
      <c r="G1177" s="1374">
        <v>1130423.25</v>
      </c>
      <c r="H1177" s="1374">
        <v>1182669.8500000001</v>
      </c>
      <c r="I1177" s="1374">
        <v>0</v>
      </c>
      <c r="J1177" s="1374">
        <v>1130423.25</v>
      </c>
      <c r="K1177" s="1374">
        <v>52246.6</v>
      </c>
      <c r="L1177" s="1374">
        <v>1130423.25</v>
      </c>
    </row>
    <row r="1178" spans="1:12" ht="21">
      <c r="A1178" s="1372">
        <v>45535</v>
      </c>
      <c r="B1178" s="1373" t="s">
        <v>2397</v>
      </c>
      <c r="C1178" s="1373" t="s">
        <v>2459</v>
      </c>
      <c r="D1178" s="1373" t="s">
        <v>2460</v>
      </c>
      <c r="E1178" s="1373" t="s">
        <v>1959</v>
      </c>
      <c r="F1178" s="1373" t="s">
        <v>143</v>
      </c>
      <c r="G1178" s="1374">
        <v>60300</v>
      </c>
      <c r="H1178" s="1374">
        <v>45900</v>
      </c>
      <c r="I1178" s="1374">
        <v>0</v>
      </c>
      <c r="J1178" s="1374">
        <v>45900</v>
      </c>
      <c r="K1178" s="1374">
        <v>-14400</v>
      </c>
      <c r="L1178" s="1374">
        <v>45900</v>
      </c>
    </row>
    <row r="1179" spans="1:12" ht="21">
      <c r="A1179" s="1372">
        <v>45535</v>
      </c>
      <c r="B1179" s="1373" t="s">
        <v>2397</v>
      </c>
      <c r="C1179" s="1373" t="s">
        <v>2459</v>
      </c>
      <c r="D1179" s="1373" t="s">
        <v>2460</v>
      </c>
      <c r="E1179" s="1373" t="s">
        <v>1960</v>
      </c>
      <c r="F1179" s="1373" t="s">
        <v>1683</v>
      </c>
      <c r="G1179" s="1374">
        <v>14500</v>
      </c>
      <c r="H1179" s="1374">
        <v>14500</v>
      </c>
      <c r="I1179" s="1374">
        <v>0</v>
      </c>
      <c r="J1179" s="1374">
        <v>0</v>
      </c>
      <c r="K1179" s="1374">
        <v>0</v>
      </c>
      <c r="L1179" s="1374">
        <v>0</v>
      </c>
    </row>
    <row r="1180" spans="1:12" ht="21">
      <c r="A1180" s="1372">
        <v>45535</v>
      </c>
      <c r="B1180" s="1373" t="s">
        <v>2397</v>
      </c>
      <c r="C1180" s="1373" t="s">
        <v>2459</v>
      </c>
      <c r="D1180" s="1373" t="s">
        <v>2460</v>
      </c>
      <c r="E1180" s="1373" t="s">
        <v>1961</v>
      </c>
      <c r="F1180" s="1373" t="s">
        <v>144</v>
      </c>
      <c r="G1180" s="1374">
        <v>57800</v>
      </c>
      <c r="H1180" s="1374">
        <v>56800</v>
      </c>
      <c r="I1180" s="1374">
        <v>0</v>
      </c>
      <c r="J1180" s="1374">
        <v>56800</v>
      </c>
      <c r="K1180" s="1374">
        <v>-1000</v>
      </c>
      <c r="L1180" s="1374">
        <v>56800</v>
      </c>
    </row>
    <row r="1181" spans="1:12" ht="21">
      <c r="A1181" s="1372">
        <v>45535</v>
      </c>
      <c r="B1181" s="1373" t="s">
        <v>2397</v>
      </c>
      <c r="C1181" s="1373" t="s">
        <v>2459</v>
      </c>
      <c r="D1181" s="1373" t="s">
        <v>2460</v>
      </c>
      <c r="E1181" s="1373" t="s">
        <v>1962</v>
      </c>
      <c r="F1181" s="1373" t="s">
        <v>145</v>
      </c>
      <c r="G1181" s="1374">
        <v>866000</v>
      </c>
      <c r="H1181" s="1374">
        <v>955800</v>
      </c>
      <c r="I1181" s="1374">
        <v>0</v>
      </c>
      <c r="J1181" s="1374">
        <v>470100</v>
      </c>
      <c r="K1181" s="1374">
        <v>89800</v>
      </c>
      <c r="L1181" s="1374">
        <v>470100</v>
      </c>
    </row>
    <row r="1182" spans="1:12" ht="21">
      <c r="A1182" s="1372">
        <v>45535</v>
      </c>
      <c r="B1182" s="1373" t="s">
        <v>2397</v>
      </c>
      <c r="C1182" s="1373" t="s">
        <v>2459</v>
      </c>
      <c r="D1182" s="1373" t="s">
        <v>2460</v>
      </c>
      <c r="E1182" s="1373" t="s">
        <v>1963</v>
      </c>
      <c r="F1182" s="1373" t="s">
        <v>146</v>
      </c>
      <c r="G1182" s="1375"/>
      <c r="H1182" s="1375"/>
      <c r="I1182" s="1375"/>
      <c r="J1182" s="1375"/>
      <c r="K1182" s="1375"/>
      <c r="L1182" s="1375"/>
    </row>
    <row r="1183" spans="1:12" ht="21">
      <c r="A1183" s="1372">
        <v>45535</v>
      </c>
      <c r="B1183" s="1373" t="s">
        <v>2397</v>
      </c>
      <c r="C1183" s="1373" t="s">
        <v>2459</v>
      </c>
      <c r="D1183" s="1373" t="s">
        <v>2460</v>
      </c>
      <c r="E1183" s="1373" t="s">
        <v>1964</v>
      </c>
      <c r="F1183" s="1373" t="s">
        <v>133</v>
      </c>
      <c r="G1183" s="1374">
        <v>337465.86</v>
      </c>
      <c r="H1183" s="1374">
        <v>333007.09999999998</v>
      </c>
      <c r="I1183" s="1374">
        <v>0</v>
      </c>
      <c r="J1183" s="1374">
        <v>337115.3</v>
      </c>
      <c r="K1183" s="1374">
        <v>-4458.76</v>
      </c>
      <c r="L1183" s="1374">
        <v>337115.3</v>
      </c>
    </row>
    <row r="1184" spans="1:12" ht="21">
      <c r="A1184" s="1372">
        <v>45535</v>
      </c>
      <c r="B1184" s="1373" t="s">
        <v>2397</v>
      </c>
      <c r="C1184" s="1373" t="s">
        <v>2459</v>
      </c>
      <c r="D1184" s="1373" t="s">
        <v>2460</v>
      </c>
      <c r="E1184" s="1373" t="s">
        <v>1965</v>
      </c>
      <c r="F1184" s="1373" t="s">
        <v>1966</v>
      </c>
      <c r="G1184" s="1375"/>
      <c r="H1184" s="1375"/>
      <c r="I1184" s="1375"/>
      <c r="J1184" s="1375"/>
      <c r="K1184" s="1375"/>
      <c r="L1184" s="1375"/>
    </row>
    <row r="1185" spans="1:12" ht="21">
      <c r="A1185" s="1372">
        <v>45535</v>
      </c>
      <c r="B1185" s="1373" t="s">
        <v>2397</v>
      </c>
      <c r="C1185" s="1373" t="s">
        <v>2459</v>
      </c>
      <c r="D1185" s="1373" t="s">
        <v>2460</v>
      </c>
      <c r="E1185" s="1373" t="s">
        <v>1967</v>
      </c>
      <c r="F1185" s="1373" t="s">
        <v>1968</v>
      </c>
      <c r="G1185" s="1375"/>
      <c r="H1185" s="1375"/>
      <c r="I1185" s="1375"/>
      <c r="J1185" s="1375"/>
      <c r="K1185" s="1375"/>
      <c r="L1185" s="1375"/>
    </row>
    <row r="1186" spans="1:12" ht="21">
      <c r="A1186" s="1372">
        <v>45535</v>
      </c>
      <c r="B1186" s="1373" t="s">
        <v>2397</v>
      </c>
      <c r="C1186" s="1373" t="s">
        <v>2459</v>
      </c>
      <c r="D1186" s="1373" t="s">
        <v>2460</v>
      </c>
      <c r="E1186" s="1373" t="s">
        <v>711</v>
      </c>
      <c r="F1186" s="1373" t="s">
        <v>1494</v>
      </c>
      <c r="G1186" s="1375"/>
      <c r="H1186" s="1375"/>
      <c r="I1186" s="1375"/>
      <c r="J1186" s="1375"/>
      <c r="K1186" s="1375"/>
      <c r="L1186" s="1375"/>
    </row>
    <row r="1187" spans="1:12" ht="21">
      <c r="A1187" s="1372">
        <v>45535</v>
      </c>
      <c r="B1187" s="1373" t="s">
        <v>2397</v>
      </c>
      <c r="C1187" s="1373" t="s">
        <v>2459</v>
      </c>
      <c r="D1187" s="1373" t="s">
        <v>2460</v>
      </c>
      <c r="E1187" s="1373" t="s">
        <v>712</v>
      </c>
      <c r="F1187" s="1373" t="s">
        <v>2047</v>
      </c>
      <c r="G1187" s="1375"/>
      <c r="H1187" s="1375"/>
      <c r="I1187" s="1375"/>
      <c r="J1187" s="1375"/>
      <c r="K1187" s="1375"/>
      <c r="L1187" s="1375"/>
    </row>
    <row r="1188" spans="1:12" ht="21">
      <c r="A1188" s="1372">
        <v>45535</v>
      </c>
      <c r="B1188" s="1373" t="s">
        <v>2397</v>
      </c>
      <c r="C1188" s="1373" t="s">
        <v>2459</v>
      </c>
      <c r="D1188" s="1373" t="s">
        <v>2460</v>
      </c>
      <c r="E1188" s="1373" t="s">
        <v>713</v>
      </c>
      <c r="F1188" s="1373" t="s">
        <v>137</v>
      </c>
      <c r="G1188" s="1375"/>
      <c r="H1188" s="1375"/>
      <c r="I1188" s="1375"/>
      <c r="J1188" s="1375"/>
      <c r="K1188" s="1375"/>
      <c r="L1188" s="1375"/>
    </row>
    <row r="1189" spans="1:12" ht="21">
      <c r="A1189" s="1372">
        <v>45535</v>
      </c>
      <c r="B1189" s="1373" t="s">
        <v>2397</v>
      </c>
      <c r="C1189" s="1373" t="s">
        <v>2459</v>
      </c>
      <c r="D1189" s="1373" t="s">
        <v>2460</v>
      </c>
      <c r="E1189" s="1373" t="s">
        <v>716</v>
      </c>
      <c r="F1189" s="1373" t="s">
        <v>147</v>
      </c>
      <c r="G1189" s="1375"/>
      <c r="H1189" s="1375"/>
      <c r="I1189" s="1375"/>
      <c r="J1189" s="1375"/>
      <c r="K1189" s="1375"/>
      <c r="L1189" s="1375"/>
    </row>
    <row r="1190" spans="1:12" ht="21">
      <c r="A1190" s="1372">
        <v>45535</v>
      </c>
      <c r="B1190" s="1373" t="s">
        <v>2397</v>
      </c>
      <c r="C1190" s="1373" t="s">
        <v>2459</v>
      </c>
      <c r="D1190" s="1373" t="s">
        <v>2460</v>
      </c>
      <c r="E1190" s="1373" t="s">
        <v>717</v>
      </c>
      <c r="F1190" s="1373" t="s">
        <v>148</v>
      </c>
      <c r="G1190" s="1375"/>
      <c r="H1190" s="1375"/>
      <c r="I1190" s="1375"/>
      <c r="J1190" s="1375"/>
      <c r="K1190" s="1375"/>
      <c r="L1190" s="1375"/>
    </row>
    <row r="1191" spans="1:12" ht="21">
      <c r="A1191" s="1372">
        <v>45535</v>
      </c>
      <c r="B1191" s="1373" t="s">
        <v>2397</v>
      </c>
      <c r="C1191" s="1373" t="s">
        <v>2459</v>
      </c>
      <c r="D1191" s="1373" t="s">
        <v>2460</v>
      </c>
      <c r="E1191" s="1373" t="s">
        <v>718</v>
      </c>
      <c r="F1191" s="1373" t="s">
        <v>2225</v>
      </c>
      <c r="G1191" s="1375"/>
      <c r="H1191" s="1375"/>
      <c r="I1191" s="1375"/>
      <c r="J1191" s="1375"/>
      <c r="K1191" s="1375"/>
      <c r="L1191" s="1375"/>
    </row>
    <row r="1192" spans="1:12" ht="21">
      <c r="A1192" s="1372">
        <v>45535</v>
      </c>
      <c r="B1192" s="1373" t="s">
        <v>2397</v>
      </c>
      <c r="C1192" s="1373" t="s">
        <v>2459</v>
      </c>
      <c r="D1192" s="1373" t="s">
        <v>2460</v>
      </c>
      <c r="E1192" s="1373" t="s">
        <v>719</v>
      </c>
      <c r="F1192" s="1373" t="s">
        <v>150</v>
      </c>
      <c r="G1192" s="1374">
        <v>0</v>
      </c>
      <c r="H1192" s="1374">
        <v>0</v>
      </c>
      <c r="I1192" s="1374">
        <v>0</v>
      </c>
      <c r="J1192" s="1374">
        <v>55500</v>
      </c>
      <c r="K1192" s="1374">
        <v>0</v>
      </c>
      <c r="L1192" s="1374">
        <v>55500</v>
      </c>
    </row>
    <row r="1193" spans="1:12" ht="21">
      <c r="A1193" s="1372">
        <v>45535</v>
      </c>
      <c r="B1193" s="1373" t="s">
        <v>2397</v>
      </c>
      <c r="C1193" s="1373" t="s">
        <v>2459</v>
      </c>
      <c r="D1193" s="1373" t="s">
        <v>2460</v>
      </c>
      <c r="E1193" s="1373" t="s">
        <v>720</v>
      </c>
      <c r="F1193" s="1373" t="s">
        <v>2226</v>
      </c>
      <c r="G1193" s="1375"/>
      <c r="H1193" s="1375"/>
      <c r="I1193" s="1375"/>
      <c r="J1193" s="1375"/>
      <c r="K1193" s="1375"/>
      <c r="L1193" s="1375"/>
    </row>
    <row r="1194" spans="1:12" ht="21">
      <c r="A1194" s="1372">
        <v>45535</v>
      </c>
      <c r="B1194" s="1373" t="s">
        <v>2397</v>
      </c>
      <c r="C1194" s="1373" t="s">
        <v>2459</v>
      </c>
      <c r="D1194" s="1373" t="s">
        <v>2460</v>
      </c>
      <c r="E1194" s="1373" t="s">
        <v>721</v>
      </c>
      <c r="F1194" s="1373" t="s">
        <v>151</v>
      </c>
      <c r="G1194" s="1374">
        <v>2385.44</v>
      </c>
      <c r="H1194" s="1374">
        <v>0</v>
      </c>
      <c r="I1194" s="1374">
        <v>0</v>
      </c>
      <c r="J1194" s="1374">
        <v>0</v>
      </c>
      <c r="K1194" s="1374">
        <v>-2385.44</v>
      </c>
      <c r="L1194" s="1374">
        <v>0</v>
      </c>
    </row>
    <row r="1195" spans="1:12" ht="21">
      <c r="A1195" s="1372">
        <v>45535</v>
      </c>
      <c r="B1195" s="1373" t="s">
        <v>2397</v>
      </c>
      <c r="C1195" s="1373" t="s">
        <v>2459</v>
      </c>
      <c r="D1195" s="1373" t="s">
        <v>2460</v>
      </c>
      <c r="E1195" s="1373" t="s">
        <v>722</v>
      </c>
      <c r="F1195" s="1373" t="s">
        <v>2227</v>
      </c>
      <c r="G1195" s="1374">
        <v>8.4</v>
      </c>
      <c r="H1195" s="1374">
        <v>0</v>
      </c>
      <c r="I1195" s="1374">
        <v>0</v>
      </c>
      <c r="J1195" s="1374">
        <v>0</v>
      </c>
      <c r="K1195" s="1374">
        <v>-8.4</v>
      </c>
      <c r="L1195" s="1374">
        <v>0</v>
      </c>
    </row>
    <row r="1196" spans="1:12" ht="21">
      <c r="A1196" s="1372">
        <v>45535</v>
      </c>
      <c r="B1196" s="1373" t="s">
        <v>2397</v>
      </c>
      <c r="C1196" s="1373" t="s">
        <v>2459</v>
      </c>
      <c r="D1196" s="1373" t="s">
        <v>2460</v>
      </c>
      <c r="E1196" s="1373" t="s">
        <v>723</v>
      </c>
      <c r="F1196" s="1373" t="s">
        <v>153</v>
      </c>
      <c r="G1196" s="1374">
        <v>2856.25</v>
      </c>
      <c r="H1196" s="1374">
        <v>2856.25</v>
      </c>
      <c r="I1196" s="1374">
        <v>0</v>
      </c>
      <c r="J1196" s="1374">
        <v>0</v>
      </c>
      <c r="K1196" s="1374">
        <v>0</v>
      </c>
      <c r="L1196" s="1374">
        <v>0</v>
      </c>
    </row>
    <row r="1197" spans="1:12" ht="21">
      <c r="A1197" s="1372">
        <v>45535</v>
      </c>
      <c r="B1197" s="1373" t="s">
        <v>2397</v>
      </c>
      <c r="C1197" s="1373" t="s">
        <v>2459</v>
      </c>
      <c r="D1197" s="1373" t="s">
        <v>2460</v>
      </c>
      <c r="E1197" s="1373" t="s">
        <v>724</v>
      </c>
      <c r="F1197" s="1373" t="s">
        <v>154</v>
      </c>
      <c r="G1197" s="1374">
        <v>35038.22</v>
      </c>
      <c r="H1197" s="1374">
        <v>45459.1</v>
      </c>
      <c r="I1197" s="1374">
        <v>0</v>
      </c>
      <c r="J1197" s="1374">
        <v>45459.1</v>
      </c>
      <c r="K1197" s="1374">
        <v>10420.879999999999</v>
      </c>
      <c r="L1197" s="1374">
        <v>45459.1</v>
      </c>
    </row>
    <row r="1198" spans="1:12" ht="21">
      <c r="A1198" s="1372">
        <v>45535</v>
      </c>
      <c r="B1198" s="1373" t="s">
        <v>2397</v>
      </c>
      <c r="C1198" s="1373" t="s">
        <v>2459</v>
      </c>
      <c r="D1198" s="1373" t="s">
        <v>2460</v>
      </c>
      <c r="E1198" s="1373" t="s">
        <v>725</v>
      </c>
      <c r="F1198" s="1373" t="s">
        <v>1826</v>
      </c>
      <c r="G1198" s="1375"/>
      <c r="H1198" s="1375"/>
      <c r="I1198" s="1375"/>
      <c r="J1198" s="1375"/>
      <c r="K1198" s="1375"/>
      <c r="L1198" s="1375"/>
    </row>
    <row r="1199" spans="1:12" ht="21">
      <c r="A1199" s="1372">
        <v>45535</v>
      </c>
      <c r="B1199" s="1373" t="s">
        <v>2397</v>
      </c>
      <c r="C1199" s="1373" t="s">
        <v>2459</v>
      </c>
      <c r="D1199" s="1373" t="s">
        <v>2460</v>
      </c>
      <c r="E1199" s="1373" t="s">
        <v>726</v>
      </c>
      <c r="F1199" s="1373" t="s">
        <v>2228</v>
      </c>
      <c r="G1199" s="1375"/>
      <c r="H1199" s="1375"/>
      <c r="I1199" s="1375"/>
      <c r="J1199" s="1375"/>
      <c r="K1199" s="1375"/>
      <c r="L1199" s="1375"/>
    </row>
    <row r="1200" spans="1:12" ht="21">
      <c r="A1200" s="1372">
        <v>45535</v>
      </c>
      <c r="B1200" s="1373" t="s">
        <v>2397</v>
      </c>
      <c r="C1200" s="1373" t="s">
        <v>2459</v>
      </c>
      <c r="D1200" s="1373" t="s">
        <v>2460</v>
      </c>
      <c r="E1200" s="1373" t="s">
        <v>727</v>
      </c>
      <c r="F1200" s="1373" t="s">
        <v>1828</v>
      </c>
      <c r="G1200" s="1374">
        <v>52852</v>
      </c>
      <c r="H1200" s="1374">
        <v>51215</v>
      </c>
      <c r="I1200" s="1374">
        <v>0</v>
      </c>
      <c r="J1200" s="1374">
        <v>51215</v>
      </c>
      <c r="K1200" s="1374">
        <v>-1637</v>
      </c>
      <c r="L1200" s="1374">
        <v>51215</v>
      </c>
    </row>
    <row r="1201" spans="1:12" ht="21">
      <c r="A1201" s="1372">
        <v>45535</v>
      </c>
      <c r="B1201" s="1373" t="s">
        <v>2397</v>
      </c>
      <c r="C1201" s="1373" t="s">
        <v>2459</v>
      </c>
      <c r="D1201" s="1373" t="s">
        <v>2460</v>
      </c>
      <c r="E1201" s="1373" t="s">
        <v>728</v>
      </c>
      <c r="F1201" s="1373" t="s">
        <v>410</v>
      </c>
      <c r="G1201" s="1375"/>
      <c r="H1201" s="1375"/>
      <c r="I1201" s="1375"/>
      <c r="J1201" s="1375"/>
      <c r="K1201" s="1375"/>
      <c r="L1201" s="1375"/>
    </row>
    <row r="1202" spans="1:12" ht="21">
      <c r="A1202" s="1372">
        <v>45535</v>
      </c>
      <c r="B1202" s="1373" t="s">
        <v>2397</v>
      </c>
      <c r="C1202" s="1373" t="s">
        <v>2459</v>
      </c>
      <c r="D1202" s="1373" t="s">
        <v>2460</v>
      </c>
      <c r="E1202" s="1373" t="s">
        <v>729</v>
      </c>
      <c r="F1202" s="1373" t="s">
        <v>155</v>
      </c>
      <c r="G1202" s="1375"/>
      <c r="H1202" s="1375"/>
      <c r="I1202" s="1375"/>
      <c r="J1202" s="1375"/>
      <c r="K1202" s="1375"/>
      <c r="L1202" s="1375"/>
    </row>
    <row r="1203" spans="1:12" ht="21">
      <c r="A1203" s="1372">
        <v>45535</v>
      </c>
      <c r="B1203" s="1373" t="s">
        <v>2397</v>
      </c>
      <c r="C1203" s="1373" t="s">
        <v>2459</v>
      </c>
      <c r="D1203" s="1373" t="s">
        <v>2460</v>
      </c>
      <c r="E1203" s="1373" t="s">
        <v>730</v>
      </c>
      <c r="F1203" s="1373" t="s">
        <v>156</v>
      </c>
      <c r="G1203" s="1374">
        <v>291767.53000000003</v>
      </c>
      <c r="H1203" s="1374">
        <v>0</v>
      </c>
      <c r="I1203" s="1374">
        <v>0</v>
      </c>
      <c r="J1203" s="1374">
        <v>173019.68</v>
      </c>
      <c r="K1203" s="1374">
        <v>-291767.53000000003</v>
      </c>
      <c r="L1203" s="1374">
        <v>173019.68</v>
      </c>
    </row>
    <row r="1204" spans="1:12" ht="21">
      <c r="A1204" s="1372">
        <v>45535</v>
      </c>
      <c r="B1204" s="1373" t="s">
        <v>2397</v>
      </c>
      <c r="C1204" s="1373" t="s">
        <v>2459</v>
      </c>
      <c r="D1204" s="1373" t="s">
        <v>2460</v>
      </c>
      <c r="E1204" s="1373" t="s">
        <v>731</v>
      </c>
      <c r="F1204" s="1373" t="s">
        <v>2229</v>
      </c>
      <c r="G1204" s="1374">
        <v>726000</v>
      </c>
      <c r="H1204" s="1374">
        <v>0</v>
      </c>
      <c r="I1204" s="1374">
        <v>0</v>
      </c>
      <c r="J1204" s="1374">
        <v>0</v>
      </c>
      <c r="K1204" s="1374">
        <v>-726000</v>
      </c>
      <c r="L1204" s="1374">
        <v>0</v>
      </c>
    </row>
    <row r="1205" spans="1:12" ht="21">
      <c r="A1205" s="1372">
        <v>45535</v>
      </c>
      <c r="B1205" s="1373" t="s">
        <v>2397</v>
      </c>
      <c r="C1205" s="1373" t="s">
        <v>2459</v>
      </c>
      <c r="D1205" s="1373" t="s">
        <v>2460</v>
      </c>
      <c r="E1205" s="1373" t="s">
        <v>732</v>
      </c>
      <c r="F1205" s="1373" t="s">
        <v>158</v>
      </c>
      <c r="G1205" s="1374">
        <v>1525771</v>
      </c>
      <c r="H1205" s="1374">
        <v>0</v>
      </c>
      <c r="I1205" s="1374">
        <v>0</v>
      </c>
      <c r="J1205" s="1374">
        <v>1295054.72</v>
      </c>
      <c r="K1205" s="1374">
        <v>-1525771</v>
      </c>
      <c r="L1205" s="1374">
        <v>1295054.72</v>
      </c>
    </row>
    <row r="1206" spans="1:12" ht="21">
      <c r="A1206" s="1372">
        <v>45535</v>
      </c>
      <c r="B1206" s="1373" t="s">
        <v>2397</v>
      </c>
      <c r="C1206" s="1373" t="s">
        <v>2459</v>
      </c>
      <c r="D1206" s="1373" t="s">
        <v>2460</v>
      </c>
      <c r="E1206" s="1373" t="s">
        <v>2099</v>
      </c>
      <c r="F1206" s="1373" t="s">
        <v>2127</v>
      </c>
      <c r="G1206" s="1375"/>
      <c r="H1206" s="1375"/>
      <c r="I1206" s="1375"/>
      <c r="J1206" s="1375"/>
      <c r="K1206" s="1375"/>
      <c r="L1206" s="1375"/>
    </row>
    <row r="1207" spans="1:12" ht="21">
      <c r="A1207" s="1372">
        <v>45535</v>
      </c>
      <c r="B1207" s="1373" t="s">
        <v>2397</v>
      </c>
      <c r="C1207" s="1373" t="s">
        <v>2459</v>
      </c>
      <c r="D1207" s="1373" t="s">
        <v>2460</v>
      </c>
      <c r="E1207" s="1373" t="s">
        <v>733</v>
      </c>
      <c r="F1207" s="1373" t="s">
        <v>159</v>
      </c>
      <c r="G1207" s="1375"/>
      <c r="H1207" s="1375"/>
      <c r="I1207" s="1375"/>
      <c r="J1207" s="1375"/>
      <c r="K1207" s="1375"/>
      <c r="L1207" s="1375"/>
    </row>
    <row r="1208" spans="1:12" ht="21">
      <c r="A1208" s="1372">
        <v>45535</v>
      </c>
      <c r="B1208" s="1373" t="s">
        <v>2397</v>
      </c>
      <c r="C1208" s="1373" t="s">
        <v>2459</v>
      </c>
      <c r="D1208" s="1373" t="s">
        <v>2460</v>
      </c>
      <c r="E1208" s="1373" t="s">
        <v>734</v>
      </c>
      <c r="F1208" s="1373" t="s">
        <v>160</v>
      </c>
      <c r="G1208" s="1375"/>
      <c r="H1208" s="1375"/>
      <c r="I1208" s="1375"/>
      <c r="J1208" s="1375"/>
      <c r="K1208" s="1375"/>
      <c r="L1208" s="1375"/>
    </row>
    <row r="1209" spans="1:12" ht="21">
      <c r="A1209" s="1372">
        <v>45535</v>
      </c>
      <c r="B1209" s="1373" t="s">
        <v>2397</v>
      </c>
      <c r="C1209" s="1373" t="s">
        <v>2459</v>
      </c>
      <c r="D1209" s="1373" t="s">
        <v>2460</v>
      </c>
      <c r="E1209" s="1373" t="s">
        <v>735</v>
      </c>
      <c r="F1209" s="1373" t="s">
        <v>2230</v>
      </c>
      <c r="G1209" s="1375"/>
      <c r="H1209" s="1375"/>
      <c r="I1209" s="1375"/>
      <c r="J1209" s="1375"/>
      <c r="K1209" s="1375"/>
      <c r="L1209" s="1375"/>
    </row>
    <row r="1210" spans="1:12" ht="21">
      <c r="A1210" s="1372">
        <v>45535</v>
      </c>
      <c r="B1210" s="1373" t="s">
        <v>2397</v>
      </c>
      <c r="C1210" s="1373" t="s">
        <v>2459</v>
      </c>
      <c r="D1210" s="1373" t="s">
        <v>2460</v>
      </c>
      <c r="E1210" s="1373" t="s">
        <v>736</v>
      </c>
      <c r="F1210" s="1373" t="s">
        <v>2231</v>
      </c>
      <c r="G1210" s="1375"/>
      <c r="H1210" s="1375"/>
      <c r="I1210" s="1375"/>
      <c r="J1210" s="1375"/>
      <c r="K1210" s="1375"/>
      <c r="L1210" s="1375"/>
    </row>
    <row r="1211" spans="1:12" ht="21">
      <c r="A1211" s="1372">
        <v>45535</v>
      </c>
      <c r="B1211" s="1373" t="s">
        <v>2397</v>
      </c>
      <c r="C1211" s="1373" t="s">
        <v>2459</v>
      </c>
      <c r="D1211" s="1373" t="s">
        <v>2460</v>
      </c>
      <c r="E1211" s="1373" t="s">
        <v>737</v>
      </c>
      <c r="F1211" s="1373" t="s">
        <v>2232</v>
      </c>
      <c r="G1211" s="1375"/>
      <c r="H1211" s="1375"/>
      <c r="I1211" s="1375"/>
      <c r="J1211" s="1375"/>
      <c r="K1211" s="1375"/>
      <c r="L1211" s="1375"/>
    </row>
    <row r="1212" spans="1:12" ht="21">
      <c r="A1212" s="1372">
        <v>45535</v>
      </c>
      <c r="B1212" s="1373" t="s">
        <v>2397</v>
      </c>
      <c r="C1212" s="1373" t="s">
        <v>2459</v>
      </c>
      <c r="D1212" s="1373" t="s">
        <v>2460</v>
      </c>
      <c r="E1212" s="1373" t="s">
        <v>738</v>
      </c>
      <c r="F1212" s="1373" t="s">
        <v>164</v>
      </c>
      <c r="G1212" s="1375"/>
      <c r="H1212" s="1375"/>
      <c r="I1212" s="1375"/>
      <c r="J1212" s="1375"/>
      <c r="K1212" s="1375"/>
      <c r="L1212" s="1375"/>
    </row>
    <row r="1213" spans="1:12" ht="21">
      <c r="A1213" s="1372">
        <v>45535</v>
      </c>
      <c r="B1213" s="1373" t="s">
        <v>2397</v>
      </c>
      <c r="C1213" s="1373" t="s">
        <v>2459</v>
      </c>
      <c r="D1213" s="1373" t="s">
        <v>2460</v>
      </c>
      <c r="E1213" s="1373" t="s">
        <v>739</v>
      </c>
      <c r="F1213" s="1373" t="s">
        <v>165</v>
      </c>
      <c r="G1213" s="1375"/>
      <c r="H1213" s="1375"/>
      <c r="I1213" s="1375"/>
      <c r="J1213" s="1375"/>
      <c r="K1213" s="1375"/>
      <c r="L1213" s="1375"/>
    </row>
    <row r="1214" spans="1:12" ht="21">
      <c r="A1214" s="1372">
        <v>45535</v>
      </c>
      <c r="B1214" s="1373" t="s">
        <v>2397</v>
      </c>
      <c r="C1214" s="1373" t="s">
        <v>2459</v>
      </c>
      <c r="D1214" s="1373" t="s">
        <v>2460</v>
      </c>
      <c r="E1214" s="1373" t="s">
        <v>740</v>
      </c>
      <c r="F1214" s="1373" t="s">
        <v>166</v>
      </c>
      <c r="G1214" s="1375"/>
      <c r="H1214" s="1375"/>
      <c r="I1214" s="1375"/>
      <c r="J1214" s="1375"/>
      <c r="K1214" s="1375"/>
      <c r="L1214" s="1375"/>
    </row>
    <row r="1215" spans="1:12" ht="21">
      <c r="A1215" s="1372">
        <v>45535</v>
      </c>
      <c r="B1215" s="1373" t="s">
        <v>2397</v>
      </c>
      <c r="C1215" s="1373" t="s">
        <v>2459</v>
      </c>
      <c r="D1215" s="1373" t="s">
        <v>2460</v>
      </c>
      <c r="E1215" s="1373" t="s">
        <v>741</v>
      </c>
      <c r="F1215" s="1373" t="s">
        <v>167</v>
      </c>
      <c r="G1215" s="1374">
        <v>0</v>
      </c>
      <c r="H1215" s="1374">
        <v>0</v>
      </c>
      <c r="I1215" s="1374">
        <v>0</v>
      </c>
      <c r="J1215" s="1374">
        <v>91350</v>
      </c>
      <c r="K1215" s="1374">
        <v>0</v>
      </c>
      <c r="L1215" s="1374">
        <v>91350</v>
      </c>
    </row>
    <row r="1216" spans="1:12" ht="21">
      <c r="A1216" s="1372">
        <v>45535</v>
      </c>
      <c r="B1216" s="1373" t="s">
        <v>2397</v>
      </c>
      <c r="C1216" s="1373" t="s">
        <v>2459</v>
      </c>
      <c r="D1216" s="1373" t="s">
        <v>2460</v>
      </c>
      <c r="E1216" s="1373" t="s">
        <v>742</v>
      </c>
      <c r="F1216" s="1373" t="s">
        <v>168</v>
      </c>
      <c r="G1216" s="1375"/>
      <c r="H1216" s="1375"/>
      <c r="I1216" s="1375"/>
      <c r="J1216" s="1375"/>
      <c r="K1216" s="1375"/>
      <c r="L1216" s="1375"/>
    </row>
    <row r="1217" spans="1:12" ht="21">
      <c r="A1217" s="1372">
        <v>45535</v>
      </c>
      <c r="B1217" s="1373" t="s">
        <v>2397</v>
      </c>
      <c r="C1217" s="1373" t="s">
        <v>2459</v>
      </c>
      <c r="D1217" s="1373" t="s">
        <v>2460</v>
      </c>
      <c r="E1217" s="1373" t="s">
        <v>743</v>
      </c>
      <c r="F1217" s="1373" t="s">
        <v>411</v>
      </c>
      <c r="G1217" s="1374">
        <v>0</v>
      </c>
      <c r="H1217" s="1374">
        <v>0</v>
      </c>
      <c r="I1217" s="1374">
        <v>0</v>
      </c>
      <c r="J1217" s="1374">
        <v>247125.9</v>
      </c>
      <c r="K1217" s="1374">
        <v>0</v>
      </c>
      <c r="L1217" s="1374">
        <v>247125.9</v>
      </c>
    </row>
    <row r="1218" spans="1:12" ht="21">
      <c r="A1218" s="1372">
        <v>45535</v>
      </c>
      <c r="B1218" s="1373" t="s">
        <v>2397</v>
      </c>
      <c r="C1218" s="1373" t="s">
        <v>2459</v>
      </c>
      <c r="D1218" s="1373" t="s">
        <v>2460</v>
      </c>
      <c r="E1218" s="1373" t="s">
        <v>744</v>
      </c>
      <c r="F1218" s="1373" t="s">
        <v>169</v>
      </c>
      <c r="G1218" s="1375"/>
      <c r="H1218" s="1375"/>
      <c r="I1218" s="1375"/>
      <c r="J1218" s="1375"/>
      <c r="K1218" s="1375"/>
      <c r="L1218" s="1375"/>
    </row>
    <row r="1219" spans="1:12" ht="21">
      <c r="A1219" s="1372">
        <v>45535</v>
      </c>
      <c r="B1219" s="1373" t="s">
        <v>2397</v>
      </c>
      <c r="C1219" s="1373" t="s">
        <v>2459</v>
      </c>
      <c r="D1219" s="1373" t="s">
        <v>2460</v>
      </c>
      <c r="E1219" s="1373" t="s">
        <v>745</v>
      </c>
      <c r="F1219" s="1373" t="s">
        <v>170</v>
      </c>
      <c r="G1219" s="1375"/>
      <c r="H1219" s="1375"/>
      <c r="I1219" s="1375"/>
      <c r="J1219" s="1375"/>
      <c r="K1219" s="1375"/>
      <c r="L1219" s="1375"/>
    </row>
    <row r="1220" spans="1:12" ht="21">
      <c r="A1220" s="1372">
        <v>45535</v>
      </c>
      <c r="B1220" s="1373" t="s">
        <v>2397</v>
      </c>
      <c r="C1220" s="1373" t="s">
        <v>2459</v>
      </c>
      <c r="D1220" s="1373" t="s">
        <v>2460</v>
      </c>
      <c r="E1220" s="1373" t="s">
        <v>746</v>
      </c>
      <c r="F1220" s="1373" t="s">
        <v>171</v>
      </c>
      <c r="G1220" s="1375"/>
      <c r="H1220" s="1375"/>
      <c r="I1220" s="1375"/>
      <c r="J1220" s="1375"/>
      <c r="K1220" s="1375"/>
      <c r="L1220" s="1375"/>
    </row>
    <row r="1221" spans="1:12" ht="21">
      <c r="A1221" s="1372">
        <v>45535</v>
      </c>
      <c r="B1221" s="1373" t="s">
        <v>2397</v>
      </c>
      <c r="C1221" s="1373" t="s">
        <v>2459</v>
      </c>
      <c r="D1221" s="1373" t="s">
        <v>2460</v>
      </c>
      <c r="E1221" s="1373" t="s">
        <v>747</v>
      </c>
      <c r="F1221" s="1373" t="s">
        <v>1496</v>
      </c>
      <c r="G1221" s="1375"/>
      <c r="H1221" s="1375"/>
      <c r="I1221" s="1375"/>
      <c r="J1221" s="1375"/>
      <c r="K1221" s="1375"/>
      <c r="L1221" s="1375"/>
    </row>
    <row r="1222" spans="1:12" ht="21">
      <c r="A1222" s="1372">
        <v>45535</v>
      </c>
      <c r="B1222" s="1373" t="s">
        <v>2397</v>
      </c>
      <c r="C1222" s="1373" t="s">
        <v>2459</v>
      </c>
      <c r="D1222" s="1373" t="s">
        <v>2460</v>
      </c>
      <c r="E1222" s="1373" t="s">
        <v>1969</v>
      </c>
      <c r="F1222" s="1373" t="s">
        <v>1970</v>
      </c>
      <c r="G1222" s="1375"/>
      <c r="H1222" s="1375"/>
      <c r="I1222" s="1375"/>
      <c r="J1222" s="1375"/>
      <c r="K1222" s="1375"/>
      <c r="L1222" s="1375"/>
    </row>
    <row r="1223" spans="1:12" ht="21">
      <c r="A1223" s="1372">
        <v>45535</v>
      </c>
      <c r="B1223" s="1373" t="s">
        <v>2397</v>
      </c>
      <c r="C1223" s="1373" t="s">
        <v>2459</v>
      </c>
      <c r="D1223" s="1373" t="s">
        <v>2460</v>
      </c>
      <c r="E1223" s="1373" t="s">
        <v>748</v>
      </c>
      <c r="F1223" s="1373" t="s">
        <v>1497</v>
      </c>
      <c r="G1223" s="1375"/>
      <c r="H1223" s="1375"/>
      <c r="I1223" s="1375"/>
      <c r="J1223" s="1375"/>
      <c r="K1223" s="1375"/>
      <c r="L1223" s="1375"/>
    </row>
    <row r="1224" spans="1:12" ht="21">
      <c r="A1224" s="1372">
        <v>45535</v>
      </c>
      <c r="B1224" s="1373" t="s">
        <v>2397</v>
      </c>
      <c r="C1224" s="1373" t="s">
        <v>2459</v>
      </c>
      <c r="D1224" s="1373" t="s">
        <v>2460</v>
      </c>
      <c r="E1224" s="1373" t="s">
        <v>749</v>
      </c>
      <c r="F1224" s="1373" t="s">
        <v>1498</v>
      </c>
      <c r="G1224" s="1375"/>
      <c r="H1224" s="1375"/>
      <c r="I1224" s="1375"/>
      <c r="J1224" s="1375"/>
      <c r="K1224" s="1375"/>
      <c r="L1224" s="1375"/>
    </row>
    <row r="1225" spans="1:12" ht="21">
      <c r="A1225" s="1372">
        <v>45535</v>
      </c>
      <c r="B1225" s="1373" t="s">
        <v>2397</v>
      </c>
      <c r="C1225" s="1373" t="s">
        <v>2459</v>
      </c>
      <c r="D1225" s="1373" t="s">
        <v>2460</v>
      </c>
      <c r="E1225" s="1373" t="s">
        <v>750</v>
      </c>
      <c r="F1225" s="1373" t="s">
        <v>172</v>
      </c>
      <c r="G1225" s="1375"/>
      <c r="H1225" s="1375"/>
      <c r="I1225" s="1375"/>
      <c r="J1225" s="1375"/>
      <c r="K1225" s="1375"/>
      <c r="L1225" s="1375"/>
    </row>
    <row r="1226" spans="1:12" ht="21">
      <c r="A1226" s="1372">
        <v>45535</v>
      </c>
      <c r="B1226" s="1373" t="s">
        <v>2397</v>
      </c>
      <c r="C1226" s="1373" t="s">
        <v>2459</v>
      </c>
      <c r="D1226" s="1373" t="s">
        <v>2460</v>
      </c>
      <c r="E1226" s="1373" t="s">
        <v>751</v>
      </c>
      <c r="F1226" s="1373" t="s">
        <v>173</v>
      </c>
      <c r="G1226" s="1374">
        <v>135032.57999999999</v>
      </c>
      <c r="H1226" s="1374">
        <v>0</v>
      </c>
      <c r="I1226" s="1374">
        <v>0</v>
      </c>
      <c r="J1226" s="1374">
        <v>0</v>
      </c>
      <c r="K1226" s="1374">
        <v>-135032.57999999999</v>
      </c>
      <c r="L1226" s="1374">
        <v>0</v>
      </c>
    </row>
    <row r="1227" spans="1:12" ht="21">
      <c r="A1227" s="1372">
        <v>45535</v>
      </c>
      <c r="B1227" s="1373" t="s">
        <v>2397</v>
      </c>
      <c r="C1227" s="1373" t="s">
        <v>2459</v>
      </c>
      <c r="D1227" s="1373" t="s">
        <v>2460</v>
      </c>
      <c r="E1227" s="1373" t="s">
        <v>752</v>
      </c>
      <c r="F1227" s="1373" t="s">
        <v>174</v>
      </c>
      <c r="G1227" s="1374">
        <v>57082.57</v>
      </c>
      <c r="H1227" s="1374">
        <v>0</v>
      </c>
      <c r="I1227" s="1374">
        <v>0</v>
      </c>
      <c r="J1227" s="1374">
        <v>81602</v>
      </c>
      <c r="K1227" s="1374">
        <v>-57082.57</v>
      </c>
      <c r="L1227" s="1374">
        <v>81602</v>
      </c>
    </row>
    <row r="1228" spans="1:12" ht="21">
      <c r="A1228" s="1372">
        <v>45535</v>
      </c>
      <c r="B1228" s="1373" t="s">
        <v>2397</v>
      </c>
      <c r="C1228" s="1373" t="s">
        <v>2459</v>
      </c>
      <c r="D1228" s="1373" t="s">
        <v>2460</v>
      </c>
      <c r="E1228" s="1373" t="s">
        <v>753</v>
      </c>
      <c r="F1228" s="1373" t="s">
        <v>175</v>
      </c>
      <c r="G1228" s="1375"/>
      <c r="H1228" s="1375"/>
      <c r="I1228" s="1375"/>
      <c r="J1228" s="1375"/>
      <c r="K1228" s="1375"/>
      <c r="L1228" s="1375"/>
    </row>
    <row r="1229" spans="1:12" ht="21">
      <c r="A1229" s="1372">
        <v>45535</v>
      </c>
      <c r="B1229" s="1373" t="s">
        <v>2397</v>
      </c>
      <c r="C1229" s="1373" t="s">
        <v>2459</v>
      </c>
      <c r="D1229" s="1373" t="s">
        <v>2460</v>
      </c>
      <c r="E1229" s="1373" t="s">
        <v>754</v>
      </c>
      <c r="F1229" s="1373" t="s">
        <v>176</v>
      </c>
      <c r="G1229" s="1375"/>
      <c r="H1229" s="1375"/>
      <c r="I1229" s="1375"/>
      <c r="J1229" s="1375"/>
      <c r="K1229" s="1375"/>
      <c r="L1229" s="1375"/>
    </row>
    <row r="1230" spans="1:12" ht="21">
      <c r="A1230" s="1372">
        <v>45535</v>
      </c>
      <c r="B1230" s="1373" t="s">
        <v>2397</v>
      </c>
      <c r="C1230" s="1373" t="s">
        <v>2459</v>
      </c>
      <c r="D1230" s="1373" t="s">
        <v>2460</v>
      </c>
      <c r="E1230" s="1373" t="s">
        <v>755</v>
      </c>
      <c r="F1230" s="1373" t="s">
        <v>2128</v>
      </c>
      <c r="G1230" s="1375"/>
      <c r="H1230" s="1375"/>
      <c r="I1230" s="1375"/>
      <c r="J1230" s="1375"/>
      <c r="K1230" s="1375"/>
      <c r="L1230" s="1375"/>
    </row>
    <row r="1231" spans="1:12" ht="21">
      <c r="A1231" s="1372">
        <v>45535</v>
      </c>
      <c r="B1231" s="1373" t="s">
        <v>2397</v>
      </c>
      <c r="C1231" s="1373" t="s">
        <v>2459</v>
      </c>
      <c r="D1231" s="1373" t="s">
        <v>2460</v>
      </c>
      <c r="E1231" s="1373" t="s">
        <v>756</v>
      </c>
      <c r="F1231" s="1373" t="s">
        <v>444</v>
      </c>
      <c r="G1231" s="1374">
        <v>0</v>
      </c>
      <c r="H1231" s="1374">
        <v>0</v>
      </c>
      <c r="I1231" s="1374">
        <v>0</v>
      </c>
      <c r="J1231" s="1374">
        <v>28978631.52</v>
      </c>
      <c r="K1231" s="1374">
        <v>0</v>
      </c>
      <c r="L1231" s="1374">
        <v>28978631.52</v>
      </c>
    </row>
    <row r="1232" spans="1:12" ht="21">
      <c r="A1232" s="1372">
        <v>45535</v>
      </c>
      <c r="B1232" s="1373" t="s">
        <v>2397</v>
      </c>
      <c r="C1232" s="1373" t="s">
        <v>2459</v>
      </c>
      <c r="D1232" s="1373" t="s">
        <v>2460</v>
      </c>
      <c r="E1232" s="1373" t="s">
        <v>2457</v>
      </c>
      <c r="F1232" s="1373" t="s">
        <v>2458</v>
      </c>
      <c r="G1232" s="1375"/>
      <c r="H1232" s="1375"/>
      <c r="I1232" s="1375"/>
      <c r="J1232" s="1375"/>
      <c r="K1232" s="1375"/>
      <c r="L1232" s="1375"/>
    </row>
    <row r="1233" spans="1:12" ht="21">
      <c r="A1233" s="1372">
        <v>45535</v>
      </c>
      <c r="B1233" s="1373" t="s">
        <v>2397</v>
      </c>
      <c r="C1233" s="1373" t="s">
        <v>2459</v>
      </c>
      <c r="D1233" s="1373" t="s">
        <v>2460</v>
      </c>
      <c r="E1233" s="1373" t="s">
        <v>1971</v>
      </c>
      <c r="F1233" s="1373" t="s">
        <v>1972</v>
      </c>
      <c r="G1233" s="1374">
        <v>0</v>
      </c>
      <c r="H1233" s="1374">
        <v>0</v>
      </c>
      <c r="I1233" s="1374">
        <v>1155403.6299999999</v>
      </c>
      <c r="J1233" s="1374">
        <v>0</v>
      </c>
      <c r="K1233" s="1374">
        <v>0</v>
      </c>
      <c r="L1233" s="1374">
        <v>-1155403.6299999999</v>
      </c>
    </row>
    <row r="1234" spans="1:12" ht="21">
      <c r="A1234" s="1372">
        <v>45535</v>
      </c>
      <c r="B1234" s="1373" t="s">
        <v>2397</v>
      </c>
      <c r="C1234" s="1373" t="s">
        <v>2459</v>
      </c>
      <c r="D1234" s="1373" t="s">
        <v>2460</v>
      </c>
      <c r="E1234" s="1373" t="s">
        <v>1973</v>
      </c>
      <c r="F1234" s="1373" t="s">
        <v>1974</v>
      </c>
      <c r="G1234" s="1374">
        <v>0</v>
      </c>
      <c r="H1234" s="1374">
        <v>0</v>
      </c>
      <c r="I1234" s="1374">
        <v>0</v>
      </c>
      <c r="J1234" s="1374">
        <v>396522.14</v>
      </c>
      <c r="K1234" s="1374">
        <v>0</v>
      </c>
      <c r="L1234" s="1374">
        <v>396522.14</v>
      </c>
    </row>
    <row r="1235" spans="1:12" ht="21">
      <c r="A1235" s="1372">
        <v>45535</v>
      </c>
      <c r="B1235" s="1373" t="s">
        <v>2397</v>
      </c>
      <c r="C1235" s="1373" t="s">
        <v>2459</v>
      </c>
      <c r="D1235" s="1373" t="s">
        <v>2460</v>
      </c>
      <c r="E1235" s="1373" t="s">
        <v>757</v>
      </c>
      <c r="F1235" s="1373" t="s">
        <v>2233</v>
      </c>
      <c r="G1235" s="1374">
        <v>0</v>
      </c>
      <c r="H1235" s="1374">
        <v>0</v>
      </c>
      <c r="I1235" s="1374">
        <v>0</v>
      </c>
      <c r="J1235" s="1374">
        <v>1043834.84</v>
      </c>
      <c r="K1235" s="1374">
        <v>0</v>
      </c>
      <c r="L1235" s="1374">
        <v>1043834.84</v>
      </c>
    </row>
    <row r="1236" spans="1:12" ht="21">
      <c r="A1236" s="1372">
        <v>45535</v>
      </c>
      <c r="B1236" s="1373" t="s">
        <v>2397</v>
      </c>
      <c r="C1236" s="1373" t="s">
        <v>2459</v>
      </c>
      <c r="D1236" s="1373" t="s">
        <v>2460</v>
      </c>
      <c r="E1236" s="1373" t="s">
        <v>758</v>
      </c>
      <c r="F1236" s="1373" t="s">
        <v>445</v>
      </c>
      <c r="G1236" s="1374">
        <v>0</v>
      </c>
      <c r="H1236" s="1374">
        <v>0</v>
      </c>
      <c r="I1236" s="1374">
        <v>0</v>
      </c>
      <c r="J1236" s="1374">
        <v>31797074.420000002</v>
      </c>
      <c r="K1236" s="1374">
        <v>0</v>
      </c>
      <c r="L1236" s="1374">
        <v>31797074.420000002</v>
      </c>
    </row>
    <row r="1237" spans="1:12" ht="21">
      <c r="A1237" s="1372">
        <v>45535</v>
      </c>
      <c r="B1237" s="1373" t="s">
        <v>2397</v>
      </c>
      <c r="C1237" s="1373" t="s">
        <v>2459</v>
      </c>
      <c r="D1237" s="1373" t="s">
        <v>2460</v>
      </c>
      <c r="E1237" s="1373" t="s">
        <v>759</v>
      </c>
      <c r="F1237" s="1373" t="s">
        <v>177</v>
      </c>
      <c r="G1237" s="1375"/>
      <c r="H1237" s="1375"/>
      <c r="I1237" s="1375"/>
      <c r="J1237" s="1375"/>
      <c r="K1237" s="1375"/>
      <c r="L1237" s="1375"/>
    </row>
    <row r="1238" spans="1:12" ht="21">
      <c r="A1238" s="1372">
        <v>45535</v>
      </c>
      <c r="B1238" s="1373" t="s">
        <v>2397</v>
      </c>
      <c r="C1238" s="1373" t="s">
        <v>2459</v>
      </c>
      <c r="D1238" s="1373" t="s">
        <v>2460</v>
      </c>
      <c r="E1238" s="1373" t="s">
        <v>760</v>
      </c>
      <c r="F1238" s="1373" t="s">
        <v>2234</v>
      </c>
      <c r="G1238" s="1375"/>
      <c r="H1238" s="1375"/>
      <c r="I1238" s="1375"/>
      <c r="J1238" s="1375"/>
      <c r="K1238" s="1375"/>
      <c r="L1238" s="1375"/>
    </row>
    <row r="1239" spans="1:12" ht="21">
      <c r="A1239" s="1372">
        <v>45535</v>
      </c>
      <c r="B1239" s="1373" t="s">
        <v>2397</v>
      </c>
      <c r="C1239" s="1373" t="s">
        <v>2459</v>
      </c>
      <c r="D1239" s="1373" t="s">
        <v>2460</v>
      </c>
      <c r="E1239" s="1373" t="s">
        <v>761</v>
      </c>
      <c r="F1239" s="1373" t="s">
        <v>2235</v>
      </c>
      <c r="G1239" s="1375"/>
      <c r="H1239" s="1375"/>
      <c r="I1239" s="1375"/>
      <c r="J1239" s="1375"/>
      <c r="K1239" s="1375"/>
      <c r="L1239" s="1375"/>
    </row>
    <row r="1240" spans="1:12" ht="21">
      <c r="A1240" s="1372">
        <v>45535</v>
      </c>
      <c r="B1240" s="1373" t="s">
        <v>2397</v>
      </c>
      <c r="C1240" s="1373" t="s">
        <v>2459</v>
      </c>
      <c r="D1240" s="1373" t="s">
        <v>2460</v>
      </c>
      <c r="E1240" s="1373" t="s">
        <v>762</v>
      </c>
      <c r="F1240" s="1373" t="s">
        <v>180</v>
      </c>
      <c r="G1240" s="1375"/>
      <c r="H1240" s="1375"/>
      <c r="I1240" s="1375"/>
      <c r="J1240" s="1375"/>
      <c r="K1240" s="1375"/>
      <c r="L1240" s="1375"/>
    </row>
    <row r="1241" spans="1:12" ht="21">
      <c r="A1241" s="1372">
        <v>45535</v>
      </c>
      <c r="B1241" s="1373" t="s">
        <v>2397</v>
      </c>
      <c r="C1241" s="1373" t="s">
        <v>2459</v>
      </c>
      <c r="D1241" s="1373" t="s">
        <v>2460</v>
      </c>
      <c r="E1241" s="1373" t="s">
        <v>763</v>
      </c>
      <c r="F1241" s="1373" t="s">
        <v>1684</v>
      </c>
      <c r="G1241" s="1375"/>
      <c r="H1241" s="1375"/>
      <c r="I1241" s="1375"/>
      <c r="J1241" s="1375"/>
      <c r="K1241" s="1375"/>
      <c r="L1241" s="1375"/>
    </row>
    <row r="1242" spans="1:12" ht="21">
      <c r="A1242" s="1372">
        <v>45535</v>
      </c>
      <c r="B1242" s="1373" t="s">
        <v>2397</v>
      </c>
      <c r="C1242" s="1373" t="s">
        <v>2459</v>
      </c>
      <c r="D1242" s="1373" t="s">
        <v>2460</v>
      </c>
      <c r="E1242" s="1373" t="s">
        <v>764</v>
      </c>
      <c r="F1242" s="1373" t="s">
        <v>181</v>
      </c>
      <c r="G1242" s="1375"/>
      <c r="H1242" s="1375"/>
      <c r="I1242" s="1375"/>
      <c r="J1242" s="1375"/>
      <c r="K1242" s="1375"/>
      <c r="L1242" s="1375"/>
    </row>
    <row r="1243" spans="1:12" ht="21">
      <c r="A1243" s="1372">
        <v>45535</v>
      </c>
      <c r="B1243" s="1373" t="s">
        <v>2397</v>
      </c>
      <c r="C1243" s="1373" t="s">
        <v>2459</v>
      </c>
      <c r="D1243" s="1373" t="s">
        <v>2460</v>
      </c>
      <c r="E1243" s="1373" t="s">
        <v>765</v>
      </c>
      <c r="F1243" s="1373" t="s">
        <v>182</v>
      </c>
      <c r="G1243" s="1375"/>
      <c r="H1243" s="1375"/>
      <c r="I1243" s="1375"/>
      <c r="J1243" s="1375"/>
      <c r="K1243" s="1375"/>
      <c r="L1243" s="1375"/>
    </row>
    <row r="1244" spans="1:12" ht="21">
      <c r="A1244" s="1372">
        <v>45535</v>
      </c>
      <c r="B1244" s="1373" t="s">
        <v>2397</v>
      </c>
      <c r="C1244" s="1373" t="s">
        <v>2459</v>
      </c>
      <c r="D1244" s="1373" t="s">
        <v>2460</v>
      </c>
      <c r="E1244" s="1373" t="s">
        <v>766</v>
      </c>
      <c r="F1244" s="1373" t="s">
        <v>183</v>
      </c>
      <c r="G1244" s="1375"/>
      <c r="H1244" s="1375"/>
      <c r="I1244" s="1375"/>
      <c r="J1244" s="1375"/>
      <c r="K1244" s="1375"/>
      <c r="L1244" s="1375"/>
    </row>
    <row r="1245" spans="1:12" ht="21">
      <c r="A1245" s="1372">
        <v>45535</v>
      </c>
      <c r="B1245" s="1373" t="s">
        <v>2397</v>
      </c>
      <c r="C1245" s="1373" t="s">
        <v>2459</v>
      </c>
      <c r="D1245" s="1373" t="s">
        <v>2460</v>
      </c>
      <c r="E1245" s="1373" t="s">
        <v>767</v>
      </c>
      <c r="F1245" s="1373" t="s">
        <v>184</v>
      </c>
      <c r="G1245" s="1375"/>
      <c r="H1245" s="1375"/>
      <c r="I1245" s="1375"/>
      <c r="J1245" s="1375"/>
      <c r="K1245" s="1375"/>
      <c r="L1245" s="1375"/>
    </row>
    <row r="1246" spans="1:12" ht="21">
      <c r="A1246" s="1372">
        <v>45535</v>
      </c>
      <c r="B1246" s="1373" t="s">
        <v>2397</v>
      </c>
      <c r="C1246" s="1373" t="s">
        <v>2459</v>
      </c>
      <c r="D1246" s="1373" t="s">
        <v>2460</v>
      </c>
      <c r="E1246" s="1373" t="s">
        <v>768</v>
      </c>
      <c r="F1246" s="1373" t="s">
        <v>2236</v>
      </c>
      <c r="G1246" s="1375"/>
      <c r="H1246" s="1375"/>
      <c r="I1246" s="1375"/>
      <c r="J1246" s="1375"/>
      <c r="K1246" s="1375"/>
      <c r="L1246" s="1375"/>
    </row>
    <row r="1247" spans="1:12" ht="21">
      <c r="A1247" s="1372">
        <v>45535</v>
      </c>
      <c r="B1247" s="1373" t="s">
        <v>2397</v>
      </c>
      <c r="C1247" s="1373" t="s">
        <v>2459</v>
      </c>
      <c r="D1247" s="1373" t="s">
        <v>2460</v>
      </c>
      <c r="E1247" s="1373" t="s">
        <v>1830</v>
      </c>
      <c r="F1247" s="1373" t="s">
        <v>1831</v>
      </c>
      <c r="G1247" s="1375"/>
      <c r="H1247" s="1375"/>
      <c r="I1247" s="1375"/>
      <c r="J1247" s="1375"/>
      <c r="K1247" s="1375"/>
      <c r="L1247" s="1375"/>
    </row>
    <row r="1248" spans="1:12" ht="21">
      <c r="A1248" s="1372">
        <v>45535</v>
      </c>
      <c r="B1248" s="1373" t="s">
        <v>2397</v>
      </c>
      <c r="C1248" s="1373" t="s">
        <v>2459</v>
      </c>
      <c r="D1248" s="1373" t="s">
        <v>2460</v>
      </c>
      <c r="E1248" s="1373" t="s">
        <v>769</v>
      </c>
      <c r="F1248" s="1373" t="s">
        <v>185</v>
      </c>
      <c r="G1248" s="1375"/>
      <c r="H1248" s="1375"/>
      <c r="I1248" s="1375"/>
      <c r="J1248" s="1375"/>
      <c r="K1248" s="1375"/>
      <c r="L1248" s="1375"/>
    </row>
    <row r="1249" spans="1:12" ht="21">
      <c r="A1249" s="1372">
        <v>45535</v>
      </c>
      <c r="B1249" s="1373" t="s">
        <v>2397</v>
      </c>
      <c r="C1249" s="1373" t="s">
        <v>2459</v>
      </c>
      <c r="D1249" s="1373" t="s">
        <v>2460</v>
      </c>
      <c r="E1249" s="1373" t="s">
        <v>770</v>
      </c>
      <c r="F1249" s="1373" t="s">
        <v>2237</v>
      </c>
      <c r="G1249" s="1375"/>
      <c r="H1249" s="1375"/>
      <c r="I1249" s="1375"/>
      <c r="J1249" s="1375"/>
      <c r="K1249" s="1375"/>
      <c r="L1249" s="1375"/>
    </row>
    <row r="1250" spans="1:12" ht="21">
      <c r="A1250" s="1372">
        <v>45535</v>
      </c>
      <c r="B1250" s="1373" t="s">
        <v>2397</v>
      </c>
      <c r="C1250" s="1373" t="s">
        <v>2459</v>
      </c>
      <c r="D1250" s="1373" t="s">
        <v>2460</v>
      </c>
      <c r="E1250" s="1373" t="s">
        <v>771</v>
      </c>
      <c r="F1250" s="1373" t="s">
        <v>2238</v>
      </c>
      <c r="G1250" s="1375"/>
      <c r="H1250" s="1375"/>
      <c r="I1250" s="1375"/>
      <c r="J1250" s="1375"/>
      <c r="K1250" s="1375"/>
      <c r="L1250" s="1375"/>
    </row>
    <row r="1251" spans="1:12" ht="21">
      <c r="A1251" s="1372">
        <v>45535</v>
      </c>
      <c r="B1251" s="1373" t="s">
        <v>2397</v>
      </c>
      <c r="C1251" s="1373" t="s">
        <v>2459</v>
      </c>
      <c r="D1251" s="1373" t="s">
        <v>2460</v>
      </c>
      <c r="E1251" s="1373" t="s">
        <v>772</v>
      </c>
      <c r="F1251" s="1373" t="s">
        <v>2239</v>
      </c>
      <c r="G1251" s="1375"/>
      <c r="H1251" s="1375"/>
      <c r="I1251" s="1375"/>
      <c r="J1251" s="1375"/>
      <c r="K1251" s="1375"/>
      <c r="L1251" s="1375"/>
    </row>
    <row r="1252" spans="1:12" ht="21">
      <c r="A1252" s="1372">
        <v>45535</v>
      </c>
      <c r="B1252" s="1373" t="s">
        <v>2397</v>
      </c>
      <c r="C1252" s="1373" t="s">
        <v>2459</v>
      </c>
      <c r="D1252" s="1373" t="s">
        <v>2460</v>
      </c>
      <c r="E1252" s="1373" t="s">
        <v>773</v>
      </c>
      <c r="F1252" s="1373" t="s">
        <v>2240</v>
      </c>
      <c r="G1252" s="1375"/>
      <c r="H1252" s="1375"/>
      <c r="I1252" s="1375"/>
      <c r="J1252" s="1375"/>
      <c r="K1252" s="1375"/>
      <c r="L1252" s="1375"/>
    </row>
    <row r="1253" spans="1:12" ht="21">
      <c r="A1253" s="1372">
        <v>45535</v>
      </c>
      <c r="B1253" s="1373" t="s">
        <v>2397</v>
      </c>
      <c r="C1253" s="1373" t="s">
        <v>2459</v>
      </c>
      <c r="D1253" s="1373" t="s">
        <v>2460</v>
      </c>
      <c r="E1253" s="1373" t="s">
        <v>774</v>
      </c>
      <c r="F1253" s="1373" t="s">
        <v>186</v>
      </c>
      <c r="G1253" s="1375"/>
      <c r="H1253" s="1375"/>
      <c r="I1253" s="1375"/>
      <c r="J1253" s="1375"/>
      <c r="K1253" s="1375"/>
      <c r="L1253" s="1375"/>
    </row>
    <row r="1254" spans="1:12" ht="21">
      <c r="A1254" s="1372">
        <v>45535</v>
      </c>
      <c r="B1254" s="1373" t="s">
        <v>2397</v>
      </c>
      <c r="C1254" s="1373" t="s">
        <v>2459</v>
      </c>
      <c r="D1254" s="1373" t="s">
        <v>2460</v>
      </c>
      <c r="E1254" s="1373" t="s">
        <v>775</v>
      </c>
      <c r="F1254" s="1373" t="s">
        <v>187</v>
      </c>
      <c r="G1254" s="1375"/>
      <c r="H1254" s="1375"/>
      <c r="I1254" s="1375"/>
      <c r="J1254" s="1375"/>
      <c r="K1254" s="1375"/>
      <c r="L1254" s="1375"/>
    </row>
    <row r="1255" spans="1:12" ht="21">
      <c r="A1255" s="1372">
        <v>45535</v>
      </c>
      <c r="B1255" s="1373" t="s">
        <v>2397</v>
      </c>
      <c r="C1255" s="1373" t="s">
        <v>2459</v>
      </c>
      <c r="D1255" s="1373" t="s">
        <v>2460</v>
      </c>
      <c r="E1255" s="1373" t="s">
        <v>776</v>
      </c>
      <c r="F1255" s="1373" t="s">
        <v>188</v>
      </c>
      <c r="G1255" s="1375"/>
      <c r="H1255" s="1375"/>
      <c r="I1255" s="1375"/>
      <c r="J1255" s="1375"/>
      <c r="K1255" s="1375"/>
      <c r="L1255" s="1375"/>
    </row>
    <row r="1256" spans="1:12" ht="21">
      <c r="A1256" s="1372">
        <v>45535</v>
      </c>
      <c r="B1256" s="1373" t="s">
        <v>2397</v>
      </c>
      <c r="C1256" s="1373" t="s">
        <v>2459</v>
      </c>
      <c r="D1256" s="1373" t="s">
        <v>2460</v>
      </c>
      <c r="E1256" s="1373" t="s">
        <v>777</v>
      </c>
      <c r="F1256" s="1373" t="s">
        <v>1211</v>
      </c>
      <c r="G1256" s="1374">
        <v>0</v>
      </c>
      <c r="H1256" s="1374">
        <v>0</v>
      </c>
      <c r="I1256" s="1374">
        <v>0</v>
      </c>
      <c r="J1256" s="1374">
        <v>80450</v>
      </c>
      <c r="K1256" s="1374">
        <v>0</v>
      </c>
      <c r="L1256" s="1374">
        <v>80450</v>
      </c>
    </row>
    <row r="1257" spans="1:12" ht="21">
      <c r="A1257" s="1372">
        <v>45535</v>
      </c>
      <c r="B1257" s="1373" t="s">
        <v>2397</v>
      </c>
      <c r="C1257" s="1373" t="s">
        <v>2459</v>
      </c>
      <c r="D1257" s="1373" t="s">
        <v>2460</v>
      </c>
      <c r="E1257" s="1373" t="s">
        <v>778</v>
      </c>
      <c r="F1257" s="1373" t="s">
        <v>189</v>
      </c>
      <c r="G1257" s="1374">
        <v>0</v>
      </c>
      <c r="H1257" s="1374">
        <v>45100</v>
      </c>
      <c r="I1257" s="1374">
        <v>0</v>
      </c>
      <c r="J1257" s="1374">
        <v>313000</v>
      </c>
      <c r="K1257" s="1374">
        <v>45100</v>
      </c>
      <c r="L1257" s="1374">
        <v>313000</v>
      </c>
    </row>
    <row r="1258" spans="1:12" ht="21">
      <c r="A1258" s="1372">
        <v>45535</v>
      </c>
      <c r="B1258" s="1373" t="s">
        <v>2397</v>
      </c>
      <c r="C1258" s="1373" t="s">
        <v>2459</v>
      </c>
      <c r="D1258" s="1373" t="s">
        <v>2460</v>
      </c>
      <c r="E1258" s="1373" t="s">
        <v>779</v>
      </c>
      <c r="F1258" s="1373" t="s">
        <v>412</v>
      </c>
      <c r="G1258" s="1374">
        <v>0</v>
      </c>
      <c r="H1258" s="1374">
        <v>33317.519999999997</v>
      </c>
      <c r="I1258" s="1374">
        <v>0</v>
      </c>
      <c r="J1258" s="1374">
        <v>234792.8</v>
      </c>
      <c r="K1258" s="1374">
        <v>33317.519999999997</v>
      </c>
      <c r="L1258" s="1374">
        <v>234792.8</v>
      </c>
    </row>
    <row r="1259" spans="1:12" ht="21">
      <c r="A1259" s="1372">
        <v>45535</v>
      </c>
      <c r="B1259" s="1373" t="s">
        <v>2397</v>
      </c>
      <c r="C1259" s="1373" t="s">
        <v>2459</v>
      </c>
      <c r="D1259" s="1373" t="s">
        <v>2460</v>
      </c>
      <c r="E1259" s="1373" t="s">
        <v>780</v>
      </c>
      <c r="F1259" s="1373" t="s">
        <v>190</v>
      </c>
      <c r="G1259" s="1374">
        <v>0</v>
      </c>
      <c r="H1259" s="1374">
        <v>0</v>
      </c>
      <c r="I1259" s="1374">
        <v>0</v>
      </c>
      <c r="J1259" s="1374">
        <v>298.75</v>
      </c>
      <c r="K1259" s="1374">
        <v>0</v>
      </c>
      <c r="L1259" s="1374">
        <v>298.75</v>
      </c>
    </row>
    <row r="1260" spans="1:12" ht="21">
      <c r="A1260" s="1372">
        <v>45535</v>
      </c>
      <c r="B1260" s="1373" t="s">
        <v>2397</v>
      </c>
      <c r="C1260" s="1373" t="s">
        <v>2459</v>
      </c>
      <c r="D1260" s="1373" t="s">
        <v>2460</v>
      </c>
      <c r="E1260" s="1373" t="s">
        <v>781</v>
      </c>
      <c r="F1260" s="1373" t="s">
        <v>191</v>
      </c>
      <c r="G1260" s="1374">
        <v>0</v>
      </c>
      <c r="H1260" s="1374">
        <v>0</v>
      </c>
      <c r="I1260" s="1374">
        <v>0</v>
      </c>
      <c r="J1260" s="1374">
        <v>5589.45</v>
      </c>
      <c r="K1260" s="1374">
        <v>0</v>
      </c>
      <c r="L1260" s="1374">
        <v>5589.45</v>
      </c>
    </row>
    <row r="1261" spans="1:12" ht="21">
      <c r="A1261" s="1372">
        <v>45535</v>
      </c>
      <c r="B1261" s="1373" t="s">
        <v>2397</v>
      </c>
      <c r="C1261" s="1373" t="s">
        <v>2459</v>
      </c>
      <c r="D1261" s="1373" t="s">
        <v>2460</v>
      </c>
      <c r="E1261" s="1373" t="s">
        <v>782</v>
      </c>
      <c r="F1261" s="1373" t="s">
        <v>192</v>
      </c>
      <c r="G1261" s="1374">
        <v>0</v>
      </c>
      <c r="H1261" s="1374">
        <v>130654.93</v>
      </c>
      <c r="I1261" s="1374">
        <v>0</v>
      </c>
      <c r="J1261" s="1374">
        <v>2466424.62</v>
      </c>
      <c r="K1261" s="1374">
        <v>130654.93</v>
      </c>
      <c r="L1261" s="1374">
        <v>2466424.62</v>
      </c>
    </row>
    <row r="1262" spans="1:12" ht="21">
      <c r="A1262" s="1372">
        <v>45535</v>
      </c>
      <c r="B1262" s="1373" t="s">
        <v>2397</v>
      </c>
      <c r="C1262" s="1373" t="s">
        <v>2459</v>
      </c>
      <c r="D1262" s="1373" t="s">
        <v>2460</v>
      </c>
      <c r="E1262" s="1373" t="s">
        <v>783</v>
      </c>
      <c r="F1262" s="1373" t="s">
        <v>193</v>
      </c>
      <c r="G1262" s="1374">
        <v>0</v>
      </c>
      <c r="H1262" s="1374">
        <v>63872.5</v>
      </c>
      <c r="I1262" s="1374">
        <v>0</v>
      </c>
      <c r="J1262" s="1374">
        <v>935483.15</v>
      </c>
      <c r="K1262" s="1374">
        <v>63872.5</v>
      </c>
      <c r="L1262" s="1374">
        <v>935483.15</v>
      </c>
    </row>
    <row r="1263" spans="1:12" ht="21">
      <c r="A1263" s="1372">
        <v>45535</v>
      </c>
      <c r="B1263" s="1373" t="s">
        <v>2397</v>
      </c>
      <c r="C1263" s="1373" t="s">
        <v>2459</v>
      </c>
      <c r="D1263" s="1373" t="s">
        <v>2460</v>
      </c>
      <c r="E1263" s="1373" t="s">
        <v>784</v>
      </c>
      <c r="F1263" s="1373" t="s">
        <v>2241</v>
      </c>
      <c r="G1263" s="1374">
        <v>923</v>
      </c>
      <c r="H1263" s="1374">
        <v>2467</v>
      </c>
      <c r="I1263" s="1374">
        <v>0</v>
      </c>
      <c r="J1263" s="1374">
        <v>12951</v>
      </c>
      <c r="K1263" s="1374">
        <v>1544</v>
      </c>
      <c r="L1263" s="1374">
        <v>12951</v>
      </c>
    </row>
    <row r="1264" spans="1:12" ht="21">
      <c r="A1264" s="1372">
        <v>45535</v>
      </c>
      <c r="B1264" s="1373" t="s">
        <v>2397</v>
      </c>
      <c r="C1264" s="1373" t="s">
        <v>2459</v>
      </c>
      <c r="D1264" s="1373" t="s">
        <v>2460</v>
      </c>
      <c r="E1264" s="1373" t="s">
        <v>785</v>
      </c>
      <c r="F1264" s="1373" t="s">
        <v>2242</v>
      </c>
      <c r="G1264" s="1374">
        <v>0</v>
      </c>
      <c r="H1264" s="1374">
        <v>0</v>
      </c>
      <c r="I1264" s="1374">
        <v>0</v>
      </c>
      <c r="J1264" s="1374">
        <v>25720</v>
      </c>
      <c r="K1264" s="1374">
        <v>0</v>
      </c>
      <c r="L1264" s="1374">
        <v>25720</v>
      </c>
    </row>
    <row r="1265" spans="1:12" ht="21">
      <c r="A1265" s="1372">
        <v>45535</v>
      </c>
      <c r="B1265" s="1373" t="s">
        <v>2397</v>
      </c>
      <c r="C1265" s="1373" t="s">
        <v>2459</v>
      </c>
      <c r="D1265" s="1373" t="s">
        <v>2460</v>
      </c>
      <c r="E1265" s="1373" t="s">
        <v>786</v>
      </c>
      <c r="F1265" s="1373" t="s">
        <v>2243</v>
      </c>
      <c r="G1265" s="1374">
        <v>10154.93</v>
      </c>
      <c r="H1265" s="1374">
        <v>0</v>
      </c>
      <c r="I1265" s="1374">
        <v>10154.93</v>
      </c>
      <c r="J1265" s="1374">
        <v>0</v>
      </c>
      <c r="K1265" s="1374">
        <v>-10154.93</v>
      </c>
      <c r="L1265" s="1374">
        <v>-10154.93</v>
      </c>
    </row>
    <row r="1266" spans="1:12" ht="21">
      <c r="A1266" s="1372">
        <v>45535</v>
      </c>
      <c r="B1266" s="1373" t="s">
        <v>2397</v>
      </c>
      <c r="C1266" s="1373" t="s">
        <v>2459</v>
      </c>
      <c r="D1266" s="1373" t="s">
        <v>2460</v>
      </c>
      <c r="E1266" s="1373" t="s">
        <v>787</v>
      </c>
      <c r="F1266" s="1373" t="s">
        <v>2244</v>
      </c>
      <c r="G1266" s="1375"/>
      <c r="H1266" s="1375"/>
      <c r="I1266" s="1375"/>
      <c r="J1266" s="1375"/>
      <c r="K1266" s="1375"/>
      <c r="L1266" s="1375"/>
    </row>
    <row r="1267" spans="1:12" ht="21">
      <c r="A1267" s="1372">
        <v>45535</v>
      </c>
      <c r="B1267" s="1373" t="s">
        <v>2397</v>
      </c>
      <c r="C1267" s="1373" t="s">
        <v>2459</v>
      </c>
      <c r="D1267" s="1373" t="s">
        <v>2460</v>
      </c>
      <c r="E1267" s="1373" t="s">
        <v>788</v>
      </c>
      <c r="F1267" s="1373" t="s">
        <v>194</v>
      </c>
      <c r="G1267" s="1374">
        <v>14214.4</v>
      </c>
      <c r="H1267" s="1374">
        <v>980204.7</v>
      </c>
      <c r="I1267" s="1374">
        <v>0</v>
      </c>
      <c r="J1267" s="1374">
        <v>7627849.3300000001</v>
      </c>
      <c r="K1267" s="1374">
        <v>965990.3</v>
      </c>
      <c r="L1267" s="1374">
        <v>7627849.3300000001</v>
      </c>
    </row>
    <row r="1268" spans="1:12" ht="21">
      <c r="A1268" s="1372">
        <v>45535</v>
      </c>
      <c r="B1268" s="1373" t="s">
        <v>2397</v>
      </c>
      <c r="C1268" s="1373" t="s">
        <v>2459</v>
      </c>
      <c r="D1268" s="1373" t="s">
        <v>2460</v>
      </c>
      <c r="E1268" s="1373" t="s">
        <v>789</v>
      </c>
      <c r="F1268" s="1373" t="s">
        <v>195</v>
      </c>
      <c r="G1268" s="1374">
        <v>0</v>
      </c>
      <c r="H1268" s="1374">
        <v>171265.45</v>
      </c>
      <c r="I1268" s="1374">
        <v>0</v>
      </c>
      <c r="J1268" s="1374">
        <v>1344164.86</v>
      </c>
      <c r="K1268" s="1374">
        <v>171265.45</v>
      </c>
      <c r="L1268" s="1374">
        <v>1344164.86</v>
      </c>
    </row>
    <row r="1269" spans="1:12" ht="21">
      <c r="A1269" s="1372">
        <v>45535</v>
      </c>
      <c r="B1269" s="1373" t="s">
        <v>2397</v>
      </c>
      <c r="C1269" s="1373" t="s">
        <v>2459</v>
      </c>
      <c r="D1269" s="1373" t="s">
        <v>2460</v>
      </c>
      <c r="E1269" s="1373" t="s">
        <v>790</v>
      </c>
      <c r="F1269" s="1373" t="s">
        <v>2245</v>
      </c>
      <c r="G1269" s="1374">
        <v>26108.62</v>
      </c>
      <c r="H1269" s="1374">
        <v>0</v>
      </c>
      <c r="I1269" s="1374">
        <v>209150.97</v>
      </c>
      <c r="J1269" s="1374">
        <v>0</v>
      </c>
      <c r="K1269" s="1374">
        <v>-26108.62</v>
      </c>
      <c r="L1269" s="1374">
        <v>-209150.97</v>
      </c>
    </row>
    <row r="1270" spans="1:12" ht="21">
      <c r="A1270" s="1372">
        <v>45535</v>
      </c>
      <c r="B1270" s="1373" t="s">
        <v>2397</v>
      </c>
      <c r="C1270" s="1373" t="s">
        <v>2459</v>
      </c>
      <c r="D1270" s="1373" t="s">
        <v>2460</v>
      </c>
      <c r="E1270" s="1373" t="s">
        <v>791</v>
      </c>
      <c r="F1270" s="1373" t="s">
        <v>2246</v>
      </c>
      <c r="G1270" s="1374">
        <v>0</v>
      </c>
      <c r="H1270" s="1374">
        <v>15010.86</v>
      </c>
      <c r="I1270" s="1374">
        <v>0</v>
      </c>
      <c r="J1270" s="1374">
        <v>123503.45</v>
      </c>
      <c r="K1270" s="1374">
        <v>15010.86</v>
      </c>
      <c r="L1270" s="1374">
        <v>123503.45</v>
      </c>
    </row>
    <row r="1271" spans="1:12" ht="21">
      <c r="A1271" s="1372">
        <v>45535</v>
      </c>
      <c r="B1271" s="1373" t="s">
        <v>2397</v>
      </c>
      <c r="C1271" s="1373" t="s">
        <v>2459</v>
      </c>
      <c r="D1271" s="1373" t="s">
        <v>2460</v>
      </c>
      <c r="E1271" s="1373" t="s">
        <v>792</v>
      </c>
      <c r="F1271" s="1373" t="s">
        <v>198</v>
      </c>
      <c r="G1271" s="1374">
        <v>130</v>
      </c>
      <c r="H1271" s="1374">
        <v>22693.200000000001</v>
      </c>
      <c r="I1271" s="1374">
        <v>0</v>
      </c>
      <c r="J1271" s="1374">
        <v>368568.55</v>
      </c>
      <c r="K1271" s="1374">
        <v>22563.200000000001</v>
      </c>
      <c r="L1271" s="1374">
        <v>368568.55</v>
      </c>
    </row>
    <row r="1272" spans="1:12" ht="21">
      <c r="A1272" s="1372">
        <v>45535</v>
      </c>
      <c r="B1272" s="1373" t="s">
        <v>2397</v>
      </c>
      <c r="C1272" s="1373" t="s">
        <v>2459</v>
      </c>
      <c r="D1272" s="1373" t="s">
        <v>2460</v>
      </c>
      <c r="E1272" s="1373" t="s">
        <v>793</v>
      </c>
      <c r="F1272" s="1373" t="s">
        <v>199</v>
      </c>
      <c r="G1272" s="1374">
        <v>260</v>
      </c>
      <c r="H1272" s="1374">
        <v>4563</v>
      </c>
      <c r="I1272" s="1374">
        <v>0</v>
      </c>
      <c r="J1272" s="1374">
        <v>341411.95</v>
      </c>
      <c r="K1272" s="1374">
        <v>4303</v>
      </c>
      <c r="L1272" s="1374">
        <v>341411.95</v>
      </c>
    </row>
    <row r="1273" spans="1:12" ht="21">
      <c r="A1273" s="1372">
        <v>45535</v>
      </c>
      <c r="B1273" s="1373" t="s">
        <v>2397</v>
      </c>
      <c r="C1273" s="1373" t="s">
        <v>2459</v>
      </c>
      <c r="D1273" s="1373" t="s">
        <v>2460</v>
      </c>
      <c r="E1273" s="1373" t="s">
        <v>794</v>
      </c>
      <c r="F1273" s="1373" t="s">
        <v>2247</v>
      </c>
      <c r="G1273" s="1374">
        <v>3109.3</v>
      </c>
      <c r="H1273" s="1374">
        <v>238677.43</v>
      </c>
      <c r="I1273" s="1374">
        <v>0</v>
      </c>
      <c r="J1273" s="1374">
        <v>2019870.68</v>
      </c>
      <c r="K1273" s="1374">
        <v>235568.13</v>
      </c>
      <c r="L1273" s="1374">
        <v>2019870.68</v>
      </c>
    </row>
    <row r="1274" spans="1:12" ht="21">
      <c r="A1274" s="1372">
        <v>45535</v>
      </c>
      <c r="B1274" s="1373" t="s">
        <v>2397</v>
      </c>
      <c r="C1274" s="1373" t="s">
        <v>2459</v>
      </c>
      <c r="D1274" s="1373" t="s">
        <v>2460</v>
      </c>
      <c r="E1274" s="1373" t="s">
        <v>795</v>
      </c>
      <c r="F1274" s="1373" t="s">
        <v>2248</v>
      </c>
      <c r="G1274" s="1374">
        <v>650</v>
      </c>
      <c r="H1274" s="1374">
        <v>38364.58</v>
      </c>
      <c r="I1274" s="1374">
        <v>0</v>
      </c>
      <c r="J1274" s="1374">
        <v>448489.94</v>
      </c>
      <c r="K1274" s="1374">
        <v>37714.58</v>
      </c>
      <c r="L1274" s="1374">
        <v>448489.94</v>
      </c>
    </row>
    <row r="1275" spans="1:12" ht="21">
      <c r="A1275" s="1372">
        <v>45535</v>
      </c>
      <c r="B1275" s="1373" t="s">
        <v>2397</v>
      </c>
      <c r="C1275" s="1373" t="s">
        <v>2459</v>
      </c>
      <c r="D1275" s="1373" t="s">
        <v>2460</v>
      </c>
      <c r="E1275" s="1373" t="s">
        <v>796</v>
      </c>
      <c r="F1275" s="1373" t="s">
        <v>2249</v>
      </c>
      <c r="G1275" s="1374">
        <v>3844.29</v>
      </c>
      <c r="H1275" s="1374">
        <v>0</v>
      </c>
      <c r="I1275" s="1374">
        <v>92996.160000000003</v>
      </c>
      <c r="J1275" s="1374">
        <v>0</v>
      </c>
      <c r="K1275" s="1374">
        <v>-3844.29</v>
      </c>
      <c r="L1275" s="1374">
        <v>-92996.160000000003</v>
      </c>
    </row>
    <row r="1276" spans="1:12" ht="21">
      <c r="A1276" s="1372">
        <v>45535</v>
      </c>
      <c r="B1276" s="1373" t="s">
        <v>2397</v>
      </c>
      <c r="C1276" s="1373" t="s">
        <v>2459</v>
      </c>
      <c r="D1276" s="1373" t="s">
        <v>2460</v>
      </c>
      <c r="E1276" s="1373" t="s">
        <v>797</v>
      </c>
      <c r="F1276" s="1373" t="s">
        <v>2250</v>
      </c>
      <c r="G1276" s="1374">
        <v>0</v>
      </c>
      <c r="H1276" s="1374">
        <v>6351.76</v>
      </c>
      <c r="I1276" s="1374">
        <v>0</v>
      </c>
      <c r="J1276" s="1374">
        <v>39092.93</v>
      </c>
      <c r="K1276" s="1374">
        <v>6351.76</v>
      </c>
      <c r="L1276" s="1374">
        <v>39092.93</v>
      </c>
    </row>
    <row r="1277" spans="1:12" ht="21">
      <c r="A1277" s="1372">
        <v>45535</v>
      </c>
      <c r="B1277" s="1373" t="s">
        <v>2397</v>
      </c>
      <c r="C1277" s="1373" t="s">
        <v>2459</v>
      </c>
      <c r="D1277" s="1373" t="s">
        <v>2460</v>
      </c>
      <c r="E1277" s="1373" t="s">
        <v>798</v>
      </c>
      <c r="F1277" s="1373" t="s">
        <v>1685</v>
      </c>
      <c r="G1277" s="1374">
        <v>0</v>
      </c>
      <c r="H1277" s="1374">
        <v>20531.7</v>
      </c>
      <c r="I1277" s="1374">
        <v>0</v>
      </c>
      <c r="J1277" s="1374">
        <v>117262.49</v>
      </c>
      <c r="K1277" s="1374">
        <v>20531.7</v>
      </c>
      <c r="L1277" s="1374">
        <v>117262.49</v>
      </c>
    </row>
    <row r="1278" spans="1:12" ht="21">
      <c r="A1278" s="1372">
        <v>45535</v>
      </c>
      <c r="B1278" s="1373" t="s">
        <v>2397</v>
      </c>
      <c r="C1278" s="1373" t="s">
        <v>2459</v>
      </c>
      <c r="D1278" s="1373" t="s">
        <v>2460</v>
      </c>
      <c r="E1278" s="1373" t="s">
        <v>799</v>
      </c>
      <c r="F1278" s="1373" t="s">
        <v>2251</v>
      </c>
      <c r="G1278" s="1374">
        <v>0</v>
      </c>
      <c r="H1278" s="1374">
        <v>0</v>
      </c>
      <c r="I1278" s="1374">
        <v>0</v>
      </c>
      <c r="J1278" s="1374">
        <v>67298.75</v>
      </c>
      <c r="K1278" s="1374">
        <v>0</v>
      </c>
      <c r="L1278" s="1374">
        <v>67298.75</v>
      </c>
    </row>
    <row r="1279" spans="1:12" ht="21">
      <c r="A1279" s="1372">
        <v>45535</v>
      </c>
      <c r="B1279" s="1373" t="s">
        <v>2397</v>
      </c>
      <c r="C1279" s="1373" t="s">
        <v>2459</v>
      </c>
      <c r="D1279" s="1373" t="s">
        <v>2460</v>
      </c>
      <c r="E1279" s="1373" t="s">
        <v>800</v>
      </c>
      <c r="F1279" s="1373" t="s">
        <v>2252</v>
      </c>
      <c r="G1279" s="1374">
        <v>0</v>
      </c>
      <c r="H1279" s="1374">
        <v>0</v>
      </c>
      <c r="I1279" s="1374">
        <v>15127.1</v>
      </c>
      <c r="J1279" s="1374">
        <v>0</v>
      </c>
      <c r="K1279" s="1374">
        <v>0</v>
      </c>
      <c r="L1279" s="1374">
        <v>-15127.1</v>
      </c>
    </row>
    <row r="1280" spans="1:12" ht="21">
      <c r="A1280" s="1372">
        <v>45535</v>
      </c>
      <c r="B1280" s="1373" t="s">
        <v>2397</v>
      </c>
      <c r="C1280" s="1373" t="s">
        <v>2459</v>
      </c>
      <c r="D1280" s="1373" t="s">
        <v>2460</v>
      </c>
      <c r="E1280" s="1373" t="s">
        <v>801</v>
      </c>
      <c r="F1280" s="1373" t="s">
        <v>2253</v>
      </c>
      <c r="G1280" s="1374">
        <v>0</v>
      </c>
      <c r="H1280" s="1374">
        <v>0</v>
      </c>
      <c r="I1280" s="1374">
        <v>0</v>
      </c>
      <c r="J1280" s="1374">
        <v>7491.34</v>
      </c>
      <c r="K1280" s="1374">
        <v>0</v>
      </c>
      <c r="L1280" s="1374">
        <v>7491.34</v>
      </c>
    </row>
    <row r="1281" spans="1:12" ht="21">
      <c r="A1281" s="1372">
        <v>45535</v>
      </c>
      <c r="B1281" s="1373" t="s">
        <v>2397</v>
      </c>
      <c r="C1281" s="1373" t="s">
        <v>2459</v>
      </c>
      <c r="D1281" s="1373" t="s">
        <v>2460</v>
      </c>
      <c r="E1281" s="1373" t="s">
        <v>802</v>
      </c>
      <c r="F1281" s="1373" t="s">
        <v>2254</v>
      </c>
      <c r="G1281" s="1374">
        <v>220338.5</v>
      </c>
      <c r="H1281" s="1374">
        <v>4300525.5199999996</v>
      </c>
      <c r="I1281" s="1374">
        <v>0</v>
      </c>
      <c r="J1281" s="1374">
        <v>45397602.950000003</v>
      </c>
      <c r="K1281" s="1374">
        <v>4080187.02</v>
      </c>
      <c r="L1281" s="1374">
        <v>45397602.950000003</v>
      </c>
    </row>
    <row r="1282" spans="1:12" ht="21">
      <c r="A1282" s="1372">
        <v>45535</v>
      </c>
      <c r="B1282" s="1373" t="s">
        <v>2397</v>
      </c>
      <c r="C1282" s="1373" t="s">
        <v>2459</v>
      </c>
      <c r="D1282" s="1373" t="s">
        <v>2460</v>
      </c>
      <c r="E1282" s="1373" t="s">
        <v>803</v>
      </c>
      <c r="F1282" s="1373" t="s">
        <v>2255</v>
      </c>
      <c r="G1282" s="1374">
        <v>221831.1</v>
      </c>
      <c r="H1282" s="1374">
        <v>2375601.14</v>
      </c>
      <c r="I1282" s="1374">
        <v>0</v>
      </c>
      <c r="J1282" s="1374">
        <v>19161446.050000001</v>
      </c>
      <c r="K1282" s="1374">
        <v>2153770.04</v>
      </c>
      <c r="L1282" s="1374">
        <v>19161446.050000001</v>
      </c>
    </row>
    <row r="1283" spans="1:12" ht="21">
      <c r="A1283" s="1372">
        <v>45535</v>
      </c>
      <c r="B1283" s="1373" t="s">
        <v>2397</v>
      </c>
      <c r="C1283" s="1373" t="s">
        <v>2459</v>
      </c>
      <c r="D1283" s="1373" t="s">
        <v>2460</v>
      </c>
      <c r="E1283" s="1373" t="s">
        <v>804</v>
      </c>
      <c r="F1283" s="1373" t="s">
        <v>1236</v>
      </c>
      <c r="G1283" s="1374">
        <v>0</v>
      </c>
      <c r="H1283" s="1374">
        <v>0</v>
      </c>
      <c r="I1283" s="1374">
        <v>0</v>
      </c>
      <c r="J1283" s="1374">
        <v>227628.06</v>
      </c>
      <c r="K1283" s="1374">
        <v>0</v>
      </c>
      <c r="L1283" s="1374">
        <v>227628.06</v>
      </c>
    </row>
    <row r="1284" spans="1:12" ht="21">
      <c r="A1284" s="1372">
        <v>45535</v>
      </c>
      <c r="B1284" s="1373" t="s">
        <v>2397</v>
      </c>
      <c r="C1284" s="1373" t="s">
        <v>2459</v>
      </c>
      <c r="D1284" s="1373" t="s">
        <v>2460</v>
      </c>
      <c r="E1284" s="1373" t="s">
        <v>805</v>
      </c>
      <c r="F1284" s="1373" t="s">
        <v>2256</v>
      </c>
      <c r="G1284" s="1375"/>
      <c r="H1284" s="1375"/>
      <c r="I1284" s="1375"/>
      <c r="J1284" s="1375"/>
      <c r="K1284" s="1375"/>
      <c r="L1284" s="1375"/>
    </row>
    <row r="1285" spans="1:12" ht="21">
      <c r="A1285" s="1372">
        <v>45535</v>
      </c>
      <c r="B1285" s="1373" t="s">
        <v>2397</v>
      </c>
      <c r="C1285" s="1373" t="s">
        <v>2459</v>
      </c>
      <c r="D1285" s="1373" t="s">
        <v>2460</v>
      </c>
      <c r="E1285" s="1373" t="s">
        <v>806</v>
      </c>
      <c r="F1285" s="1373" t="s">
        <v>2257</v>
      </c>
      <c r="G1285" s="1375"/>
      <c r="H1285" s="1375"/>
      <c r="I1285" s="1375"/>
      <c r="J1285" s="1375"/>
      <c r="K1285" s="1375"/>
      <c r="L1285" s="1375"/>
    </row>
    <row r="1286" spans="1:12" ht="21">
      <c r="A1286" s="1372">
        <v>45535</v>
      </c>
      <c r="B1286" s="1373" t="s">
        <v>2397</v>
      </c>
      <c r="C1286" s="1373" t="s">
        <v>2459</v>
      </c>
      <c r="D1286" s="1373" t="s">
        <v>2460</v>
      </c>
      <c r="E1286" s="1373" t="s">
        <v>807</v>
      </c>
      <c r="F1286" s="1373" t="s">
        <v>201</v>
      </c>
      <c r="G1286" s="1374">
        <v>0</v>
      </c>
      <c r="H1286" s="1374">
        <v>0</v>
      </c>
      <c r="I1286" s="1374">
        <v>0</v>
      </c>
      <c r="J1286" s="1374">
        <v>2660150.17</v>
      </c>
      <c r="K1286" s="1374">
        <v>0</v>
      </c>
      <c r="L1286" s="1374">
        <v>2660150.17</v>
      </c>
    </row>
    <row r="1287" spans="1:12" ht="21">
      <c r="A1287" s="1372">
        <v>45535</v>
      </c>
      <c r="B1287" s="1373" t="s">
        <v>2397</v>
      </c>
      <c r="C1287" s="1373" t="s">
        <v>2459</v>
      </c>
      <c r="D1287" s="1373" t="s">
        <v>2460</v>
      </c>
      <c r="E1287" s="1373" t="s">
        <v>808</v>
      </c>
      <c r="F1287" s="1373" t="s">
        <v>1239</v>
      </c>
      <c r="G1287" s="1374">
        <v>4080187.02</v>
      </c>
      <c r="H1287" s="1374">
        <v>117494.5</v>
      </c>
      <c r="I1287" s="1374">
        <v>0</v>
      </c>
      <c r="J1287" s="1374">
        <v>665502.17000000004</v>
      </c>
      <c r="K1287" s="1374">
        <v>-3962692.52</v>
      </c>
      <c r="L1287" s="1374">
        <v>665502.17000000004</v>
      </c>
    </row>
    <row r="1288" spans="1:12" ht="21">
      <c r="A1288" s="1372">
        <v>45535</v>
      </c>
      <c r="B1288" s="1373" t="s">
        <v>2397</v>
      </c>
      <c r="C1288" s="1373" t="s">
        <v>2459</v>
      </c>
      <c r="D1288" s="1373" t="s">
        <v>2460</v>
      </c>
      <c r="E1288" s="1373" t="s">
        <v>809</v>
      </c>
      <c r="F1288" s="1373" t="s">
        <v>1241</v>
      </c>
      <c r="G1288" s="1374">
        <v>113970.07</v>
      </c>
      <c r="H1288" s="1374">
        <v>4700</v>
      </c>
      <c r="I1288" s="1374">
        <v>0</v>
      </c>
      <c r="J1288" s="1374">
        <v>6214187.8200000003</v>
      </c>
      <c r="K1288" s="1374">
        <v>-109270.07</v>
      </c>
      <c r="L1288" s="1374">
        <v>6214187.8200000003</v>
      </c>
    </row>
    <row r="1289" spans="1:12" ht="21">
      <c r="A1289" s="1372">
        <v>45535</v>
      </c>
      <c r="B1289" s="1373" t="s">
        <v>2397</v>
      </c>
      <c r="C1289" s="1373" t="s">
        <v>2459</v>
      </c>
      <c r="D1289" s="1373" t="s">
        <v>2460</v>
      </c>
      <c r="E1289" s="1373" t="s">
        <v>810</v>
      </c>
      <c r="F1289" s="1373" t="s">
        <v>202</v>
      </c>
      <c r="G1289" s="1374">
        <v>0</v>
      </c>
      <c r="H1289" s="1374">
        <v>653833.03</v>
      </c>
      <c r="I1289" s="1374">
        <v>0</v>
      </c>
      <c r="J1289" s="1374">
        <v>3168331.71</v>
      </c>
      <c r="K1289" s="1374">
        <v>653833.03</v>
      </c>
      <c r="L1289" s="1374">
        <v>3168331.71</v>
      </c>
    </row>
    <row r="1290" spans="1:12" ht="21">
      <c r="A1290" s="1372">
        <v>45535</v>
      </c>
      <c r="B1290" s="1373" t="s">
        <v>2397</v>
      </c>
      <c r="C1290" s="1373" t="s">
        <v>2459</v>
      </c>
      <c r="D1290" s="1373" t="s">
        <v>2460</v>
      </c>
      <c r="E1290" s="1373" t="s">
        <v>811</v>
      </c>
      <c r="F1290" s="1373" t="s">
        <v>2258</v>
      </c>
      <c r="G1290" s="1374">
        <v>0</v>
      </c>
      <c r="H1290" s="1374">
        <v>750016.4</v>
      </c>
      <c r="I1290" s="1374">
        <v>0</v>
      </c>
      <c r="J1290" s="1374">
        <v>5838856.25</v>
      </c>
      <c r="K1290" s="1374">
        <v>750016.4</v>
      </c>
      <c r="L1290" s="1374">
        <v>5838856.25</v>
      </c>
    </row>
    <row r="1291" spans="1:12" ht="21">
      <c r="A1291" s="1372">
        <v>45535</v>
      </c>
      <c r="B1291" s="1373" t="s">
        <v>2397</v>
      </c>
      <c r="C1291" s="1373" t="s">
        <v>2459</v>
      </c>
      <c r="D1291" s="1373" t="s">
        <v>2460</v>
      </c>
      <c r="E1291" s="1373" t="s">
        <v>812</v>
      </c>
      <c r="F1291" s="1373" t="s">
        <v>414</v>
      </c>
      <c r="G1291" s="1374">
        <v>0</v>
      </c>
      <c r="H1291" s="1374">
        <v>210036.95</v>
      </c>
      <c r="I1291" s="1374">
        <v>0</v>
      </c>
      <c r="J1291" s="1374">
        <v>1384236.56</v>
      </c>
      <c r="K1291" s="1374">
        <v>210036.95</v>
      </c>
      <c r="L1291" s="1374">
        <v>1384236.56</v>
      </c>
    </row>
    <row r="1292" spans="1:12" ht="21">
      <c r="A1292" s="1372">
        <v>45535</v>
      </c>
      <c r="B1292" s="1373" t="s">
        <v>2397</v>
      </c>
      <c r="C1292" s="1373" t="s">
        <v>2459</v>
      </c>
      <c r="D1292" s="1373" t="s">
        <v>2460</v>
      </c>
      <c r="E1292" s="1373" t="s">
        <v>813</v>
      </c>
      <c r="F1292" s="1373" t="s">
        <v>1242</v>
      </c>
      <c r="G1292" s="1375"/>
      <c r="H1292" s="1375"/>
      <c r="I1292" s="1375"/>
      <c r="J1292" s="1375"/>
      <c r="K1292" s="1375"/>
      <c r="L1292" s="1375"/>
    </row>
    <row r="1293" spans="1:12" ht="21">
      <c r="A1293" s="1372">
        <v>45535</v>
      </c>
      <c r="B1293" s="1373" t="s">
        <v>2397</v>
      </c>
      <c r="C1293" s="1373" t="s">
        <v>2459</v>
      </c>
      <c r="D1293" s="1373" t="s">
        <v>2460</v>
      </c>
      <c r="E1293" s="1373" t="s">
        <v>814</v>
      </c>
      <c r="F1293" s="1373" t="s">
        <v>2259</v>
      </c>
      <c r="G1293" s="1374">
        <v>743785.35</v>
      </c>
      <c r="H1293" s="1374">
        <v>0</v>
      </c>
      <c r="I1293" s="1374">
        <v>5268751.0599999996</v>
      </c>
      <c r="J1293" s="1374">
        <v>0</v>
      </c>
      <c r="K1293" s="1374">
        <v>-743785.35</v>
      </c>
      <c r="L1293" s="1374">
        <v>-5268751.0599999996</v>
      </c>
    </row>
    <row r="1294" spans="1:12" ht="21">
      <c r="A1294" s="1372">
        <v>45535</v>
      </c>
      <c r="B1294" s="1373" t="s">
        <v>2397</v>
      </c>
      <c r="C1294" s="1373" t="s">
        <v>2459</v>
      </c>
      <c r="D1294" s="1373" t="s">
        <v>2460</v>
      </c>
      <c r="E1294" s="1373" t="s">
        <v>815</v>
      </c>
      <c r="F1294" s="1373" t="s">
        <v>2260</v>
      </c>
      <c r="G1294" s="1374">
        <v>0</v>
      </c>
      <c r="H1294" s="1374">
        <v>630879.56999999995</v>
      </c>
      <c r="I1294" s="1374">
        <v>0</v>
      </c>
      <c r="J1294" s="1374">
        <v>3866008.93</v>
      </c>
      <c r="K1294" s="1374">
        <v>630879.56999999995</v>
      </c>
      <c r="L1294" s="1374">
        <v>3866008.93</v>
      </c>
    </row>
    <row r="1295" spans="1:12" ht="21">
      <c r="A1295" s="1372">
        <v>45535</v>
      </c>
      <c r="B1295" s="1373" t="s">
        <v>2397</v>
      </c>
      <c r="C1295" s="1373" t="s">
        <v>2459</v>
      </c>
      <c r="D1295" s="1373" t="s">
        <v>2460</v>
      </c>
      <c r="E1295" s="1373" t="s">
        <v>816</v>
      </c>
      <c r="F1295" s="1373" t="s">
        <v>1246</v>
      </c>
      <c r="G1295" s="1374">
        <v>0</v>
      </c>
      <c r="H1295" s="1374">
        <v>0</v>
      </c>
      <c r="I1295" s="1374">
        <v>121151.16</v>
      </c>
      <c r="J1295" s="1374">
        <v>0</v>
      </c>
      <c r="K1295" s="1374">
        <v>0</v>
      </c>
      <c r="L1295" s="1374">
        <v>-121151.16</v>
      </c>
    </row>
    <row r="1296" spans="1:12" ht="21">
      <c r="A1296" s="1372">
        <v>45535</v>
      </c>
      <c r="B1296" s="1373" t="s">
        <v>2397</v>
      </c>
      <c r="C1296" s="1373" t="s">
        <v>2459</v>
      </c>
      <c r="D1296" s="1373" t="s">
        <v>2460</v>
      </c>
      <c r="E1296" s="1373" t="s">
        <v>817</v>
      </c>
      <c r="F1296" s="1373" t="s">
        <v>1247</v>
      </c>
      <c r="G1296" s="1374">
        <v>0</v>
      </c>
      <c r="H1296" s="1374">
        <v>0</v>
      </c>
      <c r="I1296" s="1374">
        <v>0</v>
      </c>
      <c r="J1296" s="1374">
        <v>15239</v>
      </c>
      <c r="K1296" s="1374">
        <v>0</v>
      </c>
      <c r="L1296" s="1374">
        <v>15239</v>
      </c>
    </row>
    <row r="1297" spans="1:12" ht="21">
      <c r="A1297" s="1372">
        <v>45535</v>
      </c>
      <c r="B1297" s="1373" t="s">
        <v>2397</v>
      </c>
      <c r="C1297" s="1373" t="s">
        <v>2459</v>
      </c>
      <c r="D1297" s="1373" t="s">
        <v>2460</v>
      </c>
      <c r="E1297" s="1373" t="s">
        <v>818</v>
      </c>
      <c r="F1297" s="1373" t="s">
        <v>415</v>
      </c>
      <c r="G1297" s="1374">
        <v>0</v>
      </c>
      <c r="H1297" s="1374">
        <v>113970.07</v>
      </c>
      <c r="I1297" s="1374">
        <v>0</v>
      </c>
      <c r="J1297" s="1374">
        <v>2825494.73</v>
      </c>
      <c r="K1297" s="1374">
        <v>113970.07</v>
      </c>
      <c r="L1297" s="1374">
        <v>2825494.73</v>
      </c>
    </row>
    <row r="1298" spans="1:12" ht="21">
      <c r="A1298" s="1372">
        <v>45535</v>
      </c>
      <c r="B1298" s="1373" t="s">
        <v>2397</v>
      </c>
      <c r="C1298" s="1373" t="s">
        <v>2459</v>
      </c>
      <c r="D1298" s="1373" t="s">
        <v>2460</v>
      </c>
      <c r="E1298" s="1373" t="s">
        <v>819</v>
      </c>
      <c r="F1298" s="1373" t="s">
        <v>2261</v>
      </c>
      <c r="G1298" s="1375"/>
      <c r="H1298" s="1375"/>
      <c r="I1298" s="1375"/>
      <c r="J1298" s="1375"/>
      <c r="K1298" s="1375"/>
      <c r="L1298" s="1375"/>
    </row>
    <row r="1299" spans="1:12" ht="21">
      <c r="A1299" s="1372">
        <v>45535</v>
      </c>
      <c r="B1299" s="1373" t="s">
        <v>2397</v>
      </c>
      <c r="C1299" s="1373" t="s">
        <v>2459</v>
      </c>
      <c r="D1299" s="1373" t="s">
        <v>2460</v>
      </c>
      <c r="E1299" s="1373" t="s">
        <v>820</v>
      </c>
      <c r="F1299" s="1373" t="s">
        <v>204</v>
      </c>
      <c r="G1299" s="1374">
        <v>0</v>
      </c>
      <c r="H1299" s="1374">
        <v>200000</v>
      </c>
      <c r="I1299" s="1374">
        <v>0</v>
      </c>
      <c r="J1299" s="1374">
        <v>2254048</v>
      </c>
      <c r="K1299" s="1374">
        <v>200000</v>
      </c>
      <c r="L1299" s="1374">
        <v>2254048</v>
      </c>
    </row>
    <row r="1300" spans="1:12" ht="21">
      <c r="A1300" s="1372">
        <v>45535</v>
      </c>
      <c r="B1300" s="1373" t="s">
        <v>2397</v>
      </c>
      <c r="C1300" s="1373" t="s">
        <v>2459</v>
      </c>
      <c r="D1300" s="1373" t="s">
        <v>2460</v>
      </c>
      <c r="E1300" s="1373" t="s">
        <v>821</v>
      </c>
      <c r="F1300" s="1373" t="s">
        <v>2262</v>
      </c>
      <c r="G1300" s="1374">
        <v>17128.21</v>
      </c>
      <c r="H1300" s="1374">
        <v>380266.74</v>
      </c>
      <c r="I1300" s="1374">
        <v>0</v>
      </c>
      <c r="J1300" s="1374">
        <v>2088589.04</v>
      </c>
      <c r="K1300" s="1374">
        <v>363138.53</v>
      </c>
      <c r="L1300" s="1374">
        <v>2088589.04</v>
      </c>
    </row>
    <row r="1301" spans="1:12" ht="21">
      <c r="A1301" s="1372">
        <v>45535</v>
      </c>
      <c r="B1301" s="1373" t="s">
        <v>2397</v>
      </c>
      <c r="C1301" s="1373" t="s">
        <v>2459</v>
      </c>
      <c r="D1301" s="1373" t="s">
        <v>2460</v>
      </c>
      <c r="E1301" s="1373" t="s">
        <v>822</v>
      </c>
      <c r="F1301" s="1373" t="s">
        <v>1384</v>
      </c>
      <c r="G1301" s="1374">
        <v>332326.34999999998</v>
      </c>
      <c r="H1301" s="1374">
        <v>327144</v>
      </c>
      <c r="I1301" s="1374">
        <v>0</v>
      </c>
      <c r="J1301" s="1374">
        <v>852606.84</v>
      </c>
      <c r="K1301" s="1374">
        <v>-5182.3500000000004</v>
      </c>
      <c r="L1301" s="1374">
        <v>852606.84</v>
      </c>
    </row>
    <row r="1302" spans="1:12" ht="21">
      <c r="A1302" s="1372">
        <v>45535</v>
      </c>
      <c r="B1302" s="1373" t="s">
        <v>2397</v>
      </c>
      <c r="C1302" s="1373" t="s">
        <v>2459</v>
      </c>
      <c r="D1302" s="1373" t="s">
        <v>2460</v>
      </c>
      <c r="E1302" s="1373" t="s">
        <v>823</v>
      </c>
      <c r="F1302" s="1373" t="s">
        <v>2263</v>
      </c>
      <c r="G1302" s="1374">
        <v>0</v>
      </c>
      <c r="H1302" s="1374">
        <v>0</v>
      </c>
      <c r="I1302" s="1374">
        <v>45239.08</v>
      </c>
      <c r="J1302" s="1374">
        <v>0</v>
      </c>
      <c r="K1302" s="1374">
        <v>0</v>
      </c>
      <c r="L1302" s="1374">
        <v>-45239.08</v>
      </c>
    </row>
    <row r="1303" spans="1:12" ht="21">
      <c r="A1303" s="1372">
        <v>45535</v>
      </c>
      <c r="B1303" s="1373" t="s">
        <v>2397</v>
      </c>
      <c r="C1303" s="1373" t="s">
        <v>2459</v>
      </c>
      <c r="D1303" s="1373" t="s">
        <v>2460</v>
      </c>
      <c r="E1303" s="1373" t="s">
        <v>824</v>
      </c>
      <c r="F1303" s="1373" t="s">
        <v>2264</v>
      </c>
      <c r="G1303" s="1374">
        <v>0</v>
      </c>
      <c r="H1303" s="1374">
        <v>0</v>
      </c>
      <c r="I1303" s="1374">
        <v>0</v>
      </c>
      <c r="J1303" s="1374">
        <v>36383.1</v>
      </c>
      <c r="K1303" s="1374">
        <v>0</v>
      </c>
      <c r="L1303" s="1374">
        <v>36383.1</v>
      </c>
    </row>
    <row r="1304" spans="1:12" ht="21">
      <c r="A1304" s="1372">
        <v>45535</v>
      </c>
      <c r="B1304" s="1373" t="s">
        <v>2397</v>
      </c>
      <c r="C1304" s="1373" t="s">
        <v>2459</v>
      </c>
      <c r="D1304" s="1373" t="s">
        <v>2460</v>
      </c>
      <c r="E1304" s="1373" t="s">
        <v>825</v>
      </c>
      <c r="F1304" s="1373" t="s">
        <v>2265</v>
      </c>
      <c r="G1304" s="1375"/>
      <c r="H1304" s="1375"/>
      <c r="I1304" s="1375"/>
      <c r="J1304" s="1375"/>
      <c r="K1304" s="1375"/>
      <c r="L1304" s="1375"/>
    </row>
    <row r="1305" spans="1:12" ht="21">
      <c r="A1305" s="1372">
        <v>45535</v>
      </c>
      <c r="B1305" s="1373" t="s">
        <v>2397</v>
      </c>
      <c r="C1305" s="1373" t="s">
        <v>2459</v>
      </c>
      <c r="D1305" s="1373" t="s">
        <v>2460</v>
      </c>
      <c r="E1305" s="1373" t="s">
        <v>826</v>
      </c>
      <c r="F1305" s="1373" t="s">
        <v>1248</v>
      </c>
      <c r="G1305" s="1375"/>
      <c r="H1305" s="1375"/>
      <c r="I1305" s="1375"/>
      <c r="J1305" s="1375"/>
      <c r="K1305" s="1375"/>
      <c r="L1305" s="1375"/>
    </row>
    <row r="1306" spans="1:12" ht="21">
      <c r="A1306" s="1372">
        <v>45535</v>
      </c>
      <c r="B1306" s="1373" t="s">
        <v>2397</v>
      </c>
      <c r="C1306" s="1373" t="s">
        <v>2459</v>
      </c>
      <c r="D1306" s="1373" t="s">
        <v>2460</v>
      </c>
      <c r="E1306" s="1373" t="s">
        <v>827</v>
      </c>
      <c r="F1306" s="1373" t="s">
        <v>206</v>
      </c>
      <c r="G1306" s="1375"/>
      <c r="H1306" s="1375"/>
      <c r="I1306" s="1375"/>
      <c r="J1306" s="1375"/>
      <c r="K1306" s="1375"/>
      <c r="L1306" s="1375"/>
    </row>
    <row r="1307" spans="1:12" ht="21">
      <c r="A1307" s="1372">
        <v>45535</v>
      </c>
      <c r="B1307" s="1373" t="s">
        <v>2397</v>
      </c>
      <c r="C1307" s="1373" t="s">
        <v>2459</v>
      </c>
      <c r="D1307" s="1373" t="s">
        <v>2460</v>
      </c>
      <c r="E1307" s="1373" t="s">
        <v>828</v>
      </c>
      <c r="F1307" s="1373" t="s">
        <v>2266</v>
      </c>
      <c r="G1307" s="1374">
        <v>26091.87</v>
      </c>
      <c r="H1307" s="1374">
        <v>0</v>
      </c>
      <c r="I1307" s="1374">
        <v>135610.32</v>
      </c>
      <c r="J1307" s="1374">
        <v>0</v>
      </c>
      <c r="K1307" s="1374">
        <v>-26091.87</v>
      </c>
      <c r="L1307" s="1374">
        <v>-135610.32</v>
      </c>
    </row>
    <row r="1308" spans="1:12" ht="21">
      <c r="A1308" s="1372">
        <v>45535</v>
      </c>
      <c r="B1308" s="1373" t="s">
        <v>2397</v>
      </c>
      <c r="C1308" s="1373" t="s">
        <v>2459</v>
      </c>
      <c r="D1308" s="1373" t="s">
        <v>2460</v>
      </c>
      <c r="E1308" s="1373" t="s">
        <v>829</v>
      </c>
      <c r="F1308" s="1373" t="s">
        <v>2267</v>
      </c>
      <c r="G1308" s="1374">
        <v>0</v>
      </c>
      <c r="H1308" s="1374">
        <v>1375.24</v>
      </c>
      <c r="I1308" s="1374">
        <v>0</v>
      </c>
      <c r="J1308" s="1374">
        <v>13730.06</v>
      </c>
      <c r="K1308" s="1374">
        <v>1375.24</v>
      </c>
      <c r="L1308" s="1374">
        <v>13730.06</v>
      </c>
    </row>
    <row r="1309" spans="1:12" ht="21">
      <c r="A1309" s="1372">
        <v>45535</v>
      </c>
      <c r="B1309" s="1373" t="s">
        <v>2397</v>
      </c>
      <c r="C1309" s="1373" t="s">
        <v>2459</v>
      </c>
      <c r="D1309" s="1373" t="s">
        <v>2460</v>
      </c>
      <c r="E1309" s="1373" t="s">
        <v>830</v>
      </c>
      <c r="F1309" s="1373" t="s">
        <v>207</v>
      </c>
      <c r="G1309" s="1375"/>
      <c r="H1309" s="1375"/>
      <c r="I1309" s="1375"/>
      <c r="J1309" s="1375"/>
      <c r="K1309" s="1375"/>
      <c r="L1309" s="1375"/>
    </row>
    <row r="1310" spans="1:12" ht="21">
      <c r="A1310" s="1372">
        <v>45535</v>
      </c>
      <c r="B1310" s="1373" t="s">
        <v>2397</v>
      </c>
      <c r="C1310" s="1373" t="s">
        <v>2459</v>
      </c>
      <c r="D1310" s="1373" t="s">
        <v>2460</v>
      </c>
      <c r="E1310" s="1373" t="s">
        <v>831</v>
      </c>
      <c r="F1310" s="1373" t="s">
        <v>208</v>
      </c>
      <c r="G1310" s="1374">
        <v>0</v>
      </c>
      <c r="H1310" s="1374">
        <v>0</v>
      </c>
      <c r="I1310" s="1374">
        <v>20825989.890000001</v>
      </c>
      <c r="J1310" s="1374">
        <v>0</v>
      </c>
      <c r="K1310" s="1374">
        <v>0</v>
      </c>
      <c r="L1310" s="1374">
        <v>-20825989.890000001</v>
      </c>
    </row>
    <row r="1311" spans="1:12" ht="21">
      <c r="A1311" s="1372">
        <v>45535</v>
      </c>
      <c r="B1311" s="1373" t="s">
        <v>2397</v>
      </c>
      <c r="C1311" s="1373" t="s">
        <v>2459</v>
      </c>
      <c r="D1311" s="1373" t="s">
        <v>2460</v>
      </c>
      <c r="E1311" s="1373" t="s">
        <v>832</v>
      </c>
      <c r="F1311" s="1373" t="s">
        <v>209</v>
      </c>
      <c r="G1311" s="1374">
        <v>923813.41</v>
      </c>
      <c r="H1311" s="1374">
        <v>0</v>
      </c>
      <c r="I1311" s="1374">
        <v>5571896.0300000003</v>
      </c>
      <c r="J1311" s="1374">
        <v>0</v>
      </c>
      <c r="K1311" s="1374">
        <v>-923813.41</v>
      </c>
      <c r="L1311" s="1374">
        <v>-5571896.0300000003</v>
      </c>
    </row>
    <row r="1312" spans="1:12" ht="21">
      <c r="A1312" s="1372">
        <v>45535</v>
      </c>
      <c r="B1312" s="1373" t="s">
        <v>2397</v>
      </c>
      <c r="C1312" s="1373" t="s">
        <v>2459</v>
      </c>
      <c r="D1312" s="1373" t="s">
        <v>2460</v>
      </c>
      <c r="E1312" s="1373" t="s">
        <v>833</v>
      </c>
      <c r="F1312" s="1373" t="s">
        <v>210</v>
      </c>
      <c r="G1312" s="1374">
        <v>0</v>
      </c>
      <c r="H1312" s="1374">
        <v>0</v>
      </c>
      <c r="I1312" s="1374">
        <v>4239263.2699999996</v>
      </c>
      <c r="J1312" s="1374">
        <v>0</v>
      </c>
      <c r="K1312" s="1374">
        <v>0</v>
      </c>
      <c r="L1312" s="1374">
        <v>-4239263.2699999996</v>
      </c>
    </row>
    <row r="1313" spans="1:12" ht="21">
      <c r="A1313" s="1372">
        <v>45535</v>
      </c>
      <c r="B1313" s="1373" t="s">
        <v>2397</v>
      </c>
      <c r="C1313" s="1373" t="s">
        <v>2459</v>
      </c>
      <c r="D1313" s="1373" t="s">
        <v>2460</v>
      </c>
      <c r="E1313" s="1373" t="s">
        <v>2133</v>
      </c>
      <c r="F1313" s="1373" t="s">
        <v>2134</v>
      </c>
      <c r="G1313" s="1374">
        <v>0</v>
      </c>
      <c r="H1313" s="1374">
        <v>0</v>
      </c>
      <c r="I1313" s="1374">
        <v>0</v>
      </c>
      <c r="J1313" s="1374">
        <v>2271617.75</v>
      </c>
      <c r="K1313" s="1374">
        <v>0</v>
      </c>
      <c r="L1313" s="1374">
        <v>2271617.75</v>
      </c>
    </row>
    <row r="1314" spans="1:12" ht="21">
      <c r="A1314" s="1372">
        <v>45535</v>
      </c>
      <c r="B1314" s="1373" t="s">
        <v>2397</v>
      </c>
      <c r="C1314" s="1373" t="s">
        <v>2459</v>
      </c>
      <c r="D1314" s="1373" t="s">
        <v>2460</v>
      </c>
      <c r="E1314" s="1373" t="s">
        <v>834</v>
      </c>
      <c r="F1314" s="1373" t="s">
        <v>211</v>
      </c>
      <c r="G1314" s="1374">
        <v>0</v>
      </c>
      <c r="H1314" s="1374">
        <v>0</v>
      </c>
      <c r="I1314" s="1374">
        <v>0</v>
      </c>
      <c r="J1314" s="1374">
        <v>139840.92000000001</v>
      </c>
      <c r="K1314" s="1374">
        <v>0</v>
      </c>
      <c r="L1314" s="1374">
        <v>139840.92000000001</v>
      </c>
    </row>
    <row r="1315" spans="1:12" ht="21">
      <c r="A1315" s="1372">
        <v>45535</v>
      </c>
      <c r="B1315" s="1373" t="s">
        <v>2397</v>
      </c>
      <c r="C1315" s="1373" t="s">
        <v>2459</v>
      </c>
      <c r="D1315" s="1373" t="s">
        <v>2460</v>
      </c>
      <c r="E1315" s="1373" t="s">
        <v>835</v>
      </c>
      <c r="F1315" s="1373" t="s">
        <v>2268</v>
      </c>
      <c r="G1315" s="1374">
        <v>0</v>
      </c>
      <c r="H1315" s="1374">
        <v>129233.07</v>
      </c>
      <c r="I1315" s="1374">
        <v>0</v>
      </c>
      <c r="J1315" s="1374">
        <v>1729465.71</v>
      </c>
      <c r="K1315" s="1374">
        <v>129233.07</v>
      </c>
      <c r="L1315" s="1374">
        <v>1729465.71</v>
      </c>
    </row>
    <row r="1316" spans="1:12" ht="21">
      <c r="A1316" s="1372">
        <v>45535</v>
      </c>
      <c r="B1316" s="1373" t="s">
        <v>2397</v>
      </c>
      <c r="C1316" s="1373" t="s">
        <v>2459</v>
      </c>
      <c r="D1316" s="1373" t="s">
        <v>2460</v>
      </c>
      <c r="E1316" s="1373" t="s">
        <v>836</v>
      </c>
      <c r="F1316" s="1373" t="s">
        <v>2269</v>
      </c>
      <c r="G1316" s="1374">
        <v>0</v>
      </c>
      <c r="H1316" s="1374">
        <v>9759</v>
      </c>
      <c r="I1316" s="1374">
        <v>0</v>
      </c>
      <c r="J1316" s="1374">
        <v>411409.67</v>
      </c>
      <c r="K1316" s="1374">
        <v>9759</v>
      </c>
      <c r="L1316" s="1374">
        <v>411409.67</v>
      </c>
    </row>
    <row r="1317" spans="1:12" ht="21">
      <c r="A1317" s="1372">
        <v>45535</v>
      </c>
      <c r="B1317" s="1373" t="s">
        <v>2397</v>
      </c>
      <c r="C1317" s="1373" t="s">
        <v>2459</v>
      </c>
      <c r="D1317" s="1373" t="s">
        <v>2460</v>
      </c>
      <c r="E1317" s="1373" t="s">
        <v>837</v>
      </c>
      <c r="F1317" s="1373" t="s">
        <v>2270</v>
      </c>
      <c r="G1317" s="1375"/>
      <c r="H1317" s="1375"/>
      <c r="I1317" s="1375"/>
      <c r="J1317" s="1375"/>
      <c r="K1317" s="1375"/>
      <c r="L1317" s="1375"/>
    </row>
    <row r="1318" spans="1:12" ht="21">
      <c r="A1318" s="1372">
        <v>45535</v>
      </c>
      <c r="B1318" s="1373" t="s">
        <v>2397</v>
      </c>
      <c r="C1318" s="1373" t="s">
        <v>2459</v>
      </c>
      <c r="D1318" s="1373" t="s">
        <v>2460</v>
      </c>
      <c r="E1318" s="1373" t="s">
        <v>838</v>
      </c>
      <c r="F1318" s="1373" t="s">
        <v>2271</v>
      </c>
      <c r="G1318" s="1375"/>
      <c r="H1318" s="1375"/>
      <c r="I1318" s="1375"/>
      <c r="J1318" s="1375"/>
      <c r="K1318" s="1375"/>
      <c r="L1318" s="1375"/>
    </row>
    <row r="1319" spans="1:12" ht="21">
      <c r="A1319" s="1372">
        <v>45535</v>
      </c>
      <c r="B1319" s="1373" t="s">
        <v>2397</v>
      </c>
      <c r="C1319" s="1373" t="s">
        <v>2459</v>
      </c>
      <c r="D1319" s="1373" t="s">
        <v>2460</v>
      </c>
      <c r="E1319" s="1373" t="s">
        <v>1839</v>
      </c>
      <c r="F1319" s="1373" t="s">
        <v>2272</v>
      </c>
      <c r="G1319" s="1374">
        <v>0</v>
      </c>
      <c r="H1319" s="1374">
        <v>0</v>
      </c>
      <c r="I1319" s="1374">
        <v>0</v>
      </c>
      <c r="J1319" s="1374">
        <v>7169.2</v>
      </c>
      <c r="K1319" s="1374">
        <v>0</v>
      </c>
      <c r="L1319" s="1374">
        <v>7169.2</v>
      </c>
    </row>
    <row r="1320" spans="1:12" ht="21">
      <c r="A1320" s="1372">
        <v>45535</v>
      </c>
      <c r="B1320" s="1373" t="s">
        <v>2397</v>
      </c>
      <c r="C1320" s="1373" t="s">
        <v>2459</v>
      </c>
      <c r="D1320" s="1373" t="s">
        <v>2460</v>
      </c>
      <c r="E1320" s="1373" t="s">
        <v>1841</v>
      </c>
      <c r="F1320" s="1373" t="s">
        <v>2273</v>
      </c>
      <c r="G1320" s="1375"/>
      <c r="H1320" s="1375"/>
      <c r="I1320" s="1375"/>
      <c r="J1320" s="1375"/>
      <c r="K1320" s="1375"/>
      <c r="L1320" s="1375"/>
    </row>
    <row r="1321" spans="1:12" ht="21">
      <c r="A1321" s="1372">
        <v>45535</v>
      </c>
      <c r="B1321" s="1373" t="s">
        <v>2397</v>
      </c>
      <c r="C1321" s="1373" t="s">
        <v>2459</v>
      </c>
      <c r="D1321" s="1373" t="s">
        <v>2460</v>
      </c>
      <c r="E1321" s="1373" t="s">
        <v>839</v>
      </c>
      <c r="F1321" s="1373" t="s">
        <v>214</v>
      </c>
      <c r="G1321" s="1374">
        <v>0</v>
      </c>
      <c r="H1321" s="1374">
        <v>6951</v>
      </c>
      <c r="I1321" s="1374">
        <v>0</v>
      </c>
      <c r="J1321" s="1374">
        <v>87967.679999999993</v>
      </c>
      <c r="K1321" s="1374">
        <v>6951</v>
      </c>
      <c r="L1321" s="1374">
        <v>87967.679999999993</v>
      </c>
    </row>
    <row r="1322" spans="1:12" ht="21">
      <c r="A1322" s="1372">
        <v>45535</v>
      </c>
      <c r="B1322" s="1373" t="s">
        <v>2397</v>
      </c>
      <c r="C1322" s="1373" t="s">
        <v>2459</v>
      </c>
      <c r="D1322" s="1373" t="s">
        <v>2460</v>
      </c>
      <c r="E1322" s="1373" t="s">
        <v>840</v>
      </c>
      <c r="F1322" s="1373" t="s">
        <v>215</v>
      </c>
      <c r="G1322" s="1374">
        <v>0</v>
      </c>
      <c r="H1322" s="1374">
        <v>24915.15</v>
      </c>
      <c r="I1322" s="1374">
        <v>0</v>
      </c>
      <c r="J1322" s="1374">
        <v>141027.47</v>
      </c>
      <c r="K1322" s="1374">
        <v>24915.15</v>
      </c>
      <c r="L1322" s="1374">
        <v>141027.47</v>
      </c>
    </row>
    <row r="1323" spans="1:12" ht="21">
      <c r="A1323" s="1372">
        <v>45535</v>
      </c>
      <c r="B1323" s="1373" t="s">
        <v>2397</v>
      </c>
      <c r="C1323" s="1373" t="s">
        <v>2459</v>
      </c>
      <c r="D1323" s="1373" t="s">
        <v>2460</v>
      </c>
      <c r="E1323" s="1373" t="s">
        <v>841</v>
      </c>
      <c r="F1323" s="1373" t="s">
        <v>216</v>
      </c>
      <c r="G1323" s="1374">
        <v>0</v>
      </c>
      <c r="H1323" s="1374">
        <v>4526</v>
      </c>
      <c r="I1323" s="1374">
        <v>0</v>
      </c>
      <c r="J1323" s="1374">
        <v>31857.200000000001</v>
      </c>
      <c r="K1323" s="1374">
        <v>4526</v>
      </c>
      <c r="L1323" s="1374">
        <v>31857.200000000001</v>
      </c>
    </row>
    <row r="1324" spans="1:12" ht="21">
      <c r="A1324" s="1372">
        <v>45535</v>
      </c>
      <c r="B1324" s="1373" t="s">
        <v>2397</v>
      </c>
      <c r="C1324" s="1373" t="s">
        <v>2459</v>
      </c>
      <c r="D1324" s="1373" t="s">
        <v>2460</v>
      </c>
      <c r="E1324" s="1373" t="s">
        <v>842</v>
      </c>
      <c r="F1324" s="1373" t="s">
        <v>217</v>
      </c>
      <c r="G1324" s="1375"/>
      <c r="H1324" s="1375"/>
      <c r="I1324" s="1375"/>
      <c r="J1324" s="1375"/>
      <c r="K1324" s="1375"/>
      <c r="L1324" s="1375"/>
    </row>
    <row r="1325" spans="1:12" ht="21">
      <c r="A1325" s="1372">
        <v>45535</v>
      </c>
      <c r="B1325" s="1373" t="s">
        <v>2397</v>
      </c>
      <c r="C1325" s="1373" t="s">
        <v>2459</v>
      </c>
      <c r="D1325" s="1373" t="s">
        <v>2460</v>
      </c>
      <c r="E1325" s="1373" t="s">
        <v>843</v>
      </c>
      <c r="F1325" s="1373" t="s">
        <v>218</v>
      </c>
      <c r="G1325" s="1374">
        <v>69117.320000000007</v>
      </c>
      <c r="H1325" s="1374">
        <v>0</v>
      </c>
      <c r="I1325" s="1374">
        <v>1039576.29</v>
      </c>
      <c r="J1325" s="1374">
        <v>0</v>
      </c>
      <c r="K1325" s="1374">
        <v>-69117.320000000007</v>
      </c>
      <c r="L1325" s="1374">
        <v>-1039576.29</v>
      </c>
    </row>
    <row r="1326" spans="1:12" ht="21">
      <c r="A1326" s="1372">
        <v>45535</v>
      </c>
      <c r="B1326" s="1373" t="s">
        <v>2397</v>
      </c>
      <c r="C1326" s="1373" t="s">
        <v>2459</v>
      </c>
      <c r="D1326" s="1373" t="s">
        <v>2460</v>
      </c>
      <c r="E1326" s="1373" t="s">
        <v>844</v>
      </c>
      <c r="F1326" s="1373" t="s">
        <v>219</v>
      </c>
      <c r="G1326" s="1374">
        <v>0</v>
      </c>
      <c r="H1326" s="1374">
        <v>0</v>
      </c>
      <c r="I1326" s="1374">
        <v>245141.07</v>
      </c>
      <c r="J1326" s="1374">
        <v>0</v>
      </c>
      <c r="K1326" s="1374">
        <v>0</v>
      </c>
      <c r="L1326" s="1374">
        <v>-245141.07</v>
      </c>
    </row>
    <row r="1327" spans="1:12" ht="21">
      <c r="A1327" s="1372">
        <v>45535</v>
      </c>
      <c r="B1327" s="1373" t="s">
        <v>2397</v>
      </c>
      <c r="C1327" s="1373" t="s">
        <v>2459</v>
      </c>
      <c r="D1327" s="1373" t="s">
        <v>2460</v>
      </c>
      <c r="E1327" s="1373" t="s">
        <v>845</v>
      </c>
      <c r="F1327" s="1373" t="s">
        <v>1388</v>
      </c>
      <c r="G1327" s="1374">
        <v>0</v>
      </c>
      <c r="H1327" s="1374">
        <v>0</v>
      </c>
      <c r="I1327" s="1374">
        <v>7178.3</v>
      </c>
      <c r="J1327" s="1374">
        <v>0</v>
      </c>
      <c r="K1327" s="1374">
        <v>0</v>
      </c>
      <c r="L1327" s="1374">
        <v>-7178.3</v>
      </c>
    </row>
    <row r="1328" spans="1:12" ht="21">
      <c r="A1328" s="1372">
        <v>45535</v>
      </c>
      <c r="B1328" s="1373" t="s">
        <v>2397</v>
      </c>
      <c r="C1328" s="1373" t="s">
        <v>2459</v>
      </c>
      <c r="D1328" s="1373" t="s">
        <v>2460</v>
      </c>
      <c r="E1328" s="1373" t="s">
        <v>846</v>
      </c>
      <c r="F1328" s="1373" t="s">
        <v>1389</v>
      </c>
      <c r="G1328" s="1374">
        <v>0</v>
      </c>
      <c r="H1328" s="1374">
        <v>0</v>
      </c>
      <c r="I1328" s="1374">
        <v>0</v>
      </c>
      <c r="J1328" s="1374">
        <v>61436.4</v>
      </c>
      <c r="K1328" s="1374">
        <v>0</v>
      </c>
      <c r="L1328" s="1374">
        <v>61436.4</v>
      </c>
    </row>
    <row r="1329" spans="1:12" ht="21">
      <c r="A1329" s="1372">
        <v>45535</v>
      </c>
      <c r="B1329" s="1373" t="s">
        <v>2397</v>
      </c>
      <c r="C1329" s="1373" t="s">
        <v>2459</v>
      </c>
      <c r="D1329" s="1373" t="s">
        <v>2460</v>
      </c>
      <c r="E1329" s="1373" t="s">
        <v>847</v>
      </c>
      <c r="F1329" s="1373" t="s">
        <v>220</v>
      </c>
      <c r="G1329" s="1375"/>
      <c r="H1329" s="1375"/>
      <c r="I1329" s="1375"/>
      <c r="J1329" s="1375"/>
      <c r="K1329" s="1375"/>
      <c r="L1329" s="1375"/>
    </row>
    <row r="1330" spans="1:12" ht="21">
      <c r="A1330" s="1372">
        <v>45535</v>
      </c>
      <c r="B1330" s="1373" t="s">
        <v>2397</v>
      </c>
      <c r="C1330" s="1373" t="s">
        <v>2459</v>
      </c>
      <c r="D1330" s="1373" t="s">
        <v>2460</v>
      </c>
      <c r="E1330" s="1373" t="s">
        <v>848</v>
      </c>
      <c r="F1330" s="1373" t="s">
        <v>221</v>
      </c>
      <c r="G1330" s="1375"/>
      <c r="H1330" s="1375"/>
      <c r="I1330" s="1375"/>
      <c r="J1330" s="1375"/>
      <c r="K1330" s="1375"/>
      <c r="L1330" s="1375"/>
    </row>
    <row r="1331" spans="1:12" ht="21">
      <c r="A1331" s="1372">
        <v>45535</v>
      </c>
      <c r="B1331" s="1373" t="s">
        <v>2397</v>
      </c>
      <c r="C1331" s="1373" t="s">
        <v>2459</v>
      </c>
      <c r="D1331" s="1373" t="s">
        <v>2460</v>
      </c>
      <c r="E1331" s="1373" t="s">
        <v>849</v>
      </c>
      <c r="F1331" s="1373" t="s">
        <v>2274</v>
      </c>
      <c r="G1331" s="1375"/>
      <c r="H1331" s="1375"/>
      <c r="I1331" s="1375"/>
      <c r="J1331" s="1375"/>
      <c r="K1331" s="1375"/>
      <c r="L1331" s="1375"/>
    </row>
    <row r="1332" spans="1:12" ht="21">
      <c r="A1332" s="1372">
        <v>45535</v>
      </c>
      <c r="B1332" s="1373" t="s">
        <v>2397</v>
      </c>
      <c r="C1332" s="1373" t="s">
        <v>2459</v>
      </c>
      <c r="D1332" s="1373" t="s">
        <v>2460</v>
      </c>
      <c r="E1332" s="1373" t="s">
        <v>850</v>
      </c>
      <c r="F1332" s="1373" t="s">
        <v>2275</v>
      </c>
      <c r="G1332" s="1374">
        <v>0</v>
      </c>
      <c r="H1332" s="1374">
        <v>3102.5</v>
      </c>
      <c r="I1332" s="1374">
        <v>0</v>
      </c>
      <c r="J1332" s="1374">
        <v>77379.97</v>
      </c>
      <c r="K1332" s="1374">
        <v>3102.5</v>
      </c>
      <c r="L1332" s="1374">
        <v>77379.97</v>
      </c>
    </row>
    <row r="1333" spans="1:12" ht="21">
      <c r="A1333" s="1372">
        <v>45535</v>
      </c>
      <c r="B1333" s="1373" t="s">
        <v>2397</v>
      </c>
      <c r="C1333" s="1373" t="s">
        <v>2459</v>
      </c>
      <c r="D1333" s="1373" t="s">
        <v>2460</v>
      </c>
      <c r="E1333" s="1373" t="s">
        <v>851</v>
      </c>
      <c r="F1333" s="1373" t="s">
        <v>2276</v>
      </c>
      <c r="G1333" s="1374">
        <v>0</v>
      </c>
      <c r="H1333" s="1374">
        <v>0</v>
      </c>
      <c r="I1333" s="1374">
        <v>0</v>
      </c>
      <c r="J1333" s="1374">
        <v>16635.7</v>
      </c>
      <c r="K1333" s="1374">
        <v>0</v>
      </c>
      <c r="L1333" s="1374">
        <v>16635.7</v>
      </c>
    </row>
    <row r="1334" spans="1:12" ht="21">
      <c r="A1334" s="1372">
        <v>45535</v>
      </c>
      <c r="B1334" s="1373" t="s">
        <v>2397</v>
      </c>
      <c r="C1334" s="1373" t="s">
        <v>2459</v>
      </c>
      <c r="D1334" s="1373" t="s">
        <v>2460</v>
      </c>
      <c r="E1334" s="1373" t="s">
        <v>852</v>
      </c>
      <c r="F1334" s="1373" t="s">
        <v>222</v>
      </c>
      <c r="G1334" s="1374">
        <v>3102.5</v>
      </c>
      <c r="H1334" s="1374">
        <v>0</v>
      </c>
      <c r="I1334" s="1374">
        <v>61620.18</v>
      </c>
      <c r="J1334" s="1374">
        <v>0</v>
      </c>
      <c r="K1334" s="1374">
        <v>-3102.5</v>
      </c>
      <c r="L1334" s="1374">
        <v>-61620.18</v>
      </c>
    </row>
    <row r="1335" spans="1:12" ht="21">
      <c r="A1335" s="1372">
        <v>45535</v>
      </c>
      <c r="B1335" s="1373" t="s">
        <v>2397</v>
      </c>
      <c r="C1335" s="1373" t="s">
        <v>2459</v>
      </c>
      <c r="D1335" s="1373" t="s">
        <v>2460</v>
      </c>
      <c r="E1335" s="1373" t="s">
        <v>853</v>
      </c>
      <c r="F1335" s="1373" t="s">
        <v>223</v>
      </c>
      <c r="G1335" s="1375"/>
      <c r="H1335" s="1375"/>
      <c r="I1335" s="1375"/>
      <c r="J1335" s="1375"/>
      <c r="K1335" s="1375"/>
      <c r="L1335" s="1375"/>
    </row>
    <row r="1336" spans="1:12" ht="21">
      <c r="A1336" s="1372">
        <v>45535</v>
      </c>
      <c r="B1336" s="1373" t="s">
        <v>2397</v>
      </c>
      <c r="C1336" s="1373" t="s">
        <v>2459</v>
      </c>
      <c r="D1336" s="1373" t="s">
        <v>2460</v>
      </c>
      <c r="E1336" s="1373" t="s">
        <v>854</v>
      </c>
      <c r="F1336" s="1373" t="s">
        <v>2277</v>
      </c>
      <c r="G1336" s="1375"/>
      <c r="H1336" s="1375"/>
      <c r="I1336" s="1375"/>
      <c r="J1336" s="1375"/>
      <c r="K1336" s="1375"/>
      <c r="L1336" s="1375"/>
    </row>
    <row r="1337" spans="1:12" ht="21">
      <c r="A1337" s="1372">
        <v>45535</v>
      </c>
      <c r="B1337" s="1373" t="s">
        <v>2397</v>
      </c>
      <c r="C1337" s="1373" t="s">
        <v>2459</v>
      </c>
      <c r="D1337" s="1373" t="s">
        <v>2460</v>
      </c>
      <c r="E1337" s="1373" t="s">
        <v>855</v>
      </c>
      <c r="F1337" s="1373" t="s">
        <v>2278</v>
      </c>
      <c r="G1337" s="1375"/>
      <c r="H1337" s="1375"/>
      <c r="I1337" s="1375"/>
      <c r="J1337" s="1375"/>
      <c r="K1337" s="1375"/>
      <c r="L1337" s="1375"/>
    </row>
    <row r="1338" spans="1:12" ht="21">
      <c r="A1338" s="1372">
        <v>45535</v>
      </c>
      <c r="B1338" s="1373" t="s">
        <v>2397</v>
      </c>
      <c r="C1338" s="1373" t="s">
        <v>2459</v>
      </c>
      <c r="D1338" s="1373" t="s">
        <v>2460</v>
      </c>
      <c r="E1338" s="1373" t="s">
        <v>856</v>
      </c>
      <c r="F1338" s="1373" t="s">
        <v>2279</v>
      </c>
      <c r="G1338" s="1375"/>
      <c r="H1338" s="1375"/>
      <c r="I1338" s="1375"/>
      <c r="J1338" s="1375"/>
      <c r="K1338" s="1375"/>
      <c r="L1338" s="1375"/>
    </row>
    <row r="1339" spans="1:12" ht="21">
      <c r="A1339" s="1372">
        <v>45535</v>
      </c>
      <c r="B1339" s="1373" t="s">
        <v>2397</v>
      </c>
      <c r="C1339" s="1373" t="s">
        <v>2459</v>
      </c>
      <c r="D1339" s="1373" t="s">
        <v>2460</v>
      </c>
      <c r="E1339" s="1373" t="s">
        <v>857</v>
      </c>
      <c r="F1339" s="1373" t="s">
        <v>2280</v>
      </c>
      <c r="G1339" s="1375"/>
      <c r="H1339" s="1375"/>
      <c r="I1339" s="1375"/>
      <c r="J1339" s="1375"/>
      <c r="K1339" s="1375"/>
      <c r="L1339" s="1375"/>
    </row>
    <row r="1340" spans="1:12" ht="21">
      <c r="A1340" s="1372">
        <v>45535</v>
      </c>
      <c r="B1340" s="1373" t="s">
        <v>2397</v>
      </c>
      <c r="C1340" s="1373" t="s">
        <v>2459</v>
      </c>
      <c r="D1340" s="1373" t="s">
        <v>2460</v>
      </c>
      <c r="E1340" s="1373" t="s">
        <v>858</v>
      </c>
      <c r="F1340" s="1373" t="s">
        <v>2281</v>
      </c>
      <c r="G1340" s="1375"/>
      <c r="H1340" s="1375"/>
      <c r="I1340" s="1375"/>
      <c r="J1340" s="1375"/>
      <c r="K1340" s="1375"/>
      <c r="L1340" s="1375"/>
    </row>
    <row r="1341" spans="1:12" ht="21">
      <c r="A1341" s="1372">
        <v>45535</v>
      </c>
      <c r="B1341" s="1373" t="s">
        <v>2397</v>
      </c>
      <c r="C1341" s="1373" t="s">
        <v>2459</v>
      </c>
      <c r="D1341" s="1373" t="s">
        <v>2460</v>
      </c>
      <c r="E1341" s="1373" t="s">
        <v>859</v>
      </c>
      <c r="F1341" s="1373" t="s">
        <v>2282</v>
      </c>
      <c r="G1341" s="1375"/>
      <c r="H1341" s="1375"/>
      <c r="I1341" s="1375"/>
      <c r="J1341" s="1375"/>
      <c r="K1341" s="1375"/>
      <c r="L1341" s="1375"/>
    </row>
    <row r="1342" spans="1:12" ht="42">
      <c r="A1342" s="1372">
        <v>45535</v>
      </c>
      <c r="B1342" s="1373" t="s">
        <v>2397</v>
      </c>
      <c r="C1342" s="1373" t="s">
        <v>2459</v>
      </c>
      <c r="D1342" s="1373" t="s">
        <v>2460</v>
      </c>
      <c r="E1342" s="1373" t="s">
        <v>860</v>
      </c>
      <c r="F1342" s="1373" t="s">
        <v>2283</v>
      </c>
      <c r="G1342" s="1374">
        <v>0</v>
      </c>
      <c r="H1342" s="1374">
        <v>0</v>
      </c>
      <c r="I1342" s="1374">
        <v>835</v>
      </c>
      <c r="J1342" s="1374">
        <v>0</v>
      </c>
      <c r="K1342" s="1374">
        <v>0</v>
      </c>
      <c r="L1342" s="1374">
        <v>-835</v>
      </c>
    </row>
    <row r="1343" spans="1:12" ht="21">
      <c r="A1343" s="1372">
        <v>45535</v>
      </c>
      <c r="B1343" s="1373" t="s">
        <v>2397</v>
      </c>
      <c r="C1343" s="1373" t="s">
        <v>2459</v>
      </c>
      <c r="D1343" s="1373" t="s">
        <v>2460</v>
      </c>
      <c r="E1343" s="1373" t="s">
        <v>861</v>
      </c>
      <c r="F1343" s="1373" t="s">
        <v>2284</v>
      </c>
      <c r="G1343" s="1374">
        <v>0</v>
      </c>
      <c r="H1343" s="1374">
        <v>0</v>
      </c>
      <c r="I1343" s="1374">
        <v>0</v>
      </c>
      <c r="J1343" s="1374">
        <v>24000</v>
      </c>
      <c r="K1343" s="1374">
        <v>0</v>
      </c>
      <c r="L1343" s="1374">
        <v>24000</v>
      </c>
    </row>
    <row r="1344" spans="1:12" ht="21">
      <c r="A1344" s="1372">
        <v>45535</v>
      </c>
      <c r="B1344" s="1373" t="s">
        <v>2397</v>
      </c>
      <c r="C1344" s="1373" t="s">
        <v>2459</v>
      </c>
      <c r="D1344" s="1373" t="s">
        <v>2460</v>
      </c>
      <c r="E1344" s="1373" t="s">
        <v>862</v>
      </c>
      <c r="F1344" s="1373" t="s">
        <v>2285</v>
      </c>
      <c r="G1344" s="1375"/>
      <c r="H1344" s="1375"/>
      <c r="I1344" s="1375"/>
      <c r="J1344" s="1375"/>
      <c r="K1344" s="1375"/>
      <c r="L1344" s="1375"/>
    </row>
    <row r="1345" spans="1:12" ht="21">
      <c r="A1345" s="1372">
        <v>45535</v>
      </c>
      <c r="B1345" s="1373" t="s">
        <v>2397</v>
      </c>
      <c r="C1345" s="1373" t="s">
        <v>2459</v>
      </c>
      <c r="D1345" s="1373" t="s">
        <v>2460</v>
      </c>
      <c r="E1345" s="1373" t="s">
        <v>863</v>
      </c>
      <c r="F1345" s="1373" t="s">
        <v>2286</v>
      </c>
      <c r="G1345" s="1375"/>
      <c r="H1345" s="1375"/>
      <c r="I1345" s="1375"/>
      <c r="J1345" s="1375"/>
      <c r="K1345" s="1375"/>
      <c r="L1345" s="1375"/>
    </row>
    <row r="1346" spans="1:12" ht="42">
      <c r="A1346" s="1372">
        <v>45535</v>
      </c>
      <c r="B1346" s="1373" t="s">
        <v>2397</v>
      </c>
      <c r="C1346" s="1373" t="s">
        <v>2459</v>
      </c>
      <c r="D1346" s="1373" t="s">
        <v>2460</v>
      </c>
      <c r="E1346" s="1373" t="s">
        <v>864</v>
      </c>
      <c r="F1346" s="1373" t="s">
        <v>2287</v>
      </c>
      <c r="G1346" s="1375"/>
      <c r="H1346" s="1375"/>
      <c r="I1346" s="1375"/>
      <c r="J1346" s="1375"/>
      <c r="K1346" s="1375"/>
      <c r="L1346" s="1375"/>
    </row>
    <row r="1347" spans="1:12" ht="21">
      <c r="A1347" s="1372">
        <v>45535</v>
      </c>
      <c r="B1347" s="1373" t="s">
        <v>2397</v>
      </c>
      <c r="C1347" s="1373" t="s">
        <v>2459</v>
      </c>
      <c r="D1347" s="1373" t="s">
        <v>2460</v>
      </c>
      <c r="E1347" s="1373" t="s">
        <v>865</v>
      </c>
      <c r="F1347" s="1373" t="s">
        <v>224</v>
      </c>
      <c r="G1347" s="1375"/>
      <c r="H1347" s="1375"/>
      <c r="I1347" s="1375"/>
      <c r="J1347" s="1375"/>
      <c r="K1347" s="1375"/>
      <c r="L1347" s="1375"/>
    </row>
    <row r="1348" spans="1:12" ht="21">
      <c r="A1348" s="1372">
        <v>45535</v>
      </c>
      <c r="B1348" s="1373" t="s">
        <v>2397</v>
      </c>
      <c r="C1348" s="1373" t="s">
        <v>2459</v>
      </c>
      <c r="D1348" s="1373" t="s">
        <v>2460</v>
      </c>
      <c r="E1348" s="1373" t="s">
        <v>866</v>
      </c>
      <c r="F1348" s="1373" t="s">
        <v>1259</v>
      </c>
      <c r="G1348" s="1374">
        <v>0</v>
      </c>
      <c r="H1348" s="1374">
        <v>0</v>
      </c>
      <c r="I1348" s="1374">
        <v>0</v>
      </c>
      <c r="J1348" s="1374">
        <v>2596.4</v>
      </c>
      <c r="K1348" s="1374">
        <v>0</v>
      </c>
      <c r="L1348" s="1374">
        <v>2596.4</v>
      </c>
    </row>
    <row r="1349" spans="1:12" ht="42">
      <c r="A1349" s="1372">
        <v>45535</v>
      </c>
      <c r="B1349" s="1373" t="s">
        <v>2397</v>
      </c>
      <c r="C1349" s="1373" t="s">
        <v>2459</v>
      </c>
      <c r="D1349" s="1373" t="s">
        <v>2460</v>
      </c>
      <c r="E1349" s="1373" t="s">
        <v>867</v>
      </c>
      <c r="F1349" s="1373" t="s">
        <v>416</v>
      </c>
      <c r="G1349" s="1375"/>
      <c r="H1349" s="1375"/>
      <c r="I1349" s="1375"/>
      <c r="J1349" s="1375"/>
      <c r="K1349" s="1375"/>
      <c r="L1349" s="1375"/>
    </row>
    <row r="1350" spans="1:12" ht="21">
      <c r="A1350" s="1372">
        <v>45535</v>
      </c>
      <c r="B1350" s="1373" t="s">
        <v>2397</v>
      </c>
      <c r="C1350" s="1373" t="s">
        <v>2459</v>
      </c>
      <c r="D1350" s="1373" t="s">
        <v>2460</v>
      </c>
      <c r="E1350" s="1373" t="s">
        <v>868</v>
      </c>
      <c r="F1350" s="1373" t="s">
        <v>225</v>
      </c>
      <c r="G1350" s="1375"/>
      <c r="H1350" s="1375"/>
      <c r="I1350" s="1375"/>
      <c r="J1350" s="1375"/>
      <c r="K1350" s="1375"/>
      <c r="L1350" s="1375"/>
    </row>
    <row r="1351" spans="1:12" ht="21">
      <c r="A1351" s="1372">
        <v>45535</v>
      </c>
      <c r="B1351" s="1373" t="s">
        <v>2397</v>
      </c>
      <c r="C1351" s="1373" t="s">
        <v>2459</v>
      </c>
      <c r="D1351" s="1373" t="s">
        <v>2460</v>
      </c>
      <c r="E1351" s="1373" t="s">
        <v>869</v>
      </c>
      <c r="F1351" s="1373" t="s">
        <v>226</v>
      </c>
      <c r="G1351" s="1375"/>
      <c r="H1351" s="1375"/>
      <c r="I1351" s="1375"/>
      <c r="J1351" s="1375"/>
      <c r="K1351" s="1375"/>
      <c r="L1351" s="1375"/>
    </row>
    <row r="1352" spans="1:12" ht="21">
      <c r="A1352" s="1372">
        <v>45535</v>
      </c>
      <c r="B1352" s="1373" t="s">
        <v>2397</v>
      </c>
      <c r="C1352" s="1373" t="s">
        <v>2459</v>
      </c>
      <c r="D1352" s="1373" t="s">
        <v>2460</v>
      </c>
      <c r="E1352" s="1373" t="s">
        <v>870</v>
      </c>
      <c r="F1352" s="1373" t="s">
        <v>227</v>
      </c>
      <c r="G1352" s="1375"/>
      <c r="H1352" s="1375"/>
      <c r="I1352" s="1375"/>
      <c r="J1352" s="1375"/>
      <c r="K1352" s="1375"/>
      <c r="L1352" s="1375"/>
    </row>
    <row r="1353" spans="1:12" ht="21">
      <c r="A1353" s="1372">
        <v>45535</v>
      </c>
      <c r="B1353" s="1373" t="s">
        <v>2397</v>
      </c>
      <c r="C1353" s="1373" t="s">
        <v>2459</v>
      </c>
      <c r="D1353" s="1373" t="s">
        <v>2460</v>
      </c>
      <c r="E1353" s="1373" t="s">
        <v>871</v>
      </c>
      <c r="F1353" s="1373" t="s">
        <v>2288</v>
      </c>
      <c r="G1353" s="1375"/>
      <c r="H1353" s="1375"/>
      <c r="I1353" s="1375"/>
      <c r="J1353" s="1375"/>
      <c r="K1353" s="1375"/>
      <c r="L1353" s="1375"/>
    </row>
    <row r="1354" spans="1:12" ht="21">
      <c r="A1354" s="1372">
        <v>45535</v>
      </c>
      <c r="B1354" s="1373" t="s">
        <v>2397</v>
      </c>
      <c r="C1354" s="1373" t="s">
        <v>2459</v>
      </c>
      <c r="D1354" s="1373" t="s">
        <v>2460</v>
      </c>
      <c r="E1354" s="1373" t="s">
        <v>872</v>
      </c>
      <c r="F1354" s="1373" t="s">
        <v>1261</v>
      </c>
      <c r="G1354" s="1375"/>
      <c r="H1354" s="1375"/>
      <c r="I1354" s="1375"/>
      <c r="J1354" s="1375"/>
      <c r="K1354" s="1375"/>
      <c r="L1354" s="1375"/>
    </row>
    <row r="1355" spans="1:12" ht="21">
      <c r="A1355" s="1372">
        <v>45535</v>
      </c>
      <c r="B1355" s="1373" t="s">
        <v>2397</v>
      </c>
      <c r="C1355" s="1373" t="s">
        <v>2459</v>
      </c>
      <c r="D1355" s="1373" t="s">
        <v>2460</v>
      </c>
      <c r="E1355" s="1373" t="s">
        <v>873</v>
      </c>
      <c r="F1355" s="1373" t="s">
        <v>228</v>
      </c>
      <c r="G1355" s="1374">
        <v>0</v>
      </c>
      <c r="H1355" s="1374">
        <v>2385.44</v>
      </c>
      <c r="I1355" s="1374">
        <v>0</v>
      </c>
      <c r="J1355" s="1374">
        <v>9074.81</v>
      </c>
      <c r="K1355" s="1374">
        <v>2385.44</v>
      </c>
      <c r="L1355" s="1374">
        <v>9074.81</v>
      </c>
    </row>
    <row r="1356" spans="1:12" ht="21">
      <c r="A1356" s="1372">
        <v>45535</v>
      </c>
      <c r="B1356" s="1373" t="s">
        <v>2397</v>
      </c>
      <c r="C1356" s="1373" t="s">
        <v>2459</v>
      </c>
      <c r="D1356" s="1373" t="s">
        <v>2460</v>
      </c>
      <c r="E1356" s="1373" t="s">
        <v>874</v>
      </c>
      <c r="F1356" s="1373" t="s">
        <v>229</v>
      </c>
      <c r="G1356" s="1375"/>
      <c r="H1356" s="1375"/>
      <c r="I1356" s="1375"/>
      <c r="J1356" s="1375"/>
      <c r="K1356" s="1375"/>
      <c r="L1356" s="1375"/>
    </row>
    <row r="1357" spans="1:12" ht="21">
      <c r="A1357" s="1372">
        <v>45535</v>
      </c>
      <c r="B1357" s="1373" t="s">
        <v>2397</v>
      </c>
      <c r="C1357" s="1373" t="s">
        <v>2459</v>
      </c>
      <c r="D1357" s="1373" t="s">
        <v>2460</v>
      </c>
      <c r="E1357" s="1373" t="s">
        <v>875</v>
      </c>
      <c r="F1357" s="1373" t="s">
        <v>230</v>
      </c>
      <c r="G1357" s="1375"/>
      <c r="H1357" s="1375"/>
      <c r="I1357" s="1375"/>
      <c r="J1357" s="1375"/>
      <c r="K1357" s="1375"/>
      <c r="L1357" s="1375"/>
    </row>
    <row r="1358" spans="1:12" ht="21">
      <c r="A1358" s="1372">
        <v>45535</v>
      </c>
      <c r="B1358" s="1373" t="s">
        <v>2397</v>
      </c>
      <c r="C1358" s="1373" t="s">
        <v>2459</v>
      </c>
      <c r="D1358" s="1373" t="s">
        <v>2460</v>
      </c>
      <c r="E1358" s="1373" t="s">
        <v>876</v>
      </c>
      <c r="F1358" s="1373" t="s">
        <v>231</v>
      </c>
      <c r="G1358" s="1375"/>
      <c r="H1358" s="1375"/>
      <c r="I1358" s="1375"/>
      <c r="J1358" s="1375"/>
      <c r="K1358" s="1375"/>
      <c r="L1358" s="1375"/>
    </row>
    <row r="1359" spans="1:12" ht="21">
      <c r="A1359" s="1372">
        <v>45535</v>
      </c>
      <c r="B1359" s="1373" t="s">
        <v>2397</v>
      </c>
      <c r="C1359" s="1373" t="s">
        <v>2459</v>
      </c>
      <c r="D1359" s="1373" t="s">
        <v>2460</v>
      </c>
      <c r="E1359" s="1373" t="s">
        <v>877</v>
      </c>
      <c r="F1359" s="1373" t="s">
        <v>232</v>
      </c>
      <c r="G1359" s="1374">
        <v>0</v>
      </c>
      <c r="H1359" s="1374">
        <v>0</v>
      </c>
      <c r="I1359" s="1374">
        <v>0</v>
      </c>
      <c r="J1359" s="1374">
        <v>300370.15000000002</v>
      </c>
      <c r="K1359" s="1374">
        <v>0</v>
      </c>
      <c r="L1359" s="1374">
        <v>300370.15000000002</v>
      </c>
    </row>
    <row r="1360" spans="1:12" ht="21">
      <c r="A1360" s="1372">
        <v>45535</v>
      </c>
      <c r="B1360" s="1373" t="s">
        <v>2397</v>
      </c>
      <c r="C1360" s="1373" t="s">
        <v>2459</v>
      </c>
      <c r="D1360" s="1373" t="s">
        <v>2460</v>
      </c>
      <c r="E1360" s="1373" t="s">
        <v>878</v>
      </c>
      <c r="F1360" s="1373" t="s">
        <v>2153</v>
      </c>
      <c r="G1360" s="1375"/>
      <c r="H1360" s="1375"/>
      <c r="I1360" s="1375"/>
      <c r="J1360" s="1375"/>
      <c r="K1360" s="1375"/>
      <c r="L1360" s="1375"/>
    </row>
    <row r="1361" spans="1:12" ht="21">
      <c r="A1361" s="1372">
        <v>45535</v>
      </c>
      <c r="B1361" s="1373" t="s">
        <v>2397</v>
      </c>
      <c r="C1361" s="1373" t="s">
        <v>2459</v>
      </c>
      <c r="D1361" s="1373" t="s">
        <v>2460</v>
      </c>
      <c r="E1361" s="1373" t="s">
        <v>879</v>
      </c>
      <c r="F1361" s="1373" t="s">
        <v>233</v>
      </c>
      <c r="G1361" s="1375"/>
      <c r="H1361" s="1375"/>
      <c r="I1361" s="1375"/>
      <c r="J1361" s="1375"/>
      <c r="K1361" s="1375"/>
      <c r="L1361" s="1375"/>
    </row>
    <row r="1362" spans="1:12" ht="21">
      <c r="A1362" s="1372">
        <v>45535</v>
      </c>
      <c r="B1362" s="1373" t="s">
        <v>2397</v>
      </c>
      <c r="C1362" s="1373" t="s">
        <v>2459</v>
      </c>
      <c r="D1362" s="1373" t="s">
        <v>2460</v>
      </c>
      <c r="E1362" s="1373" t="s">
        <v>880</v>
      </c>
      <c r="F1362" s="1373" t="s">
        <v>234</v>
      </c>
      <c r="G1362" s="1375"/>
      <c r="H1362" s="1375"/>
      <c r="I1362" s="1375"/>
      <c r="J1362" s="1375"/>
      <c r="K1362" s="1375"/>
      <c r="L1362" s="1375"/>
    </row>
    <row r="1363" spans="1:12" ht="21">
      <c r="A1363" s="1372">
        <v>45535</v>
      </c>
      <c r="B1363" s="1373" t="s">
        <v>2397</v>
      </c>
      <c r="C1363" s="1373" t="s">
        <v>2459</v>
      </c>
      <c r="D1363" s="1373" t="s">
        <v>2460</v>
      </c>
      <c r="E1363" s="1373" t="s">
        <v>881</v>
      </c>
      <c r="F1363" s="1373" t="s">
        <v>1263</v>
      </c>
      <c r="G1363" s="1374">
        <v>0</v>
      </c>
      <c r="H1363" s="1374">
        <v>140571.60999999999</v>
      </c>
      <c r="I1363" s="1374">
        <v>0</v>
      </c>
      <c r="J1363" s="1374">
        <v>422347.58</v>
      </c>
      <c r="K1363" s="1374">
        <v>140571.60999999999</v>
      </c>
      <c r="L1363" s="1374">
        <v>422347.58</v>
      </c>
    </row>
    <row r="1364" spans="1:12" ht="21">
      <c r="A1364" s="1372">
        <v>45535</v>
      </c>
      <c r="B1364" s="1373" t="s">
        <v>2397</v>
      </c>
      <c r="C1364" s="1373" t="s">
        <v>2459</v>
      </c>
      <c r="D1364" s="1373" t="s">
        <v>2460</v>
      </c>
      <c r="E1364" s="1373" t="s">
        <v>882</v>
      </c>
      <c r="F1364" s="1373" t="s">
        <v>1264</v>
      </c>
      <c r="G1364" s="1374">
        <v>0</v>
      </c>
      <c r="H1364" s="1374">
        <v>57082.57</v>
      </c>
      <c r="I1364" s="1374">
        <v>0</v>
      </c>
      <c r="J1364" s="1374">
        <v>1773008.99</v>
      </c>
      <c r="K1364" s="1374">
        <v>57082.57</v>
      </c>
      <c r="L1364" s="1374">
        <v>1773008.99</v>
      </c>
    </row>
    <row r="1365" spans="1:12" ht="21">
      <c r="A1365" s="1372">
        <v>45535</v>
      </c>
      <c r="B1365" s="1373" t="s">
        <v>2397</v>
      </c>
      <c r="C1365" s="1373" t="s">
        <v>2459</v>
      </c>
      <c r="D1365" s="1373" t="s">
        <v>2460</v>
      </c>
      <c r="E1365" s="1373" t="s">
        <v>883</v>
      </c>
      <c r="F1365" s="1373" t="s">
        <v>235</v>
      </c>
      <c r="G1365" s="1375"/>
      <c r="H1365" s="1375"/>
      <c r="I1365" s="1375"/>
      <c r="J1365" s="1375"/>
      <c r="K1365" s="1375"/>
      <c r="L1365" s="1375"/>
    </row>
    <row r="1366" spans="1:12" ht="21">
      <c r="A1366" s="1372">
        <v>45535</v>
      </c>
      <c r="B1366" s="1373" t="s">
        <v>2397</v>
      </c>
      <c r="C1366" s="1373" t="s">
        <v>2459</v>
      </c>
      <c r="D1366" s="1373" t="s">
        <v>2460</v>
      </c>
      <c r="E1366" s="1373" t="s">
        <v>884</v>
      </c>
      <c r="F1366" s="1373" t="s">
        <v>236</v>
      </c>
      <c r="G1366" s="1374">
        <v>0</v>
      </c>
      <c r="H1366" s="1374">
        <v>0</v>
      </c>
      <c r="I1366" s="1374">
        <v>0</v>
      </c>
      <c r="J1366" s="1374">
        <v>179388.34</v>
      </c>
      <c r="K1366" s="1374">
        <v>0</v>
      </c>
      <c r="L1366" s="1374">
        <v>179388.34</v>
      </c>
    </row>
    <row r="1367" spans="1:12" ht="21">
      <c r="A1367" s="1372">
        <v>45535</v>
      </c>
      <c r="B1367" s="1373" t="s">
        <v>2397</v>
      </c>
      <c r="C1367" s="1373" t="s">
        <v>2459</v>
      </c>
      <c r="D1367" s="1373" t="s">
        <v>2460</v>
      </c>
      <c r="E1367" s="1373" t="s">
        <v>885</v>
      </c>
      <c r="F1367" s="1373" t="s">
        <v>183</v>
      </c>
      <c r="G1367" s="1375"/>
      <c r="H1367" s="1375"/>
      <c r="I1367" s="1375"/>
      <c r="J1367" s="1375"/>
      <c r="K1367" s="1375"/>
      <c r="L1367" s="1375"/>
    </row>
    <row r="1368" spans="1:12" ht="21">
      <c r="A1368" s="1372">
        <v>45535</v>
      </c>
      <c r="B1368" s="1373" t="s">
        <v>2397</v>
      </c>
      <c r="C1368" s="1373" t="s">
        <v>2459</v>
      </c>
      <c r="D1368" s="1373" t="s">
        <v>2460</v>
      </c>
      <c r="E1368" s="1373" t="s">
        <v>886</v>
      </c>
      <c r="F1368" s="1373" t="s">
        <v>184</v>
      </c>
      <c r="G1368" s="1375"/>
      <c r="H1368" s="1375"/>
      <c r="I1368" s="1375"/>
      <c r="J1368" s="1375"/>
      <c r="K1368" s="1375"/>
      <c r="L1368" s="1375"/>
    </row>
    <row r="1369" spans="1:12" ht="21">
      <c r="A1369" s="1372">
        <v>45535</v>
      </c>
      <c r="B1369" s="1373" t="s">
        <v>2397</v>
      </c>
      <c r="C1369" s="1373" t="s">
        <v>2459</v>
      </c>
      <c r="D1369" s="1373" t="s">
        <v>2460</v>
      </c>
      <c r="E1369" s="1373" t="s">
        <v>887</v>
      </c>
      <c r="F1369" s="1373" t="s">
        <v>237</v>
      </c>
      <c r="G1369" s="1375"/>
      <c r="H1369" s="1375"/>
      <c r="I1369" s="1375"/>
      <c r="J1369" s="1375"/>
      <c r="K1369" s="1375"/>
      <c r="L1369" s="1375"/>
    </row>
    <row r="1370" spans="1:12" ht="21">
      <c r="A1370" s="1372">
        <v>45535</v>
      </c>
      <c r="B1370" s="1373" t="s">
        <v>2397</v>
      </c>
      <c r="C1370" s="1373" t="s">
        <v>2459</v>
      </c>
      <c r="D1370" s="1373" t="s">
        <v>2460</v>
      </c>
      <c r="E1370" s="1373" t="s">
        <v>888</v>
      </c>
      <c r="F1370" s="1373" t="s">
        <v>238</v>
      </c>
      <c r="G1370" s="1374">
        <v>0</v>
      </c>
      <c r="H1370" s="1374">
        <v>3086451.94</v>
      </c>
      <c r="I1370" s="1374">
        <v>0</v>
      </c>
      <c r="J1370" s="1374">
        <v>32942773.289999999</v>
      </c>
      <c r="K1370" s="1374">
        <v>3086451.94</v>
      </c>
      <c r="L1370" s="1374">
        <v>32942773.289999999</v>
      </c>
    </row>
    <row r="1371" spans="1:12" ht="21">
      <c r="A1371" s="1372">
        <v>45535</v>
      </c>
      <c r="B1371" s="1373" t="s">
        <v>2397</v>
      </c>
      <c r="C1371" s="1373" t="s">
        <v>2459</v>
      </c>
      <c r="D1371" s="1373" t="s">
        <v>2460</v>
      </c>
      <c r="E1371" s="1373" t="s">
        <v>889</v>
      </c>
      <c r="F1371" s="1373" t="s">
        <v>239</v>
      </c>
      <c r="G1371" s="1375"/>
      <c r="H1371" s="1375"/>
      <c r="I1371" s="1375"/>
      <c r="J1371" s="1375"/>
      <c r="K1371" s="1375"/>
      <c r="L1371" s="1375"/>
    </row>
    <row r="1372" spans="1:12" ht="21">
      <c r="A1372" s="1372">
        <v>45535</v>
      </c>
      <c r="B1372" s="1373" t="s">
        <v>2397</v>
      </c>
      <c r="C1372" s="1373" t="s">
        <v>2459</v>
      </c>
      <c r="D1372" s="1373" t="s">
        <v>2460</v>
      </c>
      <c r="E1372" s="1373" t="s">
        <v>890</v>
      </c>
      <c r="F1372" s="1373" t="s">
        <v>240</v>
      </c>
      <c r="G1372" s="1374">
        <v>0</v>
      </c>
      <c r="H1372" s="1374">
        <v>0</v>
      </c>
      <c r="I1372" s="1374">
        <v>0</v>
      </c>
      <c r="J1372" s="1374">
        <v>22102.080000000002</v>
      </c>
      <c r="K1372" s="1374">
        <v>0</v>
      </c>
      <c r="L1372" s="1374">
        <v>22102.080000000002</v>
      </c>
    </row>
    <row r="1373" spans="1:12" ht="21">
      <c r="A1373" s="1372">
        <v>45535</v>
      </c>
      <c r="B1373" s="1373" t="s">
        <v>2397</v>
      </c>
      <c r="C1373" s="1373" t="s">
        <v>2459</v>
      </c>
      <c r="D1373" s="1373" t="s">
        <v>2460</v>
      </c>
      <c r="E1373" s="1373" t="s">
        <v>891</v>
      </c>
      <c r="F1373" s="1373" t="s">
        <v>241</v>
      </c>
      <c r="G1373" s="1375"/>
      <c r="H1373" s="1375"/>
      <c r="I1373" s="1375"/>
      <c r="J1373" s="1375"/>
      <c r="K1373" s="1375"/>
      <c r="L1373" s="1375"/>
    </row>
    <row r="1374" spans="1:12" ht="21">
      <c r="A1374" s="1372">
        <v>45535</v>
      </c>
      <c r="B1374" s="1373" t="s">
        <v>2397</v>
      </c>
      <c r="C1374" s="1373" t="s">
        <v>2459</v>
      </c>
      <c r="D1374" s="1373" t="s">
        <v>2460</v>
      </c>
      <c r="E1374" s="1373" t="s">
        <v>892</v>
      </c>
      <c r="F1374" s="1373" t="s">
        <v>242</v>
      </c>
      <c r="G1374" s="1375"/>
      <c r="H1374" s="1375"/>
      <c r="I1374" s="1375"/>
      <c r="J1374" s="1375"/>
      <c r="K1374" s="1375"/>
      <c r="L1374" s="1375"/>
    </row>
    <row r="1375" spans="1:12" ht="21">
      <c r="A1375" s="1372">
        <v>45535</v>
      </c>
      <c r="B1375" s="1373" t="s">
        <v>2397</v>
      </c>
      <c r="C1375" s="1373" t="s">
        <v>2459</v>
      </c>
      <c r="D1375" s="1373" t="s">
        <v>2460</v>
      </c>
      <c r="E1375" s="1373" t="s">
        <v>893</v>
      </c>
      <c r="F1375" s="1373" t="s">
        <v>243</v>
      </c>
      <c r="G1375" s="1374">
        <v>0</v>
      </c>
      <c r="H1375" s="1374">
        <v>125038.3</v>
      </c>
      <c r="I1375" s="1374">
        <v>0</v>
      </c>
      <c r="J1375" s="1374">
        <v>1407589.3</v>
      </c>
      <c r="K1375" s="1374">
        <v>125038.3</v>
      </c>
      <c r="L1375" s="1374">
        <v>1407589.3</v>
      </c>
    </row>
    <row r="1376" spans="1:12" ht="21">
      <c r="A1376" s="1372">
        <v>45535</v>
      </c>
      <c r="B1376" s="1373" t="s">
        <v>2397</v>
      </c>
      <c r="C1376" s="1373" t="s">
        <v>2459</v>
      </c>
      <c r="D1376" s="1373" t="s">
        <v>2460</v>
      </c>
      <c r="E1376" s="1373" t="s">
        <v>894</v>
      </c>
      <c r="F1376" s="1373" t="s">
        <v>244</v>
      </c>
      <c r="G1376" s="1375"/>
      <c r="H1376" s="1375"/>
      <c r="I1376" s="1375"/>
      <c r="J1376" s="1375"/>
      <c r="K1376" s="1375"/>
      <c r="L1376" s="1375"/>
    </row>
    <row r="1377" spans="1:12" ht="21">
      <c r="A1377" s="1372">
        <v>45535</v>
      </c>
      <c r="B1377" s="1373" t="s">
        <v>2397</v>
      </c>
      <c r="C1377" s="1373" t="s">
        <v>2459</v>
      </c>
      <c r="D1377" s="1373" t="s">
        <v>2460</v>
      </c>
      <c r="E1377" s="1373" t="s">
        <v>1843</v>
      </c>
      <c r="F1377" s="1373" t="s">
        <v>2289</v>
      </c>
      <c r="G1377" s="1375"/>
      <c r="H1377" s="1375"/>
      <c r="I1377" s="1375"/>
      <c r="J1377" s="1375"/>
      <c r="K1377" s="1375"/>
      <c r="L1377" s="1375"/>
    </row>
    <row r="1378" spans="1:12" ht="21">
      <c r="A1378" s="1372">
        <v>45535</v>
      </c>
      <c r="B1378" s="1373" t="s">
        <v>2397</v>
      </c>
      <c r="C1378" s="1373" t="s">
        <v>2459</v>
      </c>
      <c r="D1378" s="1373" t="s">
        <v>2460</v>
      </c>
      <c r="E1378" s="1373" t="s">
        <v>895</v>
      </c>
      <c r="F1378" s="1373" t="s">
        <v>2290</v>
      </c>
      <c r="G1378" s="1375"/>
      <c r="H1378" s="1375"/>
      <c r="I1378" s="1375"/>
      <c r="J1378" s="1375"/>
      <c r="K1378" s="1375"/>
      <c r="L1378" s="1375"/>
    </row>
    <row r="1379" spans="1:12" ht="21">
      <c r="A1379" s="1372">
        <v>45535</v>
      </c>
      <c r="B1379" s="1373" t="s">
        <v>2397</v>
      </c>
      <c r="C1379" s="1373" t="s">
        <v>2459</v>
      </c>
      <c r="D1379" s="1373" t="s">
        <v>2460</v>
      </c>
      <c r="E1379" s="1373" t="s">
        <v>896</v>
      </c>
      <c r="F1379" s="1373" t="s">
        <v>2291</v>
      </c>
      <c r="G1379" s="1375"/>
      <c r="H1379" s="1375"/>
      <c r="I1379" s="1375"/>
      <c r="J1379" s="1375"/>
      <c r="K1379" s="1375"/>
      <c r="L1379" s="1375"/>
    </row>
    <row r="1380" spans="1:12" ht="21">
      <c r="A1380" s="1372">
        <v>45535</v>
      </c>
      <c r="B1380" s="1373" t="s">
        <v>2397</v>
      </c>
      <c r="C1380" s="1373" t="s">
        <v>2459</v>
      </c>
      <c r="D1380" s="1373" t="s">
        <v>2460</v>
      </c>
      <c r="E1380" s="1373" t="s">
        <v>897</v>
      </c>
      <c r="F1380" s="1373" t="s">
        <v>2292</v>
      </c>
      <c r="G1380" s="1375"/>
      <c r="H1380" s="1375"/>
      <c r="I1380" s="1375"/>
      <c r="J1380" s="1375"/>
      <c r="K1380" s="1375"/>
      <c r="L1380" s="1375"/>
    </row>
    <row r="1381" spans="1:12" ht="21">
      <c r="A1381" s="1372">
        <v>45535</v>
      </c>
      <c r="B1381" s="1373" t="s">
        <v>2397</v>
      </c>
      <c r="C1381" s="1373" t="s">
        <v>2459</v>
      </c>
      <c r="D1381" s="1373" t="s">
        <v>2460</v>
      </c>
      <c r="E1381" s="1373" t="s">
        <v>898</v>
      </c>
      <c r="F1381" s="1373" t="s">
        <v>245</v>
      </c>
      <c r="G1381" s="1375"/>
      <c r="H1381" s="1375"/>
      <c r="I1381" s="1375"/>
      <c r="J1381" s="1375"/>
      <c r="K1381" s="1375"/>
      <c r="L1381" s="1375"/>
    </row>
    <row r="1382" spans="1:12" ht="21">
      <c r="A1382" s="1372">
        <v>45535</v>
      </c>
      <c r="B1382" s="1373" t="s">
        <v>2397</v>
      </c>
      <c r="C1382" s="1373" t="s">
        <v>2459</v>
      </c>
      <c r="D1382" s="1373" t="s">
        <v>2460</v>
      </c>
      <c r="E1382" s="1373" t="s">
        <v>899</v>
      </c>
      <c r="F1382" s="1373" t="s">
        <v>2293</v>
      </c>
      <c r="G1382" s="1375"/>
      <c r="H1382" s="1375"/>
      <c r="I1382" s="1375"/>
      <c r="J1382" s="1375"/>
      <c r="K1382" s="1375"/>
      <c r="L1382" s="1375"/>
    </row>
    <row r="1383" spans="1:12" ht="21">
      <c r="A1383" s="1372">
        <v>45535</v>
      </c>
      <c r="B1383" s="1373" t="s">
        <v>2397</v>
      </c>
      <c r="C1383" s="1373" t="s">
        <v>2459</v>
      </c>
      <c r="D1383" s="1373" t="s">
        <v>2460</v>
      </c>
      <c r="E1383" s="1373" t="s">
        <v>900</v>
      </c>
      <c r="F1383" s="1373" t="s">
        <v>2294</v>
      </c>
      <c r="G1383" s="1375"/>
      <c r="H1383" s="1375"/>
      <c r="I1383" s="1375"/>
      <c r="J1383" s="1375"/>
      <c r="K1383" s="1375"/>
      <c r="L1383" s="1375"/>
    </row>
    <row r="1384" spans="1:12" ht="21">
      <c r="A1384" s="1372">
        <v>45535</v>
      </c>
      <c r="B1384" s="1373" t="s">
        <v>2397</v>
      </c>
      <c r="C1384" s="1373" t="s">
        <v>2459</v>
      </c>
      <c r="D1384" s="1373" t="s">
        <v>2460</v>
      </c>
      <c r="E1384" s="1373" t="s">
        <v>1975</v>
      </c>
      <c r="F1384" s="1373" t="s">
        <v>2295</v>
      </c>
      <c r="G1384" s="1375"/>
      <c r="H1384" s="1375"/>
      <c r="I1384" s="1375"/>
      <c r="J1384" s="1375"/>
      <c r="K1384" s="1375"/>
      <c r="L1384" s="1375"/>
    </row>
    <row r="1385" spans="1:12" ht="21">
      <c r="A1385" s="1372">
        <v>45535</v>
      </c>
      <c r="B1385" s="1373" t="s">
        <v>2397</v>
      </c>
      <c r="C1385" s="1373" t="s">
        <v>2459</v>
      </c>
      <c r="D1385" s="1373" t="s">
        <v>2460</v>
      </c>
      <c r="E1385" s="1373" t="s">
        <v>901</v>
      </c>
      <c r="F1385" s="1373" t="s">
        <v>246</v>
      </c>
      <c r="G1385" s="1375"/>
      <c r="H1385" s="1375"/>
      <c r="I1385" s="1375"/>
      <c r="J1385" s="1375"/>
      <c r="K1385" s="1375"/>
      <c r="L1385" s="1375"/>
    </row>
    <row r="1386" spans="1:12" ht="21">
      <c r="A1386" s="1372">
        <v>45535</v>
      </c>
      <c r="B1386" s="1373" t="s">
        <v>2397</v>
      </c>
      <c r="C1386" s="1373" t="s">
        <v>2459</v>
      </c>
      <c r="D1386" s="1373" t="s">
        <v>2460</v>
      </c>
      <c r="E1386" s="1373" t="s">
        <v>902</v>
      </c>
      <c r="F1386" s="1373" t="s">
        <v>247</v>
      </c>
      <c r="G1386" s="1375"/>
      <c r="H1386" s="1375"/>
      <c r="I1386" s="1375"/>
      <c r="J1386" s="1375"/>
      <c r="K1386" s="1375"/>
      <c r="L1386" s="1375"/>
    </row>
    <row r="1387" spans="1:12" ht="21">
      <c r="A1387" s="1372">
        <v>45535</v>
      </c>
      <c r="B1387" s="1373" t="s">
        <v>2397</v>
      </c>
      <c r="C1387" s="1373" t="s">
        <v>2459</v>
      </c>
      <c r="D1387" s="1373" t="s">
        <v>2460</v>
      </c>
      <c r="E1387" s="1373" t="s">
        <v>903</v>
      </c>
      <c r="F1387" s="1373" t="s">
        <v>1272</v>
      </c>
      <c r="G1387" s="1374">
        <v>0</v>
      </c>
      <c r="H1387" s="1374">
        <v>0</v>
      </c>
      <c r="I1387" s="1374">
        <v>0</v>
      </c>
      <c r="J1387" s="1374">
        <v>22000</v>
      </c>
      <c r="K1387" s="1374">
        <v>0</v>
      </c>
      <c r="L1387" s="1374">
        <v>22000</v>
      </c>
    </row>
    <row r="1388" spans="1:12" ht="21">
      <c r="A1388" s="1372">
        <v>45535</v>
      </c>
      <c r="B1388" s="1373" t="s">
        <v>2397</v>
      </c>
      <c r="C1388" s="1373" t="s">
        <v>2459</v>
      </c>
      <c r="D1388" s="1373" t="s">
        <v>2460</v>
      </c>
      <c r="E1388" s="1373" t="s">
        <v>904</v>
      </c>
      <c r="F1388" s="1373" t="s">
        <v>1273</v>
      </c>
      <c r="G1388" s="1375"/>
      <c r="H1388" s="1375"/>
      <c r="I1388" s="1375"/>
      <c r="J1388" s="1375"/>
      <c r="K1388" s="1375"/>
      <c r="L1388" s="1375"/>
    </row>
    <row r="1389" spans="1:12" ht="21">
      <c r="A1389" s="1372">
        <v>45535</v>
      </c>
      <c r="B1389" s="1373" t="s">
        <v>2397</v>
      </c>
      <c r="C1389" s="1373" t="s">
        <v>2459</v>
      </c>
      <c r="D1389" s="1373" t="s">
        <v>2460</v>
      </c>
      <c r="E1389" s="1373" t="s">
        <v>905</v>
      </c>
      <c r="F1389" s="1373" t="s">
        <v>248</v>
      </c>
      <c r="G1389" s="1374">
        <v>0</v>
      </c>
      <c r="H1389" s="1374">
        <v>8400</v>
      </c>
      <c r="I1389" s="1374">
        <v>0</v>
      </c>
      <c r="J1389" s="1374">
        <v>197600</v>
      </c>
      <c r="K1389" s="1374">
        <v>8400</v>
      </c>
      <c r="L1389" s="1374">
        <v>197600</v>
      </c>
    </row>
    <row r="1390" spans="1:12" ht="21">
      <c r="A1390" s="1372">
        <v>45535</v>
      </c>
      <c r="B1390" s="1373" t="s">
        <v>2397</v>
      </c>
      <c r="C1390" s="1373" t="s">
        <v>2459</v>
      </c>
      <c r="D1390" s="1373" t="s">
        <v>2460</v>
      </c>
      <c r="E1390" s="1373" t="s">
        <v>906</v>
      </c>
      <c r="F1390" s="1373" t="s">
        <v>249</v>
      </c>
      <c r="G1390" s="1375"/>
      <c r="H1390" s="1375"/>
      <c r="I1390" s="1375"/>
      <c r="J1390" s="1375"/>
      <c r="K1390" s="1375"/>
      <c r="L1390" s="1375"/>
    </row>
    <row r="1391" spans="1:12" ht="21">
      <c r="A1391" s="1372">
        <v>45535</v>
      </c>
      <c r="B1391" s="1373" t="s">
        <v>2397</v>
      </c>
      <c r="C1391" s="1373" t="s">
        <v>2459</v>
      </c>
      <c r="D1391" s="1373" t="s">
        <v>2460</v>
      </c>
      <c r="E1391" s="1373" t="s">
        <v>907</v>
      </c>
      <c r="F1391" s="1373" t="s">
        <v>250</v>
      </c>
      <c r="G1391" s="1375"/>
      <c r="H1391" s="1375"/>
      <c r="I1391" s="1375"/>
      <c r="J1391" s="1375"/>
      <c r="K1391" s="1375"/>
      <c r="L1391" s="1375"/>
    </row>
    <row r="1392" spans="1:12" ht="21">
      <c r="A1392" s="1372">
        <v>45535</v>
      </c>
      <c r="B1392" s="1373" t="s">
        <v>2397</v>
      </c>
      <c r="C1392" s="1373" t="s">
        <v>2459</v>
      </c>
      <c r="D1392" s="1373" t="s">
        <v>2460</v>
      </c>
      <c r="E1392" s="1373" t="s">
        <v>908</v>
      </c>
      <c r="F1392" s="1373" t="s">
        <v>251</v>
      </c>
      <c r="G1392" s="1374">
        <v>0</v>
      </c>
      <c r="H1392" s="1374">
        <v>4200</v>
      </c>
      <c r="I1392" s="1374">
        <v>0</v>
      </c>
      <c r="J1392" s="1374">
        <v>34900.74</v>
      </c>
      <c r="K1392" s="1374">
        <v>4200</v>
      </c>
      <c r="L1392" s="1374">
        <v>34900.74</v>
      </c>
    </row>
    <row r="1393" spans="1:12" ht="21">
      <c r="A1393" s="1372">
        <v>45535</v>
      </c>
      <c r="B1393" s="1373" t="s">
        <v>2397</v>
      </c>
      <c r="C1393" s="1373" t="s">
        <v>2459</v>
      </c>
      <c r="D1393" s="1373" t="s">
        <v>2460</v>
      </c>
      <c r="E1393" s="1373" t="s">
        <v>909</v>
      </c>
      <c r="F1393" s="1373" t="s">
        <v>252</v>
      </c>
      <c r="G1393" s="1375"/>
      <c r="H1393" s="1375"/>
      <c r="I1393" s="1375"/>
      <c r="J1393" s="1375"/>
      <c r="K1393" s="1375"/>
      <c r="L1393" s="1375"/>
    </row>
    <row r="1394" spans="1:12" ht="21">
      <c r="A1394" s="1372">
        <v>45535</v>
      </c>
      <c r="B1394" s="1373" t="s">
        <v>2397</v>
      </c>
      <c r="C1394" s="1373" t="s">
        <v>2459</v>
      </c>
      <c r="D1394" s="1373" t="s">
        <v>2460</v>
      </c>
      <c r="E1394" s="1373" t="s">
        <v>910</v>
      </c>
      <c r="F1394" s="1373" t="s">
        <v>2296</v>
      </c>
      <c r="G1394" s="1375"/>
      <c r="H1394" s="1375"/>
      <c r="I1394" s="1375"/>
      <c r="J1394" s="1375"/>
      <c r="K1394" s="1375"/>
      <c r="L1394" s="1375"/>
    </row>
    <row r="1395" spans="1:12" ht="21">
      <c r="A1395" s="1372">
        <v>45535</v>
      </c>
      <c r="B1395" s="1373" t="s">
        <v>2397</v>
      </c>
      <c r="C1395" s="1373" t="s">
        <v>2459</v>
      </c>
      <c r="D1395" s="1373" t="s">
        <v>2460</v>
      </c>
      <c r="E1395" s="1373" t="s">
        <v>911</v>
      </c>
      <c r="F1395" s="1373" t="s">
        <v>2297</v>
      </c>
      <c r="G1395" s="1375"/>
      <c r="H1395" s="1375"/>
      <c r="I1395" s="1375"/>
      <c r="J1395" s="1375"/>
      <c r="K1395" s="1375"/>
      <c r="L1395" s="1375"/>
    </row>
    <row r="1396" spans="1:12" ht="21">
      <c r="A1396" s="1372">
        <v>45535</v>
      </c>
      <c r="B1396" s="1373" t="s">
        <v>2397</v>
      </c>
      <c r="C1396" s="1373" t="s">
        <v>2459</v>
      </c>
      <c r="D1396" s="1373" t="s">
        <v>2460</v>
      </c>
      <c r="E1396" s="1373" t="s">
        <v>912</v>
      </c>
      <c r="F1396" s="1373" t="s">
        <v>2298</v>
      </c>
      <c r="G1396" s="1374">
        <v>0</v>
      </c>
      <c r="H1396" s="1374">
        <v>0</v>
      </c>
      <c r="I1396" s="1374">
        <v>0</v>
      </c>
      <c r="J1396" s="1374">
        <v>995100</v>
      </c>
      <c r="K1396" s="1374">
        <v>0</v>
      </c>
      <c r="L1396" s="1374">
        <v>995100</v>
      </c>
    </row>
    <row r="1397" spans="1:12" ht="21">
      <c r="A1397" s="1372">
        <v>45535</v>
      </c>
      <c r="B1397" s="1373" t="s">
        <v>2397</v>
      </c>
      <c r="C1397" s="1373" t="s">
        <v>2459</v>
      </c>
      <c r="D1397" s="1373" t="s">
        <v>2460</v>
      </c>
      <c r="E1397" s="1373" t="s">
        <v>913</v>
      </c>
      <c r="F1397" s="1373" t="s">
        <v>2299</v>
      </c>
      <c r="G1397" s="1375"/>
      <c r="H1397" s="1375"/>
      <c r="I1397" s="1375"/>
      <c r="J1397" s="1375"/>
      <c r="K1397" s="1375"/>
      <c r="L1397" s="1375"/>
    </row>
    <row r="1398" spans="1:12" ht="21">
      <c r="A1398" s="1372">
        <v>45535</v>
      </c>
      <c r="B1398" s="1373" t="s">
        <v>2397</v>
      </c>
      <c r="C1398" s="1373" t="s">
        <v>2459</v>
      </c>
      <c r="D1398" s="1373" t="s">
        <v>2460</v>
      </c>
      <c r="E1398" s="1373" t="s">
        <v>914</v>
      </c>
      <c r="F1398" s="1373" t="s">
        <v>2300</v>
      </c>
      <c r="G1398" s="1375"/>
      <c r="H1398" s="1375"/>
      <c r="I1398" s="1375"/>
      <c r="J1398" s="1375"/>
      <c r="K1398" s="1375"/>
      <c r="L1398" s="1375"/>
    </row>
    <row r="1399" spans="1:12" ht="21">
      <c r="A1399" s="1372">
        <v>45535</v>
      </c>
      <c r="B1399" s="1373" t="s">
        <v>2397</v>
      </c>
      <c r="C1399" s="1373" t="s">
        <v>2459</v>
      </c>
      <c r="D1399" s="1373" t="s">
        <v>2460</v>
      </c>
      <c r="E1399" s="1373" t="s">
        <v>915</v>
      </c>
      <c r="F1399" s="1373" t="s">
        <v>2301</v>
      </c>
      <c r="G1399" s="1374">
        <v>0</v>
      </c>
      <c r="H1399" s="1374">
        <v>654080</v>
      </c>
      <c r="I1399" s="1374">
        <v>0</v>
      </c>
      <c r="J1399" s="1374">
        <v>3225504</v>
      </c>
      <c r="K1399" s="1374">
        <v>654080</v>
      </c>
      <c r="L1399" s="1374">
        <v>3225504</v>
      </c>
    </row>
    <row r="1400" spans="1:12" ht="21">
      <c r="A1400" s="1372">
        <v>45535</v>
      </c>
      <c r="B1400" s="1373" t="s">
        <v>2397</v>
      </c>
      <c r="C1400" s="1373" t="s">
        <v>2459</v>
      </c>
      <c r="D1400" s="1373" t="s">
        <v>2460</v>
      </c>
      <c r="E1400" s="1373" t="s">
        <v>916</v>
      </c>
      <c r="F1400" s="1373" t="s">
        <v>2302</v>
      </c>
      <c r="G1400" s="1375"/>
      <c r="H1400" s="1375"/>
      <c r="I1400" s="1375"/>
      <c r="J1400" s="1375"/>
      <c r="K1400" s="1375"/>
      <c r="L1400" s="1375"/>
    </row>
    <row r="1401" spans="1:12" ht="21">
      <c r="A1401" s="1372">
        <v>45535</v>
      </c>
      <c r="B1401" s="1373" t="s">
        <v>2397</v>
      </c>
      <c r="C1401" s="1373" t="s">
        <v>2459</v>
      </c>
      <c r="D1401" s="1373" t="s">
        <v>2460</v>
      </c>
      <c r="E1401" s="1373" t="s">
        <v>917</v>
      </c>
      <c r="F1401" s="1373" t="s">
        <v>2303</v>
      </c>
      <c r="G1401" s="1375"/>
      <c r="H1401" s="1375"/>
      <c r="I1401" s="1375"/>
      <c r="J1401" s="1375"/>
      <c r="K1401" s="1375"/>
      <c r="L1401" s="1375"/>
    </row>
    <row r="1402" spans="1:12" ht="21">
      <c r="A1402" s="1372">
        <v>45535</v>
      </c>
      <c r="B1402" s="1373" t="s">
        <v>2397</v>
      </c>
      <c r="C1402" s="1373" t="s">
        <v>2459</v>
      </c>
      <c r="D1402" s="1373" t="s">
        <v>2460</v>
      </c>
      <c r="E1402" s="1373" t="s">
        <v>918</v>
      </c>
      <c r="F1402" s="1373" t="s">
        <v>2304</v>
      </c>
      <c r="G1402" s="1374">
        <v>0</v>
      </c>
      <c r="H1402" s="1374">
        <v>36256</v>
      </c>
      <c r="I1402" s="1374">
        <v>0</v>
      </c>
      <c r="J1402" s="1374">
        <v>276008</v>
      </c>
      <c r="K1402" s="1374">
        <v>36256</v>
      </c>
      <c r="L1402" s="1374">
        <v>276008</v>
      </c>
    </row>
    <row r="1403" spans="1:12" ht="21">
      <c r="A1403" s="1372">
        <v>45535</v>
      </c>
      <c r="B1403" s="1373" t="s">
        <v>2397</v>
      </c>
      <c r="C1403" s="1373" t="s">
        <v>2459</v>
      </c>
      <c r="D1403" s="1373" t="s">
        <v>2460</v>
      </c>
      <c r="E1403" s="1373" t="s">
        <v>1977</v>
      </c>
      <c r="F1403" s="1373" t="s">
        <v>1978</v>
      </c>
      <c r="G1403" s="1375"/>
      <c r="H1403" s="1375"/>
      <c r="I1403" s="1375"/>
      <c r="J1403" s="1375"/>
      <c r="K1403" s="1375"/>
      <c r="L1403" s="1375"/>
    </row>
    <row r="1404" spans="1:12" ht="21">
      <c r="A1404" s="1372">
        <v>45535</v>
      </c>
      <c r="B1404" s="1373" t="s">
        <v>2397</v>
      </c>
      <c r="C1404" s="1373" t="s">
        <v>2459</v>
      </c>
      <c r="D1404" s="1373" t="s">
        <v>2460</v>
      </c>
      <c r="E1404" s="1373" t="s">
        <v>919</v>
      </c>
      <c r="F1404" s="1373" t="s">
        <v>255</v>
      </c>
      <c r="G1404" s="1374">
        <v>0</v>
      </c>
      <c r="H1404" s="1374">
        <v>41580</v>
      </c>
      <c r="I1404" s="1374">
        <v>0</v>
      </c>
      <c r="J1404" s="1374">
        <v>463380</v>
      </c>
      <c r="K1404" s="1374">
        <v>41580</v>
      </c>
      <c r="L1404" s="1374">
        <v>463380</v>
      </c>
    </row>
    <row r="1405" spans="1:12" ht="21">
      <c r="A1405" s="1372">
        <v>45535</v>
      </c>
      <c r="B1405" s="1373" t="s">
        <v>2397</v>
      </c>
      <c r="C1405" s="1373" t="s">
        <v>2459</v>
      </c>
      <c r="D1405" s="1373" t="s">
        <v>2460</v>
      </c>
      <c r="E1405" s="1373" t="s">
        <v>920</v>
      </c>
      <c r="F1405" s="1373" t="s">
        <v>256</v>
      </c>
      <c r="G1405" s="1374">
        <v>2564270</v>
      </c>
      <c r="H1405" s="1374">
        <v>0</v>
      </c>
      <c r="I1405" s="1374">
        <v>27840965.07</v>
      </c>
      <c r="J1405" s="1374">
        <v>0</v>
      </c>
      <c r="K1405" s="1374">
        <v>2564270</v>
      </c>
      <c r="L1405" s="1374">
        <v>27840965.07</v>
      </c>
    </row>
    <row r="1406" spans="1:12" ht="21">
      <c r="A1406" s="1372">
        <v>45535</v>
      </c>
      <c r="B1406" s="1373" t="s">
        <v>2397</v>
      </c>
      <c r="C1406" s="1373" t="s">
        <v>2459</v>
      </c>
      <c r="D1406" s="1373" t="s">
        <v>2460</v>
      </c>
      <c r="E1406" s="1373" t="s">
        <v>921</v>
      </c>
      <c r="F1406" s="1373" t="s">
        <v>257</v>
      </c>
      <c r="G1406" s="1374">
        <v>49460</v>
      </c>
      <c r="H1406" s="1374">
        <v>0</v>
      </c>
      <c r="I1406" s="1374">
        <v>496970</v>
      </c>
      <c r="J1406" s="1374">
        <v>0</v>
      </c>
      <c r="K1406" s="1374">
        <v>49460</v>
      </c>
      <c r="L1406" s="1374">
        <v>496970</v>
      </c>
    </row>
    <row r="1407" spans="1:12" ht="21">
      <c r="A1407" s="1372">
        <v>45535</v>
      </c>
      <c r="B1407" s="1373" t="s">
        <v>2397</v>
      </c>
      <c r="C1407" s="1373" t="s">
        <v>2459</v>
      </c>
      <c r="D1407" s="1373" t="s">
        <v>2460</v>
      </c>
      <c r="E1407" s="1373" t="s">
        <v>922</v>
      </c>
      <c r="F1407" s="1373" t="s">
        <v>2157</v>
      </c>
      <c r="G1407" s="1375"/>
      <c r="H1407" s="1375"/>
      <c r="I1407" s="1375"/>
      <c r="J1407" s="1375"/>
      <c r="K1407" s="1375"/>
      <c r="L1407" s="1375"/>
    </row>
    <row r="1408" spans="1:12" ht="21">
      <c r="A1408" s="1372">
        <v>45535</v>
      </c>
      <c r="B1408" s="1373" t="s">
        <v>2397</v>
      </c>
      <c r="C1408" s="1373" t="s">
        <v>2459</v>
      </c>
      <c r="D1408" s="1373" t="s">
        <v>2460</v>
      </c>
      <c r="E1408" s="1373" t="s">
        <v>923</v>
      </c>
      <c r="F1408" s="1373" t="s">
        <v>258</v>
      </c>
      <c r="G1408" s="1374">
        <v>188638.71</v>
      </c>
      <c r="H1408" s="1374">
        <v>0</v>
      </c>
      <c r="I1408" s="1374">
        <v>1936550</v>
      </c>
      <c r="J1408" s="1374">
        <v>0</v>
      </c>
      <c r="K1408" s="1374">
        <v>188638.71</v>
      </c>
      <c r="L1408" s="1374">
        <v>1936550</v>
      </c>
    </row>
    <row r="1409" spans="1:12" ht="21">
      <c r="A1409" s="1372">
        <v>45535</v>
      </c>
      <c r="B1409" s="1373" t="s">
        <v>2397</v>
      </c>
      <c r="C1409" s="1373" t="s">
        <v>2459</v>
      </c>
      <c r="D1409" s="1373" t="s">
        <v>2460</v>
      </c>
      <c r="E1409" s="1373" t="s">
        <v>924</v>
      </c>
      <c r="F1409" s="1373" t="s">
        <v>2305</v>
      </c>
      <c r="G1409" s="1375"/>
      <c r="H1409" s="1375"/>
      <c r="I1409" s="1375"/>
      <c r="J1409" s="1375"/>
      <c r="K1409" s="1375"/>
      <c r="L1409" s="1375"/>
    </row>
    <row r="1410" spans="1:12" ht="21">
      <c r="A1410" s="1372">
        <v>45535</v>
      </c>
      <c r="B1410" s="1373" t="s">
        <v>2397</v>
      </c>
      <c r="C1410" s="1373" t="s">
        <v>2459</v>
      </c>
      <c r="D1410" s="1373" t="s">
        <v>2460</v>
      </c>
      <c r="E1410" s="1373" t="s">
        <v>925</v>
      </c>
      <c r="F1410" s="1373" t="s">
        <v>259</v>
      </c>
      <c r="G1410" s="1375"/>
      <c r="H1410" s="1375"/>
      <c r="I1410" s="1375"/>
      <c r="J1410" s="1375"/>
      <c r="K1410" s="1375"/>
      <c r="L1410" s="1375"/>
    </row>
    <row r="1411" spans="1:12" ht="21">
      <c r="A1411" s="1372">
        <v>45535</v>
      </c>
      <c r="B1411" s="1373" t="s">
        <v>2397</v>
      </c>
      <c r="C1411" s="1373" t="s">
        <v>2459</v>
      </c>
      <c r="D1411" s="1373" t="s">
        <v>2460</v>
      </c>
      <c r="E1411" s="1373" t="s">
        <v>926</v>
      </c>
      <c r="F1411" s="1373" t="s">
        <v>260</v>
      </c>
      <c r="G1411" s="1374">
        <v>0</v>
      </c>
      <c r="H1411" s="1374">
        <v>0</v>
      </c>
      <c r="I1411" s="1374">
        <v>22102.080000000002</v>
      </c>
      <c r="J1411" s="1374">
        <v>0</v>
      </c>
      <c r="K1411" s="1374">
        <v>0</v>
      </c>
      <c r="L1411" s="1374">
        <v>22102.080000000002</v>
      </c>
    </row>
    <row r="1412" spans="1:12" ht="21">
      <c r="A1412" s="1372">
        <v>45535</v>
      </c>
      <c r="B1412" s="1373" t="s">
        <v>2397</v>
      </c>
      <c r="C1412" s="1373" t="s">
        <v>2459</v>
      </c>
      <c r="D1412" s="1373" t="s">
        <v>2460</v>
      </c>
      <c r="E1412" s="1373" t="s">
        <v>927</v>
      </c>
      <c r="F1412" s="1373" t="s">
        <v>261</v>
      </c>
      <c r="G1412" s="1375"/>
      <c r="H1412" s="1375"/>
      <c r="I1412" s="1375"/>
      <c r="J1412" s="1375"/>
      <c r="K1412" s="1375"/>
      <c r="L1412" s="1375"/>
    </row>
    <row r="1413" spans="1:12" ht="21">
      <c r="A1413" s="1372">
        <v>45535</v>
      </c>
      <c r="B1413" s="1373" t="s">
        <v>2397</v>
      </c>
      <c r="C1413" s="1373" t="s">
        <v>2459</v>
      </c>
      <c r="D1413" s="1373" t="s">
        <v>2460</v>
      </c>
      <c r="E1413" s="1373" t="s">
        <v>928</v>
      </c>
      <c r="F1413" s="1373" t="s">
        <v>262</v>
      </c>
      <c r="G1413" s="1375"/>
      <c r="H1413" s="1375"/>
      <c r="I1413" s="1375"/>
      <c r="J1413" s="1375"/>
      <c r="K1413" s="1375"/>
      <c r="L1413" s="1375"/>
    </row>
    <row r="1414" spans="1:12" ht="21">
      <c r="A1414" s="1372">
        <v>45535</v>
      </c>
      <c r="B1414" s="1373" t="s">
        <v>2397</v>
      </c>
      <c r="C1414" s="1373" t="s">
        <v>2459</v>
      </c>
      <c r="D1414" s="1373" t="s">
        <v>2460</v>
      </c>
      <c r="E1414" s="1373" t="s">
        <v>929</v>
      </c>
      <c r="F1414" s="1373" t="s">
        <v>263</v>
      </c>
      <c r="G1414" s="1375"/>
      <c r="H1414" s="1375"/>
      <c r="I1414" s="1375"/>
      <c r="J1414" s="1375"/>
      <c r="K1414" s="1375"/>
      <c r="L1414" s="1375"/>
    </row>
    <row r="1415" spans="1:12" ht="21">
      <c r="A1415" s="1372">
        <v>45535</v>
      </c>
      <c r="B1415" s="1373" t="s">
        <v>2397</v>
      </c>
      <c r="C1415" s="1373" t="s">
        <v>2459</v>
      </c>
      <c r="D1415" s="1373" t="s">
        <v>2460</v>
      </c>
      <c r="E1415" s="1373" t="s">
        <v>930</v>
      </c>
      <c r="F1415" s="1373" t="s">
        <v>264</v>
      </c>
      <c r="G1415" s="1374">
        <v>32450</v>
      </c>
      <c r="H1415" s="1374">
        <v>0</v>
      </c>
      <c r="I1415" s="1374">
        <v>368920</v>
      </c>
      <c r="J1415" s="1374">
        <v>0</v>
      </c>
      <c r="K1415" s="1374">
        <v>32450</v>
      </c>
      <c r="L1415" s="1374">
        <v>368920</v>
      </c>
    </row>
    <row r="1416" spans="1:12" ht="21">
      <c r="A1416" s="1372">
        <v>45535</v>
      </c>
      <c r="B1416" s="1373" t="s">
        <v>2397</v>
      </c>
      <c r="C1416" s="1373" t="s">
        <v>2459</v>
      </c>
      <c r="D1416" s="1373" t="s">
        <v>2460</v>
      </c>
      <c r="E1416" s="1373" t="s">
        <v>931</v>
      </c>
      <c r="F1416" s="1373" t="s">
        <v>265</v>
      </c>
      <c r="G1416" s="1374">
        <v>149510</v>
      </c>
      <c r="H1416" s="1374">
        <v>0</v>
      </c>
      <c r="I1416" s="1374">
        <v>1506670</v>
      </c>
      <c r="J1416" s="1374">
        <v>0</v>
      </c>
      <c r="K1416" s="1374">
        <v>149510</v>
      </c>
      <c r="L1416" s="1374">
        <v>1506670</v>
      </c>
    </row>
    <row r="1417" spans="1:12" ht="21">
      <c r="A1417" s="1372">
        <v>45535</v>
      </c>
      <c r="B1417" s="1373" t="s">
        <v>2397</v>
      </c>
      <c r="C1417" s="1373" t="s">
        <v>2459</v>
      </c>
      <c r="D1417" s="1373" t="s">
        <v>2460</v>
      </c>
      <c r="E1417" s="1373" t="s">
        <v>932</v>
      </c>
      <c r="F1417" s="1373" t="s">
        <v>266</v>
      </c>
      <c r="G1417" s="1374">
        <v>79984</v>
      </c>
      <c r="H1417" s="1374">
        <v>0</v>
      </c>
      <c r="I1417" s="1374">
        <v>1318224</v>
      </c>
      <c r="J1417" s="1374">
        <v>0</v>
      </c>
      <c r="K1417" s="1374">
        <v>79984</v>
      </c>
      <c r="L1417" s="1374">
        <v>1318224</v>
      </c>
    </row>
    <row r="1418" spans="1:12" ht="21">
      <c r="A1418" s="1372">
        <v>45535</v>
      </c>
      <c r="B1418" s="1373" t="s">
        <v>2397</v>
      </c>
      <c r="C1418" s="1373" t="s">
        <v>2459</v>
      </c>
      <c r="D1418" s="1373" t="s">
        <v>2460</v>
      </c>
      <c r="E1418" s="1373" t="s">
        <v>933</v>
      </c>
      <c r="F1418" s="1373" t="s">
        <v>267</v>
      </c>
      <c r="G1418" s="1374">
        <v>38117</v>
      </c>
      <c r="H1418" s="1374">
        <v>0</v>
      </c>
      <c r="I1418" s="1374">
        <v>399988</v>
      </c>
      <c r="J1418" s="1374">
        <v>0</v>
      </c>
      <c r="K1418" s="1374">
        <v>38117</v>
      </c>
      <c r="L1418" s="1374">
        <v>399988</v>
      </c>
    </row>
    <row r="1419" spans="1:12" ht="21">
      <c r="A1419" s="1372">
        <v>45535</v>
      </c>
      <c r="B1419" s="1373" t="s">
        <v>2397</v>
      </c>
      <c r="C1419" s="1373" t="s">
        <v>2459</v>
      </c>
      <c r="D1419" s="1373" t="s">
        <v>2460</v>
      </c>
      <c r="E1419" s="1373" t="s">
        <v>934</v>
      </c>
      <c r="F1419" s="1373" t="s">
        <v>1283</v>
      </c>
      <c r="G1419" s="1374">
        <v>567580</v>
      </c>
      <c r="H1419" s="1374">
        <v>0</v>
      </c>
      <c r="I1419" s="1374">
        <v>5738018</v>
      </c>
      <c r="J1419" s="1374">
        <v>0</v>
      </c>
      <c r="K1419" s="1374">
        <v>567580</v>
      </c>
      <c r="L1419" s="1374">
        <v>5738018</v>
      </c>
    </row>
    <row r="1420" spans="1:12" ht="21">
      <c r="A1420" s="1372">
        <v>45535</v>
      </c>
      <c r="B1420" s="1373" t="s">
        <v>2397</v>
      </c>
      <c r="C1420" s="1373" t="s">
        <v>2459</v>
      </c>
      <c r="D1420" s="1373" t="s">
        <v>2460</v>
      </c>
      <c r="E1420" s="1373" t="s">
        <v>935</v>
      </c>
      <c r="F1420" s="1373" t="s">
        <v>1285</v>
      </c>
      <c r="G1420" s="1374">
        <v>382510</v>
      </c>
      <c r="H1420" s="1374">
        <v>0</v>
      </c>
      <c r="I1420" s="1374">
        <v>4255080</v>
      </c>
      <c r="J1420" s="1374">
        <v>0</v>
      </c>
      <c r="K1420" s="1374">
        <v>382510</v>
      </c>
      <c r="L1420" s="1374">
        <v>4255080</v>
      </c>
    </row>
    <row r="1421" spans="1:12" ht="21">
      <c r="A1421" s="1372">
        <v>45535</v>
      </c>
      <c r="B1421" s="1373" t="s">
        <v>2397</v>
      </c>
      <c r="C1421" s="1373" t="s">
        <v>2459</v>
      </c>
      <c r="D1421" s="1373" t="s">
        <v>2460</v>
      </c>
      <c r="E1421" s="1373" t="s">
        <v>936</v>
      </c>
      <c r="F1421" s="1373" t="s">
        <v>1286</v>
      </c>
      <c r="G1421" s="1375"/>
      <c r="H1421" s="1375"/>
      <c r="I1421" s="1375"/>
      <c r="J1421" s="1375"/>
      <c r="K1421" s="1375"/>
      <c r="L1421" s="1375"/>
    </row>
    <row r="1422" spans="1:12" ht="21">
      <c r="A1422" s="1372">
        <v>45535</v>
      </c>
      <c r="B1422" s="1373" t="s">
        <v>2397</v>
      </c>
      <c r="C1422" s="1373" t="s">
        <v>2459</v>
      </c>
      <c r="D1422" s="1373" t="s">
        <v>2460</v>
      </c>
      <c r="E1422" s="1373" t="s">
        <v>937</v>
      </c>
      <c r="F1422" s="1373" t="s">
        <v>1288</v>
      </c>
      <c r="G1422" s="1375"/>
      <c r="H1422" s="1375"/>
      <c r="I1422" s="1375"/>
      <c r="J1422" s="1375"/>
      <c r="K1422" s="1375"/>
      <c r="L1422" s="1375"/>
    </row>
    <row r="1423" spans="1:12" ht="21">
      <c r="A1423" s="1372">
        <v>45535</v>
      </c>
      <c r="B1423" s="1373" t="s">
        <v>2397</v>
      </c>
      <c r="C1423" s="1373" t="s">
        <v>2459</v>
      </c>
      <c r="D1423" s="1373" t="s">
        <v>2460</v>
      </c>
      <c r="E1423" s="1373" t="s">
        <v>938</v>
      </c>
      <c r="F1423" s="1373" t="s">
        <v>1289</v>
      </c>
      <c r="G1423" s="1375"/>
      <c r="H1423" s="1375"/>
      <c r="I1423" s="1375"/>
      <c r="J1423" s="1375"/>
      <c r="K1423" s="1375"/>
      <c r="L1423" s="1375"/>
    </row>
    <row r="1424" spans="1:12" ht="21">
      <c r="A1424" s="1372">
        <v>45535</v>
      </c>
      <c r="B1424" s="1373" t="s">
        <v>2397</v>
      </c>
      <c r="C1424" s="1373" t="s">
        <v>2459</v>
      </c>
      <c r="D1424" s="1373" t="s">
        <v>2460</v>
      </c>
      <c r="E1424" s="1373" t="s">
        <v>939</v>
      </c>
      <c r="F1424" s="1373" t="s">
        <v>1391</v>
      </c>
      <c r="G1424" s="1374">
        <v>56420</v>
      </c>
      <c r="H1424" s="1374">
        <v>0</v>
      </c>
      <c r="I1424" s="1374">
        <v>620620</v>
      </c>
      <c r="J1424" s="1374">
        <v>0</v>
      </c>
      <c r="K1424" s="1374">
        <v>56420</v>
      </c>
      <c r="L1424" s="1374">
        <v>620620</v>
      </c>
    </row>
    <row r="1425" spans="1:12" ht="21">
      <c r="A1425" s="1372">
        <v>45535</v>
      </c>
      <c r="B1425" s="1373" t="s">
        <v>2397</v>
      </c>
      <c r="C1425" s="1373" t="s">
        <v>2459</v>
      </c>
      <c r="D1425" s="1373" t="s">
        <v>2460</v>
      </c>
      <c r="E1425" s="1373" t="s">
        <v>940</v>
      </c>
      <c r="F1425" s="1373" t="s">
        <v>1290</v>
      </c>
      <c r="G1425" s="1374">
        <v>0</v>
      </c>
      <c r="H1425" s="1374">
        <v>0</v>
      </c>
      <c r="I1425" s="1374">
        <v>375</v>
      </c>
      <c r="J1425" s="1374">
        <v>0</v>
      </c>
      <c r="K1425" s="1374">
        <v>0</v>
      </c>
      <c r="L1425" s="1374">
        <v>375</v>
      </c>
    </row>
    <row r="1426" spans="1:12" ht="21">
      <c r="A1426" s="1372">
        <v>45535</v>
      </c>
      <c r="B1426" s="1373" t="s">
        <v>2397</v>
      </c>
      <c r="C1426" s="1373" t="s">
        <v>2459</v>
      </c>
      <c r="D1426" s="1373" t="s">
        <v>2460</v>
      </c>
      <c r="E1426" s="1373" t="s">
        <v>941</v>
      </c>
      <c r="F1426" s="1373" t="s">
        <v>268</v>
      </c>
      <c r="G1426" s="1375"/>
      <c r="H1426" s="1375"/>
      <c r="I1426" s="1375"/>
      <c r="J1426" s="1375"/>
      <c r="K1426" s="1375"/>
      <c r="L1426" s="1375"/>
    </row>
    <row r="1427" spans="1:12" ht="21">
      <c r="A1427" s="1372">
        <v>45535</v>
      </c>
      <c r="B1427" s="1373" t="s">
        <v>2397</v>
      </c>
      <c r="C1427" s="1373" t="s">
        <v>2459</v>
      </c>
      <c r="D1427" s="1373" t="s">
        <v>2460</v>
      </c>
      <c r="E1427" s="1373" t="s">
        <v>942</v>
      </c>
      <c r="F1427" s="1373" t="s">
        <v>269</v>
      </c>
      <c r="G1427" s="1375"/>
      <c r="H1427" s="1375"/>
      <c r="I1427" s="1375"/>
      <c r="J1427" s="1375"/>
      <c r="K1427" s="1375"/>
      <c r="L1427" s="1375"/>
    </row>
    <row r="1428" spans="1:12" ht="21">
      <c r="A1428" s="1372">
        <v>45535</v>
      </c>
      <c r="B1428" s="1373" t="s">
        <v>2397</v>
      </c>
      <c r="C1428" s="1373" t="s">
        <v>2459</v>
      </c>
      <c r="D1428" s="1373" t="s">
        <v>2460</v>
      </c>
      <c r="E1428" s="1373" t="s">
        <v>943</v>
      </c>
      <c r="F1428" s="1373" t="s">
        <v>270</v>
      </c>
      <c r="G1428" s="1375"/>
      <c r="H1428" s="1375"/>
      <c r="I1428" s="1375"/>
      <c r="J1428" s="1375"/>
      <c r="K1428" s="1375"/>
      <c r="L1428" s="1375"/>
    </row>
    <row r="1429" spans="1:12" ht="21">
      <c r="A1429" s="1372">
        <v>45535</v>
      </c>
      <c r="B1429" s="1373" t="s">
        <v>2397</v>
      </c>
      <c r="C1429" s="1373" t="s">
        <v>2459</v>
      </c>
      <c r="D1429" s="1373" t="s">
        <v>2460</v>
      </c>
      <c r="E1429" s="1373" t="s">
        <v>944</v>
      </c>
      <c r="F1429" s="1373" t="s">
        <v>271</v>
      </c>
      <c r="G1429" s="1375"/>
      <c r="H1429" s="1375"/>
      <c r="I1429" s="1375"/>
      <c r="J1429" s="1375"/>
      <c r="K1429" s="1375"/>
      <c r="L1429" s="1375"/>
    </row>
    <row r="1430" spans="1:12" ht="21">
      <c r="A1430" s="1372">
        <v>45535</v>
      </c>
      <c r="B1430" s="1373" t="s">
        <v>2397</v>
      </c>
      <c r="C1430" s="1373" t="s">
        <v>2459</v>
      </c>
      <c r="D1430" s="1373" t="s">
        <v>2460</v>
      </c>
      <c r="E1430" s="1373" t="s">
        <v>945</v>
      </c>
      <c r="F1430" s="1373" t="s">
        <v>272</v>
      </c>
      <c r="G1430" s="1375"/>
      <c r="H1430" s="1375"/>
      <c r="I1430" s="1375"/>
      <c r="J1430" s="1375"/>
      <c r="K1430" s="1375"/>
      <c r="L1430" s="1375"/>
    </row>
    <row r="1431" spans="1:12" ht="21">
      <c r="A1431" s="1372">
        <v>45535</v>
      </c>
      <c r="B1431" s="1373" t="s">
        <v>2397</v>
      </c>
      <c r="C1431" s="1373" t="s">
        <v>2459</v>
      </c>
      <c r="D1431" s="1373" t="s">
        <v>2460</v>
      </c>
      <c r="E1431" s="1373" t="s">
        <v>946</v>
      </c>
      <c r="F1431" s="1373" t="s">
        <v>1291</v>
      </c>
      <c r="G1431" s="1374">
        <v>45703.23</v>
      </c>
      <c r="H1431" s="1374">
        <v>0</v>
      </c>
      <c r="I1431" s="1374">
        <v>171703.22</v>
      </c>
      <c r="J1431" s="1374">
        <v>0</v>
      </c>
      <c r="K1431" s="1374">
        <v>45703.23</v>
      </c>
      <c r="L1431" s="1374">
        <v>171703.22</v>
      </c>
    </row>
    <row r="1432" spans="1:12" ht="21">
      <c r="A1432" s="1372">
        <v>45535</v>
      </c>
      <c r="B1432" s="1373" t="s">
        <v>2397</v>
      </c>
      <c r="C1432" s="1373" t="s">
        <v>2459</v>
      </c>
      <c r="D1432" s="1373" t="s">
        <v>2460</v>
      </c>
      <c r="E1432" s="1373" t="s">
        <v>947</v>
      </c>
      <c r="F1432" s="1373" t="s">
        <v>1292</v>
      </c>
      <c r="G1432" s="1375"/>
      <c r="H1432" s="1375"/>
      <c r="I1432" s="1375"/>
      <c r="J1432" s="1375"/>
      <c r="K1432" s="1375"/>
      <c r="L1432" s="1375"/>
    </row>
    <row r="1433" spans="1:12" ht="21">
      <c r="A1433" s="1372">
        <v>45535</v>
      </c>
      <c r="B1433" s="1373" t="s">
        <v>2397</v>
      </c>
      <c r="C1433" s="1373" t="s">
        <v>2459</v>
      </c>
      <c r="D1433" s="1373" t="s">
        <v>2460</v>
      </c>
      <c r="E1433" s="1373" t="s">
        <v>948</v>
      </c>
      <c r="F1433" s="1373" t="s">
        <v>417</v>
      </c>
      <c r="G1433" s="1374">
        <v>103481.25</v>
      </c>
      <c r="H1433" s="1374">
        <v>0</v>
      </c>
      <c r="I1433" s="1374">
        <v>1335138.75</v>
      </c>
      <c r="J1433" s="1374">
        <v>0</v>
      </c>
      <c r="K1433" s="1374">
        <v>103481.25</v>
      </c>
      <c r="L1433" s="1374">
        <v>1335138.75</v>
      </c>
    </row>
    <row r="1434" spans="1:12" ht="21">
      <c r="A1434" s="1372">
        <v>45535</v>
      </c>
      <c r="B1434" s="1373" t="s">
        <v>2397</v>
      </c>
      <c r="C1434" s="1373" t="s">
        <v>2459</v>
      </c>
      <c r="D1434" s="1373" t="s">
        <v>2460</v>
      </c>
      <c r="E1434" s="1373" t="s">
        <v>949</v>
      </c>
      <c r="F1434" s="1373" t="s">
        <v>2306</v>
      </c>
      <c r="G1434" s="1375"/>
      <c r="H1434" s="1375"/>
      <c r="I1434" s="1375"/>
      <c r="J1434" s="1375"/>
      <c r="K1434" s="1375"/>
      <c r="L1434" s="1375"/>
    </row>
    <row r="1435" spans="1:12" ht="21">
      <c r="A1435" s="1372">
        <v>45535</v>
      </c>
      <c r="B1435" s="1373" t="s">
        <v>2397</v>
      </c>
      <c r="C1435" s="1373" t="s">
        <v>2459</v>
      </c>
      <c r="D1435" s="1373" t="s">
        <v>2460</v>
      </c>
      <c r="E1435" s="1373" t="s">
        <v>1847</v>
      </c>
      <c r="F1435" s="1373" t="s">
        <v>1848</v>
      </c>
      <c r="G1435" s="1375"/>
      <c r="H1435" s="1375"/>
      <c r="I1435" s="1375"/>
      <c r="J1435" s="1375"/>
      <c r="K1435" s="1375"/>
      <c r="L1435" s="1375"/>
    </row>
    <row r="1436" spans="1:12" ht="21">
      <c r="A1436" s="1372">
        <v>45535</v>
      </c>
      <c r="B1436" s="1373" t="s">
        <v>2397</v>
      </c>
      <c r="C1436" s="1373" t="s">
        <v>2459</v>
      </c>
      <c r="D1436" s="1373" t="s">
        <v>2460</v>
      </c>
      <c r="E1436" s="1373" t="s">
        <v>950</v>
      </c>
      <c r="F1436" s="1373" t="s">
        <v>273</v>
      </c>
      <c r="G1436" s="1375"/>
      <c r="H1436" s="1375"/>
      <c r="I1436" s="1375"/>
      <c r="J1436" s="1375"/>
      <c r="K1436" s="1375"/>
      <c r="L1436" s="1375"/>
    </row>
    <row r="1437" spans="1:12" ht="21">
      <c r="A1437" s="1372">
        <v>45535</v>
      </c>
      <c r="B1437" s="1373" t="s">
        <v>2397</v>
      </c>
      <c r="C1437" s="1373" t="s">
        <v>2459</v>
      </c>
      <c r="D1437" s="1373" t="s">
        <v>2460</v>
      </c>
      <c r="E1437" s="1373" t="s">
        <v>951</v>
      </c>
      <c r="F1437" s="1373" t="s">
        <v>274</v>
      </c>
      <c r="G1437" s="1374">
        <v>47831.8</v>
      </c>
      <c r="H1437" s="1374">
        <v>0</v>
      </c>
      <c r="I1437" s="1374">
        <v>496401.4</v>
      </c>
      <c r="J1437" s="1374">
        <v>0</v>
      </c>
      <c r="K1437" s="1374">
        <v>47831.8</v>
      </c>
      <c r="L1437" s="1374">
        <v>496401.4</v>
      </c>
    </row>
    <row r="1438" spans="1:12" ht="21">
      <c r="A1438" s="1372">
        <v>45535</v>
      </c>
      <c r="B1438" s="1373" t="s">
        <v>2397</v>
      </c>
      <c r="C1438" s="1373" t="s">
        <v>2459</v>
      </c>
      <c r="D1438" s="1373" t="s">
        <v>2460</v>
      </c>
      <c r="E1438" s="1373" t="s">
        <v>952</v>
      </c>
      <c r="F1438" s="1373" t="s">
        <v>275</v>
      </c>
      <c r="G1438" s="1374">
        <v>71747.7</v>
      </c>
      <c r="H1438" s="1374">
        <v>0</v>
      </c>
      <c r="I1438" s="1374">
        <v>853668.6</v>
      </c>
      <c r="J1438" s="1374">
        <v>0</v>
      </c>
      <c r="K1438" s="1374">
        <v>71747.7</v>
      </c>
      <c r="L1438" s="1374">
        <v>853668.6</v>
      </c>
    </row>
    <row r="1439" spans="1:12" ht="21">
      <c r="A1439" s="1372">
        <v>45535</v>
      </c>
      <c r="B1439" s="1373" t="s">
        <v>2397</v>
      </c>
      <c r="C1439" s="1373" t="s">
        <v>2459</v>
      </c>
      <c r="D1439" s="1373" t="s">
        <v>2460</v>
      </c>
      <c r="E1439" s="1373" t="s">
        <v>953</v>
      </c>
      <c r="F1439" s="1373" t="s">
        <v>276</v>
      </c>
      <c r="G1439" s="1374">
        <v>5458.8</v>
      </c>
      <c r="H1439" s="1374">
        <v>0</v>
      </c>
      <c r="I1439" s="1374">
        <v>57519.3</v>
      </c>
      <c r="J1439" s="1374">
        <v>0</v>
      </c>
      <c r="K1439" s="1374">
        <v>5458.8</v>
      </c>
      <c r="L1439" s="1374">
        <v>57519.3</v>
      </c>
    </row>
    <row r="1440" spans="1:12" ht="21">
      <c r="A1440" s="1372">
        <v>45535</v>
      </c>
      <c r="B1440" s="1373" t="s">
        <v>2397</v>
      </c>
      <c r="C1440" s="1373" t="s">
        <v>2459</v>
      </c>
      <c r="D1440" s="1373" t="s">
        <v>2460</v>
      </c>
      <c r="E1440" s="1373" t="s">
        <v>954</v>
      </c>
      <c r="F1440" s="1373" t="s">
        <v>1392</v>
      </c>
      <c r="G1440" s="1374">
        <v>1500</v>
      </c>
      <c r="H1440" s="1374">
        <v>0</v>
      </c>
      <c r="I1440" s="1374">
        <v>16500</v>
      </c>
      <c r="J1440" s="1374">
        <v>0</v>
      </c>
      <c r="K1440" s="1374">
        <v>1500</v>
      </c>
      <c r="L1440" s="1374">
        <v>16500</v>
      </c>
    </row>
    <row r="1441" spans="1:12" ht="21">
      <c r="A1441" s="1372">
        <v>45535</v>
      </c>
      <c r="B1441" s="1373" t="s">
        <v>2397</v>
      </c>
      <c r="C1441" s="1373" t="s">
        <v>2459</v>
      </c>
      <c r="D1441" s="1373" t="s">
        <v>2460</v>
      </c>
      <c r="E1441" s="1373" t="s">
        <v>955</v>
      </c>
      <c r="F1441" s="1373" t="s">
        <v>1393</v>
      </c>
      <c r="G1441" s="1374">
        <v>52852</v>
      </c>
      <c r="H1441" s="1374">
        <v>0</v>
      </c>
      <c r="I1441" s="1374">
        <v>560150</v>
      </c>
      <c r="J1441" s="1374">
        <v>0</v>
      </c>
      <c r="K1441" s="1374">
        <v>52852</v>
      </c>
      <c r="L1441" s="1374">
        <v>560150</v>
      </c>
    </row>
    <row r="1442" spans="1:12" ht="21">
      <c r="A1442" s="1372">
        <v>45535</v>
      </c>
      <c r="B1442" s="1373" t="s">
        <v>2397</v>
      </c>
      <c r="C1442" s="1373" t="s">
        <v>2459</v>
      </c>
      <c r="D1442" s="1373" t="s">
        <v>2460</v>
      </c>
      <c r="E1442" s="1373" t="s">
        <v>956</v>
      </c>
      <c r="F1442" s="1373" t="s">
        <v>277</v>
      </c>
      <c r="G1442" s="1375"/>
      <c r="H1442" s="1375"/>
      <c r="I1442" s="1375"/>
      <c r="J1442" s="1375"/>
      <c r="K1442" s="1375"/>
      <c r="L1442" s="1375"/>
    </row>
    <row r="1443" spans="1:12" ht="21">
      <c r="A1443" s="1372">
        <v>45535</v>
      </c>
      <c r="B1443" s="1373" t="s">
        <v>2397</v>
      </c>
      <c r="C1443" s="1373" t="s">
        <v>2459</v>
      </c>
      <c r="D1443" s="1373" t="s">
        <v>2460</v>
      </c>
      <c r="E1443" s="1373" t="s">
        <v>957</v>
      </c>
      <c r="F1443" s="1373" t="s">
        <v>1849</v>
      </c>
      <c r="G1443" s="1375"/>
      <c r="H1443" s="1375"/>
      <c r="I1443" s="1375"/>
      <c r="J1443" s="1375"/>
      <c r="K1443" s="1375"/>
      <c r="L1443" s="1375"/>
    </row>
    <row r="1444" spans="1:12" ht="21">
      <c r="A1444" s="1372">
        <v>45535</v>
      </c>
      <c r="B1444" s="1373" t="s">
        <v>2397</v>
      </c>
      <c r="C1444" s="1373" t="s">
        <v>2459</v>
      </c>
      <c r="D1444" s="1373" t="s">
        <v>2460</v>
      </c>
      <c r="E1444" s="1373" t="s">
        <v>958</v>
      </c>
      <c r="F1444" s="1373" t="s">
        <v>2307</v>
      </c>
      <c r="G1444" s="1374">
        <v>274000</v>
      </c>
      <c r="H1444" s="1374">
        <v>0</v>
      </c>
      <c r="I1444" s="1374">
        <v>1137000</v>
      </c>
      <c r="J1444" s="1374">
        <v>0</v>
      </c>
      <c r="K1444" s="1374">
        <v>274000</v>
      </c>
      <c r="L1444" s="1374">
        <v>1137000</v>
      </c>
    </row>
    <row r="1445" spans="1:12" ht="21">
      <c r="A1445" s="1372">
        <v>45535</v>
      </c>
      <c r="B1445" s="1373" t="s">
        <v>2397</v>
      </c>
      <c r="C1445" s="1373" t="s">
        <v>2459</v>
      </c>
      <c r="D1445" s="1373" t="s">
        <v>2460</v>
      </c>
      <c r="E1445" s="1373" t="s">
        <v>959</v>
      </c>
      <c r="F1445" s="1373" t="s">
        <v>2308</v>
      </c>
      <c r="G1445" s="1374">
        <v>14500</v>
      </c>
      <c r="H1445" s="1374">
        <v>0</v>
      </c>
      <c r="I1445" s="1374">
        <v>78500</v>
      </c>
      <c r="J1445" s="1374">
        <v>0</v>
      </c>
      <c r="K1445" s="1374">
        <v>14500</v>
      </c>
      <c r="L1445" s="1374">
        <v>78500</v>
      </c>
    </row>
    <row r="1446" spans="1:12" ht="21">
      <c r="A1446" s="1372">
        <v>45535</v>
      </c>
      <c r="B1446" s="1373" t="s">
        <v>2397</v>
      </c>
      <c r="C1446" s="1373" t="s">
        <v>2459</v>
      </c>
      <c r="D1446" s="1373" t="s">
        <v>2460</v>
      </c>
      <c r="E1446" s="1373" t="s">
        <v>1979</v>
      </c>
      <c r="F1446" s="1373" t="s">
        <v>1980</v>
      </c>
      <c r="G1446" s="1375"/>
      <c r="H1446" s="1375"/>
      <c r="I1446" s="1375"/>
      <c r="J1446" s="1375"/>
      <c r="K1446" s="1375"/>
      <c r="L1446" s="1375"/>
    </row>
    <row r="1447" spans="1:12" ht="21">
      <c r="A1447" s="1372">
        <v>45535</v>
      </c>
      <c r="B1447" s="1373" t="s">
        <v>2397</v>
      </c>
      <c r="C1447" s="1373" t="s">
        <v>2459</v>
      </c>
      <c r="D1447" s="1373" t="s">
        <v>2460</v>
      </c>
      <c r="E1447" s="1373" t="s">
        <v>1981</v>
      </c>
      <c r="F1447" s="1373" t="s">
        <v>1982</v>
      </c>
      <c r="G1447" s="1375"/>
      <c r="H1447" s="1375"/>
      <c r="I1447" s="1375"/>
      <c r="J1447" s="1375"/>
      <c r="K1447" s="1375"/>
      <c r="L1447" s="1375"/>
    </row>
    <row r="1448" spans="1:12" ht="21">
      <c r="A1448" s="1372">
        <v>45535</v>
      </c>
      <c r="B1448" s="1373" t="s">
        <v>2397</v>
      </c>
      <c r="C1448" s="1373" t="s">
        <v>2459</v>
      </c>
      <c r="D1448" s="1373" t="s">
        <v>2460</v>
      </c>
      <c r="E1448" s="1373" t="s">
        <v>968</v>
      </c>
      <c r="F1448" s="1373" t="s">
        <v>1297</v>
      </c>
      <c r="G1448" s="1375"/>
      <c r="H1448" s="1375"/>
      <c r="I1448" s="1375"/>
      <c r="J1448" s="1375"/>
      <c r="K1448" s="1375"/>
      <c r="L1448" s="1375"/>
    </row>
    <row r="1449" spans="1:12" ht="21">
      <c r="A1449" s="1372">
        <v>45535</v>
      </c>
      <c r="B1449" s="1373" t="s">
        <v>2397</v>
      </c>
      <c r="C1449" s="1373" t="s">
        <v>2459</v>
      </c>
      <c r="D1449" s="1373" t="s">
        <v>2460</v>
      </c>
      <c r="E1449" s="1373" t="s">
        <v>1408</v>
      </c>
      <c r="F1449" s="1373" t="s">
        <v>1851</v>
      </c>
      <c r="G1449" s="1375"/>
      <c r="H1449" s="1375"/>
      <c r="I1449" s="1375"/>
      <c r="J1449" s="1375"/>
      <c r="K1449" s="1375"/>
      <c r="L1449" s="1375"/>
    </row>
    <row r="1450" spans="1:12" ht="21">
      <c r="A1450" s="1372">
        <v>45535</v>
      </c>
      <c r="B1450" s="1373" t="s">
        <v>2397</v>
      </c>
      <c r="C1450" s="1373" t="s">
        <v>2459</v>
      </c>
      <c r="D1450" s="1373" t="s">
        <v>2460</v>
      </c>
      <c r="E1450" s="1373" t="s">
        <v>1409</v>
      </c>
      <c r="F1450" s="1373" t="s">
        <v>2309</v>
      </c>
      <c r="G1450" s="1374">
        <v>0</v>
      </c>
      <c r="H1450" s="1374">
        <v>0</v>
      </c>
      <c r="I1450" s="1374">
        <v>13576</v>
      </c>
      <c r="J1450" s="1374">
        <v>0</v>
      </c>
      <c r="K1450" s="1374">
        <v>0</v>
      </c>
      <c r="L1450" s="1374">
        <v>13576</v>
      </c>
    </row>
    <row r="1451" spans="1:12" ht="21">
      <c r="A1451" s="1372">
        <v>45535</v>
      </c>
      <c r="B1451" s="1373" t="s">
        <v>2397</v>
      </c>
      <c r="C1451" s="1373" t="s">
        <v>2459</v>
      </c>
      <c r="D1451" s="1373" t="s">
        <v>2460</v>
      </c>
      <c r="E1451" s="1373" t="s">
        <v>2310</v>
      </c>
      <c r="F1451" s="1373" t="s">
        <v>2311</v>
      </c>
      <c r="G1451" s="1375"/>
      <c r="H1451" s="1375"/>
      <c r="I1451" s="1375"/>
      <c r="J1451" s="1375"/>
      <c r="K1451" s="1375"/>
      <c r="L1451" s="1375"/>
    </row>
    <row r="1452" spans="1:12" ht="21">
      <c r="A1452" s="1372">
        <v>45535</v>
      </c>
      <c r="B1452" s="1373" t="s">
        <v>2397</v>
      </c>
      <c r="C1452" s="1373" t="s">
        <v>2459</v>
      </c>
      <c r="D1452" s="1373" t="s">
        <v>2460</v>
      </c>
      <c r="E1452" s="1373" t="s">
        <v>2312</v>
      </c>
      <c r="F1452" s="1373" t="s">
        <v>2313</v>
      </c>
      <c r="G1452" s="1375"/>
      <c r="H1452" s="1375"/>
      <c r="I1452" s="1375"/>
      <c r="J1452" s="1375"/>
      <c r="K1452" s="1375"/>
      <c r="L1452" s="1375"/>
    </row>
    <row r="1453" spans="1:12" ht="21">
      <c r="A1453" s="1372">
        <v>45535</v>
      </c>
      <c r="B1453" s="1373" t="s">
        <v>2397</v>
      </c>
      <c r="C1453" s="1373" t="s">
        <v>2459</v>
      </c>
      <c r="D1453" s="1373" t="s">
        <v>2460</v>
      </c>
      <c r="E1453" s="1373" t="s">
        <v>970</v>
      </c>
      <c r="F1453" s="1373" t="s">
        <v>278</v>
      </c>
      <c r="G1453" s="1374">
        <v>27256</v>
      </c>
      <c r="H1453" s="1374">
        <v>0</v>
      </c>
      <c r="I1453" s="1374">
        <v>168988</v>
      </c>
      <c r="J1453" s="1374">
        <v>0</v>
      </c>
      <c r="K1453" s="1374">
        <v>27256</v>
      </c>
      <c r="L1453" s="1374">
        <v>168988</v>
      </c>
    </row>
    <row r="1454" spans="1:12" ht="21">
      <c r="A1454" s="1372">
        <v>45535</v>
      </c>
      <c r="B1454" s="1373" t="s">
        <v>2397</v>
      </c>
      <c r="C1454" s="1373" t="s">
        <v>2459</v>
      </c>
      <c r="D1454" s="1373" t="s">
        <v>2460</v>
      </c>
      <c r="E1454" s="1373" t="s">
        <v>971</v>
      </c>
      <c r="F1454" s="1373" t="s">
        <v>448</v>
      </c>
      <c r="G1454" s="1374">
        <v>9000</v>
      </c>
      <c r="H1454" s="1374">
        <v>0</v>
      </c>
      <c r="I1454" s="1374">
        <v>107020</v>
      </c>
      <c r="J1454" s="1374">
        <v>0</v>
      </c>
      <c r="K1454" s="1374">
        <v>9000</v>
      </c>
      <c r="L1454" s="1374">
        <v>107020</v>
      </c>
    </row>
    <row r="1455" spans="1:12" ht="21">
      <c r="A1455" s="1372">
        <v>45535</v>
      </c>
      <c r="B1455" s="1373" t="s">
        <v>2397</v>
      </c>
      <c r="C1455" s="1373" t="s">
        <v>2459</v>
      </c>
      <c r="D1455" s="1373" t="s">
        <v>2460</v>
      </c>
      <c r="E1455" s="1373" t="s">
        <v>972</v>
      </c>
      <c r="F1455" s="1373" t="s">
        <v>449</v>
      </c>
      <c r="G1455" s="1375"/>
      <c r="H1455" s="1375"/>
      <c r="I1455" s="1375"/>
      <c r="J1455" s="1375"/>
      <c r="K1455" s="1375"/>
      <c r="L1455" s="1375"/>
    </row>
    <row r="1456" spans="1:12" ht="42">
      <c r="A1456" s="1372">
        <v>45535</v>
      </c>
      <c r="B1456" s="1373" t="s">
        <v>2397</v>
      </c>
      <c r="C1456" s="1373" t="s">
        <v>2459</v>
      </c>
      <c r="D1456" s="1373" t="s">
        <v>2460</v>
      </c>
      <c r="E1456" s="1373" t="s">
        <v>973</v>
      </c>
      <c r="F1456" s="1373" t="s">
        <v>2314</v>
      </c>
      <c r="G1456" s="1375"/>
      <c r="H1456" s="1375"/>
      <c r="I1456" s="1375"/>
      <c r="J1456" s="1375"/>
      <c r="K1456" s="1375"/>
      <c r="L1456" s="1375"/>
    </row>
    <row r="1457" spans="1:12" ht="42">
      <c r="A1457" s="1372">
        <v>45535</v>
      </c>
      <c r="B1457" s="1373" t="s">
        <v>2397</v>
      </c>
      <c r="C1457" s="1373" t="s">
        <v>2459</v>
      </c>
      <c r="D1457" s="1373" t="s">
        <v>2460</v>
      </c>
      <c r="E1457" s="1373" t="s">
        <v>974</v>
      </c>
      <c r="F1457" s="1373" t="s">
        <v>2315</v>
      </c>
      <c r="G1457" s="1375"/>
      <c r="H1457" s="1375"/>
      <c r="I1457" s="1375"/>
      <c r="J1457" s="1375"/>
      <c r="K1457" s="1375"/>
      <c r="L1457" s="1375"/>
    </row>
    <row r="1458" spans="1:12" ht="21">
      <c r="A1458" s="1372">
        <v>45535</v>
      </c>
      <c r="B1458" s="1373" t="s">
        <v>2397</v>
      </c>
      <c r="C1458" s="1373" t="s">
        <v>2459</v>
      </c>
      <c r="D1458" s="1373" t="s">
        <v>2460</v>
      </c>
      <c r="E1458" s="1373" t="s">
        <v>975</v>
      </c>
      <c r="F1458" s="1373" t="s">
        <v>279</v>
      </c>
      <c r="G1458" s="1375"/>
      <c r="H1458" s="1375"/>
      <c r="I1458" s="1375"/>
      <c r="J1458" s="1375"/>
      <c r="K1458" s="1375"/>
      <c r="L1458" s="1375"/>
    </row>
    <row r="1459" spans="1:12" ht="21">
      <c r="A1459" s="1372">
        <v>45535</v>
      </c>
      <c r="B1459" s="1373" t="s">
        <v>2397</v>
      </c>
      <c r="C1459" s="1373" t="s">
        <v>2459</v>
      </c>
      <c r="D1459" s="1373" t="s">
        <v>2460</v>
      </c>
      <c r="E1459" s="1373" t="s">
        <v>976</v>
      </c>
      <c r="F1459" s="1373" t="s">
        <v>280</v>
      </c>
      <c r="G1459" s="1375"/>
      <c r="H1459" s="1375"/>
      <c r="I1459" s="1375"/>
      <c r="J1459" s="1375"/>
      <c r="K1459" s="1375"/>
      <c r="L1459" s="1375"/>
    </row>
    <row r="1460" spans="1:12" ht="21">
      <c r="A1460" s="1372">
        <v>45535</v>
      </c>
      <c r="B1460" s="1373" t="s">
        <v>2397</v>
      </c>
      <c r="C1460" s="1373" t="s">
        <v>2459</v>
      </c>
      <c r="D1460" s="1373" t="s">
        <v>2460</v>
      </c>
      <c r="E1460" s="1373" t="s">
        <v>977</v>
      </c>
      <c r="F1460" s="1373" t="s">
        <v>281</v>
      </c>
      <c r="G1460" s="1375"/>
      <c r="H1460" s="1375"/>
      <c r="I1460" s="1375"/>
      <c r="J1460" s="1375"/>
      <c r="K1460" s="1375"/>
      <c r="L1460" s="1375"/>
    </row>
    <row r="1461" spans="1:12" ht="21">
      <c r="A1461" s="1372">
        <v>45535</v>
      </c>
      <c r="B1461" s="1373" t="s">
        <v>2397</v>
      </c>
      <c r="C1461" s="1373" t="s">
        <v>2459</v>
      </c>
      <c r="D1461" s="1373" t="s">
        <v>2460</v>
      </c>
      <c r="E1461" s="1373" t="s">
        <v>978</v>
      </c>
      <c r="F1461" s="1373" t="s">
        <v>282</v>
      </c>
      <c r="G1461" s="1375"/>
      <c r="H1461" s="1375"/>
      <c r="I1461" s="1375"/>
      <c r="J1461" s="1375"/>
      <c r="K1461" s="1375"/>
      <c r="L1461" s="1375"/>
    </row>
    <row r="1462" spans="1:12" ht="21">
      <c r="A1462" s="1372">
        <v>45535</v>
      </c>
      <c r="B1462" s="1373" t="s">
        <v>2397</v>
      </c>
      <c r="C1462" s="1373" t="s">
        <v>2459</v>
      </c>
      <c r="D1462" s="1373" t="s">
        <v>2460</v>
      </c>
      <c r="E1462" s="1373" t="s">
        <v>979</v>
      </c>
      <c r="F1462" s="1373" t="s">
        <v>278</v>
      </c>
      <c r="G1462" s="1375"/>
      <c r="H1462" s="1375"/>
      <c r="I1462" s="1375"/>
      <c r="J1462" s="1375"/>
      <c r="K1462" s="1375"/>
      <c r="L1462" s="1375"/>
    </row>
    <row r="1463" spans="1:12" ht="21">
      <c r="A1463" s="1372">
        <v>45535</v>
      </c>
      <c r="B1463" s="1373" t="s">
        <v>2397</v>
      </c>
      <c r="C1463" s="1373" t="s">
        <v>2459</v>
      </c>
      <c r="D1463" s="1373" t="s">
        <v>2460</v>
      </c>
      <c r="E1463" s="1373" t="s">
        <v>980</v>
      </c>
      <c r="F1463" s="1373" t="s">
        <v>2316</v>
      </c>
      <c r="G1463" s="1375"/>
      <c r="H1463" s="1375"/>
      <c r="I1463" s="1375"/>
      <c r="J1463" s="1375"/>
      <c r="K1463" s="1375"/>
      <c r="L1463" s="1375"/>
    </row>
    <row r="1464" spans="1:12" ht="21">
      <c r="A1464" s="1372">
        <v>45535</v>
      </c>
      <c r="B1464" s="1373" t="s">
        <v>2397</v>
      </c>
      <c r="C1464" s="1373" t="s">
        <v>2459</v>
      </c>
      <c r="D1464" s="1373" t="s">
        <v>2460</v>
      </c>
      <c r="E1464" s="1373" t="s">
        <v>981</v>
      </c>
      <c r="F1464" s="1373" t="s">
        <v>2317</v>
      </c>
      <c r="G1464" s="1375"/>
      <c r="H1464" s="1375"/>
      <c r="I1464" s="1375"/>
      <c r="J1464" s="1375"/>
      <c r="K1464" s="1375"/>
      <c r="L1464" s="1375"/>
    </row>
    <row r="1465" spans="1:12" ht="21">
      <c r="A1465" s="1372">
        <v>45535</v>
      </c>
      <c r="B1465" s="1373" t="s">
        <v>2397</v>
      </c>
      <c r="C1465" s="1373" t="s">
        <v>2459</v>
      </c>
      <c r="D1465" s="1373" t="s">
        <v>2460</v>
      </c>
      <c r="E1465" s="1373" t="s">
        <v>982</v>
      </c>
      <c r="F1465" s="1373" t="s">
        <v>2318</v>
      </c>
      <c r="G1465" s="1375"/>
      <c r="H1465" s="1375"/>
      <c r="I1465" s="1375"/>
      <c r="J1465" s="1375"/>
      <c r="K1465" s="1375"/>
      <c r="L1465" s="1375"/>
    </row>
    <row r="1466" spans="1:12" ht="21">
      <c r="A1466" s="1372">
        <v>45535</v>
      </c>
      <c r="B1466" s="1373" t="s">
        <v>2397</v>
      </c>
      <c r="C1466" s="1373" t="s">
        <v>2459</v>
      </c>
      <c r="D1466" s="1373" t="s">
        <v>2460</v>
      </c>
      <c r="E1466" s="1373" t="s">
        <v>983</v>
      </c>
      <c r="F1466" s="1373" t="s">
        <v>2319</v>
      </c>
      <c r="G1466" s="1375"/>
      <c r="H1466" s="1375"/>
      <c r="I1466" s="1375"/>
      <c r="J1466" s="1375"/>
      <c r="K1466" s="1375"/>
      <c r="L1466" s="1375"/>
    </row>
    <row r="1467" spans="1:12" ht="21">
      <c r="A1467" s="1372">
        <v>45535</v>
      </c>
      <c r="B1467" s="1373" t="s">
        <v>2397</v>
      </c>
      <c r="C1467" s="1373" t="s">
        <v>2459</v>
      </c>
      <c r="D1467" s="1373" t="s">
        <v>2460</v>
      </c>
      <c r="E1467" s="1373" t="s">
        <v>984</v>
      </c>
      <c r="F1467" s="1373" t="s">
        <v>2320</v>
      </c>
      <c r="G1467" s="1375"/>
      <c r="H1467" s="1375"/>
      <c r="I1467" s="1375"/>
      <c r="J1467" s="1375"/>
      <c r="K1467" s="1375"/>
      <c r="L1467" s="1375"/>
    </row>
    <row r="1468" spans="1:12" ht="21">
      <c r="A1468" s="1372">
        <v>45535</v>
      </c>
      <c r="B1468" s="1373" t="s">
        <v>2397</v>
      </c>
      <c r="C1468" s="1373" t="s">
        <v>2459</v>
      </c>
      <c r="D1468" s="1373" t="s">
        <v>2460</v>
      </c>
      <c r="E1468" s="1373" t="s">
        <v>985</v>
      </c>
      <c r="F1468" s="1373" t="s">
        <v>2321</v>
      </c>
      <c r="G1468" s="1375"/>
      <c r="H1468" s="1375"/>
      <c r="I1468" s="1375"/>
      <c r="J1468" s="1375"/>
      <c r="K1468" s="1375"/>
      <c r="L1468" s="1375"/>
    </row>
    <row r="1469" spans="1:12" ht="21">
      <c r="A1469" s="1372">
        <v>45535</v>
      </c>
      <c r="B1469" s="1373" t="s">
        <v>2397</v>
      </c>
      <c r="C1469" s="1373" t="s">
        <v>2459</v>
      </c>
      <c r="D1469" s="1373" t="s">
        <v>2460</v>
      </c>
      <c r="E1469" s="1373" t="s">
        <v>986</v>
      </c>
      <c r="F1469" s="1373" t="s">
        <v>1855</v>
      </c>
      <c r="G1469" s="1374">
        <v>72960</v>
      </c>
      <c r="H1469" s="1374">
        <v>0</v>
      </c>
      <c r="I1469" s="1374">
        <v>233825.5</v>
      </c>
      <c r="J1469" s="1374">
        <v>0</v>
      </c>
      <c r="K1469" s="1374">
        <v>72960</v>
      </c>
      <c r="L1469" s="1374">
        <v>233825.5</v>
      </c>
    </row>
    <row r="1470" spans="1:12" ht="21">
      <c r="A1470" s="1372">
        <v>45535</v>
      </c>
      <c r="B1470" s="1373" t="s">
        <v>2397</v>
      </c>
      <c r="C1470" s="1373" t="s">
        <v>2459</v>
      </c>
      <c r="D1470" s="1373" t="s">
        <v>2460</v>
      </c>
      <c r="E1470" s="1373" t="s">
        <v>987</v>
      </c>
      <c r="F1470" s="1373" t="s">
        <v>2322</v>
      </c>
      <c r="G1470" s="1375"/>
      <c r="H1470" s="1375"/>
      <c r="I1470" s="1375"/>
      <c r="J1470" s="1375"/>
      <c r="K1470" s="1375"/>
      <c r="L1470" s="1375"/>
    </row>
    <row r="1471" spans="1:12" ht="21">
      <c r="A1471" s="1372">
        <v>45535</v>
      </c>
      <c r="B1471" s="1373" t="s">
        <v>2397</v>
      </c>
      <c r="C1471" s="1373" t="s">
        <v>2459</v>
      </c>
      <c r="D1471" s="1373" t="s">
        <v>2460</v>
      </c>
      <c r="E1471" s="1373" t="s">
        <v>988</v>
      </c>
      <c r="F1471" s="1373" t="s">
        <v>2323</v>
      </c>
      <c r="G1471" s="1375"/>
      <c r="H1471" s="1375"/>
      <c r="I1471" s="1375"/>
      <c r="J1471" s="1375"/>
      <c r="K1471" s="1375"/>
      <c r="L1471" s="1375"/>
    </row>
    <row r="1472" spans="1:12" ht="21">
      <c r="A1472" s="1372">
        <v>45535</v>
      </c>
      <c r="B1472" s="1373" t="s">
        <v>2397</v>
      </c>
      <c r="C1472" s="1373" t="s">
        <v>2459</v>
      </c>
      <c r="D1472" s="1373" t="s">
        <v>2460</v>
      </c>
      <c r="E1472" s="1373" t="s">
        <v>989</v>
      </c>
      <c r="F1472" s="1373" t="s">
        <v>2324</v>
      </c>
      <c r="G1472" s="1375"/>
      <c r="H1472" s="1375"/>
      <c r="I1472" s="1375"/>
      <c r="J1472" s="1375"/>
      <c r="K1472" s="1375"/>
      <c r="L1472" s="1375"/>
    </row>
    <row r="1473" spans="1:12" ht="21">
      <c r="A1473" s="1372">
        <v>45535</v>
      </c>
      <c r="B1473" s="1373" t="s">
        <v>2397</v>
      </c>
      <c r="C1473" s="1373" t="s">
        <v>2459</v>
      </c>
      <c r="D1473" s="1373" t="s">
        <v>2460</v>
      </c>
      <c r="E1473" s="1373" t="s">
        <v>990</v>
      </c>
      <c r="F1473" s="1373" t="s">
        <v>2325</v>
      </c>
      <c r="G1473" s="1374">
        <v>0</v>
      </c>
      <c r="H1473" s="1374">
        <v>0</v>
      </c>
      <c r="I1473" s="1374">
        <v>2080</v>
      </c>
      <c r="J1473" s="1374">
        <v>0</v>
      </c>
      <c r="K1473" s="1374">
        <v>0</v>
      </c>
      <c r="L1473" s="1374">
        <v>2080</v>
      </c>
    </row>
    <row r="1474" spans="1:12" ht="21">
      <c r="A1474" s="1372">
        <v>45535</v>
      </c>
      <c r="B1474" s="1373" t="s">
        <v>2397</v>
      </c>
      <c r="C1474" s="1373" t="s">
        <v>2459</v>
      </c>
      <c r="D1474" s="1373" t="s">
        <v>2460</v>
      </c>
      <c r="E1474" s="1373" t="s">
        <v>991</v>
      </c>
      <c r="F1474" s="1373" t="s">
        <v>2326</v>
      </c>
      <c r="G1474" s="1375"/>
      <c r="H1474" s="1375"/>
      <c r="I1474" s="1375"/>
      <c r="J1474" s="1375"/>
      <c r="K1474" s="1375"/>
      <c r="L1474" s="1375"/>
    </row>
    <row r="1475" spans="1:12" ht="21">
      <c r="A1475" s="1372">
        <v>45535</v>
      </c>
      <c r="B1475" s="1373" t="s">
        <v>2397</v>
      </c>
      <c r="C1475" s="1373" t="s">
        <v>2459</v>
      </c>
      <c r="D1475" s="1373" t="s">
        <v>2460</v>
      </c>
      <c r="E1475" s="1373" t="s">
        <v>992</v>
      </c>
      <c r="F1475" s="1373" t="s">
        <v>2327</v>
      </c>
      <c r="G1475" s="1375"/>
      <c r="H1475" s="1375"/>
      <c r="I1475" s="1375"/>
      <c r="J1475" s="1375"/>
      <c r="K1475" s="1375"/>
      <c r="L1475" s="1375"/>
    </row>
    <row r="1476" spans="1:12" ht="21">
      <c r="A1476" s="1372">
        <v>45535</v>
      </c>
      <c r="B1476" s="1373" t="s">
        <v>2397</v>
      </c>
      <c r="C1476" s="1373" t="s">
        <v>2459</v>
      </c>
      <c r="D1476" s="1373" t="s">
        <v>2460</v>
      </c>
      <c r="E1476" s="1373" t="s">
        <v>993</v>
      </c>
      <c r="F1476" s="1373" t="s">
        <v>2328</v>
      </c>
      <c r="G1476" s="1375"/>
      <c r="H1476" s="1375"/>
      <c r="I1476" s="1375"/>
      <c r="J1476" s="1375"/>
      <c r="K1476" s="1375"/>
      <c r="L1476" s="1375"/>
    </row>
    <row r="1477" spans="1:12" ht="21">
      <c r="A1477" s="1372">
        <v>45535</v>
      </c>
      <c r="B1477" s="1373" t="s">
        <v>2397</v>
      </c>
      <c r="C1477" s="1373" t="s">
        <v>2459</v>
      </c>
      <c r="D1477" s="1373" t="s">
        <v>2460</v>
      </c>
      <c r="E1477" s="1373" t="s">
        <v>994</v>
      </c>
      <c r="F1477" s="1373" t="s">
        <v>2329</v>
      </c>
      <c r="G1477" s="1374">
        <v>984</v>
      </c>
      <c r="H1477" s="1374">
        <v>0</v>
      </c>
      <c r="I1477" s="1374">
        <v>984</v>
      </c>
      <c r="J1477" s="1374">
        <v>0</v>
      </c>
      <c r="K1477" s="1374">
        <v>984</v>
      </c>
      <c r="L1477" s="1374">
        <v>984</v>
      </c>
    </row>
    <row r="1478" spans="1:12" ht="21">
      <c r="A1478" s="1372">
        <v>45535</v>
      </c>
      <c r="B1478" s="1373" t="s">
        <v>2397</v>
      </c>
      <c r="C1478" s="1373" t="s">
        <v>2459</v>
      </c>
      <c r="D1478" s="1373" t="s">
        <v>2460</v>
      </c>
      <c r="E1478" s="1373" t="s">
        <v>995</v>
      </c>
      <c r="F1478" s="1373" t="s">
        <v>283</v>
      </c>
      <c r="G1478" s="1374">
        <v>24804</v>
      </c>
      <c r="H1478" s="1374">
        <v>0</v>
      </c>
      <c r="I1478" s="1374">
        <v>481630.92</v>
      </c>
      <c r="J1478" s="1374">
        <v>0</v>
      </c>
      <c r="K1478" s="1374">
        <v>24804</v>
      </c>
      <c r="L1478" s="1374">
        <v>481630.92</v>
      </c>
    </row>
    <row r="1479" spans="1:12" ht="21">
      <c r="A1479" s="1372">
        <v>45535</v>
      </c>
      <c r="B1479" s="1373" t="s">
        <v>2397</v>
      </c>
      <c r="C1479" s="1373" t="s">
        <v>2459</v>
      </c>
      <c r="D1479" s="1373" t="s">
        <v>2460</v>
      </c>
      <c r="E1479" s="1373" t="s">
        <v>996</v>
      </c>
      <c r="F1479" s="1373" t="s">
        <v>284</v>
      </c>
      <c r="G1479" s="1375"/>
      <c r="H1479" s="1375"/>
      <c r="I1479" s="1375"/>
      <c r="J1479" s="1375"/>
      <c r="K1479" s="1375"/>
      <c r="L1479" s="1375"/>
    </row>
    <row r="1480" spans="1:12" ht="21">
      <c r="A1480" s="1372">
        <v>45535</v>
      </c>
      <c r="B1480" s="1373" t="s">
        <v>2397</v>
      </c>
      <c r="C1480" s="1373" t="s">
        <v>2459</v>
      </c>
      <c r="D1480" s="1373" t="s">
        <v>2460</v>
      </c>
      <c r="E1480" s="1373" t="s">
        <v>997</v>
      </c>
      <c r="F1480" s="1373" t="s">
        <v>285</v>
      </c>
      <c r="G1480" s="1374">
        <v>5500</v>
      </c>
      <c r="H1480" s="1374">
        <v>0</v>
      </c>
      <c r="I1480" s="1374">
        <v>75311</v>
      </c>
      <c r="J1480" s="1374">
        <v>0</v>
      </c>
      <c r="K1480" s="1374">
        <v>5500</v>
      </c>
      <c r="L1480" s="1374">
        <v>75311</v>
      </c>
    </row>
    <row r="1481" spans="1:12" ht="21">
      <c r="A1481" s="1372">
        <v>45535</v>
      </c>
      <c r="B1481" s="1373" t="s">
        <v>2397</v>
      </c>
      <c r="C1481" s="1373" t="s">
        <v>2459</v>
      </c>
      <c r="D1481" s="1373" t="s">
        <v>2460</v>
      </c>
      <c r="E1481" s="1373" t="s">
        <v>998</v>
      </c>
      <c r="F1481" s="1373" t="s">
        <v>286</v>
      </c>
      <c r="G1481" s="1374">
        <v>0</v>
      </c>
      <c r="H1481" s="1374">
        <v>0</v>
      </c>
      <c r="I1481" s="1374">
        <v>1900</v>
      </c>
      <c r="J1481" s="1374">
        <v>0</v>
      </c>
      <c r="K1481" s="1374">
        <v>0</v>
      </c>
      <c r="L1481" s="1374">
        <v>1900</v>
      </c>
    </row>
    <row r="1482" spans="1:12" ht="21">
      <c r="A1482" s="1372">
        <v>45535</v>
      </c>
      <c r="B1482" s="1373" t="s">
        <v>2397</v>
      </c>
      <c r="C1482" s="1373" t="s">
        <v>2459</v>
      </c>
      <c r="D1482" s="1373" t="s">
        <v>2460</v>
      </c>
      <c r="E1482" s="1373" t="s">
        <v>999</v>
      </c>
      <c r="F1482" s="1373" t="s">
        <v>457</v>
      </c>
      <c r="G1482" s="1374">
        <v>83940</v>
      </c>
      <c r="H1482" s="1374">
        <v>0</v>
      </c>
      <c r="I1482" s="1374">
        <v>435557.76</v>
      </c>
      <c r="J1482" s="1374">
        <v>0</v>
      </c>
      <c r="K1482" s="1374">
        <v>83940</v>
      </c>
      <c r="L1482" s="1374">
        <v>435557.76</v>
      </c>
    </row>
    <row r="1483" spans="1:12" ht="21">
      <c r="A1483" s="1372">
        <v>45535</v>
      </c>
      <c r="B1483" s="1373" t="s">
        <v>2397</v>
      </c>
      <c r="C1483" s="1373" t="s">
        <v>2459</v>
      </c>
      <c r="D1483" s="1373" t="s">
        <v>2460</v>
      </c>
      <c r="E1483" s="1373" t="s">
        <v>1000</v>
      </c>
      <c r="F1483" s="1373" t="s">
        <v>287</v>
      </c>
      <c r="G1483" s="1374">
        <v>68682</v>
      </c>
      <c r="H1483" s="1374">
        <v>0</v>
      </c>
      <c r="I1483" s="1374">
        <v>640317.79</v>
      </c>
      <c r="J1483" s="1374">
        <v>0</v>
      </c>
      <c r="K1483" s="1374">
        <v>68682</v>
      </c>
      <c r="L1483" s="1374">
        <v>640317.79</v>
      </c>
    </row>
    <row r="1484" spans="1:12" ht="21">
      <c r="A1484" s="1372">
        <v>45535</v>
      </c>
      <c r="B1484" s="1373" t="s">
        <v>2397</v>
      </c>
      <c r="C1484" s="1373" t="s">
        <v>2459</v>
      </c>
      <c r="D1484" s="1373" t="s">
        <v>2460</v>
      </c>
      <c r="E1484" s="1373" t="s">
        <v>1001</v>
      </c>
      <c r="F1484" s="1373" t="s">
        <v>288</v>
      </c>
      <c r="G1484" s="1374">
        <v>1250</v>
      </c>
      <c r="H1484" s="1374">
        <v>0</v>
      </c>
      <c r="I1484" s="1374">
        <v>106682.68</v>
      </c>
      <c r="J1484" s="1374">
        <v>0</v>
      </c>
      <c r="K1484" s="1374">
        <v>1250</v>
      </c>
      <c r="L1484" s="1374">
        <v>106682.68</v>
      </c>
    </row>
    <row r="1485" spans="1:12" ht="21">
      <c r="A1485" s="1372">
        <v>45535</v>
      </c>
      <c r="B1485" s="1373" t="s">
        <v>2397</v>
      </c>
      <c r="C1485" s="1373" t="s">
        <v>2459</v>
      </c>
      <c r="D1485" s="1373" t="s">
        <v>2460</v>
      </c>
      <c r="E1485" s="1373" t="s">
        <v>1002</v>
      </c>
      <c r="F1485" s="1373" t="s">
        <v>289</v>
      </c>
      <c r="G1485" s="1375"/>
      <c r="H1485" s="1375"/>
      <c r="I1485" s="1375"/>
      <c r="J1485" s="1375"/>
      <c r="K1485" s="1375"/>
      <c r="L1485" s="1375"/>
    </row>
    <row r="1486" spans="1:12" ht="21">
      <c r="A1486" s="1372">
        <v>45535</v>
      </c>
      <c r="B1486" s="1373" t="s">
        <v>2397</v>
      </c>
      <c r="C1486" s="1373" t="s">
        <v>2459</v>
      </c>
      <c r="D1486" s="1373" t="s">
        <v>2460</v>
      </c>
      <c r="E1486" s="1373" t="s">
        <v>1003</v>
      </c>
      <c r="F1486" s="1373" t="s">
        <v>290</v>
      </c>
      <c r="G1486" s="1375"/>
      <c r="H1486" s="1375"/>
      <c r="I1486" s="1375"/>
      <c r="J1486" s="1375"/>
      <c r="K1486" s="1375"/>
      <c r="L1486" s="1375"/>
    </row>
    <row r="1487" spans="1:12" ht="21">
      <c r="A1487" s="1372">
        <v>45535</v>
      </c>
      <c r="B1487" s="1373" t="s">
        <v>2397</v>
      </c>
      <c r="C1487" s="1373" t="s">
        <v>2459</v>
      </c>
      <c r="D1487" s="1373" t="s">
        <v>2460</v>
      </c>
      <c r="E1487" s="1373" t="s">
        <v>1004</v>
      </c>
      <c r="F1487" s="1373" t="s">
        <v>291</v>
      </c>
      <c r="G1487" s="1374">
        <v>57600</v>
      </c>
      <c r="H1487" s="1374">
        <v>0</v>
      </c>
      <c r="I1487" s="1374">
        <v>3274458</v>
      </c>
      <c r="J1487" s="1374">
        <v>0</v>
      </c>
      <c r="K1487" s="1374">
        <v>57600</v>
      </c>
      <c r="L1487" s="1374">
        <v>3274458</v>
      </c>
    </row>
    <row r="1488" spans="1:12" ht="21">
      <c r="A1488" s="1372">
        <v>45535</v>
      </c>
      <c r="B1488" s="1373" t="s">
        <v>2397</v>
      </c>
      <c r="C1488" s="1373" t="s">
        <v>2459</v>
      </c>
      <c r="D1488" s="1373" t="s">
        <v>2460</v>
      </c>
      <c r="E1488" s="1373" t="s">
        <v>1005</v>
      </c>
      <c r="F1488" s="1373" t="s">
        <v>292</v>
      </c>
      <c r="G1488" s="1374">
        <v>0</v>
      </c>
      <c r="H1488" s="1374">
        <v>0</v>
      </c>
      <c r="I1488" s="1374">
        <v>34972.5</v>
      </c>
      <c r="J1488" s="1374">
        <v>0</v>
      </c>
      <c r="K1488" s="1374">
        <v>0</v>
      </c>
      <c r="L1488" s="1374">
        <v>34972.5</v>
      </c>
    </row>
    <row r="1489" spans="1:12" ht="21">
      <c r="A1489" s="1372">
        <v>45535</v>
      </c>
      <c r="B1489" s="1373" t="s">
        <v>2397</v>
      </c>
      <c r="C1489" s="1373" t="s">
        <v>2459</v>
      </c>
      <c r="D1489" s="1373" t="s">
        <v>2460</v>
      </c>
      <c r="E1489" s="1373" t="s">
        <v>1006</v>
      </c>
      <c r="F1489" s="1373" t="s">
        <v>293</v>
      </c>
      <c r="G1489" s="1374">
        <v>50760.800000000003</v>
      </c>
      <c r="H1489" s="1374">
        <v>0</v>
      </c>
      <c r="I1489" s="1374">
        <v>884183.78</v>
      </c>
      <c r="J1489" s="1374">
        <v>0</v>
      </c>
      <c r="K1489" s="1374">
        <v>50760.800000000003</v>
      </c>
      <c r="L1489" s="1374">
        <v>884183.78</v>
      </c>
    </row>
    <row r="1490" spans="1:12" ht="21">
      <c r="A1490" s="1372">
        <v>45535</v>
      </c>
      <c r="B1490" s="1373" t="s">
        <v>2397</v>
      </c>
      <c r="C1490" s="1373" t="s">
        <v>2459</v>
      </c>
      <c r="D1490" s="1373" t="s">
        <v>2460</v>
      </c>
      <c r="E1490" s="1373" t="s">
        <v>1007</v>
      </c>
      <c r="F1490" s="1373" t="s">
        <v>294</v>
      </c>
      <c r="G1490" s="1374">
        <v>56710</v>
      </c>
      <c r="H1490" s="1374">
        <v>0</v>
      </c>
      <c r="I1490" s="1374">
        <v>91677.6</v>
      </c>
      <c r="J1490" s="1374">
        <v>0</v>
      </c>
      <c r="K1490" s="1374">
        <v>56710</v>
      </c>
      <c r="L1490" s="1374">
        <v>91677.6</v>
      </c>
    </row>
    <row r="1491" spans="1:12" ht="21">
      <c r="A1491" s="1372">
        <v>45535</v>
      </c>
      <c r="B1491" s="1373" t="s">
        <v>2397</v>
      </c>
      <c r="C1491" s="1373" t="s">
        <v>2459</v>
      </c>
      <c r="D1491" s="1373" t="s">
        <v>2460</v>
      </c>
      <c r="E1491" s="1373" t="s">
        <v>1008</v>
      </c>
      <c r="F1491" s="1373" t="s">
        <v>295</v>
      </c>
      <c r="G1491" s="1374">
        <v>0</v>
      </c>
      <c r="H1491" s="1374">
        <v>0</v>
      </c>
      <c r="I1491" s="1374">
        <v>3000</v>
      </c>
      <c r="J1491" s="1374">
        <v>0</v>
      </c>
      <c r="K1491" s="1374">
        <v>0</v>
      </c>
      <c r="L1491" s="1374">
        <v>3000</v>
      </c>
    </row>
    <row r="1492" spans="1:12" ht="21">
      <c r="A1492" s="1372">
        <v>45535</v>
      </c>
      <c r="B1492" s="1373" t="s">
        <v>2397</v>
      </c>
      <c r="C1492" s="1373" t="s">
        <v>2459</v>
      </c>
      <c r="D1492" s="1373" t="s">
        <v>2460</v>
      </c>
      <c r="E1492" s="1373" t="s">
        <v>1009</v>
      </c>
      <c r="F1492" s="1373" t="s">
        <v>296</v>
      </c>
      <c r="G1492" s="1374">
        <v>9000</v>
      </c>
      <c r="H1492" s="1374">
        <v>0</v>
      </c>
      <c r="I1492" s="1374">
        <v>120280</v>
      </c>
      <c r="J1492" s="1374">
        <v>0</v>
      </c>
      <c r="K1492" s="1374">
        <v>9000</v>
      </c>
      <c r="L1492" s="1374">
        <v>120280</v>
      </c>
    </row>
    <row r="1493" spans="1:12" ht="21">
      <c r="A1493" s="1372">
        <v>45535</v>
      </c>
      <c r="B1493" s="1373" t="s">
        <v>2397</v>
      </c>
      <c r="C1493" s="1373" t="s">
        <v>2459</v>
      </c>
      <c r="D1493" s="1373" t="s">
        <v>2460</v>
      </c>
      <c r="E1493" s="1373" t="s">
        <v>1010</v>
      </c>
      <c r="F1493" s="1373" t="s">
        <v>297</v>
      </c>
      <c r="G1493" s="1374">
        <v>642</v>
      </c>
      <c r="H1493" s="1374">
        <v>0</v>
      </c>
      <c r="I1493" s="1374">
        <v>6592</v>
      </c>
      <c r="J1493" s="1374">
        <v>0</v>
      </c>
      <c r="K1493" s="1374">
        <v>642</v>
      </c>
      <c r="L1493" s="1374">
        <v>6592</v>
      </c>
    </row>
    <row r="1494" spans="1:12" ht="21">
      <c r="A1494" s="1372">
        <v>45535</v>
      </c>
      <c r="B1494" s="1373" t="s">
        <v>2397</v>
      </c>
      <c r="C1494" s="1373" t="s">
        <v>2459</v>
      </c>
      <c r="D1494" s="1373" t="s">
        <v>2460</v>
      </c>
      <c r="E1494" s="1373" t="s">
        <v>1011</v>
      </c>
      <c r="F1494" s="1373" t="s">
        <v>298</v>
      </c>
      <c r="G1494" s="1375"/>
      <c r="H1494" s="1375"/>
      <c r="I1494" s="1375"/>
      <c r="J1494" s="1375"/>
      <c r="K1494" s="1375"/>
      <c r="L1494" s="1375"/>
    </row>
    <row r="1495" spans="1:12" ht="21">
      <c r="A1495" s="1372">
        <v>45535</v>
      </c>
      <c r="B1495" s="1373" t="s">
        <v>2397</v>
      </c>
      <c r="C1495" s="1373" t="s">
        <v>2459</v>
      </c>
      <c r="D1495" s="1373" t="s">
        <v>2460</v>
      </c>
      <c r="E1495" s="1373" t="s">
        <v>1012</v>
      </c>
      <c r="F1495" s="1373" t="s">
        <v>299</v>
      </c>
      <c r="G1495" s="1375"/>
      <c r="H1495" s="1375"/>
      <c r="I1495" s="1375"/>
      <c r="J1495" s="1375"/>
      <c r="K1495" s="1375"/>
      <c r="L1495" s="1375"/>
    </row>
    <row r="1496" spans="1:12" ht="21">
      <c r="A1496" s="1372">
        <v>45535</v>
      </c>
      <c r="B1496" s="1373" t="s">
        <v>2397</v>
      </c>
      <c r="C1496" s="1373" t="s">
        <v>2459</v>
      </c>
      <c r="D1496" s="1373" t="s">
        <v>2460</v>
      </c>
      <c r="E1496" s="1373" t="s">
        <v>1013</v>
      </c>
      <c r="F1496" s="1373" t="s">
        <v>300</v>
      </c>
      <c r="G1496" s="1375"/>
      <c r="H1496" s="1375"/>
      <c r="I1496" s="1375"/>
      <c r="J1496" s="1375"/>
      <c r="K1496" s="1375"/>
      <c r="L1496" s="1375"/>
    </row>
    <row r="1497" spans="1:12" ht="21">
      <c r="A1497" s="1372">
        <v>45535</v>
      </c>
      <c r="B1497" s="1373" t="s">
        <v>2397</v>
      </c>
      <c r="C1497" s="1373" t="s">
        <v>2459</v>
      </c>
      <c r="D1497" s="1373" t="s">
        <v>2460</v>
      </c>
      <c r="E1497" s="1373" t="s">
        <v>1014</v>
      </c>
      <c r="F1497" s="1373" t="s">
        <v>301</v>
      </c>
      <c r="G1497" s="1374">
        <v>16000</v>
      </c>
      <c r="H1497" s="1374">
        <v>0</v>
      </c>
      <c r="I1497" s="1374">
        <v>16000</v>
      </c>
      <c r="J1497" s="1374">
        <v>0</v>
      </c>
      <c r="K1497" s="1374">
        <v>16000</v>
      </c>
      <c r="L1497" s="1374">
        <v>16000</v>
      </c>
    </row>
    <row r="1498" spans="1:12" ht="21">
      <c r="A1498" s="1372">
        <v>45535</v>
      </c>
      <c r="B1498" s="1373" t="s">
        <v>2397</v>
      </c>
      <c r="C1498" s="1373" t="s">
        <v>2459</v>
      </c>
      <c r="D1498" s="1373" t="s">
        <v>2460</v>
      </c>
      <c r="E1498" s="1373" t="s">
        <v>1015</v>
      </c>
      <c r="F1498" s="1373" t="s">
        <v>302</v>
      </c>
      <c r="G1498" s="1374">
        <v>36500</v>
      </c>
      <c r="H1498" s="1374">
        <v>0</v>
      </c>
      <c r="I1498" s="1374">
        <v>181500</v>
      </c>
      <c r="J1498" s="1374">
        <v>0</v>
      </c>
      <c r="K1498" s="1374">
        <v>36500</v>
      </c>
      <c r="L1498" s="1374">
        <v>181500</v>
      </c>
    </row>
    <row r="1499" spans="1:12" ht="21">
      <c r="A1499" s="1372">
        <v>45535</v>
      </c>
      <c r="B1499" s="1373" t="s">
        <v>2397</v>
      </c>
      <c r="C1499" s="1373" t="s">
        <v>2459</v>
      </c>
      <c r="D1499" s="1373" t="s">
        <v>2460</v>
      </c>
      <c r="E1499" s="1373" t="s">
        <v>1016</v>
      </c>
      <c r="F1499" s="1373" t="s">
        <v>303</v>
      </c>
      <c r="G1499" s="1375"/>
      <c r="H1499" s="1375"/>
      <c r="I1499" s="1375"/>
      <c r="J1499" s="1375"/>
      <c r="K1499" s="1375"/>
      <c r="L1499" s="1375"/>
    </row>
    <row r="1500" spans="1:12" ht="21">
      <c r="A1500" s="1372">
        <v>45535</v>
      </c>
      <c r="B1500" s="1373" t="s">
        <v>2397</v>
      </c>
      <c r="C1500" s="1373" t="s">
        <v>2459</v>
      </c>
      <c r="D1500" s="1373" t="s">
        <v>2460</v>
      </c>
      <c r="E1500" s="1373" t="s">
        <v>1017</v>
      </c>
      <c r="F1500" s="1373" t="s">
        <v>304</v>
      </c>
      <c r="G1500" s="1374">
        <v>104461.1</v>
      </c>
      <c r="H1500" s="1374">
        <v>0</v>
      </c>
      <c r="I1500" s="1374">
        <v>865780</v>
      </c>
      <c r="J1500" s="1374">
        <v>0</v>
      </c>
      <c r="K1500" s="1374">
        <v>104461.1</v>
      </c>
      <c r="L1500" s="1374">
        <v>865780</v>
      </c>
    </row>
    <row r="1501" spans="1:12" ht="21">
      <c r="A1501" s="1372">
        <v>45535</v>
      </c>
      <c r="B1501" s="1373" t="s">
        <v>2397</v>
      </c>
      <c r="C1501" s="1373" t="s">
        <v>2459</v>
      </c>
      <c r="D1501" s="1373" t="s">
        <v>2460</v>
      </c>
      <c r="E1501" s="1373" t="s">
        <v>1018</v>
      </c>
      <c r="F1501" s="1373" t="s">
        <v>305</v>
      </c>
      <c r="G1501" s="1374">
        <v>0</v>
      </c>
      <c r="H1501" s="1374">
        <v>0</v>
      </c>
      <c r="I1501" s="1374">
        <v>3900</v>
      </c>
      <c r="J1501" s="1374">
        <v>0</v>
      </c>
      <c r="K1501" s="1374">
        <v>0</v>
      </c>
      <c r="L1501" s="1374">
        <v>3900</v>
      </c>
    </row>
    <row r="1502" spans="1:12" ht="21">
      <c r="A1502" s="1372">
        <v>45535</v>
      </c>
      <c r="B1502" s="1373" t="s">
        <v>2397</v>
      </c>
      <c r="C1502" s="1373" t="s">
        <v>2459</v>
      </c>
      <c r="D1502" s="1373" t="s">
        <v>2460</v>
      </c>
      <c r="E1502" s="1373" t="s">
        <v>1019</v>
      </c>
      <c r="F1502" s="1373" t="s">
        <v>306</v>
      </c>
      <c r="G1502" s="1375"/>
      <c r="H1502" s="1375"/>
      <c r="I1502" s="1375"/>
      <c r="J1502" s="1375"/>
      <c r="K1502" s="1375"/>
      <c r="L1502" s="1375"/>
    </row>
    <row r="1503" spans="1:12" ht="21">
      <c r="A1503" s="1372">
        <v>45535</v>
      </c>
      <c r="B1503" s="1373" t="s">
        <v>2397</v>
      </c>
      <c r="C1503" s="1373" t="s">
        <v>2459</v>
      </c>
      <c r="D1503" s="1373" t="s">
        <v>2460</v>
      </c>
      <c r="E1503" s="1373" t="s">
        <v>1020</v>
      </c>
      <c r="F1503" s="1373" t="s">
        <v>307</v>
      </c>
      <c r="G1503" s="1375"/>
      <c r="H1503" s="1375"/>
      <c r="I1503" s="1375"/>
      <c r="J1503" s="1375"/>
      <c r="K1503" s="1375"/>
      <c r="L1503" s="1375"/>
    </row>
    <row r="1504" spans="1:12" ht="21">
      <c r="A1504" s="1372">
        <v>45535</v>
      </c>
      <c r="B1504" s="1373" t="s">
        <v>2397</v>
      </c>
      <c r="C1504" s="1373" t="s">
        <v>2459</v>
      </c>
      <c r="D1504" s="1373" t="s">
        <v>2460</v>
      </c>
      <c r="E1504" s="1373" t="s">
        <v>1021</v>
      </c>
      <c r="F1504" s="1373" t="s">
        <v>308</v>
      </c>
      <c r="G1504" s="1375"/>
      <c r="H1504" s="1375"/>
      <c r="I1504" s="1375"/>
      <c r="J1504" s="1375"/>
      <c r="K1504" s="1375"/>
      <c r="L1504" s="1375"/>
    </row>
    <row r="1505" spans="1:12" ht="21">
      <c r="A1505" s="1372">
        <v>45535</v>
      </c>
      <c r="B1505" s="1373" t="s">
        <v>2397</v>
      </c>
      <c r="C1505" s="1373" t="s">
        <v>2459</v>
      </c>
      <c r="D1505" s="1373" t="s">
        <v>2460</v>
      </c>
      <c r="E1505" s="1373" t="s">
        <v>1022</v>
      </c>
      <c r="F1505" s="1373" t="s">
        <v>309</v>
      </c>
      <c r="G1505" s="1375"/>
      <c r="H1505" s="1375"/>
      <c r="I1505" s="1375"/>
      <c r="J1505" s="1375"/>
      <c r="K1505" s="1375"/>
      <c r="L1505" s="1375"/>
    </row>
    <row r="1506" spans="1:12" ht="21">
      <c r="A1506" s="1372">
        <v>45535</v>
      </c>
      <c r="B1506" s="1373" t="s">
        <v>2397</v>
      </c>
      <c r="C1506" s="1373" t="s">
        <v>2459</v>
      </c>
      <c r="D1506" s="1373" t="s">
        <v>2460</v>
      </c>
      <c r="E1506" s="1373" t="s">
        <v>1023</v>
      </c>
      <c r="F1506" s="1373" t="s">
        <v>310</v>
      </c>
      <c r="G1506" s="1374">
        <v>14523.3</v>
      </c>
      <c r="H1506" s="1374">
        <v>0</v>
      </c>
      <c r="I1506" s="1374">
        <v>176427.9</v>
      </c>
      <c r="J1506" s="1374">
        <v>0</v>
      </c>
      <c r="K1506" s="1374">
        <v>14523.3</v>
      </c>
      <c r="L1506" s="1374">
        <v>176427.9</v>
      </c>
    </row>
    <row r="1507" spans="1:12" ht="21">
      <c r="A1507" s="1372">
        <v>45535</v>
      </c>
      <c r="B1507" s="1373" t="s">
        <v>2397</v>
      </c>
      <c r="C1507" s="1373" t="s">
        <v>2459</v>
      </c>
      <c r="D1507" s="1373" t="s">
        <v>2460</v>
      </c>
      <c r="E1507" s="1373" t="s">
        <v>1024</v>
      </c>
      <c r="F1507" s="1373" t="s">
        <v>311</v>
      </c>
      <c r="G1507" s="1375"/>
      <c r="H1507" s="1375"/>
      <c r="I1507" s="1375"/>
      <c r="J1507" s="1375"/>
      <c r="K1507" s="1375"/>
      <c r="L1507" s="1375"/>
    </row>
    <row r="1508" spans="1:12" ht="21">
      <c r="A1508" s="1372">
        <v>45535</v>
      </c>
      <c r="B1508" s="1373" t="s">
        <v>2397</v>
      </c>
      <c r="C1508" s="1373" t="s">
        <v>2459</v>
      </c>
      <c r="D1508" s="1373" t="s">
        <v>2460</v>
      </c>
      <c r="E1508" s="1373" t="s">
        <v>1025</v>
      </c>
      <c r="F1508" s="1373" t="s">
        <v>312</v>
      </c>
      <c r="G1508" s="1374">
        <v>112806.67</v>
      </c>
      <c r="H1508" s="1374">
        <v>330</v>
      </c>
      <c r="I1508" s="1374">
        <v>3718592.61</v>
      </c>
      <c r="J1508" s="1374">
        <v>0</v>
      </c>
      <c r="K1508" s="1374">
        <v>112476.67</v>
      </c>
      <c r="L1508" s="1374">
        <v>3718592.61</v>
      </c>
    </row>
    <row r="1509" spans="1:12" ht="21">
      <c r="A1509" s="1372">
        <v>45535</v>
      </c>
      <c r="B1509" s="1373" t="s">
        <v>2397</v>
      </c>
      <c r="C1509" s="1373" t="s">
        <v>2459</v>
      </c>
      <c r="D1509" s="1373" t="s">
        <v>2460</v>
      </c>
      <c r="E1509" s="1373" t="s">
        <v>1026</v>
      </c>
      <c r="F1509" s="1373" t="s">
        <v>313</v>
      </c>
      <c r="G1509" s="1374">
        <v>90160</v>
      </c>
      <c r="H1509" s="1374">
        <v>0</v>
      </c>
      <c r="I1509" s="1374">
        <v>1468700</v>
      </c>
      <c r="J1509" s="1374">
        <v>0</v>
      </c>
      <c r="K1509" s="1374">
        <v>90160</v>
      </c>
      <c r="L1509" s="1374">
        <v>1468700</v>
      </c>
    </row>
    <row r="1510" spans="1:12" ht="21">
      <c r="A1510" s="1372">
        <v>45535</v>
      </c>
      <c r="B1510" s="1373" t="s">
        <v>2397</v>
      </c>
      <c r="C1510" s="1373" t="s">
        <v>2459</v>
      </c>
      <c r="D1510" s="1373" t="s">
        <v>2460</v>
      </c>
      <c r="E1510" s="1373" t="s">
        <v>1027</v>
      </c>
      <c r="F1510" s="1373" t="s">
        <v>314</v>
      </c>
      <c r="G1510" s="1374">
        <v>85900</v>
      </c>
      <c r="H1510" s="1374">
        <v>0</v>
      </c>
      <c r="I1510" s="1374">
        <v>1823715</v>
      </c>
      <c r="J1510" s="1374">
        <v>0</v>
      </c>
      <c r="K1510" s="1374">
        <v>85900</v>
      </c>
      <c r="L1510" s="1374">
        <v>1823715</v>
      </c>
    </row>
    <row r="1511" spans="1:12" ht="21">
      <c r="A1511" s="1372">
        <v>45535</v>
      </c>
      <c r="B1511" s="1373" t="s">
        <v>2397</v>
      </c>
      <c r="C1511" s="1373" t="s">
        <v>2459</v>
      </c>
      <c r="D1511" s="1373" t="s">
        <v>2460</v>
      </c>
      <c r="E1511" s="1373" t="s">
        <v>1028</v>
      </c>
      <c r="F1511" s="1373" t="s">
        <v>315</v>
      </c>
      <c r="G1511" s="1375"/>
      <c r="H1511" s="1375"/>
      <c r="I1511" s="1375"/>
      <c r="J1511" s="1375"/>
      <c r="K1511" s="1375"/>
      <c r="L1511" s="1375"/>
    </row>
    <row r="1512" spans="1:12" ht="21">
      <c r="A1512" s="1372">
        <v>45535</v>
      </c>
      <c r="B1512" s="1373" t="s">
        <v>2397</v>
      </c>
      <c r="C1512" s="1373" t="s">
        <v>2459</v>
      </c>
      <c r="D1512" s="1373" t="s">
        <v>2460</v>
      </c>
      <c r="E1512" s="1373" t="s">
        <v>1029</v>
      </c>
      <c r="F1512" s="1373" t="s">
        <v>316</v>
      </c>
      <c r="G1512" s="1374">
        <v>0</v>
      </c>
      <c r="H1512" s="1374">
        <v>0</v>
      </c>
      <c r="I1512" s="1374">
        <v>6</v>
      </c>
      <c r="J1512" s="1374">
        <v>0</v>
      </c>
      <c r="K1512" s="1374">
        <v>0</v>
      </c>
      <c r="L1512" s="1374">
        <v>6</v>
      </c>
    </row>
    <row r="1513" spans="1:12" ht="21">
      <c r="A1513" s="1372">
        <v>45535</v>
      </c>
      <c r="B1513" s="1373" t="s">
        <v>2397</v>
      </c>
      <c r="C1513" s="1373" t="s">
        <v>2459</v>
      </c>
      <c r="D1513" s="1373" t="s">
        <v>2460</v>
      </c>
      <c r="E1513" s="1373" t="s">
        <v>1030</v>
      </c>
      <c r="F1513" s="1373" t="s">
        <v>317</v>
      </c>
      <c r="G1513" s="1374">
        <v>252301.18</v>
      </c>
      <c r="H1513" s="1374">
        <v>0</v>
      </c>
      <c r="I1513" s="1374">
        <v>2468917.0499999998</v>
      </c>
      <c r="J1513" s="1374">
        <v>0</v>
      </c>
      <c r="K1513" s="1374">
        <v>252301.18</v>
      </c>
      <c r="L1513" s="1374">
        <v>2468917.0499999998</v>
      </c>
    </row>
    <row r="1514" spans="1:12" ht="21">
      <c r="A1514" s="1372">
        <v>45535</v>
      </c>
      <c r="B1514" s="1373" t="s">
        <v>2397</v>
      </c>
      <c r="C1514" s="1373" t="s">
        <v>2459</v>
      </c>
      <c r="D1514" s="1373" t="s">
        <v>2460</v>
      </c>
      <c r="E1514" s="1373" t="s">
        <v>1031</v>
      </c>
      <c r="F1514" s="1373" t="s">
        <v>318</v>
      </c>
      <c r="G1514" s="1374">
        <v>67932.210000000006</v>
      </c>
      <c r="H1514" s="1374">
        <v>2856.25</v>
      </c>
      <c r="I1514" s="1374">
        <v>565505.43999999994</v>
      </c>
      <c r="J1514" s="1374">
        <v>0</v>
      </c>
      <c r="K1514" s="1374">
        <v>65075.96</v>
      </c>
      <c r="L1514" s="1374">
        <v>565505.43999999994</v>
      </c>
    </row>
    <row r="1515" spans="1:12" ht="21">
      <c r="A1515" s="1372">
        <v>45535</v>
      </c>
      <c r="B1515" s="1373" t="s">
        <v>2397</v>
      </c>
      <c r="C1515" s="1373" t="s">
        <v>2459</v>
      </c>
      <c r="D1515" s="1373" t="s">
        <v>2460</v>
      </c>
      <c r="E1515" s="1373" t="s">
        <v>1032</v>
      </c>
      <c r="F1515" s="1373" t="s">
        <v>319</v>
      </c>
      <c r="G1515" s="1374">
        <v>6392.41</v>
      </c>
      <c r="H1515" s="1374">
        <v>2358.06</v>
      </c>
      <c r="I1515" s="1374">
        <v>65350.98</v>
      </c>
      <c r="J1515" s="1374">
        <v>0</v>
      </c>
      <c r="K1515" s="1374">
        <v>4034.35</v>
      </c>
      <c r="L1515" s="1374">
        <v>65350.98</v>
      </c>
    </row>
    <row r="1516" spans="1:12" ht="21">
      <c r="A1516" s="1372">
        <v>45535</v>
      </c>
      <c r="B1516" s="1373" t="s">
        <v>2397</v>
      </c>
      <c r="C1516" s="1373" t="s">
        <v>2459</v>
      </c>
      <c r="D1516" s="1373" t="s">
        <v>2460</v>
      </c>
      <c r="E1516" s="1373" t="s">
        <v>1033</v>
      </c>
      <c r="F1516" s="1373" t="s">
        <v>320</v>
      </c>
      <c r="G1516" s="1374">
        <v>4162.3</v>
      </c>
      <c r="H1516" s="1374">
        <v>0</v>
      </c>
      <c r="I1516" s="1374">
        <v>45785.3</v>
      </c>
      <c r="J1516" s="1374">
        <v>0</v>
      </c>
      <c r="K1516" s="1374">
        <v>4162.3</v>
      </c>
      <c r="L1516" s="1374">
        <v>45785.3</v>
      </c>
    </row>
    <row r="1517" spans="1:12" ht="21">
      <c r="A1517" s="1372">
        <v>45535</v>
      </c>
      <c r="B1517" s="1373" t="s">
        <v>2397</v>
      </c>
      <c r="C1517" s="1373" t="s">
        <v>2459</v>
      </c>
      <c r="D1517" s="1373" t="s">
        <v>2460</v>
      </c>
      <c r="E1517" s="1373" t="s">
        <v>1034</v>
      </c>
      <c r="F1517" s="1373" t="s">
        <v>321</v>
      </c>
      <c r="G1517" s="1374">
        <v>2219</v>
      </c>
      <c r="H1517" s="1374">
        <v>0</v>
      </c>
      <c r="I1517" s="1374">
        <v>19173</v>
      </c>
      <c r="J1517" s="1374">
        <v>0</v>
      </c>
      <c r="K1517" s="1374">
        <v>2219</v>
      </c>
      <c r="L1517" s="1374">
        <v>19173</v>
      </c>
    </row>
    <row r="1518" spans="1:12" ht="21">
      <c r="A1518" s="1372">
        <v>45535</v>
      </c>
      <c r="B1518" s="1373" t="s">
        <v>2397</v>
      </c>
      <c r="C1518" s="1373" t="s">
        <v>2459</v>
      </c>
      <c r="D1518" s="1373" t="s">
        <v>2460</v>
      </c>
      <c r="E1518" s="1373" t="s">
        <v>1035</v>
      </c>
      <c r="F1518" s="1373" t="s">
        <v>322</v>
      </c>
      <c r="G1518" s="1374">
        <v>0</v>
      </c>
      <c r="H1518" s="1374">
        <v>0</v>
      </c>
      <c r="I1518" s="1374">
        <v>108000</v>
      </c>
      <c r="J1518" s="1374">
        <v>0</v>
      </c>
      <c r="K1518" s="1374">
        <v>0</v>
      </c>
      <c r="L1518" s="1374">
        <v>108000</v>
      </c>
    </row>
    <row r="1519" spans="1:12" ht="21">
      <c r="A1519" s="1372">
        <v>45535</v>
      </c>
      <c r="B1519" s="1373" t="s">
        <v>2397</v>
      </c>
      <c r="C1519" s="1373" t="s">
        <v>2459</v>
      </c>
      <c r="D1519" s="1373" t="s">
        <v>2460</v>
      </c>
      <c r="E1519" s="1373" t="s">
        <v>1036</v>
      </c>
      <c r="F1519" s="1373" t="s">
        <v>323</v>
      </c>
      <c r="G1519" s="1374">
        <v>24250.66</v>
      </c>
      <c r="H1519" s="1374">
        <v>0</v>
      </c>
      <c r="I1519" s="1374">
        <v>217178.78</v>
      </c>
      <c r="J1519" s="1374">
        <v>0</v>
      </c>
      <c r="K1519" s="1374">
        <v>24250.66</v>
      </c>
      <c r="L1519" s="1374">
        <v>217178.78</v>
      </c>
    </row>
    <row r="1520" spans="1:12" ht="21">
      <c r="A1520" s="1372">
        <v>45535</v>
      </c>
      <c r="B1520" s="1373" t="s">
        <v>2397</v>
      </c>
      <c r="C1520" s="1373" t="s">
        <v>2459</v>
      </c>
      <c r="D1520" s="1373" t="s">
        <v>2460</v>
      </c>
      <c r="E1520" s="1373" t="s">
        <v>1037</v>
      </c>
      <c r="F1520" s="1373" t="s">
        <v>324</v>
      </c>
      <c r="G1520" s="1374">
        <v>1343590.51</v>
      </c>
      <c r="H1520" s="1374">
        <v>0</v>
      </c>
      <c r="I1520" s="1374">
        <v>13150852.880000001</v>
      </c>
      <c r="J1520" s="1374">
        <v>0</v>
      </c>
      <c r="K1520" s="1374">
        <v>1343590.51</v>
      </c>
      <c r="L1520" s="1374">
        <v>13150852.880000001</v>
      </c>
    </row>
    <row r="1521" spans="1:12" ht="21">
      <c r="A1521" s="1372">
        <v>45535</v>
      </c>
      <c r="B1521" s="1373" t="s">
        <v>2397</v>
      </c>
      <c r="C1521" s="1373" t="s">
        <v>2459</v>
      </c>
      <c r="D1521" s="1373" t="s">
        <v>2460</v>
      </c>
      <c r="E1521" s="1373" t="s">
        <v>1038</v>
      </c>
      <c r="F1521" s="1373" t="s">
        <v>325</v>
      </c>
      <c r="G1521" s="1374">
        <v>20780</v>
      </c>
      <c r="H1521" s="1374">
        <v>0</v>
      </c>
      <c r="I1521" s="1374">
        <v>226700</v>
      </c>
      <c r="J1521" s="1374">
        <v>0</v>
      </c>
      <c r="K1521" s="1374">
        <v>20780</v>
      </c>
      <c r="L1521" s="1374">
        <v>226700</v>
      </c>
    </row>
    <row r="1522" spans="1:12" ht="21">
      <c r="A1522" s="1372">
        <v>45535</v>
      </c>
      <c r="B1522" s="1373" t="s">
        <v>2397</v>
      </c>
      <c r="C1522" s="1373" t="s">
        <v>2459</v>
      </c>
      <c r="D1522" s="1373" t="s">
        <v>2460</v>
      </c>
      <c r="E1522" s="1373" t="s">
        <v>1039</v>
      </c>
      <c r="F1522" s="1373" t="s">
        <v>326</v>
      </c>
      <c r="G1522" s="1374">
        <v>387172.77</v>
      </c>
      <c r="H1522" s="1374">
        <v>0</v>
      </c>
      <c r="I1522" s="1374">
        <v>4787777.93</v>
      </c>
      <c r="J1522" s="1374">
        <v>0</v>
      </c>
      <c r="K1522" s="1374">
        <v>387172.77</v>
      </c>
      <c r="L1522" s="1374">
        <v>4787777.93</v>
      </c>
    </row>
    <row r="1523" spans="1:12" ht="21">
      <c r="A1523" s="1372">
        <v>45535</v>
      </c>
      <c r="B1523" s="1373" t="s">
        <v>2397</v>
      </c>
      <c r="C1523" s="1373" t="s">
        <v>2459</v>
      </c>
      <c r="D1523" s="1373" t="s">
        <v>2460</v>
      </c>
      <c r="E1523" s="1373" t="s">
        <v>1040</v>
      </c>
      <c r="F1523" s="1373" t="s">
        <v>327</v>
      </c>
      <c r="G1523" s="1374">
        <v>349825.5</v>
      </c>
      <c r="H1523" s="1374">
        <v>0</v>
      </c>
      <c r="I1523" s="1374">
        <v>5406515.4400000004</v>
      </c>
      <c r="J1523" s="1374">
        <v>0</v>
      </c>
      <c r="K1523" s="1374">
        <v>349825.5</v>
      </c>
      <c r="L1523" s="1374">
        <v>5406515.4400000004</v>
      </c>
    </row>
    <row r="1524" spans="1:12" ht="21">
      <c r="A1524" s="1372">
        <v>45535</v>
      </c>
      <c r="B1524" s="1373" t="s">
        <v>2397</v>
      </c>
      <c r="C1524" s="1373" t="s">
        <v>2459</v>
      </c>
      <c r="D1524" s="1373" t="s">
        <v>2460</v>
      </c>
      <c r="E1524" s="1373" t="s">
        <v>1041</v>
      </c>
      <c r="F1524" s="1373" t="s">
        <v>328</v>
      </c>
      <c r="G1524" s="1374">
        <v>140962</v>
      </c>
      <c r="H1524" s="1374">
        <v>0</v>
      </c>
      <c r="I1524" s="1374">
        <v>1173857</v>
      </c>
      <c r="J1524" s="1374">
        <v>0</v>
      </c>
      <c r="K1524" s="1374">
        <v>140962</v>
      </c>
      <c r="L1524" s="1374">
        <v>1173857</v>
      </c>
    </row>
    <row r="1525" spans="1:12" ht="21">
      <c r="A1525" s="1372">
        <v>45535</v>
      </c>
      <c r="B1525" s="1373" t="s">
        <v>2397</v>
      </c>
      <c r="C1525" s="1373" t="s">
        <v>2459</v>
      </c>
      <c r="D1525" s="1373" t="s">
        <v>2460</v>
      </c>
      <c r="E1525" s="1373" t="s">
        <v>1042</v>
      </c>
      <c r="F1525" s="1373" t="s">
        <v>329</v>
      </c>
      <c r="G1525" s="1374">
        <v>0</v>
      </c>
      <c r="H1525" s="1374">
        <v>0</v>
      </c>
      <c r="I1525" s="1374">
        <v>127680</v>
      </c>
      <c r="J1525" s="1374">
        <v>0</v>
      </c>
      <c r="K1525" s="1374">
        <v>0</v>
      </c>
      <c r="L1525" s="1374">
        <v>127680</v>
      </c>
    </row>
    <row r="1526" spans="1:12" ht="21">
      <c r="A1526" s="1372">
        <v>45535</v>
      </c>
      <c r="B1526" s="1373" t="s">
        <v>2397</v>
      </c>
      <c r="C1526" s="1373" t="s">
        <v>2459</v>
      </c>
      <c r="D1526" s="1373" t="s">
        <v>2460</v>
      </c>
      <c r="E1526" s="1373" t="s">
        <v>1043</v>
      </c>
      <c r="F1526" s="1373" t="s">
        <v>330</v>
      </c>
      <c r="G1526" s="1374">
        <v>22026.2</v>
      </c>
      <c r="H1526" s="1374">
        <v>0</v>
      </c>
      <c r="I1526" s="1374">
        <v>761857.7</v>
      </c>
      <c r="J1526" s="1374">
        <v>0</v>
      </c>
      <c r="K1526" s="1374">
        <v>22026.2</v>
      </c>
      <c r="L1526" s="1374">
        <v>761857.7</v>
      </c>
    </row>
    <row r="1527" spans="1:12" ht="21">
      <c r="A1527" s="1372">
        <v>45535</v>
      </c>
      <c r="B1527" s="1373" t="s">
        <v>2397</v>
      </c>
      <c r="C1527" s="1373" t="s">
        <v>2459</v>
      </c>
      <c r="D1527" s="1373" t="s">
        <v>2460</v>
      </c>
      <c r="E1527" s="1373" t="s">
        <v>1044</v>
      </c>
      <c r="F1527" s="1373" t="s">
        <v>331</v>
      </c>
      <c r="G1527" s="1375"/>
      <c r="H1527" s="1375"/>
      <c r="I1527" s="1375"/>
      <c r="J1527" s="1375"/>
      <c r="K1527" s="1375"/>
      <c r="L1527" s="1375"/>
    </row>
    <row r="1528" spans="1:12" ht="21">
      <c r="A1528" s="1372">
        <v>45535</v>
      </c>
      <c r="B1528" s="1373" t="s">
        <v>2397</v>
      </c>
      <c r="C1528" s="1373" t="s">
        <v>2459</v>
      </c>
      <c r="D1528" s="1373" t="s">
        <v>2460</v>
      </c>
      <c r="E1528" s="1373" t="s">
        <v>1045</v>
      </c>
      <c r="F1528" s="1373" t="s">
        <v>2330</v>
      </c>
      <c r="G1528" s="1374">
        <v>30040</v>
      </c>
      <c r="H1528" s="1374">
        <v>0</v>
      </c>
      <c r="I1528" s="1374">
        <v>441725</v>
      </c>
      <c r="J1528" s="1374">
        <v>0</v>
      </c>
      <c r="K1528" s="1374">
        <v>30040</v>
      </c>
      <c r="L1528" s="1374">
        <v>441725</v>
      </c>
    </row>
    <row r="1529" spans="1:12" ht="21">
      <c r="A1529" s="1372">
        <v>45535</v>
      </c>
      <c r="B1529" s="1373" t="s">
        <v>2397</v>
      </c>
      <c r="C1529" s="1373" t="s">
        <v>2459</v>
      </c>
      <c r="D1529" s="1373" t="s">
        <v>2460</v>
      </c>
      <c r="E1529" s="1373" t="s">
        <v>1046</v>
      </c>
      <c r="F1529" s="1373" t="s">
        <v>332</v>
      </c>
      <c r="G1529" s="1375"/>
      <c r="H1529" s="1375"/>
      <c r="I1529" s="1375"/>
      <c r="J1529" s="1375"/>
      <c r="K1529" s="1375"/>
      <c r="L1529" s="1375"/>
    </row>
    <row r="1530" spans="1:12" ht="21">
      <c r="A1530" s="1372">
        <v>45535</v>
      </c>
      <c r="B1530" s="1373" t="s">
        <v>2397</v>
      </c>
      <c r="C1530" s="1373" t="s">
        <v>2459</v>
      </c>
      <c r="D1530" s="1373" t="s">
        <v>2460</v>
      </c>
      <c r="E1530" s="1373" t="s">
        <v>1047</v>
      </c>
      <c r="F1530" s="1373" t="s">
        <v>333</v>
      </c>
      <c r="G1530" s="1375"/>
      <c r="H1530" s="1375"/>
      <c r="I1530" s="1375"/>
      <c r="J1530" s="1375"/>
      <c r="K1530" s="1375"/>
      <c r="L1530" s="1375"/>
    </row>
    <row r="1531" spans="1:12" ht="21">
      <c r="A1531" s="1372">
        <v>45535</v>
      </c>
      <c r="B1531" s="1373" t="s">
        <v>2397</v>
      </c>
      <c r="C1531" s="1373" t="s">
        <v>2459</v>
      </c>
      <c r="D1531" s="1373" t="s">
        <v>2460</v>
      </c>
      <c r="E1531" s="1373" t="s">
        <v>1048</v>
      </c>
      <c r="F1531" s="1373" t="s">
        <v>419</v>
      </c>
      <c r="G1531" s="1375"/>
      <c r="H1531" s="1375"/>
      <c r="I1531" s="1375"/>
      <c r="J1531" s="1375"/>
      <c r="K1531" s="1375"/>
      <c r="L1531" s="1375"/>
    </row>
    <row r="1532" spans="1:12" ht="21">
      <c r="A1532" s="1372">
        <v>45535</v>
      </c>
      <c r="B1532" s="1373" t="s">
        <v>2397</v>
      </c>
      <c r="C1532" s="1373" t="s">
        <v>2459</v>
      </c>
      <c r="D1532" s="1373" t="s">
        <v>2460</v>
      </c>
      <c r="E1532" s="1373" t="s">
        <v>1049</v>
      </c>
      <c r="F1532" s="1373" t="s">
        <v>420</v>
      </c>
      <c r="G1532" s="1375"/>
      <c r="H1532" s="1375"/>
      <c r="I1532" s="1375"/>
      <c r="J1532" s="1375"/>
      <c r="K1532" s="1375"/>
      <c r="L1532" s="1375"/>
    </row>
    <row r="1533" spans="1:12" ht="21">
      <c r="A1533" s="1372">
        <v>45535</v>
      </c>
      <c r="B1533" s="1373" t="s">
        <v>2397</v>
      </c>
      <c r="C1533" s="1373" t="s">
        <v>2459</v>
      </c>
      <c r="D1533" s="1373" t="s">
        <v>2460</v>
      </c>
      <c r="E1533" s="1373" t="s">
        <v>1050</v>
      </c>
      <c r="F1533" s="1373" t="s">
        <v>334</v>
      </c>
      <c r="G1533" s="1375"/>
      <c r="H1533" s="1375"/>
      <c r="I1533" s="1375"/>
      <c r="J1533" s="1375"/>
      <c r="K1533" s="1375"/>
      <c r="L1533" s="1375"/>
    </row>
    <row r="1534" spans="1:12" ht="21">
      <c r="A1534" s="1372">
        <v>45535</v>
      </c>
      <c r="B1534" s="1373" t="s">
        <v>2397</v>
      </c>
      <c r="C1534" s="1373" t="s">
        <v>2459</v>
      </c>
      <c r="D1534" s="1373" t="s">
        <v>2460</v>
      </c>
      <c r="E1534" s="1373" t="s">
        <v>1051</v>
      </c>
      <c r="F1534" s="1373" t="s">
        <v>335</v>
      </c>
      <c r="G1534" s="1375"/>
      <c r="H1534" s="1375"/>
      <c r="I1534" s="1375"/>
      <c r="J1534" s="1375"/>
      <c r="K1534" s="1375"/>
      <c r="L1534" s="1375"/>
    </row>
    <row r="1535" spans="1:12" ht="21">
      <c r="A1535" s="1372">
        <v>45535</v>
      </c>
      <c r="B1535" s="1373" t="s">
        <v>2397</v>
      </c>
      <c r="C1535" s="1373" t="s">
        <v>2459</v>
      </c>
      <c r="D1535" s="1373" t="s">
        <v>2460</v>
      </c>
      <c r="E1535" s="1373" t="s">
        <v>1052</v>
      </c>
      <c r="F1535" s="1373" t="s">
        <v>336</v>
      </c>
      <c r="G1535" s="1375"/>
      <c r="H1535" s="1375"/>
      <c r="I1535" s="1375"/>
      <c r="J1535" s="1375"/>
      <c r="K1535" s="1375"/>
      <c r="L1535" s="1375"/>
    </row>
    <row r="1536" spans="1:12" ht="21">
      <c r="A1536" s="1372">
        <v>45535</v>
      </c>
      <c r="B1536" s="1373" t="s">
        <v>2397</v>
      </c>
      <c r="C1536" s="1373" t="s">
        <v>2459</v>
      </c>
      <c r="D1536" s="1373" t="s">
        <v>2460</v>
      </c>
      <c r="E1536" s="1373" t="s">
        <v>1053</v>
      </c>
      <c r="F1536" s="1373" t="s">
        <v>337</v>
      </c>
      <c r="G1536" s="1375"/>
      <c r="H1536" s="1375"/>
      <c r="I1536" s="1375"/>
      <c r="J1536" s="1375"/>
      <c r="K1536" s="1375"/>
      <c r="L1536" s="1375"/>
    </row>
    <row r="1537" spans="1:12" ht="21">
      <c r="A1537" s="1372">
        <v>45535</v>
      </c>
      <c r="B1537" s="1373" t="s">
        <v>2397</v>
      </c>
      <c r="C1537" s="1373" t="s">
        <v>2459</v>
      </c>
      <c r="D1537" s="1373" t="s">
        <v>2460</v>
      </c>
      <c r="E1537" s="1373" t="s">
        <v>1054</v>
      </c>
      <c r="F1537" s="1373" t="s">
        <v>458</v>
      </c>
      <c r="G1537" s="1374">
        <v>355750</v>
      </c>
      <c r="H1537" s="1374">
        <v>0</v>
      </c>
      <c r="I1537" s="1374">
        <v>1334955</v>
      </c>
      <c r="J1537" s="1374">
        <v>0</v>
      </c>
      <c r="K1537" s="1374">
        <v>355750</v>
      </c>
      <c r="L1537" s="1374">
        <v>1334955</v>
      </c>
    </row>
    <row r="1538" spans="1:12" ht="21">
      <c r="A1538" s="1372">
        <v>45535</v>
      </c>
      <c r="B1538" s="1373" t="s">
        <v>2397</v>
      </c>
      <c r="C1538" s="1373" t="s">
        <v>2459</v>
      </c>
      <c r="D1538" s="1373" t="s">
        <v>2460</v>
      </c>
      <c r="E1538" s="1373" t="s">
        <v>1055</v>
      </c>
      <c r="F1538" s="1373" t="s">
        <v>1687</v>
      </c>
      <c r="G1538" s="1374">
        <v>78880</v>
      </c>
      <c r="H1538" s="1374">
        <v>0</v>
      </c>
      <c r="I1538" s="1374">
        <v>188304</v>
      </c>
      <c r="J1538" s="1374">
        <v>0</v>
      </c>
      <c r="K1538" s="1374">
        <v>78880</v>
      </c>
      <c r="L1538" s="1374">
        <v>188304</v>
      </c>
    </row>
    <row r="1539" spans="1:12" ht="21">
      <c r="A1539" s="1372">
        <v>45535</v>
      </c>
      <c r="B1539" s="1373" t="s">
        <v>2397</v>
      </c>
      <c r="C1539" s="1373" t="s">
        <v>2459</v>
      </c>
      <c r="D1539" s="1373" t="s">
        <v>2460</v>
      </c>
      <c r="E1539" s="1373" t="s">
        <v>1056</v>
      </c>
      <c r="F1539" s="1373" t="s">
        <v>338</v>
      </c>
      <c r="G1539" s="1374">
        <v>0</v>
      </c>
      <c r="H1539" s="1374">
        <v>0</v>
      </c>
      <c r="I1539" s="1374">
        <v>3500</v>
      </c>
      <c r="J1539" s="1374">
        <v>0</v>
      </c>
      <c r="K1539" s="1374">
        <v>0</v>
      </c>
      <c r="L1539" s="1374">
        <v>3500</v>
      </c>
    </row>
    <row r="1540" spans="1:12" ht="21">
      <c r="A1540" s="1372">
        <v>45535</v>
      </c>
      <c r="B1540" s="1373" t="s">
        <v>2397</v>
      </c>
      <c r="C1540" s="1373" t="s">
        <v>2459</v>
      </c>
      <c r="D1540" s="1373" t="s">
        <v>2460</v>
      </c>
      <c r="E1540" s="1373" t="s">
        <v>1057</v>
      </c>
      <c r="F1540" s="1373" t="s">
        <v>1688</v>
      </c>
      <c r="G1540" s="1374">
        <v>119190</v>
      </c>
      <c r="H1540" s="1374">
        <v>0</v>
      </c>
      <c r="I1540" s="1374">
        <v>702990.15</v>
      </c>
      <c r="J1540" s="1374">
        <v>0</v>
      </c>
      <c r="K1540" s="1374">
        <v>119190</v>
      </c>
      <c r="L1540" s="1374">
        <v>702990.15</v>
      </c>
    </row>
    <row r="1541" spans="1:12" ht="21">
      <c r="A1541" s="1372">
        <v>45535</v>
      </c>
      <c r="B1541" s="1373" t="s">
        <v>2397</v>
      </c>
      <c r="C1541" s="1373" t="s">
        <v>2459</v>
      </c>
      <c r="D1541" s="1373" t="s">
        <v>2460</v>
      </c>
      <c r="E1541" s="1373" t="s">
        <v>1058</v>
      </c>
      <c r="F1541" s="1373" t="s">
        <v>459</v>
      </c>
      <c r="G1541" s="1374">
        <v>103155.5</v>
      </c>
      <c r="H1541" s="1374">
        <v>0</v>
      </c>
      <c r="I1541" s="1374">
        <v>5273960</v>
      </c>
      <c r="J1541" s="1374">
        <v>0</v>
      </c>
      <c r="K1541" s="1374">
        <v>103155.5</v>
      </c>
      <c r="L1541" s="1374">
        <v>5273960</v>
      </c>
    </row>
    <row r="1542" spans="1:12" ht="21">
      <c r="A1542" s="1372">
        <v>45535</v>
      </c>
      <c r="B1542" s="1373" t="s">
        <v>2397</v>
      </c>
      <c r="C1542" s="1373" t="s">
        <v>2459</v>
      </c>
      <c r="D1542" s="1373" t="s">
        <v>2460</v>
      </c>
      <c r="E1542" s="1373" t="s">
        <v>1059</v>
      </c>
      <c r="F1542" s="1373" t="s">
        <v>1689</v>
      </c>
      <c r="G1542" s="1374">
        <v>110090</v>
      </c>
      <c r="H1542" s="1374">
        <v>0</v>
      </c>
      <c r="I1542" s="1374">
        <v>426699</v>
      </c>
      <c r="J1542" s="1374">
        <v>0</v>
      </c>
      <c r="K1542" s="1374">
        <v>110090</v>
      </c>
      <c r="L1542" s="1374">
        <v>426699</v>
      </c>
    </row>
    <row r="1543" spans="1:12" ht="21">
      <c r="A1543" s="1372">
        <v>45535</v>
      </c>
      <c r="B1543" s="1373" t="s">
        <v>2397</v>
      </c>
      <c r="C1543" s="1373" t="s">
        <v>2459</v>
      </c>
      <c r="D1543" s="1373" t="s">
        <v>2460</v>
      </c>
      <c r="E1543" s="1373" t="s">
        <v>1500</v>
      </c>
      <c r="F1543" s="1373" t="s">
        <v>1858</v>
      </c>
      <c r="G1543" s="1374">
        <v>0</v>
      </c>
      <c r="H1543" s="1374">
        <v>0</v>
      </c>
      <c r="I1543" s="1374">
        <v>470000</v>
      </c>
      <c r="J1543" s="1374">
        <v>0</v>
      </c>
      <c r="K1543" s="1374">
        <v>0</v>
      </c>
      <c r="L1543" s="1374">
        <v>470000</v>
      </c>
    </row>
    <row r="1544" spans="1:12" ht="21">
      <c r="A1544" s="1372">
        <v>45535</v>
      </c>
      <c r="B1544" s="1373" t="s">
        <v>2397</v>
      </c>
      <c r="C1544" s="1373" t="s">
        <v>2459</v>
      </c>
      <c r="D1544" s="1373" t="s">
        <v>2460</v>
      </c>
      <c r="E1544" s="1373" t="s">
        <v>1859</v>
      </c>
      <c r="F1544" s="1373" t="s">
        <v>1860</v>
      </c>
      <c r="G1544" s="1374">
        <v>0</v>
      </c>
      <c r="H1544" s="1374">
        <v>0</v>
      </c>
      <c r="I1544" s="1374">
        <v>64680.35</v>
      </c>
      <c r="J1544" s="1374">
        <v>0</v>
      </c>
      <c r="K1544" s="1374">
        <v>0</v>
      </c>
      <c r="L1544" s="1374">
        <v>64680.35</v>
      </c>
    </row>
    <row r="1545" spans="1:12" ht="21">
      <c r="A1545" s="1372">
        <v>45535</v>
      </c>
      <c r="B1545" s="1373" t="s">
        <v>2397</v>
      </c>
      <c r="C1545" s="1373" t="s">
        <v>2459</v>
      </c>
      <c r="D1545" s="1373" t="s">
        <v>2460</v>
      </c>
      <c r="E1545" s="1373" t="s">
        <v>1060</v>
      </c>
      <c r="F1545" s="1373" t="s">
        <v>1690</v>
      </c>
      <c r="G1545" s="1375"/>
      <c r="H1545" s="1375"/>
      <c r="I1545" s="1375"/>
      <c r="J1545" s="1375"/>
      <c r="K1545" s="1375"/>
      <c r="L1545" s="1375"/>
    </row>
    <row r="1546" spans="1:12" ht="21">
      <c r="A1546" s="1372">
        <v>45535</v>
      </c>
      <c r="B1546" s="1373" t="s">
        <v>2397</v>
      </c>
      <c r="C1546" s="1373" t="s">
        <v>2459</v>
      </c>
      <c r="D1546" s="1373" t="s">
        <v>2460</v>
      </c>
      <c r="E1546" s="1373" t="s">
        <v>1061</v>
      </c>
      <c r="F1546" s="1373" t="s">
        <v>1691</v>
      </c>
      <c r="G1546" s="1375"/>
      <c r="H1546" s="1375"/>
      <c r="I1546" s="1375"/>
      <c r="J1546" s="1375"/>
      <c r="K1546" s="1375"/>
      <c r="L1546" s="1375"/>
    </row>
    <row r="1547" spans="1:12" ht="21">
      <c r="A1547" s="1372">
        <v>45535</v>
      </c>
      <c r="B1547" s="1373" t="s">
        <v>2397</v>
      </c>
      <c r="C1547" s="1373" t="s">
        <v>2459</v>
      </c>
      <c r="D1547" s="1373" t="s">
        <v>2460</v>
      </c>
      <c r="E1547" s="1373" t="s">
        <v>1062</v>
      </c>
      <c r="F1547" s="1373" t="s">
        <v>339</v>
      </c>
      <c r="G1547" s="1375"/>
      <c r="H1547" s="1375"/>
      <c r="I1547" s="1375"/>
      <c r="J1547" s="1375"/>
      <c r="K1547" s="1375"/>
      <c r="L1547" s="1375"/>
    </row>
    <row r="1548" spans="1:12" ht="21">
      <c r="A1548" s="1372">
        <v>45535</v>
      </c>
      <c r="B1548" s="1373" t="s">
        <v>2397</v>
      </c>
      <c r="C1548" s="1373" t="s">
        <v>2459</v>
      </c>
      <c r="D1548" s="1373" t="s">
        <v>2460</v>
      </c>
      <c r="E1548" s="1373" t="s">
        <v>1983</v>
      </c>
      <c r="F1548" s="1373" t="s">
        <v>1984</v>
      </c>
      <c r="G1548" s="1374">
        <v>40000</v>
      </c>
      <c r="H1548" s="1374">
        <v>0</v>
      </c>
      <c r="I1548" s="1374">
        <v>510000</v>
      </c>
      <c r="J1548" s="1374">
        <v>0</v>
      </c>
      <c r="K1548" s="1374">
        <v>40000</v>
      </c>
      <c r="L1548" s="1374">
        <v>510000</v>
      </c>
    </row>
    <row r="1549" spans="1:12" ht="21">
      <c r="A1549" s="1372">
        <v>45535</v>
      </c>
      <c r="B1549" s="1373" t="s">
        <v>2397</v>
      </c>
      <c r="C1549" s="1373" t="s">
        <v>2459</v>
      </c>
      <c r="D1549" s="1373" t="s">
        <v>2460</v>
      </c>
      <c r="E1549" s="1373" t="s">
        <v>1985</v>
      </c>
      <c r="F1549" s="1373" t="s">
        <v>1324</v>
      </c>
      <c r="G1549" s="1374">
        <v>30000</v>
      </c>
      <c r="H1549" s="1374">
        <v>0</v>
      </c>
      <c r="I1549" s="1374">
        <v>310000</v>
      </c>
      <c r="J1549" s="1374">
        <v>0</v>
      </c>
      <c r="K1549" s="1374">
        <v>30000</v>
      </c>
      <c r="L1549" s="1374">
        <v>310000</v>
      </c>
    </row>
    <row r="1550" spans="1:12" ht="21">
      <c r="A1550" s="1372">
        <v>45535</v>
      </c>
      <c r="B1550" s="1373" t="s">
        <v>2397</v>
      </c>
      <c r="C1550" s="1373" t="s">
        <v>2459</v>
      </c>
      <c r="D1550" s="1373" t="s">
        <v>2460</v>
      </c>
      <c r="E1550" s="1373" t="s">
        <v>1986</v>
      </c>
      <c r="F1550" s="1373" t="s">
        <v>1987</v>
      </c>
      <c r="G1550" s="1374">
        <v>25000</v>
      </c>
      <c r="H1550" s="1374">
        <v>0</v>
      </c>
      <c r="I1550" s="1374">
        <v>275000</v>
      </c>
      <c r="J1550" s="1374">
        <v>0</v>
      </c>
      <c r="K1550" s="1374">
        <v>25000</v>
      </c>
      <c r="L1550" s="1374">
        <v>275000</v>
      </c>
    </row>
    <row r="1551" spans="1:12" ht="21">
      <c r="A1551" s="1372">
        <v>45535</v>
      </c>
      <c r="B1551" s="1373" t="s">
        <v>2397</v>
      </c>
      <c r="C1551" s="1373" t="s">
        <v>2459</v>
      </c>
      <c r="D1551" s="1373" t="s">
        <v>2460</v>
      </c>
      <c r="E1551" s="1373" t="s">
        <v>1988</v>
      </c>
      <c r="F1551" s="1373" t="s">
        <v>1692</v>
      </c>
      <c r="G1551" s="1374">
        <v>1042438.6</v>
      </c>
      <c r="H1551" s="1374">
        <v>0</v>
      </c>
      <c r="I1551" s="1374">
        <v>10643346.9</v>
      </c>
      <c r="J1551" s="1374">
        <v>0</v>
      </c>
      <c r="K1551" s="1374">
        <v>1042438.6</v>
      </c>
      <c r="L1551" s="1374">
        <v>10643346.9</v>
      </c>
    </row>
    <row r="1552" spans="1:12" ht="21">
      <c r="A1552" s="1372">
        <v>45535</v>
      </c>
      <c r="B1552" s="1373" t="s">
        <v>2397</v>
      </c>
      <c r="C1552" s="1373" t="s">
        <v>2459</v>
      </c>
      <c r="D1552" s="1373" t="s">
        <v>2460</v>
      </c>
      <c r="E1552" s="1373" t="s">
        <v>1989</v>
      </c>
      <c r="F1552" s="1373" t="s">
        <v>1693</v>
      </c>
      <c r="G1552" s="1374">
        <v>45900</v>
      </c>
      <c r="H1552" s="1374">
        <v>14400</v>
      </c>
      <c r="I1552" s="1374">
        <v>673630</v>
      </c>
      <c r="J1552" s="1374">
        <v>0</v>
      </c>
      <c r="K1552" s="1374">
        <v>31500</v>
      </c>
      <c r="L1552" s="1374">
        <v>673630</v>
      </c>
    </row>
    <row r="1553" spans="1:12" ht="21">
      <c r="A1553" s="1372">
        <v>45535</v>
      </c>
      <c r="B1553" s="1373" t="s">
        <v>2397</v>
      </c>
      <c r="C1553" s="1373" t="s">
        <v>2459</v>
      </c>
      <c r="D1553" s="1373" t="s">
        <v>2460</v>
      </c>
      <c r="E1553" s="1373" t="s">
        <v>1990</v>
      </c>
      <c r="F1553" s="1373" t="s">
        <v>1694</v>
      </c>
      <c r="G1553" s="1375"/>
      <c r="H1553" s="1375"/>
      <c r="I1553" s="1375"/>
      <c r="J1553" s="1375"/>
      <c r="K1553" s="1375"/>
      <c r="L1553" s="1375"/>
    </row>
    <row r="1554" spans="1:12" ht="21">
      <c r="A1554" s="1372">
        <v>45535</v>
      </c>
      <c r="B1554" s="1373" t="s">
        <v>2397</v>
      </c>
      <c r="C1554" s="1373" t="s">
        <v>2459</v>
      </c>
      <c r="D1554" s="1373" t="s">
        <v>2460</v>
      </c>
      <c r="E1554" s="1373" t="s">
        <v>1991</v>
      </c>
      <c r="F1554" s="1373" t="s">
        <v>1695</v>
      </c>
      <c r="G1554" s="1374">
        <v>0</v>
      </c>
      <c r="H1554" s="1374">
        <v>0</v>
      </c>
      <c r="I1554" s="1374">
        <v>9600</v>
      </c>
      <c r="J1554" s="1374">
        <v>0</v>
      </c>
      <c r="K1554" s="1374">
        <v>0</v>
      </c>
      <c r="L1554" s="1374">
        <v>9600</v>
      </c>
    </row>
    <row r="1555" spans="1:12" ht="21">
      <c r="A1555" s="1372">
        <v>45535</v>
      </c>
      <c r="B1555" s="1373" t="s">
        <v>2397</v>
      </c>
      <c r="C1555" s="1373" t="s">
        <v>2459</v>
      </c>
      <c r="D1555" s="1373" t="s">
        <v>2460</v>
      </c>
      <c r="E1555" s="1373" t="s">
        <v>1992</v>
      </c>
      <c r="F1555" s="1373" t="s">
        <v>1698</v>
      </c>
      <c r="G1555" s="1374">
        <v>0</v>
      </c>
      <c r="H1555" s="1374">
        <v>0</v>
      </c>
      <c r="I1555" s="1374">
        <v>5100</v>
      </c>
      <c r="J1555" s="1374">
        <v>0</v>
      </c>
      <c r="K1555" s="1374">
        <v>0</v>
      </c>
      <c r="L1555" s="1374">
        <v>5100</v>
      </c>
    </row>
    <row r="1556" spans="1:12" ht="21">
      <c r="A1556" s="1372">
        <v>45535</v>
      </c>
      <c r="B1556" s="1373" t="s">
        <v>2397</v>
      </c>
      <c r="C1556" s="1373" t="s">
        <v>2459</v>
      </c>
      <c r="D1556" s="1373" t="s">
        <v>2460</v>
      </c>
      <c r="E1556" s="1373" t="s">
        <v>1993</v>
      </c>
      <c r="F1556" s="1373" t="s">
        <v>1696</v>
      </c>
      <c r="G1556" s="1375"/>
      <c r="H1556" s="1375"/>
      <c r="I1556" s="1375"/>
      <c r="J1556" s="1375"/>
      <c r="K1556" s="1375"/>
      <c r="L1556" s="1375"/>
    </row>
    <row r="1557" spans="1:12" ht="21">
      <c r="A1557" s="1372">
        <v>45535</v>
      </c>
      <c r="B1557" s="1373" t="s">
        <v>2397</v>
      </c>
      <c r="C1557" s="1373" t="s">
        <v>2459</v>
      </c>
      <c r="D1557" s="1373" t="s">
        <v>2460</v>
      </c>
      <c r="E1557" s="1373" t="s">
        <v>1994</v>
      </c>
      <c r="F1557" s="1373" t="s">
        <v>1697</v>
      </c>
      <c r="G1557" s="1374">
        <v>36750</v>
      </c>
      <c r="H1557" s="1374">
        <v>0</v>
      </c>
      <c r="I1557" s="1374">
        <v>424190</v>
      </c>
      <c r="J1557" s="1374">
        <v>0</v>
      </c>
      <c r="K1557" s="1374">
        <v>36750</v>
      </c>
      <c r="L1557" s="1374">
        <v>424190</v>
      </c>
    </row>
    <row r="1558" spans="1:12" ht="21">
      <c r="A1558" s="1372">
        <v>45535</v>
      </c>
      <c r="B1558" s="1373" t="s">
        <v>2397</v>
      </c>
      <c r="C1558" s="1373" t="s">
        <v>2459</v>
      </c>
      <c r="D1558" s="1373" t="s">
        <v>2460</v>
      </c>
      <c r="E1558" s="1373" t="s">
        <v>1995</v>
      </c>
      <c r="F1558" s="1373" t="s">
        <v>1850</v>
      </c>
      <c r="G1558" s="1374">
        <v>299700</v>
      </c>
      <c r="H1558" s="1374">
        <v>0</v>
      </c>
      <c r="I1558" s="1374">
        <v>1874100</v>
      </c>
      <c r="J1558" s="1374">
        <v>0</v>
      </c>
      <c r="K1558" s="1374">
        <v>299700</v>
      </c>
      <c r="L1558" s="1374">
        <v>1874100</v>
      </c>
    </row>
    <row r="1559" spans="1:12" ht="21">
      <c r="A1559" s="1372">
        <v>45535</v>
      </c>
      <c r="B1559" s="1373" t="s">
        <v>2397</v>
      </c>
      <c r="C1559" s="1373" t="s">
        <v>2459</v>
      </c>
      <c r="D1559" s="1373" t="s">
        <v>2460</v>
      </c>
      <c r="E1559" s="1373" t="s">
        <v>1996</v>
      </c>
      <c r="F1559" s="1373" t="s">
        <v>1907</v>
      </c>
      <c r="G1559" s="1375"/>
      <c r="H1559" s="1375"/>
      <c r="I1559" s="1375"/>
      <c r="J1559" s="1375"/>
      <c r="K1559" s="1375"/>
      <c r="L1559" s="1375"/>
    </row>
    <row r="1560" spans="1:12" ht="21">
      <c r="A1560" s="1372">
        <v>45535</v>
      </c>
      <c r="B1560" s="1373" t="s">
        <v>2397</v>
      </c>
      <c r="C1560" s="1373" t="s">
        <v>2459</v>
      </c>
      <c r="D1560" s="1373" t="s">
        <v>2460</v>
      </c>
      <c r="E1560" s="1373" t="s">
        <v>1997</v>
      </c>
      <c r="F1560" s="1373" t="s">
        <v>1401</v>
      </c>
      <c r="G1560" s="1374">
        <v>656100</v>
      </c>
      <c r="H1560" s="1374">
        <v>0</v>
      </c>
      <c r="I1560" s="1374">
        <v>3440200</v>
      </c>
      <c r="J1560" s="1374">
        <v>0</v>
      </c>
      <c r="K1560" s="1374">
        <v>656100</v>
      </c>
      <c r="L1560" s="1374">
        <v>3440200</v>
      </c>
    </row>
    <row r="1561" spans="1:12" ht="21">
      <c r="A1561" s="1372">
        <v>45535</v>
      </c>
      <c r="B1561" s="1373" t="s">
        <v>2397</v>
      </c>
      <c r="C1561" s="1373" t="s">
        <v>2459</v>
      </c>
      <c r="D1561" s="1373" t="s">
        <v>2460</v>
      </c>
      <c r="E1561" s="1373" t="s">
        <v>1998</v>
      </c>
      <c r="F1561" s="1373" t="s">
        <v>2331</v>
      </c>
      <c r="G1561" s="1375"/>
      <c r="H1561" s="1375"/>
      <c r="I1561" s="1375"/>
      <c r="J1561" s="1375"/>
      <c r="K1561" s="1375"/>
      <c r="L1561" s="1375"/>
    </row>
    <row r="1562" spans="1:12" ht="21">
      <c r="A1562" s="1372">
        <v>45535</v>
      </c>
      <c r="B1562" s="1373" t="s">
        <v>2397</v>
      </c>
      <c r="C1562" s="1373" t="s">
        <v>2459</v>
      </c>
      <c r="D1562" s="1373" t="s">
        <v>2460</v>
      </c>
      <c r="E1562" s="1373" t="s">
        <v>1999</v>
      </c>
      <c r="F1562" s="1373" t="s">
        <v>1395</v>
      </c>
      <c r="G1562" s="1375"/>
      <c r="H1562" s="1375"/>
      <c r="I1562" s="1375"/>
      <c r="J1562" s="1375"/>
      <c r="K1562" s="1375"/>
      <c r="L1562" s="1375"/>
    </row>
    <row r="1563" spans="1:12" ht="21">
      <c r="A1563" s="1372">
        <v>45535</v>
      </c>
      <c r="B1563" s="1373" t="s">
        <v>2397</v>
      </c>
      <c r="C1563" s="1373" t="s">
        <v>2459</v>
      </c>
      <c r="D1563" s="1373" t="s">
        <v>2460</v>
      </c>
      <c r="E1563" s="1373" t="s">
        <v>2000</v>
      </c>
      <c r="F1563" s="1373" t="s">
        <v>1396</v>
      </c>
      <c r="G1563" s="1375"/>
      <c r="H1563" s="1375"/>
      <c r="I1563" s="1375"/>
      <c r="J1563" s="1375"/>
      <c r="K1563" s="1375"/>
      <c r="L1563" s="1375"/>
    </row>
    <row r="1564" spans="1:12" ht="21">
      <c r="A1564" s="1372">
        <v>45535</v>
      </c>
      <c r="B1564" s="1373" t="s">
        <v>2397</v>
      </c>
      <c r="C1564" s="1373" t="s">
        <v>2459</v>
      </c>
      <c r="D1564" s="1373" t="s">
        <v>2460</v>
      </c>
      <c r="E1564" s="1373" t="s">
        <v>2001</v>
      </c>
      <c r="F1564" s="1373" t="s">
        <v>1399</v>
      </c>
      <c r="G1564" s="1375"/>
      <c r="H1564" s="1375"/>
      <c r="I1564" s="1375"/>
      <c r="J1564" s="1375"/>
      <c r="K1564" s="1375"/>
      <c r="L1564" s="1375"/>
    </row>
    <row r="1565" spans="1:12" ht="21">
      <c r="A1565" s="1372">
        <v>45535</v>
      </c>
      <c r="B1565" s="1373" t="s">
        <v>2397</v>
      </c>
      <c r="C1565" s="1373" t="s">
        <v>2459</v>
      </c>
      <c r="D1565" s="1373" t="s">
        <v>2460</v>
      </c>
      <c r="E1565" s="1373" t="s">
        <v>2002</v>
      </c>
      <c r="F1565" s="1373" t="s">
        <v>1400</v>
      </c>
      <c r="G1565" s="1374">
        <v>56800</v>
      </c>
      <c r="H1565" s="1374">
        <v>1000</v>
      </c>
      <c r="I1565" s="1374">
        <v>635100</v>
      </c>
      <c r="J1565" s="1374">
        <v>0</v>
      </c>
      <c r="K1565" s="1374">
        <v>55800</v>
      </c>
      <c r="L1565" s="1374">
        <v>635100</v>
      </c>
    </row>
    <row r="1566" spans="1:12" ht="21">
      <c r="A1566" s="1372">
        <v>45535</v>
      </c>
      <c r="B1566" s="1373" t="s">
        <v>2397</v>
      </c>
      <c r="C1566" s="1373" t="s">
        <v>2459</v>
      </c>
      <c r="D1566" s="1373" t="s">
        <v>2460</v>
      </c>
      <c r="E1566" s="1373" t="s">
        <v>2003</v>
      </c>
      <c r="F1566" s="1373" t="s">
        <v>2332</v>
      </c>
      <c r="G1566" s="1375"/>
      <c r="H1566" s="1375"/>
      <c r="I1566" s="1375"/>
      <c r="J1566" s="1375"/>
      <c r="K1566" s="1375"/>
      <c r="L1566" s="1375"/>
    </row>
    <row r="1567" spans="1:12" ht="21">
      <c r="A1567" s="1372">
        <v>45535</v>
      </c>
      <c r="B1567" s="1373" t="s">
        <v>2397</v>
      </c>
      <c r="C1567" s="1373" t="s">
        <v>2459</v>
      </c>
      <c r="D1567" s="1373" t="s">
        <v>2460</v>
      </c>
      <c r="E1567" s="1373" t="s">
        <v>2005</v>
      </c>
      <c r="F1567" s="1373" t="s">
        <v>2333</v>
      </c>
      <c r="G1567" s="1374">
        <v>0</v>
      </c>
      <c r="H1567" s="1374">
        <v>0</v>
      </c>
      <c r="I1567" s="1374">
        <v>3000</v>
      </c>
      <c r="J1567" s="1374">
        <v>0</v>
      </c>
      <c r="K1567" s="1374">
        <v>0</v>
      </c>
      <c r="L1567" s="1374">
        <v>3000</v>
      </c>
    </row>
    <row r="1568" spans="1:12" ht="21">
      <c r="A1568" s="1372">
        <v>45535</v>
      </c>
      <c r="B1568" s="1373" t="s">
        <v>2397</v>
      </c>
      <c r="C1568" s="1373" t="s">
        <v>2459</v>
      </c>
      <c r="D1568" s="1373" t="s">
        <v>2460</v>
      </c>
      <c r="E1568" s="1373" t="s">
        <v>1064</v>
      </c>
      <c r="F1568" s="1373" t="s">
        <v>2334</v>
      </c>
      <c r="G1568" s="1375"/>
      <c r="H1568" s="1375"/>
      <c r="I1568" s="1375"/>
      <c r="J1568" s="1375"/>
      <c r="K1568" s="1375"/>
      <c r="L1568" s="1375"/>
    </row>
    <row r="1569" spans="1:12" ht="21">
      <c r="A1569" s="1372">
        <v>45535</v>
      </c>
      <c r="B1569" s="1373" t="s">
        <v>2397</v>
      </c>
      <c r="C1569" s="1373" t="s">
        <v>2459</v>
      </c>
      <c r="D1569" s="1373" t="s">
        <v>2460</v>
      </c>
      <c r="E1569" s="1373" t="s">
        <v>1065</v>
      </c>
      <c r="F1569" s="1373" t="s">
        <v>1699</v>
      </c>
      <c r="G1569" s="1375"/>
      <c r="H1569" s="1375"/>
      <c r="I1569" s="1375"/>
      <c r="J1569" s="1375"/>
      <c r="K1569" s="1375"/>
      <c r="L1569" s="1375"/>
    </row>
    <row r="1570" spans="1:12" ht="21">
      <c r="A1570" s="1372">
        <v>45535</v>
      </c>
      <c r="B1570" s="1373" t="s">
        <v>2397</v>
      </c>
      <c r="C1570" s="1373" t="s">
        <v>2459</v>
      </c>
      <c r="D1570" s="1373" t="s">
        <v>2460</v>
      </c>
      <c r="E1570" s="1373" t="s">
        <v>1066</v>
      </c>
      <c r="F1570" s="1373" t="s">
        <v>1700</v>
      </c>
      <c r="G1570" s="1374">
        <v>206.67</v>
      </c>
      <c r="H1570" s="1374">
        <v>0</v>
      </c>
      <c r="I1570" s="1374">
        <v>2938.92</v>
      </c>
      <c r="J1570" s="1374">
        <v>0</v>
      </c>
      <c r="K1570" s="1374">
        <v>206.67</v>
      </c>
      <c r="L1570" s="1374">
        <v>2938.92</v>
      </c>
    </row>
    <row r="1571" spans="1:12" ht="21">
      <c r="A1571" s="1372">
        <v>45535</v>
      </c>
      <c r="B1571" s="1373" t="s">
        <v>2397</v>
      </c>
      <c r="C1571" s="1373" t="s">
        <v>2459</v>
      </c>
      <c r="D1571" s="1373" t="s">
        <v>2460</v>
      </c>
      <c r="E1571" s="1373" t="s">
        <v>1067</v>
      </c>
      <c r="F1571" s="1373" t="s">
        <v>1701</v>
      </c>
      <c r="G1571" s="1375"/>
      <c r="H1571" s="1375"/>
      <c r="I1571" s="1375"/>
      <c r="J1571" s="1375"/>
      <c r="K1571" s="1375"/>
      <c r="L1571" s="1375"/>
    </row>
    <row r="1572" spans="1:12" ht="21">
      <c r="A1572" s="1372">
        <v>45535</v>
      </c>
      <c r="B1572" s="1373" t="s">
        <v>2397</v>
      </c>
      <c r="C1572" s="1373" t="s">
        <v>2459</v>
      </c>
      <c r="D1572" s="1373" t="s">
        <v>2460</v>
      </c>
      <c r="E1572" s="1373" t="s">
        <v>1068</v>
      </c>
      <c r="F1572" s="1373" t="s">
        <v>2335</v>
      </c>
      <c r="G1572" s="1375"/>
      <c r="H1572" s="1375"/>
      <c r="I1572" s="1375"/>
      <c r="J1572" s="1375"/>
      <c r="K1572" s="1375"/>
      <c r="L1572" s="1375"/>
    </row>
    <row r="1573" spans="1:12" ht="21">
      <c r="A1573" s="1372">
        <v>45535</v>
      </c>
      <c r="B1573" s="1373" t="s">
        <v>2397</v>
      </c>
      <c r="C1573" s="1373" t="s">
        <v>2459</v>
      </c>
      <c r="D1573" s="1373" t="s">
        <v>2460</v>
      </c>
      <c r="E1573" s="1373" t="s">
        <v>1069</v>
      </c>
      <c r="F1573" s="1373" t="s">
        <v>1702</v>
      </c>
      <c r="G1573" s="1375"/>
      <c r="H1573" s="1375"/>
      <c r="I1573" s="1375"/>
      <c r="J1573" s="1375"/>
      <c r="K1573" s="1375"/>
      <c r="L1573" s="1375"/>
    </row>
    <row r="1574" spans="1:12" ht="21">
      <c r="A1574" s="1372">
        <v>45535</v>
      </c>
      <c r="B1574" s="1373" t="s">
        <v>2397</v>
      </c>
      <c r="C1574" s="1373" t="s">
        <v>2459</v>
      </c>
      <c r="D1574" s="1373" t="s">
        <v>2460</v>
      </c>
      <c r="E1574" s="1373" t="s">
        <v>1070</v>
      </c>
      <c r="F1574" s="1373" t="s">
        <v>1703</v>
      </c>
      <c r="G1574" s="1374">
        <v>7372.79</v>
      </c>
      <c r="H1574" s="1374">
        <v>0</v>
      </c>
      <c r="I1574" s="1374">
        <v>77866.789999999994</v>
      </c>
      <c r="J1574" s="1374">
        <v>0</v>
      </c>
      <c r="K1574" s="1374">
        <v>7372.79</v>
      </c>
      <c r="L1574" s="1374">
        <v>77866.789999999994</v>
      </c>
    </row>
    <row r="1575" spans="1:12" ht="21">
      <c r="A1575" s="1372">
        <v>45535</v>
      </c>
      <c r="B1575" s="1373" t="s">
        <v>2397</v>
      </c>
      <c r="C1575" s="1373" t="s">
        <v>2459</v>
      </c>
      <c r="D1575" s="1373" t="s">
        <v>2460</v>
      </c>
      <c r="E1575" s="1373" t="s">
        <v>1071</v>
      </c>
      <c r="F1575" s="1373" t="s">
        <v>341</v>
      </c>
      <c r="G1575" s="1375"/>
      <c r="H1575" s="1375"/>
      <c r="I1575" s="1375"/>
      <c r="J1575" s="1375"/>
      <c r="K1575" s="1375"/>
      <c r="L1575" s="1375"/>
    </row>
    <row r="1576" spans="1:12" ht="21">
      <c r="A1576" s="1372">
        <v>45535</v>
      </c>
      <c r="B1576" s="1373" t="s">
        <v>2397</v>
      </c>
      <c r="C1576" s="1373" t="s">
        <v>2459</v>
      </c>
      <c r="D1576" s="1373" t="s">
        <v>2460</v>
      </c>
      <c r="E1576" s="1373" t="s">
        <v>1072</v>
      </c>
      <c r="F1576" s="1373" t="s">
        <v>2336</v>
      </c>
      <c r="G1576" s="1375"/>
      <c r="H1576" s="1375"/>
      <c r="I1576" s="1375"/>
      <c r="J1576" s="1375"/>
      <c r="K1576" s="1375"/>
      <c r="L1576" s="1375"/>
    </row>
    <row r="1577" spans="1:12" ht="21">
      <c r="A1577" s="1372">
        <v>45535</v>
      </c>
      <c r="B1577" s="1373" t="s">
        <v>2397</v>
      </c>
      <c r="C1577" s="1373" t="s">
        <v>2459</v>
      </c>
      <c r="D1577" s="1373" t="s">
        <v>2460</v>
      </c>
      <c r="E1577" s="1373" t="s">
        <v>1073</v>
      </c>
      <c r="F1577" s="1373" t="s">
        <v>2337</v>
      </c>
      <c r="G1577" s="1375"/>
      <c r="H1577" s="1375"/>
      <c r="I1577" s="1375"/>
      <c r="J1577" s="1375"/>
      <c r="K1577" s="1375"/>
      <c r="L1577" s="1375"/>
    </row>
    <row r="1578" spans="1:12" ht="21">
      <c r="A1578" s="1372">
        <v>45535</v>
      </c>
      <c r="B1578" s="1373" t="s">
        <v>2397</v>
      </c>
      <c r="C1578" s="1373" t="s">
        <v>2459</v>
      </c>
      <c r="D1578" s="1373" t="s">
        <v>2460</v>
      </c>
      <c r="E1578" s="1373" t="s">
        <v>1074</v>
      </c>
      <c r="F1578" s="1373" t="s">
        <v>2338</v>
      </c>
      <c r="G1578" s="1374">
        <v>41633.33</v>
      </c>
      <c r="H1578" s="1374">
        <v>0</v>
      </c>
      <c r="I1578" s="1374">
        <v>457966.64</v>
      </c>
      <c r="J1578" s="1374">
        <v>0</v>
      </c>
      <c r="K1578" s="1374">
        <v>41633.33</v>
      </c>
      <c r="L1578" s="1374">
        <v>457966.64</v>
      </c>
    </row>
    <row r="1579" spans="1:12" ht="21">
      <c r="A1579" s="1372">
        <v>45535</v>
      </c>
      <c r="B1579" s="1373" t="s">
        <v>2397</v>
      </c>
      <c r="C1579" s="1373" t="s">
        <v>2459</v>
      </c>
      <c r="D1579" s="1373" t="s">
        <v>2460</v>
      </c>
      <c r="E1579" s="1373" t="s">
        <v>1075</v>
      </c>
      <c r="F1579" s="1373" t="s">
        <v>2339</v>
      </c>
      <c r="G1579" s="1375"/>
      <c r="H1579" s="1375"/>
      <c r="I1579" s="1375"/>
      <c r="J1579" s="1375"/>
      <c r="K1579" s="1375"/>
      <c r="L1579" s="1375"/>
    </row>
    <row r="1580" spans="1:12" ht="21">
      <c r="A1580" s="1372">
        <v>45535</v>
      </c>
      <c r="B1580" s="1373" t="s">
        <v>2397</v>
      </c>
      <c r="C1580" s="1373" t="s">
        <v>2459</v>
      </c>
      <c r="D1580" s="1373" t="s">
        <v>2460</v>
      </c>
      <c r="E1580" s="1373" t="s">
        <v>1076</v>
      </c>
      <c r="F1580" s="1373" t="s">
        <v>2340</v>
      </c>
      <c r="G1580" s="1375"/>
      <c r="H1580" s="1375"/>
      <c r="I1580" s="1375"/>
      <c r="J1580" s="1375"/>
      <c r="K1580" s="1375"/>
      <c r="L1580" s="1375"/>
    </row>
    <row r="1581" spans="1:12" ht="21">
      <c r="A1581" s="1372">
        <v>45535</v>
      </c>
      <c r="B1581" s="1373" t="s">
        <v>2397</v>
      </c>
      <c r="C1581" s="1373" t="s">
        <v>2459</v>
      </c>
      <c r="D1581" s="1373" t="s">
        <v>2460</v>
      </c>
      <c r="E1581" s="1373" t="s">
        <v>1077</v>
      </c>
      <c r="F1581" s="1373" t="s">
        <v>2341</v>
      </c>
      <c r="G1581" s="1375"/>
      <c r="H1581" s="1375"/>
      <c r="I1581" s="1375"/>
      <c r="J1581" s="1375"/>
      <c r="K1581" s="1375"/>
      <c r="L1581" s="1375"/>
    </row>
    <row r="1582" spans="1:12" ht="21">
      <c r="A1582" s="1372">
        <v>45535</v>
      </c>
      <c r="B1582" s="1373" t="s">
        <v>2397</v>
      </c>
      <c r="C1582" s="1373" t="s">
        <v>2459</v>
      </c>
      <c r="D1582" s="1373" t="s">
        <v>2460</v>
      </c>
      <c r="E1582" s="1373" t="s">
        <v>2007</v>
      </c>
      <c r="F1582" s="1373" t="s">
        <v>2342</v>
      </c>
      <c r="G1582" s="1375"/>
      <c r="H1582" s="1375"/>
      <c r="I1582" s="1375"/>
      <c r="J1582" s="1375"/>
      <c r="K1582" s="1375"/>
      <c r="L1582" s="1375"/>
    </row>
    <row r="1583" spans="1:12" ht="21">
      <c r="A1583" s="1372">
        <v>45535</v>
      </c>
      <c r="B1583" s="1373" t="s">
        <v>2397</v>
      </c>
      <c r="C1583" s="1373" t="s">
        <v>2459</v>
      </c>
      <c r="D1583" s="1373" t="s">
        <v>2460</v>
      </c>
      <c r="E1583" s="1373" t="s">
        <v>1078</v>
      </c>
      <c r="F1583" s="1373" t="s">
        <v>2343</v>
      </c>
      <c r="G1583" s="1375"/>
      <c r="H1583" s="1375"/>
      <c r="I1583" s="1375"/>
      <c r="J1583" s="1375"/>
      <c r="K1583" s="1375"/>
      <c r="L1583" s="1375"/>
    </row>
    <row r="1584" spans="1:12" ht="21">
      <c r="A1584" s="1372">
        <v>45535</v>
      </c>
      <c r="B1584" s="1373" t="s">
        <v>2397</v>
      </c>
      <c r="C1584" s="1373" t="s">
        <v>2459</v>
      </c>
      <c r="D1584" s="1373" t="s">
        <v>2460</v>
      </c>
      <c r="E1584" s="1373" t="s">
        <v>1079</v>
      </c>
      <c r="F1584" s="1373" t="s">
        <v>2344</v>
      </c>
      <c r="G1584" s="1374">
        <v>139430.82999999999</v>
      </c>
      <c r="H1584" s="1374">
        <v>0</v>
      </c>
      <c r="I1584" s="1374">
        <v>1533739.14</v>
      </c>
      <c r="J1584" s="1374">
        <v>0</v>
      </c>
      <c r="K1584" s="1374">
        <v>139430.82999999999</v>
      </c>
      <c r="L1584" s="1374">
        <v>1533739.14</v>
      </c>
    </row>
    <row r="1585" spans="1:12" ht="21">
      <c r="A1585" s="1372">
        <v>45535</v>
      </c>
      <c r="B1585" s="1373" t="s">
        <v>2397</v>
      </c>
      <c r="C1585" s="1373" t="s">
        <v>2459</v>
      </c>
      <c r="D1585" s="1373" t="s">
        <v>2460</v>
      </c>
      <c r="E1585" s="1373" t="s">
        <v>1080</v>
      </c>
      <c r="F1585" s="1373" t="s">
        <v>2345</v>
      </c>
      <c r="G1585" s="1375"/>
      <c r="H1585" s="1375"/>
      <c r="I1585" s="1375"/>
      <c r="J1585" s="1375"/>
      <c r="K1585" s="1375"/>
      <c r="L1585" s="1375"/>
    </row>
    <row r="1586" spans="1:12" ht="21">
      <c r="A1586" s="1372">
        <v>45535</v>
      </c>
      <c r="B1586" s="1373" t="s">
        <v>2397</v>
      </c>
      <c r="C1586" s="1373" t="s">
        <v>2459</v>
      </c>
      <c r="D1586" s="1373" t="s">
        <v>2460</v>
      </c>
      <c r="E1586" s="1373" t="s">
        <v>1081</v>
      </c>
      <c r="F1586" s="1373" t="s">
        <v>342</v>
      </c>
      <c r="G1586" s="1375"/>
      <c r="H1586" s="1375"/>
      <c r="I1586" s="1375"/>
      <c r="J1586" s="1375"/>
      <c r="K1586" s="1375"/>
      <c r="L1586" s="1375"/>
    </row>
    <row r="1587" spans="1:12" ht="21">
      <c r="A1587" s="1372">
        <v>45535</v>
      </c>
      <c r="B1587" s="1373" t="s">
        <v>2397</v>
      </c>
      <c r="C1587" s="1373" t="s">
        <v>2459</v>
      </c>
      <c r="D1587" s="1373" t="s">
        <v>2460</v>
      </c>
      <c r="E1587" s="1373" t="s">
        <v>1082</v>
      </c>
      <c r="F1587" s="1373" t="s">
        <v>2346</v>
      </c>
      <c r="G1587" s="1375"/>
      <c r="H1587" s="1375"/>
      <c r="I1587" s="1375"/>
      <c r="J1587" s="1375"/>
      <c r="K1587" s="1375"/>
      <c r="L1587" s="1375"/>
    </row>
    <row r="1588" spans="1:12" ht="21">
      <c r="A1588" s="1372">
        <v>45535</v>
      </c>
      <c r="B1588" s="1373" t="s">
        <v>2397</v>
      </c>
      <c r="C1588" s="1373" t="s">
        <v>2459</v>
      </c>
      <c r="D1588" s="1373" t="s">
        <v>2460</v>
      </c>
      <c r="E1588" s="1373" t="s">
        <v>1083</v>
      </c>
      <c r="F1588" s="1373" t="s">
        <v>343</v>
      </c>
      <c r="G1588" s="1375"/>
      <c r="H1588" s="1375"/>
      <c r="I1588" s="1375"/>
      <c r="J1588" s="1375"/>
      <c r="K1588" s="1375"/>
      <c r="L1588" s="1375"/>
    </row>
    <row r="1589" spans="1:12" ht="21">
      <c r="A1589" s="1372">
        <v>45535</v>
      </c>
      <c r="B1589" s="1373" t="s">
        <v>2397</v>
      </c>
      <c r="C1589" s="1373" t="s">
        <v>2459</v>
      </c>
      <c r="D1589" s="1373" t="s">
        <v>2460</v>
      </c>
      <c r="E1589" s="1373" t="s">
        <v>1084</v>
      </c>
      <c r="F1589" s="1373" t="s">
        <v>344</v>
      </c>
      <c r="G1589" s="1375"/>
      <c r="H1589" s="1375"/>
      <c r="I1589" s="1375"/>
      <c r="J1589" s="1375"/>
      <c r="K1589" s="1375"/>
      <c r="L1589" s="1375"/>
    </row>
    <row r="1590" spans="1:12" ht="21">
      <c r="A1590" s="1372">
        <v>45535</v>
      </c>
      <c r="B1590" s="1373" t="s">
        <v>2397</v>
      </c>
      <c r="C1590" s="1373" t="s">
        <v>2459</v>
      </c>
      <c r="D1590" s="1373" t="s">
        <v>2460</v>
      </c>
      <c r="E1590" s="1373" t="s">
        <v>1085</v>
      </c>
      <c r="F1590" s="1373" t="s">
        <v>345</v>
      </c>
      <c r="G1590" s="1375"/>
      <c r="H1590" s="1375"/>
      <c r="I1590" s="1375"/>
      <c r="J1590" s="1375"/>
      <c r="K1590" s="1375"/>
      <c r="L1590" s="1375"/>
    </row>
    <row r="1591" spans="1:12" ht="21">
      <c r="A1591" s="1372">
        <v>45535</v>
      </c>
      <c r="B1591" s="1373" t="s">
        <v>2397</v>
      </c>
      <c r="C1591" s="1373" t="s">
        <v>2459</v>
      </c>
      <c r="D1591" s="1373" t="s">
        <v>2460</v>
      </c>
      <c r="E1591" s="1373" t="s">
        <v>1086</v>
      </c>
      <c r="F1591" s="1373" t="s">
        <v>2347</v>
      </c>
      <c r="G1591" s="1375"/>
      <c r="H1591" s="1375"/>
      <c r="I1591" s="1375"/>
      <c r="J1591" s="1375"/>
      <c r="K1591" s="1375"/>
      <c r="L1591" s="1375"/>
    </row>
    <row r="1592" spans="1:12" ht="21">
      <c r="A1592" s="1372">
        <v>45535</v>
      </c>
      <c r="B1592" s="1373" t="s">
        <v>2397</v>
      </c>
      <c r="C1592" s="1373" t="s">
        <v>2459</v>
      </c>
      <c r="D1592" s="1373" t="s">
        <v>2460</v>
      </c>
      <c r="E1592" s="1373" t="s">
        <v>1087</v>
      </c>
      <c r="F1592" s="1373" t="s">
        <v>2348</v>
      </c>
      <c r="G1592" s="1375"/>
      <c r="H1592" s="1375"/>
      <c r="I1592" s="1375"/>
      <c r="J1592" s="1375"/>
      <c r="K1592" s="1375"/>
      <c r="L1592" s="1375"/>
    </row>
    <row r="1593" spans="1:12" ht="21">
      <c r="A1593" s="1372">
        <v>45535</v>
      </c>
      <c r="B1593" s="1373" t="s">
        <v>2397</v>
      </c>
      <c r="C1593" s="1373" t="s">
        <v>2459</v>
      </c>
      <c r="D1593" s="1373" t="s">
        <v>2460</v>
      </c>
      <c r="E1593" s="1373" t="s">
        <v>1088</v>
      </c>
      <c r="F1593" s="1373" t="s">
        <v>2349</v>
      </c>
      <c r="G1593" s="1375"/>
      <c r="H1593" s="1375"/>
      <c r="I1593" s="1375"/>
      <c r="J1593" s="1375"/>
      <c r="K1593" s="1375"/>
      <c r="L1593" s="1375"/>
    </row>
    <row r="1594" spans="1:12" ht="21">
      <c r="A1594" s="1372">
        <v>45535</v>
      </c>
      <c r="B1594" s="1373" t="s">
        <v>2397</v>
      </c>
      <c r="C1594" s="1373" t="s">
        <v>2459</v>
      </c>
      <c r="D1594" s="1373" t="s">
        <v>2460</v>
      </c>
      <c r="E1594" s="1373" t="s">
        <v>1089</v>
      </c>
      <c r="F1594" s="1373" t="s">
        <v>2350</v>
      </c>
      <c r="G1594" s="1375"/>
      <c r="H1594" s="1375"/>
      <c r="I1594" s="1375"/>
      <c r="J1594" s="1375"/>
      <c r="K1594" s="1375"/>
      <c r="L1594" s="1375"/>
    </row>
    <row r="1595" spans="1:12" ht="21">
      <c r="A1595" s="1372">
        <v>45535</v>
      </c>
      <c r="B1595" s="1373" t="s">
        <v>2397</v>
      </c>
      <c r="C1595" s="1373" t="s">
        <v>2459</v>
      </c>
      <c r="D1595" s="1373" t="s">
        <v>2460</v>
      </c>
      <c r="E1595" s="1373" t="s">
        <v>1090</v>
      </c>
      <c r="F1595" s="1373" t="s">
        <v>2351</v>
      </c>
      <c r="G1595" s="1374">
        <v>3848.53</v>
      </c>
      <c r="H1595" s="1374">
        <v>0</v>
      </c>
      <c r="I1595" s="1374">
        <v>42333.82</v>
      </c>
      <c r="J1595" s="1374">
        <v>0</v>
      </c>
      <c r="K1595" s="1374">
        <v>3848.53</v>
      </c>
      <c r="L1595" s="1374">
        <v>42333.82</v>
      </c>
    </row>
    <row r="1596" spans="1:12" ht="21">
      <c r="A1596" s="1372">
        <v>45535</v>
      </c>
      <c r="B1596" s="1373" t="s">
        <v>2397</v>
      </c>
      <c r="C1596" s="1373" t="s">
        <v>2459</v>
      </c>
      <c r="D1596" s="1373" t="s">
        <v>2460</v>
      </c>
      <c r="E1596" s="1373" t="s">
        <v>1091</v>
      </c>
      <c r="F1596" s="1373" t="s">
        <v>2352</v>
      </c>
      <c r="G1596" s="1374">
        <v>41603.89</v>
      </c>
      <c r="H1596" s="1374">
        <v>0</v>
      </c>
      <c r="I1596" s="1374">
        <v>457642.77</v>
      </c>
      <c r="J1596" s="1374">
        <v>0</v>
      </c>
      <c r="K1596" s="1374">
        <v>41603.89</v>
      </c>
      <c r="L1596" s="1374">
        <v>457642.77</v>
      </c>
    </row>
    <row r="1597" spans="1:12" ht="21">
      <c r="A1597" s="1372">
        <v>45535</v>
      </c>
      <c r="B1597" s="1373" t="s">
        <v>2397</v>
      </c>
      <c r="C1597" s="1373" t="s">
        <v>2459</v>
      </c>
      <c r="D1597" s="1373" t="s">
        <v>2460</v>
      </c>
      <c r="E1597" s="1373" t="s">
        <v>1092</v>
      </c>
      <c r="F1597" s="1373" t="s">
        <v>2353</v>
      </c>
      <c r="G1597" s="1374">
        <v>872.22</v>
      </c>
      <c r="H1597" s="1374">
        <v>0</v>
      </c>
      <c r="I1597" s="1374">
        <v>9594.42</v>
      </c>
      <c r="J1597" s="1374">
        <v>0</v>
      </c>
      <c r="K1597" s="1374">
        <v>872.22</v>
      </c>
      <c r="L1597" s="1374">
        <v>9594.42</v>
      </c>
    </row>
    <row r="1598" spans="1:12" ht="21">
      <c r="A1598" s="1372">
        <v>45535</v>
      </c>
      <c r="B1598" s="1373" t="s">
        <v>2397</v>
      </c>
      <c r="C1598" s="1373" t="s">
        <v>2459</v>
      </c>
      <c r="D1598" s="1373" t="s">
        <v>2460</v>
      </c>
      <c r="E1598" s="1373" t="s">
        <v>1093</v>
      </c>
      <c r="F1598" s="1373" t="s">
        <v>2354</v>
      </c>
      <c r="G1598" s="1374">
        <v>3583.33</v>
      </c>
      <c r="H1598" s="1374">
        <v>0</v>
      </c>
      <c r="I1598" s="1374">
        <v>39416.639999999999</v>
      </c>
      <c r="J1598" s="1374">
        <v>0</v>
      </c>
      <c r="K1598" s="1374">
        <v>3583.33</v>
      </c>
      <c r="L1598" s="1374">
        <v>39416.639999999999</v>
      </c>
    </row>
    <row r="1599" spans="1:12" ht="21">
      <c r="A1599" s="1372">
        <v>45535</v>
      </c>
      <c r="B1599" s="1373" t="s">
        <v>2397</v>
      </c>
      <c r="C1599" s="1373" t="s">
        <v>2459</v>
      </c>
      <c r="D1599" s="1373" t="s">
        <v>2460</v>
      </c>
      <c r="E1599" s="1373" t="s">
        <v>1094</v>
      </c>
      <c r="F1599" s="1373" t="s">
        <v>2355</v>
      </c>
      <c r="G1599" s="1374">
        <v>907.78</v>
      </c>
      <c r="H1599" s="1374">
        <v>0</v>
      </c>
      <c r="I1599" s="1374">
        <v>9985.58</v>
      </c>
      <c r="J1599" s="1374">
        <v>0</v>
      </c>
      <c r="K1599" s="1374">
        <v>907.78</v>
      </c>
      <c r="L1599" s="1374">
        <v>9985.58</v>
      </c>
    </row>
    <row r="1600" spans="1:12" ht="21">
      <c r="A1600" s="1372">
        <v>45535</v>
      </c>
      <c r="B1600" s="1373" t="s">
        <v>2397</v>
      </c>
      <c r="C1600" s="1373" t="s">
        <v>2459</v>
      </c>
      <c r="D1600" s="1373" t="s">
        <v>2460</v>
      </c>
      <c r="E1600" s="1373" t="s">
        <v>1095</v>
      </c>
      <c r="F1600" s="1373" t="s">
        <v>1352</v>
      </c>
      <c r="G1600" s="1375"/>
      <c r="H1600" s="1375"/>
      <c r="I1600" s="1375"/>
      <c r="J1600" s="1375"/>
      <c r="K1600" s="1375"/>
      <c r="L1600" s="1375"/>
    </row>
    <row r="1601" spans="1:12" ht="21">
      <c r="A1601" s="1372">
        <v>45535</v>
      </c>
      <c r="B1601" s="1373" t="s">
        <v>2397</v>
      </c>
      <c r="C1601" s="1373" t="s">
        <v>2459</v>
      </c>
      <c r="D1601" s="1373" t="s">
        <v>2460</v>
      </c>
      <c r="E1601" s="1373" t="s">
        <v>1096</v>
      </c>
      <c r="F1601" s="1373" t="s">
        <v>2356</v>
      </c>
      <c r="G1601" s="1374">
        <v>4138.8900000000003</v>
      </c>
      <c r="H1601" s="1374">
        <v>0</v>
      </c>
      <c r="I1601" s="1374">
        <v>45527.79</v>
      </c>
      <c r="J1601" s="1374">
        <v>0</v>
      </c>
      <c r="K1601" s="1374">
        <v>4138.8900000000003</v>
      </c>
      <c r="L1601" s="1374">
        <v>45527.79</v>
      </c>
    </row>
    <row r="1602" spans="1:12" ht="21">
      <c r="A1602" s="1372">
        <v>45535</v>
      </c>
      <c r="B1602" s="1373" t="s">
        <v>2397</v>
      </c>
      <c r="C1602" s="1373" t="s">
        <v>2459</v>
      </c>
      <c r="D1602" s="1373" t="s">
        <v>2460</v>
      </c>
      <c r="E1602" s="1373" t="s">
        <v>1097</v>
      </c>
      <c r="F1602" s="1373" t="s">
        <v>1353</v>
      </c>
      <c r="G1602" s="1375"/>
      <c r="H1602" s="1375"/>
      <c r="I1602" s="1375"/>
      <c r="J1602" s="1375"/>
      <c r="K1602" s="1375"/>
      <c r="L1602" s="1375"/>
    </row>
    <row r="1603" spans="1:12" ht="21">
      <c r="A1603" s="1372">
        <v>45535</v>
      </c>
      <c r="B1603" s="1373" t="s">
        <v>2397</v>
      </c>
      <c r="C1603" s="1373" t="s">
        <v>2459</v>
      </c>
      <c r="D1603" s="1373" t="s">
        <v>2460</v>
      </c>
      <c r="E1603" s="1373" t="s">
        <v>1098</v>
      </c>
      <c r="F1603" s="1373" t="s">
        <v>1354</v>
      </c>
      <c r="G1603" s="1375"/>
      <c r="H1603" s="1375"/>
      <c r="I1603" s="1375"/>
      <c r="J1603" s="1375"/>
      <c r="K1603" s="1375"/>
      <c r="L1603" s="1375"/>
    </row>
    <row r="1604" spans="1:12" ht="21">
      <c r="A1604" s="1372">
        <v>45535</v>
      </c>
      <c r="B1604" s="1373" t="s">
        <v>2397</v>
      </c>
      <c r="C1604" s="1373" t="s">
        <v>2459</v>
      </c>
      <c r="D1604" s="1373" t="s">
        <v>2460</v>
      </c>
      <c r="E1604" s="1373" t="s">
        <v>1099</v>
      </c>
      <c r="F1604" s="1373" t="s">
        <v>2357</v>
      </c>
      <c r="G1604" s="1374">
        <v>31392.44</v>
      </c>
      <c r="H1604" s="1374">
        <v>0</v>
      </c>
      <c r="I1604" s="1374">
        <v>384327.66</v>
      </c>
      <c r="J1604" s="1374">
        <v>0</v>
      </c>
      <c r="K1604" s="1374">
        <v>31392.44</v>
      </c>
      <c r="L1604" s="1374">
        <v>384327.66</v>
      </c>
    </row>
    <row r="1605" spans="1:12" ht="21">
      <c r="A1605" s="1372">
        <v>45535</v>
      </c>
      <c r="B1605" s="1373" t="s">
        <v>2397</v>
      </c>
      <c r="C1605" s="1373" t="s">
        <v>2459</v>
      </c>
      <c r="D1605" s="1373" t="s">
        <v>2460</v>
      </c>
      <c r="E1605" s="1373" t="s">
        <v>1100</v>
      </c>
      <c r="F1605" s="1373" t="s">
        <v>2358</v>
      </c>
      <c r="G1605" s="1374">
        <v>57316.67</v>
      </c>
      <c r="H1605" s="1374">
        <v>0</v>
      </c>
      <c r="I1605" s="1374">
        <v>719732.37</v>
      </c>
      <c r="J1605" s="1374">
        <v>0</v>
      </c>
      <c r="K1605" s="1374">
        <v>57316.67</v>
      </c>
      <c r="L1605" s="1374">
        <v>719732.37</v>
      </c>
    </row>
    <row r="1606" spans="1:12" ht="21">
      <c r="A1606" s="1372">
        <v>45535</v>
      </c>
      <c r="B1606" s="1373" t="s">
        <v>2397</v>
      </c>
      <c r="C1606" s="1373" t="s">
        <v>2459</v>
      </c>
      <c r="D1606" s="1373" t="s">
        <v>2460</v>
      </c>
      <c r="E1606" s="1373" t="s">
        <v>1101</v>
      </c>
      <c r="F1606" s="1373" t="s">
        <v>1356</v>
      </c>
      <c r="G1606" s="1374">
        <v>0</v>
      </c>
      <c r="H1606" s="1374">
        <v>0</v>
      </c>
      <c r="I1606" s="1374">
        <v>1613.68</v>
      </c>
      <c r="J1606" s="1374">
        <v>0</v>
      </c>
      <c r="K1606" s="1374">
        <v>0</v>
      </c>
      <c r="L1606" s="1374">
        <v>1613.68</v>
      </c>
    </row>
    <row r="1607" spans="1:12" ht="21">
      <c r="A1607" s="1372">
        <v>45535</v>
      </c>
      <c r="B1607" s="1373" t="s">
        <v>2397</v>
      </c>
      <c r="C1607" s="1373" t="s">
        <v>2459</v>
      </c>
      <c r="D1607" s="1373" t="s">
        <v>2460</v>
      </c>
      <c r="E1607" s="1373" t="s">
        <v>1102</v>
      </c>
      <c r="F1607" s="1373" t="s">
        <v>1357</v>
      </c>
      <c r="G1607" s="1374">
        <v>3541.67</v>
      </c>
      <c r="H1607" s="1374">
        <v>0</v>
      </c>
      <c r="I1607" s="1374">
        <v>38958.370000000003</v>
      </c>
      <c r="J1607" s="1374">
        <v>0</v>
      </c>
      <c r="K1607" s="1374">
        <v>3541.67</v>
      </c>
      <c r="L1607" s="1374">
        <v>38958.370000000003</v>
      </c>
    </row>
    <row r="1608" spans="1:12" ht="21">
      <c r="A1608" s="1372">
        <v>45535</v>
      </c>
      <c r="B1608" s="1373" t="s">
        <v>2397</v>
      </c>
      <c r="C1608" s="1373" t="s">
        <v>2459</v>
      </c>
      <c r="D1608" s="1373" t="s">
        <v>2460</v>
      </c>
      <c r="E1608" s="1373" t="s">
        <v>1103</v>
      </c>
      <c r="F1608" s="1373" t="s">
        <v>1358</v>
      </c>
      <c r="G1608" s="1375"/>
      <c r="H1608" s="1375"/>
      <c r="I1608" s="1375"/>
      <c r="J1608" s="1375"/>
      <c r="K1608" s="1375"/>
      <c r="L1608" s="1375"/>
    </row>
    <row r="1609" spans="1:12" ht="21">
      <c r="A1609" s="1372">
        <v>45535</v>
      </c>
      <c r="B1609" s="1373" t="s">
        <v>2397</v>
      </c>
      <c r="C1609" s="1373" t="s">
        <v>2459</v>
      </c>
      <c r="D1609" s="1373" t="s">
        <v>2460</v>
      </c>
      <c r="E1609" s="1373" t="s">
        <v>1104</v>
      </c>
      <c r="F1609" s="1373" t="s">
        <v>2359</v>
      </c>
      <c r="G1609" s="1375"/>
      <c r="H1609" s="1375"/>
      <c r="I1609" s="1375"/>
      <c r="J1609" s="1375"/>
      <c r="K1609" s="1375"/>
      <c r="L1609" s="1375"/>
    </row>
    <row r="1610" spans="1:12" ht="21">
      <c r="A1610" s="1372">
        <v>45535</v>
      </c>
      <c r="B1610" s="1373" t="s">
        <v>2397</v>
      </c>
      <c r="C1610" s="1373" t="s">
        <v>2459</v>
      </c>
      <c r="D1610" s="1373" t="s">
        <v>2460</v>
      </c>
      <c r="E1610" s="1373" t="s">
        <v>1105</v>
      </c>
      <c r="F1610" s="1373" t="s">
        <v>2360</v>
      </c>
      <c r="G1610" s="1374">
        <v>264126.88</v>
      </c>
      <c r="H1610" s="1374">
        <v>0</v>
      </c>
      <c r="I1610" s="1374">
        <v>2593179.4</v>
      </c>
      <c r="J1610" s="1374">
        <v>0</v>
      </c>
      <c r="K1610" s="1374">
        <v>264126.88</v>
      </c>
      <c r="L1610" s="1374">
        <v>2593179.4</v>
      </c>
    </row>
    <row r="1611" spans="1:12" ht="21">
      <c r="A1611" s="1372">
        <v>45535</v>
      </c>
      <c r="B1611" s="1373" t="s">
        <v>2397</v>
      </c>
      <c r="C1611" s="1373" t="s">
        <v>2459</v>
      </c>
      <c r="D1611" s="1373" t="s">
        <v>2460</v>
      </c>
      <c r="E1611" s="1373" t="s">
        <v>1106</v>
      </c>
      <c r="F1611" s="1373" t="s">
        <v>1359</v>
      </c>
      <c r="G1611" s="1374">
        <v>61902.8</v>
      </c>
      <c r="H1611" s="1374">
        <v>0</v>
      </c>
      <c r="I1611" s="1374">
        <v>362765.85</v>
      </c>
      <c r="J1611" s="1374">
        <v>0</v>
      </c>
      <c r="K1611" s="1374">
        <v>61902.8</v>
      </c>
      <c r="L1611" s="1374">
        <v>362765.85</v>
      </c>
    </row>
    <row r="1612" spans="1:12" ht="21">
      <c r="A1612" s="1372">
        <v>45535</v>
      </c>
      <c r="B1612" s="1373" t="s">
        <v>2397</v>
      </c>
      <c r="C1612" s="1373" t="s">
        <v>2459</v>
      </c>
      <c r="D1612" s="1373" t="s">
        <v>2460</v>
      </c>
      <c r="E1612" s="1373" t="s">
        <v>1107</v>
      </c>
      <c r="F1612" s="1373" t="s">
        <v>352</v>
      </c>
      <c r="G1612" s="1374">
        <v>5252.64</v>
      </c>
      <c r="H1612" s="1374">
        <v>0</v>
      </c>
      <c r="I1612" s="1374">
        <v>50944.71</v>
      </c>
      <c r="J1612" s="1374">
        <v>0</v>
      </c>
      <c r="K1612" s="1374">
        <v>5252.64</v>
      </c>
      <c r="L1612" s="1374">
        <v>50944.71</v>
      </c>
    </row>
    <row r="1613" spans="1:12" ht="21">
      <c r="A1613" s="1372">
        <v>45535</v>
      </c>
      <c r="B1613" s="1373" t="s">
        <v>2397</v>
      </c>
      <c r="C1613" s="1373" t="s">
        <v>2459</v>
      </c>
      <c r="D1613" s="1373" t="s">
        <v>2460</v>
      </c>
      <c r="E1613" s="1373" t="s">
        <v>1108</v>
      </c>
      <c r="F1613" s="1373" t="s">
        <v>1360</v>
      </c>
      <c r="G1613" s="1374">
        <v>4604.58</v>
      </c>
      <c r="H1613" s="1374">
        <v>0</v>
      </c>
      <c r="I1613" s="1374">
        <v>49275.4</v>
      </c>
      <c r="J1613" s="1374">
        <v>0</v>
      </c>
      <c r="K1613" s="1374">
        <v>4604.58</v>
      </c>
      <c r="L1613" s="1374">
        <v>49275.4</v>
      </c>
    </row>
    <row r="1614" spans="1:12" ht="21">
      <c r="A1614" s="1372">
        <v>45535</v>
      </c>
      <c r="B1614" s="1373" t="s">
        <v>2397</v>
      </c>
      <c r="C1614" s="1373" t="s">
        <v>2459</v>
      </c>
      <c r="D1614" s="1373" t="s">
        <v>2460</v>
      </c>
      <c r="E1614" s="1373" t="s">
        <v>1109</v>
      </c>
      <c r="F1614" s="1373" t="s">
        <v>2361</v>
      </c>
      <c r="G1614" s="1375"/>
      <c r="H1614" s="1375"/>
      <c r="I1614" s="1375"/>
      <c r="J1614" s="1375"/>
      <c r="K1614" s="1375"/>
      <c r="L1614" s="1375"/>
    </row>
    <row r="1615" spans="1:12" ht="21">
      <c r="A1615" s="1372">
        <v>45535</v>
      </c>
      <c r="B1615" s="1373" t="s">
        <v>2397</v>
      </c>
      <c r="C1615" s="1373" t="s">
        <v>2459</v>
      </c>
      <c r="D1615" s="1373" t="s">
        <v>2460</v>
      </c>
      <c r="E1615" s="1373" t="s">
        <v>1110</v>
      </c>
      <c r="F1615" s="1373" t="s">
        <v>2362</v>
      </c>
      <c r="G1615" s="1375"/>
      <c r="H1615" s="1375"/>
      <c r="I1615" s="1375"/>
      <c r="J1615" s="1375"/>
      <c r="K1615" s="1375"/>
      <c r="L1615" s="1375"/>
    </row>
    <row r="1616" spans="1:12" ht="21">
      <c r="A1616" s="1372">
        <v>45535</v>
      </c>
      <c r="B1616" s="1373" t="s">
        <v>2397</v>
      </c>
      <c r="C1616" s="1373" t="s">
        <v>2459</v>
      </c>
      <c r="D1616" s="1373" t="s">
        <v>2460</v>
      </c>
      <c r="E1616" s="1373" t="s">
        <v>1111</v>
      </c>
      <c r="F1616" s="1373" t="s">
        <v>2363</v>
      </c>
      <c r="G1616" s="1375"/>
      <c r="H1616" s="1375"/>
      <c r="I1616" s="1375"/>
      <c r="J1616" s="1375"/>
      <c r="K1616" s="1375"/>
      <c r="L1616" s="1375"/>
    </row>
    <row r="1617" spans="1:12" ht="21">
      <c r="A1617" s="1372">
        <v>45535</v>
      </c>
      <c r="B1617" s="1373" t="s">
        <v>2397</v>
      </c>
      <c r="C1617" s="1373" t="s">
        <v>2459</v>
      </c>
      <c r="D1617" s="1373" t="s">
        <v>2460</v>
      </c>
      <c r="E1617" s="1373" t="s">
        <v>1112</v>
      </c>
      <c r="F1617" s="1373" t="s">
        <v>2364</v>
      </c>
      <c r="G1617" s="1375"/>
      <c r="H1617" s="1375"/>
      <c r="I1617" s="1375"/>
      <c r="J1617" s="1375"/>
      <c r="K1617" s="1375"/>
      <c r="L1617" s="1375"/>
    </row>
    <row r="1618" spans="1:12" ht="21">
      <c r="A1618" s="1372">
        <v>45535</v>
      </c>
      <c r="B1618" s="1373" t="s">
        <v>2397</v>
      </c>
      <c r="C1618" s="1373" t="s">
        <v>2459</v>
      </c>
      <c r="D1618" s="1373" t="s">
        <v>2460</v>
      </c>
      <c r="E1618" s="1373" t="s">
        <v>1113</v>
      </c>
      <c r="F1618" s="1373" t="s">
        <v>355</v>
      </c>
      <c r="G1618" s="1375"/>
      <c r="H1618" s="1375"/>
      <c r="I1618" s="1375"/>
      <c r="J1618" s="1375"/>
      <c r="K1618" s="1375"/>
      <c r="L1618" s="1375"/>
    </row>
    <row r="1619" spans="1:12" ht="21">
      <c r="A1619" s="1372">
        <v>45535</v>
      </c>
      <c r="B1619" s="1373" t="s">
        <v>2397</v>
      </c>
      <c r="C1619" s="1373" t="s">
        <v>2459</v>
      </c>
      <c r="D1619" s="1373" t="s">
        <v>2460</v>
      </c>
      <c r="E1619" s="1373" t="s">
        <v>1114</v>
      </c>
      <c r="F1619" s="1373" t="s">
        <v>356</v>
      </c>
      <c r="G1619" s="1375"/>
      <c r="H1619" s="1375"/>
      <c r="I1619" s="1375"/>
      <c r="J1619" s="1375"/>
      <c r="K1619" s="1375"/>
      <c r="L1619" s="1375"/>
    </row>
    <row r="1620" spans="1:12" ht="21">
      <c r="A1620" s="1372">
        <v>45535</v>
      </c>
      <c r="B1620" s="1373" t="s">
        <v>2397</v>
      </c>
      <c r="C1620" s="1373" t="s">
        <v>2459</v>
      </c>
      <c r="D1620" s="1373" t="s">
        <v>2460</v>
      </c>
      <c r="E1620" s="1373" t="s">
        <v>1115</v>
      </c>
      <c r="F1620" s="1373" t="s">
        <v>357</v>
      </c>
      <c r="G1620" s="1375"/>
      <c r="H1620" s="1375"/>
      <c r="I1620" s="1375"/>
      <c r="J1620" s="1375"/>
      <c r="K1620" s="1375"/>
      <c r="L1620" s="1375"/>
    </row>
    <row r="1621" spans="1:12" ht="21">
      <c r="A1621" s="1372">
        <v>45535</v>
      </c>
      <c r="B1621" s="1373" t="s">
        <v>2397</v>
      </c>
      <c r="C1621" s="1373" t="s">
        <v>2459</v>
      </c>
      <c r="D1621" s="1373" t="s">
        <v>2460</v>
      </c>
      <c r="E1621" s="1373" t="s">
        <v>1116</v>
      </c>
      <c r="F1621" s="1373" t="s">
        <v>358</v>
      </c>
      <c r="G1621" s="1375"/>
      <c r="H1621" s="1375"/>
      <c r="I1621" s="1375"/>
      <c r="J1621" s="1375"/>
      <c r="K1621" s="1375"/>
      <c r="L1621" s="1375"/>
    </row>
    <row r="1622" spans="1:12" ht="21">
      <c r="A1622" s="1372">
        <v>45535</v>
      </c>
      <c r="B1622" s="1373" t="s">
        <v>2397</v>
      </c>
      <c r="C1622" s="1373" t="s">
        <v>2459</v>
      </c>
      <c r="D1622" s="1373" t="s">
        <v>2460</v>
      </c>
      <c r="E1622" s="1373" t="s">
        <v>1117</v>
      </c>
      <c r="F1622" s="1373" t="s">
        <v>359</v>
      </c>
      <c r="G1622" s="1375"/>
      <c r="H1622" s="1375"/>
      <c r="I1622" s="1375"/>
      <c r="J1622" s="1375"/>
      <c r="K1622" s="1375"/>
      <c r="L1622" s="1375"/>
    </row>
    <row r="1623" spans="1:12" ht="21">
      <c r="A1623" s="1372">
        <v>45535</v>
      </c>
      <c r="B1623" s="1373" t="s">
        <v>2397</v>
      </c>
      <c r="C1623" s="1373" t="s">
        <v>2459</v>
      </c>
      <c r="D1623" s="1373" t="s">
        <v>2460</v>
      </c>
      <c r="E1623" s="1373" t="s">
        <v>1118</v>
      </c>
      <c r="F1623" s="1373" t="s">
        <v>360</v>
      </c>
      <c r="G1623" s="1375"/>
      <c r="H1623" s="1375"/>
      <c r="I1623" s="1375"/>
      <c r="J1623" s="1375"/>
      <c r="K1623" s="1375"/>
      <c r="L1623" s="1375"/>
    </row>
    <row r="1624" spans="1:12" ht="21">
      <c r="A1624" s="1372">
        <v>45535</v>
      </c>
      <c r="B1624" s="1373" t="s">
        <v>2397</v>
      </c>
      <c r="C1624" s="1373" t="s">
        <v>2459</v>
      </c>
      <c r="D1624" s="1373" t="s">
        <v>2460</v>
      </c>
      <c r="E1624" s="1373" t="s">
        <v>1119</v>
      </c>
      <c r="F1624" s="1373" t="s">
        <v>361</v>
      </c>
      <c r="G1624" s="1375"/>
      <c r="H1624" s="1375"/>
      <c r="I1624" s="1375"/>
      <c r="J1624" s="1375"/>
      <c r="K1624" s="1375"/>
      <c r="L1624" s="1375"/>
    </row>
    <row r="1625" spans="1:12" ht="21">
      <c r="A1625" s="1372">
        <v>45535</v>
      </c>
      <c r="B1625" s="1373" t="s">
        <v>2397</v>
      </c>
      <c r="C1625" s="1373" t="s">
        <v>2459</v>
      </c>
      <c r="D1625" s="1373" t="s">
        <v>2460</v>
      </c>
      <c r="E1625" s="1373" t="s">
        <v>1120</v>
      </c>
      <c r="F1625" s="1373" t="s">
        <v>362</v>
      </c>
      <c r="G1625" s="1375"/>
      <c r="H1625" s="1375"/>
      <c r="I1625" s="1375"/>
      <c r="J1625" s="1375"/>
      <c r="K1625" s="1375"/>
      <c r="L1625" s="1375"/>
    </row>
    <row r="1626" spans="1:12" ht="21">
      <c r="A1626" s="1372">
        <v>45535</v>
      </c>
      <c r="B1626" s="1373" t="s">
        <v>2397</v>
      </c>
      <c r="C1626" s="1373" t="s">
        <v>2459</v>
      </c>
      <c r="D1626" s="1373" t="s">
        <v>2460</v>
      </c>
      <c r="E1626" s="1373" t="s">
        <v>1121</v>
      </c>
      <c r="F1626" s="1373" t="s">
        <v>460</v>
      </c>
      <c r="G1626" s="1375"/>
      <c r="H1626" s="1375"/>
      <c r="I1626" s="1375"/>
      <c r="J1626" s="1375"/>
      <c r="K1626" s="1375"/>
      <c r="L1626" s="1375"/>
    </row>
    <row r="1627" spans="1:12" ht="21">
      <c r="A1627" s="1372">
        <v>45535</v>
      </c>
      <c r="B1627" s="1373" t="s">
        <v>2397</v>
      </c>
      <c r="C1627" s="1373" t="s">
        <v>2459</v>
      </c>
      <c r="D1627" s="1373" t="s">
        <v>2460</v>
      </c>
      <c r="E1627" s="1373" t="s">
        <v>1122</v>
      </c>
      <c r="F1627" s="1373" t="s">
        <v>363</v>
      </c>
      <c r="G1627" s="1375"/>
      <c r="H1627" s="1375"/>
      <c r="I1627" s="1375"/>
      <c r="J1627" s="1375"/>
      <c r="K1627" s="1375"/>
      <c r="L1627" s="1375"/>
    </row>
    <row r="1628" spans="1:12" ht="21">
      <c r="A1628" s="1372">
        <v>45535</v>
      </c>
      <c r="B1628" s="1373" t="s">
        <v>2397</v>
      </c>
      <c r="C1628" s="1373" t="s">
        <v>2459</v>
      </c>
      <c r="D1628" s="1373" t="s">
        <v>2460</v>
      </c>
      <c r="E1628" s="1373" t="s">
        <v>1123</v>
      </c>
      <c r="F1628" s="1373" t="s">
        <v>364</v>
      </c>
      <c r="G1628" s="1375"/>
      <c r="H1628" s="1375"/>
      <c r="I1628" s="1375"/>
      <c r="J1628" s="1375"/>
      <c r="K1628" s="1375"/>
      <c r="L1628" s="1375"/>
    </row>
    <row r="1629" spans="1:12" ht="21">
      <c r="A1629" s="1372">
        <v>45535</v>
      </c>
      <c r="B1629" s="1373" t="s">
        <v>2397</v>
      </c>
      <c r="C1629" s="1373" t="s">
        <v>2459</v>
      </c>
      <c r="D1629" s="1373" t="s">
        <v>2460</v>
      </c>
      <c r="E1629" s="1373" t="s">
        <v>1124</v>
      </c>
      <c r="F1629" s="1373" t="s">
        <v>365</v>
      </c>
      <c r="G1629" s="1375"/>
      <c r="H1629" s="1375"/>
      <c r="I1629" s="1375"/>
      <c r="J1629" s="1375"/>
      <c r="K1629" s="1375"/>
      <c r="L1629" s="1375"/>
    </row>
    <row r="1630" spans="1:12" ht="21">
      <c r="A1630" s="1372">
        <v>45535</v>
      </c>
      <c r="B1630" s="1373" t="s">
        <v>2397</v>
      </c>
      <c r="C1630" s="1373" t="s">
        <v>2459</v>
      </c>
      <c r="D1630" s="1373" t="s">
        <v>2460</v>
      </c>
      <c r="E1630" s="1373" t="s">
        <v>1862</v>
      </c>
      <c r="F1630" s="1373" t="s">
        <v>1863</v>
      </c>
      <c r="G1630" s="1375"/>
      <c r="H1630" s="1375"/>
      <c r="I1630" s="1375"/>
      <c r="J1630" s="1375"/>
      <c r="K1630" s="1375"/>
      <c r="L1630" s="1375"/>
    </row>
    <row r="1631" spans="1:12" ht="21">
      <c r="A1631" s="1372">
        <v>45535</v>
      </c>
      <c r="B1631" s="1373" t="s">
        <v>2397</v>
      </c>
      <c r="C1631" s="1373" t="s">
        <v>2459</v>
      </c>
      <c r="D1631" s="1373" t="s">
        <v>2460</v>
      </c>
      <c r="E1631" s="1373" t="s">
        <v>1125</v>
      </c>
      <c r="F1631" s="1373" t="s">
        <v>366</v>
      </c>
      <c r="G1631" s="1374">
        <v>4886.07</v>
      </c>
      <c r="H1631" s="1374">
        <v>4886.07</v>
      </c>
      <c r="I1631" s="1374">
        <v>4886.07</v>
      </c>
      <c r="J1631" s="1374">
        <v>0</v>
      </c>
      <c r="K1631" s="1374">
        <v>0</v>
      </c>
      <c r="L1631" s="1374">
        <v>4886.07</v>
      </c>
    </row>
    <row r="1632" spans="1:12" ht="21">
      <c r="A1632" s="1372">
        <v>45535</v>
      </c>
      <c r="B1632" s="1373" t="s">
        <v>2397</v>
      </c>
      <c r="C1632" s="1373" t="s">
        <v>2459</v>
      </c>
      <c r="D1632" s="1373" t="s">
        <v>2460</v>
      </c>
      <c r="E1632" s="1373" t="s">
        <v>1126</v>
      </c>
      <c r="F1632" s="1373" t="s">
        <v>1704</v>
      </c>
      <c r="G1632" s="1374">
        <v>2562.5100000000002</v>
      </c>
      <c r="H1632" s="1374">
        <v>2562.5100000000002</v>
      </c>
      <c r="I1632" s="1374">
        <v>2562.5100000000002</v>
      </c>
      <c r="J1632" s="1374">
        <v>0</v>
      </c>
      <c r="K1632" s="1374">
        <v>0</v>
      </c>
      <c r="L1632" s="1374">
        <v>2562.5100000000002</v>
      </c>
    </row>
    <row r="1633" spans="1:12" ht="21">
      <c r="A1633" s="1372">
        <v>45535</v>
      </c>
      <c r="B1633" s="1373" t="s">
        <v>2397</v>
      </c>
      <c r="C1633" s="1373" t="s">
        <v>2459</v>
      </c>
      <c r="D1633" s="1373" t="s">
        <v>2460</v>
      </c>
      <c r="E1633" s="1373" t="s">
        <v>1864</v>
      </c>
      <c r="F1633" s="1373" t="s">
        <v>1865</v>
      </c>
      <c r="G1633" s="1374">
        <v>7747.64</v>
      </c>
      <c r="H1633" s="1374">
        <v>7747.64</v>
      </c>
      <c r="I1633" s="1374">
        <v>7747.64</v>
      </c>
      <c r="J1633" s="1374">
        <v>0</v>
      </c>
      <c r="K1633" s="1374">
        <v>0</v>
      </c>
      <c r="L1633" s="1374">
        <v>7747.64</v>
      </c>
    </row>
    <row r="1634" spans="1:12" ht="21">
      <c r="A1634" s="1372">
        <v>45535</v>
      </c>
      <c r="B1634" s="1373" t="s">
        <v>2397</v>
      </c>
      <c r="C1634" s="1373" t="s">
        <v>2459</v>
      </c>
      <c r="D1634" s="1373" t="s">
        <v>2460</v>
      </c>
      <c r="E1634" s="1373" t="s">
        <v>1866</v>
      </c>
      <c r="F1634" s="1373" t="s">
        <v>1867</v>
      </c>
      <c r="G1634" s="1375"/>
      <c r="H1634" s="1375"/>
      <c r="I1634" s="1375"/>
      <c r="J1634" s="1375"/>
      <c r="K1634" s="1375"/>
      <c r="L1634" s="1375"/>
    </row>
    <row r="1635" spans="1:12" ht="21">
      <c r="A1635" s="1372">
        <v>45535</v>
      </c>
      <c r="B1635" s="1373" t="s">
        <v>2397</v>
      </c>
      <c r="C1635" s="1373" t="s">
        <v>2459</v>
      </c>
      <c r="D1635" s="1373" t="s">
        <v>2460</v>
      </c>
      <c r="E1635" s="1373" t="s">
        <v>1127</v>
      </c>
      <c r="F1635" s="1373" t="s">
        <v>2365</v>
      </c>
      <c r="G1635" s="1374">
        <v>30145.75</v>
      </c>
      <c r="H1635" s="1374">
        <v>0</v>
      </c>
      <c r="I1635" s="1374">
        <v>1179723.3500000001</v>
      </c>
      <c r="J1635" s="1374">
        <v>0</v>
      </c>
      <c r="K1635" s="1374">
        <v>30145.75</v>
      </c>
      <c r="L1635" s="1374">
        <v>1179723.3500000001</v>
      </c>
    </row>
    <row r="1636" spans="1:12" ht="21">
      <c r="A1636" s="1372">
        <v>45535</v>
      </c>
      <c r="B1636" s="1373" t="s">
        <v>2397</v>
      </c>
      <c r="C1636" s="1373" t="s">
        <v>2459</v>
      </c>
      <c r="D1636" s="1373" t="s">
        <v>2460</v>
      </c>
      <c r="E1636" s="1373" t="s">
        <v>1128</v>
      </c>
      <c r="F1636" s="1373" t="s">
        <v>367</v>
      </c>
      <c r="G1636" s="1375"/>
      <c r="H1636" s="1375"/>
      <c r="I1636" s="1375"/>
      <c r="J1636" s="1375"/>
      <c r="K1636" s="1375"/>
      <c r="L1636" s="1375"/>
    </row>
    <row r="1637" spans="1:12" ht="21">
      <c r="A1637" s="1372">
        <v>45535</v>
      </c>
      <c r="B1637" s="1373" t="s">
        <v>2397</v>
      </c>
      <c r="C1637" s="1373" t="s">
        <v>2459</v>
      </c>
      <c r="D1637" s="1373" t="s">
        <v>2460</v>
      </c>
      <c r="E1637" s="1373" t="s">
        <v>1129</v>
      </c>
      <c r="F1637" s="1373" t="s">
        <v>368</v>
      </c>
      <c r="G1637" s="1375"/>
      <c r="H1637" s="1375"/>
      <c r="I1637" s="1375"/>
      <c r="J1637" s="1375"/>
      <c r="K1637" s="1375"/>
      <c r="L1637" s="1375"/>
    </row>
    <row r="1638" spans="1:12" ht="21">
      <c r="A1638" s="1372">
        <v>45535</v>
      </c>
      <c r="B1638" s="1373" t="s">
        <v>2397</v>
      </c>
      <c r="C1638" s="1373" t="s">
        <v>2459</v>
      </c>
      <c r="D1638" s="1373" t="s">
        <v>2460</v>
      </c>
      <c r="E1638" s="1373" t="s">
        <v>1130</v>
      </c>
      <c r="F1638" s="1373" t="s">
        <v>369</v>
      </c>
      <c r="G1638" s="1375"/>
      <c r="H1638" s="1375"/>
      <c r="I1638" s="1375"/>
      <c r="J1638" s="1375"/>
      <c r="K1638" s="1375"/>
      <c r="L1638" s="1375"/>
    </row>
    <row r="1639" spans="1:12" ht="21">
      <c r="A1639" s="1372">
        <v>45535</v>
      </c>
      <c r="B1639" s="1373" t="s">
        <v>2397</v>
      </c>
      <c r="C1639" s="1373" t="s">
        <v>2459</v>
      </c>
      <c r="D1639" s="1373" t="s">
        <v>2460</v>
      </c>
      <c r="E1639" s="1373" t="s">
        <v>1131</v>
      </c>
      <c r="F1639" s="1373" t="s">
        <v>370</v>
      </c>
      <c r="G1639" s="1375"/>
      <c r="H1639" s="1375"/>
      <c r="I1639" s="1375"/>
      <c r="J1639" s="1375"/>
      <c r="K1639" s="1375"/>
      <c r="L1639" s="1375"/>
    </row>
    <row r="1640" spans="1:12" ht="21">
      <c r="A1640" s="1372">
        <v>45535</v>
      </c>
      <c r="B1640" s="1373" t="s">
        <v>2397</v>
      </c>
      <c r="C1640" s="1373" t="s">
        <v>2459</v>
      </c>
      <c r="D1640" s="1373" t="s">
        <v>2460</v>
      </c>
      <c r="E1640" s="1373" t="s">
        <v>1132</v>
      </c>
      <c r="F1640" s="1373" t="s">
        <v>1366</v>
      </c>
      <c r="G1640" s="1375"/>
      <c r="H1640" s="1375"/>
      <c r="I1640" s="1375"/>
      <c r="J1640" s="1375"/>
      <c r="K1640" s="1375"/>
      <c r="L1640" s="1375"/>
    </row>
    <row r="1641" spans="1:12" ht="21">
      <c r="A1641" s="1372">
        <v>45535</v>
      </c>
      <c r="B1641" s="1373" t="s">
        <v>2397</v>
      </c>
      <c r="C1641" s="1373" t="s">
        <v>2459</v>
      </c>
      <c r="D1641" s="1373" t="s">
        <v>2460</v>
      </c>
      <c r="E1641" s="1373" t="s">
        <v>1133</v>
      </c>
      <c r="F1641" s="1373" t="s">
        <v>371</v>
      </c>
      <c r="G1641" s="1375"/>
      <c r="H1641" s="1375"/>
      <c r="I1641" s="1375"/>
      <c r="J1641" s="1375"/>
      <c r="K1641" s="1375"/>
      <c r="L1641" s="1375"/>
    </row>
    <row r="1642" spans="1:12" ht="21">
      <c r="A1642" s="1372">
        <v>45535</v>
      </c>
      <c r="B1642" s="1373" t="s">
        <v>2397</v>
      </c>
      <c r="C1642" s="1373" t="s">
        <v>2459</v>
      </c>
      <c r="D1642" s="1373" t="s">
        <v>2460</v>
      </c>
      <c r="E1642" s="1373" t="s">
        <v>1134</v>
      </c>
      <c r="F1642" s="1373" t="s">
        <v>372</v>
      </c>
      <c r="G1642" s="1375"/>
      <c r="H1642" s="1375"/>
      <c r="I1642" s="1375"/>
      <c r="J1642" s="1375"/>
      <c r="K1642" s="1375"/>
      <c r="L1642" s="1375"/>
    </row>
    <row r="1643" spans="1:12" ht="21">
      <c r="A1643" s="1372">
        <v>45535</v>
      </c>
      <c r="B1643" s="1373" t="s">
        <v>2397</v>
      </c>
      <c r="C1643" s="1373" t="s">
        <v>2459</v>
      </c>
      <c r="D1643" s="1373" t="s">
        <v>2460</v>
      </c>
      <c r="E1643" s="1373" t="s">
        <v>1135</v>
      </c>
      <c r="F1643" s="1373" t="s">
        <v>373</v>
      </c>
      <c r="G1643" s="1375"/>
      <c r="H1643" s="1375"/>
      <c r="I1643" s="1375"/>
      <c r="J1643" s="1375"/>
      <c r="K1643" s="1375"/>
      <c r="L1643" s="1375"/>
    </row>
    <row r="1644" spans="1:12" ht="21">
      <c r="A1644" s="1372">
        <v>45535</v>
      </c>
      <c r="B1644" s="1373" t="s">
        <v>2397</v>
      </c>
      <c r="C1644" s="1373" t="s">
        <v>2459</v>
      </c>
      <c r="D1644" s="1373" t="s">
        <v>2460</v>
      </c>
      <c r="E1644" s="1373" t="s">
        <v>1136</v>
      </c>
      <c r="F1644" s="1373" t="s">
        <v>374</v>
      </c>
      <c r="G1644" s="1375"/>
      <c r="H1644" s="1375"/>
      <c r="I1644" s="1375"/>
      <c r="J1644" s="1375"/>
      <c r="K1644" s="1375"/>
      <c r="L1644" s="1375"/>
    </row>
    <row r="1645" spans="1:12" ht="21">
      <c r="A1645" s="1372">
        <v>45535</v>
      </c>
      <c r="B1645" s="1373" t="s">
        <v>2397</v>
      </c>
      <c r="C1645" s="1373" t="s">
        <v>2459</v>
      </c>
      <c r="D1645" s="1373" t="s">
        <v>2460</v>
      </c>
      <c r="E1645" s="1373" t="s">
        <v>1137</v>
      </c>
      <c r="F1645" s="1373" t="s">
        <v>375</v>
      </c>
      <c r="G1645" s="1375"/>
      <c r="H1645" s="1375"/>
      <c r="I1645" s="1375"/>
      <c r="J1645" s="1375"/>
      <c r="K1645" s="1375"/>
      <c r="L1645" s="1375"/>
    </row>
    <row r="1646" spans="1:12" ht="21">
      <c r="A1646" s="1372">
        <v>45535</v>
      </c>
      <c r="B1646" s="1373" t="s">
        <v>2397</v>
      </c>
      <c r="C1646" s="1373" t="s">
        <v>2459</v>
      </c>
      <c r="D1646" s="1373" t="s">
        <v>2460</v>
      </c>
      <c r="E1646" s="1373" t="s">
        <v>1138</v>
      </c>
      <c r="F1646" s="1373" t="s">
        <v>376</v>
      </c>
      <c r="G1646" s="1375"/>
      <c r="H1646" s="1375"/>
      <c r="I1646" s="1375"/>
      <c r="J1646" s="1375"/>
      <c r="K1646" s="1375"/>
      <c r="L1646" s="1375"/>
    </row>
    <row r="1647" spans="1:12" ht="21">
      <c r="A1647" s="1372">
        <v>45535</v>
      </c>
      <c r="B1647" s="1373" t="s">
        <v>2397</v>
      </c>
      <c r="C1647" s="1373" t="s">
        <v>2459</v>
      </c>
      <c r="D1647" s="1373" t="s">
        <v>2460</v>
      </c>
      <c r="E1647" s="1373" t="s">
        <v>1139</v>
      </c>
      <c r="F1647" s="1373" t="s">
        <v>377</v>
      </c>
      <c r="G1647" s="1375"/>
      <c r="H1647" s="1375"/>
      <c r="I1647" s="1375"/>
      <c r="J1647" s="1375"/>
      <c r="K1647" s="1375"/>
      <c r="L1647" s="1375"/>
    </row>
    <row r="1648" spans="1:12" ht="21">
      <c r="A1648" s="1372">
        <v>45535</v>
      </c>
      <c r="B1648" s="1373" t="s">
        <v>2397</v>
      </c>
      <c r="C1648" s="1373" t="s">
        <v>2459</v>
      </c>
      <c r="D1648" s="1373" t="s">
        <v>2460</v>
      </c>
      <c r="E1648" s="1373" t="s">
        <v>1140</v>
      </c>
      <c r="F1648" s="1373" t="s">
        <v>378</v>
      </c>
      <c r="G1648" s="1375"/>
      <c r="H1648" s="1375"/>
      <c r="I1648" s="1375"/>
      <c r="J1648" s="1375"/>
      <c r="K1648" s="1375"/>
      <c r="L1648" s="1375"/>
    </row>
    <row r="1649" spans="1:12" ht="21">
      <c r="A1649" s="1372">
        <v>45535</v>
      </c>
      <c r="B1649" s="1373" t="s">
        <v>2397</v>
      </c>
      <c r="C1649" s="1373" t="s">
        <v>2459</v>
      </c>
      <c r="D1649" s="1373" t="s">
        <v>2460</v>
      </c>
      <c r="E1649" s="1373" t="s">
        <v>1141</v>
      </c>
      <c r="F1649" s="1373" t="s">
        <v>379</v>
      </c>
      <c r="G1649" s="1375"/>
      <c r="H1649" s="1375"/>
      <c r="I1649" s="1375"/>
      <c r="J1649" s="1375"/>
      <c r="K1649" s="1375"/>
      <c r="L1649" s="1375"/>
    </row>
    <row r="1650" spans="1:12" ht="21">
      <c r="A1650" s="1372">
        <v>45535</v>
      </c>
      <c r="B1650" s="1373" t="s">
        <v>2397</v>
      </c>
      <c r="C1650" s="1373" t="s">
        <v>2459</v>
      </c>
      <c r="D1650" s="1373" t="s">
        <v>2460</v>
      </c>
      <c r="E1650" s="1373" t="s">
        <v>1142</v>
      </c>
      <c r="F1650" s="1373" t="s">
        <v>380</v>
      </c>
      <c r="G1650" s="1375"/>
      <c r="H1650" s="1375"/>
      <c r="I1650" s="1375"/>
      <c r="J1650" s="1375"/>
      <c r="K1650" s="1375"/>
      <c r="L1650" s="1375"/>
    </row>
    <row r="1651" spans="1:12" ht="21">
      <c r="A1651" s="1372">
        <v>45535</v>
      </c>
      <c r="B1651" s="1373" t="s">
        <v>2397</v>
      </c>
      <c r="C1651" s="1373" t="s">
        <v>2459</v>
      </c>
      <c r="D1651" s="1373" t="s">
        <v>2460</v>
      </c>
      <c r="E1651" s="1373" t="s">
        <v>1143</v>
      </c>
      <c r="F1651" s="1373" t="s">
        <v>1367</v>
      </c>
      <c r="G1651" s="1375"/>
      <c r="H1651" s="1375"/>
      <c r="I1651" s="1375"/>
      <c r="J1651" s="1375"/>
      <c r="K1651" s="1375"/>
      <c r="L1651" s="1375"/>
    </row>
    <row r="1652" spans="1:12" ht="21">
      <c r="A1652" s="1372">
        <v>45535</v>
      </c>
      <c r="B1652" s="1373" t="s">
        <v>2397</v>
      </c>
      <c r="C1652" s="1373" t="s">
        <v>2459</v>
      </c>
      <c r="D1652" s="1373" t="s">
        <v>2460</v>
      </c>
      <c r="E1652" s="1373" t="s">
        <v>1144</v>
      </c>
      <c r="F1652" s="1373" t="s">
        <v>1368</v>
      </c>
      <c r="G1652" s="1375"/>
      <c r="H1652" s="1375"/>
      <c r="I1652" s="1375"/>
      <c r="J1652" s="1375"/>
      <c r="K1652" s="1375"/>
      <c r="L1652" s="1375"/>
    </row>
    <row r="1653" spans="1:12" ht="21">
      <c r="A1653" s="1372">
        <v>45535</v>
      </c>
      <c r="B1653" s="1373" t="s">
        <v>2397</v>
      </c>
      <c r="C1653" s="1373" t="s">
        <v>2459</v>
      </c>
      <c r="D1653" s="1373" t="s">
        <v>2460</v>
      </c>
      <c r="E1653" s="1373" t="s">
        <v>1145</v>
      </c>
      <c r="F1653" s="1373" t="s">
        <v>2366</v>
      </c>
      <c r="G1653" s="1375"/>
      <c r="H1653" s="1375"/>
      <c r="I1653" s="1375"/>
      <c r="J1653" s="1375"/>
      <c r="K1653" s="1375"/>
      <c r="L1653" s="1375"/>
    </row>
    <row r="1654" spans="1:12" ht="21">
      <c r="A1654" s="1372">
        <v>45535</v>
      </c>
      <c r="B1654" s="1373" t="s">
        <v>2397</v>
      </c>
      <c r="C1654" s="1373" t="s">
        <v>2459</v>
      </c>
      <c r="D1654" s="1373" t="s">
        <v>2460</v>
      </c>
      <c r="E1654" s="1373" t="s">
        <v>1146</v>
      </c>
      <c r="F1654" s="1373" t="s">
        <v>2367</v>
      </c>
      <c r="G1654" s="1375"/>
      <c r="H1654" s="1375"/>
      <c r="I1654" s="1375"/>
      <c r="J1654" s="1375"/>
      <c r="K1654" s="1375"/>
      <c r="L1654" s="1375"/>
    </row>
    <row r="1655" spans="1:12" ht="21">
      <c r="A1655" s="1372">
        <v>45535</v>
      </c>
      <c r="B1655" s="1373" t="s">
        <v>2397</v>
      </c>
      <c r="C1655" s="1373" t="s">
        <v>2459</v>
      </c>
      <c r="D1655" s="1373" t="s">
        <v>2460</v>
      </c>
      <c r="E1655" s="1373" t="s">
        <v>1147</v>
      </c>
      <c r="F1655" s="1373" t="s">
        <v>383</v>
      </c>
      <c r="G1655" s="1375"/>
      <c r="H1655" s="1375"/>
      <c r="I1655" s="1375"/>
      <c r="J1655" s="1375"/>
      <c r="K1655" s="1375"/>
      <c r="L1655" s="1375"/>
    </row>
    <row r="1656" spans="1:12" ht="21">
      <c r="A1656" s="1372">
        <v>45535</v>
      </c>
      <c r="B1656" s="1373" t="s">
        <v>2397</v>
      </c>
      <c r="C1656" s="1373" t="s">
        <v>2459</v>
      </c>
      <c r="D1656" s="1373" t="s">
        <v>2460</v>
      </c>
      <c r="E1656" s="1373" t="s">
        <v>1148</v>
      </c>
      <c r="F1656" s="1373" t="s">
        <v>2368</v>
      </c>
      <c r="G1656" s="1375"/>
      <c r="H1656" s="1375"/>
      <c r="I1656" s="1375"/>
      <c r="J1656" s="1375"/>
      <c r="K1656" s="1375"/>
      <c r="L1656" s="1375"/>
    </row>
    <row r="1657" spans="1:12" ht="21">
      <c r="A1657" s="1372">
        <v>45535</v>
      </c>
      <c r="B1657" s="1373" t="s">
        <v>2397</v>
      </c>
      <c r="C1657" s="1373" t="s">
        <v>2459</v>
      </c>
      <c r="D1657" s="1373" t="s">
        <v>2460</v>
      </c>
      <c r="E1657" s="1373" t="s">
        <v>1149</v>
      </c>
      <c r="F1657" s="1373" t="s">
        <v>1369</v>
      </c>
      <c r="G1657" s="1375"/>
      <c r="H1657" s="1375"/>
      <c r="I1657" s="1375"/>
      <c r="J1657" s="1375"/>
      <c r="K1657" s="1375"/>
      <c r="L1657" s="1375"/>
    </row>
    <row r="1658" spans="1:12" ht="21">
      <c r="A1658" s="1372">
        <v>45535</v>
      </c>
      <c r="B1658" s="1373" t="s">
        <v>2397</v>
      </c>
      <c r="C1658" s="1373" t="s">
        <v>2459</v>
      </c>
      <c r="D1658" s="1373" t="s">
        <v>2460</v>
      </c>
      <c r="E1658" s="1373" t="s">
        <v>1150</v>
      </c>
      <c r="F1658" s="1373" t="s">
        <v>1868</v>
      </c>
      <c r="G1658" s="1375"/>
      <c r="H1658" s="1375"/>
      <c r="I1658" s="1375"/>
      <c r="J1658" s="1375"/>
      <c r="K1658" s="1375"/>
      <c r="L1658" s="1375"/>
    </row>
    <row r="1659" spans="1:12" ht="21">
      <c r="A1659" s="1372">
        <v>45535</v>
      </c>
      <c r="B1659" s="1373" t="s">
        <v>2397</v>
      </c>
      <c r="C1659" s="1373" t="s">
        <v>2459</v>
      </c>
      <c r="D1659" s="1373" t="s">
        <v>2460</v>
      </c>
      <c r="E1659" s="1373" t="s">
        <v>1151</v>
      </c>
      <c r="F1659" s="1373" t="s">
        <v>1370</v>
      </c>
      <c r="G1659" s="1375"/>
      <c r="H1659" s="1375"/>
      <c r="I1659" s="1375"/>
      <c r="J1659" s="1375"/>
      <c r="K1659" s="1375"/>
      <c r="L1659" s="1375"/>
    </row>
    <row r="1660" spans="1:12" ht="21">
      <c r="A1660" s="1372">
        <v>45535</v>
      </c>
      <c r="B1660" s="1373" t="s">
        <v>2397</v>
      </c>
      <c r="C1660" s="1373" t="s">
        <v>2459</v>
      </c>
      <c r="D1660" s="1373" t="s">
        <v>2460</v>
      </c>
      <c r="E1660" s="1373" t="s">
        <v>1152</v>
      </c>
      <c r="F1660" s="1373" t="s">
        <v>2369</v>
      </c>
      <c r="G1660" s="1375"/>
      <c r="H1660" s="1375"/>
      <c r="I1660" s="1375"/>
      <c r="J1660" s="1375"/>
      <c r="K1660" s="1375"/>
      <c r="L1660" s="1375"/>
    </row>
    <row r="1661" spans="1:12" ht="21">
      <c r="A1661" s="1372">
        <v>45535</v>
      </c>
      <c r="B1661" s="1373" t="s">
        <v>2397</v>
      </c>
      <c r="C1661" s="1373" t="s">
        <v>2459</v>
      </c>
      <c r="D1661" s="1373" t="s">
        <v>2460</v>
      </c>
      <c r="E1661" s="1373" t="s">
        <v>1153</v>
      </c>
      <c r="F1661" s="1373" t="s">
        <v>1869</v>
      </c>
      <c r="G1661" s="1375"/>
      <c r="H1661" s="1375"/>
      <c r="I1661" s="1375"/>
      <c r="J1661" s="1375"/>
      <c r="K1661" s="1375"/>
      <c r="L1661" s="1375"/>
    </row>
    <row r="1662" spans="1:12" ht="21">
      <c r="A1662" s="1372">
        <v>45535</v>
      </c>
      <c r="B1662" s="1373" t="s">
        <v>2397</v>
      </c>
      <c r="C1662" s="1373" t="s">
        <v>2459</v>
      </c>
      <c r="D1662" s="1373" t="s">
        <v>2460</v>
      </c>
      <c r="E1662" s="1373" t="s">
        <v>1154</v>
      </c>
      <c r="F1662" s="1373" t="s">
        <v>2370</v>
      </c>
      <c r="G1662" s="1375"/>
      <c r="H1662" s="1375"/>
      <c r="I1662" s="1375"/>
      <c r="J1662" s="1375"/>
      <c r="K1662" s="1375"/>
      <c r="L1662" s="1375"/>
    </row>
    <row r="1663" spans="1:12" ht="21">
      <c r="A1663" s="1372">
        <v>45535</v>
      </c>
      <c r="B1663" s="1373" t="s">
        <v>2397</v>
      </c>
      <c r="C1663" s="1373" t="s">
        <v>2459</v>
      </c>
      <c r="D1663" s="1373" t="s">
        <v>2460</v>
      </c>
      <c r="E1663" s="1373" t="s">
        <v>2009</v>
      </c>
      <c r="F1663" s="1373" t="s">
        <v>2371</v>
      </c>
      <c r="G1663" s="1375"/>
      <c r="H1663" s="1375"/>
      <c r="I1663" s="1375"/>
      <c r="J1663" s="1375"/>
      <c r="K1663" s="1375"/>
      <c r="L1663" s="1375"/>
    </row>
    <row r="1664" spans="1:12" ht="21">
      <c r="A1664" s="1372">
        <v>45535</v>
      </c>
      <c r="B1664" s="1373" t="s">
        <v>2397</v>
      </c>
      <c r="C1664" s="1373" t="s">
        <v>2459</v>
      </c>
      <c r="D1664" s="1373" t="s">
        <v>2460</v>
      </c>
      <c r="E1664" s="1373" t="s">
        <v>2011</v>
      </c>
      <c r="F1664" s="1373" t="s">
        <v>385</v>
      </c>
      <c r="G1664" s="1375"/>
      <c r="H1664" s="1375"/>
      <c r="I1664" s="1375"/>
      <c r="J1664" s="1375"/>
      <c r="K1664" s="1375"/>
      <c r="L1664" s="1375"/>
    </row>
    <row r="1665" spans="1:12" ht="21">
      <c r="A1665" s="1372">
        <v>45535</v>
      </c>
      <c r="B1665" s="1373" t="s">
        <v>2397</v>
      </c>
      <c r="C1665" s="1373" t="s">
        <v>2459</v>
      </c>
      <c r="D1665" s="1373" t="s">
        <v>2460</v>
      </c>
      <c r="E1665" s="1373" t="s">
        <v>1155</v>
      </c>
      <c r="F1665" s="1373" t="s">
        <v>385</v>
      </c>
      <c r="G1665" s="1375"/>
      <c r="H1665" s="1375"/>
      <c r="I1665" s="1375"/>
      <c r="J1665" s="1375"/>
      <c r="K1665" s="1375"/>
      <c r="L1665" s="1375"/>
    </row>
    <row r="1666" spans="1:12" ht="21">
      <c r="A1666" s="1372">
        <v>45535</v>
      </c>
      <c r="B1666" s="1373" t="s">
        <v>2397</v>
      </c>
      <c r="C1666" s="1373" t="s">
        <v>2459</v>
      </c>
      <c r="D1666" s="1373" t="s">
        <v>2460</v>
      </c>
      <c r="E1666" s="1373" t="s">
        <v>1156</v>
      </c>
      <c r="F1666" s="1373" t="s">
        <v>386</v>
      </c>
      <c r="G1666" s="1375"/>
      <c r="H1666" s="1375"/>
      <c r="I1666" s="1375"/>
      <c r="J1666" s="1375"/>
      <c r="K1666" s="1375"/>
      <c r="L1666" s="1375"/>
    </row>
    <row r="1667" spans="1:12" ht="21">
      <c r="A1667" s="1372">
        <v>45535</v>
      </c>
      <c r="B1667" s="1373" t="s">
        <v>2397</v>
      </c>
      <c r="C1667" s="1373" t="s">
        <v>2459</v>
      </c>
      <c r="D1667" s="1373" t="s">
        <v>2460</v>
      </c>
      <c r="E1667" s="1373" t="s">
        <v>1157</v>
      </c>
      <c r="F1667" s="1373" t="s">
        <v>2372</v>
      </c>
      <c r="G1667" s="1375"/>
      <c r="H1667" s="1375"/>
      <c r="I1667" s="1375"/>
      <c r="J1667" s="1375"/>
      <c r="K1667" s="1375"/>
      <c r="L1667" s="1375"/>
    </row>
    <row r="1668" spans="1:12" ht="21">
      <c r="A1668" s="1372">
        <v>45535</v>
      </c>
      <c r="B1668" s="1373" t="s">
        <v>2397</v>
      </c>
      <c r="C1668" s="1373" t="s">
        <v>2459</v>
      </c>
      <c r="D1668" s="1373" t="s">
        <v>2460</v>
      </c>
      <c r="E1668" s="1373" t="s">
        <v>1158</v>
      </c>
      <c r="F1668" s="1373" t="s">
        <v>387</v>
      </c>
      <c r="G1668" s="1375"/>
      <c r="H1668" s="1375"/>
      <c r="I1668" s="1375"/>
      <c r="J1668" s="1375"/>
      <c r="K1668" s="1375"/>
      <c r="L1668" s="1375"/>
    </row>
    <row r="1669" spans="1:12" ht="21">
      <c r="A1669" s="1372">
        <v>45535</v>
      </c>
      <c r="B1669" s="1373" t="s">
        <v>2397</v>
      </c>
      <c r="C1669" s="1373" t="s">
        <v>2459</v>
      </c>
      <c r="D1669" s="1373" t="s">
        <v>2460</v>
      </c>
      <c r="E1669" s="1373" t="s">
        <v>1159</v>
      </c>
      <c r="F1669" s="1373" t="s">
        <v>388</v>
      </c>
      <c r="G1669" s="1374">
        <v>4383.03</v>
      </c>
      <c r="H1669" s="1374">
        <v>0</v>
      </c>
      <c r="I1669" s="1374">
        <v>4383.03</v>
      </c>
      <c r="J1669" s="1374">
        <v>0</v>
      </c>
      <c r="K1669" s="1374">
        <v>4383.03</v>
      </c>
      <c r="L1669" s="1374">
        <v>4383.03</v>
      </c>
    </row>
    <row r="1670" spans="1:12" ht="21">
      <c r="A1670" s="1372">
        <v>45535</v>
      </c>
      <c r="B1670" s="1373" t="s">
        <v>2397</v>
      </c>
      <c r="C1670" s="1373" t="s">
        <v>2459</v>
      </c>
      <c r="D1670" s="1373" t="s">
        <v>2460</v>
      </c>
      <c r="E1670" s="1373" t="s">
        <v>1160</v>
      </c>
      <c r="F1670" s="1373" t="s">
        <v>2373</v>
      </c>
      <c r="G1670" s="1375"/>
      <c r="H1670" s="1375"/>
      <c r="I1670" s="1375"/>
      <c r="J1670" s="1375"/>
      <c r="K1670" s="1375"/>
      <c r="L1670" s="1375"/>
    </row>
    <row r="1671" spans="1:12" ht="21">
      <c r="A1671" s="1372">
        <v>45535</v>
      </c>
      <c r="B1671" s="1373" t="s">
        <v>2397</v>
      </c>
      <c r="C1671" s="1373" t="s">
        <v>2459</v>
      </c>
      <c r="D1671" s="1373" t="s">
        <v>2460</v>
      </c>
      <c r="E1671" s="1373" t="s">
        <v>1161</v>
      </c>
      <c r="F1671" s="1373" t="s">
        <v>2374</v>
      </c>
      <c r="G1671" s="1375"/>
      <c r="H1671" s="1375"/>
      <c r="I1671" s="1375"/>
      <c r="J1671" s="1375"/>
      <c r="K1671" s="1375"/>
      <c r="L1671" s="1375"/>
    </row>
    <row r="1672" spans="1:12" ht="21">
      <c r="A1672" s="1372">
        <v>45535</v>
      </c>
      <c r="B1672" s="1373" t="s">
        <v>2397</v>
      </c>
      <c r="C1672" s="1373" t="s">
        <v>2459</v>
      </c>
      <c r="D1672" s="1373" t="s">
        <v>2460</v>
      </c>
      <c r="E1672" s="1373" t="s">
        <v>1162</v>
      </c>
      <c r="F1672" s="1373" t="s">
        <v>2375</v>
      </c>
      <c r="G1672" s="1375"/>
      <c r="H1672" s="1375"/>
      <c r="I1672" s="1375"/>
      <c r="J1672" s="1375"/>
      <c r="K1672" s="1375"/>
      <c r="L1672" s="1375"/>
    </row>
    <row r="1673" spans="1:12" ht="21">
      <c r="A1673" s="1372">
        <v>45535</v>
      </c>
      <c r="B1673" s="1373" t="s">
        <v>2397</v>
      </c>
      <c r="C1673" s="1373" t="s">
        <v>2459</v>
      </c>
      <c r="D1673" s="1373" t="s">
        <v>2460</v>
      </c>
      <c r="E1673" s="1373" t="s">
        <v>1163</v>
      </c>
      <c r="F1673" s="1373" t="s">
        <v>2376</v>
      </c>
      <c r="G1673" s="1375"/>
      <c r="H1673" s="1375"/>
      <c r="I1673" s="1375"/>
      <c r="J1673" s="1375"/>
      <c r="K1673" s="1375"/>
      <c r="L1673" s="1375"/>
    </row>
    <row r="1674" spans="1:12" ht="21">
      <c r="A1674" s="1372">
        <v>45535</v>
      </c>
      <c r="B1674" s="1373" t="s">
        <v>2397</v>
      </c>
      <c r="C1674" s="1373" t="s">
        <v>2459</v>
      </c>
      <c r="D1674" s="1373" t="s">
        <v>2460</v>
      </c>
      <c r="E1674" s="1373" t="s">
        <v>1164</v>
      </c>
      <c r="F1674" s="1373" t="s">
        <v>2377</v>
      </c>
      <c r="G1674" s="1375"/>
      <c r="H1674" s="1375"/>
      <c r="I1674" s="1375"/>
      <c r="J1674" s="1375"/>
      <c r="K1674" s="1375"/>
      <c r="L1674" s="1375"/>
    </row>
    <row r="1675" spans="1:12" ht="21">
      <c r="A1675" s="1372">
        <v>45535</v>
      </c>
      <c r="B1675" s="1373" t="s">
        <v>2397</v>
      </c>
      <c r="C1675" s="1373" t="s">
        <v>2459</v>
      </c>
      <c r="D1675" s="1373" t="s">
        <v>2460</v>
      </c>
      <c r="E1675" s="1373" t="s">
        <v>1165</v>
      </c>
      <c r="F1675" s="1373" t="s">
        <v>2378</v>
      </c>
      <c r="G1675" s="1375"/>
      <c r="H1675" s="1375"/>
      <c r="I1675" s="1375"/>
      <c r="J1675" s="1375"/>
      <c r="K1675" s="1375"/>
      <c r="L1675" s="1375"/>
    </row>
    <row r="1676" spans="1:12" ht="21">
      <c r="A1676" s="1372">
        <v>45535</v>
      </c>
      <c r="B1676" s="1373" t="s">
        <v>2397</v>
      </c>
      <c r="C1676" s="1373" t="s">
        <v>2459</v>
      </c>
      <c r="D1676" s="1373" t="s">
        <v>2460</v>
      </c>
      <c r="E1676" s="1373" t="s">
        <v>1166</v>
      </c>
      <c r="F1676" s="1373" t="s">
        <v>2379</v>
      </c>
      <c r="G1676" s="1375"/>
      <c r="H1676" s="1375"/>
      <c r="I1676" s="1375"/>
      <c r="J1676" s="1375"/>
      <c r="K1676" s="1375"/>
      <c r="L1676" s="1375"/>
    </row>
    <row r="1677" spans="1:12" ht="21">
      <c r="A1677" s="1372">
        <v>45535</v>
      </c>
      <c r="B1677" s="1373" t="s">
        <v>2397</v>
      </c>
      <c r="C1677" s="1373" t="s">
        <v>2459</v>
      </c>
      <c r="D1677" s="1373" t="s">
        <v>2460</v>
      </c>
      <c r="E1677" s="1373" t="s">
        <v>1167</v>
      </c>
      <c r="F1677" s="1373" t="s">
        <v>2380</v>
      </c>
      <c r="G1677" s="1375"/>
      <c r="H1677" s="1375"/>
      <c r="I1677" s="1375"/>
      <c r="J1677" s="1375"/>
      <c r="K1677" s="1375"/>
      <c r="L1677" s="1375"/>
    </row>
    <row r="1678" spans="1:12" ht="21">
      <c r="A1678" s="1372">
        <v>45535</v>
      </c>
      <c r="B1678" s="1373" t="s">
        <v>2397</v>
      </c>
      <c r="C1678" s="1373" t="s">
        <v>2459</v>
      </c>
      <c r="D1678" s="1373" t="s">
        <v>2460</v>
      </c>
      <c r="E1678" s="1373" t="s">
        <v>1168</v>
      </c>
      <c r="F1678" s="1373" t="s">
        <v>2381</v>
      </c>
      <c r="G1678" s="1374">
        <v>715285</v>
      </c>
      <c r="H1678" s="1374">
        <v>0</v>
      </c>
      <c r="I1678" s="1374">
        <v>4270212.2300000004</v>
      </c>
      <c r="J1678" s="1374">
        <v>0</v>
      </c>
      <c r="K1678" s="1374">
        <v>715285</v>
      </c>
      <c r="L1678" s="1374">
        <v>4270212.2300000004</v>
      </c>
    </row>
    <row r="1679" spans="1:12" ht="21">
      <c r="A1679" s="1372">
        <v>45535</v>
      </c>
      <c r="B1679" s="1373" t="s">
        <v>2397</v>
      </c>
      <c r="C1679" s="1373" t="s">
        <v>2459</v>
      </c>
      <c r="D1679" s="1373" t="s">
        <v>2460</v>
      </c>
      <c r="E1679" s="1373" t="s">
        <v>1169</v>
      </c>
      <c r="F1679" s="1373" t="s">
        <v>391</v>
      </c>
      <c r="G1679" s="1375"/>
      <c r="H1679" s="1375"/>
      <c r="I1679" s="1375"/>
      <c r="J1679" s="1375"/>
      <c r="K1679" s="1375"/>
      <c r="L1679" s="1375"/>
    </row>
    <row r="1680" spans="1:12" ht="21">
      <c r="A1680" s="1372">
        <v>45535</v>
      </c>
      <c r="B1680" s="1373" t="s">
        <v>2397</v>
      </c>
      <c r="C1680" s="1373" t="s">
        <v>2461</v>
      </c>
      <c r="D1680" s="1373" t="s">
        <v>2462</v>
      </c>
      <c r="E1680" s="1373" t="s">
        <v>462</v>
      </c>
      <c r="F1680" s="1373" t="s">
        <v>2</v>
      </c>
      <c r="G1680" s="1374">
        <v>202911</v>
      </c>
      <c r="H1680" s="1374">
        <v>205326</v>
      </c>
      <c r="I1680" s="1374">
        <v>570</v>
      </c>
      <c r="J1680" s="1374">
        <v>0</v>
      </c>
      <c r="K1680" s="1374">
        <v>-2415</v>
      </c>
      <c r="L1680" s="1374">
        <v>570</v>
      </c>
    </row>
    <row r="1681" spans="1:12" ht="21">
      <c r="A1681" s="1372">
        <v>45535</v>
      </c>
      <c r="B1681" s="1373" t="s">
        <v>2397</v>
      </c>
      <c r="C1681" s="1373" t="s">
        <v>2461</v>
      </c>
      <c r="D1681" s="1373" t="s">
        <v>2462</v>
      </c>
      <c r="E1681" s="1373" t="s">
        <v>463</v>
      </c>
      <c r="F1681" s="1373" t="s">
        <v>3</v>
      </c>
      <c r="G1681" s="1375"/>
      <c r="H1681" s="1375"/>
      <c r="I1681" s="1375"/>
      <c r="J1681" s="1375"/>
      <c r="K1681" s="1375"/>
      <c r="L1681" s="1375"/>
    </row>
    <row r="1682" spans="1:12" ht="21">
      <c r="A1682" s="1372">
        <v>45535</v>
      </c>
      <c r="B1682" s="1373" t="s">
        <v>2397</v>
      </c>
      <c r="C1682" s="1373" t="s">
        <v>2461</v>
      </c>
      <c r="D1682" s="1373" t="s">
        <v>2462</v>
      </c>
      <c r="E1682" s="1373" t="s">
        <v>464</v>
      </c>
      <c r="F1682" s="1373" t="s">
        <v>4</v>
      </c>
      <c r="G1682" s="1375"/>
      <c r="H1682" s="1375"/>
      <c r="I1682" s="1375"/>
      <c r="J1682" s="1375"/>
      <c r="K1682" s="1375"/>
      <c r="L1682" s="1375"/>
    </row>
    <row r="1683" spans="1:12" ht="21">
      <c r="A1683" s="1372">
        <v>45535</v>
      </c>
      <c r="B1683" s="1373" t="s">
        <v>2397</v>
      </c>
      <c r="C1683" s="1373" t="s">
        <v>2461</v>
      </c>
      <c r="D1683" s="1373" t="s">
        <v>2462</v>
      </c>
      <c r="E1683" s="1373" t="s">
        <v>465</v>
      </c>
      <c r="F1683" s="1373" t="s">
        <v>5</v>
      </c>
      <c r="G1683" s="1375"/>
      <c r="H1683" s="1375"/>
      <c r="I1683" s="1375"/>
      <c r="J1683" s="1375"/>
      <c r="K1683" s="1375"/>
      <c r="L1683" s="1375"/>
    </row>
    <row r="1684" spans="1:12" ht="21">
      <c r="A1684" s="1372">
        <v>45535</v>
      </c>
      <c r="B1684" s="1373" t="s">
        <v>2397</v>
      </c>
      <c r="C1684" s="1373" t="s">
        <v>2461</v>
      </c>
      <c r="D1684" s="1373" t="s">
        <v>2462</v>
      </c>
      <c r="E1684" s="1373" t="s">
        <v>466</v>
      </c>
      <c r="F1684" s="1373" t="s">
        <v>1651</v>
      </c>
      <c r="G1684" s="1375"/>
      <c r="H1684" s="1375"/>
      <c r="I1684" s="1375"/>
      <c r="J1684" s="1375"/>
      <c r="K1684" s="1375"/>
      <c r="L1684" s="1375"/>
    </row>
    <row r="1685" spans="1:12" ht="21">
      <c r="A1685" s="1372">
        <v>45535</v>
      </c>
      <c r="B1685" s="1373" t="s">
        <v>2397</v>
      </c>
      <c r="C1685" s="1373" t="s">
        <v>2461</v>
      </c>
      <c r="D1685" s="1373" t="s">
        <v>2462</v>
      </c>
      <c r="E1685" s="1373" t="s">
        <v>467</v>
      </c>
      <c r="F1685" s="1373" t="s">
        <v>1652</v>
      </c>
      <c r="G1685" s="1374">
        <v>83732.5</v>
      </c>
      <c r="H1685" s="1374">
        <v>86600</v>
      </c>
      <c r="I1685" s="1374">
        <v>2432293.2000000002</v>
      </c>
      <c r="J1685" s="1374">
        <v>0</v>
      </c>
      <c r="K1685" s="1374">
        <v>-2867.5</v>
      </c>
      <c r="L1685" s="1374">
        <v>2432293.2000000002</v>
      </c>
    </row>
    <row r="1686" spans="1:12" ht="21">
      <c r="A1686" s="1372">
        <v>45535</v>
      </c>
      <c r="B1686" s="1373" t="s">
        <v>2397</v>
      </c>
      <c r="C1686" s="1373" t="s">
        <v>2461</v>
      </c>
      <c r="D1686" s="1373" t="s">
        <v>2462</v>
      </c>
      <c r="E1686" s="1373" t="s">
        <v>1721</v>
      </c>
      <c r="F1686" s="1373" t="s">
        <v>1722</v>
      </c>
      <c r="G1686" s="1375"/>
      <c r="H1686" s="1375"/>
      <c r="I1686" s="1375"/>
      <c r="J1686" s="1375"/>
      <c r="K1686" s="1375"/>
      <c r="L1686" s="1375"/>
    </row>
    <row r="1687" spans="1:12" ht="21">
      <c r="A1687" s="1372">
        <v>45535</v>
      </c>
      <c r="B1687" s="1373" t="s">
        <v>2397</v>
      </c>
      <c r="C1687" s="1373" t="s">
        <v>2461</v>
      </c>
      <c r="D1687" s="1373" t="s">
        <v>2462</v>
      </c>
      <c r="E1687" s="1373" t="s">
        <v>1723</v>
      </c>
      <c r="F1687" s="1373" t="s">
        <v>1724</v>
      </c>
      <c r="G1687" s="1375"/>
      <c r="H1687" s="1375"/>
      <c r="I1687" s="1375"/>
      <c r="J1687" s="1375"/>
      <c r="K1687" s="1375"/>
      <c r="L1687" s="1375"/>
    </row>
    <row r="1688" spans="1:12" ht="21">
      <c r="A1688" s="1372">
        <v>45535</v>
      </c>
      <c r="B1688" s="1373" t="s">
        <v>2397</v>
      </c>
      <c r="C1688" s="1373" t="s">
        <v>2461</v>
      </c>
      <c r="D1688" s="1373" t="s">
        <v>2462</v>
      </c>
      <c r="E1688" s="1373" t="s">
        <v>468</v>
      </c>
      <c r="F1688" s="1373" t="s">
        <v>1725</v>
      </c>
      <c r="G1688" s="1375"/>
      <c r="H1688" s="1375"/>
      <c r="I1688" s="1375"/>
      <c r="J1688" s="1375"/>
      <c r="K1688" s="1375"/>
      <c r="L1688" s="1375"/>
    </row>
    <row r="1689" spans="1:12" ht="21">
      <c r="A1689" s="1372">
        <v>45535</v>
      </c>
      <c r="B1689" s="1373" t="s">
        <v>2397</v>
      </c>
      <c r="C1689" s="1373" t="s">
        <v>2461</v>
      </c>
      <c r="D1689" s="1373" t="s">
        <v>2462</v>
      </c>
      <c r="E1689" s="1373" t="s">
        <v>469</v>
      </c>
      <c r="F1689" s="1373" t="s">
        <v>6</v>
      </c>
      <c r="G1689" s="1375"/>
      <c r="H1689" s="1375"/>
      <c r="I1689" s="1375"/>
      <c r="J1689" s="1375"/>
      <c r="K1689" s="1375"/>
      <c r="L1689" s="1375"/>
    </row>
    <row r="1690" spans="1:12" ht="21">
      <c r="A1690" s="1372">
        <v>45535</v>
      </c>
      <c r="B1690" s="1373" t="s">
        <v>2397</v>
      </c>
      <c r="C1690" s="1373" t="s">
        <v>2461</v>
      </c>
      <c r="D1690" s="1373" t="s">
        <v>2462</v>
      </c>
      <c r="E1690" s="1373" t="s">
        <v>470</v>
      </c>
      <c r="F1690" s="1373" t="s">
        <v>1726</v>
      </c>
      <c r="G1690" s="1375"/>
      <c r="H1690" s="1375"/>
      <c r="I1690" s="1375"/>
      <c r="J1690" s="1375"/>
      <c r="K1690" s="1375"/>
      <c r="L1690" s="1375"/>
    </row>
    <row r="1691" spans="1:12" ht="21">
      <c r="A1691" s="1372">
        <v>45535</v>
      </c>
      <c r="B1691" s="1373" t="s">
        <v>2397</v>
      </c>
      <c r="C1691" s="1373" t="s">
        <v>2461</v>
      </c>
      <c r="D1691" s="1373" t="s">
        <v>2462</v>
      </c>
      <c r="E1691" s="1373" t="s">
        <v>471</v>
      </c>
      <c r="F1691" s="1373" t="s">
        <v>1653</v>
      </c>
      <c r="G1691" s="1375"/>
      <c r="H1691" s="1375"/>
      <c r="I1691" s="1375"/>
      <c r="J1691" s="1375"/>
      <c r="K1691" s="1375"/>
      <c r="L1691" s="1375"/>
    </row>
    <row r="1692" spans="1:12" ht="21">
      <c r="A1692" s="1372">
        <v>45535</v>
      </c>
      <c r="B1692" s="1373" t="s">
        <v>2397</v>
      </c>
      <c r="C1692" s="1373" t="s">
        <v>2461</v>
      </c>
      <c r="D1692" s="1373" t="s">
        <v>2462</v>
      </c>
      <c r="E1692" s="1373" t="s">
        <v>472</v>
      </c>
      <c r="F1692" s="1373" t="s">
        <v>430</v>
      </c>
      <c r="G1692" s="1375"/>
      <c r="H1692" s="1375"/>
      <c r="I1692" s="1375"/>
      <c r="J1692" s="1375"/>
      <c r="K1692" s="1375"/>
      <c r="L1692" s="1375"/>
    </row>
    <row r="1693" spans="1:12" ht="21">
      <c r="A1693" s="1372">
        <v>45535</v>
      </c>
      <c r="B1693" s="1373" t="s">
        <v>2397</v>
      </c>
      <c r="C1693" s="1373" t="s">
        <v>2461</v>
      </c>
      <c r="D1693" s="1373" t="s">
        <v>2462</v>
      </c>
      <c r="E1693" s="1373" t="s">
        <v>473</v>
      </c>
      <c r="F1693" s="1373" t="s">
        <v>431</v>
      </c>
      <c r="G1693" s="1375"/>
      <c r="H1693" s="1375"/>
      <c r="I1693" s="1375"/>
      <c r="J1693" s="1375"/>
      <c r="K1693" s="1375"/>
      <c r="L1693" s="1375"/>
    </row>
    <row r="1694" spans="1:12" ht="21">
      <c r="A1694" s="1372">
        <v>45535</v>
      </c>
      <c r="B1694" s="1373" t="s">
        <v>2397</v>
      </c>
      <c r="C1694" s="1373" t="s">
        <v>2461</v>
      </c>
      <c r="D1694" s="1373" t="s">
        <v>2462</v>
      </c>
      <c r="E1694" s="1373" t="s">
        <v>474</v>
      </c>
      <c r="F1694" s="1373" t="s">
        <v>1654</v>
      </c>
      <c r="G1694" s="1375"/>
      <c r="H1694" s="1375"/>
      <c r="I1694" s="1375"/>
      <c r="J1694" s="1375"/>
      <c r="K1694" s="1375"/>
      <c r="L1694" s="1375"/>
    </row>
    <row r="1695" spans="1:12" ht="21">
      <c r="A1695" s="1372">
        <v>45535</v>
      </c>
      <c r="B1695" s="1373" t="s">
        <v>2397</v>
      </c>
      <c r="C1695" s="1373" t="s">
        <v>2461</v>
      </c>
      <c r="D1695" s="1373" t="s">
        <v>2462</v>
      </c>
      <c r="E1695" s="1373" t="s">
        <v>475</v>
      </c>
      <c r="F1695" s="1373" t="s">
        <v>2173</v>
      </c>
      <c r="G1695" s="1375"/>
      <c r="H1695" s="1375"/>
      <c r="I1695" s="1375"/>
      <c r="J1695" s="1375"/>
      <c r="K1695" s="1375"/>
      <c r="L1695" s="1375"/>
    </row>
    <row r="1696" spans="1:12" ht="21">
      <c r="A1696" s="1372">
        <v>45535</v>
      </c>
      <c r="B1696" s="1373" t="s">
        <v>2397</v>
      </c>
      <c r="C1696" s="1373" t="s">
        <v>2461</v>
      </c>
      <c r="D1696" s="1373" t="s">
        <v>2462</v>
      </c>
      <c r="E1696" s="1373" t="s">
        <v>476</v>
      </c>
      <c r="F1696" s="1373" t="s">
        <v>1655</v>
      </c>
      <c r="G1696" s="1375"/>
      <c r="H1696" s="1375"/>
      <c r="I1696" s="1375"/>
      <c r="J1696" s="1375"/>
      <c r="K1696" s="1375"/>
      <c r="L1696" s="1375"/>
    </row>
    <row r="1697" spans="1:12" ht="21">
      <c r="A1697" s="1372">
        <v>45535</v>
      </c>
      <c r="B1697" s="1373" t="s">
        <v>2397</v>
      </c>
      <c r="C1697" s="1373" t="s">
        <v>2461</v>
      </c>
      <c r="D1697" s="1373" t="s">
        <v>2462</v>
      </c>
      <c r="E1697" s="1373" t="s">
        <v>477</v>
      </c>
      <c r="F1697" s="1373" t="s">
        <v>1415</v>
      </c>
      <c r="G1697" s="1375"/>
      <c r="H1697" s="1375"/>
      <c r="I1697" s="1375"/>
      <c r="J1697" s="1375"/>
      <c r="K1697" s="1375"/>
      <c r="L1697" s="1375"/>
    </row>
    <row r="1698" spans="1:12" ht="21">
      <c r="A1698" s="1372">
        <v>45535</v>
      </c>
      <c r="B1698" s="1373" t="s">
        <v>2397</v>
      </c>
      <c r="C1698" s="1373" t="s">
        <v>2461</v>
      </c>
      <c r="D1698" s="1373" t="s">
        <v>2462</v>
      </c>
      <c r="E1698" s="1373" t="s">
        <v>478</v>
      </c>
      <c r="F1698" s="1373" t="s">
        <v>1656</v>
      </c>
      <c r="G1698" s="1374">
        <v>25786446.440000001</v>
      </c>
      <c r="H1698" s="1374">
        <v>36631855.170000002</v>
      </c>
      <c r="I1698" s="1374">
        <v>22168786.800000001</v>
      </c>
      <c r="J1698" s="1374">
        <v>0</v>
      </c>
      <c r="K1698" s="1374">
        <v>-10845408.73</v>
      </c>
      <c r="L1698" s="1374">
        <v>22168786.800000001</v>
      </c>
    </row>
    <row r="1699" spans="1:12" ht="21">
      <c r="A1699" s="1372">
        <v>45535</v>
      </c>
      <c r="B1699" s="1373" t="s">
        <v>2397</v>
      </c>
      <c r="C1699" s="1373" t="s">
        <v>2461</v>
      </c>
      <c r="D1699" s="1373" t="s">
        <v>2462</v>
      </c>
      <c r="E1699" s="1373" t="s">
        <v>479</v>
      </c>
      <c r="F1699" s="1373" t="s">
        <v>432</v>
      </c>
      <c r="G1699" s="1374">
        <v>1756940</v>
      </c>
      <c r="H1699" s="1374">
        <v>2411113.04</v>
      </c>
      <c r="I1699" s="1374">
        <v>2202292.59</v>
      </c>
      <c r="J1699" s="1374">
        <v>0</v>
      </c>
      <c r="K1699" s="1374">
        <v>-654173.04</v>
      </c>
      <c r="L1699" s="1374">
        <v>2202292.59</v>
      </c>
    </row>
    <row r="1700" spans="1:12" ht="21">
      <c r="A1700" s="1372">
        <v>45535</v>
      </c>
      <c r="B1700" s="1373" t="s">
        <v>2397</v>
      </c>
      <c r="C1700" s="1373" t="s">
        <v>2461</v>
      </c>
      <c r="D1700" s="1373" t="s">
        <v>2462</v>
      </c>
      <c r="E1700" s="1373" t="s">
        <v>480</v>
      </c>
      <c r="F1700" s="1373" t="s">
        <v>433</v>
      </c>
      <c r="G1700" s="1374">
        <v>57760</v>
      </c>
      <c r="H1700" s="1374">
        <v>446914.06</v>
      </c>
      <c r="I1700" s="1374">
        <v>1974398.14</v>
      </c>
      <c r="J1700" s="1374">
        <v>0</v>
      </c>
      <c r="K1700" s="1374">
        <v>-389154.06</v>
      </c>
      <c r="L1700" s="1374">
        <v>1974398.14</v>
      </c>
    </row>
    <row r="1701" spans="1:12" ht="21">
      <c r="A1701" s="1372">
        <v>45535</v>
      </c>
      <c r="B1701" s="1373" t="s">
        <v>2397</v>
      </c>
      <c r="C1701" s="1373" t="s">
        <v>2461</v>
      </c>
      <c r="D1701" s="1373" t="s">
        <v>2462</v>
      </c>
      <c r="E1701" s="1373" t="s">
        <v>481</v>
      </c>
      <c r="F1701" s="1373" t="s">
        <v>1657</v>
      </c>
      <c r="G1701" s="1374">
        <v>0</v>
      </c>
      <c r="H1701" s="1374">
        <v>0</v>
      </c>
      <c r="I1701" s="1374">
        <v>4297553.22</v>
      </c>
      <c r="J1701" s="1374">
        <v>0</v>
      </c>
      <c r="K1701" s="1374">
        <v>0</v>
      </c>
      <c r="L1701" s="1374">
        <v>4297553.22</v>
      </c>
    </row>
    <row r="1702" spans="1:12" ht="21">
      <c r="A1702" s="1372">
        <v>45535</v>
      </c>
      <c r="B1702" s="1373" t="s">
        <v>2397</v>
      </c>
      <c r="C1702" s="1373" t="s">
        <v>2461</v>
      </c>
      <c r="D1702" s="1373" t="s">
        <v>2462</v>
      </c>
      <c r="E1702" s="1373" t="s">
        <v>482</v>
      </c>
      <c r="F1702" s="1373" t="s">
        <v>1658</v>
      </c>
      <c r="G1702" s="1375"/>
      <c r="H1702" s="1375"/>
      <c r="I1702" s="1375"/>
      <c r="J1702" s="1375"/>
      <c r="K1702" s="1375"/>
      <c r="L1702" s="1375"/>
    </row>
    <row r="1703" spans="1:12" ht="21">
      <c r="A1703" s="1372">
        <v>45535</v>
      </c>
      <c r="B1703" s="1373" t="s">
        <v>2397</v>
      </c>
      <c r="C1703" s="1373" t="s">
        <v>2461</v>
      </c>
      <c r="D1703" s="1373" t="s">
        <v>2462</v>
      </c>
      <c r="E1703" s="1373" t="s">
        <v>483</v>
      </c>
      <c r="F1703" s="1373" t="s">
        <v>434</v>
      </c>
      <c r="G1703" s="1375"/>
      <c r="H1703" s="1375"/>
      <c r="I1703" s="1375"/>
      <c r="J1703" s="1375"/>
      <c r="K1703" s="1375"/>
      <c r="L1703" s="1375"/>
    </row>
    <row r="1704" spans="1:12" ht="21">
      <c r="A1704" s="1372">
        <v>45535</v>
      </c>
      <c r="B1704" s="1373" t="s">
        <v>2397</v>
      </c>
      <c r="C1704" s="1373" t="s">
        <v>2461</v>
      </c>
      <c r="D1704" s="1373" t="s">
        <v>2462</v>
      </c>
      <c r="E1704" s="1373" t="s">
        <v>484</v>
      </c>
      <c r="F1704" s="1373" t="s">
        <v>435</v>
      </c>
      <c r="G1704" s="1375"/>
      <c r="H1704" s="1375"/>
      <c r="I1704" s="1375"/>
      <c r="J1704" s="1375"/>
      <c r="K1704" s="1375"/>
      <c r="L1704" s="1375"/>
    </row>
    <row r="1705" spans="1:12" ht="21">
      <c r="A1705" s="1372">
        <v>45535</v>
      </c>
      <c r="B1705" s="1373" t="s">
        <v>2397</v>
      </c>
      <c r="C1705" s="1373" t="s">
        <v>2461</v>
      </c>
      <c r="D1705" s="1373" t="s">
        <v>2462</v>
      </c>
      <c r="E1705" s="1373" t="s">
        <v>485</v>
      </c>
      <c r="F1705" s="1373" t="s">
        <v>1659</v>
      </c>
      <c r="G1705" s="1374">
        <v>37600</v>
      </c>
      <c r="H1705" s="1374">
        <v>127264</v>
      </c>
      <c r="I1705" s="1374">
        <v>24688</v>
      </c>
      <c r="J1705" s="1374">
        <v>0</v>
      </c>
      <c r="K1705" s="1374">
        <v>-89664</v>
      </c>
      <c r="L1705" s="1374">
        <v>24688</v>
      </c>
    </row>
    <row r="1706" spans="1:12" ht="21">
      <c r="A1706" s="1372">
        <v>45535</v>
      </c>
      <c r="B1706" s="1373" t="s">
        <v>2397</v>
      </c>
      <c r="C1706" s="1373" t="s">
        <v>2461</v>
      </c>
      <c r="D1706" s="1373" t="s">
        <v>2462</v>
      </c>
      <c r="E1706" s="1373" t="s">
        <v>486</v>
      </c>
      <c r="F1706" s="1373" t="s">
        <v>1660</v>
      </c>
      <c r="G1706" s="1375"/>
      <c r="H1706" s="1375"/>
      <c r="I1706" s="1375"/>
      <c r="J1706" s="1375"/>
      <c r="K1706" s="1375"/>
      <c r="L1706" s="1375"/>
    </row>
    <row r="1707" spans="1:12" ht="21">
      <c r="A1707" s="1372">
        <v>45535</v>
      </c>
      <c r="B1707" s="1373" t="s">
        <v>2397</v>
      </c>
      <c r="C1707" s="1373" t="s">
        <v>2461</v>
      </c>
      <c r="D1707" s="1373" t="s">
        <v>2462</v>
      </c>
      <c r="E1707" s="1373" t="s">
        <v>487</v>
      </c>
      <c r="F1707" s="1373" t="s">
        <v>1727</v>
      </c>
      <c r="G1707" s="1374">
        <v>68480</v>
      </c>
      <c r="H1707" s="1374">
        <v>89600</v>
      </c>
      <c r="I1707" s="1374">
        <v>113480</v>
      </c>
      <c r="J1707" s="1374">
        <v>0</v>
      </c>
      <c r="K1707" s="1374">
        <v>-21120</v>
      </c>
      <c r="L1707" s="1374">
        <v>113480</v>
      </c>
    </row>
    <row r="1708" spans="1:12" ht="21">
      <c r="A1708" s="1372">
        <v>45535</v>
      </c>
      <c r="B1708" s="1373" t="s">
        <v>2397</v>
      </c>
      <c r="C1708" s="1373" t="s">
        <v>2461</v>
      </c>
      <c r="D1708" s="1373" t="s">
        <v>2462</v>
      </c>
      <c r="E1708" s="1373" t="s">
        <v>488</v>
      </c>
      <c r="F1708" s="1373" t="s">
        <v>1661</v>
      </c>
      <c r="G1708" s="1375"/>
      <c r="H1708" s="1375"/>
      <c r="I1708" s="1375"/>
      <c r="J1708" s="1375"/>
      <c r="K1708" s="1375"/>
      <c r="L1708" s="1375"/>
    </row>
    <row r="1709" spans="1:12" ht="21">
      <c r="A1709" s="1372">
        <v>45535</v>
      </c>
      <c r="B1709" s="1373" t="s">
        <v>2397</v>
      </c>
      <c r="C1709" s="1373" t="s">
        <v>2461</v>
      </c>
      <c r="D1709" s="1373" t="s">
        <v>2462</v>
      </c>
      <c r="E1709" s="1373" t="s">
        <v>489</v>
      </c>
      <c r="F1709" s="1373" t="s">
        <v>1662</v>
      </c>
      <c r="G1709" s="1375"/>
      <c r="H1709" s="1375"/>
      <c r="I1709" s="1375"/>
      <c r="J1709" s="1375"/>
      <c r="K1709" s="1375"/>
      <c r="L1709" s="1375"/>
    </row>
    <row r="1710" spans="1:12" ht="21">
      <c r="A1710" s="1372">
        <v>45535</v>
      </c>
      <c r="B1710" s="1373" t="s">
        <v>2397</v>
      </c>
      <c r="C1710" s="1373" t="s">
        <v>2461</v>
      </c>
      <c r="D1710" s="1373" t="s">
        <v>2462</v>
      </c>
      <c r="E1710" s="1373" t="s">
        <v>1728</v>
      </c>
      <c r="F1710" s="1373" t="s">
        <v>8</v>
      </c>
      <c r="G1710" s="1375"/>
      <c r="H1710" s="1375"/>
      <c r="I1710" s="1375"/>
      <c r="J1710" s="1375"/>
      <c r="K1710" s="1375"/>
      <c r="L1710" s="1375"/>
    </row>
    <row r="1711" spans="1:12" ht="21">
      <c r="A1711" s="1372">
        <v>45535</v>
      </c>
      <c r="B1711" s="1373" t="s">
        <v>2397</v>
      </c>
      <c r="C1711" s="1373" t="s">
        <v>2461</v>
      </c>
      <c r="D1711" s="1373" t="s">
        <v>2462</v>
      </c>
      <c r="E1711" s="1373" t="s">
        <v>1729</v>
      </c>
      <c r="F1711" s="1373" t="s">
        <v>10</v>
      </c>
      <c r="G1711" s="1374">
        <v>2760</v>
      </c>
      <c r="H1711" s="1374">
        <v>0</v>
      </c>
      <c r="I1711" s="1374">
        <v>126510</v>
      </c>
      <c r="J1711" s="1374">
        <v>0</v>
      </c>
      <c r="K1711" s="1374">
        <v>2760</v>
      </c>
      <c r="L1711" s="1374">
        <v>126510</v>
      </c>
    </row>
    <row r="1712" spans="1:12" ht="21">
      <c r="A1712" s="1372">
        <v>45535</v>
      </c>
      <c r="B1712" s="1373" t="s">
        <v>2397</v>
      </c>
      <c r="C1712" s="1373" t="s">
        <v>2461</v>
      </c>
      <c r="D1712" s="1373" t="s">
        <v>2462</v>
      </c>
      <c r="E1712" s="1373" t="s">
        <v>1730</v>
      </c>
      <c r="F1712" s="1373" t="s">
        <v>11</v>
      </c>
      <c r="G1712" s="1375"/>
      <c r="H1712" s="1375"/>
      <c r="I1712" s="1375"/>
      <c r="J1712" s="1375"/>
      <c r="K1712" s="1375"/>
      <c r="L1712" s="1375"/>
    </row>
    <row r="1713" spans="1:12" ht="21">
      <c r="A1713" s="1372">
        <v>45535</v>
      </c>
      <c r="B1713" s="1373" t="s">
        <v>2397</v>
      </c>
      <c r="C1713" s="1373" t="s">
        <v>2461</v>
      </c>
      <c r="D1713" s="1373" t="s">
        <v>2462</v>
      </c>
      <c r="E1713" s="1373" t="s">
        <v>1731</v>
      </c>
      <c r="F1713" s="1373" t="s">
        <v>13</v>
      </c>
      <c r="G1713" s="1375"/>
      <c r="H1713" s="1375"/>
      <c r="I1713" s="1375"/>
      <c r="J1713" s="1375"/>
      <c r="K1713" s="1375"/>
      <c r="L1713" s="1375"/>
    </row>
    <row r="1714" spans="1:12" ht="21">
      <c r="A1714" s="1372">
        <v>45535</v>
      </c>
      <c r="B1714" s="1373" t="s">
        <v>2397</v>
      </c>
      <c r="C1714" s="1373" t="s">
        <v>2461</v>
      </c>
      <c r="D1714" s="1373" t="s">
        <v>2462</v>
      </c>
      <c r="E1714" s="1373" t="s">
        <v>1732</v>
      </c>
      <c r="F1714" s="1373" t="s">
        <v>1668</v>
      </c>
      <c r="G1714" s="1374">
        <v>82200</v>
      </c>
      <c r="H1714" s="1374">
        <v>82200</v>
      </c>
      <c r="I1714" s="1374">
        <v>0</v>
      </c>
      <c r="J1714" s="1374">
        <v>0</v>
      </c>
      <c r="K1714" s="1374">
        <v>0</v>
      </c>
      <c r="L1714" s="1374">
        <v>0</v>
      </c>
    </row>
    <row r="1715" spans="1:12" ht="21">
      <c r="A1715" s="1372">
        <v>45535</v>
      </c>
      <c r="B1715" s="1373" t="s">
        <v>2397</v>
      </c>
      <c r="C1715" s="1373" t="s">
        <v>2461</v>
      </c>
      <c r="D1715" s="1373" t="s">
        <v>2462</v>
      </c>
      <c r="E1715" s="1373" t="s">
        <v>1733</v>
      </c>
      <c r="F1715" s="1373" t="s">
        <v>15</v>
      </c>
      <c r="G1715" s="1374">
        <v>3882484.96</v>
      </c>
      <c r="H1715" s="1374">
        <v>3882484.96</v>
      </c>
      <c r="I1715" s="1374">
        <v>0</v>
      </c>
      <c r="J1715" s="1374">
        <v>0</v>
      </c>
      <c r="K1715" s="1374">
        <v>0</v>
      </c>
      <c r="L1715" s="1374">
        <v>0</v>
      </c>
    </row>
    <row r="1716" spans="1:12" ht="21">
      <c r="A1716" s="1372">
        <v>45535</v>
      </c>
      <c r="B1716" s="1373" t="s">
        <v>2397</v>
      </c>
      <c r="C1716" s="1373" t="s">
        <v>2461</v>
      </c>
      <c r="D1716" s="1373" t="s">
        <v>2462</v>
      </c>
      <c r="E1716" s="1373" t="s">
        <v>1734</v>
      </c>
      <c r="F1716" s="1373" t="s">
        <v>1735</v>
      </c>
      <c r="G1716" s="1374">
        <v>5660601.9900000002</v>
      </c>
      <c r="H1716" s="1374">
        <v>5847327.7199999997</v>
      </c>
      <c r="I1716" s="1374">
        <v>7816302.6900000004</v>
      </c>
      <c r="J1716" s="1374">
        <v>0</v>
      </c>
      <c r="K1716" s="1374">
        <v>-186725.73</v>
      </c>
      <c r="L1716" s="1374">
        <v>7816302.6900000004</v>
      </c>
    </row>
    <row r="1717" spans="1:12" ht="21">
      <c r="A1717" s="1372">
        <v>45535</v>
      </c>
      <c r="B1717" s="1373" t="s">
        <v>2397</v>
      </c>
      <c r="C1717" s="1373" t="s">
        <v>2461</v>
      </c>
      <c r="D1717" s="1373" t="s">
        <v>2462</v>
      </c>
      <c r="E1717" s="1373" t="s">
        <v>1736</v>
      </c>
      <c r="F1717" s="1373" t="s">
        <v>1737</v>
      </c>
      <c r="G1717" s="1374">
        <v>28590</v>
      </c>
      <c r="H1717" s="1374">
        <v>135449.5</v>
      </c>
      <c r="I1717" s="1374">
        <v>756085.35</v>
      </c>
      <c r="J1717" s="1374">
        <v>0</v>
      </c>
      <c r="K1717" s="1374">
        <v>-106859.5</v>
      </c>
      <c r="L1717" s="1374">
        <v>756085.35</v>
      </c>
    </row>
    <row r="1718" spans="1:12" ht="21">
      <c r="A1718" s="1372">
        <v>45535</v>
      </c>
      <c r="B1718" s="1373" t="s">
        <v>2397</v>
      </c>
      <c r="C1718" s="1373" t="s">
        <v>2461</v>
      </c>
      <c r="D1718" s="1373" t="s">
        <v>2462</v>
      </c>
      <c r="E1718" s="1373" t="s">
        <v>1738</v>
      </c>
      <c r="F1718" s="1373" t="s">
        <v>1739</v>
      </c>
      <c r="G1718" s="1374">
        <v>13578</v>
      </c>
      <c r="H1718" s="1374">
        <v>37756</v>
      </c>
      <c r="I1718" s="1374">
        <v>0</v>
      </c>
      <c r="J1718" s="1374">
        <v>0</v>
      </c>
      <c r="K1718" s="1374">
        <v>-24178</v>
      </c>
      <c r="L1718" s="1374">
        <v>0</v>
      </c>
    </row>
    <row r="1719" spans="1:12" ht="21">
      <c r="A1719" s="1372">
        <v>45535</v>
      </c>
      <c r="B1719" s="1373" t="s">
        <v>2397</v>
      </c>
      <c r="C1719" s="1373" t="s">
        <v>2461</v>
      </c>
      <c r="D1719" s="1373" t="s">
        <v>2462</v>
      </c>
      <c r="E1719" s="1373" t="s">
        <v>1740</v>
      </c>
      <c r="F1719" s="1373" t="s">
        <v>442</v>
      </c>
      <c r="G1719" s="1374">
        <v>313390</v>
      </c>
      <c r="H1719" s="1374">
        <v>313390</v>
      </c>
      <c r="I1719" s="1374">
        <v>0</v>
      </c>
      <c r="J1719" s="1374">
        <v>0</v>
      </c>
      <c r="K1719" s="1374">
        <v>0</v>
      </c>
      <c r="L1719" s="1374">
        <v>0</v>
      </c>
    </row>
    <row r="1720" spans="1:12" ht="21">
      <c r="A1720" s="1372">
        <v>45535</v>
      </c>
      <c r="B1720" s="1373" t="s">
        <v>2397</v>
      </c>
      <c r="C1720" s="1373" t="s">
        <v>2461</v>
      </c>
      <c r="D1720" s="1373" t="s">
        <v>2462</v>
      </c>
      <c r="E1720" s="1373" t="s">
        <v>1741</v>
      </c>
      <c r="F1720" s="1373" t="s">
        <v>1742</v>
      </c>
      <c r="G1720" s="1374">
        <v>2341696.8199999998</v>
      </c>
      <c r="H1720" s="1374">
        <v>2613190.1800000002</v>
      </c>
      <c r="I1720" s="1374">
        <v>1766693.73</v>
      </c>
      <c r="J1720" s="1374">
        <v>0</v>
      </c>
      <c r="K1720" s="1374">
        <v>-271493.36</v>
      </c>
      <c r="L1720" s="1374">
        <v>1766693.73</v>
      </c>
    </row>
    <row r="1721" spans="1:12" ht="21">
      <c r="A1721" s="1372">
        <v>45535</v>
      </c>
      <c r="B1721" s="1373" t="s">
        <v>2397</v>
      </c>
      <c r="C1721" s="1373" t="s">
        <v>2461</v>
      </c>
      <c r="D1721" s="1373" t="s">
        <v>2462</v>
      </c>
      <c r="E1721" s="1373" t="s">
        <v>1743</v>
      </c>
      <c r="F1721" s="1373" t="s">
        <v>1744</v>
      </c>
      <c r="G1721" s="1374">
        <v>96330</v>
      </c>
      <c r="H1721" s="1374">
        <v>99957.5</v>
      </c>
      <c r="I1721" s="1374">
        <v>0</v>
      </c>
      <c r="J1721" s="1374">
        <v>0</v>
      </c>
      <c r="K1721" s="1374">
        <v>-3627.5</v>
      </c>
      <c r="L1721" s="1374">
        <v>0</v>
      </c>
    </row>
    <row r="1722" spans="1:12" ht="21">
      <c r="A1722" s="1372">
        <v>45535</v>
      </c>
      <c r="B1722" s="1373" t="s">
        <v>2397</v>
      </c>
      <c r="C1722" s="1373" t="s">
        <v>2461</v>
      </c>
      <c r="D1722" s="1373" t="s">
        <v>2462</v>
      </c>
      <c r="E1722" s="1373" t="s">
        <v>1745</v>
      </c>
      <c r="F1722" s="1373" t="s">
        <v>1746</v>
      </c>
      <c r="G1722" s="1374">
        <v>32431.5</v>
      </c>
      <c r="H1722" s="1374">
        <v>69026.25</v>
      </c>
      <c r="I1722" s="1374">
        <v>127066.04</v>
      </c>
      <c r="J1722" s="1374">
        <v>0</v>
      </c>
      <c r="K1722" s="1374">
        <v>-36594.75</v>
      </c>
      <c r="L1722" s="1374">
        <v>127066.04</v>
      </c>
    </row>
    <row r="1723" spans="1:12" ht="21">
      <c r="A1723" s="1372">
        <v>45535</v>
      </c>
      <c r="B1723" s="1373" t="s">
        <v>2397</v>
      </c>
      <c r="C1723" s="1373" t="s">
        <v>2461</v>
      </c>
      <c r="D1723" s="1373" t="s">
        <v>2462</v>
      </c>
      <c r="E1723" s="1373" t="s">
        <v>2166</v>
      </c>
      <c r="F1723" s="1373" t="s">
        <v>2167</v>
      </c>
      <c r="G1723" s="1375"/>
      <c r="H1723" s="1375"/>
      <c r="I1723" s="1375"/>
      <c r="J1723" s="1375"/>
      <c r="K1723" s="1375"/>
      <c r="L1723" s="1375"/>
    </row>
    <row r="1724" spans="1:12" ht="21">
      <c r="A1724" s="1372">
        <v>45535</v>
      </c>
      <c r="B1724" s="1373" t="s">
        <v>2397</v>
      </c>
      <c r="C1724" s="1373" t="s">
        <v>2461</v>
      </c>
      <c r="D1724" s="1373" t="s">
        <v>2462</v>
      </c>
      <c r="E1724" s="1373" t="s">
        <v>2168</v>
      </c>
      <c r="F1724" s="1373" t="s">
        <v>2169</v>
      </c>
      <c r="G1724" s="1375"/>
      <c r="H1724" s="1375"/>
      <c r="I1724" s="1375"/>
      <c r="J1724" s="1375"/>
      <c r="K1724" s="1375"/>
      <c r="L1724" s="1375"/>
    </row>
    <row r="1725" spans="1:12" ht="21">
      <c r="A1725" s="1372">
        <v>45535</v>
      </c>
      <c r="B1725" s="1373" t="s">
        <v>2397</v>
      </c>
      <c r="C1725" s="1373" t="s">
        <v>2461</v>
      </c>
      <c r="D1725" s="1373" t="s">
        <v>2462</v>
      </c>
      <c r="E1725" s="1373" t="s">
        <v>1747</v>
      </c>
      <c r="F1725" s="1373" t="s">
        <v>1748</v>
      </c>
      <c r="G1725" s="1374">
        <v>155943.79</v>
      </c>
      <c r="H1725" s="1374">
        <v>94916.1</v>
      </c>
      <c r="I1725" s="1374">
        <v>242926.91</v>
      </c>
      <c r="J1725" s="1374">
        <v>0</v>
      </c>
      <c r="K1725" s="1374">
        <v>61027.69</v>
      </c>
      <c r="L1725" s="1374">
        <v>242926.91</v>
      </c>
    </row>
    <row r="1726" spans="1:12" ht="21">
      <c r="A1726" s="1372">
        <v>45535</v>
      </c>
      <c r="B1726" s="1373" t="s">
        <v>2397</v>
      </c>
      <c r="C1726" s="1373" t="s">
        <v>2461</v>
      </c>
      <c r="D1726" s="1373" t="s">
        <v>2462</v>
      </c>
      <c r="E1726" s="1373" t="s">
        <v>1749</v>
      </c>
      <c r="F1726" s="1373" t="s">
        <v>1750</v>
      </c>
      <c r="G1726" s="1374">
        <v>139605.5</v>
      </c>
      <c r="H1726" s="1374">
        <v>62289.5</v>
      </c>
      <c r="I1726" s="1374">
        <v>344929.23</v>
      </c>
      <c r="J1726" s="1374">
        <v>0</v>
      </c>
      <c r="K1726" s="1374">
        <v>77316</v>
      </c>
      <c r="L1726" s="1374">
        <v>344929.23</v>
      </c>
    </row>
    <row r="1727" spans="1:12" ht="21">
      <c r="A1727" s="1372">
        <v>45535</v>
      </c>
      <c r="B1727" s="1373" t="s">
        <v>2397</v>
      </c>
      <c r="C1727" s="1373" t="s">
        <v>2461</v>
      </c>
      <c r="D1727" s="1373" t="s">
        <v>2462</v>
      </c>
      <c r="E1727" s="1373" t="s">
        <v>1751</v>
      </c>
      <c r="F1727" s="1373" t="s">
        <v>1752</v>
      </c>
      <c r="G1727" s="1375"/>
      <c r="H1727" s="1375"/>
      <c r="I1727" s="1375"/>
      <c r="J1727" s="1375"/>
      <c r="K1727" s="1375"/>
      <c r="L1727" s="1375"/>
    </row>
    <row r="1728" spans="1:12" ht="21">
      <c r="A1728" s="1372">
        <v>45535</v>
      </c>
      <c r="B1728" s="1373" t="s">
        <v>2397</v>
      </c>
      <c r="C1728" s="1373" t="s">
        <v>2461</v>
      </c>
      <c r="D1728" s="1373" t="s">
        <v>2462</v>
      </c>
      <c r="E1728" s="1373" t="s">
        <v>1753</v>
      </c>
      <c r="F1728" s="1373" t="s">
        <v>1754</v>
      </c>
      <c r="G1728" s="1375"/>
      <c r="H1728" s="1375"/>
      <c r="I1728" s="1375"/>
      <c r="J1728" s="1375"/>
      <c r="K1728" s="1375"/>
      <c r="L1728" s="1375"/>
    </row>
    <row r="1729" spans="1:12" ht="21">
      <c r="A1729" s="1372">
        <v>45535</v>
      </c>
      <c r="B1729" s="1373" t="s">
        <v>2397</v>
      </c>
      <c r="C1729" s="1373" t="s">
        <v>2461</v>
      </c>
      <c r="D1729" s="1373" t="s">
        <v>2462</v>
      </c>
      <c r="E1729" s="1373" t="s">
        <v>1755</v>
      </c>
      <c r="F1729" s="1373" t="s">
        <v>1669</v>
      </c>
      <c r="G1729" s="1374">
        <v>21208</v>
      </c>
      <c r="H1729" s="1374">
        <v>10356</v>
      </c>
      <c r="I1729" s="1374">
        <v>154693</v>
      </c>
      <c r="J1729" s="1374">
        <v>0</v>
      </c>
      <c r="K1729" s="1374">
        <v>10852</v>
      </c>
      <c r="L1729" s="1374">
        <v>154693</v>
      </c>
    </row>
    <row r="1730" spans="1:12" ht="21">
      <c r="A1730" s="1372">
        <v>45535</v>
      </c>
      <c r="B1730" s="1373" t="s">
        <v>2397</v>
      </c>
      <c r="C1730" s="1373" t="s">
        <v>2461</v>
      </c>
      <c r="D1730" s="1373" t="s">
        <v>2462</v>
      </c>
      <c r="E1730" s="1373" t="s">
        <v>1756</v>
      </c>
      <c r="F1730" s="1373" t="s">
        <v>18</v>
      </c>
      <c r="G1730" s="1374">
        <v>57524</v>
      </c>
      <c r="H1730" s="1374">
        <v>5275</v>
      </c>
      <c r="I1730" s="1374">
        <v>167722.5</v>
      </c>
      <c r="J1730" s="1374">
        <v>0</v>
      </c>
      <c r="K1730" s="1374">
        <v>52249</v>
      </c>
      <c r="L1730" s="1374">
        <v>167722.5</v>
      </c>
    </row>
    <row r="1731" spans="1:12" ht="21">
      <c r="A1731" s="1372">
        <v>45535</v>
      </c>
      <c r="B1731" s="1373" t="s">
        <v>2397</v>
      </c>
      <c r="C1731" s="1373" t="s">
        <v>2461</v>
      </c>
      <c r="D1731" s="1373" t="s">
        <v>2462</v>
      </c>
      <c r="E1731" s="1373" t="s">
        <v>1757</v>
      </c>
      <c r="F1731" s="1373" t="s">
        <v>1670</v>
      </c>
      <c r="G1731" s="1374">
        <v>243034</v>
      </c>
      <c r="H1731" s="1374">
        <v>218184</v>
      </c>
      <c r="I1731" s="1374">
        <v>645367</v>
      </c>
      <c r="J1731" s="1374">
        <v>0</v>
      </c>
      <c r="K1731" s="1374">
        <v>24850</v>
      </c>
      <c r="L1731" s="1374">
        <v>645367</v>
      </c>
    </row>
    <row r="1732" spans="1:12" ht="21">
      <c r="A1732" s="1372">
        <v>45535</v>
      </c>
      <c r="B1732" s="1373" t="s">
        <v>2397</v>
      </c>
      <c r="C1732" s="1373" t="s">
        <v>2461</v>
      </c>
      <c r="D1732" s="1373" t="s">
        <v>2462</v>
      </c>
      <c r="E1732" s="1373" t="s">
        <v>1758</v>
      </c>
      <c r="F1732" s="1373" t="s">
        <v>1671</v>
      </c>
      <c r="G1732" s="1375"/>
      <c r="H1732" s="1375"/>
      <c r="I1732" s="1375"/>
      <c r="J1732" s="1375"/>
      <c r="K1732" s="1375"/>
      <c r="L1732" s="1375"/>
    </row>
    <row r="1733" spans="1:12" ht="21">
      <c r="A1733" s="1372">
        <v>45535</v>
      </c>
      <c r="B1733" s="1373" t="s">
        <v>2397</v>
      </c>
      <c r="C1733" s="1373" t="s">
        <v>2461</v>
      </c>
      <c r="D1733" s="1373" t="s">
        <v>2462</v>
      </c>
      <c r="E1733" s="1373" t="s">
        <v>1759</v>
      </c>
      <c r="F1733" s="1373" t="s">
        <v>1428</v>
      </c>
      <c r="G1733" s="1374">
        <v>869148.86</v>
      </c>
      <c r="H1733" s="1374">
        <v>777838.46</v>
      </c>
      <c r="I1733" s="1374">
        <v>924534.35</v>
      </c>
      <c r="J1733" s="1374">
        <v>0</v>
      </c>
      <c r="K1733" s="1374">
        <v>91310.399999999994</v>
      </c>
      <c r="L1733" s="1374">
        <v>924534.35</v>
      </c>
    </row>
    <row r="1734" spans="1:12" ht="21">
      <c r="A1734" s="1372">
        <v>45535</v>
      </c>
      <c r="B1734" s="1373" t="s">
        <v>2397</v>
      </c>
      <c r="C1734" s="1373" t="s">
        <v>2461</v>
      </c>
      <c r="D1734" s="1373" t="s">
        <v>2462</v>
      </c>
      <c r="E1734" s="1373" t="s">
        <v>1760</v>
      </c>
      <c r="F1734" s="1373" t="s">
        <v>1672</v>
      </c>
      <c r="G1734" s="1374">
        <v>354481.6</v>
      </c>
      <c r="H1734" s="1374">
        <v>289139.19</v>
      </c>
      <c r="I1734" s="1374">
        <v>1023032.74</v>
      </c>
      <c r="J1734" s="1374">
        <v>0</v>
      </c>
      <c r="K1734" s="1374">
        <v>65342.41</v>
      </c>
      <c r="L1734" s="1374">
        <v>1023032.74</v>
      </c>
    </row>
    <row r="1735" spans="1:12" ht="21">
      <c r="A1735" s="1372">
        <v>45535</v>
      </c>
      <c r="B1735" s="1373" t="s">
        <v>2397</v>
      </c>
      <c r="C1735" s="1373" t="s">
        <v>2461</v>
      </c>
      <c r="D1735" s="1373" t="s">
        <v>2462</v>
      </c>
      <c r="E1735" s="1373" t="s">
        <v>1761</v>
      </c>
      <c r="F1735" s="1373" t="s">
        <v>1762</v>
      </c>
      <c r="G1735" s="1374">
        <v>1279</v>
      </c>
      <c r="H1735" s="1374">
        <v>1279</v>
      </c>
      <c r="I1735" s="1374">
        <v>0</v>
      </c>
      <c r="J1735" s="1374">
        <v>0</v>
      </c>
      <c r="K1735" s="1374">
        <v>0</v>
      </c>
      <c r="L1735" s="1374">
        <v>0</v>
      </c>
    </row>
    <row r="1736" spans="1:12" ht="21">
      <c r="A1736" s="1372">
        <v>45535</v>
      </c>
      <c r="B1736" s="1373" t="s">
        <v>2397</v>
      </c>
      <c r="C1736" s="1373" t="s">
        <v>2461</v>
      </c>
      <c r="D1736" s="1373" t="s">
        <v>2462</v>
      </c>
      <c r="E1736" s="1373" t="s">
        <v>1763</v>
      </c>
      <c r="F1736" s="1373" t="s">
        <v>1764</v>
      </c>
      <c r="G1736" s="1375"/>
      <c r="H1736" s="1375"/>
      <c r="I1736" s="1375"/>
      <c r="J1736" s="1375"/>
      <c r="K1736" s="1375"/>
      <c r="L1736" s="1375"/>
    </row>
    <row r="1737" spans="1:12" ht="21">
      <c r="A1737" s="1372">
        <v>45535</v>
      </c>
      <c r="B1737" s="1373" t="s">
        <v>2397</v>
      </c>
      <c r="C1737" s="1373" t="s">
        <v>2461</v>
      </c>
      <c r="D1737" s="1373" t="s">
        <v>2462</v>
      </c>
      <c r="E1737" s="1373" t="s">
        <v>1765</v>
      </c>
      <c r="F1737" s="1373" t="s">
        <v>1766</v>
      </c>
      <c r="G1737" s="1375"/>
      <c r="H1737" s="1375"/>
      <c r="I1737" s="1375"/>
      <c r="J1737" s="1375"/>
      <c r="K1737" s="1375"/>
      <c r="L1737" s="1375"/>
    </row>
    <row r="1738" spans="1:12" ht="21">
      <c r="A1738" s="1372">
        <v>45535</v>
      </c>
      <c r="B1738" s="1373" t="s">
        <v>2397</v>
      </c>
      <c r="C1738" s="1373" t="s">
        <v>2461</v>
      </c>
      <c r="D1738" s="1373" t="s">
        <v>2462</v>
      </c>
      <c r="E1738" s="1373" t="s">
        <v>1767</v>
      </c>
      <c r="F1738" s="1373" t="s">
        <v>1768</v>
      </c>
      <c r="G1738" s="1375"/>
      <c r="H1738" s="1375"/>
      <c r="I1738" s="1375"/>
      <c r="J1738" s="1375"/>
      <c r="K1738" s="1375"/>
      <c r="L1738" s="1375"/>
    </row>
    <row r="1739" spans="1:12" ht="21">
      <c r="A1739" s="1372">
        <v>45535</v>
      </c>
      <c r="B1739" s="1373" t="s">
        <v>2397</v>
      </c>
      <c r="C1739" s="1373" t="s">
        <v>2461</v>
      </c>
      <c r="D1739" s="1373" t="s">
        <v>2462</v>
      </c>
      <c r="E1739" s="1373" t="s">
        <v>1769</v>
      </c>
      <c r="F1739" s="1373" t="s">
        <v>1770</v>
      </c>
      <c r="G1739" s="1375"/>
      <c r="H1739" s="1375"/>
      <c r="I1739" s="1375"/>
      <c r="J1739" s="1375"/>
      <c r="K1739" s="1375"/>
      <c r="L1739" s="1375"/>
    </row>
    <row r="1740" spans="1:12" ht="21">
      <c r="A1740" s="1372">
        <v>45535</v>
      </c>
      <c r="B1740" s="1373" t="s">
        <v>2397</v>
      </c>
      <c r="C1740" s="1373" t="s">
        <v>2461</v>
      </c>
      <c r="D1740" s="1373" t="s">
        <v>2462</v>
      </c>
      <c r="E1740" s="1373" t="s">
        <v>1771</v>
      </c>
      <c r="F1740" s="1373" t="s">
        <v>1772</v>
      </c>
      <c r="G1740" s="1375"/>
      <c r="H1740" s="1375"/>
      <c r="I1740" s="1375"/>
      <c r="J1740" s="1375"/>
      <c r="K1740" s="1375"/>
      <c r="L1740" s="1375"/>
    </row>
    <row r="1741" spans="1:12" ht="21">
      <c r="A1741" s="1372">
        <v>45535</v>
      </c>
      <c r="B1741" s="1373" t="s">
        <v>2397</v>
      </c>
      <c r="C1741" s="1373" t="s">
        <v>2461</v>
      </c>
      <c r="D1741" s="1373" t="s">
        <v>2462</v>
      </c>
      <c r="E1741" s="1373" t="s">
        <v>1773</v>
      </c>
      <c r="F1741" s="1373" t="s">
        <v>1675</v>
      </c>
      <c r="G1741" s="1375"/>
      <c r="H1741" s="1375"/>
      <c r="I1741" s="1375"/>
      <c r="J1741" s="1375"/>
      <c r="K1741" s="1375"/>
      <c r="L1741" s="1375"/>
    </row>
    <row r="1742" spans="1:12" ht="21">
      <c r="A1742" s="1372">
        <v>45535</v>
      </c>
      <c r="B1742" s="1373" t="s">
        <v>2397</v>
      </c>
      <c r="C1742" s="1373" t="s">
        <v>2461</v>
      </c>
      <c r="D1742" s="1373" t="s">
        <v>2462</v>
      </c>
      <c r="E1742" s="1373" t="s">
        <v>1774</v>
      </c>
      <c r="F1742" s="1373" t="s">
        <v>1676</v>
      </c>
      <c r="G1742" s="1375"/>
      <c r="H1742" s="1375"/>
      <c r="I1742" s="1375"/>
      <c r="J1742" s="1375"/>
      <c r="K1742" s="1375"/>
      <c r="L1742" s="1375"/>
    </row>
    <row r="1743" spans="1:12" ht="21">
      <c r="A1743" s="1372">
        <v>45535</v>
      </c>
      <c r="B1743" s="1373" t="s">
        <v>2397</v>
      </c>
      <c r="C1743" s="1373" t="s">
        <v>2461</v>
      </c>
      <c r="D1743" s="1373" t="s">
        <v>2462</v>
      </c>
      <c r="E1743" s="1373" t="s">
        <v>1775</v>
      </c>
      <c r="F1743" s="1373" t="s">
        <v>1776</v>
      </c>
      <c r="G1743" s="1375"/>
      <c r="H1743" s="1375"/>
      <c r="I1743" s="1375"/>
      <c r="J1743" s="1375"/>
      <c r="K1743" s="1375"/>
      <c r="L1743" s="1375"/>
    </row>
    <row r="1744" spans="1:12" ht="21">
      <c r="A1744" s="1372">
        <v>45535</v>
      </c>
      <c r="B1744" s="1373" t="s">
        <v>2397</v>
      </c>
      <c r="C1744" s="1373" t="s">
        <v>2461</v>
      </c>
      <c r="D1744" s="1373" t="s">
        <v>2462</v>
      </c>
      <c r="E1744" s="1373" t="s">
        <v>1777</v>
      </c>
      <c r="F1744" s="1373" t="s">
        <v>1778</v>
      </c>
      <c r="G1744" s="1375"/>
      <c r="H1744" s="1375"/>
      <c r="I1744" s="1375"/>
      <c r="J1744" s="1375"/>
      <c r="K1744" s="1375"/>
      <c r="L1744" s="1375"/>
    </row>
    <row r="1745" spans="1:12" ht="21">
      <c r="A1745" s="1372">
        <v>45535</v>
      </c>
      <c r="B1745" s="1373" t="s">
        <v>2397</v>
      </c>
      <c r="C1745" s="1373" t="s">
        <v>2461</v>
      </c>
      <c r="D1745" s="1373" t="s">
        <v>2462</v>
      </c>
      <c r="E1745" s="1373" t="s">
        <v>1779</v>
      </c>
      <c r="F1745" s="1373" t="s">
        <v>9</v>
      </c>
      <c r="G1745" s="1375"/>
      <c r="H1745" s="1375"/>
      <c r="I1745" s="1375"/>
      <c r="J1745" s="1375"/>
      <c r="K1745" s="1375"/>
      <c r="L1745" s="1375"/>
    </row>
    <row r="1746" spans="1:12" ht="21">
      <c r="A1746" s="1372">
        <v>45535</v>
      </c>
      <c r="B1746" s="1373" t="s">
        <v>2397</v>
      </c>
      <c r="C1746" s="1373" t="s">
        <v>2461</v>
      </c>
      <c r="D1746" s="1373" t="s">
        <v>2462</v>
      </c>
      <c r="E1746" s="1373" t="s">
        <v>1780</v>
      </c>
      <c r="F1746" s="1373" t="s">
        <v>2174</v>
      </c>
      <c r="G1746" s="1375"/>
      <c r="H1746" s="1375"/>
      <c r="I1746" s="1375"/>
      <c r="J1746" s="1375"/>
      <c r="K1746" s="1375"/>
      <c r="L1746" s="1375"/>
    </row>
    <row r="1747" spans="1:12" ht="21">
      <c r="A1747" s="1372">
        <v>45535</v>
      </c>
      <c r="B1747" s="1373" t="s">
        <v>2397</v>
      </c>
      <c r="C1747" s="1373" t="s">
        <v>2461</v>
      </c>
      <c r="D1747" s="1373" t="s">
        <v>2462</v>
      </c>
      <c r="E1747" s="1373" t="s">
        <v>1781</v>
      </c>
      <c r="F1747" s="1373" t="s">
        <v>12</v>
      </c>
      <c r="G1747" s="1375"/>
      <c r="H1747" s="1375"/>
      <c r="I1747" s="1375"/>
      <c r="J1747" s="1375"/>
      <c r="K1747" s="1375"/>
      <c r="L1747" s="1375"/>
    </row>
    <row r="1748" spans="1:12" ht="21">
      <c r="A1748" s="1372">
        <v>45535</v>
      </c>
      <c r="B1748" s="1373" t="s">
        <v>2397</v>
      </c>
      <c r="C1748" s="1373" t="s">
        <v>2461</v>
      </c>
      <c r="D1748" s="1373" t="s">
        <v>2462</v>
      </c>
      <c r="E1748" s="1373" t="s">
        <v>1782</v>
      </c>
      <c r="F1748" s="1373" t="s">
        <v>14</v>
      </c>
      <c r="G1748" s="1375"/>
      <c r="H1748" s="1375"/>
      <c r="I1748" s="1375"/>
      <c r="J1748" s="1375"/>
      <c r="K1748" s="1375"/>
      <c r="L1748" s="1375"/>
    </row>
    <row r="1749" spans="1:12" ht="21">
      <c r="A1749" s="1372">
        <v>45535</v>
      </c>
      <c r="B1749" s="1373" t="s">
        <v>2397</v>
      </c>
      <c r="C1749" s="1373" t="s">
        <v>2461</v>
      </c>
      <c r="D1749" s="1373" t="s">
        <v>2462</v>
      </c>
      <c r="E1749" s="1373" t="s">
        <v>1783</v>
      </c>
      <c r="F1749" s="1373" t="s">
        <v>440</v>
      </c>
      <c r="G1749" s="1374">
        <v>13869.77</v>
      </c>
      <c r="H1749" s="1374">
        <v>117232.77</v>
      </c>
      <c r="I1749" s="1374">
        <v>8473</v>
      </c>
      <c r="J1749" s="1374">
        <v>0</v>
      </c>
      <c r="K1749" s="1374">
        <v>-103363</v>
      </c>
      <c r="L1749" s="1374">
        <v>8473</v>
      </c>
    </row>
    <row r="1750" spans="1:12" ht="21">
      <c r="A1750" s="1372">
        <v>45535</v>
      </c>
      <c r="B1750" s="1373" t="s">
        <v>2397</v>
      </c>
      <c r="C1750" s="1373" t="s">
        <v>2461</v>
      </c>
      <c r="D1750" s="1373" t="s">
        <v>2462</v>
      </c>
      <c r="E1750" s="1373" t="s">
        <v>1784</v>
      </c>
      <c r="F1750" s="1373" t="s">
        <v>2041</v>
      </c>
      <c r="G1750" s="1374">
        <v>16077</v>
      </c>
      <c r="H1750" s="1374">
        <v>285976</v>
      </c>
      <c r="I1750" s="1374">
        <v>128824</v>
      </c>
      <c r="J1750" s="1374">
        <v>0</v>
      </c>
      <c r="K1750" s="1374">
        <v>-269899</v>
      </c>
      <c r="L1750" s="1374">
        <v>128824</v>
      </c>
    </row>
    <row r="1751" spans="1:12" ht="21">
      <c r="A1751" s="1372">
        <v>45535</v>
      </c>
      <c r="B1751" s="1373" t="s">
        <v>2397</v>
      </c>
      <c r="C1751" s="1373" t="s">
        <v>2461</v>
      </c>
      <c r="D1751" s="1373" t="s">
        <v>2462</v>
      </c>
      <c r="E1751" s="1373" t="s">
        <v>1785</v>
      </c>
      <c r="F1751" s="1373" t="s">
        <v>1666</v>
      </c>
      <c r="G1751" s="1375"/>
      <c r="H1751" s="1375"/>
      <c r="I1751" s="1375"/>
      <c r="J1751" s="1375"/>
      <c r="K1751" s="1375"/>
      <c r="L1751" s="1375"/>
    </row>
    <row r="1752" spans="1:12" ht="21">
      <c r="A1752" s="1372">
        <v>45535</v>
      </c>
      <c r="B1752" s="1373" t="s">
        <v>2397</v>
      </c>
      <c r="C1752" s="1373" t="s">
        <v>2461</v>
      </c>
      <c r="D1752" s="1373" t="s">
        <v>2462</v>
      </c>
      <c r="E1752" s="1373" t="s">
        <v>1786</v>
      </c>
      <c r="F1752" s="1373" t="s">
        <v>1667</v>
      </c>
      <c r="G1752" s="1375"/>
      <c r="H1752" s="1375"/>
      <c r="I1752" s="1375"/>
      <c r="J1752" s="1375"/>
      <c r="K1752" s="1375"/>
      <c r="L1752" s="1375"/>
    </row>
    <row r="1753" spans="1:12" ht="21">
      <c r="A1753" s="1372">
        <v>45535</v>
      </c>
      <c r="B1753" s="1373" t="s">
        <v>2397</v>
      </c>
      <c r="C1753" s="1373" t="s">
        <v>2461</v>
      </c>
      <c r="D1753" s="1373" t="s">
        <v>2462</v>
      </c>
      <c r="E1753" s="1373" t="s">
        <v>1787</v>
      </c>
      <c r="F1753" s="1373" t="s">
        <v>2175</v>
      </c>
      <c r="G1753" s="1375"/>
      <c r="H1753" s="1375"/>
      <c r="I1753" s="1375"/>
      <c r="J1753" s="1375"/>
      <c r="K1753" s="1375"/>
      <c r="L1753" s="1375"/>
    </row>
    <row r="1754" spans="1:12" ht="21">
      <c r="A1754" s="1372">
        <v>45535</v>
      </c>
      <c r="B1754" s="1373" t="s">
        <v>2397</v>
      </c>
      <c r="C1754" s="1373" t="s">
        <v>2461</v>
      </c>
      <c r="D1754" s="1373" t="s">
        <v>2462</v>
      </c>
      <c r="E1754" s="1373" t="s">
        <v>1788</v>
      </c>
      <c r="F1754" s="1373" t="s">
        <v>2176</v>
      </c>
      <c r="G1754" s="1375"/>
      <c r="H1754" s="1375"/>
      <c r="I1754" s="1375"/>
      <c r="J1754" s="1375"/>
      <c r="K1754" s="1375"/>
      <c r="L1754" s="1375"/>
    </row>
    <row r="1755" spans="1:12" ht="21">
      <c r="A1755" s="1372">
        <v>45535</v>
      </c>
      <c r="B1755" s="1373" t="s">
        <v>2397</v>
      </c>
      <c r="C1755" s="1373" t="s">
        <v>2461</v>
      </c>
      <c r="D1755" s="1373" t="s">
        <v>2462</v>
      </c>
      <c r="E1755" s="1373" t="s">
        <v>1789</v>
      </c>
      <c r="F1755" s="1373" t="s">
        <v>1422</v>
      </c>
      <c r="G1755" s="1375"/>
      <c r="H1755" s="1375"/>
      <c r="I1755" s="1375"/>
      <c r="J1755" s="1375"/>
      <c r="K1755" s="1375"/>
      <c r="L1755" s="1375"/>
    </row>
    <row r="1756" spans="1:12" ht="21">
      <c r="A1756" s="1372">
        <v>45535</v>
      </c>
      <c r="B1756" s="1373" t="s">
        <v>2397</v>
      </c>
      <c r="C1756" s="1373" t="s">
        <v>2461</v>
      </c>
      <c r="D1756" s="1373" t="s">
        <v>2462</v>
      </c>
      <c r="E1756" s="1373" t="s">
        <v>1790</v>
      </c>
      <c r="F1756" s="1373" t="s">
        <v>1791</v>
      </c>
      <c r="G1756" s="1375"/>
      <c r="H1756" s="1375"/>
      <c r="I1756" s="1375"/>
      <c r="J1756" s="1375"/>
      <c r="K1756" s="1375"/>
      <c r="L1756" s="1375"/>
    </row>
    <row r="1757" spans="1:12" ht="21">
      <c r="A1757" s="1372">
        <v>45535</v>
      </c>
      <c r="B1757" s="1373" t="s">
        <v>2397</v>
      </c>
      <c r="C1757" s="1373" t="s">
        <v>2461</v>
      </c>
      <c r="D1757" s="1373" t="s">
        <v>2462</v>
      </c>
      <c r="E1757" s="1373" t="s">
        <v>1792</v>
      </c>
      <c r="F1757" s="1373" t="s">
        <v>1793</v>
      </c>
      <c r="G1757" s="1375"/>
      <c r="H1757" s="1375"/>
      <c r="I1757" s="1375"/>
      <c r="J1757" s="1375"/>
      <c r="K1757" s="1375"/>
      <c r="L1757" s="1375"/>
    </row>
    <row r="1758" spans="1:12" ht="21">
      <c r="A1758" s="1372">
        <v>45535</v>
      </c>
      <c r="B1758" s="1373" t="s">
        <v>2397</v>
      </c>
      <c r="C1758" s="1373" t="s">
        <v>2461</v>
      </c>
      <c r="D1758" s="1373" t="s">
        <v>2462</v>
      </c>
      <c r="E1758" s="1373" t="s">
        <v>1794</v>
      </c>
      <c r="F1758" s="1373" t="s">
        <v>1673</v>
      </c>
      <c r="G1758" s="1374">
        <v>34777</v>
      </c>
      <c r="H1758" s="1374">
        <v>26942</v>
      </c>
      <c r="I1758" s="1374">
        <v>42007</v>
      </c>
      <c r="J1758" s="1374">
        <v>0</v>
      </c>
      <c r="K1758" s="1374">
        <v>7835</v>
      </c>
      <c r="L1758" s="1374">
        <v>42007</v>
      </c>
    </row>
    <row r="1759" spans="1:12" ht="21">
      <c r="A1759" s="1372">
        <v>45535</v>
      </c>
      <c r="B1759" s="1373" t="s">
        <v>2397</v>
      </c>
      <c r="C1759" s="1373" t="s">
        <v>2461</v>
      </c>
      <c r="D1759" s="1373" t="s">
        <v>2462</v>
      </c>
      <c r="E1759" s="1373" t="s">
        <v>1795</v>
      </c>
      <c r="F1759" s="1373" t="s">
        <v>1674</v>
      </c>
      <c r="G1759" s="1374">
        <v>81174</v>
      </c>
      <c r="H1759" s="1374">
        <v>17220</v>
      </c>
      <c r="I1759" s="1374">
        <v>92613</v>
      </c>
      <c r="J1759" s="1374">
        <v>0</v>
      </c>
      <c r="K1759" s="1374">
        <v>63954</v>
      </c>
      <c r="L1759" s="1374">
        <v>92613</v>
      </c>
    </row>
    <row r="1760" spans="1:12" ht="21">
      <c r="A1760" s="1372">
        <v>45535</v>
      </c>
      <c r="B1760" s="1373" t="s">
        <v>2397</v>
      </c>
      <c r="C1760" s="1373" t="s">
        <v>2461</v>
      </c>
      <c r="D1760" s="1373" t="s">
        <v>2462</v>
      </c>
      <c r="E1760" s="1373" t="s">
        <v>1796</v>
      </c>
      <c r="F1760" s="1373" t="s">
        <v>1677</v>
      </c>
      <c r="G1760" s="1374">
        <v>202567.87</v>
      </c>
      <c r="H1760" s="1374">
        <v>117239.32</v>
      </c>
      <c r="I1760" s="1374">
        <v>895203.95</v>
      </c>
      <c r="J1760" s="1374">
        <v>0</v>
      </c>
      <c r="K1760" s="1374">
        <v>85328.55</v>
      </c>
      <c r="L1760" s="1374">
        <v>895203.95</v>
      </c>
    </row>
    <row r="1761" spans="1:12" ht="21">
      <c r="A1761" s="1372">
        <v>45535</v>
      </c>
      <c r="B1761" s="1373" t="s">
        <v>2397</v>
      </c>
      <c r="C1761" s="1373" t="s">
        <v>2461</v>
      </c>
      <c r="D1761" s="1373" t="s">
        <v>2462</v>
      </c>
      <c r="E1761" s="1373" t="s">
        <v>1797</v>
      </c>
      <c r="F1761" s="1373" t="s">
        <v>1678</v>
      </c>
      <c r="G1761" s="1374">
        <v>124302.35</v>
      </c>
      <c r="H1761" s="1374">
        <v>37139.07</v>
      </c>
      <c r="I1761" s="1374">
        <v>550867.62</v>
      </c>
      <c r="J1761" s="1374">
        <v>0</v>
      </c>
      <c r="K1761" s="1374">
        <v>87163.28</v>
      </c>
      <c r="L1761" s="1374">
        <v>550867.62</v>
      </c>
    </row>
    <row r="1762" spans="1:12" ht="21">
      <c r="A1762" s="1372">
        <v>45535</v>
      </c>
      <c r="B1762" s="1373" t="s">
        <v>2397</v>
      </c>
      <c r="C1762" s="1373" t="s">
        <v>2461</v>
      </c>
      <c r="D1762" s="1373" t="s">
        <v>2462</v>
      </c>
      <c r="E1762" s="1373" t="s">
        <v>1798</v>
      </c>
      <c r="F1762" s="1373" t="s">
        <v>1679</v>
      </c>
      <c r="G1762" s="1374">
        <v>1865</v>
      </c>
      <c r="H1762" s="1374">
        <v>14039</v>
      </c>
      <c r="I1762" s="1374">
        <v>3135</v>
      </c>
      <c r="J1762" s="1374">
        <v>0</v>
      </c>
      <c r="K1762" s="1374">
        <v>-12174</v>
      </c>
      <c r="L1762" s="1374">
        <v>3135</v>
      </c>
    </row>
    <row r="1763" spans="1:12" ht="21">
      <c r="A1763" s="1372">
        <v>45535</v>
      </c>
      <c r="B1763" s="1373" t="s">
        <v>2397</v>
      </c>
      <c r="C1763" s="1373" t="s">
        <v>2461</v>
      </c>
      <c r="D1763" s="1373" t="s">
        <v>2462</v>
      </c>
      <c r="E1763" s="1373" t="s">
        <v>1799</v>
      </c>
      <c r="F1763" s="1373" t="s">
        <v>1680</v>
      </c>
      <c r="G1763" s="1374">
        <v>6584</v>
      </c>
      <c r="H1763" s="1374">
        <v>0</v>
      </c>
      <c r="I1763" s="1374">
        <v>9759.25</v>
      </c>
      <c r="J1763" s="1374">
        <v>0</v>
      </c>
      <c r="K1763" s="1374">
        <v>6584</v>
      </c>
      <c r="L1763" s="1374">
        <v>9759.25</v>
      </c>
    </row>
    <row r="1764" spans="1:12" ht="21">
      <c r="A1764" s="1372">
        <v>45535</v>
      </c>
      <c r="B1764" s="1373" t="s">
        <v>2397</v>
      </c>
      <c r="C1764" s="1373" t="s">
        <v>2461</v>
      </c>
      <c r="D1764" s="1373" t="s">
        <v>2462</v>
      </c>
      <c r="E1764" s="1373" t="s">
        <v>490</v>
      </c>
      <c r="F1764" s="1373" t="s">
        <v>1663</v>
      </c>
      <c r="G1764" s="1375"/>
      <c r="H1764" s="1375"/>
      <c r="I1764" s="1375"/>
      <c r="J1764" s="1375"/>
      <c r="K1764" s="1375"/>
      <c r="L1764" s="1375"/>
    </row>
    <row r="1765" spans="1:12" ht="21">
      <c r="A1765" s="1372">
        <v>45535</v>
      </c>
      <c r="B1765" s="1373" t="s">
        <v>2397</v>
      </c>
      <c r="C1765" s="1373" t="s">
        <v>2461</v>
      </c>
      <c r="D1765" s="1373" t="s">
        <v>2462</v>
      </c>
      <c r="E1765" s="1373" t="s">
        <v>491</v>
      </c>
      <c r="F1765" s="1373" t="s">
        <v>1664</v>
      </c>
      <c r="G1765" s="1375"/>
      <c r="H1765" s="1375"/>
      <c r="I1765" s="1375"/>
      <c r="J1765" s="1375"/>
      <c r="K1765" s="1375"/>
      <c r="L1765" s="1375"/>
    </row>
    <row r="1766" spans="1:12" ht="21">
      <c r="A1766" s="1372">
        <v>45535</v>
      </c>
      <c r="B1766" s="1373" t="s">
        <v>2397</v>
      </c>
      <c r="C1766" s="1373" t="s">
        <v>2461</v>
      </c>
      <c r="D1766" s="1373" t="s">
        <v>2462</v>
      </c>
      <c r="E1766" s="1373" t="s">
        <v>492</v>
      </c>
      <c r="F1766" s="1373" t="s">
        <v>7</v>
      </c>
      <c r="G1766" s="1375"/>
      <c r="H1766" s="1375"/>
      <c r="I1766" s="1375"/>
      <c r="J1766" s="1375"/>
      <c r="K1766" s="1375"/>
      <c r="L1766" s="1375"/>
    </row>
    <row r="1767" spans="1:12" ht="21">
      <c r="A1767" s="1372">
        <v>45535</v>
      </c>
      <c r="B1767" s="1373" t="s">
        <v>2397</v>
      </c>
      <c r="C1767" s="1373" t="s">
        <v>2461</v>
      </c>
      <c r="D1767" s="1373" t="s">
        <v>2462</v>
      </c>
      <c r="E1767" s="1373" t="s">
        <v>493</v>
      </c>
      <c r="F1767" s="1373" t="s">
        <v>1800</v>
      </c>
      <c r="G1767" s="1375"/>
      <c r="H1767" s="1375"/>
      <c r="I1767" s="1375"/>
      <c r="J1767" s="1375"/>
      <c r="K1767" s="1375"/>
      <c r="L1767" s="1375"/>
    </row>
    <row r="1768" spans="1:12" ht="21">
      <c r="A1768" s="1372">
        <v>45535</v>
      </c>
      <c r="B1768" s="1373" t="s">
        <v>2397</v>
      </c>
      <c r="C1768" s="1373" t="s">
        <v>2461</v>
      </c>
      <c r="D1768" s="1373" t="s">
        <v>2462</v>
      </c>
      <c r="E1768" s="1373" t="s">
        <v>494</v>
      </c>
      <c r="F1768" s="1373" t="s">
        <v>1801</v>
      </c>
      <c r="G1768" s="1374">
        <v>5538.58</v>
      </c>
      <c r="H1768" s="1374">
        <v>46315.24</v>
      </c>
      <c r="I1768" s="1374">
        <v>220019.39</v>
      </c>
      <c r="J1768" s="1374">
        <v>0</v>
      </c>
      <c r="K1768" s="1374">
        <v>-40776.660000000003</v>
      </c>
      <c r="L1768" s="1374">
        <v>220019.39</v>
      </c>
    </row>
    <row r="1769" spans="1:12" ht="21">
      <c r="A1769" s="1372">
        <v>45535</v>
      </c>
      <c r="B1769" s="1373" t="s">
        <v>2397</v>
      </c>
      <c r="C1769" s="1373" t="s">
        <v>2461</v>
      </c>
      <c r="D1769" s="1373" t="s">
        <v>2462</v>
      </c>
      <c r="E1769" s="1373" t="s">
        <v>495</v>
      </c>
      <c r="F1769" s="1373" t="s">
        <v>1802</v>
      </c>
      <c r="G1769" s="1374">
        <v>2461.25</v>
      </c>
      <c r="H1769" s="1374">
        <v>2461.25</v>
      </c>
      <c r="I1769" s="1374">
        <v>0</v>
      </c>
      <c r="J1769" s="1374">
        <v>0</v>
      </c>
      <c r="K1769" s="1374">
        <v>0</v>
      </c>
      <c r="L1769" s="1374">
        <v>0</v>
      </c>
    </row>
    <row r="1770" spans="1:12" ht="21">
      <c r="A1770" s="1372">
        <v>45535</v>
      </c>
      <c r="B1770" s="1373" t="s">
        <v>2397</v>
      </c>
      <c r="C1770" s="1373" t="s">
        <v>2461</v>
      </c>
      <c r="D1770" s="1373" t="s">
        <v>2462</v>
      </c>
      <c r="E1770" s="1373" t="s">
        <v>496</v>
      </c>
      <c r="F1770" s="1373" t="s">
        <v>1803</v>
      </c>
      <c r="G1770" s="1374">
        <v>985323.55</v>
      </c>
      <c r="H1770" s="1374">
        <v>985323.55</v>
      </c>
      <c r="I1770" s="1374">
        <v>3417</v>
      </c>
      <c r="J1770" s="1374">
        <v>0</v>
      </c>
      <c r="K1770" s="1374">
        <v>0</v>
      </c>
      <c r="L1770" s="1374">
        <v>3417</v>
      </c>
    </row>
    <row r="1771" spans="1:12" ht="21">
      <c r="A1771" s="1372">
        <v>45535</v>
      </c>
      <c r="B1771" s="1373" t="s">
        <v>2397</v>
      </c>
      <c r="C1771" s="1373" t="s">
        <v>2461</v>
      </c>
      <c r="D1771" s="1373" t="s">
        <v>2462</v>
      </c>
      <c r="E1771" s="1373" t="s">
        <v>497</v>
      </c>
      <c r="F1771" s="1373" t="s">
        <v>1804</v>
      </c>
      <c r="G1771" s="1375"/>
      <c r="H1771" s="1375"/>
      <c r="I1771" s="1375"/>
      <c r="J1771" s="1375"/>
      <c r="K1771" s="1375"/>
      <c r="L1771" s="1375"/>
    </row>
    <row r="1772" spans="1:12" ht="21">
      <c r="A1772" s="1372">
        <v>45535</v>
      </c>
      <c r="B1772" s="1373" t="s">
        <v>2397</v>
      </c>
      <c r="C1772" s="1373" t="s">
        <v>2461</v>
      </c>
      <c r="D1772" s="1373" t="s">
        <v>2462</v>
      </c>
      <c r="E1772" s="1373" t="s">
        <v>498</v>
      </c>
      <c r="F1772" s="1373" t="s">
        <v>437</v>
      </c>
      <c r="G1772" s="1375"/>
      <c r="H1772" s="1375"/>
      <c r="I1772" s="1375"/>
      <c r="J1772" s="1375"/>
      <c r="K1772" s="1375"/>
      <c r="L1772" s="1375"/>
    </row>
    <row r="1773" spans="1:12" ht="21">
      <c r="A1773" s="1372">
        <v>45535</v>
      </c>
      <c r="B1773" s="1373" t="s">
        <v>2397</v>
      </c>
      <c r="C1773" s="1373" t="s">
        <v>2461</v>
      </c>
      <c r="D1773" s="1373" t="s">
        <v>2462</v>
      </c>
      <c r="E1773" s="1373" t="s">
        <v>1805</v>
      </c>
      <c r="F1773" s="1373" t="s">
        <v>1806</v>
      </c>
      <c r="G1773" s="1375"/>
      <c r="H1773" s="1375"/>
      <c r="I1773" s="1375"/>
      <c r="J1773" s="1375"/>
      <c r="K1773" s="1375"/>
      <c r="L1773" s="1375"/>
    </row>
    <row r="1774" spans="1:12" ht="21">
      <c r="A1774" s="1372">
        <v>45535</v>
      </c>
      <c r="B1774" s="1373" t="s">
        <v>2397</v>
      </c>
      <c r="C1774" s="1373" t="s">
        <v>2461</v>
      </c>
      <c r="D1774" s="1373" t="s">
        <v>2462</v>
      </c>
      <c r="E1774" s="1373" t="s">
        <v>499</v>
      </c>
      <c r="F1774" s="1373" t="s">
        <v>438</v>
      </c>
      <c r="G1774" s="1374">
        <v>8946.8799999999992</v>
      </c>
      <c r="H1774" s="1374">
        <v>677.84</v>
      </c>
      <c r="I1774" s="1374">
        <v>0</v>
      </c>
      <c r="J1774" s="1374">
        <v>677.84</v>
      </c>
      <c r="K1774" s="1374">
        <v>8269.0400000000009</v>
      </c>
      <c r="L1774" s="1374">
        <v>-677.84</v>
      </c>
    </row>
    <row r="1775" spans="1:12" ht="21">
      <c r="A1775" s="1372">
        <v>45535</v>
      </c>
      <c r="B1775" s="1373" t="s">
        <v>2397</v>
      </c>
      <c r="C1775" s="1373" t="s">
        <v>2461</v>
      </c>
      <c r="D1775" s="1373" t="s">
        <v>2462</v>
      </c>
      <c r="E1775" s="1373" t="s">
        <v>500</v>
      </c>
      <c r="F1775" s="1373" t="s">
        <v>439</v>
      </c>
      <c r="G1775" s="1374">
        <v>31897.84</v>
      </c>
      <c r="H1775" s="1374">
        <v>10305.92</v>
      </c>
      <c r="I1775" s="1374">
        <v>0</v>
      </c>
      <c r="J1775" s="1374">
        <v>10305.92</v>
      </c>
      <c r="K1775" s="1374">
        <v>21591.919999999998</v>
      </c>
      <c r="L1775" s="1374">
        <v>-10305.92</v>
      </c>
    </row>
    <row r="1776" spans="1:12" ht="21">
      <c r="A1776" s="1372">
        <v>45535</v>
      </c>
      <c r="B1776" s="1373" t="s">
        <v>2397</v>
      </c>
      <c r="C1776" s="1373" t="s">
        <v>2461</v>
      </c>
      <c r="D1776" s="1373" t="s">
        <v>2462</v>
      </c>
      <c r="E1776" s="1373" t="s">
        <v>1892</v>
      </c>
      <c r="F1776" s="1373" t="s">
        <v>1807</v>
      </c>
      <c r="G1776" s="1374">
        <v>25888.35</v>
      </c>
      <c r="H1776" s="1374">
        <v>22682.560000000001</v>
      </c>
      <c r="I1776" s="1374">
        <v>0</v>
      </c>
      <c r="J1776" s="1374">
        <v>22682.560000000001</v>
      </c>
      <c r="K1776" s="1374">
        <v>3205.79</v>
      </c>
      <c r="L1776" s="1374">
        <v>-22682.560000000001</v>
      </c>
    </row>
    <row r="1777" spans="1:12" ht="21">
      <c r="A1777" s="1372">
        <v>45535</v>
      </c>
      <c r="B1777" s="1373" t="s">
        <v>2397</v>
      </c>
      <c r="C1777" s="1373" t="s">
        <v>2461</v>
      </c>
      <c r="D1777" s="1373" t="s">
        <v>2462</v>
      </c>
      <c r="E1777" s="1373" t="s">
        <v>1893</v>
      </c>
      <c r="F1777" s="1373" t="s">
        <v>1808</v>
      </c>
      <c r="G1777" s="1375"/>
      <c r="H1777" s="1375"/>
      <c r="I1777" s="1375"/>
      <c r="J1777" s="1375"/>
      <c r="K1777" s="1375"/>
      <c r="L1777" s="1375"/>
    </row>
    <row r="1778" spans="1:12" ht="21">
      <c r="A1778" s="1372">
        <v>45535</v>
      </c>
      <c r="B1778" s="1373" t="s">
        <v>2397</v>
      </c>
      <c r="C1778" s="1373" t="s">
        <v>2461</v>
      </c>
      <c r="D1778" s="1373" t="s">
        <v>2462</v>
      </c>
      <c r="E1778" s="1373" t="s">
        <v>501</v>
      </c>
      <c r="F1778" s="1373" t="s">
        <v>1665</v>
      </c>
      <c r="G1778" s="1375"/>
      <c r="H1778" s="1375"/>
      <c r="I1778" s="1375"/>
      <c r="J1778" s="1375"/>
      <c r="K1778" s="1375"/>
      <c r="L1778" s="1375"/>
    </row>
    <row r="1779" spans="1:12" ht="21">
      <c r="A1779" s="1372">
        <v>45535</v>
      </c>
      <c r="B1779" s="1373" t="s">
        <v>2397</v>
      </c>
      <c r="C1779" s="1373" t="s">
        <v>2461</v>
      </c>
      <c r="D1779" s="1373" t="s">
        <v>2462</v>
      </c>
      <c r="E1779" s="1373" t="s">
        <v>502</v>
      </c>
      <c r="F1779" s="1373" t="s">
        <v>2109</v>
      </c>
      <c r="G1779" s="1375"/>
      <c r="H1779" s="1375"/>
      <c r="I1779" s="1375"/>
      <c r="J1779" s="1375"/>
      <c r="K1779" s="1375"/>
      <c r="L1779" s="1375"/>
    </row>
    <row r="1780" spans="1:12" ht="21">
      <c r="A1780" s="1372">
        <v>45535</v>
      </c>
      <c r="B1780" s="1373" t="s">
        <v>2397</v>
      </c>
      <c r="C1780" s="1373" t="s">
        <v>2461</v>
      </c>
      <c r="D1780" s="1373" t="s">
        <v>2462</v>
      </c>
      <c r="E1780" s="1373" t="s">
        <v>2110</v>
      </c>
      <c r="F1780" s="1373" t="s">
        <v>2111</v>
      </c>
      <c r="G1780" s="1375"/>
      <c r="H1780" s="1375"/>
      <c r="I1780" s="1375"/>
      <c r="J1780" s="1375"/>
      <c r="K1780" s="1375"/>
      <c r="L1780" s="1375"/>
    </row>
    <row r="1781" spans="1:12" ht="21">
      <c r="A1781" s="1372">
        <v>45535</v>
      </c>
      <c r="B1781" s="1373" t="s">
        <v>2397</v>
      </c>
      <c r="C1781" s="1373" t="s">
        <v>2461</v>
      </c>
      <c r="D1781" s="1373" t="s">
        <v>2462</v>
      </c>
      <c r="E1781" s="1373" t="s">
        <v>509</v>
      </c>
      <c r="F1781" s="1373" t="s">
        <v>19</v>
      </c>
      <c r="G1781" s="1375"/>
      <c r="H1781" s="1375"/>
      <c r="I1781" s="1375"/>
      <c r="J1781" s="1375"/>
      <c r="K1781" s="1375"/>
      <c r="L1781" s="1375"/>
    </row>
    <row r="1782" spans="1:12" ht="21">
      <c r="A1782" s="1372">
        <v>45535</v>
      </c>
      <c r="B1782" s="1373" t="s">
        <v>2397</v>
      </c>
      <c r="C1782" s="1373" t="s">
        <v>2461</v>
      </c>
      <c r="D1782" s="1373" t="s">
        <v>2462</v>
      </c>
      <c r="E1782" s="1373" t="s">
        <v>510</v>
      </c>
      <c r="F1782" s="1373" t="s">
        <v>20</v>
      </c>
      <c r="G1782" s="1375"/>
      <c r="H1782" s="1375"/>
      <c r="I1782" s="1375"/>
      <c r="J1782" s="1375"/>
      <c r="K1782" s="1375"/>
      <c r="L1782" s="1375"/>
    </row>
    <row r="1783" spans="1:12" ht="21">
      <c r="A1783" s="1372">
        <v>45535</v>
      </c>
      <c r="B1783" s="1373" t="s">
        <v>2397</v>
      </c>
      <c r="C1783" s="1373" t="s">
        <v>2461</v>
      </c>
      <c r="D1783" s="1373" t="s">
        <v>2462</v>
      </c>
      <c r="E1783" s="1373" t="s">
        <v>511</v>
      </c>
      <c r="F1783" s="1373" t="s">
        <v>21</v>
      </c>
      <c r="G1783" s="1375"/>
      <c r="H1783" s="1375"/>
      <c r="I1783" s="1375"/>
      <c r="J1783" s="1375"/>
      <c r="K1783" s="1375"/>
      <c r="L1783" s="1375"/>
    </row>
    <row r="1784" spans="1:12" ht="21">
      <c r="A1784" s="1372">
        <v>45535</v>
      </c>
      <c r="B1784" s="1373" t="s">
        <v>2397</v>
      </c>
      <c r="C1784" s="1373" t="s">
        <v>2461</v>
      </c>
      <c r="D1784" s="1373" t="s">
        <v>2462</v>
      </c>
      <c r="E1784" s="1373" t="s">
        <v>512</v>
      </c>
      <c r="F1784" s="1373" t="s">
        <v>22</v>
      </c>
      <c r="G1784" s="1375"/>
      <c r="H1784" s="1375"/>
      <c r="I1784" s="1375"/>
      <c r="J1784" s="1375"/>
      <c r="K1784" s="1375"/>
      <c r="L1784" s="1375"/>
    </row>
    <row r="1785" spans="1:12" ht="21">
      <c r="A1785" s="1372">
        <v>45535</v>
      </c>
      <c r="B1785" s="1373" t="s">
        <v>2397</v>
      </c>
      <c r="C1785" s="1373" t="s">
        <v>2461</v>
      </c>
      <c r="D1785" s="1373" t="s">
        <v>2462</v>
      </c>
      <c r="E1785" s="1373" t="s">
        <v>513</v>
      </c>
      <c r="F1785" s="1373" t="s">
        <v>23</v>
      </c>
      <c r="G1785" s="1375"/>
      <c r="H1785" s="1375"/>
      <c r="I1785" s="1375"/>
      <c r="J1785" s="1375"/>
      <c r="K1785" s="1375"/>
      <c r="L1785" s="1375"/>
    </row>
    <row r="1786" spans="1:12" ht="21">
      <c r="A1786" s="1372">
        <v>45535</v>
      </c>
      <c r="B1786" s="1373" t="s">
        <v>2397</v>
      </c>
      <c r="C1786" s="1373" t="s">
        <v>2461</v>
      </c>
      <c r="D1786" s="1373" t="s">
        <v>2462</v>
      </c>
      <c r="E1786" s="1373" t="s">
        <v>514</v>
      </c>
      <c r="F1786" s="1373" t="s">
        <v>24</v>
      </c>
      <c r="G1786" s="1374">
        <v>1962149.86</v>
      </c>
      <c r="H1786" s="1374">
        <v>1392670.4</v>
      </c>
      <c r="I1786" s="1374">
        <v>3572559.42</v>
      </c>
      <c r="J1786" s="1374">
        <v>0</v>
      </c>
      <c r="K1786" s="1374">
        <v>569479.46</v>
      </c>
      <c r="L1786" s="1374">
        <v>3572559.42</v>
      </c>
    </row>
    <row r="1787" spans="1:12" ht="21">
      <c r="A1787" s="1372">
        <v>45535</v>
      </c>
      <c r="B1787" s="1373" t="s">
        <v>2397</v>
      </c>
      <c r="C1787" s="1373" t="s">
        <v>2461</v>
      </c>
      <c r="D1787" s="1373" t="s">
        <v>2462</v>
      </c>
      <c r="E1787" s="1373" t="s">
        <v>515</v>
      </c>
      <c r="F1787" s="1373" t="s">
        <v>25</v>
      </c>
      <c r="G1787" s="1374">
        <v>0</v>
      </c>
      <c r="H1787" s="1374">
        <v>522.5</v>
      </c>
      <c r="I1787" s="1374">
        <v>15691.55</v>
      </c>
      <c r="J1787" s="1374">
        <v>0</v>
      </c>
      <c r="K1787" s="1374">
        <v>-522.5</v>
      </c>
      <c r="L1787" s="1374">
        <v>15691.55</v>
      </c>
    </row>
    <row r="1788" spans="1:12" ht="21">
      <c r="A1788" s="1372">
        <v>45535</v>
      </c>
      <c r="B1788" s="1373" t="s">
        <v>2397</v>
      </c>
      <c r="C1788" s="1373" t="s">
        <v>2461</v>
      </c>
      <c r="D1788" s="1373" t="s">
        <v>2462</v>
      </c>
      <c r="E1788" s="1373" t="s">
        <v>516</v>
      </c>
      <c r="F1788" s="1373" t="s">
        <v>26</v>
      </c>
      <c r="G1788" s="1374">
        <v>588264.87</v>
      </c>
      <c r="H1788" s="1374">
        <v>471657.2</v>
      </c>
      <c r="I1788" s="1374">
        <v>865673.32</v>
      </c>
      <c r="J1788" s="1374">
        <v>0</v>
      </c>
      <c r="K1788" s="1374">
        <v>116607.67</v>
      </c>
      <c r="L1788" s="1374">
        <v>865673.32</v>
      </c>
    </row>
    <row r="1789" spans="1:12" ht="21">
      <c r="A1789" s="1372">
        <v>45535</v>
      </c>
      <c r="B1789" s="1373" t="s">
        <v>2397</v>
      </c>
      <c r="C1789" s="1373" t="s">
        <v>2461</v>
      </c>
      <c r="D1789" s="1373" t="s">
        <v>2462</v>
      </c>
      <c r="E1789" s="1373" t="s">
        <v>517</v>
      </c>
      <c r="F1789" s="1373" t="s">
        <v>27</v>
      </c>
      <c r="G1789" s="1374">
        <v>547217</v>
      </c>
      <c r="H1789" s="1374">
        <v>542750</v>
      </c>
      <c r="I1789" s="1374">
        <v>566452</v>
      </c>
      <c r="J1789" s="1374">
        <v>0</v>
      </c>
      <c r="K1789" s="1374">
        <v>4467</v>
      </c>
      <c r="L1789" s="1374">
        <v>566452</v>
      </c>
    </row>
    <row r="1790" spans="1:12" ht="21">
      <c r="A1790" s="1372">
        <v>45535</v>
      </c>
      <c r="B1790" s="1373" t="s">
        <v>2397</v>
      </c>
      <c r="C1790" s="1373" t="s">
        <v>2461</v>
      </c>
      <c r="D1790" s="1373" t="s">
        <v>2462</v>
      </c>
      <c r="E1790" s="1373" t="s">
        <v>518</v>
      </c>
      <c r="F1790" s="1373" t="s">
        <v>28</v>
      </c>
      <c r="G1790" s="1375"/>
      <c r="H1790" s="1375"/>
      <c r="I1790" s="1375"/>
      <c r="J1790" s="1375"/>
      <c r="K1790" s="1375"/>
      <c r="L1790" s="1375"/>
    </row>
    <row r="1791" spans="1:12" ht="21">
      <c r="A1791" s="1372">
        <v>45535</v>
      </c>
      <c r="B1791" s="1373" t="s">
        <v>2397</v>
      </c>
      <c r="C1791" s="1373" t="s">
        <v>2461</v>
      </c>
      <c r="D1791" s="1373" t="s">
        <v>2462</v>
      </c>
      <c r="E1791" s="1373" t="s">
        <v>519</v>
      </c>
      <c r="F1791" s="1373" t="s">
        <v>29</v>
      </c>
      <c r="G1791" s="1374">
        <v>13819</v>
      </c>
      <c r="H1791" s="1374">
        <v>28970.58</v>
      </c>
      <c r="I1791" s="1374">
        <v>212391.7</v>
      </c>
      <c r="J1791" s="1374">
        <v>0</v>
      </c>
      <c r="K1791" s="1374">
        <v>-15151.58</v>
      </c>
      <c r="L1791" s="1374">
        <v>212391.7</v>
      </c>
    </row>
    <row r="1792" spans="1:12" ht="21">
      <c r="A1792" s="1372">
        <v>45535</v>
      </c>
      <c r="B1792" s="1373" t="s">
        <v>2397</v>
      </c>
      <c r="C1792" s="1373" t="s">
        <v>2461</v>
      </c>
      <c r="D1792" s="1373" t="s">
        <v>2462</v>
      </c>
      <c r="E1792" s="1373" t="s">
        <v>520</v>
      </c>
      <c r="F1792" s="1373" t="s">
        <v>37</v>
      </c>
      <c r="G1792" s="1374">
        <v>168407</v>
      </c>
      <c r="H1792" s="1374">
        <v>165627</v>
      </c>
      <c r="I1792" s="1374">
        <v>2890</v>
      </c>
      <c r="J1792" s="1374">
        <v>0</v>
      </c>
      <c r="K1792" s="1374">
        <v>2780</v>
      </c>
      <c r="L1792" s="1374">
        <v>2890</v>
      </c>
    </row>
    <row r="1793" spans="1:12" ht="21">
      <c r="A1793" s="1372">
        <v>45535</v>
      </c>
      <c r="B1793" s="1373" t="s">
        <v>2397</v>
      </c>
      <c r="C1793" s="1373" t="s">
        <v>2461</v>
      </c>
      <c r="D1793" s="1373" t="s">
        <v>2462</v>
      </c>
      <c r="E1793" s="1373" t="s">
        <v>521</v>
      </c>
      <c r="F1793" s="1373" t="s">
        <v>38</v>
      </c>
      <c r="G1793" s="1375"/>
      <c r="H1793" s="1375"/>
      <c r="I1793" s="1375"/>
      <c r="J1793" s="1375"/>
      <c r="K1793" s="1375"/>
      <c r="L1793" s="1375"/>
    </row>
    <row r="1794" spans="1:12" ht="21">
      <c r="A1794" s="1372">
        <v>45535</v>
      </c>
      <c r="B1794" s="1373" t="s">
        <v>2397</v>
      </c>
      <c r="C1794" s="1373" t="s">
        <v>2461</v>
      </c>
      <c r="D1794" s="1373" t="s">
        <v>2462</v>
      </c>
      <c r="E1794" s="1373" t="s">
        <v>522</v>
      </c>
      <c r="F1794" s="1373" t="s">
        <v>30</v>
      </c>
      <c r="G1794" s="1374">
        <v>93601</v>
      </c>
      <c r="H1794" s="1374">
        <v>103648</v>
      </c>
      <c r="I1794" s="1374">
        <v>120033.45</v>
      </c>
      <c r="J1794" s="1374">
        <v>0</v>
      </c>
      <c r="K1794" s="1374">
        <v>-10047</v>
      </c>
      <c r="L1794" s="1374">
        <v>120033.45</v>
      </c>
    </row>
    <row r="1795" spans="1:12" ht="21">
      <c r="A1795" s="1372">
        <v>45535</v>
      </c>
      <c r="B1795" s="1373" t="s">
        <v>2397</v>
      </c>
      <c r="C1795" s="1373" t="s">
        <v>2461</v>
      </c>
      <c r="D1795" s="1373" t="s">
        <v>2462</v>
      </c>
      <c r="E1795" s="1373" t="s">
        <v>523</v>
      </c>
      <c r="F1795" s="1373" t="s">
        <v>31</v>
      </c>
      <c r="G1795" s="1375"/>
      <c r="H1795" s="1375"/>
      <c r="I1795" s="1375"/>
      <c r="J1795" s="1375"/>
      <c r="K1795" s="1375"/>
      <c r="L1795" s="1375"/>
    </row>
    <row r="1796" spans="1:12" ht="21">
      <c r="A1796" s="1372">
        <v>45535</v>
      </c>
      <c r="B1796" s="1373" t="s">
        <v>2397</v>
      </c>
      <c r="C1796" s="1373" t="s">
        <v>2461</v>
      </c>
      <c r="D1796" s="1373" t="s">
        <v>2462</v>
      </c>
      <c r="E1796" s="1373" t="s">
        <v>524</v>
      </c>
      <c r="F1796" s="1373" t="s">
        <v>32</v>
      </c>
      <c r="G1796" s="1374">
        <v>144774.1</v>
      </c>
      <c r="H1796" s="1374">
        <v>144774.1</v>
      </c>
      <c r="I1796" s="1374">
        <v>0</v>
      </c>
      <c r="J1796" s="1374">
        <v>0</v>
      </c>
      <c r="K1796" s="1374">
        <v>0</v>
      </c>
      <c r="L1796" s="1374">
        <v>0</v>
      </c>
    </row>
    <row r="1797" spans="1:12" ht="21">
      <c r="A1797" s="1372">
        <v>45535</v>
      </c>
      <c r="B1797" s="1373" t="s">
        <v>2397</v>
      </c>
      <c r="C1797" s="1373" t="s">
        <v>2461</v>
      </c>
      <c r="D1797" s="1373" t="s">
        <v>2462</v>
      </c>
      <c r="E1797" s="1373" t="s">
        <v>525</v>
      </c>
      <c r="F1797" s="1373" t="s">
        <v>33</v>
      </c>
      <c r="G1797" s="1374">
        <v>3621</v>
      </c>
      <c r="H1797" s="1374">
        <v>3621</v>
      </c>
      <c r="I1797" s="1374">
        <v>0</v>
      </c>
      <c r="J1797" s="1374">
        <v>0</v>
      </c>
      <c r="K1797" s="1374">
        <v>0</v>
      </c>
      <c r="L1797" s="1374">
        <v>0</v>
      </c>
    </row>
    <row r="1798" spans="1:12" ht="21">
      <c r="A1798" s="1372">
        <v>45535</v>
      </c>
      <c r="B1798" s="1373" t="s">
        <v>2397</v>
      </c>
      <c r="C1798" s="1373" t="s">
        <v>2461</v>
      </c>
      <c r="D1798" s="1373" t="s">
        <v>2462</v>
      </c>
      <c r="E1798" s="1373" t="s">
        <v>526</v>
      </c>
      <c r="F1798" s="1373" t="s">
        <v>34</v>
      </c>
      <c r="G1798" s="1375"/>
      <c r="H1798" s="1375"/>
      <c r="I1798" s="1375"/>
      <c r="J1798" s="1375"/>
      <c r="K1798" s="1375"/>
      <c r="L1798" s="1375"/>
    </row>
    <row r="1799" spans="1:12" ht="21">
      <c r="A1799" s="1372">
        <v>45535</v>
      </c>
      <c r="B1799" s="1373" t="s">
        <v>2397</v>
      </c>
      <c r="C1799" s="1373" t="s">
        <v>2461</v>
      </c>
      <c r="D1799" s="1373" t="s">
        <v>2462</v>
      </c>
      <c r="E1799" s="1373" t="s">
        <v>527</v>
      </c>
      <c r="F1799" s="1373" t="s">
        <v>35</v>
      </c>
      <c r="G1799" s="1374">
        <v>16360</v>
      </c>
      <c r="H1799" s="1374">
        <v>11640</v>
      </c>
      <c r="I1799" s="1374">
        <v>5900</v>
      </c>
      <c r="J1799" s="1374">
        <v>0</v>
      </c>
      <c r="K1799" s="1374">
        <v>4720</v>
      </c>
      <c r="L1799" s="1374">
        <v>5900</v>
      </c>
    </row>
    <row r="1800" spans="1:12" ht="21">
      <c r="A1800" s="1372">
        <v>45535</v>
      </c>
      <c r="B1800" s="1373" t="s">
        <v>2397</v>
      </c>
      <c r="C1800" s="1373" t="s">
        <v>2461</v>
      </c>
      <c r="D1800" s="1373" t="s">
        <v>2462</v>
      </c>
      <c r="E1800" s="1373" t="s">
        <v>528</v>
      </c>
      <c r="F1800" s="1373" t="s">
        <v>36</v>
      </c>
      <c r="G1800" s="1374">
        <v>77451</v>
      </c>
      <c r="H1800" s="1374">
        <v>110607.25</v>
      </c>
      <c r="I1800" s="1374">
        <v>107276.98</v>
      </c>
      <c r="J1800" s="1374">
        <v>0</v>
      </c>
      <c r="K1800" s="1374">
        <v>-33156.25</v>
      </c>
      <c r="L1800" s="1374">
        <v>107276.98</v>
      </c>
    </row>
    <row r="1801" spans="1:12" ht="21">
      <c r="A1801" s="1372">
        <v>45535</v>
      </c>
      <c r="B1801" s="1373" t="s">
        <v>2397</v>
      </c>
      <c r="C1801" s="1373" t="s">
        <v>2461</v>
      </c>
      <c r="D1801" s="1373" t="s">
        <v>2462</v>
      </c>
      <c r="E1801" s="1373" t="s">
        <v>529</v>
      </c>
      <c r="F1801" s="1373" t="s">
        <v>39</v>
      </c>
      <c r="G1801" s="1374">
        <v>100977</v>
      </c>
      <c r="H1801" s="1374">
        <v>100977</v>
      </c>
      <c r="I1801" s="1374">
        <v>0</v>
      </c>
      <c r="J1801" s="1374">
        <v>0</v>
      </c>
      <c r="K1801" s="1374">
        <v>0</v>
      </c>
      <c r="L1801" s="1374">
        <v>0</v>
      </c>
    </row>
    <row r="1802" spans="1:12" ht="21">
      <c r="A1802" s="1372">
        <v>45535</v>
      </c>
      <c r="B1802" s="1373" t="s">
        <v>2397</v>
      </c>
      <c r="C1802" s="1373" t="s">
        <v>2461</v>
      </c>
      <c r="D1802" s="1373" t="s">
        <v>2462</v>
      </c>
      <c r="E1802" s="1373" t="s">
        <v>530</v>
      </c>
      <c r="F1802" s="1373" t="s">
        <v>40</v>
      </c>
      <c r="G1802" s="1374">
        <v>8040</v>
      </c>
      <c r="H1802" s="1374">
        <v>8040</v>
      </c>
      <c r="I1802" s="1374">
        <v>0</v>
      </c>
      <c r="J1802" s="1374">
        <v>0</v>
      </c>
      <c r="K1802" s="1374">
        <v>0</v>
      </c>
      <c r="L1802" s="1374">
        <v>0</v>
      </c>
    </row>
    <row r="1803" spans="1:12" ht="21">
      <c r="A1803" s="1372">
        <v>45535</v>
      </c>
      <c r="B1803" s="1373" t="s">
        <v>2397</v>
      </c>
      <c r="C1803" s="1373" t="s">
        <v>2461</v>
      </c>
      <c r="D1803" s="1373" t="s">
        <v>2462</v>
      </c>
      <c r="E1803" s="1373" t="s">
        <v>531</v>
      </c>
      <c r="F1803" s="1373" t="s">
        <v>41</v>
      </c>
      <c r="G1803" s="1374">
        <v>0</v>
      </c>
      <c r="H1803" s="1374">
        <v>16943.68</v>
      </c>
      <c r="I1803" s="1374">
        <v>134224.49</v>
      </c>
      <c r="J1803" s="1374">
        <v>0</v>
      </c>
      <c r="K1803" s="1374">
        <v>-16943.68</v>
      </c>
      <c r="L1803" s="1374">
        <v>134224.49</v>
      </c>
    </row>
    <row r="1804" spans="1:12" ht="21">
      <c r="A1804" s="1372">
        <v>45535</v>
      </c>
      <c r="B1804" s="1373" t="s">
        <v>2397</v>
      </c>
      <c r="C1804" s="1373" t="s">
        <v>2461</v>
      </c>
      <c r="D1804" s="1373" t="s">
        <v>2462</v>
      </c>
      <c r="E1804" s="1373" t="s">
        <v>532</v>
      </c>
      <c r="F1804" s="1373" t="s">
        <v>42</v>
      </c>
      <c r="G1804" s="1374">
        <v>422295</v>
      </c>
      <c r="H1804" s="1374">
        <v>582300</v>
      </c>
      <c r="I1804" s="1374">
        <v>0</v>
      </c>
      <c r="J1804" s="1374">
        <v>0</v>
      </c>
      <c r="K1804" s="1374">
        <v>-160005</v>
      </c>
      <c r="L1804" s="1374">
        <v>0</v>
      </c>
    </row>
    <row r="1805" spans="1:12" ht="21">
      <c r="A1805" s="1372">
        <v>45535</v>
      </c>
      <c r="B1805" s="1373" t="s">
        <v>2397</v>
      </c>
      <c r="C1805" s="1373" t="s">
        <v>2461</v>
      </c>
      <c r="D1805" s="1373" t="s">
        <v>2462</v>
      </c>
      <c r="E1805" s="1373" t="s">
        <v>533</v>
      </c>
      <c r="F1805" s="1373" t="s">
        <v>43</v>
      </c>
      <c r="G1805" s="1375"/>
      <c r="H1805" s="1375"/>
      <c r="I1805" s="1375"/>
      <c r="J1805" s="1375"/>
      <c r="K1805" s="1375"/>
      <c r="L1805" s="1375"/>
    </row>
    <row r="1806" spans="1:12" ht="21">
      <c r="A1806" s="1372">
        <v>45535</v>
      </c>
      <c r="B1806" s="1373" t="s">
        <v>2397</v>
      </c>
      <c r="C1806" s="1373" t="s">
        <v>2461</v>
      </c>
      <c r="D1806" s="1373" t="s">
        <v>2462</v>
      </c>
      <c r="E1806" s="1373" t="s">
        <v>534</v>
      </c>
      <c r="F1806" s="1373" t="s">
        <v>44</v>
      </c>
      <c r="G1806" s="1375"/>
      <c r="H1806" s="1375"/>
      <c r="I1806" s="1375"/>
      <c r="J1806" s="1375"/>
      <c r="K1806" s="1375"/>
      <c r="L1806" s="1375"/>
    </row>
    <row r="1807" spans="1:12" ht="21">
      <c r="A1807" s="1372">
        <v>45535</v>
      </c>
      <c r="B1807" s="1373" t="s">
        <v>2397</v>
      </c>
      <c r="C1807" s="1373" t="s">
        <v>2461</v>
      </c>
      <c r="D1807" s="1373" t="s">
        <v>2462</v>
      </c>
      <c r="E1807" s="1373" t="s">
        <v>1909</v>
      </c>
      <c r="F1807" s="1373" t="s">
        <v>1910</v>
      </c>
      <c r="G1807" s="1375"/>
      <c r="H1807" s="1375"/>
      <c r="I1807" s="1375"/>
      <c r="J1807" s="1375"/>
      <c r="K1807" s="1375"/>
      <c r="L1807" s="1375"/>
    </row>
    <row r="1808" spans="1:12" ht="21">
      <c r="A1808" s="1372">
        <v>45535</v>
      </c>
      <c r="B1808" s="1373" t="s">
        <v>2397</v>
      </c>
      <c r="C1808" s="1373" t="s">
        <v>2461</v>
      </c>
      <c r="D1808" s="1373" t="s">
        <v>2462</v>
      </c>
      <c r="E1808" s="1373" t="s">
        <v>535</v>
      </c>
      <c r="F1808" s="1373" t="s">
        <v>45</v>
      </c>
      <c r="G1808" s="1375"/>
      <c r="H1808" s="1375"/>
      <c r="I1808" s="1375"/>
      <c r="J1808" s="1375"/>
      <c r="K1808" s="1375"/>
      <c r="L1808" s="1375"/>
    </row>
    <row r="1809" spans="1:12" ht="21">
      <c r="A1809" s="1372">
        <v>45535</v>
      </c>
      <c r="B1809" s="1373" t="s">
        <v>2397</v>
      </c>
      <c r="C1809" s="1373" t="s">
        <v>2461</v>
      </c>
      <c r="D1809" s="1373" t="s">
        <v>2462</v>
      </c>
      <c r="E1809" s="1373" t="s">
        <v>536</v>
      </c>
      <c r="F1809" s="1373" t="s">
        <v>46</v>
      </c>
      <c r="G1809" s="1375"/>
      <c r="H1809" s="1375"/>
      <c r="I1809" s="1375"/>
      <c r="J1809" s="1375"/>
      <c r="K1809" s="1375"/>
      <c r="L1809" s="1375"/>
    </row>
    <row r="1810" spans="1:12" ht="21">
      <c r="A1810" s="1372">
        <v>45535</v>
      </c>
      <c r="B1810" s="1373" t="s">
        <v>2397</v>
      </c>
      <c r="C1810" s="1373" t="s">
        <v>2461</v>
      </c>
      <c r="D1810" s="1373" t="s">
        <v>2462</v>
      </c>
      <c r="E1810" s="1373" t="s">
        <v>1911</v>
      </c>
      <c r="F1810" s="1373" t="s">
        <v>47</v>
      </c>
      <c r="G1810" s="1375"/>
      <c r="H1810" s="1375"/>
      <c r="I1810" s="1375"/>
      <c r="J1810" s="1375"/>
      <c r="K1810" s="1375"/>
      <c r="L1810" s="1375"/>
    </row>
    <row r="1811" spans="1:12" ht="21">
      <c r="A1811" s="1372">
        <v>45535</v>
      </c>
      <c r="B1811" s="1373" t="s">
        <v>2397</v>
      </c>
      <c r="C1811" s="1373" t="s">
        <v>2461</v>
      </c>
      <c r="D1811" s="1373" t="s">
        <v>2462</v>
      </c>
      <c r="E1811" s="1373" t="s">
        <v>537</v>
      </c>
      <c r="F1811" s="1373" t="s">
        <v>48</v>
      </c>
      <c r="G1811" s="1374">
        <v>0</v>
      </c>
      <c r="H1811" s="1374">
        <v>0</v>
      </c>
      <c r="I1811" s="1374">
        <v>6317000</v>
      </c>
      <c r="J1811" s="1374">
        <v>0</v>
      </c>
      <c r="K1811" s="1374">
        <v>0</v>
      </c>
      <c r="L1811" s="1374">
        <v>6317000</v>
      </c>
    </row>
    <row r="1812" spans="1:12" ht="21">
      <c r="A1812" s="1372">
        <v>45535</v>
      </c>
      <c r="B1812" s="1373" t="s">
        <v>2397</v>
      </c>
      <c r="C1812" s="1373" t="s">
        <v>2461</v>
      </c>
      <c r="D1812" s="1373" t="s">
        <v>2462</v>
      </c>
      <c r="E1812" s="1373" t="s">
        <v>538</v>
      </c>
      <c r="F1812" s="1373" t="s">
        <v>49</v>
      </c>
      <c r="G1812" s="1375"/>
      <c r="H1812" s="1375"/>
      <c r="I1812" s="1375"/>
      <c r="J1812" s="1375"/>
      <c r="K1812" s="1375"/>
      <c r="L1812" s="1375"/>
    </row>
    <row r="1813" spans="1:12" ht="21">
      <c r="A1813" s="1372">
        <v>45535</v>
      </c>
      <c r="B1813" s="1373" t="s">
        <v>2397</v>
      </c>
      <c r="C1813" s="1373" t="s">
        <v>2461</v>
      </c>
      <c r="D1813" s="1373" t="s">
        <v>2462</v>
      </c>
      <c r="E1813" s="1373" t="s">
        <v>539</v>
      </c>
      <c r="F1813" s="1373" t="s">
        <v>50</v>
      </c>
      <c r="G1813" s="1374">
        <v>0</v>
      </c>
      <c r="H1813" s="1374">
        <v>1350</v>
      </c>
      <c r="I1813" s="1374">
        <v>0</v>
      </c>
      <c r="J1813" s="1374">
        <v>6299436</v>
      </c>
      <c r="K1813" s="1374">
        <v>-1350</v>
      </c>
      <c r="L1813" s="1374">
        <v>-6299436</v>
      </c>
    </row>
    <row r="1814" spans="1:12" ht="21">
      <c r="A1814" s="1372">
        <v>45535</v>
      </c>
      <c r="B1814" s="1373" t="s">
        <v>2397</v>
      </c>
      <c r="C1814" s="1373" t="s">
        <v>2461</v>
      </c>
      <c r="D1814" s="1373" t="s">
        <v>2462</v>
      </c>
      <c r="E1814" s="1373" t="s">
        <v>540</v>
      </c>
      <c r="F1814" s="1373" t="s">
        <v>51</v>
      </c>
      <c r="G1814" s="1374">
        <v>0</v>
      </c>
      <c r="H1814" s="1374">
        <v>0</v>
      </c>
      <c r="I1814" s="1374">
        <v>37642891.799999997</v>
      </c>
      <c r="J1814" s="1374">
        <v>0</v>
      </c>
      <c r="K1814" s="1374">
        <v>0</v>
      </c>
      <c r="L1814" s="1374">
        <v>37642891.799999997</v>
      </c>
    </row>
    <row r="1815" spans="1:12" ht="21">
      <c r="A1815" s="1372">
        <v>45535</v>
      </c>
      <c r="B1815" s="1373" t="s">
        <v>2397</v>
      </c>
      <c r="C1815" s="1373" t="s">
        <v>2461</v>
      </c>
      <c r="D1815" s="1373" t="s">
        <v>2462</v>
      </c>
      <c r="E1815" s="1373" t="s">
        <v>541</v>
      </c>
      <c r="F1815" s="1373" t="s">
        <v>52</v>
      </c>
      <c r="G1815" s="1375"/>
      <c r="H1815" s="1375"/>
      <c r="I1815" s="1375"/>
      <c r="J1815" s="1375"/>
      <c r="K1815" s="1375"/>
      <c r="L1815" s="1375"/>
    </row>
    <row r="1816" spans="1:12" ht="21">
      <c r="A1816" s="1372">
        <v>45535</v>
      </c>
      <c r="B1816" s="1373" t="s">
        <v>2397</v>
      </c>
      <c r="C1816" s="1373" t="s">
        <v>2461</v>
      </c>
      <c r="D1816" s="1373" t="s">
        <v>2462</v>
      </c>
      <c r="E1816" s="1373" t="s">
        <v>542</v>
      </c>
      <c r="F1816" s="1373" t="s">
        <v>53</v>
      </c>
      <c r="G1816" s="1374">
        <v>0</v>
      </c>
      <c r="H1816" s="1374">
        <v>88290.64</v>
      </c>
      <c r="I1816" s="1374">
        <v>0</v>
      </c>
      <c r="J1816" s="1374">
        <v>12577580.560000001</v>
      </c>
      <c r="K1816" s="1374">
        <v>-88290.64</v>
      </c>
      <c r="L1816" s="1374">
        <v>-12577580.560000001</v>
      </c>
    </row>
    <row r="1817" spans="1:12" ht="21">
      <c r="A1817" s="1372">
        <v>45535</v>
      </c>
      <c r="B1817" s="1373" t="s">
        <v>2397</v>
      </c>
      <c r="C1817" s="1373" t="s">
        <v>2461</v>
      </c>
      <c r="D1817" s="1373" t="s">
        <v>2462</v>
      </c>
      <c r="E1817" s="1373" t="s">
        <v>543</v>
      </c>
      <c r="F1817" s="1373" t="s">
        <v>54</v>
      </c>
      <c r="G1817" s="1374">
        <v>899000</v>
      </c>
      <c r="H1817" s="1374">
        <v>0</v>
      </c>
      <c r="I1817" s="1374">
        <v>12218359</v>
      </c>
      <c r="J1817" s="1374">
        <v>0</v>
      </c>
      <c r="K1817" s="1374">
        <v>899000</v>
      </c>
      <c r="L1817" s="1374">
        <v>12218359</v>
      </c>
    </row>
    <row r="1818" spans="1:12" ht="21">
      <c r="A1818" s="1372">
        <v>45535</v>
      </c>
      <c r="B1818" s="1373" t="s">
        <v>2397</v>
      </c>
      <c r="C1818" s="1373" t="s">
        <v>2461</v>
      </c>
      <c r="D1818" s="1373" t="s">
        <v>2462</v>
      </c>
      <c r="E1818" s="1373" t="s">
        <v>544</v>
      </c>
      <c r="F1818" s="1373" t="s">
        <v>55</v>
      </c>
      <c r="G1818" s="1375"/>
      <c r="H1818" s="1375"/>
      <c r="I1818" s="1375"/>
      <c r="J1818" s="1375"/>
      <c r="K1818" s="1375"/>
      <c r="L1818" s="1375"/>
    </row>
    <row r="1819" spans="1:12" ht="21">
      <c r="A1819" s="1372">
        <v>45535</v>
      </c>
      <c r="B1819" s="1373" t="s">
        <v>2397</v>
      </c>
      <c r="C1819" s="1373" t="s">
        <v>2461</v>
      </c>
      <c r="D1819" s="1373" t="s">
        <v>2462</v>
      </c>
      <c r="E1819" s="1373" t="s">
        <v>545</v>
      </c>
      <c r="F1819" s="1373" t="s">
        <v>1437</v>
      </c>
      <c r="G1819" s="1374">
        <v>0</v>
      </c>
      <c r="H1819" s="1374">
        <v>281383.05</v>
      </c>
      <c r="I1819" s="1374">
        <v>0</v>
      </c>
      <c r="J1819" s="1374">
        <v>5840726.0499999998</v>
      </c>
      <c r="K1819" s="1374">
        <v>-281383.05</v>
      </c>
      <c r="L1819" s="1374">
        <v>-5840726.0499999998</v>
      </c>
    </row>
    <row r="1820" spans="1:12" ht="21">
      <c r="A1820" s="1372">
        <v>45535</v>
      </c>
      <c r="B1820" s="1373" t="s">
        <v>2397</v>
      </c>
      <c r="C1820" s="1373" t="s">
        <v>2461</v>
      </c>
      <c r="D1820" s="1373" t="s">
        <v>2462</v>
      </c>
      <c r="E1820" s="1373" t="s">
        <v>546</v>
      </c>
      <c r="F1820" s="1373" t="s">
        <v>56</v>
      </c>
      <c r="G1820" s="1375"/>
      <c r="H1820" s="1375"/>
      <c r="I1820" s="1375"/>
      <c r="J1820" s="1375"/>
      <c r="K1820" s="1375"/>
      <c r="L1820" s="1375"/>
    </row>
    <row r="1821" spans="1:12" ht="21">
      <c r="A1821" s="1372">
        <v>45535</v>
      </c>
      <c r="B1821" s="1373" t="s">
        <v>2397</v>
      </c>
      <c r="C1821" s="1373" t="s">
        <v>2461</v>
      </c>
      <c r="D1821" s="1373" t="s">
        <v>2462</v>
      </c>
      <c r="E1821" s="1373" t="s">
        <v>547</v>
      </c>
      <c r="F1821" s="1373" t="s">
        <v>57</v>
      </c>
      <c r="G1821" s="1375"/>
      <c r="H1821" s="1375"/>
      <c r="I1821" s="1375"/>
      <c r="J1821" s="1375"/>
      <c r="K1821" s="1375"/>
      <c r="L1821" s="1375"/>
    </row>
    <row r="1822" spans="1:12" ht="21">
      <c r="A1822" s="1372">
        <v>45535</v>
      </c>
      <c r="B1822" s="1373" t="s">
        <v>2397</v>
      </c>
      <c r="C1822" s="1373" t="s">
        <v>2461</v>
      </c>
      <c r="D1822" s="1373" t="s">
        <v>2462</v>
      </c>
      <c r="E1822" s="1373" t="s">
        <v>548</v>
      </c>
      <c r="F1822" s="1373" t="s">
        <v>1438</v>
      </c>
      <c r="G1822" s="1375"/>
      <c r="H1822" s="1375"/>
      <c r="I1822" s="1375"/>
      <c r="J1822" s="1375"/>
      <c r="K1822" s="1375"/>
      <c r="L1822" s="1375"/>
    </row>
    <row r="1823" spans="1:12" ht="21">
      <c r="A1823" s="1372">
        <v>45535</v>
      </c>
      <c r="B1823" s="1373" t="s">
        <v>2397</v>
      </c>
      <c r="C1823" s="1373" t="s">
        <v>2461</v>
      </c>
      <c r="D1823" s="1373" t="s">
        <v>2462</v>
      </c>
      <c r="E1823" s="1373" t="s">
        <v>549</v>
      </c>
      <c r="F1823" s="1373" t="s">
        <v>58</v>
      </c>
      <c r="G1823" s="1374">
        <v>0</v>
      </c>
      <c r="H1823" s="1374">
        <v>0</v>
      </c>
      <c r="I1823" s="1374">
        <v>284500</v>
      </c>
      <c r="J1823" s="1374">
        <v>0</v>
      </c>
      <c r="K1823" s="1374">
        <v>0</v>
      </c>
      <c r="L1823" s="1374">
        <v>284500</v>
      </c>
    </row>
    <row r="1824" spans="1:12" ht="21">
      <c r="A1824" s="1372">
        <v>45535</v>
      </c>
      <c r="B1824" s="1373" t="s">
        <v>2397</v>
      </c>
      <c r="C1824" s="1373" t="s">
        <v>2461</v>
      </c>
      <c r="D1824" s="1373" t="s">
        <v>2462</v>
      </c>
      <c r="E1824" s="1373" t="s">
        <v>550</v>
      </c>
      <c r="F1824" s="1373" t="s">
        <v>59</v>
      </c>
      <c r="G1824" s="1374">
        <v>0</v>
      </c>
      <c r="H1824" s="1374">
        <v>0</v>
      </c>
      <c r="I1824" s="1374">
        <v>548200</v>
      </c>
      <c r="J1824" s="1374">
        <v>0</v>
      </c>
      <c r="K1824" s="1374">
        <v>0</v>
      </c>
      <c r="L1824" s="1374">
        <v>548200</v>
      </c>
    </row>
    <row r="1825" spans="1:12" ht="21">
      <c r="A1825" s="1372">
        <v>45535</v>
      </c>
      <c r="B1825" s="1373" t="s">
        <v>2397</v>
      </c>
      <c r="C1825" s="1373" t="s">
        <v>2461</v>
      </c>
      <c r="D1825" s="1373" t="s">
        <v>2462</v>
      </c>
      <c r="E1825" s="1373" t="s">
        <v>551</v>
      </c>
      <c r="F1825" s="1373" t="s">
        <v>60</v>
      </c>
      <c r="G1825" s="1374">
        <v>0</v>
      </c>
      <c r="H1825" s="1374">
        <v>0</v>
      </c>
      <c r="I1825" s="1374">
        <v>22282.75</v>
      </c>
      <c r="J1825" s="1374">
        <v>0</v>
      </c>
      <c r="K1825" s="1374">
        <v>0</v>
      </c>
      <c r="L1825" s="1374">
        <v>22282.75</v>
      </c>
    </row>
    <row r="1826" spans="1:12" ht="21">
      <c r="A1826" s="1372">
        <v>45535</v>
      </c>
      <c r="B1826" s="1373" t="s">
        <v>2397</v>
      </c>
      <c r="C1826" s="1373" t="s">
        <v>2461</v>
      </c>
      <c r="D1826" s="1373" t="s">
        <v>2462</v>
      </c>
      <c r="E1826" s="1373" t="s">
        <v>552</v>
      </c>
      <c r="F1826" s="1373" t="s">
        <v>61</v>
      </c>
      <c r="G1826" s="1374">
        <v>0</v>
      </c>
      <c r="H1826" s="1374">
        <v>0</v>
      </c>
      <c r="I1826" s="1374">
        <v>899000</v>
      </c>
      <c r="J1826" s="1374">
        <v>0</v>
      </c>
      <c r="K1826" s="1374">
        <v>0</v>
      </c>
      <c r="L1826" s="1374">
        <v>899000</v>
      </c>
    </row>
    <row r="1827" spans="1:12" ht="21">
      <c r="A1827" s="1372">
        <v>45535</v>
      </c>
      <c r="B1827" s="1373" t="s">
        <v>2397</v>
      </c>
      <c r="C1827" s="1373" t="s">
        <v>2461</v>
      </c>
      <c r="D1827" s="1373" t="s">
        <v>2462</v>
      </c>
      <c r="E1827" s="1373" t="s">
        <v>553</v>
      </c>
      <c r="F1827" s="1373" t="s">
        <v>62</v>
      </c>
      <c r="G1827" s="1375"/>
      <c r="H1827" s="1375"/>
      <c r="I1827" s="1375"/>
      <c r="J1827" s="1375"/>
      <c r="K1827" s="1375"/>
      <c r="L1827" s="1375"/>
    </row>
    <row r="1828" spans="1:12" ht="21">
      <c r="A1828" s="1372">
        <v>45535</v>
      </c>
      <c r="B1828" s="1373" t="s">
        <v>2397</v>
      </c>
      <c r="C1828" s="1373" t="s">
        <v>2461</v>
      </c>
      <c r="D1828" s="1373" t="s">
        <v>2462</v>
      </c>
      <c r="E1828" s="1373" t="s">
        <v>554</v>
      </c>
      <c r="F1828" s="1373" t="s">
        <v>63</v>
      </c>
      <c r="G1828" s="1374">
        <v>0</v>
      </c>
      <c r="H1828" s="1374">
        <v>0</v>
      </c>
      <c r="I1828" s="1374">
        <v>962500</v>
      </c>
      <c r="J1828" s="1374">
        <v>0</v>
      </c>
      <c r="K1828" s="1374">
        <v>0</v>
      </c>
      <c r="L1828" s="1374">
        <v>962500</v>
      </c>
    </row>
    <row r="1829" spans="1:12" ht="21">
      <c r="A1829" s="1372">
        <v>45535</v>
      </c>
      <c r="B1829" s="1373" t="s">
        <v>2397</v>
      </c>
      <c r="C1829" s="1373" t="s">
        <v>2461</v>
      </c>
      <c r="D1829" s="1373" t="s">
        <v>2462</v>
      </c>
      <c r="E1829" s="1373" t="s">
        <v>555</v>
      </c>
      <c r="F1829" s="1373" t="s">
        <v>64</v>
      </c>
      <c r="G1829" s="1375"/>
      <c r="H1829" s="1375"/>
      <c r="I1829" s="1375"/>
      <c r="J1829" s="1375"/>
      <c r="K1829" s="1375"/>
      <c r="L1829" s="1375"/>
    </row>
    <row r="1830" spans="1:12" ht="21">
      <c r="A1830" s="1372">
        <v>45535</v>
      </c>
      <c r="B1830" s="1373" t="s">
        <v>2397</v>
      </c>
      <c r="C1830" s="1373" t="s">
        <v>2461</v>
      </c>
      <c r="D1830" s="1373" t="s">
        <v>2462</v>
      </c>
      <c r="E1830" s="1373" t="s">
        <v>556</v>
      </c>
      <c r="F1830" s="1373" t="s">
        <v>65</v>
      </c>
      <c r="G1830" s="1375"/>
      <c r="H1830" s="1375"/>
      <c r="I1830" s="1375"/>
      <c r="J1830" s="1375"/>
      <c r="K1830" s="1375"/>
      <c r="L1830" s="1375"/>
    </row>
    <row r="1831" spans="1:12" ht="21">
      <c r="A1831" s="1372">
        <v>45535</v>
      </c>
      <c r="B1831" s="1373" t="s">
        <v>2397</v>
      </c>
      <c r="C1831" s="1373" t="s">
        <v>2461</v>
      </c>
      <c r="D1831" s="1373" t="s">
        <v>2462</v>
      </c>
      <c r="E1831" s="1373" t="s">
        <v>557</v>
      </c>
      <c r="F1831" s="1373" t="s">
        <v>66</v>
      </c>
      <c r="G1831" s="1375"/>
      <c r="H1831" s="1375"/>
      <c r="I1831" s="1375"/>
      <c r="J1831" s="1375"/>
      <c r="K1831" s="1375"/>
      <c r="L1831" s="1375"/>
    </row>
    <row r="1832" spans="1:12" ht="21">
      <c r="A1832" s="1372">
        <v>45535</v>
      </c>
      <c r="B1832" s="1373" t="s">
        <v>2397</v>
      </c>
      <c r="C1832" s="1373" t="s">
        <v>2461</v>
      </c>
      <c r="D1832" s="1373" t="s">
        <v>2462</v>
      </c>
      <c r="E1832" s="1373" t="s">
        <v>558</v>
      </c>
      <c r="F1832" s="1373" t="s">
        <v>67</v>
      </c>
      <c r="G1832" s="1375"/>
      <c r="H1832" s="1375"/>
      <c r="I1832" s="1375"/>
      <c r="J1832" s="1375"/>
      <c r="K1832" s="1375"/>
      <c r="L1832" s="1375"/>
    </row>
    <row r="1833" spans="1:12" ht="21">
      <c r="A1833" s="1372">
        <v>45535</v>
      </c>
      <c r="B1833" s="1373" t="s">
        <v>2397</v>
      </c>
      <c r="C1833" s="1373" t="s">
        <v>2461</v>
      </c>
      <c r="D1833" s="1373" t="s">
        <v>2462</v>
      </c>
      <c r="E1833" s="1373" t="s">
        <v>559</v>
      </c>
      <c r="F1833" s="1373" t="s">
        <v>68</v>
      </c>
      <c r="G1833" s="1375"/>
      <c r="H1833" s="1375"/>
      <c r="I1833" s="1375"/>
      <c r="J1833" s="1375"/>
      <c r="K1833" s="1375"/>
      <c r="L1833" s="1375"/>
    </row>
    <row r="1834" spans="1:12" ht="21">
      <c r="A1834" s="1372">
        <v>45535</v>
      </c>
      <c r="B1834" s="1373" t="s">
        <v>2397</v>
      </c>
      <c r="C1834" s="1373" t="s">
        <v>2461</v>
      </c>
      <c r="D1834" s="1373" t="s">
        <v>2462</v>
      </c>
      <c r="E1834" s="1373" t="s">
        <v>560</v>
      </c>
      <c r="F1834" s="1373" t="s">
        <v>69</v>
      </c>
      <c r="G1834" s="1375"/>
      <c r="H1834" s="1375"/>
      <c r="I1834" s="1375"/>
      <c r="J1834" s="1375"/>
      <c r="K1834" s="1375"/>
      <c r="L1834" s="1375"/>
    </row>
    <row r="1835" spans="1:12" ht="21">
      <c r="A1835" s="1372">
        <v>45535</v>
      </c>
      <c r="B1835" s="1373" t="s">
        <v>2397</v>
      </c>
      <c r="C1835" s="1373" t="s">
        <v>2461</v>
      </c>
      <c r="D1835" s="1373" t="s">
        <v>2462</v>
      </c>
      <c r="E1835" s="1373" t="s">
        <v>561</v>
      </c>
      <c r="F1835" s="1373" t="s">
        <v>1439</v>
      </c>
      <c r="G1835" s="1374">
        <v>0</v>
      </c>
      <c r="H1835" s="1374">
        <v>0</v>
      </c>
      <c r="I1835" s="1374">
        <v>0</v>
      </c>
      <c r="J1835" s="1374">
        <v>284497</v>
      </c>
      <c r="K1835" s="1374">
        <v>0</v>
      </c>
      <c r="L1835" s="1374">
        <v>-284497</v>
      </c>
    </row>
    <row r="1836" spans="1:12" ht="21">
      <c r="A1836" s="1372">
        <v>45535</v>
      </c>
      <c r="B1836" s="1373" t="s">
        <v>2397</v>
      </c>
      <c r="C1836" s="1373" t="s">
        <v>2461</v>
      </c>
      <c r="D1836" s="1373" t="s">
        <v>2462</v>
      </c>
      <c r="E1836" s="1373" t="s">
        <v>562</v>
      </c>
      <c r="F1836" s="1373" t="s">
        <v>1440</v>
      </c>
      <c r="G1836" s="1374">
        <v>0</v>
      </c>
      <c r="H1836" s="1374">
        <v>0</v>
      </c>
      <c r="I1836" s="1374">
        <v>0</v>
      </c>
      <c r="J1836" s="1374">
        <v>548199</v>
      </c>
      <c r="K1836" s="1374">
        <v>0</v>
      </c>
      <c r="L1836" s="1374">
        <v>-548199</v>
      </c>
    </row>
    <row r="1837" spans="1:12" ht="21">
      <c r="A1837" s="1372">
        <v>45535</v>
      </c>
      <c r="B1837" s="1373" t="s">
        <v>2397</v>
      </c>
      <c r="C1837" s="1373" t="s">
        <v>2461</v>
      </c>
      <c r="D1837" s="1373" t="s">
        <v>2462</v>
      </c>
      <c r="E1837" s="1373" t="s">
        <v>563</v>
      </c>
      <c r="F1837" s="1373" t="s">
        <v>1441</v>
      </c>
      <c r="G1837" s="1374">
        <v>0</v>
      </c>
      <c r="H1837" s="1374">
        <v>0</v>
      </c>
      <c r="I1837" s="1374">
        <v>0</v>
      </c>
      <c r="J1837" s="1374">
        <v>22281.75</v>
      </c>
      <c r="K1837" s="1374">
        <v>0</v>
      </c>
      <c r="L1837" s="1374">
        <v>-22281.75</v>
      </c>
    </row>
    <row r="1838" spans="1:12" ht="21">
      <c r="A1838" s="1372">
        <v>45535</v>
      </c>
      <c r="B1838" s="1373" t="s">
        <v>2397</v>
      </c>
      <c r="C1838" s="1373" t="s">
        <v>2461</v>
      </c>
      <c r="D1838" s="1373" t="s">
        <v>2462</v>
      </c>
      <c r="E1838" s="1373" t="s">
        <v>564</v>
      </c>
      <c r="F1838" s="1373" t="s">
        <v>1442</v>
      </c>
      <c r="G1838" s="1374">
        <v>0</v>
      </c>
      <c r="H1838" s="1374">
        <v>0</v>
      </c>
      <c r="I1838" s="1374">
        <v>0</v>
      </c>
      <c r="J1838" s="1374">
        <v>898998</v>
      </c>
      <c r="K1838" s="1374">
        <v>0</v>
      </c>
      <c r="L1838" s="1374">
        <v>-898998</v>
      </c>
    </row>
    <row r="1839" spans="1:12" ht="21">
      <c r="A1839" s="1372">
        <v>45535</v>
      </c>
      <c r="B1839" s="1373" t="s">
        <v>2397</v>
      </c>
      <c r="C1839" s="1373" t="s">
        <v>2461</v>
      </c>
      <c r="D1839" s="1373" t="s">
        <v>2462</v>
      </c>
      <c r="E1839" s="1373" t="s">
        <v>565</v>
      </c>
      <c r="F1839" s="1373" t="s">
        <v>1443</v>
      </c>
      <c r="G1839" s="1375"/>
      <c r="H1839" s="1375"/>
      <c r="I1839" s="1375"/>
      <c r="J1839" s="1375"/>
      <c r="K1839" s="1375"/>
      <c r="L1839" s="1375"/>
    </row>
    <row r="1840" spans="1:12" ht="21">
      <c r="A1840" s="1372">
        <v>45535</v>
      </c>
      <c r="B1840" s="1373" t="s">
        <v>2397</v>
      </c>
      <c r="C1840" s="1373" t="s">
        <v>2461</v>
      </c>
      <c r="D1840" s="1373" t="s">
        <v>2462</v>
      </c>
      <c r="E1840" s="1373" t="s">
        <v>566</v>
      </c>
      <c r="F1840" s="1373" t="s">
        <v>1444</v>
      </c>
      <c r="G1840" s="1374">
        <v>0</v>
      </c>
      <c r="H1840" s="1374">
        <v>166.53</v>
      </c>
      <c r="I1840" s="1374">
        <v>0</v>
      </c>
      <c r="J1840" s="1374">
        <v>954837.82</v>
      </c>
      <c r="K1840" s="1374">
        <v>-166.53</v>
      </c>
      <c r="L1840" s="1374">
        <v>-954837.82</v>
      </c>
    </row>
    <row r="1841" spans="1:12" ht="21">
      <c r="A1841" s="1372">
        <v>45535</v>
      </c>
      <c r="B1841" s="1373" t="s">
        <v>2397</v>
      </c>
      <c r="C1841" s="1373" t="s">
        <v>2461</v>
      </c>
      <c r="D1841" s="1373" t="s">
        <v>2462</v>
      </c>
      <c r="E1841" s="1373" t="s">
        <v>567</v>
      </c>
      <c r="F1841" s="1373" t="s">
        <v>70</v>
      </c>
      <c r="G1841" s="1374">
        <v>0</v>
      </c>
      <c r="H1841" s="1374">
        <v>0</v>
      </c>
      <c r="I1841" s="1374">
        <v>3147581</v>
      </c>
      <c r="J1841" s="1374">
        <v>0</v>
      </c>
      <c r="K1841" s="1374">
        <v>0</v>
      </c>
      <c r="L1841" s="1374">
        <v>3147581</v>
      </c>
    </row>
    <row r="1842" spans="1:12" ht="21">
      <c r="A1842" s="1372">
        <v>45535</v>
      </c>
      <c r="B1842" s="1373" t="s">
        <v>2397</v>
      </c>
      <c r="C1842" s="1373" t="s">
        <v>2461</v>
      </c>
      <c r="D1842" s="1373" t="s">
        <v>2462</v>
      </c>
      <c r="E1842" s="1373" t="s">
        <v>568</v>
      </c>
      <c r="F1842" s="1373" t="s">
        <v>71</v>
      </c>
      <c r="G1842" s="1374">
        <v>0</v>
      </c>
      <c r="H1842" s="1374">
        <v>0</v>
      </c>
      <c r="I1842" s="1374">
        <v>19339300</v>
      </c>
      <c r="J1842" s="1374">
        <v>0</v>
      </c>
      <c r="K1842" s="1374">
        <v>0</v>
      </c>
      <c r="L1842" s="1374">
        <v>19339300</v>
      </c>
    </row>
    <row r="1843" spans="1:12" ht="21">
      <c r="A1843" s="1372">
        <v>45535</v>
      </c>
      <c r="B1843" s="1373" t="s">
        <v>2397</v>
      </c>
      <c r="C1843" s="1373" t="s">
        <v>2461</v>
      </c>
      <c r="D1843" s="1373" t="s">
        <v>2462</v>
      </c>
      <c r="E1843" s="1373" t="s">
        <v>569</v>
      </c>
      <c r="F1843" s="1373" t="s">
        <v>1445</v>
      </c>
      <c r="G1843" s="1374">
        <v>0</v>
      </c>
      <c r="H1843" s="1374">
        <v>0</v>
      </c>
      <c r="I1843" s="1374">
        <v>2836266</v>
      </c>
      <c r="J1843" s="1374">
        <v>0</v>
      </c>
      <c r="K1843" s="1374">
        <v>0</v>
      </c>
      <c r="L1843" s="1374">
        <v>2836266</v>
      </c>
    </row>
    <row r="1844" spans="1:12" ht="21">
      <c r="A1844" s="1372">
        <v>45535</v>
      </c>
      <c r="B1844" s="1373" t="s">
        <v>2397</v>
      </c>
      <c r="C1844" s="1373" t="s">
        <v>2461</v>
      </c>
      <c r="D1844" s="1373" t="s">
        <v>2462</v>
      </c>
      <c r="E1844" s="1373" t="s">
        <v>570</v>
      </c>
      <c r="F1844" s="1373" t="s">
        <v>72</v>
      </c>
      <c r="G1844" s="1374">
        <v>0</v>
      </c>
      <c r="H1844" s="1374">
        <v>0</v>
      </c>
      <c r="I1844" s="1374">
        <v>8203266</v>
      </c>
      <c r="J1844" s="1374">
        <v>0</v>
      </c>
      <c r="K1844" s="1374">
        <v>0</v>
      </c>
      <c r="L1844" s="1374">
        <v>8203266</v>
      </c>
    </row>
    <row r="1845" spans="1:12" ht="21">
      <c r="A1845" s="1372">
        <v>45535</v>
      </c>
      <c r="B1845" s="1373" t="s">
        <v>2397</v>
      </c>
      <c r="C1845" s="1373" t="s">
        <v>2461</v>
      </c>
      <c r="D1845" s="1373" t="s">
        <v>2462</v>
      </c>
      <c r="E1845" s="1373" t="s">
        <v>571</v>
      </c>
      <c r="F1845" s="1373" t="s">
        <v>73</v>
      </c>
      <c r="G1845" s="1375"/>
      <c r="H1845" s="1375"/>
      <c r="I1845" s="1375"/>
      <c r="J1845" s="1375"/>
      <c r="K1845" s="1375"/>
      <c r="L1845" s="1375"/>
    </row>
    <row r="1846" spans="1:12" ht="21">
      <c r="A1846" s="1372">
        <v>45535</v>
      </c>
      <c r="B1846" s="1373" t="s">
        <v>2397</v>
      </c>
      <c r="C1846" s="1373" t="s">
        <v>2461</v>
      </c>
      <c r="D1846" s="1373" t="s">
        <v>2462</v>
      </c>
      <c r="E1846" s="1373" t="s">
        <v>572</v>
      </c>
      <c r="F1846" s="1373" t="s">
        <v>74</v>
      </c>
      <c r="G1846" s="1375"/>
      <c r="H1846" s="1375"/>
      <c r="I1846" s="1375"/>
      <c r="J1846" s="1375"/>
      <c r="K1846" s="1375"/>
      <c r="L1846" s="1375"/>
    </row>
    <row r="1847" spans="1:12" ht="21">
      <c r="A1847" s="1372">
        <v>45535</v>
      </c>
      <c r="B1847" s="1373" t="s">
        <v>2397</v>
      </c>
      <c r="C1847" s="1373" t="s">
        <v>2461</v>
      </c>
      <c r="D1847" s="1373" t="s">
        <v>2462</v>
      </c>
      <c r="E1847" s="1373" t="s">
        <v>573</v>
      </c>
      <c r="F1847" s="1373" t="s">
        <v>75</v>
      </c>
      <c r="G1847" s="1374">
        <v>0</v>
      </c>
      <c r="H1847" s="1374">
        <v>0</v>
      </c>
      <c r="I1847" s="1374">
        <v>3598553.29</v>
      </c>
      <c r="J1847" s="1374">
        <v>0</v>
      </c>
      <c r="K1847" s="1374">
        <v>0</v>
      </c>
      <c r="L1847" s="1374">
        <v>3598553.29</v>
      </c>
    </row>
    <row r="1848" spans="1:12" ht="21">
      <c r="A1848" s="1372">
        <v>45535</v>
      </c>
      <c r="B1848" s="1373" t="s">
        <v>2397</v>
      </c>
      <c r="C1848" s="1373" t="s">
        <v>2461</v>
      </c>
      <c r="D1848" s="1373" t="s">
        <v>2462</v>
      </c>
      <c r="E1848" s="1373" t="s">
        <v>574</v>
      </c>
      <c r="F1848" s="1373" t="s">
        <v>76</v>
      </c>
      <c r="G1848" s="1374">
        <v>0</v>
      </c>
      <c r="H1848" s="1374">
        <v>0</v>
      </c>
      <c r="I1848" s="1374">
        <v>99724</v>
      </c>
      <c r="J1848" s="1374">
        <v>0</v>
      </c>
      <c r="K1848" s="1374">
        <v>0</v>
      </c>
      <c r="L1848" s="1374">
        <v>99724</v>
      </c>
    </row>
    <row r="1849" spans="1:12" ht="21">
      <c r="A1849" s="1372">
        <v>45535</v>
      </c>
      <c r="B1849" s="1373" t="s">
        <v>2397</v>
      </c>
      <c r="C1849" s="1373" t="s">
        <v>2461</v>
      </c>
      <c r="D1849" s="1373" t="s">
        <v>2462</v>
      </c>
      <c r="E1849" s="1373" t="s">
        <v>575</v>
      </c>
      <c r="F1849" s="1373" t="s">
        <v>77</v>
      </c>
      <c r="G1849" s="1374">
        <v>0</v>
      </c>
      <c r="H1849" s="1374">
        <v>0</v>
      </c>
      <c r="I1849" s="1374">
        <v>2229705</v>
      </c>
      <c r="J1849" s="1374">
        <v>0</v>
      </c>
      <c r="K1849" s="1374">
        <v>0</v>
      </c>
      <c r="L1849" s="1374">
        <v>2229705</v>
      </c>
    </row>
    <row r="1850" spans="1:12" ht="21">
      <c r="A1850" s="1372">
        <v>45535</v>
      </c>
      <c r="B1850" s="1373" t="s">
        <v>2397</v>
      </c>
      <c r="C1850" s="1373" t="s">
        <v>2461</v>
      </c>
      <c r="D1850" s="1373" t="s">
        <v>2462</v>
      </c>
      <c r="E1850" s="1373" t="s">
        <v>576</v>
      </c>
      <c r="F1850" s="1373" t="s">
        <v>1446</v>
      </c>
      <c r="G1850" s="1374">
        <v>0</v>
      </c>
      <c r="H1850" s="1374">
        <v>12924.42</v>
      </c>
      <c r="I1850" s="1374">
        <v>0</v>
      </c>
      <c r="J1850" s="1374">
        <v>1492980</v>
      </c>
      <c r="K1850" s="1374">
        <v>-12924.42</v>
      </c>
      <c r="L1850" s="1374">
        <v>-1492980</v>
      </c>
    </row>
    <row r="1851" spans="1:12" ht="21">
      <c r="A1851" s="1372">
        <v>45535</v>
      </c>
      <c r="B1851" s="1373" t="s">
        <v>2397</v>
      </c>
      <c r="C1851" s="1373" t="s">
        <v>2461</v>
      </c>
      <c r="D1851" s="1373" t="s">
        <v>2462</v>
      </c>
      <c r="E1851" s="1373" t="s">
        <v>577</v>
      </c>
      <c r="F1851" s="1373" t="s">
        <v>78</v>
      </c>
      <c r="G1851" s="1374">
        <v>0</v>
      </c>
      <c r="H1851" s="1374">
        <v>64518.78</v>
      </c>
      <c r="I1851" s="1374">
        <v>0</v>
      </c>
      <c r="J1851" s="1374">
        <v>9830070.1999999993</v>
      </c>
      <c r="K1851" s="1374">
        <v>-64518.78</v>
      </c>
      <c r="L1851" s="1374">
        <v>-9830070.1999999993</v>
      </c>
    </row>
    <row r="1852" spans="1:12" ht="21">
      <c r="A1852" s="1372">
        <v>45535</v>
      </c>
      <c r="B1852" s="1373" t="s">
        <v>2397</v>
      </c>
      <c r="C1852" s="1373" t="s">
        <v>2461</v>
      </c>
      <c r="D1852" s="1373" t="s">
        <v>2462</v>
      </c>
      <c r="E1852" s="1373" t="s">
        <v>578</v>
      </c>
      <c r="F1852" s="1373" t="s">
        <v>1447</v>
      </c>
      <c r="G1852" s="1374">
        <v>0</v>
      </c>
      <c r="H1852" s="1374">
        <v>15757.03</v>
      </c>
      <c r="I1852" s="1374">
        <v>0</v>
      </c>
      <c r="J1852" s="1374">
        <v>1687310.8</v>
      </c>
      <c r="K1852" s="1374">
        <v>-15757.03</v>
      </c>
      <c r="L1852" s="1374">
        <v>-1687310.8</v>
      </c>
    </row>
    <row r="1853" spans="1:12" ht="21">
      <c r="A1853" s="1372">
        <v>45535</v>
      </c>
      <c r="B1853" s="1373" t="s">
        <v>2397</v>
      </c>
      <c r="C1853" s="1373" t="s">
        <v>2461</v>
      </c>
      <c r="D1853" s="1373" t="s">
        <v>2462</v>
      </c>
      <c r="E1853" s="1373" t="s">
        <v>579</v>
      </c>
      <c r="F1853" s="1373" t="s">
        <v>1448</v>
      </c>
      <c r="G1853" s="1374">
        <v>0</v>
      </c>
      <c r="H1853" s="1374">
        <v>45573.7</v>
      </c>
      <c r="I1853" s="1374">
        <v>0</v>
      </c>
      <c r="J1853" s="1374">
        <v>2435775.89</v>
      </c>
      <c r="K1853" s="1374">
        <v>-45573.7</v>
      </c>
      <c r="L1853" s="1374">
        <v>-2435775.89</v>
      </c>
    </row>
    <row r="1854" spans="1:12" ht="21">
      <c r="A1854" s="1372">
        <v>45535</v>
      </c>
      <c r="B1854" s="1373" t="s">
        <v>2397</v>
      </c>
      <c r="C1854" s="1373" t="s">
        <v>2461</v>
      </c>
      <c r="D1854" s="1373" t="s">
        <v>2462</v>
      </c>
      <c r="E1854" s="1373" t="s">
        <v>580</v>
      </c>
      <c r="F1854" s="1373" t="s">
        <v>1449</v>
      </c>
      <c r="G1854" s="1375"/>
      <c r="H1854" s="1375"/>
      <c r="I1854" s="1375"/>
      <c r="J1854" s="1375"/>
      <c r="K1854" s="1375"/>
      <c r="L1854" s="1375"/>
    </row>
    <row r="1855" spans="1:12" ht="21">
      <c r="A1855" s="1372">
        <v>45535</v>
      </c>
      <c r="B1855" s="1373" t="s">
        <v>2397</v>
      </c>
      <c r="C1855" s="1373" t="s">
        <v>2461</v>
      </c>
      <c r="D1855" s="1373" t="s">
        <v>2462</v>
      </c>
      <c r="E1855" s="1373" t="s">
        <v>581</v>
      </c>
      <c r="F1855" s="1373" t="s">
        <v>1809</v>
      </c>
      <c r="G1855" s="1375"/>
      <c r="H1855" s="1375"/>
      <c r="I1855" s="1375"/>
      <c r="J1855" s="1375"/>
      <c r="K1855" s="1375"/>
      <c r="L1855" s="1375"/>
    </row>
    <row r="1856" spans="1:12" ht="21">
      <c r="A1856" s="1372">
        <v>45535</v>
      </c>
      <c r="B1856" s="1373" t="s">
        <v>2397</v>
      </c>
      <c r="C1856" s="1373" t="s">
        <v>2461</v>
      </c>
      <c r="D1856" s="1373" t="s">
        <v>2462</v>
      </c>
      <c r="E1856" s="1373" t="s">
        <v>582</v>
      </c>
      <c r="F1856" s="1373" t="s">
        <v>1810</v>
      </c>
      <c r="G1856" s="1374">
        <v>0</v>
      </c>
      <c r="H1856" s="1374">
        <v>19991.96</v>
      </c>
      <c r="I1856" s="1374">
        <v>0</v>
      </c>
      <c r="J1856" s="1374">
        <v>2599736.46</v>
      </c>
      <c r="K1856" s="1374">
        <v>-19991.96</v>
      </c>
      <c r="L1856" s="1374">
        <v>-2599736.46</v>
      </c>
    </row>
    <row r="1857" spans="1:12" ht="21">
      <c r="A1857" s="1372">
        <v>45535</v>
      </c>
      <c r="B1857" s="1373" t="s">
        <v>2397</v>
      </c>
      <c r="C1857" s="1373" t="s">
        <v>2461</v>
      </c>
      <c r="D1857" s="1373" t="s">
        <v>2462</v>
      </c>
      <c r="E1857" s="1373" t="s">
        <v>583</v>
      </c>
      <c r="F1857" s="1373" t="s">
        <v>81</v>
      </c>
      <c r="G1857" s="1374">
        <v>0</v>
      </c>
      <c r="H1857" s="1374">
        <v>554.02</v>
      </c>
      <c r="I1857" s="1374">
        <v>0</v>
      </c>
      <c r="J1857" s="1374">
        <v>70360.639999999999</v>
      </c>
      <c r="K1857" s="1374">
        <v>-554.02</v>
      </c>
      <c r="L1857" s="1374">
        <v>-70360.639999999999</v>
      </c>
    </row>
    <row r="1858" spans="1:12" ht="21">
      <c r="A1858" s="1372">
        <v>45535</v>
      </c>
      <c r="B1858" s="1373" t="s">
        <v>2397</v>
      </c>
      <c r="C1858" s="1373" t="s">
        <v>2461</v>
      </c>
      <c r="D1858" s="1373" t="s">
        <v>2462</v>
      </c>
      <c r="E1858" s="1373" t="s">
        <v>584</v>
      </c>
      <c r="F1858" s="1373" t="s">
        <v>82</v>
      </c>
      <c r="G1858" s="1374">
        <v>0</v>
      </c>
      <c r="H1858" s="1374">
        <v>12387.25</v>
      </c>
      <c r="I1858" s="1374">
        <v>0</v>
      </c>
      <c r="J1858" s="1374">
        <v>883198.47</v>
      </c>
      <c r="K1858" s="1374">
        <v>-12387.25</v>
      </c>
      <c r="L1858" s="1374">
        <v>-883198.47</v>
      </c>
    </row>
    <row r="1859" spans="1:12" ht="21">
      <c r="A1859" s="1372">
        <v>45535</v>
      </c>
      <c r="B1859" s="1373" t="s">
        <v>2397</v>
      </c>
      <c r="C1859" s="1373" t="s">
        <v>2461</v>
      </c>
      <c r="D1859" s="1373" t="s">
        <v>2462</v>
      </c>
      <c r="E1859" s="1373" t="s">
        <v>585</v>
      </c>
      <c r="F1859" s="1373" t="s">
        <v>1450</v>
      </c>
      <c r="G1859" s="1375"/>
      <c r="H1859" s="1375"/>
      <c r="I1859" s="1375"/>
      <c r="J1859" s="1375"/>
      <c r="K1859" s="1375"/>
      <c r="L1859" s="1375"/>
    </row>
    <row r="1860" spans="1:12" ht="21">
      <c r="A1860" s="1372">
        <v>45535</v>
      </c>
      <c r="B1860" s="1373" t="s">
        <v>2397</v>
      </c>
      <c r="C1860" s="1373" t="s">
        <v>2461</v>
      </c>
      <c r="D1860" s="1373" t="s">
        <v>2462</v>
      </c>
      <c r="E1860" s="1373" t="s">
        <v>586</v>
      </c>
      <c r="F1860" s="1373" t="s">
        <v>1451</v>
      </c>
      <c r="G1860" s="1375"/>
      <c r="H1860" s="1375"/>
      <c r="I1860" s="1375"/>
      <c r="J1860" s="1375"/>
      <c r="K1860" s="1375"/>
      <c r="L1860" s="1375"/>
    </row>
    <row r="1861" spans="1:12" ht="21">
      <c r="A1861" s="1372">
        <v>45535</v>
      </c>
      <c r="B1861" s="1373" t="s">
        <v>2397</v>
      </c>
      <c r="C1861" s="1373" t="s">
        <v>2461</v>
      </c>
      <c r="D1861" s="1373" t="s">
        <v>2462</v>
      </c>
      <c r="E1861" s="1373" t="s">
        <v>587</v>
      </c>
      <c r="F1861" s="1373" t="s">
        <v>83</v>
      </c>
      <c r="G1861" s="1375"/>
      <c r="H1861" s="1375"/>
      <c r="I1861" s="1375"/>
      <c r="J1861" s="1375"/>
      <c r="K1861" s="1375"/>
      <c r="L1861" s="1375"/>
    </row>
    <row r="1862" spans="1:12" ht="21">
      <c r="A1862" s="1372">
        <v>45535</v>
      </c>
      <c r="B1862" s="1373" t="s">
        <v>2397</v>
      </c>
      <c r="C1862" s="1373" t="s">
        <v>2461</v>
      </c>
      <c r="D1862" s="1373" t="s">
        <v>2462</v>
      </c>
      <c r="E1862" s="1373" t="s">
        <v>588</v>
      </c>
      <c r="F1862" s="1373" t="s">
        <v>84</v>
      </c>
      <c r="G1862" s="1375"/>
      <c r="H1862" s="1375"/>
      <c r="I1862" s="1375"/>
      <c r="J1862" s="1375"/>
      <c r="K1862" s="1375"/>
      <c r="L1862" s="1375"/>
    </row>
    <row r="1863" spans="1:12" ht="21">
      <c r="A1863" s="1372">
        <v>45535</v>
      </c>
      <c r="B1863" s="1373" t="s">
        <v>2397</v>
      </c>
      <c r="C1863" s="1373" t="s">
        <v>2461</v>
      </c>
      <c r="D1863" s="1373" t="s">
        <v>2462</v>
      </c>
      <c r="E1863" s="1373" t="s">
        <v>589</v>
      </c>
      <c r="F1863" s="1373" t="s">
        <v>1452</v>
      </c>
      <c r="G1863" s="1375"/>
      <c r="H1863" s="1375"/>
      <c r="I1863" s="1375"/>
      <c r="J1863" s="1375"/>
      <c r="K1863" s="1375"/>
      <c r="L1863" s="1375"/>
    </row>
    <row r="1864" spans="1:12" ht="21">
      <c r="A1864" s="1372">
        <v>45535</v>
      </c>
      <c r="B1864" s="1373" t="s">
        <v>2397</v>
      </c>
      <c r="C1864" s="1373" t="s">
        <v>2461</v>
      </c>
      <c r="D1864" s="1373" t="s">
        <v>2462</v>
      </c>
      <c r="E1864" s="1373" t="s">
        <v>590</v>
      </c>
      <c r="F1864" s="1373" t="s">
        <v>85</v>
      </c>
      <c r="G1864" s="1374">
        <v>0</v>
      </c>
      <c r="H1864" s="1374">
        <v>0</v>
      </c>
      <c r="I1864" s="1374">
        <v>8113350</v>
      </c>
      <c r="J1864" s="1374">
        <v>0</v>
      </c>
      <c r="K1864" s="1374">
        <v>0</v>
      </c>
      <c r="L1864" s="1374">
        <v>8113350</v>
      </c>
    </row>
    <row r="1865" spans="1:12" ht="21">
      <c r="A1865" s="1372">
        <v>45535</v>
      </c>
      <c r="B1865" s="1373" t="s">
        <v>2397</v>
      </c>
      <c r="C1865" s="1373" t="s">
        <v>2461</v>
      </c>
      <c r="D1865" s="1373" t="s">
        <v>2462</v>
      </c>
      <c r="E1865" s="1373" t="s">
        <v>591</v>
      </c>
      <c r="F1865" s="1373" t="s">
        <v>86</v>
      </c>
      <c r="G1865" s="1375"/>
      <c r="H1865" s="1375"/>
      <c r="I1865" s="1375"/>
      <c r="J1865" s="1375"/>
      <c r="K1865" s="1375"/>
      <c r="L1865" s="1375"/>
    </row>
    <row r="1866" spans="1:12" ht="21">
      <c r="A1866" s="1372">
        <v>45535</v>
      </c>
      <c r="B1866" s="1373" t="s">
        <v>2397</v>
      </c>
      <c r="C1866" s="1373" t="s">
        <v>2461</v>
      </c>
      <c r="D1866" s="1373" t="s">
        <v>2462</v>
      </c>
      <c r="E1866" s="1373" t="s">
        <v>592</v>
      </c>
      <c r="F1866" s="1373" t="s">
        <v>1453</v>
      </c>
      <c r="G1866" s="1374">
        <v>0</v>
      </c>
      <c r="H1866" s="1374">
        <v>0</v>
      </c>
      <c r="I1866" s="1374">
        <v>0</v>
      </c>
      <c r="J1866" s="1374">
        <v>8113337</v>
      </c>
      <c r="K1866" s="1374">
        <v>0</v>
      </c>
      <c r="L1866" s="1374">
        <v>-8113337</v>
      </c>
    </row>
    <row r="1867" spans="1:12" ht="21">
      <c r="A1867" s="1372">
        <v>45535</v>
      </c>
      <c r="B1867" s="1373" t="s">
        <v>2397</v>
      </c>
      <c r="C1867" s="1373" t="s">
        <v>2461</v>
      </c>
      <c r="D1867" s="1373" t="s">
        <v>2462</v>
      </c>
      <c r="E1867" s="1373" t="s">
        <v>593</v>
      </c>
      <c r="F1867" s="1373" t="s">
        <v>87</v>
      </c>
      <c r="G1867" s="1375"/>
      <c r="H1867" s="1375"/>
      <c r="I1867" s="1375"/>
      <c r="J1867" s="1375"/>
      <c r="K1867" s="1375"/>
      <c r="L1867" s="1375"/>
    </row>
    <row r="1868" spans="1:12" ht="21">
      <c r="A1868" s="1372">
        <v>45535</v>
      </c>
      <c r="B1868" s="1373" t="s">
        <v>2397</v>
      </c>
      <c r="C1868" s="1373" t="s">
        <v>2461</v>
      </c>
      <c r="D1868" s="1373" t="s">
        <v>2462</v>
      </c>
      <c r="E1868" s="1373" t="s">
        <v>594</v>
      </c>
      <c r="F1868" s="1373" t="s">
        <v>88</v>
      </c>
      <c r="G1868" s="1375"/>
      <c r="H1868" s="1375"/>
      <c r="I1868" s="1375"/>
      <c r="J1868" s="1375"/>
      <c r="K1868" s="1375"/>
      <c r="L1868" s="1375"/>
    </row>
    <row r="1869" spans="1:12" ht="21">
      <c r="A1869" s="1372">
        <v>45535</v>
      </c>
      <c r="B1869" s="1373" t="s">
        <v>2397</v>
      </c>
      <c r="C1869" s="1373" t="s">
        <v>2461</v>
      </c>
      <c r="D1869" s="1373" t="s">
        <v>2462</v>
      </c>
      <c r="E1869" s="1373" t="s">
        <v>595</v>
      </c>
      <c r="F1869" s="1373" t="s">
        <v>1454</v>
      </c>
      <c r="G1869" s="1375"/>
      <c r="H1869" s="1375"/>
      <c r="I1869" s="1375"/>
      <c r="J1869" s="1375"/>
      <c r="K1869" s="1375"/>
      <c r="L1869" s="1375"/>
    </row>
    <row r="1870" spans="1:12" ht="21">
      <c r="A1870" s="1372">
        <v>45535</v>
      </c>
      <c r="B1870" s="1373" t="s">
        <v>2397</v>
      </c>
      <c r="C1870" s="1373" t="s">
        <v>2461</v>
      </c>
      <c r="D1870" s="1373" t="s">
        <v>2462</v>
      </c>
      <c r="E1870" s="1373" t="s">
        <v>596</v>
      </c>
      <c r="F1870" s="1373" t="s">
        <v>89</v>
      </c>
      <c r="G1870" s="1375"/>
      <c r="H1870" s="1375"/>
      <c r="I1870" s="1375"/>
      <c r="J1870" s="1375"/>
      <c r="K1870" s="1375"/>
      <c r="L1870" s="1375"/>
    </row>
    <row r="1871" spans="1:12" ht="21">
      <c r="A1871" s="1372">
        <v>45535</v>
      </c>
      <c r="B1871" s="1373" t="s">
        <v>2397</v>
      </c>
      <c r="C1871" s="1373" t="s">
        <v>2461</v>
      </c>
      <c r="D1871" s="1373" t="s">
        <v>2462</v>
      </c>
      <c r="E1871" s="1373" t="s">
        <v>597</v>
      </c>
      <c r="F1871" s="1373" t="s">
        <v>90</v>
      </c>
      <c r="G1871" s="1375"/>
      <c r="H1871" s="1375"/>
      <c r="I1871" s="1375"/>
      <c r="J1871" s="1375"/>
      <c r="K1871" s="1375"/>
      <c r="L1871" s="1375"/>
    </row>
    <row r="1872" spans="1:12" ht="21">
      <c r="A1872" s="1372">
        <v>45535</v>
      </c>
      <c r="B1872" s="1373" t="s">
        <v>2397</v>
      </c>
      <c r="C1872" s="1373" t="s">
        <v>2461</v>
      </c>
      <c r="D1872" s="1373" t="s">
        <v>2462</v>
      </c>
      <c r="E1872" s="1373" t="s">
        <v>598</v>
      </c>
      <c r="F1872" s="1373" t="s">
        <v>1455</v>
      </c>
      <c r="G1872" s="1375"/>
      <c r="H1872" s="1375"/>
      <c r="I1872" s="1375"/>
      <c r="J1872" s="1375"/>
      <c r="K1872" s="1375"/>
      <c r="L1872" s="1375"/>
    </row>
    <row r="1873" spans="1:12" ht="21">
      <c r="A1873" s="1372">
        <v>45535</v>
      </c>
      <c r="B1873" s="1373" t="s">
        <v>2397</v>
      </c>
      <c r="C1873" s="1373" t="s">
        <v>2461</v>
      </c>
      <c r="D1873" s="1373" t="s">
        <v>2462</v>
      </c>
      <c r="E1873" s="1373" t="s">
        <v>599</v>
      </c>
      <c r="F1873" s="1373" t="s">
        <v>91</v>
      </c>
      <c r="G1873" s="1375"/>
      <c r="H1873" s="1375"/>
      <c r="I1873" s="1375"/>
      <c r="J1873" s="1375"/>
      <c r="K1873" s="1375"/>
      <c r="L1873" s="1375"/>
    </row>
    <row r="1874" spans="1:12" ht="21">
      <c r="A1874" s="1372">
        <v>45535</v>
      </c>
      <c r="B1874" s="1373" t="s">
        <v>2397</v>
      </c>
      <c r="C1874" s="1373" t="s">
        <v>2461</v>
      </c>
      <c r="D1874" s="1373" t="s">
        <v>2462</v>
      </c>
      <c r="E1874" s="1373" t="s">
        <v>600</v>
      </c>
      <c r="F1874" s="1373" t="s">
        <v>92</v>
      </c>
      <c r="G1874" s="1375"/>
      <c r="H1874" s="1375"/>
      <c r="I1874" s="1375"/>
      <c r="J1874" s="1375"/>
      <c r="K1874" s="1375"/>
      <c r="L1874" s="1375"/>
    </row>
    <row r="1875" spans="1:12" ht="21">
      <c r="A1875" s="1372">
        <v>45535</v>
      </c>
      <c r="B1875" s="1373" t="s">
        <v>2397</v>
      </c>
      <c r="C1875" s="1373" t="s">
        <v>2461</v>
      </c>
      <c r="D1875" s="1373" t="s">
        <v>2462</v>
      </c>
      <c r="E1875" s="1373" t="s">
        <v>601</v>
      </c>
      <c r="F1875" s="1373" t="s">
        <v>1456</v>
      </c>
      <c r="G1875" s="1375"/>
      <c r="H1875" s="1375"/>
      <c r="I1875" s="1375"/>
      <c r="J1875" s="1375"/>
      <c r="K1875" s="1375"/>
      <c r="L1875" s="1375"/>
    </row>
    <row r="1876" spans="1:12" ht="21">
      <c r="A1876" s="1372">
        <v>45535</v>
      </c>
      <c r="B1876" s="1373" t="s">
        <v>2397</v>
      </c>
      <c r="C1876" s="1373" t="s">
        <v>2461</v>
      </c>
      <c r="D1876" s="1373" t="s">
        <v>2462</v>
      </c>
      <c r="E1876" s="1373" t="s">
        <v>1912</v>
      </c>
      <c r="F1876" s="1373" t="s">
        <v>1913</v>
      </c>
      <c r="G1876" s="1375"/>
      <c r="H1876" s="1375"/>
      <c r="I1876" s="1375"/>
      <c r="J1876" s="1375"/>
      <c r="K1876" s="1375"/>
      <c r="L1876" s="1375"/>
    </row>
    <row r="1877" spans="1:12" ht="21">
      <c r="A1877" s="1372">
        <v>45535</v>
      </c>
      <c r="B1877" s="1373" t="s">
        <v>2397</v>
      </c>
      <c r="C1877" s="1373" t="s">
        <v>2461</v>
      </c>
      <c r="D1877" s="1373" t="s">
        <v>2462</v>
      </c>
      <c r="E1877" s="1373" t="s">
        <v>1914</v>
      </c>
      <c r="F1877" s="1373" t="s">
        <v>1915</v>
      </c>
      <c r="G1877" s="1375"/>
      <c r="H1877" s="1375"/>
      <c r="I1877" s="1375"/>
      <c r="J1877" s="1375"/>
      <c r="K1877" s="1375"/>
      <c r="L1877" s="1375"/>
    </row>
    <row r="1878" spans="1:12" ht="21">
      <c r="A1878" s="1372">
        <v>45535</v>
      </c>
      <c r="B1878" s="1373" t="s">
        <v>2397</v>
      </c>
      <c r="C1878" s="1373" t="s">
        <v>2461</v>
      </c>
      <c r="D1878" s="1373" t="s">
        <v>2462</v>
      </c>
      <c r="E1878" s="1373" t="s">
        <v>1916</v>
      </c>
      <c r="F1878" s="1373" t="s">
        <v>1917</v>
      </c>
      <c r="G1878" s="1375"/>
      <c r="H1878" s="1375"/>
      <c r="I1878" s="1375"/>
      <c r="J1878" s="1375"/>
      <c r="K1878" s="1375"/>
      <c r="L1878" s="1375"/>
    </row>
    <row r="1879" spans="1:12" ht="21">
      <c r="A1879" s="1372">
        <v>45535</v>
      </c>
      <c r="B1879" s="1373" t="s">
        <v>2397</v>
      </c>
      <c r="C1879" s="1373" t="s">
        <v>2461</v>
      </c>
      <c r="D1879" s="1373" t="s">
        <v>2462</v>
      </c>
      <c r="E1879" s="1373" t="s">
        <v>602</v>
      </c>
      <c r="F1879" s="1373" t="s">
        <v>93</v>
      </c>
      <c r="G1879" s="1375"/>
      <c r="H1879" s="1375"/>
      <c r="I1879" s="1375"/>
      <c r="J1879" s="1375"/>
      <c r="K1879" s="1375"/>
      <c r="L1879" s="1375"/>
    </row>
    <row r="1880" spans="1:12" ht="21">
      <c r="A1880" s="1372">
        <v>45535</v>
      </c>
      <c r="B1880" s="1373" t="s">
        <v>2397</v>
      </c>
      <c r="C1880" s="1373" t="s">
        <v>2461</v>
      </c>
      <c r="D1880" s="1373" t="s">
        <v>2462</v>
      </c>
      <c r="E1880" s="1373" t="s">
        <v>603</v>
      </c>
      <c r="F1880" s="1373" t="s">
        <v>94</v>
      </c>
      <c r="G1880" s="1375"/>
      <c r="H1880" s="1375"/>
      <c r="I1880" s="1375"/>
      <c r="J1880" s="1375"/>
      <c r="K1880" s="1375"/>
      <c r="L1880" s="1375"/>
    </row>
    <row r="1881" spans="1:12" ht="21">
      <c r="A1881" s="1372">
        <v>45535</v>
      </c>
      <c r="B1881" s="1373" t="s">
        <v>2397</v>
      </c>
      <c r="C1881" s="1373" t="s">
        <v>2461</v>
      </c>
      <c r="D1881" s="1373" t="s">
        <v>2462</v>
      </c>
      <c r="E1881" s="1373" t="s">
        <v>604</v>
      </c>
      <c r="F1881" s="1373" t="s">
        <v>1457</v>
      </c>
      <c r="G1881" s="1375"/>
      <c r="H1881" s="1375"/>
      <c r="I1881" s="1375"/>
      <c r="J1881" s="1375"/>
      <c r="K1881" s="1375"/>
      <c r="L1881" s="1375"/>
    </row>
    <row r="1882" spans="1:12" ht="21">
      <c r="A1882" s="1372">
        <v>45535</v>
      </c>
      <c r="B1882" s="1373" t="s">
        <v>2397</v>
      </c>
      <c r="C1882" s="1373" t="s">
        <v>2461</v>
      </c>
      <c r="D1882" s="1373" t="s">
        <v>2462</v>
      </c>
      <c r="E1882" s="1373" t="s">
        <v>605</v>
      </c>
      <c r="F1882" s="1373" t="s">
        <v>95</v>
      </c>
      <c r="G1882" s="1374">
        <v>6042324.5599999996</v>
      </c>
      <c r="H1882" s="1374">
        <v>0</v>
      </c>
      <c r="I1882" s="1374">
        <v>8538124.5600000005</v>
      </c>
      <c r="J1882" s="1374">
        <v>0</v>
      </c>
      <c r="K1882" s="1374">
        <v>6042324.5599999996</v>
      </c>
      <c r="L1882" s="1374">
        <v>8538124.5600000005</v>
      </c>
    </row>
    <row r="1883" spans="1:12" ht="21">
      <c r="A1883" s="1372">
        <v>45535</v>
      </c>
      <c r="B1883" s="1373" t="s">
        <v>2397</v>
      </c>
      <c r="C1883" s="1373" t="s">
        <v>2461</v>
      </c>
      <c r="D1883" s="1373" t="s">
        <v>2462</v>
      </c>
      <c r="E1883" s="1373" t="s">
        <v>606</v>
      </c>
      <c r="F1883" s="1373" t="s">
        <v>96</v>
      </c>
      <c r="G1883" s="1375"/>
      <c r="H1883" s="1375"/>
      <c r="I1883" s="1375"/>
      <c r="J1883" s="1375"/>
      <c r="K1883" s="1375"/>
      <c r="L1883" s="1375"/>
    </row>
    <row r="1884" spans="1:12" ht="21">
      <c r="A1884" s="1372">
        <v>45535</v>
      </c>
      <c r="B1884" s="1373" t="s">
        <v>2397</v>
      </c>
      <c r="C1884" s="1373" t="s">
        <v>2461</v>
      </c>
      <c r="D1884" s="1373" t="s">
        <v>2462</v>
      </c>
      <c r="E1884" s="1373" t="s">
        <v>607</v>
      </c>
      <c r="F1884" s="1373" t="s">
        <v>1458</v>
      </c>
      <c r="G1884" s="1374">
        <v>0</v>
      </c>
      <c r="H1884" s="1374">
        <v>1440644.96</v>
      </c>
      <c r="I1884" s="1374">
        <v>0</v>
      </c>
      <c r="J1884" s="1374">
        <v>2508665.0299999998</v>
      </c>
      <c r="K1884" s="1374">
        <v>-1440644.96</v>
      </c>
      <c r="L1884" s="1374">
        <v>-2508665.0299999998</v>
      </c>
    </row>
    <row r="1885" spans="1:12" ht="21">
      <c r="A1885" s="1372">
        <v>45535</v>
      </c>
      <c r="B1885" s="1373" t="s">
        <v>2397</v>
      </c>
      <c r="C1885" s="1373" t="s">
        <v>2461</v>
      </c>
      <c r="D1885" s="1373" t="s">
        <v>2462</v>
      </c>
      <c r="E1885" s="1373" t="s">
        <v>608</v>
      </c>
      <c r="F1885" s="1373" t="s">
        <v>97</v>
      </c>
      <c r="G1885" s="1375"/>
      <c r="H1885" s="1375"/>
      <c r="I1885" s="1375"/>
      <c r="J1885" s="1375"/>
      <c r="K1885" s="1375"/>
      <c r="L1885" s="1375"/>
    </row>
    <row r="1886" spans="1:12" ht="21">
      <c r="A1886" s="1372">
        <v>45535</v>
      </c>
      <c r="B1886" s="1373" t="s">
        <v>2397</v>
      </c>
      <c r="C1886" s="1373" t="s">
        <v>2461</v>
      </c>
      <c r="D1886" s="1373" t="s">
        <v>2462</v>
      </c>
      <c r="E1886" s="1373" t="s">
        <v>609</v>
      </c>
      <c r="F1886" s="1373" t="s">
        <v>98</v>
      </c>
      <c r="G1886" s="1375"/>
      <c r="H1886" s="1375"/>
      <c r="I1886" s="1375"/>
      <c r="J1886" s="1375"/>
      <c r="K1886" s="1375"/>
      <c r="L1886" s="1375"/>
    </row>
    <row r="1887" spans="1:12" ht="21">
      <c r="A1887" s="1372">
        <v>45535</v>
      </c>
      <c r="B1887" s="1373" t="s">
        <v>2397</v>
      </c>
      <c r="C1887" s="1373" t="s">
        <v>2461</v>
      </c>
      <c r="D1887" s="1373" t="s">
        <v>2462</v>
      </c>
      <c r="E1887" s="1373" t="s">
        <v>610</v>
      </c>
      <c r="F1887" s="1373" t="s">
        <v>1459</v>
      </c>
      <c r="G1887" s="1375"/>
      <c r="H1887" s="1375"/>
      <c r="I1887" s="1375"/>
      <c r="J1887" s="1375"/>
      <c r="K1887" s="1375"/>
      <c r="L1887" s="1375"/>
    </row>
    <row r="1888" spans="1:12" ht="21">
      <c r="A1888" s="1372">
        <v>45535</v>
      </c>
      <c r="B1888" s="1373" t="s">
        <v>2397</v>
      </c>
      <c r="C1888" s="1373" t="s">
        <v>2461</v>
      </c>
      <c r="D1888" s="1373" t="s">
        <v>2462</v>
      </c>
      <c r="E1888" s="1373" t="s">
        <v>611</v>
      </c>
      <c r="F1888" s="1373" t="s">
        <v>397</v>
      </c>
      <c r="G1888" s="1375"/>
      <c r="H1888" s="1375"/>
      <c r="I1888" s="1375"/>
      <c r="J1888" s="1375"/>
      <c r="K1888" s="1375"/>
      <c r="L1888" s="1375"/>
    </row>
    <row r="1889" spans="1:12" ht="21">
      <c r="A1889" s="1372">
        <v>45535</v>
      </c>
      <c r="B1889" s="1373" t="s">
        <v>2397</v>
      </c>
      <c r="C1889" s="1373" t="s">
        <v>2461</v>
      </c>
      <c r="D1889" s="1373" t="s">
        <v>2462</v>
      </c>
      <c r="E1889" s="1373" t="s">
        <v>612</v>
      </c>
      <c r="F1889" s="1373" t="s">
        <v>398</v>
      </c>
      <c r="G1889" s="1375"/>
      <c r="H1889" s="1375"/>
      <c r="I1889" s="1375"/>
      <c r="J1889" s="1375"/>
      <c r="K1889" s="1375"/>
      <c r="L1889" s="1375"/>
    </row>
    <row r="1890" spans="1:12" ht="21">
      <c r="A1890" s="1372">
        <v>45535</v>
      </c>
      <c r="B1890" s="1373" t="s">
        <v>2397</v>
      </c>
      <c r="C1890" s="1373" t="s">
        <v>2461</v>
      </c>
      <c r="D1890" s="1373" t="s">
        <v>2462</v>
      </c>
      <c r="E1890" s="1373" t="s">
        <v>613</v>
      </c>
      <c r="F1890" s="1373" t="s">
        <v>1811</v>
      </c>
      <c r="G1890" s="1375"/>
      <c r="H1890" s="1375"/>
      <c r="I1890" s="1375"/>
      <c r="J1890" s="1375"/>
      <c r="K1890" s="1375"/>
      <c r="L1890" s="1375"/>
    </row>
    <row r="1891" spans="1:12" ht="21">
      <c r="A1891" s="1372">
        <v>45535</v>
      </c>
      <c r="B1891" s="1373" t="s">
        <v>2397</v>
      </c>
      <c r="C1891" s="1373" t="s">
        <v>2461</v>
      </c>
      <c r="D1891" s="1373" t="s">
        <v>2462</v>
      </c>
      <c r="E1891" s="1373" t="s">
        <v>614</v>
      </c>
      <c r="F1891" s="1373" t="s">
        <v>99</v>
      </c>
      <c r="G1891" s="1374">
        <v>262600</v>
      </c>
      <c r="H1891" s="1374">
        <v>0</v>
      </c>
      <c r="I1891" s="1374">
        <v>262600</v>
      </c>
      <c r="J1891" s="1374">
        <v>0</v>
      </c>
      <c r="K1891" s="1374">
        <v>262600</v>
      </c>
      <c r="L1891" s="1374">
        <v>262600</v>
      </c>
    </row>
    <row r="1892" spans="1:12" ht="21">
      <c r="A1892" s="1372">
        <v>45535</v>
      </c>
      <c r="B1892" s="1373" t="s">
        <v>2397</v>
      </c>
      <c r="C1892" s="1373" t="s">
        <v>2461</v>
      </c>
      <c r="D1892" s="1373" t="s">
        <v>2462</v>
      </c>
      <c r="E1892" s="1373" t="s">
        <v>615</v>
      </c>
      <c r="F1892" s="1373" t="s">
        <v>100</v>
      </c>
      <c r="G1892" s="1375"/>
      <c r="H1892" s="1375"/>
      <c r="I1892" s="1375"/>
      <c r="J1892" s="1375"/>
      <c r="K1892" s="1375"/>
      <c r="L1892" s="1375"/>
    </row>
    <row r="1893" spans="1:12" ht="21">
      <c r="A1893" s="1372">
        <v>45535</v>
      </c>
      <c r="B1893" s="1373" t="s">
        <v>2397</v>
      </c>
      <c r="C1893" s="1373" t="s">
        <v>2461</v>
      </c>
      <c r="D1893" s="1373" t="s">
        <v>2462</v>
      </c>
      <c r="E1893" s="1373" t="s">
        <v>616</v>
      </c>
      <c r="F1893" s="1373" t="s">
        <v>1461</v>
      </c>
      <c r="G1893" s="1374">
        <v>0</v>
      </c>
      <c r="H1893" s="1374">
        <v>262599</v>
      </c>
      <c r="I1893" s="1374">
        <v>0</v>
      </c>
      <c r="J1893" s="1374">
        <v>262599</v>
      </c>
      <c r="K1893" s="1374">
        <v>-262599</v>
      </c>
      <c r="L1893" s="1374">
        <v>-262599</v>
      </c>
    </row>
    <row r="1894" spans="1:12" ht="21">
      <c r="A1894" s="1372">
        <v>45535</v>
      </c>
      <c r="B1894" s="1373" t="s">
        <v>2397</v>
      </c>
      <c r="C1894" s="1373" t="s">
        <v>2461</v>
      </c>
      <c r="D1894" s="1373" t="s">
        <v>2462</v>
      </c>
      <c r="E1894" s="1373" t="s">
        <v>617</v>
      </c>
      <c r="F1894" s="1373" t="s">
        <v>101</v>
      </c>
      <c r="G1894" s="1375"/>
      <c r="H1894" s="1375"/>
      <c r="I1894" s="1375"/>
      <c r="J1894" s="1375"/>
      <c r="K1894" s="1375"/>
      <c r="L1894" s="1375"/>
    </row>
    <row r="1895" spans="1:12" ht="21">
      <c r="A1895" s="1372">
        <v>45535</v>
      </c>
      <c r="B1895" s="1373" t="s">
        <v>2397</v>
      </c>
      <c r="C1895" s="1373" t="s">
        <v>2461</v>
      </c>
      <c r="D1895" s="1373" t="s">
        <v>2462</v>
      </c>
      <c r="E1895" s="1373" t="s">
        <v>618</v>
      </c>
      <c r="F1895" s="1373" t="s">
        <v>102</v>
      </c>
      <c r="G1895" s="1375"/>
      <c r="H1895" s="1375"/>
      <c r="I1895" s="1375"/>
      <c r="J1895" s="1375"/>
      <c r="K1895" s="1375"/>
      <c r="L1895" s="1375"/>
    </row>
    <row r="1896" spans="1:12" ht="21">
      <c r="A1896" s="1372">
        <v>45535</v>
      </c>
      <c r="B1896" s="1373" t="s">
        <v>2397</v>
      </c>
      <c r="C1896" s="1373" t="s">
        <v>2461</v>
      </c>
      <c r="D1896" s="1373" t="s">
        <v>2462</v>
      </c>
      <c r="E1896" s="1373" t="s">
        <v>619</v>
      </c>
      <c r="F1896" s="1373" t="s">
        <v>1812</v>
      </c>
      <c r="G1896" s="1375"/>
      <c r="H1896" s="1375"/>
      <c r="I1896" s="1375"/>
      <c r="J1896" s="1375"/>
      <c r="K1896" s="1375"/>
      <c r="L1896" s="1375"/>
    </row>
    <row r="1897" spans="1:12" ht="21">
      <c r="A1897" s="1372">
        <v>45535</v>
      </c>
      <c r="B1897" s="1373" t="s">
        <v>2397</v>
      </c>
      <c r="C1897" s="1373" t="s">
        <v>2461</v>
      </c>
      <c r="D1897" s="1373" t="s">
        <v>2462</v>
      </c>
      <c r="E1897" s="1373" t="s">
        <v>620</v>
      </c>
      <c r="F1897" s="1373" t="s">
        <v>399</v>
      </c>
      <c r="G1897" s="1375"/>
      <c r="H1897" s="1375"/>
      <c r="I1897" s="1375"/>
      <c r="J1897" s="1375"/>
      <c r="K1897" s="1375"/>
      <c r="L1897" s="1375"/>
    </row>
    <row r="1898" spans="1:12" ht="21">
      <c r="A1898" s="1372">
        <v>45535</v>
      </c>
      <c r="B1898" s="1373" t="s">
        <v>2397</v>
      </c>
      <c r="C1898" s="1373" t="s">
        <v>2461</v>
      </c>
      <c r="D1898" s="1373" t="s">
        <v>2462</v>
      </c>
      <c r="E1898" s="1373" t="s">
        <v>621</v>
      </c>
      <c r="F1898" s="1373" t="s">
        <v>400</v>
      </c>
      <c r="G1898" s="1375"/>
      <c r="H1898" s="1375"/>
      <c r="I1898" s="1375"/>
      <c r="J1898" s="1375"/>
      <c r="K1898" s="1375"/>
      <c r="L1898" s="1375"/>
    </row>
    <row r="1899" spans="1:12" ht="21">
      <c r="A1899" s="1372">
        <v>45535</v>
      </c>
      <c r="B1899" s="1373" t="s">
        <v>2397</v>
      </c>
      <c r="C1899" s="1373" t="s">
        <v>2461</v>
      </c>
      <c r="D1899" s="1373" t="s">
        <v>2462</v>
      </c>
      <c r="E1899" s="1373" t="s">
        <v>622</v>
      </c>
      <c r="F1899" s="1373" t="s">
        <v>1813</v>
      </c>
      <c r="G1899" s="1375"/>
      <c r="H1899" s="1375"/>
      <c r="I1899" s="1375"/>
      <c r="J1899" s="1375"/>
      <c r="K1899" s="1375"/>
      <c r="L1899" s="1375"/>
    </row>
    <row r="1900" spans="1:12" ht="21">
      <c r="A1900" s="1372">
        <v>45535</v>
      </c>
      <c r="B1900" s="1373" t="s">
        <v>2397</v>
      </c>
      <c r="C1900" s="1373" t="s">
        <v>2461</v>
      </c>
      <c r="D1900" s="1373" t="s">
        <v>2462</v>
      </c>
      <c r="E1900" s="1373" t="s">
        <v>623</v>
      </c>
      <c r="F1900" s="1373" t="s">
        <v>103</v>
      </c>
      <c r="G1900" s="1375"/>
      <c r="H1900" s="1375"/>
      <c r="I1900" s="1375"/>
      <c r="J1900" s="1375"/>
      <c r="K1900" s="1375"/>
      <c r="L1900" s="1375"/>
    </row>
    <row r="1901" spans="1:12" ht="21">
      <c r="A1901" s="1372">
        <v>45535</v>
      </c>
      <c r="B1901" s="1373" t="s">
        <v>2397</v>
      </c>
      <c r="C1901" s="1373" t="s">
        <v>2461</v>
      </c>
      <c r="D1901" s="1373" t="s">
        <v>2462</v>
      </c>
      <c r="E1901" s="1373" t="s">
        <v>624</v>
      </c>
      <c r="F1901" s="1373" t="s">
        <v>104</v>
      </c>
      <c r="G1901" s="1375"/>
      <c r="H1901" s="1375"/>
      <c r="I1901" s="1375"/>
      <c r="J1901" s="1375"/>
      <c r="K1901" s="1375"/>
      <c r="L1901" s="1375"/>
    </row>
    <row r="1902" spans="1:12" ht="21">
      <c r="A1902" s="1372">
        <v>45535</v>
      </c>
      <c r="B1902" s="1373" t="s">
        <v>2397</v>
      </c>
      <c r="C1902" s="1373" t="s">
        <v>2461</v>
      </c>
      <c r="D1902" s="1373" t="s">
        <v>2462</v>
      </c>
      <c r="E1902" s="1373" t="s">
        <v>625</v>
      </c>
      <c r="F1902" s="1373" t="s">
        <v>1814</v>
      </c>
      <c r="G1902" s="1375"/>
      <c r="H1902" s="1375"/>
      <c r="I1902" s="1375"/>
      <c r="J1902" s="1375"/>
      <c r="K1902" s="1375"/>
      <c r="L1902" s="1375"/>
    </row>
    <row r="1903" spans="1:12" ht="21">
      <c r="A1903" s="1372">
        <v>45535</v>
      </c>
      <c r="B1903" s="1373" t="s">
        <v>2397</v>
      </c>
      <c r="C1903" s="1373" t="s">
        <v>2461</v>
      </c>
      <c r="D1903" s="1373" t="s">
        <v>2462</v>
      </c>
      <c r="E1903" s="1373" t="s">
        <v>626</v>
      </c>
      <c r="F1903" s="1373" t="s">
        <v>105</v>
      </c>
      <c r="G1903" s="1374">
        <v>0</v>
      </c>
      <c r="H1903" s="1374">
        <v>0</v>
      </c>
      <c r="I1903" s="1374">
        <v>24900</v>
      </c>
      <c r="J1903" s="1374">
        <v>0</v>
      </c>
      <c r="K1903" s="1374">
        <v>0</v>
      </c>
      <c r="L1903" s="1374">
        <v>24900</v>
      </c>
    </row>
    <row r="1904" spans="1:12" ht="21">
      <c r="A1904" s="1372">
        <v>45535</v>
      </c>
      <c r="B1904" s="1373" t="s">
        <v>2397</v>
      </c>
      <c r="C1904" s="1373" t="s">
        <v>2461</v>
      </c>
      <c r="D1904" s="1373" t="s">
        <v>2462</v>
      </c>
      <c r="E1904" s="1373" t="s">
        <v>627</v>
      </c>
      <c r="F1904" s="1373" t="s">
        <v>106</v>
      </c>
      <c r="G1904" s="1375"/>
      <c r="H1904" s="1375"/>
      <c r="I1904" s="1375"/>
      <c r="J1904" s="1375"/>
      <c r="K1904" s="1375"/>
      <c r="L1904" s="1375"/>
    </row>
    <row r="1905" spans="1:12" ht="21">
      <c r="A1905" s="1372">
        <v>45535</v>
      </c>
      <c r="B1905" s="1373" t="s">
        <v>2397</v>
      </c>
      <c r="C1905" s="1373" t="s">
        <v>2461</v>
      </c>
      <c r="D1905" s="1373" t="s">
        <v>2462</v>
      </c>
      <c r="E1905" s="1373" t="s">
        <v>628</v>
      </c>
      <c r="F1905" s="1373" t="s">
        <v>1465</v>
      </c>
      <c r="G1905" s="1374">
        <v>0</v>
      </c>
      <c r="H1905" s="1374">
        <v>0</v>
      </c>
      <c r="I1905" s="1374">
        <v>0</v>
      </c>
      <c r="J1905" s="1374">
        <v>24899</v>
      </c>
      <c r="K1905" s="1374">
        <v>0</v>
      </c>
      <c r="L1905" s="1374">
        <v>-24899</v>
      </c>
    </row>
    <row r="1906" spans="1:12" ht="21">
      <c r="A1906" s="1372">
        <v>45535</v>
      </c>
      <c r="B1906" s="1373" t="s">
        <v>2397</v>
      </c>
      <c r="C1906" s="1373" t="s">
        <v>2461</v>
      </c>
      <c r="D1906" s="1373" t="s">
        <v>2462</v>
      </c>
      <c r="E1906" s="1373" t="s">
        <v>629</v>
      </c>
      <c r="F1906" s="1373" t="s">
        <v>401</v>
      </c>
      <c r="G1906" s="1374">
        <v>0</v>
      </c>
      <c r="H1906" s="1374">
        <v>0</v>
      </c>
      <c r="I1906" s="1374">
        <v>7841984.4900000002</v>
      </c>
      <c r="J1906" s="1374">
        <v>0</v>
      </c>
      <c r="K1906" s="1374">
        <v>0</v>
      </c>
      <c r="L1906" s="1374">
        <v>7841984.4900000002</v>
      </c>
    </row>
    <row r="1907" spans="1:12" ht="21">
      <c r="A1907" s="1372">
        <v>45535</v>
      </c>
      <c r="B1907" s="1373" t="s">
        <v>2397</v>
      </c>
      <c r="C1907" s="1373" t="s">
        <v>2461</v>
      </c>
      <c r="D1907" s="1373" t="s">
        <v>2462</v>
      </c>
      <c r="E1907" s="1373" t="s">
        <v>630</v>
      </c>
      <c r="F1907" s="1373" t="s">
        <v>402</v>
      </c>
      <c r="G1907" s="1374">
        <v>0</v>
      </c>
      <c r="H1907" s="1374">
        <v>0</v>
      </c>
      <c r="I1907" s="1374">
        <v>11177516</v>
      </c>
      <c r="J1907" s="1374">
        <v>0</v>
      </c>
      <c r="K1907" s="1374">
        <v>0</v>
      </c>
      <c r="L1907" s="1374">
        <v>11177516</v>
      </c>
    </row>
    <row r="1908" spans="1:12" ht="21">
      <c r="A1908" s="1372">
        <v>45535</v>
      </c>
      <c r="B1908" s="1373" t="s">
        <v>2397</v>
      </c>
      <c r="C1908" s="1373" t="s">
        <v>2461</v>
      </c>
      <c r="D1908" s="1373" t="s">
        <v>2462</v>
      </c>
      <c r="E1908" s="1373" t="s">
        <v>631</v>
      </c>
      <c r="F1908" s="1373" t="s">
        <v>107</v>
      </c>
      <c r="G1908" s="1374">
        <v>20000</v>
      </c>
      <c r="H1908" s="1374">
        <v>0</v>
      </c>
      <c r="I1908" s="1374">
        <v>757212</v>
      </c>
      <c r="J1908" s="1374">
        <v>0</v>
      </c>
      <c r="K1908" s="1374">
        <v>20000</v>
      </c>
      <c r="L1908" s="1374">
        <v>757212</v>
      </c>
    </row>
    <row r="1909" spans="1:12" ht="21">
      <c r="A1909" s="1372">
        <v>45535</v>
      </c>
      <c r="B1909" s="1373" t="s">
        <v>2397</v>
      </c>
      <c r="C1909" s="1373" t="s">
        <v>2461</v>
      </c>
      <c r="D1909" s="1373" t="s">
        <v>2462</v>
      </c>
      <c r="E1909" s="1373" t="s">
        <v>632</v>
      </c>
      <c r="F1909" s="1373" t="s">
        <v>403</v>
      </c>
      <c r="G1909" s="1374">
        <v>0</v>
      </c>
      <c r="H1909" s="1374">
        <v>0</v>
      </c>
      <c r="I1909" s="1374">
        <v>1083315</v>
      </c>
      <c r="J1909" s="1374">
        <v>0</v>
      </c>
      <c r="K1909" s="1374">
        <v>0</v>
      </c>
      <c r="L1909" s="1374">
        <v>1083315</v>
      </c>
    </row>
    <row r="1910" spans="1:12" ht="21">
      <c r="A1910" s="1372">
        <v>45535</v>
      </c>
      <c r="B1910" s="1373" t="s">
        <v>2397</v>
      </c>
      <c r="C1910" s="1373" t="s">
        <v>2461</v>
      </c>
      <c r="D1910" s="1373" t="s">
        <v>2462</v>
      </c>
      <c r="E1910" s="1373" t="s">
        <v>633</v>
      </c>
      <c r="F1910" s="1373" t="s">
        <v>404</v>
      </c>
      <c r="G1910" s="1374">
        <v>11500</v>
      </c>
      <c r="H1910" s="1374">
        <v>0</v>
      </c>
      <c r="I1910" s="1374">
        <v>473467</v>
      </c>
      <c r="J1910" s="1374">
        <v>0</v>
      </c>
      <c r="K1910" s="1374">
        <v>11500</v>
      </c>
      <c r="L1910" s="1374">
        <v>473467</v>
      </c>
    </row>
    <row r="1911" spans="1:12" ht="21">
      <c r="A1911" s="1372">
        <v>45535</v>
      </c>
      <c r="B1911" s="1373" t="s">
        <v>2397</v>
      </c>
      <c r="C1911" s="1373" t="s">
        <v>2461</v>
      </c>
      <c r="D1911" s="1373" t="s">
        <v>2462</v>
      </c>
      <c r="E1911" s="1373" t="s">
        <v>634</v>
      </c>
      <c r="F1911" s="1373" t="s">
        <v>405</v>
      </c>
      <c r="G1911" s="1374">
        <v>0</v>
      </c>
      <c r="H1911" s="1374">
        <v>0</v>
      </c>
      <c r="I1911" s="1374">
        <v>52853</v>
      </c>
      <c r="J1911" s="1374">
        <v>0</v>
      </c>
      <c r="K1911" s="1374">
        <v>0</v>
      </c>
      <c r="L1911" s="1374">
        <v>52853</v>
      </c>
    </row>
    <row r="1912" spans="1:12" ht="21">
      <c r="A1912" s="1372">
        <v>45535</v>
      </c>
      <c r="B1912" s="1373" t="s">
        <v>2397</v>
      </c>
      <c r="C1912" s="1373" t="s">
        <v>2461</v>
      </c>
      <c r="D1912" s="1373" t="s">
        <v>2462</v>
      </c>
      <c r="E1912" s="1373" t="s">
        <v>635</v>
      </c>
      <c r="F1912" s="1373" t="s">
        <v>406</v>
      </c>
      <c r="G1912" s="1374">
        <v>1599500</v>
      </c>
      <c r="H1912" s="1374">
        <v>0</v>
      </c>
      <c r="I1912" s="1374">
        <v>30903075</v>
      </c>
      <c r="J1912" s="1374">
        <v>0</v>
      </c>
      <c r="K1912" s="1374">
        <v>1599500</v>
      </c>
      <c r="L1912" s="1374">
        <v>30903075</v>
      </c>
    </row>
    <row r="1913" spans="1:12" ht="21">
      <c r="A1913" s="1372">
        <v>45535</v>
      </c>
      <c r="B1913" s="1373" t="s">
        <v>2397</v>
      </c>
      <c r="C1913" s="1373" t="s">
        <v>2461</v>
      </c>
      <c r="D1913" s="1373" t="s">
        <v>2462</v>
      </c>
      <c r="E1913" s="1373" t="s">
        <v>636</v>
      </c>
      <c r="F1913" s="1373" t="s">
        <v>108</v>
      </c>
      <c r="G1913" s="1374">
        <v>131790</v>
      </c>
      <c r="H1913" s="1374">
        <v>0</v>
      </c>
      <c r="I1913" s="1374">
        <v>5063244</v>
      </c>
      <c r="J1913" s="1374">
        <v>0</v>
      </c>
      <c r="K1913" s="1374">
        <v>131790</v>
      </c>
      <c r="L1913" s="1374">
        <v>5063244</v>
      </c>
    </row>
    <row r="1914" spans="1:12" ht="21">
      <c r="A1914" s="1372">
        <v>45535</v>
      </c>
      <c r="B1914" s="1373" t="s">
        <v>2397</v>
      </c>
      <c r="C1914" s="1373" t="s">
        <v>2461</v>
      </c>
      <c r="D1914" s="1373" t="s">
        <v>2462</v>
      </c>
      <c r="E1914" s="1373" t="s">
        <v>637</v>
      </c>
      <c r="F1914" s="1373" t="s">
        <v>407</v>
      </c>
      <c r="G1914" s="1374">
        <v>553600</v>
      </c>
      <c r="H1914" s="1374">
        <v>0</v>
      </c>
      <c r="I1914" s="1374">
        <v>3123576</v>
      </c>
      <c r="J1914" s="1374">
        <v>0</v>
      </c>
      <c r="K1914" s="1374">
        <v>553600</v>
      </c>
      <c r="L1914" s="1374">
        <v>3123576</v>
      </c>
    </row>
    <row r="1915" spans="1:12" ht="21">
      <c r="A1915" s="1372">
        <v>45535</v>
      </c>
      <c r="B1915" s="1373" t="s">
        <v>2397</v>
      </c>
      <c r="C1915" s="1373" t="s">
        <v>2461</v>
      </c>
      <c r="D1915" s="1373" t="s">
        <v>2462</v>
      </c>
      <c r="E1915" s="1373" t="s">
        <v>638</v>
      </c>
      <c r="F1915" s="1373" t="s">
        <v>109</v>
      </c>
      <c r="G1915" s="1374">
        <v>0</v>
      </c>
      <c r="H1915" s="1374">
        <v>0</v>
      </c>
      <c r="I1915" s="1374">
        <v>345808</v>
      </c>
      <c r="J1915" s="1374">
        <v>0</v>
      </c>
      <c r="K1915" s="1374">
        <v>0</v>
      </c>
      <c r="L1915" s="1374">
        <v>345808</v>
      </c>
    </row>
    <row r="1916" spans="1:12" ht="21">
      <c r="A1916" s="1372">
        <v>45535</v>
      </c>
      <c r="B1916" s="1373" t="s">
        <v>2397</v>
      </c>
      <c r="C1916" s="1373" t="s">
        <v>2461</v>
      </c>
      <c r="D1916" s="1373" t="s">
        <v>2462</v>
      </c>
      <c r="E1916" s="1373" t="s">
        <v>639</v>
      </c>
      <c r="F1916" s="1373" t="s">
        <v>110</v>
      </c>
      <c r="G1916" s="1374">
        <v>0</v>
      </c>
      <c r="H1916" s="1374">
        <v>84202.21</v>
      </c>
      <c r="I1916" s="1374">
        <v>0</v>
      </c>
      <c r="J1916" s="1374">
        <v>5913533.5499999998</v>
      </c>
      <c r="K1916" s="1374">
        <v>-84202.21</v>
      </c>
      <c r="L1916" s="1374">
        <v>-5913533.5499999998</v>
      </c>
    </row>
    <row r="1917" spans="1:12" ht="21">
      <c r="A1917" s="1372">
        <v>45535</v>
      </c>
      <c r="B1917" s="1373" t="s">
        <v>2397</v>
      </c>
      <c r="C1917" s="1373" t="s">
        <v>2461</v>
      </c>
      <c r="D1917" s="1373" t="s">
        <v>2462</v>
      </c>
      <c r="E1917" s="1373" t="s">
        <v>640</v>
      </c>
      <c r="F1917" s="1373" t="s">
        <v>111</v>
      </c>
      <c r="G1917" s="1374">
        <v>0</v>
      </c>
      <c r="H1917" s="1374">
        <v>85133.43</v>
      </c>
      <c r="I1917" s="1374">
        <v>0</v>
      </c>
      <c r="J1917" s="1374">
        <v>8839590.0700000003</v>
      </c>
      <c r="K1917" s="1374">
        <v>-85133.43</v>
      </c>
      <c r="L1917" s="1374">
        <v>-8839590.0700000003</v>
      </c>
    </row>
    <row r="1918" spans="1:12" ht="21">
      <c r="A1918" s="1372">
        <v>45535</v>
      </c>
      <c r="B1918" s="1373" t="s">
        <v>2397</v>
      </c>
      <c r="C1918" s="1373" t="s">
        <v>2461</v>
      </c>
      <c r="D1918" s="1373" t="s">
        <v>2462</v>
      </c>
      <c r="E1918" s="1373" t="s">
        <v>641</v>
      </c>
      <c r="F1918" s="1373" t="s">
        <v>112</v>
      </c>
      <c r="G1918" s="1374">
        <v>0</v>
      </c>
      <c r="H1918" s="1374">
        <v>7933.33</v>
      </c>
      <c r="I1918" s="1374">
        <v>0</v>
      </c>
      <c r="J1918" s="1374">
        <v>312601.99</v>
      </c>
      <c r="K1918" s="1374">
        <v>-7933.33</v>
      </c>
      <c r="L1918" s="1374">
        <v>-312601.99</v>
      </c>
    </row>
    <row r="1919" spans="1:12" ht="21">
      <c r="A1919" s="1372">
        <v>45535</v>
      </c>
      <c r="B1919" s="1373" t="s">
        <v>2397</v>
      </c>
      <c r="C1919" s="1373" t="s">
        <v>2461</v>
      </c>
      <c r="D1919" s="1373" t="s">
        <v>2462</v>
      </c>
      <c r="E1919" s="1373" t="s">
        <v>642</v>
      </c>
      <c r="F1919" s="1373" t="s">
        <v>113</v>
      </c>
      <c r="G1919" s="1374">
        <v>0</v>
      </c>
      <c r="H1919" s="1374">
        <v>9865.42</v>
      </c>
      <c r="I1919" s="1374">
        <v>0</v>
      </c>
      <c r="J1919" s="1374">
        <v>686020.35</v>
      </c>
      <c r="K1919" s="1374">
        <v>-9865.42</v>
      </c>
      <c r="L1919" s="1374">
        <v>-686020.35</v>
      </c>
    </row>
    <row r="1920" spans="1:12" ht="21">
      <c r="A1920" s="1372">
        <v>45535</v>
      </c>
      <c r="B1920" s="1373" t="s">
        <v>2397</v>
      </c>
      <c r="C1920" s="1373" t="s">
        <v>2461</v>
      </c>
      <c r="D1920" s="1373" t="s">
        <v>2462</v>
      </c>
      <c r="E1920" s="1373" t="s">
        <v>643</v>
      </c>
      <c r="F1920" s="1373" t="s">
        <v>114</v>
      </c>
      <c r="G1920" s="1374">
        <v>0</v>
      </c>
      <c r="H1920" s="1374">
        <v>11151.44</v>
      </c>
      <c r="I1920" s="1374">
        <v>0</v>
      </c>
      <c r="J1920" s="1374">
        <v>206377.38</v>
      </c>
      <c r="K1920" s="1374">
        <v>-11151.44</v>
      </c>
      <c r="L1920" s="1374">
        <v>-206377.38</v>
      </c>
    </row>
    <row r="1921" spans="1:12" ht="21">
      <c r="A1921" s="1372">
        <v>45535</v>
      </c>
      <c r="B1921" s="1373" t="s">
        <v>2397</v>
      </c>
      <c r="C1921" s="1373" t="s">
        <v>2461</v>
      </c>
      <c r="D1921" s="1373" t="s">
        <v>2462</v>
      </c>
      <c r="E1921" s="1373" t="s">
        <v>644</v>
      </c>
      <c r="F1921" s="1373" t="s">
        <v>115</v>
      </c>
      <c r="G1921" s="1374">
        <v>0</v>
      </c>
      <c r="H1921" s="1374">
        <v>365.5</v>
      </c>
      <c r="I1921" s="1374">
        <v>0</v>
      </c>
      <c r="J1921" s="1374">
        <v>34941.5</v>
      </c>
      <c r="K1921" s="1374">
        <v>-365.5</v>
      </c>
      <c r="L1921" s="1374">
        <v>-34941.5</v>
      </c>
    </row>
    <row r="1922" spans="1:12" ht="21">
      <c r="A1922" s="1372">
        <v>45535</v>
      </c>
      <c r="B1922" s="1373" t="s">
        <v>2397</v>
      </c>
      <c r="C1922" s="1373" t="s">
        <v>2461</v>
      </c>
      <c r="D1922" s="1373" t="s">
        <v>2462</v>
      </c>
      <c r="E1922" s="1373" t="s">
        <v>645</v>
      </c>
      <c r="F1922" s="1373" t="s">
        <v>116</v>
      </c>
      <c r="G1922" s="1374">
        <v>0</v>
      </c>
      <c r="H1922" s="1374">
        <v>192241.67</v>
      </c>
      <c r="I1922" s="1374">
        <v>0</v>
      </c>
      <c r="J1922" s="1374">
        <v>23328371.93</v>
      </c>
      <c r="K1922" s="1374">
        <v>-192241.67</v>
      </c>
      <c r="L1922" s="1374">
        <v>-23328371.93</v>
      </c>
    </row>
    <row r="1923" spans="1:12" ht="21">
      <c r="A1923" s="1372">
        <v>45535</v>
      </c>
      <c r="B1923" s="1373" t="s">
        <v>2397</v>
      </c>
      <c r="C1923" s="1373" t="s">
        <v>2461</v>
      </c>
      <c r="D1923" s="1373" t="s">
        <v>2462</v>
      </c>
      <c r="E1923" s="1373" t="s">
        <v>646</v>
      </c>
      <c r="F1923" s="1373" t="s">
        <v>117</v>
      </c>
      <c r="G1923" s="1374">
        <v>0</v>
      </c>
      <c r="H1923" s="1374">
        <v>76927.33</v>
      </c>
      <c r="I1923" s="1374">
        <v>0</v>
      </c>
      <c r="J1923" s="1374">
        <v>3171334.09</v>
      </c>
      <c r="K1923" s="1374">
        <v>-76927.33</v>
      </c>
      <c r="L1923" s="1374">
        <v>-3171334.09</v>
      </c>
    </row>
    <row r="1924" spans="1:12" ht="21">
      <c r="A1924" s="1372">
        <v>45535</v>
      </c>
      <c r="B1924" s="1373" t="s">
        <v>2397</v>
      </c>
      <c r="C1924" s="1373" t="s">
        <v>2461</v>
      </c>
      <c r="D1924" s="1373" t="s">
        <v>2462</v>
      </c>
      <c r="E1924" s="1373" t="s">
        <v>647</v>
      </c>
      <c r="F1924" s="1373" t="s">
        <v>118</v>
      </c>
      <c r="G1924" s="1374">
        <v>0</v>
      </c>
      <c r="H1924" s="1374">
        <v>52553.86</v>
      </c>
      <c r="I1924" s="1374">
        <v>0</v>
      </c>
      <c r="J1924" s="1374">
        <v>1937310.69</v>
      </c>
      <c r="K1924" s="1374">
        <v>-52553.86</v>
      </c>
      <c r="L1924" s="1374">
        <v>-1937310.69</v>
      </c>
    </row>
    <row r="1925" spans="1:12" ht="21">
      <c r="A1925" s="1372">
        <v>45535</v>
      </c>
      <c r="B1925" s="1373" t="s">
        <v>2397</v>
      </c>
      <c r="C1925" s="1373" t="s">
        <v>2461</v>
      </c>
      <c r="D1925" s="1373" t="s">
        <v>2462</v>
      </c>
      <c r="E1925" s="1373" t="s">
        <v>648</v>
      </c>
      <c r="F1925" s="1373" t="s">
        <v>119</v>
      </c>
      <c r="G1925" s="1374">
        <v>0</v>
      </c>
      <c r="H1925" s="1374">
        <v>2413.1</v>
      </c>
      <c r="I1925" s="1374">
        <v>0</v>
      </c>
      <c r="J1925" s="1374">
        <v>264203.71000000002</v>
      </c>
      <c r="K1925" s="1374">
        <v>-2413.1</v>
      </c>
      <c r="L1925" s="1374">
        <v>-264203.71000000002</v>
      </c>
    </row>
    <row r="1926" spans="1:12" ht="21">
      <c r="A1926" s="1372">
        <v>45535</v>
      </c>
      <c r="B1926" s="1373" t="s">
        <v>2397</v>
      </c>
      <c r="C1926" s="1373" t="s">
        <v>2461</v>
      </c>
      <c r="D1926" s="1373" t="s">
        <v>2462</v>
      </c>
      <c r="E1926" s="1373" t="s">
        <v>649</v>
      </c>
      <c r="F1926" s="1373" t="s">
        <v>120</v>
      </c>
      <c r="G1926" s="1375"/>
      <c r="H1926" s="1375"/>
      <c r="I1926" s="1375"/>
      <c r="J1926" s="1375"/>
      <c r="K1926" s="1375"/>
      <c r="L1926" s="1375"/>
    </row>
    <row r="1927" spans="1:12" ht="21">
      <c r="A1927" s="1372">
        <v>45535</v>
      </c>
      <c r="B1927" s="1373" t="s">
        <v>2397</v>
      </c>
      <c r="C1927" s="1373" t="s">
        <v>2461</v>
      </c>
      <c r="D1927" s="1373" t="s">
        <v>2462</v>
      </c>
      <c r="E1927" s="1373" t="s">
        <v>650</v>
      </c>
      <c r="F1927" s="1373" t="s">
        <v>1466</v>
      </c>
      <c r="G1927" s="1375"/>
      <c r="H1927" s="1375"/>
      <c r="I1927" s="1375"/>
      <c r="J1927" s="1375"/>
      <c r="K1927" s="1375"/>
      <c r="L1927" s="1375"/>
    </row>
    <row r="1928" spans="1:12" ht="21">
      <c r="A1928" s="1372">
        <v>45535</v>
      </c>
      <c r="B1928" s="1373" t="s">
        <v>2397</v>
      </c>
      <c r="C1928" s="1373" t="s">
        <v>2461</v>
      </c>
      <c r="D1928" s="1373" t="s">
        <v>2462</v>
      </c>
      <c r="E1928" s="1373" t="s">
        <v>651</v>
      </c>
      <c r="F1928" s="1373" t="s">
        <v>121</v>
      </c>
      <c r="G1928" s="1374">
        <v>0</v>
      </c>
      <c r="H1928" s="1374">
        <v>0</v>
      </c>
      <c r="I1928" s="1374">
        <v>99000</v>
      </c>
      <c r="J1928" s="1374">
        <v>0</v>
      </c>
      <c r="K1928" s="1374">
        <v>0</v>
      </c>
      <c r="L1928" s="1374">
        <v>99000</v>
      </c>
    </row>
    <row r="1929" spans="1:12" ht="21">
      <c r="A1929" s="1372">
        <v>45535</v>
      </c>
      <c r="B1929" s="1373" t="s">
        <v>2397</v>
      </c>
      <c r="C1929" s="1373" t="s">
        <v>2461</v>
      </c>
      <c r="D1929" s="1373" t="s">
        <v>2462</v>
      </c>
      <c r="E1929" s="1373" t="s">
        <v>652</v>
      </c>
      <c r="F1929" s="1373" t="s">
        <v>122</v>
      </c>
      <c r="G1929" s="1375"/>
      <c r="H1929" s="1375"/>
      <c r="I1929" s="1375"/>
      <c r="J1929" s="1375"/>
      <c r="K1929" s="1375"/>
      <c r="L1929" s="1375"/>
    </row>
    <row r="1930" spans="1:12" ht="21">
      <c r="A1930" s="1372">
        <v>45535</v>
      </c>
      <c r="B1930" s="1373" t="s">
        <v>2397</v>
      </c>
      <c r="C1930" s="1373" t="s">
        <v>2461</v>
      </c>
      <c r="D1930" s="1373" t="s">
        <v>2462</v>
      </c>
      <c r="E1930" s="1373" t="s">
        <v>653</v>
      </c>
      <c r="F1930" s="1373" t="s">
        <v>123</v>
      </c>
      <c r="G1930" s="1374">
        <v>0</v>
      </c>
      <c r="H1930" s="1374">
        <v>0</v>
      </c>
      <c r="I1930" s="1374">
        <v>0</v>
      </c>
      <c r="J1930" s="1374">
        <v>98999</v>
      </c>
      <c r="K1930" s="1374">
        <v>0</v>
      </c>
      <c r="L1930" s="1374">
        <v>-98999</v>
      </c>
    </row>
    <row r="1931" spans="1:12" ht="21">
      <c r="A1931" s="1372">
        <v>45535</v>
      </c>
      <c r="B1931" s="1373" t="s">
        <v>2397</v>
      </c>
      <c r="C1931" s="1373" t="s">
        <v>2461</v>
      </c>
      <c r="D1931" s="1373" t="s">
        <v>2462</v>
      </c>
      <c r="E1931" s="1373" t="s">
        <v>654</v>
      </c>
      <c r="F1931" s="1373" t="s">
        <v>1467</v>
      </c>
      <c r="G1931" s="1374">
        <v>0</v>
      </c>
      <c r="H1931" s="1374">
        <v>0</v>
      </c>
      <c r="I1931" s="1374">
        <v>703275</v>
      </c>
      <c r="J1931" s="1374">
        <v>0</v>
      </c>
      <c r="K1931" s="1374">
        <v>0</v>
      </c>
      <c r="L1931" s="1374">
        <v>703275</v>
      </c>
    </row>
    <row r="1932" spans="1:12" ht="21">
      <c r="A1932" s="1372">
        <v>45535</v>
      </c>
      <c r="B1932" s="1373" t="s">
        <v>2397</v>
      </c>
      <c r="C1932" s="1373" t="s">
        <v>2461</v>
      </c>
      <c r="D1932" s="1373" t="s">
        <v>2462</v>
      </c>
      <c r="E1932" s="1373" t="s">
        <v>655</v>
      </c>
      <c r="F1932" s="1373" t="s">
        <v>1468</v>
      </c>
      <c r="G1932" s="1375"/>
      <c r="H1932" s="1375"/>
      <c r="I1932" s="1375"/>
      <c r="J1932" s="1375"/>
      <c r="K1932" s="1375"/>
      <c r="L1932" s="1375"/>
    </row>
    <row r="1933" spans="1:12" ht="21">
      <c r="A1933" s="1372">
        <v>45535</v>
      </c>
      <c r="B1933" s="1373" t="s">
        <v>2397</v>
      </c>
      <c r="C1933" s="1373" t="s">
        <v>2461</v>
      </c>
      <c r="D1933" s="1373" t="s">
        <v>2462</v>
      </c>
      <c r="E1933" s="1373" t="s">
        <v>656</v>
      </c>
      <c r="F1933" s="1373" t="s">
        <v>1469</v>
      </c>
      <c r="G1933" s="1374">
        <v>0</v>
      </c>
      <c r="H1933" s="1374">
        <v>15524.31</v>
      </c>
      <c r="I1933" s="1374">
        <v>0</v>
      </c>
      <c r="J1933" s="1374">
        <v>103588.59</v>
      </c>
      <c r="K1933" s="1374">
        <v>-15524.31</v>
      </c>
      <c r="L1933" s="1374">
        <v>-103588.59</v>
      </c>
    </row>
    <row r="1934" spans="1:12" ht="21">
      <c r="A1934" s="1372">
        <v>45535</v>
      </c>
      <c r="B1934" s="1373" t="s">
        <v>2397</v>
      </c>
      <c r="C1934" s="1373" t="s">
        <v>2461</v>
      </c>
      <c r="D1934" s="1373" t="s">
        <v>2462</v>
      </c>
      <c r="E1934" s="1373" t="s">
        <v>657</v>
      </c>
      <c r="F1934" s="1373" t="s">
        <v>1470</v>
      </c>
      <c r="G1934" s="1375"/>
      <c r="H1934" s="1375"/>
      <c r="I1934" s="1375"/>
      <c r="J1934" s="1375"/>
      <c r="K1934" s="1375"/>
      <c r="L1934" s="1375"/>
    </row>
    <row r="1935" spans="1:12" ht="21">
      <c r="A1935" s="1372">
        <v>45535</v>
      </c>
      <c r="B1935" s="1373" t="s">
        <v>2397</v>
      </c>
      <c r="C1935" s="1373" t="s">
        <v>2461</v>
      </c>
      <c r="D1935" s="1373" t="s">
        <v>2462</v>
      </c>
      <c r="E1935" s="1373" t="s">
        <v>658</v>
      </c>
      <c r="F1935" s="1373" t="s">
        <v>124</v>
      </c>
      <c r="G1935" s="1375"/>
      <c r="H1935" s="1375"/>
      <c r="I1935" s="1375"/>
      <c r="J1935" s="1375"/>
      <c r="K1935" s="1375"/>
      <c r="L1935" s="1375"/>
    </row>
    <row r="1936" spans="1:12" ht="21">
      <c r="A1936" s="1372">
        <v>45535</v>
      </c>
      <c r="B1936" s="1373" t="s">
        <v>2397</v>
      </c>
      <c r="C1936" s="1373" t="s">
        <v>2461</v>
      </c>
      <c r="D1936" s="1373" t="s">
        <v>2462</v>
      </c>
      <c r="E1936" s="1373" t="s">
        <v>659</v>
      </c>
      <c r="F1936" s="1373" t="s">
        <v>125</v>
      </c>
      <c r="G1936" s="1375"/>
      <c r="H1936" s="1375"/>
      <c r="I1936" s="1375"/>
      <c r="J1936" s="1375"/>
      <c r="K1936" s="1375"/>
      <c r="L1936" s="1375"/>
    </row>
    <row r="1937" spans="1:12" ht="21">
      <c r="A1937" s="1372">
        <v>45535</v>
      </c>
      <c r="B1937" s="1373" t="s">
        <v>2397</v>
      </c>
      <c r="C1937" s="1373" t="s">
        <v>2461</v>
      </c>
      <c r="D1937" s="1373" t="s">
        <v>2462</v>
      </c>
      <c r="E1937" s="1373" t="s">
        <v>660</v>
      </c>
      <c r="F1937" s="1373" t="s">
        <v>1471</v>
      </c>
      <c r="G1937" s="1375"/>
      <c r="H1937" s="1375"/>
      <c r="I1937" s="1375"/>
      <c r="J1937" s="1375"/>
      <c r="K1937" s="1375"/>
      <c r="L1937" s="1375"/>
    </row>
    <row r="1938" spans="1:12" ht="21">
      <c r="A1938" s="1372">
        <v>45535</v>
      </c>
      <c r="B1938" s="1373" t="s">
        <v>2397</v>
      </c>
      <c r="C1938" s="1373" t="s">
        <v>2461</v>
      </c>
      <c r="D1938" s="1373" t="s">
        <v>2462</v>
      </c>
      <c r="E1938" s="1373" t="s">
        <v>1918</v>
      </c>
      <c r="F1938" s="1373" t="s">
        <v>1919</v>
      </c>
      <c r="G1938" s="1375"/>
      <c r="H1938" s="1375"/>
      <c r="I1938" s="1375"/>
      <c r="J1938" s="1375"/>
      <c r="K1938" s="1375"/>
      <c r="L1938" s="1375"/>
    </row>
    <row r="1939" spans="1:12" ht="21">
      <c r="A1939" s="1372">
        <v>45535</v>
      </c>
      <c r="B1939" s="1373" t="s">
        <v>2397</v>
      </c>
      <c r="C1939" s="1373" t="s">
        <v>2461</v>
      </c>
      <c r="D1939" s="1373" t="s">
        <v>2462</v>
      </c>
      <c r="E1939" s="1373" t="s">
        <v>1920</v>
      </c>
      <c r="F1939" s="1373" t="s">
        <v>1921</v>
      </c>
      <c r="G1939" s="1375"/>
      <c r="H1939" s="1375"/>
      <c r="I1939" s="1375"/>
      <c r="J1939" s="1375"/>
      <c r="K1939" s="1375"/>
      <c r="L1939" s="1375"/>
    </row>
    <row r="1940" spans="1:12" ht="21">
      <c r="A1940" s="1372">
        <v>45535</v>
      </c>
      <c r="B1940" s="1373" t="s">
        <v>2397</v>
      </c>
      <c r="C1940" s="1373" t="s">
        <v>2461</v>
      </c>
      <c r="D1940" s="1373" t="s">
        <v>2462</v>
      </c>
      <c r="E1940" s="1373" t="s">
        <v>661</v>
      </c>
      <c r="F1940" s="1373" t="s">
        <v>1472</v>
      </c>
      <c r="G1940" s="1375"/>
      <c r="H1940" s="1375"/>
      <c r="I1940" s="1375"/>
      <c r="J1940" s="1375"/>
      <c r="K1940" s="1375"/>
      <c r="L1940" s="1375"/>
    </row>
    <row r="1941" spans="1:12" ht="21">
      <c r="A1941" s="1372">
        <v>45535</v>
      </c>
      <c r="B1941" s="1373" t="s">
        <v>2397</v>
      </c>
      <c r="C1941" s="1373" t="s">
        <v>2461</v>
      </c>
      <c r="D1941" s="1373" t="s">
        <v>2462</v>
      </c>
      <c r="E1941" s="1373" t="s">
        <v>662</v>
      </c>
      <c r="F1941" s="1373" t="s">
        <v>2177</v>
      </c>
      <c r="G1941" s="1375"/>
      <c r="H1941" s="1375"/>
      <c r="I1941" s="1375"/>
      <c r="J1941" s="1375"/>
      <c r="K1941" s="1375"/>
      <c r="L1941" s="1375"/>
    </row>
    <row r="1942" spans="1:12" ht="21">
      <c r="A1942" s="1372">
        <v>45535</v>
      </c>
      <c r="B1942" s="1373" t="s">
        <v>2397</v>
      </c>
      <c r="C1942" s="1373" t="s">
        <v>2461</v>
      </c>
      <c r="D1942" s="1373" t="s">
        <v>2462</v>
      </c>
      <c r="E1942" s="1373" t="s">
        <v>663</v>
      </c>
      <c r="F1942" s="1373" t="s">
        <v>2178</v>
      </c>
      <c r="G1942" s="1375"/>
      <c r="H1942" s="1375"/>
      <c r="I1942" s="1375"/>
      <c r="J1942" s="1375"/>
      <c r="K1942" s="1375"/>
      <c r="L1942" s="1375"/>
    </row>
    <row r="1943" spans="1:12" ht="21">
      <c r="A1943" s="1372">
        <v>45535</v>
      </c>
      <c r="B1943" s="1373" t="s">
        <v>2397</v>
      </c>
      <c r="C1943" s="1373" t="s">
        <v>2461</v>
      </c>
      <c r="D1943" s="1373" t="s">
        <v>2462</v>
      </c>
      <c r="E1943" s="1373" t="s">
        <v>664</v>
      </c>
      <c r="F1943" s="1373" t="s">
        <v>127</v>
      </c>
      <c r="G1943" s="1375"/>
      <c r="H1943" s="1375"/>
      <c r="I1943" s="1375"/>
      <c r="J1943" s="1375"/>
      <c r="K1943" s="1375"/>
      <c r="L1943" s="1375"/>
    </row>
    <row r="1944" spans="1:12" ht="21">
      <c r="A1944" s="1372">
        <v>45535</v>
      </c>
      <c r="B1944" s="1373" t="s">
        <v>2397</v>
      </c>
      <c r="C1944" s="1373" t="s">
        <v>2461</v>
      </c>
      <c r="D1944" s="1373" t="s">
        <v>2462</v>
      </c>
      <c r="E1944" s="1373" t="s">
        <v>665</v>
      </c>
      <c r="F1944" s="1373" t="s">
        <v>2179</v>
      </c>
      <c r="G1944" s="1375"/>
      <c r="H1944" s="1375"/>
      <c r="I1944" s="1375"/>
      <c r="J1944" s="1375"/>
      <c r="K1944" s="1375"/>
      <c r="L1944" s="1375"/>
    </row>
    <row r="1945" spans="1:12" ht="21">
      <c r="A1945" s="1372">
        <v>45535</v>
      </c>
      <c r="B1945" s="1373" t="s">
        <v>2397</v>
      </c>
      <c r="C1945" s="1373" t="s">
        <v>2461</v>
      </c>
      <c r="D1945" s="1373" t="s">
        <v>2462</v>
      </c>
      <c r="E1945" s="1373" t="s">
        <v>666</v>
      </c>
      <c r="F1945" s="1373" t="s">
        <v>2180</v>
      </c>
      <c r="G1945" s="1375"/>
      <c r="H1945" s="1375"/>
      <c r="I1945" s="1375"/>
      <c r="J1945" s="1375"/>
      <c r="K1945" s="1375"/>
      <c r="L1945" s="1375"/>
    </row>
    <row r="1946" spans="1:12" ht="21">
      <c r="A1946" s="1372">
        <v>45535</v>
      </c>
      <c r="B1946" s="1373" t="s">
        <v>2397</v>
      </c>
      <c r="C1946" s="1373" t="s">
        <v>2461</v>
      </c>
      <c r="D1946" s="1373" t="s">
        <v>2462</v>
      </c>
      <c r="E1946" s="1373" t="s">
        <v>667</v>
      </c>
      <c r="F1946" s="1373" t="s">
        <v>2042</v>
      </c>
      <c r="G1946" s="1375"/>
      <c r="H1946" s="1375"/>
      <c r="I1946" s="1375"/>
      <c r="J1946" s="1375"/>
      <c r="K1946" s="1375"/>
      <c r="L1946" s="1375"/>
    </row>
    <row r="1947" spans="1:12" ht="21">
      <c r="A1947" s="1372">
        <v>45535</v>
      </c>
      <c r="B1947" s="1373" t="s">
        <v>2397</v>
      </c>
      <c r="C1947" s="1373" t="s">
        <v>2461</v>
      </c>
      <c r="D1947" s="1373" t="s">
        <v>2462</v>
      </c>
      <c r="E1947" s="1373" t="s">
        <v>668</v>
      </c>
      <c r="F1947" s="1373" t="s">
        <v>2043</v>
      </c>
      <c r="G1947" s="1375"/>
      <c r="H1947" s="1375"/>
      <c r="I1947" s="1375"/>
      <c r="J1947" s="1375"/>
      <c r="K1947" s="1375"/>
      <c r="L1947" s="1375"/>
    </row>
    <row r="1948" spans="1:12" ht="21">
      <c r="A1948" s="1372">
        <v>45535</v>
      </c>
      <c r="B1948" s="1373" t="s">
        <v>2397</v>
      </c>
      <c r="C1948" s="1373" t="s">
        <v>2461</v>
      </c>
      <c r="D1948" s="1373" t="s">
        <v>2462</v>
      </c>
      <c r="E1948" s="1373" t="s">
        <v>669</v>
      </c>
      <c r="F1948" s="1373" t="s">
        <v>2181</v>
      </c>
      <c r="G1948" s="1375"/>
      <c r="H1948" s="1375"/>
      <c r="I1948" s="1375"/>
      <c r="J1948" s="1375"/>
      <c r="K1948" s="1375"/>
      <c r="L1948" s="1375"/>
    </row>
    <row r="1949" spans="1:12" ht="21">
      <c r="A1949" s="1372">
        <v>45535</v>
      </c>
      <c r="B1949" s="1373" t="s">
        <v>2397</v>
      </c>
      <c r="C1949" s="1373" t="s">
        <v>2461</v>
      </c>
      <c r="D1949" s="1373" t="s">
        <v>2462</v>
      </c>
      <c r="E1949" s="1373" t="s">
        <v>1922</v>
      </c>
      <c r="F1949" s="1373" t="s">
        <v>2182</v>
      </c>
      <c r="G1949" s="1375"/>
      <c r="H1949" s="1375"/>
      <c r="I1949" s="1375"/>
      <c r="J1949" s="1375"/>
      <c r="K1949" s="1375"/>
      <c r="L1949" s="1375"/>
    </row>
    <row r="1950" spans="1:12" ht="21">
      <c r="A1950" s="1372">
        <v>45535</v>
      </c>
      <c r="B1950" s="1373" t="s">
        <v>2397</v>
      </c>
      <c r="C1950" s="1373" t="s">
        <v>2461</v>
      </c>
      <c r="D1950" s="1373" t="s">
        <v>2462</v>
      </c>
      <c r="E1950" s="1373" t="s">
        <v>1924</v>
      </c>
      <c r="F1950" s="1373" t="s">
        <v>2183</v>
      </c>
      <c r="G1950" s="1375"/>
      <c r="H1950" s="1375"/>
      <c r="I1950" s="1375"/>
      <c r="J1950" s="1375"/>
      <c r="K1950" s="1375"/>
      <c r="L1950" s="1375"/>
    </row>
    <row r="1951" spans="1:12" ht="21">
      <c r="A1951" s="1372">
        <v>45535</v>
      </c>
      <c r="B1951" s="1373" t="s">
        <v>2397</v>
      </c>
      <c r="C1951" s="1373" t="s">
        <v>2461</v>
      </c>
      <c r="D1951" s="1373" t="s">
        <v>2462</v>
      </c>
      <c r="E1951" s="1373" t="s">
        <v>1926</v>
      </c>
      <c r="F1951" s="1373" t="s">
        <v>2184</v>
      </c>
      <c r="G1951" s="1375"/>
      <c r="H1951" s="1375"/>
      <c r="I1951" s="1375"/>
      <c r="J1951" s="1375"/>
      <c r="K1951" s="1375"/>
      <c r="L1951" s="1375"/>
    </row>
    <row r="1952" spans="1:12" ht="21">
      <c r="A1952" s="1372">
        <v>45535</v>
      </c>
      <c r="B1952" s="1373" t="s">
        <v>2397</v>
      </c>
      <c r="C1952" s="1373" t="s">
        <v>2461</v>
      </c>
      <c r="D1952" s="1373" t="s">
        <v>2462</v>
      </c>
      <c r="E1952" s="1373" t="s">
        <v>1928</v>
      </c>
      <c r="F1952" s="1373" t="s">
        <v>2185</v>
      </c>
      <c r="G1952" s="1375"/>
      <c r="H1952" s="1375"/>
      <c r="I1952" s="1375"/>
      <c r="J1952" s="1375"/>
      <c r="K1952" s="1375"/>
      <c r="L1952" s="1375"/>
    </row>
    <row r="1953" spans="1:12" ht="21">
      <c r="A1953" s="1372">
        <v>45535</v>
      </c>
      <c r="B1953" s="1373" t="s">
        <v>2397</v>
      </c>
      <c r="C1953" s="1373" t="s">
        <v>2461</v>
      </c>
      <c r="D1953" s="1373" t="s">
        <v>2462</v>
      </c>
      <c r="E1953" s="1373" t="s">
        <v>1930</v>
      </c>
      <c r="F1953" s="1373" t="s">
        <v>2186</v>
      </c>
      <c r="G1953" s="1375"/>
      <c r="H1953" s="1375"/>
      <c r="I1953" s="1375"/>
      <c r="J1953" s="1375"/>
      <c r="K1953" s="1375"/>
      <c r="L1953" s="1375"/>
    </row>
    <row r="1954" spans="1:12" ht="21">
      <c r="A1954" s="1372">
        <v>45535</v>
      </c>
      <c r="B1954" s="1373" t="s">
        <v>2397</v>
      </c>
      <c r="C1954" s="1373" t="s">
        <v>2461</v>
      </c>
      <c r="D1954" s="1373" t="s">
        <v>2462</v>
      </c>
      <c r="E1954" s="1373" t="s">
        <v>1932</v>
      </c>
      <c r="F1954" s="1373" t="s">
        <v>2187</v>
      </c>
      <c r="G1954" s="1375"/>
      <c r="H1954" s="1375"/>
      <c r="I1954" s="1375"/>
      <c r="J1954" s="1375"/>
      <c r="K1954" s="1375"/>
      <c r="L1954" s="1375"/>
    </row>
    <row r="1955" spans="1:12" ht="21">
      <c r="A1955" s="1372">
        <v>45535</v>
      </c>
      <c r="B1955" s="1373" t="s">
        <v>2397</v>
      </c>
      <c r="C1955" s="1373" t="s">
        <v>2461</v>
      </c>
      <c r="D1955" s="1373" t="s">
        <v>2462</v>
      </c>
      <c r="E1955" s="1373" t="s">
        <v>1934</v>
      </c>
      <c r="F1955" s="1373" t="s">
        <v>2188</v>
      </c>
      <c r="G1955" s="1375"/>
      <c r="H1955" s="1375"/>
      <c r="I1955" s="1375"/>
      <c r="J1955" s="1375"/>
      <c r="K1955" s="1375"/>
      <c r="L1955" s="1375"/>
    </row>
    <row r="1956" spans="1:12" ht="21">
      <c r="A1956" s="1372">
        <v>45535</v>
      </c>
      <c r="B1956" s="1373" t="s">
        <v>2397</v>
      </c>
      <c r="C1956" s="1373" t="s">
        <v>2461</v>
      </c>
      <c r="D1956" s="1373" t="s">
        <v>2462</v>
      </c>
      <c r="E1956" s="1373" t="s">
        <v>1936</v>
      </c>
      <c r="F1956" s="1373" t="s">
        <v>2189</v>
      </c>
      <c r="G1956" s="1375"/>
      <c r="H1956" s="1375"/>
      <c r="I1956" s="1375"/>
      <c r="J1956" s="1375"/>
      <c r="K1956" s="1375"/>
      <c r="L1956" s="1375"/>
    </row>
    <row r="1957" spans="1:12" ht="21">
      <c r="A1957" s="1372">
        <v>45535</v>
      </c>
      <c r="B1957" s="1373" t="s">
        <v>2397</v>
      </c>
      <c r="C1957" s="1373" t="s">
        <v>2461</v>
      </c>
      <c r="D1957" s="1373" t="s">
        <v>2462</v>
      </c>
      <c r="E1957" s="1373" t="s">
        <v>670</v>
      </c>
      <c r="F1957" s="1373" t="s">
        <v>2172</v>
      </c>
      <c r="G1957" s="1375"/>
      <c r="H1957" s="1375"/>
      <c r="I1957" s="1375"/>
      <c r="J1957" s="1375"/>
      <c r="K1957" s="1375"/>
      <c r="L1957" s="1375"/>
    </row>
    <row r="1958" spans="1:12" ht="21">
      <c r="A1958" s="1372">
        <v>45535</v>
      </c>
      <c r="B1958" s="1373" t="s">
        <v>2397</v>
      </c>
      <c r="C1958" s="1373" t="s">
        <v>2461</v>
      </c>
      <c r="D1958" s="1373" t="s">
        <v>2462</v>
      </c>
      <c r="E1958" s="1373" t="s">
        <v>1938</v>
      </c>
      <c r="F1958" s="1373" t="s">
        <v>1939</v>
      </c>
      <c r="G1958" s="1375"/>
      <c r="H1958" s="1375"/>
      <c r="I1958" s="1375"/>
      <c r="J1958" s="1375"/>
      <c r="K1958" s="1375"/>
      <c r="L1958" s="1375"/>
    </row>
    <row r="1959" spans="1:12" ht="21">
      <c r="A1959" s="1372">
        <v>45535</v>
      </c>
      <c r="B1959" s="1373" t="s">
        <v>2397</v>
      </c>
      <c r="C1959" s="1373" t="s">
        <v>2461</v>
      </c>
      <c r="D1959" s="1373" t="s">
        <v>2462</v>
      </c>
      <c r="E1959" s="1373" t="s">
        <v>671</v>
      </c>
      <c r="F1959" s="1373" t="s">
        <v>128</v>
      </c>
      <c r="G1959" s="1375"/>
      <c r="H1959" s="1375"/>
      <c r="I1959" s="1375"/>
      <c r="J1959" s="1375"/>
      <c r="K1959" s="1375"/>
      <c r="L1959" s="1375"/>
    </row>
    <row r="1960" spans="1:12" ht="21">
      <c r="A1960" s="1372">
        <v>45535</v>
      </c>
      <c r="B1960" s="1373" t="s">
        <v>2397</v>
      </c>
      <c r="C1960" s="1373" t="s">
        <v>2461</v>
      </c>
      <c r="D1960" s="1373" t="s">
        <v>2462</v>
      </c>
      <c r="E1960" s="1373" t="s">
        <v>672</v>
      </c>
      <c r="F1960" s="1373" t="s">
        <v>129</v>
      </c>
      <c r="G1960" s="1375"/>
      <c r="H1960" s="1375"/>
      <c r="I1960" s="1375"/>
      <c r="J1960" s="1375"/>
      <c r="K1960" s="1375"/>
      <c r="L1960" s="1375"/>
    </row>
    <row r="1961" spans="1:12" ht="21">
      <c r="A1961" s="1372">
        <v>45535</v>
      </c>
      <c r="B1961" s="1373" t="s">
        <v>2397</v>
      </c>
      <c r="C1961" s="1373" t="s">
        <v>2461</v>
      </c>
      <c r="D1961" s="1373" t="s">
        <v>2462</v>
      </c>
      <c r="E1961" s="1373" t="s">
        <v>673</v>
      </c>
      <c r="F1961" s="1373" t="s">
        <v>2190</v>
      </c>
      <c r="G1961" s="1375"/>
      <c r="H1961" s="1375"/>
      <c r="I1961" s="1375"/>
      <c r="J1961" s="1375"/>
      <c r="K1961" s="1375"/>
      <c r="L1961" s="1375"/>
    </row>
    <row r="1962" spans="1:12" ht="42">
      <c r="A1962" s="1372">
        <v>45535</v>
      </c>
      <c r="B1962" s="1373" t="s">
        <v>2397</v>
      </c>
      <c r="C1962" s="1373" t="s">
        <v>2461</v>
      </c>
      <c r="D1962" s="1373" t="s">
        <v>2462</v>
      </c>
      <c r="E1962" s="1373" t="s">
        <v>674</v>
      </c>
      <c r="F1962" s="1373" t="s">
        <v>2191</v>
      </c>
      <c r="G1962" s="1375"/>
      <c r="H1962" s="1375"/>
      <c r="I1962" s="1375"/>
      <c r="J1962" s="1375"/>
      <c r="K1962" s="1375"/>
      <c r="L1962" s="1375"/>
    </row>
    <row r="1963" spans="1:12" ht="42">
      <c r="A1963" s="1372">
        <v>45535</v>
      </c>
      <c r="B1963" s="1373" t="s">
        <v>2397</v>
      </c>
      <c r="C1963" s="1373" t="s">
        <v>2461</v>
      </c>
      <c r="D1963" s="1373" t="s">
        <v>2462</v>
      </c>
      <c r="E1963" s="1373" t="s">
        <v>675</v>
      </c>
      <c r="F1963" s="1373" t="s">
        <v>2192</v>
      </c>
      <c r="G1963" s="1375"/>
      <c r="H1963" s="1375"/>
      <c r="I1963" s="1375"/>
      <c r="J1963" s="1375"/>
      <c r="K1963" s="1375"/>
      <c r="L1963" s="1375"/>
    </row>
    <row r="1964" spans="1:12" ht="21">
      <c r="A1964" s="1372">
        <v>45535</v>
      </c>
      <c r="B1964" s="1373" t="s">
        <v>2397</v>
      </c>
      <c r="C1964" s="1373" t="s">
        <v>2461</v>
      </c>
      <c r="D1964" s="1373" t="s">
        <v>2462</v>
      </c>
      <c r="E1964" s="1373" t="s">
        <v>676</v>
      </c>
      <c r="F1964" s="1373" t="s">
        <v>2193</v>
      </c>
      <c r="G1964" s="1375"/>
      <c r="H1964" s="1375"/>
      <c r="I1964" s="1375"/>
      <c r="J1964" s="1375"/>
      <c r="K1964" s="1375"/>
      <c r="L1964" s="1375"/>
    </row>
    <row r="1965" spans="1:12" ht="21">
      <c r="A1965" s="1372">
        <v>45535</v>
      </c>
      <c r="B1965" s="1373" t="s">
        <v>2397</v>
      </c>
      <c r="C1965" s="1373" t="s">
        <v>2461</v>
      </c>
      <c r="D1965" s="1373" t="s">
        <v>2462</v>
      </c>
      <c r="E1965" s="1373" t="s">
        <v>677</v>
      </c>
      <c r="F1965" s="1373" t="s">
        <v>2194</v>
      </c>
      <c r="G1965" s="1375"/>
      <c r="H1965" s="1375"/>
      <c r="I1965" s="1375"/>
      <c r="J1965" s="1375"/>
      <c r="K1965" s="1375"/>
      <c r="L1965" s="1375"/>
    </row>
    <row r="1966" spans="1:12" ht="42">
      <c r="A1966" s="1372">
        <v>45535</v>
      </c>
      <c r="B1966" s="1373" t="s">
        <v>2397</v>
      </c>
      <c r="C1966" s="1373" t="s">
        <v>2461</v>
      </c>
      <c r="D1966" s="1373" t="s">
        <v>2462</v>
      </c>
      <c r="E1966" s="1373" t="s">
        <v>678</v>
      </c>
      <c r="F1966" s="1373" t="s">
        <v>2195</v>
      </c>
      <c r="G1966" s="1375"/>
      <c r="H1966" s="1375"/>
      <c r="I1966" s="1375"/>
      <c r="J1966" s="1375"/>
      <c r="K1966" s="1375"/>
      <c r="L1966" s="1375"/>
    </row>
    <row r="1967" spans="1:12" ht="42">
      <c r="A1967" s="1372">
        <v>45535</v>
      </c>
      <c r="B1967" s="1373" t="s">
        <v>2397</v>
      </c>
      <c r="C1967" s="1373" t="s">
        <v>2461</v>
      </c>
      <c r="D1967" s="1373" t="s">
        <v>2462</v>
      </c>
      <c r="E1967" s="1373" t="s">
        <v>679</v>
      </c>
      <c r="F1967" s="1373" t="s">
        <v>2196</v>
      </c>
      <c r="G1967" s="1375"/>
      <c r="H1967" s="1375"/>
      <c r="I1967" s="1375"/>
      <c r="J1967" s="1375"/>
      <c r="K1967" s="1375"/>
      <c r="L1967" s="1375"/>
    </row>
    <row r="1968" spans="1:12" ht="42">
      <c r="A1968" s="1372">
        <v>45535</v>
      </c>
      <c r="B1968" s="1373" t="s">
        <v>2397</v>
      </c>
      <c r="C1968" s="1373" t="s">
        <v>2461</v>
      </c>
      <c r="D1968" s="1373" t="s">
        <v>2462</v>
      </c>
      <c r="E1968" s="1373" t="s">
        <v>680</v>
      </c>
      <c r="F1968" s="1373" t="s">
        <v>2197</v>
      </c>
      <c r="G1968" s="1375"/>
      <c r="H1968" s="1375"/>
      <c r="I1968" s="1375"/>
      <c r="J1968" s="1375"/>
      <c r="K1968" s="1375"/>
      <c r="L1968" s="1375"/>
    </row>
    <row r="1969" spans="1:12" ht="21">
      <c r="A1969" s="1372">
        <v>45535</v>
      </c>
      <c r="B1969" s="1373" t="s">
        <v>2397</v>
      </c>
      <c r="C1969" s="1373" t="s">
        <v>2461</v>
      </c>
      <c r="D1969" s="1373" t="s">
        <v>2462</v>
      </c>
      <c r="E1969" s="1373" t="s">
        <v>1943</v>
      </c>
      <c r="F1969" s="1373" t="s">
        <v>1940</v>
      </c>
      <c r="G1969" s="1375"/>
      <c r="H1969" s="1375"/>
      <c r="I1969" s="1375"/>
      <c r="J1969" s="1375"/>
      <c r="K1969" s="1375"/>
      <c r="L1969" s="1375"/>
    </row>
    <row r="1970" spans="1:12" ht="42">
      <c r="A1970" s="1372">
        <v>45535</v>
      </c>
      <c r="B1970" s="1373" t="s">
        <v>2397</v>
      </c>
      <c r="C1970" s="1373" t="s">
        <v>2461</v>
      </c>
      <c r="D1970" s="1373" t="s">
        <v>2462</v>
      </c>
      <c r="E1970" s="1373" t="s">
        <v>1944</v>
      </c>
      <c r="F1970" s="1373" t="s">
        <v>2198</v>
      </c>
      <c r="G1970" s="1375"/>
      <c r="H1970" s="1375"/>
      <c r="I1970" s="1375"/>
      <c r="J1970" s="1375"/>
      <c r="K1970" s="1375"/>
      <c r="L1970" s="1375"/>
    </row>
    <row r="1971" spans="1:12" ht="42">
      <c r="A1971" s="1372">
        <v>45535</v>
      </c>
      <c r="B1971" s="1373" t="s">
        <v>2397</v>
      </c>
      <c r="C1971" s="1373" t="s">
        <v>2461</v>
      </c>
      <c r="D1971" s="1373" t="s">
        <v>2462</v>
      </c>
      <c r="E1971" s="1373" t="s">
        <v>1945</v>
      </c>
      <c r="F1971" s="1373" t="s">
        <v>2199</v>
      </c>
      <c r="G1971" s="1375"/>
      <c r="H1971" s="1375"/>
      <c r="I1971" s="1375"/>
      <c r="J1971" s="1375"/>
      <c r="K1971" s="1375"/>
      <c r="L1971" s="1375"/>
    </row>
    <row r="1972" spans="1:12" ht="21">
      <c r="A1972" s="1372">
        <v>45535</v>
      </c>
      <c r="B1972" s="1373" t="s">
        <v>2397</v>
      </c>
      <c r="C1972" s="1373" t="s">
        <v>2461</v>
      </c>
      <c r="D1972" s="1373" t="s">
        <v>2462</v>
      </c>
      <c r="E1972" s="1373" t="s">
        <v>1946</v>
      </c>
      <c r="F1972" s="1373" t="s">
        <v>2200</v>
      </c>
      <c r="G1972" s="1375"/>
      <c r="H1972" s="1375"/>
      <c r="I1972" s="1375"/>
      <c r="J1972" s="1375"/>
      <c r="K1972" s="1375"/>
      <c r="L1972" s="1375"/>
    </row>
    <row r="1973" spans="1:12" ht="21">
      <c r="A1973" s="1372">
        <v>45535</v>
      </c>
      <c r="B1973" s="1373" t="s">
        <v>2397</v>
      </c>
      <c r="C1973" s="1373" t="s">
        <v>2461</v>
      </c>
      <c r="D1973" s="1373" t="s">
        <v>2462</v>
      </c>
      <c r="E1973" s="1373" t="s">
        <v>1947</v>
      </c>
      <c r="F1973" s="1373" t="s">
        <v>2194</v>
      </c>
      <c r="G1973" s="1375"/>
      <c r="H1973" s="1375"/>
      <c r="I1973" s="1375"/>
      <c r="J1973" s="1375"/>
      <c r="K1973" s="1375"/>
      <c r="L1973" s="1375"/>
    </row>
    <row r="1974" spans="1:12" ht="42">
      <c r="A1974" s="1372">
        <v>45535</v>
      </c>
      <c r="B1974" s="1373" t="s">
        <v>2397</v>
      </c>
      <c r="C1974" s="1373" t="s">
        <v>2461</v>
      </c>
      <c r="D1974" s="1373" t="s">
        <v>2462</v>
      </c>
      <c r="E1974" s="1373" t="s">
        <v>1948</v>
      </c>
      <c r="F1974" s="1373" t="s">
        <v>2195</v>
      </c>
      <c r="G1974" s="1375"/>
      <c r="H1974" s="1375"/>
      <c r="I1974" s="1375"/>
      <c r="J1974" s="1375"/>
      <c r="K1974" s="1375"/>
      <c r="L1974" s="1375"/>
    </row>
    <row r="1975" spans="1:12" ht="42">
      <c r="A1975" s="1372">
        <v>45535</v>
      </c>
      <c r="B1975" s="1373" t="s">
        <v>2397</v>
      </c>
      <c r="C1975" s="1373" t="s">
        <v>2461</v>
      </c>
      <c r="D1975" s="1373" t="s">
        <v>2462</v>
      </c>
      <c r="E1975" s="1373" t="s">
        <v>1949</v>
      </c>
      <c r="F1975" s="1373" t="s">
        <v>2196</v>
      </c>
      <c r="G1975" s="1375"/>
      <c r="H1975" s="1375"/>
      <c r="I1975" s="1375"/>
      <c r="J1975" s="1375"/>
      <c r="K1975" s="1375"/>
      <c r="L1975" s="1375"/>
    </row>
    <row r="1976" spans="1:12" ht="42">
      <c r="A1976" s="1372">
        <v>45535</v>
      </c>
      <c r="B1976" s="1373" t="s">
        <v>2397</v>
      </c>
      <c r="C1976" s="1373" t="s">
        <v>2461</v>
      </c>
      <c r="D1976" s="1373" t="s">
        <v>2462</v>
      </c>
      <c r="E1976" s="1373" t="s">
        <v>1950</v>
      </c>
      <c r="F1976" s="1373" t="s">
        <v>2197</v>
      </c>
      <c r="G1976" s="1375"/>
      <c r="H1976" s="1375"/>
      <c r="I1976" s="1375"/>
      <c r="J1976" s="1375"/>
      <c r="K1976" s="1375"/>
      <c r="L1976" s="1375"/>
    </row>
    <row r="1977" spans="1:12" ht="21">
      <c r="A1977" s="1372">
        <v>45535</v>
      </c>
      <c r="B1977" s="1373" t="s">
        <v>2397</v>
      </c>
      <c r="C1977" s="1373" t="s">
        <v>2461</v>
      </c>
      <c r="D1977" s="1373" t="s">
        <v>2462</v>
      </c>
      <c r="E1977" s="1373" t="s">
        <v>681</v>
      </c>
      <c r="F1977" s="1373" t="s">
        <v>2201</v>
      </c>
      <c r="G1977" s="1374">
        <v>1044787.15</v>
      </c>
      <c r="H1977" s="1374">
        <v>1469870.37</v>
      </c>
      <c r="I1977" s="1374">
        <v>0</v>
      </c>
      <c r="J1977" s="1374">
        <v>4084877.63</v>
      </c>
      <c r="K1977" s="1374">
        <v>425083.22</v>
      </c>
      <c r="L1977" s="1374">
        <v>4084877.63</v>
      </c>
    </row>
    <row r="1978" spans="1:12" ht="21">
      <c r="A1978" s="1372">
        <v>45535</v>
      </c>
      <c r="B1978" s="1373" t="s">
        <v>2397</v>
      </c>
      <c r="C1978" s="1373" t="s">
        <v>2461</v>
      </c>
      <c r="D1978" s="1373" t="s">
        <v>2462</v>
      </c>
      <c r="E1978" s="1373" t="s">
        <v>682</v>
      </c>
      <c r="F1978" s="1373" t="s">
        <v>2202</v>
      </c>
      <c r="G1978" s="1374">
        <v>1266724.6100000001</v>
      </c>
      <c r="H1978" s="1374">
        <v>588264.87</v>
      </c>
      <c r="I1978" s="1374">
        <v>0</v>
      </c>
      <c r="J1978" s="1374">
        <v>1565399.37</v>
      </c>
      <c r="K1978" s="1374">
        <v>-678459.74</v>
      </c>
      <c r="L1978" s="1374">
        <v>1565399.37</v>
      </c>
    </row>
    <row r="1979" spans="1:12" ht="21">
      <c r="A1979" s="1372">
        <v>45535</v>
      </c>
      <c r="B1979" s="1373" t="s">
        <v>2397</v>
      </c>
      <c r="C1979" s="1373" t="s">
        <v>2461</v>
      </c>
      <c r="D1979" s="1373" t="s">
        <v>2462</v>
      </c>
      <c r="E1979" s="1373" t="s">
        <v>683</v>
      </c>
      <c r="F1979" s="1373" t="s">
        <v>130</v>
      </c>
      <c r="G1979" s="1374">
        <v>909291.5</v>
      </c>
      <c r="H1979" s="1374">
        <v>547217</v>
      </c>
      <c r="I1979" s="1374">
        <v>0</v>
      </c>
      <c r="J1979" s="1374">
        <v>1461202</v>
      </c>
      <c r="K1979" s="1374">
        <v>-362074.5</v>
      </c>
      <c r="L1979" s="1374">
        <v>1461202</v>
      </c>
    </row>
    <row r="1980" spans="1:12" ht="21">
      <c r="A1980" s="1372">
        <v>45535</v>
      </c>
      <c r="B1980" s="1373" t="s">
        <v>2397</v>
      </c>
      <c r="C1980" s="1373" t="s">
        <v>2461</v>
      </c>
      <c r="D1980" s="1373" t="s">
        <v>2462</v>
      </c>
      <c r="E1980" s="1373" t="s">
        <v>684</v>
      </c>
      <c r="F1980" s="1373" t="s">
        <v>2203</v>
      </c>
      <c r="G1980" s="1374">
        <v>517358.38</v>
      </c>
      <c r="H1980" s="1374">
        <v>613231.1</v>
      </c>
      <c r="I1980" s="1374">
        <v>0</v>
      </c>
      <c r="J1980" s="1374">
        <v>985468.1</v>
      </c>
      <c r="K1980" s="1374">
        <v>95872.72</v>
      </c>
      <c r="L1980" s="1374">
        <v>985468.1</v>
      </c>
    </row>
    <row r="1981" spans="1:12" ht="21">
      <c r="A1981" s="1372">
        <v>45535</v>
      </c>
      <c r="B1981" s="1373" t="s">
        <v>2397</v>
      </c>
      <c r="C1981" s="1373" t="s">
        <v>2461</v>
      </c>
      <c r="D1981" s="1373" t="s">
        <v>2462</v>
      </c>
      <c r="E1981" s="1373" t="s">
        <v>685</v>
      </c>
      <c r="F1981" s="1373" t="s">
        <v>2204</v>
      </c>
      <c r="G1981" s="1374">
        <v>964455.46</v>
      </c>
      <c r="H1981" s="1374">
        <v>834419.27</v>
      </c>
      <c r="I1981" s="1374">
        <v>0</v>
      </c>
      <c r="J1981" s="1374">
        <v>1233310.32</v>
      </c>
      <c r="K1981" s="1374">
        <v>-130036.19</v>
      </c>
      <c r="L1981" s="1374">
        <v>1233310.32</v>
      </c>
    </row>
    <row r="1982" spans="1:12" ht="21">
      <c r="A1982" s="1372">
        <v>45535</v>
      </c>
      <c r="B1982" s="1373" t="s">
        <v>2397</v>
      </c>
      <c r="C1982" s="1373" t="s">
        <v>2461</v>
      </c>
      <c r="D1982" s="1373" t="s">
        <v>2462</v>
      </c>
      <c r="E1982" s="1373" t="s">
        <v>686</v>
      </c>
      <c r="F1982" s="1373" t="s">
        <v>2205</v>
      </c>
      <c r="G1982" s="1374">
        <v>719568.2</v>
      </c>
      <c r="H1982" s="1374">
        <v>282347</v>
      </c>
      <c r="I1982" s="1374">
        <v>0</v>
      </c>
      <c r="J1982" s="1374">
        <v>548400</v>
      </c>
      <c r="K1982" s="1374">
        <v>-437221.2</v>
      </c>
      <c r="L1982" s="1374">
        <v>548400</v>
      </c>
    </row>
    <row r="1983" spans="1:12" ht="21">
      <c r="A1983" s="1372">
        <v>45535</v>
      </c>
      <c r="B1983" s="1373" t="s">
        <v>2397</v>
      </c>
      <c r="C1983" s="1373" t="s">
        <v>2461</v>
      </c>
      <c r="D1983" s="1373" t="s">
        <v>2462</v>
      </c>
      <c r="E1983" s="1373" t="s">
        <v>687</v>
      </c>
      <c r="F1983" s="1373" t="s">
        <v>2206</v>
      </c>
      <c r="G1983" s="1375"/>
      <c r="H1983" s="1375"/>
      <c r="I1983" s="1375"/>
      <c r="J1983" s="1375"/>
      <c r="K1983" s="1375"/>
      <c r="L1983" s="1375"/>
    </row>
    <row r="1984" spans="1:12" ht="21">
      <c r="A1984" s="1372">
        <v>45535</v>
      </c>
      <c r="B1984" s="1373" t="s">
        <v>2397</v>
      </c>
      <c r="C1984" s="1373" t="s">
        <v>2461</v>
      </c>
      <c r="D1984" s="1373" t="s">
        <v>2462</v>
      </c>
      <c r="E1984" s="1373" t="s">
        <v>688</v>
      </c>
      <c r="F1984" s="1373" t="s">
        <v>2207</v>
      </c>
      <c r="G1984" s="1375"/>
      <c r="H1984" s="1375"/>
      <c r="I1984" s="1375"/>
      <c r="J1984" s="1375"/>
      <c r="K1984" s="1375"/>
      <c r="L1984" s="1375"/>
    </row>
    <row r="1985" spans="1:12" ht="21">
      <c r="A1985" s="1372">
        <v>45535</v>
      </c>
      <c r="B1985" s="1373" t="s">
        <v>2397</v>
      </c>
      <c r="C1985" s="1373" t="s">
        <v>2461</v>
      </c>
      <c r="D1985" s="1373" t="s">
        <v>2462</v>
      </c>
      <c r="E1985" s="1373" t="s">
        <v>689</v>
      </c>
      <c r="F1985" s="1373" t="s">
        <v>2208</v>
      </c>
      <c r="G1985" s="1375"/>
      <c r="H1985" s="1375"/>
      <c r="I1985" s="1375"/>
      <c r="J1985" s="1375"/>
      <c r="K1985" s="1375"/>
      <c r="L1985" s="1375"/>
    </row>
    <row r="1986" spans="1:12" ht="21">
      <c r="A1986" s="1372">
        <v>45535</v>
      </c>
      <c r="B1986" s="1373" t="s">
        <v>2397</v>
      </c>
      <c r="C1986" s="1373" t="s">
        <v>2461</v>
      </c>
      <c r="D1986" s="1373" t="s">
        <v>2462</v>
      </c>
      <c r="E1986" s="1373" t="s">
        <v>690</v>
      </c>
      <c r="F1986" s="1373" t="s">
        <v>2209</v>
      </c>
      <c r="G1986" s="1374">
        <v>0</v>
      </c>
      <c r="H1986" s="1374">
        <v>0</v>
      </c>
      <c r="I1986" s="1374">
        <v>0</v>
      </c>
      <c r="J1986" s="1374">
        <v>6270</v>
      </c>
      <c r="K1986" s="1374">
        <v>0</v>
      </c>
      <c r="L1986" s="1374">
        <v>6270</v>
      </c>
    </row>
    <row r="1987" spans="1:12" ht="21">
      <c r="A1987" s="1372">
        <v>45535</v>
      </c>
      <c r="B1987" s="1373" t="s">
        <v>2397</v>
      </c>
      <c r="C1987" s="1373" t="s">
        <v>2461</v>
      </c>
      <c r="D1987" s="1373" t="s">
        <v>2462</v>
      </c>
      <c r="E1987" s="1373" t="s">
        <v>691</v>
      </c>
      <c r="F1987" s="1373" t="s">
        <v>2210</v>
      </c>
      <c r="G1987" s="1374">
        <v>132647.96</v>
      </c>
      <c r="H1987" s="1374">
        <v>13819</v>
      </c>
      <c r="I1987" s="1374">
        <v>0</v>
      </c>
      <c r="J1987" s="1374">
        <v>93656.05</v>
      </c>
      <c r="K1987" s="1374">
        <v>-118828.96</v>
      </c>
      <c r="L1987" s="1374">
        <v>93656.05</v>
      </c>
    </row>
    <row r="1988" spans="1:12" ht="21">
      <c r="A1988" s="1372">
        <v>45535</v>
      </c>
      <c r="B1988" s="1373" t="s">
        <v>2397</v>
      </c>
      <c r="C1988" s="1373" t="s">
        <v>2461</v>
      </c>
      <c r="D1988" s="1373" t="s">
        <v>2462</v>
      </c>
      <c r="E1988" s="1373" t="s">
        <v>692</v>
      </c>
      <c r="F1988" s="1373" t="s">
        <v>2211</v>
      </c>
      <c r="G1988" s="1375"/>
      <c r="H1988" s="1375"/>
      <c r="I1988" s="1375"/>
      <c r="J1988" s="1375"/>
      <c r="K1988" s="1375"/>
      <c r="L1988" s="1375"/>
    </row>
    <row r="1989" spans="1:12" ht="21">
      <c r="A1989" s="1372">
        <v>45535</v>
      </c>
      <c r="B1989" s="1373" t="s">
        <v>2397</v>
      </c>
      <c r="C1989" s="1373" t="s">
        <v>2461</v>
      </c>
      <c r="D1989" s="1373" t="s">
        <v>2462</v>
      </c>
      <c r="E1989" s="1373" t="s">
        <v>693</v>
      </c>
      <c r="F1989" s="1373" t="s">
        <v>2212</v>
      </c>
      <c r="G1989" s="1374">
        <v>2960000</v>
      </c>
      <c r="H1989" s="1374">
        <v>0</v>
      </c>
      <c r="I1989" s="1374">
        <v>0</v>
      </c>
      <c r="J1989" s="1374">
        <v>7400000</v>
      </c>
      <c r="K1989" s="1374">
        <v>-2960000</v>
      </c>
      <c r="L1989" s="1374">
        <v>7400000</v>
      </c>
    </row>
    <row r="1990" spans="1:12" ht="21">
      <c r="A1990" s="1372">
        <v>45535</v>
      </c>
      <c r="B1990" s="1373" t="s">
        <v>2397</v>
      </c>
      <c r="C1990" s="1373" t="s">
        <v>2461</v>
      </c>
      <c r="D1990" s="1373" t="s">
        <v>2462</v>
      </c>
      <c r="E1990" s="1373" t="s">
        <v>694</v>
      </c>
      <c r="F1990" s="1373" t="s">
        <v>2213</v>
      </c>
      <c r="G1990" s="1374">
        <v>259241</v>
      </c>
      <c r="H1990" s="1374">
        <v>301311</v>
      </c>
      <c r="I1990" s="1374">
        <v>0</v>
      </c>
      <c r="J1990" s="1374">
        <v>769488</v>
      </c>
      <c r="K1990" s="1374">
        <v>42070</v>
      </c>
      <c r="L1990" s="1374">
        <v>769488</v>
      </c>
    </row>
    <row r="1991" spans="1:12" ht="21">
      <c r="A1991" s="1372">
        <v>45535</v>
      </c>
      <c r="B1991" s="1373" t="s">
        <v>2397</v>
      </c>
      <c r="C1991" s="1373" t="s">
        <v>2461</v>
      </c>
      <c r="D1991" s="1373" t="s">
        <v>2462</v>
      </c>
      <c r="E1991" s="1373" t="s">
        <v>695</v>
      </c>
      <c r="F1991" s="1373" t="s">
        <v>2214</v>
      </c>
      <c r="G1991" s="1374">
        <v>378130</v>
      </c>
      <c r="H1991" s="1374">
        <v>215800</v>
      </c>
      <c r="I1991" s="1374">
        <v>0</v>
      </c>
      <c r="J1991" s="1374">
        <v>1021335</v>
      </c>
      <c r="K1991" s="1374">
        <v>-162330</v>
      </c>
      <c r="L1991" s="1374">
        <v>1021335</v>
      </c>
    </row>
    <row r="1992" spans="1:12" ht="21">
      <c r="A1992" s="1372">
        <v>45535</v>
      </c>
      <c r="B1992" s="1373" t="s">
        <v>2397</v>
      </c>
      <c r="C1992" s="1373" t="s">
        <v>2461</v>
      </c>
      <c r="D1992" s="1373" t="s">
        <v>2462</v>
      </c>
      <c r="E1992" s="1373" t="s">
        <v>696</v>
      </c>
      <c r="F1992" s="1373" t="s">
        <v>2215</v>
      </c>
      <c r="G1992" s="1375"/>
      <c r="H1992" s="1375"/>
      <c r="I1992" s="1375"/>
      <c r="J1992" s="1375"/>
      <c r="K1992" s="1375"/>
      <c r="L1992" s="1375"/>
    </row>
    <row r="1993" spans="1:12" ht="21">
      <c r="A1993" s="1372">
        <v>45535</v>
      </c>
      <c r="B1993" s="1373" t="s">
        <v>2397</v>
      </c>
      <c r="C1993" s="1373" t="s">
        <v>2461</v>
      </c>
      <c r="D1993" s="1373" t="s">
        <v>2462</v>
      </c>
      <c r="E1993" s="1373" t="s">
        <v>697</v>
      </c>
      <c r="F1993" s="1373" t="s">
        <v>2216</v>
      </c>
      <c r="G1993" s="1375"/>
      <c r="H1993" s="1375"/>
      <c r="I1993" s="1375"/>
      <c r="J1993" s="1375"/>
      <c r="K1993" s="1375"/>
      <c r="L1993" s="1375"/>
    </row>
    <row r="1994" spans="1:12" ht="21">
      <c r="A1994" s="1372">
        <v>45535</v>
      </c>
      <c r="B1994" s="1373" t="s">
        <v>2397</v>
      </c>
      <c r="C1994" s="1373" t="s">
        <v>2461</v>
      </c>
      <c r="D1994" s="1373" t="s">
        <v>2462</v>
      </c>
      <c r="E1994" s="1373" t="s">
        <v>1821</v>
      </c>
      <c r="F1994" s="1373" t="s">
        <v>2217</v>
      </c>
      <c r="G1994" s="1375"/>
      <c r="H1994" s="1375"/>
      <c r="I1994" s="1375"/>
      <c r="J1994" s="1375"/>
      <c r="K1994" s="1375"/>
      <c r="L1994" s="1375"/>
    </row>
    <row r="1995" spans="1:12" ht="21">
      <c r="A1995" s="1372">
        <v>45535</v>
      </c>
      <c r="B1995" s="1373" t="s">
        <v>2397</v>
      </c>
      <c r="C1995" s="1373" t="s">
        <v>2461</v>
      </c>
      <c r="D1995" s="1373" t="s">
        <v>2462</v>
      </c>
      <c r="E1995" s="1373" t="s">
        <v>698</v>
      </c>
      <c r="F1995" s="1373" t="s">
        <v>2218</v>
      </c>
      <c r="G1995" s="1374">
        <v>0</v>
      </c>
      <c r="H1995" s="1374">
        <v>1697500</v>
      </c>
      <c r="I1995" s="1374">
        <v>0</v>
      </c>
      <c r="J1995" s="1374">
        <v>1732500</v>
      </c>
      <c r="K1995" s="1374">
        <v>1697500</v>
      </c>
      <c r="L1995" s="1374">
        <v>1732500</v>
      </c>
    </row>
    <row r="1996" spans="1:12" ht="21">
      <c r="A1996" s="1372">
        <v>45535</v>
      </c>
      <c r="B1996" s="1373" t="s">
        <v>2397</v>
      </c>
      <c r="C1996" s="1373" t="s">
        <v>2461</v>
      </c>
      <c r="D1996" s="1373" t="s">
        <v>2462</v>
      </c>
      <c r="E1996" s="1373" t="s">
        <v>699</v>
      </c>
      <c r="F1996" s="1373" t="s">
        <v>408</v>
      </c>
      <c r="G1996" s="1374">
        <v>0</v>
      </c>
      <c r="H1996" s="1374">
        <v>0</v>
      </c>
      <c r="I1996" s="1374">
        <v>0</v>
      </c>
      <c r="J1996" s="1374">
        <v>2484119.4500000002</v>
      </c>
      <c r="K1996" s="1374">
        <v>0</v>
      </c>
      <c r="L1996" s="1374">
        <v>2484119.4500000002</v>
      </c>
    </row>
    <row r="1997" spans="1:12" ht="21">
      <c r="A1997" s="1372">
        <v>45535</v>
      </c>
      <c r="B1997" s="1373" t="s">
        <v>2397</v>
      </c>
      <c r="C1997" s="1373" t="s">
        <v>2461</v>
      </c>
      <c r="D1997" s="1373" t="s">
        <v>2462</v>
      </c>
      <c r="E1997" s="1373" t="s">
        <v>700</v>
      </c>
      <c r="F1997" s="1373" t="s">
        <v>409</v>
      </c>
      <c r="G1997" s="1374">
        <v>12334</v>
      </c>
      <c r="H1997" s="1374">
        <v>0</v>
      </c>
      <c r="I1997" s="1374">
        <v>0</v>
      </c>
      <c r="J1997" s="1374">
        <v>0</v>
      </c>
      <c r="K1997" s="1374">
        <v>-12334</v>
      </c>
      <c r="L1997" s="1374">
        <v>0</v>
      </c>
    </row>
    <row r="1998" spans="1:12" ht="21">
      <c r="A1998" s="1372">
        <v>45535</v>
      </c>
      <c r="B1998" s="1373" t="s">
        <v>2397</v>
      </c>
      <c r="C1998" s="1373" t="s">
        <v>2461</v>
      </c>
      <c r="D1998" s="1373" t="s">
        <v>2462</v>
      </c>
      <c r="E1998" s="1373" t="s">
        <v>701</v>
      </c>
      <c r="F1998" s="1373" t="s">
        <v>1682</v>
      </c>
      <c r="G1998" s="1375"/>
      <c r="H1998" s="1375"/>
      <c r="I1998" s="1375"/>
      <c r="J1998" s="1375"/>
      <c r="K1998" s="1375"/>
      <c r="L1998" s="1375"/>
    </row>
    <row r="1999" spans="1:12" ht="21">
      <c r="A1999" s="1372">
        <v>45535</v>
      </c>
      <c r="B1999" s="1373" t="s">
        <v>2397</v>
      </c>
      <c r="C1999" s="1373" t="s">
        <v>2461</v>
      </c>
      <c r="D1999" s="1373" t="s">
        <v>2462</v>
      </c>
      <c r="E1999" s="1373" t="s">
        <v>702</v>
      </c>
      <c r="F1999" s="1373" t="s">
        <v>1492</v>
      </c>
      <c r="G1999" s="1375"/>
      <c r="H1999" s="1375"/>
      <c r="I1999" s="1375"/>
      <c r="J1999" s="1375"/>
      <c r="K1999" s="1375"/>
      <c r="L1999" s="1375"/>
    </row>
    <row r="2000" spans="1:12" ht="21">
      <c r="A2000" s="1372">
        <v>45535</v>
      </c>
      <c r="B2000" s="1373" t="s">
        <v>2397</v>
      </c>
      <c r="C2000" s="1373" t="s">
        <v>2461</v>
      </c>
      <c r="D2000" s="1373" t="s">
        <v>2462</v>
      </c>
      <c r="E2000" s="1373" t="s">
        <v>703</v>
      </c>
      <c r="F2000" s="1373" t="s">
        <v>2219</v>
      </c>
      <c r="G2000" s="1374">
        <v>1600</v>
      </c>
      <c r="H2000" s="1374">
        <v>0</v>
      </c>
      <c r="I2000" s="1374">
        <v>0</v>
      </c>
      <c r="J2000" s="1374">
        <v>0</v>
      </c>
      <c r="K2000" s="1374">
        <v>-1600</v>
      </c>
      <c r="L2000" s="1374">
        <v>0</v>
      </c>
    </row>
    <row r="2001" spans="1:12" ht="21">
      <c r="A2001" s="1372">
        <v>45535</v>
      </c>
      <c r="B2001" s="1373" t="s">
        <v>2397</v>
      </c>
      <c r="C2001" s="1373" t="s">
        <v>2461</v>
      </c>
      <c r="D2001" s="1373" t="s">
        <v>2462</v>
      </c>
      <c r="E2001" s="1373" t="s">
        <v>704</v>
      </c>
      <c r="F2001" s="1373" t="s">
        <v>2220</v>
      </c>
      <c r="G2001" s="1375"/>
      <c r="H2001" s="1375"/>
      <c r="I2001" s="1375"/>
      <c r="J2001" s="1375"/>
      <c r="K2001" s="1375"/>
      <c r="L2001" s="1375"/>
    </row>
    <row r="2002" spans="1:12" ht="21">
      <c r="A2002" s="1372">
        <v>45535</v>
      </c>
      <c r="B2002" s="1373" t="s">
        <v>2397</v>
      </c>
      <c r="C2002" s="1373" t="s">
        <v>2461</v>
      </c>
      <c r="D2002" s="1373" t="s">
        <v>2462</v>
      </c>
      <c r="E2002" s="1373" t="s">
        <v>2122</v>
      </c>
      <c r="F2002" s="1373" t="s">
        <v>2221</v>
      </c>
      <c r="G2002" s="1375"/>
      <c r="H2002" s="1375"/>
      <c r="I2002" s="1375"/>
      <c r="J2002" s="1375"/>
      <c r="K2002" s="1375"/>
      <c r="L2002" s="1375"/>
    </row>
    <row r="2003" spans="1:12" ht="21">
      <c r="A2003" s="1372">
        <v>45535</v>
      </c>
      <c r="B2003" s="1373" t="s">
        <v>2397</v>
      </c>
      <c r="C2003" s="1373" t="s">
        <v>2461</v>
      </c>
      <c r="D2003" s="1373" t="s">
        <v>2462</v>
      </c>
      <c r="E2003" s="1373" t="s">
        <v>2124</v>
      </c>
      <c r="F2003" s="1373" t="s">
        <v>2222</v>
      </c>
      <c r="G2003" s="1375"/>
      <c r="H2003" s="1375"/>
      <c r="I2003" s="1375"/>
      <c r="J2003" s="1375"/>
      <c r="K2003" s="1375"/>
      <c r="L2003" s="1375"/>
    </row>
    <row r="2004" spans="1:12" ht="21">
      <c r="A2004" s="1372">
        <v>45535</v>
      </c>
      <c r="B2004" s="1373" t="s">
        <v>2397</v>
      </c>
      <c r="C2004" s="1373" t="s">
        <v>2461</v>
      </c>
      <c r="D2004" s="1373" t="s">
        <v>2462</v>
      </c>
      <c r="E2004" s="1373" t="s">
        <v>705</v>
      </c>
      <c r="F2004" s="1373" t="s">
        <v>2223</v>
      </c>
      <c r="G2004" s="1375"/>
      <c r="H2004" s="1375"/>
      <c r="I2004" s="1375"/>
      <c r="J2004" s="1375"/>
      <c r="K2004" s="1375"/>
      <c r="L2004" s="1375"/>
    </row>
    <row r="2005" spans="1:12" ht="21">
      <c r="A2005" s="1372">
        <v>45535</v>
      </c>
      <c r="B2005" s="1373" t="s">
        <v>2397</v>
      </c>
      <c r="C2005" s="1373" t="s">
        <v>2461</v>
      </c>
      <c r="D2005" s="1373" t="s">
        <v>2462</v>
      </c>
      <c r="E2005" s="1373" t="s">
        <v>706</v>
      </c>
      <c r="F2005" s="1373" t="s">
        <v>133</v>
      </c>
      <c r="G2005" s="1375"/>
      <c r="H2005" s="1375"/>
      <c r="I2005" s="1375"/>
      <c r="J2005" s="1375"/>
      <c r="K2005" s="1375"/>
      <c r="L2005" s="1375"/>
    </row>
    <row r="2006" spans="1:12" ht="21">
      <c r="A2006" s="1372">
        <v>45535</v>
      </c>
      <c r="B2006" s="1373" t="s">
        <v>2397</v>
      </c>
      <c r="C2006" s="1373" t="s">
        <v>2461</v>
      </c>
      <c r="D2006" s="1373" t="s">
        <v>2462</v>
      </c>
      <c r="E2006" s="1373" t="s">
        <v>707</v>
      </c>
      <c r="F2006" s="1373" t="s">
        <v>2224</v>
      </c>
      <c r="G2006" s="1375"/>
      <c r="H2006" s="1375"/>
      <c r="I2006" s="1375"/>
      <c r="J2006" s="1375"/>
      <c r="K2006" s="1375"/>
      <c r="L2006" s="1375"/>
    </row>
    <row r="2007" spans="1:12" ht="21">
      <c r="A2007" s="1372">
        <v>45535</v>
      </c>
      <c r="B2007" s="1373" t="s">
        <v>2397</v>
      </c>
      <c r="C2007" s="1373" t="s">
        <v>2461</v>
      </c>
      <c r="D2007" s="1373" t="s">
        <v>2462</v>
      </c>
      <c r="E2007" s="1373" t="s">
        <v>708</v>
      </c>
      <c r="F2007" s="1373" t="s">
        <v>134</v>
      </c>
      <c r="G2007" s="1375"/>
      <c r="H2007" s="1375"/>
      <c r="I2007" s="1375"/>
      <c r="J2007" s="1375"/>
      <c r="K2007" s="1375"/>
      <c r="L2007" s="1375"/>
    </row>
    <row r="2008" spans="1:12" ht="21">
      <c r="A2008" s="1372">
        <v>45535</v>
      </c>
      <c r="B2008" s="1373" t="s">
        <v>2397</v>
      </c>
      <c r="C2008" s="1373" t="s">
        <v>2461</v>
      </c>
      <c r="D2008" s="1373" t="s">
        <v>2462</v>
      </c>
      <c r="E2008" s="1373" t="s">
        <v>709</v>
      </c>
      <c r="F2008" s="1373" t="s">
        <v>135</v>
      </c>
      <c r="G2008" s="1375"/>
      <c r="H2008" s="1375"/>
      <c r="I2008" s="1375"/>
      <c r="J2008" s="1375"/>
      <c r="K2008" s="1375"/>
      <c r="L2008" s="1375"/>
    </row>
    <row r="2009" spans="1:12" ht="21">
      <c r="A2009" s="1372">
        <v>45535</v>
      </c>
      <c r="B2009" s="1373" t="s">
        <v>2397</v>
      </c>
      <c r="C2009" s="1373" t="s">
        <v>2461</v>
      </c>
      <c r="D2009" s="1373" t="s">
        <v>2462</v>
      </c>
      <c r="E2009" s="1373" t="s">
        <v>710</v>
      </c>
      <c r="F2009" s="1373" t="s">
        <v>136</v>
      </c>
      <c r="G2009" s="1375"/>
      <c r="H2009" s="1375"/>
      <c r="I2009" s="1375"/>
      <c r="J2009" s="1375"/>
      <c r="K2009" s="1375"/>
      <c r="L2009" s="1375"/>
    </row>
    <row r="2010" spans="1:12" ht="21">
      <c r="A2010" s="1372">
        <v>45535</v>
      </c>
      <c r="B2010" s="1373" t="s">
        <v>2397</v>
      </c>
      <c r="C2010" s="1373" t="s">
        <v>2461</v>
      </c>
      <c r="D2010" s="1373" t="s">
        <v>2462</v>
      </c>
      <c r="E2010" s="1373" t="s">
        <v>1951</v>
      </c>
      <c r="F2010" s="1373" t="s">
        <v>1952</v>
      </c>
      <c r="G2010" s="1375"/>
      <c r="H2010" s="1375"/>
      <c r="I2010" s="1375"/>
      <c r="J2010" s="1375"/>
      <c r="K2010" s="1375"/>
      <c r="L2010" s="1375"/>
    </row>
    <row r="2011" spans="1:12" ht="21">
      <c r="A2011" s="1372">
        <v>45535</v>
      </c>
      <c r="B2011" s="1373" t="s">
        <v>2397</v>
      </c>
      <c r="C2011" s="1373" t="s">
        <v>2461</v>
      </c>
      <c r="D2011" s="1373" t="s">
        <v>2462</v>
      </c>
      <c r="E2011" s="1373" t="s">
        <v>1953</v>
      </c>
      <c r="F2011" s="1373" t="s">
        <v>138</v>
      </c>
      <c r="G2011" s="1374">
        <v>300400</v>
      </c>
      <c r="H2011" s="1374">
        <v>24700</v>
      </c>
      <c r="I2011" s="1374">
        <v>0</v>
      </c>
      <c r="J2011" s="1374">
        <v>24700</v>
      </c>
      <c r="K2011" s="1374">
        <v>-275700</v>
      </c>
      <c r="L2011" s="1374">
        <v>24700</v>
      </c>
    </row>
    <row r="2012" spans="1:12" ht="21">
      <c r="A2012" s="1372">
        <v>45535</v>
      </c>
      <c r="B2012" s="1373" t="s">
        <v>2397</v>
      </c>
      <c r="C2012" s="1373" t="s">
        <v>2461</v>
      </c>
      <c r="D2012" s="1373" t="s">
        <v>2462</v>
      </c>
      <c r="E2012" s="1373" t="s">
        <v>1954</v>
      </c>
      <c r="F2012" s="1373" t="s">
        <v>139</v>
      </c>
      <c r="G2012" s="1374">
        <v>25200</v>
      </c>
      <c r="H2012" s="1374">
        <v>294950</v>
      </c>
      <c r="I2012" s="1374">
        <v>0</v>
      </c>
      <c r="J2012" s="1374">
        <v>294950</v>
      </c>
      <c r="K2012" s="1374">
        <v>269750</v>
      </c>
      <c r="L2012" s="1374">
        <v>294950</v>
      </c>
    </row>
    <row r="2013" spans="1:12" ht="21">
      <c r="A2013" s="1372">
        <v>45535</v>
      </c>
      <c r="B2013" s="1373" t="s">
        <v>2397</v>
      </c>
      <c r="C2013" s="1373" t="s">
        <v>2461</v>
      </c>
      <c r="D2013" s="1373" t="s">
        <v>2462</v>
      </c>
      <c r="E2013" s="1373" t="s">
        <v>1955</v>
      </c>
      <c r="F2013" s="1373" t="s">
        <v>140</v>
      </c>
      <c r="G2013" s="1375"/>
      <c r="H2013" s="1375"/>
      <c r="I2013" s="1375"/>
      <c r="J2013" s="1375"/>
      <c r="K2013" s="1375"/>
      <c r="L2013" s="1375"/>
    </row>
    <row r="2014" spans="1:12" ht="21">
      <c r="A2014" s="1372">
        <v>45535</v>
      </c>
      <c r="B2014" s="1373" t="s">
        <v>2397</v>
      </c>
      <c r="C2014" s="1373" t="s">
        <v>2461</v>
      </c>
      <c r="D2014" s="1373" t="s">
        <v>2462</v>
      </c>
      <c r="E2014" s="1373" t="s">
        <v>1956</v>
      </c>
      <c r="F2014" s="1373" t="s">
        <v>141</v>
      </c>
      <c r="G2014" s="1375"/>
      <c r="H2014" s="1375"/>
      <c r="I2014" s="1375"/>
      <c r="J2014" s="1375"/>
      <c r="K2014" s="1375"/>
      <c r="L2014" s="1375"/>
    </row>
    <row r="2015" spans="1:12" ht="21">
      <c r="A2015" s="1372">
        <v>45535</v>
      </c>
      <c r="B2015" s="1373" t="s">
        <v>2397</v>
      </c>
      <c r="C2015" s="1373" t="s">
        <v>2461</v>
      </c>
      <c r="D2015" s="1373" t="s">
        <v>2462</v>
      </c>
      <c r="E2015" s="1373" t="s">
        <v>1957</v>
      </c>
      <c r="F2015" s="1373" t="s">
        <v>142</v>
      </c>
      <c r="G2015" s="1374">
        <v>110000</v>
      </c>
      <c r="H2015" s="1374">
        <v>100000</v>
      </c>
      <c r="I2015" s="1374">
        <v>0</v>
      </c>
      <c r="J2015" s="1374">
        <v>100000</v>
      </c>
      <c r="K2015" s="1374">
        <v>-10000</v>
      </c>
      <c r="L2015" s="1374">
        <v>100000</v>
      </c>
    </row>
    <row r="2016" spans="1:12" ht="21">
      <c r="A2016" s="1372">
        <v>45535</v>
      </c>
      <c r="B2016" s="1373" t="s">
        <v>2397</v>
      </c>
      <c r="C2016" s="1373" t="s">
        <v>2461</v>
      </c>
      <c r="D2016" s="1373" t="s">
        <v>2462</v>
      </c>
      <c r="E2016" s="1373" t="s">
        <v>1958</v>
      </c>
      <c r="F2016" s="1373" t="s">
        <v>1825</v>
      </c>
      <c r="G2016" s="1374">
        <v>2093900</v>
      </c>
      <c r="H2016" s="1374">
        <v>1806210.04</v>
      </c>
      <c r="I2016" s="1374">
        <v>0</v>
      </c>
      <c r="J2016" s="1374">
        <v>1758600.67</v>
      </c>
      <c r="K2016" s="1374">
        <v>-287689.96000000002</v>
      </c>
      <c r="L2016" s="1374">
        <v>1758600.67</v>
      </c>
    </row>
    <row r="2017" spans="1:12" ht="21">
      <c r="A2017" s="1372">
        <v>45535</v>
      </c>
      <c r="B2017" s="1373" t="s">
        <v>2397</v>
      </c>
      <c r="C2017" s="1373" t="s">
        <v>2461</v>
      </c>
      <c r="D2017" s="1373" t="s">
        <v>2462</v>
      </c>
      <c r="E2017" s="1373" t="s">
        <v>1959</v>
      </c>
      <c r="F2017" s="1373" t="s">
        <v>143</v>
      </c>
      <c r="G2017" s="1374">
        <v>302565</v>
      </c>
      <c r="H2017" s="1374">
        <v>288435</v>
      </c>
      <c r="I2017" s="1374">
        <v>0</v>
      </c>
      <c r="J2017" s="1374">
        <v>284435</v>
      </c>
      <c r="K2017" s="1374">
        <v>-14130</v>
      </c>
      <c r="L2017" s="1374">
        <v>284435</v>
      </c>
    </row>
    <row r="2018" spans="1:12" ht="21">
      <c r="A2018" s="1372">
        <v>45535</v>
      </c>
      <c r="B2018" s="1373" t="s">
        <v>2397</v>
      </c>
      <c r="C2018" s="1373" t="s">
        <v>2461</v>
      </c>
      <c r="D2018" s="1373" t="s">
        <v>2462</v>
      </c>
      <c r="E2018" s="1373" t="s">
        <v>1960</v>
      </c>
      <c r="F2018" s="1373" t="s">
        <v>1683</v>
      </c>
      <c r="G2018" s="1374">
        <v>22000</v>
      </c>
      <c r="H2018" s="1374">
        <v>26838.76</v>
      </c>
      <c r="I2018" s="1374">
        <v>0</v>
      </c>
      <c r="J2018" s="1374">
        <v>26838.76</v>
      </c>
      <c r="K2018" s="1374">
        <v>4838.76</v>
      </c>
      <c r="L2018" s="1374">
        <v>26838.76</v>
      </c>
    </row>
    <row r="2019" spans="1:12" ht="21">
      <c r="A2019" s="1372">
        <v>45535</v>
      </c>
      <c r="B2019" s="1373" t="s">
        <v>2397</v>
      </c>
      <c r="C2019" s="1373" t="s">
        <v>2461</v>
      </c>
      <c r="D2019" s="1373" t="s">
        <v>2462</v>
      </c>
      <c r="E2019" s="1373" t="s">
        <v>1961</v>
      </c>
      <c r="F2019" s="1373" t="s">
        <v>144</v>
      </c>
      <c r="G2019" s="1374">
        <v>35600</v>
      </c>
      <c r="H2019" s="1374">
        <v>37800</v>
      </c>
      <c r="I2019" s="1374">
        <v>0</v>
      </c>
      <c r="J2019" s="1374">
        <v>37800</v>
      </c>
      <c r="K2019" s="1374">
        <v>2200</v>
      </c>
      <c r="L2019" s="1374">
        <v>37800</v>
      </c>
    </row>
    <row r="2020" spans="1:12" ht="21">
      <c r="A2020" s="1372">
        <v>45535</v>
      </c>
      <c r="B2020" s="1373" t="s">
        <v>2397</v>
      </c>
      <c r="C2020" s="1373" t="s">
        <v>2461</v>
      </c>
      <c r="D2020" s="1373" t="s">
        <v>2462</v>
      </c>
      <c r="E2020" s="1373" t="s">
        <v>1962</v>
      </c>
      <c r="F2020" s="1373" t="s">
        <v>145</v>
      </c>
      <c r="G2020" s="1374">
        <v>510200</v>
      </c>
      <c r="H2020" s="1374">
        <v>959700</v>
      </c>
      <c r="I2020" s="1374">
        <v>0</v>
      </c>
      <c r="J2020" s="1374">
        <v>804900</v>
      </c>
      <c r="K2020" s="1374">
        <v>449500</v>
      </c>
      <c r="L2020" s="1374">
        <v>804900</v>
      </c>
    </row>
    <row r="2021" spans="1:12" ht="21">
      <c r="A2021" s="1372">
        <v>45535</v>
      </c>
      <c r="B2021" s="1373" t="s">
        <v>2397</v>
      </c>
      <c r="C2021" s="1373" t="s">
        <v>2461</v>
      </c>
      <c r="D2021" s="1373" t="s">
        <v>2462</v>
      </c>
      <c r="E2021" s="1373" t="s">
        <v>1963</v>
      </c>
      <c r="F2021" s="1373" t="s">
        <v>146</v>
      </c>
      <c r="G2021" s="1374">
        <v>10200</v>
      </c>
      <c r="H2021" s="1374">
        <v>18150</v>
      </c>
      <c r="I2021" s="1374">
        <v>0</v>
      </c>
      <c r="J2021" s="1374">
        <v>7950</v>
      </c>
      <c r="K2021" s="1374">
        <v>7950</v>
      </c>
      <c r="L2021" s="1374">
        <v>7950</v>
      </c>
    </row>
    <row r="2022" spans="1:12" ht="21">
      <c r="A2022" s="1372">
        <v>45535</v>
      </c>
      <c r="B2022" s="1373" t="s">
        <v>2397</v>
      </c>
      <c r="C2022" s="1373" t="s">
        <v>2461</v>
      </c>
      <c r="D2022" s="1373" t="s">
        <v>2462</v>
      </c>
      <c r="E2022" s="1373" t="s">
        <v>1964</v>
      </c>
      <c r="F2022" s="1373" t="s">
        <v>133</v>
      </c>
      <c r="G2022" s="1374">
        <v>489871.21</v>
      </c>
      <c r="H2022" s="1374">
        <v>498489.88</v>
      </c>
      <c r="I2022" s="1374">
        <v>0</v>
      </c>
      <c r="J2022" s="1374">
        <v>499452.39</v>
      </c>
      <c r="K2022" s="1374">
        <v>8618.67</v>
      </c>
      <c r="L2022" s="1374">
        <v>499452.39</v>
      </c>
    </row>
    <row r="2023" spans="1:12" ht="21">
      <c r="A2023" s="1372">
        <v>45535</v>
      </c>
      <c r="B2023" s="1373" t="s">
        <v>2397</v>
      </c>
      <c r="C2023" s="1373" t="s">
        <v>2461</v>
      </c>
      <c r="D2023" s="1373" t="s">
        <v>2462</v>
      </c>
      <c r="E2023" s="1373" t="s">
        <v>1965</v>
      </c>
      <c r="F2023" s="1373" t="s">
        <v>1966</v>
      </c>
      <c r="G2023" s="1374">
        <v>69760</v>
      </c>
      <c r="H2023" s="1374">
        <v>165950</v>
      </c>
      <c r="I2023" s="1374">
        <v>0</v>
      </c>
      <c r="J2023" s="1374">
        <v>96190</v>
      </c>
      <c r="K2023" s="1374">
        <v>96190</v>
      </c>
      <c r="L2023" s="1374">
        <v>96190</v>
      </c>
    </row>
    <row r="2024" spans="1:12" ht="21">
      <c r="A2024" s="1372">
        <v>45535</v>
      </c>
      <c r="B2024" s="1373" t="s">
        <v>2397</v>
      </c>
      <c r="C2024" s="1373" t="s">
        <v>2461</v>
      </c>
      <c r="D2024" s="1373" t="s">
        <v>2462</v>
      </c>
      <c r="E2024" s="1373" t="s">
        <v>1967</v>
      </c>
      <c r="F2024" s="1373" t="s">
        <v>1968</v>
      </c>
      <c r="G2024" s="1375"/>
      <c r="H2024" s="1375"/>
      <c r="I2024" s="1375"/>
      <c r="J2024" s="1375"/>
      <c r="K2024" s="1375"/>
      <c r="L2024" s="1375"/>
    </row>
    <row r="2025" spans="1:12" ht="21">
      <c r="A2025" s="1372">
        <v>45535</v>
      </c>
      <c r="B2025" s="1373" t="s">
        <v>2397</v>
      </c>
      <c r="C2025" s="1373" t="s">
        <v>2461</v>
      </c>
      <c r="D2025" s="1373" t="s">
        <v>2462</v>
      </c>
      <c r="E2025" s="1373" t="s">
        <v>711</v>
      </c>
      <c r="F2025" s="1373" t="s">
        <v>1494</v>
      </c>
      <c r="G2025" s="1375"/>
      <c r="H2025" s="1375"/>
      <c r="I2025" s="1375"/>
      <c r="J2025" s="1375"/>
      <c r="K2025" s="1375"/>
      <c r="L2025" s="1375"/>
    </row>
    <row r="2026" spans="1:12" ht="21">
      <c r="A2026" s="1372">
        <v>45535</v>
      </c>
      <c r="B2026" s="1373" t="s">
        <v>2397</v>
      </c>
      <c r="C2026" s="1373" t="s">
        <v>2461</v>
      </c>
      <c r="D2026" s="1373" t="s">
        <v>2462</v>
      </c>
      <c r="E2026" s="1373" t="s">
        <v>712</v>
      </c>
      <c r="F2026" s="1373" t="s">
        <v>2047</v>
      </c>
      <c r="G2026" s="1375"/>
      <c r="H2026" s="1375"/>
      <c r="I2026" s="1375"/>
      <c r="J2026" s="1375"/>
      <c r="K2026" s="1375"/>
      <c r="L2026" s="1375"/>
    </row>
    <row r="2027" spans="1:12" ht="21">
      <c r="A2027" s="1372">
        <v>45535</v>
      </c>
      <c r="B2027" s="1373" t="s">
        <v>2397</v>
      </c>
      <c r="C2027" s="1373" t="s">
        <v>2461</v>
      </c>
      <c r="D2027" s="1373" t="s">
        <v>2462</v>
      </c>
      <c r="E2027" s="1373" t="s">
        <v>713</v>
      </c>
      <c r="F2027" s="1373" t="s">
        <v>137</v>
      </c>
      <c r="G2027" s="1375"/>
      <c r="H2027" s="1375"/>
      <c r="I2027" s="1375"/>
      <c r="J2027" s="1375"/>
      <c r="K2027" s="1375"/>
      <c r="L2027" s="1375"/>
    </row>
    <row r="2028" spans="1:12" ht="21">
      <c r="A2028" s="1372">
        <v>45535</v>
      </c>
      <c r="B2028" s="1373" t="s">
        <v>2397</v>
      </c>
      <c r="C2028" s="1373" t="s">
        <v>2461</v>
      </c>
      <c r="D2028" s="1373" t="s">
        <v>2462</v>
      </c>
      <c r="E2028" s="1373" t="s">
        <v>716</v>
      </c>
      <c r="F2028" s="1373" t="s">
        <v>147</v>
      </c>
      <c r="G2028" s="1375"/>
      <c r="H2028" s="1375"/>
      <c r="I2028" s="1375"/>
      <c r="J2028" s="1375"/>
      <c r="K2028" s="1375"/>
      <c r="L2028" s="1375"/>
    </row>
    <row r="2029" spans="1:12" ht="21">
      <c r="A2029" s="1372">
        <v>45535</v>
      </c>
      <c r="B2029" s="1373" t="s">
        <v>2397</v>
      </c>
      <c r="C2029" s="1373" t="s">
        <v>2461</v>
      </c>
      <c r="D2029" s="1373" t="s">
        <v>2462</v>
      </c>
      <c r="E2029" s="1373" t="s">
        <v>717</v>
      </c>
      <c r="F2029" s="1373" t="s">
        <v>148</v>
      </c>
      <c r="G2029" s="1375"/>
      <c r="H2029" s="1375"/>
      <c r="I2029" s="1375"/>
      <c r="J2029" s="1375"/>
      <c r="K2029" s="1375"/>
      <c r="L2029" s="1375"/>
    </row>
    <row r="2030" spans="1:12" ht="21">
      <c r="A2030" s="1372">
        <v>45535</v>
      </c>
      <c r="B2030" s="1373" t="s">
        <v>2397</v>
      </c>
      <c r="C2030" s="1373" t="s">
        <v>2461</v>
      </c>
      <c r="D2030" s="1373" t="s">
        <v>2462</v>
      </c>
      <c r="E2030" s="1373" t="s">
        <v>718</v>
      </c>
      <c r="F2030" s="1373" t="s">
        <v>2225</v>
      </c>
      <c r="G2030" s="1375"/>
      <c r="H2030" s="1375"/>
      <c r="I2030" s="1375"/>
      <c r="J2030" s="1375"/>
      <c r="K2030" s="1375"/>
      <c r="L2030" s="1375"/>
    </row>
    <row r="2031" spans="1:12" ht="21">
      <c r="A2031" s="1372">
        <v>45535</v>
      </c>
      <c r="B2031" s="1373" t="s">
        <v>2397</v>
      </c>
      <c r="C2031" s="1373" t="s">
        <v>2461</v>
      </c>
      <c r="D2031" s="1373" t="s">
        <v>2462</v>
      </c>
      <c r="E2031" s="1373" t="s">
        <v>719</v>
      </c>
      <c r="F2031" s="1373" t="s">
        <v>150</v>
      </c>
      <c r="G2031" s="1374">
        <v>446914.06</v>
      </c>
      <c r="H2031" s="1374">
        <v>0</v>
      </c>
      <c r="I2031" s="1374">
        <v>0</v>
      </c>
      <c r="J2031" s="1374">
        <v>1776633.62</v>
      </c>
      <c r="K2031" s="1374">
        <v>-446914.06</v>
      </c>
      <c r="L2031" s="1374">
        <v>1776633.62</v>
      </c>
    </row>
    <row r="2032" spans="1:12" ht="21">
      <c r="A2032" s="1372">
        <v>45535</v>
      </c>
      <c r="B2032" s="1373" t="s">
        <v>2397</v>
      </c>
      <c r="C2032" s="1373" t="s">
        <v>2461</v>
      </c>
      <c r="D2032" s="1373" t="s">
        <v>2462</v>
      </c>
      <c r="E2032" s="1373" t="s">
        <v>720</v>
      </c>
      <c r="F2032" s="1373" t="s">
        <v>2226</v>
      </c>
      <c r="G2032" s="1375"/>
      <c r="H2032" s="1375"/>
      <c r="I2032" s="1375"/>
      <c r="J2032" s="1375"/>
      <c r="K2032" s="1375"/>
      <c r="L2032" s="1375"/>
    </row>
    <row r="2033" spans="1:12" ht="21">
      <c r="A2033" s="1372">
        <v>45535</v>
      </c>
      <c r="B2033" s="1373" t="s">
        <v>2397</v>
      </c>
      <c r="C2033" s="1373" t="s">
        <v>2461</v>
      </c>
      <c r="D2033" s="1373" t="s">
        <v>2462</v>
      </c>
      <c r="E2033" s="1373" t="s">
        <v>721</v>
      </c>
      <c r="F2033" s="1373" t="s">
        <v>151</v>
      </c>
      <c r="G2033" s="1374">
        <v>0</v>
      </c>
      <c r="H2033" s="1374">
        <v>0</v>
      </c>
      <c r="I2033" s="1374">
        <v>0</v>
      </c>
      <c r="J2033" s="1374">
        <v>10981.56</v>
      </c>
      <c r="K2033" s="1374">
        <v>0</v>
      </c>
      <c r="L2033" s="1374">
        <v>10981.56</v>
      </c>
    </row>
    <row r="2034" spans="1:12" ht="21">
      <c r="A2034" s="1372">
        <v>45535</v>
      </c>
      <c r="B2034" s="1373" t="s">
        <v>2397</v>
      </c>
      <c r="C2034" s="1373" t="s">
        <v>2461</v>
      </c>
      <c r="D2034" s="1373" t="s">
        <v>2462</v>
      </c>
      <c r="E2034" s="1373" t="s">
        <v>722</v>
      </c>
      <c r="F2034" s="1373" t="s">
        <v>2227</v>
      </c>
      <c r="G2034" s="1374">
        <v>0</v>
      </c>
      <c r="H2034" s="1374">
        <v>0</v>
      </c>
      <c r="I2034" s="1374">
        <v>0</v>
      </c>
      <c r="J2034" s="1374">
        <v>223.89</v>
      </c>
      <c r="K2034" s="1374">
        <v>0</v>
      </c>
      <c r="L2034" s="1374">
        <v>223.89</v>
      </c>
    </row>
    <row r="2035" spans="1:12" ht="21">
      <c r="A2035" s="1372">
        <v>45535</v>
      </c>
      <c r="B2035" s="1373" t="s">
        <v>2397</v>
      </c>
      <c r="C2035" s="1373" t="s">
        <v>2461</v>
      </c>
      <c r="D2035" s="1373" t="s">
        <v>2462</v>
      </c>
      <c r="E2035" s="1373" t="s">
        <v>723</v>
      </c>
      <c r="F2035" s="1373" t="s">
        <v>153</v>
      </c>
      <c r="G2035" s="1375"/>
      <c r="H2035" s="1375"/>
      <c r="I2035" s="1375"/>
      <c r="J2035" s="1375"/>
      <c r="K2035" s="1375"/>
      <c r="L2035" s="1375"/>
    </row>
    <row r="2036" spans="1:12" ht="21">
      <c r="A2036" s="1372">
        <v>45535</v>
      </c>
      <c r="B2036" s="1373" t="s">
        <v>2397</v>
      </c>
      <c r="C2036" s="1373" t="s">
        <v>2461</v>
      </c>
      <c r="D2036" s="1373" t="s">
        <v>2462</v>
      </c>
      <c r="E2036" s="1373" t="s">
        <v>724</v>
      </c>
      <c r="F2036" s="1373" t="s">
        <v>154</v>
      </c>
      <c r="G2036" s="1374">
        <v>63882.06</v>
      </c>
      <c r="H2036" s="1374">
        <v>83934.36</v>
      </c>
      <c r="I2036" s="1374">
        <v>0</v>
      </c>
      <c r="J2036" s="1374">
        <v>83934.36</v>
      </c>
      <c r="K2036" s="1374">
        <v>20052.3</v>
      </c>
      <c r="L2036" s="1374">
        <v>83934.36</v>
      </c>
    </row>
    <row r="2037" spans="1:12" ht="21">
      <c r="A2037" s="1372">
        <v>45535</v>
      </c>
      <c r="B2037" s="1373" t="s">
        <v>2397</v>
      </c>
      <c r="C2037" s="1373" t="s">
        <v>2461</v>
      </c>
      <c r="D2037" s="1373" t="s">
        <v>2462</v>
      </c>
      <c r="E2037" s="1373" t="s">
        <v>725</v>
      </c>
      <c r="F2037" s="1373" t="s">
        <v>1826</v>
      </c>
      <c r="G2037" s="1374">
        <v>26806.6</v>
      </c>
      <c r="H2037" s="1374">
        <v>24902.6</v>
      </c>
      <c r="I2037" s="1374">
        <v>0</v>
      </c>
      <c r="J2037" s="1374">
        <v>18998</v>
      </c>
      <c r="K2037" s="1374">
        <v>-1904</v>
      </c>
      <c r="L2037" s="1374">
        <v>18998</v>
      </c>
    </row>
    <row r="2038" spans="1:12" ht="21">
      <c r="A2038" s="1372">
        <v>45535</v>
      </c>
      <c r="B2038" s="1373" t="s">
        <v>2397</v>
      </c>
      <c r="C2038" s="1373" t="s">
        <v>2461</v>
      </c>
      <c r="D2038" s="1373" t="s">
        <v>2462</v>
      </c>
      <c r="E2038" s="1373" t="s">
        <v>726</v>
      </c>
      <c r="F2038" s="1373" t="s">
        <v>2228</v>
      </c>
      <c r="G2038" s="1375"/>
      <c r="H2038" s="1375"/>
      <c r="I2038" s="1375"/>
      <c r="J2038" s="1375"/>
      <c r="K2038" s="1375"/>
      <c r="L2038" s="1375"/>
    </row>
    <row r="2039" spans="1:12" ht="21">
      <c r="A2039" s="1372">
        <v>45535</v>
      </c>
      <c r="B2039" s="1373" t="s">
        <v>2397</v>
      </c>
      <c r="C2039" s="1373" t="s">
        <v>2461</v>
      </c>
      <c r="D2039" s="1373" t="s">
        <v>2462</v>
      </c>
      <c r="E2039" s="1373" t="s">
        <v>727</v>
      </c>
      <c r="F2039" s="1373" t="s">
        <v>1828</v>
      </c>
      <c r="G2039" s="1374">
        <v>63657</v>
      </c>
      <c r="H2039" s="1374">
        <v>63033</v>
      </c>
      <c r="I2039" s="1374">
        <v>0</v>
      </c>
      <c r="J2039" s="1374">
        <v>48793</v>
      </c>
      <c r="K2039" s="1374">
        <v>-624</v>
      </c>
      <c r="L2039" s="1374">
        <v>48793</v>
      </c>
    </row>
    <row r="2040" spans="1:12" ht="21">
      <c r="A2040" s="1372">
        <v>45535</v>
      </c>
      <c r="B2040" s="1373" t="s">
        <v>2397</v>
      </c>
      <c r="C2040" s="1373" t="s">
        <v>2461</v>
      </c>
      <c r="D2040" s="1373" t="s">
        <v>2462</v>
      </c>
      <c r="E2040" s="1373" t="s">
        <v>728</v>
      </c>
      <c r="F2040" s="1373" t="s">
        <v>410</v>
      </c>
      <c r="G2040" s="1375"/>
      <c r="H2040" s="1375"/>
      <c r="I2040" s="1375"/>
      <c r="J2040" s="1375"/>
      <c r="K2040" s="1375"/>
      <c r="L2040" s="1375"/>
    </row>
    <row r="2041" spans="1:12" ht="21">
      <c r="A2041" s="1372">
        <v>45535</v>
      </c>
      <c r="B2041" s="1373" t="s">
        <v>2397</v>
      </c>
      <c r="C2041" s="1373" t="s">
        <v>2461</v>
      </c>
      <c r="D2041" s="1373" t="s">
        <v>2462</v>
      </c>
      <c r="E2041" s="1373" t="s">
        <v>729</v>
      </c>
      <c r="F2041" s="1373" t="s">
        <v>155</v>
      </c>
      <c r="G2041" s="1374">
        <v>1756940</v>
      </c>
      <c r="H2041" s="1374">
        <v>0</v>
      </c>
      <c r="I2041" s="1374">
        <v>0</v>
      </c>
      <c r="J2041" s="1374">
        <v>70000</v>
      </c>
      <c r="K2041" s="1374">
        <v>-1756940</v>
      </c>
      <c r="L2041" s="1374">
        <v>70000</v>
      </c>
    </row>
    <row r="2042" spans="1:12" ht="21">
      <c r="A2042" s="1372">
        <v>45535</v>
      </c>
      <c r="B2042" s="1373" t="s">
        <v>2397</v>
      </c>
      <c r="C2042" s="1373" t="s">
        <v>2461</v>
      </c>
      <c r="D2042" s="1373" t="s">
        <v>2462</v>
      </c>
      <c r="E2042" s="1373" t="s">
        <v>730</v>
      </c>
      <c r="F2042" s="1373" t="s">
        <v>156</v>
      </c>
      <c r="G2042" s="1374">
        <v>70273.039999999994</v>
      </c>
      <c r="H2042" s="1374">
        <v>0</v>
      </c>
      <c r="I2042" s="1374">
        <v>0</v>
      </c>
      <c r="J2042" s="1374">
        <v>72987.3</v>
      </c>
      <c r="K2042" s="1374">
        <v>-70273.039999999994</v>
      </c>
      <c r="L2042" s="1374">
        <v>72987.3</v>
      </c>
    </row>
    <row r="2043" spans="1:12" ht="21">
      <c r="A2043" s="1372">
        <v>45535</v>
      </c>
      <c r="B2043" s="1373" t="s">
        <v>2397</v>
      </c>
      <c r="C2043" s="1373" t="s">
        <v>2461</v>
      </c>
      <c r="D2043" s="1373" t="s">
        <v>2462</v>
      </c>
      <c r="E2043" s="1373" t="s">
        <v>731</v>
      </c>
      <c r="F2043" s="1373" t="s">
        <v>2229</v>
      </c>
      <c r="G2043" s="1374">
        <v>0</v>
      </c>
      <c r="H2043" s="1374">
        <v>0</v>
      </c>
      <c r="I2043" s="1374">
        <v>0</v>
      </c>
      <c r="J2043" s="1374">
        <v>75000</v>
      </c>
      <c r="K2043" s="1374">
        <v>0</v>
      </c>
      <c r="L2043" s="1374">
        <v>75000</v>
      </c>
    </row>
    <row r="2044" spans="1:12" ht="21">
      <c r="A2044" s="1372">
        <v>45535</v>
      </c>
      <c r="B2044" s="1373" t="s">
        <v>2397</v>
      </c>
      <c r="C2044" s="1373" t="s">
        <v>2461</v>
      </c>
      <c r="D2044" s="1373" t="s">
        <v>2462</v>
      </c>
      <c r="E2044" s="1373" t="s">
        <v>732</v>
      </c>
      <c r="F2044" s="1373" t="s">
        <v>158</v>
      </c>
      <c r="G2044" s="1374">
        <v>582300</v>
      </c>
      <c r="H2044" s="1374">
        <v>0</v>
      </c>
      <c r="I2044" s="1374">
        <v>0</v>
      </c>
      <c r="J2044" s="1374">
        <v>2031323.73</v>
      </c>
      <c r="K2044" s="1374">
        <v>-582300</v>
      </c>
      <c r="L2044" s="1374">
        <v>2031323.73</v>
      </c>
    </row>
    <row r="2045" spans="1:12" ht="21">
      <c r="A2045" s="1372">
        <v>45535</v>
      </c>
      <c r="B2045" s="1373" t="s">
        <v>2397</v>
      </c>
      <c r="C2045" s="1373" t="s">
        <v>2461</v>
      </c>
      <c r="D2045" s="1373" t="s">
        <v>2462</v>
      </c>
      <c r="E2045" s="1373" t="s">
        <v>2099</v>
      </c>
      <c r="F2045" s="1373" t="s">
        <v>2127</v>
      </c>
      <c r="G2045" s="1375"/>
      <c r="H2045" s="1375"/>
      <c r="I2045" s="1375"/>
      <c r="J2045" s="1375"/>
      <c r="K2045" s="1375"/>
      <c r="L2045" s="1375"/>
    </row>
    <row r="2046" spans="1:12" ht="21">
      <c r="A2046" s="1372">
        <v>45535</v>
      </c>
      <c r="B2046" s="1373" t="s">
        <v>2397</v>
      </c>
      <c r="C2046" s="1373" t="s">
        <v>2461</v>
      </c>
      <c r="D2046" s="1373" t="s">
        <v>2462</v>
      </c>
      <c r="E2046" s="1373" t="s">
        <v>733</v>
      </c>
      <c r="F2046" s="1373" t="s">
        <v>159</v>
      </c>
      <c r="G2046" s="1375"/>
      <c r="H2046" s="1375"/>
      <c r="I2046" s="1375"/>
      <c r="J2046" s="1375"/>
      <c r="K2046" s="1375"/>
      <c r="L2046" s="1375"/>
    </row>
    <row r="2047" spans="1:12" ht="21">
      <c r="A2047" s="1372">
        <v>45535</v>
      </c>
      <c r="B2047" s="1373" t="s">
        <v>2397</v>
      </c>
      <c r="C2047" s="1373" t="s">
        <v>2461</v>
      </c>
      <c r="D2047" s="1373" t="s">
        <v>2462</v>
      </c>
      <c r="E2047" s="1373" t="s">
        <v>734</v>
      </c>
      <c r="F2047" s="1373" t="s">
        <v>160</v>
      </c>
      <c r="G2047" s="1375"/>
      <c r="H2047" s="1375"/>
      <c r="I2047" s="1375"/>
      <c r="J2047" s="1375"/>
      <c r="K2047" s="1375"/>
      <c r="L2047" s="1375"/>
    </row>
    <row r="2048" spans="1:12" ht="21">
      <c r="A2048" s="1372">
        <v>45535</v>
      </c>
      <c r="B2048" s="1373" t="s">
        <v>2397</v>
      </c>
      <c r="C2048" s="1373" t="s">
        <v>2461</v>
      </c>
      <c r="D2048" s="1373" t="s">
        <v>2462</v>
      </c>
      <c r="E2048" s="1373" t="s">
        <v>735</v>
      </c>
      <c r="F2048" s="1373" t="s">
        <v>2230</v>
      </c>
      <c r="G2048" s="1375"/>
      <c r="H2048" s="1375"/>
      <c r="I2048" s="1375"/>
      <c r="J2048" s="1375"/>
      <c r="K2048" s="1375"/>
      <c r="L2048" s="1375"/>
    </row>
    <row r="2049" spans="1:12" ht="21">
      <c r="A2049" s="1372">
        <v>45535</v>
      </c>
      <c r="B2049" s="1373" t="s">
        <v>2397</v>
      </c>
      <c r="C2049" s="1373" t="s">
        <v>2461</v>
      </c>
      <c r="D2049" s="1373" t="s">
        <v>2462</v>
      </c>
      <c r="E2049" s="1373" t="s">
        <v>736</v>
      </c>
      <c r="F2049" s="1373" t="s">
        <v>2231</v>
      </c>
      <c r="G2049" s="1375"/>
      <c r="H2049" s="1375"/>
      <c r="I2049" s="1375"/>
      <c r="J2049" s="1375"/>
      <c r="K2049" s="1375"/>
      <c r="L2049" s="1375"/>
    </row>
    <row r="2050" spans="1:12" ht="21">
      <c r="A2050" s="1372">
        <v>45535</v>
      </c>
      <c r="B2050" s="1373" t="s">
        <v>2397</v>
      </c>
      <c r="C2050" s="1373" t="s">
        <v>2461</v>
      </c>
      <c r="D2050" s="1373" t="s">
        <v>2462</v>
      </c>
      <c r="E2050" s="1373" t="s">
        <v>737</v>
      </c>
      <c r="F2050" s="1373" t="s">
        <v>2232</v>
      </c>
      <c r="G2050" s="1375"/>
      <c r="H2050" s="1375"/>
      <c r="I2050" s="1375"/>
      <c r="J2050" s="1375"/>
      <c r="K2050" s="1375"/>
      <c r="L2050" s="1375"/>
    </row>
    <row r="2051" spans="1:12" ht="21">
      <c r="A2051" s="1372">
        <v>45535</v>
      </c>
      <c r="B2051" s="1373" t="s">
        <v>2397</v>
      </c>
      <c r="C2051" s="1373" t="s">
        <v>2461</v>
      </c>
      <c r="D2051" s="1373" t="s">
        <v>2462</v>
      </c>
      <c r="E2051" s="1373" t="s">
        <v>738</v>
      </c>
      <c r="F2051" s="1373" t="s">
        <v>164</v>
      </c>
      <c r="G2051" s="1375"/>
      <c r="H2051" s="1375"/>
      <c r="I2051" s="1375"/>
      <c r="J2051" s="1375"/>
      <c r="K2051" s="1375"/>
      <c r="L2051" s="1375"/>
    </row>
    <row r="2052" spans="1:12" ht="21">
      <c r="A2052" s="1372">
        <v>45535</v>
      </c>
      <c r="B2052" s="1373" t="s">
        <v>2397</v>
      </c>
      <c r="C2052" s="1373" t="s">
        <v>2461</v>
      </c>
      <c r="D2052" s="1373" t="s">
        <v>2462</v>
      </c>
      <c r="E2052" s="1373" t="s">
        <v>739</v>
      </c>
      <c r="F2052" s="1373" t="s">
        <v>165</v>
      </c>
      <c r="G2052" s="1375"/>
      <c r="H2052" s="1375"/>
      <c r="I2052" s="1375"/>
      <c r="J2052" s="1375"/>
      <c r="K2052" s="1375"/>
      <c r="L2052" s="1375"/>
    </row>
    <row r="2053" spans="1:12" ht="21">
      <c r="A2053" s="1372">
        <v>45535</v>
      </c>
      <c r="B2053" s="1373" t="s">
        <v>2397</v>
      </c>
      <c r="C2053" s="1373" t="s">
        <v>2461</v>
      </c>
      <c r="D2053" s="1373" t="s">
        <v>2462</v>
      </c>
      <c r="E2053" s="1373" t="s">
        <v>740</v>
      </c>
      <c r="F2053" s="1373" t="s">
        <v>166</v>
      </c>
      <c r="G2053" s="1375"/>
      <c r="H2053" s="1375"/>
      <c r="I2053" s="1375"/>
      <c r="J2053" s="1375"/>
      <c r="K2053" s="1375"/>
      <c r="L2053" s="1375"/>
    </row>
    <row r="2054" spans="1:12" ht="21">
      <c r="A2054" s="1372">
        <v>45535</v>
      </c>
      <c r="B2054" s="1373" t="s">
        <v>2397</v>
      </c>
      <c r="C2054" s="1373" t="s">
        <v>2461</v>
      </c>
      <c r="D2054" s="1373" t="s">
        <v>2462</v>
      </c>
      <c r="E2054" s="1373" t="s">
        <v>741</v>
      </c>
      <c r="F2054" s="1373" t="s">
        <v>167</v>
      </c>
      <c r="G2054" s="1374">
        <v>0</v>
      </c>
      <c r="H2054" s="1374">
        <v>0</v>
      </c>
      <c r="I2054" s="1374">
        <v>0</v>
      </c>
      <c r="J2054" s="1374">
        <v>356382.5</v>
      </c>
      <c r="K2054" s="1374">
        <v>0</v>
      </c>
      <c r="L2054" s="1374">
        <v>356382.5</v>
      </c>
    </row>
    <row r="2055" spans="1:12" ht="21">
      <c r="A2055" s="1372">
        <v>45535</v>
      </c>
      <c r="B2055" s="1373" t="s">
        <v>2397</v>
      </c>
      <c r="C2055" s="1373" t="s">
        <v>2461</v>
      </c>
      <c r="D2055" s="1373" t="s">
        <v>2462</v>
      </c>
      <c r="E2055" s="1373" t="s">
        <v>742</v>
      </c>
      <c r="F2055" s="1373" t="s">
        <v>168</v>
      </c>
      <c r="G2055" s="1375"/>
      <c r="H2055" s="1375"/>
      <c r="I2055" s="1375"/>
      <c r="J2055" s="1375"/>
      <c r="K2055" s="1375"/>
      <c r="L2055" s="1375"/>
    </row>
    <row r="2056" spans="1:12" ht="21">
      <c r="A2056" s="1372">
        <v>45535</v>
      </c>
      <c r="B2056" s="1373" t="s">
        <v>2397</v>
      </c>
      <c r="C2056" s="1373" t="s">
        <v>2461</v>
      </c>
      <c r="D2056" s="1373" t="s">
        <v>2462</v>
      </c>
      <c r="E2056" s="1373" t="s">
        <v>743</v>
      </c>
      <c r="F2056" s="1373" t="s">
        <v>411</v>
      </c>
      <c r="G2056" s="1374">
        <v>0</v>
      </c>
      <c r="H2056" s="1374">
        <v>0</v>
      </c>
      <c r="I2056" s="1374">
        <v>0</v>
      </c>
      <c r="J2056" s="1374">
        <v>2169951.9500000002</v>
      </c>
      <c r="K2056" s="1374">
        <v>0</v>
      </c>
      <c r="L2056" s="1374">
        <v>2169951.9500000002</v>
      </c>
    </row>
    <row r="2057" spans="1:12" ht="21">
      <c r="A2057" s="1372">
        <v>45535</v>
      </c>
      <c r="B2057" s="1373" t="s">
        <v>2397</v>
      </c>
      <c r="C2057" s="1373" t="s">
        <v>2461</v>
      </c>
      <c r="D2057" s="1373" t="s">
        <v>2462</v>
      </c>
      <c r="E2057" s="1373" t="s">
        <v>744</v>
      </c>
      <c r="F2057" s="1373" t="s">
        <v>169</v>
      </c>
      <c r="G2057" s="1375"/>
      <c r="H2057" s="1375"/>
      <c r="I2057" s="1375"/>
      <c r="J2057" s="1375"/>
      <c r="K2057" s="1375"/>
      <c r="L2057" s="1375"/>
    </row>
    <row r="2058" spans="1:12" ht="21">
      <c r="A2058" s="1372">
        <v>45535</v>
      </c>
      <c r="B2058" s="1373" t="s">
        <v>2397</v>
      </c>
      <c r="C2058" s="1373" t="s">
        <v>2461</v>
      </c>
      <c r="D2058" s="1373" t="s">
        <v>2462</v>
      </c>
      <c r="E2058" s="1373" t="s">
        <v>745</v>
      </c>
      <c r="F2058" s="1373" t="s">
        <v>170</v>
      </c>
      <c r="G2058" s="1375"/>
      <c r="H2058" s="1375"/>
      <c r="I2058" s="1375"/>
      <c r="J2058" s="1375"/>
      <c r="K2058" s="1375"/>
      <c r="L2058" s="1375"/>
    </row>
    <row r="2059" spans="1:12" ht="21">
      <c r="A2059" s="1372">
        <v>45535</v>
      </c>
      <c r="B2059" s="1373" t="s">
        <v>2397</v>
      </c>
      <c r="C2059" s="1373" t="s">
        <v>2461</v>
      </c>
      <c r="D2059" s="1373" t="s">
        <v>2462</v>
      </c>
      <c r="E2059" s="1373" t="s">
        <v>746</v>
      </c>
      <c r="F2059" s="1373" t="s">
        <v>171</v>
      </c>
      <c r="G2059" s="1375"/>
      <c r="H2059" s="1375"/>
      <c r="I2059" s="1375"/>
      <c r="J2059" s="1375"/>
      <c r="K2059" s="1375"/>
      <c r="L2059" s="1375"/>
    </row>
    <row r="2060" spans="1:12" ht="21">
      <c r="A2060" s="1372">
        <v>45535</v>
      </c>
      <c r="B2060" s="1373" t="s">
        <v>2397</v>
      </c>
      <c r="C2060" s="1373" t="s">
        <v>2461</v>
      </c>
      <c r="D2060" s="1373" t="s">
        <v>2462</v>
      </c>
      <c r="E2060" s="1373" t="s">
        <v>747</v>
      </c>
      <c r="F2060" s="1373" t="s">
        <v>1496</v>
      </c>
      <c r="G2060" s="1375"/>
      <c r="H2060" s="1375"/>
      <c r="I2060" s="1375"/>
      <c r="J2060" s="1375"/>
      <c r="K2060" s="1375"/>
      <c r="L2060" s="1375"/>
    </row>
    <row r="2061" spans="1:12" ht="21">
      <c r="A2061" s="1372">
        <v>45535</v>
      </c>
      <c r="B2061" s="1373" t="s">
        <v>2397</v>
      </c>
      <c r="C2061" s="1373" t="s">
        <v>2461</v>
      </c>
      <c r="D2061" s="1373" t="s">
        <v>2462</v>
      </c>
      <c r="E2061" s="1373" t="s">
        <v>1969</v>
      </c>
      <c r="F2061" s="1373" t="s">
        <v>1970</v>
      </c>
      <c r="G2061" s="1375"/>
      <c r="H2061" s="1375"/>
      <c r="I2061" s="1375"/>
      <c r="J2061" s="1375"/>
      <c r="K2061" s="1375"/>
      <c r="L2061" s="1375"/>
    </row>
    <row r="2062" spans="1:12" ht="21">
      <c r="A2062" s="1372">
        <v>45535</v>
      </c>
      <c r="B2062" s="1373" t="s">
        <v>2397</v>
      </c>
      <c r="C2062" s="1373" t="s">
        <v>2461</v>
      </c>
      <c r="D2062" s="1373" t="s">
        <v>2462</v>
      </c>
      <c r="E2062" s="1373" t="s">
        <v>748</v>
      </c>
      <c r="F2062" s="1373" t="s">
        <v>1497</v>
      </c>
      <c r="G2062" s="1375"/>
      <c r="H2062" s="1375"/>
      <c r="I2062" s="1375"/>
      <c r="J2062" s="1375"/>
      <c r="K2062" s="1375"/>
      <c r="L2062" s="1375"/>
    </row>
    <row r="2063" spans="1:12" ht="21">
      <c r="A2063" s="1372">
        <v>45535</v>
      </c>
      <c r="B2063" s="1373" t="s">
        <v>2397</v>
      </c>
      <c r="C2063" s="1373" t="s">
        <v>2461</v>
      </c>
      <c r="D2063" s="1373" t="s">
        <v>2462</v>
      </c>
      <c r="E2063" s="1373" t="s">
        <v>749</v>
      </c>
      <c r="F2063" s="1373" t="s">
        <v>1498</v>
      </c>
      <c r="G2063" s="1375"/>
      <c r="H2063" s="1375"/>
      <c r="I2063" s="1375"/>
      <c r="J2063" s="1375"/>
      <c r="K2063" s="1375"/>
      <c r="L2063" s="1375"/>
    </row>
    <row r="2064" spans="1:12" ht="21">
      <c r="A2064" s="1372">
        <v>45535</v>
      </c>
      <c r="B2064" s="1373" t="s">
        <v>2397</v>
      </c>
      <c r="C2064" s="1373" t="s">
        <v>2461</v>
      </c>
      <c r="D2064" s="1373" t="s">
        <v>2462</v>
      </c>
      <c r="E2064" s="1373" t="s">
        <v>750</v>
      </c>
      <c r="F2064" s="1373" t="s">
        <v>172</v>
      </c>
      <c r="G2064" s="1375"/>
      <c r="H2064" s="1375"/>
      <c r="I2064" s="1375"/>
      <c r="J2064" s="1375"/>
      <c r="K2064" s="1375"/>
      <c r="L2064" s="1375"/>
    </row>
    <row r="2065" spans="1:12" ht="21">
      <c r="A2065" s="1372">
        <v>45535</v>
      </c>
      <c r="B2065" s="1373" t="s">
        <v>2397</v>
      </c>
      <c r="C2065" s="1373" t="s">
        <v>2461</v>
      </c>
      <c r="D2065" s="1373" t="s">
        <v>2462</v>
      </c>
      <c r="E2065" s="1373" t="s">
        <v>751</v>
      </c>
      <c r="F2065" s="1373" t="s">
        <v>173</v>
      </c>
      <c r="G2065" s="1375"/>
      <c r="H2065" s="1375"/>
      <c r="I2065" s="1375"/>
      <c r="J2065" s="1375"/>
      <c r="K2065" s="1375"/>
      <c r="L2065" s="1375"/>
    </row>
    <row r="2066" spans="1:12" ht="21">
      <c r="A2066" s="1372">
        <v>45535</v>
      </c>
      <c r="B2066" s="1373" t="s">
        <v>2397</v>
      </c>
      <c r="C2066" s="1373" t="s">
        <v>2461</v>
      </c>
      <c r="D2066" s="1373" t="s">
        <v>2462</v>
      </c>
      <c r="E2066" s="1373" t="s">
        <v>752</v>
      </c>
      <c r="F2066" s="1373" t="s">
        <v>174</v>
      </c>
      <c r="G2066" s="1375"/>
      <c r="H2066" s="1375"/>
      <c r="I2066" s="1375"/>
      <c r="J2066" s="1375"/>
      <c r="K2066" s="1375"/>
      <c r="L2066" s="1375"/>
    </row>
    <row r="2067" spans="1:12" ht="21">
      <c r="A2067" s="1372">
        <v>45535</v>
      </c>
      <c r="B2067" s="1373" t="s">
        <v>2397</v>
      </c>
      <c r="C2067" s="1373" t="s">
        <v>2461</v>
      </c>
      <c r="D2067" s="1373" t="s">
        <v>2462</v>
      </c>
      <c r="E2067" s="1373" t="s">
        <v>753</v>
      </c>
      <c r="F2067" s="1373" t="s">
        <v>175</v>
      </c>
      <c r="G2067" s="1375"/>
      <c r="H2067" s="1375"/>
      <c r="I2067" s="1375"/>
      <c r="J2067" s="1375"/>
      <c r="K2067" s="1375"/>
      <c r="L2067" s="1375"/>
    </row>
    <row r="2068" spans="1:12" ht="21">
      <c r="A2068" s="1372">
        <v>45535</v>
      </c>
      <c r="B2068" s="1373" t="s">
        <v>2397</v>
      </c>
      <c r="C2068" s="1373" t="s">
        <v>2461</v>
      </c>
      <c r="D2068" s="1373" t="s">
        <v>2462</v>
      </c>
      <c r="E2068" s="1373" t="s">
        <v>754</v>
      </c>
      <c r="F2068" s="1373" t="s">
        <v>176</v>
      </c>
      <c r="G2068" s="1375"/>
      <c r="H2068" s="1375"/>
      <c r="I2068" s="1375"/>
      <c r="J2068" s="1375"/>
      <c r="K2068" s="1375"/>
      <c r="L2068" s="1375"/>
    </row>
    <row r="2069" spans="1:12" ht="21">
      <c r="A2069" s="1372">
        <v>45535</v>
      </c>
      <c r="B2069" s="1373" t="s">
        <v>2397</v>
      </c>
      <c r="C2069" s="1373" t="s">
        <v>2461</v>
      </c>
      <c r="D2069" s="1373" t="s">
        <v>2462</v>
      </c>
      <c r="E2069" s="1373" t="s">
        <v>755</v>
      </c>
      <c r="F2069" s="1373" t="s">
        <v>2128</v>
      </c>
      <c r="G2069" s="1375"/>
      <c r="H2069" s="1375"/>
      <c r="I2069" s="1375"/>
      <c r="J2069" s="1375"/>
      <c r="K2069" s="1375"/>
      <c r="L2069" s="1375"/>
    </row>
    <row r="2070" spans="1:12" ht="21">
      <c r="A2070" s="1372">
        <v>45535</v>
      </c>
      <c r="B2070" s="1373" t="s">
        <v>2397</v>
      </c>
      <c r="C2070" s="1373" t="s">
        <v>2461</v>
      </c>
      <c r="D2070" s="1373" t="s">
        <v>2462</v>
      </c>
      <c r="E2070" s="1373" t="s">
        <v>756</v>
      </c>
      <c r="F2070" s="1373" t="s">
        <v>444</v>
      </c>
      <c r="G2070" s="1374">
        <v>0</v>
      </c>
      <c r="H2070" s="1374">
        <v>0</v>
      </c>
      <c r="I2070" s="1374">
        <v>0</v>
      </c>
      <c r="J2070" s="1374">
        <v>29465489.809999999</v>
      </c>
      <c r="K2070" s="1374">
        <v>0</v>
      </c>
      <c r="L2070" s="1374">
        <v>29465489.809999999</v>
      </c>
    </row>
    <row r="2071" spans="1:12" ht="21">
      <c r="A2071" s="1372">
        <v>45535</v>
      </c>
      <c r="B2071" s="1373" t="s">
        <v>2397</v>
      </c>
      <c r="C2071" s="1373" t="s">
        <v>2461</v>
      </c>
      <c r="D2071" s="1373" t="s">
        <v>2462</v>
      </c>
      <c r="E2071" s="1373" t="s">
        <v>2457</v>
      </c>
      <c r="F2071" s="1373" t="s">
        <v>2458</v>
      </c>
      <c r="G2071" s="1375"/>
      <c r="H2071" s="1375"/>
      <c r="I2071" s="1375"/>
      <c r="J2071" s="1375"/>
      <c r="K2071" s="1375"/>
      <c r="L2071" s="1375"/>
    </row>
    <row r="2072" spans="1:12" ht="21">
      <c r="A2072" s="1372">
        <v>45535</v>
      </c>
      <c r="B2072" s="1373" t="s">
        <v>2397</v>
      </c>
      <c r="C2072" s="1373" t="s">
        <v>2461</v>
      </c>
      <c r="D2072" s="1373" t="s">
        <v>2462</v>
      </c>
      <c r="E2072" s="1373" t="s">
        <v>1971</v>
      </c>
      <c r="F2072" s="1373" t="s">
        <v>1972</v>
      </c>
      <c r="G2072" s="1374">
        <v>0</v>
      </c>
      <c r="H2072" s="1374">
        <v>3215920.56</v>
      </c>
      <c r="I2072" s="1374">
        <v>0</v>
      </c>
      <c r="J2072" s="1374">
        <v>39940435.619999997</v>
      </c>
      <c r="K2072" s="1374">
        <v>3215920.56</v>
      </c>
      <c r="L2072" s="1374">
        <v>39940435.619999997</v>
      </c>
    </row>
    <row r="2073" spans="1:12" ht="21">
      <c r="A2073" s="1372">
        <v>45535</v>
      </c>
      <c r="B2073" s="1373" t="s">
        <v>2397</v>
      </c>
      <c r="C2073" s="1373" t="s">
        <v>2461</v>
      </c>
      <c r="D2073" s="1373" t="s">
        <v>2462</v>
      </c>
      <c r="E2073" s="1373" t="s">
        <v>1973</v>
      </c>
      <c r="F2073" s="1373" t="s">
        <v>1974</v>
      </c>
      <c r="G2073" s="1374">
        <v>1368753.34</v>
      </c>
      <c r="H2073" s="1374">
        <v>422295</v>
      </c>
      <c r="I2073" s="1374">
        <v>3819543.27</v>
      </c>
      <c r="J2073" s="1374">
        <v>0</v>
      </c>
      <c r="K2073" s="1374">
        <v>-946458.34</v>
      </c>
      <c r="L2073" s="1374">
        <v>-3819543.27</v>
      </c>
    </row>
    <row r="2074" spans="1:12" ht="21">
      <c r="A2074" s="1372">
        <v>45535</v>
      </c>
      <c r="B2074" s="1373" t="s">
        <v>2397</v>
      </c>
      <c r="C2074" s="1373" t="s">
        <v>2461</v>
      </c>
      <c r="D2074" s="1373" t="s">
        <v>2462</v>
      </c>
      <c r="E2074" s="1373" t="s">
        <v>757</v>
      </c>
      <c r="F2074" s="1373" t="s">
        <v>2233</v>
      </c>
      <c r="G2074" s="1375"/>
      <c r="H2074" s="1375"/>
      <c r="I2074" s="1375"/>
      <c r="J2074" s="1375"/>
      <c r="K2074" s="1375"/>
      <c r="L2074" s="1375"/>
    </row>
    <row r="2075" spans="1:12" ht="21">
      <c r="A2075" s="1372">
        <v>45535</v>
      </c>
      <c r="B2075" s="1373" t="s">
        <v>2397</v>
      </c>
      <c r="C2075" s="1373" t="s">
        <v>2461</v>
      </c>
      <c r="D2075" s="1373" t="s">
        <v>2462</v>
      </c>
      <c r="E2075" s="1373" t="s">
        <v>758</v>
      </c>
      <c r="F2075" s="1373" t="s">
        <v>445</v>
      </c>
      <c r="G2075" s="1374">
        <v>0</v>
      </c>
      <c r="H2075" s="1374">
        <v>0</v>
      </c>
      <c r="I2075" s="1374">
        <v>0</v>
      </c>
      <c r="J2075" s="1374">
        <v>22456884.030000001</v>
      </c>
      <c r="K2075" s="1374">
        <v>0</v>
      </c>
      <c r="L2075" s="1374">
        <v>22456884.030000001</v>
      </c>
    </row>
    <row r="2076" spans="1:12" ht="21">
      <c r="A2076" s="1372">
        <v>45535</v>
      </c>
      <c r="B2076" s="1373" t="s">
        <v>2397</v>
      </c>
      <c r="C2076" s="1373" t="s">
        <v>2461</v>
      </c>
      <c r="D2076" s="1373" t="s">
        <v>2462</v>
      </c>
      <c r="E2076" s="1373" t="s">
        <v>759</v>
      </c>
      <c r="F2076" s="1373" t="s">
        <v>177</v>
      </c>
      <c r="G2076" s="1375"/>
      <c r="H2076" s="1375"/>
      <c r="I2076" s="1375"/>
      <c r="J2076" s="1375"/>
      <c r="K2076" s="1375"/>
      <c r="L2076" s="1375"/>
    </row>
    <row r="2077" spans="1:12" ht="21">
      <c r="A2077" s="1372">
        <v>45535</v>
      </c>
      <c r="B2077" s="1373" t="s">
        <v>2397</v>
      </c>
      <c r="C2077" s="1373" t="s">
        <v>2461</v>
      </c>
      <c r="D2077" s="1373" t="s">
        <v>2462</v>
      </c>
      <c r="E2077" s="1373" t="s">
        <v>760</v>
      </c>
      <c r="F2077" s="1373" t="s">
        <v>2234</v>
      </c>
      <c r="G2077" s="1375"/>
      <c r="H2077" s="1375"/>
      <c r="I2077" s="1375"/>
      <c r="J2077" s="1375"/>
      <c r="K2077" s="1375"/>
      <c r="L2077" s="1375"/>
    </row>
    <row r="2078" spans="1:12" ht="21">
      <c r="A2078" s="1372">
        <v>45535</v>
      </c>
      <c r="B2078" s="1373" t="s">
        <v>2397</v>
      </c>
      <c r="C2078" s="1373" t="s">
        <v>2461</v>
      </c>
      <c r="D2078" s="1373" t="s">
        <v>2462</v>
      </c>
      <c r="E2078" s="1373" t="s">
        <v>761</v>
      </c>
      <c r="F2078" s="1373" t="s">
        <v>2235</v>
      </c>
      <c r="G2078" s="1375"/>
      <c r="H2078" s="1375"/>
      <c r="I2078" s="1375"/>
      <c r="J2078" s="1375"/>
      <c r="K2078" s="1375"/>
      <c r="L2078" s="1375"/>
    </row>
    <row r="2079" spans="1:12" ht="21">
      <c r="A2079" s="1372">
        <v>45535</v>
      </c>
      <c r="B2079" s="1373" t="s">
        <v>2397</v>
      </c>
      <c r="C2079" s="1373" t="s">
        <v>2461</v>
      </c>
      <c r="D2079" s="1373" t="s">
        <v>2462</v>
      </c>
      <c r="E2079" s="1373" t="s">
        <v>762</v>
      </c>
      <c r="F2079" s="1373" t="s">
        <v>180</v>
      </c>
      <c r="G2079" s="1375"/>
      <c r="H2079" s="1375"/>
      <c r="I2079" s="1375"/>
      <c r="J2079" s="1375"/>
      <c r="K2079" s="1375"/>
      <c r="L2079" s="1375"/>
    </row>
    <row r="2080" spans="1:12" ht="21">
      <c r="A2080" s="1372">
        <v>45535</v>
      </c>
      <c r="B2080" s="1373" t="s">
        <v>2397</v>
      </c>
      <c r="C2080" s="1373" t="s">
        <v>2461</v>
      </c>
      <c r="D2080" s="1373" t="s">
        <v>2462</v>
      </c>
      <c r="E2080" s="1373" t="s">
        <v>763</v>
      </c>
      <c r="F2080" s="1373" t="s">
        <v>1684</v>
      </c>
      <c r="G2080" s="1375"/>
      <c r="H2080" s="1375"/>
      <c r="I2080" s="1375"/>
      <c r="J2080" s="1375"/>
      <c r="K2080" s="1375"/>
      <c r="L2080" s="1375"/>
    </row>
    <row r="2081" spans="1:12" ht="21">
      <c r="A2081" s="1372">
        <v>45535</v>
      </c>
      <c r="B2081" s="1373" t="s">
        <v>2397</v>
      </c>
      <c r="C2081" s="1373" t="s">
        <v>2461</v>
      </c>
      <c r="D2081" s="1373" t="s">
        <v>2462</v>
      </c>
      <c r="E2081" s="1373" t="s">
        <v>764</v>
      </c>
      <c r="F2081" s="1373" t="s">
        <v>181</v>
      </c>
      <c r="G2081" s="1375"/>
      <c r="H2081" s="1375"/>
      <c r="I2081" s="1375"/>
      <c r="J2081" s="1375"/>
      <c r="K2081" s="1375"/>
      <c r="L2081" s="1375"/>
    </row>
    <row r="2082" spans="1:12" ht="21">
      <c r="A2082" s="1372">
        <v>45535</v>
      </c>
      <c r="B2082" s="1373" t="s">
        <v>2397</v>
      </c>
      <c r="C2082" s="1373" t="s">
        <v>2461</v>
      </c>
      <c r="D2082" s="1373" t="s">
        <v>2462</v>
      </c>
      <c r="E2082" s="1373" t="s">
        <v>765</v>
      </c>
      <c r="F2082" s="1373" t="s">
        <v>182</v>
      </c>
      <c r="G2082" s="1375"/>
      <c r="H2082" s="1375"/>
      <c r="I2082" s="1375"/>
      <c r="J2082" s="1375"/>
      <c r="K2082" s="1375"/>
      <c r="L2082" s="1375"/>
    </row>
    <row r="2083" spans="1:12" ht="21">
      <c r="A2083" s="1372">
        <v>45535</v>
      </c>
      <c r="B2083" s="1373" t="s">
        <v>2397</v>
      </c>
      <c r="C2083" s="1373" t="s">
        <v>2461</v>
      </c>
      <c r="D2083" s="1373" t="s">
        <v>2462</v>
      </c>
      <c r="E2083" s="1373" t="s">
        <v>766</v>
      </c>
      <c r="F2083" s="1373" t="s">
        <v>183</v>
      </c>
      <c r="G2083" s="1375"/>
      <c r="H2083" s="1375"/>
      <c r="I2083" s="1375"/>
      <c r="J2083" s="1375"/>
      <c r="K2083" s="1375"/>
      <c r="L2083" s="1375"/>
    </row>
    <row r="2084" spans="1:12" ht="21">
      <c r="A2084" s="1372">
        <v>45535</v>
      </c>
      <c r="B2084" s="1373" t="s">
        <v>2397</v>
      </c>
      <c r="C2084" s="1373" t="s">
        <v>2461</v>
      </c>
      <c r="D2084" s="1373" t="s">
        <v>2462</v>
      </c>
      <c r="E2084" s="1373" t="s">
        <v>767</v>
      </c>
      <c r="F2084" s="1373" t="s">
        <v>184</v>
      </c>
      <c r="G2084" s="1375"/>
      <c r="H2084" s="1375"/>
      <c r="I2084" s="1375"/>
      <c r="J2084" s="1375"/>
      <c r="K2084" s="1375"/>
      <c r="L2084" s="1375"/>
    </row>
    <row r="2085" spans="1:12" ht="21">
      <c r="A2085" s="1372">
        <v>45535</v>
      </c>
      <c r="B2085" s="1373" t="s">
        <v>2397</v>
      </c>
      <c r="C2085" s="1373" t="s">
        <v>2461</v>
      </c>
      <c r="D2085" s="1373" t="s">
        <v>2462</v>
      </c>
      <c r="E2085" s="1373" t="s">
        <v>768</v>
      </c>
      <c r="F2085" s="1373" t="s">
        <v>2236</v>
      </c>
      <c r="G2085" s="1375"/>
      <c r="H2085" s="1375"/>
      <c r="I2085" s="1375"/>
      <c r="J2085" s="1375"/>
      <c r="K2085" s="1375"/>
      <c r="L2085" s="1375"/>
    </row>
    <row r="2086" spans="1:12" ht="21">
      <c r="A2086" s="1372">
        <v>45535</v>
      </c>
      <c r="B2086" s="1373" t="s">
        <v>2397</v>
      </c>
      <c r="C2086" s="1373" t="s">
        <v>2461</v>
      </c>
      <c r="D2086" s="1373" t="s">
        <v>2462</v>
      </c>
      <c r="E2086" s="1373" t="s">
        <v>1830</v>
      </c>
      <c r="F2086" s="1373" t="s">
        <v>1831</v>
      </c>
      <c r="G2086" s="1375"/>
      <c r="H2086" s="1375"/>
      <c r="I2086" s="1375"/>
      <c r="J2086" s="1375"/>
      <c r="K2086" s="1375"/>
      <c r="L2086" s="1375"/>
    </row>
    <row r="2087" spans="1:12" ht="21">
      <c r="A2087" s="1372">
        <v>45535</v>
      </c>
      <c r="B2087" s="1373" t="s">
        <v>2397</v>
      </c>
      <c r="C2087" s="1373" t="s">
        <v>2461</v>
      </c>
      <c r="D2087" s="1373" t="s">
        <v>2462</v>
      </c>
      <c r="E2087" s="1373" t="s">
        <v>769</v>
      </c>
      <c r="F2087" s="1373" t="s">
        <v>185</v>
      </c>
      <c r="G2087" s="1375"/>
      <c r="H2087" s="1375"/>
      <c r="I2087" s="1375"/>
      <c r="J2087" s="1375"/>
      <c r="K2087" s="1375"/>
      <c r="L2087" s="1375"/>
    </row>
    <row r="2088" spans="1:12" ht="21">
      <c r="A2088" s="1372">
        <v>45535</v>
      </c>
      <c r="B2088" s="1373" t="s">
        <v>2397</v>
      </c>
      <c r="C2088" s="1373" t="s">
        <v>2461</v>
      </c>
      <c r="D2088" s="1373" t="s">
        <v>2462</v>
      </c>
      <c r="E2088" s="1373" t="s">
        <v>770</v>
      </c>
      <c r="F2088" s="1373" t="s">
        <v>2237</v>
      </c>
      <c r="G2088" s="1375"/>
      <c r="H2088" s="1375"/>
      <c r="I2088" s="1375"/>
      <c r="J2088" s="1375"/>
      <c r="K2088" s="1375"/>
      <c r="L2088" s="1375"/>
    </row>
    <row r="2089" spans="1:12" ht="21">
      <c r="A2089" s="1372">
        <v>45535</v>
      </c>
      <c r="B2089" s="1373" t="s">
        <v>2397</v>
      </c>
      <c r="C2089" s="1373" t="s">
        <v>2461</v>
      </c>
      <c r="D2089" s="1373" t="s">
        <v>2462</v>
      </c>
      <c r="E2089" s="1373" t="s">
        <v>771</v>
      </c>
      <c r="F2089" s="1373" t="s">
        <v>2238</v>
      </c>
      <c r="G2089" s="1375"/>
      <c r="H2089" s="1375"/>
      <c r="I2089" s="1375"/>
      <c r="J2089" s="1375"/>
      <c r="K2089" s="1375"/>
      <c r="L2089" s="1375"/>
    </row>
    <row r="2090" spans="1:12" ht="21">
      <c r="A2090" s="1372">
        <v>45535</v>
      </c>
      <c r="B2090" s="1373" t="s">
        <v>2397</v>
      </c>
      <c r="C2090" s="1373" t="s">
        <v>2461</v>
      </c>
      <c r="D2090" s="1373" t="s">
        <v>2462</v>
      </c>
      <c r="E2090" s="1373" t="s">
        <v>772</v>
      </c>
      <c r="F2090" s="1373" t="s">
        <v>2239</v>
      </c>
      <c r="G2090" s="1375"/>
      <c r="H2090" s="1375"/>
      <c r="I2090" s="1375"/>
      <c r="J2090" s="1375"/>
      <c r="K2090" s="1375"/>
      <c r="L2090" s="1375"/>
    </row>
    <row r="2091" spans="1:12" ht="21">
      <c r="A2091" s="1372">
        <v>45535</v>
      </c>
      <c r="B2091" s="1373" t="s">
        <v>2397</v>
      </c>
      <c r="C2091" s="1373" t="s">
        <v>2461</v>
      </c>
      <c r="D2091" s="1373" t="s">
        <v>2462</v>
      </c>
      <c r="E2091" s="1373" t="s">
        <v>773</v>
      </c>
      <c r="F2091" s="1373" t="s">
        <v>2240</v>
      </c>
      <c r="G2091" s="1375"/>
      <c r="H2091" s="1375"/>
      <c r="I2091" s="1375"/>
      <c r="J2091" s="1375"/>
      <c r="K2091" s="1375"/>
      <c r="L2091" s="1375"/>
    </row>
    <row r="2092" spans="1:12" ht="21">
      <c r="A2092" s="1372">
        <v>45535</v>
      </c>
      <c r="B2092" s="1373" t="s">
        <v>2397</v>
      </c>
      <c r="C2092" s="1373" t="s">
        <v>2461</v>
      </c>
      <c r="D2092" s="1373" t="s">
        <v>2462</v>
      </c>
      <c r="E2092" s="1373" t="s">
        <v>774</v>
      </c>
      <c r="F2092" s="1373" t="s">
        <v>186</v>
      </c>
      <c r="G2092" s="1375"/>
      <c r="H2092" s="1375"/>
      <c r="I2092" s="1375"/>
      <c r="J2092" s="1375"/>
      <c r="K2092" s="1375"/>
      <c r="L2092" s="1375"/>
    </row>
    <row r="2093" spans="1:12" ht="21">
      <c r="A2093" s="1372">
        <v>45535</v>
      </c>
      <c r="B2093" s="1373" t="s">
        <v>2397</v>
      </c>
      <c r="C2093" s="1373" t="s">
        <v>2461</v>
      </c>
      <c r="D2093" s="1373" t="s">
        <v>2462</v>
      </c>
      <c r="E2093" s="1373" t="s">
        <v>775</v>
      </c>
      <c r="F2093" s="1373" t="s">
        <v>187</v>
      </c>
      <c r="G2093" s="1375"/>
      <c r="H2093" s="1375"/>
      <c r="I2093" s="1375"/>
      <c r="J2093" s="1375"/>
      <c r="K2093" s="1375"/>
      <c r="L2093" s="1375"/>
    </row>
    <row r="2094" spans="1:12" ht="21">
      <c r="A2094" s="1372">
        <v>45535</v>
      </c>
      <c r="B2094" s="1373" t="s">
        <v>2397</v>
      </c>
      <c r="C2094" s="1373" t="s">
        <v>2461</v>
      </c>
      <c r="D2094" s="1373" t="s">
        <v>2462</v>
      </c>
      <c r="E2094" s="1373" t="s">
        <v>776</v>
      </c>
      <c r="F2094" s="1373" t="s">
        <v>188</v>
      </c>
      <c r="G2094" s="1375"/>
      <c r="H2094" s="1375"/>
      <c r="I2094" s="1375"/>
      <c r="J2094" s="1375"/>
      <c r="K2094" s="1375"/>
      <c r="L2094" s="1375"/>
    </row>
    <row r="2095" spans="1:12" ht="21">
      <c r="A2095" s="1372">
        <v>45535</v>
      </c>
      <c r="B2095" s="1373" t="s">
        <v>2397</v>
      </c>
      <c r="C2095" s="1373" t="s">
        <v>2461</v>
      </c>
      <c r="D2095" s="1373" t="s">
        <v>2462</v>
      </c>
      <c r="E2095" s="1373" t="s">
        <v>777</v>
      </c>
      <c r="F2095" s="1373" t="s">
        <v>1211</v>
      </c>
      <c r="G2095" s="1374">
        <v>0</v>
      </c>
      <c r="H2095" s="1374">
        <v>2760</v>
      </c>
      <c r="I2095" s="1374">
        <v>0</v>
      </c>
      <c r="J2095" s="1374">
        <v>126510</v>
      </c>
      <c r="K2095" s="1374">
        <v>2760</v>
      </c>
      <c r="L2095" s="1374">
        <v>126510</v>
      </c>
    </row>
    <row r="2096" spans="1:12" ht="21">
      <c r="A2096" s="1372">
        <v>45535</v>
      </c>
      <c r="B2096" s="1373" t="s">
        <v>2397</v>
      </c>
      <c r="C2096" s="1373" t="s">
        <v>2461</v>
      </c>
      <c r="D2096" s="1373" t="s">
        <v>2462</v>
      </c>
      <c r="E2096" s="1373" t="s">
        <v>778</v>
      </c>
      <c r="F2096" s="1373" t="s">
        <v>189</v>
      </c>
      <c r="G2096" s="1374">
        <v>0</v>
      </c>
      <c r="H2096" s="1374">
        <v>82200</v>
      </c>
      <c r="I2096" s="1374">
        <v>0</v>
      </c>
      <c r="J2096" s="1374">
        <v>288900</v>
      </c>
      <c r="K2096" s="1374">
        <v>82200</v>
      </c>
      <c r="L2096" s="1374">
        <v>288900</v>
      </c>
    </row>
    <row r="2097" spans="1:12" ht="21">
      <c r="A2097" s="1372">
        <v>45535</v>
      </c>
      <c r="B2097" s="1373" t="s">
        <v>2397</v>
      </c>
      <c r="C2097" s="1373" t="s">
        <v>2461</v>
      </c>
      <c r="D2097" s="1373" t="s">
        <v>2462</v>
      </c>
      <c r="E2097" s="1373" t="s">
        <v>779</v>
      </c>
      <c r="F2097" s="1373" t="s">
        <v>412</v>
      </c>
      <c r="G2097" s="1374">
        <v>0</v>
      </c>
      <c r="H2097" s="1374">
        <v>4410.3999999999996</v>
      </c>
      <c r="I2097" s="1374">
        <v>0</v>
      </c>
      <c r="J2097" s="1374">
        <v>150704.69</v>
      </c>
      <c r="K2097" s="1374">
        <v>4410.3999999999996</v>
      </c>
      <c r="L2097" s="1374">
        <v>150704.69</v>
      </c>
    </row>
    <row r="2098" spans="1:12" ht="21">
      <c r="A2098" s="1372">
        <v>45535</v>
      </c>
      <c r="B2098" s="1373" t="s">
        <v>2397</v>
      </c>
      <c r="C2098" s="1373" t="s">
        <v>2461</v>
      </c>
      <c r="D2098" s="1373" t="s">
        <v>2462</v>
      </c>
      <c r="E2098" s="1373" t="s">
        <v>780</v>
      </c>
      <c r="F2098" s="1373" t="s">
        <v>190</v>
      </c>
      <c r="G2098" s="1375"/>
      <c r="H2098" s="1375"/>
      <c r="I2098" s="1375"/>
      <c r="J2098" s="1375"/>
      <c r="K2098" s="1375"/>
      <c r="L2098" s="1375"/>
    </row>
    <row r="2099" spans="1:12" ht="21">
      <c r="A2099" s="1372">
        <v>45535</v>
      </c>
      <c r="B2099" s="1373" t="s">
        <v>2397</v>
      </c>
      <c r="C2099" s="1373" t="s">
        <v>2461</v>
      </c>
      <c r="D2099" s="1373" t="s">
        <v>2462</v>
      </c>
      <c r="E2099" s="1373" t="s">
        <v>781</v>
      </c>
      <c r="F2099" s="1373" t="s">
        <v>191</v>
      </c>
      <c r="G2099" s="1374">
        <v>0</v>
      </c>
      <c r="H2099" s="1374">
        <v>0</v>
      </c>
      <c r="I2099" s="1374">
        <v>0</v>
      </c>
      <c r="J2099" s="1374">
        <v>7811</v>
      </c>
      <c r="K2099" s="1374">
        <v>0</v>
      </c>
      <c r="L2099" s="1374">
        <v>7811</v>
      </c>
    </row>
    <row r="2100" spans="1:12" ht="21">
      <c r="A2100" s="1372">
        <v>45535</v>
      </c>
      <c r="B2100" s="1373" t="s">
        <v>2397</v>
      </c>
      <c r="C2100" s="1373" t="s">
        <v>2461</v>
      </c>
      <c r="D2100" s="1373" t="s">
        <v>2462</v>
      </c>
      <c r="E2100" s="1373" t="s">
        <v>782</v>
      </c>
      <c r="F2100" s="1373" t="s">
        <v>192</v>
      </c>
      <c r="G2100" s="1374">
        <v>0</v>
      </c>
      <c r="H2100" s="1374">
        <v>90498.77</v>
      </c>
      <c r="I2100" s="1374">
        <v>0</v>
      </c>
      <c r="J2100" s="1374">
        <v>1358228.8</v>
      </c>
      <c r="K2100" s="1374">
        <v>90498.77</v>
      </c>
      <c r="L2100" s="1374">
        <v>1358228.8</v>
      </c>
    </row>
    <row r="2101" spans="1:12" ht="21">
      <c r="A2101" s="1372">
        <v>45535</v>
      </c>
      <c r="B2101" s="1373" t="s">
        <v>2397</v>
      </c>
      <c r="C2101" s="1373" t="s">
        <v>2461</v>
      </c>
      <c r="D2101" s="1373" t="s">
        <v>2462</v>
      </c>
      <c r="E2101" s="1373" t="s">
        <v>783</v>
      </c>
      <c r="F2101" s="1373" t="s">
        <v>193</v>
      </c>
      <c r="G2101" s="1374">
        <v>0</v>
      </c>
      <c r="H2101" s="1374">
        <v>155666</v>
      </c>
      <c r="I2101" s="1374">
        <v>0</v>
      </c>
      <c r="J2101" s="1374">
        <v>1447357</v>
      </c>
      <c r="K2101" s="1374">
        <v>155666</v>
      </c>
      <c r="L2101" s="1374">
        <v>1447357</v>
      </c>
    </row>
    <row r="2102" spans="1:12" ht="21">
      <c r="A2102" s="1372">
        <v>45535</v>
      </c>
      <c r="B2102" s="1373" t="s">
        <v>2397</v>
      </c>
      <c r="C2102" s="1373" t="s">
        <v>2461</v>
      </c>
      <c r="D2102" s="1373" t="s">
        <v>2462</v>
      </c>
      <c r="E2102" s="1373" t="s">
        <v>784</v>
      </c>
      <c r="F2102" s="1373" t="s">
        <v>2241</v>
      </c>
      <c r="G2102" s="1374">
        <v>0</v>
      </c>
      <c r="H2102" s="1374">
        <v>0</v>
      </c>
      <c r="I2102" s="1374">
        <v>0</v>
      </c>
      <c r="J2102" s="1374">
        <v>21.08</v>
      </c>
      <c r="K2102" s="1374">
        <v>0</v>
      </c>
      <c r="L2102" s="1374">
        <v>21.08</v>
      </c>
    </row>
    <row r="2103" spans="1:12" ht="21">
      <c r="A2103" s="1372">
        <v>45535</v>
      </c>
      <c r="B2103" s="1373" t="s">
        <v>2397</v>
      </c>
      <c r="C2103" s="1373" t="s">
        <v>2461</v>
      </c>
      <c r="D2103" s="1373" t="s">
        <v>2462</v>
      </c>
      <c r="E2103" s="1373" t="s">
        <v>785</v>
      </c>
      <c r="F2103" s="1373" t="s">
        <v>2242</v>
      </c>
      <c r="G2103" s="1375"/>
      <c r="H2103" s="1375"/>
      <c r="I2103" s="1375"/>
      <c r="J2103" s="1375"/>
      <c r="K2103" s="1375"/>
      <c r="L2103" s="1375"/>
    </row>
    <row r="2104" spans="1:12" ht="21">
      <c r="A2104" s="1372">
        <v>45535</v>
      </c>
      <c r="B2104" s="1373" t="s">
        <v>2397</v>
      </c>
      <c r="C2104" s="1373" t="s">
        <v>2461</v>
      </c>
      <c r="D2104" s="1373" t="s">
        <v>2462</v>
      </c>
      <c r="E2104" s="1373" t="s">
        <v>786</v>
      </c>
      <c r="F2104" s="1373" t="s">
        <v>2243</v>
      </c>
      <c r="G2104" s="1375"/>
      <c r="H2104" s="1375"/>
      <c r="I2104" s="1375"/>
      <c r="J2104" s="1375"/>
      <c r="K2104" s="1375"/>
      <c r="L2104" s="1375"/>
    </row>
    <row r="2105" spans="1:12" ht="21">
      <c r="A2105" s="1372">
        <v>45535</v>
      </c>
      <c r="B2105" s="1373" t="s">
        <v>2397</v>
      </c>
      <c r="C2105" s="1373" t="s">
        <v>2461</v>
      </c>
      <c r="D2105" s="1373" t="s">
        <v>2462</v>
      </c>
      <c r="E2105" s="1373" t="s">
        <v>787</v>
      </c>
      <c r="F2105" s="1373" t="s">
        <v>2244</v>
      </c>
      <c r="G2105" s="1375"/>
      <c r="H2105" s="1375"/>
      <c r="I2105" s="1375"/>
      <c r="J2105" s="1375"/>
      <c r="K2105" s="1375"/>
      <c r="L2105" s="1375"/>
    </row>
    <row r="2106" spans="1:12" ht="21">
      <c r="A2106" s="1372">
        <v>45535</v>
      </c>
      <c r="B2106" s="1373" t="s">
        <v>2397</v>
      </c>
      <c r="C2106" s="1373" t="s">
        <v>2461</v>
      </c>
      <c r="D2106" s="1373" t="s">
        <v>2462</v>
      </c>
      <c r="E2106" s="1373" t="s">
        <v>788</v>
      </c>
      <c r="F2106" s="1373" t="s">
        <v>194</v>
      </c>
      <c r="G2106" s="1374">
        <v>31434.99</v>
      </c>
      <c r="H2106" s="1374">
        <v>869148.86</v>
      </c>
      <c r="I2106" s="1374">
        <v>0</v>
      </c>
      <c r="J2106" s="1374">
        <v>10772016.220000001</v>
      </c>
      <c r="K2106" s="1374">
        <v>837713.87</v>
      </c>
      <c r="L2106" s="1374">
        <v>10772016.220000001</v>
      </c>
    </row>
    <row r="2107" spans="1:12" ht="21">
      <c r="A2107" s="1372">
        <v>45535</v>
      </c>
      <c r="B2107" s="1373" t="s">
        <v>2397</v>
      </c>
      <c r="C2107" s="1373" t="s">
        <v>2461</v>
      </c>
      <c r="D2107" s="1373" t="s">
        <v>2462</v>
      </c>
      <c r="E2107" s="1373" t="s">
        <v>789</v>
      </c>
      <c r="F2107" s="1373" t="s">
        <v>195</v>
      </c>
      <c r="G2107" s="1374">
        <v>0</v>
      </c>
      <c r="H2107" s="1374">
        <v>354481.6</v>
      </c>
      <c r="I2107" s="1374">
        <v>0</v>
      </c>
      <c r="J2107" s="1374">
        <v>3737866.35</v>
      </c>
      <c r="K2107" s="1374">
        <v>354481.6</v>
      </c>
      <c r="L2107" s="1374">
        <v>3737866.35</v>
      </c>
    </row>
    <row r="2108" spans="1:12" ht="21">
      <c r="A2108" s="1372">
        <v>45535</v>
      </c>
      <c r="B2108" s="1373" t="s">
        <v>2397</v>
      </c>
      <c r="C2108" s="1373" t="s">
        <v>2461</v>
      </c>
      <c r="D2108" s="1373" t="s">
        <v>2462</v>
      </c>
      <c r="E2108" s="1373" t="s">
        <v>790</v>
      </c>
      <c r="F2108" s="1373" t="s">
        <v>2245</v>
      </c>
      <c r="G2108" s="1374">
        <v>0</v>
      </c>
      <c r="H2108" s="1374">
        <v>0</v>
      </c>
      <c r="I2108" s="1374">
        <v>872489.9</v>
      </c>
      <c r="J2108" s="1374">
        <v>0</v>
      </c>
      <c r="K2108" s="1374">
        <v>0</v>
      </c>
      <c r="L2108" s="1374">
        <v>-872489.9</v>
      </c>
    </row>
    <row r="2109" spans="1:12" ht="21">
      <c r="A2109" s="1372">
        <v>45535</v>
      </c>
      <c r="B2109" s="1373" t="s">
        <v>2397</v>
      </c>
      <c r="C2109" s="1373" t="s">
        <v>2461</v>
      </c>
      <c r="D2109" s="1373" t="s">
        <v>2462</v>
      </c>
      <c r="E2109" s="1373" t="s">
        <v>791</v>
      </c>
      <c r="F2109" s="1373" t="s">
        <v>2246</v>
      </c>
      <c r="G2109" s="1374">
        <v>0</v>
      </c>
      <c r="H2109" s="1374">
        <v>0</v>
      </c>
      <c r="I2109" s="1374">
        <v>0</v>
      </c>
      <c r="J2109" s="1374">
        <v>470051.22</v>
      </c>
      <c r="K2109" s="1374">
        <v>0</v>
      </c>
      <c r="L2109" s="1374">
        <v>470051.22</v>
      </c>
    </row>
    <row r="2110" spans="1:12" ht="21">
      <c r="A2110" s="1372">
        <v>45535</v>
      </c>
      <c r="B2110" s="1373" t="s">
        <v>2397</v>
      </c>
      <c r="C2110" s="1373" t="s">
        <v>2461</v>
      </c>
      <c r="D2110" s="1373" t="s">
        <v>2462</v>
      </c>
      <c r="E2110" s="1373" t="s">
        <v>792</v>
      </c>
      <c r="F2110" s="1373" t="s">
        <v>198</v>
      </c>
      <c r="G2110" s="1374">
        <v>1004.75</v>
      </c>
      <c r="H2110" s="1374">
        <v>34777</v>
      </c>
      <c r="I2110" s="1374">
        <v>0</v>
      </c>
      <c r="J2110" s="1374">
        <v>395584.25</v>
      </c>
      <c r="K2110" s="1374">
        <v>33772.25</v>
      </c>
      <c r="L2110" s="1374">
        <v>395584.25</v>
      </c>
    </row>
    <row r="2111" spans="1:12" ht="21">
      <c r="A2111" s="1372">
        <v>45535</v>
      </c>
      <c r="B2111" s="1373" t="s">
        <v>2397</v>
      </c>
      <c r="C2111" s="1373" t="s">
        <v>2461</v>
      </c>
      <c r="D2111" s="1373" t="s">
        <v>2462</v>
      </c>
      <c r="E2111" s="1373" t="s">
        <v>793</v>
      </c>
      <c r="F2111" s="1373" t="s">
        <v>199</v>
      </c>
      <c r="G2111" s="1374">
        <v>0</v>
      </c>
      <c r="H2111" s="1374">
        <v>81174</v>
      </c>
      <c r="I2111" s="1374">
        <v>0</v>
      </c>
      <c r="J2111" s="1374">
        <v>667282</v>
      </c>
      <c r="K2111" s="1374">
        <v>81174</v>
      </c>
      <c r="L2111" s="1374">
        <v>667282</v>
      </c>
    </row>
    <row r="2112" spans="1:12" ht="21">
      <c r="A2112" s="1372">
        <v>45535</v>
      </c>
      <c r="B2112" s="1373" t="s">
        <v>2397</v>
      </c>
      <c r="C2112" s="1373" t="s">
        <v>2461</v>
      </c>
      <c r="D2112" s="1373" t="s">
        <v>2462</v>
      </c>
      <c r="E2112" s="1373" t="s">
        <v>794</v>
      </c>
      <c r="F2112" s="1373" t="s">
        <v>2247</v>
      </c>
      <c r="G2112" s="1374">
        <v>11178.16</v>
      </c>
      <c r="H2112" s="1374">
        <v>202567.87</v>
      </c>
      <c r="I2112" s="1374">
        <v>0</v>
      </c>
      <c r="J2112" s="1374">
        <v>2318932.5299999998</v>
      </c>
      <c r="K2112" s="1374">
        <v>191389.71</v>
      </c>
      <c r="L2112" s="1374">
        <v>2318932.5299999998</v>
      </c>
    </row>
    <row r="2113" spans="1:12" ht="21">
      <c r="A2113" s="1372">
        <v>45535</v>
      </c>
      <c r="B2113" s="1373" t="s">
        <v>2397</v>
      </c>
      <c r="C2113" s="1373" t="s">
        <v>2461</v>
      </c>
      <c r="D2113" s="1373" t="s">
        <v>2462</v>
      </c>
      <c r="E2113" s="1373" t="s">
        <v>795</v>
      </c>
      <c r="F2113" s="1373" t="s">
        <v>2248</v>
      </c>
      <c r="G2113" s="1374">
        <v>2610</v>
      </c>
      <c r="H2113" s="1374">
        <v>124302.35</v>
      </c>
      <c r="I2113" s="1374">
        <v>0</v>
      </c>
      <c r="J2113" s="1374">
        <v>919407.62</v>
      </c>
      <c r="K2113" s="1374">
        <v>121692.35</v>
      </c>
      <c r="L2113" s="1374">
        <v>919407.62</v>
      </c>
    </row>
    <row r="2114" spans="1:12" ht="21">
      <c r="A2114" s="1372">
        <v>45535</v>
      </c>
      <c r="B2114" s="1373" t="s">
        <v>2397</v>
      </c>
      <c r="C2114" s="1373" t="s">
        <v>2461</v>
      </c>
      <c r="D2114" s="1373" t="s">
        <v>2462</v>
      </c>
      <c r="E2114" s="1373" t="s">
        <v>796</v>
      </c>
      <c r="F2114" s="1373" t="s">
        <v>2249</v>
      </c>
      <c r="G2114" s="1374">
        <v>34529.07</v>
      </c>
      <c r="H2114" s="1374">
        <v>0</v>
      </c>
      <c r="I2114" s="1374">
        <v>280300.40999999997</v>
      </c>
      <c r="J2114" s="1374">
        <v>0</v>
      </c>
      <c r="K2114" s="1374">
        <v>-34529.07</v>
      </c>
      <c r="L2114" s="1374">
        <v>-280300.40999999997</v>
      </c>
    </row>
    <row r="2115" spans="1:12" ht="21">
      <c r="A2115" s="1372">
        <v>45535</v>
      </c>
      <c r="B2115" s="1373" t="s">
        <v>2397</v>
      </c>
      <c r="C2115" s="1373" t="s">
        <v>2461</v>
      </c>
      <c r="D2115" s="1373" t="s">
        <v>2462</v>
      </c>
      <c r="E2115" s="1373" t="s">
        <v>797</v>
      </c>
      <c r="F2115" s="1373" t="s">
        <v>2250</v>
      </c>
      <c r="G2115" s="1374">
        <v>0</v>
      </c>
      <c r="H2115" s="1374">
        <v>5538.58</v>
      </c>
      <c r="I2115" s="1374">
        <v>0</v>
      </c>
      <c r="J2115" s="1374">
        <v>109179.86</v>
      </c>
      <c r="K2115" s="1374">
        <v>5538.58</v>
      </c>
      <c r="L2115" s="1374">
        <v>109179.86</v>
      </c>
    </row>
    <row r="2116" spans="1:12" ht="21">
      <c r="A2116" s="1372">
        <v>45535</v>
      </c>
      <c r="B2116" s="1373" t="s">
        <v>2397</v>
      </c>
      <c r="C2116" s="1373" t="s">
        <v>2461</v>
      </c>
      <c r="D2116" s="1373" t="s">
        <v>2462</v>
      </c>
      <c r="E2116" s="1373" t="s">
        <v>798</v>
      </c>
      <c r="F2116" s="1373" t="s">
        <v>1685</v>
      </c>
      <c r="G2116" s="1374">
        <v>965</v>
      </c>
      <c r="H2116" s="1374">
        <v>1865</v>
      </c>
      <c r="I2116" s="1374">
        <v>0</v>
      </c>
      <c r="J2116" s="1374">
        <v>22820.5</v>
      </c>
      <c r="K2116" s="1374">
        <v>900</v>
      </c>
      <c r="L2116" s="1374">
        <v>22820.5</v>
      </c>
    </row>
    <row r="2117" spans="1:12" ht="21">
      <c r="A2117" s="1372">
        <v>45535</v>
      </c>
      <c r="B2117" s="1373" t="s">
        <v>2397</v>
      </c>
      <c r="C2117" s="1373" t="s">
        <v>2461</v>
      </c>
      <c r="D2117" s="1373" t="s">
        <v>2462</v>
      </c>
      <c r="E2117" s="1373" t="s">
        <v>799</v>
      </c>
      <c r="F2117" s="1373" t="s">
        <v>2251</v>
      </c>
      <c r="G2117" s="1374">
        <v>0</v>
      </c>
      <c r="H2117" s="1374">
        <v>6584</v>
      </c>
      <c r="I2117" s="1374">
        <v>0</v>
      </c>
      <c r="J2117" s="1374">
        <v>14370.25</v>
      </c>
      <c r="K2117" s="1374">
        <v>6584</v>
      </c>
      <c r="L2117" s="1374">
        <v>14370.25</v>
      </c>
    </row>
    <row r="2118" spans="1:12" ht="21">
      <c r="A2118" s="1372">
        <v>45535</v>
      </c>
      <c r="B2118" s="1373" t="s">
        <v>2397</v>
      </c>
      <c r="C2118" s="1373" t="s">
        <v>2461</v>
      </c>
      <c r="D2118" s="1373" t="s">
        <v>2462</v>
      </c>
      <c r="E2118" s="1373" t="s">
        <v>800</v>
      </c>
      <c r="F2118" s="1373" t="s">
        <v>2252</v>
      </c>
      <c r="G2118" s="1375"/>
      <c r="H2118" s="1375"/>
      <c r="I2118" s="1375"/>
      <c r="J2118" s="1375"/>
      <c r="K2118" s="1375"/>
      <c r="L2118" s="1375"/>
    </row>
    <row r="2119" spans="1:12" ht="21">
      <c r="A2119" s="1372">
        <v>45535</v>
      </c>
      <c r="B2119" s="1373" t="s">
        <v>2397</v>
      </c>
      <c r="C2119" s="1373" t="s">
        <v>2461</v>
      </c>
      <c r="D2119" s="1373" t="s">
        <v>2462</v>
      </c>
      <c r="E2119" s="1373" t="s">
        <v>801</v>
      </c>
      <c r="F2119" s="1373" t="s">
        <v>2253</v>
      </c>
      <c r="G2119" s="1374">
        <v>0</v>
      </c>
      <c r="H2119" s="1374">
        <v>0</v>
      </c>
      <c r="I2119" s="1374">
        <v>0</v>
      </c>
      <c r="J2119" s="1374">
        <v>1563.75</v>
      </c>
      <c r="K2119" s="1374">
        <v>0</v>
      </c>
      <c r="L2119" s="1374">
        <v>1563.75</v>
      </c>
    </row>
    <row r="2120" spans="1:12" ht="21">
      <c r="A2120" s="1372">
        <v>45535</v>
      </c>
      <c r="B2120" s="1373" t="s">
        <v>2397</v>
      </c>
      <c r="C2120" s="1373" t="s">
        <v>2461</v>
      </c>
      <c r="D2120" s="1373" t="s">
        <v>2462</v>
      </c>
      <c r="E2120" s="1373" t="s">
        <v>802</v>
      </c>
      <c r="F2120" s="1373" t="s">
        <v>2254</v>
      </c>
      <c r="G2120" s="1374">
        <v>827795.08</v>
      </c>
      <c r="H2120" s="1374">
        <v>3882484.96</v>
      </c>
      <c r="I2120" s="1374">
        <v>0</v>
      </c>
      <c r="J2120" s="1374">
        <v>39285264.579999998</v>
      </c>
      <c r="K2120" s="1374">
        <v>3054689.88</v>
      </c>
      <c r="L2120" s="1374">
        <v>39285264.579999998</v>
      </c>
    </row>
    <row r="2121" spans="1:12" ht="21">
      <c r="A2121" s="1372">
        <v>45535</v>
      </c>
      <c r="B2121" s="1373" t="s">
        <v>2397</v>
      </c>
      <c r="C2121" s="1373" t="s">
        <v>2461</v>
      </c>
      <c r="D2121" s="1373" t="s">
        <v>2462</v>
      </c>
      <c r="E2121" s="1373" t="s">
        <v>803</v>
      </c>
      <c r="F2121" s="1373" t="s">
        <v>2255</v>
      </c>
      <c r="G2121" s="1374">
        <v>1729556.52</v>
      </c>
      <c r="H2121" s="1374">
        <v>5660601.9900000002</v>
      </c>
      <c r="I2121" s="1374">
        <v>0</v>
      </c>
      <c r="J2121" s="1374">
        <v>38597951.020000003</v>
      </c>
      <c r="K2121" s="1374">
        <v>3931045.47</v>
      </c>
      <c r="L2121" s="1374">
        <v>38597951.020000003</v>
      </c>
    </row>
    <row r="2122" spans="1:12" ht="21">
      <c r="A2122" s="1372">
        <v>45535</v>
      </c>
      <c r="B2122" s="1373" t="s">
        <v>2397</v>
      </c>
      <c r="C2122" s="1373" t="s">
        <v>2461</v>
      </c>
      <c r="D2122" s="1373" t="s">
        <v>2462</v>
      </c>
      <c r="E2122" s="1373" t="s">
        <v>804</v>
      </c>
      <c r="F2122" s="1373" t="s">
        <v>1236</v>
      </c>
      <c r="G2122" s="1374">
        <v>89470</v>
      </c>
      <c r="H2122" s="1374">
        <v>28590</v>
      </c>
      <c r="I2122" s="1374">
        <v>0</v>
      </c>
      <c r="J2122" s="1374">
        <v>946034.1</v>
      </c>
      <c r="K2122" s="1374">
        <v>-60880</v>
      </c>
      <c r="L2122" s="1374">
        <v>946034.1</v>
      </c>
    </row>
    <row r="2123" spans="1:12" ht="21">
      <c r="A2123" s="1372">
        <v>45535</v>
      </c>
      <c r="B2123" s="1373" t="s">
        <v>2397</v>
      </c>
      <c r="C2123" s="1373" t="s">
        <v>2461</v>
      </c>
      <c r="D2123" s="1373" t="s">
        <v>2462</v>
      </c>
      <c r="E2123" s="1373" t="s">
        <v>805</v>
      </c>
      <c r="F2123" s="1373" t="s">
        <v>2256</v>
      </c>
      <c r="G2123" s="1374">
        <v>24178</v>
      </c>
      <c r="H2123" s="1374">
        <v>13578</v>
      </c>
      <c r="I2123" s="1374">
        <v>0</v>
      </c>
      <c r="J2123" s="1374">
        <v>266372.52</v>
      </c>
      <c r="K2123" s="1374">
        <v>-10600</v>
      </c>
      <c r="L2123" s="1374">
        <v>266372.52</v>
      </c>
    </row>
    <row r="2124" spans="1:12" ht="21">
      <c r="A2124" s="1372">
        <v>45535</v>
      </c>
      <c r="B2124" s="1373" t="s">
        <v>2397</v>
      </c>
      <c r="C2124" s="1373" t="s">
        <v>2461</v>
      </c>
      <c r="D2124" s="1373" t="s">
        <v>2462</v>
      </c>
      <c r="E2124" s="1373" t="s">
        <v>806</v>
      </c>
      <c r="F2124" s="1373" t="s">
        <v>2257</v>
      </c>
      <c r="G2124" s="1375"/>
      <c r="H2124" s="1375"/>
      <c r="I2124" s="1375"/>
      <c r="J2124" s="1375"/>
      <c r="K2124" s="1375"/>
      <c r="L2124" s="1375"/>
    </row>
    <row r="2125" spans="1:12" ht="21">
      <c r="A2125" s="1372">
        <v>45535</v>
      </c>
      <c r="B2125" s="1373" t="s">
        <v>2397</v>
      </c>
      <c r="C2125" s="1373" t="s">
        <v>2461</v>
      </c>
      <c r="D2125" s="1373" t="s">
        <v>2462</v>
      </c>
      <c r="E2125" s="1373" t="s">
        <v>807</v>
      </c>
      <c r="F2125" s="1373" t="s">
        <v>201</v>
      </c>
      <c r="G2125" s="1374">
        <v>0</v>
      </c>
      <c r="H2125" s="1374">
        <v>0</v>
      </c>
      <c r="I2125" s="1374">
        <v>0</v>
      </c>
      <c r="J2125" s="1374">
        <v>4550127</v>
      </c>
      <c r="K2125" s="1374">
        <v>0</v>
      </c>
      <c r="L2125" s="1374">
        <v>4550127</v>
      </c>
    </row>
    <row r="2126" spans="1:12" ht="21">
      <c r="A2126" s="1372">
        <v>45535</v>
      </c>
      <c r="B2126" s="1373" t="s">
        <v>2397</v>
      </c>
      <c r="C2126" s="1373" t="s">
        <v>2461</v>
      </c>
      <c r="D2126" s="1373" t="s">
        <v>2462</v>
      </c>
      <c r="E2126" s="1373" t="s">
        <v>808</v>
      </c>
      <c r="F2126" s="1373" t="s">
        <v>1239</v>
      </c>
      <c r="G2126" s="1374">
        <v>3054689.88</v>
      </c>
      <c r="H2126" s="1374">
        <v>109374.25</v>
      </c>
      <c r="I2126" s="1374">
        <v>0</v>
      </c>
      <c r="J2126" s="1374">
        <v>15892398.67</v>
      </c>
      <c r="K2126" s="1374">
        <v>-2945315.63</v>
      </c>
      <c r="L2126" s="1374">
        <v>15892398.67</v>
      </c>
    </row>
    <row r="2127" spans="1:12" ht="21">
      <c r="A2127" s="1372">
        <v>45535</v>
      </c>
      <c r="B2127" s="1373" t="s">
        <v>2397</v>
      </c>
      <c r="C2127" s="1373" t="s">
        <v>2461</v>
      </c>
      <c r="D2127" s="1373" t="s">
        <v>2462</v>
      </c>
      <c r="E2127" s="1373" t="s">
        <v>809</v>
      </c>
      <c r="F2127" s="1373" t="s">
        <v>1241</v>
      </c>
      <c r="G2127" s="1374">
        <v>313390</v>
      </c>
      <c r="H2127" s="1374">
        <v>3560</v>
      </c>
      <c r="I2127" s="1374">
        <v>0</v>
      </c>
      <c r="J2127" s="1374">
        <v>4345359.17</v>
      </c>
      <c r="K2127" s="1374">
        <v>-309830</v>
      </c>
      <c r="L2127" s="1374">
        <v>4345359.17</v>
      </c>
    </row>
    <row r="2128" spans="1:12" ht="21">
      <c r="A2128" s="1372">
        <v>45535</v>
      </c>
      <c r="B2128" s="1373" t="s">
        <v>2397</v>
      </c>
      <c r="C2128" s="1373" t="s">
        <v>2461</v>
      </c>
      <c r="D2128" s="1373" t="s">
        <v>2462</v>
      </c>
      <c r="E2128" s="1373" t="s">
        <v>810</v>
      </c>
      <c r="F2128" s="1373" t="s">
        <v>202</v>
      </c>
      <c r="G2128" s="1374">
        <v>0</v>
      </c>
      <c r="H2128" s="1374">
        <v>274085.98</v>
      </c>
      <c r="I2128" s="1374">
        <v>0</v>
      </c>
      <c r="J2128" s="1374">
        <v>2042482.02</v>
      </c>
      <c r="K2128" s="1374">
        <v>274085.98</v>
      </c>
      <c r="L2128" s="1374">
        <v>2042482.02</v>
      </c>
    </row>
    <row r="2129" spans="1:12" ht="21">
      <c r="A2129" s="1372">
        <v>45535</v>
      </c>
      <c r="B2129" s="1373" t="s">
        <v>2397</v>
      </c>
      <c r="C2129" s="1373" t="s">
        <v>2461</v>
      </c>
      <c r="D2129" s="1373" t="s">
        <v>2462</v>
      </c>
      <c r="E2129" s="1373" t="s">
        <v>811</v>
      </c>
      <c r="F2129" s="1373" t="s">
        <v>2258</v>
      </c>
      <c r="G2129" s="1374">
        <v>0</v>
      </c>
      <c r="H2129" s="1374">
        <v>631126.11</v>
      </c>
      <c r="I2129" s="1374">
        <v>0</v>
      </c>
      <c r="J2129" s="1374">
        <v>7135711.3200000003</v>
      </c>
      <c r="K2129" s="1374">
        <v>631126.11</v>
      </c>
      <c r="L2129" s="1374">
        <v>7135711.3200000003</v>
      </c>
    </row>
    <row r="2130" spans="1:12" ht="21">
      <c r="A2130" s="1372">
        <v>45535</v>
      </c>
      <c r="B2130" s="1373" t="s">
        <v>2397</v>
      </c>
      <c r="C2130" s="1373" t="s">
        <v>2461</v>
      </c>
      <c r="D2130" s="1373" t="s">
        <v>2462</v>
      </c>
      <c r="E2130" s="1373" t="s">
        <v>812</v>
      </c>
      <c r="F2130" s="1373" t="s">
        <v>414</v>
      </c>
      <c r="G2130" s="1374">
        <v>1472.1</v>
      </c>
      <c r="H2130" s="1374">
        <v>64888.3</v>
      </c>
      <c r="I2130" s="1374">
        <v>0</v>
      </c>
      <c r="J2130" s="1374">
        <v>1063952.04</v>
      </c>
      <c r="K2130" s="1374">
        <v>63416.2</v>
      </c>
      <c r="L2130" s="1374">
        <v>1063952.04</v>
      </c>
    </row>
    <row r="2131" spans="1:12" ht="21">
      <c r="A2131" s="1372">
        <v>45535</v>
      </c>
      <c r="B2131" s="1373" t="s">
        <v>2397</v>
      </c>
      <c r="C2131" s="1373" t="s">
        <v>2461</v>
      </c>
      <c r="D2131" s="1373" t="s">
        <v>2462</v>
      </c>
      <c r="E2131" s="1373" t="s">
        <v>813</v>
      </c>
      <c r="F2131" s="1373" t="s">
        <v>1242</v>
      </c>
      <c r="G2131" s="1375"/>
      <c r="H2131" s="1375"/>
      <c r="I2131" s="1375"/>
      <c r="J2131" s="1375"/>
      <c r="K2131" s="1375"/>
      <c r="L2131" s="1375"/>
    </row>
    <row r="2132" spans="1:12" ht="21">
      <c r="A2132" s="1372">
        <v>45535</v>
      </c>
      <c r="B2132" s="1373" t="s">
        <v>2397</v>
      </c>
      <c r="C2132" s="1373" t="s">
        <v>2461</v>
      </c>
      <c r="D2132" s="1373" t="s">
        <v>2462</v>
      </c>
      <c r="E2132" s="1373" t="s">
        <v>814</v>
      </c>
      <c r="F2132" s="1373" t="s">
        <v>2259</v>
      </c>
      <c r="G2132" s="1374">
        <v>1453959.07</v>
      </c>
      <c r="H2132" s="1374">
        <v>0</v>
      </c>
      <c r="I2132" s="1374">
        <v>11257828.84</v>
      </c>
      <c r="J2132" s="1374">
        <v>0</v>
      </c>
      <c r="K2132" s="1374">
        <v>-1453959.07</v>
      </c>
      <c r="L2132" s="1374">
        <v>-11257828.84</v>
      </c>
    </row>
    <row r="2133" spans="1:12" ht="21">
      <c r="A2133" s="1372">
        <v>45535</v>
      </c>
      <c r="B2133" s="1373" t="s">
        <v>2397</v>
      </c>
      <c r="C2133" s="1373" t="s">
        <v>2461</v>
      </c>
      <c r="D2133" s="1373" t="s">
        <v>2462</v>
      </c>
      <c r="E2133" s="1373" t="s">
        <v>815</v>
      </c>
      <c r="F2133" s="1373" t="s">
        <v>2260</v>
      </c>
      <c r="G2133" s="1374">
        <v>0</v>
      </c>
      <c r="H2133" s="1374">
        <v>985323.55</v>
      </c>
      <c r="I2133" s="1374">
        <v>0</v>
      </c>
      <c r="J2133" s="1374">
        <v>10152989.77</v>
      </c>
      <c r="K2133" s="1374">
        <v>985323.55</v>
      </c>
      <c r="L2133" s="1374">
        <v>10152989.77</v>
      </c>
    </row>
    <row r="2134" spans="1:12" ht="21">
      <c r="A2134" s="1372">
        <v>45535</v>
      </c>
      <c r="B2134" s="1373" t="s">
        <v>2397</v>
      </c>
      <c r="C2134" s="1373" t="s">
        <v>2461</v>
      </c>
      <c r="D2134" s="1373" t="s">
        <v>2462</v>
      </c>
      <c r="E2134" s="1373" t="s">
        <v>816</v>
      </c>
      <c r="F2134" s="1373" t="s">
        <v>1246</v>
      </c>
      <c r="G2134" s="1374">
        <v>45979.5</v>
      </c>
      <c r="H2134" s="1374">
        <v>0</v>
      </c>
      <c r="I2134" s="1374">
        <v>445986.72</v>
      </c>
      <c r="J2134" s="1374">
        <v>0</v>
      </c>
      <c r="K2134" s="1374">
        <v>-45979.5</v>
      </c>
      <c r="L2134" s="1374">
        <v>-445986.72</v>
      </c>
    </row>
    <row r="2135" spans="1:12" ht="21">
      <c r="A2135" s="1372">
        <v>45535</v>
      </c>
      <c r="B2135" s="1373" t="s">
        <v>2397</v>
      </c>
      <c r="C2135" s="1373" t="s">
        <v>2461</v>
      </c>
      <c r="D2135" s="1373" t="s">
        <v>2462</v>
      </c>
      <c r="E2135" s="1373" t="s">
        <v>817</v>
      </c>
      <c r="F2135" s="1373" t="s">
        <v>1247</v>
      </c>
      <c r="G2135" s="1374">
        <v>0</v>
      </c>
      <c r="H2135" s="1374">
        <v>0</v>
      </c>
      <c r="I2135" s="1374">
        <v>0</v>
      </c>
      <c r="J2135" s="1374">
        <v>6084</v>
      </c>
      <c r="K2135" s="1374">
        <v>0</v>
      </c>
      <c r="L2135" s="1374">
        <v>6084</v>
      </c>
    </row>
    <row r="2136" spans="1:12" ht="21">
      <c r="A2136" s="1372">
        <v>45535</v>
      </c>
      <c r="B2136" s="1373" t="s">
        <v>2397</v>
      </c>
      <c r="C2136" s="1373" t="s">
        <v>2461</v>
      </c>
      <c r="D2136" s="1373" t="s">
        <v>2462</v>
      </c>
      <c r="E2136" s="1373" t="s">
        <v>818</v>
      </c>
      <c r="F2136" s="1373" t="s">
        <v>415</v>
      </c>
      <c r="G2136" s="1374">
        <v>0</v>
      </c>
      <c r="H2136" s="1374">
        <v>313390</v>
      </c>
      <c r="I2136" s="1374">
        <v>0</v>
      </c>
      <c r="J2136" s="1374">
        <v>4704997.5</v>
      </c>
      <c r="K2136" s="1374">
        <v>313390</v>
      </c>
      <c r="L2136" s="1374">
        <v>4704997.5</v>
      </c>
    </row>
    <row r="2137" spans="1:12" ht="21">
      <c r="A2137" s="1372">
        <v>45535</v>
      </c>
      <c r="B2137" s="1373" t="s">
        <v>2397</v>
      </c>
      <c r="C2137" s="1373" t="s">
        <v>2461</v>
      </c>
      <c r="D2137" s="1373" t="s">
        <v>2462</v>
      </c>
      <c r="E2137" s="1373" t="s">
        <v>819</v>
      </c>
      <c r="F2137" s="1373" t="s">
        <v>2261</v>
      </c>
      <c r="G2137" s="1375"/>
      <c r="H2137" s="1375"/>
      <c r="I2137" s="1375"/>
      <c r="J2137" s="1375"/>
      <c r="K2137" s="1375"/>
      <c r="L2137" s="1375"/>
    </row>
    <row r="2138" spans="1:12" ht="21">
      <c r="A2138" s="1372">
        <v>45535</v>
      </c>
      <c r="B2138" s="1373" t="s">
        <v>2397</v>
      </c>
      <c r="C2138" s="1373" t="s">
        <v>2461</v>
      </c>
      <c r="D2138" s="1373" t="s">
        <v>2462</v>
      </c>
      <c r="E2138" s="1373" t="s">
        <v>820</v>
      </c>
      <c r="F2138" s="1373" t="s">
        <v>204</v>
      </c>
      <c r="G2138" s="1374">
        <v>0</v>
      </c>
      <c r="H2138" s="1374">
        <v>1400000</v>
      </c>
      <c r="I2138" s="1374">
        <v>0</v>
      </c>
      <c r="J2138" s="1374">
        <v>12967952.16</v>
      </c>
      <c r="K2138" s="1374">
        <v>1400000</v>
      </c>
      <c r="L2138" s="1374">
        <v>12967952.16</v>
      </c>
    </row>
    <row r="2139" spans="1:12" ht="21">
      <c r="A2139" s="1372">
        <v>45535</v>
      </c>
      <c r="B2139" s="1373" t="s">
        <v>2397</v>
      </c>
      <c r="C2139" s="1373" t="s">
        <v>2461</v>
      </c>
      <c r="D2139" s="1373" t="s">
        <v>2462</v>
      </c>
      <c r="E2139" s="1373" t="s">
        <v>821</v>
      </c>
      <c r="F2139" s="1373" t="s">
        <v>2262</v>
      </c>
      <c r="G2139" s="1374">
        <v>189921.91</v>
      </c>
      <c r="H2139" s="1374">
        <v>2341696.8199999998</v>
      </c>
      <c r="I2139" s="1374">
        <v>0</v>
      </c>
      <c r="J2139" s="1374">
        <v>20714103.57</v>
      </c>
      <c r="K2139" s="1374">
        <v>2151774.91</v>
      </c>
      <c r="L2139" s="1374">
        <v>20714103.57</v>
      </c>
    </row>
    <row r="2140" spans="1:12" ht="21">
      <c r="A2140" s="1372">
        <v>45535</v>
      </c>
      <c r="B2140" s="1373" t="s">
        <v>2397</v>
      </c>
      <c r="C2140" s="1373" t="s">
        <v>2461</v>
      </c>
      <c r="D2140" s="1373" t="s">
        <v>2462</v>
      </c>
      <c r="E2140" s="1373" t="s">
        <v>822</v>
      </c>
      <c r="F2140" s="1373" t="s">
        <v>1384</v>
      </c>
      <c r="G2140" s="1374">
        <v>1367.9</v>
      </c>
      <c r="H2140" s="1374">
        <v>96330</v>
      </c>
      <c r="I2140" s="1374">
        <v>0</v>
      </c>
      <c r="J2140" s="1374">
        <v>3157765.69</v>
      </c>
      <c r="K2140" s="1374">
        <v>94962.1</v>
      </c>
      <c r="L2140" s="1374">
        <v>3157765.69</v>
      </c>
    </row>
    <row r="2141" spans="1:12" ht="21">
      <c r="A2141" s="1372">
        <v>45535</v>
      </c>
      <c r="B2141" s="1373" t="s">
        <v>2397</v>
      </c>
      <c r="C2141" s="1373" t="s">
        <v>2461</v>
      </c>
      <c r="D2141" s="1373" t="s">
        <v>2462</v>
      </c>
      <c r="E2141" s="1373" t="s">
        <v>823</v>
      </c>
      <c r="F2141" s="1373" t="s">
        <v>2263</v>
      </c>
      <c r="G2141" s="1374">
        <v>0</v>
      </c>
      <c r="H2141" s="1374">
        <v>0</v>
      </c>
      <c r="I2141" s="1374">
        <v>248638.68</v>
      </c>
      <c r="J2141" s="1374">
        <v>0</v>
      </c>
      <c r="K2141" s="1374">
        <v>0</v>
      </c>
      <c r="L2141" s="1374">
        <v>-248638.68</v>
      </c>
    </row>
    <row r="2142" spans="1:12" ht="21">
      <c r="A2142" s="1372">
        <v>45535</v>
      </c>
      <c r="B2142" s="1373" t="s">
        <v>2397</v>
      </c>
      <c r="C2142" s="1373" t="s">
        <v>2461</v>
      </c>
      <c r="D2142" s="1373" t="s">
        <v>2462</v>
      </c>
      <c r="E2142" s="1373" t="s">
        <v>824</v>
      </c>
      <c r="F2142" s="1373" t="s">
        <v>2264</v>
      </c>
      <c r="G2142" s="1374">
        <v>0</v>
      </c>
      <c r="H2142" s="1374">
        <v>0</v>
      </c>
      <c r="I2142" s="1374">
        <v>0</v>
      </c>
      <c r="J2142" s="1374">
        <v>10388.6</v>
      </c>
      <c r="K2142" s="1374">
        <v>0</v>
      </c>
      <c r="L2142" s="1374">
        <v>10388.6</v>
      </c>
    </row>
    <row r="2143" spans="1:12" ht="21">
      <c r="A2143" s="1372">
        <v>45535</v>
      </c>
      <c r="B2143" s="1373" t="s">
        <v>2397</v>
      </c>
      <c r="C2143" s="1373" t="s">
        <v>2461</v>
      </c>
      <c r="D2143" s="1373" t="s">
        <v>2462</v>
      </c>
      <c r="E2143" s="1373" t="s">
        <v>825</v>
      </c>
      <c r="F2143" s="1373" t="s">
        <v>2265</v>
      </c>
      <c r="G2143" s="1375"/>
      <c r="H2143" s="1375"/>
      <c r="I2143" s="1375"/>
      <c r="J2143" s="1375"/>
      <c r="K2143" s="1375"/>
      <c r="L2143" s="1375"/>
    </row>
    <row r="2144" spans="1:12" ht="21">
      <c r="A2144" s="1372">
        <v>45535</v>
      </c>
      <c r="B2144" s="1373" t="s">
        <v>2397</v>
      </c>
      <c r="C2144" s="1373" t="s">
        <v>2461</v>
      </c>
      <c r="D2144" s="1373" t="s">
        <v>2462</v>
      </c>
      <c r="E2144" s="1373" t="s">
        <v>826</v>
      </c>
      <c r="F2144" s="1373" t="s">
        <v>1248</v>
      </c>
      <c r="G2144" s="1375"/>
      <c r="H2144" s="1375"/>
      <c r="I2144" s="1375"/>
      <c r="J2144" s="1375"/>
      <c r="K2144" s="1375"/>
      <c r="L2144" s="1375"/>
    </row>
    <row r="2145" spans="1:12" ht="21">
      <c r="A2145" s="1372">
        <v>45535</v>
      </c>
      <c r="B2145" s="1373" t="s">
        <v>2397</v>
      </c>
      <c r="C2145" s="1373" t="s">
        <v>2461</v>
      </c>
      <c r="D2145" s="1373" t="s">
        <v>2462</v>
      </c>
      <c r="E2145" s="1373" t="s">
        <v>827</v>
      </c>
      <c r="F2145" s="1373" t="s">
        <v>206</v>
      </c>
      <c r="G2145" s="1375"/>
      <c r="H2145" s="1375"/>
      <c r="I2145" s="1375"/>
      <c r="J2145" s="1375"/>
      <c r="K2145" s="1375"/>
      <c r="L2145" s="1375"/>
    </row>
    <row r="2146" spans="1:12" ht="21">
      <c r="A2146" s="1372">
        <v>45535</v>
      </c>
      <c r="B2146" s="1373" t="s">
        <v>2397</v>
      </c>
      <c r="C2146" s="1373" t="s">
        <v>2461</v>
      </c>
      <c r="D2146" s="1373" t="s">
        <v>2462</v>
      </c>
      <c r="E2146" s="1373" t="s">
        <v>828</v>
      </c>
      <c r="F2146" s="1373" t="s">
        <v>2266</v>
      </c>
      <c r="G2146" s="1374">
        <v>686675.2</v>
      </c>
      <c r="H2146" s="1374">
        <v>0</v>
      </c>
      <c r="I2146" s="1374">
        <v>2138680.67</v>
      </c>
      <c r="J2146" s="1374">
        <v>0</v>
      </c>
      <c r="K2146" s="1374">
        <v>-686675.2</v>
      </c>
      <c r="L2146" s="1374">
        <v>-2138680.67</v>
      </c>
    </row>
    <row r="2147" spans="1:12" ht="21">
      <c r="A2147" s="1372">
        <v>45535</v>
      </c>
      <c r="B2147" s="1373" t="s">
        <v>2397</v>
      </c>
      <c r="C2147" s="1373" t="s">
        <v>2461</v>
      </c>
      <c r="D2147" s="1373" t="s">
        <v>2462</v>
      </c>
      <c r="E2147" s="1373" t="s">
        <v>829</v>
      </c>
      <c r="F2147" s="1373" t="s">
        <v>2267</v>
      </c>
      <c r="G2147" s="1374">
        <v>0</v>
      </c>
      <c r="H2147" s="1374">
        <v>2461.25</v>
      </c>
      <c r="I2147" s="1374">
        <v>0</v>
      </c>
      <c r="J2147" s="1374">
        <v>38492.21</v>
      </c>
      <c r="K2147" s="1374">
        <v>2461.25</v>
      </c>
      <c r="L2147" s="1374">
        <v>38492.21</v>
      </c>
    </row>
    <row r="2148" spans="1:12" ht="21">
      <c r="A2148" s="1372">
        <v>45535</v>
      </c>
      <c r="B2148" s="1373" t="s">
        <v>2397</v>
      </c>
      <c r="C2148" s="1373" t="s">
        <v>2461</v>
      </c>
      <c r="D2148" s="1373" t="s">
        <v>2462</v>
      </c>
      <c r="E2148" s="1373" t="s">
        <v>830</v>
      </c>
      <c r="F2148" s="1373" t="s">
        <v>207</v>
      </c>
      <c r="G2148" s="1374">
        <v>28878.25</v>
      </c>
      <c r="H2148" s="1374">
        <v>32431.5</v>
      </c>
      <c r="I2148" s="1374">
        <v>0</v>
      </c>
      <c r="J2148" s="1374">
        <v>167214.04</v>
      </c>
      <c r="K2148" s="1374">
        <v>3553.25</v>
      </c>
      <c r="L2148" s="1374">
        <v>167214.04</v>
      </c>
    </row>
    <row r="2149" spans="1:12" ht="21">
      <c r="A2149" s="1372">
        <v>45535</v>
      </c>
      <c r="B2149" s="1373" t="s">
        <v>2397</v>
      </c>
      <c r="C2149" s="1373" t="s">
        <v>2461</v>
      </c>
      <c r="D2149" s="1373" t="s">
        <v>2462</v>
      </c>
      <c r="E2149" s="1373" t="s">
        <v>831</v>
      </c>
      <c r="F2149" s="1373" t="s">
        <v>208</v>
      </c>
      <c r="G2149" s="1374">
        <v>0</v>
      </c>
      <c r="H2149" s="1374">
        <v>0</v>
      </c>
      <c r="I2149" s="1374">
        <v>18269739.18</v>
      </c>
      <c r="J2149" s="1374">
        <v>0</v>
      </c>
      <c r="K2149" s="1374">
        <v>0</v>
      </c>
      <c r="L2149" s="1374">
        <v>-18269739.18</v>
      </c>
    </row>
    <row r="2150" spans="1:12" ht="21">
      <c r="A2150" s="1372">
        <v>45535</v>
      </c>
      <c r="B2150" s="1373" t="s">
        <v>2397</v>
      </c>
      <c r="C2150" s="1373" t="s">
        <v>2461</v>
      </c>
      <c r="D2150" s="1373" t="s">
        <v>2462</v>
      </c>
      <c r="E2150" s="1373" t="s">
        <v>832</v>
      </c>
      <c r="F2150" s="1373" t="s">
        <v>209</v>
      </c>
      <c r="G2150" s="1374">
        <v>1837952.17</v>
      </c>
      <c r="H2150" s="1374">
        <v>0</v>
      </c>
      <c r="I2150" s="1374">
        <v>8132173.4699999997</v>
      </c>
      <c r="J2150" s="1374">
        <v>0</v>
      </c>
      <c r="K2150" s="1374">
        <v>-1837952.17</v>
      </c>
      <c r="L2150" s="1374">
        <v>-8132173.4699999997</v>
      </c>
    </row>
    <row r="2151" spans="1:12" ht="21">
      <c r="A2151" s="1372">
        <v>45535</v>
      </c>
      <c r="B2151" s="1373" t="s">
        <v>2397</v>
      </c>
      <c r="C2151" s="1373" t="s">
        <v>2461</v>
      </c>
      <c r="D2151" s="1373" t="s">
        <v>2462</v>
      </c>
      <c r="E2151" s="1373" t="s">
        <v>833</v>
      </c>
      <c r="F2151" s="1373" t="s">
        <v>210</v>
      </c>
      <c r="G2151" s="1374">
        <v>0</v>
      </c>
      <c r="H2151" s="1374">
        <v>0</v>
      </c>
      <c r="I2151" s="1374">
        <v>3717483</v>
      </c>
      <c r="J2151" s="1374">
        <v>0</v>
      </c>
      <c r="K2151" s="1374">
        <v>0</v>
      </c>
      <c r="L2151" s="1374">
        <v>-3717483</v>
      </c>
    </row>
    <row r="2152" spans="1:12" ht="21">
      <c r="A2152" s="1372">
        <v>45535</v>
      </c>
      <c r="B2152" s="1373" t="s">
        <v>2397</v>
      </c>
      <c r="C2152" s="1373" t="s">
        <v>2461</v>
      </c>
      <c r="D2152" s="1373" t="s">
        <v>2462</v>
      </c>
      <c r="E2152" s="1373" t="s">
        <v>2133</v>
      </c>
      <c r="F2152" s="1373" t="s">
        <v>2134</v>
      </c>
      <c r="G2152" s="1374">
        <v>0</v>
      </c>
      <c r="H2152" s="1374">
        <v>0</v>
      </c>
      <c r="I2152" s="1374">
        <v>0</v>
      </c>
      <c r="J2152" s="1374">
        <v>2730784.1</v>
      </c>
      <c r="K2152" s="1374">
        <v>0</v>
      </c>
      <c r="L2152" s="1374">
        <v>2730784.1</v>
      </c>
    </row>
    <row r="2153" spans="1:12" ht="21">
      <c r="A2153" s="1372">
        <v>45535</v>
      </c>
      <c r="B2153" s="1373" t="s">
        <v>2397</v>
      </c>
      <c r="C2153" s="1373" t="s">
        <v>2461</v>
      </c>
      <c r="D2153" s="1373" t="s">
        <v>2462</v>
      </c>
      <c r="E2153" s="1373" t="s">
        <v>834</v>
      </c>
      <c r="F2153" s="1373" t="s">
        <v>211</v>
      </c>
      <c r="G2153" s="1374">
        <v>0</v>
      </c>
      <c r="H2153" s="1374">
        <v>0</v>
      </c>
      <c r="I2153" s="1374">
        <v>0</v>
      </c>
      <c r="J2153" s="1374">
        <v>329508.28000000003</v>
      </c>
      <c r="K2153" s="1374">
        <v>0</v>
      </c>
      <c r="L2153" s="1374">
        <v>329508.28000000003</v>
      </c>
    </row>
    <row r="2154" spans="1:12" ht="21">
      <c r="A2154" s="1372">
        <v>45535</v>
      </c>
      <c r="B2154" s="1373" t="s">
        <v>2397</v>
      </c>
      <c r="C2154" s="1373" t="s">
        <v>2461</v>
      </c>
      <c r="D2154" s="1373" t="s">
        <v>2462</v>
      </c>
      <c r="E2154" s="1373" t="s">
        <v>835</v>
      </c>
      <c r="F2154" s="1373" t="s">
        <v>2268</v>
      </c>
      <c r="G2154" s="1374">
        <v>0</v>
      </c>
      <c r="H2154" s="1374">
        <v>155943.79</v>
      </c>
      <c r="I2154" s="1374">
        <v>0</v>
      </c>
      <c r="J2154" s="1374">
        <v>1515157.37</v>
      </c>
      <c r="K2154" s="1374">
        <v>155943.79</v>
      </c>
      <c r="L2154" s="1374">
        <v>1515157.37</v>
      </c>
    </row>
    <row r="2155" spans="1:12" ht="21">
      <c r="A2155" s="1372">
        <v>45535</v>
      </c>
      <c r="B2155" s="1373" t="s">
        <v>2397</v>
      </c>
      <c r="C2155" s="1373" t="s">
        <v>2461</v>
      </c>
      <c r="D2155" s="1373" t="s">
        <v>2462</v>
      </c>
      <c r="E2155" s="1373" t="s">
        <v>836</v>
      </c>
      <c r="F2155" s="1373" t="s">
        <v>2269</v>
      </c>
      <c r="G2155" s="1374">
        <v>0</v>
      </c>
      <c r="H2155" s="1374">
        <v>139605.5</v>
      </c>
      <c r="I2155" s="1374">
        <v>0</v>
      </c>
      <c r="J2155" s="1374">
        <v>1156670.25</v>
      </c>
      <c r="K2155" s="1374">
        <v>139605.5</v>
      </c>
      <c r="L2155" s="1374">
        <v>1156670.25</v>
      </c>
    </row>
    <row r="2156" spans="1:12" ht="21">
      <c r="A2156" s="1372">
        <v>45535</v>
      </c>
      <c r="B2156" s="1373" t="s">
        <v>2397</v>
      </c>
      <c r="C2156" s="1373" t="s">
        <v>2461</v>
      </c>
      <c r="D2156" s="1373" t="s">
        <v>2462</v>
      </c>
      <c r="E2156" s="1373" t="s">
        <v>837</v>
      </c>
      <c r="F2156" s="1373" t="s">
        <v>2270</v>
      </c>
      <c r="G2156" s="1375"/>
      <c r="H2156" s="1375"/>
      <c r="I2156" s="1375"/>
      <c r="J2156" s="1375"/>
      <c r="K2156" s="1375"/>
      <c r="L2156" s="1375"/>
    </row>
    <row r="2157" spans="1:12" ht="21">
      <c r="A2157" s="1372">
        <v>45535</v>
      </c>
      <c r="B2157" s="1373" t="s">
        <v>2397</v>
      </c>
      <c r="C2157" s="1373" t="s">
        <v>2461</v>
      </c>
      <c r="D2157" s="1373" t="s">
        <v>2462</v>
      </c>
      <c r="E2157" s="1373" t="s">
        <v>838</v>
      </c>
      <c r="F2157" s="1373" t="s">
        <v>2271</v>
      </c>
      <c r="G2157" s="1375"/>
      <c r="H2157" s="1375"/>
      <c r="I2157" s="1375"/>
      <c r="J2157" s="1375"/>
      <c r="K2157" s="1375"/>
      <c r="L2157" s="1375"/>
    </row>
    <row r="2158" spans="1:12" ht="21">
      <c r="A2158" s="1372">
        <v>45535</v>
      </c>
      <c r="B2158" s="1373" t="s">
        <v>2397</v>
      </c>
      <c r="C2158" s="1373" t="s">
        <v>2461</v>
      </c>
      <c r="D2158" s="1373" t="s">
        <v>2462</v>
      </c>
      <c r="E2158" s="1373" t="s">
        <v>1839</v>
      </c>
      <c r="F2158" s="1373" t="s">
        <v>2272</v>
      </c>
      <c r="G2158" s="1375"/>
      <c r="H2158" s="1375"/>
      <c r="I2158" s="1375"/>
      <c r="J2158" s="1375"/>
      <c r="K2158" s="1375"/>
      <c r="L2158" s="1375"/>
    </row>
    <row r="2159" spans="1:12" ht="21">
      <c r="A2159" s="1372">
        <v>45535</v>
      </c>
      <c r="B2159" s="1373" t="s">
        <v>2397</v>
      </c>
      <c r="C2159" s="1373" t="s">
        <v>2461</v>
      </c>
      <c r="D2159" s="1373" t="s">
        <v>2462</v>
      </c>
      <c r="E2159" s="1373" t="s">
        <v>1841</v>
      </c>
      <c r="F2159" s="1373" t="s">
        <v>2273</v>
      </c>
      <c r="G2159" s="1375"/>
      <c r="H2159" s="1375"/>
      <c r="I2159" s="1375"/>
      <c r="J2159" s="1375"/>
      <c r="K2159" s="1375"/>
      <c r="L2159" s="1375"/>
    </row>
    <row r="2160" spans="1:12" ht="21">
      <c r="A2160" s="1372">
        <v>45535</v>
      </c>
      <c r="B2160" s="1373" t="s">
        <v>2397</v>
      </c>
      <c r="C2160" s="1373" t="s">
        <v>2461</v>
      </c>
      <c r="D2160" s="1373" t="s">
        <v>2462</v>
      </c>
      <c r="E2160" s="1373" t="s">
        <v>839</v>
      </c>
      <c r="F2160" s="1373" t="s">
        <v>214</v>
      </c>
      <c r="G2160" s="1374">
        <v>4151</v>
      </c>
      <c r="H2160" s="1374">
        <v>21208</v>
      </c>
      <c r="I2160" s="1374">
        <v>0</v>
      </c>
      <c r="J2160" s="1374">
        <v>422888.94</v>
      </c>
      <c r="K2160" s="1374">
        <v>17057</v>
      </c>
      <c r="L2160" s="1374">
        <v>422888.94</v>
      </c>
    </row>
    <row r="2161" spans="1:12" ht="21">
      <c r="A2161" s="1372">
        <v>45535</v>
      </c>
      <c r="B2161" s="1373" t="s">
        <v>2397</v>
      </c>
      <c r="C2161" s="1373" t="s">
        <v>2461</v>
      </c>
      <c r="D2161" s="1373" t="s">
        <v>2462</v>
      </c>
      <c r="E2161" s="1373" t="s">
        <v>840</v>
      </c>
      <c r="F2161" s="1373" t="s">
        <v>215</v>
      </c>
      <c r="G2161" s="1374">
        <v>606</v>
      </c>
      <c r="H2161" s="1374">
        <v>57524</v>
      </c>
      <c r="I2161" s="1374">
        <v>0</v>
      </c>
      <c r="J2161" s="1374">
        <v>405200.5</v>
      </c>
      <c r="K2161" s="1374">
        <v>56918</v>
      </c>
      <c r="L2161" s="1374">
        <v>405200.5</v>
      </c>
    </row>
    <row r="2162" spans="1:12" ht="21">
      <c r="A2162" s="1372">
        <v>45535</v>
      </c>
      <c r="B2162" s="1373" t="s">
        <v>2397</v>
      </c>
      <c r="C2162" s="1373" t="s">
        <v>2461</v>
      </c>
      <c r="D2162" s="1373" t="s">
        <v>2462</v>
      </c>
      <c r="E2162" s="1373" t="s">
        <v>841</v>
      </c>
      <c r="F2162" s="1373" t="s">
        <v>216</v>
      </c>
      <c r="G2162" s="1374">
        <v>77431</v>
      </c>
      <c r="H2162" s="1374">
        <v>243034</v>
      </c>
      <c r="I2162" s="1374">
        <v>0</v>
      </c>
      <c r="J2162" s="1374">
        <v>1930600</v>
      </c>
      <c r="K2162" s="1374">
        <v>165603</v>
      </c>
      <c r="L2162" s="1374">
        <v>1930600</v>
      </c>
    </row>
    <row r="2163" spans="1:12" ht="21">
      <c r="A2163" s="1372">
        <v>45535</v>
      </c>
      <c r="B2163" s="1373" t="s">
        <v>2397</v>
      </c>
      <c r="C2163" s="1373" t="s">
        <v>2461</v>
      </c>
      <c r="D2163" s="1373" t="s">
        <v>2462</v>
      </c>
      <c r="E2163" s="1373" t="s">
        <v>842</v>
      </c>
      <c r="F2163" s="1373" t="s">
        <v>217</v>
      </c>
      <c r="G2163" s="1375"/>
      <c r="H2163" s="1375"/>
      <c r="I2163" s="1375"/>
      <c r="J2163" s="1375"/>
      <c r="K2163" s="1375"/>
      <c r="L2163" s="1375"/>
    </row>
    <row r="2164" spans="1:12" ht="21">
      <c r="A2164" s="1372">
        <v>45535</v>
      </c>
      <c r="B2164" s="1373" t="s">
        <v>2397</v>
      </c>
      <c r="C2164" s="1373" t="s">
        <v>2461</v>
      </c>
      <c r="D2164" s="1373" t="s">
        <v>2462</v>
      </c>
      <c r="E2164" s="1373" t="s">
        <v>843</v>
      </c>
      <c r="F2164" s="1373" t="s">
        <v>218</v>
      </c>
      <c r="G2164" s="1374">
        <v>94916.1</v>
      </c>
      <c r="H2164" s="1374">
        <v>0</v>
      </c>
      <c r="I2164" s="1374">
        <v>818264.37</v>
      </c>
      <c r="J2164" s="1374">
        <v>0</v>
      </c>
      <c r="K2164" s="1374">
        <v>-94916.1</v>
      </c>
      <c r="L2164" s="1374">
        <v>-818264.37</v>
      </c>
    </row>
    <row r="2165" spans="1:12" ht="21">
      <c r="A2165" s="1372">
        <v>45535</v>
      </c>
      <c r="B2165" s="1373" t="s">
        <v>2397</v>
      </c>
      <c r="C2165" s="1373" t="s">
        <v>2461</v>
      </c>
      <c r="D2165" s="1373" t="s">
        <v>2462</v>
      </c>
      <c r="E2165" s="1373" t="s">
        <v>844</v>
      </c>
      <c r="F2165" s="1373" t="s">
        <v>219</v>
      </c>
      <c r="G2165" s="1374">
        <v>62289.5</v>
      </c>
      <c r="H2165" s="1374">
        <v>0</v>
      </c>
      <c r="I2165" s="1374">
        <v>147661.73000000001</v>
      </c>
      <c r="J2165" s="1374">
        <v>0</v>
      </c>
      <c r="K2165" s="1374">
        <v>-62289.5</v>
      </c>
      <c r="L2165" s="1374">
        <v>-147661.73000000001</v>
      </c>
    </row>
    <row r="2166" spans="1:12" ht="21">
      <c r="A2166" s="1372">
        <v>45535</v>
      </c>
      <c r="B2166" s="1373" t="s">
        <v>2397</v>
      </c>
      <c r="C2166" s="1373" t="s">
        <v>2461</v>
      </c>
      <c r="D2166" s="1373" t="s">
        <v>2462</v>
      </c>
      <c r="E2166" s="1373" t="s">
        <v>845</v>
      </c>
      <c r="F2166" s="1373" t="s">
        <v>1388</v>
      </c>
      <c r="G2166" s="1374">
        <v>0</v>
      </c>
      <c r="H2166" s="1374">
        <v>0</v>
      </c>
      <c r="I2166" s="1374">
        <v>8909.43</v>
      </c>
      <c r="J2166" s="1374">
        <v>0</v>
      </c>
      <c r="K2166" s="1374">
        <v>0</v>
      </c>
      <c r="L2166" s="1374">
        <v>-8909.43</v>
      </c>
    </row>
    <row r="2167" spans="1:12" ht="21">
      <c r="A2167" s="1372">
        <v>45535</v>
      </c>
      <c r="B2167" s="1373" t="s">
        <v>2397</v>
      </c>
      <c r="C2167" s="1373" t="s">
        <v>2461</v>
      </c>
      <c r="D2167" s="1373" t="s">
        <v>2462</v>
      </c>
      <c r="E2167" s="1373" t="s">
        <v>846</v>
      </c>
      <c r="F2167" s="1373" t="s">
        <v>1389</v>
      </c>
      <c r="G2167" s="1374">
        <v>0</v>
      </c>
      <c r="H2167" s="1374">
        <v>0</v>
      </c>
      <c r="I2167" s="1374">
        <v>0</v>
      </c>
      <c r="J2167" s="1374">
        <v>100072.84</v>
      </c>
      <c r="K2167" s="1374">
        <v>0</v>
      </c>
      <c r="L2167" s="1374">
        <v>100072.84</v>
      </c>
    </row>
    <row r="2168" spans="1:12" ht="21">
      <c r="A2168" s="1372">
        <v>45535</v>
      </c>
      <c r="B2168" s="1373" t="s">
        <v>2397</v>
      </c>
      <c r="C2168" s="1373" t="s">
        <v>2461</v>
      </c>
      <c r="D2168" s="1373" t="s">
        <v>2462</v>
      </c>
      <c r="E2168" s="1373" t="s">
        <v>847</v>
      </c>
      <c r="F2168" s="1373" t="s">
        <v>220</v>
      </c>
      <c r="G2168" s="1375"/>
      <c r="H2168" s="1375"/>
      <c r="I2168" s="1375"/>
      <c r="J2168" s="1375"/>
      <c r="K2168" s="1375"/>
      <c r="L2168" s="1375"/>
    </row>
    <row r="2169" spans="1:12" ht="21">
      <c r="A2169" s="1372">
        <v>45535</v>
      </c>
      <c r="B2169" s="1373" t="s">
        <v>2397</v>
      </c>
      <c r="C2169" s="1373" t="s">
        <v>2461</v>
      </c>
      <c r="D2169" s="1373" t="s">
        <v>2462</v>
      </c>
      <c r="E2169" s="1373" t="s">
        <v>848</v>
      </c>
      <c r="F2169" s="1373" t="s">
        <v>221</v>
      </c>
      <c r="G2169" s="1375"/>
      <c r="H2169" s="1375"/>
      <c r="I2169" s="1375"/>
      <c r="J2169" s="1375"/>
      <c r="K2169" s="1375"/>
      <c r="L2169" s="1375"/>
    </row>
    <row r="2170" spans="1:12" ht="21">
      <c r="A2170" s="1372">
        <v>45535</v>
      </c>
      <c r="B2170" s="1373" t="s">
        <v>2397</v>
      </c>
      <c r="C2170" s="1373" t="s">
        <v>2461</v>
      </c>
      <c r="D2170" s="1373" t="s">
        <v>2462</v>
      </c>
      <c r="E2170" s="1373" t="s">
        <v>849</v>
      </c>
      <c r="F2170" s="1373" t="s">
        <v>2274</v>
      </c>
      <c r="G2170" s="1375"/>
      <c r="H2170" s="1375"/>
      <c r="I2170" s="1375"/>
      <c r="J2170" s="1375"/>
      <c r="K2170" s="1375"/>
      <c r="L2170" s="1375"/>
    </row>
    <row r="2171" spans="1:12" ht="21">
      <c r="A2171" s="1372">
        <v>45535</v>
      </c>
      <c r="B2171" s="1373" t="s">
        <v>2397</v>
      </c>
      <c r="C2171" s="1373" t="s">
        <v>2461</v>
      </c>
      <c r="D2171" s="1373" t="s">
        <v>2462</v>
      </c>
      <c r="E2171" s="1373" t="s">
        <v>850</v>
      </c>
      <c r="F2171" s="1373" t="s">
        <v>2275</v>
      </c>
      <c r="G2171" s="1374">
        <v>0</v>
      </c>
      <c r="H2171" s="1374">
        <v>1279</v>
      </c>
      <c r="I2171" s="1374">
        <v>0</v>
      </c>
      <c r="J2171" s="1374">
        <v>25010.5</v>
      </c>
      <c r="K2171" s="1374">
        <v>1279</v>
      </c>
      <c r="L2171" s="1374">
        <v>25010.5</v>
      </c>
    </row>
    <row r="2172" spans="1:12" ht="21">
      <c r="A2172" s="1372">
        <v>45535</v>
      </c>
      <c r="B2172" s="1373" t="s">
        <v>2397</v>
      </c>
      <c r="C2172" s="1373" t="s">
        <v>2461</v>
      </c>
      <c r="D2172" s="1373" t="s">
        <v>2462</v>
      </c>
      <c r="E2172" s="1373" t="s">
        <v>851</v>
      </c>
      <c r="F2172" s="1373" t="s">
        <v>2276</v>
      </c>
      <c r="G2172" s="1374">
        <v>0</v>
      </c>
      <c r="H2172" s="1374">
        <v>0</v>
      </c>
      <c r="I2172" s="1374">
        <v>0</v>
      </c>
      <c r="J2172" s="1374">
        <v>18913</v>
      </c>
      <c r="K2172" s="1374">
        <v>0</v>
      </c>
      <c r="L2172" s="1374">
        <v>18913</v>
      </c>
    </row>
    <row r="2173" spans="1:12" ht="21">
      <c r="A2173" s="1372">
        <v>45535</v>
      </c>
      <c r="B2173" s="1373" t="s">
        <v>2397</v>
      </c>
      <c r="C2173" s="1373" t="s">
        <v>2461</v>
      </c>
      <c r="D2173" s="1373" t="s">
        <v>2462</v>
      </c>
      <c r="E2173" s="1373" t="s">
        <v>852</v>
      </c>
      <c r="F2173" s="1373" t="s">
        <v>222</v>
      </c>
      <c r="G2173" s="1374">
        <v>1279</v>
      </c>
      <c r="H2173" s="1374">
        <v>0</v>
      </c>
      <c r="I2173" s="1374">
        <v>5037</v>
      </c>
      <c r="J2173" s="1374">
        <v>0</v>
      </c>
      <c r="K2173" s="1374">
        <v>-1279</v>
      </c>
      <c r="L2173" s="1374">
        <v>-5037</v>
      </c>
    </row>
    <row r="2174" spans="1:12" ht="21">
      <c r="A2174" s="1372">
        <v>45535</v>
      </c>
      <c r="B2174" s="1373" t="s">
        <v>2397</v>
      </c>
      <c r="C2174" s="1373" t="s">
        <v>2461</v>
      </c>
      <c r="D2174" s="1373" t="s">
        <v>2462</v>
      </c>
      <c r="E2174" s="1373" t="s">
        <v>853</v>
      </c>
      <c r="F2174" s="1373" t="s">
        <v>223</v>
      </c>
      <c r="G2174" s="1374">
        <v>0</v>
      </c>
      <c r="H2174" s="1374">
        <v>0</v>
      </c>
      <c r="I2174" s="1374">
        <v>13751.5</v>
      </c>
      <c r="J2174" s="1374">
        <v>0</v>
      </c>
      <c r="K2174" s="1374">
        <v>0</v>
      </c>
      <c r="L2174" s="1374">
        <v>-13751.5</v>
      </c>
    </row>
    <row r="2175" spans="1:12" ht="21">
      <c r="A2175" s="1372">
        <v>45535</v>
      </c>
      <c r="B2175" s="1373" t="s">
        <v>2397</v>
      </c>
      <c r="C2175" s="1373" t="s">
        <v>2461</v>
      </c>
      <c r="D2175" s="1373" t="s">
        <v>2462</v>
      </c>
      <c r="E2175" s="1373" t="s">
        <v>854</v>
      </c>
      <c r="F2175" s="1373" t="s">
        <v>2277</v>
      </c>
      <c r="G2175" s="1375"/>
      <c r="H2175" s="1375"/>
      <c r="I2175" s="1375"/>
      <c r="J2175" s="1375"/>
      <c r="K2175" s="1375"/>
      <c r="L2175" s="1375"/>
    </row>
    <row r="2176" spans="1:12" ht="21">
      <c r="A2176" s="1372">
        <v>45535</v>
      </c>
      <c r="B2176" s="1373" t="s">
        <v>2397</v>
      </c>
      <c r="C2176" s="1373" t="s">
        <v>2461</v>
      </c>
      <c r="D2176" s="1373" t="s">
        <v>2462</v>
      </c>
      <c r="E2176" s="1373" t="s">
        <v>855</v>
      </c>
      <c r="F2176" s="1373" t="s">
        <v>2278</v>
      </c>
      <c r="G2176" s="1375"/>
      <c r="H2176" s="1375"/>
      <c r="I2176" s="1375"/>
      <c r="J2176" s="1375"/>
      <c r="K2176" s="1375"/>
      <c r="L2176" s="1375"/>
    </row>
    <row r="2177" spans="1:12" ht="21">
      <c r="A2177" s="1372">
        <v>45535</v>
      </c>
      <c r="B2177" s="1373" t="s">
        <v>2397</v>
      </c>
      <c r="C2177" s="1373" t="s">
        <v>2461</v>
      </c>
      <c r="D2177" s="1373" t="s">
        <v>2462</v>
      </c>
      <c r="E2177" s="1373" t="s">
        <v>856</v>
      </c>
      <c r="F2177" s="1373" t="s">
        <v>2279</v>
      </c>
      <c r="G2177" s="1375"/>
      <c r="H2177" s="1375"/>
      <c r="I2177" s="1375"/>
      <c r="J2177" s="1375"/>
      <c r="K2177" s="1375"/>
      <c r="L2177" s="1375"/>
    </row>
    <row r="2178" spans="1:12" ht="21">
      <c r="A2178" s="1372">
        <v>45535</v>
      </c>
      <c r="B2178" s="1373" t="s">
        <v>2397</v>
      </c>
      <c r="C2178" s="1373" t="s">
        <v>2461</v>
      </c>
      <c r="D2178" s="1373" t="s">
        <v>2462</v>
      </c>
      <c r="E2178" s="1373" t="s">
        <v>857</v>
      </c>
      <c r="F2178" s="1373" t="s">
        <v>2280</v>
      </c>
      <c r="G2178" s="1375"/>
      <c r="H2178" s="1375"/>
      <c r="I2178" s="1375"/>
      <c r="J2178" s="1375"/>
      <c r="K2178" s="1375"/>
      <c r="L2178" s="1375"/>
    </row>
    <row r="2179" spans="1:12" ht="21">
      <c r="A2179" s="1372">
        <v>45535</v>
      </c>
      <c r="B2179" s="1373" t="s">
        <v>2397</v>
      </c>
      <c r="C2179" s="1373" t="s">
        <v>2461</v>
      </c>
      <c r="D2179" s="1373" t="s">
        <v>2462</v>
      </c>
      <c r="E2179" s="1373" t="s">
        <v>858</v>
      </c>
      <c r="F2179" s="1373" t="s">
        <v>2281</v>
      </c>
      <c r="G2179" s="1375"/>
      <c r="H2179" s="1375"/>
      <c r="I2179" s="1375"/>
      <c r="J2179" s="1375"/>
      <c r="K2179" s="1375"/>
      <c r="L2179" s="1375"/>
    </row>
    <row r="2180" spans="1:12" ht="21">
      <c r="A2180" s="1372">
        <v>45535</v>
      </c>
      <c r="B2180" s="1373" t="s">
        <v>2397</v>
      </c>
      <c r="C2180" s="1373" t="s">
        <v>2461</v>
      </c>
      <c r="D2180" s="1373" t="s">
        <v>2462</v>
      </c>
      <c r="E2180" s="1373" t="s">
        <v>859</v>
      </c>
      <c r="F2180" s="1373" t="s">
        <v>2282</v>
      </c>
      <c r="G2180" s="1375"/>
      <c r="H2180" s="1375"/>
      <c r="I2180" s="1375"/>
      <c r="J2180" s="1375"/>
      <c r="K2180" s="1375"/>
      <c r="L2180" s="1375"/>
    </row>
    <row r="2181" spans="1:12" ht="42">
      <c r="A2181" s="1372">
        <v>45535</v>
      </c>
      <c r="B2181" s="1373" t="s">
        <v>2397</v>
      </c>
      <c r="C2181" s="1373" t="s">
        <v>2461</v>
      </c>
      <c r="D2181" s="1373" t="s">
        <v>2462</v>
      </c>
      <c r="E2181" s="1373" t="s">
        <v>860</v>
      </c>
      <c r="F2181" s="1373" t="s">
        <v>2283</v>
      </c>
      <c r="G2181" s="1375"/>
      <c r="H2181" s="1375"/>
      <c r="I2181" s="1375"/>
      <c r="J2181" s="1375"/>
      <c r="K2181" s="1375"/>
      <c r="L2181" s="1375"/>
    </row>
    <row r="2182" spans="1:12" ht="21">
      <c r="A2182" s="1372">
        <v>45535</v>
      </c>
      <c r="B2182" s="1373" t="s">
        <v>2397</v>
      </c>
      <c r="C2182" s="1373" t="s">
        <v>2461</v>
      </c>
      <c r="D2182" s="1373" t="s">
        <v>2462</v>
      </c>
      <c r="E2182" s="1373" t="s">
        <v>861</v>
      </c>
      <c r="F2182" s="1373" t="s">
        <v>2284</v>
      </c>
      <c r="G2182" s="1374">
        <v>0</v>
      </c>
      <c r="H2182" s="1374">
        <v>0</v>
      </c>
      <c r="I2182" s="1374">
        <v>0</v>
      </c>
      <c r="J2182" s="1374">
        <v>19000</v>
      </c>
      <c r="K2182" s="1374">
        <v>0</v>
      </c>
      <c r="L2182" s="1374">
        <v>19000</v>
      </c>
    </row>
    <row r="2183" spans="1:12" ht="21">
      <c r="A2183" s="1372">
        <v>45535</v>
      </c>
      <c r="B2183" s="1373" t="s">
        <v>2397</v>
      </c>
      <c r="C2183" s="1373" t="s">
        <v>2461</v>
      </c>
      <c r="D2183" s="1373" t="s">
        <v>2462</v>
      </c>
      <c r="E2183" s="1373" t="s">
        <v>862</v>
      </c>
      <c r="F2183" s="1373" t="s">
        <v>2285</v>
      </c>
      <c r="G2183" s="1375"/>
      <c r="H2183" s="1375"/>
      <c r="I2183" s="1375"/>
      <c r="J2183" s="1375"/>
      <c r="K2183" s="1375"/>
      <c r="L2183" s="1375"/>
    </row>
    <row r="2184" spans="1:12" ht="21">
      <c r="A2184" s="1372">
        <v>45535</v>
      </c>
      <c r="B2184" s="1373" t="s">
        <v>2397</v>
      </c>
      <c r="C2184" s="1373" t="s">
        <v>2461</v>
      </c>
      <c r="D2184" s="1373" t="s">
        <v>2462</v>
      </c>
      <c r="E2184" s="1373" t="s">
        <v>863</v>
      </c>
      <c r="F2184" s="1373" t="s">
        <v>2286</v>
      </c>
      <c r="G2184" s="1375"/>
      <c r="H2184" s="1375"/>
      <c r="I2184" s="1375"/>
      <c r="J2184" s="1375"/>
      <c r="K2184" s="1375"/>
      <c r="L2184" s="1375"/>
    </row>
    <row r="2185" spans="1:12" ht="42">
      <c r="A2185" s="1372">
        <v>45535</v>
      </c>
      <c r="B2185" s="1373" t="s">
        <v>2397</v>
      </c>
      <c r="C2185" s="1373" t="s">
        <v>2461</v>
      </c>
      <c r="D2185" s="1373" t="s">
        <v>2462</v>
      </c>
      <c r="E2185" s="1373" t="s">
        <v>864</v>
      </c>
      <c r="F2185" s="1373" t="s">
        <v>2287</v>
      </c>
      <c r="G2185" s="1375"/>
      <c r="H2185" s="1375"/>
      <c r="I2185" s="1375"/>
      <c r="J2185" s="1375"/>
      <c r="K2185" s="1375"/>
      <c r="L2185" s="1375"/>
    </row>
    <row r="2186" spans="1:12" ht="21">
      <c r="A2186" s="1372">
        <v>45535</v>
      </c>
      <c r="B2186" s="1373" t="s">
        <v>2397</v>
      </c>
      <c r="C2186" s="1373" t="s">
        <v>2461</v>
      </c>
      <c r="D2186" s="1373" t="s">
        <v>2462</v>
      </c>
      <c r="E2186" s="1373" t="s">
        <v>865</v>
      </c>
      <c r="F2186" s="1373" t="s">
        <v>224</v>
      </c>
      <c r="G2186" s="1374">
        <v>0</v>
      </c>
      <c r="H2186" s="1374">
        <v>0</v>
      </c>
      <c r="I2186" s="1374">
        <v>0</v>
      </c>
      <c r="J2186" s="1374">
        <v>710</v>
      </c>
      <c r="K2186" s="1374">
        <v>0</v>
      </c>
      <c r="L2186" s="1374">
        <v>710</v>
      </c>
    </row>
    <row r="2187" spans="1:12" ht="21">
      <c r="A2187" s="1372">
        <v>45535</v>
      </c>
      <c r="B2187" s="1373" t="s">
        <v>2397</v>
      </c>
      <c r="C2187" s="1373" t="s">
        <v>2461</v>
      </c>
      <c r="D2187" s="1373" t="s">
        <v>2462</v>
      </c>
      <c r="E2187" s="1373" t="s">
        <v>866</v>
      </c>
      <c r="F2187" s="1373" t="s">
        <v>1259</v>
      </c>
      <c r="G2187" s="1375"/>
      <c r="H2187" s="1375"/>
      <c r="I2187" s="1375"/>
      <c r="J2187" s="1375"/>
      <c r="K2187" s="1375"/>
      <c r="L2187" s="1375"/>
    </row>
    <row r="2188" spans="1:12" ht="42">
      <c r="A2188" s="1372">
        <v>45535</v>
      </c>
      <c r="B2188" s="1373" t="s">
        <v>2397</v>
      </c>
      <c r="C2188" s="1373" t="s">
        <v>2461</v>
      </c>
      <c r="D2188" s="1373" t="s">
        <v>2462</v>
      </c>
      <c r="E2188" s="1373" t="s">
        <v>867</v>
      </c>
      <c r="F2188" s="1373" t="s">
        <v>416</v>
      </c>
      <c r="G2188" s="1375"/>
      <c r="H2188" s="1375"/>
      <c r="I2188" s="1375"/>
      <c r="J2188" s="1375"/>
      <c r="K2188" s="1375"/>
      <c r="L2188" s="1375"/>
    </row>
    <row r="2189" spans="1:12" ht="21">
      <c r="A2189" s="1372">
        <v>45535</v>
      </c>
      <c r="B2189" s="1373" t="s">
        <v>2397</v>
      </c>
      <c r="C2189" s="1373" t="s">
        <v>2461</v>
      </c>
      <c r="D2189" s="1373" t="s">
        <v>2462</v>
      </c>
      <c r="E2189" s="1373" t="s">
        <v>868</v>
      </c>
      <c r="F2189" s="1373" t="s">
        <v>225</v>
      </c>
      <c r="G2189" s="1375"/>
      <c r="H2189" s="1375"/>
      <c r="I2189" s="1375"/>
      <c r="J2189" s="1375"/>
      <c r="K2189" s="1375"/>
      <c r="L2189" s="1375"/>
    </row>
    <row r="2190" spans="1:12" ht="21">
      <c r="A2190" s="1372">
        <v>45535</v>
      </c>
      <c r="B2190" s="1373" t="s">
        <v>2397</v>
      </c>
      <c r="C2190" s="1373" t="s">
        <v>2461</v>
      </c>
      <c r="D2190" s="1373" t="s">
        <v>2462</v>
      </c>
      <c r="E2190" s="1373" t="s">
        <v>869</v>
      </c>
      <c r="F2190" s="1373" t="s">
        <v>226</v>
      </c>
      <c r="G2190" s="1375"/>
      <c r="H2190" s="1375"/>
      <c r="I2190" s="1375"/>
      <c r="J2190" s="1375"/>
      <c r="K2190" s="1375"/>
      <c r="L2190" s="1375"/>
    </row>
    <row r="2191" spans="1:12" ht="21">
      <c r="A2191" s="1372">
        <v>45535</v>
      </c>
      <c r="B2191" s="1373" t="s">
        <v>2397</v>
      </c>
      <c r="C2191" s="1373" t="s">
        <v>2461</v>
      </c>
      <c r="D2191" s="1373" t="s">
        <v>2462</v>
      </c>
      <c r="E2191" s="1373" t="s">
        <v>870</v>
      </c>
      <c r="F2191" s="1373" t="s">
        <v>227</v>
      </c>
      <c r="G2191" s="1374">
        <v>0</v>
      </c>
      <c r="H2191" s="1374">
        <v>0</v>
      </c>
      <c r="I2191" s="1374">
        <v>0</v>
      </c>
      <c r="J2191" s="1374">
        <v>3443</v>
      </c>
      <c r="K2191" s="1374">
        <v>0</v>
      </c>
      <c r="L2191" s="1374">
        <v>3443</v>
      </c>
    </row>
    <row r="2192" spans="1:12" ht="21">
      <c r="A2192" s="1372">
        <v>45535</v>
      </c>
      <c r="B2192" s="1373" t="s">
        <v>2397</v>
      </c>
      <c r="C2192" s="1373" t="s">
        <v>2461</v>
      </c>
      <c r="D2192" s="1373" t="s">
        <v>2462</v>
      </c>
      <c r="E2192" s="1373" t="s">
        <v>871</v>
      </c>
      <c r="F2192" s="1373" t="s">
        <v>2288</v>
      </c>
      <c r="G2192" s="1374">
        <v>0</v>
      </c>
      <c r="H2192" s="1374">
        <v>0</v>
      </c>
      <c r="I2192" s="1374">
        <v>0</v>
      </c>
      <c r="J2192" s="1374">
        <v>1446</v>
      </c>
      <c r="K2192" s="1374">
        <v>0</v>
      </c>
      <c r="L2192" s="1374">
        <v>1446</v>
      </c>
    </row>
    <row r="2193" spans="1:12" ht="21">
      <c r="A2193" s="1372">
        <v>45535</v>
      </c>
      <c r="B2193" s="1373" t="s">
        <v>2397</v>
      </c>
      <c r="C2193" s="1373" t="s">
        <v>2461</v>
      </c>
      <c r="D2193" s="1373" t="s">
        <v>2462</v>
      </c>
      <c r="E2193" s="1373" t="s">
        <v>872</v>
      </c>
      <c r="F2193" s="1373" t="s">
        <v>1261</v>
      </c>
      <c r="G2193" s="1374">
        <v>0</v>
      </c>
      <c r="H2193" s="1374">
        <v>0</v>
      </c>
      <c r="I2193" s="1374">
        <v>2309</v>
      </c>
      <c r="J2193" s="1374">
        <v>0</v>
      </c>
      <c r="K2193" s="1374">
        <v>0</v>
      </c>
      <c r="L2193" s="1374">
        <v>-2309</v>
      </c>
    </row>
    <row r="2194" spans="1:12" ht="21">
      <c r="A2194" s="1372">
        <v>45535</v>
      </c>
      <c r="B2194" s="1373" t="s">
        <v>2397</v>
      </c>
      <c r="C2194" s="1373" t="s">
        <v>2461</v>
      </c>
      <c r="D2194" s="1373" t="s">
        <v>2462</v>
      </c>
      <c r="E2194" s="1373" t="s">
        <v>873</v>
      </c>
      <c r="F2194" s="1373" t="s">
        <v>228</v>
      </c>
      <c r="G2194" s="1375"/>
      <c r="H2194" s="1375"/>
      <c r="I2194" s="1375"/>
      <c r="J2194" s="1375"/>
      <c r="K2194" s="1375"/>
      <c r="L2194" s="1375"/>
    </row>
    <row r="2195" spans="1:12" ht="21">
      <c r="A2195" s="1372">
        <v>45535</v>
      </c>
      <c r="B2195" s="1373" t="s">
        <v>2397</v>
      </c>
      <c r="C2195" s="1373" t="s">
        <v>2461</v>
      </c>
      <c r="D2195" s="1373" t="s">
        <v>2462</v>
      </c>
      <c r="E2195" s="1373" t="s">
        <v>874</v>
      </c>
      <c r="F2195" s="1373" t="s">
        <v>229</v>
      </c>
      <c r="G2195" s="1375"/>
      <c r="H2195" s="1375"/>
      <c r="I2195" s="1375"/>
      <c r="J2195" s="1375"/>
      <c r="K2195" s="1375"/>
      <c r="L2195" s="1375"/>
    </row>
    <row r="2196" spans="1:12" ht="21">
      <c r="A2196" s="1372">
        <v>45535</v>
      </c>
      <c r="B2196" s="1373" t="s">
        <v>2397</v>
      </c>
      <c r="C2196" s="1373" t="s">
        <v>2461</v>
      </c>
      <c r="D2196" s="1373" t="s">
        <v>2462</v>
      </c>
      <c r="E2196" s="1373" t="s">
        <v>875</v>
      </c>
      <c r="F2196" s="1373" t="s">
        <v>230</v>
      </c>
      <c r="G2196" s="1375"/>
      <c r="H2196" s="1375"/>
      <c r="I2196" s="1375"/>
      <c r="J2196" s="1375"/>
      <c r="K2196" s="1375"/>
      <c r="L2196" s="1375"/>
    </row>
    <row r="2197" spans="1:12" ht="21">
      <c r="A2197" s="1372">
        <v>45535</v>
      </c>
      <c r="B2197" s="1373" t="s">
        <v>2397</v>
      </c>
      <c r="C2197" s="1373" t="s">
        <v>2461</v>
      </c>
      <c r="D2197" s="1373" t="s">
        <v>2462</v>
      </c>
      <c r="E2197" s="1373" t="s">
        <v>876</v>
      </c>
      <c r="F2197" s="1373" t="s">
        <v>231</v>
      </c>
      <c r="G2197" s="1375"/>
      <c r="H2197" s="1375"/>
      <c r="I2197" s="1375"/>
      <c r="J2197" s="1375"/>
      <c r="K2197" s="1375"/>
      <c r="L2197" s="1375"/>
    </row>
    <row r="2198" spans="1:12" ht="21">
      <c r="A2198" s="1372">
        <v>45535</v>
      </c>
      <c r="B2198" s="1373" t="s">
        <v>2397</v>
      </c>
      <c r="C2198" s="1373" t="s">
        <v>2461</v>
      </c>
      <c r="D2198" s="1373" t="s">
        <v>2462</v>
      </c>
      <c r="E2198" s="1373" t="s">
        <v>877</v>
      </c>
      <c r="F2198" s="1373" t="s">
        <v>232</v>
      </c>
      <c r="G2198" s="1374">
        <v>0</v>
      </c>
      <c r="H2198" s="1374">
        <v>446914.06</v>
      </c>
      <c r="I2198" s="1374">
        <v>0</v>
      </c>
      <c r="J2198" s="1374">
        <v>2678404.38</v>
      </c>
      <c r="K2198" s="1374">
        <v>446914.06</v>
      </c>
      <c r="L2198" s="1374">
        <v>2678404.38</v>
      </c>
    </row>
    <row r="2199" spans="1:12" ht="21">
      <c r="A2199" s="1372">
        <v>45535</v>
      </c>
      <c r="B2199" s="1373" t="s">
        <v>2397</v>
      </c>
      <c r="C2199" s="1373" t="s">
        <v>2461</v>
      </c>
      <c r="D2199" s="1373" t="s">
        <v>2462</v>
      </c>
      <c r="E2199" s="1373" t="s">
        <v>878</v>
      </c>
      <c r="F2199" s="1373" t="s">
        <v>2153</v>
      </c>
      <c r="G2199" s="1375"/>
      <c r="H2199" s="1375"/>
      <c r="I2199" s="1375"/>
      <c r="J2199" s="1375"/>
      <c r="K2199" s="1375"/>
      <c r="L2199" s="1375"/>
    </row>
    <row r="2200" spans="1:12" ht="21">
      <c r="A2200" s="1372">
        <v>45535</v>
      </c>
      <c r="B2200" s="1373" t="s">
        <v>2397</v>
      </c>
      <c r="C2200" s="1373" t="s">
        <v>2461</v>
      </c>
      <c r="D2200" s="1373" t="s">
        <v>2462</v>
      </c>
      <c r="E2200" s="1373" t="s">
        <v>879</v>
      </c>
      <c r="F2200" s="1373" t="s">
        <v>233</v>
      </c>
      <c r="G2200" s="1375"/>
      <c r="H2200" s="1375"/>
      <c r="I2200" s="1375"/>
      <c r="J2200" s="1375"/>
      <c r="K2200" s="1375"/>
      <c r="L2200" s="1375"/>
    </row>
    <row r="2201" spans="1:12" ht="21">
      <c r="A2201" s="1372">
        <v>45535</v>
      </c>
      <c r="B2201" s="1373" t="s">
        <v>2397</v>
      </c>
      <c r="C2201" s="1373" t="s">
        <v>2461</v>
      </c>
      <c r="D2201" s="1373" t="s">
        <v>2462</v>
      </c>
      <c r="E2201" s="1373" t="s">
        <v>880</v>
      </c>
      <c r="F2201" s="1373" t="s">
        <v>234</v>
      </c>
      <c r="G2201" s="1375"/>
      <c r="H2201" s="1375"/>
      <c r="I2201" s="1375"/>
      <c r="J2201" s="1375"/>
      <c r="K2201" s="1375"/>
      <c r="L2201" s="1375"/>
    </row>
    <row r="2202" spans="1:12" ht="21">
      <c r="A2202" s="1372">
        <v>45535</v>
      </c>
      <c r="B2202" s="1373" t="s">
        <v>2397</v>
      </c>
      <c r="C2202" s="1373" t="s">
        <v>2461</v>
      </c>
      <c r="D2202" s="1373" t="s">
        <v>2462</v>
      </c>
      <c r="E2202" s="1373" t="s">
        <v>881</v>
      </c>
      <c r="F2202" s="1373" t="s">
        <v>1263</v>
      </c>
      <c r="G2202" s="1374">
        <v>0</v>
      </c>
      <c r="H2202" s="1374">
        <v>57760</v>
      </c>
      <c r="I2202" s="1374">
        <v>0</v>
      </c>
      <c r="J2202" s="1374">
        <v>242908.99</v>
      </c>
      <c r="K2202" s="1374">
        <v>57760</v>
      </c>
      <c r="L2202" s="1374">
        <v>242908.99</v>
      </c>
    </row>
    <row r="2203" spans="1:12" ht="21">
      <c r="A2203" s="1372">
        <v>45535</v>
      </c>
      <c r="B2203" s="1373" t="s">
        <v>2397</v>
      </c>
      <c r="C2203" s="1373" t="s">
        <v>2461</v>
      </c>
      <c r="D2203" s="1373" t="s">
        <v>2462</v>
      </c>
      <c r="E2203" s="1373" t="s">
        <v>882</v>
      </c>
      <c r="F2203" s="1373" t="s">
        <v>1264</v>
      </c>
      <c r="G2203" s="1374">
        <v>0</v>
      </c>
      <c r="H2203" s="1374">
        <v>400000</v>
      </c>
      <c r="I2203" s="1374">
        <v>0</v>
      </c>
      <c r="J2203" s="1374">
        <v>400011.98</v>
      </c>
      <c r="K2203" s="1374">
        <v>400000</v>
      </c>
      <c r="L2203" s="1374">
        <v>400011.98</v>
      </c>
    </row>
    <row r="2204" spans="1:12" ht="21">
      <c r="A2204" s="1372">
        <v>45535</v>
      </c>
      <c r="B2204" s="1373" t="s">
        <v>2397</v>
      </c>
      <c r="C2204" s="1373" t="s">
        <v>2461</v>
      </c>
      <c r="D2204" s="1373" t="s">
        <v>2462</v>
      </c>
      <c r="E2204" s="1373" t="s">
        <v>883</v>
      </c>
      <c r="F2204" s="1373" t="s">
        <v>235</v>
      </c>
      <c r="G2204" s="1375"/>
      <c r="H2204" s="1375"/>
      <c r="I2204" s="1375"/>
      <c r="J2204" s="1375"/>
      <c r="K2204" s="1375"/>
      <c r="L2204" s="1375"/>
    </row>
    <row r="2205" spans="1:12" ht="21">
      <c r="A2205" s="1372">
        <v>45535</v>
      </c>
      <c r="B2205" s="1373" t="s">
        <v>2397</v>
      </c>
      <c r="C2205" s="1373" t="s">
        <v>2461</v>
      </c>
      <c r="D2205" s="1373" t="s">
        <v>2462</v>
      </c>
      <c r="E2205" s="1373" t="s">
        <v>884</v>
      </c>
      <c r="F2205" s="1373" t="s">
        <v>236</v>
      </c>
      <c r="G2205" s="1374">
        <v>0</v>
      </c>
      <c r="H2205" s="1374">
        <v>0</v>
      </c>
      <c r="I2205" s="1374">
        <v>0</v>
      </c>
      <c r="J2205" s="1374">
        <v>72394.570000000007</v>
      </c>
      <c r="K2205" s="1374">
        <v>0</v>
      </c>
      <c r="L2205" s="1374">
        <v>72394.570000000007</v>
      </c>
    </row>
    <row r="2206" spans="1:12" ht="21">
      <c r="A2206" s="1372">
        <v>45535</v>
      </c>
      <c r="B2206" s="1373" t="s">
        <v>2397</v>
      </c>
      <c r="C2206" s="1373" t="s">
        <v>2461</v>
      </c>
      <c r="D2206" s="1373" t="s">
        <v>2462</v>
      </c>
      <c r="E2206" s="1373" t="s">
        <v>885</v>
      </c>
      <c r="F2206" s="1373" t="s">
        <v>183</v>
      </c>
      <c r="G2206" s="1375"/>
      <c r="H2206" s="1375"/>
      <c r="I2206" s="1375"/>
      <c r="J2206" s="1375"/>
      <c r="K2206" s="1375"/>
      <c r="L2206" s="1375"/>
    </row>
    <row r="2207" spans="1:12" ht="21">
      <c r="A2207" s="1372">
        <v>45535</v>
      </c>
      <c r="B2207" s="1373" t="s">
        <v>2397</v>
      </c>
      <c r="C2207" s="1373" t="s">
        <v>2461</v>
      </c>
      <c r="D2207" s="1373" t="s">
        <v>2462</v>
      </c>
      <c r="E2207" s="1373" t="s">
        <v>886</v>
      </c>
      <c r="F2207" s="1373" t="s">
        <v>184</v>
      </c>
      <c r="G2207" s="1375"/>
      <c r="H2207" s="1375"/>
      <c r="I2207" s="1375"/>
      <c r="J2207" s="1375"/>
      <c r="K2207" s="1375"/>
      <c r="L2207" s="1375"/>
    </row>
    <row r="2208" spans="1:12" ht="21">
      <c r="A2208" s="1372">
        <v>45535</v>
      </c>
      <c r="B2208" s="1373" t="s">
        <v>2397</v>
      </c>
      <c r="C2208" s="1373" t="s">
        <v>2461</v>
      </c>
      <c r="D2208" s="1373" t="s">
        <v>2462</v>
      </c>
      <c r="E2208" s="1373" t="s">
        <v>887</v>
      </c>
      <c r="F2208" s="1373" t="s">
        <v>237</v>
      </c>
      <c r="G2208" s="1375"/>
      <c r="H2208" s="1375"/>
      <c r="I2208" s="1375"/>
      <c r="J2208" s="1375"/>
      <c r="K2208" s="1375"/>
      <c r="L2208" s="1375"/>
    </row>
    <row r="2209" spans="1:12" ht="21">
      <c r="A2209" s="1372">
        <v>45535</v>
      </c>
      <c r="B2209" s="1373" t="s">
        <v>2397</v>
      </c>
      <c r="C2209" s="1373" t="s">
        <v>2461</v>
      </c>
      <c r="D2209" s="1373" t="s">
        <v>2462</v>
      </c>
      <c r="E2209" s="1373" t="s">
        <v>888</v>
      </c>
      <c r="F2209" s="1373" t="s">
        <v>238</v>
      </c>
      <c r="G2209" s="1374">
        <v>0</v>
      </c>
      <c r="H2209" s="1374">
        <v>3010555</v>
      </c>
      <c r="I2209" s="1374">
        <v>0</v>
      </c>
      <c r="J2209" s="1374">
        <v>33332912.510000002</v>
      </c>
      <c r="K2209" s="1374">
        <v>3010555</v>
      </c>
      <c r="L2209" s="1374">
        <v>33332912.510000002</v>
      </c>
    </row>
    <row r="2210" spans="1:12" ht="21">
      <c r="A2210" s="1372">
        <v>45535</v>
      </c>
      <c r="B2210" s="1373" t="s">
        <v>2397</v>
      </c>
      <c r="C2210" s="1373" t="s">
        <v>2461</v>
      </c>
      <c r="D2210" s="1373" t="s">
        <v>2462</v>
      </c>
      <c r="E2210" s="1373" t="s">
        <v>889</v>
      </c>
      <c r="F2210" s="1373" t="s">
        <v>239</v>
      </c>
      <c r="G2210" s="1375"/>
      <c r="H2210" s="1375"/>
      <c r="I2210" s="1375"/>
      <c r="J2210" s="1375"/>
      <c r="K2210" s="1375"/>
      <c r="L2210" s="1375"/>
    </row>
    <row r="2211" spans="1:12" ht="21">
      <c r="A2211" s="1372">
        <v>45535</v>
      </c>
      <c r="B2211" s="1373" t="s">
        <v>2397</v>
      </c>
      <c r="C2211" s="1373" t="s">
        <v>2461</v>
      </c>
      <c r="D2211" s="1373" t="s">
        <v>2462</v>
      </c>
      <c r="E2211" s="1373" t="s">
        <v>890</v>
      </c>
      <c r="F2211" s="1373" t="s">
        <v>240</v>
      </c>
      <c r="G2211" s="1374">
        <v>0</v>
      </c>
      <c r="H2211" s="1374">
        <v>0</v>
      </c>
      <c r="I2211" s="1374">
        <v>0</v>
      </c>
      <c r="J2211" s="1374">
        <v>8052.6</v>
      </c>
      <c r="K2211" s="1374">
        <v>0</v>
      </c>
      <c r="L2211" s="1374">
        <v>8052.6</v>
      </c>
    </row>
    <row r="2212" spans="1:12" ht="21">
      <c r="A2212" s="1372">
        <v>45535</v>
      </c>
      <c r="B2212" s="1373" t="s">
        <v>2397</v>
      </c>
      <c r="C2212" s="1373" t="s">
        <v>2461</v>
      </c>
      <c r="D2212" s="1373" t="s">
        <v>2462</v>
      </c>
      <c r="E2212" s="1373" t="s">
        <v>891</v>
      </c>
      <c r="F2212" s="1373" t="s">
        <v>241</v>
      </c>
      <c r="G2212" s="1375"/>
      <c r="H2212" s="1375"/>
      <c r="I2212" s="1375"/>
      <c r="J2212" s="1375"/>
      <c r="K2212" s="1375"/>
      <c r="L2212" s="1375"/>
    </row>
    <row r="2213" spans="1:12" ht="21">
      <c r="A2213" s="1372">
        <v>45535</v>
      </c>
      <c r="B2213" s="1373" t="s">
        <v>2397</v>
      </c>
      <c r="C2213" s="1373" t="s">
        <v>2461</v>
      </c>
      <c r="D2213" s="1373" t="s">
        <v>2462</v>
      </c>
      <c r="E2213" s="1373" t="s">
        <v>892</v>
      </c>
      <c r="F2213" s="1373" t="s">
        <v>242</v>
      </c>
      <c r="G2213" s="1375"/>
      <c r="H2213" s="1375"/>
      <c r="I2213" s="1375"/>
      <c r="J2213" s="1375"/>
      <c r="K2213" s="1375"/>
      <c r="L2213" s="1375"/>
    </row>
    <row r="2214" spans="1:12" ht="21">
      <c r="A2214" s="1372">
        <v>45535</v>
      </c>
      <c r="B2214" s="1373" t="s">
        <v>2397</v>
      </c>
      <c r="C2214" s="1373" t="s">
        <v>2461</v>
      </c>
      <c r="D2214" s="1373" t="s">
        <v>2462</v>
      </c>
      <c r="E2214" s="1373" t="s">
        <v>893</v>
      </c>
      <c r="F2214" s="1373" t="s">
        <v>243</v>
      </c>
      <c r="G2214" s="1374">
        <v>0</v>
      </c>
      <c r="H2214" s="1374">
        <v>117506.1</v>
      </c>
      <c r="I2214" s="1374">
        <v>0</v>
      </c>
      <c r="J2214" s="1374">
        <v>1312862.3899999999</v>
      </c>
      <c r="K2214" s="1374">
        <v>117506.1</v>
      </c>
      <c r="L2214" s="1374">
        <v>1312862.3899999999</v>
      </c>
    </row>
    <row r="2215" spans="1:12" ht="21">
      <c r="A2215" s="1372">
        <v>45535</v>
      </c>
      <c r="B2215" s="1373" t="s">
        <v>2397</v>
      </c>
      <c r="C2215" s="1373" t="s">
        <v>2461</v>
      </c>
      <c r="D2215" s="1373" t="s">
        <v>2462</v>
      </c>
      <c r="E2215" s="1373" t="s">
        <v>894</v>
      </c>
      <c r="F2215" s="1373" t="s">
        <v>244</v>
      </c>
      <c r="G2215" s="1375"/>
      <c r="H2215" s="1375"/>
      <c r="I2215" s="1375"/>
      <c r="J2215" s="1375"/>
      <c r="K2215" s="1375"/>
      <c r="L2215" s="1375"/>
    </row>
    <row r="2216" spans="1:12" ht="21">
      <c r="A2216" s="1372">
        <v>45535</v>
      </c>
      <c r="B2216" s="1373" t="s">
        <v>2397</v>
      </c>
      <c r="C2216" s="1373" t="s">
        <v>2461</v>
      </c>
      <c r="D2216" s="1373" t="s">
        <v>2462</v>
      </c>
      <c r="E2216" s="1373" t="s">
        <v>1843</v>
      </c>
      <c r="F2216" s="1373" t="s">
        <v>2289</v>
      </c>
      <c r="G2216" s="1375"/>
      <c r="H2216" s="1375"/>
      <c r="I2216" s="1375"/>
      <c r="J2216" s="1375"/>
      <c r="K2216" s="1375"/>
      <c r="L2216" s="1375"/>
    </row>
    <row r="2217" spans="1:12" ht="21">
      <c r="A2217" s="1372">
        <v>45535</v>
      </c>
      <c r="B2217" s="1373" t="s">
        <v>2397</v>
      </c>
      <c r="C2217" s="1373" t="s">
        <v>2461</v>
      </c>
      <c r="D2217" s="1373" t="s">
        <v>2462</v>
      </c>
      <c r="E2217" s="1373" t="s">
        <v>895</v>
      </c>
      <c r="F2217" s="1373" t="s">
        <v>2290</v>
      </c>
      <c r="G2217" s="1375"/>
      <c r="H2217" s="1375"/>
      <c r="I2217" s="1375"/>
      <c r="J2217" s="1375"/>
      <c r="K2217" s="1375"/>
      <c r="L2217" s="1375"/>
    </row>
    <row r="2218" spans="1:12" ht="21">
      <c r="A2218" s="1372">
        <v>45535</v>
      </c>
      <c r="B2218" s="1373" t="s">
        <v>2397</v>
      </c>
      <c r="C2218" s="1373" t="s">
        <v>2461</v>
      </c>
      <c r="D2218" s="1373" t="s">
        <v>2462</v>
      </c>
      <c r="E2218" s="1373" t="s">
        <v>896</v>
      </c>
      <c r="F2218" s="1373" t="s">
        <v>2291</v>
      </c>
      <c r="G2218" s="1375"/>
      <c r="H2218" s="1375"/>
      <c r="I2218" s="1375"/>
      <c r="J2218" s="1375"/>
      <c r="K2218" s="1375"/>
      <c r="L2218" s="1375"/>
    </row>
    <row r="2219" spans="1:12" ht="21">
      <c r="A2219" s="1372">
        <v>45535</v>
      </c>
      <c r="B2219" s="1373" t="s">
        <v>2397</v>
      </c>
      <c r="C2219" s="1373" t="s">
        <v>2461</v>
      </c>
      <c r="D2219" s="1373" t="s">
        <v>2462</v>
      </c>
      <c r="E2219" s="1373" t="s">
        <v>897</v>
      </c>
      <c r="F2219" s="1373" t="s">
        <v>2292</v>
      </c>
      <c r="G2219" s="1375"/>
      <c r="H2219" s="1375"/>
      <c r="I2219" s="1375"/>
      <c r="J2219" s="1375"/>
      <c r="K2219" s="1375"/>
      <c r="L2219" s="1375"/>
    </row>
    <row r="2220" spans="1:12" ht="21">
      <c r="A2220" s="1372">
        <v>45535</v>
      </c>
      <c r="B2220" s="1373" t="s">
        <v>2397</v>
      </c>
      <c r="C2220" s="1373" t="s">
        <v>2461</v>
      </c>
      <c r="D2220" s="1373" t="s">
        <v>2462</v>
      </c>
      <c r="E2220" s="1373" t="s">
        <v>898</v>
      </c>
      <c r="F2220" s="1373" t="s">
        <v>245</v>
      </c>
      <c r="G2220" s="1375"/>
      <c r="H2220" s="1375"/>
      <c r="I2220" s="1375"/>
      <c r="J2220" s="1375"/>
      <c r="K2220" s="1375"/>
      <c r="L2220" s="1375"/>
    </row>
    <row r="2221" spans="1:12" ht="21">
      <c r="A2221" s="1372">
        <v>45535</v>
      </c>
      <c r="B2221" s="1373" t="s">
        <v>2397</v>
      </c>
      <c r="C2221" s="1373" t="s">
        <v>2461</v>
      </c>
      <c r="D2221" s="1373" t="s">
        <v>2462</v>
      </c>
      <c r="E2221" s="1373" t="s">
        <v>899</v>
      </c>
      <c r="F2221" s="1373" t="s">
        <v>2293</v>
      </c>
      <c r="G2221" s="1375"/>
      <c r="H2221" s="1375"/>
      <c r="I2221" s="1375"/>
      <c r="J2221" s="1375"/>
      <c r="K2221" s="1375"/>
      <c r="L2221" s="1375"/>
    </row>
    <row r="2222" spans="1:12" ht="21">
      <c r="A2222" s="1372">
        <v>45535</v>
      </c>
      <c r="B2222" s="1373" t="s">
        <v>2397</v>
      </c>
      <c r="C2222" s="1373" t="s">
        <v>2461</v>
      </c>
      <c r="D2222" s="1373" t="s">
        <v>2462</v>
      </c>
      <c r="E2222" s="1373" t="s">
        <v>900</v>
      </c>
      <c r="F2222" s="1373" t="s">
        <v>2294</v>
      </c>
      <c r="G2222" s="1375"/>
      <c r="H2222" s="1375"/>
      <c r="I2222" s="1375"/>
      <c r="J2222" s="1375"/>
      <c r="K2222" s="1375"/>
      <c r="L2222" s="1375"/>
    </row>
    <row r="2223" spans="1:12" ht="21">
      <c r="A2223" s="1372">
        <v>45535</v>
      </c>
      <c r="B2223" s="1373" t="s">
        <v>2397</v>
      </c>
      <c r="C2223" s="1373" t="s">
        <v>2461</v>
      </c>
      <c r="D2223" s="1373" t="s">
        <v>2462</v>
      </c>
      <c r="E2223" s="1373" t="s">
        <v>1975</v>
      </c>
      <c r="F2223" s="1373" t="s">
        <v>2295</v>
      </c>
      <c r="G2223" s="1375"/>
      <c r="H2223" s="1375"/>
      <c r="I2223" s="1375"/>
      <c r="J2223" s="1375"/>
      <c r="K2223" s="1375"/>
      <c r="L2223" s="1375"/>
    </row>
    <row r="2224" spans="1:12" ht="21">
      <c r="A2224" s="1372">
        <v>45535</v>
      </c>
      <c r="B2224" s="1373" t="s">
        <v>2397</v>
      </c>
      <c r="C2224" s="1373" t="s">
        <v>2461</v>
      </c>
      <c r="D2224" s="1373" t="s">
        <v>2462</v>
      </c>
      <c r="E2224" s="1373" t="s">
        <v>901</v>
      </c>
      <c r="F2224" s="1373" t="s">
        <v>246</v>
      </c>
      <c r="G2224" s="1375"/>
      <c r="H2224" s="1375"/>
      <c r="I2224" s="1375"/>
      <c r="J2224" s="1375"/>
      <c r="K2224" s="1375"/>
      <c r="L2224" s="1375"/>
    </row>
    <row r="2225" spans="1:12" ht="21">
      <c r="A2225" s="1372">
        <v>45535</v>
      </c>
      <c r="B2225" s="1373" t="s">
        <v>2397</v>
      </c>
      <c r="C2225" s="1373" t="s">
        <v>2461</v>
      </c>
      <c r="D2225" s="1373" t="s">
        <v>2462</v>
      </c>
      <c r="E2225" s="1373" t="s">
        <v>902</v>
      </c>
      <c r="F2225" s="1373" t="s">
        <v>247</v>
      </c>
      <c r="G2225" s="1374">
        <v>0</v>
      </c>
      <c r="H2225" s="1374">
        <v>0</v>
      </c>
      <c r="I2225" s="1374">
        <v>0</v>
      </c>
      <c r="J2225" s="1374">
        <v>1500</v>
      </c>
      <c r="K2225" s="1374">
        <v>0</v>
      </c>
      <c r="L2225" s="1374">
        <v>1500</v>
      </c>
    </row>
    <row r="2226" spans="1:12" ht="21">
      <c r="A2226" s="1372">
        <v>45535</v>
      </c>
      <c r="B2226" s="1373" t="s">
        <v>2397</v>
      </c>
      <c r="C2226" s="1373" t="s">
        <v>2461</v>
      </c>
      <c r="D2226" s="1373" t="s">
        <v>2462</v>
      </c>
      <c r="E2226" s="1373" t="s">
        <v>903</v>
      </c>
      <c r="F2226" s="1373" t="s">
        <v>1272</v>
      </c>
      <c r="G2226" s="1375"/>
      <c r="H2226" s="1375"/>
      <c r="I2226" s="1375"/>
      <c r="J2226" s="1375"/>
      <c r="K2226" s="1375"/>
      <c r="L2226" s="1375"/>
    </row>
    <row r="2227" spans="1:12" ht="21">
      <c r="A2227" s="1372">
        <v>45535</v>
      </c>
      <c r="B2227" s="1373" t="s">
        <v>2397</v>
      </c>
      <c r="C2227" s="1373" t="s">
        <v>2461</v>
      </c>
      <c r="D2227" s="1373" t="s">
        <v>2462</v>
      </c>
      <c r="E2227" s="1373" t="s">
        <v>904</v>
      </c>
      <c r="F2227" s="1373" t="s">
        <v>1273</v>
      </c>
      <c r="G2227" s="1375"/>
      <c r="H2227" s="1375"/>
      <c r="I2227" s="1375"/>
      <c r="J2227" s="1375"/>
      <c r="K2227" s="1375"/>
      <c r="L2227" s="1375"/>
    </row>
    <row r="2228" spans="1:12" ht="21">
      <c r="A2228" s="1372">
        <v>45535</v>
      </c>
      <c r="B2228" s="1373" t="s">
        <v>2397</v>
      </c>
      <c r="C2228" s="1373" t="s">
        <v>2461</v>
      </c>
      <c r="D2228" s="1373" t="s">
        <v>2462</v>
      </c>
      <c r="E2228" s="1373" t="s">
        <v>905</v>
      </c>
      <c r="F2228" s="1373" t="s">
        <v>248</v>
      </c>
      <c r="G2228" s="1374">
        <v>0</v>
      </c>
      <c r="H2228" s="1374">
        <v>17500</v>
      </c>
      <c r="I2228" s="1374">
        <v>0</v>
      </c>
      <c r="J2228" s="1374">
        <v>253400</v>
      </c>
      <c r="K2228" s="1374">
        <v>17500</v>
      </c>
      <c r="L2228" s="1374">
        <v>253400</v>
      </c>
    </row>
    <row r="2229" spans="1:12" ht="21">
      <c r="A2229" s="1372">
        <v>45535</v>
      </c>
      <c r="B2229" s="1373" t="s">
        <v>2397</v>
      </c>
      <c r="C2229" s="1373" t="s">
        <v>2461</v>
      </c>
      <c r="D2229" s="1373" t="s">
        <v>2462</v>
      </c>
      <c r="E2229" s="1373" t="s">
        <v>906</v>
      </c>
      <c r="F2229" s="1373" t="s">
        <v>249</v>
      </c>
      <c r="G2229" s="1375"/>
      <c r="H2229" s="1375"/>
      <c r="I2229" s="1375"/>
      <c r="J2229" s="1375"/>
      <c r="K2229" s="1375"/>
      <c r="L2229" s="1375"/>
    </row>
    <row r="2230" spans="1:12" ht="21">
      <c r="A2230" s="1372">
        <v>45535</v>
      </c>
      <c r="B2230" s="1373" t="s">
        <v>2397</v>
      </c>
      <c r="C2230" s="1373" t="s">
        <v>2461</v>
      </c>
      <c r="D2230" s="1373" t="s">
        <v>2462</v>
      </c>
      <c r="E2230" s="1373" t="s">
        <v>907</v>
      </c>
      <c r="F2230" s="1373" t="s">
        <v>250</v>
      </c>
      <c r="G2230" s="1375"/>
      <c r="H2230" s="1375"/>
      <c r="I2230" s="1375"/>
      <c r="J2230" s="1375"/>
      <c r="K2230" s="1375"/>
      <c r="L2230" s="1375"/>
    </row>
    <row r="2231" spans="1:12" ht="21">
      <c r="A2231" s="1372">
        <v>45535</v>
      </c>
      <c r="B2231" s="1373" t="s">
        <v>2397</v>
      </c>
      <c r="C2231" s="1373" t="s">
        <v>2461</v>
      </c>
      <c r="D2231" s="1373" t="s">
        <v>2462</v>
      </c>
      <c r="E2231" s="1373" t="s">
        <v>908</v>
      </c>
      <c r="F2231" s="1373" t="s">
        <v>251</v>
      </c>
      <c r="G2231" s="1374">
        <v>400</v>
      </c>
      <c r="H2231" s="1374">
        <v>36904.6</v>
      </c>
      <c r="I2231" s="1374">
        <v>0</v>
      </c>
      <c r="J2231" s="1374">
        <v>294769.42</v>
      </c>
      <c r="K2231" s="1374">
        <v>36504.6</v>
      </c>
      <c r="L2231" s="1374">
        <v>294769.42</v>
      </c>
    </row>
    <row r="2232" spans="1:12" ht="21">
      <c r="A2232" s="1372">
        <v>45535</v>
      </c>
      <c r="B2232" s="1373" t="s">
        <v>2397</v>
      </c>
      <c r="C2232" s="1373" t="s">
        <v>2461</v>
      </c>
      <c r="D2232" s="1373" t="s">
        <v>2462</v>
      </c>
      <c r="E2232" s="1373" t="s">
        <v>909</v>
      </c>
      <c r="F2232" s="1373" t="s">
        <v>252</v>
      </c>
      <c r="G2232" s="1375"/>
      <c r="H2232" s="1375"/>
      <c r="I2232" s="1375"/>
      <c r="J2232" s="1375"/>
      <c r="K2232" s="1375"/>
      <c r="L2232" s="1375"/>
    </row>
    <row r="2233" spans="1:12" ht="21">
      <c r="A2233" s="1372">
        <v>45535</v>
      </c>
      <c r="B2233" s="1373" t="s">
        <v>2397</v>
      </c>
      <c r="C2233" s="1373" t="s">
        <v>2461</v>
      </c>
      <c r="D2233" s="1373" t="s">
        <v>2462</v>
      </c>
      <c r="E2233" s="1373" t="s">
        <v>910</v>
      </c>
      <c r="F2233" s="1373" t="s">
        <v>2296</v>
      </c>
      <c r="G2233" s="1375"/>
      <c r="H2233" s="1375"/>
      <c r="I2233" s="1375"/>
      <c r="J2233" s="1375"/>
      <c r="K2233" s="1375"/>
      <c r="L2233" s="1375"/>
    </row>
    <row r="2234" spans="1:12" ht="21">
      <c r="A2234" s="1372">
        <v>45535</v>
      </c>
      <c r="B2234" s="1373" t="s">
        <v>2397</v>
      </c>
      <c r="C2234" s="1373" t="s">
        <v>2461</v>
      </c>
      <c r="D2234" s="1373" t="s">
        <v>2462</v>
      </c>
      <c r="E2234" s="1373" t="s">
        <v>911</v>
      </c>
      <c r="F2234" s="1373" t="s">
        <v>2297</v>
      </c>
      <c r="G2234" s="1375"/>
      <c r="H2234" s="1375"/>
      <c r="I2234" s="1375"/>
      <c r="J2234" s="1375"/>
      <c r="K2234" s="1375"/>
      <c r="L2234" s="1375"/>
    </row>
    <row r="2235" spans="1:12" ht="21">
      <c r="A2235" s="1372">
        <v>45535</v>
      </c>
      <c r="B2235" s="1373" t="s">
        <v>2397</v>
      </c>
      <c r="C2235" s="1373" t="s">
        <v>2461</v>
      </c>
      <c r="D2235" s="1373" t="s">
        <v>2462</v>
      </c>
      <c r="E2235" s="1373" t="s">
        <v>912</v>
      </c>
      <c r="F2235" s="1373" t="s">
        <v>2298</v>
      </c>
      <c r="G2235" s="1374">
        <v>0</v>
      </c>
      <c r="H2235" s="1374">
        <v>3990404</v>
      </c>
      <c r="I2235" s="1374">
        <v>0</v>
      </c>
      <c r="J2235" s="1374">
        <v>3990404</v>
      </c>
      <c r="K2235" s="1374">
        <v>3990404</v>
      </c>
      <c r="L2235" s="1374">
        <v>3990404</v>
      </c>
    </row>
    <row r="2236" spans="1:12" ht="21">
      <c r="A2236" s="1372">
        <v>45535</v>
      </c>
      <c r="B2236" s="1373" t="s">
        <v>2397</v>
      </c>
      <c r="C2236" s="1373" t="s">
        <v>2461</v>
      </c>
      <c r="D2236" s="1373" t="s">
        <v>2462</v>
      </c>
      <c r="E2236" s="1373" t="s">
        <v>913</v>
      </c>
      <c r="F2236" s="1373" t="s">
        <v>2299</v>
      </c>
      <c r="G2236" s="1375"/>
      <c r="H2236" s="1375"/>
      <c r="I2236" s="1375"/>
      <c r="J2236" s="1375"/>
      <c r="K2236" s="1375"/>
      <c r="L2236" s="1375"/>
    </row>
    <row r="2237" spans="1:12" ht="21">
      <c r="A2237" s="1372">
        <v>45535</v>
      </c>
      <c r="B2237" s="1373" t="s">
        <v>2397</v>
      </c>
      <c r="C2237" s="1373" t="s">
        <v>2461</v>
      </c>
      <c r="D2237" s="1373" t="s">
        <v>2462</v>
      </c>
      <c r="E2237" s="1373" t="s">
        <v>914</v>
      </c>
      <c r="F2237" s="1373" t="s">
        <v>2300</v>
      </c>
      <c r="G2237" s="1375"/>
      <c r="H2237" s="1375"/>
      <c r="I2237" s="1375"/>
      <c r="J2237" s="1375"/>
      <c r="K2237" s="1375"/>
      <c r="L2237" s="1375"/>
    </row>
    <row r="2238" spans="1:12" ht="21">
      <c r="A2238" s="1372">
        <v>45535</v>
      </c>
      <c r="B2238" s="1373" t="s">
        <v>2397</v>
      </c>
      <c r="C2238" s="1373" t="s">
        <v>2461</v>
      </c>
      <c r="D2238" s="1373" t="s">
        <v>2462</v>
      </c>
      <c r="E2238" s="1373" t="s">
        <v>915</v>
      </c>
      <c r="F2238" s="1373" t="s">
        <v>2301</v>
      </c>
      <c r="G2238" s="1374">
        <v>0</v>
      </c>
      <c r="H2238" s="1374">
        <v>1095019</v>
      </c>
      <c r="I2238" s="1374">
        <v>0</v>
      </c>
      <c r="J2238" s="1374">
        <v>4112530.58</v>
      </c>
      <c r="K2238" s="1374">
        <v>1095019</v>
      </c>
      <c r="L2238" s="1374">
        <v>4112530.58</v>
      </c>
    </row>
    <row r="2239" spans="1:12" ht="21">
      <c r="A2239" s="1372">
        <v>45535</v>
      </c>
      <c r="B2239" s="1373" t="s">
        <v>2397</v>
      </c>
      <c r="C2239" s="1373" t="s">
        <v>2461</v>
      </c>
      <c r="D2239" s="1373" t="s">
        <v>2462</v>
      </c>
      <c r="E2239" s="1373" t="s">
        <v>916</v>
      </c>
      <c r="F2239" s="1373" t="s">
        <v>2302</v>
      </c>
      <c r="G2239" s="1375"/>
      <c r="H2239" s="1375"/>
      <c r="I2239" s="1375"/>
      <c r="J2239" s="1375"/>
      <c r="K2239" s="1375"/>
      <c r="L2239" s="1375"/>
    </row>
    <row r="2240" spans="1:12" ht="21">
      <c r="A2240" s="1372">
        <v>45535</v>
      </c>
      <c r="B2240" s="1373" t="s">
        <v>2397</v>
      </c>
      <c r="C2240" s="1373" t="s">
        <v>2461</v>
      </c>
      <c r="D2240" s="1373" t="s">
        <v>2462</v>
      </c>
      <c r="E2240" s="1373" t="s">
        <v>917</v>
      </c>
      <c r="F2240" s="1373" t="s">
        <v>2303</v>
      </c>
      <c r="G2240" s="1375"/>
      <c r="H2240" s="1375"/>
      <c r="I2240" s="1375"/>
      <c r="J2240" s="1375"/>
      <c r="K2240" s="1375"/>
      <c r="L2240" s="1375"/>
    </row>
    <row r="2241" spans="1:12" ht="21">
      <c r="A2241" s="1372">
        <v>45535</v>
      </c>
      <c r="B2241" s="1373" t="s">
        <v>2397</v>
      </c>
      <c r="C2241" s="1373" t="s">
        <v>2461</v>
      </c>
      <c r="D2241" s="1373" t="s">
        <v>2462</v>
      </c>
      <c r="E2241" s="1373" t="s">
        <v>918</v>
      </c>
      <c r="F2241" s="1373" t="s">
        <v>2304</v>
      </c>
      <c r="G2241" s="1374">
        <v>0</v>
      </c>
      <c r="H2241" s="1374">
        <v>15300</v>
      </c>
      <c r="I2241" s="1374">
        <v>0</v>
      </c>
      <c r="J2241" s="1374">
        <v>191220</v>
      </c>
      <c r="K2241" s="1374">
        <v>15300</v>
      </c>
      <c r="L2241" s="1374">
        <v>191220</v>
      </c>
    </row>
    <row r="2242" spans="1:12" ht="21">
      <c r="A2242" s="1372">
        <v>45535</v>
      </c>
      <c r="B2242" s="1373" t="s">
        <v>2397</v>
      </c>
      <c r="C2242" s="1373" t="s">
        <v>2461</v>
      </c>
      <c r="D2242" s="1373" t="s">
        <v>2462</v>
      </c>
      <c r="E2242" s="1373" t="s">
        <v>1977</v>
      </c>
      <c r="F2242" s="1373" t="s">
        <v>1978</v>
      </c>
      <c r="G2242" s="1375"/>
      <c r="H2242" s="1375"/>
      <c r="I2242" s="1375"/>
      <c r="J2242" s="1375"/>
      <c r="K2242" s="1375"/>
      <c r="L2242" s="1375"/>
    </row>
    <row r="2243" spans="1:12" ht="21">
      <c r="A2243" s="1372">
        <v>45535</v>
      </c>
      <c r="B2243" s="1373" t="s">
        <v>2397</v>
      </c>
      <c r="C2243" s="1373" t="s">
        <v>2461</v>
      </c>
      <c r="D2243" s="1373" t="s">
        <v>2462</v>
      </c>
      <c r="E2243" s="1373" t="s">
        <v>919</v>
      </c>
      <c r="F2243" s="1373" t="s">
        <v>255</v>
      </c>
      <c r="G2243" s="1374">
        <v>2500</v>
      </c>
      <c r="H2243" s="1374">
        <v>29310</v>
      </c>
      <c r="I2243" s="1374">
        <v>0</v>
      </c>
      <c r="J2243" s="1374">
        <v>306450</v>
      </c>
      <c r="K2243" s="1374">
        <v>26810</v>
      </c>
      <c r="L2243" s="1374">
        <v>306450</v>
      </c>
    </row>
    <row r="2244" spans="1:12" ht="21">
      <c r="A2244" s="1372">
        <v>45535</v>
      </c>
      <c r="B2244" s="1373" t="s">
        <v>2397</v>
      </c>
      <c r="C2244" s="1373" t="s">
        <v>2461</v>
      </c>
      <c r="D2244" s="1373" t="s">
        <v>2462</v>
      </c>
      <c r="E2244" s="1373" t="s">
        <v>920</v>
      </c>
      <c r="F2244" s="1373" t="s">
        <v>256</v>
      </c>
      <c r="G2244" s="1374">
        <v>2404420</v>
      </c>
      <c r="H2244" s="1374">
        <v>0</v>
      </c>
      <c r="I2244" s="1374">
        <v>26705224.850000001</v>
      </c>
      <c r="J2244" s="1374">
        <v>0</v>
      </c>
      <c r="K2244" s="1374">
        <v>2404420</v>
      </c>
      <c r="L2244" s="1374">
        <v>26705224.850000001</v>
      </c>
    </row>
    <row r="2245" spans="1:12" ht="21">
      <c r="A2245" s="1372">
        <v>45535</v>
      </c>
      <c r="B2245" s="1373" t="s">
        <v>2397</v>
      </c>
      <c r="C2245" s="1373" t="s">
        <v>2461</v>
      </c>
      <c r="D2245" s="1373" t="s">
        <v>2462</v>
      </c>
      <c r="E2245" s="1373" t="s">
        <v>921</v>
      </c>
      <c r="F2245" s="1373" t="s">
        <v>257</v>
      </c>
      <c r="G2245" s="1374">
        <v>175390</v>
      </c>
      <c r="H2245" s="1374">
        <v>0</v>
      </c>
      <c r="I2245" s="1374">
        <v>1753330</v>
      </c>
      <c r="J2245" s="1374">
        <v>0</v>
      </c>
      <c r="K2245" s="1374">
        <v>175390</v>
      </c>
      <c r="L2245" s="1374">
        <v>1753330</v>
      </c>
    </row>
    <row r="2246" spans="1:12" ht="21">
      <c r="A2246" s="1372">
        <v>45535</v>
      </c>
      <c r="B2246" s="1373" t="s">
        <v>2397</v>
      </c>
      <c r="C2246" s="1373" t="s">
        <v>2461</v>
      </c>
      <c r="D2246" s="1373" t="s">
        <v>2462</v>
      </c>
      <c r="E2246" s="1373" t="s">
        <v>922</v>
      </c>
      <c r="F2246" s="1373" t="s">
        <v>2157</v>
      </c>
      <c r="G2246" s="1375"/>
      <c r="H2246" s="1375"/>
      <c r="I2246" s="1375"/>
      <c r="J2246" s="1375"/>
      <c r="K2246" s="1375"/>
      <c r="L2246" s="1375"/>
    </row>
    <row r="2247" spans="1:12" ht="21">
      <c r="A2247" s="1372">
        <v>45535</v>
      </c>
      <c r="B2247" s="1373" t="s">
        <v>2397</v>
      </c>
      <c r="C2247" s="1373" t="s">
        <v>2461</v>
      </c>
      <c r="D2247" s="1373" t="s">
        <v>2462</v>
      </c>
      <c r="E2247" s="1373" t="s">
        <v>923</v>
      </c>
      <c r="F2247" s="1373" t="s">
        <v>258</v>
      </c>
      <c r="G2247" s="1374">
        <v>177800</v>
      </c>
      <c r="H2247" s="1374">
        <v>0</v>
      </c>
      <c r="I2247" s="1374">
        <v>1248136.1299999999</v>
      </c>
      <c r="J2247" s="1374">
        <v>0</v>
      </c>
      <c r="K2247" s="1374">
        <v>177800</v>
      </c>
      <c r="L2247" s="1374">
        <v>1248136.1299999999</v>
      </c>
    </row>
    <row r="2248" spans="1:12" ht="21">
      <c r="A2248" s="1372">
        <v>45535</v>
      </c>
      <c r="B2248" s="1373" t="s">
        <v>2397</v>
      </c>
      <c r="C2248" s="1373" t="s">
        <v>2461</v>
      </c>
      <c r="D2248" s="1373" t="s">
        <v>2462</v>
      </c>
      <c r="E2248" s="1373" t="s">
        <v>924</v>
      </c>
      <c r="F2248" s="1373" t="s">
        <v>2305</v>
      </c>
      <c r="G2248" s="1375"/>
      <c r="H2248" s="1375"/>
      <c r="I2248" s="1375"/>
      <c r="J2248" s="1375"/>
      <c r="K2248" s="1375"/>
      <c r="L2248" s="1375"/>
    </row>
    <row r="2249" spans="1:12" ht="21">
      <c r="A2249" s="1372">
        <v>45535</v>
      </c>
      <c r="B2249" s="1373" t="s">
        <v>2397</v>
      </c>
      <c r="C2249" s="1373" t="s">
        <v>2461</v>
      </c>
      <c r="D2249" s="1373" t="s">
        <v>2462</v>
      </c>
      <c r="E2249" s="1373" t="s">
        <v>925</v>
      </c>
      <c r="F2249" s="1373" t="s">
        <v>259</v>
      </c>
      <c r="G2249" s="1375"/>
      <c r="H2249" s="1375"/>
      <c r="I2249" s="1375"/>
      <c r="J2249" s="1375"/>
      <c r="K2249" s="1375"/>
      <c r="L2249" s="1375"/>
    </row>
    <row r="2250" spans="1:12" ht="21">
      <c r="A2250" s="1372">
        <v>45535</v>
      </c>
      <c r="B2250" s="1373" t="s">
        <v>2397</v>
      </c>
      <c r="C2250" s="1373" t="s">
        <v>2461</v>
      </c>
      <c r="D2250" s="1373" t="s">
        <v>2462</v>
      </c>
      <c r="E2250" s="1373" t="s">
        <v>926</v>
      </c>
      <c r="F2250" s="1373" t="s">
        <v>260</v>
      </c>
      <c r="G2250" s="1374">
        <v>0</v>
      </c>
      <c r="H2250" s="1374">
        <v>0</v>
      </c>
      <c r="I2250" s="1374">
        <v>8052.6</v>
      </c>
      <c r="J2250" s="1374">
        <v>0</v>
      </c>
      <c r="K2250" s="1374">
        <v>0</v>
      </c>
      <c r="L2250" s="1374">
        <v>8052.6</v>
      </c>
    </row>
    <row r="2251" spans="1:12" ht="21">
      <c r="A2251" s="1372">
        <v>45535</v>
      </c>
      <c r="B2251" s="1373" t="s">
        <v>2397</v>
      </c>
      <c r="C2251" s="1373" t="s">
        <v>2461</v>
      </c>
      <c r="D2251" s="1373" t="s">
        <v>2462</v>
      </c>
      <c r="E2251" s="1373" t="s">
        <v>927</v>
      </c>
      <c r="F2251" s="1373" t="s">
        <v>261</v>
      </c>
      <c r="G2251" s="1375"/>
      <c r="H2251" s="1375"/>
      <c r="I2251" s="1375"/>
      <c r="J2251" s="1375"/>
      <c r="K2251" s="1375"/>
      <c r="L2251" s="1375"/>
    </row>
    <row r="2252" spans="1:12" ht="21">
      <c r="A2252" s="1372">
        <v>45535</v>
      </c>
      <c r="B2252" s="1373" t="s">
        <v>2397</v>
      </c>
      <c r="C2252" s="1373" t="s">
        <v>2461</v>
      </c>
      <c r="D2252" s="1373" t="s">
        <v>2462</v>
      </c>
      <c r="E2252" s="1373" t="s">
        <v>928</v>
      </c>
      <c r="F2252" s="1373" t="s">
        <v>262</v>
      </c>
      <c r="G2252" s="1375"/>
      <c r="H2252" s="1375"/>
      <c r="I2252" s="1375"/>
      <c r="J2252" s="1375"/>
      <c r="K2252" s="1375"/>
      <c r="L2252" s="1375"/>
    </row>
    <row r="2253" spans="1:12" ht="21">
      <c r="A2253" s="1372">
        <v>45535</v>
      </c>
      <c r="B2253" s="1373" t="s">
        <v>2397</v>
      </c>
      <c r="C2253" s="1373" t="s">
        <v>2461</v>
      </c>
      <c r="D2253" s="1373" t="s">
        <v>2462</v>
      </c>
      <c r="E2253" s="1373" t="s">
        <v>929</v>
      </c>
      <c r="F2253" s="1373" t="s">
        <v>263</v>
      </c>
      <c r="G2253" s="1375"/>
      <c r="H2253" s="1375"/>
      <c r="I2253" s="1375"/>
      <c r="J2253" s="1375"/>
      <c r="K2253" s="1375"/>
      <c r="L2253" s="1375"/>
    </row>
    <row r="2254" spans="1:12" ht="21">
      <c r="A2254" s="1372">
        <v>45535</v>
      </c>
      <c r="B2254" s="1373" t="s">
        <v>2397</v>
      </c>
      <c r="C2254" s="1373" t="s">
        <v>2461</v>
      </c>
      <c r="D2254" s="1373" t="s">
        <v>2462</v>
      </c>
      <c r="E2254" s="1373" t="s">
        <v>930</v>
      </c>
      <c r="F2254" s="1373" t="s">
        <v>264</v>
      </c>
      <c r="G2254" s="1374">
        <v>87800</v>
      </c>
      <c r="H2254" s="1374">
        <v>0</v>
      </c>
      <c r="I2254" s="1374">
        <v>1000072</v>
      </c>
      <c r="J2254" s="1374">
        <v>0</v>
      </c>
      <c r="K2254" s="1374">
        <v>87800</v>
      </c>
      <c r="L2254" s="1374">
        <v>1000072</v>
      </c>
    </row>
    <row r="2255" spans="1:12" ht="21">
      <c r="A2255" s="1372">
        <v>45535</v>
      </c>
      <c r="B2255" s="1373" t="s">
        <v>2397</v>
      </c>
      <c r="C2255" s="1373" t="s">
        <v>2461</v>
      </c>
      <c r="D2255" s="1373" t="s">
        <v>2462</v>
      </c>
      <c r="E2255" s="1373" t="s">
        <v>931</v>
      </c>
      <c r="F2255" s="1373" t="s">
        <v>265</v>
      </c>
      <c r="G2255" s="1374">
        <v>30220</v>
      </c>
      <c r="H2255" s="1374">
        <v>0</v>
      </c>
      <c r="I2255" s="1374">
        <v>356550</v>
      </c>
      <c r="J2255" s="1374">
        <v>0</v>
      </c>
      <c r="K2255" s="1374">
        <v>30220</v>
      </c>
      <c r="L2255" s="1374">
        <v>356550</v>
      </c>
    </row>
    <row r="2256" spans="1:12" ht="21">
      <c r="A2256" s="1372">
        <v>45535</v>
      </c>
      <c r="B2256" s="1373" t="s">
        <v>2397</v>
      </c>
      <c r="C2256" s="1373" t="s">
        <v>2461</v>
      </c>
      <c r="D2256" s="1373" t="s">
        <v>2462</v>
      </c>
      <c r="E2256" s="1373" t="s">
        <v>932</v>
      </c>
      <c r="F2256" s="1373" t="s">
        <v>266</v>
      </c>
      <c r="G2256" s="1374">
        <v>53420</v>
      </c>
      <c r="H2256" s="1374">
        <v>0</v>
      </c>
      <c r="I2256" s="1374">
        <v>2549850</v>
      </c>
      <c r="J2256" s="1374">
        <v>0</v>
      </c>
      <c r="K2256" s="1374">
        <v>53420</v>
      </c>
      <c r="L2256" s="1374">
        <v>2549850</v>
      </c>
    </row>
    <row r="2257" spans="1:12" ht="21">
      <c r="A2257" s="1372">
        <v>45535</v>
      </c>
      <c r="B2257" s="1373" t="s">
        <v>2397</v>
      </c>
      <c r="C2257" s="1373" t="s">
        <v>2461</v>
      </c>
      <c r="D2257" s="1373" t="s">
        <v>2462</v>
      </c>
      <c r="E2257" s="1373" t="s">
        <v>933</v>
      </c>
      <c r="F2257" s="1373" t="s">
        <v>267</v>
      </c>
      <c r="G2257" s="1374">
        <v>294950</v>
      </c>
      <c r="H2257" s="1374">
        <v>0</v>
      </c>
      <c r="I2257" s="1374">
        <v>457750</v>
      </c>
      <c r="J2257" s="1374">
        <v>0</v>
      </c>
      <c r="K2257" s="1374">
        <v>294950</v>
      </c>
      <c r="L2257" s="1374">
        <v>457750</v>
      </c>
    </row>
    <row r="2258" spans="1:12" ht="21">
      <c r="A2258" s="1372">
        <v>45535</v>
      </c>
      <c r="B2258" s="1373" t="s">
        <v>2397</v>
      </c>
      <c r="C2258" s="1373" t="s">
        <v>2461</v>
      </c>
      <c r="D2258" s="1373" t="s">
        <v>2462</v>
      </c>
      <c r="E2258" s="1373" t="s">
        <v>934</v>
      </c>
      <c r="F2258" s="1373" t="s">
        <v>1283</v>
      </c>
      <c r="G2258" s="1374">
        <v>648137.1</v>
      </c>
      <c r="H2258" s="1374">
        <v>0</v>
      </c>
      <c r="I2258" s="1374">
        <v>6568485.6699999999</v>
      </c>
      <c r="J2258" s="1374">
        <v>0</v>
      </c>
      <c r="K2258" s="1374">
        <v>648137.1</v>
      </c>
      <c r="L2258" s="1374">
        <v>6568485.6699999999</v>
      </c>
    </row>
    <row r="2259" spans="1:12" ht="21">
      <c r="A2259" s="1372">
        <v>45535</v>
      </c>
      <c r="B2259" s="1373" t="s">
        <v>2397</v>
      </c>
      <c r="C2259" s="1373" t="s">
        <v>2461</v>
      </c>
      <c r="D2259" s="1373" t="s">
        <v>2462</v>
      </c>
      <c r="E2259" s="1373" t="s">
        <v>935</v>
      </c>
      <c r="F2259" s="1373" t="s">
        <v>1285</v>
      </c>
      <c r="G2259" s="1374">
        <v>328830</v>
      </c>
      <c r="H2259" s="1374">
        <v>0</v>
      </c>
      <c r="I2259" s="1374">
        <v>3695510.94</v>
      </c>
      <c r="J2259" s="1374">
        <v>0</v>
      </c>
      <c r="K2259" s="1374">
        <v>328830</v>
      </c>
      <c r="L2259" s="1374">
        <v>3695510.94</v>
      </c>
    </row>
    <row r="2260" spans="1:12" ht="21">
      <c r="A2260" s="1372">
        <v>45535</v>
      </c>
      <c r="B2260" s="1373" t="s">
        <v>2397</v>
      </c>
      <c r="C2260" s="1373" t="s">
        <v>2461</v>
      </c>
      <c r="D2260" s="1373" t="s">
        <v>2462</v>
      </c>
      <c r="E2260" s="1373" t="s">
        <v>936</v>
      </c>
      <c r="F2260" s="1373" t="s">
        <v>1286</v>
      </c>
      <c r="G2260" s="1374">
        <v>0</v>
      </c>
      <c r="H2260" s="1374">
        <v>0</v>
      </c>
      <c r="I2260" s="1374">
        <v>50800</v>
      </c>
      <c r="J2260" s="1374">
        <v>0</v>
      </c>
      <c r="K2260" s="1374">
        <v>0</v>
      </c>
      <c r="L2260" s="1374">
        <v>50800</v>
      </c>
    </row>
    <row r="2261" spans="1:12" ht="21">
      <c r="A2261" s="1372">
        <v>45535</v>
      </c>
      <c r="B2261" s="1373" t="s">
        <v>2397</v>
      </c>
      <c r="C2261" s="1373" t="s">
        <v>2461</v>
      </c>
      <c r="D2261" s="1373" t="s">
        <v>2462</v>
      </c>
      <c r="E2261" s="1373" t="s">
        <v>937</v>
      </c>
      <c r="F2261" s="1373" t="s">
        <v>1288</v>
      </c>
      <c r="G2261" s="1374">
        <v>13587</v>
      </c>
      <c r="H2261" s="1374">
        <v>0</v>
      </c>
      <c r="I2261" s="1374">
        <v>133794</v>
      </c>
      <c r="J2261" s="1374">
        <v>0</v>
      </c>
      <c r="K2261" s="1374">
        <v>13587</v>
      </c>
      <c r="L2261" s="1374">
        <v>133794</v>
      </c>
    </row>
    <row r="2262" spans="1:12" ht="21">
      <c r="A2262" s="1372">
        <v>45535</v>
      </c>
      <c r="B2262" s="1373" t="s">
        <v>2397</v>
      </c>
      <c r="C2262" s="1373" t="s">
        <v>2461</v>
      </c>
      <c r="D2262" s="1373" t="s">
        <v>2462</v>
      </c>
      <c r="E2262" s="1373" t="s">
        <v>938</v>
      </c>
      <c r="F2262" s="1373" t="s">
        <v>1289</v>
      </c>
      <c r="G2262" s="1374">
        <v>48490</v>
      </c>
      <c r="H2262" s="1374">
        <v>0</v>
      </c>
      <c r="I2262" s="1374">
        <v>726229.81</v>
      </c>
      <c r="J2262" s="1374">
        <v>0</v>
      </c>
      <c r="K2262" s="1374">
        <v>48490</v>
      </c>
      <c r="L2262" s="1374">
        <v>726229.81</v>
      </c>
    </row>
    <row r="2263" spans="1:12" ht="21">
      <c r="A2263" s="1372">
        <v>45535</v>
      </c>
      <c r="B2263" s="1373" t="s">
        <v>2397</v>
      </c>
      <c r="C2263" s="1373" t="s">
        <v>2461</v>
      </c>
      <c r="D2263" s="1373" t="s">
        <v>2462</v>
      </c>
      <c r="E2263" s="1373" t="s">
        <v>939</v>
      </c>
      <c r="F2263" s="1373" t="s">
        <v>1391</v>
      </c>
      <c r="G2263" s="1374">
        <v>69380</v>
      </c>
      <c r="H2263" s="1374">
        <v>0</v>
      </c>
      <c r="I2263" s="1374">
        <v>748810</v>
      </c>
      <c r="J2263" s="1374">
        <v>0</v>
      </c>
      <c r="K2263" s="1374">
        <v>69380</v>
      </c>
      <c r="L2263" s="1374">
        <v>748810</v>
      </c>
    </row>
    <row r="2264" spans="1:12" ht="21">
      <c r="A2264" s="1372">
        <v>45535</v>
      </c>
      <c r="B2264" s="1373" t="s">
        <v>2397</v>
      </c>
      <c r="C2264" s="1373" t="s">
        <v>2461</v>
      </c>
      <c r="D2264" s="1373" t="s">
        <v>2462</v>
      </c>
      <c r="E2264" s="1373" t="s">
        <v>940</v>
      </c>
      <c r="F2264" s="1373" t="s">
        <v>1290</v>
      </c>
      <c r="G2264" s="1374">
        <v>255</v>
      </c>
      <c r="H2264" s="1374">
        <v>0</v>
      </c>
      <c r="I2264" s="1374">
        <v>2515</v>
      </c>
      <c r="J2264" s="1374">
        <v>0</v>
      </c>
      <c r="K2264" s="1374">
        <v>255</v>
      </c>
      <c r="L2264" s="1374">
        <v>2515</v>
      </c>
    </row>
    <row r="2265" spans="1:12" ht="21">
      <c r="A2265" s="1372">
        <v>45535</v>
      </c>
      <c r="B2265" s="1373" t="s">
        <v>2397</v>
      </c>
      <c r="C2265" s="1373" t="s">
        <v>2461</v>
      </c>
      <c r="D2265" s="1373" t="s">
        <v>2462</v>
      </c>
      <c r="E2265" s="1373" t="s">
        <v>941</v>
      </c>
      <c r="F2265" s="1373" t="s">
        <v>268</v>
      </c>
      <c r="G2265" s="1375"/>
      <c r="H2265" s="1375"/>
      <c r="I2265" s="1375"/>
      <c r="J2265" s="1375"/>
      <c r="K2265" s="1375"/>
      <c r="L2265" s="1375"/>
    </row>
    <row r="2266" spans="1:12" ht="21">
      <c r="A2266" s="1372">
        <v>45535</v>
      </c>
      <c r="B2266" s="1373" t="s">
        <v>2397</v>
      </c>
      <c r="C2266" s="1373" t="s">
        <v>2461</v>
      </c>
      <c r="D2266" s="1373" t="s">
        <v>2462</v>
      </c>
      <c r="E2266" s="1373" t="s">
        <v>942</v>
      </c>
      <c r="F2266" s="1373" t="s">
        <v>269</v>
      </c>
      <c r="G2266" s="1375"/>
      <c r="H2266" s="1375"/>
      <c r="I2266" s="1375"/>
      <c r="J2266" s="1375"/>
      <c r="K2266" s="1375"/>
      <c r="L2266" s="1375"/>
    </row>
    <row r="2267" spans="1:12" ht="21">
      <c r="A2267" s="1372">
        <v>45535</v>
      </c>
      <c r="B2267" s="1373" t="s">
        <v>2397</v>
      </c>
      <c r="C2267" s="1373" t="s">
        <v>2461</v>
      </c>
      <c r="D2267" s="1373" t="s">
        <v>2462</v>
      </c>
      <c r="E2267" s="1373" t="s">
        <v>943</v>
      </c>
      <c r="F2267" s="1373" t="s">
        <v>270</v>
      </c>
      <c r="G2267" s="1375"/>
      <c r="H2267" s="1375"/>
      <c r="I2267" s="1375"/>
      <c r="J2267" s="1375"/>
      <c r="K2267" s="1375"/>
      <c r="L2267" s="1375"/>
    </row>
    <row r="2268" spans="1:12" ht="21">
      <c r="A2268" s="1372">
        <v>45535</v>
      </c>
      <c r="B2268" s="1373" t="s">
        <v>2397</v>
      </c>
      <c r="C2268" s="1373" t="s">
        <v>2461</v>
      </c>
      <c r="D2268" s="1373" t="s">
        <v>2462</v>
      </c>
      <c r="E2268" s="1373" t="s">
        <v>944</v>
      </c>
      <c r="F2268" s="1373" t="s">
        <v>271</v>
      </c>
      <c r="G2268" s="1375"/>
      <c r="H2268" s="1375"/>
      <c r="I2268" s="1375"/>
      <c r="J2268" s="1375"/>
      <c r="K2268" s="1375"/>
      <c r="L2268" s="1375"/>
    </row>
    <row r="2269" spans="1:12" ht="21">
      <c r="A2269" s="1372">
        <v>45535</v>
      </c>
      <c r="B2269" s="1373" t="s">
        <v>2397</v>
      </c>
      <c r="C2269" s="1373" t="s">
        <v>2461</v>
      </c>
      <c r="D2269" s="1373" t="s">
        <v>2462</v>
      </c>
      <c r="E2269" s="1373" t="s">
        <v>945</v>
      </c>
      <c r="F2269" s="1373" t="s">
        <v>272</v>
      </c>
      <c r="G2269" s="1375"/>
      <c r="H2269" s="1375"/>
      <c r="I2269" s="1375"/>
      <c r="J2269" s="1375"/>
      <c r="K2269" s="1375"/>
      <c r="L2269" s="1375"/>
    </row>
    <row r="2270" spans="1:12" ht="21">
      <c r="A2270" s="1372">
        <v>45535</v>
      </c>
      <c r="B2270" s="1373" t="s">
        <v>2397</v>
      </c>
      <c r="C2270" s="1373" t="s">
        <v>2461</v>
      </c>
      <c r="D2270" s="1373" t="s">
        <v>2462</v>
      </c>
      <c r="E2270" s="1373" t="s">
        <v>946</v>
      </c>
      <c r="F2270" s="1373" t="s">
        <v>1291</v>
      </c>
      <c r="G2270" s="1374">
        <v>16800</v>
      </c>
      <c r="H2270" s="1374">
        <v>0</v>
      </c>
      <c r="I2270" s="1374">
        <v>792044.72</v>
      </c>
      <c r="J2270" s="1374">
        <v>0</v>
      </c>
      <c r="K2270" s="1374">
        <v>16800</v>
      </c>
      <c r="L2270" s="1374">
        <v>792044.72</v>
      </c>
    </row>
    <row r="2271" spans="1:12" ht="21">
      <c r="A2271" s="1372">
        <v>45535</v>
      </c>
      <c r="B2271" s="1373" t="s">
        <v>2397</v>
      </c>
      <c r="C2271" s="1373" t="s">
        <v>2461</v>
      </c>
      <c r="D2271" s="1373" t="s">
        <v>2462</v>
      </c>
      <c r="E2271" s="1373" t="s">
        <v>947</v>
      </c>
      <c r="F2271" s="1373" t="s">
        <v>1292</v>
      </c>
      <c r="G2271" s="1375"/>
      <c r="H2271" s="1375"/>
      <c r="I2271" s="1375"/>
      <c r="J2271" s="1375"/>
      <c r="K2271" s="1375"/>
      <c r="L2271" s="1375"/>
    </row>
    <row r="2272" spans="1:12" ht="21">
      <c r="A2272" s="1372">
        <v>45535</v>
      </c>
      <c r="B2272" s="1373" t="s">
        <v>2397</v>
      </c>
      <c r="C2272" s="1373" t="s">
        <v>2461</v>
      </c>
      <c r="D2272" s="1373" t="s">
        <v>2462</v>
      </c>
      <c r="E2272" s="1373" t="s">
        <v>948</v>
      </c>
      <c r="F2272" s="1373" t="s">
        <v>417</v>
      </c>
      <c r="G2272" s="1374">
        <v>114840</v>
      </c>
      <c r="H2272" s="1374">
        <v>2820</v>
      </c>
      <c r="I2272" s="1374">
        <v>1024600</v>
      </c>
      <c r="J2272" s="1374">
        <v>0</v>
      </c>
      <c r="K2272" s="1374">
        <v>112020</v>
      </c>
      <c r="L2272" s="1374">
        <v>1024600</v>
      </c>
    </row>
    <row r="2273" spans="1:12" ht="21">
      <c r="A2273" s="1372">
        <v>45535</v>
      </c>
      <c r="B2273" s="1373" t="s">
        <v>2397</v>
      </c>
      <c r="C2273" s="1373" t="s">
        <v>2461</v>
      </c>
      <c r="D2273" s="1373" t="s">
        <v>2462</v>
      </c>
      <c r="E2273" s="1373" t="s">
        <v>949</v>
      </c>
      <c r="F2273" s="1373" t="s">
        <v>2306</v>
      </c>
      <c r="G2273" s="1375"/>
      <c r="H2273" s="1375"/>
      <c r="I2273" s="1375"/>
      <c r="J2273" s="1375"/>
      <c r="K2273" s="1375"/>
      <c r="L2273" s="1375"/>
    </row>
    <row r="2274" spans="1:12" ht="21">
      <c r="A2274" s="1372">
        <v>45535</v>
      </c>
      <c r="B2274" s="1373" t="s">
        <v>2397</v>
      </c>
      <c r="C2274" s="1373" t="s">
        <v>2461</v>
      </c>
      <c r="D2274" s="1373" t="s">
        <v>2462</v>
      </c>
      <c r="E2274" s="1373" t="s">
        <v>1847</v>
      </c>
      <c r="F2274" s="1373" t="s">
        <v>1848</v>
      </c>
      <c r="G2274" s="1375"/>
      <c r="H2274" s="1375"/>
      <c r="I2274" s="1375"/>
      <c r="J2274" s="1375"/>
      <c r="K2274" s="1375"/>
      <c r="L2274" s="1375"/>
    </row>
    <row r="2275" spans="1:12" ht="21">
      <c r="A2275" s="1372">
        <v>45535</v>
      </c>
      <c r="B2275" s="1373" t="s">
        <v>2397</v>
      </c>
      <c r="C2275" s="1373" t="s">
        <v>2461</v>
      </c>
      <c r="D2275" s="1373" t="s">
        <v>2462</v>
      </c>
      <c r="E2275" s="1373" t="s">
        <v>950</v>
      </c>
      <c r="F2275" s="1373" t="s">
        <v>273</v>
      </c>
      <c r="G2275" s="1375"/>
      <c r="H2275" s="1375"/>
      <c r="I2275" s="1375"/>
      <c r="J2275" s="1375"/>
      <c r="K2275" s="1375"/>
      <c r="L2275" s="1375"/>
    </row>
    <row r="2276" spans="1:12" ht="21">
      <c r="A2276" s="1372">
        <v>45535</v>
      </c>
      <c r="B2276" s="1373" t="s">
        <v>2397</v>
      </c>
      <c r="C2276" s="1373" t="s">
        <v>2461</v>
      </c>
      <c r="D2276" s="1373" t="s">
        <v>2462</v>
      </c>
      <c r="E2276" s="1373" t="s">
        <v>951</v>
      </c>
      <c r="F2276" s="1373" t="s">
        <v>274</v>
      </c>
      <c r="G2276" s="1374">
        <v>45586.2</v>
      </c>
      <c r="H2276" s="1374">
        <v>0</v>
      </c>
      <c r="I2276" s="1374">
        <v>508865.48</v>
      </c>
      <c r="J2276" s="1374">
        <v>0</v>
      </c>
      <c r="K2276" s="1374">
        <v>45586.2</v>
      </c>
      <c r="L2276" s="1374">
        <v>508865.48</v>
      </c>
    </row>
    <row r="2277" spans="1:12" ht="21">
      <c r="A2277" s="1372">
        <v>45535</v>
      </c>
      <c r="B2277" s="1373" t="s">
        <v>2397</v>
      </c>
      <c r="C2277" s="1373" t="s">
        <v>2461</v>
      </c>
      <c r="D2277" s="1373" t="s">
        <v>2462</v>
      </c>
      <c r="E2277" s="1373" t="s">
        <v>952</v>
      </c>
      <c r="F2277" s="1373" t="s">
        <v>275</v>
      </c>
      <c r="G2277" s="1374">
        <v>68379.3</v>
      </c>
      <c r="H2277" s="1374">
        <v>0</v>
      </c>
      <c r="I2277" s="1374">
        <v>763298.25</v>
      </c>
      <c r="J2277" s="1374">
        <v>0</v>
      </c>
      <c r="K2277" s="1374">
        <v>68379.3</v>
      </c>
      <c r="L2277" s="1374">
        <v>763298.25</v>
      </c>
    </row>
    <row r="2278" spans="1:12" ht="21">
      <c r="A2278" s="1372">
        <v>45535</v>
      </c>
      <c r="B2278" s="1373" t="s">
        <v>2397</v>
      </c>
      <c r="C2278" s="1373" t="s">
        <v>2461</v>
      </c>
      <c r="D2278" s="1373" t="s">
        <v>2462</v>
      </c>
      <c r="E2278" s="1373" t="s">
        <v>953</v>
      </c>
      <c r="F2278" s="1373" t="s">
        <v>276</v>
      </c>
      <c r="G2278" s="1374">
        <v>3540.6</v>
      </c>
      <c r="H2278" s="1374">
        <v>0</v>
      </c>
      <c r="I2278" s="1374">
        <v>40698.660000000003</v>
      </c>
      <c r="J2278" s="1374">
        <v>0</v>
      </c>
      <c r="K2278" s="1374">
        <v>3540.6</v>
      </c>
      <c r="L2278" s="1374">
        <v>40698.660000000003</v>
      </c>
    </row>
    <row r="2279" spans="1:12" ht="21">
      <c r="A2279" s="1372">
        <v>45535</v>
      </c>
      <c r="B2279" s="1373" t="s">
        <v>2397</v>
      </c>
      <c r="C2279" s="1373" t="s">
        <v>2461</v>
      </c>
      <c r="D2279" s="1373" t="s">
        <v>2462</v>
      </c>
      <c r="E2279" s="1373" t="s">
        <v>954</v>
      </c>
      <c r="F2279" s="1373" t="s">
        <v>1392</v>
      </c>
      <c r="G2279" s="1374">
        <v>3719</v>
      </c>
      <c r="H2279" s="1374">
        <v>0</v>
      </c>
      <c r="I2279" s="1374">
        <v>45538</v>
      </c>
      <c r="J2279" s="1374">
        <v>0</v>
      </c>
      <c r="K2279" s="1374">
        <v>3719</v>
      </c>
      <c r="L2279" s="1374">
        <v>45538</v>
      </c>
    </row>
    <row r="2280" spans="1:12" ht="21">
      <c r="A2280" s="1372">
        <v>45535</v>
      </c>
      <c r="B2280" s="1373" t="s">
        <v>2397</v>
      </c>
      <c r="C2280" s="1373" t="s">
        <v>2461</v>
      </c>
      <c r="D2280" s="1373" t="s">
        <v>2462</v>
      </c>
      <c r="E2280" s="1373" t="s">
        <v>955</v>
      </c>
      <c r="F2280" s="1373" t="s">
        <v>1393</v>
      </c>
      <c r="G2280" s="1374">
        <v>63657</v>
      </c>
      <c r="H2280" s="1374">
        <v>0</v>
      </c>
      <c r="I2280" s="1374">
        <v>624511</v>
      </c>
      <c r="J2280" s="1374">
        <v>0</v>
      </c>
      <c r="K2280" s="1374">
        <v>63657</v>
      </c>
      <c r="L2280" s="1374">
        <v>624511</v>
      </c>
    </row>
    <row r="2281" spans="1:12" ht="21">
      <c r="A2281" s="1372">
        <v>45535</v>
      </c>
      <c r="B2281" s="1373" t="s">
        <v>2397</v>
      </c>
      <c r="C2281" s="1373" t="s">
        <v>2461</v>
      </c>
      <c r="D2281" s="1373" t="s">
        <v>2462</v>
      </c>
      <c r="E2281" s="1373" t="s">
        <v>956</v>
      </c>
      <c r="F2281" s="1373" t="s">
        <v>277</v>
      </c>
      <c r="G2281" s="1375"/>
      <c r="H2281" s="1375"/>
      <c r="I2281" s="1375"/>
      <c r="J2281" s="1375"/>
      <c r="K2281" s="1375"/>
      <c r="L2281" s="1375"/>
    </row>
    <row r="2282" spans="1:12" ht="21">
      <c r="A2282" s="1372">
        <v>45535</v>
      </c>
      <c r="B2282" s="1373" t="s">
        <v>2397</v>
      </c>
      <c r="C2282" s="1373" t="s">
        <v>2461</v>
      </c>
      <c r="D2282" s="1373" t="s">
        <v>2462</v>
      </c>
      <c r="E2282" s="1373" t="s">
        <v>957</v>
      </c>
      <c r="F2282" s="1373" t="s">
        <v>1849</v>
      </c>
      <c r="G2282" s="1374">
        <v>2515.6</v>
      </c>
      <c r="H2282" s="1374">
        <v>0</v>
      </c>
      <c r="I2282" s="1374">
        <v>27671.599999999999</v>
      </c>
      <c r="J2282" s="1374">
        <v>0</v>
      </c>
      <c r="K2282" s="1374">
        <v>2515.6</v>
      </c>
      <c r="L2282" s="1374">
        <v>27671.599999999999</v>
      </c>
    </row>
    <row r="2283" spans="1:12" ht="21">
      <c r="A2283" s="1372">
        <v>45535</v>
      </c>
      <c r="B2283" s="1373" t="s">
        <v>2397</v>
      </c>
      <c r="C2283" s="1373" t="s">
        <v>2461</v>
      </c>
      <c r="D2283" s="1373" t="s">
        <v>2462</v>
      </c>
      <c r="E2283" s="1373" t="s">
        <v>958</v>
      </c>
      <c r="F2283" s="1373" t="s">
        <v>2307</v>
      </c>
      <c r="G2283" s="1374">
        <v>156000</v>
      </c>
      <c r="H2283" s="1374">
        <v>0</v>
      </c>
      <c r="I2283" s="1374">
        <v>1348322.58</v>
      </c>
      <c r="J2283" s="1374">
        <v>0</v>
      </c>
      <c r="K2283" s="1374">
        <v>156000</v>
      </c>
      <c r="L2283" s="1374">
        <v>1348322.58</v>
      </c>
    </row>
    <row r="2284" spans="1:12" ht="21">
      <c r="A2284" s="1372">
        <v>45535</v>
      </c>
      <c r="B2284" s="1373" t="s">
        <v>2397</v>
      </c>
      <c r="C2284" s="1373" t="s">
        <v>2461</v>
      </c>
      <c r="D2284" s="1373" t="s">
        <v>2462</v>
      </c>
      <c r="E2284" s="1373" t="s">
        <v>959</v>
      </c>
      <c r="F2284" s="1373" t="s">
        <v>2308</v>
      </c>
      <c r="G2284" s="1374">
        <v>11838.76</v>
      </c>
      <c r="H2284" s="1374">
        <v>0</v>
      </c>
      <c r="I2284" s="1374">
        <v>86616.18</v>
      </c>
      <c r="J2284" s="1374">
        <v>0</v>
      </c>
      <c r="K2284" s="1374">
        <v>11838.76</v>
      </c>
      <c r="L2284" s="1374">
        <v>86616.18</v>
      </c>
    </row>
    <row r="2285" spans="1:12" ht="21">
      <c r="A2285" s="1372">
        <v>45535</v>
      </c>
      <c r="B2285" s="1373" t="s">
        <v>2397</v>
      </c>
      <c r="C2285" s="1373" t="s">
        <v>2461</v>
      </c>
      <c r="D2285" s="1373" t="s">
        <v>2462</v>
      </c>
      <c r="E2285" s="1373" t="s">
        <v>1979</v>
      </c>
      <c r="F2285" s="1373" t="s">
        <v>1980</v>
      </c>
      <c r="G2285" s="1375"/>
      <c r="H2285" s="1375"/>
      <c r="I2285" s="1375"/>
      <c r="J2285" s="1375"/>
      <c r="K2285" s="1375"/>
      <c r="L2285" s="1375"/>
    </row>
    <row r="2286" spans="1:12" ht="21">
      <c r="A2286" s="1372">
        <v>45535</v>
      </c>
      <c r="B2286" s="1373" t="s">
        <v>2397</v>
      </c>
      <c r="C2286" s="1373" t="s">
        <v>2461</v>
      </c>
      <c r="D2286" s="1373" t="s">
        <v>2462</v>
      </c>
      <c r="E2286" s="1373" t="s">
        <v>1981</v>
      </c>
      <c r="F2286" s="1373" t="s">
        <v>1982</v>
      </c>
      <c r="G2286" s="1375"/>
      <c r="H2286" s="1375"/>
      <c r="I2286" s="1375"/>
      <c r="J2286" s="1375"/>
      <c r="K2286" s="1375"/>
      <c r="L2286" s="1375"/>
    </row>
    <row r="2287" spans="1:12" ht="21">
      <c r="A2287" s="1372">
        <v>45535</v>
      </c>
      <c r="B2287" s="1373" t="s">
        <v>2397</v>
      </c>
      <c r="C2287" s="1373" t="s">
        <v>2461</v>
      </c>
      <c r="D2287" s="1373" t="s">
        <v>2462</v>
      </c>
      <c r="E2287" s="1373" t="s">
        <v>968</v>
      </c>
      <c r="F2287" s="1373" t="s">
        <v>1297</v>
      </c>
      <c r="G2287" s="1375"/>
      <c r="H2287" s="1375"/>
      <c r="I2287" s="1375"/>
      <c r="J2287" s="1375"/>
      <c r="K2287" s="1375"/>
      <c r="L2287" s="1375"/>
    </row>
    <row r="2288" spans="1:12" ht="21">
      <c r="A2288" s="1372">
        <v>45535</v>
      </c>
      <c r="B2288" s="1373" t="s">
        <v>2397</v>
      </c>
      <c r="C2288" s="1373" t="s">
        <v>2461</v>
      </c>
      <c r="D2288" s="1373" t="s">
        <v>2462</v>
      </c>
      <c r="E2288" s="1373" t="s">
        <v>1408</v>
      </c>
      <c r="F2288" s="1373" t="s">
        <v>1851</v>
      </c>
      <c r="G2288" s="1375"/>
      <c r="H2288" s="1375"/>
      <c r="I2288" s="1375"/>
      <c r="J2288" s="1375"/>
      <c r="K2288" s="1375"/>
      <c r="L2288" s="1375"/>
    </row>
    <row r="2289" spans="1:12" ht="21">
      <c r="A2289" s="1372">
        <v>45535</v>
      </c>
      <c r="B2289" s="1373" t="s">
        <v>2397</v>
      </c>
      <c r="C2289" s="1373" t="s">
        <v>2461</v>
      </c>
      <c r="D2289" s="1373" t="s">
        <v>2462</v>
      </c>
      <c r="E2289" s="1373" t="s">
        <v>1409</v>
      </c>
      <c r="F2289" s="1373" t="s">
        <v>2309</v>
      </c>
      <c r="G2289" s="1374">
        <v>0</v>
      </c>
      <c r="H2289" s="1374">
        <v>0</v>
      </c>
      <c r="I2289" s="1374">
        <v>13029</v>
      </c>
      <c r="J2289" s="1374">
        <v>0</v>
      </c>
      <c r="K2289" s="1374">
        <v>0</v>
      </c>
      <c r="L2289" s="1374">
        <v>13029</v>
      </c>
    </row>
    <row r="2290" spans="1:12" ht="21">
      <c r="A2290" s="1372">
        <v>45535</v>
      </c>
      <c r="B2290" s="1373" t="s">
        <v>2397</v>
      </c>
      <c r="C2290" s="1373" t="s">
        <v>2461</v>
      </c>
      <c r="D2290" s="1373" t="s">
        <v>2462</v>
      </c>
      <c r="E2290" s="1373" t="s">
        <v>2310</v>
      </c>
      <c r="F2290" s="1373" t="s">
        <v>2311</v>
      </c>
      <c r="G2290" s="1375"/>
      <c r="H2290" s="1375"/>
      <c r="I2290" s="1375"/>
      <c r="J2290" s="1375"/>
      <c r="K2290" s="1375"/>
      <c r="L2290" s="1375"/>
    </row>
    <row r="2291" spans="1:12" ht="21">
      <c r="A2291" s="1372">
        <v>45535</v>
      </c>
      <c r="B2291" s="1373" t="s">
        <v>2397</v>
      </c>
      <c r="C2291" s="1373" t="s">
        <v>2461</v>
      </c>
      <c r="D2291" s="1373" t="s">
        <v>2462</v>
      </c>
      <c r="E2291" s="1373" t="s">
        <v>2312</v>
      </c>
      <c r="F2291" s="1373" t="s">
        <v>2313</v>
      </c>
      <c r="G2291" s="1375"/>
      <c r="H2291" s="1375"/>
      <c r="I2291" s="1375"/>
      <c r="J2291" s="1375"/>
      <c r="K2291" s="1375"/>
      <c r="L2291" s="1375"/>
    </row>
    <row r="2292" spans="1:12" ht="21">
      <c r="A2292" s="1372">
        <v>45535</v>
      </c>
      <c r="B2292" s="1373" t="s">
        <v>2397</v>
      </c>
      <c r="C2292" s="1373" t="s">
        <v>2461</v>
      </c>
      <c r="D2292" s="1373" t="s">
        <v>2462</v>
      </c>
      <c r="E2292" s="1373" t="s">
        <v>970</v>
      </c>
      <c r="F2292" s="1373" t="s">
        <v>278</v>
      </c>
      <c r="G2292" s="1374">
        <v>15300</v>
      </c>
      <c r="H2292" s="1374">
        <v>0</v>
      </c>
      <c r="I2292" s="1374">
        <v>138430</v>
      </c>
      <c r="J2292" s="1374">
        <v>0</v>
      </c>
      <c r="K2292" s="1374">
        <v>15300</v>
      </c>
      <c r="L2292" s="1374">
        <v>138430</v>
      </c>
    </row>
    <row r="2293" spans="1:12" ht="21">
      <c r="A2293" s="1372">
        <v>45535</v>
      </c>
      <c r="B2293" s="1373" t="s">
        <v>2397</v>
      </c>
      <c r="C2293" s="1373" t="s">
        <v>2461</v>
      </c>
      <c r="D2293" s="1373" t="s">
        <v>2462</v>
      </c>
      <c r="E2293" s="1373" t="s">
        <v>971</v>
      </c>
      <c r="F2293" s="1373" t="s">
        <v>448</v>
      </c>
      <c r="G2293" s="1374">
        <v>0</v>
      </c>
      <c r="H2293" s="1374">
        <v>0</v>
      </c>
      <c r="I2293" s="1374">
        <v>52790</v>
      </c>
      <c r="J2293" s="1374">
        <v>0</v>
      </c>
      <c r="K2293" s="1374">
        <v>0</v>
      </c>
      <c r="L2293" s="1374">
        <v>52790</v>
      </c>
    </row>
    <row r="2294" spans="1:12" ht="21">
      <c r="A2294" s="1372">
        <v>45535</v>
      </c>
      <c r="B2294" s="1373" t="s">
        <v>2397</v>
      </c>
      <c r="C2294" s="1373" t="s">
        <v>2461</v>
      </c>
      <c r="D2294" s="1373" t="s">
        <v>2462</v>
      </c>
      <c r="E2294" s="1373" t="s">
        <v>972</v>
      </c>
      <c r="F2294" s="1373" t="s">
        <v>449</v>
      </c>
      <c r="G2294" s="1375"/>
      <c r="H2294" s="1375"/>
      <c r="I2294" s="1375"/>
      <c r="J2294" s="1375"/>
      <c r="K2294" s="1375"/>
      <c r="L2294" s="1375"/>
    </row>
    <row r="2295" spans="1:12" ht="42">
      <c r="A2295" s="1372">
        <v>45535</v>
      </c>
      <c r="B2295" s="1373" t="s">
        <v>2397</v>
      </c>
      <c r="C2295" s="1373" t="s">
        <v>2461</v>
      </c>
      <c r="D2295" s="1373" t="s">
        <v>2462</v>
      </c>
      <c r="E2295" s="1373" t="s">
        <v>973</v>
      </c>
      <c r="F2295" s="1373" t="s">
        <v>2314</v>
      </c>
      <c r="G2295" s="1375"/>
      <c r="H2295" s="1375"/>
      <c r="I2295" s="1375"/>
      <c r="J2295" s="1375"/>
      <c r="K2295" s="1375"/>
      <c r="L2295" s="1375"/>
    </row>
    <row r="2296" spans="1:12" ht="42">
      <c r="A2296" s="1372">
        <v>45535</v>
      </c>
      <c r="B2296" s="1373" t="s">
        <v>2397</v>
      </c>
      <c r="C2296" s="1373" t="s">
        <v>2461</v>
      </c>
      <c r="D2296" s="1373" t="s">
        <v>2462</v>
      </c>
      <c r="E2296" s="1373" t="s">
        <v>974</v>
      </c>
      <c r="F2296" s="1373" t="s">
        <v>2315</v>
      </c>
      <c r="G2296" s="1375"/>
      <c r="H2296" s="1375"/>
      <c r="I2296" s="1375"/>
      <c r="J2296" s="1375"/>
      <c r="K2296" s="1375"/>
      <c r="L2296" s="1375"/>
    </row>
    <row r="2297" spans="1:12" ht="21">
      <c r="A2297" s="1372">
        <v>45535</v>
      </c>
      <c r="B2297" s="1373" t="s">
        <v>2397</v>
      </c>
      <c r="C2297" s="1373" t="s">
        <v>2461</v>
      </c>
      <c r="D2297" s="1373" t="s">
        <v>2462</v>
      </c>
      <c r="E2297" s="1373" t="s">
        <v>975</v>
      </c>
      <c r="F2297" s="1373" t="s">
        <v>279</v>
      </c>
      <c r="G2297" s="1375"/>
      <c r="H2297" s="1375"/>
      <c r="I2297" s="1375"/>
      <c r="J2297" s="1375"/>
      <c r="K2297" s="1375"/>
      <c r="L2297" s="1375"/>
    </row>
    <row r="2298" spans="1:12" ht="21">
      <c r="A2298" s="1372">
        <v>45535</v>
      </c>
      <c r="B2298" s="1373" t="s">
        <v>2397</v>
      </c>
      <c r="C2298" s="1373" t="s">
        <v>2461</v>
      </c>
      <c r="D2298" s="1373" t="s">
        <v>2462</v>
      </c>
      <c r="E2298" s="1373" t="s">
        <v>976</v>
      </c>
      <c r="F2298" s="1373" t="s">
        <v>280</v>
      </c>
      <c r="G2298" s="1375"/>
      <c r="H2298" s="1375"/>
      <c r="I2298" s="1375"/>
      <c r="J2298" s="1375"/>
      <c r="K2298" s="1375"/>
      <c r="L2298" s="1375"/>
    </row>
    <row r="2299" spans="1:12" ht="21">
      <c r="A2299" s="1372">
        <v>45535</v>
      </c>
      <c r="B2299" s="1373" t="s">
        <v>2397</v>
      </c>
      <c r="C2299" s="1373" t="s">
        <v>2461</v>
      </c>
      <c r="D2299" s="1373" t="s">
        <v>2462</v>
      </c>
      <c r="E2299" s="1373" t="s">
        <v>977</v>
      </c>
      <c r="F2299" s="1373" t="s">
        <v>281</v>
      </c>
      <c r="G2299" s="1375"/>
      <c r="H2299" s="1375"/>
      <c r="I2299" s="1375"/>
      <c r="J2299" s="1375"/>
      <c r="K2299" s="1375"/>
      <c r="L2299" s="1375"/>
    </row>
    <row r="2300" spans="1:12" ht="21">
      <c r="A2300" s="1372">
        <v>45535</v>
      </c>
      <c r="B2300" s="1373" t="s">
        <v>2397</v>
      </c>
      <c r="C2300" s="1373" t="s">
        <v>2461</v>
      </c>
      <c r="D2300" s="1373" t="s">
        <v>2462</v>
      </c>
      <c r="E2300" s="1373" t="s">
        <v>978</v>
      </c>
      <c r="F2300" s="1373" t="s">
        <v>282</v>
      </c>
      <c r="G2300" s="1375"/>
      <c r="H2300" s="1375"/>
      <c r="I2300" s="1375"/>
      <c r="J2300" s="1375"/>
      <c r="K2300" s="1375"/>
      <c r="L2300" s="1375"/>
    </row>
    <row r="2301" spans="1:12" ht="21">
      <c r="A2301" s="1372">
        <v>45535</v>
      </c>
      <c r="B2301" s="1373" t="s">
        <v>2397</v>
      </c>
      <c r="C2301" s="1373" t="s">
        <v>2461</v>
      </c>
      <c r="D2301" s="1373" t="s">
        <v>2462</v>
      </c>
      <c r="E2301" s="1373" t="s">
        <v>979</v>
      </c>
      <c r="F2301" s="1373" t="s">
        <v>278</v>
      </c>
      <c r="G2301" s="1375"/>
      <c r="H2301" s="1375"/>
      <c r="I2301" s="1375"/>
      <c r="J2301" s="1375"/>
      <c r="K2301" s="1375"/>
      <c r="L2301" s="1375"/>
    </row>
    <row r="2302" spans="1:12" ht="21">
      <c r="A2302" s="1372">
        <v>45535</v>
      </c>
      <c r="B2302" s="1373" t="s">
        <v>2397</v>
      </c>
      <c r="C2302" s="1373" t="s">
        <v>2461</v>
      </c>
      <c r="D2302" s="1373" t="s">
        <v>2462</v>
      </c>
      <c r="E2302" s="1373" t="s">
        <v>980</v>
      </c>
      <c r="F2302" s="1373" t="s">
        <v>2316</v>
      </c>
      <c r="G2302" s="1375"/>
      <c r="H2302" s="1375"/>
      <c r="I2302" s="1375"/>
      <c r="J2302" s="1375"/>
      <c r="K2302" s="1375"/>
      <c r="L2302" s="1375"/>
    </row>
    <row r="2303" spans="1:12" ht="21">
      <c r="A2303" s="1372">
        <v>45535</v>
      </c>
      <c r="B2303" s="1373" t="s">
        <v>2397</v>
      </c>
      <c r="C2303" s="1373" t="s">
        <v>2461</v>
      </c>
      <c r="D2303" s="1373" t="s">
        <v>2462</v>
      </c>
      <c r="E2303" s="1373" t="s">
        <v>981</v>
      </c>
      <c r="F2303" s="1373" t="s">
        <v>2317</v>
      </c>
      <c r="G2303" s="1375"/>
      <c r="H2303" s="1375"/>
      <c r="I2303" s="1375"/>
      <c r="J2303" s="1375"/>
      <c r="K2303" s="1375"/>
      <c r="L2303" s="1375"/>
    </row>
    <row r="2304" spans="1:12" ht="21">
      <c r="A2304" s="1372">
        <v>45535</v>
      </c>
      <c r="B2304" s="1373" t="s">
        <v>2397</v>
      </c>
      <c r="C2304" s="1373" t="s">
        <v>2461</v>
      </c>
      <c r="D2304" s="1373" t="s">
        <v>2462</v>
      </c>
      <c r="E2304" s="1373" t="s">
        <v>982</v>
      </c>
      <c r="F2304" s="1373" t="s">
        <v>2318</v>
      </c>
      <c r="G2304" s="1375"/>
      <c r="H2304" s="1375"/>
      <c r="I2304" s="1375"/>
      <c r="J2304" s="1375"/>
      <c r="K2304" s="1375"/>
      <c r="L2304" s="1375"/>
    </row>
    <row r="2305" spans="1:12" ht="21">
      <c r="A2305" s="1372">
        <v>45535</v>
      </c>
      <c r="B2305" s="1373" t="s">
        <v>2397</v>
      </c>
      <c r="C2305" s="1373" t="s">
        <v>2461</v>
      </c>
      <c r="D2305" s="1373" t="s">
        <v>2462</v>
      </c>
      <c r="E2305" s="1373" t="s">
        <v>983</v>
      </c>
      <c r="F2305" s="1373" t="s">
        <v>2319</v>
      </c>
      <c r="G2305" s="1375"/>
      <c r="H2305" s="1375"/>
      <c r="I2305" s="1375"/>
      <c r="J2305" s="1375"/>
      <c r="K2305" s="1375"/>
      <c r="L2305" s="1375"/>
    </row>
    <row r="2306" spans="1:12" ht="21">
      <c r="A2306" s="1372">
        <v>45535</v>
      </c>
      <c r="B2306" s="1373" t="s">
        <v>2397</v>
      </c>
      <c r="C2306" s="1373" t="s">
        <v>2461</v>
      </c>
      <c r="D2306" s="1373" t="s">
        <v>2462</v>
      </c>
      <c r="E2306" s="1373" t="s">
        <v>984</v>
      </c>
      <c r="F2306" s="1373" t="s">
        <v>2320</v>
      </c>
      <c r="G2306" s="1375"/>
      <c r="H2306" s="1375"/>
      <c r="I2306" s="1375"/>
      <c r="J2306" s="1375"/>
      <c r="K2306" s="1375"/>
      <c r="L2306" s="1375"/>
    </row>
    <row r="2307" spans="1:12" ht="21">
      <c r="A2307" s="1372">
        <v>45535</v>
      </c>
      <c r="B2307" s="1373" t="s">
        <v>2397</v>
      </c>
      <c r="C2307" s="1373" t="s">
        <v>2461</v>
      </c>
      <c r="D2307" s="1373" t="s">
        <v>2462</v>
      </c>
      <c r="E2307" s="1373" t="s">
        <v>985</v>
      </c>
      <c r="F2307" s="1373" t="s">
        <v>2321</v>
      </c>
      <c r="G2307" s="1375"/>
      <c r="H2307" s="1375"/>
      <c r="I2307" s="1375"/>
      <c r="J2307" s="1375"/>
      <c r="K2307" s="1375"/>
      <c r="L2307" s="1375"/>
    </row>
    <row r="2308" spans="1:12" ht="21">
      <c r="A2308" s="1372">
        <v>45535</v>
      </c>
      <c r="B2308" s="1373" t="s">
        <v>2397</v>
      </c>
      <c r="C2308" s="1373" t="s">
        <v>2461</v>
      </c>
      <c r="D2308" s="1373" t="s">
        <v>2462</v>
      </c>
      <c r="E2308" s="1373" t="s">
        <v>986</v>
      </c>
      <c r="F2308" s="1373" t="s">
        <v>1855</v>
      </c>
      <c r="G2308" s="1374">
        <v>223962.43</v>
      </c>
      <c r="H2308" s="1374">
        <v>0</v>
      </c>
      <c r="I2308" s="1374">
        <v>655875.43000000005</v>
      </c>
      <c r="J2308" s="1374">
        <v>0</v>
      </c>
      <c r="K2308" s="1374">
        <v>223962.43</v>
      </c>
      <c r="L2308" s="1374">
        <v>655875.43000000005</v>
      </c>
    </row>
    <row r="2309" spans="1:12" ht="21">
      <c r="A2309" s="1372">
        <v>45535</v>
      </c>
      <c r="B2309" s="1373" t="s">
        <v>2397</v>
      </c>
      <c r="C2309" s="1373" t="s">
        <v>2461</v>
      </c>
      <c r="D2309" s="1373" t="s">
        <v>2462</v>
      </c>
      <c r="E2309" s="1373" t="s">
        <v>987</v>
      </c>
      <c r="F2309" s="1373" t="s">
        <v>2322</v>
      </c>
      <c r="G2309" s="1375"/>
      <c r="H2309" s="1375"/>
      <c r="I2309" s="1375"/>
      <c r="J2309" s="1375"/>
      <c r="K2309" s="1375"/>
      <c r="L2309" s="1375"/>
    </row>
    <row r="2310" spans="1:12" ht="21">
      <c r="A2310" s="1372">
        <v>45535</v>
      </c>
      <c r="B2310" s="1373" t="s">
        <v>2397</v>
      </c>
      <c r="C2310" s="1373" t="s">
        <v>2461</v>
      </c>
      <c r="D2310" s="1373" t="s">
        <v>2462</v>
      </c>
      <c r="E2310" s="1373" t="s">
        <v>988</v>
      </c>
      <c r="F2310" s="1373" t="s">
        <v>2323</v>
      </c>
      <c r="G2310" s="1375"/>
      <c r="H2310" s="1375"/>
      <c r="I2310" s="1375"/>
      <c r="J2310" s="1375"/>
      <c r="K2310" s="1375"/>
      <c r="L2310" s="1375"/>
    </row>
    <row r="2311" spans="1:12" ht="21">
      <c r="A2311" s="1372">
        <v>45535</v>
      </c>
      <c r="B2311" s="1373" t="s">
        <v>2397</v>
      </c>
      <c r="C2311" s="1373" t="s">
        <v>2461</v>
      </c>
      <c r="D2311" s="1373" t="s">
        <v>2462</v>
      </c>
      <c r="E2311" s="1373" t="s">
        <v>989</v>
      </c>
      <c r="F2311" s="1373" t="s">
        <v>2324</v>
      </c>
      <c r="G2311" s="1375"/>
      <c r="H2311" s="1375"/>
      <c r="I2311" s="1375"/>
      <c r="J2311" s="1375"/>
      <c r="K2311" s="1375"/>
      <c r="L2311" s="1375"/>
    </row>
    <row r="2312" spans="1:12" ht="21">
      <c r="A2312" s="1372">
        <v>45535</v>
      </c>
      <c r="B2312" s="1373" t="s">
        <v>2397</v>
      </c>
      <c r="C2312" s="1373" t="s">
        <v>2461</v>
      </c>
      <c r="D2312" s="1373" t="s">
        <v>2462</v>
      </c>
      <c r="E2312" s="1373" t="s">
        <v>990</v>
      </c>
      <c r="F2312" s="1373" t="s">
        <v>2325</v>
      </c>
      <c r="G2312" s="1374">
        <v>3450</v>
      </c>
      <c r="H2312" s="1374">
        <v>0</v>
      </c>
      <c r="I2312" s="1374">
        <v>10010</v>
      </c>
      <c r="J2312" s="1374">
        <v>0</v>
      </c>
      <c r="K2312" s="1374">
        <v>3450</v>
      </c>
      <c r="L2312" s="1374">
        <v>10010</v>
      </c>
    </row>
    <row r="2313" spans="1:12" ht="21">
      <c r="A2313" s="1372">
        <v>45535</v>
      </c>
      <c r="B2313" s="1373" t="s">
        <v>2397</v>
      </c>
      <c r="C2313" s="1373" t="s">
        <v>2461</v>
      </c>
      <c r="D2313" s="1373" t="s">
        <v>2462</v>
      </c>
      <c r="E2313" s="1373" t="s">
        <v>991</v>
      </c>
      <c r="F2313" s="1373" t="s">
        <v>2326</v>
      </c>
      <c r="G2313" s="1375"/>
      <c r="H2313" s="1375"/>
      <c r="I2313" s="1375"/>
      <c r="J2313" s="1375"/>
      <c r="K2313" s="1375"/>
      <c r="L2313" s="1375"/>
    </row>
    <row r="2314" spans="1:12" ht="21">
      <c r="A2314" s="1372">
        <v>45535</v>
      </c>
      <c r="B2314" s="1373" t="s">
        <v>2397</v>
      </c>
      <c r="C2314" s="1373" t="s">
        <v>2461</v>
      </c>
      <c r="D2314" s="1373" t="s">
        <v>2462</v>
      </c>
      <c r="E2314" s="1373" t="s">
        <v>992</v>
      </c>
      <c r="F2314" s="1373" t="s">
        <v>2327</v>
      </c>
      <c r="G2314" s="1374">
        <v>9655.1299999999992</v>
      </c>
      <c r="H2314" s="1374">
        <v>0</v>
      </c>
      <c r="I2314" s="1374">
        <v>26935.13</v>
      </c>
      <c r="J2314" s="1374">
        <v>0</v>
      </c>
      <c r="K2314" s="1374">
        <v>9655.1299999999992</v>
      </c>
      <c r="L2314" s="1374">
        <v>26935.13</v>
      </c>
    </row>
    <row r="2315" spans="1:12" ht="21">
      <c r="A2315" s="1372">
        <v>45535</v>
      </c>
      <c r="B2315" s="1373" t="s">
        <v>2397</v>
      </c>
      <c r="C2315" s="1373" t="s">
        <v>2461</v>
      </c>
      <c r="D2315" s="1373" t="s">
        <v>2462</v>
      </c>
      <c r="E2315" s="1373" t="s">
        <v>993</v>
      </c>
      <c r="F2315" s="1373" t="s">
        <v>2328</v>
      </c>
      <c r="G2315" s="1375"/>
      <c r="H2315" s="1375"/>
      <c r="I2315" s="1375"/>
      <c r="J2315" s="1375"/>
      <c r="K2315" s="1375"/>
      <c r="L2315" s="1375"/>
    </row>
    <row r="2316" spans="1:12" ht="21">
      <c r="A2316" s="1372">
        <v>45535</v>
      </c>
      <c r="B2316" s="1373" t="s">
        <v>2397</v>
      </c>
      <c r="C2316" s="1373" t="s">
        <v>2461</v>
      </c>
      <c r="D2316" s="1373" t="s">
        <v>2462</v>
      </c>
      <c r="E2316" s="1373" t="s">
        <v>994</v>
      </c>
      <c r="F2316" s="1373" t="s">
        <v>2329</v>
      </c>
      <c r="G2316" s="1374">
        <v>12160.96</v>
      </c>
      <c r="H2316" s="1374">
        <v>0</v>
      </c>
      <c r="I2316" s="1374">
        <v>21192.959999999999</v>
      </c>
      <c r="J2316" s="1374">
        <v>0</v>
      </c>
      <c r="K2316" s="1374">
        <v>12160.96</v>
      </c>
      <c r="L2316" s="1374">
        <v>21192.959999999999</v>
      </c>
    </row>
    <row r="2317" spans="1:12" ht="21">
      <c r="A2317" s="1372">
        <v>45535</v>
      </c>
      <c r="B2317" s="1373" t="s">
        <v>2397</v>
      </c>
      <c r="C2317" s="1373" t="s">
        <v>2461</v>
      </c>
      <c r="D2317" s="1373" t="s">
        <v>2462</v>
      </c>
      <c r="E2317" s="1373" t="s">
        <v>995</v>
      </c>
      <c r="F2317" s="1373" t="s">
        <v>283</v>
      </c>
      <c r="G2317" s="1374">
        <v>103648</v>
      </c>
      <c r="H2317" s="1374">
        <v>0</v>
      </c>
      <c r="I2317" s="1374">
        <v>707306.92</v>
      </c>
      <c r="J2317" s="1374">
        <v>0</v>
      </c>
      <c r="K2317" s="1374">
        <v>103648</v>
      </c>
      <c r="L2317" s="1374">
        <v>707306.92</v>
      </c>
    </row>
    <row r="2318" spans="1:12" ht="21">
      <c r="A2318" s="1372">
        <v>45535</v>
      </c>
      <c r="B2318" s="1373" t="s">
        <v>2397</v>
      </c>
      <c r="C2318" s="1373" t="s">
        <v>2461</v>
      </c>
      <c r="D2318" s="1373" t="s">
        <v>2462</v>
      </c>
      <c r="E2318" s="1373" t="s">
        <v>996</v>
      </c>
      <c r="F2318" s="1373" t="s">
        <v>284</v>
      </c>
      <c r="G2318" s="1374">
        <v>0</v>
      </c>
      <c r="H2318" s="1374">
        <v>0</v>
      </c>
      <c r="I2318" s="1374">
        <v>123965</v>
      </c>
      <c r="J2318" s="1374">
        <v>0</v>
      </c>
      <c r="K2318" s="1374">
        <v>0</v>
      </c>
      <c r="L2318" s="1374">
        <v>123965</v>
      </c>
    </row>
    <row r="2319" spans="1:12" ht="21">
      <c r="A2319" s="1372">
        <v>45535</v>
      </c>
      <c r="B2319" s="1373" t="s">
        <v>2397</v>
      </c>
      <c r="C2319" s="1373" t="s">
        <v>2461</v>
      </c>
      <c r="D2319" s="1373" t="s">
        <v>2462</v>
      </c>
      <c r="E2319" s="1373" t="s">
        <v>997</v>
      </c>
      <c r="F2319" s="1373" t="s">
        <v>285</v>
      </c>
      <c r="G2319" s="1374">
        <v>3621</v>
      </c>
      <c r="H2319" s="1374">
        <v>0</v>
      </c>
      <c r="I2319" s="1374">
        <v>327473.8</v>
      </c>
      <c r="J2319" s="1374">
        <v>0</v>
      </c>
      <c r="K2319" s="1374">
        <v>3621</v>
      </c>
      <c r="L2319" s="1374">
        <v>327473.8</v>
      </c>
    </row>
    <row r="2320" spans="1:12" ht="21">
      <c r="A2320" s="1372">
        <v>45535</v>
      </c>
      <c r="B2320" s="1373" t="s">
        <v>2397</v>
      </c>
      <c r="C2320" s="1373" t="s">
        <v>2461</v>
      </c>
      <c r="D2320" s="1373" t="s">
        <v>2462</v>
      </c>
      <c r="E2320" s="1373" t="s">
        <v>998</v>
      </c>
      <c r="F2320" s="1373" t="s">
        <v>286</v>
      </c>
      <c r="G2320" s="1375"/>
      <c r="H2320" s="1375"/>
      <c r="I2320" s="1375"/>
      <c r="J2320" s="1375"/>
      <c r="K2320" s="1375"/>
      <c r="L2320" s="1375"/>
    </row>
    <row r="2321" spans="1:12" ht="21">
      <c r="A2321" s="1372">
        <v>45535</v>
      </c>
      <c r="B2321" s="1373" t="s">
        <v>2397</v>
      </c>
      <c r="C2321" s="1373" t="s">
        <v>2461</v>
      </c>
      <c r="D2321" s="1373" t="s">
        <v>2462</v>
      </c>
      <c r="E2321" s="1373" t="s">
        <v>999</v>
      </c>
      <c r="F2321" s="1373" t="s">
        <v>457</v>
      </c>
      <c r="G2321" s="1374">
        <v>11640</v>
      </c>
      <c r="H2321" s="1374">
        <v>0</v>
      </c>
      <c r="I2321" s="1374">
        <v>112690</v>
      </c>
      <c r="J2321" s="1374">
        <v>0</v>
      </c>
      <c r="K2321" s="1374">
        <v>11640</v>
      </c>
      <c r="L2321" s="1374">
        <v>112690</v>
      </c>
    </row>
    <row r="2322" spans="1:12" ht="21">
      <c r="A2322" s="1372">
        <v>45535</v>
      </c>
      <c r="B2322" s="1373" t="s">
        <v>2397</v>
      </c>
      <c r="C2322" s="1373" t="s">
        <v>2461</v>
      </c>
      <c r="D2322" s="1373" t="s">
        <v>2462</v>
      </c>
      <c r="E2322" s="1373" t="s">
        <v>1000</v>
      </c>
      <c r="F2322" s="1373" t="s">
        <v>287</v>
      </c>
      <c r="G2322" s="1374">
        <v>110607.25</v>
      </c>
      <c r="H2322" s="1374">
        <v>0</v>
      </c>
      <c r="I2322" s="1374">
        <v>1767850</v>
      </c>
      <c r="J2322" s="1374">
        <v>0</v>
      </c>
      <c r="K2322" s="1374">
        <v>110607.25</v>
      </c>
      <c r="L2322" s="1374">
        <v>1767850</v>
      </c>
    </row>
    <row r="2323" spans="1:12" ht="21">
      <c r="A2323" s="1372">
        <v>45535</v>
      </c>
      <c r="B2323" s="1373" t="s">
        <v>2397</v>
      </c>
      <c r="C2323" s="1373" t="s">
        <v>2461</v>
      </c>
      <c r="D2323" s="1373" t="s">
        <v>2462</v>
      </c>
      <c r="E2323" s="1373" t="s">
        <v>1001</v>
      </c>
      <c r="F2323" s="1373" t="s">
        <v>288</v>
      </c>
      <c r="G2323" s="1374">
        <v>100977</v>
      </c>
      <c r="H2323" s="1374">
        <v>0</v>
      </c>
      <c r="I2323" s="1374">
        <v>995037.76</v>
      </c>
      <c r="J2323" s="1374">
        <v>0</v>
      </c>
      <c r="K2323" s="1374">
        <v>100977</v>
      </c>
      <c r="L2323" s="1374">
        <v>995037.76</v>
      </c>
    </row>
    <row r="2324" spans="1:12" ht="21">
      <c r="A2324" s="1372">
        <v>45535</v>
      </c>
      <c r="B2324" s="1373" t="s">
        <v>2397</v>
      </c>
      <c r="C2324" s="1373" t="s">
        <v>2461</v>
      </c>
      <c r="D2324" s="1373" t="s">
        <v>2462</v>
      </c>
      <c r="E2324" s="1373" t="s">
        <v>1002</v>
      </c>
      <c r="F2324" s="1373" t="s">
        <v>289</v>
      </c>
      <c r="G2324" s="1374">
        <v>8040</v>
      </c>
      <c r="H2324" s="1374">
        <v>0</v>
      </c>
      <c r="I2324" s="1374">
        <v>68936</v>
      </c>
      <c r="J2324" s="1374">
        <v>0</v>
      </c>
      <c r="K2324" s="1374">
        <v>8040</v>
      </c>
      <c r="L2324" s="1374">
        <v>68936</v>
      </c>
    </row>
    <row r="2325" spans="1:12" ht="21">
      <c r="A2325" s="1372">
        <v>45535</v>
      </c>
      <c r="B2325" s="1373" t="s">
        <v>2397</v>
      </c>
      <c r="C2325" s="1373" t="s">
        <v>2461</v>
      </c>
      <c r="D2325" s="1373" t="s">
        <v>2462</v>
      </c>
      <c r="E2325" s="1373" t="s">
        <v>1003</v>
      </c>
      <c r="F2325" s="1373" t="s">
        <v>290</v>
      </c>
      <c r="G2325" s="1375"/>
      <c r="H2325" s="1375"/>
      <c r="I2325" s="1375"/>
      <c r="J2325" s="1375"/>
      <c r="K2325" s="1375"/>
      <c r="L2325" s="1375"/>
    </row>
    <row r="2326" spans="1:12" ht="21">
      <c r="A2326" s="1372">
        <v>45535</v>
      </c>
      <c r="B2326" s="1373" t="s">
        <v>2397</v>
      </c>
      <c r="C2326" s="1373" t="s">
        <v>2461</v>
      </c>
      <c r="D2326" s="1373" t="s">
        <v>2462</v>
      </c>
      <c r="E2326" s="1373" t="s">
        <v>1004</v>
      </c>
      <c r="F2326" s="1373" t="s">
        <v>291</v>
      </c>
      <c r="G2326" s="1374">
        <v>599017.5</v>
      </c>
      <c r="H2326" s="1374">
        <v>0</v>
      </c>
      <c r="I2326" s="1374">
        <v>3702877.39</v>
      </c>
      <c r="J2326" s="1374">
        <v>0</v>
      </c>
      <c r="K2326" s="1374">
        <v>599017.5</v>
      </c>
      <c r="L2326" s="1374">
        <v>3702877.39</v>
      </c>
    </row>
    <row r="2327" spans="1:12" ht="21">
      <c r="A2327" s="1372">
        <v>45535</v>
      </c>
      <c r="B2327" s="1373" t="s">
        <v>2397</v>
      </c>
      <c r="C2327" s="1373" t="s">
        <v>2461</v>
      </c>
      <c r="D2327" s="1373" t="s">
        <v>2462</v>
      </c>
      <c r="E2327" s="1373" t="s">
        <v>1005</v>
      </c>
      <c r="F2327" s="1373" t="s">
        <v>292</v>
      </c>
      <c r="G2327" s="1374">
        <v>0</v>
      </c>
      <c r="H2327" s="1374">
        <v>0</v>
      </c>
      <c r="I2327" s="1374">
        <v>49610</v>
      </c>
      <c r="J2327" s="1374">
        <v>0</v>
      </c>
      <c r="K2327" s="1374">
        <v>0</v>
      </c>
      <c r="L2327" s="1374">
        <v>49610</v>
      </c>
    </row>
    <row r="2328" spans="1:12" ht="21">
      <c r="A2328" s="1372">
        <v>45535</v>
      </c>
      <c r="B2328" s="1373" t="s">
        <v>2397</v>
      </c>
      <c r="C2328" s="1373" t="s">
        <v>2461</v>
      </c>
      <c r="D2328" s="1373" t="s">
        <v>2462</v>
      </c>
      <c r="E2328" s="1373" t="s">
        <v>1006</v>
      </c>
      <c r="F2328" s="1373" t="s">
        <v>293</v>
      </c>
      <c r="G2328" s="1374">
        <v>72991.47</v>
      </c>
      <c r="H2328" s="1374">
        <v>0</v>
      </c>
      <c r="I2328" s="1374">
        <v>371170.36</v>
      </c>
      <c r="J2328" s="1374">
        <v>0</v>
      </c>
      <c r="K2328" s="1374">
        <v>72991.47</v>
      </c>
      <c r="L2328" s="1374">
        <v>371170.36</v>
      </c>
    </row>
    <row r="2329" spans="1:12" ht="21">
      <c r="A2329" s="1372">
        <v>45535</v>
      </c>
      <c r="B2329" s="1373" t="s">
        <v>2397</v>
      </c>
      <c r="C2329" s="1373" t="s">
        <v>2461</v>
      </c>
      <c r="D2329" s="1373" t="s">
        <v>2462</v>
      </c>
      <c r="E2329" s="1373" t="s">
        <v>1007</v>
      </c>
      <c r="F2329" s="1373" t="s">
        <v>294</v>
      </c>
      <c r="G2329" s="1375"/>
      <c r="H2329" s="1375"/>
      <c r="I2329" s="1375"/>
      <c r="J2329" s="1375"/>
      <c r="K2329" s="1375"/>
      <c r="L2329" s="1375"/>
    </row>
    <row r="2330" spans="1:12" ht="21">
      <c r="A2330" s="1372">
        <v>45535</v>
      </c>
      <c r="B2330" s="1373" t="s">
        <v>2397</v>
      </c>
      <c r="C2330" s="1373" t="s">
        <v>2461</v>
      </c>
      <c r="D2330" s="1373" t="s">
        <v>2462</v>
      </c>
      <c r="E2330" s="1373" t="s">
        <v>1008</v>
      </c>
      <c r="F2330" s="1373" t="s">
        <v>295</v>
      </c>
      <c r="G2330" s="1375"/>
      <c r="H2330" s="1375"/>
      <c r="I2330" s="1375"/>
      <c r="J2330" s="1375"/>
      <c r="K2330" s="1375"/>
      <c r="L2330" s="1375"/>
    </row>
    <row r="2331" spans="1:12" ht="21">
      <c r="A2331" s="1372">
        <v>45535</v>
      </c>
      <c r="B2331" s="1373" t="s">
        <v>2397</v>
      </c>
      <c r="C2331" s="1373" t="s">
        <v>2461</v>
      </c>
      <c r="D2331" s="1373" t="s">
        <v>2462</v>
      </c>
      <c r="E2331" s="1373" t="s">
        <v>1009</v>
      </c>
      <c r="F2331" s="1373" t="s">
        <v>296</v>
      </c>
      <c r="G2331" s="1374">
        <v>19000</v>
      </c>
      <c r="H2331" s="1374">
        <v>0</v>
      </c>
      <c r="I2331" s="1374">
        <v>50786.49</v>
      </c>
      <c r="J2331" s="1374">
        <v>0</v>
      </c>
      <c r="K2331" s="1374">
        <v>19000</v>
      </c>
      <c r="L2331" s="1374">
        <v>50786.49</v>
      </c>
    </row>
    <row r="2332" spans="1:12" ht="21">
      <c r="A2332" s="1372">
        <v>45535</v>
      </c>
      <c r="B2332" s="1373" t="s">
        <v>2397</v>
      </c>
      <c r="C2332" s="1373" t="s">
        <v>2461</v>
      </c>
      <c r="D2332" s="1373" t="s">
        <v>2462</v>
      </c>
      <c r="E2332" s="1373" t="s">
        <v>1010</v>
      </c>
      <c r="F2332" s="1373" t="s">
        <v>297</v>
      </c>
      <c r="G2332" s="1375"/>
      <c r="H2332" s="1375"/>
      <c r="I2332" s="1375"/>
      <c r="J2332" s="1375"/>
      <c r="K2332" s="1375"/>
      <c r="L2332" s="1375"/>
    </row>
    <row r="2333" spans="1:12" ht="21">
      <c r="A2333" s="1372">
        <v>45535</v>
      </c>
      <c r="B2333" s="1373" t="s">
        <v>2397</v>
      </c>
      <c r="C2333" s="1373" t="s">
        <v>2461</v>
      </c>
      <c r="D2333" s="1373" t="s">
        <v>2462</v>
      </c>
      <c r="E2333" s="1373" t="s">
        <v>1011</v>
      </c>
      <c r="F2333" s="1373" t="s">
        <v>298</v>
      </c>
      <c r="G2333" s="1374">
        <v>3380</v>
      </c>
      <c r="H2333" s="1374">
        <v>0</v>
      </c>
      <c r="I2333" s="1374">
        <v>152497.32999999999</v>
      </c>
      <c r="J2333" s="1374">
        <v>0</v>
      </c>
      <c r="K2333" s="1374">
        <v>3380</v>
      </c>
      <c r="L2333" s="1374">
        <v>152497.32999999999</v>
      </c>
    </row>
    <row r="2334" spans="1:12" ht="21">
      <c r="A2334" s="1372">
        <v>45535</v>
      </c>
      <c r="B2334" s="1373" t="s">
        <v>2397</v>
      </c>
      <c r="C2334" s="1373" t="s">
        <v>2461</v>
      </c>
      <c r="D2334" s="1373" t="s">
        <v>2462</v>
      </c>
      <c r="E2334" s="1373" t="s">
        <v>1012</v>
      </c>
      <c r="F2334" s="1373" t="s">
        <v>299</v>
      </c>
      <c r="G2334" s="1375"/>
      <c r="H2334" s="1375"/>
      <c r="I2334" s="1375"/>
      <c r="J2334" s="1375"/>
      <c r="K2334" s="1375"/>
      <c r="L2334" s="1375"/>
    </row>
    <row r="2335" spans="1:12" ht="21">
      <c r="A2335" s="1372">
        <v>45535</v>
      </c>
      <c r="B2335" s="1373" t="s">
        <v>2397</v>
      </c>
      <c r="C2335" s="1373" t="s">
        <v>2461</v>
      </c>
      <c r="D2335" s="1373" t="s">
        <v>2462</v>
      </c>
      <c r="E2335" s="1373" t="s">
        <v>1013</v>
      </c>
      <c r="F2335" s="1373" t="s">
        <v>300</v>
      </c>
      <c r="G2335" s="1375"/>
      <c r="H2335" s="1375"/>
      <c r="I2335" s="1375"/>
      <c r="J2335" s="1375"/>
      <c r="K2335" s="1375"/>
      <c r="L2335" s="1375"/>
    </row>
    <row r="2336" spans="1:12" ht="21">
      <c r="A2336" s="1372">
        <v>45535</v>
      </c>
      <c r="B2336" s="1373" t="s">
        <v>2397</v>
      </c>
      <c r="C2336" s="1373" t="s">
        <v>2461</v>
      </c>
      <c r="D2336" s="1373" t="s">
        <v>2462</v>
      </c>
      <c r="E2336" s="1373" t="s">
        <v>1014</v>
      </c>
      <c r="F2336" s="1373" t="s">
        <v>301</v>
      </c>
      <c r="G2336" s="1375"/>
      <c r="H2336" s="1375"/>
      <c r="I2336" s="1375"/>
      <c r="J2336" s="1375"/>
      <c r="K2336" s="1375"/>
      <c r="L2336" s="1375"/>
    </row>
    <row r="2337" spans="1:12" ht="21">
      <c r="A2337" s="1372">
        <v>45535</v>
      </c>
      <c r="B2337" s="1373" t="s">
        <v>2397</v>
      </c>
      <c r="C2337" s="1373" t="s">
        <v>2461</v>
      </c>
      <c r="D2337" s="1373" t="s">
        <v>2462</v>
      </c>
      <c r="E2337" s="1373" t="s">
        <v>1015</v>
      </c>
      <c r="F2337" s="1373" t="s">
        <v>302</v>
      </c>
      <c r="G2337" s="1375"/>
      <c r="H2337" s="1375"/>
      <c r="I2337" s="1375"/>
      <c r="J2337" s="1375"/>
      <c r="K2337" s="1375"/>
      <c r="L2337" s="1375"/>
    </row>
    <row r="2338" spans="1:12" ht="21">
      <c r="A2338" s="1372">
        <v>45535</v>
      </c>
      <c r="B2338" s="1373" t="s">
        <v>2397</v>
      </c>
      <c r="C2338" s="1373" t="s">
        <v>2461</v>
      </c>
      <c r="D2338" s="1373" t="s">
        <v>2462</v>
      </c>
      <c r="E2338" s="1373" t="s">
        <v>1016</v>
      </c>
      <c r="F2338" s="1373" t="s">
        <v>303</v>
      </c>
      <c r="G2338" s="1375"/>
      <c r="H2338" s="1375"/>
      <c r="I2338" s="1375"/>
      <c r="J2338" s="1375"/>
      <c r="K2338" s="1375"/>
      <c r="L2338" s="1375"/>
    </row>
    <row r="2339" spans="1:12" ht="21">
      <c r="A2339" s="1372">
        <v>45535</v>
      </c>
      <c r="B2339" s="1373" t="s">
        <v>2397</v>
      </c>
      <c r="C2339" s="1373" t="s">
        <v>2461</v>
      </c>
      <c r="D2339" s="1373" t="s">
        <v>2462</v>
      </c>
      <c r="E2339" s="1373" t="s">
        <v>1017</v>
      </c>
      <c r="F2339" s="1373" t="s">
        <v>304</v>
      </c>
      <c r="G2339" s="1374">
        <v>144774.1</v>
      </c>
      <c r="H2339" s="1374">
        <v>0</v>
      </c>
      <c r="I2339" s="1374">
        <v>1305011.8999999999</v>
      </c>
      <c r="J2339" s="1374">
        <v>0</v>
      </c>
      <c r="K2339" s="1374">
        <v>144774.1</v>
      </c>
      <c r="L2339" s="1374">
        <v>1305011.8999999999</v>
      </c>
    </row>
    <row r="2340" spans="1:12" ht="21">
      <c r="A2340" s="1372">
        <v>45535</v>
      </c>
      <c r="B2340" s="1373" t="s">
        <v>2397</v>
      </c>
      <c r="C2340" s="1373" t="s">
        <v>2461</v>
      </c>
      <c r="D2340" s="1373" t="s">
        <v>2462</v>
      </c>
      <c r="E2340" s="1373" t="s">
        <v>1018</v>
      </c>
      <c r="F2340" s="1373" t="s">
        <v>305</v>
      </c>
      <c r="G2340" s="1375"/>
      <c r="H2340" s="1375"/>
      <c r="I2340" s="1375"/>
      <c r="J2340" s="1375"/>
      <c r="K2340" s="1375"/>
      <c r="L2340" s="1375"/>
    </row>
    <row r="2341" spans="1:12" ht="21">
      <c r="A2341" s="1372">
        <v>45535</v>
      </c>
      <c r="B2341" s="1373" t="s">
        <v>2397</v>
      </c>
      <c r="C2341" s="1373" t="s">
        <v>2461</v>
      </c>
      <c r="D2341" s="1373" t="s">
        <v>2462</v>
      </c>
      <c r="E2341" s="1373" t="s">
        <v>1019</v>
      </c>
      <c r="F2341" s="1373" t="s">
        <v>306</v>
      </c>
      <c r="G2341" s="1375"/>
      <c r="H2341" s="1375"/>
      <c r="I2341" s="1375"/>
      <c r="J2341" s="1375"/>
      <c r="K2341" s="1375"/>
      <c r="L2341" s="1375"/>
    </row>
    <row r="2342" spans="1:12" ht="21">
      <c r="A2342" s="1372">
        <v>45535</v>
      </c>
      <c r="B2342" s="1373" t="s">
        <v>2397</v>
      </c>
      <c r="C2342" s="1373" t="s">
        <v>2461</v>
      </c>
      <c r="D2342" s="1373" t="s">
        <v>2462</v>
      </c>
      <c r="E2342" s="1373" t="s">
        <v>1020</v>
      </c>
      <c r="F2342" s="1373" t="s">
        <v>307</v>
      </c>
      <c r="G2342" s="1375"/>
      <c r="H2342" s="1375"/>
      <c r="I2342" s="1375"/>
      <c r="J2342" s="1375"/>
      <c r="K2342" s="1375"/>
      <c r="L2342" s="1375"/>
    </row>
    <row r="2343" spans="1:12" ht="21">
      <c r="A2343" s="1372">
        <v>45535</v>
      </c>
      <c r="B2343" s="1373" t="s">
        <v>2397</v>
      </c>
      <c r="C2343" s="1373" t="s">
        <v>2461</v>
      </c>
      <c r="D2343" s="1373" t="s">
        <v>2462</v>
      </c>
      <c r="E2343" s="1373" t="s">
        <v>1021</v>
      </c>
      <c r="F2343" s="1373" t="s">
        <v>308</v>
      </c>
      <c r="G2343" s="1375"/>
      <c r="H2343" s="1375"/>
      <c r="I2343" s="1375"/>
      <c r="J2343" s="1375"/>
      <c r="K2343" s="1375"/>
      <c r="L2343" s="1375"/>
    </row>
    <row r="2344" spans="1:12" ht="21">
      <c r="A2344" s="1372">
        <v>45535</v>
      </c>
      <c r="B2344" s="1373" t="s">
        <v>2397</v>
      </c>
      <c r="C2344" s="1373" t="s">
        <v>2461</v>
      </c>
      <c r="D2344" s="1373" t="s">
        <v>2462</v>
      </c>
      <c r="E2344" s="1373" t="s">
        <v>1022</v>
      </c>
      <c r="F2344" s="1373" t="s">
        <v>309</v>
      </c>
      <c r="G2344" s="1375"/>
      <c r="H2344" s="1375"/>
      <c r="I2344" s="1375"/>
      <c r="J2344" s="1375"/>
      <c r="K2344" s="1375"/>
      <c r="L2344" s="1375"/>
    </row>
    <row r="2345" spans="1:12" ht="21">
      <c r="A2345" s="1372">
        <v>45535</v>
      </c>
      <c r="B2345" s="1373" t="s">
        <v>2397</v>
      </c>
      <c r="C2345" s="1373" t="s">
        <v>2461</v>
      </c>
      <c r="D2345" s="1373" t="s">
        <v>2462</v>
      </c>
      <c r="E2345" s="1373" t="s">
        <v>1023</v>
      </c>
      <c r="F2345" s="1373" t="s">
        <v>310</v>
      </c>
      <c r="G2345" s="1374">
        <v>2500</v>
      </c>
      <c r="H2345" s="1374">
        <v>0</v>
      </c>
      <c r="I2345" s="1374">
        <v>187298</v>
      </c>
      <c r="J2345" s="1374">
        <v>0</v>
      </c>
      <c r="K2345" s="1374">
        <v>2500</v>
      </c>
      <c r="L2345" s="1374">
        <v>187298</v>
      </c>
    </row>
    <row r="2346" spans="1:12" ht="21">
      <c r="A2346" s="1372">
        <v>45535</v>
      </c>
      <c r="B2346" s="1373" t="s">
        <v>2397</v>
      </c>
      <c r="C2346" s="1373" t="s">
        <v>2461</v>
      </c>
      <c r="D2346" s="1373" t="s">
        <v>2462</v>
      </c>
      <c r="E2346" s="1373" t="s">
        <v>1024</v>
      </c>
      <c r="F2346" s="1373" t="s">
        <v>311</v>
      </c>
      <c r="G2346" s="1374">
        <v>0</v>
      </c>
      <c r="H2346" s="1374">
        <v>0</v>
      </c>
      <c r="I2346" s="1374">
        <v>18106320</v>
      </c>
      <c r="J2346" s="1374">
        <v>0</v>
      </c>
      <c r="K2346" s="1374">
        <v>0</v>
      </c>
      <c r="L2346" s="1374">
        <v>18106320</v>
      </c>
    </row>
    <row r="2347" spans="1:12" ht="21">
      <c r="A2347" s="1372">
        <v>45535</v>
      </c>
      <c r="B2347" s="1373" t="s">
        <v>2397</v>
      </c>
      <c r="C2347" s="1373" t="s">
        <v>2461</v>
      </c>
      <c r="D2347" s="1373" t="s">
        <v>2462</v>
      </c>
      <c r="E2347" s="1373" t="s">
        <v>1025</v>
      </c>
      <c r="F2347" s="1373" t="s">
        <v>312</v>
      </c>
      <c r="G2347" s="1374">
        <v>123943.3</v>
      </c>
      <c r="H2347" s="1374">
        <v>0</v>
      </c>
      <c r="I2347" s="1374">
        <v>3736768.8</v>
      </c>
      <c r="J2347" s="1374">
        <v>0</v>
      </c>
      <c r="K2347" s="1374">
        <v>123943.3</v>
      </c>
      <c r="L2347" s="1374">
        <v>3736768.8</v>
      </c>
    </row>
    <row r="2348" spans="1:12" ht="21">
      <c r="A2348" s="1372">
        <v>45535</v>
      </c>
      <c r="B2348" s="1373" t="s">
        <v>2397</v>
      </c>
      <c r="C2348" s="1373" t="s">
        <v>2461</v>
      </c>
      <c r="D2348" s="1373" t="s">
        <v>2462</v>
      </c>
      <c r="E2348" s="1373" t="s">
        <v>1026</v>
      </c>
      <c r="F2348" s="1373" t="s">
        <v>313</v>
      </c>
      <c r="G2348" s="1374">
        <v>301311</v>
      </c>
      <c r="H2348" s="1374">
        <v>0</v>
      </c>
      <c r="I2348" s="1374">
        <v>2027263</v>
      </c>
      <c r="J2348" s="1374">
        <v>0</v>
      </c>
      <c r="K2348" s="1374">
        <v>301311</v>
      </c>
      <c r="L2348" s="1374">
        <v>2027263</v>
      </c>
    </row>
    <row r="2349" spans="1:12" ht="21">
      <c r="A2349" s="1372">
        <v>45535</v>
      </c>
      <c r="B2349" s="1373" t="s">
        <v>2397</v>
      </c>
      <c r="C2349" s="1373" t="s">
        <v>2461</v>
      </c>
      <c r="D2349" s="1373" t="s">
        <v>2462</v>
      </c>
      <c r="E2349" s="1373" t="s">
        <v>1027</v>
      </c>
      <c r="F2349" s="1373" t="s">
        <v>314</v>
      </c>
      <c r="G2349" s="1374">
        <v>215800</v>
      </c>
      <c r="H2349" s="1374">
        <v>0</v>
      </c>
      <c r="I2349" s="1374">
        <v>2454290</v>
      </c>
      <c r="J2349" s="1374">
        <v>0</v>
      </c>
      <c r="K2349" s="1374">
        <v>215800</v>
      </c>
      <c r="L2349" s="1374">
        <v>2454290</v>
      </c>
    </row>
    <row r="2350" spans="1:12" ht="21">
      <c r="A2350" s="1372">
        <v>45535</v>
      </c>
      <c r="B2350" s="1373" t="s">
        <v>2397</v>
      </c>
      <c r="C2350" s="1373" t="s">
        <v>2461</v>
      </c>
      <c r="D2350" s="1373" t="s">
        <v>2462</v>
      </c>
      <c r="E2350" s="1373" t="s">
        <v>1028</v>
      </c>
      <c r="F2350" s="1373" t="s">
        <v>315</v>
      </c>
      <c r="G2350" s="1375"/>
      <c r="H2350" s="1375"/>
      <c r="I2350" s="1375"/>
      <c r="J2350" s="1375"/>
      <c r="K2350" s="1375"/>
      <c r="L2350" s="1375"/>
    </row>
    <row r="2351" spans="1:12" ht="21">
      <c r="A2351" s="1372">
        <v>45535</v>
      </c>
      <c r="B2351" s="1373" t="s">
        <v>2397</v>
      </c>
      <c r="C2351" s="1373" t="s">
        <v>2461</v>
      </c>
      <c r="D2351" s="1373" t="s">
        <v>2462</v>
      </c>
      <c r="E2351" s="1373" t="s">
        <v>1029</v>
      </c>
      <c r="F2351" s="1373" t="s">
        <v>316</v>
      </c>
      <c r="G2351" s="1374">
        <v>6</v>
      </c>
      <c r="H2351" s="1374">
        <v>0</v>
      </c>
      <c r="I2351" s="1374">
        <v>165</v>
      </c>
      <c r="J2351" s="1374">
        <v>0</v>
      </c>
      <c r="K2351" s="1374">
        <v>6</v>
      </c>
      <c r="L2351" s="1374">
        <v>165</v>
      </c>
    </row>
    <row r="2352" spans="1:12" ht="21">
      <c r="A2352" s="1372">
        <v>45535</v>
      </c>
      <c r="B2352" s="1373" t="s">
        <v>2397</v>
      </c>
      <c r="C2352" s="1373" t="s">
        <v>2461</v>
      </c>
      <c r="D2352" s="1373" t="s">
        <v>2462</v>
      </c>
      <c r="E2352" s="1373" t="s">
        <v>1030</v>
      </c>
      <c r="F2352" s="1373" t="s">
        <v>317</v>
      </c>
      <c r="G2352" s="1374">
        <v>444712.42</v>
      </c>
      <c r="H2352" s="1374">
        <v>10409.16</v>
      </c>
      <c r="I2352" s="1374">
        <v>3691925.84</v>
      </c>
      <c r="J2352" s="1374">
        <v>0</v>
      </c>
      <c r="K2352" s="1374">
        <v>434303.26</v>
      </c>
      <c r="L2352" s="1374">
        <v>3691925.84</v>
      </c>
    </row>
    <row r="2353" spans="1:12" ht="21">
      <c r="A2353" s="1372">
        <v>45535</v>
      </c>
      <c r="B2353" s="1373" t="s">
        <v>2397</v>
      </c>
      <c r="C2353" s="1373" t="s">
        <v>2461</v>
      </c>
      <c r="D2353" s="1373" t="s">
        <v>2462</v>
      </c>
      <c r="E2353" s="1373" t="s">
        <v>1031</v>
      </c>
      <c r="F2353" s="1373" t="s">
        <v>318</v>
      </c>
      <c r="G2353" s="1374">
        <v>32401.53</v>
      </c>
      <c r="H2353" s="1374">
        <v>0</v>
      </c>
      <c r="I2353" s="1374">
        <v>222543.59</v>
      </c>
      <c r="J2353" s="1374">
        <v>0</v>
      </c>
      <c r="K2353" s="1374">
        <v>32401.53</v>
      </c>
      <c r="L2353" s="1374">
        <v>222543.59</v>
      </c>
    </row>
    <row r="2354" spans="1:12" ht="21">
      <c r="A2354" s="1372">
        <v>45535</v>
      </c>
      <c r="B2354" s="1373" t="s">
        <v>2397</v>
      </c>
      <c r="C2354" s="1373" t="s">
        <v>2461</v>
      </c>
      <c r="D2354" s="1373" t="s">
        <v>2462</v>
      </c>
      <c r="E2354" s="1373" t="s">
        <v>1032</v>
      </c>
      <c r="F2354" s="1373" t="s">
        <v>319</v>
      </c>
      <c r="G2354" s="1374">
        <v>4942.87</v>
      </c>
      <c r="H2354" s="1374">
        <v>0</v>
      </c>
      <c r="I2354" s="1374">
        <v>54308.99</v>
      </c>
      <c r="J2354" s="1374">
        <v>0</v>
      </c>
      <c r="K2354" s="1374">
        <v>4942.87</v>
      </c>
      <c r="L2354" s="1374">
        <v>54308.99</v>
      </c>
    </row>
    <row r="2355" spans="1:12" ht="21">
      <c r="A2355" s="1372">
        <v>45535</v>
      </c>
      <c r="B2355" s="1373" t="s">
        <v>2397</v>
      </c>
      <c r="C2355" s="1373" t="s">
        <v>2461</v>
      </c>
      <c r="D2355" s="1373" t="s">
        <v>2462</v>
      </c>
      <c r="E2355" s="1373" t="s">
        <v>1033</v>
      </c>
      <c r="F2355" s="1373" t="s">
        <v>320</v>
      </c>
      <c r="G2355" s="1374">
        <v>9477.11</v>
      </c>
      <c r="H2355" s="1374">
        <v>0</v>
      </c>
      <c r="I2355" s="1374">
        <v>90280.65</v>
      </c>
      <c r="J2355" s="1374">
        <v>0</v>
      </c>
      <c r="K2355" s="1374">
        <v>9477.11</v>
      </c>
      <c r="L2355" s="1374">
        <v>90280.65</v>
      </c>
    </row>
    <row r="2356" spans="1:12" ht="21">
      <c r="A2356" s="1372">
        <v>45535</v>
      </c>
      <c r="B2356" s="1373" t="s">
        <v>2397</v>
      </c>
      <c r="C2356" s="1373" t="s">
        <v>2461</v>
      </c>
      <c r="D2356" s="1373" t="s">
        <v>2462</v>
      </c>
      <c r="E2356" s="1373" t="s">
        <v>1034</v>
      </c>
      <c r="F2356" s="1373" t="s">
        <v>321</v>
      </c>
      <c r="G2356" s="1374">
        <v>6959</v>
      </c>
      <c r="H2356" s="1374">
        <v>0</v>
      </c>
      <c r="I2356" s="1374">
        <v>45547</v>
      </c>
      <c r="J2356" s="1374">
        <v>0</v>
      </c>
      <c r="K2356" s="1374">
        <v>6959</v>
      </c>
      <c r="L2356" s="1374">
        <v>45547</v>
      </c>
    </row>
    <row r="2357" spans="1:12" ht="21">
      <c r="A2357" s="1372">
        <v>45535</v>
      </c>
      <c r="B2357" s="1373" t="s">
        <v>2397</v>
      </c>
      <c r="C2357" s="1373" t="s">
        <v>2461</v>
      </c>
      <c r="D2357" s="1373" t="s">
        <v>2462</v>
      </c>
      <c r="E2357" s="1373" t="s">
        <v>1035</v>
      </c>
      <c r="F2357" s="1373" t="s">
        <v>322</v>
      </c>
      <c r="G2357" s="1375"/>
      <c r="H2357" s="1375"/>
      <c r="I2357" s="1375"/>
      <c r="J2357" s="1375"/>
      <c r="K2357" s="1375"/>
      <c r="L2357" s="1375"/>
    </row>
    <row r="2358" spans="1:12" ht="21">
      <c r="A2358" s="1372">
        <v>45535</v>
      </c>
      <c r="B2358" s="1373" t="s">
        <v>2397</v>
      </c>
      <c r="C2358" s="1373" t="s">
        <v>2461</v>
      </c>
      <c r="D2358" s="1373" t="s">
        <v>2462</v>
      </c>
      <c r="E2358" s="1373" t="s">
        <v>1036</v>
      </c>
      <c r="F2358" s="1373" t="s">
        <v>323</v>
      </c>
      <c r="G2358" s="1374">
        <v>16943.68</v>
      </c>
      <c r="H2358" s="1374">
        <v>0</v>
      </c>
      <c r="I2358" s="1374">
        <v>172629.8</v>
      </c>
      <c r="J2358" s="1374">
        <v>0</v>
      </c>
      <c r="K2358" s="1374">
        <v>16943.68</v>
      </c>
      <c r="L2358" s="1374">
        <v>172629.8</v>
      </c>
    </row>
    <row r="2359" spans="1:12" ht="21">
      <c r="A2359" s="1372">
        <v>45535</v>
      </c>
      <c r="B2359" s="1373" t="s">
        <v>2397</v>
      </c>
      <c r="C2359" s="1373" t="s">
        <v>2461</v>
      </c>
      <c r="D2359" s="1373" t="s">
        <v>2462</v>
      </c>
      <c r="E2359" s="1373" t="s">
        <v>1037</v>
      </c>
      <c r="F2359" s="1373" t="s">
        <v>324</v>
      </c>
      <c r="G2359" s="1374">
        <v>1278664.3899999999</v>
      </c>
      <c r="H2359" s="1374">
        <v>0</v>
      </c>
      <c r="I2359" s="1374">
        <v>13887669.23</v>
      </c>
      <c r="J2359" s="1374">
        <v>0</v>
      </c>
      <c r="K2359" s="1374">
        <v>1278664.3899999999</v>
      </c>
      <c r="L2359" s="1374">
        <v>13887669.23</v>
      </c>
    </row>
    <row r="2360" spans="1:12" ht="21">
      <c r="A2360" s="1372">
        <v>45535</v>
      </c>
      <c r="B2360" s="1373" t="s">
        <v>2397</v>
      </c>
      <c r="C2360" s="1373" t="s">
        <v>2461</v>
      </c>
      <c r="D2360" s="1373" t="s">
        <v>2462</v>
      </c>
      <c r="E2360" s="1373" t="s">
        <v>1038</v>
      </c>
      <c r="F2360" s="1373" t="s">
        <v>325</v>
      </c>
      <c r="G2360" s="1374">
        <v>522.5</v>
      </c>
      <c r="H2360" s="1374">
        <v>0</v>
      </c>
      <c r="I2360" s="1374">
        <v>21809.55</v>
      </c>
      <c r="J2360" s="1374">
        <v>0</v>
      </c>
      <c r="K2360" s="1374">
        <v>522.5</v>
      </c>
      <c r="L2360" s="1374">
        <v>21809.55</v>
      </c>
    </row>
    <row r="2361" spans="1:12" ht="21">
      <c r="A2361" s="1372">
        <v>45535</v>
      </c>
      <c r="B2361" s="1373" t="s">
        <v>2397</v>
      </c>
      <c r="C2361" s="1373" t="s">
        <v>2461</v>
      </c>
      <c r="D2361" s="1373" t="s">
        <v>2462</v>
      </c>
      <c r="E2361" s="1373" t="s">
        <v>1039</v>
      </c>
      <c r="F2361" s="1373" t="s">
        <v>326</v>
      </c>
      <c r="G2361" s="1374">
        <v>454462.24</v>
      </c>
      <c r="H2361" s="1374">
        <v>0</v>
      </c>
      <c r="I2361" s="1374">
        <v>7204212.0199999996</v>
      </c>
      <c r="J2361" s="1374">
        <v>0</v>
      </c>
      <c r="K2361" s="1374">
        <v>454462.24</v>
      </c>
      <c r="L2361" s="1374">
        <v>7204212.0199999996</v>
      </c>
    </row>
    <row r="2362" spans="1:12" ht="21">
      <c r="A2362" s="1372">
        <v>45535</v>
      </c>
      <c r="B2362" s="1373" t="s">
        <v>2397</v>
      </c>
      <c r="C2362" s="1373" t="s">
        <v>2461</v>
      </c>
      <c r="D2362" s="1373" t="s">
        <v>2462</v>
      </c>
      <c r="E2362" s="1373" t="s">
        <v>1040</v>
      </c>
      <c r="F2362" s="1373" t="s">
        <v>327</v>
      </c>
      <c r="G2362" s="1374">
        <v>542605</v>
      </c>
      <c r="H2362" s="1374">
        <v>0</v>
      </c>
      <c r="I2362" s="1374">
        <v>5110839.5</v>
      </c>
      <c r="J2362" s="1374">
        <v>0</v>
      </c>
      <c r="K2362" s="1374">
        <v>542605</v>
      </c>
      <c r="L2362" s="1374">
        <v>5110839.5</v>
      </c>
    </row>
    <row r="2363" spans="1:12" ht="21">
      <c r="A2363" s="1372">
        <v>45535</v>
      </c>
      <c r="B2363" s="1373" t="s">
        <v>2397</v>
      </c>
      <c r="C2363" s="1373" t="s">
        <v>2461</v>
      </c>
      <c r="D2363" s="1373" t="s">
        <v>2462</v>
      </c>
      <c r="E2363" s="1373" t="s">
        <v>1041</v>
      </c>
      <c r="F2363" s="1373" t="s">
        <v>328</v>
      </c>
      <c r="G2363" s="1374">
        <v>165627</v>
      </c>
      <c r="H2363" s="1374">
        <v>0</v>
      </c>
      <c r="I2363" s="1374">
        <v>1291583.6000000001</v>
      </c>
      <c r="J2363" s="1374">
        <v>0</v>
      </c>
      <c r="K2363" s="1374">
        <v>165627</v>
      </c>
      <c r="L2363" s="1374">
        <v>1291583.6000000001</v>
      </c>
    </row>
    <row r="2364" spans="1:12" ht="21">
      <c r="A2364" s="1372">
        <v>45535</v>
      </c>
      <c r="B2364" s="1373" t="s">
        <v>2397</v>
      </c>
      <c r="C2364" s="1373" t="s">
        <v>2461</v>
      </c>
      <c r="D2364" s="1373" t="s">
        <v>2462</v>
      </c>
      <c r="E2364" s="1373" t="s">
        <v>1042</v>
      </c>
      <c r="F2364" s="1373" t="s">
        <v>329</v>
      </c>
      <c r="G2364" s="1374">
        <v>0</v>
      </c>
      <c r="H2364" s="1374">
        <v>0</v>
      </c>
      <c r="I2364" s="1374">
        <v>503500</v>
      </c>
      <c r="J2364" s="1374">
        <v>0</v>
      </c>
      <c r="K2364" s="1374">
        <v>0</v>
      </c>
      <c r="L2364" s="1374">
        <v>503500</v>
      </c>
    </row>
    <row r="2365" spans="1:12" ht="21">
      <c r="A2365" s="1372">
        <v>45535</v>
      </c>
      <c r="B2365" s="1373" t="s">
        <v>2397</v>
      </c>
      <c r="C2365" s="1373" t="s">
        <v>2461</v>
      </c>
      <c r="D2365" s="1373" t="s">
        <v>2462</v>
      </c>
      <c r="E2365" s="1373" t="s">
        <v>1043</v>
      </c>
      <c r="F2365" s="1373" t="s">
        <v>330</v>
      </c>
      <c r="G2365" s="1374">
        <v>28970.58</v>
      </c>
      <c r="H2365" s="1374">
        <v>0</v>
      </c>
      <c r="I2365" s="1374">
        <v>548226.81999999995</v>
      </c>
      <c r="J2365" s="1374">
        <v>0</v>
      </c>
      <c r="K2365" s="1374">
        <v>28970.58</v>
      </c>
      <c r="L2365" s="1374">
        <v>548226.81999999995</v>
      </c>
    </row>
    <row r="2366" spans="1:12" ht="21">
      <c r="A2366" s="1372">
        <v>45535</v>
      </c>
      <c r="B2366" s="1373" t="s">
        <v>2397</v>
      </c>
      <c r="C2366" s="1373" t="s">
        <v>2461</v>
      </c>
      <c r="D2366" s="1373" t="s">
        <v>2462</v>
      </c>
      <c r="E2366" s="1373" t="s">
        <v>1044</v>
      </c>
      <c r="F2366" s="1373" t="s">
        <v>331</v>
      </c>
      <c r="G2366" s="1375"/>
      <c r="H2366" s="1375"/>
      <c r="I2366" s="1375"/>
      <c r="J2366" s="1375"/>
      <c r="K2366" s="1375"/>
      <c r="L2366" s="1375"/>
    </row>
    <row r="2367" spans="1:12" ht="21">
      <c r="A2367" s="1372">
        <v>45535</v>
      </c>
      <c r="B2367" s="1373" t="s">
        <v>2397</v>
      </c>
      <c r="C2367" s="1373" t="s">
        <v>2461</v>
      </c>
      <c r="D2367" s="1373" t="s">
        <v>2462</v>
      </c>
      <c r="E2367" s="1373" t="s">
        <v>1045</v>
      </c>
      <c r="F2367" s="1373" t="s">
        <v>2330</v>
      </c>
      <c r="G2367" s="1374">
        <v>63457</v>
      </c>
      <c r="H2367" s="1374">
        <v>0</v>
      </c>
      <c r="I2367" s="1374">
        <v>793651.19999999995</v>
      </c>
      <c r="J2367" s="1374">
        <v>0</v>
      </c>
      <c r="K2367" s="1374">
        <v>63457</v>
      </c>
      <c r="L2367" s="1374">
        <v>793651.19999999995</v>
      </c>
    </row>
    <row r="2368" spans="1:12" ht="21">
      <c r="A2368" s="1372">
        <v>45535</v>
      </c>
      <c r="B2368" s="1373" t="s">
        <v>2397</v>
      </c>
      <c r="C2368" s="1373" t="s">
        <v>2461</v>
      </c>
      <c r="D2368" s="1373" t="s">
        <v>2462</v>
      </c>
      <c r="E2368" s="1373" t="s">
        <v>1046</v>
      </c>
      <c r="F2368" s="1373" t="s">
        <v>332</v>
      </c>
      <c r="G2368" s="1374">
        <v>8040</v>
      </c>
      <c r="H2368" s="1374">
        <v>0</v>
      </c>
      <c r="I2368" s="1374">
        <v>9640</v>
      </c>
      <c r="J2368" s="1374">
        <v>0</v>
      </c>
      <c r="K2368" s="1374">
        <v>8040</v>
      </c>
      <c r="L2368" s="1374">
        <v>9640</v>
      </c>
    </row>
    <row r="2369" spans="1:12" ht="21">
      <c r="A2369" s="1372">
        <v>45535</v>
      </c>
      <c r="B2369" s="1373" t="s">
        <v>2397</v>
      </c>
      <c r="C2369" s="1373" t="s">
        <v>2461</v>
      </c>
      <c r="D2369" s="1373" t="s">
        <v>2462</v>
      </c>
      <c r="E2369" s="1373" t="s">
        <v>1047</v>
      </c>
      <c r="F2369" s="1373" t="s">
        <v>333</v>
      </c>
      <c r="G2369" s="1375"/>
      <c r="H2369" s="1375"/>
      <c r="I2369" s="1375"/>
      <c r="J2369" s="1375"/>
      <c r="K2369" s="1375"/>
      <c r="L2369" s="1375"/>
    </row>
    <row r="2370" spans="1:12" ht="21">
      <c r="A2370" s="1372">
        <v>45535</v>
      </c>
      <c r="B2370" s="1373" t="s">
        <v>2397</v>
      </c>
      <c r="C2370" s="1373" t="s">
        <v>2461</v>
      </c>
      <c r="D2370" s="1373" t="s">
        <v>2462</v>
      </c>
      <c r="E2370" s="1373" t="s">
        <v>1048</v>
      </c>
      <c r="F2370" s="1373" t="s">
        <v>419</v>
      </c>
      <c r="G2370" s="1375"/>
      <c r="H2370" s="1375"/>
      <c r="I2370" s="1375"/>
      <c r="J2370" s="1375"/>
      <c r="K2370" s="1375"/>
      <c r="L2370" s="1375"/>
    </row>
    <row r="2371" spans="1:12" ht="21">
      <c r="A2371" s="1372">
        <v>45535</v>
      </c>
      <c r="B2371" s="1373" t="s">
        <v>2397</v>
      </c>
      <c r="C2371" s="1373" t="s">
        <v>2461</v>
      </c>
      <c r="D2371" s="1373" t="s">
        <v>2462</v>
      </c>
      <c r="E2371" s="1373" t="s">
        <v>1049</v>
      </c>
      <c r="F2371" s="1373" t="s">
        <v>420</v>
      </c>
      <c r="G2371" s="1375"/>
      <c r="H2371" s="1375"/>
      <c r="I2371" s="1375"/>
      <c r="J2371" s="1375"/>
      <c r="K2371" s="1375"/>
      <c r="L2371" s="1375"/>
    </row>
    <row r="2372" spans="1:12" ht="21">
      <c r="A2372" s="1372">
        <v>45535</v>
      </c>
      <c r="B2372" s="1373" t="s">
        <v>2397</v>
      </c>
      <c r="C2372" s="1373" t="s">
        <v>2461</v>
      </c>
      <c r="D2372" s="1373" t="s">
        <v>2462</v>
      </c>
      <c r="E2372" s="1373" t="s">
        <v>1050</v>
      </c>
      <c r="F2372" s="1373" t="s">
        <v>334</v>
      </c>
      <c r="G2372" s="1375"/>
      <c r="H2372" s="1375"/>
      <c r="I2372" s="1375"/>
      <c r="J2372" s="1375"/>
      <c r="K2372" s="1375"/>
      <c r="L2372" s="1375"/>
    </row>
    <row r="2373" spans="1:12" ht="21">
      <c r="A2373" s="1372">
        <v>45535</v>
      </c>
      <c r="B2373" s="1373" t="s">
        <v>2397</v>
      </c>
      <c r="C2373" s="1373" t="s">
        <v>2461</v>
      </c>
      <c r="D2373" s="1373" t="s">
        <v>2462</v>
      </c>
      <c r="E2373" s="1373" t="s">
        <v>1051</v>
      </c>
      <c r="F2373" s="1373" t="s">
        <v>335</v>
      </c>
      <c r="G2373" s="1375"/>
      <c r="H2373" s="1375"/>
      <c r="I2373" s="1375"/>
      <c r="J2373" s="1375"/>
      <c r="K2373" s="1375"/>
      <c r="L2373" s="1375"/>
    </row>
    <row r="2374" spans="1:12" ht="21">
      <c r="A2374" s="1372">
        <v>45535</v>
      </c>
      <c r="B2374" s="1373" t="s">
        <v>2397</v>
      </c>
      <c r="C2374" s="1373" t="s">
        <v>2461</v>
      </c>
      <c r="D2374" s="1373" t="s">
        <v>2462</v>
      </c>
      <c r="E2374" s="1373" t="s">
        <v>1052</v>
      </c>
      <c r="F2374" s="1373" t="s">
        <v>336</v>
      </c>
      <c r="G2374" s="1375"/>
      <c r="H2374" s="1375"/>
      <c r="I2374" s="1375"/>
      <c r="J2374" s="1375"/>
      <c r="K2374" s="1375"/>
      <c r="L2374" s="1375"/>
    </row>
    <row r="2375" spans="1:12" ht="21">
      <c r="A2375" s="1372">
        <v>45535</v>
      </c>
      <c r="B2375" s="1373" t="s">
        <v>2397</v>
      </c>
      <c r="C2375" s="1373" t="s">
        <v>2461</v>
      </c>
      <c r="D2375" s="1373" t="s">
        <v>2462</v>
      </c>
      <c r="E2375" s="1373" t="s">
        <v>1053</v>
      </c>
      <c r="F2375" s="1373" t="s">
        <v>337</v>
      </c>
      <c r="G2375" s="1375"/>
      <c r="H2375" s="1375"/>
      <c r="I2375" s="1375"/>
      <c r="J2375" s="1375"/>
      <c r="K2375" s="1375"/>
      <c r="L2375" s="1375"/>
    </row>
    <row r="2376" spans="1:12" ht="21">
      <c r="A2376" s="1372">
        <v>45535</v>
      </c>
      <c r="B2376" s="1373" t="s">
        <v>2397</v>
      </c>
      <c r="C2376" s="1373" t="s">
        <v>2461</v>
      </c>
      <c r="D2376" s="1373" t="s">
        <v>2462</v>
      </c>
      <c r="E2376" s="1373" t="s">
        <v>1054</v>
      </c>
      <c r="F2376" s="1373" t="s">
        <v>458</v>
      </c>
      <c r="G2376" s="1374">
        <v>311610</v>
      </c>
      <c r="H2376" s="1374">
        <v>0</v>
      </c>
      <c r="I2376" s="1374">
        <v>2242672.0499999998</v>
      </c>
      <c r="J2376" s="1374">
        <v>0</v>
      </c>
      <c r="K2376" s="1374">
        <v>311610</v>
      </c>
      <c r="L2376" s="1374">
        <v>2242672.0499999998</v>
      </c>
    </row>
    <row r="2377" spans="1:12" ht="21">
      <c r="A2377" s="1372">
        <v>45535</v>
      </c>
      <c r="B2377" s="1373" t="s">
        <v>2397</v>
      </c>
      <c r="C2377" s="1373" t="s">
        <v>2461</v>
      </c>
      <c r="D2377" s="1373" t="s">
        <v>2462</v>
      </c>
      <c r="E2377" s="1373" t="s">
        <v>1055</v>
      </c>
      <c r="F2377" s="1373" t="s">
        <v>1687</v>
      </c>
      <c r="G2377" s="1374">
        <v>30000</v>
      </c>
      <c r="H2377" s="1374">
        <v>0</v>
      </c>
      <c r="I2377" s="1374">
        <v>86840</v>
      </c>
      <c r="J2377" s="1374">
        <v>0</v>
      </c>
      <c r="K2377" s="1374">
        <v>30000</v>
      </c>
      <c r="L2377" s="1374">
        <v>86840</v>
      </c>
    </row>
    <row r="2378" spans="1:12" ht="21">
      <c r="A2378" s="1372">
        <v>45535</v>
      </c>
      <c r="B2378" s="1373" t="s">
        <v>2397</v>
      </c>
      <c r="C2378" s="1373" t="s">
        <v>2461</v>
      </c>
      <c r="D2378" s="1373" t="s">
        <v>2462</v>
      </c>
      <c r="E2378" s="1373" t="s">
        <v>1056</v>
      </c>
      <c r="F2378" s="1373" t="s">
        <v>338</v>
      </c>
      <c r="G2378" s="1375"/>
      <c r="H2378" s="1375"/>
      <c r="I2378" s="1375"/>
      <c r="J2378" s="1375"/>
      <c r="K2378" s="1375"/>
      <c r="L2378" s="1375"/>
    </row>
    <row r="2379" spans="1:12" ht="21">
      <c r="A2379" s="1372">
        <v>45535</v>
      </c>
      <c r="B2379" s="1373" t="s">
        <v>2397</v>
      </c>
      <c r="C2379" s="1373" t="s">
        <v>2461</v>
      </c>
      <c r="D2379" s="1373" t="s">
        <v>2462</v>
      </c>
      <c r="E2379" s="1373" t="s">
        <v>1057</v>
      </c>
      <c r="F2379" s="1373" t="s">
        <v>1688</v>
      </c>
      <c r="G2379" s="1374">
        <v>572714.06000000006</v>
      </c>
      <c r="H2379" s="1374">
        <v>0</v>
      </c>
      <c r="I2379" s="1374">
        <v>4422857.38</v>
      </c>
      <c r="J2379" s="1374">
        <v>0</v>
      </c>
      <c r="K2379" s="1374">
        <v>572714.06000000006</v>
      </c>
      <c r="L2379" s="1374">
        <v>4422857.38</v>
      </c>
    </row>
    <row r="2380" spans="1:12" ht="21">
      <c r="A2380" s="1372">
        <v>45535</v>
      </c>
      <c r="B2380" s="1373" t="s">
        <v>2397</v>
      </c>
      <c r="C2380" s="1373" t="s">
        <v>2461</v>
      </c>
      <c r="D2380" s="1373" t="s">
        <v>2462</v>
      </c>
      <c r="E2380" s="1373" t="s">
        <v>1058</v>
      </c>
      <c r="F2380" s="1373" t="s">
        <v>459</v>
      </c>
      <c r="G2380" s="1374">
        <v>80752.25</v>
      </c>
      <c r="H2380" s="1374">
        <v>0</v>
      </c>
      <c r="I2380" s="1374">
        <v>6370399.7999999998</v>
      </c>
      <c r="J2380" s="1374">
        <v>0</v>
      </c>
      <c r="K2380" s="1374">
        <v>80752.25</v>
      </c>
      <c r="L2380" s="1374">
        <v>6370399.7999999998</v>
      </c>
    </row>
    <row r="2381" spans="1:12" ht="21">
      <c r="A2381" s="1372">
        <v>45535</v>
      </c>
      <c r="B2381" s="1373" t="s">
        <v>2397</v>
      </c>
      <c r="C2381" s="1373" t="s">
        <v>2461</v>
      </c>
      <c r="D2381" s="1373" t="s">
        <v>2462</v>
      </c>
      <c r="E2381" s="1373" t="s">
        <v>1059</v>
      </c>
      <c r="F2381" s="1373" t="s">
        <v>1689</v>
      </c>
      <c r="G2381" s="1374">
        <v>171365.75</v>
      </c>
      <c r="H2381" s="1374">
        <v>0</v>
      </c>
      <c r="I2381" s="1374">
        <v>1136393.5</v>
      </c>
      <c r="J2381" s="1374">
        <v>0</v>
      </c>
      <c r="K2381" s="1374">
        <v>171365.75</v>
      </c>
      <c r="L2381" s="1374">
        <v>1136393.5</v>
      </c>
    </row>
    <row r="2382" spans="1:12" ht="21">
      <c r="A2382" s="1372">
        <v>45535</v>
      </c>
      <c r="B2382" s="1373" t="s">
        <v>2397</v>
      </c>
      <c r="C2382" s="1373" t="s">
        <v>2461</v>
      </c>
      <c r="D2382" s="1373" t="s">
        <v>2462</v>
      </c>
      <c r="E2382" s="1373" t="s">
        <v>1500</v>
      </c>
      <c r="F2382" s="1373" t="s">
        <v>1858</v>
      </c>
      <c r="G2382" s="1374">
        <v>0</v>
      </c>
      <c r="H2382" s="1374">
        <v>0</v>
      </c>
      <c r="I2382" s="1374">
        <v>894447.86</v>
      </c>
      <c r="J2382" s="1374">
        <v>0</v>
      </c>
      <c r="K2382" s="1374">
        <v>0</v>
      </c>
      <c r="L2382" s="1374">
        <v>894447.86</v>
      </c>
    </row>
    <row r="2383" spans="1:12" ht="21">
      <c r="A2383" s="1372">
        <v>45535</v>
      </c>
      <c r="B2383" s="1373" t="s">
        <v>2397</v>
      </c>
      <c r="C2383" s="1373" t="s">
        <v>2461</v>
      </c>
      <c r="D2383" s="1373" t="s">
        <v>2462</v>
      </c>
      <c r="E2383" s="1373" t="s">
        <v>1859</v>
      </c>
      <c r="F2383" s="1373" t="s">
        <v>1860</v>
      </c>
      <c r="G2383" s="1374">
        <v>0</v>
      </c>
      <c r="H2383" s="1374">
        <v>0</v>
      </c>
      <c r="I2383" s="1374">
        <v>27625.87</v>
      </c>
      <c r="J2383" s="1374">
        <v>0</v>
      </c>
      <c r="K2383" s="1374">
        <v>0</v>
      </c>
      <c r="L2383" s="1374">
        <v>27625.87</v>
      </c>
    </row>
    <row r="2384" spans="1:12" ht="21">
      <c r="A2384" s="1372">
        <v>45535</v>
      </c>
      <c r="B2384" s="1373" t="s">
        <v>2397</v>
      </c>
      <c r="C2384" s="1373" t="s">
        <v>2461</v>
      </c>
      <c r="D2384" s="1373" t="s">
        <v>2462</v>
      </c>
      <c r="E2384" s="1373" t="s">
        <v>1060</v>
      </c>
      <c r="F2384" s="1373" t="s">
        <v>1690</v>
      </c>
      <c r="G2384" s="1375"/>
      <c r="H2384" s="1375"/>
      <c r="I2384" s="1375"/>
      <c r="J2384" s="1375"/>
      <c r="K2384" s="1375"/>
      <c r="L2384" s="1375"/>
    </row>
    <row r="2385" spans="1:12" ht="21">
      <c r="A2385" s="1372">
        <v>45535</v>
      </c>
      <c r="B2385" s="1373" t="s">
        <v>2397</v>
      </c>
      <c r="C2385" s="1373" t="s">
        <v>2461</v>
      </c>
      <c r="D2385" s="1373" t="s">
        <v>2462</v>
      </c>
      <c r="E2385" s="1373" t="s">
        <v>1061</v>
      </c>
      <c r="F2385" s="1373" t="s">
        <v>1691</v>
      </c>
      <c r="G2385" s="1375"/>
      <c r="H2385" s="1375"/>
      <c r="I2385" s="1375"/>
      <c r="J2385" s="1375"/>
      <c r="K2385" s="1375"/>
      <c r="L2385" s="1375"/>
    </row>
    <row r="2386" spans="1:12" ht="21">
      <c r="A2386" s="1372">
        <v>45535</v>
      </c>
      <c r="B2386" s="1373" t="s">
        <v>2397</v>
      </c>
      <c r="C2386" s="1373" t="s">
        <v>2461</v>
      </c>
      <c r="D2386" s="1373" t="s">
        <v>2462</v>
      </c>
      <c r="E2386" s="1373" t="s">
        <v>1062</v>
      </c>
      <c r="F2386" s="1373" t="s">
        <v>339</v>
      </c>
      <c r="G2386" s="1375"/>
      <c r="H2386" s="1375"/>
      <c r="I2386" s="1375"/>
      <c r="J2386" s="1375"/>
      <c r="K2386" s="1375"/>
      <c r="L2386" s="1375"/>
    </row>
    <row r="2387" spans="1:12" ht="21">
      <c r="A2387" s="1372">
        <v>45535</v>
      </c>
      <c r="B2387" s="1373" t="s">
        <v>2397</v>
      </c>
      <c r="C2387" s="1373" t="s">
        <v>2461</v>
      </c>
      <c r="D2387" s="1373" t="s">
        <v>2462</v>
      </c>
      <c r="E2387" s="1373" t="s">
        <v>1983</v>
      </c>
      <c r="F2387" s="1373" t="s">
        <v>1984</v>
      </c>
      <c r="G2387" s="1374">
        <v>80000</v>
      </c>
      <c r="H2387" s="1374">
        <v>0</v>
      </c>
      <c r="I2387" s="1374">
        <v>610000</v>
      </c>
      <c r="J2387" s="1374">
        <v>0</v>
      </c>
      <c r="K2387" s="1374">
        <v>80000</v>
      </c>
      <c r="L2387" s="1374">
        <v>610000</v>
      </c>
    </row>
    <row r="2388" spans="1:12" ht="21">
      <c r="A2388" s="1372">
        <v>45535</v>
      </c>
      <c r="B2388" s="1373" t="s">
        <v>2397</v>
      </c>
      <c r="C2388" s="1373" t="s">
        <v>2461</v>
      </c>
      <c r="D2388" s="1373" t="s">
        <v>2462</v>
      </c>
      <c r="E2388" s="1373" t="s">
        <v>1985</v>
      </c>
      <c r="F2388" s="1373" t="s">
        <v>1324</v>
      </c>
      <c r="G2388" s="1374">
        <v>0</v>
      </c>
      <c r="H2388" s="1374">
        <v>0</v>
      </c>
      <c r="I2388" s="1374">
        <v>180000</v>
      </c>
      <c r="J2388" s="1374">
        <v>0</v>
      </c>
      <c r="K2388" s="1374">
        <v>0</v>
      </c>
      <c r="L2388" s="1374">
        <v>180000</v>
      </c>
    </row>
    <row r="2389" spans="1:12" ht="21">
      <c r="A2389" s="1372">
        <v>45535</v>
      </c>
      <c r="B2389" s="1373" t="s">
        <v>2397</v>
      </c>
      <c r="C2389" s="1373" t="s">
        <v>2461</v>
      </c>
      <c r="D2389" s="1373" t="s">
        <v>2462</v>
      </c>
      <c r="E2389" s="1373" t="s">
        <v>1986</v>
      </c>
      <c r="F2389" s="1373" t="s">
        <v>1987</v>
      </c>
      <c r="G2389" s="1374">
        <v>20000</v>
      </c>
      <c r="H2389" s="1374">
        <v>0</v>
      </c>
      <c r="I2389" s="1374">
        <v>275000</v>
      </c>
      <c r="J2389" s="1374">
        <v>0</v>
      </c>
      <c r="K2389" s="1374">
        <v>20000</v>
      </c>
      <c r="L2389" s="1374">
        <v>275000</v>
      </c>
    </row>
    <row r="2390" spans="1:12" ht="21">
      <c r="A2390" s="1372">
        <v>45535</v>
      </c>
      <c r="B2390" s="1373" t="s">
        <v>2397</v>
      </c>
      <c r="C2390" s="1373" t="s">
        <v>2461</v>
      </c>
      <c r="D2390" s="1373" t="s">
        <v>2462</v>
      </c>
      <c r="E2390" s="1373" t="s">
        <v>1988</v>
      </c>
      <c r="F2390" s="1373" t="s">
        <v>1692</v>
      </c>
      <c r="G2390" s="1374">
        <v>1757610.04</v>
      </c>
      <c r="H2390" s="1374">
        <v>0</v>
      </c>
      <c r="I2390" s="1374">
        <v>21069701.309999999</v>
      </c>
      <c r="J2390" s="1374">
        <v>0</v>
      </c>
      <c r="K2390" s="1374">
        <v>1757610.04</v>
      </c>
      <c r="L2390" s="1374">
        <v>21069701.309999999</v>
      </c>
    </row>
    <row r="2391" spans="1:12" ht="21">
      <c r="A2391" s="1372">
        <v>45535</v>
      </c>
      <c r="B2391" s="1373" t="s">
        <v>2397</v>
      </c>
      <c r="C2391" s="1373" t="s">
        <v>2461</v>
      </c>
      <c r="D2391" s="1373" t="s">
        <v>2462</v>
      </c>
      <c r="E2391" s="1373" t="s">
        <v>1989</v>
      </c>
      <c r="F2391" s="1373" t="s">
        <v>1693</v>
      </c>
      <c r="G2391" s="1374">
        <v>288435</v>
      </c>
      <c r="H2391" s="1374">
        <v>5002.5</v>
      </c>
      <c r="I2391" s="1374">
        <v>3618063.75</v>
      </c>
      <c r="J2391" s="1374">
        <v>0</v>
      </c>
      <c r="K2391" s="1374">
        <v>283432.5</v>
      </c>
      <c r="L2391" s="1374">
        <v>3618063.75</v>
      </c>
    </row>
    <row r="2392" spans="1:12" ht="21">
      <c r="A2392" s="1372">
        <v>45535</v>
      </c>
      <c r="B2392" s="1373" t="s">
        <v>2397</v>
      </c>
      <c r="C2392" s="1373" t="s">
        <v>2461</v>
      </c>
      <c r="D2392" s="1373" t="s">
        <v>2462</v>
      </c>
      <c r="E2392" s="1373" t="s">
        <v>1990</v>
      </c>
      <c r="F2392" s="1373" t="s">
        <v>1694</v>
      </c>
      <c r="G2392" s="1375"/>
      <c r="H2392" s="1375"/>
      <c r="I2392" s="1375"/>
      <c r="J2392" s="1375"/>
      <c r="K2392" s="1375"/>
      <c r="L2392" s="1375"/>
    </row>
    <row r="2393" spans="1:12" ht="21">
      <c r="A2393" s="1372">
        <v>45535</v>
      </c>
      <c r="B2393" s="1373" t="s">
        <v>2397</v>
      </c>
      <c r="C2393" s="1373" t="s">
        <v>2461</v>
      </c>
      <c r="D2393" s="1373" t="s">
        <v>2462</v>
      </c>
      <c r="E2393" s="1373" t="s">
        <v>1991</v>
      </c>
      <c r="F2393" s="1373" t="s">
        <v>1695</v>
      </c>
      <c r="G2393" s="1374">
        <v>0</v>
      </c>
      <c r="H2393" s="1374">
        <v>0</v>
      </c>
      <c r="I2393" s="1374">
        <v>9450</v>
      </c>
      <c r="J2393" s="1374">
        <v>0</v>
      </c>
      <c r="K2393" s="1374">
        <v>0</v>
      </c>
      <c r="L2393" s="1374">
        <v>9450</v>
      </c>
    </row>
    <row r="2394" spans="1:12" ht="21">
      <c r="A2394" s="1372">
        <v>45535</v>
      </c>
      <c r="B2394" s="1373" t="s">
        <v>2397</v>
      </c>
      <c r="C2394" s="1373" t="s">
        <v>2461</v>
      </c>
      <c r="D2394" s="1373" t="s">
        <v>2462</v>
      </c>
      <c r="E2394" s="1373" t="s">
        <v>1992</v>
      </c>
      <c r="F2394" s="1373" t="s">
        <v>1698</v>
      </c>
      <c r="G2394" s="1374">
        <v>18150</v>
      </c>
      <c r="H2394" s="1374">
        <v>0</v>
      </c>
      <c r="I2394" s="1374">
        <v>60450</v>
      </c>
      <c r="J2394" s="1374">
        <v>0</v>
      </c>
      <c r="K2394" s="1374">
        <v>18150</v>
      </c>
      <c r="L2394" s="1374">
        <v>60450</v>
      </c>
    </row>
    <row r="2395" spans="1:12" ht="21">
      <c r="A2395" s="1372">
        <v>45535</v>
      </c>
      <c r="B2395" s="1373" t="s">
        <v>2397</v>
      </c>
      <c r="C2395" s="1373" t="s">
        <v>2461</v>
      </c>
      <c r="D2395" s="1373" t="s">
        <v>2462</v>
      </c>
      <c r="E2395" s="1373" t="s">
        <v>1993</v>
      </c>
      <c r="F2395" s="1373" t="s">
        <v>1696</v>
      </c>
      <c r="G2395" s="1374">
        <v>15000</v>
      </c>
      <c r="H2395" s="1374">
        <v>0</v>
      </c>
      <c r="I2395" s="1374">
        <v>165000</v>
      </c>
      <c r="J2395" s="1374">
        <v>0</v>
      </c>
      <c r="K2395" s="1374">
        <v>15000</v>
      </c>
      <c r="L2395" s="1374">
        <v>165000</v>
      </c>
    </row>
    <row r="2396" spans="1:12" ht="21">
      <c r="A2396" s="1372">
        <v>45535</v>
      </c>
      <c r="B2396" s="1373" t="s">
        <v>2397</v>
      </c>
      <c r="C2396" s="1373" t="s">
        <v>2461</v>
      </c>
      <c r="D2396" s="1373" t="s">
        <v>2462</v>
      </c>
      <c r="E2396" s="1373" t="s">
        <v>1994</v>
      </c>
      <c r="F2396" s="1373" t="s">
        <v>1697</v>
      </c>
      <c r="G2396" s="1375"/>
      <c r="H2396" s="1375"/>
      <c r="I2396" s="1375"/>
      <c r="J2396" s="1375"/>
      <c r="K2396" s="1375"/>
      <c r="L2396" s="1375"/>
    </row>
    <row r="2397" spans="1:12" ht="21">
      <c r="A2397" s="1372">
        <v>45535</v>
      </c>
      <c r="B2397" s="1373" t="s">
        <v>2397</v>
      </c>
      <c r="C2397" s="1373" t="s">
        <v>2461</v>
      </c>
      <c r="D2397" s="1373" t="s">
        <v>2462</v>
      </c>
      <c r="E2397" s="1373" t="s">
        <v>1995</v>
      </c>
      <c r="F2397" s="1373" t="s">
        <v>1850</v>
      </c>
      <c r="G2397" s="1374">
        <v>905300</v>
      </c>
      <c r="H2397" s="1374">
        <v>0</v>
      </c>
      <c r="I2397" s="1374">
        <v>2555100</v>
      </c>
      <c r="J2397" s="1374">
        <v>0</v>
      </c>
      <c r="K2397" s="1374">
        <v>905300</v>
      </c>
      <c r="L2397" s="1374">
        <v>2555100</v>
      </c>
    </row>
    <row r="2398" spans="1:12" ht="21">
      <c r="A2398" s="1372">
        <v>45535</v>
      </c>
      <c r="B2398" s="1373" t="s">
        <v>2397</v>
      </c>
      <c r="C2398" s="1373" t="s">
        <v>2461</v>
      </c>
      <c r="D2398" s="1373" t="s">
        <v>2462</v>
      </c>
      <c r="E2398" s="1373" t="s">
        <v>1996</v>
      </c>
      <c r="F2398" s="1373" t="s">
        <v>1907</v>
      </c>
      <c r="G2398" s="1375"/>
      <c r="H2398" s="1375"/>
      <c r="I2398" s="1375"/>
      <c r="J2398" s="1375"/>
      <c r="K2398" s="1375"/>
      <c r="L2398" s="1375"/>
    </row>
    <row r="2399" spans="1:12" ht="21">
      <c r="A2399" s="1372">
        <v>45535</v>
      </c>
      <c r="B2399" s="1373" t="s">
        <v>2397</v>
      </c>
      <c r="C2399" s="1373" t="s">
        <v>2461</v>
      </c>
      <c r="D2399" s="1373" t="s">
        <v>2462</v>
      </c>
      <c r="E2399" s="1373" t="s">
        <v>1997</v>
      </c>
      <c r="F2399" s="1373" t="s">
        <v>1401</v>
      </c>
      <c r="G2399" s="1374">
        <v>959700</v>
      </c>
      <c r="H2399" s="1374">
        <v>150400</v>
      </c>
      <c r="I2399" s="1374">
        <v>5433600</v>
      </c>
      <c r="J2399" s="1374">
        <v>0</v>
      </c>
      <c r="K2399" s="1374">
        <v>809300</v>
      </c>
      <c r="L2399" s="1374">
        <v>5433600</v>
      </c>
    </row>
    <row r="2400" spans="1:12" ht="21">
      <c r="A2400" s="1372">
        <v>45535</v>
      </c>
      <c r="B2400" s="1373" t="s">
        <v>2397</v>
      </c>
      <c r="C2400" s="1373" t="s">
        <v>2461</v>
      </c>
      <c r="D2400" s="1373" t="s">
        <v>2462</v>
      </c>
      <c r="E2400" s="1373" t="s">
        <v>1998</v>
      </c>
      <c r="F2400" s="1373" t="s">
        <v>2331</v>
      </c>
      <c r="G2400" s="1375"/>
      <c r="H2400" s="1375"/>
      <c r="I2400" s="1375"/>
      <c r="J2400" s="1375"/>
      <c r="K2400" s="1375"/>
      <c r="L2400" s="1375"/>
    </row>
    <row r="2401" spans="1:12" ht="21">
      <c r="A2401" s="1372">
        <v>45535</v>
      </c>
      <c r="B2401" s="1373" t="s">
        <v>2397</v>
      </c>
      <c r="C2401" s="1373" t="s">
        <v>2461</v>
      </c>
      <c r="D2401" s="1373" t="s">
        <v>2462</v>
      </c>
      <c r="E2401" s="1373" t="s">
        <v>1999</v>
      </c>
      <c r="F2401" s="1373" t="s">
        <v>1395</v>
      </c>
      <c r="G2401" s="1375"/>
      <c r="H2401" s="1375"/>
      <c r="I2401" s="1375"/>
      <c r="J2401" s="1375"/>
      <c r="K2401" s="1375"/>
      <c r="L2401" s="1375"/>
    </row>
    <row r="2402" spans="1:12" ht="21">
      <c r="A2402" s="1372">
        <v>45535</v>
      </c>
      <c r="B2402" s="1373" t="s">
        <v>2397</v>
      </c>
      <c r="C2402" s="1373" t="s">
        <v>2461</v>
      </c>
      <c r="D2402" s="1373" t="s">
        <v>2462</v>
      </c>
      <c r="E2402" s="1373" t="s">
        <v>2000</v>
      </c>
      <c r="F2402" s="1373" t="s">
        <v>1396</v>
      </c>
      <c r="G2402" s="1375"/>
      <c r="H2402" s="1375"/>
      <c r="I2402" s="1375"/>
      <c r="J2402" s="1375"/>
      <c r="K2402" s="1375"/>
      <c r="L2402" s="1375"/>
    </row>
    <row r="2403" spans="1:12" ht="21">
      <c r="A2403" s="1372">
        <v>45535</v>
      </c>
      <c r="B2403" s="1373" t="s">
        <v>2397</v>
      </c>
      <c r="C2403" s="1373" t="s">
        <v>2461</v>
      </c>
      <c r="D2403" s="1373" t="s">
        <v>2462</v>
      </c>
      <c r="E2403" s="1373" t="s">
        <v>2001</v>
      </c>
      <c r="F2403" s="1373" t="s">
        <v>1399</v>
      </c>
      <c r="G2403" s="1374">
        <v>5700</v>
      </c>
      <c r="H2403" s="1374">
        <v>0</v>
      </c>
      <c r="I2403" s="1374">
        <v>77500</v>
      </c>
      <c r="J2403" s="1374">
        <v>0</v>
      </c>
      <c r="K2403" s="1374">
        <v>5700</v>
      </c>
      <c r="L2403" s="1374">
        <v>77500</v>
      </c>
    </row>
    <row r="2404" spans="1:12" ht="21">
      <c r="A2404" s="1372">
        <v>45535</v>
      </c>
      <c r="B2404" s="1373" t="s">
        <v>2397</v>
      </c>
      <c r="C2404" s="1373" t="s">
        <v>2461</v>
      </c>
      <c r="D2404" s="1373" t="s">
        <v>2462</v>
      </c>
      <c r="E2404" s="1373" t="s">
        <v>2002</v>
      </c>
      <c r="F2404" s="1373" t="s">
        <v>1400</v>
      </c>
      <c r="G2404" s="1374">
        <v>32100</v>
      </c>
      <c r="H2404" s="1374">
        <v>0</v>
      </c>
      <c r="I2404" s="1374">
        <v>329800</v>
      </c>
      <c r="J2404" s="1374">
        <v>0</v>
      </c>
      <c r="K2404" s="1374">
        <v>32100</v>
      </c>
      <c r="L2404" s="1374">
        <v>329800</v>
      </c>
    </row>
    <row r="2405" spans="1:12" ht="21">
      <c r="A2405" s="1372">
        <v>45535</v>
      </c>
      <c r="B2405" s="1373" t="s">
        <v>2397</v>
      </c>
      <c r="C2405" s="1373" t="s">
        <v>2461</v>
      </c>
      <c r="D2405" s="1373" t="s">
        <v>2462</v>
      </c>
      <c r="E2405" s="1373" t="s">
        <v>2003</v>
      </c>
      <c r="F2405" s="1373" t="s">
        <v>2332</v>
      </c>
      <c r="G2405" s="1375"/>
      <c r="H2405" s="1375"/>
      <c r="I2405" s="1375"/>
      <c r="J2405" s="1375"/>
      <c r="K2405" s="1375"/>
      <c r="L2405" s="1375"/>
    </row>
    <row r="2406" spans="1:12" ht="21">
      <c r="A2406" s="1372">
        <v>45535</v>
      </c>
      <c r="B2406" s="1373" t="s">
        <v>2397</v>
      </c>
      <c r="C2406" s="1373" t="s">
        <v>2461</v>
      </c>
      <c r="D2406" s="1373" t="s">
        <v>2462</v>
      </c>
      <c r="E2406" s="1373" t="s">
        <v>2005</v>
      </c>
      <c r="F2406" s="1373" t="s">
        <v>2333</v>
      </c>
      <c r="G2406" s="1375"/>
      <c r="H2406" s="1375"/>
      <c r="I2406" s="1375"/>
      <c r="J2406" s="1375"/>
      <c r="K2406" s="1375"/>
      <c r="L2406" s="1375"/>
    </row>
    <row r="2407" spans="1:12" ht="21">
      <c r="A2407" s="1372">
        <v>45535</v>
      </c>
      <c r="B2407" s="1373" t="s">
        <v>2397</v>
      </c>
      <c r="C2407" s="1373" t="s">
        <v>2461</v>
      </c>
      <c r="D2407" s="1373" t="s">
        <v>2462</v>
      </c>
      <c r="E2407" s="1373" t="s">
        <v>1064</v>
      </c>
      <c r="F2407" s="1373" t="s">
        <v>2334</v>
      </c>
      <c r="G2407" s="1374">
        <v>1350</v>
      </c>
      <c r="H2407" s="1374">
        <v>0</v>
      </c>
      <c r="I2407" s="1374">
        <v>14850</v>
      </c>
      <c r="J2407" s="1374">
        <v>0</v>
      </c>
      <c r="K2407" s="1374">
        <v>1350</v>
      </c>
      <c r="L2407" s="1374">
        <v>14850</v>
      </c>
    </row>
    <row r="2408" spans="1:12" ht="21">
      <c r="A2408" s="1372">
        <v>45535</v>
      </c>
      <c r="B2408" s="1373" t="s">
        <v>2397</v>
      </c>
      <c r="C2408" s="1373" t="s">
        <v>2461</v>
      </c>
      <c r="D2408" s="1373" t="s">
        <v>2462</v>
      </c>
      <c r="E2408" s="1373" t="s">
        <v>1065</v>
      </c>
      <c r="F2408" s="1373" t="s">
        <v>1699</v>
      </c>
      <c r="G2408" s="1374">
        <v>88290.64</v>
      </c>
      <c r="H2408" s="1374">
        <v>0</v>
      </c>
      <c r="I2408" s="1374">
        <v>794615.75</v>
      </c>
      <c r="J2408" s="1374">
        <v>0</v>
      </c>
      <c r="K2408" s="1374">
        <v>88290.64</v>
      </c>
      <c r="L2408" s="1374">
        <v>794615.75</v>
      </c>
    </row>
    <row r="2409" spans="1:12" ht="21">
      <c r="A2409" s="1372">
        <v>45535</v>
      </c>
      <c r="B2409" s="1373" t="s">
        <v>2397</v>
      </c>
      <c r="C2409" s="1373" t="s">
        <v>2461</v>
      </c>
      <c r="D2409" s="1373" t="s">
        <v>2462</v>
      </c>
      <c r="E2409" s="1373" t="s">
        <v>1066</v>
      </c>
      <c r="F2409" s="1373" t="s">
        <v>1700</v>
      </c>
      <c r="G2409" s="1374">
        <v>65623.289999999994</v>
      </c>
      <c r="H2409" s="1374">
        <v>0</v>
      </c>
      <c r="I2409" s="1374">
        <v>385623.29</v>
      </c>
      <c r="J2409" s="1374">
        <v>0</v>
      </c>
      <c r="K2409" s="1374">
        <v>65623.289999999994</v>
      </c>
      <c r="L2409" s="1374">
        <v>385623.29</v>
      </c>
    </row>
    <row r="2410" spans="1:12" ht="21">
      <c r="A2410" s="1372">
        <v>45535</v>
      </c>
      <c r="B2410" s="1373" t="s">
        <v>2397</v>
      </c>
      <c r="C2410" s="1373" t="s">
        <v>2461</v>
      </c>
      <c r="D2410" s="1373" t="s">
        <v>2462</v>
      </c>
      <c r="E2410" s="1373" t="s">
        <v>1067</v>
      </c>
      <c r="F2410" s="1373" t="s">
        <v>1701</v>
      </c>
      <c r="G2410" s="1375"/>
      <c r="H2410" s="1375"/>
      <c r="I2410" s="1375"/>
      <c r="J2410" s="1375"/>
      <c r="K2410" s="1375"/>
      <c r="L2410" s="1375"/>
    </row>
    <row r="2411" spans="1:12" ht="21">
      <c r="A2411" s="1372">
        <v>45535</v>
      </c>
      <c r="B2411" s="1373" t="s">
        <v>2397</v>
      </c>
      <c r="C2411" s="1373" t="s">
        <v>2461</v>
      </c>
      <c r="D2411" s="1373" t="s">
        <v>2462</v>
      </c>
      <c r="E2411" s="1373" t="s">
        <v>1068</v>
      </c>
      <c r="F2411" s="1373" t="s">
        <v>2335</v>
      </c>
      <c r="G2411" s="1375"/>
      <c r="H2411" s="1375"/>
      <c r="I2411" s="1375"/>
      <c r="J2411" s="1375"/>
      <c r="K2411" s="1375"/>
      <c r="L2411" s="1375"/>
    </row>
    <row r="2412" spans="1:12" ht="21">
      <c r="A2412" s="1372">
        <v>45535</v>
      </c>
      <c r="B2412" s="1373" t="s">
        <v>2397</v>
      </c>
      <c r="C2412" s="1373" t="s">
        <v>2461</v>
      </c>
      <c r="D2412" s="1373" t="s">
        <v>2462</v>
      </c>
      <c r="E2412" s="1373" t="s">
        <v>1069</v>
      </c>
      <c r="F2412" s="1373" t="s">
        <v>1702</v>
      </c>
      <c r="G2412" s="1375"/>
      <c r="H2412" s="1375"/>
      <c r="I2412" s="1375"/>
      <c r="J2412" s="1375"/>
      <c r="K2412" s="1375"/>
      <c r="L2412" s="1375"/>
    </row>
    <row r="2413" spans="1:12" ht="21">
      <c r="A2413" s="1372">
        <v>45535</v>
      </c>
      <c r="B2413" s="1373" t="s">
        <v>2397</v>
      </c>
      <c r="C2413" s="1373" t="s">
        <v>2461</v>
      </c>
      <c r="D2413" s="1373" t="s">
        <v>2462</v>
      </c>
      <c r="E2413" s="1373" t="s">
        <v>1070</v>
      </c>
      <c r="F2413" s="1373" t="s">
        <v>1703</v>
      </c>
      <c r="G2413" s="1375"/>
      <c r="H2413" s="1375"/>
      <c r="I2413" s="1375"/>
      <c r="J2413" s="1375"/>
      <c r="K2413" s="1375"/>
      <c r="L2413" s="1375"/>
    </row>
    <row r="2414" spans="1:12" ht="21">
      <c r="A2414" s="1372">
        <v>45535</v>
      </c>
      <c r="B2414" s="1373" t="s">
        <v>2397</v>
      </c>
      <c r="C2414" s="1373" t="s">
        <v>2461</v>
      </c>
      <c r="D2414" s="1373" t="s">
        <v>2462</v>
      </c>
      <c r="E2414" s="1373" t="s">
        <v>1071</v>
      </c>
      <c r="F2414" s="1373" t="s">
        <v>341</v>
      </c>
      <c r="G2414" s="1375"/>
      <c r="H2414" s="1375"/>
      <c r="I2414" s="1375"/>
      <c r="J2414" s="1375"/>
      <c r="K2414" s="1375"/>
      <c r="L2414" s="1375"/>
    </row>
    <row r="2415" spans="1:12" ht="21">
      <c r="A2415" s="1372">
        <v>45535</v>
      </c>
      <c r="B2415" s="1373" t="s">
        <v>2397</v>
      </c>
      <c r="C2415" s="1373" t="s">
        <v>2461</v>
      </c>
      <c r="D2415" s="1373" t="s">
        <v>2462</v>
      </c>
      <c r="E2415" s="1373" t="s">
        <v>1072</v>
      </c>
      <c r="F2415" s="1373" t="s">
        <v>2336</v>
      </c>
      <c r="G2415" s="1374">
        <v>166.53</v>
      </c>
      <c r="H2415" s="1374">
        <v>0</v>
      </c>
      <c r="I2415" s="1374">
        <v>1831.83</v>
      </c>
      <c r="J2415" s="1374">
        <v>0</v>
      </c>
      <c r="K2415" s="1374">
        <v>166.53</v>
      </c>
      <c r="L2415" s="1374">
        <v>1831.83</v>
      </c>
    </row>
    <row r="2416" spans="1:12" ht="21">
      <c r="A2416" s="1372">
        <v>45535</v>
      </c>
      <c r="B2416" s="1373" t="s">
        <v>2397</v>
      </c>
      <c r="C2416" s="1373" t="s">
        <v>2461</v>
      </c>
      <c r="D2416" s="1373" t="s">
        <v>2462</v>
      </c>
      <c r="E2416" s="1373" t="s">
        <v>1073</v>
      </c>
      <c r="F2416" s="1373" t="s">
        <v>2337</v>
      </c>
      <c r="G2416" s="1375"/>
      <c r="H2416" s="1375"/>
      <c r="I2416" s="1375"/>
      <c r="J2416" s="1375"/>
      <c r="K2416" s="1375"/>
      <c r="L2416" s="1375"/>
    </row>
    <row r="2417" spans="1:12" ht="21">
      <c r="A2417" s="1372">
        <v>45535</v>
      </c>
      <c r="B2417" s="1373" t="s">
        <v>2397</v>
      </c>
      <c r="C2417" s="1373" t="s">
        <v>2461</v>
      </c>
      <c r="D2417" s="1373" t="s">
        <v>2462</v>
      </c>
      <c r="E2417" s="1373" t="s">
        <v>1074</v>
      </c>
      <c r="F2417" s="1373" t="s">
        <v>2338</v>
      </c>
      <c r="G2417" s="1375"/>
      <c r="H2417" s="1375"/>
      <c r="I2417" s="1375"/>
      <c r="J2417" s="1375"/>
      <c r="K2417" s="1375"/>
      <c r="L2417" s="1375"/>
    </row>
    <row r="2418" spans="1:12" ht="21">
      <c r="A2418" s="1372">
        <v>45535</v>
      </c>
      <c r="B2418" s="1373" t="s">
        <v>2397</v>
      </c>
      <c r="C2418" s="1373" t="s">
        <v>2461</v>
      </c>
      <c r="D2418" s="1373" t="s">
        <v>2462</v>
      </c>
      <c r="E2418" s="1373" t="s">
        <v>1075</v>
      </c>
      <c r="F2418" s="1373" t="s">
        <v>2339</v>
      </c>
      <c r="G2418" s="1375"/>
      <c r="H2418" s="1375"/>
      <c r="I2418" s="1375"/>
      <c r="J2418" s="1375"/>
      <c r="K2418" s="1375"/>
      <c r="L2418" s="1375"/>
    </row>
    <row r="2419" spans="1:12" ht="21">
      <c r="A2419" s="1372">
        <v>45535</v>
      </c>
      <c r="B2419" s="1373" t="s">
        <v>2397</v>
      </c>
      <c r="C2419" s="1373" t="s">
        <v>2461</v>
      </c>
      <c r="D2419" s="1373" t="s">
        <v>2462</v>
      </c>
      <c r="E2419" s="1373" t="s">
        <v>1076</v>
      </c>
      <c r="F2419" s="1373" t="s">
        <v>2340</v>
      </c>
      <c r="G2419" s="1375"/>
      <c r="H2419" s="1375"/>
      <c r="I2419" s="1375"/>
      <c r="J2419" s="1375"/>
      <c r="K2419" s="1375"/>
      <c r="L2419" s="1375"/>
    </row>
    <row r="2420" spans="1:12" ht="21">
      <c r="A2420" s="1372">
        <v>45535</v>
      </c>
      <c r="B2420" s="1373" t="s">
        <v>2397</v>
      </c>
      <c r="C2420" s="1373" t="s">
        <v>2461</v>
      </c>
      <c r="D2420" s="1373" t="s">
        <v>2462</v>
      </c>
      <c r="E2420" s="1373" t="s">
        <v>1077</v>
      </c>
      <c r="F2420" s="1373" t="s">
        <v>2341</v>
      </c>
      <c r="G2420" s="1375"/>
      <c r="H2420" s="1375"/>
      <c r="I2420" s="1375"/>
      <c r="J2420" s="1375"/>
      <c r="K2420" s="1375"/>
      <c r="L2420" s="1375"/>
    </row>
    <row r="2421" spans="1:12" ht="21">
      <c r="A2421" s="1372">
        <v>45535</v>
      </c>
      <c r="B2421" s="1373" t="s">
        <v>2397</v>
      </c>
      <c r="C2421" s="1373" t="s">
        <v>2461</v>
      </c>
      <c r="D2421" s="1373" t="s">
        <v>2462</v>
      </c>
      <c r="E2421" s="1373" t="s">
        <v>2007</v>
      </c>
      <c r="F2421" s="1373" t="s">
        <v>2342</v>
      </c>
      <c r="G2421" s="1375"/>
      <c r="H2421" s="1375"/>
      <c r="I2421" s="1375"/>
      <c r="J2421" s="1375"/>
      <c r="K2421" s="1375"/>
      <c r="L2421" s="1375"/>
    </row>
    <row r="2422" spans="1:12" ht="21">
      <c r="A2422" s="1372">
        <v>45535</v>
      </c>
      <c r="B2422" s="1373" t="s">
        <v>2397</v>
      </c>
      <c r="C2422" s="1373" t="s">
        <v>2461</v>
      </c>
      <c r="D2422" s="1373" t="s">
        <v>2462</v>
      </c>
      <c r="E2422" s="1373" t="s">
        <v>1078</v>
      </c>
      <c r="F2422" s="1373" t="s">
        <v>2343</v>
      </c>
      <c r="G2422" s="1375"/>
      <c r="H2422" s="1375"/>
      <c r="I2422" s="1375"/>
      <c r="J2422" s="1375"/>
      <c r="K2422" s="1375"/>
      <c r="L2422" s="1375"/>
    </row>
    <row r="2423" spans="1:12" ht="21">
      <c r="A2423" s="1372">
        <v>45535</v>
      </c>
      <c r="B2423" s="1373" t="s">
        <v>2397</v>
      </c>
      <c r="C2423" s="1373" t="s">
        <v>2461</v>
      </c>
      <c r="D2423" s="1373" t="s">
        <v>2462</v>
      </c>
      <c r="E2423" s="1373" t="s">
        <v>1079</v>
      </c>
      <c r="F2423" s="1373" t="s">
        <v>2344</v>
      </c>
      <c r="G2423" s="1374">
        <v>499190.16</v>
      </c>
      <c r="H2423" s="1374">
        <v>0</v>
      </c>
      <c r="I2423" s="1374">
        <v>915156.86</v>
      </c>
      <c r="J2423" s="1374">
        <v>0</v>
      </c>
      <c r="K2423" s="1374">
        <v>499190.16</v>
      </c>
      <c r="L2423" s="1374">
        <v>915156.86</v>
      </c>
    </row>
    <row r="2424" spans="1:12" ht="21">
      <c r="A2424" s="1372">
        <v>45535</v>
      </c>
      <c r="B2424" s="1373" t="s">
        <v>2397</v>
      </c>
      <c r="C2424" s="1373" t="s">
        <v>2461</v>
      </c>
      <c r="D2424" s="1373" t="s">
        <v>2462</v>
      </c>
      <c r="E2424" s="1373" t="s">
        <v>1080</v>
      </c>
      <c r="F2424" s="1373" t="s">
        <v>2345</v>
      </c>
      <c r="G2424" s="1375"/>
      <c r="H2424" s="1375"/>
      <c r="I2424" s="1375"/>
      <c r="J2424" s="1375"/>
      <c r="K2424" s="1375"/>
      <c r="L2424" s="1375"/>
    </row>
    <row r="2425" spans="1:12" ht="21">
      <c r="A2425" s="1372">
        <v>45535</v>
      </c>
      <c r="B2425" s="1373" t="s">
        <v>2397</v>
      </c>
      <c r="C2425" s="1373" t="s">
        <v>2461</v>
      </c>
      <c r="D2425" s="1373" t="s">
        <v>2462</v>
      </c>
      <c r="E2425" s="1373" t="s">
        <v>1081</v>
      </c>
      <c r="F2425" s="1373" t="s">
        <v>342</v>
      </c>
      <c r="G2425" s="1375"/>
      <c r="H2425" s="1375"/>
      <c r="I2425" s="1375"/>
      <c r="J2425" s="1375"/>
      <c r="K2425" s="1375"/>
      <c r="L2425" s="1375"/>
    </row>
    <row r="2426" spans="1:12" ht="21">
      <c r="A2426" s="1372">
        <v>45535</v>
      </c>
      <c r="B2426" s="1373" t="s">
        <v>2397</v>
      </c>
      <c r="C2426" s="1373" t="s">
        <v>2461</v>
      </c>
      <c r="D2426" s="1373" t="s">
        <v>2462</v>
      </c>
      <c r="E2426" s="1373" t="s">
        <v>1082</v>
      </c>
      <c r="F2426" s="1373" t="s">
        <v>2346</v>
      </c>
      <c r="G2426" s="1374">
        <v>51060.24</v>
      </c>
      <c r="H2426" s="1374">
        <v>0</v>
      </c>
      <c r="I2426" s="1374">
        <v>51060.24</v>
      </c>
      <c r="J2426" s="1374">
        <v>0</v>
      </c>
      <c r="K2426" s="1374">
        <v>51060.24</v>
      </c>
      <c r="L2426" s="1374">
        <v>51060.24</v>
      </c>
    </row>
    <row r="2427" spans="1:12" ht="21">
      <c r="A2427" s="1372">
        <v>45535</v>
      </c>
      <c r="B2427" s="1373" t="s">
        <v>2397</v>
      </c>
      <c r="C2427" s="1373" t="s">
        <v>2461</v>
      </c>
      <c r="D2427" s="1373" t="s">
        <v>2462</v>
      </c>
      <c r="E2427" s="1373" t="s">
        <v>1083</v>
      </c>
      <c r="F2427" s="1373" t="s">
        <v>343</v>
      </c>
      <c r="G2427" s="1375"/>
      <c r="H2427" s="1375"/>
      <c r="I2427" s="1375"/>
      <c r="J2427" s="1375"/>
      <c r="K2427" s="1375"/>
      <c r="L2427" s="1375"/>
    </row>
    <row r="2428" spans="1:12" ht="21">
      <c r="A2428" s="1372">
        <v>45535</v>
      </c>
      <c r="B2428" s="1373" t="s">
        <v>2397</v>
      </c>
      <c r="C2428" s="1373" t="s">
        <v>2461</v>
      </c>
      <c r="D2428" s="1373" t="s">
        <v>2462</v>
      </c>
      <c r="E2428" s="1373" t="s">
        <v>1084</v>
      </c>
      <c r="F2428" s="1373" t="s">
        <v>344</v>
      </c>
      <c r="G2428" s="1375"/>
      <c r="H2428" s="1375"/>
      <c r="I2428" s="1375"/>
      <c r="J2428" s="1375"/>
      <c r="K2428" s="1375"/>
      <c r="L2428" s="1375"/>
    </row>
    <row r="2429" spans="1:12" ht="21">
      <c r="A2429" s="1372">
        <v>45535</v>
      </c>
      <c r="B2429" s="1373" t="s">
        <v>2397</v>
      </c>
      <c r="C2429" s="1373" t="s">
        <v>2461</v>
      </c>
      <c r="D2429" s="1373" t="s">
        <v>2462</v>
      </c>
      <c r="E2429" s="1373" t="s">
        <v>1085</v>
      </c>
      <c r="F2429" s="1373" t="s">
        <v>345</v>
      </c>
      <c r="G2429" s="1375"/>
      <c r="H2429" s="1375"/>
      <c r="I2429" s="1375"/>
      <c r="J2429" s="1375"/>
      <c r="K2429" s="1375"/>
      <c r="L2429" s="1375"/>
    </row>
    <row r="2430" spans="1:12" ht="21">
      <c r="A2430" s="1372">
        <v>45535</v>
      </c>
      <c r="B2430" s="1373" t="s">
        <v>2397</v>
      </c>
      <c r="C2430" s="1373" t="s">
        <v>2461</v>
      </c>
      <c r="D2430" s="1373" t="s">
        <v>2462</v>
      </c>
      <c r="E2430" s="1373" t="s">
        <v>1086</v>
      </c>
      <c r="F2430" s="1373" t="s">
        <v>2347</v>
      </c>
      <c r="G2430" s="1375"/>
      <c r="H2430" s="1375"/>
      <c r="I2430" s="1375"/>
      <c r="J2430" s="1375"/>
      <c r="K2430" s="1375"/>
      <c r="L2430" s="1375"/>
    </row>
    <row r="2431" spans="1:12" ht="21">
      <c r="A2431" s="1372">
        <v>45535</v>
      </c>
      <c r="B2431" s="1373" t="s">
        <v>2397</v>
      </c>
      <c r="C2431" s="1373" t="s">
        <v>2461</v>
      </c>
      <c r="D2431" s="1373" t="s">
        <v>2462</v>
      </c>
      <c r="E2431" s="1373" t="s">
        <v>1087</v>
      </c>
      <c r="F2431" s="1373" t="s">
        <v>2348</v>
      </c>
      <c r="G2431" s="1375"/>
      <c r="H2431" s="1375"/>
      <c r="I2431" s="1375"/>
      <c r="J2431" s="1375"/>
      <c r="K2431" s="1375"/>
      <c r="L2431" s="1375"/>
    </row>
    <row r="2432" spans="1:12" ht="21">
      <c r="A2432" s="1372">
        <v>45535</v>
      </c>
      <c r="B2432" s="1373" t="s">
        <v>2397</v>
      </c>
      <c r="C2432" s="1373" t="s">
        <v>2461</v>
      </c>
      <c r="D2432" s="1373" t="s">
        <v>2462</v>
      </c>
      <c r="E2432" s="1373" t="s">
        <v>1088</v>
      </c>
      <c r="F2432" s="1373" t="s">
        <v>2349</v>
      </c>
      <c r="G2432" s="1375"/>
      <c r="H2432" s="1375"/>
      <c r="I2432" s="1375"/>
      <c r="J2432" s="1375"/>
      <c r="K2432" s="1375"/>
      <c r="L2432" s="1375"/>
    </row>
    <row r="2433" spans="1:12" ht="21">
      <c r="A2433" s="1372">
        <v>45535</v>
      </c>
      <c r="B2433" s="1373" t="s">
        <v>2397</v>
      </c>
      <c r="C2433" s="1373" t="s">
        <v>2461</v>
      </c>
      <c r="D2433" s="1373" t="s">
        <v>2462</v>
      </c>
      <c r="E2433" s="1373" t="s">
        <v>1089</v>
      </c>
      <c r="F2433" s="1373" t="s">
        <v>2350</v>
      </c>
      <c r="G2433" s="1375"/>
      <c r="H2433" s="1375"/>
      <c r="I2433" s="1375"/>
      <c r="J2433" s="1375"/>
      <c r="K2433" s="1375"/>
      <c r="L2433" s="1375"/>
    </row>
    <row r="2434" spans="1:12" ht="21">
      <c r="A2434" s="1372">
        <v>45535</v>
      </c>
      <c r="B2434" s="1373" t="s">
        <v>2397</v>
      </c>
      <c r="C2434" s="1373" t="s">
        <v>2461</v>
      </c>
      <c r="D2434" s="1373" t="s">
        <v>2462</v>
      </c>
      <c r="E2434" s="1373" t="s">
        <v>1090</v>
      </c>
      <c r="F2434" s="1373" t="s">
        <v>2351</v>
      </c>
      <c r="G2434" s="1374">
        <v>12924.42</v>
      </c>
      <c r="H2434" s="1374">
        <v>0</v>
      </c>
      <c r="I2434" s="1374">
        <v>142168.62</v>
      </c>
      <c r="J2434" s="1374">
        <v>0</v>
      </c>
      <c r="K2434" s="1374">
        <v>12924.42</v>
      </c>
      <c r="L2434" s="1374">
        <v>142168.62</v>
      </c>
    </row>
    <row r="2435" spans="1:12" ht="21">
      <c r="A2435" s="1372">
        <v>45535</v>
      </c>
      <c r="B2435" s="1373" t="s">
        <v>2397</v>
      </c>
      <c r="C2435" s="1373" t="s">
        <v>2461</v>
      </c>
      <c r="D2435" s="1373" t="s">
        <v>2462</v>
      </c>
      <c r="E2435" s="1373" t="s">
        <v>1091</v>
      </c>
      <c r="F2435" s="1373" t="s">
        <v>2352</v>
      </c>
      <c r="G2435" s="1374">
        <v>64518.78</v>
      </c>
      <c r="H2435" s="1374">
        <v>0</v>
      </c>
      <c r="I2435" s="1374">
        <v>709706.58</v>
      </c>
      <c r="J2435" s="1374">
        <v>0</v>
      </c>
      <c r="K2435" s="1374">
        <v>64518.78</v>
      </c>
      <c r="L2435" s="1374">
        <v>709706.58</v>
      </c>
    </row>
    <row r="2436" spans="1:12" ht="21">
      <c r="A2436" s="1372">
        <v>45535</v>
      </c>
      <c r="B2436" s="1373" t="s">
        <v>2397</v>
      </c>
      <c r="C2436" s="1373" t="s">
        <v>2461</v>
      </c>
      <c r="D2436" s="1373" t="s">
        <v>2462</v>
      </c>
      <c r="E2436" s="1373" t="s">
        <v>1092</v>
      </c>
      <c r="F2436" s="1373" t="s">
        <v>2353</v>
      </c>
      <c r="G2436" s="1374">
        <v>15757.03</v>
      </c>
      <c r="H2436" s="1374">
        <v>0</v>
      </c>
      <c r="I2436" s="1374">
        <v>167794.01</v>
      </c>
      <c r="J2436" s="1374">
        <v>0</v>
      </c>
      <c r="K2436" s="1374">
        <v>15757.03</v>
      </c>
      <c r="L2436" s="1374">
        <v>167794.01</v>
      </c>
    </row>
    <row r="2437" spans="1:12" ht="21">
      <c r="A2437" s="1372">
        <v>45535</v>
      </c>
      <c r="B2437" s="1373" t="s">
        <v>2397</v>
      </c>
      <c r="C2437" s="1373" t="s">
        <v>2461</v>
      </c>
      <c r="D2437" s="1373" t="s">
        <v>2462</v>
      </c>
      <c r="E2437" s="1373" t="s">
        <v>1093</v>
      </c>
      <c r="F2437" s="1373" t="s">
        <v>2354</v>
      </c>
      <c r="G2437" s="1374">
        <v>45573.7</v>
      </c>
      <c r="H2437" s="1374">
        <v>0</v>
      </c>
      <c r="I2437" s="1374">
        <v>484466.22</v>
      </c>
      <c r="J2437" s="1374">
        <v>0</v>
      </c>
      <c r="K2437" s="1374">
        <v>45573.7</v>
      </c>
      <c r="L2437" s="1374">
        <v>484466.22</v>
      </c>
    </row>
    <row r="2438" spans="1:12" ht="21">
      <c r="A2438" s="1372">
        <v>45535</v>
      </c>
      <c r="B2438" s="1373" t="s">
        <v>2397</v>
      </c>
      <c r="C2438" s="1373" t="s">
        <v>2461</v>
      </c>
      <c r="D2438" s="1373" t="s">
        <v>2462</v>
      </c>
      <c r="E2438" s="1373" t="s">
        <v>1094</v>
      </c>
      <c r="F2438" s="1373" t="s">
        <v>2355</v>
      </c>
      <c r="G2438" s="1375"/>
      <c r="H2438" s="1375"/>
      <c r="I2438" s="1375"/>
      <c r="J2438" s="1375"/>
      <c r="K2438" s="1375"/>
      <c r="L2438" s="1375"/>
    </row>
    <row r="2439" spans="1:12" ht="21">
      <c r="A2439" s="1372">
        <v>45535</v>
      </c>
      <c r="B2439" s="1373" t="s">
        <v>2397</v>
      </c>
      <c r="C2439" s="1373" t="s">
        <v>2461</v>
      </c>
      <c r="D2439" s="1373" t="s">
        <v>2462</v>
      </c>
      <c r="E2439" s="1373" t="s">
        <v>1095</v>
      </c>
      <c r="F2439" s="1373" t="s">
        <v>1352</v>
      </c>
      <c r="G2439" s="1375"/>
      <c r="H2439" s="1375"/>
      <c r="I2439" s="1375"/>
      <c r="J2439" s="1375"/>
      <c r="K2439" s="1375"/>
      <c r="L2439" s="1375"/>
    </row>
    <row r="2440" spans="1:12" ht="21">
      <c r="A2440" s="1372">
        <v>45535</v>
      </c>
      <c r="B2440" s="1373" t="s">
        <v>2397</v>
      </c>
      <c r="C2440" s="1373" t="s">
        <v>2461</v>
      </c>
      <c r="D2440" s="1373" t="s">
        <v>2462</v>
      </c>
      <c r="E2440" s="1373" t="s">
        <v>1096</v>
      </c>
      <c r="F2440" s="1373" t="s">
        <v>2356</v>
      </c>
      <c r="G2440" s="1374">
        <v>19991.96</v>
      </c>
      <c r="H2440" s="1374">
        <v>0</v>
      </c>
      <c r="I2440" s="1374">
        <v>219911.56</v>
      </c>
      <c r="J2440" s="1374">
        <v>0</v>
      </c>
      <c r="K2440" s="1374">
        <v>19991.96</v>
      </c>
      <c r="L2440" s="1374">
        <v>219911.56</v>
      </c>
    </row>
    <row r="2441" spans="1:12" ht="21">
      <c r="A2441" s="1372">
        <v>45535</v>
      </c>
      <c r="B2441" s="1373" t="s">
        <v>2397</v>
      </c>
      <c r="C2441" s="1373" t="s">
        <v>2461</v>
      </c>
      <c r="D2441" s="1373" t="s">
        <v>2462</v>
      </c>
      <c r="E2441" s="1373" t="s">
        <v>1097</v>
      </c>
      <c r="F2441" s="1373" t="s">
        <v>1353</v>
      </c>
      <c r="G2441" s="1374">
        <v>554.02</v>
      </c>
      <c r="H2441" s="1374">
        <v>0</v>
      </c>
      <c r="I2441" s="1374">
        <v>6094.22</v>
      </c>
      <c r="J2441" s="1374">
        <v>0</v>
      </c>
      <c r="K2441" s="1374">
        <v>554.02</v>
      </c>
      <c r="L2441" s="1374">
        <v>6094.22</v>
      </c>
    </row>
    <row r="2442" spans="1:12" ht="21">
      <c r="A2442" s="1372">
        <v>45535</v>
      </c>
      <c r="B2442" s="1373" t="s">
        <v>2397</v>
      </c>
      <c r="C2442" s="1373" t="s">
        <v>2461</v>
      </c>
      <c r="D2442" s="1373" t="s">
        <v>2462</v>
      </c>
      <c r="E2442" s="1373" t="s">
        <v>1098</v>
      </c>
      <c r="F2442" s="1373" t="s">
        <v>1354</v>
      </c>
      <c r="G2442" s="1374">
        <v>12387.25</v>
      </c>
      <c r="H2442" s="1374">
        <v>0</v>
      </c>
      <c r="I2442" s="1374">
        <v>136259.75</v>
      </c>
      <c r="J2442" s="1374">
        <v>0</v>
      </c>
      <c r="K2442" s="1374">
        <v>12387.25</v>
      </c>
      <c r="L2442" s="1374">
        <v>136259.75</v>
      </c>
    </row>
    <row r="2443" spans="1:12" ht="21">
      <c r="A2443" s="1372">
        <v>45535</v>
      </c>
      <c r="B2443" s="1373" t="s">
        <v>2397</v>
      </c>
      <c r="C2443" s="1373" t="s">
        <v>2461</v>
      </c>
      <c r="D2443" s="1373" t="s">
        <v>2462</v>
      </c>
      <c r="E2443" s="1373" t="s">
        <v>1099</v>
      </c>
      <c r="F2443" s="1373" t="s">
        <v>2357</v>
      </c>
      <c r="G2443" s="1374">
        <v>84202.21</v>
      </c>
      <c r="H2443" s="1374">
        <v>0</v>
      </c>
      <c r="I2443" s="1374">
        <v>876550.4</v>
      </c>
      <c r="J2443" s="1374">
        <v>0</v>
      </c>
      <c r="K2443" s="1374">
        <v>84202.21</v>
      </c>
      <c r="L2443" s="1374">
        <v>876550.4</v>
      </c>
    </row>
    <row r="2444" spans="1:12" ht="21">
      <c r="A2444" s="1372">
        <v>45535</v>
      </c>
      <c r="B2444" s="1373" t="s">
        <v>2397</v>
      </c>
      <c r="C2444" s="1373" t="s">
        <v>2461</v>
      </c>
      <c r="D2444" s="1373" t="s">
        <v>2462</v>
      </c>
      <c r="E2444" s="1373" t="s">
        <v>1100</v>
      </c>
      <c r="F2444" s="1373" t="s">
        <v>2358</v>
      </c>
      <c r="G2444" s="1374">
        <v>85133.43</v>
      </c>
      <c r="H2444" s="1374">
        <v>0</v>
      </c>
      <c r="I2444" s="1374">
        <v>936467.73</v>
      </c>
      <c r="J2444" s="1374">
        <v>0</v>
      </c>
      <c r="K2444" s="1374">
        <v>85133.43</v>
      </c>
      <c r="L2444" s="1374">
        <v>936467.73</v>
      </c>
    </row>
    <row r="2445" spans="1:12" ht="21">
      <c r="A2445" s="1372">
        <v>45535</v>
      </c>
      <c r="B2445" s="1373" t="s">
        <v>2397</v>
      </c>
      <c r="C2445" s="1373" t="s">
        <v>2461</v>
      </c>
      <c r="D2445" s="1373" t="s">
        <v>2462</v>
      </c>
      <c r="E2445" s="1373" t="s">
        <v>1101</v>
      </c>
      <c r="F2445" s="1373" t="s">
        <v>1356</v>
      </c>
      <c r="G2445" s="1374">
        <v>7933.33</v>
      </c>
      <c r="H2445" s="1374">
        <v>0</v>
      </c>
      <c r="I2445" s="1374">
        <v>16482.3</v>
      </c>
      <c r="J2445" s="1374">
        <v>0</v>
      </c>
      <c r="K2445" s="1374">
        <v>7933.33</v>
      </c>
      <c r="L2445" s="1374">
        <v>16482.3</v>
      </c>
    </row>
    <row r="2446" spans="1:12" ht="21">
      <c r="A2446" s="1372">
        <v>45535</v>
      </c>
      <c r="B2446" s="1373" t="s">
        <v>2397</v>
      </c>
      <c r="C2446" s="1373" t="s">
        <v>2461</v>
      </c>
      <c r="D2446" s="1373" t="s">
        <v>2462</v>
      </c>
      <c r="E2446" s="1373" t="s">
        <v>1102</v>
      </c>
      <c r="F2446" s="1373" t="s">
        <v>1357</v>
      </c>
      <c r="G2446" s="1374">
        <v>9865.42</v>
      </c>
      <c r="H2446" s="1374">
        <v>0</v>
      </c>
      <c r="I2446" s="1374">
        <v>84432.68</v>
      </c>
      <c r="J2446" s="1374">
        <v>0</v>
      </c>
      <c r="K2446" s="1374">
        <v>9865.42</v>
      </c>
      <c r="L2446" s="1374">
        <v>84432.68</v>
      </c>
    </row>
    <row r="2447" spans="1:12" ht="21">
      <c r="A2447" s="1372">
        <v>45535</v>
      </c>
      <c r="B2447" s="1373" t="s">
        <v>2397</v>
      </c>
      <c r="C2447" s="1373" t="s">
        <v>2461</v>
      </c>
      <c r="D2447" s="1373" t="s">
        <v>2462</v>
      </c>
      <c r="E2447" s="1373" t="s">
        <v>1103</v>
      </c>
      <c r="F2447" s="1373" t="s">
        <v>1358</v>
      </c>
      <c r="G2447" s="1374">
        <v>11151.44</v>
      </c>
      <c r="H2447" s="1374">
        <v>0</v>
      </c>
      <c r="I2447" s="1374">
        <v>84925.5</v>
      </c>
      <c r="J2447" s="1374">
        <v>0</v>
      </c>
      <c r="K2447" s="1374">
        <v>11151.44</v>
      </c>
      <c r="L2447" s="1374">
        <v>84925.5</v>
      </c>
    </row>
    <row r="2448" spans="1:12" ht="21">
      <c r="A2448" s="1372">
        <v>45535</v>
      </c>
      <c r="B2448" s="1373" t="s">
        <v>2397</v>
      </c>
      <c r="C2448" s="1373" t="s">
        <v>2461</v>
      </c>
      <c r="D2448" s="1373" t="s">
        <v>2462</v>
      </c>
      <c r="E2448" s="1373" t="s">
        <v>1104</v>
      </c>
      <c r="F2448" s="1373" t="s">
        <v>2359</v>
      </c>
      <c r="G2448" s="1374">
        <v>365.5</v>
      </c>
      <c r="H2448" s="1374">
        <v>0</v>
      </c>
      <c r="I2448" s="1374">
        <v>4020.5</v>
      </c>
      <c r="J2448" s="1374">
        <v>0</v>
      </c>
      <c r="K2448" s="1374">
        <v>365.5</v>
      </c>
      <c r="L2448" s="1374">
        <v>4020.5</v>
      </c>
    </row>
    <row r="2449" spans="1:12" ht="21">
      <c r="A2449" s="1372">
        <v>45535</v>
      </c>
      <c r="B2449" s="1373" t="s">
        <v>2397</v>
      </c>
      <c r="C2449" s="1373" t="s">
        <v>2461</v>
      </c>
      <c r="D2449" s="1373" t="s">
        <v>2462</v>
      </c>
      <c r="E2449" s="1373" t="s">
        <v>1105</v>
      </c>
      <c r="F2449" s="1373" t="s">
        <v>2360</v>
      </c>
      <c r="G2449" s="1374">
        <v>192241.67</v>
      </c>
      <c r="H2449" s="1374">
        <v>0</v>
      </c>
      <c r="I2449" s="1374">
        <v>2080125.73</v>
      </c>
      <c r="J2449" s="1374">
        <v>0</v>
      </c>
      <c r="K2449" s="1374">
        <v>192241.67</v>
      </c>
      <c r="L2449" s="1374">
        <v>2080125.73</v>
      </c>
    </row>
    <row r="2450" spans="1:12" ht="21">
      <c r="A2450" s="1372">
        <v>45535</v>
      </c>
      <c r="B2450" s="1373" t="s">
        <v>2397</v>
      </c>
      <c r="C2450" s="1373" t="s">
        <v>2461</v>
      </c>
      <c r="D2450" s="1373" t="s">
        <v>2462</v>
      </c>
      <c r="E2450" s="1373" t="s">
        <v>1106</v>
      </c>
      <c r="F2450" s="1373" t="s">
        <v>1359</v>
      </c>
      <c r="G2450" s="1374">
        <v>76927.33</v>
      </c>
      <c r="H2450" s="1374">
        <v>0</v>
      </c>
      <c r="I2450" s="1374">
        <v>665876.11</v>
      </c>
      <c r="J2450" s="1374">
        <v>0</v>
      </c>
      <c r="K2450" s="1374">
        <v>76927.33</v>
      </c>
      <c r="L2450" s="1374">
        <v>665876.11</v>
      </c>
    </row>
    <row r="2451" spans="1:12" ht="21">
      <c r="A2451" s="1372">
        <v>45535</v>
      </c>
      <c r="B2451" s="1373" t="s">
        <v>2397</v>
      </c>
      <c r="C2451" s="1373" t="s">
        <v>2461</v>
      </c>
      <c r="D2451" s="1373" t="s">
        <v>2462</v>
      </c>
      <c r="E2451" s="1373" t="s">
        <v>1107</v>
      </c>
      <c r="F2451" s="1373" t="s">
        <v>352</v>
      </c>
      <c r="G2451" s="1374">
        <v>52553.86</v>
      </c>
      <c r="H2451" s="1374">
        <v>0</v>
      </c>
      <c r="I2451" s="1374">
        <v>424284.7</v>
      </c>
      <c r="J2451" s="1374">
        <v>0</v>
      </c>
      <c r="K2451" s="1374">
        <v>52553.86</v>
      </c>
      <c r="L2451" s="1374">
        <v>424284.7</v>
      </c>
    </row>
    <row r="2452" spans="1:12" ht="21">
      <c r="A2452" s="1372">
        <v>45535</v>
      </c>
      <c r="B2452" s="1373" t="s">
        <v>2397</v>
      </c>
      <c r="C2452" s="1373" t="s">
        <v>2461</v>
      </c>
      <c r="D2452" s="1373" t="s">
        <v>2462</v>
      </c>
      <c r="E2452" s="1373" t="s">
        <v>1108</v>
      </c>
      <c r="F2452" s="1373" t="s">
        <v>1360</v>
      </c>
      <c r="G2452" s="1374">
        <v>2413.1</v>
      </c>
      <c r="H2452" s="1374">
        <v>0</v>
      </c>
      <c r="I2452" s="1374">
        <v>26544.1</v>
      </c>
      <c r="J2452" s="1374">
        <v>0</v>
      </c>
      <c r="K2452" s="1374">
        <v>2413.1</v>
      </c>
      <c r="L2452" s="1374">
        <v>26544.1</v>
      </c>
    </row>
    <row r="2453" spans="1:12" ht="21">
      <c r="A2453" s="1372">
        <v>45535</v>
      </c>
      <c r="B2453" s="1373" t="s">
        <v>2397</v>
      </c>
      <c r="C2453" s="1373" t="s">
        <v>2461</v>
      </c>
      <c r="D2453" s="1373" t="s">
        <v>2462</v>
      </c>
      <c r="E2453" s="1373" t="s">
        <v>1109</v>
      </c>
      <c r="F2453" s="1373" t="s">
        <v>2361</v>
      </c>
      <c r="G2453" s="1374">
        <v>15524.31</v>
      </c>
      <c r="H2453" s="1374">
        <v>0</v>
      </c>
      <c r="I2453" s="1374">
        <v>87589.59</v>
      </c>
      <c r="J2453" s="1374">
        <v>0</v>
      </c>
      <c r="K2453" s="1374">
        <v>15524.31</v>
      </c>
      <c r="L2453" s="1374">
        <v>87589.59</v>
      </c>
    </row>
    <row r="2454" spans="1:12" ht="21">
      <c r="A2454" s="1372">
        <v>45535</v>
      </c>
      <c r="B2454" s="1373" t="s">
        <v>2397</v>
      </c>
      <c r="C2454" s="1373" t="s">
        <v>2461</v>
      </c>
      <c r="D2454" s="1373" t="s">
        <v>2462</v>
      </c>
      <c r="E2454" s="1373" t="s">
        <v>1110</v>
      </c>
      <c r="F2454" s="1373" t="s">
        <v>2362</v>
      </c>
      <c r="G2454" s="1375"/>
      <c r="H2454" s="1375"/>
      <c r="I2454" s="1375"/>
      <c r="J2454" s="1375"/>
      <c r="K2454" s="1375"/>
      <c r="L2454" s="1375"/>
    </row>
    <row r="2455" spans="1:12" ht="21">
      <c r="A2455" s="1372">
        <v>45535</v>
      </c>
      <c r="B2455" s="1373" t="s">
        <v>2397</v>
      </c>
      <c r="C2455" s="1373" t="s">
        <v>2461</v>
      </c>
      <c r="D2455" s="1373" t="s">
        <v>2462</v>
      </c>
      <c r="E2455" s="1373" t="s">
        <v>1111</v>
      </c>
      <c r="F2455" s="1373" t="s">
        <v>2363</v>
      </c>
      <c r="G2455" s="1375"/>
      <c r="H2455" s="1375"/>
      <c r="I2455" s="1375"/>
      <c r="J2455" s="1375"/>
      <c r="K2455" s="1375"/>
      <c r="L2455" s="1375"/>
    </row>
    <row r="2456" spans="1:12" ht="21">
      <c r="A2456" s="1372">
        <v>45535</v>
      </c>
      <c r="B2456" s="1373" t="s">
        <v>2397</v>
      </c>
      <c r="C2456" s="1373" t="s">
        <v>2461</v>
      </c>
      <c r="D2456" s="1373" t="s">
        <v>2462</v>
      </c>
      <c r="E2456" s="1373" t="s">
        <v>1112</v>
      </c>
      <c r="F2456" s="1373" t="s">
        <v>2364</v>
      </c>
      <c r="G2456" s="1375"/>
      <c r="H2456" s="1375"/>
      <c r="I2456" s="1375"/>
      <c r="J2456" s="1375"/>
      <c r="K2456" s="1375"/>
      <c r="L2456" s="1375"/>
    </row>
    <row r="2457" spans="1:12" ht="21">
      <c r="A2457" s="1372">
        <v>45535</v>
      </c>
      <c r="B2457" s="1373" t="s">
        <v>2397</v>
      </c>
      <c r="C2457" s="1373" t="s">
        <v>2461</v>
      </c>
      <c r="D2457" s="1373" t="s">
        <v>2462</v>
      </c>
      <c r="E2457" s="1373" t="s">
        <v>1113</v>
      </c>
      <c r="F2457" s="1373" t="s">
        <v>355</v>
      </c>
      <c r="G2457" s="1375"/>
      <c r="H2457" s="1375"/>
      <c r="I2457" s="1375"/>
      <c r="J2457" s="1375"/>
      <c r="K2457" s="1375"/>
      <c r="L2457" s="1375"/>
    </row>
    <row r="2458" spans="1:12" ht="21">
      <c r="A2458" s="1372">
        <v>45535</v>
      </c>
      <c r="B2458" s="1373" t="s">
        <v>2397</v>
      </c>
      <c r="C2458" s="1373" t="s">
        <v>2461</v>
      </c>
      <c r="D2458" s="1373" t="s">
        <v>2462</v>
      </c>
      <c r="E2458" s="1373" t="s">
        <v>1114</v>
      </c>
      <c r="F2458" s="1373" t="s">
        <v>356</v>
      </c>
      <c r="G2458" s="1375"/>
      <c r="H2458" s="1375"/>
      <c r="I2458" s="1375"/>
      <c r="J2458" s="1375"/>
      <c r="K2458" s="1375"/>
      <c r="L2458" s="1375"/>
    </row>
    <row r="2459" spans="1:12" ht="21">
      <c r="A2459" s="1372">
        <v>45535</v>
      </c>
      <c r="B2459" s="1373" t="s">
        <v>2397</v>
      </c>
      <c r="C2459" s="1373" t="s">
        <v>2461</v>
      </c>
      <c r="D2459" s="1373" t="s">
        <v>2462</v>
      </c>
      <c r="E2459" s="1373" t="s">
        <v>1115</v>
      </c>
      <c r="F2459" s="1373" t="s">
        <v>357</v>
      </c>
      <c r="G2459" s="1375"/>
      <c r="H2459" s="1375"/>
      <c r="I2459" s="1375"/>
      <c r="J2459" s="1375"/>
      <c r="K2459" s="1375"/>
      <c r="L2459" s="1375"/>
    </row>
    <row r="2460" spans="1:12" ht="21">
      <c r="A2460" s="1372">
        <v>45535</v>
      </c>
      <c r="B2460" s="1373" t="s">
        <v>2397</v>
      </c>
      <c r="C2460" s="1373" t="s">
        <v>2461</v>
      </c>
      <c r="D2460" s="1373" t="s">
        <v>2462</v>
      </c>
      <c r="E2460" s="1373" t="s">
        <v>1116</v>
      </c>
      <c r="F2460" s="1373" t="s">
        <v>358</v>
      </c>
      <c r="G2460" s="1375"/>
      <c r="H2460" s="1375"/>
      <c r="I2460" s="1375"/>
      <c r="J2460" s="1375"/>
      <c r="K2460" s="1375"/>
      <c r="L2460" s="1375"/>
    </row>
    <row r="2461" spans="1:12" ht="21">
      <c r="A2461" s="1372">
        <v>45535</v>
      </c>
      <c r="B2461" s="1373" t="s">
        <v>2397</v>
      </c>
      <c r="C2461" s="1373" t="s">
        <v>2461</v>
      </c>
      <c r="D2461" s="1373" t="s">
        <v>2462</v>
      </c>
      <c r="E2461" s="1373" t="s">
        <v>1117</v>
      </c>
      <c r="F2461" s="1373" t="s">
        <v>359</v>
      </c>
      <c r="G2461" s="1375"/>
      <c r="H2461" s="1375"/>
      <c r="I2461" s="1375"/>
      <c r="J2461" s="1375"/>
      <c r="K2461" s="1375"/>
      <c r="L2461" s="1375"/>
    </row>
    <row r="2462" spans="1:12" ht="21">
      <c r="A2462" s="1372">
        <v>45535</v>
      </c>
      <c r="B2462" s="1373" t="s">
        <v>2397</v>
      </c>
      <c r="C2462" s="1373" t="s">
        <v>2461</v>
      </c>
      <c r="D2462" s="1373" t="s">
        <v>2462</v>
      </c>
      <c r="E2462" s="1373" t="s">
        <v>1118</v>
      </c>
      <c r="F2462" s="1373" t="s">
        <v>360</v>
      </c>
      <c r="G2462" s="1375"/>
      <c r="H2462" s="1375"/>
      <c r="I2462" s="1375"/>
      <c r="J2462" s="1375"/>
      <c r="K2462" s="1375"/>
      <c r="L2462" s="1375"/>
    </row>
    <row r="2463" spans="1:12" ht="21">
      <c r="A2463" s="1372">
        <v>45535</v>
      </c>
      <c r="B2463" s="1373" t="s">
        <v>2397</v>
      </c>
      <c r="C2463" s="1373" t="s">
        <v>2461</v>
      </c>
      <c r="D2463" s="1373" t="s">
        <v>2462</v>
      </c>
      <c r="E2463" s="1373" t="s">
        <v>1119</v>
      </c>
      <c r="F2463" s="1373" t="s">
        <v>361</v>
      </c>
      <c r="G2463" s="1375"/>
      <c r="H2463" s="1375"/>
      <c r="I2463" s="1375"/>
      <c r="J2463" s="1375"/>
      <c r="K2463" s="1375"/>
      <c r="L2463" s="1375"/>
    </row>
    <row r="2464" spans="1:12" ht="21">
      <c r="A2464" s="1372">
        <v>45535</v>
      </c>
      <c r="B2464" s="1373" t="s">
        <v>2397</v>
      </c>
      <c r="C2464" s="1373" t="s">
        <v>2461</v>
      </c>
      <c r="D2464" s="1373" t="s">
        <v>2462</v>
      </c>
      <c r="E2464" s="1373" t="s">
        <v>1120</v>
      </c>
      <c r="F2464" s="1373" t="s">
        <v>362</v>
      </c>
      <c r="G2464" s="1375"/>
      <c r="H2464" s="1375"/>
      <c r="I2464" s="1375"/>
      <c r="J2464" s="1375"/>
      <c r="K2464" s="1375"/>
      <c r="L2464" s="1375"/>
    </row>
    <row r="2465" spans="1:12" ht="21">
      <c r="A2465" s="1372">
        <v>45535</v>
      </c>
      <c r="B2465" s="1373" t="s">
        <v>2397</v>
      </c>
      <c r="C2465" s="1373" t="s">
        <v>2461</v>
      </c>
      <c r="D2465" s="1373" t="s">
        <v>2462</v>
      </c>
      <c r="E2465" s="1373" t="s">
        <v>1121</v>
      </c>
      <c r="F2465" s="1373" t="s">
        <v>460</v>
      </c>
      <c r="G2465" s="1375"/>
      <c r="H2465" s="1375"/>
      <c r="I2465" s="1375"/>
      <c r="J2465" s="1375"/>
      <c r="K2465" s="1375"/>
      <c r="L2465" s="1375"/>
    </row>
    <row r="2466" spans="1:12" ht="21">
      <c r="A2466" s="1372">
        <v>45535</v>
      </c>
      <c r="B2466" s="1373" t="s">
        <v>2397</v>
      </c>
      <c r="C2466" s="1373" t="s">
        <v>2461</v>
      </c>
      <c r="D2466" s="1373" t="s">
        <v>2462</v>
      </c>
      <c r="E2466" s="1373" t="s">
        <v>1122</v>
      </c>
      <c r="F2466" s="1373" t="s">
        <v>363</v>
      </c>
      <c r="G2466" s="1375"/>
      <c r="H2466" s="1375"/>
      <c r="I2466" s="1375"/>
      <c r="J2466" s="1375"/>
      <c r="K2466" s="1375"/>
      <c r="L2466" s="1375"/>
    </row>
    <row r="2467" spans="1:12" ht="21">
      <c r="A2467" s="1372">
        <v>45535</v>
      </c>
      <c r="B2467" s="1373" t="s">
        <v>2397</v>
      </c>
      <c r="C2467" s="1373" t="s">
        <v>2461</v>
      </c>
      <c r="D2467" s="1373" t="s">
        <v>2462</v>
      </c>
      <c r="E2467" s="1373" t="s">
        <v>1123</v>
      </c>
      <c r="F2467" s="1373" t="s">
        <v>364</v>
      </c>
      <c r="G2467" s="1375"/>
      <c r="H2467" s="1375"/>
      <c r="I2467" s="1375"/>
      <c r="J2467" s="1375"/>
      <c r="K2467" s="1375"/>
      <c r="L2467" s="1375"/>
    </row>
    <row r="2468" spans="1:12" ht="21">
      <c r="A2468" s="1372">
        <v>45535</v>
      </c>
      <c r="B2468" s="1373" t="s">
        <v>2397</v>
      </c>
      <c r="C2468" s="1373" t="s">
        <v>2461</v>
      </c>
      <c r="D2468" s="1373" t="s">
        <v>2462</v>
      </c>
      <c r="E2468" s="1373" t="s">
        <v>1124</v>
      </c>
      <c r="F2468" s="1373" t="s">
        <v>365</v>
      </c>
      <c r="G2468" s="1375"/>
      <c r="H2468" s="1375"/>
      <c r="I2468" s="1375"/>
      <c r="J2468" s="1375"/>
      <c r="K2468" s="1375"/>
      <c r="L2468" s="1375"/>
    </row>
    <row r="2469" spans="1:12" ht="21">
      <c r="A2469" s="1372">
        <v>45535</v>
      </c>
      <c r="B2469" s="1373" t="s">
        <v>2397</v>
      </c>
      <c r="C2469" s="1373" t="s">
        <v>2461</v>
      </c>
      <c r="D2469" s="1373" t="s">
        <v>2462</v>
      </c>
      <c r="E2469" s="1373" t="s">
        <v>1862</v>
      </c>
      <c r="F2469" s="1373" t="s">
        <v>1863</v>
      </c>
      <c r="G2469" s="1375"/>
      <c r="H2469" s="1375"/>
      <c r="I2469" s="1375"/>
      <c r="J2469" s="1375"/>
      <c r="K2469" s="1375"/>
      <c r="L2469" s="1375"/>
    </row>
    <row r="2470" spans="1:12" ht="21">
      <c r="A2470" s="1372">
        <v>45535</v>
      </c>
      <c r="B2470" s="1373" t="s">
        <v>2397</v>
      </c>
      <c r="C2470" s="1373" t="s">
        <v>2461</v>
      </c>
      <c r="D2470" s="1373" t="s">
        <v>2462</v>
      </c>
      <c r="E2470" s="1373" t="s">
        <v>1125</v>
      </c>
      <c r="F2470" s="1373" t="s">
        <v>366</v>
      </c>
      <c r="G2470" s="1374">
        <v>677.84</v>
      </c>
      <c r="H2470" s="1374">
        <v>8946.8799999999992</v>
      </c>
      <c r="I2470" s="1374">
        <v>677.84</v>
      </c>
      <c r="J2470" s="1374">
        <v>0</v>
      </c>
      <c r="K2470" s="1374">
        <v>-8269.0400000000009</v>
      </c>
      <c r="L2470" s="1374">
        <v>677.84</v>
      </c>
    </row>
    <row r="2471" spans="1:12" ht="21">
      <c r="A2471" s="1372">
        <v>45535</v>
      </c>
      <c r="B2471" s="1373" t="s">
        <v>2397</v>
      </c>
      <c r="C2471" s="1373" t="s">
        <v>2461</v>
      </c>
      <c r="D2471" s="1373" t="s">
        <v>2462</v>
      </c>
      <c r="E2471" s="1373" t="s">
        <v>1126</v>
      </c>
      <c r="F2471" s="1373" t="s">
        <v>1704</v>
      </c>
      <c r="G2471" s="1374">
        <v>10305.92</v>
      </c>
      <c r="H2471" s="1374">
        <v>31897.84</v>
      </c>
      <c r="I2471" s="1374">
        <v>10305.92</v>
      </c>
      <c r="J2471" s="1374">
        <v>0</v>
      </c>
      <c r="K2471" s="1374">
        <v>-21591.919999999998</v>
      </c>
      <c r="L2471" s="1374">
        <v>10305.92</v>
      </c>
    </row>
    <row r="2472" spans="1:12" ht="21">
      <c r="A2472" s="1372">
        <v>45535</v>
      </c>
      <c r="B2472" s="1373" t="s">
        <v>2397</v>
      </c>
      <c r="C2472" s="1373" t="s">
        <v>2461</v>
      </c>
      <c r="D2472" s="1373" t="s">
        <v>2462</v>
      </c>
      <c r="E2472" s="1373" t="s">
        <v>1864</v>
      </c>
      <c r="F2472" s="1373" t="s">
        <v>1865</v>
      </c>
      <c r="G2472" s="1374">
        <v>22682.560000000001</v>
      </c>
      <c r="H2472" s="1374">
        <v>25888.35</v>
      </c>
      <c r="I2472" s="1374">
        <v>22682.560000000001</v>
      </c>
      <c r="J2472" s="1374">
        <v>0</v>
      </c>
      <c r="K2472" s="1374">
        <v>-3205.79</v>
      </c>
      <c r="L2472" s="1374">
        <v>22682.560000000001</v>
      </c>
    </row>
    <row r="2473" spans="1:12" ht="21">
      <c r="A2473" s="1372">
        <v>45535</v>
      </c>
      <c r="B2473" s="1373" t="s">
        <v>2397</v>
      </c>
      <c r="C2473" s="1373" t="s">
        <v>2461</v>
      </c>
      <c r="D2473" s="1373" t="s">
        <v>2462</v>
      </c>
      <c r="E2473" s="1373" t="s">
        <v>1866</v>
      </c>
      <c r="F2473" s="1373" t="s">
        <v>1867</v>
      </c>
      <c r="G2473" s="1375"/>
      <c r="H2473" s="1375"/>
      <c r="I2473" s="1375"/>
      <c r="J2473" s="1375"/>
      <c r="K2473" s="1375"/>
      <c r="L2473" s="1375"/>
    </row>
    <row r="2474" spans="1:12" ht="21">
      <c r="A2474" s="1372">
        <v>45535</v>
      </c>
      <c r="B2474" s="1373" t="s">
        <v>2397</v>
      </c>
      <c r="C2474" s="1373" t="s">
        <v>2461</v>
      </c>
      <c r="D2474" s="1373" t="s">
        <v>2462</v>
      </c>
      <c r="E2474" s="1373" t="s">
        <v>1127</v>
      </c>
      <c r="F2474" s="1373" t="s">
        <v>2365</v>
      </c>
      <c r="G2474" s="1374">
        <v>403208.77</v>
      </c>
      <c r="H2474" s="1374">
        <v>0</v>
      </c>
      <c r="I2474" s="1374">
        <v>613874.80000000005</v>
      </c>
      <c r="J2474" s="1374">
        <v>0</v>
      </c>
      <c r="K2474" s="1374">
        <v>403208.77</v>
      </c>
      <c r="L2474" s="1374">
        <v>613874.80000000005</v>
      </c>
    </row>
    <row r="2475" spans="1:12" ht="21">
      <c r="A2475" s="1372">
        <v>45535</v>
      </c>
      <c r="B2475" s="1373" t="s">
        <v>2397</v>
      </c>
      <c r="C2475" s="1373" t="s">
        <v>2461</v>
      </c>
      <c r="D2475" s="1373" t="s">
        <v>2462</v>
      </c>
      <c r="E2475" s="1373" t="s">
        <v>1128</v>
      </c>
      <c r="F2475" s="1373" t="s">
        <v>367</v>
      </c>
      <c r="G2475" s="1375"/>
      <c r="H2475" s="1375"/>
      <c r="I2475" s="1375"/>
      <c r="J2475" s="1375"/>
      <c r="K2475" s="1375"/>
      <c r="L2475" s="1375"/>
    </row>
    <row r="2476" spans="1:12" ht="21">
      <c r="A2476" s="1372">
        <v>45535</v>
      </c>
      <c r="B2476" s="1373" t="s">
        <v>2397</v>
      </c>
      <c r="C2476" s="1373" t="s">
        <v>2461</v>
      </c>
      <c r="D2476" s="1373" t="s">
        <v>2462</v>
      </c>
      <c r="E2476" s="1373" t="s">
        <v>1129</v>
      </c>
      <c r="F2476" s="1373" t="s">
        <v>368</v>
      </c>
      <c r="G2476" s="1375"/>
      <c r="H2476" s="1375"/>
      <c r="I2476" s="1375"/>
      <c r="J2476" s="1375"/>
      <c r="K2476" s="1375"/>
      <c r="L2476" s="1375"/>
    </row>
    <row r="2477" spans="1:12" ht="21">
      <c r="A2477" s="1372">
        <v>45535</v>
      </c>
      <c r="B2477" s="1373" t="s">
        <v>2397</v>
      </c>
      <c r="C2477" s="1373" t="s">
        <v>2461</v>
      </c>
      <c r="D2477" s="1373" t="s">
        <v>2462</v>
      </c>
      <c r="E2477" s="1373" t="s">
        <v>1130</v>
      </c>
      <c r="F2477" s="1373" t="s">
        <v>369</v>
      </c>
      <c r="G2477" s="1375"/>
      <c r="H2477" s="1375"/>
      <c r="I2477" s="1375"/>
      <c r="J2477" s="1375"/>
      <c r="K2477" s="1375"/>
      <c r="L2477" s="1375"/>
    </row>
    <row r="2478" spans="1:12" ht="21">
      <c r="A2478" s="1372">
        <v>45535</v>
      </c>
      <c r="B2478" s="1373" t="s">
        <v>2397</v>
      </c>
      <c r="C2478" s="1373" t="s">
        <v>2461</v>
      </c>
      <c r="D2478" s="1373" t="s">
        <v>2462</v>
      </c>
      <c r="E2478" s="1373" t="s">
        <v>1131</v>
      </c>
      <c r="F2478" s="1373" t="s">
        <v>370</v>
      </c>
      <c r="G2478" s="1375"/>
      <c r="H2478" s="1375"/>
      <c r="I2478" s="1375"/>
      <c r="J2478" s="1375"/>
      <c r="K2478" s="1375"/>
      <c r="L2478" s="1375"/>
    </row>
    <row r="2479" spans="1:12" ht="21">
      <c r="A2479" s="1372">
        <v>45535</v>
      </c>
      <c r="B2479" s="1373" t="s">
        <v>2397</v>
      </c>
      <c r="C2479" s="1373" t="s">
        <v>2461</v>
      </c>
      <c r="D2479" s="1373" t="s">
        <v>2462</v>
      </c>
      <c r="E2479" s="1373" t="s">
        <v>1132</v>
      </c>
      <c r="F2479" s="1373" t="s">
        <v>1366</v>
      </c>
      <c r="G2479" s="1375"/>
      <c r="H2479" s="1375"/>
      <c r="I2479" s="1375"/>
      <c r="J2479" s="1375"/>
      <c r="K2479" s="1375"/>
      <c r="L2479" s="1375"/>
    </row>
    <row r="2480" spans="1:12" ht="21">
      <c r="A2480" s="1372">
        <v>45535</v>
      </c>
      <c r="B2480" s="1373" t="s">
        <v>2397</v>
      </c>
      <c r="C2480" s="1373" t="s">
        <v>2461</v>
      </c>
      <c r="D2480" s="1373" t="s">
        <v>2462</v>
      </c>
      <c r="E2480" s="1373" t="s">
        <v>1133</v>
      </c>
      <c r="F2480" s="1373" t="s">
        <v>371</v>
      </c>
      <c r="G2480" s="1375"/>
      <c r="H2480" s="1375"/>
      <c r="I2480" s="1375"/>
      <c r="J2480" s="1375"/>
      <c r="K2480" s="1375"/>
      <c r="L2480" s="1375"/>
    </row>
    <row r="2481" spans="1:12" ht="21">
      <c r="A2481" s="1372">
        <v>45535</v>
      </c>
      <c r="B2481" s="1373" t="s">
        <v>2397</v>
      </c>
      <c r="C2481" s="1373" t="s">
        <v>2461</v>
      </c>
      <c r="D2481" s="1373" t="s">
        <v>2462</v>
      </c>
      <c r="E2481" s="1373" t="s">
        <v>1134</v>
      </c>
      <c r="F2481" s="1373" t="s">
        <v>372</v>
      </c>
      <c r="G2481" s="1375"/>
      <c r="H2481" s="1375"/>
      <c r="I2481" s="1375"/>
      <c r="J2481" s="1375"/>
      <c r="K2481" s="1375"/>
      <c r="L2481" s="1375"/>
    </row>
    <row r="2482" spans="1:12" ht="21">
      <c r="A2482" s="1372">
        <v>45535</v>
      </c>
      <c r="B2482" s="1373" t="s">
        <v>2397</v>
      </c>
      <c r="C2482" s="1373" t="s">
        <v>2461</v>
      </c>
      <c r="D2482" s="1373" t="s">
        <v>2462</v>
      </c>
      <c r="E2482" s="1373" t="s">
        <v>1135</v>
      </c>
      <c r="F2482" s="1373" t="s">
        <v>373</v>
      </c>
      <c r="G2482" s="1375"/>
      <c r="H2482" s="1375"/>
      <c r="I2482" s="1375"/>
      <c r="J2482" s="1375"/>
      <c r="K2482" s="1375"/>
      <c r="L2482" s="1375"/>
    </row>
    <row r="2483" spans="1:12" ht="21">
      <c r="A2483" s="1372">
        <v>45535</v>
      </c>
      <c r="B2483" s="1373" t="s">
        <v>2397</v>
      </c>
      <c r="C2483" s="1373" t="s">
        <v>2461</v>
      </c>
      <c r="D2483" s="1373" t="s">
        <v>2462</v>
      </c>
      <c r="E2483" s="1373" t="s">
        <v>1136</v>
      </c>
      <c r="F2483" s="1373" t="s">
        <v>374</v>
      </c>
      <c r="G2483" s="1375"/>
      <c r="H2483" s="1375"/>
      <c r="I2483" s="1375"/>
      <c r="J2483" s="1375"/>
      <c r="K2483" s="1375"/>
      <c r="L2483" s="1375"/>
    </row>
    <row r="2484" spans="1:12" ht="21">
      <c r="A2484" s="1372">
        <v>45535</v>
      </c>
      <c r="B2484" s="1373" t="s">
        <v>2397</v>
      </c>
      <c r="C2484" s="1373" t="s">
        <v>2461</v>
      </c>
      <c r="D2484" s="1373" t="s">
        <v>2462</v>
      </c>
      <c r="E2484" s="1373" t="s">
        <v>1137</v>
      </c>
      <c r="F2484" s="1373" t="s">
        <v>375</v>
      </c>
      <c r="G2484" s="1375"/>
      <c r="H2484" s="1375"/>
      <c r="I2484" s="1375"/>
      <c r="J2484" s="1375"/>
      <c r="K2484" s="1375"/>
      <c r="L2484" s="1375"/>
    </row>
    <row r="2485" spans="1:12" ht="21">
      <c r="A2485" s="1372">
        <v>45535</v>
      </c>
      <c r="B2485" s="1373" t="s">
        <v>2397</v>
      </c>
      <c r="C2485" s="1373" t="s">
        <v>2461</v>
      </c>
      <c r="D2485" s="1373" t="s">
        <v>2462</v>
      </c>
      <c r="E2485" s="1373" t="s">
        <v>1138</v>
      </c>
      <c r="F2485" s="1373" t="s">
        <v>376</v>
      </c>
      <c r="G2485" s="1375"/>
      <c r="H2485" s="1375"/>
      <c r="I2485" s="1375"/>
      <c r="J2485" s="1375"/>
      <c r="K2485" s="1375"/>
      <c r="L2485" s="1375"/>
    </row>
    <row r="2486" spans="1:12" ht="21">
      <c r="A2486" s="1372">
        <v>45535</v>
      </c>
      <c r="B2486" s="1373" t="s">
        <v>2397</v>
      </c>
      <c r="C2486" s="1373" t="s">
        <v>2461</v>
      </c>
      <c r="D2486" s="1373" t="s">
        <v>2462</v>
      </c>
      <c r="E2486" s="1373" t="s">
        <v>1139</v>
      </c>
      <c r="F2486" s="1373" t="s">
        <v>377</v>
      </c>
      <c r="G2486" s="1375"/>
      <c r="H2486" s="1375"/>
      <c r="I2486" s="1375"/>
      <c r="J2486" s="1375"/>
      <c r="K2486" s="1375"/>
      <c r="L2486" s="1375"/>
    </row>
    <row r="2487" spans="1:12" ht="21">
      <c r="A2487" s="1372">
        <v>45535</v>
      </c>
      <c r="B2487" s="1373" t="s">
        <v>2397</v>
      </c>
      <c r="C2487" s="1373" t="s">
        <v>2461</v>
      </c>
      <c r="D2487" s="1373" t="s">
        <v>2462</v>
      </c>
      <c r="E2487" s="1373" t="s">
        <v>1140</v>
      </c>
      <c r="F2487" s="1373" t="s">
        <v>378</v>
      </c>
      <c r="G2487" s="1375"/>
      <c r="H2487" s="1375"/>
      <c r="I2487" s="1375"/>
      <c r="J2487" s="1375"/>
      <c r="K2487" s="1375"/>
      <c r="L2487" s="1375"/>
    </row>
    <row r="2488" spans="1:12" ht="21">
      <c r="A2488" s="1372">
        <v>45535</v>
      </c>
      <c r="B2488" s="1373" t="s">
        <v>2397</v>
      </c>
      <c r="C2488" s="1373" t="s">
        <v>2461</v>
      </c>
      <c r="D2488" s="1373" t="s">
        <v>2462</v>
      </c>
      <c r="E2488" s="1373" t="s">
        <v>1141</v>
      </c>
      <c r="F2488" s="1373" t="s">
        <v>379</v>
      </c>
      <c r="G2488" s="1375"/>
      <c r="H2488" s="1375"/>
      <c r="I2488" s="1375"/>
      <c r="J2488" s="1375"/>
      <c r="K2488" s="1375"/>
      <c r="L2488" s="1375"/>
    </row>
    <row r="2489" spans="1:12" ht="21">
      <c r="A2489" s="1372">
        <v>45535</v>
      </c>
      <c r="B2489" s="1373" t="s">
        <v>2397</v>
      </c>
      <c r="C2489" s="1373" t="s">
        <v>2461</v>
      </c>
      <c r="D2489" s="1373" t="s">
        <v>2462</v>
      </c>
      <c r="E2489" s="1373" t="s">
        <v>1142</v>
      </c>
      <c r="F2489" s="1373" t="s">
        <v>380</v>
      </c>
      <c r="G2489" s="1375"/>
      <c r="H2489" s="1375"/>
      <c r="I2489" s="1375"/>
      <c r="J2489" s="1375"/>
      <c r="K2489" s="1375"/>
      <c r="L2489" s="1375"/>
    </row>
    <row r="2490" spans="1:12" ht="21">
      <c r="A2490" s="1372">
        <v>45535</v>
      </c>
      <c r="B2490" s="1373" t="s">
        <v>2397</v>
      </c>
      <c r="C2490" s="1373" t="s">
        <v>2461</v>
      </c>
      <c r="D2490" s="1373" t="s">
        <v>2462</v>
      </c>
      <c r="E2490" s="1373" t="s">
        <v>1143</v>
      </c>
      <c r="F2490" s="1373" t="s">
        <v>1367</v>
      </c>
      <c r="G2490" s="1375"/>
      <c r="H2490" s="1375"/>
      <c r="I2490" s="1375"/>
      <c r="J2490" s="1375"/>
      <c r="K2490" s="1375"/>
      <c r="L2490" s="1375"/>
    </row>
    <row r="2491" spans="1:12" ht="21">
      <c r="A2491" s="1372">
        <v>45535</v>
      </c>
      <c r="B2491" s="1373" t="s">
        <v>2397</v>
      </c>
      <c r="C2491" s="1373" t="s">
        <v>2461</v>
      </c>
      <c r="D2491" s="1373" t="s">
        <v>2462</v>
      </c>
      <c r="E2491" s="1373" t="s">
        <v>1144</v>
      </c>
      <c r="F2491" s="1373" t="s">
        <v>1368</v>
      </c>
      <c r="G2491" s="1375"/>
      <c r="H2491" s="1375"/>
      <c r="I2491" s="1375"/>
      <c r="J2491" s="1375"/>
      <c r="K2491" s="1375"/>
      <c r="L2491" s="1375"/>
    </row>
    <row r="2492" spans="1:12" ht="21">
      <c r="A2492" s="1372">
        <v>45535</v>
      </c>
      <c r="B2492" s="1373" t="s">
        <v>2397</v>
      </c>
      <c r="C2492" s="1373" t="s">
        <v>2461</v>
      </c>
      <c r="D2492" s="1373" t="s">
        <v>2462</v>
      </c>
      <c r="E2492" s="1373" t="s">
        <v>1145</v>
      </c>
      <c r="F2492" s="1373" t="s">
        <v>2366</v>
      </c>
      <c r="G2492" s="1375"/>
      <c r="H2492" s="1375"/>
      <c r="I2492" s="1375"/>
      <c r="J2492" s="1375"/>
      <c r="K2492" s="1375"/>
      <c r="L2492" s="1375"/>
    </row>
    <row r="2493" spans="1:12" ht="21">
      <c r="A2493" s="1372">
        <v>45535</v>
      </c>
      <c r="B2493" s="1373" t="s">
        <v>2397</v>
      </c>
      <c r="C2493" s="1373" t="s">
        <v>2461</v>
      </c>
      <c r="D2493" s="1373" t="s">
        <v>2462</v>
      </c>
      <c r="E2493" s="1373" t="s">
        <v>1146</v>
      </c>
      <c r="F2493" s="1373" t="s">
        <v>2367</v>
      </c>
      <c r="G2493" s="1375"/>
      <c r="H2493" s="1375"/>
      <c r="I2493" s="1375"/>
      <c r="J2493" s="1375"/>
      <c r="K2493" s="1375"/>
      <c r="L2493" s="1375"/>
    </row>
    <row r="2494" spans="1:12" ht="21">
      <c r="A2494" s="1372">
        <v>45535</v>
      </c>
      <c r="B2494" s="1373" t="s">
        <v>2397</v>
      </c>
      <c r="C2494" s="1373" t="s">
        <v>2461</v>
      </c>
      <c r="D2494" s="1373" t="s">
        <v>2462</v>
      </c>
      <c r="E2494" s="1373" t="s">
        <v>1147</v>
      </c>
      <c r="F2494" s="1373" t="s">
        <v>383</v>
      </c>
      <c r="G2494" s="1375"/>
      <c r="H2494" s="1375"/>
      <c r="I2494" s="1375"/>
      <c r="J2494" s="1375"/>
      <c r="K2494" s="1375"/>
      <c r="L2494" s="1375"/>
    </row>
    <row r="2495" spans="1:12" ht="21">
      <c r="A2495" s="1372">
        <v>45535</v>
      </c>
      <c r="B2495" s="1373" t="s">
        <v>2397</v>
      </c>
      <c r="C2495" s="1373" t="s">
        <v>2461</v>
      </c>
      <c r="D2495" s="1373" t="s">
        <v>2462</v>
      </c>
      <c r="E2495" s="1373" t="s">
        <v>1148</v>
      </c>
      <c r="F2495" s="1373" t="s">
        <v>2368</v>
      </c>
      <c r="G2495" s="1375"/>
      <c r="H2495" s="1375"/>
      <c r="I2495" s="1375"/>
      <c r="J2495" s="1375"/>
      <c r="K2495" s="1375"/>
      <c r="L2495" s="1375"/>
    </row>
    <row r="2496" spans="1:12" ht="21">
      <c r="A2496" s="1372">
        <v>45535</v>
      </c>
      <c r="B2496" s="1373" t="s">
        <v>2397</v>
      </c>
      <c r="C2496" s="1373" t="s">
        <v>2461</v>
      </c>
      <c r="D2496" s="1373" t="s">
        <v>2462</v>
      </c>
      <c r="E2496" s="1373" t="s">
        <v>1149</v>
      </c>
      <c r="F2496" s="1373" t="s">
        <v>1369</v>
      </c>
      <c r="G2496" s="1375"/>
      <c r="H2496" s="1375"/>
      <c r="I2496" s="1375"/>
      <c r="J2496" s="1375"/>
      <c r="K2496" s="1375"/>
      <c r="L2496" s="1375"/>
    </row>
    <row r="2497" spans="1:12" ht="21">
      <c r="A2497" s="1372">
        <v>45535</v>
      </c>
      <c r="B2497" s="1373" t="s">
        <v>2397</v>
      </c>
      <c r="C2497" s="1373" t="s">
        <v>2461</v>
      </c>
      <c r="D2497" s="1373" t="s">
        <v>2462</v>
      </c>
      <c r="E2497" s="1373" t="s">
        <v>1150</v>
      </c>
      <c r="F2497" s="1373" t="s">
        <v>1868</v>
      </c>
      <c r="G2497" s="1375"/>
      <c r="H2497" s="1375"/>
      <c r="I2497" s="1375"/>
      <c r="J2497" s="1375"/>
      <c r="K2497" s="1375"/>
      <c r="L2497" s="1375"/>
    </row>
    <row r="2498" spans="1:12" ht="21">
      <c r="A2498" s="1372">
        <v>45535</v>
      </c>
      <c r="B2498" s="1373" t="s">
        <v>2397</v>
      </c>
      <c r="C2498" s="1373" t="s">
        <v>2461</v>
      </c>
      <c r="D2498" s="1373" t="s">
        <v>2462</v>
      </c>
      <c r="E2498" s="1373" t="s">
        <v>1151</v>
      </c>
      <c r="F2498" s="1373" t="s">
        <v>1370</v>
      </c>
      <c r="G2498" s="1375"/>
      <c r="H2498" s="1375"/>
      <c r="I2498" s="1375"/>
      <c r="J2498" s="1375"/>
      <c r="K2498" s="1375"/>
      <c r="L2498" s="1375"/>
    </row>
    <row r="2499" spans="1:12" ht="21">
      <c r="A2499" s="1372">
        <v>45535</v>
      </c>
      <c r="B2499" s="1373" t="s">
        <v>2397</v>
      </c>
      <c r="C2499" s="1373" t="s">
        <v>2461</v>
      </c>
      <c r="D2499" s="1373" t="s">
        <v>2462</v>
      </c>
      <c r="E2499" s="1373" t="s">
        <v>1152</v>
      </c>
      <c r="F2499" s="1373" t="s">
        <v>2369</v>
      </c>
      <c r="G2499" s="1375"/>
      <c r="H2499" s="1375"/>
      <c r="I2499" s="1375"/>
      <c r="J2499" s="1375"/>
      <c r="K2499" s="1375"/>
      <c r="L2499" s="1375"/>
    </row>
    <row r="2500" spans="1:12" ht="21">
      <c r="A2500" s="1372">
        <v>45535</v>
      </c>
      <c r="B2500" s="1373" t="s">
        <v>2397</v>
      </c>
      <c r="C2500" s="1373" t="s">
        <v>2461</v>
      </c>
      <c r="D2500" s="1373" t="s">
        <v>2462</v>
      </c>
      <c r="E2500" s="1373" t="s">
        <v>1153</v>
      </c>
      <c r="F2500" s="1373" t="s">
        <v>1869</v>
      </c>
      <c r="G2500" s="1375"/>
      <c r="H2500" s="1375"/>
      <c r="I2500" s="1375"/>
      <c r="J2500" s="1375"/>
      <c r="K2500" s="1375"/>
      <c r="L2500" s="1375"/>
    </row>
    <row r="2501" spans="1:12" ht="21">
      <c r="A2501" s="1372">
        <v>45535</v>
      </c>
      <c r="B2501" s="1373" t="s">
        <v>2397</v>
      </c>
      <c r="C2501" s="1373" t="s">
        <v>2461</v>
      </c>
      <c r="D2501" s="1373" t="s">
        <v>2462</v>
      </c>
      <c r="E2501" s="1373" t="s">
        <v>1154</v>
      </c>
      <c r="F2501" s="1373" t="s">
        <v>2370</v>
      </c>
      <c r="G2501" s="1375"/>
      <c r="H2501" s="1375"/>
      <c r="I2501" s="1375"/>
      <c r="J2501" s="1375"/>
      <c r="K2501" s="1375"/>
      <c r="L2501" s="1375"/>
    </row>
    <row r="2502" spans="1:12" ht="21">
      <c r="A2502" s="1372">
        <v>45535</v>
      </c>
      <c r="B2502" s="1373" t="s">
        <v>2397</v>
      </c>
      <c r="C2502" s="1373" t="s">
        <v>2461</v>
      </c>
      <c r="D2502" s="1373" t="s">
        <v>2462</v>
      </c>
      <c r="E2502" s="1373" t="s">
        <v>2009</v>
      </c>
      <c r="F2502" s="1373" t="s">
        <v>2371</v>
      </c>
      <c r="G2502" s="1375"/>
      <c r="H2502" s="1375"/>
      <c r="I2502" s="1375"/>
      <c r="J2502" s="1375"/>
      <c r="K2502" s="1375"/>
      <c r="L2502" s="1375"/>
    </row>
    <row r="2503" spans="1:12" ht="21">
      <c r="A2503" s="1372">
        <v>45535</v>
      </c>
      <c r="B2503" s="1373" t="s">
        <v>2397</v>
      </c>
      <c r="C2503" s="1373" t="s">
        <v>2461</v>
      </c>
      <c r="D2503" s="1373" t="s">
        <v>2462</v>
      </c>
      <c r="E2503" s="1373" t="s">
        <v>2011</v>
      </c>
      <c r="F2503" s="1373" t="s">
        <v>385</v>
      </c>
      <c r="G2503" s="1375"/>
      <c r="H2503" s="1375"/>
      <c r="I2503" s="1375"/>
      <c r="J2503" s="1375"/>
      <c r="K2503" s="1375"/>
      <c r="L2503" s="1375"/>
    </row>
    <row r="2504" spans="1:12" ht="21">
      <c r="A2504" s="1372">
        <v>45535</v>
      </c>
      <c r="B2504" s="1373" t="s">
        <v>2397</v>
      </c>
      <c r="C2504" s="1373" t="s">
        <v>2461</v>
      </c>
      <c r="D2504" s="1373" t="s">
        <v>2462</v>
      </c>
      <c r="E2504" s="1373" t="s">
        <v>1155</v>
      </c>
      <c r="F2504" s="1373" t="s">
        <v>385</v>
      </c>
      <c r="G2504" s="1375"/>
      <c r="H2504" s="1375"/>
      <c r="I2504" s="1375"/>
      <c r="J2504" s="1375"/>
      <c r="K2504" s="1375"/>
      <c r="L2504" s="1375"/>
    </row>
    <row r="2505" spans="1:12" ht="21">
      <c r="A2505" s="1372">
        <v>45535</v>
      </c>
      <c r="B2505" s="1373" t="s">
        <v>2397</v>
      </c>
      <c r="C2505" s="1373" t="s">
        <v>2461</v>
      </c>
      <c r="D2505" s="1373" t="s">
        <v>2462</v>
      </c>
      <c r="E2505" s="1373" t="s">
        <v>1156</v>
      </c>
      <c r="F2505" s="1373" t="s">
        <v>386</v>
      </c>
      <c r="G2505" s="1375"/>
      <c r="H2505" s="1375"/>
      <c r="I2505" s="1375"/>
      <c r="J2505" s="1375"/>
      <c r="K2505" s="1375"/>
      <c r="L2505" s="1375"/>
    </row>
    <row r="2506" spans="1:12" ht="21">
      <c r="A2506" s="1372">
        <v>45535</v>
      </c>
      <c r="B2506" s="1373" t="s">
        <v>2397</v>
      </c>
      <c r="C2506" s="1373" t="s">
        <v>2461</v>
      </c>
      <c r="D2506" s="1373" t="s">
        <v>2462</v>
      </c>
      <c r="E2506" s="1373" t="s">
        <v>1157</v>
      </c>
      <c r="F2506" s="1373" t="s">
        <v>2372</v>
      </c>
      <c r="G2506" s="1375"/>
      <c r="H2506" s="1375"/>
      <c r="I2506" s="1375"/>
      <c r="J2506" s="1375"/>
      <c r="K2506" s="1375"/>
      <c r="L2506" s="1375"/>
    </row>
    <row r="2507" spans="1:12" ht="21">
      <c r="A2507" s="1372">
        <v>45535</v>
      </c>
      <c r="B2507" s="1373" t="s">
        <v>2397</v>
      </c>
      <c r="C2507" s="1373" t="s">
        <v>2461</v>
      </c>
      <c r="D2507" s="1373" t="s">
        <v>2462</v>
      </c>
      <c r="E2507" s="1373" t="s">
        <v>1158</v>
      </c>
      <c r="F2507" s="1373" t="s">
        <v>387</v>
      </c>
      <c r="G2507" s="1375"/>
      <c r="H2507" s="1375"/>
      <c r="I2507" s="1375"/>
      <c r="J2507" s="1375"/>
      <c r="K2507" s="1375"/>
      <c r="L2507" s="1375"/>
    </row>
    <row r="2508" spans="1:12" ht="21">
      <c r="A2508" s="1372">
        <v>45535</v>
      </c>
      <c r="B2508" s="1373" t="s">
        <v>2397</v>
      </c>
      <c r="C2508" s="1373" t="s">
        <v>2461</v>
      </c>
      <c r="D2508" s="1373" t="s">
        <v>2462</v>
      </c>
      <c r="E2508" s="1373" t="s">
        <v>1159</v>
      </c>
      <c r="F2508" s="1373" t="s">
        <v>388</v>
      </c>
      <c r="G2508" s="1374">
        <v>83.86</v>
      </c>
      <c r="H2508" s="1374">
        <v>0</v>
      </c>
      <c r="I2508" s="1374">
        <v>843.91</v>
      </c>
      <c r="J2508" s="1374">
        <v>0</v>
      </c>
      <c r="K2508" s="1374">
        <v>83.86</v>
      </c>
      <c r="L2508" s="1374">
        <v>843.91</v>
      </c>
    </row>
    <row r="2509" spans="1:12" ht="21">
      <c r="A2509" s="1372">
        <v>45535</v>
      </c>
      <c r="B2509" s="1373" t="s">
        <v>2397</v>
      </c>
      <c r="C2509" s="1373" t="s">
        <v>2461</v>
      </c>
      <c r="D2509" s="1373" t="s">
        <v>2462</v>
      </c>
      <c r="E2509" s="1373" t="s">
        <v>1160</v>
      </c>
      <c r="F2509" s="1373" t="s">
        <v>2373</v>
      </c>
      <c r="G2509" s="1375"/>
      <c r="H2509" s="1375"/>
      <c r="I2509" s="1375"/>
      <c r="J2509" s="1375"/>
      <c r="K2509" s="1375"/>
      <c r="L2509" s="1375"/>
    </row>
    <row r="2510" spans="1:12" ht="21">
      <c r="A2510" s="1372">
        <v>45535</v>
      </c>
      <c r="B2510" s="1373" t="s">
        <v>2397</v>
      </c>
      <c r="C2510" s="1373" t="s">
        <v>2461</v>
      </c>
      <c r="D2510" s="1373" t="s">
        <v>2462</v>
      </c>
      <c r="E2510" s="1373" t="s">
        <v>1161</v>
      </c>
      <c r="F2510" s="1373" t="s">
        <v>2374</v>
      </c>
      <c r="G2510" s="1374">
        <v>61072.93</v>
      </c>
      <c r="H2510" s="1374">
        <v>0</v>
      </c>
      <c r="I2510" s="1374">
        <v>1293978.1200000001</v>
      </c>
      <c r="J2510" s="1374">
        <v>0</v>
      </c>
      <c r="K2510" s="1374">
        <v>61072.93</v>
      </c>
      <c r="L2510" s="1374">
        <v>1293978.1200000001</v>
      </c>
    </row>
    <row r="2511" spans="1:12" ht="21">
      <c r="A2511" s="1372">
        <v>45535</v>
      </c>
      <c r="B2511" s="1373" t="s">
        <v>2397</v>
      </c>
      <c r="C2511" s="1373" t="s">
        <v>2461</v>
      </c>
      <c r="D2511" s="1373" t="s">
        <v>2462</v>
      </c>
      <c r="E2511" s="1373" t="s">
        <v>1162</v>
      </c>
      <c r="F2511" s="1373" t="s">
        <v>2375</v>
      </c>
      <c r="G2511" s="1375"/>
      <c r="H2511" s="1375"/>
      <c r="I2511" s="1375"/>
      <c r="J2511" s="1375"/>
      <c r="K2511" s="1375"/>
      <c r="L2511" s="1375"/>
    </row>
    <row r="2512" spans="1:12" ht="21">
      <c r="A2512" s="1372">
        <v>45535</v>
      </c>
      <c r="B2512" s="1373" t="s">
        <v>2397</v>
      </c>
      <c r="C2512" s="1373" t="s">
        <v>2461</v>
      </c>
      <c r="D2512" s="1373" t="s">
        <v>2462</v>
      </c>
      <c r="E2512" s="1373" t="s">
        <v>1163</v>
      </c>
      <c r="F2512" s="1373" t="s">
        <v>2376</v>
      </c>
      <c r="G2512" s="1375"/>
      <c r="H2512" s="1375"/>
      <c r="I2512" s="1375"/>
      <c r="J2512" s="1375"/>
      <c r="K2512" s="1375"/>
      <c r="L2512" s="1375"/>
    </row>
    <row r="2513" spans="1:12" ht="21">
      <c r="A2513" s="1372">
        <v>45535</v>
      </c>
      <c r="B2513" s="1373" t="s">
        <v>2397</v>
      </c>
      <c r="C2513" s="1373" t="s">
        <v>2461</v>
      </c>
      <c r="D2513" s="1373" t="s">
        <v>2462</v>
      </c>
      <c r="E2513" s="1373" t="s">
        <v>1164</v>
      </c>
      <c r="F2513" s="1373" t="s">
        <v>2377</v>
      </c>
      <c r="G2513" s="1375"/>
      <c r="H2513" s="1375"/>
      <c r="I2513" s="1375"/>
      <c r="J2513" s="1375"/>
      <c r="K2513" s="1375"/>
      <c r="L2513" s="1375"/>
    </row>
    <row r="2514" spans="1:12" ht="21">
      <c r="A2514" s="1372">
        <v>45535</v>
      </c>
      <c r="B2514" s="1373" t="s">
        <v>2397</v>
      </c>
      <c r="C2514" s="1373" t="s">
        <v>2461</v>
      </c>
      <c r="D2514" s="1373" t="s">
        <v>2462</v>
      </c>
      <c r="E2514" s="1373" t="s">
        <v>1165</v>
      </c>
      <c r="F2514" s="1373" t="s">
        <v>2378</v>
      </c>
      <c r="G2514" s="1375"/>
      <c r="H2514" s="1375"/>
      <c r="I2514" s="1375"/>
      <c r="J2514" s="1375"/>
      <c r="K2514" s="1375"/>
      <c r="L2514" s="1375"/>
    </row>
    <row r="2515" spans="1:12" ht="21">
      <c r="A2515" s="1372">
        <v>45535</v>
      </c>
      <c r="B2515" s="1373" t="s">
        <v>2397</v>
      </c>
      <c r="C2515" s="1373" t="s">
        <v>2461</v>
      </c>
      <c r="D2515" s="1373" t="s">
        <v>2462</v>
      </c>
      <c r="E2515" s="1373" t="s">
        <v>1166</v>
      </c>
      <c r="F2515" s="1373" t="s">
        <v>2379</v>
      </c>
      <c r="G2515" s="1375"/>
      <c r="H2515" s="1375"/>
      <c r="I2515" s="1375"/>
      <c r="J2515" s="1375"/>
      <c r="K2515" s="1375"/>
      <c r="L2515" s="1375"/>
    </row>
    <row r="2516" spans="1:12" ht="21">
      <c r="A2516" s="1372">
        <v>45535</v>
      </c>
      <c r="B2516" s="1373" t="s">
        <v>2397</v>
      </c>
      <c r="C2516" s="1373" t="s">
        <v>2461</v>
      </c>
      <c r="D2516" s="1373" t="s">
        <v>2462</v>
      </c>
      <c r="E2516" s="1373" t="s">
        <v>1167</v>
      </c>
      <c r="F2516" s="1373" t="s">
        <v>2380</v>
      </c>
      <c r="G2516" s="1375"/>
      <c r="H2516" s="1375"/>
      <c r="I2516" s="1375"/>
      <c r="J2516" s="1375"/>
      <c r="K2516" s="1375"/>
      <c r="L2516" s="1375"/>
    </row>
    <row r="2517" spans="1:12" ht="21">
      <c r="A2517" s="1372">
        <v>45535</v>
      </c>
      <c r="B2517" s="1373" t="s">
        <v>2397</v>
      </c>
      <c r="C2517" s="1373" t="s">
        <v>2461</v>
      </c>
      <c r="D2517" s="1373" t="s">
        <v>2462</v>
      </c>
      <c r="E2517" s="1373" t="s">
        <v>1168</v>
      </c>
      <c r="F2517" s="1373" t="s">
        <v>2381</v>
      </c>
      <c r="G2517" s="1374">
        <v>2463647.4</v>
      </c>
      <c r="H2517" s="1374">
        <v>0</v>
      </c>
      <c r="I2517" s="1374">
        <v>8013471.1100000003</v>
      </c>
      <c r="J2517" s="1374">
        <v>0</v>
      </c>
      <c r="K2517" s="1374">
        <v>2463647.4</v>
      </c>
      <c r="L2517" s="1374">
        <v>8013471.1100000003</v>
      </c>
    </row>
    <row r="2518" spans="1:12" ht="21">
      <c r="A2518" s="1372">
        <v>45535</v>
      </c>
      <c r="B2518" s="1373" t="s">
        <v>2397</v>
      </c>
      <c r="C2518" s="1373" t="s">
        <v>2461</v>
      </c>
      <c r="D2518" s="1373" t="s">
        <v>2462</v>
      </c>
      <c r="E2518" s="1373" t="s">
        <v>1169</v>
      </c>
      <c r="F2518" s="1373" t="s">
        <v>391</v>
      </c>
      <c r="G2518" s="1375"/>
      <c r="H2518" s="1375"/>
      <c r="I2518" s="1375"/>
      <c r="J2518" s="1375"/>
      <c r="K2518" s="1375"/>
      <c r="L2518" s="1375"/>
    </row>
    <row r="2519" spans="1:12" ht="21">
      <c r="A2519" s="1372">
        <v>45535</v>
      </c>
      <c r="B2519" s="1373" t="s">
        <v>2397</v>
      </c>
      <c r="C2519" s="1373" t="s">
        <v>2463</v>
      </c>
      <c r="D2519" s="1373" t="s">
        <v>2464</v>
      </c>
      <c r="E2519" s="1373" t="s">
        <v>462</v>
      </c>
      <c r="F2519" s="1373" t="s">
        <v>2</v>
      </c>
      <c r="G2519" s="1374">
        <v>454409</v>
      </c>
      <c r="H2519" s="1374">
        <v>440875</v>
      </c>
      <c r="I2519" s="1374">
        <v>18613</v>
      </c>
      <c r="J2519" s="1374">
        <v>0</v>
      </c>
      <c r="K2519" s="1374">
        <v>13534</v>
      </c>
      <c r="L2519" s="1374">
        <v>18613</v>
      </c>
    </row>
    <row r="2520" spans="1:12" ht="21">
      <c r="A2520" s="1372">
        <v>45535</v>
      </c>
      <c r="B2520" s="1373" t="s">
        <v>2397</v>
      </c>
      <c r="C2520" s="1373" t="s">
        <v>2463</v>
      </c>
      <c r="D2520" s="1373" t="s">
        <v>2464</v>
      </c>
      <c r="E2520" s="1373" t="s">
        <v>463</v>
      </c>
      <c r="F2520" s="1373" t="s">
        <v>3</v>
      </c>
      <c r="G2520" s="1375"/>
      <c r="H2520" s="1375"/>
      <c r="I2520" s="1375"/>
      <c r="J2520" s="1375"/>
      <c r="K2520" s="1375"/>
      <c r="L2520" s="1375"/>
    </row>
    <row r="2521" spans="1:12" ht="21">
      <c r="A2521" s="1372">
        <v>45535</v>
      </c>
      <c r="B2521" s="1373" t="s">
        <v>2397</v>
      </c>
      <c r="C2521" s="1373" t="s">
        <v>2463</v>
      </c>
      <c r="D2521" s="1373" t="s">
        <v>2464</v>
      </c>
      <c r="E2521" s="1373" t="s">
        <v>464</v>
      </c>
      <c r="F2521" s="1373" t="s">
        <v>4</v>
      </c>
      <c r="G2521" s="1375"/>
      <c r="H2521" s="1375"/>
      <c r="I2521" s="1375"/>
      <c r="J2521" s="1375"/>
      <c r="K2521" s="1375"/>
      <c r="L2521" s="1375"/>
    </row>
    <row r="2522" spans="1:12" ht="21">
      <c r="A2522" s="1372">
        <v>45535</v>
      </c>
      <c r="B2522" s="1373" t="s">
        <v>2397</v>
      </c>
      <c r="C2522" s="1373" t="s">
        <v>2463</v>
      </c>
      <c r="D2522" s="1373" t="s">
        <v>2464</v>
      </c>
      <c r="E2522" s="1373" t="s">
        <v>465</v>
      </c>
      <c r="F2522" s="1373" t="s">
        <v>5</v>
      </c>
      <c r="G2522" s="1375"/>
      <c r="H2522" s="1375"/>
      <c r="I2522" s="1375"/>
      <c r="J2522" s="1375"/>
      <c r="K2522" s="1375"/>
      <c r="L2522" s="1375"/>
    </row>
    <row r="2523" spans="1:12" ht="21">
      <c r="A2523" s="1372">
        <v>45535</v>
      </c>
      <c r="B2523" s="1373" t="s">
        <v>2397</v>
      </c>
      <c r="C2523" s="1373" t="s">
        <v>2463</v>
      </c>
      <c r="D2523" s="1373" t="s">
        <v>2464</v>
      </c>
      <c r="E2523" s="1373" t="s">
        <v>466</v>
      </c>
      <c r="F2523" s="1373" t="s">
        <v>1651</v>
      </c>
      <c r="G2523" s="1375"/>
      <c r="H2523" s="1375"/>
      <c r="I2523" s="1375"/>
      <c r="J2523" s="1375"/>
      <c r="K2523" s="1375"/>
      <c r="L2523" s="1375"/>
    </row>
    <row r="2524" spans="1:12" ht="21">
      <c r="A2524" s="1372">
        <v>45535</v>
      </c>
      <c r="B2524" s="1373" t="s">
        <v>2397</v>
      </c>
      <c r="C2524" s="1373" t="s">
        <v>2463</v>
      </c>
      <c r="D2524" s="1373" t="s">
        <v>2464</v>
      </c>
      <c r="E2524" s="1373" t="s">
        <v>467</v>
      </c>
      <c r="F2524" s="1373" t="s">
        <v>1652</v>
      </c>
      <c r="G2524" s="1374">
        <v>0</v>
      </c>
      <c r="H2524" s="1374">
        <v>0</v>
      </c>
      <c r="I2524" s="1374">
        <v>1196392.5</v>
      </c>
      <c r="J2524" s="1374">
        <v>0</v>
      </c>
      <c r="K2524" s="1374">
        <v>0</v>
      </c>
      <c r="L2524" s="1374">
        <v>1196392.5</v>
      </c>
    </row>
    <row r="2525" spans="1:12" ht="21">
      <c r="A2525" s="1372">
        <v>45535</v>
      </c>
      <c r="B2525" s="1373" t="s">
        <v>2397</v>
      </c>
      <c r="C2525" s="1373" t="s">
        <v>2463</v>
      </c>
      <c r="D2525" s="1373" t="s">
        <v>2464</v>
      </c>
      <c r="E2525" s="1373" t="s">
        <v>1721</v>
      </c>
      <c r="F2525" s="1373" t="s">
        <v>1722</v>
      </c>
      <c r="G2525" s="1375"/>
      <c r="H2525" s="1375"/>
      <c r="I2525" s="1375"/>
      <c r="J2525" s="1375"/>
      <c r="K2525" s="1375"/>
      <c r="L2525" s="1375"/>
    </row>
    <row r="2526" spans="1:12" ht="21">
      <c r="A2526" s="1372">
        <v>45535</v>
      </c>
      <c r="B2526" s="1373" t="s">
        <v>2397</v>
      </c>
      <c r="C2526" s="1373" t="s">
        <v>2463</v>
      </c>
      <c r="D2526" s="1373" t="s">
        <v>2464</v>
      </c>
      <c r="E2526" s="1373" t="s">
        <v>1723</v>
      </c>
      <c r="F2526" s="1373" t="s">
        <v>1724</v>
      </c>
      <c r="G2526" s="1375"/>
      <c r="H2526" s="1375"/>
      <c r="I2526" s="1375"/>
      <c r="J2526" s="1375"/>
      <c r="K2526" s="1375"/>
      <c r="L2526" s="1375"/>
    </row>
    <row r="2527" spans="1:12" ht="21">
      <c r="A2527" s="1372">
        <v>45535</v>
      </c>
      <c r="B2527" s="1373" t="s">
        <v>2397</v>
      </c>
      <c r="C2527" s="1373" t="s">
        <v>2463</v>
      </c>
      <c r="D2527" s="1373" t="s">
        <v>2464</v>
      </c>
      <c r="E2527" s="1373" t="s">
        <v>468</v>
      </c>
      <c r="F2527" s="1373" t="s">
        <v>1725</v>
      </c>
      <c r="G2527" s="1375"/>
      <c r="H2527" s="1375"/>
      <c r="I2527" s="1375"/>
      <c r="J2527" s="1375"/>
      <c r="K2527" s="1375"/>
      <c r="L2527" s="1375"/>
    </row>
    <row r="2528" spans="1:12" ht="21">
      <c r="A2528" s="1372">
        <v>45535</v>
      </c>
      <c r="B2528" s="1373" t="s">
        <v>2397</v>
      </c>
      <c r="C2528" s="1373" t="s">
        <v>2463</v>
      </c>
      <c r="D2528" s="1373" t="s">
        <v>2464</v>
      </c>
      <c r="E2528" s="1373" t="s">
        <v>469</v>
      </c>
      <c r="F2528" s="1373" t="s">
        <v>6</v>
      </c>
      <c r="G2528" s="1375"/>
      <c r="H2528" s="1375"/>
      <c r="I2528" s="1375"/>
      <c r="J2528" s="1375"/>
      <c r="K2528" s="1375"/>
      <c r="L2528" s="1375"/>
    </row>
    <row r="2529" spans="1:12" ht="21">
      <c r="A2529" s="1372">
        <v>45535</v>
      </c>
      <c r="B2529" s="1373" t="s">
        <v>2397</v>
      </c>
      <c r="C2529" s="1373" t="s">
        <v>2463</v>
      </c>
      <c r="D2529" s="1373" t="s">
        <v>2464</v>
      </c>
      <c r="E2529" s="1373" t="s">
        <v>470</v>
      </c>
      <c r="F2529" s="1373" t="s">
        <v>1726</v>
      </c>
      <c r="G2529" s="1374">
        <v>0</v>
      </c>
      <c r="H2529" s="1374">
        <v>0</v>
      </c>
      <c r="I2529" s="1374">
        <v>34860.699999999997</v>
      </c>
      <c r="J2529" s="1374">
        <v>0</v>
      </c>
      <c r="K2529" s="1374">
        <v>0</v>
      </c>
      <c r="L2529" s="1374">
        <v>34860.699999999997</v>
      </c>
    </row>
    <row r="2530" spans="1:12" ht="21">
      <c r="A2530" s="1372">
        <v>45535</v>
      </c>
      <c r="B2530" s="1373" t="s">
        <v>2397</v>
      </c>
      <c r="C2530" s="1373" t="s">
        <v>2463</v>
      </c>
      <c r="D2530" s="1373" t="s">
        <v>2464</v>
      </c>
      <c r="E2530" s="1373" t="s">
        <v>471</v>
      </c>
      <c r="F2530" s="1373" t="s">
        <v>1653</v>
      </c>
      <c r="G2530" s="1375"/>
      <c r="H2530" s="1375"/>
      <c r="I2530" s="1375"/>
      <c r="J2530" s="1375"/>
      <c r="K2530" s="1375"/>
      <c r="L2530" s="1375"/>
    </row>
    <row r="2531" spans="1:12" ht="21">
      <c r="A2531" s="1372">
        <v>45535</v>
      </c>
      <c r="B2531" s="1373" t="s">
        <v>2397</v>
      </c>
      <c r="C2531" s="1373" t="s">
        <v>2463</v>
      </c>
      <c r="D2531" s="1373" t="s">
        <v>2464</v>
      </c>
      <c r="E2531" s="1373" t="s">
        <v>472</v>
      </c>
      <c r="F2531" s="1373" t="s">
        <v>430</v>
      </c>
      <c r="G2531" s="1375"/>
      <c r="H2531" s="1375"/>
      <c r="I2531" s="1375"/>
      <c r="J2531" s="1375"/>
      <c r="K2531" s="1375"/>
      <c r="L2531" s="1375"/>
    </row>
    <row r="2532" spans="1:12" ht="21">
      <c r="A2532" s="1372">
        <v>45535</v>
      </c>
      <c r="B2532" s="1373" t="s">
        <v>2397</v>
      </c>
      <c r="C2532" s="1373" t="s">
        <v>2463</v>
      </c>
      <c r="D2532" s="1373" t="s">
        <v>2464</v>
      </c>
      <c r="E2532" s="1373" t="s">
        <v>473</v>
      </c>
      <c r="F2532" s="1373" t="s">
        <v>431</v>
      </c>
      <c r="G2532" s="1375"/>
      <c r="H2532" s="1375"/>
      <c r="I2532" s="1375"/>
      <c r="J2532" s="1375"/>
      <c r="K2532" s="1375"/>
      <c r="L2532" s="1375"/>
    </row>
    <row r="2533" spans="1:12" ht="21">
      <c r="A2533" s="1372">
        <v>45535</v>
      </c>
      <c r="B2533" s="1373" t="s">
        <v>2397</v>
      </c>
      <c r="C2533" s="1373" t="s">
        <v>2463</v>
      </c>
      <c r="D2533" s="1373" t="s">
        <v>2464</v>
      </c>
      <c r="E2533" s="1373" t="s">
        <v>474</v>
      </c>
      <c r="F2533" s="1373" t="s">
        <v>1654</v>
      </c>
      <c r="G2533" s="1375"/>
      <c r="H2533" s="1375"/>
      <c r="I2533" s="1375"/>
      <c r="J2533" s="1375"/>
      <c r="K2533" s="1375"/>
      <c r="L2533" s="1375"/>
    </row>
    <row r="2534" spans="1:12" ht="21">
      <c r="A2534" s="1372">
        <v>45535</v>
      </c>
      <c r="B2534" s="1373" t="s">
        <v>2397</v>
      </c>
      <c r="C2534" s="1373" t="s">
        <v>2463</v>
      </c>
      <c r="D2534" s="1373" t="s">
        <v>2464</v>
      </c>
      <c r="E2534" s="1373" t="s">
        <v>475</v>
      </c>
      <c r="F2534" s="1373" t="s">
        <v>2173</v>
      </c>
      <c r="G2534" s="1375"/>
      <c r="H2534" s="1375"/>
      <c r="I2534" s="1375"/>
      <c r="J2534" s="1375"/>
      <c r="K2534" s="1375"/>
      <c r="L2534" s="1375"/>
    </row>
    <row r="2535" spans="1:12" ht="21">
      <c r="A2535" s="1372">
        <v>45535</v>
      </c>
      <c r="B2535" s="1373" t="s">
        <v>2397</v>
      </c>
      <c r="C2535" s="1373" t="s">
        <v>2463</v>
      </c>
      <c r="D2535" s="1373" t="s">
        <v>2464</v>
      </c>
      <c r="E2535" s="1373" t="s">
        <v>476</v>
      </c>
      <c r="F2535" s="1373" t="s">
        <v>1655</v>
      </c>
      <c r="G2535" s="1375"/>
      <c r="H2535" s="1375"/>
      <c r="I2535" s="1375"/>
      <c r="J2535" s="1375"/>
      <c r="K2535" s="1375"/>
      <c r="L2535" s="1375"/>
    </row>
    <row r="2536" spans="1:12" ht="21">
      <c r="A2536" s="1372">
        <v>45535</v>
      </c>
      <c r="B2536" s="1373" t="s">
        <v>2397</v>
      </c>
      <c r="C2536" s="1373" t="s">
        <v>2463</v>
      </c>
      <c r="D2536" s="1373" t="s">
        <v>2464</v>
      </c>
      <c r="E2536" s="1373" t="s">
        <v>477</v>
      </c>
      <c r="F2536" s="1373" t="s">
        <v>1415</v>
      </c>
      <c r="G2536" s="1375"/>
      <c r="H2536" s="1375"/>
      <c r="I2536" s="1375"/>
      <c r="J2536" s="1375"/>
      <c r="K2536" s="1375"/>
      <c r="L2536" s="1375"/>
    </row>
    <row r="2537" spans="1:12" ht="21">
      <c r="A2537" s="1372">
        <v>45535</v>
      </c>
      <c r="B2537" s="1373" t="s">
        <v>2397</v>
      </c>
      <c r="C2537" s="1373" t="s">
        <v>2463</v>
      </c>
      <c r="D2537" s="1373" t="s">
        <v>2464</v>
      </c>
      <c r="E2537" s="1373" t="s">
        <v>478</v>
      </c>
      <c r="F2537" s="1373" t="s">
        <v>1656</v>
      </c>
      <c r="G2537" s="1374">
        <v>9699077.7899999991</v>
      </c>
      <c r="H2537" s="1374">
        <v>14169909.949999999</v>
      </c>
      <c r="I2537" s="1374">
        <v>21859610.489999998</v>
      </c>
      <c r="J2537" s="1374">
        <v>0</v>
      </c>
      <c r="K2537" s="1374">
        <v>-4470832.16</v>
      </c>
      <c r="L2537" s="1374">
        <v>21859610.489999998</v>
      </c>
    </row>
    <row r="2538" spans="1:12" ht="21">
      <c r="A2538" s="1372">
        <v>45535</v>
      </c>
      <c r="B2538" s="1373" t="s">
        <v>2397</v>
      </c>
      <c r="C2538" s="1373" t="s">
        <v>2463</v>
      </c>
      <c r="D2538" s="1373" t="s">
        <v>2464</v>
      </c>
      <c r="E2538" s="1373" t="s">
        <v>479</v>
      </c>
      <c r="F2538" s="1373" t="s">
        <v>432</v>
      </c>
      <c r="G2538" s="1374">
        <v>0</v>
      </c>
      <c r="H2538" s="1374">
        <v>261804.93</v>
      </c>
      <c r="I2538" s="1374">
        <v>4935628.63</v>
      </c>
      <c r="J2538" s="1374">
        <v>0</v>
      </c>
      <c r="K2538" s="1374">
        <v>-261804.93</v>
      </c>
      <c r="L2538" s="1374">
        <v>4935628.63</v>
      </c>
    </row>
    <row r="2539" spans="1:12" ht="21">
      <c r="A2539" s="1372">
        <v>45535</v>
      </c>
      <c r="B2539" s="1373" t="s">
        <v>2397</v>
      </c>
      <c r="C2539" s="1373" t="s">
        <v>2463</v>
      </c>
      <c r="D2539" s="1373" t="s">
        <v>2464</v>
      </c>
      <c r="E2539" s="1373" t="s">
        <v>480</v>
      </c>
      <c r="F2539" s="1373" t="s">
        <v>433</v>
      </c>
      <c r="G2539" s="1374">
        <v>8697</v>
      </c>
      <c r="H2539" s="1374">
        <v>72120</v>
      </c>
      <c r="I2539" s="1374">
        <v>1942594.39</v>
      </c>
      <c r="J2539" s="1374">
        <v>0</v>
      </c>
      <c r="K2539" s="1374">
        <v>-63423</v>
      </c>
      <c r="L2539" s="1374">
        <v>1942594.39</v>
      </c>
    </row>
    <row r="2540" spans="1:12" ht="21">
      <c r="A2540" s="1372">
        <v>45535</v>
      </c>
      <c r="B2540" s="1373" t="s">
        <v>2397</v>
      </c>
      <c r="C2540" s="1373" t="s">
        <v>2463</v>
      </c>
      <c r="D2540" s="1373" t="s">
        <v>2464</v>
      </c>
      <c r="E2540" s="1373" t="s">
        <v>481</v>
      </c>
      <c r="F2540" s="1373" t="s">
        <v>1657</v>
      </c>
      <c r="G2540" s="1374">
        <v>0</v>
      </c>
      <c r="H2540" s="1374">
        <v>0</v>
      </c>
      <c r="I2540" s="1374">
        <v>3425566.53</v>
      </c>
      <c r="J2540" s="1374">
        <v>0</v>
      </c>
      <c r="K2540" s="1374">
        <v>0</v>
      </c>
      <c r="L2540" s="1374">
        <v>3425566.53</v>
      </c>
    </row>
    <row r="2541" spans="1:12" ht="21">
      <c r="A2541" s="1372">
        <v>45535</v>
      </c>
      <c r="B2541" s="1373" t="s">
        <v>2397</v>
      </c>
      <c r="C2541" s="1373" t="s">
        <v>2463</v>
      </c>
      <c r="D2541" s="1373" t="s">
        <v>2464</v>
      </c>
      <c r="E2541" s="1373" t="s">
        <v>482</v>
      </c>
      <c r="F2541" s="1373" t="s">
        <v>1658</v>
      </c>
      <c r="G2541" s="1374">
        <v>0</v>
      </c>
      <c r="H2541" s="1374">
        <v>0</v>
      </c>
      <c r="I2541" s="1374">
        <v>827360.47</v>
      </c>
      <c r="J2541" s="1374">
        <v>0</v>
      </c>
      <c r="K2541" s="1374">
        <v>0</v>
      </c>
      <c r="L2541" s="1374">
        <v>827360.47</v>
      </c>
    </row>
    <row r="2542" spans="1:12" ht="21">
      <c r="A2542" s="1372">
        <v>45535</v>
      </c>
      <c r="B2542" s="1373" t="s">
        <v>2397</v>
      </c>
      <c r="C2542" s="1373" t="s">
        <v>2463</v>
      </c>
      <c r="D2542" s="1373" t="s">
        <v>2464</v>
      </c>
      <c r="E2542" s="1373" t="s">
        <v>483</v>
      </c>
      <c r="F2542" s="1373" t="s">
        <v>434</v>
      </c>
      <c r="G2542" s="1375"/>
      <c r="H2542" s="1375"/>
      <c r="I2542" s="1375"/>
      <c r="J2542" s="1375"/>
      <c r="K2542" s="1375"/>
      <c r="L2542" s="1375"/>
    </row>
    <row r="2543" spans="1:12" ht="21">
      <c r="A2543" s="1372">
        <v>45535</v>
      </c>
      <c r="B2543" s="1373" t="s">
        <v>2397</v>
      </c>
      <c r="C2543" s="1373" t="s">
        <v>2463</v>
      </c>
      <c r="D2543" s="1373" t="s">
        <v>2464</v>
      </c>
      <c r="E2543" s="1373" t="s">
        <v>484</v>
      </c>
      <c r="F2543" s="1373" t="s">
        <v>435</v>
      </c>
      <c r="G2543" s="1375"/>
      <c r="H2543" s="1375"/>
      <c r="I2543" s="1375"/>
      <c r="J2543" s="1375"/>
      <c r="K2543" s="1375"/>
      <c r="L2543" s="1375"/>
    </row>
    <row r="2544" spans="1:12" ht="21">
      <c r="A2544" s="1372">
        <v>45535</v>
      </c>
      <c r="B2544" s="1373" t="s">
        <v>2397</v>
      </c>
      <c r="C2544" s="1373" t="s">
        <v>2463</v>
      </c>
      <c r="D2544" s="1373" t="s">
        <v>2464</v>
      </c>
      <c r="E2544" s="1373" t="s">
        <v>485</v>
      </c>
      <c r="F2544" s="1373" t="s">
        <v>1659</v>
      </c>
      <c r="G2544" s="1374">
        <v>150980</v>
      </c>
      <c r="H2544" s="1374">
        <v>59020</v>
      </c>
      <c r="I2544" s="1374">
        <v>286300</v>
      </c>
      <c r="J2544" s="1374">
        <v>0</v>
      </c>
      <c r="K2544" s="1374">
        <v>91960</v>
      </c>
      <c r="L2544" s="1374">
        <v>286300</v>
      </c>
    </row>
    <row r="2545" spans="1:12" ht="21">
      <c r="A2545" s="1372">
        <v>45535</v>
      </c>
      <c r="B2545" s="1373" t="s">
        <v>2397</v>
      </c>
      <c r="C2545" s="1373" t="s">
        <v>2463</v>
      </c>
      <c r="D2545" s="1373" t="s">
        <v>2464</v>
      </c>
      <c r="E2545" s="1373" t="s">
        <v>486</v>
      </c>
      <c r="F2545" s="1373" t="s">
        <v>1660</v>
      </c>
      <c r="G2545" s="1375"/>
      <c r="H2545" s="1375"/>
      <c r="I2545" s="1375"/>
      <c r="J2545" s="1375"/>
      <c r="K2545" s="1375"/>
      <c r="L2545" s="1375"/>
    </row>
    <row r="2546" spans="1:12" ht="21">
      <c r="A2546" s="1372">
        <v>45535</v>
      </c>
      <c r="B2546" s="1373" t="s">
        <v>2397</v>
      </c>
      <c r="C2546" s="1373" t="s">
        <v>2463</v>
      </c>
      <c r="D2546" s="1373" t="s">
        <v>2464</v>
      </c>
      <c r="E2546" s="1373" t="s">
        <v>487</v>
      </c>
      <c r="F2546" s="1373" t="s">
        <v>1727</v>
      </c>
      <c r="G2546" s="1375"/>
      <c r="H2546" s="1375"/>
      <c r="I2546" s="1375"/>
      <c r="J2546" s="1375"/>
      <c r="K2546" s="1375"/>
      <c r="L2546" s="1375"/>
    </row>
    <row r="2547" spans="1:12" ht="21">
      <c r="A2547" s="1372">
        <v>45535</v>
      </c>
      <c r="B2547" s="1373" t="s">
        <v>2397</v>
      </c>
      <c r="C2547" s="1373" t="s">
        <v>2463</v>
      </c>
      <c r="D2547" s="1373" t="s">
        <v>2464</v>
      </c>
      <c r="E2547" s="1373" t="s">
        <v>488</v>
      </c>
      <c r="F2547" s="1373" t="s">
        <v>1661</v>
      </c>
      <c r="G2547" s="1375"/>
      <c r="H2547" s="1375"/>
      <c r="I2547" s="1375"/>
      <c r="J2547" s="1375"/>
      <c r="K2547" s="1375"/>
      <c r="L2547" s="1375"/>
    </row>
    <row r="2548" spans="1:12" ht="21">
      <c r="A2548" s="1372">
        <v>45535</v>
      </c>
      <c r="B2548" s="1373" t="s">
        <v>2397</v>
      </c>
      <c r="C2548" s="1373" t="s">
        <v>2463</v>
      </c>
      <c r="D2548" s="1373" t="s">
        <v>2464</v>
      </c>
      <c r="E2548" s="1373" t="s">
        <v>489</v>
      </c>
      <c r="F2548" s="1373" t="s">
        <v>1662</v>
      </c>
      <c r="G2548" s="1375"/>
      <c r="H2548" s="1375"/>
      <c r="I2548" s="1375"/>
      <c r="J2548" s="1375"/>
      <c r="K2548" s="1375"/>
      <c r="L2548" s="1375"/>
    </row>
    <row r="2549" spans="1:12" ht="21">
      <c r="A2549" s="1372">
        <v>45535</v>
      </c>
      <c r="B2549" s="1373" t="s">
        <v>2397</v>
      </c>
      <c r="C2549" s="1373" t="s">
        <v>2463</v>
      </c>
      <c r="D2549" s="1373" t="s">
        <v>2464</v>
      </c>
      <c r="E2549" s="1373" t="s">
        <v>1728</v>
      </c>
      <c r="F2549" s="1373" t="s">
        <v>8</v>
      </c>
      <c r="G2549" s="1374">
        <v>0</v>
      </c>
      <c r="H2549" s="1374">
        <v>79596.78</v>
      </c>
      <c r="I2549" s="1374">
        <v>0</v>
      </c>
      <c r="J2549" s="1374">
        <v>0</v>
      </c>
      <c r="K2549" s="1374">
        <v>-79596.78</v>
      </c>
      <c r="L2549" s="1374">
        <v>0</v>
      </c>
    </row>
    <row r="2550" spans="1:12" ht="21">
      <c r="A2550" s="1372">
        <v>45535</v>
      </c>
      <c r="B2550" s="1373" t="s">
        <v>2397</v>
      </c>
      <c r="C2550" s="1373" t="s">
        <v>2463</v>
      </c>
      <c r="D2550" s="1373" t="s">
        <v>2464</v>
      </c>
      <c r="E2550" s="1373" t="s">
        <v>1729</v>
      </c>
      <c r="F2550" s="1373" t="s">
        <v>10</v>
      </c>
      <c r="G2550" s="1374">
        <v>40682</v>
      </c>
      <c r="H2550" s="1374">
        <v>0</v>
      </c>
      <c r="I2550" s="1374">
        <v>112817</v>
      </c>
      <c r="J2550" s="1374">
        <v>0</v>
      </c>
      <c r="K2550" s="1374">
        <v>40682</v>
      </c>
      <c r="L2550" s="1374">
        <v>112817</v>
      </c>
    </row>
    <row r="2551" spans="1:12" ht="21">
      <c r="A2551" s="1372">
        <v>45535</v>
      </c>
      <c r="B2551" s="1373" t="s">
        <v>2397</v>
      </c>
      <c r="C2551" s="1373" t="s">
        <v>2463</v>
      </c>
      <c r="D2551" s="1373" t="s">
        <v>2464</v>
      </c>
      <c r="E2551" s="1373" t="s">
        <v>1730</v>
      </c>
      <c r="F2551" s="1373" t="s">
        <v>11</v>
      </c>
      <c r="G2551" s="1375"/>
      <c r="H2551" s="1375"/>
      <c r="I2551" s="1375"/>
      <c r="J2551" s="1375"/>
      <c r="K2551" s="1375"/>
      <c r="L2551" s="1375"/>
    </row>
    <row r="2552" spans="1:12" ht="21">
      <c r="A2552" s="1372">
        <v>45535</v>
      </c>
      <c r="B2552" s="1373" t="s">
        <v>2397</v>
      </c>
      <c r="C2552" s="1373" t="s">
        <v>2463</v>
      </c>
      <c r="D2552" s="1373" t="s">
        <v>2464</v>
      </c>
      <c r="E2552" s="1373" t="s">
        <v>1731</v>
      </c>
      <c r="F2552" s="1373" t="s">
        <v>13</v>
      </c>
      <c r="G2552" s="1375"/>
      <c r="H2552" s="1375"/>
      <c r="I2552" s="1375"/>
      <c r="J2552" s="1375"/>
      <c r="K2552" s="1375"/>
      <c r="L2552" s="1375"/>
    </row>
    <row r="2553" spans="1:12" ht="21">
      <c r="A2553" s="1372">
        <v>45535</v>
      </c>
      <c r="B2553" s="1373" t="s">
        <v>2397</v>
      </c>
      <c r="C2553" s="1373" t="s">
        <v>2463</v>
      </c>
      <c r="D2553" s="1373" t="s">
        <v>2464</v>
      </c>
      <c r="E2553" s="1373" t="s">
        <v>1732</v>
      </c>
      <c r="F2553" s="1373" t="s">
        <v>1668</v>
      </c>
      <c r="G2553" s="1374">
        <v>24750</v>
      </c>
      <c r="H2553" s="1374">
        <v>24750</v>
      </c>
      <c r="I2553" s="1374">
        <v>0</v>
      </c>
      <c r="J2553" s="1374">
        <v>0</v>
      </c>
      <c r="K2553" s="1374">
        <v>0</v>
      </c>
      <c r="L2553" s="1374">
        <v>0</v>
      </c>
    </row>
    <row r="2554" spans="1:12" ht="21">
      <c r="A2554" s="1372">
        <v>45535</v>
      </c>
      <c r="B2554" s="1373" t="s">
        <v>2397</v>
      </c>
      <c r="C2554" s="1373" t="s">
        <v>2463</v>
      </c>
      <c r="D2554" s="1373" t="s">
        <v>2464</v>
      </c>
      <c r="E2554" s="1373" t="s">
        <v>1733</v>
      </c>
      <c r="F2554" s="1373" t="s">
        <v>15</v>
      </c>
      <c r="G2554" s="1374">
        <v>6678068.5499999998</v>
      </c>
      <c r="H2554" s="1374">
        <v>6678068.5499999998</v>
      </c>
      <c r="I2554" s="1374">
        <v>0</v>
      </c>
      <c r="J2554" s="1374">
        <v>0</v>
      </c>
      <c r="K2554" s="1374">
        <v>0</v>
      </c>
      <c r="L2554" s="1374">
        <v>0</v>
      </c>
    </row>
    <row r="2555" spans="1:12" ht="21">
      <c r="A2555" s="1372">
        <v>45535</v>
      </c>
      <c r="B2555" s="1373" t="s">
        <v>2397</v>
      </c>
      <c r="C2555" s="1373" t="s">
        <v>2463</v>
      </c>
      <c r="D2555" s="1373" t="s">
        <v>2464</v>
      </c>
      <c r="E2555" s="1373" t="s">
        <v>1734</v>
      </c>
      <c r="F2555" s="1373" t="s">
        <v>1735</v>
      </c>
      <c r="G2555" s="1374">
        <v>14455181.609999999</v>
      </c>
      <c r="H2555" s="1374">
        <v>15853205.32</v>
      </c>
      <c r="I2555" s="1374">
        <v>14816761.630000001</v>
      </c>
      <c r="J2555" s="1374">
        <v>0</v>
      </c>
      <c r="K2555" s="1374">
        <v>-1398023.71</v>
      </c>
      <c r="L2555" s="1374">
        <v>14816761.630000001</v>
      </c>
    </row>
    <row r="2556" spans="1:12" ht="21">
      <c r="A2556" s="1372">
        <v>45535</v>
      </c>
      <c r="B2556" s="1373" t="s">
        <v>2397</v>
      </c>
      <c r="C2556" s="1373" t="s">
        <v>2463</v>
      </c>
      <c r="D2556" s="1373" t="s">
        <v>2464</v>
      </c>
      <c r="E2556" s="1373" t="s">
        <v>1736</v>
      </c>
      <c r="F2556" s="1373" t="s">
        <v>1737</v>
      </c>
      <c r="G2556" s="1374">
        <v>0</v>
      </c>
      <c r="H2556" s="1374">
        <v>0</v>
      </c>
      <c r="I2556" s="1374">
        <v>262057.64</v>
      </c>
      <c r="J2556" s="1374">
        <v>0</v>
      </c>
      <c r="K2556" s="1374">
        <v>0</v>
      </c>
      <c r="L2556" s="1374">
        <v>262057.64</v>
      </c>
    </row>
    <row r="2557" spans="1:12" ht="21">
      <c r="A2557" s="1372">
        <v>45535</v>
      </c>
      <c r="B2557" s="1373" t="s">
        <v>2397</v>
      </c>
      <c r="C2557" s="1373" t="s">
        <v>2463</v>
      </c>
      <c r="D2557" s="1373" t="s">
        <v>2464</v>
      </c>
      <c r="E2557" s="1373" t="s">
        <v>1738</v>
      </c>
      <c r="F2557" s="1373" t="s">
        <v>1739</v>
      </c>
      <c r="G2557" s="1374">
        <v>0</v>
      </c>
      <c r="H2557" s="1374">
        <v>0</v>
      </c>
      <c r="I2557" s="1374">
        <v>2149755.89</v>
      </c>
      <c r="J2557" s="1374">
        <v>0</v>
      </c>
      <c r="K2557" s="1374">
        <v>0</v>
      </c>
      <c r="L2557" s="1374">
        <v>2149755.89</v>
      </c>
    </row>
    <row r="2558" spans="1:12" ht="21">
      <c r="A2558" s="1372">
        <v>45535</v>
      </c>
      <c r="B2558" s="1373" t="s">
        <v>2397</v>
      </c>
      <c r="C2558" s="1373" t="s">
        <v>2463</v>
      </c>
      <c r="D2558" s="1373" t="s">
        <v>2464</v>
      </c>
      <c r="E2558" s="1373" t="s">
        <v>1740</v>
      </c>
      <c r="F2558" s="1373" t="s">
        <v>442</v>
      </c>
      <c r="G2558" s="1374">
        <v>366886.5</v>
      </c>
      <c r="H2558" s="1374">
        <v>366886.5</v>
      </c>
      <c r="I2558" s="1374">
        <v>0</v>
      </c>
      <c r="J2558" s="1374">
        <v>0</v>
      </c>
      <c r="K2558" s="1374">
        <v>0</v>
      </c>
      <c r="L2558" s="1374">
        <v>0</v>
      </c>
    </row>
    <row r="2559" spans="1:12" ht="21">
      <c r="A2559" s="1372">
        <v>45535</v>
      </c>
      <c r="B2559" s="1373" t="s">
        <v>2397</v>
      </c>
      <c r="C2559" s="1373" t="s">
        <v>2463</v>
      </c>
      <c r="D2559" s="1373" t="s">
        <v>2464</v>
      </c>
      <c r="E2559" s="1373" t="s">
        <v>1741</v>
      </c>
      <c r="F2559" s="1373" t="s">
        <v>1742</v>
      </c>
      <c r="G2559" s="1374">
        <v>752392.5</v>
      </c>
      <c r="H2559" s="1374">
        <v>640049.5</v>
      </c>
      <c r="I2559" s="1374">
        <v>177080.56</v>
      </c>
      <c r="J2559" s="1374">
        <v>0</v>
      </c>
      <c r="K2559" s="1374">
        <v>112343</v>
      </c>
      <c r="L2559" s="1374">
        <v>177080.56</v>
      </c>
    </row>
    <row r="2560" spans="1:12" ht="21">
      <c r="A2560" s="1372">
        <v>45535</v>
      </c>
      <c r="B2560" s="1373" t="s">
        <v>2397</v>
      </c>
      <c r="C2560" s="1373" t="s">
        <v>2463</v>
      </c>
      <c r="D2560" s="1373" t="s">
        <v>2464</v>
      </c>
      <c r="E2560" s="1373" t="s">
        <v>1743</v>
      </c>
      <c r="F2560" s="1373" t="s">
        <v>1744</v>
      </c>
      <c r="G2560" s="1374">
        <v>523656</v>
      </c>
      <c r="H2560" s="1374">
        <v>3138908.75</v>
      </c>
      <c r="I2560" s="1374">
        <v>367525</v>
      </c>
      <c r="J2560" s="1374">
        <v>0</v>
      </c>
      <c r="K2560" s="1374">
        <v>-2615252.75</v>
      </c>
      <c r="L2560" s="1374">
        <v>367525</v>
      </c>
    </row>
    <row r="2561" spans="1:12" ht="21">
      <c r="A2561" s="1372">
        <v>45535</v>
      </c>
      <c r="B2561" s="1373" t="s">
        <v>2397</v>
      </c>
      <c r="C2561" s="1373" t="s">
        <v>2463</v>
      </c>
      <c r="D2561" s="1373" t="s">
        <v>2464</v>
      </c>
      <c r="E2561" s="1373" t="s">
        <v>1745</v>
      </c>
      <c r="F2561" s="1373" t="s">
        <v>1746</v>
      </c>
      <c r="G2561" s="1374">
        <v>178070.52</v>
      </c>
      <c r="H2561" s="1374">
        <v>178070.52</v>
      </c>
      <c r="I2561" s="1374">
        <v>0</v>
      </c>
      <c r="J2561" s="1374">
        <v>0</v>
      </c>
      <c r="K2561" s="1374">
        <v>0</v>
      </c>
      <c r="L2561" s="1374">
        <v>0</v>
      </c>
    </row>
    <row r="2562" spans="1:12" ht="21">
      <c r="A2562" s="1372">
        <v>45535</v>
      </c>
      <c r="B2562" s="1373" t="s">
        <v>2397</v>
      </c>
      <c r="C2562" s="1373" t="s">
        <v>2463</v>
      </c>
      <c r="D2562" s="1373" t="s">
        <v>2464</v>
      </c>
      <c r="E2562" s="1373" t="s">
        <v>2166</v>
      </c>
      <c r="F2562" s="1373" t="s">
        <v>2167</v>
      </c>
      <c r="G2562" s="1375"/>
      <c r="H2562" s="1375"/>
      <c r="I2562" s="1375"/>
      <c r="J2562" s="1375"/>
      <c r="K2562" s="1375"/>
      <c r="L2562" s="1375"/>
    </row>
    <row r="2563" spans="1:12" ht="21">
      <c r="A2563" s="1372">
        <v>45535</v>
      </c>
      <c r="B2563" s="1373" t="s">
        <v>2397</v>
      </c>
      <c r="C2563" s="1373" t="s">
        <v>2463</v>
      </c>
      <c r="D2563" s="1373" t="s">
        <v>2464</v>
      </c>
      <c r="E2563" s="1373" t="s">
        <v>2168</v>
      </c>
      <c r="F2563" s="1373" t="s">
        <v>2169</v>
      </c>
      <c r="G2563" s="1375"/>
      <c r="H2563" s="1375"/>
      <c r="I2563" s="1375"/>
      <c r="J2563" s="1375"/>
      <c r="K2563" s="1375"/>
      <c r="L2563" s="1375"/>
    </row>
    <row r="2564" spans="1:12" ht="21">
      <c r="A2564" s="1372">
        <v>45535</v>
      </c>
      <c r="B2564" s="1373" t="s">
        <v>2397</v>
      </c>
      <c r="C2564" s="1373" t="s">
        <v>2463</v>
      </c>
      <c r="D2564" s="1373" t="s">
        <v>2464</v>
      </c>
      <c r="E2564" s="1373" t="s">
        <v>1747</v>
      </c>
      <c r="F2564" s="1373" t="s">
        <v>1748</v>
      </c>
      <c r="G2564" s="1374">
        <v>325751</v>
      </c>
      <c r="H2564" s="1374">
        <v>0</v>
      </c>
      <c r="I2564" s="1374">
        <v>836235.1</v>
      </c>
      <c r="J2564" s="1374">
        <v>0</v>
      </c>
      <c r="K2564" s="1374">
        <v>325751</v>
      </c>
      <c r="L2564" s="1374">
        <v>836235.1</v>
      </c>
    </row>
    <row r="2565" spans="1:12" ht="21">
      <c r="A2565" s="1372">
        <v>45535</v>
      </c>
      <c r="B2565" s="1373" t="s">
        <v>2397</v>
      </c>
      <c r="C2565" s="1373" t="s">
        <v>2463</v>
      </c>
      <c r="D2565" s="1373" t="s">
        <v>2464</v>
      </c>
      <c r="E2565" s="1373" t="s">
        <v>1749</v>
      </c>
      <c r="F2565" s="1373" t="s">
        <v>1750</v>
      </c>
      <c r="G2565" s="1374">
        <v>289582.5</v>
      </c>
      <c r="H2565" s="1374">
        <v>0</v>
      </c>
      <c r="I2565" s="1374">
        <v>569104.55000000005</v>
      </c>
      <c r="J2565" s="1374">
        <v>0</v>
      </c>
      <c r="K2565" s="1374">
        <v>289582.5</v>
      </c>
      <c r="L2565" s="1374">
        <v>569104.55000000005</v>
      </c>
    </row>
    <row r="2566" spans="1:12" ht="21">
      <c r="A2566" s="1372">
        <v>45535</v>
      </c>
      <c r="B2566" s="1373" t="s">
        <v>2397</v>
      </c>
      <c r="C2566" s="1373" t="s">
        <v>2463</v>
      </c>
      <c r="D2566" s="1373" t="s">
        <v>2464</v>
      </c>
      <c r="E2566" s="1373" t="s">
        <v>1751</v>
      </c>
      <c r="F2566" s="1373" t="s">
        <v>1752</v>
      </c>
      <c r="G2566" s="1374">
        <v>0</v>
      </c>
      <c r="H2566" s="1374">
        <v>0</v>
      </c>
      <c r="I2566" s="1374">
        <v>9722</v>
      </c>
      <c r="J2566" s="1374">
        <v>0</v>
      </c>
      <c r="K2566" s="1374">
        <v>0</v>
      </c>
      <c r="L2566" s="1374">
        <v>9722</v>
      </c>
    </row>
    <row r="2567" spans="1:12" ht="21">
      <c r="A2567" s="1372">
        <v>45535</v>
      </c>
      <c r="B2567" s="1373" t="s">
        <v>2397</v>
      </c>
      <c r="C2567" s="1373" t="s">
        <v>2463</v>
      </c>
      <c r="D2567" s="1373" t="s">
        <v>2464</v>
      </c>
      <c r="E2567" s="1373" t="s">
        <v>1753</v>
      </c>
      <c r="F2567" s="1373" t="s">
        <v>1754</v>
      </c>
      <c r="G2567" s="1374">
        <v>0</v>
      </c>
      <c r="H2567" s="1374">
        <v>0</v>
      </c>
      <c r="I2567" s="1374">
        <v>42925</v>
      </c>
      <c r="J2567" s="1374">
        <v>0</v>
      </c>
      <c r="K2567" s="1374">
        <v>0</v>
      </c>
      <c r="L2567" s="1374">
        <v>42925</v>
      </c>
    </row>
    <row r="2568" spans="1:12" ht="21">
      <c r="A2568" s="1372">
        <v>45535</v>
      </c>
      <c r="B2568" s="1373" t="s">
        <v>2397</v>
      </c>
      <c r="C2568" s="1373" t="s">
        <v>2463</v>
      </c>
      <c r="D2568" s="1373" t="s">
        <v>2464</v>
      </c>
      <c r="E2568" s="1373" t="s">
        <v>1755</v>
      </c>
      <c r="F2568" s="1373" t="s">
        <v>1669</v>
      </c>
      <c r="G2568" s="1374">
        <v>47519</v>
      </c>
      <c r="H2568" s="1374">
        <v>0</v>
      </c>
      <c r="I2568" s="1374">
        <v>291146.48</v>
      </c>
      <c r="J2568" s="1374">
        <v>0</v>
      </c>
      <c r="K2568" s="1374">
        <v>47519</v>
      </c>
      <c r="L2568" s="1374">
        <v>291146.48</v>
      </c>
    </row>
    <row r="2569" spans="1:12" ht="21">
      <c r="A2569" s="1372">
        <v>45535</v>
      </c>
      <c r="B2569" s="1373" t="s">
        <v>2397</v>
      </c>
      <c r="C2569" s="1373" t="s">
        <v>2463</v>
      </c>
      <c r="D2569" s="1373" t="s">
        <v>2464</v>
      </c>
      <c r="E2569" s="1373" t="s">
        <v>1756</v>
      </c>
      <c r="F2569" s="1373" t="s">
        <v>18</v>
      </c>
      <c r="G2569" s="1374">
        <v>18138</v>
      </c>
      <c r="H2569" s="1374">
        <v>0</v>
      </c>
      <c r="I2569" s="1374">
        <v>336884.7</v>
      </c>
      <c r="J2569" s="1374">
        <v>0</v>
      </c>
      <c r="K2569" s="1374">
        <v>18138</v>
      </c>
      <c r="L2569" s="1374">
        <v>336884.7</v>
      </c>
    </row>
    <row r="2570" spans="1:12" ht="21">
      <c r="A2570" s="1372">
        <v>45535</v>
      </c>
      <c r="B2570" s="1373" t="s">
        <v>2397</v>
      </c>
      <c r="C2570" s="1373" t="s">
        <v>2463</v>
      </c>
      <c r="D2570" s="1373" t="s">
        <v>2464</v>
      </c>
      <c r="E2570" s="1373" t="s">
        <v>1757</v>
      </c>
      <c r="F2570" s="1373" t="s">
        <v>1670</v>
      </c>
      <c r="G2570" s="1374">
        <v>0</v>
      </c>
      <c r="H2570" s="1374">
        <v>0</v>
      </c>
      <c r="I2570" s="1374">
        <v>2995</v>
      </c>
      <c r="J2570" s="1374">
        <v>0</v>
      </c>
      <c r="K2570" s="1374">
        <v>0</v>
      </c>
      <c r="L2570" s="1374">
        <v>2995</v>
      </c>
    </row>
    <row r="2571" spans="1:12" ht="21">
      <c r="A2571" s="1372">
        <v>45535</v>
      </c>
      <c r="B2571" s="1373" t="s">
        <v>2397</v>
      </c>
      <c r="C2571" s="1373" t="s">
        <v>2463</v>
      </c>
      <c r="D2571" s="1373" t="s">
        <v>2464</v>
      </c>
      <c r="E2571" s="1373" t="s">
        <v>1758</v>
      </c>
      <c r="F2571" s="1373" t="s">
        <v>1671</v>
      </c>
      <c r="G2571" s="1375"/>
      <c r="H2571" s="1375"/>
      <c r="I2571" s="1375"/>
      <c r="J2571" s="1375"/>
      <c r="K2571" s="1375"/>
      <c r="L2571" s="1375"/>
    </row>
    <row r="2572" spans="1:12" ht="21">
      <c r="A2572" s="1372">
        <v>45535</v>
      </c>
      <c r="B2572" s="1373" t="s">
        <v>2397</v>
      </c>
      <c r="C2572" s="1373" t="s">
        <v>2463</v>
      </c>
      <c r="D2572" s="1373" t="s">
        <v>2464</v>
      </c>
      <c r="E2572" s="1373" t="s">
        <v>1759</v>
      </c>
      <c r="F2572" s="1373" t="s">
        <v>1428</v>
      </c>
      <c r="G2572" s="1374">
        <v>1749236.5</v>
      </c>
      <c r="H2572" s="1374">
        <v>3287073</v>
      </c>
      <c r="I2572" s="1374">
        <v>5196916.68</v>
      </c>
      <c r="J2572" s="1374">
        <v>0</v>
      </c>
      <c r="K2572" s="1374">
        <v>-1537836.5</v>
      </c>
      <c r="L2572" s="1374">
        <v>5196916.68</v>
      </c>
    </row>
    <row r="2573" spans="1:12" ht="21">
      <c r="A2573" s="1372">
        <v>45535</v>
      </c>
      <c r="B2573" s="1373" t="s">
        <v>2397</v>
      </c>
      <c r="C2573" s="1373" t="s">
        <v>2463</v>
      </c>
      <c r="D2573" s="1373" t="s">
        <v>2464</v>
      </c>
      <c r="E2573" s="1373" t="s">
        <v>1760</v>
      </c>
      <c r="F2573" s="1373" t="s">
        <v>1672</v>
      </c>
      <c r="G2573" s="1374">
        <v>1053490</v>
      </c>
      <c r="H2573" s="1374">
        <v>521380.99</v>
      </c>
      <c r="I2573" s="1374">
        <v>1975907.01</v>
      </c>
      <c r="J2573" s="1374">
        <v>0</v>
      </c>
      <c r="K2573" s="1374">
        <v>532109.01</v>
      </c>
      <c r="L2573" s="1374">
        <v>1975907.01</v>
      </c>
    </row>
    <row r="2574" spans="1:12" ht="21">
      <c r="A2574" s="1372">
        <v>45535</v>
      </c>
      <c r="B2574" s="1373" t="s">
        <v>2397</v>
      </c>
      <c r="C2574" s="1373" t="s">
        <v>2463</v>
      </c>
      <c r="D2574" s="1373" t="s">
        <v>2464</v>
      </c>
      <c r="E2574" s="1373" t="s">
        <v>1761</v>
      </c>
      <c r="F2574" s="1373" t="s">
        <v>1762</v>
      </c>
      <c r="G2574" s="1374">
        <v>3432.5</v>
      </c>
      <c r="H2574" s="1374">
        <v>3432.5</v>
      </c>
      <c r="I2574" s="1374">
        <v>0</v>
      </c>
      <c r="J2574" s="1374">
        <v>0</v>
      </c>
      <c r="K2574" s="1374">
        <v>0</v>
      </c>
      <c r="L2574" s="1374">
        <v>0</v>
      </c>
    </row>
    <row r="2575" spans="1:12" ht="21">
      <c r="A2575" s="1372">
        <v>45535</v>
      </c>
      <c r="B2575" s="1373" t="s">
        <v>2397</v>
      </c>
      <c r="C2575" s="1373" t="s">
        <v>2463</v>
      </c>
      <c r="D2575" s="1373" t="s">
        <v>2464</v>
      </c>
      <c r="E2575" s="1373" t="s">
        <v>1763</v>
      </c>
      <c r="F2575" s="1373" t="s">
        <v>1764</v>
      </c>
      <c r="G2575" s="1375"/>
      <c r="H2575" s="1375"/>
      <c r="I2575" s="1375"/>
      <c r="J2575" s="1375"/>
      <c r="K2575" s="1375"/>
      <c r="L2575" s="1375"/>
    </row>
    <row r="2576" spans="1:12" ht="21">
      <c r="A2576" s="1372">
        <v>45535</v>
      </c>
      <c r="B2576" s="1373" t="s">
        <v>2397</v>
      </c>
      <c r="C2576" s="1373" t="s">
        <v>2463</v>
      </c>
      <c r="D2576" s="1373" t="s">
        <v>2464</v>
      </c>
      <c r="E2576" s="1373" t="s">
        <v>1765</v>
      </c>
      <c r="F2576" s="1373" t="s">
        <v>1766</v>
      </c>
      <c r="G2576" s="1375"/>
      <c r="H2576" s="1375"/>
      <c r="I2576" s="1375"/>
      <c r="J2576" s="1375"/>
      <c r="K2576" s="1375"/>
      <c r="L2576" s="1375"/>
    </row>
    <row r="2577" spans="1:12" ht="21">
      <c r="A2577" s="1372">
        <v>45535</v>
      </c>
      <c r="B2577" s="1373" t="s">
        <v>2397</v>
      </c>
      <c r="C2577" s="1373" t="s">
        <v>2463</v>
      </c>
      <c r="D2577" s="1373" t="s">
        <v>2464</v>
      </c>
      <c r="E2577" s="1373" t="s">
        <v>1767</v>
      </c>
      <c r="F2577" s="1373" t="s">
        <v>1768</v>
      </c>
      <c r="G2577" s="1375"/>
      <c r="H2577" s="1375"/>
      <c r="I2577" s="1375"/>
      <c r="J2577" s="1375"/>
      <c r="K2577" s="1375"/>
      <c r="L2577" s="1375"/>
    </row>
    <row r="2578" spans="1:12" ht="21">
      <c r="A2578" s="1372">
        <v>45535</v>
      </c>
      <c r="B2578" s="1373" t="s">
        <v>2397</v>
      </c>
      <c r="C2578" s="1373" t="s">
        <v>2463</v>
      </c>
      <c r="D2578" s="1373" t="s">
        <v>2464</v>
      </c>
      <c r="E2578" s="1373" t="s">
        <v>1769</v>
      </c>
      <c r="F2578" s="1373" t="s">
        <v>1770</v>
      </c>
      <c r="G2578" s="1375"/>
      <c r="H2578" s="1375"/>
      <c r="I2578" s="1375"/>
      <c r="J2578" s="1375"/>
      <c r="K2578" s="1375"/>
      <c r="L2578" s="1375"/>
    </row>
    <row r="2579" spans="1:12" ht="21">
      <c r="A2579" s="1372">
        <v>45535</v>
      </c>
      <c r="B2579" s="1373" t="s">
        <v>2397</v>
      </c>
      <c r="C2579" s="1373" t="s">
        <v>2463</v>
      </c>
      <c r="D2579" s="1373" t="s">
        <v>2464</v>
      </c>
      <c r="E2579" s="1373" t="s">
        <v>1771</v>
      </c>
      <c r="F2579" s="1373" t="s">
        <v>1772</v>
      </c>
      <c r="G2579" s="1375"/>
      <c r="H2579" s="1375"/>
      <c r="I2579" s="1375"/>
      <c r="J2579" s="1375"/>
      <c r="K2579" s="1375"/>
      <c r="L2579" s="1375"/>
    </row>
    <row r="2580" spans="1:12" ht="21">
      <c r="A2580" s="1372">
        <v>45535</v>
      </c>
      <c r="B2580" s="1373" t="s">
        <v>2397</v>
      </c>
      <c r="C2580" s="1373" t="s">
        <v>2463</v>
      </c>
      <c r="D2580" s="1373" t="s">
        <v>2464</v>
      </c>
      <c r="E2580" s="1373" t="s">
        <v>1773</v>
      </c>
      <c r="F2580" s="1373" t="s">
        <v>1675</v>
      </c>
      <c r="G2580" s="1375"/>
      <c r="H2580" s="1375"/>
      <c r="I2580" s="1375"/>
      <c r="J2580" s="1375"/>
      <c r="K2580" s="1375"/>
      <c r="L2580" s="1375"/>
    </row>
    <row r="2581" spans="1:12" ht="21">
      <c r="A2581" s="1372">
        <v>45535</v>
      </c>
      <c r="B2581" s="1373" t="s">
        <v>2397</v>
      </c>
      <c r="C2581" s="1373" t="s">
        <v>2463</v>
      </c>
      <c r="D2581" s="1373" t="s">
        <v>2464</v>
      </c>
      <c r="E2581" s="1373" t="s">
        <v>1774</v>
      </c>
      <c r="F2581" s="1373" t="s">
        <v>1676</v>
      </c>
      <c r="G2581" s="1375"/>
      <c r="H2581" s="1375"/>
      <c r="I2581" s="1375"/>
      <c r="J2581" s="1375"/>
      <c r="K2581" s="1375"/>
      <c r="L2581" s="1375"/>
    </row>
    <row r="2582" spans="1:12" ht="21">
      <c r="A2582" s="1372">
        <v>45535</v>
      </c>
      <c r="B2582" s="1373" t="s">
        <v>2397</v>
      </c>
      <c r="C2582" s="1373" t="s">
        <v>2463</v>
      </c>
      <c r="D2582" s="1373" t="s">
        <v>2464</v>
      </c>
      <c r="E2582" s="1373" t="s">
        <v>1775</v>
      </c>
      <c r="F2582" s="1373" t="s">
        <v>1776</v>
      </c>
      <c r="G2582" s="1375"/>
      <c r="H2582" s="1375"/>
      <c r="I2582" s="1375"/>
      <c r="J2582" s="1375"/>
      <c r="K2582" s="1375"/>
      <c r="L2582" s="1375"/>
    </row>
    <row r="2583" spans="1:12" ht="21">
      <c r="A2583" s="1372">
        <v>45535</v>
      </c>
      <c r="B2583" s="1373" t="s">
        <v>2397</v>
      </c>
      <c r="C2583" s="1373" t="s">
        <v>2463</v>
      </c>
      <c r="D2583" s="1373" t="s">
        <v>2464</v>
      </c>
      <c r="E2583" s="1373" t="s">
        <v>1777</v>
      </c>
      <c r="F2583" s="1373" t="s">
        <v>1778</v>
      </c>
      <c r="G2583" s="1374">
        <v>0</v>
      </c>
      <c r="H2583" s="1374">
        <v>0</v>
      </c>
      <c r="I2583" s="1374">
        <v>4423</v>
      </c>
      <c r="J2583" s="1374">
        <v>0</v>
      </c>
      <c r="K2583" s="1374">
        <v>0</v>
      </c>
      <c r="L2583" s="1374">
        <v>4423</v>
      </c>
    </row>
    <row r="2584" spans="1:12" ht="21">
      <c r="A2584" s="1372">
        <v>45535</v>
      </c>
      <c r="B2584" s="1373" t="s">
        <v>2397</v>
      </c>
      <c r="C2584" s="1373" t="s">
        <v>2463</v>
      </c>
      <c r="D2584" s="1373" t="s">
        <v>2464</v>
      </c>
      <c r="E2584" s="1373" t="s">
        <v>1779</v>
      </c>
      <c r="F2584" s="1373" t="s">
        <v>9</v>
      </c>
      <c r="G2584" s="1374">
        <v>0</v>
      </c>
      <c r="H2584" s="1374">
        <v>0</v>
      </c>
      <c r="I2584" s="1374">
        <v>6300</v>
      </c>
      <c r="J2584" s="1374">
        <v>0</v>
      </c>
      <c r="K2584" s="1374">
        <v>0</v>
      </c>
      <c r="L2584" s="1374">
        <v>6300</v>
      </c>
    </row>
    <row r="2585" spans="1:12" ht="21">
      <c r="A2585" s="1372">
        <v>45535</v>
      </c>
      <c r="B2585" s="1373" t="s">
        <v>2397</v>
      </c>
      <c r="C2585" s="1373" t="s">
        <v>2463</v>
      </c>
      <c r="D2585" s="1373" t="s">
        <v>2464</v>
      </c>
      <c r="E2585" s="1373" t="s">
        <v>1780</v>
      </c>
      <c r="F2585" s="1373" t="s">
        <v>2174</v>
      </c>
      <c r="G2585" s="1374">
        <v>0</v>
      </c>
      <c r="H2585" s="1374">
        <v>0</v>
      </c>
      <c r="I2585" s="1374">
        <v>105140</v>
      </c>
      <c r="J2585" s="1374">
        <v>0</v>
      </c>
      <c r="K2585" s="1374">
        <v>0</v>
      </c>
      <c r="L2585" s="1374">
        <v>105140</v>
      </c>
    </row>
    <row r="2586" spans="1:12" ht="21">
      <c r="A2586" s="1372">
        <v>45535</v>
      </c>
      <c r="B2586" s="1373" t="s">
        <v>2397</v>
      </c>
      <c r="C2586" s="1373" t="s">
        <v>2463</v>
      </c>
      <c r="D2586" s="1373" t="s">
        <v>2464</v>
      </c>
      <c r="E2586" s="1373" t="s">
        <v>1781</v>
      </c>
      <c r="F2586" s="1373" t="s">
        <v>12</v>
      </c>
      <c r="G2586" s="1374">
        <v>0</v>
      </c>
      <c r="H2586" s="1374">
        <v>0</v>
      </c>
      <c r="I2586" s="1374">
        <v>24380</v>
      </c>
      <c r="J2586" s="1374">
        <v>0</v>
      </c>
      <c r="K2586" s="1374">
        <v>0</v>
      </c>
      <c r="L2586" s="1374">
        <v>24380</v>
      </c>
    </row>
    <row r="2587" spans="1:12" ht="21">
      <c r="A2587" s="1372">
        <v>45535</v>
      </c>
      <c r="B2587" s="1373" t="s">
        <v>2397</v>
      </c>
      <c r="C2587" s="1373" t="s">
        <v>2463</v>
      </c>
      <c r="D2587" s="1373" t="s">
        <v>2464</v>
      </c>
      <c r="E2587" s="1373" t="s">
        <v>1782</v>
      </c>
      <c r="F2587" s="1373" t="s">
        <v>14</v>
      </c>
      <c r="G2587" s="1375"/>
      <c r="H2587" s="1375"/>
      <c r="I2587" s="1375"/>
      <c r="J2587" s="1375"/>
      <c r="K2587" s="1375"/>
      <c r="L2587" s="1375"/>
    </row>
    <row r="2588" spans="1:12" ht="21">
      <c r="A2588" s="1372">
        <v>45535</v>
      </c>
      <c r="B2588" s="1373" t="s">
        <v>2397</v>
      </c>
      <c r="C2588" s="1373" t="s">
        <v>2463</v>
      </c>
      <c r="D2588" s="1373" t="s">
        <v>2464</v>
      </c>
      <c r="E2588" s="1373" t="s">
        <v>1783</v>
      </c>
      <c r="F2588" s="1373" t="s">
        <v>440</v>
      </c>
      <c r="G2588" s="1374">
        <v>49868</v>
      </c>
      <c r="H2588" s="1374">
        <v>36227</v>
      </c>
      <c r="I2588" s="1374">
        <v>2507760.08</v>
      </c>
      <c r="J2588" s="1374">
        <v>0</v>
      </c>
      <c r="K2588" s="1374">
        <v>13641</v>
      </c>
      <c r="L2588" s="1374">
        <v>2507760.08</v>
      </c>
    </row>
    <row r="2589" spans="1:12" ht="21">
      <c r="A2589" s="1372">
        <v>45535</v>
      </c>
      <c r="B2589" s="1373" t="s">
        <v>2397</v>
      </c>
      <c r="C2589" s="1373" t="s">
        <v>2463</v>
      </c>
      <c r="D2589" s="1373" t="s">
        <v>2464</v>
      </c>
      <c r="E2589" s="1373" t="s">
        <v>1784</v>
      </c>
      <c r="F2589" s="1373" t="s">
        <v>2041</v>
      </c>
      <c r="G2589" s="1374">
        <v>38977</v>
      </c>
      <c r="H2589" s="1374">
        <v>0</v>
      </c>
      <c r="I2589" s="1374">
        <v>691959.5</v>
      </c>
      <c r="J2589" s="1374">
        <v>0</v>
      </c>
      <c r="K2589" s="1374">
        <v>38977</v>
      </c>
      <c r="L2589" s="1374">
        <v>691959.5</v>
      </c>
    </row>
    <row r="2590" spans="1:12" ht="21">
      <c r="A2590" s="1372">
        <v>45535</v>
      </c>
      <c r="B2590" s="1373" t="s">
        <v>2397</v>
      </c>
      <c r="C2590" s="1373" t="s">
        <v>2463</v>
      </c>
      <c r="D2590" s="1373" t="s">
        <v>2464</v>
      </c>
      <c r="E2590" s="1373" t="s">
        <v>1785</v>
      </c>
      <c r="F2590" s="1373" t="s">
        <v>1666</v>
      </c>
      <c r="G2590" s="1375"/>
      <c r="H2590" s="1375"/>
      <c r="I2590" s="1375"/>
      <c r="J2590" s="1375"/>
      <c r="K2590" s="1375"/>
      <c r="L2590" s="1375"/>
    </row>
    <row r="2591" spans="1:12" ht="21">
      <c r="A2591" s="1372">
        <v>45535</v>
      </c>
      <c r="B2591" s="1373" t="s">
        <v>2397</v>
      </c>
      <c r="C2591" s="1373" t="s">
        <v>2463</v>
      </c>
      <c r="D2591" s="1373" t="s">
        <v>2464</v>
      </c>
      <c r="E2591" s="1373" t="s">
        <v>1786</v>
      </c>
      <c r="F2591" s="1373" t="s">
        <v>1667</v>
      </c>
      <c r="G2591" s="1374">
        <v>10856</v>
      </c>
      <c r="H2591" s="1374">
        <v>14669</v>
      </c>
      <c r="I2591" s="1374">
        <v>141266</v>
      </c>
      <c r="J2591" s="1374">
        <v>0</v>
      </c>
      <c r="K2591" s="1374">
        <v>-3813</v>
      </c>
      <c r="L2591" s="1374">
        <v>141266</v>
      </c>
    </row>
    <row r="2592" spans="1:12" ht="21">
      <c r="A2592" s="1372">
        <v>45535</v>
      </c>
      <c r="B2592" s="1373" t="s">
        <v>2397</v>
      </c>
      <c r="C2592" s="1373" t="s">
        <v>2463</v>
      </c>
      <c r="D2592" s="1373" t="s">
        <v>2464</v>
      </c>
      <c r="E2592" s="1373" t="s">
        <v>1787</v>
      </c>
      <c r="F2592" s="1373" t="s">
        <v>2175</v>
      </c>
      <c r="G2592" s="1374">
        <v>6427</v>
      </c>
      <c r="H2592" s="1374">
        <v>2432</v>
      </c>
      <c r="I2592" s="1374">
        <v>13536</v>
      </c>
      <c r="J2592" s="1374">
        <v>0</v>
      </c>
      <c r="K2592" s="1374">
        <v>3995</v>
      </c>
      <c r="L2592" s="1374">
        <v>13536</v>
      </c>
    </row>
    <row r="2593" spans="1:12" ht="21">
      <c r="A2593" s="1372">
        <v>45535</v>
      </c>
      <c r="B2593" s="1373" t="s">
        <v>2397</v>
      </c>
      <c r="C2593" s="1373" t="s">
        <v>2463</v>
      </c>
      <c r="D2593" s="1373" t="s">
        <v>2464</v>
      </c>
      <c r="E2593" s="1373" t="s">
        <v>1788</v>
      </c>
      <c r="F2593" s="1373" t="s">
        <v>2176</v>
      </c>
      <c r="G2593" s="1375"/>
      <c r="H2593" s="1375"/>
      <c r="I2593" s="1375"/>
      <c r="J2593" s="1375"/>
      <c r="K2593" s="1375"/>
      <c r="L2593" s="1375"/>
    </row>
    <row r="2594" spans="1:12" ht="21">
      <c r="A2594" s="1372">
        <v>45535</v>
      </c>
      <c r="B2594" s="1373" t="s">
        <v>2397</v>
      </c>
      <c r="C2594" s="1373" t="s">
        <v>2463</v>
      </c>
      <c r="D2594" s="1373" t="s">
        <v>2464</v>
      </c>
      <c r="E2594" s="1373" t="s">
        <v>1789</v>
      </c>
      <c r="F2594" s="1373" t="s">
        <v>1422</v>
      </c>
      <c r="G2594" s="1375"/>
      <c r="H2594" s="1375"/>
      <c r="I2594" s="1375"/>
      <c r="J2594" s="1375"/>
      <c r="K2594" s="1375"/>
      <c r="L2594" s="1375"/>
    </row>
    <row r="2595" spans="1:12" ht="21">
      <c r="A2595" s="1372">
        <v>45535</v>
      </c>
      <c r="B2595" s="1373" t="s">
        <v>2397</v>
      </c>
      <c r="C2595" s="1373" t="s">
        <v>2463</v>
      </c>
      <c r="D2595" s="1373" t="s">
        <v>2464</v>
      </c>
      <c r="E2595" s="1373" t="s">
        <v>1790</v>
      </c>
      <c r="F2595" s="1373" t="s">
        <v>1791</v>
      </c>
      <c r="G2595" s="1374">
        <v>0</v>
      </c>
      <c r="H2595" s="1374">
        <v>17597</v>
      </c>
      <c r="I2595" s="1374">
        <v>0</v>
      </c>
      <c r="J2595" s="1374">
        <v>0</v>
      </c>
      <c r="K2595" s="1374">
        <v>-17597</v>
      </c>
      <c r="L2595" s="1374">
        <v>0</v>
      </c>
    </row>
    <row r="2596" spans="1:12" ht="21">
      <c r="A2596" s="1372">
        <v>45535</v>
      </c>
      <c r="B2596" s="1373" t="s">
        <v>2397</v>
      </c>
      <c r="C2596" s="1373" t="s">
        <v>2463</v>
      </c>
      <c r="D2596" s="1373" t="s">
        <v>2464</v>
      </c>
      <c r="E2596" s="1373" t="s">
        <v>1792</v>
      </c>
      <c r="F2596" s="1373" t="s">
        <v>1793</v>
      </c>
      <c r="G2596" s="1375"/>
      <c r="H2596" s="1375"/>
      <c r="I2596" s="1375"/>
      <c r="J2596" s="1375"/>
      <c r="K2596" s="1375"/>
      <c r="L2596" s="1375"/>
    </row>
    <row r="2597" spans="1:12" ht="21">
      <c r="A2597" s="1372">
        <v>45535</v>
      </c>
      <c r="B2597" s="1373" t="s">
        <v>2397</v>
      </c>
      <c r="C2597" s="1373" t="s">
        <v>2463</v>
      </c>
      <c r="D2597" s="1373" t="s">
        <v>2464</v>
      </c>
      <c r="E2597" s="1373" t="s">
        <v>1794</v>
      </c>
      <c r="F2597" s="1373" t="s">
        <v>1673</v>
      </c>
      <c r="G2597" s="1374">
        <v>22547</v>
      </c>
      <c r="H2597" s="1374">
        <v>21760</v>
      </c>
      <c r="I2597" s="1374">
        <v>1346</v>
      </c>
      <c r="J2597" s="1374">
        <v>0</v>
      </c>
      <c r="K2597" s="1374">
        <v>787</v>
      </c>
      <c r="L2597" s="1374">
        <v>1346</v>
      </c>
    </row>
    <row r="2598" spans="1:12" ht="21">
      <c r="A2598" s="1372">
        <v>45535</v>
      </c>
      <c r="B2598" s="1373" t="s">
        <v>2397</v>
      </c>
      <c r="C2598" s="1373" t="s">
        <v>2463</v>
      </c>
      <c r="D2598" s="1373" t="s">
        <v>2464</v>
      </c>
      <c r="E2598" s="1373" t="s">
        <v>1795</v>
      </c>
      <c r="F2598" s="1373" t="s">
        <v>1674</v>
      </c>
      <c r="G2598" s="1374">
        <v>48830</v>
      </c>
      <c r="H2598" s="1374">
        <v>37248.5</v>
      </c>
      <c r="I2598" s="1374">
        <v>636607.25</v>
      </c>
      <c r="J2598" s="1374">
        <v>0</v>
      </c>
      <c r="K2598" s="1374">
        <v>11581.5</v>
      </c>
      <c r="L2598" s="1374">
        <v>636607.25</v>
      </c>
    </row>
    <row r="2599" spans="1:12" ht="21">
      <c r="A2599" s="1372">
        <v>45535</v>
      </c>
      <c r="B2599" s="1373" t="s">
        <v>2397</v>
      </c>
      <c r="C2599" s="1373" t="s">
        <v>2463</v>
      </c>
      <c r="D2599" s="1373" t="s">
        <v>2464</v>
      </c>
      <c r="E2599" s="1373" t="s">
        <v>1796</v>
      </c>
      <c r="F2599" s="1373" t="s">
        <v>1677</v>
      </c>
      <c r="G2599" s="1374">
        <v>2120011.73</v>
      </c>
      <c r="H2599" s="1374">
        <v>285100</v>
      </c>
      <c r="I2599" s="1374">
        <v>2013796</v>
      </c>
      <c r="J2599" s="1374">
        <v>0</v>
      </c>
      <c r="K2599" s="1374">
        <v>1834911.73</v>
      </c>
      <c r="L2599" s="1374">
        <v>2013796</v>
      </c>
    </row>
    <row r="2600" spans="1:12" ht="21">
      <c r="A2600" s="1372">
        <v>45535</v>
      </c>
      <c r="B2600" s="1373" t="s">
        <v>2397</v>
      </c>
      <c r="C2600" s="1373" t="s">
        <v>2463</v>
      </c>
      <c r="D2600" s="1373" t="s">
        <v>2464</v>
      </c>
      <c r="E2600" s="1373" t="s">
        <v>1797</v>
      </c>
      <c r="F2600" s="1373" t="s">
        <v>1678</v>
      </c>
      <c r="G2600" s="1374">
        <v>94432.5</v>
      </c>
      <c r="H2600" s="1374">
        <v>556789.99</v>
      </c>
      <c r="I2600" s="1374">
        <v>984810.19</v>
      </c>
      <c r="J2600" s="1374">
        <v>0</v>
      </c>
      <c r="K2600" s="1374">
        <v>-462357.49</v>
      </c>
      <c r="L2600" s="1374">
        <v>984810.19</v>
      </c>
    </row>
    <row r="2601" spans="1:12" ht="21">
      <c r="A2601" s="1372">
        <v>45535</v>
      </c>
      <c r="B2601" s="1373" t="s">
        <v>2397</v>
      </c>
      <c r="C2601" s="1373" t="s">
        <v>2463</v>
      </c>
      <c r="D2601" s="1373" t="s">
        <v>2464</v>
      </c>
      <c r="E2601" s="1373" t="s">
        <v>1798</v>
      </c>
      <c r="F2601" s="1373" t="s">
        <v>1679</v>
      </c>
      <c r="G2601" s="1374">
        <v>19700</v>
      </c>
      <c r="H2601" s="1374">
        <v>0</v>
      </c>
      <c r="I2601" s="1374">
        <v>248406.84</v>
      </c>
      <c r="J2601" s="1374">
        <v>0</v>
      </c>
      <c r="K2601" s="1374">
        <v>19700</v>
      </c>
      <c r="L2601" s="1374">
        <v>248406.84</v>
      </c>
    </row>
    <row r="2602" spans="1:12" ht="21">
      <c r="A2602" s="1372">
        <v>45535</v>
      </c>
      <c r="B2602" s="1373" t="s">
        <v>2397</v>
      </c>
      <c r="C2602" s="1373" t="s">
        <v>2463</v>
      </c>
      <c r="D2602" s="1373" t="s">
        <v>2464</v>
      </c>
      <c r="E2602" s="1373" t="s">
        <v>1799</v>
      </c>
      <c r="F2602" s="1373" t="s">
        <v>1680</v>
      </c>
      <c r="G2602" s="1374">
        <v>0</v>
      </c>
      <c r="H2602" s="1374">
        <v>416121.69</v>
      </c>
      <c r="I2602" s="1374">
        <v>9106</v>
      </c>
      <c r="J2602" s="1374">
        <v>0</v>
      </c>
      <c r="K2602" s="1374">
        <v>-416121.69</v>
      </c>
      <c r="L2602" s="1374">
        <v>9106</v>
      </c>
    </row>
    <row r="2603" spans="1:12" ht="21">
      <c r="A2603" s="1372">
        <v>45535</v>
      </c>
      <c r="B2603" s="1373" t="s">
        <v>2397</v>
      </c>
      <c r="C2603" s="1373" t="s">
        <v>2463</v>
      </c>
      <c r="D2603" s="1373" t="s">
        <v>2464</v>
      </c>
      <c r="E2603" s="1373" t="s">
        <v>490</v>
      </c>
      <c r="F2603" s="1373" t="s">
        <v>1663</v>
      </c>
      <c r="G2603" s="1375"/>
      <c r="H2603" s="1375"/>
      <c r="I2603" s="1375"/>
      <c r="J2603" s="1375"/>
      <c r="K2603" s="1375"/>
      <c r="L2603" s="1375"/>
    </row>
    <row r="2604" spans="1:12" ht="21">
      <c r="A2604" s="1372">
        <v>45535</v>
      </c>
      <c r="B2604" s="1373" t="s">
        <v>2397</v>
      </c>
      <c r="C2604" s="1373" t="s">
        <v>2463</v>
      </c>
      <c r="D2604" s="1373" t="s">
        <v>2464</v>
      </c>
      <c r="E2604" s="1373" t="s">
        <v>491</v>
      </c>
      <c r="F2604" s="1373" t="s">
        <v>1664</v>
      </c>
      <c r="G2604" s="1375"/>
      <c r="H2604" s="1375"/>
      <c r="I2604" s="1375"/>
      <c r="J2604" s="1375"/>
      <c r="K2604" s="1375"/>
      <c r="L2604" s="1375"/>
    </row>
    <row r="2605" spans="1:12" ht="21">
      <c r="A2605" s="1372">
        <v>45535</v>
      </c>
      <c r="B2605" s="1373" t="s">
        <v>2397</v>
      </c>
      <c r="C2605" s="1373" t="s">
        <v>2463</v>
      </c>
      <c r="D2605" s="1373" t="s">
        <v>2464</v>
      </c>
      <c r="E2605" s="1373" t="s">
        <v>492</v>
      </c>
      <c r="F2605" s="1373" t="s">
        <v>7</v>
      </c>
      <c r="G2605" s="1375"/>
      <c r="H2605" s="1375"/>
      <c r="I2605" s="1375"/>
      <c r="J2605" s="1375"/>
      <c r="K2605" s="1375"/>
      <c r="L2605" s="1375"/>
    </row>
    <row r="2606" spans="1:12" ht="21">
      <c r="A2606" s="1372">
        <v>45535</v>
      </c>
      <c r="B2606" s="1373" t="s">
        <v>2397</v>
      </c>
      <c r="C2606" s="1373" t="s">
        <v>2463</v>
      </c>
      <c r="D2606" s="1373" t="s">
        <v>2464</v>
      </c>
      <c r="E2606" s="1373" t="s">
        <v>493</v>
      </c>
      <c r="F2606" s="1373" t="s">
        <v>1800</v>
      </c>
      <c r="G2606" s="1374">
        <v>0</v>
      </c>
      <c r="H2606" s="1374">
        <v>0</v>
      </c>
      <c r="I2606" s="1374">
        <v>7782</v>
      </c>
      <c r="J2606" s="1374">
        <v>0</v>
      </c>
      <c r="K2606" s="1374">
        <v>0</v>
      </c>
      <c r="L2606" s="1374">
        <v>7782</v>
      </c>
    </row>
    <row r="2607" spans="1:12" ht="21">
      <c r="A2607" s="1372">
        <v>45535</v>
      </c>
      <c r="B2607" s="1373" t="s">
        <v>2397</v>
      </c>
      <c r="C2607" s="1373" t="s">
        <v>2463</v>
      </c>
      <c r="D2607" s="1373" t="s">
        <v>2464</v>
      </c>
      <c r="E2607" s="1373" t="s">
        <v>494</v>
      </c>
      <c r="F2607" s="1373" t="s">
        <v>1801</v>
      </c>
      <c r="G2607" s="1374">
        <v>45225.5</v>
      </c>
      <c r="H2607" s="1374">
        <v>35909.68</v>
      </c>
      <c r="I2607" s="1374">
        <v>1821640.04</v>
      </c>
      <c r="J2607" s="1374">
        <v>0</v>
      </c>
      <c r="K2607" s="1374">
        <v>9315.82</v>
      </c>
      <c r="L2607" s="1374">
        <v>1821640.04</v>
      </c>
    </row>
    <row r="2608" spans="1:12" ht="21">
      <c r="A2608" s="1372">
        <v>45535</v>
      </c>
      <c r="B2608" s="1373" t="s">
        <v>2397</v>
      </c>
      <c r="C2608" s="1373" t="s">
        <v>2463</v>
      </c>
      <c r="D2608" s="1373" t="s">
        <v>2464</v>
      </c>
      <c r="E2608" s="1373" t="s">
        <v>495</v>
      </c>
      <c r="F2608" s="1373" t="s">
        <v>1802</v>
      </c>
      <c r="G2608" s="1375"/>
      <c r="H2608" s="1375"/>
      <c r="I2608" s="1375"/>
      <c r="J2608" s="1375"/>
      <c r="K2608" s="1375"/>
      <c r="L2608" s="1375"/>
    </row>
    <row r="2609" spans="1:12" ht="21">
      <c r="A2609" s="1372">
        <v>45535</v>
      </c>
      <c r="B2609" s="1373" t="s">
        <v>2397</v>
      </c>
      <c r="C2609" s="1373" t="s">
        <v>2463</v>
      </c>
      <c r="D2609" s="1373" t="s">
        <v>2464</v>
      </c>
      <c r="E2609" s="1373" t="s">
        <v>496</v>
      </c>
      <c r="F2609" s="1373" t="s">
        <v>1803</v>
      </c>
      <c r="G2609" s="1374">
        <v>284116.57</v>
      </c>
      <c r="H2609" s="1374">
        <v>248278.52</v>
      </c>
      <c r="I2609" s="1374">
        <v>970846.92</v>
      </c>
      <c r="J2609" s="1374">
        <v>0</v>
      </c>
      <c r="K2609" s="1374">
        <v>35838.050000000003</v>
      </c>
      <c r="L2609" s="1374">
        <v>970846.92</v>
      </c>
    </row>
    <row r="2610" spans="1:12" ht="21">
      <c r="A2610" s="1372">
        <v>45535</v>
      </c>
      <c r="B2610" s="1373" t="s">
        <v>2397</v>
      </c>
      <c r="C2610" s="1373" t="s">
        <v>2463</v>
      </c>
      <c r="D2610" s="1373" t="s">
        <v>2464</v>
      </c>
      <c r="E2610" s="1373" t="s">
        <v>497</v>
      </c>
      <c r="F2610" s="1373" t="s">
        <v>1804</v>
      </c>
      <c r="G2610" s="1374">
        <v>3183.87</v>
      </c>
      <c r="H2610" s="1374">
        <v>0</v>
      </c>
      <c r="I2610" s="1374">
        <v>0</v>
      </c>
      <c r="J2610" s="1374">
        <v>0</v>
      </c>
      <c r="K2610" s="1374">
        <v>3183.87</v>
      </c>
      <c r="L2610" s="1374">
        <v>0</v>
      </c>
    </row>
    <row r="2611" spans="1:12" ht="21">
      <c r="A2611" s="1372">
        <v>45535</v>
      </c>
      <c r="B2611" s="1373" t="s">
        <v>2397</v>
      </c>
      <c r="C2611" s="1373" t="s">
        <v>2463</v>
      </c>
      <c r="D2611" s="1373" t="s">
        <v>2464</v>
      </c>
      <c r="E2611" s="1373" t="s">
        <v>498</v>
      </c>
      <c r="F2611" s="1373" t="s">
        <v>437</v>
      </c>
      <c r="G2611" s="1375"/>
      <c r="H2611" s="1375"/>
      <c r="I2611" s="1375"/>
      <c r="J2611" s="1375"/>
      <c r="K2611" s="1375"/>
      <c r="L2611" s="1375"/>
    </row>
    <row r="2612" spans="1:12" ht="21">
      <c r="A2612" s="1372">
        <v>45535</v>
      </c>
      <c r="B2612" s="1373" t="s">
        <v>2397</v>
      </c>
      <c r="C2612" s="1373" t="s">
        <v>2463</v>
      </c>
      <c r="D2612" s="1373" t="s">
        <v>2464</v>
      </c>
      <c r="E2612" s="1373" t="s">
        <v>1805</v>
      </c>
      <c r="F2612" s="1373" t="s">
        <v>1806</v>
      </c>
      <c r="G2612" s="1375"/>
      <c r="H2612" s="1375"/>
      <c r="I2612" s="1375"/>
      <c r="J2612" s="1375"/>
      <c r="K2612" s="1375"/>
      <c r="L2612" s="1375"/>
    </row>
    <row r="2613" spans="1:12" ht="21">
      <c r="A2613" s="1372">
        <v>45535</v>
      </c>
      <c r="B2613" s="1373" t="s">
        <v>2397</v>
      </c>
      <c r="C2613" s="1373" t="s">
        <v>2463</v>
      </c>
      <c r="D2613" s="1373" t="s">
        <v>2464</v>
      </c>
      <c r="E2613" s="1373" t="s">
        <v>499</v>
      </c>
      <c r="F2613" s="1373" t="s">
        <v>438</v>
      </c>
      <c r="G2613" s="1374">
        <v>199529.53</v>
      </c>
      <c r="H2613" s="1374">
        <v>200620.81</v>
      </c>
      <c r="I2613" s="1374">
        <v>0</v>
      </c>
      <c r="J2613" s="1374">
        <v>200620.81</v>
      </c>
      <c r="K2613" s="1374">
        <v>-1091.28</v>
      </c>
      <c r="L2613" s="1374">
        <v>-200620.81</v>
      </c>
    </row>
    <row r="2614" spans="1:12" ht="21">
      <c r="A2614" s="1372">
        <v>45535</v>
      </c>
      <c r="B2614" s="1373" t="s">
        <v>2397</v>
      </c>
      <c r="C2614" s="1373" t="s">
        <v>2463</v>
      </c>
      <c r="D2614" s="1373" t="s">
        <v>2464</v>
      </c>
      <c r="E2614" s="1373" t="s">
        <v>500</v>
      </c>
      <c r="F2614" s="1373" t="s">
        <v>439</v>
      </c>
      <c r="G2614" s="1374">
        <v>52238.6</v>
      </c>
      <c r="H2614" s="1374">
        <v>55356.76</v>
      </c>
      <c r="I2614" s="1374">
        <v>0</v>
      </c>
      <c r="J2614" s="1374">
        <v>55356.76</v>
      </c>
      <c r="K2614" s="1374">
        <v>-3118.16</v>
      </c>
      <c r="L2614" s="1374">
        <v>-55356.76</v>
      </c>
    </row>
    <row r="2615" spans="1:12" ht="21">
      <c r="A2615" s="1372">
        <v>45535</v>
      </c>
      <c r="B2615" s="1373" t="s">
        <v>2397</v>
      </c>
      <c r="C2615" s="1373" t="s">
        <v>2463</v>
      </c>
      <c r="D2615" s="1373" t="s">
        <v>2464</v>
      </c>
      <c r="E2615" s="1373" t="s">
        <v>1892</v>
      </c>
      <c r="F2615" s="1373" t="s">
        <v>1807</v>
      </c>
      <c r="G2615" s="1374">
        <v>7861.73</v>
      </c>
      <c r="H2615" s="1374">
        <v>7861.73</v>
      </c>
      <c r="I2615" s="1374">
        <v>0</v>
      </c>
      <c r="J2615" s="1374">
        <v>7861.73</v>
      </c>
      <c r="K2615" s="1374">
        <v>0</v>
      </c>
      <c r="L2615" s="1374">
        <v>-7861.73</v>
      </c>
    </row>
    <row r="2616" spans="1:12" ht="21">
      <c r="A2616" s="1372">
        <v>45535</v>
      </c>
      <c r="B2616" s="1373" t="s">
        <v>2397</v>
      </c>
      <c r="C2616" s="1373" t="s">
        <v>2463</v>
      </c>
      <c r="D2616" s="1373" t="s">
        <v>2464</v>
      </c>
      <c r="E2616" s="1373" t="s">
        <v>1893</v>
      </c>
      <c r="F2616" s="1373" t="s">
        <v>1808</v>
      </c>
      <c r="G2616" s="1375"/>
      <c r="H2616" s="1375"/>
      <c r="I2616" s="1375"/>
      <c r="J2616" s="1375"/>
      <c r="K2616" s="1375"/>
      <c r="L2616" s="1375"/>
    </row>
    <row r="2617" spans="1:12" ht="21">
      <c r="A2617" s="1372">
        <v>45535</v>
      </c>
      <c r="B2617" s="1373" t="s">
        <v>2397</v>
      </c>
      <c r="C2617" s="1373" t="s">
        <v>2463</v>
      </c>
      <c r="D2617" s="1373" t="s">
        <v>2464</v>
      </c>
      <c r="E2617" s="1373" t="s">
        <v>501</v>
      </c>
      <c r="F2617" s="1373" t="s">
        <v>1665</v>
      </c>
      <c r="G2617" s="1375"/>
      <c r="H2617" s="1375"/>
      <c r="I2617" s="1375"/>
      <c r="J2617" s="1375"/>
      <c r="K2617" s="1375"/>
      <c r="L2617" s="1375"/>
    </row>
    <row r="2618" spans="1:12" ht="21">
      <c r="A2618" s="1372">
        <v>45535</v>
      </c>
      <c r="B2618" s="1373" t="s">
        <v>2397</v>
      </c>
      <c r="C2618" s="1373" t="s">
        <v>2463</v>
      </c>
      <c r="D2618" s="1373" t="s">
        <v>2464</v>
      </c>
      <c r="E2618" s="1373" t="s">
        <v>502</v>
      </c>
      <c r="F2618" s="1373" t="s">
        <v>2109</v>
      </c>
      <c r="G2618" s="1375"/>
      <c r="H2618" s="1375"/>
      <c r="I2618" s="1375"/>
      <c r="J2618" s="1375"/>
      <c r="K2618" s="1375"/>
      <c r="L2618" s="1375"/>
    </row>
    <row r="2619" spans="1:12" ht="21">
      <c r="A2619" s="1372">
        <v>45535</v>
      </c>
      <c r="B2619" s="1373" t="s">
        <v>2397</v>
      </c>
      <c r="C2619" s="1373" t="s">
        <v>2463</v>
      </c>
      <c r="D2619" s="1373" t="s">
        <v>2464</v>
      </c>
      <c r="E2619" s="1373" t="s">
        <v>2110</v>
      </c>
      <c r="F2619" s="1373" t="s">
        <v>2111</v>
      </c>
      <c r="G2619" s="1375"/>
      <c r="H2619" s="1375"/>
      <c r="I2619" s="1375"/>
      <c r="J2619" s="1375"/>
      <c r="K2619" s="1375"/>
      <c r="L2619" s="1375"/>
    </row>
    <row r="2620" spans="1:12" ht="21">
      <c r="A2620" s="1372">
        <v>45535</v>
      </c>
      <c r="B2620" s="1373" t="s">
        <v>2397</v>
      </c>
      <c r="C2620" s="1373" t="s">
        <v>2463</v>
      </c>
      <c r="D2620" s="1373" t="s">
        <v>2464</v>
      </c>
      <c r="E2620" s="1373" t="s">
        <v>509</v>
      </c>
      <c r="F2620" s="1373" t="s">
        <v>19</v>
      </c>
      <c r="G2620" s="1375"/>
      <c r="H2620" s="1375"/>
      <c r="I2620" s="1375"/>
      <c r="J2620" s="1375"/>
      <c r="K2620" s="1375"/>
      <c r="L2620" s="1375"/>
    </row>
    <row r="2621" spans="1:12" ht="21">
      <c r="A2621" s="1372">
        <v>45535</v>
      </c>
      <c r="B2621" s="1373" t="s">
        <v>2397</v>
      </c>
      <c r="C2621" s="1373" t="s">
        <v>2463</v>
      </c>
      <c r="D2621" s="1373" t="s">
        <v>2464</v>
      </c>
      <c r="E2621" s="1373" t="s">
        <v>510</v>
      </c>
      <c r="F2621" s="1373" t="s">
        <v>20</v>
      </c>
      <c r="G2621" s="1375"/>
      <c r="H2621" s="1375"/>
      <c r="I2621" s="1375"/>
      <c r="J2621" s="1375"/>
      <c r="K2621" s="1375"/>
      <c r="L2621" s="1375"/>
    </row>
    <row r="2622" spans="1:12" ht="21">
      <c r="A2622" s="1372">
        <v>45535</v>
      </c>
      <c r="B2622" s="1373" t="s">
        <v>2397</v>
      </c>
      <c r="C2622" s="1373" t="s">
        <v>2463</v>
      </c>
      <c r="D2622" s="1373" t="s">
        <v>2464</v>
      </c>
      <c r="E2622" s="1373" t="s">
        <v>511</v>
      </c>
      <c r="F2622" s="1373" t="s">
        <v>21</v>
      </c>
      <c r="G2622" s="1375"/>
      <c r="H2622" s="1375"/>
      <c r="I2622" s="1375"/>
      <c r="J2622" s="1375"/>
      <c r="K2622" s="1375"/>
      <c r="L2622" s="1375"/>
    </row>
    <row r="2623" spans="1:12" ht="21">
      <c r="A2623" s="1372">
        <v>45535</v>
      </c>
      <c r="B2623" s="1373" t="s">
        <v>2397</v>
      </c>
      <c r="C2623" s="1373" t="s">
        <v>2463</v>
      </c>
      <c r="D2623" s="1373" t="s">
        <v>2464</v>
      </c>
      <c r="E2623" s="1373" t="s">
        <v>512</v>
      </c>
      <c r="F2623" s="1373" t="s">
        <v>22</v>
      </c>
      <c r="G2623" s="1375"/>
      <c r="H2623" s="1375"/>
      <c r="I2623" s="1375"/>
      <c r="J2623" s="1375"/>
      <c r="K2623" s="1375"/>
      <c r="L2623" s="1375"/>
    </row>
    <row r="2624" spans="1:12" ht="21">
      <c r="A2624" s="1372">
        <v>45535</v>
      </c>
      <c r="B2624" s="1373" t="s">
        <v>2397</v>
      </c>
      <c r="C2624" s="1373" t="s">
        <v>2463</v>
      </c>
      <c r="D2624" s="1373" t="s">
        <v>2464</v>
      </c>
      <c r="E2624" s="1373" t="s">
        <v>513</v>
      </c>
      <c r="F2624" s="1373" t="s">
        <v>23</v>
      </c>
      <c r="G2624" s="1375"/>
      <c r="H2624" s="1375"/>
      <c r="I2624" s="1375"/>
      <c r="J2624" s="1375"/>
      <c r="K2624" s="1375"/>
      <c r="L2624" s="1375"/>
    </row>
    <row r="2625" spans="1:12" ht="21">
      <c r="A2625" s="1372">
        <v>45535</v>
      </c>
      <c r="B2625" s="1373" t="s">
        <v>2397</v>
      </c>
      <c r="C2625" s="1373" t="s">
        <v>2463</v>
      </c>
      <c r="D2625" s="1373" t="s">
        <v>2464</v>
      </c>
      <c r="E2625" s="1373" t="s">
        <v>514</v>
      </c>
      <c r="F2625" s="1373" t="s">
        <v>24</v>
      </c>
      <c r="G2625" s="1374">
        <v>3544520.42</v>
      </c>
      <c r="H2625" s="1374">
        <v>4919082.83</v>
      </c>
      <c r="I2625" s="1374">
        <v>5966085.8099999996</v>
      </c>
      <c r="J2625" s="1374">
        <v>0</v>
      </c>
      <c r="K2625" s="1374">
        <v>-1374562.41</v>
      </c>
      <c r="L2625" s="1374">
        <v>5966085.8099999996</v>
      </c>
    </row>
    <row r="2626" spans="1:12" ht="21">
      <c r="A2626" s="1372">
        <v>45535</v>
      </c>
      <c r="B2626" s="1373" t="s">
        <v>2397</v>
      </c>
      <c r="C2626" s="1373" t="s">
        <v>2463</v>
      </c>
      <c r="D2626" s="1373" t="s">
        <v>2464</v>
      </c>
      <c r="E2626" s="1373" t="s">
        <v>515</v>
      </c>
      <c r="F2626" s="1373" t="s">
        <v>25</v>
      </c>
      <c r="G2626" s="1374">
        <v>3450</v>
      </c>
      <c r="H2626" s="1374">
        <v>1513.6</v>
      </c>
      <c r="I2626" s="1374">
        <v>8874</v>
      </c>
      <c r="J2626" s="1374">
        <v>0</v>
      </c>
      <c r="K2626" s="1374">
        <v>1936.4</v>
      </c>
      <c r="L2626" s="1374">
        <v>8874</v>
      </c>
    </row>
    <row r="2627" spans="1:12" ht="21">
      <c r="A2627" s="1372">
        <v>45535</v>
      </c>
      <c r="B2627" s="1373" t="s">
        <v>2397</v>
      </c>
      <c r="C2627" s="1373" t="s">
        <v>2463</v>
      </c>
      <c r="D2627" s="1373" t="s">
        <v>2464</v>
      </c>
      <c r="E2627" s="1373" t="s">
        <v>516</v>
      </c>
      <c r="F2627" s="1373" t="s">
        <v>26</v>
      </c>
      <c r="G2627" s="1374">
        <v>1828019.5</v>
      </c>
      <c r="H2627" s="1374">
        <v>1568489.44</v>
      </c>
      <c r="I2627" s="1374">
        <v>1634755.93</v>
      </c>
      <c r="J2627" s="1374">
        <v>0</v>
      </c>
      <c r="K2627" s="1374">
        <v>259530.06</v>
      </c>
      <c r="L2627" s="1374">
        <v>1634755.93</v>
      </c>
    </row>
    <row r="2628" spans="1:12" ht="21">
      <c r="A2628" s="1372">
        <v>45535</v>
      </c>
      <c r="B2628" s="1373" t="s">
        <v>2397</v>
      </c>
      <c r="C2628" s="1373" t="s">
        <v>2463</v>
      </c>
      <c r="D2628" s="1373" t="s">
        <v>2464</v>
      </c>
      <c r="E2628" s="1373" t="s">
        <v>517</v>
      </c>
      <c r="F2628" s="1373" t="s">
        <v>27</v>
      </c>
      <c r="G2628" s="1374">
        <v>175400</v>
      </c>
      <c r="H2628" s="1374">
        <v>193676.35</v>
      </c>
      <c r="I2628" s="1374">
        <v>904877</v>
      </c>
      <c r="J2628" s="1374">
        <v>0</v>
      </c>
      <c r="K2628" s="1374">
        <v>-18276.349999999999</v>
      </c>
      <c r="L2628" s="1374">
        <v>904877</v>
      </c>
    </row>
    <row r="2629" spans="1:12" ht="21">
      <c r="A2629" s="1372">
        <v>45535</v>
      </c>
      <c r="B2629" s="1373" t="s">
        <v>2397</v>
      </c>
      <c r="C2629" s="1373" t="s">
        <v>2463</v>
      </c>
      <c r="D2629" s="1373" t="s">
        <v>2464</v>
      </c>
      <c r="E2629" s="1373" t="s">
        <v>518</v>
      </c>
      <c r="F2629" s="1373" t="s">
        <v>28</v>
      </c>
      <c r="G2629" s="1375"/>
      <c r="H2629" s="1375"/>
      <c r="I2629" s="1375"/>
      <c r="J2629" s="1375"/>
      <c r="K2629" s="1375"/>
      <c r="L2629" s="1375"/>
    </row>
    <row r="2630" spans="1:12" ht="21">
      <c r="A2630" s="1372">
        <v>45535</v>
      </c>
      <c r="B2630" s="1373" t="s">
        <v>2397</v>
      </c>
      <c r="C2630" s="1373" t="s">
        <v>2463</v>
      </c>
      <c r="D2630" s="1373" t="s">
        <v>2464</v>
      </c>
      <c r="E2630" s="1373" t="s">
        <v>519</v>
      </c>
      <c r="F2630" s="1373" t="s">
        <v>29</v>
      </c>
      <c r="G2630" s="1374">
        <v>0</v>
      </c>
      <c r="H2630" s="1374">
        <v>15990</v>
      </c>
      <c r="I2630" s="1374">
        <v>68264</v>
      </c>
      <c r="J2630" s="1374">
        <v>0</v>
      </c>
      <c r="K2630" s="1374">
        <v>-15990</v>
      </c>
      <c r="L2630" s="1374">
        <v>68264</v>
      </c>
    </row>
    <row r="2631" spans="1:12" ht="21">
      <c r="A2631" s="1372">
        <v>45535</v>
      </c>
      <c r="B2631" s="1373" t="s">
        <v>2397</v>
      </c>
      <c r="C2631" s="1373" t="s">
        <v>2463</v>
      </c>
      <c r="D2631" s="1373" t="s">
        <v>2464</v>
      </c>
      <c r="E2631" s="1373" t="s">
        <v>520</v>
      </c>
      <c r="F2631" s="1373" t="s">
        <v>37</v>
      </c>
      <c r="G2631" s="1374">
        <v>242579</v>
      </c>
      <c r="H2631" s="1374">
        <v>243539</v>
      </c>
      <c r="I2631" s="1374">
        <v>8640</v>
      </c>
      <c r="J2631" s="1374">
        <v>0</v>
      </c>
      <c r="K2631" s="1374">
        <v>-960</v>
      </c>
      <c r="L2631" s="1374">
        <v>8640</v>
      </c>
    </row>
    <row r="2632" spans="1:12" ht="21">
      <c r="A2632" s="1372">
        <v>45535</v>
      </c>
      <c r="B2632" s="1373" t="s">
        <v>2397</v>
      </c>
      <c r="C2632" s="1373" t="s">
        <v>2463</v>
      </c>
      <c r="D2632" s="1373" t="s">
        <v>2464</v>
      </c>
      <c r="E2632" s="1373" t="s">
        <v>521</v>
      </c>
      <c r="F2632" s="1373" t="s">
        <v>38</v>
      </c>
      <c r="G2632" s="1374">
        <v>0</v>
      </c>
      <c r="H2632" s="1374">
        <v>65745</v>
      </c>
      <c r="I2632" s="1374">
        <v>117279</v>
      </c>
      <c r="J2632" s="1374">
        <v>0</v>
      </c>
      <c r="K2632" s="1374">
        <v>-65745</v>
      </c>
      <c r="L2632" s="1374">
        <v>117279</v>
      </c>
    </row>
    <row r="2633" spans="1:12" ht="21">
      <c r="A2633" s="1372">
        <v>45535</v>
      </c>
      <c r="B2633" s="1373" t="s">
        <v>2397</v>
      </c>
      <c r="C2633" s="1373" t="s">
        <v>2463</v>
      </c>
      <c r="D2633" s="1373" t="s">
        <v>2464</v>
      </c>
      <c r="E2633" s="1373" t="s">
        <v>522</v>
      </c>
      <c r="F2633" s="1373" t="s">
        <v>30</v>
      </c>
      <c r="G2633" s="1374">
        <v>12475</v>
      </c>
      <c r="H2633" s="1374">
        <v>61707</v>
      </c>
      <c r="I2633" s="1374">
        <v>424642</v>
      </c>
      <c r="J2633" s="1374">
        <v>0</v>
      </c>
      <c r="K2633" s="1374">
        <v>-49232</v>
      </c>
      <c r="L2633" s="1374">
        <v>424642</v>
      </c>
    </row>
    <row r="2634" spans="1:12" ht="21">
      <c r="A2634" s="1372">
        <v>45535</v>
      </c>
      <c r="B2634" s="1373" t="s">
        <v>2397</v>
      </c>
      <c r="C2634" s="1373" t="s">
        <v>2463</v>
      </c>
      <c r="D2634" s="1373" t="s">
        <v>2464</v>
      </c>
      <c r="E2634" s="1373" t="s">
        <v>523</v>
      </c>
      <c r="F2634" s="1373" t="s">
        <v>31</v>
      </c>
      <c r="G2634" s="1375"/>
      <c r="H2634" s="1375"/>
      <c r="I2634" s="1375"/>
      <c r="J2634" s="1375"/>
      <c r="K2634" s="1375"/>
      <c r="L2634" s="1375"/>
    </row>
    <row r="2635" spans="1:12" ht="21">
      <c r="A2635" s="1372">
        <v>45535</v>
      </c>
      <c r="B2635" s="1373" t="s">
        <v>2397</v>
      </c>
      <c r="C2635" s="1373" t="s">
        <v>2463</v>
      </c>
      <c r="D2635" s="1373" t="s">
        <v>2464</v>
      </c>
      <c r="E2635" s="1373" t="s">
        <v>524</v>
      </c>
      <c r="F2635" s="1373" t="s">
        <v>32</v>
      </c>
      <c r="G2635" s="1374">
        <v>103864</v>
      </c>
      <c r="H2635" s="1374">
        <v>103864</v>
      </c>
      <c r="I2635" s="1374">
        <v>0</v>
      </c>
      <c r="J2635" s="1374">
        <v>0</v>
      </c>
      <c r="K2635" s="1374">
        <v>0</v>
      </c>
      <c r="L2635" s="1374">
        <v>0</v>
      </c>
    </row>
    <row r="2636" spans="1:12" ht="21">
      <c r="A2636" s="1372">
        <v>45535</v>
      </c>
      <c r="B2636" s="1373" t="s">
        <v>2397</v>
      </c>
      <c r="C2636" s="1373" t="s">
        <v>2463</v>
      </c>
      <c r="D2636" s="1373" t="s">
        <v>2464</v>
      </c>
      <c r="E2636" s="1373" t="s">
        <v>525</v>
      </c>
      <c r="F2636" s="1373" t="s">
        <v>33</v>
      </c>
      <c r="G2636" s="1374">
        <v>52000</v>
      </c>
      <c r="H2636" s="1374">
        <v>57184</v>
      </c>
      <c r="I2636" s="1374">
        <v>34250</v>
      </c>
      <c r="J2636" s="1374">
        <v>0</v>
      </c>
      <c r="K2636" s="1374">
        <v>-5184</v>
      </c>
      <c r="L2636" s="1374">
        <v>34250</v>
      </c>
    </row>
    <row r="2637" spans="1:12" ht="21">
      <c r="A2637" s="1372">
        <v>45535</v>
      </c>
      <c r="B2637" s="1373" t="s">
        <v>2397</v>
      </c>
      <c r="C2637" s="1373" t="s">
        <v>2463</v>
      </c>
      <c r="D2637" s="1373" t="s">
        <v>2464</v>
      </c>
      <c r="E2637" s="1373" t="s">
        <v>526</v>
      </c>
      <c r="F2637" s="1373" t="s">
        <v>34</v>
      </c>
      <c r="G2637" s="1375"/>
      <c r="H2637" s="1375"/>
      <c r="I2637" s="1375"/>
      <c r="J2637" s="1375"/>
      <c r="K2637" s="1375"/>
      <c r="L2637" s="1375"/>
    </row>
    <row r="2638" spans="1:12" ht="21">
      <c r="A2638" s="1372">
        <v>45535</v>
      </c>
      <c r="B2638" s="1373" t="s">
        <v>2397</v>
      </c>
      <c r="C2638" s="1373" t="s">
        <v>2463</v>
      </c>
      <c r="D2638" s="1373" t="s">
        <v>2464</v>
      </c>
      <c r="E2638" s="1373" t="s">
        <v>527</v>
      </c>
      <c r="F2638" s="1373" t="s">
        <v>35</v>
      </c>
      <c r="G2638" s="1374">
        <v>165800</v>
      </c>
      <c r="H2638" s="1374">
        <v>153280</v>
      </c>
      <c r="I2638" s="1374">
        <v>147830</v>
      </c>
      <c r="J2638" s="1374">
        <v>0</v>
      </c>
      <c r="K2638" s="1374">
        <v>12520</v>
      </c>
      <c r="L2638" s="1374">
        <v>147830</v>
      </c>
    </row>
    <row r="2639" spans="1:12" ht="21">
      <c r="A2639" s="1372">
        <v>45535</v>
      </c>
      <c r="B2639" s="1373" t="s">
        <v>2397</v>
      </c>
      <c r="C2639" s="1373" t="s">
        <v>2463</v>
      </c>
      <c r="D2639" s="1373" t="s">
        <v>2464</v>
      </c>
      <c r="E2639" s="1373" t="s">
        <v>528</v>
      </c>
      <c r="F2639" s="1373" t="s">
        <v>36</v>
      </c>
      <c r="G2639" s="1374">
        <v>148240</v>
      </c>
      <c r="H2639" s="1374">
        <v>220436.5</v>
      </c>
      <c r="I2639" s="1374">
        <v>601775.5</v>
      </c>
      <c r="J2639" s="1374">
        <v>0</v>
      </c>
      <c r="K2639" s="1374">
        <v>-72196.5</v>
      </c>
      <c r="L2639" s="1374">
        <v>601775.5</v>
      </c>
    </row>
    <row r="2640" spans="1:12" ht="21">
      <c r="A2640" s="1372">
        <v>45535</v>
      </c>
      <c r="B2640" s="1373" t="s">
        <v>2397</v>
      </c>
      <c r="C2640" s="1373" t="s">
        <v>2463</v>
      </c>
      <c r="D2640" s="1373" t="s">
        <v>2464</v>
      </c>
      <c r="E2640" s="1373" t="s">
        <v>529</v>
      </c>
      <c r="F2640" s="1373" t="s">
        <v>39</v>
      </c>
      <c r="G2640" s="1375"/>
      <c r="H2640" s="1375"/>
      <c r="I2640" s="1375"/>
      <c r="J2640" s="1375"/>
      <c r="K2640" s="1375"/>
      <c r="L2640" s="1375"/>
    </row>
    <row r="2641" spans="1:12" ht="21">
      <c r="A2641" s="1372">
        <v>45535</v>
      </c>
      <c r="B2641" s="1373" t="s">
        <v>2397</v>
      </c>
      <c r="C2641" s="1373" t="s">
        <v>2463</v>
      </c>
      <c r="D2641" s="1373" t="s">
        <v>2464</v>
      </c>
      <c r="E2641" s="1373" t="s">
        <v>530</v>
      </c>
      <c r="F2641" s="1373" t="s">
        <v>40</v>
      </c>
      <c r="G2641" s="1374">
        <v>500</v>
      </c>
      <c r="H2641" s="1374">
        <v>500</v>
      </c>
      <c r="I2641" s="1374">
        <v>0</v>
      </c>
      <c r="J2641" s="1374">
        <v>0</v>
      </c>
      <c r="K2641" s="1374">
        <v>0</v>
      </c>
      <c r="L2641" s="1374">
        <v>0</v>
      </c>
    </row>
    <row r="2642" spans="1:12" ht="21">
      <c r="A2642" s="1372">
        <v>45535</v>
      </c>
      <c r="B2642" s="1373" t="s">
        <v>2397</v>
      </c>
      <c r="C2642" s="1373" t="s">
        <v>2463</v>
      </c>
      <c r="D2642" s="1373" t="s">
        <v>2464</v>
      </c>
      <c r="E2642" s="1373" t="s">
        <v>531</v>
      </c>
      <c r="F2642" s="1373" t="s">
        <v>41</v>
      </c>
      <c r="G2642" s="1374">
        <v>0</v>
      </c>
      <c r="H2642" s="1374">
        <v>13907.56</v>
      </c>
      <c r="I2642" s="1374">
        <v>47750.42</v>
      </c>
      <c r="J2642" s="1374">
        <v>0</v>
      </c>
      <c r="K2642" s="1374">
        <v>-13907.56</v>
      </c>
      <c r="L2642" s="1374">
        <v>47750.42</v>
      </c>
    </row>
    <row r="2643" spans="1:12" ht="21">
      <c r="A2643" s="1372">
        <v>45535</v>
      </c>
      <c r="B2643" s="1373" t="s">
        <v>2397</v>
      </c>
      <c r="C2643" s="1373" t="s">
        <v>2463</v>
      </c>
      <c r="D2643" s="1373" t="s">
        <v>2464</v>
      </c>
      <c r="E2643" s="1373" t="s">
        <v>532</v>
      </c>
      <c r="F2643" s="1373" t="s">
        <v>42</v>
      </c>
      <c r="G2643" s="1374">
        <v>0</v>
      </c>
      <c r="H2643" s="1374">
        <v>0</v>
      </c>
      <c r="I2643" s="1374">
        <v>190166.14</v>
      </c>
      <c r="J2643" s="1374">
        <v>0</v>
      </c>
      <c r="K2643" s="1374">
        <v>0</v>
      </c>
      <c r="L2643" s="1374">
        <v>190166.14</v>
      </c>
    </row>
    <row r="2644" spans="1:12" ht="21">
      <c r="A2644" s="1372">
        <v>45535</v>
      </c>
      <c r="B2644" s="1373" t="s">
        <v>2397</v>
      </c>
      <c r="C2644" s="1373" t="s">
        <v>2463</v>
      </c>
      <c r="D2644" s="1373" t="s">
        <v>2464</v>
      </c>
      <c r="E2644" s="1373" t="s">
        <v>533</v>
      </c>
      <c r="F2644" s="1373" t="s">
        <v>43</v>
      </c>
      <c r="G2644" s="1375"/>
      <c r="H2644" s="1375"/>
      <c r="I2644" s="1375"/>
      <c r="J2644" s="1375"/>
      <c r="K2644" s="1375"/>
      <c r="L2644" s="1375"/>
    </row>
    <row r="2645" spans="1:12" ht="21">
      <c r="A2645" s="1372">
        <v>45535</v>
      </c>
      <c r="B2645" s="1373" t="s">
        <v>2397</v>
      </c>
      <c r="C2645" s="1373" t="s">
        <v>2463</v>
      </c>
      <c r="D2645" s="1373" t="s">
        <v>2464</v>
      </c>
      <c r="E2645" s="1373" t="s">
        <v>534</v>
      </c>
      <c r="F2645" s="1373" t="s">
        <v>44</v>
      </c>
      <c r="G2645" s="1375"/>
      <c r="H2645" s="1375"/>
      <c r="I2645" s="1375"/>
      <c r="J2645" s="1375"/>
      <c r="K2645" s="1375"/>
      <c r="L2645" s="1375"/>
    </row>
    <row r="2646" spans="1:12" ht="21">
      <c r="A2646" s="1372">
        <v>45535</v>
      </c>
      <c r="B2646" s="1373" t="s">
        <v>2397</v>
      </c>
      <c r="C2646" s="1373" t="s">
        <v>2463</v>
      </c>
      <c r="D2646" s="1373" t="s">
        <v>2464</v>
      </c>
      <c r="E2646" s="1373" t="s">
        <v>1909</v>
      </c>
      <c r="F2646" s="1373" t="s">
        <v>1910</v>
      </c>
      <c r="G2646" s="1375"/>
      <c r="H2646" s="1375"/>
      <c r="I2646" s="1375"/>
      <c r="J2646" s="1375"/>
      <c r="K2646" s="1375"/>
      <c r="L2646" s="1375"/>
    </row>
    <row r="2647" spans="1:12" ht="21">
      <c r="A2647" s="1372">
        <v>45535</v>
      </c>
      <c r="B2647" s="1373" t="s">
        <v>2397</v>
      </c>
      <c r="C2647" s="1373" t="s">
        <v>2463</v>
      </c>
      <c r="D2647" s="1373" t="s">
        <v>2464</v>
      </c>
      <c r="E2647" s="1373" t="s">
        <v>535</v>
      </c>
      <c r="F2647" s="1373" t="s">
        <v>45</v>
      </c>
      <c r="G2647" s="1375"/>
      <c r="H2647" s="1375"/>
      <c r="I2647" s="1375"/>
      <c r="J2647" s="1375"/>
      <c r="K2647" s="1375"/>
      <c r="L2647" s="1375"/>
    </row>
    <row r="2648" spans="1:12" ht="21">
      <c r="A2648" s="1372">
        <v>45535</v>
      </c>
      <c r="B2648" s="1373" t="s">
        <v>2397</v>
      </c>
      <c r="C2648" s="1373" t="s">
        <v>2463</v>
      </c>
      <c r="D2648" s="1373" t="s">
        <v>2464</v>
      </c>
      <c r="E2648" s="1373" t="s">
        <v>536</v>
      </c>
      <c r="F2648" s="1373" t="s">
        <v>46</v>
      </c>
      <c r="G2648" s="1375"/>
      <c r="H2648" s="1375"/>
      <c r="I2648" s="1375"/>
      <c r="J2648" s="1375"/>
      <c r="K2648" s="1375"/>
      <c r="L2648" s="1375"/>
    </row>
    <row r="2649" spans="1:12" ht="21">
      <c r="A2649" s="1372">
        <v>45535</v>
      </c>
      <c r="B2649" s="1373" t="s">
        <v>2397</v>
      </c>
      <c r="C2649" s="1373" t="s">
        <v>2463</v>
      </c>
      <c r="D2649" s="1373" t="s">
        <v>2464</v>
      </c>
      <c r="E2649" s="1373" t="s">
        <v>1911</v>
      </c>
      <c r="F2649" s="1373" t="s">
        <v>47</v>
      </c>
      <c r="G2649" s="1375"/>
      <c r="H2649" s="1375"/>
      <c r="I2649" s="1375"/>
      <c r="J2649" s="1375"/>
      <c r="K2649" s="1375"/>
      <c r="L2649" s="1375"/>
    </row>
    <row r="2650" spans="1:12" ht="21">
      <c r="A2650" s="1372">
        <v>45535</v>
      </c>
      <c r="B2650" s="1373" t="s">
        <v>2397</v>
      </c>
      <c r="C2650" s="1373" t="s">
        <v>2463</v>
      </c>
      <c r="D2650" s="1373" t="s">
        <v>2464</v>
      </c>
      <c r="E2650" s="1373" t="s">
        <v>537</v>
      </c>
      <c r="F2650" s="1373" t="s">
        <v>48</v>
      </c>
      <c r="G2650" s="1374">
        <v>0</v>
      </c>
      <c r="H2650" s="1374">
        <v>0</v>
      </c>
      <c r="I2650" s="1374">
        <v>14478464.16</v>
      </c>
      <c r="J2650" s="1374">
        <v>0</v>
      </c>
      <c r="K2650" s="1374">
        <v>0</v>
      </c>
      <c r="L2650" s="1374">
        <v>14478464.16</v>
      </c>
    </row>
    <row r="2651" spans="1:12" ht="21">
      <c r="A2651" s="1372">
        <v>45535</v>
      </c>
      <c r="B2651" s="1373" t="s">
        <v>2397</v>
      </c>
      <c r="C2651" s="1373" t="s">
        <v>2463</v>
      </c>
      <c r="D2651" s="1373" t="s">
        <v>2464</v>
      </c>
      <c r="E2651" s="1373" t="s">
        <v>538</v>
      </c>
      <c r="F2651" s="1373" t="s">
        <v>49</v>
      </c>
      <c r="G2651" s="1375"/>
      <c r="H2651" s="1375"/>
      <c r="I2651" s="1375"/>
      <c r="J2651" s="1375"/>
      <c r="K2651" s="1375"/>
      <c r="L2651" s="1375"/>
    </row>
    <row r="2652" spans="1:12" ht="21">
      <c r="A2652" s="1372">
        <v>45535</v>
      </c>
      <c r="B2652" s="1373" t="s">
        <v>2397</v>
      </c>
      <c r="C2652" s="1373" t="s">
        <v>2463</v>
      </c>
      <c r="D2652" s="1373" t="s">
        <v>2464</v>
      </c>
      <c r="E2652" s="1373" t="s">
        <v>539</v>
      </c>
      <c r="F2652" s="1373" t="s">
        <v>50</v>
      </c>
      <c r="G2652" s="1374">
        <v>0</v>
      </c>
      <c r="H2652" s="1374">
        <v>34726.54</v>
      </c>
      <c r="I2652" s="1374">
        <v>0</v>
      </c>
      <c r="J2652" s="1374">
        <v>8990317.3599999994</v>
      </c>
      <c r="K2652" s="1374">
        <v>-34726.54</v>
      </c>
      <c r="L2652" s="1374">
        <v>-8990317.3599999994</v>
      </c>
    </row>
    <row r="2653" spans="1:12" ht="21">
      <c r="A2653" s="1372">
        <v>45535</v>
      </c>
      <c r="B2653" s="1373" t="s">
        <v>2397</v>
      </c>
      <c r="C2653" s="1373" t="s">
        <v>2463</v>
      </c>
      <c r="D2653" s="1373" t="s">
        <v>2464</v>
      </c>
      <c r="E2653" s="1373" t="s">
        <v>540</v>
      </c>
      <c r="F2653" s="1373" t="s">
        <v>51</v>
      </c>
      <c r="G2653" s="1374">
        <v>0</v>
      </c>
      <c r="H2653" s="1374">
        <v>0</v>
      </c>
      <c r="I2653" s="1374">
        <v>106116016.86</v>
      </c>
      <c r="J2653" s="1374">
        <v>0</v>
      </c>
      <c r="K2653" s="1374">
        <v>0</v>
      </c>
      <c r="L2653" s="1374">
        <v>106116016.86</v>
      </c>
    </row>
    <row r="2654" spans="1:12" ht="21">
      <c r="A2654" s="1372">
        <v>45535</v>
      </c>
      <c r="B2654" s="1373" t="s">
        <v>2397</v>
      </c>
      <c r="C2654" s="1373" t="s">
        <v>2463</v>
      </c>
      <c r="D2654" s="1373" t="s">
        <v>2464</v>
      </c>
      <c r="E2654" s="1373" t="s">
        <v>541</v>
      </c>
      <c r="F2654" s="1373" t="s">
        <v>52</v>
      </c>
      <c r="G2654" s="1375"/>
      <c r="H2654" s="1375"/>
      <c r="I2654" s="1375"/>
      <c r="J2654" s="1375"/>
      <c r="K2654" s="1375"/>
      <c r="L2654" s="1375"/>
    </row>
    <row r="2655" spans="1:12" ht="21">
      <c r="A2655" s="1372">
        <v>45535</v>
      </c>
      <c r="B2655" s="1373" t="s">
        <v>2397</v>
      </c>
      <c r="C2655" s="1373" t="s">
        <v>2463</v>
      </c>
      <c r="D2655" s="1373" t="s">
        <v>2464</v>
      </c>
      <c r="E2655" s="1373" t="s">
        <v>542</v>
      </c>
      <c r="F2655" s="1373" t="s">
        <v>53</v>
      </c>
      <c r="G2655" s="1374">
        <v>0</v>
      </c>
      <c r="H2655" s="1374">
        <v>329920.05</v>
      </c>
      <c r="I2655" s="1374">
        <v>0</v>
      </c>
      <c r="J2655" s="1374">
        <v>48746956.82</v>
      </c>
      <c r="K2655" s="1374">
        <v>-329920.05</v>
      </c>
      <c r="L2655" s="1374">
        <v>-48746956.82</v>
      </c>
    </row>
    <row r="2656" spans="1:12" ht="21">
      <c r="A2656" s="1372">
        <v>45535</v>
      </c>
      <c r="B2656" s="1373" t="s">
        <v>2397</v>
      </c>
      <c r="C2656" s="1373" t="s">
        <v>2463</v>
      </c>
      <c r="D2656" s="1373" t="s">
        <v>2464</v>
      </c>
      <c r="E2656" s="1373" t="s">
        <v>543</v>
      </c>
      <c r="F2656" s="1373" t="s">
        <v>54</v>
      </c>
      <c r="G2656" s="1374">
        <v>0</v>
      </c>
      <c r="H2656" s="1374">
        <v>0</v>
      </c>
      <c r="I2656" s="1374">
        <v>17844805</v>
      </c>
      <c r="J2656" s="1374">
        <v>0</v>
      </c>
      <c r="K2656" s="1374">
        <v>0</v>
      </c>
      <c r="L2656" s="1374">
        <v>17844805</v>
      </c>
    </row>
    <row r="2657" spans="1:12" ht="21">
      <c r="A2657" s="1372">
        <v>45535</v>
      </c>
      <c r="B2657" s="1373" t="s">
        <v>2397</v>
      </c>
      <c r="C2657" s="1373" t="s">
        <v>2463</v>
      </c>
      <c r="D2657" s="1373" t="s">
        <v>2464</v>
      </c>
      <c r="E2657" s="1373" t="s">
        <v>544</v>
      </c>
      <c r="F2657" s="1373" t="s">
        <v>55</v>
      </c>
      <c r="G2657" s="1375"/>
      <c r="H2657" s="1375"/>
      <c r="I2657" s="1375"/>
      <c r="J2657" s="1375"/>
      <c r="K2657" s="1375"/>
      <c r="L2657" s="1375"/>
    </row>
    <row r="2658" spans="1:12" ht="21">
      <c r="A2658" s="1372">
        <v>45535</v>
      </c>
      <c r="B2658" s="1373" t="s">
        <v>2397</v>
      </c>
      <c r="C2658" s="1373" t="s">
        <v>2463</v>
      </c>
      <c r="D2658" s="1373" t="s">
        <v>2464</v>
      </c>
      <c r="E2658" s="1373" t="s">
        <v>545</v>
      </c>
      <c r="F2658" s="1373" t="s">
        <v>1437</v>
      </c>
      <c r="G2658" s="1374">
        <v>0</v>
      </c>
      <c r="H2658" s="1374">
        <v>0</v>
      </c>
      <c r="I2658" s="1374">
        <v>0</v>
      </c>
      <c r="J2658" s="1374">
        <v>17844785.530000001</v>
      </c>
      <c r="K2658" s="1374">
        <v>0</v>
      </c>
      <c r="L2658" s="1374">
        <v>-17844785.530000001</v>
      </c>
    </row>
    <row r="2659" spans="1:12" ht="21">
      <c r="A2659" s="1372">
        <v>45535</v>
      </c>
      <c r="B2659" s="1373" t="s">
        <v>2397</v>
      </c>
      <c r="C2659" s="1373" t="s">
        <v>2463</v>
      </c>
      <c r="D2659" s="1373" t="s">
        <v>2464</v>
      </c>
      <c r="E2659" s="1373" t="s">
        <v>546</v>
      </c>
      <c r="F2659" s="1373" t="s">
        <v>56</v>
      </c>
      <c r="G2659" s="1375"/>
      <c r="H2659" s="1375"/>
      <c r="I2659" s="1375"/>
      <c r="J2659" s="1375"/>
      <c r="K2659" s="1375"/>
      <c r="L2659" s="1375"/>
    </row>
    <row r="2660" spans="1:12" ht="21">
      <c r="A2660" s="1372">
        <v>45535</v>
      </c>
      <c r="B2660" s="1373" t="s">
        <v>2397</v>
      </c>
      <c r="C2660" s="1373" t="s">
        <v>2463</v>
      </c>
      <c r="D2660" s="1373" t="s">
        <v>2464</v>
      </c>
      <c r="E2660" s="1373" t="s">
        <v>547</v>
      </c>
      <c r="F2660" s="1373" t="s">
        <v>57</v>
      </c>
      <c r="G2660" s="1375"/>
      <c r="H2660" s="1375"/>
      <c r="I2660" s="1375"/>
      <c r="J2660" s="1375"/>
      <c r="K2660" s="1375"/>
      <c r="L2660" s="1375"/>
    </row>
    <row r="2661" spans="1:12" ht="21">
      <c r="A2661" s="1372">
        <v>45535</v>
      </c>
      <c r="B2661" s="1373" t="s">
        <v>2397</v>
      </c>
      <c r="C2661" s="1373" t="s">
        <v>2463</v>
      </c>
      <c r="D2661" s="1373" t="s">
        <v>2464</v>
      </c>
      <c r="E2661" s="1373" t="s">
        <v>548</v>
      </c>
      <c r="F2661" s="1373" t="s">
        <v>1438</v>
      </c>
      <c r="G2661" s="1375"/>
      <c r="H2661" s="1375"/>
      <c r="I2661" s="1375"/>
      <c r="J2661" s="1375"/>
      <c r="K2661" s="1375"/>
      <c r="L2661" s="1375"/>
    </row>
    <row r="2662" spans="1:12" ht="21">
      <c r="A2662" s="1372">
        <v>45535</v>
      </c>
      <c r="B2662" s="1373" t="s">
        <v>2397</v>
      </c>
      <c r="C2662" s="1373" t="s">
        <v>2463</v>
      </c>
      <c r="D2662" s="1373" t="s">
        <v>2464</v>
      </c>
      <c r="E2662" s="1373" t="s">
        <v>549</v>
      </c>
      <c r="F2662" s="1373" t="s">
        <v>58</v>
      </c>
      <c r="G2662" s="1374">
        <v>0</v>
      </c>
      <c r="H2662" s="1374">
        <v>0</v>
      </c>
      <c r="I2662" s="1374">
        <v>214813</v>
      </c>
      <c r="J2662" s="1374">
        <v>0</v>
      </c>
      <c r="K2662" s="1374">
        <v>0</v>
      </c>
      <c r="L2662" s="1374">
        <v>214813</v>
      </c>
    </row>
    <row r="2663" spans="1:12" ht="21">
      <c r="A2663" s="1372">
        <v>45535</v>
      </c>
      <c r="B2663" s="1373" t="s">
        <v>2397</v>
      </c>
      <c r="C2663" s="1373" t="s">
        <v>2463</v>
      </c>
      <c r="D2663" s="1373" t="s">
        <v>2464</v>
      </c>
      <c r="E2663" s="1373" t="s">
        <v>550</v>
      </c>
      <c r="F2663" s="1373" t="s">
        <v>59</v>
      </c>
      <c r="G2663" s="1375"/>
      <c r="H2663" s="1375"/>
      <c r="I2663" s="1375"/>
      <c r="J2663" s="1375"/>
      <c r="K2663" s="1375"/>
      <c r="L2663" s="1375"/>
    </row>
    <row r="2664" spans="1:12" ht="21">
      <c r="A2664" s="1372">
        <v>45535</v>
      </c>
      <c r="B2664" s="1373" t="s">
        <v>2397</v>
      </c>
      <c r="C2664" s="1373" t="s">
        <v>2463</v>
      </c>
      <c r="D2664" s="1373" t="s">
        <v>2464</v>
      </c>
      <c r="E2664" s="1373" t="s">
        <v>551</v>
      </c>
      <c r="F2664" s="1373" t="s">
        <v>60</v>
      </c>
      <c r="G2664" s="1375"/>
      <c r="H2664" s="1375"/>
      <c r="I2664" s="1375"/>
      <c r="J2664" s="1375"/>
      <c r="K2664" s="1375"/>
      <c r="L2664" s="1375"/>
    </row>
    <row r="2665" spans="1:12" ht="21">
      <c r="A2665" s="1372">
        <v>45535</v>
      </c>
      <c r="B2665" s="1373" t="s">
        <v>2397</v>
      </c>
      <c r="C2665" s="1373" t="s">
        <v>2463</v>
      </c>
      <c r="D2665" s="1373" t="s">
        <v>2464</v>
      </c>
      <c r="E2665" s="1373" t="s">
        <v>552</v>
      </c>
      <c r="F2665" s="1373" t="s">
        <v>61</v>
      </c>
      <c r="G2665" s="1375"/>
      <c r="H2665" s="1375"/>
      <c r="I2665" s="1375"/>
      <c r="J2665" s="1375"/>
      <c r="K2665" s="1375"/>
      <c r="L2665" s="1375"/>
    </row>
    <row r="2666" spans="1:12" ht="21">
      <c r="A2666" s="1372">
        <v>45535</v>
      </c>
      <c r="B2666" s="1373" t="s">
        <v>2397</v>
      </c>
      <c r="C2666" s="1373" t="s">
        <v>2463</v>
      </c>
      <c r="D2666" s="1373" t="s">
        <v>2464</v>
      </c>
      <c r="E2666" s="1373" t="s">
        <v>553</v>
      </c>
      <c r="F2666" s="1373" t="s">
        <v>62</v>
      </c>
      <c r="G2666" s="1375"/>
      <c r="H2666" s="1375"/>
      <c r="I2666" s="1375"/>
      <c r="J2666" s="1375"/>
      <c r="K2666" s="1375"/>
      <c r="L2666" s="1375"/>
    </row>
    <row r="2667" spans="1:12" ht="21">
      <c r="A2667" s="1372">
        <v>45535</v>
      </c>
      <c r="B2667" s="1373" t="s">
        <v>2397</v>
      </c>
      <c r="C2667" s="1373" t="s">
        <v>2463</v>
      </c>
      <c r="D2667" s="1373" t="s">
        <v>2464</v>
      </c>
      <c r="E2667" s="1373" t="s">
        <v>554</v>
      </c>
      <c r="F2667" s="1373" t="s">
        <v>63</v>
      </c>
      <c r="G2667" s="1375"/>
      <c r="H2667" s="1375"/>
      <c r="I2667" s="1375"/>
      <c r="J2667" s="1375"/>
      <c r="K2667" s="1375"/>
      <c r="L2667" s="1375"/>
    </row>
    <row r="2668" spans="1:12" ht="21">
      <c r="A2668" s="1372">
        <v>45535</v>
      </c>
      <c r="B2668" s="1373" t="s">
        <v>2397</v>
      </c>
      <c r="C2668" s="1373" t="s">
        <v>2463</v>
      </c>
      <c r="D2668" s="1373" t="s">
        <v>2464</v>
      </c>
      <c r="E2668" s="1373" t="s">
        <v>555</v>
      </c>
      <c r="F2668" s="1373" t="s">
        <v>64</v>
      </c>
      <c r="G2668" s="1375"/>
      <c r="H2668" s="1375"/>
      <c r="I2668" s="1375"/>
      <c r="J2668" s="1375"/>
      <c r="K2668" s="1375"/>
      <c r="L2668" s="1375"/>
    </row>
    <row r="2669" spans="1:12" ht="21">
      <c r="A2669" s="1372">
        <v>45535</v>
      </c>
      <c r="B2669" s="1373" t="s">
        <v>2397</v>
      </c>
      <c r="C2669" s="1373" t="s">
        <v>2463</v>
      </c>
      <c r="D2669" s="1373" t="s">
        <v>2464</v>
      </c>
      <c r="E2669" s="1373" t="s">
        <v>556</v>
      </c>
      <c r="F2669" s="1373" t="s">
        <v>65</v>
      </c>
      <c r="G2669" s="1375"/>
      <c r="H2669" s="1375"/>
      <c r="I2669" s="1375"/>
      <c r="J2669" s="1375"/>
      <c r="K2669" s="1375"/>
      <c r="L2669" s="1375"/>
    </row>
    <row r="2670" spans="1:12" ht="21">
      <c r="A2670" s="1372">
        <v>45535</v>
      </c>
      <c r="B2670" s="1373" t="s">
        <v>2397</v>
      </c>
      <c r="C2670" s="1373" t="s">
        <v>2463</v>
      </c>
      <c r="D2670" s="1373" t="s">
        <v>2464</v>
      </c>
      <c r="E2670" s="1373" t="s">
        <v>557</v>
      </c>
      <c r="F2670" s="1373" t="s">
        <v>66</v>
      </c>
      <c r="G2670" s="1375"/>
      <c r="H2670" s="1375"/>
      <c r="I2670" s="1375"/>
      <c r="J2670" s="1375"/>
      <c r="K2670" s="1375"/>
      <c r="L2670" s="1375"/>
    </row>
    <row r="2671" spans="1:12" ht="21">
      <c r="A2671" s="1372">
        <v>45535</v>
      </c>
      <c r="B2671" s="1373" t="s">
        <v>2397</v>
      </c>
      <c r="C2671" s="1373" t="s">
        <v>2463</v>
      </c>
      <c r="D2671" s="1373" t="s">
        <v>2464</v>
      </c>
      <c r="E2671" s="1373" t="s">
        <v>558</v>
      </c>
      <c r="F2671" s="1373" t="s">
        <v>67</v>
      </c>
      <c r="G2671" s="1375"/>
      <c r="H2671" s="1375"/>
      <c r="I2671" s="1375"/>
      <c r="J2671" s="1375"/>
      <c r="K2671" s="1375"/>
      <c r="L2671" s="1375"/>
    </row>
    <row r="2672" spans="1:12" ht="21">
      <c r="A2672" s="1372">
        <v>45535</v>
      </c>
      <c r="B2672" s="1373" t="s">
        <v>2397</v>
      </c>
      <c r="C2672" s="1373" t="s">
        <v>2463</v>
      </c>
      <c r="D2672" s="1373" t="s">
        <v>2464</v>
      </c>
      <c r="E2672" s="1373" t="s">
        <v>559</v>
      </c>
      <c r="F2672" s="1373" t="s">
        <v>68</v>
      </c>
      <c r="G2672" s="1375"/>
      <c r="H2672" s="1375"/>
      <c r="I2672" s="1375"/>
      <c r="J2672" s="1375"/>
      <c r="K2672" s="1375"/>
      <c r="L2672" s="1375"/>
    </row>
    <row r="2673" spans="1:12" ht="21">
      <c r="A2673" s="1372">
        <v>45535</v>
      </c>
      <c r="B2673" s="1373" t="s">
        <v>2397</v>
      </c>
      <c r="C2673" s="1373" t="s">
        <v>2463</v>
      </c>
      <c r="D2673" s="1373" t="s">
        <v>2464</v>
      </c>
      <c r="E2673" s="1373" t="s">
        <v>560</v>
      </c>
      <c r="F2673" s="1373" t="s">
        <v>69</v>
      </c>
      <c r="G2673" s="1375"/>
      <c r="H2673" s="1375"/>
      <c r="I2673" s="1375"/>
      <c r="J2673" s="1375"/>
      <c r="K2673" s="1375"/>
      <c r="L2673" s="1375"/>
    </row>
    <row r="2674" spans="1:12" ht="21">
      <c r="A2674" s="1372">
        <v>45535</v>
      </c>
      <c r="B2674" s="1373" t="s">
        <v>2397</v>
      </c>
      <c r="C2674" s="1373" t="s">
        <v>2463</v>
      </c>
      <c r="D2674" s="1373" t="s">
        <v>2464</v>
      </c>
      <c r="E2674" s="1373" t="s">
        <v>561</v>
      </c>
      <c r="F2674" s="1373" t="s">
        <v>1439</v>
      </c>
      <c r="G2674" s="1374">
        <v>0</v>
      </c>
      <c r="H2674" s="1374">
        <v>3960.06</v>
      </c>
      <c r="I2674" s="1374">
        <v>0</v>
      </c>
      <c r="J2674" s="1374">
        <v>78928.98</v>
      </c>
      <c r="K2674" s="1374">
        <v>-3960.06</v>
      </c>
      <c r="L2674" s="1374">
        <v>-78928.98</v>
      </c>
    </row>
    <row r="2675" spans="1:12" ht="21">
      <c r="A2675" s="1372">
        <v>45535</v>
      </c>
      <c r="B2675" s="1373" t="s">
        <v>2397</v>
      </c>
      <c r="C2675" s="1373" t="s">
        <v>2463</v>
      </c>
      <c r="D2675" s="1373" t="s">
        <v>2464</v>
      </c>
      <c r="E2675" s="1373" t="s">
        <v>562</v>
      </c>
      <c r="F2675" s="1373" t="s">
        <v>1440</v>
      </c>
      <c r="G2675" s="1375"/>
      <c r="H2675" s="1375"/>
      <c r="I2675" s="1375"/>
      <c r="J2675" s="1375"/>
      <c r="K2675" s="1375"/>
      <c r="L2675" s="1375"/>
    </row>
    <row r="2676" spans="1:12" ht="21">
      <c r="A2676" s="1372">
        <v>45535</v>
      </c>
      <c r="B2676" s="1373" t="s">
        <v>2397</v>
      </c>
      <c r="C2676" s="1373" t="s">
        <v>2463</v>
      </c>
      <c r="D2676" s="1373" t="s">
        <v>2464</v>
      </c>
      <c r="E2676" s="1373" t="s">
        <v>563</v>
      </c>
      <c r="F2676" s="1373" t="s">
        <v>1441</v>
      </c>
      <c r="G2676" s="1375"/>
      <c r="H2676" s="1375"/>
      <c r="I2676" s="1375"/>
      <c r="J2676" s="1375"/>
      <c r="K2676" s="1375"/>
      <c r="L2676" s="1375"/>
    </row>
    <row r="2677" spans="1:12" ht="21">
      <c r="A2677" s="1372">
        <v>45535</v>
      </c>
      <c r="B2677" s="1373" t="s">
        <v>2397</v>
      </c>
      <c r="C2677" s="1373" t="s">
        <v>2463</v>
      </c>
      <c r="D2677" s="1373" t="s">
        <v>2464</v>
      </c>
      <c r="E2677" s="1373" t="s">
        <v>564</v>
      </c>
      <c r="F2677" s="1373" t="s">
        <v>1442</v>
      </c>
      <c r="G2677" s="1375"/>
      <c r="H2677" s="1375"/>
      <c r="I2677" s="1375"/>
      <c r="J2677" s="1375"/>
      <c r="K2677" s="1375"/>
      <c r="L2677" s="1375"/>
    </row>
    <row r="2678" spans="1:12" ht="21">
      <c r="A2678" s="1372">
        <v>45535</v>
      </c>
      <c r="B2678" s="1373" t="s">
        <v>2397</v>
      </c>
      <c r="C2678" s="1373" t="s">
        <v>2463</v>
      </c>
      <c r="D2678" s="1373" t="s">
        <v>2464</v>
      </c>
      <c r="E2678" s="1373" t="s">
        <v>565</v>
      </c>
      <c r="F2678" s="1373" t="s">
        <v>1443</v>
      </c>
      <c r="G2678" s="1375"/>
      <c r="H2678" s="1375"/>
      <c r="I2678" s="1375"/>
      <c r="J2678" s="1375"/>
      <c r="K2678" s="1375"/>
      <c r="L2678" s="1375"/>
    </row>
    <row r="2679" spans="1:12" ht="21">
      <c r="A2679" s="1372">
        <v>45535</v>
      </c>
      <c r="B2679" s="1373" t="s">
        <v>2397</v>
      </c>
      <c r="C2679" s="1373" t="s">
        <v>2463</v>
      </c>
      <c r="D2679" s="1373" t="s">
        <v>2464</v>
      </c>
      <c r="E2679" s="1373" t="s">
        <v>566</v>
      </c>
      <c r="F2679" s="1373" t="s">
        <v>1444</v>
      </c>
      <c r="G2679" s="1375"/>
      <c r="H2679" s="1375"/>
      <c r="I2679" s="1375"/>
      <c r="J2679" s="1375"/>
      <c r="K2679" s="1375"/>
      <c r="L2679" s="1375"/>
    </row>
    <row r="2680" spans="1:12" ht="21">
      <c r="A2680" s="1372">
        <v>45535</v>
      </c>
      <c r="B2680" s="1373" t="s">
        <v>2397</v>
      </c>
      <c r="C2680" s="1373" t="s">
        <v>2463</v>
      </c>
      <c r="D2680" s="1373" t="s">
        <v>2464</v>
      </c>
      <c r="E2680" s="1373" t="s">
        <v>567</v>
      </c>
      <c r="F2680" s="1373" t="s">
        <v>70</v>
      </c>
      <c r="G2680" s="1374">
        <v>0</v>
      </c>
      <c r="H2680" s="1374">
        <v>0</v>
      </c>
      <c r="I2680" s="1374">
        <v>4188600</v>
      </c>
      <c r="J2680" s="1374">
        <v>0</v>
      </c>
      <c r="K2680" s="1374">
        <v>0</v>
      </c>
      <c r="L2680" s="1374">
        <v>4188600</v>
      </c>
    </row>
    <row r="2681" spans="1:12" ht="21">
      <c r="A2681" s="1372">
        <v>45535</v>
      </c>
      <c r="B2681" s="1373" t="s">
        <v>2397</v>
      </c>
      <c r="C2681" s="1373" t="s">
        <v>2463</v>
      </c>
      <c r="D2681" s="1373" t="s">
        <v>2464</v>
      </c>
      <c r="E2681" s="1373" t="s">
        <v>568</v>
      </c>
      <c r="F2681" s="1373" t="s">
        <v>71</v>
      </c>
      <c r="G2681" s="1374">
        <v>0</v>
      </c>
      <c r="H2681" s="1374">
        <v>0</v>
      </c>
      <c r="I2681" s="1374">
        <v>24702725.989999998</v>
      </c>
      <c r="J2681" s="1374">
        <v>0</v>
      </c>
      <c r="K2681" s="1374">
        <v>0</v>
      </c>
      <c r="L2681" s="1374">
        <v>24702725.989999998</v>
      </c>
    </row>
    <row r="2682" spans="1:12" ht="21">
      <c r="A2682" s="1372">
        <v>45535</v>
      </c>
      <c r="B2682" s="1373" t="s">
        <v>2397</v>
      </c>
      <c r="C2682" s="1373" t="s">
        <v>2463</v>
      </c>
      <c r="D2682" s="1373" t="s">
        <v>2464</v>
      </c>
      <c r="E2682" s="1373" t="s">
        <v>569</v>
      </c>
      <c r="F2682" s="1373" t="s">
        <v>1445</v>
      </c>
      <c r="G2682" s="1374">
        <v>0</v>
      </c>
      <c r="H2682" s="1374">
        <v>0</v>
      </c>
      <c r="I2682" s="1374">
        <v>3056327.88</v>
      </c>
      <c r="J2682" s="1374">
        <v>0</v>
      </c>
      <c r="K2682" s="1374">
        <v>0</v>
      </c>
      <c r="L2682" s="1374">
        <v>3056327.88</v>
      </c>
    </row>
    <row r="2683" spans="1:12" ht="21">
      <c r="A2683" s="1372">
        <v>45535</v>
      </c>
      <c r="B2683" s="1373" t="s">
        <v>2397</v>
      </c>
      <c r="C2683" s="1373" t="s">
        <v>2463</v>
      </c>
      <c r="D2683" s="1373" t="s">
        <v>2464</v>
      </c>
      <c r="E2683" s="1373" t="s">
        <v>570</v>
      </c>
      <c r="F2683" s="1373" t="s">
        <v>72</v>
      </c>
      <c r="G2683" s="1374">
        <v>0</v>
      </c>
      <c r="H2683" s="1374">
        <v>0</v>
      </c>
      <c r="I2683" s="1374">
        <v>2350799</v>
      </c>
      <c r="J2683" s="1374">
        <v>0</v>
      </c>
      <c r="K2683" s="1374">
        <v>0</v>
      </c>
      <c r="L2683" s="1374">
        <v>2350799</v>
      </c>
    </row>
    <row r="2684" spans="1:12" ht="21">
      <c r="A2684" s="1372">
        <v>45535</v>
      </c>
      <c r="B2684" s="1373" t="s">
        <v>2397</v>
      </c>
      <c r="C2684" s="1373" t="s">
        <v>2463</v>
      </c>
      <c r="D2684" s="1373" t="s">
        <v>2464</v>
      </c>
      <c r="E2684" s="1373" t="s">
        <v>571</v>
      </c>
      <c r="F2684" s="1373" t="s">
        <v>73</v>
      </c>
      <c r="G2684" s="1375"/>
      <c r="H2684" s="1375"/>
      <c r="I2684" s="1375"/>
      <c r="J2684" s="1375"/>
      <c r="K2684" s="1375"/>
      <c r="L2684" s="1375"/>
    </row>
    <row r="2685" spans="1:12" ht="21">
      <c r="A2685" s="1372">
        <v>45535</v>
      </c>
      <c r="B2685" s="1373" t="s">
        <v>2397</v>
      </c>
      <c r="C2685" s="1373" t="s">
        <v>2463</v>
      </c>
      <c r="D2685" s="1373" t="s">
        <v>2464</v>
      </c>
      <c r="E2685" s="1373" t="s">
        <v>572</v>
      </c>
      <c r="F2685" s="1373" t="s">
        <v>74</v>
      </c>
      <c r="G2685" s="1375"/>
      <c r="H2685" s="1375"/>
      <c r="I2685" s="1375"/>
      <c r="J2685" s="1375"/>
      <c r="K2685" s="1375"/>
      <c r="L2685" s="1375"/>
    </row>
    <row r="2686" spans="1:12" ht="21">
      <c r="A2686" s="1372">
        <v>45535</v>
      </c>
      <c r="B2686" s="1373" t="s">
        <v>2397</v>
      </c>
      <c r="C2686" s="1373" t="s">
        <v>2463</v>
      </c>
      <c r="D2686" s="1373" t="s">
        <v>2464</v>
      </c>
      <c r="E2686" s="1373" t="s">
        <v>573</v>
      </c>
      <c r="F2686" s="1373" t="s">
        <v>75</v>
      </c>
      <c r="G2686" s="1374">
        <v>0</v>
      </c>
      <c r="H2686" s="1374">
        <v>0</v>
      </c>
      <c r="I2686" s="1374">
        <v>89214</v>
      </c>
      <c r="J2686" s="1374">
        <v>0</v>
      </c>
      <c r="K2686" s="1374">
        <v>0</v>
      </c>
      <c r="L2686" s="1374">
        <v>89214</v>
      </c>
    </row>
    <row r="2687" spans="1:12" ht="21">
      <c r="A2687" s="1372">
        <v>45535</v>
      </c>
      <c r="B2687" s="1373" t="s">
        <v>2397</v>
      </c>
      <c r="C2687" s="1373" t="s">
        <v>2463</v>
      </c>
      <c r="D2687" s="1373" t="s">
        <v>2464</v>
      </c>
      <c r="E2687" s="1373" t="s">
        <v>574</v>
      </c>
      <c r="F2687" s="1373" t="s">
        <v>76</v>
      </c>
      <c r="G2687" s="1374">
        <v>0</v>
      </c>
      <c r="H2687" s="1374">
        <v>0</v>
      </c>
      <c r="I2687" s="1374">
        <v>695500</v>
      </c>
      <c r="J2687" s="1374">
        <v>0</v>
      </c>
      <c r="K2687" s="1374">
        <v>0</v>
      </c>
      <c r="L2687" s="1374">
        <v>695500</v>
      </c>
    </row>
    <row r="2688" spans="1:12" ht="21">
      <c r="A2688" s="1372">
        <v>45535</v>
      </c>
      <c r="B2688" s="1373" t="s">
        <v>2397</v>
      </c>
      <c r="C2688" s="1373" t="s">
        <v>2463</v>
      </c>
      <c r="D2688" s="1373" t="s">
        <v>2464</v>
      </c>
      <c r="E2688" s="1373" t="s">
        <v>575</v>
      </c>
      <c r="F2688" s="1373" t="s">
        <v>77</v>
      </c>
      <c r="G2688" s="1374">
        <v>0</v>
      </c>
      <c r="H2688" s="1374">
        <v>0</v>
      </c>
      <c r="I2688" s="1374">
        <v>924699.92</v>
      </c>
      <c r="J2688" s="1374">
        <v>0</v>
      </c>
      <c r="K2688" s="1374">
        <v>0</v>
      </c>
      <c r="L2688" s="1374">
        <v>924699.92</v>
      </c>
    </row>
    <row r="2689" spans="1:12" ht="21">
      <c r="A2689" s="1372">
        <v>45535</v>
      </c>
      <c r="B2689" s="1373" t="s">
        <v>2397</v>
      </c>
      <c r="C2689" s="1373" t="s">
        <v>2463</v>
      </c>
      <c r="D2689" s="1373" t="s">
        <v>2464</v>
      </c>
      <c r="E2689" s="1373" t="s">
        <v>576</v>
      </c>
      <c r="F2689" s="1373" t="s">
        <v>1446</v>
      </c>
      <c r="G2689" s="1374">
        <v>0</v>
      </c>
      <c r="H2689" s="1374">
        <v>13962</v>
      </c>
      <c r="I2689" s="1374">
        <v>0</v>
      </c>
      <c r="J2689" s="1374">
        <v>1768115.96</v>
      </c>
      <c r="K2689" s="1374">
        <v>-13962</v>
      </c>
      <c r="L2689" s="1374">
        <v>-1768115.96</v>
      </c>
    </row>
    <row r="2690" spans="1:12" ht="21">
      <c r="A2690" s="1372">
        <v>45535</v>
      </c>
      <c r="B2690" s="1373" t="s">
        <v>2397</v>
      </c>
      <c r="C2690" s="1373" t="s">
        <v>2463</v>
      </c>
      <c r="D2690" s="1373" t="s">
        <v>2464</v>
      </c>
      <c r="E2690" s="1373" t="s">
        <v>577</v>
      </c>
      <c r="F2690" s="1373" t="s">
        <v>78</v>
      </c>
      <c r="G2690" s="1374">
        <v>0</v>
      </c>
      <c r="H2690" s="1374">
        <v>79788.289999999994</v>
      </c>
      <c r="I2690" s="1374">
        <v>0</v>
      </c>
      <c r="J2690" s="1374">
        <v>13093717.51</v>
      </c>
      <c r="K2690" s="1374">
        <v>-79788.289999999994</v>
      </c>
      <c r="L2690" s="1374">
        <v>-13093717.51</v>
      </c>
    </row>
    <row r="2691" spans="1:12" ht="21">
      <c r="A2691" s="1372">
        <v>45535</v>
      </c>
      <c r="B2691" s="1373" t="s">
        <v>2397</v>
      </c>
      <c r="C2691" s="1373" t="s">
        <v>2463</v>
      </c>
      <c r="D2691" s="1373" t="s">
        <v>2464</v>
      </c>
      <c r="E2691" s="1373" t="s">
        <v>578</v>
      </c>
      <c r="F2691" s="1373" t="s">
        <v>1447</v>
      </c>
      <c r="G2691" s="1374">
        <v>0</v>
      </c>
      <c r="H2691" s="1374">
        <v>0</v>
      </c>
      <c r="I2691" s="1374">
        <v>0</v>
      </c>
      <c r="J2691" s="1374">
        <v>1587686.98</v>
      </c>
      <c r="K2691" s="1374">
        <v>0</v>
      </c>
      <c r="L2691" s="1374">
        <v>-1587686.98</v>
      </c>
    </row>
    <row r="2692" spans="1:12" ht="21">
      <c r="A2692" s="1372">
        <v>45535</v>
      </c>
      <c r="B2692" s="1373" t="s">
        <v>2397</v>
      </c>
      <c r="C2692" s="1373" t="s">
        <v>2463</v>
      </c>
      <c r="D2692" s="1373" t="s">
        <v>2464</v>
      </c>
      <c r="E2692" s="1373" t="s">
        <v>579</v>
      </c>
      <c r="F2692" s="1373" t="s">
        <v>1448</v>
      </c>
      <c r="G2692" s="1374">
        <v>0</v>
      </c>
      <c r="H2692" s="1374">
        <v>10313.65</v>
      </c>
      <c r="I2692" s="1374">
        <v>0</v>
      </c>
      <c r="J2692" s="1374">
        <v>883466.65</v>
      </c>
      <c r="K2692" s="1374">
        <v>-10313.65</v>
      </c>
      <c r="L2692" s="1374">
        <v>-883466.65</v>
      </c>
    </row>
    <row r="2693" spans="1:12" ht="21">
      <c r="A2693" s="1372">
        <v>45535</v>
      </c>
      <c r="B2693" s="1373" t="s">
        <v>2397</v>
      </c>
      <c r="C2693" s="1373" t="s">
        <v>2463</v>
      </c>
      <c r="D2693" s="1373" t="s">
        <v>2464</v>
      </c>
      <c r="E2693" s="1373" t="s">
        <v>580</v>
      </c>
      <c r="F2693" s="1373" t="s">
        <v>1449</v>
      </c>
      <c r="G2693" s="1375"/>
      <c r="H2693" s="1375"/>
      <c r="I2693" s="1375"/>
      <c r="J2693" s="1375"/>
      <c r="K2693" s="1375"/>
      <c r="L2693" s="1375"/>
    </row>
    <row r="2694" spans="1:12" ht="21">
      <c r="A2694" s="1372">
        <v>45535</v>
      </c>
      <c r="B2694" s="1373" t="s">
        <v>2397</v>
      </c>
      <c r="C2694" s="1373" t="s">
        <v>2463</v>
      </c>
      <c r="D2694" s="1373" t="s">
        <v>2464</v>
      </c>
      <c r="E2694" s="1373" t="s">
        <v>581</v>
      </c>
      <c r="F2694" s="1373" t="s">
        <v>1809</v>
      </c>
      <c r="G2694" s="1375"/>
      <c r="H2694" s="1375"/>
      <c r="I2694" s="1375"/>
      <c r="J2694" s="1375"/>
      <c r="K2694" s="1375"/>
      <c r="L2694" s="1375"/>
    </row>
    <row r="2695" spans="1:12" ht="21">
      <c r="A2695" s="1372">
        <v>45535</v>
      </c>
      <c r="B2695" s="1373" t="s">
        <v>2397</v>
      </c>
      <c r="C2695" s="1373" t="s">
        <v>2463</v>
      </c>
      <c r="D2695" s="1373" t="s">
        <v>2464</v>
      </c>
      <c r="E2695" s="1373" t="s">
        <v>582</v>
      </c>
      <c r="F2695" s="1373" t="s">
        <v>1810</v>
      </c>
      <c r="G2695" s="1374">
        <v>0</v>
      </c>
      <c r="H2695" s="1374">
        <v>495.63</v>
      </c>
      <c r="I2695" s="1374">
        <v>0</v>
      </c>
      <c r="J2695" s="1374">
        <v>66910.34</v>
      </c>
      <c r="K2695" s="1374">
        <v>-495.63</v>
      </c>
      <c r="L2695" s="1374">
        <v>-66910.34</v>
      </c>
    </row>
    <row r="2696" spans="1:12" ht="21">
      <c r="A2696" s="1372">
        <v>45535</v>
      </c>
      <c r="B2696" s="1373" t="s">
        <v>2397</v>
      </c>
      <c r="C2696" s="1373" t="s">
        <v>2463</v>
      </c>
      <c r="D2696" s="1373" t="s">
        <v>2464</v>
      </c>
      <c r="E2696" s="1373" t="s">
        <v>583</v>
      </c>
      <c r="F2696" s="1373" t="s">
        <v>81</v>
      </c>
      <c r="G2696" s="1374">
        <v>0</v>
      </c>
      <c r="H2696" s="1374">
        <v>0</v>
      </c>
      <c r="I2696" s="1374">
        <v>0</v>
      </c>
      <c r="J2696" s="1374">
        <v>695499</v>
      </c>
      <c r="K2696" s="1374">
        <v>0</v>
      </c>
      <c r="L2696" s="1374">
        <v>-695499</v>
      </c>
    </row>
    <row r="2697" spans="1:12" ht="21">
      <c r="A2697" s="1372">
        <v>45535</v>
      </c>
      <c r="B2697" s="1373" t="s">
        <v>2397</v>
      </c>
      <c r="C2697" s="1373" t="s">
        <v>2463</v>
      </c>
      <c r="D2697" s="1373" t="s">
        <v>2464</v>
      </c>
      <c r="E2697" s="1373" t="s">
        <v>584</v>
      </c>
      <c r="F2697" s="1373" t="s">
        <v>82</v>
      </c>
      <c r="G2697" s="1374">
        <v>0</v>
      </c>
      <c r="H2697" s="1374">
        <v>5137.22</v>
      </c>
      <c r="I2697" s="1374">
        <v>0</v>
      </c>
      <c r="J2697" s="1374">
        <v>719382.61</v>
      </c>
      <c r="K2697" s="1374">
        <v>-5137.22</v>
      </c>
      <c r="L2697" s="1374">
        <v>-719382.61</v>
      </c>
    </row>
    <row r="2698" spans="1:12" ht="21">
      <c r="A2698" s="1372">
        <v>45535</v>
      </c>
      <c r="B2698" s="1373" t="s">
        <v>2397</v>
      </c>
      <c r="C2698" s="1373" t="s">
        <v>2463</v>
      </c>
      <c r="D2698" s="1373" t="s">
        <v>2464</v>
      </c>
      <c r="E2698" s="1373" t="s">
        <v>585</v>
      </c>
      <c r="F2698" s="1373" t="s">
        <v>1450</v>
      </c>
      <c r="G2698" s="1375"/>
      <c r="H2698" s="1375"/>
      <c r="I2698" s="1375"/>
      <c r="J2698" s="1375"/>
      <c r="K2698" s="1375"/>
      <c r="L2698" s="1375"/>
    </row>
    <row r="2699" spans="1:12" ht="21">
      <c r="A2699" s="1372">
        <v>45535</v>
      </c>
      <c r="B2699" s="1373" t="s">
        <v>2397</v>
      </c>
      <c r="C2699" s="1373" t="s">
        <v>2463</v>
      </c>
      <c r="D2699" s="1373" t="s">
        <v>2464</v>
      </c>
      <c r="E2699" s="1373" t="s">
        <v>586</v>
      </c>
      <c r="F2699" s="1373" t="s">
        <v>1451</v>
      </c>
      <c r="G2699" s="1375"/>
      <c r="H2699" s="1375"/>
      <c r="I2699" s="1375"/>
      <c r="J2699" s="1375"/>
      <c r="K2699" s="1375"/>
      <c r="L2699" s="1375"/>
    </row>
    <row r="2700" spans="1:12" ht="21">
      <c r="A2700" s="1372">
        <v>45535</v>
      </c>
      <c r="B2700" s="1373" t="s">
        <v>2397</v>
      </c>
      <c r="C2700" s="1373" t="s">
        <v>2463</v>
      </c>
      <c r="D2700" s="1373" t="s">
        <v>2464</v>
      </c>
      <c r="E2700" s="1373" t="s">
        <v>587</v>
      </c>
      <c r="F2700" s="1373" t="s">
        <v>83</v>
      </c>
      <c r="G2700" s="1374">
        <v>0</v>
      </c>
      <c r="H2700" s="1374">
        <v>0</v>
      </c>
      <c r="I2700" s="1374">
        <v>1409150</v>
      </c>
      <c r="J2700" s="1374">
        <v>0</v>
      </c>
      <c r="K2700" s="1374">
        <v>0</v>
      </c>
      <c r="L2700" s="1374">
        <v>1409150</v>
      </c>
    </row>
    <row r="2701" spans="1:12" ht="21">
      <c r="A2701" s="1372">
        <v>45535</v>
      </c>
      <c r="B2701" s="1373" t="s">
        <v>2397</v>
      </c>
      <c r="C2701" s="1373" t="s">
        <v>2463</v>
      </c>
      <c r="D2701" s="1373" t="s">
        <v>2464</v>
      </c>
      <c r="E2701" s="1373" t="s">
        <v>588</v>
      </c>
      <c r="F2701" s="1373" t="s">
        <v>84</v>
      </c>
      <c r="G2701" s="1375"/>
      <c r="H2701" s="1375"/>
      <c r="I2701" s="1375"/>
      <c r="J2701" s="1375"/>
      <c r="K2701" s="1375"/>
      <c r="L2701" s="1375"/>
    </row>
    <row r="2702" spans="1:12" ht="21">
      <c r="A2702" s="1372">
        <v>45535</v>
      </c>
      <c r="B2702" s="1373" t="s">
        <v>2397</v>
      </c>
      <c r="C2702" s="1373" t="s">
        <v>2463</v>
      </c>
      <c r="D2702" s="1373" t="s">
        <v>2464</v>
      </c>
      <c r="E2702" s="1373" t="s">
        <v>589</v>
      </c>
      <c r="F2702" s="1373" t="s">
        <v>1452</v>
      </c>
      <c r="G2702" s="1374">
        <v>0</v>
      </c>
      <c r="H2702" s="1374">
        <v>0</v>
      </c>
      <c r="I2702" s="1374">
        <v>0</v>
      </c>
      <c r="J2702" s="1374">
        <v>1314163.3</v>
      </c>
      <c r="K2702" s="1374">
        <v>0</v>
      </c>
      <c r="L2702" s="1374">
        <v>-1314163.3</v>
      </c>
    </row>
    <row r="2703" spans="1:12" ht="21">
      <c r="A2703" s="1372">
        <v>45535</v>
      </c>
      <c r="B2703" s="1373" t="s">
        <v>2397</v>
      </c>
      <c r="C2703" s="1373" t="s">
        <v>2463</v>
      </c>
      <c r="D2703" s="1373" t="s">
        <v>2464</v>
      </c>
      <c r="E2703" s="1373" t="s">
        <v>590</v>
      </c>
      <c r="F2703" s="1373" t="s">
        <v>85</v>
      </c>
      <c r="G2703" s="1374">
        <v>0</v>
      </c>
      <c r="H2703" s="1374">
        <v>0</v>
      </c>
      <c r="I2703" s="1374">
        <v>5367800</v>
      </c>
      <c r="J2703" s="1374">
        <v>0</v>
      </c>
      <c r="K2703" s="1374">
        <v>0</v>
      </c>
      <c r="L2703" s="1374">
        <v>5367800</v>
      </c>
    </row>
    <row r="2704" spans="1:12" ht="21">
      <c r="A2704" s="1372">
        <v>45535</v>
      </c>
      <c r="B2704" s="1373" t="s">
        <v>2397</v>
      </c>
      <c r="C2704" s="1373" t="s">
        <v>2463</v>
      </c>
      <c r="D2704" s="1373" t="s">
        <v>2464</v>
      </c>
      <c r="E2704" s="1373" t="s">
        <v>591</v>
      </c>
      <c r="F2704" s="1373" t="s">
        <v>86</v>
      </c>
      <c r="G2704" s="1375"/>
      <c r="H2704" s="1375"/>
      <c r="I2704" s="1375"/>
      <c r="J2704" s="1375"/>
      <c r="K2704" s="1375"/>
      <c r="L2704" s="1375"/>
    </row>
    <row r="2705" spans="1:12" ht="21">
      <c r="A2705" s="1372">
        <v>45535</v>
      </c>
      <c r="B2705" s="1373" t="s">
        <v>2397</v>
      </c>
      <c r="C2705" s="1373" t="s">
        <v>2463</v>
      </c>
      <c r="D2705" s="1373" t="s">
        <v>2464</v>
      </c>
      <c r="E2705" s="1373" t="s">
        <v>592</v>
      </c>
      <c r="F2705" s="1373" t="s">
        <v>1453</v>
      </c>
      <c r="G2705" s="1374">
        <v>0</v>
      </c>
      <c r="H2705" s="1374">
        <v>0</v>
      </c>
      <c r="I2705" s="1374">
        <v>0</v>
      </c>
      <c r="J2705" s="1374">
        <v>5367795</v>
      </c>
      <c r="K2705" s="1374">
        <v>0</v>
      </c>
      <c r="L2705" s="1374">
        <v>-5367795</v>
      </c>
    </row>
    <row r="2706" spans="1:12" ht="21">
      <c r="A2706" s="1372">
        <v>45535</v>
      </c>
      <c r="B2706" s="1373" t="s">
        <v>2397</v>
      </c>
      <c r="C2706" s="1373" t="s">
        <v>2463</v>
      </c>
      <c r="D2706" s="1373" t="s">
        <v>2464</v>
      </c>
      <c r="E2706" s="1373" t="s">
        <v>593</v>
      </c>
      <c r="F2706" s="1373" t="s">
        <v>87</v>
      </c>
      <c r="G2706" s="1374">
        <v>0</v>
      </c>
      <c r="H2706" s="1374">
        <v>0</v>
      </c>
      <c r="I2706" s="1374">
        <v>1222470</v>
      </c>
      <c r="J2706" s="1374">
        <v>0</v>
      </c>
      <c r="K2706" s="1374">
        <v>0</v>
      </c>
      <c r="L2706" s="1374">
        <v>1222470</v>
      </c>
    </row>
    <row r="2707" spans="1:12" ht="21">
      <c r="A2707" s="1372">
        <v>45535</v>
      </c>
      <c r="B2707" s="1373" t="s">
        <v>2397</v>
      </c>
      <c r="C2707" s="1373" t="s">
        <v>2463</v>
      </c>
      <c r="D2707" s="1373" t="s">
        <v>2464</v>
      </c>
      <c r="E2707" s="1373" t="s">
        <v>594</v>
      </c>
      <c r="F2707" s="1373" t="s">
        <v>88</v>
      </c>
      <c r="G2707" s="1375"/>
      <c r="H2707" s="1375"/>
      <c r="I2707" s="1375"/>
      <c r="J2707" s="1375"/>
      <c r="K2707" s="1375"/>
      <c r="L2707" s="1375"/>
    </row>
    <row r="2708" spans="1:12" ht="21">
      <c r="A2708" s="1372">
        <v>45535</v>
      </c>
      <c r="B2708" s="1373" t="s">
        <v>2397</v>
      </c>
      <c r="C2708" s="1373" t="s">
        <v>2463</v>
      </c>
      <c r="D2708" s="1373" t="s">
        <v>2464</v>
      </c>
      <c r="E2708" s="1373" t="s">
        <v>595</v>
      </c>
      <c r="F2708" s="1373" t="s">
        <v>1454</v>
      </c>
      <c r="G2708" s="1374">
        <v>0</v>
      </c>
      <c r="H2708" s="1374">
        <v>0</v>
      </c>
      <c r="I2708" s="1374">
        <v>0</v>
      </c>
      <c r="J2708" s="1374">
        <v>1222464</v>
      </c>
      <c r="K2708" s="1374">
        <v>0</v>
      </c>
      <c r="L2708" s="1374">
        <v>-1222464</v>
      </c>
    </row>
    <row r="2709" spans="1:12" ht="21">
      <c r="A2709" s="1372">
        <v>45535</v>
      </c>
      <c r="B2709" s="1373" t="s">
        <v>2397</v>
      </c>
      <c r="C2709" s="1373" t="s">
        <v>2463</v>
      </c>
      <c r="D2709" s="1373" t="s">
        <v>2464</v>
      </c>
      <c r="E2709" s="1373" t="s">
        <v>596</v>
      </c>
      <c r="F2709" s="1373" t="s">
        <v>89</v>
      </c>
      <c r="G2709" s="1374">
        <v>0</v>
      </c>
      <c r="H2709" s="1374">
        <v>0</v>
      </c>
      <c r="I2709" s="1374">
        <v>108290</v>
      </c>
      <c r="J2709" s="1374">
        <v>0</v>
      </c>
      <c r="K2709" s="1374">
        <v>0</v>
      </c>
      <c r="L2709" s="1374">
        <v>108290</v>
      </c>
    </row>
    <row r="2710" spans="1:12" ht="21">
      <c r="A2710" s="1372">
        <v>45535</v>
      </c>
      <c r="B2710" s="1373" t="s">
        <v>2397</v>
      </c>
      <c r="C2710" s="1373" t="s">
        <v>2463</v>
      </c>
      <c r="D2710" s="1373" t="s">
        <v>2464</v>
      </c>
      <c r="E2710" s="1373" t="s">
        <v>597</v>
      </c>
      <c r="F2710" s="1373" t="s">
        <v>90</v>
      </c>
      <c r="G2710" s="1375"/>
      <c r="H2710" s="1375"/>
      <c r="I2710" s="1375"/>
      <c r="J2710" s="1375"/>
      <c r="K2710" s="1375"/>
      <c r="L2710" s="1375"/>
    </row>
    <row r="2711" spans="1:12" ht="21">
      <c r="A2711" s="1372">
        <v>45535</v>
      </c>
      <c r="B2711" s="1373" t="s">
        <v>2397</v>
      </c>
      <c r="C2711" s="1373" t="s">
        <v>2463</v>
      </c>
      <c r="D2711" s="1373" t="s">
        <v>2464</v>
      </c>
      <c r="E2711" s="1373" t="s">
        <v>598</v>
      </c>
      <c r="F2711" s="1373" t="s">
        <v>1455</v>
      </c>
      <c r="G2711" s="1374">
        <v>0</v>
      </c>
      <c r="H2711" s="1374">
        <v>0</v>
      </c>
      <c r="I2711" s="1374">
        <v>0</v>
      </c>
      <c r="J2711" s="1374">
        <v>108282</v>
      </c>
      <c r="K2711" s="1374">
        <v>0</v>
      </c>
      <c r="L2711" s="1374">
        <v>-108282</v>
      </c>
    </row>
    <row r="2712" spans="1:12" ht="21">
      <c r="A2712" s="1372">
        <v>45535</v>
      </c>
      <c r="B2712" s="1373" t="s">
        <v>2397</v>
      </c>
      <c r="C2712" s="1373" t="s">
        <v>2463</v>
      </c>
      <c r="D2712" s="1373" t="s">
        <v>2464</v>
      </c>
      <c r="E2712" s="1373" t="s">
        <v>599</v>
      </c>
      <c r="F2712" s="1373" t="s">
        <v>91</v>
      </c>
      <c r="G2712" s="1374">
        <v>0</v>
      </c>
      <c r="H2712" s="1374">
        <v>0</v>
      </c>
      <c r="I2712" s="1374">
        <v>46846</v>
      </c>
      <c r="J2712" s="1374">
        <v>0</v>
      </c>
      <c r="K2712" s="1374">
        <v>0</v>
      </c>
      <c r="L2712" s="1374">
        <v>46846</v>
      </c>
    </row>
    <row r="2713" spans="1:12" ht="21">
      <c r="A2713" s="1372">
        <v>45535</v>
      </c>
      <c r="B2713" s="1373" t="s">
        <v>2397</v>
      </c>
      <c r="C2713" s="1373" t="s">
        <v>2463</v>
      </c>
      <c r="D2713" s="1373" t="s">
        <v>2464</v>
      </c>
      <c r="E2713" s="1373" t="s">
        <v>600</v>
      </c>
      <c r="F2713" s="1373" t="s">
        <v>92</v>
      </c>
      <c r="G2713" s="1375"/>
      <c r="H2713" s="1375"/>
      <c r="I2713" s="1375"/>
      <c r="J2713" s="1375"/>
      <c r="K2713" s="1375"/>
      <c r="L2713" s="1375"/>
    </row>
    <row r="2714" spans="1:12" ht="21">
      <c r="A2714" s="1372">
        <v>45535</v>
      </c>
      <c r="B2714" s="1373" t="s">
        <v>2397</v>
      </c>
      <c r="C2714" s="1373" t="s">
        <v>2463</v>
      </c>
      <c r="D2714" s="1373" t="s">
        <v>2464</v>
      </c>
      <c r="E2714" s="1373" t="s">
        <v>601</v>
      </c>
      <c r="F2714" s="1373" t="s">
        <v>1456</v>
      </c>
      <c r="G2714" s="1374">
        <v>0</v>
      </c>
      <c r="H2714" s="1374">
        <v>0</v>
      </c>
      <c r="I2714" s="1374">
        <v>0</v>
      </c>
      <c r="J2714" s="1374">
        <v>46844</v>
      </c>
      <c r="K2714" s="1374">
        <v>0</v>
      </c>
      <c r="L2714" s="1374">
        <v>-46844</v>
      </c>
    </row>
    <row r="2715" spans="1:12" ht="21">
      <c r="A2715" s="1372">
        <v>45535</v>
      </c>
      <c r="B2715" s="1373" t="s">
        <v>2397</v>
      </c>
      <c r="C2715" s="1373" t="s">
        <v>2463</v>
      </c>
      <c r="D2715" s="1373" t="s">
        <v>2464</v>
      </c>
      <c r="E2715" s="1373" t="s">
        <v>1912</v>
      </c>
      <c r="F2715" s="1373" t="s">
        <v>1913</v>
      </c>
      <c r="G2715" s="1375"/>
      <c r="H2715" s="1375"/>
      <c r="I2715" s="1375"/>
      <c r="J2715" s="1375"/>
      <c r="K2715" s="1375"/>
      <c r="L2715" s="1375"/>
    </row>
    <row r="2716" spans="1:12" ht="21">
      <c r="A2716" s="1372">
        <v>45535</v>
      </c>
      <c r="B2716" s="1373" t="s">
        <v>2397</v>
      </c>
      <c r="C2716" s="1373" t="s">
        <v>2463</v>
      </c>
      <c r="D2716" s="1373" t="s">
        <v>2464</v>
      </c>
      <c r="E2716" s="1373" t="s">
        <v>1914</v>
      </c>
      <c r="F2716" s="1373" t="s">
        <v>1915</v>
      </c>
      <c r="G2716" s="1375"/>
      <c r="H2716" s="1375"/>
      <c r="I2716" s="1375"/>
      <c r="J2716" s="1375"/>
      <c r="K2716" s="1375"/>
      <c r="L2716" s="1375"/>
    </row>
    <row r="2717" spans="1:12" ht="21">
      <c r="A2717" s="1372">
        <v>45535</v>
      </c>
      <c r="B2717" s="1373" t="s">
        <v>2397</v>
      </c>
      <c r="C2717" s="1373" t="s">
        <v>2463</v>
      </c>
      <c r="D2717" s="1373" t="s">
        <v>2464</v>
      </c>
      <c r="E2717" s="1373" t="s">
        <v>1916</v>
      </c>
      <c r="F2717" s="1373" t="s">
        <v>1917</v>
      </c>
      <c r="G2717" s="1375"/>
      <c r="H2717" s="1375"/>
      <c r="I2717" s="1375"/>
      <c r="J2717" s="1375"/>
      <c r="K2717" s="1375"/>
      <c r="L2717" s="1375"/>
    </row>
    <row r="2718" spans="1:12" ht="21">
      <c r="A2718" s="1372">
        <v>45535</v>
      </c>
      <c r="B2718" s="1373" t="s">
        <v>2397</v>
      </c>
      <c r="C2718" s="1373" t="s">
        <v>2463</v>
      </c>
      <c r="D2718" s="1373" t="s">
        <v>2464</v>
      </c>
      <c r="E2718" s="1373" t="s">
        <v>602</v>
      </c>
      <c r="F2718" s="1373" t="s">
        <v>93</v>
      </c>
      <c r="G2718" s="1375"/>
      <c r="H2718" s="1375"/>
      <c r="I2718" s="1375"/>
      <c r="J2718" s="1375"/>
      <c r="K2718" s="1375"/>
      <c r="L2718" s="1375"/>
    </row>
    <row r="2719" spans="1:12" ht="21">
      <c r="A2719" s="1372">
        <v>45535</v>
      </c>
      <c r="B2719" s="1373" t="s">
        <v>2397</v>
      </c>
      <c r="C2719" s="1373" t="s">
        <v>2463</v>
      </c>
      <c r="D2719" s="1373" t="s">
        <v>2464</v>
      </c>
      <c r="E2719" s="1373" t="s">
        <v>603</v>
      </c>
      <c r="F2719" s="1373" t="s">
        <v>94</v>
      </c>
      <c r="G2719" s="1375"/>
      <c r="H2719" s="1375"/>
      <c r="I2719" s="1375"/>
      <c r="J2719" s="1375"/>
      <c r="K2719" s="1375"/>
      <c r="L2719" s="1375"/>
    </row>
    <row r="2720" spans="1:12" ht="21">
      <c r="A2720" s="1372">
        <v>45535</v>
      </c>
      <c r="B2720" s="1373" t="s">
        <v>2397</v>
      </c>
      <c r="C2720" s="1373" t="s">
        <v>2463</v>
      </c>
      <c r="D2720" s="1373" t="s">
        <v>2464</v>
      </c>
      <c r="E2720" s="1373" t="s">
        <v>604</v>
      </c>
      <c r="F2720" s="1373" t="s">
        <v>1457</v>
      </c>
      <c r="G2720" s="1375"/>
      <c r="H2720" s="1375"/>
      <c r="I2720" s="1375"/>
      <c r="J2720" s="1375"/>
      <c r="K2720" s="1375"/>
      <c r="L2720" s="1375"/>
    </row>
    <row r="2721" spans="1:12" ht="21">
      <c r="A2721" s="1372">
        <v>45535</v>
      </c>
      <c r="B2721" s="1373" t="s">
        <v>2397</v>
      </c>
      <c r="C2721" s="1373" t="s">
        <v>2463</v>
      </c>
      <c r="D2721" s="1373" t="s">
        <v>2464</v>
      </c>
      <c r="E2721" s="1373" t="s">
        <v>605</v>
      </c>
      <c r="F2721" s="1373" t="s">
        <v>95</v>
      </c>
      <c r="G2721" s="1374">
        <v>0</v>
      </c>
      <c r="H2721" s="1374">
        <v>0</v>
      </c>
      <c r="I2721" s="1374">
        <v>28810467</v>
      </c>
      <c r="J2721" s="1374">
        <v>0</v>
      </c>
      <c r="K2721" s="1374">
        <v>0</v>
      </c>
      <c r="L2721" s="1374">
        <v>28810467</v>
      </c>
    </row>
    <row r="2722" spans="1:12" ht="21">
      <c r="A2722" s="1372">
        <v>45535</v>
      </c>
      <c r="B2722" s="1373" t="s">
        <v>2397</v>
      </c>
      <c r="C2722" s="1373" t="s">
        <v>2463</v>
      </c>
      <c r="D2722" s="1373" t="s">
        <v>2464</v>
      </c>
      <c r="E2722" s="1373" t="s">
        <v>606</v>
      </c>
      <c r="F2722" s="1373" t="s">
        <v>96</v>
      </c>
      <c r="G2722" s="1375"/>
      <c r="H2722" s="1375"/>
      <c r="I2722" s="1375"/>
      <c r="J2722" s="1375"/>
      <c r="K2722" s="1375"/>
      <c r="L2722" s="1375"/>
    </row>
    <row r="2723" spans="1:12" ht="21">
      <c r="A2723" s="1372">
        <v>45535</v>
      </c>
      <c r="B2723" s="1373" t="s">
        <v>2397</v>
      </c>
      <c r="C2723" s="1373" t="s">
        <v>2463</v>
      </c>
      <c r="D2723" s="1373" t="s">
        <v>2464</v>
      </c>
      <c r="E2723" s="1373" t="s">
        <v>607</v>
      </c>
      <c r="F2723" s="1373" t="s">
        <v>1458</v>
      </c>
      <c r="G2723" s="1374">
        <v>0</v>
      </c>
      <c r="H2723" s="1374">
        <v>230787.71</v>
      </c>
      <c r="I2723" s="1374">
        <v>0</v>
      </c>
      <c r="J2723" s="1374">
        <v>21616751.199999999</v>
      </c>
      <c r="K2723" s="1374">
        <v>-230787.71</v>
      </c>
      <c r="L2723" s="1374">
        <v>-21616751.199999999</v>
      </c>
    </row>
    <row r="2724" spans="1:12" ht="21">
      <c r="A2724" s="1372">
        <v>45535</v>
      </c>
      <c r="B2724" s="1373" t="s">
        <v>2397</v>
      </c>
      <c r="C2724" s="1373" t="s">
        <v>2463</v>
      </c>
      <c r="D2724" s="1373" t="s">
        <v>2464</v>
      </c>
      <c r="E2724" s="1373" t="s">
        <v>608</v>
      </c>
      <c r="F2724" s="1373" t="s">
        <v>97</v>
      </c>
      <c r="G2724" s="1374">
        <v>0</v>
      </c>
      <c r="H2724" s="1374">
        <v>0</v>
      </c>
      <c r="I2724" s="1374">
        <v>352438</v>
      </c>
      <c r="J2724" s="1374">
        <v>0</v>
      </c>
      <c r="K2724" s="1374">
        <v>0</v>
      </c>
      <c r="L2724" s="1374">
        <v>352438</v>
      </c>
    </row>
    <row r="2725" spans="1:12" ht="21">
      <c r="A2725" s="1372">
        <v>45535</v>
      </c>
      <c r="B2725" s="1373" t="s">
        <v>2397</v>
      </c>
      <c r="C2725" s="1373" t="s">
        <v>2463</v>
      </c>
      <c r="D2725" s="1373" t="s">
        <v>2464</v>
      </c>
      <c r="E2725" s="1373" t="s">
        <v>609</v>
      </c>
      <c r="F2725" s="1373" t="s">
        <v>98</v>
      </c>
      <c r="G2725" s="1375"/>
      <c r="H2725" s="1375"/>
      <c r="I2725" s="1375"/>
      <c r="J2725" s="1375"/>
      <c r="K2725" s="1375"/>
      <c r="L2725" s="1375"/>
    </row>
    <row r="2726" spans="1:12" ht="21">
      <c r="A2726" s="1372">
        <v>45535</v>
      </c>
      <c r="B2726" s="1373" t="s">
        <v>2397</v>
      </c>
      <c r="C2726" s="1373" t="s">
        <v>2463</v>
      </c>
      <c r="D2726" s="1373" t="s">
        <v>2464</v>
      </c>
      <c r="E2726" s="1373" t="s">
        <v>610</v>
      </c>
      <c r="F2726" s="1373" t="s">
        <v>1459</v>
      </c>
      <c r="G2726" s="1374">
        <v>0</v>
      </c>
      <c r="H2726" s="1374">
        <v>0</v>
      </c>
      <c r="I2726" s="1374">
        <v>0</v>
      </c>
      <c r="J2726" s="1374">
        <v>352408</v>
      </c>
      <c r="K2726" s="1374">
        <v>0</v>
      </c>
      <c r="L2726" s="1374">
        <v>-352408</v>
      </c>
    </row>
    <row r="2727" spans="1:12" ht="21">
      <c r="A2727" s="1372">
        <v>45535</v>
      </c>
      <c r="B2727" s="1373" t="s">
        <v>2397</v>
      </c>
      <c r="C2727" s="1373" t="s">
        <v>2463</v>
      </c>
      <c r="D2727" s="1373" t="s">
        <v>2464</v>
      </c>
      <c r="E2727" s="1373" t="s">
        <v>611</v>
      </c>
      <c r="F2727" s="1373" t="s">
        <v>397</v>
      </c>
      <c r="G2727" s="1375"/>
      <c r="H2727" s="1375"/>
      <c r="I2727" s="1375"/>
      <c r="J2727" s="1375"/>
      <c r="K2727" s="1375"/>
      <c r="L2727" s="1375"/>
    </row>
    <row r="2728" spans="1:12" ht="21">
      <c r="A2728" s="1372">
        <v>45535</v>
      </c>
      <c r="B2728" s="1373" t="s">
        <v>2397</v>
      </c>
      <c r="C2728" s="1373" t="s">
        <v>2463</v>
      </c>
      <c r="D2728" s="1373" t="s">
        <v>2464</v>
      </c>
      <c r="E2728" s="1373" t="s">
        <v>612</v>
      </c>
      <c r="F2728" s="1373" t="s">
        <v>398</v>
      </c>
      <c r="G2728" s="1375"/>
      <c r="H2728" s="1375"/>
      <c r="I2728" s="1375"/>
      <c r="J2728" s="1375"/>
      <c r="K2728" s="1375"/>
      <c r="L2728" s="1375"/>
    </row>
    <row r="2729" spans="1:12" ht="21">
      <c r="A2729" s="1372">
        <v>45535</v>
      </c>
      <c r="B2729" s="1373" t="s">
        <v>2397</v>
      </c>
      <c r="C2729" s="1373" t="s">
        <v>2463</v>
      </c>
      <c r="D2729" s="1373" t="s">
        <v>2464</v>
      </c>
      <c r="E2729" s="1373" t="s">
        <v>613</v>
      </c>
      <c r="F2729" s="1373" t="s">
        <v>1811</v>
      </c>
      <c r="G2729" s="1375"/>
      <c r="H2729" s="1375"/>
      <c r="I2729" s="1375"/>
      <c r="J2729" s="1375"/>
      <c r="K2729" s="1375"/>
      <c r="L2729" s="1375"/>
    </row>
    <row r="2730" spans="1:12" ht="21">
      <c r="A2730" s="1372">
        <v>45535</v>
      </c>
      <c r="B2730" s="1373" t="s">
        <v>2397</v>
      </c>
      <c r="C2730" s="1373" t="s">
        <v>2463</v>
      </c>
      <c r="D2730" s="1373" t="s">
        <v>2464</v>
      </c>
      <c r="E2730" s="1373" t="s">
        <v>614</v>
      </c>
      <c r="F2730" s="1373" t="s">
        <v>99</v>
      </c>
      <c r="G2730" s="1374">
        <v>0</v>
      </c>
      <c r="H2730" s="1374">
        <v>0</v>
      </c>
      <c r="I2730" s="1374">
        <v>2065765</v>
      </c>
      <c r="J2730" s="1374">
        <v>0</v>
      </c>
      <c r="K2730" s="1374">
        <v>0</v>
      </c>
      <c r="L2730" s="1374">
        <v>2065765</v>
      </c>
    </row>
    <row r="2731" spans="1:12" ht="21">
      <c r="A2731" s="1372">
        <v>45535</v>
      </c>
      <c r="B2731" s="1373" t="s">
        <v>2397</v>
      </c>
      <c r="C2731" s="1373" t="s">
        <v>2463</v>
      </c>
      <c r="D2731" s="1373" t="s">
        <v>2464</v>
      </c>
      <c r="E2731" s="1373" t="s">
        <v>615</v>
      </c>
      <c r="F2731" s="1373" t="s">
        <v>100</v>
      </c>
      <c r="G2731" s="1375"/>
      <c r="H2731" s="1375"/>
      <c r="I2731" s="1375"/>
      <c r="J2731" s="1375"/>
      <c r="K2731" s="1375"/>
      <c r="L2731" s="1375"/>
    </row>
    <row r="2732" spans="1:12" ht="21">
      <c r="A2732" s="1372">
        <v>45535</v>
      </c>
      <c r="B2732" s="1373" t="s">
        <v>2397</v>
      </c>
      <c r="C2732" s="1373" t="s">
        <v>2463</v>
      </c>
      <c r="D2732" s="1373" t="s">
        <v>2464</v>
      </c>
      <c r="E2732" s="1373" t="s">
        <v>616</v>
      </c>
      <c r="F2732" s="1373" t="s">
        <v>1461</v>
      </c>
      <c r="G2732" s="1374">
        <v>0</v>
      </c>
      <c r="H2732" s="1374">
        <v>0</v>
      </c>
      <c r="I2732" s="1374">
        <v>0</v>
      </c>
      <c r="J2732" s="1374">
        <v>1252249</v>
      </c>
      <c r="K2732" s="1374">
        <v>0</v>
      </c>
      <c r="L2732" s="1374">
        <v>-1252249</v>
      </c>
    </row>
    <row r="2733" spans="1:12" ht="21">
      <c r="A2733" s="1372">
        <v>45535</v>
      </c>
      <c r="B2733" s="1373" t="s">
        <v>2397</v>
      </c>
      <c r="C2733" s="1373" t="s">
        <v>2463</v>
      </c>
      <c r="D2733" s="1373" t="s">
        <v>2464</v>
      </c>
      <c r="E2733" s="1373" t="s">
        <v>617</v>
      </c>
      <c r="F2733" s="1373" t="s">
        <v>101</v>
      </c>
      <c r="G2733" s="1375"/>
      <c r="H2733" s="1375"/>
      <c r="I2733" s="1375"/>
      <c r="J2733" s="1375"/>
      <c r="K2733" s="1375"/>
      <c r="L2733" s="1375"/>
    </row>
    <row r="2734" spans="1:12" ht="21">
      <c r="A2734" s="1372">
        <v>45535</v>
      </c>
      <c r="B2734" s="1373" t="s">
        <v>2397</v>
      </c>
      <c r="C2734" s="1373" t="s">
        <v>2463</v>
      </c>
      <c r="D2734" s="1373" t="s">
        <v>2464</v>
      </c>
      <c r="E2734" s="1373" t="s">
        <v>618</v>
      </c>
      <c r="F2734" s="1373" t="s">
        <v>102</v>
      </c>
      <c r="G2734" s="1375"/>
      <c r="H2734" s="1375"/>
      <c r="I2734" s="1375"/>
      <c r="J2734" s="1375"/>
      <c r="K2734" s="1375"/>
      <c r="L2734" s="1375"/>
    </row>
    <row r="2735" spans="1:12" ht="21">
      <c r="A2735" s="1372">
        <v>45535</v>
      </c>
      <c r="B2735" s="1373" t="s">
        <v>2397</v>
      </c>
      <c r="C2735" s="1373" t="s">
        <v>2463</v>
      </c>
      <c r="D2735" s="1373" t="s">
        <v>2464</v>
      </c>
      <c r="E2735" s="1373" t="s">
        <v>619</v>
      </c>
      <c r="F2735" s="1373" t="s">
        <v>1812</v>
      </c>
      <c r="G2735" s="1375"/>
      <c r="H2735" s="1375"/>
      <c r="I2735" s="1375"/>
      <c r="J2735" s="1375"/>
      <c r="K2735" s="1375"/>
      <c r="L2735" s="1375"/>
    </row>
    <row r="2736" spans="1:12" ht="21">
      <c r="A2736" s="1372">
        <v>45535</v>
      </c>
      <c r="B2736" s="1373" t="s">
        <v>2397</v>
      </c>
      <c r="C2736" s="1373" t="s">
        <v>2463</v>
      </c>
      <c r="D2736" s="1373" t="s">
        <v>2464</v>
      </c>
      <c r="E2736" s="1373" t="s">
        <v>620</v>
      </c>
      <c r="F2736" s="1373" t="s">
        <v>399</v>
      </c>
      <c r="G2736" s="1375"/>
      <c r="H2736" s="1375"/>
      <c r="I2736" s="1375"/>
      <c r="J2736" s="1375"/>
      <c r="K2736" s="1375"/>
      <c r="L2736" s="1375"/>
    </row>
    <row r="2737" spans="1:12" ht="21">
      <c r="A2737" s="1372">
        <v>45535</v>
      </c>
      <c r="B2737" s="1373" t="s">
        <v>2397</v>
      </c>
      <c r="C2737" s="1373" t="s">
        <v>2463</v>
      </c>
      <c r="D2737" s="1373" t="s">
        <v>2464</v>
      </c>
      <c r="E2737" s="1373" t="s">
        <v>621</v>
      </c>
      <c r="F2737" s="1373" t="s">
        <v>400</v>
      </c>
      <c r="G2737" s="1375"/>
      <c r="H2737" s="1375"/>
      <c r="I2737" s="1375"/>
      <c r="J2737" s="1375"/>
      <c r="K2737" s="1375"/>
      <c r="L2737" s="1375"/>
    </row>
    <row r="2738" spans="1:12" ht="21">
      <c r="A2738" s="1372">
        <v>45535</v>
      </c>
      <c r="B2738" s="1373" t="s">
        <v>2397</v>
      </c>
      <c r="C2738" s="1373" t="s">
        <v>2463</v>
      </c>
      <c r="D2738" s="1373" t="s">
        <v>2464</v>
      </c>
      <c r="E2738" s="1373" t="s">
        <v>622</v>
      </c>
      <c r="F2738" s="1373" t="s">
        <v>1813</v>
      </c>
      <c r="G2738" s="1375"/>
      <c r="H2738" s="1375"/>
      <c r="I2738" s="1375"/>
      <c r="J2738" s="1375"/>
      <c r="K2738" s="1375"/>
      <c r="L2738" s="1375"/>
    </row>
    <row r="2739" spans="1:12" ht="21">
      <c r="A2739" s="1372">
        <v>45535</v>
      </c>
      <c r="B2739" s="1373" t="s">
        <v>2397</v>
      </c>
      <c r="C2739" s="1373" t="s">
        <v>2463</v>
      </c>
      <c r="D2739" s="1373" t="s">
        <v>2464</v>
      </c>
      <c r="E2739" s="1373" t="s">
        <v>623</v>
      </c>
      <c r="F2739" s="1373" t="s">
        <v>103</v>
      </c>
      <c r="G2739" s="1375"/>
      <c r="H2739" s="1375"/>
      <c r="I2739" s="1375"/>
      <c r="J2739" s="1375"/>
      <c r="K2739" s="1375"/>
      <c r="L2739" s="1375"/>
    </row>
    <row r="2740" spans="1:12" ht="21">
      <c r="A2740" s="1372">
        <v>45535</v>
      </c>
      <c r="B2740" s="1373" t="s">
        <v>2397</v>
      </c>
      <c r="C2740" s="1373" t="s">
        <v>2463</v>
      </c>
      <c r="D2740" s="1373" t="s">
        <v>2464</v>
      </c>
      <c r="E2740" s="1373" t="s">
        <v>624</v>
      </c>
      <c r="F2740" s="1373" t="s">
        <v>104</v>
      </c>
      <c r="G2740" s="1375"/>
      <c r="H2740" s="1375"/>
      <c r="I2740" s="1375"/>
      <c r="J2740" s="1375"/>
      <c r="K2740" s="1375"/>
      <c r="L2740" s="1375"/>
    </row>
    <row r="2741" spans="1:12" ht="21">
      <c r="A2741" s="1372">
        <v>45535</v>
      </c>
      <c r="B2741" s="1373" t="s">
        <v>2397</v>
      </c>
      <c r="C2741" s="1373" t="s">
        <v>2463</v>
      </c>
      <c r="D2741" s="1373" t="s">
        <v>2464</v>
      </c>
      <c r="E2741" s="1373" t="s">
        <v>625</v>
      </c>
      <c r="F2741" s="1373" t="s">
        <v>1814</v>
      </c>
      <c r="G2741" s="1375"/>
      <c r="H2741" s="1375"/>
      <c r="I2741" s="1375"/>
      <c r="J2741" s="1375"/>
      <c r="K2741" s="1375"/>
      <c r="L2741" s="1375"/>
    </row>
    <row r="2742" spans="1:12" ht="21">
      <c r="A2742" s="1372">
        <v>45535</v>
      </c>
      <c r="B2742" s="1373" t="s">
        <v>2397</v>
      </c>
      <c r="C2742" s="1373" t="s">
        <v>2463</v>
      </c>
      <c r="D2742" s="1373" t="s">
        <v>2464</v>
      </c>
      <c r="E2742" s="1373" t="s">
        <v>626</v>
      </c>
      <c r="F2742" s="1373" t="s">
        <v>105</v>
      </c>
      <c r="G2742" s="1375"/>
      <c r="H2742" s="1375"/>
      <c r="I2742" s="1375"/>
      <c r="J2742" s="1375"/>
      <c r="K2742" s="1375"/>
      <c r="L2742" s="1375"/>
    </row>
    <row r="2743" spans="1:12" ht="21">
      <c r="A2743" s="1372">
        <v>45535</v>
      </c>
      <c r="B2743" s="1373" t="s">
        <v>2397</v>
      </c>
      <c r="C2743" s="1373" t="s">
        <v>2463</v>
      </c>
      <c r="D2743" s="1373" t="s">
        <v>2464</v>
      </c>
      <c r="E2743" s="1373" t="s">
        <v>627</v>
      </c>
      <c r="F2743" s="1373" t="s">
        <v>106</v>
      </c>
      <c r="G2743" s="1375"/>
      <c r="H2743" s="1375"/>
      <c r="I2743" s="1375"/>
      <c r="J2743" s="1375"/>
      <c r="K2743" s="1375"/>
      <c r="L2743" s="1375"/>
    </row>
    <row r="2744" spans="1:12" ht="21">
      <c r="A2744" s="1372">
        <v>45535</v>
      </c>
      <c r="B2744" s="1373" t="s">
        <v>2397</v>
      </c>
      <c r="C2744" s="1373" t="s">
        <v>2463</v>
      </c>
      <c r="D2744" s="1373" t="s">
        <v>2464</v>
      </c>
      <c r="E2744" s="1373" t="s">
        <v>628</v>
      </c>
      <c r="F2744" s="1373" t="s">
        <v>1465</v>
      </c>
      <c r="G2744" s="1375"/>
      <c r="H2744" s="1375"/>
      <c r="I2744" s="1375"/>
      <c r="J2744" s="1375"/>
      <c r="K2744" s="1375"/>
      <c r="L2744" s="1375"/>
    </row>
    <row r="2745" spans="1:12" ht="21">
      <c r="A2745" s="1372">
        <v>45535</v>
      </c>
      <c r="B2745" s="1373" t="s">
        <v>2397</v>
      </c>
      <c r="C2745" s="1373" t="s">
        <v>2463</v>
      </c>
      <c r="D2745" s="1373" t="s">
        <v>2464</v>
      </c>
      <c r="E2745" s="1373" t="s">
        <v>629</v>
      </c>
      <c r="F2745" s="1373" t="s">
        <v>401</v>
      </c>
      <c r="G2745" s="1374">
        <v>0</v>
      </c>
      <c r="H2745" s="1374">
        <v>0</v>
      </c>
      <c r="I2745" s="1374">
        <v>7130245.2999999998</v>
      </c>
      <c r="J2745" s="1374">
        <v>0</v>
      </c>
      <c r="K2745" s="1374">
        <v>0</v>
      </c>
      <c r="L2745" s="1374">
        <v>7130245.2999999998</v>
      </c>
    </row>
    <row r="2746" spans="1:12" ht="21">
      <c r="A2746" s="1372">
        <v>45535</v>
      </c>
      <c r="B2746" s="1373" t="s">
        <v>2397</v>
      </c>
      <c r="C2746" s="1373" t="s">
        <v>2463</v>
      </c>
      <c r="D2746" s="1373" t="s">
        <v>2464</v>
      </c>
      <c r="E2746" s="1373" t="s">
        <v>630</v>
      </c>
      <c r="F2746" s="1373" t="s">
        <v>402</v>
      </c>
      <c r="G2746" s="1374">
        <v>0</v>
      </c>
      <c r="H2746" s="1374">
        <v>0</v>
      </c>
      <c r="I2746" s="1374">
        <v>10319900</v>
      </c>
      <c r="J2746" s="1374">
        <v>0</v>
      </c>
      <c r="K2746" s="1374">
        <v>0</v>
      </c>
      <c r="L2746" s="1374">
        <v>10319900</v>
      </c>
    </row>
    <row r="2747" spans="1:12" ht="21">
      <c r="A2747" s="1372">
        <v>45535</v>
      </c>
      <c r="B2747" s="1373" t="s">
        <v>2397</v>
      </c>
      <c r="C2747" s="1373" t="s">
        <v>2463</v>
      </c>
      <c r="D2747" s="1373" t="s">
        <v>2464</v>
      </c>
      <c r="E2747" s="1373" t="s">
        <v>631</v>
      </c>
      <c r="F2747" s="1373" t="s">
        <v>107</v>
      </c>
      <c r="G2747" s="1374">
        <v>0</v>
      </c>
      <c r="H2747" s="1374">
        <v>0</v>
      </c>
      <c r="I2747" s="1374">
        <v>4571480</v>
      </c>
      <c r="J2747" s="1374">
        <v>0</v>
      </c>
      <c r="K2747" s="1374">
        <v>0</v>
      </c>
      <c r="L2747" s="1374">
        <v>4571480</v>
      </c>
    </row>
    <row r="2748" spans="1:12" ht="21">
      <c r="A2748" s="1372">
        <v>45535</v>
      </c>
      <c r="B2748" s="1373" t="s">
        <v>2397</v>
      </c>
      <c r="C2748" s="1373" t="s">
        <v>2463</v>
      </c>
      <c r="D2748" s="1373" t="s">
        <v>2464</v>
      </c>
      <c r="E2748" s="1373" t="s">
        <v>632</v>
      </c>
      <c r="F2748" s="1373" t="s">
        <v>403</v>
      </c>
      <c r="G2748" s="1374">
        <v>0</v>
      </c>
      <c r="H2748" s="1374">
        <v>0</v>
      </c>
      <c r="I2748" s="1374">
        <v>1171925</v>
      </c>
      <c r="J2748" s="1374">
        <v>0</v>
      </c>
      <c r="K2748" s="1374">
        <v>0</v>
      </c>
      <c r="L2748" s="1374">
        <v>1171925</v>
      </c>
    </row>
    <row r="2749" spans="1:12" ht="21">
      <c r="A2749" s="1372">
        <v>45535</v>
      </c>
      <c r="B2749" s="1373" t="s">
        <v>2397</v>
      </c>
      <c r="C2749" s="1373" t="s">
        <v>2463</v>
      </c>
      <c r="D2749" s="1373" t="s">
        <v>2464</v>
      </c>
      <c r="E2749" s="1373" t="s">
        <v>633</v>
      </c>
      <c r="F2749" s="1373" t="s">
        <v>404</v>
      </c>
      <c r="G2749" s="1374">
        <v>0</v>
      </c>
      <c r="H2749" s="1374">
        <v>9000</v>
      </c>
      <c r="I2749" s="1374">
        <v>90440</v>
      </c>
      <c r="J2749" s="1374">
        <v>0</v>
      </c>
      <c r="K2749" s="1374">
        <v>-9000</v>
      </c>
      <c r="L2749" s="1374">
        <v>90440</v>
      </c>
    </row>
    <row r="2750" spans="1:12" ht="21">
      <c r="A2750" s="1372">
        <v>45535</v>
      </c>
      <c r="B2750" s="1373" t="s">
        <v>2397</v>
      </c>
      <c r="C2750" s="1373" t="s">
        <v>2463</v>
      </c>
      <c r="D2750" s="1373" t="s">
        <v>2464</v>
      </c>
      <c r="E2750" s="1373" t="s">
        <v>634</v>
      </c>
      <c r="F2750" s="1373" t="s">
        <v>405</v>
      </c>
      <c r="G2750" s="1374">
        <v>0</v>
      </c>
      <c r="H2750" s="1374">
        <v>0</v>
      </c>
      <c r="I2750" s="1374">
        <v>24900</v>
      </c>
      <c r="J2750" s="1374">
        <v>0</v>
      </c>
      <c r="K2750" s="1374">
        <v>0</v>
      </c>
      <c r="L2750" s="1374">
        <v>24900</v>
      </c>
    </row>
    <row r="2751" spans="1:12" ht="21">
      <c r="A2751" s="1372">
        <v>45535</v>
      </c>
      <c r="B2751" s="1373" t="s">
        <v>2397</v>
      </c>
      <c r="C2751" s="1373" t="s">
        <v>2463</v>
      </c>
      <c r="D2751" s="1373" t="s">
        <v>2464</v>
      </c>
      <c r="E2751" s="1373" t="s">
        <v>635</v>
      </c>
      <c r="F2751" s="1373" t="s">
        <v>406</v>
      </c>
      <c r="G2751" s="1374">
        <v>1422180</v>
      </c>
      <c r="H2751" s="1374">
        <v>0</v>
      </c>
      <c r="I2751" s="1374">
        <v>96274480.739999995</v>
      </c>
      <c r="J2751" s="1374">
        <v>0</v>
      </c>
      <c r="K2751" s="1374">
        <v>1422180</v>
      </c>
      <c r="L2751" s="1374">
        <v>96274480.739999995</v>
      </c>
    </row>
    <row r="2752" spans="1:12" ht="21">
      <c r="A2752" s="1372">
        <v>45535</v>
      </c>
      <c r="B2752" s="1373" t="s">
        <v>2397</v>
      </c>
      <c r="C2752" s="1373" t="s">
        <v>2463</v>
      </c>
      <c r="D2752" s="1373" t="s">
        <v>2464</v>
      </c>
      <c r="E2752" s="1373" t="s">
        <v>636</v>
      </c>
      <c r="F2752" s="1373" t="s">
        <v>108</v>
      </c>
      <c r="G2752" s="1374">
        <v>0</v>
      </c>
      <c r="H2752" s="1374">
        <v>0</v>
      </c>
      <c r="I2752" s="1374">
        <v>5957315.2000000002</v>
      </c>
      <c r="J2752" s="1374">
        <v>0</v>
      </c>
      <c r="K2752" s="1374">
        <v>0</v>
      </c>
      <c r="L2752" s="1374">
        <v>5957315.2000000002</v>
      </c>
    </row>
    <row r="2753" spans="1:12" ht="21">
      <c r="A2753" s="1372">
        <v>45535</v>
      </c>
      <c r="B2753" s="1373" t="s">
        <v>2397</v>
      </c>
      <c r="C2753" s="1373" t="s">
        <v>2463</v>
      </c>
      <c r="D2753" s="1373" t="s">
        <v>2464</v>
      </c>
      <c r="E2753" s="1373" t="s">
        <v>637</v>
      </c>
      <c r="F2753" s="1373" t="s">
        <v>407</v>
      </c>
      <c r="G2753" s="1374">
        <v>0</v>
      </c>
      <c r="H2753" s="1374">
        <v>0</v>
      </c>
      <c r="I2753" s="1374">
        <v>3884736.3</v>
      </c>
      <c r="J2753" s="1374">
        <v>0</v>
      </c>
      <c r="K2753" s="1374">
        <v>0</v>
      </c>
      <c r="L2753" s="1374">
        <v>3884736.3</v>
      </c>
    </row>
    <row r="2754" spans="1:12" ht="21">
      <c r="A2754" s="1372">
        <v>45535</v>
      </c>
      <c r="B2754" s="1373" t="s">
        <v>2397</v>
      </c>
      <c r="C2754" s="1373" t="s">
        <v>2463</v>
      </c>
      <c r="D2754" s="1373" t="s">
        <v>2464</v>
      </c>
      <c r="E2754" s="1373" t="s">
        <v>638</v>
      </c>
      <c r="F2754" s="1373" t="s">
        <v>109</v>
      </c>
      <c r="G2754" s="1375"/>
      <c r="H2754" s="1375"/>
      <c r="I2754" s="1375"/>
      <c r="J2754" s="1375"/>
      <c r="K2754" s="1375"/>
      <c r="L2754" s="1375"/>
    </row>
    <row r="2755" spans="1:12" ht="21">
      <c r="A2755" s="1372">
        <v>45535</v>
      </c>
      <c r="B2755" s="1373" t="s">
        <v>2397</v>
      </c>
      <c r="C2755" s="1373" t="s">
        <v>2463</v>
      </c>
      <c r="D2755" s="1373" t="s">
        <v>2464</v>
      </c>
      <c r="E2755" s="1373" t="s">
        <v>639</v>
      </c>
      <c r="F2755" s="1373" t="s">
        <v>110</v>
      </c>
      <c r="G2755" s="1374">
        <v>0</v>
      </c>
      <c r="H2755" s="1374">
        <v>23836.68</v>
      </c>
      <c r="I2755" s="1374">
        <v>0</v>
      </c>
      <c r="J2755" s="1374">
        <v>6469702.5300000003</v>
      </c>
      <c r="K2755" s="1374">
        <v>-23836.68</v>
      </c>
      <c r="L2755" s="1374">
        <v>-6469702.5300000003</v>
      </c>
    </row>
    <row r="2756" spans="1:12" ht="21">
      <c r="A2756" s="1372">
        <v>45535</v>
      </c>
      <c r="B2756" s="1373" t="s">
        <v>2397</v>
      </c>
      <c r="C2756" s="1373" t="s">
        <v>2463</v>
      </c>
      <c r="D2756" s="1373" t="s">
        <v>2464</v>
      </c>
      <c r="E2756" s="1373" t="s">
        <v>640</v>
      </c>
      <c r="F2756" s="1373" t="s">
        <v>111</v>
      </c>
      <c r="G2756" s="1374">
        <v>0</v>
      </c>
      <c r="H2756" s="1374">
        <v>64006.65</v>
      </c>
      <c r="I2756" s="1374">
        <v>0</v>
      </c>
      <c r="J2756" s="1374">
        <v>7632339.6900000004</v>
      </c>
      <c r="K2756" s="1374">
        <v>-64006.65</v>
      </c>
      <c r="L2756" s="1374">
        <v>-7632339.6900000004</v>
      </c>
    </row>
    <row r="2757" spans="1:12" ht="21">
      <c r="A2757" s="1372">
        <v>45535</v>
      </c>
      <c r="B2757" s="1373" t="s">
        <v>2397</v>
      </c>
      <c r="C2757" s="1373" t="s">
        <v>2463</v>
      </c>
      <c r="D2757" s="1373" t="s">
        <v>2464</v>
      </c>
      <c r="E2757" s="1373" t="s">
        <v>641</v>
      </c>
      <c r="F2757" s="1373" t="s">
        <v>112</v>
      </c>
      <c r="G2757" s="1374">
        <v>0</v>
      </c>
      <c r="H2757" s="1374">
        <v>791.66</v>
      </c>
      <c r="I2757" s="1374">
        <v>0</v>
      </c>
      <c r="J2757" s="1374">
        <v>4562689.55</v>
      </c>
      <c r="K2757" s="1374">
        <v>-791.66</v>
      </c>
      <c r="L2757" s="1374">
        <v>-4562689.55</v>
      </c>
    </row>
    <row r="2758" spans="1:12" ht="21">
      <c r="A2758" s="1372">
        <v>45535</v>
      </c>
      <c r="B2758" s="1373" t="s">
        <v>2397</v>
      </c>
      <c r="C2758" s="1373" t="s">
        <v>2463</v>
      </c>
      <c r="D2758" s="1373" t="s">
        <v>2464</v>
      </c>
      <c r="E2758" s="1373" t="s">
        <v>642</v>
      </c>
      <c r="F2758" s="1373" t="s">
        <v>113</v>
      </c>
      <c r="G2758" s="1374">
        <v>0</v>
      </c>
      <c r="H2758" s="1374">
        <v>3215.12</v>
      </c>
      <c r="I2758" s="1374">
        <v>0</v>
      </c>
      <c r="J2758" s="1374">
        <v>1107972.52</v>
      </c>
      <c r="K2758" s="1374">
        <v>-3215.12</v>
      </c>
      <c r="L2758" s="1374">
        <v>-1107972.52</v>
      </c>
    </row>
    <row r="2759" spans="1:12" ht="21">
      <c r="A2759" s="1372">
        <v>45535</v>
      </c>
      <c r="B2759" s="1373" t="s">
        <v>2397</v>
      </c>
      <c r="C2759" s="1373" t="s">
        <v>2463</v>
      </c>
      <c r="D2759" s="1373" t="s">
        <v>2464</v>
      </c>
      <c r="E2759" s="1373" t="s">
        <v>643</v>
      </c>
      <c r="F2759" s="1373" t="s">
        <v>114</v>
      </c>
      <c r="G2759" s="1374">
        <v>0</v>
      </c>
      <c r="H2759" s="1374">
        <v>2958.34</v>
      </c>
      <c r="I2759" s="1374">
        <v>0</v>
      </c>
      <c r="J2759" s="1374">
        <v>56643.34</v>
      </c>
      <c r="K2759" s="1374">
        <v>-2958.34</v>
      </c>
      <c r="L2759" s="1374">
        <v>-56643.34</v>
      </c>
    </row>
    <row r="2760" spans="1:12" ht="21">
      <c r="A2760" s="1372">
        <v>45535</v>
      </c>
      <c r="B2760" s="1373" t="s">
        <v>2397</v>
      </c>
      <c r="C2760" s="1373" t="s">
        <v>2463</v>
      </c>
      <c r="D2760" s="1373" t="s">
        <v>2464</v>
      </c>
      <c r="E2760" s="1373" t="s">
        <v>644</v>
      </c>
      <c r="F2760" s="1373" t="s">
        <v>115</v>
      </c>
      <c r="G2760" s="1374">
        <v>0</v>
      </c>
      <c r="H2760" s="1374">
        <v>0</v>
      </c>
      <c r="I2760" s="1374">
        <v>0</v>
      </c>
      <c r="J2760" s="1374">
        <v>24897</v>
      </c>
      <c r="K2760" s="1374">
        <v>0</v>
      </c>
      <c r="L2760" s="1374">
        <v>-24897</v>
      </c>
    </row>
    <row r="2761" spans="1:12" ht="21">
      <c r="A2761" s="1372">
        <v>45535</v>
      </c>
      <c r="B2761" s="1373" t="s">
        <v>2397</v>
      </c>
      <c r="C2761" s="1373" t="s">
        <v>2463</v>
      </c>
      <c r="D2761" s="1373" t="s">
        <v>2464</v>
      </c>
      <c r="E2761" s="1373" t="s">
        <v>645</v>
      </c>
      <c r="F2761" s="1373" t="s">
        <v>116</v>
      </c>
      <c r="G2761" s="1374">
        <v>0</v>
      </c>
      <c r="H2761" s="1374">
        <v>605193.1</v>
      </c>
      <c r="I2761" s="1374">
        <v>0</v>
      </c>
      <c r="J2761" s="1374">
        <v>87503142.870000005</v>
      </c>
      <c r="K2761" s="1374">
        <v>-605193.1</v>
      </c>
      <c r="L2761" s="1374">
        <v>-87503142.870000005</v>
      </c>
    </row>
    <row r="2762" spans="1:12" ht="21">
      <c r="A2762" s="1372">
        <v>45535</v>
      </c>
      <c r="B2762" s="1373" t="s">
        <v>2397</v>
      </c>
      <c r="C2762" s="1373" t="s">
        <v>2463</v>
      </c>
      <c r="D2762" s="1373" t="s">
        <v>2464</v>
      </c>
      <c r="E2762" s="1373" t="s">
        <v>646</v>
      </c>
      <c r="F2762" s="1373" t="s">
        <v>117</v>
      </c>
      <c r="G2762" s="1374">
        <v>0</v>
      </c>
      <c r="H2762" s="1374">
        <v>41136.01</v>
      </c>
      <c r="I2762" s="1374">
        <v>0</v>
      </c>
      <c r="J2762" s="1374">
        <v>5313117.96</v>
      </c>
      <c r="K2762" s="1374">
        <v>-41136.01</v>
      </c>
      <c r="L2762" s="1374">
        <v>-5313117.96</v>
      </c>
    </row>
    <row r="2763" spans="1:12" ht="21">
      <c r="A2763" s="1372">
        <v>45535</v>
      </c>
      <c r="B2763" s="1373" t="s">
        <v>2397</v>
      </c>
      <c r="C2763" s="1373" t="s">
        <v>2463</v>
      </c>
      <c r="D2763" s="1373" t="s">
        <v>2464</v>
      </c>
      <c r="E2763" s="1373" t="s">
        <v>647</v>
      </c>
      <c r="F2763" s="1373" t="s">
        <v>118</v>
      </c>
      <c r="G2763" s="1374">
        <v>0</v>
      </c>
      <c r="H2763" s="1374">
        <v>27516.65</v>
      </c>
      <c r="I2763" s="1374">
        <v>0</v>
      </c>
      <c r="J2763" s="1374">
        <v>3261933.53</v>
      </c>
      <c r="K2763" s="1374">
        <v>-27516.65</v>
      </c>
      <c r="L2763" s="1374">
        <v>-3261933.53</v>
      </c>
    </row>
    <row r="2764" spans="1:12" ht="21">
      <c r="A2764" s="1372">
        <v>45535</v>
      </c>
      <c r="B2764" s="1373" t="s">
        <v>2397</v>
      </c>
      <c r="C2764" s="1373" t="s">
        <v>2463</v>
      </c>
      <c r="D2764" s="1373" t="s">
        <v>2464</v>
      </c>
      <c r="E2764" s="1373" t="s">
        <v>648</v>
      </c>
      <c r="F2764" s="1373" t="s">
        <v>119</v>
      </c>
      <c r="G2764" s="1375"/>
      <c r="H2764" s="1375"/>
      <c r="I2764" s="1375"/>
      <c r="J2764" s="1375"/>
      <c r="K2764" s="1375"/>
      <c r="L2764" s="1375"/>
    </row>
    <row r="2765" spans="1:12" ht="21">
      <c r="A2765" s="1372">
        <v>45535</v>
      </c>
      <c r="B2765" s="1373" t="s">
        <v>2397</v>
      </c>
      <c r="C2765" s="1373" t="s">
        <v>2463</v>
      </c>
      <c r="D2765" s="1373" t="s">
        <v>2464</v>
      </c>
      <c r="E2765" s="1373" t="s">
        <v>649</v>
      </c>
      <c r="F2765" s="1373" t="s">
        <v>120</v>
      </c>
      <c r="G2765" s="1375"/>
      <c r="H2765" s="1375"/>
      <c r="I2765" s="1375"/>
      <c r="J2765" s="1375"/>
      <c r="K2765" s="1375"/>
      <c r="L2765" s="1375"/>
    </row>
    <row r="2766" spans="1:12" ht="21">
      <c r="A2766" s="1372">
        <v>45535</v>
      </c>
      <c r="B2766" s="1373" t="s">
        <v>2397</v>
      </c>
      <c r="C2766" s="1373" t="s">
        <v>2463</v>
      </c>
      <c r="D2766" s="1373" t="s">
        <v>2464</v>
      </c>
      <c r="E2766" s="1373" t="s">
        <v>650</v>
      </c>
      <c r="F2766" s="1373" t="s">
        <v>1466</v>
      </c>
      <c r="G2766" s="1375"/>
      <c r="H2766" s="1375"/>
      <c r="I2766" s="1375"/>
      <c r="J2766" s="1375"/>
      <c r="K2766" s="1375"/>
      <c r="L2766" s="1375"/>
    </row>
    <row r="2767" spans="1:12" ht="21">
      <c r="A2767" s="1372">
        <v>45535</v>
      </c>
      <c r="B2767" s="1373" t="s">
        <v>2397</v>
      </c>
      <c r="C2767" s="1373" t="s">
        <v>2463</v>
      </c>
      <c r="D2767" s="1373" t="s">
        <v>2464</v>
      </c>
      <c r="E2767" s="1373" t="s">
        <v>651</v>
      </c>
      <c r="F2767" s="1373" t="s">
        <v>121</v>
      </c>
      <c r="G2767" s="1375"/>
      <c r="H2767" s="1375"/>
      <c r="I2767" s="1375"/>
      <c r="J2767" s="1375"/>
      <c r="K2767" s="1375"/>
      <c r="L2767" s="1375"/>
    </row>
    <row r="2768" spans="1:12" ht="21">
      <c r="A2768" s="1372">
        <v>45535</v>
      </c>
      <c r="B2768" s="1373" t="s">
        <v>2397</v>
      </c>
      <c r="C2768" s="1373" t="s">
        <v>2463</v>
      </c>
      <c r="D2768" s="1373" t="s">
        <v>2464</v>
      </c>
      <c r="E2768" s="1373" t="s">
        <v>652</v>
      </c>
      <c r="F2768" s="1373" t="s">
        <v>122</v>
      </c>
      <c r="G2768" s="1375"/>
      <c r="H2768" s="1375"/>
      <c r="I2768" s="1375"/>
      <c r="J2768" s="1375"/>
      <c r="K2768" s="1375"/>
      <c r="L2768" s="1375"/>
    </row>
    <row r="2769" spans="1:12" ht="21">
      <c r="A2769" s="1372">
        <v>45535</v>
      </c>
      <c r="B2769" s="1373" t="s">
        <v>2397</v>
      </c>
      <c r="C2769" s="1373" t="s">
        <v>2463</v>
      </c>
      <c r="D2769" s="1373" t="s">
        <v>2464</v>
      </c>
      <c r="E2769" s="1373" t="s">
        <v>653</v>
      </c>
      <c r="F2769" s="1373" t="s">
        <v>123</v>
      </c>
      <c r="G2769" s="1375"/>
      <c r="H2769" s="1375"/>
      <c r="I2769" s="1375"/>
      <c r="J2769" s="1375"/>
      <c r="K2769" s="1375"/>
      <c r="L2769" s="1375"/>
    </row>
    <row r="2770" spans="1:12" ht="21">
      <c r="A2770" s="1372">
        <v>45535</v>
      </c>
      <c r="B2770" s="1373" t="s">
        <v>2397</v>
      </c>
      <c r="C2770" s="1373" t="s">
        <v>2463</v>
      </c>
      <c r="D2770" s="1373" t="s">
        <v>2464</v>
      </c>
      <c r="E2770" s="1373" t="s">
        <v>654</v>
      </c>
      <c r="F2770" s="1373" t="s">
        <v>1467</v>
      </c>
      <c r="G2770" s="1374">
        <v>1495000</v>
      </c>
      <c r="H2770" s="1374">
        <v>0</v>
      </c>
      <c r="I2770" s="1374">
        <v>1495000</v>
      </c>
      <c r="J2770" s="1374">
        <v>0</v>
      </c>
      <c r="K2770" s="1374">
        <v>1495000</v>
      </c>
      <c r="L2770" s="1374">
        <v>1495000</v>
      </c>
    </row>
    <row r="2771" spans="1:12" ht="21">
      <c r="A2771" s="1372">
        <v>45535</v>
      </c>
      <c r="B2771" s="1373" t="s">
        <v>2397</v>
      </c>
      <c r="C2771" s="1373" t="s">
        <v>2463</v>
      </c>
      <c r="D2771" s="1373" t="s">
        <v>2464</v>
      </c>
      <c r="E2771" s="1373" t="s">
        <v>655</v>
      </c>
      <c r="F2771" s="1373" t="s">
        <v>1468</v>
      </c>
      <c r="G2771" s="1375"/>
      <c r="H2771" s="1375"/>
      <c r="I2771" s="1375"/>
      <c r="J2771" s="1375"/>
      <c r="K2771" s="1375"/>
      <c r="L2771" s="1375"/>
    </row>
    <row r="2772" spans="1:12" ht="21">
      <c r="A2772" s="1372">
        <v>45535</v>
      </c>
      <c r="B2772" s="1373" t="s">
        <v>2397</v>
      </c>
      <c r="C2772" s="1373" t="s">
        <v>2463</v>
      </c>
      <c r="D2772" s="1373" t="s">
        <v>2464</v>
      </c>
      <c r="E2772" s="1373" t="s">
        <v>656</v>
      </c>
      <c r="F2772" s="1373" t="s">
        <v>1469</v>
      </c>
      <c r="G2772" s="1375"/>
      <c r="H2772" s="1375"/>
      <c r="I2772" s="1375"/>
      <c r="J2772" s="1375"/>
      <c r="K2772" s="1375"/>
      <c r="L2772" s="1375"/>
    </row>
    <row r="2773" spans="1:12" ht="21">
      <c r="A2773" s="1372">
        <v>45535</v>
      </c>
      <c r="B2773" s="1373" t="s">
        <v>2397</v>
      </c>
      <c r="C2773" s="1373" t="s">
        <v>2463</v>
      </c>
      <c r="D2773" s="1373" t="s">
        <v>2464</v>
      </c>
      <c r="E2773" s="1373" t="s">
        <v>657</v>
      </c>
      <c r="F2773" s="1373" t="s">
        <v>1470</v>
      </c>
      <c r="G2773" s="1375"/>
      <c r="H2773" s="1375"/>
      <c r="I2773" s="1375"/>
      <c r="J2773" s="1375"/>
      <c r="K2773" s="1375"/>
      <c r="L2773" s="1375"/>
    </row>
    <row r="2774" spans="1:12" ht="21">
      <c r="A2774" s="1372">
        <v>45535</v>
      </c>
      <c r="B2774" s="1373" t="s">
        <v>2397</v>
      </c>
      <c r="C2774" s="1373" t="s">
        <v>2463</v>
      </c>
      <c r="D2774" s="1373" t="s">
        <v>2464</v>
      </c>
      <c r="E2774" s="1373" t="s">
        <v>658</v>
      </c>
      <c r="F2774" s="1373" t="s">
        <v>124</v>
      </c>
      <c r="G2774" s="1375"/>
      <c r="H2774" s="1375"/>
      <c r="I2774" s="1375"/>
      <c r="J2774" s="1375"/>
      <c r="K2774" s="1375"/>
      <c r="L2774" s="1375"/>
    </row>
    <row r="2775" spans="1:12" ht="21">
      <c r="A2775" s="1372">
        <v>45535</v>
      </c>
      <c r="B2775" s="1373" t="s">
        <v>2397</v>
      </c>
      <c r="C2775" s="1373" t="s">
        <v>2463</v>
      </c>
      <c r="D2775" s="1373" t="s">
        <v>2464</v>
      </c>
      <c r="E2775" s="1373" t="s">
        <v>659</v>
      </c>
      <c r="F2775" s="1373" t="s">
        <v>125</v>
      </c>
      <c r="G2775" s="1375"/>
      <c r="H2775" s="1375"/>
      <c r="I2775" s="1375"/>
      <c r="J2775" s="1375"/>
      <c r="K2775" s="1375"/>
      <c r="L2775" s="1375"/>
    </row>
    <row r="2776" spans="1:12" ht="21">
      <c r="A2776" s="1372">
        <v>45535</v>
      </c>
      <c r="B2776" s="1373" t="s">
        <v>2397</v>
      </c>
      <c r="C2776" s="1373" t="s">
        <v>2463</v>
      </c>
      <c r="D2776" s="1373" t="s">
        <v>2464</v>
      </c>
      <c r="E2776" s="1373" t="s">
        <v>660</v>
      </c>
      <c r="F2776" s="1373" t="s">
        <v>1471</v>
      </c>
      <c r="G2776" s="1375"/>
      <c r="H2776" s="1375"/>
      <c r="I2776" s="1375"/>
      <c r="J2776" s="1375"/>
      <c r="K2776" s="1375"/>
      <c r="L2776" s="1375"/>
    </row>
    <row r="2777" spans="1:12" ht="21">
      <c r="A2777" s="1372">
        <v>45535</v>
      </c>
      <c r="B2777" s="1373" t="s">
        <v>2397</v>
      </c>
      <c r="C2777" s="1373" t="s">
        <v>2463</v>
      </c>
      <c r="D2777" s="1373" t="s">
        <v>2464</v>
      </c>
      <c r="E2777" s="1373" t="s">
        <v>1918</v>
      </c>
      <c r="F2777" s="1373" t="s">
        <v>1919</v>
      </c>
      <c r="G2777" s="1375"/>
      <c r="H2777" s="1375"/>
      <c r="I2777" s="1375"/>
      <c r="J2777" s="1375"/>
      <c r="K2777" s="1375"/>
      <c r="L2777" s="1375"/>
    </row>
    <row r="2778" spans="1:12" ht="21">
      <c r="A2778" s="1372">
        <v>45535</v>
      </c>
      <c r="B2778" s="1373" t="s">
        <v>2397</v>
      </c>
      <c r="C2778" s="1373" t="s">
        <v>2463</v>
      </c>
      <c r="D2778" s="1373" t="s">
        <v>2464</v>
      </c>
      <c r="E2778" s="1373" t="s">
        <v>1920</v>
      </c>
      <c r="F2778" s="1373" t="s">
        <v>1921</v>
      </c>
      <c r="G2778" s="1375"/>
      <c r="H2778" s="1375"/>
      <c r="I2778" s="1375"/>
      <c r="J2778" s="1375"/>
      <c r="K2778" s="1375"/>
      <c r="L2778" s="1375"/>
    </row>
    <row r="2779" spans="1:12" ht="21">
      <c r="A2779" s="1372">
        <v>45535</v>
      </c>
      <c r="B2779" s="1373" t="s">
        <v>2397</v>
      </c>
      <c r="C2779" s="1373" t="s">
        <v>2463</v>
      </c>
      <c r="D2779" s="1373" t="s">
        <v>2464</v>
      </c>
      <c r="E2779" s="1373" t="s">
        <v>661</v>
      </c>
      <c r="F2779" s="1373" t="s">
        <v>1472</v>
      </c>
      <c r="G2779" s="1375"/>
      <c r="H2779" s="1375"/>
      <c r="I2779" s="1375"/>
      <c r="J2779" s="1375"/>
      <c r="K2779" s="1375"/>
      <c r="L2779" s="1375"/>
    </row>
    <row r="2780" spans="1:12" ht="21">
      <c r="A2780" s="1372">
        <v>45535</v>
      </c>
      <c r="B2780" s="1373" t="s">
        <v>2397</v>
      </c>
      <c r="C2780" s="1373" t="s">
        <v>2463</v>
      </c>
      <c r="D2780" s="1373" t="s">
        <v>2464</v>
      </c>
      <c r="E2780" s="1373" t="s">
        <v>662</v>
      </c>
      <c r="F2780" s="1373" t="s">
        <v>2177</v>
      </c>
      <c r="G2780" s="1375"/>
      <c r="H2780" s="1375"/>
      <c r="I2780" s="1375"/>
      <c r="J2780" s="1375"/>
      <c r="K2780" s="1375"/>
      <c r="L2780" s="1375"/>
    </row>
    <row r="2781" spans="1:12" ht="21">
      <c r="A2781" s="1372">
        <v>45535</v>
      </c>
      <c r="B2781" s="1373" t="s">
        <v>2397</v>
      </c>
      <c r="C2781" s="1373" t="s">
        <v>2463</v>
      </c>
      <c r="D2781" s="1373" t="s">
        <v>2464</v>
      </c>
      <c r="E2781" s="1373" t="s">
        <v>663</v>
      </c>
      <c r="F2781" s="1373" t="s">
        <v>2178</v>
      </c>
      <c r="G2781" s="1375"/>
      <c r="H2781" s="1375"/>
      <c r="I2781" s="1375"/>
      <c r="J2781" s="1375"/>
      <c r="K2781" s="1375"/>
      <c r="L2781" s="1375"/>
    </row>
    <row r="2782" spans="1:12" ht="21">
      <c r="A2782" s="1372">
        <v>45535</v>
      </c>
      <c r="B2782" s="1373" t="s">
        <v>2397</v>
      </c>
      <c r="C2782" s="1373" t="s">
        <v>2463</v>
      </c>
      <c r="D2782" s="1373" t="s">
        <v>2464</v>
      </c>
      <c r="E2782" s="1373" t="s">
        <v>664</v>
      </c>
      <c r="F2782" s="1373" t="s">
        <v>127</v>
      </c>
      <c r="G2782" s="1375"/>
      <c r="H2782" s="1375"/>
      <c r="I2782" s="1375"/>
      <c r="J2782" s="1375"/>
      <c r="K2782" s="1375"/>
      <c r="L2782" s="1375"/>
    </row>
    <row r="2783" spans="1:12" ht="21">
      <c r="A2783" s="1372">
        <v>45535</v>
      </c>
      <c r="B2783" s="1373" t="s">
        <v>2397</v>
      </c>
      <c r="C2783" s="1373" t="s">
        <v>2463</v>
      </c>
      <c r="D2783" s="1373" t="s">
        <v>2464</v>
      </c>
      <c r="E2783" s="1373" t="s">
        <v>665</v>
      </c>
      <c r="F2783" s="1373" t="s">
        <v>2179</v>
      </c>
      <c r="G2783" s="1375"/>
      <c r="H2783" s="1375"/>
      <c r="I2783" s="1375"/>
      <c r="J2783" s="1375"/>
      <c r="K2783" s="1375"/>
      <c r="L2783" s="1375"/>
    </row>
    <row r="2784" spans="1:12" ht="21">
      <c r="A2784" s="1372">
        <v>45535</v>
      </c>
      <c r="B2784" s="1373" t="s">
        <v>2397</v>
      </c>
      <c r="C2784" s="1373" t="s">
        <v>2463</v>
      </c>
      <c r="D2784" s="1373" t="s">
        <v>2464</v>
      </c>
      <c r="E2784" s="1373" t="s">
        <v>666</v>
      </c>
      <c r="F2784" s="1373" t="s">
        <v>2180</v>
      </c>
      <c r="G2784" s="1375"/>
      <c r="H2784" s="1375"/>
      <c r="I2784" s="1375"/>
      <c r="J2784" s="1375"/>
      <c r="K2784" s="1375"/>
      <c r="L2784" s="1375"/>
    </row>
    <row r="2785" spans="1:12" ht="21">
      <c r="A2785" s="1372">
        <v>45535</v>
      </c>
      <c r="B2785" s="1373" t="s">
        <v>2397</v>
      </c>
      <c r="C2785" s="1373" t="s">
        <v>2463</v>
      </c>
      <c r="D2785" s="1373" t="s">
        <v>2464</v>
      </c>
      <c r="E2785" s="1373" t="s">
        <v>667</v>
      </c>
      <c r="F2785" s="1373" t="s">
        <v>2042</v>
      </c>
      <c r="G2785" s="1375"/>
      <c r="H2785" s="1375"/>
      <c r="I2785" s="1375"/>
      <c r="J2785" s="1375"/>
      <c r="K2785" s="1375"/>
      <c r="L2785" s="1375"/>
    </row>
    <row r="2786" spans="1:12" ht="21">
      <c r="A2786" s="1372">
        <v>45535</v>
      </c>
      <c r="B2786" s="1373" t="s">
        <v>2397</v>
      </c>
      <c r="C2786" s="1373" t="s">
        <v>2463</v>
      </c>
      <c r="D2786" s="1373" t="s">
        <v>2464</v>
      </c>
      <c r="E2786" s="1373" t="s">
        <v>668</v>
      </c>
      <c r="F2786" s="1373" t="s">
        <v>2043</v>
      </c>
      <c r="G2786" s="1375"/>
      <c r="H2786" s="1375"/>
      <c r="I2786" s="1375"/>
      <c r="J2786" s="1375"/>
      <c r="K2786" s="1375"/>
      <c r="L2786" s="1375"/>
    </row>
    <row r="2787" spans="1:12" ht="21">
      <c r="A2787" s="1372">
        <v>45535</v>
      </c>
      <c r="B2787" s="1373" t="s">
        <v>2397</v>
      </c>
      <c r="C2787" s="1373" t="s">
        <v>2463</v>
      </c>
      <c r="D2787" s="1373" t="s">
        <v>2464</v>
      </c>
      <c r="E2787" s="1373" t="s">
        <v>669</v>
      </c>
      <c r="F2787" s="1373" t="s">
        <v>2181</v>
      </c>
      <c r="G2787" s="1375"/>
      <c r="H2787" s="1375"/>
      <c r="I2787" s="1375"/>
      <c r="J2787" s="1375"/>
      <c r="K2787" s="1375"/>
      <c r="L2787" s="1375"/>
    </row>
    <row r="2788" spans="1:12" ht="21">
      <c r="A2788" s="1372">
        <v>45535</v>
      </c>
      <c r="B2788" s="1373" t="s">
        <v>2397</v>
      </c>
      <c r="C2788" s="1373" t="s">
        <v>2463</v>
      </c>
      <c r="D2788" s="1373" t="s">
        <v>2464</v>
      </c>
      <c r="E2788" s="1373" t="s">
        <v>1922</v>
      </c>
      <c r="F2788" s="1373" t="s">
        <v>2182</v>
      </c>
      <c r="G2788" s="1375"/>
      <c r="H2788" s="1375"/>
      <c r="I2788" s="1375"/>
      <c r="J2788" s="1375"/>
      <c r="K2788" s="1375"/>
      <c r="L2788" s="1375"/>
    </row>
    <row r="2789" spans="1:12" ht="21">
      <c r="A2789" s="1372">
        <v>45535</v>
      </c>
      <c r="B2789" s="1373" t="s">
        <v>2397</v>
      </c>
      <c r="C2789" s="1373" t="s">
        <v>2463</v>
      </c>
      <c r="D2789" s="1373" t="s">
        <v>2464</v>
      </c>
      <c r="E2789" s="1373" t="s">
        <v>1924</v>
      </c>
      <c r="F2789" s="1373" t="s">
        <v>2183</v>
      </c>
      <c r="G2789" s="1375"/>
      <c r="H2789" s="1375"/>
      <c r="I2789" s="1375"/>
      <c r="J2789" s="1375"/>
      <c r="K2789" s="1375"/>
      <c r="L2789" s="1375"/>
    </row>
    <row r="2790" spans="1:12" ht="21">
      <c r="A2790" s="1372">
        <v>45535</v>
      </c>
      <c r="B2790" s="1373" t="s">
        <v>2397</v>
      </c>
      <c r="C2790" s="1373" t="s">
        <v>2463</v>
      </c>
      <c r="D2790" s="1373" t="s">
        <v>2464</v>
      </c>
      <c r="E2790" s="1373" t="s">
        <v>1926</v>
      </c>
      <c r="F2790" s="1373" t="s">
        <v>2184</v>
      </c>
      <c r="G2790" s="1375"/>
      <c r="H2790" s="1375"/>
      <c r="I2790" s="1375"/>
      <c r="J2790" s="1375"/>
      <c r="K2790" s="1375"/>
      <c r="L2790" s="1375"/>
    </row>
    <row r="2791" spans="1:12" ht="21">
      <c r="A2791" s="1372">
        <v>45535</v>
      </c>
      <c r="B2791" s="1373" t="s">
        <v>2397</v>
      </c>
      <c r="C2791" s="1373" t="s">
        <v>2463</v>
      </c>
      <c r="D2791" s="1373" t="s">
        <v>2464</v>
      </c>
      <c r="E2791" s="1373" t="s">
        <v>1928</v>
      </c>
      <c r="F2791" s="1373" t="s">
        <v>2185</v>
      </c>
      <c r="G2791" s="1375"/>
      <c r="H2791" s="1375"/>
      <c r="I2791" s="1375"/>
      <c r="J2791" s="1375"/>
      <c r="K2791" s="1375"/>
      <c r="L2791" s="1375"/>
    </row>
    <row r="2792" spans="1:12" ht="21">
      <c r="A2792" s="1372">
        <v>45535</v>
      </c>
      <c r="B2792" s="1373" t="s">
        <v>2397</v>
      </c>
      <c r="C2792" s="1373" t="s">
        <v>2463</v>
      </c>
      <c r="D2792" s="1373" t="s">
        <v>2464</v>
      </c>
      <c r="E2792" s="1373" t="s">
        <v>1930</v>
      </c>
      <c r="F2792" s="1373" t="s">
        <v>2186</v>
      </c>
      <c r="G2792" s="1375"/>
      <c r="H2792" s="1375"/>
      <c r="I2792" s="1375"/>
      <c r="J2792" s="1375"/>
      <c r="K2792" s="1375"/>
      <c r="L2792" s="1375"/>
    </row>
    <row r="2793" spans="1:12" ht="21">
      <c r="A2793" s="1372">
        <v>45535</v>
      </c>
      <c r="B2793" s="1373" t="s">
        <v>2397</v>
      </c>
      <c r="C2793" s="1373" t="s">
        <v>2463</v>
      </c>
      <c r="D2793" s="1373" t="s">
        <v>2464</v>
      </c>
      <c r="E2793" s="1373" t="s">
        <v>1932</v>
      </c>
      <c r="F2793" s="1373" t="s">
        <v>2187</v>
      </c>
      <c r="G2793" s="1375"/>
      <c r="H2793" s="1375"/>
      <c r="I2793" s="1375"/>
      <c r="J2793" s="1375"/>
      <c r="K2793" s="1375"/>
      <c r="L2793" s="1375"/>
    </row>
    <row r="2794" spans="1:12" ht="21">
      <c r="A2794" s="1372">
        <v>45535</v>
      </c>
      <c r="B2794" s="1373" t="s">
        <v>2397</v>
      </c>
      <c r="C2794" s="1373" t="s">
        <v>2463</v>
      </c>
      <c r="D2794" s="1373" t="s">
        <v>2464</v>
      </c>
      <c r="E2794" s="1373" t="s">
        <v>1934</v>
      </c>
      <c r="F2794" s="1373" t="s">
        <v>2188</v>
      </c>
      <c r="G2794" s="1375"/>
      <c r="H2794" s="1375"/>
      <c r="I2794" s="1375"/>
      <c r="J2794" s="1375"/>
      <c r="K2794" s="1375"/>
      <c r="L2794" s="1375"/>
    </row>
    <row r="2795" spans="1:12" ht="21">
      <c r="A2795" s="1372">
        <v>45535</v>
      </c>
      <c r="B2795" s="1373" t="s">
        <v>2397</v>
      </c>
      <c r="C2795" s="1373" t="s">
        <v>2463</v>
      </c>
      <c r="D2795" s="1373" t="s">
        <v>2464</v>
      </c>
      <c r="E2795" s="1373" t="s">
        <v>1936</v>
      </c>
      <c r="F2795" s="1373" t="s">
        <v>2189</v>
      </c>
      <c r="G2795" s="1375"/>
      <c r="H2795" s="1375"/>
      <c r="I2795" s="1375"/>
      <c r="J2795" s="1375"/>
      <c r="K2795" s="1375"/>
      <c r="L2795" s="1375"/>
    </row>
    <row r="2796" spans="1:12" ht="21">
      <c r="A2796" s="1372">
        <v>45535</v>
      </c>
      <c r="B2796" s="1373" t="s">
        <v>2397</v>
      </c>
      <c r="C2796" s="1373" t="s">
        <v>2463</v>
      </c>
      <c r="D2796" s="1373" t="s">
        <v>2464</v>
      </c>
      <c r="E2796" s="1373" t="s">
        <v>670</v>
      </c>
      <c r="F2796" s="1373" t="s">
        <v>2172</v>
      </c>
      <c r="G2796" s="1375"/>
      <c r="H2796" s="1375"/>
      <c r="I2796" s="1375"/>
      <c r="J2796" s="1375"/>
      <c r="K2796" s="1375"/>
      <c r="L2796" s="1375"/>
    </row>
    <row r="2797" spans="1:12" ht="21">
      <c r="A2797" s="1372">
        <v>45535</v>
      </c>
      <c r="B2797" s="1373" t="s">
        <v>2397</v>
      </c>
      <c r="C2797" s="1373" t="s">
        <v>2463</v>
      </c>
      <c r="D2797" s="1373" t="s">
        <v>2464</v>
      </c>
      <c r="E2797" s="1373" t="s">
        <v>1938</v>
      </c>
      <c r="F2797" s="1373" t="s">
        <v>1939</v>
      </c>
      <c r="G2797" s="1375"/>
      <c r="H2797" s="1375"/>
      <c r="I2797" s="1375"/>
      <c r="J2797" s="1375"/>
      <c r="K2797" s="1375"/>
      <c r="L2797" s="1375"/>
    </row>
    <row r="2798" spans="1:12" ht="21">
      <c r="A2798" s="1372">
        <v>45535</v>
      </c>
      <c r="B2798" s="1373" t="s">
        <v>2397</v>
      </c>
      <c r="C2798" s="1373" t="s">
        <v>2463</v>
      </c>
      <c r="D2798" s="1373" t="s">
        <v>2464</v>
      </c>
      <c r="E2798" s="1373" t="s">
        <v>671</v>
      </c>
      <c r="F2798" s="1373" t="s">
        <v>128</v>
      </c>
      <c r="G2798" s="1375"/>
      <c r="H2798" s="1375"/>
      <c r="I2798" s="1375"/>
      <c r="J2798" s="1375"/>
      <c r="K2798" s="1375"/>
      <c r="L2798" s="1375"/>
    </row>
    <row r="2799" spans="1:12" ht="21">
      <c r="A2799" s="1372">
        <v>45535</v>
      </c>
      <c r="B2799" s="1373" t="s">
        <v>2397</v>
      </c>
      <c r="C2799" s="1373" t="s">
        <v>2463</v>
      </c>
      <c r="D2799" s="1373" t="s">
        <v>2464</v>
      </c>
      <c r="E2799" s="1373" t="s">
        <v>672</v>
      </c>
      <c r="F2799" s="1373" t="s">
        <v>129</v>
      </c>
      <c r="G2799" s="1375"/>
      <c r="H2799" s="1375"/>
      <c r="I2799" s="1375"/>
      <c r="J2799" s="1375"/>
      <c r="K2799" s="1375"/>
      <c r="L2799" s="1375"/>
    </row>
    <row r="2800" spans="1:12" ht="21">
      <c r="A2800" s="1372">
        <v>45535</v>
      </c>
      <c r="B2800" s="1373" t="s">
        <v>2397</v>
      </c>
      <c r="C2800" s="1373" t="s">
        <v>2463</v>
      </c>
      <c r="D2800" s="1373" t="s">
        <v>2464</v>
      </c>
      <c r="E2800" s="1373" t="s">
        <v>673</v>
      </c>
      <c r="F2800" s="1373" t="s">
        <v>2190</v>
      </c>
      <c r="G2800" s="1375"/>
      <c r="H2800" s="1375"/>
      <c r="I2800" s="1375"/>
      <c r="J2800" s="1375"/>
      <c r="K2800" s="1375"/>
      <c r="L2800" s="1375"/>
    </row>
    <row r="2801" spans="1:12" ht="42">
      <c r="A2801" s="1372">
        <v>45535</v>
      </c>
      <c r="B2801" s="1373" t="s">
        <v>2397</v>
      </c>
      <c r="C2801" s="1373" t="s">
        <v>2463</v>
      </c>
      <c r="D2801" s="1373" t="s">
        <v>2464</v>
      </c>
      <c r="E2801" s="1373" t="s">
        <v>674</v>
      </c>
      <c r="F2801" s="1373" t="s">
        <v>2191</v>
      </c>
      <c r="G2801" s="1375"/>
      <c r="H2801" s="1375"/>
      <c r="I2801" s="1375"/>
      <c r="J2801" s="1375"/>
      <c r="K2801" s="1375"/>
      <c r="L2801" s="1375"/>
    </row>
    <row r="2802" spans="1:12" ht="42">
      <c r="A2802" s="1372">
        <v>45535</v>
      </c>
      <c r="B2802" s="1373" t="s">
        <v>2397</v>
      </c>
      <c r="C2802" s="1373" t="s">
        <v>2463</v>
      </c>
      <c r="D2802" s="1373" t="s">
        <v>2464</v>
      </c>
      <c r="E2802" s="1373" t="s">
        <v>675</v>
      </c>
      <c r="F2802" s="1373" t="s">
        <v>2192</v>
      </c>
      <c r="G2802" s="1375"/>
      <c r="H2802" s="1375"/>
      <c r="I2802" s="1375"/>
      <c r="J2802" s="1375"/>
      <c r="K2802" s="1375"/>
      <c r="L2802" s="1375"/>
    </row>
    <row r="2803" spans="1:12" ht="21">
      <c r="A2803" s="1372">
        <v>45535</v>
      </c>
      <c r="B2803" s="1373" t="s">
        <v>2397</v>
      </c>
      <c r="C2803" s="1373" t="s">
        <v>2463</v>
      </c>
      <c r="D2803" s="1373" t="s">
        <v>2464</v>
      </c>
      <c r="E2803" s="1373" t="s">
        <v>676</v>
      </c>
      <c r="F2803" s="1373" t="s">
        <v>2193</v>
      </c>
      <c r="G2803" s="1375"/>
      <c r="H2803" s="1375"/>
      <c r="I2803" s="1375"/>
      <c r="J2803" s="1375"/>
      <c r="K2803" s="1375"/>
      <c r="L2803" s="1375"/>
    </row>
    <row r="2804" spans="1:12" ht="21">
      <c r="A2804" s="1372">
        <v>45535</v>
      </c>
      <c r="B2804" s="1373" t="s">
        <v>2397</v>
      </c>
      <c r="C2804" s="1373" t="s">
        <v>2463</v>
      </c>
      <c r="D2804" s="1373" t="s">
        <v>2464</v>
      </c>
      <c r="E2804" s="1373" t="s">
        <v>677</v>
      </c>
      <c r="F2804" s="1373" t="s">
        <v>2194</v>
      </c>
      <c r="G2804" s="1375"/>
      <c r="H2804" s="1375"/>
      <c r="I2804" s="1375"/>
      <c r="J2804" s="1375"/>
      <c r="K2804" s="1375"/>
      <c r="L2804" s="1375"/>
    </row>
    <row r="2805" spans="1:12" ht="42">
      <c r="A2805" s="1372">
        <v>45535</v>
      </c>
      <c r="B2805" s="1373" t="s">
        <v>2397</v>
      </c>
      <c r="C2805" s="1373" t="s">
        <v>2463</v>
      </c>
      <c r="D2805" s="1373" t="s">
        <v>2464</v>
      </c>
      <c r="E2805" s="1373" t="s">
        <v>678</v>
      </c>
      <c r="F2805" s="1373" t="s">
        <v>2195</v>
      </c>
      <c r="G2805" s="1375"/>
      <c r="H2805" s="1375"/>
      <c r="I2805" s="1375"/>
      <c r="J2805" s="1375"/>
      <c r="K2805" s="1375"/>
      <c r="L2805" s="1375"/>
    </row>
    <row r="2806" spans="1:12" ht="42">
      <c r="A2806" s="1372">
        <v>45535</v>
      </c>
      <c r="B2806" s="1373" t="s">
        <v>2397</v>
      </c>
      <c r="C2806" s="1373" t="s">
        <v>2463</v>
      </c>
      <c r="D2806" s="1373" t="s">
        <v>2464</v>
      </c>
      <c r="E2806" s="1373" t="s">
        <v>679</v>
      </c>
      <c r="F2806" s="1373" t="s">
        <v>2196</v>
      </c>
      <c r="G2806" s="1375"/>
      <c r="H2806" s="1375"/>
      <c r="I2806" s="1375"/>
      <c r="J2806" s="1375"/>
      <c r="K2806" s="1375"/>
      <c r="L2806" s="1375"/>
    </row>
    <row r="2807" spans="1:12" ht="42">
      <c r="A2807" s="1372">
        <v>45535</v>
      </c>
      <c r="B2807" s="1373" t="s">
        <v>2397</v>
      </c>
      <c r="C2807" s="1373" t="s">
        <v>2463</v>
      </c>
      <c r="D2807" s="1373" t="s">
        <v>2464</v>
      </c>
      <c r="E2807" s="1373" t="s">
        <v>680</v>
      </c>
      <c r="F2807" s="1373" t="s">
        <v>2197</v>
      </c>
      <c r="G2807" s="1375"/>
      <c r="H2807" s="1375"/>
      <c r="I2807" s="1375"/>
      <c r="J2807" s="1375"/>
      <c r="K2807" s="1375"/>
      <c r="L2807" s="1375"/>
    </row>
    <row r="2808" spans="1:12" ht="21">
      <c r="A2808" s="1372">
        <v>45535</v>
      </c>
      <c r="B2808" s="1373" t="s">
        <v>2397</v>
      </c>
      <c r="C2808" s="1373" t="s">
        <v>2463</v>
      </c>
      <c r="D2808" s="1373" t="s">
        <v>2464</v>
      </c>
      <c r="E2808" s="1373" t="s">
        <v>1943</v>
      </c>
      <c r="F2808" s="1373" t="s">
        <v>1940</v>
      </c>
      <c r="G2808" s="1375"/>
      <c r="H2808" s="1375"/>
      <c r="I2808" s="1375"/>
      <c r="J2808" s="1375"/>
      <c r="K2808" s="1375"/>
      <c r="L2808" s="1375"/>
    </row>
    <row r="2809" spans="1:12" ht="42">
      <c r="A2809" s="1372">
        <v>45535</v>
      </c>
      <c r="B2809" s="1373" t="s">
        <v>2397</v>
      </c>
      <c r="C2809" s="1373" t="s">
        <v>2463</v>
      </c>
      <c r="D2809" s="1373" t="s">
        <v>2464</v>
      </c>
      <c r="E2809" s="1373" t="s">
        <v>1944</v>
      </c>
      <c r="F2809" s="1373" t="s">
        <v>2198</v>
      </c>
      <c r="G2809" s="1375"/>
      <c r="H2809" s="1375"/>
      <c r="I2809" s="1375"/>
      <c r="J2809" s="1375"/>
      <c r="K2809" s="1375"/>
      <c r="L2809" s="1375"/>
    </row>
    <row r="2810" spans="1:12" ht="42">
      <c r="A2810" s="1372">
        <v>45535</v>
      </c>
      <c r="B2810" s="1373" t="s">
        <v>2397</v>
      </c>
      <c r="C2810" s="1373" t="s">
        <v>2463</v>
      </c>
      <c r="D2810" s="1373" t="s">
        <v>2464</v>
      </c>
      <c r="E2810" s="1373" t="s">
        <v>1945</v>
      </c>
      <c r="F2810" s="1373" t="s">
        <v>2199</v>
      </c>
      <c r="G2810" s="1375"/>
      <c r="H2810" s="1375"/>
      <c r="I2810" s="1375"/>
      <c r="J2810" s="1375"/>
      <c r="K2810" s="1375"/>
      <c r="L2810" s="1375"/>
    </row>
    <row r="2811" spans="1:12" ht="21">
      <c r="A2811" s="1372">
        <v>45535</v>
      </c>
      <c r="B2811" s="1373" t="s">
        <v>2397</v>
      </c>
      <c r="C2811" s="1373" t="s">
        <v>2463</v>
      </c>
      <c r="D2811" s="1373" t="s">
        <v>2464</v>
      </c>
      <c r="E2811" s="1373" t="s">
        <v>1946</v>
      </c>
      <c r="F2811" s="1373" t="s">
        <v>2200</v>
      </c>
      <c r="G2811" s="1375"/>
      <c r="H2811" s="1375"/>
      <c r="I2811" s="1375"/>
      <c r="J2811" s="1375"/>
      <c r="K2811" s="1375"/>
      <c r="L2811" s="1375"/>
    </row>
    <row r="2812" spans="1:12" ht="21">
      <c r="A2812" s="1372">
        <v>45535</v>
      </c>
      <c r="B2812" s="1373" t="s">
        <v>2397</v>
      </c>
      <c r="C2812" s="1373" t="s">
        <v>2463</v>
      </c>
      <c r="D2812" s="1373" t="s">
        <v>2464</v>
      </c>
      <c r="E2812" s="1373" t="s">
        <v>1947</v>
      </c>
      <c r="F2812" s="1373" t="s">
        <v>2194</v>
      </c>
      <c r="G2812" s="1375"/>
      <c r="H2812" s="1375"/>
      <c r="I2812" s="1375"/>
      <c r="J2812" s="1375"/>
      <c r="K2812" s="1375"/>
      <c r="L2812" s="1375"/>
    </row>
    <row r="2813" spans="1:12" ht="42">
      <c r="A2813" s="1372">
        <v>45535</v>
      </c>
      <c r="B2813" s="1373" t="s">
        <v>2397</v>
      </c>
      <c r="C2813" s="1373" t="s">
        <v>2463</v>
      </c>
      <c r="D2813" s="1373" t="s">
        <v>2464</v>
      </c>
      <c r="E2813" s="1373" t="s">
        <v>1948</v>
      </c>
      <c r="F2813" s="1373" t="s">
        <v>2195</v>
      </c>
      <c r="G2813" s="1375"/>
      <c r="H2813" s="1375"/>
      <c r="I2813" s="1375"/>
      <c r="J2813" s="1375"/>
      <c r="K2813" s="1375"/>
      <c r="L2813" s="1375"/>
    </row>
    <row r="2814" spans="1:12" ht="42">
      <c r="A2814" s="1372">
        <v>45535</v>
      </c>
      <c r="B2814" s="1373" t="s">
        <v>2397</v>
      </c>
      <c r="C2814" s="1373" t="s">
        <v>2463</v>
      </c>
      <c r="D2814" s="1373" t="s">
        <v>2464</v>
      </c>
      <c r="E2814" s="1373" t="s">
        <v>1949</v>
      </c>
      <c r="F2814" s="1373" t="s">
        <v>2196</v>
      </c>
      <c r="G2814" s="1375"/>
      <c r="H2814" s="1375"/>
      <c r="I2814" s="1375"/>
      <c r="J2814" s="1375"/>
      <c r="K2814" s="1375"/>
      <c r="L2814" s="1375"/>
    </row>
    <row r="2815" spans="1:12" ht="42">
      <c r="A2815" s="1372">
        <v>45535</v>
      </c>
      <c r="B2815" s="1373" t="s">
        <v>2397</v>
      </c>
      <c r="C2815" s="1373" t="s">
        <v>2463</v>
      </c>
      <c r="D2815" s="1373" t="s">
        <v>2464</v>
      </c>
      <c r="E2815" s="1373" t="s">
        <v>1950</v>
      </c>
      <c r="F2815" s="1373" t="s">
        <v>2197</v>
      </c>
      <c r="G2815" s="1375"/>
      <c r="H2815" s="1375"/>
      <c r="I2815" s="1375"/>
      <c r="J2815" s="1375"/>
      <c r="K2815" s="1375"/>
      <c r="L2815" s="1375"/>
    </row>
    <row r="2816" spans="1:12" ht="21">
      <c r="A2816" s="1372">
        <v>45535</v>
      </c>
      <c r="B2816" s="1373" t="s">
        <v>2397</v>
      </c>
      <c r="C2816" s="1373" t="s">
        <v>2463</v>
      </c>
      <c r="D2816" s="1373" t="s">
        <v>2464</v>
      </c>
      <c r="E2816" s="1373" t="s">
        <v>681</v>
      </c>
      <c r="F2816" s="1373" t="s">
        <v>2201</v>
      </c>
      <c r="G2816" s="1374">
        <v>3111218.8</v>
      </c>
      <c r="H2816" s="1374">
        <v>2776397.48</v>
      </c>
      <c r="I2816" s="1374">
        <v>0</v>
      </c>
      <c r="J2816" s="1374">
        <v>10196849.65</v>
      </c>
      <c r="K2816" s="1374">
        <v>-334821.32</v>
      </c>
      <c r="L2816" s="1374">
        <v>10196849.65</v>
      </c>
    </row>
    <row r="2817" spans="1:12" ht="21">
      <c r="A2817" s="1372">
        <v>45535</v>
      </c>
      <c r="B2817" s="1373" t="s">
        <v>2397</v>
      </c>
      <c r="C2817" s="1373" t="s">
        <v>2463</v>
      </c>
      <c r="D2817" s="1373" t="s">
        <v>2464</v>
      </c>
      <c r="E2817" s="1373" t="s">
        <v>682</v>
      </c>
      <c r="F2817" s="1373" t="s">
        <v>2202</v>
      </c>
      <c r="G2817" s="1374">
        <v>623565.1</v>
      </c>
      <c r="H2817" s="1374">
        <v>1828019.5</v>
      </c>
      <c r="I2817" s="1374">
        <v>0</v>
      </c>
      <c r="J2817" s="1374">
        <v>4399458.3</v>
      </c>
      <c r="K2817" s="1374">
        <v>1204454.3999999999</v>
      </c>
      <c r="L2817" s="1374">
        <v>4399458.3</v>
      </c>
    </row>
    <row r="2818" spans="1:12" ht="21">
      <c r="A2818" s="1372">
        <v>45535</v>
      </c>
      <c r="B2818" s="1373" t="s">
        <v>2397</v>
      </c>
      <c r="C2818" s="1373" t="s">
        <v>2463</v>
      </c>
      <c r="D2818" s="1373" t="s">
        <v>2464</v>
      </c>
      <c r="E2818" s="1373" t="s">
        <v>683</v>
      </c>
      <c r="F2818" s="1373" t="s">
        <v>130</v>
      </c>
      <c r="G2818" s="1374">
        <v>24365</v>
      </c>
      <c r="H2818" s="1374">
        <v>175400</v>
      </c>
      <c r="I2818" s="1374">
        <v>0</v>
      </c>
      <c r="J2818" s="1374">
        <v>3231713.75</v>
      </c>
      <c r="K2818" s="1374">
        <v>151035</v>
      </c>
      <c r="L2818" s="1374">
        <v>3231713.75</v>
      </c>
    </row>
    <row r="2819" spans="1:12" ht="21">
      <c r="A2819" s="1372">
        <v>45535</v>
      </c>
      <c r="B2819" s="1373" t="s">
        <v>2397</v>
      </c>
      <c r="C2819" s="1373" t="s">
        <v>2463</v>
      </c>
      <c r="D2819" s="1373" t="s">
        <v>2464</v>
      </c>
      <c r="E2819" s="1373" t="s">
        <v>684</v>
      </c>
      <c r="F2819" s="1373" t="s">
        <v>2203</v>
      </c>
      <c r="G2819" s="1374">
        <v>866999</v>
      </c>
      <c r="H2819" s="1374">
        <v>725458</v>
      </c>
      <c r="I2819" s="1374">
        <v>0</v>
      </c>
      <c r="J2819" s="1374">
        <v>882760.3</v>
      </c>
      <c r="K2819" s="1374">
        <v>-141541</v>
      </c>
      <c r="L2819" s="1374">
        <v>882760.3</v>
      </c>
    </row>
    <row r="2820" spans="1:12" ht="21">
      <c r="A2820" s="1372">
        <v>45535</v>
      </c>
      <c r="B2820" s="1373" t="s">
        <v>2397</v>
      </c>
      <c r="C2820" s="1373" t="s">
        <v>2463</v>
      </c>
      <c r="D2820" s="1373" t="s">
        <v>2464</v>
      </c>
      <c r="E2820" s="1373" t="s">
        <v>685</v>
      </c>
      <c r="F2820" s="1373" t="s">
        <v>2204</v>
      </c>
      <c r="G2820" s="1374">
        <v>1284373.1299999999</v>
      </c>
      <c r="H2820" s="1374">
        <v>1117383.23</v>
      </c>
      <c r="I2820" s="1374">
        <v>0</v>
      </c>
      <c r="J2820" s="1374">
        <v>2785871.12</v>
      </c>
      <c r="K2820" s="1374">
        <v>-166989.9</v>
      </c>
      <c r="L2820" s="1374">
        <v>2785871.12</v>
      </c>
    </row>
    <row r="2821" spans="1:12" ht="21">
      <c r="A2821" s="1372">
        <v>45535</v>
      </c>
      <c r="B2821" s="1373" t="s">
        <v>2397</v>
      </c>
      <c r="C2821" s="1373" t="s">
        <v>2463</v>
      </c>
      <c r="D2821" s="1373" t="s">
        <v>2464</v>
      </c>
      <c r="E2821" s="1373" t="s">
        <v>686</v>
      </c>
      <c r="F2821" s="1373" t="s">
        <v>2205</v>
      </c>
      <c r="G2821" s="1374">
        <v>1558000</v>
      </c>
      <c r="H2821" s="1374">
        <v>1495000</v>
      </c>
      <c r="I2821" s="1374">
        <v>0</v>
      </c>
      <c r="J2821" s="1374">
        <v>794511.07</v>
      </c>
      <c r="K2821" s="1374">
        <v>-63000</v>
      </c>
      <c r="L2821" s="1374">
        <v>794511.07</v>
      </c>
    </row>
    <row r="2822" spans="1:12" ht="21">
      <c r="A2822" s="1372">
        <v>45535</v>
      </c>
      <c r="B2822" s="1373" t="s">
        <v>2397</v>
      </c>
      <c r="C2822" s="1373" t="s">
        <v>2463</v>
      </c>
      <c r="D2822" s="1373" t="s">
        <v>2464</v>
      </c>
      <c r="E2822" s="1373" t="s">
        <v>687</v>
      </c>
      <c r="F2822" s="1373" t="s">
        <v>2206</v>
      </c>
      <c r="G2822" s="1375"/>
      <c r="H2822" s="1375"/>
      <c r="I2822" s="1375"/>
      <c r="J2822" s="1375"/>
      <c r="K2822" s="1375"/>
      <c r="L2822" s="1375"/>
    </row>
    <row r="2823" spans="1:12" ht="21">
      <c r="A2823" s="1372">
        <v>45535</v>
      </c>
      <c r="B2823" s="1373" t="s">
        <v>2397</v>
      </c>
      <c r="C2823" s="1373" t="s">
        <v>2463</v>
      </c>
      <c r="D2823" s="1373" t="s">
        <v>2464</v>
      </c>
      <c r="E2823" s="1373" t="s">
        <v>688</v>
      </c>
      <c r="F2823" s="1373" t="s">
        <v>2207</v>
      </c>
      <c r="G2823" s="1375"/>
      <c r="H2823" s="1375"/>
      <c r="I2823" s="1375"/>
      <c r="J2823" s="1375"/>
      <c r="K2823" s="1375"/>
      <c r="L2823" s="1375"/>
    </row>
    <row r="2824" spans="1:12" ht="21">
      <c r="A2824" s="1372">
        <v>45535</v>
      </c>
      <c r="B2824" s="1373" t="s">
        <v>2397</v>
      </c>
      <c r="C2824" s="1373" t="s">
        <v>2463</v>
      </c>
      <c r="D2824" s="1373" t="s">
        <v>2464</v>
      </c>
      <c r="E2824" s="1373" t="s">
        <v>689</v>
      </c>
      <c r="F2824" s="1373" t="s">
        <v>2208</v>
      </c>
      <c r="G2824" s="1375"/>
      <c r="H2824" s="1375"/>
      <c r="I2824" s="1375"/>
      <c r="J2824" s="1375"/>
      <c r="K2824" s="1375"/>
      <c r="L2824" s="1375"/>
    </row>
    <row r="2825" spans="1:12" ht="21">
      <c r="A2825" s="1372">
        <v>45535</v>
      </c>
      <c r="B2825" s="1373" t="s">
        <v>2397</v>
      </c>
      <c r="C2825" s="1373" t="s">
        <v>2463</v>
      </c>
      <c r="D2825" s="1373" t="s">
        <v>2464</v>
      </c>
      <c r="E2825" s="1373" t="s">
        <v>690</v>
      </c>
      <c r="F2825" s="1373" t="s">
        <v>2209</v>
      </c>
      <c r="G2825" s="1374">
        <v>21200</v>
      </c>
      <c r="H2825" s="1374">
        <v>3450</v>
      </c>
      <c r="I2825" s="1374">
        <v>0</v>
      </c>
      <c r="J2825" s="1374">
        <v>196707</v>
      </c>
      <c r="K2825" s="1374">
        <v>-17750</v>
      </c>
      <c r="L2825" s="1374">
        <v>196707</v>
      </c>
    </row>
    <row r="2826" spans="1:12" ht="21">
      <c r="A2826" s="1372">
        <v>45535</v>
      </c>
      <c r="B2826" s="1373" t="s">
        <v>2397</v>
      </c>
      <c r="C2826" s="1373" t="s">
        <v>2463</v>
      </c>
      <c r="D2826" s="1373" t="s">
        <v>2464</v>
      </c>
      <c r="E2826" s="1373" t="s">
        <v>691</v>
      </c>
      <c r="F2826" s="1373" t="s">
        <v>2210</v>
      </c>
      <c r="G2826" s="1374">
        <v>24656</v>
      </c>
      <c r="H2826" s="1374">
        <v>0</v>
      </c>
      <c r="I2826" s="1374">
        <v>0</v>
      </c>
      <c r="J2826" s="1374">
        <v>368734.9</v>
      </c>
      <c r="K2826" s="1374">
        <v>-24656</v>
      </c>
      <c r="L2826" s="1374">
        <v>368734.9</v>
      </c>
    </row>
    <row r="2827" spans="1:12" ht="21">
      <c r="A2827" s="1372">
        <v>45535</v>
      </c>
      <c r="B2827" s="1373" t="s">
        <v>2397</v>
      </c>
      <c r="C2827" s="1373" t="s">
        <v>2463</v>
      </c>
      <c r="D2827" s="1373" t="s">
        <v>2464</v>
      </c>
      <c r="E2827" s="1373" t="s">
        <v>692</v>
      </c>
      <c r="F2827" s="1373" t="s">
        <v>2211</v>
      </c>
      <c r="G2827" s="1375"/>
      <c r="H2827" s="1375"/>
      <c r="I2827" s="1375"/>
      <c r="J2827" s="1375"/>
      <c r="K2827" s="1375"/>
      <c r="L2827" s="1375"/>
    </row>
    <row r="2828" spans="1:12" ht="21">
      <c r="A2828" s="1372">
        <v>45535</v>
      </c>
      <c r="B2828" s="1373" t="s">
        <v>2397</v>
      </c>
      <c r="C2828" s="1373" t="s">
        <v>2463</v>
      </c>
      <c r="D2828" s="1373" t="s">
        <v>2464</v>
      </c>
      <c r="E2828" s="1373" t="s">
        <v>693</v>
      </c>
      <c r="F2828" s="1373" t="s">
        <v>2212</v>
      </c>
      <c r="G2828" s="1375"/>
      <c r="H2828" s="1375"/>
      <c r="I2828" s="1375"/>
      <c r="J2828" s="1375"/>
      <c r="K2828" s="1375"/>
      <c r="L2828" s="1375"/>
    </row>
    <row r="2829" spans="1:12" ht="21">
      <c r="A2829" s="1372">
        <v>45535</v>
      </c>
      <c r="B2829" s="1373" t="s">
        <v>2397</v>
      </c>
      <c r="C2829" s="1373" t="s">
        <v>2463</v>
      </c>
      <c r="D2829" s="1373" t="s">
        <v>2464</v>
      </c>
      <c r="E2829" s="1373" t="s">
        <v>694</v>
      </c>
      <c r="F2829" s="1373" t="s">
        <v>2213</v>
      </c>
      <c r="G2829" s="1374">
        <v>49833</v>
      </c>
      <c r="H2829" s="1374">
        <v>158831</v>
      </c>
      <c r="I2829" s="1374">
        <v>0</v>
      </c>
      <c r="J2829" s="1374">
        <v>2158664.5</v>
      </c>
      <c r="K2829" s="1374">
        <v>108998</v>
      </c>
      <c r="L2829" s="1374">
        <v>2158664.5</v>
      </c>
    </row>
    <row r="2830" spans="1:12" ht="21">
      <c r="A2830" s="1372">
        <v>45535</v>
      </c>
      <c r="B2830" s="1373" t="s">
        <v>2397</v>
      </c>
      <c r="C2830" s="1373" t="s">
        <v>2463</v>
      </c>
      <c r="D2830" s="1373" t="s">
        <v>2464</v>
      </c>
      <c r="E2830" s="1373" t="s">
        <v>695</v>
      </c>
      <c r="F2830" s="1373" t="s">
        <v>2214</v>
      </c>
      <c r="G2830" s="1374">
        <v>0</v>
      </c>
      <c r="H2830" s="1374">
        <v>0</v>
      </c>
      <c r="I2830" s="1374">
        <v>0</v>
      </c>
      <c r="J2830" s="1374">
        <v>945744</v>
      </c>
      <c r="K2830" s="1374">
        <v>0</v>
      </c>
      <c r="L2830" s="1374">
        <v>945744</v>
      </c>
    </row>
    <row r="2831" spans="1:12" ht="21">
      <c r="A2831" s="1372">
        <v>45535</v>
      </c>
      <c r="B2831" s="1373" t="s">
        <v>2397</v>
      </c>
      <c r="C2831" s="1373" t="s">
        <v>2463</v>
      </c>
      <c r="D2831" s="1373" t="s">
        <v>2464</v>
      </c>
      <c r="E2831" s="1373" t="s">
        <v>696</v>
      </c>
      <c r="F2831" s="1373" t="s">
        <v>2215</v>
      </c>
      <c r="G2831" s="1375"/>
      <c r="H2831" s="1375"/>
      <c r="I2831" s="1375"/>
      <c r="J2831" s="1375"/>
      <c r="K2831" s="1375"/>
      <c r="L2831" s="1375"/>
    </row>
    <row r="2832" spans="1:12" ht="21">
      <c r="A2832" s="1372">
        <v>45535</v>
      </c>
      <c r="B2832" s="1373" t="s">
        <v>2397</v>
      </c>
      <c r="C2832" s="1373" t="s">
        <v>2463</v>
      </c>
      <c r="D2832" s="1373" t="s">
        <v>2464</v>
      </c>
      <c r="E2832" s="1373" t="s">
        <v>697</v>
      </c>
      <c r="F2832" s="1373" t="s">
        <v>2216</v>
      </c>
      <c r="G2832" s="1375"/>
      <c r="H2832" s="1375"/>
      <c r="I2832" s="1375"/>
      <c r="J2832" s="1375"/>
      <c r="K2832" s="1375"/>
      <c r="L2832" s="1375"/>
    </row>
    <row r="2833" spans="1:12" ht="21">
      <c r="A2833" s="1372">
        <v>45535</v>
      </c>
      <c r="B2833" s="1373" t="s">
        <v>2397</v>
      </c>
      <c r="C2833" s="1373" t="s">
        <v>2463</v>
      </c>
      <c r="D2833" s="1373" t="s">
        <v>2464</v>
      </c>
      <c r="E2833" s="1373" t="s">
        <v>1821</v>
      </c>
      <c r="F2833" s="1373" t="s">
        <v>2217</v>
      </c>
      <c r="G2833" s="1375"/>
      <c r="H2833" s="1375"/>
      <c r="I2833" s="1375"/>
      <c r="J2833" s="1375"/>
      <c r="K2833" s="1375"/>
      <c r="L2833" s="1375"/>
    </row>
    <row r="2834" spans="1:12" ht="21">
      <c r="A2834" s="1372">
        <v>45535</v>
      </c>
      <c r="B2834" s="1373" t="s">
        <v>2397</v>
      </c>
      <c r="C2834" s="1373" t="s">
        <v>2463</v>
      </c>
      <c r="D2834" s="1373" t="s">
        <v>2464</v>
      </c>
      <c r="E2834" s="1373" t="s">
        <v>698</v>
      </c>
      <c r="F2834" s="1373" t="s">
        <v>2218</v>
      </c>
      <c r="G2834" s="1374">
        <v>0</v>
      </c>
      <c r="H2834" s="1374">
        <v>1422180</v>
      </c>
      <c r="I2834" s="1374">
        <v>0</v>
      </c>
      <c r="J2834" s="1374">
        <v>1422180</v>
      </c>
      <c r="K2834" s="1374">
        <v>1422180</v>
      </c>
      <c r="L2834" s="1374">
        <v>1422180</v>
      </c>
    </row>
    <row r="2835" spans="1:12" ht="21">
      <c r="A2835" s="1372">
        <v>45535</v>
      </c>
      <c r="B2835" s="1373" t="s">
        <v>2397</v>
      </c>
      <c r="C2835" s="1373" t="s">
        <v>2463</v>
      </c>
      <c r="D2835" s="1373" t="s">
        <v>2464</v>
      </c>
      <c r="E2835" s="1373" t="s">
        <v>699</v>
      </c>
      <c r="F2835" s="1373" t="s">
        <v>408</v>
      </c>
      <c r="G2835" s="1374">
        <v>0</v>
      </c>
      <c r="H2835" s="1374">
        <v>0</v>
      </c>
      <c r="I2835" s="1374">
        <v>0</v>
      </c>
      <c r="J2835" s="1374">
        <v>458262.95</v>
      </c>
      <c r="K2835" s="1374">
        <v>0</v>
      </c>
      <c r="L2835" s="1374">
        <v>458262.95</v>
      </c>
    </row>
    <row r="2836" spans="1:12" ht="21">
      <c r="A2836" s="1372">
        <v>45535</v>
      </c>
      <c r="B2836" s="1373" t="s">
        <v>2397</v>
      </c>
      <c r="C2836" s="1373" t="s">
        <v>2463</v>
      </c>
      <c r="D2836" s="1373" t="s">
        <v>2464</v>
      </c>
      <c r="E2836" s="1373" t="s">
        <v>700</v>
      </c>
      <c r="F2836" s="1373" t="s">
        <v>409</v>
      </c>
      <c r="G2836" s="1375"/>
      <c r="H2836" s="1375"/>
      <c r="I2836" s="1375"/>
      <c r="J2836" s="1375"/>
      <c r="K2836" s="1375"/>
      <c r="L2836" s="1375"/>
    </row>
    <row r="2837" spans="1:12" ht="21">
      <c r="A2837" s="1372">
        <v>45535</v>
      </c>
      <c r="B2837" s="1373" t="s">
        <v>2397</v>
      </c>
      <c r="C2837" s="1373" t="s">
        <v>2463</v>
      </c>
      <c r="D2837" s="1373" t="s">
        <v>2464</v>
      </c>
      <c r="E2837" s="1373" t="s">
        <v>701</v>
      </c>
      <c r="F2837" s="1373" t="s">
        <v>1682</v>
      </c>
      <c r="G2837" s="1375"/>
      <c r="H2837" s="1375"/>
      <c r="I2837" s="1375"/>
      <c r="J2837" s="1375"/>
      <c r="K2837" s="1375"/>
      <c r="L2837" s="1375"/>
    </row>
    <row r="2838" spans="1:12" ht="21">
      <c r="A2838" s="1372">
        <v>45535</v>
      </c>
      <c r="B2838" s="1373" t="s">
        <v>2397</v>
      </c>
      <c r="C2838" s="1373" t="s">
        <v>2463</v>
      </c>
      <c r="D2838" s="1373" t="s">
        <v>2464</v>
      </c>
      <c r="E2838" s="1373" t="s">
        <v>702</v>
      </c>
      <c r="F2838" s="1373" t="s">
        <v>1492</v>
      </c>
      <c r="G2838" s="1375"/>
      <c r="H2838" s="1375"/>
      <c r="I2838" s="1375"/>
      <c r="J2838" s="1375"/>
      <c r="K2838" s="1375"/>
      <c r="L2838" s="1375"/>
    </row>
    <row r="2839" spans="1:12" ht="21">
      <c r="A2839" s="1372">
        <v>45535</v>
      </c>
      <c r="B2839" s="1373" t="s">
        <v>2397</v>
      </c>
      <c r="C2839" s="1373" t="s">
        <v>2463</v>
      </c>
      <c r="D2839" s="1373" t="s">
        <v>2464</v>
      </c>
      <c r="E2839" s="1373" t="s">
        <v>703</v>
      </c>
      <c r="F2839" s="1373" t="s">
        <v>2219</v>
      </c>
      <c r="G2839" s="1374">
        <v>0</v>
      </c>
      <c r="H2839" s="1374">
        <v>0</v>
      </c>
      <c r="I2839" s="1374">
        <v>0</v>
      </c>
      <c r="J2839" s="1374">
        <v>3860</v>
      </c>
      <c r="K2839" s="1374">
        <v>0</v>
      </c>
      <c r="L2839" s="1374">
        <v>3860</v>
      </c>
    </row>
    <row r="2840" spans="1:12" ht="21">
      <c r="A2840" s="1372">
        <v>45535</v>
      </c>
      <c r="B2840" s="1373" t="s">
        <v>2397</v>
      </c>
      <c r="C2840" s="1373" t="s">
        <v>2463</v>
      </c>
      <c r="D2840" s="1373" t="s">
        <v>2464</v>
      </c>
      <c r="E2840" s="1373" t="s">
        <v>704</v>
      </c>
      <c r="F2840" s="1373" t="s">
        <v>2220</v>
      </c>
      <c r="G2840" s="1375"/>
      <c r="H2840" s="1375"/>
      <c r="I2840" s="1375"/>
      <c r="J2840" s="1375"/>
      <c r="K2840" s="1375"/>
      <c r="L2840" s="1375"/>
    </row>
    <row r="2841" spans="1:12" ht="21">
      <c r="A2841" s="1372">
        <v>45535</v>
      </c>
      <c r="B2841" s="1373" t="s">
        <v>2397</v>
      </c>
      <c r="C2841" s="1373" t="s">
        <v>2463</v>
      </c>
      <c r="D2841" s="1373" t="s">
        <v>2464</v>
      </c>
      <c r="E2841" s="1373" t="s">
        <v>2122</v>
      </c>
      <c r="F2841" s="1373" t="s">
        <v>2221</v>
      </c>
      <c r="G2841" s="1375"/>
      <c r="H2841" s="1375"/>
      <c r="I2841" s="1375"/>
      <c r="J2841" s="1375"/>
      <c r="K2841" s="1375"/>
      <c r="L2841" s="1375"/>
    </row>
    <row r="2842" spans="1:12" ht="21">
      <c r="A2842" s="1372">
        <v>45535</v>
      </c>
      <c r="B2842" s="1373" t="s">
        <v>2397</v>
      </c>
      <c r="C2842" s="1373" t="s">
        <v>2463</v>
      </c>
      <c r="D2842" s="1373" t="s">
        <v>2464</v>
      </c>
      <c r="E2842" s="1373" t="s">
        <v>2124</v>
      </c>
      <c r="F2842" s="1373" t="s">
        <v>2222</v>
      </c>
      <c r="G2842" s="1375"/>
      <c r="H2842" s="1375"/>
      <c r="I2842" s="1375"/>
      <c r="J2842" s="1375"/>
      <c r="K2842" s="1375"/>
      <c r="L2842" s="1375"/>
    </row>
    <row r="2843" spans="1:12" ht="21">
      <c r="A2843" s="1372">
        <v>45535</v>
      </c>
      <c r="B2843" s="1373" t="s">
        <v>2397</v>
      </c>
      <c r="C2843" s="1373" t="s">
        <v>2463</v>
      </c>
      <c r="D2843" s="1373" t="s">
        <v>2464</v>
      </c>
      <c r="E2843" s="1373" t="s">
        <v>705</v>
      </c>
      <c r="F2843" s="1373" t="s">
        <v>2223</v>
      </c>
      <c r="G2843" s="1375"/>
      <c r="H2843" s="1375"/>
      <c r="I2843" s="1375"/>
      <c r="J2843" s="1375"/>
      <c r="K2843" s="1375"/>
      <c r="L2843" s="1375"/>
    </row>
    <row r="2844" spans="1:12" ht="21">
      <c r="A2844" s="1372">
        <v>45535</v>
      </c>
      <c r="B2844" s="1373" t="s">
        <v>2397</v>
      </c>
      <c r="C2844" s="1373" t="s">
        <v>2463</v>
      </c>
      <c r="D2844" s="1373" t="s">
        <v>2464</v>
      </c>
      <c r="E2844" s="1373" t="s">
        <v>706</v>
      </c>
      <c r="F2844" s="1373" t="s">
        <v>133</v>
      </c>
      <c r="G2844" s="1375"/>
      <c r="H2844" s="1375"/>
      <c r="I2844" s="1375"/>
      <c r="J2844" s="1375"/>
      <c r="K2844" s="1375"/>
      <c r="L2844" s="1375"/>
    </row>
    <row r="2845" spans="1:12" ht="21">
      <c r="A2845" s="1372">
        <v>45535</v>
      </c>
      <c r="B2845" s="1373" t="s">
        <v>2397</v>
      </c>
      <c r="C2845" s="1373" t="s">
        <v>2463</v>
      </c>
      <c r="D2845" s="1373" t="s">
        <v>2464</v>
      </c>
      <c r="E2845" s="1373" t="s">
        <v>707</v>
      </c>
      <c r="F2845" s="1373" t="s">
        <v>2224</v>
      </c>
      <c r="G2845" s="1375"/>
      <c r="H2845" s="1375"/>
      <c r="I2845" s="1375"/>
      <c r="J2845" s="1375"/>
      <c r="K2845" s="1375"/>
      <c r="L2845" s="1375"/>
    </row>
    <row r="2846" spans="1:12" ht="21">
      <c r="A2846" s="1372">
        <v>45535</v>
      </c>
      <c r="B2846" s="1373" t="s">
        <v>2397</v>
      </c>
      <c r="C2846" s="1373" t="s">
        <v>2463</v>
      </c>
      <c r="D2846" s="1373" t="s">
        <v>2464</v>
      </c>
      <c r="E2846" s="1373" t="s">
        <v>708</v>
      </c>
      <c r="F2846" s="1373" t="s">
        <v>134</v>
      </c>
      <c r="G2846" s="1375"/>
      <c r="H2846" s="1375"/>
      <c r="I2846" s="1375"/>
      <c r="J2846" s="1375"/>
      <c r="K2846" s="1375"/>
      <c r="L2846" s="1375"/>
    </row>
    <row r="2847" spans="1:12" ht="21">
      <c r="A2847" s="1372">
        <v>45535</v>
      </c>
      <c r="B2847" s="1373" t="s">
        <v>2397</v>
      </c>
      <c r="C2847" s="1373" t="s">
        <v>2463</v>
      </c>
      <c r="D2847" s="1373" t="s">
        <v>2464</v>
      </c>
      <c r="E2847" s="1373" t="s">
        <v>709</v>
      </c>
      <c r="F2847" s="1373" t="s">
        <v>135</v>
      </c>
      <c r="G2847" s="1375"/>
      <c r="H2847" s="1375"/>
      <c r="I2847" s="1375"/>
      <c r="J2847" s="1375"/>
      <c r="K2847" s="1375"/>
      <c r="L2847" s="1375"/>
    </row>
    <row r="2848" spans="1:12" ht="21">
      <c r="A2848" s="1372">
        <v>45535</v>
      </c>
      <c r="B2848" s="1373" t="s">
        <v>2397</v>
      </c>
      <c r="C2848" s="1373" t="s">
        <v>2463</v>
      </c>
      <c r="D2848" s="1373" t="s">
        <v>2464</v>
      </c>
      <c r="E2848" s="1373" t="s">
        <v>710</v>
      </c>
      <c r="F2848" s="1373" t="s">
        <v>136</v>
      </c>
      <c r="G2848" s="1375"/>
      <c r="H2848" s="1375"/>
      <c r="I2848" s="1375"/>
      <c r="J2848" s="1375"/>
      <c r="K2848" s="1375"/>
      <c r="L2848" s="1375"/>
    </row>
    <row r="2849" spans="1:12" ht="21">
      <c r="A2849" s="1372">
        <v>45535</v>
      </c>
      <c r="B2849" s="1373" t="s">
        <v>2397</v>
      </c>
      <c r="C2849" s="1373" t="s">
        <v>2463</v>
      </c>
      <c r="D2849" s="1373" t="s">
        <v>2464</v>
      </c>
      <c r="E2849" s="1373" t="s">
        <v>1951</v>
      </c>
      <c r="F2849" s="1373" t="s">
        <v>1952</v>
      </c>
      <c r="G2849" s="1375"/>
      <c r="H2849" s="1375"/>
      <c r="I2849" s="1375"/>
      <c r="J2849" s="1375"/>
      <c r="K2849" s="1375"/>
      <c r="L2849" s="1375"/>
    </row>
    <row r="2850" spans="1:12" ht="21">
      <c r="A2850" s="1372">
        <v>45535</v>
      </c>
      <c r="B2850" s="1373" t="s">
        <v>2397</v>
      </c>
      <c r="C2850" s="1373" t="s">
        <v>2463</v>
      </c>
      <c r="D2850" s="1373" t="s">
        <v>2464</v>
      </c>
      <c r="E2850" s="1373" t="s">
        <v>1953</v>
      </c>
      <c r="F2850" s="1373" t="s">
        <v>138</v>
      </c>
      <c r="G2850" s="1375"/>
      <c r="H2850" s="1375"/>
      <c r="I2850" s="1375"/>
      <c r="J2850" s="1375"/>
      <c r="K2850" s="1375"/>
      <c r="L2850" s="1375"/>
    </row>
    <row r="2851" spans="1:12" ht="21">
      <c r="A2851" s="1372">
        <v>45535</v>
      </c>
      <c r="B2851" s="1373" t="s">
        <v>2397</v>
      </c>
      <c r="C2851" s="1373" t="s">
        <v>2463</v>
      </c>
      <c r="D2851" s="1373" t="s">
        <v>2464</v>
      </c>
      <c r="E2851" s="1373" t="s">
        <v>1954</v>
      </c>
      <c r="F2851" s="1373" t="s">
        <v>139</v>
      </c>
      <c r="G2851" s="1375"/>
      <c r="H2851" s="1375"/>
      <c r="I2851" s="1375"/>
      <c r="J2851" s="1375"/>
      <c r="K2851" s="1375"/>
      <c r="L2851" s="1375"/>
    </row>
    <row r="2852" spans="1:12" ht="21">
      <c r="A2852" s="1372">
        <v>45535</v>
      </c>
      <c r="B2852" s="1373" t="s">
        <v>2397</v>
      </c>
      <c r="C2852" s="1373" t="s">
        <v>2463</v>
      </c>
      <c r="D2852" s="1373" t="s">
        <v>2464</v>
      </c>
      <c r="E2852" s="1373" t="s">
        <v>1955</v>
      </c>
      <c r="F2852" s="1373" t="s">
        <v>140</v>
      </c>
      <c r="G2852" s="1375"/>
      <c r="H2852" s="1375"/>
      <c r="I2852" s="1375"/>
      <c r="J2852" s="1375"/>
      <c r="K2852" s="1375"/>
      <c r="L2852" s="1375"/>
    </row>
    <row r="2853" spans="1:12" ht="21">
      <c r="A2853" s="1372">
        <v>45535</v>
      </c>
      <c r="B2853" s="1373" t="s">
        <v>2397</v>
      </c>
      <c r="C2853" s="1373" t="s">
        <v>2463</v>
      </c>
      <c r="D2853" s="1373" t="s">
        <v>2464</v>
      </c>
      <c r="E2853" s="1373" t="s">
        <v>1956</v>
      </c>
      <c r="F2853" s="1373" t="s">
        <v>141</v>
      </c>
      <c r="G2853" s="1375"/>
      <c r="H2853" s="1375"/>
      <c r="I2853" s="1375"/>
      <c r="J2853" s="1375"/>
      <c r="K2853" s="1375"/>
      <c r="L2853" s="1375"/>
    </row>
    <row r="2854" spans="1:12" ht="21">
      <c r="A2854" s="1372">
        <v>45535</v>
      </c>
      <c r="B2854" s="1373" t="s">
        <v>2397</v>
      </c>
      <c r="C2854" s="1373" t="s">
        <v>2463</v>
      </c>
      <c r="D2854" s="1373" t="s">
        <v>2464</v>
      </c>
      <c r="E2854" s="1373" t="s">
        <v>1957</v>
      </c>
      <c r="F2854" s="1373" t="s">
        <v>142</v>
      </c>
      <c r="G2854" s="1375"/>
      <c r="H2854" s="1375"/>
      <c r="I2854" s="1375"/>
      <c r="J2854" s="1375"/>
      <c r="K2854" s="1375"/>
      <c r="L2854" s="1375"/>
    </row>
    <row r="2855" spans="1:12" ht="21">
      <c r="A2855" s="1372">
        <v>45535</v>
      </c>
      <c r="B2855" s="1373" t="s">
        <v>2397</v>
      </c>
      <c r="C2855" s="1373" t="s">
        <v>2463</v>
      </c>
      <c r="D2855" s="1373" t="s">
        <v>2464</v>
      </c>
      <c r="E2855" s="1373" t="s">
        <v>1958</v>
      </c>
      <c r="F2855" s="1373" t="s">
        <v>1825</v>
      </c>
      <c r="G2855" s="1374">
        <v>2087799.75</v>
      </c>
      <c r="H2855" s="1374">
        <v>2177345.25</v>
      </c>
      <c r="I2855" s="1374">
        <v>0</v>
      </c>
      <c r="J2855" s="1374">
        <v>2087799.75</v>
      </c>
      <c r="K2855" s="1374">
        <v>89545.5</v>
      </c>
      <c r="L2855" s="1374">
        <v>2087799.75</v>
      </c>
    </row>
    <row r="2856" spans="1:12" ht="21">
      <c r="A2856" s="1372">
        <v>45535</v>
      </c>
      <c r="B2856" s="1373" t="s">
        <v>2397</v>
      </c>
      <c r="C2856" s="1373" t="s">
        <v>2463</v>
      </c>
      <c r="D2856" s="1373" t="s">
        <v>2464</v>
      </c>
      <c r="E2856" s="1373" t="s">
        <v>1959</v>
      </c>
      <c r="F2856" s="1373" t="s">
        <v>143</v>
      </c>
      <c r="G2856" s="1374">
        <v>222656</v>
      </c>
      <c r="H2856" s="1374">
        <v>169504.5</v>
      </c>
      <c r="I2856" s="1374">
        <v>0</v>
      </c>
      <c r="J2856" s="1374">
        <v>169504.5</v>
      </c>
      <c r="K2856" s="1374">
        <v>-53151.5</v>
      </c>
      <c r="L2856" s="1374">
        <v>169504.5</v>
      </c>
    </row>
    <row r="2857" spans="1:12" ht="21">
      <c r="A2857" s="1372">
        <v>45535</v>
      </c>
      <c r="B2857" s="1373" t="s">
        <v>2397</v>
      </c>
      <c r="C2857" s="1373" t="s">
        <v>2463</v>
      </c>
      <c r="D2857" s="1373" t="s">
        <v>2464</v>
      </c>
      <c r="E2857" s="1373" t="s">
        <v>1960</v>
      </c>
      <c r="F2857" s="1373" t="s">
        <v>1683</v>
      </c>
      <c r="G2857" s="1375"/>
      <c r="H2857" s="1375"/>
      <c r="I2857" s="1375"/>
      <c r="J2857" s="1375"/>
      <c r="K2857" s="1375"/>
      <c r="L2857" s="1375"/>
    </row>
    <row r="2858" spans="1:12" ht="21">
      <c r="A2858" s="1372">
        <v>45535</v>
      </c>
      <c r="B2858" s="1373" t="s">
        <v>2397</v>
      </c>
      <c r="C2858" s="1373" t="s">
        <v>2463</v>
      </c>
      <c r="D2858" s="1373" t="s">
        <v>2464</v>
      </c>
      <c r="E2858" s="1373" t="s">
        <v>1961</v>
      </c>
      <c r="F2858" s="1373" t="s">
        <v>144</v>
      </c>
      <c r="G2858" s="1374">
        <v>45796.5</v>
      </c>
      <c r="H2858" s="1374">
        <v>50374</v>
      </c>
      <c r="I2858" s="1374">
        <v>0</v>
      </c>
      <c r="J2858" s="1374">
        <v>45796.5</v>
      </c>
      <c r="K2858" s="1374">
        <v>4577.5</v>
      </c>
      <c r="L2858" s="1374">
        <v>45796.5</v>
      </c>
    </row>
    <row r="2859" spans="1:12" ht="21">
      <c r="A2859" s="1372">
        <v>45535</v>
      </c>
      <c r="B2859" s="1373" t="s">
        <v>2397</v>
      </c>
      <c r="C2859" s="1373" t="s">
        <v>2463</v>
      </c>
      <c r="D2859" s="1373" t="s">
        <v>2464</v>
      </c>
      <c r="E2859" s="1373" t="s">
        <v>1962</v>
      </c>
      <c r="F2859" s="1373" t="s">
        <v>145</v>
      </c>
      <c r="G2859" s="1374">
        <v>947500</v>
      </c>
      <c r="H2859" s="1374">
        <v>1396204.5</v>
      </c>
      <c r="I2859" s="1374">
        <v>0</v>
      </c>
      <c r="J2859" s="1374">
        <v>1117004.5</v>
      </c>
      <c r="K2859" s="1374">
        <v>448704.5</v>
      </c>
      <c r="L2859" s="1374">
        <v>1117004.5</v>
      </c>
    </row>
    <row r="2860" spans="1:12" ht="21">
      <c r="A2860" s="1372">
        <v>45535</v>
      </c>
      <c r="B2860" s="1373" t="s">
        <v>2397</v>
      </c>
      <c r="C2860" s="1373" t="s">
        <v>2463</v>
      </c>
      <c r="D2860" s="1373" t="s">
        <v>2464</v>
      </c>
      <c r="E2860" s="1373" t="s">
        <v>1963</v>
      </c>
      <c r="F2860" s="1373" t="s">
        <v>146</v>
      </c>
      <c r="G2860" s="1374">
        <v>284125</v>
      </c>
      <c r="H2860" s="1374">
        <v>300435</v>
      </c>
      <c r="I2860" s="1374">
        <v>0</v>
      </c>
      <c r="J2860" s="1374">
        <v>284125</v>
      </c>
      <c r="K2860" s="1374">
        <v>16310</v>
      </c>
      <c r="L2860" s="1374">
        <v>284125</v>
      </c>
    </row>
    <row r="2861" spans="1:12" ht="21">
      <c r="A2861" s="1372">
        <v>45535</v>
      </c>
      <c r="B2861" s="1373" t="s">
        <v>2397</v>
      </c>
      <c r="C2861" s="1373" t="s">
        <v>2463</v>
      </c>
      <c r="D2861" s="1373" t="s">
        <v>2464</v>
      </c>
      <c r="E2861" s="1373" t="s">
        <v>1964</v>
      </c>
      <c r="F2861" s="1373" t="s">
        <v>133</v>
      </c>
      <c r="G2861" s="1374">
        <v>0</v>
      </c>
      <c r="H2861" s="1374">
        <v>0</v>
      </c>
      <c r="I2861" s="1374">
        <v>0</v>
      </c>
      <c r="J2861" s="1374">
        <v>6357.73</v>
      </c>
      <c r="K2861" s="1374">
        <v>0</v>
      </c>
      <c r="L2861" s="1374">
        <v>6357.73</v>
      </c>
    </row>
    <row r="2862" spans="1:12" ht="21">
      <c r="A2862" s="1372">
        <v>45535</v>
      </c>
      <c r="B2862" s="1373" t="s">
        <v>2397</v>
      </c>
      <c r="C2862" s="1373" t="s">
        <v>2463</v>
      </c>
      <c r="D2862" s="1373" t="s">
        <v>2464</v>
      </c>
      <c r="E2862" s="1373" t="s">
        <v>1965</v>
      </c>
      <c r="F2862" s="1373" t="s">
        <v>1966</v>
      </c>
      <c r="G2862" s="1375"/>
      <c r="H2862" s="1375"/>
      <c r="I2862" s="1375"/>
      <c r="J2862" s="1375"/>
      <c r="K2862" s="1375"/>
      <c r="L2862" s="1375"/>
    </row>
    <row r="2863" spans="1:12" ht="21">
      <c r="A2863" s="1372">
        <v>45535</v>
      </c>
      <c r="B2863" s="1373" t="s">
        <v>2397</v>
      </c>
      <c r="C2863" s="1373" t="s">
        <v>2463</v>
      </c>
      <c r="D2863" s="1373" t="s">
        <v>2464</v>
      </c>
      <c r="E2863" s="1373" t="s">
        <v>1967</v>
      </c>
      <c r="F2863" s="1373" t="s">
        <v>1968</v>
      </c>
      <c r="G2863" s="1375"/>
      <c r="H2863" s="1375"/>
      <c r="I2863" s="1375"/>
      <c r="J2863" s="1375"/>
      <c r="K2863" s="1375"/>
      <c r="L2863" s="1375"/>
    </row>
    <row r="2864" spans="1:12" ht="21">
      <c r="A2864" s="1372">
        <v>45535</v>
      </c>
      <c r="B2864" s="1373" t="s">
        <v>2397</v>
      </c>
      <c r="C2864" s="1373" t="s">
        <v>2463</v>
      </c>
      <c r="D2864" s="1373" t="s">
        <v>2464</v>
      </c>
      <c r="E2864" s="1373" t="s">
        <v>711</v>
      </c>
      <c r="F2864" s="1373" t="s">
        <v>1494</v>
      </c>
      <c r="G2864" s="1375"/>
      <c r="H2864" s="1375"/>
      <c r="I2864" s="1375"/>
      <c r="J2864" s="1375"/>
      <c r="K2864" s="1375"/>
      <c r="L2864" s="1375"/>
    </row>
    <row r="2865" spans="1:12" ht="21">
      <c r="A2865" s="1372">
        <v>45535</v>
      </c>
      <c r="B2865" s="1373" t="s">
        <v>2397</v>
      </c>
      <c r="C2865" s="1373" t="s">
        <v>2463</v>
      </c>
      <c r="D2865" s="1373" t="s">
        <v>2464</v>
      </c>
      <c r="E2865" s="1373" t="s">
        <v>712</v>
      </c>
      <c r="F2865" s="1373" t="s">
        <v>2047</v>
      </c>
      <c r="G2865" s="1375"/>
      <c r="H2865" s="1375"/>
      <c r="I2865" s="1375"/>
      <c r="J2865" s="1375"/>
      <c r="K2865" s="1375"/>
      <c r="L2865" s="1375"/>
    </row>
    <row r="2866" spans="1:12" ht="21">
      <c r="A2866" s="1372">
        <v>45535</v>
      </c>
      <c r="B2866" s="1373" t="s">
        <v>2397</v>
      </c>
      <c r="C2866" s="1373" t="s">
        <v>2463</v>
      </c>
      <c r="D2866" s="1373" t="s">
        <v>2464</v>
      </c>
      <c r="E2866" s="1373" t="s">
        <v>713</v>
      </c>
      <c r="F2866" s="1373" t="s">
        <v>137</v>
      </c>
      <c r="G2866" s="1375"/>
      <c r="H2866" s="1375"/>
      <c r="I2866" s="1375"/>
      <c r="J2866" s="1375"/>
      <c r="K2866" s="1375"/>
      <c r="L2866" s="1375"/>
    </row>
    <row r="2867" spans="1:12" ht="21">
      <c r="A2867" s="1372">
        <v>45535</v>
      </c>
      <c r="B2867" s="1373" t="s">
        <v>2397</v>
      </c>
      <c r="C2867" s="1373" t="s">
        <v>2463</v>
      </c>
      <c r="D2867" s="1373" t="s">
        <v>2464</v>
      </c>
      <c r="E2867" s="1373" t="s">
        <v>716</v>
      </c>
      <c r="F2867" s="1373" t="s">
        <v>147</v>
      </c>
      <c r="G2867" s="1375"/>
      <c r="H2867" s="1375"/>
      <c r="I2867" s="1375"/>
      <c r="J2867" s="1375"/>
      <c r="K2867" s="1375"/>
      <c r="L2867" s="1375"/>
    </row>
    <row r="2868" spans="1:12" ht="21">
      <c r="A2868" s="1372">
        <v>45535</v>
      </c>
      <c r="B2868" s="1373" t="s">
        <v>2397</v>
      </c>
      <c r="C2868" s="1373" t="s">
        <v>2463</v>
      </c>
      <c r="D2868" s="1373" t="s">
        <v>2464</v>
      </c>
      <c r="E2868" s="1373" t="s">
        <v>717</v>
      </c>
      <c r="F2868" s="1373" t="s">
        <v>148</v>
      </c>
      <c r="G2868" s="1375"/>
      <c r="H2868" s="1375"/>
      <c r="I2868" s="1375"/>
      <c r="J2868" s="1375"/>
      <c r="K2868" s="1375"/>
      <c r="L2868" s="1375"/>
    </row>
    <row r="2869" spans="1:12" ht="21">
      <c r="A2869" s="1372">
        <v>45535</v>
      </c>
      <c r="B2869" s="1373" t="s">
        <v>2397</v>
      </c>
      <c r="C2869" s="1373" t="s">
        <v>2463</v>
      </c>
      <c r="D2869" s="1373" t="s">
        <v>2464</v>
      </c>
      <c r="E2869" s="1373" t="s">
        <v>718</v>
      </c>
      <c r="F2869" s="1373" t="s">
        <v>2225</v>
      </c>
      <c r="G2869" s="1375"/>
      <c r="H2869" s="1375"/>
      <c r="I2869" s="1375"/>
      <c r="J2869" s="1375"/>
      <c r="K2869" s="1375"/>
      <c r="L2869" s="1375"/>
    </row>
    <row r="2870" spans="1:12" ht="21">
      <c r="A2870" s="1372">
        <v>45535</v>
      </c>
      <c r="B2870" s="1373" t="s">
        <v>2397</v>
      </c>
      <c r="C2870" s="1373" t="s">
        <v>2463</v>
      </c>
      <c r="D2870" s="1373" t="s">
        <v>2464</v>
      </c>
      <c r="E2870" s="1373" t="s">
        <v>719</v>
      </c>
      <c r="F2870" s="1373" t="s">
        <v>150</v>
      </c>
      <c r="G2870" s="1374">
        <v>72120</v>
      </c>
      <c r="H2870" s="1374">
        <v>0</v>
      </c>
      <c r="I2870" s="1374">
        <v>0</v>
      </c>
      <c r="J2870" s="1374">
        <v>1775593.5</v>
      </c>
      <c r="K2870" s="1374">
        <v>-72120</v>
      </c>
      <c r="L2870" s="1374">
        <v>1775593.5</v>
      </c>
    </row>
    <row r="2871" spans="1:12" ht="21">
      <c r="A2871" s="1372">
        <v>45535</v>
      </c>
      <c r="B2871" s="1373" t="s">
        <v>2397</v>
      </c>
      <c r="C2871" s="1373" t="s">
        <v>2463</v>
      </c>
      <c r="D2871" s="1373" t="s">
        <v>2464</v>
      </c>
      <c r="E2871" s="1373" t="s">
        <v>720</v>
      </c>
      <c r="F2871" s="1373" t="s">
        <v>2226</v>
      </c>
      <c r="G2871" s="1374">
        <v>0</v>
      </c>
      <c r="H2871" s="1374">
        <v>0</v>
      </c>
      <c r="I2871" s="1374">
        <v>0</v>
      </c>
      <c r="J2871" s="1374">
        <v>157525</v>
      </c>
      <c r="K2871" s="1374">
        <v>0</v>
      </c>
      <c r="L2871" s="1374">
        <v>157525</v>
      </c>
    </row>
    <row r="2872" spans="1:12" ht="21">
      <c r="A2872" s="1372">
        <v>45535</v>
      </c>
      <c r="B2872" s="1373" t="s">
        <v>2397</v>
      </c>
      <c r="C2872" s="1373" t="s">
        <v>2463</v>
      </c>
      <c r="D2872" s="1373" t="s">
        <v>2464</v>
      </c>
      <c r="E2872" s="1373" t="s">
        <v>721</v>
      </c>
      <c r="F2872" s="1373" t="s">
        <v>151</v>
      </c>
      <c r="G2872" s="1374">
        <v>0</v>
      </c>
      <c r="H2872" s="1374">
        <v>0</v>
      </c>
      <c r="I2872" s="1374">
        <v>0</v>
      </c>
      <c r="J2872" s="1374">
        <v>9645.5400000000009</v>
      </c>
      <c r="K2872" s="1374">
        <v>0</v>
      </c>
      <c r="L2872" s="1374">
        <v>9645.5400000000009</v>
      </c>
    </row>
    <row r="2873" spans="1:12" ht="21">
      <c r="A2873" s="1372">
        <v>45535</v>
      </c>
      <c r="B2873" s="1373" t="s">
        <v>2397</v>
      </c>
      <c r="C2873" s="1373" t="s">
        <v>2463</v>
      </c>
      <c r="D2873" s="1373" t="s">
        <v>2464</v>
      </c>
      <c r="E2873" s="1373" t="s">
        <v>722</v>
      </c>
      <c r="F2873" s="1373" t="s">
        <v>2227</v>
      </c>
      <c r="G2873" s="1374">
        <v>0</v>
      </c>
      <c r="H2873" s="1374">
        <v>0</v>
      </c>
      <c r="I2873" s="1374">
        <v>0</v>
      </c>
      <c r="J2873" s="1374">
        <v>259.01</v>
      </c>
      <c r="K2873" s="1374">
        <v>0</v>
      </c>
      <c r="L2873" s="1374">
        <v>259.01</v>
      </c>
    </row>
    <row r="2874" spans="1:12" ht="21">
      <c r="A2874" s="1372">
        <v>45535</v>
      </c>
      <c r="B2874" s="1373" t="s">
        <v>2397</v>
      </c>
      <c r="C2874" s="1373" t="s">
        <v>2463</v>
      </c>
      <c r="D2874" s="1373" t="s">
        <v>2464</v>
      </c>
      <c r="E2874" s="1373" t="s">
        <v>723</v>
      </c>
      <c r="F2874" s="1373" t="s">
        <v>153</v>
      </c>
      <c r="G2874" s="1375"/>
      <c r="H2874" s="1375"/>
      <c r="I2874" s="1375"/>
      <c r="J2874" s="1375"/>
      <c r="K2874" s="1375"/>
      <c r="L2874" s="1375"/>
    </row>
    <row r="2875" spans="1:12" ht="21">
      <c r="A2875" s="1372">
        <v>45535</v>
      </c>
      <c r="B2875" s="1373" t="s">
        <v>2397</v>
      </c>
      <c r="C2875" s="1373" t="s">
        <v>2463</v>
      </c>
      <c r="D2875" s="1373" t="s">
        <v>2464</v>
      </c>
      <c r="E2875" s="1373" t="s">
        <v>724</v>
      </c>
      <c r="F2875" s="1373" t="s">
        <v>154</v>
      </c>
      <c r="G2875" s="1374">
        <v>55555.48</v>
      </c>
      <c r="H2875" s="1374">
        <v>70041.179999999993</v>
      </c>
      <c r="I2875" s="1374">
        <v>0</v>
      </c>
      <c r="J2875" s="1374">
        <v>70041.179999999993</v>
      </c>
      <c r="K2875" s="1374">
        <v>14485.7</v>
      </c>
      <c r="L2875" s="1374">
        <v>70041.179999999993</v>
      </c>
    </row>
    <row r="2876" spans="1:12" ht="21">
      <c r="A2876" s="1372">
        <v>45535</v>
      </c>
      <c r="B2876" s="1373" t="s">
        <v>2397</v>
      </c>
      <c r="C2876" s="1373" t="s">
        <v>2463</v>
      </c>
      <c r="D2876" s="1373" t="s">
        <v>2464</v>
      </c>
      <c r="E2876" s="1373" t="s">
        <v>725</v>
      </c>
      <c r="F2876" s="1373" t="s">
        <v>1826</v>
      </c>
      <c r="G2876" s="1374">
        <v>151877.76999999999</v>
      </c>
      <c r="H2876" s="1374">
        <v>151877.76999999999</v>
      </c>
      <c r="I2876" s="1374">
        <v>0</v>
      </c>
      <c r="J2876" s="1374">
        <v>0</v>
      </c>
      <c r="K2876" s="1374">
        <v>0</v>
      </c>
      <c r="L2876" s="1374">
        <v>0</v>
      </c>
    </row>
    <row r="2877" spans="1:12" ht="21">
      <c r="A2877" s="1372">
        <v>45535</v>
      </c>
      <c r="B2877" s="1373" t="s">
        <v>2397</v>
      </c>
      <c r="C2877" s="1373" t="s">
        <v>2463</v>
      </c>
      <c r="D2877" s="1373" t="s">
        <v>2464</v>
      </c>
      <c r="E2877" s="1373" t="s">
        <v>726</v>
      </c>
      <c r="F2877" s="1373" t="s">
        <v>2228</v>
      </c>
      <c r="G2877" s="1375"/>
      <c r="H2877" s="1375"/>
      <c r="I2877" s="1375"/>
      <c r="J2877" s="1375"/>
      <c r="K2877" s="1375"/>
      <c r="L2877" s="1375"/>
    </row>
    <row r="2878" spans="1:12" ht="21">
      <c r="A2878" s="1372">
        <v>45535</v>
      </c>
      <c r="B2878" s="1373" t="s">
        <v>2397</v>
      </c>
      <c r="C2878" s="1373" t="s">
        <v>2463</v>
      </c>
      <c r="D2878" s="1373" t="s">
        <v>2464</v>
      </c>
      <c r="E2878" s="1373" t="s">
        <v>727</v>
      </c>
      <c r="F2878" s="1373" t="s">
        <v>1828</v>
      </c>
      <c r="G2878" s="1374">
        <v>74614</v>
      </c>
      <c r="H2878" s="1374">
        <v>74614</v>
      </c>
      <c r="I2878" s="1374">
        <v>0</v>
      </c>
      <c r="J2878" s="1374">
        <v>0</v>
      </c>
      <c r="K2878" s="1374">
        <v>0</v>
      </c>
      <c r="L2878" s="1374">
        <v>0</v>
      </c>
    </row>
    <row r="2879" spans="1:12" ht="21">
      <c r="A2879" s="1372">
        <v>45535</v>
      </c>
      <c r="B2879" s="1373" t="s">
        <v>2397</v>
      </c>
      <c r="C2879" s="1373" t="s">
        <v>2463</v>
      </c>
      <c r="D2879" s="1373" t="s">
        <v>2464</v>
      </c>
      <c r="E2879" s="1373" t="s">
        <v>728</v>
      </c>
      <c r="F2879" s="1373" t="s">
        <v>410</v>
      </c>
      <c r="G2879" s="1374">
        <v>0</v>
      </c>
      <c r="H2879" s="1374">
        <v>0</v>
      </c>
      <c r="I2879" s="1374">
        <v>0</v>
      </c>
      <c r="J2879" s="1374">
        <v>1144459.1399999999</v>
      </c>
      <c r="K2879" s="1374">
        <v>0</v>
      </c>
      <c r="L2879" s="1374">
        <v>1144459.1399999999</v>
      </c>
    </row>
    <row r="2880" spans="1:12" ht="21">
      <c r="A2880" s="1372">
        <v>45535</v>
      </c>
      <c r="B2880" s="1373" t="s">
        <v>2397</v>
      </c>
      <c r="C2880" s="1373" t="s">
        <v>2463</v>
      </c>
      <c r="D2880" s="1373" t="s">
        <v>2464</v>
      </c>
      <c r="E2880" s="1373" t="s">
        <v>729</v>
      </c>
      <c r="F2880" s="1373" t="s">
        <v>155</v>
      </c>
      <c r="G2880" s="1375"/>
      <c r="H2880" s="1375"/>
      <c r="I2880" s="1375"/>
      <c r="J2880" s="1375"/>
      <c r="K2880" s="1375"/>
      <c r="L2880" s="1375"/>
    </row>
    <row r="2881" spans="1:12" ht="21">
      <c r="A2881" s="1372">
        <v>45535</v>
      </c>
      <c r="B2881" s="1373" t="s">
        <v>2397</v>
      </c>
      <c r="C2881" s="1373" t="s">
        <v>2463</v>
      </c>
      <c r="D2881" s="1373" t="s">
        <v>2464</v>
      </c>
      <c r="E2881" s="1373" t="s">
        <v>730</v>
      </c>
      <c r="F2881" s="1373" t="s">
        <v>156</v>
      </c>
      <c r="G2881" s="1374">
        <v>258372.43</v>
      </c>
      <c r="H2881" s="1374">
        <v>0</v>
      </c>
      <c r="I2881" s="1374">
        <v>0</v>
      </c>
      <c r="J2881" s="1374">
        <v>941627.57</v>
      </c>
      <c r="K2881" s="1374">
        <v>-258372.43</v>
      </c>
      <c r="L2881" s="1374">
        <v>941627.57</v>
      </c>
    </row>
    <row r="2882" spans="1:12" ht="21">
      <c r="A2882" s="1372">
        <v>45535</v>
      </c>
      <c r="B2882" s="1373" t="s">
        <v>2397</v>
      </c>
      <c r="C2882" s="1373" t="s">
        <v>2463</v>
      </c>
      <c r="D2882" s="1373" t="s">
        <v>2464</v>
      </c>
      <c r="E2882" s="1373" t="s">
        <v>731</v>
      </c>
      <c r="F2882" s="1373" t="s">
        <v>2229</v>
      </c>
      <c r="G2882" s="1375"/>
      <c r="H2882" s="1375"/>
      <c r="I2882" s="1375"/>
      <c r="J2882" s="1375"/>
      <c r="K2882" s="1375"/>
      <c r="L2882" s="1375"/>
    </row>
    <row r="2883" spans="1:12" ht="21">
      <c r="A2883" s="1372">
        <v>45535</v>
      </c>
      <c r="B2883" s="1373" t="s">
        <v>2397</v>
      </c>
      <c r="C2883" s="1373" t="s">
        <v>2463</v>
      </c>
      <c r="D2883" s="1373" t="s">
        <v>2464</v>
      </c>
      <c r="E2883" s="1373" t="s">
        <v>732</v>
      </c>
      <c r="F2883" s="1373" t="s">
        <v>158</v>
      </c>
      <c r="G2883" s="1375"/>
      <c r="H2883" s="1375"/>
      <c r="I2883" s="1375"/>
      <c r="J2883" s="1375"/>
      <c r="K2883" s="1375"/>
      <c r="L2883" s="1375"/>
    </row>
    <row r="2884" spans="1:12" ht="21">
      <c r="A2884" s="1372">
        <v>45535</v>
      </c>
      <c r="B2884" s="1373" t="s">
        <v>2397</v>
      </c>
      <c r="C2884" s="1373" t="s">
        <v>2463</v>
      </c>
      <c r="D2884" s="1373" t="s">
        <v>2464</v>
      </c>
      <c r="E2884" s="1373" t="s">
        <v>2099</v>
      </c>
      <c r="F2884" s="1373" t="s">
        <v>2127</v>
      </c>
      <c r="G2884" s="1375"/>
      <c r="H2884" s="1375"/>
      <c r="I2884" s="1375"/>
      <c r="J2884" s="1375"/>
      <c r="K2884" s="1375"/>
      <c r="L2884" s="1375"/>
    </row>
    <row r="2885" spans="1:12" ht="21">
      <c r="A2885" s="1372">
        <v>45535</v>
      </c>
      <c r="B2885" s="1373" t="s">
        <v>2397</v>
      </c>
      <c r="C2885" s="1373" t="s">
        <v>2463</v>
      </c>
      <c r="D2885" s="1373" t="s">
        <v>2464</v>
      </c>
      <c r="E2885" s="1373" t="s">
        <v>733</v>
      </c>
      <c r="F2885" s="1373" t="s">
        <v>159</v>
      </c>
      <c r="G2885" s="1375"/>
      <c r="H2885" s="1375"/>
      <c r="I2885" s="1375"/>
      <c r="J2885" s="1375"/>
      <c r="K2885" s="1375"/>
      <c r="L2885" s="1375"/>
    </row>
    <row r="2886" spans="1:12" ht="21">
      <c r="A2886" s="1372">
        <v>45535</v>
      </c>
      <c r="B2886" s="1373" t="s">
        <v>2397</v>
      </c>
      <c r="C2886" s="1373" t="s">
        <v>2463</v>
      </c>
      <c r="D2886" s="1373" t="s">
        <v>2464</v>
      </c>
      <c r="E2886" s="1373" t="s">
        <v>734</v>
      </c>
      <c r="F2886" s="1373" t="s">
        <v>160</v>
      </c>
      <c r="G2886" s="1375"/>
      <c r="H2886" s="1375"/>
      <c r="I2886" s="1375"/>
      <c r="J2886" s="1375"/>
      <c r="K2886" s="1375"/>
      <c r="L2886" s="1375"/>
    </row>
    <row r="2887" spans="1:12" ht="21">
      <c r="A2887" s="1372">
        <v>45535</v>
      </c>
      <c r="B2887" s="1373" t="s">
        <v>2397</v>
      </c>
      <c r="C2887" s="1373" t="s">
        <v>2463</v>
      </c>
      <c r="D2887" s="1373" t="s">
        <v>2464</v>
      </c>
      <c r="E2887" s="1373" t="s">
        <v>735</v>
      </c>
      <c r="F2887" s="1373" t="s">
        <v>2230</v>
      </c>
      <c r="G2887" s="1374">
        <v>0</v>
      </c>
      <c r="H2887" s="1374">
        <v>0</v>
      </c>
      <c r="I2887" s="1374">
        <v>0</v>
      </c>
      <c r="J2887" s="1374">
        <v>1707</v>
      </c>
      <c r="K2887" s="1374">
        <v>0</v>
      </c>
      <c r="L2887" s="1374">
        <v>1707</v>
      </c>
    </row>
    <row r="2888" spans="1:12" ht="21">
      <c r="A2888" s="1372">
        <v>45535</v>
      </c>
      <c r="B2888" s="1373" t="s">
        <v>2397</v>
      </c>
      <c r="C2888" s="1373" t="s">
        <v>2463</v>
      </c>
      <c r="D2888" s="1373" t="s">
        <v>2464</v>
      </c>
      <c r="E2888" s="1373" t="s">
        <v>736</v>
      </c>
      <c r="F2888" s="1373" t="s">
        <v>2231</v>
      </c>
      <c r="G2888" s="1374">
        <v>0</v>
      </c>
      <c r="H2888" s="1374">
        <v>0</v>
      </c>
      <c r="I2888" s="1374">
        <v>0</v>
      </c>
      <c r="J2888" s="1374">
        <v>39248</v>
      </c>
      <c r="K2888" s="1374">
        <v>0</v>
      </c>
      <c r="L2888" s="1374">
        <v>39248</v>
      </c>
    </row>
    <row r="2889" spans="1:12" ht="21">
      <c r="A2889" s="1372">
        <v>45535</v>
      </c>
      <c r="B2889" s="1373" t="s">
        <v>2397</v>
      </c>
      <c r="C2889" s="1373" t="s">
        <v>2463</v>
      </c>
      <c r="D2889" s="1373" t="s">
        <v>2464</v>
      </c>
      <c r="E2889" s="1373" t="s">
        <v>737</v>
      </c>
      <c r="F2889" s="1373" t="s">
        <v>2232</v>
      </c>
      <c r="G2889" s="1374">
        <v>0</v>
      </c>
      <c r="H2889" s="1374">
        <v>0</v>
      </c>
      <c r="I2889" s="1374">
        <v>0</v>
      </c>
      <c r="J2889" s="1374">
        <v>3033</v>
      </c>
      <c r="K2889" s="1374">
        <v>0</v>
      </c>
      <c r="L2889" s="1374">
        <v>3033</v>
      </c>
    </row>
    <row r="2890" spans="1:12" ht="21">
      <c r="A2890" s="1372">
        <v>45535</v>
      </c>
      <c r="B2890" s="1373" t="s">
        <v>2397</v>
      </c>
      <c r="C2890" s="1373" t="s">
        <v>2463</v>
      </c>
      <c r="D2890" s="1373" t="s">
        <v>2464</v>
      </c>
      <c r="E2890" s="1373" t="s">
        <v>738</v>
      </c>
      <c r="F2890" s="1373" t="s">
        <v>164</v>
      </c>
      <c r="G2890" s="1375"/>
      <c r="H2890" s="1375"/>
      <c r="I2890" s="1375"/>
      <c r="J2890" s="1375"/>
      <c r="K2890" s="1375"/>
      <c r="L2890" s="1375"/>
    </row>
    <row r="2891" spans="1:12" ht="21">
      <c r="A2891" s="1372">
        <v>45535</v>
      </c>
      <c r="B2891" s="1373" t="s">
        <v>2397</v>
      </c>
      <c r="C2891" s="1373" t="s">
        <v>2463</v>
      </c>
      <c r="D2891" s="1373" t="s">
        <v>2464</v>
      </c>
      <c r="E2891" s="1373" t="s">
        <v>739</v>
      </c>
      <c r="F2891" s="1373" t="s">
        <v>165</v>
      </c>
      <c r="G2891" s="1375"/>
      <c r="H2891" s="1375"/>
      <c r="I2891" s="1375"/>
      <c r="J2891" s="1375"/>
      <c r="K2891" s="1375"/>
      <c r="L2891" s="1375"/>
    </row>
    <row r="2892" spans="1:12" ht="21">
      <c r="A2892" s="1372">
        <v>45535</v>
      </c>
      <c r="B2892" s="1373" t="s">
        <v>2397</v>
      </c>
      <c r="C2892" s="1373" t="s">
        <v>2463</v>
      </c>
      <c r="D2892" s="1373" t="s">
        <v>2464</v>
      </c>
      <c r="E2892" s="1373" t="s">
        <v>740</v>
      </c>
      <c r="F2892" s="1373" t="s">
        <v>166</v>
      </c>
      <c r="G2892" s="1374">
        <v>0</v>
      </c>
      <c r="H2892" s="1374">
        <v>0</v>
      </c>
      <c r="I2892" s="1374">
        <v>0</v>
      </c>
      <c r="J2892" s="1374">
        <v>40000</v>
      </c>
      <c r="K2892" s="1374">
        <v>0</v>
      </c>
      <c r="L2892" s="1374">
        <v>40000</v>
      </c>
    </row>
    <row r="2893" spans="1:12" ht="21">
      <c r="A2893" s="1372">
        <v>45535</v>
      </c>
      <c r="B2893" s="1373" t="s">
        <v>2397</v>
      </c>
      <c r="C2893" s="1373" t="s">
        <v>2463</v>
      </c>
      <c r="D2893" s="1373" t="s">
        <v>2464</v>
      </c>
      <c r="E2893" s="1373" t="s">
        <v>741</v>
      </c>
      <c r="F2893" s="1373" t="s">
        <v>167</v>
      </c>
      <c r="G2893" s="1374">
        <v>0</v>
      </c>
      <c r="H2893" s="1374">
        <v>0</v>
      </c>
      <c r="I2893" s="1374">
        <v>0</v>
      </c>
      <c r="J2893" s="1374">
        <v>1341292.0900000001</v>
      </c>
      <c r="K2893" s="1374">
        <v>0</v>
      </c>
      <c r="L2893" s="1374">
        <v>1341292.0900000001</v>
      </c>
    </row>
    <row r="2894" spans="1:12" ht="21">
      <c r="A2894" s="1372">
        <v>45535</v>
      </c>
      <c r="B2894" s="1373" t="s">
        <v>2397</v>
      </c>
      <c r="C2894" s="1373" t="s">
        <v>2463</v>
      </c>
      <c r="D2894" s="1373" t="s">
        <v>2464</v>
      </c>
      <c r="E2894" s="1373" t="s">
        <v>742</v>
      </c>
      <c r="F2894" s="1373" t="s">
        <v>168</v>
      </c>
      <c r="G2894" s="1375"/>
      <c r="H2894" s="1375"/>
      <c r="I2894" s="1375"/>
      <c r="J2894" s="1375"/>
      <c r="K2894" s="1375"/>
      <c r="L2894" s="1375"/>
    </row>
    <row r="2895" spans="1:12" ht="21">
      <c r="A2895" s="1372">
        <v>45535</v>
      </c>
      <c r="B2895" s="1373" t="s">
        <v>2397</v>
      </c>
      <c r="C2895" s="1373" t="s">
        <v>2463</v>
      </c>
      <c r="D2895" s="1373" t="s">
        <v>2464</v>
      </c>
      <c r="E2895" s="1373" t="s">
        <v>743</v>
      </c>
      <c r="F2895" s="1373" t="s">
        <v>411</v>
      </c>
      <c r="G2895" s="1375"/>
      <c r="H2895" s="1375"/>
      <c r="I2895" s="1375"/>
      <c r="J2895" s="1375"/>
      <c r="K2895" s="1375"/>
      <c r="L2895" s="1375"/>
    </row>
    <row r="2896" spans="1:12" ht="21">
      <c r="A2896" s="1372">
        <v>45535</v>
      </c>
      <c r="B2896" s="1373" t="s">
        <v>2397</v>
      </c>
      <c r="C2896" s="1373" t="s">
        <v>2463</v>
      </c>
      <c r="D2896" s="1373" t="s">
        <v>2464</v>
      </c>
      <c r="E2896" s="1373" t="s">
        <v>744</v>
      </c>
      <c r="F2896" s="1373" t="s">
        <v>169</v>
      </c>
      <c r="G2896" s="1375"/>
      <c r="H2896" s="1375"/>
      <c r="I2896" s="1375"/>
      <c r="J2896" s="1375"/>
      <c r="K2896" s="1375"/>
      <c r="L2896" s="1375"/>
    </row>
    <row r="2897" spans="1:12" ht="21">
      <c r="A2897" s="1372">
        <v>45535</v>
      </c>
      <c r="B2897" s="1373" t="s">
        <v>2397</v>
      </c>
      <c r="C2897" s="1373" t="s">
        <v>2463</v>
      </c>
      <c r="D2897" s="1373" t="s">
        <v>2464</v>
      </c>
      <c r="E2897" s="1373" t="s">
        <v>745</v>
      </c>
      <c r="F2897" s="1373" t="s">
        <v>170</v>
      </c>
      <c r="G2897" s="1375"/>
      <c r="H2897" s="1375"/>
      <c r="I2897" s="1375"/>
      <c r="J2897" s="1375"/>
      <c r="K2897" s="1375"/>
      <c r="L2897" s="1375"/>
    </row>
    <row r="2898" spans="1:12" ht="21">
      <c r="A2898" s="1372">
        <v>45535</v>
      </c>
      <c r="B2898" s="1373" t="s">
        <v>2397</v>
      </c>
      <c r="C2898" s="1373" t="s">
        <v>2463</v>
      </c>
      <c r="D2898" s="1373" t="s">
        <v>2464</v>
      </c>
      <c r="E2898" s="1373" t="s">
        <v>746</v>
      </c>
      <c r="F2898" s="1373" t="s">
        <v>171</v>
      </c>
      <c r="G2898" s="1375"/>
      <c r="H2898" s="1375"/>
      <c r="I2898" s="1375"/>
      <c r="J2898" s="1375"/>
      <c r="K2898" s="1375"/>
      <c r="L2898" s="1375"/>
    </row>
    <row r="2899" spans="1:12" ht="21">
      <c r="A2899" s="1372">
        <v>45535</v>
      </c>
      <c r="B2899" s="1373" t="s">
        <v>2397</v>
      </c>
      <c r="C2899" s="1373" t="s">
        <v>2463</v>
      </c>
      <c r="D2899" s="1373" t="s">
        <v>2464</v>
      </c>
      <c r="E2899" s="1373" t="s">
        <v>747</v>
      </c>
      <c r="F2899" s="1373" t="s">
        <v>1496</v>
      </c>
      <c r="G2899" s="1375"/>
      <c r="H2899" s="1375"/>
      <c r="I2899" s="1375"/>
      <c r="J2899" s="1375"/>
      <c r="K2899" s="1375"/>
      <c r="L2899" s="1375"/>
    </row>
    <row r="2900" spans="1:12" ht="21">
      <c r="A2900" s="1372">
        <v>45535</v>
      </c>
      <c r="B2900" s="1373" t="s">
        <v>2397</v>
      </c>
      <c r="C2900" s="1373" t="s">
        <v>2463</v>
      </c>
      <c r="D2900" s="1373" t="s">
        <v>2464</v>
      </c>
      <c r="E2900" s="1373" t="s">
        <v>1969</v>
      </c>
      <c r="F2900" s="1373" t="s">
        <v>1970</v>
      </c>
      <c r="G2900" s="1375"/>
      <c r="H2900" s="1375"/>
      <c r="I2900" s="1375"/>
      <c r="J2900" s="1375"/>
      <c r="K2900" s="1375"/>
      <c r="L2900" s="1375"/>
    </row>
    <row r="2901" spans="1:12" ht="21">
      <c r="A2901" s="1372">
        <v>45535</v>
      </c>
      <c r="B2901" s="1373" t="s">
        <v>2397</v>
      </c>
      <c r="C2901" s="1373" t="s">
        <v>2463</v>
      </c>
      <c r="D2901" s="1373" t="s">
        <v>2464</v>
      </c>
      <c r="E2901" s="1373" t="s">
        <v>748</v>
      </c>
      <c r="F2901" s="1373" t="s">
        <v>1497</v>
      </c>
      <c r="G2901" s="1375"/>
      <c r="H2901" s="1375"/>
      <c r="I2901" s="1375"/>
      <c r="J2901" s="1375"/>
      <c r="K2901" s="1375"/>
      <c r="L2901" s="1375"/>
    </row>
    <row r="2902" spans="1:12" ht="21">
      <c r="A2902" s="1372">
        <v>45535</v>
      </c>
      <c r="B2902" s="1373" t="s">
        <v>2397</v>
      </c>
      <c r="C2902" s="1373" t="s">
        <v>2463</v>
      </c>
      <c r="D2902" s="1373" t="s">
        <v>2464</v>
      </c>
      <c r="E2902" s="1373" t="s">
        <v>749</v>
      </c>
      <c r="F2902" s="1373" t="s">
        <v>1498</v>
      </c>
      <c r="G2902" s="1375"/>
      <c r="H2902" s="1375"/>
      <c r="I2902" s="1375"/>
      <c r="J2902" s="1375"/>
      <c r="K2902" s="1375"/>
      <c r="L2902" s="1375"/>
    </row>
    <row r="2903" spans="1:12" ht="21">
      <c r="A2903" s="1372">
        <v>45535</v>
      </c>
      <c r="B2903" s="1373" t="s">
        <v>2397</v>
      </c>
      <c r="C2903" s="1373" t="s">
        <v>2463</v>
      </c>
      <c r="D2903" s="1373" t="s">
        <v>2464</v>
      </c>
      <c r="E2903" s="1373" t="s">
        <v>750</v>
      </c>
      <c r="F2903" s="1373" t="s">
        <v>172</v>
      </c>
      <c r="G2903" s="1375"/>
      <c r="H2903" s="1375"/>
      <c r="I2903" s="1375"/>
      <c r="J2903" s="1375"/>
      <c r="K2903" s="1375"/>
      <c r="L2903" s="1375"/>
    </row>
    <row r="2904" spans="1:12" ht="21">
      <c r="A2904" s="1372">
        <v>45535</v>
      </c>
      <c r="B2904" s="1373" t="s">
        <v>2397</v>
      </c>
      <c r="C2904" s="1373" t="s">
        <v>2463</v>
      </c>
      <c r="D2904" s="1373" t="s">
        <v>2464</v>
      </c>
      <c r="E2904" s="1373" t="s">
        <v>751</v>
      </c>
      <c r="F2904" s="1373" t="s">
        <v>173</v>
      </c>
      <c r="G2904" s="1375"/>
      <c r="H2904" s="1375"/>
      <c r="I2904" s="1375"/>
      <c r="J2904" s="1375"/>
      <c r="K2904" s="1375"/>
      <c r="L2904" s="1375"/>
    </row>
    <row r="2905" spans="1:12" ht="21">
      <c r="A2905" s="1372">
        <v>45535</v>
      </c>
      <c r="B2905" s="1373" t="s">
        <v>2397</v>
      </c>
      <c r="C2905" s="1373" t="s">
        <v>2463</v>
      </c>
      <c r="D2905" s="1373" t="s">
        <v>2464</v>
      </c>
      <c r="E2905" s="1373" t="s">
        <v>752</v>
      </c>
      <c r="F2905" s="1373" t="s">
        <v>174</v>
      </c>
      <c r="G2905" s="1374">
        <v>0</v>
      </c>
      <c r="H2905" s="1374">
        <v>0</v>
      </c>
      <c r="I2905" s="1374">
        <v>0</v>
      </c>
      <c r="J2905" s="1374">
        <v>8358</v>
      </c>
      <c r="K2905" s="1374">
        <v>0</v>
      </c>
      <c r="L2905" s="1374">
        <v>8358</v>
      </c>
    </row>
    <row r="2906" spans="1:12" ht="21">
      <c r="A2906" s="1372">
        <v>45535</v>
      </c>
      <c r="B2906" s="1373" t="s">
        <v>2397</v>
      </c>
      <c r="C2906" s="1373" t="s">
        <v>2463</v>
      </c>
      <c r="D2906" s="1373" t="s">
        <v>2464</v>
      </c>
      <c r="E2906" s="1373" t="s">
        <v>753</v>
      </c>
      <c r="F2906" s="1373" t="s">
        <v>175</v>
      </c>
      <c r="G2906" s="1375"/>
      <c r="H2906" s="1375"/>
      <c r="I2906" s="1375"/>
      <c r="J2906" s="1375"/>
      <c r="K2906" s="1375"/>
      <c r="L2906" s="1375"/>
    </row>
    <row r="2907" spans="1:12" ht="21">
      <c r="A2907" s="1372">
        <v>45535</v>
      </c>
      <c r="B2907" s="1373" t="s">
        <v>2397</v>
      </c>
      <c r="C2907" s="1373" t="s">
        <v>2463</v>
      </c>
      <c r="D2907" s="1373" t="s">
        <v>2464</v>
      </c>
      <c r="E2907" s="1373" t="s">
        <v>754</v>
      </c>
      <c r="F2907" s="1373" t="s">
        <v>176</v>
      </c>
      <c r="G2907" s="1375"/>
      <c r="H2907" s="1375"/>
      <c r="I2907" s="1375"/>
      <c r="J2907" s="1375"/>
      <c r="K2907" s="1375"/>
      <c r="L2907" s="1375"/>
    </row>
    <row r="2908" spans="1:12" ht="21">
      <c r="A2908" s="1372">
        <v>45535</v>
      </c>
      <c r="B2908" s="1373" t="s">
        <v>2397</v>
      </c>
      <c r="C2908" s="1373" t="s">
        <v>2463</v>
      </c>
      <c r="D2908" s="1373" t="s">
        <v>2464</v>
      </c>
      <c r="E2908" s="1373" t="s">
        <v>755</v>
      </c>
      <c r="F2908" s="1373" t="s">
        <v>2128</v>
      </c>
      <c r="G2908" s="1375"/>
      <c r="H2908" s="1375"/>
      <c r="I2908" s="1375"/>
      <c r="J2908" s="1375"/>
      <c r="K2908" s="1375"/>
      <c r="L2908" s="1375"/>
    </row>
    <row r="2909" spans="1:12" ht="21">
      <c r="A2909" s="1372">
        <v>45535</v>
      </c>
      <c r="B2909" s="1373" t="s">
        <v>2397</v>
      </c>
      <c r="C2909" s="1373" t="s">
        <v>2463</v>
      </c>
      <c r="D2909" s="1373" t="s">
        <v>2464</v>
      </c>
      <c r="E2909" s="1373" t="s">
        <v>756</v>
      </c>
      <c r="F2909" s="1373" t="s">
        <v>444</v>
      </c>
      <c r="G2909" s="1374">
        <v>0</v>
      </c>
      <c r="H2909" s="1374">
        <v>0</v>
      </c>
      <c r="I2909" s="1374">
        <v>0</v>
      </c>
      <c r="J2909" s="1374">
        <v>168793209.19</v>
      </c>
      <c r="K2909" s="1374">
        <v>0</v>
      </c>
      <c r="L2909" s="1374">
        <v>168793209.19</v>
      </c>
    </row>
    <row r="2910" spans="1:12" ht="21">
      <c r="A2910" s="1372">
        <v>45535</v>
      </c>
      <c r="B2910" s="1373" t="s">
        <v>2397</v>
      </c>
      <c r="C2910" s="1373" t="s">
        <v>2463</v>
      </c>
      <c r="D2910" s="1373" t="s">
        <v>2464</v>
      </c>
      <c r="E2910" s="1373" t="s">
        <v>2457</v>
      </c>
      <c r="F2910" s="1373" t="s">
        <v>2458</v>
      </c>
      <c r="G2910" s="1375"/>
      <c r="H2910" s="1375"/>
      <c r="I2910" s="1375"/>
      <c r="J2910" s="1375"/>
      <c r="K2910" s="1375"/>
      <c r="L2910" s="1375"/>
    </row>
    <row r="2911" spans="1:12" ht="21">
      <c r="A2911" s="1372">
        <v>45535</v>
      </c>
      <c r="B2911" s="1373" t="s">
        <v>2397</v>
      </c>
      <c r="C2911" s="1373" t="s">
        <v>2463</v>
      </c>
      <c r="D2911" s="1373" t="s">
        <v>2464</v>
      </c>
      <c r="E2911" s="1373" t="s">
        <v>1971</v>
      </c>
      <c r="F2911" s="1373" t="s">
        <v>1972</v>
      </c>
      <c r="G2911" s="1374">
        <v>0</v>
      </c>
      <c r="H2911" s="1374">
        <v>0</v>
      </c>
      <c r="I2911" s="1374">
        <v>19484727.57</v>
      </c>
      <c r="J2911" s="1374">
        <v>0</v>
      </c>
      <c r="K2911" s="1374">
        <v>0</v>
      </c>
      <c r="L2911" s="1374">
        <v>-19484727.57</v>
      </c>
    </row>
    <row r="2912" spans="1:12" ht="21">
      <c r="A2912" s="1372">
        <v>45535</v>
      </c>
      <c r="B2912" s="1373" t="s">
        <v>2397</v>
      </c>
      <c r="C2912" s="1373" t="s">
        <v>2463</v>
      </c>
      <c r="D2912" s="1373" t="s">
        <v>2464</v>
      </c>
      <c r="E2912" s="1373" t="s">
        <v>1973</v>
      </c>
      <c r="F2912" s="1373" t="s">
        <v>1974</v>
      </c>
      <c r="G2912" s="1374">
        <v>0</v>
      </c>
      <c r="H2912" s="1374">
        <v>0</v>
      </c>
      <c r="I2912" s="1374">
        <v>0</v>
      </c>
      <c r="J2912" s="1374">
        <v>1583177.64</v>
      </c>
      <c r="K2912" s="1374">
        <v>0</v>
      </c>
      <c r="L2912" s="1374">
        <v>1583177.64</v>
      </c>
    </row>
    <row r="2913" spans="1:12" ht="21">
      <c r="A2913" s="1372">
        <v>45535</v>
      </c>
      <c r="B2913" s="1373" t="s">
        <v>2397</v>
      </c>
      <c r="C2913" s="1373" t="s">
        <v>2463</v>
      </c>
      <c r="D2913" s="1373" t="s">
        <v>2464</v>
      </c>
      <c r="E2913" s="1373" t="s">
        <v>757</v>
      </c>
      <c r="F2913" s="1373" t="s">
        <v>2233</v>
      </c>
      <c r="G2913" s="1375"/>
      <c r="H2913" s="1375"/>
      <c r="I2913" s="1375"/>
      <c r="J2913" s="1375"/>
      <c r="K2913" s="1375"/>
      <c r="L2913" s="1375"/>
    </row>
    <row r="2914" spans="1:12" ht="21">
      <c r="A2914" s="1372">
        <v>45535</v>
      </c>
      <c r="B2914" s="1373" t="s">
        <v>2397</v>
      </c>
      <c r="C2914" s="1373" t="s">
        <v>2463</v>
      </c>
      <c r="D2914" s="1373" t="s">
        <v>2464</v>
      </c>
      <c r="E2914" s="1373" t="s">
        <v>758</v>
      </c>
      <c r="F2914" s="1373" t="s">
        <v>445</v>
      </c>
      <c r="G2914" s="1374">
        <v>0</v>
      </c>
      <c r="H2914" s="1374">
        <v>0</v>
      </c>
      <c r="I2914" s="1374">
        <v>0</v>
      </c>
      <c r="J2914" s="1374">
        <v>28980773.84</v>
      </c>
      <c r="K2914" s="1374">
        <v>0</v>
      </c>
      <c r="L2914" s="1374">
        <v>28980773.84</v>
      </c>
    </row>
    <row r="2915" spans="1:12" ht="21">
      <c r="A2915" s="1372">
        <v>45535</v>
      </c>
      <c r="B2915" s="1373" t="s">
        <v>2397</v>
      </c>
      <c r="C2915" s="1373" t="s">
        <v>2463</v>
      </c>
      <c r="D2915" s="1373" t="s">
        <v>2464</v>
      </c>
      <c r="E2915" s="1373" t="s">
        <v>759</v>
      </c>
      <c r="F2915" s="1373" t="s">
        <v>177</v>
      </c>
      <c r="G2915" s="1375"/>
      <c r="H2915" s="1375"/>
      <c r="I2915" s="1375"/>
      <c r="J2915" s="1375"/>
      <c r="K2915" s="1375"/>
      <c r="L2915" s="1375"/>
    </row>
    <row r="2916" spans="1:12" ht="21">
      <c r="A2916" s="1372">
        <v>45535</v>
      </c>
      <c r="B2916" s="1373" t="s">
        <v>2397</v>
      </c>
      <c r="C2916" s="1373" t="s">
        <v>2463</v>
      </c>
      <c r="D2916" s="1373" t="s">
        <v>2464</v>
      </c>
      <c r="E2916" s="1373" t="s">
        <v>760</v>
      </c>
      <c r="F2916" s="1373" t="s">
        <v>2234</v>
      </c>
      <c r="G2916" s="1375"/>
      <c r="H2916" s="1375"/>
      <c r="I2916" s="1375"/>
      <c r="J2916" s="1375"/>
      <c r="K2916" s="1375"/>
      <c r="L2916" s="1375"/>
    </row>
    <row r="2917" spans="1:12" ht="21">
      <c r="A2917" s="1372">
        <v>45535</v>
      </c>
      <c r="B2917" s="1373" t="s">
        <v>2397</v>
      </c>
      <c r="C2917" s="1373" t="s">
        <v>2463</v>
      </c>
      <c r="D2917" s="1373" t="s">
        <v>2464</v>
      </c>
      <c r="E2917" s="1373" t="s">
        <v>761</v>
      </c>
      <c r="F2917" s="1373" t="s">
        <v>2235</v>
      </c>
      <c r="G2917" s="1375"/>
      <c r="H2917" s="1375"/>
      <c r="I2917" s="1375"/>
      <c r="J2917" s="1375"/>
      <c r="K2917" s="1375"/>
      <c r="L2917" s="1375"/>
    </row>
    <row r="2918" spans="1:12" ht="21">
      <c r="A2918" s="1372">
        <v>45535</v>
      </c>
      <c r="B2918" s="1373" t="s">
        <v>2397</v>
      </c>
      <c r="C2918" s="1373" t="s">
        <v>2463</v>
      </c>
      <c r="D2918" s="1373" t="s">
        <v>2464</v>
      </c>
      <c r="E2918" s="1373" t="s">
        <v>762</v>
      </c>
      <c r="F2918" s="1373" t="s">
        <v>180</v>
      </c>
      <c r="G2918" s="1375"/>
      <c r="H2918" s="1375"/>
      <c r="I2918" s="1375"/>
      <c r="J2918" s="1375"/>
      <c r="K2918" s="1375"/>
      <c r="L2918" s="1375"/>
    </row>
    <row r="2919" spans="1:12" ht="21">
      <c r="A2919" s="1372">
        <v>45535</v>
      </c>
      <c r="B2919" s="1373" t="s">
        <v>2397</v>
      </c>
      <c r="C2919" s="1373" t="s">
        <v>2463</v>
      </c>
      <c r="D2919" s="1373" t="s">
        <v>2464</v>
      </c>
      <c r="E2919" s="1373" t="s">
        <v>763</v>
      </c>
      <c r="F2919" s="1373" t="s">
        <v>1684</v>
      </c>
      <c r="G2919" s="1375"/>
      <c r="H2919" s="1375"/>
      <c r="I2919" s="1375"/>
      <c r="J2919" s="1375"/>
      <c r="K2919" s="1375"/>
      <c r="L2919" s="1375"/>
    </row>
    <row r="2920" spans="1:12" ht="21">
      <c r="A2920" s="1372">
        <v>45535</v>
      </c>
      <c r="B2920" s="1373" t="s">
        <v>2397</v>
      </c>
      <c r="C2920" s="1373" t="s">
        <v>2463</v>
      </c>
      <c r="D2920" s="1373" t="s">
        <v>2464</v>
      </c>
      <c r="E2920" s="1373" t="s">
        <v>764</v>
      </c>
      <c r="F2920" s="1373" t="s">
        <v>181</v>
      </c>
      <c r="G2920" s="1375"/>
      <c r="H2920" s="1375"/>
      <c r="I2920" s="1375"/>
      <c r="J2920" s="1375"/>
      <c r="K2920" s="1375"/>
      <c r="L2920" s="1375"/>
    </row>
    <row r="2921" spans="1:12" ht="21">
      <c r="A2921" s="1372">
        <v>45535</v>
      </c>
      <c r="B2921" s="1373" t="s">
        <v>2397</v>
      </c>
      <c r="C2921" s="1373" t="s">
        <v>2463</v>
      </c>
      <c r="D2921" s="1373" t="s">
        <v>2464</v>
      </c>
      <c r="E2921" s="1373" t="s">
        <v>765</v>
      </c>
      <c r="F2921" s="1373" t="s">
        <v>182</v>
      </c>
      <c r="G2921" s="1375"/>
      <c r="H2921" s="1375"/>
      <c r="I2921" s="1375"/>
      <c r="J2921" s="1375"/>
      <c r="K2921" s="1375"/>
      <c r="L2921" s="1375"/>
    </row>
    <row r="2922" spans="1:12" ht="21">
      <c r="A2922" s="1372">
        <v>45535</v>
      </c>
      <c r="B2922" s="1373" t="s">
        <v>2397</v>
      </c>
      <c r="C2922" s="1373" t="s">
        <v>2463</v>
      </c>
      <c r="D2922" s="1373" t="s">
        <v>2464</v>
      </c>
      <c r="E2922" s="1373" t="s">
        <v>766</v>
      </c>
      <c r="F2922" s="1373" t="s">
        <v>183</v>
      </c>
      <c r="G2922" s="1375"/>
      <c r="H2922" s="1375"/>
      <c r="I2922" s="1375"/>
      <c r="J2922" s="1375"/>
      <c r="K2922" s="1375"/>
      <c r="L2922" s="1375"/>
    </row>
    <row r="2923" spans="1:12" ht="21">
      <c r="A2923" s="1372">
        <v>45535</v>
      </c>
      <c r="B2923" s="1373" t="s">
        <v>2397</v>
      </c>
      <c r="C2923" s="1373" t="s">
        <v>2463</v>
      </c>
      <c r="D2923" s="1373" t="s">
        <v>2464</v>
      </c>
      <c r="E2923" s="1373" t="s">
        <v>767</v>
      </c>
      <c r="F2923" s="1373" t="s">
        <v>184</v>
      </c>
      <c r="G2923" s="1375"/>
      <c r="H2923" s="1375"/>
      <c r="I2923" s="1375"/>
      <c r="J2923" s="1375"/>
      <c r="K2923" s="1375"/>
      <c r="L2923" s="1375"/>
    </row>
    <row r="2924" spans="1:12" ht="21">
      <c r="A2924" s="1372">
        <v>45535</v>
      </c>
      <c r="B2924" s="1373" t="s">
        <v>2397</v>
      </c>
      <c r="C2924" s="1373" t="s">
        <v>2463</v>
      </c>
      <c r="D2924" s="1373" t="s">
        <v>2464</v>
      </c>
      <c r="E2924" s="1373" t="s">
        <v>768</v>
      </c>
      <c r="F2924" s="1373" t="s">
        <v>2236</v>
      </c>
      <c r="G2924" s="1375"/>
      <c r="H2924" s="1375"/>
      <c r="I2924" s="1375"/>
      <c r="J2924" s="1375"/>
      <c r="K2924" s="1375"/>
      <c r="L2924" s="1375"/>
    </row>
    <row r="2925" spans="1:12" ht="21">
      <c r="A2925" s="1372">
        <v>45535</v>
      </c>
      <c r="B2925" s="1373" t="s">
        <v>2397</v>
      </c>
      <c r="C2925" s="1373" t="s">
        <v>2463</v>
      </c>
      <c r="D2925" s="1373" t="s">
        <v>2464</v>
      </c>
      <c r="E2925" s="1373" t="s">
        <v>1830</v>
      </c>
      <c r="F2925" s="1373" t="s">
        <v>1831</v>
      </c>
      <c r="G2925" s="1375"/>
      <c r="H2925" s="1375"/>
      <c r="I2925" s="1375"/>
      <c r="J2925" s="1375"/>
      <c r="K2925" s="1375"/>
      <c r="L2925" s="1375"/>
    </row>
    <row r="2926" spans="1:12" ht="21">
      <c r="A2926" s="1372">
        <v>45535</v>
      </c>
      <c r="B2926" s="1373" t="s">
        <v>2397</v>
      </c>
      <c r="C2926" s="1373" t="s">
        <v>2463</v>
      </c>
      <c r="D2926" s="1373" t="s">
        <v>2464</v>
      </c>
      <c r="E2926" s="1373" t="s">
        <v>769</v>
      </c>
      <c r="F2926" s="1373" t="s">
        <v>185</v>
      </c>
      <c r="G2926" s="1375"/>
      <c r="H2926" s="1375"/>
      <c r="I2926" s="1375"/>
      <c r="J2926" s="1375"/>
      <c r="K2926" s="1375"/>
      <c r="L2926" s="1375"/>
    </row>
    <row r="2927" spans="1:12" ht="21">
      <c r="A2927" s="1372">
        <v>45535</v>
      </c>
      <c r="B2927" s="1373" t="s">
        <v>2397</v>
      </c>
      <c r="C2927" s="1373" t="s">
        <v>2463</v>
      </c>
      <c r="D2927" s="1373" t="s">
        <v>2464</v>
      </c>
      <c r="E2927" s="1373" t="s">
        <v>770</v>
      </c>
      <c r="F2927" s="1373" t="s">
        <v>2237</v>
      </c>
      <c r="G2927" s="1375"/>
      <c r="H2927" s="1375"/>
      <c r="I2927" s="1375"/>
      <c r="J2927" s="1375"/>
      <c r="K2927" s="1375"/>
      <c r="L2927" s="1375"/>
    </row>
    <row r="2928" spans="1:12" ht="21">
      <c r="A2928" s="1372">
        <v>45535</v>
      </c>
      <c r="B2928" s="1373" t="s">
        <v>2397</v>
      </c>
      <c r="C2928" s="1373" t="s">
        <v>2463</v>
      </c>
      <c r="D2928" s="1373" t="s">
        <v>2464</v>
      </c>
      <c r="E2928" s="1373" t="s">
        <v>771</v>
      </c>
      <c r="F2928" s="1373" t="s">
        <v>2238</v>
      </c>
      <c r="G2928" s="1375"/>
      <c r="H2928" s="1375"/>
      <c r="I2928" s="1375"/>
      <c r="J2928" s="1375"/>
      <c r="K2928" s="1375"/>
      <c r="L2928" s="1375"/>
    </row>
    <row r="2929" spans="1:12" ht="21">
      <c r="A2929" s="1372">
        <v>45535</v>
      </c>
      <c r="B2929" s="1373" t="s">
        <v>2397</v>
      </c>
      <c r="C2929" s="1373" t="s">
        <v>2463</v>
      </c>
      <c r="D2929" s="1373" t="s">
        <v>2464</v>
      </c>
      <c r="E2929" s="1373" t="s">
        <v>772</v>
      </c>
      <c r="F2929" s="1373" t="s">
        <v>2239</v>
      </c>
      <c r="G2929" s="1375"/>
      <c r="H2929" s="1375"/>
      <c r="I2929" s="1375"/>
      <c r="J2929" s="1375"/>
      <c r="K2929" s="1375"/>
      <c r="L2929" s="1375"/>
    </row>
    <row r="2930" spans="1:12" ht="21">
      <c r="A2930" s="1372">
        <v>45535</v>
      </c>
      <c r="B2930" s="1373" t="s">
        <v>2397</v>
      </c>
      <c r="C2930" s="1373" t="s">
        <v>2463</v>
      </c>
      <c r="D2930" s="1373" t="s">
        <v>2464</v>
      </c>
      <c r="E2930" s="1373" t="s">
        <v>773</v>
      </c>
      <c r="F2930" s="1373" t="s">
        <v>2240</v>
      </c>
      <c r="G2930" s="1375"/>
      <c r="H2930" s="1375"/>
      <c r="I2930" s="1375"/>
      <c r="J2930" s="1375"/>
      <c r="K2930" s="1375"/>
      <c r="L2930" s="1375"/>
    </row>
    <row r="2931" spans="1:12" ht="21">
      <c r="A2931" s="1372">
        <v>45535</v>
      </c>
      <c r="B2931" s="1373" t="s">
        <v>2397</v>
      </c>
      <c r="C2931" s="1373" t="s">
        <v>2463</v>
      </c>
      <c r="D2931" s="1373" t="s">
        <v>2464</v>
      </c>
      <c r="E2931" s="1373" t="s">
        <v>774</v>
      </c>
      <c r="F2931" s="1373" t="s">
        <v>186</v>
      </c>
      <c r="G2931" s="1375"/>
      <c r="H2931" s="1375"/>
      <c r="I2931" s="1375"/>
      <c r="J2931" s="1375"/>
      <c r="K2931" s="1375"/>
      <c r="L2931" s="1375"/>
    </row>
    <row r="2932" spans="1:12" ht="21">
      <c r="A2932" s="1372">
        <v>45535</v>
      </c>
      <c r="B2932" s="1373" t="s">
        <v>2397</v>
      </c>
      <c r="C2932" s="1373" t="s">
        <v>2463</v>
      </c>
      <c r="D2932" s="1373" t="s">
        <v>2464</v>
      </c>
      <c r="E2932" s="1373" t="s">
        <v>775</v>
      </c>
      <c r="F2932" s="1373" t="s">
        <v>187</v>
      </c>
      <c r="G2932" s="1374">
        <v>0</v>
      </c>
      <c r="H2932" s="1374">
        <v>0</v>
      </c>
      <c r="I2932" s="1374">
        <v>0</v>
      </c>
      <c r="J2932" s="1374">
        <v>6860</v>
      </c>
      <c r="K2932" s="1374">
        <v>0</v>
      </c>
      <c r="L2932" s="1374">
        <v>6860</v>
      </c>
    </row>
    <row r="2933" spans="1:12" ht="21">
      <c r="A2933" s="1372">
        <v>45535</v>
      </c>
      <c r="B2933" s="1373" t="s">
        <v>2397</v>
      </c>
      <c r="C2933" s="1373" t="s">
        <v>2463</v>
      </c>
      <c r="D2933" s="1373" t="s">
        <v>2464</v>
      </c>
      <c r="E2933" s="1373" t="s">
        <v>776</v>
      </c>
      <c r="F2933" s="1373" t="s">
        <v>188</v>
      </c>
      <c r="G2933" s="1374">
        <v>0</v>
      </c>
      <c r="H2933" s="1374">
        <v>27792</v>
      </c>
      <c r="I2933" s="1374">
        <v>0</v>
      </c>
      <c r="J2933" s="1374">
        <v>34022</v>
      </c>
      <c r="K2933" s="1374">
        <v>27792</v>
      </c>
      <c r="L2933" s="1374">
        <v>34022</v>
      </c>
    </row>
    <row r="2934" spans="1:12" ht="21">
      <c r="A2934" s="1372">
        <v>45535</v>
      </c>
      <c r="B2934" s="1373" t="s">
        <v>2397</v>
      </c>
      <c r="C2934" s="1373" t="s">
        <v>2463</v>
      </c>
      <c r="D2934" s="1373" t="s">
        <v>2464</v>
      </c>
      <c r="E2934" s="1373" t="s">
        <v>777</v>
      </c>
      <c r="F2934" s="1373" t="s">
        <v>1211</v>
      </c>
      <c r="G2934" s="1374">
        <v>0</v>
      </c>
      <c r="H2934" s="1374">
        <v>12890</v>
      </c>
      <c r="I2934" s="1374">
        <v>0</v>
      </c>
      <c r="J2934" s="1374">
        <v>47080</v>
      </c>
      <c r="K2934" s="1374">
        <v>12890</v>
      </c>
      <c r="L2934" s="1374">
        <v>47080</v>
      </c>
    </row>
    <row r="2935" spans="1:12" ht="21">
      <c r="A2935" s="1372">
        <v>45535</v>
      </c>
      <c r="B2935" s="1373" t="s">
        <v>2397</v>
      </c>
      <c r="C2935" s="1373" t="s">
        <v>2463</v>
      </c>
      <c r="D2935" s="1373" t="s">
        <v>2464</v>
      </c>
      <c r="E2935" s="1373" t="s">
        <v>778</v>
      </c>
      <c r="F2935" s="1373" t="s">
        <v>189</v>
      </c>
      <c r="G2935" s="1374">
        <v>0</v>
      </c>
      <c r="H2935" s="1374">
        <v>24750</v>
      </c>
      <c r="I2935" s="1374">
        <v>0</v>
      </c>
      <c r="J2935" s="1374">
        <v>54800</v>
      </c>
      <c r="K2935" s="1374">
        <v>24750</v>
      </c>
      <c r="L2935" s="1374">
        <v>54800</v>
      </c>
    </row>
    <row r="2936" spans="1:12" ht="21">
      <c r="A2936" s="1372">
        <v>45535</v>
      </c>
      <c r="B2936" s="1373" t="s">
        <v>2397</v>
      </c>
      <c r="C2936" s="1373" t="s">
        <v>2463</v>
      </c>
      <c r="D2936" s="1373" t="s">
        <v>2464</v>
      </c>
      <c r="E2936" s="1373" t="s">
        <v>779</v>
      </c>
      <c r="F2936" s="1373" t="s">
        <v>412</v>
      </c>
      <c r="G2936" s="1374">
        <v>0</v>
      </c>
      <c r="H2936" s="1374">
        <v>768122.94</v>
      </c>
      <c r="I2936" s="1374">
        <v>0</v>
      </c>
      <c r="J2936" s="1374">
        <v>5236939.7</v>
      </c>
      <c r="K2936" s="1374">
        <v>768122.94</v>
      </c>
      <c r="L2936" s="1374">
        <v>5236939.7</v>
      </c>
    </row>
    <row r="2937" spans="1:12" ht="21">
      <c r="A2937" s="1372">
        <v>45535</v>
      </c>
      <c r="B2937" s="1373" t="s">
        <v>2397</v>
      </c>
      <c r="C2937" s="1373" t="s">
        <v>2463</v>
      </c>
      <c r="D2937" s="1373" t="s">
        <v>2464</v>
      </c>
      <c r="E2937" s="1373" t="s">
        <v>780</v>
      </c>
      <c r="F2937" s="1373" t="s">
        <v>190</v>
      </c>
      <c r="G2937" s="1375"/>
      <c r="H2937" s="1375"/>
      <c r="I2937" s="1375"/>
      <c r="J2937" s="1375"/>
      <c r="K2937" s="1375"/>
      <c r="L2937" s="1375"/>
    </row>
    <row r="2938" spans="1:12" ht="21">
      <c r="A2938" s="1372">
        <v>45535</v>
      </c>
      <c r="B2938" s="1373" t="s">
        <v>2397</v>
      </c>
      <c r="C2938" s="1373" t="s">
        <v>2463</v>
      </c>
      <c r="D2938" s="1373" t="s">
        <v>2464</v>
      </c>
      <c r="E2938" s="1373" t="s">
        <v>781</v>
      </c>
      <c r="F2938" s="1373" t="s">
        <v>191</v>
      </c>
      <c r="G2938" s="1374">
        <v>9652</v>
      </c>
      <c r="H2938" s="1374">
        <v>10856</v>
      </c>
      <c r="I2938" s="1374">
        <v>0</v>
      </c>
      <c r="J2938" s="1374">
        <v>179118</v>
      </c>
      <c r="K2938" s="1374">
        <v>1204</v>
      </c>
      <c r="L2938" s="1374">
        <v>179118</v>
      </c>
    </row>
    <row r="2939" spans="1:12" ht="21">
      <c r="A2939" s="1372">
        <v>45535</v>
      </c>
      <c r="B2939" s="1373" t="s">
        <v>2397</v>
      </c>
      <c r="C2939" s="1373" t="s">
        <v>2463</v>
      </c>
      <c r="D2939" s="1373" t="s">
        <v>2464</v>
      </c>
      <c r="E2939" s="1373" t="s">
        <v>782</v>
      </c>
      <c r="F2939" s="1373" t="s">
        <v>192</v>
      </c>
      <c r="G2939" s="1374">
        <v>22547</v>
      </c>
      <c r="H2939" s="1374">
        <v>206944</v>
      </c>
      <c r="I2939" s="1374">
        <v>0</v>
      </c>
      <c r="J2939" s="1374">
        <v>3559979.5</v>
      </c>
      <c r="K2939" s="1374">
        <v>184397</v>
      </c>
      <c r="L2939" s="1374">
        <v>3559979.5</v>
      </c>
    </row>
    <row r="2940" spans="1:12" ht="21">
      <c r="A2940" s="1372">
        <v>45535</v>
      </c>
      <c r="B2940" s="1373" t="s">
        <v>2397</v>
      </c>
      <c r="C2940" s="1373" t="s">
        <v>2463</v>
      </c>
      <c r="D2940" s="1373" t="s">
        <v>2464</v>
      </c>
      <c r="E2940" s="1373" t="s">
        <v>783</v>
      </c>
      <c r="F2940" s="1373" t="s">
        <v>193</v>
      </c>
      <c r="G2940" s="1374">
        <v>0</v>
      </c>
      <c r="H2940" s="1374">
        <v>469830.5</v>
      </c>
      <c r="I2940" s="1374">
        <v>0</v>
      </c>
      <c r="J2940" s="1374">
        <v>4901053.75</v>
      </c>
      <c r="K2940" s="1374">
        <v>469830.5</v>
      </c>
      <c r="L2940" s="1374">
        <v>4901053.75</v>
      </c>
    </row>
    <row r="2941" spans="1:12" ht="21">
      <c r="A2941" s="1372">
        <v>45535</v>
      </c>
      <c r="B2941" s="1373" t="s">
        <v>2397</v>
      </c>
      <c r="C2941" s="1373" t="s">
        <v>2463</v>
      </c>
      <c r="D2941" s="1373" t="s">
        <v>2464</v>
      </c>
      <c r="E2941" s="1373" t="s">
        <v>784</v>
      </c>
      <c r="F2941" s="1373" t="s">
        <v>2241</v>
      </c>
      <c r="G2941" s="1374">
        <v>0</v>
      </c>
      <c r="H2941" s="1374">
        <v>6427</v>
      </c>
      <c r="I2941" s="1374">
        <v>0</v>
      </c>
      <c r="J2941" s="1374">
        <v>17993</v>
      </c>
      <c r="K2941" s="1374">
        <v>6427</v>
      </c>
      <c r="L2941" s="1374">
        <v>17993</v>
      </c>
    </row>
    <row r="2942" spans="1:12" ht="21">
      <c r="A2942" s="1372">
        <v>45535</v>
      </c>
      <c r="B2942" s="1373" t="s">
        <v>2397</v>
      </c>
      <c r="C2942" s="1373" t="s">
        <v>2463</v>
      </c>
      <c r="D2942" s="1373" t="s">
        <v>2464</v>
      </c>
      <c r="E2942" s="1373" t="s">
        <v>785</v>
      </c>
      <c r="F2942" s="1373" t="s">
        <v>2242</v>
      </c>
      <c r="G2942" s="1375"/>
      <c r="H2942" s="1375"/>
      <c r="I2942" s="1375"/>
      <c r="J2942" s="1375"/>
      <c r="K2942" s="1375"/>
      <c r="L2942" s="1375"/>
    </row>
    <row r="2943" spans="1:12" ht="21">
      <c r="A2943" s="1372">
        <v>45535</v>
      </c>
      <c r="B2943" s="1373" t="s">
        <v>2397</v>
      </c>
      <c r="C2943" s="1373" t="s">
        <v>2463</v>
      </c>
      <c r="D2943" s="1373" t="s">
        <v>2464</v>
      </c>
      <c r="E2943" s="1373" t="s">
        <v>786</v>
      </c>
      <c r="F2943" s="1373" t="s">
        <v>2243</v>
      </c>
      <c r="G2943" s="1375"/>
      <c r="H2943" s="1375"/>
      <c r="I2943" s="1375"/>
      <c r="J2943" s="1375"/>
      <c r="K2943" s="1375"/>
      <c r="L2943" s="1375"/>
    </row>
    <row r="2944" spans="1:12" ht="21">
      <c r="A2944" s="1372">
        <v>45535</v>
      </c>
      <c r="B2944" s="1373" t="s">
        <v>2397</v>
      </c>
      <c r="C2944" s="1373" t="s">
        <v>2463</v>
      </c>
      <c r="D2944" s="1373" t="s">
        <v>2464</v>
      </c>
      <c r="E2944" s="1373" t="s">
        <v>787</v>
      </c>
      <c r="F2944" s="1373" t="s">
        <v>2244</v>
      </c>
      <c r="G2944" s="1375"/>
      <c r="H2944" s="1375"/>
      <c r="I2944" s="1375"/>
      <c r="J2944" s="1375"/>
      <c r="K2944" s="1375"/>
      <c r="L2944" s="1375"/>
    </row>
    <row r="2945" spans="1:12" ht="21">
      <c r="A2945" s="1372">
        <v>45535</v>
      </c>
      <c r="B2945" s="1373" t="s">
        <v>2397</v>
      </c>
      <c r="C2945" s="1373" t="s">
        <v>2463</v>
      </c>
      <c r="D2945" s="1373" t="s">
        <v>2464</v>
      </c>
      <c r="E2945" s="1373" t="s">
        <v>788</v>
      </c>
      <c r="F2945" s="1373" t="s">
        <v>194</v>
      </c>
      <c r="G2945" s="1374">
        <v>0</v>
      </c>
      <c r="H2945" s="1374">
        <v>1749236.5</v>
      </c>
      <c r="I2945" s="1374">
        <v>0</v>
      </c>
      <c r="J2945" s="1374">
        <v>19561487.25</v>
      </c>
      <c r="K2945" s="1374">
        <v>1749236.5</v>
      </c>
      <c r="L2945" s="1374">
        <v>19561487.25</v>
      </c>
    </row>
    <row r="2946" spans="1:12" ht="21">
      <c r="A2946" s="1372">
        <v>45535</v>
      </c>
      <c r="B2946" s="1373" t="s">
        <v>2397</v>
      </c>
      <c r="C2946" s="1373" t="s">
        <v>2463</v>
      </c>
      <c r="D2946" s="1373" t="s">
        <v>2464</v>
      </c>
      <c r="E2946" s="1373" t="s">
        <v>789</v>
      </c>
      <c r="F2946" s="1373" t="s">
        <v>195</v>
      </c>
      <c r="G2946" s="1374">
        <v>5284</v>
      </c>
      <c r="H2946" s="1374">
        <v>1053490</v>
      </c>
      <c r="I2946" s="1374">
        <v>0</v>
      </c>
      <c r="J2946" s="1374">
        <v>9922832.7699999996</v>
      </c>
      <c r="K2946" s="1374">
        <v>1048206</v>
      </c>
      <c r="L2946" s="1374">
        <v>9922832.7699999996</v>
      </c>
    </row>
    <row r="2947" spans="1:12" ht="21">
      <c r="A2947" s="1372">
        <v>45535</v>
      </c>
      <c r="B2947" s="1373" t="s">
        <v>2397</v>
      </c>
      <c r="C2947" s="1373" t="s">
        <v>2463</v>
      </c>
      <c r="D2947" s="1373" t="s">
        <v>2464</v>
      </c>
      <c r="E2947" s="1373" t="s">
        <v>790</v>
      </c>
      <c r="F2947" s="1373" t="s">
        <v>2245</v>
      </c>
      <c r="G2947" s="1374">
        <v>153819.32</v>
      </c>
      <c r="H2947" s="1374">
        <v>0</v>
      </c>
      <c r="I2947" s="1374">
        <v>2521030.15</v>
      </c>
      <c r="J2947" s="1374">
        <v>0</v>
      </c>
      <c r="K2947" s="1374">
        <v>-153819.32</v>
      </c>
      <c r="L2947" s="1374">
        <v>-2521030.15</v>
      </c>
    </row>
    <row r="2948" spans="1:12" ht="21">
      <c r="A2948" s="1372">
        <v>45535</v>
      </c>
      <c r="B2948" s="1373" t="s">
        <v>2397</v>
      </c>
      <c r="C2948" s="1373" t="s">
        <v>2463</v>
      </c>
      <c r="D2948" s="1373" t="s">
        <v>2464</v>
      </c>
      <c r="E2948" s="1373" t="s">
        <v>791</v>
      </c>
      <c r="F2948" s="1373" t="s">
        <v>2246</v>
      </c>
      <c r="G2948" s="1374">
        <v>0</v>
      </c>
      <c r="H2948" s="1374">
        <v>44219.63</v>
      </c>
      <c r="I2948" s="1374">
        <v>0</v>
      </c>
      <c r="J2948" s="1374">
        <v>606157.62</v>
      </c>
      <c r="K2948" s="1374">
        <v>44219.63</v>
      </c>
      <c r="L2948" s="1374">
        <v>606157.62</v>
      </c>
    </row>
    <row r="2949" spans="1:12" ht="21">
      <c r="A2949" s="1372">
        <v>45535</v>
      </c>
      <c r="B2949" s="1373" t="s">
        <v>2397</v>
      </c>
      <c r="C2949" s="1373" t="s">
        <v>2463</v>
      </c>
      <c r="D2949" s="1373" t="s">
        <v>2464</v>
      </c>
      <c r="E2949" s="1373" t="s">
        <v>792</v>
      </c>
      <c r="F2949" s="1373" t="s">
        <v>198</v>
      </c>
      <c r="G2949" s="1374">
        <v>0</v>
      </c>
      <c r="H2949" s="1374">
        <v>22547</v>
      </c>
      <c r="I2949" s="1374">
        <v>0</v>
      </c>
      <c r="J2949" s="1374">
        <v>148239.5</v>
      </c>
      <c r="K2949" s="1374">
        <v>22547</v>
      </c>
      <c r="L2949" s="1374">
        <v>148239.5</v>
      </c>
    </row>
    <row r="2950" spans="1:12" ht="21">
      <c r="A2950" s="1372">
        <v>45535</v>
      </c>
      <c r="B2950" s="1373" t="s">
        <v>2397</v>
      </c>
      <c r="C2950" s="1373" t="s">
        <v>2463</v>
      </c>
      <c r="D2950" s="1373" t="s">
        <v>2464</v>
      </c>
      <c r="E2950" s="1373" t="s">
        <v>793</v>
      </c>
      <c r="F2950" s="1373" t="s">
        <v>199</v>
      </c>
      <c r="G2950" s="1374">
        <v>0</v>
      </c>
      <c r="H2950" s="1374">
        <v>48830</v>
      </c>
      <c r="I2950" s="1374">
        <v>0</v>
      </c>
      <c r="J2950" s="1374">
        <v>623721.75</v>
      </c>
      <c r="K2950" s="1374">
        <v>48830</v>
      </c>
      <c r="L2950" s="1374">
        <v>623721.75</v>
      </c>
    </row>
    <row r="2951" spans="1:12" ht="21">
      <c r="A2951" s="1372">
        <v>45535</v>
      </c>
      <c r="B2951" s="1373" t="s">
        <v>2397</v>
      </c>
      <c r="C2951" s="1373" t="s">
        <v>2463</v>
      </c>
      <c r="D2951" s="1373" t="s">
        <v>2464</v>
      </c>
      <c r="E2951" s="1373" t="s">
        <v>794</v>
      </c>
      <c r="F2951" s="1373" t="s">
        <v>2247</v>
      </c>
      <c r="G2951" s="1374">
        <v>0</v>
      </c>
      <c r="H2951" s="1374">
        <v>2120011.73</v>
      </c>
      <c r="I2951" s="1374">
        <v>0</v>
      </c>
      <c r="J2951" s="1374">
        <v>6888037.7300000004</v>
      </c>
      <c r="K2951" s="1374">
        <v>2120011.73</v>
      </c>
      <c r="L2951" s="1374">
        <v>6888037.7300000004</v>
      </c>
    </row>
    <row r="2952" spans="1:12" ht="21">
      <c r="A2952" s="1372">
        <v>45535</v>
      </c>
      <c r="B2952" s="1373" t="s">
        <v>2397</v>
      </c>
      <c r="C2952" s="1373" t="s">
        <v>2463</v>
      </c>
      <c r="D2952" s="1373" t="s">
        <v>2464</v>
      </c>
      <c r="E2952" s="1373" t="s">
        <v>795</v>
      </c>
      <c r="F2952" s="1373" t="s">
        <v>2248</v>
      </c>
      <c r="G2952" s="1374">
        <v>0</v>
      </c>
      <c r="H2952" s="1374">
        <v>94432.5</v>
      </c>
      <c r="I2952" s="1374">
        <v>0</v>
      </c>
      <c r="J2952" s="1374">
        <v>1681355.58</v>
      </c>
      <c r="K2952" s="1374">
        <v>94432.5</v>
      </c>
      <c r="L2952" s="1374">
        <v>1681355.58</v>
      </c>
    </row>
    <row r="2953" spans="1:12" ht="21">
      <c r="A2953" s="1372">
        <v>45535</v>
      </c>
      <c r="B2953" s="1373" t="s">
        <v>2397</v>
      </c>
      <c r="C2953" s="1373" t="s">
        <v>2463</v>
      </c>
      <c r="D2953" s="1373" t="s">
        <v>2464</v>
      </c>
      <c r="E2953" s="1373" t="s">
        <v>796</v>
      </c>
      <c r="F2953" s="1373" t="s">
        <v>2249</v>
      </c>
      <c r="G2953" s="1374">
        <v>556789.99</v>
      </c>
      <c r="H2953" s="1374">
        <v>0</v>
      </c>
      <c r="I2953" s="1374">
        <v>928283.58</v>
      </c>
      <c r="J2953" s="1374">
        <v>0</v>
      </c>
      <c r="K2953" s="1374">
        <v>-556789.99</v>
      </c>
      <c r="L2953" s="1374">
        <v>-928283.58</v>
      </c>
    </row>
    <row r="2954" spans="1:12" ht="21">
      <c r="A2954" s="1372">
        <v>45535</v>
      </c>
      <c r="B2954" s="1373" t="s">
        <v>2397</v>
      </c>
      <c r="C2954" s="1373" t="s">
        <v>2463</v>
      </c>
      <c r="D2954" s="1373" t="s">
        <v>2464</v>
      </c>
      <c r="E2954" s="1373" t="s">
        <v>797</v>
      </c>
      <c r="F2954" s="1373" t="s">
        <v>2250</v>
      </c>
      <c r="G2954" s="1374">
        <v>0</v>
      </c>
      <c r="H2954" s="1374">
        <v>1005.87</v>
      </c>
      <c r="I2954" s="1374">
        <v>0</v>
      </c>
      <c r="J2954" s="1374">
        <v>47360.42</v>
      </c>
      <c r="K2954" s="1374">
        <v>1005.87</v>
      </c>
      <c r="L2954" s="1374">
        <v>47360.42</v>
      </c>
    </row>
    <row r="2955" spans="1:12" ht="21">
      <c r="A2955" s="1372">
        <v>45535</v>
      </c>
      <c r="B2955" s="1373" t="s">
        <v>2397</v>
      </c>
      <c r="C2955" s="1373" t="s">
        <v>2463</v>
      </c>
      <c r="D2955" s="1373" t="s">
        <v>2464</v>
      </c>
      <c r="E2955" s="1373" t="s">
        <v>798</v>
      </c>
      <c r="F2955" s="1373" t="s">
        <v>1685</v>
      </c>
      <c r="G2955" s="1374">
        <v>0</v>
      </c>
      <c r="H2955" s="1374">
        <v>19700</v>
      </c>
      <c r="I2955" s="1374">
        <v>0</v>
      </c>
      <c r="J2955" s="1374">
        <v>92875</v>
      </c>
      <c r="K2955" s="1374">
        <v>19700</v>
      </c>
      <c r="L2955" s="1374">
        <v>92875</v>
      </c>
    </row>
    <row r="2956" spans="1:12" ht="21">
      <c r="A2956" s="1372">
        <v>45535</v>
      </c>
      <c r="B2956" s="1373" t="s">
        <v>2397</v>
      </c>
      <c r="C2956" s="1373" t="s">
        <v>2463</v>
      </c>
      <c r="D2956" s="1373" t="s">
        <v>2464</v>
      </c>
      <c r="E2956" s="1373" t="s">
        <v>799</v>
      </c>
      <c r="F2956" s="1373" t="s">
        <v>2251</v>
      </c>
      <c r="G2956" s="1374">
        <v>0</v>
      </c>
      <c r="H2956" s="1374">
        <v>0</v>
      </c>
      <c r="I2956" s="1374">
        <v>0</v>
      </c>
      <c r="J2956" s="1374">
        <v>9106</v>
      </c>
      <c r="K2956" s="1374">
        <v>0</v>
      </c>
      <c r="L2956" s="1374">
        <v>9106</v>
      </c>
    </row>
    <row r="2957" spans="1:12" ht="21">
      <c r="A2957" s="1372">
        <v>45535</v>
      </c>
      <c r="B2957" s="1373" t="s">
        <v>2397</v>
      </c>
      <c r="C2957" s="1373" t="s">
        <v>2463</v>
      </c>
      <c r="D2957" s="1373" t="s">
        <v>2464</v>
      </c>
      <c r="E2957" s="1373" t="s">
        <v>800</v>
      </c>
      <c r="F2957" s="1373" t="s">
        <v>2252</v>
      </c>
      <c r="G2957" s="1374">
        <v>416121.69</v>
      </c>
      <c r="H2957" s="1374">
        <v>0</v>
      </c>
      <c r="I2957" s="1374">
        <v>416121.69</v>
      </c>
      <c r="J2957" s="1374">
        <v>0</v>
      </c>
      <c r="K2957" s="1374">
        <v>-416121.69</v>
      </c>
      <c r="L2957" s="1374">
        <v>-416121.69</v>
      </c>
    </row>
    <row r="2958" spans="1:12" ht="21">
      <c r="A2958" s="1372">
        <v>45535</v>
      </c>
      <c r="B2958" s="1373" t="s">
        <v>2397</v>
      </c>
      <c r="C2958" s="1373" t="s">
        <v>2463</v>
      </c>
      <c r="D2958" s="1373" t="s">
        <v>2464</v>
      </c>
      <c r="E2958" s="1373" t="s">
        <v>801</v>
      </c>
      <c r="F2958" s="1373" t="s">
        <v>2253</v>
      </c>
      <c r="G2958" s="1375"/>
      <c r="H2958" s="1375"/>
      <c r="I2958" s="1375"/>
      <c r="J2958" s="1375"/>
      <c r="K2958" s="1375"/>
      <c r="L2958" s="1375"/>
    </row>
    <row r="2959" spans="1:12" ht="21">
      <c r="A2959" s="1372">
        <v>45535</v>
      </c>
      <c r="B2959" s="1373" t="s">
        <v>2397</v>
      </c>
      <c r="C2959" s="1373" t="s">
        <v>2463</v>
      </c>
      <c r="D2959" s="1373" t="s">
        <v>2464</v>
      </c>
      <c r="E2959" s="1373" t="s">
        <v>802</v>
      </c>
      <c r="F2959" s="1373" t="s">
        <v>2254</v>
      </c>
      <c r="G2959" s="1374">
        <v>450170.52</v>
      </c>
      <c r="H2959" s="1374">
        <v>6678068.5499999998</v>
      </c>
      <c r="I2959" s="1374">
        <v>0</v>
      </c>
      <c r="J2959" s="1374">
        <v>72524094.969999999</v>
      </c>
      <c r="K2959" s="1374">
        <v>6227898.0300000003</v>
      </c>
      <c r="L2959" s="1374">
        <v>72524094.969999999</v>
      </c>
    </row>
    <row r="2960" spans="1:12" ht="21">
      <c r="A2960" s="1372">
        <v>45535</v>
      </c>
      <c r="B2960" s="1373" t="s">
        <v>2397</v>
      </c>
      <c r="C2960" s="1373" t="s">
        <v>2463</v>
      </c>
      <c r="D2960" s="1373" t="s">
        <v>2464</v>
      </c>
      <c r="E2960" s="1373" t="s">
        <v>803</v>
      </c>
      <c r="F2960" s="1373" t="s">
        <v>2255</v>
      </c>
      <c r="G2960" s="1374">
        <v>1938841.65</v>
      </c>
      <c r="H2960" s="1374">
        <v>14455181.609999999</v>
      </c>
      <c r="I2960" s="1374">
        <v>0</v>
      </c>
      <c r="J2960" s="1374">
        <v>67655758.629999995</v>
      </c>
      <c r="K2960" s="1374">
        <v>12516339.960000001</v>
      </c>
      <c r="L2960" s="1374">
        <v>67655758.629999995</v>
      </c>
    </row>
    <row r="2961" spans="1:12" ht="21">
      <c r="A2961" s="1372">
        <v>45535</v>
      </c>
      <c r="B2961" s="1373" t="s">
        <v>2397</v>
      </c>
      <c r="C2961" s="1373" t="s">
        <v>2463</v>
      </c>
      <c r="D2961" s="1373" t="s">
        <v>2464</v>
      </c>
      <c r="E2961" s="1373" t="s">
        <v>804</v>
      </c>
      <c r="F2961" s="1373" t="s">
        <v>1236</v>
      </c>
      <c r="G2961" s="1374">
        <v>0</v>
      </c>
      <c r="H2961" s="1374">
        <v>0</v>
      </c>
      <c r="I2961" s="1374">
        <v>0</v>
      </c>
      <c r="J2961" s="1374">
        <v>1920</v>
      </c>
      <c r="K2961" s="1374">
        <v>0</v>
      </c>
      <c r="L2961" s="1374">
        <v>1920</v>
      </c>
    </row>
    <row r="2962" spans="1:12" ht="21">
      <c r="A2962" s="1372">
        <v>45535</v>
      </c>
      <c r="B2962" s="1373" t="s">
        <v>2397</v>
      </c>
      <c r="C2962" s="1373" t="s">
        <v>2463</v>
      </c>
      <c r="D2962" s="1373" t="s">
        <v>2464</v>
      </c>
      <c r="E2962" s="1373" t="s">
        <v>805</v>
      </c>
      <c r="F2962" s="1373" t="s">
        <v>2256</v>
      </c>
      <c r="G2962" s="1374">
        <v>0</v>
      </c>
      <c r="H2962" s="1374">
        <v>0</v>
      </c>
      <c r="I2962" s="1374">
        <v>0</v>
      </c>
      <c r="J2962" s="1374">
        <v>939465</v>
      </c>
      <c r="K2962" s="1374">
        <v>0</v>
      </c>
      <c r="L2962" s="1374">
        <v>939465</v>
      </c>
    </row>
    <row r="2963" spans="1:12" ht="21">
      <c r="A2963" s="1372">
        <v>45535</v>
      </c>
      <c r="B2963" s="1373" t="s">
        <v>2397</v>
      </c>
      <c r="C2963" s="1373" t="s">
        <v>2463</v>
      </c>
      <c r="D2963" s="1373" t="s">
        <v>2464</v>
      </c>
      <c r="E2963" s="1373" t="s">
        <v>806</v>
      </c>
      <c r="F2963" s="1373" t="s">
        <v>2257</v>
      </c>
      <c r="G2963" s="1375"/>
      <c r="H2963" s="1375"/>
      <c r="I2963" s="1375"/>
      <c r="J2963" s="1375"/>
      <c r="K2963" s="1375"/>
      <c r="L2963" s="1375"/>
    </row>
    <row r="2964" spans="1:12" ht="21">
      <c r="A2964" s="1372">
        <v>45535</v>
      </c>
      <c r="B2964" s="1373" t="s">
        <v>2397</v>
      </c>
      <c r="C2964" s="1373" t="s">
        <v>2463</v>
      </c>
      <c r="D2964" s="1373" t="s">
        <v>2464</v>
      </c>
      <c r="E2964" s="1373" t="s">
        <v>807</v>
      </c>
      <c r="F2964" s="1373" t="s">
        <v>201</v>
      </c>
      <c r="G2964" s="1374">
        <v>0</v>
      </c>
      <c r="H2964" s="1374">
        <v>0</v>
      </c>
      <c r="I2964" s="1374">
        <v>0</v>
      </c>
      <c r="J2964" s="1374">
        <v>5593694.6600000001</v>
      </c>
      <c r="K2964" s="1374">
        <v>0</v>
      </c>
      <c r="L2964" s="1374">
        <v>5593694.6600000001</v>
      </c>
    </row>
    <row r="2965" spans="1:12" ht="21">
      <c r="A2965" s="1372">
        <v>45535</v>
      </c>
      <c r="B2965" s="1373" t="s">
        <v>2397</v>
      </c>
      <c r="C2965" s="1373" t="s">
        <v>2463</v>
      </c>
      <c r="D2965" s="1373" t="s">
        <v>2464</v>
      </c>
      <c r="E2965" s="1373" t="s">
        <v>808</v>
      </c>
      <c r="F2965" s="1373" t="s">
        <v>1239</v>
      </c>
      <c r="G2965" s="1375"/>
      <c r="H2965" s="1375"/>
      <c r="I2965" s="1375"/>
      <c r="J2965" s="1375"/>
      <c r="K2965" s="1375"/>
      <c r="L2965" s="1375"/>
    </row>
    <row r="2966" spans="1:12" ht="21">
      <c r="A2966" s="1372">
        <v>45535</v>
      </c>
      <c r="B2966" s="1373" t="s">
        <v>2397</v>
      </c>
      <c r="C2966" s="1373" t="s">
        <v>2463</v>
      </c>
      <c r="D2966" s="1373" t="s">
        <v>2464</v>
      </c>
      <c r="E2966" s="1373" t="s">
        <v>809</v>
      </c>
      <c r="F2966" s="1373" t="s">
        <v>1241</v>
      </c>
      <c r="G2966" s="1374">
        <v>366886.5</v>
      </c>
      <c r="H2966" s="1374">
        <v>0</v>
      </c>
      <c r="I2966" s="1374">
        <v>0</v>
      </c>
      <c r="J2966" s="1374">
        <v>6294926.7999999998</v>
      </c>
      <c r="K2966" s="1374">
        <v>-366886.5</v>
      </c>
      <c r="L2966" s="1374">
        <v>6294926.7999999998</v>
      </c>
    </row>
    <row r="2967" spans="1:12" ht="21">
      <c r="A2967" s="1372">
        <v>45535</v>
      </c>
      <c r="B2967" s="1373" t="s">
        <v>2397</v>
      </c>
      <c r="C2967" s="1373" t="s">
        <v>2463</v>
      </c>
      <c r="D2967" s="1373" t="s">
        <v>2464</v>
      </c>
      <c r="E2967" s="1373" t="s">
        <v>810</v>
      </c>
      <c r="F2967" s="1373" t="s">
        <v>202</v>
      </c>
      <c r="G2967" s="1374">
        <v>0</v>
      </c>
      <c r="H2967" s="1374">
        <v>186689</v>
      </c>
      <c r="I2967" s="1374">
        <v>0</v>
      </c>
      <c r="J2967" s="1374">
        <v>384541.76</v>
      </c>
      <c r="K2967" s="1374">
        <v>186689</v>
      </c>
      <c r="L2967" s="1374">
        <v>384541.76</v>
      </c>
    </row>
    <row r="2968" spans="1:12" ht="21">
      <c r="A2968" s="1372">
        <v>45535</v>
      </c>
      <c r="B2968" s="1373" t="s">
        <v>2397</v>
      </c>
      <c r="C2968" s="1373" t="s">
        <v>2463</v>
      </c>
      <c r="D2968" s="1373" t="s">
        <v>2464</v>
      </c>
      <c r="E2968" s="1373" t="s">
        <v>811</v>
      </c>
      <c r="F2968" s="1373" t="s">
        <v>2258</v>
      </c>
      <c r="G2968" s="1374">
        <v>0</v>
      </c>
      <c r="H2968" s="1374">
        <v>308205</v>
      </c>
      <c r="I2968" s="1374">
        <v>0</v>
      </c>
      <c r="J2968" s="1374">
        <v>4581064.4800000004</v>
      </c>
      <c r="K2968" s="1374">
        <v>308205</v>
      </c>
      <c r="L2968" s="1374">
        <v>4581064.4800000004</v>
      </c>
    </row>
    <row r="2969" spans="1:12" ht="21">
      <c r="A2969" s="1372">
        <v>45535</v>
      </c>
      <c r="B2969" s="1373" t="s">
        <v>2397</v>
      </c>
      <c r="C2969" s="1373" t="s">
        <v>2463</v>
      </c>
      <c r="D2969" s="1373" t="s">
        <v>2464</v>
      </c>
      <c r="E2969" s="1373" t="s">
        <v>812</v>
      </c>
      <c r="F2969" s="1373" t="s">
        <v>414</v>
      </c>
      <c r="G2969" s="1374">
        <v>0</v>
      </c>
      <c r="H2969" s="1374">
        <v>185977.8</v>
      </c>
      <c r="I2969" s="1374">
        <v>0</v>
      </c>
      <c r="J2969" s="1374">
        <v>1814644.18</v>
      </c>
      <c r="K2969" s="1374">
        <v>185977.8</v>
      </c>
      <c r="L2969" s="1374">
        <v>1814644.18</v>
      </c>
    </row>
    <row r="2970" spans="1:12" ht="21">
      <c r="A2970" s="1372">
        <v>45535</v>
      </c>
      <c r="B2970" s="1373" t="s">
        <v>2397</v>
      </c>
      <c r="C2970" s="1373" t="s">
        <v>2463</v>
      </c>
      <c r="D2970" s="1373" t="s">
        <v>2464</v>
      </c>
      <c r="E2970" s="1373" t="s">
        <v>813</v>
      </c>
      <c r="F2970" s="1373" t="s">
        <v>1242</v>
      </c>
      <c r="G2970" s="1374">
        <v>6307494.8099999996</v>
      </c>
      <c r="H2970" s="1374">
        <v>0</v>
      </c>
      <c r="I2970" s="1374">
        <v>16781557.66</v>
      </c>
      <c r="J2970" s="1374">
        <v>0</v>
      </c>
      <c r="K2970" s="1374">
        <v>-6307494.8099999996</v>
      </c>
      <c r="L2970" s="1374">
        <v>-16781557.66</v>
      </c>
    </row>
    <row r="2971" spans="1:12" ht="21">
      <c r="A2971" s="1372">
        <v>45535</v>
      </c>
      <c r="B2971" s="1373" t="s">
        <v>2397</v>
      </c>
      <c r="C2971" s="1373" t="s">
        <v>2463</v>
      </c>
      <c r="D2971" s="1373" t="s">
        <v>2464</v>
      </c>
      <c r="E2971" s="1373" t="s">
        <v>814</v>
      </c>
      <c r="F2971" s="1373" t="s">
        <v>2259</v>
      </c>
      <c r="G2971" s="1374">
        <v>8776863.3599999994</v>
      </c>
      <c r="H2971" s="1374">
        <v>0</v>
      </c>
      <c r="I2971" s="1374">
        <v>44478510.450000003</v>
      </c>
      <c r="J2971" s="1374">
        <v>0</v>
      </c>
      <c r="K2971" s="1374">
        <v>-8776863.3599999994</v>
      </c>
      <c r="L2971" s="1374">
        <v>-44478510.450000003</v>
      </c>
    </row>
    <row r="2972" spans="1:12" ht="21">
      <c r="A2972" s="1372">
        <v>45535</v>
      </c>
      <c r="B2972" s="1373" t="s">
        <v>2397</v>
      </c>
      <c r="C2972" s="1373" t="s">
        <v>2463</v>
      </c>
      <c r="D2972" s="1373" t="s">
        <v>2464</v>
      </c>
      <c r="E2972" s="1373" t="s">
        <v>815</v>
      </c>
      <c r="F2972" s="1373" t="s">
        <v>2260</v>
      </c>
      <c r="G2972" s="1374">
        <v>0</v>
      </c>
      <c r="H2972" s="1374">
        <v>284116.57</v>
      </c>
      <c r="I2972" s="1374">
        <v>0</v>
      </c>
      <c r="J2972" s="1374">
        <v>4947637.79</v>
      </c>
      <c r="K2972" s="1374">
        <v>284116.57</v>
      </c>
      <c r="L2972" s="1374">
        <v>4947637.79</v>
      </c>
    </row>
    <row r="2973" spans="1:12" ht="21">
      <c r="A2973" s="1372">
        <v>45535</v>
      </c>
      <c r="B2973" s="1373" t="s">
        <v>2397</v>
      </c>
      <c r="C2973" s="1373" t="s">
        <v>2463</v>
      </c>
      <c r="D2973" s="1373" t="s">
        <v>2464</v>
      </c>
      <c r="E2973" s="1373" t="s">
        <v>816</v>
      </c>
      <c r="F2973" s="1373" t="s">
        <v>1246</v>
      </c>
      <c r="G2973" s="1374">
        <v>0</v>
      </c>
      <c r="H2973" s="1374">
        <v>0</v>
      </c>
      <c r="I2973" s="1374">
        <v>324942</v>
      </c>
      <c r="J2973" s="1374">
        <v>0</v>
      </c>
      <c r="K2973" s="1374">
        <v>0</v>
      </c>
      <c r="L2973" s="1374">
        <v>-324942</v>
      </c>
    </row>
    <row r="2974" spans="1:12" ht="21">
      <c r="A2974" s="1372">
        <v>45535</v>
      </c>
      <c r="B2974" s="1373" t="s">
        <v>2397</v>
      </c>
      <c r="C2974" s="1373" t="s">
        <v>2463</v>
      </c>
      <c r="D2974" s="1373" t="s">
        <v>2464</v>
      </c>
      <c r="E2974" s="1373" t="s">
        <v>817</v>
      </c>
      <c r="F2974" s="1373" t="s">
        <v>1247</v>
      </c>
      <c r="G2974" s="1375"/>
      <c r="H2974" s="1375"/>
      <c r="I2974" s="1375"/>
      <c r="J2974" s="1375"/>
      <c r="K2974" s="1375"/>
      <c r="L2974" s="1375"/>
    </row>
    <row r="2975" spans="1:12" ht="21">
      <c r="A2975" s="1372">
        <v>45535</v>
      </c>
      <c r="B2975" s="1373" t="s">
        <v>2397</v>
      </c>
      <c r="C2975" s="1373" t="s">
        <v>2463</v>
      </c>
      <c r="D2975" s="1373" t="s">
        <v>2464</v>
      </c>
      <c r="E2975" s="1373" t="s">
        <v>818</v>
      </c>
      <c r="F2975" s="1373" t="s">
        <v>415</v>
      </c>
      <c r="G2975" s="1374">
        <v>0</v>
      </c>
      <c r="H2975" s="1374">
        <v>366886.5</v>
      </c>
      <c r="I2975" s="1374">
        <v>0</v>
      </c>
      <c r="J2975" s="1374">
        <v>3639106</v>
      </c>
      <c r="K2975" s="1374">
        <v>366886.5</v>
      </c>
      <c r="L2975" s="1374">
        <v>3639106</v>
      </c>
    </row>
    <row r="2976" spans="1:12" ht="21">
      <c r="A2976" s="1372">
        <v>45535</v>
      </c>
      <c r="B2976" s="1373" t="s">
        <v>2397</v>
      </c>
      <c r="C2976" s="1373" t="s">
        <v>2463</v>
      </c>
      <c r="D2976" s="1373" t="s">
        <v>2464</v>
      </c>
      <c r="E2976" s="1373" t="s">
        <v>819</v>
      </c>
      <c r="F2976" s="1373" t="s">
        <v>2261</v>
      </c>
      <c r="G2976" s="1374">
        <v>0</v>
      </c>
      <c r="H2976" s="1374">
        <v>0</v>
      </c>
      <c r="I2976" s="1374">
        <v>0</v>
      </c>
      <c r="J2976" s="1374">
        <v>4635496.0599999996</v>
      </c>
      <c r="K2976" s="1374">
        <v>0</v>
      </c>
      <c r="L2976" s="1374">
        <v>4635496.0599999996</v>
      </c>
    </row>
    <row r="2977" spans="1:12" ht="21">
      <c r="A2977" s="1372">
        <v>45535</v>
      </c>
      <c r="B2977" s="1373" t="s">
        <v>2397</v>
      </c>
      <c r="C2977" s="1373" t="s">
        <v>2463</v>
      </c>
      <c r="D2977" s="1373" t="s">
        <v>2464</v>
      </c>
      <c r="E2977" s="1373" t="s">
        <v>820</v>
      </c>
      <c r="F2977" s="1373" t="s">
        <v>204</v>
      </c>
      <c r="G2977" s="1374">
        <v>0</v>
      </c>
      <c r="H2977" s="1374">
        <v>0</v>
      </c>
      <c r="I2977" s="1374">
        <v>0</v>
      </c>
      <c r="J2977" s="1374">
        <v>1856841.44</v>
      </c>
      <c r="K2977" s="1374">
        <v>0</v>
      </c>
      <c r="L2977" s="1374">
        <v>1856841.44</v>
      </c>
    </row>
    <row r="2978" spans="1:12" ht="21">
      <c r="A2978" s="1372">
        <v>45535</v>
      </c>
      <c r="B2978" s="1373" t="s">
        <v>2397</v>
      </c>
      <c r="C2978" s="1373" t="s">
        <v>2463</v>
      </c>
      <c r="D2978" s="1373" t="s">
        <v>2464</v>
      </c>
      <c r="E2978" s="1373" t="s">
        <v>821</v>
      </c>
      <c r="F2978" s="1373" t="s">
        <v>2262</v>
      </c>
      <c r="G2978" s="1374">
        <v>0</v>
      </c>
      <c r="H2978" s="1374">
        <v>752392.5</v>
      </c>
      <c r="I2978" s="1374">
        <v>0</v>
      </c>
      <c r="J2978" s="1374">
        <v>7888838.8399999999</v>
      </c>
      <c r="K2978" s="1374">
        <v>752392.5</v>
      </c>
      <c r="L2978" s="1374">
        <v>7888838.8399999999</v>
      </c>
    </row>
    <row r="2979" spans="1:12" ht="21">
      <c r="A2979" s="1372">
        <v>45535</v>
      </c>
      <c r="B2979" s="1373" t="s">
        <v>2397</v>
      </c>
      <c r="C2979" s="1373" t="s">
        <v>2463</v>
      </c>
      <c r="D2979" s="1373" t="s">
        <v>2464</v>
      </c>
      <c r="E2979" s="1373" t="s">
        <v>822</v>
      </c>
      <c r="F2979" s="1373" t="s">
        <v>1384</v>
      </c>
      <c r="G2979" s="1374">
        <v>0</v>
      </c>
      <c r="H2979" s="1374">
        <v>523656</v>
      </c>
      <c r="I2979" s="1374">
        <v>0</v>
      </c>
      <c r="J2979" s="1374">
        <v>2661027.75</v>
      </c>
      <c r="K2979" s="1374">
        <v>523656</v>
      </c>
      <c r="L2979" s="1374">
        <v>2661027.75</v>
      </c>
    </row>
    <row r="2980" spans="1:12" ht="21">
      <c r="A2980" s="1372">
        <v>45535</v>
      </c>
      <c r="B2980" s="1373" t="s">
        <v>2397</v>
      </c>
      <c r="C2980" s="1373" t="s">
        <v>2463</v>
      </c>
      <c r="D2980" s="1373" t="s">
        <v>2464</v>
      </c>
      <c r="E2980" s="1373" t="s">
        <v>823</v>
      </c>
      <c r="F2980" s="1373" t="s">
        <v>2263</v>
      </c>
      <c r="G2980" s="1374">
        <v>3138908.75</v>
      </c>
      <c r="H2980" s="1374">
        <v>0</v>
      </c>
      <c r="I2980" s="1374">
        <v>3138908.75</v>
      </c>
      <c r="J2980" s="1374">
        <v>0</v>
      </c>
      <c r="K2980" s="1374">
        <v>-3138908.75</v>
      </c>
      <c r="L2980" s="1374">
        <v>-3138908.75</v>
      </c>
    </row>
    <row r="2981" spans="1:12" ht="21">
      <c r="A2981" s="1372">
        <v>45535</v>
      </c>
      <c r="B2981" s="1373" t="s">
        <v>2397</v>
      </c>
      <c r="C2981" s="1373" t="s">
        <v>2463</v>
      </c>
      <c r="D2981" s="1373" t="s">
        <v>2464</v>
      </c>
      <c r="E2981" s="1373" t="s">
        <v>824</v>
      </c>
      <c r="F2981" s="1373" t="s">
        <v>2264</v>
      </c>
      <c r="G2981" s="1375"/>
      <c r="H2981" s="1375"/>
      <c r="I2981" s="1375"/>
      <c r="J2981" s="1375"/>
      <c r="K2981" s="1375"/>
      <c r="L2981" s="1375"/>
    </row>
    <row r="2982" spans="1:12" ht="21">
      <c r="A2982" s="1372">
        <v>45535</v>
      </c>
      <c r="B2982" s="1373" t="s">
        <v>2397</v>
      </c>
      <c r="C2982" s="1373" t="s">
        <v>2463</v>
      </c>
      <c r="D2982" s="1373" t="s">
        <v>2464</v>
      </c>
      <c r="E2982" s="1373" t="s">
        <v>825</v>
      </c>
      <c r="F2982" s="1373" t="s">
        <v>2265</v>
      </c>
      <c r="G2982" s="1374">
        <v>0</v>
      </c>
      <c r="H2982" s="1374">
        <v>0</v>
      </c>
      <c r="I2982" s="1374">
        <v>0</v>
      </c>
      <c r="J2982" s="1374">
        <v>35875</v>
      </c>
      <c r="K2982" s="1374">
        <v>0</v>
      </c>
      <c r="L2982" s="1374">
        <v>35875</v>
      </c>
    </row>
    <row r="2983" spans="1:12" ht="21">
      <c r="A2983" s="1372">
        <v>45535</v>
      </c>
      <c r="B2983" s="1373" t="s">
        <v>2397</v>
      </c>
      <c r="C2983" s="1373" t="s">
        <v>2463</v>
      </c>
      <c r="D2983" s="1373" t="s">
        <v>2464</v>
      </c>
      <c r="E2983" s="1373" t="s">
        <v>826</v>
      </c>
      <c r="F2983" s="1373" t="s">
        <v>1248</v>
      </c>
      <c r="G2983" s="1375"/>
      <c r="H2983" s="1375"/>
      <c r="I2983" s="1375"/>
      <c r="J2983" s="1375"/>
      <c r="K2983" s="1375"/>
      <c r="L2983" s="1375"/>
    </row>
    <row r="2984" spans="1:12" ht="21">
      <c r="A2984" s="1372">
        <v>45535</v>
      </c>
      <c r="B2984" s="1373" t="s">
        <v>2397</v>
      </c>
      <c r="C2984" s="1373" t="s">
        <v>2463</v>
      </c>
      <c r="D2984" s="1373" t="s">
        <v>2464</v>
      </c>
      <c r="E2984" s="1373" t="s">
        <v>827</v>
      </c>
      <c r="F2984" s="1373" t="s">
        <v>206</v>
      </c>
      <c r="G2984" s="1375"/>
      <c r="H2984" s="1375"/>
      <c r="I2984" s="1375"/>
      <c r="J2984" s="1375"/>
      <c r="K2984" s="1375"/>
      <c r="L2984" s="1375"/>
    </row>
    <row r="2985" spans="1:12" ht="21">
      <c r="A2985" s="1372">
        <v>45535</v>
      </c>
      <c r="B2985" s="1373" t="s">
        <v>2397</v>
      </c>
      <c r="C2985" s="1373" t="s">
        <v>2463</v>
      </c>
      <c r="D2985" s="1373" t="s">
        <v>2464</v>
      </c>
      <c r="E2985" s="1373" t="s">
        <v>828</v>
      </c>
      <c r="F2985" s="1373" t="s">
        <v>2266</v>
      </c>
      <c r="G2985" s="1374">
        <v>0</v>
      </c>
      <c r="H2985" s="1374">
        <v>0</v>
      </c>
      <c r="I2985" s="1374">
        <v>3537.5</v>
      </c>
      <c r="J2985" s="1374">
        <v>0</v>
      </c>
      <c r="K2985" s="1374">
        <v>0</v>
      </c>
      <c r="L2985" s="1374">
        <v>-3537.5</v>
      </c>
    </row>
    <row r="2986" spans="1:12" ht="21">
      <c r="A2986" s="1372">
        <v>45535</v>
      </c>
      <c r="B2986" s="1373" t="s">
        <v>2397</v>
      </c>
      <c r="C2986" s="1373" t="s">
        <v>2463</v>
      </c>
      <c r="D2986" s="1373" t="s">
        <v>2464</v>
      </c>
      <c r="E2986" s="1373" t="s">
        <v>829</v>
      </c>
      <c r="F2986" s="1373" t="s">
        <v>2267</v>
      </c>
      <c r="G2986" s="1375"/>
      <c r="H2986" s="1375"/>
      <c r="I2986" s="1375"/>
      <c r="J2986" s="1375"/>
      <c r="K2986" s="1375"/>
      <c r="L2986" s="1375"/>
    </row>
    <row r="2987" spans="1:12" ht="21">
      <c r="A2987" s="1372">
        <v>45535</v>
      </c>
      <c r="B2987" s="1373" t="s">
        <v>2397</v>
      </c>
      <c r="C2987" s="1373" t="s">
        <v>2463</v>
      </c>
      <c r="D2987" s="1373" t="s">
        <v>2464</v>
      </c>
      <c r="E2987" s="1373" t="s">
        <v>830</v>
      </c>
      <c r="F2987" s="1373" t="s">
        <v>207</v>
      </c>
      <c r="G2987" s="1374">
        <v>0</v>
      </c>
      <c r="H2987" s="1374">
        <v>178070.52</v>
      </c>
      <c r="I2987" s="1374">
        <v>0</v>
      </c>
      <c r="J2987" s="1374">
        <v>178070.52</v>
      </c>
      <c r="K2987" s="1374">
        <v>178070.52</v>
      </c>
      <c r="L2987" s="1374">
        <v>178070.52</v>
      </c>
    </row>
    <row r="2988" spans="1:12" ht="21">
      <c r="A2988" s="1372">
        <v>45535</v>
      </c>
      <c r="B2988" s="1373" t="s">
        <v>2397</v>
      </c>
      <c r="C2988" s="1373" t="s">
        <v>2463</v>
      </c>
      <c r="D2988" s="1373" t="s">
        <v>2464</v>
      </c>
      <c r="E2988" s="1373" t="s">
        <v>831</v>
      </c>
      <c r="F2988" s="1373" t="s">
        <v>208</v>
      </c>
      <c r="G2988" s="1374">
        <v>0</v>
      </c>
      <c r="H2988" s="1374">
        <v>0</v>
      </c>
      <c r="I2988" s="1374">
        <v>27053081.620000001</v>
      </c>
      <c r="J2988" s="1374">
        <v>0</v>
      </c>
      <c r="K2988" s="1374">
        <v>0</v>
      </c>
      <c r="L2988" s="1374">
        <v>-27053081.620000001</v>
      </c>
    </row>
    <row r="2989" spans="1:12" ht="21">
      <c r="A2989" s="1372">
        <v>45535</v>
      </c>
      <c r="B2989" s="1373" t="s">
        <v>2397</v>
      </c>
      <c r="C2989" s="1373" t="s">
        <v>2463</v>
      </c>
      <c r="D2989" s="1373" t="s">
        <v>2464</v>
      </c>
      <c r="E2989" s="1373" t="s">
        <v>832</v>
      </c>
      <c r="F2989" s="1373" t="s">
        <v>209</v>
      </c>
      <c r="G2989" s="1374">
        <v>2102463</v>
      </c>
      <c r="H2989" s="1374">
        <v>0</v>
      </c>
      <c r="I2989" s="1374">
        <v>15339779.15</v>
      </c>
      <c r="J2989" s="1374">
        <v>0</v>
      </c>
      <c r="K2989" s="1374">
        <v>-2102463</v>
      </c>
      <c r="L2989" s="1374">
        <v>-15339779.15</v>
      </c>
    </row>
    <row r="2990" spans="1:12" ht="21">
      <c r="A2990" s="1372">
        <v>45535</v>
      </c>
      <c r="B2990" s="1373" t="s">
        <v>2397</v>
      </c>
      <c r="C2990" s="1373" t="s">
        <v>2463</v>
      </c>
      <c r="D2990" s="1373" t="s">
        <v>2464</v>
      </c>
      <c r="E2990" s="1373" t="s">
        <v>833</v>
      </c>
      <c r="F2990" s="1373" t="s">
        <v>210</v>
      </c>
      <c r="G2990" s="1374">
        <v>0</v>
      </c>
      <c r="H2990" s="1374">
        <v>0</v>
      </c>
      <c r="I2990" s="1374">
        <v>5507532.2199999997</v>
      </c>
      <c r="J2990" s="1374">
        <v>0</v>
      </c>
      <c r="K2990" s="1374">
        <v>0</v>
      </c>
      <c r="L2990" s="1374">
        <v>-5507532.2199999997</v>
      </c>
    </row>
    <row r="2991" spans="1:12" ht="21">
      <c r="A2991" s="1372">
        <v>45535</v>
      </c>
      <c r="B2991" s="1373" t="s">
        <v>2397</v>
      </c>
      <c r="C2991" s="1373" t="s">
        <v>2463</v>
      </c>
      <c r="D2991" s="1373" t="s">
        <v>2464</v>
      </c>
      <c r="E2991" s="1373" t="s">
        <v>2133</v>
      </c>
      <c r="F2991" s="1373" t="s">
        <v>2134</v>
      </c>
      <c r="G2991" s="1375"/>
      <c r="H2991" s="1375"/>
      <c r="I2991" s="1375"/>
      <c r="J2991" s="1375"/>
      <c r="K2991" s="1375"/>
      <c r="L2991" s="1375"/>
    </row>
    <row r="2992" spans="1:12" ht="21">
      <c r="A2992" s="1372">
        <v>45535</v>
      </c>
      <c r="B2992" s="1373" t="s">
        <v>2397</v>
      </c>
      <c r="C2992" s="1373" t="s">
        <v>2463</v>
      </c>
      <c r="D2992" s="1373" t="s">
        <v>2464</v>
      </c>
      <c r="E2992" s="1373" t="s">
        <v>834</v>
      </c>
      <c r="F2992" s="1373" t="s">
        <v>211</v>
      </c>
      <c r="G2992" s="1374">
        <v>0</v>
      </c>
      <c r="H2992" s="1374">
        <v>0</v>
      </c>
      <c r="I2992" s="1374">
        <v>0</v>
      </c>
      <c r="J2992" s="1374">
        <v>285499.03999999998</v>
      </c>
      <c r="K2992" s="1374">
        <v>0</v>
      </c>
      <c r="L2992" s="1374">
        <v>285499.03999999998</v>
      </c>
    </row>
    <row r="2993" spans="1:12" ht="21">
      <c r="A2993" s="1372">
        <v>45535</v>
      </c>
      <c r="B2993" s="1373" t="s">
        <v>2397</v>
      </c>
      <c r="C2993" s="1373" t="s">
        <v>2463</v>
      </c>
      <c r="D2993" s="1373" t="s">
        <v>2464</v>
      </c>
      <c r="E2993" s="1373" t="s">
        <v>835</v>
      </c>
      <c r="F2993" s="1373" t="s">
        <v>2268</v>
      </c>
      <c r="G2993" s="1374">
        <v>17597</v>
      </c>
      <c r="H2993" s="1374">
        <v>325751</v>
      </c>
      <c r="I2993" s="1374">
        <v>0</v>
      </c>
      <c r="J2993" s="1374">
        <v>3117573.25</v>
      </c>
      <c r="K2993" s="1374">
        <v>308154</v>
      </c>
      <c r="L2993" s="1374">
        <v>3117573.25</v>
      </c>
    </row>
    <row r="2994" spans="1:12" ht="21">
      <c r="A2994" s="1372">
        <v>45535</v>
      </c>
      <c r="B2994" s="1373" t="s">
        <v>2397</v>
      </c>
      <c r="C2994" s="1373" t="s">
        <v>2463</v>
      </c>
      <c r="D2994" s="1373" t="s">
        <v>2464</v>
      </c>
      <c r="E2994" s="1373" t="s">
        <v>836</v>
      </c>
      <c r="F2994" s="1373" t="s">
        <v>2269</v>
      </c>
      <c r="G2994" s="1374">
        <v>0</v>
      </c>
      <c r="H2994" s="1374">
        <v>289582.5</v>
      </c>
      <c r="I2994" s="1374">
        <v>0</v>
      </c>
      <c r="J2994" s="1374">
        <v>1601833.75</v>
      </c>
      <c r="K2994" s="1374">
        <v>289582.5</v>
      </c>
      <c r="L2994" s="1374">
        <v>1601833.75</v>
      </c>
    </row>
    <row r="2995" spans="1:12" ht="21">
      <c r="A2995" s="1372">
        <v>45535</v>
      </c>
      <c r="B2995" s="1373" t="s">
        <v>2397</v>
      </c>
      <c r="C2995" s="1373" t="s">
        <v>2463</v>
      </c>
      <c r="D2995" s="1373" t="s">
        <v>2464</v>
      </c>
      <c r="E2995" s="1373" t="s">
        <v>837</v>
      </c>
      <c r="F2995" s="1373" t="s">
        <v>2270</v>
      </c>
      <c r="G2995" s="1374">
        <v>0</v>
      </c>
      <c r="H2995" s="1374">
        <v>0</v>
      </c>
      <c r="I2995" s="1374">
        <v>0</v>
      </c>
      <c r="J2995" s="1374">
        <v>9722</v>
      </c>
      <c r="K2995" s="1374">
        <v>0</v>
      </c>
      <c r="L2995" s="1374">
        <v>9722</v>
      </c>
    </row>
    <row r="2996" spans="1:12" ht="21">
      <c r="A2996" s="1372">
        <v>45535</v>
      </c>
      <c r="B2996" s="1373" t="s">
        <v>2397</v>
      </c>
      <c r="C2996" s="1373" t="s">
        <v>2463</v>
      </c>
      <c r="D2996" s="1373" t="s">
        <v>2464</v>
      </c>
      <c r="E2996" s="1373" t="s">
        <v>838</v>
      </c>
      <c r="F2996" s="1373" t="s">
        <v>2271</v>
      </c>
      <c r="G2996" s="1374">
        <v>0</v>
      </c>
      <c r="H2996" s="1374">
        <v>0</v>
      </c>
      <c r="I2996" s="1374">
        <v>0</v>
      </c>
      <c r="J2996" s="1374">
        <v>150579.75</v>
      </c>
      <c r="K2996" s="1374">
        <v>0</v>
      </c>
      <c r="L2996" s="1374">
        <v>150579.75</v>
      </c>
    </row>
    <row r="2997" spans="1:12" ht="21">
      <c r="A2997" s="1372">
        <v>45535</v>
      </c>
      <c r="B2997" s="1373" t="s">
        <v>2397</v>
      </c>
      <c r="C2997" s="1373" t="s">
        <v>2463</v>
      </c>
      <c r="D2997" s="1373" t="s">
        <v>2464</v>
      </c>
      <c r="E2997" s="1373" t="s">
        <v>1839</v>
      </c>
      <c r="F2997" s="1373" t="s">
        <v>2272</v>
      </c>
      <c r="G2997" s="1375"/>
      <c r="H2997" s="1375"/>
      <c r="I2997" s="1375"/>
      <c r="J2997" s="1375"/>
      <c r="K2997" s="1375"/>
      <c r="L2997" s="1375"/>
    </row>
    <row r="2998" spans="1:12" ht="21">
      <c r="A2998" s="1372">
        <v>45535</v>
      </c>
      <c r="B2998" s="1373" t="s">
        <v>2397</v>
      </c>
      <c r="C2998" s="1373" t="s">
        <v>2463</v>
      </c>
      <c r="D2998" s="1373" t="s">
        <v>2464</v>
      </c>
      <c r="E2998" s="1373" t="s">
        <v>1841</v>
      </c>
      <c r="F2998" s="1373" t="s">
        <v>2273</v>
      </c>
      <c r="G2998" s="1375"/>
      <c r="H2998" s="1375"/>
      <c r="I2998" s="1375"/>
      <c r="J2998" s="1375"/>
      <c r="K2998" s="1375"/>
      <c r="L2998" s="1375"/>
    </row>
    <row r="2999" spans="1:12" ht="21">
      <c r="A2999" s="1372">
        <v>45535</v>
      </c>
      <c r="B2999" s="1373" t="s">
        <v>2397</v>
      </c>
      <c r="C2999" s="1373" t="s">
        <v>2463</v>
      </c>
      <c r="D2999" s="1373" t="s">
        <v>2464</v>
      </c>
      <c r="E2999" s="1373" t="s">
        <v>839</v>
      </c>
      <c r="F2999" s="1373" t="s">
        <v>214</v>
      </c>
      <c r="G2999" s="1374">
        <v>0</v>
      </c>
      <c r="H2999" s="1374">
        <v>47519</v>
      </c>
      <c r="I2999" s="1374">
        <v>0</v>
      </c>
      <c r="J2999" s="1374">
        <v>356703.5</v>
      </c>
      <c r="K2999" s="1374">
        <v>47519</v>
      </c>
      <c r="L2999" s="1374">
        <v>356703.5</v>
      </c>
    </row>
    <row r="3000" spans="1:12" ht="21">
      <c r="A3000" s="1372">
        <v>45535</v>
      </c>
      <c r="B3000" s="1373" t="s">
        <v>2397</v>
      </c>
      <c r="C3000" s="1373" t="s">
        <v>2463</v>
      </c>
      <c r="D3000" s="1373" t="s">
        <v>2464</v>
      </c>
      <c r="E3000" s="1373" t="s">
        <v>840</v>
      </c>
      <c r="F3000" s="1373" t="s">
        <v>215</v>
      </c>
      <c r="G3000" s="1374">
        <v>0</v>
      </c>
      <c r="H3000" s="1374">
        <v>18138</v>
      </c>
      <c r="I3000" s="1374">
        <v>0</v>
      </c>
      <c r="J3000" s="1374">
        <v>415356.75</v>
      </c>
      <c r="K3000" s="1374">
        <v>18138</v>
      </c>
      <c r="L3000" s="1374">
        <v>415356.75</v>
      </c>
    </row>
    <row r="3001" spans="1:12" ht="21">
      <c r="A3001" s="1372">
        <v>45535</v>
      </c>
      <c r="B3001" s="1373" t="s">
        <v>2397</v>
      </c>
      <c r="C3001" s="1373" t="s">
        <v>2463</v>
      </c>
      <c r="D3001" s="1373" t="s">
        <v>2464</v>
      </c>
      <c r="E3001" s="1373" t="s">
        <v>841</v>
      </c>
      <c r="F3001" s="1373" t="s">
        <v>216</v>
      </c>
      <c r="G3001" s="1375"/>
      <c r="H3001" s="1375"/>
      <c r="I3001" s="1375"/>
      <c r="J3001" s="1375"/>
      <c r="K3001" s="1375"/>
      <c r="L3001" s="1375"/>
    </row>
    <row r="3002" spans="1:12" ht="21">
      <c r="A3002" s="1372">
        <v>45535</v>
      </c>
      <c r="B3002" s="1373" t="s">
        <v>2397</v>
      </c>
      <c r="C3002" s="1373" t="s">
        <v>2463</v>
      </c>
      <c r="D3002" s="1373" t="s">
        <v>2464</v>
      </c>
      <c r="E3002" s="1373" t="s">
        <v>842</v>
      </c>
      <c r="F3002" s="1373" t="s">
        <v>217</v>
      </c>
      <c r="G3002" s="1375"/>
      <c r="H3002" s="1375"/>
      <c r="I3002" s="1375"/>
      <c r="J3002" s="1375"/>
      <c r="K3002" s="1375"/>
      <c r="L3002" s="1375"/>
    </row>
    <row r="3003" spans="1:12" ht="21">
      <c r="A3003" s="1372">
        <v>45535</v>
      </c>
      <c r="B3003" s="1373" t="s">
        <v>2397</v>
      </c>
      <c r="C3003" s="1373" t="s">
        <v>2463</v>
      </c>
      <c r="D3003" s="1373" t="s">
        <v>2464</v>
      </c>
      <c r="E3003" s="1373" t="s">
        <v>843</v>
      </c>
      <c r="F3003" s="1373" t="s">
        <v>218</v>
      </c>
      <c r="G3003" s="1374">
        <v>0</v>
      </c>
      <c r="H3003" s="1374">
        <v>0</v>
      </c>
      <c r="I3003" s="1374">
        <v>1592893.64</v>
      </c>
      <c r="J3003" s="1374">
        <v>0</v>
      </c>
      <c r="K3003" s="1374">
        <v>0</v>
      </c>
      <c r="L3003" s="1374">
        <v>-1592893.64</v>
      </c>
    </row>
    <row r="3004" spans="1:12" ht="21">
      <c r="A3004" s="1372">
        <v>45535</v>
      </c>
      <c r="B3004" s="1373" t="s">
        <v>2397</v>
      </c>
      <c r="C3004" s="1373" t="s">
        <v>2463</v>
      </c>
      <c r="D3004" s="1373" t="s">
        <v>2464</v>
      </c>
      <c r="E3004" s="1373" t="s">
        <v>844</v>
      </c>
      <c r="F3004" s="1373" t="s">
        <v>219</v>
      </c>
      <c r="G3004" s="1374">
        <v>0</v>
      </c>
      <c r="H3004" s="1374">
        <v>0</v>
      </c>
      <c r="I3004" s="1374">
        <v>772423.21</v>
      </c>
      <c r="J3004" s="1374">
        <v>0</v>
      </c>
      <c r="K3004" s="1374">
        <v>0</v>
      </c>
      <c r="L3004" s="1374">
        <v>-772423.21</v>
      </c>
    </row>
    <row r="3005" spans="1:12" ht="21">
      <c r="A3005" s="1372">
        <v>45535</v>
      </c>
      <c r="B3005" s="1373" t="s">
        <v>2397</v>
      </c>
      <c r="C3005" s="1373" t="s">
        <v>2463</v>
      </c>
      <c r="D3005" s="1373" t="s">
        <v>2464</v>
      </c>
      <c r="E3005" s="1373" t="s">
        <v>845</v>
      </c>
      <c r="F3005" s="1373" t="s">
        <v>1388</v>
      </c>
      <c r="G3005" s="1375"/>
      <c r="H3005" s="1375"/>
      <c r="I3005" s="1375"/>
      <c r="J3005" s="1375"/>
      <c r="K3005" s="1375"/>
      <c r="L3005" s="1375"/>
    </row>
    <row r="3006" spans="1:12" ht="21">
      <c r="A3006" s="1372">
        <v>45535</v>
      </c>
      <c r="B3006" s="1373" t="s">
        <v>2397</v>
      </c>
      <c r="C3006" s="1373" t="s">
        <v>2463</v>
      </c>
      <c r="D3006" s="1373" t="s">
        <v>2464</v>
      </c>
      <c r="E3006" s="1373" t="s">
        <v>846</v>
      </c>
      <c r="F3006" s="1373" t="s">
        <v>1389</v>
      </c>
      <c r="G3006" s="1374">
        <v>0</v>
      </c>
      <c r="H3006" s="1374">
        <v>0</v>
      </c>
      <c r="I3006" s="1374">
        <v>0</v>
      </c>
      <c r="J3006" s="1374">
        <v>15161.76</v>
      </c>
      <c r="K3006" s="1374">
        <v>0</v>
      </c>
      <c r="L3006" s="1374">
        <v>15161.76</v>
      </c>
    </row>
    <row r="3007" spans="1:12" ht="21">
      <c r="A3007" s="1372">
        <v>45535</v>
      </c>
      <c r="B3007" s="1373" t="s">
        <v>2397</v>
      </c>
      <c r="C3007" s="1373" t="s">
        <v>2463</v>
      </c>
      <c r="D3007" s="1373" t="s">
        <v>2464</v>
      </c>
      <c r="E3007" s="1373" t="s">
        <v>847</v>
      </c>
      <c r="F3007" s="1373" t="s">
        <v>220</v>
      </c>
      <c r="G3007" s="1375"/>
      <c r="H3007" s="1375"/>
      <c r="I3007" s="1375"/>
      <c r="J3007" s="1375"/>
      <c r="K3007" s="1375"/>
      <c r="L3007" s="1375"/>
    </row>
    <row r="3008" spans="1:12" ht="21">
      <c r="A3008" s="1372">
        <v>45535</v>
      </c>
      <c r="B3008" s="1373" t="s">
        <v>2397</v>
      </c>
      <c r="C3008" s="1373" t="s">
        <v>2463</v>
      </c>
      <c r="D3008" s="1373" t="s">
        <v>2464</v>
      </c>
      <c r="E3008" s="1373" t="s">
        <v>848</v>
      </c>
      <c r="F3008" s="1373" t="s">
        <v>221</v>
      </c>
      <c r="G3008" s="1375"/>
      <c r="H3008" s="1375"/>
      <c r="I3008" s="1375"/>
      <c r="J3008" s="1375"/>
      <c r="K3008" s="1375"/>
      <c r="L3008" s="1375"/>
    </row>
    <row r="3009" spans="1:12" ht="21">
      <c r="A3009" s="1372">
        <v>45535</v>
      </c>
      <c r="B3009" s="1373" t="s">
        <v>2397</v>
      </c>
      <c r="C3009" s="1373" t="s">
        <v>2463</v>
      </c>
      <c r="D3009" s="1373" t="s">
        <v>2464</v>
      </c>
      <c r="E3009" s="1373" t="s">
        <v>849</v>
      </c>
      <c r="F3009" s="1373" t="s">
        <v>2274</v>
      </c>
      <c r="G3009" s="1374">
        <v>0</v>
      </c>
      <c r="H3009" s="1374">
        <v>0</v>
      </c>
      <c r="I3009" s="1374">
        <v>0</v>
      </c>
      <c r="J3009" s="1374">
        <v>5179.5600000000004</v>
      </c>
      <c r="K3009" s="1374">
        <v>0</v>
      </c>
      <c r="L3009" s="1374">
        <v>5179.5600000000004</v>
      </c>
    </row>
    <row r="3010" spans="1:12" ht="21">
      <c r="A3010" s="1372">
        <v>45535</v>
      </c>
      <c r="B3010" s="1373" t="s">
        <v>2397</v>
      </c>
      <c r="C3010" s="1373" t="s">
        <v>2463</v>
      </c>
      <c r="D3010" s="1373" t="s">
        <v>2464</v>
      </c>
      <c r="E3010" s="1373" t="s">
        <v>850</v>
      </c>
      <c r="F3010" s="1373" t="s">
        <v>2275</v>
      </c>
      <c r="G3010" s="1374">
        <v>0</v>
      </c>
      <c r="H3010" s="1374">
        <v>3432.5</v>
      </c>
      <c r="I3010" s="1374">
        <v>0</v>
      </c>
      <c r="J3010" s="1374">
        <v>54511</v>
      </c>
      <c r="K3010" s="1374">
        <v>3432.5</v>
      </c>
      <c r="L3010" s="1374">
        <v>54511</v>
      </c>
    </row>
    <row r="3011" spans="1:12" ht="21">
      <c r="A3011" s="1372">
        <v>45535</v>
      </c>
      <c r="B3011" s="1373" t="s">
        <v>2397</v>
      </c>
      <c r="C3011" s="1373" t="s">
        <v>2463</v>
      </c>
      <c r="D3011" s="1373" t="s">
        <v>2464</v>
      </c>
      <c r="E3011" s="1373" t="s">
        <v>851</v>
      </c>
      <c r="F3011" s="1373" t="s">
        <v>2276</v>
      </c>
      <c r="G3011" s="1374">
        <v>0</v>
      </c>
      <c r="H3011" s="1374">
        <v>0</v>
      </c>
      <c r="I3011" s="1374">
        <v>0</v>
      </c>
      <c r="J3011" s="1374">
        <v>45288</v>
      </c>
      <c r="K3011" s="1374">
        <v>0</v>
      </c>
      <c r="L3011" s="1374">
        <v>45288</v>
      </c>
    </row>
    <row r="3012" spans="1:12" ht="21">
      <c r="A3012" s="1372">
        <v>45535</v>
      </c>
      <c r="B3012" s="1373" t="s">
        <v>2397</v>
      </c>
      <c r="C3012" s="1373" t="s">
        <v>2463</v>
      </c>
      <c r="D3012" s="1373" t="s">
        <v>2464</v>
      </c>
      <c r="E3012" s="1373" t="s">
        <v>852</v>
      </c>
      <c r="F3012" s="1373" t="s">
        <v>222</v>
      </c>
      <c r="G3012" s="1374">
        <v>0</v>
      </c>
      <c r="H3012" s="1374">
        <v>0</v>
      </c>
      <c r="I3012" s="1374">
        <v>907.6</v>
      </c>
      <c r="J3012" s="1374">
        <v>0</v>
      </c>
      <c r="K3012" s="1374">
        <v>0</v>
      </c>
      <c r="L3012" s="1374">
        <v>-907.6</v>
      </c>
    </row>
    <row r="3013" spans="1:12" ht="21">
      <c r="A3013" s="1372">
        <v>45535</v>
      </c>
      <c r="B3013" s="1373" t="s">
        <v>2397</v>
      </c>
      <c r="C3013" s="1373" t="s">
        <v>2463</v>
      </c>
      <c r="D3013" s="1373" t="s">
        <v>2464</v>
      </c>
      <c r="E3013" s="1373" t="s">
        <v>853</v>
      </c>
      <c r="F3013" s="1373" t="s">
        <v>223</v>
      </c>
      <c r="G3013" s="1375"/>
      <c r="H3013" s="1375"/>
      <c r="I3013" s="1375"/>
      <c r="J3013" s="1375"/>
      <c r="K3013" s="1375"/>
      <c r="L3013" s="1375"/>
    </row>
    <row r="3014" spans="1:12" ht="21">
      <c r="A3014" s="1372">
        <v>45535</v>
      </c>
      <c r="B3014" s="1373" t="s">
        <v>2397</v>
      </c>
      <c r="C3014" s="1373" t="s">
        <v>2463</v>
      </c>
      <c r="D3014" s="1373" t="s">
        <v>2464</v>
      </c>
      <c r="E3014" s="1373" t="s">
        <v>854</v>
      </c>
      <c r="F3014" s="1373" t="s">
        <v>2277</v>
      </c>
      <c r="G3014" s="1375"/>
      <c r="H3014" s="1375"/>
      <c r="I3014" s="1375"/>
      <c r="J3014" s="1375"/>
      <c r="K3014" s="1375"/>
      <c r="L3014" s="1375"/>
    </row>
    <row r="3015" spans="1:12" ht="21">
      <c r="A3015" s="1372">
        <v>45535</v>
      </c>
      <c r="B3015" s="1373" t="s">
        <v>2397</v>
      </c>
      <c r="C3015" s="1373" t="s">
        <v>2463</v>
      </c>
      <c r="D3015" s="1373" t="s">
        <v>2464</v>
      </c>
      <c r="E3015" s="1373" t="s">
        <v>855</v>
      </c>
      <c r="F3015" s="1373" t="s">
        <v>2278</v>
      </c>
      <c r="G3015" s="1375"/>
      <c r="H3015" s="1375"/>
      <c r="I3015" s="1375"/>
      <c r="J3015" s="1375"/>
      <c r="K3015" s="1375"/>
      <c r="L3015" s="1375"/>
    </row>
    <row r="3016" spans="1:12" ht="21">
      <c r="A3016" s="1372">
        <v>45535</v>
      </c>
      <c r="B3016" s="1373" t="s">
        <v>2397</v>
      </c>
      <c r="C3016" s="1373" t="s">
        <v>2463</v>
      </c>
      <c r="D3016" s="1373" t="s">
        <v>2464</v>
      </c>
      <c r="E3016" s="1373" t="s">
        <v>856</v>
      </c>
      <c r="F3016" s="1373" t="s">
        <v>2279</v>
      </c>
      <c r="G3016" s="1375"/>
      <c r="H3016" s="1375"/>
      <c r="I3016" s="1375"/>
      <c r="J3016" s="1375"/>
      <c r="K3016" s="1375"/>
      <c r="L3016" s="1375"/>
    </row>
    <row r="3017" spans="1:12" ht="21">
      <c r="A3017" s="1372">
        <v>45535</v>
      </c>
      <c r="B3017" s="1373" t="s">
        <v>2397</v>
      </c>
      <c r="C3017" s="1373" t="s">
        <v>2463</v>
      </c>
      <c r="D3017" s="1373" t="s">
        <v>2464</v>
      </c>
      <c r="E3017" s="1373" t="s">
        <v>857</v>
      </c>
      <c r="F3017" s="1373" t="s">
        <v>2280</v>
      </c>
      <c r="G3017" s="1375"/>
      <c r="H3017" s="1375"/>
      <c r="I3017" s="1375"/>
      <c r="J3017" s="1375"/>
      <c r="K3017" s="1375"/>
      <c r="L3017" s="1375"/>
    </row>
    <row r="3018" spans="1:12" ht="21">
      <c r="A3018" s="1372">
        <v>45535</v>
      </c>
      <c r="B3018" s="1373" t="s">
        <v>2397</v>
      </c>
      <c r="C3018" s="1373" t="s">
        <v>2463</v>
      </c>
      <c r="D3018" s="1373" t="s">
        <v>2464</v>
      </c>
      <c r="E3018" s="1373" t="s">
        <v>858</v>
      </c>
      <c r="F3018" s="1373" t="s">
        <v>2281</v>
      </c>
      <c r="G3018" s="1375"/>
      <c r="H3018" s="1375"/>
      <c r="I3018" s="1375"/>
      <c r="J3018" s="1375"/>
      <c r="K3018" s="1375"/>
      <c r="L3018" s="1375"/>
    </row>
    <row r="3019" spans="1:12" ht="21">
      <c r="A3019" s="1372">
        <v>45535</v>
      </c>
      <c r="B3019" s="1373" t="s">
        <v>2397</v>
      </c>
      <c r="C3019" s="1373" t="s">
        <v>2463</v>
      </c>
      <c r="D3019" s="1373" t="s">
        <v>2464</v>
      </c>
      <c r="E3019" s="1373" t="s">
        <v>859</v>
      </c>
      <c r="F3019" s="1373" t="s">
        <v>2282</v>
      </c>
      <c r="G3019" s="1375"/>
      <c r="H3019" s="1375"/>
      <c r="I3019" s="1375"/>
      <c r="J3019" s="1375"/>
      <c r="K3019" s="1375"/>
      <c r="L3019" s="1375"/>
    </row>
    <row r="3020" spans="1:12" ht="42">
      <c r="A3020" s="1372">
        <v>45535</v>
      </c>
      <c r="B3020" s="1373" t="s">
        <v>2397</v>
      </c>
      <c r="C3020" s="1373" t="s">
        <v>2463</v>
      </c>
      <c r="D3020" s="1373" t="s">
        <v>2464</v>
      </c>
      <c r="E3020" s="1373" t="s">
        <v>860</v>
      </c>
      <c r="F3020" s="1373" t="s">
        <v>2283</v>
      </c>
      <c r="G3020" s="1374">
        <v>3432.5</v>
      </c>
      <c r="H3020" s="1374">
        <v>0</v>
      </c>
      <c r="I3020" s="1374">
        <v>3432.5</v>
      </c>
      <c r="J3020" s="1374">
        <v>0</v>
      </c>
      <c r="K3020" s="1374">
        <v>-3432.5</v>
      </c>
      <c r="L3020" s="1374">
        <v>-3432.5</v>
      </c>
    </row>
    <row r="3021" spans="1:12" ht="21">
      <c r="A3021" s="1372">
        <v>45535</v>
      </c>
      <c r="B3021" s="1373" t="s">
        <v>2397</v>
      </c>
      <c r="C3021" s="1373" t="s">
        <v>2463</v>
      </c>
      <c r="D3021" s="1373" t="s">
        <v>2464</v>
      </c>
      <c r="E3021" s="1373" t="s">
        <v>861</v>
      </c>
      <c r="F3021" s="1373" t="s">
        <v>2284</v>
      </c>
      <c r="G3021" s="1375"/>
      <c r="H3021" s="1375"/>
      <c r="I3021" s="1375"/>
      <c r="J3021" s="1375"/>
      <c r="K3021" s="1375"/>
      <c r="L3021" s="1375"/>
    </row>
    <row r="3022" spans="1:12" ht="21">
      <c r="A3022" s="1372">
        <v>45535</v>
      </c>
      <c r="B3022" s="1373" t="s">
        <v>2397</v>
      </c>
      <c r="C3022" s="1373" t="s">
        <v>2463</v>
      </c>
      <c r="D3022" s="1373" t="s">
        <v>2464</v>
      </c>
      <c r="E3022" s="1373" t="s">
        <v>862</v>
      </c>
      <c r="F3022" s="1373" t="s">
        <v>2285</v>
      </c>
      <c r="G3022" s="1375"/>
      <c r="H3022" s="1375"/>
      <c r="I3022" s="1375"/>
      <c r="J3022" s="1375"/>
      <c r="K3022" s="1375"/>
      <c r="L3022" s="1375"/>
    </row>
    <row r="3023" spans="1:12" ht="21">
      <c r="A3023" s="1372">
        <v>45535</v>
      </c>
      <c r="B3023" s="1373" t="s">
        <v>2397</v>
      </c>
      <c r="C3023" s="1373" t="s">
        <v>2463</v>
      </c>
      <c r="D3023" s="1373" t="s">
        <v>2464</v>
      </c>
      <c r="E3023" s="1373" t="s">
        <v>863</v>
      </c>
      <c r="F3023" s="1373" t="s">
        <v>2286</v>
      </c>
      <c r="G3023" s="1375"/>
      <c r="H3023" s="1375"/>
      <c r="I3023" s="1375"/>
      <c r="J3023" s="1375"/>
      <c r="K3023" s="1375"/>
      <c r="L3023" s="1375"/>
    </row>
    <row r="3024" spans="1:12" ht="42">
      <c r="A3024" s="1372">
        <v>45535</v>
      </c>
      <c r="B3024" s="1373" t="s">
        <v>2397</v>
      </c>
      <c r="C3024" s="1373" t="s">
        <v>2463</v>
      </c>
      <c r="D3024" s="1373" t="s">
        <v>2464</v>
      </c>
      <c r="E3024" s="1373" t="s">
        <v>864</v>
      </c>
      <c r="F3024" s="1373" t="s">
        <v>2287</v>
      </c>
      <c r="G3024" s="1375"/>
      <c r="H3024" s="1375"/>
      <c r="I3024" s="1375"/>
      <c r="J3024" s="1375"/>
      <c r="K3024" s="1375"/>
      <c r="L3024" s="1375"/>
    </row>
    <row r="3025" spans="1:12" ht="21">
      <c r="A3025" s="1372">
        <v>45535</v>
      </c>
      <c r="B3025" s="1373" t="s">
        <v>2397</v>
      </c>
      <c r="C3025" s="1373" t="s">
        <v>2463</v>
      </c>
      <c r="D3025" s="1373" t="s">
        <v>2464</v>
      </c>
      <c r="E3025" s="1373" t="s">
        <v>865</v>
      </c>
      <c r="F3025" s="1373" t="s">
        <v>224</v>
      </c>
      <c r="G3025" s="1375"/>
      <c r="H3025" s="1375"/>
      <c r="I3025" s="1375"/>
      <c r="J3025" s="1375"/>
      <c r="K3025" s="1375"/>
      <c r="L3025" s="1375"/>
    </row>
    <row r="3026" spans="1:12" ht="21">
      <c r="A3026" s="1372">
        <v>45535</v>
      </c>
      <c r="B3026" s="1373" t="s">
        <v>2397</v>
      </c>
      <c r="C3026" s="1373" t="s">
        <v>2463</v>
      </c>
      <c r="D3026" s="1373" t="s">
        <v>2464</v>
      </c>
      <c r="E3026" s="1373" t="s">
        <v>866</v>
      </c>
      <c r="F3026" s="1373" t="s">
        <v>1259</v>
      </c>
      <c r="G3026" s="1375"/>
      <c r="H3026" s="1375"/>
      <c r="I3026" s="1375"/>
      <c r="J3026" s="1375"/>
      <c r="K3026" s="1375"/>
      <c r="L3026" s="1375"/>
    </row>
    <row r="3027" spans="1:12" ht="42">
      <c r="A3027" s="1372">
        <v>45535</v>
      </c>
      <c r="B3027" s="1373" t="s">
        <v>2397</v>
      </c>
      <c r="C3027" s="1373" t="s">
        <v>2463</v>
      </c>
      <c r="D3027" s="1373" t="s">
        <v>2464</v>
      </c>
      <c r="E3027" s="1373" t="s">
        <v>867</v>
      </c>
      <c r="F3027" s="1373" t="s">
        <v>416</v>
      </c>
      <c r="G3027" s="1375"/>
      <c r="H3027" s="1375"/>
      <c r="I3027" s="1375"/>
      <c r="J3027" s="1375"/>
      <c r="K3027" s="1375"/>
      <c r="L3027" s="1375"/>
    </row>
    <row r="3028" spans="1:12" ht="21">
      <c r="A3028" s="1372">
        <v>45535</v>
      </c>
      <c r="B3028" s="1373" t="s">
        <v>2397</v>
      </c>
      <c r="C3028" s="1373" t="s">
        <v>2463</v>
      </c>
      <c r="D3028" s="1373" t="s">
        <v>2464</v>
      </c>
      <c r="E3028" s="1373" t="s">
        <v>868</v>
      </c>
      <c r="F3028" s="1373" t="s">
        <v>225</v>
      </c>
      <c r="G3028" s="1375"/>
      <c r="H3028" s="1375"/>
      <c r="I3028" s="1375"/>
      <c r="J3028" s="1375"/>
      <c r="K3028" s="1375"/>
      <c r="L3028" s="1375"/>
    </row>
    <row r="3029" spans="1:12" ht="21">
      <c r="A3029" s="1372">
        <v>45535</v>
      </c>
      <c r="B3029" s="1373" t="s">
        <v>2397</v>
      </c>
      <c r="C3029" s="1373" t="s">
        <v>2463</v>
      </c>
      <c r="D3029" s="1373" t="s">
        <v>2464</v>
      </c>
      <c r="E3029" s="1373" t="s">
        <v>869</v>
      </c>
      <c r="F3029" s="1373" t="s">
        <v>226</v>
      </c>
      <c r="G3029" s="1375"/>
      <c r="H3029" s="1375"/>
      <c r="I3029" s="1375"/>
      <c r="J3029" s="1375"/>
      <c r="K3029" s="1375"/>
      <c r="L3029" s="1375"/>
    </row>
    <row r="3030" spans="1:12" ht="21">
      <c r="A3030" s="1372">
        <v>45535</v>
      </c>
      <c r="B3030" s="1373" t="s">
        <v>2397</v>
      </c>
      <c r="C3030" s="1373" t="s">
        <v>2463</v>
      </c>
      <c r="D3030" s="1373" t="s">
        <v>2464</v>
      </c>
      <c r="E3030" s="1373" t="s">
        <v>870</v>
      </c>
      <c r="F3030" s="1373" t="s">
        <v>227</v>
      </c>
      <c r="G3030" s="1375"/>
      <c r="H3030" s="1375"/>
      <c r="I3030" s="1375"/>
      <c r="J3030" s="1375"/>
      <c r="K3030" s="1375"/>
      <c r="L3030" s="1375"/>
    </row>
    <row r="3031" spans="1:12" ht="21">
      <c r="A3031" s="1372">
        <v>45535</v>
      </c>
      <c r="B3031" s="1373" t="s">
        <v>2397</v>
      </c>
      <c r="C3031" s="1373" t="s">
        <v>2463</v>
      </c>
      <c r="D3031" s="1373" t="s">
        <v>2464</v>
      </c>
      <c r="E3031" s="1373" t="s">
        <v>871</v>
      </c>
      <c r="F3031" s="1373" t="s">
        <v>2288</v>
      </c>
      <c r="G3031" s="1374">
        <v>0</v>
      </c>
      <c r="H3031" s="1374">
        <v>0</v>
      </c>
      <c r="I3031" s="1374">
        <v>0</v>
      </c>
      <c r="J3031" s="1374">
        <v>4423</v>
      </c>
      <c r="K3031" s="1374">
        <v>0</v>
      </c>
      <c r="L3031" s="1374">
        <v>4423</v>
      </c>
    </row>
    <row r="3032" spans="1:12" ht="21">
      <c r="A3032" s="1372">
        <v>45535</v>
      </c>
      <c r="B3032" s="1373" t="s">
        <v>2397</v>
      </c>
      <c r="C3032" s="1373" t="s">
        <v>2463</v>
      </c>
      <c r="D3032" s="1373" t="s">
        <v>2464</v>
      </c>
      <c r="E3032" s="1373" t="s">
        <v>872</v>
      </c>
      <c r="F3032" s="1373" t="s">
        <v>1261</v>
      </c>
      <c r="G3032" s="1375"/>
      <c r="H3032" s="1375"/>
      <c r="I3032" s="1375"/>
      <c r="J3032" s="1375"/>
      <c r="K3032" s="1375"/>
      <c r="L3032" s="1375"/>
    </row>
    <row r="3033" spans="1:12" ht="21">
      <c r="A3033" s="1372">
        <v>45535</v>
      </c>
      <c r="B3033" s="1373" t="s">
        <v>2397</v>
      </c>
      <c r="C3033" s="1373" t="s">
        <v>2463</v>
      </c>
      <c r="D3033" s="1373" t="s">
        <v>2464</v>
      </c>
      <c r="E3033" s="1373" t="s">
        <v>873</v>
      </c>
      <c r="F3033" s="1373" t="s">
        <v>228</v>
      </c>
      <c r="G3033" s="1374">
        <v>0</v>
      </c>
      <c r="H3033" s="1374">
        <v>0</v>
      </c>
      <c r="I3033" s="1374">
        <v>0</v>
      </c>
      <c r="J3033" s="1374">
        <v>17659.71</v>
      </c>
      <c r="K3033" s="1374">
        <v>0</v>
      </c>
      <c r="L3033" s="1374">
        <v>17659.71</v>
      </c>
    </row>
    <row r="3034" spans="1:12" ht="21">
      <c r="A3034" s="1372">
        <v>45535</v>
      </c>
      <c r="B3034" s="1373" t="s">
        <v>2397</v>
      </c>
      <c r="C3034" s="1373" t="s">
        <v>2463</v>
      </c>
      <c r="D3034" s="1373" t="s">
        <v>2464</v>
      </c>
      <c r="E3034" s="1373" t="s">
        <v>874</v>
      </c>
      <c r="F3034" s="1373" t="s">
        <v>229</v>
      </c>
      <c r="G3034" s="1375"/>
      <c r="H3034" s="1375"/>
      <c r="I3034" s="1375"/>
      <c r="J3034" s="1375"/>
      <c r="K3034" s="1375"/>
      <c r="L3034" s="1375"/>
    </row>
    <row r="3035" spans="1:12" ht="21">
      <c r="A3035" s="1372">
        <v>45535</v>
      </c>
      <c r="B3035" s="1373" t="s">
        <v>2397</v>
      </c>
      <c r="C3035" s="1373" t="s">
        <v>2463</v>
      </c>
      <c r="D3035" s="1373" t="s">
        <v>2464</v>
      </c>
      <c r="E3035" s="1373" t="s">
        <v>875</v>
      </c>
      <c r="F3035" s="1373" t="s">
        <v>230</v>
      </c>
      <c r="G3035" s="1375"/>
      <c r="H3035" s="1375"/>
      <c r="I3035" s="1375"/>
      <c r="J3035" s="1375"/>
      <c r="K3035" s="1375"/>
      <c r="L3035" s="1375"/>
    </row>
    <row r="3036" spans="1:12" ht="21">
      <c r="A3036" s="1372">
        <v>45535</v>
      </c>
      <c r="B3036" s="1373" t="s">
        <v>2397</v>
      </c>
      <c r="C3036" s="1373" t="s">
        <v>2463</v>
      </c>
      <c r="D3036" s="1373" t="s">
        <v>2464</v>
      </c>
      <c r="E3036" s="1373" t="s">
        <v>876</v>
      </c>
      <c r="F3036" s="1373" t="s">
        <v>231</v>
      </c>
      <c r="G3036" s="1375"/>
      <c r="H3036" s="1375"/>
      <c r="I3036" s="1375"/>
      <c r="J3036" s="1375"/>
      <c r="K3036" s="1375"/>
      <c r="L3036" s="1375"/>
    </row>
    <row r="3037" spans="1:12" ht="21">
      <c r="A3037" s="1372">
        <v>45535</v>
      </c>
      <c r="B3037" s="1373" t="s">
        <v>2397</v>
      </c>
      <c r="C3037" s="1373" t="s">
        <v>2463</v>
      </c>
      <c r="D3037" s="1373" t="s">
        <v>2464</v>
      </c>
      <c r="E3037" s="1373" t="s">
        <v>877</v>
      </c>
      <c r="F3037" s="1373" t="s">
        <v>232</v>
      </c>
      <c r="G3037" s="1374">
        <v>0</v>
      </c>
      <c r="H3037" s="1374">
        <v>72120</v>
      </c>
      <c r="I3037" s="1374">
        <v>0</v>
      </c>
      <c r="J3037" s="1374">
        <v>655063</v>
      </c>
      <c r="K3037" s="1374">
        <v>72120</v>
      </c>
      <c r="L3037" s="1374">
        <v>655063</v>
      </c>
    </row>
    <row r="3038" spans="1:12" ht="21">
      <c r="A3038" s="1372">
        <v>45535</v>
      </c>
      <c r="B3038" s="1373" t="s">
        <v>2397</v>
      </c>
      <c r="C3038" s="1373" t="s">
        <v>2463</v>
      </c>
      <c r="D3038" s="1373" t="s">
        <v>2464</v>
      </c>
      <c r="E3038" s="1373" t="s">
        <v>878</v>
      </c>
      <c r="F3038" s="1373" t="s">
        <v>2153</v>
      </c>
      <c r="G3038" s="1375"/>
      <c r="H3038" s="1375"/>
      <c r="I3038" s="1375"/>
      <c r="J3038" s="1375"/>
      <c r="K3038" s="1375"/>
      <c r="L3038" s="1375"/>
    </row>
    <row r="3039" spans="1:12" ht="21">
      <c r="A3039" s="1372">
        <v>45535</v>
      </c>
      <c r="B3039" s="1373" t="s">
        <v>2397</v>
      </c>
      <c r="C3039" s="1373" t="s">
        <v>2463</v>
      </c>
      <c r="D3039" s="1373" t="s">
        <v>2464</v>
      </c>
      <c r="E3039" s="1373" t="s">
        <v>879</v>
      </c>
      <c r="F3039" s="1373" t="s">
        <v>233</v>
      </c>
      <c r="G3039" s="1375"/>
      <c r="H3039" s="1375"/>
      <c r="I3039" s="1375"/>
      <c r="J3039" s="1375"/>
      <c r="K3039" s="1375"/>
      <c r="L3039" s="1375"/>
    </row>
    <row r="3040" spans="1:12" ht="21">
      <c r="A3040" s="1372">
        <v>45535</v>
      </c>
      <c r="B3040" s="1373" t="s">
        <v>2397</v>
      </c>
      <c r="C3040" s="1373" t="s">
        <v>2463</v>
      </c>
      <c r="D3040" s="1373" t="s">
        <v>2464</v>
      </c>
      <c r="E3040" s="1373" t="s">
        <v>880</v>
      </c>
      <c r="F3040" s="1373" t="s">
        <v>234</v>
      </c>
      <c r="G3040" s="1375"/>
      <c r="H3040" s="1375"/>
      <c r="I3040" s="1375"/>
      <c r="J3040" s="1375"/>
      <c r="K3040" s="1375"/>
      <c r="L3040" s="1375"/>
    </row>
    <row r="3041" spans="1:12" ht="21">
      <c r="A3041" s="1372">
        <v>45535</v>
      </c>
      <c r="B3041" s="1373" t="s">
        <v>2397</v>
      </c>
      <c r="C3041" s="1373" t="s">
        <v>2463</v>
      </c>
      <c r="D3041" s="1373" t="s">
        <v>2464</v>
      </c>
      <c r="E3041" s="1373" t="s">
        <v>881</v>
      </c>
      <c r="F3041" s="1373" t="s">
        <v>1263</v>
      </c>
      <c r="G3041" s="1374">
        <v>0</v>
      </c>
      <c r="H3041" s="1374">
        <v>8697</v>
      </c>
      <c r="I3041" s="1374">
        <v>0</v>
      </c>
      <c r="J3041" s="1374">
        <v>76233</v>
      </c>
      <c r="K3041" s="1374">
        <v>8697</v>
      </c>
      <c r="L3041" s="1374">
        <v>76233</v>
      </c>
    </row>
    <row r="3042" spans="1:12" ht="21">
      <c r="A3042" s="1372">
        <v>45535</v>
      </c>
      <c r="B3042" s="1373" t="s">
        <v>2397</v>
      </c>
      <c r="C3042" s="1373" t="s">
        <v>2463</v>
      </c>
      <c r="D3042" s="1373" t="s">
        <v>2464</v>
      </c>
      <c r="E3042" s="1373" t="s">
        <v>882</v>
      </c>
      <c r="F3042" s="1373" t="s">
        <v>1264</v>
      </c>
      <c r="G3042" s="1375"/>
      <c r="H3042" s="1375"/>
      <c r="I3042" s="1375"/>
      <c r="J3042" s="1375"/>
      <c r="K3042" s="1375"/>
      <c r="L3042" s="1375"/>
    </row>
    <row r="3043" spans="1:12" ht="21">
      <c r="A3043" s="1372">
        <v>45535</v>
      </c>
      <c r="B3043" s="1373" t="s">
        <v>2397</v>
      </c>
      <c r="C3043" s="1373" t="s">
        <v>2463</v>
      </c>
      <c r="D3043" s="1373" t="s">
        <v>2464</v>
      </c>
      <c r="E3043" s="1373" t="s">
        <v>883</v>
      </c>
      <c r="F3043" s="1373" t="s">
        <v>235</v>
      </c>
      <c r="G3043" s="1375"/>
      <c r="H3043" s="1375"/>
      <c r="I3043" s="1375"/>
      <c r="J3043" s="1375"/>
      <c r="K3043" s="1375"/>
      <c r="L3043" s="1375"/>
    </row>
    <row r="3044" spans="1:12" ht="21">
      <c r="A3044" s="1372">
        <v>45535</v>
      </c>
      <c r="B3044" s="1373" t="s">
        <v>2397</v>
      </c>
      <c r="C3044" s="1373" t="s">
        <v>2463</v>
      </c>
      <c r="D3044" s="1373" t="s">
        <v>2464</v>
      </c>
      <c r="E3044" s="1373" t="s">
        <v>884</v>
      </c>
      <c r="F3044" s="1373" t="s">
        <v>236</v>
      </c>
      <c r="G3044" s="1374">
        <v>0</v>
      </c>
      <c r="H3044" s="1374">
        <v>0</v>
      </c>
      <c r="I3044" s="1374">
        <v>0</v>
      </c>
      <c r="J3044" s="1374">
        <v>168092</v>
      </c>
      <c r="K3044" s="1374">
        <v>0</v>
      </c>
      <c r="L3044" s="1374">
        <v>168092</v>
      </c>
    </row>
    <row r="3045" spans="1:12" ht="21">
      <c r="A3045" s="1372">
        <v>45535</v>
      </c>
      <c r="B3045" s="1373" t="s">
        <v>2397</v>
      </c>
      <c r="C3045" s="1373" t="s">
        <v>2463</v>
      </c>
      <c r="D3045" s="1373" t="s">
        <v>2464</v>
      </c>
      <c r="E3045" s="1373" t="s">
        <v>885</v>
      </c>
      <c r="F3045" s="1373" t="s">
        <v>183</v>
      </c>
      <c r="G3045" s="1375"/>
      <c r="H3045" s="1375"/>
      <c r="I3045" s="1375"/>
      <c r="J3045" s="1375"/>
      <c r="K3045" s="1375"/>
      <c r="L3045" s="1375"/>
    </row>
    <row r="3046" spans="1:12" ht="21">
      <c r="A3046" s="1372">
        <v>45535</v>
      </c>
      <c r="B3046" s="1373" t="s">
        <v>2397</v>
      </c>
      <c r="C3046" s="1373" t="s">
        <v>2463</v>
      </c>
      <c r="D3046" s="1373" t="s">
        <v>2464</v>
      </c>
      <c r="E3046" s="1373" t="s">
        <v>886</v>
      </c>
      <c r="F3046" s="1373" t="s">
        <v>184</v>
      </c>
      <c r="G3046" s="1374">
        <v>0</v>
      </c>
      <c r="H3046" s="1374">
        <v>0</v>
      </c>
      <c r="I3046" s="1374">
        <v>0</v>
      </c>
      <c r="J3046" s="1374">
        <v>47000</v>
      </c>
      <c r="K3046" s="1374">
        <v>0</v>
      </c>
      <c r="L3046" s="1374">
        <v>47000</v>
      </c>
    </row>
    <row r="3047" spans="1:12" ht="21">
      <c r="A3047" s="1372">
        <v>45535</v>
      </c>
      <c r="B3047" s="1373" t="s">
        <v>2397</v>
      </c>
      <c r="C3047" s="1373" t="s">
        <v>2463</v>
      </c>
      <c r="D3047" s="1373" t="s">
        <v>2464</v>
      </c>
      <c r="E3047" s="1373" t="s">
        <v>887</v>
      </c>
      <c r="F3047" s="1373" t="s">
        <v>237</v>
      </c>
      <c r="G3047" s="1375"/>
      <c r="H3047" s="1375"/>
      <c r="I3047" s="1375"/>
      <c r="J3047" s="1375"/>
      <c r="K3047" s="1375"/>
      <c r="L3047" s="1375"/>
    </row>
    <row r="3048" spans="1:12" ht="21">
      <c r="A3048" s="1372">
        <v>45535</v>
      </c>
      <c r="B3048" s="1373" t="s">
        <v>2397</v>
      </c>
      <c r="C3048" s="1373" t="s">
        <v>2463</v>
      </c>
      <c r="D3048" s="1373" t="s">
        <v>2464</v>
      </c>
      <c r="E3048" s="1373" t="s">
        <v>888</v>
      </c>
      <c r="F3048" s="1373" t="s">
        <v>238</v>
      </c>
      <c r="G3048" s="1374">
        <v>0</v>
      </c>
      <c r="H3048" s="1374">
        <v>5044540</v>
      </c>
      <c r="I3048" s="1374">
        <v>0</v>
      </c>
      <c r="J3048" s="1374">
        <v>55833850.590000004</v>
      </c>
      <c r="K3048" s="1374">
        <v>5044540</v>
      </c>
      <c r="L3048" s="1374">
        <v>55833850.590000004</v>
      </c>
    </row>
    <row r="3049" spans="1:12" ht="21">
      <c r="A3049" s="1372">
        <v>45535</v>
      </c>
      <c r="B3049" s="1373" t="s">
        <v>2397</v>
      </c>
      <c r="C3049" s="1373" t="s">
        <v>2463</v>
      </c>
      <c r="D3049" s="1373" t="s">
        <v>2464</v>
      </c>
      <c r="E3049" s="1373" t="s">
        <v>889</v>
      </c>
      <c r="F3049" s="1373" t="s">
        <v>239</v>
      </c>
      <c r="G3049" s="1375"/>
      <c r="H3049" s="1375"/>
      <c r="I3049" s="1375"/>
      <c r="J3049" s="1375"/>
      <c r="K3049" s="1375"/>
      <c r="L3049" s="1375"/>
    </row>
    <row r="3050" spans="1:12" ht="21">
      <c r="A3050" s="1372">
        <v>45535</v>
      </c>
      <c r="B3050" s="1373" t="s">
        <v>2397</v>
      </c>
      <c r="C3050" s="1373" t="s">
        <v>2463</v>
      </c>
      <c r="D3050" s="1373" t="s">
        <v>2464</v>
      </c>
      <c r="E3050" s="1373" t="s">
        <v>890</v>
      </c>
      <c r="F3050" s="1373" t="s">
        <v>240</v>
      </c>
      <c r="G3050" s="1374">
        <v>0</v>
      </c>
      <c r="H3050" s="1374">
        <v>0</v>
      </c>
      <c r="I3050" s="1374">
        <v>0</v>
      </c>
      <c r="J3050" s="1374">
        <v>12563.36</v>
      </c>
      <c r="K3050" s="1374">
        <v>0</v>
      </c>
      <c r="L3050" s="1374">
        <v>12563.36</v>
      </c>
    </row>
    <row r="3051" spans="1:12" ht="21">
      <c r="A3051" s="1372">
        <v>45535</v>
      </c>
      <c r="B3051" s="1373" t="s">
        <v>2397</v>
      </c>
      <c r="C3051" s="1373" t="s">
        <v>2463</v>
      </c>
      <c r="D3051" s="1373" t="s">
        <v>2464</v>
      </c>
      <c r="E3051" s="1373" t="s">
        <v>891</v>
      </c>
      <c r="F3051" s="1373" t="s">
        <v>241</v>
      </c>
      <c r="G3051" s="1375"/>
      <c r="H3051" s="1375"/>
      <c r="I3051" s="1375"/>
      <c r="J3051" s="1375"/>
      <c r="K3051" s="1375"/>
      <c r="L3051" s="1375"/>
    </row>
    <row r="3052" spans="1:12" ht="21">
      <c r="A3052" s="1372">
        <v>45535</v>
      </c>
      <c r="B3052" s="1373" t="s">
        <v>2397</v>
      </c>
      <c r="C3052" s="1373" t="s">
        <v>2463</v>
      </c>
      <c r="D3052" s="1373" t="s">
        <v>2464</v>
      </c>
      <c r="E3052" s="1373" t="s">
        <v>892</v>
      </c>
      <c r="F3052" s="1373" t="s">
        <v>242</v>
      </c>
      <c r="G3052" s="1375"/>
      <c r="H3052" s="1375"/>
      <c r="I3052" s="1375"/>
      <c r="J3052" s="1375"/>
      <c r="K3052" s="1375"/>
      <c r="L3052" s="1375"/>
    </row>
    <row r="3053" spans="1:12" ht="21">
      <c r="A3053" s="1372">
        <v>45535</v>
      </c>
      <c r="B3053" s="1373" t="s">
        <v>2397</v>
      </c>
      <c r="C3053" s="1373" t="s">
        <v>2463</v>
      </c>
      <c r="D3053" s="1373" t="s">
        <v>2464</v>
      </c>
      <c r="E3053" s="1373" t="s">
        <v>893</v>
      </c>
      <c r="F3053" s="1373" t="s">
        <v>243</v>
      </c>
      <c r="G3053" s="1374">
        <v>0</v>
      </c>
      <c r="H3053" s="1374">
        <v>218816.7</v>
      </c>
      <c r="I3053" s="1374">
        <v>0</v>
      </c>
      <c r="J3053" s="1374">
        <v>2432778.7000000002</v>
      </c>
      <c r="K3053" s="1374">
        <v>218816.7</v>
      </c>
      <c r="L3053" s="1374">
        <v>2432778.7000000002</v>
      </c>
    </row>
    <row r="3054" spans="1:12" ht="21">
      <c r="A3054" s="1372">
        <v>45535</v>
      </c>
      <c r="B3054" s="1373" t="s">
        <v>2397</v>
      </c>
      <c r="C3054" s="1373" t="s">
        <v>2463</v>
      </c>
      <c r="D3054" s="1373" t="s">
        <v>2464</v>
      </c>
      <c r="E3054" s="1373" t="s">
        <v>894</v>
      </c>
      <c r="F3054" s="1373" t="s">
        <v>244</v>
      </c>
      <c r="G3054" s="1375"/>
      <c r="H3054" s="1375"/>
      <c r="I3054" s="1375"/>
      <c r="J3054" s="1375"/>
      <c r="K3054" s="1375"/>
      <c r="L3054" s="1375"/>
    </row>
    <row r="3055" spans="1:12" ht="21">
      <c r="A3055" s="1372">
        <v>45535</v>
      </c>
      <c r="B3055" s="1373" t="s">
        <v>2397</v>
      </c>
      <c r="C3055" s="1373" t="s">
        <v>2463</v>
      </c>
      <c r="D3055" s="1373" t="s">
        <v>2464</v>
      </c>
      <c r="E3055" s="1373" t="s">
        <v>1843</v>
      </c>
      <c r="F3055" s="1373" t="s">
        <v>2289</v>
      </c>
      <c r="G3055" s="1375"/>
      <c r="H3055" s="1375"/>
      <c r="I3055" s="1375"/>
      <c r="J3055" s="1375"/>
      <c r="K3055" s="1375"/>
      <c r="L3055" s="1375"/>
    </row>
    <row r="3056" spans="1:12" ht="21">
      <c r="A3056" s="1372">
        <v>45535</v>
      </c>
      <c r="B3056" s="1373" t="s">
        <v>2397</v>
      </c>
      <c r="C3056" s="1373" t="s">
        <v>2463</v>
      </c>
      <c r="D3056" s="1373" t="s">
        <v>2464</v>
      </c>
      <c r="E3056" s="1373" t="s">
        <v>895</v>
      </c>
      <c r="F3056" s="1373" t="s">
        <v>2290</v>
      </c>
      <c r="G3056" s="1375"/>
      <c r="H3056" s="1375"/>
      <c r="I3056" s="1375"/>
      <c r="J3056" s="1375"/>
      <c r="K3056" s="1375"/>
      <c r="L3056" s="1375"/>
    </row>
    <row r="3057" spans="1:12" ht="21">
      <c r="A3057" s="1372">
        <v>45535</v>
      </c>
      <c r="B3057" s="1373" t="s">
        <v>2397</v>
      </c>
      <c r="C3057" s="1373" t="s">
        <v>2463</v>
      </c>
      <c r="D3057" s="1373" t="s">
        <v>2464</v>
      </c>
      <c r="E3057" s="1373" t="s">
        <v>896</v>
      </c>
      <c r="F3057" s="1373" t="s">
        <v>2291</v>
      </c>
      <c r="G3057" s="1375"/>
      <c r="H3057" s="1375"/>
      <c r="I3057" s="1375"/>
      <c r="J3057" s="1375"/>
      <c r="K3057" s="1375"/>
      <c r="L3057" s="1375"/>
    </row>
    <row r="3058" spans="1:12" ht="21">
      <c r="A3058" s="1372">
        <v>45535</v>
      </c>
      <c r="B3058" s="1373" t="s">
        <v>2397</v>
      </c>
      <c r="C3058" s="1373" t="s">
        <v>2463</v>
      </c>
      <c r="D3058" s="1373" t="s">
        <v>2464</v>
      </c>
      <c r="E3058" s="1373" t="s">
        <v>897</v>
      </c>
      <c r="F3058" s="1373" t="s">
        <v>2292</v>
      </c>
      <c r="G3058" s="1375"/>
      <c r="H3058" s="1375"/>
      <c r="I3058" s="1375"/>
      <c r="J3058" s="1375"/>
      <c r="K3058" s="1375"/>
      <c r="L3058" s="1375"/>
    </row>
    <row r="3059" spans="1:12" ht="21">
      <c r="A3059" s="1372">
        <v>45535</v>
      </c>
      <c r="B3059" s="1373" t="s">
        <v>2397</v>
      </c>
      <c r="C3059" s="1373" t="s">
        <v>2463</v>
      </c>
      <c r="D3059" s="1373" t="s">
        <v>2464</v>
      </c>
      <c r="E3059" s="1373" t="s">
        <v>898</v>
      </c>
      <c r="F3059" s="1373" t="s">
        <v>245</v>
      </c>
      <c r="G3059" s="1375"/>
      <c r="H3059" s="1375"/>
      <c r="I3059" s="1375"/>
      <c r="J3059" s="1375"/>
      <c r="K3059" s="1375"/>
      <c r="L3059" s="1375"/>
    </row>
    <row r="3060" spans="1:12" ht="21">
      <c r="A3060" s="1372">
        <v>45535</v>
      </c>
      <c r="B3060" s="1373" t="s">
        <v>2397</v>
      </c>
      <c r="C3060" s="1373" t="s">
        <v>2463</v>
      </c>
      <c r="D3060" s="1373" t="s">
        <v>2464</v>
      </c>
      <c r="E3060" s="1373" t="s">
        <v>899</v>
      </c>
      <c r="F3060" s="1373" t="s">
        <v>2293</v>
      </c>
      <c r="G3060" s="1375"/>
      <c r="H3060" s="1375"/>
      <c r="I3060" s="1375"/>
      <c r="J3060" s="1375"/>
      <c r="K3060" s="1375"/>
      <c r="L3060" s="1375"/>
    </row>
    <row r="3061" spans="1:12" ht="21">
      <c r="A3061" s="1372">
        <v>45535</v>
      </c>
      <c r="B3061" s="1373" t="s">
        <v>2397</v>
      </c>
      <c r="C3061" s="1373" t="s">
        <v>2463</v>
      </c>
      <c r="D3061" s="1373" t="s">
        <v>2464</v>
      </c>
      <c r="E3061" s="1373" t="s">
        <v>900</v>
      </c>
      <c r="F3061" s="1373" t="s">
        <v>2294</v>
      </c>
      <c r="G3061" s="1375"/>
      <c r="H3061" s="1375"/>
      <c r="I3061" s="1375"/>
      <c r="J3061" s="1375"/>
      <c r="K3061" s="1375"/>
      <c r="L3061" s="1375"/>
    </row>
    <row r="3062" spans="1:12" ht="21">
      <c r="A3062" s="1372">
        <v>45535</v>
      </c>
      <c r="B3062" s="1373" t="s">
        <v>2397</v>
      </c>
      <c r="C3062" s="1373" t="s">
        <v>2463</v>
      </c>
      <c r="D3062" s="1373" t="s">
        <v>2464</v>
      </c>
      <c r="E3062" s="1373" t="s">
        <v>1975</v>
      </c>
      <c r="F3062" s="1373" t="s">
        <v>2295</v>
      </c>
      <c r="G3062" s="1375"/>
      <c r="H3062" s="1375"/>
      <c r="I3062" s="1375"/>
      <c r="J3062" s="1375"/>
      <c r="K3062" s="1375"/>
      <c r="L3062" s="1375"/>
    </row>
    <row r="3063" spans="1:12" ht="21">
      <c r="A3063" s="1372">
        <v>45535</v>
      </c>
      <c r="B3063" s="1373" t="s">
        <v>2397</v>
      </c>
      <c r="C3063" s="1373" t="s">
        <v>2463</v>
      </c>
      <c r="D3063" s="1373" t="s">
        <v>2464</v>
      </c>
      <c r="E3063" s="1373" t="s">
        <v>901</v>
      </c>
      <c r="F3063" s="1373" t="s">
        <v>246</v>
      </c>
      <c r="G3063" s="1375"/>
      <c r="H3063" s="1375"/>
      <c r="I3063" s="1375"/>
      <c r="J3063" s="1375"/>
      <c r="K3063" s="1375"/>
      <c r="L3063" s="1375"/>
    </row>
    <row r="3064" spans="1:12" ht="21">
      <c r="A3064" s="1372">
        <v>45535</v>
      </c>
      <c r="B3064" s="1373" t="s">
        <v>2397</v>
      </c>
      <c r="C3064" s="1373" t="s">
        <v>2463</v>
      </c>
      <c r="D3064" s="1373" t="s">
        <v>2464</v>
      </c>
      <c r="E3064" s="1373" t="s">
        <v>902</v>
      </c>
      <c r="F3064" s="1373" t="s">
        <v>247</v>
      </c>
      <c r="G3064" s="1374">
        <v>0</v>
      </c>
      <c r="H3064" s="1374">
        <v>24739.21</v>
      </c>
      <c r="I3064" s="1374">
        <v>0</v>
      </c>
      <c r="J3064" s="1374">
        <v>139812.18</v>
      </c>
      <c r="K3064" s="1374">
        <v>24739.21</v>
      </c>
      <c r="L3064" s="1374">
        <v>139812.18</v>
      </c>
    </row>
    <row r="3065" spans="1:12" ht="21">
      <c r="A3065" s="1372">
        <v>45535</v>
      </c>
      <c r="B3065" s="1373" t="s">
        <v>2397</v>
      </c>
      <c r="C3065" s="1373" t="s">
        <v>2463</v>
      </c>
      <c r="D3065" s="1373" t="s">
        <v>2464</v>
      </c>
      <c r="E3065" s="1373" t="s">
        <v>903</v>
      </c>
      <c r="F3065" s="1373" t="s">
        <v>1272</v>
      </c>
      <c r="G3065" s="1375"/>
      <c r="H3065" s="1375"/>
      <c r="I3065" s="1375"/>
      <c r="J3065" s="1375"/>
      <c r="K3065" s="1375"/>
      <c r="L3065" s="1375"/>
    </row>
    <row r="3066" spans="1:12" ht="21">
      <c r="A3066" s="1372">
        <v>45535</v>
      </c>
      <c r="B3066" s="1373" t="s">
        <v>2397</v>
      </c>
      <c r="C3066" s="1373" t="s">
        <v>2463</v>
      </c>
      <c r="D3066" s="1373" t="s">
        <v>2464</v>
      </c>
      <c r="E3066" s="1373" t="s">
        <v>904</v>
      </c>
      <c r="F3066" s="1373" t="s">
        <v>1273</v>
      </c>
      <c r="G3066" s="1374">
        <v>0</v>
      </c>
      <c r="H3066" s="1374">
        <v>0</v>
      </c>
      <c r="I3066" s="1374">
        <v>0</v>
      </c>
      <c r="J3066" s="1374">
        <v>8780</v>
      </c>
      <c r="K3066" s="1374">
        <v>0</v>
      </c>
      <c r="L3066" s="1374">
        <v>8780</v>
      </c>
    </row>
    <row r="3067" spans="1:12" ht="21">
      <c r="A3067" s="1372">
        <v>45535</v>
      </c>
      <c r="B3067" s="1373" t="s">
        <v>2397</v>
      </c>
      <c r="C3067" s="1373" t="s">
        <v>2463</v>
      </c>
      <c r="D3067" s="1373" t="s">
        <v>2464</v>
      </c>
      <c r="E3067" s="1373" t="s">
        <v>905</v>
      </c>
      <c r="F3067" s="1373" t="s">
        <v>248</v>
      </c>
      <c r="G3067" s="1374">
        <v>0</v>
      </c>
      <c r="H3067" s="1374">
        <v>11000</v>
      </c>
      <c r="I3067" s="1374">
        <v>0</v>
      </c>
      <c r="J3067" s="1374">
        <v>192760</v>
      </c>
      <c r="K3067" s="1374">
        <v>11000</v>
      </c>
      <c r="L3067" s="1374">
        <v>192760</v>
      </c>
    </row>
    <row r="3068" spans="1:12" ht="21">
      <c r="A3068" s="1372">
        <v>45535</v>
      </c>
      <c r="B3068" s="1373" t="s">
        <v>2397</v>
      </c>
      <c r="C3068" s="1373" t="s">
        <v>2463</v>
      </c>
      <c r="D3068" s="1373" t="s">
        <v>2464</v>
      </c>
      <c r="E3068" s="1373" t="s">
        <v>906</v>
      </c>
      <c r="F3068" s="1373" t="s">
        <v>249</v>
      </c>
      <c r="G3068" s="1375"/>
      <c r="H3068" s="1375"/>
      <c r="I3068" s="1375"/>
      <c r="J3068" s="1375"/>
      <c r="K3068" s="1375"/>
      <c r="L3068" s="1375"/>
    </row>
    <row r="3069" spans="1:12" ht="21">
      <c r="A3069" s="1372">
        <v>45535</v>
      </c>
      <c r="B3069" s="1373" t="s">
        <v>2397</v>
      </c>
      <c r="C3069" s="1373" t="s">
        <v>2463</v>
      </c>
      <c r="D3069" s="1373" t="s">
        <v>2464</v>
      </c>
      <c r="E3069" s="1373" t="s">
        <v>907</v>
      </c>
      <c r="F3069" s="1373" t="s">
        <v>250</v>
      </c>
      <c r="G3069" s="1375"/>
      <c r="H3069" s="1375"/>
      <c r="I3069" s="1375"/>
      <c r="J3069" s="1375"/>
      <c r="K3069" s="1375"/>
      <c r="L3069" s="1375"/>
    </row>
    <row r="3070" spans="1:12" ht="21">
      <c r="A3070" s="1372">
        <v>45535</v>
      </c>
      <c r="B3070" s="1373" t="s">
        <v>2397</v>
      </c>
      <c r="C3070" s="1373" t="s">
        <v>2463</v>
      </c>
      <c r="D3070" s="1373" t="s">
        <v>2464</v>
      </c>
      <c r="E3070" s="1373" t="s">
        <v>908</v>
      </c>
      <c r="F3070" s="1373" t="s">
        <v>251</v>
      </c>
      <c r="G3070" s="1374">
        <v>0</v>
      </c>
      <c r="H3070" s="1374">
        <v>2541</v>
      </c>
      <c r="I3070" s="1374">
        <v>0</v>
      </c>
      <c r="J3070" s="1374">
        <v>47565.95</v>
      </c>
      <c r="K3070" s="1374">
        <v>2541</v>
      </c>
      <c r="L3070" s="1374">
        <v>47565.95</v>
      </c>
    </row>
    <row r="3071" spans="1:12" ht="21">
      <c r="A3071" s="1372">
        <v>45535</v>
      </c>
      <c r="B3071" s="1373" t="s">
        <v>2397</v>
      </c>
      <c r="C3071" s="1373" t="s">
        <v>2463</v>
      </c>
      <c r="D3071" s="1373" t="s">
        <v>2464</v>
      </c>
      <c r="E3071" s="1373" t="s">
        <v>909</v>
      </c>
      <c r="F3071" s="1373" t="s">
        <v>252</v>
      </c>
      <c r="G3071" s="1375"/>
      <c r="H3071" s="1375"/>
      <c r="I3071" s="1375"/>
      <c r="J3071" s="1375"/>
      <c r="K3071" s="1375"/>
      <c r="L3071" s="1375"/>
    </row>
    <row r="3072" spans="1:12" ht="21">
      <c r="A3072" s="1372">
        <v>45535</v>
      </c>
      <c r="B3072" s="1373" t="s">
        <v>2397</v>
      </c>
      <c r="C3072" s="1373" t="s">
        <v>2463</v>
      </c>
      <c r="D3072" s="1373" t="s">
        <v>2464</v>
      </c>
      <c r="E3072" s="1373" t="s">
        <v>910</v>
      </c>
      <c r="F3072" s="1373" t="s">
        <v>2296</v>
      </c>
      <c r="G3072" s="1375"/>
      <c r="H3072" s="1375"/>
      <c r="I3072" s="1375"/>
      <c r="J3072" s="1375"/>
      <c r="K3072" s="1375"/>
      <c r="L3072" s="1375"/>
    </row>
    <row r="3073" spans="1:12" ht="21">
      <c r="A3073" s="1372">
        <v>45535</v>
      </c>
      <c r="B3073" s="1373" t="s">
        <v>2397</v>
      </c>
      <c r="C3073" s="1373" t="s">
        <v>2463</v>
      </c>
      <c r="D3073" s="1373" t="s">
        <v>2464</v>
      </c>
      <c r="E3073" s="1373" t="s">
        <v>911</v>
      </c>
      <c r="F3073" s="1373" t="s">
        <v>2297</v>
      </c>
      <c r="G3073" s="1375"/>
      <c r="H3073" s="1375"/>
      <c r="I3073" s="1375"/>
      <c r="J3073" s="1375"/>
      <c r="K3073" s="1375"/>
      <c r="L3073" s="1375"/>
    </row>
    <row r="3074" spans="1:12" ht="21">
      <c r="A3074" s="1372">
        <v>45535</v>
      </c>
      <c r="B3074" s="1373" t="s">
        <v>2397</v>
      </c>
      <c r="C3074" s="1373" t="s">
        <v>2463</v>
      </c>
      <c r="D3074" s="1373" t="s">
        <v>2464</v>
      </c>
      <c r="E3074" s="1373" t="s">
        <v>912</v>
      </c>
      <c r="F3074" s="1373" t="s">
        <v>2298</v>
      </c>
      <c r="G3074" s="1375"/>
      <c r="H3074" s="1375"/>
      <c r="I3074" s="1375"/>
      <c r="J3074" s="1375"/>
      <c r="K3074" s="1375"/>
      <c r="L3074" s="1375"/>
    </row>
    <row r="3075" spans="1:12" ht="21">
      <c r="A3075" s="1372">
        <v>45535</v>
      </c>
      <c r="B3075" s="1373" t="s">
        <v>2397</v>
      </c>
      <c r="C3075" s="1373" t="s">
        <v>2463</v>
      </c>
      <c r="D3075" s="1373" t="s">
        <v>2464</v>
      </c>
      <c r="E3075" s="1373" t="s">
        <v>913</v>
      </c>
      <c r="F3075" s="1373" t="s">
        <v>2299</v>
      </c>
      <c r="G3075" s="1375"/>
      <c r="H3075" s="1375"/>
      <c r="I3075" s="1375"/>
      <c r="J3075" s="1375"/>
      <c r="K3075" s="1375"/>
      <c r="L3075" s="1375"/>
    </row>
    <row r="3076" spans="1:12" ht="21">
      <c r="A3076" s="1372">
        <v>45535</v>
      </c>
      <c r="B3076" s="1373" t="s">
        <v>2397</v>
      </c>
      <c r="C3076" s="1373" t="s">
        <v>2463</v>
      </c>
      <c r="D3076" s="1373" t="s">
        <v>2464</v>
      </c>
      <c r="E3076" s="1373" t="s">
        <v>914</v>
      </c>
      <c r="F3076" s="1373" t="s">
        <v>2300</v>
      </c>
      <c r="G3076" s="1375"/>
      <c r="H3076" s="1375"/>
      <c r="I3076" s="1375"/>
      <c r="J3076" s="1375"/>
      <c r="K3076" s="1375"/>
      <c r="L3076" s="1375"/>
    </row>
    <row r="3077" spans="1:12" ht="21">
      <c r="A3077" s="1372">
        <v>45535</v>
      </c>
      <c r="B3077" s="1373" t="s">
        <v>2397</v>
      </c>
      <c r="C3077" s="1373" t="s">
        <v>2463</v>
      </c>
      <c r="D3077" s="1373" t="s">
        <v>2464</v>
      </c>
      <c r="E3077" s="1373" t="s">
        <v>915</v>
      </c>
      <c r="F3077" s="1373" t="s">
        <v>2301</v>
      </c>
      <c r="G3077" s="1374">
        <v>0</v>
      </c>
      <c r="H3077" s="1374">
        <v>171700</v>
      </c>
      <c r="I3077" s="1374">
        <v>0</v>
      </c>
      <c r="J3077" s="1374">
        <v>2253420.48</v>
      </c>
      <c r="K3077" s="1374">
        <v>171700</v>
      </c>
      <c r="L3077" s="1374">
        <v>2253420.48</v>
      </c>
    </row>
    <row r="3078" spans="1:12" ht="21">
      <c r="A3078" s="1372">
        <v>45535</v>
      </c>
      <c r="B3078" s="1373" t="s">
        <v>2397</v>
      </c>
      <c r="C3078" s="1373" t="s">
        <v>2463</v>
      </c>
      <c r="D3078" s="1373" t="s">
        <v>2464</v>
      </c>
      <c r="E3078" s="1373" t="s">
        <v>916</v>
      </c>
      <c r="F3078" s="1373" t="s">
        <v>2302</v>
      </c>
      <c r="G3078" s="1375"/>
      <c r="H3078" s="1375"/>
      <c r="I3078" s="1375"/>
      <c r="J3078" s="1375"/>
      <c r="K3078" s="1375"/>
      <c r="L3078" s="1375"/>
    </row>
    <row r="3079" spans="1:12" ht="21">
      <c r="A3079" s="1372">
        <v>45535</v>
      </c>
      <c r="B3079" s="1373" t="s">
        <v>2397</v>
      </c>
      <c r="C3079" s="1373" t="s">
        <v>2463</v>
      </c>
      <c r="D3079" s="1373" t="s">
        <v>2464</v>
      </c>
      <c r="E3079" s="1373" t="s">
        <v>917</v>
      </c>
      <c r="F3079" s="1373" t="s">
        <v>2303</v>
      </c>
      <c r="G3079" s="1375"/>
      <c r="H3079" s="1375"/>
      <c r="I3079" s="1375"/>
      <c r="J3079" s="1375"/>
      <c r="K3079" s="1375"/>
      <c r="L3079" s="1375"/>
    </row>
    <row r="3080" spans="1:12" ht="21">
      <c r="A3080" s="1372">
        <v>45535</v>
      </c>
      <c r="B3080" s="1373" t="s">
        <v>2397</v>
      </c>
      <c r="C3080" s="1373" t="s">
        <v>2463</v>
      </c>
      <c r="D3080" s="1373" t="s">
        <v>2464</v>
      </c>
      <c r="E3080" s="1373" t="s">
        <v>918</v>
      </c>
      <c r="F3080" s="1373" t="s">
        <v>2304</v>
      </c>
      <c r="G3080" s="1374">
        <v>0</v>
      </c>
      <c r="H3080" s="1374">
        <v>70219.5</v>
      </c>
      <c r="I3080" s="1374">
        <v>0</v>
      </c>
      <c r="J3080" s="1374">
        <v>401314.25</v>
      </c>
      <c r="K3080" s="1374">
        <v>70219.5</v>
      </c>
      <c r="L3080" s="1374">
        <v>401314.25</v>
      </c>
    </row>
    <row r="3081" spans="1:12" ht="21">
      <c r="A3081" s="1372">
        <v>45535</v>
      </c>
      <c r="B3081" s="1373" t="s">
        <v>2397</v>
      </c>
      <c r="C3081" s="1373" t="s">
        <v>2463</v>
      </c>
      <c r="D3081" s="1373" t="s">
        <v>2464</v>
      </c>
      <c r="E3081" s="1373" t="s">
        <v>1977</v>
      </c>
      <c r="F3081" s="1373" t="s">
        <v>1978</v>
      </c>
      <c r="G3081" s="1375"/>
      <c r="H3081" s="1375"/>
      <c r="I3081" s="1375"/>
      <c r="J3081" s="1375"/>
      <c r="K3081" s="1375"/>
      <c r="L3081" s="1375"/>
    </row>
    <row r="3082" spans="1:12" ht="21">
      <c r="A3082" s="1372">
        <v>45535</v>
      </c>
      <c r="B3082" s="1373" t="s">
        <v>2397</v>
      </c>
      <c r="C3082" s="1373" t="s">
        <v>2463</v>
      </c>
      <c r="D3082" s="1373" t="s">
        <v>2464</v>
      </c>
      <c r="E3082" s="1373" t="s">
        <v>919</v>
      </c>
      <c r="F3082" s="1373" t="s">
        <v>255</v>
      </c>
      <c r="G3082" s="1374">
        <v>13.5</v>
      </c>
      <c r="H3082" s="1374">
        <v>54910</v>
      </c>
      <c r="I3082" s="1374">
        <v>0</v>
      </c>
      <c r="J3082" s="1374">
        <v>593760</v>
      </c>
      <c r="K3082" s="1374">
        <v>54896.5</v>
      </c>
      <c r="L3082" s="1374">
        <v>593760</v>
      </c>
    </row>
    <row r="3083" spans="1:12" ht="21">
      <c r="A3083" s="1372">
        <v>45535</v>
      </c>
      <c r="B3083" s="1373" t="s">
        <v>2397</v>
      </c>
      <c r="C3083" s="1373" t="s">
        <v>2463</v>
      </c>
      <c r="D3083" s="1373" t="s">
        <v>2464</v>
      </c>
      <c r="E3083" s="1373" t="s">
        <v>920</v>
      </c>
      <c r="F3083" s="1373" t="s">
        <v>256</v>
      </c>
      <c r="G3083" s="1374">
        <v>4252540</v>
      </c>
      <c r="H3083" s="1374">
        <v>0</v>
      </c>
      <c r="I3083" s="1374">
        <v>43550269.030000001</v>
      </c>
      <c r="J3083" s="1374">
        <v>0</v>
      </c>
      <c r="K3083" s="1374">
        <v>4252540</v>
      </c>
      <c r="L3083" s="1374">
        <v>43550269.030000001</v>
      </c>
    </row>
    <row r="3084" spans="1:12" ht="21">
      <c r="A3084" s="1372">
        <v>45535</v>
      </c>
      <c r="B3084" s="1373" t="s">
        <v>2397</v>
      </c>
      <c r="C3084" s="1373" t="s">
        <v>2463</v>
      </c>
      <c r="D3084" s="1373" t="s">
        <v>2464</v>
      </c>
      <c r="E3084" s="1373" t="s">
        <v>921</v>
      </c>
      <c r="F3084" s="1373" t="s">
        <v>257</v>
      </c>
      <c r="G3084" s="1374">
        <v>156240</v>
      </c>
      <c r="H3084" s="1374">
        <v>0</v>
      </c>
      <c r="I3084" s="1374">
        <v>5653610</v>
      </c>
      <c r="J3084" s="1374">
        <v>0</v>
      </c>
      <c r="K3084" s="1374">
        <v>156240</v>
      </c>
      <c r="L3084" s="1374">
        <v>5653610</v>
      </c>
    </row>
    <row r="3085" spans="1:12" ht="21">
      <c r="A3085" s="1372">
        <v>45535</v>
      </c>
      <c r="B3085" s="1373" t="s">
        <v>2397</v>
      </c>
      <c r="C3085" s="1373" t="s">
        <v>2463</v>
      </c>
      <c r="D3085" s="1373" t="s">
        <v>2464</v>
      </c>
      <c r="E3085" s="1373" t="s">
        <v>922</v>
      </c>
      <c r="F3085" s="1373" t="s">
        <v>2157</v>
      </c>
      <c r="G3085" s="1375"/>
      <c r="H3085" s="1375"/>
      <c r="I3085" s="1375"/>
      <c r="J3085" s="1375"/>
      <c r="K3085" s="1375"/>
      <c r="L3085" s="1375"/>
    </row>
    <row r="3086" spans="1:12" ht="21">
      <c r="A3086" s="1372">
        <v>45535</v>
      </c>
      <c r="B3086" s="1373" t="s">
        <v>2397</v>
      </c>
      <c r="C3086" s="1373" t="s">
        <v>2463</v>
      </c>
      <c r="D3086" s="1373" t="s">
        <v>2464</v>
      </c>
      <c r="E3086" s="1373" t="s">
        <v>923</v>
      </c>
      <c r="F3086" s="1373" t="s">
        <v>258</v>
      </c>
      <c r="G3086" s="1374">
        <v>303100</v>
      </c>
      <c r="H3086" s="1374">
        <v>0</v>
      </c>
      <c r="I3086" s="1374">
        <v>2969088.38</v>
      </c>
      <c r="J3086" s="1374">
        <v>0</v>
      </c>
      <c r="K3086" s="1374">
        <v>303100</v>
      </c>
      <c r="L3086" s="1374">
        <v>2969088.38</v>
      </c>
    </row>
    <row r="3087" spans="1:12" ht="21">
      <c r="A3087" s="1372">
        <v>45535</v>
      </c>
      <c r="B3087" s="1373" t="s">
        <v>2397</v>
      </c>
      <c r="C3087" s="1373" t="s">
        <v>2463</v>
      </c>
      <c r="D3087" s="1373" t="s">
        <v>2464</v>
      </c>
      <c r="E3087" s="1373" t="s">
        <v>924</v>
      </c>
      <c r="F3087" s="1373" t="s">
        <v>2305</v>
      </c>
      <c r="G3087" s="1374">
        <v>0</v>
      </c>
      <c r="H3087" s="1374">
        <v>0</v>
      </c>
      <c r="I3087" s="1374">
        <v>70993.55</v>
      </c>
      <c r="J3087" s="1374">
        <v>0</v>
      </c>
      <c r="K3087" s="1374">
        <v>0</v>
      </c>
      <c r="L3087" s="1374">
        <v>70993.55</v>
      </c>
    </row>
    <row r="3088" spans="1:12" ht="21">
      <c r="A3088" s="1372">
        <v>45535</v>
      </c>
      <c r="B3088" s="1373" t="s">
        <v>2397</v>
      </c>
      <c r="C3088" s="1373" t="s">
        <v>2463</v>
      </c>
      <c r="D3088" s="1373" t="s">
        <v>2464</v>
      </c>
      <c r="E3088" s="1373" t="s">
        <v>925</v>
      </c>
      <c r="F3088" s="1373" t="s">
        <v>259</v>
      </c>
      <c r="G3088" s="1375"/>
      <c r="H3088" s="1375"/>
      <c r="I3088" s="1375"/>
      <c r="J3088" s="1375"/>
      <c r="K3088" s="1375"/>
      <c r="L3088" s="1375"/>
    </row>
    <row r="3089" spans="1:12" ht="21">
      <c r="A3089" s="1372">
        <v>45535</v>
      </c>
      <c r="B3089" s="1373" t="s">
        <v>2397</v>
      </c>
      <c r="C3089" s="1373" t="s">
        <v>2463</v>
      </c>
      <c r="D3089" s="1373" t="s">
        <v>2464</v>
      </c>
      <c r="E3089" s="1373" t="s">
        <v>926</v>
      </c>
      <c r="F3089" s="1373" t="s">
        <v>260</v>
      </c>
      <c r="G3089" s="1374">
        <v>0</v>
      </c>
      <c r="H3089" s="1374">
        <v>0</v>
      </c>
      <c r="I3089" s="1374">
        <v>12563.36</v>
      </c>
      <c r="J3089" s="1374">
        <v>0</v>
      </c>
      <c r="K3089" s="1374">
        <v>0</v>
      </c>
      <c r="L3089" s="1374">
        <v>12563.36</v>
      </c>
    </row>
    <row r="3090" spans="1:12" ht="21">
      <c r="A3090" s="1372">
        <v>45535</v>
      </c>
      <c r="B3090" s="1373" t="s">
        <v>2397</v>
      </c>
      <c r="C3090" s="1373" t="s">
        <v>2463</v>
      </c>
      <c r="D3090" s="1373" t="s">
        <v>2464</v>
      </c>
      <c r="E3090" s="1373" t="s">
        <v>927</v>
      </c>
      <c r="F3090" s="1373" t="s">
        <v>261</v>
      </c>
      <c r="G3090" s="1375"/>
      <c r="H3090" s="1375"/>
      <c r="I3090" s="1375"/>
      <c r="J3090" s="1375"/>
      <c r="K3090" s="1375"/>
      <c r="L3090" s="1375"/>
    </row>
    <row r="3091" spans="1:12" ht="21">
      <c r="A3091" s="1372">
        <v>45535</v>
      </c>
      <c r="B3091" s="1373" t="s">
        <v>2397</v>
      </c>
      <c r="C3091" s="1373" t="s">
        <v>2463</v>
      </c>
      <c r="D3091" s="1373" t="s">
        <v>2464</v>
      </c>
      <c r="E3091" s="1373" t="s">
        <v>928</v>
      </c>
      <c r="F3091" s="1373" t="s">
        <v>262</v>
      </c>
      <c r="G3091" s="1375"/>
      <c r="H3091" s="1375"/>
      <c r="I3091" s="1375"/>
      <c r="J3091" s="1375"/>
      <c r="K3091" s="1375"/>
      <c r="L3091" s="1375"/>
    </row>
    <row r="3092" spans="1:12" ht="21">
      <c r="A3092" s="1372">
        <v>45535</v>
      </c>
      <c r="B3092" s="1373" t="s">
        <v>2397</v>
      </c>
      <c r="C3092" s="1373" t="s">
        <v>2463</v>
      </c>
      <c r="D3092" s="1373" t="s">
        <v>2464</v>
      </c>
      <c r="E3092" s="1373" t="s">
        <v>929</v>
      </c>
      <c r="F3092" s="1373" t="s">
        <v>263</v>
      </c>
      <c r="G3092" s="1375"/>
      <c r="H3092" s="1375"/>
      <c r="I3092" s="1375"/>
      <c r="J3092" s="1375"/>
      <c r="K3092" s="1375"/>
      <c r="L3092" s="1375"/>
    </row>
    <row r="3093" spans="1:12" ht="21">
      <c r="A3093" s="1372">
        <v>45535</v>
      </c>
      <c r="B3093" s="1373" t="s">
        <v>2397</v>
      </c>
      <c r="C3093" s="1373" t="s">
        <v>2463</v>
      </c>
      <c r="D3093" s="1373" t="s">
        <v>2464</v>
      </c>
      <c r="E3093" s="1373" t="s">
        <v>930</v>
      </c>
      <c r="F3093" s="1373" t="s">
        <v>264</v>
      </c>
      <c r="G3093" s="1374">
        <v>123140</v>
      </c>
      <c r="H3093" s="1374">
        <v>0</v>
      </c>
      <c r="I3093" s="1374">
        <v>1337860</v>
      </c>
      <c r="J3093" s="1374">
        <v>0</v>
      </c>
      <c r="K3093" s="1374">
        <v>123140</v>
      </c>
      <c r="L3093" s="1374">
        <v>1337860</v>
      </c>
    </row>
    <row r="3094" spans="1:12" ht="21">
      <c r="A3094" s="1372">
        <v>45535</v>
      </c>
      <c r="B3094" s="1373" t="s">
        <v>2397</v>
      </c>
      <c r="C3094" s="1373" t="s">
        <v>2463</v>
      </c>
      <c r="D3094" s="1373" t="s">
        <v>2464</v>
      </c>
      <c r="E3094" s="1373" t="s">
        <v>931</v>
      </c>
      <c r="F3094" s="1373" t="s">
        <v>265</v>
      </c>
      <c r="G3094" s="1374">
        <v>30790</v>
      </c>
      <c r="H3094" s="1374">
        <v>0</v>
      </c>
      <c r="I3094" s="1374">
        <v>335270</v>
      </c>
      <c r="J3094" s="1374">
        <v>0</v>
      </c>
      <c r="K3094" s="1374">
        <v>30790</v>
      </c>
      <c r="L3094" s="1374">
        <v>335270</v>
      </c>
    </row>
    <row r="3095" spans="1:12" ht="21">
      <c r="A3095" s="1372">
        <v>45535</v>
      </c>
      <c r="B3095" s="1373" t="s">
        <v>2397</v>
      </c>
      <c r="C3095" s="1373" t="s">
        <v>2463</v>
      </c>
      <c r="D3095" s="1373" t="s">
        <v>2464</v>
      </c>
      <c r="E3095" s="1373" t="s">
        <v>932</v>
      </c>
      <c r="F3095" s="1373" t="s">
        <v>266</v>
      </c>
      <c r="G3095" s="1374">
        <v>36150</v>
      </c>
      <c r="H3095" s="1374">
        <v>0</v>
      </c>
      <c r="I3095" s="1374">
        <v>467508</v>
      </c>
      <c r="J3095" s="1374">
        <v>0</v>
      </c>
      <c r="K3095" s="1374">
        <v>36150</v>
      </c>
      <c r="L3095" s="1374">
        <v>467508</v>
      </c>
    </row>
    <row r="3096" spans="1:12" ht="21">
      <c r="A3096" s="1372">
        <v>45535</v>
      </c>
      <c r="B3096" s="1373" t="s">
        <v>2397</v>
      </c>
      <c r="C3096" s="1373" t="s">
        <v>2463</v>
      </c>
      <c r="D3096" s="1373" t="s">
        <v>2464</v>
      </c>
      <c r="E3096" s="1373" t="s">
        <v>933</v>
      </c>
      <c r="F3096" s="1373" t="s">
        <v>267</v>
      </c>
      <c r="G3096" s="1374">
        <v>8690</v>
      </c>
      <c r="H3096" s="1374">
        <v>0</v>
      </c>
      <c r="I3096" s="1374">
        <v>156864</v>
      </c>
      <c r="J3096" s="1374">
        <v>0</v>
      </c>
      <c r="K3096" s="1374">
        <v>8690</v>
      </c>
      <c r="L3096" s="1374">
        <v>156864</v>
      </c>
    </row>
    <row r="3097" spans="1:12" ht="21">
      <c r="A3097" s="1372">
        <v>45535</v>
      </c>
      <c r="B3097" s="1373" t="s">
        <v>2397</v>
      </c>
      <c r="C3097" s="1373" t="s">
        <v>2463</v>
      </c>
      <c r="D3097" s="1373" t="s">
        <v>2464</v>
      </c>
      <c r="E3097" s="1373" t="s">
        <v>934</v>
      </c>
      <c r="F3097" s="1373" t="s">
        <v>1283</v>
      </c>
      <c r="G3097" s="1374">
        <v>1058750</v>
      </c>
      <c r="H3097" s="1374">
        <v>0</v>
      </c>
      <c r="I3097" s="1374">
        <v>10056593.890000001</v>
      </c>
      <c r="J3097" s="1374">
        <v>0</v>
      </c>
      <c r="K3097" s="1374">
        <v>1058750</v>
      </c>
      <c r="L3097" s="1374">
        <v>10056593.890000001</v>
      </c>
    </row>
    <row r="3098" spans="1:12" ht="21">
      <c r="A3098" s="1372">
        <v>45535</v>
      </c>
      <c r="B3098" s="1373" t="s">
        <v>2397</v>
      </c>
      <c r="C3098" s="1373" t="s">
        <v>2463</v>
      </c>
      <c r="D3098" s="1373" t="s">
        <v>2464</v>
      </c>
      <c r="E3098" s="1373" t="s">
        <v>935</v>
      </c>
      <c r="F3098" s="1373" t="s">
        <v>1285</v>
      </c>
      <c r="G3098" s="1374">
        <v>220675</v>
      </c>
      <c r="H3098" s="1374">
        <v>0</v>
      </c>
      <c r="I3098" s="1374">
        <v>3248900.5</v>
      </c>
      <c r="J3098" s="1374">
        <v>0</v>
      </c>
      <c r="K3098" s="1374">
        <v>220675</v>
      </c>
      <c r="L3098" s="1374">
        <v>3248900.5</v>
      </c>
    </row>
    <row r="3099" spans="1:12" ht="21">
      <c r="A3099" s="1372">
        <v>45535</v>
      </c>
      <c r="B3099" s="1373" t="s">
        <v>2397</v>
      </c>
      <c r="C3099" s="1373" t="s">
        <v>2463</v>
      </c>
      <c r="D3099" s="1373" t="s">
        <v>2464</v>
      </c>
      <c r="E3099" s="1373" t="s">
        <v>936</v>
      </c>
      <c r="F3099" s="1373" t="s">
        <v>1286</v>
      </c>
      <c r="G3099" s="1374">
        <v>336067</v>
      </c>
      <c r="H3099" s="1374">
        <v>0</v>
      </c>
      <c r="I3099" s="1374">
        <v>1996380</v>
      </c>
      <c r="J3099" s="1374">
        <v>0</v>
      </c>
      <c r="K3099" s="1374">
        <v>336067</v>
      </c>
      <c r="L3099" s="1374">
        <v>1996380</v>
      </c>
    </row>
    <row r="3100" spans="1:12" ht="21">
      <c r="A3100" s="1372">
        <v>45535</v>
      </c>
      <c r="B3100" s="1373" t="s">
        <v>2397</v>
      </c>
      <c r="C3100" s="1373" t="s">
        <v>2463</v>
      </c>
      <c r="D3100" s="1373" t="s">
        <v>2464</v>
      </c>
      <c r="E3100" s="1373" t="s">
        <v>937</v>
      </c>
      <c r="F3100" s="1373" t="s">
        <v>1288</v>
      </c>
      <c r="G3100" s="1374">
        <v>0</v>
      </c>
      <c r="H3100" s="1374">
        <v>0</v>
      </c>
      <c r="I3100" s="1374">
        <v>1354235.5</v>
      </c>
      <c r="J3100" s="1374">
        <v>0</v>
      </c>
      <c r="K3100" s="1374">
        <v>0</v>
      </c>
      <c r="L3100" s="1374">
        <v>1354235.5</v>
      </c>
    </row>
    <row r="3101" spans="1:12" ht="21">
      <c r="A3101" s="1372">
        <v>45535</v>
      </c>
      <c r="B3101" s="1373" t="s">
        <v>2397</v>
      </c>
      <c r="C3101" s="1373" t="s">
        <v>2463</v>
      </c>
      <c r="D3101" s="1373" t="s">
        <v>2464</v>
      </c>
      <c r="E3101" s="1373" t="s">
        <v>938</v>
      </c>
      <c r="F3101" s="1373" t="s">
        <v>1289</v>
      </c>
      <c r="G3101" s="1374">
        <v>72070</v>
      </c>
      <c r="H3101" s="1374">
        <v>0</v>
      </c>
      <c r="I3101" s="1374">
        <v>793760</v>
      </c>
      <c r="J3101" s="1374">
        <v>0</v>
      </c>
      <c r="K3101" s="1374">
        <v>72070</v>
      </c>
      <c r="L3101" s="1374">
        <v>793760</v>
      </c>
    </row>
    <row r="3102" spans="1:12" ht="21">
      <c r="A3102" s="1372">
        <v>45535</v>
      </c>
      <c r="B3102" s="1373" t="s">
        <v>2397</v>
      </c>
      <c r="C3102" s="1373" t="s">
        <v>2463</v>
      </c>
      <c r="D3102" s="1373" t="s">
        <v>2464</v>
      </c>
      <c r="E3102" s="1373" t="s">
        <v>939</v>
      </c>
      <c r="F3102" s="1373" t="s">
        <v>1391</v>
      </c>
      <c r="G3102" s="1374">
        <v>73060</v>
      </c>
      <c r="H3102" s="1374">
        <v>0</v>
      </c>
      <c r="I3102" s="1374">
        <v>802670</v>
      </c>
      <c r="J3102" s="1374">
        <v>0</v>
      </c>
      <c r="K3102" s="1374">
        <v>73060</v>
      </c>
      <c r="L3102" s="1374">
        <v>802670</v>
      </c>
    </row>
    <row r="3103" spans="1:12" ht="21">
      <c r="A3103" s="1372">
        <v>45535</v>
      </c>
      <c r="B3103" s="1373" t="s">
        <v>2397</v>
      </c>
      <c r="C3103" s="1373" t="s">
        <v>2463</v>
      </c>
      <c r="D3103" s="1373" t="s">
        <v>2464</v>
      </c>
      <c r="E3103" s="1373" t="s">
        <v>940</v>
      </c>
      <c r="F3103" s="1373" t="s">
        <v>1290</v>
      </c>
      <c r="G3103" s="1374">
        <v>0</v>
      </c>
      <c r="H3103" s="1374">
        <v>0</v>
      </c>
      <c r="I3103" s="1374">
        <v>395</v>
      </c>
      <c r="J3103" s="1374">
        <v>0</v>
      </c>
      <c r="K3103" s="1374">
        <v>0</v>
      </c>
      <c r="L3103" s="1374">
        <v>395</v>
      </c>
    </row>
    <row r="3104" spans="1:12" ht="21">
      <c r="A3104" s="1372">
        <v>45535</v>
      </c>
      <c r="B3104" s="1373" t="s">
        <v>2397</v>
      </c>
      <c r="C3104" s="1373" t="s">
        <v>2463</v>
      </c>
      <c r="D3104" s="1373" t="s">
        <v>2464</v>
      </c>
      <c r="E3104" s="1373" t="s">
        <v>941</v>
      </c>
      <c r="F3104" s="1373" t="s">
        <v>268</v>
      </c>
      <c r="G3104" s="1375"/>
      <c r="H3104" s="1375"/>
      <c r="I3104" s="1375"/>
      <c r="J3104" s="1375"/>
      <c r="K3104" s="1375"/>
      <c r="L3104" s="1375"/>
    </row>
    <row r="3105" spans="1:12" ht="21">
      <c r="A3105" s="1372">
        <v>45535</v>
      </c>
      <c r="B3105" s="1373" t="s">
        <v>2397</v>
      </c>
      <c r="C3105" s="1373" t="s">
        <v>2463</v>
      </c>
      <c r="D3105" s="1373" t="s">
        <v>2464</v>
      </c>
      <c r="E3105" s="1373" t="s">
        <v>942</v>
      </c>
      <c r="F3105" s="1373" t="s">
        <v>269</v>
      </c>
      <c r="G3105" s="1375"/>
      <c r="H3105" s="1375"/>
      <c r="I3105" s="1375"/>
      <c r="J3105" s="1375"/>
      <c r="K3105" s="1375"/>
      <c r="L3105" s="1375"/>
    </row>
    <row r="3106" spans="1:12" ht="21">
      <c r="A3106" s="1372">
        <v>45535</v>
      </c>
      <c r="B3106" s="1373" t="s">
        <v>2397</v>
      </c>
      <c r="C3106" s="1373" t="s">
        <v>2463</v>
      </c>
      <c r="D3106" s="1373" t="s">
        <v>2464</v>
      </c>
      <c r="E3106" s="1373" t="s">
        <v>943</v>
      </c>
      <c r="F3106" s="1373" t="s">
        <v>270</v>
      </c>
      <c r="G3106" s="1375"/>
      <c r="H3106" s="1375"/>
      <c r="I3106" s="1375"/>
      <c r="J3106" s="1375"/>
      <c r="K3106" s="1375"/>
      <c r="L3106" s="1375"/>
    </row>
    <row r="3107" spans="1:12" ht="21">
      <c r="A3107" s="1372">
        <v>45535</v>
      </c>
      <c r="B3107" s="1373" t="s">
        <v>2397</v>
      </c>
      <c r="C3107" s="1373" t="s">
        <v>2463</v>
      </c>
      <c r="D3107" s="1373" t="s">
        <v>2464</v>
      </c>
      <c r="E3107" s="1373" t="s">
        <v>944</v>
      </c>
      <c r="F3107" s="1373" t="s">
        <v>271</v>
      </c>
      <c r="G3107" s="1375"/>
      <c r="H3107" s="1375"/>
      <c r="I3107" s="1375"/>
      <c r="J3107" s="1375"/>
      <c r="K3107" s="1375"/>
      <c r="L3107" s="1375"/>
    </row>
    <row r="3108" spans="1:12" ht="21">
      <c r="A3108" s="1372">
        <v>45535</v>
      </c>
      <c r="B3108" s="1373" t="s">
        <v>2397</v>
      </c>
      <c r="C3108" s="1373" t="s">
        <v>2463</v>
      </c>
      <c r="D3108" s="1373" t="s">
        <v>2464</v>
      </c>
      <c r="E3108" s="1373" t="s">
        <v>945</v>
      </c>
      <c r="F3108" s="1373" t="s">
        <v>272</v>
      </c>
      <c r="G3108" s="1375"/>
      <c r="H3108" s="1375"/>
      <c r="I3108" s="1375"/>
      <c r="J3108" s="1375"/>
      <c r="K3108" s="1375"/>
      <c r="L3108" s="1375"/>
    </row>
    <row r="3109" spans="1:12" ht="21">
      <c r="A3109" s="1372">
        <v>45535</v>
      </c>
      <c r="B3109" s="1373" t="s">
        <v>2397</v>
      </c>
      <c r="C3109" s="1373" t="s">
        <v>2463</v>
      </c>
      <c r="D3109" s="1373" t="s">
        <v>2464</v>
      </c>
      <c r="E3109" s="1373" t="s">
        <v>946</v>
      </c>
      <c r="F3109" s="1373" t="s">
        <v>1291</v>
      </c>
      <c r="G3109" s="1374">
        <v>33600</v>
      </c>
      <c r="H3109" s="1374">
        <v>0</v>
      </c>
      <c r="I3109" s="1374">
        <v>319934.63</v>
      </c>
      <c r="J3109" s="1374">
        <v>0</v>
      </c>
      <c r="K3109" s="1374">
        <v>33600</v>
      </c>
      <c r="L3109" s="1374">
        <v>319934.63</v>
      </c>
    </row>
    <row r="3110" spans="1:12" ht="21">
      <c r="A3110" s="1372">
        <v>45535</v>
      </c>
      <c r="B3110" s="1373" t="s">
        <v>2397</v>
      </c>
      <c r="C3110" s="1373" t="s">
        <v>2463</v>
      </c>
      <c r="D3110" s="1373" t="s">
        <v>2464</v>
      </c>
      <c r="E3110" s="1373" t="s">
        <v>947</v>
      </c>
      <c r="F3110" s="1373" t="s">
        <v>1292</v>
      </c>
      <c r="G3110" s="1375"/>
      <c r="H3110" s="1375"/>
      <c r="I3110" s="1375"/>
      <c r="J3110" s="1375"/>
      <c r="K3110" s="1375"/>
      <c r="L3110" s="1375"/>
    </row>
    <row r="3111" spans="1:12" ht="21">
      <c r="A3111" s="1372">
        <v>45535</v>
      </c>
      <c r="B3111" s="1373" t="s">
        <v>2397</v>
      </c>
      <c r="C3111" s="1373" t="s">
        <v>2463</v>
      </c>
      <c r="D3111" s="1373" t="s">
        <v>2464</v>
      </c>
      <c r="E3111" s="1373" t="s">
        <v>948</v>
      </c>
      <c r="F3111" s="1373" t="s">
        <v>417</v>
      </c>
      <c r="G3111" s="1374">
        <v>300435</v>
      </c>
      <c r="H3111" s="1374">
        <v>0</v>
      </c>
      <c r="I3111" s="1374">
        <v>2660805</v>
      </c>
      <c r="J3111" s="1374">
        <v>0</v>
      </c>
      <c r="K3111" s="1374">
        <v>300435</v>
      </c>
      <c r="L3111" s="1374">
        <v>2660805</v>
      </c>
    </row>
    <row r="3112" spans="1:12" ht="21">
      <c r="A3112" s="1372">
        <v>45535</v>
      </c>
      <c r="B3112" s="1373" t="s">
        <v>2397</v>
      </c>
      <c r="C3112" s="1373" t="s">
        <v>2463</v>
      </c>
      <c r="D3112" s="1373" t="s">
        <v>2464</v>
      </c>
      <c r="E3112" s="1373" t="s">
        <v>949</v>
      </c>
      <c r="F3112" s="1373" t="s">
        <v>2306</v>
      </c>
      <c r="G3112" s="1375"/>
      <c r="H3112" s="1375"/>
      <c r="I3112" s="1375"/>
      <c r="J3112" s="1375"/>
      <c r="K3112" s="1375"/>
      <c r="L3112" s="1375"/>
    </row>
    <row r="3113" spans="1:12" ht="21">
      <c r="A3113" s="1372">
        <v>45535</v>
      </c>
      <c r="B3113" s="1373" t="s">
        <v>2397</v>
      </c>
      <c r="C3113" s="1373" t="s">
        <v>2463</v>
      </c>
      <c r="D3113" s="1373" t="s">
        <v>2464</v>
      </c>
      <c r="E3113" s="1373" t="s">
        <v>1847</v>
      </c>
      <c r="F3113" s="1373" t="s">
        <v>1848</v>
      </c>
      <c r="G3113" s="1375"/>
      <c r="H3113" s="1375"/>
      <c r="I3113" s="1375"/>
      <c r="J3113" s="1375"/>
      <c r="K3113" s="1375"/>
      <c r="L3113" s="1375"/>
    </row>
    <row r="3114" spans="1:12" ht="21">
      <c r="A3114" s="1372">
        <v>45535</v>
      </c>
      <c r="B3114" s="1373" t="s">
        <v>2397</v>
      </c>
      <c r="C3114" s="1373" t="s">
        <v>2463</v>
      </c>
      <c r="D3114" s="1373" t="s">
        <v>2464</v>
      </c>
      <c r="E3114" s="1373" t="s">
        <v>950</v>
      </c>
      <c r="F3114" s="1373" t="s">
        <v>273</v>
      </c>
      <c r="G3114" s="1375"/>
      <c r="H3114" s="1375"/>
      <c r="I3114" s="1375"/>
      <c r="J3114" s="1375"/>
      <c r="K3114" s="1375"/>
      <c r="L3114" s="1375"/>
    </row>
    <row r="3115" spans="1:12" ht="21">
      <c r="A3115" s="1372">
        <v>45535</v>
      </c>
      <c r="B3115" s="1373" t="s">
        <v>2397</v>
      </c>
      <c r="C3115" s="1373" t="s">
        <v>2463</v>
      </c>
      <c r="D3115" s="1373" t="s">
        <v>2464</v>
      </c>
      <c r="E3115" s="1373" t="s">
        <v>951</v>
      </c>
      <c r="F3115" s="1373" t="s">
        <v>274</v>
      </c>
      <c r="G3115" s="1374">
        <v>86049</v>
      </c>
      <c r="H3115" s="1374">
        <v>0</v>
      </c>
      <c r="I3115" s="1374">
        <v>951262.89</v>
      </c>
      <c r="J3115" s="1374">
        <v>0</v>
      </c>
      <c r="K3115" s="1374">
        <v>86049</v>
      </c>
      <c r="L3115" s="1374">
        <v>951262.89</v>
      </c>
    </row>
    <row r="3116" spans="1:12" ht="21">
      <c r="A3116" s="1372">
        <v>45535</v>
      </c>
      <c r="B3116" s="1373" t="s">
        <v>2397</v>
      </c>
      <c r="C3116" s="1373" t="s">
        <v>2463</v>
      </c>
      <c r="D3116" s="1373" t="s">
        <v>2464</v>
      </c>
      <c r="E3116" s="1373" t="s">
        <v>952</v>
      </c>
      <c r="F3116" s="1373" t="s">
        <v>275</v>
      </c>
      <c r="G3116" s="1374">
        <v>129073.5</v>
      </c>
      <c r="H3116" s="1374">
        <v>0</v>
      </c>
      <c r="I3116" s="1374">
        <v>1441380.01</v>
      </c>
      <c r="J3116" s="1374">
        <v>0</v>
      </c>
      <c r="K3116" s="1374">
        <v>129073.5</v>
      </c>
      <c r="L3116" s="1374">
        <v>1441380.01</v>
      </c>
    </row>
    <row r="3117" spans="1:12" ht="21">
      <c r="A3117" s="1372">
        <v>45535</v>
      </c>
      <c r="B3117" s="1373" t="s">
        <v>2397</v>
      </c>
      <c r="C3117" s="1373" t="s">
        <v>2463</v>
      </c>
      <c r="D3117" s="1373" t="s">
        <v>2464</v>
      </c>
      <c r="E3117" s="1373" t="s">
        <v>953</v>
      </c>
      <c r="F3117" s="1373" t="s">
        <v>276</v>
      </c>
      <c r="G3117" s="1374">
        <v>3694.2</v>
      </c>
      <c r="H3117" s="1374">
        <v>0</v>
      </c>
      <c r="I3117" s="1374">
        <v>40135.800000000003</v>
      </c>
      <c r="J3117" s="1374">
        <v>0</v>
      </c>
      <c r="K3117" s="1374">
        <v>3694.2</v>
      </c>
      <c r="L3117" s="1374">
        <v>40135.800000000003</v>
      </c>
    </row>
    <row r="3118" spans="1:12" ht="21">
      <c r="A3118" s="1372">
        <v>45535</v>
      </c>
      <c r="B3118" s="1373" t="s">
        <v>2397</v>
      </c>
      <c r="C3118" s="1373" t="s">
        <v>2463</v>
      </c>
      <c r="D3118" s="1373" t="s">
        <v>2464</v>
      </c>
      <c r="E3118" s="1373" t="s">
        <v>954</v>
      </c>
      <c r="F3118" s="1373" t="s">
        <v>1392</v>
      </c>
      <c r="G3118" s="1374">
        <v>4500</v>
      </c>
      <c r="H3118" s="1374">
        <v>0</v>
      </c>
      <c r="I3118" s="1374">
        <v>49500</v>
      </c>
      <c r="J3118" s="1374">
        <v>0</v>
      </c>
      <c r="K3118" s="1374">
        <v>4500</v>
      </c>
      <c r="L3118" s="1374">
        <v>49500</v>
      </c>
    </row>
    <row r="3119" spans="1:12" ht="21">
      <c r="A3119" s="1372">
        <v>45535</v>
      </c>
      <c r="B3119" s="1373" t="s">
        <v>2397</v>
      </c>
      <c r="C3119" s="1373" t="s">
        <v>2463</v>
      </c>
      <c r="D3119" s="1373" t="s">
        <v>2464</v>
      </c>
      <c r="E3119" s="1373" t="s">
        <v>955</v>
      </c>
      <c r="F3119" s="1373" t="s">
        <v>1393</v>
      </c>
      <c r="G3119" s="1374">
        <v>74614</v>
      </c>
      <c r="H3119" s="1374">
        <v>0</v>
      </c>
      <c r="I3119" s="1374">
        <v>794465</v>
      </c>
      <c r="J3119" s="1374">
        <v>0</v>
      </c>
      <c r="K3119" s="1374">
        <v>74614</v>
      </c>
      <c r="L3119" s="1374">
        <v>794465</v>
      </c>
    </row>
    <row r="3120" spans="1:12" ht="21">
      <c r="A3120" s="1372">
        <v>45535</v>
      </c>
      <c r="B3120" s="1373" t="s">
        <v>2397</v>
      </c>
      <c r="C3120" s="1373" t="s">
        <v>2463</v>
      </c>
      <c r="D3120" s="1373" t="s">
        <v>2464</v>
      </c>
      <c r="E3120" s="1373" t="s">
        <v>956</v>
      </c>
      <c r="F3120" s="1373" t="s">
        <v>277</v>
      </c>
      <c r="G3120" s="1375"/>
      <c r="H3120" s="1375"/>
      <c r="I3120" s="1375"/>
      <c r="J3120" s="1375"/>
      <c r="K3120" s="1375"/>
      <c r="L3120" s="1375"/>
    </row>
    <row r="3121" spans="1:12" ht="21">
      <c r="A3121" s="1372">
        <v>45535</v>
      </c>
      <c r="B3121" s="1373" t="s">
        <v>2397</v>
      </c>
      <c r="C3121" s="1373" t="s">
        <v>2463</v>
      </c>
      <c r="D3121" s="1373" t="s">
        <v>2464</v>
      </c>
      <c r="E3121" s="1373" t="s">
        <v>957</v>
      </c>
      <c r="F3121" s="1373" t="s">
        <v>1849</v>
      </c>
      <c r="G3121" s="1374">
        <v>6281</v>
      </c>
      <c r="H3121" s="1374">
        <v>0</v>
      </c>
      <c r="I3121" s="1374">
        <v>69091</v>
      </c>
      <c r="J3121" s="1374">
        <v>0</v>
      </c>
      <c r="K3121" s="1374">
        <v>6281</v>
      </c>
      <c r="L3121" s="1374">
        <v>69091</v>
      </c>
    </row>
    <row r="3122" spans="1:12" ht="21">
      <c r="A3122" s="1372">
        <v>45535</v>
      </c>
      <c r="B3122" s="1373" t="s">
        <v>2397</v>
      </c>
      <c r="C3122" s="1373" t="s">
        <v>2463</v>
      </c>
      <c r="D3122" s="1373" t="s">
        <v>2464</v>
      </c>
      <c r="E3122" s="1373" t="s">
        <v>958</v>
      </c>
      <c r="F3122" s="1373" t="s">
        <v>2307</v>
      </c>
      <c r="G3122" s="1374">
        <v>0</v>
      </c>
      <c r="H3122" s="1374">
        <v>0</v>
      </c>
      <c r="I3122" s="1374">
        <v>789000</v>
      </c>
      <c r="J3122" s="1374">
        <v>0</v>
      </c>
      <c r="K3122" s="1374">
        <v>0</v>
      </c>
      <c r="L3122" s="1374">
        <v>789000</v>
      </c>
    </row>
    <row r="3123" spans="1:12" ht="21">
      <c r="A3123" s="1372">
        <v>45535</v>
      </c>
      <c r="B3123" s="1373" t="s">
        <v>2397</v>
      </c>
      <c r="C3123" s="1373" t="s">
        <v>2463</v>
      </c>
      <c r="D3123" s="1373" t="s">
        <v>2464</v>
      </c>
      <c r="E3123" s="1373" t="s">
        <v>959</v>
      </c>
      <c r="F3123" s="1373" t="s">
        <v>2308</v>
      </c>
      <c r="G3123" s="1374">
        <v>17000</v>
      </c>
      <c r="H3123" s="1374">
        <v>0</v>
      </c>
      <c r="I3123" s="1374">
        <v>112650</v>
      </c>
      <c r="J3123" s="1374">
        <v>0</v>
      </c>
      <c r="K3123" s="1374">
        <v>17000</v>
      </c>
      <c r="L3123" s="1374">
        <v>112650</v>
      </c>
    </row>
    <row r="3124" spans="1:12" ht="21">
      <c r="A3124" s="1372">
        <v>45535</v>
      </c>
      <c r="B3124" s="1373" t="s">
        <v>2397</v>
      </c>
      <c r="C3124" s="1373" t="s">
        <v>2463</v>
      </c>
      <c r="D3124" s="1373" t="s">
        <v>2464</v>
      </c>
      <c r="E3124" s="1373" t="s">
        <v>1979</v>
      </c>
      <c r="F3124" s="1373" t="s">
        <v>1980</v>
      </c>
      <c r="G3124" s="1375"/>
      <c r="H3124" s="1375"/>
      <c r="I3124" s="1375"/>
      <c r="J3124" s="1375"/>
      <c r="K3124" s="1375"/>
      <c r="L3124" s="1375"/>
    </row>
    <row r="3125" spans="1:12" ht="21">
      <c r="A3125" s="1372">
        <v>45535</v>
      </c>
      <c r="B3125" s="1373" t="s">
        <v>2397</v>
      </c>
      <c r="C3125" s="1373" t="s">
        <v>2463</v>
      </c>
      <c r="D3125" s="1373" t="s">
        <v>2464</v>
      </c>
      <c r="E3125" s="1373" t="s">
        <v>1981</v>
      </c>
      <c r="F3125" s="1373" t="s">
        <v>1982</v>
      </c>
      <c r="G3125" s="1375"/>
      <c r="H3125" s="1375"/>
      <c r="I3125" s="1375"/>
      <c r="J3125" s="1375"/>
      <c r="K3125" s="1375"/>
      <c r="L3125" s="1375"/>
    </row>
    <row r="3126" spans="1:12" ht="21">
      <c r="A3126" s="1372">
        <v>45535</v>
      </c>
      <c r="B3126" s="1373" t="s">
        <v>2397</v>
      </c>
      <c r="C3126" s="1373" t="s">
        <v>2463</v>
      </c>
      <c r="D3126" s="1373" t="s">
        <v>2464</v>
      </c>
      <c r="E3126" s="1373" t="s">
        <v>968</v>
      </c>
      <c r="F3126" s="1373" t="s">
        <v>1297</v>
      </c>
      <c r="G3126" s="1375"/>
      <c r="H3126" s="1375"/>
      <c r="I3126" s="1375"/>
      <c r="J3126" s="1375"/>
      <c r="K3126" s="1375"/>
      <c r="L3126" s="1375"/>
    </row>
    <row r="3127" spans="1:12" ht="21">
      <c r="A3127" s="1372">
        <v>45535</v>
      </c>
      <c r="B3127" s="1373" t="s">
        <v>2397</v>
      </c>
      <c r="C3127" s="1373" t="s">
        <v>2463</v>
      </c>
      <c r="D3127" s="1373" t="s">
        <v>2464</v>
      </c>
      <c r="E3127" s="1373" t="s">
        <v>1408</v>
      </c>
      <c r="F3127" s="1373" t="s">
        <v>1851</v>
      </c>
      <c r="G3127" s="1375"/>
      <c r="H3127" s="1375"/>
      <c r="I3127" s="1375"/>
      <c r="J3127" s="1375"/>
      <c r="K3127" s="1375"/>
      <c r="L3127" s="1375"/>
    </row>
    <row r="3128" spans="1:12" ht="21">
      <c r="A3128" s="1372">
        <v>45535</v>
      </c>
      <c r="B3128" s="1373" t="s">
        <v>2397</v>
      </c>
      <c r="C3128" s="1373" t="s">
        <v>2463</v>
      </c>
      <c r="D3128" s="1373" t="s">
        <v>2464</v>
      </c>
      <c r="E3128" s="1373" t="s">
        <v>1409</v>
      </c>
      <c r="F3128" s="1373" t="s">
        <v>2309</v>
      </c>
      <c r="G3128" s="1374">
        <v>0</v>
      </c>
      <c r="H3128" s="1374">
        <v>0</v>
      </c>
      <c r="I3128" s="1374">
        <v>15700</v>
      </c>
      <c r="J3128" s="1374">
        <v>0</v>
      </c>
      <c r="K3128" s="1374">
        <v>0</v>
      </c>
      <c r="L3128" s="1374">
        <v>15700</v>
      </c>
    </row>
    <row r="3129" spans="1:12" ht="21">
      <c r="A3129" s="1372">
        <v>45535</v>
      </c>
      <c r="B3129" s="1373" t="s">
        <v>2397</v>
      </c>
      <c r="C3129" s="1373" t="s">
        <v>2463</v>
      </c>
      <c r="D3129" s="1373" t="s">
        <v>2464</v>
      </c>
      <c r="E3129" s="1373" t="s">
        <v>2310</v>
      </c>
      <c r="F3129" s="1373" t="s">
        <v>2311</v>
      </c>
      <c r="G3129" s="1375"/>
      <c r="H3129" s="1375"/>
      <c r="I3129" s="1375"/>
      <c r="J3129" s="1375"/>
      <c r="K3129" s="1375"/>
      <c r="L3129" s="1375"/>
    </row>
    <row r="3130" spans="1:12" ht="21">
      <c r="A3130" s="1372">
        <v>45535</v>
      </c>
      <c r="B3130" s="1373" t="s">
        <v>2397</v>
      </c>
      <c r="C3130" s="1373" t="s">
        <v>2463</v>
      </c>
      <c r="D3130" s="1373" t="s">
        <v>2464</v>
      </c>
      <c r="E3130" s="1373" t="s">
        <v>2312</v>
      </c>
      <c r="F3130" s="1373" t="s">
        <v>2313</v>
      </c>
      <c r="G3130" s="1375"/>
      <c r="H3130" s="1375"/>
      <c r="I3130" s="1375"/>
      <c r="J3130" s="1375"/>
      <c r="K3130" s="1375"/>
      <c r="L3130" s="1375"/>
    </row>
    <row r="3131" spans="1:12" ht="21">
      <c r="A3131" s="1372">
        <v>45535</v>
      </c>
      <c r="B3131" s="1373" t="s">
        <v>2397</v>
      </c>
      <c r="C3131" s="1373" t="s">
        <v>2463</v>
      </c>
      <c r="D3131" s="1373" t="s">
        <v>2464</v>
      </c>
      <c r="E3131" s="1373" t="s">
        <v>970</v>
      </c>
      <c r="F3131" s="1373" t="s">
        <v>278</v>
      </c>
      <c r="G3131" s="1374">
        <v>67778.5</v>
      </c>
      <c r="H3131" s="1374">
        <v>0</v>
      </c>
      <c r="I3131" s="1374">
        <v>363443.25</v>
      </c>
      <c r="J3131" s="1374">
        <v>0</v>
      </c>
      <c r="K3131" s="1374">
        <v>67778.5</v>
      </c>
      <c r="L3131" s="1374">
        <v>363443.25</v>
      </c>
    </row>
    <row r="3132" spans="1:12" ht="21">
      <c r="A3132" s="1372">
        <v>45535</v>
      </c>
      <c r="B3132" s="1373" t="s">
        <v>2397</v>
      </c>
      <c r="C3132" s="1373" t="s">
        <v>2463</v>
      </c>
      <c r="D3132" s="1373" t="s">
        <v>2464</v>
      </c>
      <c r="E3132" s="1373" t="s">
        <v>971</v>
      </c>
      <c r="F3132" s="1373" t="s">
        <v>448</v>
      </c>
      <c r="G3132" s="1374">
        <v>2441</v>
      </c>
      <c r="H3132" s="1374">
        <v>0</v>
      </c>
      <c r="I3132" s="1374">
        <v>37871</v>
      </c>
      <c r="J3132" s="1374">
        <v>0</v>
      </c>
      <c r="K3132" s="1374">
        <v>2441</v>
      </c>
      <c r="L3132" s="1374">
        <v>37871</v>
      </c>
    </row>
    <row r="3133" spans="1:12" ht="21">
      <c r="A3133" s="1372">
        <v>45535</v>
      </c>
      <c r="B3133" s="1373" t="s">
        <v>2397</v>
      </c>
      <c r="C3133" s="1373" t="s">
        <v>2463</v>
      </c>
      <c r="D3133" s="1373" t="s">
        <v>2464</v>
      </c>
      <c r="E3133" s="1373" t="s">
        <v>972</v>
      </c>
      <c r="F3133" s="1373" t="s">
        <v>449</v>
      </c>
      <c r="G3133" s="1375"/>
      <c r="H3133" s="1375"/>
      <c r="I3133" s="1375"/>
      <c r="J3133" s="1375"/>
      <c r="K3133" s="1375"/>
      <c r="L3133" s="1375"/>
    </row>
    <row r="3134" spans="1:12" ht="42">
      <c r="A3134" s="1372">
        <v>45535</v>
      </c>
      <c r="B3134" s="1373" t="s">
        <v>2397</v>
      </c>
      <c r="C3134" s="1373" t="s">
        <v>2463</v>
      </c>
      <c r="D3134" s="1373" t="s">
        <v>2464</v>
      </c>
      <c r="E3134" s="1373" t="s">
        <v>973</v>
      </c>
      <c r="F3134" s="1373" t="s">
        <v>2314</v>
      </c>
      <c r="G3134" s="1375"/>
      <c r="H3134" s="1375"/>
      <c r="I3134" s="1375"/>
      <c r="J3134" s="1375"/>
      <c r="K3134" s="1375"/>
      <c r="L3134" s="1375"/>
    </row>
    <row r="3135" spans="1:12" ht="42">
      <c r="A3135" s="1372">
        <v>45535</v>
      </c>
      <c r="B3135" s="1373" t="s">
        <v>2397</v>
      </c>
      <c r="C3135" s="1373" t="s">
        <v>2463</v>
      </c>
      <c r="D3135" s="1373" t="s">
        <v>2464</v>
      </c>
      <c r="E3135" s="1373" t="s">
        <v>974</v>
      </c>
      <c r="F3135" s="1373" t="s">
        <v>2315</v>
      </c>
      <c r="G3135" s="1375"/>
      <c r="H3135" s="1375"/>
      <c r="I3135" s="1375"/>
      <c r="J3135" s="1375"/>
      <c r="K3135" s="1375"/>
      <c r="L3135" s="1375"/>
    </row>
    <row r="3136" spans="1:12" ht="21">
      <c r="A3136" s="1372">
        <v>45535</v>
      </c>
      <c r="B3136" s="1373" t="s">
        <v>2397</v>
      </c>
      <c r="C3136" s="1373" t="s">
        <v>2463</v>
      </c>
      <c r="D3136" s="1373" t="s">
        <v>2464</v>
      </c>
      <c r="E3136" s="1373" t="s">
        <v>975</v>
      </c>
      <c r="F3136" s="1373" t="s">
        <v>279</v>
      </c>
      <c r="G3136" s="1375"/>
      <c r="H3136" s="1375"/>
      <c r="I3136" s="1375"/>
      <c r="J3136" s="1375"/>
      <c r="K3136" s="1375"/>
      <c r="L3136" s="1375"/>
    </row>
    <row r="3137" spans="1:12" ht="21">
      <c r="A3137" s="1372">
        <v>45535</v>
      </c>
      <c r="B3137" s="1373" t="s">
        <v>2397</v>
      </c>
      <c r="C3137" s="1373" t="s">
        <v>2463</v>
      </c>
      <c r="D3137" s="1373" t="s">
        <v>2464</v>
      </c>
      <c r="E3137" s="1373" t="s">
        <v>976</v>
      </c>
      <c r="F3137" s="1373" t="s">
        <v>280</v>
      </c>
      <c r="G3137" s="1375"/>
      <c r="H3137" s="1375"/>
      <c r="I3137" s="1375"/>
      <c r="J3137" s="1375"/>
      <c r="K3137" s="1375"/>
      <c r="L3137" s="1375"/>
    </row>
    <row r="3138" spans="1:12" ht="21">
      <c r="A3138" s="1372">
        <v>45535</v>
      </c>
      <c r="B3138" s="1373" t="s">
        <v>2397</v>
      </c>
      <c r="C3138" s="1373" t="s">
        <v>2463</v>
      </c>
      <c r="D3138" s="1373" t="s">
        <v>2464</v>
      </c>
      <c r="E3138" s="1373" t="s">
        <v>977</v>
      </c>
      <c r="F3138" s="1373" t="s">
        <v>281</v>
      </c>
      <c r="G3138" s="1375"/>
      <c r="H3138" s="1375"/>
      <c r="I3138" s="1375"/>
      <c r="J3138" s="1375"/>
      <c r="K3138" s="1375"/>
      <c r="L3138" s="1375"/>
    </row>
    <row r="3139" spans="1:12" ht="21">
      <c r="A3139" s="1372">
        <v>45535</v>
      </c>
      <c r="B3139" s="1373" t="s">
        <v>2397</v>
      </c>
      <c r="C3139" s="1373" t="s">
        <v>2463</v>
      </c>
      <c r="D3139" s="1373" t="s">
        <v>2464</v>
      </c>
      <c r="E3139" s="1373" t="s">
        <v>978</v>
      </c>
      <c r="F3139" s="1373" t="s">
        <v>282</v>
      </c>
      <c r="G3139" s="1375"/>
      <c r="H3139" s="1375"/>
      <c r="I3139" s="1375"/>
      <c r="J3139" s="1375"/>
      <c r="K3139" s="1375"/>
      <c r="L3139" s="1375"/>
    </row>
    <row r="3140" spans="1:12" ht="21">
      <c r="A3140" s="1372">
        <v>45535</v>
      </c>
      <c r="B3140" s="1373" t="s">
        <v>2397</v>
      </c>
      <c r="C3140" s="1373" t="s">
        <v>2463</v>
      </c>
      <c r="D3140" s="1373" t="s">
        <v>2464</v>
      </c>
      <c r="E3140" s="1373" t="s">
        <v>979</v>
      </c>
      <c r="F3140" s="1373" t="s">
        <v>278</v>
      </c>
      <c r="G3140" s="1375"/>
      <c r="H3140" s="1375"/>
      <c r="I3140" s="1375"/>
      <c r="J3140" s="1375"/>
      <c r="K3140" s="1375"/>
      <c r="L3140" s="1375"/>
    </row>
    <row r="3141" spans="1:12" ht="21">
      <c r="A3141" s="1372">
        <v>45535</v>
      </c>
      <c r="B3141" s="1373" t="s">
        <v>2397</v>
      </c>
      <c r="C3141" s="1373" t="s">
        <v>2463</v>
      </c>
      <c r="D3141" s="1373" t="s">
        <v>2464</v>
      </c>
      <c r="E3141" s="1373" t="s">
        <v>980</v>
      </c>
      <c r="F3141" s="1373" t="s">
        <v>2316</v>
      </c>
      <c r="G3141" s="1375"/>
      <c r="H3141" s="1375"/>
      <c r="I3141" s="1375"/>
      <c r="J3141" s="1375"/>
      <c r="K3141" s="1375"/>
      <c r="L3141" s="1375"/>
    </row>
    <row r="3142" spans="1:12" ht="21">
      <c r="A3142" s="1372">
        <v>45535</v>
      </c>
      <c r="B3142" s="1373" t="s">
        <v>2397</v>
      </c>
      <c r="C3142" s="1373" t="s">
        <v>2463</v>
      </c>
      <c r="D3142" s="1373" t="s">
        <v>2464</v>
      </c>
      <c r="E3142" s="1373" t="s">
        <v>981</v>
      </c>
      <c r="F3142" s="1373" t="s">
        <v>2317</v>
      </c>
      <c r="G3142" s="1375"/>
      <c r="H3142" s="1375"/>
      <c r="I3142" s="1375"/>
      <c r="J3142" s="1375"/>
      <c r="K3142" s="1375"/>
      <c r="L3142" s="1375"/>
    </row>
    <row r="3143" spans="1:12" ht="21">
      <c r="A3143" s="1372">
        <v>45535</v>
      </c>
      <c r="B3143" s="1373" t="s">
        <v>2397</v>
      </c>
      <c r="C3143" s="1373" t="s">
        <v>2463</v>
      </c>
      <c r="D3143" s="1373" t="s">
        <v>2464</v>
      </c>
      <c r="E3143" s="1373" t="s">
        <v>982</v>
      </c>
      <c r="F3143" s="1373" t="s">
        <v>2318</v>
      </c>
      <c r="G3143" s="1375"/>
      <c r="H3143" s="1375"/>
      <c r="I3143" s="1375"/>
      <c r="J3143" s="1375"/>
      <c r="K3143" s="1375"/>
      <c r="L3143" s="1375"/>
    </row>
    <row r="3144" spans="1:12" ht="21">
      <c r="A3144" s="1372">
        <v>45535</v>
      </c>
      <c r="B3144" s="1373" t="s">
        <v>2397</v>
      </c>
      <c r="C3144" s="1373" t="s">
        <v>2463</v>
      </c>
      <c r="D3144" s="1373" t="s">
        <v>2464</v>
      </c>
      <c r="E3144" s="1373" t="s">
        <v>983</v>
      </c>
      <c r="F3144" s="1373" t="s">
        <v>2319</v>
      </c>
      <c r="G3144" s="1375"/>
      <c r="H3144" s="1375"/>
      <c r="I3144" s="1375"/>
      <c r="J3144" s="1375"/>
      <c r="K3144" s="1375"/>
      <c r="L3144" s="1375"/>
    </row>
    <row r="3145" spans="1:12" ht="21">
      <c r="A3145" s="1372">
        <v>45535</v>
      </c>
      <c r="B3145" s="1373" t="s">
        <v>2397</v>
      </c>
      <c r="C3145" s="1373" t="s">
        <v>2463</v>
      </c>
      <c r="D3145" s="1373" t="s">
        <v>2464</v>
      </c>
      <c r="E3145" s="1373" t="s">
        <v>984</v>
      </c>
      <c r="F3145" s="1373" t="s">
        <v>2320</v>
      </c>
      <c r="G3145" s="1375"/>
      <c r="H3145" s="1375"/>
      <c r="I3145" s="1375"/>
      <c r="J3145" s="1375"/>
      <c r="K3145" s="1375"/>
      <c r="L3145" s="1375"/>
    </row>
    <row r="3146" spans="1:12" ht="21">
      <c r="A3146" s="1372">
        <v>45535</v>
      </c>
      <c r="B3146" s="1373" t="s">
        <v>2397</v>
      </c>
      <c r="C3146" s="1373" t="s">
        <v>2463</v>
      </c>
      <c r="D3146" s="1373" t="s">
        <v>2464</v>
      </c>
      <c r="E3146" s="1373" t="s">
        <v>985</v>
      </c>
      <c r="F3146" s="1373" t="s">
        <v>2321</v>
      </c>
      <c r="G3146" s="1374">
        <v>0</v>
      </c>
      <c r="H3146" s="1374">
        <v>0</v>
      </c>
      <c r="I3146" s="1374">
        <v>5264</v>
      </c>
      <c r="J3146" s="1374">
        <v>0</v>
      </c>
      <c r="K3146" s="1374">
        <v>0</v>
      </c>
      <c r="L3146" s="1374">
        <v>5264</v>
      </c>
    </row>
    <row r="3147" spans="1:12" ht="21">
      <c r="A3147" s="1372">
        <v>45535</v>
      </c>
      <c r="B3147" s="1373" t="s">
        <v>2397</v>
      </c>
      <c r="C3147" s="1373" t="s">
        <v>2463</v>
      </c>
      <c r="D3147" s="1373" t="s">
        <v>2464</v>
      </c>
      <c r="E3147" s="1373" t="s">
        <v>986</v>
      </c>
      <c r="F3147" s="1373" t="s">
        <v>1855</v>
      </c>
      <c r="G3147" s="1374">
        <v>5000</v>
      </c>
      <c r="H3147" s="1374">
        <v>0</v>
      </c>
      <c r="I3147" s="1374">
        <v>419030</v>
      </c>
      <c r="J3147" s="1374">
        <v>0</v>
      </c>
      <c r="K3147" s="1374">
        <v>5000</v>
      </c>
      <c r="L3147" s="1374">
        <v>419030</v>
      </c>
    </row>
    <row r="3148" spans="1:12" ht="21">
      <c r="A3148" s="1372">
        <v>45535</v>
      </c>
      <c r="B3148" s="1373" t="s">
        <v>2397</v>
      </c>
      <c r="C3148" s="1373" t="s">
        <v>2463</v>
      </c>
      <c r="D3148" s="1373" t="s">
        <v>2464</v>
      </c>
      <c r="E3148" s="1373" t="s">
        <v>987</v>
      </c>
      <c r="F3148" s="1373" t="s">
        <v>2322</v>
      </c>
      <c r="G3148" s="1375"/>
      <c r="H3148" s="1375"/>
      <c r="I3148" s="1375"/>
      <c r="J3148" s="1375"/>
      <c r="K3148" s="1375"/>
      <c r="L3148" s="1375"/>
    </row>
    <row r="3149" spans="1:12" ht="21">
      <c r="A3149" s="1372">
        <v>45535</v>
      </c>
      <c r="B3149" s="1373" t="s">
        <v>2397</v>
      </c>
      <c r="C3149" s="1373" t="s">
        <v>2463</v>
      </c>
      <c r="D3149" s="1373" t="s">
        <v>2464</v>
      </c>
      <c r="E3149" s="1373" t="s">
        <v>988</v>
      </c>
      <c r="F3149" s="1373" t="s">
        <v>2323</v>
      </c>
      <c r="G3149" s="1374">
        <v>2500</v>
      </c>
      <c r="H3149" s="1374">
        <v>0</v>
      </c>
      <c r="I3149" s="1374">
        <v>2500</v>
      </c>
      <c r="J3149" s="1374">
        <v>0</v>
      </c>
      <c r="K3149" s="1374">
        <v>2500</v>
      </c>
      <c r="L3149" s="1374">
        <v>2500</v>
      </c>
    </row>
    <row r="3150" spans="1:12" ht="21">
      <c r="A3150" s="1372">
        <v>45535</v>
      </c>
      <c r="B3150" s="1373" t="s">
        <v>2397</v>
      </c>
      <c r="C3150" s="1373" t="s">
        <v>2463</v>
      </c>
      <c r="D3150" s="1373" t="s">
        <v>2464</v>
      </c>
      <c r="E3150" s="1373" t="s">
        <v>989</v>
      </c>
      <c r="F3150" s="1373" t="s">
        <v>2324</v>
      </c>
      <c r="G3150" s="1374">
        <v>0</v>
      </c>
      <c r="H3150" s="1374">
        <v>0</v>
      </c>
      <c r="I3150" s="1374">
        <v>5264</v>
      </c>
      <c r="J3150" s="1374">
        <v>0</v>
      </c>
      <c r="K3150" s="1374">
        <v>0</v>
      </c>
      <c r="L3150" s="1374">
        <v>5264</v>
      </c>
    </row>
    <row r="3151" spans="1:12" ht="21">
      <c r="A3151" s="1372">
        <v>45535</v>
      </c>
      <c r="B3151" s="1373" t="s">
        <v>2397</v>
      </c>
      <c r="C3151" s="1373" t="s">
        <v>2463</v>
      </c>
      <c r="D3151" s="1373" t="s">
        <v>2464</v>
      </c>
      <c r="E3151" s="1373" t="s">
        <v>990</v>
      </c>
      <c r="F3151" s="1373" t="s">
        <v>2325</v>
      </c>
      <c r="G3151" s="1374">
        <v>2240</v>
      </c>
      <c r="H3151" s="1374">
        <v>0</v>
      </c>
      <c r="I3151" s="1374">
        <v>21560</v>
      </c>
      <c r="J3151" s="1374">
        <v>0</v>
      </c>
      <c r="K3151" s="1374">
        <v>2240</v>
      </c>
      <c r="L3151" s="1374">
        <v>21560</v>
      </c>
    </row>
    <row r="3152" spans="1:12" ht="21">
      <c r="A3152" s="1372">
        <v>45535</v>
      </c>
      <c r="B3152" s="1373" t="s">
        <v>2397</v>
      </c>
      <c r="C3152" s="1373" t="s">
        <v>2463</v>
      </c>
      <c r="D3152" s="1373" t="s">
        <v>2464</v>
      </c>
      <c r="E3152" s="1373" t="s">
        <v>991</v>
      </c>
      <c r="F3152" s="1373" t="s">
        <v>2326</v>
      </c>
      <c r="G3152" s="1375"/>
      <c r="H3152" s="1375"/>
      <c r="I3152" s="1375"/>
      <c r="J3152" s="1375"/>
      <c r="K3152" s="1375"/>
      <c r="L3152" s="1375"/>
    </row>
    <row r="3153" spans="1:12" ht="21">
      <c r="A3153" s="1372">
        <v>45535</v>
      </c>
      <c r="B3153" s="1373" t="s">
        <v>2397</v>
      </c>
      <c r="C3153" s="1373" t="s">
        <v>2463</v>
      </c>
      <c r="D3153" s="1373" t="s">
        <v>2464</v>
      </c>
      <c r="E3153" s="1373" t="s">
        <v>992</v>
      </c>
      <c r="F3153" s="1373" t="s">
        <v>2327</v>
      </c>
      <c r="G3153" s="1374">
        <v>6070</v>
      </c>
      <c r="H3153" s="1374">
        <v>0</v>
      </c>
      <c r="I3153" s="1374">
        <v>38600</v>
      </c>
      <c r="J3153" s="1374">
        <v>0</v>
      </c>
      <c r="K3153" s="1374">
        <v>6070</v>
      </c>
      <c r="L3153" s="1374">
        <v>38600</v>
      </c>
    </row>
    <row r="3154" spans="1:12" ht="21">
      <c r="A3154" s="1372">
        <v>45535</v>
      </c>
      <c r="B3154" s="1373" t="s">
        <v>2397</v>
      </c>
      <c r="C3154" s="1373" t="s">
        <v>2463</v>
      </c>
      <c r="D3154" s="1373" t="s">
        <v>2464</v>
      </c>
      <c r="E3154" s="1373" t="s">
        <v>993</v>
      </c>
      <c r="F3154" s="1373" t="s">
        <v>2328</v>
      </c>
      <c r="G3154" s="1375"/>
      <c r="H3154" s="1375"/>
      <c r="I3154" s="1375"/>
      <c r="J3154" s="1375"/>
      <c r="K3154" s="1375"/>
      <c r="L3154" s="1375"/>
    </row>
    <row r="3155" spans="1:12" ht="21">
      <c r="A3155" s="1372">
        <v>45535</v>
      </c>
      <c r="B3155" s="1373" t="s">
        <v>2397</v>
      </c>
      <c r="C3155" s="1373" t="s">
        <v>2463</v>
      </c>
      <c r="D3155" s="1373" t="s">
        <v>2464</v>
      </c>
      <c r="E3155" s="1373" t="s">
        <v>994</v>
      </c>
      <c r="F3155" s="1373" t="s">
        <v>2329</v>
      </c>
      <c r="G3155" s="1374">
        <v>5297.36</v>
      </c>
      <c r="H3155" s="1374">
        <v>0</v>
      </c>
      <c r="I3155" s="1374">
        <v>51974.89</v>
      </c>
      <c r="J3155" s="1374">
        <v>0</v>
      </c>
      <c r="K3155" s="1374">
        <v>5297.36</v>
      </c>
      <c r="L3155" s="1374">
        <v>51974.89</v>
      </c>
    </row>
    <row r="3156" spans="1:12" ht="21">
      <c r="A3156" s="1372">
        <v>45535</v>
      </c>
      <c r="B3156" s="1373" t="s">
        <v>2397</v>
      </c>
      <c r="C3156" s="1373" t="s">
        <v>2463</v>
      </c>
      <c r="D3156" s="1373" t="s">
        <v>2464</v>
      </c>
      <c r="E3156" s="1373" t="s">
        <v>995</v>
      </c>
      <c r="F3156" s="1373" t="s">
        <v>283</v>
      </c>
      <c r="G3156" s="1374">
        <v>61707</v>
      </c>
      <c r="H3156" s="1374">
        <v>0</v>
      </c>
      <c r="I3156" s="1374">
        <v>956986</v>
      </c>
      <c r="J3156" s="1374">
        <v>0</v>
      </c>
      <c r="K3156" s="1374">
        <v>61707</v>
      </c>
      <c r="L3156" s="1374">
        <v>956986</v>
      </c>
    </row>
    <row r="3157" spans="1:12" ht="21">
      <c r="A3157" s="1372">
        <v>45535</v>
      </c>
      <c r="B3157" s="1373" t="s">
        <v>2397</v>
      </c>
      <c r="C3157" s="1373" t="s">
        <v>2463</v>
      </c>
      <c r="D3157" s="1373" t="s">
        <v>2464</v>
      </c>
      <c r="E3157" s="1373" t="s">
        <v>996</v>
      </c>
      <c r="F3157" s="1373" t="s">
        <v>284</v>
      </c>
      <c r="G3157" s="1374">
        <v>0</v>
      </c>
      <c r="H3157" s="1374">
        <v>0</v>
      </c>
      <c r="I3157" s="1374">
        <v>26095</v>
      </c>
      <c r="J3157" s="1374">
        <v>0</v>
      </c>
      <c r="K3157" s="1374">
        <v>0</v>
      </c>
      <c r="L3157" s="1374">
        <v>26095</v>
      </c>
    </row>
    <row r="3158" spans="1:12" ht="21">
      <c r="A3158" s="1372">
        <v>45535</v>
      </c>
      <c r="B3158" s="1373" t="s">
        <v>2397</v>
      </c>
      <c r="C3158" s="1373" t="s">
        <v>2463</v>
      </c>
      <c r="D3158" s="1373" t="s">
        <v>2464</v>
      </c>
      <c r="E3158" s="1373" t="s">
        <v>997</v>
      </c>
      <c r="F3158" s="1373" t="s">
        <v>285</v>
      </c>
      <c r="G3158" s="1374">
        <v>57184</v>
      </c>
      <c r="H3158" s="1374">
        <v>0</v>
      </c>
      <c r="I3158" s="1374">
        <v>209673</v>
      </c>
      <c r="J3158" s="1374">
        <v>0</v>
      </c>
      <c r="K3158" s="1374">
        <v>57184</v>
      </c>
      <c r="L3158" s="1374">
        <v>209673</v>
      </c>
    </row>
    <row r="3159" spans="1:12" ht="21">
      <c r="A3159" s="1372">
        <v>45535</v>
      </c>
      <c r="B3159" s="1373" t="s">
        <v>2397</v>
      </c>
      <c r="C3159" s="1373" t="s">
        <v>2463</v>
      </c>
      <c r="D3159" s="1373" t="s">
        <v>2464</v>
      </c>
      <c r="E3159" s="1373" t="s">
        <v>998</v>
      </c>
      <c r="F3159" s="1373" t="s">
        <v>286</v>
      </c>
      <c r="G3159" s="1375"/>
      <c r="H3159" s="1375"/>
      <c r="I3159" s="1375"/>
      <c r="J3159" s="1375"/>
      <c r="K3159" s="1375"/>
      <c r="L3159" s="1375"/>
    </row>
    <row r="3160" spans="1:12" ht="21">
      <c r="A3160" s="1372">
        <v>45535</v>
      </c>
      <c r="B3160" s="1373" t="s">
        <v>2397</v>
      </c>
      <c r="C3160" s="1373" t="s">
        <v>2463</v>
      </c>
      <c r="D3160" s="1373" t="s">
        <v>2464</v>
      </c>
      <c r="E3160" s="1373" t="s">
        <v>999</v>
      </c>
      <c r="F3160" s="1373" t="s">
        <v>457</v>
      </c>
      <c r="G3160" s="1374">
        <v>153280</v>
      </c>
      <c r="H3160" s="1374">
        <v>0</v>
      </c>
      <c r="I3160" s="1374">
        <v>751840</v>
      </c>
      <c r="J3160" s="1374">
        <v>0</v>
      </c>
      <c r="K3160" s="1374">
        <v>153280</v>
      </c>
      <c r="L3160" s="1374">
        <v>751840</v>
      </c>
    </row>
    <row r="3161" spans="1:12" ht="21">
      <c r="A3161" s="1372">
        <v>45535</v>
      </c>
      <c r="B3161" s="1373" t="s">
        <v>2397</v>
      </c>
      <c r="C3161" s="1373" t="s">
        <v>2463</v>
      </c>
      <c r="D3161" s="1373" t="s">
        <v>2464</v>
      </c>
      <c r="E3161" s="1373" t="s">
        <v>1000</v>
      </c>
      <c r="F3161" s="1373" t="s">
        <v>287</v>
      </c>
      <c r="G3161" s="1374">
        <v>220436.5</v>
      </c>
      <c r="H3161" s="1374">
        <v>0</v>
      </c>
      <c r="I3161" s="1374">
        <v>1782912.5</v>
      </c>
      <c r="J3161" s="1374">
        <v>0</v>
      </c>
      <c r="K3161" s="1374">
        <v>220436.5</v>
      </c>
      <c r="L3161" s="1374">
        <v>1782912.5</v>
      </c>
    </row>
    <row r="3162" spans="1:12" ht="21">
      <c r="A3162" s="1372">
        <v>45535</v>
      </c>
      <c r="B3162" s="1373" t="s">
        <v>2397</v>
      </c>
      <c r="C3162" s="1373" t="s">
        <v>2463</v>
      </c>
      <c r="D3162" s="1373" t="s">
        <v>2464</v>
      </c>
      <c r="E3162" s="1373" t="s">
        <v>1001</v>
      </c>
      <c r="F3162" s="1373" t="s">
        <v>288</v>
      </c>
      <c r="G3162" s="1374">
        <v>0</v>
      </c>
      <c r="H3162" s="1374">
        <v>0</v>
      </c>
      <c r="I3162" s="1374">
        <v>611593.1</v>
      </c>
      <c r="J3162" s="1374">
        <v>0</v>
      </c>
      <c r="K3162" s="1374">
        <v>0</v>
      </c>
      <c r="L3162" s="1374">
        <v>611593.1</v>
      </c>
    </row>
    <row r="3163" spans="1:12" ht="21">
      <c r="A3163" s="1372">
        <v>45535</v>
      </c>
      <c r="B3163" s="1373" t="s">
        <v>2397</v>
      </c>
      <c r="C3163" s="1373" t="s">
        <v>2463</v>
      </c>
      <c r="D3163" s="1373" t="s">
        <v>2464</v>
      </c>
      <c r="E3163" s="1373" t="s">
        <v>1002</v>
      </c>
      <c r="F3163" s="1373" t="s">
        <v>289</v>
      </c>
      <c r="G3163" s="1374">
        <v>500</v>
      </c>
      <c r="H3163" s="1374">
        <v>0</v>
      </c>
      <c r="I3163" s="1374">
        <v>3500</v>
      </c>
      <c r="J3163" s="1374">
        <v>0</v>
      </c>
      <c r="K3163" s="1374">
        <v>500</v>
      </c>
      <c r="L3163" s="1374">
        <v>3500</v>
      </c>
    </row>
    <row r="3164" spans="1:12" ht="21">
      <c r="A3164" s="1372">
        <v>45535</v>
      </c>
      <c r="B3164" s="1373" t="s">
        <v>2397</v>
      </c>
      <c r="C3164" s="1373" t="s">
        <v>2463</v>
      </c>
      <c r="D3164" s="1373" t="s">
        <v>2464</v>
      </c>
      <c r="E3164" s="1373" t="s">
        <v>1003</v>
      </c>
      <c r="F3164" s="1373" t="s">
        <v>290</v>
      </c>
      <c r="G3164" s="1375"/>
      <c r="H3164" s="1375"/>
      <c r="I3164" s="1375"/>
      <c r="J3164" s="1375"/>
      <c r="K3164" s="1375"/>
      <c r="L3164" s="1375"/>
    </row>
    <row r="3165" spans="1:12" ht="21">
      <c r="A3165" s="1372">
        <v>45535</v>
      </c>
      <c r="B3165" s="1373" t="s">
        <v>2397</v>
      </c>
      <c r="C3165" s="1373" t="s">
        <v>2463</v>
      </c>
      <c r="D3165" s="1373" t="s">
        <v>2464</v>
      </c>
      <c r="E3165" s="1373" t="s">
        <v>1004</v>
      </c>
      <c r="F3165" s="1373" t="s">
        <v>291</v>
      </c>
      <c r="G3165" s="1374">
        <v>0</v>
      </c>
      <c r="H3165" s="1374">
        <v>0</v>
      </c>
      <c r="I3165" s="1374">
        <v>345991.77</v>
      </c>
      <c r="J3165" s="1374">
        <v>0</v>
      </c>
      <c r="K3165" s="1374">
        <v>0</v>
      </c>
      <c r="L3165" s="1374">
        <v>345991.77</v>
      </c>
    </row>
    <row r="3166" spans="1:12" ht="21">
      <c r="A3166" s="1372">
        <v>45535</v>
      </c>
      <c r="B3166" s="1373" t="s">
        <v>2397</v>
      </c>
      <c r="C3166" s="1373" t="s">
        <v>2463</v>
      </c>
      <c r="D3166" s="1373" t="s">
        <v>2464</v>
      </c>
      <c r="E3166" s="1373" t="s">
        <v>1005</v>
      </c>
      <c r="F3166" s="1373" t="s">
        <v>292</v>
      </c>
      <c r="G3166" s="1375"/>
      <c r="H3166" s="1375"/>
      <c r="I3166" s="1375"/>
      <c r="J3166" s="1375"/>
      <c r="K3166" s="1375"/>
      <c r="L3166" s="1375"/>
    </row>
    <row r="3167" spans="1:12" ht="21">
      <c r="A3167" s="1372">
        <v>45535</v>
      </c>
      <c r="B3167" s="1373" t="s">
        <v>2397</v>
      </c>
      <c r="C3167" s="1373" t="s">
        <v>2463</v>
      </c>
      <c r="D3167" s="1373" t="s">
        <v>2464</v>
      </c>
      <c r="E3167" s="1373" t="s">
        <v>1006</v>
      </c>
      <c r="F3167" s="1373" t="s">
        <v>293</v>
      </c>
      <c r="G3167" s="1374">
        <v>31950</v>
      </c>
      <c r="H3167" s="1374">
        <v>0</v>
      </c>
      <c r="I3167" s="1374">
        <v>89242.72</v>
      </c>
      <c r="J3167" s="1374">
        <v>0</v>
      </c>
      <c r="K3167" s="1374">
        <v>31950</v>
      </c>
      <c r="L3167" s="1374">
        <v>89242.72</v>
      </c>
    </row>
    <row r="3168" spans="1:12" ht="21">
      <c r="A3168" s="1372">
        <v>45535</v>
      </c>
      <c r="B3168" s="1373" t="s">
        <v>2397</v>
      </c>
      <c r="C3168" s="1373" t="s">
        <v>2463</v>
      </c>
      <c r="D3168" s="1373" t="s">
        <v>2464</v>
      </c>
      <c r="E3168" s="1373" t="s">
        <v>1007</v>
      </c>
      <c r="F3168" s="1373" t="s">
        <v>294</v>
      </c>
      <c r="G3168" s="1374">
        <v>0</v>
      </c>
      <c r="H3168" s="1374">
        <v>0</v>
      </c>
      <c r="I3168" s="1374">
        <v>49968.77</v>
      </c>
      <c r="J3168" s="1374">
        <v>0</v>
      </c>
      <c r="K3168" s="1374">
        <v>0</v>
      </c>
      <c r="L3168" s="1374">
        <v>49968.77</v>
      </c>
    </row>
    <row r="3169" spans="1:12" ht="21">
      <c r="A3169" s="1372">
        <v>45535</v>
      </c>
      <c r="B3169" s="1373" t="s">
        <v>2397</v>
      </c>
      <c r="C3169" s="1373" t="s">
        <v>2463</v>
      </c>
      <c r="D3169" s="1373" t="s">
        <v>2464</v>
      </c>
      <c r="E3169" s="1373" t="s">
        <v>1008</v>
      </c>
      <c r="F3169" s="1373" t="s">
        <v>295</v>
      </c>
      <c r="G3169" s="1375"/>
      <c r="H3169" s="1375"/>
      <c r="I3169" s="1375"/>
      <c r="J3169" s="1375"/>
      <c r="K3169" s="1375"/>
      <c r="L3169" s="1375"/>
    </row>
    <row r="3170" spans="1:12" ht="21">
      <c r="A3170" s="1372">
        <v>45535</v>
      </c>
      <c r="B3170" s="1373" t="s">
        <v>2397</v>
      </c>
      <c r="C3170" s="1373" t="s">
        <v>2463</v>
      </c>
      <c r="D3170" s="1373" t="s">
        <v>2464</v>
      </c>
      <c r="E3170" s="1373" t="s">
        <v>1009</v>
      </c>
      <c r="F3170" s="1373" t="s">
        <v>296</v>
      </c>
      <c r="G3170" s="1374">
        <v>0</v>
      </c>
      <c r="H3170" s="1374">
        <v>0</v>
      </c>
      <c r="I3170" s="1374">
        <v>71489.94</v>
      </c>
      <c r="J3170" s="1374">
        <v>0</v>
      </c>
      <c r="K3170" s="1374">
        <v>0</v>
      </c>
      <c r="L3170" s="1374">
        <v>71489.94</v>
      </c>
    </row>
    <row r="3171" spans="1:12" ht="21">
      <c r="A3171" s="1372">
        <v>45535</v>
      </c>
      <c r="B3171" s="1373" t="s">
        <v>2397</v>
      </c>
      <c r="C3171" s="1373" t="s">
        <v>2463</v>
      </c>
      <c r="D3171" s="1373" t="s">
        <v>2464</v>
      </c>
      <c r="E3171" s="1373" t="s">
        <v>1010</v>
      </c>
      <c r="F3171" s="1373" t="s">
        <v>297</v>
      </c>
      <c r="G3171" s="1375"/>
      <c r="H3171" s="1375"/>
      <c r="I3171" s="1375"/>
      <c r="J3171" s="1375"/>
      <c r="K3171" s="1375"/>
      <c r="L3171" s="1375"/>
    </row>
    <row r="3172" spans="1:12" ht="21">
      <c r="A3172" s="1372">
        <v>45535</v>
      </c>
      <c r="B3172" s="1373" t="s">
        <v>2397</v>
      </c>
      <c r="C3172" s="1373" t="s">
        <v>2463</v>
      </c>
      <c r="D3172" s="1373" t="s">
        <v>2464</v>
      </c>
      <c r="E3172" s="1373" t="s">
        <v>1011</v>
      </c>
      <c r="F3172" s="1373" t="s">
        <v>298</v>
      </c>
      <c r="G3172" s="1374">
        <v>0</v>
      </c>
      <c r="H3172" s="1374">
        <v>0</v>
      </c>
      <c r="I3172" s="1374">
        <v>119792</v>
      </c>
      <c r="J3172" s="1374">
        <v>0</v>
      </c>
      <c r="K3172" s="1374">
        <v>0</v>
      </c>
      <c r="L3172" s="1374">
        <v>119792</v>
      </c>
    </row>
    <row r="3173" spans="1:12" ht="21">
      <c r="A3173" s="1372">
        <v>45535</v>
      </c>
      <c r="B3173" s="1373" t="s">
        <v>2397</v>
      </c>
      <c r="C3173" s="1373" t="s">
        <v>2463</v>
      </c>
      <c r="D3173" s="1373" t="s">
        <v>2464</v>
      </c>
      <c r="E3173" s="1373" t="s">
        <v>1012</v>
      </c>
      <c r="F3173" s="1373" t="s">
        <v>299</v>
      </c>
      <c r="G3173" s="1374">
        <v>0</v>
      </c>
      <c r="H3173" s="1374">
        <v>0</v>
      </c>
      <c r="I3173" s="1374">
        <v>67410</v>
      </c>
      <c r="J3173" s="1374">
        <v>0</v>
      </c>
      <c r="K3173" s="1374">
        <v>0</v>
      </c>
      <c r="L3173" s="1374">
        <v>67410</v>
      </c>
    </row>
    <row r="3174" spans="1:12" ht="21">
      <c r="A3174" s="1372">
        <v>45535</v>
      </c>
      <c r="B3174" s="1373" t="s">
        <v>2397</v>
      </c>
      <c r="C3174" s="1373" t="s">
        <v>2463</v>
      </c>
      <c r="D3174" s="1373" t="s">
        <v>2464</v>
      </c>
      <c r="E3174" s="1373" t="s">
        <v>1013</v>
      </c>
      <c r="F3174" s="1373" t="s">
        <v>300</v>
      </c>
      <c r="G3174" s="1375"/>
      <c r="H3174" s="1375"/>
      <c r="I3174" s="1375"/>
      <c r="J3174" s="1375"/>
      <c r="K3174" s="1375"/>
      <c r="L3174" s="1375"/>
    </row>
    <row r="3175" spans="1:12" ht="21">
      <c r="A3175" s="1372">
        <v>45535</v>
      </c>
      <c r="B3175" s="1373" t="s">
        <v>2397</v>
      </c>
      <c r="C3175" s="1373" t="s">
        <v>2463</v>
      </c>
      <c r="D3175" s="1373" t="s">
        <v>2464</v>
      </c>
      <c r="E3175" s="1373" t="s">
        <v>1014</v>
      </c>
      <c r="F3175" s="1373" t="s">
        <v>301</v>
      </c>
      <c r="G3175" s="1374">
        <v>25680</v>
      </c>
      <c r="H3175" s="1374">
        <v>0</v>
      </c>
      <c r="I3175" s="1374">
        <v>126729.2</v>
      </c>
      <c r="J3175" s="1374">
        <v>0</v>
      </c>
      <c r="K3175" s="1374">
        <v>25680</v>
      </c>
      <c r="L3175" s="1374">
        <v>126729.2</v>
      </c>
    </row>
    <row r="3176" spans="1:12" ht="21">
      <c r="A3176" s="1372">
        <v>45535</v>
      </c>
      <c r="B3176" s="1373" t="s">
        <v>2397</v>
      </c>
      <c r="C3176" s="1373" t="s">
        <v>2463</v>
      </c>
      <c r="D3176" s="1373" t="s">
        <v>2464</v>
      </c>
      <c r="E3176" s="1373" t="s">
        <v>1015</v>
      </c>
      <c r="F3176" s="1373" t="s">
        <v>302</v>
      </c>
      <c r="G3176" s="1374">
        <v>86350</v>
      </c>
      <c r="H3176" s="1374">
        <v>0</v>
      </c>
      <c r="I3176" s="1374">
        <v>132050</v>
      </c>
      <c r="J3176" s="1374">
        <v>0</v>
      </c>
      <c r="K3176" s="1374">
        <v>86350</v>
      </c>
      <c r="L3176" s="1374">
        <v>132050</v>
      </c>
    </row>
    <row r="3177" spans="1:12" ht="21">
      <c r="A3177" s="1372">
        <v>45535</v>
      </c>
      <c r="B3177" s="1373" t="s">
        <v>2397</v>
      </c>
      <c r="C3177" s="1373" t="s">
        <v>2463</v>
      </c>
      <c r="D3177" s="1373" t="s">
        <v>2464</v>
      </c>
      <c r="E3177" s="1373" t="s">
        <v>1016</v>
      </c>
      <c r="F3177" s="1373" t="s">
        <v>303</v>
      </c>
      <c r="G3177" s="1375"/>
      <c r="H3177" s="1375"/>
      <c r="I3177" s="1375"/>
      <c r="J3177" s="1375"/>
      <c r="K3177" s="1375"/>
      <c r="L3177" s="1375"/>
    </row>
    <row r="3178" spans="1:12" ht="21">
      <c r="A3178" s="1372">
        <v>45535</v>
      </c>
      <c r="B3178" s="1373" t="s">
        <v>2397</v>
      </c>
      <c r="C3178" s="1373" t="s">
        <v>2463</v>
      </c>
      <c r="D3178" s="1373" t="s">
        <v>2464</v>
      </c>
      <c r="E3178" s="1373" t="s">
        <v>1017</v>
      </c>
      <c r="F3178" s="1373" t="s">
        <v>304</v>
      </c>
      <c r="G3178" s="1374">
        <v>103864</v>
      </c>
      <c r="H3178" s="1374">
        <v>0</v>
      </c>
      <c r="I3178" s="1374">
        <v>1013597.8</v>
      </c>
      <c r="J3178" s="1374">
        <v>0</v>
      </c>
      <c r="K3178" s="1374">
        <v>103864</v>
      </c>
      <c r="L3178" s="1374">
        <v>1013597.8</v>
      </c>
    </row>
    <row r="3179" spans="1:12" ht="21">
      <c r="A3179" s="1372">
        <v>45535</v>
      </c>
      <c r="B3179" s="1373" t="s">
        <v>2397</v>
      </c>
      <c r="C3179" s="1373" t="s">
        <v>2463</v>
      </c>
      <c r="D3179" s="1373" t="s">
        <v>2464</v>
      </c>
      <c r="E3179" s="1373" t="s">
        <v>1018</v>
      </c>
      <c r="F3179" s="1373" t="s">
        <v>305</v>
      </c>
      <c r="G3179" s="1374">
        <v>34620</v>
      </c>
      <c r="H3179" s="1374">
        <v>0</v>
      </c>
      <c r="I3179" s="1374">
        <v>597174</v>
      </c>
      <c r="J3179" s="1374">
        <v>0</v>
      </c>
      <c r="K3179" s="1374">
        <v>34620</v>
      </c>
      <c r="L3179" s="1374">
        <v>597174</v>
      </c>
    </row>
    <row r="3180" spans="1:12" ht="21">
      <c r="A3180" s="1372">
        <v>45535</v>
      </c>
      <c r="B3180" s="1373" t="s">
        <v>2397</v>
      </c>
      <c r="C3180" s="1373" t="s">
        <v>2463</v>
      </c>
      <c r="D3180" s="1373" t="s">
        <v>2464</v>
      </c>
      <c r="E3180" s="1373" t="s">
        <v>1019</v>
      </c>
      <c r="F3180" s="1373" t="s">
        <v>306</v>
      </c>
      <c r="G3180" s="1375"/>
      <c r="H3180" s="1375"/>
      <c r="I3180" s="1375"/>
      <c r="J3180" s="1375"/>
      <c r="K3180" s="1375"/>
      <c r="L3180" s="1375"/>
    </row>
    <row r="3181" spans="1:12" ht="21">
      <c r="A3181" s="1372">
        <v>45535</v>
      </c>
      <c r="B3181" s="1373" t="s">
        <v>2397</v>
      </c>
      <c r="C3181" s="1373" t="s">
        <v>2463</v>
      </c>
      <c r="D3181" s="1373" t="s">
        <v>2464</v>
      </c>
      <c r="E3181" s="1373" t="s">
        <v>1020</v>
      </c>
      <c r="F3181" s="1373" t="s">
        <v>307</v>
      </c>
      <c r="G3181" s="1375"/>
      <c r="H3181" s="1375"/>
      <c r="I3181" s="1375"/>
      <c r="J3181" s="1375"/>
      <c r="K3181" s="1375"/>
      <c r="L3181" s="1375"/>
    </row>
    <row r="3182" spans="1:12" ht="21">
      <c r="A3182" s="1372">
        <v>45535</v>
      </c>
      <c r="B3182" s="1373" t="s">
        <v>2397</v>
      </c>
      <c r="C3182" s="1373" t="s">
        <v>2463</v>
      </c>
      <c r="D3182" s="1373" t="s">
        <v>2464</v>
      </c>
      <c r="E3182" s="1373" t="s">
        <v>1021</v>
      </c>
      <c r="F3182" s="1373" t="s">
        <v>308</v>
      </c>
      <c r="G3182" s="1374">
        <v>19200</v>
      </c>
      <c r="H3182" s="1374">
        <v>0</v>
      </c>
      <c r="I3182" s="1374">
        <v>312320</v>
      </c>
      <c r="J3182" s="1374">
        <v>0</v>
      </c>
      <c r="K3182" s="1374">
        <v>19200</v>
      </c>
      <c r="L3182" s="1374">
        <v>312320</v>
      </c>
    </row>
    <row r="3183" spans="1:12" ht="21">
      <c r="A3183" s="1372">
        <v>45535</v>
      </c>
      <c r="B3183" s="1373" t="s">
        <v>2397</v>
      </c>
      <c r="C3183" s="1373" t="s">
        <v>2463</v>
      </c>
      <c r="D3183" s="1373" t="s">
        <v>2464</v>
      </c>
      <c r="E3183" s="1373" t="s">
        <v>1022</v>
      </c>
      <c r="F3183" s="1373" t="s">
        <v>309</v>
      </c>
      <c r="G3183" s="1375"/>
      <c r="H3183" s="1375"/>
      <c r="I3183" s="1375"/>
      <c r="J3183" s="1375"/>
      <c r="K3183" s="1375"/>
      <c r="L3183" s="1375"/>
    </row>
    <row r="3184" spans="1:12" ht="21">
      <c r="A3184" s="1372">
        <v>45535</v>
      </c>
      <c r="B3184" s="1373" t="s">
        <v>2397</v>
      </c>
      <c r="C3184" s="1373" t="s">
        <v>2463</v>
      </c>
      <c r="D3184" s="1373" t="s">
        <v>2464</v>
      </c>
      <c r="E3184" s="1373" t="s">
        <v>1023</v>
      </c>
      <c r="F3184" s="1373" t="s">
        <v>310</v>
      </c>
      <c r="G3184" s="1375"/>
      <c r="H3184" s="1375"/>
      <c r="I3184" s="1375"/>
      <c r="J3184" s="1375"/>
      <c r="K3184" s="1375"/>
      <c r="L3184" s="1375"/>
    </row>
    <row r="3185" spans="1:12" ht="21">
      <c r="A3185" s="1372">
        <v>45535</v>
      </c>
      <c r="B3185" s="1373" t="s">
        <v>2397</v>
      </c>
      <c r="C3185" s="1373" t="s">
        <v>2463</v>
      </c>
      <c r="D3185" s="1373" t="s">
        <v>2464</v>
      </c>
      <c r="E3185" s="1373" t="s">
        <v>1024</v>
      </c>
      <c r="F3185" s="1373" t="s">
        <v>311</v>
      </c>
      <c r="G3185" s="1375"/>
      <c r="H3185" s="1375"/>
      <c r="I3185" s="1375"/>
      <c r="J3185" s="1375"/>
      <c r="K3185" s="1375"/>
      <c r="L3185" s="1375"/>
    </row>
    <row r="3186" spans="1:12" ht="21">
      <c r="A3186" s="1372">
        <v>45535</v>
      </c>
      <c r="B3186" s="1373" t="s">
        <v>2397</v>
      </c>
      <c r="C3186" s="1373" t="s">
        <v>2463</v>
      </c>
      <c r="D3186" s="1373" t="s">
        <v>2464</v>
      </c>
      <c r="E3186" s="1373" t="s">
        <v>1025</v>
      </c>
      <c r="F3186" s="1373" t="s">
        <v>312</v>
      </c>
      <c r="G3186" s="1374">
        <v>998683.23</v>
      </c>
      <c r="H3186" s="1374">
        <v>0</v>
      </c>
      <c r="I3186" s="1374">
        <v>6602331.5</v>
      </c>
      <c r="J3186" s="1374">
        <v>0</v>
      </c>
      <c r="K3186" s="1374">
        <v>998683.23</v>
      </c>
      <c r="L3186" s="1374">
        <v>6602331.5</v>
      </c>
    </row>
    <row r="3187" spans="1:12" ht="21">
      <c r="A3187" s="1372">
        <v>45535</v>
      </c>
      <c r="B3187" s="1373" t="s">
        <v>2397</v>
      </c>
      <c r="C3187" s="1373" t="s">
        <v>2463</v>
      </c>
      <c r="D3187" s="1373" t="s">
        <v>2464</v>
      </c>
      <c r="E3187" s="1373" t="s">
        <v>1026</v>
      </c>
      <c r="F3187" s="1373" t="s">
        <v>313</v>
      </c>
      <c r="G3187" s="1374">
        <v>158831</v>
      </c>
      <c r="H3187" s="1374">
        <v>0</v>
      </c>
      <c r="I3187" s="1374">
        <v>4279164.5</v>
      </c>
      <c r="J3187" s="1374">
        <v>0</v>
      </c>
      <c r="K3187" s="1374">
        <v>158831</v>
      </c>
      <c r="L3187" s="1374">
        <v>4279164.5</v>
      </c>
    </row>
    <row r="3188" spans="1:12" ht="21">
      <c r="A3188" s="1372">
        <v>45535</v>
      </c>
      <c r="B3188" s="1373" t="s">
        <v>2397</v>
      </c>
      <c r="C3188" s="1373" t="s">
        <v>2463</v>
      </c>
      <c r="D3188" s="1373" t="s">
        <v>2464</v>
      </c>
      <c r="E3188" s="1373" t="s">
        <v>1027</v>
      </c>
      <c r="F3188" s="1373" t="s">
        <v>314</v>
      </c>
      <c r="G3188" s="1374">
        <v>0</v>
      </c>
      <c r="H3188" s="1374">
        <v>0</v>
      </c>
      <c r="I3188" s="1374">
        <v>2444975</v>
      </c>
      <c r="J3188" s="1374">
        <v>0</v>
      </c>
      <c r="K3188" s="1374">
        <v>0</v>
      </c>
      <c r="L3188" s="1374">
        <v>2444975</v>
      </c>
    </row>
    <row r="3189" spans="1:12" ht="21">
      <c r="A3189" s="1372">
        <v>45535</v>
      </c>
      <c r="B3189" s="1373" t="s">
        <v>2397</v>
      </c>
      <c r="C3189" s="1373" t="s">
        <v>2463</v>
      </c>
      <c r="D3189" s="1373" t="s">
        <v>2464</v>
      </c>
      <c r="E3189" s="1373" t="s">
        <v>1028</v>
      </c>
      <c r="F3189" s="1373" t="s">
        <v>315</v>
      </c>
      <c r="G3189" s="1375"/>
      <c r="H3189" s="1375"/>
      <c r="I3189" s="1375"/>
      <c r="J3189" s="1375"/>
      <c r="K3189" s="1375"/>
      <c r="L3189" s="1375"/>
    </row>
    <row r="3190" spans="1:12" ht="21">
      <c r="A3190" s="1372">
        <v>45535</v>
      </c>
      <c r="B3190" s="1373" t="s">
        <v>2397</v>
      </c>
      <c r="C3190" s="1373" t="s">
        <v>2463</v>
      </c>
      <c r="D3190" s="1373" t="s">
        <v>2464</v>
      </c>
      <c r="E3190" s="1373" t="s">
        <v>1029</v>
      </c>
      <c r="F3190" s="1373" t="s">
        <v>316</v>
      </c>
      <c r="G3190" s="1374">
        <v>0</v>
      </c>
      <c r="H3190" s="1374">
        <v>0</v>
      </c>
      <c r="I3190" s="1374">
        <v>36</v>
      </c>
      <c r="J3190" s="1374">
        <v>0</v>
      </c>
      <c r="K3190" s="1374">
        <v>0</v>
      </c>
      <c r="L3190" s="1374">
        <v>36</v>
      </c>
    </row>
    <row r="3191" spans="1:12" ht="21">
      <c r="A3191" s="1372">
        <v>45535</v>
      </c>
      <c r="B3191" s="1373" t="s">
        <v>2397</v>
      </c>
      <c r="C3191" s="1373" t="s">
        <v>2463</v>
      </c>
      <c r="D3191" s="1373" t="s">
        <v>2464</v>
      </c>
      <c r="E3191" s="1373" t="s">
        <v>1030</v>
      </c>
      <c r="F3191" s="1373" t="s">
        <v>317</v>
      </c>
      <c r="G3191" s="1374">
        <v>460114.39</v>
      </c>
      <c r="H3191" s="1374">
        <v>1128.28</v>
      </c>
      <c r="I3191" s="1374">
        <v>4692110.12</v>
      </c>
      <c r="J3191" s="1374">
        <v>0</v>
      </c>
      <c r="K3191" s="1374">
        <v>458986.11</v>
      </c>
      <c r="L3191" s="1374">
        <v>4692110.12</v>
      </c>
    </row>
    <row r="3192" spans="1:12" ht="21">
      <c r="A3192" s="1372">
        <v>45535</v>
      </c>
      <c r="B3192" s="1373" t="s">
        <v>2397</v>
      </c>
      <c r="C3192" s="1373" t="s">
        <v>2463</v>
      </c>
      <c r="D3192" s="1373" t="s">
        <v>2464</v>
      </c>
      <c r="E3192" s="1373" t="s">
        <v>1031</v>
      </c>
      <c r="F3192" s="1373" t="s">
        <v>318</v>
      </c>
      <c r="G3192" s="1374">
        <v>127</v>
      </c>
      <c r="H3192" s="1374">
        <v>0</v>
      </c>
      <c r="I3192" s="1374">
        <v>1604</v>
      </c>
      <c r="J3192" s="1374">
        <v>0</v>
      </c>
      <c r="K3192" s="1374">
        <v>127</v>
      </c>
      <c r="L3192" s="1374">
        <v>1604</v>
      </c>
    </row>
    <row r="3193" spans="1:12" ht="21">
      <c r="A3193" s="1372">
        <v>45535</v>
      </c>
      <c r="B3193" s="1373" t="s">
        <v>2397</v>
      </c>
      <c r="C3193" s="1373" t="s">
        <v>2463</v>
      </c>
      <c r="D3193" s="1373" t="s">
        <v>2464</v>
      </c>
      <c r="E3193" s="1373" t="s">
        <v>1032</v>
      </c>
      <c r="F3193" s="1373" t="s">
        <v>319</v>
      </c>
      <c r="G3193" s="1374">
        <v>0</v>
      </c>
      <c r="H3193" s="1374">
        <v>0</v>
      </c>
      <c r="I3193" s="1374">
        <v>22862.1</v>
      </c>
      <c r="J3193" s="1374">
        <v>0</v>
      </c>
      <c r="K3193" s="1374">
        <v>0</v>
      </c>
      <c r="L3193" s="1374">
        <v>22862.1</v>
      </c>
    </row>
    <row r="3194" spans="1:12" ht="21">
      <c r="A3194" s="1372">
        <v>45535</v>
      </c>
      <c r="B3194" s="1373" t="s">
        <v>2397</v>
      </c>
      <c r="C3194" s="1373" t="s">
        <v>2463</v>
      </c>
      <c r="D3194" s="1373" t="s">
        <v>2464</v>
      </c>
      <c r="E3194" s="1373" t="s">
        <v>1033</v>
      </c>
      <c r="F3194" s="1373" t="s">
        <v>320</v>
      </c>
      <c r="G3194" s="1374">
        <v>0</v>
      </c>
      <c r="H3194" s="1374">
        <v>0</v>
      </c>
      <c r="I3194" s="1374">
        <v>44672.23</v>
      </c>
      <c r="J3194" s="1374">
        <v>0</v>
      </c>
      <c r="K3194" s="1374">
        <v>0</v>
      </c>
      <c r="L3194" s="1374">
        <v>44672.23</v>
      </c>
    </row>
    <row r="3195" spans="1:12" ht="21">
      <c r="A3195" s="1372">
        <v>45535</v>
      </c>
      <c r="B3195" s="1373" t="s">
        <v>2397</v>
      </c>
      <c r="C3195" s="1373" t="s">
        <v>2463</v>
      </c>
      <c r="D3195" s="1373" t="s">
        <v>2464</v>
      </c>
      <c r="E3195" s="1373" t="s">
        <v>1034</v>
      </c>
      <c r="F3195" s="1373" t="s">
        <v>321</v>
      </c>
      <c r="G3195" s="1374">
        <v>10157</v>
      </c>
      <c r="H3195" s="1374">
        <v>0</v>
      </c>
      <c r="I3195" s="1374">
        <v>69749</v>
      </c>
      <c r="J3195" s="1374">
        <v>0</v>
      </c>
      <c r="K3195" s="1374">
        <v>10157</v>
      </c>
      <c r="L3195" s="1374">
        <v>69749</v>
      </c>
    </row>
    <row r="3196" spans="1:12" ht="21">
      <c r="A3196" s="1372">
        <v>45535</v>
      </c>
      <c r="B3196" s="1373" t="s">
        <v>2397</v>
      </c>
      <c r="C3196" s="1373" t="s">
        <v>2463</v>
      </c>
      <c r="D3196" s="1373" t="s">
        <v>2464</v>
      </c>
      <c r="E3196" s="1373" t="s">
        <v>1035</v>
      </c>
      <c r="F3196" s="1373" t="s">
        <v>322</v>
      </c>
      <c r="G3196" s="1375"/>
      <c r="H3196" s="1375"/>
      <c r="I3196" s="1375"/>
      <c r="J3196" s="1375"/>
      <c r="K3196" s="1375"/>
      <c r="L3196" s="1375"/>
    </row>
    <row r="3197" spans="1:12" ht="21">
      <c r="A3197" s="1372">
        <v>45535</v>
      </c>
      <c r="B3197" s="1373" t="s">
        <v>2397</v>
      </c>
      <c r="C3197" s="1373" t="s">
        <v>2463</v>
      </c>
      <c r="D3197" s="1373" t="s">
        <v>2464</v>
      </c>
      <c r="E3197" s="1373" t="s">
        <v>1036</v>
      </c>
      <c r="F3197" s="1373" t="s">
        <v>323</v>
      </c>
      <c r="G3197" s="1374">
        <v>13907.56</v>
      </c>
      <c r="H3197" s="1374">
        <v>0</v>
      </c>
      <c r="I3197" s="1374">
        <v>196095.55</v>
      </c>
      <c r="J3197" s="1374">
        <v>0</v>
      </c>
      <c r="K3197" s="1374">
        <v>13907.56</v>
      </c>
      <c r="L3197" s="1374">
        <v>196095.55</v>
      </c>
    </row>
    <row r="3198" spans="1:12" ht="21">
      <c r="A3198" s="1372">
        <v>45535</v>
      </c>
      <c r="B3198" s="1373" t="s">
        <v>2397</v>
      </c>
      <c r="C3198" s="1373" t="s">
        <v>2463</v>
      </c>
      <c r="D3198" s="1373" t="s">
        <v>2464</v>
      </c>
      <c r="E3198" s="1373" t="s">
        <v>1037</v>
      </c>
      <c r="F3198" s="1373" t="s">
        <v>324</v>
      </c>
      <c r="G3198" s="1374">
        <v>4647277.05</v>
      </c>
      <c r="H3198" s="1374">
        <v>0</v>
      </c>
      <c r="I3198" s="1374">
        <v>32174044.41</v>
      </c>
      <c r="J3198" s="1374">
        <v>0</v>
      </c>
      <c r="K3198" s="1374">
        <v>4647277.05</v>
      </c>
      <c r="L3198" s="1374">
        <v>32174044.41</v>
      </c>
    </row>
    <row r="3199" spans="1:12" ht="21">
      <c r="A3199" s="1372">
        <v>45535</v>
      </c>
      <c r="B3199" s="1373" t="s">
        <v>2397</v>
      </c>
      <c r="C3199" s="1373" t="s">
        <v>2463</v>
      </c>
      <c r="D3199" s="1373" t="s">
        <v>2464</v>
      </c>
      <c r="E3199" s="1373" t="s">
        <v>1038</v>
      </c>
      <c r="F3199" s="1373" t="s">
        <v>325</v>
      </c>
      <c r="G3199" s="1374">
        <v>1513.6</v>
      </c>
      <c r="H3199" s="1374">
        <v>0</v>
      </c>
      <c r="I3199" s="1374">
        <v>125621.02</v>
      </c>
      <c r="J3199" s="1374">
        <v>0</v>
      </c>
      <c r="K3199" s="1374">
        <v>1513.6</v>
      </c>
      <c r="L3199" s="1374">
        <v>125621.02</v>
      </c>
    </row>
    <row r="3200" spans="1:12" ht="21">
      <c r="A3200" s="1372">
        <v>45535</v>
      </c>
      <c r="B3200" s="1373" t="s">
        <v>2397</v>
      </c>
      <c r="C3200" s="1373" t="s">
        <v>2463</v>
      </c>
      <c r="D3200" s="1373" t="s">
        <v>2464</v>
      </c>
      <c r="E3200" s="1373" t="s">
        <v>1039</v>
      </c>
      <c r="F3200" s="1373" t="s">
        <v>326</v>
      </c>
      <c r="G3200" s="1374">
        <v>1510765.07</v>
      </c>
      <c r="H3200" s="1374">
        <v>0</v>
      </c>
      <c r="I3200" s="1374">
        <v>11815352.66</v>
      </c>
      <c r="J3200" s="1374">
        <v>0</v>
      </c>
      <c r="K3200" s="1374">
        <v>1510765.07</v>
      </c>
      <c r="L3200" s="1374">
        <v>11815352.66</v>
      </c>
    </row>
    <row r="3201" spans="1:12" ht="21">
      <c r="A3201" s="1372">
        <v>45535</v>
      </c>
      <c r="B3201" s="1373" t="s">
        <v>2397</v>
      </c>
      <c r="C3201" s="1373" t="s">
        <v>2463</v>
      </c>
      <c r="D3201" s="1373" t="s">
        <v>2464</v>
      </c>
      <c r="E3201" s="1373" t="s">
        <v>1040</v>
      </c>
      <c r="F3201" s="1373" t="s">
        <v>327</v>
      </c>
      <c r="G3201" s="1374">
        <v>192858.35</v>
      </c>
      <c r="H3201" s="1374">
        <v>0</v>
      </c>
      <c r="I3201" s="1374">
        <v>3408343.15</v>
      </c>
      <c r="J3201" s="1374">
        <v>0</v>
      </c>
      <c r="K3201" s="1374">
        <v>192858.35</v>
      </c>
      <c r="L3201" s="1374">
        <v>3408343.15</v>
      </c>
    </row>
    <row r="3202" spans="1:12" ht="21">
      <c r="A3202" s="1372">
        <v>45535</v>
      </c>
      <c r="B3202" s="1373" t="s">
        <v>2397</v>
      </c>
      <c r="C3202" s="1373" t="s">
        <v>2463</v>
      </c>
      <c r="D3202" s="1373" t="s">
        <v>2464</v>
      </c>
      <c r="E3202" s="1373" t="s">
        <v>1041</v>
      </c>
      <c r="F3202" s="1373" t="s">
        <v>328</v>
      </c>
      <c r="G3202" s="1374">
        <v>243539</v>
      </c>
      <c r="H3202" s="1374">
        <v>0</v>
      </c>
      <c r="I3202" s="1374">
        <v>2578857</v>
      </c>
      <c r="J3202" s="1374">
        <v>0</v>
      </c>
      <c r="K3202" s="1374">
        <v>243539</v>
      </c>
      <c r="L3202" s="1374">
        <v>2578857</v>
      </c>
    </row>
    <row r="3203" spans="1:12" ht="21">
      <c r="A3203" s="1372">
        <v>45535</v>
      </c>
      <c r="B3203" s="1373" t="s">
        <v>2397</v>
      </c>
      <c r="C3203" s="1373" t="s">
        <v>2463</v>
      </c>
      <c r="D3203" s="1373" t="s">
        <v>2464</v>
      </c>
      <c r="E3203" s="1373" t="s">
        <v>1042</v>
      </c>
      <c r="F3203" s="1373" t="s">
        <v>329</v>
      </c>
      <c r="G3203" s="1374">
        <v>65745</v>
      </c>
      <c r="H3203" s="1374">
        <v>0</v>
      </c>
      <c r="I3203" s="1374">
        <v>295371</v>
      </c>
      <c r="J3203" s="1374">
        <v>0</v>
      </c>
      <c r="K3203" s="1374">
        <v>65745</v>
      </c>
      <c r="L3203" s="1374">
        <v>295371</v>
      </c>
    </row>
    <row r="3204" spans="1:12" ht="21">
      <c r="A3204" s="1372">
        <v>45535</v>
      </c>
      <c r="B3204" s="1373" t="s">
        <v>2397</v>
      </c>
      <c r="C3204" s="1373" t="s">
        <v>2463</v>
      </c>
      <c r="D3204" s="1373" t="s">
        <v>2464</v>
      </c>
      <c r="E3204" s="1373" t="s">
        <v>1043</v>
      </c>
      <c r="F3204" s="1373" t="s">
        <v>330</v>
      </c>
      <c r="G3204" s="1374">
        <v>15990</v>
      </c>
      <c r="H3204" s="1374">
        <v>0</v>
      </c>
      <c r="I3204" s="1374">
        <v>688203.5</v>
      </c>
      <c r="J3204" s="1374">
        <v>0</v>
      </c>
      <c r="K3204" s="1374">
        <v>15990</v>
      </c>
      <c r="L3204" s="1374">
        <v>688203.5</v>
      </c>
    </row>
    <row r="3205" spans="1:12" ht="21">
      <c r="A3205" s="1372">
        <v>45535</v>
      </c>
      <c r="B3205" s="1373" t="s">
        <v>2397</v>
      </c>
      <c r="C3205" s="1373" t="s">
        <v>2463</v>
      </c>
      <c r="D3205" s="1373" t="s">
        <v>2464</v>
      </c>
      <c r="E3205" s="1373" t="s">
        <v>1044</v>
      </c>
      <c r="F3205" s="1373" t="s">
        <v>331</v>
      </c>
      <c r="G3205" s="1375"/>
      <c r="H3205" s="1375"/>
      <c r="I3205" s="1375"/>
      <c r="J3205" s="1375"/>
      <c r="K3205" s="1375"/>
      <c r="L3205" s="1375"/>
    </row>
    <row r="3206" spans="1:12" ht="21">
      <c r="A3206" s="1372">
        <v>45535</v>
      </c>
      <c r="B3206" s="1373" t="s">
        <v>2397</v>
      </c>
      <c r="C3206" s="1373" t="s">
        <v>2463</v>
      </c>
      <c r="D3206" s="1373" t="s">
        <v>2464</v>
      </c>
      <c r="E3206" s="1373" t="s">
        <v>1045</v>
      </c>
      <c r="F3206" s="1373" t="s">
        <v>2330</v>
      </c>
      <c r="G3206" s="1374">
        <v>9000</v>
      </c>
      <c r="H3206" s="1374">
        <v>0</v>
      </c>
      <c r="I3206" s="1374">
        <v>793326.14</v>
      </c>
      <c r="J3206" s="1374">
        <v>0</v>
      </c>
      <c r="K3206" s="1374">
        <v>9000</v>
      </c>
      <c r="L3206" s="1374">
        <v>793326.14</v>
      </c>
    </row>
    <row r="3207" spans="1:12" ht="21">
      <c r="A3207" s="1372">
        <v>45535</v>
      </c>
      <c r="B3207" s="1373" t="s">
        <v>2397</v>
      </c>
      <c r="C3207" s="1373" t="s">
        <v>2463</v>
      </c>
      <c r="D3207" s="1373" t="s">
        <v>2464</v>
      </c>
      <c r="E3207" s="1373" t="s">
        <v>1046</v>
      </c>
      <c r="F3207" s="1373" t="s">
        <v>332</v>
      </c>
      <c r="G3207" s="1375"/>
      <c r="H3207" s="1375"/>
      <c r="I3207" s="1375"/>
      <c r="J3207" s="1375"/>
      <c r="K3207" s="1375"/>
      <c r="L3207" s="1375"/>
    </row>
    <row r="3208" spans="1:12" ht="21">
      <c r="A3208" s="1372">
        <v>45535</v>
      </c>
      <c r="B3208" s="1373" t="s">
        <v>2397</v>
      </c>
      <c r="C3208" s="1373" t="s">
        <v>2463</v>
      </c>
      <c r="D3208" s="1373" t="s">
        <v>2464</v>
      </c>
      <c r="E3208" s="1373" t="s">
        <v>1047</v>
      </c>
      <c r="F3208" s="1373" t="s">
        <v>333</v>
      </c>
      <c r="G3208" s="1375"/>
      <c r="H3208" s="1375"/>
      <c r="I3208" s="1375"/>
      <c r="J3208" s="1375"/>
      <c r="K3208" s="1375"/>
      <c r="L3208" s="1375"/>
    </row>
    <row r="3209" spans="1:12" ht="21">
      <c r="A3209" s="1372">
        <v>45535</v>
      </c>
      <c r="B3209" s="1373" t="s">
        <v>2397</v>
      </c>
      <c r="C3209" s="1373" t="s">
        <v>2463</v>
      </c>
      <c r="D3209" s="1373" t="s">
        <v>2464</v>
      </c>
      <c r="E3209" s="1373" t="s">
        <v>1048</v>
      </c>
      <c r="F3209" s="1373" t="s">
        <v>419</v>
      </c>
      <c r="G3209" s="1375"/>
      <c r="H3209" s="1375"/>
      <c r="I3209" s="1375"/>
      <c r="J3209" s="1375"/>
      <c r="K3209" s="1375"/>
      <c r="L3209" s="1375"/>
    </row>
    <row r="3210" spans="1:12" ht="21">
      <c r="A3210" s="1372">
        <v>45535</v>
      </c>
      <c r="B3210" s="1373" t="s">
        <v>2397</v>
      </c>
      <c r="C3210" s="1373" t="s">
        <v>2463</v>
      </c>
      <c r="D3210" s="1373" t="s">
        <v>2464</v>
      </c>
      <c r="E3210" s="1373" t="s">
        <v>1049</v>
      </c>
      <c r="F3210" s="1373" t="s">
        <v>420</v>
      </c>
      <c r="G3210" s="1375"/>
      <c r="H3210" s="1375"/>
      <c r="I3210" s="1375"/>
      <c r="J3210" s="1375"/>
      <c r="K3210" s="1375"/>
      <c r="L3210" s="1375"/>
    </row>
    <row r="3211" spans="1:12" ht="21">
      <c r="A3211" s="1372">
        <v>45535</v>
      </c>
      <c r="B3211" s="1373" t="s">
        <v>2397</v>
      </c>
      <c r="C3211" s="1373" t="s">
        <v>2463</v>
      </c>
      <c r="D3211" s="1373" t="s">
        <v>2464</v>
      </c>
      <c r="E3211" s="1373" t="s">
        <v>1050</v>
      </c>
      <c r="F3211" s="1373" t="s">
        <v>334</v>
      </c>
      <c r="G3211" s="1375"/>
      <c r="H3211" s="1375"/>
      <c r="I3211" s="1375"/>
      <c r="J3211" s="1375"/>
      <c r="K3211" s="1375"/>
      <c r="L3211" s="1375"/>
    </row>
    <row r="3212" spans="1:12" ht="21">
      <c r="A3212" s="1372">
        <v>45535</v>
      </c>
      <c r="B3212" s="1373" t="s">
        <v>2397</v>
      </c>
      <c r="C3212" s="1373" t="s">
        <v>2463</v>
      </c>
      <c r="D3212" s="1373" t="s">
        <v>2464</v>
      </c>
      <c r="E3212" s="1373" t="s">
        <v>1051</v>
      </c>
      <c r="F3212" s="1373" t="s">
        <v>335</v>
      </c>
      <c r="G3212" s="1375"/>
      <c r="H3212" s="1375"/>
      <c r="I3212" s="1375"/>
      <c r="J3212" s="1375"/>
      <c r="K3212" s="1375"/>
      <c r="L3212" s="1375"/>
    </row>
    <row r="3213" spans="1:12" ht="21">
      <c r="A3213" s="1372">
        <v>45535</v>
      </c>
      <c r="B3213" s="1373" t="s">
        <v>2397</v>
      </c>
      <c r="C3213" s="1373" t="s">
        <v>2463</v>
      </c>
      <c r="D3213" s="1373" t="s">
        <v>2464</v>
      </c>
      <c r="E3213" s="1373" t="s">
        <v>1052</v>
      </c>
      <c r="F3213" s="1373" t="s">
        <v>336</v>
      </c>
      <c r="G3213" s="1375"/>
      <c r="H3213" s="1375"/>
      <c r="I3213" s="1375"/>
      <c r="J3213" s="1375"/>
      <c r="K3213" s="1375"/>
      <c r="L3213" s="1375"/>
    </row>
    <row r="3214" spans="1:12" ht="21">
      <c r="A3214" s="1372">
        <v>45535</v>
      </c>
      <c r="B3214" s="1373" t="s">
        <v>2397</v>
      </c>
      <c r="C3214" s="1373" t="s">
        <v>2463</v>
      </c>
      <c r="D3214" s="1373" t="s">
        <v>2464</v>
      </c>
      <c r="E3214" s="1373" t="s">
        <v>1053</v>
      </c>
      <c r="F3214" s="1373" t="s">
        <v>337</v>
      </c>
      <c r="G3214" s="1375"/>
      <c r="H3214" s="1375"/>
      <c r="I3214" s="1375"/>
      <c r="J3214" s="1375"/>
      <c r="K3214" s="1375"/>
      <c r="L3214" s="1375"/>
    </row>
    <row r="3215" spans="1:12" ht="21">
      <c r="A3215" s="1372">
        <v>45535</v>
      </c>
      <c r="B3215" s="1373" t="s">
        <v>2397</v>
      </c>
      <c r="C3215" s="1373" t="s">
        <v>2463</v>
      </c>
      <c r="D3215" s="1373" t="s">
        <v>2464</v>
      </c>
      <c r="E3215" s="1373" t="s">
        <v>1054</v>
      </c>
      <c r="F3215" s="1373" t="s">
        <v>458</v>
      </c>
      <c r="G3215" s="1374">
        <v>0</v>
      </c>
      <c r="H3215" s="1374">
        <v>0</v>
      </c>
      <c r="I3215" s="1374">
        <v>230270</v>
      </c>
      <c r="J3215" s="1374">
        <v>0</v>
      </c>
      <c r="K3215" s="1374">
        <v>0</v>
      </c>
      <c r="L3215" s="1374">
        <v>230270</v>
      </c>
    </row>
    <row r="3216" spans="1:12" ht="21">
      <c r="A3216" s="1372">
        <v>45535</v>
      </c>
      <c r="B3216" s="1373" t="s">
        <v>2397</v>
      </c>
      <c r="C3216" s="1373" t="s">
        <v>2463</v>
      </c>
      <c r="D3216" s="1373" t="s">
        <v>2464</v>
      </c>
      <c r="E3216" s="1373" t="s">
        <v>1055</v>
      </c>
      <c r="F3216" s="1373" t="s">
        <v>1687</v>
      </c>
      <c r="G3216" s="1374">
        <v>0</v>
      </c>
      <c r="H3216" s="1374">
        <v>0</v>
      </c>
      <c r="I3216" s="1374">
        <v>338792.48</v>
      </c>
      <c r="J3216" s="1374">
        <v>0</v>
      </c>
      <c r="K3216" s="1374">
        <v>0</v>
      </c>
      <c r="L3216" s="1374">
        <v>338792.48</v>
      </c>
    </row>
    <row r="3217" spans="1:12" ht="21">
      <c r="A3217" s="1372">
        <v>45535</v>
      </c>
      <c r="B3217" s="1373" t="s">
        <v>2397</v>
      </c>
      <c r="C3217" s="1373" t="s">
        <v>2463</v>
      </c>
      <c r="D3217" s="1373" t="s">
        <v>2464</v>
      </c>
      <c r="E3217" s="1373" t="s">
        <v>1056</v>
      </c>
      <c r="F3217" s="1373" t="s">
        <v>338</v>
      </c>
      <c r="G3217" s="1375"/>
      <c r="H3217" s="1375"/>
      <c r="I3217" s="1375"/>
      <c r="J3217" s="1375"/>
      <c r="K3217" s="1375"/>
      <c r="L3217" s="1375"/>
    </row>
    <row r="3218" spans="1:12" ht="21">
      <c r="A3218" s="1372">
        <v>45535</v>
      </c>
      <c r="B3218" s="1373" t="s">
        <v>2397</v>
      </c>
      <c r="C3218" s="1373" t="s">
        <v>2463</v>
      </c>
      <c r="D3218" s="1373" t="s">
        <v>2464</v>
      </c>
      <c r="E3218" s="1373" t="s">
        <v>1057</v>
      </c>
      <c r="F3218" s="1373" t="s">
        <v>1688</v>
      </c>
      <c r="G3218" s="1374">
        <v>126200</v>
      </c>
      <c r="H3218" s="1374">
        <v>0</v>
      </c>
      <c r="I3218" s="1374">
        <v>1490757.6</v>
      </c>
      <c r="J3218" s="1374">
        <v>0</v>
      </c>
      <c r="K3218" s="1374">
        <v>126200</v>
      </c>
      <c r="L3218" s="1374">
        <v>1490757.6</v>
      </c>
    </row>
    <row r="3219" spans="1:12" ht="21">
      <c r="A3219" s="1372">
        <v>45535</v>
      </c>
      <c r="B3219" s="1373" t="s">
        <v>2397</v>
      </c>
      <c r="C3219" s="1373" t="s">
        <v>2463</v>
      </c>
      <c r="D3219" s="1373" t="s">
        <v>2464</v>
      </c>
      <c r="E3219" s="1373" t="s">
        <v>1058</v>
      </c>
      <c r="F3219" s="1373" t="s">
        <v>459</v>
      </c>
      <c r="G3219" s="1374">
        <v>107448.25</v>
      </c>
      <c r="H3219" s="1374">
        <v>0</v>
      </c>
      <c r="I3219" s="1374">
        <v>1447165.35</v>
      </c>
      <c r="J3219" s="1374">
        <v>0</v>
      </c>
      <c r="K3219" s="1374">
        <v>107448.25</v>
      </c>
      <c r="L3219" s="1374">
        <v>1447165.35</v>
      </c>
    </row>
    <row r="3220" spans="1:12" ht="21">
      <c r="A3220" s="1372">
        <v>45535</v>
      </c>
      <c r="B3220" s="1373" t="s">
        <v>2397</v>
      </c>
      <c r="C3220" s="1373" t="s">
        <v>2463</v>
      </c>
      <c r="D3220" s="1373" t="s">
        <v>2464</v>
      </c>
      <c r="E3220" s="1373" t="s">
        <v>1059</v>
      </c>
      <c r="F3220" s="1373" t="s">
        <v>1689</v>
      </c>
      <c r="G3220" s="1375"/>
      <c r="H3220" s="1375"/>
      <c r="I3220" s="1375"/>
      <c r="J3220" s="1375"/>
      <c r="K3220" s="1375"/>
      <c r="L3220" s="1375"/>
    </row>
    <row r="3221" spans="1:12" ht="21">
      <c r="A3221" s="1372">
        <v>45535</v>
      </c>
      <c r="B3221" s="1373" t="s">
        <v>2397</v>
      </c>
      <c r="C3221" s="1373" t="s">
        <v>2463</v>
      </c>
      <c r="D3221" s="1373" t="s">
        <v>2464</v>
      </c>
      <c r="E3221" s="1373" t="s">
        <v>1500</v>
      </c>
      <c r="F3221" s="1373" t="s">
        <v>1858</v>
      </c>
      <c r="G3221" s="1375"/>
      <c r="H3221" s="1375"/>
      <c r="I3221" s="1375"/>
      <c r="J3221" s="1375"/>
      <c r="K3221" s="1375"/>
      <c r="L3221" s="1375"/>
    </row>
    <row r="3222" spans="1:12" ht="21">
      <c r="A3222" s="1372">
        <v>45535</v>
      </c>
      <c r="B3222" s="1373" t="s">
        <v>2397</v>
      </c>
      <c r="C3222" s="1373" t="s">
        <v>2463</v>
      </c>
      <c r="D3222" s="1373" t="s">
        <v>2464</v>
      </c>
      <c r="E3222" s="1373" t="s">
        <v>1859</v>
      </c>
      <c r="F3222" s="1373" t="s">
        <v>1860</v>
      </c>
      <c r="G3222" s="1375"/>
      <c r="H3222" s="1375"/>
      <c r="I3222" s="1375"/>
      <c r="J3222" s="1375"/>
      <c r="K3222" s="1375"/>
      <c r="L3222" s="1375"/>
    </row>
    <row r="3223" spans="1:12" ht="21">
      <c r="A3223" s="1372">
        <v>45535</v>
      </c>
      <c r="B3223" s="1373" t="s">
        <v>2397</v>
      </c>
      <c r="C3223" s="1373" t="s">
        <v>2463</v>
      </c>
      <c r="D3223" s="1373" t="s">
        <v>2464</v>
      </c>
      <c r="E3223" s="1373" t="s">
        <v>1060</v>
      </c>
      <c r="F3223" s="1373" t="s">
        <v>1690</v>
      </c>
      <c r="G3223" s="1375"/>
      <c r="H3223" s="1375"/>
      <c r="I3223" s="1375"/>
      <c r="J3223" s="1375"/>
      <c r="K3223" s="1375"/>
      <c r="L3223" s="1375"/>
    </row>
    <row r="3224" spans="1:12" ht="21">
      <c r="A3224" s="1372">
        <v>45535</v>
      </c>
      <c r="B3224" s="1373" t="s">
        <v>2397</v>
      </c>
      <c r="C3224" s="1373" t="s">
        <v>2463</v>
      </c>
      <c r="D3224" s="1373" t="s">
        <v>2464</v>
      </c>
      <c r="E3224" s="1373" t="s">
        <v>1061</v>
      </c>
      <c r="F3224" s="1373" t="s">
        <v>1691</v>
      </c>
      <c r="G3224" s="1375"/>
      <c r="H3224" s="1375"/>
      <c r="I3224" s="1375"/>
      <c r="J3224" s="1375"/>
      <c r="K3224" s="1375"/>
      <c r="L3224" s="1375"/>
    </row>
    <row r="3225" spans="1:12" ht="21">
      <c r="A3225" s="1372">
        <v>45535</v>
      </c>
      <c r="B3225" s="1373" t="s">
        <v>2397</v>
      </c>
      <c r="C3225" s="1373" t="s">
        <v>2463</v>
      </c>
      <c r="D3225" s="1373" t="s">
        <v>2464</v>
      </c>
      <c r="E3225" s="1373" t="s">
        <v>1062</v>
      </c>
      <c r="F3225" s="1373" t="s">
        <v>339</v>
      </c>
      <c r="G3225" s="1375"/>
      <c r="H3225" s="1375"/>
      <c r="I3225" s="1375"/>
      <c r="J3225" s="1375"/>
      <c r="K3225" s="1375"/>
      <c r="L3225" s="1375"/>
    </row>
    <row r="3226" spans="1:12" ht="21">
      <c r="A3226" s="1372">
        <v>45535</v>
      </c>
      <c r="B3226" s="1373" t="s">
        <v>2397</v>
      </c>
      <c r="C3226" s="1373" t="s">
        <v>2463</v>
      </c>
      <c r="D3226" s="1373" t="s">
        <v>2464</v>
      </c>
      <c r="E3226" s="1373" t="s">
        <v>1983</v>
      </c>
      <c r="F3226" s="1373" t="s">
        <v>1984</v>
      </c>
      <c r="G3226" s="1374">
        <v>80000</v>
      </c>
      <c r="H3226" s="1374">
        <v>0</v>
      </c>
      <c r="I3226" s="1374">
        <v>800000</v>
      </c>
      <c r="J3226" s="1374">
        <v>0</v>
      </c>
      <c r="K3226" s="1374">
        <v>80000</v>
      </c>
      <c r="L3226" s="1374">
        <v>800000</v>
      </c>
    </row>
    <row r="3227" spans="1:12" ht="21">
      <c r="A3227" s="1372">
        <v>45535</v>
      </c>
      <c r="B3227" s="1373" t="s">
        <v>2397</v>
      </c>
      <c r="C3227" s="1373" t="s">
        <v>2463</v>
      </c>
      <c r="D3227" s="1373" t="s">
        <v>2464</v>
      </c>
      <c r="E3227" s="1373" t="s">
        <v>1985</v>
      </c>
      <c r="F3227" s="1373" t="s">
        <v>1324</v>
      </c>
      <c r="G3227" s="1374">
        <v>20000</v>
      </c>
      <c r="H3227" s="1374">
        <v>0</v>
      </c>
      <c r="I3227" s="1374">
        <v>215000</v>
      </c>
      <c r="J3227" s="1374">
        <v>0</v>
      </c>
      <c r="K3227" s="1374">
        <v>20000</v>
      </c>
      <c r="L3227" s="1374">
        <v>215000</v>
      </c>
    </row>
    <row r="3228" spans="1:12" ht="21">
      <c r="A3228" s="1372">
        <v>45535</v>
      </c>
      <c r="B3228" s="1373" t="s">
        <v>2397</v>
      </c>
      <c r="C3228" s="1373" t="s">
        <v>2463</v>
      </c>
      <c r="D3228" s="1373" t="s">
        <v>2464</v>
      </c>
      <c r="E3228" s="1373" t="s">
        <v>1986</v>
      </c>
      <c r="F3228" s="1373" t="s">
        <v>1987</v>
      </c>
      <c r="G3228" s="1374">
        <v>35000</v>
      </c>
      <c r="H3228" s="1374">
        <v>0</v>
      </c>
      <c r="I3228" s="1374">
        <v>330000</v>
      </c>
      <c r="J3228" s="1374">
        <v>0</v>
      </c>
      <c r="K3228" s="1374">
        <v>35000</v>
      </c>
      <c r="L3228" s="1374">
        <v>330000</v>
      </c>
    </row>
    <row r="3229" spans="1:12" ht="21">
      <c r="A3229" s="1372">
        <v>45535</v>
      </c>
      <c r="B3229" s="1373" t="s">
        <v>2397</v>
      </c>
      <c r="C3229" s="1373" t="s">
        <v>2463</v>
      </c>
      <c r="D3229" s="1373" t="s">
        <v>2464</v>
      </c>
      <c r="E3229" s="1373" t="s">
        <v>1988</v>
      </c>
      <c r="F3229" s="1373" t="s">
        <v>1692</v>
      </c>
      <c r="G3229" s="1374">
        <v>2177345.25</v>
      </c>
      <c r="H3229" s="1374">
        <v>0</v>
      </c>
      <c r="I3229" s="1374">
        <v>22031170.5</v>
      </c>
      <c r="J3229" s="1374">
        <v>0</v>
      </c>
      <c r="K3229" s="1374">
        <v>2177345.25</v>
      </c>
      <c r="L3229" s="1374">
        <v>22031170.5</v>
      </c>
    </row>
    <row r="3230" spans="1:12" ht="21">
      <c r="A3230" s="1372">
        <v>45535</v>
      </c>
      <c r="B3230" s="1373" t="s">
        <v>2397</v>
      </c>
      <c r="C3230" s="1373" t="s">
        <v>2463</v>
      </c>
      <c r="D3230" s="1373" t="s">
        <v>2464</v>
      </c>
      <c r="E3230" s="1373" t="s">
        <v>1989</v>
      </c>
      <c r="F3230" s="1373" t="s">
        <v>1693</v>
      </c>
      <c r="G3230" s="1374">
        <v>169504.5</v>
      </c>
      <c r="H3230" s="1374">
        <v>53151.5</v>
      </c>
      <c r="I3230" s="1374">
        <v>2219086</v>
      </c>
      <c r="J3230" s="1374">
        <v>0</v>
      </c>
      <c r="K3230" s="1374">
        <v>116353</v>
      </c>
      <c r="L3230" s="1374">
        <v>2219086</v>
      </c>
    </row>
    <row r="3231" spans="1:12" ht="21">
      <c r="A3231" s="1372">
        <v>45535</v>
      </c>
      <c r="B3231" s="1373" t="s">
        <v>2397</v>
      </c>
      <c r="C3231" s="1373" t="s">
        <v>2463</v>
      </c>
      <c r="D3231" s="1373" t="s">
        <v>2464</v>
      </c>
      <c r="E3231" s="1373" t="s">
        <v>1990</v>
      </c>
      <c r="F3231" s="1373" t="s">
        <v>1694</v>
      </c>
      <c r="G3231" s="1375"/>
      <c r="H3231" s="1375"/>
      <c r="I3231" s="1375"/>
      <c r="J3231" s="1375"/>
      <c r="K3231" s="1375"/>
      <c r="L3231" s="1375"/>
    </row>
    <row r="3232" spans="1:12" ht="21">
      <c r="A3232" s="1372">
        <v>45535</v>
      </c>
      <c r="B3232" s="1373" t="s">
        <v>2397</v>
      </c>
      <c r="C3232" s="1373" t="s">
        <v>2463</v>
      </c>
      <c r="D3232" s="1373" t="s">
        <v>2464</v>
      </c>
      <c r="E3232" s="1373" t="s">
        <v>1991</v>
      </c>
      <c r="F3232" s="1373" t="s">
        <v>1695</v>
      </c>
      <c r="G3232" s="1374">
        <v>0</v>
      </c>
      <c r="H3232" s="1374">
        <v>0</v>
      </c>
      <c r="I3232" s="1374">
        <v>5100</v>
      </c>
      <c r="J3232" s="1374">
        <v>0</v>
      </c>
      <c r="K3232" s="1374">
        <v>0</v>
      </c>
      <c r="L3232" s="1374">
        <v>5100</v>
      </c>
    </row>
    <row r="3233" spans="1:12" ht="21">
      <c r="A3233" s="1372">
        <v>45535</v>
      </c>
      <c r="B3233" s="1373" t="s">
        <v>2397</v>
      </c>
      <c r="C3233" s="1373" t="s">
        <v>2463</v>
      </c>
      <c r="D3233" s="1373" t="s">
        <v>2464</v>
      </c>
      <c r="E3233" s="1373" t="s">
        <v>1992</v>
      </c>
      <c r="F3233" s="1373" t="s">
        <v>1698</v>
      </c>
      <c r="G3233" s="1374">
        <v>6000</v>
      </c>
      <c r="H3233" s="1374">
        <v>0</v>
      </c>
      <c r="I3233" s="1374">
        <v>53400</v>
      </c>
      <c r="J3233" s="1374">
        <v>0</v>
      </c>
      <c r="K3233" s="1374">
        <v>6000</v>
      </c>
      <c r="L3233" s="1374">
        <v>53400</v>
      </c>
    </row>
    <row r="3234" spans="1:12" ht="21">
      <c r="A3234" s="1372">
        <v>45535</v>
      </c>
      <c r="B3234" s="1373" t="s">
        <v>2397</v>
      </c>
      <c r="C3234" s="1373" t="s">
        <v>2463</v>
      </c>
      <c r="D3234" s="1373" t="s">
        <v>2464</v>
      </c>
      <c r="E3234" s="1373" t="s">
        <v>1993</v>
      </c>
      <c r="F3234" s="1373" t="s">
        <v>1696</v>
      </c>
      <c r="G3234" s="1374">
        <v>0</v>
      </c>
      <c r="H3234" s="1374">
        <v>0</v>
      </c>
      <c r="I3234" s="1374">
        <v>225000</v>
      </c>
      <c r="J3234" s="1374">
        <v>0</v>
      </c>
      <c r="K3234" s="1374">
        <v>0</v>
      </c>
      <c r="L3234" s="1374">
        <v>225000</v>
      </c>
    </row>
    <row r="3235" spans="1:12" ht="21">
      <c r="A3235" s="1372">
        <v>45535</v>
      </c>
      <c r="B3235" s="1373" t="s">
        <v>2397</v>
      </c>
      <c r="C3235" s="1373" t="s">
        <v>2463</v>
      </c>
      <c r="D3235" s="1373" t="s">
        <v>2464</v>
      </c>
      <c r="E3235" s="1373" t="s">
        <v>1994</v>
      </c>
      <c r="F3235" s="1373" t="s">
        <v>1697</v>
      </c>
      <c r="G3235" s="1375"/>
      <c r="H3235" s="1375"/>
      <c r="I3235" s="1375"/>
      <c r="J3235" s="1375"/>
      <c r="K3235" s="1375"/>
      <c r="L3235" s="1375"/>
    </row>
    <row r="3236" spans="1:12" ht="21">
      <c r="A3236" s="1372">
        <v>45535</v>
      </c>
      <c r="B3236" s="1373" t="s">
        <v>2397</v>
      </c>
      <c r="C3236" s="1373" t="s">
        <v>2463</v>
      </c>
      <c r="D3236" s="1373" t="s">
        <v>2464</v>
      </c>
      <c r="E3236" s="1373" t="s">
        <v>1995</v>
      </c>
      <c r="F3236" s="1373" t="s">
        <v>1850</v>
      </c>
      <c r="G3236" s="1374">
        <v>167200</v>
      </c>
      <c r="H3236" s="1374">
        <v>0</v>
      </c>
      <c r="I3236" s="1374">
        <v>1060500</v>
      </c>
      <c r="J3236" s="1374">
        <v>0</v>
      </c>
      <c r="K3236" s="1374">
        <v>167200</v>
      </c>
      <c r="L3236" s="1374">
        <v>1060500</v>
      </c>
    </row>
    <row r="3237" spans="1:12" ht="21">
      <c r="A3237" s="1372">
        <v>45535</v>
      </c>
      <c r="B3237" s="1373" t="s">
        <v>2397</v>
      </c>
      <c r="C3237" s="1373" t="s">
        <v>2463</v>
      </c>
      <c r="D3237" s="1373" t="s">
        <v>2464</v>
      </c>
      <c r="E3237" s="1373" t="s">
        <v>1996</v>
      </c>
      <c r="F3237" s="1373" t="s">
        <v>1907</v>
      </c>
      <c r="G3237" s="1375"/>
      <c r="H3237" s="1375"/>
      <c r="I3237" s="1375"/>
      <c r="J3237" s="1375"/>
      <c r="K3237" s="1375"/>
      <c r="L3237" s="1375"/>
    </row>
    <row r="3238" spans="1:12" ht="21">
      <c r="A3238" s="1372">
        <v>45535</v>
      </c>
      <c r="B3238" s="1373" t="s">
        <v>2397</v>
      </c>
      <c r="C3238" s="1373" t="s">
        <v>2463</v>
      </c>
      <c r="D3238" s="1373" t="s">
        <v>2464</v>
      </c>
      <c r="E3238" s="1373" t="s">
        <v>1997</v>
      </c>
      <c r="F3238" s="1373" t="s">
        <v>1401</v>
      </c>
      <c r="G3238" s="1374">
        <v>1396204.5</v>
      </c>
      <c r="H3238" s="1374">
        <v>0</v>
      </c>
      <c r="I3238" s="1374">
        <v>7679600.7999999998</v>
      </c>
      <c r="J3238" s="1374">
        <v>0</v>
      </c>
      <c r="K3238" s="1374">
        <v>1396204.5</v>
      </c>
      <c r="L3238" s="1374">
        <v>7679600.7999999998</v>
      </c>
    </row>
    <row r="3239" spans="1:12" ht="21">
      <c r="A3239" s="1372">
        <v>45535</v>
      </c>
      <c r="B3239" s="1373" t="s">
        <v>2397</v>
      </c>
      <c r="C3239" s="1373" t="s">
        <v>2463</v>
      </c>
      <c r="D3239" s="1373" t="s">
        <v>2464</v>
      </c>
      <c r="E3239" s="1373" t="s">
        <v>1998</v>
      </c>
      <c r="F3239" s="1373" t="s">
        <v>2331</v>
      </c>
      <c r="G3239" s="1374">
        <v>0</v>
      </c>
      <c r="H3239" s="1374">
        <v>0</v>
      </c>
      <c r="I3239" s="1374">
        <v>40150.6</v>
      </c>
      <c r="J3239" s="1374">
        <v>0</v>
      </c>
      <c r="K3239" s="1374">
        <v>0</v>
      </c>
      <c r="L3239" s="1374">
        <v>40150.6</v>
      </c>
    </row>
    <row r="3240" spans="1:12" ht="21">
      <c r="A3240" s="1372">
        <v>45535</v>
      </c>
      <c r="B3240" s="1373" t="s">
        <v>2397</v>
      </c>
      <c r="C3240" s="1373" t="s">
        <v>2463</v>
      </c>
      <c r="D3240" s="1373" t="s">
        <v>2464</v>
      </c>
      <c r="E3240" s="1373" t="s">
        <v>1999</v>
      </c>
      <c r="F3240" s="1373" t="s">
        <v>1395</v>
      </c>
      <c r="G3240" s="1375"/>
      <c r="H3240" s="1375"/>
      <c r="I3240" s="1375"/>
      <c r="J3240" s="1375"/>
      <c r="K3240" s="1375"/>
      <c r="L3240" s="1375"/>
    </row>
    <row r="3241" spans="1:12" ht="21">
      <c r="A3241" s="1372">
        <v>45535</v>
      </c>
      <c r="B3241" s="1373" t="s">
        <v>2397</v>
      </c>
      <c r="C3241" s="1373" t="s">
        <v>2463</v>
      </c>
      <c r="D3241" s="1373" t="s">
        <v>2464</v>
      </c>
      <c r="E3241" s="1373" t="s">
        <v>2000</v>
      </c>
      <c r="F3241" s="1373" t="s">
        <v>1396</v>
      </c>
      <c r="G3241" s="1375"/>
      <c r="H3241" s="1375"/>
      <c r="I3241" s="1375"/>
      <c r="J3241" s="1375"/>
      <c r="K3241" s="1375"/>
      <c r="L3241" s="1375"/>
    </row>
    <row r="3242" spans="1:12" ht="21">
      <c r="A3242" s="1372">
        <v>45535</v>
      </c>
      <c r="B3242" s="1373" t="s">
        <v>2397</v>
      </c>
      <c r="C3242" s="1373" t="s">
        <v>2463</v>
      </c>
      <c r="D3242" s="1373" t="s">
        <v>2464</v>
      </c>
      <c r="E3242" s="1373" t="s">
        <v>2001</v>
      </c>
      <c r="F3242" s="1373" t="s">
        <v>1399</v>
      </c>
      <c r="G3242" s="1374">
        <v>0</v>
      </c>
      <c r="H3242" s="1374">
        <v>0</v>
      </c>
      <c r="I3242" s="1374">
        <v>41700</v>
      </c>
      <c r="J3242" s="1374">
        <v>0</v>
      </c>
      <c r="K3242" s="1374">
        <v>0</v>
      </c>
      <c r="L3242" s="1374">
        <v>41700</v>
      </c>
    </row>
    <row r="3243" spans="1:12" ht="21">
      <c r="A3243" s="1372">
        <v>45535</v>
      </c>
      <c r="B3243" s="1373" t="s">
        <v>2397</v>
      </c>
      <c r="C3243" s="1373" t="s">
        <v>2463</v>
      </c>
      <c r="D3243" s="1373" t="s">
        <v>2464</v>
      </c>
      <c r="E3243" s="1373" t="s">
        <v>2002</v>
      </c>
      <c r="F3243" s="1373" t="s">
        <v>1400</v>
      </c>
      <c r="G3243" s="1374">
        <v>50374</v>
      </c>
      <c r="H3243" s="1374">
        <v>0</v>
      </c>
      <c r="I3243" s="1374">
        <v>299412.7</v>
      </c>
      <c r="J3243" s="1374">
        <v>0</v>
      </c>
      <c r="K3243" s="1374">
        <v>50374</v>
      </c>
      <c r="L3243" s="1374">
        <v>299412.7</v>
      </c>
    </row>
    <row r="3244" spans="1:12" ht="21">
      <c r="A3244" s="1372">
        <v>45535</v>
      </c>
      <c r="B3244" s="1373" t="s">
        <v>2397</v>
      </c>
      <c r="C3244" s="1373" t="s">
        <v>2463</v>
      </c>
      <c r="D3244" s="1373" t="s">
        <v>2464</v>
      </c>
      <c r="E3244" s="1373" t="s">
        <v>2003</v>
      </c>
      <c r="F3244" s="1373" t="s">
        <v>2332</v>
      </c>
      <c r="G3244" s="1375"/>
      <c r="H3244" s="1375"/>
      <c r="I3244" s="1375"/>
      <c r="J3244" s="1375"/>
      <c r="K3244" s="1375"/>
      <c r="L3244" s="1375"/>
    </row>
    <row r="3245" spans="1:12" ht="21">
      <c r="A3245" s="1372">
        <v>45535</v>
      </c>
      <c r="B3245" s="1373" t="s">
        <v>2397</v>
      </c>
      <c r="C3245" s="1373" t="s">
        <v>2463</v>
      </c>
      <c r="D3245" s="1373" t="s">
        <v>2464</v>
      </c>
      <c r="E3245" s="1373" t="s">
        <v>2005</v>
      </c>
      <c r="F3245" s="1373" t="s">
        <v>2333</v>
      </c>
      <c r="G3245" s="1375"/>
      <c r="H3245" s="1375"/>
      <c r="I3245" s="1375"/>
      <c r="J3245" s="1375"/>
      <c r="K3245" s="1375"/>
      <c r="L3245" s="1375"/>
    </row>
    <row r="3246" spans="1:12" ht="21">
      <c r="A3246" s="1372">
        <v>45535</v>
      </c>
      <c r="B3246" s="1373" t="s">
        <v>2397</v>
      </c>
      <c r="C3246" s="1373" t="s">
        <v>2463</v>
      </c>
      <c r="D3246" s="1373" t="s">
        <v>2464</v>
      </c>
      <c r="E3246" s="1373" t="s">
        <v>1064</v>
      </c>
      <c r="F3246" s="1373" t="s">
        <v>2334</v>
      </c>
      <c r="G3246" s="1374">
        <v>34726.54</v>
      </c>
      <c r="H3246" s="1374">
        <v>0</v>
      </c>
      <c r="I3246" s="1374">
        <v>381991.94</v>
      </c>
      <c r="J3246" s="1374">
        <v>0</v>
      </c>
      <c r="K3246" s="1374">
        <v>34726.54</v>
      </c>
      <c r="L3246" s="1374">
        <v>381991.94</v>
      </c>
    </row>
    <row r="3247" spans="1:12" ht="21">
      <c r="A3247" s="1372">
        <v>45535</v>
      </c>
      <c r="B3247" s="1373" t="s">
        <v>2397</v>
      </c>
      <c r="C3247" s="1373" t="s">
        <v>2463</v>
      </c>
      <c r="D3247" s="1373" t="s">
        <v>2464</v>
      </c>
      <c r="E3247" s="1373" t="s">
        <v>1065</v>
      </c>
      <c r="F3247" s="1373" t="s">
        <v>1699</v>
      </c>
      <c r="G3247" s="1374">
        <v>329920.05</v>
      </c>
      <c r="H3247" s="1374">
        <v>0</v>
      </c>
      <c r="I3247" s="1374">
        <v>3629120.55</v>
      </c>
      <c r="J3247" s="1374">
        <v>0</v>
      </c>
      <c r="K3247" s="1374">
        <v>329920.05</v>
      </c>
      <c r="L3247" s="1374">
        <v>3629120.55</v>
      </c>
    </row>
    <row r="3248" spans="1:12" ht="21">
      <c r="A3248" s="1372">
        <v>45535</v>
      </c>
      <c r="B3248" s="1373" t="s">
        <v>2397</v>
      </c>
      <c r="C3248" s="1373" t="s">
        <v>2463</v>
      </c>
      <c r="D3248" s="1373" t="s">
        <v>2464</v>
      </c>
      <c r="E3248" s="1373" t="s">
        <v>1066</v>
      </c>
      <c r="F3248" s="1373" t="s">
        <v>1700</v>
      </c>
      <c r="G3248" s="1375"/>
      <c r="H3248" s="1375"/>
      <c r="I3248" s="1375"/>
      <c r="J3248" s="1375"/>
      <c r="K3248" s="1375"/>
      <c r="L3248" s="1375"/>
    </row>
    <row r="3249" spans="1:12" ht="21">
      <c r="A3249" s="1372">
        <v>45535</v>
      </c>
      <c r="B3249" s="1373" t="s">
        <v>2397</v>
      </c>
      <c r="C3249" s="1373" t="s">
        <v>2463</v>
      </c>
      <c r="D3249" s="1373" t="s">
        <v>2464</v>
      </c>
      <c r="E3249" s="1373" t="s">
        <v>1067</v>
      </c>
      <c r="F3249" s="1373" t="s">
        <v>1701</v>
      </c>
      <c r="G3249" s="1374">
        <v>3960.06</v>
      </c>
      <c r="H3249" s="1374">
        <v>0</v>
      </c>
      <c r="I3249" s="1374">
        <v>29727.360000000001</v>
      </c>
      <c r="J3249" s="1374">
        <v>0</v>
      </c>
      <c r="K3249" s="1374">
        <v>3960.06</v>
      </c>
      <c r="L3249" s="1374">
        <v>29727.360000000001</v>
      </c>
    </row>
    <row r="3250" spans="1:12" ht="21">
      <c r="A3250" s="1372">
        <v>45535</v>
      </c>
      <c r="B3250" s="1373" t="s">
        <v>2397</v>
      </c>
      <c r="C3250" s="1373" t="s">
        <v>2463</v>
      </c>
      <c r="D3250" s="1373" t="s">
        <v>2464</v>
      </c>
      <c r="E3250" s="1373" t="s">
        <v>1068</v>
      </c>
      <c r="F3250" s="1373" t="s">
        <v>2335</v>
      </c>
      <c r="G3250" s="1375"/>
      <c r="H3250" s="1375"/>
      <c r="I3250" s="1375"/>
      <c r="J3250" s="1375"/>
      <c r="K3250" s="1375"/>
      <c r="L3250" s="1375"/>
    </row>
    <row r="3251" spans="1:12" ht="21">
      <c r="A3251" s="1372">
        <v>45535</v>
      </c>
      <c r="B3251" s="1373" t="s">
        <v>2397</v>
      </c>
      <c r="C3251" s="1373" t="s">
        <v>2463</v>
      </c>
      <c r="D3251" s="1373" t="s">
        <v>2464</v>
      </c>
      <c r="E3251" s="1373" t="s">
        <v>1069</v>
      </c>
      <c r="F3251" s="1373" t="s">
        <v>1702</v>
      </c>
      <c r="G3251" s="1375"/>
      <c r="H3251" s="1375"/>
      <c r="I3251" s="1375"/>
      <c r="J3251" s="1375"/>
      <c r="K3251" s="1375"/>
      <c r="L3251" s="1375"/>
    </row>
    <row r="3252" spans="1:12" ht="21">
      <c r="A3252" s="1372">
        <v>45535</v>
      </c>
      <c r="B3252" s="1373" t="s">
        <v>2397</v>
      </c>
      <c r="C3252" s="1373" t="s">
        <v>2463</v>
      </c>
      <c r="D3252" s="1373" t="s">
        <v>2464</v>
      </c>
      <c r="E3252" s="1373" t="s">
        <v>1070</v>
      </c>
      <c r="F3252" s="1373" t="s">
        <v>1703</v>
      </c>
      <c r="G3252" s="1375"/>
      <c r="H3252" s="1375"/>
      <c r="I3252" s="1375"/>
      <c r="J3252" s="1375"/>
      <c r="K3252" s="1375"/>
      <c r="L3252" s="1375"/>
    </row>
    <row r="3253" spans="1:12" ht="21">
      <c r="A3253" s="1372">
        <v>45535</v>
      </c>
      <c r="B3253" s="1373" t="s">
        <v>2397</v>
      </c>
      <c r="C3253" s="1373" t="s">
        <v>2463</v>
      </c>
      <c r="D3253" s="1373" t="s">
        <v>2464</v>
      </c>
      <c r="E3253" s="1373" t="s">
        <v>1071</v>
      </c>
      <c r="F3253" s="1373" t="s">
        <v>341</v>
      </c>
      <c r="G3253" s="1375"/>
      <c r="H3253" s="1375"/>
      <c r="I3253" s="1375"/>
      <c r="J3253" s="1375"/>
      <c r="K3253" s="1375"/>
      <c r="L3253" s="1375"/>
    </row>
    <row r="3254" spans="1:12" ht="21">
      <c r="A3254" s="1372">
        <v>45535</v>
      </c>
      <c r="B3254" s="1373" t="s">
        <v>2397</v>
      </c>
      <c r="C3254" s="1373" t="s">
        <v>2463</v>
      </c>
      <c r="D3254" s="1373" t="s">
        <v>2464</v>
      </c>
      <c r="E3254" s="1373" t="s">
        <v>1072</v>
      </c>
      <c r="F3254" s="1373" t="s">
        <v>2336</v>
      </c>
      <c r="G3254" s="1375"/>
      <c r="H3254" s="1375"/>
      <c r="I3254" s="1375"/>
      <c r="J3254" s="1375"/>
      <c r="K3254" s="1375"/>
      <c r="L3254" s="1375"/>
    </row>
    <row r="3255" spans="1:12" ht="21">
      <c r="A3255" s="1372">
        <v>45535</v>
      </c>
      <c r="B3255" s="1373" t="s">
        <v>2397</v>
      </c>
      <c r="C3255" s="1373" t="s">
        <v>2463</v>
      </c>
      <c r="D3255" s="1373" t="s">
        <v>2464</v>
      </c>
      <c r="E3255" s="1373" t="s">
        <v>1073</v>
      </c>
      <c r="F3255" s="1373" t="s">
        <v>2337</v>
      </c>
      <c r="G3255" s="1375"/>
      <c r="H3255" s="1375"/>
      <c r="I3255" s="1375"/>
      <c r="J3255" s="1375"/>
      <c r="K3255" s="1375"/>
      <c r="L3255" s="1375"/>
    </row>
    <row r="3256" spans="1:12" ht="21">
      <c r="A3256" s="1372">
        <v>45535</v>
      </c>
      <c r="B3256" s="1373" t="s">
        <v>2397</v>
      </c>
      <c r="C3256" s="1373" t="s">
        <v>2463</v>
      </c>
      <c r="D3256" s="1373" t="s">
        <v>2464</v>
      </c>
      <c r="E3256" s="1373" t="s">
        <v>1074</v>
      </c>
      <c r="F3256" s="1373" t="s">
        <v>2338</v>
      </c>
      <c r="G3256" s="1375"/>
      <c r="H3256" s="1375"/>
      <c r="I3256" s="1375"/>
      <c r="J3256" s="1375"/>
      <c r="K3256" s="1375"/>
      <c r="L3256" s="1375"/>
    </row>
    <row r="3257" spans="1:12" ht="21">
      <c r="A3257" s="1372">
        <v>45535</v>
      </c>
      <c r="B3257" s="1373" t="s">
        <v>2397</v>
      </c>
      <c r="C3257" s="1373" t="s">
        <v>2463</v>
      </c>
      <c r="D3257" s="1373" t="s">
        <v>2464</v>
      </c>
      <c r="E3257" s="1373" t="s">
        <v>1075</v>
      </c>
      <c r="F3257" s="1373" t="s">
        <v>2339</v>
      </c>
      <c r="G3257" s="1375"/>
      <c r="H3257" s="1375"/>
      <c r="I3257" s="1375"/>
      <c r="J3257" s="1375"/>
      <c r="K3257" s="1375"/>
      <c r="L3257" s="1375"/>
    </row>
    <row r="3258" spans="1:12" ht="21">
      <c r="A3258" s="1372">
        <v>45535</v>
      </c>
      <c r="B3258" s="1373" t="s">
        <v>2397</v>
      </c>
      <c r="C3258" s="1373" t="s">
        <v>2463</v>
      </c>
      <c r="D3258" s="1373" t="s">
        <v>2464</v>
      </c>
      <c r="E3258" s="1373" t="s">
        <v>1076</v>
      </c>
      <c r="F3258" s="1373" t="s">
        <v>2340</v>
      </c>
      <c r="G3258" s="1375"/>
      <c r="H3258" s="1375"/>
      <c r="I3258" s="1375"/>
      <c r="J3258" s="1375"/>
      <c r="K3258" s="1375"/>
      <c r="L3258" s="1375"/>
    </row>
    <row r="3259" spans="1:12" ht="21">
      <c r="A3259" s="1372">
        <v>45535</v>
      </c>
      <c r="B3259" s="1373" t="s">
        <v>2397</v>
      </c>
      <c r="C3259" s="1373" t="s">
        <v>2463</v>
      </c>
      <c r="D3259" s="1373" t="s">
        <v>2464</v>
      </c>
      <c r="E3259" s="1373" t="s">
        <v>1077</v>
      </c>
      <c r="F3259" s="1373" t="s">
        <v>2341</v>
      </c>
      <c r="G3259" s="1375"/>
      <c r="H3259" s="1375"/>
      <c r="I3259" s="1375"/>
      <c r="J3259" s="1375"/>
      <c r="K3259" s="1375"/>
      <c r="L3259" s="1375"/>
    </row>
    <row r="3260" spans="1:12" ht="21">
      <c r="A3260" s="1372">
        <v>45535</v>
      </c>
      <c r="B3260" s="1373" t="s">
        <v>2397</v>
      </c>
      <c r="C3260" s="1373" t="s">
        <v>2463</v>
      </c>
      <c r="D3260" s="1373" t="s">
        <v>2464</v>
      </c>
      <c r="E3260" s="1373" t="s">
        <v>2007</v>
      </c>
      <c r="F3260" s="1373" t="s">
        <v>2342</v>
      </c>
      <c r="G3260" s="1375"/>
      <c r="H3260" s="1375"/>
      <c r="I3260" s="1375"/>
      <c r="J3260" s="1375"/>
      <c r="K3260" s="1375"/>
      <c r="L3260" s="1375"/>
    </row>
    <row r="3261" spans="1:12" ht="21">
      <c r="A3261" s="1372">
        <v>45535</v>
      </c>
      <c r="B3261" s="1373" t="s">
        <v>2397</v>
      </c>
      <c r="C3261" s="1373" t="s">
        <v>2463</v>
      </c>
      <c r="D3261" s="1373" t="s">
        <v>2464</v>
      </c>
      <c r="E3261" s="1373" t="s">
        <v>1078</v>
      </c>
      <c r="F3261" s="1373" t="s">
        <v>2343</v>
      </c>
      <c r="G3261" s="1375"/>
      <c r="H3261" s="1375"/>
      <c r="I3261" s="1375"/>
      <c r="J3261" s="1375"/>
      <c r="K3261" s="1375"/>
      <c r="L3261" s="1375"/>
    </row>
    <row r="3262" spans="1:12" ht="21">
      <c r="A3262" s="1372">
        <v>45535</v>
      </c>
      <c r="B3262" s="1373" t="s">
        <v>2397</v>
      </c>
      <c r="C3262" s="1373" t="s">
        <v>2463</v>
      </c>
      <c r="D3262" s="1373" t="s">
        <v>2464</v>
      </c>
      <c r="E3262" s="1373" t="s">
        <v>1079</v>
      </c>
      <c r="F3262" s="1373" t="s">
        <v>2344</v>
      </c>
      <c r="G3262" s="1374">
        <v>230787.71</v>
      </c>
      <c r="H3262" s="1374">
        <v>0</v>
      </c>
      <c r="I3262" s="1374">
        <v>3208341.22</v>
      </c>
      <c r="J3262" s="1374">
        <v>0</v>
      </c>
      <c r="K3262" s="1374">
        <v>230787.71</v>
      </c>
      <c r="L3262" s="1374">
        <v>3208341.22</v>
      </c>
    </row>
    <row r="3263" spans="1:12" ht="21">
      <c r="A3263" s="1372">
        <v>45535</v>
      </c>
      <c r="B3263" s="1373" t="s">
        <v>2397</v>
      </c>
      <c r="C3263" s="1373" t="s">
        <v>2463</v>
      </c>
      <c r="D3263" s="1373" t="s">
        <v>2464</v>
      </c>
      <c r="E3263" s="1373" t="s">
        <v>1080</v>
      </c>
      <c r="F3263" s="1373" t="s">
        <v>2345</v>
      </c>
      <c r="G3263" s="1375"/>
      <c r="H3263" s="1375"/>
      <c r="I3263" s="1375"/>
      <c r="J3263" s="1375"/>
      <c r="K3263" s="1375"/>
      <c r="L3263" s="1375"/>
    </row>
    <row r="3264" spans="1:12" ht="21">
      <c r="A3264" s="1372">
        <v>45535</v>
      </c>
      <c r="B3264" s="1373" t="s">
        <v>2397</v>
      </c>
      <c r="C3264" s="1373" t="s">
        <v>2463</v>
      </c>
      <c r="D3264" s="1373" t="s">
        <v>2464</v>
      </c>
      <c r="E3264" s="1373" t="s">
        <v>1081</v>
      </c>
      <c r="F3264" s="1373" t="s">
        <v>342</v>
      </c>
      <c r="G3264" s="1375"/>
      <c r="H3264" s="1375"/>
      <c r="I3264" s="1375"/>
      <c r="J3264" s="1375"/>
      <c r="K3264" s="1375"/>
      <c r="L3264" s="1375"/>
    </row>
    <row r="3265" spans="1:12" ht="21">
      <c r="A3265" s="1372">
        <v>45535</v>
      </c>
      <c r="B3265" s="1373" t="s">
        <v>2397</v>
      </c>
      <c r="C3265" s="1373" t="s">
        <v>2463</v>
      </c>
      <c r="D3265" s="1373" t="s">
        <v>2464</v>
      </c>
      <c r="E3265" s="1373" t="s">
        <v>1082</v>
      </c>
      <c r="F3265" s="1373" t="s">
        <v>2346</v>
      </c>
      <c r="G3265" s="1375"/>
      <c r="H3265" s="1375"/>
      <c r="I3265" s="1375"/>
      <c r="J3265" s="1375"/>
      <c r="K3265" s="1375"/>
      <c r="L3265" s="1375"/>
    </row>
    <row r="3266" spans="1:12" ht="21">
      <c r="A3266" s="1372">
        <v>45535</v>
      </c>
      <c r="B3266" s="1373" t="s">
        <v>2397</v>
      </c>
      <c r="C3266" s="1373" t="s">
        <v>2463</v>
      </c>
      <c r="D3266" s="1373" t="s">
        <v>2464</v>
      </c>
      <c r="E3266" s="1373" t="s">
        <v>1083</v>
      </c>
      <c r="F3266" s="1373" t="s">
        <v>343</v>
      </c>
      <c r="G3266" s="1375"/>
      <c r="H3266" s="1375"/>
      <c r="I3266" s="1375"/>
      <c r="J3266" s="1375"/>
      <c r="K3266" s="1375"/>
      <c r="L3266" s="1375"/>
    </row>
    <row r="3267" spans="1:12" ht="21">
      <c r="A3267" s="1372">
        <v>45535</v>
      </c>
      <c r="B3267" s="1373" t="s">
        <v>2397</v>
      </c>
      <c r="C3267" s="1373" t="s">
        <v>2463</v>
      </c>
      <c r="D3267" s="1373" t="s">
        <v>2464</v>
      </c>
      <c r="E3267" s="1373" t="s">
        <v>1084</v>
      </c>
      <c r="F3267" s="1373" t="s">
        <v>344</v>
      </c>
      <c r="G3267" s="1375"/>
      <c r="H3267" s="1375"/>
      <c r="I3267" s="1375"/>
      <c r="J3267" s="1375"/>
      <c r="K3267" s="1375"/>
      <c r="L3267" s="1375"/>
    </row>
    <row r="3268" spans="1:12" ht="21">
      <c r="A3268" s="1372">
        <v>45535</v>
      </c>
      <c r="B3268" s="1373" t="s">
        <v>2397</v>
      </c>
      <c r="C3268" s="1373" t="s">
        <v>2463</v>
      </c>
      <c r="D3268" s="1373" t="s">
        <v>2464</v>
      </c>
      <c r="E3268" s="1373" t="s">
        <v>1085</v>
      </c>
      <c r="F3268" s="1373" t="s">
        <v>345</v>
      </c>
      <c r="G3268" s="1375"/>
      <c r="H3268" s="1375"/>
      <c r="I3268" s="1375"/>
      <c r="J3268" s="1375"/>
      <c r="K3268" s="1375"/>
      <c r="L3268" s="1375"/>
    </row>
    <row r="3269" spans="1:12" ht="21">
      <c r="A3269" s="1372">
        <v>45535</v>
      </c>
      <c r="B3269" s="1373" t="s">
        <v>2397</v>
      </c>
      <c r="C3269" s="1373" t="s">
        <v>2463</v>
      </c>
      <c r="D3269" s="1373" t="s">
        <v>2464</v>
      </c>
      <c r="E3269" s="1373" t="s">
        <v>1086</v>
      </c>
      <c r="F3269" s="1373" t="s">
        <v>2347</v>
      </c>
      <c r="G3269" s="1375"/>
      <c r="H3269" s="1375"/>
      <c r="I3269" s="1375"/>
      <c r="J3269" s="1375"/>
      <c r="K3269" s="1375"/>
      <c r="L3269" s="1375"/>
    </row>
    <row r="3270" spans="1:12" ht="21">
      <c r="A3270" s="1372">
        <v>45535</v>
      </c>
      <c r="B3270" s="1373" t="s">
        <v>2397</v>
      </c>
      <c r="C3270" s="1373" t="s">
        <v>2463</v>
      </c>
      <c r="D3270" s="1373" t="s">
        <v>2464</v>
      </c>
      <c r="E3270" s="1373" t="s">
        <v>1087</v>
      </c>
      <c r="F3270" s="1373" t="s">
        <v>2348</v>
      </c>
      <c r="G3270" s="1375"/>
      <c r="H3270" s="1375"/>
      <c r="I3270" s="1375"/>
      <c r="J3270" s="1375"/>
      <c r="K3270" s="1375"/>
      <c r="L3270" s="1375"/>
    </row>
    <row r="3271" spans="1:12" ht="21">
      <c r="A3271" s="1372">
        <v>45535</v>
      </c>
      <c r="B3271" s="1373" t="s">
        <v>2397</v>
      </c>
      <c r="C3271" s="1373" t="s">
        <v>2463</v>
      </c>
      <c r="D3271" s="1373" t="s">
        <v>2464</v>
      </c>
      <c r="E3271" s="1373" t="s">
        <v>1088</v>
      </c>
      <c r="F3271" s="1373" t="s">
        <v>2349</v>
      </c>
      <c r="G3271" s="1375"/>
      <c r="H3271" s="1375"/>
      <c r="I3271" s="1375"/>
      <c r="J3271" s="1375"/>
      <c r="K3271" s="1375"/>
      <c r="L3271" s="1375"/>
    </row>
    <row r="3272" spans="1:12" ht="21">
      <c r="A3272" s="1372">
        <v>45535</v>
      </c>
      <c r="B3272" s="1373" t="s">
        <v>2397</v>
      </c>
      <c r="C3272" s="1373" t="s">
        <v>2463</v>
      </c>
      <c r="D3272" s="1373" t="s">
        <v>2464</v>
      </c>
      <c r="E3272" s="1373" t="s">
        <v>1089</v>
      </c>
      <c r="F3272" s="1373" t="s">
        <v>2350</v>
      </c>
      <c r="G3272" s="1375"/>
      <c r="H3272" s="1375"/>
      <c r="I3272" s="1375"/>
      <c r="J3272" s="1375"/>
      <c r="K3272" s="1375"/>
      <c r="L3272" s="1375"/>
    </row>
    <row r="3273" spans="1:12" ht="21">
      <c r="A3273" s="1372">
        <v>45535</v>
      </c>
      <c r="B3273" s="1373" t="s">
        <v>2397</v>
      </c>
      <c r="C3273" s="1373" t="s">
        <v>2463</v>
      </c>
      <c r="D3273" s="1373" t="s">
        <v>2464</v>
      </c>
      <c r="E3273" s="1373" t="s">
        <v>1090</v>
      </c>
      <c r="F3273" s="1373" t="s">
        <v>2351</v>
      </c>
      <c r="G3273" s="1374">
        <v>13962</v>
      </c>
      <c r="H3273" s="1374">
        <v>0</v>
      </c>
      <c r="I3273" s="1374">
        <v>153582</v>
      </c>
      <c r="J3273" s="1374">
        <v>0</v>
      </c>
      <c r="K3273" s="1374">
        <v>13962</v>
      </c>
      <c r="L3273" s="1374">
        <v>153582</v>
      </c>
    </row>
    <row r="3274" spans="1:12" ht="21">
      <c r="A3274" s="1372">
        <v>45535</v>
      </c>
      <c r="B3274" s="1373" t="s">
        <v>2397</v>
      </c>
      <c r="C3274" s="1373" t="s">
        <v>2463</v>
      </c>
      <c r="D3274" s="1373" t="s">
        <v>2464</v>
      </c>
      <c r="E3274" s="1373" t="s">
        <v>1091</v>
      </c>
      <c r="F3274" s="1373" t="s">
        <v>2352</v>
      </c>
      <c r="G3274" s="1374">
        <v>79788.289999999994</v>
      </c>
      <c r="H3274" s="1374">
        <v>0</v>
      </c>
      <c r="I3274" s="1374">
        <v>873042.28</v>
      </c>
      <c r="J3274" s="1374">
        <v>0</v>
      </c>
      <c r="K3274" s="1374">
        <v>79788.289999999994</v>
      </c>
      <c r="L3274" s="1374">
        <v>873042.28</v>
      </c>
    </row>
    <row r="3275" spans="1:12" ht="21">
      <c r="A3275" s="1372">
        <v>45535</v>
      </c>
      <c r="B3275" s="1373" t="s">
        <v>2397</v>
      </c>
      <c r="C3275" s="1373" t="s">
        <v>2463</v>
      </c>
      <c r="D3275" s="1373" t="s">
        <v>2464</v>
      </c>
      <c r="E3275" s="1373" t="s">
        <v>1092</v>
      </c>
      <c r="F3275" s="1373" t="s">
        <v>2353</v>
      </c>
      <c r="G3275" s="1374">
        <v>0</v>
      </c>
      <c r="H3275" s="1374">
        <v>0</v>
      </c>
      <c r="I3275" s="1374">
        <v>147967.92000000001</v>
      </c>
      <c r="J3275" s="1374">
        <v>0</v>
      </c>
      <c r="K3275" s="1374">
        <v>0</v>
      </c>
      <c r="L3275" s="1374">
        <v>147967.92000000001</v>
      </c>
    </row>
    <row r="3276" spans="1:12" ht="21">
      <c r="A3276" s="1372">
        <v>45535</v>
      </c>
      <c r="B3276" s="1373" t="s">
        <v>2397</v>
      </c>
      <c r="C3276" s="1373" t="s">
        <v>2463</v>
      </c>
      <c r="D3276" s="1373" t="s">
        <v>2464</v>
      </c>
      <c r="E3276" s="1373" t="s">
        <v>1093</v>
      </c>
      <c r="F3276" s="1373" t="s">
        <v>2354</v>
      </c>
      <c r="G3276" s="1374">
        <v>10313.65</v>
      </c>
      <c r="H3276" s="1374">
        <v>0</v>
      </c>
      <c r="I3276" s="1374">
        <v>113450.17</v>
      </c>
      <c r="J3276" s="1374">
        <v>0</v>
      </c>
      <c r="K3276" s="1374">
        <v>10313.65</v>
      </c>
      <c r="L3276" s="1374">
        <v>113450.17</v>
      </c>
    </row>
    <row r="3277" spans="1:12" ht="21">
      <c r="A3277" s="1372">
        <v>45535</v>
      </c>
      <c r="B3277" s="1373" t="s">
        <v>2397</v>
      </c>
      <c r="C3277" s="1373" t="s">
        <v>2463</v>
      </c>
      <c r="D3277" s="1373" t="s">
        <v>2464</v>
      </c>
      <c r="E3277" s="1373" t="s">
        <v>1094</v>
      </c>
      <c r="F3277" s="1373" t="s">
        <v>2355</v>
      </c>
      <c r="G3277" s="1375"/>
      <c r="H3277" s="1375"/>
      <c r="I3277" s="1375"/>
      <c r="J3277" s="1375"/>
      <c r="K3277" s="1375"/>
      <c r="L3277" s="1375"/>
    </row>
    <row r="3278" spans="1:12" ht="21">
      <c r="A3278" s="1372">
        <v>45535</v>
      </c>
      <c r="B3278" s="1373" t="s">
        <v>2397</v>
      </c>
      <c r="C3278" s="1373" t="s">
        <v>2463</v>
      </c>
      <c r="D3278" s="1373" t="s">
        <v>2464</v>
      </c>
      <c r="E3278" s="1373" t="s">
        <v>1095</v>
      </c>
      <c r="F3278" s="1373" t="s">
        <v>1352</v>
      </c>
      <c r="G3278" s="1375"/>
      <c r="H3278" s="1375"/>
      <c r="I3278" s="1375"/>
      <c r="J3278" s="1375"/>
      <c r="K3278" s="1375"/>
      <c r="L3278" s="1375"/>
    </row>
    <row r="3279" spans="1:12" ht="21">
      <c r="A3279" s="1372">
        <v>45535</v>
      </c>
      <c r="B3279" s="1373" t="s">
        <v>2397</v>
      </c>
      <c r="C3279" s="1373" t="s">
        <v>2463</v>
      </c>
      <c r="D3279" s="1373" t="s">
        <v>2464</v>
      </c>
      <c r="E3279" s="1373" t="s">
        <v>1096</v>
      </c>
      <c r="F3279" s="1373" t="s">
        <v>2356</v>
      </c>
      <c r="G3279" s="1374">
        <v>495.63</v>
      </c>
      <c r="H3279" s="1374">
        <v>0</v>
      </c>
      <c r="I3279" s="1374">
        <v>5451.93</v>
      </c>
      <c r="J3279" s="1374">
        <v>0</v>
      </c>
      <c r="K3279" s="1374">
        <v>495.63</v>
      </c>
      <c r="L3279" s="1374">
        <v>5451.93</v>
      </c>
    </row>
    <row r="3280" spans="1:12" ht="21">
      <c r="A3280" s="1372">
        <v>45535</v>
      </c>
      <c r="B3280" s="1373" t="s">
        <v>2397</v>
      </c>
      <c r="C3280" s="1373" t="s">
        <v>2463</v>
      </c>
      <c r="D3280" s="1373" t="s">
        <v>2464</v>
      </c>
      <c r="E3280" s="1373" t="s">
        <v>1097</v>
      </c>
      <c r="F3280" s="1373" t="s">
        <v>1353</v>
      </c>
      <c r="G3280" s="1375"/>
      <c r="H3280" s="1375"/>
      <c r="I3280" s="1375"/>
      <c r="J3280" s="1375"/>
      <c r="K3280" s="1375"/>
      <c r="L3280" s="1375"/>
    </row>
    <row r="3281" spans="1:12" ht="21">
      <c r="A3281" s="1372">
        <v>45535</v>
      </c>
      <c r="B3281" s="1373" t="s">
        <v>2397</v>
      </c>
      <c r="C3281" s="1373" t="s">
        <v>2463</v>
      </c>
      <c r="D3281" s="1373" t="s">
        <v>2464</v>
      </c>
      <c r="E3281" s="1373" t="s">
        <v>1098</v>
      </c>
      <c r="F3281" s="1373" t="s">
        <v>1354</v>
      </c>
      <c r="G3281" s="1374">
        <v>5137.22</v>
      </c>
      <c r="H3281" s="1374">
        <v>0</v>
      </c>
      <c r="I3281" s="1374">
        <v>56509.42</v>
      </c>
      <c r="J3281" s="1374">
        <v>0</v>
      </c>
      <c r="K3281" s="1374">
        <v>5137.22</v>
      </c>
      <c r="L3281" s="1374">
        <v>56509.42</v>
      </c>
    </row>
    <row r="3282" spans="1:12" ht="21">
      <c r="A3282" s="1372">
        <v>45535</v>
      </c>
      <c r="B3282" s="1373" t="s">
        <v>2397</v>
      </c>
      <c r="C3282" s="1373" t="s">
        <v>2463</v>
      </c>
      <c r="D3282" s="1373" t="s">
        <v>2464</v>
      </c>
      <c r="E3282" s="1373" t="s">
        <v>1099</v>
      </c>
      <c r="F3282" s="1373" t="s">
        <v>2357</v>
      </c>
      <c r="G3282" s="1374">
        <v>23836.68</v>
      </c>
      <c r="H3282" s="1374">
        <v>0</v>
      </c>
      <c r="I3282" s="1374">
        <v>230318.09</v>
      </c>
      <c r="J3282" s="1374">
        <v>0</v>
      </c>
      <c r="K3282" s="1374">
        <v>23836.68</v>
      </c>
      <c r="L3282" s="1374">
        <v>230318.09</v>
      </c>
    </row>
    <row r="3283" spans="1:12" ht="21">
      <c r="A3283" s="1372">
        <v>45535</v>
      </c>
      <c r="B3283" s="1373" t="s">
        <v>2397</v>
      </c>
      <c r="C3283" s="1373" t="s">
        <v>2463</v>
      </c>
      <c r="D3283" s="1373" t="s">
        <v>2464</v>
      </c>
      <c r="E3283" s="1373" t="s">
        <v>1100</v>
      </c>
      <c r="F3283" s="1373" t="s">
        <v>2358</v>
      </c>
      <c r="G3283" s="1374">
        <v>64006.65</v>
      </c>
      <c r="H3283" s="1374">
        <v>0</v>
      </c>
      <c r="I3283" s="1374">
        <v>554346.51</v>
      </c>
      <c r="J3283" s="1374">
        <v>0</v>
      </c>
      <c r="K3283" s="1374">
        <v>64006.65</v>
      </c>
      <c r="L3283" s="1374">
        <v>554346.51</v>
      </c>
    </row>
    <row r="3284" spans="1:12" ht="21">
      <c r="A3284" s="1372">
        <v>45535</v>
      </c>
      <c r="B3284" s="1373" t="s">
        <v>2397</v>
      </c>
      <c r="C3284" s="1373" t="s">
        <v>2463</v>
      </c>
      <c r="D3284" s="1373" t="s">
        <v>2464</v>
      </c>
      <c r="E3284" s="1373" t="s">
        <v>1101</v>
      </c>
      <c r="F3284" s="1373" t="s">
        <v>1356</v>
      </c>
      <c r="G3284" s="1374">
        <v>791.66</v>
      </c>
      <c r="H3284" s="1374">
        <v>0</v>
      </c>
      <c r="I3284" s="1374">
        <v>8708.26</v>
      </c>
      <c r="J3284" s="1374">
        <v>0</v>
      </c>
      <c r="K3284" s="1374">
        <v>791.66</v>
      </c>
      <c r="L3284" s="1374">
        <v>8708.26</v>
      </c>
    </row>
    <row r="3285" spans="1:12" ht="21">
      <c r="A3285" s="1372">
        <v>45535</v>
      </c>
      <c r="B3285" s="1373" t="s">
        <v>2397</v>
      </c>
      <c r="C3285" s="1373" t="s">
        <v>2463</v>
      </c>
      <c r="D3285" s="1373" t="s">
        <v>2464</v>
      </c>
      <c r="E3285" s="1373" t="s">
        <v>1102</v>
      </c>
      <c r="F3285" s="1373" t="s">
        <v>1357</v>
      </c>
      <c r="G3285" s="1374">
        <v>3215.12</v>
      </c>
      <c r="H3285" s="1374">
        <v>0</v>
      </c>
      <c r="I3285" s="1374">
        <v>35366.32</v>
      </c>
      <c r="J3285" s="1374">
        <v>0</v>
      </c>
      <c r="K3285" s="1374">
        <v>3215.12</v>
      </c>
      <c r="L3285" s="1374">
        <v>35366.32</v>
      </c>
    </row>
    <row r="3286" spans="1:12" ht="21">
      <c r="A3286" s="1372">
        <v>45535</v>
      </c>
      <c r="B3286" s="1373" t="s">
        <v>2397</v>
      </c>
      <c r="C3286" s="1373" t="s">
        <v>2463</v>
      </c>
      <c r="D3286" s="1373" t="s">
        <v>2464</v>
      </c>
      <c r="E3286" s="1373" t="s">
        <v>1103</v>
      </c>
      <c r="F3286" s="1373" t="s">
        <v>1358</v>
      </c>
      <c r="G3286" s="1374">
        <v>2958.34</v>
      </c>
      <c r="H3286" s="1374">
        <v>0</v>
      </c>
      <c r="I3286" s="1374">
        <v>16708.34</v>
      </c>
      <c r="J3286" s="1374">
        <v>0</v>
      </c>
      <c r="K3286" s="1374">
        <v>2958.34</v>
      </c>
      <c r="L3286" s="1374">
        <v>16708.34</v>
      </c>
    </row>
    <row r="3287" spans="1:12" ht="21">
      <c r="A3287" s="1372">
        <v>45535</v>
      </c>
      <c r="B3287" s="1373" t="s">
        <v>2397</v>
      </c>
      <c r="C3287" s="1373" t="s">
        <v>2463</v>
      </c>
      <c r="D3287" s="1373" t="s">
        <v>2464</v>
      </c>
      <c r="E3287" s="1373" t="s">
        <v>1104</v>
      </c>
      <c r="F3287" s="1373" t="s">
        <v>2359</v>
      </c>
      <c r="G3287" s="1375"/>
      <c r="H3287" s="1375"/>
      <c r="I3287" s="1375"/>
      <c r="J3287" s="1375"/>
      <c r="K3287" s="1375"/>
      <c r="L3287" s="1375"/>
    </row>
    <row r="3288" spans="1:12" ht="21">
      <c r="A3288" s="1372">
        <v>45535</v>
      </c>
      <c r="B3288" s="1373" t="s">
        <v>2397</v>
      </c>
      <c r="C3288" s="1373" t="s">
        <v>2463</v>
      </c>
      <c r="D3288" s="1373" t="s">
        <v>2464</v>
      </c>
      <c r="E3288" s="1373" t="s">
        <v>1105</v>
      </c>
      <c r="F3288" s="1373" t="s">
        <v>2360</v>
      </c>
      <c r="G3288" s="1374">
        <v>605193.1</v>
      </c>
      <c r="H3288" s="1374">
        <v>0</v>
      </c>
      <c r="I3288" s="1374">
        <v>5857186.3799999999</v>
      </c>
      <c r="J3288" s="1374">
        <v>0</v>
      </c>
      <c r="K3288" s="1374">
        <v>605193.1</v>
      </c>
      <c r="L3288" s="1374">
        <v>5857186.3799999999</v>
      </c>
    </row>
    <row r="3289" spans="1:12" ht="21">
      <c r="A3289" s="1372">
        <v>45535</v>
      </c>
      <c r="B3289" s="1373" t="s">
        <v>2397</v>
      </c>
      <c r="C3289" s="1373" t="s">
        <v>2463</v>
      </c>
      <c r="D3289" s="1373" t="s">
        <v>2464</v>
      </c>
      <c r="E3289" s="1373" t="s">
        <v>1106</v>
      </c>
      <c r="F3289" s="1373" t="s">
        <v>1359</v>
      </c>
      <c r="G3289" s="1374">
        <v>41136.01</v>
      </c>
      <c r="H3289" s="1374">
        <v>0</v>
      </c>
      <c r="I3289" s="1374">
        <v>450517.95</v>
      </c>
      <c r="J3289" s="1374">
        <v>0</v>
      </c>
      <c r="K3289" s="1374">
        <v>41136.01</v>
      </c>
      <c r="L3289" s="1374">
        <v>450517.95</v>
      </c>
    </row>
    <row r="3290" spans="1:12" ht="21">
      <c r="A3290" s="1372">
        <v>45535</v>
      </c>
      <c r="B3290" s="1373" t="s">
        <v>2397</v>
      </c>
      <c r="C3290" s="1373" t="s">
        <v>2463</v>
      </c>
      <c r="D3290" s="1373" t="s">
        <v>2464</v>
      </c>
      <c r="E3290" s="1373" t="s">
        <v>1107</v>
      </c>
      <c r="F3290" s="1373" t="s">
        <v>352</v>
      </c>
      <c r="G3290" s="1374">
        <v>27516.65</v>
      </c>
      <c r="H3290" s="1374">
        <v>0</v>
      </c>
      <c r="I3290" s="1374">
        <v>302683.15000000002</v>
      </c>
      <c r="J3290" s="1374">
        <v>0</v>
      </c>
      <c r="K3290" s="1374">
        <v>27516.65</v>
      </c>
      <c r="L3290" s="1374">
        <v>302683.15000000002</v>
      </c>
    </row>
    <row r="3291" spans="1:12" ht="21">
      <c r="A3291" s="1372">
        <v>45535</v>
      </c>
      <c r="B3291" s="1373" t="s">
        <v>2397</v>
      </c>
      <c r="C3291" s="1373" t="s">
        <v>2463</v>
      </c>
      <c r="D3291" s="1373" t="s">
        <v>2464</v>
      </c>
      <c r="E3291" s="1373" t="s">
        <v>1108</v>
      </c>
      <c r="F3291" s="1373" t="s">
        <v>1360</v>
      </c>
      <c r="G3291" s="1375"/>
      <c r="H3291" s="1375"/>
      <c r="I3291" s="1375"/>
      <c r="J3291" s="1375"/>
      <c r="K3291" s="1375"/>
      <c r="L3291" s="1375"/>
    </row>
    <row r="3292" spans="1:12" ht="21">
      <c r="A3292" s="1372">
        <v>45535</v>
      </c>
      <c r="B3292" s="1373" t="s">
        <v>2397</v>
      </c>
      <c r="C3292" s="1373" t="s">
        <v>2463</v>
      </c>
      <c r="D3292" s="1373" t="s">
        <v>2464</v>
      </c>
      <c r="E3292" s="1373" t="s">
        <v>1109</v>
      </c>
      <c r="F3292" s="1373" t="s">
        <v>2361</v>
      </c>
      <c r="G3292" s="1375"/>
      <c r="H3292" s="1375"/>
      <c r="I3292" s="1375"/>
      <c r="J3292" s="1375"/>
      <c r="K3292" s="1375"/>
      <c r="L3292" s="1375"/>
    </row>
    <row r="3293" spans="1:12" ht="21">
      <c r="A3293" s="1372">
        <v>45535</v>
      </c>
      <c r="B3293" s="1373" t="s">
        <v>2397</v>
      </c>
      <c r="C3293" s="1373" t="s">
        <v>2463</v>
      </c>
      <c r="D3293" s="1373" t="s">
        <v>2464</v>
      </c>
      <c r="E3293" s="1373" t="s">
        <v>1110</v>
      </c>
      <c r="F3293" s="1373" t="s">
        <v>2362</v>
      </c>
      <c r="G3293" s="1375"/>
      <c r="H3293" s="1375"/>
      <c r="I3293" s="1375"/>
      <c r="J3293" s="1375"/>
      <c r="K3293" s="1375"/>
      <c r="L3293" s="1375"/>
    </row>
    <row r="3294" spans="1:12" ht="21">
      <c r="A3294" s="1372">
        <v>45535</v>
      </c>
      <c r="B3294" s="1373" t="s">
        <v>2397</v>
      </c>
      <c r="C3294" s="1373" t="s">
        <v>2463</v>
      </c>
      <c r="D3294" s="1373" t="s">
        <v>2464</v>
      </c>
      <c r="E3294" s="1373" t="s">
        <v>1111</v>
      </c>
      <c r="F3294" s="1373" t="s">
        <v>2363</v>
      </c>
      <c r="G3294" s="1375"/>
      <c r="H3294" s="1375"/>
      <c r="I3294" s="1375"/>
      <c r="J3294" s="1375"/>
      <c r="K3294" s="1375"/>
      <c r="L3294" s="1375"/>
    </row>
    <row r="3295" spans="1:12" ht="21">
      <c r="A3295" s="1372">
        <v>45535</v>
      </c>
      <c r="B3295" s="1373" t="s">
        <v>2397</v>
      </c>
      <c r="C3295" s="1373" t="s">
        <v>2463</v>
      </c>
      <c r="D3295" s="1373" t="s">
        <v>2464</v>
      </c>
      <c r="E3295" s="1373" t="s">
        <v>1112</v>
      </c>
      <c r="F3295" s="1373" t="s">
        <v>2364</v>
      </c>
      <c r="G3295" s="1375"/>
      <c r="H3295" s="1375"/>
      <c r="I3295" s="1375"/>
      <c r="J3295" s="1375"/>
      <c r="K3295" s="1375"/>
      <c r="L3295" s="1375"/>
    </row>
    <row r="3296" spans="1:12" ht="21">
      <c r="A3296" s="1372">
        <v>45535</v>
      </c>
      <c r="B3296" s="1373" t="s">
        <v>2397</v>
      </c>
      <c r="C3296" s="1373" t="s">
        <v>2463</v>
      </c>
      <c r="D3296" s="1373" t="s">
        <v>2464</v>
      </c>
      <c r="E3296" s="1373" t="s">
        <v>1113</v>
      </c>
      <c r="F3296" s="1373" t="s">
        <v>355</v>
      </c>
      <c r="G3296" s="1375"/>
      <c r="H3296" s="1375"/>
      <c r="I3296" s="1375"/>
      <c r="J3296" s="1375"/>
      <c r="K3296" s="1375"/>
      <c r="L3296" s="1375"/>
    </row>
    <row r="3297" spans="1:12" ht="21">
      <c r="A3297" s="1372">
        <v>45535</v>
      </c>
      <c r="B3297" s="1373" t="s">
        <v>2397</v>
      </c>
      <c r="C3297" s="1373" t="s">
        <v>2463</v>
      </c>
      <c r="D3297" s="1373" t="s">
        <v>2464</v>
      </c>
      <c r="E3297" s="1373" t="s">
        <v>1114</v>
      </c>
      <c r="F3297" s="1373" t="s">
        <v>356</v>
      </c>
      <c r="G3297" s="1375"/>
      <c r="H3297" s="1375"/>
      <c r="I3297" s="1375"/>
      <c r="J3297" s="1375"/>
      <c r="K3297" s="1375"/>
      <c r="L3297" s="1375"/>
    </row>
    <row r="3298" spans="1:12" ht="21">
      <c r="A3298" s="1372">
        <v>45535</v>
      </c>
      <c r="B3298" s="1373" t="s">
        <v>2397</v>
      </c>
      <c r="C3298" s="1373" t="s">
        <v>2463</v>
      </c>
      <c r="D3298" s="1373" t="s">
        <v>2464</v>
      </c>
      <c r="E3298" s="1373" t="s">
        <v>1115</v>
      </c>
      <c r="F3298" s="1373" t="s">
        <v>357</v>
      </c>
      <c r="G3298" s="1375"/>
      <c r="H3298" s="1375"/>
      <c r="I3298" s="1375"/>
      <c r="J3298" s="1375"/>
      <c r="K3298" s="1375"/>
      <c r="L3298" s="1375"/>
    </row>
    <row r="3299" spans="1:12" ht="21">
      <c r="A3299" s="1372">
        <v>45535</v>
      </c>
      <c r="B3299" s="1373" t="s">
        <v>2397</v>
      </c>
      <c r="C3299" s="1373" t="s">
        <v>2463</v>
      </c>
      <c r="D3299" s="1373" t="s">
        <v>2464</v>
      </c>
      <c r="E3299" s="1373" t="s">
        <v>1116</v>
      </c>
      <c r="F3299" s="1373" t="s">
        <v>358</v>
      </c>
      <c r="G3299" s="1375"/>
      <c r="H3299" s="1375"/>
      <c r="I3299" s="1375"/>
      <c r="J3299" s="1375"/>
      <c r="K3299" s="1375"/>
      <c r="L3299" s="1375"/>
    </row>
    <row r="3300" spans="1:12" ht="21">
      <c r="A3300" s="1372">
        <v>45535</v>
      </c>
      <c r="B3300" s="1373" t="s">
        <v>2397</v>
      </c>
      <c r="C3300" s="1373" t="s">
        <v>2463</v>
      </c>
      <c r="D3300" s="1373" t="s">
        <v>2464</v>
      </c>
      <c r="E3300" s="1373" t="s">
        <v>1117</v>
      </c>
      <c r="F3300" s="1373" t="s">
        <v>359</v>
      </c>
      <c r="G3300" s="1375"/>
      <c r="H3300" s="1375"/>
      <c r="I3300" s="1375"/>
      <c r="J3300" s="1375"/>
      <c r="K3300" s="1375"/>
      <c r="L3300" s="1375"/>
    </row>
    <row r="3301" spans="1:12" ht="21">
      <c r="A3301" s="1372">
        <v>45535</v>
      </c>
      <c r="B3301" s="1373" t="s">
        <v>2397</v>
      </c>
      <c r="C3301" s="1373" t="s">
        <v>2463</v>
      </c>
      <c r="D3301" s="1373" t="s">
        <v>2464</v>
      </c>
      <c r="E3301" s="1373" t="s">
        <v>1118</v>
      </c>
      <c r="F3301" s="1373" t="s">
        <v>360</v>
      </c>
      <c r="G3301" s="1375"/>
      <c r="H3301" s="1375"/>
      <c r="I3301" s="1375"/>
      <c r="J3301" s="1375"/>
      <c r="K3301" s="1375"/>
      <c r="L3301" s="1375"/>
    </row>
    <row r="3302" spans="1:12" ht="21">
      <c r="A3302" s="1372">
        <v>45535</v>
      </c>
      <c r="B3302" s="1373" t="s">
        <v>2397</v>
      </c>
      <c r="C3302" s="1373" t="s">
        <v>2463</v>
      </c>
      <c r="D3302" s="1373" t="s">
        <v>2464</v>
      </c>
      <c r="E3302" s="1373" t="s">
        <v>1119</v>
      </c>
      <c r="F3302" s="1373" t="s">
        <v>361</v>
      </c>
      <c r="G3302" s="1375"/>
      <c r="H3302" s="1375"/>
      <c r="I3302" s="1375"/>
      <c r="J3302" s="1375"/>
      <c r="K3302" s="1375"/>
      <c r="L3302" s="1375"/>
    </row>
    <row r="3303" spans="1:12" ht="21">
      <c r="A3303" s="1372">
        <v>45535</v>
      </c>
      <c r="B3303" s="1373" t="s">
        <v>2397</v>
      </c>
      <c r="C3303" s="1373" t="s">
        <v>2463</v>
      </c>
      <c r="D3303" s="1373" t="s">
        <v>2464</v>
      </c>
      <c r="E3303" s="1373" t="s">
        <v>1120</v>
      </c>
      <c r="F3303" s="1373" t="s">
        <v>362</v>
      </c>
      <c r="G3303" s="1375"/>
      <c r="H3303" s="1375"/>
      <c r="I3303" s="1375"/>
      <c r="J3303" s="1375"/>
      <c r="K3303" s="1375"/>
      <c r="L3303" s="1375"/>
    </row>
    <row r="3304" spans="1:12" ht="21">
      <c r="A3304" s="1372">
        <v>45535</v>
      </c>
      <c r="B3304" s="1373" t="s">
        <v>2397</v>
      </c>
      <c r="C3304" s="1373" t="s">
        <v>2463</v>
      </c>
      <c r="D3304" s="1373" t="s">
        <v>2464</v>
      </c>
      <c r="E3304" s="1373" t="s">
        <v>1121</v>
      </c>
      <c r="F3304" s="1373" t="s">
        <v>460</v>
      </c>
      <c r="G3304" s="1375"/>
      <c r="H3304" s="1375"/>
      <c r="I3304" s="1375"/>
      <c r="J3304" s="1375"/>
      <c r="K3304" s="1375"/>
      <c r="L3304" s="1375"/>
    </row>
    <row r="3305" spans="1:12" ht="21">
      <c r="A3305" s="1372">
        <v>45535</v>
      </c>
      <c r="B3305" s="1373" t="s">
        <v>2397</v>
      </c>
      <c r="C3305" s="1373" t="s">
        <v>2463</v>
      </c>
      <c r="D3305" s="1373" t="s">
        <v>2464</v>
      </c>
      <c r="E3305" s="1373" t="s">
        <v>1122</v>
      </c>
      <c r="F3305" s="1373" t="s">
        <v>363</v>
      </c>
      <c r="G3305" s="1375"/>
      <c r="H3305" s="1375"/>
      <c r="I3305" s="1375"/>
      <c r="J3305" s="1375"/>
      <c r="K3305" s="1375"/>
      <c r="L3305" s="1375"/>
    </row>
    <row r="3306" spans="1:12" ht="21">
      <c r="A3306" s="1372">
        <v>45535</v>
      </c>
      <c r="B3306" s="1373" t="s">
        <v>2397</v>
      </c>
      <c r="C3306" s="1373" t="s">
        <v>2463</v>
      </c>
      <c r="D3306" s="1373" t="s">
        <v>2464</v>
      </c>
      <c r="E3306" s="1373" t="s">
        <v>1123</v>
      </c>
      <c r="F3306" s="1373" t="s">
        <v>364</v>
      </c>
      <c r="G3306" s="1374">
        <v>0</v>
      </c>
      <c r="H3306" s="1374">
        <v>3183.87</v>
      </c>
      <c r="I3306" s="1374">
        <v>0</v>
      </c>
      <c r="J3306" s="1374">
        <v>0</v>
      </c>
      <c r="K3306" s="1374">
        <v>-3183.87</v>
      </c>
      <c r="L3306" s="1374">
        <v>0</v>
      </c>
    </row>
    <row r="3307" spans="1:12" ht="21">
      <c r="A3307" s="1372">
        <v>45535</v>
      </c>
      <c r="B3307" s="1373" t="s">
        <v>2397</v>
      </c>
      <c r="C3307" s="1373" t="s">
        <v>2463</v>
      </c>
      <c r="D3307" s="1373" t="s">
        <v>2464</v>
      </c>
      <c r="E3307" s="1373" t="s">
        <v>1124</v>
      </c>
      <c r="F3307" s="1373" t="s">
        <v>365</v>
      </c>
      <c r="G3307" s="1375"/>
      <c r="H3307" s="1375"/>
      <c r="I3307" s="1375"/>
      <c r="J3307" s="1375"/>
      <c r="K3307" s="1375"/>
      <c r="L3307" s="1375"/>
    </row>
    <row r="3308" spans="1:12" ht="21">
      <c r="A3308" s="1372">
        <v>45535</v>
      </c>
      <c r="B3308" s="1373" t="s">
        <v>2397</v>
      </c>
      <c r="C3308" s="1373" t="s">
        <v>2463</v>
      </c>
      <c r="D3308" s="1373" t="s">
        <v>2464</v>
      </c>
      <c r="E3308" s="1373" t="s">
        <v>1862</v>
      </c>
      <c r="F3308" s="1373" t="s">
        <v>1863</v>
      </c>
      <c r="G3308" s="1375"/>
      <c r="H3308" s="1375"/>
      <c r="I3308" s="1375"/>
      <c r="J3308" s="1375"/>
      <c r="K3308" s="1375"/>
      <c r="L3308" s="1375"/>
    </row>
    <row r="3309" spans="1:12" ht="21">
      <c r="A3309" s="1372">
        <v>45535</v>
      </c>
      <c r="B3309" s="1373" t="s">
        <v>2397</v>
      </c>
      <c r="C3309" s="1373" t="s">
        <v>2463</v>
      </c>
      <c r="D3309" s="1373" t="s">
        <v>2464</v>
      </c>
      <c r="E3309" s="1373" t="s">
        <v>1125</v>
      </c>
      <c r="F3309" s="1373" t="s">
        <v>366</v>
      </c>
      <c r="G3309" s="1374">
        <v>200620.81</v>
      </c>
      <c r="H3309" s="1374">
        <v>199529.53</v>
      </c>
      <c r="I3309" s="1374">
        <v>200620.81</v>
      </c>
      <c r="J3309" s="1374">
        <v>0</v>
      </c>
      <c r="K3309" s="1374">
        <v>1091.28</v>
      </c>
      <c r="L3309" s="1374">
        <v>200620.81</v>
      </c>
    </row>
    <row r="3310" spans="1:12" ht="21">
      <c r="A3310" s="1372">
        <v>45535</v>
      </c>
      <c r="B3310" s="1373" t="s">
        <v>2397</v>
      </c>
      <c r="C3310" s="1373" t="s">
        <v>2463</v>
      </c>
      <c r="D3310" s="1373" t="s">
        <v>2464</v>
      </c>
      <c r="E3310" s="1373" t="s">
        <v>1126</v>
      </c>
      <c r="F3310" s="1373" t="s">
        <v>1704</v>
      </c>
      <c r="G3310" s="1374">
        <v>55356.76</v>
      </c>
      <c r="H3310" s="1374">
        <v>52238.6</v>
      </c>
      <c r="I3310" s="1374">
        <v>55356.76</v>
      </c>
      <c r="J3310" s="1374">
        <v>0</v>
      </c>
      <c r="K3310" s="1374">
        <v>3118.16</v>
      </c>
      <c r="L3310" s="1374">
        <v>55356.76</v>
      </c>
    </row>
    <row r="3311" spans="1:12" ht="21">
      <c r="A3311" s="1372">
        <v>45535</v>
      </c>
      <c r="B3311" s="1373" t="s">
        <v>2397</v>
      </c>
      <c r="C3311" s="1373" t="s">
        <v>2463</v>
      </c>
      <c r="D3311" s="1373" t="s">
        <v>2464</v>
      </c>
      <c r="E3311" s="1373" t="s">
        <v>1864</v>
      </c>
      <c r="F3311" s="1373" t="s">
        <v>1865</v>
      </c>
      <c r="G3311" s="1374">
        <v>7861.73</v>
      </c>
      <c r="H3311" s="1374">
        <v>7861.73</v>
      </c>
      <c r="I3311" s="1374">
        <v>7861.73</v>
      </c>
      <c r="J3311" s="1374">
        <v>0</v>
      </c>
      <c r="K3311" s="1374">
        <v>0</v>
      </c>
      <c r="L3311" s="1374">
        <v>7861.73</v>
      </c>
    </row>
    <row r="3312" spans="1:12" ht="21">
      <c r="A3312" s="1372">
        <v>45535</v>
      </c>
      <c r="B3312" s="1373" t="s">
        <v>2397</v>
      </c>
      <c r="C3312" s="1373" t="s">
        <v>2463</v>
      </c>
      <c r="D3312" s="1373" t="s">
        <v>2464</v>
      </c>
      <c r="E3312" s="1373" t="s">
        <v>1866</v>
      </c>
      <c r="F3312" s="1373" t="s">
        <v>1867</v>
      </c>
      <c r="G3312" s="1375"/>
      <c r="H3312" s="1375"/>
      <c r="I3312" s="1375"/>
      <c r="J3312" s="1375"/>
      <c r="K3312" s="1375"/>
      <c r="L3312" s="1375"/>
    </row>
    <row r="3313" spans="1:12" ht="21">
      <c r="A3313" s="1372">
        <v>45535</v>
      </c>
      <c r="B3313" s="1373" t="s">
        <v>2397</v>
      </c>
      <c r="C3313" s="1373" t="s">
        <v>2463</v>
      </c>
      <c r="D3313" s="1373" t="s">
        <v>2464</v>
      </c>
      <c r="E3313" s="1373" t="s">
        <v>1127</v>
      </c>
      <c r="F3313" s="1373" t="s">
        <v>2365</v>
      </c>
      <c r="G3313" s="1374">
        <v>13680</v>
      </c>
      <c r="H3313" s="1374">
        <v>0</v>
      </c>
      <c r="I3313" s="1374">
        <v>648212.5</v>
      </c>
      <c r="J3313" s="1374">
        <v>0</v>
      </c>
      <c r="K3313" s="1374">
        <v>13680</v>
      </c>
      <c r="L3313" s="1374">
        <v>648212.5</v>
      </c>
    </row>
    <row r="3314" spans="1:12" ht="21">
      <c r="A3314" s="1372">
        <v>45535</v>
      </c>
      <c r="B3314" s="1373" t="s">
        <v>2397</v>
      </c>
      <c r="C3314" s="1373" t="s">
        <v>2463</v>
      </c>
      <c r="D3314" s="1373" t="s">
        <v>2464</v>
      </c>
      <c r="E3314" s="1373" t="s">
        <v>1128</v>
      </c>
      <c r="F3314" s="1373" t="s">
        <v>367</v>
      </c>
      <c r="G3314" s="1375"/>
      <c r="H3314" s="1375"/>
      <c r="I3314" s="1375"/>
      <c r="J3314" s="1375"/>
      <c r="K3314" s="1375"/>
      <c r="L3314" s="1375"/>
    </row>
    <row r="3315" spans="1:12" ht="21">
      <c r="A3315" s="1372">
        <v>45535</v>
      </c>
      <c r="B3315" s="1373" t="s">
        <v>2397</v>
      </c>
      <c r="C3315" s="1373" t="s">
        <v>2463</v>
      </c>
      <c r="D3315" s="1373" t="s">
        <v>2464</v>
      </c>
      <c r="E3315" s="1373" t="s">
        <v>1129</v>
      </c>
      <c r="F3315" s="1373" t="s">
        <v>368</v>
      </c>
      <c r="G3315" s="1375"/>
      <c r="H3315" s="1375"/>
      <c r="I3315" s="1375"/>
      <c r="J3315" s="1375"/>
      <c r="K3315" s="1375"/>
      <c r="L3315" s="1375"/>
    </row>
    <row r="3316" spans="1:12" ht="21">
      <c r="A3316" s="1372">
        <v>45535</v>
      </c>
      <c r="B3316" s="1373" t="s">
        <v>2397</v>
      </c>
      <c r="C3316" s="1373" t="s">
        <v>2463</v>
      </c>
      <c r="D3316" s="1373" t="s">
        <v>2464</v>
      </c>
      <c r="E3316" s="1373" t="s">
        <v>1130</v>
      </c>
      <c r="F3316" s="1373" t="s">
        <v>369</v>
      </c>
      <c r="G3316" s="1375"/>
      <c r="H3316" s="1375"/>
      <c r="I3316" s="1375"/>
      <c r="J3316" s="1375"/>
      <c r="K3316" s="1375"/>
      <c r="L3316" s="1375"/>
    </row>
    <row r="3317" spans="1:12" ht="21">
      <c r="A3317" s="1372">
        <v>45535</v>
      </c>
      <c r="B3317" s="1373" t="s">
        <v>2397</v>
      </c>
      <c r="C3317" s="1373" t="s">
        <v>2463</v>
      </c>
      <c r="D3317" s="1373" t="s">
        <v>2464</v>
      </c>
      <c r="E3317" s="1373" t="s">
        <v>1131</v>
      </c>
      <c r="F3317" s="1373" t="s">
        <v>370</v>
      </c>
      <c r="G3317" s="1375"/>
      <c r="H3317" s="1375"/>
      <c r="I3317" s="1375"/>
      <c r="J3317" s="1375"/>
      <c r="K3317" s="1375"/>
      <c r="L3317" s="1375"/>
    </row>
    <row r="3318" spans="1:12" ht="21">
      <c r="A3318" s="1372">
        <v>45535</v>
      </c>
      <c r="B3318" s="1373" t="s">
        <v>2397</v>
      </c>
      <c r="C3318" s="1373" t="s">
        <v>2463</v>
      </c>
      <c r="D3318" s="1373" t="s">
        <v>2464</v>
      </c>
      <c r="E3318" s="1373" t="s">
        <v>1132</v>
      </c>
      <c r="F3318" s="1373" t="s">
        <v>1366</v>
      </c>
      <c r="G3318" s="1375"/>
      <c r="H3318" s="1375"/>
      <c r="I3318" s="1375"/>
      <c r="J3318" s="1375"/>
      <c r="K3318" s="1375"/>
      <c r="L3318" s="1375"/>
    </row>
    <row r="3319" spans="1:12" ht="21">
      <c r="A3319" s="1372">
        <v>45535</v>
      </c>
      <c r="B3319" s="1373" t="s">
        <v>2397</v>
      </c>
      <c r="C3319" s="1373" t="s">
        <v>2463</v>
      </c>
      <c r="D3319" s="1373" t="s">
        <v>2464</v>
      </c>
      <c r="E3319" s="1373" t="s">
        <v>1133</v>
      </c>
      <c r="F3319" s="1373" t="s">
        <v>371</v>
      </c>
      <c r="G3319" s="1375"/>
      <c r="H3319" s="1375"/>
      <c r="I3319" s="1375"/>
      <c r="J3319" s="1375"/>
      <c r="K3319" s="1375"/>
      <c r="L3319" s="1375"/>
    </row>
    <row r="3320" spans="1:12" ht="21">
      <c r="A3320" s="1372">
        <v>45535</v>
      </c>
      <c r="B3320" s="1373" t="s">
        <v>2397</v>
      </c>
      <c r="C3320" s="1373" t="s">
        <v>2463</v>
      </c>
      <c r="D3320" s="1373" t="s">
        <v>2464</v>
      </c>
      <c r="E3320" s="1373" t="s">
        <v>1134</v>
      </c>
      <c r="F3320" s="1373" t="s">
        <v>372</v>
      </c>
      <c r="G3320" s="1375"/>
      <c r="H3320" s="1375"/>
      <c r="I3320" s="1375"/>
      <c r="J3320" s="1375"/>
      <c r="K3320" s="1375"/>
      <c r="L3320" s="1375"/>
    </row>
    <row r="3321" spans="1:12" ht="21">
      <c r="A3321" s="1372">
        <v>45535</v>
      </c>
      <c r="B3321" s="1373" t="s">
        <v>2397</v>
      </c>
      <c r="C3321" s="1373" t="s">
        <v>2463</v>
      </c>
      <c r="D3321" s="1373" t="s">
        <v>2464</v>
      </c>
      <c r="E3321" s="1373" t="s">
        <v>1135</v>
      </c>
      <c r="F3321" s="1373" t="s">
        <v>373</v>
      </c>
      <c r="G3321" s="1375"/>
      <c r="H3321" s="1375"/>
      <c r="I3321" s="1375"/>
      <c r="J3321" s="1375"/>
      <c r="K3321" s="1375"/>
      <c r="L3321" s="1375"/>
    </row>
    <row r="3322" spans="1:12" ht="21">
      <c r="A3322" s="1372">
        <v>45535</v>
      </c>
      <c r="B3322" s="1373" t="s">
        <v>2397</v>
      </c>
      <c r="C3322" s="1373" t="s">
        <v>2463</v>
      </c>
      <c r="D3322" s="1373" t="s">
        <v>2464</v>
      </c>
      <c r="E3322" s="1373" t="s">
        <v>1136</v>
      </c>
      <c r="F3322" s="1373" t="s">
        <v>374</v>
      </c>
      <c r="G3322" s="1375"/>
      <c r="H3322" s="1375"/>
      <c r="I3322" s="1375"/>
      <c r="J3322" s="1375"/>
      <c r="K3322" s="1375"/>
      <c r="L3322" s="1375"/>
    </row>
    <row r="3323" spans="1:12" ht="21">
      <c r="A3323" s="1372">
        <v>45535</v>
      </c>
      <c r="B3323" s="1373" t="s">
        <v>2397</v>
      </c>
      <c r="C3323" s="1373" t="s">
        <v>2463</v>
      </c>
      <c r="D3323" s="1373" t="s">
        <v>2464</v>
      </c>
      <c r="E3323" s="1373" t="s">
        <v>1137</v>
      </c>
      <c r="F3323" s="1373" t="s">
        <v>375</v>
      </c>
      <c r="G3323" s="1375"/>
      <c r="H3323" s="1375"/>
      <c r="I3323" s="1375"/>
      <c r="J3323" s="1375"/>
      <c r="K3323" s="1375"/>
      <c r="L3323" s="1375"/>
    </row>
    <row r="3324" spans="1:12" ht="21">
      <c r="A3324" s="1372">
        <v>45535</v>
      </c>
      <c r="B3324" s="1373" t="s">
        <v>2397</v>
      </c>
      <c r="C3324" s="1373" t="s">
        <v>2463</v>
      </c>
      <c r="D3324" s="1373" t="s">
        <v>2464</v>
      </c>
      <c r="E3324" s="1373" t="s">
        <v>1138</v>
      </c>
      <c r="F3324" s="1373" t="s">
        <v>376</v>
      </c>
      <c r="G3324" s="1375"/>
      <c r="H3324" s="1375"/>
      <c r="I3324" s="1375"/>
      <c r="J3324" s="1375"/>
      <c r="K3324" s="1375"/>
      <c r="L3324" s="1375"/>
    </row>
    <row r="3325" spans="1:12" ht="21">
      <c r="A3325" s="1372">
        <v>45535</v>
      </c>
      <c r="B3325" s="1373" t="s">
        <v>2397</v>
      </c>
      <c r="C3325" s="1373" t="s">
        <v>2463</v>
      </c>
      <c r="D3325" s="1373" t="s">
        <v>2464</v>
      </c>
      <c r="E3325" s="1373" t="s">
        <v>1139</v>
      </c>
      <c r="F3325" s="1373" t="s">
        <v>377</v>
      </c>
      <c r="G3325" s="1375"/>
      <c r="H3325" s="1375"/>
      <c r="I3325" s="1375"/>
      <c r="J3325" s="1375"/>
      <c r="K3325" s="1375"/>
      <c r="L3325" s="1375"/>
    </row>
    <row r="3326" spans="1:12" ht="21">
      <c r="A3326" s="1372">
        <v>45535</v>
      </c>
      <c r="B3326" s="1373" t="s">
        <v>2397</v>
      </c>
      <c r="C3326" s="1373" t="s">
        <v>2463</v>
      </c>
      <c r="D3326" s="1373" t="s">
        <v>2464</v>
      </c>
      <c r="E3326" s="1373" t="s">
        <v>1140</v>
      </c>
      <c r="F3326" s="1373" t="s">
        <v>378</v>
      </c>
      <c r="G3326" s="1375"/>
      <c r="H3326" s="1375"/>
      <c r="I3326" s="1375"/>
      <c r="J3326" s="1375"/>
      <c r="K3326" s="1375"/>
      <c r="L3326" s="1375"/>
    </row>
    <row r="3327" spans="1:12" ht="21">
      <c r="A3327" s="1372">
        <v>45535</v>
      </c>
      <c r="B3327" s="1373" t="s">
        <v>2397</v>
      </c>
      <c r="C3327" s="1373" t="s">
        <v>2463</v>
      </c>
      <c r="D3327" s="1373" t="s">
        <v>2464</v>
      </c>
      <c r="E3327" s="1373" t="s">
        <v>1141</v>
      </c>
      <c r="F3327" s="1373" t="s">
        <v>379</v>
      </c>
      <c r="G3327" s="1375"/>
      <c r="H3327" s="1375"/>
      <c r="I3327" s="1375"/>
      <c r="J3327" s="1375"/>
      <c r="K3327" s="1375"/>
      <c r="L3327" s="1375"/>
    </row>
    <row r="3328" spans="1:12" ht="21">
      <c r="A3328" s="1372">
        <v>45535</v>
      </c>
      <c r="B3328" s="1373" t="s">
        <v>2397</v>
      </c>
      <c r="C3328" s="1373" t="s">
        <v>2463</v>
      </c>
      <c r="D3328" s="1373" t="s">
        <v>2464</v>
      </c>
      <c r="E3328" s="1373" t="s">
        <v>1142</v>
      </c>
      <c r="F3328" s="1373" t="s">
        <v>380</v>
      </c>
      <c r="G3328" s="1375"/>
      <c r="H3328" s="1375"/>
      <c r="I3328" s="1375"/>
      <c r="J3328" s="1375"/>
      <c r="K3328" s="1375"/>
      <c r="L3328" s="1375"/>
    </row>
    <row r="3329" spans="1:12" ht="21">
      <c r="A3329" s="1372">
        <v>45535</v>
      </c>
      <c r="B3329" s="1373" t="s">
        <v>2397</v>
      </c>
      <c r="C3329" s="1373" t="s">
        <v>2463</v>
      </c>
      <c r="D3329" s="1373" t="s">
        <v>2464</v>
      </c>
      <c r="E3329" s="1373" t="s">
        <v>1143</v>
      </c>
      <c r="F3329" s="1373" t="s">
        <v>1367</v>
      </c>
      <c r="G3329" s="1375"/>
      <c r="H3329" s="1375"/>
      <c r="I3329" s="1375"/>
      <c r="J3329" s="1375"/>
      <c r="K3329" s="1375"/>
      <c r="L3329" s="1375"/>
    </row>
    <row r="3330" spans="1:12" ht="21">
      <c r="A3330" s="1372">
        <v>45535</v>
      </c>
      <c r="B3330" s="1373" t="s">
        <v>2397</v>
      </c>
      <c r="C3330" s="1373" t="s">
        <v>2463</v>
      </c>
      <c r="D3330" s="1373" t="s">
        <v>2464</v>
      </c>
      <c r="E3330" s="1373" t="s">
        <v>1144</v>
      </c>
      <c r="F3330" s="1373" t="s">
        <v>1368</v>
      </c>
      <c r="G3330" s="1375"/>
      <c r="H3330" s="1375"/>
      <c r="I3330" s="1375"/>
      <c r="J3330" s="1375"/>
      <c r="K3330" s="1375"/>
      <c r="L3330" s="1375"/>
    </row>
    <row r="3331" spans="1:12" ht="21">
      <c r="A3331" s="1372">
        <v>45535</v>
      </c>
      <c r="B3331" s="1373" t="s">
        <v>2397</v>
      </c>
      <c r="C3331" s="1373" t="s">
        <v>2463</v>
      </c>
      <c r="D3331" s="1373" t="s">
        <v>2464</v>
      </c>
      <c r="E3331" s="1373" t="s">
        <v>1145</v>
      </c>
      <c r="F3331" s="1373" t="s">
        <v>2366</v>
      </c>
      <c r="G3331" s="1375"/>
      <c r="H3331" s="1375"/>
      <c r="I3331" s="1375"/>
      <c r="J3331" s="1375"/>
      <c r="K3331" s="1375"/>
      <c r="L3331" s="1375"/>
    </row>
    <row r="3332" spans="1:12" ht="21">
      <c r="A3332" s="1372">
        <v>45535</v>
      </c>
      <c r="B3332" s="1373" t="s">
        <v>2397</v>
      </c>
      <c r="C3332" s="1373" t="s">
        <v>2463</v>
      </c>
      <c r="D3332" s="1373" t="s">
        <v>2464</v>
      </c>
      <c r="E3332" s="1373" t="s">
        <v>1146</v>
      </c>
      <c r="F3332" s="1373" t="s">
        <v>2367</v>
      </c>
      <c r="G3332" s="1375"/>
      <c r="H3332" s="1375"/>
      <c r="I3332" s="1375"/>
      <c r="J3332" s="1375"/>
      <c r="K3332" s="1375"/>
      <c r="L3332" s="1375"/>
    </row>
    <row r="3333" spans="1:12" ht="21">
      <c r="A3333" s="1372">
        <v>45535</v>
      </c>
      <c r="B3333" s="1373" t="s">
        <v>2397</v>
      </c>
      <c r="C3333" s="1373" t="s">
        <v>2463</v>
      </c>
      <c r="D3333" s="1373" t="s">
        <v>2464</v>
      </c>
      <c r="E3333" s="1373" t="s">
        <v>1147</v>
      </c>
      <c r="F3333" s="1373" t="s">
        <v>383</v>
      </c>
      <c r="G3333" s="1375"/>
      <c r="H3333" s="1375"/>
      <c r="I3333" s="1375"/>
      <c r="J3333" s="1375"/>
      <c r="K3333" s="1375"/>
      <c r="L3333" s="1375"/>
    </row>
    <row r="3334" spans="1:12" ht="21">
      <c r="A3334" s="1372">
        <v>45535</v>
      </c>
      <c r="B3334" s="1373" t="s">
        <v>2397</v>
      </c>
      <c r="C3334" s="1373" t="s">
        <v>2463</v>
      </c>
      <c r="D3334" s="1373" t="s">
        <v>2464</v>
      </c>
      <c r="E3334" s="1373" t="s">
        <v>1148</v>
      </c>
      <c r="F3334" s="1373" t="s">
        <v>2368</v>
      </c>
      <c r="G3334" s="1375"/>
      <c r="H3334" s="1375"/>
      <c r="I3334" s="1375"/>
      <c r="J3334" s="1375"/>
      <c r="K3334" s="1375"/>
      <c r="L3334" s="1375"/>
    </row>
    <row r="3335" spans="1:12" ht="21">
      <c r="A3335" s="1372">
        <v>45535</v>
      </c>
      <c r="B3335" s="1373" t="s">
        <v>2397</v>
      </c>
      <c r="C3335" s="1373" t="s">
        <v>2463</v>
      </c>
      <c r="D3335" s="1373" t="s">
        <v>2464</v>
      </c>
      <c r="E3335" s="1373" t="s">
        <v>1149</v>
      </c>
      <c r="F3335" s="1373" t="s">
        <v>1369</v>
      </c>
      <c r="G3335" s="1375"/>
      <c r="H3335" s="1375"/>
      <c r="I3335" s="1375"/>
      <c r="J3335" s="1375"/>
      <c r="K3335" s="1375"/>
      <c r="L3335" s="1375"/>
    </row>
    <row r="3336" spans="1:12" ht="21">
      <c r="A3336" s="1372">
        <v>45535</v>
      </c>
      <c r="B3336" s="1373" t="s">
        <v>2397</v>
      </c>
      <c r="C3336" s="1373" t="s">
        <v>2463</v>
      </c>
      <c r="D3336" s="1373" t="s">
        <v>2464</v>
      </c>
      <c r="E3336" s="1373" t="s">
        <v>1150</v>
      </c>
      <c r="F3336" s="1373" t="s">
        <v>1868</v>
      </c>
      <c r="G3336" s="1375"/>
      <c r="H3336" s="1375"/>
      <c r="I3336" s="1375"/>
      <c r="J3336" s="1375"/>
      <c r="K3336" s="1375"/>
      <c r="L3336" s="1375"/>
    </row>
    <row r="3337" spans="1:12" ht="21">
      <c r="A3337" s="1372">
        <v>45535</v>
      </c>
      <c r="B3337" s="1373" t="s">
        <v>2397</v>
      </c>
      <c r="C3337" s="1373" t="s">
        <v>2463</v>
      </c>
      <c r="D3337" s="1373" t="s">
        <v>2464</v>
      </c>
      <c r="E3337" s="1373" t="s">
        <v>1151</v>
      </c>
      <c r="F3337" s="1373" t="s">
        <v>1370</v>
      </c>
      <c r="G3337" s="1375"/>
      <c r="H3337" s="1375"/>
      <c r="I3337" s="1375"/>
      <c r="J3337" s="1375"/>
      <c r="K3337" s="1375"/>
      <c r="L3337" s="1375"/>
    </row>
    <row r="3338" spans="1:12" ht="21">
      <c r="A3338" s="1372">
        <v>45535</v>
      </c>
      <c r="B3338" s="1373" t="s">
        <v>2397</v>
      </c>
      <c r="C3338" s="1373" t="s">
        <v>2463</v>
      </c>
      <c r="D3338" s="1373" t="s">
        <v>2464</v>
      </c>
      <c r="E3338" s="1373" t="s">
        <v>1152</v>
      </c>
      <c r="F3338" s="1373" t="s">
        <v>2369</v>
      </c>
      <c r="G3338" s="1375"/>
      <c r="H3338" s="1375"/>
      <c r="I3338" s="1375"/>
      <c r="J3338" s="1375"/>
      <c r="K3338" s="1375"/>
      <c r="L3338" s="1375"/>
    </row>
    <row r="3339" spans="1:12" ht="21">
      <c r="A3339" s="1372">
        <v>45535</v>
      </c>
      <c r="B3339" s="1373" t="s">
        <v>2397</v>
      </c>
      <c r="C3339" s="1373" t="s">
        <v>2463</v>
      </c>
      <c r="D3339" s="1373" t="s">
        <v>2464</v>
      </c>
      <c r="E3339" s="1373" t="s">
        <v>1153</v>
      </c>
      <c r="F3339" s="1373" t="s">
        <v>1869</v>
      </c>
      <c r="G3339" s="1375"/>
      <c r="H3339" s="1375"/>
      <c r="I3339" s="1375"/>
      <c r="J3339" s="1375"/>
      <c r="K3339" s="1375"/>
      <c r="L3339" s="1375"/>
    </row>
    <row r="3340" spans="1:12" ht="21">
      <c r="A3340" s="1372">
        <v>45535</v>
      </c>
      <c r="B3340" s="1373" t="s">
        <v>2397</v>
      </c>
      <c r="C3340" s="1373" t="s">
        <v>2463</v>
      </c>
      <c r="D3340" s="1373" t="s">
        <v>2464</v>
      </c>
      <c r="E3340" s="1373" t="s">
        <v>1154</v>
      </c>
      <c r="F3340" s="1373" t="s">
        <v>2370</v>
      </c>
      <c r="G3340" s="1375"/>
      <c r="H3340" s="1375"/>
      <c r="I3340" s="1375"/>
      <c r="J3340" s="1375"/>
      <c r="K3340" s="1375"/>
      <c r="L3340" s="1375"/>
    </row>
    <row r="3341" spans="1:12" ht="21">
      <c r="A3341" s="1372">
        <v>45535</v>
      </c>
      <c r="B3341" s="1373" t="s">
        <v>2397</v>
      </c>
      <c r="C3341" s="1373" t="s">
        <v>2463</v>
      </c>
      <c r="D3341" s="1373" t="s">
        <v>2464</v>
      </c>
      <c r="E3341" s="1373" t="s">
        <v>2009</v>
      </c>
      <c r="F3341" s="1373" t="s">
        <v>2371</v>
      </c>
      <c r="G3341" s="1375"/>
      <c r="H3341" s="1375"/>
      <c r="I3341" s="1375"/>
      <c r="J3341" s="1375"/>
      <c r="K3341" s="1375"/>
      <c r="L3341" s="1375"/>
    </row>
    <row r="3342" spans="1:12" ht="21">
      <c r="A3342" s="1372">
        <v>45535</v>
      </c>
      <c r="B3342" s="1373" t="s">
        <v>2397</v>
      </c>
      <c r="C3342" s="1373" t="s">
        <v>2463</v>
      </c>
      <c r="D3342" s="1373" t="s">
        <v>2464</v>
      </c>
      <c r="E3342" s="1373" t="s">
        <v>2011</v>
      </c>
      <c r="F3342" s="1373" t="s">
        <v>385</v>
      </c>
      <c r="G3342" s="1375"/>
      <c r="H3342" s="1375"/>
      <c r="I3342" s="1375"/>
      <c r="J3342" s="1375"/>
      <c r="K3342" s="1375"/>
      <c r="L3342" s="1375"/>
    </row>
    <row r="3343" spans="1:12" ht="21">
      <c r="A3343" s="1372">
        <v>45535</v>
      </c>
      <c r="B3343" s="1373" t="s">
        <v>2397</v>
      </c>
      <c r="C3343" s="1373" t="s">
        <v>2463</v>
      </c>
      <c r="D3343" s="1373" t="s">
        <v>2464</v>
      </c>
      <c r="E3343" s="1373" t="s">
        <v>1155</v>
      </c>
      <c r="F3343" s="1373" t="s">
        <v>385</v>
      </c>
      <c r="G3343" s="1375"/>
      <c r="H3343" s="1375"/>
      <c r="I3343" s="1375"/>
      <c r="J3343" s="1375"/>
      <c r="K3343" s="1375"/>
      <c r="L3343" s="1375"/>
    </row>
    <row r="3344" spans="1:12" ht="21">
      <c r="A3344" s="1372">
        <v>45535</v>
      </c>
      <c r="B3344" s="1373" t="s">
        <v>2397</v>
      </c>
      <c r="C3344" s="1373" t="s">
        <v>2463</v>
      </c>
      <c r="D3344" s="1373" t="s">
        <v>2464</v>
      </c>
      <c r="E3344" s="1373" t="s">
        <v>1156</v>
      </c>
      <c r="F3344" s="1373" t="s">
        <v>386</v>
      </c>
      <c r="G3344" s="1375"/>
      <c r="H3344" s="1375"/>
      <c r="I3344" s="1375"/>
      <c r="J3344" s="1375"/>
      <c r="K3344" s="1375"/>
      <c r="L3344" s="1375"/>
    </row>
    <row r="3345" spans="1:12" ht="21">
      <c r="A3345" s="1372">
        <v>45535</v>
      </c>
      <c r="B3345" s="1373" t="s">
        <v>2397</v>
      </c>
      <c r="C3345" s="1373" t="s">
        <v>2463</v>
      </c>
      <c r="D3345" s="1373" t="s">
        <v>2464</v>
      </c>
      <c r="E3345" s="1373" t="s">
        <v>1157</v>
      </c>
      <c r="F3345" s="1373" t="s">
        <v>2372</v>
      </c>
      <c r="G3345" s="1374">
        <v>0</v>
      </c>
      <c r="H3345" s="1374">
        <v>0</v>
      </c>
      <c r="I3345" s="1374">
        <v>140000</v>
      </c>
      <c r="J3345" s="1374">
        <v>0</v>
      </c>
      <c r="K3345" s="1374">
        <v>0</v>
      </c>
      <c r="L3345" s="1374">
        <v>140000</v>
      </c>
    </row>
    <row r="3346" spans="1:12" ht="21">
      <c r="A3346" s="1372">
        <v>45535</v>
      </c>
      <c r="B3346" s="1373" t="s">
        <v>2397</v>
      </c>
      <c r="C3346" s="1373" t="s">
        <v>2463</v>
      </c>
      <c r="D3346" s="1373" t="s">
        <v>2464</v>
      </c>
      <c r="E3346" s="1373" t="s">
        <v>1158</v>
      </c>
      <c r="F3346" s="1373" t="s">
        <v>387</v>
      </c>
      <c r="G3346" s="1375"/>
      <c r="H3346" s="1375"/>
      <c r="I3346" s="1375"/>
      <c r="J3346" s="1375"/>
      <c r="K3346" s="1375"/>
      <c r="L3346" s="1375"/>
    </row>
    <row r="3347" spans="1:12" ht="21">
      <c r="A3347" s="1372">
        <v>45535</v>
      </c>
      <c r="B3347" s="1373" t="s">
        <v>2397</v>
      </c>
      <c r="C3347" s="1373" t="s">
        <v>2463</v>
      </c>
      <c r="D3347" s="1373" t="s">
        <v>2464</v>
      </c>
      <c r="E3347" s="1373" t="s">
        <v>1159</v>
      </c>
      <c r="F3347" s="1373" t="s">
        <v>388</v>
      </c>
      <c r="G3347" s="1374">
        <v>0</v>
      </c>
      <c r="H3347" s="1374">
        <v>0</v>
      </c>
      <c r="I3347" s="1374">
        <v>222556</v>
      </c>
      <c r="J3347" s="1374">
        <v>0</v>
      </c>
      <c r="K3347" s="1374">
        <v>0</v>
      </c>
      <c r="L3347" s="1374">
        <v>222556</v>
      </c>
    </row>
    <row r="3348" spans="1:12" ht="21">
      <c r="A3348" s="1372">
        <v>45535</v>
      </c>
      <c r="B3348" s="1373" t="s">
        <v>2397</v>
      </c>
      <c r="C3348" s="1373" t="s">
        <v>2463</v>
      </c>
      <c r="D3348" s="1373" t="s">
        <v>2464</v>
      </c>
      <c r="E3348" s="1373" t="s">
        <v>1160</v>
      </c>
      <c r="F3348" s="1373" t="s">
        <v>2373</v>
      </c>
      <c r="G3348" s="1375"/>
      <c r="H3348" s="1375"/>
      <c r="I3348" s="1375"/>
      <c r="J3348" s="1375"/>
      <c r="K3348" s="1375"/>
      <c r="L3348" s="1375"/>
    </row>
    <row r="3349" spans="1:12" ht="21">
      <c r="A3349" s="1372">
        <v>45535</v>
      </c>
      <c r="B3349" s="1373" t="s">
        <v>2397</v>
      </c>
      <c r="C3349" s="1373" t="s">
        <v>2463</v>
      </c>
      <c r="D3349" s="1373" t="s">
        <v>2464</v>
      </c>
      <c r="E3349" s="1373" t="s">
        <v>1161</v>
      </c>
      <c r="F3349" s="1373" t="s">
        <v>2374</v>
      </c>
      <c r="G3349" s="1374">
        <v>71975.72</v>
      </c>
      <c r="H3349" s="1374">
        <v>0</v>
      </c>
      <c r="I3349" s="1374">
        <v>1603234.34</v>
      </c>
      <c r="J3349" s="1374">
        <v>0</v>
      </c>
      <c r="K3349" s="1374">
        <v>71975.72</v>
      </c>
      <c r="L3349" s="1374">
        <v>1603234.34</v>
      </c>
    </row>
    <row r="3350" spans="1:12" ht="21">
      <c r="A3350" s="1372">
        <v>45535</v>
      </c>
      <c r="B3350" s="1373" t="s">
        <v>2397</v>
      </c>
      <c r="C3350" s="1373" t="s">
        <v>2463</v>
      </c>
      <c r="D3350" s="1373" t="s">
        <v>2464</v>
      </c>
      <c r="E3350" s="1373" t="s">
        <v>1162</v>
      </c>
      <c r="F3350" s="1373" t="s">
        <v>2375</v>
      </c>
      <c r="G3350" s="1375"/>
      <c r="H3350" s="1375"/>
      <c r="I3350" s="1375"/>
      <c r="J3350" s="1375"/>
      <c r="K3350" s="1375"/>
      <c r="L3350" s="1375"/>
    </row>
    <row r="3351" spans="1:12" ht="21">
      <c r="A3351" s="1372">
        <v>45535</v>
      </c>
      <c r="B3351" s="1373" t="s">
        <v>2397</v>
      </c>
      <c r="C3351" s="1373" t="s">
        <v>2463</v>
      </c>
      <c r="D3351" s="1373" t="s">
        <v>2464</v>
      </c>
      <c r="E3351" s="1373" t="s">
        <v>1163</v>
      </c>
      <c r="F3351" s="1373" t="s">
        <v>2376</v>
      </c>
      <c r="G3351" s="1375"/>
      <c r="H3351" s="1375"/>
      <c r="I3351" s="1375"/>
      <c r="J3351" s="1375"/>
      <c r="K3351" s="1375"/>
      <c r="L3351" s="1375"/>
    </row>
    <row r="3352" spans="1:12" ht="21">
      <c r="A3352" s="1372">
        <v>45535</v>
      </c>
      <c r="B3352" s="1373" t="s">
        <v>2397</v>
      </c>
      <c r="C3352" s="1373" t="s">
        <v>2463</v>
      </c>
      <c r="D3352" s="1373" t="s">
        <v>2464</v>
      </c>
      <c r="E3352" s="1373" t="s">
        <v>1164</v>
      </c>
      <c r="F3352" s="1373" t="s">
        <v>2377</v>
      </c>
      <c r="G3352" s="1375"/>
      <c r="H3352" s="1375"/>
      <c r="I3352" s="1375"/>
      <c r="J3352" s="1375"/>
      <c r="K3352" s="1375"/>
      <c r="L3352" s="1375"/>
    </row>
    <row r="3353" spans="1:12" ht="21">
      <c r="A3353" s="1372">
        <v>45535</v>
      </c>
      <c r="B3353" s="1373" t="s">
        <v>2397</v>
      </c>
      <c r="C3353" s="1373" t="s">
        <v>2463</v>
      </c>
      <c r="D3353" s="1373" t="s">
        <v>2464</v>
      </c>
      <c r="E3353" s="1373" t="s">
        <v>1165</v>
      </c>
      <c r="F3353" s="1373" t="s">
        <v>2378</v>
      </c>
      <c r="G3353" s="1375"/>
      <c r="H3353" s="1375"/>
      <c r="I3353" s="1375"/>
      <c r="J3353" s="1375"/>
      <c r="K3353" s="1375"/>
      <c r="L3353" s="1375"/>
    </row>
    <row r="3354" spans="1:12" ht="21">
      <c r="A3354" s="1372">
        <v>45535</v>
      </c>
      <c r="B3354" s="1373" t="s">
        <v>2397</v>
      </c>
      <c r="C3354" s="1373" t="s">
        <v>2463</v>
      </c>
      <c r="D3354" s="1373" t="s">
        <v>2464</v>
      </c>
      <c r="E3354" s="1373" t="s">
        <v>1166</v>
      </c>
      <c r="F3354" s="1373" t="s">
        <v>2379</v>
      </c>
      <c r="G3354" s="1375"/>
      <c r="H3354" s="1375"/>
      <c r="I3354" s="1375"/>
      <c r="J3354" s="1375"/>
      <c r="K3354" s="1375"/>
      <c r="L3354" s="1375"/>
    </row>
    <row r="3355" spans="1:12" ht="21">
      <c r="A3355" s="1372">
        <v>45535</v>
      </c>
      <c r="B3355" s="1373" t="s">
        <v>2397</v>
      </c>
      <c r="C3355" s="1373" t="s">
        <v>2463</v>
      </c>
      <c r="D3355" s="1373" t="s">
        <v>2464</v>
      </c>
      <c r="E3355" s="1373" t="s">
        <v>1167</v>
      </c>
      <c r="F3355" s="1373" t="s">
        <v>2380</v>
      </c>
      <c r="G3355" s="1375"/>
      <c r="H3355" s="1375"/>
      <c r="I3355" s="1375"/>
      <c r="J3355" s="1375"/>
      <c r="K3355" s="1375"/>
      <c r="L3355" s="1375"/>
    </row>
    <row r="3356" spans="1:12" ht="21">
      <c r="A3356" s="1372">
        <v>45535</v>
      </c>
      <c r="B3356" s="1373" t="s">
        <v>2397</v>
      </c>
      <c r="C3356" s="1373" t="s">
        <v>2463</v>
      </c>
      <c r="D3356" s="1373" t="s">
        <v>2464</v>
      </c>
      <c r="E3356" s="1373" t="s">
        <v>1168</v>
      </c>
      <c r="F3356" s="1373" t="s">
        <v>2381</v>
      </c>
      <c r="G3356" s="1374">
        <v>437442</v>
      </c>
      <c r="H3356" s="1374">
        <v>0</v>
      </c>
      <c r="I3356" s="1374">
        <v>5323580.25</v>
      </c>
      <c r="J3356" s="1374">
        <v>0</v>
      </c>
      <c r="K3356" s="1374">
        <v>437442</v>
      </c>
      <c r="L3356" s="1374">
        <v>5323580.25</v>
      </c>
    </row>
    <row r="3357" spans="1:12" ht="21">
      <c r="A3357" s="1372">
        <v>45535</v>
      </c>
      <c r="B3357" s="1373" t="s">
        <v>2397</v>
      </c>
      <c r="C3357" s="1373" t="s">
        <v>2463</v>
      </c>
      <c r="D3357" s="1373" t="s">
        <v>2464</v>
      </c>
      <c r="E3357" s="1373" t="s">
        <v>1169</v>
      </c>
      <c r="F3357" s="1373" t="s">
        <v>391</v>
      </c>
      <c r="G3357" s="1375"/>
      <c r="H3357" s="1375"/>
      <c r="I3357" s="1375"/>
      <c r="J3357" s="1375"/>
      <c r="K3357" s="1375"/>
      <c r="L3357" s="1375"/>
    </row>
    <row r="3358" spans="1:12" ht="21">
      <c r="A3358" s="1372">
        <v>45535</v>
      </c>
      <c r="B3358" s="1373" t="s">
        <v>2397</v>
      </c>
      <c r="C3358" s="1373" t="s">
        <v>2465</v>
      </c>
      <c r="D3358" s="1373" t="s">
        <v>2466</v>
      </c>
      <c r="E3358" s="1373" t="s">
        <v>462</v>
      </c>
      <c r="F3358" s="1373" t="s">
        <v>2</v>
      </c>
      <c r="G3358" s="1374">
        <v>229340</v>
      </c>
      <c r="H3358" s="1374">
        <v>229764</v>
      </c>
      <c r="I3358" s="1374">
        <v>720</v>
      </c>
      <c r="J3358" s="1374">
        <v>0</v>
      </c>
      <c r="K3358" s="1374">
        <v>-424</v>
      </c>
      <c r="L3358" s="1374">
        <v>720</v>
      </c>
    </row>
    <row r="3359" spans="1:12" ht="21">
      <c r="A3359" s="1372">
        <v>45535</v>
      </c>
      <c r="B3359" s="1373" t="s">
        <v>2397</v>
      </c>
      <c r="C3359" s="1373" t="s">
        <v>2465</v>
      </c>
      <c r="D3359" s="1373" t="s">
        <v>2466</v>
      </c>
      <c r="E3359" s="1373" t="s">
        <v>463</v>
      </c>
      <c r="F3359" s="1373" t="s">
        <v>3</v>
      </c>
      <c r="G3359" s="1375"/>
      <c r="H3359" s="1375"/>
      <c r="I3359" s="1375"/>
      <c r="J3359" s="1375"/>
      <c r="K3359" s="1375"/>
      <c r="L3359" s="1375"/>
    </row>
    <row r="3360" spans="1:12" ht="21">
      <c r="A3360" s="1372">
        <v>45535</v>
      </c>
      <c r="B3360" s="1373" t="s">
        <v>2397</v>
      </c>
      <c r="C3360" s="1373" t="s">
        <v>2465</v>
      </c>
      <c r="D3360" s="1373" t="s">
        <v>2466</v>
      </c>
      <c r="E3360" s="1373" t="s">
        <v>464</v>
      </c>
      <c r="F3360" s="1373" t="s">
        <v>4</v>
      </c>
      <c r="G3360" s="1375"/>
      <c r="H3360" s="1375"/>
      <c r="I3360" s="1375"/>
      <c r="J3360" s="1375"/>
      <c r="K3360" s="1375"/>
      <c r="L3360" s="1375"/>
    </row>
    <row r="3361" spans="1:12" ht="21">
      <c r="A3361" s="1372">
        <v>45535</v>
      </c>
      <c r="B3361" s="1373" t="s">
        <v>2397</v>
      </c>
      <c r="C3361" s="1373" t="s">
        <v>2465</v>
      </c>
      <c r="D3361" s="1373" t="s">
        <v>2466</v>
      </c>
      <c r="E3361" s="1373" t="s">
        <v>465</v>
      </c>
      <c r="F3361" s="1373" t="s">
        <v>5</v>
      </c>
      <c r="G3361" s="1375"/>
      <c r="H3361" s="1375"/>
      <c r="I3361" s="1375"/>
      <c r="J3361" s="1375"/>
      <c r="K3361" s="1375"/>
      <c r="L3361" s="1375"/>
    </row>
    <row r="3362" spans="1:12" ht="21">
      <c r="A3362" s="1372">
        <v>45535</v>
      </c>
      <c r="B3362" s="1373" t="s">
        <v>2397</v>
      </c>
      <c r="C3362" s="1373" t="s">
        <v>2465</v>
      </c>
      <c r="D3362" s="1373" t="s">
        <v>2466</v>
      </c>
      <c r="E3362" s="1373" t="s">
        <v>466</v>
      </c>
      <c r="F3362" s="1373" t="s">
        <v>1651</v>
      </c>
      <c r="G3362" s="1375"/>
      <c r="H3362" s="1375"/>
      <c r="I3362" s="1375"/>
      <c r="J3362" s="1375"/>
      <c r="K3362" s="1375"/>
      <c r="L3362" s="1375"/>
    </row>
    <row r="3363" spans="1:12" ht="21">
      <c r="A3363" s="1372">
        <v>45535</v>
      </c>
      <c r="B3363" s="1373" t="s">
        <v>2397</v>
      </c>
      <c r="C3363" s="1373" t="s">
        <v>2465</v>
      </c>
      <c r="D3363" s="1373" t="s">
        <v>2466</v>
      </c>
      <c r="E3363" s="1373" t="s">
        <v>467</v>
      </c>
      <c r="F3363" s="1373" t="s">
        <v>1652</v>
      </c>
      <c r="G3363" s="1374">
        <v>0</v>
      </c>
      <c r="H3363" s="1374">
        <v>0</v>
      </c>
      <c r="I3363" s="1374">
        <v>672086</v>
      </c>
      <c r="J3363" s="1374">
        <v>0</v>
      </c>
      <c r="K3363" s="1374">
        <v>0</v>
      </c>
      <c r="L3363" s="1374">
        <v>672086</v>
      </c>
    </row>
    <row r="3364" spans="1:12" ht="21">
      <c r="A3364" s="1372">
        <v>45535</v>
      </c>
      <c r="B3364" s="1373" t="s">
        <v>2397</v>
      </c>
      <c r="C3364" s="1373" t="s">
        <v>2465</v>
      </c>
      <c r="D3364" s="1373" t="s">
        <v>2466</v>
      </c>
      <c r="E3364" s="1373" t="s">
        <v>1721</v>
      </c>
      <c r="F3364" s="1373" t="s">
        <v>1722</v>
      </c>
      <c r="G3364" s="1375"/>
      <c r="H3364" s="1375"/>
      <c r="I3364" s="1375"/>
      <c r="J3364" s="1375"/>
      <c r="K3364" s="1375"/>
      <c r="L3364" s="1375"/>
    </row>
    <row r="3365" spans="1:12" ht="21">
      <c r="A3365" s="1372">
        <v>45535</v>
      </c>
      <c r="B3365" s="1373" t="s">
        <v>2397</v>
      </c>
      <c r="C3365" s="1373" t="s">
        <v>2465</v>
      </c>
      <c r="D3365" s="1373" t="s">
        <v>2466</v>
      </c>
      <c r="E3365" s="1373" t="s">
        <v>1723</v>
      </c>
      <c r="F3365" s="1373" t="s">
        <v>1724</v>
      </c>
      <c r="G3365" s="1375"/>
      <c r="H3365" s="1375"/>
      <c r="I3365" s="1375"/>
      <c r="J3365" s="1375"/>
      <c r="K3365" s="1375"/>
      <c r="L3365" s="1375"/>
    </row>
    <row r="3366" spans="1:12" ht="21">
      <c r="A3366" s="1372">
        <v>45535</v>
      </c>
      <c r="B3366" s="1373" t="s">
        <v>2397</v>
      </c>
      <c r="C3366" s="1373" t="s">
        <v>2465</v>
      </c>
      <c r="D3366" s="1373" t="s">
        <v>2466</v>
      </c>
      <c r="E3366" s="1373" t="s">
        <v>468</v>
      </c>
      <c r="F3366" s="1373" t="s">
        <v>1725</v>
      </c>
      <c r="G3366" s="1375"/>
      <c r="H3366" s="1375"/>
      <c r="I3366" s="1375"/>
      <c r="J3366" s="1375"/>
      <c r="K3366" s="1375"/>
      <c r="L3366" s="1375"/>
    </row>
    <row r="3367" spans="1:12" ht="21">
      <c r="A3367" s="1372">
        <v>45535</v>
      </c>
      <c r="B3367" s="1373" t="s">
        <v>2397</v>
      </c>
      <c r="C3367" s="1373" t="s">
        <v>2465</v>
      </c>
      <c r="D3367" s="1373" t="s">
        <v>2466</v>
      </c>
      <c r="E3367" s="1373" t="s">
        <v>469</v>
      </c>
      <c r="F3367" s="1373" t="s">
        <v>6</v>
      </c>
      <c r="G3367" s="1375"/>
      <c r="H3367" s="1375"/>
      <c r="I3367" s="1375"/>
      <c r="J3367" s="1375"/>
      <c r="K3367" s="1375"/>
      <c r="L3367" s="1375"/>
    </row>
    <row r="3368" spans="1:12" ht="21">
      <c r="A3368" s="1372">
        <v>45535</v>
      </c>
      <c r="B3368" s="1373" t="s">
        <v>2397</v>
      </c>
      <c r="C3368" s="1373" t="s">
        <v>2465</v>
      </c>
      <c r="D3368" s="1373" t="s">
        <v>2466</v>
      </c>
      <c r="E3368" s="1373" t="s">
        <v>470</v>
      </c>
      <c r="F3368" s="1373" t="s">
        <v>1726</v>
      </c>
      <c r="G3368" s="1375"/>
      <c r="H3368" s="1375"/>
      <c r="I3368" s="1375"/>
      <c r="J3368" s="1375"/>
      <c r="K3368" s="1375"/>
      <c r="L3368" s="1375"/>
    </row>
    <row r="3369" spans="1:12" ht="21">
      <c r="A3369" s="1372">
        <v>45535</v>
      </c>
      <c r="B3369" s="1373" t="s">
        <v>2397</v>
      </c>
      <c r="C3369" s="1373" t="s">
        <v>2465</v>
      </c>
      <c r="D3369" s="1373" t="s">
        <v>2466</v>
      </c>
      <c r="E3369" s="1373" t="s">
        <v>471</v>
      </c>
      <c r="F3369" s="1373" t="s">
        <v>1653</v>
      </c>
      <c r="G3369" s="1375"/>
      <c r="H3369" s="1375"/>
      <c r="I3369" s="1375"/>
      <c r="J3369" s="1375"/>
      <c r="K3369" s="1375"/>
      <c r="L3369" s="1375"/>
    </row>
    <row r="3370" spans="1:12" ht="21">
      <c r="A3370" s="1372">
        <v>45535</v>
      </c>
      <c r="B3370" s="1373" t="s">
        <v>2397</v>
      </c>
      <c r="C3370" s="1373" t="s">
        <v>2465</v>
      </c>
      <c r="D3370" s="1373" t="s">
        <v>2466</v>
      </c>
      <c r="E3370" s="1373" t="s">
        <v>472</v>
      </c>
      <c r="F3370" s="1373" t="s">
        <v>430</v>
      </c>
      <c r="G3370" s="1375"/>
      <c r="H3370" s="1375"/>
      <c r="I3370" s="1375"/>
      <c r="J3370" s="1375"/>
      <c r="K3370" s="1375"/>
      <c r="L3370" s="1375"/>
    </row>
    <row r="3371" spans="1:12" ht="21">
      <c r="A3371" s="1372">
        <v>45535</v>
      </c>
      <c r="B3371" s="1373" t="s">
        <v>2397</v>
      </c>
      <c r="C3371" s="1373" t="s">
        <v>2465</v>
      </c>
      <c r="D3371" s="1373" t="s">
        <v>2466</v>
      </c>
      <c r="E3371" s="1373" t="s">
        <v>473</v>
      </c>
      <c r="F3371" s="1373" t="s">
        <v>431</v>
      </c>
      <c r="G3371" s="1375"/>
      <c r="H3371" s="1375"/>
      <c r="I3371" s="1375"/>
      <c r="J3371" s="1375"/>
      <c r="K3371" s="1375"/>
      <c r="L3371" s="1375"/>
    </row>
    <row r="3372" spans="1:12" ht="21">
      <c r="A3372" s="1372">
        <v>45535</v>
      </c>
      <c r="B3372" s="1373" t="s">
        <v>2397</v>
      </c>
      <c r="C3372" s="1373" t="s">
        <v>2465</v>
      </c>
      <c r="D3372" s="1373" t="s">
        <v>2466</v>
      </c>
      <c r="E3372" s="1373" t="s">
        <v>474</v>
      </c>
      <c r="F3372" s="1373" t="s">
        <v>1654</v>
      </c>
      <c r="G3372" s="1375"/>
      <c r="H3372" s="1375"/>
      <c r="I3372" s="1375"/>
      <c r="J3372" s="1375"/>
      <c r="K3372" s="1375"/>
      <c r="L3372" s="1375"/>
    </row>
    <row r="3373" spans="1:12" ht="21">
      <c r="A3373" s="1372">
        <v>45535</v>
      </c>
      <c r="B3373" s="1373" t="s">
        <v>2397</v>
      </c>
      <c r="C3373" s="1373" t="s">
        <v>2465</v>
      </c>
      <c r="D3373" s="1373" t="s">
        <v>2466</v>
      </c>
      <c r="E3373" s="1373" t="s">
        <v>475</v>
      </c>
      <c r="F3373" s="1373" t="s">
        <v>2173</v>
      </c>
      <c r="G3373" s="1375"/>
      <c r="H3373" s="1375"/>
      <c r="I3373" s="1375"/>
      <c r="J3373" s="1375"/>
      <c r="K3373" s="1375"/>
      <c r="L3373" s="1375"/>
    </row>
    <row r="3374" spans="1:12" ht="21">
      <c r="A3374" s="1372">
        <v>45535</v>
      </c>
      <c r="B3374" s="1373" t="s">
        <v>2397</v>
      </c>
      <c r="C3374" s="1373" t="s">
        <v>2465</v>
      </c>
      <c r="D3374" s="1373" t="s">
        <v>2466</v>
      </c>
      <c r="E3374" s="1373" t="s">
        <v>476</v>
      </c>
      <c r="F3374" s="1373" t="s">
        <v>1655</v>
      </c>
      <c r="G3374" s="1375"/>
      <c r="H3374" s="1375"/>
      <c r="I3374" s="1375"/>
      <c r="J3374" s="1375"/>
      <c r="K3374" s="1375"/>
      <c r="L3374" s="1375"/>
    </row>
    <row r="3375" spans="1:12" ht="21">
      <c r="A3375" s="1372">
        <v>45535</v>
      </c>
      <c r="B3375" s="1373" t="s">
        <v>2397</v>
      </c>
      <c r="C3375" s="1373" t="s">
        <v>2465</v>
      </c>
      <c r="D3375" s="1373" t="s">
        <v>2466</v>
      </c>
      <c r="E3375" s="1373" t="s">
        <v>477</v>
      </c>
      <c r="F3375" s="1373" t="s">
        <v>1415</v>
      </c>
      <c r="G3375" s="1375"/>
      <c r="H3375" s="1375"/>
      <c r="I3375" s="1375"/>
      <c r="J3375" s="1375"/>
      <c r="K3375" s="1375"/>
      <c r="L3375" s="1375"/>
    </row>
    <row r="3376" spans="1:12" ht="21">
      <c r="A3376" s="1372">
        <v>45535</v>
      </c>
      <c r="B3376" s="1373" t="s">
        <v>2397</v>
      </c>
      <c r="C3376" s="1373" t="s">
        <v>2465</v>
      </c>
      <c r="D3376" s="1373" t="s">
        <v>2466</v>
      </c>
      <c r="E3376" s="1373" t="s">
        <v>478</v>
      </c>
      <c r="F3376" s="1373" t="s">
        <v>1656</v>
      </c>
      <c r="G3376" s="1374">
        <v>10406996.09</v>
      </c>
      <c r="H3376" s="1374">
        <v>14287837.699999999</v>
      </c>
      <c r="I3376" s="1374">
        <v>14038665.949999999</v>
      </c>
      <c r="J3376" s="1374">
        <v>0</v>
      </c>
      <c r="K3376" s="1374">
        <v>-3880841.61</v>
      </c>
      <c r="L3376" s="1374">
        <v>14038665.949999999</v>
      </c>
    </row>
    <row r="3377" spans="1:12" ht="21">
      <c r="A3377" s="1372">
        <v>45535</v>
      </c>
      <c r="B3377" s="1373" t="s">
        <v>2397</v>
      </c>
      <c r="C3377" s="1373" t="s">
        <v>2465</v>
      </c>
      <c r="D3377" s="1373" t="s">
        <v>2466</v>
      </c>
      <c r="E3377" s="1373" t="s">
        <v>479</v>
      </c>
      <c r="F3377" s="1373" t="s">
        <v>432</v>
      </c>
      <c r="G3377" s="1374">
        <v>888.15</v>
      </c>
      <c r="H3377" s="1374">
        <v>91870.38</v>
      </c>
      <c r="I3377" s="1374">
        <v>3804037.77</v>
      </c>
      <c r="J3377" s="1374">
        <v>0</v>
      </c>
      <c r="K3377" s="1374">
        <v>-90982.23</v>
      </c>
      <c r="L3377" s="1374">
        <v>3804037.77</v>
      </c>
    </row>
    <row r="3378" spans="1:12" ht="21">
      <c r="A3378" s="1372">
        <v>45535</v>
      </c>
      <c r="B3378" s="1373" t="s">
        <v>2397</v>
      </c>
      <c r="C3378" s="1373" t="s">
        <v>2465</v>
      </c>
      <c r="D3378" s="1373" t="s">
        <v>2466</v>
      </c>
      <c r="E3378" s="1373" t="s">
        <v>480</v>
      </c>
      <c r="F3378" s="1373" t="s">
        <v>433</v>
      </c>
      <c r="G3378" s="1374">
        <v>40915</v>
      </c>
      <c r="H3378" s="1374">
        <v>3570</v>
      </c>
      <c r="I3378" s="1374">
        <v>982016.11</v>
      </c>
      <c r="J3378" s="1374">
        <v>0</v>
      </c>
      <c r="K3378" s="1374">
        <v>37345</v>
      </c>
      <c r="L3378" s="1374">
        <v>982016.11</v>
      </c>
    </row>
    <row r="3379" spans="1:12" ht="21">
      <c r="A3379" s="1372">
        <v>45535</v>
      </c>
      <c r="B3379" s="1373" t="s">
        <v>2397</v>
      </c>
      <c r="C3379" s="1373" t="s">
        <v>2465</v>
      </c>
      <c r="D3379" s="1373" t="s">
        <v>2466</v>
      </c>
      <c r="E3379" s="1373" t="s">
        <v>481</v>
      </c>
      <c r="F3379" s="1373" t="s">
        <v>1657</v>
      </c>
      <c r="G3379" s="1374">
        <v>0</v>
      </c>
      <c r="H3379" s="1374">
        <v>613928.95999999996</v>
      </c>
      <c r="I3379" s="1374">
        <v>889263.33</v>
      </c>
      <c r="J3379" s="1374">
        <v>0</v>
      </c>
      <c r="K3379" s="1374">
        <v>-613928.95999999996</v>
      </c>
      <c r="L3379" s="1374">
        <v>889263.33</v>
      </c>
    </row>
    <row r="3380" spans="1:12" ht="21">
      <c r="A3380" s="1372">
        <v>45535</v>
      </c>
      <c r="B3380" s="1373" t="s">
        <v>2397</v>
      </c>
      <c r="C3380" s="1373" t="s">
        <v>2465</v>
      </c>
      <c r="D3380" s="1373" t="s">
        <v>2466</v>
      </c>
      <c r="E3380" s="1373" t="s">
        <v>482</v>
      </c>
      <c r="F3380" s="1373" t="s">
        <v>1658</v>
      </c>
      <c r="G3380" s="1375"/>
      <c r="H3380" s="1375"/>
      <c r="I3380" s="1375"/>
      <c r="J3380" s="1375"/>
      <c r="K3380" s="1375"/>
      <c r="L3380" s="1375"/>
    </row>
    <row r="3381" spans="1:12" ht="21">
      <c r="A3381" s="1372">
        <v>45535</v>
      </c>
      <c r="B3381" s="1373" t="s">
        <v>2397</v>
      </c>
      <c r="C3381" s="1373" t="s">
        <v>2465</v>
      </c>
      <c r="D3381" s="1373" t="s">
        <v>2466</v>
      </c>
      <c r="E3381" s="1373" t="s">
        <v>483</v>
      </c>
      <c r="F3381" s="1373" t="s">
        <v>434</v>
      </c>
      <c r="G3381" s="1375"/>
      <c r="H3381" s="1375"/>
      <c r="I3381" s="1375"/>
      <c r="J3381" s="1375"/>
      <c r="K3381" s="1375"/>
      <c r="L3381" s="1375"/>
    </row>
    <row r="3382" spans="1:12" ht="21">
      <c r="A3382" s="1372">
        <v>45535</v>
      </c>
      <c r="B3382" s="1373" t="s">
        <v>2397</v>
      </c>
      <c r="C3382" s="1373" t="s">
        <v>2465</v>
      </c>
      <c r="D3382" s="1373" t="s">
        <v>2466</v>
      </c>
      <c r="E3382" s="1373" t="s">
        <v>484</v>
      </c>
      <c r="F3382" s="1373" t="s">
        <v>435</v>
      </c>
      <c r="G3382" s="1375"/>
      <c r="H3382" s="1375"/>
      <c r="I3382" s="1375"/>
      <c r="J3382" s="1375"/>
      <c r="K3382" s="1375"/>
      <c r="L3382" s="1375"/>
    </row>
    <row r="3383" spans="1:12" ht="21">
      <c r="A3383" s="1372">
        <v>45535</v>
      </c>
      <c r="B3383" s="1373" t="s">
        <v>2397</v>
      </c>
      <c r="C3383" s="1373" t="s">
        <v>2465</v>
      </c>
      <c r="D3383" s="1373" t="s">
        <v>2466</v>
      </c>
      <c r="E3383" s="1373" t="s">
        <v>485</v>
      </c>
      <c r="F3383" s="1373" t="s">
        <v>1659</v>
      </c>
      <c r="G3383" s="1375"/>
      <c r="H3383" s="1375"/>
      <c r="I3383" s="1375"/>
      <c r="J3383" s="1375"/>
      <c r="K3383" s="1375"/>
      <c r="L3383" s="1375"/>
    </row>
    <row r="3384" spans="1:12" ht="21">
      <c r="A3384" s="1372">
        <v>45535</v>
      </c>
      <c r="B3384" s="1373" t="s">
        <v>2397</v>
      </c>
      <c r="C3384" s="1373" t="s">
        <v>2465</v>
      </c>
      <c r="D3384" s="1373" t="s">
        <v>2466</v>
      </c>
      <c r="E3384" s="1373" t="s">
        <v>486</v>
      </c>
      <c r="F3384" s="1373" t="s">
        <v>1660</v>
      </c>
      <c r="G3384" s="1375"/>
      <c r="H3384" s="1375"/>
      <c r="I3384" s="1375"/>
      <c r="J3384" s="1375"/>
      <c r="K3384" s="1375"/>
      <c r="L3384" s="1375"/>
    </row>
    <row r="3385" spans="1:12" ht="21">
      <c r="A3385" s="1372">
        <v>45535</v>
      </c>
      <c r="B3385" s="1373" t="s">
        <v>2397</v>
      </c>
      <c r="C3385" s="1373" t="s">
        <v>2465</v>
      </c>
      <c r="D3385" s="1373" t="s">
        <v>2466</v>
      </c>
      <c r="E3385" s="1373" t="s">
        <v>487</v>
      </c>
      <c r="F3385" s="1373" t="s">
        <v>1727</v>
      </c>
      <c r="G3385" s="1374">
        <v>80160</v>
      </c>
      <c r="H3385" s="1374">
        <v>25616</v>
      </c>
      <c r="I3385" s="1374">
        <v>492936.92</v>
      </c>
      <c r="J3385" s="1374">
        <v>0</v>
      </c>
      <c r="K3385" s="1374">
        <v>54544</v>
      </c>
      <c r="L3385" s="1374">
        <v>492936.92</v>
      </c>
    </row>
    <row r="3386" spans="1:12" ht="21">
      <c r="A3386" s="1372">
        <v>45535</v>
      </c>
      <c r="B3386" s="1373" t="s">
        <v>2397</v>
      </c>
      <c r="C3386" s="1373" t="s">
        <v>2465</v>
      </c>
      <c r="D3386" s="1373" t="s">
        <v>2466</v>
      </c>
      <c r="E3386" s="1373" t="s">
        <v>488</v>
      </c>
      <c r="F3386" s="1373" t="s">
        <v>1661</v>
      </c>
      <c r="G3386" s="1375"/>
      <c r="H3386" s="1375"/>
      <c r="I3386" s="1375"/>
      <c r="J3386" s="1375"/>
      <c r="K3386" s="1375"/>
      <c r="L3386" s="1375"/>
    </row>
    <row r="3387" spans="1:12" ht="21">
      <c r="A3387" s="1372">
        <v>45535</v>
      </c>
      <c r="B3387" s="1373" t="s">
        <v>2397</v>
      </c>
      <c r="C3387" s="1373" t="s">
        <v>2465</v>
      </c>
      <c r="D3387" s="1373" t="s">
        <v>2466</v>
      </c>
      <c r="E3387" s="1373" t="s">
        <v>489</v>
      </c>
      <c r="F3387" s="1373" t="s">
        <v>1662</v>
      </c>
      <c r="G3387" s="1375"/>
      <c r="H3387" s="1375"/>
      <c r="I3387" s="1375"/>
      <c r="J3387" s="1375"/>
      <c r="K3387" s="1375"/>
      <c r="L3387" s="1375"/>
    </row>
    <row r="3388" spans="1:12" ht="21">
      <c r="A3388" s="1372">
        <v>45535</v>
      </c>
      <c r="B3388" s="1373" t="s">
        <v>2397</v>
      </c>
      <c r="C3388" s="1373" t="s">
        <v>2465</v>
      </c>
      <c r="D3388" s="1373" t="s">
        <v>2466</v>
      </c>
      <c r="E3388" s="1373" t="s">
        <v>1728</v>
      </c>
      <c r="F3388" s="1373" t="s">
        <v>8</v>
      </c>
      <c r="G3388" s="1375"/>
      <c r="H3388" s="1375"/>
      <c r="I3388" s="1375"/>
      <c r="J3388" s="1375"/>
      <c r="K3388" s="1375"/>
      <c r="L3388" s="1375"/>
    </row>
    <row r="3389" spans="1:12" ht="21">
      <c r="A3389" s="1372">
        <v>45535</v>
      </c>
      <c r="B3389" s="1373" t="s">
        <v>2397</v>
      </c>
      <c r="C3389" s="1373" t="s">
        <v>2465</v>
      </c>
      <c r="D3389" s="1373" t="s">
        <v>2466</v>
      </c>
      <c r="E3389" s="1373" t="s">
        <v>1729</v>
      </c>
      <c r="F3389" s="1373" t="s">
        <v>10</v>
      </c>
      <c r="G3389" s="1375"/>
      <c r="H3389" s="1375"/>
      <c r="I3389" s="1375"/>
      <c r="J3389" s="1375"/>
      <c r="K3389" s="1375"/>
      <c r="L3389" s="1375"/>
    </row>
    <row r="3390" spans="1:12" ht="21">
      <c r="A3390" s="1372">
        <v>45535</v>
      </c>
      <c r="B3390" s="1373" t="s">
        <v>2397</v>
      </c>
      <c r="C3390" s="1373" t="s">
        <v>2465</v>
      </c>
      <c r="D3390" s="1373" t="s">
        <v>2466</v>
      </c>
      <c r="E3390" s="1373" t="s">
        <v>1730</v>
      </c>
      <c r="F3390" s="1373" t="s">
        <v>11</v>
      </c>
      <c r="G3390" s="1375"/>
      <c r="H3390" s="1375"/>
      <c r="I3390" s="1375"/>
      <c r="J3390" s="1375"/>
      <c r="K3390" s="1375"/>
      <c r="L3390" s="1375"/>
    </row>
    <row r="3391" spans="1:12" ht="21">
      <c r="A3391" s="1372">
        <v>45535</v>
      </c>
      <c r="B3391" s="1373" t="s">
        <v>2397</v>
      </c>
      <c r="C3391" s="1373" t="s">
        <v>2465</v>
      </c>
      <c r="D3391" s="1373" t="s">
        <v>2466</v>
      </c>
      <c r="E3391" s="1373" t="s">
        <v>1731</v>
      </c>
      <c r="F3391" s="1373" t="s">
        <v>13</v>
      </c>
      <c r="G3391" s="1375"/>
      <c r="H3391" s="1375"/>
      <c r="I3391" s="1375"/>
      <c r="J3391" s="1375"/>
      <c r="K3391" s="1375"/>
      <c r="L3391" s="1375"/>
    </row>
    <row r="3392" spans="1:12" ht="21">
      <c r="A3392" s="1372">
        <v>45535</v>
      </c>
      <c r="B3392" s="1373" t="s">
        <v>2397</v>
      </c>
      <c r="C3392" s="1373" t="s">
        <v>2465</v>
      </c>
      <c r="D3392" s="1373" t="s">
        <v>2466</v>
      </c>
      <c r="E3392" s="1373" t="s">
        <v>1732</v>
      </c>
      <c r="F3392" s="1373" t="s">
        <v>1668</v>
      </c>
      <c r="G3392" s="1374">
        <v>12000</v>
      </c>
      <c r="H3392" s="1374">
        <v>27300</v>
      </c>
      <c r="I3392" s="1374">
        <v>9100</v>
      </c>
      <c r="J3392" s="1374">
        <v>0</v>
      </c>
      <c r="K3392" s="1374">
        <v>-15300</v>
      </c>
      <c r="L3392" s="1374">
        <v>9100</v>
      </c>
    </row>
    <row r="3393" spans="1:12" ht="21">
      <c r="A3393" s="1372">
        <v>45535</v>
      </c>
      <c r="B3393" s="1373" t="s">
        <v>2397</v>
      </c>
      <c r="C3393" s="1373" t="s">
        <v>2465</v>
      </c>
      <c r="D3393" s="1373" t="s">
        <v>2466</v>
      </c>
      <c r="E3393" s="1373" t="s">
        <v>1733</v>
      </c>
      <c r="F3393" s="1373" t="s">
        <v>15</v>
      </c>
      <c r="G3393" s="1374">
        <v>2878436.97</v>
      </c>
      <c r="H3393" s="1374">
        <v>2878436.97</v>
      </c>
      <c r="I3393" s="1374">
        <v>0</v>
      </c>
      <c r="J3393" s="1374">
        <v>0</v>
      </c>
      <c r="K3393" s="1374">
        <v>0</v>
      </c>
      <c r="L3393" s="1374">
        <v>0</v>
      </c>
    </row>
    <row r="3394" spans="1:12" ht="21">
      <c r="A3394" s="1372">
        <v>45535</v>
      </c>
      <c r="B3394" s="1373" t="s">
        <v>2397</v>
      </c>
      <c r="C3394" s="1373" t="s">
        <v>2465</v>
      </c>
      <c r="D3394" s="1373" t="s">
        <v>2466</v>
      </c>
      <c r="E3394" s="1373" t="s">
        <v>1734</v>
      </c>
      <c r="F3394" s="1373" t="s">
        <v>1735</v>
      </c>
      <c r="G3394" s="1374">
        <v>2621859.5699999998</v>
      </c>
      <c r="H3394" s="1374">
        <v>2655801.77</v>
      </c>
      <c r="I3394" s="1374">
        <v>5334009.54</v>
      </c>
      <c r="J3394" s="1374">
        <v>0</v>
      </c>
      <c r="K3394" s="1374">
        <v>-33942.199999999997</v>
      </c>
      <c r="L3394" s="1374">
        <v>5334009.54</v>
      </c>
    </row>
    <row r="3395" spans="1:12" ht="21">
      <c r="A3395" s="1372">
        <v>45535</v>
      </c>
      <c r="B3395" s="1373" t="s">
        <v>2397</v>
      </c>
      <c r="C3395" s="1373" t="s">
        <v>2465</v>
      </c>
      <c r="D3395" s="1373" t="s">
        <v>2466</v>
      </c>
      <c r="E3395" s="1373" t="s">
        <v>1736</v>
      </c>
      <c r="F3395" s="1373" t="s">
        <v>1737</v>
      </c>
      <c r="G3395" s="1374">
        <v>0</v>
      </c>
      <c r="H3395" s="1374">
        <v>805726.6</v>
      </c>
      <c r="I3395" s="1374">
        <v>723955.95</v>
      </c>
      <c r="J3395" s="1374">
        <v>0</v>
      </c>
      <c r="K3395" s="1374">
        <v>-805726.6</v>
      </c>
      <c r="L3395" s="1374">
        <v>723955.95</v>
      </c>
    </row>
    <row r="3396" spans="1:12" ht="21">
      <c r="A3396" s="1372">
        <v>45535</v>
      </c>
      <c r="B3396" s="1373" t="s">
        <v>2397</v>
      </c>
      <c r="C3396" s="1373" t="s">
        <v>2465</v>
      </c>
      <c r="D3396" s="1373" t="s">
        <v>2466</v>
      </c>
      <c r="E3396" s="1373" t="s">
        <v>1738</v>
      </c>
      <c r="F3396" s="1373" t="s">
        <v>1739</v>
      </c>
      <c r="G3396" s="1375"/>
      <c r="H3396" s="1375"/>
      <c r="I3396" s="1375"/>
      <c r="J3396" s="1375"/>
      <c r="K3396" s="1375"/>
      <c r="L3396" s="1375"/>
    </row>
    <row r="3397" spans="1:12" ht="21">
      <c r="A3397" s="1372">
        <v>45535</v>
      </c>
      <c r="B3397" s="1373" t="s">
        <v>2397</v>
      </c>
      <c r="C3397" s="1373" t="s">
        <v>2465</v>
      </c>
      <c r="D3397" s="1373" t="s">
        <v>2466</v>
      </c>
      <c r="E3397" s="1373" t="s">
        <v>1740</v>
      </c>
      <c r="F3397" s="1373" t="s">
        <v>442</v>
      </c>
      <c r="G3397" s="1374">
        <v>540456.69999999995</v>
      </c>
      <c r="H3397" s="1374">
        <v>540456.69999999995</v>
      </c>
      <c r="I3397" s="1374">
        <v>0</v>
      </c>
      <c r="J3397" s="1374">
        <v>0</v>
      </c>
      <c r="K3397" s="1374">
        <v>0</v>
      </c>
      <c r="L3397" s="1374">
        <v>0</v>
      </c>
    </row>
    <row r="3398" spans="1:12" ht="21">
      <c r="A3398" s="1372">
        <v>45535</v>
      </c>
      <c r="B3398" s="1373" t="s">
        <v>2397</v>
      </c>
      <c r="C3398" s="1373" t="s">
        <v>2465</v>
      </c>
      <c r="D3398" s="1373" t="s">
        <v>2466</v>
      </c>
      <c r="E3398" s="1373" t="s">
        <v>1741</v>
      </c>
      <c r="F3398" s="1373" t="s">
        <v>1742</v>
      </c>
      <c r="G3398" s="1374">
        <v>719869.19</v>
      </c>
      <c r="H3398" s="1374">
        <v>631467.18000000005</v>
      </c>
      <c r="I3398" s="1374">
        <v>1203813.93</v>
      </c>
      <c r="J3398" s="1374">
        <v>0</v>
      </c>
      <c r="K3398" s="1374">
        <v>88402.01</v>
      </c>
      <c r="L3398" s="1374">
        <v>1203813.93</v>
      </c>
    </row>
    <row r="3399" spans="1:12" ht="21">
      <c r="A3399" s="1372">
        <v>45535</v>
      </c>
      <c r="B3399" s="1373" t="s">
        <v>2397</v>
      </c>
      <c r="C3399" s="1373" t="s">
        <v>2465</v>
      </c>
      <c r="D3399" s="1373" t="s">
        <v>2466</v>
      </c>
      <c r="E3399" s="1373" t="s">
        <v>1743</v>
      </c>
      <c r="F3399" s="1373" t="s">
        <v>1744</v>
      </c>
      <c r="G3399" s="1374">
        <v>74848</v>
      </c>
      <c r="H3399" s="1374">
        <v>64487</v>
      </c>
      <c r="I3399" s="1374">
        <v>10361</v>
      </c>
      <c r="J3399" s="1374">
        <v>0</v>
      </c>
      <c r="K3399" s="1374">
        <v>10361</v>
      </c>
      <c r="L3399" s="1374">
        <v>10361</v>
      </c>
    </row>
    <row r="3400" spans="1:12" ht="21">
      <c r="A3400" s="1372">
        <v>45535</v>
      </c>
      <c r="B3400" s="1373" t="s">
        <v>2397</v>
      </c>
      <c r="C3400" s="1373" t="s">
        <v>2465</v>
      </c>
      <c r="D3400" s="1373" t="s">
        <v>2466</v>
      </c>
      <c r="E3400" s="1373" t="s">
        <v>1745</v>
      </c>
      <c r="F3400" s="1373" t="s">
        <v>1746</v>
      </c>
      <c r="G3400" s="1375"/>
      <c r="H3400" s="1375"/>
      <c r="I3400" s="1375"/>
      <c r="J3400" s="1375"/>
      <c r="K3400" s="1375"/>
      <c r="L3400" s="1375"/>
    </row>
    <row r="3401" spans="1:12" ht="21">
      <c r="A3401" s="1372">
        <v>45535</v>
      </c>
      <c r="B3401" s="1373" t="s">
        <v>2397</v>
      </c>
      <c r="C3401" s="1373" t="s">
        <v>2465</v>
      </c>
      <c r="D3401" s="1373" t="s">
        <v>2466</v>
      </c>
      <c r="E3401" s="1373" t="s">
        <v>2166</v>
      </c>
      <c r="F3401" s="1373" t="s">
        <v>2167</v>
      </c>
      <c r="G3401" s="1375"/>
      <c r="H3401" s="1375"/>
      <c r="I3401" s="1375"/>
      <c r="J3401" s="1375"/>
      <c r="K3401" s="1375"/>
      <c r="L3401" s="1375"/>
    </row>
    <row r="3402" spans="1:12" ht="21">
      <c r="A3402" s="1372">
        <v>45535</v>
      </c>
      <c r="B3402" s="1373" t="s">
        <v>2397</v>
      </c>
      <c r="C3402" s="1373" t="s">
        <v>2465</v>
      </c>
      <c r="D3402" s="1373" t="s">
        <v>2466</v>
      </c>
      <c r="E3402" s="1373" t="s">
        <v>2168</v>
      </c>
      <c r="F3402" s="1373" t="s">
        <v>2169</v>
      </c>
      <c r="G3402" s="1375"/>
      <c r="H3402" s="1375"/>
      <c r="I3402" s="1375"/>
      <c r="J3402" s="1375"/>
      <c r="K3402" s="1375"/>
      <c r="L3402" s="1375"/>
    </row>
    <row r="3403" spans="1:12" ht="21">
      <c r="A3403" s="1372">
        <v>45535</v>
      </c>
      <c r="B3403" s="1373" t="s">
        <v>2397</v>
      </c>
      <c r="C3403" s="1373" t="s">
        <v>2465</v>
      </c>
      <c r="D3403" s="1373" t="s">
        <v>2466</v>
      </c>
      <c r="E3403" s="1373" t="s">
        <v>1747</v>
      </c>
      <c r="F3403" s="1373" t="s">
        <v>1748</v>
      </c>
      <c r="G3403" s="1374">
        <v>213536.5</v>
      </c>
      <c r="H3403" s="1374">
        <v>146228.99</v>
      </c>
      <c r="I3403" s="1374">
        <v>397532.55</v>
      </c>
      <c r="J3403" s="1374">
        <v>0</v>
      </c>
      <c r="K3403" s="1374">
        <v>67307.509999999995</v>
      </c>
      <c r="L3403" s="1374">
        <v>397532.55</v>
      </c>
    </row>
    <row r="3404" spans="1:12" ht="21">
      <c r="A3404" s="1372">
        <v>45535</v>
      </c>
      <c r="B3404" s="1373" t="s">
        <v>2397</v>
      </c>
      <c r="C3404" s="1373" t="s">
        <v>2465</v>
      </c>
      <c r="D3404" s="1373" t="s">
        <v>2466</v>
      </c>
      <c r="E3404" s="1373" t="s">
        <v>1749</v>
      </c>
      <c r="F3404" s="1373" t="s">
        <v>1750</v>
      </c>
      <c r="G3404" s="1374">
        <v>39368.65</v>
      </c>
      <c r="H3404" s="1374">
        <v>11935.88</v>
      </c>
      <c r="I3404" s="1374">
        <v>71461.039999999994</v>
      </c>
      <c r="J3404" s="1374">
        <v>0</v>
      </c>
      <c r="K3404" s="1374">
        <v>27432.77</v>
      </c>
      <c r="L3404" s="1374">
        <v>71461.039999999994</v>
      </c>
    </row>
    <row r="3405" spans="1:12" ht="21">
      <c r="A3405" s="1372">
        <v>45535</v>
      </c>
      <c r="B3405" s="1373" t="s">
        <v>2397</v>
      </c>
      <c r="C3405" s="1373" t="s">
        <v>2465</v>
      </c>
      <c r="D3405" s="1373" t="s">
        <v>2466</v>
      </c>
      <c r="E3405" s="1373" t="s">
        <v>1751</v>
      </c>
      <c r="F3405" s="1373" t="s">
        <v>1752</v>
      </c>
      <c r="G3405" s="1375"/>
      <c r="H3405" s="1375"/>
      <c r="I3405" s="1375"/>
      <c r="J3405" s="1375"/>
      <c r="K3405" s="1375"/>
      <c r="L3405" s="1375"/>
    </row>
    <row r="3406" spans="1:12" ht="21">
      <c r="A3406" s="1372">
        <v>45535</v>
      </c>
      <c r="B3406" s="1373" t="s">
        <v>2397</v>
      </c>
      <c r="C3406" s="1373" t="s">
        <v>2465</v>
      </c>
      <c r="D3406" s="1373" t="s">
        <v>2466</v>
      </c>
      <c r="E3406" s="1373" t="s">
        <v>1753</v>
      </c>
      <c r="F3406" s="1373" t="s">
        <v>1754</v>
      </c>
      <c r="G3406" s="1375"/>
      <c r="H3406" s="1375"/>
      <c r="I3406" s="1375"/>
      <c r="J3406" s="1375"/>
      <c r="K3406" s="1375"/>
      <c r="L3406" s="1375"/>
    </row>
    <row r="3407" spans="1:12" ht="21">
      <c r="A3407" s="1372">
        <v>45535</v>
      </c>
      <c r="B3407" s="1373" t="s">
        <v>2397</v>
      </c>
      <c r="C3407" s="1373" t="s">
        <v>2465</v>
      </c>
      <c r="D3407" s="1373" t="s">
        <v>2466</v>
      </c>
      <c r="E3407" s="1373" t="s">
        <v>1755</v>
      </c>
      <c r="F3407" s="1373" t="s">
        <v>1669</v>
      </c>
      <c r="G3407" s="1374">
        <v>5583</v>
      </c>
      <c r="H3407" s="1374">
        <v>5504</v>
      </c>
      <c r="I3407" s="1374">
        <v>40884.5</v>
      </c>
      <c r="J3407" s="1374">
        <v>0</v>
      </c>
      <c r="K3407" s="1374">
        <v>79</v>
      </c>
      <c r="L3407" s="1374">
        <v>40884.5</v>
      </c>
    </row>
    <row r="3408" spans="1:12" ht="21">
      <c r="A3408" s="1372">
        <v>45535</v>
      </c>
      <c r="B3408" s="1373" t="s">
        <v>2397</v>
      </c>
      <c r="C3408" s="1373" t="s">
        <v>2465</v>
      </c>
      <c r="D3408" s="1373" t="s">
        <v>2466</v>
      </c>
      <c r="E3408" s="1373" t="s">
        <v>1756</v>
      </c>
      <c r="F3408" s="1373" t="s">
        <v>18</v>
      </c>
      <c r="G3408" s="1374">
        <v>19618.5</v>
      </c>
      <c r="H3408" s="1374">
        <v>0</v>
      </c>
      <c r="I3408" s="1374">
        <v>49887.5</v>
      </c>
      <c r="J3408" s="1374">
        <v>0</v>
      </c>
      <c r="K3408" s="1374">
        <v>19618.5</v>
      </c>
      <c r="L3408" s="1374">
        <v>49887.5</v>
      </c>
    </row>
    <row r="3409" spans="1:12" ht="21">
      <c r="A3409" s="1372">
        <v>45535</v>
      </c>
      <c r="B3409" s="1373" t="s">
        <v>2397</v>
      </c>
      <c r="C3409" s="1373" t="s">
        <v>2465</v>
      </c>
      <c r="D3409" s="1373" t="s">
        <v>2466</v>
      </c>
      <c r="E3409" s="1373" t="s">
        <v>1757</v>
      </c>
      <c r="F3409" s="1373" t="s">
        <v>1670</v>
      </c>
      <c r="G3409" s="1374">
        <v>7879.5</v>
      </c>
      <c r="H3409" s="1374">
        <v>0</v>
      </c>
      <c r="I3409" s="1374">
        <v>40566</v>
      </c>
      <c r="J3409" s="1374">
        <v>0</v>
      </c>
      <c r="K3409" s="1374">
        <v>7879.5</v>
      </c>
      <c r="L3409" s="1374">
        <v>40566</v>
      </c>
    </row>
    <row r="3410" spans="1:12" ht="21">
      <c r="A3410" s="1372">
        <v>45535</v>
      </c>
      <c r="B3410" s="1373" t="s">
        <v>2397</v>
      </c>
      <c r="C3410" s="1373" t="s">
        <v>2465</v>
      </c>
      <c r="D3410" s="1373" t="s">
        <v>2466</v>
      </c>
      <c r="E3410" s="1373" t="s">
        <v>1758</v>
      </c>
      <c r="F3410" s="1373" t="s">
        <v>1671</v>
      </c>
      <c r="G3410" s="1375"/>
      <c r="H3410" s="1375"/>
      <c r="I3410" s="1375"/>
      <c r="J3410" s="1375"/>
      <c r="K3410" s="1375"/>
      <c r="L3410" s="1375"/>
    </row>
    <row r="3411" spans="1:12" ht="21">
      <c r="A3411" s="1372">
        <v>45535</v>
      </c>
      <c r="B3411" s="1373" t="s">
        <v>2397</v>
      </c>
      <c r="C3411" s="1373" t="s">
        <v>2465</v>
      </c>
      <c r="D3411" s="1373" t="s">
        <v>2466</v>
      </c>
      <c r="E3411" s="1373" t="s">
        <v>1759</v>
      </c>
      <c r="F3411" s="1373" t="s">
        <v>1428</v>
      </c>
      <c r="G3411" s="1374">
        <v>1351904</v>
      </c>
      <c r="H3411" s="1374">
        <v>929077.25</v>
      </c>
      <c r="I3411" s="1374">
        <v>1583002.95</v>
      </c>
      <c r="J3411" s="1374">
        <v>0</v>
      </c>
      <c r="K3411" s="1374">
        <v>422826.75</v>
      </c>
      <c r="L3411" s="1374">
        <v>1583002.95</v>
      </c>
    </row>
    <row r="3412" spans="1:12" ht="21">
      <c r="A3412" s="1372">
        <v>45535</v>
      </c>
      <c r="B3412" s="1373" t="s">
        <v>2397</v>
      </c>
      <c r="C3412" s="1373" t="s">
        <v>2465</v>
      </c>
      <c r="D3412" s="1373" t="s">
        <v>2466</v>
      </c>
      <c r="E3412" s="1373" t="s">
        <v>1760</v>
      </c>
      <c r="F3412" s="1373" t="s">
        <v>1672</v>
      </c>
      <c r="G3412" s="1374">
        <v>172527.75</v>
      </c>
      <c r="H3412" s="1374">
        <v>79547.17</v>
      </c>
      <c r="I3412" s="1374">
        <v>308780.17</v>
      </c>
      <c r="J3412" s="1374">
        <v>0</v>
      </c>
      <c r="K3412" s="1374">
        <v>92980.58</v>
      </c>
      <c r="L3412" s="1374">
        <v>308780.17</v>
      </c>
    </row>
    <row r="3413" spans="1:12" ht="21">
      <c r="A3413" s="1372">
        <v>45535</v>
      </c>
      <c r="B3413" s="1373" t="s">
        <v>2397</v>
      </c>
      <c r="C3413" s="1373" t="s">
        <v>2465</v>
      </c>
      <c r="D3413" s="1373" t="s">
        <v>2466</v>
      </c>
      <c r="E3413" s="1373" t="s">
        <v>1761</v>
      </c>
      <c r="F3413" s="1373" t="s">
        <v>1762</v>
      </c>
      <c r="G3413" s="1374">
        <v>2396</v>
      </c>
      <c r="H3413" s="1374">
        <v>2396</v>
      </c>
      <c r="I3413" s="1374">
        <v>0</v>
      </c>
      <c r="J3413" s="1374">
        <v>0</v>
      </c>
      <c r="K3413" s="1374">
        <v>0</v>
      </c>
      <c r="L3413" s="1374">
        <v>0</v>
      </c>
    </row>
    <row r="3414" spans="1:12" ht="21">
      <c r="A3414" s="1372">
        <v>45535</v>
      </c>
      <c r="B3414" s="1373" t="s">
        <v>2397</v>
      </c>
      <c r="C3414" s="1373" t="s">
        <v>2465</v>
      </c>
      <c r="D3414" s="1373" t="s">
        <v>2466</v>
      </c>
      <c r="E3414" s="1373" t="s">
        <v>1763</v>
      </c>
      <c r="F3414" s="1373" t="s">
        <v>1764</v>
      </c>
      <c r="G3414" s="1375"/>
      <c r="H3414" s="1375"/>
      <c r="I3414" s="1375"/>
      <c r="J3414" s="1375"/>
      <c r="K3414" s="1375"/>
      <c r="L3414" s="1375"/>
    </row>
    <row r="3415" spans="1:12" ht="21">
      <c r="A3415" s="1372">
        <v>45535</v>
      </c>
      <c r="B3415" s="1373" t="s">
        <v>2397</v>
      </c>
      <c r="C3415" s="1373" t="s">
        <v>2465</v>
      </c>
      <c r="D3415" s="1373" t="s">
        <v>2466</v>
      </c>
      <c r="E3415" s="1373" t="s">
        <v>1765</v>
      </c>
      <c r="F3415" s="1373" t="s">
        <v>1766</v>
      </c>
      <c r="G3415" s="1375"/>
      <c r="H3415" s="1375"/>
      <c r="I3415" s="1375"/>
      <c r="J3415" s="1375"/>
      <c r="K3415" s="1375"/>
      <c r="L3415" s="1375"/>
    </row>
    <row r="3416" spans="1:12" ht="21">
      <c r="A3416" s="1372">
        <v>45535</v>
      </c>
      <c r="B3416" s="1373" t="s">
        <v>2397</v>
      </c>
      <c r="C3416" s="1373" t="s">
        <v>2465</v>
      </c>
      <c r="D3416" s="1373" t="s">
        <v>2466</v>
      </c>
      <c r="E3416" s="1373" t="s">
        <v>1767</v>
      </c>
      <c r="F3416" s="1373" t="s">
        <v>1768</v>
      </c>
      <c r="G3416" s="1375"/>
      <c r="H3416" s="1375"/>
      <c r="I3416" s="1375"/>
      <c r="J3416" s="1375"/>
      <c r="K3416" s="1375"/>
      <c r="L3416" s="1375"/>
    </row>
    <row r="3417" spans="1:12" ht="21">
      <c r="A3417" s="1372">
        <v>45535</v>
      </c>
      <c r="B3417" s="1373" t="s">
        <v>2397</v>
      </c>
      <c r="C3417" s="1373" t="s">
        <v>2465</v>
      </c>
      <c r="D3417" s="1373" t="s">
        <v>2466</v>
      </c>
      <c r="E3417" s="1373" t="s">
        <v>1769</v>
      </c>
      <c r="F3417" s="1373" t="s">
        <v>1770</v>
      </c>
      <c r="G3417" s="1375"/>
      <c r="H3417" s="1375"/>
      <c r="I3417" s="1375"/>
      <c r="J3417" s="1375"/>
      <c r="K3417" s="1375"/>
      <c r="L3417" s="1375"/>
    </row>
    <row r="3418" spans="1:12" ht="21">
      <c r="A3418" s="1372">
        <v>45535</v>
      </c>
      <c r="B3418" s="1373" t="s">
        <v>2397</v>
      </c>
      <c r="C3418" s="1373" t="s">
        <v>2465</v>
      </c>
      <c r="D3418" s="1373" t="s">
        <v>2466</v>
      </c>
      <c r="E3418" s="1373" t="s">
        <v>1771</v>
      </c>
      <c r="F3418" s="1373" t="s">
        <v>1772</v>
      </c>
      <c r="G3418" s="1375"/>
      <c r="H3418" s="1375"/>
      <c r="I3418" s="1375"/>
      <c r="J3418" s="1375"/>
      <c r="K3418" s="1375"/>
      <c r="L3418" s="1375"/>
    </row>
    <row r="3419" spans="1:12" ht="21">
      <c r="A3419" s="1372">
        <v>45535</v>
      </c>
      <c r="B3419" s="1373" t="s">
        <v>2397</v>
      </c>
      <c r="C3419" s="1373" t="s">
        <v>2465</v>
      </c>
      <c r="D3419" s="1373" t="s">
        <v>2466</v>
      </c>
      <c r="E3419" s="1373" t="s">
        <v>1773</v>
      </c>
      <c r="F3419" s="1373" t="s">
        <v>1675</v>
      </c>
      <c r="G3419" s="1374">
        <v>6790.5</v>
      </c>
      <c r="H3419" s="1374">
        <v>6790.5</v>
      </c>
      <c r="I3419" s="1374">
        <v>0</v>
      </c>
      <c r="J3419" s="1374">
        <v>0</v>
      </c>
      <c r="K3419" s="1374">
        <v>0</v>
      </c>
      <c r="L3419" s="1374">
        <v>0</v>
      </c>
    </row>
    <row r="3420" spans="1:12" ht="21">
      <c r="A3420" s="1372">
        <v>45535</v>
      </c>
      <c r="B3420" s="1373" t="s">
        <v>2397</v>
      </c>
      <c r="C3420" s="1373" t="s">
        <v>2465</v>
      </c>
      <c r="D3420" s="1373" t="s">
        <v>2466</v>
      </c>
      <c r="E3420" s="1373" t="s">
        <v>1774</v>
      </c>
      <c r="F3420" s="1373" t="s">
        <v>1676</v>
      </c>
      <c r="G3420" s="1375"/>
      <c r="H3420" s="1375"/>
      <c r="I3420" s="1375"/>
      <c r="J3420" s="1375"/>
      <c r="K3420" s="1375"/>
      <c r="L3420" s="1375"/>
    </row>
    <row r="3421" spans="1:12" ht="21">
      <c r="A3421" s="1372">
        <v>45535</v>
      </c>
      <c r="B3421" s="1373" t="s">
        <v>2397</v>
      </c>
      <c r="C3421" s="1373" t="s">
        <v>2465</v>
      </c>
      <c r="D3421" s="1373" t="s">
        <v>2466</v>
      </c>
      <c r="E3421" s="1373" t="s">
        <v>1775</v>
      </c>
      <c r="F3421" s="1373" t="s">
        <v>1776</v>
      </c>
      <c r="G3421" s="1375"/>
      <c r="H3421" s="1375"/>
      <c r="I3421" s="1375"/>
      <c r="J3421" s="1375"/>
      <c r="K3421" s="1375"/>
      <c r="L3421" s="1375"/>
    </row>
    <row r="3422" spans="1:12" ht="21">
      <c r="A3422" s="1372">
        <v>45535</v>
      </c>
      <c r="B3422" s="1373" t="s">
        <v>2397</v>
      </c>
      <c r="C3422" s="1373" t="s">
        <v>2465</v>
      </c>
      <c r="D3422" s="1373" t="s">
        <v>2466</v>
      </c>
      <c r="E3422" s="1373" t="s">
        <v>1777</v>
      </c>
      <c r="F3422" s="1373" t="s">
        <v>1778</v>
      </c>
      <c r="G3422" s="1374">
        <v>12171.75</v>
      </c>
      <c r="H3422" s="1374">
        <v>0</v>
      </c>
      <c r="I3422" s="1374">
        <v>92623</v>
      </c>
      <c r="J3422" s="1374">
        <v>0</v>
      </c>
      <c r="K3422" s="1374">
        <v>12171.75</v>
      </c>
      <c r="L3422" s="1374">
        <v>92623</v>
      </c>
    </row>
    <row r="3423" spans="1:12" ht="21">
      <c r="A3423" s="1372">
        <v>45535</v>
      </c>
      <c r="B3423" s="1373" t="s">
        <v>2397</v>
      </c>
      <c r="C3423" s="1373" t="s">
        <v>2465</v>
      </c>
      <c r="D3423" s="1373" t="s">
        <v>2466</v>
      </c>
      <c r="E3423" s="1373" t="s">
        <v>1779</v>
      </c>
      <c r="F3423" s="1373" t="s">
        <v>9</v>
      </c>
      <c r="G3423" s="1375"/>
      <c r="H3423" s="1375"/>
      <c r="I3423" s="1375"/>
      <c r="J3423" s="1375"/>
      <c r="K3423" s="1375"/>
      <c r="L3423" s="1375"/>
    </row>
    <row r="3424" spans="1:12" ht="21">
      <c r="A3424" s="1372">
        <v>45535</v>
      </c>
      <c r="B3424" s="1373" t="s">
        <v>2397</v>
      </c>
      <c r="C3424" s="1373" t="s">
        <v>2465</v>
      </c>
      <c r="D3424" s="1373" t="s">
        <v>2466</v>
      </c>
      <c r="E3424" s="1373" t="s">
        <v>1780</v>
      </c>
      <c r="F3424" s="1373" t="s">
        <v>2174</v>
      </c>
      <c r="G3424" s="1375"/>
      <c r="H3424" s="1375"/>
      <c r="I3424" s="1375"/>
      <c r="J3424" s="1375"/>
      <c r="K3424" s="1375"/>
      <c r="L3424" s="1375"/>
    </row>
    <row r="3425" spans="1:12" ht="21">
      <c r="A3425" s="1372">
        <v>45535</v>
      </c>
      <c r="B3425" s="1373" t="s">
        <v>2397</v>
      </c>
      <c r="C3425" s="1373" t="s">
        <v>2465</v>
      </c>
      <c r="D3425" s="1373" t="s">
        <v>2466</v>
      </c>
      <c r="E3425" s="1373" t="s">
        <v>1781</v>
      </c>
      <c r="F3425" s="1373" t="s">
        <v>12</v>
      </c>
      <c r="G3425" s="1375"/>
      <c r="H3425" s="1375"/>
      <c r="I3425" s="1375"/>
      <c r="J3425" s="1375"/>
      <c r="K3425" s="1375"/>
      <c r="L3425" s="1375"/>
    </row>
    <row r="3426" spans="1:12" ht="21">
      <c r="A3426" s="1372">
        <v>45535</v>
      </c>
      <c r="B3426" s="1373" t="s">
        <v>2397</v>
      </c>
      <c r="C3426" s="1373" t="s">
        <v>2465</v>
      </c>
      <c r="D3426" s="1373" t="s">
        <v>2466</v>
      </c>
      <c r="E3426" s="1373" t="s">
        <v>1782</v>
      </c>
      <c r="F3426" s="1373" t="s">
        <v>14</v>
      </c>
      <c r="G3426" s="1375"/>
      <c r="H3426" s="1375"/>
      <c r="I3426" s="1375"/>
      <c r="J3426" s="1375"/>
      <c r="K3426" s="1375"/>
      <c r="L3426" s="1375"/>
    </row>
    <row r="3427" spans="1:12" ht="21">
      <c r="A3427" s="1372">
        <v>45535</v>
      </c>
      <c r="B3427" s="1373" t="s">
        <v>2397</v>
      </c>
      <c r="C3427" s="1373" t="s">
        <v>2465</v>
      </c>
      <c r="D3427" s="1373" t="s">
        <v>2466</v>
      </c>
      <c r="E3427" s="1373" t="s">
        <v>1783</v>
      </c>
      <c r="F3427" s="1373" t="s">
        <v>440</v>
      </c>
      <c r="G3427" s="1374">
        <v>49419.25</v>
      </c>
      <c r="H3427" s="1374">
        <v>23084</v>
      </c>
      <c r="I3427" s="1374">
        <v>398074</v>
      </c>
      <c r="J3427" s="1374">
        <v>0</v>
      </c>
      <c r="K3427" s="1374">
        <v>26335.25</v>
      </c>
      <c r="L3427" s="1374">
        <v>398074</v>
      </c>
    </row>
    <row r="3428" spans="1:12" ht="21">
      <c r="A3428" s="1372">
        <v>45535</v>
      </c>
      <c r="B3428" s="1373" t="s">
        <v>2397</v>
      </c>
      <c r="C3428" s="1373" t="s">
        <v>2465</v>
      </c>
      <c r="D3428" s="1373" t="s">
        <v>2466</v>
      </c>
      <c r="E3428" s="1373" t="s">
        <v>1784</v>
      </c>
      <c r="F3428" s="1373" t="s">
        <v>2041</v>
      </c>
      <c r="G3428" s="1374">
        <v>3865</v>
      </c>
      <c r="H3428" s="1374">
        <v>6088</v>
      </c>
      <c r="I3428" s="1374">
        <v>143678</v>
      </c>
      <c r="J3428" s="1374">
        <v>0</v>
      </c>
      <c r="K3428" s="1374">
        <v>-2223</v>
      </c>
      <c r="L3428" s="1374">
        <v>143678</v>
      </c>
    </row>
    <row r="3429" spans="1:12" ht="21">
      <c r="A3429" s="1372">
        <v>45535</v>
      </c>
      <c r="B3429" s="1373" t="s">
        <v>2397</v>
      </c>
      <c r="C3429" s="1373" t="s">
        <v>2465</v>
      </c>
      <c r="D3429" s="1373" t="s">
        <v>2466</v>
      </c>
      <c r="E3429" s="1373" t="s">
        <v>1785</v>
      </c>
      <c r="F3429" s="1373" t="s">
        <v>1666</v>
      </c>
      <c r="G3429" s="1374">
        <v>5305</v>
      </c>
      <c r="H3429" s="1374">
        <v>5045</v>
      </c>
      <c r="I3429" s="1374">
        <v>10313.5</v>
      </c>
      <c r="J3429" s="1374">
        <v>0</v>
      </c>
      <c r="K3429" s="1374">
        <v>260</v>
      </c>
      <c r="L3429" s="1374">
        <v>10313.5</v>
      </c>
    </row>
    <row r="3430" spans="1:12" ht="21">
      <c r="A3430" s="1372">
        <v>45535</v>
      </c>
      <c r="B3430" s="1373" t="s">
        <v>2397</v>
      </c>
      <c r="C3430" s="1373" t="s">
        <v>2465</v>
      </c>
      <c r="D3430" s="1373" t="s">
        <v>2466</v>
      </c>
      <c r="E3430" s="1373" t="s">
        <v>1786</v>
      </c>
      <c r="F3430" s="1373" t="s">
        <v>1667</v>
      </c>
      <c r="G3430" s="1374">
        <v>0</v>
      </c>
      <c r="H3430" s="1374">
        <v>9216.2000000000007</v>
      </c>
      <c r="I3430" s="1374">
        <v>30361.8</v>
      </c>
      <c r="J3430" s="1374">
        <v>0</v>
      </c>
      <c r="K3430" s="1374">
        <v>-9216.2000000000007</v>
      </c>
      <c r="L3430" s="1374">
        <v>30361.8</v>
      </c>
    </row>
    <row r="3431" spans="1:12" ht="21">
      <c r="A3431" s="1372">
        <v>45535</v>
      </c>
      <c r="B3431" s="1373" t="s">
        <v>2397</v>
      </c>
      <c r="C3431" s="1373" t="s">
        <v>2465</v>
      </c>
      <c r="D3431" s="1373" t="s">
        <v>2466</v>
      </c>
      <c r="E3431" s="1373" t="s">
        <v>1787</v>
      </c>
      <c r="F3431" s="1373" t="s">
        <v>2175</v>
      </c>
      <c r="G3431" s="1375"/>
      <c r="H3431" s="1375"/>
      <c r="I3431" s="1375"/>
      <c r="J3431" s="1375"/>
      <c r="K3431" s="1375"/>
      <c r="L3431" s="1375"/>
    </row>
    <row r="3432" spans="1:12" ht="21">
      <c r="A3432" s="1372">
        <v>45535</v>
      </c>
      <c r="B3432" s="1373" t="s">
        <v>2397</v>
      </c>
      <c r="C3432" s="1373" t="s">
        <v>2465</v>
      </c>
      <c r="D3432" s="1373" t="s">
        <v>2466</v>
      </c>
      <c r="E3432" s="1373" t="s">
        <v>1788</v>
      </c>
      <c r="F3432" s="1373" t="s">
        <v>2176</v>
      </c>
      <c r="G3432" s="1375"/>
      <c r="H3432" s="1375"/>
      <c r="I3432" s="1375"/>
      <c r="J3432" s="1375"/>
      <c r="K3432" s="1375"/>
      <c r="L3432" s="1375"/>
    </row>
    <row r="3433" spans="1:12" ht="21">
      <c r="A3433" s="1372">
        <v>45535</v>
      </c>
      <c r="B3433" s="1373" t="s">
        <v>2397</v>
      </c>
      <c r="C3433" s="1373" t="s">
        <v>2465</v>
      </c>
      <c r="D3433" s="1373" t="s">
        <v>2466</v>
      </c>
      <c r="E3433" s="1373" t="s">
        <v>1789</v>
      </c>
      <c r="F3433" s="1373" t="s">
        <v>1422</v>
      </c>
      <c r="G3433" s="1375"/>
      <c r="H3433" s="1375"/>
      <c r="I3433" s="1375"/>
      <c r="J3433" s="1375"/>
      <c r="K3433" s="1375"/>
      <c r="L3433" s="1375"/>
    </row>
    <row r="3434" spans="1:12" ht="21">
      <c r="A3434" s="1372">
        <v>45535</v>
      </c>
      <c r="B3434" s="1373" t="s">
        <v>2397</v>
      </c>
      <c r="C3434" s="1373" t="s">
        <v>2465</v>
      </c>
      <c r="D3434" s="1373" t="s">
        <v>2466</v>
      </c>
      <c r="E3434" s="1373" t="s">
        <v>1790</v>
      </c>
      <c r="F3434" s="1373" t="s">
        <v>1791</v>
      </c>
      <c r="G3434" s="1375"/>
      <c r="H3434" s="1375"/>
      <c r="I3434" s="1375"/>
      <c r="J3434" s="1375"/>
      <c r="K3434" s="1375"/>
      <c r="L3434" s="1375"/>
    </row>
    <row r="3435" spans="1:12" ht="21">
      <c r="A3435" s="1372">
        <v>45535</v>
      </c>
      <c r="B3435" s="1373" t="s">
        <v>2397</v>
      </c>
      <c r="C3435" s="1373" t="s">
        <v>2465</v>
      </c>
      <c r="D3435" s="1373" t="s">
        <v>2466</v>
      </c>
      <c r="E3435" s="1373" t="s">
        <v>1792</v>
      </c>
      <c r="F3435" s="1373" t="s">
        <v>1793</v>
      </c>
      <c r="G3435" s="1375"/>
      <c r="H3435" s="1375"/>
      <c r="I3435" s="1375"/>
      <c r="J3435" s="1375"/>
      <c r="K3435" s="1375"/>
      <c r="L3435" s="1375"/>
    </row>
    <row r="3436" spans="1:12" ht="21">
      <c r="A3436" s="1372">
        <v>45535</v>
      </c>
      <c r="B3436" s="1373" t="s">
        <v>2397</v>
      </c>
      <c r="C3436" s="1373" t="s">
        <v>2465</v>
      </c>
      <c r="D3436" s="1373" t="s">
        <v>2466</v>
      </c>
      <c r="E3436" s="1373" t="s">
        <v>1794</v>
      </c>
      <c r="F3436" s="1373" t="s">
        <v>1673</v>
      </c>
      <c r="G3436" s="1374">
        <v>12814</v>
      </c>
      <c r="H3436" s="1374">
        <v>58241.5</v>
      </c>
      <c r="I3436" s="1374">
        <v>23625</v>
      </c>
      <c r="J3436" s="1374">
        <v>0</v>
      </c>
      <c r="K3436" s="1374">
        <v>-45427.5</v>
      </c>
      <c r="L3436" s="1374">
        <v>23625</v>
      </c>
    </row>
    <row r="3437" spans="1:12" ht="21">
      <c r="A3437" s="1372">
        <v>45535</v>
      </c>
      <c r="B3437" s="1373" t="s">
        <v>2397</v>
      </c>
      <c r="C3437" s="1373" t="s">
        <v>2465</v>
      </c>
      <c r="D3437" s="1373" t="s">
        <v>2466</v>
      </c>
      <c r="E3437" s="1373" t="s">
        <v>1795</v>
      </c>
      <c r="F3437" s="1373" t="s">
        <v>1674</v>
      </c>
      <c r="G3437" s="1374">
        <v>35622</v>
      </c>
      <c r="H3437" s="1374">
        <v>35099</v>
      </c>
      <c r="I3437" s="1374">
        <v>75862</v>
      </c>
      <c r="J3437" s="1374">
        <v>0</v>
      </c>
      <c r="K3437" s="1374">
        <v>523</v>
      </c>
      <c r="L3437" s="1374">
        <v>75862</v>
      </c>
    </row>
    <row r="3438" spans="1:12" ht="21">
      <c r="A3438" s="1372">
        <v>45535</v>
      </c>
      <c r="B3438" s="1373" t="s">
        <v>2397</v>
      </c>
      <c r="C3438" s="1373" t="s">
        <v>2465</v>
      </c>
      <c r="D3438" s="1373" t="s">
        <v>2466</v>
      </c>
      <c r="E3438" s="1373" t="s">
        <v>1796</v>
      </c>
      <c r="F3438" s="1373" t="s">
        <v>1677</v>
      </c>
      <c r="G3438" s="1374">
        <v>102871</v>
      </c>
      <c r="H3438" s="1374">
        <v>417</v>
      </c>
      <c r="I3438" s="1374">
        <v>885708.5</v>
      </c>
      <c r="J3438" s="1374">
        <v>0</v>
      </c>
      <c r="K3438" s="1374">
        <v>102454</v>
      </c>
      <c r="L3438" s="1374">
        <v>885708.5</v>
      </c>
    </row>
    <row r="3439" spans="1:12" ht="21">
      <c r="A3439" s="1372">
        <v>45535</v>
      </c>
      <c r="B3439" s="1373" t="s">
        <v>2397</v>
      </c>
      <c r="C3439" s="1373" t="s">
        <v>2465</v>
      </c>
      <c r="D3439" s="1373" t="s">
        <v>2466</v>
      </c>
      <c r="E3439" s="1373" t="s">
        <v>1797</v>
      </c>
      <c r="F3439" s="1373" t="s">
        <v>1678</v>
      </c>
      <c r="G3439" s="1374">
        <v>41699.35</v>
      </c>
      <c r="H3439" s="1374">
        <v>7269.45</v>
      </c>
      <c r="I3439" s="1374">
        <v>197956.41</v>
      </c>
      <c r="J3439" s="1374">
        <v>0</v>
      </c>
      <c r="K3439" s="1374">
        <v>34429.9</v>
      </c>
      <c r="L3439" s="1374">
        <v>197956.41</v>
      </c>
    </row>
    <row r="3440" spans="1:12" ht="21">
      <c r="A3440" s="1372">
        <v>45535</v>
      </c>
      <c r="B3440" s="1373" t="s">
        <v>2397</v>
      </c>
      <c r="C3440" s="1373" t="s">
        <v>2465</v>
      </c>
      <c r="D3440" s="1373" t="s">
        <v>2466</v>
      </c>
      <c r="E3440" s="1373" t="s">
        <v>1798</v>
      </c>
      <c r="F3440" s="1373" t="s">
        <v>1679</v>
      </c>
      <c r="G3440" s="1374">
        <v>8976</v>
      </c>
      <c r="H3440" s="1374">
        <v>13836</v>
      </c>
      <c r="I3440" s="1374">
        <v>16811</v>
      </c>
      <c r="J3440" s="1374">
        <v>0</v>
      </c>
      <c r="K3440" s="1374">
        <v>-4860</v>
      </c>
      <c r="L3440" s="1374">
        <v>16811</v>
      </c>
    </row>
    <row r="3441" spans="1:12" ht="21">
      <c r="A3441" s="1372">
        <v>45535</v>
      </c>
      <c r="B3441" s="1373" t="s">
        <v>2397</v>
      </c>
      <c r="C3441" s="1373" t="s">
        <v>2465</v>
      </c>
      <c r="D3441" s="1373" t="s">
        <v>2466</v>
      </c>
      <c r="E3441" s="1373" t="s">
        <v>1799</v>
      </c>
      <c r="F3441" s="1373" t="s">
        <v>1680</v>
      </c>
      <c r="G3441" s="1375"/>
      <c r="H3441" s="1375"/>
      <c r="I3441" s="1375"/>
      <c r="J3441" s="1375"/>
      <c r="K3441" s="1375"/>
      <c r="L3441" s="1375"/>
    </row>
    <row r="3442" spans="1:12" ht="21">
      <c r="A3442" s="1372">
        <v>45535</v>
      </c>
      <c r="B3442" s="1373" t="s">
        <v>2397</v>
      </c>
      <c r="C3442" s="1373" t="s">
        <v>2465</v>
      </c>
      <c r="D3442" s="1373" t="s">
        <v>2466</v>
      </c>
      <c r="E3442" s="1373" t="s">
        <v>490</v>
      </c>
      <c r="F3442" s="1373" t="s">
        <v>1663</v>
      </c>
      <c r="G3442" s="1375"/>
      <c r="H3442" s="1375"/>
      <c r="I3442" s="1375"/>
      <c r="J3442" s="1375"/>
      <c r="K3442" s="1375"/>
      <c r="L3442" s="1375"/>
    </row>
    <row r="3443" spans="1:12" ht="21">
      <c r="A3443" s="1372">
        <v>45535</v>
      </c>
      <c r="B3443" s="1373" t="s">
        <v>2397</v>
      </c>
      <c r="C3443" s="1373" t="s">
        <v>2465</v>
      </c>
      <c r="D3443" s="1373" t="s">
        <v>2466</v>
      </c>
      <c r="E3443" s="1373" t="s">
        <v>491</v>
      </c>
      <c r="F3443" s="1373" t="s">
        <v>1664</v>
      </c>
      <c r="G3443" s="1375"/>
      <c r="H3443" s="1375"/>
      <c r="I3443" s="1375"/>
      <c r="J3443" s="1375"/>
      <c r="K3443" s="1375"/>
      <c r="L3443" s="1375"/>
    </row>
    <row r="3444" spans="1:12" ht="21">
      <c r="A3444" s="1372">
        <v>45535</v>
      </c>
      <c r="B3444" s="1373" t="s">
        <v>2397</v>
      </c>
      <c r="C3444" s="1373" t="s">
        <v>2465</v>
      </c>
      <c r="D3444" s="1373" t="s">
        <v>2466</v>
      </c>
      <c r="E3444" s="1373" t="s">
        <v>492</v>
      </c>
      <c r="F3444" s="1373" t="s">
        <v>7</v>
      </c>
      <c r="G3444" s="1375"/>
      <c r="H3444" s="1375"/>
      <c r="I3444" s="1375"/>
      <c r="J3444" s="1375"/>
      <c r="K3444" s="1375"/>
      <c r="L3444" s="1375"/>
    </row>
    <row r="3445" spans="1:12" ht="21">
      <c r="A3445" s="1372">
        <v>45535</v>
      </c>
      <c r="B3445" s="1373" t="s">
        <v>2397</v>
      </c>
      <c r="C3445" s="1373" t="s">
        <v>2465</v>
      </c>
      <c r="D3445" s="1373" t="s">
        <v>2466</v>
      </c>
      <c r="E3445" s="1373" t="s">
        <v>493</v>
      </c>
      <c r="F3445" s="1373" t="s">
        <v>1800</v>
      </c>
      <c r="G3445" s="1375"/>
      <c r="H3445" s="1375"/>
      <c r="I3445" s="1375"/>
      <c r="J3445" s="1375"/>
      <c r="K3445" s="1375"/>
      <c r="L3445" s="1375"/>
    </row>
    <row r="3446" spans="1:12" ht="21">
      <c r="A3446" s="1372">
        <v>45535</v>
      </c>
      <c r="B3446" s="1373" t="s">
        <v>2397</v>
      </c>
      <c r="C3446" s="1373" t="s">
        <v>2465</v>
      </c>
      <c r="D3446" s="1373" t="s">
        <v>2466</v>
      </c>
      <c r="E3446" s="1373" t="s">
        <v>494</v>
      </c>
      <c r="F3446" s="1373" t="s">
        <v>1801</v>
      </c>
      <c r="G3446" s="1374">
        <v>19609.61</v>
      </c>
      <c r="H3446" s="1374">
        <v>12915.06</v>
      </c>
      <c r="I3446" s="1374">
        <v>178443.46</v>
      </c>
      <c r="J3446" s="1374">
        <v>0</v>
      </c>
      <c r="K3446" s="1374">
        <v>6694.55</v>
      </c>
      <c r="L3446" s="1374">
        <v>178443.46</v>
      </c>
    </row>
    <row r="3447" spans="1:12" ht="21">
      <c r="A3447" s="1372">
        <v>45535</v>
      </c>
      <c r="B3447" s="1373" t="s">
        <v>2397</v>
      </c>
      <c r="C3447" s="1373" t="s">
        <v>2465</v>
      </c>
      <c r="D3447" s="1373" t="s">
        <v>2466</v>
      </c>
      <c r="E3447" s="1373" t="s">
        <v>495</v>
      </c>
      <c r="F3447" s="1373" t="s">
        <v>1802</v>
      </c>
      <c r="G3447" s="1374">
        <v>18920.75</v>
      </c>
      <c r="H3447" s="1374">
        <v>17531.599999999999</v>
      </c>
      <c r="I3447" s="1374">
        <v>64208.95</v>
      </c>
      <c r="J3447" s="1374">
        <v>0</v>
      </c>
      <c r="K3447" s="1374">
        <v>1389.15</v>
      </c>
      <c r="L3447" s="1374">
        <v>64208.95</v>
      </c>
    </row>
    <row r="3448" spans="1:12" ht="21">
      <c r="A3448" s="1372">
        <v>45535</v>
      </c>
      <c r="B3448" s="1373" t="s">
        <v>2397</v>
      </c>
      <c r="C3448" s="1373" t="s">
        <v>2465</v>
      </c>
      <c r="D3448" s="1373" t="s">
        <v>2466</v>
      </c>
      <c r="E3448" s="1373" t="s">
        <v>496</v>
      </c>
      <c r="F3448" s="1373" t="s">
        <v>1803</v>
      </c>
      <c r="G3448" s="1374">
        <v>510600.33</v>
      </c>
      <c r="H3448" s="1374">
        <v>393850.33</v>
      </c>
      <c r="I3448" s="1374">
        <v>592056.16</v>
      </c>
      <c r="J3448" s="1374">
        <v>0</v>
      </c>
      <c r="K3448" s="1374">
        <v>116750</v>
      </c>
      <c r="L3448" s="1374">
        <v>592056.16</v>
      </c>
    </row>
    <row r="3449" spans="1:12" ht="21">
      <c r="A3449" s="1372">
        <v>45535</v>
      </c>
      <c r="B3449" s="1373" t="s">
        <v>2397</v>
      </c>
      <c r="C3449" s="1373" t="s">
        <v>2465</v>
      </c>
      <c r="D3449" s="1373" t="s">
        <v>2466</v>
      </c>
      <c r="E3449" s="1373" t="s">
        <v>497</v>
      </c>
      <c r="F3449" s="1373" t="s">
        <v>1804</v>
      </c>
      <c r="G3449" s="1375"/>
      <c r="H3449" s="1375"/>
      <c r="I3449" s="1375"/>
      <c r="J3449" s="1375"/>
      <c r="K3449" s="1375"/>
      <c r="L3449" s="1375"/>
    </row>
    <row r="3450" spans="1:12" ht="21">
      <c r="A3450" s="1372">
        <v>45535</v>
      </c>
      <c r="B3450" s="1373" t="s">
        <v>2397</v>
      </c>
      <c r="C3450" s="1373" t="s">
        <v>2465</v>
      </c>
      <c r="D3450" s="1373" t="s">
        <v>2466</v>
      </c>
      <c r="E3450" s="1373" t="s">
        <v>498</v>
      </c>
      <c r="F3450" s="1373" t="s">
        <v>437</v>
      </c>
      <c r="G3450" s="1375"/>
      <c r="H3450" s="1375"/>
      <c r="I3450" s="1375"/>
      <c r="J3450" s="1375"/>
      <c r="K3450" s="1375"/>
      <c r="L3450" s="1375"/>
    </row>
    <row r="3451" spans="1:12" ht="21">
      <c r="A3451" s="1372">
        <v>45535</v>
      </c>
      <c r="B3451" s="1373" t="s">
        <v>2397</v>
      </c>
      <c r="C3451" s="1373" t="s">
        <v>2465</v>
      </c>
      <c r="D3451" s="1373" t="s">
        <v>2466</v>
      </c>
      <c r="E3451" s="1373" t="s">
        <v>1805</v>
      </c>
      <c r="F3451" s="1373" t="s">
        <v>1806</v>
      </c>
      <c r="G3451" s="1375"/>
      <c r="H3451" s="1375"/>
      <c r="I3451" s="1375"/>
      <c r="J3451" s="1375"/>
      <c r="K3451" s="1375"/>
      <c r="L3451" s="1375"/>
    </row>
    <row r="3452" spans="1:12" ht="21">
      <c r="A3452" s="1372">
        <v>45535</v>
      </c>
      <c r="B3452" s="1373" t="s">
        <v>2397</v>
      </c>
      <c r="C3452" s="1373" t="s">
        <v>2465</v>
      </c>
      <c r="D3452" s="1373" t="s">
        <v>2466</v>
      </c>
      <c r="E3452" s="1373" t="s">
        <v>499</v>
      </c>
      <c r="F3452" s="1373" t="s">
        <v>438</v>
      </c>
      <c r="G3452" s="1374">
        <v>29739.1</v>
      </c>
      <c r="H3452" s="1374">
        <v>31845.919999999998</v>
      </c>
      <c r="I3452" s="1374">
        <v>0</v>
      </c>
      <c r="J3452" s="1374">
        <v>31845.919999999998</v>
      </c>
      <c r="K3452" s="1374">
        <v>-2106.8200000000002</v>
      </c>
      <c r="L3452" s="1374">
        <v>-31845.919999999998</v>
      </c>
    </row>
    <row r="3453" spans="1:12" ht="21">
      <c r="A3453" s="1372">
        <v>45535</v>
      </c>
      <c r="B3453" s="1373" t="s">
        <v>2397</v>
      </c>
      <c r="C3453" s="1373" t="s">
        <v>2465</v>
      </c>
      <c r="D3453" s="1373" t="s">
        <v>2466</v>
      </c>
      <c r="E3453" s="1373" t="s">
        <v>500</v>
      </c>
      <c r="F3453" s="1373" t="s">
        <v>439</v>
      </c>
      <c r="G3453" s="1374">
        <v>11672.08</v>
      </c>
      <c r="H3453" s="1374">
        <v>11494.24</v>
      </c>
      <c r="I3453" s="1374">
        <v>0</v>
      </c>
      <c r="J3453" s="1374">
        <v>11494.24</v>
      </c>
      <c r="K3453" s="1374">
        <v>177.84</v>
      </c>
      <c r="L3453" s="1374">
        <v>-11494.24</v>
      </c>
    </row>
    <row r="3454" spans="1:12" ht="21">
      <c r="A3454" s="1372">
        <v>45535</v>
      </c>
      <c r="B3454" s="1373" t="s">
        <v>2397</v>
      </c>
      <c r="C3454" s="1373" t="s">
        <v>2465</v>
      </c>
      <c r="D3454" s="1373" t="s">
        <v>2466</v>
      </c>
      <c r="E3454" s="1373" t="s">
        <v>1892</v>
      </c>
      <c r="F3454" s="1373" t="s">
        <v>1807</v>
      </c>
      <c r="G3454" s="1374">
        <v>45890.48</v>
      </c>
      <c r="H3454" s="1374">
        <v>21718.68</v>
      </c>
      <c r="I3454" s="1374">
        <v>0</v>
      </c>
      <c r="J3454" s="1374">
        <v>21718.68</v>
      </c>
      <c r="K3454" s="1374">
        <v>24171.8</v>
      </c>
      <c r="L3454" s="1374">
        <v>-21718.68</v>
      </c>
    </row>
    <row r="3455" spans="1:12" ht="21">
      <c r="A3455" s="1372">
        <v>45535</v>
      </c>
      <c r="B3455" s="1373" t="s">
        <v>2397</v>
      </c>
      <c r="C3455" s="1373" t="s">
        <v>2465</v>
      </c>
      <c r="D3455" s="1373" t="s">
        <v>2466</v>
      </c>
      <c r="E3455" s="1373" t="s">
        <v>1893</v>
      </c>
      <c r="F3455" s="1373" t="s">
        <v>1808</v>
      </c>
      <c r="G3455" s="1375"/>
      <c r="H3455" s="1375"/>
      <c r="I3455" s="1375"/>
      <c r="J3455" s="1375"/>
      <c r="K3455" s="1375"/>
      <c r="L3455" s="1375"/>
    </row>
    <row r="3456" spans="1:12" ht="21">
      <c r="A3456" s="1372">
        <v>45535</v>
      </c>
      <c r="B3456" s="1373" t="s">
        <v>2397</v>
      </c>
      <c r="C3456" s="1373" t="s">
        <v>2465</v>
      </c>
      <c r="D3456" s="1373" t="s">
        <v>2466</v>
      </c>
      <c r="E3456" s="1373" t="s">
        <v>501</v>
      </c>
      <c r="F3456" s="1373" t="s">
        <v>1665</v>
      </c>
      <c r="G3456" s="1375"/>
      <c r="H3456" s="1375"/>
      <c r="I3456" s="1375"/>
      <c r="J3456" s="1375"/>
      <c r="K3456" s="1375"/>
      <c r="L3456" s="1375"/>
    </row>
    <row r="3457" spans="1:12" ht="21">
      <c r="A3457" s="1372">
        <v>45535</v>
      </c>
      <c r="B3457" s="1373" t="s">
        <v>2397</v>
      </c>
      <c r="C3457" s="1373" t="s">
        <v>2465</v>
      </c>
      <c r="D3457" s="1373" t="s">
        <v>2466</v>
      </c>
      <c r="E3457" s="1373" t="s">
        <v>502</v>
      </c>
      <c r="F3457" s="1373" t="s">
        <v>2109</v>
      </c>
      <c r="G3457" s="1375"/>
      <c r="H3457" s="1375"/>
      <c r="I3457" s="1375"/>
      <c r="J3457" s="1375"/>
      <c r="K3457" s="1375"/>
      <c r="L3457" s="1375"/>
    </row>
    <row r="3458" spans="1:12" ht="21">
      <c r="A3458" s="1372">
        <v>45535</v>
      </c>
      <c r="B3458" s="1373" t="s">
        <v>2397</v>
      </c>
      <c r="C3458" s="1373" t="s">
        <v>2465</v>
      </c>
      <c r="D3458" s="1373" t="s">
        <v>2466</v>
      </c>
      <c r="E3458" s="1373" t="s">
        <v>2110</v>
      </c>
      <c r="F3458" s="1373" t="s">
        <v>2111</v>
      </c>
      <c r="G3458" s="1375"/>
      <c r="H3458" s="1375"/>
      <c r="I3458" s="1375"/>
      <c r="J3458" s="1375"/>
      <c r="K3458" s="1375"/>
      <c r="L3458" s="1375"/>
    </row>
    <row r="3459" spans="1:12" ht="21">
      <c r="A3459" s="1372">
        <v>45535</v>
      </c>
      <c r="B3459" s="1373" t="s">
        <v>2397</v>
      </c>
      <c r="C3459" s="1373" t="s">
        <v>2465</v>
      </c>
      <c r="D3459" s="1373" t="s">
        <v>2466</v>
      </c>
      <c r="E3459" s="1373" t="s">
        <v>509</v>
      </c>
      <c r="F3459" s="1373" t="s">
        <v>19</v>
      </c>
      <c r="G3459" s="1375"/>
      <c r="H3459" s="1375"/>
      <c r="I3459" s="1375"/>
      <c r="J3459" s="1375"/>
      <c r="K3459" s="1375"/>
      <c r="L3459" s="1375"/>
    </row>
    <row r="3460" spans="1:12" ht="21">
      <c r="A3460" s="1372">
        <v>45535</v>
      </c>
      <c r="B3460" s="1373" t="s">
        <v>2397</v>
      </c>
      <c r="C3460" s="1373" t="s">
        <v>2465</v>
      </c>
      <c r="D3460" s="1373" t="s">
        <v>2466</v>
      </c>
      <c r="E3460" s="1373" t="s">
        <v>510</v>
      </c>
      <c r="F3460" s="1373" t="s">
        <v>20</v>
      </c>
      <c r="G3460" s="1375"/>
      <c r="H3460" s="1375"/>
      <c r="I3460" s="1375"/>
      <c r="J3460" s="1375"/>
      <c r="K3460" s="1375"/>
      <c r="L3460" s="1375"/>
    </row>
    <row r="3461" spans="1:12" ht="21">
      <c r="A3461" s="1372">
        <v>45535</v>
      </c>
      <c r="B3461" s="1373" t="s">
        <v>2397</v>
      </c>
      <c r="C3461" s="1373" t="s">
        <v>2465</v>
      </c>
      <c r="D3461" s="1373" t="s">
        <v>2466</v>
      </c>
      <c r="E3461" s="1373" t="s">
        <v>511</v>
      </c>
      <c r="F3461" s="1373" t="s">
        <v>21</v>
      </c>
      <c r="G3461" s="1375"/>
      <c r="H3461" s="1375"/>
      <c r="I3461" s="1375"/>
      <c r="J3461" s="1375"/>
      <c r="K3461" s="1375"/>
      <c r="L3461" s="1375"/>
    </row>
    <row r="3462" spans="1:12" ht="21">
      <c r="A3462" s="1372">
        <v>45535</v>
      </c>
      <c r="B3462" s="1373" t="s">
        <v>2397</v>
      </c>
      <c r="C3462" s="1373" t="s">
        <v>2465</v>
      </c>
      <c r="D3462" s="1373" t="s">
        <v>2466</v>
      </c>
      <c r="E3462" s="1373" t="s">
        <v>512</v>
      </c>
      <c r="F3462" s="1373" t="s">
        <v>22</v>
      </c>
      <c r="G3462" s="1375"/>
      <c r="H3462" s="1375"/>
      <c r="I3462" s="1375"/>
      <c r="J3462" s="1375"/>
      <c r="K3462" s="1375"/>
      <c r="L3462" s="1375"/>
    </row>
    <row r="3463" spans="1:12" ht="21">
      <c r="A3463" s="1372">
        <v>45535</v>
      </c>
      <c r="B3463" s="1373" t="s">
        <v>2397</v>
      </c>
      <c r="C3463" s="1373" t="s">
        <v>2465</v>
      </c>
      <c r="D3463" s="1373" t="s">
        <v>2466</v>
      </c>
      <c r="E3463" s="1373" t="s">
        <v>513</v>
      </c>
      <c r="F3463" s="1373" t="s">
        <v>23</v>
      </c>
      <c r="G3463" s="1375"/>
      <c r="H3463" s="1375"/>
      <c r="I3463" s="1375"/>
      <c r="J3463" s="1375"/>
      <c r="K3463" s="1375"/>
      <c r="L3463" s="1375"/>
    </row>
    <row r="3464" spans="1:12" ht="21">
      <c r="A3464" s="1372">
        <v>45535</v>
      </c>
      <c r="B3464" s="1373" t="s">
        <v>2397</v>
      </c>
      <c r="C3464" s="1373" t="s">
        <v>2465</v>
      </c>
      <c r="D3464" s="1373" t="s">
        <v>2466</v>
      </c>
      <c r="E3464" s="1373" t="s">
        <v>514</v>
      </c>
      <c r="F3464" s="1373" t="s">
        <v>24</v>
      </c>
      <c r="G3464" s="1374">
        <v>1050682.75</v>
      </c>
      <c r="H3464" s="1374">
        <v>962237.43</v>
      </c>
      <c r="I3464" s="1374">
        <v>1429456.44</v>
      </c>
      <c r="J3464" s="1374">
        <v>0</v>
      </c>
      <c r="K3464" s="1374">
        <v>88445.32</v>
      </c>
      <c r="L3464" s="1374">
        <v>1429456.44</v>
      </c>
    </row>
    <row r="3465" spans="1:12" ht="21">
      <c r="A3465" s="1372">
        <v>45535</v>
      </c>
      <c r="B3465" s="1373" t="s">
        <v>2397</v>
      </c>
      <c r="C3465" s="1373" t="s">
        <v>2465</v>
      </c>
      <c r="D3465" s="1373" t="s">
        <v>2466</v>
      </c>
      <c r="E3465" s="1373" t="s">
        <v>515</v>
      </c>
      <c r="F3465" s="1373" t="s">
        <v>25</v>
      </c>
      <c r="G3465" s="1374">
        <v>0</v>
      </c>
      <c r="H3465" s="1374">
        <v>400</v>
      </c>
      <c r="I3465" s="1374">
        <v>10750</v>
      </c>
      <c r="J3465" s="1374">
        <v>0</v>
      </c>
      <c r="K3465" s="1374">
        <v>-400</v>
      </c>
      <c r="L3465" s="1374">
        <v>10750</v>
      </c>
    </row>
    <row r="3466" spans="1:12" ht="21">
      <c r="A3466" s="1372">
        <v>45535</v>
      </c>
      <c r="B3466" s="1373" t="s">
        <v>2397</v>
      </c>
      <c r="C3466" s="1373" t="s">
        <v>2465</v>
      </c>
      <c r="D3466" s="1373" t="s">
        <v>2466</v>
      </c>
      <c r="E3466" s="1373" t="s">
        <v>516</v>
      </c>
      <c r="F3466" s="1373" t="s">
        <v>26</v>
      </c>
      <c r="G3466" s="1374">
        <v>220941.72</v>
      </c>
      <c r="H3466" s="1374">
        <v>200389.59</v>
      </c>
      <c r="I3466" s="1374">
        <v>434720.52</v>
      </c>
      <c r="J3466" s="1374">
        <v>0</v>
      </c>
      <c r="K3466" s="1374">
        <v>20552.13</v>
      </c>
      <c r="L3466" s="1374">
        <v>434720.52</v>
      </c>
    </row>
    <row r="3467" spans="1:12" ht="21">
      <c r="A3467" s="1372">
        <v>45535</v>
      </c>
      <c r="B3467" s="1373" t="s">
        <v>2397</v>
      </c>
      <c r="C3467" s="1373" t="s">
        <v>2465</v>
      </c>
      <c r="D3467" s="1373" t="s">
        <v>2466</v>
      </c>
      <c r="E3467" s="1373" t="s">
        <v>517</v>
      </c>
      <c r="F3467" s="1373" t="s">
        <v>27</v>
      </c>
      <c r="G3467" s="1374">
        <v>416321.8</v>
      </c>
      <c r="H3467" s="1374">
        <v>378808.75</v>
      </c>
      <c r="I3467" s="1374">
        <v>549516.05000000005</v>
      </c>
      <c r="J3467" s="1374">
        <v>0</v>
      </c>
      <c r="K3467" s="1374">
        <v>37513.050000000003</v>
      </c>
      <c r="L3467" s="1374">
        <v>549516.05000000005</v>
      </c>
    </row>
    <row r="3468" spans="1:12" ht="21">
      <c r="A3468" s="1372">
        <v>45535</v>
      </c>
      <c r="B3468" s="1373" t="s">
        <v>2397</v>
      </c>
      <c r="C3468" s="1373" t="s">
        <v>2465</v>
      </c>
      <c r="D3468" s="1373" t="s">
        <v>2466</v>
      </c>
      <c r="E3468" s="1373" t="s">
        <v>518</v>
      </c>
      <c r="F3468" s="1373" t="s">
        <v>28</v>
      </c>
      <c r="G3468" s="1375"/>
      <c r="H3468" s="1375"/>
      <c r="I3468" s="1375"/>
      <c r="J3468" s="1375"/>
      <c r="K3468" s="1375"/>
      <c r="L3468" s="1375"/>
    </row>
    <row r="3469" spans="1:12" ht="21">
      <c r="A3469" s="1372">
        <v>45535</v>
      </c>
      <c r="B3469" s="1373" t="s">
        <v>2397</v>
      </c>
      <c r="C3469" s="1373" t="s">
        <v>2465</v>
      </c>
      <c r="D3469" s="1373" t="s">
        <v>2466</v>
      </c>
      <c r="E3469" s="1373" t="s">
        <v>519</v>
      </c>
      <c r="F3469" s="1373" t="s">
        <v>29</v>
      </c>
      <c r="G3469" s="1374">
        <v>11497.62</v>
      </c>
      <c r="H3469" s="1374">
        <v>178185.11</v>
      </c>
      <c r="I3469" s="1374">
        <v>108688.4</v>
      </c>
      <c r="J3469" s="1374">
        <v>0</v>
      </c>
      <c r="K3469" s="1374">
        <v>-166687.49</v>
      </c>
      <c r="L3469" s="1374">
        <v>108688.4</v>
      </c>
    </row>
    <row r="3470" spans="1:12" ht="21">
      <c r="A3470" s="1372">
        <v>45535</v>
      </c>
      <c r="B3470" s="1373" t="s">
        <v>2397</v>
      </c>
      <c r="C3470" s="1373" t="s">
        <v>2465</v>
      </c>
      <c r="D3470" s="1373" t="s">
        <v>2466</v>
      </c>
      <c r="E3470" s="1373" t="s">
        <v>520</v>
      </c>
      <c r="F3470" s="1373" t="s">
        <v>37</v>
      </c>
      <c r="G3470" s="1374">
        <v>185130</v>
      </c>
      <c r="H3470" s="1374">
        <v>196639</v>
      </c>
      <c r="I3470" s="1374">
        <v>5307</v>
      </c>
      <c r="J3470" s="1374">
        <v>0</v>
      </c>
      <c r="K3470" s="1374">
        <v>-11509</v>
      </c>
      <c r="L3470" s="1374">
        <v>5307</v>
      </c>
    </row>
    <row r="3471" spans="1:12" ht="21">
      <c r="A3471" s="1372">
        <v>45535</v>
      </c>
      <c r="B3471" s="1373" t="s">
        <v>2397</v>
      </c>
      <c r="C3471" s="1373" t="s">
        <v>2465</v>
      </c>
      <c r="D3471" s="1373" t="s">
        <v>2466</v>
      </c>
      <c r="E3471" s="1373" t="s">
        <v>521</v>
      </c>
      <c r="F3471" s="1373" t="s">
        <v>38</v>
      </c>
      <c r="G3471" s="1375"/>
      <c r="H3471" s="1375"/>
      <c r="I3471" s="1375"/>
      <c r="J3471" s="1375"/>
      <c r="K3471" s="1375"/>
      <c r="L3471" s="1375"/>
    </row>
    <row r="3472" spans="1:12" ht="21">
      <c r="A3472" s="1372">
        <v>45535</v>
      </c>
      <c r="B3472" s="1373" t="s">
        <v>2397</v>
      </c>
      <c r="C3472" s="1373" t="s">
        <v>2465</v>
      </c>
      <c r="D3472" s="1373" t="s">
        <v>2466</v>
      </c>
      <c r="E3472" s="1373" t="s">
        <v>522</v>
      </c>
      <c r="F3472" s="1373" t="s">
        <v>30</v>
      </c>
      <c r="G3472" s="1374">
        <v>114073</v>
      </c>
      <c r="H3472" s="1374">
        <v>164337.75</v>
      </c>
      <c r="I3472" s="1374">
        <v>169338.32</v>
      </c>
      <c r="J3472" s="1374">
        <v>0</v>
      </c>
      <c r="K3472" s="1374">
        <v>-50264.75</v>
      </c>
      <c r="L3472" s="1374">
        <v>169338.32</v>
      </c>
    </row>
    <row r="3473" spans="1:12" ht="21">
      <c r="A3473" s="1372">
        <v>45535</v>
      </c>
      <c r="B3473" s="1373" t="s">
        <v>2397</v>
      </c>
      <c r="C3473" s="1373" t="s">
        <v>2465</v>
      </c>
      <c r="D3473" s="1373" t="s">
        <v>2466</v>
      </c>
      <c r="E3473" s="1373" t="s">
        <v>523</v>
      </c>
      <c r="F3473" s="1373" t="s">
        <v>31</v>
      </c>
      <c r="G3473" s="1375"/>
      <c r="H3473" s="1375"/>
      <c r="I3473" s="1375"/>
      <c r="J3473" s="1375"/>
      <c r="K3473" s="1375"/>
      <c r="L3473" s="1375"/>
    </row>
    <row r="3474" spans="1:12" ht="21">
      <c r="A3474" s="1372">
        <v>45535</v>
      </c>
      <c r="B3474" s="1373" t="s">
        <v>2397</v>
      </c>
      <c r="C3474" s="1373" t="s">
        <v>2465</v>
      </c>
      <c r="D3474" s="1373" t="s">
        <v>2466</v>
      </c>
      <c r="E3474" s="1373" t="s">
        <v>524</v>
      </c>
      <c r="F3474" s="1373" t="s">
        <v>32</v>
      </c>
      <c r="G3474" s="1374">
        <v>104089.87</v>
      </c>
      <c r="H3474" s="1374">
        <v>104089.87</v>
      </c>
      <c r="I3474" s="1374">
        <v>0</v>
      </c>
      <c r="J3474" s="1374">
        <v>0</v>
      </c>
      <c r="K3474" s="1374">
        <v>0</v>
      </c>
      <c r="L3474" s="1374">
        <v>0</v>
      </c>
    </row>
    <row r="3475" spans="1:12" ht="21">
      <c r="A3475" s="1372">
        <v>45535</v>
      </c>
      <c r="B3475" s="1373" t="s">
        <v>2397</v>
      </c>
      <c r="C3475" s="1373" t="s">
        <v>2465</v>
      </c>
      <c r="D3475" s="1373" t="s">
        <v>2466</v>
      </c>
      <c r="E3475" s="1373" t="s">
        <v>525</v>
      </c>
      <c r="F3475" s="1373" t="s">
        <v>33</v>
      </c>
      <c r="G3475" s="1374">
        <v>15375</v>
      </c>
      <c r="H3475" s="1374">
        <v>15375</v>
      </c>
      <c r="I3475" s="1374">
        <v>0</v>
      </c>
      <c r="J3475" s="1374">
        <v>0</v>
      </c>
      <c r="K3475" s="1374">
        <v>0</v>
      </c>
      <c r="L3475" s="1374">
        <v>0</v>
      </c>
    </row>
    <row r="3476" spans="1:12" ht="21">
      <c r="A3476" s="1372">
        <v>45535</v>
      </c>
      <c r="B3476" s="1373" t="s">
        <v>2397</v>
      </c>
      <c r="C3476" s="1373" t="s">
        <v>2465</v>
      </c>
      <c r="D3476" s="1373" t="s">
        <v>2466</v>
      </c>
      <c r="E3476" s="1373" t="s">
        <v>526</v>
      </c>
      <c r="F3476" s="1373" t="s">
        <v>34</v>
      </c>
      <c r="G3476" s="1375"/>
      <c r="H3476" s="1375"/>
      <c r="I3476" s="1375"/>
      <c r="J3476" s="1375"/>
      <c r="K3476" s="1375"/>
      <c r="L3476" s="1375"/>
    </row>
    <row r="3477" spans="1:12" ht="21">
      <c r="A3477" s="1372">
        <v>45535</v>
      </c>
      <c r="B3477" s="1373" t="s">
        <v>2397</v>
      </c>
      <c r="C3477" s="1373" t="s">
        <v>2465</v>
      </c>
      <c r="D3477" s="1373" t="s">
        <v>2466</v>
      </c>
      <c r="E3477" s="1373" t="s">
        <v>527</v>
      </c>
      <c r="F3477" s="1373" t="s">
        <v>35</v>
      </c>
      <c r="G3477" s="1374">
        <v>3000</v>
      </c>
      <c r="H3477" s="1374">
        <v>12350</v>
      </c>
      <c r="I3477" s="1374">
        <v>23650</v>
      </c>
      <c r="J3477" s="1374">
        <v>0</v>
      </c>
      <c r="K3477" s="1374">
        <v>-9350</v>
      </c>
      <c r="L3477" s="1374">
        <v>23650</v>
      </c>
    </row>
    <row r="3478" spans="1:12" ht="21">
      <c r="A3478" s="1372">
        <v>45535</v>
      </c>
      <c r="B3478" s="1373" t="s">
        <v>2397</v>
      </c>
      <c r="C3478" s="1373" t="s">
        <v>2465</v>
      </c>
      <c r="D3478" s="1373" t="s">
        <v>2466</v>
      </c>
      <c r="E3478" s="1373" t="s">
        <v>528</v>
      </c>
      <c r="F3478" s="1373" t="s">
        <v>36</v>
      </c>
      <c r="G3478" s="1374">
        <v>150616</v>
      </c>
      <c r="H3478" s="1374">
        <v>218455</v>
      </c>
      <c r="I3478" s="1374">
        <v>92792.97</v>
      </c>
      <c r="J3478" s="1374">
        <v>0</v>
      </c>
      <c r="K3478" s="1374">
        <v>-67839</v>
      </c>
      <c r="L3478" s="1374">
        <v>92792.97</v>
      </c>
    </row>
    <row r="3479" spans="1:12" ht="21">
      <c r="A3479" s="1372">
        <v>45535</v>
      </c>
      <c r="B3479" s="1373" t="s">
        <v>2397</v>
      </c>
      <c r="C3479" s="1373" t="s">
        <v>2465</v>
      </c>
      <c r="D3479" s="1373" t="s">
        <v>2466</v>
      </c>
      <c r="E3479" s="1373" t="s">
        <v>529</v>
      </c>
      <c r="F3479" s="1373" t="s">
        <v>39</v>
      </c>
      <c r="G3479" s="1374">
        <v>54528.65</v>
      </c>
      <c r="H3479" s="1374">
        <v>54528.65</v>
      </c>
      <c r="I3479" s="1374">
        <v>0</v>
      </c>
      <c r="J3479" s="1374">
        <v>0</v>
      </c>
      <c r="K3479" s="1374">
        <v>0</v>
      </c>
      <c r="L3479" s="1374">
        <v>0</v>
      </c>
    </row>
    <row r="3480" spans="1:12" ht="21">
      <c r="A3480" s="1372">
        <v>45535</v>
      </c>
      <c r="B3480" s="1373" t="s">
        <v>2397</v>
      </c>
      <c r="C3480" s="1373" t="s">
        <v>2465</v>
      </c>
      <c r="D3480" s="1373" t="s">
        <v>2466</v>
      </c>
      <c r="E3480" s="1373" t="s">
        <v>530</v>
      </c>
      <c r="F3480" s="1373" t="s">
        <v>40</v>
      </c>
      <c r="G3480" s="1374">
        <v>3950</v>
      </c>
      <c r="H3480" s="1374">
        <v>3950</v>
      </c>
      <c r="I3480" s="1374">
        <v>0</v>
      </c>
      <c r="J3480" s="1374">
        <v>0</v>
      </c>
      <c r="K3480" s="1374">
        <v>0</v>
      </c>
      <c r="L3480" s="1374">
        <v>0</v>
      </c>
    </row>
    <row r="3481" spans="1:12" ht="21">
      <c r="A3481" s="1372">
        <v>45535</v>
      </c>
      <c r="B3481" s="1373" t="s">
        <v>2397</v>
      </c>
      <c r="C3481" s="1373" t="s">
        <v>2465</v>
      </c>
      <c r="D3481" s="1373" t="s">
        <v>2466</v>
      </c>
      <c r="E3481" s="1373" t="s">
        <v>531</v>
      </c>
      <c r="F3481" s="1373" t="s">
        <v>41</v>
      </c>
      <c r="G3481" s="1374">
        <v>0</v>
      </c>
      <c r="H3481" s="1374">
        <v>5793.43</v>
      </c>
      <c r="I3481" s="1374">
        <v>24451.73</v>
      </c>
      <c r="J3481" s="1374">
        <v>0</v>
      </c>
      <c r="K3481" s="1374">
        <v>-5793.43</v>
      </c>
      <c r="L3481" s="1374">
        <v>24451.73</v>
      </c>
    </row>
    <row r="3482" spans="1:12" ht="21">
      <c r="A3482" s="1372">
        <v>45535</v>
      </c>
      <c r="B3482" s="1373" t="s">
        <v>2397</v>
      </c>
      <c r="C3482" s="1373" t="s">
        <v>2465</v>
      </c>
      <c r="D3482" s="1373" t="s">
        <v>2466</v>
      </c>
      <c r="E3482" s="1373" t="s">
        <v>532</v>
      </c>
      <c r="F3482" s="1373" t="s">
        <v>42</v>
      </c>
      <c r="G3482" s="1375"/>
      <c r="H3482" s="1375"/>
      <c r="I3482" s="1375"/>
      <c r="J3482" s="1375"/>
      <c r="K3482" s="1375"/>
      <c r="L3482" s="1375"/>
    </row>
    <row r="3483" spans="1:12" ht="21">
      <c r="A3483" s="1372">
        <v>45535</v>
      </c>
      <c r="B3483" s="1373" t="s">
        <v>2397</v>
      </c>
      <c r="C3483" s="1373" t="s">
        <v>2465</v>
      </c>
      <c r="D3483" s="1373" t="s">
        <v>2466</v>
      </c>
      <c r="E3483" s="1373" t="s">
        <v>533</v>
      </c>
      <c r="F3483" s="1373" t="s">
        <v>43</v>
      </c>
      <c r="G3483" s="1375"/>
      <c r="H3483" s="1375"/>
      <c r="I3483" s="1375"/>
      <c r="J3483" s="1375"/>
      <c r="K3483" s="1375"/>
      <c r="L3483" s="1375"/>
    </row>
    <row r="3484" spans="1:12" ht="21">
      <c r="A3484" s="1372">
        <v>45535</v>
      </c>
      <c r="B3484" s="1373" t="s">
        <v>2397</v>
      </c>
      <c r="C3484" s="1373" t="s">
        <v>2465</v>
      </c>
      <c r="D3484" s="1373" t="s">
        <v>2466</v>
      </c>
      <c r="E3484" s="1373" t="s">
        <v>534</v>
      </c>
      <c r="F3484" s="1373" t="s">
        <v>44</v>
      </c>
      <c r="G3484" s="1375"/>
      <c r="H3484" s="1375"/>
      <c r="I3484" s="1375"/>
      <c r="J3484" s="1375"/>
      <c r="K3484" s="1375"/>
      <c r="L3484" s="1375"/>
    </row>
    <row r="3485" spans="1:12" ht="21">
      <c r="A3485" s="1372">
        <v>45535</v>
      </c>
      <c r="B3485" s="1373" t="s">
        <v>2397</v>
      </c>
      <c r="C3485" s="1373" t="s">
        <v>2465</v>
      </c>
      <c r="D3485" s="1373" t="s">
        <v>2466</v>
      </c>
      <c r="E3485" s="1373" t="s">
        <v>1909</v>
      </c>
      <c r="F3485" s="1373" t="s">
        <v>1910</v>
      </c>
      <c r="G3485" s="1375"/>
      <c r="H3485" s="1375"/>
      <c r="I3485" s="1375"/>
      <c r="J3485" s="1375"/>
      <c r="K3485" s="1375"/>
      <c r="L3485" s="1375"/>
    </row>
    <row r="3486" spans="1:12" ht="21">
      <c r="A3486" s="1372">
        <v>45535</v>
      </c>
      <c r="B3486" s="1373" t="s">
        <v>2397</v>
      </c>
      <c r="C3486" s="1373" t="s">
        <v>2465</v>
      </c>
      <c r="D3486" s="1373" t="s">
        <v>2466</v>
      </c>
      <c r="E3486" s="1373" t="s">
        <v>535</v>
      </c>
      <c r="F3486" s="1373" t="s">
        <v>45</v>
      </c>
      <c r="G3486" s="1375"/>
      <c r="H3486" s="1375"/>
      <c r="I3486" s="1375"/>
      <c r="J3486" s="1375"/>
      <c r="K3486" s="1375"/>
      <c r="L3486" s="1375"/>
    </row>
    <row r="3487" spans="1:12" ht="21">
      <c r="A3487" s="1372">
        <v>45535</v>
      </c>
      <c r="B3487" s="1373" t="s">
        <v>2397</v>
      </c>
      <c r="C3487" s="1373" t="s">
        <v>2465</v>
      </c>
      <c r="D3487" s="1373" t="s">
        <v>2466</v>
      </c>
      <c r="E3487" s="1373" t="s">
        <v>536</v>
      </c>
      <c r="F3487" s="1373" t="s">
        <v>46</v>
      </c>
      <c r="G3487" s="1375"/>
      <c r="H3487" s="1375"/>
      <c r="I3487" s="1375"/>
      <c r="J3487" s="1375"/>
      <c r="K3487" s="1375"/>
      <c r="L3487" s="1375"/>
    </row>
    <row r="3488" spans="1:12" ht="21">
      <c r="A3488" s="1372">
        <v>45535</v>
      </c>
      <c r="B3488" s="1373" t="s">
        <v>2397</v>
      </c>
      <c r="C3488" s="1373" t="s">
        <v>2465</v>
      </c>
      <c r="D3488" s="1373" t="s">
        <v>2466</v>
      </c>
      <c r="E3488" s="1373" t="s">
        <v>1911</v>
      </c>
      <c r="F3488" s="1373" t="s">
        <v>47</v>
      </c>
      <c r="G3488" s="1375"/>
      <c r="H3488" s="1375"/>
      <c r="I3488" s="1375"/>
      <c r="J3488" s="1375"/>
      <c r="K3488" s="1375"/>
      <c r="L3488" s="1375"/>
    </row>
    <row r="3489" spans="1:12" ht="21">
      <c r="A3489" s="1372">
        <v>45535</v>
      </c>
      <c r="B3489" s="1373" t="s">
        <v>2397</v>
      </c>
      <c r="C3489" s="1373" t="s">
        <v>2465</v>
      </c>
      <c r="D3489" s="1373" t="s">
        <v>2466</v>
      </c>
      <c r="E3489" s="1373" t="s">
        <v>537</v>
      </c>
      <c r="F3489" s="1373" t="s">
        <v>48</v>
      </c>
      <c r="G3489" s="1374">
        <v>0</v>
      </c>
      <c r="H3489" s="1374">
        <v>0</v>
      </c>
      <c r="I3489" s="1374">
        <v>9314000</v>
      </c>
      <c r="J3489" s="1374">
        <v>0</v>
      </c>
      <c r="K3489" s="1374">
        <v>0</v>
      </c>
      <c r="L3489" s="1374">
        <v>9314000</v>
      </c>
    </row>
    <row r="3490" spans="1:12" ht="21">
      <c r="A3490" s="1372">
        <v>45535</v>
      </c>
      <c r="B3490" s="1373" t="s">
        <v>2397</v>
      </c>
      <c r="C3490" s="1373" t="s">
        <v>2465</v>
      </c>
      <c r="D3490" s="1373" t="s">
        <v>2466</v>
      </c>
      <c r="E3490" s="1373" t="s">
        <v>538</v>
      </c>
      <c r="F3490" s="1373" t="s">
        <v>49</v>
      </c>
      <c r="G3490" s="1375"/>
      <c r="H3490" s="1375"/>
      <c r="I3490" s="1375"/>
      <c r="J3490" s="1375"/>
      <c r="K3490" s="1375"/>
      <c r="L3490" s="1375"/>
    </row>
    <row r="3491" spans="1:12" ht="21">
      <c r="A3491" s="1372">
        <v>45535</v>
      </c>
      <c r="B3491" s="1373" t="s">
        <v>2397</v>
      </c>
      <c r="C3491" s="1373" t="s">
        <v>2465</v>
      </c>
      <c r="D3491" s="1373" t="s">
        <v>2466</v>
      </c>
      <c r="E3491" s="1373" t="s">
        <v>539</v>
      </c>
      <c r="F3491" s="1373" t="s">
        <v>50</v>
      </c>
      <c r="G3491" s="1374">
        <v>0</v>
      </c>
      <c r="H3491" s="1374">
        <v>0</v>
      </c>
      <c r="I3491" s="1374">
        <v>0</v>
      </c>
      <c r="J3491" s="1374">
        <v>9313984.1400000006</v>
      </c>
      <c r="K3491" s="1374">
        <v>0</v>
      </c>
      <c r="L3491" s="1374">
        <v>-9313984.1400000006</v>
      </c>
    </row>
    <row r="3492" spans="1:12" ht="21">
      <c r="A3492" s="1372">
        <v>45535</v>
      </c>
      <c r="B3492" s="1373" t="s">
        <v>2397</v>
      </c>
      <c r="C3492" s="1373" t="s">
        <v>2465</v>
      </c>
      <c r="D3492" s="1373" t="s">
        <v>2466</v>
      </c>
      <c r="E3492" s="1373" t="s">
        <v>540</v>
      </c>
      <c r="F3492" s="1373" t="s">
        <v>51</v>
      </c>
      <c r="G3492" s="1374">
        <v>0</v>
      </c>
      <c r="H3492" s="1374">
        <v>0</v>
      </c>
      <c r="I3492" s="1374">
        <v>13580377</v>
      </c>
      <c r="J3492" s="1374">
        <v>0</v>
      </c>
      <c r="K3492" s="1374">
        <v>0</v>
      </c>
      <c r="L3492" s="1374">
        <v>13580377</v>
      </c>
    </row>
    <row r="3493" spans="1:12" ht="21">
      <c r="A3493" s="1372">
        <v>45535</v>
      </c>
      <c r="B3493" s="1373" t="s">
        <v>2397</v>
      </c>
      <c r="C3493" s="1373" t="s">
        <v>2465</v>
      </c>
      <c r="D3493" s="1373" t="s">
        <v>2466</v>
      </c>
      <c r="E3493" s="1373" t="s">
        <v>541</v>
      </c>
      <c r="F3493" s="1373" t="s">
        <v>52</v>
      </c>
      <c r="G3493" s="1375"/>
      <c r="H3493" s="1375"/>
      <c r="I3493" s="1375"/>
      <c r="J3493" s="1375"/>
      <c r="K3493" s="1375"/>
      <c r="L3493" s="1375"/>
    </row>
    <row r="3494" spans="1:12" ht="21">
      <c r="A3494" s="1372">
        <v>45535</v>
      </c>
      <c r="B3494" s="1373" t="s">
        <v>2397</v>
      </c>
      <c r="C3494" s="1373" t="s">
        <v>2465</v>
      </c>
      <c r="D3494" s="1373" t="s">
        <v>2466</v>
      </c>
      <c r="E3494" s="1373" t="s">
        <v>542</v>
      </c>
      <c r="F3494" s="1373" t="s">
        <v>53</v>
      </c>
      <c r="G3494" s="1374">
        <v>0</v>
      </c>
      <c r="H3494" s="1374">
        <v>3537.92</v>
      </c>
      <c r="I3494" s="1374">
        <v>0</v>
      </c>
      <c r="J3494" s="1374">
        <v>13142665.109999999</v>
      </c>
      <c r="K3494" s="1374">
        <v>-3537.92</v>
      </c>
      <c r="L3494" s="1374">
        <v>-13142665.109999999</v>
      </c>
    </row>
    <row r="3495" spans="1:12" ht="21">
      <c r="A3495" s="1372">
        <v>45535</v>
      </c>
      <c r="B3495" s="1373" t="s">
        <v>2397</v>
      </c>
      <c r="C3495" s="1373" t="s">
        <v>2465</v>
      </c>
      <c r="D3495" s="1373" t="s">
        <v>2466</v>
      </c>
      <c r="E3495" s="1373" t="s">
        <v>543</v>
      </c>
      <c r="F3495" s="1373" t="s">
        <v>54</v>
      </c>
      <c r="G3495" s="1374">
        <v>0</v>
      </c>
      <c r="H3495" s="1374">
        <v>0</v>
      </c>
      <c r="I3495" s="1374">
        <v>2182016</v>
      </c>
      <c r="J3495" s="1374">
        <v>0</v>
      </c>
      <c r="K3495" s="1374">
        <v>0</v>
      </c>
      <c r="L3495" s="1374">
        <v>2182016</v>
      </c>
    </row>
    <row r="3496" spans="1:12" ht="21">
      <c r="A3496" s="1372">
        <v>45535</v>
      </c>
      <c r="B3496" s="1373" t="s">
        <v>2397</v>
      </c>
      <c r="C3496" s="1373" t="s">
        <v>2465</v>
      </c>
      <c r="D3496" s="1373" t="s">
        <v>2466</v>
      </c>
      <c r="E3496" s="1373" t="s">
        <v>544</v>
      </c>
      <c r="F3496" s="1373" t="s">
        <v>55</v>
      </c>
      <c r="G3496" s="1375"/>
      <c r="H3496" s="1375"/>
      <c r="I3496" s="1375"/>
      <c r="J3496" s="1375"/>
      <c r="K3496" s="1375"/>
      <c r="L3496" s="1375"/>
    </row>
    <row r="3497" spans="1:12" ht="21">
      <c r="A3497" s="1372">
        <v>45535</v>
      </c>
      <c r="B3497" s="1373" t="s">
        <v>2397</v>
      </c>
      <c r="C3497" s="1373" t="s">
        <v>2465</v>
      </c>
      <c r="D3497" s="1373" t="s">
        <v>2466</v>
      </c>
      <c r="E3497" s="1373" t="s">
        <v>545</v>
      </c>
      <c r="F3497" s="1373" t="s">
        <v>1437</v>
      </c>
      <c r="G3497" s="1374">
        <v>0</v>
      </c>
      <c r="H3497" s="1374">
        <v>2400.0500000000002</v>
      </c>
      <c r="I3497" s="1374">
        <v>0</v>
      </c>
      <c r="J3497" s="1374">
        <v>1862065.82</v>
      </c>
      <c r="K3497" s="1374">
        <v>-2400.0500000000002</v>
      </c>
      <c r="L3497" s="1374">
        <v>-1862065.82</v>
      </c>
    </row>
    <row r="3498" spans="1:12" ht="21">
      <c r="A3498" s="1372">
        <v>45535</v>
      </c>
      <c r="B3498" s="1373" t="s">
        <v>2397</v>
      </c>
      <c r="C3498" s="1373" t="s">
        <v>2465</v>
      </c>
      <c r="D3498" s="1373" t="s">
        <v>2466</v>
      </c>
      <c r="E3498" s="1373" t="s">
        <v>546</v>
      </c>
      <c r="F3498" s="1373" t="s">
        <v>56</v>
      </c>
      <c r="G3498" s="1375"/>
      <c r="H3498" s="1375"/>
      <c r="I3498" s="1375"/>
      <c r="J3498" s="1375"/>
      <c r="K3498" s="1375"/>
      <c r="L3498" s="1375"/>
    </row>
    <row r="3499" spans="1:12" ht="21">
      <c r="A3499" s="1372">
        <v>45535</v>
      </c>
      <c r="B3499" s="1373" t="s">
        <v>2397</v>
      </c>
      <c r="C3499" s="1373" t="s">
        <v>2465</v>
      </c>
      <c r="D3499" s="1373" t="s">
        <v>2466</v>
      </c>
      <c r="E3499" s="1373" t="s">
        <v>547</v>
      </c>
      <c r="F3499" s="1373" t="s">
        <v>57</v>
      </c>
      <c r="G3499" s="1375"/>
      <c r="H3499" s="1375"/>
      <c r="I3499" s="1375"/>
      <c r="J3499" s="1375"/>
      <c r="K3499" s="1375"/>
      <c r="L3499" s="1375"/>
    </row>
    <row r="3500" spans="1:12" ht="21">
      <c r="A3500" s="1372">
        <v>45535</v>
      </c>
      <c r="B3500" s="1373" t="s">
        <v>2397</v>
      </c>
      <c r="C3500" s="1373" t="s">
        <v>2465</v>
      </c>
      <c r="D3500" s="1373" t="s">
        <v>2466</v>
      </c>
      <c r="E3500" s="1373" t="s">
        <v>548</v>
      </c>
      <c r="F3500" s="1373" t="s">
        <v>1438</v>
      </c>
      <c r="G3500" s="1375"/>
      <c r="H3500" s="1375"/>
      <c r="I3500" s="1375"/>
      <c r="J3500" s="1375"/>
      <c r="K3500" s="1375"/>
      <c r="L3500" s="1375"/>
    </row>
    <row r="3501" spans="1:12" ht="21">
      <c r="A3501" s="1372">
        <v>45535</v>
      </c>
      <c r="B3501" s="1373" t="s">
        <v>2397</v>
      </c>
      <c r="C3501" s="1373" t="s">
        <v>2465</v>
      </c>
      <c r="D3501" s="1373" t="s">
        <v>2466</v>
      </c>
      <c r="E3501" s="1373" t="s">
        <v>549</v>
      </c>
      <c r="F3501" s="1373" t="s">
        <v>58</v>
      </c>
      <c r="G3501" s="1374">
        <v>0</v>
      </c>
      <c r="H3501" s="1374">
        <v>0</v>
      </c>
      <c r="I3501" s="1374">
        <v>1252479</v>
      </c>
      <c r="J3501" s="1374">
        <v>0</v>
      </c>
      <c r="K3501" s="1374">
        <v>0</v>
      </c>
      <c r="L3501" s="1374">
        <v>1252479</v>
      </c>
    </row>
    <row r="3502" spans="1:12" ht="21">
      <c r="A3502" s="1372">
        <v>45535</v>
      </c>
      <c r="B3502" s="1373" t="s">
        <v>2397</v>
      </c>
      <c r="C3502" s="1373" t="s">
        <v>2465</v>
      </c>
      <c r="D3502" s="1373" t="s">
        <v>2466</v>
      </c>
      <c r="E3502" s="1373" t="s">
        <v>550</v>
      </c>
      <c r="F3502" s="1373" t="s">
        <v>59</v>
      </c>
      <c r="G3502" s="1374">
        <v>0</v>
      </c>
      <c r="H3502" s="1374">
        <v>0</v>
      </c>
      <c r="I3502" s="1374">
        <v>1505000</v>
      </c>
      <c r="J3502" s="1374">
        <v>0</v>
      </c>
      <c r="K3502" s="1374">
        <v>0</v>
      </c>
      <c r="L3502" s="1374">
        <v>1505000</v>
      </c>
    </row>
    <row r="3503" spans="1:12" ht="21">
      <c r="A3503" s="1372">
        <v>45535</v>
      </c>
      <c r="B3503" s="1373" t="s">
        <v>2397</v>
      </c>
      <c r="C3503" s="1373" t="s">
        <v>2465</v>
      </c>
      <c r="D3503" s="1373" t="s">
        <v>2466</v>
      </c>
      <c r="E3503" s="1373" t="s">
        <v>551</v>
      </c>
      <c r="F3503" s="1373" t="s">
        <v>60</v>
      </c>
      <c r="G3503" s="1374">
        <v>0</v>
      </c>
      <c r="H3503" s="1374">
        <v>0</v>
      </c>
      <c r="I3503" s="1374">
        <v>5955999</v>
      </c>
      <c r="J3503" s="1374">
        <v>0</v>
      </c>
      <c r="K3503" s="1374">
        <v>0</v>
      </c>
      <c r="L3503" s="1374">
        <v>5955999</v>
      </c>
    </row>
    <row r="3504" spans="1:12" ht="21">
      <c r="A3504" s="1372">
        <v>45535</v>
      </c>
      <c r="B3504" s="1373" t="s">
        <v>2397</v>
      </c>
      <c r="C3504" s="1373" t="s">
        <v>2465</v>
      </c>
      <c r="D3504" s="1373" t="s">
        <v>2466</v>
      </c>
      <c r="E3504" s="1373" t="s">
        <v>552</v>
      </c>
      <c r="F3504" s="1373" t="s">
        <v>61</v>
      </c>
      <c r="G3504" s="1374">
        <v>0</v>
      </c>
      <c r="H3504" s="1374">
        <v>0</v>
      </c>
      <c r="I3504" s="1374">
        <v>120000</v>
      </c>
      <c r="J3504" s="1374">
        <v>0</v>
      </c>
      <c r="K3504" s="1374">
        <v>0</v>
      </c>
      <c r="L3504" s="1374">
        <v>120000</v>
      </c>
    </row>
    <row r="3505" spans="1:12" ht="21">
      <c r="A3505" s="1372">
        <v>45535</v>
      </c>
      <c r="B3505" s="1373" t="s">
        <v>2397</v>
      </c>
      <c r="C3505" s="1373" t="s">
        <v>2465</v>
      </c>
      <c r="D3505" s="1373" t="s">
        <v>2466</v>
      </c>
      <c r="E3505" s="1373" t="s">
        <v>553</v>
      </c>
      <c r="F3505" s="1373" t="s">
        <v>62</v>
      </c>
      <c r="G3505" s="1375"/>
      <c r="H3505" s="1375"/>
      <c r="I3505" s="1375"/>
      <c r="J3505" s="1375"/>
      <c r="K3505" s="1375"/>
      <c r="L3505" s="1375"/>
    </row>
    <row r="3506" spans="1:12" ht="21">
      <c r="A3506" s="1372">
        <v>45535</v>
      </c>
      <c r="B3506" s="1373" t="s">
        <v>2397</v>
      </c>
      <c r="C3506" s="1373" t="s">
        <v>2465</v>
      </c>
      <c r="D3506" s="1373" t="s">
        <v>2466</v>
      </c>
      <c r="E3506" s="1373" t="s">
        <v>554</v>
      </c>
      <c r="F3506" s="1373" t="s">
        <v>63</v>
      </c>
      <c r="G3506" s="1374">
        <v>0</v>
      </c>
      <c r="H3506" s="1374">
        <v>0</v>
      </c>
      <c r="I3506" s="1374">
        <v>2393000</v>
      </c>
      <c r="J3506" s="1374">
        <v>0</v>
      </c>
      <c r="K3506" s="1374">
        <v>0</v>
      </c>
      <c r="L3506" s="1374">
        <v>2393000</v>
      </c>
    </row>
    <row r="3507" spans="1:12" ht="21">
      <c r="A3507" s="1372">
        <v>45535</v>
      </c>
      <c r="B3507" s="1373" t="s">
        <v>2397</v>
      </c>
      <c r="C3507" s="1373" t="s">
        <v>2465</v>
      </c>
      <c r="D3507" s="1373" t="s">
        <v>2466</v>
      </c>
      <c r="E3507" s="1373" t="s">
        <v>555</v>
      </c>
      <c r="F3507" s="1373" t="s">
        <v>64</v>
      </c>
      <c r="G3507" s="1375"/>
      <c r="H3507" s="1375"/>
      <c r="I3507" s="1375"/>
      <c r="J3507" s="1375"/>
      <c r="K3507" s="1375"/>
      <c r="L3507" s="1375"/>
    </row>
    <row r="3508" spans="1:12" ht="21">
      <c r="A3508" s="1372">
        <v>45535</v>
      </c>
      <c r="B3508" s="1373" t="s">
        <v>2397</v>
      </c>
      <c r="C3508" s="1373" t="s">
        <v>2465</v>
      </c>
      <c r="D3508" s="1373" t="s">
        <v>2466</v>
      </c>
      <c r="E3508" s="1373" t="s">
        <v>556</v>
      </c>
      <c r="F3508" s="1373" t="s">
        <v>65</v>
      </c>
      <c r="G3508" s="1375"/>
      <c r="H3508" s="1375"/>
      <c r="I3508" s="1375"/>
      <c r="J3508" s="1375"/>
      <c r="K3508" s="1375"/>
      <c r="L3508" s="1375"/>
    </row>
    <row r="3509" spans="1:12" ht="21">
      <c r="A3509" s="1372">
        <v>45535</v>
      </c>
      <c r="B3509" s="1373" t="s">
        <v>2397</v>
      </c>
      <c r="C3509" s="1373" t="s">
        <v>2465</v>
      </c>
      <c r="D3509" s="1373" t="s">
        <v>2466</v>
      </c>
      <c r="E3509" s="1373" t="s">
        <v>557</v>
      </c>
      <c r="F3509" s="1373" t="s">
        <v>66</v>
      </c>
      <c r="G3509" s="1375"/>
      <c r="H3509" s="1375"/>
      <c r="I3509" s="1375"/>
      <c r="J3509" s="1375"/>
      <c r="K3509" s="1375"/>
      <c r="L3509" s="1375"/>
    </row>
    <row r="3510" spans="1:12" ht="21">
      <c r="A3510" s="1372">
        <v>45535</v>
      </c>
      <c r="B3510" s="1373" t="s">
        <v>2397</v>
      </c>
      <c r="C3510" s="1373" t="s">
        <v>2465</v>
      </c>
      <c r="D3510" s="1373" t="s">
        <v>2466</v>
      </c>
      <c r="E3510" s="1373" t="s">
        <v>558</v>
      </c>
      <c r="F3510" s="1373" t="s">
        <v>67</v>
      </c>
      <c r="G3510" s="1375"/>
      <c r="H3510" s="1375"/>
      <c r="I3510" s="1375"/>
      <c r="J3510" s="1375"/>
      <c r="K3510" s="1375"/>
      <c r="L3510" s="1375"/>
    </row>
    <row r="3511" spans="1:12" ht="21">
      <c r="A3511" s="1372">
        <v>45535</v>
      </c>
      <c r="B3511" s="1373" t="s">
        <v>2397</v>
      </c>
      <c r="C3511" s="1373" t="s">
        <v>2465</v>
      </c>
      <c r="D3511" s="1373" t="s">
        <v>2466</v>
      </c>
      <c r="E3511" s="1373" t="s">
        <v>559</v>
      </c>
      <c r="F3511" s="1373" t="s">
        <v>68</v>
      </c>
      <c r="G3511" s="1375"/>
      <c r="H3511" s="1375"/>
      <c r="I3511" s="1375"/>
      <c r="J3511" s="1375"/>
      <c r="K3511" s="1375"/>
      <c r="L3511" s="1375"/>
    </row>
    <row r="3512" spans="1:12" ht="21">
      <c r="A3512" s="1372">
        <v>45535</v>
      </c>
      <c r="B3512" s="1373" t="s">
        <v>2397</v>
      </c>
      <c r="C3512" s="1373" t="s">
        <v>2465</v>
      </c>
      <c r="D3512" s="1373" t="s">
        <v>2466</v>
      </c>
      <c r="E3512" s="1373" t="s">
        <v>560</v>
      </c>
      <c r="F3512" s="1373" t="s">
        <v>69</v>
      </c>
      <c r="G3512" s="1375"/>
      <c r="H3512" s="1375"/>
      <c r="I3512" s="1375"/>
      <c r="J3512" s="1375"/>
      <c r="K3512" s="1375"/>
      <c r="L3512" s="1375"/>
    </row>
    <row r="3513" spans="1:12" ht="21">
      <c r="A3513" s="1372">
        <v>45535</v>
      </c>
      <c r="B3513" s="1373" t="s">
        <v>2397</v>
      </c>
      <c r="C3513" s="1373" t="s">
        <v>2465</v>
      </c>
      <c r="D3513" s="1373" t="s">
        <v>2466</v>
      </c>
      <c r="E3513" s="1373" t="s">
        <v>561</v>
      </c>
      <c r="F3513" s="1373" t="s">
        <v>1439</v>
      </c>
      <c r="G3513" s="1374">
        <v>0</v>
      </c>
      <c r="H3513" s="1374">
        <v>0</v>
      </c>
      <c r="I3513" s="1374">
        <v>0</v>
      </c>
      <c r="J3513" s="1374">
        <v>1252472.8</v>
      </c>
      <c r="K3513" s="1374">
        <v>0</v>
      </c>
      <c r="L3513" s="1374">
        <v>-1252472.8</v>
      </c>
    </row>
    <row r="3514" spans="1:12" ht="21">
      <c r="A3514" s="1372">
        <v>45535</v>
      </c>
      <c r="B3514" s="1373" t="s">
        <v>2397</v>
      </c>
      <c r="C3514" s="1373" t="s">
        <v>2465</v>
      </c>
      <c r="D3514" s="1373" t="s">
        <v>2466</v>
      </c>
      <c r="E3514" s="1373" t="s">
        <v>562</v>
      </c>
      <c r="F3514" s="1373" t="s">
        <v>1440</v>
      </c>
      <c r="G3514" s="1374">
        <v>0</v>
      </c>
      <c r="H3514" s="1374">
        <v>0</v>
      </c>
      <c r="I3514" s="1374">
        <v>0</v>
      </c>
      <c r="J3514" s="1374">
        <v>1504999</v>
      </c>
      <c r="K3514" s="1374">
        <v>0</v>
      </c>
      <c r="L3514" s="1374">
        <v>-1504999</v>
      </c>
    </row>
    <row r="3515" spans="1:12" ht="21">
      <c r="A3515" s="1372">
        <v>45535</v>
      </c>
      <c r="B3515" s="1373" t="s">
        <v>2397</v>
      </c>
      <c r="C3515" s="1373" t="s">
        <v>2465</v>
      </c>
      <c r="D3515" s="1373" t="s">
        <v>2466</v>
      </c>
      <c r="E3515" s="1373" t="s">
        <v>563</v>
      </c>
      <c r="F3515" s="1373" t="s">
        <v>1441</v>
      </c>
      <c r="G3515" s="1374">
        <v>0</v>
      </c>
      <c r="H3515" s="1374">
        <v>0</v>
      </c>
      <c r="I3515" s="1374">
        <v>0</v>
      </c>
      <c r="J3515" s="1374">
        <v>5955998</v>
      </c>
      <c r="K3515" s="1374">
        <v>0</v>
      </c>
      <c r="L3515" s="1374">
        <v>-5955998</v>
      </c>
    </row>
    <row r="3516" spans="1:12" ht="21">
      <c r="A3516" s="1372">
        <v>45535</v>
      </c>
      <c r="B3516" s="1373" t="s">
        <v>2397</v>
      </c>
      <c r="C3516" s="1373" t="s">
        <v>2465</v>
      </c>
      <c r="D3516" s="1373" t="s">
        <v>2466</v>
      </c>
      <c r="E3516" s="1373" t="s">
        <v>564</v>
      </c>
      <c r="F3516" s="1373" t="s">
        <v>1442</v>
      </c>
      <c r="G3516" s="1374">
        <v>0</v>
      </c>
      <c r="H3516" s="1374">
        <v>0</v>
      </c>
      <c r="I3516" s="1374">
        <v>0</v>
      </c>
      <c r="J3516" s="1374">
        <v>119999</v>
      </c>
      <c r="K3516" s="1374">
        <v>0</v>
      </c>
      <c r="L3516" s="1374">
        <v>-119999</v>
      </c>
    </row>
    <row r="3517" spans="1:12" ht="21">
      <c r="A3517" s="1372">
        <v>45535</v>
      </c>
      <c r="B3517" s="1373" t="s">
        <v>2397</v>
      </c>
      <c r="C3517" s="1373" t="s">
        <v>2465</v>
      </c>
      <c r="D3517" s="1373" t="s">
        <v>2466</v>
      </c>
      <c r="E3517" s="1373" t="s">
        <v>565</v>
      </c>
      <c r="F3517" s="1373" t="s">
        <v>1443</v>
      </c>
      <c r="G3517" s="1375"/>
      <c r="H3517" s="1375"/>
      <c r="I3517" s="1375"/>
      <c r="J3517" s="1375"/>
      <c r="K3517" s="1375"/>
      <c r="L3517" s="1375"/>
    </row>
    <row r="3518" spans="1:12" ht="21">
      <c r="A3518" s="1372">
        <v>45535</v>
      </c>
      <c r="B3518" s="1373" t="s">
        <v>2397</v>
      </c>
      <c r="C3518" s="1373" t="s">
        <v>2465</v>
      </c>
      <c r="D3518" s="1373" t="s">
        <v>2466</v>
      </c>
      <c r="E3518" s="1373" t="s">
        <v>566</v>
      </c>
      <c r="F3518" s="1373" t="s">
        <v>1444</v>
      </c>
      <c r="G3518" s="1374">
        <v>0</v>
      </c>
      <c r="H3518" s="1374">
        <v>4250</v>
      </c>
      <c r="I3518" s="1374">
        <v>0</v>
      </c>
      <c r="J3518" s="1374">
        <v>2367496.06</v>
      </c>
      <c r="K3518" s="1374">
        <v>-4250</v>
      </c>
      <c r="L3518" s="1374">
        <v>-2367496.06</v>
      </c>
    </row>
    <row r="3519" spans="1:12" ht="21">
      <c r="A3519" s="1372">
        <v>45535</v>
      </c>
      <c r="B3519" s="1373" t="s">
        <v>2397</v>
      </c>
      <c r="C3519" s="1373" t="s">
        <v>2465</v>
      </c>
      <c r="D3519" s="1373" t="s">
        <v>2466</v>
      </c>
      <c r="E3519" s="1373" t="s">
        <v>567</v>
      </c>
      <c r="F3519" s="1373" t="s">
        <v>70</v>
      </c>
      <c r="G3519" s="1374">
        <v>0</v>
      </c>
      <c r="H3519" s="1374">
        <v>0</v>
      </c>
      <c r="I3519" s="1374">
        <v>11643521.140000001</v>
      </c>
      <c r="J3519" s="1374">
        <v>0</v>
      </c>
      <c r="K3519" s="1374">
        <v>0</v>
      </c>
      <c r="L3519" s="1374">
        <v>11643521.140000001</v>
      </c>
    </row>
    <row r="3520" spans="1:12" ht="21">
      <c r="A3520" s="1372">
        <v>45535</v>
      </c>
      <c r="B3520" s="1373" t="s">
        <v>2397</v>
      </c>
      <c r="C3520" s="1373" t="s">
        <v>2465</v>
      </c>
      <c r="D3520" s="1373" t="s">
        <v>2466</v>
      </c>
      <c r="E3520" s="1373" t="s">
        <v>568</v>
      </c>
      <c r="F3520" s="1373" t="s">
        <v>71</v>
      </c>
      <c r="G3520" s="1374">
        <v>0</v>
      </c>
      <c r="H3520" s="1374">
        <v>0</v>
      </c>
      <c r="I3520" s="1374">
        <v>9155238.1600000001</v>
      </c>
      <c r="J3520" s="1374">
        <v>0</v>
      </c>
      <c r="K3520" s="1374">
        <v>0</v>
      </c>
      <c r="L3520" s="1374">
        <v>9155238.1600000001</v>
      </c>
    </row>
    <row r="3521" spans="1:12" ht="21">
      <c r="A3521" s="1372">
        <v>45535</v>
      </c>
      <c r="B3521" s="1373" t="s">
        <v>2397</v>
      </c>
      <c r="C3521" s="1373" t="s">
        <v>2465</v>
      </c>
      <c r="D3521" s="1373" t="s">
        <v>2466</v>
      </c>
      <c r="E3521" s="1373" t="s">
        <v>569</v>
      </c>
      <c r="F3521" s="1373" t="s">
        <v>1445</v>
      </c>
      <c r="G3521" s="1374">
        <v>0</v>
      </c>
      <c r="H3521" s="1374">
        <v>0</v>
      </c>
      <c r="I3521" s="1374">
        <v>497000</v>
      </c>
      <c r="J3521" s="1374">
        <v>0</v>
      </c>
      <c r="K3521" s="1374">
        <v>0</v>
      </c>
      <c r="L3521" s="1374">
        <v>497000</v>
      </c>
    </row>
    <row r="3522" spans="1:12" ht="21">
      <c r="A3522" s="1372">
        <v>45535</v>
      </c>
      <c r="B3522" s="1373" t="s">
        <v>2397</v>
      </c>
      <c r="C3522" s="1373" t="s">
        <v>2465</v>
      </c>
      <c r="D3522" s="1373" t="s">
        <v>2466</v>
      </c>
      <c r="E3522" s="1373" t="s">
        <v>570</v>
      </c>
      <c r="F3522" s="1373" t="s">
        <v>72</v>
      </c>
      <c r="G3522" s="1374">
        <v>0</v>
      </c>
      <c r="H3522" s="1374">
        <v>0</v>
      </c>
      <c r="I3522" s="1374">
        <v>2654127</v>
      </c>
      <c r="J3522" s="1374">
        <v>0</v>
      </c>
      <c r="K3522" s="1374">
        <v>0</v>
      </c>
      <c r="L3522" s="1374">
        <v>2654127</v>
      </c>
    </row>
    <row r="3523" spans="1:12" ht="21">
      <c r="A3523" s="1372">
        <v>45535</v>
      </c>
      <c r="B3523" s="1373" t="s">
        <v>2397</v>
      </c>
      <c r="C3523" s="1373" t="s">
        <v>2465</v>
      </c>
      <c r="D3523" s="1373" t="s">
        <v>2466</v>
      </c>
      <c r="E3523" s="1373" t="s">
        <v>571</v>
      </c>
      <c r="F3523" s="1373" t="s">
        <v>73</v>
      </c>
      <c r="G3523" s="1374">
        <v>0</v>
      </c>
      <c r="H3523" s="1374">
        <v>0</v>
      </c>
      <c r="I3523" s="1374">
        <v>45000</v>
      </c>
      <c r="J3523" s="1374">
        <v>0</v>
      </c>
      <c r="K3523" s="1374">
        <v>0</v>
      </c>
      <c r="L3523" s="1374">
        <v>45000</v>
      </c>
    </row>
    <row r="3524" spans="1:12" ht="21">
      <c r="A3524" s="1372">
        <v>45535</v>
      </c>
      <c r="B3524" s="1373" t="s">
        <v>2397</v>
      </c>
      <c r="C3524" s="1373" t="s">
        <v>2465</v>
      </c>
      <c r="D3524" s="1373" t="s">
        <v>2466</v>
      </c>
      <c r="E3524" s="1373" t="s">
        <v>572</v>
      </c>
      <c r="F3524" s="1373" t="s">
        <v>74</v>
      </c>
      <c r="G3524" s="1375"/>
      <c r="H3524" s="1375"/>
      <c r="I3524" s="1375"/>
      <c r="J3524" s="1375"/>
      <c r="K3524" s="1375"/>
      <c r="L3524" s="1375"/>
    </row>
    <row r="3525" spans="1:12" ht="21">
      <c r="A3525" s="1372">
        <v>45535</v>
      </c>
      <c r="B3525" s="1373" t="s">
        <v>2397</v>
      </c>
      <c r="C3525" s="1373" t="s">
        <v>2465</v>
      </c>
      <c r="D3525" s="1373" t="s">
        <v>2466</v>
      </c>
      <c r="E3525" s="1373" t="s">
        <v>573</v>
      </c>
      <c r="F3525" s="1373" t="s">
        <v>75</v>
      </c>
      <c r="G3525" s="1375"/>
      <c r="H3525" s="1375"/>
      <c r="I3525" s="1375"/>
      <c r="J3525" s="1375"/>
      <c r="K3525" s="1375"/>
      <c r="L3525" s="1375"/>
    </row>
    <row r="3526" spans="1:12" ht="21">
      <c r="A3526" s="1372">
        <v>45535</v>
      </c>
      <c r="B3526" s="1373" t="s">
        <v>2397</v>
      </c>
      <c r="C3526" s="1373" t="s">
        <v>2465</v>
      </c>
      <c r="D3526" s="1373" t="s">
        <v>2466</v>
      </c>
      <c r="E3526" s="1373" t="s">
        <v>574</v>
      </c>
      <c r="F3526" s="1373" t="s">
        <v>76</v>
      </c>
      <c r="G3526" s="1375"/>
      <c r="H3526" s="1375"/>
      <c r="I3526" s="1375"/>
      <c r="J3526" s="1375"/>
      <c r="K3526" s="1375"/>
      <c r="L3526" s="1375"/>
    </row>
    <row r="3527" spans="1:12" ht="21">
      <c r="A3527" s="1372">
        <v>45535</v>
      </c>
      <c r="B3527" s="1373" t="s">
        <v>2397</v>
      </c>
      <c r="C3527" s="1373" t="s">
        <v>2465</v>
      </c>
      <c r="D3527" s="1373" t="s">
        <v>2466</v>
      </c>
      <c r="E3527" s="1373" t="s">
        <v>575</v>
      </c>
      <c r="F3527" s="1373" t="s">
        <v>77</v>
      </c>
      <c r="G3527" s="1374">
        <v>0</v>
      </c>
      <c r="H3527" s="1374">
        <v>0</v>
      </c>
      <c r="I3527" s="1374">
        <v>292000</v>
      </c>
      <c r="J3527" s="1374">
        <v>0</v>
      </c>
      <c r="K3527" s="1374">
        <v>0</v>
      </c>
      <c r="L3527" s="1374">
        <v>292000</v>
      </c>
    </row>
    <row r="3528" spans="1:12" ht="21">
      <c r="A3528" s="1372">
        <v>45535</v>
      </c>
      <c r="B3528" s="1373" t="s">
        <v>2397</v>
      </c>
      <c r="C3528" s="1373" t="s">
        <v>2465</v>
      </c>
      <c r="D3528" s="1373" t="s">
        <v>2466</v>
      </c>
      <c r="E3528" s="1373" t="s">
        <v>576</v>
      </c>
      <c r="F3528" s="1373" t="s">
        <v>1446</v>
      </c>
      <c r="G3528" s="1374">
        <v>0</v>
      </c>
      <c r="H3528" s="1374">
        <v>38882.160000000003</v>
      </c>
      <c r="I3528" s="1374">
        <v>0</v>
      </c>
      <c r="J3528" s="1374">
        <v>4413982.33</v>
      </c>
      <c r="K3528" s="1374">
        <v>-38882.160000000003</v>
      </c>
      <c r="L3528" s="1374">
        <v>-4413982.33</v>
      </c>
    </row>
    <row r="3529" spans="1:12" ht="21">
      <c r="A3529" s="1372">
        <v>45535</v>
      </c>
      <c r="B3529" s="1373" t="s">
        <v>2397</v>
      </c>
      <c r="C3529" s="1373" t="s">
        <v>2465</v>
      </c>
      <c r="D3529" s="1373" t="s">
        <v>2466</v>
      </c>
      <c r="E3529" s="1373" t="s">
        <v>577</v>
      </c>
      <c r="F3529" s="1373" t="s">
        <v>78</v>
      </c>
      <c r="G3529" s="1374">
        <v>0</v>
      </c>
      <c r="H3529" s="1374">
        <v>30517.46</v>
      </c>
      <c r="I3529" s="1374">
        <v>0</v>
      </c>
      <c r="J3529" s="1374">
        <v>1701611.19</v>
      </c>
      <c r="K3529" s="1374">
        <v>-30517.46</v>
      </c>
      <c r="L3529" s="1374">
        <v>-1701611.19</v>
      </c>
    </row>
    <row r="3530" spans="1:12" ht="21">
      <c r="A3530" s="1372">
        <v>45535</v>
      </c>
      <c r="B3530" s="1373" t="s">
        <v>2397</v>
      </c>
      <c r="C3530" s="1373" t="s">
        <v>2465</v>
      </c>
      <c r="D3530" s="1373" t="s">
        <v>2466</v>
      </c>
      <c r="E3530" s="1373" t="s">
        <v>578</v>
      </c>
      <c r="F3530" s="1373" t="s">
        <v>1447</v>
      </c>
      <c r="G3530" s="1374">
        <v>0</v>
      </c>
      <c r="H3530" s="1374">
        <v>2761.11</v>
      </c>
      <c r="I3530" s="1374">
        <v>0</v>
      </c>
      <c r="J3530" s="1374">
        <v>24849.99</v>
      </c>
      <c r="K3530" s="1374">
        <v>-2761.11</v>
      </c>
      <c r="L3530" s="1374">
        <v>-24849.99</v>
      </c>
    </row>
    <row r="3531" spans="1:12" ht="21">
      <c r="A3531" s="1372">
        <v>45535</v>
      </c>
      <c r="B3531" s="1373" t="s">
        <v>2397</v>
      </c>
      <c r="C3531" s="1373" t="s">
        <v>2465</v>
      </c>
      <c r="D3531" s="1373" t="s">
        <v>2466</v>
      </c>
      <c r="E3531" s="1373" t="s">
        <v>579</v>
      </c>
      <c r="F3531" s="1373" t="s">
        <v>1448</v>
      </c>
      <c r="G3531" s="1374">
        <v>0</v>
      </c>
      <c r="H3531" s="1374">
        <v>16189.63</v>
      </c>
      <c r="I3531" s="1374">
        <v>0</v>
      </c>
      <c r="J3531" s="1374">
        <v>822098.37</v>
      </c>
      <c r="K3531" s="1374">
        <v>-16189.63</v>
      </c>
      <c r="L3531" s="1374">
        <v>-822098.37</v>
      </c>
    </row>
    <row r="3532" spans="1:12" ht="21">
      <c r="A3532" s="1372">
        <v>45535</v>
      </c>
      <c r="B3532" s="1373" t="s">
        <v>2397</v>
      </c>
      <c r="C3532" s="1373" t="s">
        <v>2465</v>
      </c>
      <c r="D3532" s="1373" t="s">
        <v>2466</v>
      </c>
      <c r="E3532" s="1373" t="s">
        <v>580</v>
      </c>
      <c r="F3532" s="1373" t="s">
        <v>1449</v>
      </c>
      <c r="G3532" s="1374">
        <v>0</v>
      </c>
      <c r="H3532" s="1374">
        <v>250</v>
      </c>
      <c r="I3532" s="1374">
        <v>0</v>
      </c>
      <c r="J3532" s="1374">
        <v>21000</v>
      </c>
      <c r="K3532" s="1374">
        <v>-250</v>
      </c>
      <c r="L3532" s="1374">
        <v>-21000</v>
      </c>
    </row>
    <row r="3533" spans="1:12" ht="21">
      <c r="A3533" s="1372">
        <v>45535</v>
      </c>
      <c r="B3533" s="1373" t="s">
        <v>2397</v>
      </c>
      <c r="C3533" s="1373" t="s">
        <v>2465</v>
      </c>
      <c r="D3533" s="1373" t="s">
        <v>2466</v>
      </c>
      <c r="E3533" s="1373" t="s">
        <v>581</v>
      </c>
      <c r="F3533" s="1373" t="s">
        <v>1809</v>
      </c>
      <c r="G3533" s="1375"/>
      <c r="H3533" s="1375"/>
      <c r="I3533" s="1375"/>
      <c r="J3533" s="1375"/>
      <c r="K3533" s="1375"/>
      <c r="L3533" s="1375"/>
    </row>
    <row r="3534" spans="1:12" ht="21">
      <c r="A3534" s="1372">
        <v>45535</v>
      </c>
      <c r="B3534" s="1373" t="s">
        <v>2397</v>
      </c>
      <c r="C3534" s="1373" t="s">
        <v>2465</v>
      </c>
      <c r="D3534" s="1373" t="s">
        <v>2466</v>
      </c>
      <c r="E3534" s="1373" t="s">
        <v>582</v>
      </c>
      <c r="F3534" s="1373" t="s">
        <v>1810</v>
      </c>
      <c r="G3534" s="1375"/>
      <c r="H3534" s="1375"/>
      <c r="I3534" s="1375"/>
      <c r="J3534" s="1375"/>
      <c r="K3534" s="1375"/>
      <c r="L3534" s="1375"/>
    </row>
    <row r="3535" spans="1:12" ht="21">
      <c r="A3535" s="1372">
        <v>45535</v>
      </c>
      <c r="B3535" s="1373" t="s">
        <v>2397</v>
      </c>
      <c r="C3535" s="1373" t="s">
        <v>2465</v>
      </c>
      <c r="D3535" s="1373" t="s">
        <v>2466</v>
      </c>
      <c r="E3535" s="1373" t="s">
        <v>583</v>
      </c>
      <c r="F3535" s="1373" t="s">
        <v>81</v>
      </c>
      <c r="G3535" s="1375"/>
      <c r="H3535" s="1375"/>
      <c r="I3535" s="1375"/>
      <c r="J3535" s="1375"/>
      <c r="K3535" s="1375"/>
      <c r="L3535" s="1375"/>
    </row>
    <row r="3536" spans="1:12" ht="21">
      <c r="A3536" s="1372">
        <v>45535</v>
      </c>
      <c r="B3536" s="1373" t="s">
        <v>2397</v>
      </c>
      <c r="C3536" s="1373" t="s">
        <v>2465</v>
      </c>
      <c r="D3536" s="1373" t="s">
        <v>2466</v>
      </c>
      <c r="E3536" s="1373" t="s">
        <v>584</v>
      </c>
      <c r="F3536" s="1373" t="s">
        <v>82</v>
      </c>
      <c r="G3536" s="1374">
        <v>0</v>
      </c>
      <c r="H3536" s="1374">
        <v>1622.22</v>
      </c>
      <c r="I3536" s="1374">
        <v>0</v>
      </c>
      <c r="J3536" s="1374">
        <v>100577.64</v>
      </c>
      <c r="K3536" s="1374">
        <v>-1622.22</v>
      </c>
      <c r="L3536" s="1374">
        <v>-100577.64</v>
      </c>
    </row>
    <row r="3537" spans="1:12" ht="21">
      <c r="A3537" s="1372">
        <v>45535</v>
      </c>
      <c r="B3537" s="1373" t="s">
        <v>2397</v>
      </c>
      <c r="C3537" s="1373" t="s">
        <v>2465</v>
      </c>
      <c r="D3537" s="1373" t="s">
        <v>2466</v>
      </c>
      <c r="E3537" s="1373" t="s">
        <v>585</v>
      </c>
      <c r="F3537" s="1373" t="s">
        <v>1450</v>
      </c>
      <c r="G3537" s="1375"/>
      <c r="H3537" s="1375"/>
      <c r="I3537" s="1375"/>
      <c r="J3537" s="1375"/>
      <c r="K3537" s="1375"/>
      <c r="L3537" s="1375"/>
    </row>
    <row r="3538" spans="1:12" ht="21">
      <c r="A3538" s="1372">
        <v>45535</v>
      </c>
      <c r="B3538" s="1373" t="s">
        <v>2397</v>
      </c>
      <c r="C3538" s="1373" t="s">
        <v>2465</v>
      </c>
      <c r="D3538" s="1373" t="s">
        <v>2466</v>
      </c>
      <c r="E3538" s="1373" t="s">
        <v>586</v>
      </c>
      <c r="F3538" s="1373" t="s">
        <v>1451</v>
      </c>
      <c r="G3538" s="1375"/>
      <c r="H3538" s="1375"/>
      <c r="I3538" s="1375"/>
      <c r="J3538" s="1375"/>
      <c r="K3538" s="1375"/>
      <c r="L3538" s="1375"/>
    </row>
    <row r="3539" spans="1:12" ht="21">
      <c r="A3539" s="1372">
        <v>45535</v>
      </c>
      <c r="B3539" s="1373" t="s">
        <v>2397</v>
      </c>
      <c r="C3539" s="1373" t="s">
        <v>2465</v>
      </c>
      <c r="D3539" s="1373" t="s">
        <v>2466</v>
      </c>
      <c r="E3539" s="1373" t="s">
        <v>587</v>
      </c>
      <c r="F3539" s="1373" t="s">
        <v>83</v>
      </c>
      <c r="G3539" s="1374">
        <v>0</v>
      </c>
      <c r="H3539" s="1374">
        <v>0</v>
      </c>
      <c r="I3539" s="1374">
        <v>1345752.5</v>
      </c>
      <c r="J3539" s="1374">
        <v>0</v>
      </c>
      <c r="K3539" s="1374">
        <v>0</v>
      </c>
      <c r="L3539" s="1374">
        <v>1345752.5</v>
      </c>
    </row>
    <row r="3540" spans="1:12" ht="21">
      <c r="A3540" s="1372">
        <v>45535</v>
      </c>
      <c r="B3540" s="1373" t="s">
        <v>2397</v>
      </c>
      <c r="C3540" s="1373" t="s">
        <v>2465</v>
      </c>
      <c r="D3540" s="1373" t="s">
        <v>2466</v>
      </c>
      <c r="E3540" s="1373" t="s">
        <v>588</v>
      </c>
      <c r="F3540" s="1373" t="s">
        <v>84</v>
      </c>
      <c r="G3540" s="1375"/>
      <c r="H3540" s="1375"/>
      <c r="I3540" s="1375"/>
      <c r="J3540" s="1375"/>
      <c r="K3540" s="1375"/>
      <c r="L3540" s="1375"/>
    </row>
    <row r="3541" spans="1:12" ht="21">
      <c r="A3541" s="1372">
        <v>45535</v>
      </c>
      <c r="B3541" s="1373" t="s">
        <v>2397</v>
      </c>
      <c r="C3541" s="1373" t="s">
        <v>2465</v>
      </c>
      <c r="D3541" s="1373" t="s">
        <v>2466</v>
      </c>
      <c r="E3541" s="1373" t="s">
        <v>589</v>
      </c>
      <c r="F3541" s="1373" t="s">
        <v>1452</v>
      </c>
      <c r="G3541" s="1374">
        <v>0</v>
      </c>
      <c r="H3541" s="1374">
        <v>0</v>
      </c>
      <c r="I3541" s="1374">
        <v>0</v>
      </c>
      <c r="J3541" s="1374">
        <v>1345705.5</v>
      </c>
      <c r="K3541" s="1374">
        <v>0</v>
      </c>
      <c r="L3541" s="1374">
        <v>-1345705.5</v>
      </c>
    </row>
    <row r="3542" spans="1:12" ht="21">
      <c r="A3542" s="1372">
        <v>45535</v>
      </c>
      <c r="B3542" s="1373" t="s">
        <v>2397</v>
      </c>
      <c r="C3542" s="1373" t="s">
        <v>2465</v>
      </c>
      <c r="D3542" s="1373" t="s">
        <v>2466</v>
      </c>
      <c r="E3542" s="1373" t="s">
        <v>590</v>
      </c>
      <c r="F3542" s="1373" t="s">
        <v>85</v>
      </c>
      <c r="G3542" s="1374">
        <v>0</v>
      </c>
      <c r="H3542" s="1374">
        <v>0</v>
      </c>
      <c r="I3542" s="1374">
        <v>6798000</v>
      </c>
      <c r="J3542" s="1374">
        <v>0</v>
      </c>
      <c r="K3542" s="1374">
        <v>0</v>
      </c>
      <c r="L3542" s="1374">
        <v>6798000</v>
      </c>
    </row>
    <row r="3543" spans="1:12" ht="21">
      <c r="A3543" s="1372">
        <v>45535</v>
      </c>
      <c r="B3543" s="1373" t="s">
        <v>2397</v>
      </c>
      <c r="C3543" s="1373" t="s">
        <v>2465</v>
      </c>
      <c r="D3543" s="1373" t="s">
        <v>2466</v>
      </c>
      <c r="E3543" s="1373" t="s">
        <v>591</v>
      </c>
      <c r="F3543" s="1373" t="s">
        <v>86</v>
      </c>
      <c r="G3543" s="1375"/>
      <c r="H3543" s="1375"/>
      <c r="I3543" s="1375"/>
      <c r="J3543" s="1375"/>
      <c r="K3543" s="1375"/>
      <c r="L3543" s="1375"/>
    </row>
    <row r="3544" spans="1:12" ht="21">
      <c r="A3544" s="1372">
        <v>45535</v>
      </c>
      <c r="B3544" s="1373" t="s">
        <v>2397</v>
      </c>
      <c r="C3544" s="1373" t="s">
        <v>2465</v>
      </c>
      <c r="D3544" s="1373" t="s">
        <v>2466</v>
      </c>
      <c r="E3544" s="1373" t="s">
        <v>592</v>
      </c>
      <c r="F3544" s="1373" t="s">
        <v>1453</v>
      </c>
      <c r="G3544" s="1374">
        <v>0</v>
      </c>
      <c r="H3544" s="1374">
        <v>41633.33</v>
      </c>
      <c r="I3544" s="1374">
        <v>0</v>
      </c>
      <c r="J3544" s="1374">
        <v>5798795.9900000002</v>
      </c>
      <c r="K3544" s="1374">
        <v>-41633.33</v>
      </c>
      <c r="L3544" s="1374">
        <v>-5798795.9900000002</v>
      </c>
    </row>
    <row r="3545" spans="1:12" ht="21">
      <c r="A3545" s="1372">
        <v>45535</v>
      </c>
      <c r="B3545" s="1373" t="s">
        <v>2397</v>
      </c>
      <c r="C3545" s="1373" t="s">
        <v>2465</v>
      </c>
      <c r="D3545" s="1373" t="s">
        <v>2466</v>
      </c>
      <c r="E3545" s="1373" t="s">
        <v>593</v>
      </c>
      <c r="F3545" s="1373" t="s">
        <v>87</v>
      </c>
      <c r="G3545" s="1374">
        <v>0</v>
      </c>
      <c r="H3545" s="1374">
        <v>0</v>
      </c>
      <c r="I3545" s="1374">
        <v>581735</v>
      </c>
      <c r="J3545" s="1374">
        <v>0</v>
      </c>
      <c r="K3545" s="1374">
        <v>0</v>
      </c>
      <c r="L3545" s="1374">
        <v>581735</v>
      </c>
    </row>
    <row r="3546" spans="1:12" ht="21">
      <c r="A3546" s="1372">
        <v>45535</v>
      </c>
      <c r="B3546" s="1373" t="s">
        <v>2397</v>
      </c>
      <c r="C3546" s="1373" t="s">
        <v>2465</v>
      </c>
      <c r="D3546" s="1373" t="s">
        <v>2466</v>
      </c>
      <c r="E3546" s="1373" t="s">
        <v>594</v>
      </c>
      <c r="F3546" s="1373" t="s">
        <v>88</v>
      </c>
      <c r="G3546" s="1375"/>
      <c r="H3546" s="1375"/>
      <c r="I3546" s="1375"/>
      <c r="J3546" s="1375"/>
      <c r="K3546" s="1375"/>
      <c r="L3546" s="1375"/>
    </row>
    <row r="3547" spans="1:12" ht="21">
      <c r="A3547" s="1372">
        <v>45535</v>
      </c>
      <c r="B3547" s="1373" t="s">
        <v>2397</v>
      </c>
      <c r="C3547" s="1373" t="s">
        <v>2465</v>
      </c>
      <c r="D3547" s="1373" t="s">
        <v>2466</v>
      </c>
      <c r="E3547" s="1373" t="s">
        <v>595</v>
      </c>
      <c r="F3547" s="1373" t="s">
        <v>1454</v>
      </c>
      <c r="G3547" s="1374">
        <v>0</v>
      </c>
      <c r="H3547" s="1374">
        <v>0</v>
      </c>
      <c r="I3547" s="1374">
        <v>0</v>
      </c>
      <c r="J3547" s="1374">
        <v>581699</v>
      </c>
      <c r="K3547" s="1374">
        <v>0</v>
      </c>
      <c r="L3547" s="1374">
        <v>-581699</v>
      </c>
    </row>
    <row r="3548" spans="1:12" ht="21">
      <c r="A3548" s="1372">
        <v>45535</v>
      </c>
      <c r="B3548" s="1373" t="s">
        <v>2397</v>
      </c>
      <c r="C3548" s="1373" t="s">
        <v>2465</v>
      </c>
      <c r="D3548" s="1373" t="s">
        <v>2466</v>
      </c>
      <c r="E3548" s="1373" t="s">
        <v>596</v>
      </c>
      <c r="F3548" s="1373" t="s">
        <v>89</v>
      </c>
      <c r="G3548" s="1374">
        <v>0</v>
      </c>
      <c r="H3548" s="1374">
        <v>0</v>
      </c>
      <c r="I3548" s="1374">
        <v>110125</v>
      </c>
      <c r="J3548" s="1374">
        <v>0</v>
      </c>
      <c r="K3548" s="1374">
        <v>0</v>
      </c>
      <c r="L3548" s="1374">
        <v>110125</v>
      </c>
    </row>
    <row r="3549" spans="1:12" ht="21">
      <c r="A3549" s="1372">
        <v>45535</v>
      </c>
      <c r="B3549" s="1373" t="s">
        <v>2397</v>
      </c>
      <c r="C3549" s="1373" t="s">
        <v>2465</v>
      </c>
      <c r="D3549" s="1373" t="s">
        <v>2466</v>
      </c>
      <c r="E3549" s="1373" t="s">
        <v>597</v>
      </c>
      <c r="F3549" s="1373" t="s">
        <v>90</v>
      </c>
      <c r="G3549" s="1375"/>
      <c r="H3549" s="1375"/>
      <c r="I3549" s="1375"/>
      <c r="J3549" s="1375"/>
      <c r="K3549" s="1375"/>
      <c r="L3549" s="1375"/>
    </row>
    <row r="3550" spans="1:12" ht="21">
      <c r="A3550" s="1372">
        <v>45535</v>
      </c>
      <c r="B3550" s="1373" t="s">
        <v>2397</v>
      </c>
      <c r="C3550" s="1373" t="s">
        <v>2465</v>
      </c>
      <c r="D3550" s="1373" t="s">
        <v>2466</v>
      </c>
      <c r="E3550" s="1373" t="s">
        <v>598</v>
      </c>
      <c r="F3550" s="1373" t="s">
        <v>1455</v>
      </c>
      <c r="G3550" s="1374">
        <v>0</v>
      </c>
      <c r="H3550" s="1374">
        <v>0</v>
      </c>
      <c r="I3550" s="1374">
        <v>0</v>
      </c>
      <c r="J3550" s="1374">
        <v>110118</v>
      </c>
      <c r="K3550" s="1374">
        <v>0</v>
      </c>
      <c r="L3550" s="1374">
        <v>-110118</v>
      </c>
    </row>
    <row r="3551" spans="1:12" ht="21">
      <c r="A3551" s="1372">
        <v>45535</v>
      </c>
      <c r="B3551" s="1373" t="s">
        <v>2397</v>
      </c>
      <c r="C3551" s="1373" t="s">
        <v>2465</v>
      </c>
      <c r="D3551" s="1373" t="s">
        <v>2466</v>
      </c>
      <c r="E3551" s="1373" t="s">
        <v>599</v>
      </c>
      <c r="F3551" s="1373" t="s">
        <v>91</v>
      </c>
      <c r="G3551" s="1375"/>
      <c r="H3551" s="1375"/>
      <c r="I3551" s="1375"/>
      <c r="J3551" s="1375"/>
      <c r="K3551" s="1375"/>
      <c r="L3551" s="1375"/>
    </row>
    <row r="3552" spans="1:12" ht="21">
      <c r="A3552" s="1372">
        <v>45535</v>
      </c>
      <c r="B3552" s="1373" t="s">
        <v>2397</v>
      </c>
      <c r="C3552" s="1373" t="s">
        <v>2465</v>
      </c>
      <c r="D3552" s="1373" t="s">
        <v>2466</v>
      </c>
      <c r="E3552" s="1373" t="s">
        <v>600</v>
      </c>
      <c r="F3552" s="1373" t="s">
        <v>92</v>
      </c>
      <c r="G3552" s="1375"/>
      <c r="H3552" s="1375"/>
      <c r="I3552" s="1375"/>
      <c r="J3552" s="1375"/>
      <c r="K3552" s="1375"/>
      <c r="L3552" s="1375"/>
    </row>
    <row r="3553" spans="1:12" ht="21">
      <c r="A3553" s="1372">
        <v>45535</v>
      </c>
      <c r="B3553" s="1373" t="s">
        <v>2397</v>
      </c>
      <c r="C3553" s="1373" t="s">
        <v>2465</v>
      </c>
      <c r="D3553" s="1373" t="s">
        <v>2466</v>
      </c>
      <c r="E3553" s="1373" t="s">
        <v>601</v>
      </c>
      <c r="F3553" s="1373" t="s">
        <v>1456</v>
      </c>
      <c r="G3553" s="1375"/>
      <c r="H3553" s="1375"/>
      <c r="I3553" s="1375"/>
      <c r="J3553" s="1375"/>
      <c r="K3553" s="1375"/>
      <c r="L3553" s="1375"/>
    </row>
    <row r="3554" spans="1:12" ht="21">
      <c r="A3554" s="1372">
        <v>45535</v>
      </c>
      <c r="B3554" s="1373" t="s">
        <v>2397</v>
      </c>
      <c r="C3554" s="1373" t="s">
        <v>2465</v>
      </c>
      <c r="D3554" s="1373" t="s">
        <v>2466</v>
      </c>
      <c r="E3554" s="1373" t="s">
        <v>1912</v>
      </c>
      <c r="F3554" s="1373" t="s">
        <v>1913</v>
      </c>
      <c r="G3554" s="1375"/>
      <c r="H3554" s="1375"/>
      <c r="I3554" s="1375"/>
      <c r="J3554" s="1375"/>
      <c r="K3554" s="1375"/>
      <c r="L3554" s="1375"/>
    </row>
    <row r="3555" spans="1:12" ht="21">
      <c r="A3555" s="1372">
        <v>45535</v>
      </c>
      <c r="B3555" s="1373" t="s">
        <v>2397</v>
      </c>
      <c r="C3555" s="1373" t="s">
        <v>2465</v>
      </c>
      <c r="D3555" s="1373" t="s">
        <v>2466</v>
      </c>
      <c r="E3555" s="1373" t="s">
        <v>1914</v>
      </c>
      <c r="F3555" s="1373" t="s">
        <v>1915</v>
      </c>
      <c r="G3555" s="1375"/>
      <c r="H3555" s="1375"/>
      <c r="I3555" s="1375"/>
      <c r="J3555" s="1375"/>
      <c r="K3555" s="1375"/>
      <c r="L3555" s="1375"/>
    </row>
    <row r="3556" spans="1:12" ht="21">
      <c r="A3556" s="1372">
        <v>45535</v>
      </c>
      <c r="B3556" s="1373" t="s">
        <v>2397</v>
      </c>
      <c r="C3556" s="1373" t="s">
        <v>2465</v>
      </c>
      <c r="D3556" s="1373" t="s">
        <v>2466</v>
      </c>
      <c r="E3556" s="1373" t="s">
        <v>1916</v>
      </c>
      <c r="F3556" s="1373" t="s">
        <v>1917</v>
      </c>
      <c r="G3556" s="1375"/>
      <c r="H3556" s="1375"/>
      <c r="I3556" s="1375"/>
      <c r="J3556" s="1375"/>
      <c r="K3556" s="1375"/>
      <c r="L3556" s="1375"/>
    </row>
    <row r="3557" spans="1:12" ht="21">
      <c r="A3557" s="1372">
        <v>45535</v>
      </c>
      <c r="B3557" s="1373" t="s">
        <v>2397</v>
      </c>
      <c r="C3557" s="1373" t="s">
        <v>2465</v>
      </c>
      <c r="D3557" s="1373" t="s">
        <v>2466</v>
      </c>
      <c r="E3557" s="1373" t="s">
        <v>602</v>
      </c>
      <c r="F3557" s="1373" t="s">
        <v>93</v>
      </c>
      <c r="G3557" s="1375"/>
      <c r="H3557" s="1375"/>
      <c r="I3557" s="1375"/>
      <c r="J3557" s="1375"/>
      <c r="K3557" s="1375"/>
      <c r="L3557" s="1375"/>
    </row>
    <row r="3558" spans="1:12" ht="21">
      <c r="A3558" s="1372">
        <v>45535</v>
      </c>
      <c r="B3558" s="1373" t="s">
        <v>2397</v>
      </c>
      <c r="C3558" s="1373" t="s">
        <v>2465</v>
      </c>
      <c r="D3558" s="1373" t="s">
        <v>2466</v>
      </c>
      <c r="E3558" s="1373" t="s">
        <v>603</v>
      </c>
      <c r="F3558" s="1373" t="s">
        <v>94</v>
      </c>
      <c r="G3558" s="1375"/>
      <c r="H3558" s="1375"/>
      <c r="I3558" s="1375"/>
      <c r="J3558" s="1375"/>
      <c r="K3558" s="1375"/>
      <c r="L3558" s="1375"/>
    </row>
    <row r="3559" spans="1:12" ht="21">
      <c r="A3559" s="1372">
        <v>45535</v>
      </c>
      <c r="B3559" s="1373" t="s">
        <v>2397</v>
      </c>
      <c r="C3559" s="1373" t="s">
        <v>2465</v>
      </c>
      <c r="D3559" s="1373" t="s">
        <v>2466</v>
      </c>
      <c r="E3559" s="1373" t="s">
        <v>604</v>
      </c>
      <c r="F3559" s="1373" t="s">
        <v>1457</v>
      </c>
      <c r="G3559" s="1375"/>
      <c r="H3559" s="1375"/>
      <c r="I3559" s="1375"/>
      <c r="J3559" s="1375"/>
      <c r="K3559" s="1375"/>
      <c r="L3559" s="1375"/>
    </row>
    <row r="3560" spans="1:12" ht="21">
      <c r="A3560" s="1372">
        <v>45535</v>
      </c>
      <c r="B3560" s="1373" t="s">
        <v>2397</v>
      </c>
      <c r="C3560" s="1373" t="s">
        <v>2465</v>
      </c>
      <c r="D3560" s="1373" t="s">
        <v>2466</v>
      </c>
      <c r="E3560" s="1373" t="s">
        <v>605</v>
      </c>
      <c r="F3560" s="1373" t="s">
        <v>95</v>
      </c>
      <c r="G3560" s="1374">
        <v>0</v>
      </c>
      <c r="H3560" s="1374">
        <v>0</v>
      </c>
      <c r="I3560" s="1374">
        <v>24524186.5</v>
      </c>
      <c r="J3560" s="1374">
        <v>0</v>
      </c>
      <c r="K3560" s="1374">
        <v>0</v>
      </c>
      <c r="L3560" s="1374">
        <v>24524186.5</v>
      </c>
    </row>
    <row r="3561" spans="1:12" ht="21">
      <c r="A3561" s="1372">
        <v>45535</v>
      </c>
      <c r="B3561" s="1373" t="s">
        <v>2397</v>
      </c>
      <c r="C3561" s="1373" t="s">
        <v>2465</v>
      </c>
      <c r="D3561" s="1373" t="s">
        <v>2466</v>
      </c>
      <c r="E3561" s="1373" t="s">
        <v>606</v>
      </c>
      <c r="F3561" s="1373" t="s">
        <v>96</v>
      </c>
      <c r="G3561" s="1375"/>
      <c r="H3561" s="1375"/>
      <c r="I3561" s="1375"/>
      <c r="J3561" s="1375"/>
      <c r="K3561" s="1375"/>
      <c r="L3561" s="1375"/>
    </row>
    <row r="3562" spans="1:12" ht="21">
      <c r="A3562" s="1372">
        <v>45535</v>
      </c>
      <c r="B3562" s="1373" t="s">
        <v>2397</v>
      </c>
      <c r="C3562" s="1373" t="s">
        <v>2465</v>
      </c>
      <c r="D3562" s="1373" t="s">
        <v>2466</v>
      </c>
      <c r="E3562" s="1373" t="s">
        <v>607</v>
      </c>
      <c r="F3562" s="1373" t="s">
        <v>1458</v>
      </c>
      <c r="G3562" s="1374">
        <v>0</v>
      </c>
      <c r="H3562" s="1374">
        <v>276577.5</v>
      </c>
      <c r="I3562" s="1374">
        <v>0</v>
      </c>
      <c r="J3562" s="1374">
        <v>15522029.15</v>
      </c>
      <c r="K3562" s="1374">
        <v>-276577.5</v>
      </c>
      <c r="L3562" s="1374">
        <v>-15522029.15</v>
      </c>
    </row>
    <row r="3563" spans="1:12" ht="21">
      <c r="A3563" s="1372">
        <v>45535</v>
      </c>
      <c r="B3563" s="1373" t="s">
        <v>2397</v>
      </c>
      <c r="C3563" s="1373" t="s">
        <v>2465</v>
      </c>
      <c r="D3563" s="1373" t="s">
        <v>2466</v>
      </c>
      <c r="E3563" s="1373" t="s">
        <v>608</v>
      </c>
      <c r="F3563" s="1373" t="s">
        <v>97</v>
      </c>
      <c r="G3563" s="1374">
        <v>0</v>
      </c>
      <c r="H3563" s="1374">
        <v>0</v>
      </c>
      <c r="I3563" s="1374">
        <v>812420</v>
      </c>
      <c r="J3563" s="1374">
        <v>0</v>
      </c>
      <c r="K3563" s="1374">
        <v>0</v>
      </c>
      <c r="L3563" s="1374">
        <v>812420</v>
      </c>
    </row>
    <row r="3564" spans="1:12" ht="21">
      <c r="A3564" s="1372">
        <v>45535</v>
      </c>
      <c r="B3564" s="1373" t="s">
        <v>2397</v>
      </c>
      <c r="C3564" s="1373" t="s">
        <v>2465</v>
      </c>
      <c r="D3564" s="1373" t="s">
        <v>2466</v>
      </c>
      <c r="E3564" s="1373" t="s">
        <v>609</v>
      </c>
      <c r="F3564" s="1373" t="s">
        <v>98</v>
      </c>
      <c r="G3564" s="1375"/>
      <c r="H3564" s="1375"/>
      <c r="I3564" s="1375"/>
      <c r="J3564" s="1375"/>
      <c r="K3564" s="1375"/>
      <c r="L3564" s="1375"/>
    </row>
    <row r="3565" spans="1:12" ht="21">
      <c r="A3565" s="1372">
        <v>45535</v>
      </c>
      <c r="B3565" s="1373" t="s">
        <v>2397</v>
      </c>
      <c r="C3565" s="1373" t="s">
        <v>2465</v>
      </c>
      <c r="D3565" s="1373" t="s">
        <v>2466</v>
      </c>
      <c r="E3565" s="1373" t="s">
        <v>610</v>
      </c>
      <c r="F3565" s="1373" t="s">
        <v>1459</v>
      </c>
      <c r="G3565" s="1374">
        <v>0</v>
      </c>
      <c r="H3565" s="1374">
        <v>0</v>
      </c>
      <c r="I3565" s="1374">
        <v>0</v>
      </c>
      <c r="J3565" s="1374">
        <v>812376</v>
      </c>
      <c r="K3565" s="1374">
        <v>0</v>
      </c>
      <c r="L3565" s="1374">
        <v>-812376</v>
      </c>
    </row>
    <row r="3566" spans="1:12" ht="21">
      <c r="A3566" s="1372">
        <v>45535</v>
      </c>
      <c r="B3566" s="1373" t="s">
        <v>2397</v>
      </c>
      <c r="C3566" s="1373" t="s">
        <v>2465</v>
      </c>
      <c r="D3566" s="1373" t="s">
        <v>2466</v>
      </c>
      <c r="E3566" s="1373" t="s">
        <v>611</v>
      </c>
      <c r="F3566" s="1373" t="s">
        <v>397</v>
      </c>
      <c r="G3566" s="1375"/>
      <c r="H3566" s="1375"/>
      <c r="I3566" s="1375"/>
      <c r="J3566" s="1375"/>
      <c r="K3566" s="1375"/>
      <c r="L3566" s="1375"/>
    </row>
    <row r="3567" spans="1:12" ht="21">
      <c r="A3567" s="1372">
        <v>45535</v>
      </c>
      <c r="B3567" s="1373" t="s">
        <v>2397</v>
      </c>
      <c r="C3567" s="1373" t="s">
        <v>2465</v>
      </c>
      <c r="D3567" s="1373" t="s">
        <v>2466</v>
      </c>
      <c r="E3567" s="1373" t="s">
        <v>612</v>
      </c>
      <c r="F3567" s="1373" t="s">
        <v>398</v>
      </c>
      <c r="G3567" s="1375"/>
      <c r="H3567" s="1375"/>
      <c r="I3567" s="1375"/>
      <c r="J3567" s="1375"/>
      <c r="K3567" s="1375"/>
      <c r="L3567" s="1375"/>
    </row>
    <row r="3568" spans="1:12" ht="21">
      <c r="A3568" s="1372">
        <v>45535</v>
      </c>
      <c r="B3568" s="1373" t="s">
        <v>2397</v>
      </c>
      <c r="C3568" s="1373" t="s">
        <v>2465</v>
      </c>
      <c r="D3568" s="1373" t="s">
        <v>2466</v>
      </c>
      <c r="E3568" s="1373" t="s">
        <v>613</v>
      </c>
      <c r="F3568" s="1373" t="s">
        <v>1811</v>
      </c>
      <c r="G3568" s="1375"/>
      <c r="H3568" s="1375"/>
      <c r="I3568" s="1375"/>
      <c r="J3568" s="1375"/>
      <c r="K3568" s="1375"/>
      <c r="L3568" s="1375"/>
    </row>
    <row r="3569" spans="1:12" ht="21">
      <c r="A3569" s="1372">
        <v>45535</v>
      </c>
      <c r="B3569" s="1373" t="s">
        <v>2397</v>
      </c>
      <c r="C3569" s="1373" t="s">
        <v>2465</v>
      </c>
      <c r="D3569" s="1373" t="s">
        <v>2466</v>
      </c>
      <c r="E3569" s="1373" t="s">
        <v>614</v>
      </c>
      <c r="F3569" s="1373" t="s">
        <v>99</v>
      </c>
      <c r="G3569" s="1374">
        <v>0</v>
      </c>
      <c r="H3569" s="1374">
        <v>0</v>
      </c>
      <c r="I3569" s="1374">
        <v>1403570</v>
      </c>
      <c r="J3569" s="1374">
        <v>0</v>
      </c>
      <c r="K3569" s="1374">
        <v>0</v>
      </c>
      <c r="L3569" s="1374">
        <v>1403570</v>
      </c>
    </row>
    <row r="3570" spans="1:12" ht="21">
      <c r="A3570" s="1372">
        <v>45535</v>
      </c>
      <c r="B3570" s="1373" t="s">
        <v>2397</v>
      </c>
      <c r="C3570" s="1373" t="s">
        <v>2465</v>
      </c>
      <c r="D3570" s="1373" t="s">
        <v>2466</v>
      </c>
      <c r="E3570" s="1373" t="s">
        <v>615</v>
      </c>
      <c r="F3570" s="1373" t="s">
        <v>100</v>
      </c>
      <c r="G3570" s="1375"/>
      <c r="H3570" s="1375"/>
      <c r="I3570" s="1375"/>
      <c r="J3570" s="1375"/>
      <c r="K3570" s="1375"/>
      <c r="L3570" s="1375"/>
    </row>
    <row r="3571" spans="1:12" ht="21">
      <c r="A3571" s="1372">
        <v>45535</v>
      </c>
      <c r="B3571" s="1373" t="s">
        <v>2397</v>
      </c>
      <c r="C3571" s="1373" t="s">
        <v>2465</v>
      </c>
      <c r="D3571" s="1373" t="s">
        <v>2466</v>
      </c>
      <c r="E3571" s="1373" t="s">
        <v>616</v>
      </c>
      <c r="F3571" s="1373" t="s">
        <v>1461</v>
      </c>
      <c r="G3571" s="1374">
        <v>0</v>
      </c>
      <c r="H3571" s="1374">
        <v>0</v>
      </c>
      <c r="I3571" s="1374">
        <v>0</v>
      </c>
      <c r="J3571" s="1374">
        <v>1403541.84</v>
      </c>
      <c r="K3571" s="1374">
        <v>0</v>
      </c>
      <c r="L3571" s="1374">
        <v>-1403541.84</v>
      </c>
    </row>
    <row r="3572" spans="1:12" ht="21">
      <c r="A3572" s="1372">
        <v>45535</v>
      </c>
      <c r="B3572" s="1373" t="s">
        <v>2397</v>
      </c>
      <c r="C3572" s="1373" t="s">
        <v>2465</v>
      </c>
      <c r="D3572" s="1373" t="s">
        <v>2466</v>
      </c>
      <c r="E3572" s="1373" t="s">
        <v>617</v>
      </c>
      <c r="F3572" s="1373" t="s">
        <v>101</v>
      </c>
      <c r="G3572" s="1375"/>
      <c r="H3572" s="1375"/>
      <c r="I3572" s="1375"/>
      <c r="J3572" s="1375"/>
      <c r="K3572" s="1375"/>
      <c r="L3572" s="1375"/>
    </row>
    <row r="3573" spans="1:12" ht="21">
      <c r="A3573" s="1372">
        <v>45535</v>
      </c>
      <c r="B3573" s="1373" t="s">
        <v>2397</v>
      </c>
      <c r="C3573" s="1373" t="s">
        <v>2465</v>
      </c>
      <c r="D3573" s="1373" t="s">
        <v>2466</v>
      </c>
      <c r="E3573" s="1373" t="s">
        <v>618</v>
      </c>
      <c r="F3573" s="1373" t="s">
        <v>102</v>
      </c>
      <c r="G3573" s="1375"/>
      <c r="H3573" s="1375"/>
      <c r="I3573" s="1375"/>
      <c r="J3573" s="1375"/>
      <c r="K3573" s="1375"/>
      <c r="L3573" s="1375"/>
    </row>
    <row r="3574" spans="1:12" ht="21">
      <c r="A3574" s="1372">
        <v>45535</v>
      </c>
      <c r="B3574" s="1373" t="s">
        <v>2397</v>
      </c>
      <c r="C3574" s="1373" t="s">
        <v>2465</v>
      </c>
      <c r="D3574" s="1373" t="s">
        <v>2466</v>
      </c>
      <c r="E3574" s="1373" t="s">
        <v>619</v>
      </c>
      <c r="F3574" s="1373" t="s">
        <v>1812</v>
      </c>
      <c r="G3574" s="1375"/>
      <c r="H3574" s="1375"/>
      <c r="I3574" s="1375"/>
      <c r="J3574" s="1375"/>
      <c r="K3574" s="1375"/>
      <c r="L3574" s="1375"/>
    </row>
    <row r="3575" spans="1:12" ht="21">
      <c r="A3575" s="1372">
        <v>45535</v>
      </c>
      <c r="B3575" s="1373" t="s">
        <v>2397</v>
      </c>
      <c r="C3575" s="1373" t="s">
        <v>2465</v>
      </c>
      <c r="D3575" s="1373" t="s">
        <v>2466</v>
      </c>
      <c r="E3575" s="1373" t="s">
        <v>620</v>
      </c>
      <c r="F3575" s="1373" t="s">
        <v>399</v>
      </c>
      <c r="G3575" s="1375"/>
      <c r="H3575" s="1375"/>
      <c r="I3575" s="1375"/>
      <c r="J3575" s="1375"/>
      <c r="K3575" s="1375"/>
      <c r="L3575" s="1375"/>
    </row>
    <row r="3576" spans="1:12" ht="21">
      <c r="A3576" s="1372">
        <v>45535</v>
      </c>
      <c r="B3576" s="1373" t="s">
        <v>2397</v>
      </c>
      <c r="C3576" s="1373" t="s">
        <v>2465</v>
      </c>
      <c r="D3576" s="1373" t="s">
        <v>2466</v>
      </c>
      <c r="E3576" s="1373" t="s">
        <v>621</v>
      </c>
      <c r="F3576" s="1373" t="s">
        <v>400</v>
      </c>
      <c r="G3576" s="1375"/>
      <c r="H3576" s="1375"/>
      <c r="I3576" s="1375"/>
      <c r="J3576" s="1375"/>
      <c r="K3576" s="1375"/>
      <c r="L3576" s="1375"/>
    </row>
    <row r="3577" spans="1:12" ht="21">
      <c r="A3577" s="1372">
        <v>45535</v>
      </c>
      <c r="B3577" s="1373" t="s">
        <v>2397</v>
      </c>
      <c r="C3577" s="1373" t="s">
        <v>2465</v>
      </c>
      <c r="D3577" s="1373" t="s">
        <v>2466</v>
      </c>
      <c r="E3577" s="1373" t="s">
        <v>622</v>
      </c>
      <c r="F3577" s="1373" t="s">
        <v>1813</v>
      </c>
      <c r="G3577" s="1375"/>
      <c r="H3577" s="1375"/>
      <c r="I3577" s="1375"/>
      <c r="J3577" s="1375"/>
      <c r="K3577" s="1375"/>
      <c r="L3577" s="1375"/>
    </row>
    <row r="3578" spans="1:12" ht="21">
      <c r="A3578" s="1372">
        <v>45535</v>
      </c>
      <c r="B3578" s="1373" t="s">
        <v>2397</v>
      </c>
      <c r="C3578" s="1373" t="s">
        <v>2465</v>
      </c>
      <c r="D3578" s="1373" t="s">
        <v>2466</v>
      </c>
      <c r="E3578" s="1373" t="s">
        <v>623</v>
      </c>
      <c r="F3578" s="1373" t="s">
        <v>103</v>
      </c>
      <c r="G3578" s="1375"/>
      <c r="H3578" s="1375"/>
      <c r="I3578" s="1375"/>
      <c r="J3578" s="1375"/>
      <c r="K3578" s="1375"/>
      <c r="L3578" s="1375"/>
    </row>
    <row r="3579" spans="1:12" ht="21">
      <c r="A3579" s="1372">
        <v>45535</v>
      </c>
      <c r="B3579" s="1373" t="s">
        <v>2397</v>
      </c>
      <c r="C3579" s="1373" t="s">
        <v>2465</v>
      </c>
      <c r="D3579" s="1373" t="s">
        <v>2466</v>
      </c>
      <c r="E3579" s="1373" t="s">
        <v>624</v>
      </c>
      <c r="F3579" s="1373" t="s">
        <v>104</v>
      </c>
      <c r="G3579" s="1375"/>
      <c r="H3579" s="1375"/>
      <c r="I3579" s="1375"/>
      <c r="J3579" s="1375"/>
      <c r="K3579" s="1375"/>
      <c r="L3579" s="1375"/>
    </row>
    <row r="3580" spans="1:12" ht="21">
      <c r="A3580" s="1372">
        <v>45535</v>
      </c>
      <c r="B3580" s="1373" t="s">
        <v>2397</v>
      </c>
      <c r="C3580" s="1373" t="s">
        <v>2465</v>
      </c>
      <c r="D3580" s="1373" t="s">
        <v>2466</v>
      </c>
      <c r="E3580" s="1373" t="s">
        <v>625</v>
      </c>
      <c r="F3580" s="1373" t="s">
        <v>1814</v>
      </c>
      <c r="G3580" s="1375"/>
      <c r="H3580" s="1375"/>
      <c r="I3580" s="1375"/>
      <c r="J3580" s="1375"/>
      <c r="K3580" s="1375"/>
      <c r="L3580" s="1375"/>
    </row>
    <row r="3581" spans="1:12" ht="21">
      <c r="A3581" s="1372">
        <v>45535</v>
      </c>
      <c r="B3581" s="1373" t="s">
        <v>2397</v>
      </c>
      <c r="C3581" s="1373" t="s">
        <v>2465</v>
      </c>
      <c r="D3581" s="1373" t="s">
        <v>2466</v>
      </c>
      <c r="E3581" s="1373" t="s">
        <v>626</v>
      </c>
      <c r="F3581" s="1373" t="s">
        <v>105</v>
      </c>
      <c r="G3581" s="1375"/>
      <c r="H3581" s="1375"/>
      <c r="I3581" s="1375"/>
      <c r="J3581" s="1375"/>
      <c r="K3581" s="1375"/>
      <c r="L3581" s="1375"/>
    </row>
    <row r="3582" spans="1:12" ht="21">
      <c r="A3582" s="1372">
        <v>45535</v>
      </c>
      <c r="B3582" s="1373" t="s">
        <v>2397</v>
      </c>
      <c r="C3582" s="1373" t="s">
        <v>2465</v>
      </c>
      <c r="D3582" s="1373" t="s">
        <v>2466</v>
      </c>
      <c r="E3582" s="1373" t="s">
        <v>627</v>
      </c>
      <c r="F3582" s="1373" t="s">
        <v>106</v>
      </c>
      <c r="G3582" s="1375"/>
      <c r="H3582" s="1375"/>
      <c r="I3582" s="1375"/>
      <c r="J3582" s="1375"/>
      <c r="K3582" s="1375"/>
      <c r="L3582" s="1375"/>
    </row>
    <row r="3583" spans="1:12" ht="21">
      <c r="A3583" s="1372">
        <v>45535</v>
      </c>
      <c r="B3583" s="1373" t="s">
        <v>2397</v>
      </c>
      <c r="C3583" s="1373" t="s">
        <v>2465</v>
      </c>
      <c r="D3583" s="1373" t="s">
        <v>2466</v>
      </c>
      <c r="E3583" s="1373" t="s">
        <v>628</v>
      </c>
      <c r="F3583" s="1373" t="s">
        <v>1465</v>
      </c>
      <c r="G3583" s="1375"/>
      <c r="H3583" s="1375"/>
      <c r="I3583" s="1375"/>
      <c r="J3583" s="1375"/>
      <c r="K3583" s="1375"/>
      <c r="L3583" s="1375"/>
    </row>
    <row r="3584" spans="1:12" ht="21">
      <c r="A3584" s="1372">
        <v>45535</v>
      </c>
      <c r="B3584" s="1373" t="s">
        <v>2397</v>
      </c>
      <c r="C3584" s="1373" t="s">
        <v>2465</v>
      </c>
      <c r="D3584" s="1373" t="s">
        <v>2466</v>
      </c>
      <c r="E3584" s="1373" t="s">
        <v>629</v>
      </c>
      <c r="F3584" s="1373" t="s">
        <v>401</v>
      </c>
      <c r="G3584" s="1374">
        <v>0</v>
      </c>
      <c r="H3584" s="1374">
        <v>0</v>
      </c>
      <c r="I3584" s="1374">
        <v>3616833</v>
      </c>
      <c r="J3584" s="1374">
        <v>0</v>
      </c>
      <c r="K3584" s="1374">
        <v>0</v>
      </c>
      <c r="L3584" s="1374">
        <v>3616833</v>
      </c>
    </row>
    <row r="3585" spans="1:12" ht="21">
      <c r="A3585" s="1372">
        <v>45535</v>
      </c>
      <c r="B3585" s="1373" t="s">
        <v>2397</v>
      </c>
      <c r="C3585" s="1373" t="s">
        <v>2465</v>
      </c>
      <c r="D3585" s="1373" t="s">
        <v>2466</v>
      </c>
      <c r="E3585" s="1373" t="s">
        <v>630</v>
      </c>
      <c r="F3585" s="1373" t="s">
        <v>402</v>
      </c>
      <c r="G3585" s="1374">
        <v>0</v>
      </c>
      <c r="H3585" s="1374">
        <v>0</v>
      </c>
      <c r="I3585" s="1374">
        <v>9258828</v>
      </c>
      <c r="J3585" s="1374">
        <v>0</v>
      </c>
      <c r="K3585" s="1374">
        <v>0</v>
      </c>
      <c r="L3585" s="1374">
        <v>9258828</v>
      </c>
    </row>
    <row r="3586" spans="1:12" ht="21">
      <c r="A3586" s="1372">
        <v>45535</v>
      </c>
      <c r="B3586" s="1373" t="s">
        <v>2397</v>
      </c>
      <c r="C3586" s="1373" t="s">
        <v>2465</v>
      </c>
      <c r="D3586" s="1373" t="s">
        <v>2466</v>
      </c>
      <c r="E3586" s="1373" t="s">
        <v>631</v>
      </c>
      <c r="F3586" s="1373" t="s">
        <v>107</v>
      </c>
      <c r="G3586" s="1374">
        <v>0</v>
      </c>
      <c r="H3586" s="1374">
        <v>0</v>
      </c>
      <c r="I3586" s="1374">
        <v>3399580</v>
      </c>
      <c r="J3586" s="1374">
        <v>0</v>
      </c>
      <c r="K3586" s="1374">
        <v>0</v>
      </c>
      <c r="L3586" s="1374">
        <v>3399580</v>
      </c>
    </row>
    <row r="3587" spans="1:12" ht="21">
      <c r="A3587" s="1372">
        <v>45535</v>
      </c>
      <c r="B3587" s="1373" t="s">
        <v>2397</v>
      </c>
      <c r="C3587" s="1373" t="s">
        <v>2465</v>
      </c>
      <c r="D3587" s="1373" t="s">
        <v>2466</v>
      </c>
      <c r="E3587" s="1373" t="s">
        <v>632</v>
      </c>
      <c r="F3587" s="1373" t="s">
        <v>403</v>
      </c>
      <c r="G3587" s="1374">
        <v>0</v>
      </c>
      <c r="H3587" s="1374">
        <v>0</v>
      </c>
      <c r="I3587" s="1374">
        <v>980840</v>
      </c>
      <c r="J3587" s="1374">
        <v>0</v>
      </c>
      <c r="K3587" s="1374">
        <v>0</v>
      </c>
      <c r="L3587" s="1374">
        <v>980840</v>
      </c>
    </row>
    <row r="3588" spans="1:12" ht="21">
      <c r="A3588" s="1372">
        <v>45535</v>
      </c>
      <c r="B3588" s="1373" t="s">
        <v>2397</v>
      </c>
      <c r="C3588" s="1373" t="s">
        <v>2465</v>
      </c>
      <c r="D3588" s="1373" t="s">
        <v>2466</v>
      </c>
      <c r="E3588" s="1373" t="s">
        <v>633</v>
      </c>
      <c r="F3588" s="1373" t="s">
        <v>404</v>
      </c>
      <c r="G3588" s="1374">
        <v>0</v>
      </c>
      <c r="H3588" s="1374">
        <v>0</v>
      </c>
      <c r="I3588" s="1374">
        <v>220436</v>
      </c>
      <c r="J3588" s="1374">
        <v>0</v>
      </c>
      <c r="K3588" s="1374">
        <v>0</v>
      </c>
      <c r="L3588" s="1374">
        <v>220436</v>
      </c>
    </row>
    <row r="3589" spans="1:12" ht="21">
      <c r="A3589" s="1372">
        <v>45535</v>
      </c>
      <c r="B3589" s="1373" t="s">
        <v>2397</v>
      </c>
      <c r="C3589" s="1373" t="s">
        <v>2465</v>
      </c>
      <c r="D3589" s="1373" t="s">
        <v>2466</v>
      </c>
      <c r="E3589" s="1373" t="s">
        <v>634</v>
      </c>
      <c r="F3589" s="1373" t="s">
        <v>405</v>
      </c>
      <c r="G3589" s="1374">
        <v>0</v>
      </c>
      <c r="H3589" s="1374">
        <v>0</v>
      </c>
      <c r="I3589" s="1374">
        <v>50000</v>
      </c>
      <c r="J3589" s="1374">
        <v>0</v>
      </c>
      <c r="K3589" s="1374">
        <v>0</v>
      </c>
      <c r="L3589" s="1374">
        <v>50000</v>
      </c>
    </row>
    <row r="3590" spans="1:12" ht="21">
      <c r="A3590" s="1372">
        <v>45535</v>
      </c>
      <c r="B3590" s="1373" t="s">
        <v>2397</v>
      </c>
      <c r="C3590" s="1373" t="s">
        <v>2465</v>
      </c>
      <c r="D3590" s="1373" t="s">
        <v>2466</v>
      </c>
      <c r="E3590" s="1373" t="s">
        <v>635</v>
      </c>
      <c r="F3590" s="1373" t="s">
        <v>406</v>
      </c>
      <c r="G3590" s="1374">
        <v>426000</v>
      </c>
      <c r="H3590" s="1374">
        <v>0</v>
      </c>
      <c r="I3590" s="1374">
        <v>27456332.600000001</v>
      </c>
      <c r="J3590" s="1374">
        <v>0</v>
      </c>
      <c r="K3590" s="1374">
        <v>426000</v>
      </c>
      <c r="L3590" s="1374">
        <v>27456332.600000001</v>
      </c>
    </row>
    <row r="3591" spans="1:12" ht="21">
      <c r="A3591" s="1372">
        <v>45535</v>
      </c>
      <c r="B3591" s="1373" t="s">
        <v>2397</v>
      </c>
      <c r="C3591" s="1373" t="s">
        <v>2465</v>
      </c>
      <c r="D3591" s="1373" t="s">
        <v>2466</v>
      </c>
      <c r="E3591" s="1373" t="s">
        <v>636</v>
      </c>
      <c r="F3591" s="1373" t="s">
        <v>108</v>
      </c>
      <c r="G3591" s="1374">
        <v>0</v>
      </c>
      <c r="H3591" s="1374">
        <v>0</v>
      </c>
      <c r="I3591" s="1374">
        <v>8072572</v>
      </c>
      <c r="J3591" s="1374">
        <v>0</v>
      </c>
      <c r="K3591" s="1374">
        <v>0</v>
      </c>
      <c r="L3591" s="1374">
        <v>8072572</v>
      </c>
    </row>
    <row r="3592" spans="1:12" ht="21">
      <c r="A3592" s="1372">
        <v>45535</v>
      </c>
      <c r="B3592" s="1373" t="s">
        <v>2397</v>
      </c>
      <c r="C3592" s="1373" t="s">
        <v>2465</v>
      </c>
      <c r="D3592" s="1373" t="s">
        <v>2466</v>
      </c>
      <c r="E3592" s="1373" t="s">
        <v>637</v>
      </c>
      <c r="F3592" s="1373" t="s">
        <v>407</v>
      </c>
      <c r="G3592" s="1374">
        <v>0</v>
      </c>
      <c r="H3592" s="1374">
        <v>0</v>
      </c>
      <c r="I3592" s="1374">
        <v>2330494</v>
      </c>
      <c r="J3592" s="1374">
        <v>0</v>
      </c>
      <c r="K3592" s="1374">
        <v>0</v>
      </c>
      <c r="L3592" s="1374">
        <v>2330494</v>
      </c>
    </row>
    <row r="3593" spans="1:12" ht="21">
      <c r="A3593" s="1372">
        <v>45535</v>
      </c>
      <c r="B3593" s="1373" t="s">
        <v>2397</v>
      </c>
      <c r="C3593" s="1373" t="s">
        <v>2465</v>
      </c>
      <c r="D3593" s="1373" t="s">
        <v>2466</v>
      </c>
      <c r="E3593" s="1373" t="s">
        <v>638</v>
      </c>
      <c r="F3593" s="1373" t="s">
        <v>109</v>
      </c>
      <c r="G3593" s="1374">
        <v>0</v>
      </c>
      <c r="H3593" s="1374">
        <v>0</v>
      </c>
      <c r="I3593" s="1374">
        <v>145132.5</v>
      </c>
      <c r="J3593" s="1374">
        <v>0</v>
      </c>
      <c r="K3593" s="1374">
        <v>0</v>
      </c>
      <c r="L3593" s="1374">
        <v>145132.5</v>
      </c>
    </row>
    <row r="3594" spans="1:12" ht="21">
      <c r="A3594" s="1372">
        <v>45535</v>
      </c>
      <c r="B3594" s="1373" t="s">
        <v>2397</v>
      </c>
      <c r="C3594" s="1373" t="s">
        <v>2465</v>
      </c>
      <c r="D3594" s="1373" t="s">
        <v>2466</v>
      </c>
      <c r="E3594" s="1373" t="s">
        <v>639</v>
      </c>
      <c r="F3594" s="1373" t="s">
        <v>110</v>
      </c>
      <c r="G3594" s="1374">
        <v>0</v>
      </c>
      <c r="H3594" s="1374">
        <v>25689.61</v>
      </c>
      <c r="I3594" s="1374">
        <v>0</v>
      </c>
      <c r="J3594" s="1374">
        <v>3085327.96</v>
      </c>
      <c r="K3594" s="1374">
        <v>-25689.61</v>
      </c>
      <c r="L3594" s="1374">
        <v>-3085327.96</v>
      </c>
    </row>
    <row r="3595" spans="1:12" ht="21">
      <c r="A3595" s="1372">
        <v>45535</v>
      </c>
      <c r="B3595" s="1373" t="s">
        <v>2397</v>
      </c>
      <c r="C3595" s="1373" t="s">
        <v>2465</v>
      </c>
      <c r="D3595" s="1373" t="s">
        <v>2466</v>
      </c>
      <c r="E3595" s="1373" t="s">
        <v>640</v>
      </c>
      <c r="F3595" s="1373" t="s">
        <v>111</v>
      </c>
      <c r="G3595" s="1374">
        <v>0</v>
      </c>
      <c r="H3595" s="1374">
        <v>38073.33</v>
      </c>
      <c r="I3595" s="1374">
        <v>0</v>
      </c>
      <c r="J3595" s="1374">
        <v>7343314.2999999998</v>
      </c>
      <c r="K3595" s="1374">
        <v>-38073.33</v>
      </c>
      <c r="L3595" s="1374">
        <v>-7343314.2999999998</v>
      </c>
    </row>
    <row r="3596" spans="1:12" ht="21">
      <c r="A3596" s="1372">
        <v>45535</v>
      </c>
      <c r="B3596" s="1373" t="s">
        <v>2397</v>
      </c>
      <c r="C3596" s="1373" t="s">
        <v>2465</v>
      </c>
      <c r="D3596" s="1373" t="s">
        <v>2466</v>
      </c>
      <c r="E3596" s="1373" t="s">
        <v>641</v>
      </c>
      <c r="F3596" s="1373" t="s">
        <v>112</v>
      </c>
      <c r="G3596" s="1374">
        <v>0</v>
      </c>
      <c r="H3596" s="1374">
        <v>742.33</v>
      </c>
      <c r="I3596" s="1374">
        <v>0</v>
      </c>
      <c r="J3596" s="1374">
        <v>3387544.96</v>
      </c>
      <c r="K3596" s="1374">
        <v>-742.33</v>
      </c>
      <c r="L3596" s="1374">
        <v>-3387544.96</v>
      </c>
    </row>
    <row r="3597" spans="1:12" ht="21">
      <c r="A3597" s="1372">
        <v>45535</v>
      </c>
      <c r="B3597" s="1373" t="s">
        <v>2397</v>
      </c>
      <c r="C3597" s="1373" t="s">
        <v>2465</v>
      </c>
      <c r="D3597" s="1373" t="s">
        <v>2466</v>
      </c>
      <c r="E3597" s="1373" t="s">
        <v>642</v>
      </c>
      <c r="F3597" s="1373" t="s">
        <v>113</v>
      </c>
      <c r="G3597" s="1374">
        <v>0</v>
      </c>
      <c r="H3597" s="1374">
        <v>2879.5</v>
      </c>
      <c r="I3597" s="1374">
        <v>0</v>
      </c>
      <c r="J3597" s="1374">
        <v>897052.25</v>
      </c>
      <c r="K3597" s="1374">
        <v>-2879.5</v>
      </c>
      <c r="L3597" s="1374">
        <v>-897052.25</v>
      </c>
    </row>
    <row r="3598" spans="1:12" ht="21">
      <c r="A3598" s="1372">
        <v>45535</v>
      </c>
      <c r="B3598" s="1373" t="s">
        <v>2397</v>
      </c>
      <c r="C3598" s="1373" t="s">
        <v>2465</v>
      </c>
      <c r="D3598" s="1373" t="s">
        <v>2466</v>
      </c>
      <c r="E3598" s="1373" t="s">
        <v>643</v>
      </c>
      <c r="F3598" s="1373" t="s">
        <v>114</v>
      </c>
      <c r="G3598" s="1374">
        <v>0</v>
      </c>
      <c r="H3598" s="1374">
        <v>2175.9299999999998</v>
      </c>
      <c r="I3598" s="1374">
        <v>0</v>
      </c>
      <c r="J3598" s="1374">
        <v>158256.14000000001</v>
      </c>
      <c r="K3598" s="1374">
        <v>-2175.9299999999998</v>
      </c>
      <c r="L3598" s="1374">
        <v>-158256.14000000001</v>
      </c>
    </row>
    <row r="3599" spans="1:12" ht="21">
      <c r="A3599" s="1372">
        <v>45535</v>
      </c>
      <c r="B3599" s="1373" t="s">
        <v>2397</v>
      </c>
      <c r="C3599" s="1373" t="s">
        <v>2465</v>
      </c>
      <c r="D3599" s="1373" t="s">
        <v>2466</v>
      </c>
      <c r="E3599" s="1373" t="s">
        <v>644</v>
      </c>
      <c r="F3599" s="1373" t="s">
        <v>115</v>
      </c>
      <c r="G3599" s="1374">
        <v>0</v>
      </c>
      <c r="H3599" s="1374">
        <v>833.33</v>
      </c>
      <c r="I3599" s="1374">
        <v>0</v>
      </c>
      <c r="J3599" s="1374">
        <v>19999.93</v>
      </c>
      <c r="K3599" s="1374">
        <v>-833.33</v>
      </c>
      <c r="L3599" s="1374">
        <v>-19999.93</v>
      </c>
    </row>
    <row r="3600" spans="1:12" ht="21">
      <c r="A3600" s="1372">
        <v>45535</v>
      </c>
      <c r="B3600" s="1373" t="s">
        <v>2397</v>
      </c>
      <c r="C3600" s="1373" t="s">
        <v>2465</v>
      </c>
      <c r="D3600" s="1373" t="s">
        <v>2466</v>
      </c>
      <c r="E3600" s="1373" t="s">
        <v>645</v>
      </c>
      <c r="F3600" s="1373" t="s">
        <v>116</v>
      </c>
      <c r="G3600" s="1374">
        <v>0</v>
      </c>
      <c r="H3600" s="1374">
        <v>123503.38</v>
      </c>
      <c r="I3600" s="1374">
        <v>0</v>
      </c>
      <c r="J3600" s="1374">
        <v>23675514.760000002</v>
      </c>
      <c r="K3600" s="1374">
        <v>-123503.38</v>
      </c>
      <c r="L3600" s="1374">
        <v>-23675514.760000002</v>
      </c>
    </row>
    <row r="3601" spans="1:12" ht="21">
      <c r="A3601" s="1372">
        <v>45535</v>
      </c>
      <c r="B3601" s="1373" t="s">
        <v>2397</v>
      </c>
      <c r="C3601" s="1373" t="s">
        <v>2465</v>
      </c>
      <c r="D3601" s="1373" t="s">
        <v>2466</v>
      </c>
      <c r="E3601" s="1373" t="s">
        <v>646</v>
      </c>
      <c r="F3601" s="1373" t="s">
        <v>117</v>
      </c>
      <c r="G3601" s="1374">
        <v>0</v>
      </c>
      <c r="H3601" s="1374">
        <v>121590.83</v>
      </c>
      <c r="I3601" s="1374">
        <v>0</v>
      </c>
      <c r="J3601" s="1374">
        <v>5480168.1200000001</v>
      </c>
      <c r="K3601" s="1374">
        <v>-121590.83</v>
      </c>
      <c r="L3601" s="1374">
        <v>-5480168.1200000001</v>
      </c>
    </row>
    <row r="3602" spans="1:12" ht="21">
      <c r="A3602" s="1372">
        <v>45535</v>
      </c>
      <c r="B3602" s="1373" t="s">
        <v>2397</v>
      </c>
      <c r="C3602" s="1373" t="s">
        <v>2465</v>
      </c>
      <c r="D3602" s="1373" t="s">
        <v>2466</v>
      </c>
      <c r="E3602" s="1373" t="s">
        <v>647</v>
      </c>
      <c r="F3602" s="1373" t="s">
        <v>118</v>
      </c>
      <c r="G3602" s="1374">
        <v>0</v>
      </c>
      <c r="H3602" s="1374">
        <v>4050.42</v>
      </c>
      <c r="I3602" s="1374">
        <v>0</v>
      </c>
      <c r="J3602" s="1374">
        <v>2268053.13</v>
      </c>
      <c r="K3602" s="1374">
        <v>-4050.42</v>
      </c>
      <c r="L3602" s="1374">
        <v>-2268053.13</v>
      </c>
    </row>
    <row r="3603" spans="1:12" ht="21">
      <c r="A3603" s="1372">
        <v>45535</v>
      </c>
      <c r="B3603" s="1373" t="s">
        <v>2397</v>
      </c>
      <c r="C3603" s="1373" t="s">
        <v>2465</v>
      </c>
      <c r="D3603" s="1373" t="s">
        <v>2466</v>
      </c>
      <c r="E3603" s="1373" t="s">
        <v>648</v>
      </c>
      <c r="F3603" s="1373" t="s">
        <v>119</v>
      </c>
      <c r="G3603" s="1374">
        <v>0</v>
      </c>
      <c r="H3603" s="1374">
        <v>765</v>
      </c>
      <c r="I3603" s="1374">
        <v>0</v>
      </c>
      <c r="J3603" s="1374">
        <v>114527.59</v>
      </c>
      <c r="K3603" s="1374">
        <v>-765</v>
      </c>
      <c r="L3603" s="1374">
        <v>-114527.59</v>
      </c>
    </row>
    <row r="3604" spans="1:12" ht="21">
      <c r="A3604" s="1372">
        <v>45535</v>
      </c>
      <c r="B3604" s="1373" t="s">
        <v>2397</v>
      </c>
      <c r="C3604" s="1373" t="s">
        <v>2465</v>
      </c>
      <c r="D3604" s="1373" t="s">
        <v>2466</v>
      </c>
      <c r="E3604" s="1373" t="s">
        <v>649</v>
      </c>
      <c r="F3604" s="1373" t="s">
        <v>120</v>
      </c>
      <c r="G3604" s="1375"/>
      <c r="H3604" s="1375"/>
      <c r="I3604" s="1375"/>
      <c r="J3604" s="1375"/>
      <c r="K3604" s="1375"/>
      <c r="L3604" s="1375"/>
    </row>
    <row r="3605" spans="1:12" ht="21">
      <c r="A3605" s="1372">
        <v>45535</v>
      </c>
      <c r="B3605" s="1373" t="s">
        <v>2397</v>
      </c>
      <c r="C3605" s="1373" t="s">
        <v>2465</v>
      </c>
      <c r="D3605" s="1373" t="s">
        <v>2466</v>
      </c>
      <c r="E3605" s="1373" t="s">
        <v>650</v>
      </c>
      <c r="F3605" s="1373" t="s">
        <v>1466</v>
      </c>
      <c r="G3605" s="1375"/>
      <c r="H3605" s="1375"/>
      <c r="I3605" s="1375"/>
      <c r="J3605" s="1375"/>
      <c r="K3605" s="1375"/>
      <c r="L3605" s="1375"/>
    </row>
    <row r="3606" spans="1:12" ht="21">
      <c r="A3606" s="1372">
        <v>45535</v>
      </c>
      <c r="B3606" s="1373" t="s">
        <v>2397</v>
      </c>
      <c r="C3606" s="1373" t="s">
        <v>2465</v>
      </c>
      <c r="D3606" s="1373" t="s">
        <v>2466</v>
      </c>
      <c r="E3606" s="1373" t="s">
        <v>651</v>
      </c>
      <c r="F3606" s="1373" t="s">
        <v>121</v>
      </c>
      <c r="G3606" s="1375"/>
      <c r="H3606" s="1375"/>
      <c r="I3606" s="1375"/>
      <c r="J3606" s="1375"/>
      <c r="K3606" s="1375"/>
      <c r="L3606" s="1375"/>
    </row>
    <row r="3607" spans="1:12" ht="21">
      <c r="A3607" s="1372">
        <v>45535</v>
      </c>
      <c r="B3607" s="1373" t="s">
        <v>2397</v>
      </c>
      <c r="C3607" s="1373" t="s">
        <v>2465</v>
      </c>
      <c r="D3607" s="1373" t="s">
        <v>2466</v>
      </c>
      <c r="E3607" s="1373" t="s">
        <v>652</v>
      </c>
      <c r="F3607" s="1373" t="s">
        <v>122</v>
      </c>
      <c r="G3607" s="1375"/>
      <c r="H3607" s="1375"/>
      <c r="I3607" s="1375"/>
      <c r="J3607" s="1375"/>
      <c r="K3607" s="1375"/>
      <c r="L3607" s="1375"/>
    </row>
    <row r="3608" spans="1:12" ht="21">
      <c r="A3608" s="1372">
        <v>45535</v>
      </c>
      <c r="B3608" s="1373" t="s">
        <v>2397</v>
      </c>
      <c r="C3608" s="1373" t="s">
        <v>2465</v>
      </c>
      <c r="D3608" s="1373" t="s">
        <v>2466</v>
      </c>
      <c r="E3608" s="1373" t="s">
        <v>653</v>
      </c>
      <c r="F3608" s="1373" t="s">
        <v>123</v>
      </c>
      <c r="G3608" s="1375"/>
      <c r="H3608" s="1375"/>
      <c r="I3608" s="1375"/>
      <c r="J3608" s="1375"/>
      <c r="K3608" s="1375"/>
      <c r="L3608" s="1375"/>
    </row>
    <row r="3609" spans="1:12" ht="21">
      <c r="A3609" s="1372">
        <v>45535</v>
      </c>
      <c r="B3609" s="1373" t="s">
        <v>2397</v>
      </c>
      <c r="C3609" s="1373" t="s">
        <v>2465</v>
      </c>
      <c r="D3609" s="1373" t="s">
        <v>2466</v>
      </c>
      <c r="E3609" s="1373" t="s">
        <v>654</v>
      </c>
      <c r="F3609" s="1373" t="s">
        <v>1467</v>
      </c>
      <c r="G3609" s="1374">
        <v>0</v>
      </c>
      <c r="H3609" s="1374">
        <v>0</v>
      </c>
      <c r="I3609" s="1374">
        <v>1671916.67</v>
      </c>
      <c r="J3609" s="1374">
        <v>0</v>
      </c>
      <c r="K3609" s="1374">
        <v>0</v>
      </c>
      <c r="L3609" s="1374">
        <v>1671916.67</v>
      </c>
    </row>
    <row r="3610" spans="1:12" ht="21">
      <c r="A3610" s="1372">
        <v>45535</v>
      </c>
      <c r="B3610" s="1373" t="s">
        <v>2397</v>
      </c>
      <c r="C3610" s="1373" t="s">
        <v>2465</v>
      </c>
      <c r="D3610" s="1373" t="s">
        <v>2466</v>
      </c>
      <c r="E3610" s="1373" t="s">
        <v>655</v>
      </c>
      <c r="F3610" s="1373" t="s">
        <v>1468</v>
      </c>
      <c r="G3610" s="1375"/>
      <c r="H3610" s="1375"/>
      <c r="I3610" s="1375"/>
      <c r="J3610" s="1375"/>
      <c r="K3610" s="1375"/>
      <c r="L3610" s="1375"/>
    </row>
    <row r="3611" spans="1:12" ht="21">
      <c r="A3611" s="1372">
        <v>45535</v>
      </c>
      <c r="B3611" s="1373" t="s">
        <v>2397</v>
      </c>
      <c r="C3611" s="1373" t="s">
        <v>2465</v>
      </c>
      <c r="D3611" s="1373" t="s">
        <v>2466</v>
      </c>
      <c r="E3611" s="1373" t="s">
        <v>656</v>
      </c>
      <c r="F3611" s="1373" t="s">
        <v>1469</v>
      </c>
      <c r="G3611" s="1374">
        <v>0</v>
      </c>
      <c r="H3611" s="1374">
        <v>25000</v>
      </c>
      <c r="I3611" s="1374">
        <v>0</v>
      </c>
      <c r="J3611" s="1374">
        <v>371915.67</v>
      </c>
      <c r="K3611" s="1374">
        <v>-25000</v>
      </c>
      <c r="L3611" s="1374">
        <v>-371915.67</v>
      </c>
    </row>
    <row r="3612" spans="1:12" ht="21">
      <c r="A3612" s="1372">
        <v>45535</v>
      </c>
      <c r="B3612" s="1373" t="s">
        <v>2397</v>
      </c>
      <c r="C3612" s="1373" t="s">
        <v>2465</v>
      </c>
      <c r="D3612" s="1373" t="s">
        <v>2466</v>
      </c>
      <c r="E3612" s="1373" t="s">
        <v>657</v>
      </c>
      <c r="F3612" s="1373" t="s">
        <v>1470</v>
      </c>
      <c r="G3612" s="1375"/>
      <c r="H3612" s="1375"/>
      <c r="I3612" s="1375"/>
      <c r="J3612" s="1375"/>
      <c r="K3612" s="1375"/>
      <c r="L3612" s="1375"/>
    </row>
    <row r="3613" spans="1:12" ht="21">
      <c r="A3613" s="1372">
        <v>45535</v>
      </c>
      <c r="B3613" s="1373" t="s">
        <v>2397</v>
      </c>
      <c r="C3613" s="1373" t="s">
        <v>2465</v>
      </c>
      <c r="D3613" s="1373" t="s">
        <v>2466</v>
      </c>
      <c r="E3613" s="1373" t="s">
        <v>658</v>
      </c>
      <c r="F3613" s="1373" t="s">
        <v>124</v>
      </c>
      <c r="G3613" s="1375"/>
      <c r="H3613" s="1375"/>
      <c r="I3613" s="1375"/>
      <c r="J3613" s="1375"/>
      <c r="K3613" s="1375"/>
      <c r="L3613" s="1375"/>
    </row>
    <row r="3614" spans="1:12" ht="21">
      <c r="A3614" s="1372">
        <v>45535</v>
      </c>
      <c r="B3614" s="1373" t="s">
        <v>2397</v>
      </c>
      <c r="C3614" s="1373" t="s">
        <v>2465</v>
      </c>
      <c r="D3614" s="1373" t="s">
        <v>2466</v>
      </c>
      <c r="E3614" s="1373" t="s">
        <v>659</v>
      </c>
      <c r="F3614" s="1373" t="s">
        <v>125</v>
      </c>
      <c r="G3614" s="1375"/>
      <c r="H3614" s="1375"/>
      <c r="I3614" s="1375"/>
      <c r="J3614" s="1375"/>
      <c r="K3614" s="1375"/>
      <c r="L3614" s="1375"/>
    </row>
    <row r="3615" spans="1:12" ht="21">
      <c r="A3615" s="1372">
        <v>45535</v>
      </c>
      <c r="B3615" s="1373" t="s">
        <v>2397</v>
      </c>
      <c r="C3615" s="1373" t="s">
        <v>2465</v>
      </c>
      <c r="D3615" s="1373" t="s">
        <v>2466</v>
      </c>
      <c r="E3615" s="1373" t="s">
        <v>660</v>
      </c>
      <c r="F3615" s="1373" t="s">
        <v>1471</v>
      </c>
      <c r="G3615" s="1375"/>
      <c r="H3615" s="1375"/>
      <c r="I3615" s="1375"/>
      <c r="J3615" s="1375"/>
      <c r="K3615" s="1375"/>
      <c r="L3615" s="1375"/>
    </row>
    <row r="3616" spans="1:12" ht="21">
      <c r="A3616" s="1372">
        <v>45535</v>
      </c>
      <c r="B3616" s="1373" t="s">
        <v>2397</v>
      </c>
      <c r="C3616" s="1373" t="s">
        <v>2465</v>
      </c>
      <c r="D3616" s="1373" t="s">
        <v>2466</v>
      </c>
      <c r="E3616" s="1373" t="s">
        <v>1918</v>
      </c>
      <c r="F3616" s="1373" t="s">
        <v>1919</v>
      </c>
      <c r="G3616" s="1375"/>
      <c r="H3616" s="1375"/>
      <c r="I3616" s="1375"/>
      <c r="J3616" s="1375"/>
      <c r="K3616" s="1375"/>
      <c r="L3616" s="1375"/>
    </row>
    <row r="3617" spans="1:12" ht="21">
      <c r="A3617" s="1372">
        <v>45535</v>
      </c>
      <c r="B3617" s="1373" t="s">
        <v>2397</v>
      </c>
      <c r="C3617" s="1373" t="s">
        <v>2465</v>
      </c>
      <c r="D3617" s="1373" t="s">
        <v>2466</v>
      </c>
      <c r="E3617" s="1373" t="s">
        <v>1920</v>
      </c>
      <c r="F3617" s="1373" t="s">
        <v>1921</v>
      </c>
      <c r="G3617" s="1375"/>
      <c r="H3617" s="1375"/>
      <c r="I3617" s="1375"/>
      <c r="J3617" s="1375"/>
      <c r="K3617" s="1375"/>
      <c r="L3617" s="1375"/>
    </row>
    <row r="3618" spans="1:12" ht="21">
      <c r="A3618" s="1372">
        <v>45535</v>
      </c>
      <c r="B3618" s="1373" t="s">
        <v>2397</v>
      </c>
      <c r="C3618" s="1373" t="s">
        <v>2465</v>
      </c>
      <c r="D3618" s="1373" t="s">
        <v>2466</v>
      </c>
      <c r="E3618" s="1373" t="s">
        <v>661</v>
      </c>
      <c r="F3618" s="1373" t="s">
        <v>1472</v>
      </c>
      <c r="G3618" s="1375"/>
      <c r="H3618" s="1375"/>
      <c r="I3618" s="1375"/>
      <c r="J3618" s="1375"/>
      <c r="K3618" s="1375"/>
      <c r="L3618" s="1375"/>
    </row>
    <row r="3619" spans="1:12" ht="21">
      <c r="A3619" s="1372">
        <v>45535</v>
      </c>
      <c r="B3619" s="1373" t="s">
        <v>2397</v>
      </c>
      <c r="C3619" s="1373" t="s">
        <v>2465</v>
      </c>
      <c r="D3619" s="1373" t="s">
        <v>2466</v>
      </c>
      <c r="E3619" s="1373" t="s">
        <v>662</v>
      </c>
      <c r="F3619" s="1373" t="s">
        <v>2177</v>
      </c>
      <c r="G3619" s="1375"/>
      <c r="H3619" s="1375"/>
      <c r="I3619" s="1375"/>
      <c r="J3619" s="1375"/>
      <c r="K3619" s="1375"/>
      <c r="L3619" s="1375"/>
    </row>
    <row r="3620" spans="1:12" ht="21">
      <c r="A3620" s="1372">
        <v>45535</v>
      </c>
      <c r="B3620" s="1373" t="s">
        <v>2397</v>
      </c>
      <c r="C3620" s="1373" t="s">
        <v>2465</v>
      </c>
      <c r="D3620" s="1373" t="s">
        <v>2466</v>
      </c>
      <c r="E3620" s="1373" t="s">
        <v>663</v>
      </c>
      <c r="F3620" s="1373" t="s">
        <v>2178</v>
      </c>
      <c r="G3620" s="1375"/>
      <c r="H3620" s="1375"/>
      <c r="I3620" s="1375"/>
      <c r="J3620" s="1375"/>
      <c r="K3620" s="1375"/>
      <c r="L3620" s="1375"/>
    </row>
    <row r="3621" spans="1:12" ht="21">
      <c r="A3621" s="1372">
        <v>45535</v>
      </c>
      <c r="B3621" s="1373" t="s">
        <v>2397</v>
      </c>
      <c r="C3621" s="1373" t="s">
        <v>2465</v>
      </c>
      <c r="D3621" s="1373" t="s">
        <v>2466</v>
      </c>
      <c r="E3621" s="1373" t="s">
        <v>664</v>
      </c>
      <c r="F3621" s="1373" t="s">
        <v>127</v>
      </c>
      <c r="G3621" s="1375"/>
      <c r="H3621" s="1375"/>
      <c r="I3621" s="1375"/>
      <c r="J3621" s="1375"/>
      <c r="K3621" s="1375"/>
      <c r="L3621" s="1375"/>
    </row>
    <row r="3622" spans="1:12" ht="21">
      <c r="A3622" s="1372">
        <v>45535</v>
      </c>
      <c r="B3622" s="1373" t="s">
        <v>2397</v>
      </c>
      <c r="C3622" s="1373" t="s">
        <v>2465</v>
      </c>
      <c r="D3622" s="1373" t="s">
        <v>2466</v>
      </c>
      <c r="E3622" s="1373" t="s">
        <v>665</v>
      </c>
      <c r="F3622" s="1373" t="s">
        <v>2179</v>
      </c>
      <c r="G3622" s="1375"/>
      <c r="H3622" s="1375"/>
      <c r="I3622" s="1375"/>
      <c r="J3622" s="1375"/>
      <c r="K3622" s="1375"/>
      <c r="L3622" s="1375"/>
    </row>
    <row r="3623" spans="1:12" ht="21">
      <c r="A3623" s="1372">
        <v>45535</v>
      </c>
      <c r="B3623" s="1373" t="s">
        <v>2397</v>
      </c>
      <c r="C3623" s="1373" t="s">
        <v>2465</v>
      </c>
      <c r="D3623" s="1373" t="s">
        <v>2466</v>
      </c>
      <c r="E3623" s="1373" t="s">
        <v>666</v>
      </c>
      <c r="F3623" s="1373" t="s">
        <v>2180</v>
      </c>
      <c r="G3623" s="1375"/>
      <c r="H3623" s="1375"/>
      <c r="I3623" s="1375"/>
      <c r="J3623" s="1375"/>
      <c r="K3623" s="1375"/>
      <c r="L3623" s="1375"/>
    </row>
    <row r="3624" spans="1:12" ht="21">
      <c r="A3624" s="1372">
        <v>45535</v>
      </c>
      <c r="B3624" s="1373" t="s">
        <v>2397</v>
      </c>
      <c r="C3624" s="1373" t="s">
        <v>2465</v>
      </c>
      <c r="D3624" s="1373" t="s">
        <v>2466</v>
      </c>
      <c r="E3624" s="1373" t="s">
        <v>667</v>
      </c>
      <c r="F3624" s="1373" t="s">
        <v>2042</v>
      </c>
      <c r="G3624" s="1375"/>
      <c r="H3624" s="1375"/>
      <c r="I3624" s="1375"/>
      <c r="J3624" s="1375"/>
      <c r="K3624" s="1375"/>
      <c r="L3624" s="1375"/>
    </row>
    <row r="3625" spans="1:12" ht="21">
      <c r="A3625" s="1372">
        <v>45535</v>
      </c>
      <c r="B3625" s="1373" t="s">
        <v>2397</v>
      </c>
      <c r="C3625" s="1373" t="s">
        <v>2465</v>
      </c>
      <c r="D3625" s="1373" t="s">
        <v>2466</v>
      </c>
      <c r="E3625" s="1373" t="s">
        <v>668</v>
      </c>
      <c r="F3625" s="1373" t="s">
        <v>2043</v>
      </c>
      <c r="G3625" s="1375"/>
      <c r="H3625" s="1375"/>
      <c r="I3625" s="1375"/>
      <c r="J3625" s="1375"/>
      <c r="K3625" s="1375"/>
      <c r="L3625" s="1375"/>
    </row>
    <row r="3626" spans="1:12" ht="21">
      <c r="A3626" s="1372">
        <v>45535</v>
      </c>
      <c r="B3626" s="1373" t="s">
        <v>2397</v>
      </c>
      <c r="C3626" s="1373" t="s">
        <v>2465</v>
      </c>
      <c r="D3626" s="1373" t="s">
        <v>2466</v>
      </c>
      <c r="E3626" s="1373" t="s">
        <v>669</v>
      </c>
      <c r="F3626" s="1373" t="s">
        <v>2181</v>
      </c>
      <c r="G3626" s="1375"/>
      <c r="H3626" s="1375"/>
      <c r="I3626" s="1375"/>
      <c r="J3626" s="1375"/>
      <c r="K3626" s="1375"/>
      <c r="L3626" s="1375"/>
    </row>
    <row r="3627" spans="1:12" ht="21">
      <c r="A3627" s="1372">
        <v>45535</v>
      </c>
      <c r="B3627" s="1373" t="s">
        <v>2397</v>
      </c>
      <c r="C3627" s="1373" t="s">
        <v>2465</v>
      </c>
      <c r="D3627" s="1373" t="s">
        <v>2466</v>
      </c>
      <c r="E3627" s="1373" t="s">
        <v>1922</v>
      </c>
      <c r="F3627" s="1373" t="s">
        <v>2182</v>
      </c>
      <c r="G3627" s="1375"/>
      <c r="H3627" s="1375"/>
      <c r="I3627" s="1375"/>
      <c r="J3627" s="1375"/>
      <c r="K3627" s="1375"/>
      <c r="L3627" s="1375"/>
    </row>
    <row r="3628" spans="1:12" ht="21">
      <c r="A3628" s="1372">
        <v>45535</v>
      </c>
      <c r="B3628" s="1373" t="s">
        <v>2397</v>
      </c>
      <c r="C3628" s="1373" t="s">
        <v>2465</v>
      </c>
      <c r="D3628" s="1373" t="s">
        <v>2466</v>
      </c>
      <c r="E3628" s="1373" t="s">
        <v>1924</v>
      </c>
      <c r="F3628" s="1373" t="s">
        <v>2183</v>
      </c>
      <c r="G3628" s="1375"/>
      <c r="H3628" s="1375"/>
      <c r="I3628" s="1375"/>
      <c r="J3628" s="1375"/>
      <c r="K3628" s="1375"/>
      <c r="L3628" s="1375"/>
    </row>
    <row r="3629" spans="1:12" ht="21">
      <c r="A3629" s="1372">
        <v>45535</v>
      </c>
      <c r="B3629" s="1373" t="s">
        <v>2397</v>
      </c>
      <c r="C3629" s="1373" t="s">
        <v>2465</v>
      </c>
      <c r="D3629" s="1373" t="s">
        <v>2466</v>
      </c>
      <c r="E3629" s="1373" t="s">
        <v>1926</v>
      </c>
      <c r="F3629" s="1373" t="s">
        <v>2184</v>
      </c>
      <c r="G3629" s="1375"/>
      <c r="H3629" s="1375"/>
      <c r="I3629" s="1375"/>
      <c r="J3629" s="1375"/>
      <c r="K3629" s="1375"/>
      <c r="L3629" s="1375"/>
    </row>
    <row r="3630" spans="1:12" ht="21">
      <c r="A3630" s="1372">
        <v>45535</v>
      </c>
      <c r="B3630" s="1373" t="s">
        <v>2397</v>
      </c>
      <c r="C3630" s="1373" t="s">
        <v>2465</v>
      </c>
      <c r="D3630" s="1373" t="s">
        <v>2466</v>
      </c>
      <c r="E3630" s="1373" t="s">
        <v>1928</v>
      </c>
      <c r="F3630" s="1373" t="s">
        <v>2185</v>
      </c>
      <c r="G3630" s="1375"/>
      <c r="H3630" s="1375"/>
      <c r="I3630" s="1375"/>
      <c r="J3630" s="1375"/>
      <c r="K3630" s="1375"/>
      <c r="L3630" s="1375"/>
    </row>
    <row r="3631" spans="1:12" ht="21">
      <c r="A3631" s="1372">
        <v>45535</v>
      </c>
      <c r="B3631" s="1373" t="s">
        <v>2397</v>
      </c>
      <c r="C3631" s="1373" t="s">
        <v>2465</v>
      </c>
      <c r="D3631" s="1373" t="s">
        <v>2466</v>
      </c>
      <c r="E3631" s="1373" t="s">
        <v>1930</v>
      </c>
      <c r="F3631" s="1373" t="s">
        <v>2186</v>
      </c>
      <c r="G3631" s="1375"/>
      <c r="H3631" s="1375"/>
      <c r="I3631" s="1375"/>
      <c r="J3631" s="1375"/>
      <c r="K3631" s="1375"/>
      <c r="L3631" s="1375"/>
    </row>
    <row r="3632" spans="1:12" ht="21">
      <c r="A3632" s="1372">
        <v>45535</v>
      </c>
      <c r="B3632" s="1373" t="s">
        <v>2397</v>
      </c>
      <c r="C3632" s="1373" t="s">
        <v>2465</v>
      </c>
      <c r="D3632" s="1373" t="s">
        <v>2466</v>
      </c>
      <c r="E3632" s="1373" t="s">
        <v>1932</v>
      </c>
      <c r="F3632" s="1373" t="s">
        <v>2187</v>
      </c>
      <c r="G3632" s="1375"/>
      <c r="H3632" s="1375"/>
      <c r="I3632" s="1375"/>
      <c r="J3632" s="1375"/>
      <c r="K3632" s="1375"/>
      <c r="L3632" s="1375"/>
    </row>
    <row r="3633" spans="1:12" ht="21">
      <c r="A3633" s="1372">
        <v>45535</v>
      </c>
      <c r="B3633" s="1373" t="s">
        <v>2397</v>
      </c>
      <c r="C3633" s="1373" t="s">
        <v>2465</v>
      </c>
      <c r="D3633" s="1373" t="s">
        <v>2466</v>
      </c>
      <c r="E3633" s="1373" t="s">
        <v>1934</v>
      </c>
      <c r="F3633" s="1373" t="s">
        <v>2188</v>
      </c>
      <c r="G3633" s="1375"/>
      <c r="H3633" s="1375"/>
      <c r="I3633" s="1375"/>
      <c r="J3633" s="1375"/>
      <c r="K3633" s="1375"/>
      <c r="L3633" s="1375"/>
    </row>
    <row r="3634" spans="1:12" ht="21">
      <c r="A3634" s="1372">
        <v>45535</v>
      </c>
      <c r="B3634" s="1373" t="s">
        <v>2397</v>
      </c>
      <c r="C3634" s="1373" t="s">
        <v>2465</v>
      </c>
      <c r="D3634" s="1373" t="s">
        <v>2466</v>
      </c>
      <c r="E3634" s="1373" t="s">
        <v>1936</v>
      </c>
      <c r="F3634" s="1373" t="s">
        <v>2189</v>
      </c>
      <c r="G3634" s="1375"/>
      <c r="H3634" s="1375"/>
      <c r="I3634" s="1375"/>
      <c r="J3634" s="1375"/>
      <c r="K3634" s="1375"/>
      <c r="L3634" s="1375"/>
    </row>
    <row r="3635" spans="1:12" ht="21">
      <c r="A3635" s="1372">
        <v>45535</v>
      </c>
      <c r="B3635" s="1373" t="s">
        <v>2397</v>
      </c>
      <c r="C3635" s="1373" t="s">
        <v>2465</v>
      </c>
      <c r="D3635" s="1373" t="s">
        <v>2466</v>
      </c>
      <c r="E3635" s="1373" t="s">
        <v>670</v>
      </c>
      <c r="F3635" s="1373" t="s">
        <v>2172</v>
      </c>
      <c r="G3635" s="1375"/>
      <c r="H3635" s="1375"/>
      <c r="I3635" s="1375"/>
      <c r="J3635" s="1375"/>
      <c r="K3635" s="1375"/>
      <c r="L3635" s="1375"/>
    </row>
    <row r="3636" spans="1:12" ht="21">
      <c r="A3636" s="1372">
        <v>45535</v>
      </c>
      <c r="B3636" s="1373" t="s">
        <v>2397</v>
      </c>
      <c r="C3636" s="1373" t="s">
        <v>2465</v>
      </c>
      <c r="D3636" s="1373" t="s">
        <v>2466</v>
      </c>
      <c r="E3636" s="1373" t="s">
        <v>1938</v>
      </c>
      <c r="F3636" s="1373" t="s">
        <v>1939</v>
      </c>
      <c r="G3636" s="1375"/>
      <c r="H3636" s="1375"/>
      <c r="I3636" s="1375"/>
      <c r="J3636" s="1375"/>
      <c r="K3636" s="1375"/>
      <c r="L3636" s="1375"/>
    </row>
    <row r="3637" spans="1:12" ht="21">
      <c r="A3637" s="1372">
        <v>45535</v>
      </c>
      <c r="B3637" s="1373" t="s">
        <v>2397</v>
      </c>
      <c r="C3637" s="1373" t="s">
        <v>2465</v>
      </c>
      <c r="D3637" s="1373" t="s">
        <v>2466</v>
      </c>
      <c r="E3637" s="1373" t="s">
        <v>671</v>
      </c>
      <c r="F3637" s="1373" t="s">
        <v>128</v>
      </c>
      <c r="G3637" s="1375"/>
      <c r="H3637" s="1375"/>
      <c r="I3637" s="1375"/>
      <c r="J3637" s="1375"/>
      <c r="K3637" s="1375"/>
      <c r="L3637" s="1375"/>
    </row>
    <row r="3638" spans="1:12" ht="21">
      <c r="A3638" s="1372">
        <v>45535</v>
      </c>
      <c r="B3638" s="1373" t="s">
        <v>2397</v>
      </c>
      <c r="C3638" s="1373" t="s">
        <v>2465</v>
      </c>
      <c r="D3638" s="1373" t="s">
        <v>2466</v>
      </c>
      <c r="E3638" s="1373" t="s">
        <v>672</v>
      </c>
      <c r="F3638" s="1373" t="s">
        <v>129</v>
      </c>
      <c r="G3638" s="1375"/>
      <c r="H3638" s="1375"/>
      <c r="I3638" s="1375"/>
      <c r="J3638" s="1375"/>
      <c r="K3638" s="1375"/>
      <c r="L3638" s="1375"/>
    </row>
    <row r="3639" spans="1:12" ht="21">
      <c r="A3639" s="1372">
        <v>45535</v>
      </c>
      <c r="B3639" s="1373" t="s">
        <v>2397</v>
      </c>
      <c r="C3639" s="1373" t="s">
        <v>2465</v>
      </c>
      <c r="D3639" s="1373" t="s">
        <v>2466</v>
      </c>
      <c r="E3639" s="1373" t="s">
        <v>673</v>
      </c>
      <c r="F3639" s="1373" t="s">
        <v>2190</v>
      </c>
      <c r="G3639" s="1375"/>
      <c r="H3639" s="1375"/>
      <c r="I3639" s="1375"/>
      <c r="J3639" s="1375"/>
      <c r="K3639" s="1375"/>
      <c r="L3639" s="1375"/>
    </row>
    <row r="3640" spans="1:12" ht="42">
      <c r="A3640" s="1372">
        <v>45535</v>
      </c>
      <c r="B3640" s="1373" t="s">
        <v>2397</v>
      </c>
      <c r="C3640" s="1373" t="s">
        <v>2465</v>
      </c>
      <c r="D3640" s="1373" t="s">
        <v>2466</v>
      </c>
      <c r="E3640" s="1373" t="s">
        <v>674</v>
      </c>
      <c r="F3640" s="1373" t="s">
        <v>2191</v>
      </c>
      <c r="G3640" s="1375"/>
      <c r="H3640" s="1375"/>
      <c r="I3640" s="1375"/>
      <c r="J3640" s="1375"/>
      <c r="K3640" s="1375"/>
      <c r="L3640" s="1375"/>
    </row>
    <row r="3641" spans="1:12" ht="42">
      <c r="A3641" s="1372">
        <v>45535</v>
      </c>
      <c r="B3641" s="1373" t="s">
        <v>2397</v>
      </c>
      <c r="C3641" s="1373" t="s">
        <v>2465</v>
      </c>
      <c r="D3641" s="1373" t="s">
        <v>2466</v>
      </c>
      <c r="E3641" s="1373" t="s">
        <v>675</v>
      </c>
      <c r="F3641" s="1373" t="s">
        <v>2192</v>
      </c>
      <c r="G3641" s="1375"/>
      <c r="H3641" s="1375"/>
      <c r="I3641" s="1375"/>
      <c r="J3641" s="1375"/>
      <c r="K3641" s="1375"/>
      <c r="L3641" s="1375"/>
    </row>
    <row r="3642" spans="1:12" ht="21">
      <c r="A3642" s="1372">
        <v>45535</v>
      </c>
      <c r="B3642" s="1373" t="s">
        <v>2397</v>
      </c>
      <c r="C3642" s="1373" t="s">
        <v>2465</v>
      </c>
      <c r="D3642" s="1373" t="s">
        <v>2466</v>
      </c>
      <c r="E3642" s="1373" t="s">
        <v>676</v>
      </c>
      <c r="F3642" s="1373" t="s">
        <v>2193</v>
      </c>
      <c r="G3642" s="1375"/>
      <c r="H3642" s="1375"/>
      <c r="I3642" s="1375"/>
      <c r="J3642" s="1375"/>
      <c r="K3642" s="1375"/>
      <c r="L3642" s="1375"/>
    </row>
    <row r="3643" spans="1:12" ht="21">
      <c r="A3643" s="1372">
        <v>45535</v>
      </c>
      <c r="B3643" s="1373" t="s">
        <v>2397</v>
      </c>
      <c r="C3643" s="1373" t="s">
        <v>2465</v>
      </c>
      <c r="D3643" s="1373" t="s">
        <v>2466</v>
      </c>
      <c r="E3643" s="1373" t="s">
        <v>677</v>
      </c>
      <c r="F3643" s="1373" t="s">
        <v>2194</v>
      </c>
      <c r="G3643" s="1375"/>
      <c r="H3643" s="1375"/>
      <c r="I3643" s="1375"/>
      <c r="J3643" s="1375"/>
      <c r="K3643" s="1375"/>
      <c r="L3643" s="1375"/>
    </row>
    <row r="3644" spans="1:12" ht="42">
      <c r="A3644" s="1372">
        <v>45535</v>
      </c>
      <c r="B3644" s="1373" t="s">
        <v>2397</v>
      </c>
      <c r="C3644" s="1373" t="s">
        <v>2465</v>
      </c>
      <c r="D3644" s="1373" t="s">
        <v>2466</v>
      </c>
      <c r="E3644" s="1373" t="s">
        <v>678</v>
      </c>
      <c r="F3644" s="1373" t="s">
        <v>2195</v>
      </c>
      <c r="G3644" s="1375"/>
      <c r="H3644" s="1375"/>
      <c r="I3644" s="1375"/>
      <c r="J3644" s="1375"/>
      <c r="K3644" s="1375"/>
      <c r="L3644" s="1375"/>
    </row>
    <row r="3645" spans="1:12" ht="42">
      <c r="A3645" s="1372">
        <v>45535</v>
      </c>
      <c r="B3645" s="1373" t="s">
        <v>2397</v>
      </c>
      <c r="C3645" s="1373" t="s">
        <v>2465</v>
      </c>
      <c r="D3645" s="1373" t="s">
        <v>2466</v>
      </c>
      <c r="E3645" s="1373" t="s">
        <v>679</v>
      </c>
      <c r="F3645" s="1373" t="s">
        <v>2196</v>
      </c>
      <c r="G3645" s="1375"/>
      <c r="H3645" s="1375"/>
      <c r="I3645" s="1375"/>
      <c r="J3645" s="1375"/>
      <c r="K3645" s="1375"/>
      <c r="L3645" s="1375"/>
    </row>
    <row r="3646" spans="1:12" ht="42">
      <c r="A3646" s="1372">
        <v>45535</v>
      </c>
      <c r="B3646" s="1373" t="s">
        <v>2397</v>
      </c>
      <c r="C3646" s="1373" t="s">
        <v>2465</v>
      </c>
      <c r="D3646" s="1373" t="s">
        <v>2466</v>
      </c>
      <c r="E3646" s="1373" t="s">
        <v>680</v>
      </c>
      <c r="F3646" s="1373" t="s">
        <v>2197</v>
      </c>
      <c r="G3646" s="1375"/>
      <c r="H3646" s="1375"/>
      <c r="I3646" s="1375"/>
      <c r="J3646" s="1375"/>
      <c r="K3646" s="1375"/>
      <c r="L3646" s="1375"/>
    </row>
    <row r="3647" spans="1:12" ht="21">
      <c r="A3647" s="1372">
        <v>45535</v>
      </c>
      <c r="B3647" s="1373" t="s">
        <v>2397</v>
      </c>
      <c r="C3647" s="1373" t="s">
        <v>2465</v>
      </c>
      <c r="D3647" s="1373" t="s">
        <v>2466</v>
      </c>
      <c r="E3647" s="1373" t="s">
        <v>1943</v>
      </c>
      <c r="F3647" s="1373" t="s">
        <v>1940</v>
      </c>
      <c r="G3647" s="1375"/>
      <c r="H3647" s="1375"/>
      <c r="I3647" s="1375"/>
      <c r="J3647" s="1375"/>
      <c r="K3647" s="1375"/>
      <c r="L3647" s="1375"/>
    </row>
    <row r="3648" spans="1:12" ht="42">
      <c r="A3648" s="1372">
        <v>45535</v>
      </c>
      <c r="B3648" s="1373" t="s">
        <v>2397</v>
      </c>
      <c r="C3648" s="1373" t="s">
        <v>2465</v>
      </c>
      <c r="D3648" s="1373" t="s">
        <v>2466</v>
      </c>
      <c r="E3648" s="1373" t="s">
        <v>1944</v>
      </c>
      <c r="F3648" s="1373" t="s">
        <v>2198</v>
      </c>
      <c r="G3648" s="1375"/>
      <c r="H3648" s="1375"/>
      <c r="I3648" s="1375"/>
      <c r="J3648" s="1375"/>
      <c r="K3648" s="1375"/>
      <c r="L3648" s="1375"/>
    </row>
    <row r="3649" spans="1:12" ht="42">
      <c r="A3649" s="1372">
        <v>45535</v>
      </c>
      <c r="B3649" s="1373" t="s">
        <v>2397</v>
      </c>
      <c r="C3649" s="1373" t="s">
        <v>2465</v>
      </c>
      <c r="D3649" s="1373" t="s">
        <v>2466</v>
      </c>
      <c r="E3649" s="1373" t="s">
        <v>1945</v>
      </c>
      <c r="F3649" s="1373" t="s">
        <v>2199</v>
      </c>
      <c r="G3649" s="1375"/>
      <c r="H3649" s="1375"/>
      <c r="I3649" s="1375"/>
      <c r="J3649" s="1375"/>
      <c r="K3649" s="1375"/>
      <c r="L3649" s="1375"/>
    </row>
    <row r="3650" spans="1:12" ht="21">
      <c r="A3650" s="1372">
        <v>45535</v>
      </c>
      <c r="B3650" s="1373" t="s">
        <v>2397</v>
      </c>
      <c r="C3650" s="1373" t="s">
        <v>2465</v>
      </c>
      <c r="D3650" s="1373" t="s">
        <v>2466</v>
      </c>
      <c r="E3650" s="1373" t="s">
        <v>1946</v>
      </c>
      <c r="F3650" s="1373" t="s">
        <v>2200</v>
      </c>
      <c r="G3650" s="1375"/>
      <c r="H3650" s="1375"/>
      <c r="I3650" s="1375"/>
      <c r="J3650" s="1375"/>
      <c r="K3650" s="1375"/>
      <c r="L3650" s="1375"/>
    </row>
    <row r="3651" spans="1:12" ht="21">
      <c r="A3651" s="1372">
        <v>45535</v>
      </c>
      <c r="B3651" s="1373" t="s">
        <v>2397</v>
      </c>
      <c r="C3651" s="1373" t="s">
        <v>2465</v>
      </c>
      <c r="D3651" s="1373" t="s">
        <v>2466</v>
      </c>
      <c r="E3651" s="1373" t="s">
        <v>1947</v>
      </c>
      <c r="F3651" s="1373" t="s">
        <v>2194</v>
      </c>
      <c r="G3651" s="1375"/>
      <c r="H3651" s="1375"/>
      <c r="I3651" s="1375"/>
      <c r="J3651" s="1375"/>
      <c r="K3651" s="1375"/>
      <c r="L3651" s="1375"/>
    </row>
    <row r="3652" spans="1:12" ht="42">
      <c r="A3652" s="1372">
        <v>45535</v>
      </c>
      <c r="B3652" s="1373" t="s">
        <v>2397</v>
      </c>
      <c r="C3652" s="1373" t="s">
        <v>2465</v>
      </c>
      <c r="D3652" s="1373" t="s">
        <v>2466</v>
      </c>
      <c r="E3652" s="1373" t="s">
        <v>1948</v>
      </c>
      <c r="F3652" s="1373" t="s">
        <v>2195</v>
      </c>
      <c r="G3652" s="1375"/>
      <c r="H3652" s="1375"/>
      <c r="I3652" s="1375"/>
      <c r="J3652" s="1375"/>
      <c r="K3652" s="1375"/>
      <c r="L3652" s="1375"/>
    </row>
    <row r="3653" spans="1:12" ht="42">
      <c r="A3653" s="1372">
        <v>45535</v>
      </c>
      <c r="B3653" s="1373" t="s">
        <v>2397</v>
      </c>
      <c r="C3653" s="1373" t="s">
        <v>2465</v>
      </c>
      <c r="D3653" s="1373" t="s">
        <v>2466</v>
      </c>
      <c r="E3653" s="1373" t="s">
        <v>1949</v>
      </c>
      <c r="F3653" s="1373" t="s">
        <v>2196</v>
      </c>
      <c r="G3653" s="1375"/>
      <c r="H3653" s="1375"/>
      <c r="I3653" s="1375"/>
      <c r="J3653" s="1375"/>
      <c r="K3653" s="1375"/>
      <c r="L3653" s="1375"/>
    </row>
    <row r="3654" spans="1:12" ht="42">
      <c r="A3654" s="1372">
        <v>45535</v>
      </c>
      <c r="B3654" s="1373" t="s">
        <v>2397</v>
      </c>
      <c r="C3654" s="1373" t="s">
        <v>2465</v>
      </c>
      <c r="D3654" s="1373" t="s">
        <v>2466</v>
      </c>
      <c r="E3654" s="1373" t="s">
        <v>1950</v>
      </c>
      <c r="F3654" s="1373" t="s">
        <v>2197</v>
      </c>
      <c r="G3654" s="1375"/>
      <c r="H3654" s="1375"/>
      <c r="I3654" s="1375"/>
      <c r="J3654" s="1375"/>
      <c r="K3654" s="1375"/>
      <c r="L3654" s="1375"/>
    </row>
    <row r="3655" spans="1:12" ht="21">
      <c r="A3655" s="1372">
        <v>45535</v>
      </c>
      <c r="B3655" s="1373" t="s">
        <v>2397</v>
      </c>
      <c r="C3655" s="1373" t="s">
        <v>2465</v>
      </c>
      <c r="D3655" s="1373" t="s">
        <v>2466</v>
      </c>
      <c r="E3655" s="1373" t="s">
        <v>681</v>
      </c>
      <c r="F3655" s="1373" t="s">
        <v>2201</v>
      </c>
      <c r="G3655" s="1374">
        <v>493359.02</v>
      </c>
      <c r="H3655" s="1374">
        <v>883454.81</v>
      </c>
      <c r="I3655" s="1374">
        <v>0</v>
      </c>
      <c r="J3655" s="1374">
        <v>3127855.17</v>
      </c>
      <c r="K3655" s="1374">
        <v>390095.79</v>
      </c>
      <c r="L3655" s="1374">
        <v>3127855.17</v>
      </c>
    </row>
    <row r="3656" spans="1:12" ht="21">
      <c r="A3656" s="1372">
        <v>45535</v>
      </c>
      <c r="B3656" s="1373" t="s">
        <v>2397</v>
      </c>
      <c r="C3656" s="1373" t="s">
        <v>2465</v>
      </c>
      <c r="D3656" s="1373" t="s">
        <v>2466</v>
      </c>
      <c r="E3656" s="1373" t="s">
        <v>682</v>
      </c>
      <c r="F3656" s="1373" t="s">
        <v>2202</v>
      </c>
      <c r="G3656" s="1374">
        <v>215267.8</v>
      </c>
      <c r="H3656" s="1374">
        <v>212183</v>
      </c>
      <c r="I3656" s="1374">
        <v>0</v>
      </c>
      <c r="J3656" s="1374">
        <v>799779.43</v>
      </c>
      <c r="K3656" s="1374">
        <v>-3084.8</v>
      </c>
      <c r="L3656" s="1374">
        <v>799779.43</v>
      </c>
    </row>
    <row r="3657" spans="1:12" ht="21">
      <c r="A3657" s="1372">
        <v>45535</v>
      </c>
      <c r="B3657" s="1373" t="s">
        <v>2397</v>
      </c>
      <c r="C3657" s="1373" t="s">
        <v>2465</v>
      </c>
      <c r="D3657" s="1373" t="s">
        <v>2466</v>
      </c>
      <c r="E3657" s="1373" t="s">
        <v>683</v>
      </c>
      <c r="F3657" s="1373" t="s">
        <v>130</v>
      </c>
      <c r="G3657" s="1374">
        <v>45160</v>
      </c>
      <c r="H3657" s="1374">
        <v>405311.5</v>
      </c>
      <c r="I3657" s="1374">
        <v>0</v>
      </c>
      <c r="J3657" s="1374">
        <v>2043350.19</v>
      </c>
      <c r="K3657" s="1374">
        <v>360151.5</v>
      </c>
      <c r="L3657" s="1374">
        <v>2043350.19</v>
      </c>
    </row>
    <row r="3658" spans="1:12" ht="21">
      <c r="A3658" s="1372">
        <v>45535</v>
      </c>
      <c r="B3658" s="1373" t="s">
        <v>2397</v>
      </c>
      <c r="C3658" s="1373" t="s">
        <v>2465</v>
      </c>
      <c r="D3658" s="1373" t="s">
        <v>2466</v>
      </c>
      <c r="E3658" s="1373" t="s">
        <v>684</v>
      </c>
      <c r="F3658" s="1373" t="s">
        <v>2203</v>
      </c>
      <c r="G3658" s="1374">
        <v>714090.38</v>
      </c>
      <c r="H3658" s="1374">
        <v>630762.52</v>
      </c>
      <c r="I3658" s="1374">
        <v>0</v>
      </c>
      <c r="J3658" s="1374">
        <v>1268680.1499999999</v>
      </c>
      <c r="K3658" s="1374">
        <v>-83327.86</v>
      </c>
      <c r="L3658" s="1374">
        <v>1268680.1499999999</v>
      </c>
    </row>
    <row r="3659" spans="1:12" ht="21">
      <c r="A3659" s="1372">
        <v>45535</v>
      </c>
      <c r="B3659" s="1373" t="s">
        <v>2397</v>
      </c>
      <c r="C3659" s="1373" t="s">
        <v>2465</v>
      </c>
      <c r="D3659" s="1373" t="s">
        <v>2466</v>
      </c>
      <c r="E3659" s="1373" t="s">
        <v>685</v>
      </c>
      <c r="F3659" s="1373" t="s">
        <v>2204</v>
      </c>
      <c r="G3659" s="1374">
        <v>596785.22</v>
      </c>
      <c r="H3659" s="1374">
        <v>1313147.68</v>
      </c>
      <c r="I3659" s="1374">
        <v>0</v>
      </c>
      <c r="J3659" s="1374">
        <v>1073728.43</v>
      </c>
      <c r="K3659" s="1374">
        <v>716362.46</v>
      </c>
      <c r="L3659" s="1374">
        <v>1073728.43</v>
      </c>
    </row>
    <row r="3660" spans="1:12" ht="21">
      <c r="A3660" s="1372">
        <v>45535</v>
      </c>
      <c r="B3660" s="1373" t="s">
        <v>2397</v>
      </c>
      <c r="C3660" s="1373" t="s">
        <v>2465</v>
      </c>
      <c r="D3660" s="1373" t="s">
        <v>2466</v>
      </c>
      <c r="E3660" s="1373" t="s">
        <v>686</v>
      </c>
      <c r="F3660" s="1373" t="s">
        <v>2205</v>
      </c>
      <c r="G3660" s="1374">
        <v>114363.49</v>
      </c>
      <c r="H3660" s="1374">
        <v>17290</v>
      </c>
      <c r="I3660" s="1374">
        <v>0</v>
      </c>
      <c r="J3660" s="1374">
        <v>32590</v>
      </c>
      <c r="K3660" s="1374">
        <v>-97073.49</v>
      </c>
      <c r="L3660" s="1374">
        <v>32590</v>
      </c>
    </row>
    <row r="3661" spans="1:12" ht="21">
      <c r="A3661" s="1372">
        <v>45535</v>
      </c>
      <c r="B3661" s="1373" t="s">
        <v>2397</v>
      </c>
      <c r="C3661" s="1373" t="s">
        <v>2465</v>
      </c>
      <c r="D3661" s="1373" t="s">
        <v>2466</v>
      </c>
      <c r="E3661" s="1373" t="s">
        <v>687</v>
      </c>
      <c r="F3661" s="1373" t="s">
        <v>2206</v>
      </c>
      <c r="G3661" s="1375"/>
      <c r="H3661" s="1375"/>
      <c r="I3661" s="1375"/>
      <c r="J3661" s="1375"/>
      <c r="K3661" s="1375"/>
      <c r="L3661" s="1375"/>
    </row>
    <row r="3662" spans="1:12" ht="21">
      <c r="A3662" s="1372">
        <v>45535</v>
      </c>
      <c r="B3662" s="1373" t="s">
        <v>2397</v>
      </c>
      <c r="C3662" s="1373" t="s">
        <v>2465</v>
      </c>
      <c r="D3662" s="1373" t="s">
        <v>2466</v>
      </c>
      <c r="E3662" s="1373" t="s">
        <v>688</v>
      </c>
      <c r="F3662" s="1373" t="s">
        <v>2207</v>
      </c>
      <c r="G3662" s="1375"/>
      <c r="H3662" s="1375"/>
      <c r="I3662" s="1375"/>
      <c r="J3662" s="1375"/>
      <c r="K3662" s="1375"/>
      <c r="L3662" s="1375"/>
    </row>
    <row r="3663" spans="1:12" ht="21">
      <c r="A3663" s="1372">
        <v>45535</v>
      </c>
      <c r="B3663" s="1373" t="s">
        <v>2397</v>
      </c>
      <c r="C3663" s="1373" t="s">
        <v>2465</v>
      </c>
      <c r="D3663" s="1373" t="s">
        <v>2466</v>
      </c>
      <c r="E3663" s="1373" t="s">
        <v>689</v>
      </c>
      <c r="F3663" s="1373" t="s">
        <v>2208</v>
      </c>
      <c r="G3663" s="1375"/>
      <c r="H3663" s="1375"/>
      <c r="I3663" s="1375"/>
      <c r="J3663" s="1375"/>
      <c r="K3663" s="1375"/>
      <c r="L3663" s="1375"/>
    </row>
    <row r="3664" spans="1:12" ht="21">
      <c r="A3664" s="1372">
        <v>45535</v>
      </c>
      <c r="B3664" s="1373" t="s">
        <v>2397</v>
      </c>
      <c r="C3664" s="1373" t="s">
        <v>2465</v>
      </c>
      <c r="D3664" s="1373" t="s">
        <v>2466</v>
      </c>
      <c r="E3664" s="1373" t="s">
        <v>690</v>
      </c>
      <c r="F3664" s="1373" t="s">
        <v>2209</v>
      </c>
      <c r="G3664" s="1375"/>
      <c r="H3664" s="1375"/>
      <c r="I3664" s="1375"/>
      <c r="J3664" s="1375"/>
      <c r="K3664" s="1375"/>
      <c r="L3664" s="1375"/>
    </row>
    <row r="3665" spans="1:12" ht="21">
      <c r="A3665" s="1372">
        <v>45535</v>
      </c>
      <c r="B3665" s="1373" t="s">
        <v>2397</v>
      </c>
      <c r="C3665" s="1373" t="s">
        <v>2465</v>
      </c>
      <c r="D3665" s="1373" t="s">
        <v>2466</v>
      </c>
      <c r="E3665" s="1373" t="s">
        <v>691</v>
      </c>
      <c r="F3665" s="1373" t="s">
        <v>2210</v>
      </c>
      <c r="G3665" s="1374">
        <v>85792</v>
      </c>
      <c r="H3665" s="1374">
        <v>11497.62</v>
      </c>
      <c r="I3665" s="1374">
        <v>0</v>
      </c>
      <c r="J3665" s="1374">
        <v>205324.12</v>
      </c>
      <c r="K3665" s="1374">
        <v>-74294.38</v>
      </c>
      <c r="L3665" s="1374">
        <v>205324.12</v>
      </c>
    </row>
    <row r="3666" spans="1:12" ht="21">
      <c r="A3666" s="1372">
        <v>45535</v>
      </c>
      <c r="B3666" s="1373" t="s">
        <v>2397</v>
      </c>
      <c r="C3666" s="1373" t="s">
        <v>2465</v>
      </c>
      <c r="D3666" s="1373" t="s">
        <v>2466</v>
      </c>
      <c r="E3666" s="1373" t="s">
        <v>692</v>
      </c>
      <c r="F3666" s="1373" t="s">
        <v>2211</v>
      </c>
      <c r="G3666" s="1374">
        <v>0</v>
      </c>
      <c r="H3666" s="1374">
        <v>0</v>
      </c>
      <c r="I3666" s="1374">
        <v>0</v>
      </c>
      <c r="J3666" s="1374">
        <v>5400</v>
      </c>
      <c r="K3666" s="1374">
        <v>0</v>
      </c>
      <c r="L3666" s="1374">
        <v>5400</v>
      </c>
    </row>
    <row r="3667" spans="1:12" ht="21">
      <c r="A3667" s="1372">
        <v>45535</v>
      </c>
      <c r="B3667" s="1373" t="s">
        <v>2397</v>
      </c>
      <c r="C3667" s="1373" t="s">
        <v>2465</v>
      </c>
      <c r="D3667" s="1373" t="s">
        <v>2466</v>
      </c>
      <c r="E3667" s="1373" t="s">
        <v>693</v>
      </c>
      <c r="F3667" s="1373" t="s">
        <v>2212</v>
      </c>
      <c r="G3667" s="1375"/>
      <c r="H3667" s="1375"/>
      <c r="I3667" s="1375"/>
      <c r="J3667" s="1375"/>
      <c r="K3667" s="1375"/>
      <c r="L3667" s="1375"/>
    </row>
    <row r="3668" spans="1:12" ht="21">
      <c r="A3668" s="1372">
        <v>45535</v>
      </c>
      <c r="B3668" s="1373" t="s">
        <v>2397</v>
      </c>
      <c r="C3668" s="1373" t="s">
        <v>2465</v>
      </c>
      <c r="D3668" s="1373" t="s">
        <v>2466</v>
      </c>
      <c r="E3668" s="1373" t="s">
        <v>694</v>
      </c>
      <c r="F3668" s="1373" t="s">
        <v>2213</v>
      </c>
      <c r="G3668" s="1374">
        <v>13355</v>
      </c>
      <c r="H3668" s="1374">
        <v>162940</v>
      </c>
      <c r="I3668" s="1374">
        <v>0</v>
      </c>
      <c r="J3668" s="1374">
        <v>783328.5</v>
      </c>
      <c r="K3668" s="1374">
        <v>149585</v>
      </c>
      <c r="L3668" s="1374">
        <v>783328.5</v>
      </c>
    </row>
    <row r="3669" spans="1:12" ht="21">
      <c r="A3669" s="1372">
        <v>45535</v>
      </c>
      <c r="B3669" s="1373" t="s">
        <v>2397</v>
      </c>
      <c r="C3669" s="1373" t="s">
        <v>2465</v>
      </c>
      <c r="D3669" s="1373" t="s">
        <v>2466</v>
      </c>
      <c r="E3669" s="1373" t="s">
        <v>695</v>
      </c>
      <c r="F3669" s="1373" t="s">
        <v>2214</v>
      </c>
      <c r="G3669" s="1374">
        <v>0</v>
      </c>
      <c r="H3669" s="1374">
        <v>90660</v>
      </c>
      <c r="I3669" s="1374">
        <v>0</v>
      </c>
      <c r="J3669" s="1374">
        <v>177460</v>
      </c>
      <c r="K3669" s="1374">
        <v>90660</v>
      </c>
      <c r="L3669" s="1374">
        <v>177460</v>
      </c>
    </row>
    <row r="3670" spans="1:12" ht="21">
      <c r="A3670" s="1372">
        <v>45535</v>
      </c>
      <c r="B3670" s="1373" t="s">
        <v>2397</v>
      </c>
      <c r="C3670" s="1373" t="s">
        <v>2465</v>
      </c>
      <c r="D3670" s="1373" t="s">
        <v>2466</v>
      </c>
      <c r="E3670" s="1373" t="s">
        <v>696</v>
      </c>
      <c r="F3670" s="1373" t="s">
        <v>2215</v>
      </c>
      <c r="G3670" s="1375"/>
      <c r="H3670" s="1375"/>
      <c r="I3670" s="1375"/>
      <c r="J3670" s="1375"/>
      <c r="K3670" s="1375"/>
      <c r="L3670" s="1375"/>
    </row>
    <row r="3671" spans="1:12" ht="21">
      <c r="A3671" s="1372">
        <v>45535</v>
      </c>
      <c r="B3671" s="1373" t="s">
        <v>2397</v>
      </c>
      <c r="C3671" s="1373" t="s">
        <v>2465</v>
      </c>
      <c r="D3671" s="1373" t="s">
        <v>2466</v>
      </c>
      <c r="E3671" s="1373" t="s">
        <v>697</v>
      </c>
      <c r="F3671" s="1373" t="s">
        <v>2216</v>
      </c>
      <c r="G3671" s="1375"/>
      <c r="H3671" s="1375"/>
      <c r="I3671" s="1375"/>
      <c r="J3671" s="1375"/>
      <c r="K3671" s="1375"/>
      <c r="L3671" s="1375"/>
    </row>
    <row r="3672" spans="1:12" ht="21">
      <c r="A3672" s="1372">
        <v>45535</v>
      </c>
      <c r="B3672" s="1373" t="s">
        <v>2397</v>
      </c>
      <c r="C3672" s="1373" t="s">
        <v>2465</v>
      </c>
      <c r="D3672" s="1373" t="s">
        <v>2466</v>
      </c>
      <c r="E3672" s="1373" t="s">
        <v>1821</v>
      </c>
      <c r="F3672" s="1373" t="s">
        <v>2217</v>
      </c>
      <c r="G3672" s="1375"/>
      <c r="H3672" s="1375"/>
      <c r="I3672" s="1375"/>
      <c r="J3672" s="1375"/>
      <c r="K3672" s="1375"/>
      <c r="L3672" s="1375"/>
    </row>
    <row r="3673" spans="1:12" ht="21">
      <c r="A3673" s="1372">
        <v>45535</v>
      </c>
      <c r="B3673" s="1373" t="s">
        <v>2397</v>
      </c>
      <c r="C3673" s="1373" t="s">
        <v>2465</v>
      </c>
      <c r="D3673" s="1373" t="s">
        <v>2466</v>
      </c>
      <c r="E3673" s="1373" t="s">
        <v>698</v>
      </c>
      <c r="F3673" s="1373" t="s">
        <v>2218</v>
      </c>
      <c r="G3673" s="1374">
        <v>646948.51</v>
      </c>
      <c r="H3673" s="1374">
        <v>426000</v>
      </c>
      <c r="I3673" s="1374">
        <v>0</v>
      </c>
      <c r="J3673" s="1374">
        <v>426000</v>
      </c>
      <c r="K3673" s="1374">
        <v>-220948.51</v>
      </c>
      <c r="L3673" s="1374">
        <v>426000</v>
      </c>
    </row>
    <row r="3674" spans="1:12" ht="21">
      <c r="A3674" s="1372">
        <v>45535</v>
      </c>
      <c r="B3674" s="1373" t="s">
        <v>2397</v>
      </c>
      <c r="C3674" s="1373" t="s">
        <v>2465</v>
      </c>
      <c r="D3674" s="1373" t="s">
        <v>2466</v>
      </c>
      <c r="E3674" s="1373" t="s">
        <v>699</v>
      </c>
      <c r="F3674" s="1373" t="s">
        <v>408</v>
      </c>
      <c r="G3674" s="1374">
        <v>1200181.75</v>
      </c>
      <c r="H3674" s="1374">
        <v>10423</v>
      </c>
      <c r="I3674" s="1374">
        <v>0</v>
      </c>
      <c r="J3674" s="1374">
        <v>501718</v>
      </c>
      <c r="K3674" s="1374">
        <v>-1189758.75</v>
      </c>
      <c r="L3674" s="1374">
        <v>501718</v>
      </c>
    </row>
    <row r="3675" spans="1:12" ht="21">
      <c r="A3675" s="1372">
        <v>45535</v>
      </c>
      <c r="B3675" s="1373" t="s">
        <v>2397</v>
      </c>
      <c r="C3675" s="1373" t="s">
        <v>2465</v>
      </c>
      <c r="D3675" s="1373" t="s">
        <v>2466</v>
      </c>
      <c r="E3675" s="1373" t="s">
        <v>700</v>
      </c>
      <c r="F3675" s="1373" t="s">
        <v>409</v>
      </c>
      <c r="G3675" s="1375"/>
      <c r="H3675" s="1375"/>
      <c r="I3675" s="1375"/>
      <c r="J3675" s="1375"/>
      <c r="K3675" s="1375"/>
      <c r="L3675" s="1375"/>
    </row>
    <row r="3676" spans="1:12" ht="21">
      <c r="A3676" s="1372">
        <v>45535</v>
      </c>
      <c r="B3676" s="1373" t="s">
        <v>2397</v>
      </c>
      <c r="C3676" s="1373" t="s">
        <v>2465</v>
      </c>
      <c r="D3676" s="1373" t="s">
        <v>2466</v>
      </c>
      <c r="E3676" s="1373" t="s">
        <v>701</v>
      </c>
      <c r="F3676" s="1373" t="s">
        <v>1682</v>
      </c>
      <c r="G3676" s="1375"/>
      <c r="H3676" s="1375"/>
      <c r="I3676" s="1375"/>
      <c r="J3676" s="1375"/>
      <c r="K3676" s="1375"/>
      <c r="L3676" s="1375"/>
    </row>
    <row r="3677" spans="1:12" ht="21">
      <c r="A3677" s="1372">
        <v>45535</v>
      </c>
      <c r="B3677" s="1373" t="s">
        <v>2397</v>
      </c>
      <c r="C3677" s="1373" t="s">
        <v>2465</v>
      </c>
      <c r="D3677" s="1373" t="s">
        <v>2466</v>
      </c>
      <c r="E3677" s="1373" t="s">
        <v>702</v>
      </c>
      <c r="F3677" s="1373" t="s">
        <v>1492</v>
      </c>
      <c r="G3677" s="1375"/>
      <c r="H3677" s="1375"/>
      <c r="I3677" s="1375"/>
      <c r="J3677" s="1375"/>
      <c r="K3677" s="1375"/>
      <c r="L3677" s="1375"/>
    </row>
    <row r="3678" spans="1:12" ht="21">
      <c r="A3678" s="1372">
        <v>45535</v>
      </c>
      <c r="B3678" s="1373" t="s">
        <v>2397</v>
      </c>
      <c r="C3678" s="1373" t="s">
        <v>2465</v>
      </c>
      <c r="D3678" s="1373" t="s">
        <v>2466</v>
      </c>
      <c r="E3678" s="1373" t="s">
        <v>703</v>
      </c>
      <c r="F3678" s="1373" t="s">
        <v>2219</v>
      </c>
      <c r="G3678" s="1374">
        <v>0</v>
      </c>
      <c r="H3678" s="1374">
        <v>50</v>
      </c>
      <c r="I3678" s="1374">
        <v>0</v>
      </c>
      <c r="J3678" s="1374">
        <v>36156.620000000003</v>
      </c>
      <c r="K3678" s="1374">
        <v>50</v>
      </c>
      <c r="L3678" s="1374">
        <v>36156.620000000003</v>
      </c>
    </row>
    <row r="3679" spans="1:12" ht="21">
      <c r="A3679" s="1372">
        <v>45535</v>
      </c>
      <c r="B3679" s="1373" t="s">
        <v>2397</v>
      </c>
      <c r="C3679" s="1373" t="s">
        <v>2465</v>
      </c>
      <c r="D3679" s="1373" t="s">
        <v>2466</v>
      </c>
      <c r="E3679" s="1373" t="s">
        <v>704</v>
      </c>
      <c r="F3679" s="1373" t="s">
        <v>2220</v>
      </c>
      <c r="G3679" s="1375"/>
      <c r="H3679" s="1375"/>
      <c r="I3679" s="1375"/>
      <c r="J3679" s="1375"/>
      <c r="K3679" s="1375"/>
      <c r="L3679" s="1375"/>
    </row>
    <row r="3680" spans="1:12" ht="21">
      <c r="A3680" s="1372">
        <v>45535</v>
      </c>
      <c r="B3680" s="1373" t="s">
        <v>2397</v>
      </c>
      <c r="C3680" s="1373" t="s">
        <v>2465</v>
      </c>
      <c r="D3680" s="1373" t="s">
        <v>2466</v>
      </c>
      <c r="E3680" s="1373" t="s">
        <v>2122</v>
      </c>
      <c r="F3680" s="1373" t="s">
        <v>2221</v>
      </c>
      <c r="G3680" s="1375"/>
      <c r="H3680" s="1375"/>
      <c r="I3680" s="1375"/>
      <c r="J3680" s="1375"/>
      <c r="K3680" s="1375"/>
      <c r="L3680" s="1375"/>
    </row>
    <row r="3681" spans="1:12" ht="21">
      <c r="A3681" s="1372">
        <v>45535</v>
      </c>
      <c r="B3681" s="1373" t="s">
        <v>2397</v>
      </c>
      <c r="C3681" s="1373" t="s">
        <v>2465</v>
      </c>
      <c r="D3681" s="1373" t="s">
        <v>2466</v>
      </c>
      <c r="E3681" s="1373" t="s">
        <v>2124</v>
      </c>
      <c r="F3681" s="1373" t="s">
        <v>2222</v>
      </c>
      <c r="G3681" s="1375"/>
      <c r="H3681" s="1375"/>
      <c r="I3681" s="1375"/>
      <c r="J3681" s="1375"/>
      <c r="K3681" s="1375"/>
      <c r="L3681" s="1375"/>
    </row>
    <row r="3682" spans="1:12" ht="21">
      <c r="A3682" s="1372">
        <v>45535</v>
      </c>
      <c r="B3682" s="1373" t="s">
        <v>2397</v>
      </c>
      <c r="C3682" s="1373" t="s">
        <v>2465</v>
      </c>
      <c r="D3682" s="1373" t="s">
        <v>2466</v>
      </c>
      <c r="E3682" s="1373" t="s">
        <v>705</v>
      </c>
      <c r="F3682" s="1373" t="s">
        <v>2223</v>
      </c>
      <c r="G3682" s="1374">
        <v>0</v>
      </c>
      <c r="H3682" s="1374">
        <v>700</v>
      </c>
      <c r="I3682" s="1374">
        <v>0</v>
      </c>
      <c r="J3682" s="1374">
        <v>5786.5</v>
      </c>
      <c r="K3682" s="1374">
        <v>700</v>
      </c>
      <c r="L3682" s="1374">
        <v>5786.5</v>
      </c>
    </row>
    <row r="3683" spans="1:12" ht="21">
      <c r="A3683" s="1372">
        <v>45535</v>
      </c>
      <c r="B3683" s="1373" t="s">
        <v>2397</v>
      </c>
      <c r="C3683" s="1373" t="s">
        <v>2465</v>
      </c>
      <c r="D3683" s="1373" t="s">
        <v>2466</v>
      </c>
      <c r="E3683" s="1373" t="s">
        <v>706</v>
      </c>
      <c r="F3683" s="1373" t="s">
        <v>133</v>
      </c>
      <c r="G3683" s="1375"/>
      <c r="H3683" s="1375"/>
      <c r="I3683" s="1375"/>
      <c r="J3683" s="1375"/>
      <c r="K3683" s="1375"/>
      <c r="L3683" s="1375"/>
    </row>
    <row r="3684" spans="1:12" ht="21">
      <c r="A3684" s="1372">
        <v>45535</v>
      </c>
      <c r="B3684" s="1373" t="s">
        <v>2397</v>
      </c>
      <c r="C3684" s="1373" t="s">
        <v>2465</v>
      </c>
      <c r="D3684" s="1373" t="s">
        <v>2466</v>
      </c>
      <c r="E3684" s="1373" t="s">
        <v>707</v>
      </c>
      <c r="F3684" s="1373" t="s">
        <v>2224</v>
      </c>
      <c r="G3684" s="1375"/>
      <c r="H3684" s="1375"/>
      <c r="I3684" s="1375"/>
      <c r="J3684" s="1375"/>
      <c r="K3684" s="1375"/>
      <c r="L3684" s="1375"/>
    </row>
    <row r="3685" spans="1:12" ht="21">
      <c r="A3685" s="1372">
        <v>45535</v>
      </c>
      <c r="B3685" s="1373" t="s">
        <v>2397</v>
      </c>
      <c r="C3685" s="1373" t="s">
        <v>2465</v>
      </c>
      <c r="D3685" s="1373" t="s">
        <v>2466</v>
      </c>
      <c r="E3685" s="1373" t="s">
        <v>708</v>
      </c>
      <c r="F3685" s="1373" t="s">
        <v>134</v>
      </c>
      <c r="G3685" s="1375"/>
      <c r="H3685" s="1375"/>
      <c r="I3685" s="1375"/>
      <c r="J3685" s="1375"/>
      <c r="K3685" s="1375"/>
      <c r="L3685" s="1375"/>
    </row>
    <row r="3686" spans="1:12" ht="21">
      <c r="A3686" s="1372">
        <v>45535</v>
      </c>
      <c r="B3686" s="1373" t="s">
        <v>2397</v>
      </c>
      <c r="C3686" s="1373" t="s">
        <v>2465</v>
      </c>
      <c r="D3686" s="1373" t="s">
        <v>2466</v>
      </c>
      <c r="E3686" s="1373" t="s">
        <v>709</v>
      </c>
      <c r="F3686" s="1373" t="s">
        <v>135</v>
      </c>
      <c r="G3686" s="1375"/>
      <c r="H3686" s="1375"/>
      <c r="I3686" s="1375"/>
      <c r="J3686" s="1375"/>
      <c r="K3686" s="1375"/>
      <c r="L3686" s="1375"/>
    </row>
    <row r="3687" spans="1:12" ht="21">
      <c r="A3687" s="1372">
        <v>45535</v>
      </c>
      <c r="B3687" s="1373" t="s">
        <v>2397</v>
      </c>
      <c r="C3687" s="1373" t="s">
        <v>2465</v>
      </c>
      <c r="D3687" s="1373" t="s">
        <v>2466</v>
      </c>
      <c r="E3687" s="1373" t="s">
        <v>710</v>
      </c>
      <c r="F3687" s="1373" t="s">
        <v>136</v>
      </c>
      <c r="G3687" s="1375"/>
      <c r="H3687" s="1375"/>
      <c r="I3687" s="1375"/>
      <c r="J3687" s="1375"/>
      <c r="K3687" s="1375"/>
      <c r="L3687" s="1375"/>
    </row>
    <row r="3688" spans="1:12" ht="21">
      <c r="A3688" s="1372">
        <v>45535</v>
      </c>
      <c r="B3688" s="1373" t="s">
        <v>2397</v>
      </c>
      <c r="C3688" s="1373" t="s">
        <v>2465</v>
      </c>
      <c r="D3688" s="1373" t="s">
        <v>2466</v>
      </c>
      <c r="E3688" s="1373" t="s">
        <v>1951</v>
      </c>
      <c r="F3688" s="1373" t="s">
        <v>1952</v>
      </c>
      <c r="G3688" s="1375"/>
      <c r="H3688" s="1375"/>
      <c r="I3688" s="1375"/>
      <c r="J3688" s="1375"/>
      <c r="K3688" s="1375"/>
      <c r="L3688" s="1375"/>
    </row>
    <row r="3689" spans="1:12" ht="21">
      <c r="A3689" s="1372">
        <v>45535</v>
      </c>
      <c r="B3689" s="1373" t="s">
        <v>2397</v>
      </c>
      <c r="C3689" s="1373" t="s">
        <v>2465</v>
      </c>
      <c r="D3689" s="1373" t="s">
        <v>2466</v>
      </c>
      <c r="E3689" s="1373" t="s">
        <v>1953</v>
      </c>
      <c r="F3689" s="1373" t="s">
        <v>138</v>
      </c>
      <c r="G3689" s="1375"/>
      <c r="H3689" s="1375"/>
      <c r="I3689" s="1375"/>
      <c r="J3689" s="1375"/>
      <c r="K3689" s="1375"/>
      <c r="L3689" s="1375"/>
    </row>
    <row r="3690" spans="1:12" ht="21">
      <c r="A3690" s="1372">
        <v>45535</v>
      </c>
      <c r="B3690" s="1373" t="s">
        <v>2397</v>
      </c>
      <c r="C3690" s="1373" t="s">
        <v>2465</v>
      </c>
      <c r="D3690" s="1373" t="s">
        <v>2466</v>
      </c>
      <c r="E3690" s="1373" t="s">
        <v>1954</v>
      </c>
      <c r="F3690" s="1373" t="s">
        <v>139</v>
      </c>
      <c r="G3690" s="1375"/>
      <c r="H3690" s="1375"/>
      <c r="I3690" s="1375"/>
      <c r="J3690" s="1375"/>
      <c r="K3690" s="1375"/>
      <c r="L3690" s="1375"/>
    </row>
    <row r="3691" spans="1:12" ht="21">
      <c r="A3691" s="1372">
        <v>45535</v>
      </c>
      <c r="B3691" s="1373" t="s">
        <v>2397</v>
      </c>
      <c r="C3691" s="1373" t="s">
        <v>2465</v>
      </c>
      <c r="D3691" s="1373" t="s">
        <v>2466</v>
      </c>
      <c r="E3691" s="1373" t="s">
        <v>1955</v>
      </c>
      <c r="F3691" s="1373" t="s">
        <v>140</v>
      </c>
      <c r="G3691" s="1375"/>
      <c r="H3691" s="1375"/>
      <c r="I3691" s="1375"/>
      <c r="J3691" s="1375"/>
      <c r="K3691" s="1375"/>
      <c r="L3691" s="1375"/>
    </row>
    <row r="3692" spans="1:12" ht="21">
      <c r="A3692" s="1372">
        <v>45535</v>
      </c>
      <c r="B3692" s="1373" t="s">
        <v>2397</v>
      </c>
      <c r="C3692" s="1373" t="s">
        <v>2465</v>
      </c>
      <c r="D3692" s="1373" t="s">
        <v>2466</v>
      </c>
      <c r="E3692" s="1373" t="s">
        <v>1956</v>
      </c>
      <c r="F3692" s="1373" t="s">
        <v>141</v>
      </c>
      <c r="G3692" s="1375"/>
      <c r="H3692" s="1375"/>
      <c r="I3692" s="1375"/>
      <c r="J3692" s="1375"/>
      <c r="K3692" s="1375"/>
      <c r="L3692" s="1375"/>
    </row>
    <row r="3693" spans="1:12" ht="21">
      <c r="A3693" s="1372">
        <v>45535</v>
      </c>
      <c r="B3693" s="1373" t="s">
        <v>2397</v>
      </c>
      <c r="C3693" s="1373" t="s">
        <v>2465</v>
      </c>
      <c r="D3693" s="1373" t="s">
        <v>2466</v>
      </c>
      <c r="E3693" s="1373" t="s">
        <v>1957</v>
      </c>
      <c r="F3693" s="1373" t="s">
        <v>142</v>
      </c>
      <c r="G3693" s="1374">
        <v>35000</v>
      </c>
      <c r="H3693" s="1374">
        <v>45000</v>
      </c>
      <c r="I3693" s="1374">
        <v>0</v>
      </c>
      <c r="J3693" s="1374">
        <v>45000</v>
      </c>
      <c r="K3693" s="1374">
        <v>10000</v>
      </c>
      <c r="L3693" s="1374">
        <v>45000</v>
      </c>
    </row>
    <row r="3694" spans="1:12" ht="21">
      <c r="A3694" s="1372">
        <v>45535</v>
      </c>
      <c r="B3694" s="1373" t="s">
        <v>2397</v>
      </c>
      <c r="C3694" s="1373" t="s">
        <v>2465</v>
      </c>
      <c r="D3694" s="1373" t="s">
        <v>2466</v>
      </c>
      <c r="E3694" s="1373" t="s">
        <v>1958</v>
      </c>
      <c r="F3694" s="1373" t="s">
        <v>1825</v>
      </c>
      <c r="G3694" s="1374">
        <v>1014005</v>
      </c>
      <c r="H3694" s="1374">
        <v>1072968</v>
      </c>
      <c r="I3694" s="1374">
        <v>0</v>
      </c>
      <c r="J3694" s="1374">
        <v>1072968</v>
      </c>
      <c r="K3694" s="1374">
        <v>58963</v>
      </c>
      <c r="L3694" s="1374">
        <v>1072968</v>
      </c>
    </row>
    <row r="3695" spans="1:12" ht="21">
      <c r="A3695" s="1372">
        <v>45535</v>
      </c>
      <c r="B3695" s="1373" t="s">
        <v>2397</v>
      </c>
      <c r="C3695" s="1373" t="s">
        <v>2465</v>
      </c>
      <c r="D3695" s="1373" t="s">
        <v>2466</v>
      </c>
      <c r="E3695" s="1373" t="s">
        <v>1959</v>
      </c>
      <c r="F3695" s="1373" t="s">
        <v>143</v>
      </c>
      <c r="G3695" s="1374">
        <v>135363.5</v>
      </c>
      <c r="H3695" s="1374">
        <v>126452</v>
      </c>
      <c r="I3695" s="1374">
        <v>0</v>
      </c>
      <c r="J3695" s="1374">
        <v>126452</v>
      </c>
      <c r="K3695" s="1374">
        <v>-8911.5</v>
      </c>
      <c r="L3695" s="1374">
        <v>126452</v>
      </c>
    </row>
    <row r="3696" spans="1:12" ht="21">
      <c r="A3696" s="1372">
        <v>45535</v>
      </c>
      <c r="B3696" s="1373" t="s">
        <v>2397</v>
      </c>
      <c r="C3696" s="1373" t="s">
        <v>2465</v>
      </c>
      <c r="D3696" s="1373" t="s">
        <v>2466</v>
      </c>
      <c r="E3696" s="1373" t="s">
        <v>1960</v>
      </c>
      <c r="F3696" s="1373" t="s">
        <v>1683</v>
      </c>
      <c r="G3696" s="1374">
        <v>10000</v>
      </c>
      <c r="H3696" s="1374">
        <v>7000</v>
      </c>
      <c r="I3696" s="1374">
        <v>0</v>
      </c>
      <c r="J3696" s="1374">
        <v>7000</v>
      </c>
      <c r="K3696" s="1374">
        <v>-3000</v>
      </c>
      <c r="L3696" s="1374">
        <v>7000</v>
      </c>
    </row>
    <row r="3697" spans="1:12" ht="21">
      <c r="A3697" s="1372">
        <v>45535</v>
      </c>
      <c r="B3697" s="1373" t="s">
        <v>2397</v>
      </c>
      <c r="C3697" s="1373" t="s">
        <v>2465</v>
      </c>
      <c r="D3697" s="1373" t="s">
        <v>2466</v>
      </c>
      <c r="E3697" s="1373" t="s">
        <v>1961</v>
      </c>
      <c r="F3697" s="1373" t="s">
        <v>144</v>
      </c>
      <c r="G3697" s="1374">
        <v>37300</v>
      </c>
      <c r="H3697" s="1374">
        <v>37300</v>
      </c>
      <c r="I3697" s="1374">
        <v>0</v>
      </c>
      <c r="J3697" s="1374">
        <v>37300</v>
      </c>
      <c r="K3697" s="1374">
        <v>0</v>
      </c>
      <c r="L3697" s="1374">
        <v>37300</v>
      </c>
    </row>
    <row r="3698" spans="1:12" ht="21">
      <c r="A3698" s="1372">
        <v>45535</v>
      </c>
      <c r="B3698" s="1373" t="s">
        <v>2397</v>
      </c>
      <c r="C3698" s="1373" t="s">
        <v>2465</v>
      </c>
      <c r="D3698" s="1373" t="s">
        <v>2466</v>
      </c>
      <c r="E3698" s="1373" t="s">
        <v>1962</v>
      </c>
      <c r="F3698" s="1373" t="s">
        <v>145</v>
      </c>
      <c r="G3698" s="1374">
        <v>443300</v>
      </c>
      <c r="H3698" s="1374">
        <v>457100</v>
      </c>
      <c r="I3698" s="1374">
        <v>0</v>
      </c>
      <c r="J3698" s="1374">
        <v>457100</v>
      </c>
      <c r="K3698" s="1374">
        <v>13800</v>
      </c>
      <c r="L3698" s="1374">
        <v>457100</v>
      </c>
    </row>
    <row r="3699" spans="1:12" ht="21">
      <c r="A3699" s="1372">
        <v>45535</v>
      </c>
      <c r="B3699" s="1373" t="s">
        <v>2397</v>
      </c>
      <c r="C3699" s="1373" t="s">
        <v>2465</v>
      </c>
      <c r="D3699" s="1373" t="s">
        <v>2466</v>
      </c>
      <c r="E3699" s="1373" t="s">
        <v>1963</v>
      </c>
      <c r="F3699" s="1373" t="s">
        <v>146</v>
      </c>
      <c r="G3699" s="1374">
        <v>15000</v>
      </c>
      <c r="H3699" s="1374">
        <v>16200</v>
      </c>
      <c r="I3699" s="1374">
        <v>0</v>
      </c>
      <c r="J3699" s="1374">
        <v>16200</v>
      </c>
      <c r="K3699" s="1374">
        <v>1200</v>
      </c>
      <c r="L3699" s="1374">
        <v>16200</v>
      </c>
    </row>
    <row r="3700" spans="1:12" ht="21">
      <c r="A3700" s="1372">
        <v>45535</v>
      </c>
      <c r="B3700" s="1373" t="s">
        <v>2397</v>
      </c>
      <c r="C3700" s="1373" t="s">
        <v>2465</v>
      </c>
      <c r="D3700" s="1373" t="s">
        <v>2466</v>
      </c>
      <c r="E3700" s="1373" t="s">
        <v>1964</v>
      </c>
      <c r="F3700" s="1373" t="s">
        <v>133</v>
      </c>
      <c r="G3700" s="1374">
        <v>304693.03999999998</v>
      </c>
      <c r="H3700" s="1374">
        <v>301214.23</v>
      </c>
      <c r="I3700" s="1374">
        <v>0</v>
      </c>
      <c r="J3700" s="1374">
        <v>299633.14</v>
      </c>
      <c r="K3700" s="1374">
        <v>-3478.81</v>
      </c>
      <c r="L3700" s="1374">
        <v>299633.14</v>
      </c>
    </row>
    <row r="3701" spans="1:12" ht="21">
      <c r="A3701" s="1372">
        <v>45535</v>
      </c>
      <c r="B3701" s="1373" t="s">
        <v>2397</v>
      </c>
      <c r="C3701" s="1373" t="s">
        <v>2465</v>
      </c>
      <c r="D3701" s="1373" t="s">
        <v>2466</v>
      </c>
      <c r="E3701" s="1373" t="s">
        <v>1965</v>
      </c>
      <c r="F3701" s="1373" t="s">
        <v>1966</v>
      </c>
      <c r="G3701" s="1375"/>
      <c r="H3701" s="1375"/>
      <c r="I3701" s="1375"/>
      <c r="J3701" s="1375"/>
      <c r="K3701" s="1375"/>
      <c r="L3701" s="1375"/>
    </row>
    <row r="3702" spans="1:12" ht="21">
      <c r="A3702" s="1372">
        <v>45535</v>
      </c>
      <c r="B3702" s="1373" t="s">
        <v>2397</v>
      </c>
      <c r="C3702" s="1373" t="s">
        <v>2465</v>
      </c>
      <c r="D3702" s="1373" t="s">
        <v>2466</v>
      </c>
      <c r="E3702" s="1373" t="s">
        <v>1967</v>
      </c>
      <c r="F3702" s="1373" t="s">
        <v>1968</v>
      </c>
      <c r="G3702" s="1375"/>
      <c r="H3702" s="1375"/>
      <c r="I3702" s="1375"/>
      <c r="J3702" s="1375"/>
      <c r="K3702" s="1375"/>
      <c r="L3702" s="1375"/>
    </row>
    <row r="3703" spans="1:12" ht="21">
      <c r="A3703" s="1372">
        <v>45535</v>
      </c>
      <c r="B3703" s="1373" t="s">
        <v>2397</v>
      </c>
      <c r="C3703" s="1373" t="s">
        <v>2465</v>
      </c>
      <c r="D3703" s="1373" t="s">
        <v>2466</v>
      </c>
      <c r="E3703" s="1373" t="s">
        <v>711</v>
      </c>
      <c r="F3703" s="1373" t="s">
        <v>1494</v>
      </c>
      <c r="G3703" s="1375"/>
      <c r="H3703" s="1375"/>
      <c r="I3703" s="1375"/>
      <c r="J3703" s="1375"/>
      <c r="K3703" s="1375"/>
      <c r="L3703" s="1375"/>
    </row>
    <row r="3704" spans="1:12" ht="21">
      <c r="A3704" s="1372">
        <v>45535</v>
      </c>
      <c r="B3704" s="1373" t="s">
        <v>2397</v>
      </c>
      <c r="C3704" s="1373" t="s">
        <v>2465</v>
      </c>
      <c r="D3704" s="1373" t="s">
        <v>2466</v>
      </c>
      <c r="E3704" s="1373" t="s">
        <v>712</v>
      </c>
      <c r="F3704" s="1373" t="s">
        <v>2047</v>
      </c>
      <c r="G3704" s="1375"/>
      <c r="H3704" s="1375"/>
      <c r="I3704" s="1375"/>
      <c r="J3704" s="1375"/>
      <c r="K3704" s="1375"/>
      <c r="L3704" s="1375"/>
    </row>
    <row r="3705" spans="1:12" ht="21">
      <c r="A3705" s="1372">
        <v>45535</v>
      </c>
      <c r="B3705" s="1373" t="s">
        <v>2397</v>
      </c>
      <c r="C3705" s="1373" t="s">
        <v>2465</v>
      </c>
      <c r="D3705" s="1373" t="s">
        <v>2466</v>
      </c>
      <c r="E3705" s="1373" t="s">
        <v>713</v>
      </c>
      <c r="F3705" s="1373" t="s">
        <v>137</v>
      </c>
      <c r="G3705" s="1375"/>
      <c r="H3705" s="1375"/>
      <c r="I3705" s="1375"/>
      <c r="J3705" s="1375"/>
      <c r="K3705" s="1375"/>
      <c r="L3705" s="1375"/>
    </row>
    <row r="3706" spans="1:12" ht="21">
      <c r="A3706" s="1372">
        <v>45535</v>
      </c>
      <c r="B3706" s="1373" t="s">
        <v>2397</v>
      </c>
      <c r="C3706" s="1373" t="s">
        <v>2465</v>
      </c>
      <c r="D3706" s="1373" t="s">
        <v>2466</v>
      </c>
      <c r="E3706" s="1373" t="s">
        <v>716</v>
      </c>
      <c r="F3706" s="1373" t="s">
        <v>147</v>
      </c>
      <c r="G3706" s="1375"/>
      <c r="H3706" s="1375"/>
      <c r="I3706" s="1375"/>
      <c r="J3706" s="1375"/>
      <c r="K3706" s="1375"/>
      <c r="L3706" s="1375"/>
    </row>
    <row r="3707" spans="1:12" ht="21">
      <c r="A3707" s="1372">
        <v>45535</v>
      </c>
      <c r="B3707" s="1373" t="s">
        <v>2397</v>
      </c>
      <c r="C3707" s="1373" t="s">
        <v>2465</v>
      </c>
      <c r="D3707" s="1373" t="s">
        <v>2466</v>
      </c>
      <c r="E3707" s="1373" t="s">
        <v>717</v>
      </c>
      <c r="F3707" s="1373" t="s">
        <v>148</v>
      </c>
      <c r="G3707" s="1374">
        <v>2396</v>
      </c>
      <c r="H3707" s="1374">
        <v>0</v>
      </c>
      <c r="I3707" s="1374">
        <v>0</v>
      </c>
      <c r="J3707" s="1374">
        <v>51140.93</v>
      </c>
      <c r="K3707" s="1374">
        <v>-2396</v>
      </c>
      <c r="L3707" s="1374">
        <v>51140.93</v>
      </c>
    </row>
    <row r="3708" spans="1:12" ht="21">
      <c r="A3708" s="1372">
        <v>45535</v>
      </c>
      <c r="B3708" s="1373" t="s">
        <v>2397</v>
      </c>
      <c r="C3708" s="1373" t="s">
        <v>2465</v>
      </c>
      <c r="D3708" s="1373" t="s">
        <v>2466</v>
      </c>
      <c r="E3708" s="1373" t="s">
        <v>718</v>
      </c>
      <c r="F3708" s="1373" t="s">
        <v>2225</v>
      </c>
      <c r="G3708" s="1375"/>
      <c r="H3708" s="1375"/>
      <c r="I3708" s="1375"/>
      <c r="J3708" s="1375"/>
      <c r="K3708" s="1375"/>
      <c r="L3708" s="1375"/>
    </row>
    <row r="3709" spans="1:12" ht="21">
      <c r="A3709" s="1372">
        <v>45535</v>
      </c>
      <c r="B3709" s="1373" t="s">
        <v>2397</v>
      </c>
      <c r="C3709" s="1373" t="s">
        <v>2465</v>
      </c>
      <c r="D3709" s="1373" t="s">
        <v>2466</v>
      </c>
      <c r="E3709" s="1373" t="s">
        <v>719</v>
      </c>
      <c r="F3709" s="1373" t="s">
        <v>150</v>
      </c>
      <c r="G3709" s="1374">
        <v>0</v>
      </c>
      <c r="H3709" s="1374">
        <v>0</v>
      </c>
      <c r="I3709" s="1374">
        <v>0</v>
      </c>
      <c r="J3709" s="1374">
        <v>173968</v>
      </c>
      <c r="K3709" s="1374">
        <v>0</v>
      </c>
      <c r="L3709" s="1374">
        <v>173968</v>
      </c>
    </row>
    <row r="3710" spans="1:12" ht="21">
      <c r="A3710" s="1372">
        <v>45535</v>
      </c>
      <c r="B3710" s="1373" t="s">
        <v>2397</v>
      </c>
      <c r="C3710" s="1373" t="s">
        <v>2465</v>
      </c>
      <c r="D3710" s="1373" t="s">
        <v>2466</v>
      </c>
      <c r="E3710" s="1373" t="s">
        <v>720</v>
      </c>
      <c r="F3710" s="1373" t="s">
        <v>2226</v>
      </c>
      <c r="G3710" s="1375"/>
      <c r="H3710" s="1375"/>
      <c r="I3710" s="1375"/>
      <c r="J3710" s="1375"/>
      <c r="K3710" s="1375"/>
      <c r="L3710" s="1375"/>
    </row>
    <row r="3711" spans="1:12" ht="21">
      <c r="A3711" s="1372">
        <v>45535</v>
      </c>
      <c r="B3711" s="1373" t="s">
        <v>2397</v>
      </c>
      <c r="C3711" s="1373" t="s">
        <v>2465</v>
      </c>
      <c r="D3711" s="1373" t="s">
        <v>2466</v>
      </c>
      <c r="E3711" s="1373" t="s">
        <v>721</v>
      </c>
      <c r="F3711" s="1373" t="s">
        <v>151</v>
      </c>
      <c r="G3711" s="1374">
        <v>0</v>
      </c>
      <c r="H3711" s="1374">
        <v>838.15</v>
      </c>
      <c r="I3711" s="1374">
        <v>0</v>
      </c>
      <c r="J3711" s="1374">
        <v>660275.64</v>
      </c>
      <c r="K3711" s="1374">
        <v>838.15</v>
      </c>
      <c r="L3711" s="1374">
        <v>660275.64</v>
      </c>
    </row>
    <row r="3712" spans="1:12" ht="21">
      <c r="A3712" s="1372">
        <v>45535</v>
      </c>
      <c r="B3712" s="1373" t="s">
        <v>2397</v>
      </c>
      <c r="C3712" s="1373" t="s">
        <v>2465</v>
      </c>
      <c r="D3712" s="1373" t="s">
        <v>2466</v>
      </c>
      <c r="E3712" s="1373" t="s">
        <v>722</v>
      </c>
      <c r="F3712" s="1373" t="s">
        <v>2227</v>
      </c>
      <c r="G3712" s="1375"/>
      <c r="H3712" s="1375"/>
      <c r="I3712" s="1375"/>
      <c r="J3712" s="1375"/>
      <c r="K3712" s="1375"/>
      <c r="L3712" s="1375"/>
    </row>
    <row r="3713" spans="1:12" ht="21">
      <c r="A3713" s="1372">
        <v>45535</v>
      </c>
      <c r="B3713" s="1373" t="s">
        <v>2397</v>
      </c>
      <c r="C3713" s="1373" t="s">
        <v>2465</v>
      </c>
      <c r="D3713" s="1373" t="s">
        <v>2466</v>
      </c>
      <c r="E3713" s="1373" t="s">
        <v>723</v>
      </c>
      <c r="F3713" s="1373" t="s">
        <v>153</v>
      </c>
      <c r="G3713" s="1375"/>
      <c r="H3713" s="1375"/>
      <c r="I3713" s="1375"/>
      <c r="J3713" s="1375"/>
      <c r="K3713" s="1375"/>
      <c r="L3713" s="1375"/>
    </row>
    <row r="3714" spans="1:12" ht="21">
      <c r="A3714" s="1372">
        <v>45535</v>
      </c>
      <c r="B3714" s="1373" t="s">
        <v>2397</v>
      </c>
      <c r="C3714" s="1373" t="s">
        <v>2465</v>
      </c>
      <c r="D3714" s="1373" t="s">
        <v>2466</v>
      </c>
      <c r="E3714" s="1373" t="s">
        <v>724</v>
      </c>
      <c r="F3714" s="1373" t="s">
        <v>154</v>
      </c>
      <c r="G3714" s="1374">
        <v>20544.259999999998</v>
      </c>
      <c r="H3714" s="1374">
        <v>25325.56</v>
      </c>
      <c r="I3714" s="1374">
        <v>0</v>
      </c>
      <c r="J3714" s="1374">
        <v>25325.56</v>
      </c>
      <c r="K3714" s="1374">
        <v>4781.3</v>
      </c>
      <c r="L3714" s="1374">
        <v>25325.56</v>
      </c>
    </row>
    <row r="3715" spans="1:12" ht="21">
      <c r="A3715" s="1372">
        <v>45535</v>
      </c>
      <c r="B3715" s="1373" t="s">
        <v>2397</v>
      </c>
      <c r="C3715" s="1373" t="s">
        <v>2465</v>
      </c>
      <c r="D3715" s="1373" t="s">
        <v>2466</v>
      </c>
      <c r="E3715" s="1373" t="s">
        <v>725</v>
      </c>
      <c r="F3715" s="1373" t="s">
        <v>1826</v>
      </c>
      <c r="G3715" s="1374">
        <v>17991</v>
      </c>
      <c r="H3715" s="1374">
        <v>17991</v>
      </c>
      <c r="I3715" s="1374">
        <v>0</v>
      </c>
      <c r="J3715" s="1374">
        <v>0</v>
      </c>
      <c r="K3715" s="1374">
        <v>0</v>
      </c>
      <c r="L3715" s="1374">
        <v>0</v>
      </c>
    </row>
    <row r="3716" spans="1:12" ht="21">
      <c r="A3716" s="1372">
        <v>45535</v>
      </c>
      <c r="B3716" s="1373" t="s">
        <v>2397</v>
      </c>
      <c r="C3716" s="1373" t="s">
        <v>2465</v>
      </c>
      <c r="D3716" s="1373" t="s">
        <v>2466</v>
      </c>
      <c r="E3716" s="1373" t="s">
        <v>726</v>
      </c>
      <c r="F3716" s="1373" t="s">
        <v>2228</v>
      </c>
      <c r="G3716" s="1375"/>
      <c r="H3716" s="1375"/>
      <c r="I3716" s="1375"/>
      <c r="J3716" s="1375"/>
      <c r="K3716" s="1375"/>
      <c r="L3716" s="1375"/>
    </row>
    <row r="3717" spans="1:12" ht="21">
      <c r="A3717" s="1372">
        <v>45535</v>
      </c>
      <c r="B3717" s="1373" t="s">
        <v>2397</v>
      </c>
      <c r="C3717" s="1373" t="s">
        <v>2465</v>
      </c>
      <c r="D3717" s="1373" t="s">
        <v>2466</v>
      </c>
      <c r="E3717" s="1373" t="s">
        <v>727</v>
      </c>
      <c r="F3717" s="1373" t="s">
        <v>1828</v>
      </c>
      <c r="G3717" s="1374">
        <v>52286</v>
      </c>
      <c r="H3717" s="1374">
        <v>50073</v>
      </c>
      <c r="I3717" s="1374">
        <v>0</v>
      </c>
      <c r="J3717" s="1374">
        <v>50073</v>
      </c>
      <c r="K3717" s="1374">
        <v>-2213</v>
      </c>
      <c r="L3717" s="1374">
        <v>50073</v>
      </c>
    </row>
    <row r="3718" spans="1:12" ht="21">
      <c r="A3718" s="1372">
        <v>45535</v>
      </c>
      <c r="B3718" s="1373" t="s">
        <v>2397</v>
      </c>
      <c r="C3718" s="1373" t="s">
        <v>2465</v>
      </c>
      <c r="D3718" s="1373" t="s">
        <v>2466</v>
      </c>
      <c r="E3718" s="1373" t="s">
        <v>728</v>
      </c>
      <c r="F3718" s="1373" t="s">
        <v>410</v>
      </c>
      <c r="G3718" s="1375"/>
      <c r="H3718" s="1375"/>
      <c r="I3718" s="1375"/>
      <c r="J3718" s="1375"/>
      <c r="K3718" s="1375"/>
      <c r="L3718" s="1375"/>
    </row>
    <row r="3719" spans="1:12" ht="21">
      <c r="A3719" s="1372">
        <v>45535</v>
      </c>
      <c r="B3719" s="1373" t="s">
        <v>2397</v>
      </c>
      <c r="C3719" s="1373" t="s">
        <v>2465</v>
      </c>
      <c r="D3719" s="1373" t="s">
        <v>2466</v>
      </c>
      <c r="E3719" s="1373" t="s">
        <v>729</v>
      </c>
      <c r="F3719" s="1373" t="s">
        <v>155</v>
      </c>
      <c r="G3719" s="1375"/>
      <c r="H3719" s="1375"/>
      <c r="I3719" s="1375"/>
      <c r="J3719" s="1375"/>
      <c r="K3719" s="1375"/>
      <c r="L3719" s="1375"/>
    </row>
    <row r="3720" spans="1:12" ht="21">
      <c r="A3720" s="1372">
        <v>45535</v>
      </c>
      <c r="B3720" s="1373" t="s">
        <v>2397</v>
      </c>
      <c r="C3720" s="1373" t="s">
        <v>2465</v>
      </c>
      <c r="D3720" s="1373" t="s">
        <v>2466</v>
      </c>
      <c r="E3720" s="1373" t="s">
        <v>730</v>
      </c>
      <c r="F3720" s="1373" t="s">
        <v>156</v>
      </c>
      <c r="G3720" s="1374">
        <v>75754.38</v>
      </c>
      <c r="H3720" s="1374">
        <v>0</v>
      </c>
      <c r="I3720" s="1374">
        <v>0</v>
      </c>
      <c r="J3720" s="1374">
        <v>138125.15</v>
      </c>
      <c r="K3720" s="1374">
        <v>-75754.38</v>
      </c>
      <c r="L3720" s="1374">
        <v>138125.15</v>
      </c>
    </row>
    <row r="3721" spans="1:12" ht="21">
      <c r="A3721" s="1372">
        <v>45535</v>
      </c>
      <c r="B3721" s="1373" t="s">
        <v>2397</v>
      </c>
      <c r="C3721" s="1373" t="s">
        <v>2465</v>
      </c>
      <c r="D3721" s="1373" t="s">
        <v>2466</v>
      </c>
      <c r="E3721" s="1373" t="s">
        <v>731</v>
      </c>
      <c r="F3721" s="1373" t="s">
        <v>2229</v>
      </c>
      <c r="G3721" s="1374">
        <v>862800</v>
      </c>
      <c r="H3721" s="1374">
        <v>0</v>
      </c>
      <c r="I3721" s="1374">
        <v>0</v>
      </c>
      <c r="J3721" s="1374">
        <v>0</v>
      </c>
      <c r="K3721" s="1374">
        <v>-862800</v>
      </c>
      <c r="L3721" s="1374">
        <v>0</v>
      </c>
    </row>
    <row r="3722" spans="1:12" ht="21">
      <c r="A3722" s="1372">
        <v>45535</v>
      </c>
      <c r="B3722" s="1373" t="s">
        <v>2397</v>
      </c>
      <c r="C3722" s="1373" t="s">
        <v>2465</v>
      </c>
      <c r="D3722" s="1373" t="s">
        <v>2466</v>
      </c>
      <c r="E3722" s="1373" t="s">
        <v>732</v>
      </c>
      <c r="F3722" s="1373" t="s">
        <v>158</v>
      </c>
      <c r="G3722" s="1374">
        <v>1141172.3500000001</v>
      </c>
      <c r="H3722" s="1374">
        <v>0</v>
      </c>
      <c r="I3722" s="1374">
        <v>0</v>
      </c>
      <c r="J3722" s="1374">
        <v>914367.08</v>
      </c>
      <c r="K3722" s="1374">
        <v>-1141172.3500000001</v>
      </c>
      <c r="L3722" s="1374">
        <v>914367.08</v>
      </c>
    </row>
    <row r="3723" spans="1:12" ht="21">
      <c r="A3723" s="1372">
        <v>45535</v>
      </c>
      <c r="B3723" s="1373" t="s">
        <v>2397</v>
      </c>
      <c r="C3723" s="1373" t="s">
        <v>2465</v>
      </c>
      <c r="D3723" s="1373" t="s">
        <v>2466</v>
      </c>
      <c r="E3723" s="1373" t="s">
        <v>2099</v>
      </c>
      <c r="F3723" s="1373" t="s">
        <v>2127</v>
      </c>
      <c r="G3723" s="1375"/>
      <c r="H3723" s="1375"/>
      <c r="I3723" s="1375"/>
      <c r="J3723" s="1375"/>
      <c r="K3723" s="1375"/>
      <c r="L3723" s="1375"/>
    </row>
    <row r="3724" spans="1:12" ht="21">
      <c r="A3724" s="1372">
        <v>45535</v>
      </c>
      <c r="B3724" s="1373" t="s">
        <v>2397</v>
      </c>
      <c r="C3724" s="1373" t="s">
        <v>2465</v>
      </c>
      <c r="D3724" s="1373" t="s">
        <v>2466</v>
      </c>
      <c r="E3724" s="1373" t="s">
        <v>733</v>
      </c>
      <c r="F3724" s="1373" t="s">
        <v>159</v>
      </c>
      <c r="G3724" s="1375"/>
      <c r="H3724" s="1375"/>
      <c r="I3724" s="1375"/>
      <c r="J3724" s="1375"/>
      <c r="K3724" s="1375"/>
      <c r="L3724" s="1375"/>
    </row>
    <row r="3725" spans="1:12" ht="21">
      <c r="A3725" s="1372">
        <v>45535</v>
      </c>
      <c r="B3725" s="1373" t="s">
        <v>2397</v>
      </c>
      <c r="C3725" s="1373" t="s">
        <v>2465</v>
      </c>
      <c r="D3725" s="1373" t="s">
        <v>2466</v>
      </c>
      <c r="E3725" s="1373" t="s">
        <v>734</v>
      </c>
      <c r="F3725" s="1373" t="s">
        <v>160</v>
      </c>
      <c r="G3725" s="1375"/>
      <c r="H3725" s="1375"/>
      <c r="I3725" s="1375"/>
      <c r="J3725" s="1375"/>
      <c r="K3725" s="1375"/>
      <c r="L3725" s="1375"/>
    </row>
    <row r="3726" spans="1:12" ht="21">
      <c r="A3726" s="1372">
        <v>45535</v>
      </c>
      <c r="B3726" s="1373" t="s">
        <v>2397</v>
      </c>
      <c r="C3726" s="1373" t="s">
        <v>2465</v>
      </c>
      <c r="D3726" s="1373" t="s">
        <v>2466</v>
      </c>
      <c r="E3726" s="1373" t="s">
        <v>735</v>
      </c>
      <c r="F3726" s="1373" t="s">
        <v>2230</v>
      </c>
      <c r="G3726" s="1374">
        <v>2600</v>
      </c>
      <c r="H3726" s="1374">
        <v>0</v>
      </c>
      <c r="I3726" s="1374">
        <v>0</v>
      </c>
      <c r="J3726" s="1374">
        <v>0</v>
      </c>
      <c r="K3726" s="1374">
        <v>-2600</v>
      </c>
      <c r="L3726" s="1374">
        <v>0</v>
      </c>
    </row>
    <row r="3727" spans="1:12" ht="21">
      <c r="A3727" s="1372">
        <v>45535</v>
      </c>
      <c r="B3727" s="1373" t="s">
        <v>2397</v>
      </c>
      <c r="C3727" s="1373" t="s">
        <v>2465</v>
      </c>
      <c r="D3727" s="1373" t="s">
        <v>2466</v>
      </c>
      <c r="E3727" s="1373" t="s">
        <v>736</v>
      </c>
      <c r="F3727" s="1373" t="s">
        <v>2231</v>
      </c>
      <c r="G3727" s="1374">
        <v>7000</v>
      </c>
      <c r="H3727" s="1374">
        <v>0</v>
      </c>
      <c r="I3727" s="1374">
        <v>0</v>
      </c>
      <c r="J3727" s="1374">
        <v>0</v>
      </c>
      <c r="K3727" s="1374">
        <v>-7000</v>
      </c>
      <c r="L3727" s="1374">
        <v>0</v>
      </c>
    </row>
    <row r="3728" spans="1:12" ht="21">
      <c r="A3728" s="1372">
        <v>45535</v>
      </c>
      <c r="B3728" s="1373" t="s">
        <v>2397</v>
      </c>
      <c r="C3728" s="1373" t="s">
        <v>2465</v>
      </c>
      <c r="D3728" s="1373" t="s">
        <v>2466</v>
      </c>
      <c r="E3728" s="1373" t="s">
        <v>737</v>
      </c>
      <c r="F3728" s="1373" t="s">
        <v>2232</v>
      </c>
      <c r="G3728" s="1374">
        <v>4120</v>
      </c>
      <c r="H3728" s="1374">
        <v>0</v>
      </c>
      <c r="I3728" s="1374">
        <v>0</v>
      </c>
      <c r="J3728" s="1374">
        <v>0</v>
      </c>
      <c r="K3728" s="1374">
        <v>-4120</v>
      </c>
      <c r="L3728" s="1374">
        <v>0</v>
      </c>
    </row>
    <row r="3729" spans="1:12" ht="21">
      <c r="A3729" s="1372">
        <v>45535</v>
      </c>
      <c r="B3729" s="1373" t="s">
        <v>2397</v>
      </c>
      <c r="C3729" s="1373" t="s">
        <v>2465</v>
      </c>
      <c r="D3729" s="1373" t="s">
        <v>2466</v>
      </c>
      <c r="E3729" s="1373" t="s">
        <v>738</v>
      </c>
      <c r="F3729" s="1373" t="s">
        <v>164</v>
      </c>
      <c r="G3729" s="1375"/>
      <c r="H3729" s="1375"/>
      <c r="I3729" s="1375"/>
      <c r="J3729" s="1375"/>
      <c r="K3729" s="1375"/>
      <c r="L3729" s="1375"/>
    </row>
    <row r="3730" spans="1:12" ht="21">
      <c r="A3730" s="1372">
        <v>45535</v>
      </c>
      <c r="B3730" s="1373" t="s">
        <v>2397</v>
      </c>
      <c r="C3730" s="1373" t="s">
        <v>2465</v>
      </c>
      <c r="D3730" s="1373" t="s">
        <v>2466</v>
      </c>
      <c r="E3730" s="1373" t="s">
        <v>739</v>
      </c>
      <c r="F3730" s="1373" t="s">
        <v>165</v>
      </c>
      <c r="G3730" s="1375"/>
      <c r="H3730" s="1375"/>
      <c r="I3730" s="1375"/>
      <c r="J3730" s="1375"/>
      <c r="K3730" s="1375"/>
      <c r="L3730" s="1375"/>
    </row>
    <row r="3731" spans="1:12" ht="21">
      <c r="A3731" s="1372">
        <v>45535</v>
      </c>
      <c r="B3731" s="1373" t="s">
        <v>2397</v>
      </c>
      <c r="C3731" s="1373" t="s">
        <v>2465</v>
      </c>
      <c r="D3731" s="1373" t="s">
        <v>2466</v>
      </c>
      <c r="E3731" s="1373" t="s">
        <v>740</v>
      </c>
      <c r="F3731" s="1373" t="s">
        <v>166</v>
      </c>
      <c r="G3731" s="1375"/>
      <c r="H3731" s="1375"/>
      <c r="I3731" s="1375"/>
      <c r="J3731" s="1375"/>
      <c r="K3731" s="1375"/>
      <c r="L3731" s="1375"/>
    </row>
    <row r="3732" spans="1:12" ht="21">
      <c r="A3732" s="1372">
        <v>45535</v>
      </c>
      <c r="B3732" s="1373" t="s">
        <v>2397</v>
      </c>
      <c r="C3732" s="1373" t="s">
        <v>2465</v>
      </c>
      <c r="D3732" s="1373" t="s">
        <v>2466</v>
      </c>
      <c r="E3732" s="1373" t="s">
        <v>741</v>
      </c>
      <c r="F3732" s="1373" t="s">
        <v>167</v>
      </c>
      <c r="G3732" s="1374">
        <v>0</v>
      </c>
      <c r="H3732" s="1374">
        <v>11503</v>
      </c>
      <c r="I3732" s="1374">
        <v>0</v>
      </c>
      <c r="J3732" s="1374">
        <v>702003</v>
      </c>
      <c r="K3732" s="1374">
        <v>11503</v>
      </c>
      <c r="L3732" s="1374">
        <v>702003</v>
      </c>
    </row>
    <row r="3733" spans="1:12" ht="21">
      <c r="A3733" s="1372">
        <v>45535</v>
      </c>
      <c r="B3733" s="1373" t="s">
        <v>2397</v>
      </c>
      <c r="C3733" s="1373" t="s">
        <v>2465</v>
      </c>
      <c r="D3733" s="1373" t="s">
        <v>2466</v>
      </c>
      <c r="E3733" s="1373" t="s">
        <v>742</v>
      </c>
      <c r="F3733" s="1373" t="s">
        <v>168</v>
      </c>
      <c r="G3733" s="1375"/>
      <c r="H3733" s="1375"/>
      <c r="I3733" s="1375"/>
      <c r="J3733" s="1375"/>
      <c r="K3733" s="1375"/>
      <c r="L3733" s="1375"/>
    </row>
    <row r="3734" spans="1:12" ht="21">
      <c r="A3734" s="1372">
        <v>45535</v>
      </c>
      <c r="B3734" s="1373" t="s">
        <v>2397</v>
      </c>
      <c r="C3734" s="1373" t="s">
        <v>2465</v>
      </c>
      <c r="D3734" s="1373" t="s">
        <v>2466</v>
      </c>
      <c r="E3734" s="1373" t="s">
        <v>743</v>
      </c>
      <c r="F3734" s="1373" t="s">
        <v>411</v>
      </c>
      <c r="G3734" s="1375"/>
      <c r="H3734" s="1375"/>
      <c r="I3734" s="1375"/>
      <c r="J3734" s="1375"/>
      <c r="K3734" s="1375"/>
      <c r="L3734" s="1375"/>
    </row>
    <row r="3735" spans="1:12" ht="21">
      <c r="A3735" s="1372">
        <v>45535</v>
      </c>
      <c r="B3735" s="1373" t="s">
        <v>2397</v>
      </c>
      <c r="C3735" s="1373" t="s">
        <v>2465</v>
      </c>
      <c r="D3735" s="1373" t="s">
        <v>2466</v>
      </c>
      <c r="E3735" s="1373" t="s">
        <v>744</v>
      </c>
      <c r="F3735" s="1373" t="s">
        <v>169</v>
      </c>
      <c r="G3735" s="1375"/>
      <c r="H3735" s="1375"/>
      <c r="I3735" s="1375"/>
      <c r="J3735" s="1375"/>
      <c r="K3735" s="1375"/>
      <c r="L3735" s="1375"/>
    </row>
    <row r="3736" spans="1:12" ht="21">
      <c r="A3736" s="1372">
        <v>45535</v>
      </c>
      <c r="B3736" s="1373" t="s">
        <v>2397</v>
      </c>
      <c r="C3736" s="1373" t="s">
        <v>2465</v>
      </c>
      <c r="D3736" s="1373" t="s">
        <v>2466</v>
      </c>
      <c r="E3736" s="1373" t="s">
        <v>745</v>
      </c>
      <c r="F3736" s="1373" t="s">
        <v>170</v>
      </c>
      <c r="G3736" s="1375"/>
      <c r="H3736" s="1375"/>
      <c r="I3736" s="1375"/>
      <c r="J3736" s="1375"/>
      <c r="K3736" s="1375"/>
      <c r="L3736" s="1375"/>
    </row>
    <row r="3737" spans="1:12" ht="21">
      <c r="A3737" s="1372">
        <v>45535</v>
      </c>
      <c r="B3737" s="1373" t="s">
        <v>2397</v>
      </c>
      <c r="C3737" s="1373" t="s">
        <v>2465</v>
      </c>
      <c r="D3737" s="1373" t="s">
        <v>2466</v>
      </c>
      <c r="E3737" s="1373" t="s">
        <v>746</v>
      </c>
      <c r="F3737" s="1373" t="s">
        <v>171</v>
      </c>
      <c r="G3737" s="1375"/>
      <c r="H3737" s="1375"/>
      <c r="I3737" s="1375"/>
      <c r="J3737" s="1375"/>
      <c r="K3737" s="1375"/>
      <c r="L3737" s="1375"/>
    </row>
    <row r="3738" spans="1:12" ht="21">
      <c r="A3738" s="1372">
        <v>45535</v>
      </c>
      <c r="B3738" s="1373" t="s">
        <v>2397</v>
      </c>
      <c r="C3738" s="1373" t="s">
        <v>2465</v>
      </c>
      <c r="D3738" s="1373" t="s">
        <v>2466</v>
      </c>
      <c r="E3738" s="1373" t="s">
        <v>747</v>
      </c>
      <c r="F3738" s="1373" t="s">
        <v>1496</v>
      </c>
      <c r="G3738" s="1375"/>
      <c r="H3738" s="1375"/>
      <c r="I3738" s="1375"/>
      <c r="J3738" s="1375"/>
      <c r="K3738" s="1375"/>
      <c r="L3738" s="1375"/>
    </row>
    <row r="3739" spans="1:12" ht="21">
      <c r="A3739" s="1372">
        <v>45535</v>
      </c>
      <c r="B3739" s="1373" t="s">
        <v>2397</v>
      </c>
      <c r="C3739" s="1373" t="s">
        <v>2465</v>
      </c>
      <c r="D3739" s="1373" t="s">
        <v>2466</v>
      </c>
      <c r="E3739" s="1373" t="s">
        <v>1969</v>
      </c>
      <c r="F3739" s="1373" t="s">
        <v>1970</v>
      </c>
      <c r="G3739" s="1375"/>
      <c r="H3739" s="1375"/>
      <c r="I3739" s="1375"/>
      <c r="J3739" s="1375"/>
      <c r="K3739" s="1375"/>
      <c r="L3739" s="1375"/>
    </row>
    <row r="3740" spans="1:12" ht="21">
      <c r="A3740" s="1372">
        <v>45535</v>
      </c>
      <c r="B3740" s="1373" t="s">
        <v>2397</v>
      </c>
      <c r="C3740" s="1373" t="s">
        <v>2465</v>
      </c>
      <c r="D3740" s="1373" t="s">
        <v>2466</v>
      </c>
      <c r="E3740" s="1373" t="s">
        <v>748</v>
      </c>
      <c r="F3740" s="1373" t="s">
        <v>1497</v>
      </c>
      <c r="G3740" s="1375"/>
      <c r="H3740" s="1375"/>
      <c r="I3740" s="1375"/>
      <c r="J3740" s="1375"/>
      <c r="K3740" s="1375"/>
      <c r="L3740" s="1375"/>
    </row>
    <row r="3741" spans="1:12" ht="21">
      <c r="A3741" s="1372">
        <v>45535</v>
      </c>
      <c r="B3741" s="1373" t="s">
        <v>2397</v>
      </c>
      <c r="C3741" s="1373" t="s">
        <v>2465</v>
      </c>
      <c r="D3741" s="1373" t="s">
        <v>2466</v>
      </c>
      <c r="E3741" s="1373" t="s">
        <v>749</v>
      </c>
      <c r="F3741" s="1373" t="s">
        <v>1498</v>
      </c>
      <c r="G3741" s="1375"/>
      <c r="H3741" s="1375"/>
      <c r="I3741" s="1375"/>
      <c r="J3741" s="1375"/>
      <c r="K3741" s="1375"/>
      <c r="L3741" s="1375"/>
    </row>
    <row r="3742" spans="1:12" ht="21">
      <c r="A3742" s="1372">
        <v>45535</v>
      </c>
      <c r="B3742" s="1373" t="s">
        <v>2397</v>
      </c>
      <c r="C3742" s="1373" t="s">
        <v>2465</v>
      </c>
      <c r="D3742" s="1373" t="s">
        <v>2466</v>
      </c>
      <c r="E3742" s="1373" t="s">
        <v>750</v>
      </c>
      <c r="F3742" s="1373" t="s">
        <v>172</v>
      </c>
      <c r="G3742" s="1375"/>
      <c r="H3742" s="1375"/>
      <c r="I3742" s="1375"/>
      <c r="J3742" s="1375"/>
      <c r="K3742" s="1375"/>
      <c r="L3742" s="1375"/>
    </row>
    <row r="3743" spans="1:12" ht="21">
      <c r="A3743" s="1372">
        <v>45535</v>
      </c>
      <c r="B3743" s="1373" t="s">
        <v>2397</v>
      </c>
      <c r="C3743" s="1373" t="s">
        <v>2465</v>
      </c>
      <c r="D3743" s="1373" t="s">
        <v>2466</v>
      </c>
      <c r="E3743" s="1373" t="s">
        <v>751</v>
      </c>
      <c r="F3743" s="1373" t="s">
        <v>173</v>
      </c>
      <c r="G3743" s="1375"/>
      <c r="H3743" s="1375"/>
      <c r="I3743" s="1375"/>
      <c r="J3743" s="1375"/>
      <c r="K3743" s="1375"/>
      <c r="L3743" s="1375"/>
    </row>
    <row r="3744" spans="1:12" ht="21">
      <c r="A3744" s="1372">
        <v>45535</v>
      </c>
      <c r="B3744" s="1373" t="s">
        <v>2397</v>
      </c>
      <c r="C3744" s="1373" t="s">
        <v>2465</v>
      </c>
      <c r="D3744" s="1373" t="s">
        <v>2466</v>
      </c>
      <c r="E3744" s="1373" t="s">
        <v>752</v>
      </c>
      <c r="F3744" s="1373" t="s">
        <v>174</v>
      </c>
      <c r="G3744" s="1374">
        <v>1327.99</v>
      </c>
      <c r="H3744" s="1374">
        <v>0</v>
      </c>
      <c r="I3744" s="1374">
        <v>0</v>
      </c>
      <c r="J3744" s="1374">
        <v>0</v>
      </c>
      <c r="K3744" s="1374">
        <v>-1327.99</v>
      </c>
      <c r="L3744" s="1374">
        <v>0</v>
      </c>
    </row>
    <row r="3745" spans="1:12" ht="21">
      <c r="A3745" s="1372">
        <v>45535</v>
      </c>
      <c r="B3745" s="1373" t="s">
        <v>2397</v>
      </c>
      <c r="C3745" s="1373" t="s">
        <v>2465</v>
      </c>
      <c r="D3745" s="1373" t="s">
        <v>2466</v>
      </c>
      <c r="E3745" s="1373" t="s">
        <v>753</v>
      </c>
      <c r="F3745" s="1373" t="s">
        <v>175</v>
      </c>
      <c r="G3745" s="1375"/>
      <c r="H3745" s="1375"/>
      <c r="I3745" s="1375"/>
      <c r="J3745" s="1375"/>
      <c r="K3745" s="1375"/>
      <c r="L3745" s="1375"/>
    </row>
    <row r="3746" spans="1:12" ht="21">
      <c r="A3746" s="1372">
        <v>45535</v>
      </c>
      <c r="B3746" s="1373" t="s">
        <v>2397</v>
      </c>
      <c r="C3746" s="1373" t="s">
        <v>2465</v>
      </c>
      <c r="D3746" s="1373" t="s">
        <v>2466</v>
      </c>
      <c r="E3746" s="1373" t="s">
        <v>754</v>
      </c>
      <c r="F3746" s="1373" t="s">
        <v>176</v>
      </c>
      <c r="G3746" s="1375"/>
      <c r="H3746" s="1375"/>
      <c r="I3746" s="1375"/>
      <c r="J3746" s="1375"/>
      <c r="K3746" s="1375"/>
      <c r="L3746" s="1375"/>
    </row>
    <row r="3747" spans="1:12" ht="21">
      <c r="A3747" s="1372">
        <v>45535</v>
      </c>
      <c r="B3747" s="1373" t="s">
        <v>2397</v>
      </c>
      <c r="C3747" s="1373" t="s">
        <v>2465</v>
      </c>
      <c r="D3747" s="1373" t="s">
        <v>2466</v>
      </c>
      <c r="E3747" s="1373" t="s">
        <v>755</v>
      </c>
      <c r="F3747" s="1373" t="s">
        <v>2128</v>
      </c>
      <c r="G3747" s="1375"/>
      <c r="H3747" s="1375"/>
      <c r="I3747" s="1375"/>
      <c r="J3747" s="1375"/>
      <c r="K3747" s="1375"/>
      <c r="L3747" s="1375"/>
    </row>
    <row r="3748" spans="1:12" ht="21">
      <c r="A3748" s="1372">
        <v>45535</v>
      </c>
      <c r="B3748" s="1373" t="s">
        <v>2397</v>
      </c>
      <c r="C3748" s="1373" t="s">
        <v>2465</v>
      </c>
      <c r="D3748" s="1373" t="s">
        <v>2466</v>
      </c>
      <c r="E3748" s="1373" t="s">
        <v>756</v>
      </c>
      <c r="F3748" s="1373" t="s">
        <v>444</v>
      </c>
      <c r="G3748" s="1374">
        <v>0</v>
      </c>
      <c r="H3748" s="1374">
        <v>0</v>
      </c>
      <c r="I3748" s="1374">
        <v>0</v>
      </c>
      <c r="J3748" s="1374">
        <v>47616727.560000002</v>
      </c>
      <c r="K3748" s="1374">
        <v>0</v>
      </c>
      <c r="L3748" s="1374">
        <v>47616727.560000002</v>
      </c>
    </row>
    <row r="3749" spans="1:12" ht="21">
      <c r="A3749" s="1372">
        <v>45535</v>
      </c>
      <c r="B3749" s="1373" t="s">
        <v>2397</v>
      </c>
      <c r="C3749" s="1373" t="s">
        <v>2465</v>
      </c>
      <c r="D3749" s="1373" t="s">
        <v>2466</v>
      </c>
      <c r="E3749" s="1373" t="s">
        <v>2457</v>
      </c>
      <c r="F3749" s="1373" t="s">
        <v>2458</v>
      </c>
      <c r="G3749" s="1375"/>
      <c r="H3749" s="1375"/>
      <c r="I3749" s="1375"/>
      <c r="J3749" s="1375"/>
      <c r="K3749" s="1375"/>
      <c r="L3749" s="1375"/>
    </row>
    <row r="3750" spans="1:12" ht="21">
      <c r="A3750" s="1372">
        <v>45535</v>
      </c>
      <c r="B3750" s="1373" t="s">
        <v>2397</v>
      </c>
      <c r="C3750" s="1373" t="s">
        <v>2465</v>
      </c>
      <c r="D3750" s="1373" t="s">
        <v>2466</v>
      </c>
      <c r="E3750" s="1373" t="s">
        <v>1971</v>
      </c>
      <c r="F3750" s="1373" t="s">
        <v>1972</v>
      </c>
      <c r="G3750" s="1374">
        <v>0</v>
      </c>
      <c r="H3750" s="1374">
        <v>0</v>
      </c>
      <c r="I3750" s="1374">
        <v>2318564.17</v>
      </c>
      <c r="J3750" s="1374">
        <v>0</v>
      </c>
      <c r="K3750" s="1374">
        <v>0</v>
      </c>
      <c r="L3750" s="1374">
        <v>-2318564.17</v>
      </c>
    </row>
    <row r="3751" spans="1:12" ht="21">
      <c r="A3751" s="1372">
        <v>45535</v>
      </c>
      <c r="B3751" s="1373" t="s">
        <v>2397</v>
      </c>
      <c r="C3751" s="1373" t="s">
        <v>2465</v>
      </c>
      <c r="D3751" s="1373" t="s">
        <v>2466</v>
      </c>
      <c r="E3751" s="1373" t="s">
        <v>1973</v>
      </c>
      <c r="F3751" s="1373" t="s">
        <v>1974</v>
      </c>
      <c r="G3751" s="1374">
        <v>0</v>
      </c>
      <c r="H3751" s="1374">
        <v>0</v>
      </c>
      <c r="I3751" s="1374">
        <v>63506</v>
      </c>
      <c r="J3751" s="1374">
        <v>0</v>
      </c>
      <c r="K3751" s="1374">
        <v>0</v>
      </c>
      <c r="L3751" s="1374">
        <v>-63506</v>
      </c>
    </row>
    <row r="3752" spans="1:12" ht="21">
      <c r="A3752" s="1372">
        <v>45535</v>
      </c>
      <c r="B3752" s="1373" t="s">
        <v>2397</v>
      </c>
      <c r="C3752" s="1373" t="s">
        <v>2465</v>
      </c>
      <c r="D3752" s="1373" t="s">
        <v>2466</v>
      </c>
      <c r="E3752" s="1373" t="s">
        <v>757</v>
      </c>
      <c r="F3752" s="1373" t="s">
        <v>2233</v>
      </c>
      <c r="G3752" s="1375"/>
      <c r="H3752" s="1375"/>
      <c r="I3752" s="1375"/>
      <c r="J3752" s="1375"/>
      <c r="K3752" s="1375"/>
      <c r="L3752" s="1375"/>
    </row>
    <row r="3753" spans="1:12" ht="21">
      <c r="A3753" s="1372">
        <v>45535</v>
      </c>
      <c r="B3753" s="1373" t="s">
        <v>2397</v>
      </c>
      <c r="C3753" s="1373" t="s">
        <v>2465</v>
      </c>
      <c r="D3753" s="1373" t="s">
        <v>2466</v>
      </c>
      <c r="E3753" s="1373" t="s">
        <v>758</v>
      </c>
      <c r="F3753" s="1373" t="s">
        <v>445</v>
      </c>
      <c r="G3753" s="1374">
        <v>0</v>
      </c>
      <c r="H3753" s="1374">
        <v>0</v>
      </c>
      <c r="I3753" s="1374">
        <v>0</v>
      </c>
      <c r="J3753" s="1374">
        <v>31419073.620000001</v>
      </c>
      <c r="K3753" s="1374">
        <v>0</v>
      </c>
      <c r="L3753" s="1374">
        <v>31419073.620000001</v>
      </c>
    </row>
    <row r="3754" spans="1:12" ht="21">
      <c r="A3754" s="1372">
        <v>45535</v>
      </c>
      <c r="B3754" s="1373" t="s">
        <v>2397</v>
      </c>
      <c r="C3754" s="1373" t="s">
        <v>2465</v>
      </c>
      <c r="D3754" s="1373" t="s">
        <v>2466</v>
      </c>
      <c r="E3754" s="1373" t="s">
        <v>759</v>
      </c>
      <c r="F3754" s="1373" t="s">
        <v>177</v>
      </c>
      <c r="G3754" s="1375"/>
      <c r="H3754" s="1375"/>
      <c r="I3754" s="1375"/>
      <c r="J3754" s="1375"/>
      <c r="K3754" s="1375"/>
      <c r="L3754" s="1375"/>
    </row>
    <row r="3755" spans="1:12" ht="21">
      <c r="A3755" s="1372">
        <v>45535</v>
      </c>
      <c r="B3755" s="1373" t="s">
        <v>2397</v>
      </c>
      <c r="C3755" s="1373" t="s">
        <v>2465</v>
      </c>
      <c r="D3755" s="1373" t="s">
        <v>2466</v>
      </c>
      <c r="E3755" s="1373" t="s">
        <v>760</v>
      </c>
      <c r="F3755" s="1373" t="s">
        <v>2234</v>
      </c>
      <c r="G3755" s="1375"/>
      <c r="H3755" s="1375"/>
      <c r="I3755" s="1375"/>
      <c r="J3755" s="1375"/>
      <c r="K3755" s="1375"/>
      <c r="L3755" s="1375"/>
    </row>
    <row r="3756" spans="1:12" ht="21">
      <c r="A3756" s="1372">
        <v>45535</v>
      </c>
      <c r="B3756" s="1373" t="s">
        <v>2397</v>
      </c>
      <c r="C3756" s="1373" t="s">
        <v>2465</v>
      </c>
      <c r="D3756" s="1373" t="s">
        <v>2466</v>
      </c>
      <c r="E3756" s="1373" t="s">
        <v>761</v>
      </c>
      <c r="F3756" s="1373" t="s">
        <v>2235</v>
      </c>
      <c r="G3756" s="1375"/>
      <c r="H3756" s="1375"/>
      <c r="I3756" s="1375"/>
      <c r="J3756" s="1375"/>
      <c r="K3756" s="1375"/>
      <c r="L3756" s="1375"/>
    </row>
    <row r="3757" spans="1:12" ht="21">
      <c r="A3757" s="1372">
        <v>45535</v>
      </c>
      <c r="B3757" s="1373" t="s">
        <v>2397</v>
      </c>
      <c r="C3757" s="1373" t="s">
        <v>2465</v>
      </c>
      <c r="D3757" s="1373" t="s">
        <v>2466</v>
      </c>
      <c r="E3757" s="1373" t="s">
        <v>762</v>
      </c>
      <c r="F3757" s="1373" t="s">
        <v>180</v>
      </c>
      <c r="G3757" s="1375"/>
      <c r="H3757" s="1375"/>
      <c r="I3757" s="1375"/>
      <c r="J3757" s="1375"/>
      <c r="K3757" s="1375"/>
      <c r="L3757" s="1375"/>
    </row>
    <row r="3758" spans="1:12" ht="21">
      <c r="A3758" s="1372">
        <v>45535</v>
      </c>
      <c r="B3758" s="1373" t="s">
        <v>2397</v>
      </c>
      <c r="C3758" s="1373" t="s">
        <v>2465</v>
      </c>
      <c r="D3758" s="1373" t="s">
        <v>2466</v>
      </c>
      <c r="E3758" s="1373" t="s">
        <v>763</v>
      </c>
      <c r="F3758" s="1373" t="s">
        <v>1684</v>
      </c>
      <c r="G3758" s="1375"/>
      <c r="H3758" s="1375"/>
      <c r="I3758" s="1375"/>
      <c r="J3758" s="1375"/>
      <c r="K3758" s="1375"/>
      <c r="L3758" s="1375"/>
    </row>
    <row r="3759" spans="1:12" ht="21">
      <c r="A3759" s="1372">
        <v>45535</v>
      </c>
      <c r="B3759" s="1373" t="s">
        <v>2397</v>
      </c>
      <c r="C3759" s="1373" t="s">
        <v>2465</v>
      </c>
      <c r="D3759" s="1373" t="s">
        <v>2466</v>
      </c>
      <c r="E3759" s="1373" t="s">
        <v>764</v>
      </c>
      <c r="F3759" s="1373" t="s">
        <v>181</v>
      </c>
      <c r="G3759" s="1375"/>
      <c r="H3759" s="1375"/>
      <c r="I3759" s="1375"/>
      <c r="J3759" s="1375"/>
      <c r="K3759" s="1375"/>
      <c r="L3759" s="1375"/>
    </row>
    <row r="3760" spans="1:12" ht="21">
      <c r="A3760" s="1372">
        <v>45535</v>
      </c>
      <c r="B3760" s="1373" t="s">
        <v>2397</v>
      </c>
      <c r="C3760" s="1373" t="s">
        <v>2465</v>
      </c>
      <c r="D3760" s="1373" t="s">
        <v>2466</v>
      </c>
      <c r="E3760" s="1373" t="s">
        <v>765</v>
      </c>
      <c r="F3760" s="1373" t="s">
        <v>182</v>
      </c>
      <c r="G3760" s="1375"/>
      <c r="H3760" s="1375"/>
      <c r="I3760" s="1375"/>
      <c r="J3760" s="1375"/>
      <c r="K3760" s="1375"/>
      <c r="L3760" s="1375"/>
    </row>
    <row r="3761" spans="1:12" ht="21">
      <c r="A3761" s="1372">
        <v>45535</v>
      </c>
      <c r="B3761" s="1373" t="s">
        <v>2397</v>
      </c>
      <c r="C3761" s="1373" t="s">
        <v>2465</v>
      </c>
      <c r="D3761" s="1373" t="s">
        <v>2466</v>
      </c>
      <c r="E3761" s="1373" t="s">
        <v>766</v>
      </c>
      <c r="F3761" s="1373" t="s">
        <v>183</v>
      </c>
      <c r="G3761" s="1375"/>
      <c r="H3761" s="1375"/>
      <c r="I3761" s="1375"/>
      <c r="J3761" s="1375"/>
      <c r="K3761" s="1375"/>
      <c r="L3761" s="1375"/>
    </row>
    <row r="3762" spans="1:12" ht="21">
      <c r="A3762" s="1372">
        <v>45535</v>
      </c>
      <c r="B3762" s="1373" t="s">
        <v>2397</v>
      </c>
      <c r="C3762" s="1373" t="s">
        <v>2465</v>
      </c>
      <c r="D3762" s="1373" t="s">
        <v>2466</v>
      </c>
      <c r="E3762" s="1373" t="s">
        <v>767</v>
      </c>
      <c r="F3762" s="1373" t="s">
        <v>184</v>
      </c>
      <c r="G3762" s="1375"/>
      <c r="H3762" s="1375"/>
      <c r="I3762" s="1375"/>
      <c r="J3762" s="1375"/>
      <c r="K3762" s="1375"/>
      <c r="L3762" s="1375"/>
    </row>
    <row r="3763" spans="1:12" ht="21">
      <c r="A3763" s="1372">
        <v>45535</v>
      </c>
      <c r="B3763" s="1373" t="s">
        <v>2397</v>
      </c>
      <c r="C3763" s="1373" t="s">
        <v>2465</v>
      </c>
      <c r="D3763" s="1373" t="s">
        <v>2466</v>
      </c>
      <c r="E3763" s="1373" t="s">
        <v>768</v>
      </c>
      <c r="F3763" s="1373" t="s">
        <v>2236</v>
      </c>
      <c r="G3763" s="1375"/>
      <c r="H3763" s="1375"/>
      <c r="I3763" s="1375"/>
      <c r="J3763" s="1375"/>
      <c r="K3763" s="1375"/>
      <c r="L3763" s="1375"/>
    </row>
    <row r="3764" spans="1:12" ht="21">
      <c r="A3764" s="1372">
        <v>45535</v>
      </c>
      <c r="B3764" s="1373" t="s">
        <v>2397</v>
      </c>
      <c r="C3764" s="1373" t="s">
        <v>2465</v>
      </c>
      <c r="D3764" s="1373" t="s">
        <v>2466</v>
      </c>
      <c r="E3764" s="1373" t="s">
        <v>1830</v>
      </c>
      <c r="F3764" s="1373" t="s">
        <v>1831</v>
      </c>
      <c r="G3764" s="1375"/>
      <c r="H3764" s="1375"/>
      <c r="I3764" s="1375"/>
      <c r="J3764" s="1375"/>
      <c r="K3764" s="1375"/>
      <c r="L3764" s="1375"/>
    </row>
    <row r="3765" spans="1:12" ht="21">
      <c r="A3765" s="1372">
        <v>45535</v>
      </c>
      <c r="B3765" s="1373" t="s">
        <v>2397</v>
      </c>
      <c r="C3765" s="1373" t="s">
        <v>2465</v>
      </c>
      <c r="D3765" s="1373" t="s">
        <v>2466</v>
      </c>
      <c r="E3765" s="1373" t="s">
        <v>769</v>
      </c>
      <c r="F3765" s="1373" t="s">
        <v>185</v>
      </c>
      <c r="G3765" s="1375"/>
      <c r="H3765" s="1375"/>
      <c r="I3765" s="1375"/>
      <c r="J3765" s="1375"/>
      <c r="K3765" s="1375"/>
      <c r="L3765" s="1375"/>
    </row>
    <row r="3766" spans="1:12" ht="21">
      <c r="A3766" s="1372">
        <v>45535</v>
      </c>
      <c r="B3766" s="1373" t="s">
        <v>2397</v>
      </c>
      <c r="C3766" s="1373" t="s">
        <v>2465</v>
      </c>
      <c r="D3766" s="1373" t="s">
        <v>2466</v>
      </c>
      <c r="E3766" s="1373" t="s">
        <v>770</v>
      </c>
      <c r="F3766" s="1373" t="s">
        <v>2237</v>
      </c>
      <c r="G3766" s="1375"/>
      <c r="H3766" s="1375"/>
      <c r="I3766" s="1375"/>
      <c r="J3766" s="1375"/>
      <c r="K3766" s="1375"/>
      <c r="L3766" s="1375"/>
    </row>
    <row r="3767" spans="1:12" ht="21">
      <c r="A3767" s="1372">
        <v>45535</v>
      </c>
      <c r="B3767" s="1373" t="s">
        <v>2397</v>
      </c>
      <c r="C3767" s="1373" t="s">
        <v>2465</v>
      </c>
      <c r="D3767" s="1373" t="s">
        <v>2466</v>
      </c>
      <c r="E3767" s="1373" t="s">
        <v>771</v>
      </c>
      <c r="F3767" s="1373" t="s">
        <v>2238</v>
      </c>
      <c r="G3767" s="1375"/>
      <c r="H3767" s="1375"/>
      <c r="I3767" s="1375"/>
      <c r="J3767" s="1375"/>
      <c r="K3767" s="1375"/>
      <c r="L3767" s="1375"/>
    </row>
    <row r="3768" spans="1:12" ht="21">
      <c r="A3768" s="1372">
        <v>45535</v>
      </c>
      <c r="B3768" s="1373" t="s">
        <v>2397</v>
      </c>
      <c r="C3768" s="1373" t="s">
        <v>2465</v>
      </c>
      <c r="D3768" s="1373" t="s">
        <v>2466</v>
      </c>
      <c r="E3768" s="1373" t="s">
        <v>772</v>
      </c>
      <c r="F3768" s="1373" t="s">
        <v>2239</v>
      </c>
      <c r="G3768" s="1375"/>
      <c r="H3768" s="1375"/>
      <c r="I3768" s="1375"/>
      <c r="J3768" s="1375"/>
      <c r="K3768" s="1375"/>
      <c r="L3768" s="1375"/>
    </row>
    <row r="3769" spans="1:12" ht="21">
      <c r="A3769" s="1372">
        <v>45535</v>
      </c>
      <c r="B3769" s="1373" t="s">
        <v>2397</v>
      </c>
      <c r="C3769" s="1373" t="s">
        <v>2465</v>
      </c>
      <c r="D3769" s="1373" t="s">
        <v>2466</v>
      </c>
      <c r="E3769" s="1373" t="s">
        <v>773</v>
      </c>
      <c r="F3769" s="1373" t="s">
        <v>2240</v>
      </c>
      <c r="G3769" s="1375"/>
      <c r="H3769" s="1375"/>
      <c r="I3769" s="1375"/>
      <c r="J3769" s="1375"/>
      <c r="K3769" s="1375"/>
      <c r="L3769" s="1375"/>
    </row>
    <row r="3770" spans="1:12" ht="21">
      <c r="A3770" s="1372">
        <v>45535</v>
      </c>
      <c r="B3770" s="1373" t="s">
        <v>2397</v>
      </c>
      <c r="C3770" s="1373" t="s">
        <v>2465</v>
      </c>
      <c r="D3770" s="1373" t="s">
        <v>2466</v>
      </c>
      <c r="E3770" s="1373" t="s">
        <v>774</v>
      </c>
      <c r="F3770" s="1373" t="s">
        <v>186</v>
      </c>
      <c r="G3770" s="1375"/>
      <c r="H3770" s="1375"/>
      <c r="I3770" s="1375"/>
      <c r="J3770" s="1375"/>
      <c r="K3770" s="1375"/>
      <c r="L3770" s="1375"/>
    </row>
    <row r="3771" spans="1:12" ht="21">
      <c r="A3771" s="1372">
        <v>45535</v>
      </c>
      <c r="B3771" s="1373" t="s">
        <v>2397</v>
      </c>
      <c r="C3771" s="1373" t="s">
        <v>2465</v>
      </c>
      <c r="D3771" s="1373" t="s">
        <v>2466</v>
      </c>
      <c r="E3771" s="1373" t="s">
        <v>775</v>
      </c>
      <c r="F3771" s="1373" t="s">
        <v>187</v>
      </c>
      <c r="G3771" s="1375"/>
      <c r="H3771" s="1375"/>
      <c r="I3771" s="1375"/>
      <c r="J3771" s="1375"/>
      <c r="K3771" s="1375"/>
      <c r="L3771" s="1375"/>
    </row>
    <row r="3772" spans="1:12" ht="21">
      <c r="A3772" s="1372">
        <v>45535</v>
      </c>
      <c r="B3772" s="1373" t="s">
        <v>2397</v>
      </c>
      <c r="C3772" s="1373" t="s">
        <v>2465</v>
      </c>
      <c r="D3772" s="1373" t="s">
        <v>2466</v>
      </c>
      <c r="E3772" s="1373" t="s">
        <v>776</v>
      </c>
      <c r="F3772" s="1373" t="s">
        <v>188</v>
      </c>
      <c r="G3772" s="1375"/>
      <c r="H3772" s="1375"/>
      <c r="I3772" s="1375"/>
      <c r="J3772" s="1375"/>
      <c r="K3772" s="1375"/>
      <c r="L3772" s="1375"/>
    </row>
    <row r="3773" spans="1:12" ht="21">
      <c r="A3773" s="1372">
        <v>45535</v>
      </c>
      <c r="B3773" s="1373" t="s">
        <v>2397</v>
      </c>
      <c r="C3773" s="1373" t="s">
        <v>2465</v>
      </c>
      <c r="D3773" s="1373" t="s">
        <v>2466</v>
      </c>
      <c r="E3773" s="1373" t="s">
        <v>777</v>
      </c>
      <c r="F3773" s="1373" t="s">
        <v>1211</v>
      </c>
      <c r="G3773" s="1374">
        <v>0</v>
      </c>
      <c r="H3773" s="1374">
        <v>0</v>
      </c>
      <c r="I3773" s="1374">
        <v>0</v>
      </c>
      <c r="J3773" s="1374">
        <v>45400</v>
      </c>
      <c r="K3773" s="1374">
        <v>0</v>
      </c>
      <c r="L3773" s="1374">
        <v>45400</v>
      </c>
    </row>
    <row r="3774" spans="1:12" ht="21">
      <c r="A3774" s="1372">
        <v>45535</v>
      </c>
      <c r="B3774" s="1373" t="s">
        <v>2397</v>
      </c>
      <c r="C3774" s="1373" t="s">
        <v>2465</v>
      </c>
      <c r="D3774" s="1373" t="s">
        <v>2466</v>
      </c>
      <c r="E3774" s="1373" t="s">
        <v>778</v>
      </c>
      <c r="F3774" s="1373" t="s">
        <v>189</v>
      </c>
      <c r="G3774" s="1374">
        <v>0</v>
      </c>
      <c r="H3774" s="1374">
        <v>12000</v>
      </c>
      <c r="I3774" s="1374">
        <v>0</v>
      </c>
      <c r="J3774" s="1374">
        <v>102400</v>
      </c>
      <c r="K3774" s="1374">
        <v>12000</v>
      </c>
      <c r="L3774" s="1374">
        <v>102400</v>
      </c>
    </row>
    <row r="3775" spans="1:12" ht="21">
      <c r="A3775" s="1372">
        <v>45535</v>
      </c>
      <c r="B3775" s="1373" t="s">
        <v>2397</v>
      </c>
      <c r="C3775" s="1373" t="s">
        <v>2465</v>
      </c>
      <c r="D3775" s="1373" t="s">
        <v>2466</v>
      </c>
      <c r="E3775" s="1373" t="s">
        <v>779</v>
      </c>
      <c r="F3775" s="1373" t="s">
        <v>412</v>
      </c>
      <c r="G3775" s="1374">
        <v>0</v>
      </c>
      <c r="H3775" s="1374">
        <v>4177</v>
      </c>
      <c r="I3775" s="1374">
        <v>0</v>
      </c>
      <c r="J3775" s="1374">
        <v>125116.69</v>
      </c>
      <c r="K3775" s="1374">
        <v>4177</v>
      </c>
      <c r="L3775" s="1374">
        <v>125116.69</v>
      </c>
    </row>
    <row r="3776" spans="1:12" ht="21">
      <c r="A3776" s="1372">
        <v>45535</v>
      </c>
      <c r="B3776" s="1373" t="s">
        <v>2397</v>
      </c>
      <c r="C3776" s="1373" t="s">
        <v>2465</v>
      </c>
      <c r="D3776" s="1373" t="s">
        <v>2466</v>
      </c>
      <c r="E3776" s="1373" t="s">
        <v>780</v>
      </c>
      <c r="F3776" s="1373" t="s">
        <v>190</v>
      </c>
      <c r="G3776" s="1374">
        <v>15</v>
      </c>
      <c r="H3776" s="1374">
        <v>5305</v>
      </c>
      <c r="I3776" s="1374">
        <v>0</v>
      </c>
      <c r="J3776" s="1374">
        <v>12471</v>
      </c>
      <c r="K3776" s="1374">
        <v>5290</v>
      </c>
      <c r="L3776" s="1374">
        <v>12471</v>
      </c>
    </row>
    <row r="3777" spans="1:12" ht="21">
      <c r="A3777" s="1372">
        <v>45535</v>
      </c>
      <c r="B3777" s="1373" t="s">
        <v>2397</v>
      </c>
      <c r="C3777" s="1373" t="s">
        <v>2465</v>
      </c>
      <c r="D3777" s="1373" t="s">
        <v>2466</v>
      </c>
      <c r="E3777" s="1373" t="s">
        <v>781</v>
      </c>
      <c r="F3777" s="1373" t="s">
        <v>191</v>
      </c>
      <c r="G3777" s="1374">
        <v>0</v>
      </c>
      <c r="H3777" s="1374">
        <v>0</v>
      </c>
      <c r="I3777" s="1374">
        <v>0</v>
      </c>
      <c r="J3777" s="1374">
        <v>44019</v>
      </c>
      <c r="K3777" s="1374">
        <v>0</v>
      </c>
      <c r="L3777" s="1374">
        <v>44019</v>
      </c>
    </row>
    <row r="3778" spans="1:12" ht="21">
      <c r="A3778" s="1372">
        <v>45535</v>
      </c>
      <c r="B3778" s="1373" t="s">
        <v>2397</v>
      </c>
      <c r="C3778" s="1373" t="s">
        <v>2465</v>
      </c>
      <c r="D3778" s="1373" t="s">
        <v>2466</v>
      </c>
      <c r="E3778" s="1373" t="s">
        <v>782</v>
      </c>
      <c r="F3778" s="1373" t="s">
        <v>192</v>
      </c>
      <c r="G3778" s="1374">
        <v>7709.5</v>
      </c>
      <c r="H3778" s="1374">
        <v>179373.25</v>
      </c>
      <c r="I3778" s="1374">
        <v>0</v>
      </c>
      <c r="J3778" s="1374">
        <v>1724256.26</v>
      </c>
      <c r="K3778" s="1374">
        <v>171663.75</v>
      </c>
      <c r="L3778" s="1374">
        <v>1724256.26</v>
      </c>
    </row>
    <row r="3779" spans="1:12" ht="21">
      <c r="A3779" s="1372">
        <v>45535</v>
      </c>
      <c r="B3779" s="1373" t="s">
        <v>2397</v>
      </c>
      <c r="C3779" s="1373" t="s">
        <v>2465</v>
      </c>
      <c r="D3779" s="1373" t="s">
        <v>2466</v>
      </c>
      <c r="E3779" s="1373" t="s">
        <v>783</v>
      </c>
      <c r="F3779" s="1373" t="s">
        <v>193</v>
      </c>
      <c r="G3779" s="1374">
        <v>4188</v>
      </c>
      <c r="H3779" s="1374">
        <v>97768.75</v>
      </c>
      <c r="I3779" s="1374">
        <v>0</v>
      </c>
      <c r="J3779" s="1374">
        <v>1262443.18</v>
      </c>
      <c r="K3779" s="1374">
        <v>93580.75</v>
      </c>
      <c r="L3779" s="1374">
        <v>1262443.18</v>
      </c>
    </row>
    <row r="3780" spans="1:12" ht="21">
      <c r="A3780" s="1372">
        <v>45535</v>
      </c>
      <c r="B3780" s="1373" t="s">
        <v>2397</v>
      </c>
      <c r="C3780" s="1373" t="s">
        <v>2465</v>
      </c>
      <c r="D3780" s="1373" t="s">
        <v>2466</v>
      </c>
      <c r="E3780" s="1373" t="s">
        <v>784</v>
      </c>
      <c r="F3780" s="1373" t="s">
        <v>2241</v>
      </c>
      <c r="G3780" s="1375"/>
      <c r="H3780" s="1375"/>
      <c r="I3780" s="1375"/>
      <c r="J3780" s="1375"/>
      <c r="K3780" s="1375"/>
      <c r="L3780" s="1375"/>
    </row>
    <row r="3781" spans="1:12" ht="21">
      <c r="A3781" s="1372">
        <v>45535</v>
      </c>
      <c r="B3781" s="1373" t="s">
        <v>2397</v>
      </c>
      <c r="C3781" s="1373" t="s">
        <v>2465</v>
      </c>
      <c r="D3781" s="1373" t="s">
        <v>2466</v>
      </c>
      <c r="E3781" s="1373" t="s">
        <v>785</v>
      </c>
      <c r="F3781" s="1373" t="s">
        <v>2242</v>
      </c>
      <c r="G3781" s="1375"/>
      <c r="H3781" s="1375"/>
      <c r="I3781" s="1375"/>
      <c r="J3781" s="1375"/>
      <c r="K3781" s="1375"/>
      <c r="L3781" s="1375"/>
    </row>
    <row r="3782" spans="1:12" ht="21">
      <c r="A3782" s="1372">
        <v>45535</v>
      </c>
      <c r="B3782" s="1373" t="s">
        <v>2397</v>
      </c>
      <c r="C3782" s="1373" t="s">
        <v>2465</v>
      </c>
      <c r="D3782" s="1373" t="s">
        <v>2466</v>
      </c>
      <c r="E3782" s="1373" t="s">
        <v>786</v>
      </c>
      <c r="F3782" s="1373" t="s">
        <v>2243</v>
      </c>
      <c r="G3782" s="1374">
        <v>9216.2000000000007</v>
      </c>
      <c r="H3782" s="1374">
        <v>0</v>
      </c>
      <c r="I3782" s="1374">
        <v>9216.2000000000007</v>
      </c>
      <c r="J3782" s="1374">
        <v>0</v>
      </c>
      <c r="K3782" s="1374">
        <v>-9216.2000000000007</v>
      </c>
      <c r="L3782" s="1374">
        <v>-9216.2000000000007</v>
      </c>
    </row>
    <row r="3783" spans="1:12" ht="21">
      <c r="A3783" s="1372">
        <v>45535</v>
      </c>
      <c r="B3783" s="1373" t="s">
        <v>2397</v>
      </c>
      <c r="C3783" s="1373" t="s">
        <v>2465</v>
      </c>
      <c r="D3783" s="1373" t="s">
        <v>2466</v>
      </c>
      <c r="E3783" s="1373" t="s">
        <v>787</v>
      </c>
      <c r="F3783" s="1373" t="s">
        <v>2244</v>
      </c>
      <c r="G3783" s="1375"/>
      <c r="H3783" s="1375"/>
      <c r="I3783" s="1375"/>
      <c r="J3783" s="1375"/>
      <c r="K3783" s="1375"/>
      <c r="L3783" s="1375"/>
    </row>
    <row r="3784" spans="1:12" ht="21">
      <c r="A3784" s="1372">
        <v>45535</v>
      </c>
      <c r="B3784" s="1373" t="s">
        <v>2397</v>
      </c>
      <c r="C3784" s="1373" t="s">
        <v>2465</v>
      </c>
      <c r="D3784" s="1373" t="s">
        <v>2466</v>
      </c>
      <c r="E3784" s="1373" t="s">
        <v>788</v>
      </c>
      <c r="F3784" s="1373" t="s">
        <v>194</v>
      </c>
      <c r="G3784" s="1374">
        <v>6867.75</v>
      </c>
      <c r="H3784" s="1374">
        <v>1351904</v>
      </c>
      <c r="I3784" s="1374">
        <v>0</v>
      </c>
      <c r="J3784" s="1374">
        <v>7696662.6200000001</v>
      </c>
      <c r="K3784" s="1374">
        <v>1345036.25</v>
      </c>
      <c r="L3784" s="1374">
        <v>7696662.6200000001</v>
      </c>
    </row>
    <row r="3785" spans="1:12" ht="21">
      <c r="A3785" s="1372">
        <v>45535</v>
      </c>
      <c r="B3785" s="1373" t="s">
        <v>2397</v>
      </c>
      <c r="C3785" s="1373" t="s">
        <v>2465</v>
      </c>
      <c r="D3785" s="1373" t="s">
        <v>2466</v>
      </c>
      <c r="E3785" s="1373" t="s">
        <v>789</v>
      </c>
      <c r="F3785" s="1373" t="s">
        <v>195</v>
      </c>
      <c r="G3785" s="1374">
        <v>5964</v>
      </c>
      <c r="H3785" s="1374">
        <v>172527.75</v>
      </c>
      <c r="I3785" s="1374">
        <v>0</v>
      </c>
      <c r="J3785" s="1374">
        <v>925572.87</v>
      </c>
      <c r="K3785" s="1374">
        <v>166563.75</v>
      </c>
      <c r="L3785" s="1374">
        <v>925572.87</v>
      </c>
    </row>
    <row r="3786" spans="1:12" ht="21">
      <c r="A3786" s="1372">
        <v>45535</v>
      </c>
      <c r="B3786" s="1373" t="s">
        <v>2397</v>
      </c>
      <c r="C3786" s="1373" t="s">
        <v>2465</v>
      </c>
      <c r="D3786" s="1373" t="s">
        <v>2466</v>
      </c>
      <c r="E3786" s="1373" t="s">
        <v>790</v>
      </c>
      <c r="F3786" s="1373" t="s">
        <v>2245</v>
      </c>
      <c r="G3786" s="1374">
        <v>6963.67</v>
      </c>
      <c r="H3786" s="1374">
        <v>0</v>
      </c>
      <c r="I3786" s="1374">
        <v>157534.26999999999</v>
      </c>
      <c r="J3786" s="1374">
        <v>0</v>
      </c>
      <c r="K3786" s="1374">
        <v>-6963.67</v>
      </c>
      <c r="L3786" s="1374">
        <v>-157534.26999999999</v>
      </c>
    </row>
    <row r="3787" spans="1:12" ht="21">
      <c r="A3787" s="1372">
        <v>45535</v>
      </c>
      <c r="B3787" s="1373" t="s">
        <v>2397</v>
      </c>
      <c r="C3787" s="1373" t="s">
        <v>2465</v>
      </c>
      <c r="D3787" s="1373" t="s">
        <v>2466</v>
      </c>
      <c r="E3787" s="1373" t="s">
        <v>791</v>
      </c>
      <c r="F3787" s="1373" t="s">
        <v>2246</v>
      </c>
      <c r="G3787" s="1374">
        <v>0</v>
      </c>
      <c r="H3787" s="1374">
        <v>18373.099999999999</v>
      </c>
      <c r="I3787" s="1374">
        <v>0</v>
      </c>
      <c r="J3787" s="1374">
        <v>93119.65</v>
      </c>
      <c r="K3787" s="1374">
        <v>18373.099999999999</v>
      </c>
      <c r="L3787" s="1374">
        <v>93119.65</v>
      </c>
    </row>
    <row r="3788" spans="1:12" ht="21">
      <c r="A3788" s="1372">
        <v>45535</v>
      </c>
      <c r="B3788" s="1373" t="s">
        <v>2397</v>
      </c>
      <c r="C3788" s="1373" t="s">
        <v>2465</v>
      </c>
      <c r="D3788" s="1373" t="s">
        <v>2466</v>
      </c>
      <c r="E3788" s="1373" t="s">
        <v>792</v>
      </c>
      <c r="F3788" s="1373" t="s">
        <v>198</v>
      </c>
      <c r="G3788" s="1374">
        <v>2149.75</v>
      </c>
      <c r="H3788" s="1374">
        <v>12814</v>
      </c>
      <c r="I3788" s="1374">
        <v>0</v>
      </c>
      <c r="J3788" s="1374">
        <v>519064</v>
      </c>
      <c r="K3788" s="1374">
        <v>10664.25</v>
      </c>
      <c r="L3788" s="1374">
        <v>519064</v>
      </c>
    </row>
    <row r="3789" spans="1:12" ht="21">
      <c r="A3789" s="1372">
        <v>45535</v>
      </c>
      <c r="B3789" s="1373" t="s">
        <v>2397</v>
      </c>
      <c r="C3789" s="1373" t="s">
        <v>2465</v>
      </c>
      <c r="D3789" s="1373" t="s">
        <v>2466</v>
      </c>
      <c r="E3789" s="1373" t="s">
        <v>793</v>
      </c>
      <c r="F3789" s="1373" t="s">
        <v>199</v>
      </c>
      <c r="G3789" s="1374">
        <v>890</v>
      </c>
      <c r="H3789" s="1374">
        <v>35622</v>
      </c>
      <c r="I3789" s="1374">
        <v>0</v>
      </c>
      <c r="J3789" s="1374">
        <v>344698.25</v>
      </c>
      <c r="K3789" s="1374">
        <v>34732</v>
      </c>
      <c r="L3789" s="1374">
        <v>344698.25</v>
      </c>
    </row>
    <row r="3790" spans="1:12" ht="21">
      <c r="A3790" s="1372">
        <v>45535</v>
      </c>
      <c r="B3790" s="1373" t="s">
        <v>2397</v>
      </c>
      <c r="C3790" s="1373" t="s">
        <v>2465</v>
      </c>
      <c r="D3790" s="1373" t="s">
        <v>2466</v>
      </c>
      <c r="E3790" s="1373" t="s">
        <v>794</v>
      </c>
      <c r="F3790" s="1373" t="s">
        <v>2247</v>
      </c>
      <c r="G3790" s="1374">
        <v>417</v>
      </c>
      <c r="H3790" s="1374">
        <v>102871</v>
      </c>
      <c r="I3790" s="1374">
        <v>0</v>
      </c>
      <c r="J3790" s="1374">
        <v>1109341.6200000001</v>
      </c>
      <c r="K3790" s="1374">
        <v>102454</v>
      </c>
      <c r="L3790" s="1374">
        <v>1109341.6200000001</v>
      </c>
    </row>
    <row r="3791" spans="1:12" ht="21">
      <c r="A3791" s="1372">
        <v>45535</v>
      </c>
      <c r="B3791" s="1373" t="s">
        <v>2397</v>
      </c>
      <c r="C3791" s="1373" t="s">
        <v>2465</v>
      </c>
      <c r="D3791" s="1373" t="s">
        <v>2466</v>
      </c>
      <c r="E3791" s="1373" t="s">
        <v>795</v>
      </c>
      <c r="F3791" s="1373" t="s">
        <v>2248</v>
      </c>
      <c r="G3791" s="1374">
        <v>1260</v>
      </c>
      <c r="H3791" s="1374">
        <v>41699.35</v>
      </c>
      <c r="I3791" s="1374">
        <v>0</v>
      </c>
      <c r="J3791" s="1374">
        <v>268096.09000000003</v>
      </c>
      <c r="K3791" s="1374">
        <v>40439.35</v>
      </c>
      <c r="L3791" s="1374">
        <v>268096.09000000003</v>
      </c>
    </row>
    <row r="3792" spans="1:12" ht="21">
      <c r="A3792" s="1372">
        <v>45535</v>
      </c>
      <c r="B3792" s="1373" t="s">
        <v>2397</v>
      </c>
      <c r="C3792" s="1373" t="s">
        <v>2465</v>
      </c>
      <c r="D3792" s="1373" t="s">
        <v>2466</v>
      </c>
      <c r="E3792" s="1373" t="s">
        <v>796</v>
      </c>
      <c r="F3792" s="1373" t="s">
        <v>2249</v>
      </c>
      <c r="G3792" s="1374">
        <v>6009.45</v>
      </c>
      <c r="H3792" s="1374">
        <v>0</v>
      </c>
      <c r="I3792" s="1374">
        <v>59808.5</v>
      </c>
      <c r="J3792" s="1374">
        <v>0</v>
      </c>
      <c r="K3792" s="1374">
        <v>-6009.45</v>
      </c>
      <c r="L3792" s="1374">
        <v>-59808.5</v>
      </c>
    </row>
    <row r="3793" spans="1:12" ht="21">
      <c r="A3793" s="1372">
        <v>45535</v>
      </c>
      <c r="B3793" s="1373" t="s">
        <v>2397</v>
      </c>
      <c r="C3793" s="1373" t="s">
        <v>2465</v>
      </c>
      <c r="D3793" s="1373" t="s">
        <v>2466</v>
      </c>
      <c r="E3793" s="1373" t="s">
        <v>797</v>
      </c>
      <c r="F3793" s="1373" t="s">
        <v>2250</v>
      </c>
      <c r="G3793" s="1374">
        <v>0</v>
      </c>
      <c r="H3793" s="1374">
        <v>1236.51</v>
      </c>
      <c r="I3793" s="1374">
        <v>0</v>
      </c>
      <c r="J3793" s="1374">
        <v>14545.67</v>
      </c>
      <c r="K3793" s="1374">
        <v>1236.51</v>
      </c>
      <c r="L3793" s="1374">
        <v>14545.67</v>
      </c>
    </row>
    <row r="3794" spans="1:12" ht="21">
      <c r="A3794" s="1372">
        <v>45535</v>
      </c>
      <c r="B3794" s="1373" t="s">
        <v>2397</v>
      </c>
      <c r="C3794" s="1373" t="s">
        <v>2465</v>
      </c>
      <c r="D3794" s="1373" t="s">
        <v>2466</v>
      </c>
      <c r="E3794" s="1373" t="s">
        <v>798</v>
      </c>
      <c r="F3794" s="1373" t="s">
        <v>1685</v>
      </c>
      <c r="G3794" s="1374">
        <v>304</v>
      </c>
      <c r="H3794" s="1374">
        <v>8976</v>
      </c>
      <c r="I3794" s="1374">
        <v>0</v>
      </c>
      <c r="J3794" s="1374">
        <v>58185.25</v>
      </c>
      <c r="K3794" s="1374">
        <v>8672</v>
      </c>
      <c r="L3794" s="1374">
        <v>58185.25</v>
      </c>
    </row>
    <row r="3795" spans="1:12" ht="21">
      <c r="A3795" s="1372">
        <v>45535</v>
      </c>
      <c r="B3795" s="1373" t="s">
        <v>2397</v>
      </c>
      <c r="C3795" s="1373" t="s">
        <v>2465</v>
      </c>
      <c r="D3795" s="1373" t="s">
        <v>2466</v>
      </c>
      <c r="E3795" s="1373" t="s">
        <v>799</v>
      </c>
      <c r="F3795" s="1373" t="s">
        <v>2251</v>
      </c>
      <c r="G3795" s="1374">
        <v>0</v>
      </c>
      <c r="H3795" s="1374">
        <v>0</v>
      </c>
      <c r="I3795" s="1374">
        <v>0</v>
      </c>
      <c r="J3795" s="1374">
        <v>2548.0700000000002</v>
      </c>
      <c r="K3795" s="1374">
        <v>0</v>
      </c>
      <c r="L3795" s="1374">
        <v>2548.0700000000002</v>
      </c>
    </row>
    <row r="3796" spans="1:12" ht="21">
      <c r="A3796" s="1372">
        <v>45535</v>
      </c>
      <c r="B3796" s="1373" t="s">
        <v>2397</v>
      </c>
      <c r="C3796" s="1373" t="s">
        <v>2465</v>
      </c>
      <c r="D3796" s="1373" t="s">
        <v>2466</v>
      </c>
      <c r="E3796" s="1373" t="s">
        <v>800</v>
      </c>
      <c r="F3796" s="1373" t="s">
        <v>2252</v>
      </c>
      <c r="G3796" s="1375"/>
      <c r="H3796" s="1375"/>
      <c r="I3796" s="1375"/>
      <c r="J3796" s="1375"/>
      <c r="K3796" s="1375"/>
      <c r="L3796" s="1375"/>
    </row>
    <row r="3797" spans="1:12" ht="21">
      <c r="A3797" s="1372">
        <v>45535</v>
      </c>
      <c r="B3797" s="1373" t="s">
        <v>2397</v>
      </c>
      <c r="C3797" s="1373" t="s">
        <v>2465</v>
      </c>
      <c r="D3797" s="1373" t="s">
        <v>2466</v>
      </c>
      <c r="E3797" s="1373" t="s">
        <v>801</v>
      </c>
      <c r="F3797" s="1373" t="s">
        <v>2253</v>
      </c>
      <c r="G3797" s="1375"/>
      <c r="H3797" s="1375"/>
      <c r="I3797" s="1375"/>
      <c r="J3797" s="1375"/>
      <c r="K3797" s="1375"/>
      <c r="L3797" s="1375"/>
    </row>
    <row r="3798" spans="1:12" ht="21">
      <c r="A3798" s="1372">
        <v>45535</v>
      </c>
      <c r="B3798" s="1373" t="s">
        <v>2397</v>
      </c>
      <c r="C3798" s="1373" t="s">
        <v>2465</v>
      </c>
      <c r="D3798" s="1373" t="s">
        <v>2466</v>
      </c>
      <c r="E3798" s="1373" t="s">
        <v>802</v>
      </c>
      <c r="F3798" s="1373" t="s">
        <v>2254</v>
      </c>
      <c r="G3798" s="1374">
        <v>103238.68</v>
      </c>
      <c r="H3798" s="1374">
        <v>2878436.97</v>
      </c>
      <c r="I3798" s="1374">
        <v>0</v>
      </c>
      <c r="J3798" s="1374">
        <v>30842441.120000001</v>
      </c>
      <c r="K3798" s="1374">
        <v>2775198.29</v>
      </c>
      <c r="L3798" s="1374">
        <v>30842441.120000001</v>
      </c>
    </row>
    <row r="3799" spans="1:12" ht="21">
      <c r="A3799" s="1372">
        <v>45535</v>
      </c>
      <c r="B3799" s="1373" t="s">
        <v>2397</v>
      </c>
      <c r="C3799" s="1373" t="s">
        <v>2465</v>
      </c>
      <c r="D3799" s="1373" t="s">
        <v>2466</v>
      </c>
      <c r="E3799" s="1373" t="s">
        <v>803</v>
      </c>
      <c r="F3799" s="1373" t="s">
        <v>2255</v>
      </c>
      <c r="G3799" s="1374">
        <v>325298</v>
      </c>
      <c r="H3799" s="1374">
        <v>2621859.5699999998</v>
      </c>
      <c r="I3799" s="1374">
        <v>0</v>
      </c>
      <c r="J3799" s="1374">
        <v>21681402.969999999</v>
      </c>
      <c r="K3799" s="1374">
        <v>2296561.5699999998</v>
      </c>
      <c r="L3799" s="1374">
        <v>21681402.969999999</v>
      </c>
    </row>
    <row r="3800" spans="1:12" ht="21">
      <c r="A3800" s="1372">
        <v>45535</v>
      </c>
      <c r="B3800" s="1373" t="s">
        <v>2397</v>
      </c>
      <c r="C3800" s="1373" t="s">
        <v>2465</v>
      </c>
      <c r="D3800" s="1373" t="s">
        <v>2466</v>
      </c>
      <c r="E3800" s="1373" t="s">
        <v>804</v>
      </c>
      <c r="F3800" s="1373" t="s">
        <v>1236</v>
      </c>
      <c r="G3800" s="1374">
        <v>0</v>
      </c>
      <c r="H3800" s="1374">
        <v>0</v>
      </c>
      <c r="I3800" s="1374">
        <v>0</v>
      </c>
      <c r="J3800" s="1374">
        <v>1765192.74</v>
      </c>
      <c r="K3800" s="1374">
        <v>0</v>
      </c>
      <c r="L3800" s="1374">
        <v>1765192.74</v>
      </c>
    </row>
    <row r="3801" spans="1:12" ht="21">
      <c r="A3801" s="1372">
        <v>45535</v>
      </c>
      <c r="B3801" s="1373" t="s">
        <v>2397</v>
      </c>
      <c r="C3801" s="1373" t="s">
        <v>2465</v>
      </c>
      <c r="D3801" s="1373" t="s">
        <v>2466</v>
      </c>
      <c r="E3801" s="1373" t="s">
        <v>805</v>
      </c>
      <c r="F3801" s="1373" t="s">
        <v>2256</v>
      </c>
      <c r="G3801" s="1375"/>
      <c r="H3801" s="1375"/>
      <c r="I3801" s="1375"/>
      <c r="J3801" s="1375"/>
      <c r="K3801" s="1375"/>
      <c r="L3801" s="1375"/>
    </row>
    <row r="3802" spans="1:12" ht="21">
      <c r="A3802" s="1372">
        <v>45535</v>
      </c>
      <c r="B3802" s="1373" t="s">
        <v>2397</v>
      </c>
      <c r="C3802" s="1373" t="s">
        <v>2465</v>
      </c>
      <c r="D3802" s="1373" t="s">
        <v>2466</v>
      </c>
      <c r="E3802" s="1373" t="s">
        <v>806</v>
      </c>
      <c r="F3802" s="1373" t="s">
        <v>2257</v>
      </c>
      <c r="G3802" s="1375"/>
      <c r="H3802" s="1375"/>
      <c r="I3802" s="1375"/>
      <c r="J3802" s="1375"/>
      <c r="K3802" s="1375"/>
      <c r="L3802" s="1375"/>
    </row>
    <row r="3803" spans="1:12" ht="21">
      <c r="A3803" s="1372">
        <v>45535</v>
      </c>
      <c r="B3803" s="1373" t="s">
        <v>2397</v>
      </c>
      <c r="C3803" s="1373" t="s">
        <v>2465</v>
      </c>
      <c r="D3803" s="1373" t="s">
        <v>2466</v>
      </c>
      <c r="E3803" s="1373" t="s">
        <v>807</v>
      </c>
      <c r="F3803" s="1373" t="s">
        <v>201</v>
      </c>
      <c r="G3803" s="1374">
        <v>0</v>
      </c>
      <c r="H3803" s="1374">
        <v>0</v>
      </c>
      <c r="I3803" s="1374">
        <v>0</v>
      </c>
      <c r="J3803" s="1374">
        <v>2115069.7999999998</v>
      </c>
      <c r="K3803" s="1374">
        <v>0</v>
      </c>
      <c r="L3803" s="1374">
        <v>2115069.7999999998</v>
      </c>
    </row>
    <row r="3804" spans="1:12" ht="21">
      <c r="A3804" s="1372">
        <v>45535</v>
      </c>
      <c r="B3804" s="1373" t="s">
        <v>2397</v>
      </c>
      <c r="C3804" s="1373" t="s">
        <v>2465</v>
      </c>
      <c r="D3804" s="1373" t="s">
        <v>2466</v>
      </c>
      <c r="E3804" s="1373" t="s">
        <v>808</v>
      </c>
      <c r="F3804" s="1373" t="s">
        <v>1239</v>
      </c>
      <c r="G3804" s="1374">
        <v>2878436.97</v>
      </c>
      <c r="H3804" s="1374">
        <v>103238.68</v>
      </c>
      <c r="I3804" s="1374">
        <v>0</v>
      </c>
      <c r="J3804" s="1374">
        <v>3829305.94</v>
      </c>
      <c r="K3804" s="1374">
        <v>-2775198.29</v>
      </c>
      <c r="L3804" s="1374">
        <v>3829305.94</v>
      </c>
    </row>
    <row r="3805" spans="1:12" ht="21">
      <c r="A3805" s="1372">
        <v>45535</v>
      </c>
      <c r="B3805" s="1373" t="s">
        <v>2397</v>
      </c>
      <c r="C3805" s="1373" t="s">
        <v>2465</v>
      </c>
      <c r="D3805" s="1373" t="s">
        <v>2466</v>
      </c>
      <c r="E3805" s="1373" t="s">
        <v>809</v>
      </c>
      <c r="F3805" s="1373" t="s">
        <v>1241</v>
      </c>
      <c r="G3805" s="1374">
        <v>540456.69999999995</v>
      </c>
      <c r="H3805" s="1374">
        <v>6243</v>
      </c>
      <c r="I3805" s="1374">
        <v>0</v>
      </c>
      <c r="J3805" s="1374">
        <v>2867167.54</v>
      </c>
      <c r="K3805" s="1374">
        <v>-534213.69999999995</v>
      </c>
      <c r="L3805" s="1374">
        <v>2867167.54</v>
      </c>
    </row>
    <row r="3806" spans="1:12" ht="21">
      <c r="A3806" s="1372">
        <v>45535</v>
      </c>
      <c r="B3806" s="1373" t="s">
        <v>2397</v>
      </c>
      <c r="C3806" s="1373" t="s">
        <v>2465</v>
      </c>
      <c r="D3806" s="1373" t="s">
        <v>2466</v>
      </c>
      <c r="E3806" s="1373" t="s">
        <v>810</v>
      </c>
      <c r="F3806" s="1373" t="s">
        <v>202</v>
      </c>
      <c r="G3806" s="1374">
        <v>0</v>
      </c>
      <c r="H3806" s="1374">
        <v>135306.81</v>
      </c>
      <c r="I3806" s="1374">
        <v>0</v>
      </c>
      <c r="J3806" s="1374">
        <v>1574086.69</v>
      </c>
      <c r="K3806" s="1374">
        <v>135306.81</v>
      </c>
      <c r="L3806" s="1374">
        <v>1574086.69</v>
      </c>
    </row>
    <row r="3807" spans="1:12" ht="21">
      <c r="A3807" s="1372">
        <v>45535</v>
      </c>
      <c r="B3807" s="1373" t="s">
        <v>2397</v>
      </c>
      <c r="C3807" s="1373" t="s">
        <v>2465</v>
      </c>
      <c r="D3807" s="1373" t="s">
        <v>2466</v>
      </c>
      <c r="E3807" s="1373" t="s">
        <v>811</v>
      </c>
      <c r="F3807" s="1373" t="s">
        <v>2258</v>
      </c>
      <c r="G3807" s="1374">
        <v>39447.620000000003</v>
      </c>
      <c r="H3807" s="1374">
        <v>158177.13</v>
      </c>
      <c r="I3807" s="1374">
        <v>0</v>
      </c>
      <c r="J3807" s="1374">
        <v>3506390.7</v>
      </c>
      <c r="K3807" s="1374">
        <v>118729.51</v>
      </c>
      <c r="L3807" s="1374">
        <v>3506390.7</v>
      </c>
    </row>
    <row r="3808" spans="1:12" ht="21">
      <c r="A3808" s="1372">
        <v>45535</v>
      </c>
      <c r="B3808" s="1373" t="s">
        <v>2397</v>
      </c>
      <c r="C3808" s="1373" t="s">
        <v>2465</v>
      </c>
      <c r="D3808" s="1373" t="s">
        <v>2466</v>
      </c>
      <c r="E3808" s="1373" t="s">
        <v>812</v>
      </c>
      <c r="F3808" s="1373" t="s">
        <v>414</v>
      </c>
      <c r="G3808" s="1374">
        <v>0</v>
      </c>
      <c r="H3808" s="1374">
        <v>131982</v>
      </c>
      <c r="I3808" s="1374">
        <v>0</v>
      </c>
      <c r="J3808" s="1374">
        <v>3555187.81</v>
      </c>
      <c r="K3808" s="1374">
        <v>131982</v>
      </c>
      <c r="L3808" s="1374">
        <v>3555187.81</v>
      </c>
    </row>
    <row r="3809" spans="1:12" ht="21">
      <c r="A3809" s="1372">
        <v>45535</v>
      </c>
      <c r="B3809" s="1373" t="s">
        <v>2397</v>
      </c>
      <c r="C3809" s="1373" t="s">
        <v>2465</v>
      </c>
      <c r="D3809" s="1373" t="s">
        <v>2466</v>
      </c>
      <c r="E3809" s="1373" t="s">
        <v>813</v>
      </c>
      <c r="F3809" s="1373" t="s">
        <v>1242</v>
      </c>
      <c r="G3809" s="1375"/>
      <c r="H3809" s="1375"/>
      <c r="I3809" s="1375"/>
      <c r="J3809" s="1375"/>
      <c r="K3809" s="1375"/>
      <c r="L3809" s="1375"/>
    </row>
    <row r="3810" spans="1:12" ht="21">
      <c r="A3810" s="1372">
        <v>45535</v>
      </c>
      <c r="B3810" s="1373" t="s">
        <v>2397</v>
      </c>
      <c r="C3810" s="1373" t="s">
        <v>2465</v>
      </c>
      <c r="D3810" s="1373" t="s">
        <v>2466</v>
      </c>
      <c r="E3810" s="1373" t="s">
        <v>814</v>
      </c>
      <c r="F3810" s="1373" t="s">
        <v>2259</v>
      </c>
      <c r="G3810" s="1374">
        <v>985223.98</v>
      </c>
      <c r="H3810" s="1374">
        <v>0</v>
      </c>
      <c r="I3810" s="1374">
        <v>6168476.79</v>
      </c>
      <c r="J3810" s="1374">
        <v>0</v>
      </c>
      <c r="K3810" s="1374">
        <v>-985223.98</v>
      </c>
      <c r="L3810" s="1374">
        <v>-6168476.79</v>
      </c>
    </row>
    <row r="3811" spans="1:12" ht="21">
      <c r="A3811" s="1372">
        <v>45535</v>
      </c>
      <c r="B3811" s="1373" t="s">
        <v>2397</v>
      </c>
      <c r="C3811" s="1373" t="s">
        <v>2465</v>
      </c>
      <c r="D3811" s="1373" t="s">
        <v>2466</v>
      </c>
      <c r="E3811" s="1373" t="s">
        <v>815</v>
      </c>
      <c r="F3811" s="1373" t="s">
        <v>2260</v>
      </c>
      <c r="G3811" s="1374">
        <v>0</v>
      </c>
      <c r="H3811" s="1374">
        <v>510600.33</v>
      </c>
      <c r="I3811" s="1374">
        <v>0</v>
      </c>
      <c r="J3811" s="1374">
        <v>3918049.6</v>
      </c>
      <c r="K3811" s="1374">
        <v>510600.33</v>
      </c>
      <c r="L3811" s="1374">
        <v>3918049.6</v>
      </c>
    </row>
    <row r="3812" spans="1:12" ht="21">
      <c r="A3812" s="1372">
        <v>45535</v>
      </c>
      <c r="B3812" s="1373" t="s">
        <v>2397</v>
      </c>
      <c r="C3812" s="1373" t="s">
        <v>2465</v>
      </c>
      <c r="D3812" s="1373" t="s">
        <v>2466</v>
      </c>
      <c r="E3812" s="1373" t="s">
        <v>816</v>
      </c>
      <c r="F3812" s="1373" t="s">
        <v>1246</v>
      </c>
      <c r="G3812" s="1374">
        <v>0</v>
      </c>
      <c r="H3812" s="1374">
        <v>0</v>
      </c>
      <c r="I3812" s="1374">
        <v>851636.55</v>
      </c>
      <c r="J3812" s="1374">
        <v>0</v>
      </c>
      <c r="K3812" s="1374">
        <v>0</v>
      </c>
      <c r="L3812" s="1374">
        <v>-851636.55</v>
      </c>
    </row>
    <row r="3813" spans="1:12" ht="21">
      <c r="A3813" s="1372">
        <v>45535</v>
      </c>
      <c r="B3813" s="1373" t="s">
        <v>2397</v>
      </c>
      <c r="C3813" s="1373" t="s">
        <v>2465</v>
      </c>
      <c r="D3813" s="1373" t="s">
        <v>2466</v>
      </c>
      <c r="E3813" s="1373" t="s">
        <v>817</v>
      </c>
      <c r="F3813" s="1373" t="s">
        <v>1247</v>
      </c>
      <c r="G3813" s="1374">
        <v>0</v>
      </c>
      <c r="H3813" s="1374">
        <v>10267</v>
      </c>
      <c r="I3813" s="1374">
        <v>0</v>
      </c>
      <c r="J3813" s="1374">
        <v>1007057.05</v>
      </c>
      <c r="K3813" s="1374">
        <v>10267</v>
      </c>
      <c r="L3813" s="1374">
        <v>1007057.05</v>
      </c>
    </row>
    <row r="3814" spans="1:12" ht="21">
      <c r="A3814" s="1372">
        <v>45535</v>
      </c>
      <c r="B3814" s="1373" t="s">
        <v>2397</v>
      </c>
      <c r="C3814" s="1373" t="s">
        <v>2465</v>
      </c>
      <c r="D3814" s="1373" t="s">
        <v>2466</v>
      </c>
      <c r="E3814" s="1373" t="s">
        <v>818</v>
      </c>
      <c r="F3814" s="1373" t="s">
        <v>415</v>
      </c>
      <c r="G3814" s="1374">
        <v>3363</v>
      </c>
      <c r="H3814" s="1374">
        <v>540456.69999999995</v>
      </c>
      <c r="I3814" s="1374">
        <v>0</v>
      </c>
      <c r="J3814" s="1374">
        <v>4622602.34</v>
      </c>
      <c r="K3814" s="1374">
        <v>537093.69999999995</v>
      </c>
      <c r="L3814" s="1374">
        <v>4622602.34</v>
      </c>
    </row>
    <row r="3815" spans="1:12" ht="21">
      <c r="A3815" s="1372">
        <v>45535</v>
      </c>
      <c r="B3815" s="1373" t="s">
        <v>2397</v>
      </c>
      <c r="C3815" s="1373" t="s">
        <v>2465</v>
      </c>
      <c r="D3815" s="1373" t="s">
        <v>2466</v>
      </c>
      <c r="E3815" s="1373" t="s">
        <v>819</v>
      </c>
      <c r="F3815" s="1373" t="s">
        <v>2261</v>
      </c>
      <c r="G3815" s="1375"/>
      <c r="H3815" s="1375"/>
      <c r="I3815" s="1375"/>
      <c r="J3815" s="1375"/>
      <c r="K3815" s="1375"/>
      <c r="L3815" s="1375"/>
    </row>
    <row r="3816" spans="1:12" ht="21">
      <c r="A3816" s="1372">
        <v>45535</v>
      </c>
      <c r="B3816" s="1373" t="s">
        <v>2397</v>
      </c>
      <c r="C3816" s="1373" t="s">
        <v>2465</v>
      </c>
      <c r="D3816" s="1373" t="s">
        <v>2466</v>
      </c>
      <c r="E3816" s="1373" t="s">
        <v>820</v>
      </c>
      <c r="F3816" s="1373" t="s">
        <v>204</v>
      </c>
      <c r="G3816" s="1374">
        <v>0</v>
      </c>
      <c r="H3816" s="1374">
        <v>1000000</v>
      </c>
      <c r="I3816" s="1374">
        <v>0</v>
      </c>
      <c r="J3816" s="1374">
        <v>1938552</v>
      </c>
      <c r="K3816" s="1374">
        <v>1000000</v>
      </c>
      <c r="L3816" s="1374">
        <v>1938552</v>
      </c>
    </row>
    <row r="3817" spans="1:12" ht="21">
      <c r="A3817" s="1372">
        <v>45535</v>
      </c>
      <c r="B3817" s="1373" t="s">
        <v>2397</v>
      </c>
      <c r="C3817" s="1373" t="s">
        <v>2465</v>
      </c>
      <c r="D3817" s="1373" t="s">
        <v>2466</v>
      </c>
      <c r="E3817" s="1373" t="s">
        <v>821</v>
      </c>
      <c r="F3817" s="1373" t="s">
        <v>2262</v>
      </c>
      <c r="G3817" s="1374">
        <v>79369.36</v>
      </c>
      <c r="H3817" s="1374">
        <v>719869.19</v>
      </c>
      <c r="I3817" s="1374">
        <v>0</v>
      </c>
      <c r="J3817" s="1374">
        <v>5235119.91</v>
      </c>
      <c r="K3817" s="1374">
        <v>640499.82999999996</v>
      </c>
      <c r="L3817" s="1374">
        <v>5235119.91</v>
      </c>
    </row>
    <row r="3818" spans="1:12" ht="21">
      <c r="A3818" s="1372">
        <v>45535</v>
      </c>
      <c r="B3818" s="1373" t="s">
        <v>2397</v>
      </c>
      <c r="C3818" s="1373" t="s">
        <v>2465</v>
      </c>
      <c r="D3818" s="1373" t="s">
        <v>2466</v>
      </c>
      <c r="E3818" s="1373" t="s">
        <v>822</v>
      </c>
      <c r="F3818" s="1373" t="s">
        <v>1384</v>
      </c>
      <c r="G3818" s="1374">
        <v>0</v>
      </c>
      <c r="H3818" s="1374">
        <v>74848</v>
      </c>
      <c r="I3818" s="1374">
        <v>0</v>
      </c>
      <c r="J3818" s="1374">
        <v>313238.7</v>
      </c>
      <c r="K3818" s="1374">
        <v>74848</v>
      </c>
      <c r="L3818" s="1374">
        <v>313238.7</v>
      </c>
    </row>
    <row r="3819" spans="1:12" ht="21">
      <c r="A3819" s="1372">
        <v>45535</v>
      </c>
      <c r="B3819" s="1373" t="s">
        <v>2397</v>
      </c>
      <c r="C3819" s="1373" t="s">
        <v>2465</v>
      </c>
      <c r="D3819" s="1373" t="s">
        <v>2466</v>
      </c>
      <c r="E3819" s="1373" t="s">
        <v>823</v>
      </c>
      <c r="F3819" s="1373" t="s">
        <v>2263</v>
      </c>
      <c r="G3819" s="1375"/>
      <c r="H3819" s="1375"/>
      <c r="I3819" s="1375"/>
      <c r="J3819" s="1375"/>
      <c r="K3819" s="1375"/>
      <c r="L3819" s="1375"/>
    </row>
    <row r="3820" spans="1:12" ht="21">
      <c r="A3820" s="1372">
        <v>45535</v>
      </c>
      <c r="B3820" s="1373" t="s">
        <v>2397</v>
      </c>
      <c r="C3820" s="1373" t="s">
        <v>2465</v>
      </c>
      <c r="D3820" s="1373" t="s">
        <v>2466</v>
      </c>
      <c r="E3820" s="1373" t="s">
        <v>824</v>
      </c>
      <c r="F3820" s="1373" t="s">
        <v>2264</v>
      </c>
      <c r="G3820" s="1375"/>
      <c r="H3820" s="1375"/>
      <c r="I3820" s="1375"/>
      <c r="J3820" s="1375"/>
      <c r="K3820" s="1375"/>
      <c r="L3820" s="1375"/>
    </row>
    <row r="3821" spans="1:12" ht="21">
      <c r="A3821" s="1372">
        <v>45535</v>
      </c>
      <c r="B3821" s="1373" t="s">
        <v>2397</v>
      </c>
      <c r="C3821" s="1373" t="s">
        <v>2465</v>
      </c>
      <c r="D3821" s="1373" t="s">
        <v>2466</v>
      </c>
      <c r="E3821" s="1373" t="s">
        <v>825</v>
      </c>
      <c r="F3821" s="1373" t="s">
        <v>2265</v>
      </c>
      <c r="G3821" s="1375"/>
      <c r="H3821" s="1375"/>
      <c r="I3821" s="1375"/>
      <c r="J3821" s="1375"/>
      <c r="K3821" s="1375"/>
      <c r="L3821" s="1375"/>
    </row>
    <row r="3822" spans="1:12" ht="21">
      <c r="A3822" s="1372">
        <v>45535</v>
      </c>
      <c r="B3822" s="1373" t="s">
        <v>2397</v>
      </c>
      <c r="C3822" s="1373" t="s">
        <v>2465</v>
      </c>
      <c r="D3822" s="1373" t="s">
        <v>2466</v>
      </c>
      <c r="E3822" s="1373" t="s">
        <v>826</v>
      </c>
      <c r="F3822" s="1373" t="s">
        <v>1248</v>
      </c>
      <c r="G3822" s="1375"/>
      <c r="H3822" s="1375"/>
      <c r="I3822" s="1375"/>
      <c r="J3822" s="1375"/>
      <c r="K3822" s="1375"/>
      <c r="L3822" s="1375"/>
    </row>
    <row r="3823" spans="1:12" ht="21">
      <c r="A3823" s="1372">
        <v>45535</v>
      </c>
      <c r="B3823" s="1373" t="s">
        <v>2397</v>
      </c>
      <c r="C3823" s="1373" t="s">
        <v>2465</v>
      </c>
      <c r="D3823" s="1373" t="s">
        <v>2466</v>
      </c>
      <c r="E3823" s="1373" t="s">
        <v>827</v>
      </c>
      <c r="F3823" s="1373" t="s">
        <v>206</v>
      </c>
      <c r="G3823" s="1375"/>
      <c r="H3823" s="1375"/>
      <c r="I3823" s="1375"/>
      <c r="J3823" s="1375"/>
      <c r="K3823" s="1375"/>
      <c r="L3823" s="1375"/>
    </row>
    <row r="3824" spans="1:12" ht="21">
      <c r="A3824" s="1372">
        <v>45535</v>
      </c>
      <c r="B3824" s="1373" t="s">
        <v>2397</v>
      </c>
      <c r="C3824" s="1373" t="s">
        <v>2465</v>
      </c>
      <c r="D3824" s="1373" t="s">
        <v>2466</v>
      </c>
      <c r="E3824" s="1373" t="s">
        <v>828</v>
      </c>
      <c r="F3824" s="1373" t="s">
        <v>2266</v>
      </c>
      <c r="G3824" s="1374">
        <v>130227.52</v>
      </c>
      <c r="H3824" s="1374">
        <v>0</v>
      </c>
      <c r="I3824" s="1374">
        <v>1036330.49</v>
      </c>
      <c r="J3824" s="1374">
        <v>0</v>
      </c>
      <c r="K3824" s="1374">
        <v>-130227.52</v>
      </c>
      <c r="L3824" s="1374">
        <v>-1036330.49</v>
      </c>
    </row>
    <row r="3825" spans="1:12" ht="21">
      <c r="A3825" s="1372">
        <v>45535</v>
      </c>
      <c r="B3825" s="1373" t="s">
        <v>2397</v>
      </c>
      <c r="C3825" s="1373" t="s">
        <v>2465</v>
      </c>
      <c r="D3825" s="1373" t="s">
        <v>2466</v>
      </c>
      <c r="E3825" s="1373" t="s">
        <v>829</v>
      </c>
      <c r="F3825" s="1373" t="s">
        <v>2267</v>
      </c>
      <c r="G3825" s="1374">
        <v>0</v>
      </c>
      <c r="H3825" s="1374">
        <v>18920.75</v>
      </c>
      <c r="I3825" s="1374">
        <v>0</v>
      </c>
      <c r="J3825" s="1374">
        <v>105007.73</v>
      </c>
      <c r="K3825" s="1374">
        <v>18920.75</v>
      </c>
      <c r="L3825" s="1374">
        <v>105007.73</v>
      </c>
    </row>
    <row r="3826" spans="1:12" ht="21">
      <c r="A3826" s="1372">
        <v>45535</v>
      </c>
      <c r="B3826" s="1373" t="s">
        <v>2397</v>
      </c>
      <c r="C3826" s="1373" t="s">
        <v>2465</v>
      </c>
      <c r="D3826" s="1373" t="s">
        <v>2466</v>
      </c>
      <c r="E3826" s="1373" t="s">
        <v>830</v>
      </c>
      <c r="F3826" s="1373" t="s">
        <v>207</v>
      </c>
      <c r="G3826" s="1375"/>
      <c r="H3826" s="1375"/>
      <c r="I3826" s="1375"/>
      <c r="J3826" s="1375"/>
      <c r="K3826" s="1375"/>
      <c r="L3826" s="1375"/>
    </row>
    <row r="3827" spans="1:12" ht="21">
      <c r="A3827" s="1372">
        <v>45535</v>
      </c>
      <c r="B3827" s="1373" t="s">
        <v>2397</v>
      </c>
      <c r="C3827" s="1373" t="s">
        <v>2465</v>
      </c>
      <c r="D3827" s="1373" t="s">
        <v>2466</v>
      </c>
      <c r="E3827" s="1373" t="s">
        <v>831</v>
      </c>
      <c r="F3827" s="1373" t="s">
        <v>208</v>
      </c>
      <c r="G3827" s="1374">
        <v>0</v>
      </c>
      <c r="H3827" s="1374">
        <v>0</v>
      </c>
      <c r="I3827" s="1374">
        <v>17948043.43</v>
      </c>
      <c r="J3827" s="1374">
        <v>0</v>
      </c>
      <c r="K3827" s="1374">
        <v>0</v>
      </c>
      <c r="L3827" s="1374">
        <v>-17948043.43</v>
      </c>
    </row>
    <row r="3828" spans="1:12" ht="21">
      <c r="A3828" s="1372">
        <v>45535</v>
      </c>
      <c r="B3828" s="1373" t="s">
        <v>2397</v>
      </c>
      <c r="C3828" s="1373" t="s">
        <v>2465</v>
      </c>
      <c r="D3828" s="1373" t="s">
        <v>2466</v>
      </c>
      <c r="E3828" s="1373" t="s">
        <v>832</v>
      </c>
      <c r="F3828" s="1373" t="s">
        <v>209</v>
      </c>
      <c r="G3828" s="1374">
        <v>521558.99</v>
      </c>
      <c r="H3828" s="1374">
        <v>0</v>
      </c>
      <c r="I3828" s="1374">
        <v>5633316.6299999999</v>
      </c>
      <c r="J3828" s="1374">
        <v>0</v>
      </c>
      <c r="K3828" s="1374">
        <v>-521558.99</v>
      </c>
      <c r="L3828" s="1374">
        <v>-5633316.6299999999</v>
      </c>
    </row>
    <row r="3829" spans="1:12" ht="21">
      <c r="A3829" s="1372">
        <v>45535</v>
      </c>
      <c r="B3829" s="1373" t="s">
        <v>2397</v>
      </c>
      <c r="C3829" s="1373" t="s">
        <v>2465</v>
      </c>
      <c r="D3829" s="1373" t="s">
        <v>2466</v>
      </c>
      <c r="E3829" s="1373" t="s">
        <v>833</v>
      </c>
      <c r="F3829" s="1373" t="s">
        <v>210</v>
      </c>
      <c r="G3829" s="1374">
        <v>0</v>
      </c>
      <c r="H3829" s="1374">
        <v>0</v>
      </c>
      <c r="I3829" s="1374">
        <v>3653516.95</v>
      </c>
      <c r="J3829" s="1374">
        <v>0</v>
      </c>
      <c r="K3829" s="1374">
        <v>0</v>
      </c>
      <c r="L3829" s="1374">
        <v>-3653516.95</v>
      </c>
    </row>
    <row r="3830" spans="1:12" ht="21">
      <c r="A3830" s="1372">
        <v>45535</v>
      </c>
      <c r="B3830" s="1373" t="s">
        <v>2397</v>
      </c>
      <c r="C3830" s="1373" t="s">
        <v>2465</v>
      </c>
      <c r="D3830" s="1373" t="s">
        <v>2466</v>
      </c>
      <c r="E3830" s="1373" t="s">
        <v>2133</v>
      </c>
      <c r="F3830" s="1373" t="s">
        <v>2134</v>
      </c>
      <c r="G3830" s="1375"/>
      <c r="H3830" s="1375"/>
      <c r="I3830" s="1375"/>
      <c r="J3830" s="1375"/>
      <c r="K3830" s="1375"/>
      <c r="L3830" s="1375"/>
    </row>
    <row r="3831" spans="1:12" ht="21">
      <c r="A3831" s="1372">
        <v>45535</v>
      </c>
      <c r="B3831" s="1373" t="s">
        <v>2397</v>
      </c>
      <c r="C3831" s="1373" t="s">
        <v>2465</v>
      </c>
      <c r="D3831" s="1373" t="s">
        <v>2466</v>
      </c>
      <c r="E3831" s="1373" t="s">
        <v>834</v>
      </c>
      <c r="F3831" s="1373" t="s">
        <v>211</v>
      </c>
      <c r="G3831" s="1374">
        <v>0</v>
      </c>
      <c r="H3831" s="1374">
        <v>0</v>
      </c>
      <c r="I3831" s="1374">
        <v>0</v>
      </c>
      <c r="J3831" s="1374">
        <v>267632.28999999998</v>
      </c>
      <c r="K3831" s="1374">
        <v>0</v>
      </c>
      <c r="L3831" s="1374">
        <v>267632.28999999998</v>
      </c>
    </row>
    <row r="3832" spans="1:12" ht="21">
      <c r="A3832" s="1372">
        <v>45535</v>
      </c>
      <c r="B3832" s="1373" t="s">
        <v>2397</v>
      </c>
      <c r="C3832" s="1373" t="s">
        <v>2465</v>
      </c>
      <c r="D3832" s="1373" t="s">
        <v>2466</v>
      </c>
      <c r="E3832" s="1373" t="s">
        <v>835</v>
      </c>
      <c r="F3832" s="1373" t="s">
        <v>2268</v>
      </c>
      <c r="G3832" s="1374">
        <v>1328</v>
      </c>
      <c r="H3832" s="1374">
        <v>213536.5</v>
      </c>
      <c r="I3832" s="1374">
        <v>0</v>
      </c>
      <c r="J3832" s="1374">
        <v>2357423.98</v>
      </c>
      <c r="K3832" s="1374">
        <v>212208.5</v>
      </c>
      <c r="L3832" s="1374">
        <v>2357423.98</v>
      </c>
    </row>
    <row r="3833" spans="1:12" ht="21">
      <c r="A3833" s="1372">
        <v>45535</v>
      </c>
      <c r="B3833" s="1373" t="s">
        <v>2397</v>
      </c>
      <c r="C3833" s="1373" t="s">
        <v>2465</v>
      </c>
      <c r="D3833" s="1373" t="s">
        <v>2466</v>
      </c>
      <c r="E3833" s="1373" t="s">
        <v>836</v>
      </c>
      <c r="F3833" s="1373" t="s">
        <v>2269</v>
      </c>
      <c r="G3833" s="1374">
        <v>0</v>
      </c>
      <c r="H3833" s="1374">
        <v>39368.65</v>
      </c>
      <c r="I3833" s="1374">
        <v>0</v>
      </c>
      <c r="J3833" s="1374">
        <v>262780.15000000002</v>
      </c>
      <c r="K3833" s="1374">
        <v>39368.65</v>
      </c>
      <c r="L3833" s="1374">
        <v>262780.15000000002</v>
      </c>
    </row>
    <row r="3834" spans="1:12" ht="21">
      <c r="A3834" s="1372">
        <v>45535</v>
      </c>
      <c r="B3834" s="1373" t="s">
        <v>2397</v>
      </c>
      <c r="C3834" s="1373" t="s">
        <v>2465</v>
      </c>
      <c r="D3834" s="1373" t="s">
        <v>2466</v>
      </c>
      <c r="E3834" s="1373" t="s">
        <v>837</v>
      </c>
      <c r="F3834" s="1373" t="s">
        <v>2270</v>
      </c>
      <c r="G3834" s="1375"/>
      <c r="H3834" s="1375"/>
      <c r="I3834" s="1375"/>
      <c r="J3834" s="1375"/>
      <c r="K3834" s="1375"/>
      <c r="L3834" s="1375"/>
    </row>
    <row r="3835" spans="1:12" ht="21">
      <c r="A3835" s="1372">
        <v>45535</v>
      </c>
      <c r="B3835" s="1373" t="s">
        <v>2397</v>
      </c>
      <c r="C3835" s="1373" t="s">
        <v>2465</v>
      </c>
      <c r="D3835" s="1373" t="s">
        <v>2466</v>
      </c>
      <c r="E3835" s="1373" t="s">
        <v>838</v>
      </c>
      <c r="F3835" s="1373" t="s">
        <v>2271</v>
      </c>
      <c r="G3835" s="1375"/>
      <c r="H3835" s="1375"/>
      <c r="I3835" s="1375"/>
      <c r="J3835" s="1375"/>
      <c r="K3835" s="1375"/>
      <c r="L3835" s="1375"/>
    </row>
    <row r="3836" spans="1:12" ht="21">
      <c r="A3836" s="1372">
        <v>45535</v>
      </c>
      <c r="B3836" s="1373" t="s">
        <v>2397</v>
      </c>
      <c r="C3836" s="1373" t="s">
        <v>2465</v>
      </c>
      <c r="D3836" s="1373" t="s">
        <v>2466</v>
      </c>
      <c r="E3836" s="1373" t="s">
        <v>1839</v>
      </c>
      <c r="F3836" s="1373" t="s">
        <v>2272</v>
      </c>
      <c r="G3836" s="1375"/>
      <c r="H3836" s="1375"/>
      <c r="I3836" s="1375"/>
      <c r="J3836" s="1375"/>
      <c r="K3836" s="1375"/>
      <c r="L3836" s="1375"/>
    </row>
    <row r="3837" spans="1:12" ht="21">
      <c r="A3837" s="1372">
        <v>45535</v>
      </c>
      <c r="B3837" s="1373" t="s">
        <v>2397</v>
      </c>
      <c r="C3837" s="1373" t="s">
        <v>2465</v>
      </c>
      <c r="D3837" s="1373" t="s">
        <v>2466</v>
      </c>
      <c r="E3837" s="1373" t="s">
        <v>1841</v>
      </c>
      <c r="F3837" s="1373" t="s">
        <v>2273</v>
      </c>
      <c r="G3837" s="1375"/>
      <c r="H3837" s="1375"/>
      <c r="I3837" s="1375"/>
      <c r="J3837" s="1375"/>
      <c r="K3837" s="1375"/>
      <c r="L3837" s="1375"/>
    </row>
    <row r="3838" spans="1:12" ht="21">
      <c r="A3838" s="1372">
        <v>45535</v>
      </c>
      <c r="B3838" s="1373" t="s">
        <v>2397</v>
      </c>
      <c r="C3838" s="1373" t="s">
        <v>2465</v>
      </c>
      <c r="D3838" s="1373" t="s">
        <v>2466</v>
      </c>
      <c r="E3838" s="1373" t="s">
        <v>839</v>
      </c>
      <c r="F3838" s="1373" t="s">
        <v>214</v>
      </c>
      <c r="G3838" s="1374">
        <v>50</v>
      </c>
      <c r="H3838" s="1374">
        <v>5583</v>
      </c>
      <c r="I3838" s="1374">
        <v>0</v>
      </c>
      <c r="J3838" s="1374">
        <v>133476.75</v>
      </c>
      <c r="K3838" s="1374">
        <v>5533</v>
      </c>
      <c r="L3838" s="1374">
        <v>133476.75</v>
      </c>
    </row>
    <row r="3839" spans="1:12" ht="21">
      <c r="A3839" s="1372">
        <v>45535</v>
      </c>
      <c r="B3839" s="1373" t="s">
        <v>2397</v>
      </c>
      <c r="C3839" s="1373" t="s">
        <v>2465</v>
      </c>
      <c r="D3839" s="1373" t="s">
        <v>2466</v>
      </c>
      <c r="E3839" s="1373" t="s">
        <v>840</v>
      </c>
      <c r="F3839" s="1373" t="s">
        <v>215</v>
      </c>
      <c r="G3839" s="1374">
        <v>0</v>
      </c>
      <c r="H3839" s="1374">
        <v>19618.5</v>
      </c>
      <c r="I3839" s="1374">
        <v>0</v>
      </c>
      <c r="J3839" s="1374">
        <v>95263</v>
      </c>
      <c r="K3839" s="1374">
        <v>19618.5</v>
      </c>
      <c r="L3839" s="1374">
        <v>95263</v>
      </c>
    </row>
    <row r="3840" spans="1:12" ht="21">
      <c r="A3840" s="1372">
        <v>45535</v>
      </c>
      <c r="B3840" s="1373" t="s">
        <v>2397</v>
      </c>
      <c r="C3840" s="1373" t="s">
        <v>2465</v>
      </c>
      <c r="D3840" s="1373" t="s">
        <v>2466</v>
      </c>
      <c r="E3840" s="1373" t="s">
        <v>841</v>
      </c>
      <c r="F3840" s="1373" t="s">
        <v>216</v>
      </c>
      <c r="G3840" s="1374">
        <v>0</v>
      </c>
      <c r="H3840" s="1374">
        <v>7879.5</v>
      </c>
      <c r="I3840" s="1374">
        <v>0</v>
      </c>
      <c r="J3840" s="1374">
        <v>158017.35</v>
      </c>
      <c r="K3840" s="1374">
        <v>7879.5</v>
      </c>
      <c r="L3840" s="1374">
        <v>158017.35</v>
      </c>
    </row>
    <row r="3841" spans="1:12" ht="21">
      <c r="A3841" s="1372">
        <v>45535</v>
      </c>
      <c r="B3841" s="1373" t="s">
        <v>2397</v>
      </c>
      <c r="C3841" s="1373" t="s">
        <v>2465</v>
      </c>
      <c r="D3841" s="1373" t="s">
        <v>2466</v>
      </c>
      <c r="E3841" s="1373" t="s">
        <v>842</v>
      </c>
      <c r="F3841" s="1373" t="s">
        <v>217</v>
      </c>
      <c r="G3841" s="1375"/>
      <c r="H3841" s="1375"/>
      <c r="I3841" s="1375"/>
      <c r="J3841" s="1375"/>
      <c r="K3841" s="1375"/>
      <c r="L3841" s="1375"/>
    </row>
    <row r="3842" spans="1:12" ht="21">
      <c r="A3842" s="1372">
        <v>45535</v>
      </c>
      <c r="B3842" s="1373" t="s">
        <v>2397</v>
      </c>
      <c r="C3842" s="1373" t="s">
        <v>2465</v>
      </c>
      <c r="D3842" s="1373" t="s">
        <v>2466</v>
      </c>
      <c r="E3842" s="1373" t="s">
        <v>843</v>
      </c>
      <c r="F3842" s="1373" t="s">
        <v>218</v>
      </c>
      <c r="G3842" s="1374">
        <v>146228.99</v>
      </c>
      <c r="H3842" s="1374">
        <v>1328</v>
      </c>
      <c r="I3842" s="1374">
        <v>1188600.93</v>
      </c>
      <c r="J3842" s="1374">
        <v>0</v>
      </c>
      <c r="K3842" s="1374">
        <v>-144900.99</v>
      </c>
      <c r="L3842" s="1374">
        <v>-1188600.93</v>
      </c>
    </row>
    <row r="3843" spans="1:12" ht="21">
      <c r="A3843" s="1372">
        <v>45535</v>
      </c>
      <c r="B3843" s="1373" t="s">
        <v>2397</v>
      </c>
      <c r="C3843" s="1373" t="s">
        <v>2465</v>
      </c>
      <c r="D3843" s="1373" t="s">
        <v>2466</v>
      </c>
      <c r="E3843" s="1373" t="s">
        <v>844</v>
      </c>
      <c r="F3843" s="1373" t="s">
        <v>219</v>
      </c>
      <c r="G3843" s="1374">
        <v>11935.88</v>
      </c>
      <c r="H3843" s="1374">
        <v>0</v>
      </c>
      <c r="I3843" s="1374">
        <v>45652.36</v>
      </c>
      <c r="J3843" s="1374">
        <v>0</v>
      </c>
      <c r="K3843" s="1374">
        <v>-11935.88</v>
      </c>
      <c r="L3843" s="1374">
        <v>-45652.36</v>
      </c>
    </row>
    <row r="3844" spans="1:12" ht="21">
      <c r="A3844" s="1372">
        <v>45535</v>
      </c>
      <c r="B3844" s="1373" t="s">
        <v>2397</v>
      </c>
      <c r="C3844" s="1373" t="s">
        <v>2465</v>
      </c>
      <c r="D3844" s="1373" t="s">
        <v>2466</v>
      </c>
      <c r="E3844" s="1373" t="s">
        <v>845</v>
      </c>
      <c r="F3844" s="1373" t="s">
        <v>1388</v>
      </c>
      <c r="G3844" s="1374">
        <v>0</v>
      </c>
      <c r="H3844" s="1374">
        <v>0</v>
      </c>
      <c r="I3844" s="1374">
        <v>321128.18</v>
      </c>
      <c r="J3844" s="1374">
        <v>0</v>
      </c>
      <c r="K3844" s="1374">
        <v>0</v>
      </c>
      <c r="L3844" s="1374">
        <v>-321128.18</v>
      </c>
    </row>
    <row r="3845" spans="1:12" ht="21">
      <c r="A3845" s="1372">
        <v>45535</v>
      </c>
      <c r="B3845" s="1373" t="s">
        <v>2397</v>
      </c>
      <c r="C3845" s="1373" t="s">
        <v>2465</v>
      </c>
      <c r="D3845" s="1373" t="s">
        <v>2466</v>
      </c>
      <c r="E3845" s="1373" t="s">
        <v>846</v>
      </c>
      <c r="F3845" s="1373" t="s">
        <v>1389</v>
      </c>
      <c r="G3845" s="1375"/>
      <c r="H3845" s="1375"/>
      <c r="I3845" s="1375"/>
      <c r="J3845" s="1375"/>
      <c r="K3845" s="1375"/>
      <c r="L3845" s="1375"/>
    </row>
    <row r="3846" spans="1:12" ht="21">
      <c r="A3846" s="1372">
        <v>45535</v>
      </c>
      <c r="B3846" s="1373" t="s">
        <v>2397</v>
      </c>
      <c r="C3846" s="1373" t="s">
        <v>2465</v>
      </c>
      <c r="D3846" s="1373" t="s">
        <v>2466</v>
      </c>
      <c r="E3846" s="1373" t="s">
        <v>847</v>
      </c>
      <c r="F3846" s="1373" t="s">
        <v>220</v>
      </c>
      <c r="G3846" s="1375"/>
      <c r="H3846" s="1375"/>
      <c r="I3846" s="1375"/>
      <c r="J3846" s="1375"/>
      <c r="K3846" s="1375"/>
      <c r="L3846" s="1375"/>
    </row>
    <row r="3847" spans="1:12" ht="21">
      <c r="A3847" s="1372">
        <v>45535</v>
      </c>
      <c r="B3847" s="1373" t="s">
        <v>2397</v>
      </c>
      <c r="C3847" s="1373" t="s">
        <v>2465</v>
      </c>
      <c r="D3847" s="1373" t="s">
        <v>2466</v>
      </c>
      <c r="E3847" s="1373" t="s">
        <v>848</v>
      </c>
      <c r="F3847" s="1373" t="s">
        <v>221</v>
      </c>
      <c r="G3847" s="1375"/>
      <c r="H3847" s="1375"/>
      <c r="I3847" s="1375"/>
      <c r="J3847" s="1375"/>
      <c r="K3847" s="1375"/>
      <c r="L3847" s="1375"/>
    </row>
    <row r="3848" spans="1:12" ht="21">
      <c r="A3848" s="1372">
        <v>45535</v>
      </c>
      <c r="B3848" s="1373" t="s">
        <v>2397</v>
      </c>
      <c r="C3848" s="1373" t="s">
        <v>2465</v>
      </c>
      <c r="D3848" s="1373" t="s">
        <v>2466</v>
      </c>
      <c r="E3848" s="1373" t="s">
        <v>849</v>
      </c>
      <c r="F3848" s="1373" t="s">
        <v>2274</v>
      </c>
      <c r="G3848" s="1375"/>
      <c r="H3848" s="1375"/>
      <c r="I3848" s="1375"/>
      <c r="J3848" s="1375"/>
      <c r="K3848" s="1375"/>
      <c r="L3848" s="1375"/>
    </row>
    <row r="3849" spans="1:12" ht="21">
      <c r="A3849" s="1372">
        <v>45535</v>
      </c>
      <c r="B3849" s="1373" t="s">
        <v>2397</v>
      </c>
      <c r="C3849" s="1373" t="s">
        <v>2465</v>
      </c>
      <c r="D3849" s="1373" t="s">
        <v>2466</v>
      </c>
      <c r="E3849" s="1373" t="s">
        <v>850</v>
      </c>
      <c r="F3849" s="1373" t="s">
        <v>2275</v>
      </c>
      <c r="G3849" s="1374">
        <v>0</v>
      </c>
      <c r="H3849" s="1374">
        <v>2396</v>
      </c>
      <c r="I3849" s="1374">
        <v>0</v>
      </c>
      <c r="J3849" s="1374">
        <v>34198</v>
      </c>
      <c r="K3849" s="1374">
        <v>2396</v>
      </c>
      <c r="L3849" s="1374">
        <v>34198</v>
      </c>
    </row>
    <row r="3850" spans="1:12" ht="21">
      <c r="A3850" s="1372">
        <v>45535</v>
      </c>
      <c r="B3850" s="1373" t="s">
        <v>2397</v>
      </c>
      <c r="C3850" s="1373" t="s">
        <v>2465</v>
      </c>
      <c r="D3850" s="1373" t="s">
        <v>2466</v>
      </c>
      <c r="E3850" s="1373" t="s">
        <v>851</v>
      </c>
      <c r="F3850" s="1373" t="s">
        <v>2276</v>
      </c>
      <c r="G3850" s="1374">
        <v>0</v>
      </c>
      <c r="H3850" s="1374">
        <v>0</v>
      </c>
      <c r="I3850" s="1374">
        <v>0</v>
      </c>
      <c r="J3850" s="1374">
        <v>29199</v>
      </c>
      <c r="K3850" s="1374">
        <v>0</v>
      </c>
      <c r="L3850" s="1374">
        <v>29199</v>
      </c>
    </row>
    <row r="3851" spans="1:12" ht="21">
      <c r="A3851" s="1372">
        <v>45535</v>
      </c>
      <c r="B3851" s="1373" t="s">
        <v>2397</v>
      </c>
      <c r="C3851" s="1373" t="s">
        <v>2465</v>
      </c>
      <c r="D3851" s="1373" t="s">
        <v>2466</v>
      </c>
      <c r="E3851" s="1373" t="s">
        <v>852</v>
      </c>
      <c r="F3851" s="1373" t="s">
        <v>222</v>
      </c>
      <c r="G3851" s="1375"/>
      <c r="H3851" s="1375"/>
      <c r="I3851" s="1375"/>
      <c r="J3851" s="1375"/>
      <c r="K3851" s="1375"/>
      <c r="L3851" s="1375"/>
    </row>
    <row r="3852" spans="1:12" ht="21">
      <c r="A3852" s="1372">
        <v>45535</v>
      </c>
      <c r="B3852" s="1373" t="s">
        <v>2397</v>
      </c>
      <c r="C3852" s="1373" t="s">
        <v>2465</v>
      </c>
      <c r="D3852" s="1373" t="s">
        <v>2466</v>
      </c>
      <c r="E3852" s="1373" t="s">
        <v>853</v>
      </c>
      <c r="F3852" s="1373" t="s">
        <v>223</v>
      </c>
      <c r="G3852" s="1375"/>
      <c r="H3852" s="1375"/>
      <c r="I3852" s="1375"/>
      <c r="J3852" s="1375"/>
      <c r="K3852" s="1375"/>
      <c r="L3852" s="1375"/>
    </row>
    <row r="3853" spans="1:12" ht="21">
      <c r="A3853" s="1372">
        <v>45535</v>
      </c>
      <c r="B3853" s="1373" t="s">
        <v>2397</v>
      </c>
      <c r="C3853" s="1373" t="s">
        <v>2465</v>
      </c>
      <c r="D3853" s="1373" t="s">
        <v>2466</v>
      </c>
      <c r="E3853" s="1373" t="s">
        <v>854</v>
      </c>
      <c r="F3853" s="1373" t="s">
        <v>2277</v>
      </c>
      <c r="G3853" s="1375"/>
      <c r="H3853" s="1375"/>
      <c r="I3853" s="1375"/>
      <c r="J3853" s="1375"/>
      <c r="K3853" s="1375"/>
      <c r="L3853" s="1375"/>
    </row>
    <row r="3854" spans="1:12" ht="21">
      <c r="A3854" s="1372">
        <v>45535</v>
      </c>
      <c r="B3854" s="1373" t="s">
        <v>2397</v>
      </c>
      <c r="C3854" s="1373" t="s">
        <v>2465</v>
      </c>
      <c r="D3854" s="1373" t="s">
        <v>2466</v>
      </c>
      <c r="E3854" s="1373" t="s">
        <v>855</v>
      </c>
      <c r="F3854" s="1373" t="s">
        <v>2278</v>
      </c>
      <c r="G3854" s="1375"/>
      <c r="H3854" s="1375"/>
      <c r="I3854" s="1375"/>
      <c r="J3854" s="1375"/>
      <c r="K3854" s="1375"/>
      <c r="L3854" s="1375"/>
    </row>
    <row r="3855" spans="1:12" ht="21">
      <c r="A3855" s="1372">
        <v>45535</v>
      </c>
      <c r="B3855" s="1373" t="s">
        <v>2397</v>
      </c>
      <c r="C3855" s="1373" t="s">
        <v>2465</v>
      </c>
      <c r="D3855" s="1373" t="s">
        <v>2466</v>
      </c>
      <c r="E3855" s="1373" t="s">
        <v>856</v>
      </c>
      <c r="F3855" s="1373" t="s">
        <v>2279</v>
      </c>
      <c r="G3855" s="1375"/>
      <c r="H3855" s="1375"/>
      <c r="I3855" s="1375"/>
      <c r="J3855" s="1375"/>
      <c r="K3855" s="1375"/>
      <c r="L3855" s="1375"/>
    </row>
    <row r="3856" spans="1:12" ht="21">
      <c r="A3856" s="1372">
        <v>45535</v>
      </c>
      <c r="B3856" s="1373" t="s">
        <v>2397</v>
      </c>
      <c r="C3856" s="1373" t="s">
        <v>2465</v>
      </c>
      <c r="D3856" s="1373" t="s">
        <v>2466</v>
      </c>
      <c r="E3856" s="1373" t="s">
        <v>857</v>
      </c>
      <c r="F3856" s="1373" t="s">
        <v>2280</v>
      </c>
      <c r="G3856" s="1375"/>
      <c r="H3856" s="1375"/>
      <c r="I3856" s="1375"/>
      <c r="J3856" s="1375"/>
      <c r="K3856" s="1375"/>
      <c r="L3856" s="1375"/>
    </row>
    <row r="3857" spans="1:12" ht="21">
      <c r="A3857" s="1372">
        <v>45535</v>
      </c>
      <c r="B3857" s="1373" t="s">
        <v>2397</v>
      </c>
      <c r="C3857" s="1373" t="s">
        <v>2465</v>
      </c>
      <c r="D3857" s="1373" t="s">
        <v>2466</v>
      </c>
      <c r="E3857" s="1373" t="s">
        <v>858</v>
      </c>
      <c r="F3857" s="1373" t="s">
        <v>2281</v>
      </c>
      <c r="G3857" s="1375"/>
      <c r="H3857" s="1375"/>
      <c r="I3857" s="1375"/>
      <c r="J3857" s="1375"/>
      <c r="K3857" s="1375"/>
      <c r="L3857" s="1375"/>
    </row>
    <row r="3858" spans="1:12" ht="21">
      <c r="A3858" s="1372">
        <v>45535</v>
      </c>
      <c r="B3858" s="1373" t="s">
        <v>2397</v>
      </c>
      <c r="C3858" s="1373" t="s">
        <v>2465</v>
      </c>
      <c r="D3858" s="1373" t="s">
        <v>2466</v>
      </c>
      <c r="E3858" s="1373" t="s">
        <v>859</v>
      </c>
      <c r="F3858" s="1373" t="s">
        <v>2282</v>
      </c>
      <c r="G3858" s="1375"/>
      <c r="H3858" s="1375"/>
      <c r="I3858" s="1375"/>
      <c r="J3858" s="1375"/>
      <c r="K3858" s="1375"/>
      <c r="L3858" s="1375"/>
    </row>
    <row r="3859" spans="1:12" ht="42">
      <c r="A3859" s="1372">
        <v>45535</v>
      </c>
      <c r="B3859" s="1373" t="s">
        <v>2397</v>
      </c>
      <c r="C3859" s="1373" t="s">
        <v>2465</v>
      </c>
      <c r="D3859" s="1373" t="s">
        <v>2466</v>
      </c>
      <c r="E3859" s="1373" t="s">
        <v>860</v>
      </c>
      <c r="F3859" s="1373" t="s">
        <v>2283</v>
      </c>
      <c r="G3859" s="1375"/>
      <c r="H3859" s="1375"/>
      <c r="I3859" s="1375"/>
      <c r="J3859" s="1375"/>
      <c r="K3859" s="1375"/>
      <c r="L3859" s="1375"/>
    </row>
    <row r="3860" spans="1:12" ht="21">
      <c r="A3860" s="1372">
        <v>45535</v>
      </c>
      <c r="B3860" s="1373" t="s">
        <v>2397</v>
      </c>
      <c r="C3860" s="1373" t="s">
        <v>2465</v>
      </c>
      <c r="D3860" s="1373" t="s">
        <v>2466</v>
      </c>
      <c r="E3860" s="1373" t="s">
        <v>861</v>
      </c>
      <c r="F3860" s="1373" t="s">
        <v>2284</v>
      </c>
      <c r="G3860" s="1375"/>
      <c r="H3860" s="1375"/>
      <c r="I3860" s="1375"/>
      <c r="J3860" s="1375"/>
      <c r="K3860" s="1375"/>
      <c r="L3860" s="1375"/>
    </row>
    <row r="3861" spans="1:12" ht="21">
      <c r="A3861" s="1372">
        <v>45535</v>
      </c>
      <c r="B3861" s="1373" t="s">
        <v>2397</v>
      </c>
      <c r="C3861" s="1373" t="s">
        <v>2465</v>
      </c>
      <c r="D3861" s="1373" t="s">
        <v>2466</v>
      </c>
      <c r="E3861" s="1373" t="s">
        <v>862</v>
      </c>
      <c r="F3861" s="1373" t="s">
        <v>2285</v>
      </c>
      <c r="G3861" s="1375"/>
      <c r="H3861" s="1375"/>
      <c r="I3861" s="1375"/>
      <c r="J3861" s="1375"/>
      <c r="K3861" s="1375"/>
      <c r="L3861" s="1375"/>
    </row>
    <row r="3862" spans="1:12" ht="21">
      <c r="A3862" s="1372">
        <v>45535</v>
      </c>
      <c r="B3862" s="1373" t="s">
        <v>2397</v>
      </c>
      <c r="C3862" s="1373" t="s">
        <v>2465</v>
      </c>
      <c r="D3862" s="1373" t="s">
        <v>2466</v>
      </c>
      <c r="E3862" s="1373" t="s">
        <v>863</v>
      </c>
      <c r="F3862" s="1373" t="s">
        <v>2286</v>
      </c>
      <c r="G3862" s="1375"/>
      <c r="H3862" s="1375"/>
      <c r="I3862" s="1375"/>
      <c r="J3862" s="1375"/>
      <c r="K3862" s="1375"/>
      <c r="L3862" s="1375"/>
    </row>
    <row r="3863" spans="1:12" ht="42">
      <c r="A3863" s="1372">
        <v>45535</v>
      </c>
      <c r="B3863" s="1373" t="s">
        <v>2397</v>
      </c>
      <c r="C3863" s="1373" t="s">
        <v>2465</v>
      </c>
      <c r="D3863" s="1373" t="s">
        <v>2466</v>
      </c>
      <c r="E3863" s="1373" t="s">
        <v>864</v>
      </c>
      <c r="F3863" s="1373" t="s">
        <v>2287</v>
      </c>
      <c r="G3863" s="1375"/>
      <c r="H3863" s="1375"/>
      <c r="I3863" s="1375"/>
      <c r="J3863" s="1375"/>
      <c r="K3863" s="1375"/>
      <c r="L3863" s="1375"/>
    </row>
    <row r="3864" spans="1:12" ht="21">
      <c r="A3864" s="1372">
        <v>45535</v>
      </c>
      <c r="B3864" s="1373" t="s">
        <v>2397</v>
      </c>
      <c r="C3864" s="1373" t="s">
        <v>2465</v>
      </c>
      <c r="D3864" s="1373" t="s">
        <v>2466</v>
      </c>
      <c r="E3864" s="1373" t="s">
        <v>865</v>
      </c>
      <c r="F3864" s="1373" t="s">
        <v>224</v>
      </c>
      <c r="G3864" s="1375"/>
      <c r="H3864" s="1375"/>
      <c r="I3864" s="1375"/>
      <c r="J3864" s="1375"/>
      <c r="K3864" s="1375"/>
      <c r="L3864" s="1375"/>
    </row>
    <row r="3865" spans="1:12" ht="21">
      <c r="A3865" s="1372">
        <v>45535</v>
      </c>
      <c r="B3865" s="1373" t="s">
        <v>2397</v>
      </c>
      <c r="C3865" s="1373" t="s">
        <v>2465</v>
      </c>
      <c r="D3865" s="1373" t="s">
        <v>2466</v>
      </c>
      <c r="E3865" s="1373" t="s">
        <v>866</v>
      </c>
      <c r="F3865" s="1373" t="s">
        <v>1259</v>
      </c>
      <c r="G3865" s="1375"/>
      <c r="H3865" s="1375"/>
      <c r="I3865" s="1375"/>
      <c r="J3865" s="1375"/>
      <c r="K3865" s="1375"/>
      <c r="L3865" s="1375"/>
    </row>
    <row r="3866" spans="1:12" ht="42">
      <c r="A3866" s="1372">
        <v>45535</v>
      </c>
      <c r="B3866" s="1373" t="s">
        <v>2397</v>
      </c>
      <c r="C3866" s="1373" t="s">
        <v>2465</v>
      </c>
      <c r="D3866" s="1373" t="s">
        <v>2466</v>
      </c>
      <c r="E3866" s="1373" t="s">
        <v>867</v>
      </c>
      <c r="F3866" s="1373" t="s">
        <v>416</v>
      </c>
      <c r="G3866" s="1375"/>
      <c r="H3866" s="1375"/>
      <c r="I3866" s="1375"/>
      <c r="J3866" s="1375"/>
      <c r="K3866" s="1375"/>
      <c r="L3866" s="1375"/>
    </row>
    <row r="3867" spans="1:12" ht="21">
      <c r="A3867" s="1372">
        <v>45535</v>
      </c>
      <c r="B3867" s="1373" t="s">
        <v>2397</v>
      </c>
      <c r="C3867" s="1373" t="s">
        <v>2465</v>
      </c>
      <c r="D3867" s="1373" t="s">
        <v>2466</v>
      </c>
      <c r="E3867" s="1373" t="s">
        <v>868</v>
      </c>
      <c r="F3867" s="1373" t="s">
        <v>225</v>
      </c>
      <c r="G3867" s="1375"/>
      <c r="H3867" s="1375"/>
      <c r="I3867" s="1375"/>
      <c r="J3867" s="1375"/>
      <c r="K3867" s="1375"/>
      <c r="L3867" s="1375"/>
    </row>
    <row r="3868" spans="1:12" ht="21">
      <c r="A3868" s="1372">
        <v>45535</v>
      </c>
      <c r="B3868" s="1373" t="s">
        <v>2397</v>
      </c>
      <c r="C3868" s="1373" t="s">
        <v>2465</v>
      </c>
      <c r="D3868" s="1373" t="s">
        <v>2466</v>
      </c>
      <c r="E3868" s="1373" t="s">
        <v>869</v>
      </c>
      <c r="F3868" s="1373" t="s">
        <v>226</v>
      </c>
      <c r="G3868" s="1375"/>
      <c r="H3868" s="1375"/>
      <c r="I3868" s="1375"/>
      <c r="J3868" s="1375"/>
      <c r="K3868" s="1375"/>
      <c r="L3868" s="1375"/>
    </row>
    <row r="3869" spans="1:12" ht="21">
      <c r="A3869" s="1372">
        <v>45535</v>
      </c>
      <c r="B3869" s="1373" t="s">
        <v>2397</v>
      </c>
      <c r="C3869" s="1373" t="s">
        <v>2465</v>
      </c>
      <c r="D3869" s="1373" t="s">
        <v>2466</v>
      </c>
      <c r="E3869" s="1373" t="s">
        <v>870</v>
      </c>
      <c r="F3869" s="1373" t="s">
        <v>227</v>
      </c>
      <c r="G3869" s="1374">
        <v>0</v>
      </c>
      <c r="H3869" s="1374">
        <v>6790.5</v>
      </c>
      <c r="I3869" s="1374">
        <v>0</v>
      </c>
      <c r="J3869" s="1374">
        <v>79636.25</v>
      </c>
      <c r="K3869" s="1374">
        <v>6790.5</v>
      </c>
      <c r="L3869" s="1374">
        <v>79636.25</v>
      </c>
    </row>
    <row r="3870" spans="1:12" ht="21">
      <c r="A3870" s="1372">
        <v>45535</v>
      </c>
      <c r="B3870" s="1373" t="s">
        <v>2397</v>
      </c>
      <c r="C3870" s="1373" t="s">
        <v>2465</v>
      </c>
      <c r="D3870" s="1373" t="s">
        <v>2466</v>
      </c>
      <c r="E3870" s="1373" t="s">
        <v>871</v>
      </c>
      <c r="F3870" s="1373" t="s">
        <v>2288</v>
      </c>
      <c r="G3870" s="1374">
        <v>0</v>
      </c>
      <c r="H3870" s="1374">
        <v>12171.75</v>
      </c>
      <c r="I3870" s="1374">
        <v>0</v>
      </c>
      <c r="J3870" s="1374">
        <v>58028.5</v>
      </c>
      <c r="K3870" s="1374">
        <v>12171.75</v>
      </c>
      <c r="L3870" s="1374">
        <v>58028.5</v>
      </c>
    </row>
    <row r="3871" spans="1:12" ht="21">
      <c r="A3871" s="1372">
        <v>45535</v>
      </c>
      <c r="B3871" s="1373" t="s">
        <v>2397</v>
      </c>
      <c r="C3871" s="1373" t="s">
        <v>2465</v>
      </c>
      <c r="D3871" s="1373" t="s">
        <v>2466</v>
      </c>
      <c r="E3871" s="1373" t="s">
        <v>872</v>
      </c>
      <c r="F3871" s="1373" t="s">
        <v>1261</v>
      </c>
      <c r="G3871" s="1374">
        <v>6790.5</v>
      </c>
      <c r="H3871" s="1374">
        <v>0</v>
      </c>
      <c r="I3871" s="1374">
        <v>79636.25</v>
      </c>
      <c r="J3871" s="1374">
        <v>0</v>
      </c>
      <c r="K3871" s="1374">
        <v>-6790.5</v>
      </c>
      <c r="L3871" s="1374">
        <v>-79636.25</v>
      </c>
    </row>
    <row r="3872" spans="1:12" ht="21">
      <c r="A3872" s="1372">
        <v>45535</v>
      </c>
      <c r="B3872" s="1373" t="s">
        <v>2397</v>
      </c>
      <c r="C3872" s="1373" t="s">
        <v>2465</v>
      </c>
      <c r="D3872" s="1373" t="s">
        <v>2466</v>
      </c>
      <c r="E3872" s="1373" t="s">
        <v>873</v>
      </c>
      <c r="F3872" s="1373" t="s">
        <v>228</v>
      </c>
      <c r="G3872" s="1375"/>
      <c r="H3872" s="1375"/>
      <c r="I3872" s="1375"/>
      <c r="J3872" s="1375"/>
      <c r="K3872" s="1375"/>
      <c r="L3872" s="1375"/>
    </row>
    <row r="3873" spans="1:12" ht="21">
      <c r="A3873" s="1372">
        <v>45535</v>
      </c>
      <c r="B3873" s="1373" t="s">
        <v>2397</v>
      </c>
      <c r="C3873" s="1373" t="s">
        <v>2465</v>
      </c>
      <c r="D3873" s="1373" t="s">
        <v>2466</v>
      </c>
      <c r="E3873" s="1373" t="s">
        <v>874</v>
      </c>
      <c r="F3873" s="1373" t="s">
        <v>229</v>
      </c>
      <c r="G3873" s="1375"/>
      <c r="H3873" s="1375"/>
      <c r="I3873" s="1375"/>
      <c r="J3873" s="1375"/>
      <c r="K3873" s="1375"/>
      <c r="L3873" s="1375"/>
    </row>
    <row r="3874" spans="1:12" ht="21">
      <c r="A3874" s="1372">
        <v>45535</v>
      </c>
      <c r="B3874" s="1373" t="s">
        <v>2397</v>
      </c>
      <c r="C3874" s="1373" t="s">
        <v>2465</v>
      </c>
      <c r="D3874" s="1373" t="s">
        <v>2466</v>
      </c>
      <c r="E3874" s="1373" t="s">
        <v>875</v>
      </c>
      <c r="F3874" s="1373" t="s">
        <v>230</v>
      </c>
      <c r="G3874" s="1375"/>
      <c r="H3874" s="1375"/>
      <c r="I3874" s="1375"/>
      <c r="J3874" s="1375"/>
      <c r="K3874" s="1375"/>
      <c r="L3874" s="1375"/>
    </row>
    <row r="3875" spans="1:12" ht="21">
      <c r="A3875" s="1372">
        <v>45535</v>
      </c>
      <c r="B3875" s="1373" t="s">
        <v>2397</v>
      </c>
      <c r="C3875" s="1373" t="s">
        <v>2465</v>
      </c>
      <c r="D3875" s="1373" t="s">
        <v>2466</v>
      </c>
      <c r="E3875" s="1373" t="s">
        <v>876</v>
      </c>
      <c r="F3875" s="1373" t="s">
        <v>231</v>
      </c>
      <c r="G3875" s="1375"/>
      <c r="H3875" s="1375"/>
      <c r="I3875" s="1375"/>
      <c r="J3875" s="1375"/>
      <c r="K3875" s="1375"/>
      <c r="L3875" s="1375"/>
    </row>
    <row r="3876" spans="1:12" ht="21">
      <c r="A3876" s="1372">
        <v>45535</v>
      </c>
      <c r="B3876" s="1373" t="s">
        <v>2397</v>
      </c>
      <c r="C3876" s="1373" t="s">
        <v>2465</v>
      </c>
      <c r="D3876" s="1373" t="s">
        <v>2466</v>
      </c>
      <c r="E3876" s="1373" t="s">
        <v>877</v>
      </c>
      <c r="F3876" s="1373" t="s">
        <v>232</v>
      </c>
      <c r="G3876" s="1374">
        <v>0</v>
      </c>
      <c r="H3876" s="1374">
        <v>0</v>
      </c>
      <c r="I3876" s="1374">
        <v>0</v>
      </c>
      <c r="J3876" s="1374">
        <v>151640</v>
      </c>
      <c r="K3876" s="1374">
        <v>0</v>
      </c>
      <c r="L3876" s="1374">
        <v>151640</v>
      </c>
    </row>
    <row r="3877" spans="1:12" ht="21">
      <c r="A3877" s="1372">
        <v>45535</v>
      </c>
      <c r="B3877" s="1373" t="s">
        <v>2397</v>
      </c>
      <c r="C3877" s="1373" t="s">
        <v>2465</v>
      </c>
      <c r="D3877" s="1373" t="s">
        <v>2466</v>
      </c>
      <c r="E3877" s="1373" t="s">
        <v>878</v>
      </c>
      <c r="F3877" s="1373" t="s">
        <v>2153</v>
      </c>
      <c r="G3877" s="1375"/>
      <c r="H3877" s="1375"/>
      <c r="I3877" s="1375"/>
      <c r="J3877" s="1375"/>
      <c r="K3877" s="1375"/>
      <c r="L3877" s="1375"/>
    </row>
    <row r="3878" spans="1:12" ht="21">
      <c r="A3878" s="1372">
        <v>45535</v>
      </c>
      <c r="B3878" s="1373" t="s">
        <v>2397</v>
      </c>
      <c r="C3878" s="1373" t="s">
        <v>2465</v>
      </c>
      <c r="D3878" s="1373" t="s">
        <v>2466</v>
      </c>
      <c r="E3878" s="1373" t="s">
        <v>879</v>
      </c>
      <c r="F3878" s="1373" t="s">
        <v>233</v>
      </c>
      <c r="G3878" s="1375"/>
      <c r="H3878" s="1375"/>
      <c r="I3878" s="1375"/>
      <c r="J3878" s="1375"/>
      <c r="K3878" s="1375"/>
      <c r="L3878" s="1375"/>
    </row>
    <row r="3879" spans="1:12" ht="21">
      <c r="A3879" s="1372">
        <v>45535</v>
      </c>
      <c r="B3879" s="1373" t="s">
        <v>2397</v>
      </c>
      <c r="C3879" s="1373" t="s">
        <v>2465</v>
      </c>
      <c r="D3879" s="1373" t="s">
        <v>2466</v>
      </c>
      <c r="E3879" s="1373" t="s">
        <v>880</v>
      </c>
      <c r="F3879" s="1373" t="s">
        <v>234</v>
      </c>
      <c r="G3879" s="1375"/>
      <c r="H3879" s="1375"/>
      <c r="I3879" s="1375"/>
      <c r="J3879" s="1375"/>
      <c r="K3879" s="1375"/>
      <c r="L3879" s="1375"/>
    </row>
    <row r="3880" spans="1:12" ht="21">
      <c r="A3880" s="1372">
        <v>45535</v>
      </c>
      <c r="B3880" s="1373" t="s">
        <v>2397</v>
      </c>
      <c r="C3880" s="1373" t="s">
        <v>2465</v>
      </c>
      <c r="D3880" s="1373" t="s">
        <v>2466</v>
      </c>
      <c r="E3880" s="1373" t="s">
        <v>881</v>
      </c>
      <c r="F3880" s="1373" t="s">
        <v>1263</v>
      </c>
      <c r="G3880" s="1374">
        <v>0</v>
      </c>
      <c r="H3880" s="1374">
        <v>40915</v>
      </c>
      <c r="I3880" s="1374">
        <v>0</v>
      </c>
      <c r="J3880" s="1374">
        <v>154650.10999999999</v>
      </c>
      <c r="K3880" s="1374">
        <v>40915</v>
      </c>
      <c r="L3880" s="1374">
        <v>154650.10999999999</v>
      </c>
    </row>
    <row r="3881" spans="1:12" ht="21">
      <c r="A3881" s="1372">
        <v>45535</v>
      </c>
      <c r="B3881" s="1373" t="s">
        <v>2397</v>
      </c>
      <c r="C3881" s="1373" t="s">
        <v>2465</v>
      </c>
      <c r="D3881" s="1373" t="s">
        <v>2466</v>
      </c>
      <c r="E3881" s="1373" t="s">
        <v>882</v>
      </c>
      <c r="F3881" s="1373" t="s">
        <v>1264</v>
      </c>
      <c r="G3881" s="1374">
        <v>0</v>
      </c>
      <c r="H3881" s="1374">
        <v>21097.01</v>
      </c>
      <c r="I3881" s="1374">
        <v>0</v>
      </c>
      <c r="J3881" s="1374">
        <v>221892.07</v>
      </c>
      <c r="K3881" s="1374">
        <v>21097.01</v>
      </c>
      <c r="L3881" s="1374">
        <v>221892.07</v>
      </c>
    </row>
    <row r="3882" spans="1:12" ht="21">
      <c r="A3882" s="1372">
        <v>45535</v>
      </c>
      <c r="B3882" s="1373" t="s">
        <v>2397</v>
      </c>
      <c r="C3882" s="1373" t="s">
        <v>2465</v>
      </c>
      <c r="D3882" s="1373" t="s">
        <v>2466</v>
      </c>
      <c r="E3882" s="1373" t="s">
        <v>883</v>
      </c>
      <c r="F3882" s="1373" t="s">
        <v>235</v>
      </c>
      <c r="G3882" s="1375"/>
      <c r="H3882" s="1375"/>
      <c r="I3882" s="1375"/>
      <c r="J3882" s="1375"/>
      <c r="K3882" s="1375"/>
      <c r="L3882" s="1375"/>
    </row>
    <row r="3883" spans="1:12" ht="21">
      <c r="A3883" s="1372">
        <v>45535</v>
      </c>
      <c r="B3883" s="1373" t="s">
        <v>2397</v>
      </c>
      <c r="C3883" s="1373" t="s">
        <v>2465</v>
      </c>
      <c r="D3883" s="1373" t="s">
        <v>2466</v>
      </c>
      <c r="E3883" s="1373" t="s">
        <v>884</v>
      </c>
      <c r="F3883" s="1373" t="s">
        <v>236</v>
      </c>
      <c r="G3883" s="1374">
        <v>0</v>
      </c>
      <c r="H3883" s="1374">
        <v>0</v>
      </c>
      <c r="I3883" s="1374">
        <v>0</v>
      </c>
      <c r="J3883" s="1374">
        <v>132751.85999999999</v>
      </c>
      <c r="K3883" s="1374">
        <v>0</v>
      </c>
      <c r="L3883" s="1374">
        <v>132751.85999999999</v>
      </c>
    </row>
    <row r="3884" spans="1:12" ht="21">
      <c r="A3884" s="1372">
        <v>45535</v>
      </c>
      <c r="B3884" s="1373" t="s">
        <v>2397</v>
      </c>
      <c r="C3884" s="1373" t="s">
        <v>2465</v>
      </c>
      <c r="D3884" s="1373" t="s">
        <v>2466</v>
      </c>
      <c r="E3884" s="1373" t="s">
        <v>885</v>
      </c>
      <c r="F3884" s="1373" t="s">
        <v>183</v>
      </c>
      <c r="G3884" s="1375"/>
      <c r="H3884" s="1375"/>
      <c r="I3884" s="1375"/>
      <c r="J3884" s="1375"/>
      <c r="K3884" s="1375"/>
      <c r="L3884" s="1375"/>
    </row>
    <row r="3885" spans="1:12" ht="21">
      <c r="A3885" s="1372">
        <v>45535</v>
      </c>
      <c r="B3885" s="1373" t="s">
        <v>2397</v>
      </c>
      <c r="C3885" s="1373" t="s">
        <v>2465</v>
      </c>
      <c r="D3885" s="1373" t="s">
        <v>2466</v>
      </c>
      <c r="E3885" s="1373" t="s">
        <v>886</v>
      </c>
      <c r="F3885" s="1373" t="s">
        <v>184</v>
      </c>
      <c r="G3885" s="1374">
        <v>0</v>
      </c>
      <c r="H3885" s="1374">
        <v>0</v>
      </c>
      <c r="I3885" s="1374">
        <v>0</v>
      </c>
      <c r="J3885" s="1374">
        <v>15000</v>
      </c>
      <c r="K3885" s="1374">
        <v>0</v>
      </c>
      <c r="L3885" s="1374">
        <v>15000</v>
      </c>
    </row>
    <row r="3886" spans="1:12" ht="21">
      <c r="A3886" s="1372">
        <v>45535</v>
      </c>
      <c r="B3886" s="1373" t="s">
        <v>2397</v>
      </c>
      <c r="C3886" s="1373" t="s">
        <v>2465</v>
      </c>
      <c r="D3886" s="1373" t="s">
        <v>2466</v>
      </c>
      <c r="E3886" s="1373" t="s">
        <v>887</v>
      </c>
      <c r="F3886" s="1373" t="s">
        <v>237</v>
      </c>
      <c r="G3886" s="1375"/>
      <c r="H3886" s="1375"/>
      <c r="I3886" s="1375"/>
      <c r="J3886" s="1375"/>
      <c r="K3886" s="1375"/>
      <c r="L3886" s="1375"/>
    </row>
    <row r="3887" spans="1:12" ht="21">
      <c r="A3887" s="1372">
        <v>45535</v>
      </c>
      <c r="B3887" s="1373" t="s">
        <v>2397</v>
      </c>
      <c r="C3887" s="1373" t="s">
        <v>2465</v>
      </c>
      <c r="D3887" s="1373" t="s">
        <v>2466</v>
      </c>
      <c r="E3887" s="1373" t="s">
        <v>888</v>
      </c>
      <c r="F3887" s="1373" t="s">
        <v>238</v>
      </c>
      <c r="G3887" s="1374">
        <v>0</v>
      </c>
      <c r="H3887" s="1374">
        <v>3212139.36</v>
      </c>
      <c r="I3887" s="1374">
        <v>0</v>
      </c>
      <c r="J3887" s="1374">
        <v>34333903.640000001</v>
      </c>
      <c r="K3887" s="1374">
        <v>3212139.36</v>
      </c>
      <c r="L3887" s="1374">
        <v>34333903.640000001</v>
      </c>
    </row>
    <row r="3888" spans="1:12" ht="21">
      <c r="A3888" s="1372">
        <v>45535</v>
      </c>
      <c r="B3888" s="1373" t="s">
        <v>2397</v>
      </c>
      <c r="C3888" s="1373" t="s">
        <v>2465</v>
      </c>
      <c r="D3888" s="1373" t="s">
        <v>2466</v>
      </c>
      <c r="E3888" s="1373" t="s">
        <v>889</v>
      </c>
      <c r="F3888" s="1373" t="s">
        <v>239</v>
      </c>
      <c r="G3888" s="1375"/>
      <c r="H3888" s="1375"/>
      <c r="I3888" s="1375"/>
      <c r="J3888" s="1375"/>
      <c r="K3888" s="1375"/>
      <c r="L3888" s="1375"/>
    </row>
    <row r="3889" spans="1:12" ht="21">
      <c r="A3889" s="1372">
        <v>45535</v>
      </c>
      <c r="B3889" s="1373" t="s">
        <v>2397</v>
      </c>
      <c r="C3889" s="1373" t="s">
        <v>2465</v>
      </c>
      <c r="D3889" s="1373" t="s">
        <v>2466</v>
      </c>
      <c r="E3889" s="1373" t="s">
        <v>890</v>
      </c>
      <c r="F3889" s="1373" t="s">
        <v>240</v>
      </c>
      <c r="G3889" s="1374">
        <v>0</v>
      </c>
      <c r="H3889" s="1374">
        <v>0</v>
      </c>
      <c r="I3889" s="1374">
        <v>0</v>
      </c>
      <c r="J3889" s="1374">
        <v>19402.099999999999</v>
      </c>
      <c r="K3889" s="1374">
        <v>0</v>
      </c>
      <c r="L3889" s="1374">
        <v>19402.099999999999</v>
      </c>
    </row>
    <row r="3890" spans="1:12" ht="21">
      <c r="A3890" s="1372">
        <v>45535</v>
      </c>
      <c r="B3890" s="1373" t="s">
        <v>2397</v>
      </c>
      <c r="C3890" s="1373" t="s">
        <v>2465</v>
      </c>
      <c r="D3890" s="1373" t="s">
        <v>2466</v>
      </c>
      <c r="E3890" s="1373" t="s">
        <v>891</v>
      </c>
      <c r="F3890" s="1373" t="s">
        <v>241</v>
      </c>
      <c r="G3890" s="1375"/>
      <c r="H3890" s="1375"/>
      <c r="I3890" s="1375"/>
      <c r="J3890" s="1375"/>
      <c r="K3890" s="1375"/>
      <c r="L3890" s="1375"/>
    </row>
    <row r="3891" spans="1:12" ht="21">
      <c r="A3891" s="1372">
        <v>45535</v>
      </c>
      <c r="B3891" s="1373" t="s">
        <v>2397</v>
      </c>
      <c r="C3891" s="1373" t="s">
        <v>2465</v>
      </c>
      <c r="D3891" s="1373" t="s">
        <v>2466</v>
      </c>
      <c r="E3891" s="1373" t="s">
        <v>892</v>
      </c>
      <c r="F3891" s="1373" t="s">
        <v>242</v>
      </c>
      <c r="G3891" s="1375"/>
      <c r="H3891" s="1375"/>
      <c r="I3891" s="1375"/>
      <c r="J3891" s="1375"/>
      <c r="K3891" s="1375"/>
      <c r="L3891" s="1375"/>
    </row>
    <row r="3892" spans="1:12" ht="21">
      <c r="A3892" s="1372">
        <v>45535</v>
      </c>
      <c r="B3892" s="1373" t="s">
        <v>2397</v>
      </c>
      <c r="C3892" s="1373" t="s">
        <v>2465</v>
      </c>
      <c r="D3892" s="1373" t="s">
        <v>2466</v>
      </c>
      <c r="E3892" s="1373" t="s">
        <v>893</v>
      </c>
      <c r="F3892" s="1373" t="s">
        <v>243</v>
      </c>
      <c r="G3892" s="1374">
        <v>0</v>
      </c>
      <c r="H3892" s="1374">
        <v>133613.1</v>
      </c>
      <c r="I3892" s="1374">
        <v>0</v>
      </c>
      <c r="J3892" s="1374">
        <v>1432902.63</v>
      </c>
      <c r="K3892" s="1374">
        <v>133613.1</v>
      </c>
      <c r="L3892" s="1374">
        <v>1432902.63</v>
      </c>
    </row>
    <row r="3893" spans="1:12" ht="21">
      <c r="A3893" s="1372">
        <v>45535</v>
      </c>
      <c r="B3893" s="1373" t="s">
        <v>2397</v>
      </c>
      <c r="C3893" s="1373" t="s">
        <v>2465</v>
      </c>
      <c r="D3893" s="1373" t="s">
        <v>2466</v>
      </c>
      <c r="E3893" s="1373" t="s">
        <v>894</v>
      </c>
      <c r="F3893" s="1373" t="s">
        <v>244</v>
      </c>
      <c r="G3893" s="1375"/>
      <c r="H3893" s="1375"/>
      <c r="I3893" s="1375"/>
      <c r="J3893" s="1375"/>
      <c r="K3893" s="1375"/>
      <c r="L3893" s="1375"/>
    </row>
    <row r="3894" spans="1:12" ht="21">
      <c r="A3894" s="1372">
        <v>45535</v>
      </c>
      <c r="B3894" s="1373" t="s">
        <v>2397</v>
      </c>
      <c r="C3894" s="1373" t="s">
        <v>2465</v>
      </c>
      <c r="D3894" s="1373" t="s">
        <v>2466</v>
      </c>
      <c r="E3894" s="1373" t="s">
        <v>1843</v>
      </c>
      <c r="F3894" s="1373" t="s">
        <v>2289</v>
      </c>
      <c r="G3894" s="1375"/>
      <c r="H3894" s="1375"/>
      <c r="I3894" s="1375"/>
      <c r="J3894" s="1375"/>
      <c r="K3894" s="1375"/>
      <c r="L3894" s="1375"/>
    </row>
    <row r="3895" spans="1:12" ht="21">
      <c r="A3895" s="1372">
        <v>45535</v>
      </c>
      <c r="B3895" s="1373" t="s">
        <v>2397</v>
      </c>
      <c r="C3895" s="1373" t="s">
        <v>2465</v>
      </c>
      <c r="D3895" s="1373" t="s">
        <v>2466</v>
      </c>
      <c r="E3895" s="1373" t="s">
        <v>895</v>
      </c>
      <c r="F3895" s="1373" t="s">
        <v>2290</v>
      </c>
      <c r="G3895" s="1375"/>
      <c r="H3895" s="1375"/>
      <c r="I3895" s="1375"/>
      <c r="J3895" s="1375"/>
      <c r="K3895" s="1375"/>
      <c r="L3895" s="1375"/>
    </row>
    <row r="3896" spans="1:12" ht="21">
      <c r="A3896" s="1372">
        <v>45535</v>
      </c>
      <c r="B3896" s="1373" t="s">
        <v>2397</v>
      </c>
      <c r="C3896" s="1373" t="s">
        <v>2465</v>
      </c>
      <c r="D3896" s="1373" t="s">
        <v>2466</v>
      </c>
      <c r="E3896" s="1373" t="s">
        <v>896</v>
      </c>
      <c r="F3896" s="1373" t="s">
        <v>2291</v>
      </c>
      <c r="G3896" s="1375"/>
      <c r="H3896" s="1375"/>
      <c r="I3896" s="1375"/>
      <c r="J3896" s="1375"/>
      <c r="K3896" s="1375"/>
      <c r="L3896" s="1375"/>
    </row>
    <row r="3897" spans="1:12" ht="21">
      <c r="A3897" s="1372">
        <v>45535</v>
      </c>
      <c r="B3897" s="1373" t="s">
        <v>2397</v>
      </c>
      <c r="C3897" s="1373" t="s">
        <v>2465</v>
      </c>
      <c r="D3897" s="1373" t="s">
        <v>2466</v>
      </c>
      <c r="E3897" s="1373" t="s">
        <v>897</v>
      </c>
      <c r="F3897" s="1373" t="s">
        <v>2292</v>
      </c>
      <c r="G3897" s="1375"/>
      <c r="H3897" s="1375"/>
      <c r="I3897" s="1375"/>
      <c r="J3897" s="1375"/>
      <c r="K3897" s="1375"/>
      <c r="L3897" s="1375"/>
    </row>
    <row r="3898" spans="1:12" ht="21">
      <c r="A3898" s="1372">
        <v>45535</v>
      </c>
      <c r="B3898" s="1373" t="s">
        <v>2397</v>
      </c>
      <c r="C3898" s="1373" t="s">
        <v>2465</v>
      </c>
      <c r="D3898" s="1373" t="s">
        <v>2466</v>
      </c>
      <c r="E3898" s="1373" t="s">
        <v>898</v>
      </c>
      <c r="F3898" s="1373" t="s">
        <v>245</v>
      </c>
      <c r="G3898" s="1375"/>
      <c r="H3898" s="1375"/>
      <c r="I3898" s="1375"/>
      <c r="J3898" s="1375"/>
      <c r="K3898" s="1375"/>
      <c r="L3898" s="1375"/>
    </row>
    <row r="3899" spans="1:12" ht="21">
      <c r="A3899" s="1372">
        <v>45535</v>
      </c>
      <c r="B3899" s="1373" t="s">
        <v>2397</v>
      </c>
      <c r="C3899" s="1373" t="s">
        <v>2465</v>
      </c>
      <c r="D3899" s="1373" t="s">
        <v>2466</v>
      </c>
      <c r="E3899" s="1373" t="s">
        <v>899</v>
      </c>
      <c r="F3899" s="1373" t="s">
        <v>2293</v>
      </c>
      <c r="G3899" s="1375"/>
      <c r="H3899" s="1375"/>
      <c r="I3899" s="1375"/>
      <c r="J3899" s="1375"/>
      <c r="K3899" s="1375"/>
      <c r="L3899" s="1375"/>
    </row>
    <row r="3900" spans="1:12" ht="21">
      <c r="A3900" s="1372">
        <v>45535</v>
      </c>
      <c r="B3900" s="1373" t="s">
        <v>2397</v>
      </c>
      <c r="C3900" s="1373" t="s">
        <v>2465</v>
      </c>
      <c r="D3900" s="1373" t="s">
        <v>2466</v>
      </c>
      <c r="E3900" s="1373" t="s">
        <v>900</v>
      </c>
      <c r="F3900" s="1373" t="s">
        <v>2294</v>
      </c>
      <c r="G3900" s="1375"/>
      <c r="H3900" s="1375"/>
      <c r="I3900" s="1375"/>
      <c r="J3900" s="1375"/>
      <c r="K3900" s="1375"/>
      <c r="L3900" s="1375"/>
    </row>
    <row r="3901" spans="1:12" ht="21">
      <c r="A3901" s="1372">
        <v>45535</v>
      </c>
      <c r="B3901" s="1373" t="s">
        <v>2397</v>
      </c>
      <c r="C3901" s="1373" t="s">
        <v>2465</v>
      </c>
      <c r="D3901" s="1373" t="s">
        <v>2466</v>
      </c>
      <c r="E3901" s="1373" t="s">
        <v>1975</v>
      </c>
      <c r="F3901" s="1373" t="s">
        <v>2295</v>
      </c>
      <c r="G3901" s="1375"/>
      <c r="H3901" s="1375"/>
      <c r="I3901" s="1375"/>
      <c r="J3901" s="1375"/>
      <c r="K3901" s="1375"/>
      <c r="L3901" s="1375"/>
    </row>
    <row r="3902" spans="1:12" ht="21">
      <c r="A3902" s="1372">
        <v>45535</v>
      </c>
      <c r="B3902" s="1373" t="s">
        <v>2397</v>
      </c>
      <c r="C3902" s="1373" t="s">
        <v>2465</v>
      </c>
      <c r="D3902" s="1373" t="s">
        <v>2466</v>
      </c>
      <c r="E3902" s="1373" t="s">
        <v>901</v>
      </c>
      <c r="F3902" s="1373" t="s">
        <v>246</v>
      </c>
      <c r="G3902" s="1375"/>
      <c r="H3902" s="1375"/>
      <c r="I3902" s="1375"/>
      <c r="J3902" s="1375"/>
      <c r="K3902" s="1375"/>
      <c r="L3902" s="1375"/>
    </row>
    <row r="3903" spans="1:12" ht="21">
      <c r="A3903" s="1372">
        <v>45535</v>
      </c>
      <c r="B3903" s="1373" t="s">
        <v>2397</v>
      </c>
      <c r="C3903" s="1373" t="s">
        <v>2465</v>
      </c>
      <c r="D3903" s="1373" t="s">
        <v>2466</v>
      </c>
      <c r="E3903" s="1373" t="s">
        <v>902</v>
      </c>
      <c r="F3903" s="1373" t="s">
        <v>247</v>
      </c>
      <c r="G3903" s="1374">
        <v>0</v>
      </c>
      <c r="H3903" s="1374">
        <v>0</v>
      </c>
      <c r="I3903" s="1374">
        <v>0</v>
      </c>
      <c r="J3903" s="1374">
        <v>31255</v>
      </c>
      <c r="K3903" s="1374">
        <v>0</v>
      </c>
      <c r="L3903" s="1374">
        <v>31255</v>
      </c>
    </row>
    <row r="3904" spans="1:12" ht="21">
      <c r="A3904" s="1372">
        <v>45535</v>
      </c>
      <c r="B3904" s="1373" t="s">
        <v>2397</v>
      </c>
      <c r="C3904" s="1373" t="s">
        <v>2465</v>
      </c>
      <c r="D3904" s="1373" t="s">
        <v>2466</v>
      </c>
      <c r="E3904" s="1373" t="s">
        <v>903</v>
      </c>
      <c r="F3904" s="1373" t="s">
        <v>1272</v>
      </c>
      <c r="G3904" s="1375"/>
      <c r="H3904" s="1375"/>
      <c r="I3904" s="1375"/>
      <c r="J3904" s="1375"/>
      <c r="K3904" s="1375"/>
      <c r="L3904" s="1375"/>
    </row>
    <row r="3905" spans="1:12" ht="21">
      <c r="A3905" s="1372">
        <v>45535</v>
      </c>
      <c r="B3905" s="1373" t="s">
        <v>2397</v>
      </c>
      <c r="C3905" s="1373" t="s">
        <v>2465</v>
      </c>
      <c r="D3905" s="1373" t="s">
        <v>2466</v>
      </c>
      <c r="E3905" s="1373" t="s">
        <v>904</v>
      </c>
      <c r="F3905" s="1373" t="s">
        <v>1273</v>
      </c>
      <c r="G3905" s="1375"/>
      <c r="H3905" s="1375"/>
      <c r="I3905" s="1375"/>
      <c r="J3905" s="1375"/>
      <c r="K3905" s="1375"/>
      <c r="L3905" s="1375"/>
    </row>
    <row r="3906" spans="1:12" ht="21">
      <c r="A3906" s="1372">
        <v>45535</v>
      </c>
      <c r="B3906" s="1373" t="s">
        <v>2397</v>
      </c>
      <c r="C3906" s="1373" t="s">
        <v>2465</v>
      </c>
      <c r="D3906" s="1373" t="s">
        <v>2466</v>
      </c>
      <c r="E3906" s="1373" t="s">
        <v>905</v>
      </c>
      <c r="F3906" s="1373" t="s">
        <v>248</v>
      </c>
      <c r="G3906" s="1374">
        <v>0</v>
      </c>
      <c r="H3906" s="1374">
        <v>11700</v>
      </c>
      <c r="I3906" s="1374">
        <v>0</v>
      </c>
      <c r="J3906" s="1374">
        <v>228300</v>
      </c>
      <c r="K3906" s="1374">
        <v>11700</v>
      </c>
      <c r="L3906" s="1374">
        <v>228300</v>
      </c>
    </row>
    <row r="3907" spans="1:12" ht="21">
      <c r="A3907" s="1372">
        <v>45535</v>
      </c>
      <c r="B3907" s="1373" t="s">
        <v>2397</v>
      </c>
      <c r="C3907" s="1373" t="s">
        <v>2465</v>
      </c>
      <c r="D3907" s="1373" t="s">
        <v>2466</v>
      </c>
      <c r="E3907" s="1373" t="s">
        <v>906</v>
      </c>
      <c r="F3907" s="1373" t="s">
        <v>249</v>
      </c>
      <c r="G3907" s="1375"/>
      <c r="H3907" s="1375"/>
      <c r="I3907" s="1375"/>
      <c r="J3907" s="1375"/>
      <c r="K3907" s="1375"/>
      <c r="L3907" s="1375"/>
    </row>
    <row r="3908" spans="1:12" ht="21">
      <c r="A3908" s="1372">
        <v>45535</v>
      </c>
      <c r="B3908" s="1373" t="s">
        <v>2397</v>
      </c>
      <c r="C3908" s="1373" t="s">
        <v>2465</v>
      </c>
      <c r="D3908" s="1373" t="s">
        <v>2466</v>
      </c>
      <c r="E3908" s="1373" t="s">
        <v>907</v>
      </c>
      <c r="F3908" s="1373" t="s">
        <v>250</v>
      </c>
      <c r="G3908" s="1375"/>
      <c r="H3908" s="1375"/>
      <c r="I3908" s="1375"/>
      <c r="J3908" s="1375"/>
      <c r="K3908" s="1375"/>
      <c r="L3908" s="1375"/>
    </row>
    <row r="3909" spans="1:12" ht="21">
      <c r="A3909" s="1372">
        <v>45535</v>
      </c>
      <c r="B3909" s="1373" t="s">
        <v>2397</v>
      </c>
      <c r="C3909" s="1373" t="s">
        <v>2465</v>
      </c>
      <c r="D3909" s="1373" t="s">
        <v>2466</v>
      </c>
      <c r="E3909" s="1373" t="s">
        <v>908</v>
      </c>
      <c r="F3909" s="1373" t="s">
        <v>251</v>
      </c>
      <c r="G3909" s="1374">
        <v>0</v>
      </c>
      <c r="H3909" s="1374">
        <v>8300</v>
      </c>
      <c r="I3909" s="1374">
        <v>0</v>
      </c>
      <c r="J3909" s="1374">
        <v>44038</v>
      </c>
      <c r="K3909" s="1374">
        <v>8300</v>
      </c>
      <c r="L3909" s="1374">
        <v>44038</v>
      </c>
    </row>
    <row r="3910" spans="1:12" ht="21">
      <c r="A3910" s="1372">
        <v>45535</v>
      </c>
      <c r="B3910" s="1373" t="s">
        <v>2397</v>
      </c>
      <c r="C3910" s="1373" t="s">
        <v>2465</v>
      </c>
      <c r="D3910" s="1373" t="s">
        <v>2466</v>
      </c>
      <c r="E3910" s="1373" t="s">
        <v>909</v>
      </c>
      <c r="F3910" s="1373" t="s">
        <v>252</v>
      </c>
      <c r="G3910" s="1374">
        <v>0</v>
      </c>
      <c r="H3910" s="1374">
        <v>120</v>
      </c>
      <c r="I3910" s="1374">
        <v>0</v>
      </c>
      <c r="J3910" s="1374">
        <v>2740</v>
      </c>
      <c r="K3910" s="1374">
        <v>120</v>
      </c>
      <c r="L3910" s="1374">
        <v>2740</v>
      </c>
    </row>
    <row r="3911" spans="1:12" ht="21">
      <c r="A3911" s="1372">
        <v>45535</v>
      </c>
      <c r="B3911" s="1373" t="s">
        <v>2397</v>
      </c>
      <c r="C3911" s="1373" t="s">
        <v>2465</v>
      </c>
      <c r="D3911" s="1373" t="s">
        <v>2466</v>
      </c>
      <c r="E3911" s="1373" t="s">
        <v>910</v>
      </c>
      <c r="F3911" s="1373" t="s">
        <v>2296</v>
      </c>
      <c r="G3911" s="1375"/>
      <c r="H3911" s="1375"/>
      <c r="I3911" s="1375"/>
      <c r="J3911" s="1375"/>
      <c r="K3911" s="1375"/>
      <c r="L3911" s="1375"/>
    </row>
    <row r="3912" spans="1:12" ht="21">
      <c r="A3912" s="1372">
        <v>45535</v>
      </c>
      <c r="B3912" s="1373" t="s">
        <v>2397</v>
      </c>
      <c r="C3912" s="1373" t="s">
        <v>2465</v>
      </c>
      <c r="D3912" s="1373" t="s">
        <v>2466</v>
      </c>
      <c r="E3912" s="1373" t="s">
        <v>911</v>
      </c>
      <c r="F3912" s="1373" t="s">
        <v>2297</v>
      </c>
      <c r="G3912" s="1375"/>
      <c r="H3912" s="1375"/>
      <c r="I3912" s="1375"/>
      <c r="J3912" s="1375"/>
      <c r="K3912" s="1375"/>
      <c r="L3912" s="1375"/>
    </row>
    <row r="3913" spans="1:12" ht="21">
      <c r="A3913" s="1372">
        <v>45535</v>
      </c>
      <c r="B3913" s="1373" t="s">
        <v>2397</v>
      </c>
      <c r="C3913" s="1373" t="s">
        <v>2465</v>
      </c>
      <c r="D3913" s="1373" t="s">
        <v>2466</v>
      </c>
      <c r="E3913" s="1373" t="s">
        <v>912</v>
      </c>
      <c r="F3913" s="1373" t="s">
        <v>2298</v>
      </c>
      <c r="G3913" s="1374">
        <v>0</v>
      </c>
      <c r="H3913" s="1374">
        <v>0</v>
      </c>
      <c r="I3913" s="1374">
        <v>0</v>
      </c>
      <c r="J3913" s="1374">
        <v>883800</v>
      </c>
      <c r="K3913" s="1374">
        <v>0</v>
      </c>
      <c r="L3913" s="1374">
        <v>883800</v>
      </c>
    </row>
    <row r="3914" spans="1:12" ht="21">
      <c r="A3914" s="1372">
        <v>45535</v>
      </c>
      <c r="B3914" s="1373" t="s">
        <v>2397</v>
      </c>
      <c r="C3914" s="1373" t="s">
        <v>2465</v>
      </c>
      <c r="D3914" s="1373" t="s">
        <v>2466</v>
      </c>
      <c r="E3914" s="1373" t="s">
        <v>913</v>
      </c>
      <c r="F3914" s="1373" t="s">
        <v>2299</v>
      </c>
      <c r="G3914" s="1374">
        <v>0</v>
      </c>
      <c r="H3914" s="1374">
        <v>0</v>
      </c>
      <c r="I3914" s="1374">
        <v>0</v>
      </c>
      <c r="J3914" s="1374">
        <v>95230</v>
      </c>
      <c r="K3914" s="1374">
        <v>0</v>
      </c>
      <c r="L3914" s="1374">
        <v>95230</v>
      </c>
    </row>
    <row r="3915" spans="1:12" ht="21">
      <c r="A3915" s="1372">
        <v>45535</v>
      </c>
      <c r="B3915" s="1373" t="s">
        <v>2397</v>
      </c>
      <c r="C3915" s="1373" t="s">
        <v>2465</v>
      </c>
      <c r="D3915" s="1373" t="s">
        <v>2466</v>
      </c>
      <c r="E3915" s="1373" t="s">
        <v>914</v>
      </c>
      <c r="F3915" s="1373" t="s">
        <v>2300</v>
      </c>
      <c r="G3915" s="1375"/>
      <c r="H3915" s="1375"/>
      <c r="I3915" s="1375"/>
      <c r="J3915" s="1375"/>
      <c r="K3915" s="1375"/>
      <c r="L3915" s="1375"/>
    </row>
    <row r="3916" spans="1:12" ht="21">
      <c r="A3916" s="1372">
        <v>45535</v>
      </c>
      <c r="B3916" s="1373" t="s">
        <v>2397</v>
      </c>
      <c r="C3916" s="1373" t="s">
        <v>2465</v>
      </c>
      <c r="D3916" s="1373" t="s">
        <v>2466</v>
      </c>
      <c r="E3916" s="1373" t="s">
        <v>915</v>
      </c>
      <c r="F3916" s="1373" t="s">
        <v>2301</v>
      </c>
      <c r="G3916" s="1374">
        <v>0</v>
      </c>
      <c r="H3916" s="1374">
        <v>3750</v>
      </c>
      <c r="I3916" s="1374">
        <v>0</v>
      </c>
      <c r="J3916" s="1374">
        <v>833483</v>
      </c>
      <c r="K3916" s="1374">
        <v>3750</v>
      </c>
      <c r="L3916" s="1374">
        <v>833483</v>
      </c>
    </row>
    <row r="3917" spans="1:12" ht="21">
      <c r="A3917" s="1372">
        <v>45535</v>
      </c>
      <c r="B3917" s="1373" t="s">
        <v>2397</v>
      </c>
      <c r="C3917" s="1373" t="s">
        <v>2465</v>
      </c>
      <c r="D3917" s="1373" t="s">
        <v>2466</v>
      </c>
      <c r="E3917" s="1373" t="s">
        <v>916</v>
      </c>
      <c r="F3917" s="1373" t="s">
        <v>2302</v>
      </c>
      <c r="G3917" s="1375"/>
      <c r="H3917" s="1375"/>
      <c r="I3917" s="1375"/>
      <c r="J3917" s="1375"/>
      <c r="K3917" s="1375"/>
      <c r="L3917" s="1375"/>
    </row>
    <row r="3918" spans="1:12" ht="21">
      <c r="A3918" s="1372">
        <v>45535</v>
      </c>
      <c r="B3918" s="1373" t="s">
        <v>2397</v>
      </c>
      <c r="C3918" s="1373" t="s">
        <v>2465</v>
      </c>
      <c r="D3918" s="1373" t="s">
        <v>2466</v>
      </c>
      <c r="E3918" s="1373" t="s">
        <v>917</v>
      </c>
      <c r="F3918" s="1373" t="s">
        <v>2303</v>
      </c>
      <c r="G3918" s="1375"/>
      <c r="H3918" s="1375"/>
      <c r="I3918" s="1375"/>
      <c r="J3918" s="1375"/>
      <c r="K3918" s="1375"/>
      <c r="L3918" s="1375"/>
    </row>
    <row r="3919" spans="1:12" ht="21">
      <c r="A3919" s="1372">
        <v>45535</v>
      </c>
      <c r="B3919" s="1373" t="s">
        <v>2397</v>
      </c>
      <c r="C3919" s="1373" t="s">
        <v>2465</v>
      </c>
      <c r="D3919" s="1373" t="s">
        <v>2466</v>
      </c>
      <c r="E3919" s="1373" t="s">
        <v>918</v>
      </c>
      <c r="F3919" s="1373" t="s">
        <v>2304</v>
      </c>
      <c r="G3919" s="1374">
        <v>0</v>
      </c>
      <c r="H3919" s="1374">
        <v>55168.5</v>
      </c>
      <c r="I3919" s="1374">
        <v>0</v>
      </c>
      <c r="J3919" s="1374">
        <v>460609.53</v>
      </c>
      <c r="K3919" s="1374">
        <v>55168.5</v>
      </c>
      <c r="L3919" s="1374">
        <v>460609.53</v>
      </c>
    </row>
    <row r="3920" spans="1:12" ht="21">
      <c r="A3920" s="1372">
        <v>45535</v>
      </c>
      <c r="B3920" s="1373" t="s">
        <v>2397</v>
      </c>
      <c r="C3920" s="1373" t="s">
        <v>2465</v>
      </c>
      <c r="D3920" s="1373" t="s">
        <v>2466</v>
      </c>
      <c r="E3920" s="1373" t="s">
        <v>1977</v>
      </c>
      <c r="F3920" s="1373" t="s">
        <v>1978</v>
      </c>
      <c r="G3920" s="1375"/>
      <c r="H3920" s="1375"/>
      <c r="I3920" s="1375"/>
      <c r="J3920" s="1375"/>
      <c r="K3920" s="1375"/>
      <c r="L3920" s="1375"/>
    </row>
    <row r="3921" spans="1:12" ht="21">
      <c r="A3921" s="1372">
        <v>45535</v>
      </c>
      <c r="B3921" s="1373" t="s">
        <v>2397</v>
      </c>
      <c r="C3921" s="1373" t="s">
        <v>2465</v>
      </c>
      <c r="D3921" s="1373" t="s">
        <v>2466</v>
      </c>
      <c r="E3921" s="1373" t="s">
        <v>919</v>
      </c>
      <c r="F3921" s="1373" t="s">
        <v>255</v>
      </c>
      <c r="G3921" s="1374">
        <v>0</v>
      </c>
      <c r="H3921" s="1374">
        <v>40500</v>
      </c>
      <c r="I3921" s="1374">
        <v>0</v>
      </c>
      <c r="J3921" s="1374">
        <v>398550</v>
      </c>
      <c r="K3921" s="1374">
        <v>40500</v>
      </c>
      <c r="L3921" s="1374">
        <v>398550</v>
      </c>
    </row>
    <row r="3922" spans="1:12" ht="21">
      <c r="A3922" s="1372">
        <v>45535</v>
      </c>
      <c r="B3922" s="1373" t="s">
        <v>2397</v>
      </c>
      <c r="C3922" s="1373" t="s">
        <v>2465</v>
      </c>
      <c r="D3922" s="1373" t="s">
        <v>2466</v>
      </c>
      <c r="E3922" s="1373" t="s">
        <v>920</v>
      </c>
      <c r="F3922" s="1373" t="s">
        <v>256</v>
      </c>
      <c r="G3922" s="1374">
        <v>2610340</v>
      </c>
      <c r="H3922" s="1374">
        <v>0</v>
      </c>
      <c r="I3922" s="1374">
        <v>28018762.579999998</v>
      </c>
      <c r="J3922" s="1374">
        <v>0</v>
      </c>
      <c r="K3922" s="1374">
        <v>2610340</v>
      </c>
      <c r="L3922" s="1374">
        <v>28018762.579999998</v>
      </c>
    </row>
    <row r="3923" spans="1:12" ht="21">
      <c r="A3923" s="1372">
        <v>45535</v>
      </c>
      <c r="B3923" s="1373" t="s">
        <v>2397</v>
      </c>
      <c r="C3923" s="1373" t="s">
        <v>2465</v>
      </c>
      <c r="D3923" s="1373" t="s">
        <v>2466</v>
      </c>
      <c r="E3923" s="1373" t="s">
        <v>921</v>
      </c>
      <c r="F3923" s="1373" t="s">
        <v>257</v>
      </c>
      <c r="G3923" s="1374">
        <v>81120</v>
      </c>
      <c r="H3923" s="1374">
        <v>0</v>
      </c>
      <c r="I3923" s="1374">
        <v>854720</v>
      </c>
      <c r="J3923" s="1374">
        <v>0</v>
      </c>
      <c r="K3923" s="1374">
        <v>81120</v>
      </c>
      <c r="L3923" s="1374">
        <v>854720</v>
      </c>
    </row>
    <row r="3924" spans="1:12" ht="21">
      <c r="A3924" s="1372">
        <v>45535</v>
      </c>
      <c r="B3924" s="1373" t="s">
        <v>2397</v>
      </c>
      <c r="C3924" s="1373" t="s">
        <v>2465</v>
      </c>
      <c r="D3924" s="1373" t="s">
        <v>2466</v>
      </c>
      <c r="E3924" s="1373" t="s">
        <v>922</v>
      </c>
      <c r="F3924" s="1373" t="s">
        <v>2157</v>
      </c>
      <c r="G3924" s="1375"/>
      <c r="H3924" s="1375"/>
      <c r="I3924" s="1375"/>
      <c r="J3924" s="1375"/>
      <c r="K3924" s="1375"/>
      <c r="L3924" s="1375"/>
    </row>
    <row r="3925" spans="1:12" ht="21">
      <c r="A3925" s="1372">
        <v>45535</v>
      </c>
      <c r="B3925" s="1373" t="s">
        <v>2397</v>
      </c>
      <c r="C3925" s="1373" t="s">
        <v>2465</v>
      </c>
      <c r="D3925" s="1373" t="s">
        <v>2466</v>
      </c>
      <c r="E3925" s="1373" t="s">
        <v>923</v>
      </c>
      <c r="F3925" s="1373" t="s">
        <v>258</v>
      </c>
      <c r="G3925" s="1374">
        <v>157387.1</v>
      </c>
      <c r="H3925" s="1374">
        <v>0</v>
      </c>
      <c r="I3925" s="1374">
        <v>1640843.65</v>
      </c>
      <c r="J3925" s="1374">
        <v>0</v>
      </c>
      <c r="K3925" s="1374">
        <v>157387.1</v>
      </c>
      <c r="L3925" s="1374">
        <v>1640843.65</v>
      </c>
    </row>
    <row r="3926" spans="1:12" ht="21">
      <c r="A3926" s="1372">
        <v>45535</v>
      </c>
      <c r="B3926" s="1373" t="s">
        <v>2397</v>
      </c>
      <c r="C3926" s="1373" t="s">
        <v>2465</v>
      </c>
      <c r="D3926" s="1373" t="s">
        <v>2466</v>
      </c>
      <c r="E3926" s="1373" t="s">
        <v>924</v>
      </c>
      <c r="F3926" s="1373" t="s">
        <v>2305</v>
      </c>
      <c r="G3926" s="1374">
        <v>19800</v>
      </c>
      <c r="H3926" s="1374">
        <v>0</v>
      </c>
      <c r="I3926" s="1374">
        <v>217800</v>
      </c>
      <c r="J3926" s="1374">
        <v>0</v>
      </c>
      <c r="K3926" s="1374">
        <v>19800</v>
      </c>
      <c r="L3926" s="1374">
        <v>217800</v>
      </c>
    </row>
    <row r="3927" spans="1:12" ht="21">
      <c r="A3927" s="1372">
        <v>45535</v>
      </c>
      <c r="B3927" s="1373" t="s">
        <v>2397</v>
      </c>
      <c r="C3927" s="1373" t="s">
        <v>2465</v>
      </c>
      <c r="D3927" s="1373" t="s">
        <v>2466</v>
      </c>
      <c r="E3927" s="1373" t="s">
        <v>925</v>
      </c>
      <c r="F3927" s="1373" t="s">
        <v>259</v>
      </c>
      <c r="G3927" s="1375"/>
      <c r="H3927" s="1375"/>
      <c r="I3927" s="1375"/>
      <c r="J3927" s="1375"/>
      <c r="K3927" s="1375"/>
      <c r="L3927" s="1375"/>
    </row>
    <row r="3928" spans="1:12" ht="21">
      <c r="A3928" s="1372">
        <v>45535</v>
      </c>
      <c r="B3928" s="1373" t="s">
        <v>2397</v>
      </c>
      <c r="C3928" s="1373" t="s">
        <v>2465</v>
      </c>
      <c r="D3928" s="1373" t="s">
        <v>2466</v>
      </c>
      <c r="E3928" s="1373" t="s">
        <v>926</v>
      </c>
      <c r="F3928" s="1373" t="s">
        <v>260</v>
      </c>
      <c r="G3928" s="1374">
        <v>0</v>
      </c>
      <c r="H3928" s="1374">
        <v>0</v>
      </c>
      <c r="I3928" s="1374">
        <v>19402.099999999999</v>
      </c>
      <c r="J3928" s="1374">
        <v>0</v>
      </c>
      <c r="K3928" s="1374">
        <v>0</v>
      </c>
      <c r="L3928" s="1374">
        <v>19402.099999999999</v>
      </c>
    </row>
    <row r="3929" spans="1:12" ht="21">
      <c r="A3929" s="1372">
        <v>45535</v>
      </c>
      <c r="B3929" s="1373" t="s">
        <v>2397</v>
      </c>
      <c r="C3929" s="1373" t="s">
        <v>2465</v>
      </c>
      <c r="D3929" s="1373" t="s">
        <v>2466</v>
      </c>
      <c r="E3929" s="1373" t="s">
        <v>927</v>
      </c>
      <c r="F3929" s="1373" t="s">
        <v>261</v>
      </c>
      <c r="G3929" s="1375"/>
      <c r="H3929" s="1375"/>
      <c r="I3929" s="1375"/>
      <c r="J3929" s="1375"/>
      <c r="K3929" s="1375"/>
      <c r="L3929" s="1375"/>
    </row>
    <row r="3930" spans="1:12" ht="21">
      <c r="A3930" s="1372">
        <v>45535</v>
      </c>
      <c r="B3930" s="1373" t="s">
        <v>2397</v>
      </c>
      <c r="C3930" s="1373" t="s">
        <v>2465</v>
      </c>
      <c r="D3930" s="1373" t="s">
        <v>2466</v>
      </c>
      <c r="E3930" s="1373" t="s">
        <v>928</v>
      </c>
      <c r="F3930" s="1373" t="s">
        <v>262</v>
      </c>
      <c r="G3930" s="1375"/>
      <c r="H3930" s="1375"/>
      <c r="I3930" s="1375"/>
      <c r="J3930" s="1375"/>
      <c r="K3930" s="1375"/>
      <c r="L3930" s="1375"/>
    </row>
    <row r="3931" spans="1:12" ht="21">
      <c r="A3931" s="1372">
        <v>45535</v>
      </c>
      <c r="B3931" s="1373" t="s">
        <v>2397</v>
      </c>
      <c r="C3931" s="1373" t="s">
        <v>2465</v>
      </c>
      <c r="D3931" s="1373" t="s">
        <v>2466</v>
      </c>
      <c r="E3931" s="1373" t="s">
        <v>929</v>
      </c>
      <c r="F3931" s="1373" t="s">
        <v>263</v>
      </c>
      <c r="G3931" s="1375"/>
      <c r="H3931" s="1375"/>
      <c r="I3931" s="1375"/>
      <c r="J3931" s="1375"/>
      <c r="K3931" s="1375"/>
      <c r="L3931" s="1375"/>
    </row>
    <row r="3932" spans="1:12" ht="21">
      <c r="A3932" s="1372">
        <v>45535</v>
      </c>
      <c r="B3932" s="1373" t="s">
        <v>2397</v>
      </c>
      <c r="C3932" s="1373" t="s">
        <v>2465</v>
      </c>
      <c r="D3932" s="1373" t="s">
        <v>2466</v>
      </c>
      <c r="E3932" s="1373" t="s">
        <v>930</v>
      </c>
      <c r="F3932" s="1373" t="s">
        <v>264</v>
      </c>
      <c r="G3932" s="1374">
        <v>121910</v>
      </c>
      <c r="H3932" s="1374">
        <v>0</v>
      </c>
      <c r="I3932" s="1374">
        <v>1239510</v>
      </c>
      <c r="J3932" s="1374">
        <v>0</v>
      </c>
      <c r="K3932" s="1374">
        <v>121910</v>
      </c>
      <c r="L3932" s="1374">
        <v>1239510</v>
      </c>
    </row>
    <row r="3933" spans="1:12" ht="21">
      <c r="A3933" s="1372">
        <v>45535</v>
      </c>
      <c r="B3933" s="1373" t="s">
        <v>2397</v>
      </c>
      <c r="C3933" s="1373" t="s">
        <v>2465</v>
      </c>
      <c r="D3933" s="1373" t="s">
        <v>2466</v>
      </c>
      <c r="E3933" s="1373" t="s">
        <v>931</v>
      </c>
      <c r="F3933" s="1373" t="s">
        <v>265</v>
      </c>
      <c r="G3933" s="1374">
        <v>34110</v>
      </c>
      <c r="H3933" s="1374">
        <v>0</v>
      </c>
      <c r="I3933" s="1374">
        <v>457630</v>
      </c>
      <c r="J3933" s="1374">
        <v>0</v>
      </c>
      <c r="K3933" s="1374">
        <v>34110</v>
      </c>
      <c r="L3933" s="1374">
        <v>457630</v>
      </c>
    </row>
    <row r="3934" spans="1:12" ht="21">
      <c r="A3934" s="1372">
        <v>45535</v>
      </c>
      <c r="B3934" s="1373" t="s">
        <v>2397</v>
      </c>
      <c r="C3934" s="1373" t="s">
        <v>2465</v>
      </c>
      <c r="D3934" s="1373" t="s">
        <v>2466</v>
      </c>
      <c r="E3934" s="1373" t="s">
        <v>932</v>
      </c>
      <c r="F3934" s="1373" t="s">
        <v>266</v>
      </c>
      <c r="G3934" s="1374">
        <v>32760</v>
      </c>
      <c r="H3934" s="1374">
        <v>0</v>
      </c>
      <c r="I3934" s="1374">
        <v>1301358.75</v>
      </c>
      <c r="J3934" s="1374">
        <v>0</v>
      </c>
      <c r="K3934" s="1374">
        <v>32760</v>
      </c>
      <c r="L3934" s="1374">
        <v>1301358.75</v>
      </c>
    </row>
    <row r="3935" spans="1:12" ht="21">
      <c r="A3935" s="1372">
        <v>45535</v>
      </c>
      <c r="B3935" s="1373" t="s">
        <v>2397</v>
      </c>
      <c r="C3935" s="1373" t="s">
        <v>2465</v>
      </c>
      <c r="D3935" s="1373" t="s">
        <v>2466</v>
      </c>
      <c r="E3935" s="1373" t="s">
        <v>933</v>
      </c>
      <c r="F3935" s="1373" t="s">
        <v>267</v>
      </c>
      <c r="G3935" s="1374">
        <v>70522</v>
      </c>
      <c r="H3935" s="1374">
        <v>0</v>
      </c>
      <c r="I3935" s="1374">
        <v>1006616.25</v>
      </c>
      <c r="J3935" s="1374">
        <v>0</v>
      </c>
      <c r="K3935" s="1374">
        <v>70522</v>
      </c>
      <c r="L3935" s="1374">
        <v>1006616.25</v>
      </c>
    </row>
    <row r="3936" spans="1:12" ht="21">
      <c r="A3936" s="1372">
        <v>45535</v>
      </c>
      <c r="B3936" s="1373" t="s">
        <v>2397</v>
      </c>
      <c r="C3936" s="1373" t="s">
        <v>2465</v>
      </c>
      <c r="D3936" s="1373" t="s">
        <v>2466</v>
      </c>
      <c r="E3936" s="1373" t="s">
        <v>934</v>
      </c>
      <c r="F3936" s="1373" t="s">
        <v>1283</v>
      </c>
      <c r="G3936" s="1374">
        <v>640890</v>
      </c>
      <c r="H3936" s="1374">
        <v>0</v>
      </c>
      <c r="I3936" s="1374">
        <v>7020571.4400000004</v>
      </c>
      <c r="J3936" s="1374">
        <v>0</v>
      </c>
      <c r="K3936" s="1374">
        <v>640890</v>
      </c>
      <c r="L3936" s="1374">
        <v>7020571.4400000004</v>
      </c>
    </row>
    <row r="3937" spans="1:12" ht="21">
      <c r="A3937" s="1372">
        <v>45535</v>
      </c>
      <c r="B3937" s="1373" t="s">
        <v>2397</v>
      </c>
      <c r="C3937" s="1373" t="s">
        <v>2465</v>
      </c>
      <c r="D3937" s="1373" t="s">
        <v>2466</v>
      </c>
      <c r="E3937" s="1373" t="s">
        <v>935</v>
      </c>
      <c r="F3937" s="1373" t="s">
        <v>1285</v>
      </c>
      <c r="G3937" s="1374">
        <v>318010</v>
      </c>
      <c r="H3937" s="1374">
        <v>0</v>
      </c>
      <c r="I3937" s="1374">
        <v>3271358.82</v>
      </c>
      <c r="J3937" s="1374">
        <v>0</v>
      </c>
      <c r="K3937" s="1374">
        <v>318010</v>
      </c>
      <c r="L3937" s="1374">
        <v>3271358.82</v>
      </c>
    </row>
    <row r="3938" spans="1:12" ht="21">
      <c r="A3938" s="1372">
        <v>45535</v>
      </c>
      <c r="B3938" s="1373" t="s">
        <v>2397</v>
      </c>
      <c r="C3938" s="1373" t="s">
        <v>2465</v>
      </c>
      <c r="D3938" s="1373" t="s">
        <v>2466</v>
      </c>
      <c r="E3938" s="1373" t="s">
        <v>936</v>
      </c>
      <c r="F3938" s="1373" t="s">
        <v>1286</v>
      </c>
      <c r="G3938" s="1375"/>
      <c r="H3938" s="1375"/>
      <c r="I3938" s="1375"/>
      <c r="J3938" s="1375"/>
      <c r="K3938" s="1375"/>
      <c r="L3938" s="1375"/>
    </row>
    <row r="3939" spans="1:12" ht="21">
      <c r="A3939" s="1372">
        <v>45535</v>
      </c>
      <c r="B3939" s="1373" t="s">
        <v>2397</v>
      </c>
      <c r="C3939" s="1373" t="s">
        <v>2465</v>
      </c>
      <c r="D3939" s="1373" t="s">
        <v>2466</v>
      </c>
      <c r="E3939" s="1373" t="s">
        <v>937</v>
      </c>
      <c r="F3939" s="1373" t="s">
        <v>1288</v>
      </c>
      <c r="G3939" s="1375"/>
      <c r="H3939" s="1375"/>
      <c r="I3939" s="1375"/>
      <c r="J3939" s="1375"/>
      <c r="K3939" s="1375"/>
      <c r="L3939" s="1375"/>
    </row>
    <row r="3940" spans="1:12" ht="21">
      <c r="A3940" s="1372">
        <v>45535</v>
      </c>
      <c r="B3940" s="1373" t="s">
        <v>2397</v>
      </c>
      <c r="C3940" s="1373" t="s">
        <v>2465</v>
      </c>
      <c r="D3940" s="1373" t="s">
        <v>2466</v>
      </c>
      <c r="E3940" s="1373" t="s">
        <v>938</v>
      </c>
      <c r="F3940" s="1373" t="s">
        <v>1289</v>
      </c>
      <c r="G3940" s="1374">
        <v>75430</v>
      </c>
      <c r="H3940" s="1374">
        <v>0</v>
      </c>
      <c r="I3940" s="1374">
        <v>898713.87</v>
      </c>
      <c r="J3940" s="1374">
        <v>0</v>
      </c>
      <c r="K3940" s="1374">
        <v>75430</v>
      </c>
      <c r="L3940" s="1374">
        <v>898713.87</v>
      </c>
    </row>
    <row r="3941" spans="1:12" ht="21">
      <c r="A3941" s="1372">
        <v>45535</v>
      </c>
      <c r="B3941" s="1373" t="s">
        <v>2397</v>
      </c>
      <c r="C3941" s="1373" t="s">
        <v>2465</v>
      </c>
      <c r="D3941" s="1373" t="s">
        <v>2466</v>
      </c>
      <c r="E3941" s="1373" t="s">
        <v>939</v>
      </c>
      <c r="F3941" s="1373" t="s">
        <v>1391</v>
      </c>
      <c r="G3941" s="1374">
        <v>55210</v>
      </c>
      <c r="H3941" s="1374">
        <v>0</v>
      </c>
      <c r="I3941" s="1374">
        <v>607310</v>
      </c>
      <c r="J3941" s="1374">
        <v>0</v>
      </c>
      <c r="K3941" s="1374">
        <v>55210</v>
      </c>
      <c r="L3941" s="1374">
        <v>607310</v>
      </c>
    </row>
    <row r="3942" spans="1:12" ht="21">
      <c r="A3942" s="1372">
        <v>45535</v>
      </c>
      <c r="B3942" s="1373" t="s">
        <v>2397</v>
      </c>
      <c r="C3942" s="1373" t="s">
        <v>2465</v>
      </c>
      <c r="D3942" s="1373" t="s">
        <v>2466</v>
      </c>
      <c r="E3942" s="1373" t="s">
        <v>940</v>
      </c>
      <c r="F3942" s="1373" t="s">
        <v>1290</v>
      </c>
      <c r="G3942" s="1375"/>
      <c r="H3942" s="1375"/>
      <c r="I3942" s="1375"/>
      <c r="J3942" s="1375"/>
      <c r="K3942" s="1375"/>
      <c r="L3942" s="1375"/>
    </row>
    <row r="3943" spans="1:12" ht="21">
      <c r="A3943" s="1372">
        <v>45535</v>
      </c>
      <c r="B3943" s="1373" t="s">
        <v>2397</v>
      </c>
      <c r="C3943" s="1373" t="s">
        <v>2465</v>
      </c>
      <c r="D3943" s="1373" t="s">
        <v>2466</v>
      </c>
      <c r="E3943" s="1373" t="s">
        <v>941</v>
      </c>
      <c r="F3943" s="1373" t="s">
        <v>268</v>
      </c>
      <c r="G3943" s="1374">
        <v>0</v>
      </c>
      <c r="H3943" s="1374">
        <v>0</v>
      </c>
      <c r="I3943" s="1374">
        <v>1340</v>
      </c>
      <c r="J3943" s="1374">
        <v>0</v>
      </c>
      <c r="K3943" s="1374">
        <v>0</v>
      </c>
      <c r="L3943" s="1374">
        <v>1340</v>
      </c>
    </row>
    <row r="3944" spans="1:12" ht="21">
      <c r="A3944" s="1372">
        <v>45535</v>
      </c>
      <c r="B3944" s="1373" t="s">
        <v>2397</v>
      </c>
      <c r="C3944" s="1373" t="s">
        <v>2465</v>
      </c>
      <c r="D3944" s="1373" t="s">
        <v>2466</v>
      </c>
      <c r="E3944" s="1373" t="s">
        <v>942</v>
      </c>
      <c r="F3944" s="1373" t="s">
        <v>269</v>
      </c>
      <c r="G3944" s="1375"/>
      <c r="H3944" s="1375"/>
      <c r="I3944" s="1375"/>
      <c r="J3944" s="1375"/>
      <c r="K3944" s="1375"/>
      <c r="L3944" s="1375"/>
    </row>
    <row r="3945" spans="1:12" ht="21">
      <c r="A3945" s="1372">
        <v>45535</v>
      </c>
      <c r="B3945" s="1373" t="s">
        <v>2397</v>
      </c>
      <c r="C3945" s="1373" t="s">
        <v>2465</v>
      </c>
      <c r="D3945" s="1373" t="s">
        <v>2466</v>
      </c>
      <c r="E3945" s="1373" t="s">
        <v>943</v>
      </c>
      <c r="F3945" s="1373" t="s">
        <v>270</v>
      </c>
      <c r="G3945" s="1375"/>
      <c r="H3945" s="1375"/>
      <c r="I3945" s="1375"/>
      <c r="J3945" s="1375"/>
      <c r="K3945" s="1375"/>
      <c r="L3945" s="1375"/>
    </row>
    <row r="3946" spans="1:12" ht="21">
      <c r="A3946" s="1372">
        <v>45535</v>
      </c>
      <c r="B3946" s="1373" t="s">
        <v>2397</v>
      </c>
      <c r="C3946" s="1373" t="s">
        <v>2465</v>
      </c>
      <c r="D3946" s="1373" t="s">
        <v>2466</v>
      </c>
      <c r="E3946" s="1373" t="s">
        <v>944</v>
      </c>
      <c r="F3946" s="1373" t="s">
        <v>271</v>
      </c>
      <c r="G3946" s="1375"/>
      <c r="H3946" s="1375"/>
      <c r="I3946" s="1375"/>
      <c r="J3946" s="1375"/>
      <c r="K3946" s="1375"/>
      <c r="L3946" s="1375"/>
    </row>
    <row r="3947" spans="1:12" ht="21">
      <c r="A3947" s="1372">
        <v>45535</v>
      </c>
      <c r="B3947" s="1373" t="s">
        <v>2397</v>
      </c>
      <c r="C3947" s="1373" t="s">
        <v>2465</v>
      </c>
      <c r="D3947" s="1373" t="s">
        <v>2466</v>
      </c>
      <c r="E3947" s="1373" t="s">
        <v>945</v>
      </c>
      <c r="F3947" s="1373" t="s">
        <v>272</v>
      </c>
      <c r="G3947" s="1375"/>
      <c r="H3947" s="1375"/>
      <c r="I3947" s="1375"/>
      <c r="J3947" s="1375"/>
      <c r="K3947" s="1375"/>
      <c r="L3947" s="1375"/>
    </row>
    <row r="3948" spans="1:12" ht="21">
      <c r="A3948" s="1372">
        <v>45535</v>
      </c>
      <c r="B3948" s="1373" t="s">
        <v>2397</v>
      </c>
      <c r="C3948" s="1373" t="s">
        <v>2465</v>
      </c>
      <c r="D3948" s="1373" t="s">
        <v>2466</v>
      </c>
      <c r="E3948" s="1373" t="s">
        <v>946</v>
      </c>
      <c r="F3948" s="1373" t="s">
        <v>1291</v>
      </c>
      <c r="G3948" s="1374">
        <v>56832.26</v>
      </c>
      <c r="H3948" s="1374">
        <v>0</v>
      </c>
      <c r="I3948" s="1374">
        <v>393393.12</v>
      </c>
      <c r="J3948" s="1374">
        <v>0</v>
      </c>
      <c r="K3948" s="1374">
        <v>56832.26</v>
      </c>
      <c r="L3948" s="1374">
        <v>393393.12</v>
      </c>
    </row>
    <row r="3949" spans="1:12" ht="21">
      <c r="A3949" s="1372">
        <v>45535</v>
      </c>
      <c r="B3949" s="1373" t="s">
        <v>2397</v>
      </c>
      <c r="C3949" s="1373" t="s">
        <v>2465</v>
      </c>
      <c r="D3949" s="1373" t="s">
        <v>2466</v>
      </c>
      <c r="E3949" s="1373" t="s">
        <v>947</v>
      </c>
      <c r="F3949" s="1373" t="s">
        <v>1292</v>
      </c>
      <c r="G3949" s="1374">
        <v>0</v>
      </c>
      <c r="H3949" s="1374">
        <v>0</v>
      </c>
      <c r="I3949" s="1374">
        <v>3880.42</v>
      </c>
      <c r="J3949" s="1374">
        <v>0</v>
      </c>
      <c r="K3949" s="1374">
        <v>0</v>
      </c>
      <c r="L3949" s="1374">
        <v>3880.42</v>
      </c>
    </row>
    <row r="3950" spans="1:12" ht="21">
      <c r="A3950" s="1372">
        <v>45535</v>
      </c>
      <c r="B3950" s="1373" t="s">
        <v>2397</v>
      </c>
      <c r="C3950" s="1373" t="s">
        <v>2465</v>
      </c>
      <c r="D3950" s="1373" t="s">
        <v>2466</v>
      </c>
      <c r="E3950" s="1373" t="s">
        <v>948</v>
      </c>
      <c r="F3950" s="1373" t="s">
        <v>417</v>
      </c>
      <c r="G3950" s="1374">
        <v>124020</v>
      </c>
      <c r="H3950" s="1374">
        <v>0</v>
      </c>
      <c r="I3950" s="1374">
        <v>1340350</v>
      </c>
      <c r="J3950" s="1374">
        <v>0</v>
      </c>
      <c r="K3950" s="1374">
        <v>124020</v>
      </c>
      <c r="L3950" s="1374">
        <v>1340350</v>
      </c>
    </row>
    <row r="3951" spans="1:12" ht="21">
      <c r="A3951" s="1372">
        <v>45535</v>
      </c>
      <c r="B3951" s="1373" t="s">
        <v>2397</v>
      </c>
      <c r="C3951" s="1373" t="s">
        <v>2465</v>
      </c>
      <c r="D3951" s="1373" t="s">
        <v>2466</v>
      </c>
      <c r="E3951" s="1373" t="s">
        <v>949</v>
      </c>
      <c r="F3951" s="1373" t="s">
        <v>2306</v>
      </c>
      <c r="G3951" s="1375"/>
      <c r="H3951" s="1375"/>
      <c r="I3951" s="1375"/>
      <c r="J3951" s="1375"/>
      <c r="K3951" s="1375"/>
      <c r="L3951" s="1375"/>
    </row>
    <row r="3952" spans="1:12" ht="21">
      <c r="A3952" s="1372">
        <v>45535</v>
      </c>
      <c r="B3952" s="1373" t="s">
        <v>2397</v>
      </c>
      <c r="C3952" s="1373" t="s">
        <v>2465</v>
      </c>
      <c r="D3952" s="1373" t="s">
        <v>2466</v>
      </c>
      <c r="E3952" s="1373" t="s">
        <v>1847</v>
      </c>
      <c r="F3952" s="1373" t="s">
        <v>1848</v>
      </c>
      <c r="G3952" s="1375"/>
      <c r="H3952" s="1375"/>
      <c r="I3952" s="1375"/>
      <c r="J3952" s="1375"/>
      <c r="K3952" s="1375"/>
      <c r="L3952" s="1375"/>
    </row>
    <row r="3953" spans="1:12" ht="21">
      <c r="A3953" s="1372">
        <v>45535</v>
      </c>
      <c r="B3953" s="1373" t="s">
        <v>2397</v>
      </c>
      <c r="C3953" s="1373" t="s">
        <v>2465</v>
      </c>
      <c r="D3953" s="1373" t="s">
        <v>2466</v>
      </c>
      <c r="E3953" s="1373" t="s">
        <v>950</v>
      </c>
      <c r="F3953" s="1373" t="s">
        <v>273</v>
      </c>
      <c r="G3953" s="1375"/>
      <c r="H3953" s="1375"/>
      <c r="I3953" s="1375"/>
      <c r="J3953" s="1375"/>
      <c r="K3953" s="1375"/>
      <c r="L3953" s="1375"/>
    </row>
    <row r="3954" spans="1:12" ht="21">
      <c r="A3954" s="1372">
        <v>45535</v>
      </c>
      <c r="B3954" s="1373" t="s">
        <v>2397</v>
      </c>
      <c r="C3954" s="1373" t="s">
        <v>2465</v>
      </c>
      <c r="D3954" s="1373" t="s">
        <v>2466</v>
      </c>
      <c r="E3954" s="1373" t="s">
        <v>951</v>
      </c>
      <c r="F3954" s="1373" t="s">
        <v>274</v>
      </c>
      <c r="G3954" s="1374">
        <v>51573</v>
      </c>
      <c r="H3954" s="1374">
        <v>0</v>
      </c>
      <c r="I3954" s="1374">
        <v>552795.44999999995</v>
      </c>
      <c r="J3954" s="1374">
        <v>0</v>
      </c>
      <c r="K3954" s="1374">
        <v>51573</v>
      </c>
      <c r="L3954" s="1374">
        <v>552795.44999999995</v>
      </c>
    </row>
    <row r="3955" spans="1:12" ht="21">
      <c r="A3955" s="1372">
        <v>45535</v>
      </c>
      <c r="B3955" s="1373" t="s">
        <v>2397</v>
      </c>
      <c r="C3955" s="1373" t="s">
        <v>2465</v>
      </c>
      <c r="D3955" s="1373" t="s">
        <v>2466</v>
      </c>
      <c r="E3955" s="1373" t="s">
        <v>952</v>
      </c>
      <c r="F3955" s="1373" t="s">
        <v>275</v>
      </c>
      <c r="G3955" s="1374">
        <v>77359.5</v>
      </c>
      <c r="H3955" s="1374">
        <v>0</v>
      </c>
      <c r="I3955" s="1374">
        <v>829192.98</v>
      </c>
      <c r="J3955" s="1374">
        <v>0</v>
      </c>
      <c r="K3955" s="1374">
        <v>77359.5</v>
      </c>
      <c r="L3955" s="1374">
        <v>829192.98</v>
      </c>
    </row>
    <row r="3956" spans="1:12" ht="21">
      <c r="A3956" s="1372">
        <v>45535</v>
      </c>
      <c r="B3956" s="1373" t="s">
        <v>2397</v>
      </c>
      <c r="C3956" s="1373" t="s">
        <v>2465</v>
      </c>
      <c r="D3956" s="1373" t="s">
        <v>2466</v>
      </c>
      <c r="E3956" s="1373" t="s">
        <v>953</v>
      </c>
      <c r="F3956" s="1373" t="s">
        <v>276</v>
      </c>
      <c r="G3956" s="1374">
        <v>4680.6000000000004</v>
      </c>
      <c r="H3956" s="1374">
        <v>0</v>
      </c>
      <c r="I3956" s="1374">
        <v>50914.2</v>
      </c>
      <c r="J3956" s="1374">
        <v>0</v>
      </c>
      <c r="K3956" s="1374">
        <v>4680.6000000000004</v>
      </c>
      <c r="L3956" s="1374">
        <v>50914.2</v>
      </c>
    </row>
    <row r="3957" spans="1:12" ht="21">
      <c r="A3957" s="1372">
        <v>45535</v>
      </c>
      <c r="B3957" s="1373" t="s">
        <v>2397</v>
      </c>
      <c r="C3957" s="1373" t="s">
        <v>2465</v>
      </c>
      <c r="D3957" s="1373" t="s">
        <v>2466</v>
      </c>
      <c r="E3957" s="1373" t="s">
        <v>954</v>
      </c>
      <c r="F3957" s="1373" t="s">
        <v>1392</v>
      </c>
      <c r="G3957" s="1374">
        <v>3750</v>
      </c>
      <c r="H3957" s="1374">
        <v>0</v>
      </c>
      <c r="I3957" s="1374">
        <v>43583</v>
      </c>
      <c r="J3957" s="1374">
        <v>0</v>
      </c>
      <c r="K3957" s="1374">
        <v>3750</v>
      </c>
      <c r="L3957" s="1374">
        <v>43583</v>
      </c>
    </row>
    <row r="3958" spans="1:12" ht="21">
      <c r="A3958" s="1372">
        <v>45535</v>
      </c>
      <c r="B3958" s="1373" t="s">
        <v>2397</v>
      </c>
      <c r="C3958" s="1373" t="s">
        <v>2465</v>
      </c>
      <c r="D3958" s="1373" t="s">
        <v>2466</v>
      </c>
      <c r="E3958" s="1373" t="s">
        <v>955</v>
      </c>
      <c r="F3958" s="1373" t="s">
        <v>1393</v>
      </c>
      <c r="G3958" s="1374">
        <v>52286</v>
      </c>
      <c r="H3958" s="1374">
        <v>0</v>
      </c>
      <c r="I3958" s="1374">
        <v>593094</v>
      </c>
      <c r="J3958" s="1374">
        <v>0</v>
      </c>
      <c r="K3958" s="1374">
        <v>52286</v>
      </c>
      <c r="L3958" s="1374">
        <v>593094</v>
      </c>
    </row>
    <row r="3959" spans="1:12" ht="21">
      <c r="A3959" s="1372">
        <v>45535</v>
      </c>
      <c r="B3959" s="1373" t="s">
        <v>2397</v>
      </c>
      <c r="C3959" s="1373" t="s">
        <v>2465</v>
      </c>
      <c r="D3959" s="1373" t="s">
        <v>2466</v>
      </c>
      <c r="E3959" s="1373" t="s">
        <v>956</v>
      </c>
      <c r="F3959" s="1373" t="s">
        <v>277</v>
      </c>
      <c r="G3959" s="1375"/>
      <c r="H3959" s="1375"/>
      <c r="I3959" s="1375"/>
      <c r="J3959" s="1375"/>
      <c r="K3959" s="1375"/>
      <c r="L3959" s="1375"/>
    </row>
    <row r="3960" spans="1:12" ht="21">
      <c r="A3960" s="1372">
        <v>45535</v>
      </c>
      <c r="B3960" s="1373" t="s">
        <v>2397</v>
      </c>
      <c r="C3960" s="1373" t="s">
        <v>2465</v>
      </c>
      <c r="D3960" s="1373" t="s">
        <v>2466</v>
      </c>
      <c r="E3960" s="1373" t="s">
        <v>957</v>
      </c>
      <c r="F3960" s="1373" t="s">
        <v>1849</v>
      </c>
      <c r="G3960" s="1375"/>
      <c r="H3960" s="1375"/>
      <c r="I3960" s="1375"/>
      <c r="J3960" s="1375"/>
      <c r="K3960" s="1375"/>
      <c r="L3960" s="1375"/>
    </row>
    <row r="3961" spans="1:12" ht="21">
      <c r="A3961" s="1372">
        <v>45535</v>
      </c>
      <c r="B3961" s="1373" t="s">
        <v>2397</v>
      </c>
      <c r="C3961" s="1373" t="s">
        <v>2465</v>
      </c>
      <c r="D3961" s="1373" t="s">
        <v>2466</v>
      </c>
      <c r="E3961" s="1373" t="s">
        <v>958</v>
      </c>
      <c r="F3961" s="1373" t="s">
        <v>2307</v>
      </c>
      <c r="G3961" s="1374">
        <v>0</v>
      </c>
      <c r="H3961" s="1374">
        <v>0</v>
      </c>
      <c r="I3961" s="1374">
        <v>351500</v>
      </c>
      <c r="J3961" s="1374">
        <v>0</v>
      </c>
      <c r="K3961" s="1374">
        <v>0</v>
      </c>
      <c r="L3961" s="1374">
        <v>351500</v>
      </c>
    </row>
    <row r="3962" spans="1:12" ht="21">
      <c r="A3962" s="1372">
        <v>45535</v>
      </c>
      <c r="B3962" s="1373" t="s">
        <v>2397</v>
      </c>
      <c r="C3962" s="1373" t="s">
        <v>2465</v>
      </c>
      <c r="D3962" s="1373" t="s">
        <v>2466</v>
      </c>
      <c r="E3962" s="1373" t="s">
        <v>959</v>
      </c>
      <c r="F3962" s="1373" t="s">
        <v>2308</v>
      </c>
      <c r="G3962" s="1374">
        <v>7000</v>
      </c>
      <c r="H3962" s="1374">
        <v>0</v>
      </c>
      <c r="I3962" s="1374">
        <v>116000</v>
      </c>
      <c r="J3962" s="1374">
        <v>0</v>
      </c>
      <c r="K3962" s="1374">
        <v>7000</v>
      </c>
      <c r="L3962" s="1374">
        <v>116000</v>
      </c>
    </row>
    <row r="3963" spans="1:12" ht="21">
      <c r="A3963" s="1372">
        <v>45535</v>
      </c>
      <c r="B3963" s="1373" t="s">
        <v>2397</v>
      </c>
      <c r="C3963" s="1373" t="s">
        <v>2465</v>
      </c>
      <c r="D3963" s="1373" t="s">
        <v>2466</v>
      </c>
      <c r="E3963" s="1373" t="s">
        <v>1979</v>
      </c>
      <c r="F3963" s="1373" t="s">
        <v>1980</v>
      </c>
      <c r="G3963" s="1375"/>
      <c r="H3963" s="1375"/>
      <c r="I3963" s="1375"/>
      <c r="J3963" s="1375"/>
      <c r="K3963" s="1375"/>
      <c r="L3963" s="1375"/>
    </row>
    <row r="3964" spans="1:12" ht="21">
      <c r="A3964" s="1372">
        <v>45535</v>
      </c>
      <c r="B3964" s="1373" t="s">
        <v>2397</v>
      </c>
      <c r="C3964" s="1373" t="s">
        <v>2465</v>
      </c>
      <c r="D3964" s="1373" t="s">
        <v>2466</v>
      </c>
      <c r="E3964" s="1373" t="s">
        <v>1981</v>
      </c>
      <c r="F3964" s="1373" t="s">
        <v>1982</v>
      </c>
      <c r="G3964" s="1375"/>
      <c r="H3964" s="1375"/>
      <c r="I3964" s="1375"/>
      <c r="J3964" s="1375"/>
      <c r="K3964" s="1375"/>
      <c r="L3964" s="1375"/>
    </row>
    <row r="3965" spans="1:12" ht="21">
      <c r="A3965" s="1372">
        <v>45535</v>
      </c>
      <c r="B3965" s="1373" t="s">
        <v>2397</v>
      </c>
      <c r="C3965" s="1373" t="s">
        <v>2465</v>
      </c>
      <c r="D3965" s="1373" t="s">
        <v>2466</v>
      </c>
      <c r="E3965" s="1373" t="s">
        <v>968</v>
      </c>
      <c r="F3965" s="1373" t="s">
        <v>1297</v>
      </c>
      <c r="G3965" s="1375"/>
      <c r="H3965" s="1375"/>
      <c r="I3965" s="1375"/>
      <c r="J3965" s="1375"/>
      <c r="K3965" s="1375"/>
      <c r="L3965" s="1375"/>
    </row>
    <row r="3966" spans="1:12" ht="21">
      <c r="A3966" s="1372">
        <v>45535</v>
      </c>
      <c r="B3966" s="1373" t="s">
        <v>2397</v>
      </c>
      <c r="C3966" s="1373" t="s">
        <v>2465</v>
      </c>
      <c r="D3966" s="1373" t="s">
        <v>2466</v>
      </c>
      <c r="E3966" s="1373" t="s">
        <v>1408</v>
      </c>
      <c r="F3966" s="1373" t="s">
        <v>1851</v>
      </c>
      <c r="G3966" s="1375"/>
      <c r="H3966" s="1375"/>
      <c r="I3966" s="1375"/>
      <c r="J3966" s="1375"/>
      <c r="K3966" s="1375"/>
      <c r="L3966" s="1375"/>
    </row>
    <row r="3967" spans="1:12" ht="21">
      <c r="A3967" s="1372">
        <v>45535</v>
      </c>
      <c r="B3967" s="1373" t="s">
        <v>2397</v>
      </c>
      <c r="C3967" s="1373" t="s">
        <v>2465</v>
      </c>
      <c r="D3967" s="1373" t="s">
        <v>2466</v>
      </c>
      <c r="E3967" s="1373" t="s">
        <v>1409</v>
      </c>
      <c r="F3967" s="1373" t="s">
        <v>2309</v>
      </c>
      <c r="G3967" s="1374">
        <v>0</v>
      </c>
      <c r="H3967" s="1374">
        <v>0</v>
      </c>
      <c r="I3967" s="1374">
        <v>16024</v>
      </c>
      <c r="J3967" s="1374">
        <v>0</v>
      </c>
      <c r="K3967" s="1374">
        <v>0</v>
      </c>
      <c r="L3967" s="1374">
        <v>16024</v>
      </c>
    </row>
    <row r="3968" spans="1:12" ht="21">
      <c r="A3968" s="1372">
        <v>45535</v>
      </c>
      <c r="B3968" s="1373" t="s">
        <v>2397</v>
      </c>
      <c r="C3968" s="1373" t="s">
        <v>2465</v>
      </c>
      <c r="D3968" s="1373" t="s">
        <v>2466</v>
      </c>
      <c r="E3968" s="1373" t="s">
        <v>2310</v>
      </c>
      <c r="F3968" s="1373" t="s">
        <v>2311</v>
      </c>
      <c r="G3968" s="1375"/>
      <c r="H3968" s="1375"/>
      <c r="I3968" s="1375"/>
      <c r="J3968" s="1375"/>
      <c r="K3968" s="1375"/>
      <c r="L3968" s="1375"/>
    </row>
    <row r="3969" spans="1:12" ht="21">
      <c r="A3969" s="1372">
        <v>45535</v>
      </c>
      <c r="B3969" s="1373" t="s">
        <v>2397</v>
      </c>
      <c r="C3969" s="1373" t="s">
        <v>2465</v>
      </c>
      <c r="D3969" s="1373" t="s">
        <v>2466</v>
      </c>
      <c r="E3969" s="1373" t="s">
        <v>2312</v>
      </c>
      <c r="F3969" s="1373" t="s">
        <v>2313</v>
      </c>
      <c r="G3969" s="1375"/>
      <c r="H3969" s="1375"/>
      <c r="I3969" s="1375"/>
      <c r="J3969" s="1375"/>
      <c r="K3969" s="1375"/>
      <c r="L3969" s="1375"/>
    </row>
    <row r="3970" spans="1:12" ht="21">
      <c r="A3970" s="1372">
        <v>45535</v>
      </c>
      <c r="B3970" s="1373" t="s">
        <v>2397</v>
      </c>
      <c r="C3970" s="1373" t="s">
        <v>2465</v>
      </c>
      <c r="D3970" s="1373" t="s">
        <v>2466</v>
      </c>
      <c r="E3970" s="1373" t="s">
        <v>970</v>
      </c>
      <c r="F3970" s="1373" t="s">
        <v>278</v>
      </c>
      <c r="G3970" s="1374">
        <v>52168.5</v>
      </c>
      <c r="H3970" s="1374">
        <v>0</v>
      </c>
      <c r="I3970" s="1374">
        <v>115693.25</v>
      </c>
      <c r="J3970" s="1374">
        <v>0</v>
      </c>
      <c r="K3970" s="1374">
        <v>52168.5</v>
      </c>
      <c r="L3970" s="1374">
        <v>115693.25</v>
      </c>
    </row>
    <row r="3971" spans="1:12" ht="21">
      <c r="A3971" s="1372">
        <v>45535</v>
      </c>
      <c r="B3971" s="1373" t="s">
        <v>2397</v>
      </c>
      <c r="C3971" s="1373" t="s">
        <v>2465</v>
      </c>
      <c r="D3971" s="1373" t="s">
        <v>2466</v>
      </c>
      <c r="E3971" s="1373" t="s">
        <v>971</v>
      </c>
      <c r="F3971" s="1373" t="s">
        <v>448</v>
      </c>
      <c r="G3971" s="1374">
        <v>3000</v>
      </c>
      <c r="H3971" s="1374">
        <v>0</v>
      </c>
      <c r="I3971" s="1374">
        <v>344916.28</v>
      </c>
      <c r="J3971" s="1374">
        <v>0</v>
      </c>
      <c r="K3971" s="1374">
        <v>3000</v>
      </c>
      <c r="L3971" s="1374">
        <v>344916.28</v>
      </c>
    </row>
    <row r="3972" spans="1:12" ht="21">
      <c r="A3972" s="1372">
        <v>45535</v>
      </c>
      <c r="B3972" s="1373" t="s">
        <v>2397</v>
      </c>
      <c r="C3972" s="1373" t="s">
        <v>2465</v>
      </c>
      <c r="D3972" s="1373" t="s">
        <v>2466</v>
      </c>
      <c r="E3972" s="1373" t="s">
        <v>972</v>
      </c>
      <c r="F3972" s="1373" t="s">
        <v>449</v>
      </c>
      <c r="G3972" s="1375"/>
      <c r="H3972" s="1375"/>
      <c r="I3972" s="1375"/>
      <c r="J3972" s="1375"/>
      <c r="K3972" s="1375"/>
      <c r="L3972" s="1375"/>
    </row>
    <row r="3973" spans="1:12" ht="42">
      <c r="A3973" s="1372">
        <v>45535</v>
      </c>
      <c r="B3973" s="1373" t="s">
        <v>2397</v>
      </c>
      <c r="C3973" s="1373" t="s">
        <v>2465</v>
      </c>
      <c r="D3973" s="1373" t="s">
        <v>2466</v>
      </c>
      <c r="E3973" s="1373" t="s">
        <v>973</v>
      </c>
      <c r="F3973" s="1373" t="s">
        <v>2314</v>
      </c>
      <c r="G3973" s="1375"/>
      <c r="H3973" s="1375"/>
      <c r="I3973" s="1375"/>
      <c r="J3973" s="1375"/>
      <c r="K3973" s="1375"/>
      <c r="L3973" s="1375"/>
    </row>
    <row r="3974" spans="1:12" ht="42">
      <c r="A3974" s="1372">
        <v>45535</v>
      </c>
      <c r="B3974" s="1373" t="s">
        <v>2397</v>
      </c>
      <c r="C3974" s="1373" t="s">
        <v>2465</v>
      </c>
      <c r="D3974" s="1373" t="s">
        <v>2466</v>
      </c>
      <c r="E3974" s="1373" t="s">
        <v>974</v>
      </c>
      <c r="F3974" s="1373" t="s">
        <v>2315</v>
      </c>
      <c r="G3974" s="1375"/>
      <c r="H3974" s="1375"/>
      <c r="I3974" s="1375"/>
      <c r="J3974" s="1375"/>
      <c r="K3974" s="1375"/>
      <c r="L3974" s="1375"/>
    </row>
    <row r="3975" spans="1:12" ht="21">
      <c r="A3975" s="1372">
        <v>45535</v>
      </c>
      <c r="B3975" s="1373" t="s">
        <v>2397</v>
      </c>
      <c r="C3975" s="1373" t="s">
        <v>2465</v>
      </c>
      <c r="D3975" s="1373" t="s">
        <v>2466</v>
      </c>
      <c r="E3975" s="1373" t="s">
        <v>975</v>
      </c>
      <c r="F3975" s="1373" t="s">
        <v>279</v>
      </c>
      <c r="G3975" s="1375"/>
      <c r="H3975" s="1375"/>
      <c r="I3975" s="1375"/>
      <c r="J3975" s="1375"/>
      <c r="K3975" s="1375"/>
      <c r="L3975" s="1375"/>
    </row>
    <row r="3976" spans="1:12" ht="21">
      <c r="A3976" s="1372">
        <v>45535</v>
      </c>
      <c r="B3976" s="1373" t="s">
        <v>2397</v>
      </c>
      <c r="C3976" s="1373" t="s">
        <v>2465</v>
      </c>
      <c r="D3976" s="1373" t="s">
        <v>2466</v>
      </c>
      <c r="E3976" s="1373" t="s">
        <v>976</v>
      </c>
      <c r="F3976" s="1373" t="s">
        <v>280</v>
      </c>
      <c r="G3976" s="1375"/>
      <c r="H3976" s="1375"/>
      <c r="I3976" s="1375"/>
      <c r="J3976" s="1375"/>
      <c r="K3976" s="1375"/>
      <c r="L3976" s="1375"/>
    </row>
    <row r="3977" spans="1:12" ht="21">
      <c r="A3977" s="1372">
        <v>45535</v>
      </c>
      <c r="B3977" s="1373" t="s">
        <v>2397</v>
      </c>
      <c r="C3977" s="1373" t="s">
        <v>2465</v>
      </c>
      <c r="D3977" s="1373" t="s">
        <v>2466</v>
      </c>
      <c r="E3977" s="1373" t="s">
        <v>977</v>
      </c>
      <c r="F3977" s="1373" t="s">
        <v>281</v>
      </c>
      <c r="G3977" s="1375"/>
      <c r="H3977" s="1375"/>
      <c r="I3977" s="1375"/>
      <c r="J3977" s="1375"/>
      <c r="K3977" s="1375"/>
      <c r="L3977" s="1375"/>
    </row>
    <row r="3978" spans="1:12" ht="21">
      <c r="A3978" s="1372">
        <v>45535</v>
      </c>
      <c r="B3978" s="1373" t="s">
        <v>2397</v>
      </c>
      <c r="C3978" s="1373" t="s">
        <v>2465</v>
      </c>
      <c r="D3978" s="1373" t="s">
        <v>2466</v>
      </c>
      <c r="E3978" s="1373" t="s">
        <v>978</v>
      </c>
      <c r="F3978" s="1373" t="s">
        <v>282</v>
      </c>
      <c r="G3978" s="1375"/>
      <c r="H3978" s="1375"/>
      <c r="I3978" s="1375"/>
      <c r="J3978" s="1375"/>
      <c r="K3978" s="1375"/>
      <c r="L3978" s="1375"/>
    </row>
    <row r="3979" spans="1:12" ht="21">
      <c r="A3979" s="1372">
        <v>45535</v>
      </c>
      <c r="B3979" s="1373" t="s">
        <v>2397</v>
      </c>
      <c r="C3979" s="1373" t="s">
        <v>2465</v>
      </c>
      <c r="D3979" s="1373" t="s">
        <v>2466</v>
      </c>
      <c r="E3979" s="1373" t="s">
        <v>979</v>
      </c>
      <c r="F3979" s="1373" t="s">
        <v>278</v>
      </c>
      <c r="G3979" s="1375"/>
      <c r="H3979" s="1375"/>
      <c r="I3979" s="1375"/>
      <c r="J3979" s="1375"/>
      <c r="K3979" s="1375"/>
      <c r="L3979" s="1375"/>
    </row>
    <row r="3980" spans="1:12" ht="21">
      <c r="A3980" s="1372">
        <v>45535</v>
      </c>
      <c r="B3980" s="1373" t="s">
        <v>2397</v>
      </c>
      <c r="C3980" s="1373" t="s">
        <v>2465</v>
      </c>
      <c r="D3980" s="1373" t="s">
        <v>2466</v>
      </c>
      <c r="E3980" s="1373" t="s">
        <v>980</v>
      </c>
      <c r="F3980" s="1373" t="s">
        <v>2316</v>
      </c>
      <c r="G3980" s="1375"/>
      <c r="H3980" s="1375"/>
      <c r="I3980" s="1375"/>
      <c r="J3980" s="1375"/>
      <c r="K3980" s="1375"/>
      <c r="L3980" s="1375"/>
    </row>
    <row r="3981" spans="1:12" ht="21">
      <c r="A3981" s="1372">
        <v>45535</v>
      </c>
      <c r="B3981" s="1373" t="s">
        <v>2397</v>
      </c>
      <c r="C3981" s="1373" t="s">
        <v>2465</v>
      </c>
      <c r="D3981" s="1373" t="s">
        <v>2466</v>
      </c>
      <c r="E3981" s="1373" t="s">
        <v>981</v>
      </c>
      <c r="F3981" s="1373" t="s">
        <v>2317</v>
      </c>
      <c r="G3981" s="1375"/>
      <c r="H3981" s="1375"/>
      <c r="I3981" s="1375"/>
      <c r="J3981" s="1375"/>
      <c r="K3981" s="1375"/>
      <c r="L3981" s="1375"/>
    </row>
    <row r="3982" spans="1:12" ht="21">
      <c r="A3982" s="1372">
        <v>45535</v>
      </c>
      <c r="B3982" s="1373" t="s">
        <v>2397</v>
      </c>
      <c r="C3982" s="1373" t="s">
        <v>2465</v>
      </c>
      <c r="D3982" s="1373" t="s">
        <v>2466</v>
      </c>
      <c r="E3982" s="1373" t="s">
        <v>982</v>
      </c>
      <c r="F3982" s="1373" t="s">
        <v>2318</v>
      </c>
      <c r="G3982" s="1375"/>
      <c r="H3982" s="1375"/>
      <c r="I3982" s="1375"/>
      <c r="J3982" s="1375"/>
      <c r="K3982" s="1375"/>
      <c r="L3982" s="1375"/>
    </row>
    <row r="3983" spans="1:12" ht="21">
      <c r="A3983" s="1372">
        <v>45535</v>
      </c>
      <c r="B3983" s="1373" t="s">
        <v>2397</v>
      </c>
      <c r="C3983" s="1373" t="s">
        <v>2465</v>
      </c>
      <c r="D3983" s="1373" t="s">
        <v>2466</v>
      </c>
      <c r="E3983" s="1373" t="s">
        <v>983</v>
      </c>
      <c r="F3983" s="1373" t="s">
        <v>2319</v>
      </c>
      <c r="G3983" s="1375"/>
      <c r="H3983" s="1375"/>
      <c r="I3983" s="1375"/>
      <c r="J3983" s="1375"/>
      <c r="K3983" s="1375"/>
      <c r="L3983" s="1375"/>
    </row>
    <row r="3984" spans="1:12" ht="21">
      <c r="A3984" s="1372">
        <v>45535</v>
      </c>
      <c r="B3984" s="1373" t="s">
        <v>2397</v>
      </c>
      <c r="C3984" s="1373" t="s">
        <v>2465</v>
      </c>
      <c r="D3984" s="1373" t="s">
        <v>2466</v>
      </c>
      <c r="E3984" s="1373" t="s">
        <v>984</v>
      </c>
      <c r="F3984" s="1373" t="s">
        <v>2320</v>
      </c>
      <c r="G3984" s="1375"/>
      <c r="H3984" s="1375"/>
      <c r="I3984" s="1375"/>
      <c r="J3984" s="1375"/>
      <c r="K3984" s="1375"/>
      <c r="L3984" s="1375"/>
    </row>
    <row r="3985" spans="1:12" ht="21">
      <c r="A3985" s="1372">
        <v>45535</v>
      </c>
      <c r="B3985" s="1373" t="s">
        <v>2397</v>
      </c>
      <c r="C3985" s="1373" t="s">
        <v>2465</v>
      </c>
      <c r="D3985" s="1373" t="s">
        <v>2466</v>
      </c>
      <c r="E3985" s="1373" t="s">
        <v>985</v>
      </c>
      <c r="F3985" s="1373" t="s">
        <v>2321</v>
      </c>
      <c r="G3985" s="1375"/>
      <c r="H3985" s="1375"/>
      <c r="I3985" s="1375"/>
      <c r="J3985" s="1375"/>
      <c r="K3985" s="1375"/>
      <c r="L3985" s="1375"/>
    </row>
    <row r="3986" spans="1:12" ht="21">
      <c r="A3986" s="1372">
        <v>45535</v>
      </c>
      <c r="B3986" s="1373" t="s">
        <v>2397</v>
      </c>
      <c r="C3986" s="1373" t="s">
        <v>2465</v>
      </c>
      <c r="D3986" s="1373" t="s">
        <v>2466</v>
      </c>
      <c r="E3986" s="1373" t="s">
        <v>986</v>
      </c>
      <c r="F3986" s="1373" t="s">
        <v>1855</v>
      </c>
      <c r="G3986" s="1374">
        <v>1616</v>
      </c>
      <c r="H3986" s="1374">
        <v>0</v>
      </c>
      <c r="I3986" s="1374">
        <v>257315.02</v>
      </c>
      <c r="J3986" s="1374">
        <v>0</v>
      </c>
      <c r="K3986" s="1374">
        <v>1616</v>
      </c>
      <c r="L3986" s="1374">
        <v>257315.02</v>
      </c>
    </row>
    <row r="3987" spans="1:12" ht="21">
      <c r="A3987" s="1372">
        <v>45535</v>
      </c>
      <c r="B3987" s="1373" t="s">
        <v>2397</v>
      </c>
      <c r="C3987" s="1373" t="s">
        <v>2465</v>
      </c>
      <c r="D3987" s="1373" t="s">
        <v>2466</v>
      </c>
      <c r="E3987" s="1373" t="s">
        <v>987</v>
      </c>
      <c r="F3987" s="1373" t="s">
        <v>2322</v>
      </c>
      <c r="G3987" s="1375"/>
      <c r="H3987" s="1375"/>
      <c r="I3987" s="1375"/>
      <c r="J3987" s="1375"/>
      <c r="K3987" s="1375"/>
      <c r="L3987" s="1375"/>
    </row>
    <row r="3988" spans="1:12" ht="21">
      <c r="A3988" s="1372">
        <v>45535</v>
      </c>
      <c r="B3988" s="1373" t="s">
        <v>2397</v>
      </c>
      <c r="C3988" s="1373" t="s">
        <v>2465</v>
      </c>
      <c r="D3988" s="1373" t="s">
        <v>2466</v>
      </c>
      <c r="E3988" s="1373" t="s">
        <v>988</v>
      </c>
      <c r="F3988" s="1373" t="s">
        <v>2323</v>
      </c>
      <c r="G3988" s="1375"/>
      <c r="H3988" s="1375"/>
      <c r="I3988" s="1375"/>
      <c r="J3988" s="1375"/>
      <c r="K3988" s="1375"/>
      <c r="L3988" s="1375"/>
    </row>
    <row r="3989" spans="1:12" ht="21">
      <c r="A3989" s="1372">
        <v>45535</v>
      </c>
      <c r="B3989" s="1373" t="s">
        <v>2397</v>
      </c>
      <c r="C3989" s="1373" t="s">
        <v>2465</v>
      </c>
      <c r="D3989" s="1373" t="s">
        <v>2466</v>
      </c>
      <c r="E3989" s="1373" t="s">
        <v>989</v>
      </c>
      <c r="F3989" s="1373" t="s">
        <v>2324</v>
      </c>
      <c r="G3989" s="1375"/>
      <c r="H3989" s="1375"/>
      <c r="I3989" s="1375"/>
      <c r="J3989" s="1375"/>
      <c r="K3989" s="1375"/>
      <c r="L3989" s="1375"/>
    </row>
    <row r="3990" spans="1:12" ht="21">
      <c r="A3990" s="1372">
        <v>45535</v>
      </c>
      <c r="B3990" s="1373" t="s">
        <v>2397</v>
      </c>
      <c r="C3990" s="1373" t="s">
        <v>2465</v>
      </c>
      <c r="D3990" s="1373" t="s">
        <v>2466</v>
      </c>
      <c r="E3990" s="1373" t="s">
        <v>990</v>
      </c>
      <c r="F3990" s="1373" t="s">
        <v>2325</v>
      </c>
      <c r="G3990" s="1374">
        <v>800</v>
      </c>
      <c r="H3990" s="1374">
        <v>0</v>
      </c>
      <c r="I3990" s="1374">
        <v>37293.089999999997</v>
      </c>
      <c r="J3990" s="1374">
        <v>0</v>
      </c>
      <c r="K3990" s="1374">
        <v>800</v>
      </c>
      <c r="L3990" s="1374">
        <v>37293.089999999997</v>
      </c>
    </row>
    <row r="3991" spans="1:12" ht="21">
      <c r="A3991" s="1372">
        <v>45535</v>
      </c>
      <c r="B3991" s="1373" t="s">
        <v>2397</v>
      </c>
      <c r="C3991" s="1373" t="s">
        <v>2465</v>
      </c>
      <c r="D3991" s="1373" t="s">
        <v>2466</v>
      </c>
      <c r="E3991" s="1373" t="s">
        <v>991</v>
      </c>
      <c r="F3991" s="1373" t="s">
        <v>2326</v>
      </c>
      <c r="G3991" s="1375"/>
      <c r="H3991" s="1375"/>
      <c r="I3991" s="1375"/>
      <c r="J3991" s="1375"/>
      <c r="K3991" s="1375"/>
      <c r="L3991" s="1375"/>
    </row>
    <row r="3992" spans="1:12" ht="21">
      <c r="A3992" s="1372">
        <v>45535</v>
      </c>
      <c r="B3992" s="1373" t="s">
        <v>2397</v>
      </c>
      <c r="C3992" s="1373" t="s">
        <v>2465</v>
      </c>
      <c r="D3992" s="1373" t="s">
        <v>2466</v>
      </c>
      <c r="E3992" s="1373" t="s">
        <v>992</v>
      </c>
      <c r="F3992" s="1373" t="s">
        <v>2327</v>
      </c>
      <c r="G3992" s="1374">
        <v>0</v>
      </c>
      <c r="H3992" s="1374">
        <v>0</v>
      </c>
      <c r="I3992" s="1374">
        <v>21009.16</v>
      </c>
      <c r="J3992" s="1374">
        <v>0</v>
      </c>
      <c r="K3992" s="1374">
        <v>0</v>
      </c>
      <c r="L3992" s="1374">
        <v>21009.16</v>
      </c>
    </row>
    <row r="3993" spans="1:12" ht="21">
      <c r="A3993" s="1372">
        <v>45535</v>
      </c>
      <c r="B3993" s="1373" t="s">
        <v>2397</v>
      </c>
      <c r="C3993" s="1373" t="s">
        <v>2465</v>
      </c>
      <c r="D3993" s="1373" t="s">
        <v>2466</v>
      </c>
      <c r="E3993" s="1373" t="s">
        <v>993</v>
      </c>
      <c r="F3993" s="1373" t="s">
        <v>2328</v>
      </c>
      <c r="G3993" s="1375"/>
      <c r="H3993" s="1375"/>
      <c r="I3993" s="1375"/>
      <c r="J3993" s="1375"/>
      <c r="K3993" s="1375"/>
      <c r="L3993" s="1375"/>
    </row>
    <row r="3994" spans="1:12" ht="21">
      <c r="A3994" s="1372">
        <v>45535</v>
      </c>
      <c r="B3994" s="1373" t="s">
        <v>2397</v>
      </c>
      <c r="C3994" s="1373" t="s">
        <v>2465</v>
      </c>
      <c r="D3994" s="1373" t="s">
        <v>2466</v>
      </c>
      <c r="E3994" s="1373" t="s">
        <v>994</v>
      </c>
      <c r="F3994" s="1373" t="s">
        <v>2329</v>
      </c>
      <c r="G3994" s="1374">
        <v>0</v>
      </c>
      <c r="H3994" s="1374">
        <v>0</v>
      </c>
      <c r="I3994" s="1374">
        <v>2514.4</v>
      </c>
      <c r="J3994" s="1374">
        <v>0</v>
      </c>
      <c r="K3994" s="1374">
        <v>0</v>
      </c>
      <c r="L3994" s="1374">
        <v>2514.4</v>
      </c>
    </row>
    <row r="3995" spans="1:12" ht="21">
      <c r="A3995" s="1372">
        <v>45535</v>
      </c>
      <c r="B3995" s="1373" t="s">
        <v>2397</v>
      </c>
      <c r="C3995" s="1373" t="s">
        <v>2465</v>
      </c>
      <c r="D3995" s="1373" t="s">
        <v>2466</v>
      </c>
      <c r="E3995" s="1373" t="s">
        <v>995</v>
      </c>
      <c r="F3995" s="1373" t="s">
        <v>283</v>
      </c>
      <c r="G3995" s="1374">
        <v>163607.75</v>
      </c>
      <c r="H3995" s="1374">
        <v>0</v>
      </c>
      <c r="I3995" s="1374">
        <v>823369.33</v>
      </c>
      <c r="J3995" s="1374">
        <v>0</v>
      </c>
      <c r="K3995" s="1374">
        <v>163607.75</v>
      </c>
      <c r="L3995" s="1374">
        <v>823369.33</v>
      </c>
    </row>
    <row r="3996" spans="1:12" ht="21">
      <c r="A3996" s="1372">
        <v>45535</v>
      </c>
      <c r="B3996" s="1373" t="s">
        <v>2397</v>
      </c>
      <c r="C3996" s="1373" t="s">
        <v>2465</v>
      </c>
      <c r="D3996" s="1373" t="s">
        <v>2466</v>
      </c>
      <c r="E3996" s="1373" t="s">
        <v>996</v>
      </c>
      <c r="F3996" s="1373" t="s">
        <v>284</v>
      </c>
      <c r="G3996" s="1374">
        <v>0</v>
      </c>
      <c r="H3996" s="1374">
        <v>0</v>
      </c>
      <c r="I3996" s="1374">
        <v>18700</v>
      </c>
      <c r="J3996" s="1374">
        <v>0</v>
      </c>
      <c r="K3996" s="1374">
        <v>0</v>
      </c>
      <c r="L3996" s="1374">
        <v>18700</v>
      </c>
    </row>
    <row r="3997" spans="1:12" ht="21">
      <c r="A3997" s="1372">
        <v>45535</v>
      </c>
      <c r="B3997" s="1373" t="s">
        <v>2397</v>
      </c>
      <c r="C3997" s="1373" t="s">
        <v>2465</v>
      </c>
      <c r="D3997" s="1373" t="s">
        <v>2466</v>
      </c>
      <c r="E3997" s="1373" t="s">
        <v>997</v>
      </c>
      <c r="F3997" s="1373" t="s">
        <v>285</v>
      </c>
      <c r="G3997" s="1374">
        <v>15375</v>
      </c>
      <c r="H3997" s="1374">
        <v>0</v>
      </c>
      <c r="I3997" s="1374">
        <v>203379</v>
      </c>
      <c r="J3997" s="1374">
        <v>0</v>
      </c>
      <c r="K3997" s="1374">
        <v>15375</v>
      </c>
      <c r="L3997" s="1374">
        <v>203379</v>
      </c>
    </row>
    <row r="3998" spans="1:12" ht="21">
      <c r="A3998" s="1372">
        <v>45535</v>
      </c>
      <c r="B3998" s="1373" t="s">
        <v>2397</v>
      </c>
      <c r="C3998" s="1373" t="s">
        <v>2465</v>
      </c>
      <c r="D3998" s="1373" t="s">
        <v>2466</v>
      </c>
      <c r="E3998" s="1373" t="s">
        <v>998</v>
      </c>
      <c r="F3998" s="1373" t="s">
        <v>286</v>
      </c>
      <c r="G3998" s="1375"/>
      <c r="H3998" s="1375"/>
      <c r="I3998" s="1375"/>
      <c r="J3998" s="1375"/>
      <c r="K3998" s="1375"/>
      <c r="L3998" s="1375"/>
    </row>
    <row r="3999" spans="1:12" ht="21">
      <c r="A3999" s="1372">
        <v>45535</v>
      </c>
      <c r="B3999" s="1373" t="s">
        <v>2397</v>
      </c>
      <c r="C3999" s="1373" t="s">
        <v>2465</v>
      </c>
      <c r="D3999" s="1373" t="s">
        <v>2466</v>
      </c>
      <c r="E3999" s="1373" t="s">
        <v>999</v>
      </c>
      <c r="F3999" s="1373" t="s">
        <v>457</v>
      </c>
      <c r="G3999" s="1374">
        <v>12350</v>
      </c>
      <c r="H3999" s="1374">
        <v>0</v>
      </c>
      <c r="I3999" s="1374">
        <v>457026</v>
      </c>
      <c r="J3999" s="1374">
        <v>0</v>
      </c>
      <c r="K3999" s="1374">
        <v>12350</v>
      </c>
      <c r="L3999" s="1374">
        <v>457026</v>
      </c>
    </row>
    <row r="4000" spans="1:12" ht="21">
      <c r="A4000" s="1372">
        <v>45535</v>
      </c>
      <c r="B4000" s="1373" t="s">
        <v>2397</v>
      </c>
      <c r="C4000" s="1373" t="s">
        <v>2465</v>
      </c>
      <c r="D4000" s="1373" t="s">
        <v>2466</v>
      </c>
      <c r="E4000" s="1373" t="s">
        <v>1000</v>
      </c>
      <c r="F4000" s="1373" t="s">
        <v>287</v>
      </c>
      <c r="G4000" s="1374">
        <v>218455</v>
      </c>
      <c r="H4000" s="1374">
        <v>0</v>
      </c>
      <c r="I4000" s="1374">
        <v>1051500</v>
      </c>
      <c r="J4000" s="1374">
        <v>0</v>
      </c>
      <c r="K4000" s="1374">
        <v>218455</v>
      </c>
      <c r="L4000" s="1374">
        <v>1051500</v>
      </c>
    </row>
    <row r="4001" spans="1:12" ht="21">
      <c r="A4001" s="1372">
        <v>45535</v>
      </c>
      <c r="B4001" s="1373" t="s">
        <v>2397</v>
      </c>
      <c r="C4001" s="1373" t="s">
        <v>2465</v>
      </c>
      <c r="D4001" s="1373" t="s">
        <v>2466</v>
      </c>
      <c r="E4001" s="1373" t="s">
        <v>1001</v>
      </c>
      <c r="F4001" s="1373" t="s">
        <v>288</v>
      </c>
      <c r="G4001" s="1374">
        <v>54528.65</v>
      </c>
      <c r="H4001" s="1374">
        <v>0</v>
      </c>
      <c r="I4001" s="1374">
        <v>213470.12</v>
      </c>
      <c r="J4001" s="1374">
        <v>0</v>
      </c>
      <c r="K4001" s="1374">
        <v>54528.65</v>
      </c>
      <c r="L4001" s="1374">
        <v>213470.12</v>
      </c>
    </row>
    <row r="4002" spans="1:12" ht="21">
      <c r="A4002" s="1372">
        <v>45535</v>
      </c>
      <c r="B4002" s="1373" t="s">
        <v>2397</v>
      </c>
      <c r="C4002" s="1373" t="s">
        <v>2465</v>
      </c>
      <c r="D4002" s="1373" t="s">
        <v>2466</v>
      </c>
      <c r="E4002" s="1373" t="s">
        <v>1002</v>
      </c>
      <c r="F4002" s="1373" t="s">
        <v>289</v>
      </c>
      <c r="G4002" s="1374">
        <v>3950</v>
      </c>
      <c r="H4002" s="1374">
        <v>0</v>
      </c>
      <c r="I4002" s="1374">
        <v>3950</v>
      </c>
      <c r="J4002" s="1374">
        <v>0</v>
      </c>
      <c r="K4002" s="1374">
        <v>3950</v>
      </c>
      <c r="L4002" s="1374">
        <v>3950</v>
      </c>
    </row>
    <row r="4003" spans="1:12" ht="21">
      <c r="A4003" s="1372">
        <v>45535</v>
      </c>
      <c r="B4003" s="1373" t="s">
        <v>2397</v>
      </c>
      <c r="C4003" s="1373" t="s">
        <v>2465</v>
      </c>
      <c r="D4003" s="1373" t="s">
        <v>2466</v>
      </c>
      <c r="E4003" s="1373" t="s">
        <v>1003</v>
      </c>
      <c r="F4003" s="1373" t="s">
        <v>290</v>
      </c>
      <c r="G4003" s="1375"/>
      <c r="H4003" s="1375"/>
      <c r="I4003" s="1375"/>
      <c r="J4003" s="1375"/>
      <c r="K4003" s="1375"/>
      <c r="L4003" s="1375"/>
    </row>
    <row r="4004" spans="1:12" ht="21">
      <c r="A4004" s="1372">
        <v>45535</v>
      </c>
      <c r="B4004" s="1373" t="s">
        <v>2397</v>
      </c>
      <c r="C4004" s="1373" t="s">
        <v>2465</v>
      </c>
      <c r="D4004" s="1373" t="s">
        <v>2466</v>
      </c>
      <c r="E4004" s="1373" t="s">
        <v>1004</v>
      </c>
      <c r="F4004" s="1373" t="s">
        <v>291</v>
      </c>
      <c r="G4004" s="1374">
        <v>0</v>
      </c>
      <c r="H4004" s="1374">
        <v>0</v>
      </c>
      <c r="I4004" s="1374">
        <v>2720307</v>
      </c>
      <c r="J4004" s="1374">
        <v>0</v>
      </c>
      <c r="K4004" s="1374">
        <v>0</v>
      </c>
      <c r="L4004" s="1374">
        <v>2720307</v>
      </c>
    </row>
    <row r="4005" spans="1:12" ht="21">
      <c r="A4005" s="1372">
        <v>45535</v>
      </c>
      <c r="B4005" s="1373" t="s">
        <v>2397</v>
      </c>
      <c r="C4005" s="1373" t="s">
        <v>2465</v>
      </c>
      <c r="D4005" s="1373" t="s">
        <v>2466</v>
      </c>
      <c r="E4005" s="1373" t="s">
        <v>1005</v>
      </c>
      <c r="F4005" s="1373" t="s">
        <v>292</v>
      </c>
      <c r="G4005" s="1374">
        <v>39814.199999999997</v>
      </c>
      <c r="H4005" s="1374">
        <v>0</v>
      </c>
      <c r="I4005" s="1374">
        <v>94828.2</v>
      </c>
      <c r="J4005" s="1374">
        <v>0</v>
      </c>
      <c r="K4005" s="1374">
        <v>39814.199999999997</v>
      </c>
      <c r="L4005" s="1374">
        <v>94828.2</v>
      </c>
    </row>
    <row r="4006" spans="1:12" ht="21">
      <c r="A4006" s="1372">
        <v>45535</v>
      </c>
      <c r="B4006" s="1373" t="s">
        <v>2397</v>
      </c>
      <c r="C4006" s="1373" t="s">
        <v>2465</v>
      </c>
      <c r="D4006" s="1373" t="s">
        <v>2466</v>
      </c>
      <c r="E4006" s="1373" t="s">
        <v>1006</v>
      </c>
      <c r="F4006" s="1373" t="s">
        <v>293</v>
      </c>
      <c r="G4006" s="1374">
        <v>91996.77</v>
      </c>
      <c r="H4006" s="1374">
        <v>0</v>
      </c>
      <c r="I4006" s="1374">
        <v>450426.28</v>
      </c>
      <c r="J4006" s="1374">
        <v>0</v>
      </c>
      <c r="K4006" s="1374">
        <v>91996.77</v>
      </c>
      <c r="L4006" s="1374">
        <v>450426.28</v>
      </c>
    </row>
    <row r="4007" spans="1:12" ht="21">
      <c r="A4007" s="1372">
        <v>45535</v>
      </c>
      <c r="B4007" s="1373" t="s">
        <v>2397</v>
      </c>
      <c r="C4007" s="1373" t="s">
        <v>2465</v>
      </c>
      <c r="D4007" s="1373" t="s">
        <v>2466</v>
      </c>
      <c r="E4007" s="1373" t="s">
        <v>1007</v>
      </c>
      <c r="F4007" s="1373" t="s">
        <v>294</v>
      </c>
      <c r="G4007" s="1375"/>
      <c r="H4007" s="1375"/>
      <c r="I4007" s="1375"/>
      <c r="J4007" s="1375"/>
      <c r="K4007" s="1375"/>
      <c r="L4007" s="1375"/>
    </row>
    <row r="4008" spans="1:12" ht="21">
      <c r="A4008" s="1372">
        <v>45535</v>
      </c>
      <c r="B4008" s="1373" t="s">
        <v>2397</v>
      </c>
      <c r="C4008" s="1373" t="s">
        <v>2465</v>
      </c>
      <c r="D4008" s="1373" t="s">
        <v>2466</v>
      </c>
      <c r="E4008" s="1373" t="s">
        <v>1008</v>
      </c>
      <c r="F4008" s="1373" t="s">
        <v>295</v>
      </c>
      <c r="G4008" s="1375"/>
      <c r="H4008" s="1375"/>
      <c r="I4008" s="1375"/>
      <c r="J4008" s="1375"/>
      <c r="K4008" s="1375"/>
      <c r="L4008" s="1375"/>
    </row>
    <row r="4009" spans="1:12" ht="21">
      <c r="A4009" s="1372">
        <v>45535</v>
      </c>
      <c r="B4009" s="1373" t="s">
        <v>2397</v>
      </c>
      <c r="C4009" s="1373" t="s">
        <v>2465</v>
      </c>
      <c r="D4009" s="1373" t="s">
        <v>2466</v>
      </c>
      <c r="E4009" s="1373" t="s">
        <v>1009</v>
      </c>
      <c r="F4009" s="1373" t="s">
        <v>296</v>
      </c>
      <c r="G4009" s="1374">
        <v>63470</v>
      </c>
      <c r="H4009" s="1374">
        <v>0</v>
      </c>
      <c r="I4009" s="1374">
        <v>272900</v>
      </c>
      <c r="J4009" s="1374">
        <v>0</v>
      </c>
      <c r="K4009" s="1374">
        <v>63470</v>
      </c>
      <c r="L4009" s="1374">
        <v>272900</v>
      </c>
    </row>
    <row r="4010" spans="1:12" ht="21">
      <c r="A4010" s="1372">
        <v>45535</v>
      </c>
      <c r="B4010" s="1373" t="s">
        <v>2397</v>
      </c>
      <c r="C4010" s="1373" t="s">
        <v>2465</v>
      </c>
      <c r="D4010" s="1373" t="s">
        <v>2466</v>
      </c>
      <c r="E4010" s="1373" t="s">
        <v>1010</v>
      </c>
      <c r="F4010" s="1373" t="s">
        <v>297</v>
      </c>
      <c r="G4010" s="1375"/>
      <c r="H4010" s="1375"/>
      <c r="I4010" s="1375"/>
      <c r="J4010" s="1375"/>
      <c r="K4010" s="1375"/>
      <c r="L4010" s="1375"/>
    </row>
    <row r="4011" spans="1:12" ht="21">
      <c r="A4011" s="1372">
        <v>45535</v>
      </c>
      <c r="B4011" s="1373" t="s">
        <v>2397</v>
      </c>
      <c r="C4011" s="1373" t="s">
        <v>2465</v>
      </c>
      <c r="D4011" s="1373" t="s">
        <v>2466</v>
      </c>
      <c r="E4011" s="1373" t="s">
        <v>1011</v>
      </c>
      <c r="F4011" s="1373" t="s">
        <v>298</v>
      </c>
      <c r="G4011" s="1374">
        <v>107400</v>
      </c>
      <c r="H4011" s="1374">
        <v>0</v>
      </c>
      <c r="I4011" s="1374">
        <v>204627.59</v>
      </c>
      <c r="J4011" s="1374">
        <v>0</v>
      </c>
      <c r="K4011" s="1374">
        <v>107400</v>
      </c>
      <c r="L4011" s="1374">
        <v>204627.59</v>
      </c>
    </row>
    <row r="4012" spans="1:12" ht="21">
      <c r="A4012" s="1372">
        <v>45535</v>
      </c>
      <c r="B4012" s="1373" t="s">
        <v>2397</v>
      </c>
      <c r="C4012" s="1373" t="s">
        <v>2465</v>
      </c>
      <c r="D4012" s="1373" t="s">
        <v>2466</v>
      </c>
      <c r="E4012" s="1373" t="s">
        <v>1012</v>
      </c>
      <c r="F4012" s="1373" t="s">
        <v>299</v>
      </c>
      <c r="G4012" s="1375"/>
      <c r="H4012" s="1375"/>
      <c r="I4012" s="1375"/>
      <c r="J4012" s="1375"/>
      <c r="K4012" s="1375"/>
      <c r="L4012" s="1375"/>
    </row>
    <row r="4013" spans="1:12" ht="21">
      <c r="A4013" s="1372">
        <v>45535</v>
      </c>
      <c r="B4013" s="1373" t="s">
        <v>2397</v>
      </c>
      <c r="C4013" s="1373" t="s">
        <v>2465</v>
      </c>
      <c r="D4013" s="1373" t="s">
        <v>2466</v>
      </c>
      <c r="E4013" s="1373" t="s">
        <v>1013</v>
      </c>
      <c r="F4013" s="1373" t="s">
        <v>300</v>
      </c>
      <c r="G4013" s="1375"/>
      <c r="H4013" s="1375"/>
      <c r="I4013" s="1375"/>
      <c r="J4013" s="1375"/>
      <c r="K4013" s="1375"/>
      <c r="L4013" s="1375"/>
    </row>
    <row r="4014" spans="1:12" ht="21">
      <c r="A4014" s="1372">
        <v>45535</v>
      </c>
      <c r="B4014" s="1373" t="s">
        <v>2397</v>
      </c>
      <c r="C4014" s="1373" t="s">
        <v>2465</v>
      </c>
      <c r="D4014" s="1373" t="s">
        <v>2466</v>
      </c>
      <c r="E4014" s="1373" t="s">
        <v>1014</v>
      </c>
      <c r="F4014" s="1373" t="s">
        <v>301</v>
      </c>
      <c r="G4014" s="1374">
        <v>0</v>
      </c>
      <c r="H4014" s="1374">
        <v>0</v>
      </c>
      <c r="I4014" s="1374">
        <v>132145</v>
      </c>
      <c r="J4014" s="1374">
        <v>0</v>
      </c>
      <c r="K4014" s="1374">
        <v>0</v>
      </c>
      <c r="L4014" s="1374">
        <v>132145</v>
      </c>
    </row>
    <row r="4015" spans="1:12" ht="21">
      <c r="A4015" s="1372">
        <v>45535</v>
      </c>
      <c r="B4015" s="1373" t="s">
        <v>2397</v>
      </c>
      <c r="C4015" s="1373" t="s">
        <v>2465</v>
      </c>
      <c r="D4015" s="1373" t="s">
        <v>2466</v>
      </c>
      <c r="E4015" s="1373" t="s">
        <v>1015</v>
      </c>
      <c r="F4015" s="1373" t="s">
        <v>302</v>
      </c>
      <c r="G4015" s="1374">
        <v>13600</v>
      </c>
      <c r="H4015" s="1374">
        <v>0</v>
      </c>
      <c r="I4015" s="1374">
        <v>25600</v>
      </c>
      <c r="J4015" s="1374">
        <v>0</v>
      </c>
      <c r="K4015" s="1374">
        <v>13600</v>
      </c>
      <c r="L4015" s="1374">
        <v>25600</v>
      </c>
    </row>
    <row r="4016" spans="1:12" ht="21">
      <c r="A4016" s="1372">
        <v>45535</v>
      </c>
      <c r="B4016" s="1373" t="s">
        <v>2397</v>
      </c>
      <c r="C4016" s="1373" t="s">
        <v>2465</v>
      </c>
      <c r="D4016" s="1373" t="s">
        <v>2466</v>
      </c>
      <c r="E4016" s="1373" t="s">
        <v>1016</v>
      </c>
      <c r="F4016" s="1373" t="s">
        <v>303</v>
      </c>
      <c r="G4016" s="1374">
        <v>62180</v>
      </c>
      <c r="H4016" s="1374">
        <v>0</v>
      </c>
      <c r="I4016" s="1374">
        <v>843875.63</v>
      </c>
      <c r="J4016" s="1374">
        <v>0</v>
      </c>
      <c r="K4016" s="1374">
        <v>62180</v>
      </c>
      <c r="L4016" s="1374">
        <v>843875.63</v>
      </c>
    </row>
    <row r="4017" spans="1:12" ht="21">
      <c r="A4017" s="1372">
        <v>45535</v>
      </c>
      <c r="B4017" s="1373" t="s">
        <v>2397</v>
      </c>
      <c r="C4017" s="1373" t="s">
        <v>2465</v>
      </c>
      <c r="D4017" s="1373" t="s">
        <v>2466</v>
      </c>
      <c r="E4017" s="1373" t="s">
        <v>1017</v>
      </c>
      <c r="F4017" s="1373" t="s">
        <v>304</v>
      </c>
      <c r="G4017" s="1374">
        <v>104089.87</v>
      </c>
      <c r="H4017" s="1374">
        <v>0</v>
      </c>
      <c r="I4017" s="1374">
        <v>861350.11</v>
      </c>
      <c r="J4017" s="1374">
        <v>0</v>
      </c>
      <c r="K4017" s="1374">
        <v>104089.87</v>
      </c>
      <c r="L4017" s="1374">
        <v>861350.11</v>
      </c>
    </row>
    <row r="4018" spans="1:12" ht="21">
      <c r="A4018" s="1372">
        <v>45535</v>
      </c>
      <c r="B4018" s="1373" t="s">
        <v>2397</v>
      </c>
      <c r="C4018" s="1373" t="s">
        <v>2465</v>
      </c>
      <c r="D4018" s="1373" t="s">
        <v>2466</v>
      </c>
      <c r="E4018" s="1373" t="s">
        <v>1018</v>
      </c>
      <c r="F4018" s="1373" t="s">
        <v>305</v>
      </c>
      <c r="G4018" s="1374">
        <v>0</v>
      </c>
      <c r="H4018" s="1374">
        <v>0</v>
      </c>
      <c r="I4018" s="1374">
        <v>14580</v>
      </c>
      <c r="J4018" s="1374">
        <v>0</v>
      </c>
      <c r="K4018" s="1374">
        <v>0</v>
      </c>
      <c r="L4018" s="1374">
        <v>14580</v>
      </c>
    </row>
    <row r="4019" spans="1:12" ht="21">
      <c r="A4019" s="1372">
        <v>45535</v>
      </c>
      <c r="B4019" s="1373" t="s">
        <v>2397</v>
      </c>
      <c r="C4019" s="1373" t="s">
        <v>2465</v>
      </c>
      <c r="D4019" s="1373" t="s">
        <v>2466</v>
      </c>
      <c r="E4019" s="1373" t="s">
        <v>1019</v>
      </c>
      <c r="F4019" s="1373" t="s">
        <v>306</v>
      </c>
      <c r="G4019" s="1374">
        <v>0</v>
      </c>
      <c r="H4019" s="1374">
        <v>0</v>
      </c>
      <c r="I4019" s="1374">
        <v>111224.77</v>
      </c>
      <c r="J4019" s="1374">
        <v>0</v>
      </c>
      <c r="K4019" s="1374">
        <v>0</v>
      </c>
      <c r="L4019" s="1374">
        <v>111224.77</v>
      </c>
    </row>
    <row r="4020" spans="1:12" ht="21">
      <c r="A4020" s="1372">
        <v>45535</v>
      </c>
      <c r="B4020" s="1373" t="s">
        <v>2397</v>
      </c>
      <c r="C4020" s="1373" t="s">
        <v>2465</v>
      </c>
      <c r="D4020" s="1373" t="s">
        <v>2466</v>
      </c>
      <c r="E4020" s="1373" t="s">
        <v>1020</v>
      </c>
      <c r="F4020" s="1373" t="s">
        <v>307</v>
      </c>
      <c r="G4020" s="1375"/>
      <c r="H4020" s="1375"/>
      <c r="I4020" s="1375"/>
      <c r="J4020" s="1375"/>
      <c r="K4020" s="1375"/>
      <c r="L4020" s="1375"/>
    </row>
    <row r="4021" spans="1:12" ht="21">
      <c r="A4021" s="1372">
        <v>45535</v>
      </c>
      <c r="B4021" s="1373" t="s">
        <v>2397</v>
      </c>
      <c r="C4021" s="1373" t="s">
        <v>2465</v>
      </c>
      <c r="D4021" s="1373" t="s">
        <v>2466</v>
      </c>
      <c r="E4021" s="1373" t="s">
        <v>1021</v>
      </c>
      <c r="F4021" s="1373" t="s">
        <v>308</v>
      </c>
      <c r="G4021" s="1375"/>
      <c r="H4021" s="1375"/>
      <c r="I4021" s="1375"/>
      <c r="J4021" s="1375"/>
      <c r="K4021" s="1375"/>
      <c r="L4021" s="1375"/>
    </row>
    <row r="4022" spans="1:12" ht="21">
      <c r="A4022" s="1372">
        <v>45535</v>
      </c>
      <c r="B4022" s="1373" t="s">
        <v>2397</v>
      </c>
      <c r="C4022" s="1373" t="s">
        <v>2465</v>
      </c>
      <c r="D4022" s="1373" t="s">
        <v>2466</v>
      </c>
      <c r="E4022" s="1373" t="s">
        <v>1022</v>
      </c>
      <c r="F4022" s="1373" t="s">
        <v>309</v>
      </c>
      <c r="G4022" s="1374">
        <v>0</v>
      </c>
      <c r="H4022" s="1374">
        <v>0</v>
      </c>
      <c r="I4022" s="1374">
        <v>8250</v>
      </c>
      <c r="J4022" s="1374">
        <v>0</v>
      </c>
      <c r="K4022" s="1374">
        <v>0</v>
      </c>
      <c r="L4022" s="1374">
        <v>8250</v>
      </c>
    </row>
    <row r="4023" spans="1:12" ht="21">
      <c r="A4023" s="1372">
        <v>45535</v>
      </c>
      <c r="B4023" s="1373" t="s">
        <v>2397</v>
      </c>
      <c r="C4023" s="1373" t="s">
        <v>2465</v>
      </c>
      <c r="D4023" s="1373" t="s">
        <v>2466</v>
      </c>
      <c r="E4023" s="1373" t="s">
        <v>1023</v>
      </c>
      <c r="F4023" s="1373" t="s">
        <v>310</v>
      </c>
      <c r="G4023" s="1374">
        <v>0</v>
      </c>
      <c r="H4023" s="1374">
        <v>0</v>
      </c>
      <c r="I4023" s="1374">
        <v>164656.14000000001</v>
      </c>
      <c r="J4023" s="1374">
        <v>0</v>
      </c>
      <c r="K4023" s="1374">
        <v>0</v>
      </c>
      <c r="L4023" s="1374">
        <v>164656.14000000001</v>
      </c>
    </row>
    <row r="4024" spans="1:12" ht="21">
      <c r="A4024" s="1372">
        <v>45535</v>
      </c>
      <c r="B4024" s="1373" t="s">
        <v>2397</v>
      </c>
      <c r="C4024" s="1373" t="s">
        <v>2465</v>
      </c>
      <c r="D4024" s="1373" t="s">
        <v>2466</v>
      </c>
      <c r="E4024" s="1373" t="s">
        <v>1024</v>
      </c>
      <c r="F4024" s="1373" t="s">
        <v>311</v>
      </c>
      <c r="G4024" s="1375"/>
      <c r="H4024" s="1375"/>
      <c r="I4024" s="1375"/>
      <c r="J4024" s="1375"/>
      <c r="K4024" s="1375"/>
      <c r="L4024" s="1375"/>
    </row>
    <row r="4025" spans="1:12" ht="21">
      <c r="A4025" s="1372">
        <v>45535</v>
      </c>
      <c r="B4025" s="1373" t="s">
        <v>2397</v>
      </c>
      <c r="C4025" s="1373" t="s">
        <v>2465</v>
      </c>
      <c r="D4025" s="1373" t="s">
        <v>2466</v>
      </c>
      <c r="E4025" s="1373" t="s">
        <v>1025</v>
      </c>
      <c r="F4025" s="1373" t="s">
        <v>312</v>
      </c>
      <c r="G4025" s="1374">
        <v>440660.71</v>
      </c>
      <c r="H4025" s="1374">
        <v>0</v>
      </c>
      <c r="I4025" s="1374">
        <v>2632835.83</v>
      </c>
      <c r="J4025" s="1374">
        <v>0</v>
      </c>
      <c r="K4025" s="1374">
        <v>440660.71</v>
      </c>
      <c r="L4025" s="1374">
        <v>2632835.83</v>
      </c>
    </row>
    <row r="4026" spans="1:12" ht="21">
      <c r="A4026" s="1372">
        <v>45535</v>
      </c>
      <c r="B4026" s="1373" t="s">
        <v>2397</v>
      </c>
      <c r="C4026" s="1373" t="s">
        <v>2465</v>
      </c>
      <c r="D4026" s="1373" t="s">
        <v>2466</v>
      </c>
      <c r="E4026" s="1373" t="s">
        <v>1026</v>
      </c>
      <c r="F4026" s="1373" t="s">
        <v>313</v>
      </c>
      <c r="G4026" s="1374">
        <v>162940</v>
      </c>
      <c r="H4026" s="1374">
        <v>0</v>
      </c>
      <c r="I4026" s="1374">
        <v>1755755</v>
      </c>
      <c r="J4026" s="1374">
        <v>0</v>
      </c>
      <c r="K4026" s="1374">
        <v>162940</v>
      </c>
      <c r="L4026" s="1374">
        <v>1755755</v>
      </c>
    </row>
    <row r="4027" spans="1:12" ht="21">
      <c r="A4027" s="1372">
        <v>45535</v>
      </c>
      <c r="B4027" s="1373" t="s">
        <v>2397</v>
      </c>
      <c r="C4027" s="1373" t="s">
        <v>2465</v>
      </c>
      <c r="D4027" s="1373" t="s">
        <v>2466</v>
      </c>
      <c r="E4027" s="1373" t="s">
        <v>1027</v>
      </c>
      <c r="F4027" s="1373" t="s">
        <v>314</v>
      </c>
      <c r="G4027" s="1374">
        <v>90660</v>
      </c>
      <c r="H4027" s="1374">
        <v>0</v>
      </c>
      <c r="I4027" s="1374">
        <v>1192585</v>
      </c>
      <c r="J4027" s="1374">
        <v>0</v>
      </c>
      <c r="K4027" s="1374">
        <v>90660</v>
      </c>
      <c r="L4027" s="1374">
        <v>1192585</v>
      </c>
    </row>
    <row r="4028" spans="1:12" ht="21">
      <c r="A4028" s="1372">
        <v>45535</v>
      </c>
      <c r="B4028" s="1373" t="s">
        <v>2397</v>
      </c>
      <c r="C4028" s="1373" t="s">
        <v>2465</v>
      </c>
      <c r="D4028" s="1373" t="s">
        <v>2466</v>
      </c>
      <c r="E4028" s="1373" t="s">
        <v>1028</v>
      </c>
      <c r="F4028" s="1373" t="s">
        <v>315</v>
      </c>
      <c r="G4028" s="1375"/>
      <c r="H4028" s="1375"/>
      <c r="I4028" s="1375"/>
      <c r="J4028" s="1375"/>
      <c r="K4028" s="1375"/>
      <c r="L4028" s="1375"/>
    </row>
    <row r="4029" spans="1:12" ht="21">
      <c r="A4029" s="1372">
        <v>45535</v>
      </c>
      <c r="B4029" s="1373" t="s">
        <v>2397</v>
      </c>
      <c r="C4029" s="1373" t="s">
        <v>2465</v>
      </c>
      <c r="D4029" s="1373" t="s">
        <v>2466</v>
      </c>
      <c r="E4029" s="1373" t="s">
        <v>1029</v>
      </c>
      <c r="F4029" s="1373" t="s">
        <v>316</v>
      </c>
      <c r="G4029" s="1374">
        <v>0</v>
      </c>
      <c r="H4029" s="1374">
        <v>0</v>
      </c>
      <c r="I4029" s="1374">
        <v>42</v>
      </c>
      <c r="J4029" s="1374">
        <v>0</v>
      </c>
      <c r="K4029" s="1374">
        <v>0</v>
      </c>
      <c r="L4029" s="1374">
        <v>42</v>
      </c>
    </row>
    <row r="4030" spans="1:12" ht="21">
      <c r="A4030" s="1372">
        <v>45535</v>
      </c>
      <c r="B4030" s="1373" t="s">
        <v>2397</v>
      </c>
      <c r="C4030" s="1373" t="s">
        <v>2465</v>
      </c>
      <c r="D4030" s="1373" t="s">
        <v>2466</v>
      </c>
      <c r="E4030" s="1373" t="s">
        <v>1030</v>
      </c>
      <c r="F4030" s="1373" t="s">
        <v>317</v>
      </c>
      <c r="G4030" s="1374">
        <v>242006.55</v>
      </c>
      <c r="H4030" s="1374">
        <v>0</v>
      </c>
      <c r="I4030" s="1374">
        <v>2409459.7799999998</v>
      </c>
      <c r="J4030" s="1374">
        <v>0</v>
      </c>
      <c r="K4030" s="1374">
        <v>242006.55</v>
      </c>
      <c r="L4030" s="1374">
        <v>2409459.7799999998</v>
      </c>
    </row>
    <row r="4031" spans="1:12" ht="21">
      <c r="A4031" s="1372">
        <v>45535</v>
      </c>
      <c r="B4031" s="1373" t="s">
        <v>2397</v>
      </c>
      <c r="C4031" s="1373" t="s">
        <v>2465</v>
      </c>
      <c r="D4031" s="1373" t="s">
        <v>2466</v>
      </c>
      <c r="E4031" s="1373" t="s">
        <v>1031</v>
      </c>
      <c r="F4031" s="1373" t="s">
        <v>318</v>
      </c>
      <c r="G4031" s="1374">
        <v>35270.620000000003</v>
      </c>
      <c r="H4031" s="1374">
        <v>4879</v>
      </c>
      <c r="I4031" s="1374">
        <v>360100.78</v>
      </c>
      <c r="J4031" s="1374">
        <v>0</v>
      </c>
      <c r="K4031" s="1374">
        <v>30391.62</v>
      </c>
      <c r="L4031" s="1374">
        <v>360100.78</v>
      </c>
    </row>
    <row r="4032" spans="1:12" ht="21">
      <c r="A4032" s="1372">
        <v>45535</v>
      </c>
      <c r="B4032" s="1373" t="s">
        <v>2397</v>
      </c>
      <c r="C4032" s="1373" t="s">
        <v>2465</v>
      </c>
      <c r="D4032" s="1373" t="s">
        <v>2466</v>
      </c>
      <c r="E4032" s="1373" t="s">
        <v>1032</v>
      </c>
      <c r="F4032" s="1373" t="s">
        <v>319</v>
      </c>
      <c r="G4032" s="1374">
        <v>10779.34</v>
      </c>
      <c r="H4032" s="1374">
        <v>3</v>
      </c>
      <c r="I4032" s="1374">
        <v>91051.56</v>
      </c>
      <c r="J4032" s="1374">
        <v>0</v>
      </c>
      <c r="K4032" s="1374">
        <v>10776.34</v>
      </c>
      <c r="L4032" s="1374">
        <v>91051.56</v>
      </c>
    </row>
    <row r="4033" spans="1:12" ht="21">
      <c r="A4033" s="1372">
        <v>45535</v>
      </c>
      <c r="B4033" s="1373" t="s">
        <v>2397</v>
      </c>
      <c r="C4033" s="1373" t="s">
        <v>2465</v>
      </c>
      <c r="D4033" s="1373" t="s">
        <v>2466</v>
      </c>
      <c r="E4033" s="1373" t="s">
        <v>1033</v>
      </c>
      <c r="F4033" s="1373" t="s">
        <v>320</v>
      </c>
      <c r="G4033" s="1374">
        <v>5345.72</v>
      </c>
      <c r="H4033" s="1374">
        <v>0</v>
      </c>
      <c r="I4033" s="1374">
        <v>25198.92</v>
      </c>
      <c r="J4033" s="1374">
        <v>0</v>
      </c>
      <c r="K4033" s="1374">
        <v>5345.72</v>
      </c>
      <c r="L4033" s="1374">
        <v>25198.92</v>
      </c>
    </row>
    <row r="4034" spans="1:12" ht="21">
      <c r="A4034" s="1372">
        <v>45535</v>
      </c>
      <c r="B4034" s="1373" t="s">
        <v>2397</v>
      </c>
      <c r="C4034" s="1373" t="s">
        <v>2465</v>
      </c>
      <c r="D4034" s="1373" t="s">
        <v>2466</v>
      </c>
      <c r="E4034" s="1373" t="s">
        <v>1034</v>
      </c>
      <c r="F4034" s="1373" t="s">
        <v>321</v>
      </c>
      <c r="G4034" s="1374">
        <v>8775</v>
      </c>
      <c r="H4034" s="1374">
        <v>0</v>
      </c>
      <c r="I4034" s="1374">
        <v>69745</v>
      </c>
      <c r="J4034" s="1374">
        <v>0</v>
      </c>
      <c r="K4034" s="1374">
        <v>8775</v>
      </c>
      <c r="L4034" s="1374">
        <v>69745</v>
      </c>
    </row>
    <row r="4035" spans="1:12" ht="21">
      <c r="A4035" s="1372">
        <v>45535</v>
      </c>
      <c r="B4035" s="1373" t="s">
        <v>2397</v>
      </c>
      <c r="C4035" s="1373" t="s">
        <v>2465</v>
      </c>
      <c r="D4035" s="1373" t="s">
        <v>2466</v>
      </c>
      <c r="E4035" s="1373" t="s">
        <v>1035</v>
      </c>
      <c r="F4035" s="1373" t="s">
        <v>322</v>
      </c>
      <c r="G4035" s="1375"/>
      <c r="H4035" s="1375"/>
      <c r="I4035" s="1375"/>
      <c r="J4035" s="1375"/>
      <c r="K4035" s="1375"/>
      <c r="L4035" s="1375"/>
    </row>
    <row r="4036" spans="1:12" ht="21">
      <c r="A4036" s="1372">
        <v>45535</v>
      </c>
      <c r="B4036" s="1373" t="s">
        <v>2397</v>
      </c>
      <c r="C4036" s="1373" t="s">
        <v>2465</v>
      </c>
      <c r="D4036" s="1373" t="s">
        <v>2466</v>
      </c>
      <c r="E4036" s="1373" t="s">
        <v>1036</v>
      </c>
      <c r="F4036" s="1373" t="s">
        <v>323</v>
      </c>
      <c r="G4036" s="1374">
        <v>5793.43</v>
      </c>
      <c r="H4036" s="1374">
        <v>0</v>
      </c>
      <c r="I4036" s="1374">
        <v>140072.9</v>
      </c>
      <c r="J4036" s="1374">
        <v>0</v>
      </c>
      <c r="K4036" s="1374">
        <v>5793.43</v>
      </c>
      <c r="L4036" s="1374">
        <v>140072.9</v>
      </c>
    </row>
    <row r="4037" spans="1:12" ht="21">
      <c r="A4037" s="1372">
        <v>45535</v>
      </c>
      <c r="B4037" s="1373" t="s">
        <v>2397</v>
      </c>
      <c r="C4037" s="1373" t="s">
        <v>2465</v>
      </c>
      <c r="D4037" s="1373" t="s">
        <v>2466</v>
      </c>
      <c r="E4037" s="1373" t="s">
        <v>1037</v>
      </c>
      <c r="F4037" s="1373" t="s">
        <v>324</v>
      </c>
      <c r="G4037" s="1374">
        <v>862268.36</v>
      </c>
      <c r="H4037" s="1374">
        <v>0</v>
      </c>
      <c r="I4037" s="1374">
        <v>10643457.01</v>
      </c>
      <c r="J4037" s="1374">
        <v>0</v>
      </c>
      <c r="K4037" s="1374">
        <v>862268.36</v>
      </c>
      <c r="L4037" s="1374">
        <v>10643457.01</v>
      </c>
    </row>
    <row r="4038" spans="1:12" ht="21">
      <c r="A4038" s="1372">
        <v>45535</v>
      </c>
      <c r="B4038" s="1373" t="s">
        <v>2397</v>
      </c>
      <c r="C4038" s="1373" t="s">
        <v>2465</v>
      </c>
      <c r="D4038" s="1373" t="s">
        <v>2466</v>
      </c>
      <c r="E4038" s="1373" t="s">
        <v>1038</v>
      </c>
      <c r="F4038" s="1373" t="s">
        <v>325</v>
      </c>
      <c r="G4038" s="1374">
        <v>250</v>
      </c>
      <c r="H4038" s="1374">
        <v>0</v>
      </c>
      <c r="I4038" s="1374">
        <v>7900</v>
      </c>
      <c r="J4038" s="1374">
        <v>0</v>
      </c>
      <c r="K4038" s="1374">
        <v>250</v>
      </c>
      <c r="L4038" s="1374">
        <v>7900</v>
      </c>
    </row>
    <row r="4039" spans="1:12" ht="21">
      <c r="A4039" s="1372">
        <v>45535</v>
      </c>
      <c r="B4039" s="1373" t="s">
        <v>2397</v>
      </c>
      <c r="C4039" s="1373" t="s">
        <v>2465</v>
      </c>
      <c r="D4039" s="1373" t="s">
        <v>2466</v>
      </c>
      <c r="E4039" s="1373" t="s">
        <v>1039</v>
      </c>
      <c r="F4039" s="1373" t="s">
        <v>326</v>
      </c>
      <c r="G4039" s="1374">
        <v>189707.66</v>
      </c>
      <c r="H4039" s="1374">
        <v>0</v>
      </c>
      <c r="I4039" s="1374">
        <v>2681304.94</v>
      </c>
      <c r="J4039" s="1374">
        <v>0</v>
      </c>
      <c r="K4039" s="1374">
        <v>189707.66</v>
      </c>
      <c r="L4039" s="1374">
        <v>2681304.94</v>
      </c>
    </row>
    <row r="4040" spans="1:12" ht="21">
      <c r="A4040" s="1372">
        <v>45535</v>
      </c>
      <c r="B4040" s="1373" t="s">
        <v>2397</v>
      </c>
      <c r="C4040" s="1373" t="s">
        <v>2465</v>
      </c>
      <c r="D4040" s="1373" t="s">
        <v>2466</v>
      </c>
      <c r="E4040" s="1373" t="s">
        <v>1040</v>
      </c>
      <c r="F4040" s="1373" t="s">
        <v>327</v>
      </c>
      <c r="G4040" s="1374">
        <v>378808.75</v>
      </c>
      <c r="H4040" s="1374">
        <v>0</v>
      </c>
      <c r="I4040" s="1374">
        <v>4647431.6500000004</v>
      </c>
      <c r="J4040" s="1374">
        <v>0</v>
      </c>
      <c r="K4040" s="1374">
        <v>378808.75</v>
      </c>
      <c r="L4040" s="1374">
        <v>4647431.6500000004</v>
      </c>
    </row>
    <row r="4041" spans="1:12" ht="21">
      <c r="A4041" s="1372">
        <v>45535</v>
      </c>
      <c r="B4041" s="1373" t="s">
        <v>2397</v>
      </c>
      <c r="C4041" s="1373" t="s">
        <v>2465</v>
      </c>
      <c r="D4041" s="1373" t="s">
        <v>2466</v>
      </c>
      <c r="E4041" s="1373" t="s">
        <v>1041</v>
      </c>
      <c r="F4041" s="1373" t="s">
        <v>328</v>
      </c>
      <c r="G4041" s="1374">
        <v>196639</v>
      </c>
      <c r="H4041" s="1374">
        <v>0</v>
      </c>
      <c r="I4041" s="1374">
        <v>1520345</v>
      </c>
      <c r="J4041" s="1374">
        <v>0</v>
      </c>
      <c r="K4041" s="1374">
        <v>196639</v>
      </c>
      <c r="L4041" s="1374">
        <v>1520345</v>
      </c>
    </row>
    <row r="4042" spans="1:12" ht="21">
      <c r="A4042" s="1372">
        <v>45535</v>
      </c>
      <c r="B4042" s="1373" t="s">
        <v>2397</v>
      </c>
      <c r="C4042" s="1373" t="s">
        <v>2465</v>
      </c>
      <c r="D4042" s="1373" t="s">
        <v>2466</v>
      </c>
      <c r="E4042" s="1373" t="s">
        <v>1042</v>
      </c>
      <c r="F4042" s="1373" t="s">
        <v>329</v>
      </c>
      <c r="G4042" s="1374">
        <v>0</v>
      </c>
      <c r="H4042" s="1374">
        <v>0</v>
      </c>
      <c r="I4042" s="1374">
        <v>424145</v>
      </c>
      <c r="J4042" s="1374">
        <v>0</v>
      </c>
      <c r="K4042" s="1374">
        <v>0</v>
      </c>
      <c r="L4042" s="1374">
        <v>424145</v>
      </c>
    </row>
    <row r="4043" spans="1:12" ht="21">
      <c r="A4043" s="1372">
        <v>45535</v>
      </c>
      <c r="B4043" s="1373" t="s">
        <v>2397</v>
      </c>
      <c r="C4043" s="1373" t="s">
        <v>2465</v>
      </c>
      <c r="D4043" s="1373" t="s">
        <v>2466</v>
      </c>
      <c r="E4043" s="1373" t="s">
        <v>1043</v>
      </c>
      <c r="F4043" s="1373" t="s">
        <v>330</v>
      </c>
      <c r="G4043" s="1374">
        <v>167041.49</v>
      </c>
      <c r="H4043" s="1374">
        <v>0</v>
      </c>
      <c r="I4043" s="1374">
        <v>875872.42</v>
      </c>
      <c r="J4043" s="1374">
        <v>0</v>
      </c>
      <c r="K4043" s="1374">
        <v>167041.49</v>
      </c>
      <c r="L4043" s="1374">
        <v>875872.42</v>
      </c>
    </row>
    <row r="4044" spans="1:12" ht="21">
      <c r="A4044" s="1372">
        <v>45535</v>
      </c>
      <c r="B4044" s="1373" t="s">
        <v>2397</v>
      </c>
      <c r="C4044" s="1373" t="s">
        <v>2465</v>
      </c>
      <c r="D4044" s="1373" t="s">
        <v>2466</v>
      </c>
      <c r="E4044" s="1373" t="s">
        <v>1044</v>
      </c>
      <c r="F4044" s="1373" t="s">
        <v>331</v>
      </c>
      <c r="G4044" s="1374">
        <v>0</v>
      </c>
      <c r="H4044" s="1374">
        <v>0</v>
      </c>
      <c r="I4044" s="1374">
        <v>11160</v>
      </c>
      <c r="J4044" s="1374">
        <v>0</v>
      </c>
      <c r="K4044" s="1374">
        <v>0</v>
      </c>
      <c r="L4044" s="1374">
        <v>11160</v>
      </c>
    </row>
    <row r="4045" spans="1:12" ht="21">
      <c r="A4045" s="1372">
        <v>45535</v>
      </c>
      <c r="B4045" s="1373" t="s">
        <v>2397</v>
      </c>
      <c r="C4045" s="1373" t="s">
        <v>2465</v>
      </c>
      <c r="D4045" s="1373" t="s">
        <v>2466</v>
      </c>
      <c r="E4045" s="1373" t="s">
        <v>1045</v>
      </c>
      <c r="F4045" s="1373" t="s">
        <v>2330</v>
      </c>
      <c r="G4045" s="1374">
        <v>17290</v>
      </c>
      <c r="H4045" s="1374">
        <v>0</v>
      </c>
      <c r="I4045" s="1374">
        <v>453042</v>
      </c>
      <c r="J4045" s="1374">
        <v>0</v>
      </c>
      <c r="K4045" s="1374">
        <v>17290</v>
      </c>
      <c r="L4045" s="1374">
        <v>453042</v>
      </c>
    </row>
    <row r="4046" spans="1:12" ht="21">
      <c r="A4046" s="1372">
        <v>45535</v>
      </c>
      <c r="B4046" s="1373" t="s">
        <v>2397</v>
      </c>
      <c r="C4046" s="1373" t="s">
        <v>2465</v>
      </c>
      <c r="D4046" s="1373" t="s">
        <v>2466</v>
      </c>
      <c r="E4046" s="1373" t="s">
        <v>1046</v>
      </c>
      <c r="F4046" s="1373" t="s">
        <v>332</v>
      </c>
      <c r="G4046" s="1375"/>
      <c r="H4046" s="1375"/>
      <c r="I4046" s="1375"/>
      <c r="J4046" s="1375"/>
      <c r="K4046" s="1375"/>
      <c r="L4046" s="1375"/>
    </row>
    <row r="4047" spans="1:12" ht="21">
      <c r="A4047" s="1372">
        <v>45535</v>
      </c>
      <c r="B4047" s="1373" t="s">
        <v>2397</v>
      </c>
      <c r="C4047" s="1373" t="s">
        <v>2465</v>
      </c>
      <c r="D4047" s="1373" t="s">
        <v>2466</v>
      </c>
      <c r="E4047" s="1373" t="s">
        <v>1047</v>
      </c>
      <c r="F4047" s="1373" t="s">
        <v>333</v>
      </c>
      <c r="G4047" s="1375"/>
      <c r="H4047" s="1375"/>
      <c r="I4047" s="1375"/>
      <c r="J4047" s="1375"/>
      <c r="K4047" s="1375"/>
      <c r="L4047" s="1375"/>
    </row>
    <row r="4048" spans="1:12" ht="21">
      <c r="A4048" s="1372">
        <v>45535</v>
      </c>
      <c r="B4048" s="1373" t="s">
        <v>2397</v>
      </c>
      <c r="C4048" s="1373" t="s">
        <v>2465</v>
      </c>
      <c r="D4048" s="1373" t="s">
        <v>2466</v>
      </c>
      <c r="E4048" s="1373" t="s">
        <v>1048</v>
      </c>
      <c r="F4048" s="1373" t="s">
        <v>419</v>
      </c>
      <c r="G4048" s="1375"/>
      <c r="H4048" s="1375"/>
      <c r="I4048" s="1375"/>
      <c r="J4048" s="1375"/>
      <c r="K4048" s="1375"/>
      <c r="L4048" s="1375"/>
    </row>
    <row r="4049" spans="1:12" ht="21">
      <c r="A4049" s="1372">
        <v>45535</v>
      </c>
      <c r="B4049" s="1373" t="s">
        <v>2397</v>
      </c>
      <c r="C4049" s="1373" t="s">
        <v>2465</v>
      </c>
      <c r="D4049" s="1373" t="s">
        <v>2466</v>
      </c>
      <c r="E4049" s="1373" t="s">
        <v>1049</v>
      </c>
      <c r="F4049" s="1373" t="s">
        <v>420</v>
      </c>
      <c r="G4049" s="1374">
        <v>124800</v>
      </c>
      <c r="H4049" s="1374">
        <v>0</v>
      </c>
      <c r="I4049" s="1374">
        <v>539000</v>
      </c>
      <c r="J4049" s="1374">
        <v>0</v>
      </c>
      <c r="K4049" s="1374">
        <v>124800</v>
      </c>
      <c r="L4049" s="1374">
        <v>539000</v>
      </c>
    </row>
    <row r="4050" spans="1:12" ht="21">
      <c r="A4050" s="1372">
        <v>45535</v>
      </c>
      <c r="B4050" s="1373" t="s">
        <v>2397</v>
      </c>
      <c r="C4050" s="1373" t="s">
        <v>2465</v>
      </c>
      <c r="D4050" s="1373" t="s">
        <v>2466</v>
      </c>
      <c r="E4050" s="1373" t="s">
        <v>1050</v>
      </c>
      <c r="F4050" s="1373" t="s">
        <v>334</v>
      </c>
      <c r="G4050" s="1375"/>
      <c r="H4050" s="1375"/>
      <c r="I4050" s="1375"/>
      <c r="J4050" s="1375"/>
      <c r="K4050" s="1375"/>
      <c r="L4050" s="1375"/>
    </row>
    <row r="4051" spans="1:12" ht="21">
      <c r="A4051" s="1372">
        <v>45535</v>
      </c>
      <c r="B4051" s="1373" t="s">
        <v>2397</v>
      </c>
      <c r="C4051" s="1373" t="s">
        <v>2465</v>
      </c>
      <c r="D4051" s="1373" t="s">
        <v>2466</v>
      </c>
      <c r="E4051" s="1373" t="s">
        <v>1051</v>
      </c>
      <c r="F4051" s="1373" t="s">
        <v>335</v>
      </c>
      <c r="G4051" s="1375"/>
      <c r="H4051" s="1375"/>
      <c r="I4051" s="1375"/>
      <c r="J4051" s="1375"/>
      <c r="K4051" s="1375"/>
      <c r="L4051" s="1375"/>
    </row>
    <row r="4052" spans="1:12" ht="21">
      <c r="A4052" s="1372">
        <v>45535</v>
      </c>
      <c r="B4052" s="1373" t="s">
        <v>2397</v>
      </c>
      <c r="C4052" s="1373" t="s">
        <v>2465</v>
      </c>
      <c r="D4052" s="1373" t="s">
        <v>2466</v>
      </c>
      <c r="E4052" s="1373" t="s">
        <v>1052</v>
      </c>
      <c r="F4052" s="1373" t="s">
        <v>336</v>
      </c>
      <c r="G4052" s="1375"/>
      <c r="H4052" s="1375"/>
      <c r="I4052" s="1375"/>
      <c r="J4052" s="1375"/>
      <c r="K4052" s="1375"/>
      <c r="L4052" s="1375"/>
    </row>
    <row r="4053" spans="1:12" ht="21">
      <c r="A4053" s="1372">
        <v>45535</v>
      </c>
      <c r="B4053" s="1373" t="s">
        <v>2397</v>
      </c>
      <c r="C4053" s="1373" t="s">
        <v>2465</v>
      </c>
      <c r="D4053" s="1373" t="s">
        <v>2466</v>
      </c>
      <c r="E4053" s="1373" t="s">
        <v>1053</v>
      </c>
      <c r="F4053" s="1373" t="s">
        <v>337</v>
      </c>
      <c r="G4053" s="1375"/>
      <c r="H4053" s="1375"/>
      <c r="I4053" s="1375"/>
      <c r="J4053" s="1375"/>
      <c r="K4053" s="1375"/>
      <c r="L4053" s="1375"/>
    </row>
    <row r="4054" spans="1:12" ht="21">
      <c r="A4054" s="1372">
        <v>45535</v>
      </c>
      <c r="B4054" s="1373" t="s">
        <v>2397</v>
      </c>
      <c r="C4054" s="1373" t="s">
        <v>2465</v>
      </c>
      <c r="D4054" s="1373" t="s">
        <v>2466</v>
      </c>
      <c r="E4054" s="1373" t="s">
        <v>1054</v>
      </c>
      <c r="F4054" s="1373" t="s">
        <v>458</v>
      </c>
      <c r="G4054" s="1375"/>
      <c r="H4054" s="1375"/>
      <c r="I4054" s="1375"/>
      <c r="J4054" s="1375"/>
      <c r="K4054" s="1375"/>
      <c r="L4054" s="1375"/>
    </row>
    <row r="4055" spans="1:12" ht="21">
      <c r="A4055" s="1372">
        <v>45535</v>
      </c>
      <c r="B4055" s="1373" t="s">
        <v>2397</v>
      </c>
      <c r="C4055" s="1373" t="s">
        <v>2465</v>
      </c>
      <c r="D4055" s="1373" t="s">
        <v>2466</v>
      </c>
      <c r="E4055" s="1373" t="s">
        <v>1055</v>
      </c>
      <c r="F4055" s="1373" t="s">
        <v>1687</v>
      </c>
      <c r="G4055" s="1375"/>
      <c r="H4055" s="1375"/>
      <c r="I4055" s="1375"/>
      <c r="J4055" s="1375"/>
      <c r="K4055" s="1375"/>
      <c r="L4055" s="1375"/>
    </row>
    <row r="4056" spans="1:12" ht="21">
      <c r="A4056" s="1372">
        <v>45535</v>
      </c>
      <c r="B4056" s="1373" t="s">
        <v>2397</v>
      </c>
      <c r="C4056" s="1373" t="s">
        <v>2465</v>
      </c>
      <c r="D4056" s="1373" t="s">
        <v>2466</v>
      </c>
      <c r="E4056" s="1373" t="s">
        <v>1056</v>
      </c>
      <c r="F4056" s="1373" t="s">
        <v>338</v>
      </c>
      <c r="G4056" s="1375"/>
      <c r="H4056" s="1375"/>
      <c r="I4056" s="1375"/>
      <c r="J4056" s="1375"/>
      <c r="K4056" s="1375"/>
      <c r="L4056" s="1375"/>
    </row>
    <row r="4057" spans="1:12" ht="21">
      <c r="A4057" s="1372">
        <v>45535</v>
      </c>
      <c r="B4057" s="1373" t="s">
        <v>2397</v>
      </c>
      <c r="C4057" s="1373" t="s">
        <v>2465</v>
      </c>
      <c r="D4057" s="1373" t="s">
        <v>2466</v>
      </c>
      <c r="E4057" s="1373" t="s">
        <v>1057</v>
      </c>
      <c r="F4057" s="1373" t="s">
        <v>1688</v>
      </c>
      <c r="G4057" s="1374">
        <v>740709</v>
      </c>
      <c r="H4057" s="1374">
        <v>0</v>
      </c>
      <c r="I4057" s="1374">
        <v>2704385.36</v>
      </c>
      <c r="J4057" s="1374">
        <v>0</v>
      </c>
      <c r="K4057" s="1374">
        <v>740709</v>
      </c>
      <c r="L4057" s="1374">
        <v>2704385.36</v>
      </c>
    </row>
    <row r="4058" spans="1:12" ht="21">
      <c r="A4058" s="1372">
        <v>45535</v>
      </c>
      <c r="B4058" s="1373" t="s">
        <v>2397</v>
      </c>
      <c r="C4058" s="1373" t="s">
        <v>2465</v>
      </c>
      <c r="D4058" s="1373" t="s">
        <v>2466</v>
      </c>
      <c r="E4058" s="1373" t="s">
        <v>1058</v>
      </c>
      <c r="F4058" s="1373" t="s">
        <v>459</v>
      </c>
      <c r="G4058" s="1374">
        <v>54024</v>
      </c>
      <c r="H4058" s="1374">
        <v>0</v>
      </c>
      <c r="I4058" s="1374">
        <v>3346453.5</v>
      </c>
      <c r="J4058" s="1374">
        <v>0</v>
      </c>
      <c r="K4058" s="1374">
        <v>54024</v>
      </c>
      <c r="L4058" s="1374">
        <v>3346453.5</v>
      </c>
    </row>
    <row r="4059" spans="1:12" ht="21">
      <c r="A4059" s="1372">
        <v>45535</v>
      </c>
      <c r="B4059" s="1373" t="s">
        <v>2397</v>
      </c>
      <c r="C4059" s="1373" t="s">
        <v>2465</v>
      </c>
      <c r="D4059" s="1373" t="s">
        <v>2466</v>
      </c>
      <c r="E4059" s="1373" t="s">
        <v>1059</v>
      </c>
      <c r="F4059" s="1373" t="s">
        <v>1689</v>
      </c>
      <c r="G4059" s="1374">
        <v>63377</v>
      </c>
      <c r="H4059" s="1374">
        <v>0</v>
      </c>
      <c r="I4059" s="1374">
        <v>395470.75</v>
      </c>
      <c r="J4059" s="1374">
        <v>0</v>
      </c>
      <c r="K4059" s="1374">
        <v>63377</v>
      </c>
      <c r="L4059" s="1374">
        <v>395470.75</v>
      </c>
    </row>
    <row r="4060" spans="1:12" ht="21">
      <c r="A4060" s="1372">
        <v>45535</v>
      </c>
      <c r="B4060" s="1373" t="s">
        <v>2397</v>
      </c>
      <c r="C4060" s="1373" t="s">
        <v>2465</v>
      </c>
      <c r="D4060" s="1373" t="s">
        <v>2466</v>
      </c>
      <c r="E4060" s="1373" t="s">
        <v>1500</v>
      </c>
      <c r="F4060" s="1373" t="s">
        <v>1858</v>
      </c>
      <c r="G4060" s="1375"/>
      <c r="H4060" s="1375"/>
      <c r="I4060" s="1375"/>
      <c r="J4060" s="1375"/>
      <c r="K4060" s="1375"/>
      <c r="L4060" s="1375"/>
    </row>
    <row r="4061" spans="1:12" ht="21">
      <c r="A4061" s="1372">
        <v>45535</v>
      </c>
      <c r="B4061" s="1373" t="s">
        <v>2397</v>
      </c>
      <c r="C4061" s="1373" t="s">
        <v>2465</v>
      </c>
      <c r="D4061" s="1373" t="s">
        <v>2466</v>
      </c>
      <c r="E4061" s="1373" t="s">
        <v>1859</v>
      </c>
      <c r="F4061" s="1373" t="s">
        <v>1860</v>
      </c>
      <c r="G4061" s="1374">
        <v>50</v>
      </c>
      <c r="H4061" s="1374">
        <v>0</v>
      </c>
      <c r="I4061" s="1374">
        <v>23949.41</v>
      </c>
      <c r="J4061" s="1374">
        <v>0</v>
      </c>
      <c r="K4061" s="1374">
        <v>50</v>
      </c>
      <c r="L4061" s="1374">
        <v>23949.41</v>
      </c>
    </row>
    <row r="4062" spans="1:12" ht="21">
      <c r="A4062" s="1372">
        <v>45535</v>
      </c>
      <c r="B4062" s="1373" t="s">
        <v>2397</v>
      </c>
      <c r="C4062" s="1373" t="s">
        <v>2465</v>
      </c>
      <c r="D4062" s="1373" t="s">
        <v>2466</v>
      </c>
      <c r="E4062" s="1373" t="s">
        <v>1060</v>
      </c>
      <c r="F4062" s="1373" t="s">
        <v>1690</v>
      </c>
      <c r="G4062" s="1375"/>
      <c r="H4062" s="1375"/>
      <c r="I4062" s="1375"/>
      <c r="J4062" s="1375"/>
      <c r="K4062" s="1375"/>
      <c r="L4062" s="1375"/>
    </row>
    <row r="4063" spans="1:12" ht="21">
      <c r="A4063" s="1372">
        <v>45535</v>
      </c>
      <c r="B4063" s="1373" t="s">
        <v>2397</v>
      </c>
      <c r="C4063" s="1373" t="s">
        <v>2465</v>
      </c>
      <c r="D4063" s="1373" t="s">
        <v>2466</v>
      </c>
      <c r="E4063" s="1373" t="s">
        <v>1061</v>
      </c>
      <c r="F4063" s="1373" t="s">
        <v>1691</v>
      </c>
      <c r="G4063" s="1375"/>
      <c r="H4063" s="1375"/>
      <c r="I4063" s="1375"/>
      <c r="J4063" s="1375"/>
      <c r="K4063" s="1375"/>
      <c r="L4063" s="1375"/>
    </row>
    <row r="4064" spans="1:12" ht="21">
      <c r="A4064" s="1372">
        <v>45535</v>
      </c>
      <c r="B4064" s="1373" t="s">
        <v>2397</v>
      </c>
      <c r="C4064" s="1373" t="s">
        <v>2465</v>
      </c>
      <c r="D4064" s="1373" t="s">
        <v>2466</v>
      </c>
      <c r="E4064" s="1373" t="s">
        <v>1062</v>
      </c>
      <c r="F4064" s="1373" t="s">
        <v>339</v>
      </c>
      <c r="G4064" s="1374">
        <v>700</v>
      </c>
      <c r="H4064" s="1374">
        <v>0</v>
      </c>
      <c r="I4064" s="1374">
        <v>4526.5</v>
      </c>
      <c r="J4064" s="1374">
        <v>0</v>
      </c>
      <c r="K4064" s="1374">
        <v>700</v>
      </c>
      <c r="L4064" s="1374">
        <v>4526.5</v>
      </c>
    </row>
    <row r="4065" spans="1:12" ht="21">
      <c r="A4065" s="1372">
        <v>45535</v>
      </c>
      <c r="B4065" s="1373" t="s">
        <v>2397</v>
      </c>
      <c r="C4065" s="1373" t="s">
        <v>2465</v>
      </c>
      <c r="D4065" s="1373" t="s">
        <v>2466</v>
      </c>
      <c r="E4065" s="1373" t="s">
        <v>1983</v>
      </c>
      <c r="F4065" s="1373" t="s">
        <v>1984</v>
      </c>
      <c r="G4065" s="1374">
        <v>30000</v>
      </c>
      <c r="H4065" s="1374">
        <v>0</v>
      </c>
      <c r="I4065" s="1374">
        <v>310000</v>
      </c>
      <c r="J4065" s="1374">
        <v>0</v>
      </c>
      <c r="K4065" s="1374">
        <v>30000</v>
      </c>
      <c r="L4065" s="1374">
        <v>310000</v>
      </c>
    </row>
    <row r="4066" spans="1:12" ht="21">
      <c r="A4066" s="1372">
        <v>45535</v>
      </c>
      <c r="B4066" s="1373" t="s">
        <v>2397</v>
      </c>
      <c r="C4066" s="1373" t="s">
        <v>2465</v>
      </c>
      <c r="D4066" s="1373" t="s">
        <v>2466</v>
      </c>
      <c r="E4066" s="1373" t="s">
        <v>1985</v>
      </c>
      <c r="F4066" s="1373" t="s">
        <v>1324</v>
      </c>
      <c r="G4066" s="1374">
        <v>0</v>
      </c>
      <c r="H4066" s="1374">
        <v>0</v>
      </c>
      <c r="I4066" s="1374">
        <v>10000</v>
      </c>
      <c r="J4066" s="1374">
        <v>0</v>
      </c>
      <c r="K4066" s="1374">
        <v>0</v>
      </c>
      <c r="L4066" s="1374">
        <v>10000</v>
      </c>
    </row>
    <row r="4067" spans="1:12" ht="21">
      <c r="A4067" s="1372">
        <v>45535</v>
      </c>
      <c r="B4067" s="1373" t="s">
        <v>2397</v>
      </c>
      <c r="C4067" s="1373" t="s">
        <v>2465</v>
      </c>
      <c r="D4067" s="1373" t="s">
        <v>2466</v>
      </c>
      <c r="E4067" s="1373" t="s">
        <v>1986</v>
      </c>
      <c r="F4067" s="1373" t="s">
        <v>1987</v>
      </c>
      <c r="G4067" s="1374">
        <v>15000</v>
      </c>
      <c r="H4067" s="1374">
        <v>0</v>
      </c>
      <c r="I4067" s="1374">
        <v>250000</v>
      </c>
      <c r="J4067" s="1374">
        <v>0</v>
      </c>
      <c r="K4067" s="1374">
        <v>15000</v>
      </c>
      <c r="L4067" s="1374">
        <v>250000</v>
      </c>
    </row>
    <row r="4068" spans="1:12" ht="21">
      <c r="A4068" s="1372">
        <v>45535</v>
      </c>
      <c r="B4068" s="1373" t="s">
        <v>2397</v>
      </c>
      <c r="C4068" s="1373" t="s">
        <v>2465</v>
      </c>
      <c r="D4068" s="1373" t="s">
        <v>2466</v>
      </c>
      <c r="E4068" s="1373" t="s">
        <v>1988</v>
      </c>
      <c r="F4068" s="1373" t="s">
        <v>1692</v>
      </c>
      <c r="G4068" s="1374">
        <v>948948</v>
      </c>
      <c r="H4068" s="1374">
        <v>0</v>
      </c>
      <c r="I4068" s="1374">
        <v>9800202.4000000004</v>
      </c>
      <c r="J4068" s="1374">
        <v>0</v>
      </c>
      <c r="K4068" s="1374">
        <v>948948</v>
      </c>
      <c r="L4068" s="1374">
        <v>9800202.4000000004</v>
      </c>
    </row>
    <row r="4069" spans="1:12" ht="21">
      <c r="A4069" s="1372">
        <v>45535</v>
      </c>
      <c r="B4069" s="1373" t="s">
        <v>2397</v>
      </c>
      <c r="C4069" s="1373" t="s">
        <v>2465</v>
      </c>
      <c r="D4069" s="1373" t="s">
        <v>2466</v>
      </c>
      <c r="E4069" s="1373" t="s">
        <v>1989</v>
      </c>
      <c r="F4069" s="1373" t="s">
        <v>1693</v>
      </c>
      <c r="G4069" s="1374">
        <v>126452</v>
      </c>
      <c r="H4069" s="1374">
        <v>0</v>
      </c>
      <c r="I4069" s="1374">
        <v>1524844.25</v>
      </c>
      <c r="J4069" s="1374">
        <v>0</v>
      </c>
      <c r="K4069" s="1374">
        <v>126452</v>
      </c>
      <c r="L4069" s="1374">
        <v>1524844.25</v>
      </c>
    </row>
    <row r="4070" spans="1:12" ht="21">
      <c r="A4070" s="1372">
        <v>45535</v>
      </c>
      <c r="B4070" s="1373" t="s">
        <v>2397</v>
      </c>
      <c r="C4070" s="1373" t="s">
        <v>2465</v>
      </c>
      <c r="D4070" s="1373" t="s">
        <v>2466</v>
      </c>
      <c r="E4070" s="1373" t="s">
        <v>1990</v>
      </c>
      <c r="F4070" s="1373" t="s">
        <v>1694</v>
      </c>
      <c r="G4070" s="1375"/>
      <c r="H4070" s="1375"/>
      <c r="I4070" s="1375"/>
      <c r="J4070" s="1375"/>
      <c r="K4070" s="1375"/>
      <c r="L4070" s="1375"/>
    </row>
    <row r="4071" spans="1:12" ht="21">
      <c r="A4071" s="1372">
        <v>45535</v>
      </c>
      <c r="B4071" s="1373" t="s">
        <v>2397</v>
      </c>
      <c r="C4071" s="1373" t="s">
        <v>2465</v>
      </c>
      <c r="D4071" s="1373" t="s">
        <v>2466</v>
      </c>
      <c r="E4071" s="1373" t="s">
        <v>1991</v>
      </c>
      <c r="F4071" s="1373" t="s">
        <v>1695</v>
      </c>
      <c r="G4071" s="1375"/>
      <c r="H4071" s="1375"/>
      <c r="I4071" s="1375"/>
      <c r="J4071" s="1375"/>
      <c r="K4071" s="1375"/>
      <c r="L4071" s="1375"/>
    </row>
    <row r="4072" spans="1:12" ht="21">
      <c r="A4072" s="1372">
        <v>45535</v>
      </c>
      <c r="B4072" s="1373" t="s">
        <v>2397</v>
      </c>
      <c r="C4072" s="1373" t="s">
        <v>2465</v>
      </c>
      <c r="D4072" s="1373" t="s">
        <v>2466</v>
      </c>
      <c r="E4072" s="1373" t="s">
        <v>1992</v>
      </c>
      <c r="F4072" s="1373" t="s">
        <v>1698</v>
      </c>
      <c r="G4072" s="1374">
        <v>1200</v>
      </c>
      <c r="H4072" s="1374">
        <v>0</v>
      </c>
      <c r="I4072" s="1374">
        <v>11850</v>
      </c>
      <c r="J4072" s="1374">
        <v>0</v>
      </c>
      <c r="K4072" s="1374">
        <v>1200</v>
      </c>
      <c r="L4072" s="1374">
        <v>11850</v>
      </c>
    </row>
    <row r="4073" spans="1:12" ht="21">
      <c r="A4073" s="1372">
        <v>45535</v>
      </c>
      <c r="B4073" s="1373" t="s">
        <v>2397</v>
      </c>
      <c r="C4073" s="1373" t="s">
        <v>2465</v>
      </c>
      <c r="D4073" s="1373" t="s">
        <v>2466</v>
      </c>
      <c r="E4073" s="1373" t="s">
        <v>1993</v>
      </c>
      <c r="F4073" s="1373" t="s">
        <v>1696</v>
      </c>
      <c r="G4073" s="1374">
        <v>15000</v>
      </c>
      <c r="H4073" s="1374">
        <v>0</v>
      </c>
      <c r="I4073" s="1374">
        <v>165000</v>
      </c>
      <c r="J4073" s="1374">
        <v>0</v>
      </c>
      <c r="K4073" s="1374">
        <v>15000</v>
      </c>
      <c r="L4073" s="1374">
        <v>165000</v>
      </c>
    </row>
    <row r="4074" spans="1:12" ht="21">
      <c r="A4074" s="1372">
        <v>45535</v>
      </c>
      <c r="B4074" s="1373" t="s">
        <v>2397</v>
      </c>
      <c r="C4074" s="1373" t="s">
        <v>2465</v>
      </c>
      <c r="D4074" s="1373" t="s">
        <v>2466</v>
      </c>
      <c r="E4074" s="1373" t="s">
        <v>1994</v>
      </c>
      <c r="F4074" s="1373" t="s">
        <v>1697</v>
      </c>
      <c r="G4074" s="1374">
        <v>55160</v>
      </c>
      <c r="H4074" s="1374">
        <v>0</v>
      </c>
      <c r="I4074" s="1374">
        <v>601720</v>
      </c>
      <c r="J4074" s="1374">
        <v>0</v>
      </c>
      <c r="K4074" s="1374">
        <v>55160</v>
      </c>
      <c r="L4074" s="1374">
        <v>601720</v>
      </c>
    </row>
    <row r="4075" spans="1:12" ht="21">
      <c r="A4075" s="1372">
        <v>45535</v>
      </c>
      <c r="B4075" s="1373" t="s">
        <v>2397</v>
      </c>
      <c r="C4075" s="1373" t="s">
        <v>2465</v>
      </c>
      <c r="D4075" s="1373" t="s">
        <v>2466</v>
      </c>
      <c r="E4075" s="1373" t="s">
        <v>1995</v>
      </c>
      <c r="F4075" s="1373" t="s">
        <v>1850</v>
      </c>
      <c r="G4075" s="1374">
        <v>0</v>
      </c>
      <c r="H4075" s="1374">
        <v>0</v>
      </c>
      <c r="I4075" s="1374">
        <v>438400</v>
      </c>
      <c r="J4075" s="1374">
        <v>0</v>
      </c>
      <c r="K4075" s="1374">
        <v>0</v>
      </c>
      <c r="L4075" s="1374">
        <v>438400</v>
      </c>
    </row>
    <row r="4076" spans="1:12" ht="21">
      <c r="A4076" s="1372">
        <v>45535</v>
      </c>
      <c r="B4076" s="1373" t="s">
        <v>2397</v>
      </c>
      <c r="C4076" s="1373" t="s">
        <v>2465</v>
      </c>
      <c r="D4076" s="1373" t="s">
        <v>2466</v>
      </c>
      <c r="E4076" s="1373" t="s">
        <v>1996</v>
      </c>
      <c r="F4076" s="1373" t="s">
        <v>1907</v>
      </c>
      <c r="G4076" s="1375"/>
      <c r="H4076" s="1375"/>
      <c r="I4076" s="1375"/>
      <c r="J4076" s="1375"/>
      <c r="K4076" s="1375"/>
      <c r="L4076" s="1375"/>
    </row>
    <row r="4077" spans="1:12" ht="21">
      <c r="A4077" s="1372">
        <v>45535</v>
      </c>
      <c r="B4077" s="1373" t="s">
        <v>2397</v>
      </c>
      <c r="C4077" s="1373" t="s">
        <v>2465</v>
      </c>
      <c r="D4077" s="1373" t="s">
        <v>2466</v>
      </c>
      <c r="E4077" s="1373" t="s">
        <v>1997</v>
      </c>
      <c r="F4077" s="1373" t="s">
        <v>1401</v>
      </c>
      <c r="G4077" s="1374">
        <v>457100</v>
      </c>
      <c r="H4077" s="1374">
        <v>0</v>
      </c>
      <c r="I4077" s="1374">
        <v>3633700</v>
      </c>
      <c r="J4077" s="1374">
        <v>0</v>
      </c>
      <c r="K4077" s="1374">
        <v>457100</v>
      </c>
      <c r="L4077" s="1374">
        <v>3633700</v>
      </c>
    </row>
    <row r="4078" spans="1:12" ht="21">
      <c r="A4078" s="1372">
        <v>45535</v>
      </c>
      <c r="B4078" s="1373" t="s">
        <v>2397</v>
      </c>
      <c r="C4078" s="1373" t="s">
        <v>2465</v>
      </c>
      <c r="D4078" s="1373" t="s">
        <v>2466</v>
      </c>
      <c r="E4078" s="1373" t="s">
        <v>1998</v>
      </c>
      <c r="F4078" s="1373" t="s">
        <v>2331</v>
      </c>
      <c r="G4078" s="1375"/>
      <c r="H4078" s="1375"/>
      <c r="I4078" s="1375"/>
      <c r="J4078" s="1375"/>
      <c r="K4078" s="1375"/>
      <c r="L4078" s="1375"/>
    </row>
    <row r="4079" spans="1:12" ht="21">
      <c r="A4079" s="1372">
        <v>45535</v>
      </c>
      <c r="B4079" s="1373" t="s">
        <v>2397</v>
      </c>
      <c r="C4079" s="1373" t="s">
        <v>2465</v>
      </c>
      <c r="D4079" s="1373" t="s">
        <v>2466</v>
      </c>
      <c r="E4079" s="1373" t="s">
        <v>1999</v>
      </c>
      <c r="F4079" s="1373" t="s">
        <v>1395</v>
      </c>
      <c r="G4079" s="1375"/>
      <c r="H4079" s="1375"/>
      <c r="I4079" s="1375"/>
      <c r="J4079" s="1375"/>
      <c r="K4079" s="1375"/>
      <c r="L4079" s="1375"/>
    </row>
    <row r="4080" spans="1:12" ht="21">
      <c r="A4080" s="1372">
        <v>45535</v>
      </c>
      <c r="B4080" s="1373" t="s">
        <v>2397</v>
      </c>
      <c r="C4080" s="1373" t="s">
        <v>2465</v>
      </c>
      <c r="D4080" s="1373" t="s">
        <v>2466</v>
      </c>
      <c r="E4080" s="1373" t="s">
        <v>2000</v>
      </c>
      <c r="F4080" s="1373" t="s">
        <v>1396</v>
      </c>
      <c r="G4080" s="1375"/>
      <c r="H4080" s="1375"/>
      <c r="I4080" s="1375"/>
      <c r="J4080" s="1375"/>
      <c r="K4080" s="1375"/>
      <c r="L4080" s="1375"/>
    </row>
    <row r="4081" spans="1:12" ht="21">
      <c r="A4081" s="1372">
        <v>45535</v>
      </c>
      <c r="B4081" s="1373" t="s">
        <v>2397</v>
      </c>
      <c r="C4081" s="1373" t="s">
        <v>2465</v>
      </c>
      <c r="D4081" s="1373" t="s">
        <v>2466</v>
      </c>
      <c r="E4081" s="1373" t="s">
        <v>2001</v>
      </c>
      <c r="F4081" s="1373" t="s">
        <v>1399</v>
      </c>
      <c r="G4081" s="1375"/>
      <c r="H4081" s="1375"/>
      <c r="I4081" s="1375"/>
      <c r="J4081" s="1375"/>
      <c r="K4081" s="1375"/>
      <c r="L4081" s="1375"/>
    </row>
    <row r="4082" spans="1:12" ht="21">
      <c r="A4082" s="1372">
        <v>45535</v>
      </c>
      <c r="B4082" s="1373" t="s">
        <v>2397</v>
      </c>
      <c r="C4082" s="1373" t="s">
        <v>2465</v>
      </c>
      <c r="D4082" s="1373" t="s">
        <v>2466</v>
      </c>
      <c r="E4082" s="1373" t="s">
        <v>2002</v>
      </c>
      <c r="F4082" s="1373" t="s">
        <v>1400</v>
      </c>
      <c r="G4082" s="1374">
        <v>37300</v>
      </c>
      <c r="H4082" s="1374">
        <v>0</v>
      </c>
      <c r="I4082" s="1374">
        <v>424200</v>
      </c>
      <c r="J4082" s="1374">
        <v>0</v>
      </c>
      <c r="K4082" s="1374">
        <v>37300</v>
      </c>
      <c r="L4082" s="1374">
        <v>424200</v>
      </c>
    </row>
    <row r="4083" spans="1:12" ht="21">
      <c r="A4083" s="1372">
        <v>45535</v>
      </c>
      <c r="B4083" s="1373" t="s">
        <v>2397</v>
      </c>
      <c r="C4083" s="1373" t="s">
        <v>2465</v>
      </c>
      <c r="D4083" s="1373" t="s">
        <v>2466</v>
      </c>
      <c r="E4083" s="1373" t="s">
        <v>2003</v>
      </c>
      <c r="F4083" s="1373" t="s">
        <v>2332</v>
      </c>
      <c r="G4083" s="1375"/>
      <c r="H4083" s="1375"/>
      <c r="I4083" s="1375"/>
      <c r="J4083" s="1375"/>
      <c r="K4083" s="1375"/>
      <c r="L4083" s="1375"/>
    </row>
    <row r="4084" spans="1:12" ht="21">
      <c r="A4084" s="1372">
        <v>45535</v>
      </c>
      <c r="B4084" s="1373" t="s">
        <v>2397</v>
      </c>
      <c r="C4084" s="1373" t="s">
        <v>2465</v>
      </c>
      <c r="D4084" s="1373" t="s">
        <v>2466</v>
      </c>
      <c r="E4084" s="1373" t="s">
        <v>2005</v>
      </c>
      <c r="F4084" s="1373" t="s">
        <v>2333</v>
      </c>
      <c r="G4084" s="1375"/>
      <c r="H4084" s="1375"/>
      <c r="I4084" s="1375"/>
      <c r="J4084" s="1375"/>
      <c r="K4084" s="1375"/>
      <c r="L4084" s="1375"/>
    </row>
    <row r="4085" spans="1:12" ht="21">
      <c r="A4085" s="1372">
        <v>45535</v>
      </c>
      <c r="B4085" s="1373" t="s">
        <v>2397</v>
      </c>
      <c r="C4085" s="1373" t="s">
        <v>2465</v>
      </c>
      <c r="D4085" s="1373" t="s">
        <v>2466</v>
      </c>
      <c r="E4085" s="1373" t="s">
        <v>1064</v>
      </c>
      <c r="F4085" s="1373" t="s">
        <v>2334</v>
      </c>
      <c r="G4085" s="1375"/>
      <c r="H4085" s="1375"/>
      <c r="I4085" s="1375"/>
      <c r="J4085" s="1375"/>
      <c r="K4085" s="1375"/>
      <c r="L4085" s="1375"/>
    </row>
    <row r="4086" spans="1:12" ht="21">
      <c r="A4086" s="1372">
        <v>45535</v>
      </c>
      <c r="B4086" s="1373" t="s">
        <v>2397</v>
      </c>
      <c r="C4086" s="1373" t="s">
        <v>2465</v>
      </c>
      <c r="D4086" s="1373" t="s">
        <v>2466</v>
      </c>
      <c r="E4086" s="1373" t="s">
        <v>1065</v>
      </c>
      <c r="F4086" s="1373" t="s">
        <v>1699</v>
      </c>
      <c r="G4086" s="1374">
        <v>3537.92</v>
      </c>
      <c r="H4086" s="1374">
        <v>0</v>
      </c>
      <c r="I4086" s="1374">
        <v>38917.120000000003</v>
      </c>
      <c r="J4086" s="1374">
        <v>0</v>
      </c>
      <c r="K4086" s="1374">
        <v>3537.92</v>
      </c>
      <c r="L4086" s="1374">
        <v>38917.120000000003</v>
      </c>
    </row>
    <row r="4087" spans="1:12" ht="21">
      <c r="A4087" s="1372">
        <v>45535</v>
      </c>
      <c r="B4087" s="1373" t="s">
        <v>2397</v>
      </c>
      <c r="C4087" s="1373" t="s">
        <v>2465</v>
      </c>
      <c r="D4087" s="1373" t="s">
        <v>2466</v>
      </c>
      <c r="E4087" s="1373" t="s">
        <v>1066</v>
      </c>
      <c r="F4087" s="1373" t="s">
        <v>1700</v>
      </c>
      <c r="G4087" s="1374">
        <v>2400.0500000000002</v>
      </c>
      <c r="H4087" s="1374">
        <v>0</v>
      </c>
      <c r="I4087" s="1374">
        <v>26400.55</v>
      </c>
      <c r="J4087" s="1374">
        <v>0</v>
      </c>
      <c r="K4087" s="1374">
        <v>2400.0500000000002</v>
      </c>
      <c r="L4087" s="1374">
        <v>26400.55</v>
      </c>
    </row>
    <row r="4088" spans="1:12" ht="21">
      <c r="A4088" s="1372">
        <v>45535</v>
      </c>
      <c r="B4088" s="1373" t="s">
        <v>2397</v>
      </c>
      <c r="C4088" s="1373" t="s">
        <v>2465</v>
      </c>
      <c r="D4088" s="1373" t="s">
        <v>2466</v>
      </c>
      <c r="E4088" s="1373" t="s">
        <v>1067</v>
      </c>
      <c r="F4088" s="1373" t="s">
        <v>1701</v>
      </c>
      <c r="G4088" s="1375"/>
      <c r="H4088" s="1375"/>
      <c r="I4088" s="1375"/>
      <c r="J4088" s="1375"/>
      <c r="K4088" s="1375"/>
      <c r="L4088" s="1375"/>
    </row>
    <row r="4089" spans="1:12" ht="21">
      <c r="A4089" s="1372">
        <v>45535</v>
      </c>
      <c r="B4089" s="1373" t="s">
        <v>2397</v>
      </c>
      <c r="C4089" s="1373" t="s">
        <v>2465</v>
      </c>
      <c r="D4089" s="1373" t="s">
        <v>2466</v>
      </c>
      <c r="E4089" s="1373" t="s">
        <v>1068</v>
      </c>
      <c r="F4089" s="1373" t="s">
        <v>2335</v>
      </c>
      <c r="G4089" s="1375"/>
      <c r="H4089" s="1375"/>
      <c r="I4089" s="1375"/>
      <c r="J4089" s="1375"/>
      <c r="K4089" s="1375"/>
      <c r="L4089" s="1375"/>
    </row>
    <row r="4090" spans="1:12" ht="21">
      <c r="A4090" s="1372">
        <v>45535</v>
      </c>
      <c r="B4090" s="1373" t="s">
        <v>2397</v>
      </c>
      <c r="C4090" s="1373" t="s">
        <v>2465</v>
      </c>
      <c r="D4090" s="1373" t="s">
        <v>2466</v>
      </c>
      <c r="E4090" s="1373" t="s">
        <v>1069</v>
      </c>
      <c r="F4090" s="1373" t="s">
        <v>1702</v>
      </c>
      <c r="G4090" s="1375"/>
      <c r="H4090" s="1375"/>
      <c r="I4090" s="1375"/>
      <c r="J4090" s="1375"/>
      <c r="K4090" s="1375"/>
      <c r="L4090" s="1375"/>
    </row>
    <row r="4091" spans="1:12" ht="21">
      <c r="A4091" s="1372">
        <v>45535</v>
      </c>
      <c r="B4091" s="1373" t="s">
        <v>2397</v>
      </c>
      <c r="C4091" s="1373" t="s">
        <v>2465</v>
      </c>
      <c r="D4091" s="1373" t="s">
        <v>2466</v>
      </c>
      <c r="E4091" s="1373" t="s">
        <v>1070</v>
      </c>
      <c r="F4091" s="1373" t="s">
        <v>1703</v>
      </c>
      <c r="G4091" s="1375"/>
      <c r="H4091" s="1375"/>
      <c r="I4091" s="1375"/>
      <c r="J4091" s="1375"/>
      <c r="K4091" s="1375"/>
      <c r="L4091" s="1375"/>
    </row>
    <row r="4092" spans="1:12" ht="21">
      <c r="A4092" s="1372">
        <v>45535</v>
      </c>
      <c r="B4092" s="1373" t="s">
        <v>2397</v>
      </c>
      <c r="C4092" s="1373" t="s">
        <v>2465</v>
      </c>
      <c r="D4092" s="1373" t="s">
        <v>2466</v>
      </c>
      <c r="E4092" s="1373" t="s">
        <v>1071</v>
      </c>
      <c r="F4092" s="1373" t="s">
        <v>341</v>
      </c>
      <c r="G4092" s="1375"/>
      <c r="H4092" s="1375"/>
      <c r="I4092" s="1375"/>
      <c r="J4092" s="1375"/>
      <c r="K4092" s="1375"/>
      <c r="L4092" s="1375"/>
    </row>
    <row r="4093" spans="1:12" ht="21">
      <c r="A4093" s="1372">
        <v>45535</v>
      </c>
      <c r="B4093" s="1373" t="s">
        <v>2397</v>
      </c>
      <c r="C4093" s="1373" t="s">
        <v>2465</v>
      </c>
      <c r="D4093" s="1373" t="s">
        <v>2466</v>
      </c>
      <c r="E4093" s="1373" t="s">
        <v>1072</v>
      </c>
      <c r="F4093" s="1373" t="s">
        <v>2336</v>
      </c>
      <c r="G4093" s="1374">
        <v>4250</v>
      </c>
      <c r="H4093" s="1374">
        <v>0</v>
      </c>
      <c r="I4093" s="1374">
        <v>46750</v>
      </c>
      <c r="J4093" s="1374">
        <v>0</v>
      </c>
      <c r="K4093" s="1374">
        <v>4250</v>
      </c>
      <c r="L4093" s="1374">
        <v>46750</v>
      </c>
    </row>
    <row r="4094" spans="1:12" ht="21">
      <c r="A4094" s="1372">
        <v>45535</v>
      </c>
      <c r="B4094" s="1373" t="s">
        <v>2397</v>
      </c>
      <c r="C4094" s="1373" t="s">
        <v>2465</v>
      </c>
      <c r="D4094" s="1373" t="s">
        <v>2466</v>
      </c>
      <c r="E4094" s="1373" t="s">
        <v>1073</v>
      </c>
      <c r="F4094" s="1373" t="s">
        <v>2337</v>
      </c>
      <c r="G4094" s="1375"/>
      <c r="H4094" s="1375"/>
      <c r="I4094" s="1375"/>
      <c r="J4094" s="1375"/>
      <c r="K4094" s="1375"/>
      <c r="L4094" s="1375"/>
    </row>
    <row r="4095" spans="1:12" ht="21">
      <c r="A4095" s="1372">
        <v>45535</v>
      </c>
      <c r="B4095" s="1373" t="s">
        <v>2397</v>
      </c>
      <c r="C4095" s="1373" t="s">
        <v>2465</v>
      </c>
      <c r="D4095" s="1373" t="s">
        <v>2466</v>
      </c>
      <c r="E4095" s="1373" t="s">
        <v>1074</v>
      </c>
      <c r="F4095" s="1373" t="s">
        <v>2338</v>
      </c>
      <c r="G4095" s="1374">
        <v>41633.33</v>
      </c>
      <c r="H4095" s="1374">
        <v>0</v>
      </c>
      <c r="I4095" s="1374">
        <v>457966.63</v>
      </c>
      <c r="J4095" s="1374">
        <v>0</v>
      </c>
      <c r="K4095" s="1374">
        <v>41633.33</v>
      </c>
      <c r="L4095" s="1374">
        <v>457966.63</v>
      </c>
    </row>
    <row r="4096" spans="1:12" ht="21">
      <c r="A4096" s="1372">
        <v>45535</v>
      </c>
      <c r="B4096" s="1373" t="s">
        <v>2397</v>
      </c>
      <c r="C4096" s="1373" t="s">
        <v>2465</v>
      </c>
      <c r="D4096" s="1373" t="s">
        <v>2466</v>
      </c>
      <c r="E4096" s="1373" t="s">
        <v>1075</v>
      </c>
      <c r="F4096" s="1373" t="s">
        <v>2339</v>
      </c>
      <c r="G4096" s="1375"/>
      <c r="H4096" s="1375"/>
      <c r="I4096" s="1375"/>
      <c r="J4096" s="1375"/>
      <c r="K4096" s="1375"/>
      <c r="L4096" s="1375"/>
    </row>
    <row r="4097" spans="1:12" ht="21">
      <c r="A4097" s="1372">
        <v>45535</v>
      </c>
      <c r="B4097" s="1373" t="s">
        <v>2397</v>
      </c>
      <c r="C4097" s="1373" t="s">
        <v>2465</v>
      </c>
      <c r="D4097" s="1373" t="s">
        <v>2466</v>
      </c>
      <c r="E4097" s="1373" t="s">
        <v>1076</v>
      </c>
      <c r="F4097" s="1373" t="s">
        <v>2340</v>
      </c>
      <c r="G4097" s="1375"/>
      <c r="H4097" s="1375"/>
      <c r="I4097" s="1375"/>
      <c r="J4097" s="1375"/>
      <c r="K4097" s="1375"/>
      <c r="L4097" s="1375"/>
    </row>
    <row r="4098" spans="1:12" ht="21">
      <c r="A4098" s="1372">
        <v>45535</v>
      </c>
      <c r="B4098" s="1373" t="s">
        <v>2397</v>
      </c>
      <c r="C4098" s="1373" t="s">
        <v>2465</v>
      </c>
      <c r="D4098" s="1373" t="s">
        <v>2466</v>
      </c>
      <c r="E4098" s="1373" t="s">
        <v>1077</v>
      </c>
      <c r="F4098" s="1373" t="s">
        <v>2341</v>
      </c>
      <c r="G4098" s="1375"/>
      <c r="H4098" s="1375"/>
      <c r="I4098" s="1375"/>
      <c r="J4098" s="1375"/>
      <c r="K4098" s="1375"/>
      <c r="L4098" s="1375"/>
    </row>
    <row r="4099" spans="1:12" ht="21">
      <c r="A4099" s="1372">
        <v>45535</v>
      </c>
      <c r="B4099" s="1373" t="s">
        <v>2397</v>
      </c>
      <c r="C4099" s="1373" t="s">
        <v>2465</v>
      </c>
      <c r="D4099" s="1373" t="s">
        <v>2466</v>
      </c>
      <c r="E4099" s="1373" t="s">
        <v>2007</v>
      </c>
      <c r="F4099" s="1373" t="s">
        <v>2342</v>
      </c>
      <c r="G4099" s="1375"/>
      <c r="H4099" s="1375"/>
      <c r="I4099" s="1375"/>
      <c r="J4099" s="1375"/>
      <c r="K4099" s="1375"/>
      <c r="L4099" s="1375"/>
    </row>
    <row r="4100" spans="1:12" ht="21">
      <c r="A4100" s="1372">
        <v>45535</v>
      </c>
      <c r="B4100" s="1373" t="s">
        <v>2397</v>
      </c>
      <c r="C4100" s="1373" t="s">
        <v>2465</v>
      </c>
      <c r="D4100" s="1373" t="s">
        <v>2466</v>
      </c>
      <c r="E4100" s="1373" t="s">
        <v>1078</v>
      </c>
      <c r="F4100" s="1373" t="s">
        <v>2343</v>
      </c>
      <c r="G4100" s="1375"/>
      <c r="H4100" s="1375"/>
      <c r="I4100" s="1375"/>
      <c r="J4100" s="1375"/>
      <c r="K4100" s="1375"/>
      <c r="L4100" s="1375"/>
    </row>
    <row r="4101" spans="1:12" ht="21">
      <c r="A4101" s="1372">
        <v>45535</v>
      </c>
      <c r="B4101" s="1373" t="s">
        <v>2397</v>
      </c>
      <c r="C4101" s="1373" t="s">
        <v>2465</v>
      </c>
      <c r="D4101" s="1373" t="s">
        <v>2466</v>
      </c>
      <c r="E4101" s="1373" t="s">
        <v>1079</v>
      </c>
      <c r="F4101" s="1373" t="s">
        <v>2344</v>
      </c>
      <c r="G4101" s="1374">
        <v>276577.5</v>
      </c>
      <c r="H4101" s="1374">
        <v>0</v>
      </c>
      <c r="I4101" s="1374">
        <v>2909782.5</v>
      </c>
      <c r="J4101" s="1374">
        <v>0</v>
      </c>
      <c r="K4101" s="1374">
        <v>276577.5</v>
      </c>
      <c r="L4101" s="1374">
        <v>2909782.5</v>
      </c>
    </row>
    <row r="4102" spans="1:12" ht="21">
      <c r="A4102" s="1372">
        <v>45535</v>
      </c>
      <c r="B4102" s="1373" t="s">
        <v>2397</v>
      </c>
      <c r="C4102" s="1373" t="s">
        <v>2465</v>
      </c>
      <c r="D4102" s="1373" t="s">
        <v>2466</v>
      </c>
      <c r="E4102" s="1373" t="s">
        <v>1080</v>
      </c>
      <c r="F4102" s="1373" t="s">
        <v>2345</v>
      </c>
      <c r="G4102" s="1375"/>
      <c r="H4102" s="1375"/>
      <c r="I4102" s="1375"/>
      <c r="J4102" s="1375"/>
      <c r="K4102" s="1375"/>
      <c r="L4102" s="1375"/>
    </row>
    <row r="4103" spans="1:12" ht="21">
      <c r="A4103" s="1372">
        <v>45535</v>
      </c>
      <c r="B4103" s="1373" t="s">
        <v>2397</v>
      </c>
      <c r="C4103" s="1373" t="s">
        <v>2465</v>
      </c>
      <c r="D4103" s="1373" t="s">
        <v>2466</v>
      </c>
      <c r="E4103" s="1373" t="s">
        <v>1081</v>
      </c>
      <c r="F4103" s="1373" t="s">
        <v>342</v>
      </c>
      <c r="G4103" s="1375"/>
      <c r="H4103" s="1375"/>
      <c r="I4103" s="1375"/>
      <c r="J4103" s="1375"/>
      <c r="K4103" s="1375"/>
      <c r="L4103" s="1375"/>
    </row>
    <row r="4104" spans="1:12" ht="21">
      <c r="A4104" s="1372">
        <v>45535</v>
      </c>
      <c r="B4104" s="1373" t="s">
        <v>2397</v>
      </c>
      <c r="C4104" s="1373" t="s">
        <v>2465</v>
      </c>
      <c r="D4104" s="1373" t="s">
        <v>2466</v>
      </c>
      <c r="E4104" s="1373" t="s">
        <v>1082</v>
      </c>
      <c r="F4104" s="1373" t="s">
        <v>2346</v>
      </c>
      <c r="G4104" s="1375"/>
      <c r="H4104" s="1375"/>
      <c r="I4104" s="1375"/>
      <c r="J4104" s="1375"/>
      <c r="K4104" s="1375"/>
      <c r="L4104" s="1375"/>
    </row>
    <row r="4105" spans="1:12" ht="21">
      <c r="A4105" s="1372">
        <v>45535</v>
      </c>
      <c r="B4105" s="1373" t="s">
        <v>2397</v>
      </c>
      <c r="C4105" s="1373" t="s">
        <v>2465</v>
      </c>
      <c r="D4105" s="1373" t="s">
        <v>2466</v>
      </c>
      <c r="E4105" s="1373" t="s">
        <v>1083</v>
      </c>
      <c r="F4105" s="1373" t="s">
        <v>343</v>
      </c>
      <c r="G4105" s="1375"/>
      <c r="H4105" s="1375"/>
      <c r="I4105" s="1375"/>
      <c r="J4105" s="1375"/>
      <c r="K4105" s="1375"/>
      <c r="L4105" s="1375"/>
    </row>
    <row r="4106" spans="1:12" ht="21">
      <c r="A4106" s="1372">
        <v>45535</v>
      </c>
      <c r="B4106" s="1373" t="s">
        <v>2397</v>
      </c>
      <c r="C4106" s="1373" t="s">
        <v>2465</v>
      </c>
      <c r="D4106" s="1373" t="s">
        <v>2466</v>
      </c>
      <c r="E4106" s="1373" t="s">
        <v>1084</v>
      </c>
      <c r="F4106" s="1373" t="s">
        <v>344</v>
      </c>
      <c r="G4106" s="1375"/>
      <c r="H4106" s="1375"/>
      <c r="I4106" s="1375"/>
      <c r="J4106" s="1375"/>
      <c r="K4106" s="1375"/>
      <c r="L4106" s="1375"/>
    </row>
    <row r="4107" spans="1:12" ht="21">
      <c r="A4107" s="1372">
        <v>45535</v>
      </c>
      <c r="B4107" s="1373" t="s">
        <v>2397</v>
      </c>
      <c r="C4107" s="1373" t="s">
        <v>2465</v>
      </c>
      <c r="D4107" s="1373" t="s">
        <v>2466</v>
      </c>
      <c r="E4107" s="1373" t="s">
        <v>1085</v>
      </c>
      <c r="F4107" s="1373" t="s">
        <v>345</v>
      </c>
      <c r="G4107" s="1375"/>
      <c r="H4107" s="1375"/>
      <c r="I4107" s="1375"/>
      <c r="J4107" s="1375"/>
      <c r="K4107" s="1375"/>
      <c r="L4107" s="1375"/>
    </row>
    <row r="4108" spans="1:12" ht="21">
      <c r="A4108" s="1372">
        <v>45535</v>
      </c>
      <c r="B4108" s="1373" t="s">
        <v>2397</v>
      </c>
      <c r="C4108" s="1373" t="s">
        <v>2465</v>
      </c>
      <c r="D4108" s="1373" t="s">
        <v>2466</v>
      </c>
      <c r="E4108" s="1373" t="s">
        <v>1086</v>
      </c>
      <c r="F4108" s="1373" t="s">
        <v>2347</v>
      </c>
      <c r="G4108" s="1375"/>
      <c r="H4108" s="1375"/>
      <c r="I4108" s="1375"/>
      <c r="J4108" s="1375"/>
      <c r="K4108" s="1375"/>
      <c r="L4108" s="1375"/>
    </row>
    <row r="4109" spans="1:12" ht="21">
      <c r="A4109" s="1372">
        <v>45535</v>
      </c>
      <c r="B4109" s="1373" t="s">
        <v>2397</v>
      </c>
      <c r="C4109" s="1373" t="s">
        <v>2465</v>
      </c>
      <c r="D4109" s="1373" t="s">
        <v>2466</v>
      </c>
      <c r="E4109" s="1373" t="s">
        <v>1087</v>
      </c>
      <c r="F4109" s="1373" t="s">
        <v>2348</v>
      </c>
      <c r="G4109" s="1375"/>
      <c r="H4109" s="1375"/>
      <c r="I4109" s="1375"/>
      <c r="J4109" s="1375"/>
      <c r="K4109" s="1375"/>
      <c r="L4109" s="1375"/>
    </row>
    <row r="4110" spans="1:12" ht="21">
      <c r="A4110" s="1372">
        <v>45535</v>
      </c>
      <c r="B4110" s="1373" t="s">
        <v>2397</v>
      </c>
      <c r="C4110" s="1373" t="s">
        <v>2465</v>
      </c>
      <c r="D4110" s="1373" t="s">
        <v>2466</v>
      </c>
      <c r="E4110" s="1373" t="s">
        <v>1088</v>
      </c>
      <c r="F4110" s="1373" t="s">
        <v>2349</v>
      </c>
      <c r="G4110" s="1375"/>
      <c r="H4110" s="1375"/>
      <c r="I4110" s="1375"/>
      <c r="J4110" s="1375"/>
      <c r="K4110" s="1375"/>
      <c r="L4110" s="1375"/>
    </row>
    <row r="4111" spans="1:12" ht="21">
      <c r="A4111" s="1372">
        <v>45535</v>
      </c>
      <c r="B4111" s="1373" t="s">
        <v>2397</v>
      </c>
      <c r="C4111" s="1373" t="s">
        <v>2465</v>
      </c>
      <c r="D4111" s="1373" t="s">
        <v>2466</v>
      </c>
      <c r="E4111" s="1373" t="s">
        <v>1089</v>
      </c>
      <c r="F4111" s="1373" t="s">
        <v>2350</v>
      </c>
      <c r="G4111" s="1375"/>
      <c r="H4111" s="1375"/>
      <c r="I4111" s="1375"/>
      <c r="J4111" s="1375"/>
      <c r="K4111" s="1375"/>
      <c r="L4111" s="1375"/>
    </row>
    <row r="4112" spans="1:12" ht="21">
      <c r="A4112" s="1372">
        <v>45535</v>
      </c>
      <c r="B4112" s="1373" t="s">
        <v>2397</v>
      </c>
      <c r="C4112" s="1373" t="s">
        <v>2465</v>
      </c>
      <c r="D4112" s="1373" t="s">
        <v>2466</v>
      </c>
      <c r="E4112" s="1373" t="s">
        <v>1090</v>
      </c>
      <c r="F4112" s="1373" t="s">
        <v>2351</v>
      </c>
      <c r="G4112" s="1374">
        <v>38882.160000000003</v>
      </c>
      <c r="H4112" s="1374">
        <v>0</v>
      </c>
      <c r="I4112" s="1374">
        <v>430464.87</v>
      </c>
      <c r="J4112" s="1374">
        <v>0</v>
      </c>
      <c r="K4112" s="1374">
        <v>38882.160000000003</v>
      </c>
      <c r="L4112" s="1374">
        <v>430464.87</v>
      </c>
    </row>
    <row r="4113" spans="1:12" ht="21">
      <c r="A4113" s="1372">
        <v>45535</v>
      </c>
      <c r="B4113" s="1373" t="s">
        <v>2397</v>
      </c>
      <c r="C4113" s="1373" t="s">
        <v>2465</v>
      </c>
      <c r="D4113" s="1373" t="s">
        <v>2466</v>
      </c>
      <c r="E4113" s="1373" t="s">
        <v>1091</v>
      </c>
      <c r="F4113" s="1373" t="s">
        <v>2352</v>
      </c>
      <c r="G4113" s="1374">
        <v>30517.46</v>
      </c>
      <c r="H4113" s="1374">
        <v>0</v>
      </c>
      <c r="I4113" s="1374">
        <v>335692.06</v>
      </c>
      <c r="J4113" s="1374">
        <v>0</v>
      </c>
      <c r="K4113" s="1374">
        <v>30517.46</v>
      </c>
      <c r="L4113" s="1374">
        <v>335692.06</v>
      </c>
    </row>
    <row r="4114" spans="1:12" ht="21">
      <c r="A4114" s="1372">
        <v>45535</v>
      </c>
      <c r="B4114" s="1373" t="s">
        <v>2397</v>
      </c>
      <c r="C4114" s="1373" t="s">
        <v>2465</v>
      </c>
      <c r="D4114" s="1373" t="s">
        <v>2466</v>
      </c>
      <c r="E4114" s="1373" t="s">
        <v>1092</v>
      </c>
      <c r="F4114" s="1373" t="s">
        <v>2353</v>
      </c>
      <c r="G4114" s="1374">
        <v>2761.11</v>
      </c>
      <c r="H4114" s="1374">
        <v>0</v>
      </c>
      <c r="I4114" s="1374">
        <v>24849.99</v>
      </c>
      <c r="J4114" s="1374">
        <v>0</v>
      </c>
      <c r="K4114" s="1374">
        <v>2761.11</v>
      </c>
      <c r="L4114" s="1374">
        <v>24849.99</v>
      </c>
    </row>
    <row r="4115" spans="1:12" ht="21">
      <c r="A4115" s="1372">
        <v>45535</v>
      </c>
      <c r="B4115" s="1373" t="s">
        <v>2397</v>
      </c>
      <c r="C4115" s="1373" t="s">
        <v>2465</v>
      </c>
      <c r="D4115" s="1373" t="s">
        <v>2466</v>
      </c>
      <c r="E4115" s="1373" t="s">
        <v>1093</v>
      </c>
      <c r="F4115" s="1373" t="s">
        <v>2354</v>
      </c>
      <c r="G4115" s="1374">
        <v>16189.63</v>
      </c>
      <c r="H4115" s="1374">
        <v>0</v>
      </c>
      <c r="I4115" s="1374">
        <v>178085.93</v>
      </c>
      <c r="J4115" s="1374">
        <v>0</v>
      </c>
      <c r="K4115" s="1374">
        <v>16189.63</v>
      </c>
      <c r="L4115" s="1374">
        <v>178085.93</v>
      </c>
    </row>
    <row r="4116" spans="1:12" ht="21">
      <c r="A4116" s="1372">
        <v>45535</v>
      </c>
      <c r="B4116" s="1373" t="s">
        <v>2397</v>
      </c>
      <c r="C4116" s="1373" t="s">
        <v>2465</v>
      </c>
      <c r="D4116" s="1373" t="s">
        <v>2466</v>
      </c>
      <c r="E4116" s="1373" t="s">
        <v>1094</v>
      </c>
      <c r="F4116" s="1373" t="s">
        <v>2355</v>
      </c>
      <c r="G4116" s="1374">
        <v>250</v>
      </c>
      <c r="H4116" s="1374">
        <v>0</v>
      </c>
      <c r="I4116" s="1374">
        <v>2750</v>
      </c>
      <c r="J4116" s="1374">
        <v>0</v>
      </c>
      <c r="K4116" s="1374">
        <v>250</v>
      </c>
      <c r="L4116" s="1374">
        <v>2750</v>
      </c>
    </row>
    <row r="4117" spans="1:12" ht="21">
      <c r="A4117" s="1372">
        <v>45535</v>
      </c>
      <c r="B4117" s="1373" t="s">
        <v>2397</v>
      </c>
      <c r="C4117" s="1373" t="s">
        <v>2465</v>
      </c>
      <c r="D4117" s="1373" t="s">
        <v>2466</v>
      </c>
      <c r="E4117" s="1373" t="s">
        <v>1095</v>
      </c>
      <c r="F4117" s="1373" t="s">
        <v>1352</v>
      </c>
      <c r="G4117" s="1375"/>
      <c r="H4117" s="1375"/>
      <c r="I4117" s="1375"/>
      <c r="J4117" s="1375"/>
      <c r="K4117" s="1375"/>
      <c r="L4117" s="1375"/>
    </row>
    <row r="4118" spans="1:12" ht="21">
      <c r="A4118" s="1372">
        <v>45535</v>
      </c>
      <c r="B4118" s="1373" t="s">
        <v>2397</v>
      </c>
      <c r="C4118" s="1373" t="s">
        <v>2465</v>
      </c>
      <c r="D4118" s="1373" t="s">
        <v>2466</v>
      </c>
      <c r="E4118" s="1373" t="s">
        <v>1096</v>
      </c>
      <c r="F4118" s="1373" t="s">
        <v>2356</v>
      </c>
      <c r="G4118" s="1375"/>
      <c r="H4118" s="1375"/>
      <c r="I4118" s="1375"/>
      <c r="J4118" s="1375"/>
      <c r="K4118" s="1375"/>
      <c r="L4118" s="1375"/>
    </row>
    <row r="4119" spans="1:12" ht="21">
      <c r="A4119" s="1372">
        <v>45535</v>
      </c>
      <c r="B4119" s="1373" t="s">
        <v>2397</v>
      </c>
      <c r="C4119" s="1373" t="s">
        <v>2465</v>
      </c>
      <c r="D4119" s="1373" t="s">
        <v>2466</v>
      </c>
      <c r="E4119" s="1373" t="s">
        <v>1097</v>
      </c>
      <c r="F4119" s="1373" t="s">
        <v>1353</v>
      </c>
      <c r="G4119" s="1375"/>
      <c r="H4119" s="1375"/>
      <c r="I4119" s="1375"/>
      <c r="J4119" s="1375"/>
      <c r="K4119" s="1375"/>
      <c r="L4119" s="1375"/>
    </row>
    <row r="4120" spans="1:12" ht="21">
      <c r="A4120" s="1372">
        <v>45535</v>
      </c>
      <c r="B4120" s="1373" t="s">
        <v>2397</v>
      </c>
      <c r="C4120" s="1373" t="s">
        <v>2465</v>
      </c>
      <c r="D4120" s="1373" t="s">
        <v>2466</v>
      </c>
      <c r="E4120" s="1373" t="s">
        <v>1098</v>
      </c>
      <c r="F4120" s="1373" t="s">
        <v>1354</v>
      </c>
      <c r="G4120" s="1374">
        <v>1622.22</v>
      </c>
      <c r="H4120" s="1374">
        <v>0</v>
      </c>
      <c r="I4120" s="1374">
        <v>17844.419999999998</v>
      </c>
      <c r="J4120" s="1374">
        <v>0</v>
      </c>
      <c r="K4120" s="1374">
        <v>1622.22</v>
      </c>
      <c r="L4120" s="1374">
        <v>17844.419999999998</v>
      </c>
    </row>
    <row r="4121" spans="1:12" ht="21">
      <c r="A4121" s="1372">
        <v>45535</v>
      </c>
      <c r="B4121" s="1373" t="s">
        <v>2397</v>
      </c>
      <c r="C4121" s="1373" t="s">
        <v>2465</v>
      </c>
      <c r="D4121" s="1373" t="s">
        <v>2466</v>
      </c>
      <c r="E4121" s="1373" t="s">
        <v>1099</v>
      </c>
      <c r="F4121" s="1373" t="s">
        <v>2357</v>
      </c>
      <c r="G4121" s="1374">
        <v>25689.61</v>
      </c>
      <c r="H4121" s="1374">
        <v>0</v>
      </c>
      <c r="I4121" s="1374">
        <v>241371.38</v>
      </c>
      <c r="J4121" s="1374">
        <v>0</v>
      </c>
      <c r="K4121" s="1374">
        <v>25689.61</v>
      </c>
      <c r="L4121" s="1374">
        <v>241371.38</v>
      </c>
    </row>
    <row r="4122" spans="1:12" ht="21">
      <c r="A4122" s="1372">
        <v>45535</v>
      </c>
      <c r="B4122" s="1373" t="s">
        <v>2397</v>
      </c>
      <c r="C4122" s="1373" t="s">
        <v>2465</v>
      </c>
      <c r="D4122" s="1373" t="s">
        <v>2466</v>
      </c>
      <c r="E4122" s="1373" t="s">
        <v>1100</v>
      </c>
      <c r="F4122" s="1373" t="s">
        <v>2358</v>
      </c>
      <c r="G4122" s="1374">
        <v>38073.33</v>
      </c>
      <c r="H4122" s="1374">
        <v>0</v>
      </c>
      <c r="I4122" s="1374">
        <v>350906.64</v>
      </c>
      <c r="J4122" s="1374">
        <v>0</v>
      </c>
      <c r="K4122" s="1374">
        <v>38073.33</v>
      </c>
      <c r="L4122" s="1374">
        <v>350906.64</v>
      </c>
    </row>
    <row r="4123" spans="1:12" ht="21">
      <c r="A4123" s="1372">
        <v>45535</v>
      </c>
      <c r="B4123" s="1373" t="s">
        <v>2397</v>
      </c>
      <c r="C4123" s="1373" t="s">
        <v>2465</v>
      </c>
      <c r="D4123" s="1373" t="s">
        <v>2466</v>
      </c>
      <c r="E4123" s="1373" t="s">
        <v>1101</v>
      </c>
      <c r="F4123" s="1373" t="s">
        <v>1356</v>
      </c>
      <c r="G4123" s="1374">
        <v>742.33</v>
      </c>
      <c r="H4123" s="1374">
        <v>0</v>
      </c>
      <c r="I4123" s="1374">
        <v>37786.629999999997</v>
      </c>
      <c r="J4123" s="1374">
        <v>0</v>
      </c>
      <c r="K4123" s="1374">
        <v>742.33</v>
      </c>
      <c r="L4123" s="1374">
        <v>37786.629999999997</v>
      </c>
    </row>
    <row r="4124" spans="1:12" ht="21">
      <c r="A4124" s="1372">
        <v>45535</v>
      </c>
      <c r="B4124" s="1373" t="s">
        <v>2397</v>
      </c>
      <c r="C4124" s="1373" t="s">
        <v>2465</v>
      </c>
      <c r="D4124" s="1373" t="s">
        <v>2466</v>
      </c>
      <c r="E4124" s="1373" t="s">
        <v>1102</v>
      </c>
      <c r="F4124" s="1373" t="s">
        <v>1357</v>
      </c>
      <c r="G4124" s="1374">
        <v>2879.5</v>
      </c>
      <c r="H4124" s="1374">
        <v>0</v>
      </c>
      <c r="I4124" s="1374">
        <v>38291.74</v>
      </c>
      <c r="J4124" s="1374">
        <v>0</v>
      </c>
      <c r="K4124" s="1374">
        <v>2879.5</v>
      </c>
      <c r="L4124" s="1374">
        <v>38291.74</v>
      </c>
    </row>
    <row r="4125" spans="1:12" ht="21">
      <c r="A4125" s="1372">
        <v>45535</v>
      </c>
      <c r="B4125" s="1373" t="s">
        <v>2397</v>
      </c>
      <c r="C4125" s="1373" t="s">
        <v>2465</v>
      </c>
      <c r="D4125" s="1373" t="s">
        <v>2466</v>
      </c>
      <c r="E4125" s="1373" t="s">
        <v>1103</v>
      </c>
      <c r="F4125" s="1373" t="s">
        <v>1358</v>
      </c>
      <c r="G4125" s="1374">
        <v>2175.9299999999998</v>
      </c>
      <c r="H4125" s="1374">
        <v>0</v>
      </c>
      <c r="I4125" s="1374">
        <v>20992.74</v>
      </c>
      <c r="J4125" s="1374">
        <v>0</v>
      </c>
      <c r="K4125" s="1374">
        <v>2175.9299999999998</v>
      </c>
      <c r="L4125" s="1374">
        <v>20992.74</v>
      </c>
    </row>
    <row r="4126" spans="1:12" ht="21">
      <c r="A4126" s="1372">
        <v>45535</v>
      </c>
      <c r="B4126" s="1373" t="s">
        <v>2397</v>
      </c>
      <c r="C4126" s="1373" t="s">
        <v>2465</v>
      </c>
      <c r="D4126" s="1373" t="s">
        <v>2466</v>
      </c>
      <c r="E4126" s="1373" t="s">
        <v>1104</v>
      </c>
      <c r="F4126" s="1373" t="s">
        <v>2359</v>
      </c>
      <c r="G4126" s="1374">
        <v>833.33</v>
      </c>
      <c r="H4126" s="1374">
        <v>0</v>
      </c>
      <c r="I4126" s="1374">
        <v>9166.6299999999992</v>
      </c>
      <c r="J4126" s="1374">
        <v>0</v>
      </c>
      <c r="K4126" s="1374">
        <v>833.33</v>
      </c>
      <c r="L4126" s="1374">
        <v>9166.6299999999992</v>
      </c>
    </row>
    <row r="4127" spans="1:12" ht="21">
      <c r="A4127" s="1372">
        <v>45535</v>
      </c>
      <c r="B4127" s="1373" t="s">
        <v>2397</v>
      </c>
      <c r="C4127" s="1373" t="s">
        <v>2465</v>
      </c>
      <c r="D4127" s="1373" t="s">
        <v>2466</v>
      </c>
      <c r="E4127" s="1373" t="s">
        <v>1105</v>
      </c>
      <c r="F4127" s="1373" t="s">
        <v>2360</v>
      </c>
      <c r="G4127" s="1374">
        <v>123503.38</v>
      </c>
      <c r="H4127" s="1374">
        <v>0</v>
      </c>
      <c r="I4127" s="1374">
        <v>1465843.84</v>
      </c>
      <c r="J4127" s="1374">
        <v>0</v>
      </c>
      <c r="K4127" s="1374">
        <v>123503.38</v>
      </c>
      <c r="L4127" s="1374">
        <v>1465843.84</v>
      </c>
    </row>
    <row r="4128" spans="1:12" ht="21">
      <c r="A4128" s="1372">
        <v>45535</v>
      </c>
      <c r="B4128" s="1373" t="s">
        <v>2397</v>
      </c>
      <c r="C4128" s="1373" t="s">
        <v>2465</v>
      </c>
      <c r="D4128" s="1373" t="s">
        <v>2466</v>
      </c>
      <c r="E4128" s="1373" t="s">
        <v>1106</v>
      </c>
      <c r="F4128" s="1373" t="s">
        <v>1359</v>
      </c>
      <c r="G4128" s="1374">
        <v>121590.83</v>
      </c>
      <c r="H4128" s="1374">
        <v>0</v>
      </c>
      <c r="I4128" s="1374">
        <v>1284209.8</v>
      </c>
      <c r="J4128" s="1374">
        <v>0</v>
      </c>
      <c r="K4128" s="1374">
        <v>121590.83</v>
      </c>
      <c r="L4128" s="1374">
        <v>1284209.8</v>
      </c>
    </row>
    <row r="4129" spans="1:12" ht="21">
      <c r="A4129" s="1372">
        <v>45535</v>
      </c>
      <c r="B4129" s="1373" t="s">
        <v>2397</v>
      </c>
      <c r="C4129" s="1373" t="s">
        <v>2465</v>
      </c>
      <c r="D4129" s="1373" t="s">
        <v>2466</v>
      </c>
      <c r="E4129" s="1373" t="s">
        <v>1107</v>
      </c>
      <c r="F4129" s="1373" t="s">
        <v>352</v>
      </c>
      <c r="G4129" s="1374">
        <v>4050.42</v>
      </c>
      <c r="H4129" s="1374">
        <v>0</v>
      </c>
      <c r="I4129" s="1374">
        <v>48720.29</v>
      </c>
      <c r="J4129" s="1374">
        <v>0</v>
      </c>
      <c r="K4129" s="1374">
        <v>4050.42</v>
      </c>
      <c r="L4129" s="1374">
        <v>48720.29</v>
      </c>
    </row>
    <row r="4130" spans="1:12" ht="21">
      <c r="A4130" s="1372">
        <v>45535</v>
      </c>
      <c r="B4130" s="1373" t="s">
        <v>2397</v>
      </c>
      <c r="C4130" s="1373" t="s">
        <v>2465</v>
      </c>
      <c r="D4130" s="1373" t="s">
        <v>2466</v>
      </c>
      <c r="E4130" s="1373" t="s">
        <v>1108</v>
      </c>
      <c r="F4130" s="1373" t="s">
        <v>1360</v>
      </c>
      <c r="G4130" s="1374">
        <v>765</v>
      </c>
      <c r="H4130" s="1374">
        <v>0</v>
      </c>
      <c r="I4130" s="1374">
        <v>8415</v>
      </c>
      <c r="J4130" s="1374">
        <v>0</v>
      </c>
      <c r="K4130" s="1374">
        <v>765</v>
      </c>
      <c r="L4130" s="1374">
        <v>8415</v>
      </c>
    </row>
    <row r="4131" spans="1:12" ht="21">
      <c r="A4131" s="1372">
        <v>45535</v>
      </c>
      <c r="B4131" s="1373" t="s">
        <v>2397</v>
      </c>
      <c r="C4131" s="1373" t="s">
        <v>2465</v>
      </c>
      <c r="D4131" s="1373" t="s">
        <v>2466</v>
      </c>
      <c r="E4131" s="1373" t="s">
        <v>1109</v>
      </c>
      <c r="F4131" s="1373" t="s">
        <v>2361</v>
      </c>
      <c r="G4131" s="1374">
        <v>25000</v>
      </c>
      <c r="H4131" s="1374">
        <v>0</v>
      </c>
      <c r="I4131" s="1374">
        <v>200000</v>
      </c>
      <c r="J4131" s="1374">
        <v>0</v>
      </c>
      <c r="K4131" s="1374">
        <v>25000</v>
      </c>
      <c r="L4131" s="1374">
        <v>200000</v>
      </c>
    </row>
    <row r="4132" spans="1:12" ht="21">
      <c r="A4132" s="1372">
        <v>45535</v>
      </c>
      <c r="B4132" s="1373" t="s">
        <v>2397</v>
      </c>
      <c r="C4132" s="1373" t="s">
        <v>2465</v>
      </c>
      <c r="D4132" s="1373" t="s">
        <v>2466</v>
      </c>
      <c r="E4132" s="1373" t="s">
        <v>1110</v>
      </c>
      <c r="F4132" s="1373" t="s">
        <v>2362</v>
      </c>
      <c r="G4132" s="1375"/>
      <c r="H4132" s="1375"/>
      <c r="I4132" s="1375"/>
      <c r="J4132" s="1375"/>
      <c r="K4132" s="1375"/>
      <c r="L4132" s="1375"/>
    </row>
    <row r="4133" spans="1:12" ht="21">
      <c r="A4133" s="1372">
        <v>45535</v>
      </c>
      <c r="B4133" s="1373" t="s">
        <v>2397</v>
      </c>
      <c r="C4133" s="1373" t="s">
        <v>2465</v>
      </c>
      <c r="D4133" s="1373" t="s">
        <v>2466</v>
      </c>
      <c r="E4133" s="1373" t="s">
        <v>1111</v>
      </c>
      <c r="F4133" s="1373" t="s">
        <v>2363</v>
      </c>
      <c r="G4133" s="1375"/>
      <c r="H4133" s="1375"/>
      <c r="I4133" s="1375"/>
      <c r="J4133" s="1375"/>
      <c r="K4133" s="1375"/>
      <c r="L4133" s="1375"/>
    </row>
    <row r="4134" spans="1:12" ht="21">
      <c r="A4134" s="1372">
        <v>45535</v>
      </c>
      <c r="B4134" s="1373" t="s">
        <v>2397</v>
      </c>
      <c r="C4134" s="1373" t="s">
        <v>2465</v>
      </c>
      <c r="D4134" s="1373" t="s">
        <v>2466</v>
      </c>
      <c r="E4134" s="1373" t="s">
        <v>1112</v>
      </c>
      <c r="F4134" s="1373" t="s">
        <v>2364</v>
      </c>
      <c r="G4134" s="1375"/>
      <c r="H4134" s="1375"/>
      <c r="I4134" s="1375"/>
      <c r="J4134" s="1375"/>
      <c r="K4134" s="1375"/>
      <c r="L4134" s="1375"/>
    </row>
    <row r="4135" spans="1:12" ht="21">
      <c r="A4135" s="1372">
        <v>45535</v>
      </c>
      <c r="B4135" s="1373" t="s">
        <v>2397</v>
      </c>
      <c r="C4135" s="1373" t="s">
        <v>2465</v>
      </c>
      <c r="D4135" s="1373" t="s">
        <v>2466</v>
      </c>
      <c r="E4135" s="1373" t="s">
        <v>1113</v>
      </c>
      <c r="F4135" s="1373" t="s">
        <v>355</v>
      </c>
      <c r="G4135" s="1375"/>
      <c r="H4135" s="1375"/>
      <c r="I4135" s="1375"/>
      <c r="J4135" s="1375"/>
      <c r="K4135" s="1375"/>
      <c r="L4135" s="1375"/>
    </row>
    <row r="4136" spans="1:12" ht="21">
      <c r="A4136" s="1372">
        <v>45535</v>
      </c>
      <c r="B4136" s="1373" t="s">
        <v>2397</v>
      </c>
      <c r="C4136" s="1373" t="s">
        <v>2465</v>
      </c>
      <c r="D4136" s="1373" t="s">
        <v>2466</v>
      </c>
      <c r="E4136" s="1373" t="s">
        <v>1114</v>
      </c>
      <c r="F4136" s="1373" t="s">
        <v>356</v>
      </c>
      <c r="G4136" s="1375"/>
      <c r="H4136" s="1375"/>
      <c r="I4136" s="1375"/>
      <c r="J4136" s="1375"/>
      <c r="K4136" s="1375"/>
      <c r="L4136" s="1375"/>
    </row>
    <row r="4137" spans="1:12" ht="21">
      <c r="A4137" s="1372">
        <v>45535</v>
      </c>
      <c r="B4137" s="1373" t="s">
        <v>2397</v>
      </c>
      <c r="C4137" s="1373" t="s">
        <v>2465</v>
      </c>
      <c r="D4137" s="1373" t="s">
        <v>2466</v>
      </c>
      <c r="E4137" s="1373" t="s">
        <v>1115</v>
      </c>
      <c r="F4137" s="1373" t="s">
        <v>357</v>
      </c>
      <c r="G4137" s="1375"/>
      <c r="H4137" s="1375"/>
      <c r="I4137" s="1375"/>
      <c r="J4137" s="1375"/>
      <c r="K4137" s="1375"/>
      <c r="L4137" s="1375"/>
    </row>
    <row r="4138" spans="1:12" ht="21">
      <c r="A4138" s="1372">
        <v>45535</v>
      </c>
      <c r="B4138" s="1373" t="s">
        <v>2397</v>
      </c>
      <c r="C4138" s="1373" t="s">
        <v>2465</v>
      </c>
      <c r="D4138" s="1373" t="s">
        <v>2466</v>
      </c>
      <c r="E4138" s="1373" t="s">
        <v>1116</v>
      </c>
      <c r="F4138" s="1373" t="s">
        <v>358</v>
      </c>
      <c r="G4138" s="1375"/>
      <c r="H4138" s="1375"/>
      <c r="I4138" s="1375"/>
      <c r="J4138" s="1375"/>
      <c r="K4138" s="1375"/>
      <c r="L4138" s="1375"/>
    </row>
    <row r="4139" spans="1:12" ht="21">
      <c r="A4139" s="1372">
        <v>45535</v>
      </c>
      <c r="B4139" s="1373" t="s">
        <v>2397</v>
      </c>
      <c r="C4139" s="1373" t="s">
        <v>2465</v>
      </c>
      <c r="D4139" s="1373" t="s">
        <v>2466</v>
      </c>
      <c r="E4139" s="1373" t="s">
        <v>1117</v>
      </c>
      <c r="F4139" s="1373" t="s">
        <v>359</v>
      </c>
      <c r="G4139" s="1375"/>
      <c r="H4139" s="1375"/>
      <c r="I4139" s="1375"/>
      <c r="J4139" s="1375"/>
      <c r="K4139" s="1375"/>
      <c r="L4139" s="1375"/>
    </row>
    <row r="4140" spans="1:12" ht="21">
      <c r="A4140" s="1372">
        <v>45535</v>
      </c>
      <c r="B4140" s="1373" t="s">
        <v>2397</v>
      </c>
      <c r="C4140" s="1373" t="s">
        <v>2465</v>
      </c>
      <c r="D4140" s="1373" t="s">
        <v>2466</v>
      </c>
      <c r="E4140" s="1373" t="s">
        <v>1118</v>
      </c>
      <c r="F4140" s="1373" t="s">
        <v>360</v>
      </c>
      <c r="G4140" s="1375"/>
      <c r="H4140" s="1375"/>
      <c r="I4140" s="1375"/>
      <c r="J4140" s="1375"/>
      <c r="K4140" s="1375"/>
      <c r="L4140" s="1375"/>
    </row>
    <row r="4141" spans="1:12" ht="21">
      <c r="A4141" s="1372">
        <v>45535</v>
      </c>
      <c r="B4141" s="1373" t="s">
        <v>2397</v>
      </c>
      <c r="C4141" s="1373" t="s">
        <v>2465</v>
      </c>
      <c r="D4141" s="1373" t="s">
        <v>2466</v>
      </c>
      <c r="E4141" s="1373" t="s">
        <v>1119</v>
      </c>
      <c r="F4141" s="1373" t="s">
        <v>361</v>
      </c>
      <c r="G4141" s="1375"/>
      <c r="H4141" s="1375"/>
      <c r="I4141" s="1375"/>
      <c r="J4141" s="1375"/>
      <c r="K4141" s="1375"/>
      <c r="L4141" s="1375"/>
    </row>
    <row r="4142" spans="1:12" ht="21">
      <c r="A4142" s="1372">
        <v>45535</v>
      </c>
      <c r="B4142" s="1373" t="s">
        <v>2397</v>
      </c>
      <c r="C4142" s="1373" t="s">
        <v>2465</v>
      </c>
      <c r="D4142" s="1373" t="s">
        <v>2466</v>
      </c>
      <c r="E4142" s="1373" t="s">
        <v>1120</v>
      </c>
      <c r="F4142" s="1373" t="s">
        <v>362</v>
      </c>
      <c r="G4142" s="1375"/>
      <c r="H4142" s="1375"/>
      <c r="I4142" s="1375"/>
      <c r="J4142" s="1375"/>
      <c r="K4142" s="1375"/>
      <c r="L4142" s="1375"/>
    </row>
    <row r="4143" spans="1:12" ht="21">
      <c r="A4143" s="1372">
        <v>45535</v>
      </c>
      <c r="B4143" s="1373" t="s">
        <v>2397</v>
      </c>
      <c r="C4143" s="1373" t="s">
        <v>2465</v>
      </c>
      <c r="D4143" s="1373" t="s">
        <v>2466</v>
      </c>
      <c r="E4143" s="1373" t="s">
        <v>1121</v>
      </c>
      <c r="F4143" s="1373" t="s">
        <v>460</v>
      </c>
      <c r="G4143" s="1375"/>
      <c r="H4143" s="1375"/>
      <c r="I4143" s="1375"/>
      <c r="J4143" s="1375"/>
      <c r="K4143" s="1375"/>
      <c r="L4143" s="1375"/>
    </row>
    <row r="4144" spans="1:12" ht="21">
      <c r="A4144" s="1372">
        <v>45535</v>
      </c>
      <c r="B4144" s="1373" t="s">
        <v>2397</v>
      </c>
      <c r="C4144" s="1373" t="s">
        <v>2465</v>
      </c>
      <c r="D4144" s="1373" t="s">
        <v>2466</v>
      </c>
      <c r="E4144" s="1373" t="s">
        <v>1122</v>
      </c>
      <c r="F4144" s="1373" t="s">
        <v>363</v>
      </c>
      <c r="G4144" s="1375"/>
      <c r="H4144" s="1375"/>
      <c r="I4144" s="1375"/>
      <c r="J4144" s="1375"/>
      <c r="K4144" s="1375"/>
      <c r="L4144" s="1375"/>
    </row>
    <row r="4145" spans="1:12" ht="21">
      <c r="A4145" s="1372">
        <v>45535</v>
      </c>
      <c r="B4145" s="1373" t="s">
        <v>2397</v>
      </c>
      <c r="C4145" s="1373" t="s">
        <v>2465</v>
      </c>
      <c r="D4145" s="1373" t="s">
        <v>2466</v>
      </c>
      <c r="E4145" s="1373" t="s">
        <v>1123</v>
      </c>
      <c r="F4145" s="1373" t="s">
        <v>364</v>
      </c>
      <c r="G4145" s="1375"/>
      <c r="H4145" s="1375"/>
      <c r="I4145" s="1375"/>
      <c r="J4145" s="1375"/>
      <c r="K4145" s="1375"/>
      <c r="L4145" s="1375"/>
    </row>
    <row r="4146" spans="1:12" ht="21">
      <c r="A4146" s="1372">
        <v>45535</v>
      </c>
      <c r="B4146" s="1373" t="s">
        <v>2397</v>
      </c>
      <c r="C4146" s="1373" t="s">
        <v>2465</v>
      </c>
      <c r="D4146" s="1373" t="s">
        <v>2466</v>
      </c>
      <c r="E4146" s="1373" t="s">
        <v>1124</v>
      </c>
      <c r="F4146" s="1373" t="s">
        <v>365</v>
      </c>
      <c r="G4146" s="1375"/>
      <c r="H4146" s="1375"/>
      <c r="I4146" s="1375"/>
      <c r="J4146" s="1375"/>
      <c r="K4146" s="1375"/>
      <c r="L4146" s="1375"/>
    </row>
    <row r="4147" spans="1:12" ht="21">
      <c r="A4147" s="1372">
        <v>45535</v>
      </c>
      <c r="B4147" s="1373" t="s">
        <v>2397</v>
      </c>
      <c r="C4147" s="1373" t="s">
        <v>2465</v>
      </c>
      <c r="D4147" s="1373" t="s">
        <v>2466</v>
      </c>
      <c r="E4147" s="1373" t="s">
        <v>1862</v>
      </c>
      <c r="F4147" s="1373" t="s">
        <v>1863</v>
      </c>
      <c r="G4147" s="1375"/>
      <c r="H4147" s="1375"/>
      <c r="I4147" s="1375"/>
      <c r="J4147" s="1375"/>
      <c r="K4147" s="1375"/>
      <c r="L4147" s="1375"/>
    </row>
    <row r="4148" spans="1:12" ht="21">
      <c r="A4148" s="1372">
        <v>45535</v>
      </c>
      <c r="B4148" s="1373" t="s">
        <v>2397</v>
      </c>
      <c r="C4148" s="1373" t="s">
        <v>2465</v>
      </c>
      <c r="D4148" s="1373" t="s">
        <v>2466</v>
      </c>
      <c r="E4148" s="1373" t="s">
        <v>1125</v>
      </c>
      <c r="F4148" s="1373" t="s">
        <v>366</v>
      </c>
      <c r="G4148" s="1374">
        <v>31845.919999999998</v>
      </c>
      <c r="H4148" s="1374">
        <v>29739.1</v>
      </c>
      <c r="I4148" s="1374">
        <v>31845.919999999998</v>
      </c>
      <c r="J4148" s="1374">
        <v>0</v>
      </c>
      <c r="K4148" s="1374">
        <v>2106.8200000000002</v>
      </c>
      <c r="L4148" s="1374">
        <v>31845.919999999998</v>
      </c>
    </row>
    <row r="4149" spans="1:12" ht="21">
      <c r="A4149" s="1372">
        <v>45535</v>
      </c>
      <c r="B4149" s="1373" t="s">
        <v>2397</v>
      </c>
      <c r="C4149" s="1373" t="s">
        <v>2465</v>
      </c>
      <c r="D4149" s="1373" t="s">
        <v>2466</v>
      </c>
      <c r="E4149" s="1373" t="s">
        <v>1126</v>
      </c>
      <c r="F4149" s="1373" t="s">
        <v>1704</v>
      </c>
      <c r="G4149" s="1374">
        <v>11494.24</v>
      </c>
      <c r="H4149" s="1374">
        <v>11672.08</v>
      </c>
      <c r="I4149" s="1374">
        <v>11494.24</v>
      </c>
      <c r="J4149" s="1374">
        <v>0</v>
      </c>
      <c r="K4149" s="1374">
        <v>-177.84</v>
      </c>
      <c r="L4149" s="1374">
        <v>11494.24</v>
      </c>
    </row>
    <row r="4150" spans="1:12" ht="21">
      <c r="A4150" s="1372">
        <v>45535</v>
      </c>
      <c r="B4150" s="1373" t="s">
        <v>2397</v>
      </c>
      <c r="C4150" s="1373" t="s">
        <v>2465</v>
      </c>
      <c r="D4150" s="1373" t="s">
        <v>2466</v>
      </c>
      <c r="E4150" s="1373" t="s">
        <v>1864</v>
      </c>
      <c r="F4150" s="1373" t="s">
        <v>1865</v>
      </c>
      <c r="G4150" s="1374">
        <v>21718.68</v>
      </c>
      <c r="H4150" s="1374">
        <v>45890.48</v>
      </c>
      <c r="I4150" s="1374">
        <v>21718.68</v>
      </c>
      <c r="J4150" s="1374">
        <v>0</v>
      </c>
      <c r="K4150" s="1374">
        <v>-24171.8</v>
      </c>
      <c r="L4150" s="1374">
        <v>21718.68</v>
      </c>
    </row>
    <row r="4151" spans="1:12" ht="21">
      <c r="A4151" s="1372">
        <v>45535</v>
      </c>
      <c r="B4151" s="1373" t="s">
        <v>2397</v>
      </c>
      <c r="C4151" s="1373" t="s">
        <v>2465</v>
      </c>
      <c r="D4151" s="1373" t="s">
        <v>2466</v>
      </c>
      <c r="E4151" s="1373" t="s">
        <v>1866</v>
      </c>
      <c r="F4151" s="1373" t="s">
        <v>1867</v>
      </c>
      <c r="G4151" s="1375"/>
      <c r="H4151" s="1375"/>
      <c r="I4151" s="1375"/>
      <c r="J4151" s="1375"/>
      <c r="K4151" s="1375"/>
      <c r="L4151" s="1375"/>
    </row>
    <row r="4152" spans="1:12" ht="21">
      <c r="A4152" s="1372">
        <v>45535</v>
      </c>
      <c r="B4152" s="1373" t="s">
        <v>2397</v>
      </c>
      <c r="C4152" s="1373" t="s">
        <v>2465</v>
      </c>
      <c r="D4152" s="1373" t="s">
        <v>2466</v>
      </c>
      <c r="E4152" s="1373" t="s">
        <v>1127</v>
      </c>
      <c r="F4152" s="1373" t="s">
        <v>2365</v>
      </c>
      <c r="G4152" s="1374">
        <v>13101.5</v>
      </c>
      <c r="H4152" s="1374">
        <v>0</v>
      </c>
      <c r="I4152" s="1374">
        <v>139758.19</v>
      </c>
      <c r="J4152" s="1374">
        <v>0</v>
      </c>
      <c r="K4152" s="1374">
        <v>13101.5</v>
      </c>
      <c r="L4152" s="1374">
        <v>139758.19</v>
      </c>
    </row>
    <row r="4153" spans="1:12" ht="21">
      <c r="A4153" s="1372">
        <v>45535</v>
      </c>
      <c r="B4153" s="1373" t="s">
        <v>2397</v>
      </c>
      <c r="C4153" s="1373" t="s">
        <v>2465</v>
      </c>
      <c r="D4153" s="1373" t="s">
        <v>2466</v>
      </c>
      <c r="E4153" s="1373" t="s">
        <v>1128</v>
      </c>
      <c r="F4153" s="1373" t="s">
        <v>367</v>
      </c>
      <c r="G4153" s="1375"/>
      <c r="H4153" s="1375"/>
      <c r="I4153" s="1375"/>
      <c r="J4153" s="1375"/>
      <c r="K4153" s="1375"/>
      <c r="L4153" s="1375"/>
    </row>
    <row r="4154" spans="1:12" ht="21">
      <c r="A4154" s="1372">
        <v>45535</v>
      </c>
      <c r="B4154" s="1373" t="s">
        <v>2397</v>
      </c>
      <c r="C4154" s="1373" t="s">
        <v>2465</v>
      </c>
      <c r="D4154" s="1373" t="s">
        <v>2466</v>
      </c>
      <c r="E4154" s="1373" t="s">
        <v>1129</v>
      </c>
      <c r="F4154" s="1373" t="s">
        <v>368</v>
      </c>
      <c r="G4154" s="1375"/>
      <c r="H4154" s="1375"/>
      <c r="I4154" s="1375"/>
      <c r="J4154" s="1375"/>
      <c r="K4154" s="1375"/>
      <c r="L4154" s="1375"/>
    </row>
    <row r="4155" spans="1:12" ht="21">
      <c r="A4155" s="1372">
        <v>45535</v>
      </c>
      <c r="B4155" s="1373" t="s">
        <v>2397</v>
      </c>
      <c r="C4155" s="1373" t="s">
        <v>2465</v>
      </c>
      <c r="D4155" s="1373" t="s">
        <v>2466</v>
      </c>
      <c r="E4155" s="1373" t="s">
        <v>1130</v>
      </c>
      <c r="F4155" s="1373" t="s">
        <v>369</v>
      </c>
      <c r="G4155" s="1375"/>
      <c r="H4155" s="1375"/>
      <c r="I4155" s="1375"/>
      <c r="J4155" s="1375"/>
      <c r="K4155" s="1375"/>
      <c r="L4155" s="1375"/>
    </row>
    <row r="4156" spans="1:12" ht="21">
      <c r="A4156" s="1372">
        <v>45535</v>
      </c>
      <c r="B4156" s="1373" t="s">
        <v>2397</v>
      </c>
      <c r="C4156" s="1373" t="s">
        <v>2465</v>
      </c>
      <c r="D4156" s="1373" t="s">
        <v>2466</v>
      </c>
      <c r="E4156" s="1373" t="s">
        <v>1131</v>
      </c>
      <c r="F4156" s="1373" t="s">
        <v>370</v>
      </c>
      <c r="G4156" s="1375"/>
      <c r="H4156" s="1375"/>
      <c r="I4156" s="1375"/>
      <c r="J4156" s="1375"/>
      <c r="K4156" s="1375"/>
      <c r="L4156" s="1375"/>
    </row>
    <row r="4157" spans="1:12" ht="21">
      <c r="A4157" s="1372">
        <v>45535</v>
      </c>
      <c r="B4157" s="1373" t="s">
        <v>2397</v>
      </c>
      <c r="C4157" s="1373" t="s">
        <v>2465</v>
      </c>
      <c r="D4157" s="1373" t="s">
        <v>2466</v>
      </c>
      <c r="E4157" s="1373" t="s">
        <v>1132</v>
      </c>
      <c r="F4157" s="1373" t="s">
        <v>1366</v>
      </c>
      <c r="G4157" s="1375"/>
      <c r="H4157" s="1375"/>
      <c r="I4157" s="1375"/>
      <c r="J4157" s="1375"/>
      <c r="K4157" s="1375"/>
      <c r="L4157" s="1375"/>
    </row>
    <row r="4158" spans="1:12" ht="21">
      <c r="A4158" s="1372">
        <v>45535</v>
      </c>
      <c r="B4158" s="1373" t="s">
        <v>2397</v>
      </c>
      <c r="C4158" s="1373" t="s">
        <v>2465</v>
      </c>
      <c r="D4158" s="1373" t="s">
        <v>2466</v>
      </c>
      <c r="E4158" s="1373" t="s">
        <v>1133</v>
      </c>
      <c r="F4158" s="1373" t="s">
        <v>371</v>
      </c>
      <c r="G4158" s="1374">
        <v>0</v>
      </c>
      <c r="H4158" s="1374">
        <v>0</v>
      </c>
      <c r="I4158" s="1374">
        <v>1</v>
      </c>
      <c r="J4158" s="1374">
        <v>0</v>
      </c>
      <c r="K4158" s="1374">
        <v>0</v>
      </c>
      <c r="L4158" s="1374">
        <v>1</v>
      </c>
    </row>
    <row r="4159" spans="1:12" ht="21">
      <c r="A4159" s="1372">
        <v>45535</v>
      </c>
      <c r="B4159" s="1373" t="s">
        <v>2397</v>
      </c>
      <c r="C4159" s="1373" t="s">
        <v>2465</v>
      </c>
      <c r="D4159" s="1373" t="s">
        <v>2466</v>
      </c>
      <c r="E4159" s="1373" t="s">
        <v>1134</v>
      </c>
      <c r="F4159" s="1373" t="s">
        <v>372</v>
      </c>
      <c r="G4159" s="1375"/>
      <c r="H4159" s="1375"/>
      <c r="I4159" s="1375"/>
      <c r="J4159" s="1375"/>
      <c r="K4159" s="1375"/>
      <c r="L4159" s="1375"/>
    </row>
    <row r="4160" spans="1:12" ht="21">
      <c r="A4160" s="1372">
        <v>45535</v>
      </c>
      <c r="B4160" s="1373" t="s">
        <v>2397</v>
      </c>
      <c r="C4160" s="1373" t="s">
        <v>2465</v>
      </c>
      <c r="D4160" s="1373" t="s">
        <v>2466</v>
      </c>
      <c r="E4160" s="1373" t="s">
        <v>1135</v>
      </c>
      <c r="F4160" s="1373" t="s">
        <v>373</v>
      </c>
      <c r="G4160" s="1374">
        <v>0</v>
      </c>
      <c r="H4160" s="1374">
        <v>0</v>
      </c>
      <c r="I4160" s="1374">
        <v>5</v>
      </c>
      <c r="J4160" s="1374">
        <v>0</v>
      </c>
      <c r="K4160" s="1374">
        <v>0</v>
      </c>
      <c r="L4160" s="1374">
        <v>5</v>
      </c>
    </row>
    <row r="4161" spans="1:12" ht="21">
      <c r="A4161" s="1372">
        <v>45535</v>
      </c>
      <c r="B4161" s="1373" t="s">
        <v>2397</v>
      </c>
      <c r="C4161" s="1373" t="s">
        <v>2465</v>
      </c>
      <c r="D4161" s="1373" t="s">
        <v>2466</v>
      </c>
      <c r="E4161" s="1373" t="s">
        <v>1136</v>
      </c>
      <c r="F4161" s="1373" t="s">
        <v>374</v>
      </c>
      <c r="G4161" s="1375"/>
      <c r="H4161" s="1375"/>
      <c r="I4161" s="1375"/>
      <c r="J4161" s="1375"/>
      <c r="K4161" s="1375"/>
      <c r="L4161" s="1375"/>
    </row>
    <row r="4162" spans="1:12" ht="21">
      <c r="A4162" s="1372">
        <v>45535</v>
      </c>
      <c r="B4162" s="1373" t="s">
        <v>2397</v>
      </c>
      <c r="C4162" s="1373" t="s">
        <v>2465</v>
      </c>
      <c r="D4162" s="1373" t="s">
        <v>2466</v>
      </c>
      <c r="E4162" s="1373" t="s">
        <v>1137</v>
      </c>
      <c r="F4162" s="1373" t="s">
        <v>375</v>
      </c>
      <c r="G4162" s="1375"/>
      <c r="H4162" s="1375"/>
      <c r="I4162" s="1375"/>
      <c r="J4162" s="1375"/>
      <c r="K4162" s="1375"/>
      <c r="L4162" s="1375"/>
    </row>
    <row r="4163" spans="1:12" ht="21">
      <c r="A4163" s="1372">
        <v>45535</v>
      </c>
      <c r="B4163" s="1373" t="s">
        <v>2397</v>
      </c>
      <c r="C4163" s="1373" t="s">
        <v>2465</v>
      </c>
      <c r="D4163" s="1373" t="s">
        <v>2466</v>
      </c>
      <c r="E4163" s="1373" t="s">
        <v>1138</v>
      </c>
      <c r="F4163" s="1373" t="s">
        <v>376</v>
      </c>
      <c r="G4163" s="1375"/>
      <c r="H4163" s="1375"/>
      <c r="I4163" s="1375"/>
      <c r="J4163" s="1375"/>
      <c r="K4163" s="1375"/>
      <c r="L4163" s="1375"/>
    </row>
    <row r="4164" spans="1:12" ht="21">
      <c r="A4164" s="1372">
        <v>45535</v>
      </c>
      <c r="B4164" s="1373" t="s">
        <v>2397</v>
      </c>
      <c r="C4164" s="1373" t="s">
        <v>2465</v>
      </c>
      <c r="D4164" s="1373" t="s">
        <v>2466</v>
      </c>
      <c r="E4164" s="1373" t="s">
        <v>1139</v>
      </c>
      <c r="F4164" s="1373" t="s">
        <v>377</v>
      </c>
      <c r="G4164" s="1374">
        <v>0</v>
      </c>
      <c r="H4164" s="1374">
        <v>0</v>
      </c>
      <c r="I4164" s="1374">
        <v>16</v>
      </c>
      <c r="J4164" s="1374">
        <v>0</v>
      </c>
      <c r="K4164" s="1374">
        <v>0</v>
      </c>
      <c r="L4164" s="1374">
        <v>16</v>
      </c>
    </row>
    <row r="4165" spans="1:12" ht="21">
      <c r="A4165" s="1372">
        <v>45535</v>
      </c>
      <c r="B4165" s="1373" t="s">
        <v>2397</v>
      </c>
      <c r="C4165" s="1373" t="s">
        <v>2465</v>
      </c>
      <c r="D4165" s="1373" t="s">
        <v>2466</v>
      </c>
      <c r="E4165" s="1373" t="s">
        <v>1140</v>
      </c>
      <c r="F4165" s="1373" t="s">
        <v>378</v>
      </c>
      <c r="G4165" s="1374">
        <v>0</v>
      </c>
      <c r="H4165" s="1374">
        <v>0</v>
      </c>
      <c r="I4165" s="1374">
        <v>7</v>
      </c>
      <c r="J4165" s="1374">
        <v>0</v>
      </c>
      <c r="K4165" s="1374">
        <v>0</v>
      </c>
      <c r="L4165" s="1374">
        <v>7</v>
      </c>
    </row>
    <row r="4166" spans="1:12" ht="21">
      <c r="A4166" s="1372">
        <v>45535</v>
      </c>
      <c r="B4166" s="1373" t="s">
        <v>2397</v>
      </c>
      <c r="C4166" s="1373" t="s">
        <v>2465</v>
      </c>
      <c r="D4166" s="1373" t="s">
        <v>2466</v>
      </c>
      <c r="E4166" s="1373" t="s">
        <v>1141</v>
      </c>
      <c r="F4166" s="1373" t="s">
        <v>379</v>
      </c>
      <c r="G4166" s="1374">
        <v>0</v>
      </c>
      <c r="H4166" s="1374">
        <v>0</v>
      </c>
      <c r="I4166" s="1374">
        <v>1</v>
      </c>
      <c r="J4166" s="1374">
        <v>0</v>
      </c>
      <c r="K4166" s="1374">
        <v>0</v>
      </c>
      <c r="L4166" s="1374">
        <v>1</v>
      </c>
    </row>
    <row r="4167" spans="1:12" ht="21">
      <c r="A4167" s="1372">
        <v>45535</v>
      </c>
      <c r="B4167" s="1373" t="s">
        <v>2397</v>
      </c>
      <c r="C4167" s="1373" t="s">
        <v>2465</v>
      </c>
      <c r="D4167" s="1373" t="s">
        <v>2466</v>
      </c>
      <c r="E4167" s="1373" t="s">
        <v>1142</v>
      </c>
      <c r="F4167" s="1373" t="s">
        <v>380</v>
      </c>
      <c r="G4167" s="1375"/>
      <c r="H4167" s="1375"/>
      <c r="I4167" s="1375"/>
      <c r="J4167" s="1375"/>
      <c r="K4167" s="1375"/>
      <c r="L4167" s="1375"/>
    </row>
    <row r="4168" spans="1:12" ht="21">
      <c r="A4168" s="1372">
        <v>45535</v>
      </c>
      <c r="B4168" s="1373" t="s">
        <v>2397</v>
      </c>
      <c r="C4168" s="1373" t="s">
        <v>2465</v>
      </c>
      <c r="D4168" s="1373" t="s">
        <v>2466</v>
      </c>
      <c r="E4168" s="1373" t="s">
        <v>1143</v>
      </c>
      <c r="F4168" s="1373" t="s">
        <v>1367</v>
      </c>
      <c r="G4168" s="1374">
        <v>0</v>
      </c>
      <c r="H4168" s="1374">
        <v>0</v>
      </c>
      <c r="I4168" s="1374">
        <v>43293</v>
      </c>
      <c r="J4168" s="1374">
        <v>0</v>
      </c>
      <c r="K4168" s="1374">
        <v>0</v>
      </c>
      <c r="L4168" s="1374">
        <v>43293</v>
      </c>
    </row>
    <row r="4169" spans="1:12" ht="21">
      <c r="A4169" s="1372">
        <v>45535</v>
      </c>
      <c r="B4169" s="1373" t="s">
        <v>2397</v>
      </c>
      <c r="C4169" s="1373" t="s">
        <v>2465</v>
      </c>
      <c r="D4169" s="1373" t="s">
        <v>2466</v>
      </c>
      <c r="E4169" s="1373" t="s">
        <v>1144</v>
      </c>
      <c r="F4169" s="1373" t="s">
        <v>1368</v>
      </c>
      <c r="G4169" s="1375"/>
      <c r="H4169" s="1375"/>
      <c r="I4169" s="1375"/>
      <c r="J4169" s="1375"/>
      <c r="K4169" s="1375"/>
      <c r="L4169" s="1375"/>
    </row>
    <row r="4170" spans="1:12" ht="21">
      <c r="A4170" s="1372">
        <v>45535</v>
      </c>
      <c r="B4170" s="1373" t="s">
        <v>2397</v>
      </c>
      <c r="C4170" s="1373" t="s">
        <v>2465</v>
      </c>
      <c r="D4170" s="1373" t="s">
        <v>2466</v>
      </c>
      <c r="E4170" s="1373" t="s">
        <v>1145</v>
      </c>
      <c r="F4170" s="1373" t="s">
        <v>2366</v>
      </c>
      <c r="G4170" s="1375"/>
      <c r="H4170" s="1375"/>
      <c r="I4170" s="1375"/>
      <c r="J4170" s="1375"/>
      <c r="K4170" s="1375"/>
      <c r="L4170" s="1375"/>
    </row>
    <row r="4171" spans="1:12" ht="21">
      <c r="A4171" s="1372">
        <v>45535</v>
      </c>
      <c r="B4171" s="1373" t="s">
        <v>2397</v>
      </c>
      <c r="C4171" s="1373" t="s">
        <v>2465</v>
      </c>
      <c r="D4171" s="1373" t="s">
        <v>2466</v>
      </c>
      <c r="E4171" s="1373" t="s">
        <v>1146</v>
      </c>
      <c r="F4171" s="1373" t="s">
        <v>2367</v>
      </c>
      <c r="G4171" s="1375"/>
      <c r="H4171" s="1375"/>
      <c r="I4171" s="1375"/>
      <c r="J4171" s="1375"/>
      <c r="K4171" s="1375"/>
      <c r="L4171" s="1375"/>
    </row>
    <row r="4172" spans="1:12" ht="21">
      <c r="A4172" s="1372">
        <v>45535</v>
      </c>
      <c r="B4172" s="1373" t="s">
        <v>2397</v>
      </c>
      <c r="C4172" s="1373" t="s">
        <v>2465</v>
      </c>
      <c r="D4172" s="1373" t="s">
        <v>2466</v>
      </c>
      <c r="E4172" s="1373" t="s">
        <v>1147</v>
      </c>
      <c r="F4172" s="1373" t="s">
        <v>383</v>
      </c>
      <c r="G4172" s="1375"/>
      <c r="H4172" s="1375"/>
      <c r="I4172" s="1375"/>
      <c r="J4172" s="1375"/>
      <c r="K4172" s="1375"/>
      <c r="L4172" s="1375"/>
    </row>
    <row r="4173" spans="1:12" ht="21">
      <c r="A4173" s="1372">
        <v>45535</v>
      </c>
      <c r="B4173" s="1373" t="s">
        <v>2397</v>
      </c>
      <c r="C4173" s="1373" t="s">
        <v>2465</v>
      </c>
      <c r="D4173" s="1373" t="s">
        <v>2466</v>
      </c>
      <c r="E4173" s="1373" t="s">
        <v>1148</v>
      </c>
      <c r="F4173" s="1373" t="s">
        <v>2368</v>
      </c>
      <c r="G4173" s="1375"/>
      <c r="H4173" s="1375"/>
      <c r="I4173" s="1375"/>
      <c r="J4173" s="1375"/>
      <c r="K4173" s="1375"/>
      <c r="L4173" s="1375"/>
    </row>
    <row r="4174" spans="1:12" ht="21">
      <c r="A4174" s="1372">
        <v>45535</v>
      </c>
      <c r="B4174" s="1373" t="s">
        <v>2397</v>
      </c>
      <c r="C4174" s="1373" t="s">
        <v>2465</v>
      </c>
      <c r="D4174" s="1373" t="s">
        <v>2466</v>
      </c>
      <c r="E4174" s="1373" t="s">
        <v>1149</v>
      </c>
      <c r="F4174" s="1373" t="s">
        <v>1369</v>
      </c>
      <c r="G4174" s="1375"/>
      <c r="H4174" s="1375"/>
      <c r="I4174" s="1375"/>
      <c r="J4174" s="1375"/>
      <c r="K4174" s="1375"/>
      <c r="L4174" s="1375"/>
    </row>
    <row r="4175" spans="1:12" ht="21">
      <c r="A4175" s="1372">
        <v>45535</v>
      </c>
      <c r="B4175" s="1373" t="s">
        <v>2397</v>
      </c>
      <c r="C4175" s="1373" t="s">
        <v>2465</v>
      </c>
      <c r="D4175" s="1373" t="s">
        <v>2466</v>
      </c>
      <c r="E4175" s="1373" t="s">
        <v>1150</v>
      </c>
      <c r="F4175" s="1373" t="s">
        <v>1868</v>
      </c>
      <c r="G4175" s="1375"/>
      <c r="H4175" s="1375"/>
      <c r="I4175" s="1375"/>
      <c r="J4175" s="1375"/>
      <c r="K4175" s="1375"/>
      <c r="L4175" s="1375"/>
    </row>
    <row r="4176" spans="1:12" ht="21">
      <c r="A4176" s="1372">
        <v>45535</v>
      </c>
      <c r="B4176" s="1373" t="s">
        <v>2397</v>
      </c>
      <c r="C4176" s="1373" t="s">
        <v>2465</v>
      </c>
      <c r="D4176" s="1373" t="s">
        <v>2466</v>
      </c>
      <c r="E4176" s="1373" t="s">
        <v>1151</v>
      </c>
      <c r="F4176" s="1373" t="s">
        <v>1370</v>
      </c>
      <c r="G4176" s="1375"/>
      <c r="H4176" s="1375"/>
      <c r="I4176" s="1375"/>
      <c r="J4176" s="1375"/>
      <c r="K4176" s="1375"/>
      <c r="L4176" s="1375"/>
    </row>
    <row r="4177" spans="1:12" ht="21">
      <c r="A4177" s="1372">
        <v>45535</v>
      </c>
      <c r="B4177" s="1373" t="s">
        <v>2397</v>
      </c>
      <c r="C4177" s="1373" t="s">
        <v>2465</v>
      </c>
      <c r="D4177" s="1373" t="s">
        <v>2466</v>
      </c>
      <c r="E4177" s="1373" t="s">
        <v>1152</v>
      </c>
      <c r="F4177" s="1373" t="s">
        <v>2369</v>
      </c>
      <c r="G4177" s="1375"/>
      <c r="H4177" s="1375"/>
      <c r="I4177" s="1375"/>
      <c r="J4177" s="1375"/>
      <c r="K4177" s="1375"/>
      <c r="L4177" s="1375"/>
    </row>
    <row r="4178" spans="1:12" ht="21">
      <c r="A4178" s="1372">
        <v>45535</v>
      </c>
      <c r="B4178" s="1373" t="s">
        <v>2397</v>
      </c>
      <c r="C4178" s="1373" t="s">
        <v>2465</v>
      </c>
      <c r="D4178" s="1373" t="s">
        <v>2466</v>
      </c>
      <c r="E4178" s="1373" t="s">
        <v>1153</v>
      </c>
      <c r="F4178" s="1373" t="s">
        <v>1869</v>
      </c>
      <c r="G4178" s="1375"/>
      <c r="H4178" s="1375"/>
      <c r="I4178" s="1375"/>
      <c r="J4178" s="1375"/>
      <c r="K4178" s="1375"/>
      <c r="L4178" s="1375"/>
    </row>
    <row r="4179" spans="1:12" ht="21">
      <c r="A4179" s="1372">
        <v>45535</v>
      </c>
      <c r="B4179" s="1373" t="s">
        <v>2397</v>
      </c>
      <c r="C4179" s="1373" t="s">
        <v>2465</v>
      </c>
      <c r="D4179" s="1373" t="s">
        <v>2466</v>
      </c>
      <c r="E4179" s="1373" t="s">
        <v>1154</v>
      </c>
      <c r="F4179" s="1373" t="s">
        <v>2370</v>
      </c>
      <c r="G4179" s="1375"/>
      <c r="H4179" s="1375"/>
      <c r="I4179" s="1375"/>
      <c r="J4179" s="1375"/>
      <c r="K4179" s="1375"/>
      <c r="L4179" s="1375"/>
    </row>
    <row r="4180" spans="1:12" ht="21">
      <c r="A4180" s="1372">
        <v>45535</v>
      </c>
      <c r="B4180" s="1373" t="s">
        <v>2397</v>
      </c>
      <c r="C4180" s="1373" t="s">
        <v>2465</v>
      </c>
      <c r="D4180" s="1373" t="s">
        <v>2466</v>
      </c>
      <c r="E4180" s="1373" t="s">
        <v>2009</v>
      </c>
      <c r="F4180" s="1373" t="s">
        <v>2371</v>
      </c>
      <c r="G4180" s="1375"/>
      <c r="H4180" s="1375"/>
      <c r="I4180" s="1375"/>
      <c r="J4180" s="1375"/>
      <c r="K4180" s="1375"/>
      <c r="L4180" s="1375"/>
    </row>
    <row r="4181" spans="1:12" ht="21">
      <c r="A4181" s="1372">
        <v>45535</v>
      </c>
      <c r="B4181" s="1373" t="s">
        <v>2397</v>
      </c>
      <c r="C4181" s="1373" t="s">
        <v>2465</v>
      </c>
      <c r="D4181" s="1373" t="s">
        <v>2466</v>
      </c>
      <c r="E4181" s="1373" t="s">
        <v>2011</v>
      </c>
      <c r="F4181" s="1373" t="s">
        <v>385</v>
      </c>
      <c r="G4181" s="1375"/>
      <c r="H4181" s="1375"/>
      <c r="I4181" s="1375"/>
      <c r="J4181" s="1375"/>
      <c r="K4181" s="1375"/>
      <c r="L4181" s="1375"/>
    </row>
    <row r="4182" spans="1:12" ht="21">
      <c r="A4182" s="1372">
        <v>45535</v>
      </c>
      <c r="B4182" s="1373" t="s">
        <v>2397</v>
      </c>
      <c r="C4182" s="1373" t="s">
        <v>2465</v>
      </c>
      <c r="D4182" s="1373" t="s">
        <v>2466</v>
      </c>
      <c r="E4182" s="1373" t="s">
        <v>1155</v>
      </c>
      <c r="F4182" s="1373" t="s">
        <v>385</v>
      </c>
      <c r="G4182" s="1375"/>
      <c r="H4182" s="1375"/>
      <c r="I4182" s="1375"/>
      <c r="J4182" s="1375"/>
      <c r="K4182" s="1375"/>
      <c r="L4182" s="1375"/>
    </row>
    <row r="4183" spans="1:12" ht="21">
      <c r="A4183" s="1372">
        <v>45535</v>
      </c>
      <c r="B4183" s="1373" t="s">
        <v>2397</v>
      </c>
      <c r="C4183" s="1373" t="s">
        <v>2465</v>
      </c>
      <c r="D4183" s="1373" t="s">
        <v>2466</v>
      </c>
      <c r="E4183" s="1373" t="s">
        <v>1156</v>
      </c>
      <c r="F4183" s="1373" t="s">
        <v>386</v>
      </c>
      <c r="G4183" s="1375"/>
      <c r="H4183" s="1375"/>
      <c r="I4183" s="1375"/>
      <c r="J4183" s="1375"/>
      <c r="K4183" s="1375"/>
      <c r="L4183" s="1375"/>
    </row>
    <row r="4184" spans="1:12" ht="21">
      <c r="A4184" s="1372">
        <v>45535</v>
      </c>
      <c r="B4184" s="1373" t="s">
        <v>2397</v>
      </c>
      <c r="C4184" s="1373" t="s">
        <v>2465</v>
      </c>
      <c r="D4184" s="1373" t="s">
        <v>2466</v>
      </c>
      <c r="E4184" s="1373" t="s">
        <v>1157</v>
      </c>
      <c r="F4184" s="1373" t="s">
        <v>2372</v>
      </c>
      <c r="G4184" s="1375"/>
      <c r="H4184" s="1375"/>
      <c r="I4184" s="1375"/>
      <c r="J4184" s="1375"/>
      <c r="K4184" s="1375"/>
      <c r="L4184" s="1375"/>
    </row>
    <row r="4185" spans="1:12" ht="21">
      <c r="A4185" s="1372">
        <v>45535</v>
      </c>
      <c r="B4185" s="1373" t="s">
        <v>2397</v>
      </c>
      <c r="C4185" s="1373" t="s">
        <v>2465</v>
      </c>
      <c r="D4185" s="1373" t="s">
        <v>2466</v>
      </c>
      <c r="E4185" s="1373" t="s">
        <v>1158</v>
      </c>
      <c r="F4185" s="1373" t="s">
        <v>387</v>
      </c>
      <c r="G4185" s="1375"/>
      <c r="H4185" s="1375"/>
      <c r="I4185" s="1375"/>
      <c r="J4185" s="1375"/>
      <c r="K4185" s="1375"/>
      <c r="L4185" s="1375"/>
    </row>
    <row r="4186" spans="1:12" ht="21">
      <c r="A4186" s="1372">
        <v>45535</v>
      </c>
      <c r="B4186" s="1373" t="s">
        <v>2397</v>
      </c>
      <c r="C4186" s="1373" t="s">
        <v>2465</v>
      </c>
      <c r="D4186" s="1373" t="s">
        <v>2466</v>
      </c>
      <c r="E4186" s="1373" t="s">
        <v>1159</v>
      </c>
      <c r="F4186" s="1373" t="s">
        <v>388</v>
      </c>
      <c r="G4186" s="1375"/>
      <c r="H4186" s="1375"/>
      <c r="I4186" s="1375"/>
      <c r="J4186" s="1375"/>
      <c r="K4186" s="1375"/>
      <c r="L4186" s="1375"/>
    </row>
    <row r="4187" spans="1:12" ht="21">
      <c r="A4187" s="1372">
        <v>45535</v>
      </c>
      <c r="B4187" s="1373" t="s">
        <v>2397</v>
      </c>
      <c r="C4187" s="1373" t="s">
        <v>2465</v>
      </c>
      <c r="D4187" s="1373" t="s">
        <v>2466</v>
      </c>
      <c r="E4187" s="1373" t="s">
        <v>1160</v>
      </c>
      <c r="F4187" s="1373" t="s">
        <v>2373</v>
      </c>
      <c r="G4187" s="1375"/>
      <c r="H4187" s="1375"/>
      <c r="I4187" s="1375"/>
      <c r="J4187" s="1375"/>
      <c r="K4187" s="1375"/>
      <c r="L4187" s="1375"/>
    </row>
    <row r="4188" spans="1:12" ht="21">
      <c r="A4188" s="1372">
        <v>45535</v>
      </c>
      <c r="B4188" s="1373" t="s">
        <v>2397</v>
      </c>
      <c r="C4188" s="1373" t="s">
        <v>2465</v>
      </c>
      <c r="D4188" s="1373" t="s">
        <v>2466</v>
      </c>
      <c r="E4188" s="1373" t="s">
        <v>1161</v>
      </c>
      <c r="F4188" s="1373" t="s">
        <v>2374</v>
      </c>
      <c r="G4188" s="1375"/>
      <c r="H4188" s="1375"/>
      <c r="I4188" s="1375"/>
      <c r="J4188" s="1375"/>
      <c r="K4188" s="1375"/>
      <c r="L4188" s="1375"/>
    </row>
    <row r="4189" spans="1:12" ht="21">
      <c r="A4189" s="1372">
        <v>45535</v>
      </c>
      <c r="B4189" s="1373" t="s">
        <v>2397</v>
      </c>
      <c r="C4189" s="1373" t="s">
        <v>2465</v>
      </c>
      <c r="D4189" s="1373" t="s">
        <v>2466</v>
      </c>
      <c r="E4189" s="1373" t="s">
        <v>1162</v>
      </c>
      <c r="F4189" s="1373" t="s">
        <v>2375</v>
      </c>
      <c r="G4189" s="1375"/>
      <c r="H4189" s="1375"/>
      <c r="I4189" s="1375"/>
      <c r="J4189" s="1375"/>
      <c r="K4189" s="1375"/>
      <c r="L4189" s="1375"/>
    </row>
    <row r="4190" spans="1:12" ht="21">
      <c r="A4190" s="1372">
        <v>45535</v>
      </c>
      <c r="B4190" s="1373" t="s">
        <v>2397</v>
      </c>
      <c r="C4190" s="1373" t="s">
        <v>2465</v>
      </c>
      <c r="D4190" s="1373" t="s">
        <v>2466</v>
      </c>
      <c r="E4190" s="1373" t="s">
        <v>1163</v>
      </c>
      <c r="F4190" s="1373" t="s">
        <v>2376</v>
      </c>
      <c r="G4190" s="1375"/>
      <c r="H4190" s="1375"/>
      <c r="I4190" s="1375"/>
      <c r="J4190" s="1375"/>
      <c r="K4190" s="1375"/>
      <c r="L4190" s="1375"/>
    </row>
    <row r="4191" spans="1:12" ht="21">
      <c r="A4191" s="1372">
        <v>45535</v>
      </c>
      <c r="B4191" s="1373" t="s">
        <v>2397</v>
      </c>
      <c r="C4191" s="1373" t="s">
        <v>2465</v>
      </c>
      <c r="D4191" s="1373" t="s">
        <v>2466</v>
      </c>
      <c r="E4191" s="1373" t="s">
        <v>1164</v>
      </c>
      <c r="F4191" s="1373" t="s">
        <v>2377</v>
      </c>
      <c r="G4191" s="1375"/>
      <c r="H4191" s="1375"/>
      <c r="I4191" s="1375"/>
      <c r="J4191" s="1375"/>
      <c r="K4191" s="1375"/>
      <c r="L4191" s="1375"/>
    </row>
    <row r="4192" spans="1:12" ht="21">
      <c r="A4192" s="1372">
        <v>45535</v>
      </c>
      <c r="B4192" s="1373" t="s">
        <v>2397</v>
      </c>
      <c r="C4192" s="1373" t="s">
        <v>2465</v>
      </c>
      <c r="D4192" s="1373" t="s">
        <v>2466</v>
      </c>
      <c r="E4192" s="1373" t="s">
        <v>1165</v>
      </c>
      <c r="F4192" s="1373" t="s">
        <v>2378</v>
      </c>
      <c r="G4192" s="1375"/>
      <c r="H4192" s="1375"/>
      <c r="I4192" s="1375"/>
      <c r="J4192" s="1375"/>
      <c r="K4192" s="1375"/>
      <c r="L4192" s="1375"/>
    </row>
    <row r="4193" spans="1:12" ht="21">
      <c r="A4193" s="1372">
        <v>45535</v>
      </c>
      <c r="B4193" s="1373" t="s">
        <v>2397</v>
      </c>
      <c r="C4193" s="1373" t="s">
        <v>2465</v>
      </c>
      <c r="D4193" s="1373" t="s">
        <v>2466</v>
      </c>
      <c r="E4193" s="1373" t="s">
        <v>1166</v>
      </c>
      <c r="F4193" s="1373" t="s">
        <v>2379</v>
      </c>
      <c r="G4193" s="1375"/>
      <c r="H4193" s="1375"/>
      <c r="I4193" s="1375"/>
      <c r="J4193" s="1375"/>
      <c r="K4193" s="1375"/>
      <c r="L4193" s="1375"/>
    </row>
    <row r="4194" spans="1:12" ht="21">
      <c r="A4194" s="1372">
        <v>45535</v>
      </c>
      <c r="B4194" s="1373" t="s">
        <v>2397</v>
      </c>
      <c r="C4194" s="1373" t="s">
        <v>2465</v>
      </c>
      <c r="D4194" s="1373" t="s">
        <v>2466</v>
      </c>
      <c r="E4194" s="1373" t="s">
        <v>1167</v>
      </c>
      <c r="F4194" s="1373" t="s">
        <v>2380</v>
      </c>
      <c r="G4194" s="1375"/>
      <c r="H4194" s="1375"/>
      <c r="I4194" s="1375"/>
      <c r="J4194" s="1375"/>
      <c r="K4194" s="1375"/>
      <c r="L4194" s="1375"/>
    </row>
    <row r="4195" spans="1:12" ht="21">
      <c r="A4195" s="1372">
        <v>45535</v>
      </c>
      <c r="B4195" s="1373" t="s">
        <v>2397</v>
      </c>
      <c r="C4195" s="1373" t="s">
        <v>2465</v>
      </c>
      <c r="D4195" s="1373" t="s">
        <v>2466</v>
      </c>
      <c r="E4195" s="1373" t="s">
        <v>1168</v>
      </c>
      <c r="F4195" s="1373" t="s">
        <v>2381</v>
      </c>
      <c r="G4195" s="1374">
        <v>8102</v>
      </c>
      <c r="H4195" s="1374">
        <v>0</v>
      </c>
      <c r="I4195" s="1374">
        <v>3519224.5</v>
      </c>
      <c r="J4195" s="1374">
        <v>0</v>
      </c>
      <c r="K4195" s="1374">
        <v>8102</v>
      </c>
      <c r="L4195" s="1374">
        <v>3519224.5</v>
      </c>
    </row>
    <row r="4196" spans="1:12" ht="21">
      <c r="A4196" s="1372">
        <v>45535</v>
      </c>
      <c r="B4196" s="1373" t="s">
        <v>2397</v>
      </c>
      <c r="C4196" s="1373" t="s">
        <v>2465</v>
      </c>
      <c r="D4196" s="1373" t="s">
        <v>2466</v>
      </c>
      <c r="E4196" s="1373" t="s">
        <v>1169</v>
      </c>
      <c r="F4196" s="1373" t="s">
        <v>391</v>
      </c>
      <c r="G4196" s="1375"/>
      <c r="H4196" s="1375"/>
      <c r="I4196" s="1375"/>
      <c r="J4196" s="1375"/>
      <c r="K4196" s="1375"/>
      <c r="L4196" s="1375"/>
    </row>
    <row r="4197" spans="1:12" ht="21">
      <c r="A4197" s="1372">
        <v>45535</v>
      </c>
      <c r="B4197" s="1373" t="s">
        <v>2397</v>
      </c>
      <c r="C4197" s="1373" t="s">
        <v>2467</v>
      </c>
      <c r="D4197" s="1373" t="s">
        <v>2468</v>
      </c>
      <c r="E4197" s="1373" t="s">
        <v>462</v>
      </c>
      <c r="F4197" s="1373" t="s">
        <v>2</v>
      </c>
      <c r="G4197" s="1374">
        <v>580805.21</v>
      </c>
      <c r="H4197" s="1374">
        <v>592337.21</v>
      </c>
      <c r="I4197" s="1374">
        <v>1030</v>
      </c>
      <c r="J4197" s="1374">
        <v>0</v>
      </c>
      <c r="K4197" s="1374">
        <v>-11532</v>
      </c>
      <c r="L4197" s="1374">
        <v>1030</v>
      </c>
    </row>
    <row r="4198" spans="1:12" ht="21">
      <c r="A4198" s="1372">
        <v>45535</v>
      </c>
      <c r="B4198" s="1373" t="s">
        <v>2397</v>
      </c>
      <c r="C4198" s="1373" t="s">
        <v>2467</v>
      </c>
      <c r="D4198" s="1373" t="s">
        <v>2468</v>
      </c>
      <c r="E4198" s="1373" t="s">
        <v>463</v>
      </c>
      <c r="F4198" s="1373" t="s">
        <v>3</v>
      </c>
      <c r="G4198" s="1375"/>
      <c r="H4198" s="1375"/>
      <c r="I4198" s="1375"/>
      <c r="J4198" s="1375"/>
      <c r="K4198" s="1375"/>
      <c r="L4198" s="1375"/>
    </row>
    <row r="4199" spans="1:12" ht="21">
      <c r="A4199" s="1372">
        <v>45535</v>
      </c>
      <c r="B4199" s="1373" t="s">
        <v>2397</v>
      </c>
      <c r="C4199" s="1373" t="s">
        <v>2467</v>
      </c>
      <c r="D4199" s="1373" t="s">
        <v>2468</v>
      </c>
      <c r="E4199" s="1373" t="s">
        <v>464</v>
      </c>
      <c r="F4199" s="1373" t="s">
        <v>4</v>
      </c>
      <c r="G4199" s="1375"/>
      <c r="H4199" s="1375"/>
      <c r="I4199" s="1375"/>
      <c r="J4199" s="1375"/>
      <c r="K4199" s="1375"/>
      <c r="L4199" s="1375"/>
    </row>
    <row r="4200" spans="1:12" ht="21">
      <c r="A4200" s="1372">
        <v>45535</v>
      </c>
      <c r="B4200" s="1373" t="s">
        <v>2397</v>
      </c>
      <c r="C4200" s="1373" t="s">
        <v>2467</v>
      </c>
      <c r="D4200" s="1373" t="s">
        <v>2468</v>
      </c>
      <c r="E4200" s="1373" t="s">
        <v>465</v>
      </c>
      <c r="F4200" s="1373" t="s">
        <v>5</v>
      </c>
      <c r="G4200" s="1375"/>
      <c r="H4200" s="1375"/>
      <c r="I4200" s="1375"/>
      <c r="J4200" s="1375"/>
      <c r="K4200" s="1375"/>
      <c r="L4200" s="1375"/>
    </row>
    <row r="4201" spans="1:12" ht="21">
      <c r="A4201" s="1372">
        <v>45535</v>
      </c>
      <c r="B4201" s="1373" t="s">
        <v>2397</v>
      </c>
      <c r="C4201" s="1373" t="s">
        <v>2467</v>
      </c>
      <c r="D4201" s="1373" t="s">
        <v>2468</v>
      </c>
      <c r="E4201" s="1373" t="s">
        <v>466</v>
      </c>
      <c r="F4201" s="1373" t="s">
        <v>1651</v>
      </c>
      <c r="G4201" s="1375"/>
      <c r="H4201" s="1375"/>
      <c r="I4201" s="1375"/>
      <c r="J4201" s="1375"/>
      <c r="K4201" s="1375"/>
      <c r="L4201" s="1375"/>
    </row>
    <row r="4202" spans="1:12" ht="21">
      <c r="A4202" s="1372">
        <v>45535</v>
      </c>
      <c r="B4202" s="1373" t="s">
        <v>2397</v>
      </c>
      <c r="C4202" s="1373" t="s">
        <v>2467</v>
      </c>
      <c r="D4202" s="1373" t="s">
        <v>2468</v>
      </c>
      <c r="E4202" s="1373" t="s">
        <v>467</v>
      </c>
      <c r="F4202" s="1373" t="s">
        <v>1652</v>
      </c>
      <c r="G4202" s="1374">
        <v>0</v>
      </c>
      <c r="H4202" s="1374">
        <v>0</v>
      </c>
      <c r="I4202" s="1374">
        <v>725778</v>
      </c>
      <c r="J4202" s="1374">
        <v>0</v>
      </c>
      <c r="K4202" s="1374">
        <v>0</v>
      </c>
      <c r="L4202" s="1374">
        <v>725778</v>
      </c>
    </row>
    <row r="4203" spans="1:12" ht="21">
      <c r="A4203" s="1372">
        <v>45535</v>
      </c>
      <c r="B4203" s="1373" t="s">
        <v>2397</v>
      </c>
      <c r="C4203" s="1373" t="s">
        <v>2467</v>
      </c>
      <c r="D4203" s="1373" t="s">
        <v>2468</v>
      </c>
      <c r="E4203" s="1373" t="s">
        <v>1721</v>
      </c>
      <c r="F4203" s="1373" t="s">
        <v>1722</v>
      </c>
      <c r="G4203" s="1375"/>
      <c r="H4203" s="1375"/>
      <c r="I4203" s="1375"/>
      <c r="J4203" s="1375"/>
      <c r="K4203" s="1375"/>
      <c r="L4203" s="1375"/>
    </row>
    <row r="4204" spans="1:12" ht="21">
      <c r="A4204" s="1372">
        <v>45535</v>
      </c>
      <c r="B4204" s="1373" t="s">
        <v>2397</v>
      </c>
      <c r="C4204" s="1373" t="s">
        <v>2467</v>
      </c>
      <c r="D4204" s="1373" t="s">
        <v>2468</v>
      </c>
      <c r="E4204" s="1373" t="s">
        <v>1723</v>
      </c>
      <c r="F4204" s="1373" t="s">
        <v>1724</v>
      </c>
      <c r="G4204" s="1375"/>
      <c r="H4204" s="1375"/>
      <c r="I4204" s="1375"/>
      <c r="J4204" s="1375"/>
      <c r="K4204" s="1375"/>
      <c r="L4204" s="1375"/>
    </row>
    <row r="4205" spans="1:12" ht="21">
      <c r="A4205" s="1372">
        <v>45535</v>
      </c>
      <c r="B4205" s="1373" t="s">
        <v>2397</v>
      </c>
      <c r="C4205" s="1373" t="s">
        <v>2467</v>
      </c>
      <c r="D4205" s="1373" t="s">
        <v>2468</v>
      </c>
      <c r="E4205" s="1373" t="s">
        <v>468</v>
      </c>
      <c r="F4205" s="1373" t="s">
        <v>1725</v>
      </c>
      <c r="G4205" s="1375"/>
      <c r="H4205" s="1375"/>
      <c r="I4205" s="1375"/>
      <c r="J4205" s="1375"/>
      <c r="K4205" s="1375"/>
      <c r="L4205" s="1375"/>
    </row>
    <row r="4206" spans="1:12" ht="21">
      <c r="A4206" s="1372">
        <v>45535</v>
      </c>
      <c r="B4206" s="1373" t="s">
        <v>2397</v>
      </c>
      <c r="C4206" s="1373" t="s">
        <v>2467</v>
      </c>
      <c r="D4206" s="1373" t="s">
        <v>2468</v>
      </c>
      <c r="E4206" s="1373" t="s">
        <v>469</v>
      </c>
      <c r="F4206" s="1373" t="s">
        <v>6</v>
      </c>
      <c r="G4206" s="1375"/>
      <c r="H4206" s="1375"/>
      <c r="I4206" s="1375"/>
      <c r="J4206" s="1375"/>
      <c r="K4206" s="1375"/>
      <c r="L4206" s="1375"/>
    </row>
    <row r="4207" spans="1:12" ht="21">
      <c r="A4207" s="1372">
        <v>45535</v>
      </c>
      <c r="B4207" s="1373" t="s">
        <v>2397</v>
      </c>
      <c r="C4207" s="1373" t="s">
        <v>2467</v>
      </c>
      <c r="D4207" s="1373" t="s">
        <v>2468</v>
      </c>
      <c r="E4207" s="1373" t="s">
        <v>470</v>
      </c>
      <c r="F4207" s="1373" t="s">
        <v>1726</v>
      </c>
      <c r="G4207" s="1375"/>
      <c r="H4207" s="1375"/>
      <c r="I4207" s="1375"/>
      <c r="J4207" s="1375"/>
      <c r="K4207" s="1375"/>
      <c r="L4207" s="1375"/>
    </row>
    <row r="4208" spans="1:12" ht="21">
      <c r="A4208" s="1372">
        <v>45535</v>
      </c>
      <c r="B4208" s="1373" t="s">
        <v>2397</v>
      </c>
      <c r="C4208" s="1373" t="s">
        <v>2467</v>
      </c>
      <c r="D4208" s="1373" t="s">
        <v>2468</v>
      </c>
      <c r="E4208" s="1373" t="s">
        <v>471</v>
      </c>
      <c r="F4208" s="1373" t="s">
        <v>1653</v>
      </c>
      <c r="G4208" s="1375"/>
      <c r="H4208" s="1375"/>
      <c r="I4208" s="1375"/>
      <c r="J4208" s="1375"/>
      <c r="K4208" s="1375"/>
      <c r="L4208" s="1375"/>
    </row>
    <row r="4209" spans="1:12" ht="21">
      <c r="A4209" s="1372">
        <v>45535</v>
      </c>
      <c r="B4209" s="1373" t="s">
        <v>2397</v>
      </c>
      <c r="C4209" s="1373" t="s">
        <v>2467</v>
      </c>
      <c r="D4209" s="1373" t="s">
        <v>2468</v>
      </c>
      <c r="E4209" s="1373" t="s">
        <v>472</v>
      </c>
      <c r="F4209" s="1373" t="s">
        <v>430</v>
      </c>
      <c r="G4209" s="1375"/>
      <c r="H4209" s="1375"/>
      <c r="I4209" s="1375"/>
      <c r="J4209" s="1375"/>
      <c r="K4209" s="1375"/>
      <c r="L4209" s="1375"/>
    </row>
    <row r="4210" spans="1:12" ht="21">
      <c r="A4210" s="1372">
        <v>45535</v>
      </c>
      <c r="B4210" s="1373" t="s">
        <v>2397</v>
      </c>
      <c r="C4210" s="1373" t="s">
        <v>2467</v>
      </c>
      <c r="D4210" s="1373" t="s">
        <v>2468</v>
      </c>
      <c r="E4210" s="1373" t="s">
        <v>473</v>
      </c>
      <c r="F4210" s="1373" t="s">
        <v>431</v>
      </c>
      <c r="G4210" s="1375"/>
      <c r="H4210" s="1375"/>
      <c r="I4210" s="1375"/>
      <c r="J4210" s="1375"/>
      <c r="K4210" s="1375"/>
      <c r="L4210" s="1375"/>
    </row>
    <row r="4211" spans="1:12" ht="21">
      <c r="A4211" s="1372">
        <v>45535</v>
      </c>
      <c r="B4211" s="1373" t="s">
        <v>2397</v>
      </c>
      <c r="C4211" s="1373" t="s">
        <v>2467</v>
      </c>
      <c r="D4211" s="1373" t="s">
        <v>2468</v>
      </c>
      <c r="E4211" s="1373" t="s">
        <v>474</v>
      </c>
      <c r="F4211" s="1373" t="s">
        <v>1654</v>
      </c>
      <c r="G4211" s="1375"/>
      <c r="H4211" s="1375"/>
      <c r="I4211" s="1375"/>
      <c r="J4211" s="1375"/>
      <c r="K4211" s="1375"/>
      <c r="L4211" s="1375"/>
    </row>
    <row r="4212" spans="1:12" ht="21">
      <c r="A4212" s="1372">
        <v>45535</v>
      </c>
      <c r="B4212" s="1373" t="s">
        <v>2397</v>
      </c>
      <c r="C4212" s="1373" t="s">
        <v>2467</v>
      </c>
      <c r="D4212" s="1373" t="s">
        <v>2468</v>
      </c>
      <c r="E4212" s="1373" t="s">
        <v>475</v>
      </c>
      <c r="F4212" s="1373" t="s">
        <v>2173</v>
      </c>
      <c r="G4212" s="1375"/>
      <c r="H4212" s="1375"/>
      <c r="I4212" s="1375"/>
      <c r="J4212" s="1375"/>
      <c r="K4212" s="1375"/>
      <c r="L4212" s="1375"/>
    </row>
    <row r="4213" spans="1:12" ht="21">
      <c r="A4213" s="1372">
        <v>45535</v>
      </c>
      <c r="B4213" s="1373" t="s">
        <v>2397</v>
      </c>
      <c r="C4213" s="1373" t="s">
        <v>2467</v>
      </c>
      <c r="D4213" s="1373" t="s">
        <v>2468</v>
      </c>
      <c r="E4213" s="1373" t="s">
        <v>476</v>
      </c>
      <c r="F4213" s="1373" t="s">
        <v>1655</v>
      </c>
      <c r="G4213" s="1375"/>
      <c r="H4213" s="1375"/>
      <c r="I4213" s="1375"/>
      <c r="J4213" s="1375"/>
      <c r="K4213" s="1375"/>
      <c r="L4213" s="1375"/>
    </row>
    <row r="4214" spans="1:12" ht="21">
      <c r="A4214" s="1372">
        <v>45535</v>
      </c>
      <c r="B4214" s="1373" t="s">
        <v>2397</v>
      </c>
      <c r="C4214" s="1373" t="s">
        <v>2467</v>
      </c>
      <c r="D4214" s="1373" t="s">
        <v>2468</v>
      </c>
      <c r="E4214" s="1373" t="s">
        <v>477</v>
      </c>
      <c r="F4214" s="1373" t="s">
        <v>1415</v>
      </c>
      <c r="G4214" s="1375"/>
      <c r="H4214" s="1375"/>
      <c r="I4214" s="1375"/>
      <c r="J4214" s="1375"/>
      <c r="K4214" s="1375"/>
      <c r="L4214" s="1375"/>
    </row>
    <row r="4215" spans="1:12" ht="21">
      <c r="A4215" s="1372">
        <v>45535</v>
      </c>
      <c r="B4215" s="1373" t="s">
        <v>2397</v>
      </c>
      <c r="C4215" s="1373" t="s">
        <v>2467</v>
      </c>
      <c r="D4215" s="1373" t="s">
        <v>2468</v>
      </c>
      <c r="E4215" s="1373" t="s">
        <v>478</v>
      </c>
      <c r="F4215" s="1373" t="s">
        <v>1656</v>
      </c>
      <c r="G4215" s="1374">
        <v>16280167.939999999</v>
      </c>
      <c r="H4215" s="1374">
        <v>20154268.260000002</v>
      </c>
      <c r="I4215" s="1374">
        <v>16071986.33</v>
      </c>
      <c r="J4215" s="1374">
        <v>0</v>
      </c>
      <c r="K4215" s="1374">
        <v>-3874100.32</v>
      </c>
      <c r="L4215" s="1374">
        <v>16071986.33</v>
      </c>
    </row>
    <row r="4216" spans="1:12" ht="21">
      <c r="A4216" s="1372">
        <v>45535</v>
      </c>
      <c r="B4216" s="1373" t="s">
        <v>2397</v>
      </c>
      <c r="C4216" s="1373" t="s">
        <v>2467</v>
      </c>
      <c r="D4216" s="1373" t="s">
        <v>2468</v>
      </c>
      <c r="E4216" s="1373" t="s">
        <v>479</v>
      </c>
      <c r="F4216" s="1373" t="s">
        <v>432</v>
      </c>
      <c r="G4216" s="1374">
        <v>0</v>
      </c>
      <c r="H4216" s="1374">
        <v>1441360.46</v>
      </c>
      <c r="I4216" s="1374">
        <v>1892647.69</v>
      </c>
      <c r="J4216" s="1374">
        <v>0</v>
      </c>
      <c r="K4216" s="1374">
        <v>-1441360.46</v>
      </c>
      <c r="L4216" s="1374">
        <v>1892647.69</v>
      </c>
    </row>
    <row r="4217" spans="1:12" ht="21">
      <c r="A4217" s="1372">
        <v>45535</v>
      </c>
      <c r="B4217" s="1373" t="s">
        <v>2397</v>
      </c>
      <c r="C4217" s="1373" t="s">
        <v>2467</v>
      </c>
      <c r="D4217" s="1373" t="s">
        <v>2468</v>
      </c>
      <c r="E4217" s="1373" t="s">
        <v>480</v>
      </c>
      <c r="F4217" s="1373" t="s">
        <v>433</v>
      </c>
      <c r="G4217" s="1374">
        <v>32481.72</v>
      </c>
      <c r="H4217" s="1374">
        <v>14290</v>
      </c>
      <c r="I4217" s="1374">
        <v>4994491.4000000004</v>
      </c>
      <c r="J4217" s="1374">
        <v>0</v>
      </c>
      <c r="K4217" s="1374">
        <v>18191.72</v>
      </c>
      <c r="L4217" s="1374">
        <v>4994491.4000000004</v>
      </c>
    </row>
    <row r="4218" spans="1:12" ht="21">
      <c r="A4218" s="1372">
        <v>45535</v>
      </c>
      <c r="B4218" s="1373" t="s">
        <v>2397</v>
      </c>
      <c r="C4218" s="1373" t="s">
        <v>2467</v>
      </c>
      <c r="D4218" s="1373" t="s">
        <v>2468</v>
      </c>
      <c r="E4218" s="1373" t="s">
        <v>481</v>
      </c>
      <c r="F4218" s="1373" t="s">
        <v>1657</v>
      </c>
      <c r="G4218" s="1374">
        <v>0</v>
      </c>
      <c r="H4218" s="1374">
        <v>216808.47</v>
      </c>
      <c r="I4218" s="1374">
        <v>3366734.69</v>
      </c>
      <c r="J4218" s="1374">
        <v>0</v>
      </c>
      <c r="K4218" s="1374">
        <v>-216808.47</v>
      </c>
      <c r="L4218" s="1374">
        <v>3366734.69</v>
      </c>
    </row>
    <row r="4219" spans="1:12" ht="21">
      <c r="A4219" s="1372">
        <v>45535</v>
      </c>
      <c r="B4219" s="1373" t="s">
        <v>2397</v>
      </c>
      <c r="C4219" s="1373" t="s">
        <v>2467</v>
      </c>
      <c r="D4219" s="1373" t="s">
        <v>2468</v>
      </c>
      <c r="E4219" s="1373" t="s">
        <v>482</v>
      </c>
      <c r="F4219" s="1373" t="s">
        <v>1658</v>
      </c>
      <c r="G4219" s="1375"/>
      <c r="H4219" s="1375"/>
      <c r="I4219" s="1375"/>
      <c r="J4219" s="1375"/>
      <c r="K4219" s="1375"/>
      <c r="L4219" s="1375"/>
    </row>
    <row r="4220" spans="1:12" ht="21">
      <c r="A4220" s="1372">
        <v>45535</v>
      </c>
      <c r="B4220" s="1373" t="s">
        <v>2397</v>
      </c>
      <c r="C4220" s="1373" t="s">
        <v>2467</v>
      </c>
      <c r="D4220" s="1373" t="s">
        <v>2468</v>
      </c>
      <c r="E4220" s="1373" t="s">
        <v>483</v>
      </c>
      <c r="F4220" s="1373" t="s">
        <v>434</v>
      </c>
      <c r="G4220" s="1375"/>
      <c r="H4220" s="1375"/>
      <c r="I4220" s="1375"/>
      <c r="J4220" s="1375"/>
      <c r="K4220" s="1375"/>
      <c r="L4220" s="1375"/>
    </row>
    <row r="4221" spans="1:12" ht="21">
      <c r="A4221" s="1372">
        <v>45535</v>
      </c>
      <c r="B4221" s="1373" t="s">
        <v>2397</v>
      </c>
      <c r="C4221" s="1373" t="s">
        <v>2467</v>
      </c>
      <c r="D4221" s="1373" t="s">
        <v>2468</v>
      </c>
      <c r="E4221" s="1373" t="s">
        <v>484</v>
      </c>
      <c r="F4221" s="1373" t="s">
        <v>435</v>
      </c>
      <c r="G4221" s="1375"/>
      <c r="H4221" s="1375"/>
      <c r="I4221" s="1375"/>
      <c r="J4221" s="1375"/>
      <c r="K4221" s="1375"/>
      <c r="L4221" s="1375"/>
    </row>
    <row r="4222" spans="1:12" ht="21">
      <c r="A4222" s="1372">
        <v>45535</v>
      </c>
      <c r="B4222" s="1373" t="s">
        <v>2397</v>
      </c>
      <c r="C4222" s="1373" t="s">
        <v>2467</v>
      </c>
      <c r="D4222" s="1373" t="s">
        <v>2468</v>
      </c>
      <c r="E4222" s="1373" t="s">
        <v>485</v>
      </c>
      <c r="F4222" s="1373" t="s">
        <v>1659</v>
      </c>
      <c r="G4222" s="1375"/>
      <c r="H4222" s="1375"/>
      <c r="I4222" s="1375"/>
      <c r="J4222" s="1375"/>
      <c r="K4222" s="1375"/>
      <c r="L4222" s="1375"/>
    </row>
    <row r="4223" spans="1:12" ht="21">
      <c r="A4223" s="1372">
        <v>45535</v>
      </c>
      <c r="B4223" s="1373" t="s">
        <v>2397</v>
      </c>
      <c r="C4223" s="1373" t="s">
        <v>2467</v>
      </c>
      <c r="D4223" s="1373" t="s">
        <v>2468</v>
      </c>
      <c r="E4223" s="1373" t="s">
        <v>486</v>
      </c>
      <c r="F4223" s="1373" t="s">
        <v>1660</v>
      </c>
      <c r="G4223" s="1375"/>
      <c r="H4223" s="1375"/>
      <c r="I4223" s="1375"/>
      <c r="J4223" s="1375"/>
      <c r="K4223" s="1375"/>
      <c r="L4223" s="1375"/>
    </row>
    <row r="4224" spans="1:12" ht="21">
      <c r="A4224" s="1372">
        <v>45535</v>
      </c>
      <c r="B4224" s="1373" t="s">
        <v>2397</v>
      </c>
      <c r="C4224" s="1373" t="s">
        <v>2467</v>
      </c>
      <c r="D4224" s="1373" t="s">
        <v>2468</v>
      </c>
      <c r="E4224" s="1373" t="s">
        <v>487</v>
      </c>
      <c r="F4224" s="1373" t="s">
        <v>1727</v>
      </c>
      <c r="G4224" s="1375"/>
      <c r="H4224" s="1375"/>
      <c r="I4224" s="1375"/>
      <c r="J4224" s="1375"/>
      <c r="K4224" s="1375"/>
      <c r="L4224" s="1375"/>
    </row>
    <row r="4225" spans="1:12" ht="21">
      <c r="A4225" s="1372">
        <v>45535</v>
      </c>
      <c r="B4225" s="1373" t="s">
        <v>2397</v>
      </c>
      <c r="C4225" s="1373" t="s">
        <v>2467</v>
      </c>
      <c r="D4225" s="1373" t="s">
        <v>2468</v>
      </c>
      <c r="E4225" s="1373" t="s">
        <v>488</v>
      </c>
      <c r="F4225" s="1373" t="s">
        <v>1661</v>
      </c>
      <c r="G4225" s="1375"/>
      <c r="H4225" s="1375"/>
      <c r="I4225" s="1375"/>
      <c r="J4225" s="1375"/>
      <c r="K4225" s="1375"/>
      <c r="L4225" s="1375"/>
    </row>
    <row r="4226" spans="1:12" ht="21">
      <c r="A4226" s="1372">
        <v>45535</v>
      </c>
      <c r="B4226" s="1373" t="s">
        <v>2397</v>
      </c>
      <c r="C4226" s="1373" t="s">
        <v>2467</v>
      </c>
      <c r="D4226" s="1373" t="s">
        <v>2468</v>
      </c>
      <c r="E4226" s="1373" t="s">
        <v>489</v>
      </c>
      <c r="F4226" s="1373" t="s">
        <v>1662</v>
      </c>
      <c r="G4226" s="1375"/>
      <c r="H4226" s="1375"/>
      <c r="I4226" s="1375"/>
      <c r="J4226" s="1375"/>
      <c r="K4226" s="1375"/>
      <c r="L4226" s="1375"/>
    </row>
    <row r="4227" spans="1:12" ht="21">
      <c r="A4227" s="1372">
        <v>45535</v>
      </c>
      <c r="B4227" s="1373" t="s">
        <v>2397</v>
      </c>
      <c r="C4227" s="1373" t="s">
        <v>2467</v>
      </c>
      <c r="D4227" s="1373" t="s">
        <v>2468</v>
      </c>
      <c r="E4227" s="1373" t="s">
        <v>1728</v>
      </c>
      <c r="F4227" s="1373" t="s">
        <v>8</v>
      </c>
      <c r="G4227" s="1375"/>
      <c r="H4227" s="1375"/>
      <c r="I4227" s="1375"/>
      <c r="J4227" s="1375"/>
      <c r="K4227" s="1375"/>
      <c r="L4227" s="1375"/>
    </row>
    <row r="4228" spans="1:12" ht="21">
      <c r="A4228" s="1372">
        <v>45535</v>
      </c>
      <c r="B4228" s="1373" t="s">
        <v>2397</v>
      </c>
      <c r="C4228" s="1373" t="s">
        <v>2467</v>
      </c>
      <c r="D4228" s="1373" t="s">
        <v>2468</v>
      </c>
      <c r="E4228" s="1373" t="s">
        <v>1729</v>
      </c>
      <c r="F4228" s="1373" t="s">
        <v>10</v>
      </c>
      <c r="G4228" s="1374">
        <v>10850</v>
      </c>
      <c r="H4228" s="1374">
        <v>3815</v>
      </c>
      <c r="I4228" s="1374">
        <v>165849.5</v>
      </c>
      <c r="J4228" s="1374">
        <v>0</v>
      </c>
      <c r="K4228" s="1374">
        <v>7035</v>
      </c>
      <c r="L4228" s="1374">
        <v>165849.5</v>
      </c>
    </row>
    <row r="4229" spans="1:12" ht="21">
      <c r="A4229" s="1372">
        <v>45535</v>
      </c>
      <c r="B4229" s="1373" t="s">
        <v>2397</v>
      </c>
      <c r="C4229" s="1373" t="s">
        <v>2467</v>
      </c>
      <c r="D4229" s="1373" t="s">
        <v>2468</v>
      </c>
      <c r="E4229" s="1373" t="s">
        <v>1730</v>
      </c>
      <c r="F4229" s="1373" t="s">
        <v>11</v>
      </c>
      <c r="G4229" s="1375"/>
      <c r="H4229" s="1375"/>
      <c r="I4229" s="1375"/>
      <c r="J4229" s="1375"/>
      <c r="K4229" s="1375"/>
      <c r="L4229" s="1375"/>
    </row>
    <row r="4230" spans="1:12" ht="21">
      <c r="A4230" s="1372">
        <v>45535</v>
      </c>
      <c r="B4230" s="1373" t="s">
        <v>2397</v>
      </c>
      <c r="C4230" s="1373" t="s">
        <v>2467</v>
      </c>
      <c r="D4230" s="1373" t="s">
        <v>2468</v>
      </c>
      <c r="E4230" s="1373" t="s">
        <v>1731</v>
      </c>
      <c r="F4230" s="1373" t="s">
        <v>13</v>
      </c>
      <c r="G4230" s="1375"/>
      <c r="H4230" s="1375"/>
      <c r="I4230" s="1375"/>
      <c r="J4230" s="1375"/>
      <c r="K4230" s="1375"/>
      <c r="L4230" s="1375"/>
    </row>
    <row r="4231" spans="1:12" ht="21">
      <c r="A4231" s="1372">
        <v>45535</v>
      </c>
      <c r="B4231" s="1373" t="s">
        <v>2397</v>
      </c>
      <c r="C4231" s="1373" t="s">
        <v>2467</v>
      </c>
      <c r="D4231" s="1373" t="s">
        <v>2468</v>
      </c>
      <c r="E4231" s="1373" t="s">
        <v>1732</v>
      </c>
      <c r="F4231" s="1373" t="s">
        <v>1668</v>
      </c>
      <c r="G4231" s="1374">
        <v>22100</v>
      </c>
      <c r="H4231" s="1374">
        <v>22100</v>
      </c>
      <c r="I4231" s="1374">
        <v>0</v>
      </c>
      <c r="J4231" s="1374">
        <v>0</v>
      </c>
      <c r="K4231" s="1374">
        <v>0</v>
      </c>
      <c r="L4231" s="1374">
        <v>0</v>
      </c>
    </row>
    <row r="4232" spans="1:12" ht="21">
      <c r="A4232" s="1372">
        <v>45535</v>
      </c>
      <c r="B4232" s="1373" t="s">
        <v>2397</v>
      </c>
      <c r="C4232" s="1373" t="s">
        <v>2467</v>
      </c>
      <c r="D4232" s="1373" t="s">
        <v>2468</v>
      </c>
      <c r="E4232" s="1373" t="s">
        <v>1733</v>
      </c>
      <c r="F4232" s="1373" t="s">
        <v>15</v>
      </c>
      <c r="G4232" s="1374">
        <v>4102398.21</v>
      </c>
      <c r="H4232" s="1374">
        <v>4102398.21</v>
      </c>
      <c r="I4232" s="1374">
        <v>0</v>
      </c>
      <c r="J4232" s="1374">
        <v>0</v>
      </c>
      <c r="K4232" s="1374">
        <v>0</v>
      </c>
      <c r="L4232" s="1374">
        <v>0</v>
      </c>
    </row>
    <row r="4233" spans="1:12" ht="21">
      <c r="A4233" s="1372">
        <v>45535</v>
      </c>
      <c r="B4233" s="1373" t="s">
        <v>2397</v>
      </c>
      <c r="C4233" s="1373" t="s">
        <v>2467</v>
      </c>
      <c r="D4233" s="1373" t="s">
        <v>2468</v>
      </c>
      <c r="E4233" s="1373" t="s">
        <v>1734</v>
      </c>
      <c r="F4233" s="1373" t="s">
        <v>1735</v>
      </c>
      <c r="G4233" s="1374">
        <v>3000532.88</v>
      </c>
      <c r="H4233" s="1374">
        <v>3652734.43</v>
      </c>
      <c r="I4233" s="1374">
        <v>7005055.1799999997</v>
      </c>
      <c r="J4233" s="1374">
        <v>0</v>
      </c>
      <c r="K4233" s="1374">
        <v>-652201.55000000005</v>
      </c>
      <c r="L4233" s="1374">
        <v>7005055.1799999997</v>
      </c>
    </row>
    <row r="4234" spans="1:12" ht="21">
      <c r="A4234" s="1372">
        <v>45535</v>
      </c>
      <c r="B4234" s="1373" t="s">
        <v>2397</v>
      </c>
      <c r="C4234" s="1373" t="s">
        <v>2467</v>
      </c>
      <c r="D4234" s="1373" t="s">
        <v>2468</v>
      </c>
      <c r="E4234" s="1373" t="s">
        <v>1736</v>
      </c>
      <c r="F4234" s="1373" t="s">
        <v>1737</v>
      </c>
      <c r="G4234" s="1374">
        <v>0</v>
      </c>
      <c r="H4234" s="1374">
        <v>0</v>
      </c>
      <c r="I4234" s="1374">
        <v>55308</v>
      </c>
      <c r="J4234" s="1374">
        <v>0</v>
      </c>
      <c r="K4234" s="1374">
        <v>0</v>
      </c>
      <c r="L4234" s="1374">
        <v>55308</v>
      </c>
    </row>
    <row r="4235" spans="1:12" ht="21">
      <c r="A4235" s="1372">
        <v>45535</v>
      </c>
      <c r="B4235" s="1373" t="s">
        <v>2397</v>
      </c>
      <c r="C4235" s="1373" t="s">
        <v>2467</v>
      </c>
      <c r="D4235" s="1373" t="s">
        <v>2468</v>
      </c>
      <c r="E4235" s="1373" t="s">
        <v>1738</v>
      </c>
      <c r="F4235" s="1373" t="s">
        <v>1739</v>
      </c>
      <c r="G4235" s="1375"/>
      <c r="H4235" s="1375"/>
      <c r="I4235" s="1375"/>
      <c r="J4235" s="1375"/>
      <c r="K4235" s="1375"/>
      <c r="L4235" s="1375"/>
    </row>
    <row r="4236" spans="1:12" ht="21">
      <c r="A4236" s="1372">
        <v>45535</v>
      </c>
      <c r="B4236" s="1373" t="s">
        <v>2397</v>
      </c>
      <c r="C4236" s="1373" t="s">
        <v>2467</v>
      </c>
      <c r="D4236" s="1373" t="s">
        <v>2468</v>
      </c>
      <c r="E4236" s="1373" t="s">
        <v>1740</v>
      </c>
      <c r="F4236" s="1373" t="s">
        <v>442</v>
      </c>
      <c r="G4236" s="1374">
        <v>145977</v>
      </c>
      <c r="H4236" s="1374">
        <v>145977</v>
      </c>
      <c r="I4236" s="1374">
        <v>0</v>
      </c>
      <c r="J4236" s="1374">
        <v>0</v>
      </c>
      <c r="K4236" s="1374">
        <v>0</v>
      </c>
      <c r="L4236" s="1374">
        <v>0</v>
      </c>
    </row>
    <row r="4237" spans="1:12" ht="21">
      <c r="A4237" s="1372">
        <v>45535</v>
      </c>
      <c r="B4237" s="1373" t="s">
        <v>2397</v>
      </c>
      <c r="C4237" s="1373" t="s">
        <v>2467</v>
      </c>
      <c r="D4237" s="1373" t="s">
        <v>2468</v>
      </c>
      <c r="E4237" s="1373" t="s">
        <v>1741</v>
      </c>
      <c r="F4237" s="1373" t="s">
        <v>1742</v>
      </c>
      <c r="G4237" s="1374">
        <v>303466.96000000002</v>
      </c>
      <c r="H4237" s="1374">
        <v>226348.48</v>
      </c>
      <c r="I4237" s="1374">
        <v>1078356.03</v>
      </c>
      <c r="J4237" s="1374">
        <v>0</v>
      </c>
      <c r="K4237" s="1374">
        <v>77118.48</v>
      </c>
      <c r="L4237" s="1374">
        <v>1078356.03</v>
      </c>
    </row>
    <row r="4238" spans="1:12" ht="21">
      <c r="A4238" s="1372">
        <v>45535</v>
      </c>
      <c r="B4238" s="1373" t="s">
        <v>2397</v>
      </c>
      <c r="C4238" s="1373" t="s">
        <v>2467</v>
      </c>
      <c r="D4238" s="1373" t="s">
        <v>2468</v>
      </c>
      <c r="E4238" s="1373" t="s">
        <v>1743</v>
      </c>
      <c r="F4238" s="1373" t="s">
        <v>1744</v>
      </c>
      <c r="G4238" s="1374">
        <v>21740</v>
      </c>
      <c r="H4238" s="1374">
        <v>21740</v>
      </c>
      <c r="I4238" s="1374">
        <v>2919.8</v>
      </c>
      <c r="J4238" s="1374">
        <v>0</v>
      </c>
      <c r="K4238" s="1374">
        <v>0</v>
      </c>
      <c r="L4238" s="1374">
        <v>2919.8</v>
      </c>
    </row>
    <row r="4239" spans="1:12" ht="21">
      <c r="A4239" s="1372">
        <v>45535</v>
      </c>
      <c r="B4239" s="1373" t="s">
        <v>2397</v>
      </c>
      <c r="C4239" s="1373" t="s">
        <v>2467</v>
      </c>
      <c r="D4239" s="1373" t="s">
        <v>2468</v>
      </c>
      <c r="E4239" s="1373" t="s">
        <v>1745</v>
      </c>
      <c r="F4239" s="1373" t="s">
        <v>1746</v>
      </c>
      <c r="G4239" s="1374">
        <v>100</v>
      </c>
      <c r="H4239" s="1374">
        <v>100</v>
      </c>
      <c r="I4239" s="1374">
        <v>9985.5</v>
      </c>
      <c r="J4239" s="1374">
        <v>0</v>
      </c>
      <c r="K4239" s="1374">
        <v>0</v>
      </c>
      <c r="L4239" s="1374">
        <v>9985.5</v>
      </c>
    </row>
    <row r="4240" spans="1:12" ht="21">
      <c r="A4240" s="1372">
        <v>45535</v>
      </c>
      <c r="B4240" s="1373" t="s">
        <v>2397</v>
      </c>
      <c r="C4240" s="1373" t="s">
        <v>2467</v>
      </c>
      <c r="D4240" s="1373" t="s">
        <v>2468</v>
      </c>
      <c r="E4240" s="1373" t="s">
        <v>2166</v>
      </c>
      <c r="F4240" s="1373" t="s">
        <v>2167</v>
      </c>
      <c r="G4240" s="1375"/>
      <c r="H4240" s="1375"/>
      <c r="I4240" s="1375"/>
      <c r="J4240" s="1375"/>
      <c r="K4240" s="1375"/>
      <c r="L4240" s="1375"/>
    </row>
    <row r="4241" spans="1:12" ht="21">
      <c r="A4241" s="1372">
        <v>45535</v>
      </c>
      <c r="B4241" s="1373" t="s">
        <v>2397</v>
      </c>
      <c r="C4241" s="1373" t="s">
        <v>2467</v>
      </c>
      <c r="D4241" s="1373" t="s">
        <v>2468</v>
      </c>
      <c r="E4241" s="1373" t="s">
        <v>2168</v>
      </c>
      <c r="F4241" s="1373" t="s">
        <v>2169</v>
      </c>
      <c r="G4241" s="1375"/>
      <c r="H4241" s="1375"/>
      <c r="I4241" s="1375"/>
      <c r="J4241" s="1375"/>
      <c r="K4241" s="1375"/>
      <c r="L4241" s="1375"/>
    </row>
    <row r="4242" spans="1:12" ht="21">
      <c r="A4242" s="1372">
        <v>45535</v>
      </c>
      <c r="B4242" s="1373" t="s">
        <v>2397</v>
      </c>
      <c r="C4242" s="1373" t="s">
        <v>2467</v>
      </c>
      <c r="D4242" s="1373" t="s">
        <v>2468</v>
      </c>
      <c r="E4242" s="1373" t="s">
        <v>1747</v>
      </c>
      <c r="F4242" s="1373" t="s">
        <v>1748</v>
      </c>
      <c r="G4242" s="1374">
        <v>138537.35999999999</v>
      </c>
      <c r="H4242" s="1374">
        <v>87457.41</v>
      </c>
      <c r="I4242" s="1374">
        <v>212508.6</v>
      </c>
      <c r="J4242" s="1374">
        <v>0</v>
      </c>
      <c r="K4242" s="1374">
        <v>51079.95</v>
      </c>
      <c r="L4242" s="1374">
        <v>212508.6</v>
      </c>
    </row>
    <row r="4243" spans="1:12" ht="21">
      <c r="A4243" s="1372">
        <v>45535</v>
      </c>
      <c r="B4243" s="1373" t="s">
        <v>2397</v>
      </c>
      <c r="C4243" s="1373" t="s">
        <v>2467</v>
      </c>
      <c r="D4243" s="1373" t="s">
        <v>2468</v>
      </c>
      <c r="E4243" s="1373" t="s">
        <v>1749</v>
      </c>
      <c r="F4243" s="1373" t="s">
        <v>1750</v>
      </c>
      <c r="G4243" s="1374">
        <v>70924</v>
      </c>
      <c r="H4243" s="1374">
        <v>34589.550000000003</v>
      </c>
      <c r="I4243" s="1374">
        <v>155238.73000000001</v>
      </c>
      <c r="J4243" s="1374">
        <v>0</v>
      </c>
      <c r="K4243" s="1374">
        <v>36334.449999999997</v>
      </c>
      <c r="L4243" s="1374">
        <v>155238.73000000001</v>
      </c>
    </row>
    <row r="4244" spans="1:12" ht="21">
      <c r="A4244" s="1372">
        <v>45535</v>
      </c>
      <c r="B4244" s="1373" t="s">
        <v>2397</v>
      </c>
      <c r="C4244" s="1373" t="s">
        <v>2467</v>
      </c>
      <c r="D4244" s="1373" t="s">
        <v>2468</v>
      </c>
      <c r="E4244" s="1373" t="s">
        <v>1751</v>
      </c>
      <c r="F4244" s="1373" t="s">
        <v>1752</v>
      </c>
      <c r="G4244" s="1375"/>
      <c r="H4244" s="1375"/>
      <c r="I4244" s="1375"/>
      <c r="J4244" s="1375"/>
      <c r="K4244" s="1375"/>
      <c r="L4244" s="1375"/>
    </row>
    <row r="4245" spans="1:12" ht="21">
      <c r="A4245" s="1372">
        <v>45535</v>
      </c>
      <c r="B4245" s="1373" t="s">
        <v>2397</v>
      </c>
      <c r="C4245" s="1373" t="s">
        <v>2467</v>
      </c>
      <c r="D4245" s="1373" t="s">
        <v>2468</v>
      </c>
      <c r="E4245" s="1373" t="s">
        <v>1753</v>
      </c>
      <c r="F4245" s="1373" t="s">
        <v>1754</v>
      </c>
      <c r="G4245" s="1375"/>
      <c r="H4245" s="1375"/>
      <c r="I4245" s="1375"/>
      <c r="J4245" s="1375"/>
      <c r="K4245" s="1375"/>
      <c r="L4245" s="1375"/>
    </row>
    <row r="4246" spans="1:12" ht="21">
      <c r="A4246" s="1372">
        <v>45535</v>
      </c>
      <c r="B4246" s="1373" t="s">
        <v>2397</v>
      </c>
      <c r="C4246" s="1373" t="s">
        <v>2467</v>
      </c>
      <c r="D4246" s="1373" t="s">
        <v>2468</v>
      </c>
      <c r="E4246" s="1373" t="s">
        <v>1755</v>
      </c>
      <c r="F4246" s="1373" t="s">
        <v>1669</v>
      </c>
      <c r="G4246" s="1374">
        <v>11073</v>
      </c>
      <c r="H4246" s="1374">
        <v>0</v>
      </c>
      <c r="I4246" s="1374">
        <v>69972.84</v>
      </c>
      <c r="J4246" s="1374">
        <v>0</v>
      </c>
      <c r="K4246" s="1374">
        <v>11073</v>
      </c>
      <c r="L4246" s="1374">
        <v>69972.84</v>
      </c>
    </row>
    <row r="4247" spans="1:12" ht="21">
      <c r="A4247" s="1372">
        <v>45535</v>
      </c>
      <c r="B4247" s="1373" t="s">
        <v>2397</v>
      </c>
      <c r="C4247" s="1373" t="s">
        <v>2467</v>
      </c>
      <c r="D4247" s="1373" t="s">
        <v>2468</v>
      </c>
      <c r="E4247" s="1373" t="s">
        <v>1756</v>
      </c>
      <c r="F4247" s="1373" t="s">
        <v>18</v>
      </c>
      <c r="G4247" s="1374">
        <v>30423.5</v>
      </c>
      <c r="H4247" s="1374">
        <v>118480.5</v>
      </c>
      <c r="I4247" s="1374">
        <v>121782.5</v>
      </c>
      <c r="J4247" s="1374">
        <v>0</v>
      </c>
      <c r="K4247" s="1374">
        <v>-88057</v>
      </c>
      <c r="L4247" s="1374">
        <v>121782.5</v>
      </c>
    </row>
    <row r="4248" spans="1:12" ht="21">
      <c r="A4248" s="1372">
        <v>45535</v>
      </c>
      <c r="B4248" s="1373" t="s">
        <v>2397</v>
      </c>
      <c r="C4248" s="1373" t="s">
        <v>2467</v>
      </c>
      <c r="D4248" s="1373" t="s">
        <v>2468</v>
      </c>
      <c r="E4248" s="1373" t="s">
        <v>1757</v>
      </c>
      <c r="F4248" s="1373" t="s">
        <v>1670</v>
      </c>
      <c r="G4248" s="1374">
        <v>8293</v>
      </c>
      <c r="H4248" s="1374">
        <v>0</v>
      </c>
      <c r="I4248" s="1374">
        <v>27829.38</v>
      </c>
      <c r="J4248" s="1374">
        <v>0</v>
      </c>
      <c r="K4248" s="1374">
        <v>8293</v>
      </c>
      <c r="L4248" s="1374">
        <v>27829.38</v>
      </c>
    </row>
    <row r="4249" spans="1:12" ht="21">
      <c r="A4249" s="1372">
        <v>45535</v>
      </c>
      <c r="B4249" s="1373" t="s">
        <v>2397</v>
      </c>
      <c r="C4249" s="1373" t="s">
        <v>2467</v>
      </c>
      <c r="D4249" s="1373" t="s">
        <v>2468</v>
      </c>
      <c r="E4249" s="1373" t="s">
        <v>1758</v>
      </c>
      <c r="F4249" s="1373" t="s">
        <v>1671</v>
      </c>
      <c r="G4249" s="1374">
        <v>109174.5</v>
      </c>
      <c r="H4249" s="1374">
        <v>0</v>
      </c>
      <c r="I4249" s="1374">
        <v>109174.5</v>
      </c>
      <c r="J4249" s="1374">
        <v>0</v>
      </c>
      <c r="K4249" s="1374">
        <v>109174.5</v>
      </c>
      <c r="L4249" s="1374">
        <v>109174.5</v>
      </c>
    </row>
    <row r="4250" spans="1:12" ht="21">
      <c r="A4250" s="1372">
        <v>45535</v>
      </c>
      <c r="B4250" s="1373" t="s">
        <v>2397</v>
      </c>
      <c r="C4250" s="1373" t="s">
        <v>2467</v>
      </c>
      <c r="D4250" s="1373" t="s">
        <v>2468</v>
      </c>
      <c r="E4250" s="1373" t="s">
        <v>1759</v>
      </c>
      <c r="F4250" s="1373" t="s">
        <v>1428</v>
      </c>
      <c r="G4250" s="1374">
        <v>567264.42000000004</v>
      </c>
      <c r="H4250" s="1374">
        <v>599258.38</v>
      </c>
      <c r="I4250" s="1374">
        <v>914281.46</v>
      </c>
      <c r="J4250" s="1374">
        <v>0</v>
      </c>
      <c r="K4250" s="1374">
        <v>-31993.96</v>
      </c>
      <c r="L4250" s="1374">
        <v>914281.46</v>
      </c>
    </row>
    <row r="4251" spans="1:12" ht="21">
      <c r="A4251" s="1372">
        <v>45535</v>
      </c>
      <c r="B4251" s="1373" t="s">
        <v>2397</v>
      </c>
      <c r="C4251" s="1373" t="s">
        <v>2467</v>
      </c>
      <c r="D4251" s="1373" t="s">
        <v>2468</v>
      </c>
      <c r="E4251" s="1373" t="s">
        <v>1760</v>
      </c>
      <c r="F4251" s="1373" t="s">
        <v>1672</v>
      </c>
      <c r="G4251" s="1374">
        <v>140705</v>
      </c>
      <c r="H4251" s="1374">
        <v>242348.24</v>
      </c>
      <c r="I4251" s="1374">
        <v>504986</v>
      </c>
      <c r="J4251" s="1374">
        <v>0</v>
      </c>
      <c r="K4251" s="1374">
        <v>-101643.24</v>
      </c>
      <c r="L4251" s="1374">
        <v>504986</v>
      </c>
    </row>
    <row r="4252" spans="1:12" ht="21">
      <c r="A4252" s="1372">
        <v>45535</v>
      </c>
      <c r="B4252" s="1373" t="s">
        <v>2397</v>
      </c>
      <c r="C4252" s="1373" t="s">
        <v>2467</v>
      </c>
      <c r="D4252" s="1373" t="s">
        <v>2468</v>
      </c>
      <c r="E4252" s="1373" t="s">
        <v>1761</v>
      </c>
      <c r="F4252" s="1373" t="s">
        <v>1762</v>
      </c>
      <c r="G4252" s="1374">
        <v>2627</v>
      </c>
      <c r="H4252" s="1374">
        <v>2627</v>
      </c>
      <c r="I4252" s="1374">
        <v>0</v>
      </c>
      <c r="J4252" s="1374">
        <v>0</v>
      </c>
      <c r="K4252" s="1374">
        <v>0</v>
      </c>
      <c r="L4252" s="1374">
        <v>0</v>
      </c>
    </row>
    <row r="4253" spans="1:12" ht="21">
      <c r="A4253" s="1372">
        <v>45535</v>
      </c>
      <c r="B4253" s="1373" t="s">
        <v>2397</v>
      </c>
      <c r="C4253" s="1373" t="s">
        <v>2467</v>
      </c>
      <c r="D4253" s="1373" t="s">
        <v>2468</v>
      </c>
      <c r="E4253" s="1373" t="s">
        <v>1763</v>
      </c>
      <c r="F4253" s="1373" t="s">
        <v>1764</v>
      </c>
      <c r="G4253" s="1375"/>
      <c r="H4253" s="1375"/>
      <c r="I4253" s="1375"/>
      <c r="J4253" s="1375"/>
      <c r="K4253" s="1375"/>
      <c r="L4253" s="1375"/>
    </row>
    <row r="4254" spans="1:12" ht="21">
      <c r="A4254" s="1372">
        <v>45535</v>
      </c>
      <c r="B4254" s="1373" t="s">
        <v>2397</v>
      </c>
      <c r="C4254" s="1373" t="s">
        <v>2467</v>
      </c>
      <c r="D4254" s="1373" t="s">
        <v>2468</v>
      </c>
      <c r="E4254" s="1373" t="s">
        <v>1765</v>
      </c>
      <c r="F4254" s="1373" t="s">
        <v>1766</v>
      </c>
      <c r="G4254" s="1375"/>
      <c r="H4254" s="1375"/>
      <c r="I4254" s="1375"/>
      <c r="J4254" s="1375"/>
      <c r="K4254" s="1375"/>
      <c r="L4254" s="1375"/>
    </row>
    <row r="4255" spans="1:12" ht="21">
      <c r="A4255" s="1372">
        <v>45535</v>
      </c>
      <c r="B4255" s="1373" t="s">
        <v>2397</v>
      </c>
      <c r="C4255" s="1373" t="s">
        <v>2467</v>
      </c>
      <c r="D4255" s="1373" t="s">
        <v>2468</v>
      </c>
      <c r="E4255" s="1373" t="s">
        <v>1767</v>
      </c>
      <c r="F4255" s="1373" t="s">
        <v>1768</v>
      </c>
      <c r="G4255" s="1375"/>
      <c r="H4255" s="1375"/>
      <c r="I4255" s="1375"/>
      <c r="J4255" s="1375"/>
      <c r="K4255" s="1375"/>
      <c r="L4255" s="1375"/>
    </row>
    <row r="4256" spans="1:12" ht="21">
      <c r="A4256" s="1372">
        <v>45535</v>
      </c>
      <c r="B4256" s="1373" t="s">
        <v>2397</v>
      </c>
      <c r="C4256" s="1373" t="s">
        <v>2467</v>
      </c>
      <c r="D4256" s="1373" t="s">
        <v>2468</v>
      </c>
      <c r="E4256" s="1373" t="s">
        <v>1769</v>
      </c>
      <c r="F4256" s="1373" t="s">
        <v>1770</v>
      </c>
      <c r="G4256" s="1375"/>
      <c r="H4256" s="1375"/>
      <c r="I4256" s="1375"/>
      <c r="J4256" s="1375"/>
      <c r="K4256" s="1375"/>
      <c r="L4256" s="1375"/>
    </row>
    <row r="4257" spans="1:12" ht="21">
      <c r="A4257" s="1372">
        <v>45535</v>
      </c>
      <c r="B4257" s="1373" t="s">
        <v>2397</v>
      </c>
      <c r="C4257" s="1373" t="s">
        <v>2467</v>
      </c>
      <c r="D4257" s="1373" t="s">
        <v>2468</v>
      </c>
      <c r="E4257" s="1373" t="s">
        <v>1771</v>
      </c>
      <c r="F4257" s="1373" t="s">
        <v>1772</v>
      </c>
      <c r="G4257" s="1375"/>
      <c r="H4257" s="1375"/>
      <c r="I4257" s="1375"/>
      <c r="J4257" s="1375"/>
      <c r="K4257" s="1375"/>
      <c r="L4257" s="1375"/>
    </row>
    <row r="4258" spans="1:12" ht="21">
      <c r="A4258" s="1372">
        <v>45535</v>
      </c>
      <c r="B4258" s="1373" t="s">
        <v>2397</v>
      </c>
      <c r="C4258" s="1373" t="s">
        <v>2467</v>
      </c>
      <c r="D4258" s="1373" t="s">
        <v>2468</v>
      </c>
      <c r="E4258" s="1373" t="s">
        <v>1773</v>
      </c>
      <c r="F4258" s="1373" t="s">
        <v>1675</v>
      </c>
      <c r="G4258" s="1374">
        <v>2305</v>
      </c>
      <c r="H4258" s="1374">
        <v>2305</v>
      </c>
      <c r="I4258" s="1374">
        <v>0</v>
      </c>
      <c r="J4258" s="1374">
        <v>0</v>
      </c>
      <c r="K4258" s="1374">
        <v>0</v>
      </c>
      <c r="L4258" s="1374">
        <v>0</v>
      </c>
    </row>
    <row r="4259" spans="1:12" ht="21">
      <c r="A4259" s="1372">
        <v>45535</v>
      </c>
      <c r="B4259" s="1373" t="s">
        <v>2397</v>
      </c>
      <c r="C4259" s="1373" t="s">
        <v>2467</v>
      </c>
      <c r="D4259" s="1373" t="s">
        <v>2468</v>
      </c>
      <c r="E4259" s="1373" t="s">
        <v>1774</v>
      </c>
      <c r="F4259" s="1373" t="s">
        <v>1676</v>
      </c>
      <c r="G4259" s="1375"/>
      <c r="H4259" s="1375"/>
      <c r="I4259" s="1375"/>
      <c r="J4259" s="1375"/>
      <c r="K4259" s="1375"/>
      <c r="L4259" s="1375"/>
    </row>
    <row r="4260" spans="1:12" ht="21">
      <c r="A4260" s="1372">
        <v>45535</v>
      </c>
      <c r="B4260" s="1373" t="s">
        <v>2397</v>
      </c>
      <c r="C4260" s="1373" t="s">
        <v>2467</v>
      </c>
      <c r="D4260" s="1373" t="s">
        <v>2468</v>
      </c>
      <c r="E4260" s="1373" t="s">
        <v>1775</v>
      </c>
      <c r="F4260" s="1373" t="s">
        <v>1776</v>
      </c>
      <c r="G4260" s="1375"/>
      <c r="H4260" s="1375"/>
      <c r="I4260" s="1375"/>
      <c r="J4260" s="1375"/>
      <c r="K4260" s="1375"/>
      <c r="L4260" s="1375"/>
    </row>
    <row r="4261" spans="1:12" ht="21">
      <c r="A4261" s="1372">
        <v>45535</v>
      </c>
      <c r="B4261" s="1373" t="s">
        <v>2397</v>
      </c>
      <c r="C4261" s="1373" t="s">
        <v>2467</v>
      </c>
      <c r="D4261" s="1373" t="s">
        <v>2468</v>
      </c>
      <c r="E4261" s="1373" t="s">
        <v>1777</v>
      </c>
      <c r="F4261" s="1373" t="s">
        <v>1778</v>
      </c>
      <c r="G4261" s="1374">
        <v>0</v>
      </c>
      <c r="H4261" s="1374">
        <v>0</v>
      </c>
      <c r="I4261" s="1374">
        <v>11535.5</v>
      </c>
      <c r="J4261" s="1374">
        <v>0</v>
      </c>
      <c r="K4261" s="1374">
        <v>0</v>
      </c>
      <c r="L4261" s="1374">
        <v>11535.5</v>
      </c>
    </row>
    <row r="4262" spans="1:12" ht="21">
      <c r="A4262" s="1372">
        <v>45535</v>
      </c>
      <c r="B4262" s="1373" t="s">
        <v>2397</v>
      </c>
      <c r="C4262" s="1373" t="s">
        <v>2467</v>
      </c>
      <c r="D4262" s="1373" t="s">
        <v>2468</v>
      </c>
      <c r="E4262" s="1373" t="s">
        <v>1779</v>
      </c>
      <c r="F4262" s="1373" t="s">
        <v>9</v>
      </c>
      <c r="G4262" s="1375"/>
      <c r="H4262" s="1375"/>
      <c r="I4262" s="1375"/>
      <c r="J4262" s="1375"/>
      <c r="K4262" s="1375"/>
      <c r="L4262" s="1375"/>
    </row>
    <row r="4263" spans="1:12" ht="21">
      <c r="A4263" s="1372">
        <v>45535</v>
      </c>
      <c r="B4263" s="1373" t="s">
        <v>2397</v>
      </c>
      <c r="C4263" s="1373" t="s">
        <v>2467</v>
      </c>
      <c r="D4263" s="1373" t="s">
        <v>2468</v>
      </c>
      <c r="E4263" s="1373" t="s">
        <v>1780</v>
      </c>
      <c r="F4263" s="1373" t="s">
        <v>2174</v>
      </c>
      <c r="G4263" s="1375"/>
      <c r="H4263" s="1375"/>
      <c r="I4263" s="1375"/>
      <c r="J4263" s="1375"/>
      <c r="K4263" s="1375"/>
      <c r="L4263" s="1375"/>
    </row>
    <row r="4264" spans="1:12" ht="21">
      <c r="A4264" s="1372">
        <v>45535</v>
      </c>
      <c r="B4264" s="1373" t="s">
        <v>2397</v>
      </c>
      <c r="C4264" s="1373" t="s">
        <v>2467</v>
      </c>
      <c r="D4264" s="1373" t="s">
        <v>2468</v>
      </c>
      <c r="E4264" s="1373" t="s">
        <v>1781</v>
      </c>
      <c r="F4264" s="1373" t="s">
        <v>12</v>
      </c>
      <c r="G4264" s="1375"/>
      <c r="H4264" s="1375"/>
      <c r="I4264" s="1375"/>
      <c r="J4264" s="1375"/>
      <c r="K4264" s="1375"/>
      <c r="L4264" s="1375"/>
    </row>
    <row r="4265" spans="1:12" ht="21">
      <c r="A4265" s="1372">
        <v>45535</v>
      </c>
      <c r="B4265" s="1373" t="s">
        <v>2397</v>
      </c>
      <c r="C4265" s="1373" t="s">
        <v>2467</v>
      </c>
      <c r="D4265" s="1373" t="s">
        <v>2468</v>
      </c>
      <c r="E4265" s="1373" t="s">
        <v>1782</v>
      </c>
      <c r="F4265" s="1373" t="s">
        <v>14</v>
      </c>
      <c r="G4265" s="1375"/>
      <c r="H4265" s="1375"/>
      <c r="I4265" s="1375"/>
      <c r="J4265" s="1375"/>
      <c r="K4265" s="1375"/>
      <c r="L4265" s="1375"/>
    </row>
    <row r="4266" spans="1:12" ht="21">
      <c r="A4266" s="1372">
        <v>45535</v>
      </c>
      <c r="B4266" s="1373" t="s">
        <v>2397</v>
      </c>
      <c r="C4266" s="1373" t="s">
        <v>2467</v>
      </c>
      <c r="D4266" s="1373" t="s">
        <v>2468</v>
      </c>
      <c r="E4266" s="1373" t="s">
        <v>1783</v>
      </c>
      <c r="F4266" s="1373" t="s">
        <v>440</v>
      </c>
      <c r="G4266" s="1374">
        <v>18526.5</v>
      </c>
      <c r="H4266" s="1374">
        <v>15000.5</v>
      </c>
      <c r="I4266" s="1374">
        <v>214920.68</v>
      </c>
      <c r="J4266" s="1374">
        <v>0</v>
      </c>
      <c r="K4266" s="1374">
        <v>3526</v>
      </c>
      <c r="L4266" s="1374">
        <v>214920.68</v>
      </c>
    </row>
    <row r="4267" spans="1:12" ht="21">
      <c r="A4267" s="1372">
        <v>45535</v>
      </c>
      <c r="B4267" s="1373" t="s">
        <v>2397</v>
      </c>
      <c r="C4267" s="1373" t="s">
        <v>2467</v>
      </c>
      <c r="D4267" s="1373" t="s">
        <v>2468</v>
      </c>
      <c r="E4267" s="1373" t="s">
        <v>1784</v>
      </c>
      <c r="F4267" s="1373" t="s">
        <v>2041</v>
      </c>
      <c r="G4267" s="1374">
        <v>7563</v>
      </c>
      <c r="H4267" s="1374">
        <v>5053</v>
      </c>
      <c r="I4267" s="1374">
        <v>175975.24</v>
      </c>
      <c r="J4267" s="1374">
        <v>0</v>
      </c>
      <c r="K4267" s="1374">
        <v>2510</v>
      </c>
      <c r="L4267" s="1374">
        <v>175975.24</v>
      </c>
    </row>
    <row r="4268" spans="1:12" ht="21">
      <c r="A4268" s="1372">
        <v>45535</v>
      </c>
      <c r="B4268" s="1373" t="s">
        <v>2397</v>
      </c>
      <c r="C4268" s="1373" t="s">
        <v>2467</v>
      </c>
      <c r="D4268" s="1373" t="s">
        <v>2468</v>
      </c>
      <c r="E4268" s="1373" t="s">
        <v>1785</v>
      </c>
      <c r="F4268" s="1373" t="s">
        <v>1666</v>
      </c>
      <c r="G4268" s="1374">
        <v>0</v>
      </c>
      <c r="H4268" s="1374">
        <v>0</v>
      </c>
      <c r="I4268" s="1374">
        <v>2031</v>
      </c>
      <c r="J4268" s="1374">
        <v>0</v>
      </c>
      <c r="K4268" s="1374">
        <v>0</v>
      </c>
      <c r="L4268" s="1374">
        <v>2031</v>
      </c>
    </row>
    <row r="4269" spans="1:12" ht="21">
      <c r="A4269" s="1372">
        <v>45535</v>
      </c>
      <c r="B4269" s="1373" t="s">
        <v>2397</v>
      </c>
      <c r="C4269" s="1373" t="s">
        <v>2467</v>
      </c>
      <c r="D4269" s="1373" t="s">
        <v>2468</v>
      </c>
      <c r="E4269" s="1373" t="s">
        <v>1786</v>
      </c>
      <c r="F4269" s="1373" t="s">
        <v>1667</v>
      </c>
      <c r="G4269" s="1374">
        <v>40510</v>
      </c>
      <c r="H4269" s="1374">
        <v>28811</v>
      </c>
      <c r="I4269" s="1374">
        <v>86642.5</v>
      </c>
      <c r="J4269" s="1374">
        <v>0</v>
      </c>
      <c r="K4269" s="1374">
        <v>11699</v>
      </c>
      <c r="L4269" s="1374">
        <v>86642.5</v>
      </c>
    </row>
    <row r="4270" spans="1:12" ht="21">
      <c r="A4270" s="1372">
        <v>45535</v>
      </c>
      <c r="B4270" s="1373" t="s">
        <v>2397</v>
      </c>
      <c r="C4270" s="1373" t="s">
        <v>2467</v>
      </c>
      <c r="D4270" s="1373" t="s">
        <v>2468</v>
      </c>
      <c r="E4270" s="1373" t="s">
        <v>1787</v>
      </c>
      <c r="F4270" s="1373" t="s">
        <v>2175</v>
      </c>
      <c r="G4270" s="1374">
        <v>0</v>
      </c>
      <c r="H4270" s="1374">
        <v>0</v>
      </c>
      <c r="I4270" s="1374">
        <v>5316</v>
      </c>
      <c r="J4270" s="1374">
        <v>0</v>
      </c>
      <c r="K4270" s="1374">
        <v>0</v>
      </c>
      <c r="L4270" s="1374">
        <v>5316</v>
      </c>
    </row>
    <row r="4271" spans="1:12" ht="21">
      <c r="A4271" s="1372">
        <v>45535</v>
      </c>
      <c r="B4271" s="1373" t="s">
        <v>2397</v>
      </c>
      <c r="C4271" s="1373" t="s">
        <v>2467</v>
      </c>
      <c r="D4271" s="1373" t="s">
        <v>2468</v>
      </c>
      <c r="E4271" s="1373" t="s">
        <v>1788</v>
      </c>
      <c r="F4271" s="1373" t="s">
        <v>2176</v>
      </c>
      <c r="G4271" s="1374">
        <v>0</v>
      </c>
      <c r="H4271" s="1374">
        <v>0</v>
      </c>
      <c r="I4271" s="1374">
        <v>4080.07</v>
      </c>
      <c r="J4271" s="1374">
        <v>0</v>
      </c>
      <c r="K4271" s="1374">
        <v>0</v>
      </c>
      <c r="L4271" s="1374">
        <v>4080.07</v>
      </c>
    </row>
    <row r="4272" spans="1:12" ht="21">
      <c r="A4272" s="1372">
        <v>45535</v>
      </c>
      <c r="B4272" s="1373" t="s">
        <v>2397</v>
      </c>
      <c r="C4272" s="1373" t="s">
        <v>2467</v>
      </c>
      <c r="D4272" s="1373" t="s">
        <v>2468</v>
      </c>
      <c r="E4272" s="1373" t="s">
        <v>1789</v>
      </c>
      <c r="F4272" s="1373" t="s">
        <v>1422</v>
      </c>
      <c r="G4272" s="1375"/>
      <c r="H4272" s="1375"/>
      <c r="I4272" s="1375"/>
      <c r="J4272" s="1375"/>
      <c r="K4272" s="1375"/>
      <c r="L4272" s="1375"/>
    </row>
    <row r="4273" spans="1:12" ht="21">
      <c r="A4273" s="1372">
        <v>45535</v>
      </c>
      <c r="B4273" s="1373" t="s">
        <v>2397</v>
      </c>
      <c r="C4273" s="1373" t="s">
        <v>2467</v>
      </c>
      <c r="D4273" s="1373" t="s">
        <v>2468</v>
      </c>
      <c r="E4273" s="1373" t="s">
        <v>1790</v>
      </c>
      <c r="F4273" s="1373" t="s">
        <v>1791</v>
      </c>
      <c r="G4273" s="1375"/>
      <c r="H4273" s="1375"/>
      <c r="I4273" s="1375"/>
      <c r="J4273" s="1375"/>
      <c r="K4273" s="1375"/>
      <c r="L4273" s="1375"/>
    </row>
    <row r="4274" spans="1:12" ht="21">
      <c r="A4274" s="1372">
        <v>45535</v>
      </c>
      <c r="B4274" s="1373" t="s">
        <v>2397</v>
      </c>
      <c r="C4274" s="1373" t="s">
        <v>2467</v>
      </c>
      <c r="D4274" s="1373" t="s">
        <v>2468</v>
      </c>
      <c r="E4274" s="1373" t="s">
        <v>1792</v>
      </c>
      <c r="F4274" s="1373" t="s">
        <v>1793</v>
      </c>
      <c r="G4274" s="1375"/>
      <c r="H4274" s="1375"/>
      <c r="I4274" s="1375"/>
      <c r="J4274" s="1375"/>
      <c r="K4274" s="1375"/>
      <c r="L4274" s="1375"/>
    </row>
    <row r="4275" spans="1:12" ht="21">
      <c r="A4275" s="1372">
        <v>45535</v>
      </c>
      <c r="B4275" s="1373" t="s">
        <v>2397</v>
      </c>
      <c r="C4275" s="1373" t="s">
        <v>2467</v>
      </c>
      <c r="D4275" s="1373" t="s">
        <v>2468</v>
      </c>
      <c r="E4275" s="1373" t="s">
        <v>1794</v>
      </c>
      <c r="F4275" s="1373" t="s">
        <v>1673</v>
      </c>
      <c r="G4275" s="1374">
        <v>26797.5</v>
      </c>
      <c r="H4275" s="1374">
        <v>28437</v>
      </c>
      <c r="I4275" s="1374">
        <v>61491</v>
      </c>
      <c r="J4275" s="1374">
        <v>0</v>
      </c>
      <c r="K4275" s="1374">
        <v>-1639.5</v>
      </c>
      <c r="L4275" s="1374">
        <v>61491</v>
      </c>
    </row>
    <row r="4276" spans="1:12" ht="21">
      <c r="A4276" s="1372">
        <v>45535</v>
      </c>
      <c r="B4276" s="1373" t="s">
        <v>2397</v>
      </c>
      <c r="C4276" s="1373" t="s">
        <v>2467</v>
      </c>
      <c r="D4276" s="1373" t="s">
        <v>2468</v>
      </c>
      <c r="E4276" s="1373" t="s">
        <v>1795</v>
      </c>
      <c r="F4276" s="1373" t="s">
        <v>1674</v>
      </c>
      <c r="G4276" s="1374">
        <v>9719.4</v>
      </c>
      <c r="H4276" s="1374">
        <v>51312</v>
      </c>
      <c r="I4276" s="1374">
        <v>37378.400000000001</v>
      </c>
      <c r="J4276" s="1374">
        <v>0</v>
      </c>
      <c r="K4276" s="1374">
        <v>-41592.6</v>
      </c>
      <c r="L4276" s="1374">
        <v>37378.400000000001</v>
      </c>
    </row>
    <row r="4277" spans="1:12" ht="21">
      <c r="A4277" s="1372">
        <v>45535</v>
      </c>
      <c r="B4277" s="1373" t="s">
        <v>2397</v>
      </c>
      <c r="C4277" s="1373" t="s">
        <v>2467</v>
      </c>
      <c r="D4277" s="1373" t="s">
        <v>2468</v>
      </c>
      <c r="E4277" s="1373" t="s">
        <v>1796</v>
      </c>
      <c r="F4277" s="1373" t="s">
        <v>1677</v>
      </c>
      <c r="G4277" s="1374">
        <v>108463.4</v>
      </c>
      <c r="H4277" s="1374">
        <v>43</v>
      </c>
      <c r="I4277" s="1374">
        <v>1235818.1100000001</v>
      </c>
      <c r="J4277" s="1374">
        <v>0</v>
      </c>
      <c r="K4277" s="1374">
        <v>108420.4</v>
      </c>
      <c r="L4277" s="1374">
        <v>1235818.1100000001</v>
      </c>
    </row>
    <row r="4278" spans="1:12" ht="21">
      <c r="A4278" s="1372">
        <v>45535</v>
      </c>
      <c r="B4278" s="1373" t="s">
        <v>2397</v>
      </c>
      <c r="C4278" s="1373" t="s">
        <v>2467</v>
      </c>
      <c r="D4278" s="1373" t="s">
        <v>2468</v>
      </c>
      <c r="E4278" s="1373" t="s">
        <v>1797</v>
      </c>
      <c r="F4278" s="1373" t="s">
        <v>1678</v>
      </c>
      <c r="G4278" s="1374">
        <v>48363</v>
      </c>
      <c r="H4278" s="1374">
        <v>0</v>
      </c>
      <c r="I4278" s="1374">
        <v>283877.44</v>
      </c>
      <c r="J4278" s="1374">
        <v>0</v>
      </c>
      <c r="K4278" s="1374">
        <v>48363</v>
      </c>
      <c r="L4278" s="1374">
        <v>283877.44</v>
      </c>
    </row>
    <row r="4279" spans="1:12" ht="21">
      <c r="A4279" s="1372">
        <v>45535</v>
      </c>
      <c r="B4279" s="1373" t="s">
        <v>2397</v>
      </c>
      <c r="C4279" s="1373" t="s">
        <v>2467</v>
      </c>
      <c r="D4279" s="1373" t="s">
        <v>2468</v>
      </c>
      <c r="E4279" s="1373" t="s">
        <v>1798</v>
      </c>
      <c r="F4279" s="1373" t="s">
        <v>1679</v>
      </c>
      <c r="G4279" s="1374">
        <v>2310</v>
      </c>
      <c r="H4279" s="1374">
        <v>16402</v>
      </c>
      <c r="I4279" s="1374">
        <v>18064</v>
      </c>
      <c r="J4279" s="1374">
        <v>0</v>
      </c>
      <c r="K4279" s="1374">
        <v>-14092</v>
      </c>
      <c r="L4279" s="1374">
        <v>18064</v>
      </c>
    </row>
    <row r="4280" spans="1:12" ht="21">
      <c r="A4280" s="1372">
        <v>45535</v>
      </c>
      <c r="B4280" s="1373" t="s">
        <v>2397</v>
      </c>
      <c r="C4280" s="1373" t="s">
        <v>2467</v>
      </c>
      <c r="D4280" s="1373" t="s">
        <v>2468</v>
      </c>
      <c r="E4280" s="1373" t="s">
        <v>1799</v>
      </c>
      <c r="F4280" s="1373" t="s">
        <v>1680</v>
      </c>
      <c r="G4280" s="1374">
        <v>0</v>
      </c>
      <c r="H4280" s="1374">
        <v>0</v>
      </c>
      <c r="I4280" s="1374">
        <v>2220</v>
      </c>
      <c r="J4280" s="1374">
        <v>0</v>
      </c>
      <c r="K4280" s="1374">
        <v>0</v>
      </c>
      <c r="L4280" s="1374">
        <v>2220</v>
      </c>
    </row>
    <row r="4281" spans="1:12" ht="21">
      <c r="A4281" s="1372">
        <v>45535</v>
      </c>
      <c r="B4281" s="1373" t="s">
        <v>2397</v>
      </c>
      <c r="C4281" s="1373" t="s">
        <v>2467</v>
      </c>
      <c r="D4281" s="1373" t="s">
        <v>2468</v>
      </c>
      <c r="E4281" s="1373" t="s">
        <v>490</v>
      </c>
      <c r="F4281" s="1373" t="s">
        <v>1663</v>
      </c>
      <c r="G4281" s="1375"/>
      <c r="H4281" s="1375"/>
      <c r="I4281" s="1375"/>
      <c r="J4281" s="1375"/>
      <c r="K4281" s="1375"/>
      <c r="L4281" s="1375"/>
    </row>
    <row r="4282" spans="1:12" ht="21">
      <c r="A4282" s="1372">
        <v>45535</v>
      </c>
      <c r="B4282" s="1373" t="s">
        <v>2397</v>
      </c>
      <c r="C4282" s="1373" t="s">
        <v>2467</v>
      </c>
      <c r="D4282" s="1373" t="s">
        <v>2468</v>
      </c>
      <c r="E4282" s="1373" t="s">
        <v>491</v>
      </c>
      <c r="F4282" s="1373" t="s">
        <v>1664</v>
      </c>
      <c r="G4282" s="1375"/>
      <c r="H4282" s="1375"/>
      <c r="I4282" s="1375"/>
      <c r="J4282" s="1375"/>
      <c r="K4282" s="1375"/>
      <c r="L4282" s="1375"/>
    </row>
    <row r="4283" spans="1:12" ht="21">
      <c r="A4283" s="1372">
        <v>45535</v>
      </c>
      <c r="B4283" s="1373" t="s">
        <v>2397</v>
      </c>
      <c r="C4283" s="1373" t="s">
        <v>2467</v>
      </c>
      <c r="D4283" s="1373" t="s">
        <v>2468</v>
      </c>
      <c r="E4283" s="1373" t="s">
        <v>492</v>
      </c>
      <c r="F4283" s="1373" t="s">
        <v>7</v>
      </c>
      <c r="G4283" s="1375"/>
      <c r="H4283" s="1375"/>
      <c r="I4283" s="1375"/>
      <c r="J4283" s="1375"/>
      <c r="K4283" s="1375"/>
      <c r="L4283" s="1375"/>
    </row>
    <row r="4284" spans="1:12" ht="21">
      <c r="A4284" s="1372">
        <v>45535</v>
      </c>
      <c r="B4284" s="1373" t="s">
        <v>2397</v>
      </c>
      <c r="C4284" s="1373" t="s">
        <v>2467</v>
      </c>
      <c r="D4284" s="1373" t="s">
        <v>2468</v>
      </c>
      <c r="E4284" s="1373" t="s">
        <v>493</v>
      </c>
      <c r="F4284" s="1373" t="s">
        <v>1800</v>
      </c>
      <c r="G4284" s="1375"/>
      <c r="H4284" s="1375"/>
      <c r="I4284" s="1375"/>
      <c r="J4284" s="1375"/>
      <c r="K4284" s="1375"/>
      <c r="L4284" s="1375"/>
    </row>
    <row r="4285" spans="1:12" ht="21">
      <c r="A4285" s="1372">
        <v>45535</v>
      </c>
      <c r="B4285" s="1373" t="s">
        <v>2397</v>
      </c>
      <c r="C4285" s="1373" t="s">
        <v>2467</v>
      </c>
      <c r="D4285" s="1373" t="s">
        <v>2468</v>
      </c>
      <c r="E4285" s="1373" t="s">
        <v>494</v>
      </c>
      <c r="F4285" s="1373" t="s">
        <v>1801</v>
      </c>
      <c r="G4285" s="1374">
        <v>30589.79</v>
      </c>
      <c r="H4285" s="1374">
        <v>33250.76</v>
      </c>
      <c r="I4285" s="1374">
        <v>42991.040000000001</v>
      </c>
      <c r="J4285" s="1374">
        <v>0</v>
      </c>
      <c r="K4285" s="1374">
        <v>-2660.97</v>
      </c>
      <c r="L4285" s="1374">
        <v>42991.040000000001</v>
      </c>
    </row>
    <row r="4286" spans="1:12" ht="21">
      <c r="A4286" s="1372">
        <v>45535</v>
      </c>
      <c r="B4286" s="1373" t="s">
        <v>2397</v>
      </c>
      <c r="C4286" s="1373" t="s">
        <v>2467</v>
      </c>
      <c r="D4286" s="1373" t="s">
        <v>2468</v>
      </c>
      <c r="E4286" s="1373" t="s">
        <v>495</v>
      </c>
      <c r="F4286" s="1373" t="s">
        <v>1802</v>
      </c>
      <c r="G4286" s="1375"/>
      <c r="H4286" s="1375"/>
      <c r="I4286" s="1375"/>
      <c r="J4286" s="1375"/>
      <c r="K4286" s="1375"/>
      <c r="L4286" s="1375"/>
    </row>
    <row r="4287" spans="1:12" ht="21">
      <c r="A4287" s="1372">
        <v>45535</v>
      </c>
      <c r="B4287" s="1373" t="s">
        <v>2397</v>
      </c>
      <c r="C4287" s="1373" t="s">
        <v>2467</v>
      </c>
      <c r="D4287" s="1373" t="s">
        <v>2468</v>
      </c>
      <c r="E4287" s="1373" t="s">
        <v>496</v>
      </c>
      <c r="F4287" s="1373" t="s">
        <v>1803</v>
      </c>
      <c r="G4287" s="1374">
        <v>295827.28000000003</v>
      </c>
      <c r="H4287" s="1374">
        <v>295827.28000000003</v>
      </c>
      <c r="I4287" s="1374">
        <v>0</v>
      </c>
      <c r="J4287" s="1374">
        <v>0</v>
      </c>
      <c r="K4287" s="1374">
        <v>0</v>
      </c>
      <c r="L4287" s="1374">
        <v>0</v>
      </c>
    </row>
    <row r="4288" spans="1:12" ht="21">
      <c r="A4288" s="1372">
        <v>45535</v>
      </c>
      <c r="B4288" s="1373" t="s">
        <v>2397</v>
      </c>
      <c r="C4288" s="1373" t="s">
        <v>2467</v>
      </c>
      <c r="D4288" s="1373" t="s">
        <v>2468</v>
      </c>
      <c r="E4288" s="1373" t="s">
        <v>497</v>
      </c>
      <c r="F4288" s="1373" t="s">
        <v>1804</v>
      </c>
      <c r="G4288" s="1375"/>
      <c r="H4288" s="1375"/>
      <c r="I4288" s="1375"/>
      <c r="J4288" s="1375"/>
      <c r="K4288" s="1375"/>
      <c r="L4288" s="1375"/>
    </row>
    <row r="4289" spans="1:12" ht="21">
      <c r="A4289" s="1372">
        <v>45535</v>
      </c>
      <c r="B4289" s="1373" t="s">
        <v>2397</v>
      </c>
      <c r="C4289" s="1373" t="s">
        <v>2467</v>
      </c>
      <c r="D4289" s="1373" t="s">
        <v>2468</v>
      </c>
      <c r="E4289" s="1373" t="s">
        <v>498</v>
      </c>
      <c r="F4289" s="1373" t="s">
        <v>437</v>
      </c>
      <c r="G4289" s="1375"/>
      <c r="H4289" s="1375"/>
      <c r="I4289" s="1375"/>
      <c r="J4289" s="1375"/>
      <c r="K4289" s="1375"/>
      <c r="L4289" s="1375"/>
    </row>
    <row r="4290" spans="1:12" ht="21">
      <c r="A4290" s="1372">
        <v>45535</v>
      </c>
      <c r="B4290" s="1373" t="s">
        <v>2397</v>
      </c>
      <c r="C4290" s="1373" t="s">
        <v>2467</v>
      </c>
      <c r="D4290" s="1373" t="s">
        <v>2468</v>
      </c>
      <c r="E4290" s="1373" t="s">
        <v>1805</v>
      </c>
      <c r="F4290" s="1373" t="s">
        <v>1806</v>
      </c>
      <c r="G4290" s="1375"/>
      <c r="H4290" s="1375"/>
      <c r="I4290" s="1375"/>
      <c r="J4290" s="1375"/>
      <c r="K4290" s="1375"/>
      <c r="L4290" s="1375"/>
    </row>
    <row r="4291" spans="1:12" ht="21">
      <c r="A4291" s="1372">
        <v>45535</v>
      </c>
      <c r="B4291" s="1373" t="s">
        <v>2397</v>
      </c>
      <c r="C4291" s="1373" t="s">
        <v>2467</v>
      </c>
      <c r="D4291" s="1373" t="s">
        <v>2468</v>
      </c>
      <c r="E4291" s="1373" t="s">
        <v>499</v>
      </c>
      <c r="F4291" s="1373" t="s">
        <v>438</v>
      </c>
      <c r="G4291" s="1374">
        <v>16911.57</v>
      </c>
      <c r="H4291" s="1374">
        <v>17193.650000000001</v>
      </c>
      <c r="I4291" s="1374">
        <v>0</v>
      </c>
      <c r="J4291" s="1374">
        <v>17193.650000000001</v>
      </c>
      <c r="K4291" s="1374">
        <v>-282.08</v>
      </c>
      <c r="L4291" s="1374">
        <v>-17193.650000000001</v>
      </c>
    </row>
    <row r="4292" spans="1:12" ht="21">
      <c r="A4292" s="1372">
        <v>45535</v>
      </c>
      <c r="B4292" s="1373" t="s">
        <v>2397</v>
      </c>
      <c r="C4292" s="1373" t="s">
        <v>2467</v>
      </c>
      <c r="D4292" s="1373" t="s">
        <v>2468</v>
      </c>
      <c r="E4292" s="1373" t="s">
        <v>500</v>
      </c>
      <c r="F4292" s="1373" t="s">
        <v>439</v>
      </c>
      <c r="G4292" s="1374">
        <v>13877.22</v>
      </c>
      <c r="H4292" s="1374">
        <v>14078.02</v>
      </c>
      <c r="I4292" s="1374">
        <v>0</v>
      </c>
      <c r="J4292" s="1374">
        <v>14078.02</v>
      </c>
      <c r="K4292" s="1374">
        <v>-200.8</v>
      </c>
      <c r="L4292" s="1374">
        <v>-14078.02</v>
      </c>
    </row>
    <row r="4293" spans="1:12" ht="21">
      <c r="A4293" s="1372">
        <v>45535</v>
      </c>
      <c r="B4293" s="1373" t="s">
        <v>2397</v>
      </c>
      <c r="C4293" s="1373" t="s">
        <v>2467</v>
      </c>
      <c r="D4293" s="1373" t="s">
        <v>2468</v>
      </c>
      <c r="E4293" s="1373" t="s">
        <v>1892</v>
      </c>
      <c r="F4293" s="1373" t="s">
        <v>1807</v>
      </c>
      <c r="G4293" s="1374">
        <v>1659.24</v>
      </c>
      <c r="H4293" s="1374">
        <v>1659.24</v>
      </c>
      <c r="I4293" s="1374">
        <v>0</v>
      </c>
      <c r="J4293" s="1374">
        <v>1659.24</v>
      </c>
      <c r="K4293" s="1374">
        <v>0</v>
      </c>
      <c r="L4293" s="1374">
        <v>-1659.24</v>
      </c>
    </row>
    <row r="4294" spans="1:12" ht="21">
      <c r="A4294" s="1372">
        <v>45535</v>
      </c>
      <c r="B4294" s="1373" t="s">
        <v>2397</v>
      </c>
      <c r="C4294" s="1373" t="s">
        <v>2467</v>
      </c>
      <c r="D4294" s="1373" t="s">
        <v>2468</v>
      </c>
      <c r="E4294" s="1373" t="s">
        <v>1893</v>
      </c>
      <c r="F4294" s="1373" t="s">
        <v>1808</v>
      </c>
      <c r="G4294" s="1375"/>
      <c r="H4294" s="1375"/>
      <c r="I4294" s="1375"/>
      <c r="J4294" s="1375"/>
      <c r="K4294" s="1375"/>
      <c r="L4294" s="1375"/>
    </row>
    <row r="4295" spans="1:12" ht="21">
      <c r="A4295" s="1372">
        <v>45535</v>
      </c>
      <c r="B4295" s="1373" t="s">
        <v>2397</v>
      </c>
      <c r="C4295" s="1373" t="s">
        <v>2467</v>
      </c>
      <c r="D4295" s="1373" t="s">
        <v>2468</v>
      </c>
      <c r="E4295" s="1373" t="s">
        <v>501</v>
      </c>
      <c r="F4295" s="1373" t="s">
        <v>1665</v>
      </c>
      <c r="G4295" s="1375"/>
      <c r="H4295" s="1375"/>
      <c r="I4295" s="1375"/>
      <c r="J4295" s="1375"/>
      <c r="K4295" s="1375"/>
      <c r="L4295" s="1375"/>
    </row>
    <row r="4296" spans="1:12" ht="21">
      <c r="A4296" s="1372">
        <v>45535</v>
      </c>
      <c r="B4296" s="1373" t="s">
        <v>2397</v>
      </c>
      <c r="C4296" s="1373" t="s">
        <v>2467</v>
      </c>
      <c r="D4296" s="1373" t="s">
        <v>2468</v>
      </c>
      <c r="E4296" s="1373" t="s">
        <v>502</v>
      </c>
      <c r="F4296" s="1373" t="s">
        <v>2109</v>
      </c>
      <c r="G4296" s="1375"/>
      <c r="H4296" s="1375"/>
      <c r="I4296" s="1375"/>
      <c r="J4296" s="1375"/>
      <c r="K4296" s="1375"/>
      <c r="L4296" s="1375"/>
    </row>
    <row r="4297" spans="1:12" ht="21">
      <c r="A4297" s="1372">
        <v>45535</v>
      </c>
      <c r="B4297" s="1373" t="s">
        <v>2397</v>
      </c>
      <c r="C4297" s="1373" t="s">
        <v>2467</v>
      </c>
      <c r="D4297" s="1373" t="s">
        <v>2468</v>
      </c>
      <c r="E4297" s="1373" t="s">
        <v>2110</v>
      </c>
      <c r="F4297" s="1373" t="s">
        <v>2111</v>
      </c>
      <c r="G4297" s="1375"/>
      <c r="H4297" s="1375"/>
      <c r="I4297" s="1375"/>
      <c r="J4297" s="1375"/>
      <c r="K4297" s="1375"/>
      <c r="L4297" s="1375"/>
    </row>
    <row r="4298" spans="1:12" ht="21">
      <c r="A4298" s="1372">
        <v>45535</v>
      </c>
      <c r="B4298" s="1373" t="s">
        <v>2397</v>
      </c>
      <c r="C4298" s="1373" t="s">
        <v>2467</v>
      </c>
      <c r="D4298" s="1373" t="s">
        <v>2468</v>
      </c>
      <c r="E4298" s="1373" t="s">
        <v>509</v>
      </c>
      <c r="F4298" s="1373" t="s">
        <v>19</v>
      </c>
      <c r="G4298" s="1375"/>
      <c r="H4298" s="1375"/>
      <c r="I4298" s="1375"/>
      <c r="J4298" s="1375"/>
      <c r="K4298" s="1375"/>
      <c r="L4298" s="1375"/>
    </row>
    <row r="4299" spans="1:12" ht="21">
      <c r="A4299" s="1372">
        <v>45535</v>
      </c>
      <c r="B4299" s="1373" t="s">
        <v>2397</v>
      </c>
      <c r="C4299" s="1373" t="s">
        <v>2467</v>
      </c>
      <c r="D4299" s="1373" t="s">
        <v>2468</v>
      </c>
      <c r="E4299" s="1373" t="s">
        <v>510</v>
      </c>
      <c r="F4299" s="1373" t="s">
        <v>20</v>
      </c>
      <c r="G4299" s="1375"/>
      <c r="H4299" s="1375"/>
      <c r="I4299" s="1375"/>
      <c r="J4299" s="1375"/>
      <c r="K4299" s="1375"/>
      <c r="L4299" s="1375"/>
    </row>
    <row r="4300" spans="1:12" ht="21">
      <c r="A4300" s="1372">
        <v>45535</v>
      </c>
      <c r="B4300" s="1373" t="s">
        <v>2397</v>
      </c>
      <c r="C4300" s="1373" t="s">
        <v>2467</v>
      </c>
      <c r="D4300" s="1373" t="s">
        <v>2468</v>
      </c>
      <c r="E4300" s="1373" t="s">
        <v>511</v>
      </c>
      <c r="F4300" s="1373" t="s">
        <v>21</v>
      </c>
      <c r="G4300" s="1375"/>
      <c r="H4300" s="1375"/>
      <c r="I4300" s="1375"/>
      <c r="J4300" s="1375"/>
      <c r="K4300" s="1375"/>
      <c r="L4300" s="1375"/>
    </row>
    <row r="4301" spans="1:12" ht="21">
      <c r="A4301" s="1372">
        <v>45535</v>
      </c>
      <c r="B4301" s="1373" t="s">
        <v>2397</v>
      </c>
      <c r="C4301" s="1373" t="s">
        <v>2467</v>
      </c>
      <c r="D4301" s="1373" t="s">
        <v>2468</v>
      </c>
      <c r="E4301" s="1373" t="s">
        <v>512</v>
      </c>
      <c r="F4301" s="1373" t="s">
        <v>22</v>
      </c>
      <c r="G4301" s="1375"/>
      <c r="H4301" s="1375"/>
      <c r="I4301" s="1375"/>
      <c r="J4301" s="1375"/>
      <c r="K4301" s="1375"/>
      <c r="L4301" s="1375"/>
    </row>
    <row r="4302" spans="1:12" ht="21">
      <c r="A4302" s="1372">
        <v>45535</v>
      </c>
      <c r="B4302" s="1373" t="s">
        <v>2397</v>
      </c>
      <c r="C4302" s="1373" t="s">
        <v>2467</v>
      </c>
      <c r="D4302" s="1373" t="s">
        <v>2468</v>
      </c>
      <c r="E4302" s="1373" t="s">
        <v>513</v>
      </c>
      <c r="F4302" s="1373" t="s">
        <v>23</v>
      </c>
      <c r="G4302" s="1375"/>
      <c r="H4302" s="1375"/>
      <c r="I4302" s="1375"/>
      <c r="J4302" s="1375"/>
      <c r="K4302" s="1375"/>
      <c r="L4302" s="1375"/>
    </row>
    <row r="4303" spans="1:12" ht="21">
      <c r="A4303" s="1372">
        <v>45535</v>
      </c>
      <c r="B4303" s="1373" t="s">
        <v>2397</v>
      </c>
      <c r="C4303" s="1373" t="s">
        <v>2467</v>
      </c>
      <c r="D4303" s="1373" t="s">
        <v>2468</v>
      </c>
      <c r="E4303" s="1373" t="s">
        <v>514</v>
      </c>
      <c r="F4303" s="1373" t="s">
        <v>24</v>
      </c>
      <c r="G4303" s="1374">
        <v>1318237.73</v>
      </c>
      <c r="H4303" s="1374">
        <v>1351466.01</v>
      </c>
      <c r="I4303" s="1374">
        <v>3875658.1</v>
      </c>
      <c r="J4303" s="1374">
        <v>0</v>
      </c>
      <c r="K4303" s="1374">
        <v>-33228.28</v>
      </c>
      <c r="L4303" s="1374">
        <v>3875658.1</v>
      </c>
    </row>
    <row r="4304" spans="1:12" ht="21">
      <c r="A4304" s="1372">
        <v>45535</v>
      </c>
      <c r="B4304" s="1373" t="s">
        <v>2397</v>
      </c>
      <c r="C4304" s="1373" t="s">
        <v>2467</v>
      </c>
      <c r="D4304" s="1373" t="s">
        <v>2468</v>
      </c>
      <c r="E4304" s="1373" t="s">
        <v>515</v>
      </c>
      <c r="F4304" s="1373" t="s">
        <v>25</v>
      </c>
      <c r="G4304" s="1374">
        <v>25527.200000000001</v>
      </c>
      <c r="H4304" s="1374">
        <v>13290</v>
      </c>
      <c r="I4304" s="1374">
        <v>89387.199999999997</v>
      </c>
      <c r="J4304" s="1374">
        <v>0</v>
      </c>
      <c r="K4304" s="1374">
        <v>12237.2</v>
      </c>
      <c r="L4304" s="1374">
        <v>89387.199999999997</v>
      </c>
    </row>
    <row r="4305" spans="1:12" ht="21">
      <c r="A4305" s="1372">
        <v>45535</v>
      </c>
      <c r="B4305" s="1373" t="s">
        <v>2397</v>
      </c>
      <c r="C4305" s="1373" t="s">
        <v>2467</v>
      </c>
      <c r="D4305" s="1373" t="s">
        <v>2468</v>
      </c>
      <c r="E4305" s="1373" t="s">
        <v>516</v>
      </c>
      <c r="F4305" s="1373" t="s">
        <v>26</v>
      </c>
      <c r="G4305" s="1374">
        <v>261889.38</v>
      </c>
      <c r="H4305" s="1374">
        <v>394762.5</v>
      </c>
      <c r="I4305" s="1374">
        <v>937478.58</v>
      </c>
      <c r="J4305" s="1374">
        <v>0</v>
      </c>
      <c r="K4305" s="1374">
        <v>-132873.12</v>
      </c>
      <c r="L4305" s="1374">
        <v>937478.58</v>
      </c>
    </row>
    <row r="4306" spans="1:12" ht="21">
      <c r="A4306" s="1372">
        <v>45535</v>
      </c>
      <c r="B4306" s="1373" t="s">
        <v>2397</v>
      </c>
      <c r="C4306" s="1373" t="s">
        <v>2467</v>
      </c>
      <c r="D4306" s="1373" t="s">
        <v>2468</v>
      </c>
      <c r="E4306" s="1373" t="s">
        <v>517</v>
      </c>
      <c r="F4306" s="1373" t="s">
        <v>27</v>
      </c>
      <c r="G4306" s="1374">
        <v>295639</v>
      </c>
      <c r="H4306" s="1374">
        <v>352130</v>
      </c>
      <c r="I4306" s="1374">
        <v>399794</v>
      </c>
      <c r="J4306" s="1374">
        <v>0</v>
      </c>
      <c r="K4306" s="1374">
        <v>-56491</v>
      </c>
      <c r="L4306" s="1374">
        <v>399794</v>
      </c>
    </row>
    <row r="4307" spans="1:12" ht="21">
      <c r="A4307" s="1372">
        <v>45535</v>
      </c>
      <c r="B4307" s="1373" t="s">
        <v>2397</v>
      </c>
      <c r="C4307" s="1373" t="s">
        <v>2467</v>
      </c>
      <c r="D4307" s="1373" t="s">
        <v>2468</v>
      </c>
      <c r="E4307" s="1373" t="s">
        <v>518</v>
      </c>
      <c r="F4307" s="1373" t="s">
        <v>28</v>
      </c>
      <c r="G4307" s="1375"/>
      <c r="H4307" s="1375"/>
      <c r="I4307" s="1375"/>
      <c r="J4307" s="1375"/>
      <c r="K4307" s="1375"/>
      <c r="L4307" s="1375"/>
    </row>
    <row r="4308" spans="1:12" ht="21">
      <c r="A4308" s="1372">
        <v>45535</v>
      </c>
      <c r="B4308" s="1373" t="s">
        <v>2397</v>
      </c>
      <c r="C4308" s="1373" t="s">
        <v>2467</v>
      </c>
      <c r="D4308" s="1373" t="s">
        <v>2468</v>
      </c>
      <c r="E4308" s="1373" t="s">
        <v>519</v>
      </c>
      <c r="F4308" s="1373" t="s">
        <v>29</v>
      </c>
      <c r="G4308" s="1374">
        <v>3600</v>
      </c>
      <c r="H4308" s="1374">
        <v>18690</v>
      </c>
      <c r="I4308" s="1374">
        <v>50212.72</v>
      </c>
      <c r="J4308" s="1374">
        <v>0</v>
      </c>
      <c r="K4308" s="1374">
        <v>-15090</v>
      </c>
      <c r="L4308" s="1374">
        <v>50212.72</v>
      </c>
    </row>
    <row r="4309" spans="1:12" ht="21">
      <c r="A4309" s="1372">
        <v>45535</v>
      </c>
      <c r="B4309" s="1373" t="s">
        <v>2397</v>
      </c>
      <c r="C4309" s="1373" t="s">
        <v>2467</v>
      </c>
      <c r="D4309" s="1373" t="s">
        <v>2468</v>
      </c>
      <c r="E4309" s="1373" t="s">
        <v>520</v>
      </c>
      <c r="F4309" s="1373" t="s">
        <v>37</v>
      </c>
      <c r="G4309" s="1374">
        <v>40360</v>
      </c>
      <c r="H4309" s="1374">
        <v>39585</v>
      </c>
      <c r="I4309" s="1374">
        <v>17312</v>
      </c>
      <c r="J4309" s="1374">
        <v>0</v>
      </c>
      <c r="K4309" s="1374">
        <v>775</v>
      </c>
      <c r="L4309" s="1374">
        <v>17312</v>
      </c>
    </row>
    <row r="4310" spans="1:12" ht="21">
      <c r="A4310" s="1372">
        <v>45535</v>
      </c>
      <c r="B4310" s="1373" t="s">
        <v>2397</v>
      </c>
      <c r="C4310" s="1373" t="s">
        <v>2467</v>
      </c>
      <c r="D4310" s="1373" t="s">
        <v>2468</v>
      </c>
      <c r="E4310" s="1373" t="s">
        <v>521</v>
      </c>
      <c r="F4310" s="1373" t="s">
        <v>38</v>
      </c>
      <c r="G4310" s="1375"/>
      <c r="H4310" s="1375"/>
      <c r="I4310" s="1375"/>
      <c r="J4310" s="1375"/>
      <c r="K4310" s="1375"/>
      <c r="L4310" s="1375"/>
    </row>
    <row r="4311" spans="1:12" ht="21">
      <c r="A4311" s="1372">
        <v>45535</v>
      </c>
      <c r="B4311" s="1373" t="s">
        <v>2397</v>
      </c>
      <c r="C4311" s="1373" t="s">
        <v>2467</v>
      </c>
      <c r="D4311" s="1373" t="s">
        <v>2468</v>
      </c>
      <c r="E4311" s="1373" t="s">
        <v>522</v>
      </c>
      <c r="F4311" s="1373" t="s">
        <v>30</v>
      </c>
      <c r="G4311" s="1374">
        <v>32480</v>
      </c>
      <c r="H4311" s="1374">
        <v>37623.599999999999</v>
      </c>
      <c r="I4311" s="1374">
        <v>82684</v>
      </c>
      <c r="J4311" s="1374">
        <v>0</v>
      </c>
      <c r="K4311" s="1374">
        <v>-5143.6000000000004</v>
      </c>
      <c r="L4311" s="1374">
        <v>82684</v>
      </c>
    </row>
    <row r="4312" spans="1:12" ht="21">
      <c r="A4312" s="1372">
        <v>45535</v>
      </c>
      <c r="B4312" s="1373" t="s">
        <v>2397</v>
      </c>
      <c r="C4312" s="1373" t="s">
        <v>2467</v>
      </c>
      <c r="D4312" s="1373" t="s">
        <v>2468</v>
      </c>
      <c r="E4312" s="1373" t="s">
        <v>523</v>
      </c>
      <c r="F4312" s="1373" t="s">
        <v>31</v>
      </c>
      <c r="G4312" s="1375"/>
      <c r="H4312" s="1375"/>
      <c r="I4312" s="1375"/>
      <c r="J4312" s="1375"/>
      <c r="K4312" s="1375"/>
      <c r="L4312" s="1375"/>
    </row>
    <row r="4313" spans="1:12" ht="21">
      <c r="A4313" s="1372">
        <v>45535</v>
      </c>
      <c r="B4313" s="1373" t="s">
        <v>2397</v>
      </c>
      <c r="C4313" s="1373" t="s">
        <v>2467</v>
      </c>
      <c r="D4313" s="1373" t="s">
        <v>2468</v>
      </c>
      <c r="E4313" s="1373" t="s">
        <v>524</v>
      </c>
      <c r="F4313" s="1373" t="s">
        <v>32</v>
      </c>
      <c r="G4313" s="1374">
        <v>82670</v>
      </c>
      <c r="H4313" s="1374">
        <v>82670</v>
      </c>
      <c r="I4313" s="1374">
        <v>0</v>
      </c>
      <c r="J4313" s="1374">
        <v>0</v>
      </c>
      <c r="K4313" s="1374">
        <v>0</v>
      </c>
      <c r="L4313" s="1374">
        <v>0</v>
      </c>
    </row>
    <row r="4314" spans="1:12" ht="21">
      <c r="A4314" s="1372">
        <v>45535</v>
      </c>
      <c r="B4314" s="1373" t="s">
        <v>2397</v>
      </c>
      <c r="C4314" s="1373" t="s">
        <v>2467</v>
      </c>
      <c r="D4314" s="1373" t="s">
        <v>2468</v>
      </c>
      <c r="E4314" s="1373" t="s">
        <v>525</v>
      </c>
      <c r="F4314" s="1373" t="s">
        <v>33</v>
      </c>
      <c r="G4314" s="1374">
        <v>146933.5</v>
      </c>
      <c r="H4314" s="1374">
        <v>133992.5</v>
      </c>
      <c r="I4314" s="1374">
        <v>38058.5</v>
      </c>
      <c r="J4314" s="1374">
        <v>0</v>
      </c>
      <c r="K4314" s="1374">
        <v>12941</v>
      </c>
      <c r="L4314" s="1374">
        <v>38058.5</v>
      </c>
    </row>
    <row r="4315" spans="1:12" ht="21">
      <c r="A4315" s="1372">
        <v>45535</v>
      </c>
      <c r="B4315" s="1373" t="s">
        <v>2397</v>
      </c>
      <c r="C4315" s="1373" t="s">
        <v>2467</v>
      </c>
      <c r="D4315" s="1373" t="s">
        <v>2468</v>
      </c>
      <c r="E4315" s="1373" t="s">
        <v>526</v>
      </c>
      <c r="F4315" s="1373" t="s">
        <v>34</v>
      </c>
      <c r="G4315" s="1375"/>
      <c r="H4315" s="1375"/>
      <c r="I4315" s="1375"/>
      <c r="J4315" s="1375"/>
      <c r="K4315" s="1375"/>
      <c r="L4315" s="1375"/>
    </row>
    <row r="4316" spans="1:12" ht="21">
      <c r="A4316" s="1372">
        <v>45535</v>
      </c>
      <c r="B4316" s="1373" t="s">
        <v>2397</v>
      </c>
      <c r="C4316" s="1373" t="s">
        <v>2467</v>
      </c>
      <c r="D4316" s="1373" t="s">
        <v>2468</v>
      </c>
      <c r="E4316" s="1373" t="s">
        <v>527</v>
      </c>
      <c r="F4316" s="1373" t="s">
        <v>35</v>
      </c>
      <c r="G4316" s="1374">
        <v>16050</v>
      </c>
      <c r="H4316" s="1374">
        <v>5760</v>
      </c>
      <c r="I4316" s="1374">
        <v>96492.6</v>
      </c>
      <c r="J4316" s="1374">
        <v>0</v>
      </c>
      <c r="K4316" s="1374">
        <v>10290</v>
      </c>
      <c r="L4316" s="1374">
        <v>96492.6</v>
      </c>
    </row>
    <row r="4317" spans="1:12" ht="21">
      <c r="A4317" s="1372">
        <v>45535</v>
      </c>
      <c r="B4317" s="1373" t="s">
        <v>2397</v>
      </c>
      <c r="C4317" s="1373" t="s">
        <v>2467</v>
      </c>
      <c r="D4317" s="1373" t="s">
        <v>2468</v>
      </c>
      <c r="E4317" s="1373" t="s">
        <v>528</v>
      </c>
      <c r="F4317" s="1373" t="s">
        <v>36</v>
      </c>
      <c r="G4317" s="1374">
        <v>84756.5</v>
      </c>
      <c r="H4317" s="1374">
        <v>111224.9</v>
      </c>
      <c r="I4317" s="1374">
        <v>259416.67</v>
      </c>
      <c r="J4317" s="1374">
        <v>0</v>
      </c>
      <c r="K4317" s="1374">
        <v>-26468.400000000001</v>
      </c>
      <c r="L4317" s="1374">
        <v>259416.67</v>
      </c>
    </row>
    <row r="4318" spans="1:12" ht="21">
      <c r="A4318" s="1372">
        <v>45535</v>
      </c>
      <c r="B4318" s="1373" t="s">
        <v>2397</v>
      </c>
      <c r="C4318" s="1373" t="s">
        <v>2467</v>
      </c>
      <c r="D4318" s="1373" t="s">
        <v>2468</v>
      </c>
      <c r="E4318" s="1373" t="s">
        <v>529</v>
      </c>
      <c r="F4318" s="1373" t="s">
        <v>39</v>
      </c>
      <c r="G4318" s="1374">
        <v>27238.5</v>
      </c>
      <c r="H4318" s="1374">
        <v>21673.5</v>
      </c>
      <c r="I4318" s="1374">
        <v>5565</v>
      </c>
      <c r="J4318" s="1374">
        <v>0</v>
      </c>
      <c r="K4318" s="1374">
        <v>5565</v>
      </c>
      <c r="L4318" s="1374">
        <v>5565</v>
      </c>
    </row>
    <row r="4319" spans="1:12" ht="21">
      <c r="A4319" s="1372">
        <v>45535</v>
      </c>
      <c r="B4319" s="1373" t="s">
        <v>2397</v>
      </c>
      <c r="C4319" s="1373" t="s">
        <v>2467</v>
      </c>
      <c r="D4319" s="1373" t="s">
        <v>2468</v>
      </c>
      <c r="E4319" s="1373" t="s">
        <v>530</v>
      </c>
      <c r="F4319" s="1373" t="s">
        <v>40</v>
      </c>
      <c r="G4319" s="1375"/>
      <c r="H4319" s="1375"/>
      <c r="I4319" s="1375"/>
      <c r="J4319" s="1375"/>
      <c r="K4319" s="1375"/>
      <c r="L4319" s="1375"/>
    </row>
    <row r="4320" spans="1:12" ht="21">
      <c r="A4320" s="1372">
        <v>45535</v>
      </c>
      <c r="B4320" s="1373" t="s">
        <v>2397</v>
      </c>
      <c r="C4320" s="1373" t="s">
        <v>2467</v>
      </c>
      <c r="D4320" s="1373" t="s">
        <v>2468</v>
      </c>
      <c r="E4320" s="1373" t="s">
        <v>531</v>
      </c>
      <c r="F4320" s="1373" t="s">
        <v>41</v>
      </c>
      <c r="G4320" s="1374">
        <v>174283.86</v>
      </c>
      <c r="H4320" s="1374">
        <v>14023.24</v>
      </c>
      <c r="I4320" s="1374">
        <v>174283.86</v>
      </c>
      <c r="J4320" s="1374">
        <v>0</v>
      </c>
      <c r="K4320" s="1374">
        <v>160260.62</v>
      </c>
      <c r="L4320" s="1374">
        <v>174283.86</v>
      </c>
    </row>
    <row r="4321" spans="1:12" ht="21">
      <c r="A4321" s="1372">
        <v>45535</v>
      </c>
      <c r="B4321" s="1373" t="s">
        <v>2397</v>
      </c>
      <c r="C4321" s="1373" t="s">
        <v>2467</v>
      </c>
      <c r="D4321" s="1373" t="s">
        <v>2468</v>
      </c>
      <c r="E4321" s="1373" t="s">
        <v>532</v>
      </c>
      <c r="F4321" s="1373" t="s">
        <v>42</v>
      </c>
      <c r="G4321" s="1375"/>
      <c r="H4321" s="1375"/>
      <c r="I4321" s="1375"/>
      <c r="J4321" s="1375"/>
      <c r="K4321" s="1375"/>
      <c r="L4321" s="1375"/>
    </row>
    <row r="4322" spans="1:12" ht="21">
      <c r="A4322" s="1372">
        <v>45535</v>
      </c>
      <c r="B4322" s="1373" t="s">
        <v>2397</v>
      </c>
      <c r="C4322" s="1373" t="s">
        <v>2467</v>
      </c>
      <c r="D4322" s="1373" t="s">
        <v>2468</v>
      </c>
      <c r="E4322" s="1373" t="s">
        <v>533</v>
      </c>
      <c r="F4322" s="1373" t="s">
        <v>43</v>
      </c>
      <c r="G4322" s="1375"/>
      <c r="H4322" s="1375"/>
      <c r="I4322" s="1375"/>
      <c r="J4322" s="1375"/>
      <c r="K4322" s="1375"/>
      <c r="L4322" s="1375"/>
    </row>
    <row r="4323" spans="1:12" ht="21">
      <c r="A4323" s="1372">
        <v>45535</v>
      </c>
      <c r="B4323" s="1373" t="s">
        <v>2397</v>
      </c>
      <c r="C4323" s="1373" t="s">
        <v>2467</v>
      </c>
      <c r="D4323" s="1373" t="s">
        <v>2468</v>
      </c>
      <c r="E4323" s="1373" t="s">
        <v>534</v>
      </c>
      <c r="F4323" s="1373" t="s">
        <v>44</v>
      </c>
      <c r="G4323" s="1375"/>
      <c r="H4323" s="1375"/>
      <c r="I4323" s="1375"/>
      <c r="J4323" s="1375"/>
      <c r="K4323" s="1375"/>
      <c r="L4323" s="1375"/>
    </row>
    <row r="4324" spans="1:12" ht="21">
      <c r="A4324" s="1372">
        <v>45535</v>
      </c>
      <c r="B4324" s="1373" t="s">
        <v>2397</v>
      </c>
      <c r="C4324" s="1373" t="s">
        <v>2467</v>
      </c>
      <c r="D4324" s="1373" t="s">
        <v>2468</v>
      </c>
      <c r="E4324" s="1373" t="s">
        <v>1909</v>
      </c>
      <c r="F4324" s="1373" t="s">
        <v>1910</v>
      </c>
      <c r="G4324" s="1375"/>
      <c r="H4324" s="1375"/>
      <c r="I4324" s="1375"/>
      <c r="J4324" s="1375"/>
      <c r="K4324" s="1375"/>
      <c r="L4324" s="1375"/>
    </row>
    <row r="4325" spans="1:12" ht="21">
      <c r="A4325" s="1372">
        <v>45535</v>
      </c>
      <c r="B4325" s="1373" t="s">
        <v>2397</v>
      </c>
      <c r="C4325" s="1373" t="s">
        <v>2467</v>
      </c>
      <c r="D4325" s="1373" t="s">
        <v>2468</v>
      </c>
      <c r="E4325" s="1373" t="s">
        <v>535</v>
      </c>
      <c r="F4325" s="1373" t="s">
        <v>45</v>
      </c>
      <c r="G4325" s="1375"/>
      <c r="H4325" s="1375"/>
      <c r="I4325" s="1375"/>
      <c r="J4325" s="1375"/>
      <c r="K4325" s="1375"/>
      <c r="L4325" s="1375"/>
    </row>
    <row r="4326" spans="1:12" ht="21">
      <c r="A4326" s="1372">
        <v>45535</v>
      </c>
      <c r="B4326" s="1373" t="s">
        <v>2397</v>
      </c>
      <c r="C4326" s="1373" t="s">
        <v>2467</v>
      </c>
      <c r="D4326" s="1373" t="s">
        <v>2468</v>
      </c>
      <c r="E4326" s="1373" t="s">
        <v>536</v>
      </c>
      <c r="F4326" s="1373" t="s">
        <v>46</v>
      </c>
      <c r="G4326" s="1375"/>
      <c r="H4326" s="1375"/>
      <c r="I4326" s="1375"/>
      <c r="J4326" s="1375"/>
      <c r="K4326" s="1375"/>
      <c r="L4326" s="1375"/>
    </row>
    <row r="4327" spans="1:12" ht="21">
      <c r="A4327" s="1372">
        <v>45535</v>
      </c>
      <c r="B4327" s="1373" t="s">
        <v>2397</v>
      </c>
      <c r="C4327" s="1373" t="s">
        <v>2467</v>
      </c>
      <c r="D4327" s="1373" t="s">
        <v>2468</v>
      </c>
      <c r="E4327" s="1373" t="s">
        <v>1911</v>
      </c>
      <c r="F4327" s="1373" t="s">
        <v>47</v>
      </c>
      <c r="G4327" s="1375"/>
      <c r="H4327" s="1375"/>
      <c r="I4327" s="1375"/>
      <c r="J4327" s="1375"/>
      <c r="K4327" s="1375"/>
      <c r="L4327" s="1375"/>
    </row>
    <row r="4328" spans="1:12" ht="21">
      <c r="A4328" s="1372">
        <v>45535</v>
      </c>
      <c r="B4328" s="1373" t="s">
        <v>2397</v>
      </c>
      <c r="C4328" s="1373" t="s">
        <v>2467</v>
      </c>
      <c r="D4328" s="1373" t="s">
        <v>2468</v>
      </c>
      <c r="E4328" s="1373" t="s">
        <v>537</v>
      </c>
      <c r="F4328" s="1373" t="s">
        <v>48</v>
      </c>
      <c r="G4328" s="1374">
        <v>0</v>
      </c>
      <c r="H4328" s="1374">
        <v>0</v>
      </c>
      <c r="I4328" s="1374">
        <v>6765400</v>
      </c>
      <c r="J4328" s="1374">
        <v>0</v>
      </c>
      <c r="K4328" s="1374">
        <v>0</v>
      </c>
      <c r="L4328" s="1374">
        <v>6765400</v>
      </c>
    </row>
    <row r="4329" spans="1:12" ht="21">
      <c r="A4329" s="1372">
        <v>45535</v>
      </c>
      <c r="B4329" s="1373" t="s">
        <v>2397</v>
      </c>
      <c r="C4329" s="1373" t="s">
        <v>2467</v>
      </c>
      <c r="D4329" s="1373" t="s">
        <v>2468</v>
      </c>
      <c r="E4329" s="1373" t="s">
        <v>538</v>
      </c>
      <c r="F4329" s="1373" t="s">
        <v>49</v>
      </c>
      <c r="G4329" s="1375"/>
      <c r="H4329" s="1375"/>
      <c r="I4329" s="1375"/>
      <c r="J4329" s="1375"/>
      <c r="K4329" s="1375"/>
      <c r="L4329" s="1375"/>
    </row>
    <row r="4330" spans="1:12" ht="21">
      <c r="A4330" s="1372">
        <v>45535</v>
      </c>
      <c r="B4330" s="1373" t="s">
        <v>2397</v>
      </c>
      <c r="C4330" s="1373" t="s">
        <v>2467</v>
      </c>
      <c r="D4330" s="1373" t="s">
        <v>2468</v>
      </c>
      <c r="E4330" s="1373" t="s">
        <v>539</v>
      </c>
      <c r="F4330" s="1373" t="s">
        <v>50</v>
      </c>
      <c r="G4330" s="1374">
        <v>0</v>
      </c>
      <c r="H4330" s="1374">
        <v>0</v>
      </c>
      <c r="I4330" s="1374">
        <v>0</v>
      </c>
      <c r="J4330" s="1374">
        <v>6765387</v>
      </c>
      <c r="K4330" s="1374">
        <v>0</v>
      </c>
      <c r="L4330" s="1374">
        <v>-6765387</v>
      </c>
    </row>
    <row r="4331" spans="1:12" ht="21">
      <c r="A4331" s="1372">
        <v>45535</v>
      </c>
      <c r="B4331" s="1373" t="s">
        <v>2397</v>
      </c>
      <c r="C4331" s="1373" t="s">
        <v>2467</v>
      </c>
      <c r="D4331" s="1373" t="s">
        <v>2468</v>
      </c>
      <c r="E4331" s="1373" t="s">
        <v>540</v>
      </c>
      <c r="F4331" s="1373" t="s">
        <v>51</v>
      </c>
      <c r="G4331" s="1374">
        <v>0</v>
      </c>
      <c r="H4331" s="1374">
        <v>0</v>
      </c>
      <c r="I4331" s="1374">
        <v>14802800</v>
      </c>
      <c r="J4331" s="1374">
        <v>0</v>
      </c>
      <c r="K4331" s="1374">
        <v>0</v>
      </c>
      <c r="L4331" s="1374">
        <v>14802800</v>
      </c>
    </row>
    <row r="4332" spans="1:12" ht="21">
      <c r="A4332" s="1372">
        <v>45535</v>
      </c>
      <c r="B4332" s="1373" t="s">
        <v>2397</v>
      </c>
      <c r="C4332" s="1373" t="s">
        <v>2467</v>
      </c>
      <c r="D4332" s="1373" t="s">
        <v>2468</v>
      </c>
      <c r="E4332" s="1373" t="s">
        <v>541</v>
      </c>
      <c r="F4332" s="1373" t="s">
        <v>52</v>
      </c>
      <c r="G4332" s="1375"/>
      <c r="H4332" s="1375"/>
      <c r="I4332" s="1375"/>
      <c r="J4332" s="1375"/>
      <c r="K4332" s="1375"/>
      <c r="L4332" s="1375"/>
    </row>
    <row r="4333" spans="1:12" ht="21">
      <c r="A4333" s="1372">
        <v>45535</v>
      </c>
      <c r="B4333" s="1373" t="s">
        <v>2397</v>
      </c>
      <c r="C4333" s="1373" t="s">
        <v>2467</v>
      </c>
      <c r="D4333" s="1373" t="s">
        <v>2468</v>
      </c>
      <c r="E4333" s="1373" t="s">
        <v>542</v>
      </c>
      <c r="F4333" s="1373" t="s">
        <v>53</v>
      </c>
      <c r="G4333" s="1374">
        <v>0</v>
      </c>
      <c r="H4333" s="1374">
        <v>0</v>
      </c>
      <c r="I4333" s="1374">
        <v>0</v>
      </c>
      <c r="J4333" s="1374">
        <v>14802797</v>
      </c>
      <c r="K4333" s="1374">
        <v>0</v>
      </c>
      <c r="L4333" s="1374">
        <v>-14802797</v>
      </c>
    </row>
    <row r="4334" spans="1:12" ht="21">
      <c r="A4334" s="1372">
        <v>45535</v>
      </c>
      <c r="B4334" s="1373" t="s">
        <v>2397</v>
      </c>
      <c r="C4334" s="1373" t="s">
        <v>2467</v>
      </c>
      <c r="D4334" s="1373" t="s">
        <v>2468</v>
      </c>
      <c r="E4334" s="1373" t="s">
        <v>543</v>
      </c>
      <c r="F4334" s="1373" t="s">
        <v>54</v>
      </c>
      <c r="G4334" s="1374">
        <v>0</v>
      </c>
      <c r="H4334" s="1374">
        <v>0</v>
      </c>
      <c r="I4334" s="1374">
        <v>6481000</v>
      </c>
      <c r="J4334" s="1374">
        <v>0</v>
      </c>
      <c r="K4334" s="1374">
        <v>0</v>
      </c>
      <c r="L4334" s="1374">
        <v>6481000</v>
      </c>
    </row>
    <row r="4335" spans="1:12" ht="21">
      <c r="A4335" s="1372">
        <v>45535</v>
      </c>
      <c r="B4335" s="1373" t="s">
        <v>2397</v>
      </c>
      <c r="C4335" s="1373" t="s">
        <v>2467</v>
      </c>
      <c r="D4335" s="1373" t="s">
        <v>2468</v>
      </c>
      <c r="E4335" s="1373" t="s">
        <v>544</v>
      </c>
      <c r="F4335" s="1373" t="s">
        <v>55</v>
      </c>
      <c r="G4335" s="1375"/>
      <c r="H4335" s="1375"/>
      <c r="I4335" s="1375"/>
      <c r="J4335" s="1375"/>
      <c r="K4335" s="1375"/>
      <c r="L4335" s="1375"/>
    </row>
    <row r="4336" spans="1:12" ht="21">
      <c r="A4336" s="1372">
        <v>45535</v>
      </c>
      <c r="B4336" s="1373" t="s">
        <v>2397</v>
      </c>
      <c r="C4336" s="1373" t="s">
        <v>2467</v>
      </c>
      <c r="D4336" s="1373" t="s">
        <v>2468</v>
      </c>
      <c r="E4336" s="1373" t="s">
        <v>545</v>
      </c>
      <c r="F4336" s="1373" t="s">
        <v>1437</v>
      </c>
      <c r="G4336" s="1374">
        <v>0</v>
      </c>
      <c r="H4336" s="1374">
        <v>13833.33</v>
      </c>
      <c r="I4336" s="1374">
        <v>0</v>
      </c>
      <c r="J4336" s="1374">
        <v>5979829.1399999997</v>
      </c>
      <c r="K4336" s="1374">
        <v>-13833.33</v>
      </c>
      <c r="L4336" s="1374">
        <v>-5979829.1399999997</v>
      </c>
    </row>
    <row r="4337" spans="1:12" ht="21">
      <c r="A4337" s="1372">
        <v>45535</v>
      </c>
      <c r="B4337" s="1373" t="s">
        <v>2397</v>
      </c>
      <c r="C4337" s="1373" t="s">
        <v>2467</v>
      </c>
      <c r="D4337" s="1373" t="s">
        <v>2468</v>
      </c>
      <c r="E4337" s="1373" t="s">
        <v>546</v>
      </c>
      <c r="F4337" s="1373" t="s">
        <v>56</v>
      </c>
      <c r="G4337" s="1375"/>
      <c r="H4337" s="1375"/>
      <c r="I4337" s="1375"/>
      <c r="J4337" s="1375"/>
      <c r="K4337" s="1375"/>
      <c r="L4337" s="1375"/>
    </row>
    <row r="4338" spans="1:12" ht="21">
      <c r="A4338" s="1372">
        <v>45535</v>
      </c>
      <c r="B4338" s="1373" t="s">
        <v>2397</v>
      </c>
      <c r="C4338" s="1373" t="s">
        <v>2467</v>
      </c>
      <c r="D4338" s="1373" t="s">
        <v>2468</v>
      </c>
      <c r="E4338" s="1373" t="s">
        <v>547</v>
      </c>
      <c r="F4338" s="1373" t="s">
        <v>57</v>
      </c>
      <c r="G4338" s="1375"/>
      <c r="H4338" s="1375"/>
      <c r="I4338" s="1375"/>
      <c r="J4338" s="1375"/>
      <c r="K4338" s="1375"/>
      <c r="L4338" s="1375"/>
    </row>
    <row r="4339" spans="1:12" ht="21">
      <c r="A4339" s="1372">
        <v>45535</v>
      </c>
      <c r="B4339" s="1373" t="s">
        <v>2397</v>
      </c>
      <c r="C4339" s="1373" t="s">
        <v>2467</v>
      </c>
      <c r="D4339" s="1373" t="s">
        <v>2468</v>
      </c>
      <c r="E4339" s="1373" t="s">
        <v>548</v>
      </c>
      <c r="F4339" s="1373" t="s">
        <v>1438</v>
      </c>
      <c r="G4339" s="1375"/>
      <c r="H4339" s="1375"/>
      <c r="I4339" s="1375"/>
      <c r="J4339" s="1375"/>
      <c r="K4339" s="1375"/>
      <c r="L4339" s="1375"/>
    </row>
    <row r="4340" spans="1:12" ht="21">
      <c r="A4340" s="1372">
        <v>45535</v>
      </c>
      <c r="B4340" s="1373" t="s">
        <v>2397</v>
      </c>
      <c r="C4340" s="1373" t="s">
        <v>2467</v>
      </c>
      <c r="D4340" s="1373" t="s">
        <v>2468</v>
      </c>
      <c r="E4340" s="1373" t="s">
        <v>549</v>
      </c>
      <c r="F4340" s="1373" t="s">
        <v>58</v>
      </c>
      <c r="G4340" s="1375"/>
      <c r="H4340" s="1375"/>
      <c r="I4340" s="1375"/>
      <c r="J4340" s="1375"/>
      <c r="K4340" s="1375"/>
      <c r="L4340" s="1375"/>
    </row>
    <row r="4341" spans="1:12" ht="21">
      <c r="A4341" s="1372">
        <v>45535</v>
      </c>
      <c r="B4341" s="1373" t="s">
        <v>2397</v>
      </c>
      <c r="C4341" s="1373" t="s">
        <v>2467</v>
      </c>
      <c r="D4341" s="1373" t="s">
        <v>2468</v>
      </c>
      <c r="E4341" s="1373" t="s">
        <v>550</v>
      </c>
      <c r="F4341" s="1373" t="s">
        <v>59</v>
      </c>
      <c r="G4341" s="1374">
        <v>0</v>
      </c>
      <c r="H4341" s="1374">
        <v>0</v>
      </c>
      <c r="I4341" s="1374">
        <v>3311258</v>
      </c>
      <c r="J4341" s="1374">
        <v>0</v>
      </c>
      <c r="K4341" s="1374">
        <v>0</v>
      </c>
      <c r="L4341" s="1374">
        <v>3311258</v>
      </c>
    </row>
    <row r="4342" spans="1:12" ht="21">
      <c r="A4342" s="1372">
        <v>45535</v>
      </c>
      <c r="B4342" s="1373" t="s">
        <v>2397</v>
      </c>
      <c r="C4342" s="1373" t="s">
        <v>2467</v>
      </c>
      <c r="D4342" s="1373" t="s">
        <v>2468</v>
      </c>
      <c r="E4342" s="1373" t="s">
        <v>551</v>
      </c>
      <c r="F4342" s="1373" t="s">
        <v>60</v>
      </c>
      <c r="G4342" s="1374">
        <v>0</v>
      </c>
      <c r="H4342" s="1374">
        <v>0</v>
      </c>
      <c r="I4342" s="1374">
        <v>835000</v>
      </c>
      <c r="J4342" s="1374">
        <v>0</v>
      </c>
      <c r="K4342" s="1374">
        <v>0</v>
      </c>
      <c r="L4342" s="1374">
        <v>835000</v>
      </c>
    </row>
    <row r="4343" spans="1:12" ht="21">
      <c r="A4343" s="1372">
        <v>45535</v>
      </c>
      <c r="B4343" s="1373" t="s">
        <v>2397</v>
      </c>
      <c r="C4343" s="1373" t="s">
        <v>2467</v>
      </c>
      <c r="D4343" s="1373" t="s">
        <v>2468</v>
      </c>
      <c r="E4343" s="1373" t="s">
        <v>552</v>
      </c>
      <c r="F4343" s="1373" t="s">
        <v>61</v>
      </c>
      <c r="G4343" s="1374">
        <v>0</v>
      </c>
      <c r="H4343" s="1374">
        <v>0</v>
      </c>
      <c r="I4343" s="1374">
        <v>749000</v>
      </c>
      <c r="J4343" s="1374">
        <v>0</v>
      </c>
      <c r="K4343" s="1374">
        <v>0</v>
      </c>
      <c r="L4343" s="1374">
        <v>749000</v>
      </c>
    </row>
    <row r="4344" spans="1:12" ht="21">
      <c r="A4344" s="1372">
        <v>45535</v>
      </c>
      <c r="B4344" s="1373" t="s">
        <v>2397</v>
      </c>
      <c r="C4344" s="1373" t="s">
        <v>2467</v>
      </c>
      <c r="D4344" s="1373" t="s">
        <v>2468</v>
      </c>
      <c r="E4344" s="1373" t="s">
        <v>553</v>
      </c>
      <c r="F4344" s="1373" t="s">
        <v>62</v>
      </c>
      <c r="G4344" s="1375"/>
      <c r="H4344" s="1375"/>
      <c r="I4344" s="1375"/>
      <c r="J4344" s="1375"/>
      <c r="K4344" s="1375"/>
      <c r="L4344" s="1375"/>
    </row>
    <row r="4345" spans="1:12" ht="21">
      <c r="A4345" s="1372">
        <v>45535</v>
      </c>
      <c r="B4345" s="1373" t="s">
        <v>2397</v>
      </c>
      <c r="C4345" s="1373" t="s">
        <v>2467</v>
      </c>
      <c r="D4345" s="1373" t="s">
        <v>2468</v>
      </c>
      <c r="E4345" s="1373" t="s">
        <v>554</v>
      </c>
      <c r="F4345" s="1373" t="s">
        <v>63</v>
      </c>
      <c r="G4345" s="1374">
        <v>0</v>
      </c>
      <c r="H4345" s="1374">
        <v>0</v>
      </c>
      <c r="I4345" s="1374">
        <v>858280</v>
      </c>
      <c r="J4345" s="1374">
        <v>0</v>
      </c>
      <c r="K4345" s="1374">
        <v>0</v>
      </c>
      <c r="L4345" s="1374">
        <v>858280</v>
      </c>
    </row>
    <row r="4346" spans="1:12" ht="21">
      <c r="A4346" s="1372">
        <v>45535</v>
      </c>
      <c r="B4346" s="1373" t="s">
        <v>2397</v>
      </c>
      <c r="C4346" s="1373" t="s">
        <v>2467</v>
      </c>
      <c r="D4346" s="1373" t="s">
        <v>2468</v>
      </c>
      <c r="E4346" s="1373" t="s">
        <v>555</v>
      </c>
      <c r="F4346" s="1373" t="s">
        <v>64</v>
      </c>
      <c r="G4346" s="1375"/>
      <c r="H4346" s="1375"/>
      <c r="I4346" s="1375"/>
      <c r="J4346" s="1375"/>
      <c r="K4346" s="1375"/>
      <c r="L4346" s="1375"/>
    </row>
    <row r="4347" spans="1:12" ht="21">
      <c r="A4347" s="1372">
        <v>45535</v>
      </c>
      <c r="B4347" s="1373" t="s">
        <v>2397</v>
      </c>
      <c r="C4347" s="1373" t="s">
        <v>2467</v>
      </c>
      <c r="D4347" s="1373" t="s">
        <v>2468</v>
      </c>
      <c r="E4347" s="1373" t="s">
        <v>556</v>
      </c>
      <c r="F4347" s="1373" t="s">
        <v>65</v>
      </c>
      <c r="G4347" s="1375"/>
      <c r="H4347" s="1375"/>
      <c r="I4347" s="1375"/>
      <c r="J4347" s="1375"/>
      <c r="K4347" s="1375"/>
      <c r="L4347" s="1375"/>
    </row>
    <row r="4348" spans="1:12" ht="21">
      <c r="A4348" s="1372">
        <v>45535</v>
      </c>
      <c r="B4348" s="1373" t="s">
        <v>2397</v>
      </c>
      <c r="C4348" s="1373" t="s">
        <v>2467</v>
      </c>
      <c r="D4348" s="1373" t="s">
        <v>2468</v>
      </c>
      <c r="E4348" s="1373" t="s">
        <v>557</v>
      </c>
      <c r="F4348" s="1373" t="s">
        <v>66</v>
      </c>
      <c r="G4348" s="1375"/>
      <c r="H4348" s="1375"/>
      <c r="I4348" s="1375"/>
      <c r="J4348" s="1375"/>
      <c r="K4348" s="1375"/>
      <c r="L4348" s="1375"/>
    </row>
    <row r="4349" spans="1:12" ht="21">
      <c r="A4349" s="1372">
        <v>45535</v>
      </c>
      <c r="B4349" s="1373" t="s">
        <v>2397</v>
      </c>
      <c r="C4349" s="1373" t="s">
        <v>2467</v>
      </c>
      <c r="D4349" s="1373" t="s">
        <v>2468</v>
      </c>
      <c r="E4349" s="1373" t="s">
        <v>558</v>
      </c>
      <c r="F4349" s="1373" t="s">
        <v>67</v>
      </c>
      <c r="G4349" s="1375"/>
      <c r="H4349" s="1375"/>
      <c r="I4349" s="1375"/>
      <c r="J4349" s="1375"/>
      <c r="K4349" s="1375"/>
      <c r="L4349" s="1375"/>
    </row>
    <row r="4350" spans="1:12" ht="21">
      <c r="A4350" s="1372">
        <v>45535</v>
      </c>
      <c r="B4350" s="1373" t="s">
        <v>2397</v>
      </c>
      <c r="C4350" s="1373" t="s">
        <v>2467</v>
      </c>
      <c r="D4350" s="1373" t="s">
        <v>2468</v>
      </c>
      <c r="E4350" s="1373" t="s">
        <v>559</v>
      </c>
      <c r="F4350" s="1373" t="s">
        <v>68</v>
      </c>
      <c r="G4350" s="1375"/>
      <c r="H4350" s="1375"/>
      <c r="I4350" s="1375"/>
      <c r="J4350" s="1375"/>
      <c r="K4350" s="1375"/>
      <c r="L4350" s="1375"/>
    </row>
    <row r="4351" spans="1:12" ht="21">
      <c r="A4351" s="1372">
        <v>45535</v>
      </c>
      <c r="B4351" s="1373" t="s">
        <v>2397</v>
      </c>
      <c r="C4351" s="1373" t="s">
        <v>2467</v>
      </c>
      <c r="D4351" s="1373" t="s">
        <v>2468</v>
      </c>
      <c r="E4351" s="1373" t="s">
        <v>560</v>
      </c>
      <c r="F4351" s="1373" t="s">
        <v>69</v>
      </c>
      <c r="G4351" s="1375"/>
      <c r="H4351" s="1375"/>
      <c r="I4351" s="1375"/>
      <c r="J4351" s="1375"/>
      <c r="K4351" s="1375"/>
      <c r="L4351" s="1375"/>
    </row>
    <row r="4352" spans="1:12" ht="21">
      <c r="A4352" s="1372">
        <v>45535</v>
      </c>
      <c r="B4352" s="1373" t="s">
        <v>2397</v>
      </c>
      <c r="C4352" s="1373" t="s">
        <v>2467</v>
      </c>
      <c r="D4352" s="1373" t="s">
        <v>2468</v>
      </c>
      <c r="E4352" s="1373" t="s">
        <v>561</v>
      </c>
      <c r="F4352" s="1373" t="s">
        <v>1439</v>
      </c>
      <c r="G4352" s="1375"/>
      <c r="H4352" s="1375"/>
      <c r="I4352" s="1375"/>
      <c r="J4352" s="1375"/>
      <c r="K4352" s="1375"/>
      <c r="L4352" s="1375"/>
    </row>
    <row r="4353" spans="1:12" ht="21">
      <c r="A4353" s="1372">
        <v>45535</v>
      </c>
      <c r="B4353" s="1373" t="s">
        <v>2397</v>
      </c>
      <c r="C4353" s="1373" t="s">
        <v>2467</v>
      </c>
      <c r="D4353" s="1373" t="s">
        <v>2468</v>
      </c>
      <c r="E4353" s="1373" t="s">
        <v>562</v>
      </c>
      <c r="F4353" s="1373" t="s">
        <v>1440</v>
      </c>
      <c r="G4353" s="1374">
        <v>0</v>
      </c>
      <c r="H4353" s="1374">
        <v>0</v>
      </c>
      <c r="I4353" s="1374">
        <v>0</v>
      </c>
      <c r="J4353" s="1374">
        <v>3311257</v>
      </c>
      <c r="K4353" s="1374">
        <v>0</v>
      </c>
      <c r="L4353" s="1374">
        <v>-3311257</v>
      </c>
    </row>
    <row r="4354" spans="1:12" ht="21">
      <c r="A4354" s="1372">
        <v>45535</v>
      </c>
      <c r="B4354" s="1373" t="s">
        <v>2397</v>
      </c>
      <c r="C4354" s="1373" t="s">
        <v>2467</v>
      </c>
      <c r="D4354" s="1373" t="s">
        <v>2468</v>
      </c>
      <c r="E4354" s="1373" t="s">
        <v>563</v>
      </c>
      <c r="F4354" s="1373" t="s">
        <v>1441</v>
      </c>
      <c r="G4354" s="1374">
        <v>0</v>
      </c>
      <c r="H4354" s="1374">
        <v>0</v>
      </c>
      <c r="I4354" s="1374">
        <v>0</v>
      </c>
      <c r="J4354" s="1374">
        <v>834999</v>
      </c>
      <c r="K4354" s="1374">
        <v>0</v>
      </c>
      <c r="L4354" s="1374">
        <v>-834999</v>
      </c>
    </row>
    <row r="4355" spans="1:12" ht="21">
      <c r="A4355" s="1372">
        <v>45535</v>
      </c>
      <c r="B4355" s="1373" t="s">
        <v>2397</v>
      </c>
      <c r="C4355" s="1373" t="s">
        <v>2467</v>
      </c>
      <c r="D4355" s="1373" t="s">
        <v>2468</v>
      </c>
      <c r="E4355" s="1373" t="s">
        <v>564</v>
      </c>
      <c r="F4355" s="1373" t="s">
        <v>1442</v>
      </c>
      <c r="G4355" s="1374">
        <v>0</v>
      </c>
      <c r="H4355" s="1374">
        <v>0</v>
      </c>
      <c r="I4355" s="1374">
        <v>0</v>
      </c>
      <c r="J4355" s="1374">
        <v>748998</v>
      </c>
      <c r="K4355" s="1374">
        <v>0</v>
      </c>
      <c r="L4355" s="1374">
        <v>-748998</v>
      </c>
    </row>
    <row r="4356" spans="1:12" ht="21">
      <c r="A4356" s="1372">
        <v>45535</v>
      </c>
      <c r="B4356" s="1373" t="s">
        <v>2397</v>
      </c>
      <c r="C4356" s="1373" t="s">
        <v>2467</v>
      </c>
      <c r="D4356" s="1373" t="s">
        <v>2468</v>
      </c>
      <c r="E4356" s="1373" t="s">
        <v>565</v>
      </c>
      <c r="F4356" s="1373" t="s">
        <v>1443</v>
      </c>
      <c r="G4356" s="1375"/>
      <c r="H4356" s="1375"/>
      <c r="I4356" s="1375"/>
      <c r="J4356" s="1375"/>
      <c r="K4356" s="1375"/>
      <c r="L4356" s="1375"/>
    </row>
    <row r="4357" spans="1:12" ht="21">
      <c r="A4357" s="1372">
        <v>45535</v>
      </c>
      <c r="B4357" s="1373" t="s">
        <v>2397</v>
      </c>
      <c r="C4357" s="1373" t="s">
        <v>2467</v>
      </c>
      <c r="D4357" s="1373" t="s">
        <v>2468</v>
      </c>
      <c r="E4357" s="1373" t="s">
        <v>566</v>
      </c>
      <c r="F4357" s="1373" t="s">
        <v>1444</v>
      </c>
      <c r="G4357" s="1374">
        <v>0</v>
      </c>
      <c r="H4357" s="1374">
        <v>323.77999999999997</v>
      </c>
      <c r="I4357" s="1374">
        <v>0</v>
      </c>
      <c r="J4357" s="1374">
        <v>856660.03</v>
      </c>
      <c r="K4357" s="1374">
        <v>-323.77999999999997</v>
      </c>
      <c r="L4357" s="1374">
        <v>-856660.03</v>
      </c>
    </row>
    <row r="4358" spans="1:12" ht="21">
      <c r="A4358" s="1372">
        <v>45535</v>
      </c>
      <c r="B4358" s="1373" t="s">
        <v>2397</v>
      </c>
      <c r="C4358" s="1373" t="s">
        <v>2467</v>
      </c>
      <c r="D4358" s="1373" t="s">
        <v>2468</v>
      </c>
      <c r="E4358" s="1373" t="s">
        <v>567</v>
      </c>
      <c r="F4358" s="1373" t="s">
        <v>70</v>
      </c>
      <c r="G4358" s="1374">
        <v>0</v>
      </c>
      <c r="H4358" s="1374">
        <v>0</v>
      </c>
      <c r="I4358" s="1374">
        <v>10011189.5</v>
      </c>
      <c r="J4358" s="1374">
        <v>0</v>
      </c>
      <c r="K4358" s="1374">
        <v>0</v>
      </c>
      <c r="L4358" s="1374">
        <v>10011189.5</v>
      </c>
    </row>
    <row r="4359" spans="1:12" ht="21">
      <c r="A4359" s="1372">
        <v>45535</v>
      </c>
      <c r="B4359" s="1373" t="s">
        <v>2397</v>
      </c>
      <c r="C4359" s="1373" t="s">
        <v>2467</v>
      </c>
      <c r="D4359" s="1373" t="s">
        <v>2468</v>
      </c>
      <c r="E4359" s="1373" t="s">
        <v>568</v>
      </c>
      <c r="F4359" s="1373" t="s">
        <v>71</v>
      </c>
      <c r="G4359" s="1374">
        <v>0</v>
      </c>
      <c r="H4359" s="1374">
        <v>0</v>
      </c>
      <c r="I4359" s="1374">
        <v>7137565.3600000003</v>
      </c>
      <c r="J4359" s="1374">
        <v>0</v>
      </c>
      <c r="K4359" s="1374">
        <v>0</v>
      </c>
      <c r="L4359" s="1374">
        <v>7137565.3600000003</v>
      </c>
    </row>
    <row r="4360" spans="1:12" ht="21">
      <c r="A4360" s="1372">
        <v>45535</v>
      </c>
      <c r="B4360" s="1373" t="s">
        <v>2397</v>
      </c>
      <c r="C4360" s="1373" t="s">
        <v>2467</v>
      </c>
      <c r="D4360" s="1373" t="s">
        <v>2468</v>
      </c>
      <c r="E4360" s="1373" t="s">
        <v>569</v>
      </c>
      <c r="F4360" s="1373" t="s">
        <v>1445</v>
      </c>
      <c r="G4360" s="1374">
        <v>0</v>
      </c>
      <c r="H4360" s="1374">
        <v>0</v>
      </c>
      <c r="I4360" s="1374">
        <v>4677576.21</v>
      </c>
      <c r="J4360" s="1374">
        <v>0</v>
      </c>
      <c r="K4360" s="1374">
        <v>0</v>
      </c>
      <c r="L4360" s="1374">
        <v>4677576.21</v>
      </c>
    </row>
    <row r="4361" spans="1:12" ht="21">
      <c r="A4361" s="1372">
        <v>45535</v>
      </c>
      <c r="B4361" s="1373" t="s">
        <v>2397</v>
      </c>
      <c r="C4361" s="1373" t="s">
        <v>2467</v>
      </c>
      <c r="D4361" s="1373" t="s">
        <v>2468</v>
      </c>
      <c r="E4361" s="1373" t="s">
        <v>570</v>
      </c>
      <c r="F4361" s="1373" t="s">
        <v>72</v>
      </c>
      <c r="G4361" s="1374">
        <v>0</v>
      </c>
      <c r="H4361" s="1374">
        <v>0</v>
      </c>
      <c r="I4361" s="1374">
        <v>1378000</v>
      </c>
      <c r="J4361" s="1374">
        <v>0</v>
      </c>
      <c r="K4361" s="1374">
        <v>0</v>
      </c>
      <c r="L4361" s="1374">
        <v>1378000</v>
      </c>
    </row>
    <row r="4362" spans="1:12" ht="21">
      <c r="A4362" s="1372">
        <v>45535</v>
      </c>
      <c r="B4362" s="1373" t="s">
        <v>2397</v>
      </c>
      <c r="C4362" s="1373" t="s">
        <v>2467</v>
      </c>
      <c r="D4362" s="1373" t="s">
        <v>2468</v>
      </c>
      <c r="E4362" s="1373" t="s">
        <v>571</v>
      </c>
      <c r="F4362" s="1373" t="s">
        <v>73</v>
      </c>
      <c r="G4362" s="1375"/>
      <c r="H4362" s="1375"/>
      <c r="I4362" s="1375"/>
      <c r="J4362" s="1375"/>
      <c r="K4362" s="1375"/>
      <c r="L4362" s="1375"/>
    </row>
    <row r="4363" spans="1:12" ht="21">
      <c r="A4363" s="1372">
        <v>45535</v>
      </c>
      <c r="B4363" s="1373" t="s">
        <v>2397</v>
      </c>
      <c r="C4363" s="1373" t="s">
        <v>2467</v>
      </c>
      <c r="D4363" s="1373" t="s">
        <v>2468</v>
      </c>
      <c r="E4363" s="1373" t="s">
        <v>572</v>
      </c>
      <c r="F4363" s="1373" t="s">
        <v>74</v>
      </c>
      <c r="G4363" s="1375"/>
      <c r="H4363" s="1375"/>
      <c r="I4363" s="1375"/>
      <c r="J4363" s="1375"/>
      <c r="K4363" s="1375"/>
      <c r="L4363" s="1375"/>
    </row>
    <row r="4364" spans="1:12" ht="21">
      <c r="A4364" s="1372">
        <v>45535</v>
      </c>
      <c r="B4364" s="1373" t="s">
        <v>2397</v>
      </c>
      <c r="C4364" s="1373" t="s">
        <v>2467</v>
      </c>
      <c r="D4364" s="1373" t="s">
        <v>2468</v>
      </c>
      <c r="E4364" s="1373" t="s">
        <v>573</v>
      </c>
      <c r="F4364" s="1373" t="s">
        <v>75</v>
      </c>
      <c r="G4364" s="1374">
        <v>0</v>
      </c>
      <c r="H4364" s="1374">
        <v>0</v>
      </c>
      <c r="I4364" s="1374">
        <v>330896.34000000003</v>
      </c>
      <c r="J4364" s="1374">
        <v>0</v>
      </c>
      <c r="K4364" s="1374">
        <v>0</v>
      </c>
      <c r="L4364" s="1374">
        <v>330896.34000000003</v>
      </c>
    </row>
    <row r="4365" spans="1:12" ht="21">
      <c r="A4365" s="1372">
        <v>45535</v>
      </c>
      <c r="B4365" s="1373" t="s">
        <v>2397</v>
      </c>
      <c r="C4365" s="1373" t="s">
        <v>2467</v>
      </c>
      <c r="D4365" s="1373" t="s">
        <v>2468</v>
      </c>
      <c r="E4365" s="1373" t="s">
        <v>574</v>
      </c>
      <c r="F4365" s="1373" t="s">
        <v>76</v>
      </c>
      <c r="G4365" s="1375"/>
      <c r="H4365" s="1375"/>
      <c r="I4365" s="1375"/>
      <c r="J4365" s="1375"/>
      <c r="K4365" s="1375"/>
      <c r="L4365" s="1375"/>
    </row>
    <row r="4366" spans="1:12" ht="21">
      <c r="A4366" s="1372">
        <v>45535</v>
      </c>
      <c r="B4366" s="1373" t="s">
        <v>2397</v>
      </c>
      <c r="C4366" s="1373" t="s">
        <v>2467</v>
      </c>
      <c r="D4366" s="1373" t="s">
        <v>2468</v>
      </c>
      <c r="E4366" s="1373" t="s">
        <v>575</v>
      </c>
      <c r="F4366" s="1373" t="s">
        <v>77</v>
      </c>
      <c r="G4366" s="1374">
        <v>0</v>
      </c>
      <c r="H4366" s="1374">
        <v>0</v>
      </c>
      <c r="I4366" s="1374">
        <v>1549500</v>
      </c>
      <c r="J4366" s="1374">
        <v>0</v>
      </c>
      <c r="K4366" s="1374">
        <v>0</v>
      </c>
      <c r="L4366" s="1374">
        <v>1549500</v>
      </c>
    </row>
    <row r="4367" spans="1:12" ht="21">
      <c r="A4367" s="1372">
        <v>45535</v>
      </c>
      <c r="B4367" s="1373" t="s">
        <v>2397</v>
      </c>
      <c r="C4367" s="1373" t="s">
        <v>2467</v>
      </c>
      <c r="D4367" s="1373" t="s">
        <v>2468</v>
      </c>
      <c r="E4367" s="1373" t="s">
        <v>576</v>
      </c>
      <c r="F4367" s="1373" t="s">
        <v>1446</v>
      </c>
      <c r="G4367" s="1374">
        <v>0</v>
      </c>
      <c r="H4367" s="1374">
        <v>33370.629999999997</v>
      </c>
      <c r="I4367" s="1374">
        <v>0</v>
      </c>
      <c r="J4367" s="1374">
        <v>3553624.22</v>
      </c>
      <c r="K4367" s="1374">
        <v>-33370.629999999997</v>
      </c>
      <c r="L4367" s="1374">
        <v>-3553624.22</v>
      </c>
    </row>
    <row r="4368" spans="1:12" ht="21">
      <c r="A4368" s="1372">
        <v>45535</v>
      </c>
      <c r="B4368" s="1373" t="s">
        <v>2397</v>
      </c>
      <c r="C4368" s="1373" t="s">
        <v>2467</v>
      </c>
      <c r="D4368" s="1373" t="s">
        <v>2468</v>
      </c>
      <c r="E4368" s="1373" t="s">
        <v>577</v>
      </c>
      <c r="F4368" s="1373" t="s">
        <v>78</v>
      </c>
      <c r="G4368" s="1374">
        <v>0</v>
      </c>
      <c r="H4368" s="1374">
        <v>23791.88</v>
      </c>
      <c r="I4368" s="1374">
        <v>0</v>
      </c>
      <c r="J4368" s="1374">
        <v>2103380.94</v>
      </c>
      <c r="K4368" s="1374">
        <v>-23791.88</v>
      </c>
      <c r="L4368" s="1374">
        <v>-2103380.94</v>
      </c>
    </row>
    <row r="4369" spans="1:12" ht="21">
      <c r="A4369" s="1372">
        <v>45535</v>
      </c>
      <c r="B4369" s="1373" t="s">
        <v>2397</v>
      </c>
      <c r="C4369" s="1373" t="s">
        <v>2467</v>
      </c>
      <c r="D4369" s="1373" t="s">
        <v>2468</v>
      </c>
      <c r="E4369" s="1373" t="s">
        <v>578</v>
      </c>
      <c r="F4369" s="1373" t="s">
        <v>1447</v>
      </c>
      <c r="G4369" s="1374">
        <v>0</v>
      </c>
      <c r="H4369" s="1374">
        <v>15591.92</v>
      </c>
      <c r="I4369" s="1374">
        <v>0</v>
      </c>
      <c r="J4369" s="1374">
        <v>1253950.53</v>
      </c>
      <c r="K4369" s="1374">
        <v>-15591.92</v>
      </c>
      <c r="L4369" s="1374">
        <v>-1253950.53</v>
      </c>
    </row>
    <row r="4370" spans="1:12" ht="21">
      <c r="A4370" s="1372">
        <v>45535</v>
      </c>
      <c r="B4370" s="1373" t="s">
        <v>2397</v>
      </c>
      <c r="C4370" s="1373" t="s">
        <v>2467</v>
      </c>
      <c r="D4370" s="1373" t="s">
        <v>2468</v>
      </c>
      <c r="E4370" s="1373" t="s">
        <v>579</v>
      </c>
      <c r="F4370" s="1373" t="s">
        <v>1448</v>
      </c>
      <c r="G4370" s="1374">
        <v>0</v>
      </c>
      <c r="H4370" s="1374">
        <v>4593.33</v>
      </c>
      <c r="I4370" s="1374">
        <v>0</v>
      </c>
      <c r="J4370" s="1374">
        <v>347313.33</v>
      </c>
      <c r="K4370" s="1374">
        <v>-4593.33</v>
      </c>
      <c r="L4370" s="1374">
        <v>-347313.33</v>
      </c>
    </row>
    <row r="4371" spans="1:12" ht="21">
      <c r="A4371" s="1372">
        <v>45535</v>
      </c>
      <c r="B4371" s="1373" t="s">
        <v>2397</v>
      </c>
      <c r="C4371" s="1373" t="s">
        <v>2467</v>
      </c>
      <c r="D4371" s="1373" t="s">
        <v>2468</v>
      </c>
      <c r="E4371" s="1373" t="s">
        <v>580</v>
      </c>
      <c r="F4371" s="1373" t="s">
        <v>1449</v>
      </c>
      <c r="G4371" s="1375"/>
      <c r="H4371" s="1375"/>
      <c r="I4371" s="1375"/>
      <c r="J4371" s="1375"/>
      <c r="K4371" s="1375"/>
      <c r="L4371" s="1375"/>
    </row>
    <row r="4372" spans="1:12" ht="21">
      <c r="A4372" s="1372">
        <v>45535</v>
      </c>
      <c r="B4372" s="1373" t="s">
        <v>2397</v>
      </c>
      <c r="C4372" s="1373" t="s">
        <v>2467</v>
      </c>
      <c r="D4372" s="1373" t="s">
        <v>2468</v>
      </c>
      <c r="E4372" s="1373" t="s">
        <v>581</v>
      </c>
      <c r="F4372" s="1373" t="s">
        <v>1809</v>
      </c>
      <c r="G4372" s="1375"/>
      <c r="H4372" s="1375"/>
      <c r="I4372" s="1375"/>
      <c r="J4372" s="1375"/>
      <c r="K4372" s="1375"/>
      <c r="L4372" s="1375"/>
    </row>
    <row r="4373" spans="1:12" ht="21">
      <c r="A4373" s="1372">
        <v>45535</v>
      </c>
      <c r="B4373" s="1373" t="s">
        <v>2397</v>
      </c>
      <c r="C4373" s="1373" t="s">
        <v>2467</v>
      </c>
      <c r="D4373" s="1373" t="s">
        <v>2468</v>
      </c>
      <c r="E4373" s="1373" t="s">
        <v>582</v>
      </c>
      <c r="F4373" s="1373" t="s">
        <v>1810</v>
      </c>
      <c r="G4373" s="1374">
        <v>0</v>
      </c>
      <c r="H4373" s="1374">
        <v>1838.31</v>
      </c>
      <c r="I4373" s="1374">
        <v>0</v>
      </c>
      <c r="J4373" s="1374">
        <v>23898.03</v>
      </c>
      <c r="K4373" s="1374">
        <v>-1838.31</v>
      </c>
      <c r="L4373" s="1374">
        <v>-23898.03</v>
      </c>
    </row>
    <row r="4374" spans="1:12" ht="21">
      <c r="A4374" s="1372">
        <v>45535</v>
      </c>
      <c r="B4374" s="1373" t="s">
        <v>2397</v>
      </c>
      <c r="C4374" s="1373" t="s">
        <v>2467</v>
      </c>
      <c r="D4374" s="1373" t="s">
        <v>2468</v>
      </c>
      <c r="E4374" s="1373" t="s">
        <v>583</v>
      </c>
      <c r="F4374" s="1373" t="s">
        <v>81</v>
      </c>
      <c r="G4374" s="1375"/>
      <c r="H4374" s="1375"/>
      <c r="I4374" s="1375"/>
      <c r="J4374" s="1375"/>
      <c r="K4374" s="1375"/>
      <c r="L4374" s="1375"/>
    </row>
    <row r="4375" spans="1:12" ht="21">
      <c r="A4375" s="1372">
        <v>45535</v>
      </c>
      <c r="B4375" s="1373" t="s">
        <v>2397</v>
      </c>
      <c r="C4375" s="1373" t="s">
        <v>2467</v>
      </c>
      <c r="D4375" s="1373" t="s">
        <v>2468</v>
      </c>
      <c r="E4375" s="1373" t="s">
        <v>584</v>
      </c>
      <c r="F4375" s="1373" t="s">
        <v>82</v>
      </c>
      <c r="G4375" s="1374">
        <v>0</v>
      </c>
      <c r="H4375" s="1374">
        <v>8608.33</v>
      </c>
      <c r="I4375" s="1374">
        <v>0</v>
      </c>
      <c r="J4375" s="1374">
        <v>1475116.32</v>
      </c>
      <c r="K4375" s="1374">
        <v>-8608.33</v>
      </c>
      <c r="L4375" s="1374">
        <v>-1475116.32</v>
      </c>
    </row>
    <row r="4376" spans="1:12" ht="21">
      <c r="A4376" s="1372">
        <v>45535</v>
      </c>
      <c r="B4376" s="1373" t="s">
        <v>2397</v>
      </c>
      <c r="C4376" s="1373" t="s">
        <v>2467</v>
      </c>
      <c r="D4376" s="1373" t="s">
        <v>2468</v>
      </c>
      <c r="E4376" s="1373" t="s">
        <v>585</v>
      </c>
      <c r="F4376" s="1373" t="s">
        <v>1450</v>
      </c>
      <c r="G4376" s="1375"/>
      <c r="H4376" s="1375"/>
      <c r="I4376" s="1375"/>
      <c r="J4376" s="1375"/>
      <c r="K4376" s="1375"/>
      <c r="L4376" s="1375"/>
    </row>
    <row r="4377" spans="1:12" ht="21">
      <c r="A4377" s="1372">
        <v>45535</v>
      </c>
      <c r="B4377" s="1373" t="s">
        <v>2397</v>
      </c>
      <c r="C4377" s="1373" t="s">
        <v>2467</v>
      </c>
      <c r="D4377" s="1373" t="s">
        <v>2468</v>
      </c>
      <c r="E4377" s="1373" t="s">
        <v>586</v>
      </c>
      <c r="F4377" s="1373" t="s">
        <v>1451</v>
      </c>
      <c r="G4377" s="1375"/>
      <c r="H4377" s="1375"/>
      <c r="I4377" s="1375"/>
      <c r="J4377" s="1375"/>
      <c r="K4377" s="1375"/>
      <c r="L4377" s="1375"/>
    </row>
    <row r="4378" spans="1:12" ht="21">
      <c r="A4378" s="1372">
        <v>45535</v>
      </c>
      <c r="B4378" s="1373" t="s">
        <v>2397</v>
      </c>
      <c r="C4378" s="1373" t="s">
        <v>2467</v>
      </c>
      <c r="D4378" s="1373" t="s">
        <v>2468</v>
      </c>
      <c r="E4378" s="1373" t="s">
        <v>587</v>
      </c>
      <c r="F4378" s="1373" t="s">
        <v>83</v>
      </c>
      <c r="G4378" s="1374">
        <v>0</v>
      </c>
      <c r="H4378" s="1374">
        <v>0</v>
      </c>
      <c r="I4378" s="1374">
        <v>1016261</v>
      </c>
      <c r="J4378" s="1374">
        <v>0</v>
      </c>
      <c r="K4378" s="1374">
        <v>0</v>
      </c>
      <c r="L4378" s="1374">
        <v>1016261</v>
      </c>
    </row>
    <row r="4379" spans="1:12" ht="21">
      <c r="A4379" s="1372">
        <v>45535</v>
      </c>
      <c r="B4379" s="1373" t="s">
        <v>2397</v>
      </c>
      <c r="C4379" s="1373" t="s">
        <v>2467</v>
      </c>
      <c r="D4379" s="1373" t="s">
        <v>2468</v>
      </c>
      <c r="E4379" s="1373" t="s">
        <v>588</v>
      </c>
      <c r="F4379" s="1373" t="s">
        <v>84</v>
      </c>
      <c r="G4379" s="1375"/>
      <c r="H4379" s="1375"/>
      <c r="I4379" s="1375"/>
      <c r="J4379" s="1375"/>
      <c r="K4379" s="1375"/>
      <c r="L4379" s="1375"/>
    </row>
    <row r="4380" spans="1:12" ht="21">
      <c r="A4380" s="1372">
        <v>45535</v>
      </c>
      <c r="B4380" s="1373" t="s">
        <v>2397</v>
      </c>
      <c r="C4380" s="1373" t="s">
        <v>2467</v>
      </c>
      <c r="D4380" s="1373" t="s">
        <v>2468</v>
      </c>
      <c r="E4380" s="1373" t="s">
        <v>589</v>
      </c>
      <c r="F4380" s="1373" t="s">
        <v>1452</v>
      </c>
      <c r="G4380" s="1374">
        <v>0</v>
      </c>
      <c r="H4380" s="1374">
        <v>0</v>
      </c>
      <c r="I4380" s="1374">
        <v>0</v>
      </c>
      <c r="J4380" s="1374">
        <v>1016232</v>
      </c>
      <c r="K4380" s="1374">
        <v>0</v>
      </c>
      <c r="L4380" s="1374">
        <v>-1016232</v>
      </c>
    </row>
    <row r="4381" spans="1:12" ht="21">
      <c r="A4381" s="1372">
        <v>45535</v>
      </c>
      <c r="B4381" s="1373" t="s">
        <v>2397</v>
      </c>
      <c r="C4381" s="1373" t="s">
        <v>2467</v>
      </c>
      <c r="D4381" s="1373" t="s">
        <v>2468</v>
      </c>
      <c r="E4381" s="1373" t="s">
        <v>590</v>
      </c>
      <c r="F4381" s="1373" t="s">
        <v>85</v>
      </c>
      <c r="G4381" s="1374">
        <v>0</v>
      </c>
      <c r="H4381" s="1374">
        <v>0</v>
      </c>
      <c r="I4381" s="1374">
        <v>6826000</v>
      </c>
      <c r="J4381" s="1374">
        <v>0</v>
      </c>
      <c r="K4381" s="1374">
        <v>0</v>
      </c>
      <c r="L4381" s="1374">
        <v>6826000</v>
      </c>
    </row>
    <row r="4382" spans="1:12" ht="21">
      <c r="A4382" s="1372">
        <v>45535</v>
      </c>
      <c r="B4382" s="1373" t="s">
        <v>2397</v>
      </c>
      <c r="C4382" s="1373" t="s">
        <v>2467</v>
      </c>
      <c r="D4382" s="1373" t="s">
        <v>2468</v>
      </c>
      <c r="E4382" s="1373" t="s">
        <v>591</v>
      </c>
      <c r="F4382" s="1373" t="s">
        <v>86</v>
      </c>
      <c r="G4382" s="1375"/>
      <c r="H4382" s="1375"/>
      <c r="I4382" s="1375"/>
      <c r="J4382" s="1375"/>
      <c r="K4382" s="1375"/>
      <c r="L4382" s="1375"/>
    </row>
    <row r="4383" spans="1:12" ht="21">
      <c r="A4383" s="1372">
        <v>45535</v>
      </c>
      <c r="B4383" s="1373" t="s">
        <v>2397</v>
      </c>
      <c r="C4383" s="1373" t="s">
        <v>2467</v>
      </c>
      <c r="D4383" s="1373" t="s">
        <v>2468</v>
      </c>
      <c r="E4383" s="1373" t="s">
        <v>592</v>
      </c>
      <c r="F4383" s="1373" t="s">
        <v>1453</v>
      </c>
      <c r="G4383" s="1374">
        <v>0</v>
      </c>
      <c r="H4383" s="1374">
        <v>41633.33</v>
      </c>
      <c r="I4383" s="1374">
        <v>0</v>
      </c>
      <c r="J4383" s="1374">
        <v>5077392.9400000004</v>
      </c>
      <c r="K4383" s="1374">
        <v>-41633.33</v>
      </c>
      <c r="L4383" s="1374">
        <v>-5077392.9400000004</v>
      </c>
    </row>
    <row r="4384" spans="1:12" ht="21">
      <c r="A4384" s="1372">
        <v>45535</v>
      </c>
      <c r="B4384" s="1373" t="s">
        <v>2397</v>
      </c>
      <c r="C4384" s="1373" t="s">
        <v>2467</v>
      </c>
      <c r="D4384" s="1373" t="s">
        <v>2468</v>
      </c>
      <c r="E4384" s="1373" t="s">
        <v>593</v>
      </c>
      <c r="F4384" s="1373" t="s">
        <v>87</v>
      </c>
      <c r="G4384" s="1374">
        <v>0</v>
      </c>
      <c r="H4384" s="1374">
        <v>0</v>
      </c>
      <c r="I4384" s="1374">
        <v>1671305.53</v>
      </c>
      <c r="J4384" s="1374">
        <v>0</v>
      </c>
      <c r="K4384" s="1374">
        <v>0</v>
      </c>
      <c r="L4384" s="1374">
        <v>1671305.53</v>
      </c>
    </row>
    <row r="4385" spans="1:12" ht="21">
      <c r="A4385" s="1372">
        <v>45535</v>
      </c>
      <c r="B4385" s="1373" t="s">
        <v>2397</v>
      </c>
      <c r="C4385" s="1373" t="s">
        <v>2467</v>
      </c>
      <c r="D4385" s="1373" t="s">
        <v>2468</v>
      </c>
      <c r="E4385" s="1373" t="s">
        <v>594</v>
      </c>
      <c r="F4385" s="1373" t="s">
        <v>88</v>
      </c>
      <c r="G4385" s="1375"/>
      <c r="H4385" s="1375"/>
      <c r="I4385" s="1375"/>
      <c r="J4385" s="1375"/>
      <c r="K4385" s="1375"/>
      <c r="L4385" s="1375"/>
    </row>
    <row r="4386" spans="1:12" ht="21">
      <c r="A4386" s="1372">
        <v>45535</v>
      </c>
      <c r="B4386" s="1373" t="s">
        <v>2397</v>
      </c>
      <c r="C4386" s="1373" t="s">
        <v>2467</v>
      </c>
      <c r="D4386" s="1373" t="s">
        <v>2468</v>
      </c>
      <c r="E4386" s="1373" t="s">
        <v>595</v>
      </c>
      <c r="F4386" s="1373" t="s">
        <v>1454</v>
      </c>
      <c r="G4386" s="1374">
        <v>0</v>
      </c>
      <c r="H4386" s="1374">
        <v>24355.38</v>
      </c>
      <c r="I4386" s="1374">
        <v>0</v>
      </c>
      <c r="J4386" s="1374">
        <v>648373.34</v>
      </c>
      <c r="K4386" s="1374">
        <v>-24355.38</v>
      </c>
      <c r="L4386" s="1374">
        <v>-648373.34</v>
      </c>
    </row>
    <row r="4387" spans="1:12" ht="21">
      <c r="A4387" s="1372">
        <v>45535</v>
      </c>
      <c r="B4387" s="1373" t="s">
        <v>2397</v>
      </c>
      <c r="C4387" s="1373" t="s">
        <v>2467</v>
      </c>
      <c r="D4387" s="1373" t="s">
        <v>2468</v>
      </c>
      <c r="E4387" s="1373" t="s">
        <v>596</v>
      </c>
      <c r="F4387" s="1373" t="s">
        <v>89</v>
      </c>
      <c r="G4387" s="1374">
        <v>0</v>
      </c>
      <c r="H4387" s="1374">
        <v>0</v>
      </c>
      <c r="I4387" s="1374">
        <v>172190</v>
      </c>
      <c r="J4387" s="1374">
        <v>0</v>
      </c>
      <c r="K4387" s="1374">
        <v>0</v>
      </c>
      <c r="L4387" s="1374">
        <v>172190</v>
      </c>
    </row>
    <row r="4388" spans="1:12" ht="21">
      <c r="A4388" s="1372">
        <v>45535</v>
      </c>
      <c r="B4388" s="1373" t="s">
        <v>2397</v>
      </c>
      <c r="C4388" s="1373" t="s">
        <v>2467</v>
      </c>
      <c r="D4388" s="1373" t="s">
        <v>2468</v>
      </c>
      <c r="E4388" s="1373" t="s">
        <v>597</v>
      </c>
      <c r="F4388" s="1373" t="s">
        <v>90</v>
      </c>
      <c r="G4388" s="1375"/>
      <c r="H4388" s="1375"/>
      <c r="I4388" s="1375"/>
      <c r="J4388" s="1375"/>
      <c r="K4388" s="1375"/>
      <c r="L4388" s="1375"/>
    </row>
    <row r="4389" spans="1:12" ht="21">
      <c r="A4389" s="1372">
        <v>45535</v>
      </c>
      <c r="B4389" s="1373" t="s">
        <v>2397</v>
      </c>
      <c r="C4389" s="1373" t="s">
        <v>2467</v>
      </c>
      <c r="D4389" s="1373" t="s">
        <v>2468</v>
      </c>
      <c r="E4389" s="1373" t="s">
        <v>598</v>
      </c>
      <c r="F4389" s="1373" t="s">
        <v>1455</v>
      </c>
      <c r="G4389" s="1374">
        <v>0</v>
      </c>
      <c r="H4389" s="1374">
        <v>0</v>
      </c>
      <c r="I4389" s="1374">
        <v>0</v>
      </c>
      <c r="J4389" s="1374">
        <v>172187</v>
      </c>
      <c r="K4389" s="1374">
        <v>0</v>
      </c>
      <c r="L4389" s="1374">
        <v>-172187</v>
      </c>
    </row>
    <row r="4390" spans="1:12" ht="21">
      <c r="A4390" s="1372">
        <v>45535</v>
      </c>
      <c r="B4390" s="1373" t="s">
        <v>2397</v>
      </c>
      <c r="C4390" s="1373" t="s">
        <v>2467</v>
      </c>
      <c r="D4390" s="1373" t="s">
        <v>2468</v>
      </c>
      <c r="E4390" s="1373" t="s">
        <v>599</v>
      </c>
      <c r="F4390" s="1373" t="s">
        <v>91</v>
      </c>
      <c r="G4390" s="1374">
        <v>0</v>
      </c>
      <c r="H4390" s="1374">
        <v>0</v>
      </c>
      <c r="I4390" s="1374">
        <v>133000</v>
      </c>
      <c r="J4390" s="1374">
        <v>0</v>
      </c>
      <c r="K4390" s="1374">
        <v>0</v>
      </c>
      <c r="L4390" s="1374">
        <v>133000</v>
      </c>
    </row>
    <row r="4391" spans="1:12" ht="21">
      <c r="A4391" s="1372">
        <v>45535</v>
      </c>
      <c r="B4391" s="1373" t="s">
        <v>2397</v>
      </c>
      <c r="C4391" s="1373" t="s">
        <v>2467</v>
      </c>
      <c r="D4391" s="1373" t="s">
        <v>2468</v>
      </c>
      <c r="E4391" s="1373" t="s">
        <v>600</v>
      </c>
      <c r="F4391" s="1373" t="s">
        <v>92</v>
      </c>
      <c r="G4391" s="1375"/>
      <c r="H4391" s="1375"/>
      <c r="I4391" s="1375"/>
      <c r="J4391" s="1375"/>
      <c r="K4391" s="1375"/>
      <c r="L4391" s="1375"/>
    </row>
    <row r="4392" spans="1:12" ht="21">
      <c r="A4392" s="1372">
        <v>45535</v>
      </c>
      <c r="B4392" s="1373" t="s">
        <v>2397</v>
      </c>
      <c r="C4392" s="1373" t="s">
        <v>2467</v>
      </c>
      <c r="D4392" s="1373" t="s">
        <v>2468</v>
      </c>
      <c r="E4392" s="1373" t="s">
        <v>601</v>
      </c>
      <c r="F4392" s="1373" t="s">
        <v>1456</v>
      </c>
      <c r="G4392" s="1374">
        <v>0</v>
      </c>
      <c r="H4392" s="1374">
        <v>0</v>
      </c>
      <c r="I4392" s="1374">
        <v>0</v>
      </c>
      <c r="J4392" s="1374">
        <v>132998</v>
      </c>
      <c r="K4392" s="1374">
        <v>0</v>
      </c>
      <c r="L4392" s="1374">
        <v>-132998</v>
      </c>
    </row>
    <row r="4393" spans="1:12" ht="21">
      <c r="A4393" s="1372">
        <v>45535</v>
      </c>
      <c r="B4393" s="1373" t="s">
        <v>2397</v>
      </c>
      <c r="C4393" s="1373" t="s">
        <v>2467</v>
      </c>
      <c r="D4393" s="1373" t="s">
        <v>2468</v>
      </c>
      <c r="E4393" s="1373" t="s">
        <v>1912</v>
      </c>
      <c r="F4393" s="1373" t="s">
        <v>1913</v>
      </c>
      <c r="G4393" s="1375"/>
      <c r="H4393" s="1375"/>
      <c r="I4393" s="1375"/>
      <c r="J4393" s="1375"/>
      <c r="K4393" s="1375"/>
      <c r="L4393" s="1375"/>
    </row>
    <row r="4394" spans="1:12" ht="21">
      <c r="A4394" s="1372">
        <v>45535</v>
      </c>
      <c r="B4394" s="1373" t="s">
        <v>2397</v>
      </c>
      <c r="C4394" s="1373" t="s">
        <v>2467</v>
      </c>
      <c r="D4394" s="1373" t="s">
        <v>2468</v>
      </c>
      <c r="E4394" s="1373" t="s">
        <v>1914</v>
      </c>
      <c r="F4394" s="1373" t="s">
        <v>1915</v>
      </c>
      <c r="G4394" s="1375"/>
      <c r="H4394" s="1375"/>
      <c r="I4394" s="1375"/>
      <c r="J4394" s="1375"/>
      <c r="K4394" s="1375"/>
      <c r="L4394" s="1375"/>
    </row>
    <row r="4395" spans="1:12" ht="21">
      <c r="A4395" s="1372">
        <v>45535</v>
      </c>
      <c r="B4395" s="1373" t="s">
        <v>2397</v>
      </c>
      <c r="C4395" s="1373" t="s">
        <v>2467</v>
      </c>
      <c r="D4395" s="1373" t="s">
        <v>2468</v>
      </c>
      <c r="E4395" s="1373" t="s">
        <v>1916</v>
      </c>
      <c r="F4395" s="1373" t="s">
        <v>1917</v>
      </c>
      <c r="G4395" s="1375"/>
      <c r="H4395" s="1375"/>
      <c r="I4395" s="1375"/>
      <c r="J4395" s="1375"/>
      <c r="K4395" s="1375"/>
      <c r="L4395" s="1375"/>
    </row>
    <row r="4396" spans="1:12" ht="21">
      <c r="A4396" s="1372">
        <v>45535</v>
      </c>
      <c r="B4396" s="1373" t="s">
        <v>2397</v>
      </c>
      <c r="C4396" s="1373" t="s">
        <v>2467</v>
      </c>
      <c r="D4396" s="1373" t="s">
        <v>2468</v>
      </c>
      <c r="E4396" s="1373" t="s">
        <v>602</v>
      </c>
      <c r="F4396" s="1373" t="s">
        <v>93</v>
      </c>
      <c r="G4396" s="1375"/>
      <c r="H4396" s="1375"/>
      <c r="I4396" s="1375"/>
      <c r="J4396" s="1375"/>
      <c r="K4396" s="1375"/>
      <c r="L4396" s="1375"/>
    </row>
    <row r="4397" spans="1:12" ht="21">
      <c r="A4397" s="1372">
        <v>45535</v>
      </c>
      <c r="B4397" s="1373" t="s">
        <v>2397</v>
      </c>
      <c r="C4397" s="1373" t="s">
        <v>2467</v>
      </c>
      <c r="D4397" s="1373" t="s">
        <v>2468</v>
      </c>
      <c r="E4397" s="1373" t="s">
        <v>603</v>
      </c>
      <c r="F4397" s="1373" t="s">
        <v>94</v>
      </c>
      <c r="G4397" s="1375"/>
      <c r="H4397" s="1375"/>
      <c r="I4397" s="1375"/>
      <c r="J4397" s="1375"/>
      <c r="K4397" s="1375"/>
      <c r="L4397" s="1375"/>
    </row>
    <row r="4398" spans="1:12" ht="21">
      <c r="A4398" s="1372">
        <v>45535</v>
      </c>
      <c r="B4398" s="1373" t="s">
        <v>2397</v>
      </c>
      <c r="C4398" s="1373" t="s">
        <v>2467</v>
      </c>
      <c r="D4398" s="1373" t="s">
        <v>2468</v>
      </c>
      <c r="E4398" s="1373" t="s">
        <v>604</v>
      </c>
      <c r="F4398" s="1373" t="s">
        <v>1457</v>
      </c>
      <c r="G4398" s="1375"/>
      <c r="H4398" s="1375"/>
      <c r="I4398" s="1375"/>
      <c r="J4398" s="1375"/>
      <c r="K4398" s="1375"/>
      <c r="L4398" s="1375"/>
    </row>
    <row r="4399" spans="1:12" ht="21">
      <c r="A4399" s="1372">
        <v>45535</v>
      </c>
      <c r="B4399" s="1373" t="s">
        <v>2397</v>
      </c>
      <c r="C4399" s="1373" t="s">
        <v>2467</v>
      </c>
      <c r="D4399" s="1373" t="s">
        <v>2468</v>
      </c>
      <c r="E4399" s="1373" t="s">
        <v>605</v>
      </c>
      <c r="F4399" s="1373" t="s">
        <v>95</v>
      </c>
      <c r="G4399" s="1374">
        <v>0</v>
      </c>
      <c r="H4399" s="1374">
        <v>0</v>
      </c>
      <c r="I4399" s="1374">
        <v>5618950</v>
      </c>
      <c r="J4399" s="1374">
        <v>0</v>
      </c>
      <c r="K4399" s="1374">
        <v>0</v>
      </c>
      <c r="L4399" s="1374">
        <v>5618950</v>
      </c>
    </row>
    <row r="4400" spans="1:12" ht="21">
      <c r="A4400" s="1372">
        <v>45535</v>
      </c>
      <c r="B4400" s="1373" t="s">
        <v>2397</v>
      </c>
      <c r="C4400" s="1373" t="s">
        <v>2467</v>
      </c>
      <c r="D4400" s="1373" t="s">
        <v>2468</v>
      </c>
      <c r="E4400" s="1373" t="s">
        <v>606</v>
      </c>
      <c r="F4400" s="1373" t="s">
        <v>96</v>
      </c>
      <c r="G4400" s="1375"/>
      <c r="H4400" s="1375"/>
      <c r="I4400" s="1375"/>
      <c r="J4400" s="1375"/>
      <c r="K4400" s="1375"/>
      <c r="L4400" s="1375"/>
    </row>
    <row r="4401" spans="1:12" ht="21">
      <c r="A4401" s="1372">
        <v>45535</v>
      </c>
      <c r="B4401" s="1373" t="s">
        <v>2397</v>
      </c>
      <c r="C4401" s="1373" t="s">
        <v>2467</v>
      </c>
      <c r="D4401" s="1373" t="s">
        <v>2468</v>
      </c>
      <c r="E4401" s="1373" t="s">
        <v>607</v>
      </c>
      <c r="F4401" s="1373" t="s">
        <v>1458</v>
      </c>
      <c r="G4401" s="1374">
        <v>0</v>
      </c>
      <c r="H4401" s="1374">
        <v>75436.67</v>
      </c>
      <c r="I4401" s="1374">
        <v>0</v>
      </c>
      <c r="J4401" s="1374">
        <v>3902896.31</v>
      </c>
      <c r="K4401" s="1374">
        <v>-75436.67</v>
      </c>
      <c r="L4401" s="1374">
        <v>-3902896.31</v>
      </c>
    </row>
    <row r="4402" spans="1:12" ht="21">
      <c r="A4402" s="1372">
        <v>45535</v>
      </c>
      <c r="B4402" s="1373" t="s">
        <v>2397</v>
      </c>
      <c r="C4402" s="1373" t="s">
        <v>2467</v>
      </c>
      <c r="D4402" s="1373" t="s">
        <v>2468</v>
      </c>
      <c r="E4402" s="1373" t="s">
        <v>608</v>
      </c>
      <c r="F4402" s="1373" t="s">
        <v>97</v>
      </c>
      <c r="G4402" s="1374">
        <v>0</v>
      </c>
      <c r="H4402" s="1374">
        <v>0</v>
      </c>
      <c r="I4402" s="1374">
        <v>821590</v>
      </c>
      <c r="J4402" s="1374">
        <v>0</v>
      </c>
      <c r="K4402" s="1374">
        <v>0</v>
      </c>
      <c r="L4402" s="1374">
        <v>821590</v>
      </c>
    </row>
    <row r="4403" spans="1:12" ht="21">
      <c r="A4403" s="1372">
        <v>45535</v>
      </c>
      <c r="B4403" s="1373" t="s">
        <v>2397</v>
      </c>
      <c r="C4403" s="1373" t="s">
        <v>2467</v>
      </c>
      <c r="D4403" s="1373" t="s">
        <v>2468</v>
      </c>
      <c r="E4403" s="1373" t="s">
        <v>609</v>
      </c>
      <c r="F4403" s="1373" t="s">
        <v>98</v>
      </c>
      <c r="G4403" s="1375"/>
      <c r="H4403" s="1375"/>
      <c r="I4403" s="1375"/>
      <c r="J4403" s="1375"/>
      <c r="K4403" s="1375"/>
      <c r="L4403" s="1375"/>
    </row>
    <row r="4404" spans="1:12" ht="21">
      <c r="A4404" s="1372">
        <v>45535</v>
      </c>
      <c r="B4404" s="1373" t="s">
        <v>2397</v>
      </c>
      <c r="C4404" s="1373" t="s">
        <v>2467</v>
      </c>
      <c r="D4404" s="1373" t="s">
        <v>2468</v>
      </c>
      <c r="E4404" s="1373" t="s">
        <v>610</v>
      </c>
      <c r="F4404" s="1373" t="s">
        <v>1459</v>
      </c>
      <c r="G4404" s="1374">
        <v>0</v>
      </c>
      <c r="H4404" s="1374">
        <v>0</v>
      </c>
      <c r="I4404" s="1374">
        <v>0</v>
      </c>
      <c r="J4404" s="1374">
        <v>821567</v>
      </c>
      <c r="K4404" s="1374">
        <v>0</v>
      </c>
      <c r="L4404" s="1374">
        <v>-821567</v>
      </c>
    </row>
    <row r="4405" spans="1:12" ht="21">
      <c r="A4405" s="1372">
        <v>45535</v>
      </c>
      <c r="B4405" s="1373" t="s">
        <v>2397</v>
      </c>
      <c r="C4405" s="1373" t="s">
        <v>2467</v>
      </c>
      <c r="D4405" s="1373" t="s">
        <v>2468</v>
      </c>
      <c r="E4405" s="1373" t="s">
        <v>611</v>
      </c>
      <c r="F4405" s="1373" t="s">
        <v>397</v>
      </c>
      <c r="G4405" s="1375"/>
      <c r="H4405" s="1375"/>
      <c r="I4405" s="1375"/>
      <c r="J4405" s="1375"/>
      <c r="K4405" s="1375"/>
      <c r="L4405" s="1375"/>
    </row>
    <row r="4406" spans="1:12" ht="21">
      <c r="A4406" s="1372">
        <v>45535</v>
      </c>
      <c r="B4406" s="1373" t="s">
        <v>2397</v>
      </c>
      <c r="C4406" s="1373" t="s">
        <v>2467</v>
      </c>
      <c r="D4406" s="1373" t="s">
        <v>2468</v>
      </c>
      <c r="E4406" s="1373" t="s">
        <v>612</v>
      </c>
      <c r="F4406" s="1373" t="s">
        <v>398</v>
      </c>
      <c r="G4406" s="1375"/>
      <c r="H4406" s="1375"/>
      <c r="I4406" s="1375"/>
      <c r="J4406" s="1375"/>
      <c r="K4406" s="1375"/>
      <c r="L4406" s="1375"/>
    </row>
    <row r="4407" spans="1:12" ht="21">
      <c r="A4407" s="1372">
        <v>45535</v>
      </c>
      <c r="B4407" s="1373" t="s">
        <v>2397</v>
      </c>
      <c r="C4407" s="1373" t="s">
        <v>2467</v>
      </c>
      <c r="D4407" s="1373" t="s">
        <v>2468</v>
      </c>
      <c r="E4407" s="1373" t="s">
        <v>613</v>
      </c>
      <c r="F4407" s="1373" t="s">
        <v>1811</v>
      </c>
      <c r="G4407" s="1375"/>
      <c r="H4407" s="1375"/>
      <c r="I4407" s="1375"/>
      <c r="J4407" s="1375"/>
      <c r="K4407" s="1375"/>
      <c r="L4407" s="1375"/>
    </row>
    <row r="4408" spans="1:12" ht="21">
      <c r="A4408" s="1372">
        <v>45535</v>
      </c>
      <c r="B4408" s="1373" t="s">
        <v>2397</v>
      </c>
      <c r="C4408" s="1373" t="s">
        <v>2467</v>
      </c>
      <c r="D4408" s="1373" t="s">
        <v>2468</v>
      </c>
      <c r="E4408" s="1373" t="s">
        <v>614</v>
      </c>
      <c r="F4408" s="1373" t="s">
        <v>99</v>
      </c>
      <c r="G4408" s="1374">
        <v>0</v>
      </c>
      <c r="H4408" s="1374">
        <v>0</v>
      </c>
      <c r="I4408" s="1374">
        <v>419025</v>
      </c>
      <c r="J4408" s="1374">
        <v>0</v>
      </c>
      <c r="K4408" s="1374">
        <v>0</v>
      </c>
      <c r="L4408" s="1374">
        <v>419025</v>
      </c>
    </row>
    <row r="4409" spans="1:12" ht="21">
      <c r="A4409" s="1372">
        <v>45535</v>
      </c>
      <c r="B4409" s="1373" t="s">
        <v>2397</v>
      </c>
      <c r="C4409" s="1373" t="s">
        <v>2467</v>
      </c>
      <c r="D4409" s="1373" t="s">
        <v>2468</v>
      </c>
      <c r="E4409" s="1373" t="s">
        <v>615</v>
      </c>
      <c r="F4409" s="1373" t="s">
        <v>100</v>
      </c>
      <c r="G4409" s="1375"/>
      <c r="H4409" s="1375"/>
      <c r="I4409" s="1375"/>
      <c r="J4409" s="1375"/>
      <c r="K4409" s="1375"/>
      <c r="L4409" s="1375"/>
    </row>
    <row r="4410" spans="1:12" ht="21">
      <c r="A4410" s="1372">
        <v>45535</v>
      </c>
      <c r="B4410" s="1373" t="s">
        <v>2397</v>
      </c>
      <c r="C4410" s="1373" t="s">
        <v>2467</v>
      </c>
      <c r="D4410" s="1373" t="s">
        <v>2468</v>
      </c>
      <c r="E4410" s="1373" t="s">
        <v>616</v>
      </c>
      <c r="F4410" s="1373" t="s">
        <v>1461</v>
      </c>
      <c r="G4410" s="1374">
        <v>0</v>
      </c>
      <c r="H4410" s="1374">
        <v>0</v>
      </c>
      <c r="I4410" s="1374">
        <v>0</v>
      </c>
      <c r="J4410" s="1374">
        <v>419012</v>
      </c>
      <c r="K4410" s="1374">
        <v>0</v>
      </c>
      <c r="L4410" s="1374">
        <v>-419012</v>
      </c>
    </row>
    <row r="4411" spans="1:12" ht="21">
      <c r="A4411" s="1372">
        <v>45535</v>
      </c>
      <c r="B4411" s="1373" t="s">
        <v>2397</v>
      </c>
      <c r="C4411" s="1373" t="s">
        <v>2467</v>
      </c>
      <c r="D4411" s="1373" t="s">
        <v>2468</v>
      </c>
      <c r="E4411" s="1373" t="s">
        <v>617</v>
      </c>
      <c r="F4411" s="1373" t="s">
        <v>101</v>
      </c>
      <c r="G4411" s="1375"/>
      <c r="H4411" s="1375"/>
      <c r="I4411" s="1375"/>
      <c r="J4411" s="1375"/>
      <c r="K4411" s="1375"/>
      <c r="L4411" s="1375"/>
    </row>
    <row r="4412" spans="1:12" ht="21">
      <c r="A4412" s="1372">
        <v>45535</v>
      </c>
      <c r="B4412" s="1373" t="s">
        <v>2397</v>
      </c>
      <c r="C4412" s="1373" t="s">
        <v>2467</v>
      </c>
      <c r="D4412" s="1373" t="s">
        <v>2468</v>
      </c>
      <c r="E4412" s="1373" t="s">
        <v>618</v>
      </c>
      <c r="F4412" s="1373" t="s">
        <v>102</v>
      </c>
      <c r="G4412" s="1375"/>
      <c r="H4412" s="1375"/>
      <c r="I4412" s="1375"/>
      <c r="J4412" s="1375"/>
      <c r="K4412" s="1375"/>
      <c r="L4412" s="1375"/>
    </row>
    <row r="4413" spans="1:12" ht="21">
      <c r="A4413" s="1372">
        <v>45535</v>
      </c>
      <c r="B4413" s="1373" t="s">
        <v>2397</v>
      </c>
      <c r="C4413" s="1373" t="s">
        <v>2467</v>
      </c>
      <c r="D4413" s="1373" t="s">
        <v>2468</v>
      </c>
      <c r="E4413" s="1373" t="s">
        <v>619</v>
      </c>
      <c r="F4413" s="1373" t="s">
        <v>1812</v>
      </c>
      <c r="G4413" s="1375"/>
      <c r="H4413" s="1375"/>
      <c r="I4413" s="1375"/>
      <c r="J4413" s="1375"/>
      <c r="K4413" s="1375"/>
      <c r="L4413" s="1375"/>
    </row>
    <row r="4414" spans="1:12" ht="21">
      <c r="A4414" s="1372">
        <v>45535</v>
      </c>
      <c r="B4414" s="1373" t="s">
        <v>2397</v>
      </c>
      <c r="C4414" s="1373" t="s">
        <v>2467</v>
      </c>
      <c r="D4414" s="1373" t="s">
        <v>2468</v>
      </c>
      <c r="E4414" s="1373" t="s">
        <v>620</v>
      </c>
      <c r="F4414" s="1373" t="s">
        <v>399</v>
      </c>
      <c r="G4414" s="1375"/>
      <c r="H4414" s="1375"/>
      <c r="I4414" s="1375"/>
      <c r="J4414" s="1375"/>
      <c r="K4414" s="1375"/>
      <c r="L4414" s="1375"/>
    </row>
    <row r="4415" spans="1:12" ht="21">
      <c r="A4415" s="1372">
        <v>45535</v>
      </c>
      <c r="B4415" s="1373" t="s">
        <v>2397</v>
      </c>
      <c r="C4415" s="1373" t="s">
        <v>2467</v>
      </c>
      <c r="D4415" s="1373" t="s">
        <v>2468</v>
      </c>
      <c r="E4415" s="1373" t="s">
        <v>621</v>
      </c>
      <c r="F4415" s="1373" t="s">
        <v>400</v>
      </c>
      <c r="G4415" s="1375"/>
      <c r="H4415" s="1375"/>
      <c r="I4415" s="1375"/>
      <c r="J4415" s="1375"/>
      <c r="K4415" s="1375"/>
      <c r="L4415" s="1375"/>
    </row>
    <row r="4416" spans="1:12" ht="21">
      <c r="A4416" s="1372">
        <v>45535</v>
      </c>
      <c r="B4416" s="1373" t="s">
        <v>2397</v>
      </c>
      <c r="C4416" s="1373" t="s">
        <v>2467</v>
      </c>
      <c r="D4416" s="1373" t="s">
        <v>2468</v>
      </c>
      <c r="E4416" s="1373" t="s">
        <v>622</v>
      </c>
      <c r="F4416" s="1373" t="s">
        <v>1813</v>
      </c>
      <c r="G4416" s="1375"/>
      <c r="H4416" s="1375"/>
      <c r="I4416" s="1375"/>
      <c r="J4416" s="1375"/>
      <c r="K4416" s="1375"/>
      <c r="L4416" s="1375"/>
    </row>
    <row r="4417" spans="1:12" ht="21">
      <c r="A4417" s="1372">
        <v>45535</v>
      </c>
      <c r="B4417" s="1373" t="s">
        <v>2397</v>
      </c>
      <c r="C4417" s="1373" t="s">
        <v>2467</v>
      </c>
      <c r="D4417" s="1373" t="s">
        <v>2468</v>
      </c>
      <c r="E4417" s="1373" t="s">
        <v>623</v>
      </c>
      <c r="F4417" s="1373" t="s">
        <v>103</v>
      </c>
      <c r="G4417" s="1375"/>
      <c r="H4417" s="1375"/>
      <c r="I4417" s="1375"/>
      <c r="J4417" s="1375"/>
      <c r="K4417" s="1375"/>
      <c r="L4417" s="1375"/>
    </row>
    <row r="4418" spans="1:12" ht="21">
      <c r="A4418" s="1372">
        <v>45535</v>
      </c>
      <c r="B4418" s="1373" t="s">
        <v>2397</v>
      </c>
      <c r="C4418" s="1373" t="s">
        <v>2467</v>
      </c>
      <c r="D4418" s="1373" t="s">
        <v>2468</v>
      </c>
      <c r="E4418" s="1373" t="s">
        <v>624</v>
      </c>
      <c r="F4418" s="1373" t="s">
        <v>104</v>
      </c>
      <c r="G4418" s="1375"/>
      <c r="H4418" s="1375"/>
      <c r="I4418" s="1375"/>
      <c r="J4418" s="1375"/>
      <c r="K4418" s="1375"/>
      <c r="L4418" s="1375"/>
    </row>
    <row r="4419" spans="1:12" ht="21">
      <c r="A4419" s="1372">
        <v>45535</v>
      </c>
      <c r="B4419" s="1373" t="s">
        <v>2397</v>
      </c>
      <c r="C4419" s="1373" t="s">
        <v>2467</v>
      </c>
      <c r="D4419" s="1373" t="s">
        <v>2468</v>
      </c>
      <c r="E4419" s="1373" t="s">
        <v>625</v>
      </c>
      <c r="F4419" s="1373" t="s">
        <v>1814</v>
      </c>
      <c r="G4419" s="1375"/>
      <c r="H4419" s="1375"/>
      <c r="I4419" s="1375"/>
      <c r="J4419" s="1375"/>
      <c r="K4419" s="1375"/>
      <c r="L4419" s="1375"/>
    </row>
    <row r="4420" spans="1:12" ht="21">
      <c r="A4420" s="1372">
        <v>45535</v>
      </c>
      <c r="B4420" s="1373" t="s">
        <v>2397</v>
      </c>
      <c r="C4420" s="1373" t="s">
        <v>2467</v>
      </c>
      <c r="D4420" s="1373" t="s">
        <v>2468</v>
      </c>
      <c r="E4420" s="1373" t="s">
        <v>626</v>
      </c>
      <c r="F4420" s="1373" t="s">
        <v>105</v>
      </c>
      <c r="G4420" s="1375"/>
      <c r="H4420" s="1375"/>
      <c r="I4420" s="1375"/>
      <c r="J4420" s="1375"/>
      <c r="K4420" s="1375"/>
      <c r="L4420" s="1375"/>
    </row>
    <row r="4421" spans="1:12" ht="21">
      <c r="A4421" s="1372">
        <v>45535</v>
      </c>
      <c r="B4421" s="1373" t="s">
        <v>2397</v>
      </c>
      <c r="C4421" s="1373" t="s">
        <v>2467</v>
      </c>
      <c r="D4421" s="1373" t="s">
        <v>2468</v>
      </c>
      <c r="E4421" s="1373" t="s">
        <v>627</v>
      </c>
      <c r="F4421" s="1373" t="s">
        <v>106</v>
      </c>
      <c r="G4421" s="1375"/>
      <c r="H4421" s="1375"/>
      <c r="I4421" s="1375"/>
      <c r="J4421" s="1375"/>
      <c r="K4421" s="1375"/>
      <c r="L4421" s="1375"/>
    </row>
    <row r="4422" spans="1:12" ht="21">
      <c r="A4422" s="1372">
        <v>45535</v>
      </c>
      <c r="B4422" s="1373" t="s">
        <v>2397</v>
      </c>
      <c r="C4422" s="1373" t="s">
        <v>2467</v>
      </c>
      <c r="D4422" s="1373" t="s">
        <v>2468</v>
      </c>
      <c r="E4422" s="1373" t="s">
        <v>628</v>
      </c>
      <c r="F4422" s="1373" t="s">
        <v>1465</v>
      </c>
      <c r="G4422" s="1375"/>
      <c r="H4422" s="1375"/>
      <c r="I4422" s="1375"/>
      <c r="J4422" s="1375"/>
      <c r="K4422" s="1375"/>
      <c r="L4422" s="1375"/>
    </row>
    <row r="4423" spans="1:12" ht="21">
      <c r="A4423" s="1372">
        <v>45535</v>
      </c>
      <c r="B4423" s="1373" t="s">
        <v>2397</v>
      </c>
      <c r="C4423" s="1373" t="s">
        <v>2467</v>
      </c>
      <c r="D4423" s="1373" t="s">
        <v>2468</v>
      </c>
      <c r="E4423" s="1373" t="s">
        <v>629</v>
      </c>
      <c r="F4423" s="1373" t="s">
        <v>401</v>
      </c>
      <c r="G4423" s="1374">
        <v>0</v>
      </c>
      <c r="H4423" s="1374">
        <v>0</v>
      </c>
      <c r="I4423" s="1374">
        <v>8109015.1200000001</v>
      </c>
      <c r="J4423" s="1374">
        <v>0</v>
      </c>
      <c r="K4423" s="1374">
        <v>0</v>
      </c>
      <c r="L4423" s="1374">
        <v>8109015.1200000001</v>
      </c>
    </row>
    <row r="4424" spans="1:12" ht="21">
      <c r="A4424" s="1372">
        <v>45535</v>
      </c>
      <c r="B4424" s="1373" t="s">
        <v>2397</v>
      </c>
      <c r="C4424" s="1373" t="s">
        <v>2467</v>
      </c>
      <c r="D4424" s="1373" t="s">
        <v>2468</v>
      </c>
      <c r="E4424" s="1373" t="s">
        <v>630</v>
      </c>
      <c r="F4424" s="1373" t="s">
        <v>402</v>
      </c>
      <c r="G4424" s="1374">
        <v>0</v>
      </c>
      <c r="H4424" s="1374">
        <v>0</v>
      </c>
      <c r="I4424" s="1374">
        <v>8370710</v>
      </c>
      <c r="J4424" s="1374">
        <v>0</v>
      </c>
      <c r="K4424" s="1374">
        <v>0</v>
      </c>
      <c r="L4424" s="1374">
        <v>8370710</v>
      </c>
    </row>
    <row r="4425" spans="1:12" ht="21">
      <c r="A4425" s="1372">
        <v>45535</v>
      </c>
      <c r="B4425" s="1373" t="s">
        <v>2397</v>
      </c>
      <c r="C4425" s="1373" t="s">
        <v>2467</v>
      </c>
      <c r="D4425" s="1373" t="s">
        <v>2468</v>
      </c>
      <c r="E4425" s="1373" t="s">
        <v>631</v>
      </c>
      <c r="F4425" s="1373" t="s">
        <v>107</v>
      </c>
      <c r="G4425" s="1374">
        <v>0</v>
      </c>
      <c r="H4425" s="1374">
        <v>0</v>
      </c>
      <c r="I4425" s="1374">
        <v>8904698.4199999999</v>
      </c>
      <c r="J4425" s="1374">
        <v>0</v>
      </c>
      <c r="K4425" s="1374">
        <v>0</v>
      </c>
      <c r="L4425" s="1374">
        <v>8904698.4199999999</v>
      </c>
    </row>
    <row r="4426" spans="1:12" ht="21">
      <c r="A4426" s="1372">
        <v>45535</v>
      </c>
      <c r="B4426" s="1373" t="s">
        <v>2397</v>
      </c>
      <c r="C4426" s="1373" t="s">
        <v>2467</v>
      </c>
      <c r="D4426" s="1373" t="s">
        <v>2468</v>
      </c>
      <c r="E4426" s="1373" t="s">
        <v>632</v>
      </c>
      <c r="F4426" s="1373" t="s">
        <v>403</v>
      </c>
      <c r="G4426" s="1374">
        <v>82283</v>
      </c>
      <c r="H4426" s="1374">
        <v>0</v>
      </c>
      <c r="I4426" s="1374">
        <v>1069063</v>
      </c>
      <c r="J4426" s="1374">
        <v>0</v>
      </c>
      <c r="K4426" s="1374">
        <v>82283</v>
      </c>
      <c r="L4426" s="1374">
        <v>1069063</v>
      </c>
    </row>
    <row r="4427" spans="1:12" ht="21">
      <c r="A4427" s="1372">
        <v>45535</v>
      </c>
      <c r="B4427" s="1373" t="s">
        <v>2397</v>
      </c>
      <c r="C4427" s="1373" t="s">
        <v>2467</v>
      </c>
      <c r="D4427" s="1373" t="s">
        <v>2468</v>
      </c>
      <c r="E4427" s="1373" t="s">
        <v>633</v>
      </c>
      <c r="F4427" s="1373" t="s">
        <v>404</v>
      </c>
      <c r="G4427" s="1374">
        <v>0</v>
      </c>
      <c r="H4427" s="1374">
        <v>0</v>
      </c>
      <c r="I4427" s="1374">
        <v>508822</v>
      </c>
      <c r="J4427" s="1374">
        <v>0</v>
      </c>
      <c r="K4427" s="1374">
        <v>0</v>
      </c>
      <c r="L4427" s="1374">
        <v>508822</v>
      </c>
    </row>
    <row r="4428" spans="1:12" ht="21">
      <c r="A4428" s="1372">
        <v>45535</v>
      </c>
      <c r="B4428" s="1373" t="s">
        <v>2397</v>
      </c>
      <c r="C4428" s="1373" t="s">
        <v>2467</v>
      </c>
      <c r="D4428" s="1373" t="s">
        <v>2468</v>
      </c>
      <c r="E4428" s="1373" t="s">
        <v>634</v>
      </c>
      <c r="F4428" s="1373" t="s">
        <v>405</v>
      </c>
      <c r="G4428" s="1374">
        <v>0</v>
      </c>
      <c r="H4428" s="1374">
        <v>0</v>
      </c>
      <c r="I4428" s="1374">
        <v>98880</v>
      </c>
      <c r="J4428" s="1374">
        <v>0</v>
      </c>
      <c r="K4428" s="1374">
        <v>0</v>
      </c>
      <c r="L4428" s="1374">
        <v>98880</v>
      </c>
    </row>
    <row r="4429" spans="1:12" ht="21">
      <c r="A4429" s="1372">
        <v>45535</v>
      </c>
      <c r="B4429" s="1373" t="s">
        <v>2397</v>
      </c>
      <c r="C4429" s="1373" t="s">
        <v>2467</v>
      </c>
      <c r="D4429" s="1373" t="s">
        <v>2468</v>
      </c>
      <c r="E4429" s="1373" t="s">
        <v>635</v>
      </c>
      <c r="F4429" s="1373" t="s">
        <v>406</v>
      </c>
      <c r="G4429" s="1374">
        <v>70000</v>
      </c>
      <c r="H4429" s="1374">
        <v>0</v>
      </c>
      <c r="I4429" s="1374">
        <v>42389750.32</v>
      </c>
      <c r="J4429" s="1374">
        <v>0</v>
      </c>
      <c r="K4429" s="1374">
        <v>70000</v>
      </c>
      <c r="L4429" s="1374">
        <v>42389750.32</v>
      </c>
    </row>
    <row r="4430" spans="1:12" ht="21">
      <c r="A4430" s="1372">
        <v>45535</v>
      </c>
      <c r="B4430" s="1373" t="s">
        <v>2397</v>
      </c>
      <c r="C4430" s="1373" t="s">
        <v>2467</v>
      </c>
      <c r="D4430" s="1373" t="s">
        <v>2468</v>
      </c>
      <c r="E4430" s="1373" t="s">
        <v>636</v>
      </c>
      <c r="F4430" s="1373" t="s">
        <v>108</v>
      </c>
      <c r="G4430" s="1374">
        <v>0</v>
      </c>
      <c r="H4430" s="1374">
        <v>0</v>
      </c>
      <c r="I4430" s="1374">
        <v>6848613.0199999996</v>
      </c>
      <c r="J4430" s="1374">
        <v>0</v>
      </c>
      <c r="K4430" s="1374">
        <v>0</v>
      </c>
      <c r="L4430" s="1374">
        <v>6848613.0199999996</v>
      </c>
    </row>
    <row r="4431" spans="1:12" ht="21">
      <c r="A4431" s="1372">
        <v>45535</v>
      </c>
      <c r="B4431" s="1373" t="s">
        <v>2397</v>
      </c>
      <c r="C4431" s="1373" t="s">
        <v>2467</v>
      </c>
      <c r="D4431" s="1373" t="s">
        <v>2468</v>
      </c>
      <c r="E4431" s="1373" t="s">
        <v>637</v>
      </c>
      <c r="F4431" s="1373" t="s">
        <v>407</v>
      </c>
      <c r="G4431" s="1374">
        <v>0</v>
      </c>
      <c r="H4431" s="1374">
        <v>0</v>
      </c>
      <c r="I4431" s="1374">
        <v>2943440</v>
      </c>
      <c r="J4431" s="1374">
        <v>0</v>
      </c>
      <c r="K4431" s="1374">
        <v>0</v>
      </c>
      <c r="L4431" s="1374">
        <v>2943440</v>
      </c>
    </row>
    <row r="4432" spans="1:12" ht="21">
      <c r="A4432" s="1372">
        <v>45535</v>
      </c>
      <c r="B4432" s="1373" t="s">
        <v>2397</v>
      </c>
      <c r="C4432" s="1373" t="s">
        <v>2467</v>
      </c>
      <c r="D4432" s="1373" t="s">
        <v>2468</v>
      </c>
      <c r="E4432" s="1373" t="s">
        <v>638</v>
      </c>
      <c r="F4432" s="1373" t="s">
        <v>109</v>
      </c>
      <c r="G4432" s="1374">
        <v>0</v>
      </c>
      <c r="H4432" s="1374">
        <v>0</v>
      </c>
      <c r="I4432" s="1374">
        <v>787202.38</v>
      </c>
      <c r="J4432" s="1374">
        <v>0</v>
      </c>
      <c r="K4432" s="1374">
        <v>0</v>
      </c>
      <c r="L4432" s="1374">
        <v>787202.38</v>
      </c>
    </row>
    <row r="4433" spans="1:12" ht="21">
      <c r="A4433" s="1372">
        <v>45535</v>
      </c>
      <c r="B4433" s="1373" t="s">
        <v>2397</v>
      </c>
      <c r="C4433" s="1373" t="s">
        <v>2467</v>
      </c>
      <c r="D4433" s="1373" t="s">
        <v>2468</v>
      </c>
      <c r="E4433" s="1373" t="s">
        <v>639</v>
      </c>
      <c r="F4433" s="1373" t="s">
        <v>110</v>
      </c>
      <c r="G4433" s="1374">
        <v>0</v>
      </c>
      <c r="H4433" s="1374">
        <v>65313.2</v>
      </c>
      <c r="I4433" s="1374">
        <v>0</v>
      </c>
      <c r="J4433" s="1374">
        <v>6789685.7199999997</v>
      </c>
      <c r="K4433" s="1374">
        <v>-65313.2</v>
      </c>
      <c r="L4433" s="1374">
        <v>-6789685.7199999997</v>
      </c>
    </row>
    <row r="4434" spans="1:12" ht="21">
      <c r="A4434" s="1372">
        <v>45535</v>
      </c>
      <c r="B4434" s="1373" t="s">
        <v>2397</v>
      </c>
      <c r="C4434" s="1373" t="s">
        <v>2467</v>
      </c>
      <c r="D4434" s="1373" t="s">
        <v>2468</v>
      </c>
      <c r="E4434" s="1373" t="s">
        <v>640</v>
      </c>
      <c r="F4434" s="1373" t="s">
        <v>111</v>
      </c>
      <c r="G4434" s="1374">
        <v>0</v>
      </c>
      <c r="H4434" s="1374">
        <v>16160</v>
      </c>
      <c r="I4434" s="1374">
        <v>0</v>
      </c>
      <c r="J4434" s="1374">
        <v>8118505.9100000001</v>
      </c>
      <c r="K4434" s="1374">
        <v>-16160</v>
      </c>
      <c r="L4434" s="1374">
        <v>-8118505.9100000001</v>
      </c>
    </row>
    <row r="4435" spans="1:12" ht="21">
      <c r="A4435" s="1372">
        <v>45535</v>
      </c>
      <c r="B4435" s="1373" t="s">
        <v>2397</v>
      </c>
      <c r="C4435" s="1373" t="s">
        <v>2467</v>
      </c>
      <c r="D4435" s="1373" t="s">
        <v>2468</v>
      </c>
      <c r="E4435" s="1373" t="s">
        <v>641</v>
      </c>
      <c r="F4435" s="1373" t="s">
        <v>112</v>
      </c>
      <c r="G4435" s="1374">
        <v>0</v>
      </c>
      <c r="H4435" s="1374">
        <v>100350.37</v>
      </c>
      <c r="I4435" s="1374">
        <v>0</v>
      </c>
      <c r="J4435" s="1374">
        <v>4926693.3899999997</v>
      </c>
      <c r="K4435" s="1374">
        <v>-100350.37</v>
      </c>
      <c r="L4435" s="1374">
        <v>-4926693.3899999997</v>
      </c>
    </row>
    <row r="4436" spans="1:12" ht="21">
      <c r="A4436" s="1372">
        <v>45535</v>
      </c>
      <c r="B4436" s="1373" t="s">
        <v>2397</v>
      </c>
      <c r="C4436" s="1373" t="s">
        <v>2467</v>
      </c>
      <c r="D4436" s="1373" t="s">
        <v>2468</v>
      </c>
      <c r="E4436" s="1373" t="s">
        <v>642</v>
      </c>
      <c r="F4436" s="1373" t="s">
        <v>113</v>
      </c>
      <c r="G4436" s="1374">
        <v>0</v>
      </c>
      <c r="H4436" s="1374">
        <v>7837.82</v>
      </c>
      <c r="I4436" s="1374">
        <v>0</v>
      </c>
      <c r="J4436" s="1374">
        <v>712447.52</v>
      </c>
      <c r="K4436" s="1374">
        <v>-7837.82</v>
      </c>
      <c r="L4436" s="1374">
        <v>-712447.52</v>
      </c>
    </row>
    <row r="4437" spans="1:12" ht="21">
      <c r="A4437" s="1372">
        <v>45535</v>
      </c>
      <c r="B4437" s="1373" t="s">
        <v>2397</v>
      </c>
      <c r="C4437" s="1373" t="s">
        <v>2467</v>
      </c>
      <c r="D4437" s="1373" t="s">
        <v>2468</v>
      </c>
      <c r="E4437" s="1373" t="s">
        <v>643</v>
      </c>
      <c r="F4437" s="1373" t="s">
        <v>114</v>
      </c>
      <c r="G4437" s="1374">
        <v>0</v>
      </c>
      <c r="H4437" s="1374">
        <v>2996.67</v>
      </c>
      <c r="I4437" s="1374">
        <v>0</v>
      </c>
      <c r="J4437" s="1374">
        <v>438274.55</v>
      </c>
      <c r="K4437" s="1374">
        <v>-2996.67</v>
      </c>
      <c r="L4437" s="1374">
        <v>-438274.55</v>
      </c>
    </row>
    <row r="4438" spans="1:12" ht="21">
      <c r="A4438" s="1372">
        <v>45535</v>
      </c>
      <c r="B4438" s="1373" t="s">
        <v>2397</v>
      </c>
      <c r="C4438" s="1373" t="s">
        <v>2467</v>
      </c>
      <c r="D4438" s="1373" t="s">
        <v>2468</v>
      </c>
      <c r="E4438" s="1373" t="s">
        <v>644</v>
      </c>
      <c r="F4438" s="1373" t="s">
        <v>115</v>
      </c>
      <c r="G4438" s="1374">
        <v>0</v>
      </c>
      <c r="H4438" s="1374">
        <v>1208.33</v>
      </c>
      <c r="I4438" s="1374">
        <v>0</v>
      </c>
      <c r="J4438" s="1374">
        <v>65935.69</v>
      </c>
      <c r="K4438" s="1374">
        <v>-1208.33</v>
      </c>
      <c r="L4438" s="1374">
        <v>-65935.69</v>
      </c>
    </row>
    <row r="4439" spans="1:12" ht="21">
      <c r="A4439" s="1372">
        <v>45535</v>
      </c>
      <c r="B4439" s="1373" t="s">
        <v>2397</v>
      </c>
      <c r="C4439" s="1373" t="s">
        <v>2467</v>
      </c>
      <c r="D4439" s="1373" t="s">
        <v>2468</v>
      </c>
      <c r="E4439" s="1373" t="s">
        <v>645</v>
      </c>
      <c r="F4439" s="1373" t="s">
        <v>116</v>
      </c>
      <c r="G4439" s="1374">
        <v>0</v>
      </c>
      <c r="H4439" s="1374">
        <v>272357.33</v>
      </c>
      <c r="I4439" s="1374">
        <v>0</v>
      </c>
      <c r="J4439" s="1374">
        <v>34030025.280000001</v>
      </c>
      <c r="K4439" s="1374">
        <v>-272357.33</v>
      </c>
      <c r="L4439" s="1374">
        <v>-34030025.280000001</v>
      </c>
    </row>
    <row r="4440" spans="1:12" ht="21">
      <c r="A4440" s="1372">
        <v>45535</v>
      </c>
      <c r="B4440" s="1373" t="s">
        <v>2397</v>
      </c>
      <c r="C4440" s="1373" t="s">
        <v>2467</v>
      </c>
      <c r="D4440" s="1373" t="s">
        <v>2468</v>
      </c>
      <c r="E4440" s="1373" t="s">
        <v>646</v>
      </c>
      <c r="F4440" s="1373" t="s">
        <v>117</v>
      </c>
      <c r="G4440" s="1374">
        <v>0</v>
      </c>
      <c r="H4440" s="1374">
        <v>84518.5</v>
      </c>
      <c r="I4440" s="1374">
        <v>0</v>
      </c>
      <c r="J4440" s="1374">
        <v>5944074.4000000004</v>
      </c>
      <c r="K4440" s="1374">
        <v>-84518.5</v>
      </c>
      <c r="L4440" s="1374">
        <v>-5944074.4000000004</v>
      </c>
    </row>
    <row r="4441" spans="1:12" ht="21">
      <c r="A4441" s="1372">
        <v>45535</v>
      </c>
      <c r="B4441" s="1373" t="s">
        <v>2397</v>
      </c>
      <c r="C4441" s="1373" t="s">
        <v>2467</v>
      </c>
      <c r="D4441" s="1373" t="s">
        <v>2468</v>
      </c>
      <c r="E4441" s="1373" t="s">
        <v>647</v>
      </c>
      <c r="F4441" s="1373" t="s">
        <v>118</v>
      </c>
      <c r="G4441" s="1374">
        <v>0</v>
      </c>
      <c r="H4441" s="1374">
        <v>12108.33</v>
      </c>
      <c r="I4441" s="1374">
        <v>0</v>
      </c>
      <c r="J4441" s="1374">
        <v>2709791.54</v>
      </c>
      <c r="K4441" s="1374">
        <v>-12108.33</v>
      </c>
      <c r="L4441" s="1374">
        <v>-2709791.54</v>
      </c>
    </row>
    <row r="4442" spans="1:12" ht="21">
      <c r="A4442" s="1372">
        <v>45535</v>
      </c>
      <c r="B4442" s="1373" t="s">
        <v>2397</v>
      </c>
      <c r="C4442" s="1373" t="s">
        <v>2467</v>
      </c>
      <c r="D4442" s="1373" t="s">
        <v>2468</v>
      </c>
      <c r="E4442" s="1373" t="s">
        <v>648</v>
      </c>
      <c r="F4442" s="1373" t="s">
        <v>119</v>
      </c>
      <c r="G4442" s="1374">
        <v>0</v>
      </c>
      <c r="H4442" s="1374">
        <v>1539.75</v>
      </c>
      <c r="I4442" s="1374">
        <v>0</v>
      </c>
      <c r="J4442" s="1374">
        <v>730253.55</v>
      </c>
      <c r="K4442" s="1374">
        <v>-1539.75</v>
      </c>
      <c r="L4442" s="1374">
        <v>-730253.55</v>
      </c>
    </row>
    <row r="4443" spans="1:12" ht="21">
      <c r="A4443" s="1372">
        <v>45535</v>
      </c>
      <c r="B4443" s="1373" t="s">
        <v>2397</v>
      </c>
      <c r="C4443" s="1373" t="s">
        <v>2467</v>
      </c>
      <c r="D4443" s="1373" t="s">
        <v>2468</v>
      </c>
      <c r="E4443" s="1373" t="s">
        <v>649</v>
      </c>
      <c r="F4443" s="1373" t="s">
        <v>120</v>
      </c>
      <c r="G4443" s="1375"/>
      <c r="H4443" s="1375"/>
      <c r="I4443" s="1375"/>
      <c r="J4443" s="1375"/>
      <c r="K4443" s="1375"/>
      <c r="L4443" s="1375"/>
    </row>
    <row r="4444" spans="1:12" ht="21">
      <c r="A4444" s="1372">
        <v>45535</v>
      </c>
      <c r="B4444" s="1373" t="s">
        <v>2397</v>
      </c>
      <c r="C4444" s="1373" t="s">
        <v>2467</v>
      </c>
      <c r="D4444" s="1373" t="s">
        <v>2468</v>
      </c>
      <c r="E4444" s="1373" t="s">
        <v>650</v>
      </c>
      <c r="F4444" s="1373" t="s">
        <v>1466</v>
      </c>
      <c r="G4444" s="1375"/>
      <c r="H4444" s="1375"/>
      <c r="I4444" s="1375"/>
      <c r="J4444" s="1375"/>
      <c r="K4444" s="1375"/>
      <c r="L4444" s="1375"/>
    </row>
    <row r="4445" spans="1:12" ht="21">
      <c r="A4445" s="1372">
        <v>45535</v>
      </c>
      <c r="B4445" s="1373" t="s">
        <v>2397</v>
      </c>
      <c r="C4445" s="1373" t="s">
        <v>2467</v>
      </c>
      <c r="D4445" s="1373" t="s">
        <v>2468</v>
      </c>
      <c r="E4445" s="1373" t="s">
        <v>651</v>
      </c>
      <c r="F4445" s="1373" t="s">
        <v>121</v>
      </c>
      <c r="G4445" s="1375"/>
      <c r="H4445" s="1375"/>
      <c r="I4445" s="1375"/>
      <c r="J4445" s="1375"/>
      <c r="K4445" s="1375"/>
      <c r="L4445" s="1375"/>
    </row>
    <row r="4446" spans="1:12" ht="21">
      <c r="A4446" s="1372">
        <v>45535</v>
      </c>
      <c r="B4446" s="1373" t="s">
        <v>2397</v>
      </c>
      <c r="C4446" s="1373" t="s">
        <v>2467</v>
      </c>
      <c r="D4446" s="1373" t="s">
        <v>2468</v>
      </c>
      <c r="E4446" s="1373" t="s">
        <v>652</v>
      </c>
      <c r="F4446" s="1373" t="s">
        <v>122</v>
      </c>
      <c r="G4446" s="1375"/>
      <c r="H4446" s="1375"/>
      <c r="I4446" s="1375"/>
      <c r="J4446" s="1375"/>
      <c r="K4446" s="1375"/>
      <c r="L4446" s="1375"/>
    </row>
    <row r="4447" spans="1:12" ht="21">
      <c r="A4447" s="1372">
        <v>45535</v>
      </c>
      <c r="B4447" s="1373" t="s">
        <v>2397</v>
      </c>
      <c r="C4447" s="1373" t="s">
        <v>2467</v>
      </c>
      <c r="D4447" s="1373" t="s">
        <v>2468</v>
      </c>
      <c r="E4447" s="1373" t="s">
        <v>653</v>
      </c>
      <c r="F4447" s="1373" t="s">
        <v>123</v>
      </c>
      <c r="G4447" s="1375"/>
      <c r="H4447" s="1375"/>
      <c r="I4447" s="1375"/>
      <c r="J4447" s="1375"/>
      <c r="K4447" s="1375"/>
      <c r="L4447" s="1375"/>
    </row>
    <row r="4448" spans="1:12" ht="21">
      <c r="A4448" s="1372">
        <v>45535</v>
      </c>
      <c r="B4448" s="1373" t="s">
        <v>2397</v>
      </c>
      <c r="C4448" s="1373" t="s">
        <v>2467</v>
      </c>
      <c r="D4448" s="1373" t="s">
        <v>2468</v>
      </c>
      <c r="E4448" s="1373" t="s">
        <v>654</v>
      </c>
      <c r="F4448" s="1373" t="s">
        <v>1467</v>
      </c>
      <c r="G4448" s="1375"/>
      <c r="H4448" s="1375"/>
      <c r="I4448" s="1375"/>
      <c r="J4448" s="1375"/>
      <c r="K4448" s="1375"/>
      <c r="L4448" s="1375"/>
    </row>
    <row r="4449" spans="1:12" ht="21">
      <c r="A4449" s="1372">
        <v>45535</v>
      </c>
      <c r="B4449" s="1373" t="s">
        <v>2397</v>
      </c>
      <c r="C4449" s="1373" t="s">
        <v>2467</v>
      </c>
      <c r="D4449" s="1373" t="s">
        <v>2468</v>
      </c>
      <c r="E4449" s="1373" t="s">
        <v>655</v>
      </c>
      <c r="F4449" s="1373" t="s">
        <v>1468</v>
      </c>
      <c r="G4449" s="1375"/>
      <c r="H4449" s="1375"/>
      <c r="I4449" s="1375"/>
      <c r="J4449" s="1375"/>
      <c r="K4449" s="1375"/>
      <c r="L4449" s="1375"/>
    </row>
    <row r="4450" spans="1:12" ht="21">
      <c r="A4450" s="1372">
        <v>45535</v>
      </c>
      <c r="B4450" s="1373" t="s">
        <v>2397</v>
      </c>
      <c r="C4450" s="1373" t="s">
        <v>2467</v>
      </c>
      <c r="D4450" s="1373" t="s">
        <v>2468</v>
      </c>
      <c r="E4450" s="1373" t="s">
        <v>656</v>
      </c>
      <c r="F4450" s="1373" t="s">
        <v>1469</v>
      </c>
      <c r="G4450" s="1375"/>
      <c r="H4450" s="1375"/>
      <c r="I4450" s="1375"/>
      <c r="J4450" s="1375"/>
      <c r="K4450" s="1375"/>
      <c r="L4450" s="1375"/>
    </row>
    <row r="4451" spans="1:12" ht="21">
      <c r="A4451" s="1372">
        <v>45535</v>
      </c>
      <c r="B4451" s="1373" t="s">
        <v>2397</v>
      </c>
      <c r="C4451" s="1373" t="s">
        <v>2467</v>
      </c>
      <c r="D4451" s="1373" t="s">
        <v>2468</v>
      </c>
      <c r="E4451" s="1373" t="s">
        <v>657</v>
      </c>
      <c r="F4451" s="1373" t="s">
        <v>1470</v>
      </c>
      <c r="G4451" s="1375"/>
      <c r="H4451" s="1375"/>
      <c r="I4451" s="1375"/>
      <c r="J4451" s="1375"/>
      <c r="K4451" s="1375"/>
      <c r="L4451" s="1375"/>
    </row>
    <row r="4452" spans="1:12" ht="21">
      <c r="A4452" s="1372">
        <v>45535</v>
      </c>
      <c r="B4452" s="1373" t="s">
        <v>2397</v>
      </c>
      <c r="C4452" s="1373" t="s">
        <v>2467</v>
      </c>
      <c r="D4452" s="1373" t="s">
        <v>2468</v>
      </c>
      <c r="E4452" s="1373" t="s">
        <v>658</v>
      </c>
      <c r="F4452" s="1373" t="s">
        <v>124</v>
      </c>
      <c r="G4452" s="1375"/>
      <c r="H4452" s="1375"/>
      <c r="I4452" s="1375"/>
      <c r="J4452" s="1375"/>
      <c r="K4452" s="1375"/>
      <c r="L4452" s="1375"/>
    </row>
    <row r="4453" spans="1:12" ht="21">
      <c r="A4453" s="1372">
        <v>45535</v>
      </c>
      <c r="B4453" s="1373" t="s">
        <v>2397</v>
      </c>
      <c r="C4453" s="1373" t="s">
        <v>2467</v>
      </c>
      <c r="D4453" s="1373" t="s">
        <v>2468</v>
      </c>
      <c r="E4453" s="1373" t="s">
        <v>659</v>
      </c>
      <c r="F4453" s="1373" t="s">
        <v>125</v>
      </c>
      <c r="G4453" s="1375"/>
      <c r="H4453" s="1375"/>
      <c r="I4453" s="1375"/>
      <c r="J4453" s="1375"/>
      <c r="K4453" s="1375"/>
      <c r="L4453" s="1375"/>
    </row>
    <row r="4454" spans="1:12" ht="21">
      <c r="A4454" s="1372">
        <v>45535</v>
      </c>
      <c r="B4454" s="1373" t="s">
        <v>2397</v>
      </c>
      <c r="C4454" s="1373" t="s">
        <v>2467</v>
      </c>
      <c r="D4454" s="1373" t="s">
        <v>2468</v>
      </c>
      <c r="E4454" s="1373" t="s">
        <v>660</v>
      </c>
      <c r="F4454" s="1373" t="s">
        <v>1471</v>
      </c>
      <c r="G4454" s="1375"/>
      <c r="H4454" s="1375"/>
      <c r="I4454" s="1375"/>
      <c r="J4454" s="1375"/>
      <c r="K4454" s="1375"/>
      <c r="L4454" s="1375"/>
    </row>
    <row r="4455" spans="1:12" ht="21">
      <c r="A4455" s="1372">
        <v>45535</v>
      </c>
      <c r="B4455" s="1373" t="s">
        <v>2397</v>
      </c>
      <c r="C4455" s="1373" t="s">
        <v>2467</v>
      </c>
      <c r="D4455" s="1373" t="s">
        <v>2468</v>
      </c>
      <c r="E4455" s="1373" t="s">
        <v>1918</v>
      </c>
      <c r="F4455" s="1373" t="s">
        <v>1919</v>
      </c>
      <c r="G4455" s="1375"/>
      <c r="H4455" s="1375"/>
      <c r="I4455" s="1375"/>
      <c r="J4455" s="1375"/>
      <c r="K4455" s="1375"/>
      <c r="L4455" s="1375"/>
    </row>
    <row r="4456" spans="1:12" ht="21">
      <c r="A4456" s="1372">
        <v>45535</v>
      </c>
      <c r="B4456" s="1373" t="s">
        <v>2397</v>
      </c>
      <c r="C4456" s="1373" t="s">
        <v>2467</v>
      </c>
      <c r="D4456" s="1373" t="s">
        <v>2468</v>
      </c>
      <c r="E4456" s="1373" t="s">
        <v>1920</v>
      </c>
      <c r="F4456" s="1373" t="s">
        <v>1921</v>
      </c>
      <c r="G4456" s="1375"/>
      <c r="H4456" s="1375"/>
      <c r="I4456" s="1375"/>
      <c r="J4456" s="1375"/>
      <c r="K4456" s="1375"/>
      <c r="L4456" s="1375"/>
    </row>
    <row r="4457" spans="1:12" ht="21">
      <c r="A4457" s="1372">
        <v>45535</v>
      </c>
      <c r="B4457" s="1373" t="s">
        <v>2397</v>
      </c>
      <c r="C4457" s="1373" t="s">
        <v>2467</v>
      </c>
      <c r="D4457" s="1373" t="s">
        <v>2468</v>
      </c>
      <c r="E4457" s="1373" t="s">
        <v>661</v>
      </c>
      <c r="F4457" s="1373" t="s">
        <v>1472</v>
      </c>
      <c r="G4457" s="1375"/>
      <c r="H4457" s="1375"/>
      <c r="I4457" s="1375"/>
      <c r="J4457" s="1375"/>
      <c r="K4457" s="1375"/>
      <c r="L4457" s="1375"/>
    </row>
    <row r="4458" spans="1:12" ht="21">
      <c r="A4458" s="1372">
        <v>45535</v>
      </c>
      <c r="B4458" s="1373" t="s">
        <v>2397</v>
      </c>
      <c r="C4458" s="1373" t="s">
        <v>2467</v>
      </c>
      <c r="D4458" s="1373" t="s">
        <v>2468</v>
      </c>
      <c r="E4458" s="1373" t="s">
        <v>662</v>
      </c>
      <c r="F4458" s="1373" t="s">
        <v>2177</v>
      </c>
      <c r="G4458" s="1375"/>
      <c r="H4458" s="1375"/>
      <c r="I4458" s="1375"/>
      <c r="J4458" s="1375"/>
      <c r="K4458" s="1375"/>
      <c r="L4458" s="1375"/>
    </row>
    <row r="4459" spans="1:12" ht="21">
      <c r="A4459" s="1372">
        <v>45535</v>
      </c>
      <c r="B4459" s="1373" t="s">
        <v>2397</v>
      </c>
      <c r="C4459" s="1373" t="s">
        <v>2467</v>
      </c>
      <c r="D4459" s="1373" t="s">
        <v>2468</v>
      </c>
      <c r="E4459" s="1373" t="s">
        <v>663</v>
      </c>
      <c r="F4459" s="1373" t="s">
        <v>2178</v>
      </c>
      <c r="G4459" s="1375"/>
      <c r="H4459" s="1375"/>
      <c r="I4459" s="1375"/>
      <c r="J4459" s="1375"/>
      <c r="K4459" s="1375"/>
      <c r="L4459" s="1375"/>
    </row>
    <row r="4460" spans="1:12" ht="21">
      <c r="A4460" s="1372">
        <v>45535</v>
      </c>
      <c r="B4460" s="1373" t="s">
        <v>2397</v>
      </c>
      <c r="C4460" s="1373" t="s">
        <v>2467</v>
      </c>
      <c r="D4460" s="1373" t="s">
        <v>2468</v>
      </c>
      <c r="E4460" s="1373" t="s">
        <v>664</v>
      </c>
      <c r="F4460" s="1373" t="s">
        <v>127</v>
      </c>
      <c r="G4460" s="1375"/>
      <c r="H4460" s="1375"/>
      <c r="I4460" s="1375"/>
      <c r="J4460" s="1375"/>
      <c r="K4460" s="1375"/>
      <c r="L4460" s="1375"/>
    </row>
    <row r="4461" spans="1:12" ht="21">
      <c r="A4461" s="1372">
        <v>45535</v>
      </c>
      <c r="B4461" s="1373" t="s">
        <v>2397</v>
      </c>
      <c r="C4461" s="1373" t="s">
        <v>2467</v>
      </c>
      <c r="D4461" s="1373" t="s">
        <v>2468</v>
      </c>
      <c r="E4461" s="1373" t="s">
        <v>665</v>
      </c>
      <c r="F4461" s="1373" t="s">
        <v>2179</v>
      </c>
      <c r="G4461" s="1375"/>
      <c r="H4461" s="1375"/>
      <c r="I4461" s="1375"/>
      <c r="J4461" s="1375"/>
      <c r="K4461" s="1375"/>
      <c r="L4461" s="1375"/>
    </row>
    <row r="4462" spans="1:12" ht="21">
      <c r="A4462" s="1372">
        <v>45535</v>
      </c>
      <c r="B4462" s="1373" t="s">
        <v>2397</v>
      </c>
      <c r="C4462" s="1373" t="s">
        <v>2467</v>
      </c>
      <c r="D4462" s="1373" t="s">
        <v>2468</v>
      </c>
      <c r="E4462" s="1373" t="s">
        <v>666</v>
      </c>
      <c r="F4462" s="1373" t="s">
        <v>2180</v>
      </c>
      <c r="G4462" s="1375"/>
      <c r="H4462" s="1375"/>
      <c r="I4462" s="1375"/>
      <c r="J4462" s="1375"/>
      <c r="K4462" s="1375"/>
      <c r="L4462" s="1375"/>
    </row>
    <row r="4463" spans="1:12" ht="21">
      <c r="A4463" s="1372">
        <v>45535</v>
      </c>
      <c r="B4463" s="1373" t="s">
        <v>2397</v>
      </c>
      <c r="C4463" s="1373" t="s">
        <v>2467</v>
      </c>
      <c r="D4463" s="1373" t="s">
        <v>2468</v>
      </c>
      <c r="E4463" s="1373" t="s">
        <v>667</v>
      </c>
      <c r="F4463" s="1373" t="s">
        <v>2042</v>
      </c>
      <c r="G4463" s="1375"/>
      <c r="H4463" s="1375"/>
      <c r="I4463" s="1375"/>
      <c r="J4463" s="1375"/>
      <c r="K4463" s="1375"/>
      <c r="L4463" s="1375"/>
    </row>
    <row r="4464" spans="1:12" ht="21">
      <c r="A4464" s="1372">
        <v>45535</v>
      </c>
      <c r="B4464" s="1373" t="s">
        <v>2397</v>
      </c>
      <c r="C4464" s="1373" t="s">
        <v>2467</v>
      </c>
      <c r="D4464" s="1373" t="s">
        <v>2468</v>
      </c>
      <c r="E4464" s="1373" t="s">
        <v>668</v>
      </c>
      <c r="F4464" s="1373" t="s">
        <v>2043</v>
      </c>
      <c r="G4464" s="1375"/>
      <c r="H4464" s="1375"/>
      <c r="I4464" s="1375"/>
      <c r="J4464" s="1375"/>
      <c r="K4464" s="1375"/>
      <c r="L4464" s="1375"/>
    </row>
    <row r="4465" spans="1:12" ht="21">
      <c r="A4465" s="1372">
        <v>45535</v>
      </c>
      <c r="B4465" s="1373" t="s">
        <v>2397</v>
      </c>
      <c r="C4465" s="1373" t="s">
        <v>2467</v>
      </c>
      <c r="D4465" s="1373" t="s">
        <v>2468</v>
      </c>
      <c r="E4465" s="1373" t="s">
        <v>669</v>
      </c>
      <c r="F4465" s="1373" t="s">
        <v>2181</v>
      </c>
      <c r="G4465" s="1375"/>
      <c r="H4465" s="1375"/>
      <c r="I4465" s="1375"/>
      <c r="J4465" s="1375"/>
      <c r="K4465" s="1375"/>
      <c r="L4465" s="1375"/>
    </row>
    <row r="4466" spans="1:12" ht="21">
      <c r="A4466" s="1372">
        <v>45535</v>
      </c>
      <c r="B4466" s="1373" t="s">
        <v>2397</v>
      </c>
      <c r="C4466" s="1373" t="s">
        <v>2467</v>
      </c>
      <c r="D4466" s="1373" t="s">
        <v>2468</v>
      </c>
      <c r="E4466" s="1373" t="s">
        <v>1922</v>
      </c>
      <c r="F4466" s="1373" t="s">
        <v>2182</v>
      </c>
      <c r="G4466" s="1375"/>
      <c r="H4466" s="1375"/>
      <c r="I4466" s="1375"/>
      <c r="J4466" s="1375"/>
      <c r="K4466" s="1375"/>
      <c r="L4466" s="1375"/>
    </row>
    <row r="4467" spans="1:12" ht="21">
      <c r="A4467" s="1372">
        <v>45535</v>
      </c>
      <c r="B4467" s="1373" t="s">
        <v>2397</v>
      </c>
      <c r="C4467" s="1373" t="s">
        <v>2467</v>
      </c>
      <c r="D4467" s="1373" t="s">
        <v>2468</v>
      </c>
      <c r="E4467" s="1373" t="s">
        <v>1924</v>
      </c>
      <c r="F4467" s="1373" t="s">
        <v>2183</v>
      </c>
      <c r="G4467" s="1375"/>
      <c r="H4467" s="1375"/>
      <c r="I4467" s="1375"/>
      <c r="J4467" s="1375"/>
      <c r="K4467" s="1375"/>
      <c r="L4467" s="1375"/>
    </row>
    <row r="4468" spans="1:12" ht="21">
      <c r="A4468" s="1372">
        <v>45535</v>
      </c>
      <c r="B4468" s="1373" t="s">
        <v>2397</v>
      </c>
      <c r="C4468" s="1373" t="s">
        <v>2467</v>
      </c>
      <c r="D4468" s="1373" t="s">
        <v>2468</v>
      </c>
      <c r="E4468" s="1373" t="s">
        <v>1926</v>
      </c>
      <c r="F4468" s="1373" t="s">
        <v>2184</v>
      </c>
      <c r="G4468" s="1375"/>
      <c r="H4468" s="1375"/>
      <c r="I4468" s="1375"/>
      <c r="J4468" s="1375"/>
      <c r="K4468" s="1375"/>
      <c r="L4468" s="1375"/>
    </row>
    <row r="4469" spans="1:12" ht="21">
      <c r="A4469" s="1372">
        <v>45535</v>
      </c>
      <c r="B4469" s="1373" t="s">
        <v>2397</v>
      </c>
      <c r="C4469" s="1373" t="s">
        <v>2467</v>
      </c>
      <c r="D4469" s="1373" t="s">
        <v>2468</v>
      </c>
      <c r="E4469" s="1373" t="s">
        <v>1928</v>
      </c>
      <c r="F4469" s="1373" t="s">
        <v>2185</v>
      </c>
      <c r="G4469" s="1375"/>
      <c r="H4469" s="1375"/>
      <c r="I4469" s="1375"/>
      <c r="J4469" s="1375"/>
      <c r="K4469" s="1375"/>
      <c r="L4469" s="1375"/>
    </row>
    <row r="4470" spans="1:12" ht="21">
      <c r="A4470" s="1372">
        <v>45535</v>
      </c>
      <c r="B4470" s="1373" t="s">
        <v>2397</v>
      </c>
      <c r="C4470" s="1373" t="s">
        <v>2467</v>
      </c>
      <c r="D4470" s="1373" t="s">
        <v>2468</v>
      </c>
      <c r="E4470" s="1373" t="s">
        <v>1930</v>
      </c>
      <c r="F4470" s="1373" t="s">
        <v>2186</v>
      </c>
      <c r="G4470" s="1375"/>
      <c r="H4470" s="1375"/>
      <c r="I4470" s="1375"/>
      <c r="J4470" s="1375"/>
      <c r="K4470" s="1375"/>
      <c r="L4470" s="1375"/>
    </row>
    <row r="4471" spans="1:12" ht="21">
      <c r="A4471" s="1372">
        <v>45535</v>
      </c>
      <c r="B4471" s="1373" t="s">
        <v>2397</v>
      </c>
      <c r="C4471" s="1373" t="s">
        <v>2467</v>
      </c>
      <c r="D4471" s="1373" t="s">
        <v>2468</v>
      </c>
      <c r="E4471" s="1373" t="s">
        <v>1932</v>
      </c>
      <c r="F4471" s="1373" t="s">
        <v>2187</v>
      </c>
      <c r="G4471" s="1375"/>
      <c r="H4471" s="1375"/>
      <c r="I4471" s="1375"/>
      <c r="J4471" s="1375"/>
      <c r="K4471" s="1375"/>
      <c r="L4471" s="1375"/>
    </row>
    <row r="4472" spans="1:12" ht="21">
      <c r="A4472" s="1372">
        <v>45535</v>
      </c>
      <c r="B4472" s="1373" t="s">
        <v>2397</v>
      </c>
      <c r="C4472" s="1373" t="s">
        <v>2467</v>
      </c>
      <c r="D4472" s="1373" t="s">
        <v>2468</v>
      </c>
      <c r="E4472" s="1373" t="s">
        <v>1934</v>
      </c>
      <c r="F4472" s="1373" t="s">
        <v>2188</v>
      </c>
      <c r="G4472" s="1375"/>
      <c r="H4472" s="1375"/>
      <c r="I4472" s="1375"/>
      <c r="J4472" s="1375"/>
      <c r="K4472" s="1375"/>
      <c r="L4472" s="1375"/>
    </row>
    <row r="4473" spans="1:12" ht="21">
      <c r="A4473" s="1372">
        <v>45535</v>
      </c>
      <c r="B4473" s="1373" t="s">
        <v>2397</v>
      </c>
      <c r="C4473" s="1373" t="s">
        <v>2467</v>
      </c>
      <c r="D4473" s="1373" t="s">
        <v>2468</v>
      </c>
      <c r="E4473" s="1373" t="s">
        <v>1936</v>
      </c>
      <c r="F4473" s="1373" t="s">
        <v>2189</v>
      </c>
      <c r="G4473" s="1375"/>
      <c r="H4473" s="1375"/>
      <c r="I4473" s="1375"/>
      <c r="J4473" s="1375"/>
      <c r="K4473" s="1375"/>
      <c r="L4473" s="1375"/>
    </row>
    <row r="4474" spans="1:12" ht="21">
      <c r="A4474" s="1372">
        <v>45535</v>
      </c>
      <c r="B4474" s="1373" t="s">
        <v>2397</v>
      </c>
      <c r="C4474" s="1373" t="s">
        <v>2467</v>
      </c>
      <c r="D4474" s="1373" t="s">
        <v>2468</v>
      </c>
      <c r="E4474" s="1373" t="s">
        <v>670</v>
      </c>
      <c r="F4474" s="1373" t="s">
        <v>2172</v>
      </c>
      <c r="G4474" s="1375"/>
      <c r="H4474" s="1375"/>
      <c r="I4474" s="1375"/>
      <c r="J4474" s="1375"/>
      <c r="K4474" s="1375"/>
      <c r="L4474" s="1375"/>
    </row>
    <row r="4475" spans="1:12" ht="21">
      <c r="A4475" s="1372">
        <v>45535</v>
      </c>
      <c r="B4475" s="1373" t="s">
        <v>2397</v>
      </c>
      <c r="C4475" s="1373" t="s">
        <v>2467</v>
      </c>
      <c r="D4475" s="1373" t="s">
        <v>2468</v>
      </c>
      <c r="E4475" s="1373" t="s">
        <v>1938</v>
      </c>
      <c r="F4475" s="1373" t="s">
        <v>1939</v>
      </c>
      <c r="G4475" s="1375"/>
      <c r="H4475" s="1375"/>
      <c r="I4475" s="1375"/>
      <c r="J4475" s="1375"/>
      <c r="K4475" s="1375"/>
      <c r="L4475" s="1375"/>
    </row>
    <row r="4476" spans="1:12" ht="21">
      <c r="A4476" s="1372">
        <v>45535</v>
      </c>
      <c r="B4476" s="1373" t="s">
        <v>2397</v>
      </c>
      <c r="C4476" s="1373" t="s">
        <v>2467</v>
      </c>
      <c r="D4476" s="1373" t="s">
        <v>2468</v>
      </c>
      <c r="E4476" s="1373" t="s">
        <v>671</v>
      </c>
      <c r="F4476" s="1373" t="s">
        <v>128</v>
      </c>
      <c r="G4476" s="1375"/>
      <c r="H4476" s="1375"/>
      <c r="I4476" s="1375"/>
      <c r="J4476" s="1375"/>
      <c r="K4476" s="1375"/>
      <c r="L4476" s="1375"/>
    </row>
    <row r="4477" spans="1:12" ht="21">
      <c r="A4477" s="1372">
        <v>45535</v>
      </c>
      <c r="B4477" s="1373" t="s">
        <v>2397</v>
      </c>
      <c r="C4477" s="1373" t="s">
        <v>2467</v>
      </c>
      <c r="D4477" s="1373" t="s">
        <v>2468</v>
      </c>
      <c r="E4477" s="1373" t="s">
        <v>672</v>
      </c>
      <c r="F4477" s="1373" t="s">
        <v>129</v>
      </c>
      <c r="G4477" s="1375"/>
      <c r="H4477" s="1375"/>
      <c r="I4477" s="1375"/>
      <c r="J4477" s="1375"/>
      <c r="K4477" s="1375"/>
      <c r="L4477" s="1375"/>
    </row>
    <row r="4478" spans="1:12" ht="21">
      <c r="A4478" s="1372">
        <v>45535</v>
      </c>
      <c r="B4478" s="1373" t="s">
        <v>2397</v>
      </c>
      <c r="C4478" s="1373" t="s">
        <v>2467</v>
      </c>
      <c r="D4478" s="1373" t="s">
        <v>2468</v>
      </c>
      <c r="E4478" s="1373" t="s">
        <v>673</v>
      </c>
      <c r="F4478" s="1373" t="s">
        <v>2190</v>
      </c>
      <c r="G4478" s="1375"/>
      <c r="H4478" s="1375"/>
      <c r="I4478" s="1375"/>
      <c r="J4478" s="1375"/>
      <c r="K4478" s="1375"/>
      <c r="L4478" s="1375"/>
    </row>
    <row r="4479" spans="1:12" ht="42">
      <c r="A4479" s="1372">
        <v>45535</v>
      </c>
      <c r="B4479" s="1373" t="s">
        <v>2397</v>
      </c>
      <c r="C4479" s="1373" t="s">
        <v>2467</v>
      </c>
      <c r="D4479" s="1373" t="s">
        <v>2468</v>
      </c>
      <c r="E4479" s="1373" t="s">
        <v>674</v>
      </c>
      <c r="F4479" s="1373" t="s">
        <v>2191</v>
      </c>
      <c r="G4479" s="1375"/>
      <c r="H4479" s="1375"/>
      <c r="I4479" s="1375"/>
      <c r="J4479" s="1375"/>
      <c r="K4479" s="1375"/>
      <c r="L4479" s="1375"/>
    </row>
    <row r="4480" spans="1:12" ht="42">
      <c r="A4480" s="1372">
        <v>45535</v>
      </c>
      <c r="B4480" s="1373" t="s">
        <v>2397</v>
      </c>
      <c r="C4480" s="1373" t="s">
        <v>2467</v>
      </c>
      <c r="D4480" s="1373" t="s">
        <v>2468</v>
      </c>
      <c r="E4480" s="1373" t="s">
        <v>675</v>
      </c>
      <c r="F4480" s="1373" t="s">
        <v>2192</v>
      </c>
      <c r="G4480" s="1375"/>
      <c r="H4480" s="1375"/>
      <c r="I4480" s="1375"/>
      <c r="J4480" s="1375"/>
      <c r="K4480" s="1375"/>
      <c r="L4480" s="1375"/>
    </row>
    <row r="4481" spans="1:12" ht="21">
      <c r="A4481" s="1372">
        <v>45535</v>
      </c>
      <c r="B4481" s="1373" t="s">
        <v>2397</v>
      </c>
      <c r="C4481" s="1373" t="s">
        <v>2467</v>
      </c>
      <c r="D4481" s="1373" t="s">
        <v>2468</v>
      </c>
      <c r="E4481" s="1373" t="s">
        <v>676</v>
      </c>
      <c r="F4481" s="1373" t="s">
        <v>2193</v>
      </c>
      <c r="G4481" s="1375"/>
      <c r="H4481" s="1375"/>
      <c r="I4481" s="1375"/>
      <c r="J4481" s="1375"/>
      <c r="K4481" s="1375"/>
      <c r="L4481" s="1375"/>
    </row>
    <row r="4482" spans="1:12" ht="21">
      <c r="A4482" s="1372">
        <v>45535</v>
      </c>
      <c r="B4482" s="1373" t="s">
        <v>2397</v>
      </c>
      <c r="C4482" s="1373" t="s">
        <v>2467</v>
      </c>
      <c r="D4482" s="1373" t="s">
        <v>2468</v>
      </c>
      <c r="E4482" s="1373" t="s">
        <v>677</v>
      </c>
      <c r="F4482" s="1373" t="s">
        <v>2194</v>
      </c>
      <c r="G4482" s="1375"/>
      <c r="H4482" s="1375"/>
      <c r="I4482" s="1375"/>
      <c r="J4482" s="1375"/>
      <c r="K4482" s="1375"/>
      <c r="L4482" s="1375"/>
    </row>
    <row r="4483" spans="1:12" ht="42">
      <c r="A4483" s="1372">
        <v>45535</v>
      </c>
      <c r="B4483" s="1373" t="s">
        <v>2397</v>
      </c>
      <c r="C4483" s="1373" t="s">
        <v>2467</v>
      </c>
      <c r="D4483" s="1373" t="s">
        <v>2468</v>
      </c>
      <c r="E4483" s="1373" t="s">
        <v>678</v>
      </c>
      <c r="F4483" s="1373" t="s">
        <v>2195</v>
      </c>
      <c r="G4483" s="1375"/>
      <c r="H4483" s="1375"/>
      <c r="I4483" s="1375"/>
      <c r="J4483" s="1375"/>
      <c r="K4483" s="1375"/>
      <c r="L4483" s="1375"/>
    </row>
    <row r="4484" spans="1:12" ht="42">
      <c r="A4484" s="1372">
        <v>45535</v>
      </c>
      <c r="B4484" s="1373" t="s">
        <v>2397</v>
      </c>
      <c r="C4484" s="1373" t="s">
        <v>2467</v>
      </c>
      <c r="D4484" s="1373" t="s">
        <v>2468</v>
      </c>
      <c r="E4484" s="1373" t="s">
        <v>679</v>
      </c>
      <c r="F4484" s="1373" t="s">
        <v>2196</v>
      </c>
      <c r="G4484" s="1375"/>
      <c r="H4484" s="1375"/>
      <c r="I4484" s="1375"/>
      <c r="J4484" s="1375"/>
      <c r="K4484" s="1375"/>
      <c r="L4484" s="1375"/>
    </row>
    <row r="4485" spans="1:12" ht="42">
      <c r="A4485" s="1372">
        <v>45535</v>
      </c>
      <c r="B4485" s="1373" t="s">
        <v>2397</v>
      </c>
      <c r="C4485" s="1373" t="s">
        <v>2467</v>
      </c>
      <c r="D4485" s="1373" t="s">
        <v>2468</v>
      </c>
      <c r="E4485" s="1373" t="s">
        <v>680</v>
      </c>
      <c r="F4485" s="1373" t="s">
        <v>2197</v>
      </c>
      <c r="G4485" s="1375"/>
      <c r="H4485" s="1375"/>
      <c r="I4485" s="1375"/>
      <c r="J4485" s="1375"/>
      <c r="K4485" s="1375"/>
      <c r="L4485" s="1375"/>
    </row>
    <row r="4486" spans="1:12" ht="21">
      <c r="A4486" s="1372">
        <v>45535</v>
      </c>
      <c r="B4486" s="1373" t="s">
        <v>2397</v>
      </c>
      <c r="C4486" s="1373" t="s">
        <v>2467</v>
      </c>
      <c r="D4486" s="1373" t="s">
        <v>2468</v>
      </c>
      <c r="E4486" s="1373" t="s">
        <v>1943</v>
      </c>
      <c r="F4486" s="1373" t="s">
        <v>1940</v>
      </c>
      <c r="G4486" s="1375"/>
      <c r="H4486" s="1375"/>
      <c r="I4486" s="1375"/>
      <c r="J4486" s="1375"/>
      <c r="K4486" s="1375"/>
      <c r="L4486" s="1375"/>
    </row>
    <row r="4487" spans="1:12" ht="42">
      <c r="A4487" s="1372">
        <v>45535</v>
      </c>
      <c r="B4487" s="1373" t="s">
        <v>2397</v>
      </c>
      <c r="C4487" s="1373" t="s">
        <v>2467</v>
      </c>
      <c r="D4487" s="1373" t="s">
        <v>2468</v>
      </c>
      <c r="E4487" s="1373" t="s">
        <v>1944</v>
      </c>
      <c r="F4487" s="1373" t="s">
        <v>2198</v>
      </c>
      <c r="G4487" s="1375"/>
      <c r="H4487" s="1375"/>
      <c r="I4487" s="1375"/>
      <c r="J4487" s="1375"/>
      <c r="K4487" s="1375"/>
      <c r="L4487" s="1375"/>
    </row>
    <row r="4488" spans="1:12" ht="42">
      <c r="A4488" s="1372">
        <v>45535</v>
      </c>
      <c r="B4488" s="1373" t="s">
        <v>2397</v>
      </c>
      <c r="C4488" s="1373" t="s">
        <v>2467</v>
      </c>
      <c r="D4488" s="1373" t="s">
        <v>2468</v>
      </c>
      <c r="E4488" s="1373" t="s">
        <v>1945</v>
      </c>
      <c r="F4488" s="1373" t="s">
        <v>2199</v>
      </c>
      <c r="G4488" s="1375"/>
      <c r="H4488" s="1375"/>
      <c r="I4488" s="1375"/>
      <c r="J4488" s="1375"/>
      <c r="K4488" s="1375"/>
      <c r="L4488" s="1375"/>
    </row>
    <row r="4489" spans="1:12" ht="21">
      <c r="A4489" s="1372">
        <v>45535</v>
      </c>
      <c r="B4489" s="1373" t="s">
        <v>2397</v>
      </c>
      <c r="C4489" s="1373" t="s">
        <v>2467</v>
      </c>
      <c r="D4489" s="1373" t="s">
        <v>2468</v>
      </c>
      <c r="E4489" s="1373" t="s">
        <v>1946</v>
      </c>
      <c r="F4489" s="1373" t="s">
        <v>2200</v>
      </c>
      <c r="G4489" s="1375"/>
      <c r="H4489" s="1375"/>
      <c r="I4489" s="1375"/>
      <c r="J4489" s="1375"/>
      <c r="K4489" s="1375"/>
      <c r="L4489" s="1375"/>
    </row>
    <row r="4490" spans="1:12" ht="21">
      <c r="A4490" s="1372">
        <v>45535</v>
      </c>
      <c r="B4490" s="1373" t="s">
        <v>2397</v>
      </c>
      <c r="C4490" s="1373" t="s">
        <v>2467</v>
      </c>
      <c r="D4490" s="1373" t="s">
        <v>2468</v>
      </c>
      <c r="E4490" s="1373" t="s">
        <v>1947</v>
      </c>
      <c r="F4490" s="1373" t="s">
        <v>2194</v>
      </c>
      <c r="G4490" s="1375"/>
      <c r="H4490" s="1375"/>
      <c r="I4490" s="1375"/>
      <c r="J4490" s="1375"/>
      <c r="K4490" s="1375"/>
      <c r="L4490" s="1375"/>
    </row>
    <row r="4491" spans="1:12" ht="42">
      <c r="A4491" s="1372">
        <v>45535</v>
      </c>
      <c r="B4491" s="1373" t="s">
        <v>2397</v>
      </c>
      <c r="C4491" s="1373" t="s">
        <v>2467</v>
      </c>
      <c r="D4491" s="1373" t="s">
        <v>2468</v>
      </c>
      <c r="E4491" s="1373" t="s">
        <v>1948</v>
      </c>
      <c r="F4491" s="1373" t="s">
        <v>2195</v>
      </c>
      <c r="G4491" s="1375"/>
      <c r="H4491" s="1375"/>
      <c r="I4491" s="1375"/>
      <c r="J4491" s="1375"/>
      <c r="K4491" s="1375"/>
      <c r="L4491" s="1375"/>
    </row>
    <row r="4492" spans="1:12" ht="42">
      <c r="A4492" s="1372">
        <v>45535</v>
      </c>
      <c r="B4492" s="1373" t="s">
        <v>2397</v>
      </c>
      <c r="C4492" s="1373" t="s">
        <v>2467</v>
      </c>
      <c r="D4492" s="1373" t="s">
        <v>2468</v>
      </c>
      <c r="E4492" s="1373" t="s">
        <v>1949</v>
      </c>
      <c r="F4492" s="1373" t="s">
        <v>2196</v>
      </c>
      <c r="G4492" s="1375"/>
      <c r="H4492" s="1375"/>
      <c r="I4492" s="1375"/>
      <c r="J4492" s="1375"/>
      <c r="K4492" s="1375"/>
      <c r="L4492" s="1375"/>
    </row>
    <row r="4493" spans="1:12" ht="42">
      <c r="A4493" s="1372">
        <v>45535</v>
      </c>
      <c r="B4493" s="1373" t="s">
        <v>2397</v>
      </c>
      <c r="C4493" s="1373" t="s">
        <v>2467</v>
      </c>
      <c r="D4493" s="1373" t="s">
        <v>2468</v>
      </c>
      <c r="E4493" s="1373" t="s">
        <v>1950</v>
      </c>
      <c r="F4493" s="1373" t="s">
        <v>2197</v>
      </c>
      <c r="G4493" s="1375"/>
      <c r="H4493" s="1375"/>
      <c r="I4493" s="1375"/>
      <c r="J4493" s="1375"/>
      <c r="K4493" s="1375"/>
      <c r="L4493" s="1375"/>
    </row>
    <row r="4494" spans="1:12" ht="21">
      <c r="A4494" s="1372">
        <v>45535</v>
      </c>
      <c r="B4494" s="1373" t="s">
        <v>2397</v>
      </c>
      <c r="C4494" s="1373" t="s">
        <v>2467</v>
      </c>
      <c r="D4494" s="1373" t="s">
        <v>2468</v>
      </c>
      <c r="E4494" s="1373" t="s">
        <v>681</v>
      </c>
      <c r="F4494" s="1373" t="s">
        <v>2201</v>
      </c>
      <c r="G4494" s="1374">
        <v>2118804.34</v>
      </c>
      <c r="H4494" s="1374">
        <v>1231890.94</v>
      </c>
      <c r="I4494" s="1374">
        <v>0</v>
      </c>
      <c r="J4494" s="1374">
        <v>1841188.94</v>
      </c>
      <c r="K4494" s="1374">
        <v>-886913.4</v>
      </c>
      <c r="L4494" s="1374">
        <v>1841188.94</v>
      </c>
    </row>
    <row r="4495" spans="1:12" ht="21">
      <c r="A4495" s="1372">
        <v>45535</v>
      </c>
      <c r="B4495" s="1373" t="s">
        <v>2397</v>
      </c>
      <c r="C4495" s="1373" t="s">
        <v>2467</v>
      </c>
      <c r="D4495" s="1373" t="s">
        <v>2468</v>
      </c>
      <c r="E4495" s="1373" t="s">
        <v>682</v>
      </c>
      <c r="F4495" s="1373" t="s">
        <v>2202</v>
      </c>
      <c r="G4495" s="1374">
        <v>233716.8</v>
      </c>
      <c r="H4495" s="1374">
        <v>261889.38</v>
      </c>
      <c r="I4495" s="1374">
        <v>0</v>
      </c>
      <c r="J4495" s="1374">
        <v>798207.56</v>
      </c>
      <c r="K4495" s="1374">
        <v>28172.58</v>
      </c>
      <c r="L4495" s="1374">
        <v>798207.56</v>
      </c>
    </row>
    <row r="4496" spans="1:12" ht="21">
      <c r="A4496" s="1372">
        <v>45535</v>
      </c>
      <c r="B4496" s="1373" t="s">
        <v>2397</v>
      </c>
      <c r="C4496" s="1373" t="s">
        <v>2467</v>
      </c>
      <c r="D4496" s="1373" t="s">
        <v>2468</v>
      </c>
      <c r="E4496" s="1373" t="s">
        <v>683</v>
      </c>
      <c r="F4496" s="1373" t="s">
        <v>130</v>
      </c>
      <c r="G4496" s="1374">
        <v>445087</v>
      </c>
      <c r="H4496" s="1374">
        <v>295639</v>
      </c>
      <c r="I4496" s="1374">
        <v>0</v>
      </c>
      <c r="J4496" s="1374">
        <v>412599</v>
      </c>
      <c r="K4496" s="1374">
        <v>-149448</v>
      </c>
      <c r="L4496" s="1374">
        <v>412599</v>
      </c>
    </row>
    <row r="4497" spans="1:12" ht="21">
      <c r="A4497" s="1372">
        <v>45535</v>
      </c>
      <c r="B4497" s="1373" t="s">
        <v>2397</v>
      </c>
      <c r="C4497" s="1373" t="s">
        <v>2467</v>
      </c>
      <c r="D4497" s="1373" t="s">
        <v>2468</v>
      </c>
      <c r="E4497" s="1373" t="s">
        <v>684</v>
      </c>
      <c r="F4497" s="1373" t="s">
        <v>2203</v>
      </c>
      <c r="G4497" s="1374">
        <v>252961.5</v>
      </c>
      <c r="H4497" s="1374">
        <v>430488.5</v>
      </c>
      <c r="I4497" s="1374">
        <v>0</v>
      </c>
      <c r="J4497" s="1374">
        <v>1103583.2</v>
      </c>
      <c r="K4497" s="1374">
        <v>177527</v>
      </c>
      <c r="L4497" s="1374">
        <v>1103583.2</v>
      </c>
    </row>
    <row r="4498" spans="1:12" ht="21">
      <c r="A4498" s="1372">
        <v>45535</v>
      </c>
      <c r="B4498" s="1373" t="s">
        <v>2397</v>
      </c>
      <c r="C4498" s="1373" t="s">
        <v>2467</v>
      </c>
      <c r="D4498" s="1373" t="s">
        <v>2468</v>
      </c>
      <c r="E4498" s="1373" t="s">
        <v>685</v>
      </c>
      <c r="F4498" s="1373" t="s">
        <v>2204</v>
      </c>
      <c r="G4498" s="1374">
        <v>558725.05000000005</v>
      </c>
      <c r="H4498" s="1374">
        <v>752190.28</v>
      </c>
      <c r="I4498" s="1374">
        <v>0</v>
      </c>
      <c r="J4498" s="1374">
        <v>1592281.12</v>
      </c>
      <c r="K4498" s="1374">
        <v>193465.23</v>
      </c>
      <c r="L4498" s="1374">
        <v>1592281.12</v>
      </c>
    </row>
    <row r="4499" spans="1:12" ht="21">
      <c r="A4499" s="1372">
        <v>45535</v>
      </c>
      <c r="B4499" s="1373" t="s">
        <v>2397</v>
      </c>
      <c r="C4499" s="1373" t="s">
        <v>2467</v>
      </c>
      <c r="D4499" s="1373" t="s">
        <v>2468</v>
      </c>
      <c r="E4499" s="1373" t="s">
        <v>686</v>
      </c>
      <c r="F4499" s="1373" t="s">
        <v>2205</v>
      </c>
      <c r="G4499" s="1374">
        <v>105756</v>
      </c>
      <c r="H4499" s="1374">
        <v>89983</v>
      </c>
      <c r="I4499" s="1374">
        <v>0</v>
      </c>
      <c r="J4499" s="1374">
        <v>348033</v>
      </c>
      <c r="K4499" s="1374">
        <v>-15773</v>
      </c>
      <c r="L4499" s="1374">
        <v>348033</v>
      </c>
    </row>
    <row r="4500" spans="1:12" ht="21">
      <c r="A4500" s="1372">
        <v>45535</v>
      </c>
      <c r="B4500" s="1373" t="s">
        <v>2397</v>
      </c>
      <c r="C4500" s="1373" t="s">
        <v>2467</v>
      </c>
      <c r="D4500" s="1373" t="s">
        <v>2468</v>
      </c>
      <c r="E4500" s="1373" t="s">
        <v>687</v>
      </c>
      <c r="F4500" s="1373" t="s">
        <v>2206</v>
      </c>
      <c r="G4500" s="1375"/>
      <c r="H4500" s="1375"/>
      <c r="I4500" s="1375"/>
      <c r="J4500" s="1375"/>
      <c r="K4500" s="1375"/>
      <c r="L4500" s="1375"/>
    </row>
    <row r="4501" spans="1:12" ht="21">
      <c r="A4501" s="1372">
        <v>45535</v>
      </c>
      <c r="B4501" s="1373" t="s">
        <v>2397</v>
      </c>
      <c r="C4501" s="1373" t="s">
        <v>2467</v>
      </c>
      <c r="D4501" s="1373" t="s">
        <v>2468</v>
      </c>
      <c r="E4501" s="1373" t="s">
        <v>688</v>
      </c>
      <c r="F4501" s="1373" t="s">
        <v>2207</v>
      </c>
      <c r="G4501" s="1375"/>
      <c r="H4501" s="1375"/>
      <c r="I4501" s="1375"/>
      <c r="J4501" s="1375"/>
      <c r="K4501" s="1375"/>
      <c r="L4501" s="1375"/>
    </row>
    <row r="4502" spans="1:12" ht="21">
      <c r="A4502" s="1372">
        <v>45535</v>
      </c>
      <c r="B4502" s="1373" t="s">
        <v>2397</v>
      </c>
      <c r="C4502" s="1373" t="s">
        <v>2467</v>
      </c>
      <c r="D4502" s="1373" t="s">
        <v>2468</v>
      </c>
      <c r="E4502" s="1373" t="s">
        <v>689</v>
      </c>
      <c r="F4502" s="1373" t="s">
        <v>2208</v>
      </c>
      <c r="G4502" s="1375"/>
      <c r="H4502" s="1375"/>
      <c r="I4502" s="1375"/>
      <c r="J4502" s="1375"/>
      <c r="K4502" s="1375"/>
      <c r="L4502" s="1375"/>
    </row>
    <row r="4503" spans="1:12" ht="21">
      <c r="A4503" s="1372">
        <v>45535</v>
      </c>
      <c r="B4503" s="1373" t="s">
        <v>2397</v>
      </c>
      <c r="C4503" s="1373" t="s">
        <v>2467</v>
      </c>
      <c r="D4503" s="1373" t="s">
        <v>2468</v>
      </c>
      <c r="E4503" s="1373" t="s">
        <v>690</v>
      </c>
      <c r="F4503" s="1373" t="s">
        <v>2209</v>
      </c>
      <c r="G4503" s="1374">
        <v>24000</v>
      </c>
      <c r="H4503" s="1374">
        <v>21500</v>
      </c>
      <c r="I4503" s="1374">
        <v>0</v>
      </c>
      <c r="J4503" s="1374">
        <v>21500</v>
      </c>
      <c r="K4503" s="1374">
        <v>-2500</v>
      </c>
      <c r="L4503" s="1374">
        <v>21500</v>
      </c>
    </row>
    <row r="4504" spans="1:12" ht="21">
      <c r="A4504" s="1372">
        <v>45535</v>
      </c>
      <c r="B4504" s="1373" t="s">
        <v>2397</v>
      </c>
      <c r="C4504" s="1373" t="s">
        <v>2467</v>
      </c>
      <c r="D4504" s="1373" t="s">
        <v>2468</v>
      </c>
      <c r="E4504" s="1373" t="s">
        <v>691</v>
      </c>
      <c r="F4504" s="1373" t="s">
        <v>2210</v>
      </c>
      <c r="G4504" s="1374">
        <v>48472</v>
      </c>
      <c r="H4504" s="1374">
        <v>3600</v>
      </c>
      <c r="I4504" s="1374">
        <v>0</v>
      </c>
      <c r="J4504" s="1374">
        <v>115897</v>
      </c>
      <c r="K4504" s="1374">
        <v>-44872</v>
      </c>
      <c r="L4504" s="1374">
        <v>115897</v>
      </c>
    </row>
    <row r="4505" spans="1:12" ht="21">
      <c r="A4505" s="1372">
        <v>45535</v>
      </c>
      <c r="B4505" s="1373" t="s">
        <v>2397</v>
      </c>
      <c r="C4505" s="1373" t="s">
        <v>2467</v>
      </c>
      <c r="D4505" s="1373" t="s">
        <v>2468</v>
      </c>
      <c r="E4505" s="1373" t="s">
        <v>692</v>
      </c>
      <c r="F4505" s="1373" t="s">
        <v>2211</v>
      </c>
      <c r="G4505" s="1375"/>
      <c r="H4505" s="1375"/>
      <c r="I4505" s="1375"/>
      <c r="J4505" s="1375"/>
      <c r="K4505" s="1375"/>
      <c r="L4505" s="1375"/>
    </row>
    <row r="4506" spans="1:12" ht="21">
      <c r="A4506" s="1372">
        <v>45535</v>
      </c>
      <c r="B4506" s="1373" t="s">
        <v>2397</v>
      </c>
      <c r="C4506" s="1373" t="s">
        <v>2467</v>
      </c>
      <c r="D4506" s="1373" t="s">
        <v>2468</v>
      </c>
      <c r="E4506" s="1373" t="s">
        <v>693</v>
      </c>
      <c r="F4506" s="1373" t="s">
        <v>2212</v>
      </c>
      <c r="G4506" s="1375"/>
      <c r="H4506" s="1375"/>
      <c r="I4506" s="1375"/>
      <c r="J4506" s="1375"/>
      <c r="K4506" s="1375"/>
      <c r="L4506" s="1375"/>
    </row>
    <row r="4507" spans="1:12" ht="21">
      <c r="A4507" s="1372">
        <v>45535</v>
      </c>
      <c r="B4507" s="1373" t="s">
        <v>2397</v>
      </c>
      <c r="C4507" s="1373" t="s">
        <v>2467</v>
      </c>
      <c r="D4507" s="1373" t="s">
        <v>2468</v>
      </c>
      <c r="E4507" s="1373" t="s">
        <v>694</v>
      </c>
      <c r="F4507" s="1373" t="s">
        <v>2213</v>
      </c>
      <c r="G4507" s="1374">
        <v>286870</v>
      </c>
      <c r="H4507" s="1374">
        <v>191830</v>
      </c>
      <c r="I4507" s="1374">
        <v>0</v>
      </c>
      <c r="J4507" s="1374">
        <v>390174</v>
      </c>
      <c r="K4507" s="1374">
        <v>-95040</v>
      </c>
      <c r="L4507" s="1374">
        <v>390174</v>
      </c>
    </row>
    <row r="4508" spans="1:12" ht="21">
      <c r="A4508" s="1372">
        <v>45535</v>
      </c>
      <c r="B4508" s="1373" t="s">
        <v>2397</v>
      </c>
      <c r="C4508" s="1373" t="s">
        <v>2467</v>
      </c>
      <c r="D4508" s="1373" t="s">
        <v>2468</v>
      </c>
      <c r="E4508" s="1373" t="s">
        <v>695</v>
      </c>
      <c r="F4508" s="1373" t="s">
        <v>2214</v>
      </c>
      <c r="G4508" s="1374">
        <v>128100</v>
      </c>
      <c r="H4508" s="1374">
        <v>122120</v>
      </c>
      <c r="I4508" s="1374">
        <v>0</v>
      </c>
      <c r="J4508" s="1374">
        <v>218450</v>
      </c>
      <c r="K4508" s="1374">
        <v>-5980</v>
      </c>
      <c r="L4508" s="1374">
        <v>218450</v>
      </c>
    </row>
    <row r="4509" spans="1:12" ht="21">
      <c r="A4509" s="1372">
        <v>45535</v>
      </c>
      <c r="B4509" s="1373" t="s">
        <v>2397</v>
      </c>
      <c r="C4509" s="1373" t="s">
        <v>2467</v>
      </c>
      <c r="D4509" s="1373" t="s">
        <v>2468</v>
      </c>
      <c r="E4509" s="1373" t="s">
        <v>696</v>
      </c>
      <c r="F4509" s="1373" t="s">
        <v>2215</v>
      </c>
      <c r="G4509" s="1375"/>
      <c r="H4509" s="1375"/>
      <c r="I4509" s="1375"/>
      <c r="J4509" s="1375"/>
      <c r="K4509" s="1375"/>
      <c r="L4509" s="1375"/>
    </row>
    <row r="4510" spans="1:12" ht="21">
      <c r="A4510" s="1372">
        <v>45535</v>
      </c>
      <c r="B4510" s="1373" t="s">
        <v>2397</v>
      </c>
      <c r="C4510" s="1373" t="s">
        <v>2467</v>
      </c>
      <c r="D4510" s="1373" t="s">
        <v>2468</v>
      </c>
      <c r="E4510" s="1373" t="s">
        <v>697</v>
      </c>
      <c r="F4510" s="1373" t="s">
        <v>2216</v>
      </c>
      <c r="G4510" s="1375"/>
      <c r="H4510" s="1375"/>
      <c r="I4510" s="1375"/>
      <c r="J4510" s="1375"/>
      <c r="K4510" s="1375"/>
      <c r="L4510" s="1375"/>
    </row>
    <row r="4511" spans="1:12" ht="21">
      <c r="A4511" s="1372">
        <v>45535</v>
      </c>
      <c r="B4511" s="1373" t="s">
        <v>2397</v>
      </c>
      <c r="C4511" s="1373" t="s">
        <v>2467</v>
      </c>
      <c r="D4511" s="1373" t="s">
        <v>2468</v>
      </c>
      <c r="E4511" s="1373" t="s">
        <v>1821</v>
      </c>
      <c r="F4511" s="1373" t="s">
        <v>2217</v>
      </c>
      <c r="G4511" s="1375"/>
      <c r="H4511" s="1375"/>
      <c r="I4511" s="1375"/>
      <c r="J4511" s="1375"/>
      <c r="K4511" s="1375"/>
      <c r="L4511" s="1375"/>
    </row>
    <row r="4512" spans="1:12" ht="21">
      <c r="A4512" s="1372">
        <v>45535</v>
      </c>
      <c r="B4512" s="1373" t="s">
        <v>2397</v>
      </c>
      <c r="C4512" s="1373" t="s">
        <v>2467</v>
      </c>
      <c r="D4512" s="1373" t="s">
        <v>2468</v>
      </c>
      <c r="E4512" s="1373" t="s">
        <v>698</v>
      </c>
      <c r="F4512" s="1373" t="s">
        <v>2218</v>
      </c>
      <c r="G4512" s="1374">
        <v>204700</v>
      </c>
      <c r="H4512" s="1374">
        <v>70000</v>
      </c>
      <c r="I4512" s="1374">
        <v>0</v>
      </c>
      <c r="J4512" s="1374">
        <v>70000</v>
      </c>
      <c r="K4512" s="1374">
        <v>-134700</v>
      </c>
      <c r="L4512" s="1374">
        <v>70000</v>
      </c>
    </row>
    <row r="4513" spans="1:12" ht="21">
      <c r="A4513" s="1372">
        <v>45535</v>
      </c>
      <c r="B4513" s="1373" t="s">
        <v>2397</v>
      </c>
      <c r="C4513" s="1373" t="s">
        <v>2467</v>
      </c>
      <c r="D4513" s="1373" t="s">
        <v>2468</v>
      </c>
      <c r="E4513" s="1373" t="s">
        <v>699</v>
      </c>
      <c r="F4513" s="1373" t="s">
        <v>408</v>
      </c>
      <c r="G4513" s="1374">
        <v>0</v>
      </c>
      <c r="H4513" s="1374">
        <v>0</v>
      </c>
      <c r="I4513" s="1374">
        <v>0</v>
      </c>
      <c r="J4513" s="1374">
        <v>416649.5</v>
      </c>
      <c r="K4513" s="1374">
        <v>0</v>
      </c>
      <c r="L4513" s="1374">
        <v>416649.5</v>
      </c>
    </row>
    <row r="4514" spans="1:12" ht="21">
      <c r="A4514" s="1372">
        <v>45535</v>
      </c>
      <c r="B4514" s="1373" t="s">
        <v>2397</v>
      </c>
      <c r="C4514" s="1373" t="s">
        <v>2467</v>
      </c>
      <c r="D4514" s="1373" t="s">
        <v>2468</v>
      </c>
      <c r="E4514" s="1373" t="s">
        <v>700</v>
      </c>
      <c r="F4514" s="1373" t="s">
        <v>409</v>
      </c>
      <c r="G4514" s="1375"/>
      <c r="H4514" s="1375"/>
      <c r="I4514" s="1375"/>
      <c r="J4514" s="1375"/>
      <c r="K4514" s="1375"/>
      <c r="L4514" s="1375"/>
    </row>
    <row r="4515" spans="1:12" ht="21">
      <c r="A4515" s="1372">
        <v>45535</v>
      </c>
      <c r="B4515" s="1373" t="s">
        <v>2397</v>
      </c>
      <c r="C4515" s="1373" t="s">
        <v>2467</v>
      </c>
      <c r="D4515" s="1373" t="s">
        <v>2468</v>
      </c>
      <c r="E4515" s="1373" t="s">
        <v>701</v>
      </c>
      <c r="F4515" s="1373" t="s">
        <v>1682</v>
      </c>
      <c r="G4515" s="1375"/>
      <c r="H4515" s="1375"/>
      <c r="I4515" s="1375"/>
      <c r="J4515" s="1375"/>
      <c r="K4515" s="1375"/>
      <c r="L4515" s="1375"/>
    </row>
    <row r="4516" spans="1:12" ht="21">
      <c r="A4516" s="1372">
        <v>45535</v>
      </c>
      <c r="B4516" s="1373" t="s">
        <v>2397</v>
      </c>
      <c r="C4516" s="1373" t="s">
        <v>2467</v>
      </c>
      <c r="D4516" s="1373" t="s">
        <v>2468</v>
      </c>
      <c r="E4516" s="1373" t="s">
        <v>702</v>
      </c>
      <c r="F4516" s="1373" t="s">
        <v>1492</v>
      </c>
      <c r="G4516" s="1375"/>
      <c r="H4516" s="1375"/>
      <c r="I4516" s="1375"/>
      <c r="J4516" s="1375"/>
      <c r="K4516" s="1375"/>
      <c r="L4516" s="1375"/>
    </row>
    <row r="4517" spans="1:12" ht="21">
      <c r="A4517" s="1372">
        <v>45535</v>
      </c>
      <c r="B4517" s="1373" t="s">
        <v>2397</v>
      </c>
      <c r="C4517" s="1373" t="s">
        <v>2467</v>
      </c>
      <c r="D4517" s="1373" t="s">
        <v>2468</v>
      </c>
      <c r="E4517" s="1373" t="s">
        <v>703</v>
      </c>
      <c r="F4517" s="1373" t="s">
        <v>2219</v>
      </c>
      <c r="G4517" s="1375"/>
      <c r="H4517" s="1375"/>
      <c r="I4517" s="1375"/>
      <c r="J4517" s="1375"/>
      <c r="K4517" s="1375"/>
      <c r="L4517" s="1375"/>
    </row>
    <row r="4518" spans="1:12" ht="21">
      <c r="A4518" s="1372">
        <v>45535</v>
      </c>
      <c r="B4518" s="1373" t="s">
        <v>2397</v>
      </c>
      <c r="C4518" s="1373" t="s">
        <v>2467</v>
      </c>
      <c r="D4518" s="1373" t="s">
        <v>2468</v>
      </c>
      <c r="E4518" s="1373" t="s">
        <v>704</v>
      </c>
      <c r="F4518" s="1373" t="s">
        <v>2220</v>
      </c>
      <c r="G4518" s="1375"/>
      <c r="H4518" s="1375"/>
      <c r="I4518" s="1375"/>
      <c r="J4518" s="1375"/>
      <c r="K4518" s="1375"/>
      <c r="L4518" s="1375"/>
    </row>
    <row r="4519" spans="1:12" ht="21">
      <c r="A4519" s="1372">
        <v>45535</v>
      </c>
      <c r="B4519" s="1373" t="s">
        <v>2397</v>
      </c>
      <c r="C4519" s="1373" t="s">
        <v>2467</v>
      </c>
      <c r="D4519" s="1373" t="s">
        <v>2468</v>
      </c>
      <c r="E4519" s="1373" t="s">
        <v>2122</v>
      </c>
      <c r="F4519" s="1373" t="s">
        <v>2221</v>
      </c>
      <c r="G4519" s="1374">
        <v>0</v>
      </c>
      <c r="H4519" s="1374">
        <v>609.58000000000004</v>
      </c>
      <c r="I4519" s="1374">
        <v>0</v>
      </c>
      <c r="J4519" s="1374">
        <v>24244.99</v>
      </c>
      <c r="K4519" s="1374">
        <v>609.58000000000004</v>
      </c>
      <c r="L4519" s="1374">
        <v>24244.99</v>
      </c>
    </row>
    <row r="4520" spans="1:12" ht="21">
      <c r="A4520" s="1372">
        <v>45535</v>
      </c>
      <c r="B4520" s="1373" t="s">
        <v>2397</v>
      </c>
      <c r="C4520" s="1373" t="s">
        <v>2467</v>
      </c>
      <c r="D4520" s="1373" t="s">
        <v>2468</v>
      </c>
      <c r="E4520" s="1373" t="s">
        <v>2124</v>
      </c>
      <c r="F4520" s="1373" t="s">
        <v>2222</v>
      </c>
      <c r="G4520" s="1375"/>
      <c r="H4520" s="1375"/>
      <c r="I4520" s="1375"/>
      <c r="J4520" s="1375"/>
      <c r="K4520" s="1375"/>
      <c r="L4520" s="1375"/>
    </row>
    <row r="4521" spans="1:12" ht="21">
      <c r="A4521" s="1372">
        <v>45535</v>
      </c>
      <c r="B4521" s="1373" t="s">
        <v>2397</v>
      </c>
      <c r="C4521" s="1373" t="s">
        <v>2467</v>
      </c>
      <c r="D4521" s="1373" t="s">
        <v>2468</v>
      </c>
      <c r="E4521" s="1373" t="s">
        <v>705</v>
      </c>
      <c r="F4521" s="1373" t="s">
        <v>2223</v>
      </c>
      <c r="G4521" s="1374">
        <v>0</v>
      </c>
      <c r="H4521" s="1374">
        <v>0</v>
      </c>
      <c r="I4521" s="1374">
        <v>0</v>
      </c>
      <c r="J4521" s="1374">
        <v>6692.5</v>
      </c>
      <c r="K4521" s="1374">
        <v>0</v>
      </c>
      <c r="L4521" s="1374">
        <v>6692.5</v>
      </c>
    </row>
    <row r="4522" spans="1:12" ht="21">
      <c r="A4522" s="1372">
        <v>45535</v>
      </c>
      <c r="B4522" s="1373" t="s">
        <v>2397</v>
      </c>
      <c r="C4522" s="1373" t="s">
        <v>2467</v>
      </c>
      <c r="D4522" s="1373" t="s">
        <v>2468</v>
      </c>
      <c r="E4522" s="1373" t="s">
        <v>706</v>
      </c>
      <c r="F4522" s="1373" t="s">
        <v>133</v>
      </c>
      <c r="G4522" s="1375"/>
      <c r="H4522" s="1375"/>
      <c r="I4522" s="1375"/>
      <c r="J4522" s="1375"/>
      <c r="K4522" s="1375"/>
      <c r="L4522" s="1375"/>
    </row>
    <row r="4523" spans="1:12" ht="21">
      <c r="A4523" s="1372">
        <v>45535</v>
      </c>
      <c r="B4523" s="1373" t="s">
        <v>2397</v>
      </c>
      <c r="C4523" s="1373" t="s">
        <v>2467</v>
      </c>
      <c r="D4523" s="1373" t="s">
        <v>2468</v>
      </c>
      <c r="E4523" s="1373" t="s">
        <v>707</v>
      </c>
      <c r="F4523" s="1373" t="s">
        <v>2224</v>
      </c>
      <c r="G4523" s="1375"/>
      <c r="H4523" s="1375"/>
      <c r="I4523" s="1375"/>
      <c r="J4523" s="1375"/>
      <c r="K4523" s="1375"/>
      <c r="L4523" s="1375"/>
    </row>
    <row r="4524" spans="1:12" ht="21">
      <c r="A4524" s="1372">
        <v>45535</v>
      </c>
      <c r="B4524" s="1373" t="s">
        <v>2397</v>
      </c>
      <c r="C4524" s="1373" t="s">
        <v>2467</v>
      </c>
      <c r="D4524" s="1373" t="s">
        <v>2468</v>
      </c>
      <c r="E4524" s="1373" t="s">
        <v>708</v>
      </c>
      <c r="F4524" s="1373" t="s">
        <v>134</v>
      </c>
      <c r="G4524" s="1375"/>
      <c r="H4524" s="1375"/>
      <c r="I4524" s="1375"/>
      <c r="J4524" s="1375"/>
      <c r="K4524" s="1375"/>
      <c r="L4524" s="1375"/>
    </row>
    <row r="4525" spans="1:12" ht="21">
      <c r="A4525" s="1372">
        <v>45535</v>
      </c>
      <c r="B4525" s="1373" t="s">
        <v>2397</v>
      </c>
      <c r="C4525" s="1373" t="s">
        <v>2467</v>
      </c>
      <c r="D4525" s="1373" t="s">
        <v>2468</v>
      </c>
      <c r="E4525" s="1373" t="s">
        <v>709</v>
      </c>
      <c r="F4525" s="1373" t="s">
        <v>135</v>
      </c>
      <c r="G4525" s="1375"/>
      <c r="H4525" s="1375"/>
      <c r="I4525" s="1375"/>
      <c r="J4525" s="1375"/>
      <c r="K4525" s="1375"/>
      <c r="L4525" s="1375"/>
    </row>
    <row r="4526" spans="1:12" ht="21">
      <c r="A4526" s="1372">
        <v>45535</v>
      </c>
      <c r="B4526" s="1373" t="s">
        <v>2397</v>
      </c>
      <c r="C4526" s="1373" t="s">
        <v>2467</v>
      </c>
      <c r="D4526" s="1373" t="s">
        <v>2468</v>
      </c>
      <c r="E4526" s="1373" t="s">
        <v>710</v>
      </c>
      <c r="F4526" s="1373" t="s">
        <v>136</v>
      </c>
      <c r="G4526" s="1375"/>
      <c r="H4526" s="1375"/>
      <c r="I4526" s="1375"/>
      <c r="J4526" s="1375"/>
      <c r="K4526" s="1375"/>
      <c r="L4526" s="1375"/>
    </row>
    <row r="4527" spans="1:12" ht="21">
      <c r="A4527" s="1372">
        <v>45535</v>
      </c>
      <c r="B4527" s="1373" t="s">
        <v>2397</v>
      </c>
      <c r="C4527" s="1373" t="s">
        <v>2467</v>
      </c>
      <c r="D4527" s="1373" t="s">
        <v>2468</v>
      </c>
      <c r="E4527" s="1373" t="s">
        <v>1951</v>
      </c>
      <c r="F4527" s="1373" t="s">
        <v>1952</v>
      </c>
      <c r="G4527" s="1375"/>
      <c r="H4527" s="1375"/>
      <c r="I4527" s="1375"/>
      <c r="J4527" s="1375"/>
      <c r="K4527" s="1375"/>
      <c r="L4527" s="1375"/>
    </row>
    <row r="4528" spans="1:12" ht="21">
      <c r="A4528" s="1372">
        <v>45535</v>
      </c>
      <c r="B4528" s="1373" t="s">
        <v>2397</v>
      </c>
      <c r="C4528" s="1373" t="s">
        <v>2467</v>
      </c>
      <c r="D4528" s="1373" t="s">
        <v>2468</v>
      </c>
      <c r="E4528" s="1373" t="s">
        <v>1953</v>
      </c>
      <c r="F4528" s="1373" t="s">
        <v>138</v>
      </c>
      <c r="G4528" s="1375"/>
      <c r="H4528" s="1375"/>
      <c r="I4528" s="1375"/>
      <c r="J4528" s="1375"/>
      <c r="K4528" s="1375"/>
      <c r="L4528" s="1375"/>
    </row>
    <row r="4529" spans="1:12" ht="21">
      <c r="A4529" s="1372">
        <v>45535</v>
      </c>
      <c r="B4529" s="1373" t="s">
        <v>2397</v>
      </c>
      <c r="C4529" s="1373" t="s">
        <v>2467</v>
      </c>
      <c r="D4529" s="1373" t="s">
        <v>2468</v>
      </c>
      <c r="E4529" s="1373" t="s">
        <v>1954</v>
      </c>
      <c r="F4529" s="1373" t="s">
        <v>139</v>
      </c>
      <c r="G4529" s="1375"/>
      <c r="H4529" s="1375"/>
      <c r="I4529" s="1375"/>
      <c r="J4529" s="1375"/>
      <c r="K4529" s="1375"/>
      <c r="L4529" s="1375"/>
    </row>
    <row r="4530" spans="1:12" ht="21">
      <c r="A4530" s="1372">
        <v>45535</v>
      </c>
      <c r="B4530" s="1373" t="s">
        <v>2397</v>
      </c>
      <c r="C4530" s="1373" t="s">
        <v>2467</v>
      </c>
      <c r="D4530" s="1373" t="s">
        <v>2468</v>
      </c>
      <c r="E4530" s="1373" t="s">
        <v>1955</v>
      </c>
      <c r="F4530" s="1373" t="s">
        <v>140</v>
      </c>
      <c r="G4530" s="1375"/>
      <c r="H4530" s="1375"/>
      <c r="I4530" s="1375"/>
      <c r="J4530" s="1375"/>
      <c r="K4530" s="1375"/>
      <c r="L4530" s="1375"/>
    </row>
    <row r="4531" spans="1:12" ht="21">
      <c r="A4531" s="1372">
        <v>45535</v>
      </c>
      <c r="B4531" s="1373" t="s">
        <v>2397</v>
      </c>
      <c r="C4531" s="1373" t="s">
        <v>2467</v>
      </c>
      <c r="D4531" s="1373" t="s">
        <v>2468</v>
      </c>
      <c r="E4531" s="1373" t="s">
        <v>1956</v>
      </c>
      <c r="F4531" s="1373" t="s">
        <v>141</v>
      </c>
      <c r="G4531" s="1375"/>
      <c r="H4531" s="1375"/>
      <c r="I4531" s="1375"/>
      <c r="J4531" s="1375"/>
      <c r="K4531" s="1375"/>
      <c r="L4531" s="1375"/>
    </row>
    <row r="4532" spans="1:12" ht="21">
      <c r="A4532" s="1372">
        <v>45535</v>
      </c>
      <c r="B4532" s="1373" t="s">
        <v>2397</v>
      </c>
      <c r="C4532" s="1373" t="s">
        <v>2467</v>
      </c>
      <c r="D4532" s="1373" t="s">
        <v>2468</v>
      </c>
      <c r="E4532" s="1373" t="s">
        <v>1957</v>
      </c>
      <c r="F4532" s="1373" t="s">
        <v>142</v>
      </c>
      <c r="G4532" s="1375"/>
      <c r="H4532" s="1375"/>
      <c r="I4532" s="1375"/>
      <c r="J4532" s="1375"/>
      <c r="K4532" s="1375"/>
      <c r="L4532" s="1375"/>
    </row>
    <row r="4533" spans="1:12" ht="21">
      <c r="A4533" s="1372">
        <v>45535</v>
      </c>
      <c r="B4533" s="1373" t="s">
        <v>2397</v>
      </c>
      <c r="C4533" s="1373" t="s">
        <v>2467</v>
      </c>
      <c r="D4533" s="1373" t="s">
        <v>2468</v>
      </c>
      <c r="E4533" s="1373" t="s">
        <v>1958</v>
      </c>
      <c r="F4533" s="1373" t="s">
        <v>1825</v>
      </c>
      <c r="G4533" s="1374">
        <v>1288383</v>
      </c>
      <c r="H4533" s="1374">
        <v>1328795</v>
      </c>
      <c r="I4533" s="1374">
        <v>0</v>
      </c>
      <c r="J4533" s="1374">
        <v>1288383</v>
      </c>
      <c r="K4533" s="1374">
        <v>40412</v>
      </c>
      <c r="L4533" s="1374">
        <v>1288383</v>
      </c>
    </row>
    <row r="4534" spans="1:12" ht="21">
      <c r="A4534" s="1372">
        <v>45535</v>
      </c>
      <c r="B4534" s="1373" t="s">
        <v>2397</v>
      </c>
      <c r="C4534" s="1373" t="s">
        <v>2467</v>
      </c>
      <c r="D4534" s="1373" t="s">
        <v>2468</v>
      </c>
      <c r="E4534" s="1373" t="s">
        <v>1959</v>
      </c>
      <c r="F4534" s="1373" t="s">
        <v>143</v>
      </c>
      <c r="G4534" s="1374">
        <v>74017</v>
      </c>
      <c r="H4534" s="1374">
        <v>62805</v>
      </c>
      <c r="I4534" s="1374">
        <v>0</v>
      </c>
      <c r="J4534" s="1374">
        <v>62805</v>
      </c>
      <c r="K4534" s="1374">
        <v>-11212</v>
      </c>
      <c r="L4534" s="1374">
        <v>62805</v>
      </c>
    </row>
    <row r="4535" spans="1:12" ht="21">
      <c r="A4535" s="1372">
        <v>45535</v>
      </c>
      <c r="B4535" s="1373" t="s">
        <v>2397</v>
      </c>
      <c r="C4535" s="1373" t="s">
        <v>2467</v>
      </c>
      <c r="D4535" s="1373" t="s">
        <v>2468</v>
      </c>
      <c r="E4535" s="1373" t="s">
        <v>1960</v>
      </c>
      <c r="F4535" s="1373" t="s">
        <v>1683</v>
      </c>
      <c r="G4535" s="1375"/>
      <c r="H4535" s="1375"/>
      <c r="I4535" s="1375"/>
      <c r="J4535" s="1375"/>
      <c r="K4535" s="1375"/>
      <c r="L4535" s="1375"/>
    </row>
    <row r="4536" spans="1:12" ht="21">
      <c r="A4536" s="1372">
        <v>45535</v>
      </c>
      <c r="B4536" s="1373" t="s">
        <v>2397</v>
      </c>
      <c r="C4536" s="1373" t="s">
        <v>2467</v>
      </c>
      <c r="D4536" s="1373" t="s">
        <v>2468</v>
      </c>
      <c r="E4536" s="1373" t="s">
        <v>1961</v>
      </c>
      <c r="F4536" s="1373" t="s">
        <v>144</v>
      </c>
      <c r="G4536" s="1374">
        <v>46400</v>
      </c>
      <c r="H4536" s="1374">
        <v>50700</v>
      </c>
      <c r="I4536" s="1374">
        <v>0</v>
      </c>
      <c r="J4536" s="1374">
        <v>50700</v>
      </c>
      <c r="K4536" s="1374">
        <v>4300</v>
      </c>
      <c r="L4536" s="1374">
        <v>50700</v>
      </c>
    </row>
    <row r="4537" spans="1:12" ht="21">
      <c r="A4537" s="1372">
        <v>45535</v>
      </c>
      <c r="B4537" s="1373" t="s">
        <v>2397</v>
      </c>
      <c r="C4537" s="1373" t="s">
        <v>2467</v>
      </c>
      <c r="D4537" s="1373" t="s">
        <v>2468</v>
      </c>
      <c r="E4537" s="1373" t="s">
        <v>1962</v>
      </c>
      <c r="F4537" s="1373" t="s">
        <v>145</v>
      </c>
      <c r="G4537" s="1374">
        <v>549900</v>
      </c>
      <c r="H4537" s="1374">
        <v>553400</v>
      </c>
      <c r="I4537" s="1374">
        <v>0</v>
      </c>
      <c r="J4537" s="1374">
        <v>553400</v>
      </c>
      <c r="K4537" s="1374">
        <v>3500</v>
      </c>
      <c r="L4537" s="1374">
        <v>553400</v>
      </c>
    </row>
    <row r="4538" spans="1:12" ht="21">
      <c r="A4538" s="1372">
        <v>45535</v>
      </c>
      <c r="B4538" s="1373" t="s">
        <v>2397</v>
      </c>
      <c r="C4538" s="1373" t="s">
        <v>2467</v>
      </c>
      <c r="D4538" s="1373" t="s">
        <v>2468</v>
      </c>
      <c r="E4538" s="1373" t="s">
        <v>1963</v>
      </c>
      <c r="F4538" s="1373" t="s">
        <v>146</v>
      </c>
      <c r="G4538" s="1375"/>
      <c r="H4538" s="1375"/>
      <c r="I4538" s="1375"/>
      <c r="J4538" s="1375"/>
      <c r="K4538" s="1375"/>
      <c r="L4538" s="1375"/>
    </row>
    <row r="4539" spans="1:12" ht="21">
      <c r="A4539" s="1372">
        <v>45535</v>
      </c>
      <c r="B4539" s="1373" t="s">
        <v>2397</v>
      </c>
      <c r="C4539" s="1373" t="s">
        <v>2467</v>
      </c>
      <c r="D4539" s="1373" t="s">
        <v>2468</v>
      </c>
      <c r="E4539" s="1373" t="s">
        <v>1964</v>
      </c>
      <c r="F4539" s="1373" t="s">
        <v>133</v>
      </c>
      <c r="G4539" s="1374">
        <v>190660.61</v>
      </c>
      <c r="H4539" s="1374">
        <v>202832.61</v>
      </c>
      <c r="I4539" s="1374">
        <v>0</v>
      </c>
      <c r="J4539" s="1374">
        <v>193169.71</v>
      </c>
      <c r="K4539" s="1374">
        <v>12172</v>
      </c>
      <c r="L4539" s="1374">
        <v>193169.71</v>
      </c>
    </row>
    <row r="4540" spans="1:12" ht="21">
      <c r="A4540" s="1372">
        <v>45535</v>
      </c>
      <c r="B4540" s="1373" t="s">
        <v>2397</v>
      </c>
      <c r="C4540" s="1373" t="s">
        <v>2467</v>
      </c>
      <c r="D4540" s="1373" t="s">
        <v>2468</v>
      </c>
      <c r="E4540" s="1373" t="s">
        <v>1965</v>
      </c>
      <c r="F4540" s="1373" t="s">
        <v>1966</v>
      </c>
      <c r="G4540" s="1375"/>
      <c r="H4540" s="1375"/>
      <c r="I4540" s="1375"/>
      <c r="J4540" s="1375"/>
      <c r="K4540" s="1375"/>
      <c r="L4540" s="1375"/>
    </row>
    <row r="4541" spans="1:12" ht="21">
      <c r="A4541" s="1372">
        <v>45535</v>
      </c>
      <c r="B4541" s="1373" t="s">
        <v>2397</v>
      </c>
      <c r="C4541" s="1373" t="s">
        <v>2467</v>
      </c>
      <c r="D4541" s="1373" t="s">
        <v>2468</v>
      </c>
      <c r="E4541" s="1373" t="s">
        <v>1967</v>
      </c>
      <c r="F4541" s="1373" t="s">
        <v>1968</v>
      </c>
      <c r="G4541" s="1375"/>
      <c r="H4541" s="1375"/>
      <c r="I4541" s="1375"/>
      <c r="J4541" s="1375"/>
      <c r="K4541" s="1375"/>
      <c r="L4541" s="1375"/>
    </row>
    <row r="4542" spans="1:12" ht="21">
      <c r="A4542" s="1372">
        <v>45535</v>
      </c>
      <c r="B4542" s="1373" t="s">
        <v>2397</v>
      </c>
      <c r="C4542" s="1373" t="s">
        <v>2467</v>
      </c>
      <c r="D4542" s="1373" t="s">
        <v>2468</v>
      </c>
      <c r="E4542" s="1373" t="s">
        <v>711</v>
      </c>
      <c r="F4542" s="1373" t="s">
        <v>1494</v>
      </c>
      <c r="G4542" s="1375"/>
      <c r="H4542" s="1375"/>
      <c r="I4542" s="1375"/>
      <c r="J4542" s="1375"/>
      <c r="K4542" s="1375"/>
      <c r="L4542" s="1375"/>
    </row>
    <row r="4543" spans="1:12" ht="21">
      <c r="A4543" s="1372">
        <v>45535</v>
      </c>
      <c r="B4543" s="1373" t="s">
        <v>2397</v>
      </c>
      <c r="C4543" s="1373" t="s">
        <v>2467</v>
      </c>
      <c r="D4543" s="1373" t="s">
        <v>2468</v>
      </c>
      <c r="E4543" s="1373" t="s">
        <v>712</v>
      </c>
      <c r="F4543" s="1373" t="s">
        <v>2047</v>
      </c>
      <c r="G4543" s="1375"/>
      <c r="H4543" s="1375"/>
      <c r="I4543" s="1375"/>
      <c r="J4543" s="1375"/>
      <c r="K4543" s="1375"/>
      <c r="L4543" s="1375"/>
    </row>
    <row r="4544" spans="1:12" ht="21">
      <c r="A4544" s="1372">
        <v>45535</v>
      </c>
      <c r="B4544" s="1373" t="s">
        <v>2397</v>
      </c>
      <c r="C4544" s="1373" t="s">
        <v>2467</v>
      </c>
      <c r="D4544" s="1373" t="s">
        <v>2468</v>
      </c>
      <c r="E4544" s="1373" t="s">
        <v>713</v>
      </c>
      <c r="F4544" s="1373" t="s">
        <v>137</v>
      </c>
      <c r="G4544" s="1375"/>
      <c r="H4544" s="1375"/>
      <c r="I4544" s="1375"/>
      <c r="J4544" s="1375"/>
      <c r="K4544" s="1375"/>
      <c r="L4544" s="1375"/>
    </row>
    <row r="4545" spans="1:12" ht="21">
      <c r="A4545" s="1372">
        <v>45535</v>
      </c>
      <c r="B4545" s="1373" t="s">
        <v>2397</v>
      </c>
      <c r="C4545" s="1373" t="s">
        <v>2467</v>
      </c>
      <c r="D4545" s="1373" t="s">
        <v>2468</v>
      </c>
      <c r="E4545" s="1373" t="s">
        <v>716</v>
      </c>
      <c r="F4545" s="1373" t="s">
        <v>147</v>
      </c>
      <c r="G4545" s="1375"/>
      <c r="H4545" s="1375"/>
      <c r="I4545" s="1375"/>
      <c r="J4545" s="1375"/>
      <c r="K4545" s="1375"/>
      <c r="L4545" s="1375"/>
    </row>
    <row r="4546" spans="1:12" ht="21">
      <c r="A4546" s="1372">
        <v>45535</v>
      </c>
      <c r="B4546" s="1373" t="s">
        <v>2397</v>
      </c>
      <c r="C4546" s="1373" t="s">
        <v>2467</v>
      </c>
      <c r="D4546" s="1373" t="s">
        <v>2468</v>
      </c>
      <c r="E4546" s="1373" t="s">
        <v>717</v>
      </c>
      <c r="F4546" s="1373" t="s">
        <v>148</v>
      </c>
      <c r="G4546" s="1374">
        <v>421</v>
      </c>
      <c r="H4546" s="1374">
        <v>0</v>
      </c>
      <c r="I4546" s="1374">
        <v>0</v>
      </c>
      <c r="J4546" s="1374">
        <v>0</v>
      </c>
      <c r="K4546" s="1374">
        <v>-421</v>
      </c>
      <c r="L4546" s="1374">
        <v>0</v>
      </c>
    </row>
    <row r="4547" spans="1:12" ht="21">
      <c r="A4547" s="1372">
        <v>45535</v>
      </c>
      <c r="B4547" s="1373" t="s">
        <v>2397</v>
      </c>
      <c r="C4547" s="1373" t="s">
        <v>2467</v>
      </c>
      <c r="D4547" s="1373" t="s">
        <v>2468</v>
      </c>
      <c r="E4547" s="1373" t="s">
        <v>718</v>
      </c>
      <c r="F4547" s="1373" t="s">
        <v>2225</v>
      </c>
      <c r="G4547" s="1375"/>
      <c r="H4547" s="1375"/>
      <c r="I4547" s="1375"/>
      <c r="J4547" s="1375"/>
      <c r="K4547" s="1375"/>
      <c r="L4547" s="1375"/>
    </row>
    <row r="4548" spans="1:12" ht="21">
      <c r="A4548" s="1372">
        <v>45535</v>
      </c>
      <c r="B4548" s="1373" t="s">
        <v>2397</v>
      </c>
      <c r="C4548" s="1373" t="s">
        <v>2467</v>
      </c>
      <c r="D4548" s="1373" t="s">
        <v>2468</v>
      </c>
      <c r="E4548" s="1373" t="s">
        <v>719</v>
      </c>
      <c r="F4548" s="1373" t="s">
        <v>150</v>
      </c>
      <c r="G4548" s="1374">
        <v>14290</v>
      </c>
      <c r="H4548" s="1374">
        <v>0</v>
      </c>
      <c r="I4548" s="1374">
        <v>0</v>
      </c>
      <c r="J4548" s="1374">
        <v>690495</v>
      </c>
      <c r="K4548" s="1374">
        <v>-14290</v>
      </c>
      <c r="L4548" s="1374">
        <v>690495</v>
      </c>
    </row>
    <row r="4549" spans="1:12" ht="21">
      <c r="A4549" s="1372">
        <v>45535</v>
      </c>
      <c r="B4549" s="1373" t="s">
        <v>2397</v>
      </c>
      <c r="C4549" s="1373" t="s">
        <v>2467</v>
      </c>
      <c r="D4549" s="1373" t="s">
        <v>2468</v>
      </c>
      <c r="E4549" s="1373" t="s">
        <v>720</v>
      </c>
      <c r="F4549" s="1373" t="s">
        <v>2226</v>
      </c>
      <c r="G4549" s="1375"/>
      <c r="H4549" s="1375"/>
      <c r="I4549" s="1375"/>
      <c r="J4549" s="1375"/>
      <c r="K4549" s="1375"/>
      <c r="L4549" s="1375"/>
    </row>
    <row r="4550" spans="1:12" ht="21">
      <c r="A4550" s="1372">
        <v>45535</v>
      </c>
      <c r="B4550" s="1373" t="s">
        <v>2397</v>
      </c>
      <c r="C4550" s="1373" t="s">
        <v>2467</v>
      </c>
      <c r="D4550" s="1373" t="s">
        <v>2468</v>
      </c>
      <c r="E4550" s="1373" t="s">
        <v>721</v>
      </c>
      <c r="F4550" s="1373" t="s">
        <v>151</v>
      </c>
      <c r="G4550" s="1374">
        <v>2588.94</v>
      </c>
      <c r="H4550" s="1374">
        <v>0</v>
      </c>
      <c r="I4550" s="1374">
        <v>0</v>
      </c>
      <c r="J4550" s="1374">
        <v>0</v>
      </c>
      <c r="K4550" s="1374">
        <v>-2588.94</v>
      </c>
      <c r="L4550" s="1374">
        <v>0</v>
      </c>
    </row>
    <row r="4551" spans="1:12" ht="21">
      <c r="A4551" s="1372">
        <v>45535</v>
      </c>
      <c r="B4551" s="1373" t="s">
        <v>2397</v>
      </c>
      <c r="C4551" s="1373" t="s">
        <v>2467</v>
      </c>
      <c r="D4551" s="1373" t="s">
        <v>2468</v>
      </c>
      <c r="E4551" s="1373" t="s">
        <v>722</v>
      </c>
      <c r="F4551" s="1373" t="s">
        <v>2227</v>
      </c>
      <c r="G4551" s="1375"/>
      <c r="H4551" s="1375"/>
      <c r="I4551" s="1375"/>
      <c r="J4551" s="1375"/>
      <c r="K4551" s="1375"/>
      <c r="L4551" s="1375"/>
    </row>
    <row r="4552" spans="1:12" ht="21">
      <c r="A4552" s="1372">
        <v>45535</v>
      </c>
      <c r="B4552" s="1373" t="s">
        <v>2397</v>
      </c>
      <c r="C4552" s="1373" t="s">
        <v>2467</v>
      </c>
      <c r="D4552" s="1373" t="s">
        <v>2468</v>
      </c>
      <c r="E4552" s="1373" t="s">
        <v>723</v>
      </c>
      <c r="F4552" s="1373" t="s">
        <v>153</v>
      </c>
      <c r="G4552" s="1375"/>
      <c r="H4552" s="1375"/>
      <c r="I4552" s="1375"/>
      <c r="J4552" s="1375"/>
      <c r="K4552" s="1375"/>
      <c r="L4552" s="1375"/>
    </row>
    <row r="4553" spans="1:12" ht="21">
      <c r="A4553" s="1372">
        <v>45535</v>
      </c>
      <c r="B4553" s="1373" t="s">
        <v>2397</v>
      </c>
      <c r="C4553" s="1373" t="s">
        <v>2467</v>
      </c>
      <c r="D4553" s="1373" t="s">
        <v>2468</v>
      </c>
      <c r="E4553" s="1373" t="s">
        <v>724</v>
      </c>
      <c r="F4553" s="1373" t="s">
        <v>154</v>
      </c>
      <c r="G4553" s="1374">
        <v>58931</v>
      </c>
      <c r="H4553" s="1374">
        <v>61146.46</v>
      </c>
      <c r="I4553" s="1374">
        <v>0</v>
      </c>
      <c r="J4553" s="1374">
        <v>61146.46</v>
      </c>
      <c r="K4553" s="1374">
        <v>2215.46</v>
      </c>
      <c r="L4553" s="1374">
        <v>61146.46</v>
      </c>
    </row>
    <row r="4554" spans="1:12" ht="21">
      <c r="A4554" s="1372">
        <v>45535</v>
      </c>
      <c r="B4554" s="1373" t="s">
        <v>2397</v>
      </c>
      <c r="C4554" s="1373" t="s">
        <v>2467</v>
      </c>
      <c r="D4554" s="1373" t="s">
        <v>2468</v>
      </c>
      <c r="E4554" s="1373" t="s">
        <v>725</v>
      </c>
      <c r="F4554" s="1373" t="s">
        <v>1826</v>
      </c>
      <c r="G4554" s="1374">
        <v>19302</v>
      </c>
      <c r="H4554" s="1374">
        <v>18673</v>
      </c>
      <c r="I4554" s="1374">
        <v>0</v>
      </c>
      <c r="J4554" s="1374">
        <v>18673</v>
      </c>
      <c r="K4554" s="1374">
        <v>-629</v>
      </c>
      <c r="L4554" s="1374">
        <v>18673</v>
      </c>
    </row>
    <row r="4555" spans="1:12" ht="21">
      <c r="A4555" s="1372">
        <v>45535</v>
      </c>
      <c r="B4555" s="1373" t="s">
        <v>2397</v>
      </c>
      <c r="C4555" s="1373" t="s">
        <v>2467</v>
      </c>
      <c r="D4555" s="1373" t="s">
        <v>2468</v>
      </c>
      <c r="E4555" s="1373" t="s">
        <v>726</v>
      </c>
      <c r="F4555" s="1373" t="s">
        <v>2228</v>
      </c>
      <c r="G4555" s="1375"/>
      <c r="H4555" s="1375"/>
      <c r="I4555" s="1375"/>
      <c r="J4555" s="1375"/>
      <c r="K4555" s="1375"/>
      <c r="L4555" s="1375"/>
    </row>
    <row r="4556" spans="1:12" ht="21">
      <c r="A4556" s="1372">
        <v>45535</v>
      </c>
      <c r="B4556" s="1373" t="s">
        <v>2397</v>
      </c>
      <c r="C4556" s="1373" t="s">
        <v>2467</v>
      </c>
      <c r="D4556" s="1373" t="s">
        <v>2468</v>
      </c>
      <c r="E4556" s="1373" t="s">
        <v>727</v>
      </c>
      <c r="F4556" s="1373" t="s">
        <v>1828</v>
      </c>
      <c r="G4556" s="1374">
        <v>43525</v>
      </c>
      <c r="H4556" s="1374">
        <v>44463</v>
      </c>
      <c r="I4556" s="1374">
        <v>0</v>
      </c>
      <c r="J4556" s="1374">
        <v>44463</v>
      </c>
      <c r="K4556" s="1374">
        <v>938</v>
      </c>
      <c r="L4556" s="1374">
        <v>44463</v>
      </c>
    </row>
    <row r="4557" spans="1:12" ht="21">
      <c r="A4557" s="1372">
        <v>45535</v>
      </c>
      <c r="B4557" s="1373" t="s">
        <v>2397</v>
      </c>
      <c r="C4557" s="1373" t="s">
        <v>2467</v>
      </c>
      <c r="D4557" s="1373" t="s">
        <v>2468</v>
      </c>
      <c r="E4557" s="1373" t="s">
        <v>728</v>
      </c>
      <c r="F4557" s="1373" t="s">
        <v>410</v>
      </c>
      <c r="G4557" s="1374">
        <v>0</v>
      </c>
      <c r="H4557" s="1374">
        <v>0</v>
      </c>
      <c r="I4557" s="1374">
        <v>0</v>
      </c>
      <c r="J4557" s="1374">
        <v>447854.07</v>
      </c>
      <c r="K4557" s="1374">
        <v>0</v>
      </c>
      <c r="L4557" s="1374">
        <v>447854.07</v>
      </c>
    </row>
    <row r="4558" spans="1:12" ht="21">
      <c r="A4558" s="1372">
        <v>45535</v>
      </c>
      <c r="B4558" s="1373" t="s">
        <v>2397</v>
      </c>
      <c r="C4558" s="1373" t="s">
        <v>2467</v>
      </c>
      <c r="D4558" s="1373" t="s">
        <v>2468</v>
      </c>
      <c r="E4558" s="1373" t="s">
        <v>729</v>
      </c>
      <c r="F4558" s="1373" t="s">
        <v>155</v>
      </c>
      <c r="G4558" s="1375"/>
      <c r="H4558" s="1375"/>
      <c r="I4558" s="1375"/>
      <c r="J4558" s="1375"/>
      <c r="K4558" s="1375"/>
      <c r="L4558" s="1375"/>
    </row>
    <row r="4559" spans="1:12" ht="21">
      <c r="A4559" s="1372">
        <v>45535</v>
      </c>
      <c r="B4559" s="1373" t="s">
        <v>2397</v>
      </c>
      <c r="C4559" s="1373" t="s">
        <v>2467</v>
      </c>
      <c r="D4559" s="1373" t="s">
        <v>2468</v>
      </c>
      <c r="E4559" s="1373" t="s">
        <v>730</v>
      </c>
      <c r="F4559" s="1373" t="s">
        <v>156</v>
      </c>
      <c r="G4559" s="1374">
        <v>72249.740000000005</v>
      </c>
      <c r="H4559" s="1374">
        <v>0</v>
      </c>
      <c r="I4559" s="1374">
        <v>0</v>
      </c>
      <c r="J4559" s="1374">
        <v>259683.18</v>
      </c>
      <c r="K4559" s="1374">
        <v>-72249.740000000005</v>
      </c>
      <c r="L4559" s="1374">
        <v>259683.18</v>
      </c>
    </row>
    <row r="4560" spans="1:12" ht="21">
      <c r="A4560" s="1372">
        <v>45535</v>
      </c>
      <c r="B4560" s="1373" t="s">
        <v>2397</v>
      </c>
      <c r="C4560" s="1373" t="s">
        <v>2467</v>
      </c>
      <c r="D4560" s="1373" t="s">
        <v>2468</v>
      </c>
      <c r="E4560" s="1373" t="s">
        <v>731</v>
      </c>
      <c r="F4560" s="1373" t="s">
        <v>2229</v>
      </c>
      <c r="G4560" s="1374">
        <v>742500</v>
      </c>
      <c r="H4560" s="1374">
        <v>0</v>
      </c>
      <c r="I4560" s="1374">
        <v>0</v>
      </c>
      <c r="J4560" s="1374">
        <v>0</v>
      </c>
      <c r="K4560" s="1374">
        <v>-742500</v>
      </c>
      <c r="L4560" s="1374">
        <v>0</v>
      </c>
    </row>
    <row r="4561" spans="1:12" ht="21">
      <c r="A4561" s="1372">
        <v>45535</v>
      </c>
      <c r="B4561" s="1373" t="s">
        <v>2397</v>
      </c>
      <c r="C4561" s="1373" t="s">
        <v>2467</v>
      </c>
      <c r="D4561" s="1373" t="s">
        <v>2468</v>
      </c>
      <c r="E4561" s="1373" t="s">
        <v>732</v>
      </c>
      <c r="F4561" s="1373" t="s">
        <v>158</v>
      </c>
      <c r="G4561" s="1374">
        <v>622228.78</v>
      </c>
      <c r="H4561" s="1374">
        <v>0</v>
      </c>
      <c r="I4561" s="1374">
        <v>0</v>
      </c>
      <c r="J4561" s="1374">
        <v>1185110.44</v>
      </c>
      <c r="K4561" s="1374">
        <v>-622228.78</v>
      </c>
      <c r="L4561" s="1374">
        <v>1185110.44</v>
      </c>
    </row>
    <row r="4562" spans="1:12" ht="21">
      <c r="A4562" s="1372">
        <v>45535</v>
      </c>
      <c r="B4562" s="1373" t="s">
        <v>2397</v>
      </c>
      <c r="C4562" s="1373" t="s">
        <v>2467</v>
      </c>
      <c r="D4562" s="1373" t="s">
        <v>2468</v>
      </c>
      <c r="E4562" s="1373" t="s">
        <v>2099</v>
      </c>
      <c r="F4562" s="1373" t="s">
        <v>2127</v>
      </c>
      <c r="G4562" s="1375"/>
      <c r="H4562" s="1375"/>
      <c r="I4562" s="1375"/>
      <c r="J4562" s="1375"/>
      <c r="K4562" s="1375"/>
      <c r="L4562" s="1375"/>
    </row>
    <row r="4563" spans="1:12" ht="21">
      <c r="A4563" s="1372">
        <v>45535</v>
      </c>
      <c r="B4563" s="1373" t="s">
        <v>2397</v>
      </c>
      <c r="C4563" s="1373" t="s">
        <v>2467</v>
      </c>
      <c r="D4563" s="1373" t="s">
        <v>2468</v>
      </c>
      <c r="E4563" s="1373" t="s">
        <v>733</v>
      </c>
      <c r="F4563" s="1373" t="s">
        <v>159</v>
      </c>
      <c r="G4563" s="1375"/>
      <c r="H4563" s="1375"/>
      <c r="I4563" s="1375"/>
      <c r="J4563" s="1375"/>
      <c r="K4563" s="1375"/>
      <c r="L4563" s="1375"/>
    </row>
    <row r="4564" spans="1:12" ht="21">
      <c r="A4564" s="1372">
        <v>45535</v>
      </c>
      <c r="B4564" s="1373" t="s">
        <v>2397</v>
      </c>
      <c r="C4564" s="1373" t="s">
        <v>2467</v>
      </c>
      <c r="D4564" s="1373" t="s">
        <v>2468</v>
      </c>
      <c r="E4564" s="1373" t="s">
        <v>734</v>
      </c>
      <c r="F4564" s="1373" t="s">
        <v>160</v>
      </c>
      <c r="G4564" s="1375"/>
      <c r="H4564" s="1375"/>
      <c r="I4564" s="1375"/>
      <c r="J4564" s="1375"/>
      <c r="K4564" s="1375"/>
      <c r="L4564" s="1375"/>
    </row>
    <row r="4565" spans="1:12" ht="21">
      <c r="A4565" s="1372">
        <v>45535</v>
      </c>
      <c r="B4565" s="1373" t="s">
        <v>2397</v>
      </c>
      <c r="C4565" s="1373" t="s">
        <v>2467</v>
      </c>
      <c r="D4565" s="1373" t="s">
        <v>2468</v>
      </c>
      <c r="E4565" s="1373" t="s">
        <v>735</v>
      </c>
      <c r="F4565" s="1373" t="s">
        <v>2230</v>
      </c>
      <c r="G4565" s="1374">
        <v>260</v>
      </c>
      <c r="H4565" s="1374">
        <v>0</v>
      </c>
      <c r="I4565" s="1374">
        <v>0</v>
      </c>
      <c r="J4565" s="1374">
        <v>0</v>
      </c>
      <c r="K4565" s="1374">
        <v>-260</v>
      </c>
      <c r="L4565" s="1374">
        <v>0</v>
      </c>
    </row>
    <row r="4566" spans="1:12" ht="21">
      <c r="A4566" s="1372">
        <v>45535</v>
      </c>
      <c r="B4566" s="1373" t="s">
        <v>2397</v>
      </c>
      <c r="C4566" s="1373" t="s">
        <v>2467</v>
      </c>
      <c r="D4566" s="1373" t="s">
        <v>2468</v>
      </c>
      <c r="E4566" s="1373" t="s">
        <v>736</v>
      </c>
      <c r="F4566" s="1373" t="s">
        <v>2231</v>
      </c>
      <c r="G4566" s="1374">
        <v>700</v>
      </c>
      <c r="H4566" s="1374">
        <v>0</v>
      </c>
      <c r="I4566" s="1374">
        <v>0</v>
      </c>
      <c r="J4566" s="1374">
        <v>0</v>
      </c>
      <c r="K4566" s="1374">
        <v>-700</v>
      </c>
      <c r="L4566" s="1374">
        <v>0</v>
      </c>
    </row>
    <row r="4567" spans="1:12" ht="21">
      <c r="A4567" s="1372">
        <v>45535</v>
      </c>
      <c r="B4567" s="1373" t="s">
        <v>2397</v>
      </c>
      <c r="C4567" s="1373" t="s">
        <v>2467</v>
      </c>
      <c r="D4567" s="1373" t="s">
        <v>2468</v>
      </c>
      <c r="E4567" s="1373" t="s">
        <v>737</v>
      </c>
      <c r="F4567" s="1373" t="s">
        <v>2232</v>
      </c>
      <c r="G4567" s="1374">
        <v>412</v>
      </c>
      <c r="H4567" s="1374">
        <v>0</v>
      </c>
      <c r="I4567" s="1374">
        <v>0</v>
      </c>
      <c r="J4567" s="1374">
        <v>0</v>
      </c>
      <c r="K4567" s="1374">
        <v>-412</v>
      </c>
      <c r="L4567" s="1374">
        <v>0</v>
      </c>
    </row>
    <row r="4568" spans="1:12" ht="21">
      <c r="A4568" s="1372">
        <v>45535</v>
      </c>
      <c r="B4568" s="1373" t="s">
        <v>2397</v>
      </c>
      <c r="C4568" s="1373" t="s">
        <v>2467</v>
      </c>
      <c r="D4568" s="1373" t="s">
        <v>2468</v>
      </c>
      <c r="E4568" s="1373" t="s">
        <v>738</v>
      </c>
      <c r="F4568" s="1373" t="s">
        <v>164</v>
      </c>
      <c r="G4568" s="1375"/>
      <c r="H4568" s="1375"/>
      <c r="I4568" s="1375"/>
      <c r="J4568" s="1375"/>
      <c r="K4568" s="1375"/>
      <c r="L4568" s="1375"/>
    </row>
    <row r="4569" spans="1:12" ht="21">
      <c r="A4569" s="1372">
        <v>45535</v>
      </c>
      <c r="B4569" s="1373" t="s">
        <v>2397</v>
      </c>
      <c r="C4569" s="1373" t="s">
        <v>2467</v>
      </c>
      <c r="D4569" s="1373" t="s">
        <v>2468</v>
      </c>
      <c r="E4569" s="1373" t="s">
        <v>739</v>
      </c>
      <c r="F4569" s="1373" t="s">
        <v>165</v>
      </c>
      <c r="G4569" s="1375"/>
      <c r="H4569" s="1375"/>
      <c r="I4569" s="1375"/>
      <c r="J4569" s="1375"/>
      <c r="K4569" s="1375"/>
      <c r="L4569" s="1375"/>
    </row>
    <row r="4570" spans="1:12" ht="21">
      <c r="A4570" s="1372">
        <v>45535</v>
      </c>
      <c r="B4570" s="1373" t="s">
        <v>2397</v>
      </c>
      <c r="C4570" s="1373" t="s">
        <v>2467</v>
      </c>
      <c r="D4570" s="1373" t="s">
        <v>2468</v>
      </c>
      <c r="E4570" s="1373" t="s">
        <v>740</v>
      </c>
      <c r="F4570" s="1373" t="s">
        <v>166</v>
      </c>
      <c r="G4570" s="1375"/>
      <c r="H4570" s="1375"/>
      <c r="I4570" s="1375"/>
      <c r="J4570" s="1375"/>
      <c r="K4570" s="1375"/>
      <c r="L4570" s="1375"/>
    </row>
    <row r="4571" spans="1:12" ht="21">
      <c r="A4571" s="1372">
        <v>45535</v>
      </c>
      <c r="B4571" s="1373" t="s">
        <v>2397</v>
      </c>
      <c r="C4571" s="1373" t="s">
        <v>2467</v>
      </c>
      <c r="D4571" s="1373" t="s">
        <v>2468</v>
      </c>
      <c r="E4571" s="1373" t="s">
        <v>741</v>
      </c>
      <c r="F4571" s="1373" t="s">
        <v>167</v>
      </c>
      <c r="G4571" s="1374">
        <v>0</v>
      </c>
      <c r="H4571" s="1374">
        <v>79800</v>
      </c>
      <c r="I4571" s="1374">
        <v>0</v>
      </c>
      <c r="J4571" s="1374">
        <v>492904</v>
      </c>
      <c r="K4571" s="1374">
        <v>79800</v>
      </c>
      <c r="L4571" s="1374">
        <v>492904</v>
      </c>
    </row>
    <row r="4572" spans="1:12" ht="21">
      <c r="A4572" s="1372">
        <v>45535</v>
      </c>
      <c r="B4572" s="1373" t="s">
        <v>2397</v>
      </c>
      <c r="C4572" s="1373" t="s">
        <v>2467</v>
      </c>
      <c r="D4572" s="1373" t="s">
        <v>2468</v>
      </c>
      <c r="E4572" s="1373" t="s">
        <v>742</v>
      </c>
      <c r="F4572" s="1373" t="s">
        <v>168</v>
      </c>
      <c r="G4572" s="1375"/>
      <c r="H4572" s="1375"/>
      <c r="I4572" s="1375"/>
      <c r="J4572" s="1375"/>
      <c r="K4572" s="1375"/>
      <c r="L4572" s="1375"/>
    </row>
    <row r="4573" spans="1:12" ht="21">
      <c r="A4573" s="1372">
        <v>45535</v>
      </c>
      <c r="B4573" s="1373" t="s">
        <v>2397</v>
      </c>
      <c r="C4573" s="1373" t="s">
        <v>2467</v>
      </c>
      <c r="D4573" s="1373" t="s">
        <v>2468</v>
      </c>
      <c r="E4573" s="1373" t="s">
        <v>743</v>
      </c>
      <c r="F4573" s="1373" t="s">
        <v>411</v>
      </c>
      <c r="G4573" s="1374">
        <v>0</v>
      </c>
      <c r="H4573" s="1374">
        <v>0</v>
      </c>
      <c r="I4573" s="1374">
        <v>0</v>
      </c>
      <c r="J4573" s="1374">
        <v>341474</v>
      </c>
      <c r="K4573" s="1374">
        <v>0</v>
      </c>
      <c r="L4573" s="1374">
        <v>341474</v>
      </c>
    </row>
    <row r="4574" spans="1:12" ht="21">
      <c r="A4574" s="1372">
        <v>45535</v>
      </c>
      <c r="B4574" s="1373" t="s">
        <v>2397</v>
      </c>
      <c r="C4574" s="1373" t="s">
        <v>2467</v>
      </c>
      <c r="D4574" s="1373" t="s">
        <v>2468</v>
      </c>
      <c r="E4574" s="1373" t="s">
        <v>744</v>
      </c>
      <c r="F4574" s="1373" t="s">
        <v>169</v>
      </c>
      <c r="G4574" s="1375"/>
      <c r="H4574" s="1375"/>
      <c r="I4574" s="1375"/>
      <c r="J4574" s="1375"/>
      <c r="K4574" s="1375"/>
      <c r="L4574" s="1375"/>
    </row>
    <row r="4575" spans="1:12" ht="21">
      <c r="A4575" s="1372">
        <v>45535</v>
      </c>
      <c r="B4575" s="1373" t="s">
        <v>2397</v>
      </c>
      <c r="C4575" s="1373" t="s">
        <v>2467</v>
      </c>
      <c r="D4575" s="1373" t="s">
        <v>2468</v>
      </c>
      <c r="E4575" s="1373" t="s">
        <v>745</v>
      </c>
      <c r="F4575" s="1373" t="s">
        <v>170</v>
      </c>
      <c r="G4575" s="1375"/>
      <c r="H4575" s="1375"/>
      <c r="I4575" s="1375"/>
      <c r="J4575" s="1375"/>
      <c r="K4575" s="1375"/>
      <c r="L4575" s="1375"/>
    </row>
    <row r="4576" spans="1:12" ht="21">
      <c r="A4576" s="1372">
        <v>45535</v>
      </c>
      <c r="B4576" s="1373" t="s">
        <v>2397</v>
      </c>
      <c r="C4576" s="1373" t="s">
        <v>2467</v>
      </c>
      <c r="D4576" s="1373" t="s">
        <v>2468</v>
      </c>
      <c r="E4576" s="1373" t="s">
        <v>746</v>
      </c>
      <c r="F4576" s="1373" t="s">
        <v>171</v>
      </c>
      <c r="G4576" s="1375"/>
      <c r="H4576" s="1375"/>
      <c r="I4576" s="1375"/>
      <c r="J4576" s="1375"/>
      <c r="K4576" s="1375"/>
      <c r="L4576" s="1375"/>
    </row>
    <row r="4577" spans="1:12" ht="21">
      <c r="A4577" s="1372">
        <v>45535</v>
      </c>
      <c r="B4577" s="1373" t="s">
        <v>2397</v>
      </c>
      <c r="C4577" s="1373" t="s">
        <v>2467</v>
      </c>
      <c r="D4577" s="1373" t="s">
        <v>2468</v>
      </c>
      <c r="E4577" s="1373" t="s">
        <v>747</v>
      </c>
      <c r="F4577" s="1373" t="s">
        <v>1496</v>
      </c>
      <c r="G4577" s="1375"/>
      <c r="H4577" s="1375"/>
      <c r="I4577" s="1375"/>
      <c r="J4577" s="1375"/>
      <c r="K4577" s="1375"/>
      <c r="L4577" s="1375"/>
    </row>
    <row r="4578" spans="1:12" ht="21">
      <c r="A4578" s="1372">
        <v>45535</v>
      </c>
      <c r="B4578" s="1373" t="s">
        <v>2397</v>
      </c>
      <c r="C4578" s="1373" t="s">
        <v>2467</v>
      </c>
      <c r="D4578" s="1373" t="s">
        <v>2468</v>
      </c>
      <c r="E4578" s="1373" t="s">
        <v>1969</v>
      </c>
      <c r="F4578" s="1373" t="s">
        <v>1970</v>
      </c>
      <c r="G4578" s="1375"/>
      <c r="H4578" s="1375"/>
      <c r="I4578" s="1375"/>
      <c r="J4578" s="1375"/>
      <c r="K4578" s="1375"/>
      <c r="L4578" s="1375"/>
    </row>
    <row r="4579" spans="1:12" ht="21">
      <c r="A4579" s="1372">
        <v>45535</v>
      </c>
      <c r="B4579" s="1373" t="s">
        <v>2397</v>
      </c>
      <c r="C4579" s="1373" t="s">
        <v>2467</v>
      </c>
      <c r="D4579" s="1373" t="s">
        <v>2468</v>
      </c>
      <c r="E4579" s="1373" t="s">
        <v>748</v>
      </c>
      <c r="F4579" s="1373" t="s">
        <v>1497</v>
      </c>
      <c r="G4579" s="1375"/>
      <c r="H4579" s="1375"/>
      <c r="I4579" s="1375"/>
      <c r="J4579" s="1375"/>
      <c r="K4579" s="1375"/>
      <c r="L4579" s="1375"/>
    </row>
    <row r="4580" spans="1:12" ht="21">
      <c r="A4580" s="1372">
        <v>45535</v>
      </c>
      <c r="B4580" s="1373" t="s">
        <v>2397</v>
      </c>
      <c r="C4580" s="1373" t="s">
        <v>2467</v>
      </c>
      <c r="D4580" s="1373" t="s">
        <v>2468</v>
      </c>
      <c r="E4580" s="1373" t="s">
        <v>749</v>
      </c>
      <c r="F4580" s="1373" t="s">
        <v>1498</v>
      </c>
      <c r="G4580" s="1375"/>
      <c r="H4580" s="1375"/>
      <c r="I4580" s="1375"/>
      <c r="J4580" s="1375"/>
      <c r="K4580" s="1375"/>
      <c r="L4580" s="1375"/>
    </row>
    <row r="4581" spans="1:12" ht="21">
      <c r="A4581" s="1372">
        <v>45535</v>
      </c>
      <c r="B4581" s="1373" t="s">
        <v>2397</v>
      </c>
      <c r="C4581" s="1373" t="s">
        <v>2467</v>
      </c>
      <c r="D4581" s="1373" t="s">
        <v>2468</v>
      </c>
      <c r="E4581" s="1373" t="s">
        <v>750</v>
      </c>
      <c r="F4581" s="1373" t="s">
        <v>172</v>
      </c>
      <c r="G4581" s="1375"/>
      <c r="H4581" s="1375"/>
      <c r="I4581" s="1375"/>
      <c r="J4581" s="1375"/>
      <c r="K4581" s="1375"/>
      <c r="L4581" s="1375"/>
    </row>
    <row r="4582" spans="1:12" ht="21">
      <c r="A4582" s="1372">
        <v>45535</v>
      </c>
      <c r="B4582" s="1373" t="s">
        <v>2397</v>
      </c>
      <c r="C4582" s="1373" t="s">
        <v>2467</v>
      </c>
      <c r="D4582" s="1373" t="s">
        <v>2468</v>
      </c>
      <c r="E4582" s="1373" t="s">
        <v>751</v>
      </c>
      <c r="F4582" s="1373" t="s">
        <v>173</v>
      </c>
      <c r="G4582" s="1375"/>
      <c r="H4582" s="1375"/>
      <c r="I4582" s="1375"/>
      <c r="J4582" s="1375"/>
      <c r="K4582" s="1375"/>
      <c r="L4582" s="1375"/>
    </row>
    <row r="4583" spans="1:12" ht="21">
      <c r="A4583" s="1372">
        <v>45535</v>
      </c>
      <c r="B4583" s="1373" t="s">
        <v>2397</v>
      </c>
      <c r="C4583" s="1373" t="s">
        <v>2467</v>
      </c>
      <c r="D4583" s="1373" t="s">
        <v>2468</v>
      </c>
      <c r="E4583" s="1373" t="s">
        <v>752</v>
      </c>
      <c r="F4583" s="1373" t="s">
        <v>174</v>
      </c>
      <c r="G4583" s="1374">
        <v>5666.67</v>
      </c>
      <c r="H4583" s="1374">
        <v>0</v>
      </c>
      <c r="I4583" s="1374">
        <v>0</v>
      </c>
      <c r="J4583" s="1374">
        <v>22683.66</v>
      </c>
      <c r="K4583" s="1374">
        <v>-5666.67</v>
      </c>
      <c r="L4583" s="1374">
        <v>22683.66</v>
      </c>
    </row>
    <row r="4584" spans="1:12" ht="21">
      <c r="A4584" s="1372">
        <v>45535</v>
      </c>
      <c r="B4584" s="1373" t="s">
        <v>2397</v>
      </c>
      <c r="C4584" s="1373" t="s">
        <v>2467</v>
      </c>
      <c r="D4584" s="1373" t="s">
        <v>2468</v>
      </c>
      <c r="E4584" s="1373" t="s">
        <v>753</v>
      </c>
      <c r="F4584" s="1373" t="s">
        <v>175</v>
      </c>
      <c r="G4584" s="1375"/>
      <c r="H4584" s="1375"/>
      <c r="I4584" s="1375"/>
      <c r="J4584" s="1375"/>
      <c r="K4584" s="1375"/>
      <c r="L4584" s="1375"/>
    </row>
    <row r="4585" spans="1:12" ht="21">
      <c r="A4585" s="1372">
        <v>45535</v>
      </c>
      <c r="B4585" s="1373" t="s">
        <v>2397</v>
      </c>
      <c r="C4585" s="1373" t="s">
        <v>2467</v>
      </c>
      <c r="D4585" s="1373" t="s">
        <v>2468</v>
      </c>
      <c r="E4585" s="1373" t="s">
        <v>754</v>
      </c>
      <c r="F4585" s="1373" t="s">
        <v>176</v>
      </c>
      <c r="G4585" s="1375"/>
      <c r="H4585" s="1375"/>
      <c r="I4585" s="1375"/>
      <c r="J4585" s="1375"/>
      <c r="K4585" s="1375"/>
      <c r="L4585" s="1375"/>
    </row>
    <row r="4586" spans="1:12" ht="21">
      <c r="A4586" s="1372">
        <v>45535</v>
      </c>
      <c r="B4586" s="1373" t="s">
        <v>2397</v>
      </c>
      <c r="C4586" s="1373" t="s">
        <v>2467</v>
      </c>
      <c r="D4586" s="1373" t="s">
        <v>2468</v>
      </c>
      <c r="E4586" s="1373" t="s">
        <v>755</v>
      </c>
      <c r="F4586" s="1373" t="s">
        <v>2128</v>
      </c>
      <c r="G4586" s="1375"/>
      <c r="H4586" s="1375"/>
      <c r="I4586" s="1375"/>
      <c r="J4586" s="1375"/>
      <c r="K4586" s="1375"/>
      <c r="L4586" s="1375"/>
    </row>
    <row r="4587" spans="1:12" ht="21">
      <c r="A4587" s="1372">
        <v>45535</v>
      </c>
      <c r="B4587" s="1373" t="s">
        <v>2397</v>
      </c>
      <c r="C4587" s="1373" t="s">
        <v>2467</v>
      </c>
      <c r="D4587" s="1373" t="s">
        <v>2468</v>
      </c>
      <c r="E4587" s="1373" t="s">
        <v>756</v>
      </c>
      <c r="F4587" s="1373" t="s">
        <v>444</v>
      </c>
      <c r="G4587" s="1374">
        <v>0</v>
      </c>
      <c r="H4587" s="1374">
        <v>0</v>
      </c>
      <c r="I4587" s="1374">
        <v>0</v>
      </c>
      <c r="J4587" s="1374">
        <v>43160212.979999997</v>
      </c>
      <c r="K4587" s="1374">
        <v>0</v>
      </c>
      <c r="L4587" s="1374">
        <v>43160212.979999997</v>
      </c>
    </row>
    <row r="4588" spans="1:12" ht="21">
      <c r="A4588" s="1372">
        <v>45535</v>
      </c>
      <c r="B4588" s="1373" t="s">
        <v>2397</v>
      </c>
      <c r="C4588" s="1373" t="s">
        <v>2467</v>
      </c>
      <c r="D4588" s="1373" t="s">
        <v>2468</v>
      </c>
      <c r="E4588" s="1373" t="s">
        <v>2457</v>
      </c>
      <c r="F4588" s="1373" t="s">
        <v>2458</v>
      </c>
      <c r="G4588" s="1375"/>
      <c r="H4588" s="1375"/>
      <c r="I4588" s="1375"/>
      <c r="J4588" s="1375"/>
      <c r="K4588" s="1375"/>
      <c r="L4588" s="1375"/>
    </row>
    <row r="4589" spans="1:12" ht="21">
      <c r="A4589" s="1372">
        <v>45535</v>
      </c>
      <c r="B4589" s="1373" t="s">
        <v>2397</v>
      </c>
      <c r="C4589" s="1373" t="s">
        <v>2467</v>
      </c>
      <c r="D4589" s="1373" t="s">
        <v>2468</v>
      </c>
      <c r="E4589" s="1373" t="s">
        <v>1971</v>
      </c>
      <c r="F4589" s="1373" t="s">
        <v>1972</v>
      </c>
      <c r="G4589" s="1374">
        <v>13471.5</v>
      </c>
      <c r="H4589" s="1374">
        <v>0</v>
      </c>
      <c r="I4589" s="1374">
        <v>0</v>
      </c>
      <c r="J4589" s="1374">
        <v>319652.45</v>
      </c>
      <c r="K4589" s="1374">
        <v>-13471.5</v>
      </c>
      <c r="L4589" s="1374">
        <v>319652.45</v>
      </c>
    </row>
    <row r="4590" spans="1:12" ht="21">
      <c r="A4590" s="1372">
        <v>45535</v>
      </c>
      <c r="B4590" s="1373" t="s">
        <v>2397</v>
      </c>
      <c r="C4590" s="1373" t="s">
        <v>2467</v>
      </c>
      <c r="D4590" s="1373" t="s">
        <v>2468</v>
      </c>
      <c r="E4590" s="1373" t="s">
        <v>1973</v>
      </c>
      <c r="F4590" s="1373" t="s">
        <v>1974</v>
      </c>
      <c r="G4590" s="1374">
        <v>0</v>
      </c>
      <c r="H4590" s="1374">
        <v>0</v>
      </c>
      <c r="I4590" s="1374">
        <v>15422</v>
      </c>
      <c r="J4590" s="1374">
        <v>0</v>
      </c>
      <c r="K4590" s="1374">
        <v>0</v>
      </c>
      <c r="L4590" s="1374">
        <v>-15422</v>
      </c>
    </row>
    <row r="4591" spans="1:12" ht="21">
      <c r="A4591" s="1372">
        <v>45535</v>
      </c>
      <c r="B4591" s="1373" t="s">
        <v>2397</v>
      </c>
      <c r="C4591" s="1373" t="s">
        <v>2467</v>
      </c>
      <c r="D4591" s="1373" t="s">
        <v>2468</v>
      </c>
      <c r="E4591" s="1373" t="s">
        <v>757</v>
      </c>
      <c r="F4591" s="1373" t="s">
        <v>2233</v>
      </c>
      <c r="G4591" s="1375"/>
      <c r="H4591" s="1375"/>
      <c r="I4591" s="1375"/>
      <c r="J4591" s="1375"/>
      <c r="K4591" s="1375"/>
      <c r="L4591" s="1375"/>
    </row>
    <row r="4592" spans="1:12" ht="21">
      <c r="A4592" s="1372">
        <v>45535</v>
      </c>
      <c r="B4592" s="1373" t="s">
        <v>2397</v>
      </c>
      <c r="C4592" s="1373" t="s">
        <v>2467</v>
      </c>
      <c r="D4592" s="1373" t="s">
        <v>2468</v>
      </c>
      <c r="E4592" s="1373" t="s">
        <v>758</v>
      </c>
      <c r="F4592" s="1373" t="s">
        <v>445</v>
      </c>
      <c r="G4592" s="1374">
        <v>0</v>
      </c>
      <c r="H4592" s="1374">
        <v>0</v>
      </c>
      <c r="I4592" s="1374">
        <v>0</v>
      </c>
      <c r="J4592" s="1374">
        <v>29120762.219999999</v>
      </c>
      <c r="K4592" s="1374">
        <v>0</v>
      </c>
      <c r="L4592" s="1374">
        <v>29120762.219999999</v>
      </c>
    </row>
    <row r="4593" spans="1:12" ht="21">
      <c r="A4593" s="1372">
        <v>45535</v>
      </c>
      <c r="B4593" s="1373" t="s">
        <v>2397</v>
      </c>
      <c r="C4593" s="1373" t="s">
        <v>2467</v>
      </c>
      <c r="D4593" s="1373" t="s">
        <v>2468</v>
      </c>
      <c r="E4593" s="1373" t="s">
        <v>759</v>
      </c>
      <c r="F4593" s="1373" t="s">
        <v>177</v>
      </c>
      <c r="G4593" s="1375"/>
      <c r="H4593" s="1375"/>
      <c r="I4593" s="1375"/>
      <c r="J4593" s="1375"/>
      <c r="K4593" s="1375"/>
      <c r="L4593" s="1375"/>
    </row>
    <row r="4594" spans="1:12" ht="21">
      <c r="A4594" s="1372">
        <v>45535</v>
      </c>
      <c r="B4594" s="1373" t="s">
        <v>2397</v>
      </c>
      <c r="C4594" s="1373" t="s">
        <v>2467</v>
      </c>
      <c r="D4594" s="1373" t="s">
        <v>2468</v>
      </c>
      <c r="E4594" s="1373" t="s">
        <v>760</v>
      </c>
      <c r="F4594" s="1373" t="s">
        <v>2234</v>
      </c>
      <c r="G4594" s="1375"/>
      <c r="H4594" s="1375"/>
      <c r="I4594" s="1375"/>
      <c r="J4594" s="1375"/>
      <c r="K4594" s="1375"/>
      <c r="L4594" s="1375"/>
    </row>
    <row r="4595" spans="1:12" ht="21">
      <c r="A4595" s="1372">
        <v>45535</v>
      </c>
      <c r="B4595" s="1373" t="s">
        <v>2397</v>
      </c>
      <c r="C4595" s="1373" t="s">
        <v>2467</v>
      </c>
      <c r="D4595" s="1373" t="s">
        <v>2468</v>
      </c>
      <c r="E4595" s="1373" t="s">
        <v>761</v>
      </c>
      <c r="F4595" s="1373" t="s">
        <v>2235</v>
      </c>
      <c r="G4595" s="1375"/>
      <c r="H4595" s="1375"/>
      <c r="I4595" s="1375"/>
      <c r="J4595" s="1375"/>
      <c r="K4595" s="1375"/>
      <c r="L4595" s="1375"/>
    </row>
    <row r="4596" spans="1:12" ht="21">
      <c r="A4596" s="1372">
        <v>45535</v>
      </c>
      <c r="B4596" s="1373" t="s">
        <v>2397</v>
      </c>
      <c r="C4596" s="1373" t="s">
        <v>2467</v>
      </c>
      <c r="D4596" s="1373" t="s">
        <v>2468</v>
      </c>
      <c r="E4596" s="1373" t="s">
        <v>762</v>
      </c>
      <c r="F4596" s="1373" t="s">
        <v>180</v>
      </c>
      <c r="G4596" s="1375"/>
      <c r="H4596" s="1375"/>
      <c r="I4596" s="1375"/>
      <c r="J4596" s="1375"/>
      <c r="K4596" s="1375"/>
      <c r="L4596" s="1375"/>
    </row>
    <row r="4597" spans="1:12" ht="21">
      <c r="A4597" s="1372">
        <v>45535</v>
      </c>
      <c r="B4597" s="1373" t="s">
        <v>2397</v>
      </c>
      <c r="C4597" s="1373" t="s">
        <v>2467</v>
      </c>
      <c r="D4597" s="1373" t="s">
        <v>2468</v>
      </c>
      <c r="E4597" s="1373" t="s">
        <v>763</v>
      </c>
      <c r="F4597" s="1373" t="s">
        <v>1684</v>
      </c>
      <c r="G4597" s="1375"/>
      <c r="H4597" s="1375"/>
      <c r="I4597" s="1375"/>
      <c r="J4597" s="1375"/>
      <c r="K4597" s="1375"/>
      <c r="L4597" s="1375"/>
    </row>
    <row r="4598" spans="1:12" ht="21">
      <c r="A4598" s="1372">
        <v>45535</v>
      </c>
      <c r="B4598" s="1373" t="s">
        <v>2397</v>
      </c>
      <c r="C4598" s="1373" t="s">
        <v>2467</v>
      </c>
      <c r="D4598" s="1373" t="s">
        <v>2468</v>
      </c>
      <c r="E4598" s="1373" t="s">
        <v>764</v>
      </c>
      <c r="F4598" s="1373" t="s">
        <v>181</v>
      </c>
      <c r="G4598" s="1375"/>
      <c r="H4598" s="1375"/>
      <c r="I4598" s="1375"/>
      <c r="J4598" s="1375"/>
      <c r="K4598" s="1375"/>
      <c r="L4598" s="1375"/>
    </row>
    <row r="4599" spans="1:12" ht="21">
      <c r="A4599" s="1372">
        <v>45535</v>
      </c>
      <c r="B4599" s="1373" t="s">
        <v>2397</v>
      </c>
      <c r="C4599" s="1373" t="s">
        <v>2467</v>
      </c>
      <c r="D4599" s="1373" t="s">
        <v>2468</v>
      </c>
      <c r="E4599" s="1373" t="s">
        <v>765</v>
      </c>
      <c r="F4599" s="1373" t="s">
        <v>182</v>
      </c>
      <c r="G4599" s="1375"/>
      <c r="H4599" s="1375"/>
      <c r="I4599" s="1375"/>
      <c r="J4599" s="1375"/>
      <c r="K4599" s="1375"/>
      <c r="L4599" s="1375"/>
    </row>
    <row r="4600" spans="1:12" ht="21">
      <c r="A4600" s="1372">
        <v>45535</v>
      </c>
      <c r="B4600" s="1373" t="s">
        <v>2397</v>
      </c>
      <c r="C4600" s="1373" t="s">
        <v>2467</v>
      </c>
      <c r="D4600" s="1373" t="s">
        <v>2468</v>
      </c>
      <c r="E4600" s="1373" t="s">
        <v>766</v>
      </c>
      <c r="F4600" s="1373" t="s">
        <v>183</v>
      </c>
      <c r="G4600" s="1375"/>
      <c r="H4600" s="1375"/>
      <c r="I4600" s="1375"/>
      <c r="J4600" s="1375"/>
      <c r="K4600" s="1375"/>
      <c r="L4600" s="1375"/>
    </row>
    <row r="4601" spans="1:12" ht="21">
      <c r="A4601" s="1372">
        <v>45535</v>
      </c>
      <c r="B4601" s="1373" t="s">
        <v>2397</v>
      </c>
      <c r="C4601" s="1373" t="s">
        <v>2467</v>
      </c>
      <c r="D4601" s="1373" t="s">
        <v>2468</v>
      </c>
      <c r="E4601" s="1373" t="s">
        <v>767</v>
      </c>
      <c r="F4601" s="1373" t="s">
        <v>184</v>
      </c>
      <c r="G4601" s="1375"/>
      <c r="H4601" s="1375"/>
      <c r="I4601" s="1375"/>
      <c r="J4601" s="1375"/>
      <c r="K4601" s="1375"/>
      <c r="L4601" s="1375"/>
    </row>
    <row r="4602" spans="1:12" ht="21">
      <c r="A4602" s="1372">
        <v>45535</v>
      </c>
      <c r="B4602" s="1373" t="s">
        <v>2397</v>
      </c>
      <c r="C4602" s="1373" t="s">
        <v>2467</v>
      </c>
      <c r="D4602" s="1373" t="s">
        <v>2468</v>
      </c>
      <c r="E4602" s="1373" t="s">
        <v>768</v>
      </c>
      <c r="F4602" s="1373" t="s">
        <v>2236</v>
      </c>
      <c r="G4602" s="1375"/>
      <c r="H4602" s="1375"/>
      <c r="I4602" s="1375"/>
      <c r="J4602" s="1375"/>
      <c r="K4602" s="1375"/>
      <c r="L4602" s="1375"/>
    </row>
    <row r="4603" spans="1:12" ht="21">
      <c r="A4603" s="1372">
        <v>45535</v>
      </c>
      <c r="B4603" s="1373" t="s">
        <v>2397</v>
      </c>
      <c r="C4603" s="1373" t="s">
        <v>2467</v>
      </c>
      <c r="D4603" s="1373" t="s">
        <v>2468</v>
      </c>
      <c r="E4603" s="1373" t="s">
        <v>1830</v>
      </c>
      <c r="F4603" s="1373" t="s">
        <v>1831</v>
      </c>
      <c r="G4603" s="1375"/>
      <c r="H4603" s="1375"/>
      <c r="I4603" s="1375"/>
      <c r="J4603" s="1375"/>
      <c r="K4603" s="1375"/>
      <c r="L4603" s="1375"/>
    </row>
    <row r="4604" spans="1:12" ht="21">
      <c r="A4604" s="1372">
        <v>45535</v>
      </c>
      <c r="B4604" s="1373" t="s">
        <v>2397</v>
      </c>
      <c r="C4604" s="1373" t="s">
        <v>2467</v>
      </c>
      <c r="D4604" s="1373" t="s">
        <v>2468</v>
      </c>
      <c r="E4604" s="1373" t="s">
        <v>769</v>
      </c>
      <c r="F4604" s="1373" t="s">
        <v>185</v>
      </c>
      <c r="G4604" s="1375"/>
      <c r="H4604" s="1375"/>
      <c r="I4604" s="1375"/>
      <c r="J4604" s="1375"/>
      <c r="K4604" s="1375"/>
      <c r="L4604" s="1375"/>
    </row>
    <row r="4605" spans="1:12" ht="21">
      <c r="A4605" s="1372">
        <v>45535</v>
      </c>
      <c r="B4605" s="1373" t="s">
        <v>2397</v>
      </c>
      <c r="C4605" s="1373" t="s">
        <v>2467</v>
      </c>
      <c r="D4605" s="1373" t="s">
        <v>2468</v>
      </c>
      <c r="E4605" s="1373" t="s">
        <v>770</v>
      </c>
      <c r="F4605" s="1373" t="s">
        <v>2237</v>
      </c>
      <c r="G4605" s="1375"/>
      <c r="H4605" s="1375"/>
      <c r="I4605" s="1375"/>
      <c r="J4605" s="1375"/>
      <c r="K4605" s="1375"/>
      <c r="L4605" s="1375"/>
    </row>
    <row r="4606" spans="1:12" ht="21">
      <c r="A4606" s="1372">
        <v>45535</v>
      </c>
      <c r="B4606" s="1373" t="s">
        <v>2397</v>
      </c>
      <c r="C4606" s="1373" t="s">
        <v>2467</v>
      </c>
      <c r="D4606" s="1373" t="s">
        <v>2468</v>
      </c>
      <c r="E4606" s="1373" t="s">
        <v>771</v>
      </c>
      <c r="F4606" s="1373" t="s">
        <v>2238</v>
      </c>
      <c r="G4606" s="1375"/>
      <c r="H4606" s="1375"/>
      <c r="I4606" s="1375"/>
      <c r="J4606" s="1375"/>
      <c r="K4606" s="1375"/>
      <c r="L4606" s="1375"/>
    </row>
    <row r="4607" spans="1:12" ht="21">
      <c r="A4607" s="1372">
        <v>45535</v>
      </c>
      <c r="B4607" s="1373" t="s">
        <v>2397</v>
      </c>
      <c r="C4607" s="1373" t="s">
        <v>2467</v>
      </c>
      <c r="D4607" s="1373" t="s">
        <v>2468</v>
      </c>
      <c r="E4607" s="1373" t="s">
        <v>772</v>
      </c>
      <c r="F4607" s="1373" t="s">
        <v>2239</v>
      </c>
      <c r="G4607" s="1375"/>
      <c r="H4607" s="1375"/>
      <c r="I4607" s="1375"/>
      <c r="J4607" s="1375"/>
      <c r="K4607" s="1375"/>
      <c r="L4607" s="1375"/>
    </row>
    <row r="4608" spans="1:12" ht="21">
      <c r="A4608" s="1372">
        <v>45535</v>
      </c>
      <c r="B4608" s="1373" t="s">
        <v>2397</v>
      </c>
      <c r="C4608" s="1373" t="s">
        <v>2467</v>
      </c>
      <c r="D4608" s="1373" t="s">
        <v>2468</v>
      </c>
      <c r="E4608" s="1373" t="s">
        <v>773</v>
      </c>
      <c r="F4608" s="1373" t="s">
        <v>2240</v>
      </c>
      <c r="G4608" s="1375"/>
      <c r="H4608" s="1375"/>
      <c r="I4608" s="1375"/>
      <c r="J4608" s="1375"/>
      <c r="K4608" s="1375"/>
      <c r="L4608" s="1375"/>
    </row>
    <row r="4609" spans="1:12" ht="21">
      <c r="A4609" s="1372">
        <v>45535</v>
      </c>
      <c r="B4609" s="1373" t="s">
        <v>2397</v>
      </c>
      <c r="C4609" s="1373" t="s">
        <v>2467</v>
      </c>
      <c r="D4609" s="1373" t="s">
        <v>2468</v>
      </c>
      <c r="E4609" s="1373" t="s">
        <v>774</v>
      </c>
      <c r="F4609" s="1373" t="s">
        <v>186</v>
      </c>
      <c r="G4609" s="1375"/>
      <c r="H4609" s="1375"/>
      <c r="I4609" s="1375"/>
      <c r="J4609" s="1375"/>
      <c r="K4609" s="1375"/>
      <c r="L4609" s="1375"/>
    </row>
    <row r="4610" spans="1:12" ht="21">
      <c r="A4610" s="1372">
        <v>45535</v>
      </c>
      <c r="B4610" s="1373" t="s">
        <v>2397</v>
      </c>
      <c r="C4610" s="1373" t="s">
        <v>2467</v>
      </c>
      <c r="D4610" s="1373" t="s">
        <v>2468</v>
      </c>
      <c r="E4610" s="1373" t="s">
        <v>775</v>
      </c>
      <c r="F4610" s="1373" t="s">
        <v>187</v>
      </c>
      <c r="G4610" s="1374">
        <v>610</v>
      </c>
      <c r="H4610" s="1374">
        <v>0</v>
      </c>
      <c r="I4610" s="1374">
        <v>0</v>
      </c>
      <c r="J4610" s="1374">
        <v>0</v>
      </c>
      <c r="K4610" s="1374">
        <v>-610</v>
      </c>
      <c r="L4610" s="1374">
        <v>0</v>
      </c>
    </row>
    <row r="4611" spans="1:12" ht="21">
      <c r="A4611" s="1372">
        <v>45535</v>
      </c>
      <c r="B4611" s="1373" t="s">
        <v>2397</v>
      </c>
      <c r="C4611" s="1373" t="s">
        <v>2467</v>
      </c>
      <c r="D4611" s="1373" t="s">
        <v>2468</v>
      </c>
      <c r="E4611" s="1373" t="s">
        <v>776</v>
      </c>
      <c r="F4611" s="1373" t="s">
        <v>188</v>
      </c>
      <c r="G4611" s="1375"/>
      <c r="H4611" s="1375"/>
      <c r="I4611" s="1375"/>
      <c r="J4611" s="1375"/>
      <c r="K4611" s="1375"/>
      <c r="L4611" s="1375"/>
    </row>
    <row r="4612" spans="1:12" ht="21">
      <c r="A4612" s="1372">
        <v>45535</v>
      </c>
      <c r="B4612" s="1373" t="s">
        <v>2397</v>
      </c>
      <c r="C4612" s="1373" t="s">
        <v>2467</v>
      </c>
      <c r="D4612" s="1373" t="s">
        <v>2468</v>
      </c>
      <c r="E4612" s="1373" t="s">
        <v>777</v>
      </c>
      <c r="F4612" s="1373" t="s">
        <v>1211</v>
      </c>
      <c r="G4612" s="1374">
        <v>215</v>
      </c>
      <c r="H4612" s="1374">
        <v>11460</v>
      </c>
      <c r="I4612" s="1374">
        <v>0</v>
      </c>
      <c r="J4612" s="1374">
        <v>170519.5</v>
      </c>
      <c r="K4612" s="1374">
        <v>11245</v>
      </c>
      <c r="L4612" s="1374">
        <v>170519.5</v>
      </c>
    </row>
    <row r="4613" spans="1:12" ht="21">
      <c r="A4613" s="1372">
        <v>45535</v>
      </c>
      <c r="B4613" s="1373" t="s">
        <v>2397</v>
      </c>
      <c r="C4613" s="1373" t="s">
        <v>2467</v>
      </c>
      <c r="D4613" s="1373" t="s">
        <v>2468</v>
      </c>
      <c r="E4613" s="1373" t="s">
        <v>778</v>
      </c>
      <c r="F4613" s="1373" t="s">
        <v>189</v>
      </c>
      <c r="G4613" s="1374">
        <v>0</v>
      </c>
      <c r="H4613" s="1374">
        <v>22100</v>
      </c>
      <c r="I4613" s="1374">
        <v>0</v>
      </c>
      <c r="J4613" s="1374">
        <v>104400</v>
      </c>
      <c r="K4613" s="1374">
        <v>22100</v>
      </c>
      <c r="L4613" s="1374">
        <v>104400</v>
      </c>
    </row>
    <row r="4614" spans="1:12" ht="21">
      <c r="A4614" s="1372">
        <v>45535</v>
      </c>
      <c r="B4614" s="1373" t="s">
        <v>2397</v>
      </c>
      <c r="C4614" s="1373" t="s">
        <v>2467</v>
      </c>
      <c r="D4614" s="1373" t="s">
        <v>2468</v>
      </c>
      <c r="E4614" s="1373" t="s">
        <v>779</v>
      </c>
      <c r="F4614" s="1373" t="s">
        <v>412</v>
      </c>
      <c r="G4614" s="1374">
        <v>0</v>
      </c>
      <c r="H4614" s="1374">
        <v>4807.55</v>
      </c>
      <c r="I4614" s="1374">
        <v>0</v>
      </c>
      <c r="J4614" s="1374">
        <v>106233.48</v>
      </c>
      <c r="K4614" s="1374">
        <v>4807.55</v>
      </c>
      <c r="L4614" s="1374">
        <v>106233.48</v>
      </c>
    </row>
    <row r="4615" spans="1:12" ht="21">
      <c r="A4615" s="1372">
        <v>45535</v>
      </c>
      <c r="B4615" s="1373" t="s">
        <v>2397</v>
      </c>
      <c r="C4615" s="1373" t="s">
        <v>2467</v>
      </c>
      <c r="D4615" s="1373" t="s">
        <v>2468</v>
      </c>
      <c r="E4615" s="1373" t="s">
        <v>780</v>
      </c>
      <c r="F4615" s="1373" t="s">
        <v>190</v>
      </c>
      <c r="G4615" s="1374">
        <v>0</v>
      </c>
      <c r="H4615" s="1374">
        <v>0</v>
      </c>
      <c r="I4615" s="1374">
        <v>0</v>
      </c>
      <c r="J4615" s="1374">
        <v>2031</v>
      </c>
      <c r="K4615" s="1374">
        <v>0</v>
      </c>
      <c r="L4615" s="1374">
        <v>2031</v>
      </c>
    </row>
    <row r="4616" spans="1:12" ht="21">
      <c r="A4616" s="1372">
        <v>45535</v>
      </c>
      <c r="B4616" s="1373" t="s">
        <v>2397</v>
      </c>
      <c r="C4616" s="1373" t="s">
        <v>2467</v>
      </c>
      <c r="D4616" s="1373" t="s">
        <v>2468</v>
      </c>
      <c r="E4616" s="1373" t="s">
        <v>781</v>
      </c>
      <c r="F4616" s="1373" t="s">
        <v>191</v>
      </c>
      <c r="G4616" s="1374">
        <v>0</v>
      </c>
      <c r="H4616" s="1374">
        <v>40510</v>
      </c>
      <c r="I4616" s="1374">
        <v>0</v>
      </c>
      <c r="J4616" s="1374">
        <v>119035.5</v>
      </c>
      <c r="K4616" s="1374">
        <v>40510</v>
      </c>
      <c r="L4616" s="1374">
        <v>119035.5</v>
      </c>
    </row>
    <row r="4617" spans="1:12" ht="21">
      <c r="A4617" s="1372">
        <v>45535</v>
      </c>
      <c r="B4617" s="1373" t="s">
        <v>2397</v>
      </c>
      <c r="C4617" s="1373" t="s">
        <v>2467</v>
      </c>
      <c r="D4617" s="1373" t="s">
        <v>2468</v>
      </c>
      <c r="E4617" s="1373" t="s">
        <v>782</v>
      </c>
      <c r="F4617" s="1373" t="s">
        <v>192</v>
      </c>
      <c r="G4617" s="1374">
        <v>15230.5</v>
      </c>
      <c r="H4617" s="1374">
        <v>329838.5</v>
      </c>
      <c r="I4617" s="1374">
        <v>0</v>
      </c>
      <c r="J4617" s="1374">
        <v>3786132.23</v>
      </c>
      <c r="K4617" s="1374">
        <v>314608</v>
      </c>
      <c r="L4617" s="1374">
        <v>3786132.23</v>
      </c>
    </row>
    <row r="4618" spans="1:12" ht="21">
      <c r="A4618" s="1372">
        <v>45535</v>
      </c>
      <c r="B4618" s="1373" t="s">
        <v>2397</v>
      </c>
      <c r="C4618" s="1373" t="s">
        <v>2467</v>
      </c>
      <c r="D4618" s="1373" t="s">
        <v>2468</v>
      </c>
      <c r="E4618" s="1373" t="s">
        <v>783</v>
      </c>
      <c r="F4618" s="1373" t="s">
        <v>193</v>
      </c>
      <c r="G4618" s="1374">
        <v>5053</v>
      </c>
      <c r="H4618" s="1374">
        <v>230876.21</v>
      </c>
      <c r="I4618" s="1374">
        <v>0</v>
      </c>
      <c r="J4618" s="1374">
        <v>2729147.31</v>
      </c>
      <c r="K4618" s="1374">
        <v>225823.21</v>
      </c>
      <c r="L4618" s="1374">
        <v>2729147.31</v>
      </c>
    </row>
    <row r="4619" spans="1:12" ht="21">
      <c r="A4619" s="1372">
        <v>45535</v>
      </c>
      <c r="B4619" s="1373" t="s">
        <v>2397</v>
      </c>
      <c r="C4619" s="1373" t="s">
        <v>2467</v>
      </c>
      <c r="D4619" s="1373" t="s">
        <v>2468</v>
      </c>
      <c r="E4619" s="1373" t="s">
        <v>784</v>
      </c>
      <c r="F4619" s="1373" t="s">
        <v>2241</v>
      </c>
      <c r="G4619" s="1374">
        <v>0</v>
      </c>
      <c r="H4619" s="1374">
        <v>0</v>
      </c>
      <c r="I4619" s="1374">
        <v>0</v>
      </c>
      <c r="J4619" s="1374">
        <v>5316</v>
      </c>
      <c r="K4619" s="1374">
        <v>0</v>
      </c>
      <c r="L4619" s="1374">
        <v>5316</v>
      </c>
    </row>
    <row r="4620" spans="1:12" ht="21">
      <c r="A4620" s="1372">
        <v>45535</v>
      </c>
      <c r="B4620" s="1373" t="s">
        <v>2397</v>
      </c>
      <c r="C4620" s="1373" t="s">
        <v>2467</v>
      </c>
      <c r="D4620" s="1373" t="s">
        <v>2468</v>
      </c>
      <c r="E4620" s="1373" t="s">
        <v>785</v>
      </c>
      <c r="F4620" s="1373" t="s">
        <v>2242</v>
      </c>
      <c r="G4620" s="1374">
        <v>0</v>
      </c>
      <c r="H4620" s="1374">
        <v>0</v>
      </c>
      <c r="I4620" s="1374">
        <v>0</v>
      </c>
      <c r="J4620" s="1374">
        <v>4551</v>
      </c>
      <c r="K4620" s="1374">
        <v>0</v>
      </c>
      <c r="L4620" s="1374">
        <v>4551</v>
      </c>
    </row>
    <row r="4621" spans="1:12" ht="21">
      <c r="A4621" s="1372">
        <v>45535</v>
      </c>
      <c r="B4621" s="1373" t="s">
        <v>2397</v>
      </c>
      <c r="C4621" s="1373" t="s">
        <v>2467</v>
      </c>
      <c r="D4621" s="1373" t="s">
        <v>2468</v>
      </c>
      <c r="E4621" s="1373" t="s">
        <v>786</v>
      </c>
      <c r="F4621" s="1373" t="s">
        <v>2243</v>
      </c>
      <c r="G4621" s="1374">
        <v>0</v>
      </c>
      <c r="H4621" s="1374">
        <v>0</v>
      </c>
      <c r="I4621" s="1374">
        <v>470.93</v>
      </c>
      <c r="J4621" s="1374">
        <v>0</v>
      </c>
      <c r="K4621" s="1374">
        <v>0</v>
      </c>
      <c r="L4621" s="1374">
        <v>-470.93</v>
      </c>
    </row>
    <row r="4622" spans="1:12" ht="21">
      <c r="A4622" s="1372">
        <v>45535</v>
      </c>
      <c r="B4622" s="1373" t="s">
        <v>2397</v>
      </c>
      <c r="C4622" s="1373" t="s">
        <v>2467</v>
      </c>
      <c r="D4622" s="1373" t="s">
        <v>2468</v>
      </c>
      <c r="E4622" s="1373" t="s">
        <v>787</v>
      </c>
      <c r="F4622" s="1373" t="s">
        <v>2244</v>
      </c>
      <c r="G4622" s="1375"/>
      <c r="H4622" s="1375"/>
      <c r="I4622" s="1375"/>
      <c r="J4622" s="1375"/>
      <c r="K4622" s="1375"/>
      <c r="L4622" s="1375"/>
    </row>
    <row r="4623" spans="1:12" ht="21">
      <c r="A4623" s="1372">
        <v>45535</v>
      </c>
      <c r="B4623" s="1373" t="s">
        <v>2397</v>
      </c>
      <c r="C4623" s="1373" t="s">
        <v>2467</v>
      </c>
      <c r="D4623" s="1373" t="s">
        <v>2468</v>
      </c>
      <c r="E4623" s="1373" t="s">
        <v>788</v>
      </c>
      <c r="F4623" s="1373" t="s">
        <v>194</v>
      </c>
      <c r="G4623" s="1374">
        <v>5467.5</v>
      </c>
      <c r="H4623" s="1374">
        <v>567264.42000000004</v>
      </c>
      <c r="I4623" s="1374">
        <v>0</v>
      </c>
      <c r="J4623" s="1374">
        <v>9818767.0199999996</v>
      </c>
      <c r="K4623" s="1374">
        <v>561796.92000000004</v>
      </c>
      <c r="L4623" s="1374">
        <v>9818767.0199999996</v>
      </c>
    </row>
    <row r="4624" spans="1:12" ht="21">
      <c r="A4624" s="1372">
        <v>45535</v>
      </c>
      <c r="B4624" s="1373" t="s">
        <v>2397</v>
      </c>
      <c r="C4624" s="1373" t="s">
        <v>2467</v>
      </c>
      <c r="D4624" s="1373" t="s">
        <v>2468</v>
      </c>
      <c r="E4624" s="1373" t="s">
        <v>789</v>
      </c>
      <c r="F4624" s="1373" t="s">
        <v>195</v>
      </c>
      <c r="G4624" s="1374">
        <v>7</v>
      </c>
      <c r="H4624" s="1374">
        <v>140705</v>
      </c>
      <c r="I4624" s="1374">
        <v>0</v>
      </c>
      <c r="J4624" s="1374">
        <v>2084430.31</v>
      </c>
      <c r="K4624" s="1374">
        <v>140698</v>
      </c>
      <c r="L4624" s="1374">
        <v>2084430.31</v>
      </c>
    </row>
    <row r="4625" spans="1:12" ht="21">
      <c r="A4625" s="1372">
        <v>45535</v>
      </c>
      <c r="B4625" s="1373" t="s">
        <v>2397</v>
      </c>
      <c r="C4625" s="1373" t="s">
        <v>2467</v>
      </c>
      <c r="D4625" s="1373" t="s">
        <v>2468</v>
      </c>
      <c r="E4625" s="1373" t="s">
        <v>790</v>
      </c>
      <c r="F4625" s="1373" t="s">
        <v>2245</v>
      </c>
      <c r="G4625" s="1374">
        <v>31440.720000000001</v>
      </c>
      <c r="H4625" s="1374">
        <v>0</v>
      </c>
      <c r="I4625" s="1374">
        <v>432408.81</v>
      </c>
      <c r="J4625" s="1374">
        <v>0</v>
      </c>
      <c r="K4625" s="1374">
        <v>-31440.720000000001</v>
      </c>
      <c r="L4625" s="1374">
        <v>-432408.81</v>
      </c>
    </row>
    <row r="4626" spans="1:12" ht="21">
      <c r="A4626" s="1372">
        <v>45535</v>
      </c>
      <c r="B4626" s="1373" t="s">
        <v>2397</v>
      </c>
      <c r="C4626" s="1373" t="s">
        <v>2467</v>
      </c>
      <c r="D4626" s="1373" t="s">
        <v>2468</v>
      </c>
      <c r="E4626" s="1373" t="s">
        <v>791</v>
      </c>
      <c r="F4626" s="1373" t="s">
        <v>2246</v>
      </c>
      <c r="G4626" s="1374">
        <v>0</v>
      </c>
      <c r="H4626" s="1374">
        <v>24624.84</v>
      </c>
      <c r="I4626" s="1374">
        <v>0</v>
      </c>
      <c r="J4626" s="1374">
        <v>266184.89</v>
      </c>
      <c r="K4626" s="1374">
        <v>24624.84</v>
      </c>
      <c r="L4626" s="1374">
        <v>266184.89</v>
      </c>
    </row>
    <row r="4627" spans="1:12" ht="21">
      <c r="A4627" s="1372">
        <v>45535</v>
      </c>
      <c r="B4627" s="1373" t="s">
        <v>2397</v>
      </c>
      <c r="C4627" s="1373" t="s">
        <v>2467</v>
      </c>
      <c r="D4627" s="1373" t="s">
        <v>2468</v>
      </c>
      <c r="E4627" s="1373" t="s">
        <v>792</v>
      </c>
      <c r="F4627" s="1373" t="s">
        <v>198</v>
      </c>
      <c r="G4627" s="1374">
        <v>1955</v>
      </c>
      <c r="H4627" s="1374">
        <v>26797.5</v>
      </c>
      <c r="I4627" s="1374">
        <v>0</v>
      </c>
      <c r="J4627" s="1374">
        <v>282157.94</v>
      </c>
      <c r="K4627" s="1374">
        <v>24842.5</v>
      </c>
      <c r="L4627" s="1374">
        <v>282157.94</v>
      </c>
    </row>
    <row r="4628" spans="1:12" ht="21">
      <c r="A4628" s="1372">
        <v>45535</v>
      </c>
      <c r="B4628" s="1373" t="s">
        <v>2397</v>
      </c>
      <c r="C4628" s="1373" t="s">
        <v>2467</v>
      </c>
      <c r="D4628" s="1373" t="s">
        <v>2468</v>
      </c>
      <c r="E4628" s="1373" t="s">
        <v>793</v>
      </c>
      <c r="F4628" s="1373" t="s">
        <v>199</v>
      </c>
      <c r="G4628" s="1374">
        <v>140</v>
      </c>
      <c r="H4628" s="1374">
        <v>9719.4</v>
      </c>
      <c r="I4628" s="1374">
        <v>0</v>
      </c>
      <c r="J4628" s="1374">
        <v>422024.83</v>
      </c>
      <c r="K4628" s="1374">
        <v>9579.4</v>
      </c>
      <c r="L4628" s="1374">
        <v>422024.83</v>
      </c>
    </row>
    <row r="4629" spans="1:12" ht="21">
      <c r="A4629" s="1372">
        <v>45535</v>
      </c>
      <c r="B4629" s="1373" t="s">
        <v>2397</v>
      </c>
      <c r="C4629" s="1373" t="s">
        <v>2467</v>
      </c>
      <c r="D4629" s="1373" t="s">
        <v>2468</v>
      </c>
      <c r="E4629" s="1373" t="s">
        <v>794</v>
      </c>
      <c r="F4629" s="1373" t="s">
        <v>2247</v>
      </c>
      <c r="G4629" s="1374">
        <v>43</v>
      </c>
      <c r="H4629" s="1374">
        <v>108463.4</v>
      </c>
      <c r="I4629" s="1374">
        <v>0</v>
      </c>
      <c r="J4629" s="1374">
        <v>1602417.09</v>
      </c>
      <c r="K4629" s="1374">
        <v>108420.4</v>
      </c>
      <c r="L4629" s="1374">
        <v>1602417.09</v>
      </c>
    </row>
    <row r="4630" spans="1:12" ht="21">
      <c r="A4630" s="1372">
        <v>45535</v>
      </c>
      <c r="B4630" s="1373" t="s">
        <v>2397</v>
      </c>
      <c r="C4630" s="1373" t="s">
        <v>2467</v>
      </c>
      <c r="D4630" s="1373" t="s">
        <v>2468</v>
      </c>
      <c r="E4630" s="1373" t="s">
        <v>795</v>
      </c>
      <c r="F4630" s="1373" t="s">
        <v>2248</v>
      </c>
      <c r="G4630" s="1374">
        <v>0</v>
      </c>
      <c r="H4630" s="1374">
        <v>48363</v>
      </c>
      <c r="I4630" s="1374">
        <v>0</v>
      </c>
      <c r="J4630" s="1374">
        <v>437101.79</v>
      </c>
      <c r="K4630" s="1374">
        <v>48363</v>
      </c>
      <c r="L4630" s="1374">
        <v>437101.79</v>
      </c>
    </row>
    <row r="4631" spans="1:12" ht="21">
      <c r="A4631" s="1372">
        <v>45535</v>
      </c>
      <c r="B4631" s="1373" t="s">
        <v>2397</v>
      </c>
      <c r="C4631" s="1373" t="s">
        <v>2467</v>
      </c>
      <c r="D4631" s="1373" t="s">
        <v>2468</v>
      </c>
      <c r="E4631" s="1373" t="s">
        <v>796</v>
      </c>
      <c r="F4631" s="1373" t="s">
        <v>2249</v>
      </c>
      <c r="G4631" s="1374">
        <v>0</v>
      </c>
      <c r="H4631" s="1374">
        <v>0</v>
      </c>
      <c r="I4631" s="1374">
        <v>109923.94</v>
      </c>
      <c r="J4631" s="1374">
        <v>0</v>
      </c>
      <c r="K4631" s="1374">
        <v>0</v>
      </c>
      <c r="L4631" s="1374">
        <v>-109923.94</v>
      </c>
    </row>
    <row r="4632" spans="1:12" ht="21">
      <c r="A4632" s="1372">
        <v>45535</v>
      </c>
      <c r="B4632" s="1373" t="s">
        <v>2397</v>
      </c>
      <c r="C4632" s="1373" t="s">
        <v>2467</v>
      </c>
      <c r="D4632" s="1373" t="s">
        <v>2468</v>
      </c>
      <c r="E4632" s="1373" t="s">
        <v>797</v>
      </c>
      <c r="F4632" s="1373" t="s">
        <v>2250</v>
      </c>
      <c r="G4632" s="1374">
        <v>0</v>
      </c>
      <c r="H4632" s="1374">
        <v>2460.81</v>
      </c>
      <c r="I4632" s="1374">
        <v>0</v>
      </c>
      <c r="J4632" s="1374">
        <v>25364.400000000001</v>
      </c>
      <c r="K4632" s="1374">
        <v>2460.81</v>
      </c>
      <c r="L4632" s="1374">
        <v>25364.400000000001</v>
      </c>
    </row>
    <row r="4633" spans="1:12" ht="21">
      <c r="A4633" s="1372">
        <v>45535</v>
      </c>
      <c r="B4633" s="1373" t="s">
        <v>2397</v>
      </c>
      <c r="C4633" s="1373" t="s">
        <v>2467</v>
      </c>
      <c r="D4633" s="1373" t="s">
        <v>2468</v>
      </c>
      <c r="E4633" s="1373" t="s">
        <v>798</v>
      </c>
      <c r="F4633" s="1373" t="s">
        <v>1685</v>
      </c>
      <c r="G4633" s="1374">
        <v>0</v>
      </c>
      <c r="H4633" s="1374">
        <v>2310</v>
      </c>
      <c r="I4633" s="1374">
        <v>0</v>
      </c>
      <c r="J4633" s="1374">
        <v>66806.5</v>
      </c>
      <c r="K4633" s="1374">
        <v>2310</v>
      </c>
      <c r="L4633" s="1374">
        <v>66806.5</v>
      </c>
    </row>
    <row r="4634" spans="1:12" ht="21">
      <c r="A4634" s="1372">
        <v>45535</v>
      </c>
      <c r="B4634" s="1373" t="s">
        <v>2397</v>
      </c>
      <c r="C4634" s="1373" t="s">
        <v>2467</v>
      </c>
      <c r="D4634" s="1373" t="s">
        <v>2468</v>
      </c>
      <c r="E4634" s="1373" t="s">
        <v>799</v>
      </c>
      <c r="F4634" s="1373" t="s">
        <v>2251</v>
      </c>
      <c r="G4634" s="1374">
        <v>0</v>
      </c>
      <c r="H4634" s="1374">
        <v>0</v>
      </c>
      <c r="I4634" s="1374">
        <v>0</v>
      </c>
      <c r="J4634" s="1374">
        <v>14090.5</v>
      </c>
      <c r="K4634" s="1374">
        <v>0</v>
      </c>
      <c r="L4634" s="1374">
        <v>14090.5</v>
      </c>
    </row>
    <row r="4635" spans="1:12" ht="21">
      <c r="A4635" s="1372">
        <v>45535</v>
      </c>
      <c r="B4635" s="1373" t="s">
        <v>2397</v>
      </c>
      <c r="C4635" s="1373" t="s">
        <v>2467</v>
      </c>
      <c r="D4635" s="1373" t="s">
        <v>2468</v>
      </c>
      <c r="E4635" s="1373" t="s">
        <v>800</v>
      </c>
      <c r="F4635" s="1373" t="s">
        <v>2252</v>
      </c>
      <c r="G4635" s="1374">
        <v>0</v>
      </c>
      <c r="H4635" s="1374">
        <v>0</v>
      </c>
      <c r="I4635" s="1374">
        <v>363.66</v>
      </c>
      <c r="J4635" s="1374">
        <v>0</v>
      </c>
      <c r="K4635" s="1374">
        <v>0</v>
      </c>
      <c r="L4635" s="1374">
        <v>-363.66</v>
      </c>
    </row>
    <row r="4636" spans="1:12" ht="21">
      <c r="A4636" s="1372">
        <v>45535</v>
      </c>
      <c r="B4636" s="1373" t="s">
        <v>2397</v>
      </c>
      <c r="C4636" s="1373" t="s">
        <v>2467</v>
      </c>
      <c r="D4636" s="1373" t="s">
        <v>2468</v>
      </c>
      <c r="E4636" s="1373" t="s">
        <v>801</v>
      </c>
      <c r="F4636" s="1373" t="s">
        <v>2253</v>
      </c>
      <c r="G4636" s="1374">
        <v>0</v>
      </c>
      <c r="H4636" s="1374">
        <v>3504.14</v>
      </c>
      <c r="I4636" s="1374">
        <v>0</v>
      </c>
      <c r="J4636" s="1374">
        <v>13894.75</v>
      </c>
      <c r="K4636" s="1374">
        <v>3504.14</v>
      </c>
      <c r="L4636" s="1374">
        <v>13894.75</v>
      </c>
    </row>
    <row r="4637" spans="1:12" ht="21">
      <c r="A4637" s="1372">
        <v>45535</v>
      </c>
      <c r="B4637" s="1373" t="s">
        <v>2397</v>
      </c>
      <c r="C4637" s="1373" t="s">
        <v>2467</v>
      </c>
      <c r="D4637" s="1373" t="s">
        <v>2468</v>
      </c>
      <c r="E4637" s="1373" t="s">
        <v>802</v>
      </c>
      <c r="F4637" s="1373" t="s">
        <v>2254</v>
      </c>
      <c r="G4637" s="1374">
        <v>63693.2</v>
      </c>
      <c r="H4637" s="1374">
        <v>4102398.21</v>
      </c>
      <c r="I4637" s="1374">
        <v>0</v>
      </c>
      <c r="J4637" s="1374">
        <v>45157889.259999998</v>
      </c>
      <c r="K4637" s="1374">
        <v>4038705.01</v>
      </c>
      <c r="L4637" s="1374">
        <v>45157889.259999998</v>
      </c>
    </row>
    <row r="4638" spans="1:12" ht="21">
      <c r="A4638" s="1372">
        <v>45535</v>
      </c>
      <c r="B4638" s="1373" t="s">
        <v>2397</v>
      </c>
      <c r="C4638" s="1373" t="s">
        <v>2467</v>
      </c>
      <c r="D4638" s="1373" t="s">
        <v>2468</v>
      </c>
      <c r="E4638" s="1373" t="s">
        <v>803</v>
      </c>
      <c r="F4638" s="1373" t="s">
        <v>2255</v>
      </c>
      <c r="G4638" s="1374">
        <v>1060425.33</v>
      </c>
      <c r="H4638" s="1374">
        <v>3000532.88</v>
      </c>
      <c r="I4638" s="1374">
        <v>0</v>
      </c>
      <c r="J4638" s="1374">
        <v>29619681.629999999</v>
      </c>
      <c r="K4638" s="1374">
        <v>1940107.55</v>
      </c>
      <c r="L4638" s="1374">
        <v>29619681.629999999</v>
      </c>
    </row>
    <row r="4639" spans="1:12" ht="21">
      <c r="A4639" s="1372">
        <v>45535</v>
      </c>
      <c r="B4639" s="1373" t="s">
        <v>2397</v>
      </c>
      <c r="C4639" s="1373" t="s">
        <v>2467</v>
      </c>
      <c r="D4639" s="1373" t="s">
        <v>2468</v>
      </c>
      <c r="E4639" s="1373" t="s">
        <v>804</v>
      </c>
      <c r="F4639" s="1373" t="s">
        <v>1236</v>
      </c>
      <c r="G4639" s="1374">
        <v>0</v>
      </c>
      <c r="H4639" s="1374">
        <v>0</v>
      </c>
      <c r="I4639" s="1374">
        <v>0</v>
      </c>
      <c r="J4639" s="1374">
        <v>189042.95</v>
      </c>
      <c r="K4639" s="1374">
        <v>0</v>
      </c>
      <c r="L4639" s="1374">
        <v>189042.95</v>
      </c>
    </row>
    <row r="4640" spans="1:12" ht="21">
      <c r="A4640" s="1372">
        <v>45535</v>
      </c>
      <c r="B4640" s="1373" t="s">
        <v>2397</v>
      </c>
      <c r="C4640" s="1373" t="s">
        <v>2467</v>
      </c>
      <c r="D4640" s="1373" t="s">
        <v>2468</v>
      </c>
      <c r="E4640" s="1373" t="s">
        <v>805</v>
      </c>
      <c r="F4640" s="1373" t="s">
        <v>2256</v>
      </c>
      <c r="G4640" s="1374">
        <v>0</v>
      </c>
      <c r="H4640" s="1374">
        <v>0</v>
      </c>
      <c r="I4640" s="1374">
        <v>0</v>
      </c>
      <c r="J4640" s="1374">
        <v>42530.5</v>
      </c>
      <c r="K4640" s="1374">
        <v>0</v>
      </c>
      <c r="L4640" s="1374">
        <v>42530.5</v>
      </c>
    </row>
    <row r="4641" spans="1:12" ht="21">
      <c r="A4641" s="1372">
        <v>45535</v>
      </c>
      <c r="B4641" s="1373" t="s">
        <v>2397</v>
      </c>
      <c r="C4641" s="1373" t="s">
        <v>2467</v>
      </c>
      <c r="D4641" s="1373" t="s">
        <v>2468</v>
      </c>
      <c r="E4641" s="1373" t="s">
        <v>806</v>
      </c>
      <c r="F4641" s="1373" t="s">
        <v>2257</v>
      </c>
      <c r="G4641" s="1375"/>
      <c r="H4641" s="1375"/>
      <c r="I4641" s="1375"/>
      <c r="J4641" s="1375"/>
      <c r="K4641" s="1375"/>
      <c r="L4641" s="1375"/>
    </row>
    <row r="4642" spans="1:12" ht="21">
      <c r="A4642" s="1372">
        <v>45535</v>
      </c>
      <c r="B4642" s="1373" t="s">
        <v>2397</v>
      </c>
      <c r="C4642" s="1373" t="s">
        <v>2467</v>
      </c>
      <c r="D4642" s="1373" t="s">
        <v>2468</v>
      </c>
      <c r="E4642" s="1373" t="s">
        <v>807</v>
      </c>
      <c r="F4642" s="1373" t="s">
        <v>201</v>
      </c>
      <c r="G4642" s="1374">
        <v>0</v>
      </c>
      <c r="H4642" s="1374">
        <v>0</v>
      </c>
      <c r="I4642" s="1374">
        <v>0</v>
      </c>
      <c r="J4642" s="1374">
        <v>3571434.69</v>
      </c>
      <c r="K4642" s="1374">
        <v>0</v>
      </c>
      <c r="L4642" s="1374">
        <v>3571434.69</v>
      </c>
    </row>
    <row r="4643" spans="1:12" ht="21">
      <c r="A4643" s="1372">
        <v>45535</v>
      </c>
      <c r="B4643" s="1373" t="s">
        <v>2397</v>
      </c>
      <c r="C4643" s="1373" t="s">
        <v>2467</v>
      </c>
      <c r="D4643" s="1373" t="s">
        <v>2468</v>
      </c>
      <c r="E4643" s="1373" t="s">
        <v>808</v>
      </c>
      <c r="F4643" s="1373" t="s">
        <v>1239</v>
      </c>
      <c r="G4643" s="1374">
        <v>135459.70000000001</v>
      </c>
      <c r="H4643" s="1374">
        <v>135459.70000000001</v>
      </c>
      <c r="I4643" s="1374">
        <v>0</v>
      </c>
      <c r="J4643" s="1374">
        <v>0</v>
      </c>
      <c r="K4643" s="1374">
        <v>0</v>
      </c>
      <c r="L4643" s="1374">
        <v>0</v>
      </c>
    </row>
    <row r="4644" spans="1:12" ht="21">
      <c r="A4644" s="1372">
        <v>45535</v>
      </c>
      <c r="B4644" s="1373" t="s">
        <v>2397</v>
      </c>
      <c r="C4644" s="1373" t="s">
        <v>2467</v>
      </c>
      <c r="D4644" s="1373" t="s">
        <v>2468</v>
      </c>
      <c r="E4644" s="1373" t="s">
        <v>809</v>
      </c>
      <c r="F4644" s="1373" t="s">
        <v>1241</v>
      </c>
      <c r="G4644" s="1374">
        <v>145977</v>
      </c>
      <c r="H4644" s="1374">
        <v>0</v>
      </c>
      <c r="I4644" s="1374">
        <v>0</v>
      </c>
      <c r="J4644" s="1374">
        <v>4044881.55</v>
      </c>
      <c r="K4644" s="1374">
        <v>-145977</v>
      </c>
      <c r="L4644" s="1374">
        <v>4044881.55</v>
      </c>
    </row>
    <row r="4645" spans="1:12" ht="21">
      <c r="A4645" s="1372">
        <v>45535</v>
      </c>
      <c r="B4645" s="1373" t="s">
        <v>2397</v>
      </c>
      <c r="C4645" s="1373" t="s">
        <v>2467</v>
      </c>
      <c r="D4645" s="1373" t="s">
        <v>2468</v>
      </c>
      <c r="E4645" s="1373" t="s">
        <v>810</v>
      </c>
      <c r="F4645" s="1373" t="s">
        <v>202</v>
      </c>
      <c r="G4645" s="1374">
        <v>0</v>
      </c>
      <c r="H4645" s="1374">
        <v>48327.199999999997</v>
      </c>
      <c r="I4645" s="1374">
        <v>0</v>
      </c>
      <c r="J4645" s="1374">
        <v>1085541.45</v>
      </c>
      <c r="K4645" s="1374">
        <v>48327.199999999997</v>
      </c>
      <c r="L4645" s="1374">
        <v>1085541.45</v>
      </c>
    </row>
    <row r="4646" spans="1:12" ht="21">
      <c r="A4646" s="1372">
        <v>45535</v>
      </c>
      <c r="B4646" s="1373" t="s">
        <v>2397</v>
      </c>
      <c r="C4646" s="1373" t="s">
        <v>2467</v>
      </c>
      <c r="D4646" s="1373" t="s">
        <v>2468</v>
      </c>
      <c r="E4646" s="1373" t="s">
        <v>811</v>
      </c>
      <c r="F4646" s="1373" t="s">
        <v>2258</v>
      </c>
      <c r="G4646" s="1374">
        <v>0</v>
      </c>
      <c r="H4646" s="1374">
        <v>275535.03999999998</v>
      </c>
      <c r="I4646" s="1374">
        <v>0</v>
      </c>
      <c r="J4646" s="1374">
        <v>3472199.81</v>
      </c>
      <c r="K4646" s="1374">
        <v>275535.03999999998</v>
      </c>
      <c r="L4646" s="1374">
        <v>3472199.81</v>
      </c>
    </row>
    <row r="4647" spans="1:12" ht="21">
      <c r="A4647" s="1372">
        <v>45535</v>
      </c>
      <c r="B4647" s="1373" t="s">
        <v>2397</v>
      </c>
      <c r="C4647" s="1373" t="s">
        <v>2467</v>
      </c>
      <c r="D4647" s="1373" t="s">
        <v>2468</v>
      </c>
      <c r="E4647" s="1373" t="s">
        <v>812</v>
      </c>
      <c r="F4647" s="1373" t="s">
        <v>414</v>
      </c>
      <c r="G4647" s="1374">
        <v>0</v>
      </c>
      <c r="H4647" s="1374">
        <v>28766.77</v>
      </c>
      <c r="I4647" s="1374">
        <v>0</v>
      </c>
      <c r="J4647" s="1374">
        <v>1294374.97</v>
      </c>
      <c r="K4647" s="1374">
        <v>28766.77</v>
      </c>
      <c r="L4647" s="1374">
        <v>1294374.97</v>
      </c>
    </row>
    <row r="4648" spans="1:12" ht="21">
      <c r="A4648" s="1372">
        <v>45535</v>
      </c>
      <c r="B4648" s="1373" t="s">
        <v>2397</v>
      </c>
      <c r="C4648" s="1373" t="s">
        <v>2467</v>
      </c>
      <c r="D4648" s="1373" t="s">
        <v>2468</v>
      </c>
      <c r="E4648" s="1373" t="s">
        <v>813</v>
      </c>
      <c r="F4648" s="1373" t="s">
        <v>1242</v>
      </c>
      <c r="G4648" s="1374">
        <v>3966938.51</v>
      </c>
      <c r="H4648" s="1374">
        <v>0</v>
      </c>
      <c r="I4648" s="1374">
        <v>4540941.9000000004</v>
      </c>
      <c r="J4648" s="1374">
        <v>0</v>
      </c>
      <c r="K4648" s="1374">
        <v>-3966938.51</v>
      </c>
      <c r="L4648" s="1374">
        <v>-4540941.9000000004</v>
      </c>
    </row>
    <row r="4649" spans="1:12" ht="21">
      <c r="A4649" s="1372">
        <v>45535</v>
      </c>
      <c r="B4649" s="1373" t="s">
        <v>2397</v>
      </c>
      <c r="C4649" s="1373" t="s">
        <v>2467</v>
      </c>
      <c r="D4649" s="1373" t="s">
        <v>2468</v>
      </c>
      <c r="E4649" s="1373" t="s">
        <v>814</v>
      </c>
      <c r="F4649" s="1373" t="s">
        <v>2259</v>
      </c>
      <c r="G4649" s="1374">
        <v>910565.18</v>
      </c>
      <c r="H4649" s="1374">
        <v>0</v>
      </c>
      <c r="I4649" s="1374">
        <v>10063104.859999999</v>
      </c>
      <c r="J4649" s="1374">
        <v>0</v>
      </c>
      <c r="K4649" s="1374">
        <v>-910565.18</v>
      </c>
      <c r="L4649" s="1374">
        <v>-10063104.859999999</v>
      </c>
    </row>
    <row r="4650" spans="1:12" ht="21">
      <c r="A4650" s="1372">
        <v>45535</v>
      </c>
      <c r="B4650" s="1373" t="s">
        <v>2397</v>
      </c>
      <c r="C4650" s="1373" t="s">
        <v>2467</v>
      </c>
      <c r="D4650" s="1373" t="s">
        <v>2468</v>
      </c>
      <c r="E4650" s="1373" t="s">
        <v>815</v>
      </c>
      <c r="F4650" s="1373" t="s">
        <v>2260</v>
      </c>
      <c r="G4650" s="1374">
        <v>0</v>
      </c>
      <c r="H4650" s="1374">
        <v>295827.28000000003</v>
      </c>
      <c r="I4650" s="1374">
        <v>0</v>
      </c>
      <c r="J4650" s="1374">
        <v>3251753.37</v>
      </c>
      <c r="K4650" s="1374">
        <v>295827.28000000003</v>
      </c>
      <c r="L4650" s="1374">
        <v>3251753.37</v>
      </c>
    </row>
    <row r="4651" spans="1:12" ht="21">
      <c r="A4651" s="1372">
        <v>45535</v>
      </c>
      <c r="B4651" s="1373" t="s">
        <v>2397</v>
      </c>
      <c r="C4651" s="1373" t="s">
        <v>2467</v>
      </c>
      <c r="D4651" s="1373" t="s">
        <v>2468</v>
      </c>
      <c r="E4651" s="1373" t="s">
        <v>816</v>
      </c>
      <c r="F4651" s="1373" t="s">
        <v>1246</v>
      </c>
      <c r="G4651" s="1374">
        <v>0</v>
      </c>
      <c r="H4651" s="1374">
        <v>0</v>
      </c>
      <c r="I4651" s="1374">
        <v>140452.26</v>
      </c>
      <c r="J4651" s="1374">
        <v>0</v>
      </c>
      <c r="K4651" s="1374">
        <v>0</v>
      </c>
      <c r="L4651" s="1374">
        <v>-140452.26</v>
      </c>
    </row>
    <row r="4652" spans="1:12" ht="21">
      <c r="A4652" s="1372">
        <v>45535</v>
      </c>
      <c r="B4652" s="1373" t="s">
        <v>2397</v>
      </c>
      <c r="C4652" s="1373" t="s">
        <v>2467</v>
      </c>
      <c r="D4652" s="1373" t="s">
        <v>2468</v>
      </c>
      <c r="E4652" s="1373" t="s">
        <v>817</v>
      </c>
      <c r="F4652" s="1373" t="s">
        <v>1247</v>
      </c>
      <c r="G4652" s="1375"/>
      <c r="H4652" s="1375"/>
      <c r="I4652" s="1375"/>
      <c r="J4652" s="1375"/>
      <c r="K4652" s="1375"/>
      <c r="L4652" s="1375"/>
    </row>
    <row r="4653" spans="1:12" ht="21">
      <c r="A4653" s="1372">
        <v>45535</v>
      </c>
      <c r="B4653" s="1373" t="s">
        <v>2397</v>
      </c>
      <c r="C4653" s="1373" t="s">
        <v>2467</v>
      </c>
      <c r="D4653" s="1373" t="s">
        <v>2468</v>
      </c>
      <c r="E4653" s="1373" t="s">
        <v>818</v>
      </c>
      <c r="F4653" s="1373" t="s">
        <v>415</v>
      </c>
      <c r="G4653" s="1374">
        <v>0</v>
      </c>
      <c r="H4653" s="1374">
        <v>145977</v>
      </c>
      <c r="I4653" s="1374">
        <v>0</v>
      </c>
      <c r="J4653" s="1374">
        <v>2126309.5</v>
      </c>
      <c r="K4653" s="1374">
        <v>145977</v>
      </c>
      <c r="L4653" s="1374">
        <v>2126309.5</v>
      </c>
    </row>
    <row r="4654" spans="1:12" ht="21">
      <c r="A4654" s="1372">
        <v>45535</v>
      </c>
      <c r="B4654" s="1373" t="s">
        <v>2397</v>
      </c>
      <c r="C4654" s="1373" t="s">
        <v>2467</v>
      </c>
      <c r="D4654" s="1373" t="s">
        <v>2468</v>
      </c>
      <c r="E4654" s="1373" t="s">
        <v>819</v>
      </c>
      <c r="F4654" s="1373" t="s">
        <v>2261</v>
      </c>
      <c r="G4654" s="1374">
        <v>0</v>
      </c>
      <c r="H4654" s="1374">
        <v>0</v>
      </c>
      <c r="I4654" s="1374">
        <v>0</v>
      </c>
      <c r="J4654" s="1374">
        <v>4119361.49</v>
      </c>
      <c r="K4654" s="1374">
        <v>0</v>
      </c>
      <c r="L4654" s="1374">
        <v>4119361.49</v>
      </c>
    </row>
    <row r="4655" spans="1:12" ht="21">
      <c r="A4655" s="1372">
        <v>45535</v>
      </c>
      <c r="B4655" s="1373" t="s">
        <v>2397</v>
      </c>
      <c r="C4655" s="1373" t="s">
        <v>2467</v>
      </c>
      <c r="D4655" s="1373" t="s">
        <v>2468</v>
      </c>
      <c r="E4655" s="1373" t="s">
        <v>820</v>
      </c>
      <c r="F4655" s="1373" t="s">
        <v>204</v>
      </c>
      <c r="G4655" s="1374">
        <v>0</v>
      </c>
      <c r="H4655" s="1374">
        <v>0</v>
      </c>
      <c r="I4655" s="1374">
        <v>0</v>
      </c>
      <c r="J4655" s="1374">
        <v>304742</v>
      </c>
      <c r="K4655" s="1374">
        <v>0</v>
      </c>
      <c r="L4655" s="1374">
        <v>304742</v>
      </c>
    </row>
    <row r="4656" spans="1:12" ht="21">
      <c r="A4656" s="1372">
        <v>45535</v>
      </c>
      <c r="B4656" s="1373" t="s">
        <v>2397</v>
      </c>
      <c r="C4656" s="1373" t="s">
        <v>2467</v>
      </c>
      <c r="D4656" s="1373" t="s">
        <v>2468</v>
      </c>
      <c r="E4656" s="1373" t="s">
        <v>821</v>
      </c>
      <c r="F4656" s="1373" t="s">
        <v>2262</v>
      </c>
      <c r="G4656" s="1374">
        <v>24352.880000000001</v>
      </c>
      <c r="H4656" s="1374">
        <v>303466.96000000002</v>
      </c>
      <c r="I4656" s="1374">
        <v>0</v>
      </c>
      <c r="J4656" s="1374">
        <v>2929004.35</v>
      </c>
      <c r="K4656" s="1374">
        <v>279114.08</v>
      </c>
      <c r="L4656" s="1374">
        <v>2929004.35</v>
      </c>
    </row>
    <row r="4657" spans="1:12" ht="21">
      <c r="A4657" s="1372">
        <v>45535</v>
      </c>
      <c r="B4657" s="1373" t="s">
        <v>2397</v>
      </c>
      <c r="C4657" s="1373" t="s">
        <v>2467</v>
      </c>
      <c r="D4657" s="1373" t="s">
        <v>2468</v>
      </c>
      <c r="E4657" s="1373" t="s">
        <v>822</v>
      </c>
      <c r="F4657" s="1373" t="s">
        <v>1384</v>
      </c>
      <c r="G4657" s="1374">
        <v>0</v>
      </c>
      <c r="H4657" s="1374">
        <v>21740</v>
      </c>
      <c r="I4657" s="1374">
        <v>0</v>
      </c>
      <c r="J4657" s="1374">
        <v>190158.7</v>
      </c>
      <c r="K4657" s="1374">
        <v>21740</v>
      </c>
      <c r="L4657" s="1374">
        <v>190158.7</v>
      </c>
    </row>
    <row r="4658" spans="1:12" ht="21">
      <c r="A4658" s="1372">
        <v>45535</v>
      </c>
      <c r="B4658" s="1373" t="s">
        <v>2397</v>
      </c>
      <c r="C4658" s="1373" t="s">
        <v>2467</v>
      </c>
      <c r="D4658" s="1373" t="s">
        <v>2468</v>
      </c>
      <c r="E4658" s="1373" t="s">
        <v>823</v>
      </c>
      <c r="F4658" s="1373" t="s">
        <v>2263</v>
      </c>
      <c r="G4658" s="1374">
        <v>0</v>
      </c>
      <c r="H4658" s="1374">
        <v>0</v>
      </c>
      <c r="I4658" s="1374">
        <v>16034.6</v>
      </c>
      <c r="J4658" s="1374">
        <v>0</v>
      </c>
      <c r="K4658" s="1374">
        <v>0</v>
      </c>
      <c r="L4658" s="1374">
        <v>-16034.6</v>
      </c>
    </row>
    <row r="4659" spans="1:12" ht="21">
      <c r="A4659" s="1372">
        <v>45535</v>
      </c>
      <c r="B4659" s="1373" t="s">
        <v>2397</v>
      </c>
      <c r="C4659" s="1373" t="s">
        <v>2467</v>
      </c>
      <c r="D4659" s="1373" t="s">
        <v>2468</v>
      </c>
      <c r="E4659" s="1373" t="s">
        <v>824</v>
      </c>
      <c r="F4659" s="1373" t="s">
        <v>2264</v>
      </c>
      <c r="G4659" s="1374">
        <v>0</v>
      </c>
      <c r="H4659" s="1374">
        <v>0</v>
      </c>
      <c r="I4659" s="1374">
        <v>0</v>
      </c>
      <c r="J4659" s="1374">
        <v>1327.03</v>
      </c>
      <c r="K4659" s="1374">
        <v>0</v>
      </c>
      <c r="L4659" s="1374">
        <v>1327.03</v>
      </c>
    </row>
    <row r="4660" spans="1:12" ht="21">
      <c r="A4660" s="1372">
        <v>45535</v>
      </c>
      <c r="B4660" s="1373" t="s">
        <v>2397</v>
      </c>
      <c r="C4660" s="1373" t="s">
        <v>2467</v>
      </c>
      <c r="D4660" s="1373" t="s">
        <v>2468</v>
      </c>
      <c r="E4660" s="1373" t="s">
        <v>825</v>
      </c>
      <c r="F4660" s="1373" t="s">
        <v>2265</v>
      </c>
      <c r="G4660" s="1375"/>
      <c r="H4660" s="1375"/>
      <c r="I4660" s="1375"/>
      <c r="J4660" s="1375"/>
      <c r="K4660" s="1375"/>
      <c r="L4660" s="1375"/>
    </row>
    <row r="4661" spans="1:12" ht="21">
      <c r="A4661" s="1372">
        <v>45535</v>
      </c>
      <c r="B4661" s="1373" t="s">
        <v>2397</v>
      </c>
      <c r="C4661" s="1373" t="s">
        <v>2467</v>
      </c>
      <c r="D4661" s="1373" t="s">
        <v>2468</v>
      </c>
      <c r="E4661" s="1373" t="s">
        <v>826</v>
      </c>
      <c r="F4661" s="1373" t="s">
        <v>1248</v>
      </c>
      <c r="G4661" s="1375"/>
      <c r="H4661" s="1375"/>
      <c r="I4661" s="1375"/>
      <c r="J4661" s="1375"/>
      <c r="K4661" s="1375"/>
      <c r="L4661" s="1375"/>
    </row>
    <row r="4662" spans="1:12" ht="21">
      <c r="A4662" s="1372">
        <v>45535</v>
      </c>
      <c r="B4662" s="1373" t="s">
        <v>2397</v>
      </c>
      <c r="C4662" s="1373" t="s">
        <v>2467</v>
      </c>
      <c r="D4662" s="1373" t="s">
        <v>2468</v>
      </c>
      <c r="E4662" s="1373" t="s">
        <v>827</v>
      </c>
      <c r="F4662" s="1373" t="s">
        <v>206</v>
      </c>
      <c r="G4662" s="1375"/>
      <c r="H4662" s="1375"/>
      <c r="I4662" s="1375"/>
      <c r="J4662" s="1375"/>
      <c r="K4662" s="1375"/>
      <c r="L4662" s="1375"/>
    </row>
    <row r="4663" spans="1:12" ht="21">
      <c r="A4663" s="1372">
        <v>45535</v>
      </c>
      <c r="B4663" s="1373" t="s">
        <v>2397</v>
      </c>
      <c r="C4663" s="1373" t="s">
        <v>2467</v>
      </c>
      <c r="D4663" s="1373" t="s">
        <v>2468</v>
      </c>
      <c r="E4663" s="1373" t="s">
        <v>828</v>
      </c>
      <c r="F4663" s="1373" t="s">
        <v>2266</v>
      </c>
      <c r="G4663" s="1374">
        <v>62438.67</v>
      </c>
      <c r="H4663" s="1374">
        <v>0</v>
      </c>
      <c r="I4663" s="1374">
        <v>798382.43</v>
      </c>
      <c r="J4663" s="1374">
        <v>0</v>
      </c>
      <c r="K4663" s="1374">
        <v>-62438.67</v>
      </c>
      <c r="L4663" s="1374">
        <v>-798382.43</v>
      </c>
    </row>
    <row r="4664" spans="1:12" ht="21">
      <c r="A4664" s="1372">
        <v>45535</v>
      </c>
      <c r="B4664" s="1373" t="s">
        <v>2397</v>
      </c>
      <c r="C4664" s="1373" t="s">
        <v>2467</v>
      </c>
      <c r="D4664" s="1373" t="s">
        <v>2468</v>
      </c>
      <c r="E4664" s="1373" t="s">
        <v>829</v>
      </c>
      <c r="F4664" s="1373" t="s">
        <v>2267</v>
      </c>
      <c r="G4664" s="1375"/>
      <c r="H4664" s="1375"/>
      <c r="I4664" s="1375"/>
      <c r="J4664" s="1375"/>
      <c r="K4664" s="1375"/>
      <c r="L4664" s="1375"/>
    </row>
    <row r="4665" spans="1:12" ht="21">
      <c r="A4665" s="1372">
        <v>45535</v>
      </c>
      <c r="B4665" s="1373" t="s">
        <v>2397</v>
      </c>
      <c r="C4665" s="1373" t="s">
        <v>2467</v>
      </c>
      <c r="D4665" s="1373" t="s">
        <v>2468</v>
      </c>
      <c r="E4665" s="1373" t="s">
        <v>830</v>
      </c>
      <c r="F4665" s="1373" t="s">
        <v>207</v>
      </c>
      <c r="G4665" s="1374">
        <v>0</v>
      </c>
      <c r="H4665" s="1374">
        <v>100</v>
      </c>
      <c r="I4665" s="1374">
        <v>0</v>
      </c>
      <c r="J4665" s="1374">
        <v>25942</v>
      </c>
      <c r="K4665" s="1374">
        <v>100</v>
      </c>
      <c r="L4665" s="1374">
        <v>25942</v>
      </c>
    </row>
    <row r="4666" spans="1:12" ht="21">
      <c r="A4666" s="1372">
        <v>45535</v>
      </c>
      <c r="B4666" s="1373" t="s">
        <v>2397</v>
      </c>
      <c r="C4666" s="1373" t="s">
        <v>2467</v>
      </c>
      <c r="D4666" s="1373" t="s">
        <v>2468</v>
      </c>
      <c r="E4666" s="1373" t="s">
        <v>831</v>
      </c>
      <c r="F4666" s="1373" t="s">
        <v>208</v>
      </c>
      <c r="G4666" s="1374">
        <v>0</v>
      </c>
      <c r="H4666" s="1374">
        <v>0</v>
      </c>
      <c r="I4666" s="1374">
        <v>16736676.949999999</v>
      </c>
      <c r="J4666" s="1374">
        <v>0</v>
      </c>
      <c r="K4666" s="1374">
        <v>0</v>
      </c>
      <c r="L4666" s="1374">
        <v>-16736676.949999999</v>
      </c>
    </row>
    <row r="4667" spans="1:12" ht="21">
      <c r="A4667" s="1372">
        <v>45535</v>
      </c>
      <c r="B4667" s="1373" t="s">
        <v>2397</v>
      </c>
      <c r="C4667" s="1373" t="s">
        <v>2467</v>
      </c>
      <c r="D4667" s="1373" t="s">
        <v>2468</v>
      </c>
      <c r="E4667" s="1373" t="s">
        <v>832</v>
      </c>
      <c r="F4667" s="1373" t="s">
        <v>209</v>
      </c>
      <c r="G4667" s="1374">
        <v>411145.9</v>
      </c>
      <c r="H4667" s="1374">
        <v>0</v>
      </c>
      <c r="I4667" s="1374">
        <v>5618776.8399999999</v>
      </c>
      <c r="J4667" s="1374">
        <v>0</v>
      </c>
      <c r="K4667" s="1374">
        <v>-411145.9</v>
      </c>
      <c r="L4667" s="1374">
        <v>-5618776.8399999999</v>
      </c>
    </row>
    <row r="4668" spans="1:12" ht="21">
      <c r="A4668" s="1372">
        <v>45535</v>
      </c>
      <c r="B4668" s="1373" t="s">
        <v>2397</v>
      </c>
      <c r="C4668" s="1373" t="s">
        <v>2467</v>
      </c>
      <c r="D4668" s="1373" t="s">
        <v>2468</v>
      </c>
      <c r="E4668" s="1373" t="s">
        <v>833</v>
      </c>
      <c r="F4668" s="1373" t="s">
        <v>210</v>
      </c>
      <c r="G4668" s="1374">
        <v>0</v>
      </c>
      <c r="H4668" s="1374">
        <v>0</v>
      </c>
      <c r="I4668" s="1374">
        <v>3405286.4</v>
      </c>
      <c r="J4668" s="1374">
        <v>0</v>
      </c>
      <c r="K4668" s="1374">
        <v>0</v>
      </c>
      <c r="L4668" s="1374">
        <v>-3405286.4</v>
      </c>
    </row>
    <row r="4669" spans="1:12" ht="21">
      <c r="A4669" s="1372">
        <v>45535</v>
      </c>
      <c r="B4669" s="1373" t="s">
        <v>2397</v>
      </c>
      <c r="C4669" s="1373" t="s">
        <v>2467</v>
      </c>
      <c r="D4669" s="1373" t="s">
        <v>2468</v>
      </c>
      <c r="E4669" s="1373" t="s">
        <v>2133</v>
      </c>
      <c r="F4669" s="1373" t="s">
        <v>2134</v>
      </c>
      <c r="G4669" s="1374">
        <v>0</v>
      </c>
      <c r="H4669" s="1374">
        <v>0</v>
      </c>
      <c r="I4669" s="1374">
        <v>0</v>
      </c>
      <c r="J4669" s="1374">
        <v>717634.5</v>
      </c>
      <c r="K4669" s="1374">
        <v>0</v>
      </c>
      <c r="L4669" s="1374">
        <v>717634.5</v>
      </c>
    </row>
    <row r="4670" spans="1:12" ht="21">
      <c r="A4670" s="1372">
        <v>45535</v>
      </c>
      <c r="B4670" s="1373" t="s">
        <v>2397</v>
      </c>
      <c r="C4670" s="1373" t="s">
        <v>2467</v>
      </c>
      <c r="D4670" s="1373" t="s">
        <v>2468</v>
      </c>
      <c r="E4670" s="1373" t="s">
        <v>834</v>
      </c>
      <c r="F4670" s="1373" t="s">
        <v>211</v>
      </c>
      <c r="G4670" s="1374">
        <v>0</v>
      </c>
      <c r="H4670" s="1374">
        <v>0</v>
      </c>
      <c r="I4670" s="1374">
        <v>0</v>
      </c>
      <c r="J4670" s="1374">
        <v>48172.36</v>
      </c>
      <c r="K4670" s="1374">
        <v>0</v>
      </c>
      <c r="L4670" s="1374">
        <v>48172.36</v>
      </c>
    </row>
    <row r="4671" spans="1:12" ht="21">
      <c r="A4671" s="1372">
        <v>45535</v>
      </c>
      <c r="B4671" s="1373" t="s">
        <v>2397</v>
      </c>
      <c r="C4671" s="1373" t="s">
        <v>2467</v>
      </c>
      <c r="D4671" s="1373" t="s">
        <v>2468</v>
      </c>
      <c r="E4671" s="1373" t="s">
        <v>835</v>
      </c>
      <c r="F4671" s="1373" t="s">
        <v>2268</v>
      </c>
      <c r="G4671" s="1374">
        <v>0</v>
      </c>
      <c r="H4671" s="1374">
        <v>138537.35999999999</v>
      </c>
      <c r="I4671" s="1374">
        <v>0</v>
      </c>
      <c r="J4671" s="1374">
        <v>1716545.31</v>
      </c>
      <c r="K4671" s="1374">
        <v>138537.35999999999</v>
      </c>
      <c r="L4671" s="1374">
        <v>1716545.31</v>
      </c>
    </row>
    <row r="4672" spans="1:12" ht="21">
      <c r="A4672" s="1372">
        <v>45535</v>
      </c>
      <c r="B4672" s="1373" t="s">
        <v>2397</v>
      </c>
      <c r="C4672" s="1373" t="s">
        <v>2467</v>
      </c>
      <c r="D4672" s="1373" t="s">
        <v>2468</v>
      </c>
      <c r="E4672" s="1373" t="s">
        <v>836</v>
      </c>
      <c r="F4672" s="1373" t="s">
        <v>2269</v>
      </c>
      <c r="G4672" s="1374">
        <v>0</v>
      </c>
      <c r="H4672" s="1374">
        <v>70924</v>
      </c>
      <c r="I4672" s="1374">
        <v>0</v>
      </c>
      <c r="J4672" s="1374">
        <v>783927.3</v>
      </c>
      <c r="K4672" s="1374">
        <v>70924</v>
      </c>
      <c r="L4672" s="1374">
        <v>783927.3</v>
      </c>
    </row>
    <row r="4673" spans="1:12" ht="21">
      <c r="A4673" s="1372">
        <v>45535</v>
      </c>
      <c r="B4673" s="1373" t="s">
        <v>2397</v>
      </c>
      <c r="C4673" s="1373" t="s">
        <v>2467</v>
      </c>
      <c r="D4673" s="1373" t="s">
        <v>2468</v>
      </c>
      <c r="E4673" s="1373" t="s">
        <v>837</v>
      </c>
      <c r="F4673" s="1373" t="s">
        <v>2270</v>
      </c>
      <c r="G4673" s="1375"/>
      <c r="H4673" s="1375"/>
      <c r="I4673" s="1375"/>
      <c r="J4673" s="1375"/>
      <c r="K4673" s="1375"/>
      <c r="L4673" s="1375"/>
    </row>
    <row r="4674" spans="1:12" ht="21">
      <c r="A4674" s="1372">
        <v>45535</v>
      </c>
      <c r="B4674" s="1373" t="s">
        <v>2397</v>
      </c>
      <c r="C4674" s="1373" t="s">
        <v>2467</v>
      </c>
      <c r="D4674" s="1373" t="s">
        <v>2468</v>
      </c>
      <c r="E4674" s="1373" t="s">
        <v>838</v>
      </c>
      <c r="F4674" s="1373" t="s">
        <v>2271</v>
      </c>
      <c r="G4674" s="1375"/>
      <c r="H4674" s="1375"/>
      <c r="I4674" s="1375"/>
      <c r="J4674" s="1375"/>
      <c r="K4674" s="1375"/>
      <c r="L4674" s="1375"/>
    </row>
    <row r="4675" spans="1:12" ht="21">
      <c r="A4675" s="1372">
        <v>45535</v>
      </c>
      <c r="B4675" s="1373" t="s">
        <v>2397</v>
      </c>
      <c r="C4675" s="1373" t="s">
        <v>2467</v>
      </c>
      <c r="D4675" s="1373" t="s">
        <v>2468</v>
      </c>
      <c r="E4675" s="1373" t="s">
        <v>1839</v>
      </c>
      <c r="F4675" s="1373" t="s">
        <v>2272</v>
      </c>
      <c r="G4675" s="1375"/>
      <c r="H4675" s="1375"/>
      <c r="I4675" s="1375"/>
      <c r="J4675" s="1375"/>
      <c r="K4675" s="1375"/>
      <c r="L4675" s="1375"/>
    </row>
    <row r="4676" spans="1:12" ht="21">
      <c r="A4676" s="1372">
        <v>45535</v>
      </c>
      <c r="B4676" s="1373" t="s">
        <v>2397</v>
      </c>
      <c r="C4676" s="1373" t="s">
        <v>2467</v>
      </c>
      <c r="D4676" s="1373" t="s">
        <v>2468</v>
      </c>
      <c r="E4676" s="1373" t="s">
        <v>1841</v>
      </c>
      <c r="F4676" s="1373" t="s">
        <v>2273</v>
      </c>
      <c r="G4676" s="1375"/>
      <c r="H4676" s="1375"/>
      <c r="I4676" s="1375"/>
      <c r="J4676" s="1375"/>
      <c r="K4676" s="1375"/>
      <c r="L4676" s="1375"/>
    </row>
    <row r="4677" spans="1:12" ht="21">
      <c r="A4677" s="1372">
        <v>45535</v>
      </c>
      <c r="B4677" s="1373" t="s">
        <v>2397</v>
      </c>
      <c r="C4677" s="1373" t="s">
        <v>2467</v>
      </c>
      <c r="D4677" s="1373" t="s">
        <v>2468</v>
      </c>
      <c r="E4677" s="1373" t="s">
        <v>839</v>
      </c>
      <c r="F4677" s="1373" t="s">
        <v>214</v>
      </c>
      <c r="G4677" s="1374">
        <v>0</v>
      </c>
      <c r="H4677" s="1374">
        <v>11073</v>
      </c>
      <c r="I4677" s="1374">
        <v>0</v>
      </c>
      <c r="J4677" s="1374">
        <v>242919.97</v>
      </c>
      <c r="K4677" s="1374">
        <v>11073</v>
      </c>
      <c r="L4677" s="1374">
        <v>242919.97</v>
      </c>
    </row>
    <row r="4678" spans="1:12" ht="21">
      <c r="A4678" s="1372">
        <v>45535</v>
      </c>
      <c r="B4678" s="1373" t="s">
        <v>2397</v>
      </c>
      <c r="C4678" s="1373" t="s">
        <v>2467</v>
      </c>
      <c r="D4678" s="1373" t="s">
        <v>2468</v>
      </c>
      <c r="E4678" s="1373" t="s">
        <v>840</v>
      </c>
      <c r="F4678" s="1373" t="s">
        <v>215</v>
      </c>
      <c r="G4678" s="1374">
        <v>118480.5</v>
      </c>
      <c r="H4678" s="1374">
        <v>30423.5</v>
      </c>
      <c r="I4678" s="1374">
        <v>0</v>
      </c>
      <c r="J4678" s="1374">
        <v>156794.5</v>
      </c>
      <c r="K4678" s="1374">
        <v>-88057</v>
      </c>
      <c r="L4678" s="1374">
        <v>156794.5</v>
      </c>
    </row>
    <row r="4679" spans="1:12" ht="21">
      <c r="A4679" s="1372">
        <v>45535</v>
      </c>
      <c r="B4679" s="1373" t="s">
        <v>2397</v>
      </c>
      <c r="C4679" s="1373" t="s">
        <v>2467</v>
      </c>
      <c r="D4679" s="1373" t="s">
        <v>2468</v>
      </c>
      <c r="E4679" s="1373" t="s">
        <v>841</v>
      </c>
      <c r="F4679" s="1373" t="s">
        <v>216</v>
      </c>
      <c r="G4679" s="1374">
        <v>0</v>
      </c>
      <c r="H4679" s="1374">
        <v>8293</v>
      </c>
      <c r="I4679" s="1374">
        <v>0</v>
      </c>
      <c r="J4679" s="1374">
        <v>33035.379999999997</v>
      </c>
      <c r="K4679" s="1374">
        <v>8293</v>
      </c>
      <c r="L4679" s="1374">
        <v>33035.379999999997</v>
      </c>
    </row>
    <row r="4680" spans="1:12" ht="21">
      <c r="A4680" s="1372">
        <v>45535</v>
      </c>
      <c r="B4680" s="1373" t="s">
        <v>2397</v>
      </c>
      <c r="C4680" s="1373" t="s">
        <v>2467</v>
      </c>
      <c r="D4680" s="1373" t="s">
        <v>2468</v>
      </c>
      <c r="E4680" s="1373" t="s">
        <v>842</v>
      </c>
      <c r="F4680" s="1373" t="s">
        <v>217</v>
      </c>
      <c r="G4680" s="1374">
        <v>0</v>
      </c>
      <c r="H4680" s="1374">
        <v>109174.5</v>
      </c>
      <c r="I4680" s="1374">
        <v>0</v>
      </c>
      <c r="J4680" s="1374">
        <v>118306</v>
      </c>
      <c r="K4680" s="1374">
        <v>109174.5</v>
      </c>
      <c r="L4680" s="1374">
        <v>118306</v>
      </c>
    </row>
    <row r="4681" spans="1:12" ht="21">
      <c r="A4681" s="1372">
        <v>45535</v>
      </c>
      <c r="B4681" s="1373" t="s">
        <v>2397</v>
      </c>
      <c r="C4681" s="1373" t="s">
        <v>2467</v>
      </c>
      <c r="D4681" s="1373" t="s">
        <v>2468</v>
      </c>
      <c r="E4681" s="1373" t="s">
        <v>843</v>
      </c>
      <c r="F4681" s="1373" t="s">
        <v>218</v>
      </c>
      <c r="G4681" s="1374">
        <v>87457.41</v>
      </c>
      <c r="H4681" s="1374">
        <v>0</v>
      </c>
      <c r="I4681" s="1374">
        <v>1038013.55</v>
      </c>
      <c r="J4681" s="1374">
        <v>0</v>
      </c>
      <c r="K4681" s="1374">
        <v>-87457.41</v>
      </c>
      <c r="L4681" s="1374">
        <v>-1038013.55</v>
      </c>
    </row>
    <row r="4682" spans="1:12" ht="21">
      <c r="A4682" s="1372">
        <v>45535</v>
      </c>
      <c r="B4682" s="1373" t="s">
        <v>2397</v>
      </c>
      <c r="C4682" s="1373" t="s">
        <v>2467</v>
      </c>
      <c r="D4682" s="1373" t="s">
        <v>2468</v>
      </c>
      <c r="E4682" s="1373" t="s">
        <v>844</v>
      </c>
      <c r="F4682" s="1373" t="s">
        <v>219</v>
      </c>
      <c r="G4682" s="1374">
        <v>34589.550000000003</v>
      </c>
      <c r="H4682" s="1374">
        <v>0</v>
      </c>
      <c r="I4682" s="1374">
        <v>484141.86</v>
      </c>
      <c r="J4682" s="1374">
        <v>0</v>
      </c>
      <c r="K4682" s="1374">
        <v>-34589.550000000003</v>
      </c>
      <c r="L4682" s="1374">
        <v>-484141.86</v>
      </c>
    </row>
    <row r="4683" spans="1:12" ht="21">
      <c r="A4683" s="1372">
        <v>45535</v>
      </c>
      <c r="B4683" s="1373" t="s">
        <v>2397</v>
      </c>
      <c r="C4683" s="1373" t="s">
        <v>2467</v>
      </c>
      <c r="D4683" s="1373" t="s">
        <v>2468</v>
      </c>
      <c r="E4683" s="1373" t="s">
        <v>845</v>
      </c>
      <c r="F4683" s="1373" t="s">
        <v>1388</v>
      </c>
      <c r="G4683" s="1375"/>
      <c r="H4683" s="1375"/>
      <c r="I4683" s="1375"/>
      <c r="J4683" s="1375"/>
      <c r="K4683" s="1375"/>
      <c r="L4683" s="1375"/>
    </row>
    <row r="4684" spans="1:12" ht="21">
      <c r="A4684" s="1372">
        <v>45535</v>
      </c>
      <c r="B4684" s="1373" t="s">
        <v>2397</v>
      </c>
      <c r="C4684" s="1373" t="s">
        <v>2467</v>
      </c>
      <c r="D4684" s="1373" t="s">
        <v>2468</v>
      </c>
      <c r="E4684" s="1373" t="s">
        <v>846</v>
      </c>
      <c r="F4684" s="1373" t="s">
        <v>1389</v>
      </c>
      <c r="G4684" s="1374">
        <v>0</v>
      </c>
      <c r="H4684" s="1374">
        <v>0</v>
      </c>
      <c r="I4684" s="1374">
        <v>0</v>
      </c>
      <c r="J4684" s="1374">
        <v>70992</v>
      </c>
      <c r="K4684" s="1374">
        <v>0</v>
      </c>
      <c r="L4684" s="1374">
        <v>70992</v>
      </c>
    </row>
    <row r="4685" spans="1:12" ht="21">
      <c r="A4685" s="1372">
        <v>45535</v>
      </c>
      <c r="B4685" s="1373" t="s">
        <v>2397</v>
      </c>
      <c r="C4685" s="1373" t="s">
        <v>2467</v>
      </c>
      <c r="D4685" s="1373" t="s">
        <v>2468</v>
      </c>
      <c r="E4685" s="1373" t="s">
        <v>847</v>
      </c>
      <c r="F4685" s="1373" t="s">
        <v>220</v>
      </c>
      <c r="G4685" s="1375"/>
      <c r="H4685" s="1375"/>
      <c r="I4685" s="1375"/>
      <c r="J4685" s="1375"/>
      <c r="K4685" s="1375"/>
      <c r="L4685" s="1375"/>
    </row>
    <row r="4686" spans="1:12" ht="21">
      <c r="A4686" s="1372">
        <v>45535</v>
      </c>
      <c r="B4686" s="1373" t="s">
        <v>2397</v>
      </c>
      <c r="C4686" s="1373" t="s">
        <v>2467</v>
      </c>
      <c r="D4686" s="1373" t="s">
        <v>2468</v>
      </c>
      <c r="E4686" s="1373" t="s">
        <v>848</v>
      </c>
      <c r="F4686" s="1373" t="s">
        <v>221</v>
      </c>
      <c r="G4686" s="1375"/>
      <c r="H4686" s="1375"/>
      <c r="I4686" s="1375"/>
      <c r="J4686" s="1375"/>
      <c r="K4686" s="1375"/>
      <c r="L4686" s="1375"/>
    </row>
    <row r="4687" spans="1:12" ht="21">
      <c r="A4687" s="1372">
        <v>45535</v>
      </c>
      <c r="B4687" s="1373" t="s">
        <v>2397</v>
      </c>
      <c r="C4687" s="1373" t="s">
        <v>2467</v>
      </c>
      <c r="D4687" s="1373" t="s">
        <v>2468</v>
      </c>
      <c r="E4687" s="1373" t="s">
        <v>849</v>
      </c>
      <c r="F4687" s="1373" t="s">
        <v>2274</v>
      </c>
      <c r="G4687" s="1375"/>
      <c r="H4687" s="1375"/>
      <c r="I4687" s="1375"/>
      <c r="J4687" s="1375"/>
      <c r="K4687" s="1375"/>
      <c r="L4687" s="1375"/>
    </row>
    <row r="4688" spans="1:12" ht="21">
      <c r="A4688" s="1372">
        <v>45535</v>
      </c>
      <c r="B4688" s="1373" t="s">
        <v>2397</v>
      </c>
      <c r="C4688" s="1373" t="s">
        <v>2467</v>
      </c>
      <c r="D4688" s="1373" t="s">
        <v>2468</v>
      </c>
      <c r="E4688" s="1373" t="s">
        <v>850</v>
      </c>
      <c r="F4688" s="1373" t="s">
        <v>2275</v>
      </c>
      <c r="G4688" s="1374">
        <v>0</v>
      </c>
      <c r="H4688" s="1374">
        <v>2627</v>
      </c>
      <c r="I4688" s="1374">
        <v>0</v>
      </c>
      <c r="J4688" s="1374">
        <v>56279.5</v>
      </c>
      <c r="K4688" s="1374">
        <v>2627</v>
      </c>
      <c r="L4688" s="1374">
        <v>56279.5</v>
      </c>
    </row>
    <row r="4689" spans="1:12" ht="21">
      <c r="A4689" s="1372">
        <v>45535</v>
      </c>
      <c r="B4689" s="1373" t="s">
        <v>2397</v>
      </c>
      <c r="C4689" s="1373" t="s">
        <v>2467</v>
      </c>
      <c r="D4689" s="1373" t="s">
        <v>2468</v>
      </c>
      <c r="E4689" s="1373" t="s">
        <v>851</v>
      </c>
      <c r="F4689" s="1373" t="s">
        <v>2276</v>
      </c>
      <c r="G4689" s="1374">
        <v>0</v>
      </c>
      <c r="H4689" s="1374">
        <v>0</v>
      </c>
      <c r="I4689" s="1374">
        <v>0</v>
      </c>
      <c r="J4689" s="1374">
        <v>16429</v>
      </c>
      <c r="K4689" s="1374">
        <v>0</v>
      </c>
      <c r="L4689" s="1374">
        <v>16429</v>
      </c>
    </row>
    <row r="4690" spans="1:12" ht="21">
      <c r="A4690" s="1372">
        <v>45535</v>
      </c>
      <c r="B4690" s="1373" t="s">
        <v>2397</v>
      </c>
      <c r="C4690" s="1373" t="s">
        <v>2467</v>
      </c>
      <c r="D4690" s="1373" t="s">
        <v>2468</v>
      </c>
      <c r="E4690" s="1373" t="s">
        <v>852</v>
      </c>
      <c r="F4690" s="1373" t="s">
        <v>222</v>
      </c>
      <c r="G4690" s="1374">
        <v>2206</v>
      </c>
      <c r="H4690" s="1374">
        <v>0</v>
      </c>
      <c r="I4690" s="1374">
        <v>50146.5</v>
      </c>
      <c r="J4690" s="1374">
        <v>0</v>
      </c>
      <c r="K4690" s="1374">
        <v>-2206</v>
      </c>
      <c r="L4690" s="1374">
        <v>-50146.5</v>
      </c>
    </row>
    <row r="4691" spans="1:12" ht="21">
      <c r="A4691" s="1372">
        <v>45535</v>
      </c>
      <c r="B4691" s="1373" t="s">
        <v>2397</v>
      </c>
      <c r="C4691" s="1373" t="s">
        <v>2467</v>
      </c>
      <c r="D4691" s="1373" t="s">
        <v>2468</v>
      </c>
      <c r="E4691" s="1373" t="s">
        <v>853</v>
      </c>
      <c r="F4691" s="1373" t="s">
        <v>223</v>
      </c>
      <c r="G4691" s="1374">
        <v>0</v>
      </c>
      <c r="H4691" s="1374">
        <v>0</v>
      </c>
      <c r="I4691" s="1374">
        <v>16429</v>
      </c>
      <c r="J4691" s="1374">
        <v>0</v>
      </c>
      <c r="K4691" s="1374">
        <v>0</v>
      </c>
      <c r="L4691" s="1374">
        <v>-16429</v>
      </c>
    </row>
    <row r="4692" spans="1:12" ht="21">
      <c r="A4692" s="1372">
        <v>45535</v>
      </c>
      <c r="B4692" s="1373" t="s">
        <v>2397</v>
      </c>
      <c r="C4692" s="1373" t="s">
        <v>2467</v>
      </c>
      <c r="D4692" s="1373" t="s">
        <v>2468</v>
      </c>
      <c r="E4692" s="1373" t="s">
        <v>854</v>
      </c>
      <c r="F4692" s="1373" t="s">
        <v>2277</v>
      </c>
      <c r="G4692" s="1375"/>
      <c r="H4692" s="1375"/>
      <c r="I4692" s="1375"/>
      <c r="J4692" s="1375"/>
      <c r="K4692" s="1375"/>
      <c r="L4692" s="1375"/>
    </row>
    <row r="4693" spans="1:12" ht="21">
      <c r="A4693" s="1372">
        <v>45535</v>
      </c>
      <c r="B4693" s="1373" t="s">
        <v>2397</v>
      </c>
      <c r="C4693" s="1373" t="s">
        <v>2467</v>
      </c>
      <c r="D4693" s="1373" t="s">
        <v>2468</v>
      </c>
      <c r="E4693" s="1373" t="s">
        <v>855</v>
      </c>
      <c r="F4693" s="1373" t="s">
        <v>2278</v>
      </c>
      <c r="G4693" s="1375"/>
      <c r="H4693" s="1375"/>
      <c r="I4693" s="1375"/>
      <c r="J4693" s="1375"/>
      <c r="K4693" s="1375"/>
      <c r="L4693" s="1375"/>
    </row>
    <row r="4694" spans="1:12" ht="21">
      <c r="A4694" s="1372">
        <v>45535</v>
      </c>
      <c r="B4694" s="1373" t="s">
        <v>2397</v>
      </c>
      <c r="C4694" s="1373" t="s">
        <v>2467</v>
      </c>
      <c r="D4694" s="1373" t="s">
        <v>2468</v>
      </c>
      <c r="E4694" s="1373" t="s">
        <v>856</v>
      </c>
      <c r="F4694" s="1373" t="s">
        <v>2279</v>
      </c>
      <c r="G4694" s="1375"/>
      <c r="H4694" s="1375"/>
      <c r="I4694" s="1375"/>
      <c r="J4694" s="1375"/>
      <c r="K4694" s="1375"/>
      <c r="L4694" s="1375"/>
    </row>
    <row r="4695" spans="1:12" ht="21">
      <c r="A4695" s="1372">
        <v>45535</v>
      </c>
      <c r="B4695" s="1373" t="s">
        <v>2397</v>
      </c>
      <c r="C4695" s="1373" t="s">
        <v>2467</v>
      </c>
      <c r="D4695" s="1373" t="s">
        <v>2468</v>
      </c>
      <c r="E4695" s="1373" t="s">
        <v>857</v>
      </c>
      <c r="F4695" s="1373" t="s">
        <v>2280</v>
      </c>
      <c r="G4695" s="1375"/>
      <c r="H4695" s="1375"/>
      <c r="I4695" s="1375"/>
      <c r="J4695" s="1375"/>
      <c r="K4695" s="1375"/>
      <c r="L4695" s="1375"/>
    </row>
    <row r="4696" spans="1:12" ht="21">
      <c r="A4696" s="1372">
        <v>45535</v>
      </c>
      <c r="B4696" s="1373" t="s">
        <v>2397</v>
      </c>
      <c r="C4696" s="1373" t="s">
        <v>2467</v>
      </c>
      <c r="D4696" s="1373" t="s">
        <v>2468</v>
      </c>
      <c r="E4696" s="1373" t="s">
        <v>858</v>
      </c>
      <c r="F4696" s="1373" t="s">
        <v>2281</v>
      </c>
      <c r="G4696" s="1375"/>
      <c r="H4696" s="1375"/>
      <c r="I4696" s="1375"/>
      <c r="J4696" s="1375"/>
      <c r="K4696" s="1375"/>
      <c r="L4696" s="1375"/>
    </row>
    <row r="4697" spans="1:12" ht="21">
      <c r="A4697" s="1372">
        <v>45535</v>
      </c>
      <c r="B4697" s="1373" t="s">
        <v>2397</v>
      </c>
      <c r="C4697" s="1373" t="s">
        <v>2467</v>
      </c>
      <c r="D4697" s="1373" t="s">
        <v>2468</v>
      </c>
      <c r="E4697" s="1373" t="s">
        <v>859</v>
      </c>
      <c r="F4697" s="1373" t="s">
        <v>2282</v>
      </c>
      <c r="G4697" s="1375"/>
      <c r="H4697" s="1375"/>
      <c r="I4697" s="1375"/>
      <c r="J4697" s="1375"/>
      <c r="K4697" s="1375"/>
      <c r="L4697" s="1375"/>
    </row>
    <row r="4698" spans="1:12" ht="42">
      <c r="A4698" s="1372">
        <v>45535</v>
      </c>
      <c r="B4698" s="1373" t="s">
        <v>2397</v>
      </c>
      <c r="C4698" s="1373" t="s">
        <v>2467</v>
      </c>
      <c r="D4698" s="1373" t="s">
        <v>2468</v>
      </c>
      <c r="E4698" s="1373" t="s">
        <v>860</v>
      </c>
      <c r="F4698" s="1373" t="s">
        <v>2283</v>
      </c>
      <c r="G4698" s="1375"/>
      <c r="H4698" s="1375"/>
      <c r="I4698" s="1375"/>
      <c r="J4698" s="1375"/>
      <c r="K4698" s="1375"/>
      <c r="L4698" s="1375"/>
    </row>
    <row r="4699" spans="1:12" ht="21">
      <c r="A4699" s="1372">
        <v>45535</v>
      </c>
      <c r="B4699" s="1373" t="s">
        <v>2397</v>
      </c>
      <c r="C4699" s="1373" t="s">
        <v>2467</v>
      </c>
      <c r="D4699" s="1373" t="s">
        <v>2468</v>
      </c>
      <c r="E4699" s="1373" t="s">
        <v>861</v>
      </c>
      <c r="F4699" s="1373" t="s">
        <v>2284</v>
      </c>
      <c r="G4699" s="1374">
        <v>0</v>
      </c>
      <c r="H4699" s="1374">
        <v>0</v>
      </c>
      <c r="I4699" s="1374">
        <v>0</v>
      </c>
      <c r="J4699" s="1374">
        <v>4795</v>
      </c>
      <c r="K4699" s="1374">
        <v>0</v>
      </c>
      <c r="L4699" s="1374">
        <v>4795</v>
      </c>
    </row>
    <row r="4700" spans="1:12" ht="21">
      <c r="A4700" s="1372">
        <v>45535</v>
      </c>
      <c r="B4700" s="1373" t="s">
        <v>2397</v>
      </c>
      <c r="C4700" s="1373" t="s">
        <v>2467</v>
      </c>
      <c r="D4700" s="1373" t="s">
        <v>2468</v>
      </c>
      <c r="E4700" s="1373" t="s">
        <v>862</v>
      </c>
      <c r="F4700" s="1373" t="s">
        <v>2285</v>
      </c>
      <c r="G4700" s="1375"/>
      <c r="H4700" s="1375"/>
      <c r="I4700" s="1375"/>
      <c r="J4700" s="1375"/>
      <c r="K4700" s="1375"/>
      <c r="L4700" s="1375"/>
    </row>
    <row r="4701" spans="1:12" ht="21">
      <c r="A4701" s="1372">
        <v>45535</v>
      </c>
      <c r="B4701" s="1373" t="s">
        <v>2397</v>
      </c>
      <c r="C4701" s="1373" t="s">
        <v>2467</v>
      </c>
      <c r="D4701" s="1373" t="s">
        <v>2468</v>
      </c>
      <c r="E4701" s="1373" t="s">
        <v>863</v>
      </c>
      <c r="F4701" s="1373" t="s">
        <v>2286</v>
      </c>
      <c r="G4701" s="1375"/>
      <c r="H4701" s="1375"/>
      <c r="I4701" s="1375"/>
      <c r="J4701" s="1375"/>
      <c r="K4701" s="1375"/>
      <c r="L4701" s="1375"/>
    </row>
    <row r="4702" spans="1:12" ht="42">
      <c r="A4702" s="1372">
        <v>45535</v>
      </c>
      <c r="B4702" s="1373" t="s">
        <v>2397</v>
      </c>
      <c r="C4702" s="1373" t="s">
        <v>2467</v>
      </c>
      <c r="D4702" s="1373" t="s">
        <v>2468</v>
      </c>
      <c r="E4702" s="1373" t="s">
        <v>864</v>
      </c>
      <c r="F4702" s="1373" t="s">
        <v>2287</v>
      </c>
      <c r="G4702" s="1375"/>
      <c r="H4702" s="1375"/>
      <c r="I4702" s="1375"/>
      <c r="J4702" s="1375"/>
      <c r="K4702" s="1375"/>
      <c r="L4702" s="1375"/>
    </row>
    <row r="4703" spans="1:12" ht="21">
      <c r="A4703" s="1372">
        <v>45535</v>
      </c>
      <c r="B4703" s="1373" t="s">
        <v>2397</v>
      </c>
      <c r="C4703" s="1373" t="s">
        <v>2467</v>
      </c>
      <c r="D4703" s="1373" t="s">
        <v>2468</v>
      </c>
      <c r="E4703" s="1373" t="s">
        <v>865</v>
      </c>
      <c r="F4703" s="1373" t="s">
        <v>224</v>
      </c>
      <c r="G4703" s="1375"/>
      <c r="H4703" s="1375"/>
      <c r="I4703" s="1375"/>
      <c r="J4703" s="1375"/>
      <c r="K4703" s="1375"/>
      <c r="L4703" s="1375"/>
    </row>
    <row r="4704" spans="1:12" ht="21">
      <c r="A4704" s="1372">
        <v>45535</v>
      </c>
      <c r="B4704" s="1373" t="s">
        <v>2397</v>
      </c>
      <c r="C4704" s="1373" t="s">
        <v>2467</v>
      </c>
      <c r="D4704" s="1373" t="s">
        <v>2468</v>
      </c>
      <c r="E4704" s="1373" t="s">
        <v>866</v>
      </c>
      <c r="F4704" s="1373" t="s">
        <v>1259</v>
      </c>
      <c r="G4704" s="1375"/>
      <c r="H4704" s="1375"/>
      <c r="I4704" s="1375"/>
      <c r="J4704" s="1375"/>
      <c r="K4704" s="1375"/>
      <c r="L4704" s="1375"/>
    </row>
    <row r="4705" spans="1:12" ht="42">
      <c r="A4705" s="1372">
        <v>45535</v>
      </c>
      <c r="B4705" s="1373" t="s">
        <v>2397</v>
      </c>
      <c r="C4705" s="1373" t="s">
        <v>2467</v>
      </c>
      <c r="D4705" s="1373" t="s">
        <v>2468</v>
      </c>
      <c r="E4705" s="1373" t="s">
        <v>867</v>
      </c>
      <c r="F4705" s="1373" t="s">
        <v>416</v>
      </c>
      <c r="G4705" s="1375"/>
      <c r="H4705" s="1375"/>
      <c r="I4705" s="1375"/>
      <c r="J4705" s="1375"/>
      <c r="K4705" s="1375"/>
      <c r="L4705" s="1375"/>
    </row>
    <row r="4706" spans="1:12" ht="21">
      <c r="A4706" s="1372">
        <v>45535</v>
      </c>
      <c r="B4706" s="1373" t="s">
        <v>2397</v>
      </c>
      <c r="C4706" s="1373" t="s">
        <v>2467</v>
      </c>
      <c r="D4706" s="1373" t="s">
        <v>2468</v>
      </c>
      <c r="E4706" s="1373" t="s">
        <v>868</v>
      </c>
      <c r="F4706" s="1373" t="s">
        <v>225</v>
      </c>
      <c r="G4706" s="1375"/>
      <c r="H4706" s="1375"/>
      <c r="I4706" s="1375"/>
      <c r="J4706" s="1375"/>
      <c r="K4706" s="1375"/>
      <c r="L4706" s="1375"/>
    </row>
    <row r="4707" spans="1:12" ht="21">
      <c r="A4707" s="1372">
        <v>45535</v>
      </c>
      <c r="B4707" s="1373" t="s">
        <v>2397</v>
      </c>
      <c r="C4707" s="1373" t="s">
        <v>2467</v>
      </c>
      <c r="D4707" s="1373" t="s">
        <v>2468</v>
      </c>
      <c r="E4707" s="1373" t="s">
        <v>869</v>
      </c>
      <c r="F4707" s="1373" t="s">
        <v>226</v>
      </c>
      <c r="G4707" s="1375"/>
      <c r="H4707" s="1375"/>
      <c r="I4707" s="1375"/>
      <c r="J4707" s="1375"/>
      <c r="K4707" s="1375"/>
      <c r="L4707" s="1375"/>
    </row>
    <row r="4708" spans="1:12" ht="21">
      <c r="A4708" s="1372">
        <v>45535</v>
      </c>
      <c r="B4708" s="1373" t="s">
        <v>2397</v>
      </c>
      <c r="C4708" s="1373" t="s">
        <v>2467</v>
      </c>
      <c r="D4708" s="1373" t="s">
        <v>2468</v>
      </c>
      <c r="E4708" s="1373" t="s">
        <v>870</v>
      </c>
      <c r="F4708" s="1373" t="s">
        <v>227</v>
      </c>
      <c r="G4708" s="1374">
        <v>0</v>
      </c>
      <c r="H4708" s="1374">
        <v>2305</v>
      </c>
      <c r="I4708" s="1374">
        <v>0</v>
      </c>
      <c r="J4708" s="1374">
        <v>39456.5</v>
      </c>
      <c r="K4708" s="1374">
        <v>2305</v>
      </c>
      <c r="L4708" s="1374">
        <v>39456.5</v>
      </c>
    </row>
    <row r="4709" spans="1:12" ht="21">
      <c r="A4709" s="1372">
        <v>45535</v>
      </c>
      <c r="B4709" s="1373" t="s">
        <v>2397</v>
      </c>
      <c r="C4709" s="1373" t="s">
        <v>2467</v>
      </c>
      <c r="D4709" s="1373" t="s">
        <v>2468</v>
      </c>
      <c r="E4709" s="1373" t="s">
        <v>871</v>
      </c>
      <c r="F4709" s="1373" t="s">
        <v>2288</v>
      </c>
      <c r="G4709" s="1374">
        <v>0</v>
      </c>
      <c r="H4709" s="1374">
        <v>0</v>
      </c>
      <c r="I4709" s="1374">
        <v>0</v>
      </c>
      <c r="J4709" s="1374">
        <v>11535.5</v>
      </c>
      <c r="K4709" s="1374">
        <v>0</v>
      </c>
      <c r="L4709" s="1374">
        <v>11535.5</v>
      </c>
    </row>
    <row r="4710" spans="1:12" ht="21">
      <c r="A4710" s="1372">
        <v>45535</v>
      </c>
      <c r="B4710" s="1373" t="s">
        <v>2397</v>
      </c>
      <c r="C4710" s="1373" t="s">
        <v>2467</v>
      </c>
      <c r="D4710" s="1373" t="s">
        <v>2468</v>
      </c>
      <c r="E4710" s="1373" t="s">
        <v>872</v>
      </c>
      <c r="F4710" s="1373" t="s">
        <v>1261</v>
      </c>
      <c r="G4710" s="1375"/>
      <c r="H4710" s="1375"/>
      <c r="I4710" s="1375"/>
      <c r="J4710" s="1375"/>
      <c r="K4710" s="1375"/>
      <c r="L4710" s="1375"/>
    </row>
    <row r="4711" spans="1:12" ht="21">
      <c r="A4711" s="1372">
        <v>45535</v>
      </c>
      <c r="B4711" s="1373" t="s">
        <v>2397</v>
      </c>
      <c r="C4711" s="1373" t="s">
        <v>2467</v>
      </c>
      <c r="D4711" s="1373" t="s">
        <v>2468</v>
      </c>
      <c r="E4711" s="1373" t="s">
        <v>873</v>
      </c>
      <c r="F4711" s="1373" t="s">
        <v>228</v>
      </c>
      <c r="G4711" s="1374">
        <v>2305</v>
      </c>
      <c r="H4711" s="1374">
        <v>2588.94</v>
      </c>
      <c r="I4711" s="1374">
        <v>0</v>
      </c>
      <c r="J4711" s="1374">
        <v>30613.61</v>
      </c>
      <c r="K4711" s="1374">
        <v>283.94</v>
      </c>
      <c r="L4711" s="1374">
        <v>30613.61</v>
      </c>
    </row>
    <row r="4712" spans="1:12" ht="21">
      <c r="A4712" s="1372">
        <v>45535</v>
      </c>
      <c r="B4712" s="1373" t="s">
        <v>2397</v>
      </c>
      <c r="C4712" s="1373" t="s">
        <v>2467</v>
      </c>
      <c r="D4712" s="1373" t="s">
        <v>2468</v>
      </c>
      <c r="E4712" s="1373" t="s">
        <v>874</v>
      </c>
      <c r="F4712" s="1373" t="s">
        <v>229</v>
      </c>
      <c r="G4712" s="1375"/>
      <c r="H4712" s="1375"/>
      <c r="I4712" s="1375"/>
      <c r="J4712" s="1375"/>
      <c r="K4712" s="1375"/>
      <c r="L4712" s="1375"/>
    </row>
    <row r="4713" spans="1:12" ht="21">
      <c r="A4713" s="1372">
        <v>45535</v>
      </c>
      <c r="B4713" s="1373" t="s">
        <v>2397</v>
      </c>
      <c r="C4713" s="1373" t="s">
        <v>2467</v>
      </c>
      <c r="D4713" s="1373" t="s">
        <v>2468</v>
      </c>
      <c r="E4713" s="1373" t="s">
        <v>875</v>
      </c>
      <c r="F4713" s="1373" t="s">
        <v>230</v>
      </c>
      <c r="G4713" s="1375"/>
      <c r="H4713" s="1375"/>
      <c r="I4713" s="1375"/>
      <c r="J4713" s="1375"/>
      <c r="K4713" s="1375"/>
      <c r="L4713" s="1375"/>
    </row>
    <row r="4714" spans="1:12" ht="21">
      <c r="A4714" s="1372">
        <v>45535</v>
      </c>
      <c r="B4714" s="1373" t="s">
        <v>2397</v>
      </c>
      <c r="C4714" s="1373" t="s">
        <v>2467</v>
      </c>
      <c r="D4714" s="1373" t="s">
        <v>2468</v>
      </c>
      <c r="E4714" s="1373" t="s">
        <v>876</v>
      </c>
      <c r="F4714" s="1373" t="s">
        <v>231</v>
      </c>
      <c r="G4714" s="1375"/>
      <c r="H4714" s="1375"/>
      <c r="I4714" s="1375"/>
      <c r="J4714" s="1375"/>
      <c r="K4714" s="1375"/>
      <c r="L4714" s="1375"/>
    </row>
    <row r="4715" spans="1:12" ht="21">
      <c r="A4715" s="1372">
        <v>45535</v>
      </c>
      <c r="B4715" s="1373" t="s">
        <v>2397</v>
      </c>
      <c r="C4715" s="1373" t="s">
        <v>2467</v>
      </c>
      <c r="D4715" s="1373" t="s">
        <v>2468</v>
      </c>
      <c r="E4715" s="1373" t="s">
        <v>877</v>
      </c>
      <c r="F4715" s="1373" t="s">
        <v>232</v>
      </c>
      <c r="G4715" s="1374">
        <v>0</v>
      </c>
      <c r="H4715" s="1374">
        <v>4790</v>
      </c>
      <c r="I4715" s="1374">
        <v>0</v>
      </c>
      <c r="J4715" s="1374">
        <v>188800</v>
      </c>
      <c r="K4715" s="1374">
        <v>4790</v>
      </c>
      <c r="L4715" s="1374">
        <v>188800</v>
      </c>
    </row>
    <row r="4716" spans="1:12" ht="21">
      <c r="A4716" s="1372">
        <v>45535</v>
      </c>
      <c r="B4716" s="1373" t="s">
        <v>2397</v>
      </c>
      <c r="C4716" s="1373" t="s">
        <v>2467</v>
      </c>
      <c r="D4716" s="1373" t="s">
        <v>2468</v>
      </c>
      <c r="E4716" s="1373" t="s">
        <v>878</v>
      </c>
      <c r="F4716" s="1373" t="s">
        <v>2153</v>
      </c>
      <c r="G4716" s="1374">
        <v>0</v>
      </c>
      <c r="H4716" s="1374">
        <v>9500</v>
      </c>
      <c r="I4716" s="1374">
        <v>0</v>
      </c>
      <c r="J4716" s="1374">
        <v>153800</v>
      </c>
      <c r="K4716" s="1374">
        <v>9500</v>
      </c>
      <c r="L4716" s="1374">
        <v>153800</v>
      </c>
    </row>
    <row r="4717" spans="1:12" ht="21">
      <c r="A4717" s="1372">
        <v>45535</v>
      </c>
      <c r="B4717" s="1373" t="s">
        <v>2397</v>
      </c>
      <c r="C4717" s="1373" t="s">
        <v>2467</v>
      </c>
      <c r="D4717" s="1373" t="s">
        <v>2468</v>
      </c>
      <c r="E4717" s="1373" t="s">
        <v>879</v>
      </c>
      <c r="F4717" s="1373" t="s">
        <v>233</v>
      </c>
      <c r="G4717" s="1375"/>
      <c r="H4717" s="1375"/>
      <c r="I4717" s="1375"/>
      <c r="J4717" s="1375"/>
      <c r="K4717" s="1375"/>
      <c r="L4717" s="1375"/>
    </row>
    <row r="4718" spans="1:12" ht="21">
      <c r="A4718" s="1372">
        <v>45535</v>
      </c>
      <c r="B4718" s="1373" t="s">
        <v>2397</v>
      </c>
      <c r="C4718" s="1373" t="s">
        <v>2467</v>
      </c>
      <c r="D4718" s="1373" t="s">
        <v>2468</v>
      </c>
      <c r="E4718" s="1373" t="s">
        <v>880</v>
      </c>
      <c r="F4718" s="1373" t="s">
        <v>234</v>
      </c>
      <c r="G4718" s="1375"/>
      <c r="H4718" s="1375"/>
      <c r="I4718" s="1375"/>
      <c r="J4718" s="1375"/>
      <c r="K4718" s="1375"/>
      <c r="L4718" s="1375"/>
    </row>
    <row r="4719" spans="1:12" ht="21">
      <c r="A4719" s="1372">
        <v>45535</v>
      </c>
      <c r="B4719" s="1373" t="s">
        <v>2397</v>
      </c>
      <c r="C4719" s="1373" t="s">
        <v>2467</v>
      </c>
      <c r="D4719" s="1373" t="s">
        <v>2468</v>
      </c>
      <c r="E4719" s="1373" t="s">
        <v>881</v>
      </c>
      <c r="F4719" s="1373" t="s">
        <v>1263</v>
      </c>
      <c r="G4719" s="1374">
        <v>0</v>
      </c>
      <c r="H4719" s="1374">
        <v>32481.72</v>
      </c>
      <c r="I4719" s="1374">
        <v>0</v>
      </c>
      <c r="J4719" s="1374">
        <v>2864130.71</v>
      </c>
      <c r="K4719" s="1374">
        <v>32481.72</v>
      </c>
      <c r="L4719" s="1374">
        <v>2864130.71</v>
      </c>
    </row>
    <row r="4720" spans="1:12" ht="21">
      <c r="A4720" s="1372">
        <v>45535</v>
      </c>
      <c r="B4720" s="1373" t="s">
        <v>2397</v>
      </c>
      <c r="C4720" s="1373" t="s">
        <v>2467</v>
      </c>
      <c r="D4720" s="1373" t="s">
        <v>2468</v>
      </c>
      <c r="E4720" s="1373" t="s">
        <v>882</v>
      </c>
      <c r="F4720" s="1373" t="s">
        <v>1264</v>
      </c>
      <c r="G4720" s="1374">
        <v>0</v>
      </c>
      <c r="H4720" s="1374">
        <v>9693.8700000000008</v>
      </c>
      <c r="I4720" s="1374">
        <v>0</v>
      </c>
      <c r="J4720" s="1374">
        <v>497210.75</v>
      </c>
      <c r="K4720" s="1374">
        <v>9693.8700000000008</v>
      </c>
      <c r="L4720" s="1374">
        <v>497210.75</v>
      </c>
    </row>
    <row r="4721" spans="1:12" ht="21">
      <c r="A4721" s="1372">
        <v>45535</v>
      </c>
      <c r="B4721" s="1373" t="s">
        <v>2397</v>
      </c>
      <c r="C4721" s="1373" t="s">
        <v>2467</v>
      </c>
      <c r="D4721" s="1373" t="s">
        <v>2468</v>
      </c>
      <c r="E4721" s="1373" t="s">
        <v>883</v>
      </c>
      <c r="F4721" s="1373" t="s">
        <v>235</v>
      </c>
      <c r="G4721" s="1375"/>
      <c r="H4721" s="1375"/>
      <c r="I4721" s="1375"/>
      <c r="J4721" s="1375"/>
      <c r="K4721" s="1375"/>
      <c r="L4721" s="1375"/>
    </row>
    <row r="4722" spans="1:12" ht="21">
      <c r="A4722" s="1372">
        <v>45535</v>
      </c>
      <c r="B4722" s="1373" t="s">
        <v>2397</v>
      </c>
      <c r="C4722" s="1373" t="s">
        <v>2467</v>
      </c>
      <c r="D4722" s="1373" t="s">
        <v>2468</v>
      </c>
      <c r="E4722" s="1373" t="s">
        <v>884</v>
      </c>
      <c r="F4722" s="1373" t="s">
        <v>236</v>
      </c>
      <c r="G4722" s="1374">
        <v>0</v>
      </c>
      <c r="H4722" s="1374">
        <v>0</v>
      </c>
      <c r="I4722" s="1374">
        <v>0</v>
      </c>
      <c r="J4722" s="1374">
        <v>135844.99</v>
      </c>
      <c r="K4722" s="1374">
        <v>0</v>
      </c>
      <c r="L4722" s="1374">
        <v>135844.99</v>
      </c>
    </row>
    <row r="4723" spans="1:12" ht="21">
      <c r="A4723" s="1372">
        <v>45535</v>
      </c>
      <c r="B4723" s="1373" t="s">
        <v>2397</v>
      </c>
      <c r="C4723" s="1373" t="s">
        <v>2467</v>
      </c>
      <c r="D4723" s="1373" t="s">
        <v>2468</v>
      </c>
      <c r="E4723" s="1373" t="s">
        <v>885</v>
      </c>
      <c r="F4723" s="1373" t="s">
        <v>183</v>
      </c>
      <c r="G4723" s="1375"/>
      <c r="H4723" s="1375"/>
      <c r="I4723" s="1375"/>
      <c r="J4723" s="1375"/>
      <c r="K4723" s="1375"/>
      <c r="L4723" s="1375"/>
    </row>
    <row r="4724" spans="1:12" ht="21">
      <c r="A4724" s="1372">
        <v>45535</v>
      </c>
      <c r="B4724" s="1373" t="s">
        <v>2397</v>
      </c>
      <c r="C4724" s="1373" t="s">
        <v>2467</v>
      </c>
      <c r="D4724" s="1373" t="s">
        <v>2468</v>
      </c>
      <c r="E4724" s="1373" t="s">
        <v>886</v>
      </c>
      <c r="F4724" s="1373" t="s">
        <v>184</v>
      </c>
      <c r="G4724" s="1375"/>
      <c r="H4724" s="1375"/>
      <c r="I4724" s="1375"/>
      <c r="J4724" s="1375"/>
      <c r="K4724" s="1375"/>
      <c r="L4724" s="1375"/>
    </row>
    <row r="4725" spans="1:12" ht="21">
      <c r="A4725" s="1372">
        <v>45535</v>
      </c>
      <c r="B4725" s="1373" t="s">
        <v>2397</v>
      </c>
      <c r="C4725" s="1373" t="s">
        <v>2467</v>
      </c>
      <c r="D4725" s="1373" t="s">
        <v>2468</v>
      </c>
      <c r="E4725" s="1373" t="s">
        <v>887</v>
      </c>
      <c r="F4725" s="1373" t="s">
        <v>237</v>
      </c>
      <c r="G4725" s="1375"/>
      <c r="H4725" s="1375"/>
      <c r="I4725" s="1375"/>
      <c r="J4725" s="1375"/>
      <c r="K4725" s="1375"/>
      <c r="L4725" s="1375"/>
    </row>
    <row r="4726" spans="1:12" ht="21">
      <c r="A4726" s="1372">
        <v>45535</v>
      </c>
      <c r="B4726" s="1373" t="s">
        <v>2397</v>
      </c>
      <c r="C4726" s="1373" t="s">
        <v>2467</v>
      </c>
      <c r="D4726" s="1373" t="s">
        <v>2468</v>
      </c>
      <c r="E4726" s="1373" t="s">
        <v>888</v>
      </c>
      <c r="F4726" s="1373" t="s">
        <v>238</v>
      </c>
      <c r="G4726" s="1374">
        <v>0</v>
      </c>
      <c r="H4726" s="1374">
        <v>2921838.72</v>
      </c>
      <c r="I4726" s="1374">
        <v>0</v>
      </c>
      <c r="J4726" s="1374">
        <v>31746892.620000001</v>
      </c>
      <c r="K4726" s="1374">
        <v>2921838.72</v>
      </c>
      <c r="L4726" s="1374">
        <v>31746892.620000001</v>
      </c>
    </row>
    <row r="4727" spans="1:12" ht="21">
      <c r="A4727" s="1372">
        <v>45535</v>
      </c>
      <c r="B4727" s="1373" t="s">
        <v>2397</v>
      </c>
      <c r="C4727" s="1373" t="s">
        <v>2467</v>
      </c>
      <c r="D4727" s="1373" t="s">
        <v>2468</v>
      </c>
      <c r="E4727" s="1373" t="s">
        <v>889</v>
      </c>
      <c r="F4727" s="1373" t="s">
        <v>239</v>
      </c>
      <c r="G4727" s="1375"/>
      <c r="H4727" s="1375"/>
      <c r="I4727" s="1375"/>
      <c r="J4727" s="1375"/>
      <c r="K4727" s="1375"/>
      <c r="L4727" s="1375"/>
    </row>
    <row r="4728" spans="1:12" ht="21">
      <c r="A4728" s="1372">
        <v>45535</v>
      </c>
      <c r="B4728" s="1373" t="s">
        <v>2397</v>
      </c>
      <c r="C4728" s="1373" t="s">
        <v>2467</v>
      </c>
      <c r="D4728" s="1373" t="s">
        <v>2468</v>
      </c>
      <c r="E4728" s="1373" t="s">
        <v>890</v>
      </c>
      <c r="F4728" s="1373" t="s">
        <v>240</v>
      </c>
      <c r="G4728" s="1374">
        <v>0</v>
      </c>
      <c r="H4728" s="1374">
        <v>2567</v>
      </c>
      <c r="I4728" s="1374">
        <v>0</v>
      </c>
      <c r="J4728" s="1374">
        <v>12753.12</v>
      </c>
      <c r="K4728" s="1374">
        <v>2567</v>
      </c>
      <c r="L4728" s="1374">
        <v>12753.12</v>
      </c>
    </row>
    <row r="4729" spans="1:12" ht="21">
      <c r="A4729" s="1372">
        <v>45535</v>
      </c>
      <c r="B4729" s="1373" t="s">
        <v>2397</v>
      </c>
      <c r="C4729" s="1373" t="s">
        <v>2467</v>
      </c>
      <c r="D4729" s="1373" t="s">
        <v>2468</v>
      </c>
      <c r="E4729" s="1373" t="s">
        <v>891</v>
      </c>
      <c r="F4729" s="1373" t="s">
        <v>241</v>
      </c>
      <c r="G4729" s="1375"/>
      <c r="H4729" s="1375"/>
      <c r="I4729" s="1375"/>
      <c r="J4729" s="1375"/>
      <c r="K4729" s="1375"/>
      <c r="L4729" s="1375"/>
    </row>
    <row r="4730" spans="1:12" ht="21">
      <c r="A4730" s="1372">
        <v>45535</v>
      </c>
      <c r="B4730" s="1373" t="s">
        <v>2397</v>
      </c>
      <c r="C4730" s="1373" t="s">
        <v>2467</v>
      </c>
      <c r="D4730" s="1373" t="s">
        <v>2468</v>
      </c>
      <c r="E4730" s="1373" t="s">
        <v>892</v>
      </c>
      <c r="F4730" s="1373" t="s">
        <v>242</v>
      </c>
      <c r="G4730" s="1375"/>
      <c r="H4730" s="1375"/>
      <c r="I4730" s="1375"/>
      <c r="J4730" s="1375"/>
      <c r="K4730" s="1375"/>
      <c r="L4730" s="1375"/>
    </row>
    <row r="4731" spans="1:12" ht="21">
      <c r="A4731" s="1372">
        <v>45535</v>
      </c>
      <c r="B4731" s="1373" t="s">
        <v>2397</v>
      </c>
      <c r="C4731" s="1373" t="s">
        <v>2467</v>
      </c>
      <c r="D4731" s="1373" t="s">
        <v>2468</v>
      </c>
      <c r="E4731" s="1373" t="s">
        <v>893</v>
      </c>
      <c r="F4731" s="1373" t="s">
        <v>243</v>
      </c>
      <c r="G4731" s="1374">
        <v>0</v>
      </c>
      <c r="H4731" s="1374">
        <v>114787.5</v>
      </c>
      <c r="I4731" s="1374">
        <v>0</v>
      </c>
      <c r="J4731" s="1374">
        <v>1269746.54</v>
      </c>
      <c r="K4731" s="1374">
        <v>114787.5</v>
      </c>
      <c r="L4731" s="1374">
        <v>1269746.54</v>
      </c>
    </row>
    <row r="4732" spans="1:12" ht="21">
      <c r="A4732" s="1372">
        <v>45535</v>
      </c>
      <c r="B4732" s="1373" t="s">
        <v>2397</v>
      </c>
      <c r="C4732" s="1373" t="s">
        <v>2467</v>
      </c>
      <c r="D4732" s="1373" t="s">
        <v>2468</v>
      </c>
      <c r="E4732" s="1373" t="s">
        <v>894</v>
      </c>
      <c r="F4732" s="1373" t="s">
        <v>244</v>
      </c>
      <c r="G4732" s="1375"/>
      <c r="H4732" s="1375"/>
      <c r="I4732" s="1375"/>
      <c r="J4732" s="1375"/>
      <c r="K4732" s="1375"/>
      <c r="L4732" s="1375"/>
    </row>
    <row r="4733" spans="1:12" ht="21">
      <c r="A4733" s="1372">
        <v>45535</v>
      </c>
      <c r="B4733" s="1373" t="s">
        <v>2397</v>
      </c>
      <c r="C4733" s="1373" t="s">
        <v>2467</v>
      </c>
      <c r="D4733" s="1373" t="s">
        <v>2468</v>
      </c>
      <c r="E4733" s="1373" t="s">
        <v>1843</v>
      </c>
      <c r="F4733" s="1373" t="s">
        <v>2289</v>
      </c>
      <c r="G4733" s="1375"/>
      <c r="H4733" s="1375"/>
      <c r="I4733" s="1375"/>
      <c r="J4733" s="1375"/>
      <c r="K4733" s="1375"/>
      <c r="L4733" s="1375"/>
    </row>
    <row r="4734" spans="1:12" ht="21">
      <c r="A4734" s="1372">
        <v>45535</v>
      </c>
      <c r="B4734" s="1373" t="s">
        <v>2397</v>
      </c>
      <c r="C4734" s="1373" t="s">
        <v>2467</v>
      </c>
      <c r="D4734" s="1373" t="s">
        <v>2468</v>
      </c>
      <c r="E4734" s="1373" t="s">
        <v>895</v>
      </c>
      <c r="F4734" s="1373" t="s">
        <v>2290</v>
      </c>
      <c r="G4734" s="1375"/>
      <c r="H4734" s="1375"/>
      <c r="I4734" s="1375"/>
      <c r="J4734" s="1375"/>
      <c r="K4734" s="1375"/>
      <c r="L4734" s="1375"/>
    </row>
    <row r="4735" spans="1:12" ht="21">
      <c r="A4735" s="1372">
        <v>45535</v>
      </c>
      <c r="B4735" s="1373" t="s">
        <v>2397</v>
      </c>
      <c r="C4735" s="1373" t="s">
        <v>2467</v>
      </c>
      <c r="D4735" s="1373" t="s">
        <v>2468</v>
      </c>
      <c r="E4735" s="1373" t="s">
        <v>896</v>
      </c>
      <c r="F4735" s="1373" t="s">
        <v>2291</v>
      </c>
      <c r="G4735" s="1375"/>
      <c r="H4735" s="1375"/>
      <c r="I4735" s="1375"/>
      <c r="J4735" s="1375"/>
      <c r="K4735" s="1375"/>
      <c r="L4735" s="1375"/>
    </row>
    <row r="4736" spans="1:12" ht="21">
      <c r="A4736" s="1372">
        <v>45535</v>
      </c>
      <c r="B4736" s="1373" t="s">
        <v>2397</v>
      </c>
      <c r="C4736" s="1373" t="s">
        <v>2467</v>
      </c>
      <c r="D4736" s="1373" t="s">
        <v>2468</v>
      </c>
      <c r="E4736" s="1373" t="s">
        <v>897</v>
      </c>
      <c r="F4736" s="1373" t="s">
        <v>2292</v>
      </c>
      <c r="G4736" s="1375"/>
      <c r="H4736" s="1375"/>
      <c r="I4736" s="1375"/>
      <c r="J4736" s="1375"/>
      <c r="K4736" s="1375"/>
      <c r="L4736" s="1375"/>
    </row>
    <row r="4737" spans="1:12" ht="21">
      <c r="A4737" s="1372">
        <v>45535</v>
      </c>
      <c r="B4737" s="1373" t="s">
        <v>2397</v>
      </c>
      <c r="C4737" s="1373" t="s">
        <v>2467</v>
      </c>
      <c r="D4737" s="1373" t="s">
        <v>2468</v>
      </c>
      <c r="E4737" s="1373" t="s">
        <v>898</v>
      </c>
      <c r="F4737" s="1373" t="s">
        <v>245</v>
      </c>
      <c r="G4737" s="1375"/>
      <c r="H4737" s="1375"/>
      <c r="I4737" s="1375"/>
      <c r="J4737" s="1375"/>
      <c r="K4737" s="1375"/>
      <c r="L4737" s="1375"/>
    </row>
    <row r="4738" spans="1:12" ht="21">
      <c r="A4738" s="1372">
        <v>45535</v>
      </c>
      <c r="B4738" s="1373" t="s">
        <v>2397</v>
      </c>
      <c r="C4738" s="1373" t="s">
        <v>2467</v>
      </c>
      <c r="D4738" s="1373" t="s">
        <v>2468</v>
      </c>
      <c r="E4738" s="1373" t="s">
        <v>899</v>
      </c>
      <c r="F4738" s="1373" t="s">
        <v>2293</v>
      </c>
      <c r="G4738" s="1375"/>
      <c r="H4738" s="1375"/>
      <c r="I4738" s="1375"/>
      <c r="J4738" s="1375"/>
      <c r="K4738" s="1375"/>
      <c r="L4738" s="1375"/>
    </row>
    <row r="4739" spans="1:12" ht="21">
      <c r="A4739" s="1372">
        <v>45535</v>
      </c>
      <c r="B4739" s="1373" t="s">
        <v>2397</v>
      </c>
      <c r="C4739" s="1373" t="s">
        <v>2467</v>
      </c>
      <c r="D4739" s="1373" t="s">
        <v>2468</v>
      </c>
      <c r="E4739" s="1373" t="s">
        <v>900</v>
      </c>
      <c r="F4739" s="1373" t="s">
        <v>2294</v>
      </c>
      <c r="G4739" s="1375"/>
      <c r="H4739" s="1375"/>
      <c r="I4739" s="1375"/>
      <c r="J4739" s="1375"/>
      <c r="K4739" s="1375"/>
      <c r="L4739" s="1375"/>
    </row>
    <row r="4740" spans="1:12" ht="21">
      <c r="A4740" s="1372">
        <v>45535</v>
      </c>
      <c r="B4740" s="1373" t="s">
        <v>2397</v>
      </c>
      <c r="C4740" s="1373" t="s">
        <v>2467</v>
      </c>
      <c r="D4740" s="1373" t="s">
        <v>2468</v>
      </c>
      <c r="E4740" s="1373" t="s">
        <v>1975</v>
      </c>
      <c r="F4740" s="1373" t="s">
        <v>2295</v>
      </c>
      <c r="G4740" s="1375"/>
      <c r="H4740" s="1375"/>
      <c r="I4740" s="1375"/>
      <c r="J4740" s="1375"/>
      <c r="K4740" s="1375"/>
      <c r="L4740" s="1375"/>
    </row>
    <row r="4741" spans="1:12" ht="21">
      <c r="A4741" s="1372">
        <v>45535</v>
      </c>
      <c r="B4741" s="1373" t="s">
        <v>2397</v>
      </c>
      <c r="C4741" s="1373" t="s">
        <v>2467</v>
      </c>
      <c r="D4741" s="1373" t="s">
        <v>2468</v>
      </c>
      <c r="E4741" s="1373" t="s">
        <v>901</v>
      </c>
      <c r="F4741" s="1373" t="s">
        <v>246</v>
      </c>
      <c r="G4741" s="1375"/>
      <c r="H4741" s="1375"/>
      <c r="I4741" s="1375"/>
      <c r="J4741" s="1375"/>
      <c r="K4741" s="1375"/>
      <c r="L4741" s="1375"/>
    </row>
    <row r="4742" spans="1:12" ht="21">
      <c r="A4742" s="1372">
        <v>45535</v>
      </c>
      <c r="B4742" s="1373" t="s">
        <v>2397</v>
      </c>
      <c r="C4742" s="1373" t="s">
        <v>2467</v>
      </c>
      <c r="D4742" s="1373" t="s">
        <v>2468</v>
      </c>
      <c r="E4742" s="1373" t="s">
        <v>902</v>
      </c>
      <c r="F4742" s="1373" t="s">
        <v>247</v>
      </c>
      <c r="G4742" s="1374">
        <v>0</v>
      </c>
      <c r="H4742" s="1374">
        <v>0</v>
      </c>
      <c r="I4742" s="1374">
        <v>0</v>
      </c>
      <c r="J4742" s="1374">
        <v>6900</v>
      </c>
      <c r="K4742" s="1374">
        <v>0</v>
      </c>
      <c r="L4742" s="1374">
        <v>6900</v>
      </c>
    </row>
    <row r="4743" spans="1:12" ht="21">
      <c r="A4743" s="1372">
        <v>45535</v>
      </c>
      <c r="B4743" s="1373" t="s">
        <v>2397</v>
      </c>
      <c r="C4743" s="1373" t="s">
        <v>2467</v>
      </c>
      <c r="D4743" s="1373" t="s">
        <v>2468</v>
      </c>
      <c r="E4743" s="1373" t="s">
        <v>903</v>
      </c>
      <c r="F4743" s="1373" t="s">
        <v>1272</v>
      </c>
      <c r="G4743" s="1375"/>
      <c r="H4743" s="1375"/>
      <c r="I4743" s="1375"/>
      <c r="J4743" s="1375"/>
      <c r="K4743" s="1375"/>
      <c r="L4743" s="1375"/>
    </row>
    <row r="4744" spans="1:12" ht="21">
      <c r="A4744" s="1372">
        <v>45535</v>
      </c>
      <c r="B4744" s="1373" t="s">
        <v>2397</v>
      </c>
      <c r="C4744" s="1373" t="s">
        <v>2467</v>
      </c>
      <c r="D4744" s="1373" t="s">
        <v>2468</v>
      </c>
      <c r="E4744" s="1373" t="s">
        <v>904</v>
      </c>
      <c r="F4744" s="1373" t="s">
        <v>1273</v>
      </c>
      <c r="G4744" s="1375"/>
      <c r="H4744" s="1375"/>
      <c r="I4744" s="1375"/>
      <c r="J4744" s="1375"/>
      <c r="K4744" s="1375"/>
      <c r="L4744" s="1375"/>
    </row>
    <row r="4745" spans="1:12" ht="21">
      <c r="A4745" s="1372">
        <v>45535</v>
      </c>
      <c r="B4745" s="1373" t="s">
        <v>2397</v>
      </c>
      <c r="C4745" s="1373" t="s">
        <v>2467</v>
      </c>
      <c r="D4745" s="1373" t="s">
        <v>2468</v>
      </c>
      <c r="E4745" s="1373" t="s">
        <v>905</v>
      </c>
      <c r="F4745" s="1373" t="s">
        <v>248</v>
      </c>
      <c r="G4745" s="1374">
        <v>0</v>
      </c>
      <c r="H4745" s="1374">
        <v>8100</v>
      </c>
      <c r="I4745" s="1374">
        <v>0</v>
      </c>
      <c r="J4745" s="1374">
        <v>123500</v>
      </c>
      <c r="K4745" s="1374">
        <v>8100</v>
      </c>
      <c r="L4745" s="1374">
        <v>123500</v>
      </c>
    </row>
    <row r="4746" spans="1:12" ht="21">
      <c r="A4746" s="1372">
        <v>45535</v>
      </c>
      <c r="B4746" s="1373" t="s">
        <v>2397</v>
      </c>
      <c r="C4746" s="1373" t="s">
        <v>2467</v>
      </c>
      <c r="D4746" s="1373" t="s">
        <v>2468</v>
      </c>
      <c r="E4746" s="1373" t="s">
        <v>906</v>
      </c>
      <c r="F4746" s="1373" t="s">
        <v>249</v>
      </c>
      <c r="G4746" s="1375"/>
      <c r="H4746" s="1375"/>
      <c r="I4746" s="1375"/>
      <c r="J4746" s="1375"/>
      <c r="K4746" s="1375"/>
      <c r="L4746" s="1375"/>
    </row>
    <row r="4747" spans="1:12" ht="21">
      <c r="A4747" s="1372">
        <v>45535</v>
      </c>
      <c r="B4747" s="1373" t="s">
        <v>2397</v>
      </c>
      <c r="C4747" s="1373" t="s">
        <v>2467</v>
      </c>
      <c r="D4747" s="1373" t="s">
        <v>2468</v>
      </c>
      <c r="E4747" s="1373" t="s">
        <v>907</v>
      </c>
      <c r="F4747" s="1373" t="s">
        <v>250</v>
      </c>
      <c r="G4747" s="1375"/>
      <c r="H4747" s="1375"/>
      <c r="I4747" s="1375"/>
      <c r="J4747" s="1375"/>
      <c r="K4747" s="1375"/>
      <c r="L4747" s="1375"/>
    </row>
    <row r="4748" spans="1:12" ht="21">
      <c r="A4748" s="1372">
        <v>45535</v>
      </c>
      <c r="B4748" s="1373" t="s">
        <v>2397</v>
      </c>
      <c r="C4748" s="1373" t="s">
        <v>2467</v>
      </c>
      <c r="D4748" s="1373" t="s">
        <v>2468</v>
      </c>
      <c r="E4748" s="1373" t="s">
        <v>908</v>
      </c>
      <c r="F4748" s="1373" t="s">
        <v>251</v>
      </c>
      <c r="G4748" s="1374">
        <v>0</v>
      </c>
      <c r="H4748" s="1374">
        <v>1800</v>
      </c>
      <c r="I4748" s="1374">
        <v>0</v>
      </c>
      <c r="J4748" s="1374">
        <v>687356.44</v>
      </c>
      <c r="K4748" s="1374">
        <v>1800</v>
      </c>
      <c r="L4748" s="1374">
        <v>687356.44</v>
      </c>
    </row>
    <row r="4749" spans="1:12" ht="21">
      <c r="A4749" s="1372">
        <v>45535</v>
      </c>
      <c r="B4749" s="1373" t="s">
        <v>2397</v>
      </c>
      <c r="C4749" s="1373" t="s">
        <v>2467</v>
      </c>
      <c r="D4749" s="1373" t="s">
        <v>2468</v>
      </c>
      <c r="E4749" s="1373" t="s">
        <v>909</v>
      </c>
      <c r="F4749" s="1373" t="s">
        <v>252</v>
      </c>
      <c r="G4749" s="1375"/>
      <c r="H4749" s="1375"/>
      <c r="I4749" s="1375"/>
      <c r="J4749" s="1375"/>
      <c r="K4749" s="1375"/>
      <c r="L4749" s="1375"/>
    </row>
    <row r="4750" spans="1:12" ht="21">
      <c r="A4750" s="1372">
        <v>45535</v>
      </c>
      <c r="B4750" s="1373" t="s">
        <v>2397</v>
      </c>
      <c r="C4750" s="1373" t="s">
        <v>2467</v>
      </c>
      <c r="D4750" s="1373" t="s">
        <v>2468</v>
      </c>
      <c r="E4750" s="1373" t="s">
        <v>910</v>
      </c>
      <c r="F4750" s="1373" t="s">
        <v>2296</v>
      </c>
      <c r="G4750" s="1375"/>
      <c r="H4750" s="1375"/>
      <c r="I4750" s="1375"/>
      <c r="J4750" s="1375"/>
      <c r="K4750" s="1375"/>
      <c r="L4750" s="1375"/>
    </row>
    <row r="4751" spans="1:12" ht="21">
      <c r="A4751" s="1372">
        <v>45535</v>
      </c>
      <c r="B4751" s="1373" t="s">
        <v>2397</v>
      </c>
      <c r="C4751" s="1373" t="s">
        <v>2467</v>
      </c>
      <c r="D4751" s="1373" t="s">
        <v>2468</v>
      </c>
      <c r="E4751" s="1373" t="s">
        <v>911</v>
      </c>
      <c r="F4751" s="1373" t="s">
        <v>2297</v>
      </c>
      <c r="G4751" s="1375"/>
      <c r="H4751" s="1375"/>
      <c r="I4751" s="1375"/>
      <c r="J4751" s="1375"/>
      <c r="K4751" s="1375"/>
      <c r="L4751" s="1375"/>
    </row>
    <row r="4752" spans="1:12" ht="21">
      <c r="A4752" s="1372">
        <v>45535</v>
      </c>
      <c r="B4752" s="1373" t="s">
        <v>2397</v>
      </c>
      <c r="C4752" s="1373" t="s">
        <v>2467</v>
      </c>
      <c r="D4752" s="1373" t="s">
        <v>2468</v>
      </c>
      <c r="E4752" s="1373" t="s">
        <v>912</v>
      </c>
      <c r="F4752" s="1373" t="s">
        <v>2298</v>
      </c>
      <c r="G4752" s="1375"/>
      <c r="H4752" s="1375"/>
      <c r="I4752" s="1375"/>
      <c r="J4752" s="1375"/>
      <c r="K4752" s="1375"/>
      <c r="L4752" s="1375"/>
    </row>
    <row r="4753" spans="1:12" ht="21">
      <c r="A4753" s="1372">
        <v>45535</v>
      </c>
      <c r="B4753" s="1373" t="s">
        <v>2397</v>
      </c>
      <c r="C4753" s="1373" t="s">
        <v>2467</v>
      </c>
      <c r="D4753" s="1373" t="s">
        <v>2468</v>
      </c>
      <c r="E4753" s="1373" t="s">
        <v>913</v>
      </c>
      <c r="F4753" s="1373" t="s">
        <v>2299</v>
      </c>
      <c r="G4753" s="1375"/>
      <c r="H4753" s="1375"/>
      <c r="I4753" s="1375"/>
      <c r="J4753" s="1375"/>
      <c r="K4753" s="1375"/>
      <c r="L4753" s="1375"/>
    </row>
    <row r="4754" spans="1:12" ht="21">
      <c r="A4754" s="1372">
        <v>45535</v>
      </c>
      <c r="B4754" s="1373" t="s">
        <v>2397</v>
      </c>
      <c r="C4754" s="1373" t="s">
        <v>2467</v>
      </c>
      <c r="D4754" s="1373" t="s">
        <v>2468</v>
      </c>
      <c r="E4754" s="1373" t="s">
        <v>914</v>
      </c>
      <c r="F4754" s="1373" t="s">
        <v>2300</v>
      </c>
      <c r="G4754" s="1375"/>
      <c r="H4754" s="1375"/>
      <c r="I4754" s="1375"/>
      <c r="J4754" s="1375"/>
      <c r="K4754" s="1375"/>
      <c r="L4754" s="1375"/>
    </row>
    <row r="4755" spans="1:12" ht="21">
      <c r="A4755" s="1372">
        <v>45535</v>
      </c>
      <c r="B4755" s="1373" t="s">
        <v>2397</v>
      </c>
      <c r="C4755" s="1373" t="s">
        <v>2467</v>
      </c>
      <c r="D4755" s="1373" t="s">
        <v>2468</v>
      </c>
      <c r="E4755" s="1373" t="s">
        <v>915</v>
      </c>
      <c r="F4755" s="1373" t="s">
        <v>2301</v>
      </c>
      <c r="G4755" s="1374">
        <v>0</v>
      </c>
      <c r="H4755" s="1374">
        <v>286450</v>
      </c>
      <c r="I4755" s="1374">
        <v>0</v>
      </c>
      <c r="J4755" s="1374">
        <v>3117520</v>
      </c>
      <c r="K4755" s="1374">
        <v>286450</v>
      </c>
      <c r="L4755" s="1374">
        <v>3117520</v>
      </c>
    </row>
    <row r="4756" spans="1:12" ht="21">
      <c r="A4756" s="1372">
        <v>45535</v>
      </c>
      <c r="B4756" s="1373" t="s">
        <v>2397</v>
      </c>
      <c r="C4756" s="1373" t="s">
        <v>2467</v>
      </c>
      <c r="D4756" s="1373" t="s">
        <v>2468</v>
      </c>
      <c r="E4756" s="1373" t="s">
        <v>916</v>
      </c>
      <c r="F4756" s="1373" t="s">
        <v>2302</v>
      </c>
      <c r="G4756" s="1375"/>
      <c r="H4756" s="1375"/>
      <c r="I4756" s="1375"/>
      <c r="J4756" s="1375"/>
      <c r="K4756" s="1375"/>
      <c r="L4756" s="1375"/>
    </row>
    <row r="4757" spans="1:12" ht="21">
      <c r="A4757" s="1372">
        <v>45535</v>
      </c>
      <c r="B4757" s="1373" t="s">
        <v>2397</v>
      </c>
      <c r="C4757" s="1373" t="s">
        <v>2467</v>
      </c>
      <c r="D4757" s="1373" t="s">
        <v>2468</v>
      </c>
      <c r="E4757" s="1373" t="s">
        <v>917</v>
      </c>
      <c r="F4757" s="1373" t="s">
        <v>2303</v>
      </c>
      <c r="G4757" s="1375"/>
      <c r="H4757" s="1375"/>
      <c r="I4757" s="1375"/>
      <c r="J4757" s="1375"/>
      <c r="K4757" s="1375"/>
      <c r="L4757" s="1375"/>
    </row>
    <row r="4758" spans="1:12" ht="21">
      <c r="A4758" s="1372">
        <v>45535</v>
      </c>
      <c r="B4758" s="1373" t="s">
        <v>2397</v>
      </c>
      <c r="C4758" s="1373" t="s">
        <v>2467</v>
      </c>
      <c r="D4758" s="1373" t="s">
        <v>2468</v>
      </c>
      <c r="E4758" s="1373" t="s">
        <v>918</v>
      </c>
      <c r="F4758" s="1373" t="s">
        <v>2304</v>
      </c>
      <c r="G4758" s="1374">
        <v>0</v>
      </c>
      <c r="H4758" s="1374">
        <v>32881.25</v>
      </c>
      <c r="I4758" s="1374">
        <v>0</v>
      </c>
      <c r="J4758" s="1374">
        <v>124850</v>
      </c>
      <c r="K4758" s="1374">
        <v>32881.25</v>
      </c>
      <c r="L4758" s="1374">
        <v>124850</v>
      </c>
    </row>
    <row r="4759" spans="1:12" ht="21">
      <c r="A4759" s="1372">
        <v>45535</v>
      </c>
      <c r="B4759" s="1373" t="s">
        <v>2397</v>
      </c>
      <c r="C4759" s="1373" t="s">
        <v>2467</v>
      </c>
      <c r="D4759" s="1373" t="s">
        <v>2468</v>
      </c>
      <c r="E4759" s="1373" t="s">
        <v>1977</v>
      </c>
      <c r="F4759" s="1373" t="s">
        <v>1978</v>
      </c>
      <c r="G4759" s="1375"/>
      <c r="H4759" s="1375"/>
      <c r="I4759" s="1375"/>
      <c r="J4759" s="1375"/>
      <c r="K4759" s="1375"/>
      <c r="L4759" s="1375"/>
    </row>
    <row r="4760" spans="1:12" ht="21">
      <c r="A4760" s="1372">
        <v>45535</v>
      </c>
      <c r="B4760" s="1373" t="s">
        <v>2397</v>
      </c>
      <c r="C4760" s="1373" t="s">
        <v>2467</v>
      </c>
      <c r="D4760" s="1373" t="s">
        <v>2468</v>
      </c>
      <c r="E4760" s="1373" t="s">
        <v>919</v>
      </c>
      <c r="F4760" s="1373" t="s">
        <v>255</v>
      </c>
      <c r="G4760" s="1374">
        <v>0</v>
      </c>
      <c r="H4760" s="1374">
        <v>38080</v>
      </c>
      <c r="I4760" s="1374">
        <v>0</v>
      </c>
      <c r="J4760" s="1374">
        <v>448410</v>
      </c>
      <c r="K4760" s="1374">
        <v>38080</v>
      </c>
      <c r="L4760" s="1374">
        <v>448410</v>
      </c>
    </row>
    <row r="4761" spans="1:12" ht="21">
      <c r="A4761" s="1372">
        <v>45535</v>
      </c>
      <c r="B4761" s="1373" t="s">
        <v>2397</v>
      </c>
      <c r="C4761" s="1373" t="s">
        <v>2467</v>
      </c>
      <c r="D4761" s="1373" t="s">
        <v>2468</v>
      </c>
      <c r="E4761" s="1373" t="s">
        <v>920</v>
      </c>
      <c r="F4761" s="1373" t="s">
        <v>256</v>
      </c>
      <c r="G4761" s="1374">
        <v>2247550</v>
      </c>
      <c r="H4761" s="1374">
        <v>0</v>
      </c>
      <c r="I4761" s="1374">
        <v>25039631</v>
      </c>
      <c r="J4761" s="1374">
        <v>0</v>
      </c>
      <c r="K4761" s="1374">
        <v>2247550</v>
      </c>
      <c r="L4761" s="1374">
        <v>25039631</v>
      </c>
    </row>
    <row r="4762" spans="1:12" ht="21">
      <c r="A4762" s="1372">
        <v>45535</v>
      </c>
      <c r="B4762" s="1373" t="s">
        <v>2397</v>
      </c>
      <c r="C4762" s="1373" t="s">
        <v>2467</v>
      </c>
      <c r="D4762" s="1373" t="s">
        <v>2468</v>
      </c>
      <c r="E4762" s="1373" t="s">
        <v>921</v>
      </c>
      <c r="F4762" s="1373" t="s">
        <v>257</v>
      </c>
      <c r="G4762" s="1374">
        <v>113540</v>
      </c>
      <c r="H4762" s="1374">
        <v>0</v>
      </c>
      <c r="I4762" s="1374">
        <v>1060160</v>
      </c>
      <c r="J4762" s="1374">
        <v>0</v>
      </c>
      <c r="K4762" s="1374">
        <v>113540</v>
      </c>
      <c r="L4762" s="1374">
        <v>1060160</v>
      </c>
    </row>
    <row r="4763" spans="1:12" ht="21">
      <c r="A4763" s="1372">
        <v>45535</v>
      </c>
      <c r="B4763" s="1373" t="s">
        <v>2397</v>
      </c>
      <c r="C4763" s="1373" t="s">
        <v>2467</v>
      </c>
      <c r="D4763" s="1373" t="s">
        <v>2468</v>
      </c>
      <c r="E4763" s="1373" t="s">
        <v>922</v>
      </c>
      <c r="F4763" s="1373" t="s">
        <v>2157</v>
      </c>
      <c r="G4763" s="1375"/>
      <c r="H4763" s="1375"/>
      <c r="I4763" s="1375"/>
      <c r="J4763" s="1375"/>
      <c r="K4763" s="1375"/>
      <c r="L4763" s="1375"/>
    </row>
    <row r="4764" spans="1:12" ht="21">
      <c r="A4764" s="1372">
        <v>45535</v>
      </c>
      <c r="B4764" s="1373" t="s">
        <v>2397</v>
      </c>
      <c r="C4764" s="1373" t="s">
        <v>2467</v>
      </c>
      <c r="D4764" s="1373" t="s">
        <v>2468</v>
      </c>
      <c r="E4764" s="1373" t="s">
        <v>923</v>
      </c>
      <c r="F4764" s="1373" t="s">
        <v>258</v>
      </c>
      <c r="G4764" s="1374">
        <v>143134.20000000001</v>
      </c>
      <c r="H4764" s="1374">
        <v>0</v>
      </c>
      <c r="I4764" s="1374">
        <v>1270694.2</v>
      </c>
      <c r="J4764" s="1374">
        <v>0</v>
      </c>
      <c r="K4764" s="1374">
        <v>143134.20000000001</v>
      </c>
      <c r="L4764" s="1374">
        <v>1270694.2</v>
      </c>
    </row>
    <row r="4765" spans="1:12" ht="21">
      <c r="A4765" s="1372">
        <v>45535</v>
      </c>
      <c r="B4765" s="1373" t="s">
        <v>2397</v>
      </c>
      <c r="C4765" s="1373" t="s">
        <v>2467</v>
      </c>
      <c r="D4765" s="1373" t="s">
        <v>2468</v>
      </c>
      <c r="E4765" s="1373" t="s">
        <v>924</v>
      </c>
      <c r="F4765" s="1373" t="s">
        <v>2305</v>
      </c>
      <c r="G4765" s="1375"/>
      <c r="H4765" s="1375"/>
      <c r="I4765" s="1375"/>
      <c r="J4765" s="1375"/>
      <c r="K4765" s="1375"/>
      <c r="L4765" s="1375"/>
    </row>
    <row r="4766" spans="1:12" ht="21">
      <c r="A4766" s="1372">
        <v>45535</v>
      </c>
      <c r="B4766" s="1373" t="s">
        <v>2397</v>
      </c>
      <c r="C4766" s="1373" t="s">
        <v>2467</v>
      </c>
      <c r="D4766" s="1373" t="s">
        <v>2468</v>
      </c>
      <c r="E4766" s="1373" t="s">
        <v>925</v>
      </c>
      <c r="F4766" s="1373" t="s">
        <v>259</v>
      </c>
      <c r="G4766" s="1375"/>
      <c r="H4766" s="1375"/>
      <c r="I4766" s="1375"/>
      <c r="J4766" s="1375"/>
      <c r="K4766" s="1375"/>
      <c r="L4766" s="1375"/>
    </row>
    <row r="4767" spans="1:12" ht="21">
      <c r="A4767" s="1372">
        <v>45535</v>
      </c>
      <c r="B4767" s="1373" t="s">
        <v>2397</v>
      </c>
      <c r="C4767" s="1373" t="s">
        <v>2467</v>
      </c>
      <c r="D4767" s="1373" t="s">
        <v>2468</v>
      </c>
      <c r="E4767" s="1373" t="s">
        <v>926</v>
      </c>
      <c r="F4767" s="1373" t="s">
        <v>260</v>
      </c>
      <c r="G4767" s="1374">
        <v>0</v>
      </c>
      <c r="H4767" s="1374">
        <v>0</v>
      </c>
      <c r="I4767" s="1374">
        <v>4025.32</v>
      </c>
      <c r="J4767" s="1374">
        <v>0</v>
      </c>
      <c r="K4767" s="1374">
        <v>0</v>
      </c>
      <c r="L4767" s="1374">
        <v>4025.32</v>
      </c>
    </row>
    <row r="4768" spans="1:12" ht="21">
      <c r="A4768" s="1372">
        <v>45535</v>
      </c>
      <c r="B4768" s="1373" t="s">
        <v>2397</v>
      </c>
      <c r="C4768" s="1373" t="s">
        <v>2467</v>
      </c>
      <c r="D4768" s="1373" t="s">
        <v>2468</v>
      </c>
      <c r="E4768" s="1373" t="s">
        <v>927</v>
      </c>
      <c r="F4768" s="1373" t="s">
        <v>261</v>
      </c>
      <c r="G4768" s="1375"/>
      <c r="H4768" s="1375"/>
      <c r="I4768" s="1375"/>
      <c r="J4768" s="1375"/>
      <c r="K4768" s="1375"/>
      <c r="L4768" s="1375"/>
    </row>
    <row r="4769" spans="1:12" ht="21">
      <c r="A4769" s="1372">
        <v>45535</v>
      </c>
      <c r="B4769" s="1373" t="s">
        <v>2397</v>
      </c>
      <c r="C4769" s="1373" t="s">
        <v>2467</v>
      </c>
      <c r="D4769" s="1373" t="s">
        <v>2468</v>
      </c>
      <c r="E4769" s="1373" t="s">
        <v>928</v>
      </c>
      <c r="F4769" s="1373" t="s">
        <v>262</v>
      </c>
      <c r="G4769" s="1374">
        <v>2567</v>
      </c>
      <c r="H4769" s="1374">
        <v>0</v>
      </c>
      <c r="I4769" s="1374">
        <v>8727.7999999999993</v>
      </c>
      <c r="J4769" s="1374">
        <v>0</v>
      </c>
      <c r="K4769" s="1374">
        <v>2567</v>
      </c>
      <c r="L4769" s="1374">
        <v>8727.7999999999993</v>
      </c>
    </row>
    <row r="4770" spans="1:12" ht="21">
      <c r="A4770" s="1372">
        <v>45535</v>
      </c>
      <c r="B4770" s="1373" t="s">
        <v>2397</v>
      </c>
      <c r="C4770" s="1373" t="s">
        <v>2467</v>
      </c>
      <c r="D4770" s="1373" t="s">
        <v>2468</v>
      </c>
      <c r="E4770" s="1373" t="s">
        <v>929</v>
      </c>
      <c r="F4770" s="1373" t="s">
        <v>263</v>
      </c>
      <c r="G4770" s="1375"/>
      <c r="H4770" s="1375"/>
      <c r="I4770" s="1375"/>
      <c r="J4770" s="1375"/>
      <c r="K4770" s="1375"/>
      <c r="L4770" s="1375"/>
    </row>
    <row r="4771" spans="1:12" ht="21">
      <c r="A4771" s="1372">
        <v>45535</v>
      </c>
      <c r="B4771" s="1373" t="s">
        <v>2397</v>
      </c>
      <c r="C4771" s="1373" t="s">
        <v>2467</v>
      </c>
      <c r="D4771" s="1373" t="s">
        <v>2468</v>
      </c>
      <c r="E4771" s="1373" t="s">
        <v>930</v>
      </c>
      <c r="F4771" s="1373" t="s">
        <v>264</v>
      </c>
      <c r="G4771" s="1374">
        <v>117930</v>
      </c>
      <c r="H4771" s="1374">
        <v>0</v>
      </c>
      <c r="I4771" s="1374">
        <v>1788542.9</v>
      </c>
      <c r="J4771" s="1374">
        <v>0</v>
      </c>
      <c r="K4771" s="1374">
        <v>117930</v>
      </c>
      <c r="L4771" s="1374">
        <v>1788542.9</v>
      </c>
    </row>
    <row r="4772" spans="1:12" ht="21">
      <c r="A4772" s="1372">
        <v>45535</v>
      </c>
      <c r="B4772" s="1373" t="s">
        <v>2397</v>
      </c>
      <c r="C4772" s="1373" t="s">
        <v>2467</v>
      </c>
      <c r="D4772" s="1373" t="s">
        <v>2468</v>
      </c>
      <c r="E4772" s="1373" t="s">
        <v>931</v>
      </c>
      <c r="F4772" s="1373" t="s">
        <v>265</v>
      </c>
      <c r="G4772" s="1374">
        <v>123020</v>
      </c>
      <c r="H4772" s="1374">
        <v>0</v>
      </c>
      <c r="I4772" s="1374">
        <v>1339840</v>
      </c>
      <c r="J4772" s="1374">
        <v>0</v>
      </c>
      <c r="K4772" s="1374">
        <v>123020</v>
      </c>
      <c r="L4772" s="1374">
        <v>1339840</v>
      </c>
    </row>
    <row r="4773" spans="1:12" ht="21">
      <c r="A4773" s="1372">
        <v>45535</v>
      </c>
      <c r="B4773" s="1373" t="s">
        <v>2397</v>
      </c>
      <c r="C4773" s="1373" t="s">
        <v>2467</v>
      </c>
      <c r="D4773" s="1373" t="s">
        <v>2468</v>
      </c>
      <c r="E4773" s="1373" t="s">
        <v>932</v>
      </c>
      <c r="F4773" s="1373" t="s">
        <v>266</v>
      </c>
      <c r="G4773" s="1374">
        <v>13800</v>
      </c>
      <c r="H4773" s="1374">
        <v>0</v>
      </c>
      <c r="I4773" s="1374">
        <v>151800</v>
      </c>
      <c r="J4773" s="1374">
        <v>0</v>
      </c>
      <c r="K4773" s="1374">
        <v>13800</v>
      </c>
      <c r="L4773" s="1374">
        <v>151800</v>
      </c>
    </row>
    <row r="4774" spans="1:12" ht="21">
      <c r="A4774" s="1372">
        <v>45535</v>
      </c>
      <c r="B4774" s="1373" t="s">
        <v>2397</v>
      </c>
      <c r="C4774" s="1373" t="s">
        <v>2467</v>
      </c>
      <c r="D4774" s="1373" t="s">
        <v>2468</v>
      </c>
      <c r="E4774" s="1373" t="s">
        <v>933</v>
      </c>
      <c r="F4774" s="1373" t="s">
        <v>267</v>
      </c>
      <c r="G4774" s="1375"/>
      <c r="H4774" s="1375"/>
      <c r="I4774" s="1375"/>
      <c r="J4774" s="1375"/>
      <c r="K4774" s="1375"/>
      <c r="L4774" s="1375"/>
    </row>
    <row r="4775" spans="1:12" ht="21">
      <c r="A4775" s="1372">
        <v>45535</v>
      </c>
      <c r="B4775" s="1373" t="s">
        <v>2397</v>
      </c>
      <c r="C4775" s="1373" t="s">
        <v>2467</v>
      </c>
      <c r="D4775" s="1373" t="s">
        <v>2468</v>
      </c>
      <c r="E4775" s="1373" t="s">
        <v>934</v>
      </c>
      <c r="F4775" s="1373" t="s">
        <v>1283</v>
      </c>
      <c r="G4775" s="1374">
        <v>548480</v>
      </c>
      <c r="H4775" s="1374">
        <v>0</v>
      </c>
      <c r="I4775" s="1374">
        <v>6142850</v>
      </c>
      <c r="J4775" s="1374">
        <v>0</v>
      </c>
      <c r="K4775" s="1374">
        <v>548480</v>
      </c>
      <c r="L4775" s="1374">
        <v>6142850</v>
      </c>
    </row>
    <row r="4776" spans="1:12" ht="21">
      <c r="A4776" s="1372">
        <v>45535</v>
      </c>
      <c r="B4776" s="1373" t="s">
        <v>2397</v>
      </c>
      <c r="C4776" s="1373" t="s">
        <v>2467</v>
      </c>
      <c r="D4776" s="1373" t="s">
        <v>2468</v>
      </c>
      <c r="E4776" s="1373" t="s">
        <v>935</v>
      </c>
      <c r="F4776" s="1373" t="s">
        <v>1285</v>
      </c>
      <c r="G4776" s="1374">
        <v>174430</v>
      </c>
      <c r="H4776" s="1374">
        <v>0</v>
      </c>
      <c r="I4776" s="1374">
        <v>1886590</v>
      </c>
      <c r="J4776" s="1374">
        <v>0</v>
      </c>
      <c r="K4776" s="1374">
        <v>174430</v>
      </c>
      <c r="L4776" s="1374">
        <v>1886590</v>
      </c>
    </row>
    <row r="4777" spans="1:12" ht="21">
      <c r="A4777" s="1372">
        <v>45535</v>
      </c>
      <c r="B4777" s="1373" t="s">
        <v>2397</v>
      </c>
      <c r="C4777" s="1373" t="s">
        <v>2467</v>
      </c>
      <c r="D4777" s="1373" t="s">
        <v>2468</v>
      </c>
      <c r="E4777" s="1373" t="s">
        <v>936</v>
      </c>
      <c r="F4777" s="1373" t="s">
        <v>1286</v>
      </c>
      <c r="G4777" s="1374">
        <v>4140</v>
      </c>
      <c r="H4777" s="1374">
        <v>0</v>
      </c>
      <c r="I4777" s="1374">
        <v>228303</v>
      </c>
      <c r="J4777" s="1374">
        <v>0</v>
      </c>
      <c r="K4777" s="1374">
        <v>4140</v>
      </c>
      <c r="L4777" s="1374">
        <v>228303</v>
      </c>
    </row>
    <row r="4778" spans="1:12" ht="21">
      <c r="A4778" s="1372">
        <v>45535</v>
      </c>
      <c r="B4778" s="1373" t="s">
        <v>2397</v>
      </c>
      <c r="C4778" s="1373" t="s">
        <v>2467</v>
      </c>
      <c r="D4778" s="1373" t="s">
        <v>2468</v>
      </c>
      <c r="E4778" s="1373" t="s">
        <v>937</v>
      </c>
      <c r="F4778" s="1373" t="s">
        <v>1288</v>
      </c>
      <c r="G4778" s="1374">
        <v>103064</v>
      </c>
      <c r="H4778" s="1374">
        <v>0</v>
      </c>
      <c r="I4778" s="1374">
        <v>994598</v>
      </c>
      <c r="J4778" s="1374">
        <v>0</v>
      </c>
      <c r="K4778" s="1374">
        <v>103064</v>
      </c>
      <c r="L4778" s="1374">
        <v>994598</v>
      </c>
    </row>
    <row r="4779" spans="1:12" ht="21">
      <c r="A4779" s="1372">
        <v>45535</v>
      </c>
      <c r="B4779" s="1373" t="s">
        <v>2397</v>
      </c>
      <c r="C4779" s="1373" t="s">
        <v>2467</v>
      </c>
      <c r="D4779" s="1373" t="s">
        <v>2468</v>
      </c>
      <c r="E4779" s="1373" t="s">
        <v>938</v>
      </c>
      <c r="F4779" s="1373" t="s">
        <v>1289</v>
      </c>
      <c r="G4779" s="1374">
        <v>43940</v>
      </c>
      <c r="H4779" s="1374">
        <v>0</v>
      </c>
      <c r="I4779" s="1374">
        <v>529420</v>
      </c>
      <c r="J4779" s="1374">
        <v>0</v>
      </c>
      <c r="K4779" s="1374">
        <v>43940</v>
      </c>
      <c r="L4779" s="1374">
        <v>529420</v>
      </c>
    </row>
    <row r="4780" spans="1:12" ht="21">
      <c r="A4780" s="1372">
        <v>45535</v>
      </c>
      <c r="B4780" s="1373" t="s">
        <v>2397</v>
      </c>
      <c r="C4780" s="1373" t="s">
        <v>2467</v>
      </c>
      <c r="D4780" s="1373" t="s">
        <v>2468</v>
      </c>
      <c r="E4780" s="1373" t="s">
        <v>939</v>
      </c>
      <c r="F4780" s="1373" t="s">
        <v>1391</v>
      </c>
      <c r="G4780" s="1374">
        <v>49700</v>
      </c>
      <c r="H4780" s="1374">
        <v>0</v>
      </c>
      <c r="I4780" s="1374">
        <v>500620</v>
      </c>
      <c r="J4780" s="1374">
        <v>0</v>
      </c>
      <c r="K4780" s="1374">
        <v>49700</v>
      </c>
      <c r="L4780" s="1374">
        <v>500620</v>
      </c>
    </row>
    <row r="4781" spans="1:12" ht="21">
      <c r="A4781" s="1372">
        <v>45535</v>
      </c>
      <c r="B4781" s="1373" t="s">
        <v>2397</v>
      </c>
      <c r="C4781" s="1373" t="s">
        <v>2467</v>
      </c>
      <c r="D4781" s="1373" t="s">
        <v>2468</v>
      </c>
      <c r="E4781" s="1373" t="s">
        <v>940</v>
      </c>
      <c r="F4781" s="1373" t="s">
        <v>1290</v>
      </c>
      <c r="G4781" s="1375"/>
      <c r="H4781" s="1375"/>
      <c r="I4781" s="1375"/>
      <c r="J4781" s="1375"/>
      <c r="K4781" s="1375"/>
      <c r="L4781" s="1375"/>
    </row>
    <row r="4782" spans="1:12" ht="21">
      <c r="A4782" s="1372">
        <v>45535</v>
      </c>
      <c r="B4782" s="1373" t="s">
        <v>2397</v>
      </c>
      <c r="C4782" s="1373" t="s">
        <v>2467</v>
      </c>
      <c r="D4782" s="1373" t="s">
        <v>2468</v>
      </c>
      <c r="E4782" s="1373" t="s">
        <v>941</v>
      </c>
      <c r="F4782" s="1373" t="s">
        <v>268</v>
      </c>
      <c r="G4782" s="1375"/>
      <c r="H4782" s="1375"/>
      <c r="I4782" s="1375"/>
      <c r="J4782" s="1375"/>
      <c r="K4782" s="1375"/>
      <c r="L4782" s="1375"/>
    </row>
    <row r="4783" spans="1:12" ht="21">
      <c r="A4783" s="1372">
        <v>45535</v>
      </c>
      <c r="B4783" s="1373" t="s">
        <v>2397</v>
      </c>
      <c r="C4783" s="1373" t="s">
        <v>2467</v>
      </c>
      <c r="D4783" s="1373" t="s">
        <v>2468</v>
      </c>
      <c r="E4783" s="1373" t="s">
        <v>942</v>
      </c>
      <c r="F4783" s="1373" t="s">
        <v>269</v>
      </c>
      <c r="G4783" s="1375"/>
      <c r="H4783" s="1375"/>
      <c r="I4783" s="1375"/>
      <c r="J4783" s="1375"/>
      <c r="K4783" s="1375"/>
      <c r="L4783" s="1375"/>
    </row>
    <row r="4784" spans="1:12" ht="21">
      <c r="A4784" s="1372">
        <v>45535</v>
      </c>
      <c r="B4784" s="1373" t="s">
        <v>2397</v>
      </c>
      <c r="C4784" s="1373" t="s">
        <v>2467</v>
      </c>
      <c r="D4784" s="1373" t="s">
        <v>2468</v>
      </c>
      <c r="E4784" s="1373" t="s">
        <v>943</v>
      </c>
      <c r="F4784" s="1373" t="s">
        <v>270</v>
      </c>
      <c r="G4784" s="1375"/>
      <c r="H4784" s="1375"/>
      <c r="I4784" s="1375"/>
      <c r="J4784" s="1375"/>
      <c r="K4784" s="1375"/>
      <c r="L4784" s="1375"/>
    </row>
    <row r="4785" spans="1:12" ht="21">
      <c r="A4785" s="1372">
        <v>45535</v>
      </c>
      <c r="B4785" s="1373" t="s">
        <v>2397</v>
      </c>
      <c r="C4785" s="1373" t="s">
        <v>2467</v>
      </c>
      <c r="D4785" s="1373" t="s">
        <v>2468</v>
      </c>
      <c r="E4785" s="1373" t="s">
        <v>944</v>
      </c>
      <c r="F4785" s="1373" t="s">
        <v>271</v>
      </c>
      <c r="G4785" s="1375"/>
      <c r="H4785" s="1375"/>
      <c r="I4785" s="1375"/>
      <c r="J4785" s="1375"/>
      <c r="K4785" s="1375"/>
      <c r="L4785" s="1375"/>
    </row>
    <row r="4786" spans="1:12" ht="21">
      <c r="A4786" s="1372">
        <v>45535</v>
      </c>
      <c r="B4786" s="1373" t="s">
        <v>2397</v>
      </c>
      <c r="C4786" s="1373" t="s">
        <v>2467</v>
      </c>
      <c r="D4786" s="1373" t="s">
        <v>2468</v>
      </c>
      <c r="E4786" s="1373" t="s">
        <v>945</v>
      </c>
      <c r="F4786" s="1373" t="s">
        <v>272</v>
      </c>
      <c r="G4786" s="1375"/>
      <c r="H4786" s="1375"/>
      <c r="I4786" s="1375"/>
      <c r="J4786" s="1375"/>
      <c r="K4786" s="1375"/>
      <c r="L4786" s="1375"/>
    </row>
    <row r="4787" spans="1:12" ht="21">
      <c r="A4787" s="1372">
        <v>45535</v>
      </c>
      <c r="B4787" s="1373" t="s">
        <v>2397</v>
      </c>
      <c r="C4787" s="1373" t="s">
        <v>2467</v>
      </c>
      <c r="D4787" s="1373" t="s">
        <v>2468</v>
      </c>
      <c r="E4787" s="1373" t="s">
        <v>946</v>
      </c>
      <c r="F4787" s="1373" t="s">
        <v>1291</v>
      </c>
      <c r="G4787" s="1374">
        <v>83024.52</v>
      </c>
      <c r="H4787" s="1374">
        <v>0</v>
      </c>
      <c r="I4787" s="1374">
        <v>217984.52</v>
      </c>
      <c r="J4787" s="1374">
        <v>0</v>
      </c>
      <c r="K4787" s="1374">
        <v>83024.52</v>
      </c>
      <c r="L4787" s="1374">
        <v>217984.52</v>
      </c>
    </row>
    <row r="4788" spans="1:12" ht="21">
      <c r="A4788" s="1372">
        <v>45535</v>
      </c>
      <c r="B4788" s="1373" t="s">
        <v>2397</v>
      </c>
      <c r="C4788" s="1373" t="s">
        <v>2467</v>
      </c>
      <c r="D4788" s="1373" t="s">
        <v>2468</v>
      </c>
      <c r="E4788" s="1373" t="s">
        <v>947</v>
      </c>
      <c r="F4788" s="1373" t="s">
        <v>1292</v>
      </c>
      <c r="G4788" s="1375"/>
      <c r="H4788" s="1375"/>
      <c r="I4788" s="1375"/>
      <c r="J4788" s="1375"/>
      <c r="K4788" s="1375"/>
      <c r="L4788" s="1375"/>
    </row>
    <row r="4789" spans="1:12" ht="21">
      <c r="A4789" s="1372">
        <v>45535</v>
      </c>
      <c r="B4789" s="1373" t="s">
        <v>2397</v>
      </c>
      <c r="C4789" s="1373" t="s">
        <v>2467</v>
      </c>
      <c r="D4789" s="1373" t="s">
        <v>2468</v>
      </c>
      <c r="E4789" s="1373" t="s">
        <v>948</v>
      </c>
      <c r="F4789" s="1373" t="s">
        <v>417</v>
      </c>
      <c r="G4789" s="1374">
        <v>170870</v>
      </c>
      <c r="H4789" s="1374">
        <v>0</v>
      </c>
      <c r="I4789" s="1374">
        <v>1471820</v>
      </c>
      <c r="J4789" s="1374">
        <v>0</v>
      </c>
      <c r="K4789" s="1374">
        <v>170870</v>
      </c>
      <c r="L4789" s="1374">
        <v>1471820</v>
      </c>
    </row>
    <row r="4790" spans="1:12" ht="21">
      <c r="A4790" s="1372">
        <v>45535</v>
      </c>
      <c r="B4790" s="1373" t="s">
        <v>2397</v>
      </c>
      <c r="C4790" s="1373" t="s">
        <v>2467</v>
      </c>
      <c r="D4790" s="1373" t="s">
        <v>2468</v>
      </c>
      <c r="E4790" s="1373" t="s">
        <v>949</v>
      </c>
      <c r="F4790" s="1373" t="s">
        <v>2306</v>
      </c>
      <c r="G4790" s="1375"/>
      <c r="H4790" s="1375"/>
      <c r="I4790" s="1375"/>
      <c r="J4790" s="1375"/>
      <c r="K4790" s="1375"/>
      <c r="L4790" s="1375"/>
    </row>
    <row r="4791" spans="1:12" ht="21">
      <c r="A4791" s="1372">
        <v>45535</v>
      </c>
      <c r="B4791" s="1373" t="s">
        <v>2397</v>
      </c>
      <c r="C4791" s="1373" t="s">
        <v>2467</v>
      </c>
      <c r="D4791" s="1373" t="s">
        <v>2468</v>
      </c>
      <c r="E4791" s="1373" t="s">
        <v>1847</v>
      </c>
      <c r="F4791" s="1373" t="s">
        <v>1848</v>
      </c>
      <c r="G4791" s="1375"/>
      <c r="H4791" s="1375"/>
      <c r="I4791" s="1375"/>
      <c r="J4791" s="1375"/>
      <c r="K4791" s="1375"/>
      <c r="L4791" s="1375"/>
    </row>
    <row r="4792" spans="1:12" ht="21">
      <c r="A4792" s="1372">
        <v>45535</v>
      </c>
      <c r="B4792" s="1373" t="s">
        <v>2397</v>
      </c>
      <c r="C4792" s="1373" t="s">
        <v>2467</v>
      </c>
      <c r="D4792" s="1373" t="s">
        <v>2468</v>
      </c>
      <c r="E4792" s="1373" t="s">
        <v>950</v>
      </c>
      <c r="F4792" s="1373" t="s">
        <v>273</v>
      </c>
      <c r="G4792" s="1375"/>
      <c r="H4792" s="1375"/>
      <c r="I4792" s="1375"/>
      <c r="J4792" s="1375"/>
      <c r="K4792" s="1375"/>
      <c r="L4792" s="1375"/>
    </row>
    <row r="4793" spans="1:12" ht="21">
      <c r="A4793" s="1372">
        <v>45535</v>
      </c>
      <c r="B4793" s="1373" t="s">
        <v>2397</v>
      </c>
      <c r="C4793" s="1373" t="s">
        <v>2467</v>
      </c>
      <c r="D4793" s="1373" t="s">
        <v>2468</v>
      </c>
      <c r="E4793" s="1373" t="s">
        <v>951</v>
      </c>
      <c r="F4793" s="1373" t="s">
        <v>274</v>
      </c>
      <c r="G4793" s="1374">
        <v>43023.6</v>
      </c>
      <c r="H4793" s="1374">
        <v>0</v>
      </c>
      <c r="I4793" s="1374">
        <v>476358.02</v>
      </c>
      <c r="J4793" s="1374">
        <v>0</v>
      </c>
      <c r="K4793" s="1374">
        <v>43023.6</v>
      </c>
      <c r="L4793" s="1374">
        <v>476358.02</v>
      </c>
    </row>
    <row r="4794" spans="1:12" ht="21">
      <c r="A4794" s="1372">
        <v>45535</v>
      </c>
      <c r="B4794" s="1373" t="s">
        <v>2397</v>
      </c>
      <c r="C4794" s="1373" t="s">
        <v>2467</v>
      </c>
      <c r="D4794" s="1373" t="s">
        <v>2468</v>
      </c>
      <c r="E4794" s="1373" t="s">
        <v>952</v>
      </c>
      <c r="F4794" s="1373" t="s">
        <v>275</v>
      </c>
      <c r="G4794" s="1374">
        <v>64535.4</v>
      </c>
      <c r="H4794" s="1374">
        <v>0</v>
      </c>
      <c r="I4794" s="1374">
        <v>714537.03</v>
      </c>
      <c r="J4794" s="1374">
        <v>0</v>
      </c>
      <c r="K4794" s="1374">
        <v>64535.4</v>
      </c>
      <c r="L4794" s="1374">
        <v>714537.03</v>
      </c>
    </row>
    <row r="4795" spans="1:12" ht="21">
      <c r="A4795" s="1372">
        <v>45535</v>
      </c>
      <c r="B4795" s="1373" t="s">
        <v>2397</v>
      </c>
      <c r="C4795" s="1373" t="s">
        <v>2467</v>
      </c>
      <c r="D4795" s="1373" t="s">
        <v>2468</v>
      </c>
      <c r="E4795" s="1373" t="s">
        <v>953</v>
      </c>
      <c r="F4795" s="1373" t="s">
        <v>276</v>
      </c>
      <c r="G4795" s="1374">
        <v>7228.5</v>
      </c>
      <c r="H4795" s="1374">
        <v>0</v>
      </c>
      <c r="I4795" s="1374">
        <v>78851.490000000005</v>
      </c>
      <c r="J4795" s="1374">
        <v>0</v>
      </c>
      <c r="K4795" s="1374">
        <v>7228.5</v>
      </c>
      <c r="L4795" s="1374">
        <v>78851.490000000005</v>
      </c>
    </row>
    <row r="4796" spans="1:12" ht="21">
      <c r="A4796" s="1372">
        <v>45535</v>
      </c>
      <c r="B4796" s="1373" t="s">
        <v>2397</v>
      </c>
      <c r="C4796" s="1373" t="s">
        <v>2467</v>
      </c>
      <c r="D4796" s="1373" t="s">
        <v>2468</v>
      </c>
      <c r="E4796" s="1373" t="s">
        <v>954</v>
      </c>
      <c r="F4796" s="1373" t="s">
        <v>1392</v>
      </c>
      <c r="G4796" s="1374">
        <v>3000</v>
      </c>
      <c r="H4796" s="1374">
        <v>0</v>
      </c>
      <c r="I4796" s="1374">
        <v>33000</v>
      </c>
      <c r="J4796" s="1374">
        <v>0</v>
      </c>
      <c r="K4796" s="1374">
        <v>3000</v>
      </c>
      <c r="L4796" s="1374">
        <v>33000</v>
      </c>
    </row>
    <row r="4797" spans="1:12" ht="21">
      <c r="A4797" s="1372">
        <v>45535</v>
      </c>
      <c r="B4797" s="1373" t="s">
        <v>2397</v>
      </c>
      <c r="C4797" s="1373" t="s">
        <v>2467</v>
      </c>
      <c r="D4797" s="1373" t="s">
        <v>2468</v>
      </c>
      <c r="E4797" s="1373" t="s">
        <v>955</v>
      </c>
      <c r="F4797" s="1373" t="s">
        <v>1393</v>
      </c>
      <c r="G4797" s="1374">
        <v>43525</v>
      </c>
      <c r="H4797" s="1374">
        <v>0</v>
      </c>
      <c r="I4797" s="1374">
        <v>486792</v>
      </c>
      <c r="J4797" s="1374">
        <v>0</v>
      </c>
      <c r="K4797" s="1374">
        <v>43525</v>
      </c>
      <c r="L4797" s="1374">
        <v>486792</v>
      </c>
    </row>
    <row r="4798" spans="1:12" ht="21">
      <c r="A4798" s="1372">
        <v>45535</v>
      </c>
      <c r="B4798" s="1373" t="s">
        <v>2397</v>
      </c>
      <c r="C4798" s="1373" t="s">
        <v>2467</v>
      </c>
      <c r="D4798" s="1373" t="s">
        <v>2468</v>
      </c>
      <c r="E4798" s="1373" t="s">
        <v>956</v>
      </c>
      <c r="F4798" s="1373" t="s">
        <v>277</v>
      </c>
      <c r="G4798" s="1375"/>
      <c r="H4798" s="1375"/>
      <c r="I4798" s="1375"/>
      <c r="J4798" s="1375"/>
      <c r="K4798" s="1375"/>
      <c r="L4798" s="1375"/>
    </row>
    <row r="4799" spans="1:12" ht="21">
      <c r="A4799" s="1372">
        <v>45535</v>
      </c>
      <c r="B4799" s="1373" t="s">
        <v>2397</v>
      </c>
      <c r="C4799" s="1373" t="s">
        <v>2467</v>
      </c>
      <c r="D4799" s="1373" t="s">
        <v>2468</v>
      </c>
      <c r="E4799" s="1373" t="s">
        <v>957</v>
      </c>
      <c r="F4799" s="1373" t="s">
        <v>1849</v>
      </c>
      <c r="G4799" s="1375"/>
      <c r="H4799" s="1375"/>
      <c r="I4799" s="1375"/>
      <c r="J4799" s="1375"/>
      <c r="K4799" s="1375"/>
      <c r="L4799" s="1375"/>
    </row>
    <row r="4800" spans="1:12" ht="21">
      <c r="A4800" s="1372">
        <v>45535</v>
      </c>
      <c r="B4800" s="1373" t="s">
        <v>2397</v>
      </c>
      <c r="C4800" s="1373" t="s">
        <v>2467</v>
      </c>
      <c r="D4800" s="1373" t="s">
        <v>2468</v>
      </c>
      <c r="E4800" s="1373" t="s">
        <v>958</v>
      </c>
      <c r="F4800" s="1373" t="s">
        <v>2307</v>
      </c>
      <c r="G4800" s="1374">
        <v>275500</v>
      </c>
      <c r="H4800" s="1374">
        <v>0</v>
      </c>
      <c r="I4800" s="1374">
        <v>1291500</v>
      </c>
      <c r="J4800" s="1374">
        <v>0</v>
      </c>
      <c r="K4800" s="1374">
        <v>275500</v>
      </c>
      <c r="L4800" s="1374">
        <v>1291500</v>
      </c>
    </row>
    <row r="4801" spans="1:12" ht="21">
      <c r="A4801" s="1372">
        <v>45535</v>
      </c>
      <c r="B4801" s="1373" t="s">
        <v>2397</v>
      </c>
      <c r="C4801" s="1373" t="s">
        <v>2467</v>
      </c>
      <c r="D4801" s="1373" t="s">
        <v>2468</v>
      </c>
      <c r="E4801" s="1373" t="s">
        <v>959</v>
      </c>
      <c r="F4801" s="1373" t="s">
        <v>2308</v>
      </c>
      <c r="G4801" s="1374">
        <v>7000</v>
      </c>
      <c r="H4801" s="1374">
        <v>0</v>
      </c>
      <c r="I4801" s="1374">
        <v>82000</v>
      </c>
      <c r="J4801" s="1374">
        <v>0</v>
      </c>
      <c r="K4801" s="1374">
        <v>7000</v>
      </c>
      <c r="L4801" s="1374">
        <v>82000</v>
      </c>
    </row>
    <row r="4802" spans="1:12" ht="21">
      <c r="A4802" s="1372">
        <v>45535</v>
      </c>
      <c r="B4802" s="1373" t="s">
        <v>2397</v>
      </c>
      <c r="C4802" s="1373" t="s">
        <v>2467</v>
      </c>
      <c r="D4802" s="1373" t="s">
        <v>2468</v>
      </c>
      <c r="E4802" s="1373" t="s">
        <v>1979</v>
      </c>
      <c r="F4802" s="1373" t="s">
        <v>1980</v>
      </c>
      <c r="G4802" s="1375"/>
      <c r="H4802" s="1375"/>
      <c r="I4802" s="1375"/>
      <c r="J4802" s="1375"/>
      <c r="K4802" s="1375"/>
      <c r="L4802" s="1375"/>
    </row>
    <row r="4803" spans="1:12" ht="21">
      <c r="A4803" s="1372">
        <v>45535</v>
      </c>
      <c r="B4803" s="1373" t="s">
        <v>2397</v>
      </c>
      <c r="C4803" s="1373" t="s">
        <v>2467</v>
      </c>
      <c r="D4803" s="1373" t="s">
        <v>2468</v>
      </c>
      <c r="E4803" s="1373" t="s">
        <v>1981</v>
      </c>
      <c r="F4803" s="1373" t="s">
        <v>1982</v>
      </c>
      <c r="G4803" s="1375"/>
      <c r="H4803" s="1375"/>
      <c r="I4803" s="1375"/>
      <c r="J4803" s="1375"/>
      <c r="K4803" s="1375"/>
      <c r="L4803" s="1375"/>
    </row>
    <row r="4804" spans="1:12" ht="21">
      <c r="A4804" s="1372">
        <v>45535</v>
      </c>
      <c r="B4804" s="1373" t="s">
        <v>2397</v>
      </c>
      <c r="C4804" s="1373" t="s">
        <v>2467</v>
      </c>
      <c r="D4804" s="1373" t="s">
        <v>2468</v>
      </c>
      <c r="E4804" s="1373" t="s">
        <v>968</v>
      </c>
      <c r="F4804" s="1373" t="s">
        <v>1297</v>
      </c>
      <c r="G4804" s="1375"/>
      <c r="H4804" s="1375"/>
      <c r="I4804" s="1375"/>
      <c r="J4804" s="1375"/>
      <c r="K4804" s="1375"/>
      <c r="L4804" s="1375"/>
    </row>
    <row r="4805" spans="1:12" ht="21">
      <c r="A4805" s="1372">
        <v>45535</v>
      </c>
      <c r="B4805" s="1373" t="s">
        <v>2397</v>
      </c>
      <c r="C4805" s="1373" t="s">
        <v>2467</v>
      </c>
      <c r="D4805" s="1373" t="s">
        <v>2468</v>
      </c>
      <c r="E4805" s="1373" t="s">
        <v>1408</v>
      </c>
      <c r="F4805" s="1373" t="s">
        <v>1851</v>
      </c>
      <c r="G4805" s="1375"/>
      <c r="H4805" s="1375"/>
      <c r="I4805" s="1375"/>
      <c r="J4805" s="1375"/>
      <c r="K4805" s="1375"/>
      <c r="L4805" s="1375"/>
    </row>
    <row r="4806" spans="1:12" ht="21">
      <c r="A4806" s="1372">
        <v>45535</v>
      </c>
      <c r="B4806" s="1373" t="s">
        <v>2397</v>
      </c>
      <c r="C4806" s="1373" t="s">
        <v>2467</v>
      </c>
      <c r="D4806" s="1373" t="s">
        <v>2468</v>
      </c>
      <c r="E4806" s="1373" t="s">
        <v>1409</v>
      </c>
      <c r="F4806" s="1373" t="s">
        <v>2309</v>
      </c>
      <c r="G4806" s="1374">
        <v>0</v>
      </c>
      <c r="H4806" s="1374">
        <v>0</v>
      </c>
      <c r="I4806" s="1374">
        <v>10800</v>
      </c>
      <c r="J4806" s="1374">
        <v>0</v>
      </c>
      <c r="K4806" s="1374">
        <v>0</v>
      </c>
      <c r="L4806" s="1374">
        <v>10800</v>
      </c>
    </row>
    <row r="4807" spans="1:12" ht="21">
      <c r="A4807" s="1372">
        <v>45535</v>
      </c>
      <c r="B4807" s="1373" t="s">
        <v>2397</v>
      </c>
      <c r="C4807" s="1373" t="s">
        <v>2467</v>
      </c>
      <c r="D4807" s="1373" t="s">
        <v>2468</v>
      </c>
      <c r="E4807" s="1373" t="s">
        <v>2310</v>
      </c>
      <c r="F4807" s="1373" t="s">
        <v>2311</v>
      </c>
      <c r="G4807" s="1375"/>
      <c r="H4807" s="1375"/>
      <c r="I4807" s="1375"/>
      <c r="J4807" s="1375"/>
      <c r="K4807" s="1375"/>
      <c r="L4807" s="1375"/>
    </row>
    <row r="4808" spans="1:12" ht="21">
      <c r="A4808" s="1372">
        <v>45535</v>
      </c>
      <c r="B4808" s="1373" t="s">
        <v>2397</v>
      </c>
      <c r="C4808" s="1373" t="s">
        <v>2467</v>
      </c>
      <c r="D4808" s="1373" t="s">
        <v>2468</v>
      </c>
      <c r="E4808" s="1373" t="s">
        <v>2312</v>
      </c>
      <c r="F4808" s="1373" t="s">
        <v>2313</v>
      </c>
      <c r="G4808" s="1375"/>
      <c r="H4808" s="1375"/>
      <c r="I4808" s="1375"/>
      <c r="J4808" s="1375"/>
      <c r="K4808" s="1375"/>
      <c r="L4808" s="1375"/>
    </row>
    <row r="4809" spans="1:12" ht="21">
      <c r="A4809" s="1372">
        <v>45535</v>
      </c>
      <c r="B4809" s="1373" t="s">
        <v>2397</v>
      </c>
      <c r="C4809" s="1373" t="s">
        <v>2467</v>
      </c>
      <c r="D4809" s="1373" t="s">
        <v>2468</v>
      </c>
      <c r="E4809" s="1373" t="s">
        <v>970</v>
      </c>
      <c r="F4809" s="1373" t="s">
        <v>278</v>
      </c>
      <c r="G4809" s="1374">
        <v>32881.25</v>
      </c>
      <c r="H4809" s="1374">
        <v>0</v>
      </c>
      <c r="I4809" s="1374">
        <v>79700</v>
      </c>
      <c r="J4809" s="1374">
        <v>0</v>
      </c>
      <c r="K4809" s="1374">
        <v>32881.25</v>
      </c>
      <c r="L4809" s="1374">
        <v>79700</v>
      </c>
    </row>
    <row r="4810" spans="1:12" ht="21">
      <c r="A4810" s="1372">
        <v>45535</v>
      </c>
      <c r="B4810" s="1373" t="s">
        <v>2397</v>
      </c>
      <c r="C4810" s="1373" t="s">
        <v>2467</v>
      </c>
      <c r="D4810" s="1373" t="s">
        <v>2468</v>
      </c>
      <c r="E4810" s="1373" t="s">
        <v>971</v>
      </c>
      <c r="F4810" s="1373" t="s">
        <v>448</v>
      </c>
      <c r="G4810" s="1374">
        <v>0</v>
      </c>
      <c r="H4810" s="1374">
        <v>0</v>
      </c>
      <c r="I4810" s="1374">
        <v>45150</v>
      </c>
      <c r="J4810" s="1374">
        <v>0</v>
      </c>
      <c r="K4810" s="1374">
        <v>0</v>
      </c>
      <c r="L4810" s="1374">
        <v>45150</v>
      </c>
    </row>
    <row r="4811" spans="1:12" ht="21">
      <c r="A4811" s="1372">
        <v>45535</v>
      </c>
      <c r="B4811" s="1373" t="s">
        <v>2397</v>
      </c>
      <c r="C4811" s="1373" t="s">
        <v>2467</v>
      </c>
      <c r="D4811" s="1373" t="s">
        <v>2468</v>
      </c>
      <c r="E4811" s="1373" t="s">
        <v>972</v>
      </c>
      <c r="F4811" s="1373" t="s">
        <v>449</v>
      </c>
      <c r="G4811" s="1375"/>
      <c r="H4811" s="1375"/>
      <c r="I4811" s="1375"/>
      <c r="J4811" s="1375"/>
      <c r="K4811" s="1375"/>
      <c r="L4811" s="1375"/>
    </row>
    <row r="4812" spans="1:12" ht="42">
      <c r="A4812" s="1372">
        <v>45535</v>
      </c>
      <c r="B4812" s="1373" t="s">
        <v>2397</v>
      </c>
      <c r="C4812" s="1373" t="s">
        <v>2467</v>
      </c>
      <c r="D4812" s="1373" t="s">
        <v>2468</v>
      </c>
      <c r="E4812" s="1373" t="s">
        <v>973</v>
      </c>
      <c r="F4812" s="1373" t="s">
        <v>2314</v>
      </c>
      <c r="G4812" s="1375"/>
      <c r="H4812" s="1375"/>
      <c r="I4812" s="1375"/>
      <c r="J4812" s="1375"/>
      <c r="K4812" s="1375"/>
      <c r="L4812" s="1375"/>
    </row>
    <row r="4813" spans="1:12" ht="42">
      <c r="A4813" s="1372">
        <v>45535</v>
      </c>
      <c r="B4813" s="1373" t="s">
        <v>2397</v>
      </c>
      <c r="C4813" s="1373" t="s">
        <v>2467</v>
      </c>
      <c r="D4813" s="1373" t="s">
        <v>2468</v>
      </c>
      <c r="E4813" s="1373" t="s">
        <v>974</v>
      </c>
      <c r="F4813" s="1373" t="s">
        <v>2315</v>
      </c>
      <c r="G4813" s="1375"/>
      <c r="H4813" s="1375"/>
      <c r="I4813" s="1375"/>
      <c r="J4813" s="1375"/>
      <c r="K4813" s="1375"/>
      <c r="L4813" s="1375"/>
    </row>
    <row r="4814" spans="1:12" ht="21">
      <c r="A4814" s="1372">
        <v>45535</v>
      </c>
      <c r="B4814" s="1373" t="s">
        <v>2397</v>
      </c>
      <c r="C4814" s="1373" t="s">
        <v>2467</v>
      </c>
      <c r="D4814" s="1373" t="s">
        <v>2468</v>
      </c>
      <c r="E4814" s="1373" t="s">
        <v>975</v>
      </c>
      <c r="F4814" s="1373" t="s">
        <v>279</v>
      </c>
      <c r="G4814" s="1375"/>
      <c r="H4814" s="1375"/>
      <c r="I4814" s="1375"/>
      <c r="J4814" s="1375"/>
      <c r="K4814" s="1375"/>
      <c r="L4814" s="1375"/>
    </row>
    <row r="4815" spans="1:12" ht="21">
      <c r="A4815" s="1372">
        <v>45535</v>
      </c>
      <c r="B4815" s="1373" t="s">
        <v>2397</v>
      </c>
      <c r="C4815" s="1373" t="s">
        <v>2467</v>
      </c>
      <c r="D4815" s="1373" t="s">
        <v>2468</v>
      </c>
      <c r="E4815" s="1373" t="s">
        <v>976</v>
      </c>
      <c r="F4815" s="1373" t="s">
        <v>280</v>
      </c>
      <c r="G4815" s="1375"/>
      <c r="H4815" s="1375"/>
      <c r="I4815" s="1375"/>
      <c r="J4815" s="1375"/>
      <c r="K4815" s="1375"/>
      <c r="L4815" s="1375"/>
    </row>
    <row r="4816" spans="1:12" ht="21">
      <c r="A4816" s="1372">
        <v>45535</v>
      </c>
      <c r="B4816" s="1373" t="s">
        <v>2397</v>
      </c>
      <c r="C4816" s="1373" t="s">
        <v>2467</v>
      </c>
      <c r="D4816" s="1373" t="s">
        <v>2468</v>
      </c>
      <c r="E4816" s="1373" t="s">
        <v>977</v>
      </c>
      <c r="F4816" s="1373" t="s">
        <v>281</v>
      </c>
      <c r="G4816" s="1375"/>
      <c r="H4816" s="1375"/>
      <c r="I4816" s="1375"/>
      <c r="J4816" s="1375"/>
      <c r="K4816" s="1375"/>
      <c r="L4816" s="1375"/>
    </row>
    <row r="4817" spans="1:12" ht="21">
      <c r="A4817" s="1372">
        <v>45535</v>
      </c>
      <c r="B4817" s="1373" t="s">
        <v>2397</v>
      </c>
      <c r="C4817" s="1373" t="s">
        <v>2467</v>
      </c>
      <c r="D4817" s="1373" t="s">
        <v>2468</v>
      </c>
      <c r="E4817" s="1373" t="s">
        <v>978</v>
      </c>
      <c r="F4817" s="1373" t="s">
        <v>282</v>
      </c>
      <c r="G4817" s="1375"/>
      <c r="H4817" s="1375"/>
      <c r="I4817" s="1375"/>
      <c r="J4817" s="1375"/>
      <c r="K4817" s="1375"/>
      <c r="L4817" s="1375"/>
    </row>
    <row r="4818" spans="1:12" ht="21">
      <c r="A4818" s="1372">
        <v>45535</v>
      </c>
      <c r="B4818" s="1373" t="s">
        <v>2397</v>
      </c>
      <c r="C4818" s="1373" t="s">
        <v>2467</v>
      </c>
      <c r="D4818" s="1373" t="s">
        <v>2468</v>
      </c>
      <c r="E4818" s="1373" t="s">
        <v>979</v>
      </c>
      <c r="F4818" s="1373" t="s">
        <v>278</v>
      </c>
      <c r="G4818" s="1375"/>
      <c r="H4818" s="1375"/>
      <c r="I4818" s="1375"/>
      <c r="J4818" s="1375"/>
      <c r="K4818" s="1375"/>
      <c r="L4818" s="1375"/>
    </row>
    <row r="4819" spans="1:12" ht="21">
      <c r="A4819" s="1372">
        <v>45535</v>
      </c>
      <c r="B4819" s="1373" t="s">
        <v>2397</v>
      </c>
      <c r="C4819" s="1373" t="s">
        <v>2467</v>
      </c>
      <c r="D4819" s="1373" t="s">
        <v>2468</v>
      </c>
      <c r="E4819" s="1373" t="s">
        <v>980</v>
      </c>
      <c r="F4819" s="1373" t="s">
        <v>2316</v>
      </c>
      <c r="G4819" s="1375"/>
      <c r="H4819" s="1375"/>
      <c r="I4819" s="1375"/>
      <c r="J4819" s="1375"/>
      <c r="K4819" s="1375"/>
      <c r="L4819" s="1375"/>
    </row>
    <row r="4820" spans="1:12" ht="21">
      <c r="A4820" s="1372">
        <v>45535</v>
      </c>
      <c r="B4820" s="1373" t="s">
        <v>2397</v>
      </c>
      <c r="C4820" s="1373" t="s">
        <v>2467</v>
      </c>
      <c r="D4820" s="1373" t="s">
        <v>2468</v>
      </c>
      <c r="E4820" s="1373" t="s">
        <v>981</v>
      </c>
      <c r="F4820" s="1373" t="s">
        <v>2317</v>
      </c>
      <c r="G4820" s="1375"/>
      <c r="H4820" s="1375"/>
      <c r="I4820" s="1375"/>
      <c r="J4820" s="1375"/>
      <c r="K4820" s="1375"/>
      <c r="L4820" s="1375"/>
    </row>
    <row r="4821" spans="1:12" ht="21">
      <c r="A4821" s="1372">
        <v>45535</v>
      </c>
      <c r="B4821" s="1373" t="s">
        <v>2397</v>
      </c>
      <c r="C4821" s="1373" t="s">
        <v>2467</v>
      </c>
      <c r="D4821" s="1373" t="s">
        <v>2468</v>
      </c>
      <c r="E4821" s="1373" t="s">
        <v>982</v>
      </c>
      <c r="F4821" s="1373" t="s">
        <v>2318</v>
      </c>
      <c r="G4821" s="1375"/>
      <c r="H4821" s="1375"/>
      <c r="I4821" s="1375"/>
      <c r="J4821" s="1375"/>
      <c r="K4821" s="1375"/>
      <c r="L4821" s="1375"/>
    </row>
    <row r="4822" spans="1:12" ht="21">
      <c r="A4822" s="1372">
        <v>45535</v>
      </c>
      <c r="B4822" s="1373" t="s">
        <v>2397</v>
      </c>
      <c r="C4822" s="1373" t="s">
        <v>2467</v>
      </c>
      <c r="D4822" s="1373" t="s">
        <v>2468</v>
      </c>
      <c r="E4822" s="1373" t="s">
        <v>983</v>
      </c>
      <c r="F4822" s="1373" t="s">
        <v>2319</v>
      </c>
      <c r="G4822" s="1375"/>
      <c r="H4822" s="1375"/>
      <c r="I4822" s="1375"/>
      <c r="J4822" s="1375"/>
      <c r="K4822" s="1375"/>
      <c r="L4822" s="1375"/>
    </row>
    <row r="4823" spans="1:12" ht="21">
      <c r="A4823" s="1372">
        <v>45535</v>
      </c>
      <c r="B4823" s="1373" t="s">
        <v>2397</v>
      </c>
      <c r="C4823" s="1373" t="s">
        <v>2467</v>
      </c>
      <c r="D4823" s="1373" t="s">
        <v>2468</v>
      </c>
      <c r="E4823" s="1373" t="s">
        <v>984</v>
      </c>
      <c r="F4823" s="1373" t="s">
        <v>2320</v>
      </c>
      <c r="G4823" s="1375"/>
      <c r="H4823" s="1375"/>
      <c r="I4823" s="1375"/>
      <c r="J4823" s="1375"/>
      <c r="K4823" s="1375"/>
      <c r="L4823" s="1375"/>
    </row>
    <row r="4824" spans="1:12" ht="21">
      <c r="A4824" s="1372">
        <v>45535</v>
      </c>
      <c r="B4824" s="1373" t="s">
        <v>2397</v>
      </c>
      <c r="C4824" s="1373" t="s">
        <v>2467</v>
      </c>
      <c r="D4824" s="1373" t="s">
        <v>2468</v>
      </c>
      <c r="E4824" s="1373" t="s">
        <v>985</v>
      </c>
      <c r="F4824" s="1373" t="s">
        <v>2321</v>
      </c>
      <c r="G4824" s="1375"/>
      <c r="H4824" s="1375"/>
      <c r="I4824" s="1375"/>
      <c r="J4824" s="1375"/>
      <c r="K4824" s="1375"/>
      <c r="L4824" s="1375"/>
    </row>
    <row r="4825" spans="1:12" ht="21">
      <c r="A4825" s="1372">
        <v>45535</v>
      </c>
      <c r="B4825" s="1373" t="s">
        <v>2397</v>
      </c>
      <c r="C4825" s="1373" t="s">
        <v>2467</v>
      </c>
      <c r="D4825" s="1373" t="s">
        <v>2468</v>
      </c>
      <c r="E4825" s="1373" t="s">
        <v>986</v>
      </c>
      <c r="F4825" s="1373" t="s">
        <v>1855</v>
      </c>
      <c r="G4825" s="1374">
        <v>23992</v>
      </c>
      <c r="H4825" s="1374">
        <v>0</v>
      </c>
      <c r="I4825" s="1374">
        <v>431083.4</v>
      </c>
      <c r="J4825" s="1374">
        <v>0</v>
      </c>
      <c r="K4825" s="1374">
        <v>23992</v>
      </c>
      <c r="L4825" s="1374">
        <v>431083.4</v>
      </c>
    </row>
    <row r="4826" spans="1:12" ht="21">
      <c r="A4826" s="1372">
        <v>45535</v>
      </c>
      <c r="B4826" s="1373" t="s">
        <v>2397</v>
      </c>
      <c r="C4826" s="1373" t="s">
        <v>2467</v>
      </c>
      <c r="D4826" s="1373" t="s">
        <v>2468</v>
      </c>
      <c r="E4826" s="1373" t="s">
        <v>987</v>
      </c>
      <c r="F4826" s="1373" t="s">
        <v>2322</v>
      </c>
      <c r="G4826" s="1375"/>
      <c r="H4826" s="1375"/>
      <c r="I4826" s="1375"/>
      <c r="J4826" s="1375"/>
      <c r="K4826" s="1375"/>
      <c r="L4826" s="1375"/>
    </row>
    <row r="4827" spans="1:12" ht="21">
      <c r="A4827" s="1372">
        <v>45535</v>
      </c>
      <c r="B4827" s="1373" t="s">
        <v>2397</v>
      </c>
      <c r="C4827" s="1373" t="s">
        <v>2467</v>
      </c>
      <c r="D4827" s="1373" t="s">
        <v>2468</v>
      </c>
      <c r="E4827" s="1373" t="s">
        <v>988</v>
      </c>
      <c r="F4827" s="1373" t="s">
        <v>2323</v>
      </c>
      <c r="G4827" s="1375"/>
      <c r="H4827" s="1375"/>
      <c r="I4827" s="1375"/>
      <c r="J4827" s="1375"/>
      <c r="K4827" s="1375"/>
      <c r="L4827" s="1375"/>
    </row>
    <row r="4828" spans="1:12" ht="21">
      <c r="A4828" s="1372">
        <v>45535</v>
      </c>
      <c r="B4828" s="1373" t="s">
        <v>2397</v>
      </c>
      <c r="C4828" s="1373" t="s">
        <v>2467</v>
      </c>
      <c r="D4828" s="1373" t="s">
        <v>2468</v>
      </c>
      <c r="E4828" s="1373" t="s">
        <v>989</v>
      </c>
      <c r="F4828" s="1373" t="s">
        <v>2324</v>
      </c>
      <c r="G4828" s="1375"/>
      <c r="H4828" s="1375"/>
      <c r="I4828" s="1375"/>
      <c r="J4828" s="1375"/>
      <c r="K4828" s="1375"/>
      <c r="L4828" s="1375"/>
    </row>
    <row r="4829" spans="1:12" ht="21">
      <c r="A4829" s="1372">
        <v>45535</v>
      </c>
      <c r="B4829" s="1373" t="s">
        <v>2397</v>
      </c>
      <c r="C4829" s="1373" t="s">
        <v>2467</v>
      </c>
      <c r="D4829" s="1373" t="s">
        <v>2468</v>
      </c>
      <c r="E4829" s="1373" t="s">
        <v>990</v>
      </c>
      <c r="F4829" s="1373" t="s">
        <v>2325</v>
      </c>
      <c r="G4829" s="1375"/>
      <c r="H4829" s="1375"/>
      <c r="I4829" s="1375"/>
      <c r="J4829" s="1375"/>
      <c r="K4829" s="1375"/>
      <c r="L4829" s="1375"/>
    </row>
    <row r="4830" spans="1:12" ht="21">
      <c r="A4830" s="1372">
        <v>45535</v>
      </c>
      <c r="B4830" s="1373" t="s">
        <v>2397</v>
      </c>
      <c r="C4830" s="1373" t="s">
        <v>2467</v>
      </c>
      <c r="D4830" s="1373" t="s">
        <v>2468</v>
      </c>
      <c r="E4830" s="1373" t="s">
        <v>991</v>
      </c>
      <c r="F4830" s="1373" t="s">
        <v>2326</v>
      </c>
      <c r="G4830" s="1375"/>
      <c r="H4830" s="1375"/>
      <c r="I4830" s="1375"/>
      <c r="J4830" s="1375"/>
      <c r="K4830" s="1375"/>
      <c r="L4830" s="1375"/>
    </row>
    <row r="4831" spans="1:12" ht="21">
      <c r="A4831" s="1372">
        <v>45535</v>
      </c>
      <c r="B4831" s="1373" t="s">
        <v>2397</v>
      </c>
      <c r="C4831" s="1373" t="s">
        <v>2467</v>
      </c>
      <c r="D4831" s="1373" t="s">
        <v>2468</v>
      </c>
      <c r="E4831" s="1373" t="s">
        <v>992</v>
      </c>
      <c r="F4831" s="1373" t="s">
        <v>2327</v>
      </c>
      <c r="G4831" s="1375"/>
      <c r="H4831" s="1375"/>
      <c r="I4831" s="1375"/>
      <c r="J4831" s="1375"/>
      <c r="K4831" s="1375"/>
      <c r="L4831" s="1375"/>
    </row>
    <row r="4832" spans="1:12" ht="21">
      <c r="A4832" s="1372">
        <v>45535</v>
      </c>
      <c r="B4832" s="1373" t="s">
        <v>2397</v>
      </c>
      <c r="C4832" s="1373" t="s">
        <v>2467</v>
      </c>
      <c r="D4832" s="1373" t="s">
        <v>2468</v>
      </c>
      <c r="E4832" s="1373" t="s">
        <v>993</v>
      </c>
      <c r="F4832" s="1373" t="s">
        <v>2328</v>
      </c>
      <c r="G4832" s="1375"/>
      <c r="H4832" s="1375"/>
      <c r="I4832" s="1375"/>
      <c r="J4832" s="1375"/>
      <c r="K4832" s="1375"/>
      <c r="L4832" s="1375"/>
    </row>
    <row r="4833" spans="1:12" ht="21">
      <c r="A4833" s="1372">
        <v>45535</v>
      </c>
      <c r="B4833" s="1373" t="s">
        <v>2397</v>
      </c>
      <c r="C4833" s="1373" t="s">
        <v>2467</v>
      </c>
      <c r="D4833" s="1373" t="s">
        <v>2468</v>
      </c>
      <c r="E4833" s="1373" t="s">
        <v>994</v>
      </c>
      <c r="F4833" s="1373" t="s">
        <v>2329</v>
      </c>
      <c r="G4833" s="1375"/>
      <c r="H4833" s="1375"/>
      <c r="I4833" s="1375"/>
      <c r="J4833" s="1375"/>
      <c r="K4833" s="1375"/>
      <c r="L4833" s="1375"/>
    </row>
    <row r="4834" spans="1:12" ht="21">
      <c r="A4834" s="1372">
        <v>45535</v>
      </c>
      <c r="B4834" s="1373" t="s">
        <v>2397</v>
      </c>
      <c r="C4834" s="1373" t="s">
        <v>2467</v>
      </c>
      <c r="D4834" s="1373" t="s">
        <v>2468</v>
      </c>
      <c r="E4834" s="1373" t="s">
        <v>995</v>
      </c>
      <c r="F4834" s="1373" t="s">
        <v>283</v>
      </c>
      <c r="G4834" s="1374">
        <v>37623.599999999999</v>
      </c>
      <c r="H4834" s="1374">
        <v>0</v>
      </c>
      <c r="I4834" s="1374">
        <v>564008.80000000005</v>
      </c>
      <c r="J4834" s="1374">
        <v>0</v>
      </c>
      <c r="K4834" s="1374">
        <v>37623.599999999999</v>
      </c>
      <c r="L4834" s="1374">
        <v>564008.80000000005</v>
      </c>
    </row>
    <row r="4835" spans="1:12" ht="21">
      <c r="A4835" s="1372">
        <v>45535</v>
      </c>
      <c r="B4835" s="1373" t="s">
        <v>2397</v>
      </c>
      <c r="C4835" s="1373" t="s">
        <v>2467</v>
      </c>
      <c r="D4835" s="1373" t="s">
        <v>2468</v>
      </c>
      <c r="E4835" s="1373" t="s">
        <v>996</v>
      </c>
      <c r="F4835" s="1373" t="s">
        <v>284</v>
      </c>
      <c r="G4835" s="1374">
        <v>0</v>
      </c>
      <c r="H4835" s="1374">
        <v>0</v>
      </c>
      <c r="I4835" s="1374">
        <v>97267.25</v>
      </c>
      <c r="J4835" s="1374">
        <v>0</v>
      </c>
      <c r="K4835" s="1374">
        <v>0</v>
      </c>
      <c r="L4835" s="1374">
        <v>97267.25</v>
      </c>
    </row>
    <row r="4836" spans="1:12" ht="21">
      <c r="A4836" s="1372">
        <v>45535</v>
      </c>
      <c r="B4836" s="1373" t="s">
        <v>2397</v>
      </c>
      <c r="C4836" s="1373" t="s">
        <v>2467</v>
      </c>
      <c r="D4836" s="1373" t="s">
        <v>2468</v>
      </c>
      <c r="E4836" s="1373" t="s">
        <v>997</v>
      </c>
      <c r="F4836" s="1373" t="s">
        <v>285</v>
      </c>
      <c r="G4836" s="1374">
        <v>133992.5</v>
      </c>
      <c r="H4836" s="1374">
        <v>0</v>
      </c>
      <c r="I4836" s="1374">
        <v>792829.5</v>
      </c>
      <c r="J4836" s="1374">
        <v>0</v>
      </c>
      <c r="K4836" s="1374">
        <v>133992.5</v>
      </c>
      <c r="L4836" s="1374">
        <v>792829.5</v>
      </c>
    </row>
    <row r="4837" spans="1:12" ht="21">
      <c r="A4837" s="1372">
        <v>45535</v>
      </c>
      <c r="B4837" s="1373" t="s">
        <v>2397</v>
      </c>
      <c r="C4837" s="1373" t="s">
        <v>2467</v>
      </c>
      <c r="D4837" s="1373" t="s">
        <v>2468</v>
      </c>
      <c r="E4837" s="1373" t="s">
        <v>998</v>
      </c>
      <c r="F4837" s="1373" t="s">
        <v>286</v>
      </c>
      <c r="G4837" s="1374">
        <v>0</v>
      </c>
      <c r="H4837" s="1374">
        <v>0</v>
      </c>
      <c r="I4837" s="1374">
        <v>14294</v>
      </c>
      <c r="J4837" s="1374">
        <v>0</v>
      </c>
      <c r="K4837" s="1374">
        <v>0</v>
      </c>
      <c r="L4837" s="1374">
        <v>14294</v>
      </c>
    </row>
    <row r="4838" spans="1:12" ht="21">
      <c r="A4838" s="1372">
        <v>45535</v>
      </c>
      <c r="B4838" s="1373" t="s">
        <v>2397</v>
      </c>
      <c r="C4838" s="1373" t="s">
        <v>2467</v>
      </c>
      <c r="D4838" s="1373" t="s">
        <v>2468</v>
      </c>
      <c r="E4838" s="1373" t="s">
        <v>999</v>
      </c>
      <c r="F4838" s="1373" t="s">
        <v>457</v>
      </c>
      <c r="G4838" s="1374">
        <v>5760</v>
      </c>
      <c r="H4838" s="1374">
        <v>0</v>
      </c>
      <c r="I4838" s="1374">
        <v>730156</v>
      </c>
      <c r="J4838" s="1374">
        <v>0</v>
      </c>
      <c r="K4838" s="1374">
        <v>5760</v>
      </c>
      <c r="L4838" s="1374">
        <v>730156</v>
      </c>
    </row>
    <row r="4839" spans="1:12" ht="21">
      <c r="A4839" s="1372">
        <v>45535</v>
      </c>
      <c r="B4839" s="1373" t="s">
        <v>2397</v>
      </c>
      <c r="C4839" s="1373" t="s">
        <v>2467</v>
      </c>
      <c r="D4839" s="1373" t="s">
        <v>2468</v>
      </c>
      <c r="E4839" s="1373" t="s">
        <v>1000</v>
      </c>
      <c r="F4839" s="1373" t="s">
        <v>287</v>
      </c>
      <c r="G4839" s="1374">
        <v>111224.9</v>
      </c>
      <c r="H4839" s="1374">
        <v>0</v>
      </c>
      <c r="I4839" s="1374">
        <v>1437826.77</v>
      </c>
      <c r="J4839" s="1374">
        <v>0</v>
      </c>
      <c r="K4839" s="1374">
        <v>111224.9</v>
      </c>
      <c r="L4839" s="1374">
        <v>1437826.77</v>
      </c>
    </row>
    <row r="4840" spans="1:12" ht="21">
      <c r="A4840" s="1372">
        <v>45535</v>
      </c>
      <c r="B4840" s="1373" t="s">
        <v>2397</v>
      </c>
      <c r="C4840" s="1373" t="s">
        <v>2467</v>
      </c>
      <c r="D4840" s="1373" t="s">
        <v>2468</v>
      </c>
      <c r="E4840" s="1373" t="s">
        <v>1001</v>
      </c>
      <c r="F4840" s="1373" t="s">
        <v>288</v>
      </c>
      <c r="G4840" s="1374">
        <v>21673.5</v>
      </c>
      <c r="H4840" s="1374">
        <v>0</v>
      </c>
      <c r="I4840" s="1374">
        <v>379871.5</v>
      </c>
      <c r="J4840" s="1374">
        <v>0</v>
      </c>
      <c r="K4840" s="1374">
        <v>21673.5</v>
      </c>
      <c r="L4840" s="1374">
        <v>379871.5</v>
      </c>
    </row>
    <row r="4841" spans="1:12" ht="21">
      <c r="A4841" s="1372">
        <v>45535</v>
      </c>
      <c r="B4841" s="1373" t="s">
        <v>2397</v>
      </c>
      <c r="C4841" s="1373" t="s">
        <v>2467</v>
      </c>
      <c r="D4841" s="1373" t="s">
        <v>2468</v>
      </c>
      <c r="E4841" s="1373" t="s">
        <v>1002</v>
      </c>
      <c r="F4841" s="1373" t="s">
        <v>289</v>
      </c>
      <c r="G4841" s="1374">
        <v>0</v>
      </c>
      <c r="H4841" s="1374">
        <v>0</v>
      </c>
      <c r="I4841" s="1374">
        <v>109452.5</v>
      </c>
      <c r="J4841" s="1374">
        <v>0</v>
      </c>
      <c r="K4841" s="1374">
        <v>0</v>
      </c>
      <c r="L4841" s="1374">
        <v>109452.5</v>
      </c>
    </row>
    <row r="4842" spans="1:12" ht="21">
      <c r="A4842" s="1372">
        <v>45535</v>
      </c>
      <c r="B4842" s="1373" t="s">
        <v>2397</v>
      </c>
      <c r="C4842" s="1373" t="s">
        <v>2467</v>
      </c>
      <c r="D4842" s="1373" t="s">
        <v>2468</v>
      </c>
      <c r="E4842" s="1373" t="s">
        <v>1003</v>
      </c>
      <c r="F4842" s="1373" t="s">
        <v>290</v>
      </c>
      <c r="G4842" s="1375"/>
      <c r="H4842" s="1375"/>
      <c r="I4842" s="1375"/>
      <c r="J4842" s="1375"/>
      <c r="K4842" s="1375"/>
      <c r="L4842" s="1375"/>
    </row>
    <row r="4843" spans="1:12" ht="21">
      <c r="A4843" s="1372">
        <v>45535</v>
      </c>
      <c r="B4843" s="1373" t="s">
        <v>2397</v>
      </c>
      <c r="C4843" s="1373" t="s">
        <v>2467</v>
      </c>
      <c r="D4843" s="1373" t="s">
        <v>2468</v>
      </c>
      <c r="E4843" s="1373" t="s">
        <v>1004</v>
      </c>
      <c r="F4843" s="1373" t="s">
        <v>291</v>
      </c>
      <c r="G4843" s="1375"/>
      <c r="H4843" s="1375"/>
      <c r="I4843" s="1375"/>
      <c r="J4843" s="1375"/>
      <c r="K4843" s="1375"/>
      <c r="L4843" s="1375"/>
    </row>
    <row r="4844" spans="1:12" ht="21">
      <c r="A4844" s="1372">
        <v>45535</v>
      </c>
      <c r="B4844" s="1373" t="s">
        <v>2397</v>
      </c>
      <c r="C4844" s="1373" t="s">
        <v>2467</v>
      </c>
      <c r="D4844" s="1373" t="s">
        <v>2468</v>
      </c>
      <c r="E4844" s="1373" t="s">
        <v>1005</v>
      </c>
      <c r="F4844" s="1373" t="s">
        <v>292</v>
      </c>
      <c r="G4844" s="1375"/>
      <c r="H4844" s="1375"/>
      <c r="I4844" s="1375"/>
      <c r="J4844" s="1375"/>
      <c r="K4844" s="1375"/>
      <c r="L4844" s="1375"/>
    </row>
    <row r="4845" spans="1:12" ht="21">
      <c r="A4845" s="1372">
        <v>45535</v>
      </c>
      <c r="B4845" s="1373" t="s">
        <v>2397</v>
      </c>
      <c r="C4845" s="1373" t="s">
        <v>2467</v>
      </c>
      <c r="D4845" s="1373" t="s">
        <v>2468</v>
      </c>
      <c r="E4845" s="1373" t="s">
        <v>1006</v>
      </c>
      <c r="F4845" s="1373" t="s">
        <v>293</v>
      </c>
      <c r="G4845" s="1374">
        <v>7018.3</v>
      </c>
      <c r="H4845" s="1374">
        <v>0</v>
      </c>
      <c r="I4845" s="1374">
        <v>254472.84</v>
      </c>
      <c r="J4845" s="1374">
        <v>0</v>
      </c>
      <c r="K4845" s="1374">
        <v>7018.3</v>
      </c>
      <c r="L4845" s="1374">
        <v>254472.84</v>
      </c>
    </row>
    <row r="4846" spans="1:12" ht="21">
      <c r="A4846" s="1372">
        <v>45535</v>
      </c>
      <c r="B4846" s="1373" t="s">
        <v>2397</v>
      </c>
      <c r="C4846" s="1373" t="s">
        <v>2467</v>
      </c>
      <c r="D4846" s="1373" t="s">
        <v>2468</v>
      </c>
      <c r="E4846" s="1373" t="s">
        <v>1007</v>
      </c>
      <c r="F4846" s="1373" t="s">
        <v>294</v>
      </c>
      <c r="G4846" s="1374">
        <v>0</v>
      </c>
      <c r="H4846" s="1374">
        <v>0</v>
      </c>
      <c r="I4846" s="1374">
        <v>124120</v>
      </c>
      <c r="J4846" s="1374">
        <v>0</v>
      </c>
      <c r="K4846" s="1374">
        <v>0</v>
      </c>
      <c r="L4846" s="1374">
        <v>124120</v>
      </c>
    </row>
    <row r="4847" spans="1:12" ht="21">
      <c r="A4847" s="1372">
        <v>45535</v>
      </c>
      <c r="B4847" s="1373" t="s">
        <v>2397</v>
      </c>
      <c r="C4847" s="1373" t="s">
        <v>2467</v>
      </c>
      <c r="D4847" s="1373" t="s">
        <v>2468</v>
      </c>
      <c r="E4847" s="1373" t="s">
        <v>1008</v>
      </c>
      <c r="F4847" s="1373" t="s">
        <v>295</v>
      </c>
      <c r="G4847" s="1374">
        <v>0</v>
      </c>
      <c r="H4847" s="1374">
        <v>0</v>
      </c>
      <c r="I4847" s="1374">
        <v>2600</v>
      </c>
      <c r="J4847" s="1374">
        <v>0</v>
      </c>
      <c r="K4847" s="1374">
        <v>0</v>
      </c>
      <c r="L4847" s="1374">
        <v>2600</v>
      </c>
    </row>
    <row r="4848" spans="1:12" ht="21">
      <c r="A4848" s="1372">
        <v>45535</v>
      </c>
      <c r="B4848" s="1373" t="s">
        <v>2397</v>
      </c>
      <c r="C4848" s="1373" t="s">
        <v>2467</v>
      </c>
      <c r="D4848" s="1373" t="s">
        <v>2468</v>
      </c>
      <c r="E4848" s="1373" t="s">
        <v>1009</v>
      </c>
      <c r="F4848" s="1373" t="s">
        <v>296</v>
      </c>
      <c r="G4848" s="1374">
        <v>0</v>
      </c>
      <c r="H4848" s="1374">
        <v>0</v>
      </c>
      <c r="I4848" s="1374">
        <v>162973.74</v>
      </c>
      <c r="J4848" s="1374">
        <v>0</v>
      </c>
      <c r="K4848" s="1374">
        <v>0</v>
      </c>
      <c r="L4848" s="1374">
        <v>162973.74</v>
      </c>
    </row>
    <row r="4849" spans="1:12" ht="21">
      <c r="A4849" s="1372">
        <v>45535</v>
      </c>
      <c r="B4849" s="1373" t="s">
        <v>2397</v>
      </c>
      <c r="C4849" s="1373" t="s">
        <v>2467</v>
      </c>
      <c r="D4849" s="1373" t="s">
        <v>2468</v>
      </c>
      <c r="E4849" s="1373" t="s">
        <v>1010</v>
      </c>
      <c r="F4849" s="1373" t="s">
        <v>297</v>
      </c>
      <c r="G4849" s="1374">
        <v>0</v>
      </c>
      <c r="H4849" s="1374">
        <v>0</v>
      </c>
      <c r="I4849" s="1374">
        <v>15890</v>
      </c>
      <c r="J4849" s="1374">
        <v>0</v>
      </c>
      <c r="K4849" s="1374">
        <v>0</v>
      </c>
      <c r="L4849" s="1374">
        <v>15890</v>
      </c>
    </row>
    <row r="4850" spans="1:12" ht="21">
      <c r="A4850" s="1372">
        <v>45535</v>
      </c>
      <c r="B4850" s="1373" t="s">
        <v>2397</v>
      </c>
      <c r="C4850" s="1373" t="s">
        <v>2467</v>
      </c>
      <c r="D4850" s="1373" t="s">
        <v>2468</v>
      </c>
      <c r="E4850" s="1373" t="s">
        <v>1011</v>
      </c>
      <c r="F4850" s="1373" t="s">
        <v>298</v>
      </c>
      <c r="G4850" s="1374">
        <v>0</v>
      </c>
      <c r="H4850" s="1374">
        <v>0</v>
      </c>
      <c r="I4850" s="1374">
        <v>89156.54</v>
      </c>
      <c r="J4850" s="1374">
        <v>0</v>
      </c>
      <c r="K4850" s="1374">
        <v>0</v>
      </c>
      <c r="L4850" s="1374">
        <v>89156.54</v>
      </c>
    </row>
    <row r="4851" spans="1:12" ht="21">
      <c r="A4851" s="1372">
        <v>45535</v>
      </c>
      <c r="B4851" s="1373" t="s">
        <v>2397</v>
      </c>
      <c r="C4851" s="1373" t="s">
        <v>2467</v>
      </c>
      <c r="D4851" s="1373" t="s">
        <v>2468</v>
      </c>
      <c r="E4851" s="1373" t="s">
        <v>1012</v>
      </c>
      <c r="F4851" s="1373" t="s">
        <v>299</v>
      </c>
      <c r="G4851" s="1375"/>
      <c r="H4851" s="1375"/>
      <c r="I4851" s="1375"/>
      <c r="J4851" s="1375"/>
      <c r="K4851" s="1375"/>
      <c r="L4851" s="1375"/>
    </row>
    <row r="4852" spans="1:12" ht="21">
      <c r="A4852" s="1372">
        <v>45535</v>
      </c>
      <c r="B4852" s="1373" t="s">
        <v>2397</v>
      </c>
      <c r="C4852" s="1373" t="s">
        <v>2467</v>
      </c>
      <c r="D4852" s="1373" t="s">
        <v>2468</v>
      </c>
      <c r="E4852" s="1373" t="s">
        <v>1013</v>
      </c>
      <c r="F4852" s="1373" t="s">
        <v>300</v>
      </c>
      <c r="G4852" s="1375"/>
      <c r="H4852" s="1375"/>
      <c r="I4852" s="1375"/>
      <c r="J4852" s="1375"/>
      <c r="K4852" s="1375"/>
      <c r="L4852" s="1375"/>
    </row>
    <row r="4853" spans="1:12" ht="21">
      <c r="A4853" s="1372">
        <v>45535</v>
      </c>
      <c r="B4853" s="1373" t="s">
        <v>2397</v>
      </c>
      <c r="C4853" s="1373" t="s">
        <v>2467</v>
      </c>
      <c r="D4853" s="1373" t="s">
        <v>2468</v>
      </c>
      <c r="E4853" s="1373" t="s">
        <v>1014</v>
      </c>
      <c r="F4853" s="1373" t="s">
        <v>301</v>
      </c>
      <c r="G4853" s="1374">
        <v>0</v>
      </c>
      <c r="H4853" s="1374">
        <v>0</v>
      </c>
      <c r="I4853" s="1374">
        <v>332300</v>
      </c>
      <c r="J4853" s="1374">
        <v>0</v>
      </c>
      <c r="K4853" s="1374">
        <v>0</v>
      </c>
      <c r="L4853" s="1374">
        <v>332300</v>
      </c>
    </row>
    <row r="4854" spans="1:12" ht="21">
      <c r="A4854" s="1372">
        <v>45535</v>
      </c>
      <c r="B4854" s="1373" t="s">
        <v>2397</v>
      </c>
      <c r="C4854" s="1373" t="s">
        <v>2467</v>
      </c>
      <c r="D4854" s="1373" t="s">
        <v>2468</v>
      </c>
      <c r="E4854" s="1373" t="s">
        <v>1015</v>
      </c>
      <c r="F4854" s="1373" t="s">
        <v>302</v>
      </c>
      <c r="G4854" s="1374">
        <v>0</v>
      </c>
      <c r="H4854" s="1374">
        <v>0</v>
      </c>
      <c r="I4854" s="1374">
        <v>65400</v>
      </c>
      <c r="J4854" s="1374">
        <v>0</v>
      </c>
      <c r="K4854" s="1374">
        <v>0</v>
      </c>
      <c r="L4854" s="1374">
        <v>65400</v>
      </c>
    </row>
    <row r="4855" spans="1:12" ht="21">
      <c r="A4855" s="1372">
        <v>45535</v>
      </c>
      <c r="B4855" s="1373" t="s">
        <v>2397</v>
      </c>
      <c r="C4855" s="1373" t="s">
        <v>2467</v>
      </c>
      <c r="D4855" s="1373" t="s">
        <v>2468</v>
      </c>
      <c r="E4855" s="1373" t="s">
        <v>1016</v>
      </c>
      <c r="F4855" s="1373" t="s">
        <v>303</v>
      </c>
      <c r="G4855" s="1375"/>
      <c r="H4855" s="1375"/>
      <c r="I4855" s="1375"/>
      <c r="J4855" s="1375"/>
      <c r="K4855" s="1375"/>
      <c r="L4855" s="1375"/>
    </row>
    <row r="4856" spans="1:12" ht="21">
      <c r="A4856" s="1372">
        <v>45535</v>
      </c>
      <c r="B4856" s="1373" t="s">
        <v>2397</v>
      </c>
      <c r="C4856" s="1373" t="s">
        <v>2467</v>
      </c>
      <c r="D4856" s="1373" t="s">
        <v>2468</v>
      </c>
      <c r="E4856" s="1373" t="s">
        <v>1017</v>
      </c>
      <c r="F4856" s="1373" t="s">
        <v>304</v>
      </c>
      <c r="G4856" s="1374">
        <v>82670</v>
      </c>
      <c r="H4856" s="1374">
        <v>0</v>
      </c>
      <c r="I4856" s="1374">
        <v>667534.1</v>
      </c>
      <c r="J4856" s="1374">
        <v>0</v>
      </c>
      <c r="K4856" s="1374">
        <v>82670</v>
      </c>
      <c r="L4856" s="1374">
        <v>667534.1</v>
      </c>
    </row>
    <row r="4857" spans="1:12" ht="21">
      <c r="A4857" s="1372">
        <v>45535</v>
      </c>
      <c r="B4857" s="1373" t="s">
        <v>2397</v>
      </c>
      <c r="C4857" s="1373" t="s">
        <v>2467</v>
      </c>
      <c r="D4857" s="1373" t="s">
        <v>2468</v>
      </c>
      <c r="E4857" s="1373" t="s">
        <v>1018</v>
      </c>
      <c r="F4857" s="1373" t="s">
        <v>305</v>
      </c>
      <c r="G4857" s="1374">
        <v>56517</v>
      </c>
      <c r="H4857" s="1374">
        <v>0</v>
      </c>
      <c r="I4857" s="1374">
        <v>621007</v>
      </c>
      <c r="J4857" s="1374">
        <v>0</v>
      </c>
      <c r="K4857" s="1374">
        <v>56517</v>
      </c>
      <c r="L4857" s="1374">
        <v>621007</v>
      </c>
    </row>
    <row r="4858" spans="1:12" ht="21">
      <c r="A4858" s="1372">
        <v>45535</v>
      </c>
      <c r="B4858" s="1373" t="s">
        <v>2397</v>
      </c>
      <c r="C4858" s="1373" t="s">
        <v>2467</v>
      </c>
      <c r="D4858" s="1373" t="s">
        <v>2468</v>
      </c>
      <c r="E4858" s="1373" t="s">
        <v>1019</v>
      </c>
      <c r="F4858" s="1373" t="s">
        <v>306</v>
      </c>
      <c r="G4858" s="1375"/>
      <c r="H4858" s="1375"/>
      <c r="I4858" s="1375"/>
      <c r="J4858" s="1375"/>
      <c r="K4858" s="1375"/>
      <c r="L4858" s="1375"/>
    </row>
    <row r="4859" spans="1:12" ht="21">
      <c r="A4859" s="1372">
        <v>45535</v>
      </c>
      <c r="B4859" s="1373" t="s">
        <v>2397</v>
      </c>
      <c r="C4859" s="1373" t="s">
        <v>2467</v>
      </c>
      <c r="D4859" s="1373" t="s">
        <v>2468</v>
      </c>
      <c r="E4859" s="1373" t="s">
        <v>1020</v>
      </c>
      <c r="F4859" s="1373" t="s">
        <v>307</v>
      </c>
      <c r="G4859" s="1375"/>
      <c r="H4859" s="1375"/>
      <c r="I4859" s="1375"/>
      <c r="J4859" s="1375"/>
      <c r="K4859" s="1375"/>
      <c r="L4859" s="1375"/>
    </row>
    <row r="4860" spans="1:12" ht="21">
      <c r="A4860" s="1372">
        <v>45535</v>
      </c>
      <c r="B4860" s="1373" t="s">
        <v>2397</v>
      </c>
      <c r="C4860" s="1373" t="s">
        <v>2467</v>
      </c>
      <c r="D4860" s="1373" t="s">
        <v>2468</v>
      </c>
      <c r="E4860" s="1373" t="s">
        <v>1021</v>
      </c>
      <c r="F4860" s="1373" t="s">
        <v>308</v>
      </c>
      <c r="G4860" s="1374">
        <v>32046</v>
      </c>
      <c r="H4860" s="1374">
        <v>0</v>
      </c>
      <c r="I4860" s="1374">
        <v>362151</v>
      </c>
      <c r="J4860" s="1374">
        <v>0</v>
      </c>
      <c r="K4860" s="1374">
        <v>32046</v>
      </c>
      <c r="L4860" s="1374">
        <v>362151</v>
      </c>
    </row>
    <row r="4861" spans="1:12" ht="21">
      <c r="A4861" s="1372">
        <v>45535</v>
      </c>
      <c r="B4861" s="1373" t="s">
        <v>2397</v>
      </c>
      <c r="C4861" s="1373" t="s">
        <v>2467</v>
      </c>
      <c r="D4861" s="1373" t="s">
        <v>2468</v>
      </c>
      <c r="E4861" s="1373" t="s">
        <v>1022</v>
      </c>
      <c r="F4861" s="1373" t="s">
        <v>309</v>
      </c>
      <c r="G4861" s="1375"/>
      <c r="H4861" s="1375"/>
      <c r="I4861" s="1375"/>
      <c r="J4861" s="1375"/>
      <c r="K4861" s="1375"/>
      <c r="L4861" s="1375"/>
    </row>
    <row r="4862" spans="1:12" ht="21">
      <c r="A4862" s="1372">
        <v>45535</v>
      </c>
      <c r="B4862" s="1373" t="s">
        <v>2397</v>
      </c>
      <c r="C4862" s="1373" t="s">
        <v>2467</v>
      </c>
      <c r="D4862" s="1373" t="s">
        <v>2468</v>
      </c>
      <c r="E4862" s="1373" t="s">
        <v>1023</v>
      </c>
      <c r="F4862" s="1373" t="s">
        <v>310</v>
      </c>
      <c r="G4862" s="1374">
        <v>18159.12</v>
      </c>
      <c r="H4862" s="1374">
        <v>0</v>
      </c>
      <c r="I4862" s="1374">
        <v>127024.08</v>
      </c>
      <c r="J4862" s="1374">
        <v>0</v>
      </c>
      <c r="K4862" s="1374">
        <v>18159.12</v>
      </c>
      <c r="L4862" s="1374">
        <v>127024.08</v>
      </c>
    </row>
    <row r="4863" spans="1:12" ht="21">
      <c r="A4863" s="1372">
        <v>45535</v>
      </c>
      <c r="B4863" s="1373" t="s">
        <v>2397</v>
      </c>
      <c r="C4863" s="1373" t="s">
        <v>2467</v>
      </c>
      <c r="D4863" s="1373" t="s">
        <v>2468</v>
      </c>
      <c r="E4863" s="1373" t="s">
        <v>1024</v>
      </c>
      <c r="F4863" s="1373" t="s">
        <v>311</v>
      </c>
      <c r="G4863" s="1375"/>
      <c r="H4863" s="1375"/>
      <c r="I4863" s="1375"/>
      <c r="J4863" s="1375"/>
      <c r="K4863" s="1375"/>
      <c r="L4863" s="1375"/>
    </row>
    <row r="4864" spans="1:12" ht="21">
      <c r="A4864" s="1372">
        <v>45535</v>
      </c>
      <c r="B4864" s="1373" t="s">
        <v>2397</v>
      </c>
      <c r="C4864" s="1373" t="s">
        <v>2467</v>
      </c>
      <c r="D4864" s="1373" t="s">
        <v>2468</v>
      </c>
      <c r="E4864" s="1373" t="s">
        <v>1025</v>
      </c>
      <c r="F4864" s="1373" t="s">
        <v>312</v>
      </c>
      <c r="G4864" s="1374">
        <v>537245.86</v>
      </c>
      <c r="H4864" s="1374">
        <v>174283.86</v>
      </c>
      <c r="I4864" s="1374">
        <v>6893705.9299999997</v>
      </c>
      <c r="J4864" s="1374">
        <v>0</v>
      </c>
      <c r="K4864" s="1374">
        <v>362962</v>
      </c>
      <c r="L4864" s="1374">
        <v>6893705.9299999997</v>
      </c>
    </row>
    <row r="4865" spans="1:12" ht="21">
      <c r="A4865" s="1372">
        <v>45535</v>
      </c>
      <c r="B4865" s="1373" t="s">
        <v>2397</v>
      </c>
      <c r="C4865" s="1373" t="s">
        <v>2467</v>
      </c>
      <c r="D4865" s="1373" t="s">
        <v>2468</v>
      </c>
      <c r="E4865" s="1373" t="s">
        <v>1026</v>
      </c>
      <c r="F4865" s="1373" t="s">
        <v>313</v>
      </c>
      <c r="G4865" s="1374">
        <v>191830</v>
      </c>
      <c r="H4865" s="1374">
        <v>0</v>
      </c>
      <c r="I4865" s="1374">
        <v>2458454.6</v>
      </c>
      <c r="J4865" s="1374">
        <v>0</v>
      </c>
      <c r="K4865" s="1374">
        <v>191830</v>
      </c>
      <c r="L4865" s="1374">
        <v>2458454.6</v>
      </c>
    </row>
    <row r="4866" spans="1:12" ht="21">
      <c r="A4866" s="1372">
        <v>45535</v>
      </c>
      <c r="B4866" s="1373" t="s">
        <v>2397</v>
      </c>
      <c r="C4866" s="1373" t="s">
        <v>2467</v>
      </c>
      <c r="D4866" s="1373" t="s">
        <v>2468</v>
      </c>
      <c r="E4866" s="1373" t="s">
        <v>1027</v>
      </c>
      <c r="F4866" s="1373" t="s">
        <v>314</v>
      </c>
      <c r="G4866" s="1374">
        <v>122120</v>
      </c>
      <c r="H4866" s="1374">
        <v>0</v>
      </c>
      <c r="I4866" s="1374">
        <v>1215900</v>
      </c>
      <c r="J4866" s="1374">
        <v>0</v>
      </c>
      <c r="K4866" s="1374">
        <v>122120</v>
      </c>
      <c r="L4866" s="1374">
        <v>1215900</v>
      </c>
    </row>
    <row r="4867" spans="1:12" ht="21">
      <c r="A4867" s="1372">
        <v>45535</v>
      </c>
      <c r="B4867" s="1373" t="s">
        <v>2397</v>
      </c>
      <c r="C4867" s="1373" t="s">
        <v>2467</v>
      </c>
      <c r="D4867" s="1373" t="s">
        <v>2468</v>
      </c>
      <c r="E4867" s="1373" t="s">
        <v>1028</v>
      </c>
      <c r="F4867" s="1373" t="s">
        <v>315</v>
      </c>
      <c r="G4867" s="1375"/>
      <c r="H4867" s="1375"/>
      <c r="I4867" s="1375"/>
      <c r="J4867" s="1375"/>
      <c r="K4867" s="1375"/>
      <c r="L4867" s="1375"/>
    </row>
    <row r="4868" spans="1:12" ht="21">
      <c r="A4868" s="1372">
        <v>45535</v>
      </c>
      <c r="B4868" s="1373" t="s">
        <v>2397</v>
      </c>
      <c r="C4868" s="1373" t="s">
        <v>2467</v>
      </c>
      <c r="D4868" s="1373" t="s">
        <v>2468</v>
      </c>
      <c r="E4868" s="1373" t="s">
        <v>1029</v>
      </c>
      <c r="F4868" s="1373" t="s">
        <v>316</v>
      </c>
      <c r="G4868" s="1374">
        <v>0</v>
      </c>
      <c r="H4868" s="1374">
        <v>0</v>
      </c>
      <c r="I4868" s="1374">
        <v>24</v>
      </c>
      <c r="J4868" s="1374">
        <v>0</v>
      </c>
      <c r="K4868" s="1374">
        <v>0</v>
      </c>
      <c r="L4868" s="1374">
        <v>24</v>
      </c>
    </row>
    <row r="4869" spans="1:12" ht="21">
      <c r="A4869" s="1372">
        <v>45535</v>
      </c>
      <c r="B4869" s="1373" t="s">
        <v>2397</v>
      </c>
      <c r="C4869" s="1373" t="s">
        <v>2467</v>
      </c>
      <c r="D4869" s="1373" t="s">
        <v>2468</v>
      </c>
      <c r="E4869" s="1373" t="s">
        <v>1030</v>
      </c>
      <c r="F4869" s="1373" t="s">
        <v>317</v>
      </c>
      <c r="G4869" s="1374">
        <v>181082.12</v>
      </c>
      <c r="H4869" s="1374">
        <v>18766</v>
      </c>
      <c r="I4869" s="1374">
        <v>1761304.29</v>
      </c>
      <c r="J4869" s="1374">
        <v>0</v>
      </c>
      <c r="K4869" s="1374">
        <v>162316.12</v>
      </c>
      <c r="L4869" s="1374">
        <v>1761304.29</v>
      </c>
    </row>
    <row r="4870" spans="1:12" ht="21">
      <c r="A4870" s="1372">
        <v>45535</v>
      </c>
      <c r="B4870" s="1373" t="s">
        <v>2397</v>
      </c>
      <c r="C4870" s="1373" t="s">
        <v>2467</v>
      </c>
      <c r="D4870" s="1373" t="s">
        <v>2468</v>
      </c>
      <c r="E4870" s="1373" t="s">
        <v>1031</v>
      </c>
      <c r="F4870" s="1373" t="s">
        <v>318</v>
      </c>
      <c r="G4870" s="1374">
        <v>1054.5899999999999</v>
      </c>
      <c r="H4870" s="1374">
        <v>0</v>
      </c>
      <c r="I4870" s="1374">
        <v>12135.57</v>
      </c>
      <c r="J4870" s="1374">
        <v>0</v>
      </c>
      <c r="K4870" s="1374">
        <v>1054.5899999999999</v>
      </c>
      <c r="L4870" s="1374">
        <v>12135.57</v>
      </c>
    </row>
    <row r="4871" spans="1:12" ht="21">
      <c r="A4871" s="1372">
        <v>45535</v>
      </c>
      <c r="B4871" s="1373" t="s">
        <v>2397</v>
      </c>
      <c r="C4871" s="1373" t="s">
        <v>2467</v>
      </c>
      <c r="D4871" s="1373" t="s">
        <v>2468</v>
      </c>
      <c r="E4871" s="1373" t="s">
        <v>1032</v>
      </c>
      <c r="F4871" s="1373" t="s">
        <v>319</v>
      </c>
      <c r="G4871" s="1374">
        <v>10839.9</v>
      </c>
      <c r="H4871" s="1374">
        <v>0</v>
      </c>
      <c r="I4871" s="1374">
        <v>110208.07</v>
      </c>
      <c r="J4871" s="1374">
        <v>0</v>
      </c>
      <c r="K4871" s="1374">
        <v>10839.9</v>
      </c>
      <c r="L4871" s="1374">
        <v>110208.07</v>
      </c>
    </row>
    <row r="4872" spans="1:12" ht="21">
      <c r="A4872" s="1372">
        <v>45535</v>
      </c>
      <c r="B4872" s="1373" t="s">
        <v>2397</v>
      </c>
      <c r="C4872" s="1373" t="s">
        <v>2467</v>
      </c>
      <c r="D4872" s="1373" t="s">
        <v>2468</v>
      </c>
      <c r="E4872" s="1373" t="s">
        <v>1033</v>
      </c>
      <c r="F4872" s="1373" t="s">
        <v>320</v>
      </c>
      <c r="G4872" s="1374">
        <v>7062</v>
      </c>
      <c r="H4872" s="1374">
        <v>0</v>
      </c>
      <c r="I4872" s="1374">
        <v>89443.72</v>
      </c>
      <c r="J4872" s="1374">
        <v>0</v>
      </c>
      <c r="K4872" s="1374">
        <v>7062</v>
      </c>
      <c r="L4872" s="1374">
        <v>89443.72</v>
      </c>
    </row>
    <row r="4873" spans="1:12" ht="21">
      <c r="A4873" s="1372">
        <v>45535</v>
      </c>
      <c r="B4873" s="1373" t="s">
        <v>2397</v>
      </c>
      <c r="C4873" s="1373" t="s">
        <v>2467</v>
      </c>
      <c r="D4873" s="1373" t="s">
        <v>2468</v>
      </c>
      <c r="E4873" s="1373" t="s">
        <v>1034</v>
      </c>
      <c r="F4873" s="1373" t="s">
        <v>321</v>
      </c>
      <c r="G4873" s="1374">
        <v>2794</v>
      </c>
      <c r="H4873" s="1374">
        <v>0</v>
      </c>
      <c r="I4873" s="1374">
        <v>32350</v>
      </c>
      <c r="J4873" s="1374">
        <v>0</v>
      </c>
      <c r="K4873" s="1374">
        <v>2794</v>
      </c>
      <c r="L4873" s="1374">
        <v>32350</v>
      </c>
    </row>
    <row r="4874" spans="1:12" ht="21">
      <c r="A4874" s="1372">
        <v>45535</v>
      </c>
      <c r="B4874" s="1373" t="s">
        <v>2397</v>
      </c>
      <c r="C4874" s="1373" t="s">
        <v>2467</v>
      </c>
      <c r="D4874" s="1373" t="s">
        <v>2468</v>
      </c>
      <c r="E4874" s="1373" t="s">
        <v>1035</v>
      </c>
      <c r="F4874" s="1373" t="s">
        <v>322</v>
      </c>
      <c r="G4874" s="1375"/>
      <c r="H4874" s="1375"/>
      <c r="I4874" s="1375"/>
      <c r="J4874" s="1375"/>
      <c r="K4874" s="1375"/>
      <c r="L4874" s="1375"/>
    </row>
    <row r="4875" spans="1:12" ht="21">
      <c r="A4875" s="1372">
        <v>45535</v>
      </c>
      <c r="B4875" s="1373" t="s">
        <v>2397</v>
      </c>
      <c r="C4875" s="1373" t="s">
        <v>2467</v>
      </c>
      <c r="D4875" s="1373" t="s">
        <v>2468</v>
      </c>
      <c r="E4875" s="1373" t="s">
        <v>1036</v>
      </c>
      <c r="F4875" s="1373" t="s">
        <v>323</v>
      </c>
      <c r="G4875" s="1374">
        <v>14023.24</v>
      </c>
      <c r="H4875" s="1374">
        <v>0</v>
      </c>
      <c r="I4875" s="1374">
        <v>164878.01</v>
      </c>
      <c r="J4875" s="1374">
        <v>0</v>
      </c>
      <c r="K4875" s="1374">
        <v>14023.24</v>
      </c>
      <c r="L4875" s="1374">
        <v>164878.01</v>
      </c>
    </row>
    <row r="4876" spans="1:12" ht="21">
      <c r="A4876" s="1372">
        <v>45535</v>
      </c>
      <c r="B4876" s="1373" t="s">
        <v>2397</v>
      </c>
      <c r="C4876" s="1373" t="s">
        <v>2467</v>
      </c>
      <c r="D4876" s="1373" t="s">
        <v>2468</v>
      </c>
      <c r="E4876" s="1373" t="s">
        <v>1037</v>
      </c>
      <c r="F4876" s="1373" t="s">
        <v>324</v>
      </c>
      <c r="G4876" s="1374">
        <v>1241439.8700000001</v>
      </c>
      <c r="H4876" s="1374">
        <v>0</v>
      </c>
      <c r="I4876" s="1374">
        <v>13656884.300000001</v>
      </c>
      <c r="J4876" s="1374">
        <v>0</v>
      </c>
      <c r="K4876" s="1374">
        <v>1241439.8700000001</v>
      </c>
      <c r="L4876" s="1374">
        <v>13656884.300000001</v>
      </c>
    </row>
    <row r="4877" spans="1:12" ht="21">
      <c r="A4877" s="1372">
        <v>45535</v>
      </c>
      <c r="B4877" s="1373" t="s">
        <v>2397</v>
      </c>
      <c r="C4877" s="1373" t="s">
        <v>2467</v>
      </c>
      <c r="D4877" s="1373" t="s">
        <v>2468</v>
      </c>
      <c r="E4877" s="1373" t="s">
        <v>1038</v>
      </c>
      <c r="F4877" s="1373" t="s">
        <v>325</v>
      </c>
      <c r="G4877" s="1374">
        <v>13290</v>
      </c>
      <c r="H4877" s="1374">
        <v>0</v>
      </c>
      <c r="I4877" s="1374">
        <v>211815</v>
      </c>
      <c r="J4877" s="1374">
        <v>0</v>
      </c>
      <c r="K4877" s="1374">
        <v>13290</v>
      </c>
      <c r="L4877" s="1374">
        <v>211815</v>
      </c>
    </row>
    <row r="4878" spans="1:12" ht="21">
      <c r="A4878" s="1372">
        <v>45535</v>
      </c>
      <c r="B4878" s="1373" t="s">
        <v>2397</v>
      </c>
      <c r="C4878" s="1373" t="s">
        <v>2467</v>
      </c>
      <c r="D4878" s="1373" t="s">
        <v>2468</v>
      </c>
      <c r="E4878" s="1373" t="s">
        <v>1039</v>
      </c>
      <c r="F4878" s="1373" t="s">
        <v>326</v>
      </c>
      <c r="G4878" s="1374">
        <v>370425.8</v>
      </c>
      <c r="H4878" s="1374">
        <v>0</v>
      </c>
      <c r="I4878" s="1374">
        <v>5200867.63</v>
      </c>
      <c r="J4878" s="1374">
        <v>0</v>
      </c>
      <c r="K4878" s="1374">
        <v>370425.8</v>
      </c>
      <c r="L4878" s="1374">
        <v>5200867.63</v>
      </c>
    </row>
    <row r="4879" spans="1:12" ht="21">
      <c r="A4879" s="1372">
        <v>45535</v>
      </c>
      <c r="B4879" s="1373" t="s">
        <v>2397</v>
      </c>
      <c r="C4879" s="1373" t="s">
        <v>2467</v>
      </c>
      <c r="D4879" s="1373" t="s">
        <v>2468</v>
      </c>
      <c r="E4879" s="1373" t="s">
        <v>1040</v>
      </c>
      <c r="F4879" s="1373" t="s">
        <v>327</v>
      </c>
      <c r="G4879" s="1374">
        <v>351422.25</v>
      </c>
      <c r="H4879" s="1374">
        <v>0</v>
      </c>
      <c r="I4879" s="1374">
        <v>3023643.35</v>
      </c>
      <c r="J4879" s="1374">
        <v>0</v>
      </c>
      <c r="K4879" s="1374">
        <v>351422.25</v>
      </c>
      <c r="L4879" s="1374">
        <v>3023643.35</v>
      </c>
    </row>
    <row r="4880" spans="1:12" ht="21">
      <c r="A4880" s="1372">
        <v>45535</v>
      </c>
      <c r="B4880" s="1373" t="s">
        <v>2397</v>
      </c>
      <c r="C4880" s="1373" t="s">
        <v>2467</v>
      </c>
      <c r="D4880" s="1373" t="s">
        <v>2468</v>
      </c>
      <c r="E4880" s="1373" t="s">
        <v>1041</v>
      </c>
      <c r="F4880" s="1373" t="s">
        <v>328</v>
      </c>
      <c r="G4880" s="1374">
        <v>110129</v>
      </c>
      <c r="H4880" s="1374">
        <v>0</v>
      </c>
      <c r="I4880" s="1374">
        <v>1007272.6</v>
      </c>
      <c r="J4880" s="1374">
        <v>0</v>
      </c>
      <c r="K4880" s="1374">
        <v>110129</v>
      </c>
      <c r="L4880" s="1374">
        <v>1007272.6</v>
      </c>
    </row>
    <row r="4881" spans="1:12" ht="21">
      <c r="A4881" s="1372">
        <v>45535</v>
      </c>
      <c r="B4881" s="1373" t="s">
        <v>2397</v>
      </c>
      <c r="C4881" s="1373" t="s">
        <v>2467</v>
      </c>
      <c r="D4881" s="1373" t="s">
        <v>2468</v>
      </c>
      <c r="E4881" s="1373" t="s">
        <v>1042</v>
      </c>
      <c r="F4881" s="1373" t="s">
        <v>329</v>
      </c>
      <c r="G4881" s="1374">
        <v>0</v>
      </c>
      <c r="H4881" s="1374">
        <v>0</v>
      </c>
      <c r="I4881" s="1374">
        <v>325950</v>
      </c>
      <c r="J4881" s="1374">
        <v>0</v>
      </c>
      <c r="K4881" s="1374">
        <v>0</v>
      </c>
      <c r="L4881" s="1374">
        <v>325950</v>
      </c>
    </row>
    <row r="4882" spans="1:12" ht="21">
      <c r="A4882" s="1372">
        <v>45535</v>
      </c>
      <c r="B4882" s="1373" t="s">
        <v>2397</v>
      </c>
      <c r="C4882" s="1373" t="s">
        <v>2467</v>
      </c>
      <c r="D4882" s="1373" t="s">
        <v>2468</v>
      </c>
      <c r="E4882" s="1373" t="s">
        <v>1043</v>
      </c>
      <c r="F4882" s="1373" t="s">
        <v>330</v>
      </c>
      <c r="G4882" s="1374">
        <v>18690</v>
      </c>
      <c r="H4882" s="1374">
        <v>0</v>
      </c>
      <c r="I4882" s="1374">
        <v>854980.98</v>
      </c>
      <c r="J4882" s="1374">
        <v>0</v>
      </c>
      <c r="K4882" s="1374">
        <v>18690</v>
      </c>
      <c r="L4882" s="1374">
        <v>854980.98</v>
      </c>
    </row>
    <row r="4883" spans="1:12" ht="21">
      <c r="A4883" s="1372">
        <v>45535</v>
      </c>
      <c r="B4883" s="1373" t="s">
        <v>2397</v>
      </c>
      <c r="C4883" s="1373" t="s">
        <v>2467</v>
      </c>
      <c r="D4883" s="1373" t="s">
        <v>2468</v>
      </c>
      <c r="E4883" s="1373" t="s">
        <v>1044</v>
      </c>
      <c r="F4883" s="1373" t="s">
        <v>331</v>
      </c>
      <c r="G4883" s="1375"/>
      <c r="H4883" s="1375"/>
      <c r="I4883" s="1375"/>
      <c r="J4883" s="1375"/>
      <c r="K4883" s="1375"/>
      <c r="L4883" s="1375"/>
    </row>
    <row r="4884" spans="1:12" ht="21">
      <c r="A4884" s="1372">
        <v>45535</v>
      </c>
      <c r="B4884" s="1373" t="s">
        <v>2397</v>
      </c>
      <c r="C4884" s="1373" t="s">
        <v>2467</v>
      </c>
      <c r="D4884" s="1373" t="s">
        <v>2468</v>
      </c>
      <c r="E4884" s="1373" t="s">
        <v>1045</v>
      </c>
      <c r="F4884" s="1373" t="s">
        <v>2330</v>
      </c>
      <c r="G4884" s="1374">
        <v>7700</v>
      </c>
      <c r="H4884" s="1374">
        <v>0</v>
      </c>
      <c r="I4884" s="1374">
        <v>680954.49</v>
      </c>
      <c r="J4884" s="1374">
        <v>0</v>
      </c>
      <c r="K4884" s="1374">
        <v>7700</v>
      </c>
      <c r="L4884" s="1374">
        <v>680954.49</v>
      </c>
    </row>
    <row r="4885" spans="1:12" ht="21">
      <c r="A4885" s="1372">
        <v>45535</v>
      </c>
      <c r="B4885" s="1373" t="s">
        <v>2397</v>
      </c>
      <c r="C4885" s="1373" t="s">
        <v>2467</v>
      </c>
      <c r="D4885" s="1373" t="s">
        <v>2468</v>
      </c>
      <c r="E4885" s="1373" t="s">
        <v>1046</v>
      </c>
      <c r="F4885" s="1373" t="s">
        <v>332</v>
      </c>
      <c r="G4885" s="1375"/>
      <c r="H4885" s="1375"/>
      <c r="I4885" s="1375"/>
      <c r="J4885" s="1375"/>
      <c r="K4885" s="1375"/>
      <c r="L4885" s="1375"/>
    </row>
    <row r="4886" spans="1:12" ht="21">
      <c r="A4886" s="1372">
        <v>45535</v>
      </c>
      <c r="B4886" s="1373" t="s">
        <v>2397</v>
      </c>
      <c r="C4886" s="1373" t="s">
        <v>2467</v>
      </c>
      <c r="D4886" s="1373" t="s">
        <v>2468</v>
      </c>
      <c r="E4886" s="1373" t="s">
        <v>1047</v>
      </c>
      <c r="F4886" s="1373" t="s">
        <v>333</v>
      </c>
      <c r="G4886" s="1375"/>
      <c r="H4886" s="1375"/>
      <c r="I4886" s="1375"/>
      <c r="J4886" s="1375"/>
      <c r="K4886" s="1375"/>
      <c r="L4886" s="1375"/>
    </row>
    <row r="4887" spans="1:12" ht="21">
      <c r="A4887" s="1372">
        <v>45535</v>
      </c>
      <c r="B4887" s="1373" t="s">
        <v>2397</v>
      </c>
      <c r="C4887" s="1373" t="s">
        <v>2467</v>
      </c>
      <c r="D4887" s="1373" t="s">
        <v>2468</v>
      </c>
      <c r="E4887" s="1373" t="s">
        <v>1048</v>
      </c>
      <c r="F4887" s="1373" t="s">
        <v>419</v>
      </c>
      <c r="G4887" s="1375"/>
      <c r="H4887" s="1375"/>
      <c r="I4887" s="1375"/>
      <c r="J4887" s="1375"/>
      <c r="K4887" s="1375"/>
      <c r="L4887" s="1375"/>
    </row>
    <row r="4888" spans="1:12" ht="21">
      <c r="A4888" s="1372">
        <v>45535</v>
      </c>
      <c r="B4888" s="1373" t="s">
        <v>2397</v>
      </c>
      <c r="C4888" s="1373" t="s">
        <v>2467</v>
      </c>
      <c r="D4888" s="1373" t="s">
        <v>2468</v>
      </c>
      <c r="E4888" s="1373" t="s">
        <v>1049</v>
      </c>
      <c r="F4888" s="1373" t="s">
        <v>420</v>
      </c>
      <c r="G4888" s="1375"/>
      <c r="H4888" s="1375"/>
      <c r="I4888" s="1375"/>
      <c r="J4888" s="1375"/>
      <c r="K4888" s="1375"/>
      <c r="L4888" s="1375"/>
    </row>
    <row r="4889" spans="1:12" ht="21">
      <c r="A4889" s="1372">
        <v>45535</v>
      </c>
      <c r="B4889" s="1373" t="s">
        <v>2397</v>
      </c>
      <c r="C4889" s="1373" t="s">
        <v>2467</v>
      </c>
      <c r="D4889" s="1373" t="s">
        <v>2468</v>
      </c>
      <c r="E4889" s="1373" t="s">
        <v>1050</v>
      </c>
      <c r="F4889" s="1373" t="s">
        <v>334</v>
      </c>
      <c r="G4889" s="1375"/>
      <c r="H4889" s="1375"/>
      <c r="I4889" s="1375"/>
      <c r="J4889" s="1375"/>
      <c r="K4889" s="1375"/>
      <c r="L4889" s="1375"/>
    </row>
    <row r="4890" spans="1:12" ht="21">
      <c r="A4890" s="1372">
        <v>45535</v>
      </c>
      <c r="B4890" s="1373" t="s">
        <v>2397</v>
      </c>
      <c r="C4890" s="1373" t="s">
        <v>2467</v>
      </c>
      <c r="D4890" s="1373" t="s">
        <v>2468</v>
      </c>
      <c r="E4890" s="1373" t="s">
        <v>1051</v>
      </c>
      <c r="F4890" s="1373" t="s">
        <v>335</v>
      </c>
      <c r="G4890" s="1375"/>
      <c r="H4890" s="1375"/>
      <c r="I4890" s="1375"/>
      <c r="J4890" s="1375"/>
      <c r="K4890" s="1375"/>
      <c r="L4890" s="1375"/>
    </row>
    <row r="4891" spans="1:12" ht="21">
      <c r="A4891" s="1372">
        <v>45535</v>
      </c>
      <c r="B4891" s="1373" t="s">
        <v>2397</v>
      </c>
      <c r="C4891" s="1373" t="s">
        <v>2467</v>
      </c>
      <c r="D4891" s="1373" t="s">
        <v>2468</v>
      </c>
      <c r="E4891" s="1373" t="s">
        <v>1052</v>
      </c>
      <c r="F4891" s="1373" t="s">
        <v>336</v>
      </c>
      <c r="G4891" s="1375"/>
      <c r="H4891" s="1375"/>
      <c r="I4891" s="1375"/>
      <c r="J4891" s="1375"/>
      <c r="K4891" s="1375"/>
      <c r="L4891" s="1375"/>
    </row>
    <row r="4892" spans="1:12" ht="21">
      <c r="A4892" s="1372">
        <v>45535</v>
      </c>
      <c r="B4892" s="1373" t="s">
        <v>2397</v>
      </c>
      <c r="C4892" s="1373" t="s">
        <v>2467</v>
      </c>
      <c r="D4892" s="1373" t="s">
        <v>2468</v>
      </c>
      <c r="E4892" s="1373" t="s">
        <v>1053</v>
      </c>
      <c r="F4892" s="1373" t="s">
        <v>337</v>
      </c>
      <c r="G4892" s="1375"/>
      <c r="H4892" s="1375"/>
      <c r="I4892" s="1375"/>
      <c r="J4892" s="1375"/>
      <c r="K4892" s="1375"/>
      <c r="L4892" s="1375"/>
    </row>
    <row r="4893" spans="1:12" ht="21">
      <c r="A4893" s="1372">
        <v>45535</v>
      </c>
      <c r="B4893" s="1373" t="s">
        <v>2397</v>
      </c>
      <c r="C4893" s="1373" t="s">
        <v>2467</v>
      </c>
      <c r="D4893" s="1373" t="s">
        <v>2468</v>
      </c>
      <c r="E4893" s="1373" t="s">
        <v>1054</v>
      </c>
      <c r="F4893" s="1373" t="s">
        <v>458</v>
      </c>
      <c r="G4893" s="1374">
        <v>0</v>
      </c>
      <c r="H4893" s="1374">
        <v>0</v>
      </c>
      <c r="I4893" s="1374">
        <v>116600</v>
      </c>
      <c r="J4893" s="1374">
        <v>0</v>
      </c>
      <c r="K4893" s="1374">
        <v>0</v>
      </c>
      <c r="L4893" s="1374">
        <v>116600</v>
      </c>
    </row>
    <row r="4894" spans="1:12" ht="21">
      <c r="A4894" s="1372">
        <v>45535</v>
      </c>
      <c r="B4894" s="1373" t="s">
        <v>2397</v>
      </c>
      <c r="C4894" s="1373" t="s">
        <v>2467</v>
      </c>
      <c r="D4894" s="1373" t="s">
        <v>2468</v>
      </c>
      <c r="E4894" s="1373" t="s">
        <v>1055</v>
      </c>
      <c r="F4894" s="1373" t="s">
        <v>1687</v>
      </c>
      <c r="G4894" s="1374">
        <v>0</v>
      </c>
      <c r="H4894" s="1374">
        <v>0</v>
      </c>
      <c r="I4894" s="1374">
        <v>64220</v>
      </c>
      <c r="J4894" s="1374">
        <v>0</v>
      </c>
      <c r="K4894" s="1374">
        <v>0</v>
      </c>
      <c r="L4894" s="1374">
        <v>64220</v>
      </c>
    </row>
    <row r="4895" spans="1:12" ht="21">
      <c r="A4895" s="1372">
        <v>45535</v>
      </c>
      <c r="B4895" s="1373" t="s">
        <v>2397</v>
      </c>
      <c r="C4895" s="1373" t="s">
        <v>2467</v>
      </c>
      <c r="D4895" s="1373" t="s">
        <v>2468</v>
      </c>
      <c r="E4895" s="1373" t="s">
        <v>1056</v>
      </c>
      <c r="F4895" s="1373" t="s">
        <v>338</v>
      </c>
      <c r="G4895" s="1374">
        <v>0</v>
      </c>
      <c r="H4895" s="1374">
        <v>0</v>
      </c>
      <c r="I4895" s="1374">
        <v>26500</v>
      </c>
      <c r="J4895" s="1374">
        <v>0</v>
      </c>
      <c r="K4895" s="1374">
        <v>0</v>
      </c>
      <c r="L4895" s="1374">
        <v>26500</v>
      </c>
    </row>
    <row r="4896" spans="1:12" ht="21">
      <c r="A4896" s="1372">
        <v>45535</v>
      </c>
      <c r="B4896" s="1373" t="s">
        <v>2397</v>
      </c>
      <c r="C4896" s="1373" t="s">
        <v>2467</v>
      </c>
      <c r="D4896" s="1373" t="s">
        <v>2468</v>
      </c>
      <c r="E4896" s="1373" t="s">
        <v>1057</v>
      </c>
      <c r="F4896" s="1373" t="s">
        <v>1688</v>
      </c>
      <c r="G4896" s="1374">
        <v>25810</v>
      </c>
      <c r="H4896" s="1374">
        <v>0</v>
      </c>
      <c r="I4896" s="1374">
        <v>658259</v>
      </c>
      <c r="J4896" s="1374">
        <v>0</v>
      </c>
      <c r="K4896" s="1374">
        <v>25810</v>
      </c>
      <c r="L4896" s="1374">
        <v>658259</v>
      </c>
    </row>
    <row r="4897" spans="1:12" ht="21">
      <c r="A4897" s="1372">
        <v>45535</v>
      </c>
      <c r="B4897" s="1373" t="s">
        <v>2397</v>
      </c>
      <c r="C4897" s="1373" t="s">
        <v>2467</v>
      </c>
      <c r="D4897" s="1373" t="s">
        <v>2468</v>
      </c>
      <c r="E4897" s="1373" t="s">
        <v>1058</v>
      </c>
      <c r="F4897" s="1373" t="s">
        <v>459</v>
      </c>
      <c r="G4897" s="1374">
        <v>36247</v>
      </c>
      <c r="H4897" s="1374">
        <v>0</v>
      </c>
      <c r="I4897" s="1374">
        <v>2269572.21</v>
      </c>
      <c r="J4897" s="1374">
        <v>0</v>
      </c>
      <c r="K4897" s="1374">
        <v>36247</v>
      </c>
      <c r="L4897" s="1374">
        <v>2269572.21</v>
      </c>
    </row>
    <row r="4898" spans="1:12" ht="21">
      <c r="A4898" s="1372">
        <v>45535</v>
      </c>
      <c r="B4898" s="1373" t="s">
        <v>2397</v>
      </c>
      <c r="C4898" s="1373" t="s">
        <v>2467</v>
      </c>
      <c r="D4898" s="1373" t="s">
        <v>2468</v>
      </c>
      <c r="E4898" s="1373" t="s">
        <v>1059</v>
      </c>
      <c r="F4898" s="1373" t="s">
        <v>1689</v>
      </c>
      <c r="G4898" s="1374">
        <v>125853</v>
      </c>
      <c r="H4898" s="1374">
        <v>0</v>
      </c>
      <c r="I4898" s="1374">
        <v>428207.5</v>
      </c>
      <c r="J4898" s="1374">
        <v>0</v>
      </c>
      <c r="K4898" s="1374">
        <v>125853</v>
      </c>
      <c r="L4898" s="1374">
        <v>428207.5</v>
      </c>
    </row>
    <row r="4899" spans="1:12" ht="21">
      <c r="A4899" s="1372">
        <v>45535</v>
      </c>
      <c r="B4899" s="1373" t="s">
        <v>2397</v>
      </c>
      <c r="C4899" s="1373" t="s">
        <v>2467</v>
      </c>
      <c r="D4899" s="1373" t="s">
        <v>2468</v>
      </c>
      <c r="E4899" s="1373" t="s">
        <v>1500</v>
      </c>
      <c r="F4899" s="1373" t="s">
        <v>1858</v>
      </c>
      <c r="G4899" s="1375"/>
      <c r="H4899" s="1375"/>
      <c r="I4899" s="1375"/>
      <c r="J4899" s="1375"/>
      <c r="K4899" s="1375"/>
      <c r="L4899" s="1375"/>
    </row>
    <row r="4900" spans="1:12" ht="21">
      <c r="A4900" s="1372">
        <v>45535</v>
      </c>
      <c r="B4900" s="1373" t="s">
        <v>2397</v>
      </c>
      <c r="C4900" s="1373" t="s">
        <v>2467</v>
      </c>
      <c r="D4900" s="1373" t="s">
        <v>2468</v>
      </c>
      <c r="E4900" s="1373" t="s">
        <v>1859</v>
      </c>
      <c r="F4900" s="1373" t="s">
        <v>1860</v>
      </c>
      <c r="G4900" s="1374">
        <v>609.58000000000004</v>
      </c>
      <c r="H4900" s="1374">
        <v>0</v>
      </c>
      <c r="I4900" s="1374">
        <v>9674.61</v>
      </c>
      <c r="J4900" s="1374">
        <v>0</v>
      </c>
      <c r="K4900" s="1374">
        <v>609.58000000000004</v>
      </c>
      <c r="L4900" s="1374">
        <v>9674.61</v>
      </c>
    </row>
    <row r="4901" spans="1:12" ht="21">
      <c r="A4901" s="1372">
        <v>45535</v>
      </c>
      <c r="B4901" s="1373" t="s">
        <v>2397</v>
      </c>
      <c r="C4901" s="1373" t="s">
        <v>2467</v>
      </c>
      <c r="D4901" s="1373" t="s">
        <v>2468</v>
      </c>
      <c r="E4901" s="1373" t="s">
        <v>1060</v>
      </c>
      <c r="F4901" s="1373" t="s">
        <v>1690</v>
      </c>
      <c r="G4901" s="1374">
        <v>0</v>
      </c>
      <c r="H4901" s="1374">
        <v>0</v>
      </c>
      <c r="I4901" s="1374">
        <v>14570.38</v>
      </c>
      <c r="J4901" s="1374">
        <v>0</v>
      </c>
      <c r="K4901" s="1374">
        <v>0</v>
      </c>
      <c r="L4901" s="1374">
        <v>14570.38</v>
      </c>
    </row>
    <row r="4902" spans="1:12" ht="21">
      <c r="A4902" s="1372">
        <v>45535</v>
      </c>
      <c r="B4902" s="1373" t="s">
        <v>2397</v>
      </c>
      <c r="C4902" s="1373" t="s">
        <v>2467</v>
      </c>
      <c r="D4902" s="1373" t="s">
        <v>2468</v>
      </c>
      <c r="E4902" s="1373" t="s">
        <v>1061</v>
      </c>
      <c r="F4902" s="1373" t="s">
        <v>1691</v>
      </c>
      <c r="G4902" s="1375"/>
      <c r="H4902" s="1375"/>
      <c r="I4902" s="1375"/>
      <c r="J4902" s="1375"/>
      <c r="K4902" s="1375"/>
      <c r="L4902" s="1375"/>
    </row>
    <row r="4903" spans="1:12" ht="21">
      <c r="A4903" s="1372">
        <v>45535</v>
      </c>
      <c r="B4903" s="1373" t="s">
        <v>2397</v>
      </c>
      <c r="C4903" s="1373" t="s">
        <v>2467</v>
      </c>
      <c r="D4903" s="1373" t="s">
        <v>2468</v>
      </c>
      <c r="E4903" s="1373" t="s">
        <v>1062</v>
      </c>
      <c r="F4903" s="1373" t="s">
        <v>339</v>
      </c>
      <c r="G4903" s="1374">
        <v>0</v>
      </c>
      <c r="H4903" s="1374">
        <v>0</v>
      </c>
      <c r="I4903" s="1374">
        <v>6479.5</v>
      </c>
      <c r="J4903" s="1374">
        <v>0</v>
      </c>
      <c r="K4903" s="1374">
        <v>0</v>
      </c>
      <c r="L4903" s="1374">
        <v>6479.5</v>
      </c>
    </row>
    <row r="4904" spans="1:12" ht="21">
      <c r="A4904" s="1372">
        <v>45535</v>
      </c>
      <c r="B4904" s="1373" t="s">
        <v>2397</v>
      </c>
      <c r="C4904" s="1373" t="s">
        <v>2467</v>
      </c>
      <c r="D4904" s="1373" t="s">
        <v>2468</v>
      </c>
      <c r="E4904" s="1373" t="s">
        <v>1983</v>
      </c>
      <c r="F4904" s="1373" t="s">
        <v>1984</v>
      </c>
      <c r="G4904" s="1374">
        <v>50000</v>
      </c>
      <c r="H4904" s="1374">
        <v>0</v>
      </c>
      <c r="I4904" s="1374">
        <v>540000</v>
      </c>
      <c r="J4904" s="1374">
        <v>0</v>
      </c>
      <c r="K4904" s="1374">
        <v>50000</v>
      </c>
      <c r="L4904" s="1374">
        <v>540000</v>
      </c>
    </row>
    <row r="4905" spans="1:12" ht="21">
      <c r="A4905" s="1372">
        <v>45535</v>
      </c>
      <c r="B4905" s="1373" t="s">
        <v>2397</v>
      </c>
      <c r="C4905" s="1373" t="s">
        <v>2467</v>
      </c>
      <c r="D4905" s="1373" t="s">
        <v>2468</v>
      </c>
      <c r="E4905" s="1373" t="s">
        <v>1985</v>
      </c>
      <c r="F4905" s="1373" t="s">
        <v>1324</v>
      </c>
      <c r="G4905" s="1374">
        <v>20000</v>
      </c>
      <c r="H4905" s="1374">
        <v>0</v>
      </c>
      <c r="I4905" s="1374">
        <v>300000</v>
      </c>
      <c r="J4905" s="1374">
        <v>0</v>
      </c>
      <c r="K4905" s="1374">
        <v>20000</v>
      </c>
      <c r="L4905" s="1374">
        <v>300000</v>
      </c>
    </row>
    <row r="4906" spans="1:12" ht="21">
      <c r="A4906" s="1372">
        <v>45535</v>
      </c>
      <c r="B4906" s="1373" t="s">
        <v>2397</v>
      </c>
      <c r="C4906" s="1373" t="s">
        <v>2467</v>
      </c>
      <c r="D4906" s="1373" t="s">
        <v>2468</v>
      </c>
      <c r="E4906" s="1373" t="s">
        <v>1986</v>
      </c>
      <c r="F4906" s="1373" t="s">
        <v>1987</v>
      </c>
      <c r="G4906" s="1374">
        <v>15000</v>
      </c>
      <c r="H4906" s="1374">
        <v>0</v>
      </c>
      <c r="I4906" s="1374">
        <v>165000</v>
      </c>
      <c r="J4906" s="1374">
        <v>0</v>
      </c>
      <c r="K4906" s="1374">
        <v>15000</v>
      </c>
      <c r="L4906" s="1374">
        <v>165000</v>
      </c>
    </row>
    <row r="4907" spans="1:12" ht="21">
      <c r="A4907" s="1372">
        <v>45535</v>
      </c>
      <c r="B4907" s="1373" t="s">
        <v>2397</v>
      </c>
      <c r="C4907" s="1373" t="s">
        <v>2467</v>
      </c>
      <c r="D4907" s="1373" t="s">
        <v>2468</v>
      </c>
      <c r="E4907" s="1373" t="s">
        <v>1988</v>
      </c>
      <c r="F4907" s="1373" t="s">
        <v>1692</v>
      </c>
      <c r="G4907" s="1374">
        <v>1157925</v>
      </c>
      <c r="H4907" s="1374">
        <v>4790</v>
      </c>
      <c r="I4907" s="1374">
        <v>11937314.5</v>
      </c>
      <c r="J4907" s="1374">
        <v>0</v>
      </c>
      <c r="K4907" s="1374">
        <v>1153135</v>
      </c>
      <c r="L4907" s="1374">
        <v>11937314.5</v>
      </c>
    </row>
    <row r="4908" spans="1:12" ht="21">
      <c r="A4908" s="1372">
        <v>45535</v>
      </c>
      <c r="B4908" s="1373" t="s">
        <v>2397</v>
      </c>
      <c r="C4908" s="1373" t="s">
        <v>2467</v>
      </c>
      <c r="D4908" s="1373" t="s">
        <v>2468</v>
      </c>
      <c r="E4908" s="1373" t="s">
        <v>1989</v>
      </c>
      <c r="F4908" s="1373" t="s">
        <v>1693</v>
      </c>
      <c r="G4908" s="1374">
        <v>62805</v>
      </c>
      <c r="H4908" s="1374">
        <v>11212</v>
      </c>
      <c r="I4908" s="1374">
        <v>705585</v>
      </c>
      <c r="J4908" s="1374">
        <v>0</v>
      </c>
      <c r="K4908" s="1374">
        <v>51593</v>
      </c>
      <c r="L4908" s="1374">
        <v>705585</v>
      </c>
    </row>
    <row r="4909" spans="1:12" ht="21">
      <c r="A4909" s="1372">
        <v>45535</v>
      </c>
      <c r="B4909" s="1373" t="s">
        <v>2397</v>
      </c>
      <c r="C4909" s="1373" t="s">
        <v>2467</v>
      </c>
      <c r="D4909" s="1373" t="s">
        <v>2468</v>
      </c>
      <c r="E4909" s="1373" t="s">
        <v>1990</v>
      </c>
      <c r="F4909" s="1373" t="s">
        <v>1694</v>
      </c>
      <c r="G4909" s="1375"/>
      <c r="H4909" s="1375"/>
      <c r="I4909" s="1375"/>
      <c r="J4909" s="1375"/>
      <c r="K4909" s="1375"/>
      <c r="L4909" s="1375"/>
    </row>
    <row r="4910" spans="1:12" ht="21">
      <c r="A4910" s="1372">
        <v>45535</v>
      </c>
      <c r="B4910" s="1373" t="s">
        <v>2397</v>
      </c>
      <c r="C4910" s="1373" t="s">
        <v>2467</v>
      </c>
      <c r="D4910" s="1373" t="s">
        <v>2468</v>
      </c>
      <c r="E4910" s="1373" t="s">
        <v>1991</v>
      </c>
      <c r="F4910" s="1373" t="s">
        <v>1695</v>
      </c>
      <c r="G4910" s="1374">
        <v>7950</v>
      </c>
      <c r="H4910" s="1374">
        <v>0</v>
      </c>
      <c r="I4910" s="1374">
        <v>9900</v>
      </c>
      <c r="J4910" s="1374">
        <v>0</v>
      </c>
      <c r="K4910" s="1374">
        <v>7950</v>
      </c>
      <c r="L4910" s="1374">
        <v>9900</v>
      </c>
    </row>
    <row r="4911" spans="1:12" ht="21">
      <c r="A4911" s="1372">
        <v>45535</v>
      </c>
      <c r="B4911" s="1373" t="s">
        <v>2397</v>
      </c>
      <c r="C4911" s="1373" t="s">
        <v>2467</v>
      </c>
      <c r="D4911" s="1373" t="s">
        <v>2468</v>
      </c>
      <c r="E4911" s="1373" t="s">
        <v>1992</v>
      </c>
      <c r="F4911" s="1373" t="s">
        <v>1698</v>
      </c>
      <c r="G4911" s="1374">
        <v>0</v>
      </c>
      <c r="H4911" s="1374">
        <v>0</v>
      </c>
      <c r="I4911" s="1374">
        <v>18450</v>
      </c>
      <c r="J4911" s="1374">
        <v>0</v>
      </c>
      <c r="K4911" s="1374">
        <v>0</v>
      </c>
      <c r="L4911" s="1374">
        <v>18450</v>
      </c>
    </row>
    <row r="4912" spans="1:12" ht="21">
      <c r="A4912" s="1372">
        <v>45535</v>
      </c>
      <c r="B4912" s="1373" t="s">
        <v>2397</v>
      </c>
      <c r="C4912" s="1373" t="s">
        <v>2467</v>
      </c>
      <c r="D4912" s="1373" t="s">
        <v>2468</v>
      </c>
      <c r="E4912" s="1373" t="s">
        <v>1993</v>
      </c>
      <c r="F4912" s="1373" t="s">
        <v>1696</v>
      </c>
      <c r="G4912" s="1375"/>
      <c r="H4912" s="1375"/>
      <c r="I4912" s="1375"/>
      <c r="J4912" s="1375"/>
      <c r="K4912" s="1375"/>
      <c r="L4912" s="1375"/>
    </row>
    <row r="4913" spans="1:12" ht="21">
      <c r="A4913" s="1372">
        <v>45535</v>
      </c>
      <c r="B4913" s="1373" t="s">
        <v>2397</v>
      </c>
      <c r="C4913" s="1373" t="s">
        <v>2467</v>
      </c>
      <c r="D4913" s="1373" t="s">
        <v>2468</v>
      </c>
      <c r="E4913" s="1373" t="s">
        <v>1994</v>
      </c>
      <c r="F4913" s="1373" t="s">
        <v>1697</v>
      </c>
      <c r="G4913" s="1375"/>
      <c r="H4913" s="1375"/>
      <c r="I4913" s="1375"/>
      <c r="J4913" s="1375"/>
      <c r="K4913" s="1375"/>
      <c r="L4913" s="1375"/>
    </row>
    <row r="4914" spans="1:12" ht="21">
      <c r="A4914" s="1372">
        <v>45535</v>
      </c>
      <c r="B4914" s="1373" t="s">
        <v>2397</v>
      </c>
      <c r="C4914" s="1373" t="s">
        <v>2467</v>
      </c>
      <c r="D4914" s="1373" t="s">
        <v>2468</v>
      </c>
      <c r="E4914" s="1373" t="s">
        <v>1995</v>
      </c>
      <c r="F4914" s="1373" t="s">
        <v>1850</v>
      </c>
      <c r="G4914" s="1374">
        <v>0</v>
      </c>
      <c r="H4914" s="1374">
        <v>0</v>
      </c>
      <c r="I4914" s="1374">
        <v>1718900</v>
      </c>
      <c r="J4914" s="1374">
        <v>0</v>
      </c>
      <c r="K4914" s="1374">
        <v>0</v>
      </c>
      <c r="L4914" s="1374">
        <v>1718900</v>
      </c>
    </row>
    <row r="4915" spans="1:12" ht="21">
      <c r="A4915" s="1372">
        <v>45535</v>
      </c>
      <c r="B4915" s="1373" t="s">
        <v>2397</v>
      </c>
      <c r="C4915" s="1373" t="s">
        <v>2467</v>
      </c>
      <c r="D4915" s="1373" t="s">
        <v>2468</v>
      </c>
      <c r="E4915" s="1373" t="s">
        <v>1996</v>
      </c>
      <c r="F4915" s="1373" t="s">
        <v>1907</v>
      </c>
      <c r="G4915" s="1375"/>
      <c r="H4915" s="1375"/>
      <c r="I4915" s="1375"/>
      <c r="J4915" s="1375"/>
      <c r="K4915" s="1375"/>
      <c r="L4915" s="1375"/>
    </row>
    <row r="4916" spans="1:12" ht="21">
      <c r="A4916" s="1372">
        <v>45535</v>
      </c>
      <c r="B4916" s="1373" t="s">
        <v>2397</v>
      </c>
      <c r="C4916" s="1373" t="s">
        <v>2467</v>
      </c>
      <c r="D4916" s="1373" t="s">
        <v>2468</v>
      </c>
      <c r="E4916" s="1373" t="s">
        <v>1997</v>
      </c>
      <c r="F4916" s="1373" t="s">
        <v>1401</v>
      </c>
      <c r="G4916" s="1374">
        <v>553400</v>
      </c>
      <c r="H4916" s="1374">
        <v>0</v>
      </c>
      <c r="I4916" s="1374">
        <v>4670700</v>
      </c>
      <c r="J4916" s="1374">
        <v>0</v>
      </c>
      <c r="K4916" s="1374">
        <v>553400</v>
      </c>
      <c r="L4916" s="1374">
        <v>4670700</v>
      </c>
    </row>
    <row r="4917" spans="1:12" ht="21">
      <c r="A4917" s="1372">
        <v>45535</v>
      </c>
      <c r="B4917" s="1373" t="s">
        <v>2397</v>
      </c>
      <c r="C4917" s="1373" t="s">
        <v>2467</v>
      </c>
      <c r="D4917" s="1373" t="s">
        <v>2468</v>
      </c>
      <c r="E4917" s="1373" t="s">
        <v>1998</v>
      </c>
      <c r="F4917" s="1373" t="s">
        <v>2331</v>
      </c>
      <c r="G4917" s="1375"/>
      <c r="H4917" s="1375"/>
      <c r="I4917" s="1375"/>
      <c r="J4917" s="1375"/>
      <c r="K4917" s="1375"/>
      <c r="L4917" s="1375"/>
    </row>
    <row r="4918" spans="1:12" ht="21">
      <c r="A4918" s="1372">
        <v>45535</v>
      </c>
      <c r="B4918" s="1373" t="s">
        <v>2397</v>
      </c>
      <c r="C4918" s="1373" t="s">
        <v>2467</v>
      </c>
      <c r="D4918" s="1373" t="s">
        <v>2468</v>
      </c>
      <c r="E4918" s="1373" t="s">
        <v>1999</v>
      </c>
      <c r="F4918" s="1373" t="s">
        <v>1395</v>
      </c>
      <c r="G4918" s="1375"/>
      <c r="H4918" s="1375"/>
      <c r="I4918" s="1375"/>
      <c r="J4918" s="1375"/>
      <c r="K4918" s="1375"/>
      <c r="L4918" s="1375"/>
    </row>
    <row r="4919" spans="1:12" ht="21">
      <c r="A4919" s="1372">
        <v>45535</v>
      </c>
      <c r="B4919" s="1373" t="s">
        <v>2397</v>
      </c>
      <c r="C4919" s="1373" t="s">
        <v>2467</v>
      </c>
      <c r="D4919" s="1373" t="s">
        <v>2468</v>
      </c>
      <c r="E4919" s="1373" t="s">
        <v>2000</v>
      </c>
      <c r="F4919" s="1373" t="s">
        <v>1396</v>
      </c>
      <c r="G4919" s="1375"/>
      <c r="H4919" s="1375"/>
      <c r="I4919" s="1375"/>
      <c r="J4919" s="1375"/>
      <c r="K4919" s="1375"/>
      <c r="L4919" s="1375"/>
    </row>
    <row r="4920" spans="1:12" ht="21">
      <c r="A4920" s="1372">
        <v>45535</v>
      </c>
      <c r="B4920" s="1373" t="s">
        <v>2397</v>
      </c>
      <c r="C4920" s="1373" t="s">
        <v>2467</v>
      </c>
      <c r="D4920" s="1373" t="s">
        <v>2468</v>
      </c>
      <c r="E4920" s="1373" t="s">
        <v>2001</v>
      </c>
      <c r="F4920" s="1373" t="s">
        <v>1399</v>
      </c>
      <c r="G4920" s="1375"/>
      <c r="H4920" s="1375"/>
      <c r="I4920" s="1375"/>
      <c r="J4920" s="1375"/>
      <c r="K4920" s="1375"/>
      <c r="L4920" s="1375"/>
    </row>
    <row r="4921" spans="1:12" ht="21">
      <c r="A4921" s="1372">
        <v>45535</v>
      </c>
      <c r="B4921" s="1373" t="s">
        <v>2397</v>
      </c>
      <c r="C4921" s="1373" t="s">
        <v>2467</v>
      </c>
      <c r="D4921" s="1373" t="s">
        <v>2468</v>
      </c>
      <c r="E4921" s="1373" t="s">
        <v>2002</v>
      </c>
      <c r="F4921" s="1373" t="s">
        <v>1400</v>
      </c>
      <c r="G4921" s="1374">
        <v>50700</v>
      </c>
      <c r="H4921" s="1374">
        <v>0</v>
      </c>
      <c r="I4921" s="1374">
        <v>496900</v>
      </c>
      <c r="J4921" s="1374">
        <v>0</v>
      </c>
      <c r="K4921" s="1374">
        <v>50700</v>
      </c>
      <c r="L4921" s="1374">
        <v>496900</v>
      </c>
    </row>
    <row r="4922" spans="1:12" ht="21">
      <c r="A4922" s="1372">
        <v>45535</v>
      </c>
      <c r="B4922" s="1373" t="s">
        <v>2397</v>
      </c>
      <c r="C4922" s="1373" t="s">
        <v>2467</v>
      </c>
      <c r="D4922" s="1373" t="s">
        <v>2468</v>
      </c>
      <c r="E4922" s="1373" t="s">
        <v>2003</v>
      </c>
      <c r="F4922" s="1373" t="s">
        <v>2332</v>
      </c>
      <c r="G4922" s="1375"/>
      <c r="H4922" s="1375"/>
      <c r="I4922" s="1375"/>
      <c r="J4922" s="1375"/>
      <c r="K4922" s="1375"/>
      <c r="L4922" s="1375"/>
    </row>
    <row r="4923" spans="1:12" ht="21">
      <c r="A4923" s="1372">
        <v>45535</v>
      </c>
      <c r="B4923" s="1373" t="s">
        <v>2397</v>
      </c>
      <c r="C4923" s="1373" t="s">
        <v>2467</v>
      </c>
      <c r="D4923" s="1373" t="s">
        <v>2468</v>
      </c>
      <c r="E4923" s="1373" t="s">
        <v>2005</v>
      </c>
      <c r="F4923" s="1373" t="s">
        <v>2333</v>
      </c>
      <c r="G4923" s="1375"/>
      <c r="H4923" s="1375"/>
      <c r="I4923" s="1375"/>
      <c r="J4923" s="1375"/>
      <c r="K4923" s="1375"/>
      <c r="L4923" s="1375"/>
    </row>
    <row r="4924" spans="1:12" ht="21">
      <c r="A4924" s="1372">
        <v>45535</v>
      </c>
      <c r="B4924" s="1373" t="s">
        <v>2397</v>
      </c>
      <c r="C4924" s="1373" t="s">
        <v>2467</v>
      </c>
      <c r="D4924" s="1373" t="s">
        <v>2468</v>
      </c>
      <c r="E4924" s="1373" t="s">
        <v>1064</v>
      </c>
      <c r="F4924" s="1373" t="s">
        <v>2334</v>
      </c>
      <c r="G4924" s="1375"/>
      <c r="H4924" s="1375"/>
      <c r="I4924" s="1375"/>
      <c r="J4924" s="1375"/>
      <c r="K4924" s="1375"/>
      <c r="L4924" s="1375"/>
    </row>
    <row r="4925" spans="1:12" ht="21">
      <c r="A4925" s="1372">
        <v>45535</v>
      </c>
      <c r="B4925" s="1373" t="s">
        <v>2397</v>
      </c>
      <c r="C4925" s="1373" t="s">
        <v>2467</v>
      </c>
      <c r="D4925" s="1373" t="s">
        <v>2468</v>
      </c>
      <c r="E4925" s="1373" t="s">
        <v>1065</v>
      </c>
      <c r="F4925" s="1373" t="s">
        <v>1699</v>
      </c>
      <c r="G4925" s="1375"/>
      <c r="H4925" s="1375"/>
      <c r="I4925" s="1375"/>
      <c r="J4925" s="1375"/>
      <c r="K4925" s="1375"/>
      <c r="L4925" s="1375"/>
    </row>
    <row r="4926" spans="1:12" ht="21">
      <c r="A4926" s="1372">
        <v>45535</v>
      </c>
      <c r="B4926" s="1373" t="s">
        <v>2397</v>
      </c>
      <c r="C4926" s="1373" t="s">
        <v>2467</v>
      </c>
      <c r="D4926" s="1373" t="s">
        <v>2468</v>
      </c>
      <c r="E4926" s="1373" t="s">
        <v>1066</v>
      </c>
      <c r="F4926" s="1373" t="s">
        <v>1700</v>
      </c>
      <c r="G4926" s="1374">
        <v>13833.33</v>
      </c>
      <c r="H4926" s="1374">
        <v>0</v>
      </c>
      <c r="I4926" s="1374">
        <v>152166.63</v>
      </c>
      <c r="J4926" s="1374">
        <v>0</v>
      </c>
      <c r="K4926" s="1374">
        <v>13833.33</v>
      </c>
      <c r="L4926" s="1374">
        <v>152166.63</v>
      </c>
    </row>
    <row r="4927" spans="1:12" ht="21">
      <c r="A4927" s="1372">
        <v>45535</v>
      </c>
      <c r="B4927" s="1373" t="s">
        <v>2397</v>
      </c>
      <c r="C4927" s="1373" t="s">
        <v>2467</v>
      </c>
      <c r="D4927" s="1373" t="s">
        <v>2468</v>
      </c>
      <c r="E4927" s="1373" t="s">
        <v>1067</v>
      </c>
      <c r="F4927" s="1373" t="s">
        <v>1701</v>
      </c>
      <c r="G4927" s="1375"/>
      <c r="H4927" s="1375"/>
      <c r="I4927" s="1375"/>
      <c r="J4927" s="1375"/>
      <c r="K4927" s="1375"/>
      <c r="L4927" s="1375"/>
    </row>
    <row r="4928" spans="1:12" ht="21">
      <c r="A4928" s="1372">
        <v>45535</v>
      </c>
      <c r="B4928" s="1373" t="s">
        <v>2397</v>
      </c>
      <c r="C4928" s="1373" t="s">
        <v>2467</v>
      </c>
      <c r="D4928" s="1373" t="s">
        <v>2468</v>
      </c>
      <c r="E4928" s="1373" t="s">
        <v>1068</v>
      </c>
      <c r="F4928" s="1373" t="s">
        <v>2335</v>
      </c>
      <c r="G4928" s="1375"/>
      <c r="H4928" s="1375"/>
      <c r="I4928" s="1375"/>
      <c r="J4928" s="1375"/>
      <c r="K4928" s="1375"/>
      <c r="L4928" s="1375"/>
    </row>
    <row r="4929" spans="1:12" ht="21">
      <c r="A4929" s="1372">
        <v>45535</v>
      </c>
      <c r="B4929" s="1373" t="s">
        <v>2397</v>
      </c>
      <c r="C4929" s="1373" t="s">
        <v>2467</v>
      </c>
      <c r="D4929" s="1373" t="s">
        <v>2468</v>
      </c>
      <c r="E4929" s="1373" t="s">
        <v>1069</v>
      </c>
      <c r="F4929" s="1373" t="s">
        <v>1702</v>
      </c>
      <c r="G4929" s="1375"/>
      <c r="H4929" s="1375"/>
      <c r="I4929" s="1375"/>
      <c r="J4929" s="1375"/>
      <c r="K4929" s="1375"/>
      <c r="L4929" s="1375"/>
    </row>
    <row r="4930" spans="1:12" ht="21">
      <c r="A4930" s="1372">
        <v>45535</v>
      </c>
      <c r="B4930" s="1373" t="s">
        <v>2397</v>
      </c>
      <c r="C4930" s="1373" t="s">
        <v>2467</v>
      </c>
      <c r="D4930" s="1373" t="s">
        <v>2468</v>
      </c>
      <c r="E4930" s="1373" t="s">
        <v>1070</v>
      </c>
      <c r="F4930" s="1373" t="s">
        <v>1703</v>
      </c>
      <c r="G4930" s="1375"/>
      <c r="H4930" s="1375"/>
      <c r="I4930" s="1375"/>
      <c r="J4930" s="1375"/>
      <c r="K4930" s="1375"/>
      <c r="L4930" s="1375"/>
    </row>
    <row r="4931" spans="1:12" ht="21">
      <c r="A4931" s="1372">
        <v>45535</v>
      </c>
      <c r="B4931" s="1373" t="s">
        <v>2397</v>
      </c>
      <c r="C4931" s="1373" t="s">
        <v>2467</v>
      </c>
      <c r="D4931" s="1373" t="s">
        <v>2468</v>
      </c>
      <c r="E4931" s="1373" t="s">
        <v>1071</v>
      </c>
      <c r="F4931" s="1373" t="s">
        <v>341</v>
      </c>
      <c r="G4931" s="1375"/>
      <c r="H4931" s="1375"/>
      <c r="I4931" s="1375"/>
      <c r="J4931" s="1375"/>
      <c r="K4931" s="1375"/>
      <c r="L4931" s="1375"/>
    </row>
    <row r="4932" spans="1:12" ht="21">
      <c r="A4932" s="1372">
        <v>45535</v>
      </c>
      <c r="B4932" s="1373" t="s">
        <v>2397</v>
      </c>
      <c r="C4932" s="1373" t="s">
        <v>2467</v>
      </c>
      <c r="D4932" s="1373" t="s">
        <v>2468</v>
      </c>
      <c r="E4932" s="1373" t="s">
        <v>1072</v>
      </c>
      <c r="F4932" s="1373" t="s">
        <v>2336</v>
      </c>
      <c r="G4932" s="1374">
        <v>323.77999999999997</v>
      </c>
      <c r="H4932" s="1374">
        <v>0</v>
      </c>
      <c r="I4932" s="1374">
        <v>25782.95</v>
      </c>
      <c r="J4932" s="1374">
        <v>0</v>
      </c>
      <c r="K4932" s="1374">
        <v>323.77999999999997</v>
      </c>
      <c r="L4932" s="1374">
        <v>25782.95</v>
      </c>
    </row>
    <row r="4933" spans="1:12" ht="21">
      <c r="A4933" s="1372">
        <v>45535</v>
      </c>
      <c r="B4933" s="1373" t="s">
        <v>2397</v>
      </c>
      <c r="C4933" s="1373" t="s">
        <v>2467</v>
      </c>
      <c r="D4933" s="1373" t="s">
        <v>2468</v>
      </c>
      <c r="E4933" s="1373" t="s">
        <v>1073</v>
      </c>
      <c r="F4933" s="1373" t="s">
        <v>2337</v>
      </c>
      <c r="G4933" s="1375"/>
      <c r="H4933" s="1375"/>
      <c r="I4933" s="1375"/>
      <c r="J4933" s="1375"/>
      <c r="K4933" s="1375"/>
      <c r="L4933" s="1375"/>
    </row>
    <row r="4934" spans="1:12" ht="21">
      <c r="A4934" s="1372">
        <v>45535</v>
      </c>
      <c r="B4934" s="1373" t="s">
        <v>2397</v>
      </c>
      <c r="C4934" s="1373" t="s">
        <v>2467</v>
      </c>
      <c r="D4934" s="1373" t="s">
        <v>2468</v>
      </c>
      <c r="E4934" s="1373" t="s">
        <v>1074</v>
      </c>
      <c r="F4934" s="1373" t="s">
        <v>2338</v>
      </c>
      <c r="G4934" s="1374">
        <v>41633.33</v>
      </c>
      <c r="H4934" s="1374">
        <v>0</v>
      </c>
      <c r="I4934" s="1374">
        <v>457966.63</v>
      </c>
      <c r="J4934" s="1374">
        <v>0</v>
      </c>
      <c r="K4934" s="1374">
        <v>41633.33</v>
      </c>
      <c r="L4934" s="1374">
        <v>457966.63</v>
      </c>
    </row>
    <row r="4935" spans="1:12" ht="21">
      <c r="A4935" s="1372">
        <v>45535</v>
      </c>
      <c r="B4935" s="1373" t="s">
        <v>2397</v>
      </c>
      <c r="C4935" s="1373" t="s">
        <v>2467</v>
      </c>
      <c r="D4935" s="1373" t="s">
        <v>2468</v>
      </c>
      <c r="E4935" s="1373" t="s">
        <v>1075</v>
      </c>
      <c r="F4935" s="1373" t="s">
        <v>2339</v>
      </c>
      <c r="G4935" s="1374">
        <v>24355.38</v>
      </c>
      <c r="H4935" s="1374">
        <v>0</v>
      </c>
      <c r="I4935" s="1374">
        <v>267909.18</v>
      </c>
      <c r="J4935" s="1374">
        <v>0</v>
      </c>
      <c r="K4935" s="1374">
        <v>24355.38</v>
      </c>
      <c r="L4935" s="1374">
        <v>267909.18</v>
      </c>
    </row>
    <row r="4936" spans="1:12" ht="21">
      <c r="A4936" s="1372">
        <v>45535</v>
      </c>
      <c r="B4936" s="1373" t="s">
        <v>2397</v>
      </c>
      <c r="C4936" s="1373" t="s">
        <v>2467</v>
      </c>
      <c r="D4936" s="1373" t="s">
        <v>2468</v>
      </c>
      <c r="E4936" s="1373" t="s">
        <v>1076</v>
      </c>
      <c r="F4936" s="1373" t="s">
        <v>2340</v>
      </c>
      <c r="G4936" s="1375"/>
      <c r="H4936" s="1375"/>
      <c r="I4936" s="1375"/>
      <c r="J4936" s="1375"/>
      <c r="K4936" s="1375"/>
      <c r="L4936" s="1375"/>
    </row>
    <row r="4937" spans="1:12" ht="21">
      <c r="A4937" s="1372">
        <v>45535</v>
      </c>
      <c r="B4937" s="1373" t="s">
        <v>2397</v>
      </c>
      <c r="C4937" s="1373" t="s">
        <v>2467</v>
      </c>
      <c r="D4937" s="1373" t="s">
        <v>2468</v>
      </c>
      <c r="E4937" s="1373" t="s">
        <v>1077</v>
      </c>
      <c r="F4937" s="1373" t="s">
        <v>2341</v>
      </c>
      <c r="G4937" s="1375"/>
      <c r="H4937" s="1375"/>
      <c r="I4937" s="1375"/>
      <c r="J4937" s="1375"/>
      <c r="K4937" s="1375"/>
      <c r="L4937" s="1375"/>
    </row>
    <row r="4938" spans="1:12" ht="21">
      <c r="A4938" s="1372">
        <v>45535</v>
      </c>
      <c r="B4938" s="1373" t="s">
        <v>2397</v>
      </c>
      <c r="C4938" s="1373" t="s">
        <v>2467</v>
      </c>
      <c r="D4938" s="1373" t="s">
        <v>2468</v>
      </c>
      <c r="E4938" s="1373" t="s">
        <v>2007</v>
      </c>
      <c r="F4938" s="1373" t="s">
        <v>2342</v>
      </c>
      <c r="G4938" s="1375"/>
      <c r="H4938" s="1375"/>
      <c r="I4938" s="1375"/>
      <c r="J4938" s="1375"/>
      <c r="K4938" s="1375"/>
      <c r="L4938" s="1375"/>
    </row>
    <row r="4939" spans="1:12" ht="21">
      <c r="A4939" s="1372">
        <v>45535</v>
      </c>
      <c r="B4939" s="1373" t="s">
        <v>2397</v>
      </c>
      <c r="C4939" s="1373" t="s">
        <v>2467</v>
      </c>
      <c r="D4939" s="1373" t="s">
        <v>2468</v>
      </c>
      <c r="E4939" s="1373" t="s">
        <v>1078</v>
      </c>
      <c r="F4939" s="1373" t="s">
        <v>2343</v>
      </c>
      <c r="G4939" s="1375"/>
      <c r="H4939" s="1375"/>
      <c r="I4939" s="1375"/>
      <c r="J4939" s="1375"/>
      <c r="K4939" s="1375"/>
      <c r="L4939" s="1375"/>
    </row>
    <row r="4940" spans="1:12" ht="21">
      <c r="A4940" s="1372">
        <v>45535</v>
      </c>
      <c r="B4940" s="1373" t="s">
        <v>2397</v>
      </c>
      <c r="C4940" s="1373" t="s">
        <v>2467</v>
      </c>
      <c r="D4940" s="1373" t="s">
        <v>2468</v>
      </c>
      <c r="E4940" s="1373" t="s">
        <v>1079</v>
      </c>
      <c r="F4940" s="1373" t="s">
        <v>2344</v>
      </c>
      <c r="G4940" s="1374">
        <v>75436.67</v>
      </c>
      <c r="H4940" s="1374">
        <v>0</v>
      </c>
      <c r="I4940" s="1374">
        <v>829803.37</v>
      </c>
      <c r="J4940" s="1374">
        <v>0</v>
      </c>
      <c r="K4940" s="1374">
        <v>75436.67</v>
      </c>
      <c r="L4940" s="1374">
        <v>829803.37</v>
      </c>
    </row>
    <row r="4941" spans="1:12" ht="21">
      <c r="A4941" s="1372">
        <v>45535</v>
      </c>
      <c r="B4941" s="1373" t="s">
        <v>2397</v>
      </c>
      <c r="C4941" s="1373" t="s">
        <v>2467</v>
      </c>
      <c r="D4941" s="1373" t="s">
        <v>2468</v>
      </c>
      <c r="E4941" s="1373" t="s">
        <v>1080</v>
      </c>
      <c r="F4941" s="1373" t="s">
        <v>2345</v>
      </c>
      <c r="G4941" s="1375"/>
      <c r="H4941" s="1375"/>
      <c r="I4941" s="1375"/>
      <c r="J4941" s="1375"/>
      <c r="K4941" s="1375"/>
      <c r="L4941" s="1375"/>
    </row>
    <row r="4942" spans="1:12" ht="21">
      <c r="A4942" s="1372">
        <v>45535</v>
      </c>
      <c r="B4942" s="1373" t="s">
        <v>2397</v>
      </c>
      <c r="C4942" s="1373" t="s">
        <v>2467</v>
      </c>
      <c r="D4942" s="1373" t="s">
        <v>2468</v>
      </c>
      <c r="E4942" s="1373" t="s">
        <v>1081</v>
      </c>
      <c r="F4942" s="1373" t="s">
        <v>342</v>
      </c>
      <c r="G4942" s="1375"/>
      <c r="H4942" s="1375"/>
      <c r="I4942" s="1375"/>
      <c r="J4942" s="1375"/>
      <c r="K4942" s="1375"/>
      <c r="L4942" s="1375"/>
    </row>
    <row r="4943" spans="1:12" ht="21">
      <c r="A4943" s="1372">
        <v>45535</v>
      </c>
      <c r="B4943" s="1373" t="s">
        <v>2397</v>
      </c>
      <c r="C4943" s="1373" t="s">
        <v>2467</v>
      </c>
      <c r="D4943" s="1373" t="s">
        <v>2468</v>
      </c>
      <c r="E4943" s="1373" t="s">
        <v>1082</v>
      </c>
      <c r="F4943" s="1373" t="s">
        <v>2346</v>
      </c>
      <c r="G4943" s="1375"/>
      <c r="H4943" s="1375"/>
      <c r="I4943" s="1375"/>
      <c r="J4943" s="1375"/>
      <c r="K4943" s="1375"/>
      <c r="L4943" s="1375"/>
    </row>
    <row r="4944" spans="1:12" ht="21">
      <c r="A4944" s="1372">
        <v>45535</v>
      </c>
      <c r="B4944" s="1373" t="s">
        <v>2397</v>
      </c>
      <c r="C4944" s="1373" t="s">
        <v>2467</v>
      </c>
      <c r="D4944" s="1373" t="s">
        <v>2468</v>
      </c>
      <c r="E4944" s="1373" t="s">
        <v>1083</v>
      </c>
      <c r="F4944" s="1373" t="s">
        <v>343</v>
      </c>
      <c r="G4944" s="1375"/>
      <c r="H4944" s="1375"/>
      <c r="I4944" s="1375"/>
      <c r="J4944" s="1375"/>
      <c r="K4944" s="1375"/>
      <c r="L4944" s="1375"/>
    </row>
    <row r="4945" spans="1:12" ht="21">
      <c r="A4945" s="1372">
        <v>45535</v>
      </c>
      <c r="B4945" s="1373" t="s">
        <v>2397</v>
      </c>
      <c r="C4945" s="1373" t="s">
        <v>2467</v>
      </c>
      <c r="D4945" s="1373" t="s">
        <v>2468</v>
      </c>
      <c r="E4945" s="1373" t="s">
        <v>1084</v>
      </c>
      <c r="F4945" s="1373" t="s">
        <v>344</v>
      </c>
      <c r="G4945" s="1375"/>
      <c r="H4945" s="1375"/>
      <c r="I4945" s="1375"/>
      <c r="J4945" s="1375"/>
      <c r="K4945" s="1375"/>
      <c r="L4945" s="1375"/>
    </row>
    <row r="4946" spans="1:12" ht="21">
      <c r="A4946" s="1372">
        <v>45535</v>
      </c>
      <c r="B4946" s="1373" t="s">
        <v>2397</v>
      </c>
      <c r="C4946" s="1373" t="s">
        <v>2467</v>
      </c>
      <c r="D4946" s="1373" t="s">
        <v>2468</v>
      </c>
      <c r="E4946" s="1373" t="s">
        <v>1085</v>
      </c>
      <c r="F4946" s="1373" t="s">
        <v>345</v>
      </c>
      <c r="G4946" s="1375"/>
      <c r="H4946" s="1375"/>
      <c r="I4946" s="1375"/>
      <c r="J4946" s="1375"/>
      <c r="K4946" s="1375"/>
      <c r="L4946" s="1375"/>
    </row>
    <row r="4947" spans="1:12" ht="21">
      <c r="A4947" s="1372">
        <v>45535</v>
      </c>
      <c r="B4947" s="1373" t="s">
        <v>2397</v>
      </c>
      <c r="C4947" s="1373" t="s">
        <v>2467</v>
      </c>
      <c r="D4947" s="1373" t="s">
        <v>2468</v>
      </c>
      <c r="E4947" s="1373" t="s">
        <v>1086</v>
      </c>
      <c r="F4947" s="1373" t="s">
        <v>2347</v>
      </c>
      <c r="G4947" s="1375"/>
      <c r="H4947" s="1375"/>
      <c r="I4947" s="1375"/>
      <c r="J4947" s="1375"/>
      <c r="K4947" s="1375"/>
      <c r="L4947" s="1375"/>
    </row>
    <row r="4948" spans="1:12" ht="21">
      <c r="A4948" s="1372">
        <v>45535</v>
      </c>
      <c r="B4948" s="1373" t="s">
        <v>2397</v>
      </c>
      <c r="C4948" s="1373" t="s">
        <v>2467</v>
      </c>
      <c r="D4948" s="1373" t="s">
        <v>2468</v>
      </c>
      <c r="E4948" s="1373" t="s">
        <v>1087</v>
      </c>
      <c r="F4948" s="1373" t="s">
        <v>2348</v>
      </c>
      <c r="G4948" s="1375"/>
      <c r="H4948" s="1375"/>
      <c r="I4948" s="1375"/>
      <c r="J4948" s="1375"/>
      <c r="K4948" s="1375"/>
      <c r="L4948" s="1375"/>
    </row>
    <row r="4949" spans="1:12" ht="21">
      <c r="A4949" s="1372">
        <v>45535</v>
      </c>
      <c r="B4949" s="1373" t="s">
        <v>2397</v>
      </c>
      <c r="C4949" s="1373" t="s">
        <v>2467</v>
      </c>
      <c r="D4949" s="1373" t="s">
        <v>2468</v>
      </c>
      <c r="E4949" s="1373" t="s">
        <v>1088</v>
      </c>
      <c r="F4949" s="1373" t="s">
        <v>2349</v>
      </c>
      <c r="G4949" s="1375"/>
      <c r="H4949" s="1375"/>
      <c r="I4949" s="1375"/>
      <c r="J4949" s="1375"/>
      <c r="K4949" s="1375"/>
      <c r="L4949" s="1375"/>
    </row>
    <row r="4950" spans="1:12" ht="21">
      <c r="A4950" s="1372">
        <v>45535</v>
      </c>
      <c r="B4950" s="1373" t="s">
        <v>2397</v>
      </c>
      <c r="C4950" s="1373" t="s">
        <v>2467</v>
      </c>
      <c r="D4950" s="1373" t="s">
        <v>2468</v>
      </c>
      <c r="E4950" s="1373" t="s">
        <v>1089</v>
      </c>
      <c r="F4950" s="1373" t="s">
        <v>2350</v>
      </c>
      <c r="G4950" s="1375"/>
      <c r="H4950" s="1375"/>
      <c r="I4950" s="1375"/>
      <c r="J4950" s="1375"/>
      <c r="K4950" s="1375"/>
      <c r="L4950" s="1375"/>
    </row>
    <row r="4951" spans="1:12" ht="21">
      <c r="A4951" s="1372">
        <v>45535</v>
      </c>
      <c r="B4951" s="1373" t="s">
        <v>2397</v>
      </c>
      <c r="C4951" s="1373" t="s">
        <v>2467</v>
      </c>
      <c r="D4951" s="1373" t="s">
        <v>2468</v>
      </c>
      <c r="E4951" s="1373" t="s">
        <v>1090</v>
      </c>
      <c r="F4951" s="1373" t="s">
        <v>2351</v>
      </c>
      <c r="G4951" s="1374">
        <v>33370.629999999997</v>
      </c>
      <c r="H4951" s="1374">
        <v>0</v>
      </c>
      <c r="I4951" s="1374">
        <v>367076.93</v>
      </c>
      <c r="J4951" s="1374">
        <v>0</v>
      </c>
      <c r="K4951" s="1374">
        <v>33370.629999999997</v>
      </c>
      <c r="L4951" s="1374">
        <v>367076.93</v>
      </c>
    </row>
    <row r="4952" spans="1:12" ht="21">
      <c r="A4952" s="1372">
        <v>45535</v>
      </c>
      <c r="B4952" s="1373" t="s">
        <v>2397</v>
      </c>
      <c r="C4952" s="1373" t="s">
        <v>2467</v>
      </c>
      <c r="D4952" s="1373" t="s">
        <v>2468</v>
      </c>
      <c r="E4952" s="1373" t="s">
        <v>1091</v>
      </c>
      <c r="F4952" s="1373" t="s">
        <v>2352</v>
      </c>
      <c r="G4952" s="1374">
        <v>23791.88</v>
      </c>
      <c r="H4952" s="1374">
        <v>0</v>
      </c>
      <c r="I4952" s="1374">
        <v>261710.68</v>
      </c>
      <c r="J4952" s="1374">
        <v>0</v>
      </c>
      <c r="K4952" s="1374">
        <v>23791.88</v>
      </c>
      <c r="L4952" s="1374">
        <v>261710.68</v>
      </c>
    </row>
    <row r="4953" spans="1:12" ht="21">
      <c r="A4953" s="1372">
        <v>45535</v>
      </c>
      <c r="B4953" s="1373" t="s">
        <v>2397</v>
      </c>
      <c r="C4953" s="1373" t="s">
        <v>2467</v>
      </c>
      <c r="D4953" s="1373" t="s">
        <v>2468</v>
      </c>
      <c r="E4953" s="1373" t="s">
        <v>1092</v>
      </c>
      <c r="F4953" s="1373" t="s">
        <v>2353</v>
      </c>
      <c r="G4953" s="1374">
        <v>15591.92</v>
      </c>
      <c r="H4953" s="1374">
        <v>0</v>
      </c>
      <c r="I4953" s="1374">
        <v>171511.12</v>
      </c>
      <c r="J4953" s="1374">
        <v>0</v>
      </c>
      <c r="K4953" s="1374">
        <v>15591.92</v>
      </c>
      <c r="L4953" s="1374">
        <v>171511.12</v>
      </c>
    </row>
    <row r="4954" spans="1:12" ht="21">
      <c r="A4954" s="1372">
        <v>45535</v>
      </c>
      <c r="B4954" s="1373" t="s">
        <v>2397</v>
      </c>
      <c r="C4954" s="1373" t="s">
        <v>2467</v>
      </c>
      <c r="D4954" s="1373" t="s">
        <v>2468</v>
      </c>
      <c r="E4954" s="1373" t="s">
        <v>1093</v>
      </c>
      <c r="F4954" s="1373" t="s">
        <v>2354</v>
      </c>
      <c r="G4954" s="1374">
        <v>4593.33</v>
      </c>
      <c r="H4954" s="1374">
        <v>0</v>
      </c>
      <c r="I4954" s="1374">
        <v>48863.3</v>
      </c>
      <c r="J4954" s="1374">
        <v>0</v>
      </c>
      <c r="K4954" s="1374">
        <v>4593.33</v>
      </c>
      <c r="L4954" s="1374">
        <v>48863.3</v>
      </c>
    </row>
    <row r="4955" spans="1:12" ht="21">
      <c r="A4955" s="1372">
        <v>45535</v>
      </c>
      <c r="B4955" s="1373" t="s">
        <v>2397</v>
      </c>
      <c r="C4955" s="1373" t="s">
        <v>2467</v>
      </c>
      <c r="D4955" s="1373" t="s">
        <v>2468</v>
      </c>
      <c r="E4955" s="1373" t="s">
        <v>1094</v>
      </c>
      <c r="F4955" s="1373" t="s">
        <v>2355</v>
      </c>
      <c r="G4955" s="1375"/>
      <c r="H4955" s="1375"/>
      <c r="I4955" s="1375"/>
      <c r="J4955" s="1375"/>
      <c r="K4955" s="1375"/>
      <c r="L4955" s="1375"/>
    </row>
    <row r="4956" spans="1:12" ht="21">
      <c r="A4956" s="1372">
        <v>45535</v>
      </c>
      <c r="B4956" s="1373" t="s">
        <v>2397</v>
      </c>
      <c r="C4956" s="1373" t="s">
        <v>2467</v>
      </c>
      <c r="D4956" s="1373" t="s">
        <v>2468</v>
      </c>
      <c r="E4956" s="1373" t="s">
        <v>1095</v>
      </c>
      <c r="F4956" s="1373" t="s">
        <v>1352</v>
      </c>
      <c r="G4956" s="1375"/>
      <c r="H4956" s="1375"/>
      <c r="I4956" s="1375"/>
      <c r="J4956" s="1375"/>
      <c r="K4956" s="1375"/>
      <c r="L4956" s="1375"/>
    </row>
    <row r="4957" spans="1:12" ht="21">
      <c r="A4957" s="1372">
        <v>45535</v>
      </c>
      <c r="B4957" s="1373" t="s">
        <v>2397</v>
      </c>
      <c r="C4957" s="1373" t="s">
        <v>2467</v>
      </c>
      <c r="D4957" s="1373" t="s">
        <v>2468</v>
      </c>
      <c r="E4957" s="1373" t="s">
        <v>1096</v>
      </c>
      <c r="F4957" s="1373" t="s">
        <v>2356</v>
      </c>
      <c r="G4957" s="1374">
        <v>1838.31</v>
      </c>
      <c r="H4957" s="1374">
        <v>0</v>
      </c>
      <c r="I4957" s="1374">
        <v>20221.41</v>
      </c>
      <c r="J4957" s="1374">
        <v>0</v>
      </c>
      <c r="K4957" s="1374">
        <v>1838.31</v>
      </c>
      <c r="L4957" s="1374">
        <v>20221.41</v>
      </c>
    </row>
    <row r="4958" spans="1:12" ht="21">
      <c r="A4958" s="1372">
        <v>45535</v>
      </c>
      <c r="B4958" s="1373" t="s">
        <v>2397</v>
      </c>
      <c r="C4958" s="1373" t="s">
        <v>2467</v>
      </c>
      <c r="D4958" s="1373" t="s">
        <v>2468</v>
      </c>
      <c r="E4958" s="1373" t="s">
        <v>1097</v>
      </c>
      <c r="F4958" s="1373" t="s">
        <v>1353</v>
      </c>
      <c r="G4958" s="1375"/>
      <c r="H4958" s="1375"/>
      <c r="I4958" s="1375"/>
      <c r="J4958" s="1375"/>
      <c r="K4958" s="1375"/>
      <c r="L4958" s="1375"/>
    </row>
    <row r="4959" spans="1:12" ht="21">
      <c r="A4959" s="1372">
        <v>45535</v>
      </c>
      <c r="B4959" s="1373" t="s">
        <v>2397</v>
      </c>
      <c r="C4959" s="1373" t="s">
        <v>2467</v>
      </c>
      <c r="D4959" s="1373" t="s">
        <v>2468</v>
      </c>
      <c r="E4959" s="1373" t="s">
        <v>1098</v>
      </c>
      <c r="F4959" s="1373" t="s">
        <v>1354</v>
      </c>
      <c r="G4959" s="1374">
        <v>8608.33</v>
      </c>
      <c r="H4959" s="1374">
        <v>0</v>
      </c>
      <c r="I4959" s="1374">
        <v>94691.63</v>
      </c>
      <c r="J4959" s="1374">
        <v>0</v>
      </c>
      <c r="K4959" s="1374">
        <v>8608.33</v>
      </c>
      <c r="L4959" s="1374">
        <v>94691.63</v>
      </c>
    </row>
    <row r="4960" spans="1:12" ht="21">
      <c r="A4960" s="1372">
        <v>45535</v>
      </c>
      <c r="B4960" s="1373" t="s">
        <v>2397</v>
      </c>
      <c r="C4960" s="1373" t="s">
        <v>2467</v>
      </c>
      <c r="D4960" s="1373" t="s">
        <v>2468</v>
      </c>
      <c r="E4960" s="1373" t="s">
        <v>1099</v>
      </c>
      <c r="F4960" s="1373" t="s">
        <v>2357</v>
      </c>
      <c r="G4960" s="1374">
        <v>65313.2</v>
      </c>
      <c r="H4960" s="1374">
        <v>0</v>
      </c>
      <c r="I4960" s="1374">
        <v>713469.37</v>
      </c>
      <c r="J4960" s="1374">
        <v>0</v>
      </c>
      <c r="K4960" s="1374">
        <v>65313.2</v>
      </c>
      <c r="L4960" s="1374">
        <v>713469.37</v>
      </c>
    </row>
    <row r="4961" spans="1:12" ht="21">
      <c r="A4961" s="1372">
        <v>45535</v>
      </c>
      <c r="B4961" s="1373" t="s">
        <v>2397</v>
      </c>
      <c r="C4961" s="1373" t="s">
        <v>2467</v>
      </c>
      <c r="D4961" s="1373" t="s">
        <v>2468</v>
      </c>
      <c r="E4961" s="1373" t="s">
        <v>1100</v>
      </c>
      <c r="F4961" s="1373" t="s">
        <v>2358</v>
      </c>
      <c r="G4961" s="1374">
        <v>16160</v>
      </c>
      <c r="H4961" s="1374">
        <v>0</v>
      </c>
      <c r="I4961" s="1374">
        <v>183625.64</v>
      </c>
      <c r="J4961" s="1374">
        <v>0</v>
      </c>
      <c r="K4961" s="1374">
        <v>16160</v>
      </c>
      <c r="L4961" s="1374">
        <v>183625.64</v>
      </c>
    </row>
    <row r="4962" spans="1:12" ht="21">
      <c r="A4962" s="1372">
        <v>45535</v>
      </c>
      <c r="B4962" s="1373" t="s">
        <v>2397</v>
      </c>
      <c r="C4962" s="1373" t="s">
        <v>2467</v>
      </c>
      <c r="D4962" s="1373" t="s">
        <v>2468</v>
      </c>
      <c r="E4962" s="1373" t="s">
        <v>1101</v>
      </c>
      <c r="F4962" s="1373" t="s">
        <v>1356</v>
      </c>
      <c r="G4962" s="1374">
        <v>100350.37</v>
      </c>
      <c r="H4962" s="1374">
        <v>0</v>
      </c>
      <c r="I4962" s="1374">
        <v>1042158.4</v>
      </c>
      <c r="J4962" s="1374">
        <v>0</v>
      </c>
      <c r="K4962" s="1374">
        <v>100350.37</v>
      </c>
      <c r="L4962" s="1374">
        <v>1042158.4</v>
      </c>
    </row>
    <row r="4963" spans="1:12" ht="21">
      <c r="A4963" s="1372">
        <v>45535</v>
      </c>
      <c r="B4963" s="1373" t="s">
        <v>2397</v>
      </c>
      <c r="C4963" s="1373" t="s">
        <v>2467</v>
      </c>
      <c r="D4963" s="1373" t="s">
        <v>2468</v>
      </c>
      <c r="E4963" s="1373" t="s">
        <v>1102</v>
      </c>
      <c r="F4963" s="1373" t="s">
        <v>1357</v>
      </c>
      <c r="G4963" s="1374">
        <v>7837.82</v>
      </c>
      <c r="H4963" s="1374">
        <v>0</v>
      </c>
      <c r="I4963" s="1374">
        <v>78949.33</v>
      </c>
      <c r="J4963" s="1374">
        <v>0</v>
      </c>
      <c r="K4963" s="1374">
        <v>7837.82</v>
      </c>
      <c r="L4963" s="1374">
        <v>78949.33</v>
      </c>
    </row>
    <row r="4964" spans="1:12" ht="21">
      <c r="A4964" s="1372">
        <v>45535</v>
      </c>
      <c r="B4964" s="1373" t="s">
        <v>2397</v>
      </c>
      <c r="C4964" s="1373" t="s">
        <v>2467</v>
      </c>
      <c r="D4964" s="1373" t="s">
        <v>2468</v>
      </c>
      <c r="E4964" s="1373" t="s">
        <v>1103</v>
      </c>
      <c r="F4964" s="1373" t="s">
        <v>1358</v>
      </c>
      <c r="G4964" s="1374">
        <v>2996.67</v>
      </c>
      <c r="H4964" s="1374">
        <v>0</v>
      </c>
      <c r="I4964" s="1374">
        <v>32963.370000000003</v>
      </c>
      <c r="J4964" s="1374">
        <v>0</v>
      </c>
      <c r="K4964" s="1374">
        <v>2996.67</v>
      </c>
      <c r="L4964" s="1374">
        <v>32963.370000000003</v>
      </c>
    </row>
    <row r="4965" spans="1:12" ht="21">
      <c r="A4965" s="1372">
        <v>45535</v>
      </c>
      <c r="B4965" s="1373" t="s">
        <v>2397</v>
      </c>
      <c r="C4965" s="1373" t="s">
        <v>2467</v>
      </c>
      <c r="D4965" s="1373" t="s">
        <v>2468</v>
      </c>
      <c r="E4965" s="1373" t="s">
        <v>1104</v>
      </c>
      <c r="F4965" s="1373" t="s">
        <v>2359</v>
      </c>
      <c r="G4965" s="1374">
        <v>1208.33</v>
      </c>
      <c r="H4965" s="1374">
        <v>0</v>
      </c>
      <c r="I4965" s="1374">
        <v>12687.49</v>
      </c>
      <c r="J4965" s="1374">
        <v>0</v>
      </c>
      <c r="K4965" s="1374">
        <v>1208.33</v>
      </c>
      <c r="L4965" s="1374">
        <v>12687.49</v>
      </c>
    </row>
    <row r="4966" spans="1:12" ht="21">
      <c r="A4966" s="1372">
        <v>45535</v>
      </c>
      <c r="B4966" s="1373" t="s">
        <v>2397</v>
      </c>
      <c r="C4966" s="1373" t="s">
        <v>2467</v>
      </c>
      <c r="D4966" s="1373" t="s">
        <v>2468</v>
      </c>
      <c r="E4966" s="1373" t="s">
        <v>1105</v>
      </c>
      <c r="F4966" s="1373" t="s">
        <v>2360</v>
      </c>
      <c r="G4966" s="1374">
        <v>272357.33</v>
      </c>
      <c r="H4966" s="1374">
        <v>0</v>
      </c>
      <c r="I4966" s="1374">
        <v>2982778.83</v>
      </c>
      <c r="J4966" s="1374">
        <v>0</v>
      </c>
      <c r="K4966" s="1374">
        <v>272357.33</v>
      </c>
      <c r="L4966" s="1374">
        <v>2982778.83</v>
      </c>
    </row>
    <row r="4967" spans="1:12" ht="21">
      <c r="A4967" s="1372">
        <v>45535</v>
      </c>
      <c r="B4967" s="1373" t="s">
        <v>2397</v>
      </c>
      <c r="C4967" s="1373" t="s">
        <v>2467</v>
      </c>
      <c r="D4967" s="1373" t="s">
        <v>2468</v>
      </c>
      <c r="E4967" s="1373" t="s">
        <v>1106</v>
      </c>
      <c r="F4967" s="1373" t="s">
        <v>1359</v>
      </c>
      <c r="G4967" s="1374">
        <v>84518.5</v>
      </c>
      <c r="H4967" s="1374">
        <v>0</v>
      </c>
      <c r="I4967" s="1374">
        <v>907937.75</v>
      </c>
      <c r="J4967" s="1374">
        <v>0</v>
      </c>
      <c r="K4967" s="1374">
        <v>84518.5</v>
      </c>
      <c r="L4967" s="1374">
        <v>907937.75</v>
      </c>
    </row>
    <row r="4968" spans="1:12" ht="21">
      <c r="A4968" s="1372">
        <v>45535</v>
      </c>
      <c r="B4968" s="1373" t="s">
        <v>2397</v>
      </c>
      <c r="C4968" s="1373" t="s">
        <v>2467</v>
      </c>
      <c r="D4968" s="1373" t="s">
        <v>2468</v>
      </c>
      <c r="E4968" s="1373" t="s">
        <v>1107</v>
      </c>
      <c r="F4968" s="1373" t="s">
        <v>352</v>
      </c>
      <c r="G4968" s="1374">
        <v>12108.33</v>
      </c>
      <c r="H4968" s="1374">
        <v>0</v>
      </c>
      <c r="I4968" s="1374">
        <v>110498.77</v>
      </c>
      <c r="J4968" s="1374">
        <v>0</v>
      </c>
      <c r="K4968" s="1374">
        <v>12108.33</v>
      </c>
      <c r="L4968" s="1374">
        <v>110498.77</v>
      </c>
    </row>
    <row r="4969" spans="1:12" ht="21">
      <c r="A4969" s="1372">
        <v>45535</v>
      </c>
      <c r="B4969" s="1373" t="s">
        <v>2397</v>
      </c>
      <c r="C4969" s="1373" t="s">
        <v>2467</v>
      </c>
      <c r="D4969" s="1373" t="s">
        <v>2468</v>
      </c>
      <c r="E4969" s="1373" t="s">
        <v>1108</v>
      </c>
      <c r="F4969" s="1373" t="s">
        <v>1360</v>
      </c>
      <c r="G4969" s="1374">
        <v>1539.75</v>
      </c>
      <c r="H4969" s="1374">
        <v>0</v>
      </c>
      <c r="I4969" s="1374">
        <v>18507.099999999999</v>
      </c>
      <c r="J4969" s="1374">
        <v>0</v>
      </c>
      <c r="K4969" s="1374">
        <v>1539.75</v>
      </c>
      <c r="L4969" s="1374">
        <v>18507.099999999999</v>
      </c>
    </row>
    <row r="4970" spans="1:12" ht="21">
      <c r="A4970" s="1372">
        <v>45535</v>
      </c>
      <c r="B4970" s="1373" t="s">
        <v>2397</v>
      </c>
      <c r="C4970" s="1373" t="s">
        <v>2467</v>
      </c>
      <c r="D4970" s="1373" t="s">
        <v>2468</v>
      </c>
      <c r="E4970" s="1373" t="s">
        <v>1109</v>
      </c>
      <c r="F4970" s="1373" t="s">
        <v>2361</v>
      </c>
      <c r="G4970" s="1375"/>
      <c r="H4970" s="1375"/>
      <c r="I4970" s="1375"/>
      <c r="J4970" s="1375"/>
      <c r="K4970" s="1375"/>
      <c r="L4970" s="1375"/>
    </row>
    <row r="4971" spans="1:12" ht="21">
      <c r="A4971" s="1372">
        <v>45535</v>
      </c>
      <c r="B4971" s="1373" t="s">
        <v>2397</v>
      </c>
      <c r="C4971" s="1373" t="s">
        <v>2467</v>
      </c>
      <c r="D4971" s="1373" t="s">
        <v>2468</v>
      </c>
      <c r="E4971" s="1373" t="s">
        <v>1110</v>
      </c>
      <c r="F4971" s="1373" t="s">
        <v>2362</v>
      </c>
      <c r="G4971" s="1375"/>
      <c r="H4971" s="1375"/>
      <c r="I4971" s="1375"/>
      <c r="J4971" s="1375"/>
      <c r="K4971" s="1375"/>
      <c r="L4971" s="1375"/>
    </row>
    <row r="4972" spans="1:12" ht="21">
      <c r="A4972" s="1372">
        <v>45535</v>
      </c>
      <c r="B4972" s="1373" t="s">
        <v>2397</v>
      </c>
      <c r="C4972" s="1373" t="s">
        <v>2467</v>
      </c>
      <c r="D4972" s="1373" t="s">
        <v>2468</v>
      </c>
      <c r="E4972" s="1373" t="s">
        <v>1111</v>
      </c>
      <c r="F4972" s="1373" t="s">
        <v>2363</v>
      </c>
      <c r="G4972" s="1375"/>
      <c r="H4972" s="1375"/>
      <c r="I4972" s="1375"/>
      <c r="J4972" s="1375"/>
      <c r="K4972" s="1375"/>
      <c r="L4972" s="1375"/>
    </row>
    <row r="4973" spans="1:12" ht="21">
      <c r="A4973" s="1372">
        <v>45535</v>
      </c>
      <c r="B4973" s="1373" t="s">
        <v>2397</v>
      </c>
      <c r="C4973" s="1373" t="s">
        <v>2467</v>
      </c>
      <c r="D4973" s="1373" t="s">
        <v>2468</v>
      </c>
      <c r="E4973" s="1373" t="s">
        <v>1112</v>
      </c>
      <c r="F4973" s="1373" t="s">
        <v>2364</v>
      </c>
      <c r="G4973" s="1375"/>
      <c r="H4973" s="1375"/>
      <c r="I4973" s="1375"/>
      <c r="J4973" s="1375"/>
      <c r="K4973" s="1375"/>
      <c r="L4973" s="1375"/>
    </row>
    <row r="4974" spans="1:12" ht="21">
      <c r="A4974" s="1372">
        <v>45535</v>
      </c>
      <c r="B4974" s="1373" t="s">
        <v>2397</v>
      </c>
      <c r="C4974" s="1373" t="s">
        <v>2467</v>
      </c>
      <c r="D4974" s="1373" t="s">
        <v>2468</v>
      </c>
      <c r="E4974" s="1373" t="s">
        <v>1113</v>
      </c>
      <c r="F4974" s="1373" t="s">
        <v>355</v>
      </c>
      <c r="G4974" s="1375"/>
      <c r="H4974" s="1375"/>
      <c r="I4974" s="1375"/>
      <c r="J4974" s="1375"/>
      <c r="K4974" s="1375"/>
      <c r="L4974" s="1375"/>
    </row>
    <row r="4975" spans="1:12" ht="21">
      <c r="A4975" s="1372">
        <v>45535</v>
      </c>
      <c r="B4975" s="1373" t="s">
        <v>2397</v>
      </c>
      <c r="C4975" s="1373" t="s">
        <v>2467</v>
      </c>
      <c r="D4975" s="1373" t="s">
        <v>2468</v>
      </c>
      <c r="E4975" s="1373" t="s">
        <v>1114</v>
      </c>
      <c r="F4975" s="1373" t="s">
        <v>356</v>
      </c>
      <c r="G4975" s="1375"/>
      <c r="H4975" s="1375"/>
      <c r="I4975" s="1375"/>
      <c r="J4975" s="1375"/>
      <c r="K4975" s="1375"/>
      <c r="L4975" s="1375"/>
    </row>
    <row r="4976" spans="1:12" ht="21">
      <c r="A4976" s="1372">
        <v>45535</v>
      </c>
      <c r="B4976" s="1373" t="s">
        <v>2397</v>
      </c>
      <c r="C4976" s="1373" t="s">
        <v>2467</v>
      </c>
      <c r="D4976" s="1373" t="s">
        <v>2468</v>
      </c>
      <c r="E4976" s="1373" t="s">
        <v>1115</v>
      </c>
      <c r="F4976" s="1373" t="s">
        <v>357</v>
      </c>
      <c r="G4976" s="1375"/>
      <c r="H4976" s="1375"/>
      <c r="I4976" s="1375"/>
      <c r="J4976" s="1375"/>
      <c r="K4976" s="1375"/>
      <c r="L4976" s="1375"/>
    </row>
    <row r="4977" spans="1:12" ht="21">
      <c r="A4977" s="1372">
        <v>45535</v>
      </c>
      <c r="B4977" s="1373" t="s">
        <v>2397</v>
      </c>
      <c r="C4977" s="1373" t="s">
        <v>2467</v>
      </c>
      <c r="D4977" s="1373" t="s">
        <v>2468</v>
      </c>
      <c r="E4977" s="1373" t="s">
        <v>1116</v>
      </c>
      <c r="F4977" s="1373" t="s">
        <v>358</v>
      </c>
      <c r="G4977" s="1375"/>
      <c r="H4977" s="1375"/>
      <c r="I4977" s="1375"/>
      <c r="J4977" s="1375"/>
      <c r="K4977" s="1375"/>
      <c r="L4977" s="1375"/>
    </row>
    <row r="4978" spans="1:12" ht="21">
      <c r="A4978" s="1372">
        <v>45535</v>
      </c>
      <c r="B4978" s="1373" t="s">
        <v>2397</v>
      </c>
      <c r="C4978" s="1373" t="s">
        <v>2467</v>
      </c>
      <c r="D4978" s="1373" t="s">
        <v>2468</v>
      </c>
      <c r="E4978" s="1373" t="s">
        <v>1117</v>
      </c>
      <c r="F4978" s="1373" t="s">
        <v>359</v>
      </c>
      <c r="G4978" s="1375"/>
      <c r="H4978" s="1375"/>
      <c r="I4978" s="1375"/>
      <c r="J4978" s="1375"/>
      <c r="K4978" s="1375"/>
      <c r="L4978" s="1375"/>
    </row>
    <row r="4979" spans="1:12" ht="21">
      <c r="A4979" s="1372">
        <v>45535</v>
      </c>
      <c r="B4979" s="1373" t="s">
        <v>2397</v>
      </c>
      <c r="C4979" s="1373" t="s">
        <v>2467</v>
      </c>
      <c r="D4979" s="1373" t="s">
        <v>2468</v>
      </c>
      <c r="E4979" s="1373" t="s">
        <v>1118</v>
      </c>
      <c r="F4979" s="1373" t="s">
        <v>360</v>
      </c>
      <c r="G4979" s="1375"/>
      <c r="H4979" s="1375"/>
      <c r="I4979" s="1375"/>
      <c r="J4979" s="1375"/>
      <c r="K4979" s="1375"/>
      <c r="L4979" s="1375"/>
    </row>
    <row r="4980" spans="1:12" ht="21">
      <c r="A4980" s="1372">
        <v>45535</v>
      </c>
      <c r="B4980" s="1373" t="s">
        <v>2397</v>
      </c>
      <c r="C4980" s="1373" t="s">
        <v>2467</v>
      </c>
      <c r="D4980" s="1373" t="s">
        <v>2468</v>
      </c>
      <c r="E4980" s="1373" t="s">
        <v>1119</v>
      </c>
      <c r="F4980" s="1373" t="s">
        <v>361</v>
      </c>
      <c r="G4980" s="1375"/>
      <c r="H4980" s="1375"/>
      <c r="I4980" s="1375"/>
      <c r="J4980" s="1375"/>
      <c r="K4980" s="1375"/>
      <c r="L4980" s="1375"/>
    </row>
    <row r="4981" spans="1:12" ht="21">
      <c r="A4981" s="1372">
        <v>45535</v>
      </c>
      <c r="B4981" s="1373" t="s">
        <v>2397</v>
      </c>
      <c r="C4981" s="1373" t="s">
        <v>2467</v>
      </c>
      <c r="D4981" s="1373" t="s">
        <v>2468</v>
      </c>
      <c r="E4981" s="1373" t="s">
        <v>1120</v>
      </c>
      <c r="F4981" s="1373" t="s">
        <v>362</v>
      </c>
      <c r="G4981" s="1375"/>
      <c r="H4981" s="1375"/>
      <c r="I4981" s="1375"/>
      <c r="J4981" s="1375"/>
      <c r="K4981" s="1375"/>
      <c r="L4981" s="1375"/>
    </row>
    <row r="4982" spans="1:12" ht="21">
      <c r="A4982" s="1372">
        <v>45535</v>
      </c>
      <c r="B4982" s="1373" t="s">
        <v>2397</v>
      </c>
      <c r="C4982" s="1373" t="s">
        <v>2467</v>
      </c>
      <c r="D4982" s="1373" t="s">
        <v>2468</v>
      </c>
      <c r="E4982" s="1373" t="s">
        <v>1121</v>
      </c>
      <c r="F4982" s="1373" t="s">
        <v>460</v>
      </c>
      <c r="G4982" s="1375"/>
      <c r="H4982" s="1375"/>
      <c r="I4982" s="1375"/>
      <c r="J4982" s="1375"/>
      <c r="K4982" s="1375"/>
      <c r="L4982" s="1375"/>
    </row>
    <row r="4983" spans="1:12" ht="21">
      <c r="A4983" s="1372">
        <v>45535</v>
      </c>
      <c r="B4983" s="1373" t="s">
        <v>2397</v>
      </c>
      <c r="C4983" s="1373" t="s">
        <v>2467</v>
      </c>
      <c r="D4983" s="1373" t="s">
        <v>2468</v>
      </c>
      <c r="E4983" s="1373" t="s">
        <v>1122</v>
      </c>
      <c r="F4983" s="1373" t="s">
        <v>363</v>
      </c>
      <c r="G4983" s="1375"/>
      <c r="H4983" s="1375"/>
      <c r="I4983" s="1375"/>
      <c r="J4983" s="1375"/>
      <c r="K4983" s="1375"/>
      <c r="L4983" s="1375"/>
    </row>
    <row r="4984" spans="1:12" ht="21">
      <c r="A4984" s="1372">
        <v>45535</v>
      </c>
      <c r="B4984" s="1373" t="s">
        <v>2397</v>
      </c>
      <c r="C4984" s="1373" t="s">
        <v>2467</v>
      </c>
      <c r="D4984" s="1373" t="s">
        <v>2468</v>
      </c>
      <c r="E4984" s="1373" t="s">
        <v>1123</v>
      </c>
      <c r="F4984" s="1373" t="s">
        <v>364</v>
      </c>
      <c r="G4984" s="1375"/>
      <c r="H4984" s="1375"/>
      <c r="I4984" s="1375"/>
      <c r="J4984" s="1375"/>
      <c r="K4984" s="1375"/>
      <c r="L4984" s="1375"/>
    </row>
    <row r="4985" spans="1:12" ht="21">
      <c r="A4985" s="1372">
        <v>45535</v>
      </c>
      <c r="B4985" s="1373" t="s">
        <v>2397</v>
      </c>
      <c r="C4985" s="1373" t="s">
        <v>2467</v>
      </c>
      <c r="D4985" s="1373" t="s">
        <v>2468</v>
      </c>
      <c r="E4985" s="1373" t="s">
        <v>1124</v>
      </c>
      <c r="F4985" s="1373" t="s">
        <v>365</v>
      </c>
      <c r="G4985" s="1375"/>
      <c r="H4985" s="1375"/>
      <c r="I4985" s="1375"/>
      <c r="J4985" s="1375"/>
      <c r="K4985" s="1375"/>
      <c r="L4985" s="1375"/>
    </row>
    <row r="4986" spans="1:12" ht="21">
      <c r="A4986" s="1372">
        <v>45535</v>
      </c>
      <c r="B4986" s="1373" t="s">
        <v>2397</v>
      </c>
      <c r="C4986" s="1373" t="s">
        <v>2467</v>
      </c>
      <c r="D4986" s="1373" t="s">
        <v>2468</v>
      </c>
      <c r="E4986" s="1373" t="s">
        <v>1862</v>
      </c>
      <c r="F4986" s="1373" t="s">
        <v>1863</v>
      </c>
      <c r="G4986" s="1375"/>
      <c r="H4986" s="1375"/>
      <c r="I4986" s="1375"/>
      <c r="J4986" s="1375"/>
      <c r="K4986" s="1375"/>
      <c r="L4986" s="1375"/>
    </row>
    <row r="4987" spans="1:12" ht="21">
      <c r="A4987" s="1372">
        <v>45535</v>
      </c>
      <c r="B4987" s="1373" t="s">
        <v>2397</v>
      </c>
      <c r="C4987" s="1373" t="s">
        <v>2467</v>
      </c>
      <c r="D4987" s="1373" t="s">
        <v>2468</v>
      </c>
      <c r="E4987" s="1373" t="s">
        <v>1125</v>
      </c>
      <c r="F4987" s="1373" t="s">
        <v>366</v>
      </c>
      <c r="G4987" s="1374">
        <v>17193.650000000001</v>
      </c>
      <c r="H4987" s="1374">
        <v>16911.57</v>
      </c>
      <c r="I4987" s="1374">
        <v>17193.650000000001</v>
      </c>
      <c r="J4987" s="1374">
        <v>0</v>
      </c>
      <c r="K4987" s="1374">
        <v>282.08</v>
      </c>
      <c r="L4987" s="1374">
        <v>17193.650000000001</v>
      </c>
    </row>
    <row r="4988" spans="1:12" ht="21">
      <c r="A4988" s="1372">
        <v>45535</v>
      </c>
      <c r="B4988" s="1373" t="s">
        <v>2397</v>
      </c>
      <c r="C4988" s="1373" t="s">
        <v>2467</v>
      </c>
      <c r="D4988" s="1373" t="s">
        <v>2468</v>
      </c>
      <c r="E4988" s="1373" t="s">
        <v>1126</v>
      </c>
      <c r="F4988" s="1373" t="s">
        <v>1704</v>
      </c>
      <c r="G4988" s="1374">
        <v>14078.02</v>
      </c>
      <c r="H4988" s="1374">
        <v>13877.22</v>
      </c>
      <c r="I4988" s="1374">
        <v>14078.02</v>
      </c>
      <c r="J4988" s="1374">
        <v>0</v>
      </c>
      <c r="K4988" s="1374">
        <v>200.8</v>
      </c>
      <c r="L4988" s="1374">
        <v>14078.02</v>
      </c>
    </row>
    <row r="4989" spans="1:12" ht="21">
      <c r="A4989" s="1372">
        <v>45535</v>
      </c>
      <c r="B4989" s="1373" t="s">
        <v>2397</v>
      </c>
      <c r="C4989" s="1373" t="s">
        <v>2467</v>
      </c>
      <c r="D4989" s="1373" t="s">
        <v>2468</v>
      </c>
      <c r="E4989" s="1373" t="s">
        <v>1864</v>
      </c>
      <c r="F4989" s="1373" t="s">
        <v>1865</v>
      </c>
      <c r="G4989" s="1374">
        <v>1659.24</v>
      </c>
      <c r="H4989" s="1374">
        <v>1659.24</v>
      </c>
      <c r="I4989" s="1374">
        <v>1659.24</v>
      </c>
      <c r="J4989" s="1374">
        <v>0</v>
      </c>
      <c r="K4989" s="1374">
        <v>0</v>
      </c>
      <c r="L4989" s="1374">
        <v>1659.24</v>
      </c>
    </row>
    <row r="4990" spans="1:12" ht="21">
      <c r="A4990" s="1372">
        <v>45535</v>
      </c>
      <c r="B4990" s="1373" t="s">
        <v>2397</v>
      </c>
      <c r="C4990" s="1373" t="s">
        <v>2467</v>
      </c>
      <c r="D4990" s="1373" t="s">
        <v>2468</v>
      </c>
      <c r="E4990" s="1373" t="s">
        <v>1866</v>
      </c>
      <c r="F4990" s="1373" t="s">
        <v>1867</v>
      </c>
      <c r="G4990" s="1375"/>
      <c r="H4990" s="1375"/>
      <c r="I4990" s="1375"/>
      <c r="J4990" s="1375"/>
      <c r="K4990" s="1375"/>
      <c r="L4990" s="1375"/>
    </row>
    <row r="4991" spans="1:12" ht="21">
      <c r="A4991" s="1372">
        <v>45535</v>
      </c>
      <c r="B4991" s="1373" t="s">
        <v>2397</v>
      </c>
      <c r="C4991" s="1373" t="s">
        <v>2467</v>
      </c>
      <c r="D4991" s="1373" t="s">
        <v>2468</v>
      </c>
      <c r="E4991" s="1373" t="s">
        <v>1127</v>
      </c>
      <c r="F4991" s="1373" t="s">
        <v>2365</v>
      </c>
      <c r="G4991" s="1374">
        <v>0</v>
      </c>
      <c r="H4991" s="1374">
        <v>0</v>
      </c>
      <c r="I4991" s="1374">
        <v>809829.6</v>
      </c>
      <c r="J4991" s="1374">
        <v>0</v>
      </c>
      <c r="K4991" s="1374">
        <v>0</v>
      </c>
      <c r="L4991" s="1374">
        <v>809829.6</v>
      </c>
    </row>
    <row r="4992" spans="1:12" ht="21">
      <c r="A4992" s="1372">
        <v>45535</v>
      </c>
      <c r="B4992" s="1373" t="s">
        <v>2397</v>
      </c>
      <c r="C4992" s="1373" t="s">
        <v>2467</v>
      </c>
      <c r="D4992" s="1373" t="s">
        <v>2468</v>
      </c>
      <c r="E4992" s="1373" t="s">
        <v>1128</v>
      </c>
      <c r="F4992" s="1373" t="s">
        <v>367</v>
      </c>
      <c r="G4992" s="1375"/>
      <c r="H4992" s="1375"/>
      <c r="I4992" s="1375"/>
      <c r="J4992" s="1375"/>
      <c r="K4992" s="1375"/>
      <c r="L4992" s="1375"/>
    </row>
    <row r="4993" spans="1:12" ht="21">
      <c r="A4993" s="1372">
        <v>45535</v>
      </c>
      <c r="B4993" s="1373" t="s">
        <v>2397</v>
      </c>
      <c r="C4993" s="1373" t="s">
        <v>2467</v>
      </c>
      <c r="D4993" s="1373" t="s">
        <v>2468</v>
      </c>
      <c r="E4993" s="1373" t="s">
        <v>1129</v>
      </c>
      <c r="F4993" s="1373" t="s">
        <v>368</v>
      </c>
      <c r="G4993" s="1375"/>
      <c r="H4993" s="1375"/>
      <c r="I4993" s="1375"/>
      <c r="J4993" s="1375"/>
      <c r="K4993" s="1375"/>
      <c r="L4993" s="1375"/>
    </row>
    <row r="4994" spans="1:12" ht="21">
      <c r="A4994" s="1372">
        <v>45535</v>
      </c>
      <c r="B4994" s="1373" t="s">
        <v>2397</v>
      </c>
      <c r="C4994" s="1373" t="s">
        <v>2467</v>
      </c>
      <c r="D4994" s="1373" t="s">
        <v>2468</v>
      </c>
      <c r="E4994" s="1373" t="s">
        <v>1130</v>
      </c>
      <c r="F4994" s="1373" t="s">
        <v>369</v>
      </c>
      <c r="G4994" s="1375"/>
      <c r="H4994" s="1375"/>
      <c r="I4994" s="1375"/>
      <c r="J4994" s="1375"/>
      <c r="K4994" s="1375"/>
      <c r="L4994" s="1375"/>
    </row>
    <row r="4995" spans="1:12" ht="21">
      <c r="A4995" s="1372">
        <v>45535</v>
      </c>
      <c r="B4995" s="1373" t="s">
        <v>2397</v>
      </c>
      <c r="C4995" s="1373" t="s">
        <v>2467</v>
      </c>
      <c r="D4995" s="1373" t="s">
        <v>2468</v>
      </c>
      <c r="E4995" s="1373" t="s">
        <v>1131</v>
      </c>
      <c r="F4995" s="1373" t="s">
        <v>370</v>
      </c>
      <c r="G4995" s="1375"/>
      <c r="H4995" s="1375"/>
      <c r="I4995" s="1375"/>
      <c r="J4995" s="1375"/>
      <c r="K4995" s="1375"/>
      <c r="L4995" s="1375"/>
    </row>
    <row r="4996" spans="1:12" ht="21">
      <c r="A4996" s="1372">
        <v>45535</v>
      </c>
      <c r="B4996" s="1373" t="s">
        <v>2397</v>
      </c>
      <c r="C4996" s="1373" t="s">
        <v>2467</v>
      </c>
      <c r="D4996" s="1373" t="s">
        <v>2468</v>
      </c>
      <c r="E4996" s="1373" t="s">
        <v>1132</v>
      </c>
      <c r="F4996" s="1373" t="s">
        <v>1366</v>
      </c>
      <c r="G4996" s="1375"/>
      <c r="H4996" s="1375"/>
      <c r="I4996" s="1375"/>
      <c r="J4996" s="1375"/>
      <c r="K4996" s="1375"/>
      <c r="L4996" s="1375"/>
    </row>
    <row r="4997" spans="1:12" ht="21">
      <c r="A4997" s="1372">
        <v>45535</v>
      </c>
      <c r="B4997" s="1373" t="s">
        <v>2397</v>
      </c>
      <c r="C4997" s="1373" t="s">
        <v>2467</v>
      </c>
      <c r="D4997" s="1373" t="s">
        <v>2468</v>
      </c>
      <c r="E4997" s="1373" t="s">
        <v>1133</v>
      </c>
      <c r="F4997" s="1373" t="s">
        <v>371</v>
      </c>
      <c r="G4997" s="1375"/>
      <c r="H4997" s="1375"/>
      <c r="I4997" s="1375"/>
      <c r="J4997" s="1375"/>
      <c r="K4997" s="1375"/>
      <c r="L4997" s="1375"/>
    </row>
    <row r="4998" spans="1:12" ht="21">
      <c r="A4998" s="1372">
        <v>45535</v>
      </c>
      <c r="B4998" s="1373" t="s">
        <v>2397</v>
      </c>
      <c r="C4998" s="1373" t="s">
        <v>2467</v>
      </c>
      <c r="D4998" s="1373" t="s">
        <v>2468</v>
      </c>
      <c r="E4998" s="1373" t="s">
        <v>1134</v>
      </c>
      <c r="F4998" s="1373" t="s">
        <v>372</v>
      </c>
      <c r="G4998" s="1374">
        <v>0</v>
      </c>
      <c r="H4998" s="1374">
        <v>0</v>
      </c>
      <c r="I4998" s="1374">
        <v>1</v>
      </c>
      <c r="J4998" s="1374">
        <v>0</v>
      </c>
      <c r="K4998" s="1374">
        <v>0</v>
      </c>
      <c r="L4998" s="1374">
        <v>1</v>
      </c>
    </row>
    <row r="4999" spans="1:12" ht="21">
      <c r="A4999" s="1372">
        <v>45535</v>
      </c>
      <c r="B4999" s="1373" t="s">
        <v>2397</v>
      </c>
      <c r="C4999" s="1373" t="s">
        <v>2467</v>
      </c>
      <c r="D4999" s="1373" t="s">
        <v>2468</v>
      </c>
      <c r="E4999" s="1373" t="s">
        <v>1135</v>
      </c>
      <c r="F4999" s="1373" t="s">
        <v>373</v>
      </c>
      <c r="G4999" s="1375"/>
      <c r="H4999" s="1375"/>
      <c r="I4999" s="1375"/>
      <c r="J4999" s="1375"/>
      <c r="K4999" s="1375"/>
      <c r="L4999" s="1375"/>
    </row>
    <row r="5000" spans="1:12" ht="21">
      <c r="A5000" s="1372">
        <v>45535</v>
      </c>
      <c r="B5000" s="1373" t="s">
        <v>2397</v>
      </c>
      <c r="C5000" s="1373" t="s">
        <v>2467</v>
      </c>
      <c r="D5000" s="1373" t="s">
        <v>2468</v>
      </c>
      <c r="E5000" s="1373" t="s">
        <v>1136</v>
      </c>
      <c r="F5000" s="1373" t="s">
        <v>374</v>
      </c>
      <c r="G5000" s="1375"/>
      <c r="H5000" s="1375"/>
      <c r="I5000" s="1375"/>
      <c r="J5000" s="1375"/>
      <c r="K5000" s="1375"/>
      <c r="L5000" s="1375"/>
    </row>
    <row r="5001" spans="1:12" ht="21">
      <c r="A5001" s="1372">
        <v>45535</v>
      </c>
      <c r="B5001" s="1373" t="s">
        <v>2397</v>
      </c>
      <c r="C5001" s="1373" t="s">
        <v>2467</v>
      </c>
      <c r="D5001" s="1373" t="s">
        <v>2468</v>
      </c>
      <c r="E5001" s="1373" t="s">
        <v>1137</v>
      </c>
      <c r="F5001" s="1373" t="s">
        <v>375</v>
      </c>
      <c r="G5001" s="1375"/>
      <c r="H5001" s="1375"/>
      <c r="I5001" s="1375"/>
      <c r="J5001" s="1375"/>
      <c r="K5001" s="1375"/>
      <c r="L5001" s="1375"/>
    </row>
    <row r="5002" spans="1:12" ht="21">
      <c r="A5002" s="1372">
        <v>45535</v>
      </c>
      <c r="B5002" s="1373" t="s">
        <v>2397</v>
      </c>
      <c r="C5002" s="1373" t="s">
        <v>2467</v>
      </c>
      <c r="D5002" s="1373" t="s">
        <v>2468</v>
      </c>
      <c r="E5002" s="1373" t="s">
        <v>1138</v>
      </c>
      <c r="F5002" s="1373" t="s">
        <v>376</v>
      </c>
      <c r="G5002" s="1375"/>
      <c r="H5002" s="1375"/>
      <c r="I5002" s="1375"/>
      <c r="J5002" s="1375"/>
      <c r="K5002" s="1375"/>
      <c r="L5002" s="1375"/>
    </row>
    <row r="5003" spans="1:12" ht="21">
      <c r="A5003" s="1372">
        <v>45535</v>
      </c>
      <c r="B5003" s="1373" t="s">
        <v>2397</v>
      </c>
      <c r="C5003" s="1373" t="s">
        <v>2467</v>
      </c>
      <c r="D5003" s="1373" t="s">
        <v>2468</v>
      </c>
      <c r="E5003" s="1373" t="s">
        <v>1139</v>
      </c>
      <c r="F5003" s="1373" t="s">
        <v>377</v>
      </c>
      <c r="G5003" s="1375"/>
      <c r="H5003" s="1375"/>
      <c r="I5003" s="1375"/>
      <c r="J5003" s="1375"/>
      <c r="K5003" s="1375"/>
      <c r="L5003" s="1375"/>
    </row>
    <row r="5004" spans="1:12" ht="21">
      <c r="A5004" s="1372">
        <v>45535</v>
      </c>
      <c r="B5004" s="1373" t="s">
        <v>2397</v>
      </c>
      <c r="C5004" s="1373" t="s">
        <v>2467</v>
      </c>
      <c r="D5004" s="1373" t="s">
        <v>2468</v>
      </c>
      <c r="E5004" s="1373" t="s">
        <v>1140</v>
      </c>
      <c r="F5004" s="1373" t="s">
        <v>378</v>
      </c>
      <c r="G5004" s="1374">
        <v>0</v>
      </c>
      <c r="H5004" s="1374">
        <v>0</v>
      </c>
      <c r="I5004" s="1374">
        <v>3</v>
      </c>
      <c r="J5004" s="1374">
        <v>0</v>
      </c>
      <c r="K5004" s="1374">
        <v>0</v>
      </c>
      <c r="L5004" s="1374">
        <v>3</v>
      </c>
    </row>
    <row r="5005" spans="1:12" ht="21">
      <c r="A5005" s="1372">
        <v>45535</v>
      </c>
      <c r="B5005" s="1373" t="s">
        <v>2397</v>
      </c>
      <c r="C5005" s="1373" t="s">
        <v>2467</v>
      </c>
      <c r="D5005" s="1373" t="s">
        <v>2468</v>
      </c>
      <c r="E5005" s="1373" t="s">
        <v>1141</v>
      </c>
      <c r="F5005" s="1373" t="s">
        <v>379</v>
      </c>
      <c r="G5005" s="1375"/>
      <c r="H5005" s="1375"/>
      <c r="I5005" s="1375"/>
      <c r="J5005" s="1375"/>
      <c r="K5005" s="1375"/>
      <c r="L5005" s="1375"/>
    </row>
    <row r="5006" spans="1:12" ht="21">
      <c r="A5006" s="1372">
        <v>45535</v>
      </c>
      <c r="B5006" s="1373" t="s">
        <v>2397</v>
      </c>
      <c r="C5006" s="1373" t="s">
        <v>2467</v>
      </c>
      <c r="D5006" s="1373" t="s">
        <v>2468</v>
      </c>
      <c r="E5006" s="1373" t="s">
        <v>1142</v>
      </c>
      <c r="F5006" s="1373" t="s">
        <v>380</v>
      </c>
      <c r="G5006" s="1375"/>
      <c r="H5006" s="1375"/>
      <c r="I5006" s="1375"/>
      <c r="J5006" s="1375"/>
      <c r="K5006" s="1375"/>
      <c r="L5006" s="1375"/>
    </row>
    <row r="5007" spans="1:12" ht="21">
      <c r="A5007" s="1372">
        <v>45535</v>
      </c>
      <c r="B5007" s="1373" t="s">
        <v>2397</v>
      </c>
      <c r="C5007" s="1373" t="s">
        <v>2467</v>
      </c>
      <c r="D5007" s="1373" t="s">
        <v>2468</v>
      </c>
      <c r="E5007" s="1373" t="s">
        <v>1143</v>
      </c>
      <c r="F5007" s="1373" t="s">
        <v>1367</v>
      </c>
      <c r="G5007" s="1374">
        <v>0</v>
      </c>
      <c r="H5007" s="1374">
        <v>0</v>
      </c>
      <c r="I5007" s="1374">
        <v>1</v>
      </c>
      <c r="J5007" s="1374">
        <v>0</v>
      </c>
      <c r="K5007" s="1374">
        <v>0</v>
      </c>
      <c r="L5007" s="1374">
        <v>1</v>
      </c>
    </row>
    <row r="5008" spans="1:12" ht="21">
      <c r="A5008" s="1372">
        <v>45535</v>
      </c>
      <c r="B5008" s="1373" t="s">
        <v>2397</v>
      </c>
      <c r="C5008" s="1373" t="s">
        <v>2467</v>
      </c>
      <c r="D5008" s="1373" t="s">
        <v>2468</v>
      </c>
      <c r="E5008" s="1373" t="s">
        <v>1144</v>
      </c>
      <c r="F5008" s="1373" t="s">
        <v>1368</v>
      </c>
      <c r="G5008" s="1375"/>
      <c r="H5008" s="1375"/>
      <c r="I5008" s="1375"/>
      <c r="J5008" s="1375"/>
      <c r="K5008" s="1375"/>
      <c r="L5008" s="1375"/>
    </row>
    <row r="5009" spans="1:12" ht="21">
      <c r="A5009" s="1372">
        <v>45535</v>
      </c>
      <c r="B5009" s="1373" t="s">
        <v>2397</v>
      </c>
      <c r="C5009" s="1373" t="s">
        <v>2467</v>
      </c>
      <c r="D5009" s="1373" t="s">
        <v>2468</v>
      </c>
      <c r="E5009" s="1373" t="s">
        <v>1145</v>
      </c>
      <c r="F5009" s="1373" t="s">
        <v>2366</v>
      </c>
      <c r="G5009" s="1375"/>
      <c r="H5009" s="1375"/>
      <c r="I5009" s="1375"/>
      <c r="J5009" s="1375"/>
      <c r="K5009" s="1375"/>
      <c r="L5009" s="1375"/>
    </row>
    <row r="5010" spans="1:12" ht="21">
      <c r="A5010" s="1372">
        <v>45535</v>
      </c>
      <c r="B5010" s="1373" t="s">
        <v>2397</v>
      </c>
      <c r="C5010" s="1373" t="s">
        <v>2467</v>
      </c>
      <c r="D5010" s="1373" t="s">
        <v>2468</v>
      </c>
      <c r="E5010" s="1373" t="s">
        <v>1146</v>
      </c>
      <c r="F5010" s="1373" t="s">
        <v>2367</v>
      </c>
      <c r="G5010" s="1375"/>
      <c r="H5010" s="1375"/>
      <c r="I5010" s="1375"/>
      <c r="J5010" s="1375"/>
      <c r="K5010" s="1375"/>
      <c r="L5010" s="1375"/>
    </row>
    <row r="5011" spans="1:12" ht="21">
      <c r="A5011" s="1372">
        <v>45535</v>
      </c>
      <c r="B5011" s="1373" t="s">
        <v>2397</v>
      </c>
      <c r="C5011" s="1373" t="s">
        <v>2467</v>
      </c>
      <c r="D5011" s="1373" t="s">
        <v>2468</v>
      </c>
      <c r="E5011" s="1373" t="s">
        <v>1147</v>
      </c>
      <c r="F5011" s="1373" t="s">
        <v>383</v>
      </c>
      <c r="G5011" s="1375"/>
      <c r="H5011" s="1375"/>
      <c r="I5011" s="1375"/>
      <c r="J5011" s="1375"/>
      <c r="K5011" s="1375"/>
      <c r="L5011" s="1375"/>
    </row>
    <row r="5012" spans="1:12" ht="21">
      <c r="A5012" s="1372">
        <v>45535</v>
      </c>
      <c r="B5012" s="1373" t="s">
        <v>2397</v>
      </c>
      <c r="C5012" s="1373" t="s">
        <v>2467</v>
      </c>
      <c r="D5012" s="1373" t="s">
        <v>2468</v>
      </c>
      <c r="E5012" s="1373" t="s">
        <v>1148</v>
      </c>
      <c r="F5012" s="1373" t="s">
        <v>2368</v>
      </c>
      <c r="G5012" s="1375"/>
      <c r="H5012" s="1375"/>
      <c r="I5012" s="1375"/>
      <c r="J5012" s="1375"/>
      <c r="K5012" s="1375"/>
      <c r="L5012" s="1375"/>
    </row>
    <row r="5013" spans="1:12" ht="21">
      <c r="A5013" s="1372">
        <v>45535</v>
      </c>
      <c r="B5013" s="1373" t="s">
        <v>2397</v>
      </c>
      <c r="C5013" s="1373" t="s">
        <v>2467</v>
      </c>
      <c r="D5013" s="1373" t="s">
        <v>2468</v>
      </c>
      <c r="E5013" s="1373" t="s">
        <v>1149</v>
      </c>
      <c r="F5013" s="1373" t="s">
        <v>1369</v>
      </c>
      <c r="G5013" s="1375"/>
      <c r="H5013" s="1375"/>
      <c r="I5013" s="1375"/>
      <c r="J5013" s="1375"/>
      <c r="K5013" s="1375"/>
      <c r="L5013" s="1375"/>
    </row>
    <row r="5014" spans="1:12" ht="21">
      <c r="A5014" s="1372">
        <v>45535</v>
      </c>
      <c r="B5014" s="1373" t="s">
        <v>2397</v>
      </c>
      <c r="C5014" s="1373" t="s">
        <v>2467</v>
      </c>
      <c r="D5014" s="1373" t="s">
        <v>2468</v>
      </c>
      <c r="E5014" s="1373" t="s">
        <v>1150</v>
      </c>
      <c r="F5014" s="1373" t="s">
        <v>1868</v>
      </c>
      <c r="G5014" s="1375"/>
      <c r="H5014" s="1375"/>
      <c r="I5014" s="1375"/>
      <c r="J5014" s="1375"/>
      <c r="K5014" s="1375"/>
      <c r="L5014" s="1375"/>
    </row>
    <row r="5015" spans="1:12" ht="21">
      <c r="A5015" s="1372">
        <v>45535</v>
      </c>
      <c r="B5015" s="1373" t="s">
        <v>2397</v>
      </c>
      <c r="C5015" s="1373" t="s">
        <v>2467</v>
      </c>
      <c r="D5015" s="1373" t="s">
        <v>2468</v>
      </c>
      <c r="E5015" s="1373" t="s">
        <v>1151</v>
      </c>
      <c r="F5015" s="1373" t="s">
        <v>1370</v>
      </c>
      <c r="G5015" s="1375"/>
      <c r="H5015" s="1375"/>
      <c r="I5015" s="1375"/>
      <c r="J5015" s="1375"/>
      <c r="K5015" s="1375"/>
      <c r="L5015" s="1375"/>
    </row>
    <row r="5016" spans="1:12" ht="21">
      <c r="A5016" s="1372">
        <v>45535</v>
      </c>
      <c r="B5016" s="1373" t="s">
        <v>2397</v>
      </c>
      <c r="C5016" s="1373" t="s">
        <v>2467</v>
      </c>
      <c r="D5016" s="1373" t="s">
        <v>2468</v>
      </c>
      <c r="E5016" s="1373" t="s">
        <v>1152</v>
      </c>
      <c r="F5016" s="1373" t="s">
        <v>2369</v>
      </c>
      <c r="G5016" s="1375"/>
      <c r="H5016" s="1375"/>
      <c r="I5016" s="1375"/>
      <c r="J5016" s="1375"/>
      <c r="K5016" s="1375"/>
      <c r="L5016" s="1375"/>
    </row>
    <row r="5017" spans="1:12" ht="21">
      <c r="A5017" s="1372">
        <v>45535</v>
      </c>
      <c r="B5017" s="1373" t="s">
        <v>2397</v>
      </c>
      <c r="C5017" s="1373" t="s">
        <v>2467</v>
      </c>
      <c r="D5017" s="1373" t="s">
        <v>2468</v>
      </c>
      <c r="E5017" s="1373" t="s">
        <v>1153</v>
      </c>
      <c r="F5017" s="1373" t="s">
        <v>1869</v>
      </c>
      <c r="G5017" s="1375"/>
      <c r="H5017" s="1375"/>
      <c r="I5017" s="1375"/>
      <c r="J5017" s="1375"/>
      <c r="K5017" s="1375"/>
      <c r="L5017" s="1375"/>
    </row>
    <row r="5018" spans="1:12" ht="21">
      <c r="A5018" s="1372">
        <v>45535</v>
      </c>
      <c r="B5018" s="1373" t="s">
        <v>2397</v>
      </c>
      <c r="C5018" s="1373" t="s">
        <v>2467</v>
      </c>
      <c r="D5018" s="1373" t="s">
        <v>2468</v>
      </c>
      <c r="E5018" s="1373" t="s">
        <v>1154</v>
      </c>
      <c r="F5018" s="1373" t="s">
        <v>2370</v>
      </c>
      <c r="G5018" s="1375"/>
      <c r="H5018" s="1375"/>
      <c r="I5018" s="1375"/>
      <c r="J5018" s="1375"/>
      <c r="K5018" s="1375"/>
      <c r="L5018" s="1375"/>
    </row>
    <row r="5019" spans="1:12" ht="21">
      <c r="A5019" s="1372">
        <v>45535</v>
      </c>
      <c r="B5019" s="1373" t="s">
        <v>2397</v>
      </c>
      <c r="C5019" s="1373" t="s">
        <v>2467</v>
      </c>
      <c r="D5019" s="1373" t="s">
        <v>2468</v>
      </c>
      <c r="E5019" s="1373" t="s">
        <v>2009</v>
      </c>
      <c r="F5019" s="1373" t="s">
        <v>2371</v>
      </c>
      <c r="G5019" s="1375"/>
      <c r="H5019" s="1375"/>
      <c r="I5019" s="1375"/>
      <c r="J5019" s="1375"/>
      <c r="K5019" s="1375"/>
      <c r="L5019" s="1375"/>
    </row>
    <row r="5020" spans="1:12" ht="21">
      <c r="A5020" s="1372">
        <v>45535</v>
      </c>
      <c r="B5020" s="1373" t="s">
        <v>2397</v>
      </c>
      <c r="C5020" s="1373" t="s">
        <v>2467</v>
      </c>
      <c r="D5020" s="1373" t="s">
        <v>2468</v>
      </c>
      <c r="E5020" s="1373" t="s">
        <v>2011</v>
      </c>
      <c r="F5020" s="1373" t="s">
        <v>385</v>
      </c>
      <c r="G5020" s="1375"/>
      <c r="H5020" s="1375"/>
      <c r="I5020" s="1375"/>
      <c r="J5020" s="1375"/>
      <c r="K5020" s="1375"/>
      <c r="L5020" s="1375"/>
    </row>
    <row r="5021" spans="1:12" ht="21">
      <c r="A5021" s="1372">
        <v>45535</v>
      </c>
      <c r="B5021" s="1373" t="s">
        <v>2397</v>
      </c>
      <c r="C5021" s="1373" t="s">
        <v>2467</v>
      </c>
      <c r="D5021" s="1373" t="s">
        <v>2468</v>
      </c>
      <c r="E5021" s="1373" t="s">
        <v>1155</v>
      </c>
      <c r="F5021" s="1373" t="s">
        <v>385</v>
      </c>
      <c r="G5021" s="1375"/>
      <c r="H5021" s="1375"/>
      <c r="I5021" s="1375"/>
      <c r="J5021" s="1375"/>
      <c r="K5021" s="1375"/>
      <c r="L5021" s="1375"/>
    </row>
    <row r="5022" spans="1:12" ht="21">
      <c r="A5022" s="1372">
        <v>45535</v>
      </c>
      <c r="B5022" s="1373" t="s">
        <v>2397</v>
      </c>
      <c r="C5022" s="1373" t="s">
        <v>2467</v>
      </c>
      <c r="D5022" s="1373" t="s">
        <v>2468</v>
      </c>
      <c r="E5022" s="1373" t="s">
        <v>1156</v>
      </c>
      <c r="F5022" s="1373" t="s">
        <v>386</v>
      </c>
      <c r="G5022" s="1375"/>
      <c r="H5022" s="1375"/>
      <c r="I5022" s="1375"/>
      <c r="J5022" s="1375"/>
      <c r="K5022" s="1375"/>
      <c r="L5022" s="1375"/>
    </row>
    <row r="5023" spans="1:12" ht="21">
      <c r="A5023" s="1372">
        <v>45535</v>
      </c>
      <c r="B5023" s="1373" t="s">
        <v>2397</v>
      </c>
      <c r="C5023" s="1373" t="s">
        <v>2467</v>
      </c>
      <c r="D5023" s="1373" t="s">
        <v>2468</v>
      </c>
      <c r="E5023" s="1373" t="s">
        <v>1157</v>
      </c>
      <c r="F5023" s="1373" t="s">
        <v>2372</v>
      </c>
      <c r="G5023" s="1375"/>
      <c r="H5023" s="1375"/>
      <c r="I5023" s="1375"/>
      <c r="J5023" s="1375"/>
      <c r="K5023" s="1375"/>
      <c r="L5023" s="1375"/>
    </row>
    <row r="5024" spans="1:12" ht="21">
      <c r="A5024" s="1372">
        <v>45535</v>
      </c>
      <c r="B5024" s="1373" t="s">
        <v>2397</v>
      </c>
      <c r="C5024" s="1373" t="s">
        <v>2467</v>
      </c>
      <c r="D5024" s="1373" t="s">
        <v>2468</v>
      </c>
      <c r="E5024" s="1373" t="s">
        <v>1158</v>
      </c>
      <c r="F5024" s="1373" t="s">
        <v>387</v>
      </c>
      <c r="G5024" s="1375"/>
      <c r="H5024" s="1375"/>
      <c r="I5024" s="1375"/>
      <c r="J5024" s="1375"/>
      <c r="K5024" s="1375"/>
      <c r="L5024" s="1375"/>
    </row>
    <row r="5025" spans="1:12" ht="21">
      <c r="A5025" s="1372">
        <v>45535</v>
      </c>
      <c r="B5025" s="1373" t="s">
        <v>2397</v>
      </c>
      <c r="C5025" s="1373" t="s">
        <v>2467</v>
      </c>
      <c r="D5025" s="1373" t="s">
        <v>2468</v>
      </c>
      <c r="E5025" s="1373" t="s">
        <v>1159</v>
      </c>
      <c r="F5025" s="1373" t="s">
        <v>388</v>
      </c>
      <c r="G5025" s="1374">
        <v>0</v>
      </c>
      <c r="H5025" s="1374">
        <v>0</v>
      </c>
      <c r="I5025" s="1374">
        <v>34524.5</v>
      </c>
      <c r="J5025" s="1374">
        <v>0</v>
      </c>
      <c r="K5025" s="1374">
        <v>0</v>
      </c>
      <c r="L5025" s="1374">
        <v>34524.5</v>
      </c>
    </row>
    <row r="5026" spans="1:12" ht="21">
      <c r="A5026" s="1372">
        <v>45535</v>
      </c>
      <c r="B5026" s="1373" t="s">
        <v>2397</v>
      </c>
      <c r="C5026" s="1373" t="s">
        <v>2467</v>
      </c>
      <c r="D5026" s="1373" t="s">
        <v>2468</v>
      </c>
      <c r="E5026" s="1373" t="s">
        <v>1160</v>
      </c>
      <c r="F5026" s="1373" t="s">
        <v>2373</v>
      </c>
      <c r="G5026" s="1375"/>
      <c r="H5026" s="1375"/>
      <c r="I5026" s="1375"/>
      <c r="J5026" s="1375"/>
      <c r="K5026" s="1375"/>
      <c r="L5026" s="1375"/>
    </row>
    <row r="5027" spans="1:12" ht="21">
      <c r="A5027" s="1372">
        <v>45535</v>
      </c>
      <c r="B5027" s="1373" t="s">
        <v>2397</v>
      </c>
      <c r="C5027" s="1373" t="s">
        <v>2467</v>
      </c>
      <c r="D5027" s="1373" t="s">
        <v>2468</v>
      </c>
      <c r="E5027" s="1373" t="s">
        <v>1161</v>
      </c>
      <c r="F5027" s="1373" t="s">
        <v>2374</v>
      </c>
      <c r="G5027" s="1374">
        <v>62820.85</v>
      </c>
      <c r="H5027" s="1374">
        <v>0</v>
      </c>
      <c r="I5027" s="1374">
        <v>616549.79</v>
      </c>
      <c r="J5027" s="1374">
        <v>0</v>
      </c>
      <c r="K5027" s="1374">
        <v>62820.85</v>
      </c>
      <c r="L5027" s="1374">
        <v>616549.79</v>
      </c>
    </row>
    <row r="5028" spans="1:12" ht="21">
      <c r="A5028" s="1372">
        <v>45535</v>
      </c>
      <c r="B5028" s="1373" t="s">
        <v>2397</v>
      </c>
      <c r="C5028" s="1373" t="s">
        <v>2467</v>
      </c>
      <c r="D5028" s="1373" t="s">
        <v>2468</v>
      </c>
      <c r="E5028" s="1373" t="s">
        <v>1162</v>
      </c>
      <c r="F5028" s="1373" t="s">
        <v>2375</v>
      </c>
      <c r="G5028" s="1375"/>
      <c r="H5028" s="1375"/>
      <c r="I5028" s="1375"/>
      <c r="J5028" s="1375"/>
      <c r="K5028" s="1375"/>
      <c r="L5028" s="1375"/>
    </row>
    <row r="5029" spans="1:12" ht="21">
      <c r="A5029" s="1372">
        <v>45535</v>
      </c>
      <c r="B5029" s="1373" t="s">
        <v>2397</v>
      </c>
      <c r="C5029" s="1373" t="s">
        <v>2467</v>
      </c>
      <c r="D5029" s="1373" t="s">
        <v>2468</v>
      </c>
      <c r="E5029" s="1373" t="s">
        <v>1163</v>
      </c>
      <c r="F5029" s="1373" t="s">
        <v>2376</v>
      </c>
      <c r="G5029" s="1375"/>
      <c r="H5029" s="1375"/>
      <c r="I5029" s="1375"/>
      <c r="J5029" s="1375"/>
      <c r="K5029" s="1375"/>
      <c r="L5029" s="1375"/>
    </row>
    <row r="5030" spans="1:12" ht="21">
      <c r="A5030" s="1372">
        <v>45535</v>
      </c>
      <c r="B5030" s="1373" t="s">
        <v>2397</v>
      </c>
      <c r="C5030" s="1373" t="s">
        <v>2467</v>
      </c>
      <c r="D5030" s="1373" t="s">
        <v>2468</v>
      </c>
      <c r="E5030" s="1373" t="s">
        <v>1164</v>
      </c>
      <c r="F5030" s="1373" t="s">
        <v>2377</v>
      </c>
      <c r="G5030" s="1375"/>
      <c r="H5030" s="1375"/>
      <c r="I5030" s="1375"/>
      <c r="J5030" s="1375"/>
      <c r="K5030" s="1375"/>
      <c r="L5030" s="1375"/>
    </row>
    <row r="5031" spans="1:12" ht="21">
      <c r="A5031" s="1372">
        <v>45535</v>
      </c>
      <c r="B5031" s="1373" t="s">
        <v>2397</v>
      </c>
      <c r="C5031" s="1373" t="s">
        <v>2467</v>
      </c>
      <c r="D5031" s="1373" t="s">
        <v>2468</v>
      </c>
      <c r="E5031" s="1373" t="s">
        <v>1165</v>
      </c>
      <c r="F5031" s="1373" t="s">
        <v>2378</v>
      </c>
      <c r="G5031" s="1375"/>
      <c r="H5031" s="1375"/>
      <c r="I5031" s="1375"/>
      <c r="J5031" s="1375"/>
      <c r="K5031" s="1375"/>
      <c r="L5031" s="1375"/>
    </row>
    <row r="5032" spans="1:12" ht="21">
      <c r="A5032" s="1372">
        <v>45535</v>
      </c>
      <c r="B5032" s="1373" t="s">
        <v>2397</v>
      </c>
      <c r="C5032" s="1373" t="s">
        <v>2467</v>
      </c>
      <c r="D5032" s="1373" t="s">
        <v>2468</v>
      </c>
      <c r="E5032" s="1373" t="s">
        <v>1166</v>
      </c>
      <c r="F5032" s="1373" t="s">
        <v>2379</v>
      </c>
      <c r="G5032" s="1375"/>
      <c r="H5032" s="1375"/>
      <c r="I5032" s="1375"/>
      <c r="J5032" s="1375"/>
      <c r="K5032" s="1375"/>
      <c r="L5032" s="1375"/>
    </row>
    <row r="5033" spans="1:12" ht="21">
      <c r="A5033" s="1372">
        <v>45535</v>
      </c>
      <c r="B5033" s="1373" t="s">
        <v>2397</v>
      </c>
      <c r="C5033" s="1373" t="s">
        <v>2467</v>
      </c>
      <c r="D5033" s="1373" t="s">
        <v>2468</v>
      </c>
      <c r="E5033" s="1373" t="s">
        <v>1167</v>
      </c>
      <c r="F5033" s="1373" t="s">
        <v>2380</v>
      </c>
      <c r="G5033" s="1375"/>
      <c r="H5033" s="1375"/>
      <c r="I5033" s="1375"/>
      <c r="J5033" s="1375"/>
      <c r="K5033" s="1375"/>
      <c r="L5033" s="1375"/>
    </row>
    <row r="5034" spans="1:12" ht="21">
      <c r="A5034" s="1372">
        <v>45535</v>
      </c>
      <c r="B5034" s="1373" t="s">
        <v>2397</v>
      </c>
      <c r="C5034" s="1373" t="s">
        <v>2467</v>
      </c>
      <c r="D5034" s="1373" t="s">
        <v>2468</v>
      </c>
      <c r="E5034" s="1373" t="s">
        <v>1168</v>
      </c>
      <c r="F5034" s="1373" t="s">
        <v>2381</v>
      </c>
      <c r="G5034" s="1374">
        <v>217940</v>
      </c>
      <c r="H5034" s="1374">
        <v>0</v>
      </c>
      <c r="I5034" s="1374">
        <v>3125496.21</v>
      </c>
      <c r="J5034" s="1374">
        <v>0</v>
      </c>
      <c r="K5034" s="1374">
        <v>217940</v>
      </c>
      <c r="L5034" s="1374">
        <v>3125496.21</v>
      </c>
    </row>
    <row r="5035" spans="1:12" ht="21">
      <c r="A5035" s="1372">
        <v>45535</v>
      </c>
      <c r="B5035" s="1373" t="s">
        <v>2397</v>
      </c>
      <c r="C5035" s="1373" t="s">
        <v>2467</v>
      </c>
      <c r="D5035" s="1373" t="s">
        <v>2468</v>
      </c>
      <c r="E5035" s="1373" t="s">
        <v>1169</v>
      </c>
      <c r="F5035" s="1373" t="s">
        <v>391</v>
      </c>
      <c r="G5035" s="1375"/>
      <c r="H5035" s="1375"/>
      <c r="I5035" s="1375"/>
      <c r="J5035" s="1375"/>
      <c r="K5035" s="1375"/>
      <c r="L5035" s="1375"/>
    </row>
    <row r="5036" spans="1:12" ht="21">
      <c r="A5036" s="1372">
        <v>45535</v>
      </c>
      <c r="B5036" s="1373" t="s">
        <v>2397</v>
      </c>
      <c r="C5036" s="1373" t="s">
        <v>2469</v>
      </c>
      <c r="D5036" s="1373" t="s">
        <v>2470</v>
      </c>
      <c r="E5036" s="1373" t="s">
        <v>462</v>
      </c>
      <c r="F5036" s="1373" t="s">
        <v>2</v>
      </c>
      <c r="G5036" s="1374">
        <v>220377</v>
      </c>
      <c r="H5036" s="1374">
        <v>221306</v>
      </c>
      <c r="I5036" s="1374">
        <v>1055</v>
      </c>
      <c r="J5036" s="1374">
        <v>0</v>
      </c>
      <c r="K5036" s="1374">
        <v>-929</v>
      </c>
      <c r="L5036" s="1374">
        <v>1055</v>
      </c>
    </row>
    <row r="5037" spans="1:12" ht="21">
      <c r="A5037" s="1372">
        <v>45535</v>
      </c>
      <c r="B5037" s="1373" t="s">
        <v>2397</v>
      </c>
      <c r="C5037" s="1373" t="s">
        <v>2469</v>
      </c>
      <c r="D5037" s="1373" t="s">
        <v>2470</v>
      </c>
      <c r="E5037" s="1373" t="s">
        <v>463</v>
      </c>
      <c r="F5037" s="1373" t="s">
        <v>3</v>
      </c>
      <c r="G5037" s="1375"/>
      <c r="H5037" s="1375"/>
      <c r="I5037" s="1375"/>
      <c r="J5037" s="1375"/>
      <c r="K5037" s="1375"/>
      <c r="L5037" s="1375"/>
    </row>
    <row r="5038" spans="1:12" ht="21">
      <c r="A5038" s="1372">
        <v>45535</v>
      </c>
      <c r="B5038" s="1373" t="s">
        <v>2397</v>
      </c>
      <c r="C5038" s="1373" t="s">
        <v>2469</v>
      </c>
      <c r="D5038" s="1373" t="s">
        <v>2470</v>
      </c>
      <c r="E5038" s="1373" t="s">
        <v>464</v>
      </c>
      <c r="F5038" s="1373" t="s">
        <v>4</v>
      </c>
      <c r="G5038" s="1375"/>
      <c r="H5038" s="1375"/>
      <c r="I5038" s="1375"/>
      <c r="J5038" s="1375"/>
      <c r="K5038" s="1375"/>
      <c r="L5038" s="1375"/>
    </row>
    <row r="5039" spans="1:12" ht="21">
      <c r="A5039" s="1372">
        <v>45535</v>
      </c>
      <c r="B5039" s="1373" t="s">
        <v>2397</v>
      </c>
      <c r="C5039" s="1373" t="s">
        <v>2469</v>
      </c>
      <c r="D5039" s="1373" t="s">
        <v>2470</v>
      </c>
      <c r="E5039" s="1373" t="s">
        <v>465</v>
      </c>
      <c r="F5039" s="1373" t="s">
        <v>5</v>
      </c>
      <c r="G5039" s="1375"/>
      <c r="H5039" s="1375"/>
      <c r="I5039" s="1375"/>
      <c r="J5039" s="1375"/>
      <c r="K5039" s="1375"/>
      <c r="L5039" s="1375"/>
    </row>
    <row r="5040" spans="1:12" ht="21">
      <c r="A5040" s="1372">
        <v>45535</v>
      </c>
      <c r="B5040" s="1373" t="s">
        <v>2397</v>
      </c>
      <c r="C5040" s="1373" t="s">
        <v>2469</v>
      </c>
      <c r="D5040" s="1373" t="s">
        <v>2470</v>
      </c>
      <c r="E5040" s="1373" t="s">
        <v>466</v>
      </c>
      <c r="F5040" s="1373" t="s">
        <v>1651</v>
      </c>
      <c r="G5040" s="1375"/>
      <c r="H5040" s="1375"/>
      <c r="I5040" s="1375"/>
      <c r="J5040" s="1375"/>
      <c r="K5040" s="1375"/>
      <c r="L5040" s="1375"/>
    </row>
    <row r="5041" spans="1:12" ht="21">
      <c r="A5041" s="1372">
        <v>45535</v>
      </c>
      <c r="B5041" s="1373" t="s">
        <v>2397</v>
      </c>
      <c r="C5041" s="1373" t="s">
        <v>2469</v>
      </c>
      <c r="D5041" s="1373" t="s">
        <v>2470</v>
      </c>
      <c r="E5041" s="1373" t="s">
        <v>467</v>
      </c>
      <c r="F5041" s="1373" t="s">
        <v>1652</v>
      </c>
      <c r="G5041" s="1374">
        <v>0</v>
      </c>
      <c r="H5041" s="1374">
        <v>72225</v>
      </c>
      <c r="I5041" s="1374">
        <v>568152</v>
      </c>
      <c r="J5041" s="1374">
        <v>0</v>
      </c>
      <c r="K5041" s="1374">
        <v>-72225</v>
      </c>
      <c r="L5041" s="1374">
        <v>568152</v>
      </c>
    </row>
    <row r="5042" spans="1:12" ht="21">
      <c r="A5042" s="1372">
        <v>45535</v>
      </c>
      <c r="B5042" s="1373" t="s">
        <v>2397</v>
      </c>
      <c r="C5042" s="1373" t="s">
        <v>2469</v>
      </c>
      <c r="D5042" s="1373" t="s">
        <v>2470</v>
      </c>
      <c r="E5042" s="1373" t="s">
        <v>1721</v>
      </c>
      <c r="F5042" s="1373" t="s">
        <v>1722</v>
      </c>
      <c r="G5042" s="1375"/>
      <c r="H5042" s="1375"/>
      <c r="I5042" s="1375"/>
      <c r="J5042" s="1375"/>
      <c r="K5042" s="1375"/>
      <c r="L5042" s="1375"/>
    </row>
    <row r="5043" spans="1:12" ht="21">
      <c r="A5043" s="1372">
        <v>45535</v>
      </c>
      <c r="B5043" s="1373" t="s">
        <v>2397</v>
      </c>
      <c r="C5043" s="1373" t="s">
        <v>2469</v>
      </c>
      <c r="D5043" s="1373" t="s">
        <v>2470</v>
      </c>
      <c r="E5043" s="1373" t="s">
        <v>1723</v>
      </c>
      <c r="F5043" s="1373" t="s">
        <v>1724</v>
      </c>
      <c r="G5043" s="1375"/>
      <c r="H5043" s="1375"/>
      <c r="I5043" s="1375"/>
      <c r="J5043" s="1375"/>
      <c r="K5043" s="1375"/>
      <c r="L5043" s="1375"/>
    </row>
    <row r="5044" spans="1:12" ht="21">
      <c r="A5044" s="1372">
        <v>45535</v>
      </c>
      <c r="B5044" s="1373" t="s">
        <v>2397</v>
      </c>
      <c r="C5044" s="1373" t="s">
        <v>2469</v>
      </c>
      <c r="D5044" s="1373" t="s">
        <v>2470</v>
      </c>
      <c r="E5044" s="1373" t="s">
        <v>468</v>
      </c>
      <c r="F5044" s="1373" t="s">
        <v>1725</v>
      </c>
      <c r="G5044" s="1375"/>
      <c r="H5044" s="1375"/>
      <c r="I5044" s="1375"/>
      <c r="J5044" s="1375"/>
      <c r="K5044" s="1375"/>
      <c r="L5044" s="1375"/>
    </row>
    <row r="5045" spans="1:12" ht="21">
      <c r="A5045" s="1372">
        <v>45535</v>
      </c>
      <c r="B5045" s="1373" t="s">
        <v>2397</v>
      </c>
      <c r="C5045" s="1373" t="s">
        <v>2469</v>
      </c>
      <c r="D5045" s="1373" t="s">
        <v>2470</v>
      </c>
      <c r="E5045" s="1373" t="s">
        <v>469</v>
      </c>
      <c r="F5045" s="1373" t="s">
        <v>6</v>
      </c>
      <c r="G5045" s="1375"/>
      <c r="H5045" s="1375"/>
      <c r="I5045" s="1375"/>
      <c r="J5045" s="1375"/>
      <c r="K5045" s="1375"/>
      <c r="L5045" s="1375"/>
    </row>
    <row r="5046" spans="1:12" ht="21">
      <c r="A5046" s="1372">
        <v>45535</v>
      </c>
      <c r="B5046" s="1373" t="s">
        <v>2397</v>
      </c>
      <c r="C5046" s="1373" t="s">
        <v>2469</v>
      </c>
      <c r="D5046" s="1373" t="s">
        <v>2470</v>
      </c>
      <c r="E5046" s="1373" t="s">
        <v>470</v>
      </c>
      <c r="F5046" s="1373" t="s">
        <v>1726</v>
      </c>
      <c r="G5046" s="1374">
        <v>0</v>
      </c>
      <c r="H5046" s="1374">
        <v>0</v>
      </c>
      <c r="I5046" s="1374">
        <v>3234.69</v>
      </c>
      <c r="J5046" s="1374">
        <v>0</v>
      </c>
      <c r="K5046" s="1374">
        <v>0</v>
      </c>
      <c r="L5046" s="1374">
        <v>3234.69</v>
      </c>
    </row>
    <row r="5047" spans="1:12" ht="21">
      <c r="A5047" s="1372">
        <v>45535</v>
      </c>
      <c r="B5047" s="1373" t="s">
        <v>2397</v>
      </c>
      <c r="C5047" s="1373" t="s">
        <v>2469</v>
      </c>
      <c r="D5047" s="1373" t="s">
        <v>2470</v>
      </c>
      <c r="E5047" s="1373" t="s">
        <v>471</v>
      </c>
      <c r="F5047" s="1373" t="s">
        <v>1653</v>
      </c>
      <c r="G5047" s="1375"/>
      <c r="H5047" s="1375"/>
      <c r="I5047" s="1375"/>
      <c r="J5047" s="1375"/>
      <c r="K5047" s="1375"/>
      <c r="L5047" s="1375"/>
    </row>
    <row r="5048" spans="1:12" ht="21">
      <c r="A5048" s="1372">
        <v>45535</v>
      </c>
      <c r="B5048" s="1373" t="s">
        <v>2397</v>
      </c>
      <c r="C5048" s="1373" t="s">
        <v>2469</v>
      </c>
      <c r="D5048" s="1373" t="s">
        <v>2470</v>
      </c>
      <c r="E5048" s="1373" t="s">
        <v>472</v>
      </c>
      <c r="F5048" s="1373" t="s">
        <v>430</v>
      </c>
      <c r="G5048" s="1375"/>
      <c r="H5048" s="1375"/>
      <c r="I5048" s="1375"/>
      <c r="J5048" s="1375"/>
      <c r="K5048" s="1375"/>
      <c r="L5048" s="1375"/>
    </row>
    <row r="5049" spans="1:12" ht="21">
      <c r="A5049" s="1372">
        <v>45535</v>
      </c>
      <c r="B5049" s="1373" t="s">
        <v>2397</v>
      </c>
      <c r="C5049" s="1373" t="s">
        <v>2469</v>
      </c>
      <c r="D5049" s="1373" t="s">
        <v>2470</v>
      </c>
      <c r="E5049" s="1373" t="s">
        <v>473</v>
      </c>
      <c r="F5049" s="1373" t="s">
        <v>431</v>
      </c>
      <c r="G5049" s="1375"/>
      <c r="H5049" s="1375"/>
      <c r="I5049" s="1375"/>
      <c r="J5049" s="1375"/>
      <c r="K5049" s="1375"/>
      <c r="L5049" s="1375"/>
    </row>
    <row r="5050" spans="1:12" ht="21">
      <c r="A5050" s="1372">
        <v>45535</v>
      </c>
      <c r="B5050" s="1373" t="s">
        <v>2397</v>
      </c>
      <c r="C5050" s="1373" t="s">
        <v>2469</v>
      </c>
      <c r="D5050" s="1373" t="s">
        <v>2470</v>
      </c>
      <c r="E5050" s="1373" t="s">
        <v>474</v>
      </c>
      <c r="F5050" s="1373" t="s">
        <v>1654</v>
      </c>
      <c r="G5050" s="1375"/>
      <c r="H5050" s="1375"/>
      <c r="I5050" s="1375"/>
      <c r="J5050" s="1375"/>
      <c r="K5050" s="1375"/>
      <c r="L5050" s="1375"/>
    </row>
    <row r="5051" spans="1:12" ht="21">
      <c r="A5051" s="1372">
        <v>45535</v>
      </c>
      <c r="B5051" s="1373" t="s">
        <v>2397</v>
      </c>
      <c r="C5051" s="1373" t="s">
        <v>2469</v>
      </c>
      <c r="D5051" s="1373" t="s">
        <v>2470</v>
      </c>
      <c r="E5051" s="1373" t="s">
        <v>475</v>
      </c>
      <c r="F5051" s="1373" t="s">
        <v>2173</v>
      </c>
      <c r="G5051" s="1375"/>
      <c r="H5051" s="1375"/>
      <c r="I5051" s="1375"/>
      <c r="J5051" s="1375"/>
      <c r="K5051" s="1375"/>
      <c r="L5051" s="1375"/>
    </row>
    <row r="5052" spans="1:12" ht="21">
      <c r="A5052" s="1372">
        <v>45535</v>
      </c>
      <c r="B5052" s="1373" t="s">
        <v>2397</v>
      </c>
      <c r="C5052" s="1373" t="s">
        <v>2469</v>
      </c>
      <c r="D5052" s="1373" t="s">
        <v>2470</v>
      </c>
      <c r="E5052" s="1373" t="s">
        <v>476</v>
      </c>
      <c r="F5052" s="1373" t="s">
        <v>1655</v>
      </c>
      <c r="G5052" s="1375"/>
      <c r="H5052" s="1375"/>
      <c r="I5052" s="1375"/>
      <c r="J5052" s="1375"/>
      <c r="K5052" s="1375"/>
      <c r="L5052" s="1375"/>
    </row>
    <row r="5053" spans="1:12" ht="21">
      <c r="A5053" s="1372">
        <v>45535</v>
      </c>
      <c r="B5053" s="1373" t="s">
        <v>2397</v>
      </c>
      <c r="C5053" s="1373" t="s">
        <v>2469</v>
      </c>
      <c r="D5053" s="1373" t="s">
        <v>2470</v>
      </c>
      <c r="E5053" s="1373" t="s">
        <v>477</v>
      </c>
      <c r="F5053" s="1373" t="s">
        <v>1415</v>
      </c>
      <c r="G5053" s="1375"/>
      <c r="H5053" s="1375"/>
      <c r="I5053" s="1375"/>
      <c r="J5053" s="1375"/>
      <c r="K5053" s="1375"/>
      <c r="L5053" s="1375"/>
    </row>
    <row r="5054" spans="1:12" ht="21">
      <c r="A5054" s="1372">
        <v>45535</v>
      </c>
      <c r="B5054" s="1373" t="s">
        <v>2397</v>
      </c>
      <c r="C5054" s="1373" t="s">
        <v>2469</v>
      </c>
      <c r="D5054" s="1373" t="s">
        <v>2470</v>
      </c>
      <c r="E5054" s="1373" t="s">
        <v>478</v>
      </c>
      <c r="F5054" s="1373" t="s">
        <v>1656</v>
      </c>
      <c r="G5054" s="1374">
        <v>9259627.5</v>
      </c>
      <c r="H5054" s="1374">
        <v>12715456.880000001</v>
      </c>
      <c r="I5054" s="1374">
        <v>9815136.5600000005</v>
      </c>
      <c r="J5054" s="1374">
        <v>0</v>
      </c>
      <c r="K5054" s="1374">
        <v>-3455829.38</v>
      </c>
      <c r="L5054" s="1374">
        <v>9815136.5600000005</v>
      </c>
    </row>
    <row r="5055" spans="1:12" ht="21">
      <c r="A5055" s="1372">
        <v>45535</v>
      </c>
      <c r="B5055" s="1373" t="s">
        <v>2397</v>
      </c>
      <c r="C5055" s="1373" t="s">
        <v>2469</v>
      </c>
      <c r="D5055" s="1373" t="s">
        <v>2470</v>
      </c>
      <c r="E5055" s="1373" t="s">
        <v>479</v>
      </c>
      <c r="F5055" s="1373" t="s">
        <v>432</v>
      </c>
      <c r="G5055" s="1374">
        <v>100</v>
      </c>
      <c r="H5055" s="1374">
        <v>559414.80000000005</v>
      </c>
      <c r="I5055" s="1374">
        <v>4559647.9400000004</v>
      </c>
      <c r="J5055" s="1374">
        <v>0</v>
      </c>
      <c r="K5055" s="1374">
        <v>-559314.80000000005</v>
      </c>
      <c r="L5055" s="1374">
        <v>4559647.9400000004</v>
      </c>
    </row>
    <row r="5056" spans="1:12" ht="21">
      <c r="A5056" s="1372">
        <v>45535</v>
      </c>
      <c r="B5056" s="1373" t="s">
        <v>2397</v>
      </c>
      <c r="C5056" s="1373" t="s">
        <v>2469</v>
      </c>
      <c r="D5056" s="1373" t="s">
        <v>2470</v>
      </c>
      <c r="E5056" s="1373" t="s">
        <v>480</v>
      </c>
      <c r="F5056" s="1373" t="s">
        <v>433</v>
      </c>
      <c r="G5056" s="1374">
        <v>6742</v>
      </c>
      <c r="H5056" s="1374">
        <v>0</v>
      </c>
      <c r="I5056" s="1374">
        <v>3115512.94</v>
      </c>
      <c r="J5056" s="1374">
        <v>0</v>
      </c>
      <c r="K5056" s="1374">
        <v>6742</v>
      </c>
      <c r="L5056" s="1374">
        <v>3115512.94</v>
      </c>
    </row>
    <row r="5057" spans="1:12" ht="21">
      <c r="A5057" s="1372">
        <v>45535</v>
      </c>
      <c r="B5057" s="1373" t="s">
        <v>2397</v>
      </c>
      <c r="C5057" s="1373" t="s">
        <v>2469</v>
      </c>
      <c r="D5057" s="1373" t="s">
        <v>2470</v>
      </c>
      <c r="E5057" s="1373" t="s">
        <v>481</v>
      </c>
      <c r="F5057" s="1373" t="s">
        <v>1657</v>
      </c>
      <c r="G5057" s="1374">
        <v>0</v>
      </c>
      <c r="H5057" s="1374">
        <v>263008.55</v>
      </c>
      <c r="I5057" s="1374">
        <v>966038.89</v>
      </c>
      <c r="J5057" s="1374">
        <v>0</v>
      </c>
      <c r="K5057" s="1374">
        <v>-263008.55</v>
      </c>
      <c r="L5057" s="1374">
        <v>966038.89</v>
      </c>
    </row>
    <row r="5058" spans="1:12" ht="21">
      <c r="A5058" s="1372">
        <v>45535</v>
      </c>
      <c r="B5058" s="1373" t="s">
        <v>2397</v>
      </c>
      <c r="C5058" s="1373" t="s">
        <v>2469</v>
      </c>
      <c r="D5058" s="1373" t="s">
        <v>2470</v>
      </c>
      <c r="E5058" s="1373" t="s">
        <v>482</v>
      </c>
      <c r="F5058" s="1373" t="s">
        <v>1658</v>
      </c>
      <c r="G5058" s="1374">
        <v>0</v>
      </c>
      <c r="H5058" s="1374">
        <v>0</v>
      </c>
      <c r="I5058" s="1374">
        <v>337218.83</v>
      </c>
      <c r="J5058" s="1374">
        <v>0</v>
      </c>
      <c r="K5058" s="1374">
        <v>0</v>
      </c>
      <c r="L5058" s="1374">
        <v>337218.83</v>
      </c>
    </row>
    <row r="5059" spans="1:12" ht="21">
      <c r="A5059" s="1372">
        <v>45535</v>
      </c>
      <c r="B5059" s="1373" t="s">
        <v>2397</v>
      </c>
      <c r="C5059" s="1373" t="s">
        <v>2469</v>
      </c>
      <c r="D5059" s="1373" t="s">
        <v>2470</v>
      </c>
      <c r="E5059" s="1373" t="s">
        <v>483</v>
      </c>
      <c r="F5059" s="1373" t="s">
        <v>434</v>
      </c>
      <c r="G5059" s="1375"/>
      <c r="H5059" s="1375"/>
      <c r="I5059" s="1375"/>
      <c r="J5059" s="1375"/>
      <c r="K5059" s="1375"/>
      <c r="L5059" s="1375"/>
    </row>
    <row r="5060" spans="1:12" ht="21">
      <c r="A5060" s="1372">
        <v>45535</v>
      </c>
      <c r="B5060" s="1373" t="s">
        <v>2397</v>
      </c>
      <c r="C5060" s="1373" t="s">
        <v>2469</v>
      </c>
      <c r="D5060" s="1373" t="s">
        <v>2470</v>
      </c>
      <c r="E5060" s="1373" t="s">
        <v>484</v>
      </c>
      <c r="F5060" s="1373" t="s">
        <v>435</v>
      </c>
      <c r="G5060" s="1375"/>
      <c r="H5060" s="1375"/>
      <c r="I5060" s="1375"/>
      <c r="J5060" s="1375"/>
      <c r="K5060" s="1375"/>
      <c r="L5060" s="1375"/>
    </row>
    <row r="5061" spans="1:12" ht="21">
      <c r="A5061" s="1372">
        <v>45535</v>
      </c>
      <c r="B5061" s="1373" t="s">
        <v>2397</v>
      </c>
      <c r="C5061" s="1373" t="s">
        <v>2469</v>
      </c>
      <c r="D5061" s="1373" t="s">
        <v>2470</v>
      </c>
      <c r="E5061" s="1373" t="s">
        <v>485</v>
      </c>
      <c r="F5061" s="1373" t="s">
        <v>1659</v>
      </c>
      <c r="G5061" s="1374">
        <v>148320</v>
      </c>
      <c r="H5061" s="1374">
        <v>0</v>
      </c>
      <c r="I5061" s="1374">
        <v>701038</v>
      </c>
      <c r="J5061" s="1374">
        <v>0</v>
      </c>
      <c r="K5061" s="1374">
        <v>148320</v>
      </c>
      <c r="L5061" s="1374">
        <v>701038</v>
      </c>
    </row>
    <row r="5062" spans="1:12" ht="21">
      <c r="A5062" s="1372">
        <v>45535</v>
      </c>
      <c r="B5062" s="1373" t="s">
        <v>2397</v>
      </c>
      <c r="C5062" s="1373" t="s">
        <v>2469</v>
      </c>
      <c r="D5062" s="1373" t="s">
        <v>2470</v>
      </c>
      <c r="E5062" s="1373" t="s">
        <v>486</v>
      </c>
      <c r="F5062" s="1373" t="s">
        <v>1660</v>
      </c>
      <c r="G5062" s="1375"/>
      <c r="H5062" s="1375"/>
      <c r="I5062" s="1375"/>
      <c r="J5062" s="1375"/>
      <c r="K5062" s="1375"/>
      <c r="L5062" s="1375"/>
    </row>
    <row r="5063" spans="1:12" ht="21">
      <c r="A5063" s="1372">
        <v>45535</v>
      </c>
      <c r="B5063" s="1373" t="s">
        <v>2397</v>
      </c>
      <c r="C5063" s="1373" t="s">
        <v>2469</v>
      </c>
      <c r="D5063" s="1373" t="s">
        <v>2470</v>
      </c>
      <c r="E5063" s="1373" t="s">
        <v>487</v>
      </c>
      <c r="F5063" s="1373" t="s">
        <v>1727</v>
      </c>
      <c r="G5063" s="1374">
        <v>0</v>
      </c>
      <c r="H5063" s="1374">
        <v>0</v>
      </c>
      <c r="I5063" s="1374">
        <v>45551</v>
      </c>
      <c r="J5063" s="1374">
        <v>0</v>
      </c>
      <c r="K5063" s="1374">
        <v>0</v>
      </c>
      <c r="L5063" s="1374">
        <v>45551</v>
      </c>
    </row>
    <row r="5064" spans="1:12" ht="21">
      <c r="A5064" s="1372">
        <v>45535</v>
      </c>
      <c r="B5064" s="1373" t="s">
        <v>2397</v>
      </c>
      <c r="C5064" s="1373" t="s">
        <v>2469</v>
      </c>
      <c r="D5064" s="1373" t="s">
        <v>2470</v>
      </c>
      <c r="E5064" s="1373" t="s">
        <v>488</v>
      </c>
      <c r="F5064" s="1373" t="s">
        <v>1661</v>
      </c>
      <c r="G5064" s="1375"/>
      <c r="H5064" s="1375"/>
      <c r="I5064" s="1375"/>
      <c r="J5064" s="1375"/>
      <c r="K5064" s="1375"/>
      <c r="L5064" s="1375"/>
    </row>
    <row r="5065" spans="1:12" ht="21">
      <c r="A5065" s="1372">
        <v>45535</v>
      </c>
      <c r="B5065" s="1373" t="s">
        <v>2397</v>
      </c>
      <c r="C5065" s="1373" t="s">
        <v>2469</v>
      </c>
      <c r="D5065" s="1373" t="s">
        <v>2470</v>
      </c>
      <c r="E5065" s="1373" t="s">
        <v>489</v>
      </c>
      <c r="F5065" s="1373" t="s">
        <v>1662</v>
      </c>
      <c r="G5065" s="1375"/>
      <c r="H5065" s="1375"/>
      <c r="I5065" s="1375"/>
      <c r="J5065" s="1375"/>
      <c r="K5065" s="1375"/>
      <c r="L5065" s="1375"/>
    </row>
    <row r="5066" spans="1:12" ht="21">
      <c r="A5066" s="1372">
        <v>45535</v>
      </c>
      <c r="B5066" s="1373" t="s">
        <v>2397</v>
      </c>
      <c r="C5066" s="1373" t="s">
        <v>2469</v>
      </c>
      <c r="D5066" s="1373" t="s">
        <v>2470</v>
      </c>
      <c r="E5066" s="1373" t="s">
        <v>1728</v>
      </c>
      <c r="F5066" s="1373" t="s">
        <v>8</v>
      </c>
      <c r="G5066" s="1375"/>
      <c r="H5066" s="1375"/>
      <c r="I5066" s="1375"/>
      <c r="J5066" s="1375"/>
      <c r="K5066" s="1375"/>
      <c r="L5066" s="1375"/>
    </row>
    <row r="5067" spans="1:12" ht="21">
      <c r="A5067" s="1372">
        <v>45535</v>
      </c>
      <c r="B5067" s="1373" t="s">
        <v>2397</v>
      </c>
      <c r="C5067" s="1373" t="s">
        <v>2469</v>
      </c>
      <c r="D5067" s="1373" t="s">
        <v>2470</v>
      </c>
      <c r="E5067" s="1373" t="s">
        <v>1729</v>
      </c>
      <c r="F5067" s="1373" t="s">
        <v>10</v>
      </c>
      <c r="G5067" s="1374">
        <v>830</v>
      </c>
      <c r="H5067" s="1374">
        <v>0</v>
      </c>
      <c r="I5067" s="1374">
        <v>10920</v>
      </c>
      <c r="J5067" s="1374">
        <v>0</v>
      </c>
      <c r="K5067" s="1374">
        <v>830</v>
      </c>
      <c r="L5067" s="1374">
        <v>10920</v>
      </c>
    </row>
    <row r="5068" spans="1:12" ht="21">
      <c r="A5068" s="1372">
        <v>45535</v>
      </c>
      <c r="B5068" s="1373" t="s">
        <v>2397</v>
      </c>
      <c r="C5068" s="1373" t="s">
        <v>2469</v>
      </c>
      <c r="D5068" s="1373" t="s">
        <v>2470</v>
      </c>
      <c r="E5068" s="1373" t="s">
        <v>1730</v>
      </c>
      <c r="F5068" s="1373" t="s">
        <v>11</v>
      </c>
      <c r="G5068" s="1375"/>
      <c r="H5068" s="1375"/>
      <c r="I5068" s="1375"/>
      <c r="J5068" s="1375"/>
      <c r="K5068" s="1375"/>
      <c r="L5068" s="1375"/>
    </row>
    <row r="5069" spans="1:12" ht="21">
      <c r="A5069" s="1372">
        <v>45535</v>
      </c>
      <c r="B5069" s="1373" t="s">
        <v>2397</v>
      </c>
      <c r="C5069" s="1373" t="s">
        <v>2469</v>
      </c>
      <c r="D5069" s="1373" t="s">
        <v>2470</v>
      </c>
      <c r="E5069" s="1373" t="s">
        <v>1731</v>
      </c>
      <c r="F5069" s="1373" t="s">
        <v>13</v>
      </c>
      <c r="G5069" s="1375"/>
      <c r="H5069" s="1375"/>
      <c r="I5069" s="1375"/>
      <c r="J5069" s="1375"/>
      <c r="K5069" s="1375"/>
      <c r="L5069" s="1375"/>
    </row>
    <row r="5070" spans="1:12" ht="21">
      <c r="A5070" s="1372">
        <v>45535</v>
      </c>
      <c r="B5070" s="1373" t="s">
        <v>2397</v>
      </c>
      <c r="C5070" s="1373" t="s">
        <v>2469</v>
      </c>
      <c r="D5070" s="1373" t="s">
        <v>2470</v>
      </c>
      <c r="E5070" s="1373" t="s">
        <v>1732</v>
      </c>
      <c r="F5070" s="1373" t="s">
        <v>1668</v>
      </c>
      <c r="G5070" s="1374">
        <v>7900</v>
      </c>
      <c r="H5070" s="1374">
        <v>44700</v>
      </c>
      <c r="I5070" s="1374">
        <v>22800</v>
      </c>
      <c r="J5070" s="1374">
        <v>0</v>
      </c>
      <c r="K5070" s="1374">
        <v>-36800</v>
      </c>
      <c r="L5070" s="1374">
        <v>22800</v>
      </c>
    </row>
    <row r="5071" spans="1:12" ht="21">
      <c r="A5071" s="1372">
        <v>45535</v>
      </c>
      <c r="B5071" s="1373" t="s">
        <v>2397</v>
      </c>
      <c r="C5071" s="1373" t="s">
        <v>2469</v>
      </c>
      <c r="D5071" s="1373" t="s">
        <v>2470</v>
      </c>
      <c r="E5071" s="1373" t="s">
        <v>1733</v>
      </c>
      <c r="F5071" s="1373" t="s">
        <v>15</v>
      </c>
      <c r="G5071" s="1374">
        <v>3030597.49</v>
      </c>
      <c r="H5071" s="1374">
        <v>3030597.49</v>
      </c>
      <c r="I5071" s="1374">
        <v>0</v>
      </c>
      <c r="J5071" s="1374">
        <v>0</v>
      </c>
      <c r="K5071" s="1374">
        <v>0</v>
      </c>
      <c r="L5071" s="1374">
        <v>0</v>
      </c>
    </row>
    <row r="5072" spans="1:12" ht="21">
      <c r="A5072" s="1372">
        <v>45535</v>
      </c>
      <c r="B5072" s="1373" t="s">
        <v>2397</v>
      </c>
      <c r="C5072" s="1373" t="s">
        <v>2469</v>
      </c>
      <c r="D5072" s="1373" t="s">
        <v>2470</v>
      </c>
      <c r="E5072" s="1373" t="s">
        <v>1734</v>
      </c>
      <c r="F5072" s="1373" t="s">
        <v>1735</v>
      </c>
      <c r="G5072" s="1374">
        <v>2043446.34</v>
      </c>
      <c r="H5072" s="1374">
        <v>2123736.31</v>
      </c>
      <c r="I5072" s="1374">
        <v>3793469.77</v>
      </c>
      <c r="J5072" s="1374">
        <v>0</v>
      </c>
      <c r="K5072" s="1374">
        <v>-80289.97</v>
      </c>
      <c r="L5072" s="1374">
        <v>3793469.77</v>
      </c>
    </row>
    <row r="5073" spans="1:12" ht="21">
      <c r="A5073" s="1372">
        <v>45535</v>
      </c>
      <c r="B5073" s="1373" t="s">
        <v>2397</v>
      </c>
      <c r="C5073" s="1373" t="s">
        <v>2469</v>
      </c>
      <c r="D5073" s="1373" t="s">
        <v>2470</v>
      </c>
      <c r="E5073" s="1373" t="s">
        <v>1736</v>
      </c>
      <c r="F5073" s="1373" t="s">
        <v>1737</v>
      </c>
      <c r="G5073" s="1374">
        <v>0</v>
      </c>
      <c r="H5073" s="1374">
        <v>3265</v>
      </c>
      <c r="I5073" s="1374">
        <v>185080.6</v>
      </c>
      <c r="J5073" s="1374">
        <v>0</v>
      </c>
      <c r="K5073" s="1374">
        <v>-3265</v>
      </c>
      <c r="L5073" s="1374">
        <v>185080.6</v>
      </c>
    </row>
    <row r="5074" spans="1:12" ht="21">
      <c r="A5074" s="1372">
        <v>45535</v>
      </c>
      <c r="B5074" s="1373" t="s">
        <v>2397</v>
      </c>
      <c r="C5074" s="1373" t="s">
        <v>2469</v>
      </c>
      <c r="D5074" s="1373" t="s">
        <v>2470</v>
      </c>
      <c r="E5074" s="1373" t="s">
        <v>1738</v>
      </c>
      <c r="F5074" s="1373" t="s">
        <v>1739</v>
      </c>
      <c r="G5074" s="1375"/>
      <c r="H5074" s="1375"/>
      <c r="I5074" s="1375"/>
      <c r="J5074" s="1375"/>
      <c r="K5074" s="1375"/>
      <c r="L5074" s="1375"/>
    </row>
    <row r="5075" spans="1:12" ht="21">
      <c r="A5075" s="1372">
        <v>45535</v>
      </c>
      <c r="B5075" s="1373" t="s">
        <v>2397</v>
      </c>
      <c r="C5075" s="1373" t="s">
        <v>2469</v>
      </c>
      <c r="D5075" s="1373" t="s">
        <v>2470</v>
      </c>
      <c r="E5075" s="1373" t="s">
        <v>1740</v>
      </c>
      <c r="F5075" s="1373" t="s">
        <v>442</v>
      </c>
      <c r="G5075" s="1374">
        <v>163838.57999999999</v>
      </c>
      <c r="H5075" s="1374">
        <v>163838.57999999999</v>
      </c>
      <c r="I5075" s="1374">
        <v>0</v>
      </c>
      <c r="J5075" s="1374">
        <v>0</v>
      </c>
      <c r="K5075" s="1374">
        <v>0</v>
      </c>
      <c r="L5075" s="1374">
        <v>0</v>
      </c>
    </row>
    <row r="5076" spans="1:12" ht="21">
      <c r="A5076" s="1372">
        <v>45535</v>
      </c>
      <c r="B5076" s="1373" t="s">
        <v>2397</v>
      </c>
      <c r="C5076" s="1373" t="s">
        <v>2469</v>
      </c>
      <c r="D5076" s="1373" t="s">
        <v>2470</v>
      </c>
      <c r="E5076" s="1373" t="s">
        <v>1741</v>
      </c>
      <c r="F5076" s="1373" t="s">
        <v>1742</v>
      </c>
      <c r="G5076" s="1374">
        <v>284517.8</v>
      </c>
      <c r="H5076" s="1374">
        <v>276853.03999999998</v>
      </c>
      <c r="I5076" s="1374">
        <v>214870.15</v>
      </c>
      <c r="J5076" s="1374">
        <v>0</v>
      </c>
      <c r="K5076" s="1374">
        <v>7664.76</v>
      </c>
      <c r="L5076" s="1374">
        <v>214870.15</v>
      </c>
    </row>
    <row r="5077" spans="1:12" ht="21">
      <c r="A5077" s="1372">
        <v>45535</v>
      </c>
      <c r="B5077" s="1373" t="s">
        <v>2397</v>
      </c>
      <c r="C5077" s="1373" t="s">
        <v>2469</v>
      </c>
      <c r="D5077" s="1373" t="s">
        <v>2470</v>
      </c>
      <c r="E5077" s="1373" t="s">
        <v>1743</v>
      </c>
      <c r="F5077" s="1373" t="s">
        <v>1744</v>
      </c>
      <c r="G5077" s="1374">
        <v>11495</v>
      </c>
      <c r="H5077" s="1374">
        <v>11495</v>
      </c>
      <c r="I5077" s="1374">
        <v>0</v>
      </c>
      <c r="J5077" s="1374">
        <v>0</v>
      </c>
      <c r="K5077" s="1374">
        <v>0</v>
      </c>
      <c r="L5077" s="1374">
        <v>0</v>
      </c>
    </row>
    <row r="5078" spans="1:12" ht="21">
      <c r="A5078" s="1372">
        <v>45535</v>
      </c>
      <c r="B5078" s="1373" t="s">
        <v>2397</v>
      </c>
      <c r="C5078" s="1373" t="s">
        <v>2469</v>
      </c>
      <c r="D5078" s="1373" t="s">
        <v>2470</v>
      </c>
      <c r="E5078" s="1373" t="s">
        <v>1745</v>
      </c>
      <c r="F5078" s="1373" t="s">
        <v>1746</v>
      </c>
      <c r="G5078" s="1375"/>
      <c r="H5078" s="1375"/>
      <c r="I5078" s="1375"/>
      <c r="J5078" s="1375"/>
      <c r="K5078" s="1375"/>
      <c r="L5078" s="1375"/>
    </row>
    <row r="5079" spans="1:12" ht="21">
      <c r="A5079" s="1372">
        <v>45535</v>
      </c>
      <c r="B5079" s="1373" t="s">
        <v>2397</v>
      </c>
      <c r="C5079" s="1373" t="s">
        <v>2469</v>
      </c>
      <c r="D5079" s="1373" t="s">
        <v>2470</v>
      </c>
      <c r="E5079" s="1373" t="s">
        <v>2166</v>
      </c>
      <c r="F5079" s="1373" t="s">
        <v>2167</v>
      </c>
      <c r="G5079" s="1375"/>
      <c r="H5079" s="1375"/>
      <c r="I5079" s="1375"/>
      <c r="J5079" s="1375"/>
      <c r="K5079" s="1375"/>
      <c r="L5079" s="1375"/>
    </row>
    <row r="5080" spans="1:12" ht="21">
      <c r="A5080" s="1372">
        <v>45535</v>
      </c>
      <c r="B5080" s="1373" t="s">
        <v>2397</v>
      </c>
      <c r="C5080" s="1373" t="s">
        <v>2469</v>
      </c>
      <c r="D5080" s="1373" t="s">
        <v>2470</v>
      </c>
      <c r="E5080" s="1373" t="s">
        <v>2168</v>
      </c>
      <c r="F5080" s="1373" t="s">
        <v>2169</v>
      </c>
      <c r="G5080" s="1375"/>
      <c r="H5080" s="1375"/>
      <c r="I5080" s="1375"/>
      <c r="J5080" s="1375"/>
      <c r="K5080" s="1375"/>
      <c r="L5080" s="1375"/>
    </row>
    <row r="5081" spans="1:12" ht="21">
      <c r="A5081" s="1372">
        <v>45535</v>
      </c>
      <c r="B5081" s="1373" t="s">
        <v>2397</v>
      </c>
      <c r="C5081" s="1373" t="s">
        <v>2469</v>
      </c>
      <c r="D5081" s="1373" t="s">
        <v>2470</v>
      </c>
      <c r="E5081" s="1373" t="s">
        <v>1747</v>
      </c>
      <c r="F5081" s="1373" t="s">
        <v>1748</v>
      </c>
      <c r="G5081" s="1374">
        <v>137674.76999999999</v>
      </c>
      <c r="H5081" s="1374">
        <v>81431.509999999995</v>
      </c>
      <c r="I5081" s="1374">
        <v>242240.03</v>
      </c>
      <c r="J5081" s="1374">
        <v>0</v>
      </c>
      <c r="K5081" s="1374">
        <v>56243.26</v>
      </c>
      <c r="L5081" s="1374">
        <v>242240.03</v>
      </c>
    </row>
    <row r="5082" spans="1:12" ht="21">
      <c r="A5082" s="1372">
        <v>45535</v>
      </c>
      <c r="B5082" s="1373" t="s">
        <v>2397</v>
      </c>
      <c r="C5082" s="1373" t="s">
        <v>2469</v>
      </c>
      <c r="D5082" s="1373" t="s">
        <v>2470</v>
      </c>
      <c r="E5082" s="1373" t="s">
        <v>1749</v>
      </c>
      <c r="F5082" s="1373" t="s">
        <v>1750</v>
      </c>
      <c r="G5082" s="1374">
        <v>104948</v>
      </c>
      <c r="H5082" s="1374">
        <v>75756.899999999994</v>
      </c>
      <c r="I5082" s="1374">
        <v>95284.31</v>
      </c>
      <c r="J5082" s="1374">
        <v>0</v>
      </c>
      <c r="K5082" s="1374">
        <v>29191.1</v>
      </c>
      <c r="L5082" s="1374">
        <v>95284.31</v>
      </c>
    </row>
    <row r="5083" spans="1:12" ht="21">
      <c r="A5083" s="1372">
        <v>45535</v>
      </c>
      <c r="B5083" s="1373" t="s">
        <v>2397</v>
      </c>
      <c r="C5083" s="1373" t="s">
        <v>2469</v>
      </c>
      <c r="D5083" s="1373" t="s">
        <v>2470</v>
      </c>
      <c r="E5083" s="1373" t="s">
        <v>1751</v>
      </c>
      <c r="F5083" s="1373" t="s">
        <v>1752</v>
      </c>
      <c r="G5083" s="1374">
        <v>0</v>
      </c>
      <c r="H5083" s="1374">
        <v>0</v>
      </c>
      <c r="I5083" s="1374">
        <v>2840</v>
      </c>
      <c r="J5083" s="1374">
        <v>0</v>
      </c>
      <c r="K5083" s="1374">
        <v>0</v>
      </c>
      <c r="L5083" s="1374">
        <v>2840</v>
      </c>
    </row>
    <row r="5084" spans="1:12" ht="21">
      <c r="A5084" s="1372">
        <v>45535</v>
      </c>
      <c r="B5084" s="1373" t="s">
        <v>2397</v>
      </c>
      <c r="C5084" s="1373" t="s">
        <v>2469</v>
      </c>
      <c r="D5084" s="1373" t="s">
        <v>2470</v>
      </c>
      <c r="E5084" s="1373" t="s">
        <v>1753</v>
      </c>
      <c r="F5084" s="1373" t="s">
        <v>1754</v>
      </c>
      <c r="G5084" s="1375"/>
      <c r="H5084" s="1375"/>
      <c r="I5084" s="1375"/>
      <c r="J5084" s="1375"/>
      <c r="K5084" s="1375"/>
      <c r="L5084" s="1375"/>
    </row>
    <row r="5085" spans="1:12" ht="21">
      <c r="A5085" s="1372">
        <v>45535</v>
      </c>
      <c r="B5085" s="1373" t="s">
        <v>2397</v>
      </c>
      <c r="C5085" s="1373" t="s">
        <v>2469</v>
      </c>
      <c r="D5085" s="1373" t="s">
        <v>2470</v>
      </c>
      <c r="E5085" s="1373" t="s">
        <v>1755</v>
      </c>
      <c r="F5085" s="1373" t="s">
        <v>1669</v>
      </c>
      <c r="G5085" s="1374">
        <v>11601</v>
      </c>
      <c r="H5085" s="1374">
        <v>0</v>
      </c>
      <c r="I5085" s="1374">
        <v>28228.5</v>
      </c>
      <c r="J5085" s="1374">
        <v>0</v>
      </c>
      <c r="K5085" s="1374">
        <v>11601</v>
      </c>
      <c r="L5085" s="1374">
        <v>28228.5</v>
      </c>
    </row>
    <row r="5086" spans="1:12" ht="21">
      <c r="A5086" s="1372">
        <v>45535</v>
      </c>
      <c r="B5086" s="1373" t="s">
        <v>2397</v>
      </c>
      <c r="C5086" s="1373" t="s">
        <v>2469</v>
      </c>
      <c r="D5086" s="1373" t="s">
        <v>2470</v>
      </c>
      <c r="E5086" s="1373" t="s">
        <v>1756</v>
      </c>
      <c r="F5086" s="1373" t="s">
        <v>18</v>
      </c>
      <c r="G5086" s="1374">
        <v>1888</v>
      </c>
      <c r="H5086" s="1374">
        <v>0</v>
      </c>
      <c r="I5086" s="1374">
        <v>37836.5</v>
      </c>
      <c r="J5086" s="1374">
        <v>0</v>
      </c>
      <c r="K5086" s="1374">
        <v>1888</v>
      </c>
      <c r="L5086" s="1374">
        <v>37836.5</v>
      </c>
    </row>
    <row r="5087" spans="1:12" ht="21">
      <c r="A5087" s="1372">
        <v>45535</v>
      </c>
      <c r="B5087" s="1373" t="s">
        <v>2397</v>
      </c>
      <c r="C5087" s="1373" t="s">
        <v>2469</v>
      </c>
      <c r="D5087" s="1373" t="s">
        <v>2470</v>
      </c>
      <c r="E5087" s="1373" t="s">
        <v>1757</v>
      </c>
      <c r="F5087" s="1373" t="s">
        <v>1670</v>
      </c>
      <c r="G5087" s="1374">
        <v>1288</v>
      </c>
      <c r="H5087" s="1374">
        <v>0</v>
      </c>
      <c r="I5087" s="1374">
        <v>22084</v>
      </c>
      <c r="J5087" s="1374">
        <v>0</v>
      </c>
      <c r="K5087" s="1374">
        <v>1288</v>
      </c>
      <c r="L5087" s="1374">
        <v>22084</v>
      </c>
    </row>
    <row r="5088" spans="1:12" ht="21">
      <c r="A5088" s="1372">
        <v>45535</v>
      </c>
      <c r="B5088" s="1373" t="s">
        <v>2397</v>
      </c>
      <c r="C5088" s="1373" t="s">
        <v>2469</v>
      </c>
      <c r="D5088" s="1373" t="s">
        <v>2470</v>
      </c>
      <c r="E5088" s="1373" t="s">
        <v>1758</v>
      </c>
      <c r="F5088" s="1373" t="s">
        <v>1671</v>
      </c>
      <c r="G5088" s="1375"/>
      <c r="H5088" s="1375"/>
      <c r="I5088" s="1375"/>
      <c r="J5088" s="1375"/>
      <c r="K5088" s="1375"/>
      <c r="L5088" s="1375"/>
    </row>
    <row r="5089" spans="1:12" ht="21">
      <c r="A5089" s="1372">
        <v>45535</v>
      </c>
      <c r="B5089" s="1373" t="s">
        <v>2397</v>
      </c>
      <c r="C5089" s="1373" t="s">
        <v>2469</v>
      </c>
      <c r="D5089" s="1373" t="s">
        <v>2470</v>
      </c>
      <c r="E5089" s="1373" t="s">
        <v>1759</v>
      </c>
      <c r="F5089" s="1373" t="s">
        <v>1428</v>
      </c>
      <c r="G5089" s="1374">
        <v>734532.5</v>
      </c>
      <c r="H5089" s="1374">
        <v>587721.66</v>
      </c>
      <c r="I5089" s="1374">
        <v>1348963.5</v>
      </c>
      <c r="J5089" s="1374">
        <v>0</v>
      </c>
      <c r="K5089" s="1374">
        <v>146810.84</v>
      </c>
      <c r="L5089" s="1374">
        <v>1348963.5</v>
      </c>
    </row>
    <row r="5090" spans="1:12" ht="21">
      <c r="A5090" s="1372">
        <v>45535</v>
      </c>
      <c r="B5090" s="1373" t="s">
        <v>2397</v>
      </c>
      <c r="C5090" s="1373" t="s">
        <v>2469</v>
      </c>
      <c r="D5090" s="1373" t="s">
        <v>2470</v>
      </c>
      <c r="E5090" s="1373" t="s">
        <v>1760</v>
      </c>
      <c r="F5090" s="1373" t="s">
        <v>1672</v>
      </c>
      <c r="G5090" s="1374">
        <v>94156.4</v>
      </c>
      <c r="H5090" s="1374">
        <v>95876.04</v>
      </c>
      <c r="I5090" s="1374">
        <v>335002.86</v>
      </c>
      <c r="J5090" s="1374">
        <v>0</v>
      </c>
      <c r="K5090" s="1374">
        <v>-1719.64</v>
      </c>
      <c r="L5090" s="1374">
        <v>335002.86</v>
      </c>
    </row>
    <row r="5091" spans="1:12" ht="21">
      <c r="A5091" s="1372">
        <v>45535</v>
      </c>
      <c r="B5091" s="1373" t="s">
        <v>2397</v>
      </c>
      <c r="C5091" s="1373" t="s">
        <v>2469</v>
      </c>
      <c r="D5091" s="1373" t="s">
        <v>2470</v>
      </c>
      <c r="E5091" s="1373" t="s">
        <v>1761</v>
      </c>
      <c r="F5091" s="1373" t="s">
        <v>1762</v>
      </c>
      <c r="G5091" s="1374">
        <v>1430</v>
      </c>
      <c r="H5091" s="1374">
        <v>1430</v>
      </c>
      <c r="I5091" s="1374">
        <v>0</v>
      </c>
      <c r="J5091" s="1374">
        <v>0</v>
      </c>
      <c r="K5091" s="1374">
        <v>0</v>
      </c>
      <c r="L5091" s="1374">
        <v>0</v>
      </c>
    </row>
    <row r="5092" spans="1:12" ht="21">
      <c r="A5092" s="1372">
        <v>45535</v>
      </c>
      <c r="B5092" s="1373" t="s">
        <v>2397</v>
      </c>
      <c r="C5092" s="1373" t="s">
        <v>2469</v>
      </c>
      <c r="D5092" s="1373" t="s">
        <v>2470</v>
      </c>
      <c r="E5092" s="1373" t="s">
        <v>1763</v>
      </c>
      <c r="F5092" s="1373" t="s">
        <v>1764</v>
      </c>
      <c r="G5092" s="1375"/>
      <c r="H5092" s="1375"/>
      <c r="I5092" s="1375"/>
      <c r="J5092" s="1375"/>
      <c r="K5092" s="1375"/>
      <c r="L5092" s="1375"/>
    </row>
    <row r="5093" spans="1:12" ht="21">
      <c r="A5093" s="1372">
        <v>45535</v>
      </c>
      <c r="B5093" s="1373" t="s">
        <v>2397</v>
      </c>
      <c r="C5093" s="1373" t="s">
        <v>2469</v>
      </c>
      <c r="D5093" s="1373" t="s">
        <v>2470</v>
      </c>
      <c r="E5093" s="1373" t="s">
        <v>1765</v>
      </c>
      <c r="F5093" s="1373" t="s">
        <v>1766</v>
      </c>
      <c r="G5093" s="1375"/>
      <c r="H5093" s="1375"/>
      <c r="I5093" s="1375"/>
      <c r="J5093" s="1375"/>
      <c r="K5093" s="1375"/>
      <c r="L5093" s="1375"/>
    </row>
    <row r="5094" spans="1:12" ht="21">
      <c r="A5094" s="1372">
        <v>45535</v>
      </c>
      <c r="B5094" s="1373" t="s">
        <v>2397</v>
      </c>
      <c r="C5094" s="1373" t="s">
        <v>2469</v>
      </c>
      <c r="D5094" s="1373" t="s">
        <v>2470</v>
      </c>
      <c r="E5094" s="1373" t="s">
        <v>1767</v>
      </c>
      <c r="F5094" s="1373" t="s">
        <v>1768</v>
      </c>
      <c r="G5094" s="1375"/>
      <c r="H5094" s="1375"/>
      <c r="I5094" s="1375"/>
      <c r="J5094" s="1375"/>
      <c r="K5094" s="1375"/>
      <c r="L5094" s="1375"/>
    </row>
    <row r="5095" spans="1:12" ht="21">
      <c r="A5095" s="1372">
        <v>45535</v>
      </c>
      <c r="B5095" s="1373" t="s">
        <v>2397</v>
      </c>
      <c r="C5095" s="1373" t="s">
        <v>2469</v>
      </c>
      <c r="D5095" s="1373" t="s">
        <v>2470</v>
      </c>
      <c r="E5095" s="1373" t="s">
        <v>1769</v>
      </c>
      <c r="F5095" s="1373" t="s">
        <v>1770</v>
      </c>
      <c r="G5095" s="1375"/>
      <c r="H5095" s="1375"/>
      <c r="I5095" s="1375"/>
      <c r="J5095" s="1375"/>
      <c r="K5095" s="1375"/>
      <c r="L5095" s="1375"/>
    </row>
    <row r="5096" spans="1:12" ht="21">
      <c r="A5096" s="1372">
        <v>45535</v>
      </c>
      <c r="B5096" s="1373" t="s">
        <v>2397</v>
      </c>
      <c r="C5096" s="1373" t="s">
        <v>2469</v>
      </c>
      <c r="D5096" s="1373" t="s">
        <v>2470</v>
      </c>
      <c r="E5096" s="1373" t="s">
        <v>1771</v>
      </c>
      <c r="F5096" s="1373" t="s">
        <v>1772</v>
      </c>
      <c r="G5096" s="1375"/>
      <c r="H5096" s="1375"/>
      <c r="I5096" s="1375"/>
      <c r="J5096" s="1375"/>
      <c r="K5096" s="1375"/>
      <c r="L5096" s="1375"/>
    </row>
    <row r="5097" spans="1:12" ht="21">
      <c r="A5097" s="1372">
        <v>45535</v>
      </c>
      <c r="B5097" s="1373" t="s">
        <v>2397</v>
      </c>
      <c r="C5097" s="1373" t="s">
        <v>2469</v>
      </c>
      <c r="D5097" s="1373" t="s">
        <v>2470</v>
      </c>
      <c r="E5097" s="1373" t="s">
        <v>1773</v>
      </c>
      <c r="F5097" s="1373" t="s">
        <v>1675</v>
      </c>
      <c r="G5097" s="1375"/>
      <c r="H5097" s="1375"/>
      <c r="I5097" s="1375"/>
      <c r="J5097" s="1375"/>
      <c r="K5097" s="1375"/>
      <c r="L5097" s="1375"/>
    </row>
    <row r="5098" spans="1:12" ht="21">
      <c r="A5098" s="1372">
        <v>45535</v>
      </c>
      <c r="B5098" s="1373" t="s">
        <v>2397</v>
      </c>
      <c r="C5098" s="1373" t="s">
        <v>2469</v>
      </c>
      <c r="D5098" s="1373" t="s">
        <v>2470</v>
      </c>
      <c r="E5098" s="1373" t="s">
        <v>1774</v>
      </c>
      <c r="F5098" s="1373" t="s">
        <v>1676</v>
      </c>
      <c r="G5098" s="1374">
        <v>0</v>
      </c>
      <c r="H5098" s="1374">
        <v>0</v>
      </c>
      <c r="I5098" s="1374">
        <v>3790</v>
      </c>
      <c r="J5098" s="1374">
        <v>0</v>
      </c>
      <c r="K5098" s="1374">
        <v>0</v>
      </c>
      <c r="L5098" s="1374">
        <v>3790</v>
      </c>
    </row>
    <row r="5099" spans="1:12" ht="21">
      <c r="A5099" s="1372">
        <v>45535</v>
      </c>
      <c r="B5099" s="1373" t="s">
        <v>2397</v>
      </c>
      <c r="C5099" s="1373" t="s">
        <v>2469</v>
      </c>
      <c r="D5099" s="1373" t="s">
        <v>2470</v>
      </c>
      <c r="E5099" s="1373" t="s">
        <v>1775</v>
      </c>
      <c r="F5099" s="1373" t="s">
        <v>1776</v>
      </c>
      <c r="G5099" s="1374">
        <v>0</v>
      </c>
      <c r="H5099" s="1374">
        <v>0</v>
      </c>
      <c r="I5099" s="1374">
        <v>1625</v>
      </c>
      <c r="J5099" s="1374">
        <v>0</v>
      </c>
      <c r="K5099" s="1374">
        <v>0</v>
      </c>
      <c r="L5099" s="1374">
        <v>1625</v>
      </c>
    </row>
    <row r="5100" spans="1:12" ht="21">
      <c r="A5100" s="1372">
        <v>45535</v>
      </c>
      <c r="B5100" s="1373" t="s">
        <v>2397</v>
      </c>
      <c r="C5100" s="1373" t="s">
        <v>2469</v>
      </c>
      <c r="D5100" s="1373" t="s">
        <v>2470</v>
      </c>
      <c r="E5100" s="1373" t="s">
        <v>1777</v>
      </c>
      <c r="F5100" s="1373" t="s">
        <v>1778</v>
      </c>
      <c r="G5100" s="1375"/>
      <c r="H5100" s="1375"/>
      <c r="I5100" s="1375"/>
      <c r="J5100" s="1375"/>
      <c r="K5100" s="1375"/>
      <c r="L5100" s="1375"/>
    </row>
    <row r="5101" spans="1:12" ht="21">
      <c r="A5101" s="1372">
        <v>45535</v>
      </c>
      <c r="B5101" s="1373" t="s">
        <v>2397</v>
      </c>
      <c r="C5101" s="1373" t="s">
        <v>2469</v>
      </c>
      <c r="D5101" s="1373" t="s">
        <v>2470</v>
      </c>
      <c r="E5101" s="1373" t="s">
        <v>1779</v>
      </c>
      <c r="F5101" s="1373" t="s">
        <v>9</v>
      </c>
      <c r="G5101" s="1375"/>
      <c r="H5101" s="1375"/>
      <c r="I5101" s="1375"/>
      <c r="J5101" s="1375"/>
      <c r="K5101" s="1375"/>
      <c r="L5101" s="1375"/>
    </row>
    <row r="5102" spans="1:12" ht="21">
      <c r="A5102" s="1372">
        <v>45535</v>
      </c>
      <c r="B5102" s="1373" t="s">
        <v>2397</v>
      </c>
      <c r="C5102" s="1373" t="s">
        <v>2469</v>
      </c>
      <c r="D5102" s="1373" t="s">
        <v>2470</v>
      </c>
      <c r="E5102" s="1373" t="s">
        <v>1780</v>
      </c>
      <c r="F5102" s="1373" t="s">
        <v>2174</v>
      </c>
      <c r="G5102" s="1375"/>
      <c r="H5102" s="1375"/>
      <c r="I5102" s="1375"/>
      <c r="J5102" s="1375"/>
      <c r="K5102" s="1375"/>
      <c r="L5102" s="1375"/>
    </row>
    <row r="5103" spans="1:12" ht="21">
      <c r="A5103" s="1372">
        <v>45535</v>
      </c>
      <c r="B5103" s="1373" t="s">
        <v>2397</v>
      </c>
      <c r="C5103" s="1373" t="s">
        <v>2469</v>
      </c>
      <c r="D5103" s="1373" t="s">
        <v>2470</v>
      </c>
      <c r="E5103" s="1373" t="s">
        <v>1781</v>
      </c>
      <c r="F5103" s="1373" t="s">
        <v>12</v>
      </c>
      <c r="G5103" s="1375"/>
      <c r="H5103" s="1375"/>
      <c r="I5103" s="1375"/>
      <c r="J5103" s="1375"/>
      <c r="K5103" s="1375"/>
      <c r="L5103" s="1375"/>
    </row>
    <row r="5104" spans="1:12" ht="21">
      <c r="A5104" s="1372">
        <v>45535</v>
      </c>
      <c r="B5104" s="1373" t="s">
        <v>2397</v>
      </c>
      <c r="C5104" s="1373" t="s">
        <v>2469</v>
      </c>
      <c r="D5104" s="1373" t="s">
        <v>2470</v>
      </c>
      <c r="E5104" s="1373" t="s">
        <v>1782</v>
      </c>
      <c r="F5104" s="1373" t="s">
        <v>14</v>
      </c>
      <c r="G5104" s="1375"/>
      <c r="H5104" s="1375"/>
      <c r="I5104" s="1375"/>
      <c r="J5104" s="1375"/>
      <c r="K5104" s="1375"/>
      <c r="L5104" s="1375"/>
    </row>
    <row r="5105" spans="1:12" ht="21">
      <c r="A5105" s="1372">
        <v>45535</v>
      </c>
      <c r="B5105" s="1373" t="s">
        <v>2397</v>
      </c>
      <c r="C5105" s="1373" t="s">
        <v>2469</v>
      </c>
      <c r="D5105" s="1373" t="s">
        <v>2470</v>
      </c>
      <c r="E5105" s="1373" t="s">
        <v>1783</v>
      </c>
      <c r="F5105" s="1373" t="s">
        <v>440</v>
      </c>
      <c r="G5105" s="1374">
        <v>38761.5</v>
      </c>
      <c r="H5105" s="1374">
        <v>20816.5</v>
      </c>
      <c r="I5105" s="1374">
        <v>226037</v>
      </c>
      <c r="J5105" s="1374">
        <v>0</v>
      </c>
      <c r="K5105" s="1374">
        <v>17945</v>
      </c>
      <c r="L5105" s="1374">
        <v>226037</v>
      </c>
    </row>
    <row r="5106" spans="1:12" ht="21">
      <c r="A5106" s="1372">
        <v>45535</v>
      </c>
      <c r="B5106" s="1373" t="s">
        <v>2397</v>
      </c>
      <c r="C5106" s="1373" t="s">
        <v>2469</v>
      </c>
      <c r="D5106" s="1373" t="s">
        <v>2470</v>
      </c>
      <c r="E5106" s="1373" t="s">
        <v>1784</v>
      </c>
      <c r="F5106" s="1373" t="s">
        <v>2041</v>
      </c>
      <c r="G5106" s="1374">
        <v>36742</v>
      </c>
      <c r="H5106" s="1374">
        <v>0</v>
      </c>
      <c r="I5106" s="1374">
        <v>67066</v>
      </c>
      <c r="J5106" s="1374">
        <v>0</v>
      </c>
      <c r="K5106" s="1374">
        <v>36742</v>
      </c>
      <c r="L5106" s="1374">
        <v>67066</v>
      </c>
    </row>
    <row r="5107" spans="1:12" ht="21">
      <c r="A5107" s="1372">
        <v>45535</v>
      </c>
      <c r="B5107" s="1373" t="s">
        <v>2397</v>
      </c>
      <c r="C5107" s="1373" t="s">
        <v>2469</v>
      </c>
      <c r="D5107" s="1373" t="s">
        <v>2470</v>
      </c>
      <c r="E5107" s="1373" t="s">
        <v>1785</v>
      </c>
      <c r="F5107" s="1373" t="s">
        <v>1666</v>
      </c>
      <c r="G5107" s="1375"/>
      <c r="H5107" s="1375"/>
      <c r="I5107" s="1375"/>
      <c r="J5107" s="1375"/>
      <c r="K5107" s="1375"/>
      <c r="L5107" s="1375"/>
    </row>
    <row r="5108" spans="1:12" ht="21">
      <c r="A5108" s="1372">
        <v>45535</v>
      </c>
      <c r="B5108" s="1373" t="s">
        <v>2397</v>
      </c>
      <c r="C5108" s="1373" t="s">
        <v>2469</v>
      </c>
      <c r="D5108" s="1373" t="s">
        <v>2470</v>
      </c>
      <c r="E5108" s="1373" t="s">
        <v>1786</v>
      </c>
      <c r="F5108" s="1373" t="s">
        <v>1667</v>
      </c>
      <c r="G5108" s="1374">
        <v>1631.19</v>
      </c>
      <c r="H5108" s="1374">
        <v>4401.1899999999996</v>
      </c>
      <c r="I5108" s="1374">
        <v>0</v>
      </c>
      <c r="J5108" s="1374">
        <v>0</v>
      </c>
      <c r="K5108" s="1374">
        <v>-2770</v>
      </c>
      <c r="L5108" s="1374">
        <v>0</v>
      </c>
    </row>
    <row r="5109" spans="1:12" ht="21">
      <c r="A5109" s="1372">
        <v>45535</v>
      </c>
      <c r="B5109" s="1373" t="s">
        <v>2397</v>
      </c>
      <c r="C5109" s="1373" t="s">
        <v>2469</v>
      </c>
      <c r="D5109" s="1373" t="s">
        <v>2470</v>
      </c>
      <c r="E5109" s="1373" t="s">
        <v>1787</v>
      </c>
      <c r="F5109" s="1373" t="s">
        <v>2175</v>
      </c>
      <c r="G5109" s="1374">
        <v>1860.5</v>
      </c>
      <c r="H5109" s="1374">
        <v>1928</v>
      </c>
      <c r="I5109" s="1374">
        <v>3780.5</v>
      </c>
      <c r="J5109" s="1374">
        <v>0</v>
      </c>
      <c r="K5109" s="1374">
        <v>-67.5</v>
      </c>
      <c r="L5109" s="1374">
        <v>3780.5</v>
      </c>
    </row>
    <row r="5110" spans="1:12" ht="21">
      <c r="A5110" s="1372">
        <v>45535</v>
      </c>
      <c r="B5110" s="1373" t="s">
        <v>2397</v>
      </c>
      <c r="C5110" s="1373" t="s">
        <v>2469</v>
      </c>
      <c r="D5110" s="1373" t="s">
        <v>2470</v>
      </c>
      <c r="E5110" s="1373" t="s">
        <v>1788</v>
      </c>
      <c r="F5110" s="1373" t="s">
        <v>2176</v>
      </c>
      <c r="G5110" s="1375"/>
      <c r="H5110" s="1375"/>
      <c r="I5110" s="1375"/>
      <c r="J5110" s="1375"/>
      <c r="K5110" s="1375"/>
      <c r="L5110" s="1375"/>
    </row>
    <row r="5111" spans="1:12" ht="21">
      <c r="A5111" s="1372">
        <v>45535</v>
      </c>
      <c r="B5111" s="1373" t="s">
        <v>2397</v>
      </c>
      <c r="C5111" s="1373" t="s">
        <v>2469</v>
      </c>
      <c r="D5111" s="1373" t="s">
        <v>2470</v>
      </c>
      <c r="E5111" s="1373" t="s">
        <v>1789</v>
      </c>
      <c r="F5111" s="1373" t="s">
        <v>1422</v>
      </c>
      <c r="G5111" s="1375"/>
      <c r="H5111" s="1375"/>
      <c r="I5111" s="1375"/>
      <c r="J5111" s="1375"/>
      <c r="K5111" s="1375"/>
      <c r="L5111" s="1375"/>
    </row>
    <row r="5112" spans="1:12" ht="21">
      <c r="A5112" s="1372">
        <v>45535</v>
      </c>
      <c r="B5112" s="1373" t="s">
        <v>2397</v>
      </c>
      <c r="C5112" s="1373" t="s">
        <v>2469</v>
      </c>
      <c r="D5112" s="1373" t="s">
        <v>2470</v>
      </c>
      <c r="E5112" s="1373" t="s">
        <v>1790</v>
      </c>
      <c r="F5112" s="1373" t="s">
        <v>1791</v>
      </c>
      <c r="G5112" s="1375"/>
      <c r="H5112" s="1375"/>
      <c r="I5112" s="1375"/>
      <c r="J5112" s="1375"/>
      <c r="K5112" s="1375"/>
      <c r="L5112" s="1375"/>
    </row>
    <row r="5113" spans="1:12" ht="21">
      <c r="A5113" s="1372">
        <v>45535</v>
      </c>
      <c r="B5113" s="1373" t="s">
        <v>2397</v>
      </c>
      <c r="C5113" s="1373" t="s">
        <v>2469</v>
      </c>
      <c r="D5113" s="1373" t="s">
        <v>2470</v>
      </c>
      <c r="E5113" s="1373" t="s">
        <v>1792</v>
      </c>
      <c r="F5113" s="1373" t="s">
        <v>1793</v>
      </c>
      <c r="G5113" s="1375"/>
      <c r="H5113" s="1375"/>
      <c r="I5113" s="1375"/>
      <c r="J5113" s="1375"/>
      <c r="K5113" s="1375"/>
      <c r="L5113" s="1375"/>
    </row>
    <row r="5114" spans="1:12" ht="21">
      <c r="A5114" s="1372">
        <v>45535</v>
      </c>
      <c r="B5114" s="1373" t="s">
        <v>2397</v>
      </c>
      <c r="C5114" s="1373" t="s">
        <v>2469</v>
      </c>
      <c r="D5114" s="1373" t="s">
        <v>2470</v>
      </c>
      <c r="E5114" s="1373" t="s">
        <v>1794</v>
      </c>
      <c r="F5114" s="1373" t="s">
        <v>1673</v>
      </c>
      <c r="G5114" s="1374">
        <v>955</v>
      </c>
      <c r="H5114" s="1374">
        <v>50</v>
      </c>
      <c r="I5114" s="1374">
        <v>16615</v>
      </c>
      <c r="J5114" s="1374">
        <v>0</v>
      </c>
      <c r="K5114" s="1374">
        <v>905</v>
      </c>
      <c r="L5114" s="1374">
        <v>16615</v>
      </c>
    </row>
    <row r="5115" spans="1:12" ht="21">
      <c r="A5115" s="1372">
        <v>45535</v>
      </c>
      <c r="B5115" s="1373" t="s">
        <v>2397</v>
      </c>
      <c r="C5115" s="1373" t="s">
        <v>2469</v>
      </c>
      <c r="D5115" s="1373" t="s">
        <v>2470</v>
      </c>
      <c r="E5115" s="1373" t="s">
        <v>1795</v>
      </c>
      <c r="F5115" s="1373" t="s">
        <v>1674</v>
      </c>
      <c r="G5115" s="1374">
        <v>10070</v>
      </c>
      <c r="H5115" s="1374">
        <v>4509</v>
      </c>
      <c r="I5115" s="1374">
        <v>77929</v>
      </c>
      <c r="J5115" s="1374">
        <v>0</v>
      </c>
      <c r="K5115" s="1374">
        <v>5561</v>
      </c>
      <c r="L5115" s="1374">
        <v>77929</v>
      </c>
    </row>
    <row r="5116" spans="1:12" ht="21">
      <c r="A5116" s="1372">
        <v>45535</v>
      </c>
      <c r="B5116" s="1373" t="s">
        <v>2397</v>
      </c>
      <c r="C5116" s="1373" t="s">
        <v>2469</v>
      </c>
      <c r="D5116" s="1373" t="s">
        <v>2470</v>
      </c>
      <c r="E5116" s="1373" t="s">
        <v>1796</v>
      </c>
      <c r="F5116" s="1373" t="s">
        <v>1677</v>
      </c>
      <c r="G5116" s="1374">
        <v>100961.83</v>
      </c>
      <c r="H5116" s="1374">
        <v>5405</v>
      </c>
      <c r="I5116" s="1374">
        <v>896249.99</v>
      </c>
      <c r="J5116" s="1374">
        <v>0</v>
      </c>
      <c r="K5116" s="1374">
        <v>95556.83</v>
      </c>
      <c r="L5116" s="1374">
        <v>896249.99</v>
      </c>
    </row>
    <row r="5117" spans="1:12" ht="21">
      <c r="A5117" s="1372">
        <v>45535</v>
      </c>
      <c r="B5117" s="1373" t="s">
        <v>2397</v>
      </c>
      <c r="C5117" s="1373" t="s">
        <v>2469</v>
      </c>
      <c r="D5117" s="1373" t="s">
        <v>2470</v>
      </c>
      <c r="E5117" s="1373" t="s">
        <v>1797</v>
      </c>
      <c r="F5117" s="1373" t="s">
        <v>1678</v>
      </c>
      <c r="G5117" s="1374">
        <v>45686.5</v>
      </c>
      <c r="H5117" s="1374">
        <v>6787.93</v>
      </c>
      <c r="I5117" s="1374">
        <v>278528.27</v>
      </c>
      <c r="J5117" s="1374">
        <v>0</v>
      </c>
      <c r="K5117" s="1374">
        <v>38898.57</v>
      </c>
      <c r="L5117" s="1374">
        <v>278528.27</v>
      </c>
    </row>
    <row r="5118" spans="1:12" ht="21">
      <c r="A5118" s="1372">
        <v>45535</v>
      </c>
      <c r="B5118" s="1373" t="s">
        <v>2397</v>
      </c>
      <c r="C5118" s="1373" t="s">
        <v>2469</v>
      </c>
      <c r="D5118" s="1373" t="s">
        <v>2470</v>
      </c>
      <c r="E5118" s="1373" t="s">
        <v>1798</v>
      </c>
      <c r="F5118" s="1373" t="s">
        <v>1679</v>
      </c>
      <c r="G5118" s="1374">
        <v>8632.5</v>
      </c>
      <c r="H5118" s="1374">
        <v>2048</v>
      </c>
      <c r="I5118" s="1374">
        <v>18251</v>
      </c>
      <c r="J5118" s="1374">
        <v>0</v>
      </c>
      <c r="K5118" s="1374">
        <v>6584.5</v>
      </c>
      <c r="L5118" s="1374">
        <v>18251</v>
      </c>
    </row>
    <row r="5119" spans="1:12" ht="21">
      <c r="A5119" s="1372">
        <v>45535</v>
      </c>
      <c r="B5119" s="1373" t="s">
        <v>2397</v>
      </c>
      <c r="C5119" s="1373" t="s">
        <v>2469</v>
      </c>
      <c r="D5119" s="1373" t="s">
        <v>2470</v>
      </c>
      <c r="E5119" s="1373" t="s">
        <v>1799</v>
      </c>
      <c r="F5119" s="1373" t="s">
        <v>1680</v>
      </c>
      <c r="G5119" s="1374">
        <v>6518.5</v>
      </c>
      <c r="H5119" s="1374">
        <v>0</v>
      </c>
      <c r="I5119" s="1374">
        <v>6518.5</v>
      </c>
      <c r="J5119" s="1374">
        <v>0</v>
      </c>
      <c r="K5119" s="1374">
        <v>6518.5</v>
      </c>
      <c r="L5119" s="1374">
        <v>6518.5</v>
      </c>
    </row>
    <row r="5120" spans="1:12" ht="21">
      <c r="A5120" s="1372">
        <v>45535</v>
      </c>
      <c r="B5120" s="1373" t="s">
        <v>2397</v>
      </c>
      <c r="C5120" s="1373" t="s">
        <v>2469</v>
      </c>
      <c r="D5120" s="1373" t="s">
        <v>2470</v>
      </c>
      <c r="E5120" s="1373" t="s">
        <v>490</v>
      </c>
      <c r="F5120" s="1373" t="s">
        <v>1663</v>
      </c>
      <c r="G5120" s="1375"/>
      <c r="H5120" s="1375"/>
      <c r="I5120" s="1375"/>
      <c r="J5120" s="1375"/>
      <c r="K5120" s="1375"/>
      <c r="L5120" s="1375"/>
    </row>
    <row r="5121" spans="1:12" ht="21">
      <c r="A5121" s="1372">
        <v>45535</v>
      </c>
      <c r="B5121" s="1373" t="s">
        <v>2397</v>
      </c>
      <c r="C5121" s="1373" t="s">
        <v>2469</v>
      </c>
      <c r="D5121" s="1373" t="s">
        <v>2470</v>
      </c>
      <c r="E5121" s="1373" t="s">
        <v>491</v>
      </c>
      <c r="F5121" s="1373" t="s">
        <v>1664</v>
      </c>
      <c r="G5121" s="1375"/>
      <c r="H5121" s="1375"/>
      <c r="I5121" s="1375"/>
      <c r="J5121" s="1375"/>
      <c r="K5121" s="1375"/>
      <c r="L5121" s="1375"/>
    </row>
    <row r="5122" spans="1:12" ht="21">
      <c r="A5122" s="1372">
        <v>45535</v>
      </c>
      <c r="B5122" s="1373" t="s">
        <v>2397</v>
      </c>
      <c r="C5122" s="1373" t="s">
        <v>2469</v>
      </c>
      <c r="D5122" s="1373" t="s">
        <v>2470</v>
      </c>
      <c r="E5122" s="1373" t="s">
        <v>492</v>
      </c>
      <c r="F5122" s="1373" t="s">
        <v>7</v>
      </c>
      <c r="G5122" s="1375"/>
      <c r="H5122" s="1375"/>
      <c r="I5122" s="1375"/>
      <c r="J5122" s="1375"/>
      <c r="K5122" s="1375"/>
      <c r="L5122" s="1375"/>
    </row>
    <row r="5123" spans="1:12" ht="21">
      <c r="A5123" s="1372">
        <v>45535</v>
      </c>
      <c r="B5123" s="1373" t="s">
        <v>2397</v>
      </c>
      <c r="C5123" s="1373" t="s">
        <v>2469</v>
      </c>
      <c r="D5123" s="1373" t="s">
        <v>2470</v>
      </c>
      <c r="E5123" s="1373" t="s">
        <v>493</v>
      </c>
      <c r="F5123" s="1373" t="s">
        <v>1800</v>
      </c>
      <c r="G5123" s="1375"/>
      <c r="H5123" s="1375"/>
      <c r="I5123" s="1375"/>
      <c r="J5123" s="1375"/>
      <c r="K5123" s="1375"/>
      <c r="L5123" s="1375"/>
    </row>
    <row r="5124" spans="1:12" ht="21">
      <c r="A5124" s="1372">
        <v>45535</v>
      </c>
      <c r="B5124" s="1373" t="s">
        <v>2397</v>
      </c>
      <c r="C5124" s="1373" t="s">
        <v>2469</v>
      </c>
      <c r="D5124" s="1373" t="s">
        <v>2470</v>
      </c>
      <c r="E5124" s="1373" t="s">
        <v>494</v>
      </c>
      <c r="F5124" s="1373" t="s">
        <v>1801</v>
      </c>
      <c r="G5124" s="1374">
        <v>25692.080000000002</v>
      </c>
      <c r="H5124" s="1374">
        <v>5124.2700000000004</v>
      </c>
      <c r="I5124" s="1374">
        <v>275324.68</v>
      </c>
      <c r="J5124" s="1374">
        <v>0</v>
      </c>
      <c r="K5124" s="1374">
        <v>20567.810000000001</v>
      </c>
      <c r="L5124" s="1374">
        <v>275324.68</v>
      </c>
    </row>
    <row r="5125" spans="1:12" ht="21">
      <c r="A5125" s="1372">
        <v>45535</v>
      </c>
      <c r="B5125" s="1373" t="s">
        <v>2397</v>
      </c>
      <c r="C5125" s="1373" t="s">
        <v>2469</v>
      </c>
      <c r="D5125" s="1373" t="s">
        <v>2470</v>
      </c>
      <c r="E5125" s="1373" t="s">
        <v>495</v>
      </c>
      <c r="F5125" s="1373" t="s">
        <v>1802</v>
      </c>
      <c r="G5125" s="1374">
        <v>1296</v>
      </c>
      <c r="H5125" s="1374">
        <v>1282.5</v>
      </c>
      <c r="I5125" s="1374">
        <v>1345.5</v>
      </c>
      <c r="J5125" s="1374">
        <v>0</v>
      </c>
      <c r="K5125" s="1374">
        <v>13.5</v>
      </c>
      <c r="L5125" s="1374">
        <v>1345.5</v>
      </c>
    </row>
    <row r="5126" spans="1:12" ht="21">
      <c r="A5126" s="1372">
        <v>45535</v>
      </c>
      <c r="B5126" s="1373" t="s">
        <v>2397</v>
      </c>
      <c r="C5126" s="1373" t="s">
        <v>2469</v>
      </c>
      <c r="D5126" s="1373" t="s">
        <v>2470</v>
      </c>
      <c r="E5126" s="1373" t="s">
        <v>496</v>
      </c>
      <c r="F5126" s="1373" t="s">
        <v>1803</v>
      </c>
      <c r="G5126" s="1374">
        <v>255746.69</v>
      </c>
      <c r="H5126" s="1374">
        <v>255756.69</v>
      </c>
      <c r="I5126" s="1374">
        <v>189840.78</v>
      </c>
      <c r="J5126" s="1374">
        <v>0</v>
      </c>
      <c r="K5126" s="1374">
        <v>-10</v>
      </c>
      <c r="L5126" s="1374">
        <v>189840.78</v>
      </c>
    </row>
    <row r="5127" spans="1:12" ht="21">
      <c r="A5127" s="1372">
        <v>45535</v>
      </c>
      <c r="B5127" s="1373" t="s">
        <v>2397</v>
      </c>
      <c r="C5127" s="1373" t="s">
        <v>2469</v>
      </c>
      <c r="D5127" s="1373" t="s">
        <v>2470</v>
      </c>
      <c r="E5127" s="1373" t="s">
        <v>497</v>
      </c>
      <c r="F5127" s="1373" t="s">
        <v>1804</v>
      </c>
      <c r="G5127" s="1375"/>
      <c r="H5127" s="1375"/>
      <c r="I5127" s="1375"/>
      <c r="J5127" s="1375"/>
      <c r="K5127" s="1375"/>
      <c r="L5127" s="1375"/>
    </row>
    <row r="5128" spans="1:12" ht="21">
      <c r="A5128" s="1372">
        <v>45535</v>
      </c>
      <c r="B5128" s="1373" t="s">
        <v>2397</v>
      </c>
      <c r="C5128" s="1373" t="s">
        <v>2469</v>
      </c>
      <c r="D5128" s="1373" t="s">
        <v>2470</v>
      </c>
      <c r="E5128" s="1373" t="s">
        <v>498</v>
      </c>
      <c r="F5128" s="1373" t="s">
        <v>437</v>
      </c>
      <c r="G5128" s="1375"/>
      <c r="H5128" s="1375"/>
      <c r="I5128" s="1375"/>
      <c r="J5128" s="1375"/>
      <c r="K5128" s="1375"/>
      <c r="L5128" s="1375"/>
    </row>
    <row r="5129" spans="1:12" ht="21">
      <c r="A5129" s="1372">
        <v>45535</v>
      </c>
      <c r="B5129" s="1373" t="s">
        <v>2397</v>
      </c>
      <c r="C5129" s="1373" t="s">
        <v>2469</v>
      </c>
      <c r="D5129" s="1373" t="s">
        <v>2470</v>
      </c>
      <c r="E5129" s="1373" t="s">
        <v>1805</v>
      </c>
      <c r="F5129" s="1373" t="s">
        <v>1806</v>
      </c>
      <c r="G5129" s="1375"/>
      <c r="H5129" s="1375"/>
      <c r="I5129" s="1375"/>
      <c r="J5129" s="1375"/>
      <c r="K5129" s="1375"/>
      <c r="L5129" s="1375"/>
    </row>
    <row r="5130" spans="1:12" ht="21">
      <c r="A5130" s="1372">
        <v>45535</v>
      </c>
      <c r="B5130" s="1373" t="s">
        <v>2397</v>
      </c>
      <c r="C5130" s="1373" t="s">
        <v>2469</v>
      </c>
      <c r="D5130" s="1373" t="s">
        <v>2470</v>
      </c>
      <c r="E5130" s="1373" t="s">
        <v>499</v>
      </c>
      <c r="F5130" s="1373" t="s">
        <v>438</v>
      </c>
      <c r="G5130" s="1374">
        <v>16647.36</v>
      </c>
      <c r="H5130" s="1374">
        <v>18082.96</v>
      </c>
      <c r="I5130" s="1374">
        <v>0</v>
      </c>
      <c r="J5130" s="1374">
        <v>18082.96</v>
      </c>
      <c r="K5130" s="1374">
        <v>-1435.6</v>
      </c>
      <c r="L5130" s="1374">
        <v>-18082.96</v>
      </c>
    </row>
    <row r="5131" spans="1:12" ht="21">
      <c r="A5131" s="1372">
        <v>45535</v>
      </c>
      <c r="B5131" s="1373" t="s">
        <v>2397</v>
      </c>
      <c r="C5131" s="1373" t="s">
        <v>2469</v>
      </c>
      <c r="D5131" s="1373" t="s">
        <v>2470</v>
      </c>
      <c r="E5131" s="1373" t="s">
        <v>500</v>
      </c>
      <c r="F5131" s="1373" t="s">
        <v>439</v>
      </c>
      <c r="G5131" s="1374">
        <v>2425.92</v>
      </c>
      <c r="H5131" s="1374">
        <v>5365.28</v>
      </c>
      <c r="I5131" s="1374">
        <v>0</v>
      </c>
      <c r="J5131" s="1374">
        <v>5365.28</v>
      </c>
      <c r="K5131" s="1374">
        <v>-2939.36</v>
      </c>
      <c r="L5131" s="1374">
        <v>-5365.28</v>
      </c>
    </row>
    <row r="5132" spans="1:12" ht="21">
      <c r="A5132" s="1372">
        <v>45535</v>
      </c>
      <c r="B5132" s="1373" t="s">
        <v>2397</v>
      </c>
      <c r="C5132" s="1373" t="s">
        <v>2469</v>
      </c>
      <c r="D5132" s="1373" t="s">
        <v>2470</v>
      </c>
      <c r="E5132" s="1373" t="s">
        <v>1892</v>
      </c>
      <c r="F5132" s="1373" t="s">
        <v>1807</v>
      </c>
      <c r="G5132" s="1374">
        <v>5650.37</v>
      </c>
      <c r="H5132" s="1374">
        <v>5552.42</v>
      </c>
      <c r="I5132" s="1374">
        <v>0</v>
      </c>
      <c r="J5132" s="1374">
        <v>5552.42</v>
      </c>
      <c r="K5132" s="1374">
        <v>97.95</v>
      </c>
      <c r="L5132" s="1374">
        <v>-5552.42</v>
      </c>
    </row>
    <row r="5133" spans="1:12" ht="21">
      <c r="A5133" s="1372">
        <v>45535</v>
      </c>
      <c r="B5133" s="1373" t="s">
        <v>2397</v>
      </c>
      <c r="C5133" s="1373" t="s">
        <v>2469</v>
      </c>
      <c r="D5133" s="1373" t="s">
        <v>2470</v>
      </c>
      <c r="E5133" s="1373" t="s">
        <v>1893</v>
      </c>
      <c r="F5133" s="1373" t="s">
        <v>1808</v>
      </c>
      <c r="G5133" s="1375"/>
      <c r="H5133" s="1375"/>
      <c r="I5133" s="1375"/>
      <c r="J5133" s="1375"/>
      <c r="K5133" s="1375"/>
      <c r="L5133" s="1375"/>
    </row>
    <row r="5134" spans="1:12" ht="21">
      <c r="A5134" s="1372">
        <v>45535</v>
      </c>
      <c r="B5134" s="1373" t="s">
        <v>2397</v>
      </c>
      <c r="C5134" s="1373" t="s">
        <v>2469</v>
      </c>
      <c r="D5134" s="1373" t="s">
        <v>2470</v>
      </c>
      <c r="E5134" s="1373" t="s">
        <v>501</v>
      </c>
      <c r="F5134" s="1373" t="s">
        <v>1665</v>
      </c>
      <c r="G5134" s="1375"/>
      <c r="H5134" s="1375"/>
      <c r="I5134" s="1375"/>
      <c r="J5134" s="1375"/>
      <c r="K5134" s="1375"/>
      <c r="L5134" s="1375"/>
    </row>
    <row r="5135" spans="1:12" ht="21">
      <c r="A5135" s="1372">
        <v>45535</v>
      </c>
      <c r="B5135" s="1373" t="s">
        <v>2397</v>
      </c>
      <c r="C5135" s="1373" t="s">
        <v>2469</v>
      </c>
      <c r="D5135" s="1373" t="s">
        <v>2470</v>
      </c>
      <c r="E5135" s="1373" t="s">
        <v>502</v>
      </c>
      <c r="F5135" s="1373" t="s">
        <v>2109</v>
      </c>
      <c r="G5135" s="1375"/>
      <c r="H5135" s="1375"/>
      <c r="I5135" s="1375"/>
      <c r="J5135" s="1375"/>
      <c r="K5135" s="1375"/>
      <c r="L5135" s="1375"/>
    </row>
    <row r="5136" spans="1:12" ht="21">
      <c r="A5136" s="1372">
        <v>45535</v>
      </c>
      <c r="B5136" s="1373" t="s">
        <v>2397</v>
      </c>
      <c r="C5136" s="1373" t="s">
        <v>2469</v>
      </c>
      <c r="D5136" s="1373" t="s">
        <v>2470</v>
      </c>
      <c r="E5136" s="1373" t="s">
        <v>2110</v>
      </c>
      <c r="F5136" s="1373" t="s">
        <v>2111</v>
      </c>
      <c r="G5136" s="1375"/>
      <c r="H5136" s="1375"/>
      <c r="I5136" s="1375"/>
      <c r="J5136" s="1375"/>
      <c r="K5136" s="1375"/>
      <c r="L5136" s="1375"/>
    </row>
    <row r="5137" spans="1:12" ht="21">
      <c r="A5137" s="1372">
        <v>45535</v>
      </c>
      <c r="B5137" s="1373" t="s">
        <v>2397</v>
      </c>
      <c r="C5137" s="1373" t="s">
        <v>2469</v>
      </c>
      <c r="D5137" s="1373" t="s">
        <v>2470</v>
      </c>
      <c r="E5137" s="1373" t="s">
        <v>509</v>
      </c>
      <c r="F5137" s="1373" t="s">
        <v>19</v>
      </c>
      <c r="G5137" s="1375"/>
      <c r="H5137" s="1375"/>
      <c r="I5137" s="1375"/>
      <c r="J5137" s="1375"/>
      <c r="K5137" s="1375"/>
      <c r="L5137" s="1375"/>
    </row>
    <row r="5138" spans="1:12" ht="21">
      <c r="A5138" s="1372">
        <v>45535</v>
      </c>
      <c r="B5138" s="1373" t="s">
        <v>2397</v>
      </c>
      <c r="C5138" s="1373" t="s">
        <v>2469</v>
      </c>
      <c r="D5138" s="1373" t="s">
        <v>2470</v>
      </c>
      <c r="E5138" s="1373" t="s">
        <v>510</v>
      </c>
      <c r="F5138" s="1373" t="s">
        <v>20</v>
      </c>
      <c r="G5138" s="1375"/>
      <c r="H5138" s="1375"/>
      <c r="I5138" s="1375"/>
      <c r="J5138" s="1375"/>
      <c r="K5138" s="1375"/>
      <c r="L5138" s="1375"/>
    </row>
    <row r="5139" spans="1:12" ht="21">
      <c r="A5139" s="1372">
        <v>45535</v>
      </c>
      <c r="B5139" s="1373" t="s">
        <v>2397</v>
      </c>
      <c r="C5139" s="1373" t="s">
        <v>2469</v>
      </c>
      <c r="D5139" s="1373" t="s">
        <v>2470</v>
      </c>
      <c r="E5139" s="1373" t="s">
        <v>511</v>
      </c>
      <c r="F5139" s="1373" t="s">
        <v>21</v>
      </c>
      <c r="G5139" s="1375"/>
      <c r="H5139" s="1375"/>
      <c r="I5139" s="1375"/>
      <c r="J5139" s="1375"/>
      <c r="K5139" s="1375"/>
      <c r="L5139" s="1375"/>
    </row>
    <row r="5140" spans="1:12" ht="21">
      <c r="A5140" s="1372">
        <v>45535</v>
      </c>
      <c r="B5140" s="1373" t="s">
        <v>2397</v>
      </c>
      <c r="C5140" s="1373" t="s">
        <v>2469</v>
      </c>
      <c r="D5140" s="1373" t="s">
        <v>2470</v>
      </c>
      <c r="E5140" s="1373" t="s">
        <v>512</v>
      </c>
      <c r="F5140" s="1373" t="s">
        <v>22</v>
      </c>
      <c r="G5140" s="1375"/>
      <c r="H5140" s="1375"/>
      <c r="I5140" s="1375"/>
      <c r="J5140" s="1375"/>
      <c r="K5140" s="1375"/>
      <c r="L5140" s="1375"/>
    </row>
    <row r="5141" spans="1:12" ht="21">
      <c r="A5141" s="1372">
        <v>45535</v>
      </c>
      <c r="B5141" s="1373" t="s">
        <v>2397</v>
      </c>
      <c r="C5141" s="1373" t="s">
        <v>2469</v>
      </c>
      <c r="D5141" s="1373" t="s">
        <v>2470</v>
      </c>
      <c r="E5141" s="1373" t="s">
        <v>513</v>
      </c>
      <c r="F5141" s="1373" t="s">
        <v>23</v>
      </c>
      <c r="G5141" s="1375"/>
      <c r="H5141" s="1375"/>
      <c r="I5141" s="1375"/>
      <c r="J5141" s="1375"/>
      <c r="K5141" s="1375"/>
      <c r="L5141" s="1375"/>
    </row>
    <row r="5142" spans="1:12" ht="21">
      <c r="A5142" s="1372">
        <v>45535</v>
      </c>
      <c r="B5142" s="1373" t="s">
        <v>2397</v>
      </c>
      <c r="C5142" s="1373" t="s">
        <v>2469</v>
      </c>
      <c r="D5142" s="1373" t="s">
        <v>2470</v>
      </c>
      <c r="E5142" s="1373" t="s">
        <v>514</v>
      </c>
      <c r="F5142" s="1373" t="s">
        <v>24</v>
      </c>
      <c r="G5142" s="1374">
        <v>1093235.1200000001</v>
      </c>
      <c r="H5142" s="1374">
        <v>1391928.21</v>
      </c>
      <c r="I5142" s="1374">
        <v>1264360.3700000001</v>
      </c>
      <c r="J5142" s="1374">
        <v>0</v>
      </c>
      <c r="K5142" s="1374">
        <v>-298693.09000000003</v>
      </c>
      <c r="L5142" s="1374">
        <v>1264360.3700000001</v>
      </c>
    </row>
    <row r="5143" spans="1:12" ht="21">
      <c r="A5143" s="1372">
        <v>45535</v>
      </c>
      <c r="B5143" s="1373" t="s">
        <v>2397</v>
      </c>
      <c r="C5143" s="1373" t="s">
        <v>2469</v>
      </c>
      <c r="D5143" s="1373" t="s">
        <v>2470</v>
      </c>
      <c r="E5143" s="1373" t="s">
        <v>515</v>
      </c>
      <c r="F5143" s="1373" t="s">
        <v>25</v>
      </c>
      <c r="G5143" s="1374">
        <v>17000</v>
      </c>
      <c r="H5143" s="1374">
        <v>9140</v>
      </c>
      <c r="I5143" s="1374">
        <v>93920</v>
      </c>
      <c r="J5143" s="1374">
        <v>0</v>
      </c>
      <c r="K5143" s="1374">
        <v>7860</v>
      </c>
      <c r="L5143" s="1374">
        <v>93920</v>
      </c>
    </row>
    <row r="5144" spans="1:12" ht="21">
      <c r="A5144" s="1372">
        <v>45535</v>
      </c>
      <c r="B5144" s="1373" t="s">
        <v>2397</v>
      </c>
      <c r="C5144" s="1373" t="s">
        <v>2469</v>
      </c>
      <c r="D5144" s="1373" t="s">
        <v>2470</v>
      </c>
      <c r="E5144" s="1373" t="s">
        <v>516</v>
      </c>
      <c r="F5144" s="1373" t="s">
        <v>26</v>
      </c>
      <c r="G5144" s="1374">
        <v>558288.80000000005</v>
      </c>
      <c r="H5144" s="1374">
        <v>777332.19</v>
      </c>
      <c r="I5144" s="1374">
        <v>581351.11</v>
      </c>
      <c r="J5144" s="1374">
        <v>0</v>
      </c>
      <c r="K5144" s="1374">
        <v>-219043.39</v>
      </c>
      <c r="L5144" s="1374">
        <v>581351.11</v>
      </c>
    </row>
    <row r="5145" spans="1:12" ht="21">
      <c r="A5145" s="1372">
        <v>45535</v>
      </c>
      <c r="B5145" s="1373" t="s">
        <v>2397</v>
      </c>
      <c r="C5145" s="1373" t="s">
        <v>2469</v>
      </c>
      <c r="D5145" s="1373" t="s">
        <v>2470</v>
      </c>
      <c r="E5145" s="1373" t="s">
        <v>517</v>
      </c>
      <c r="F5145" s="1373" t="s">
        <v>27</v>
      </c>
      <c r="G5145" s="1374">
        <v>317858</v>
      </c>
      <c r="H5145" s="1374">
        <v>395688</v>
      </c>
      <c r="I5145" s="1374">
        <v>398092</v>
      </c>
      <c r="J5145" s="1374">
        <v>0</v>
      </c>
      <c r="K5145" s="1374">
        <v>-77830</v>
      </c>
      <c r="L5145" s="1374">
        <v>398092</v>
      </c>
    </row>
    <row r="5146" spans="1:12" ht="21">
      <c r="A5146" s="1372">
        <v>45535</v>
      </c>
      <c r="B5146" s="1373" t="s">
        <v>2397</v>
      </c>
      <c r="C5146" s="1373" t="s">
        <v>2469</v>
      </c>
      <c r="D5146" s="1373" t="s">
        <v>2470</v>
      </c>
      <c r="E5146" s="1373" t="s">
        <v>518</v>
      </c>
      <c r="F5146" s="1373" t="s">
        <v>28</v>
      </c>
      <c r="G5146" s="1375"/>
      <c r="H5146" s="1375"/>
      <c r="I5146" s="1375"/>
      <c r="J5146" s="1375"/>
      <c r="K5146" s="1375"/>
      <c r="L5146" s="1375"/>
    </row>
    <row r="5147" spans="1:12" ht="21">
      <c r="A5147" s="1372">
        <v>45535</v>
      </c>
      <c r="B5147" s="1373" t="s">
        <v>2397</v>
      </c>
      <c r="C5147" s="1373" t="s">
        <v>2469</v>
      </c>
      <c r="D5147" s="1373" t="s">
        <v>2470</v>
      </c>
      <c r="E5147" s="1373" t="s">
        <v>519</v>
      </c>
      <c r="F5147" s="1373" t="s">
        <v>29</v>
      </c>
      <c r="G5147" s="1374">
        <v>42951</v>
      </c>
      <c r="H5147" s="1374">
        <v>64113.5</v>
      </c>
      <c r="I5147" s="1374">
        <v>125088.65</v>
      </c>
      <c r="J5147" s="1374">
        <v>0</v>
      </c>
      <c r="K5147" s="1374">
        <v>-21162.5</v>
      </c>
      <c r="L5147" s="1374">
        <v>125088.65</v>
      </c>
    </row>
    <row r="5148" spans="1:12" ht="21">
      <c r="A5148" s="1372">
        <v>45535</v>
      </c>
      <c r="B5148" s="1373" t="s">
        <v>2397</v>
      </c>
      <c r="C5148" s="1373" t="s">
        <v>2469</v>
      </c>
      <c r="D5148" s="1373" t="s">
        <v>2470</v>
      </c>
      <c r="E5148" s="1373" t="s">
        <v>520</v>
      </c>
      <c r="F5148" s="1373" t="s">
        <v>37</v>
      </c>
      <c r="G5148" s="1374">
        <v>97608.8</v>
      </c>
      <c r="H5148" s="1374">
        <v>97608.8</v>
      </c>
      <c r="I5148" s="1374">
        <v>0</v>
      </c>
      <c r="J5148" s="1374">
        <v>0</v>
      </c>
      <c r="K5148" s="1374">
        <v>0</v>
      </c>
      <c r="L5148" s="1374">
        <v>0</v>
      </c>
    </row>
    <row r="5149" spans="1:12" ht="21">
      <c r="A5149" s="1372">
        <v>45535</v>
      </c>
      <c r="B5149" s="1373" t="s">
        <v>2397</v>
      </c>
      <c r="C5149" s="1373" t="s">
        <v>2469</v>
      </c>
      <c r="D5149" s="1373" t="s">
        <v>2470</v>
      </c>
      <c r="E5149" s="1373" t="s">
        <v>521</v>
      </c>
      <c r="F5149" s="1373" t="s">
        <v>38</v>
      </c>
      <c r="G5149" s="1375"/>
      <c r="H5149" s="1375"/>
      <c r="I5149" s="1375"/>
      <c r="J5149" s="1375"/>
      <c r="K5149" s="1375"/>
      <c r="L5149" s="1375"/>
    </row>
    <row r="5150" spans="1:12" ht="21">
      <c r="A5150" s="1372">
        <v>45535</v>
      </c>
      <c r="B5150" s="1373" t="s">
        <v>2397</v>
      </c>
      <c r="C5150" s="1373" t="s">
        <v>2469</v>
      </c>
      <c r="D5150" s="1373" t="s">
        <v>2470</v>
      </c>
      <c r="E5150" s="1373" t="s">
        <v>522</v>
      </c>
      <c r="F5150" s="1373" t="s">
        <v>30</v>
      </c>
      <c r="G5150" s="1374">
        <v>72390</v>
      </c>
      <c r="H5150" s="1374">
        <v>81097.679999999993</v>
      </c>
      <c r="I5150" s="1374">
        <v>278124.48</v>
      </c>
      <c r="J5150" s="1374">
        <v>0</v>
      </c>
      <c r="K5150" s="1374">
        <v>-8707.68</v>
      </c>
      <c r="L5150" s="1374">
        <v>278124.48</v>
      </c>
    </row>
    <row r="5151" spans="1:12" ht="21">
      <c r="A5151" s="1372">
        <v>45535</v>
      </c>
      <c r="B5151" s="1373" t="s">
        <v>2397</v>
      </c>
      <c r="C5151" s="1373" t="s">
        <v>2469</v>
      </c>
      <c r="D5151" s="1373" t="s">
        <v>2470</v>
      </c>
      <c r="E5151" s="1373" t="s">
        <v>523</v>
      </c>
      <c r="F5151" s="1373" t="s">
        <v>31</v>
      </c>
      <c r="G5151" s="1375"/>
      <c r="H5151" s="1375"/>
      <c r="I5151" s="1375"/>
      <c r="J5151" s="1375"/>
      <c r="K5151" s="1375"/>
      <c r="L5151" s="1375"/>
    </row>
    <row r="5152" spans="1:12" ht="21">
      <c r="A5152" s="1372">
        <v>45535</v>
      </c>
      <c r="B5152" s="1373" t="s">
        <v>2397</v>
      </c>
      <c r="C5152" s="1373" t="s">
        <v>2469</v>
      </c>
      <c r="D5152" s="1373" t="s">
        <v>2470</v>
      </c>
      <c r="E5152" s="1373" t="s">
        <v>524</v>
      </c>
      <c r="F5152" s="1373" t="s">
        <v>32</v>
      </c>
      <c r="G5152" s="1374">
        <v>75336.5</v>
      </c>
      <c r="H5152" s="1374">
        <v>75336.5</v>
      </c>
      <c r="I5152" s="1374">
        <v>0</v>
      </c>
      <c r="J5152" s="1374">
        <v>0</v>
      </c>
      <c r="K5152" s="1374">
        <v>0</v>
      </c>
      <c r="L5152" s="1374">
        <v>0</v>
      </c>
    </row>
    <row r="5153" spans="1:12" ht="21">
      <c r="A5153" s="1372">
        <v>45535</v>
      </c>
      <c r="B5153" s="1373" t="s">
        <v>2397</v>
      </c>
      <c r="C5153" s="1373" t="s">
        <v>2469</v>
      </c>
      <c r="D5153" s="1373" t="s">
        <v>2470</v>
      </c>
      <c r="E5153" s="1373" t="s">
        <v>525</v>
      </c>
      <c r="F5153" s="1373" t="s">
        <v>33</v>
      </c>
      <c r="G5153" s="1374">
        <v>0</v>
      </c>
      <c r="H5153" s="1374">
        <v>1813.33</v>
      </c>
      <c r="I5153" s="1374">
        <v>6230</v>
      </c>
      <c r="J5153" s="1374">
        <v>0</v>
      </c>
      <c r="K5153" s="1374">
        <v>-1813.33</v>
      </c>
      <c r="L5153" s="1374">
        <v>6230</v>
      </c>
    </row>
    <row r="5154" spans="1:12" ht="21">
      <c r="A5154" s="1372">
        <v>45535</v>
      </c>
      <c r="B5154" s="1373" t="s">
        <v>2397</v>
      </c>
      <c r="C5154" s="1373" t="s">
        <v>2469</v>
      </c>
      <c r="D5154" s="1373" t="s">
        <v>2470</v>
      </c>
      <c r="E5154" s="1373" t="s">
        <v>526</v>
      </c>
      <c r="F5154" s="1373" t="s">
        <v>34</v>
      </c>
      <c r="G5154" s="1375"/>
      <c r="H5154" s="1375"/>
      <c r="I5154" s="1375"/>
      <c r="J5154" s="1375"/>
      <c r="K5154" s="1375"/>
      <c r="L5154" s="1375"/>
    </row>
    <row r="5155" spans="1:12" ht="21">
      <c r="A5155" s="1372">
        <v>45535</v>
      </c>
      <c r="B5155" s="1373" t="s">
        <v>2397</v>
      </c>
      <c r="C5155" s="1373" t="s">
        <v>2469</v>
      </c>
      <c r="D5155" s="1373" t="s">
        <v>2470</v>
      </c>
      <c r="E5155" s="1373" t="s">
        <v>527</v>
      </c>
      <c r="F5155" s="1373" t="s">
        <v>35</v>
      </c>
      <c r="G5155" s="1374">
        <v>14000</v>
      </c>
      <c r="H5155" s="1374">
        <v>19700</v>
      </c>
      <c r="I5155" s="1374">
        <v>39800</v>
      </c>
      <c r="J5155" s="1374">
        <v>0</v>
      </c>
      <c r="K5155" s="1374">
        <v>-5700</v>
      </c>
      <c r="L5155" s="1374">
        <v>39800</v>
      </c>
    </row>
    <row r="5156" spans="1:12" ht="21">
      <c r="A5156" s="1372">
        <v>45535</v>
      </c>
      <c r="B5156" s="1373" t="s">
        <v>2397</v>
      </c>
      <c r="C5156" s="1373" t="s">
        <v>2469</v>
      </c>
      <c r="D5156" s="1373" t="s">
        <v>2470</v>
      </c>
      <c r="E5156" s="1373" t="s">
        <v>528</v>
      </c>
      <c r="F5156" s="1373" t="s">
        <v>36</v>
      </c>
      <c r="G5156" s="1374">
        <v>93850</v>
      </c>
      <c r="H5156" s="1374">
        <v>115963.5</v>
      </c>
      <c r="I5156" s="1374">
        <v>137020</v>
      </c>
      <c r="J5156" s="1374">
        <v>0</v>
      </c>
      <c r="K5156" s="1374">
        <v>-22113.5</v>
      </c>
      <c r="L5156" s="1374">
        <v>137020</v>
      </c>
    </row>
    <row r="5157" spans="1:12" ht="21">
      <c r="A5157" s="1372">
        <v>45535</v>
      </c>
      <c r="B5157" s="1373" t="s">
        <v>2397</v>
      </c>
      <c r="C5157" s="1373" t="s">
        <v>2469</v>
      </c>
      <c r="D5157" s="1373" t="s">
        <v>2470</v>
      </c>
      <c r="E5157" s="1373" t="s">
        <v>529</v>
      </c>
      <c r="F5157" s="1373" t="s">
        <v>39</v>
      </c>
      <c r="G5157" s="1374">
        <v>6741</v>
      </c>
      <c r="H5157" s="1374">
        <v>6741</v>
      </c>
      <c r="I5157" s="1374">
        <v>0</v>
      </c>
      <c r="J5157" s="1374">
        <v>0</v>
      </c>
      <c r="K5157" s="1374">
        <v>0</v>
      </c>
      <c r="L5157" s="1374">
        <v>0</v>
      </c>
    </row>
    <row r="5158" spans="1:12" ht="21">
      <c r="A5158" s="1372">
        <v>45535</v>
      </c>
      <c r="B5158" s="1373" t="s">
        <v>2397</v>
      </c>
      <c r="C5158" s="1373" t="s">
        <v>2469</v>
      </c>
      <c r="D5158" s="1373" t="s">
        <v>2470</v>
      </c>
      <c r="E5158" s="1373" t="s">
        <v>530</v>
      </c>
      <c r="F5158" s="1373" t="s">
        <v>40</v>
      </c>
      <c r="G5158" s="1375"/>
      <c r="H5158" s="1375"/>
      <c r="I5158" s="1375"/>
      <c r="J5158" s="1375"/>
      <c r="K5158" s="1375"/>
      <c r="L5158" s="1375"/>
    </row>
    <row r="5159" spans="1:12" ht="21">
      <c r="A5159" s="1372">
        <v>45535</v>
      </c>
      <c r="B5159" s="1373" t="s">
        <v>2397</v>
      </c>
      <c r="C5159" s="1373" t="s">
        <v>2469</v>
      </c>
      <c r="D5159" s="1373" t="s">
        <v>2470</v>
      </c>
      <c r="E5159" s="1373" t="s">
        <v>531</v>
      </c>
      <c r="F5159" s="1373" t="s">
        <v>41</v>
      </c>
      <c r="G5159" s="1374">
        <v>0</v>
      </c>
      <c r="H5159" s="1374">
        <v>0</v>
      </c>
      <c r="I5159" s="1374">
        <v>1000</v>
      </c>
      <c r="J5159" s="1374">
        <v>0</v>
      </c>
      <c r="K5159" s="1374">
        <v>0</v>
      </c>
      <c r="L5159" s="1374">
        <v>1000</v>
      </c>
    </row>
    <row r="5160" spans="1:12" ht="21">
      <c r="A5160" s="1372">
        <v>45535</v>
      </c>
      <c r="B5160" s="1373" t="s">
        <v>2397</v>
      </c>
      <c r="C5160" s="1373" t="s">
        <v>2469</v>
      </c>
      <c r="D5160" s="1373" t="s">
        <v>2470</v>
      </c>
      <c r="E5160" s="1373" t="s">
        <v>532</v>
      </c>
      <c r="F5160" s="1373" t="s">
        <v>42</v>
      </c>
      <c r="G5160" s="1375"/>
      <c r="H5160" s="1375"/>
      <c r="I5160" s="1375"/>
      <c r="J5160" s="1375"/>
      <c r="K5160" s="1375"/>
      <c r="L5160" s="1375"/>
    </row>
    <row r="5161" spans="1:12" ht="21">
      <c r="A5161" s="1372">
        <v>45535</v>
      </c>
      <c r="B5161" s="1373" t="s">
        <v>2397</v>
      </c>
      <c r="C5161" s="1373" t="s">
        <v>2469</v>
      </c>
      <c r="D5161" s="1373" t="s">
        <v>2470</v>
      </c>
      <c r="E5161" s="1373" t="s">
        <v>533</v>
      </c>
      <c r="F5161" s="1373" t="s">
        <v>43</v>
      </c>
      <c r="G5161" s="1375"/>
      <c r="H5161" s="1375"/>
      <c r="I5161" s="1375"/>
      <c r="J5161" s="1375"/>
      <c r="K5161" s="1375"/>
      <c r="L5161" s="1375"/>
    </row>
    <row r="5162" spans="1:12" ht="21">
      <c r="A5162" s="1372">
        <v>45535</v>
      </c>
      <c r="B5162" s="1373" t="s">
        <v>2397</v>
      </c>
      <c r="C5162" s="1373" t="s">
        <v>2469</v>
      </c>
      <c r="D5162" s="1373" t="s">
        <v>2470</v>
      </c>
      <c r="E5162" s="1373" t="s">
        <v>534</v>
      </c>
      <c r="F5162" s="1373" t="s">
        <v>44</v>
      </c>
      <c r="G5162" s="1375"/>
      <c r="H5162" s="1375"/>
      <c r="I5162" s="1375"/>
      <c r="J5162" s="1375"/>
      <c r="K5162" s="1375"/>
      <c r="L5162" s="1375"/>
    </row>
    <row r="5163" spans="1:12" ht="21">
      <c r="A5163" s="1372">
        <v>45535</v>
      </c>
      <c r="B5163" s="1373" t="s">
        <v>2397</v>
      </c>
      <c r="C5163" s="1373" t="s">
        <v>2469</v>
      </c>
      <c r="D5163" s="1373" t="s">
        <v>2470</v>
      </c>
      <c r="E5163" s="1373" t="s">
        <v>1909</v>
      </c>
      <c r="F5163" s="1373" t="s">
        <v>1910</v>
      </c>
      <c r="G5163" s="1375"/>
      <c r="H5163" s="1375"/>
      <c r="I5163" s="1375"/>
      <c r="J5163" s="1375"/>
      <c r="K5163" s="1375"/>
      <c r="L5163" s="1375"/>
    </row>
    <row r="5164" spans="1:12" ht="21">
      <c r="A5164" s="1372">
        <v>45535</v>
      </c>
      <c r="B5164" s="1373" t="s">
        <v>2397</v>
      </c>
      <c r="C5164" s="1373" t="s">
        <v>2469</v>
      </c>
      <c r="D5164" s="1373" t="s">
        <v>2470</v>
      </c>
      <c r="E5164" s="1373" t="s">
        <v>535</v>
      </c>
      <c r="F5164" s="1373" t="s">
        <v>45</v>
      </c>
      <c r="G5164" s="1375"/>
      <c r="H5164" s="1375"/>
      <c r="I5164" s="1375"/>
      <c r="J5164" s="1375"/>
      <c r="K5164" s="1375"/>
      <c r="L5164" s="1375"/>
    </row>
    <row r="5165" spans="1:12" ht="21">
      <c r="A5165" s="1372">
        <v>45535</v>
      </c>
      <c r="B5165" s="1373" t="s">
        <v>2397</v>
      </c>
      <c r="C5165" s="1373" t="s">
        <v>2469</v>
      </c>
      <c r="D5165" s="1373" t="s">
        <v>2470</v>
      </c>
      <c r="E5165" s="1373" t="s">
        <v>536</v>
      </c>
      <c r="F5165" s="1373" t="s">
        <v>46</v>
      </c>
      <c r="G5165" s="1375"/>
      <c r="H5165" s="1375"/>
      <c r="I5165" s="1375"/>
      <c r="J5165" s="1375"/>
      <c r="K5165" s="1375"/>
      <c r="L5165" s="1375"/>
    </row>
    <row r="5166" spans="1:12" ht="21">
      <c r="A5166" s="1372">
        <v>45535</v>
      </c>
      <c r="B5166" s="1373" t="s">
        <v>2397</v>
      </c>
      <c r="C5166" s="1373" t="s">
        <v>2469</v>
      </c>
      <c r="D5166" s="1373" t="s">
        <v>2470</v>
      </c>
      <c r="E5166" s="1373" t="s">
        <v>1911</v>
      </c>
      <c r="F5166" s="1373" t="s">
        <v>47</v>
      </c>
      <c r="G5166" s="1375"/>
      <c r="H5166" s="1375"/>
      <c r="I5166" s="1375"/>
      <c r="J5166" s="1375"/>
      <c r="K5166" s="1375"/>
      <c r="L5166" s="1375"/>
    </row>
    <row r="5167" spans="1:12" ht="21">
      <c r="A5167" s="1372">
        <v>45535</v>
      </c>
      <c r="B5167" s="1373" t="s">
        <v>2397</v>
      </c>
      <c r="C5167" s="1373" t="s">
        <v>2469</v>
      </c>
      <c r="D5167" s="1373" t="s">
        <v>2470</v>
      </c>
      <c r="E5167" s="1373" t="s">
        <v>537</v>
      </c>
      <c r="F5167" s="1373" t="s">
        <v>48</v>
      </c>
      <c r="G5167" s="1374">
        <v>0</v>
      </c>
      <c r="H5167" s="1374">
        <v>0</v>
      </c>
      <c r="I5167" s="1374">
        <v>9708750</v>
      </c>
      <c r="J5167" s="1374">
        <v>0</v>
      </c>
      <c r="K5167" s="1374">
        <v>0</v>
      </c>
      <c r="L5167" s="1374">
        <v>9708750</v>
      </c>
    </row>
    <row r="5168" spans="1:12" ht="21">
      <c r="A5168" s="1372">
        <v>45535</v>
      </c>
      <c r="B5168" s="1373" t="s">
        <v>2397</v>
      </c>
      <c r="C5168" s="1373" t="s">
        <v>2469</v>
      </c>
      <c r="D5168" s="1373" t="s">
        <v>2470</v>
      </c>
      <c r="E5168" s="1373" t="s">
        <v>538</v>
      </c>
      <c r="F5168" s="1373" t="s">
        <v>49</v>
      </c>
      <c r="G5168" s="1375"/>
      <c r="H5168" s="1375"/>
      <c r="I5168" s="1375"/>
      <c r="J5168" s="1375"/>
      <c r="K5168" s="1375"/>
      <c r="L5168" s="1375"/>
    </row>
    <row r="5169" spans="1:12" ht="21">
      <c r="A5169" s="1372">
        <v>45535</v>
      </c>
      <c r="B5169" s="1373" t="s">
        <v>2397</v>
      </c>
      <c r="C5169" s="1373" t="s">
        <v>2469</v>
      </c>
      <c r="D5169" s="1373" t="s">
        <v>2470</v>
      </c>
      <c r="E5169" s="1373" t="s">
        <v>539</v>
      </c>
      <c r="F5169" s="1373" t="s">
        <v>50</v>
      </c>
      <c r="G5169" s="1374">
        <v>0</v>
      </c>
      <c r="H5169" s="1374">
        <v>0</v>
      </c>
      <c r="I5169" s="1374">
        <v>0</v>
      </c>
      <c r="J5169" s="1374">
        <v>9708737.9900000002</v>
      </c>
      <c r="K5169" s="1374">
        <v>0</v>
      </c>
      <c r="L5169" s="1374">
        <v>-9708737.9900000002</v>
      </c>
    </row>
    <row r="5170" spans="1:12" ht="21">
      <c r="A5170" s="1372">
        <v>45535</v>
      </c>
      <c r="B5170" s="1373" t="s">
        <v>2397</v>
      </c>
      <c r="C5170" s="1373" t="s">
        <v>2469</v>
      </c>
      <c r="D5170" s="1373" t="s">
        <v>2470</v>
      </c>
      <c r="E5170" s="1373" t="s">
        <v>540</v>
      </c>
      <c r="F5170" s="1373" t="s">
        <v>51</v>
      </c>
      <c r="G5170" s="1374">
        <v>0</v>
      </c>
      <c r="H5170" s="1374">
        <v>0</v>
      </c>
      <c r="I5170" s="1374">
        <v>13005000</v>
      </c>
      <c r="J5170" s="1374">
        <v>0</v>
      </c>
      <c r="K5170" s="1374">
        <v>0</v>
      </c>
      <c r="L5170" s="1374">
        <v>13005000</v>
      </c>
    </row>
    <row r="5171" spans="1:12" ht="21">
      <c r="A5171" s="1372">
        <v>45535</v>
      </c>
      <c r="B5171" s="1373" t="s">
        <v>2397</v>
      </c>
      <c r="C5171" s="1373" t="s">
        <v>2469</v>
      </c>
      <c r="D5171" s="1373" t="s">
        <v>2470</v>
      </c>
      <c r="E5171" s="1373" t="s">
        <v>541</v>
      </c>
      <c r="F5171" s="1373" t="s">
        <v>52</v>
      </c>
      <c r="G5171" s="1375"/>
      <c r="H5171" s="1375"/>
      <c r="I5171" s="1375"/>
      <c r="J5171" s="1375"/>
      <c r="K5171" s="1375"/>
      <c r="L5171" s="1375"/>
    </row>
    <row r="5172" spans="1:12" ht="21">
      <c r="A5172" s="1372">
        <v>45535</v>
      </c>
      <c r="B5172" s="1373" t="s">
        <v>2397</v>
      </c>
      <c r="C5172" s="1373" t="s">
        <v>2469</v>
      </c>
      <c r="D5172" s="1373" t="s">
        <v>2470</v>
      </c>
      <c r="E5172" s="1373" t="s">
        <v>542</v>
      </c>
      <c r="F5172" s="1373" t="s">
        <v>53</v>
      </c>
      <c r="G5172" s="1374">
        <v>0</v>
      </c>
      <c r="H5172" s="1374">
        <v>0</v>
      </c>
      <c r="I5172" s="1374">
        <v>0</v>
      </c>
      <c r="J5172" s="1374">
        <v>13004998</v>
      </c>
      <c r="K5172" s="1374">
        <v>0</v>
      </c>
      <c r="L5172" s="1374">
        <v>-13004998</v>
      </c>
    </row>
    <row r="5173" spans="1:12" ht="21">
      <c r="A5173" s="1372">
        <v>45535</v>
      </c>
      <c r="B5173" s="1373" t="s">
        <v>2397</v>
      </c>
      <c r="C5173" s="1373" t="s">
        <v>2469</v>
      </c>
      <c r="D5173" s="1373" t="s">
        <v>2470</v>
      </c>
      <c r="E5173" s="1373" t="s">
        <v>543</v>
      </c>
      <c r="F5173" s="1373" t="s">
        <v>54</v>
      </c>
      <c r="G5173" s="1375"/>
      <c r="H5173" s="1375"/>
      <c r="I5173" s="1375"/>
      <c r="J5173" s="1375"/>
      <c r="K5173" s="1375"/>
      <c r="L5173" s="1375"/>
    </row>
    <row r="5174" spans="1:12" ht="21">
      <c r="A5174" s="1372">
        <v>45535</v>
      </c>
      <c r="B5174" s="1373" t="s">
        <v>2397</v>
      </c>
      <c r="C5174" s="1373" t="s">
        <v>2469</v>
      </c>
      <c r="D5174" s="1373" t="s">
        <v>2470</v>
      </c>
      <c r="E5174" s="1373" t="s">
        <v>544</v>
      </c>
      <c r="F5174" s="1373" t="s">
        <v>55</v>
      </c>
      <c r="G5174" s="1375"/>
      <c r="H5174" s="1375"/>
      <c r="I5174" s="1375"/>
      <c r="J5174" s="1375"/>
      <c r="K5174" s="1375"/>
      <c r="L5174" s="1375"/>
    </row>
    <row r="5175" spans="1:12" ht="21">
      <c r="A5175" s="1372">
        <v>45535</v>
      </c>
      <c r="B5175" s="1373" t="s">
        <v>2397</v>
      </c>
      <c r="C5175" s="1373" t="s">
        <v>2469</v>
      </c>
      <c r="D5175" s="1373" t="s">
        <v>2470</v>
      </c>
      <c r="E5175" s="1373" t="s">
        <v>545</v>
      </c>
      <c r="F5175" s="1373" t="s">
        <v>1437</v>
      </c>
      <c r="G5175" s="1375"/>
      <c r="H5175" s="1375"/>
      <c r="I5175" s="1375"/>
      <c r="J5175" s="1375"/>
      <c r="K5175" s="1375"/>
      <c r="L5175" s="1375"/>
    </row>
    <row r="5176" spans="1:12" ht="21">
      <c r="A5176" s="1372">
        <v>45535</v>
      </c>
      <c r="B5176" s="1373" t="s">
        <v>2397</v>
      </c>
      <c r="C5176" s="1373" t="s">
        <v>2469</v>
      </c>
      <c r="D5176" s="1373" t="s">
        <v>2470</v>
      </c>
      <c r="E5176" s="1373" t="s">
        <v>546</v>
      </c>
      <c r="F5176" s="1373" t="s">
        <v>56</v>
      </c>
      <c r="G5176" s="1375"/>
      <c r="H5176" s="1375"/>
      <c r="I5176" s="1375"/>
      <c r="J5176" s="1375"/>
      <c r="K5176" s="1375"/>
      <c r="L5176" s="1375"/>
    </row>
    <row r="5177" spans="1:12" ht="21">
      <c r="A5177" s="1372">
        <v>45535</v>
      </c>
      <c r="B5177" s="1373" t="s">
        <v>2397</v>
      </c>
      <c r="C5177" s="1373" t="s">
        <v>2469</v>
      </c>
      <c r="D5177" s="1373" t="s">
        <v>2470</v>
      </c>
      <c r="E5177" s="1373" t="s">
        <v>547</v>
      </c>
      <c r="F5177" s="1373" t="s">
        <v>57</v>
      </c>
      <c r="G5177" s="1375"/>
      <c r="H5177" s="1375"/>
      <c r="I5177" s="1375"/>
      <c r="J5177" s="1375"/>
      <c r="K5177" s="1375"/>
      <c r="L5177" s="1375"/>
    </row>
    <row r="5178" spans="1:12" ht="21">
      <c r="A5178" s="1372">
        <v>45535</v>
      </c>
      <c r="B5178" s="1373" t="s">
        <v>2397</v>
      </c>
      <c r="C5178" s="1373" t="s">
        <v>2469</v>
      </c>
      <c r="D5178" s="1373" t="s">
        <v>2470</v>
      </c>
      <c r="E5178" s="1373" t="s">
        <v>548</v>
      </c>
      <c r="F5178" s="1373" t="s">
        <v>1438</v>
      </c>
      <c r="G5178" s="1375"/>
      <c r="H5178" s="1375"/>
      <c r="I5178" s="1375"/>
      <c r="J5178" s="1375"/>
      <c r="K5178" s="1375"/>
      <c r="L5178" s="1375"/>
    </row>
    <row r="5179" spans="1:12" ht="21">
      <c r="A5179" s="1372">
        <v>45535</v>
      </c>
      <c r="B5179" s="1373" t="s">
        <v>2397</v>
      </c>
      <c r="C5179" s="1373" t="s">
        <v>2469</v>
      </c>
      <c r="D5179" s="1373" t="s">
        <v>2470</v>
      </c>
      <c r="E5179" s="1373" t="s">
        <v>549</v>
      </c>
      <c r="F5179" s="1373" t="s">
        <v>58</v>
      </c>
      <c r="G5179" s="1374">
        <v>0</v>
      </c>
      <c r="H5179" s="1374">
        <v>0</v>
      </c>
      <c r="I5179" s="1374">
        <v>476500</v>
      </c>
      <c r="J5179" s="1374">
        <v>0</v>
      </c>
      <c r="K5179" s="1374">
        <v>0</v>
      </c>
      <c r="L5179" s="1374">
        <v>476500</v>
      </c>
    </row>
    <row r="5180" spans="1:12" ht="21">
      <c r="A5180" s="1372">
        <v>45535</v>
      </c>
      <c r="B5180" s="1373" t="s">
        <v>2397</v>
      </c>
      <c r="C5180" s="1373" t="s">
        <v>2469</v>
      </c>
      <c r="D5180" s="1373" t="s">
        <v>2470</v>
      </c>
      <c r="E5180" s="1373" t="s">
        <v>550</v>
      </c>
      <c r="F5180" s="1373" t="s">
        <v>59</v>
      </c>
      <c r="G5180" s="1374">
        <v>0</v>
      </c>
      <c r="H5180" s="1374">
        <v>0</v>
      </c>
      <c r="I5180" s="1374">
        <v>1558000</v>
      </c>
      <c r="J5180" s="1374">
        <v>0</v>
      </c>
      <c r="K5180" s="1374">
        <v>0</v>
      </c>
      <c r="L5180" s="1374">
        <v>1558000</v>
      </c>
    </row>
    <row r="5181" spans="1:12" ht="21">
      <c r="A5181" s="1372">
        <v>45535</v>
      </c>
      <c r="B5181" s="1373" t="s">
        <v>2397</v>
      </c>
      <c r="C5181" s="1373" t="s">
        <v>2469</v>
      </c>
      <c r="D5181" s="1373" t="s">
        <v>2470</v>
      </c>
      <c r="E5181" s="1373" t="s">
        <v>551</v>
      </c>
      <c r="F5181" s="1373" t="s">
        <v>60</v>
      </c>
      <c r="G5181" s="1374">
        <v>0</v>
      </c>
      <c r="H5181" s="1374">
        <v>0</v>
      </c>
      <c r="I5181" s="1374">
        <v>4931008</v>
      </c>
      <c r="J5181" s="1374">
        <v>0</v>
      </c>
      <c r="K5181" s="1374">
        <v>0</v>
      </c>
      <c r="L5181" s="1374">
        <v>4931008</v>
      </c>
    </row>
    <row r="5182" spans="1:12" ht="21">
      <c r="A5182" s="1372">
        <v>45535</v>
      </c>
      <c r="B5182" s="1373" t="s">
        <v>2397</v>
      </c>
      <c r="C5182" s="1373" t="s">
        <v>2469</v>
      </c>
      <c r="D5182" s="1373" t="s">
        <v>2470</v>
      </c>
      <c r="E5182" s="1373" t="s">
        <v>552</v>
      </c>
      <c r="F5182" s="1373" t="s">
        <v>61</v>
      </c>
      <c r="G5182" s="1375"/>
      <c r="H5182" s="1375"/>
      <c r="I5182" s="1375"/>
      <c r="J5182" s="1375"/>
      <c r="K5182" s="1375"/>
      <c r="L5182" s="1375"/>
    </row>
    <row r="5183" spans="1:12" ht="21">
      <c r="A5183" s="1372">
        <v>45535</v>
      </c>
      <c r="B5183" s="1373" t="s">
        <v>2397</v>
      </c>
      <c r="C5183" s="1373" t="s">
        <v>2469</v>
      </c>
      <c r="D5183" s="1373" t="s">
        <v>2470</v>
      </c>
      <c r="E5183" s="1373" t="s">
        <v>553</v>
      </c>
      <c r="F5183" s="1373" t="s">
        <v>62</v>
      </c>
      <c r="G5183" s="1375"/>
      <c r="H5183" s="1375"/>
      <c r="I5183" s="1375"/>
      <c r="J5183" s="1375"/>
      <c r="K5183" s="1375"/>
      <c r="L5183" s="1375"/>
    </row>
    <row r="5184" spans="1:12" ht="21">
      <c r="A5184" s="1372">
        <v>45535</v>
      </c>
      <c r="B5184" s="1373" t="s">
        <v>2397</v>
      </c>
      <c r="C5184" s="1373" t="s">
        <v>2469</v>
      </c>
      <c r="D5184" s="1373" t="s">
        <v>2470</v>
      </c>
      <c r="E5184" s="1373" t="s">
        <v>554</v>
      </c>
      <c r="F5184" s="1373" t="s">
        <v>63</v>
      </c>
      <c r="G5184" s="1374">
        <v>0</v>
      </c>
      <c r="H5184" s="1374">
        <v>0</v>
      </c>
      <c r="I5184" s="1374">
        <v>568500</v>
      </c>
      <c r="J5184" s="1374">
        <v>0</v>
      </c>
      <c r="K5184" s="1374">
        <v>0</v>
      </c>
      <c r="L5184" s="1374">
        <v>568500</v>
      </c>
    </row>
    <row r="5185" spans="1:12" ht="21">
      <c r="A5185" s="1372">
        <v>45535</v>
      </c>
      <c r="B5185" s="1373" t="s">
        <v>2397</v>
      </c>
      <c r="C5185" s="1373" t="s">
        <v>2469</v>
      </c>
      <c r="D5185" s="1373" t="s">
        <v>2470</v>
      </c>
      <c r="E5185" s="1373" t="s">
        <v>555</v>
      </c>
      <c r="F5185" s="1373" t="s">
        <v>64</v>
      </c>
      <c r="G5185" s="1375"/>
      <c r="H5185" s="1375"/>
      <c r="I5185" s="1375"/>
      <c r="J5185" s="1375"/>
      <c r="K5185" s="1375"/>
      <c r="L5185" s="1375"/>
    </row>
    <row r="5186" spans="1:12" ht="21">
      <c r="A5186" s="1372">
        <v>45535</v>
      </c>
      <c r="B5186" s="1373" t="s">
        <v>2397</v>
      </c>
      <c r="C5186" s="1373" t="s">
        <v>2469</v>
      </c>
      <c r="D5186" s="1373" t="s">
        <v>2470</v>
      </c>
      <c r="E5186" s="1373" t="s">
        <v>556</v>
      </c>
      <c r="F5186" s="1373" t="s">
        <v>65</v>
      </c>
      <c r="G5186" s="1375"/>
      <c r="H5186" s="1375"/>
      <c r="I5186" s="1375"/>
      <c r="J5186" s="1375"/>
      <c r="K5186" s="1375"/>
      <c r="L5186" s="1375"/>
    </row>
    <row r="5187" spans="1:12" ht="21">
      <c r="A5187" s="1372">
        <v>45535</v>
      </c>
      <c r="B5187" s="1373" t="s">
        <v>2397</v>
      </c>
      <c r="C5187" s="1373" t="s">
        <v>2469</v>
      </c>
      <c r="D5187" s="1373" t="s">
        <v>2470</v>
      </c>
      <c r="E5187" s="1373" t="s">
        <v>557</v>
      </c>
      <c r="F5187" s="1373" t="s">
        <v>66</v>
      </c>
      <c r="G5187" s="1375"/>
      <c r="H5187" s="1375"/>
      <c r="I5187" s="1375"/>
      <c r="J5187" s="1375"/>
      <c r="K5187" s="1375"/>
      <c r="L5187" s="1375"/>
    </row>
    <row r="5188" spans="1:12" ht="21">
      <c r="A5188" s="1372">
        <v>45535</v>
      </c>
      <c r="B5188" s="1373" t="s">
        <v>2397</v>
      </c>
      <c r="C5188" s="1373" t="s">
        <v>2469</v>
      </c>
      <c r="D5188" s="1373" t="s">
        <v>2470</v>
      </c>
      <c r="E5188" s="1373" t="s">
        <v>558</v>
      </c>
      <c r="F5188" s="1373" t="s">
        <v>67</v>
      </c>
      <c r="G5188" s="1375"/>
      <c r="H5188" s="1375"/>
      <c r="I5188" s="1375"/>
      <c r="J5188" s="1375"/>
      <c r="K5188" s="1375"/>
      <c r="L5188" s="1375"/>
    </row>
    <row r="5189" spans="1:12" ht="21">
      <c r="A5189" s="1372">
        <v>45535</v>
      </c>
      <c r="B5189" s="1373" t="s">
        <v>2397</v>
      </c>
      <c r="C5189" s="1373" t="s">
        <v>2469</v>
      </c>
      <c r="D5189" s="1373" t="s">
        <v>2470</v>
      </c>
      <c r="E5189" s="1373" t="s">
        <v>559</v>
      </c>
      <c r="F5189" s="1373" t="s">
        <v>68</v>
      </c>
      <c r="G5189" s="1375"/>
      <c r="H5189" s="1375"/>
      <c r="I5189" s="1375"/>
      <c r="J5189" s="1375"/>
      <c r="K5189" s="1375"/>
      <c r="L5189" s="1375"/>
    </row>
    <row r="5190" spans="1:12" ht="21">
      <c r="A5190" s="1372">
        <v>45535</v>
      </c>
      <c r="B5190" s="1373" t="s">
        <v>2397</v>
      </c>
      <c r="C5190" s="1373" t="s">
        <v>2469</v>
      </c>
      <c r="D5190" s="1373" t="s">
        <v>2470</v>
      </c>
      <c r="E5190" s="1373" t="s">
        <v>560</v>
      </c>
      <c r="F5190" s="1373" t="s">
        <v>69</v>
      </c>
      <c r="G5190" s="1375"/>
      <c r="H5190" s="1375"/>
      <c r="I5190" s="1375"/>
      <c r="J5190" s="1375"/>
      <c r="K5190" s="1375"/>
      <c r="L5190" s="1375"/>
    </row>
    <row r="5191" spans="1:12" ht="21">
      <c r="A5191" s="1372">
        <v>45535</v>
      </c>
      <c r="B5191" s="1373" t="s">
        <v>2397</v>
      </c>
      <c r="C5191" s="1373" t="s">
        <v>2469</v>
      </c>
      <c r="D5191" s="1373" t="s">
        <v>2470</v>
      </c>
      <c r="E5191" s="1373" t="s">
        <v>561</v>
      </c>
      <c r="F5191" s="1373" t="s">
        <v>1439</v>
      </c>
      <c r="G5191" s="1374">
        <v>0</v>
      </c>
      <c r="H5191" s="1374">
        <v>388.33</v>
      </c>
      <c r="I5191" s="1374">
        <v>0</v>
      </c>
      <c r="J5191" s="1374">
        <v>472227.32</v>
      </c>
      <c r="K5191" s="1374">
        <v>-388.33</v>
      </c>
      <c r="L5191" s="1374">
        <v>-472227.32</v>
      </c>
    </row>
    <row r="5192" spans="1:12" ht="21">
      <c r="A5192" s="1372">
        <v>45535</v>
      </c>
      <c r="B5192" s="1373" t="s">
        <v>2397</v>
      </c>
      <c r="C5192" s="1373" t="s">
        <v>2469</v>
      </c>
      <c r="D5192" s="1373" t="s">
        <v>2470</v>
      </c>
      <c r="E5192" s="1373" t="s">
        <v>562</v>
      </c>
      <c r="F5192" s="1373" t="s">
        <v>1440</v>
      </c>
      <c r="G5192" s="1374">
        <v>0</v>
      </c>
      <c r="H5192" s="1374">
        <v>0</v>
      </c>
      <c r="I5192" s="1374">
        <v>0</v>
      </c>
      <c r="J5192" s="1374">
        <v>1557999</v>
      </c>
      <c r="K5192" s="1374">
        <v>0</v>
      </c>
      <c r="L5192" s="1374">
        <v>-1557999</v>
      </c>
    </row>
    <row r="5193" spans="1:12" ht="21">
      <c r="A5193" s="1372">
        <v>45535</v>
      </c>
      <c r="B5193" s="1373" t="s">
        <v>2397</v>
      </c>
      <c r="C5193" s="1373" t="s">
        <v>2469</v>
      </c>
      <c r="D5193" s="1373" t="s">
        <v>2470</v>
      </c>
      <c r="E5193" s="1373" t="s">
        <v>563</v>
      </c>
      <c r="F5193" s="1373" t="s">
        <v>1441</v>
      </c>
      <c r="G5193" s="1374">
        <v>0</v>
      </c>
      <c r="H5193" s="1374">
        <v>0</v>
      </c>
      <c r="I5193" s="1374">
        <v>0</v>
      </c>
      <c r="J5193" s="1374">
        <v>4931006.97</v>
      </c>
      <c r="K5193" s="1374">
        <v>0</v>
      </c>
      <c r="L5193" s="1374">
        <v>-4931006.97</v>
      </c>
    </row>
    <row r="5194" spans="1:12" ht="21">
      <c r="A5194" s="1372">
        <v>45535</v>
      </c>
      <c r="B5194" s="1373" t="s">
        <v>2397</v>
      </c>
      <c r="C5194" s="1373" t="s">
        <v>2469</v>
      </c>
      <c r="D5194" s="1373" t="s">
        <v>2470</v>
      </c>
      <c r="E5194" s="1373" t="s">
        <v>564</v>
      </c>
      <c r="F5194" s="1373" t="s">
        <v>1442</v>
      </c>
      <c r="G5194" s="1375"/>
      <c r="H5194" s="1375"/>
      <c r="I5194" s="1375"/>
      <c r="J5194" s="1375"/>
      <c r="K5194" s="1375"/>
      <c r="L5194" s="1375"/>
    </row>
    <row r="5195" spans="1:12" ht="21">
      <c r="A5195" s="1372">
        <v>45535</v>
      </c>
      <c r="B5195" s="1373" t="s">
        <v>2397</v>
      </c>
      <c r="C5195" s="1373" t="s">
        <v>2469</v>
      </c>
      <c r="D5195" s="1373" t="s">
        <v>2470</v>
      </c>
      <c r="E5195" s="1373" t="s">
        <v>565</v>
      </c>
      <c r="F5195" s="1373" t="s">
        <v>1443</v>
      </c>
      <c r="G5195" s="1375"/>
      <c r="H5195" s="1375"/>
      <c r="I5195" s="1375"/>
      <c r="J5195" s="1375"/>
      <c r="K5195" s="1375"/>
      <c r="L5195" s="1375"/>
    </row>
    <row r="5196" spans="1:12" ht="21">
      <c r="A5196" s="1372">
        <v>45535</v>
      </c>
      <c r="B5196" s="1373" t="s">
        <v>2397</v>
      </c>
      <c r="C5196" s="1373" t="s">
        <v>2469</v>
      </c>
      <c r="D5196" s="1373" t="s">
        <v>2470</v>
      </c>
      <c r="E5196" s="1373" t="s">
        <v>566</v>
      </c>
      <c r="F5196" s="1373" t="s">
        <v>1444</v>
      </c>
      <c r="G5196" s="1374">
        <v>0</v>
      </c>
      <c r="H5196" s="1374">
        <v>0</v>
      </c>
      <c r="I5196" s="1374">
        <v>0</v>
      </c>
      <c r="J5196" s="1374">
        <v>568498</v>
      </c>
      <c r="K5196" s="1374">
        <v>0</v>
      </c>
      <c r="L5196" s="1374">
        <v>-568498</v>
      </c>
    </row>
    <row r="5197" spans="1:12" ht="21">
      <c r="A5197" s="1372">
        <v>45535</v>
      </c>
      <c r="B5197" s="1373" t="s">
        <v>2397</v>
      </c>
      <c r="C5197" s="1373" t="s">
        <v>2469</v>
      </c>
      <c r="D5197" s="1373" t="s">
        <v>2470</v>
      </c>
      <c r="E5197" s="1373" t="s">
        <v>567</v>
      </c>
      <c r="F5197" s="1373" t="s">
        <v>70</v>
      </c>
      <c r="G5197" s="1374">
        <v>0</v>
      </c>
      <c r="H5197" s="1374">
        <v>0</v>
      </c>
      <c r="I5197" s="1374">
        <v>383790</v>
      </c>
      <c r="J5197" s="1374">
        <v>0</v>
      </c>
      <c r="K5197" s="1374">
        <v>0</v>
      </c>
      <c r="L5197" s="1374">
        <v>383790</v>
      </c>
    </row>
    <row r="5198" spans="1:12" ht="21">
      <c r="A5198" s="1372">
        <v>45535</v>
      </c>
      <c r="B5198" s="1373" t="s">
        <v>2397</v>
      </c>
      <c r="C5198" s="1373" t="s">
        <v>2469</v>
      </c>
      <c r="D5198" s="1373" t="s">
        <v>2470</v>
      </c>
      <c r="E5198" s="1373" t="s">
        <v>568</v>
      </c>
      <c r="F5198" s="1373" t="s">
        <v>71</v>
      </c>
      <c r="G5198" s="1374">
        <v>0</v>
      </c>
      <c r="H5198" s="1374">
        <v>0</v>
      </c>
      <c r="I5198" s="1374">
        <v>2995990.81</v>
      </c>
      <c r="J5198" s="1374">
        <v>0</v>
      </c>
      <c r="K5198" s="1374">
        <v>0</v>
      </c>
      <c r="L5198" s="1374">
        <v>2995990.81</v>
      </c>
    </row>
    <row r="5199" spans="1:12" ht="21">
      <c r="A5199" s="1372">
        <v>45535</v>
      </c>
      <c r="B5199" s="1373" t="s">
        <v>2397</v>
      </c>
      <c r="C5199" s="1373" t="s">
        <v>2469</v>
      </c>
      <c r="D5199" s="1373" t="s">
        <v>2470</v>
      </c>
      <c r="E5199" s="1373" t="s">
        <v>569</v>
      </c>
      <c r="F5199" s="1373" t="s">
        <v>1445</v>
      </c>
      <c r="G5199" s="1374">
        <v>0</v>
      </c>
      <c r="H5199" s="1374">
        <v>0</v>
      </c>
      <c r="I5199" s="1374">
        <v>1260000</v>
      </c>
      <c r="J5199" s="1374">
        <v>0</v>
      </c>
      <c r="K5199" s="1374">
        <v>0</v>
      </c>
      <c r="L5199" s="1374">
        <v>1260000</v>
      </c>
    </row>
    <row r="5200" spans="1:12" ht="21">
      <c r="A5200" s="1372">
        <v>45535</v>
      </c>
      <c r="B5200" s="1373" t="s">
        <v>2397</v>
      </c>
      <c r="C5200" s="1373" t="s">
        <v>2469</v>
      </c>
      <c r="D5200" s="1373" t="s">
        <v>2470</v>
      </c>
      <c r="E5200" s="1373" t="s">
        <v>570</v>
      </c>
      <c r="F5200" s="1373" t="s">
        <v>72</v>
      </c>
      <c r="G5200" s="1374">
        <v>0</v>
      </c>
      <c r="H5200" s="1374">
        <v>0</v>
      </c>
      <c r="I5200" s="1374">
        <v>1035600</v>
      </c>
      <c r="J5200" s="1374">
        <v>0</v>
      </c>
      <c r="K5200" s="1374">
        <v>0</v>
      </c>
      <c r="L5200" s="1374">
        <v>1035600</v>
      </c>
    </row>
    <row r="5201" spans="1:12" ht="21">
      <c r="A5201" s="1372">
        <v>45535</v>
      </c>
      <c r="B5201" s="1373" t="s">
        <v>2397</v>
      </c>
      <c r="C5201" s="1373" t="s">
        <v>2469</v>
      </c>
      <c r="D5201" s="1373" t="s">
        <v>2470</v>
      </c>
      <c r="E5201" s="1373" t="s">
        <v>571</v>
      </c>
      <c r="F5201" s="1373" t="s">
        <v>73</v>
      </c>
      <c r="G5201" s="1375"/>
      <c r="H5201" s="1375"/>
      <c r="I5201" s="1375"/>
      <c r="J5201" s="1375"/>
      <c r="K5201" s="1375"/>
      <c r="L5201" s="1375"/>
    </row>
    <row r="5202" spans="1:12" ht="21">
      <c r="A5202" s="1372">
        <v>45535</v>
      </c>
      <c r="B5202" s="1373" t="s">
        <v>2397</v>
      </c>
      <c r="C5202" s="1373" t="s">
        <v>2469</v>
      </c>
      <c r="D5202" s="1373" t="s">
        <v>2470</v>
      </c>
      <c r="E5202" s="1373" t="s">
        <v>572</v>
      </c>
      <c r="F5202" s="1373" t="s">
        <v>74</v>
      </c>
      <c r="G5202" s="1375"/>
      <c r="H5202" s="1375"/>
      <c r="I5202" s="1375"/>
      <c r="J5202" s="1375"/>
      <c r="K5202" s="1375"/>
      <c r="L5202" s="1375"/>
    </row>
    <row r="5203" spans="1:12" ht="21">
      <c r="A5203" s="1372">
        <v>45535</v>
      </c>
      <c r="B5203" s="1373" t="s">
        <v>2397</v>
      </c>
      <c r="C5203" s="1373" t="s">
        <v>2469</v>
      </c>
      <c r="D5203" s="1373" t="s">
        <v>2470</v>
      </c>
      <c r="E5203" s="1373" t="s">
        <v>573</v>
      </c>
      <c r="F5203" s="1373" t="s">
        <v>75</v>
      </c>
      <c r="G5203" s="1375"/>
      <c r="H5203" s="1375"/>
      <c r="I5203" s="1375"/>
      <c r="J5203" s="1375"/>
      <c r="K5203" s="1375"/>
      <c r="L5203" s="1375"/>
    </row>
    <row r="5204" spans="1:12" ht="21">
      <c r="A5204" s="1372">
        <v>45535</v>
      </c>
      <c r="B5204" s="1373" t="s">
        <v>2397</v>
      </c>
      <c r="C5204" s="1373" t="s">
        <v>2469</v>
      </c>
      <c r="D5204" s="1373" t="s">
        <v>2470</v>
      </c>
      <c r="E5204" s="1373" t="s">
        <v>574</v>
      </c>
      <c r="F5204" s="1373" t="s">
        <v>76</v>
      </c>
      <c r="G5204" s="1375"/>
      <c r="H5204" s="1375"/>
      <c r="I5204" s="1375"/>
      <c r="J5204" s="1375"/>
      <c r="K5204" s="1375"/>
      <c r="L5204" s="1375"/>
    </row>
    <row r="5205" spans="1:12" ht="21">
      <c r="A5205" s="1372">
        <v>45535</v>
      </c>
      <c r="B5205" s="1373" t="s">
        <v>2397</v>
      </c>
      <c r="C5205" s="1373" t="s">
        <v>2469</v>
      </c>
      <c r="D5205" s="1373" t="s">
        <v>2470</v>
      </c>
      <c r="E5205" s="1373" t="s">
        <v>575</v>
      </c>
      <c r="F5205" s="1373" t="s">
        <v>77</v>
      </c>
      <c r="G5205" s="1374">
        <v>0</v>
      </c>
      <c r="H5205" s="1374">
        <v>0</v>
      </c>
      <c r="I5205" s="1374">
        <v>1917939</v>
      </c>
      <c r="J5205" s="1374">
        <v>0</v>
      </c>
      <c r="K5205" s="1374">
        <v>0</v>
      </c>
      <c r="L5205" s="1374">
        <v>1917939</v>
      </c>
    </row>
    <row r="5206" spans="1:12" ht="21">
      <c r="A5206" s="1372">
        <v>45535</v>
      </c>
      <c r="B5206" s="1373" t="s">
        <v>2397</v>
      </c>
      <c r="C5206" s="1373" t="s">
        <v>2469</v>
      </c>
      <c r="D5206" s="1373" t="s">
        <v>2470</v>
      </c>
      <c r="E5206" s="1373" t="s">
        <v>576</v>
      </c>
      <c r="F5206" s="1373" t="s">
        <v>1446</v>
      </c>
      <c r="G5206" s="1374">
        <v>0</v>
      </c>
      <c r="H5206" s="1374">
        <v>1279.3</v>
      </c>
      <c r="I5206" s="1374">
        <v>0</v>
      </c>
      <c r="J5206" s="1374">
        <v>227657</v>
      </c>
      <c r="K5206" s="1374">
        <v>-1279.3</v>
      </c>
      <c r="L5206" s="1374">
        <v>-227657</v>
      </c>
    </row>
    <row r="5207" spans="1:12" ht="21">
      <c r="A5207" s="1372">
        <v>45535</v>
      </c>
      <c r="B5207" s="1373" t="s">
        <v>2397</v>
      </c>
      <c r="C5207" s="1373" t="s">
        <v>2469</v>
      </c>
      <c r="D5207" s="1373" t="s">
        <v>2470</v>
      </c>
      <c r="E5207" s="1373" t="s">
        <v>577</v>
      </c>
      <c r="F5207" s="1373" t="s">
        <v>78</v>
      </c>
      <c r="G5207" s="1374">
        <v>0</v>
      </c>
      <c r="H5207" s="1374">
        <v>14229.86</v>
      </c>
      <c r="I5207" s="1374">
        <v>0</v>
      </c>
      <c r="J5207" s="1374">
        <v>1895277.85</v>
      </c>
      <c r="K5207" s="1374">
        <v>-14229.86</v>
      </c>
      <c r="L5207" s="1374">
        <v>-1895277.85</v>
      </c>
    </row>
    <row r="5208" spans="1:12" ht="21">
      <c r="A5208" s="1372">
        <v>45535</v>
      </c>
      <c r="B5208" s="1373" t="s">
        <v>2397</v>
      </c>
      <c r="C5208" s="1373" t="s">
        <v>2469</v>
      </c>
      <c r="D5208" s="1373" t="s">
        <v>2470</v>
      </c>
      <c r="E5208" s="1373" t="s">
        <v>578</v>
      </c>
      <c r="F5208" s="1373" t="s">
        <v>1447</v>
      </c>
      <c r="G5208" s="1374">
        <v>0</v>
      </c>
      <c r="H5208" s="1374">
        <v>4200</v>
      </c>
      <c r="I5208" s="1374">
        <v>0</v>
      </c>
      <c r="J5208" s="1374">
        <v>120466.67</v>
      </c>
      <c r="K5208" s="1374">
        <v>-4200</v>
      </c>
      <c r="L5208" s="1374">
        <v>-120466.67</v>
      </c>
    </row>
    <row r="5209" spans="1:12" ht="21">
      <c r="A5209" s="1372">
        <v>45535</v>
      </c>
      <c r="B5209" s="1373" t="s">
        <v>2397</v>
      </c>
      <c r="C5209" s="1373" t="s">
        <v>2469</v>
      </c>
      <c r="D5209" s="1373" t="s">
        <v>2470</v>
      </c>
      <c r="E5209" s="1373" t="s">
        <v>579</v>
      </c>
      <c r="F5209" s="1373" t="s">
        <v>1448</v>
      </c>
      <c r="G5209" s="1374">
        <v>0</v>
      </c>
      <c r="H5209" s="1374">
        <v>4548.8900000000003</v>
      </c>
      <c r="I5209" s="1374">
        <v>0</v>
      </c>
      <c r="J5209" s="1374">
        <v>688161.09</v>
      </c>
      <c r="K5209" s="1374">
        <v>-4548.8900000000003</v>
      </c>
      <c r="L5209" s="1374">
        <v>-688161.09</v>
      </c>
    </row>
    <row r="5210" spans="1:12" ht="21">
      <c r="A5210" s="1372">
        <v>45535</v>
      </c>
      <c r="B5210" s="1373" t="s">
        <v>2397</v>
      </c>
      <c r="C5210" s="1373" t="s">
        <v>2469</v>
      </c>
      <c r="D5210" s="1373" t="s">
        <v>2470</v>
      </c>
      <c r="E5210" s="1373" t="s">
        <v>580</v>
      </c>
      <c r="F5210" s="1373" t="s">
        <v>1449</v>
      </c>
      <c r="G5210" s="1375"/>
      <c r="H5210" s="1375"/>
      <c r="I5210" s="1375"/>
      <c r="J5210" s="1375"/>
      <c r="K5210" s="1375"/>
      <c r="L5210" s="1375"/>
    </row>
    <row r="5211" spans="1:12" ht="21">
      <c r="A5211" s="1372">
        <v>45535</v>
      </c>
      <c r="B5211" s="1373" t="s">
        <v>2397</v>
      </c>
      <c r="C5211" s="1373" t="s">
        <v>2469</v>
      </c>
      <c r="D5211" s="1373" t="s">
        <v>2470</v>
      </c>
      <c r="E5211" s="1373" t="s">
        <v>581</v>
      </c>
      <c r="F5211" s="1373" t="s">
        <v>1809</v>
      </c>
      <c r="G5211" s="1375"/>
      <c r="H5211" s="1375"/>
      <c r="I5211" s="1375"/>
      <c r="J5211" s="1375"/>
      <c r="K5211" s="1375"/>
      <c r="L5211" s="1375"/>
    </row>
    <row r="5212" spans="1:12" ht="21">
      <c r="A5212" s="1372">
        <v>45535</v>
      </c>
      <c r="B5212" s="1373" t="s">
        <v>2397</v>
      </c>
      <c r="C5212" s="1373" t="s">
        <v>2469</v>
      </c>
      <c r="D5212" s="1373" t="s">
        <v>2470</v>
      </c>
      <c r="E5212" s="1373" t="s">
        <v>582</v>
      </c>
      <c r="F5212" s="1373" t="s">
        <v>1810</v>
      </c>
      <c r="G5212" s="1375"/>
      <c r="H5212" s="1375"/>
      <c r="I5212" s="1375"/>
      <c r="J5212" s="1375"/>
      <c r="K5212" s="1375"/>
      <c r="L5212" s="1375"/>
    </row>
    <row r="5213" spans="1:12" ht="21">
      <c r="A5213" s="1372">
        <v>45535</v>
      </c>
      <c r="B5213" s="1373" t="s">
        <v>2397</v>
      </c>
      <c r="C5213" s="1373" t="s">
        <v>2469</v>
      </c>
      <c r="D5213" s="1373" t="s">
        <v>2470</v>
      </c>
      <c r="E5213" s="1373" t="s">
        <v>583</v>
      </c>
      <c r="F5213" s="1373" t="s">
        <v>81</v>
      </c>
      <c r="G5213" s="1375"/>
      <c r="H5213" s="1375"/>
      <c r="I5213" s="1375"/>
      <c r="J5213" s="1375"/>
      <c r="K5213" s="1375"/>
      <c r="L5213" s="1375"/>
    </row>
    <row r="5214" spans="1:12" ht="21">
      <c r="A5214" s="1372">
        <v>45535</v>
      </c>
      <c r="B5214" s="1373" t="s">
        <v>2397</v>
      </c>
      <c r="C5214" s="1373" t="s">
        <v>2469</v>
      </c>
      <c r="D5214" s="1373" t="s">
        <v>2470</v>
      </c>
      <c r="E5214" s="1373" t="s">
        <v>584</v>
      </c>
      <c r="F5214" s="1373" t="s">
        <v>82</v>
      </c>
      <c r="G5214" s="1374">
        <v>0</v>
      </c>
      <c r="H5214" s="1374">
        <v>9414.39</v>
      </c>
      <c r="I5214" s="1374">
        <v>0</v>
      </c>
      <c r="J5214" s="1374">
        <v>735547.33</v>
      </c>
      <c r="K5214" s="1374">
        <v>-9414.39</v>
      </c>
      <c r="L5214" s="1374">
        <v>-735547.33</v>
      </c>
    </row>
    <row r="5215" spans="1:12" ht="21">
      <c r="A5215" s="1372">
        <v>45535</v>
      </c>
      <c r="B5215" s="1373" t="s">
        <v>2397</v>
      </c>
      <c r="C5215" s="1373" t="s">
        <v>2469</v>
      </c>
      <c r="D5215" s="1373" t="s">
        <v>2470</v>
      </c>
      <c r="E5215" s="1373" t="s">
        <v>585</v>
      </c>
      <c r="F5215" s="1373" t="s">
        <v>1450</v>
      </c>
      <c r="G5215" s="1375"/>
      <c r="H5215" s="1375"/>
      <c r="I5215" s="1375"/>
      <c r="J5215" s="1375"/>
      <c r="K5215" s="1375"/>
      <c r="L5215" s="1375"/>
    </row>
    <row r="5216" spans="1:12" ht="21">
      <c r="A5216" s="1372">
        <v>45535</v>
      </c>
      <c r="B5216" s="1373" t="s">
        <v>2397</v>
      </c>
      <c r="C5216" s="1373" t="s">
        <v>2469</v>
      </c>
      <c r="D5216" s="1373" t="s">
        <v>2470</v>
      </c>
      <c r="E5216" s="1373" t="s">
        <v>586</v>
      </c>
      <c r="F5216" s="1373" t="s">
        <v>1451</v>
      </c>
      <c r="G5216" s="1375"/>
      <c r="H5216" s="1375"/>
      <c r="I5216" s="1375"/>
      <c r="J5216" s="1375"/>
      <c r="K5216" s="1375"/>
      <c r="L5216" s="1375"/>
    </row>
    <row r="5217" spans="1:12" ht="21">
      <c r="A5217" s="1372">
        <v>45535</v>
      </c>
      <c r="B5217" s="1373" t="s">
        <v>2397</v>
      </c>
      <c r="C5217" s="1373" t="s">
        <v>2469</v>
      </c>
      <c r="D5217" s="1373" t="s">
        <v>2470</v>
      </c>
      <c r="E5217" s="1373" t="s">
        <v>587</v>
      </c>
      <c r="F5217" s="1373" t="s">
        <v>83</v>
      </c>
      <c r="G5217" s="1374">
        <v>0</v>
      </c>
      <c r="H5217" s="1374">
        <v>0</v>
      </c>
      <c r="I5217" s="1374">
        <v>1550016.75</v>
      </c>
      <c r="J5217" s="1374">
        <v>0</v>
      </c>
      <c r="K5217" s="1374">
        <v>0</v>
      </c>
      <c r="L5217" s="1374">
        <v>1550016.75</v>
      </c>
    </row>
    <row r="5218" spans="1:12" ht="21">
      <c r="A5218" s="1372">
        <v>45535</v>
      </c>
      <c r="B5218" s="1373" t="s">
        <v>2397</v>
      </c>
      <c r="C5218" s="1373" t="s">
        <v>2469</v>
      </c>
      <c r="D5218" s="1373" t="s">
        <v>2470</v>
      </c>
      <c r="E5218" s="1373" t="s">
        <v>588</v>
      </c>
      <c r="F5218" s="1373" t="s">
        <v>84</v>
      </c>
      <c r="G5218" s="1375"/>
      <c r="H5218" s="1375"/>
      <c r="I5218" s="1375"/>
      <c r="J5218" s="1375"/>
      <c r="K5218" s="1375"/>
      <c r="L5218" s="1375"/>
    </row>
    <row r="5219" spans="1:12" ht="21">
      <c r="A5219" s="1372">
        <v>45535</v>
      </c>
      <c r="B5219" s="1373" t="s">
        <v>2397</v>
      </c>
      <c r="C5219" s="1373" t="s">
        <v>2469</v>
      </c>
      <c r="D5219" s="1373" t="s">
        <v>2470</v>
      </c>
      <c r="E5219" s="1373" t="s">
        <v>589</v>
      </c>
      <c r="F5219" s="1373" t="s">
        <v>1452</v>
      </c>
      <c r="G5219" s="1374">
        <v>0</v>
      </c>
      <c r="H5219" s="1374">
        <v>0</v>
      </c>
      <c r="I5219" s="1374">
        <v>0</v>
      </c>
      <c r="J5219" s="1374">
        <v>1549975.75</v>
      </c>
      <c r="K5219" s="1374">
        <v>0</v>
      </c>
      <c r="L5219" s="1374">
        <v>-1549975.75</v>
      </c>
    </row>
    <row r="5220" spans="1:12" ht="21">
      <c r="A5220" s="1372">
        <v>45535</v>
      </c>
      <c r="B5220" s="1373" t="s">
        <v>2397</v>
      </c>
      <c r="C5220" s="1373" t="s">
        <v>2469</v>
      </c>
      <c r="D5220" s="1373" t="s">
        <v>2470</v>
      </c>
      <c r="E5220" s="1373" t="s">
        <v>590</v>
      </c>
      <c r="F5220" s="1373" t="s">
        <v>85</v>
      </c>
      <c r="G5220" s="1374">
        <v>0</v>
      </c>
      <c r="H5220" s="1374">
        <v>0</v>
      </c>
      <c r="I5220" s="1374">
        <v>7853502</v>
      </c>
      <c r="J5220" s="1374">
        <v>0</v>
      </c>
      <c r="K5220" s="1374">
        <v>0</v>
      </c>
      <c r="L5220" s="1374">
        <v>7853502</v>
      </c>
    </row>
    <row r="5221" spans="1:12" ht="21">
      <c r="A5221" s="1372">
        <v>45535</v>
      </c>
      <c r="B5221" s="1373" t="s">
        <v>2397</v>
      </c>
      <c r="C5221" s="1373" t="s">
        <v>2469</v>
      </c>
      <c r="D5221" s="1373" t="s">
        <v>2470</v>
      </c>
      <c r="E5221" s="1373" t="s">
        <v>591</v>
      </c>
      <c r="F5221" s="1373" t="s">
        <v>86</v>
      </c>
      <c r="G5221" s="1375"/>
      <c r="H5221" s="1375"/>
      <c r="I5221" s="1375"/>
      <c r="J5221" s="1375"/>
      <c r="K5221" s="1375"/>
      <c r="L5221" s="1375"/>
    </row>
    <row r="5222" spans="1:12" ht="21">
      <c r="A5222" s="1372">
        <v>45535</v>
      </c>
      <c r="B5222" s="1373" t="s">
        <v>2397</v>
      </c>
      <c r="C5222" s="1373" t="s">
        <v>2469</v>
      </c>
      <c r="D5222" s="1373" t="s">
        <v>2470</v>
      </c>
      <c r="E5222" s="1373" t="s">
        <v>592</v>
      </c>
      <c r="F5222" s="1373" t="s">
        <v>1453</v>
      </c>
      <c r="G5222" s="1374">
        <v>0</v>
      </c>
      <c r="H5222" s="1374">
        <v>0</v>
      </c>
      <c r="I5222" s="1374">
        <v>0</v>
      </c>
      <c r="J5222" s="1374">
        <v>7853491</v>
      </c>
      <c r="K5222" s="1374">
        <v>0</v>
      </c>
      <c r="L5222" s="1374">
        <v>-7853491</v>
      </c>
    </row>
    <row r="5223" spans="1:12" ht="21">
      <c r="A5223" s="1372">
        <v>45535</v>
      </c>
      <c r="B5223" s="1373" t="s">
        <v>2397</v>
      </c>
      <c r="C5223" s="1373" t="s">
        <v>2469</v>
      </c>
      <c r="D5223" s="1373" t="s">
        <v>2470</v>
      </c>
      <c r="E5223" s="1373" t="s">
        <v>593</v>
      </c>
      <c r="F5223" s="1373" t="s">
        <v>87</v>
      </c>
      <c r="G5223" s="1374">
        <v>0</v>
      </c>
      <c r="H5223" s="1374">
        <v>0</v>
      </c>
      <c r="I5223" s="1374">
        <v>529210</v>
      </c>
      <c r="J5223" s="1374">
        <v>0</v>
      </c>
      <c r="K5223" s="1374">
        <v>0</v>
      </c>
      <c r="L5223" s="1374">
        <v>529210</v>
      </c>
    </row>
    <row r="5224" spans="1:12" ht="21">
      <c r="A5224" s="1372">
        <v>45535</v>
      </c>
      <c r="B5224" s="1373" t="s">
        <v>2397</v>
      </c>
      <c r="C5224" s="1373" t="s">
        <v>2469</v>
      </c>
      <c r="D5224" s="1373" t="s">
        <v>2470</v>
      </c>
      <c r="E5224" s="1373" t="s">
        <v>594</v>
      </c>
      <c r="F5224" s="1373" t="s">
        <v>88</v>
      </c>
      <c r="G5224" s="1375"/>
      <c r="H5224" s="1375"/>
      <c r="I5224" s="1375"/>
      <c r="J5224" s="1375"/>
      <c r="K5224" s="1375"/>
      <c r="L5224" s="1375"/>
    </row>
    <row r="5225" spans="1:12" ht="21">
      <c r="A5225" s="1372">
        <v>45535</v>
      </c>
      <c r="B5225" s="1373" t="s">
        <v>2397</v>
      </c>
      <c r="C5225" s="1373" t="s">
        <v>2469</v>
      </c>
      <c r="D5225" s="1373" t="s">
        <v>2470</v>
      </c>
      <c r="E5225" s="1373" t="s">
        <v>595</v>
      </c>
      <c r="F5225" s="1373" t="s">
        <v>1454</v>
      </c>
      <c r="G5225" s="1374">
        <v>0</v>
      </c>
      <c r="H5225" s="1374">
        <v>0</v>
      </c>
      <c r="I5225" s="1374">
        <v>0</v>
      </c>
      <c r="J5225" s="1374">
        <v>529197</v>
      </c>
      <c r="K5225" s="1374">
        <v>0</v>
      </c>
      <c r="L5225" s="1374">
        <v>-529197</v>
      </c>
    </row>
    <row r="5226" spans="1:12" ht="21">
      <c r="A5226" s="1372">
        <v>45535</v>
      </c>
      <c r="B5226" s="1373" t="s">
        <v>2397</v>
      </c>
      <c r="C5226" s="1373" t="s">
        <v>2469</v>
      </c>
      <c r="D5226" s="1373" t="s">
        <v>2470</v>
      </c>
      <c r="E5226" s="1373" t="s">
        <v>596</v>
      </c>
      <c r="F5226" s="1373" t="s">
        <v>89</v>
      </c>
      <c r="G5226" s="1374">
        <v>0</v>
      </c>
      <c r="H5226" s="1374">
        <v>0</v>
      </c>
      <c r="I5226" s="1374">
        <v>314000</v>
      </c>
      <c r="J5226" s="1374">
        <v>0</v>
      </c>
      <c r="K5226" s="1374">
        <v>0</v>
      </c>
      <c r="L5226" s="1374">
        <v>314000</v>
      </c>
    </row>
    <row r="5227" spans="1:12" ht="21">
      <c r="A5227" s="1372">
        <v>45535</v>
      </c>
      <c r="B5227" s="1373" t="s">
        <v>2397</v>
      </c>
      <c r="C5227" s="1373" t="s">
        <v>2469</v>
      </c>
      <c r="D5227" s="1373" t="s">
        <v>2470</v>
      </c>
      <c r="E5227" s="1373" t="s">
        <v>597</v>
      </c>
      <c r="F5227" s="1373" t="s">
        <v>90</v>
      </c>
      <c r="G5227" s="1375"/>
      <c r="H5227" s="1375"/>
      <c r="I5227" s="1375"/>
      <c r="J5227" s="1375"/>
      <c r="K5227" s="1375"/>
      <c r="L5227" s="1375"/>
    </row>
    <row r="5228" spans="1:12" ht="21">
      <c r="A5228" s="1372">
        <v>45535</v>
      </c>
      <c r="B5228" s="1373" t="s">
        <v>2397</v>
      </c>
      <c r="C5228" s="1373" t="s">
        <v>2469</v>
      </c>
      <c r="D5228" s="1373" t="s">
        <v>2470</v>
      </c>
      <c r="E5228" s="1373" t="s">
        <v>598</v>
      </c>
      <c r="F5228" s="1373" t="s">
        <v>1455</v>
      </c>
      <c r="G5228" s="1374">
        <v>0</v>
      </c>
      <c r="H5228" s="1374">
        <v>0</v>
      </c>
      <c r="I5228" s="1374">
        <v>0</v>
      </c>
      <c r="J5228" s="1374">
        <v>313994</v>
      </c>
      <c r="K5228" s="1374">
        <v>0</v>
      </c>
      <c r="L5228" s="1374">
        <v>-313994</v>
      </c>
    </row>
    <row r="5229" spans="1:12" ht="21">
      <c r="A5229" s="1372">
        <v>45535</v>
      </c>
      <c r="B5229" s="1373" t="s">
        <v>2397</v>
      </c>
      <c r="C5229" s="1373" t="s">
        <v>2469</v>
      </c>
      <c r="D5229" s="1373" t="s">
        <v>2470</v>
      </c>
      <c r="E5229" s="1373" t="s">
        <v>599</v>
      </c>
      <c r="F5229" s="1373" t="s">
        <v>91</v>
      </c>
      <c r="G5229" s="1374">
        <v>0</v>
      </c>
      <c r="H5229" s="1374">
        <v>0</v>
      </c>
      <c r="I5229" s="1374">
        <v>44019.8</v>
      </c>
      <c r="J5229" s="1374">
        <v>0</v>
      </c>
      <c r="K5229" s="1374">
        <v>0</v>
      </c>
      <c r="L5229" s="1374">
        <v>44019.8</v>
      </c>
    </row>
    <row r="5230" spans="1:12" ht="21">
      <c r="A5230" s="1372">
        <v>45535</v>
      </c>
      <c r="B5230" s="1373" t="s">
        <v>2397</v>
      </c>
      <c r="C5230" s="1373" t="s">
        <v>2469</v>
      </c>
      <c r="D5230" s="1373" t="s">
        <v>2470</v>
      </c>
      <c r="E5230" s="1373" t="s">
        <v>600</v>
      </c>
      <c r="F5230" s="1373" t="s">
        <v>92</v>
      </c>
      <c r="G5230" s="1375"/>
      <c r="H5230" s="1375"/>
      <c r="I5230" s="1375"/>
      <c r="J5230" s="1375"/>
      <c r="K5230" s="1375"/>
      <c r="L5230" s="1375"/>
    </row>
    <row r="5231" spans="1:12" ht="21">
      <c r="A5231" s="1372">
        <v>45535</v>
      </c>
      <c r="B5231" s="1373" t="s">
        <v>2397</v>
      </c>
      <c r="C5231" s="1373" t="s">
        <v>2469</v>
      </c>
      <c r="D5231" s="1373" t="s">
        <v>2470</v>
      </c>
      <c r="E5231" s="1373" t="s">
        <v>601</v>
      </c>
      <c r="F5231" s="1373" t="s">
        <v>1456</v>
      </c>
      <c r="G5231" s="1374">
        <v>0</v>
      </c>
      <c r="H5231" s="1374">
        <v>0</v>
      </c>
      <c r="I5231" s="1374">
        <v>0</v>
      </c>
      <c r="J5231" s="1374">
        <v>44018.8</v>
      </c>
      <c r="K5231" s="1374">
        <v>0</v>
      </c>
      <c r="L5231" s="1374">
        <v>-44018.8</v>
      </c>
    </row>
    <row r="5232" spans="1:12" ht="21">
      <c r="A5232" s="1372">
        <v>45535</v>
      </c>
      <c r="B5232" s="1373" t="s">
        <v>2397</v>
      </c>
      <c r="C5232" s="1373" t="s">
        <v>2469</v>
      </c>
      <c r="D5232" s="1373" t="s">
        <v>2470</v>
      </c>
      <c r="E5232" s="1373" t="s">
        <v>1912</v>
      </c>
      <c r="F5232" s="1373" t="s">
        <v>1913</v>
      </c>
      <c r="G5232" s="1375"/>
      <c r="H5232" s="1375"/>
      <c r="I5232" s="1375"/>
      <c r="J5232" s="1375"/>
      <c r="K5232" s="1375"/>
      <c r="L5232" s="1375"/>
    </row>
    <row r="5233" spans="1:12" ht="21">
      <c r="A5233" s="1372">
        <v>45535</v>
      </c>
      <c r="B5233" s="1373" t="s">
        <v>2397</v>
      </c>
      <c r="C5233" s="1373" t="s">
        <v>2469</v>
      </c>
      <c r="D5233" s="1373" t="s">
        <v>2470</v>
      </c>
      <c r="E5233" s="1373" t="s">
        <v>1914</v>
      </c>
      <c r="F5233" s="1373" t="s">
        <v>1915</v>
      </c>
      <c r="G5233" s="1375"/>
      <c r="H5233" s="1375"/>
      <c r="I5233" s="1375"/>
      <c r="J5233" s="1375"/>
      <c r="K5233" s="1375"/>
      <c r="L5233" s="1375"/>
    </row>
    <row r="5234" spans="1:12" ht="21">
      <c r="A5234" s="1372">
        <v>45535</v>
      </c>
      <c r="B5234" s="1373" t="s">
        <v>2397</v>
      </c>
      <c r="C5234" s="1373" t="s">
        <v>2469</v>
      </c>
      <c r="D5234" s="1373" t="s">
        <v>2470</v>
      </c>
      <c r="E5234" s="1373" t="s">
        <v>1916</v>
      </c>
      <c r="F5234" s="1373" t="s">
        <v>1917</v>
      </c>
      <c r="G5234" s="1375"/>
      <c r="H5234" s="1375"/>
      <c r="I5234" s="1375"/>
      <c r="J5234" s="1375"/>
      <c r="K5234" s="1375"/>
      <c r="L5234" s="1375"/>
    </row>
    <row r="5235" spans="1:12" ht="21">
      <c r="A5235" s="1372">
        <v>45535</v>
      </c>
      <c r="B5235" s="1373" t="s">
        <v>2397</v>
      </c>
      <c r="C5235" s="1373" t="s">
        <v>2469</v>
      </c>
      <c r="D5235" s="1373" t="s">
        <v>2470</v>
      </c>
      <c r="E5235" s="1373" t="s">
        <v>602</v>
      </c>
      <c r="F5235" s="1373" t="s">
        <v>93</v>
      </c>
      <c r="G5235" s="1375"/>
      <c r="H5235" s="1375"/>
      <c r="I5235" s="1375"/>
      <c r="J5235" s="1375"/>
      <c r="K5235" s="1375"/>
      <c r="L5235" s="1375"/>
    </row>
    <row r="5236" spans="1:12" ht="21">
      <c r="A5236" s="1372">
        <v>45535</v>
      </c>
      <c r="B5236" s="1373" t="s">
        <v>2397</v>
      </c>
      <c r="C5236" s="1373" t="s">
        <v>2469</v>
      </c>
      <c r="D5236" s="1373" t="s">
        <v>2470</v>
      </c>
      <c r="E5236" s="1373" t="s">
        <v>603</v>
      </c>
      <c r="F5236" s="1373" t="s">
        <v>94</v>
      </c>
      <c r="G5236" s="1375"/>
      <c r="H5236" s="1375"/>
      <c r="I5236" s="1375"/>
      <c r="J5236" s="1375"/>
      <c r="K5236" s="1375"/>
      <c r="L5236" s="1375"/>
    </row>
    <row r="5237" spans="1:12" ht="21">
      <c r="A5237" s="1372">
        <v>45535</v>
      </c>
      <c r="B5237" s="1373" t="s">
        <v>2397</v>
      </c>
      <c r="C5237" s="1373" t="s">
        <v>2469</v>
      </c>
      <c r="D5237" s="1373" t="s">
        <v>2470</v>
      </c>
      <c r="E5237" s="1373" t="s">
        <v>604</v>
      </c>
      <c r="F5237" s="1373" t="s">
        <v>1457</v>
      </c>
      <c r="G5237" s="1375"/>
      <c r="H5237" s="1375"/>
      <c r="I5237" s="1375"/>
      <c r="J5237" s="1375"/>
      <c r="K5237" s="1375"/>
      <c r="L5237" s="1375"/>
    </row>
    <row r="5238" spans="1:12" ht="21">
      <c r="A5238" s="1372">
        <v>45535</v>
      </c>
      <c r="B5238" s="1373" t="s">
        <v>2397</v>
      </c>
      <c r="C5238" s="1373" t="s">
        <v>2469</v>
      </c>
      <c r="D5238" s="1373" t="s">
        <v>2470</v>
      </c>
      <c r="E5238" s="1373" t="s">
        <v>605</v>
      </c>
      <c r="F5238" s="1373" t="s">
        <v>95</v>
      </c>
      <c r="G5238" s="1374">
        <v>0</v>
      </c>
      <c r="H5238" s="1374">
        <v>0</v>
      </c>
      <c r="I5238" s="1374">
        <v>8311094.1200000001</v>
      </c>
      <c r="J5238" s="1374">
        <v>0</v>
      </c>
      <c r="K5238" s="1374">
        <v>0</v>
      </c>
      <c r="L5238" s="1374">
        <v>8311094.1200000001</v>
      </c>
    </row>
    <row r="5239" spans="1:12" ht="21">
      <c r="A5239" s="1372">
        <v>45535</v>
      </c>
      <c r="B5239" s="1373" t="s">
        <v>2397</v>
      </c>
      <c r="C5239" s="1373" t="s">
        <v>2469</v>
      </c>
      <c r="D5239" s="1373" t="s">
        <v>2470</v>
      </c>
      <c r="E5239" s="1373" t="s">
        <v>606</v>
      </c>
      <c r="F5239" s="1373" t="s">
        <v>96</v>
      </c>
      <c r="G5239" s="1375"/>
      <c r="H5239" s="1375"/>
      <c r="I5239" s="1375"/>
      <c r="J5239" s="1375"/>
      <c r="K5239" s="1375"/>
      <c r="L5239" s="1375"/>
    </row>
    <row r="5240" spans="1:12" ht="21">
      <c r="A5240" s="1372">
        <v>45535</v>
      </c>
      <c r="B5240" s="1373" t="s">
        <v>2397</v>
      </c>
      <c r="C5240" s="1373" t="s">
        <v>2469</v>
      </c>
      <c r="D5240" s="1373" t="s">
        <v>2470</v>
      </c>
      <c r="E5240" s="1373" t="s">
        <v>607</v>
      </c>
      <c r="F5240" s="1373" t="s">
        <v>1458</v>
      </c>
      <c r="G5240" s="1374">
        <v>0</v>
      </c>
      <c r="H5240" s="1374">
        <v>0</v>
      </c>
      <c r="I5240" s="1374">
        <v>0</v>
      </c>
      <c r="J5240" s="1374">
        <v>8310991.1200000001</v>
      </c>
      <c r="K5240" s="1374">
        <v>0</v>
      </c>
      <c r="L5240" s="1374">
        <v>-8310991.1200000001</v>
      </c>
    </row>
    <row r="5241" spans="1:12" ht="21">
      <c r="A5241" s="1372">
        <v>45535</v>
      </c>
      <c r="B5241" s="1373" t="s">
        <v>2397</v>
      </c>
      <c r="C5241" s="1373" t="s">
        <v>2469</v>
      </c>
      <c r="D5241" s="1373" t="s">
        <v>2470</v>
      </c>
      <c r="E5241" s="1373" t="s">
        <v>608</v>
      </c>
      <c r="F5241" s="1373" t="s">
        <v>97</v>
      </c>
      <c r="G5241" s="1374">
        <v>0</v>
      </c>
      <c r="H5241" s="1374">
        <v>0</v>
      </c>
      <c r="I5241" s="1374">
        <v>1890190</v>
      </c>
      <c r="J5241" s="1374">
        <v>0</v>
      </c>
      <c r="K5241" s="1374">
        <v>0</v>
      </c>
      <c r="L5241" s="1374">
        <v>1890190</v>
      </c>
    </row>
    <row r="5242" spans="1:12" ht="21">
      <c r="A5242" s="1372">
        <v>45535</v>
      </c>
      <c r="B5242" s="1373" t="s">
        <v>2397</v>
      </c>
      <c r="C5242" s="1373" t="s">
        <v>2469</v>
      </c>
      <c r="D5242" s="1373" t="s">
        <v>2470</v>
      </c>
      <c r="E5242" s="1373" t="s">
        <v>609</v>
      </c>
      <c r="F5242" s="1373" t="s">
        <v>98</v>
      </c>
      <c r="G5242" s="1375"/>
      <c r="H5242" s="1375"/>
      <c r="I5242" s="1375"/>
      <c r="J5242" s="1375"/>
      <c r="K5242" s="1375"/>
      <c r="L5242" s="1375"/>
    </row>
    <row r="5243" spans="1:12" ht="21">
      <c r="A5243" s="1372">
        <v>45535</v>
      </c>
      <c r="B5243" s="1373" t="s">
        <v>2397</v>
      </c>
      <c r="C5243" s="1373" t="s">
        <v>2469</v>
      </c>
      <c r="D5243" s="1373" t="s">
        <v>2470</v>
      </c>
      <c r="E5243" s="1373" t="s">
        <v>610</v>
      </c>
      <c r="F5243" s="1373" t="s">
        <v>1459</v>
      </c>
      <c r="G5243" s="1374">
        <v>0</v>
      </c>
      <c r="H5243" s="1374">
        <v>0</v>
      </c>
      <c r="I5243" s="1374">
        <v>0</v>
      </c>
      <c r="J5243" s="1374">
        <v>1890119</v>
      </c>
      <c r="K5243" s="1374">
        <v>0</v>
      </c>
      <c r="L5243" s="1374">
        <v>-1890119</v>
      </c>
    </row>
    <row r="5244" spans="1:12" ht="21">
      <c r="A5244" s="1372">
        <v>45535</v>
      </c>
      <c r="B5244" s="1373" t="s">
        <v>2397</v>
      </c>
      <c r="C5244" s="1373" t="s">
        <v>2469</v>
      </c>
      <c r="D5244" s="1373" t="s">
        <v>2470</v>
      </c>
      <c r="E5244" s="1373" t="s">
        <v>611</v>
      </c>
      <c r="F5244" s="1373" t="s">
        <v>397</v>
      </c>
      <c r="G5244" s="1375"/>
      <c r="H5244" s="1375"/>
      <c r="I5244" s="1375"/>
      <c r="J5244" s="1375"/>
      <c r="K5244" s="1375"/>
      <c r="L5244" s="1375"/>
    </row>
    <row r="5245" spans="1:12" ht="21">
      <c r="A5245" s="1372">
        <v>45535</v>
      </c>
      <c r="B5245" s="1373" t="s">
        <v>2397</v>
      </c>
      <c r="C5245" s="1373" t="s">
        <v>2469</v>
      </c>
      <c r="D5245" s="1373" t="s">
        <v>2470</v>
      </c>
      <c r="E5245" s="1373" t="s">
        <v>612</v>
      </c>
      <c r="F5245" s="1373" t="s">
        <v>398</v>
      </c>
      <c r="G5245" s="1375"/>
      <c r="H5245" s="1375"/>
      <c r="I5245" s="1375"/>
      <c r="J5245" s="1375"/>
      <c r="K5245" s="1375"/>
      <c r="L5245" s="1375"/>
    </row>
    <row r="5246" spans="1:12" ht="21">
      <c r="A5246" s="1372">
        <v>45535</v>
      </c>
      <c r="B5246" s="1373" t="s">
        <v>2397</v>
      </c>
      <c r="C5246" s="1373" t="s">
        <v>2469</v>
      </c>
      <c r="D5246" s="1373" t="s">
        <v>2470</v>
      </c>
      <c r="E5246" s="1373" t="s">
        <v>613</v>
      </c>
      <c r="F5246" s="1373" t="s">
        <v>1811</v>
      </c>
      <c r="G5246" s="1375"/>
      <c r="H5246" s="1375"/>
      <c r="I5246" s="1375"/>
      <c r="J5246" s="1375"/>
      <c r="K5246" s="1375"/>
      <c r="L5246" s="1375"/>
    </row>
    <row r="5247" spans="1:12" ht="21">
      <c r="A5247" s="1372">
        <v>45535</v>
      </c>
      <c r="B5247" s="1373" t="s">
        <v>2397</v>
      </c>
      <c r="C5247" s="1373" t="s">
        <v>2469</v>
      </c>
      <c r="D5247" s="1373" t="s">
        <v>2470</v>
      </c>
      <c r="E5247" s="1373" t="s">
        <v>614</v>
      </c>
      <c r="F5247" s="1373" t="s">
        <v>99</v>
      </c>
      <c r="G5247" s="1374">
        <v>0</v>
      </c>
      <c r="H5247" s="1374">
        <v>0</v>
      </c>
      <c r="I5247" s="1374">
        <v>997424.93</v>
      </c>
      <c r="J5247" s="1374">
        <v>0</v>
      </c>
      <c r="K5247" s="1374">
        <v>0</v>
      </c>
      <c r="L5247" s="1374">
        <v>997424.93</v>
      </c>
    </row>
    <row r="5248" spans="1:12" ht="21">
      <c r="A5248" s="1372">
        <v>45535</v>
      </c>
      <c r="B5248" s="1373" t="s">
        <v>2397</v>
      </c>
      <c r="C5248" s="1373" t="s">
        <v>2469</v>
      </c>
      <c r="D5248" s="1373" t="s">
        <v>2470</v>
      </c>
      <c r="E5248" s="1373" t="s">
        <v>615</v>
      </c>
      <c r="F5248" s="1373" t="s">
        <v>100</v>
      </c>
      <c r="G5248" s="1375"/>
      <c r="H5248" s="1375"/>
      <c r="I5248" s="1375"/>
      <c r="J5248" s="1375"/>
      <c r="K5248" s="1375"/>
      <c r="L5248" s="1375"/>
    </row>
    <row r="5249" spans="1:12" ht="21">
      <c r="A5249" s="1372">
        <v>45535</v>
      </c>
      <c r="B5249" s="1373" t="s">
        <v>2397</v>
      </c>
      <c r="C5249" s="1373" t="s">
        <v>2469</v>
      </c>
      <c r="D5249" s="1373" t="s">
        <v>2470</v>
      </c>
      <c r="E5249" s="1373" t="s">
        <v>616</v>
      </c>
      <c r="F5249" s="1373" t="s">
        <v>1461</v>
      </c>
      <c r="G5249" s="1374">
        <v>0</v>
      </c>
      <c r="H5249" s="1374">
        <v>0</v>
      </c>
      <c r="I5249" s="1374">
        <v>0</v>
      </c>
      <c r="J5249" s="1374">
        <v>997397.93</v>
      </c>
      <c r="K5249" s="1374">
        <v>0</v>
      </c>
      <c r="L5249" s="1374">
        <v>-997397.93</v>
      </c>
    </row>
    <row r="5250" spans="1:12" ht="21">
      <c r="A5250" s="1372">
        <v>45535</v>
      </c>
      <c r="B5250" s="1373" t="s">
        <v>2397</v>
      </c>
      <c r="C5250" s="1373" t="s">
        <v>2469</v>
      </c>
      <c r="D5250" s="1373" t="s">
        <v>2470</v>
      </c>
      <c r="E5250" s="1373" t="s">
        <v>617</v>
      </c>
      <c r="F5250" s="1373" t="s">
        <v>101</v>
      </c>
      <c r="G5250" s="1375"/>
      <c r="H5250" s="1375"/>
      <c r="I5250" s="1375"/>
      <c r="J5250" s="1375"/>
      <c r="K5250" s="1375"/>
      <c r="L5250" s="1375"/>
    </row>
    <row r="5251" spans="1:12" ht="21">
      <c r="A5251" s="1372">
        <v>45535</v>
      </c>
      <c r="B5251" s="1373" t="s">
        <v>2397</v>
      </c>
      <c r="C5251" s="1373" t="s">
        <v>2469</v>
      </c>
      <c r="D5251" s="1373" t="s">
        <v>2470</v>
      </c>
      <c r="E5251" s="1373" t="s">
        <v>618</v>
      </c>
      <c r="F5251" s="1373" t="s">
        <v>102</v>
      </c>
      <c r="G5251" s="1375"/>
      <c r="H5251" s="1375"/>
      <c r="I5251" s="1375"/>
      <c r="J5251" s="1375"/>
      <c r="K5251" s="1375"/>
      <c r="L5251" s="1375"/>
    </row>
    <row r="5252" spans="1:12" ht="21">
      <c r="A5252" s="1372">
        <v>45535</v>
      </c>
      <c r="B5252" s="1373" t="s">
        <v>2397</v>
      </c>
      <c r="C5252" s="1373" t="s">
        <v>2469</v>
      </c>
      <c r="D5252" s="1373" t="s">
        <v>2470</v>
      </c>
      <c r="E5252" s="1373" t="s">
        <v>619</v>
      </c>
      <c r="F5252" s="1373" t="s">
        <v>1812</v>
      </c>
      <c r="G5252" s="1375"/>
      <c r="H5252" s="1375"/>
      <c r="I5252" s="1375"/>
      <c r="J5252" s="1375"/>
      <c r="K5252" s="1375"/>
      <c r="L5252" s="1375"/>
    </row>
    <row r="5253" spans="1:12" ht="21">
      <c r="A5253" s="1372">
        <v>45535</v>
      </c>
      <c r="B5253" s="1373" t="s">
        <v>2397</v>
      </c>
      <c r="C5253" s="1373" t="s">
        <v>2469</v>
      </c>
      <c r="D5253" s="1373" t="s">
        <v>2470</v>
      </c>
      <c r="E5253" s="1373" t="s">
        <v>620</v>
      </c>
      <c r="F5253" s="1373" t="s">
        <v>399</v>
      </c>
      <c r="G5253" s="1375"/>
      <c r="H5253" s="1375"/>
      <c r="I5253" s="1375"/>
      <c r="J5253" s="1375"/>
      <c r="K5253" s="1375"/>
      <c r="L5253" s="1375"/>
    </row>
    <row r="5254" spans="1:12" ht="21">
      <c r="A5254" s="1372">
        <v>45535</v>
      </c>
      <c r="B5254" s="1373" t="s">
        <v>2397</v>
      </c>
      <c r="C5254" s="1373" t="s">
        <v>2469</v>
      </c>
      <c r="D5254" s="1373" t="s">
        <v>2470</v>
      </c>
      <c r="E5254" s="1373" t="s">
        <v>621</v>
      </c>
      <c r="F5254" s="1373" t="s">
        <v>400</v>
      </c>
      <c r="G5254" s="1375"/>
      <c r="H5254" s="1375"/>
      <c r="I5254" s="1375"/>
      <c r="J5254" s="1375"/>
      <c r="K5254" s="1375"/>
      <c r="L5254" s="1375"/>
    </row>
    <row r="5255" spans="1:12" ht="21">
      <c r="A5255" s="1372">
        <v>45535</v>
      </c>
      <c r="B5255" s="1373" t="s">
        <v>2397</v>
      </c>
      <c r="C5255" s="1373" t="s">
        <v>2469</v>
      </c>
      <c r="D5255" s="1373" t="s">
        <v>2470</v>
      </c>
      <c r="E5255" s="1373" t="s">
        <v>622</v>
      </c>
      <c r="F5255" s="1373" t="s">
        <v>1813</v>
      </c>
      <c r="G5255" s="1375"/>
      <c r="H5255" s="1375"/>
      <c r="I5255" s="1375"/>
      <c r="J5255" s="1375"/>
      <c r="K5255" s="1375"/>
      <c r="L5255" s="1375"/>
    </row>
    <row r="5256" spans="1:12" ht="21">
      <c r="A5256" s="1372">
        <v>45535</v>
      </c>
      <c r="B5256" s="1373" t="s">
        <v>2397</v>
      </c>
      <c r="C5256" s="1373" t="s">
        <v>2469</v>
      </c>
      <c r="D5256" s="1373" t="s">
        <v>2470</v>
      </c>
      <c r="E5256" s="1373" t="s">
        <v>623</v>
      </c>
      <c r="F5256" s="1373" t="s">
        <v>103</v>
      </c>
      <c r="G5256" s="1375"/>
      <c r="H5256" s="1375"/>
      <c r="I5256" s="1375"/>
      <c r="J5256" s="1375"/>
      <c r="K5256" s="1375"/>
      <c r="L5256" s="1375"/>
    </row>
    <row r="5257" spans="1:12" ht="21">
      <c r="A5257" s="1372">
        <v>45535</v>
      </c>
      <c r="B5257" s="1373" t="s">
        <v>2397</v>
      </c>
      <c r="C5257" s="1373" t="s">
        <v>2469</v>
      </c>
      <c r="D5257" s="1373" t="s">
        <v>2470</v>
      </c>
      <c r="E5257" s="1373" t="s">
        <v>624</v>
      </c>
      <c r="F5257" s="1373" t="s">
        <v>104</v>
      </c>
      <c r="G5257" s="1375"/>
      <c r="H5257" s="1375"/>
      <c r="I5257" s="1375"/>
      <c r="J5257" s="1375"/>
      <c r="K5257" s="1375"/>
      <c r="L5257" s="1375"/>
    </row>
    <row r="5258" spans="1:12" ht="21">
      <c r="A5258" s="1372">
        <v>45535</v>
      </c>
      <c r="B5258" s="1373" t="s">
        <v>2397</v>
      </c>
      <c r="C5258" s="1373" t="s">
        <v>2469</v>
      </c>
      <c r="D5258" s="1373" t="s">
        <v>2470</v>
      </c>
      <c r="E5258" s="1373" t="s">
        <v>625</v>
      </c>
      <c r="F5258" s="1373" t="s">
        <v>1814</v>
      </c>
      <c r="G5258" s="1375"/>
      <c r="H5258" s="1375"/>
      <c r="I5258" s="1375"/>
      <c r="J5258" s="1375"/>
      <c r="K5258" s="1375"/>
      <c r="L5258" s="1375"/>
    </row>
    <row r="5259" spans="1:12" ht="21">
      <c r="A5259" s="1372">
        <v>45535</v>
      </c>
      <c r="B5259" s="1373" t="s">
        <v>2397</v>
      </c>
      <c r="C5259" s="1373" t="s">
        <v>2469</v>
      </c>
      <c r="D5259" s="1373" t="s">
        <v>2470</v>
      </c>
      <c r="E5259" s="1373" t="s">
        <v>626</v>
      </c>
      <c r="F5259" s="1373" t="s">
        <v>105</v>
      </c>
      <c r="G5259" s="1374">
        <v>0</v>
      </c>
      <c r="H5259" s="1374">
        <v>0</v>
      </c>
      <c r="I5259" s="1374">
        <v>208000</v>
      </c>
      <c r="J5259" s="1374">
        <v>0</v>
      </c>
      <c r="K5259" s="1374">
        <v>0</v>
      </c>
      <c r="L5259" s="1374">
        <v>208000</v>
      </c>
    </row>
    <row r="5260" spans="1:12" ht="21">
      <c r="A5260" s="1372">
        <v>45535</v>
      </c>
      <c r="B5260" s="1373" t="s">
        <v>2397</v>
      </c>
      <c r="C5260" s="1373" t="s">
        <v>2469</v>
      </c>
      <c r="D5260" s="1373" t="s">
        <v>2470</v>
      </c>
      <c r="E5260" s="1373" t="s">
        <v>627</v>
      </c>
      <c r="F5260" s="1373" t="s">
        <v>106</v>
      </c>
      <c r="G5260" s="1375"/>
      <c r="H5260" s="1375"/>
      <c r="I5260" s="1375"/>
      <c r="J5260" s="1375"/>
      <c r="K5260" s="1375"/>
      <c r="L5260" s="1375"/>
    </row>
    <row r="5261" spans="1:12" ht="21">
      <c r="A5261" s="1372">
        <v>45535</v>
      </c>
      <c r="B5261" s="1373" t="s">
        <v>2397</v>
      </c>
      <c r="C5261" s="1373" t="s">
        <v>2469</v>
      </c>
      <c r="D5261" s="1373" t="s">
        <v>2470</v>
      </c>
      <c r="E5261" s="1373" t="s">
        <v>628</v>
      </c>
      <c r="F5261" s="1373" t="s">
        <v>1465</v>
      </c>
      <c r="G5261" s="1374">
        <v>0</v>
      </c>
      <c r="H5261" s="1374">
        <v>0</v>
      </c>
      <c r="I5261" s="1374">
        <v>0</v>
      </c>
      <c r="J5261" s="1374">
        <v>207998</v>
      </c>
      <c r="K5261" s="1374">
        <v>0</v>
      </c>
      <c r="L5261" s="1374">
        <v>-207998</v>
      </c>
    </row>
    <row r="5262" spans="1:12" ht="21">
      <c r="A5262" s="1372">
        <v>45535</v>
      </c>
      <c r="B5262" s="1373" t="s">
        <v>2397</v>
      </c>
      <c r="C5262" s="1373" t="s">
        <v>2469</v>
      </c>
      <c r="D5262" s="1373" t="s">
        <v>2470</v>
      </c>
      <c r="E5262" s="1373" t="s">
        <v>629</v>
      </c>
      <c r="F5262" s="1373" t="s">
        <v>401</v>
      </c>
      <c r="G5262" s="1374">
        <v>34700</v>
      </c>
      <c r="H5262" s="1374">
        <v>250299</v>
      </c>
      <c r="I5262" s="1374">
        <v>5831650.79</v>
      </c>
      <c r="J5262" s="1374">
        <v>0</v>
      </c>
      <c r="K5262" s="1374">
        <v>-215599</v>
      </c>
      <c r="L5262" s="1374">
        <v>5831650.79</v>
      </c>
    </row>
    <row r="5263" spans="1:12" ht="21">
      <c r="A5263" s="1372">
        <v>45535</v>
      </c>
      <c r="B5263" s="1373" t="s">
        <v>2397</v>
      </c>
      <c r="C5263" s="1373" t="s">
        <v>2469</v>
      </c>
      <c r="D5263" s="1373" t="s">
        <v>2470</v>
      </c>
      <c r="E5263" s="1373" t="s">
        <v>630</v>
      </c>
      <c r="F5263" s="1373" t="s">
        <v>402</v>
      </c>
      <c r="G5263" s="1374">
        <v>0</v>
      </c>
      <c r="H5263" s="1374">
        <v>0</v>
      </c>
      <c r="I5263" s="1374">
        <v>4506326.67</v>
      </c>
      <c r="J5263" s="1374">
        <v>0</v>
      </c>
      <c r="K5263" s="1374">
        <v>0</v>
      </c>
      <c r="L5263" s="1374">
        <v>4506326.67</v>
      </c>
    </row>
    <row r="5264" spans="1:12" ht="21">
      <c r="A5264" s="1372">
        <v>45535</v>
      </c>
      <c r="B5264" s="1373" t="s">
        <v>2397</v>
      </c>
      <c r="C5264" s="1373" t="s">
        <v>2469</v>
      </c>
      <c r="D5264" s="1373" t="s">
        <v>2470</v>
      </c>
      <c r="E5264" s="1373" t="s">
        <v>631</v>
      </c>
      <c r="F5264" s="1373" t="s">
        <v>107</v>
      </c>
      <c r="G5264" s="1374">
        <v>0</v>
      </c>
      <c r="H5264" s="1374">
        <v>0</v>
      </c>
      <c r="I5264" s="1374">
        <v>2368887.08</v>
      </c>
      <c r="J5264" s="1374">
        <v>0</v>
      </c>
      <c r="K5264" s="1374">
        <v>0</v>
      </c>
      <c r="L5264" s="1374">
        <v>2368887.08</v>
      </c>
    </row>
    <row r="5265" spans="1:12" ht="21">
      <c r="A5265" s="1372">
        <v>45535</v>
      </c>
      <c r="B5265" s="1373" t="s">
        <v>2397</v>
      </c>
      <c r="C5265" s="1373" t="s">
        <v>2469</v>
      </c>
      <c r="D5265" s="1373" t="s">
        <v>2470</v>
      </c>
      <c r="E5265" s="1373" t="s">
        <v>632</v>
      </c>
      <c r="F5265" s="1373" t="s">
        <v>403</v>
      </c>
      <c r="G5265" s="1374">
        <v>0</v>
      </c>
      <c r="H5265" s="1374">
        <v>0</v>
      </c>
      <c r="I5265" s="1374">
        <v>797414.6</v>
      </c>
      <c r="J5265" s="1374">
        <v>0</v>
      </c>
      <c r="K5265" s="1374">
        <v>0</v>
      </c>
      <c r="L5265" s="1374">
        <v>797414.6</v>
      </c>
    </row>
    <row r="5266" spans="1:12" ht="21">
      <c r="A5266" s="1372">
        <v>45535</v>
      </c>
      <c r="B5266" s="1373" t="s">
        <v>2397</v>
      </c>
      <c r="C5266" s="1373" t="s">
        <v>2469</v>
      </c>
      <c r="D5266" s="1373" t="s">
        <v>2470</v>
      </c>
      <c r="E5266" s="1373" t="s">
        <v>633</v>
      </c>
      <c r="F5266" s="1373" t="s">
        <v>404</v>
      </c>
      <c r="G5266" s="1374">
        <v>0</v>
      </c>
      <c r="H5266" s="1374">
        <v>0</v>
      </c>
      <c r="I5266" s="1374">
        <v>772184.24</v>
      </c>
      <c r="J5266" s="1374">
        <v>0</v>
      </c>
      <c r="K5266" s="1374">
        <v>0</v>
      </c>
      <c r="L5266" s="1374">
        <v>772184.24</v>
      </c>
    </row>
    <row r="5267" spans="1:12" ht="21">
      <c r="A5267" s="1372">
        <v>45535</v>
      </c>
      <c r="B5267" s="1373" t="s">
        <v>2397</v>
      </c>
      <c r="C5267" s="1373" t="s">
        <v>2469</v>
      </c>
      <c r="D5267" s="1373" t="s">
        <v>2470</v>
      </c>
      <c r="E5267" s="1373" t="s">
        <v>634</v>
      </c>
      <c r="F5267" s="1373" t="s">
        <v>405</v>
      </c>
      <c r="G5267" s="1375"/>
      <c r="H5267" s="1375"/>
      <c r="I5267" s="1375"/>
      <c r="J5267" s="1375"/>
      <c r="K5267" s="1375"/>
      <c r="L5267" s="1375"/>
    </row>
    <row r="5268" spans="1:12" ht="21">
      <c r="A5268" s="1372">
        <v>45535</v>
      </c>
      <c r="B5268" s="1373" t="s">
        <v>2397</v>
      </c>
      <c r="C5268" s="1373" t="s">
        <v>2469</v>
      </c>
      <c r="D5268" s="1373" t="s">
        <v>2470</v>
      </c>
      <c r="E5268" s="1373" t="s">
        <v>635</v>
      </c>
      <c r="F5268" s="1373" t="s">
        <v>406</v>
      </c>
      <c r="G5268" s="1374">
        <v>670000</v>
      </c>
      <c r="H5268" s="1374">
        <v>543500</v>
      </c>
      <c r="I5268" s="1374">
        <v>21774334.350000001</v>
      </c>
      <c r="J5268" s="1374">
        <v>0</v>
      </c>
      <c r="K5268" s="1374">
        <v>126500</v>
      </c>
      <c r="L5268" s="1374">
        <v>21774334.350000001</v>
      </c>
    </row>
    <row r="5269" spans="1:12" ht="21">
      <c r="A5269" s="1372">
        <v>45535</v>
      </c>
      <c r="B5269" s="1373" t="s">
        <v>2397</v>
      </c>
      <c r="C5269" s="1373" t="s">
        <v>2469</v>
      </c>
      <c r="D5269" s="1373" t="s">
        <v>2470</v>
      </c>
      <c r="E5269" s="1373" t="s">
        <v>636</v>
      </c>
      <c r="F5269" s="1373" t="s">
        <v>108</v>
      </c>
      <c r="G5269" s="1374">
        <v>230050</v>
      </c>
      <c r="H5269" s="1374">
        <v>0</v>
      </c>
      <c r="I5269" s="1374">
        <v>9148820.7699999996</v>
      </c>
      <c r="J5269" s="1374">
        <v>0</v>
      </c>
      <c r="K5269" s="1374">
        <v>230050</v>
      </c>
      <c r="L5269" s="1374">
        <v>9148820.7699999996</v>
      </c>
    </row>
    <row r="5270" spans="1:12" ht="21">
      <c r="A5270" s="1372">
        <v>45535</v>
      </c>
      <c r="B5270" s="1373" t="s">
        <v>2397</v>
      </c>
      <c r="C5270" s="1373" t="s">
        <v>2469</v>
      </c>
      <c r="D5270" s="1373" t="s">
        <v>2470</v>
      </c>
      <c r="E5270" s="1373" t="s">
        <v>637</v>
      </c>
      <c r="F5270" s="1373" t="s">
        <v>407</v>
      </c>
      <c r="G5270" s="1374">
        <v>0</v>
      </c>
      <c r="H5270" s="1374">
        <v>0</v>
      </c>
      <c r="I5270" s="1374">
        <v>1886768.44</v>
      </c>
      <c r="J5270" s="1374">
        <v>0</v>
      </c>
      <c r="K5270" s="1374">
        <v>0</v>
      </c>
      <c r="L5270" s="1374">
        <v>1886768.44</v>
      </c>
    </row>
    <row r="5271" spans="1:12" ht="21">
      <c r="A5271" s="1372">
        <v>45535</v>
      </c>
      <c r="B5271" s="1373" t="s">
        <v>2397</v>
      </c>
      <c r="C5271" s="1373" t="s">
        <v>2469</v>
      </c>
      <c r="D5271" s="1373" t="s">
        <v>2470</v>
      </c>
      <c r="E5271" s="1373" t="s">
        <v>638</v>
      </c>
      <c r="F5271" s="1373" t="s">
        <v>109</v>
      </c>
      <c r="G5271" s="1374">
        <v>0</v>
      </c>
      <c r="H5271" s="1374">
        <v>0</v>
      </c>
      <c r="I5271" s="1374">
        <v>20800</v>
      </c>
      <c r="J5271" s="1374">
        <v>0</v>
      </c>
      <c r="K5271" s="1374">
        <v>0</v>
      </c>
      <c r="L5271" s="1374">
        <v>20800</v>
      </c>
    </row>
    <row r="5272" spans="1:12" ht="21">
      <c r="A5272" s="1372">
        <v>45535</v>
      </c>
      <c r="B5272" s="1373" t="s">
        <v>2397</v>
      </c>
      <c r="C5272" s="1373" t="s">
        <v>2469</v>
      </c>
      <c r="D5272" s="1373" t="s">
        <v>2470</v>
      </c>
      <c r="E5272" s="1373" t="s">
        <v>639</v>
      </c>
      <c r="F5272" s="1373" t="s">
        <v>110</v>
      </c>
      <c r="G5272" s="1374">
        <v>0</v>
      </c>
      <c r="H5272" s="1374">
        <v>56273.33</v>
      </c>
      <c r="I5272" s="1374">
        <v>0</v>
      </c>
      <c r="J5272" s="1374">
        <v>4690255.55</v>
      </c>
      <c r="K5272" s="1374">
        <v>-56273.33</v>
      </c>
      <c r="L5272" s="1374">
        <v>-4690255.55</v>
      </c>
    </row>
    <row r="5273" spans="1:12" ht="21">
      <c r="A5273" s="1372">
        <v>45535</v>
      </c>
      <c r="B5273" s="1373" t="s">
        <v>2397</v>
      </c>
      <c r="C5273" s="1373" t="s">
        <v>2469</v>
      </c>
      <c r="D5273" s="1373" t="s">
        <v>2470</v>
      </c>
      <c r="E5273" s="1373" t="s">
        <v>640</v>
      </c>
      <c r="F5273" s="1373" t="s">
        <v>111</v>
      </c>
      <c r="G5273" s="1374">
        <v>0</v>
      </c>
      <c r="H5273" s="1374">
        <v>44533.33</v>
      </c>
      <c r="I5273" s="1374">
        <v>0</v>
      </c>
      <c r="J5273" s="1374">
        <v>2511989.33</v>
      </c>
      <c r="K5273" s="1374">
        <v>-44533.33</v>
      </c>
      <c r="L5273" s="1374">
        <v>-2511989.33</v>
      </c>
    </row>
    <row r="5274" spans="1:12" ht="21">
      <c r="A5274" s="1372">
        <v>45535</v>
      </c>
      <c r="B5274" s="1373" t="s">
        <v>2397</v>
      </c>
      <c r="C5274" s="1373" t="s">
        <v>2469</v>
      </c>
      <c r="D5274" s="1373" t="s">
        <v>2470</v>
      </c>
      <c r="E5274" s="1373" t="s">
        <v>641</v>
      </c>
      <c r="F5274" s="1373" t="s">
        <v>112</v>
      </c>
      <c r="G5274" s="1374">
        <v>0</v>
      </c>
      <c r="H5274" s="1374">
        <v>16166.5</v>
      </c>
      <c r="I5274" s="1374">
        <v>0</v>
      </c>
      <c r="J5274" s="1374">
        <v>1693773.89</v>
      </c>
      <c r="K5274" s="1374">
        <v>-16166.5</v>
      </c>
      <c r="L5274" s="1374">
        <v>-1693773.89</v>
      </c>
    </row>
    <row r="5275" spans="1:12" ht="21">
      <c r="A5275" s="1372">
        <v>45535</v>
      </c>
      <c r="B5275" s="1373" t="s">
        <v>2397</v>
      </c>
      <c r="C5275" s="1373" t="s">
        <v>2469</v>
      </c>
      <c r="D5275" s="1373" t="s">
        <v>2470</v>
      </c>
      <c r="E5275" s="1373" t="s">
        <v>642</v>
      </c>
      <c r="F5275" s="1373" t="s">
        <v>113</v>
      </c>
      <c r="G5275" s="1374">
        <v>0</v>
      </c>
      <c r="H5275" s="1374">
        <v>4318</v>
      </c>
      <c r="I5275" s="1374">
        <v>0</v>
      </c>
      <c r="J5275" s="1374">
        <v>603060.56999999995</v>
      </c>
      <c r="K5275" s="1374">
        <v>-4318</v>
      </c>
      <c r="L5275" s="1374">
        <v>-603060.56999999995</v>
      </c>
    </row>
    <row r="5276" spans="1:12" ht="21">
      <c r="A5276" s="1372">
        <v>45535</v>
      </c>
      <c r="B5276" s="1373" t="s">
        <v>2397</v>
      </c>
      <c r="C5276" s="1373" t="s">
        <v>2469</v>
      </c>
      <c r="D5276" s="1373" t="s">
        <v>2470</v>
      </c>
      <c r="E5276" s="1373" t="s">
        <v>643</v>
      </c>
      <c r="F5276" s="1373" t="s">
        <v>114</v>
      </c>
      <c r="G5276" s="1374">
        <v>0</v>
      </c>
      <c r="H5276" s="1374">
        <v>558.78</v>
      </c>
      <c r="I5276" s="1374">
        <v>0</v>
      </c>
      <c r="J5276" s="1374">
        <v>759319.36</v>
      </c>
      <c r="K5276" s="1374">
        <v>-558.78</v>
      </c>
      <c r="L5276" s="1374">
        <v>-759319.36</v>
      </c>
    </row>
    <row r="5277" spans="1:12" ht="21">
      <c r="A5277" s="1372">
        <v>45535</v>
      </c>
      <c r="B5277" s="1373" t="s">
        <v>2397</v>
      </c>
      <c r="C5277" s="1373" t="s">
        <v>2469</v>
      </c>
      <c r="D5277" s="1373" t="s">
        <v>2470</v>
      </c>
      <c r="E5277" s="1373" t="s">
        <v>644</v>
      </c>
      <c r="F5277" s="1373" t="s">
        <v>115</v>
      </c>
      <c r="G5277" s="1375"/>
      <c r="H5277" s="1375"/>
      <c r="I5277" s="1375"/>
      <c r="J5277" s="1375"/>
      <c r="K5277" s="1375"/>
      <c r="L5277" s="1375"/>
    </row>
    <row r="5278" spans="1:12" ht="21">
      <c r="A5278" s="1372">
        <v>45535</v>
      </c>
      <c r="B5278" s="1373" t="s">
        <v>2397</v>
      </c>
      <c r="C5278" s="1373" t="s">
        <v>2469</v>
      </c>
      <c r="D5278" s="1373" t="s">
        <v>2470</v>
      </c>
      <c r="E5278" s="1373" t="s">
        <v>645</v>
      </c>
      <c r="F5278" s="1373" t="s">
        <v>116</v>
      </c>
      <c r="G5278" s="1374">
        <v>0</v>
      </c>
      <c r="H5278" s="1374">
        <v>119421.67</v>
      </c>
      <c r="I5278" s="1374">
        <v>0</v>
      </c>
      <c r="J5278" s="1374">
        <v>17619543.5</v>
      </c>
      <c r="K5278" s="1374">
        <v>-119421.67</v>
      </c>
      <c r="L5278" s="1374">
        <v>-17619543.5</v>
      </c>
    </row>
    <row r="5279" spans="1:12" ht="21">
      <c r="A5279" s="1372">
        <v>45535</v>
      </c>
      <c r="B5279" s="1373" t="s">
        <v>2397</v>
      </c>
      <c r="C5279" s="1373" t="s">
        <v>2469</v>
      </c>
      <c r="D5279" s="1373" t="s">
        <v>2470</v>
      </c>
      <c r="E5279" s="1373" t="s">
        <v>646</v>
      </c>
      <c r="F5279" s="1373" t="s">
        <v>117</v>
      </c>
      <c r="G5279" s="1374">
        <v>0</v>
      </c>
      <c r="H5279" s="1374">
        <v>126472.93</v>
      </c>
      <c r="I5279" s="1374">
        <v>0</v>
      </c>
      <c r="J5279" s="1374">
        <v>6705756.1299999999</v>
      </c>
      <c r="K5279" s="1374">
        <v>-126472.93</v>
      </c>
      <c r="L5279" s="1374">
        <v>-6705756.1299999999</v>
      </c>
    </row>
    <row r="5280" spans="1:12" ht="21">
      <c r="A5280" s="1372">
        <v>45535</v>
      </c>
      <c r="B5280" s="1373" t="s">
        <v>2397</v>
      </c>
      <c r="C5280" s="1373" t="s">
        <v>2469</v>
      </c>
      <c r="D5280" s="1373" t="s">
        <v>2470</v>
      </c>
      <c r="E5280" s="1373" t="s">
        <v>647</v>
      </c>
      <c r="F5280" s="1373" t="s">
        <v>118</v>
      </c>
      <c r="G5280" s="1374">
        <v>0</v>
      </c>
      <c r="H5280" s="1374">
        <v>61060.11</v>
      </c>
      <c r="I5280" s="1374">
        <v>0</v>
      </c>
      <c r="J5280" s="1374">
        <v>1859096.55</v>
      </c>
      <c r="K5280" s="1374">
        <v>-61060.11</v>
      </c>
      <c r="L5280" s="1374">
        <v>-1859096.55</v>
      </c>
    </row>
    <row r="5281" spans="1:12" ht="21">
      <c r="A5281" s="1372">
        <v>45535</v>
      </c>
      <c r="B5281" s="1373" t="s">
        <v>2397</v>
      </c>
      <c r="C5281" s="1373" t="s">
        <v>2469</v>
      </c>
      <c r="D5281" s="1373" t="s">
        <v>2470</v>
      </c>
      <c r="E5281" s="1373" t="s">
        <v>648</v>
      </c>
      <c r="F5281" s="1373" t="s">
        <v>119</v>
      </c>
      <c r="G5281" s="1374">
        <v>0</v>
      </c>
      <c r="H5281" s="1374">
        <v>0</v>
      </c>
      <c r="I5281" s="1374">
        <v>0</v>
      </c>
      <c r="J5281" s="1374">
        <v>20797</v>
      </c>
      <c r="K5281" s="1374">
        <v>0</v>
      </c>
      <c r="L5281" s="1374">
        <v>-20797</v>
      </c>
    </row>
    <row r="5282" spans="1:12" ht="21">
      <c r="A5282" s="1372">
        <v>45535</v>
      </c>
      <c r="B5282" s="1373" t="s">
        <v>2397</v>
      </c>
      <c r="C5282" s="1373" t="s">
        <v>2469</v>
      </c>
      <c r="D5282" s="1373" t="s">
        <v>2470</v>
      </c>
      <c r="E5282" s="1373" t="s">
        <v>649</v>
      </c>
      <c r="F5282" s="1373" t="s">
        <v>120</v>
      </c>
      <c r="G5282" s="1375"/>
      <c r="H5282" s="1375"/>
      <c r="I5282" s="1375"/>
      <c r="J5282" s="1375"/>
      <c r="K5282" s="1375"/>
      <c r="L5282" s="1375"/>
    </row>
    <row r="5283" spans="1:12" ht="21">
      <c r="A5283" s="1372">
        <v>45535</v>
      </c>
      <c r="B5283" s="1373" t="s">
        <v>2397</v>
      </c>
      <c r="C5283" s="1373" t="s">
        <v>2469</v>
      </c>
      <c r="D5283" s="1373" t="s">
        <v>2470</v>
      </c>
      <c r="E5283" s="1373" t="s">
        <v>650</v>
      </c>
      <c r="F5283" s="1373" t="s">
        <v>1466</v>
      </c>
      <c r="G5283" s="1375"/>
      <c r="H5283" s="1375"/>
      <c r="I5283" s="1375"/>
      <c r="J5283" s="1375"/>
      <c r="K5283" s="1375"/>
      <c r="L5283" s="1375"/>
    </row>
    <row r="5284" spans="1:12" ht="21">
      <c r="A5284" s="1372">
        <v>45535</v>
      </c>
      <c r="B5284" s="1373" t="s">
        <v>2397</v>
      </c>
      <c r="C5284" s="1373" t="s">
        <v>2469</v>
      </c>
      <c r="D5284" s="1373" t="s">
        <v>2470</v>
      </c>
      <c r="E5284" s="1373" t="s">
        <v>651</v>
      </c>
      <c r="F5284" s="1373" t="s">
        <v>121</v>
      </c>
      <c r="G5284" s="1374">
        <v>0</v>
      </c>
      <c r="H5284" s="1374">
        <v>0</v>
      </c>
      <c r="I5284" s="1374">
        <v>99000</v>
      </c>
      <c r="J5284" s="1374">
        <v>0</v>
      </c>
      <c r="K5284" s="1374">
        <v>0</v>
      </c>
      <c r="L5284" s="1374">
        <v>99000</v>
      </c>
    </row>
    <row r="5285" spans="1:12" ht="21">
      <c r="A5285" s="1372">
        <v>45535</v>
      </c>
      <c r="B5285" s="1373" t="s">
        <v>2397</v>
      </c>
      <c r="C5285" s="1373" t="s">
        <v>2469</v>
      </c>
      <c r="D5285" s="1373" t="s">
        <v>2470</v>
      </c>
      <c r="E5285" s="1373" t="s">
        <v>652</v>
      </c>
      <c r="F5285" s="1373" t="s">
        <v>122</v>
      </c>
      <c r="G5285" s="1375"/>
      <c r="H5285" s="1375"/>
      <c r="I5285" s="1375"/>
      <c r="J5285" s="1375"/>
      <c r="K5285" s="1375"/>
      <c r="L5285" s="1375"/>
    </row>
    <row r="5286" spans="1:12" ht="21">
      <c r="A5286" s="1372">
        <v>45535</v>
      </c>
      <c r="B5286" s="1373" t="s">
        <v>2397</v>
      </c>
      <c r="C5286" s="1373" t="s">
        <v>2469</v>
      </c>
      <c r="D5286" s="1373" t="s">
        <v>2470</v>
      </c>
      <c r="E5286" s="1373" t="s">
        <v>653</v>
      </c>
      <c r="F5286" s="1373" t="s">
        <v>123</v>
      </c>
      <c r="G5286" s="1374">
        <v>0</v>
      </c>
      <c r="H5286" s="1374">
        <v>0</v>
      </c>
      <c r="I5286" s="1374">
        <v>0</v>
      </c>
      <c r="J5286" s="1374">
        <v>98999</v>
      </c>
      <c r="K5286" s="1374">
        <v>0</v>
      </c>
      <c r="L5286" s="1374">
        <v>-98999</v>
      </c>
    </row>
    <row r="5287" spans="1:12" ht="21">
      <c r="A5287" s="1372">
        <v>45535</v>
      </c>
      <c r="B5287" s="1373" t="s">
        <v>2397</v>
      </c>
      <c r="C5287" s="1373" t="s">
        <v>2469</v>
      </c>
      <c r="D5287" s="1373" t="s">
        <v>2470</v>
      </c>
      <c r="E5287" s="1373" t="s">
        <v>654</v>
      </c>
      <c r="F5287" s="1373" t="s">
        <v>1467</v>
      </c>
      <c r="G5287" s="1374">
        <v>0</v>
      </c>
      <c r="H5287" s="1374">
        <v>0</v>
      </c>
      <c r="I5287" s="1374">
        <v>220900</v>
      </c>
      <c r="J5287" s="1374">
        <v>0</v>
      </c>
      <c r="K5287" s="1374">
        <v>0</v>
      </c>
      <c r="L5287" s="1374">
        <v>220900</v>
      </c>
    </row>
    <row r="5288" spans="1:12" ht="21">
      <c r="A5288" s="1372">
        <v>45535</v>
      </c>
      <c r="B5288" s="1373" t="s">
        <v>2397</v>
      </c>
      <c r="C5288" s="1373" t="s">
        <v>2469</v>
      </c>
      <c r="D5288" s="1373" t="s">
        <v>2470</v>
      </c>
      <c r="E5288" s="1373" t="s">
        <v>655</v>
      </c>
      <c r="F5288" s="1373" t="s">
        <v>1468</v>
      </c>
      <c r="G5288" s="1375"/>
      <c r="H5288" s="1375"/>
      <c r="I5288" s="1375"/>
      <c r="J5288" s="1375"/>
      <c r="K5288" s="1375"/>
      <c r="L5288" s="1375"/>
    </row>
    <row r="5289" spans="1:12" ht="21">
      <c r="A5289" s="1372">
        <v>45535</v>
      </c>
      <c r="B5289" s="1373" t="s">
        <v>2397</v>
      </c>
      <c r="C5289" s="1373" t="s">
        <v>2469</v>
      </c>
      <c r="D5289" s="1373" t="s">
        <v>2470</v>
      </c>
      <c r="E5289" s="1373" t="s">
        <v>656</v>
      </c>
      <c r="F5289" s="1373" t="s">
        <v>1469</v>
      </c>
      <c r="G5289" s="1374">
        <v>0</v>
      </c>
      <c r="H5289" s="1374">
        <v>6136.11</v>
      </c>
      <c r="I5289" s="1374">
        <v>0</v>
      </c>
      <c r="J5289" s="1374">
        <v>82569.440000000002</v>
      </c>
      <c r="K5289" s="1374">
        <v>-6136.11</v>
      </c>
      <c r="L5289" s="1374">
        <v>-82569.440000000002</v>
      </c>
    </row>
    <row r="5290" spans="1:12" ht="21">
      <c r="A5290" s="1372">
        <v>45535</v>
      </c>
      <c r="B5290" s="1373" t="s">
        <v>2397</v>
      </c>
      <c r="C5290" s="1373" t="s">
        <v>2469</v>
      </c>
      <c r="D5290" s="1373" t="s">
        <v>2470</v>
      </c>
      <c r="E5290" s="1373" t="s">
        <v>657</v>
      </c>
      <c r="F5290" s="1373" t="s">
        <v>1470</v>
      </c>
      <c r="G5290" s="1375"/>
      <c r="H5290" s="1375"/>
      <c r="I5290" s="1375"/>
      <c r="J5290" s="1375"/>
      <c r="K5290" s="1375"/>
      <c r="L5290" s="1375"/>
    </row>
    <row r="5291" spans="1:12" ht="21">
      <c r="A5291" s="1372">
        <v>45535</v>
      </c>
      <c r="B5291" s="1373" t="s">
        <v>2397</v>
      </c>
      <c r="C5291" s="1373" t="s">
        <v>2469</v>
      </c>
      <c r="D5291" s="1373" t="s">
        <v>2470</v>
      </c>
      <c r="E5291" s="1373" t="s">
        <v>658</v>
      </c>
      <c r="F5291" s="1373" t="s">
        <v>124</v>
      </c>
      <c r="G5291" s="1375"/>
      <c r="H5291" s="1375"/>
      <c r="I5291" s="1375"/>
      <c r="J5291" s="1375"/>
      <c r="K5291" s="1375"/>
      <c r="L5291" s="1375"/>
    </row>
    <row r="5292" spans="1:12" ht="21">
      <c r="A5292" s="1372">
        <v>45535</v>
      </c>
      <c r="B5292" s="1373" t="s">
        <v>2397</v>
      </c>
      <c r="C5292" s="1373" t="s">
        <v>2469</v>
      </c>
      <c r="D5292" s="1373" t="s">
        <v>2470</v>
      </c>
      <c r="E5292" s="1373" t="s">
        <v>659</v>
      </c>
      <c r="F5292" s="1373" t="s">
        <v>125</v>
      </c>
      <c r="G5292" s="1375"/>
      <c r="H5292" s="1375"/>
      <c r="I5292" s="1375"/>
      <c r="J5292" s="1375"/>
      <c r="K5292" s="1375"/>
      <c r="L5292" s="1375"/>
    </row>
    <row r="5293" spans="1:12" ht="21">
      <c r="A5293" s="1372">
        <v>45535</v>
      </c>
      <c r="B5293" s="1373" t="s">
        <v>2397</v>
      </c>
      <c r="C5293" s="1373" t="s">
        <v>2469</v>
      </c>
      <c r="D5293" s="1373" t="s">
        <v>2470</v>
      </c>
      <c r="E5293" s="1373" t="s">
        <v>660</v>
      </c>
      <c r="F5293" s="1373" t="s">
        <v>1471</v>
      </c>
      <c r="G5293" s="1374">
        <v>255600</v>
      </c>
      <c r="H5293" s="1374">
        <v>0</v>
      </c>
      <c r="I5293" s="1374">
        <v>983350</v>
      </c>
      <c r="J5293" s="1374">
        <v>0</v>
      </c>
      <c r="K5293" s="1374">
        <v>255600</v>
      </c>
      <c r="L5293" s="1374">
        <v>983350</v>
      </c>
    </row>
    <row r="5294" spans="1:12" ht="21">
      <c r="A5294" s="1372">
        <v>45535</v>
      </c>
      <c r="B5294" s="1373" t="s">
        <v>2397</v>
      </c>
      <c r="C5294" s="1373" t="s">
        <v>2469</v>
      </c>
      <c r="D5294" s="1373" t="s">
        <v>2470</v>
      </c>
      <c r="E5294" s="1373" t="s">
        <v>1918</v>
      </c>
      <c r="F5294" s="1373" t="s">
        <v>1919</v>
      </c>
      <c r="G5294" s="1375"/>
      <c r="H5294" s="1375"/>
      <c r="I5294" s="1375"/>
      <c r="J5294" s="1375"/>
      <c r="K5294" s="1375"/>
      <c r="L5294" s="1375"/>
    </row>
    <row r="5295" spans="1:12" ht="21">
      <c r="A5295" s="1372">
        <v>45535</v>
      </c>
      <c r="B5295" s="1373" t="s">
        <v>2397</v>
      </c>
      <c r="C5295" s="1373" t="s">
        <v>2469</v>
      </c>
      <c r="D5295" s="1373" t="s">
        <v>2470</v>
      </c>
      <c r="E5295" s="1373" t="s">
        <v>1920</v>
      </c>
      <c r="F5295" s="1373" t="s">
        <v>1921</v>
      </c>
      <c r="G5295" s="1375"/>
      <c r="H5295" s="1375"/>
      <c r="I5295" s="1375"/>
      <c r="J5295" s="1375"/>
      <c r="K5295" s="1375"/>
      <c r="L5295" s="1375"/>
    </row>
    <row r="5296" spans="1:12" ht="21">
      <c r="A5296" s="1372">
        <v>45535</v>
      </c>
      <c r="B5296" s="1373" t="s">
        <v>2397</v>
      </c>
      <c r="C5296" s="1373" t="s">
        <v>2469</v>
      </c>
      <c r="D5296" s="1373" t="s">
        <v>2470</v>
      </c>
      <c r="E5296" s="1373" t="s">
        <v>661</v>
      </c>
      <c r="F5296" s="1373" t="s">
        <v>1472</v>
      </c>
      <c r="G5296" s="1375"/>
      <c r="H5296" s="1375"/>
      <c r="I5296" s="1375"/>
      <c r="J5296" s="1375"/>
      <c r="K5296" s="1375"/>
      <c r="L5296" s="1375"/>
    </row>
    <row r="5297" spans="1:12" ht="21">
      <c r="A5297" s="1372">
        <v>45535</v>
      </c>
      <c r="B5297" s="1373" t="s">
        <v>2397</v>
      </c>
      <c r="C5297" s="1373" t="s">
        <v>2469</v>
      </c>
      <c r="D5297" s="1373" t="s">
        <v>2470</v>
      </c>
      <c r="E5297" s="1373" t="s">
        <v>662</v>
      </c>
      <c r="F5297" s="1373" t="s">
        <v>2177</v>
      </c>
      <c r="G5297" s="1375"/>
      <c r="H5297" s="1375"/>
      <c r="I5297" s="1375"/>
      <c r="J5297" s="1375"/>
      <c r="K5297" s="1375"/>
      <c r="L5297" s="1375"/>
    </row>
    <row r="5298" spans="1:12" ht="21">
      <c r="A5298" s="1372">
        <v>45535</v>
      </c>
      <c r="B5298" s="1373" t="s">
        <v>2397</v>
      </c>
      <c r="C5298" s="1373" t="s">
        <v>2469</v>
      </c>
      <c r="D5298" s="1373" t="s">
        <v>2470</v>
      </c>
      <c r="E5298" s="1373" t="s">
        <v>663</v>
      </c>
      <c r="F5298" s="1373" t="s">
        <v>2178</v>
      </c>
      <c r="G5298" s="1375"/>
      <c r="H5298" s="1375"/>
      <c r="I5298" s="1375"/>
      <c r="J5298" s="1375"/>
      <c r="K5298" s="1375"/>
      <c r="L5298" s="1375"/>
    </row>
    <row r="5299" spans="1:12" ht="21">
      <c r="A5299" s="1372">
        <v>45535</v>
      </c>
      <c r="B5299" s="1373" t="s">
        <v>2397</v>
      </c>
      <c r="C5299" s="1373" t="s">
        <v>2469</v>
      </c>
      <c r="D5299" s="1373" t="s">
        <v>2470</v>
      </c>
      <c r="E5299" s="1373" t="s">
        <v>664</v>
      </c>
      <c r="F5299" s="1373" t="s">
        <v>127</v>
      </c>
      <c r="G5299" s="1375"/>
      <c r="H5299" s="1375"/>
      <c r="I5299" s="1375"/>
      <c r="J5299" s="1375"/>
      <c r="K5299" s="1375"/>
      <c r="L5299" s="1375"/>
    </row>
    <row r="5300" spans="1:12" ht="21">
      <c r="A5300" s="1372">
        <v>45535</v>
      </c>
      <c r="B5300" s="1373" t="s">
        <v>2397</v>
      </c>
      <c r="C5300" s="1373" t="s">
        <v>2469</v>
      </c>
      <c r="D5300" s="1373" t="s">
        <v>2470</v>
      </c>
      <c r="E5300" s="1373" t="s">
        <v>665</v>
      </c>
      <c r="F5300" s="1373" t="s">
        <v>2179</v>
      </c>
      <c r="G5300" s="1375"/>
      <c r="H5300" s="1375"/>
      <c r="I5300" s="1375"/>
      <c r="J5300" s="1375"/>
      <c r="K5300" s="1375"/>
      <c r="L5300" s="1375"/>
    </row>
    <row r="5301" spans="1:12" ht="21">
      <c r="A5301" s="1372">
        <v>45535</v>
      </c>
      <c r="B5301" s="1373" t="s">
        <v>2397</v>
      </c>
      <c r="C5301" s="1373" t="s">
        <v>2469</v>
      </c>
      <c r="D5301" s="1373" t="s">
        <v>2470</v>
      </c>
      <c r="E5301" s="1373" t="s">
        <v>666</v>
      </c>
      <c r="F5301" s="1373" t="s">
        <v>2180</v>
      </c>
      <c r="G5301" s="1375"/>
      <c r="H5301" s="1375"/>
      <c r="I5301" s="1375"/>
      <c r="J5301" s="1375"/>
      <c r="K5301" s="1375"/>
      <c r="L5301" s="1375"/>
    </row>
    <row r="5302" spans="1:12" ht="21">
      <c r="A5302" s="1372">
        <v>45535</v>
      </c>
      <c r="B5302" s="1373" t="s">
        <v>2397</v>
      </c>
      <c r="C5302" s="1373" t="s">
        <v>2469</v>
      </c>
      <c r="D5302" s="1373" t="s">
        <v>2470</v>
      </c>
      <c r="E5302" s="1373" t="s">
        <v>667</v>
      </c>
      <c r="F5302" s="1373" t="s">
        <v>2042</v>
      </c>
      <c r="G5302" s="1375"/>
      <c r="H5302" s="1375"/>
      <c r="I5302" s="1375"/>
      <c r="J5302" s="1375"/>
      <c r="K5302" s="1375"/>
      <c r="L5302" s="1375"/>
    </row>
    <row r="5303" spans="1:12" ht="21">
      <c r="A5303" s="1372">
        <v>45535</v>
      </c>
      <c r="B5303" s="1373" t="s">
        <v>2397</v>
      </c>
      <c r="C5303" s="1373" t="s">
        <v>2469</v>
      </c>
      <c r="D5303" s="1373" t="s">
        <v>2470</v>
      </c>
      <c r="E5303" s="1373" t="s">
        <v>668</v>
      </c>
      <c r="F5303" s="1373" t="s">
        <v>2043</v>
      </c>
      <c r="G5303" s="1375"/>
      <c r="H5303" s="1375"/>
      <c r="I5303" s="1375"/>
      <c r="J5303" s="1375"/>
      <c r="K5303" s="1375"/>
      <c r="L5303" s="1375"/>
    </row>
    <row r="5304" spans="1:12" ht="21">
      <c r="A5304" s="1372">
        <v>45535</v>
      </c>
      <c r="B5304" s="1373" t="s">
        <v>2397</v>
      </c>
      <c r="C5304" s="1373" t="s">
        <v>2469</v>
      </c>
      <c r="D5304" s="1373" t="s">
        <v>2470</v>
      </c>
      <c r="E5304" s="1373" t="s">
        <v>669</v>
      </c>
      <c r="F5304" s="1373" t="s">
        <v>2181</v>
      </c>
      <c r="G5304" s="1375"/>
      <c r="H5304" s="1375"/>
      <c r="I5304" s="1375"/>
      <c r="J5304" s="1375"/>
      <c r="K5304" s="1375"/>
      <c r="L5304" s="1375"/>
    </row>
    <row r="5305" spans="1:12" ht="21">
      <c r="A5305" s="1372">
        <v>45535</v>
      </c>
      <c r="B5305" s="1373" t="s">
        <v>2397</v>
      </c>
      <c r="C5305" s="1373" t="s">
        <v>2469</v>
      </c>
      <c r="D5305" s="1373" t="s">
        <v>2470</v>
      </c>
      <c r="E5305" s="1373" t="s">
        <v>1922</v>
      </c>
      <c r="F5305" s="1373" t="s">
        <v>2182</v>
      </c>
      <c r="G5305" s="1375"/>
      <c r="H5305" s="1375"/>
      <c r="I5305" s="1375"/>
      <c r="J5305" s="1375"/>
      <c r="K5305" s="1375"/>
      <c r="L5305" s="1375"/>
    </row>
    <row r="5306" spans="1:12" ht="21">
      <c r="A5306" s="1372">
        <v>45535</v>
      </c>
      <c r="B5306" s="1373" t="s">
        <v>2397</v>
      </c>
      <c r="C5306" s="1373" t="s">
        <v>2469</v>
      </c>
      <c r="D5306" s="1373" t="s">
        <v>2470</v>
      </c>
      <c r="E5306" s="1373" t="s">
        <v>1924</v>
      </c>
      <c r="F5306" s="1373" t="s">
        <v>2183</v>
      </c>
      <c r="G5306" s="1375"/>
      <c r="H5306" s="1375"/>
      <c r="I5306" s="1375"/>
      <c r="J5306" s="1375"/>
      <c r="K5306" s="1375"/>
      <c r="L5306" s="1375"/>
    </row>
    <row r="5307" spans="1:12" ht="21">
      <c r="A5307" s="1372">
        <v>45535</v>
      </c>
      <c r="B5307" s="1373" t="s">
        <v>2397</v>
      </c>
      <c r="C5307" s="1373" t="s">
        <v>2469</v>
      </c>
      <c r="D5307" s="1373" t="s">
        <v>2470</v>
      </c>
      <c r="E5307" s="1373" t="s">
        <v>1926</v>
      </c>
      <c r="F5307" s="1373" t="s">
        <v>2184</v>
      </c>
      <c r="G5307" s="1375"/>
      <c r="H5307" s="1375"/>
      <c r="I5307" s="1375"/>
      <c r="J5307" s="1375"/>
      <c r="K5307" s="1375"/>
      <c r="L5307" s="1375"/>
    </row>
    <row r="5308" spans="1:12" ht="21">
      <c r="A5308" s="1372">
        <v>45535</v>
      </c>
      <c r="B5308" s="1373" t="s">
        <v>2397</v>
      </c>
      <c r="C5308" s="1373" t="s">
        <v>2469</v>
      </c>
      <c r="D5308" s="1373" t="s">
        <v>2470</v>
      </c>
      <c r="E5308" s="1373" t="s">
        <v>1928</v>
      </c>
      <c r="F5308" s="1373" t="s">
        <v>2185</v>
      </c>
      <c r="G5308" s="1375"/>
      <c r="H5308" s="1375"/>
      <c r="I5308" s="1375"/>
      <c r="J5308" s="1375"/>
      <c r="K5308" s="1375"/>
      <c r="L5308" s="1375"/>
    </row>
    <row r="5309" spans="1:12" ht="21">
      <c r="A5309" s="1372">
        <v>45535</v>
      </c>
      <c r="B5309" s="1373" t="s">
        <v>2397</v>
      </c>
      <c r="C5309" s="1373" t="s">
        <v>2469</v>
      </c>
      <c r="D5309" s="1373" t="s">
        <v>2470</v>
      </c>
      <c r="E5309" s="1373" t="s">
        <v>1930</v>
      </c>
      <c r="F5309" s="1373" t="s">
        <v>2186</v>
      </c>
      <c r="G5309" s="1375"/>
      <c r="H5309" s="1375"/>
      <c r="I5309" s="1375"/>
      <c r="J5309" s="1375"/>
      <c r="K5309" s="1375"/>
      <c r="L5309" s="1375"/>
    </row>
    <row r="5310" spans="1:12" ht="21">
      <c r="A5310" s="1372">
        <v>45535</v>
      </c>
      <c r="B5310" s="1373" t="s">
        <v>2397</v>
      </c>
      <c r="C5310" s="1373" t="s">
        <v>2469</v>
      </c>
      <c r="D5310" s="1373" t="s">
        <v>2470</v>
      </c>
      <c r="E5310" s="1373" t="s">
        <v>1932</v>
      </c>
      <c r="F5310" s="1373" t="s">
        <v>2187</v>
      </c>
      <c r="G5310" s="1375"/>
      <c r="H5310" s="1375"/>
      <c r="I5310" s="1375"/>
      <c r="J5310" s="1375"/>
      <c r="K5310" s="1375"/>
      <c r="L5310" s="1375"/>
    </row>
    <row r="5311" spans="1:12" ht="21">
      <c r="A5311" s="1372">
        <v>45535</v>
      </c>
      <c r="B5311" s="1373" t="s">
        <v>2397</v>
      </c>
      <c r="C5311" s="1373" t="s">
        <v>2469</v>
      </c>
      <c r="D5311" s="1373" t="s">
        <v>2470</v>
      </c>
      <c r="E5311" s="1373" t="s">
        <v>1934</v>
      </c>
      <c r="F5311" s="1373" t="s">
        <v>2188</v>
      </c>
      <c r="G5311" s="1375"/>
      <c r="H5311" s="1375"/>
      <c r="I5311" s="1375"/>
      <c r="J5311" s="1375"/>
      <c r="K5311" s="1375"/>
      <c r="L5311" s="1375"/>
    </row>
    <row r="5312" spans="1:12" ht="21">
      <c r="A5312" s="1372">
        <v>45535</v>
      </c>
      <c r="B5312" s="1373" t="s">
        <v>2397</v>
      </c>
      <c r="C5312" s="1373" t="s">
        <v>2469</v>
      </c>
      <c r="D5312" s="1373" t="s">
        <v>2470</v>
      </c>
      <c r="E5312" s="1373" t="s">
        <v>1936</v>
      </c>
      <c r="F5312" s="1373" t="s">
        <v>2189</v>
      </c>
      <c r="G5312" s="1375"/>
      <c r="H5312" s="1375"/>
      <c r="I5312" s="1375"/>
      <c r="J5312" s="1375"/>
      <c r="K5312" s="1375"/>
      <c r="L5312" s="1375"/>
    </row>
    <row r="5313" spans="1:12" ht="21">
      <c r="A5313" s="1372">
        <v>45535</v>
      </c>
      <c r="B5313" s="1373" t="s">
        <v>2397</v>
      </c>
      <c r="C5313" s="1373" t="s">
        <v>2469</v>
      </c>
      <c r="D5313" s="1373" t="s">
        <v>2470</v>
      </c>
      <c r="E5313" s="1373" t="s">
        <v>670</v>
      </c>
      <c r="F5313" s="1373" t="s">
        <v>2172</v>
      </c>
      <c r="G5313" s="1375"/>
      <c r="H5313" s="1375"/>
      <c r="I5313" s="1375"/>
      <c r="J5313" s="1375"/>
      <c r="K5313" s="1375"/>
      <c r="L5313" s="1375"/>
    </row>
    <row r="5314" spans="1:12" ht="21">
      <c r="A5314" s="1372">
        <v>45535</v>
      </c>
      <c r="B5314" s="1373" t="s">
        <v>2397</v>
      </c>
      <c r="C5314" s="1373" t="s">
        <v>2469</v>
      </c>
      <c r="D5314" s="1373" t="s">
        <v>2470</v>
      </c>
      <c r="E5314" s="1373" t="s">
        <v>1938</v>
      </c>
      <c r="F5314" s="1373" t="s">
        <v>1939</v>
      </c>
      <c r="G5314" s="1375"/>
      <c r="H5314" s="1375"/>
      <c r="I5314" s="1375"/>
      <c r="J5314" s="1375"/>
      <c r="K5314" s="1375"/>
      <c r="L5314" s="1375"/>
    </row>
    <row r="5315" spans="1:12" ht="21">
      <c r="A5315" s="1372">
        <v>45535</v>
      </c>
      <c r="B5315" s="1373" t="s">
        <v>2397</v>
      </c>
      <c r="C5315" s="1373" t="s">
        <v>2469</v>
      </c>
      <c r="D5315" s="1373" t="s">
        <v>2470</v>
      </c>
      <c r="E5315" s="1373" t="s">
        <v>671</v>
      </c>
      <c r="F5315" s="1373" t="s">
        <v>128</v>
      </c>
      <c r="G5315" s="1375"/>
      <c r="H5315" s="1375"/>
      <c r="I5315" s="1375"/>
      <c r="J5315" s="1375"/>
      <c r="K5315" s="1375"/>
      <c r="L5315" s="1375"/>
    </row>
    <row r="5316" spans="1:12" ht="21">
      <c r="A5316" s="1372">
        <v>45535</v>
      </c>
      <c r="B5316" s="1373" t="s">
        <v>2397</v>
      </c>
      <c r="C5316" s="1373" t="s">
        <v>2469</v>
      </c>
      <c r="D5316" s="1373" t="s">
        <v>2470</v>
      </c>
      <c r="E5316" s="1373" t="s">
        <v>672</v>
      </c>
      <c r="F5316" s="1373" t="s">
        <v>129</v>
      </c>
      <c r="G5316" s="1375"/>
      <c r="H5316" s="1375"/>
      <c r="I5316" s="1375"/>
      <c r="J5316" s="1375"/>
      <c r="K5316" s="1375"/>
      <c r="L5316" s="1375"/>
    </row>
    <row r="5317" spans="1:12" ht="21">
      <c r="A5317" s="1372">
        <v>45535</v>
      </c>
      <c r="B5317" s="1373" t="s">
        <v>2397</v>
      </c>
      <c r="C5317" s="1373" t="s">
        <v>2469</v>
      </c>
      <c r="D5317" s="1373" t="s">
        <v>2470</v>
      </c>
      <c r="E5317" s="1373" t="s">
        <v>673</v>
      </c>
      <c r="F5317" s="1373" t="s">
        <v>2190</v>
      </c>
      <c r="G5317" s="1375"/>
      <c r="H5317" s="1375"/>
      <c r="I5317" s="1375"/>
      <c r="J5317" s="1375"/>
      <c r="K5317" s="1375"/>
      <c r="L5317" s="1375"/>
    </row>
    <row r="5318" spans="1:12" ht="42">
      <c r="A5318" s="1372">
        <v>45535</v>
      </c>
      <c r="B5318" s="1373" t="s">
        <v>2397</v>
      </c>
      <c r="C5318" s="1373" t="s">
        <v>2469</v>
      </c>
      <c r="D5318" s="1373" t="s">
        <v>2470</v>
      </c>
      <c r="E5318" s="1373" t="s">
        <v>674</v>
      </c>
      <c r="F5318" s="1373" t="s">
        <v>2191</v>
      </c>
      <c r="G5318" s="1375"/>
      <c r="H5318" s="1375"/>
      <c r="I5318" s="1375"/>
      <c r="J5318" s="1375"/>
      <c r="K5318" s="1375"/>
      <c r="L5318" s="1375"/>
    </row>
    <row r="5319" spans="1:12" ht="42">
      <c r="A5319" s="1372">
        <v>45535</v>
      </c>
      <c r="B5319" s="1373" t="s">
        <v>2397</v>
      </c>
      <c r="C5319" s="1373" t="s">
        <v>2469</v>
      </c>
      <c r="D5319" s="1373" t="s">
        <v>2470</v>
      </c>
      <c r="E5319" s="1373" t="s">
        <v>675</v>
      </c>
      <c r="F5319" s="1373" t="s">
        <v>2192</v>
      </c>
      <c r="G5319" s="1375"/>
      <c r="H5319" s="1375"/>
      <c r="I5319" s="1375"/>
      <c r="J5319" s="1375"/>
      <c r="K5319" s="1375"/>
      <c r="L5319" s="1375"/>
    </row>
    <row r="5320" spans="1:12" ht="21">
      <c r="A5320" s="1372">
        <v>45535</v>
      </c>
      <c r="B5320" s="1373" t="s">
        <v>2397</v>
      </c>
      <c r="C5320" s="1373" t="s">
        <v>2469</v>
      </c>
      <c r="D5320" s="1373" t="s">
        <v>2470</v>
      </c>
      <c r="E5320" s="1373" t="s">
        <v>676</v>
      </c>
      <c r="F5320" s="1373" t="s">
        <v>2193</v>
      </c>
      <c r="G5320" s="1375"/>
      <c r="H5320" s="1375"/>
      <c r="I5320" s="1375"/>
      <c r="J5320" s="1375"/>
      <c r="K5320" s="1375"/>
      <c r="L5320" s="1375"/>
    </row>
    <row r="5321" spans="1:12" ht="21">
      <c r="A5321" s="1372">
        <v>45535</v>
      </c>
      <c r="B5321" s="1373" t="s">
        <v>2397</v>
      </c>
      <c r="C5321" s="1373" t="s">
        <v>2469</v>
      </c>
      <c r="D5321" s="1373" t="s">
        <v>2470</v>
      </c>
      <c r="E5321" s="1373" t="s">
        <v>677</v>
      </c>
      <c r="F5321" s="1373" t="s">
        <v>2194</v>
      </c>
      <c r="G5321" s="1375"/>
      <c r="H5321" s="1375"/>
      <c r="I5321" s="1375"/>
      <c r="J5321" s="1375"/>
      <c r="K5321" s="1375"/>
      <c r="L5321" s="1375"/>
    </row>
    <row r="5322" spans="1:12" ht="42">
      <c r="A5322" s="1372">
        <v>45535</v>
      </c>
      <c r="B5322" s="1373" t="s">
        <v>2397</v>
      </c>
      <c r="C5322" s="1373" t="s">
        <v>2469</v>
      </c>
      <c r="D5322" s="1373" t="s">
        <v>2470</v>
      </c>
      <c r="E5322" s="1373" t="s">
        <v>678</v>
      </c>
      <c r="F5322" s="1373" t="s">
        <v>2195</v>
      </c>
      <c r="G5322" s="1375"/>
      <c r="H5322" s="1375"/>
      <c r="I5322" s="1375"/>
      <c r="J5322" s="1375"/>
      <c r="K5322" s="1375"/>
      <c r="L5322" s="1375"/>
    </row>
    <row r="5323" spans="1:12" ht="42">
      <c r="A5323" s="1372">
        <v>45535</v>
      </c>
      <c r="B5323" s="1373" t="s">
        <v>2397</v>
      </c>
      <c r="C5323" s="1373" t="s">
        <v>2469</v>
      </c>
      <c r="D5323" s="1373" t="s">
        <v>2470</v>
      </c>
      <c r="E5323" s="1373" t="s">
        <v>679</v>
      </c>
      <c r="F5323" s="1373" t="s">
        <v>2196</v>
      </c>
      <c r="G5323" s="1375"/>
      <c r="H5323" s="1375"/>
      <c r="I5323" s="1375"/>
      <c r="J5323" s="1375"/>
      <c r="K5323" s="1375"/>
      <c r="L5323" s="1375"/>
    </row>
    <row r="5324" spans="1:12" ht="42">
      <c r="A5324" s="1372">
        <v>45535</v>
      </c>
      <c r="B5324" s="1373" t="s">
        <v>2397</v>
      </c>
      <c r="C5324" s="1373" t="s">
        <v>2469</v>
      </c>
      <c r="D5324" s="1373" t="s">
        <v>2470</v>
      </c>
      <c r="E5324" s="1373" t="s">
        <v>680</v>
      </c>
      <c r="F5324" s="1373" t="s">
        <v>2197</v>
      </c>
      <c r="G5324" s="1375"/>
      <c r="H5324" s="1375"/>
      <c r="I5324" s="1375"/>
      <c r="J5324" s="1375"/>
      <c r="K5324" s="1375"/>
      <c r="L5324" s="1375"/>
    </row>
    <row r="5325" spans="1:12" ht="21">
      <c r="A5325" s="1372">
        <v>45535</v>
      </c>
      <c r="B5325" s="1373" t="s">
        <v>2397</v>
      </c>
      <c r="C5325" s="1373" t="s">
        <v>2469</v>
      </c>
      <c r="D5325" s="1373" t="s">
        <v>2470</v>
      </c>
      <c r="E5325" s="1373" t="s">
        <v>1943</v>
      </c>
      <c r="F5325" s="1373" t="s">
        <v>1940</v>
      </c>
      <c r="G5325" s="1375"/>
      <c r="H5325" s="1375"/>
      <c r="I5325" s="1375"/>
      <c r="J5325" s="1375"/>
      <c r="K5325" s="1375"/>
      <c r="L5325" s="1375"/>
    </row>
    <row r="5326" spans="1:12" ht="42">
      <c r="A5326" s="1372">
        <v>45535</v>
      </c>
      <c r="B5326" s="1373" t="s">
        <v>2397</v>
      </c>
      <c r="C5326" s="1373" t="s">
        <v>2469</v>
      </c>
      <c r="D5326" s="1373" t="s">
        <v>2470</v>
      </c>
      <c r="E5326" s="1373" t="s">
        <v>1944</v>
      </c>
      <c r="F5326" s="1373" t="s">
        <v>2198</v>
      </c>
      <c r="G5326" s="1375"/>
      <c r="H5326" s="1375"/>
      <c r="I5326" s="1375"/>
      <c r="J5326" s="1375"/>
      <c r="K5326" s="1375"/>
      <c r="L5326" s="1375"/>
    </row>
    <row r="5327" spans="1:12" ht="42">
      <c r="A5327" s="1372">
        <v>45535</v>
      </c>
      <c r="B5327" s="1373" t="s">
        <v>2397</v>
      </c>
      <c r="C5327" s="1373" t="s">
        <v>2469</v>
      </c>
      <c r="D5327" s="1373" t="s">
        <v>2470</v>
      </c>
      <c r="E5327" s="1373" t="s">
        <v>1945</v>
      </c>
      <c r="F5327" s="1373" t="s">
        <v>2199</v>
      </c>
      <c r="G5327" s="1375"/>
      <c r="H5327" s="1375"/>
      <c r="I5327" s="1375"/>
      <c r="J5327" s="1375"/>
      <c r="K5327" s="1375"/>
      <c r="L5327" s="1375"/>
    </row>
    <row r="5328" spans="1:12" ht="21">
      <c r="A5328" s="1372">
        <v>45535</v>
      </c>
      <c r="B5328" s="1373" t="s">
        <v>2397</v>
      </c>
      <c r="C5328" s="1373" t="s">
        <v>2469</v>
      </c>
      <c r="D5328" s="1373" t="s">
        <v>2470</v>
      </c>
      <c r="E5328" s="1373" t="s">
        <v>1946</v>
      </c>
      <c r="F5328" s="1373" t="s">
        <v>2200</v>
      </c>
      <c r="G5328" s="1375"/>
      <c r="H5328" s="1375"/>
      <c r="I5328" s="1375"/>
      <c r="J5328" s="1375"/>
      <c r="K5328" s="1375"/>
      <c r="L5328" s="1375"/>
    </row>
    <row r="5329" spans="1:12" ht="21">
      <c r="A5329" s="1372">
        <v>45535</v>
      </c>
      <c r="B5329" s="1373" t="s">
        <v>2397</v>
      </c>
      <c r="C5329" s="1373" t="s">
        <v>2469</v>
      </c>
      <c r="D5329" s="1373" t="s">
        <v>2470</v>
      </c>
      <c r="E5329" s="1373" t="s">
        <v>1947</v>
      </c>
      <c r="F5329" s="1373" t="s">
        <v>2194</v>
      </c>
      <c r="G5329" s="1375"/>
      <c r="H5329" s="1375"/>
      <c r="I5329" s="1375"/>
      <c r="J5329" s="1375"/>
      <c r="K5329" s="1375"/>
      <c r="L5329" s="1375"/>
    </row>
    <row r="5330" spans="1:12" ht="42">
      <c r="A5330" s="1372">
        <v>45535</v>
      </c>
      <c r="B5330" s="1373" t="s">
        <v>2397</v>
      </c>
      <c r="C5330" s="1373" t="s">
        <v>2469</v>
      </c>
      <c r="D5330" s="1373" t="s">
        <v>2470</v>
      </c>
      <c r="E5330" s="1373" t="s">
        <v>1948</v>
      </c>
      <c r="F5330" s="1373" t="s">
        <v>2195</v>
      </c>
      <c r="G5330" s="1375"/>
      <c r="H5330" s="1375"/>
      <c r="I5330" s="1375"/>
      <c r="J5330" s="1375"/>
      <c r="K5330" s="1375"/>
      <c r="L5330" s="1375"/>
    </row>
    <row r="5331" spans="1:12" ht="42">
      <c r="A5331" s="1372">
        <v>45535</v>
      </c>
      <c r="B5331" s="1373" t="s">
        <v>2397</v>
      </c>
      <c r="C5331" s="1373" t="s">
        <v>2469</v>
      </c>
      <c r="D5331" s="1373" t="s">
        <v>2470</v>
      </c>
      <c r="E5331" s="1373" t="s">
        <v>1949</v>
      </c>
      <c r="F5331" s="1373" t="s">
        <v>2196</v>
      </c>
      <c r="G5331" s="1375"/>
      <c r="H5331" s="1375"/>
      <c r="I5331" s="1375"/>
      <c r="J5331" s="1375"/>
      <c r="K5331" s="1375"/>
      <c r="L5331" s="1375"/>
    </row>
    <row r="5332" spans="1:12" ht="42">
      <c r="A5332" s="1372">
        <v>45535</v>
      </c>
      <c r="B5332" s="1373" t="s">
        <v>2397</v>
      </c>
      <c r="C5332" s="1373" t="s">
        <v>2469</v>
      </c>
      <c r="D5332" s="1373" t="s">
        <v>2470</v>
      </c>
      <c r="E5332" s="1373" t="s">
        <v>1950</v>
      </c>
      <c r="F5332" s="1373" t="s">
        <v>2197</v>
      </c>
      <c r="G5332" s="1375"/>
      <c r="H5332" s="1375"/>
      <c r="I5332" s="1375"/>
      <c r="J5332" s="1375"/>
      <c r="K5332" s="1375"/>
      <c r="L5332" s="1375"/>
    </row>
    <row r="5333" spans="1:12" ht="21">
      <c r="A5333" s="1372">
        <v>45535</v>
      </c>
      <c r="B5333" s="1373" t="s">
        <v>2397</v>
      </c>
      <c r="C5333" s="1373" t="s">
        <v>2469</v>
      </c>
      <c r="D5333" s="1373" t="s">
        <v>2470</v>
      </c>
      <c r="E5333" s="1373" t="s">
        <v>681</v>
      </c>
      <c r="F5333" s="1373" t="s">
        <v>2201</v>
      </c>
      <c r="G5333" s="1374">
        <v>0</v>
      </c>
      <c r="H5333" s="1374">
        <v>933011.5</v>
      </c>
      <c r="I5333" s="1374">
        <v>0</v>
      </c>
      <c r="J5333" s="1374">
        <v>3255915.6</v>
      </c>
      <c r="K5333" s="1374">
        <v>933011.5</v>
      </c>
      <c r="L5333" s="1374">
        <v>3255915.6</v>
      </c>
    </row>
    <row r="5334" spans="1:12" ht="21">
      <c r="A5334" s="1372">
        <v>45535</v>
      </c>
      <c r="B5334" s="1373" t="s">
        <v>2397</v>
      </c>
      <c r="C5334" s="1373" t="s">
        <v>2469</v>
      </c>
      <c r="D5334" s="1373" t="s">
        <v>2470</v>
      </c>
      <c r="E5334" s="1373" t="s">
        <v>682</v>
      </c>
      <c r="F5334" s="1373" t="s">
        <v>2202</v>
      </c>
      <c r="G5334" s="1374">
        <v>850310.82</v>
      </c>
      <c r="H5334" s="1374">
        <v>558288.80000000005</v>
      </c>
      <c r="I5334" s="1374">
        <v>0</v>
      </c>
      <c r="J5334" s="1374">
        <v>946246.1</v>
      </c>
      <c r="K5334" s="1374">
        <v>-292022.02</v>
      </c>
      <c r="L5334" s="1374">
        <v>946246.1</v>
      </c>
    </row>
    <row r="5335" spans="1:12" ht="21">
      <c r="A5335" s="1372">
        <v>45535</v>
      </c>
      <c r="B5335" s="1373" t="s">
        <v>2397</v>
      </c>
      <c r="C5335" s="1373" t="s">
        <v>2469</v>
      </c>
      <c r="D5335" s="1373" t="s">
        <v>2470</v>
      </c>
      <c r="E5335" s="1373" t="s">
        <v>683</v>
      </c>
      <c r="F5335" s="1373" t="s">
        <v>130</v>
      </c>
      <c r="G5335" s="1374">
        <v>245251</v>
      </c>
      <c r="H5335" s="1374">
        <v>317858</v>
      </c>
      <c r="I5335" s="1374">
        <v>0</v>
      </c>
      <c r="J5335" s="1374">
        <v>988189</v>
      </c>
      <c r="K5335" s="1374">
        <v>72607</v>
      </c>
      <c r="L5335" s="1374">
        <v>988189</v>
      </c>
    </row>
    <row r="5336" spans="1:12" ht="21">
      <c r="A5336" s="1372">
        <v>45535</v>
      </c>
      <c r="B5336" s="1373" t="s">
        <v>2397</v>
      </c>
      <c r="C5336" s="1373" t="s">
        <v>2469</v>
      </c>
      <c r="D5336" s="1373" t="s">
        <v>2470</v>
      </c>
      <c r="E5336" s="1373" t="s">
        <v>684</v>
      </c>
      <c r="F5336" s="1373" t="s">
        <v>2203</v>
      </c>
      <c r="G5336" s="1374">
        <v>615163.5</v>
      </c>
      <c r="H5336" s="1374">
        <v>359926.3</v>
      </c>
      <c r="I5336" s="1374">
        <v>0</v>
      </c>
      <c r="J5336" s="1374">
        <v>864486.04</v>
      </c>
      <c r="K5336" s="1374">
        <v>-255237.2</v>
      </c>
      <c r="L5336" s="1374">
        <v>864486.04</v>
      </c>
    </row>
    <row r="5337" spans="1:12" ht="21">
      <c r="A5337" s="1372">
        <v>45535</v>
      </c>
      <c r="B5337" s="1373" t="s">
        <v>2397</v>
      </c>
      <c r="C5337" s="1373" t="s">
        <v>2469</v>
      </c>
      <c r="D5337" s="1373" t="s">
        <v>2470</v>
      </c>
      <c r="E5337" s="1373" t="s">
        <v>685</v>
      </c>
      <c r="F5337" s="1373" t="s">
        <v>2204</v>
      </c>
      <c r="G5337" s="1374">
        <v>767443.32</v>
      </c>
      <c r="H5337" s="1374">
        <v>550118.81999999995</v>
      </c>
      <c r="I5337" s="1374">
        <v>0</v>
      </c>
      <c r="J5337" s="1374">
        <v>270061.92</v>
      </c>
      <c r="K5337" s="1374">
        <v>-217324.5</v>
      </c>
      <c r="L5337" s="1374">
        <v>270061.92</v>
      </c>
    </row>
    <row r="5338" spans="1:12" ht="21">
      <c r="A5338" s="1372">
        <v>45535</v>
      </c>
      <c r="B5338" s="1373" t="s">
        <v>2397</v>
      </c>
      <c r="C5338" s="1373" t="s">
        <v>2469</v>
      </c>
      <c r="D5338" s="1373" t="s">
        <v>2470</v>
      </c>
      <c r="E5338" s="1373" t="s">
        <v>686</v>
      </c>
      <c r="F5338" s="1373" t="s">
        <v>2205</v>
      </c>
      <c r="G5338" s="1374">
        <v>569940</v>
      </c>
      <c r="H5338" s="1374">
        <v>275520</v>
      </c>
      <c r="I5338" s="1374">
        <v>0</v>
      </c>
      <c r="J5338" s="1374">
        <v>948951.3</v>
      </c>
      <c r="K5338" s="1374">
        <v>-294420</v>
      </c>
      <c r="L5338" s="1374">
        <v>948951.3</v>
      </c>
    </row>
    <row r="5339" spans="1:12" ht="21">
      <c r="A5339" s="1372">
        <v>45535</v>
      </c>
      <c r="B5339" s="1373" t="s">
        <v>2397</v>
      </c>
      <c r="C5339" s="1373" t="s">
        <v>2469</v>
      </c>
      <c r="D5339" s="1373" t="s">
        <v>2470</v>
      </c>
      <c r="E5339" s="1373" t="s">
        <v>687</v>
      </c>
      <c r="F5339" s="1373" t="s">
        <v>2206</v>
      </c>
      <c r="G5339" s="1374">
        <v>0</v>
      </c>
      <c r="H5339" s="1374">
        <v>255600</v>
      </c>
      <c r="I5339" s="1374">
        <v>0</v>
      </c>
      <c r="J5339" s="1374">
        <v>255600</v>
      </c>
      <c r="K5339" s="1374">
        <v>255600</v>
      </c>
      <c r="L5339" s="1374">
        <v>255600</v>
      </c>
    </row>
    <row r="5340" spans="1:12" ht="21">
      <c r="A5340" s="1372">
        <v>45535</v>
      </c>
      <c r="B5340" s="1373" t="s">
        <v>2397</v>
      </c>
      <c r="C5340" s="1373" t="s">
        <v>2469</v>
      </c>
      <c r="D5340" s="1373" t="s">
        <v>2470</v>
      </c>
      <c r="E5340" s="1373" t="s">
        <v>688</v>
      </c>
      <c r="F5340" s="1373" t="s">
        <v>2207</v>
      </c>
      <c r="G5340" s="1375"/>
      <c r="H5340" s="1375"/>
      <c r="I5340" s="1375"/>
      <c r="J5340" s="1375"/>
      <c r="K5340" s="1375"/>
      <c r="L5340" s="1375"/>
    </row>
    <row r="5341" spans="1:12" ht="21">
      <c r="A5341" s="1372">
        <v>45535</v>
      </c>
      <c r="B5341" s="1373" t="s">
        <v>2397</v>
      </c>
      <c r="C5341" s="1373" t="s">
        <v>2469</v>
      </c>
      <c r="D5341" s="1373" t="s">
        <v>2470</v>
      </c>
      <c r="E5341" s="1373" t="s">
        <v>689</v>
      </c>
      <c r="F5341" s="1373" t="s">
        <v>2208</v>
      </c>
      <c r="G5341" s="1375"/>
      <c r="H5341" s="1375"/>
      <c r="I5341" s="1375"/>
      <c r="J5341" s="1375"/>
      <c r="K5341" s="1375"/>
      <c r="L5341" s="1375"/>
    </row>
    <row r="5342" spans="1:12" ht="21">
      <c r="A5342" s="1372">
        <v>45535</v>
      </c>
      <c r="B5342" s="1373" t="s">
        <v>2397</v>
      </c>
      <c r="C5342" s="1373" t="s">
        <v>2469</v>
      </c>
      <c r="D5342" s="1373" t="s">
        <v>2470</v>
      </c>
      <c r="E5342" s="1373" t="s">
        <v>690</v>
      </c>
      <c r="F5342" s="1373" t="s">
        <v>2209</v>
      </c>
      <c r="G5342" s="1374">
        <v>17000</v>
      </c>
      <c r="H5342" s="1374">
        <v>17000</v>
      </c>
      <c r="I5342" s="1374">
        <v>0</v>
      </c>
      <c r="J5342" s="1374">
        <v>51000</v>
      </c>
      <c r="K5342" s="1374">
        <v>0</v>
      </c>
      <c r="L5342" s="1374">
        <v>51000</v>
      </c>
    </row>
    <row r="5343" spans="1:12" ht="21">
      <c r="A5343" s="1372">
        <v>45535</v>
      </c>
      <c r="B5343" s="1373" t="s">
        <v>2397</v>
      </c>
      <c r="C5343" s="1373" t="s">
        <v>2469</v>
      </c>
      <c r="D5343" s="1373" t="s">
        <v>2470</v>
      </c>
      <c r="E5343" s="1373" t="s">
        <v>691</v>
      </c>
      <c r="F5343" s="1373" t="s">
        <v>2210</v>
      </c>
      <c r="G5343" s="1374">
        <v>0</v>
      </c>
      <c r="H5343" s="1374">
        <v>42951</v>
      </c>
      <c r="I5343" s="1374">
        <v>0</v>
      </c>
      <c r="J5343" s="1374">
        <v>261105.42</v>
      </c>
      <c r="K5343" s="1374">
        <v>42951</v>
      </c>
      <c r="L5343" s="1374">
        <v>261105.42</v>
      </c>
    </row>
    <row r="5344" spans="1:12" ht="21">
      <c r="A5344" s="1372">
        <v>45535</v>
      </c>
      <c r="B5344" s="1373" t="s">
        <v>2397</v>
      </c>
      <c r="C5344" s="1373" t="s">
        <v>2469</v>
      </c>
      <c r="D5344" s="1373" t="s">
        <v>2470</v>
      </c>
      <c r="E5344" s="1373" t="s">
        <v>692</v>
      </c>
      <c r="F5344" s="1373" t="s">
        <v>2211</v>
      </c>
      <c r="G5344" s="1375"/>
      <c r="H5344" s="1375"/>
      <c r="I5344" s="1375"/>
      <c r="J5344" s="1375"/>
      <c r="K5344" s="1375"/>
      <c r="L5344" s="1375"/>
    </row>
    <row r="5345" spans="1:12" ht="21">
      <c r="A5345" s="1372">
        <v>45535</v>
      </c>
      <c r="B5345" s="1373" t="s">
        <v>2397</v>
      </c>
      <c r="C5345" s="1373" t="s">
        <v>2469</v>
      </c>
      <c r="D5345" s="1373" t="s">
        <v>2470</v>
      </c>
      <c r="E5345" s="1373" t="s">
        <v>693</v>
      </c>
      <c r="F5345" s="1373" t="s">
        <v>2212</v>
      </c>
      <c r="G5345" s="1375"/>
      <c r="H5345" s="1375"/>
      <c r="I5345" s="1375"/>
      <c r="J5345" s="1375"/>
      <c r="K5345" s="1375"/>
      <c r="L5345" s="1375"/>
    </row>
    <row r="5346" spans="1:12" ht="21">
      <c r="A5346" s="1372">
        <v>45535</v>
      </c>
      <c r="B5346" s="1373" t="s">
        <v>2397</v>
      </c>
      <c r="C5346" s="1373" t="s">
        <v>2469</v>
      </c>
      <c r="D5346" s="1373" t="s">
        <v>2470</v>
      </c>
      <c r="E5346" s="1373" t="s">
        <v>694</v>
      </c>
      <c r="F5346" s="1373" t="s">
        <v>2213</v>
      </c>
      <c r="G5346" s="1374">
        <v>59270</v>
      </c>
      <c r="H5346" s="1374">
        <v>320</v>
      </c>
      <c r="I5346" s="1374">
        <v>0</v>
      </c>
      <c r="J5346" s="1374">
        <v>1676607.55</v>
      </c>
      <c r="K5346" s="1374">
        <v>-58950</v>
      </c>
      <c r="L5346" s="1374">
        <v>1676607.55</v>
      </c>
    </row>
    <row r="5347" spans="1:12" ht="21">
      <c r="A5347" s="1372">
        <v>45535</v>
      </c>
      <c r="B5347" s="1373" t="s">
        <v>2397</v>
      </c>
      <c r="C5347" s="1373" t="s">
        <v>2469</v>
      </c>
      <c r="D5347" s="1373" t="s">
        <v>2470</v>
      </c>
      <c r="E5347" s="1373" t="s">
        <v>695</v>
      </c>
      <c r="F5347" s="1373" t="s">
        <v>2214</v>
      </c>
      <c r="G5347" s="1374">
        <v>0</v>
      </c>
      <c r="H5347" s="1374">
        <v>0</v>
      </c>
      <c r="I5347" s="1374">
        <v>0</v>
      </c>
      <c r="J5347" s="1374">
        <v>1187807</v>
      </c>
      <c r="K5347" s="1374">
        <v>0</v>
      </c>
      <c r="L5347" s="1374">
        <v>1187807</v>
      </c>
    </row>
    <row r="5348" spans="1:12" ht="21">
      <c r="A5348" s="1372">
        <v>45535</v>
      </c>
      <c r="B5348" s="1373" t="s">
        <v>2397</v>
      </c>
      <c r="C5348" s="1373" t="s">
        <v>2469</v>
      </c>
      <c r="D5348" s="1373" t="s">
        <v>2470</v>
      </c>
      <c r="E5348" s="1373" t="s">
        <v>696</v>
      </c>
      <c r="F5348" s="1373" t="s">
        <v>2215</v>
      </c>
      <c r="G5348" s="1375"/>
      <c r="H5348" s="1375"/>
      <c r="I5348" s="1375"/>
      <c r="J5348" s="1375"/>
      <c r="K5348" s="1375"/>
      <c r="L5348" s="1375"/>
    </row>
    <row r="5349" spans="1:12" ht="21">
      <c r="A5349" s="1372">
        <v>45535</v>
      </c>
      <c r="B5349" s="1373" t="s">
        <v>2397</v>
      </c>
      <c r="C5349" s="1373" t="s">
        <v>2469</v>
      </c>
      <c r="D5349" s="1373" t="s">
        <v>2470</v>
      </c>
      <c r="E5349" s="1373" t="s">
        <v>697</v>
      </c>
      <c r="F5349" s="1373" t="s">
        <v>2216</v>
      </c>
      <c r="G5349" s="1375"/>
      <c r="H5349" s="1375"/>
      <c r="I5349" s="1375"/>
      <c r="J5349" s="1375"/>
      <c r="K5349" s="1375"/>
      <c r="L5349" s="1375"/>
    </row>
    <row r="5350" spans="1:12" ht="21">
      <c r="A5350" s="1372">
        <v>45535</v>
      </c>
      <c r="B5350" s="1373" t="s">
        <v>2397</v>
      </c>
      <c r="C5350" s="1373" t="s">
        <v>2469</v>
      </c>
      <c r="D5350" s="1373" t="s">
        <v>2470</v>
      </c>
      <c r="E5350" s="1373" t="s">
        <v>1821</v>
      </c>
      <c r="F5350" s="1373" t="s">
        <v>2217</v>
      </c>
      <c r="G5350" s="1375"/>
      <c r="H5350" s="1375"/>
      <c r="I5350" s="1375"/>
      <c r="J5350" s="1375"/>
      <c r="K5350" s="1375"/>
      <c r="L5350" s="1375"/>
    </row>
    <row r="5351" spans="1:12" ht="21">
      <c r="A5351" s="1372">
        <v>45535</v>
      </c>
      <c r="B5351" s="1373" t="s">
        <v>2397</v>
      </c>
      <c r="C5351" s="1373" t="s">
        <v>2469</v>
      </c>
      <c r="D5351" s="1373" t="s">
        <v>2470</v>
      </c>
      <c r="E5351" s="1373" t="s">
        <v>698</v>
      </c>
      <c r="F5351" s="1373" t="s">
        <v>2218</v>
      </c>
      <c r="G5351" s="1374">
        <v>265500</v>
      </c>
      <c r="H5351" s="1374">
        <v>694700</v>
      </c>
      <c r="I5351" s="1374">
        <v>0</v>
      </c>
      <c r="J5351" s="1374">
        <v>702200</v>
      </c>
      <c r="K5351" s="1374">
        <v>429200</v>
      </c>
      <c r="L5351" s="1374">
        <v>702200</v>
      </c>
    </row>
    <row r="5352" spans="1:12" ht="21">
      <c r="A5352" s="1372">
        <v>45535</v>
      </c>
      <c r="B5352" s="1373" t="s">
        <v>2397</v>
      </c>
      <c r="C5352" s="1373" t="s">
        <v>2469</v>
      </c>
      <c r="D5352" s="1373" t="s">
        <v>2470</v>
      </c>
      <c r="E5352" s="1373" t="s">
        <v>699</v>
      </c>
      <c r="F5352" s="1373" t="s">
        <v>408</v>
      </c>
      <c r="G5352" s="1374">
        <v>0</v>
      </c>
      <c r="H5352" s="1374">
        <v>0</v>
      </c>
      <c r="I5352" s="1374">
        <v>0</v>
      </c>
      <c r="J5352" s="1374">
        <v>2740841.48</v>
      </c>
      <c r="K5352" s="1374">
        <v>0</v>
      </c>
      <c r="L5352" s="1374">
        <v>2740841.48</v>
      </c>
    </row>
    <row r="5353" spans="1:12" ht="21">
      <c r="A5353" s="1372">
        <v>45535</v>
      </c>
      <c r="B5353" s="1373" t="s">
        <v>2397</v>
      </c>
      <c r="C5353" s="1373" t="s">
        <v>2469</v>
      </c>
      <c r="D5353" s="1373" t="s">
        <v>2470</v>
      </c>
      <c r="E5353" s="1373" t="s">
        <v>700</v>
      </c>
      <c r="F5353" s="1373" t="s">
        <v>409</v>
      </c>
      <c r="G5353" s="1375"/>
      <c r="H5353" s="1375"/>
      <c r="I5353" s="1375"/>
      <c r="J5353" s="1375"/>
      <c r="K5353" s="1375"/>
      <c r="L5353" s="1375"/>
    </row>
    <row r="5354" spans="1:12" ht="21">
      <c r="A5354" s="1372">
        <v>45535</v>
      </c>
      <c r="B5354" s="1373" t="s">
        <v>2397</v>
      </c>
      <c r="C5354" s="1373" t="s">
        <v>2469</v>
      </c>
      <c r="D5354" s="1373" t="s">
        <v>2470</v>
      </c>
      <c r="E5354" s="1373" t="s">
        <v>701</v>
      </c>
      <c r="F5354" s="1373" t="s">
        <v>1682</v>
      </c>
      <c r="G5354" s="1375"/>
      <c r="H5354" s="1375"/>
      <c r="I5354" s="1375"/>
      <c r="J5354" s="1375"/>
      <c r="K5354" s="1375"/>
      <c r="L5354" s="1375"/>
    </row>
    <row r="5355" spans="1:12" ht="21">
      <c r="A5355" s="1372">
        <v>45535</v>
      </c>
      <c r="B5355" s="1373" t="s">
        <v>2397</v>
      </c>
      <c r="C5355" s="1373" t="s">
        <v>2469</v>
      </c>
      <c r="D5355" s="1373" t="s">
        <v>2470</v>
      </c>
      <c r="E5355" s="1373" t="s">
        <v>702</v>
      </c>
      <c r="F5355" s="1373" t="s">
        <v>1492</v>
      </c>
      <c r="G5355" s="1375"/>
      <c r="H5355" s="1375"/>
      <c r="I5355" s="1375"/>
      <c r="J5355" s="1375"/>
      <c r="K5355" s="1375"/>
      <c r="L5355" s="1375"/>
    </row>
    <row r="5356" spans="1:12" ht="21">
      <c r="A5356" s="1372">
        <v>45535</v>
      </c>
      <c r="B5356" s="1373" t="s">
        <v>2397</v>
      </c>
      <c r="C5356" s="1373" t="s">
        <v>2469</v>
      </c>
      <c r="D5356" s="1373" t="s">
        <v>2470</v>
      </c>
      <c r="E5356" s="1373" t="s">
        <v>703</v>
      </c>
      <c r="F5356" s="1373" t="s">
        <v>2219</v>
      </c>
      <c r="G5356" s="1374">
        <v>0</v>
      </c>
      <c r="H5356" s="1374">
        <v>0</v>
      </c>
      <c r="I5356" s="1374">
        <v>0</v>
      </c>
      <c r="J5356" s="1374">
        <v>130221.36</v>
      </c>
      <c r="K5356" s="1374">
        <v>0</v>
      </c>
      <c r="L5356" s="1374">
        <v>130221.36</v>
      </c>
    </row>
    <row r="5357" spans="1:12" ht="21">
      <c r="A5357" s="1372">
        <v>45535</v>
      </c>
      <c r="B5357" s="1373" t="s">
        <v>2397</v>
      </c>
      <c r="C5357" s="1373" t="s">
        <v>2469</v>
      </c>
      <c r="D5357" s="1373" t="s">
        <v>2470</v>
      </c>
      <c r="E5357" s="1373" t="s">
        <v>704</v>
      </c>
      <c r="F5357" s="1373" t="s">
        <v>2220</v>
      </c>
      <c r="G5357" s="1374">
        <v>0</v>
      </c>
      <c r="H5357" s="1374">
        <v>0</v>
      </c>
      <c r="I5357" s="1374">
        <v>0</v>
      </c>
      <c r="J5357" s="1374">
        <v>4050</v>
      </c>
      <c r="K5357" s="1374">
        <v>0</v>
      </c>
      <c r="L5357" s="1374">
        <v>4050</v>
      </c>
    </row>
    <row r="5358" spans="1:12" ht="21">
      <c r="A5358" s="1372">
        <v>45535</v>
      </c>
      <c r="B5358" s="1373" t="s">
        <v>2397</v>
      </c>
      <c r="C5358" s="1373" t="s">
        <v>2469</v>
      </c>
      <c r="D5358" s="1373" t="s">
        <v>2470</v>
      </c>
      <c r="E5358" s="1373" t="s">
        <v>2122</v>
      </c>
      <c r="F5358" s="1373" t="s">
        <v>2221</v>
      </c>
      <c r="G5358" s="1375"/>
      <c r="H5358" s="1375"/>
      <c r="I5358" s="1375"/>
      <c r="J5358" s="1375"/>
      <c r="K5358" s="1375"/>
      <c r="L5358" s="1375"/>
    </row>
    <row r="5359" spans="1:12" ht="21">
      <c r="A5359" s="1372">
        <v>45535</v>
      </c>
      <c r="B5359" s="1373" t="s">
        <v>2397</v>
      </c>
      <c r="C5359" s="1373" t="s">
        <v>2469</v>
      </c>
      <c r="D5359" s="1373" t="s">
        <v>2470</v>
      </c>
      <c r="E5359" s="1373" t="s">
        <v>2124</v>
      </c>
      <c r="F5359" s="1373" t="s">
        <v>2222</v>
      </c>
      <c r="G5359" s="1375"/>
      <c r="H5359" s="1375"/>
      <c r="I5359" s="1375"/>
      <c r="J5359" s="1375"/>
      <c r="K5359" s="1375"/>
      <c r="L5359" s="1375"/>
    </row>
    <row r="5360" spans="1:12" ht="21">
      <c r="A5360" s="1372">
        <v>45535</v>
      </c>
      <c r="B5360" s="1373" t="s">
        <v>2397</v>
      </c>
      <c r="C5360" s="1373" t="s">
        <v>2469</v>
      </c>
      <c r="D5360" s="1373" t="s">
        <v>2470</v>
      </c>
      <c r="E5360" s="1373" t="s">
        <v>705</v>
      </c>
      <c r="F5360" s="1373" t="s">
        <v>2223</v>
      </c>
      <c r="G5360" s="1375"/>
      <c r="H5360" s="1375"/>
      <c r="I5360" s="1375"/>
      <c r="J5360" s="1375"/>
      <c r="K5360" s="1375"/>
      <c r="L5360" s="1375"/>
    </row>
    <row r="5361" spans="1:12" ht="21">
      <c r="A5361" s="1372">
        <v>45535</v>
      </c>
      <c r="B5361" s="1373" t="s">
        <v>2397</v>
      </c>
      <c r="C5361" s="1373" t="s">
        <v>2469</v>
      </c>
      <c r="D5361" s="1373" t="s">
        <v>2470</v>
      </c>
      <c r="E5361" s="1373" t="s">
        <v>706</v>
      </c>
      <c r="F5361" s="1373" t="s">
        <v>133</v>
      </c>
      <c r="G5361" s="1375"/>
      <c r="H5361" s="1375"/>
      <c r="I5361" s="1375"/>
      <c r="J5361" s="1375"/>
      <c r="K5361" s="1375"/>
      <c r="L5361" s="1375"/>
    </row>
    <row r="5362" spans="1:12" ht="21">
      <c r="A5362" s="1372">
        <v>45535</v>
      </c>
      <c r="B5362" s="1373" t="s">
        <v>2397</v>
      </c>
      <c r="C5362" s="1373" t="s">
        <v>2469</v>
      </c>
      <c r="D5362" s="1373" t="s">
        <v>2470</v>
      </c>
      <c r="E5362" s="1373" t="s">
        <v>707</v>
      </c>
      <c r="F5362" s="1373" t="s">
        <v>2224</v>
      </c>
      <c r="G5362" s="1375"/>
      <c r="H5362" s="1375"/>
      <c r="I5362" s="1375"/>
      <c r="J5362" s="1375"/>
      <c r="K5362" s="1375"/>
      <c r="L5362" s="1375"/>
    </row>
    <row r="5363" spans="1:12" ht="21">
      <c r="A5363" s="1372">
        <v>45535</v>
      </c>
      <c r="B5363" s="1373" t="s">
        <v>2397</v>
      </c>
      <c r="C5363" s="1373" t="s">
        <v>2469</v>
      </c>
      <c r="D5363" s="1373" t="s">
        <v>2470</v>
      </c>
      <c r="E5363" s="1373" t="s">
        <v>708</v>
      </c>
      <c r="F5363" s="1373" t="s">
        <v>134</v>
      </c>
      <c r="G5363" s="1375"/>
      <c r="H5363" s="1375"/>
      <c r="I5363" s="1375"/>
      <c r="J5363" s="1375"/>
      <c r="K5363" s="1375"/>
      <c r="L5363" s="1375"/>
    </row>
    <row r="5364" spans="1:12" ht="21">
      <c r="A5364" s="1372">
        <v>45535</v>
      </c>
      <c r="B5364" s="1373" t="s">
        <v>2397</v>
      </c>
      <c r="C5364" s="1373" t="s">
        <v>2469</v>
      </c>
      <c r="D5364" s="1373" t="s">
        <v>2470</v>
      </c>
      <c r="E5364" s="1373" t="s">
        <v>709</v>
      </c>
      <c r="F5364" s="1373" t="s">
        <v>135</v>
      </c>
      <c r="G5364" s="1375"/>
      <c r="H5364" s="1375"/>
      <c r="I5364" s="1375"/>
      <c r="J5364" s="1375"/>
      <c r="K5364" s="1375"/>
      <c r="L5364" s="1375"/>
    </row>
    <row r="5365" spans="1:12" ht="21">
      <c r="A5365" s="1372">
        <v>45535</v>
      </c>
      <c r="B5365" s="1373" t="s">
        <v>2397</v>
      </c>
      <c r="C5365" s="1373" t="s">
        <v>2469</v>
      </c>
      <c r="D5365" s="1373" t="s">
        <v>2470</v>
      </c>
      <c r="E5365" s="1373" t="s">
        <v>710</v>
      </c>
      <c r="F5365" s="1373" t="s">
        <v>136</v>
      </c>
      <c r="G5365" s="1375"/>
      <c r="H5365" s="1375"/>
      <c r="I5365" s="1375"/>
      <c r="J5365" s="1375"/>
      <c r="K5365" s="1375"/>
      <c r="L5365" s="1375"/>
    </row>
    <row r="5366" spans="1:12" ht="21">
      <c r="A5366" s="1372">
        <v>45535</v>
      </c>
      <c r="B5366" s="1373" t="s">
        <v>2397</v>
      </c>
      <c r="C5366" s="1373" t="s">
        <v>2469</v>
      </c>
      <c r="D5366" s="1373" t="s">
        <v>2470</v>
      </c>
      <c r="E5366" s="1373" t="s">
        <v>1951</v>
      </c>
      <c r="F5366" s="1373" t="s">
        <v>1952</v>
      </c>
      <c r="G5366" s="1375"/>
      <c r="H5366" s="1375"/>
      <c r="I5366" s="1375"/>
      <c r="J5366" s="1375"/>
      <c r="K5366" s="1375"/>
      <c r="L5366" s="1375"/>
    </row>
    <row r="5367" spans="1:12" ht="21">
      <c r="A5367" s="1372">
        <v>45535</v>
      </c>
      <c r="B5367" s="1373" t="s">
        <v>2397</v>
      </c>
      <c r="C5367" s="1373" t="s">
        <v>2469</v>
      </c>
      <c r="D5367" s="1373" t="s">
        <v>2470</v>
      </c>
      <c r="E5367" s="1373" t="s">
        <v>1953</v>
      </c>
      <c r="F5367" s="1373" t="s">
        <v>138</v>
      </c>
      <c r="G5367" s="1375"/>
      <c r="H5367" s="1375"/>
      <c r="I5367" s="1375"/>
      <c r="J5367" s="1375"/>
      <c r="K5367" s="1375"/>
      <c r="L5367" s="1375"/>
    </row>
    <row r="5368" spans="1:12" ht="21">
      <c r="A5368" s="1372">
        <v>45535</v>
      </c>
      <c r="B5368" s="1373" t="s">
        <v>2397</v>
      </c>
      <c r="C5368" s="1373" t="s">
        <v>2469</v>
      </c>
      <c r="D5368" s="1373" t="s">
        <v>2470</v>
      </c>
      <c r="E5368" s="1373" t="s">
        <v>1954</v>
      </c>
      <c r="F5368" s="1373" t="s">
        <v>139</v>
      </c>
      <c r="G5368" s="1375"/>
      <c r="H5368" s="1375"/>
      <c r="I5368" s="1375"/>
      <c r="J5368" s="1375"/>
      <c r="K5368" s="1375"/>
      <c r="L5368" s="1375"/>
    </row>
    <row r="5369" spans="1:12" ht="21">
      <c r="A5369" s="1372">
        <v>45535</v>
      </c>
      <c r="B5369" s="1373" t="s">
        <v>2397</v>
      </c>
      <c r="C5369" s="1373" t="s">
        <v>2469</v>
      </c>
      <c r="D5369" s="1373" t="s">
        <v>2470</v>
      </c>
      <c r="E5369" s="1373" t="s">
        <v>1955</v>
      </c>
      <c r="F5369" s="1373" t="s">
        <v>140</v>
      </c>
      <c r="G5369" s="1375"/>
      <c r="H5369" s="1375"/>
      <c r="I5369" s="1375"/>
      <c r="J5369" s="1375"/>
      <c r="K5369" s="1375"/>
      <c r="L5369" s="1375"/>
    </row>
    <row r="5370" spans="1:12" ht="21">
      <c r="A5370" s="1372">
        <v>45535</v>
      </c>
      <c r="B5370" s="1373" t="s">
        <v>2397</v>
      </c>
      <c r="C5370" s="1373" t="s">
        <v>2469</v>
      </c>
      <c r="D5370" s="1373" t="s">
        <v>2470</v>
      </c>
      <c r="E5370" s="1373" t="s">
        <v>1956</v>
      </c>
      <c r="F5370" s="1373" t="s">
        <v>141</v>
      </c>
      <c r="G5370" s="1375"/>
      <c r="H5370" s="1375"/>
      <c r="I5370" s="1375"/>
      <c r="J5370" s="1375"/>
      <c r="K5370" s="1375"/>
      <c r="L5370" s="1375"/>
    </row>
    <row r="5371" spans="1:12" ht="21">
      <c r="A5371" s="1372">
        <v>45535</v>
      </c>
      <c r="B5371" s="1373" t="s">
        <v>2397</v>
      </c>
      <c r="C5371" s="1373" t="s">
        <v>2469</v>
      </c>
      <c r="D5371" s="1373" t="s">
        <v>2470</v>
      </c>
      <c r="E5371" s="1373" t="s">
        <v>1957</v>
      </c>
      <c r="F5371" s="1373" t="s">
        <v>142</v>
      </c>
      <c r="G5371" s="1375"/>
      <c r="H5371" s="1375"/>
      <c r="I5371" s="1375"/>
      <c r="J5371" s="1375"/>
      <c r="K5371" s="1375"/>
      <c r="L5371" s="1375"/>
    </row>
    <row r="5372" spans="1:12" ht="21">
      <c r="A5372" s="1372">
        <v>45535</v>
      </c>
      <c r="B5372" s="1373" t="s">
        <v>2397</v>
      </c>
      <c r="C5372" s="1373" t="s">
        <v>2469</v>
      </c>
      <c r="D5372" s="1373" t="s">
        <v>2470</v>
      </c>
      <c r="E5372" s="1373" t="s">
        <v>1958</v>
      </c>
      <c r="F5372" s="1373" t="s">
        <v>1825</v>
      </c>
      <c r="G5372" s="1374">
        <v>1024367.75</v>
      </c>
      <c r="H5372" s="1374">
        <v>1024367.75</v>
      </c>
      <c r="I5372" s="1374">
        <v>0</v>
      </c>
      <c r="J5372" s="1374">
        <v>1371264</v>
      </c>
      <c r="K5372" s="1374">
        <v>0</v>
      </c>
      <c r="L5372" s="1374">
        <v>1371264</v>
      </c>
    </row>
    <row r="5373" spans="1:12" ht="21">
      <c r="A5373" s="1372">
        <v>45535</v>
      </c>
      <c r="B5373" s="1373" t="s">
        <v>2397</v>
      </c>
      <c r="C5373" s="1373" t="s">
        <v>2469</v>
      </c>
      <c r="D5373" s="1373" t="s">
        <v>2470</v>
      </c>
      <c r="E5373" s="1373" t="s">
        <v>1959</v>
      </c>
      <c r="F5373" s="1373" t="s">
        <v>143</v>
      </c>
      <c r="G5373" s="1374">
        <v>51507.5</v>
      </c>
      <c r="H5373" s="1374">
        <v>51507.5</v>
      </c>
      <c r="I5373" s="1374">
        <v>0</v>
      </c>
      <c r="J5373" s="1374">
        <v>61220</v>
      </c>
      <c r="K5373" s="1374">
        <v>0</v>
      </c>
      <c r="L5373" s="1374">
        <v>61220</v>
      </c>
    </row>
    <row r="5374" spans="1:12" ht="21">
      <c r="A5374" s="1372">
        <v>45535</v>
      </c>
      <c r="B5374" s="1373" t="s">
        <v>2397</v>
      </c>
      <c r="C5374" s="1373" t="s">
        <v>2469</v>
      </c>
      <c r="D5374" s="1373" t="s">
        <v>2470</v>
      </c>
      <c r="E5374" s="1373" t="s">
        <v>1960</v>
      </c>
      <c r="F5374" s="1373" t="s">
        <v>1683</v>
      </c>
      <c r="G5374" s="1375"/>
      <c r="H5374" s="1375"/>
      <c r="I5374" s="1375"/>
      <c r="J5374" s="1375"/>
      <c r="K5374" s="1375"/>
      <c r="L5374" s="1375"/>
    </row>
    <row r="5375" spans="1:12" ht="21">
      <c r="A5375" s="1372">
        <v>45535</v>
      </c>
      <c r="B5375" s="1373" t="s">
        <v>2397</v>
      </c>
      <c r="C5375" s="1373" t="s">
        <v>2469</v>
      </c>
      <c r="D5375" s="1373" t="s">
        <v>2470</v>
      </c>
      <c r="E5375" s="1373" t="s">
        <v>1961</v>
      </c>
      <c r="F5375" s="1373" t="s">
        <v>144</v>
      </c>
      <c r="G5375" s="1374">
        <v>31300</v>
      </c>
      <c r="H5375" s="1374">
        <v>31300</v>
      </c>
      <c r="I5375" s="1374">
        <v>0</v>
      </c>
      <c r="J5375" s="1374">
        <v>41100</v>
      </c>
      <c r="K5375" s="1374">
        <v>0</v>
      </c>
      <c r="L5375" s="1374">
        <v>41100</v>
      </c>
    </row>
    <row r="5376" spans="1:12" ht="21">
      <c r="A5376" s="1372">
        <v>45535</v>
      </c>
      <c r="B5376" s="1373" t="s">
        <v>2397</v>
      </c>
      <c r="C5376" s="1373" t="s">
        <v>2469</v>
      </c>
      <c r="D5376" s="1373" t="s">
        <v>2470</v>
      </c>
      <c r="E5376" s="1373" t="s">
        <v>1962</v>
      </c>
      <c r="F5376" s="1373" t="s">
        <v>145</v>
      </c>
      <c r="G5376" s="1375"/>
      <c r="H5376" s="1375"/>
      <c r="I5376" s="1375"/>
      <c r="J5376" s="1375"/>
      <c r="K5376" s="1375"/>
      <c r="L5376" s="1375"/>
    </row>
    <row r="5377" spans="1:12" ht="21">
      <c r="A5377" s="1372">
        <v>45535</v>
      </c>
      <c r="B5377" s="1373" t="s">
        <v>2397</v>
      </c>
      <c r="C5377" s="1373" t="s">
        <v>2469</v>
      </c>
      <c r="D5377" s="1373" t="s">
        <v>2470</v>
      </c>
      <c r="E5377" s="1373" t="s">
        <v>1963</v>
      </c>
      <c r="F5377" s="1373" t="s">
        <v>146</v>
      </c>
      <c r="G5377" s="1375"/>
      <c r="H5377" s="1375"/>
      <c r="I5377" s="1375"/>
      <c r="J5377" s="1375"/>
      <c r="K5377" s="1375"/>
      <c r="L5377" s="1375"/>
    </row>
    <row r="5378" spans="1:12" ht="21">
      <c r="A5378" s="1372">
        <v>45535</v>
      </c>
      <c r="B5378" s="1373" t="s">
        <v>2397</v>
      </c>
      <c r="C5378" s="1373" t="s">
        <v>2469</v>
      </c>
      <c r="D5378" s="1373" t="s">
        <v>2470</v>
      </c>
      <c r="E5378" s="1373" t="s">
        <v>1964</v>
      </c>
      <c r="F5378" s="1373" t="s">
        <v>133</v>
      </c>
      <c r="G5378" s="1374">
        <v>247257.26</v>
      </c>
      <c r="H5378" s="1374">
        <v>266694.7</v>
      </c>
      <c r="I5378" s="1374">
        <v>0</v>
      </c>
      <c r="J5378" s="1374">
        <v>264292</v>
      </c>
      <c r="K5378" s="1374">
        <v>19437.439999999999</v>
      </c>
      <c r="L5378" s="1374">
        <v>264292</v>
      </c>
    </row>
    <row r="5379" spans="1:12" ht="21">
      <c r="A5379" s="1372">
        <v>45535</v>
      </c>
      <c r="B5379" s="1373" t="s">
        <v>2397</v>
      </c>
      <c r="C5379" s="1373" t="s">
        <v>2469</v>
      </c>
      <c r="D5379" s="1373" t="s">
        <v>2470</v>
      </c>
      <c r="E5379" s="1373" t="s">
        <v>1965</v>
      </c>
      <c r="F5379" s="1373" t="s">
        <v>1966</v>
      </c>
      <c r="G5379" s="1375"/>
      <c r="H5379" s="1375"/>
      <c r="I5379" s="1375"/>
      <c r="J5379" s="1375"/>
      <c r="K5379" s="1375"/>
      <c r="L5379" s="1375"/>
    </row>
    <row r="5380" spans="1:12" ht="21">
      <c r="A5380" s="1372">
        <v>45535</v>
      </c>
      <c r="B5380" s="1373" t="s">
        <v>2397</v>
      </c>
      <c r="C5380" s="1373" t="s">
        <v>2469</v>
      </c>
      <c r="D5380" s="1373" t="s">
        <v>2470</v>
      </c>
      <c r="E5380" s="1373" t="s">
        <v>1967</v>
      </c>
      <c r="F5380" s="1373" t="s">
        <v>1968</v>
      </c>
      <c r="G5380" s="1375"/>
      <c r="H5380" s="1375"/>
      <c r="I5380" s="1375"/>
      <c r="J5380" s="1375"/>
      <c r="K5380" s="1375"/>
      <c r="L5380" s="1375"/>
    </row>
    <row r="5381" spans="1:12" ht="21">
      <c r="A5381" s="1372">
        <v>45535</v>
      </c>
      <c r="B5381" s="1373" t="s">
        <v>2397</v>
      </c>
      <c r="C5381" s="1373" t="s">
        <v>2469</v>
      </c>
      <c r="D5381" s="1373" t="s">
        <v>2470</v>
      </c>
      <c r="E5381" s="1373" t="s">
        <v>711</v>
      </c>
      <c r="F5381" s="1373" t="s">
        <v>1494</v>
      </c>
      <c r="G5381" s="1375"/>
      <c r="H5381" s="1375"/>
      <c r="I5381" s="1375"/>
      <c r="J5381" s="1375"/>
      <c r="K5381" s="1375"/>
      <c r="L5381" s="1375"/>
    </row>
    <row r="5382" spans="1:12" ht="21">
      <c r="A5382" s="1372">
        <v>45535</v>
      </c>
      <c r="B5382" s="1373" t="s">
        <v>2397</v>
      </c>
      <c r="C5382" s="1373" t="s">
        <v>2469</v>
      </c>
      <c r="D5382" s="1373" t="s">
        <v>2470</v>
      </c>
      <c r="E5382" s="1373" t="s">
        <v>712</v>
      </c>
      <c r="F5382" s="1373" t="s">
        <v>2047</v>
      </c>
      <c r="G5382" s="1375"/>
      <c r="H5382" s="1375"/>
      <c r="I5382" s="1375"/>
      <c r="J5382" s="1375"/>
      <c r="K5382" s="1375"/>
      <c r="L5382" s="1375"/>
    </row>
    <row r="5383" spans="1:12" ht="21">
      <c r="A5383" s="1372">
        <v>45535</v>
      </c>
      <c r="B5383" s="1373" t="s">
        <v>2397</v>
      </c>
      <c r="C5383" s="1373" t="s">
        <v>2469</v>
      </c>
      <c r="D5383" s="1373" t="s">
        <v>2470</v>
      </c>
      <c r="E5383" s="1373" t="s">
        <v>713</v>
      </c>
      <c r="F5383" s="1373" t="s">
        <v>137</v>
      </c>
      <c r="G5383" s="1375"/>
      <c r="H5383" s="1375"/>
      <c r="I5383" s="1375"/>
      <c r="J5383" s="1375"/>
      <c r="K5383" s="1375"/>
      <c r="L5383" s="1375"/>
    </row>
    <row r="5384" spans="1:12" ht="21">
      <c r="A5384" s="1372">
        <v>45535</v>
      </c>
      <c r="B5384" s="1373" t="s">
        <v>2397</v>
      </c>
      <c r="C5384" s="1373" t="s">
        <v>2469</v>
      </c>
      <c r="D5384" s="1373" t="s">
        <v>2470</v>
      </c>
      <c r="E5384" s="1373" t="s">
        <v>716</v>
      </c>
      <c r="F5384" s="1373" t="s">
        <v>147</v>
      </c>
      <c r="G5384" s="1375"/>
      <c r="H5384" s="1375"/>
      <c r="I5384" s="1375"/>
      <c r="J5384" s="1375"/>
      <c r="K5384" s="1375"/>
      <c r="L5384" s="1375"/>
    </row>
    <row r="5385" spans="1:12" ht="21">
      <c r="A5385" s="1372">
        <v>45535</v>
      </c>
      <c r="B5385" s="1373" t="s">
        <v>2397</v>
      </c>
      <c r="C5385" s="1373" t="s">
        <v>2469</v>
      </c>
      <c r="D5385" s="1373" t="s">
        <v>2470</v>
      </c>
      <c r="E5385" s="1373" t="s">
        <v>717</v>
      </c>
      <c r="F5385" s="1373" t="s">
        <v>148</v>
      </c>
      <c r="G5385" s="1374">
        <v>1430</v>
      </c>
      <c r="H5385" s="1374">
        <v>0</v>
      </c>
      <c r="I5385" s="1374">
        <v>0</v>
      </c>
      <c r="J5385" s="1374">
        <v>63089.73</v>
      </c>
      <c r="K5385" s="1374">
        <v>-1430</v>
      </c>
      <c r="L5385" s="1374">
        <v>63089.73</v>
      </c>
    </row>
    <row r="5386" spans="1:12" ht="21">
      <c r="A5386" s="1372">
        <v>45535</v>
      </c>
      <c r="B5386" s="1373" t="s">
        <v>2397</v>
      </c>
      <c r="C5386" s="1373" t="s">
        <v>2469</v>
      </c>
      <c r="D5386" s="1373" t="s">
        <v>2470</v>
      </c>
      <c r="E5386" s="1373" t="s">
        <v>718</v>
      </c>
      <c r="F5386" s="1373" t="s">
        <v>2225</v>
      </c>
      <c r="G5386" s="1375"/>
      <c r="H5386" s="1375"/>
      <c r="I5386" s="1375"/>
      <c r="J5386" s="1375"/>
      <c r="K5386" s="1375"/>
      <c r="L5386" s="1375"/>
    </row>
    <row r="5387" spans="1:12" ht="21">
      <c r="A5387" s="1372">
        <v>45535</v>
      </c>
      <c r="B5387" s="1373" t="s">
        <v>2397</v>
      </c>
      <c r="C5387" s="1373" t="s">
        <v>2469</v>
      </c>
      <c r="D5387" s="1373" t="s">
        <v>2470</v>
      </c>
      <c r="E5387" s="1373" t="s">
        <v>719</v>
      </c>
      <c r="F5387" s="1373" t="s">
        <v>150</v>
      </c>
      <c r="G5387" s="1374">
        <v>0</v>
      </c>
      <c r="H5387" s="1374">
        <v>0</v>
      </c>
      <c r="I5387" s="1374">
        <v>0</v>
      </c>
      <c r="J5387" s="1374">
        <v>1870363</v>
      </c>
      <c r="K5387" s="1374">
        <v>0</v>
      </c>
      <c r="L5387" s="1374">
        <v>1870363</v>
      </c>
    </row>
    <row r="5388" spans="1:12" ht="21">
      <c r="A5388" s="1372">
        <v>45535</v>
      </c>
      <c r="B5388" s="1373" t="s">
        <v>2397</v>
      </c>
      <c r="C5388" s="1373" t="s">
        <v>2469</v>
      </c>
      <c r="D5388" s="1373" t="s">
        <v>2470</v>
      </c>
      <c r="E5388" s="1373" t="s">
        <v>720</v>
      </c>
      <c r="F5388" s="1373" t="s">
        <v>2226</v>
      </c>
      <c r="G5388" s="1374">
        <v>0</v>
      </c>
      <c r="H5388" s="1374">
        <v>0</v>
      </c>
      <c r="I5388" s="1374">
        <v>0</v>
      </c>
      <c r="J5388" s="1374">
        <v>42000</v>
      </c>
      <c r="K5388" s="1374">
        <v>0</v>
      </c>
      <c r="L5388" s="1374">
        <v>42000</v>
      </c>
    </row>
    <row r="5389" spans="1:12" ht="21">
      <c r="A5389" s="1372">
        <v>45535</v>
      </c>
      <c r="B5389" s="1373" t="s">
        <v>2397</v>
      </c>
      <c r="C5389" s="1373" t="s">
        <v>2469</v>
      </c>
      <c r="D5389" s="1373" t="s">
        <v>2470</v>
      </c>
      <c r="E5389" s="1373" t="s">
        <v>721</v>
      </c>
      <c r="F5389" s="1373" t="s">
        <v>151</v>
      </c>
      <c r="G5389" s="1374">
        <v>0</v>
      </c>
      <c r="H5389" s="1374">
        <v>100</v>
      </c>
      <c r="I5389" s="1374">
        <v>0</v>
      </c>
      <c r="J5389" s="1374">
        <v>37362.54</v>
      </c>
      <c r="K5389" s="1374">
        <v>100</v>
      </c>
      <c r="L5389" s="1374">
        <v>37362.54</v>
      </c>
    </row>
    <row r="5390" spans="1:12" ht="21">
      <c r="A5390" s="1372">
        <v>45535</v>
      </c>
      <c r="B5390" s="1373" t="s">
        <v>2397</v>
      </c>
      <c r="C5390" s="1373" t="s">
        <v>2469</v>
      </c>
      <c r="D5390" s="1373" t="s">
        <v>2470</v>
      </c>
      <c r="E5390" s="1373" t="s">
        <v>722</v>
      </c>
      <c r="F5390" s="1373" t="s">
        <v>2227</v>
      </c>
      <c r="G5390" s="1374">
        <v>0</v>
      </c>
      <c r="H5390" s="1374">
        <v>0</v>
      </c>
      <c r="I5390" s="1374">
        <v>0</v>
      </c>
      <c r="J5390" s="1374">
        <v>15417.26</v>
      </c>
      <c r="K5390" s="1374">
        <v>0</v>
      </c>
      <c r="L5390" s="1374">
        <v>15417.26</v>
      </c>
    </row>
    <row r="5391" spans="1:12" ht="21">
      <c r="A5391" s="1372">
        <v>45535</v>
      </c>
      <c r="B5391" s="1373" t="s">
        <v>2397</v>
      </c>
      <c r="C5391" s="1373" t="s">
        <v>2469</v>
      </c>
      <c r="D5391" s="1373" t="s">
        <v>2470</v>
      </c>
      <c r="E5391" s="1373" t="s">
        <v>723</v>
      </c>
      <c r="F5391" s="1373" t="s">
        <v>153</v>
      </c>
      <c r="G5391" s="1374">
        <v>3875</v>
      </c>
      <c r="H5391" s="1374">
        <v>0</v>
      </c>
      <c r="I5391" s="1374">
        <v>0</v>
      </c>
      <c r="J5391" s="1374">
        <v>69161.070000000007</v>
      </c>
      <c r="K5391" s="1374">
        <v>-3875</v>
      </c>
      <c r="L5391" s="1374">
        <v>69161.070000000007</v>
      </c>
    </row>
    <row r="5392" spans="1:12" ht="21">
      <c r="A5392" s="1372">
        <v>45535</v>
      </c>
      <c r="B5392" s="1373" t="s">
        <v>2397</v>
      </c>
      <c r="C5392" s="1373" t="s">
        <v>2469</v>
      </c>
      <c r="D5392" s="1373" t="s">
        <v>2470</v>
      </c>
      <c r="E5392" s="1373" t="s">
        <v>724</v>
      </c>
      <c r="F5392" s="1373" t="s">
        <v>154</v>
      </c>
      <c r="G5392" s="1374">
        <v>20092.080000000002</v>
      </c>
      <c r="H5392" s="1374">
        <v>31087.200000000001</v>
      </c>
      <c r="I5392" s="1374">
        <v>0</v>
      </c>
      <c r="J5392" s="1374">
        <v>34269.39</v>
      </c>
      <c r="K5392" s="1374">
        <v>10995.12</v>
      </c>
      <c r="L5392" s="1374">
        <v>34269.39</v>
      </c>
    </row>
    <row r="5393" spans="1:12" ht="21">
      <c r="A5393" s="1372">
        <v>45535</v>
      </c>
      <c r="B5393" s="1373" t="s">
        <v>2397</v>
      </c>
      <c r="C5393" s="1373" t="s">
        <v>2469</v>
      </c>
      <c r="D5393" s="1373" t="s">
        <v>2470</v>
      </c>
      <c r="E5393" s="1373" t="s">
        <v>725</v>
      </c>
      <c r="F5393" s="1373" t="s">
        <v>1826</v>
      </c>
      <c r="G5393" s="1374">
        <v>5921</v>
      </c>
      <c r="H5393" s="1374">
        <v>6116.05</v>
      </c>
      <c r="I5393" s="1374">
        <v>0</v>
      </c>
      <c r="J5393" s="1374">
        <v>6116.05</v>
      </c>
      <c r="K5393" s="1374">
        <v>195.05</v>
      </c>
      <c r="L5393" s="1374">
        <v>6116.05</v>
      </c>
    </row>
    <row r="5394" spans="1:12" ht="21">
      <c r="A5394" s="1372">
        <v>45535</v>
      </c>
      <c r="B5394" s="1373" t="s">
        <v>2397</v>
      </c>
      <c r="C5394" s="1373" t="s">
        <v>2469</v>
      </c>
      <c r="D5394" s="1373" t="s">
        <v>2470</v>
      </c>
      <c r="E5394" s="1373" t="s">
        <v>726</v>
      </c>
      <c r="F5394" s="1373" t="s">
        <v>2228</v>
      </c>
      <c r="G5394" s="1375"/>
      <c r="H5394" s="1375"/>
      <c r="I5394" s="1375"/>
      <c r="J5394" s="1375"/>
      <c r="K5394" s="1375"/>
      <c r="L5394" s="1375"/>
    </row>
    <row r="5395" spans="1:12" ht="21">
      <c r="A5395" s="1372">
        <v>45535</v>
      </c>
      <c r="B5395" s="1373" t="s">
        <v>2397</v>
      </c>
      <c r="C5395" s="1373" t="s">
        <v>2469</v>
      </c>
      <c r="D5395" s="1373" t="s">
        <v>2470</v>
      </c>
      <c r="E5395" s="1373" t="s">
        <v>727</v>
      </c>
      <c r="F5395" s="1373" t="s">
        <v>1828</v>
      </c>
      <c r="G5395" s="1374">
        <v>38205</v>
      </c>
      <c r="H5395" s="1374">
        <v>37650</v>
      </c>
      <c r="I5395" s="1374">
        <v>0</v>
      </c>
      <c r="J5395" s="1374">
        <v>37650</v>
      </c>
      <c r="K5395" s="1374">
        <v>-555</v>
      </c>
      <c r="L5395" s="1374">
        <v>37650</v>
      </c>
    </row>
    <row r="5396" spans="1:12" ht="21">
      <c r="A5396" s="1372">
        <v>45535</v>
      </c>
      <c r="B5396" s="1373" t="s">
        <v>2397</v>
      </c>
      <c r="C5396" s="1373" t="s">
        <v>2469</v>
      </c>
      <c r="D5396" s="1373" t="s">
        <v>2470</v>
      </c>
      <c r="E5396" s="1373" t="s">
        <v>728</v>
      </c>
      <c r="F5396" s="1373" t="s">
        <v>410</v>
      </c>
      <c r="G5396" s="1374">
        <v>450000</v>
      </c>
      <c r="H5396" s="1374">
        <v>0</v>
      </c>
      <c r="I5396" s="1374">
        <v>0</v>
      </c>
      <c r="J5396" s="1374">
        <v>1971235.65</v>
      </c>
      <c r="K5396" s="1374">
        <v>-450000</v>
      </c>
      <c r="L5396" s="1374">
        <v>1971235.65</v>
      </c>
    </row>
    <row r="5397" spans="1:12" ht="21">
      <c r="A5397" s="1372">
        <v>45535</v>
      </c>
      <c r="B5397" s="1373" t="s">
        <v>2397</v>
      </c>
      <c r="C5397" s="1373" t="s">
        <v>2469</v>
      </c>
      <c r="D5397" s="1373" t="s">
        <v>2470</v>
      </c>
      <c r="E5397" s="1373" t="s">
        <v>729</v>
      </c>
      <c r="F5397" s="1373" t="s">
        <v>155</v>
      </c>
      <c r="G5397" s="1374">
        <v>0</v>
      </c>
      <c r="H5397" s="1374">
        <v>0</v>
      </c>
      <c r="I5397" s="1374">
        <v>0</v>
      </c>
      <c r="J5397" s="1374">
        <v>39000</v>
      </c>
      <c r="K5397" s="1374">
        <v>0</v>
      </c>
      <c r="L5397" s="1374">
        <v>39000</v>
      </c>
    </row>
    <row r="5398" spans="1:12" ht="21">
      <c r="A5398" s="1372">
        <v>45535</v>
      </c>
      <c r="B5398" s="1373" t="s">
        <v>2397</v>
      </c>
      <c r="C5398" s="1373" t="s">
        <v>2469</v>
      </c>
      <c r="D5398" s="1373" t="s">
        <v>2470</v>
      </c>
      <c r="E5398" s="1373" t="s">
        <v>730</v>
      </c>
      <c r="F5398" s="1373" t="s">
        <v>156</v>
      </c>
      <c r="G5398" s="1374">
        <v>112124.8</v>
      </c>
      <c r="H5398" s="1374">
        <v>0</v>
      </c>
      <c r="I5398" s="1374">
        <v>0</v>
      </c>
      <c r="J5398" s="1374">
        <v>119360.05</v>
      </c>
      <c r="K5398" s="1374">
        <v>-112124.8</v>
      </c>
      <c r="L5398" s="1374">
        <v>119360.05</v>
      </c>
    </row>
    <row r="5399" spans="1:12" ht="21">
      <c r="A5399" s="1372">
        <v>45535</v>
      </c>
      <c r="B5399" s="1373" t="s">
        <v>2397</v>
      </c>
      <c r="C5399" s="1373" t="s">
        <v>2469</v>
      </c>
      <c r="D5399" s="1373" t="s">
        <v>2470</v>
      </c>
      <c r="E5399" s="1373" t="s">
        <v>731</v>
      </c>
      <c r="F5399" s="1373" t="s">
        <v>2229</v>
      </c>
      <c r="G5399" s="1374">
        <v>0</v>
      </c>
      <c r="H5399" s="1374">
        <v>0</v>
      </c>
      <c r="I5399" s="1374">
        <v>0</v>
      </c>
      <c r="J5399" s="1374">
        <v>82500</v>
      </c>
      <c r="K5399" s="1374">
        <v>0</v>
      </c>
      <c r="L5399" s="1374">
        <v>82500</v>
      </c>
    </row>
    <row r="5400" spans="1:12" ht="21">
      <c r="A5400" s="1372">
        <v>45535</v>
      </c>
      <c r="B5400" s="1373" t="s">
        <v>2397</v>
      </c>
      <c r="C5400" s="1373" t="s">
        <v>2469</v>
      </c>
      <c r="D5400" s="1373" t="s">
        <v>2470</v>
      </c>
      <c r="E5400" s="1373" t="s">
        <v>732</v>
      </c>
      <c r="F5400" s="1373" t="s">
        <v>158</v>
      </c>
      <c r="G5400" s="1374">
        <v>0</v>
      </c>
      <c r="H5400" s="1374">
        <v>0</v>
      </c>
      <c r="I5400" s="1374">
        <v>0</v>
      </c>
      <c r="J5400" s="1374">
        <v>1125492.26</v>
      </c>
      <c r="K5400" s="1374">
        <v>0</v>
      </c>
      <c r="L5400" s="1374">
        <v>1125492.26</v>
      </c>
    </row>
    <row r="5401" spans="1:12" ht="21">
      <c r="A5401" s="1372">
        <v>45535</v>
      </c>
      <c r="B5401" s="1373" t="s">
        <v>2397</v>
      </c>
      <c r="C5401" s="1373" t="s">
        <v>2469</v>
      </c>
      <c r="D5401" s="1373" t="s">
        <v>2470</v>
      </c>
      <c r="E5401" s="1373" t="s">
        <v>2099</v>
      </c>
      <c r="F5401" s="1373" t="s">
        <v>2127</v>
      </c>
      <c r="G5401" s="1375"/>
      <c r="H5401" s="1375"/>
      <c r="I5401" s="1375"/>
      <c r="J5401" s="1375"/>
      <c r="K5401" s="1375"/>
      <c r="L5401" s="1375"/>
    </row>
    <row r="5402" spans="1:12" ht="21">
      <c r="A5402" s="1372">
        <v>45535</v>
      </c>
      <c r="B5402" s="1373" t="s">
        <v>2397</v>
      </c>
      <c r="C5402" s="1373" t="s">
        <v>2469</v>
      </c>
      <c r="D5402" s="1373" t="s">
        <v>2470</v>
      </c>
      <c r="E5402" s="1373" t="s">
        <v>733</v>
      </c>
      <c r="F5402" s="1373" t="s">
        <v>159</v>
      </c>
      <c r="G5402" s="1375"/>
      <c r="H5402" s="1375"/>
      <c r="I5402" s="1375"/>
      <c r="J5402" s="1375"/>
      <c r="K5402" s="1375"/>
      <c r="L5402" s="1375"/>
    </row>
    <row r="5403" spans="1:12" ht="21">
      <c r="A5403" s="1372">
        <v>45535</v>
      </c>
      <c r="B5403" s="1373" t="s">
        <v>2397</v>
      </c>
      <c r="C5403" s="1373" t="s">
        <v>2469</v>
      </c>
      <c r="D5403" s="1373" t="s">
        <v>2470</v>
      </c>
      <c r="E5403" s="1373" t="s">
        <v>734</v>
      </c>
      <c r="F5403" s="1373" t="s">
        <v>160</v>
      </c>
      <c r="G5403" s="1375"/>
      <c r="H5403" s="1375"/>
      <c r="I5403" s="1375"/>
      <c r="J5403" s="1375"/>
      <c r="K5403" s="1375"/>
      <c r="L5403" s="1375"/>
    </row>
    <row r="5404" spans="1:12" ht="21">
      <c r="A5404" s="1372">
        <v>45535</v>
      </c>
      <c r="B5404" s="1373" t="s">
        <v>2397</v>
      </c>
      <c r="C5404" s="1373" t="s">
        <v>2469</v>
      </c>
      <c r="D5404" s="1373" t="s">
        <v>2470</v>
      </c>
      <c r="E5404" s="1373" t="s">
        <v>735</v>
      </c>
      <c r="F5404" s="1373" t="s">
        <v>2230</v>
      </c>
      <c r="G5404" s="1374">
        <v>0</v>
      </c>
      <c r="H5404" s="1374">
        <v>0</v>
      </c>
      <c r="I5404" s="1374">
        <v>0</v>
      </c>
      <c r="J5404" s="1374">
        <v>32355</v>
      </c>
      <c r="K5404" s="1374">
        <v>0</v>
      </c>
      <c r="L5404" s="1374">
        <v>32355</v>
      </c>
    </row>
    <row r="5405" spans="1:12" ht="21">
      <c r="A5405" s="1372">
        <v>45535</v>
      </c>
      <c r="B5405" s="1373" t="s">
        <v>2397</v>
      </c>
      <c r="C5405" s="1373" t="s">
        <v>2469</v>
      </c>
      <c r="D5405" s="1373" t="s">
        <v>2470</v>
      </c>
      <c r="E5405" s="1373" t="s">
        <v>736</v>
      </c>
      <c r="F5405" s="1373" t="s">
        <v>2231</v>
      </c>
      <c r="G5405" s="1375"/>
      <c r="H5405" s="1375"/>
      <c r="I5405" s="1375"/>
      <c r="J5405" s="1375"/>
      <c r="K5405" s="1375"/>
      <c r="L5405" s="1375"/>
    </row>
    <row r="5406" spans="1:12" ht="21">
      <c r="A5406" s="1372">
        <v>45535</v>
      </c>
      <c r="B5406" s="1373" t="s">
        <v>2397</v>
      </c>
      <c r="C5406" s="1373" t="s">
        <v>2469</v>
      </c>
      <c r="D5406" s="1373" t="s">
        <v>2470</v>
      </c>
      <c r="E5406" s="1373" t="s">
        <v>737</v>
      </c>
      <c r="F5406" s="1373" t="s">
        <v>2232</v>
      </c>
      <c r="G5406" s="1374">
        <v>0</v>
      </c>
      <c r="H5406" s="1374">
        <v>0</v>
      </c>
      <c r="I5406" s="1374">
        <v>0</v>
      </c>
      <c r="J5406" s="1374">
        <v>53975</v>
      </c>
      <c r="K5406" s="1374">
        <v>0</v>
      </c>
      <c r="L5406" s="1374">
        <v>53975</v>
      </c>
    </row>
    <row r="5407" spans="1:12" ht="21">
      <c r="A5407" s="1372">
        <v>45535</v>
      </c>
      <c r="B5407" s="1373" t="s">
        <v>2397</v>
      </c>
      <c r="C5407" s="1373" t="s">
        <v>2469</v>
      </c>
      <c r="D5407" s="1373" t="s">
        <v>2470</v>
      </c>
      <c r="E5407" s="1373" t="s">
        <v>738</v>
      </c>
      <c r="F5407" s="1373" t="s">
        <v>164</v>
      </c>
      <c r="G5407" s="1375"/>
      <c r="H5407" s="1375"/>
      <c r="I5407" s="1375"/>
      <c r="J5407" s="1375"/>
      <c r="K5407" s="1375"/>
      <c r="L5407" s="1375"/>
    </row>
    <row r="5408" spans="1:12" ht="21">
      <c r="A5408" s="1372">
        <v>45535</v>
      </c>
      <c r="B5408" s="1373" t="s">
        <v>2397</v>
      </c>
      <c r="C5408" s="1373" t="s">
        <v>2469</v>
      </c>
      <c r="D5408" s="1373" t="s">
        <v>2470</v>
      </c>
      <c r="E5408" s="1373" t="s">
        <v>739</v>
      </c>
      <c r="F5408" s="1373" t="s">
        <v>165</v>
      </c>
      <c r="G5408" s="1375"/>
      <c r="H5408" s="1375"/>
      <c r="I5408" s="1375"/>
      <c r="J5408" s="1375"/>
      <c r="K5408" s="1375"/>
      <c r="L5408" s="1375"/>
    </row>
    <row r="5409" spans="1:12" ht="21">
      <c r="A5409" s="1372">
        <v>45535</v>
      </c>
      <c r="B5409" s="1373" t="s">
        <v>2397</v>
      </c>
      <c r="C5409" s="1373" t="s">
        <v>2469</v>
      </c>
      <c r="D5409" s="1373" t="s">
        <v>2470</v>
      </c>
      <c r="E5409" s="1373" t="s">
        <v>740</v>
      </c>
      <c r="F5409" s="1373" t="s">
        <v>166</v>
      </c>
      <c r="G5409" s="1375"/>
      <c r="H5409" s="1375"/>
      <c r="I5409" s="1375"/>
      <c r="J5409" s="1375"/>
      <c r="K5409" s="1375"/>
      <c r="L5409" s="1375"/>
    </row>
    <row r="5410" spans="1:12" ht="21">
      <c r="A5410" s="1372">
        <v>45535</v>
      </c>
      <c r="B5410" s="1373" t="s">
        <v>2397</v>
      </c>
      <c r="C5410" s="1373" t="s">
        <v>2469</v>
      </c>
      <c r="D5410" s="1373" t="s">
        <v>2470</v>
      </c>
      <c r="E5410" s="1373" t="s">
        <v>741</v>
      </c>
      <c r="F5410" s="1373" t="s">
        <v>167</v>
      </c>
      <c r="G5410" s="1374">
        <v>0</v>
      </c>
      <c r="H5410" s="1374">
        <v>0</v>
      </c>
      <c r="I5410" s="1374">
        <v>0</v>
      </c>
      <c r="J5410" s="1374">
        <v>169250</v>
      </c>
      <c r="K5410" s="1374">
        <v>0</v>
      </c>
      <c r="L5410" s="1374">
        <v>169250</v>
      </c>
    </row>
    <row r="5411" spans="1:12" ht="21">
      <c r="A5411" s="1372">
        <v>45535</v>
      </c>
      <c r="B5411" s="1373" t="s">
        <v>2397</v>
      </c>
      <c r="C5411" s="1373" t="s">
        <v>2469</v>
      </c>
      <c r="D5411" s="1373" t="s">
        <v>2470</v>
      </c>
      <c r="E5411" s="1373" t="s">
        <v>742</v>
      </c>
      <c r="F5411" s="1373" t="s">
        <v>168</v>
      </c>
      <c r="G5411" s="1375"/>
      <c r="H5411" s="1375"/>
      <c r="I5411" s="1375"/>
      <c r="J5411" s="1375"/>
      <c r="K5411" s="1375"/>
      <c r="L5411" s="1375"/>
    </row>
    <row r="5412" spans="1:12" ht="21">
      <c r="A5412" s="1372">
        <v>45535</v>
      </c>
      <c r="B5412" s="1373" t="s">
        <v>2397</v>
      </c>
      <c r="C5412" s="1373" t="s">
        <v>2469</v>
      </c>
      <c r="D5412" s="1373" t="s">
        <v>2470</v>
      </c>
      <c r="E5412" s="1373" t="s">
        <v>743</v>
      </c>
      <c r="F5412" s="1373" t="s">
        <v>411</v>
      </c>
      <c r="G5412" s="1374">
        <v>72225</v>
      </c>
      <c r="H5412" s="1374">
        <v>14000</v>
      </c>
      <c r="I5412" s="1374">
        <v>0</v>
      </c>
      <c r="J5412" s="1374">
        <v>426402</v>
      </c>
      <c r="K5412" s="1374">
        <v>-58225</v>
      </c>
      <c r="L5412" s="1374">
        <v>426402</v>
      </c>
    </row>
    <row r="5413" spans="1:12" ht="21">
      <c r="A5413" s="1372">
        <v>45535</v>
      </c>
      <c r="B5413" s="1373" t="s">
        <v>2397</v>
      </c>
      <c r="C5413" s="1373" t="s">
        <v>2469</v>
      </c>
      <c r="D5413" s="1373" t="s">
        <v>2470</v>
      </c>
      <c r="E5413" s="1373" t="s">
        <v>744</v>
      </c>
      <c r="F5413" s="1373" t="s">
        <v>169</v>
      </c>
      <c r="G5413" s="1375"/>
      <c r="H5413" s="1375"/>
      <c r="I5413" s="1375"/>
      <c r="J5413" s="1375"/>
      <c r="K5413" s="1375"/>
      <c r="L5413" s="1375"/>
    </row>
    <row r="5414" spans="1:12" ht="21">
      <c r="A5414" s="1372">
        <v>45535</v>
      </c>
      <c r="B5414" s="1373" t="s">
        <v>2397</v>
      </c>
      <c r="C5414" s="1373" t="s">
        <v>2469</v>
      </c>
      <c r="D5414" s="1373" t="s">
        <v>2470</v>
      </c>
      <c r="E5414" s="1373" t="s">
        <v>745</v>
      </c>
      <c r="F5414" s="1373" t="s">
        <v>170</v>
      </c>
      <c r="G5414" s="1375"/>
      <c r="H5414" s="1375"/>
      <c r="I5414" s="1375"/>
      <c r="J5414" s="1375"/>
      <c r="K5414" s="1375"/>
      <c r="L5414" s="1375"/>
    </row>
    <row r="5415" spans="1:12" ht="21">
      <c r="A5415" s="1372">
        <v>45535</v>
      </c>
      <c r="B5415" s="1373" t="s">
        <v>2397</v>
      </c>
      <c r="C5415" s="1373" t="s">
        <v>2469</v>
      </c>
      <c r="D5415" s="1373" t="s">
        <v>2470</v>
      </c>
      <c r="E5415" s="1373" t="s">
        <v>746</v>
      </c>
      <c r="F5415" s="1373" t="s">
        <v>171</v>
      </c>
      <c r="G5415" s="1375"/>
      <c r="H5415" s="1375"/>
      <c r="I5415" s="1375"/>
      <c r="J5415" s="1375"/>
      <c r="K5415" s="1375"/>
      <c r="L5415" s="1375"/>
    </row>
    <row r="5416" spans="1:12" ht="21">
      <c r="A5416" s="1372">
        <v>45535</v>
      </c>
      <c r="B5416" s="1373" t="s">
        <v>2397</v>
      </c>
      <c r="C5416" s="1373" t="s">
        <v>2469</v>
      </c>
      <c r="D5416" s="1373" t="s">
        <v>2470</v>
      </c>
      <c r="E5416" s="1373" t="s">
        <v>747</v>
      </c>
      <c r="F5416" s="1373" t="s">
        <v>1496</v>
      </c>
      <c r="G5416" s="1375"/>
      <c r="H5416" s="1375"/>
      <c r="I5416" s="1375"/>
      <c r="J5416" s="1375"/>
      <c r="K5416" s="1375"/>
      <c r="L5416" s="1375"/>
    </row>
    <row r="5417" spans="1:12" ht="21">
      <c r="A5417" s="1372">
        <v>45535</v>
      </c>
      <c r="B5417" s="1373" t="s">
        <v>2397</v>
      </c>
      <c r="C5417" s="1373" t="s">
        <v>2469</v>
      </c>
      <c r="D5417" s="1373" t="s">
        <v>2470</v>
      </c>
      <c r="E5417" s="1373" t="s">
        <v>1969</v>
      </c>
      <c r="F5417" s="1373" t="s">
        <v>1970</v>
      </c>
      <c r="G5417" s="1375"/>
      <c r="H5417" s="1375"/>
      <c r="I5417" s="1375"/>
      <c r="J5417" s="1375"/>
      <c r="K5417" s="1375"/>
      <c r="L5417" s="1375"/>
    </row>
    <row r="5418" spans="1:12" ht="21">
      <c r="A5418" s="1372">
        <v>45535</v>
      </c>
      <c r="B5418" s="1373" t="s">
        <v>2397</v>
      </c>
      <c r="C5418" s="1373" t="s">
        <v>2469</v>
      </c>
      <c r="D5418" s="1373" t="s">
        <v>2470</v>
      </c>
      <c r="E5418" s="1373" t="s">
        <v>748</v>
      </c>
      <c r="F5418" s="1373" t="s">
        <v>1497</v>
      </c>
      <c r="G5418" s="1375"/>
      <c r="H5418" s="1375"/>
      <c r="I5418" s="1375"/>
      <c r="J5418" s="1375"/>
      <c r="K5418" s="1375"/>
      <c r="L5418" s="1375"/>
    </row>
    <row r="5419" spans="1:12" ht="21">
      <c r="A5419" s="1372">
        <v>45535</v>
      </c>
      <c r="B5419" s="1373" t="s">
        <v>2397</v>
      </c>
      <c r="C5419" s="1373" t="s">
        <v>2469</v>
      </c>
      <c r="D5419" s="1373" t="s">
        <v>2470</v>
      </c>
      <c r="E5419" s="1373" t="s">
        <v>749</v>
      </c>
      <c r="F5419" s="1373" t="s">
        <v>1498</v>
      </c>
      <c r="G5419" s="1375"/>
      <c r="H5419" s="1375"/>
      <c r="I5419" s="1375"/>
      <c r="J5419" s="1375"/>
      <c r="K5419" s="1375"/>
      <c r="L5419" s="1375"/>
    </row>
    <row r="5420" spans="1:12" ht="21">
      <c r="A5420" s="1372">
        <v>45535</v>
      </c>
      <c r="B5420" s="1373" t="s">
        <v>2397</v>
      </c>
      <c r="C5420" s="1373" t="s">
        <v>2469</v>
      </c>
      <c r="D5420" s="1373" t="s">
        <v>2470</v>
      </c>
      <c r="E5420" s="1373" t="s">
        <v>750</v>
      </c>
      <c r="F5420" s="1373" t="s">
        <v>172</v>
      </c>
      <c r="G5420" s="1375"/>
      <c r="H5420" s="1375"/>
      <c r="I5420" s="1375"/>
      <c r="J5420" s="1375"/>
      <c r="K5420" s="1375"/>
      <c r="L5420" s="1375"/>
    </row>
    <row r="5421" spans="1:12" ht="21">
      <c r="A5421" s="1372">
        <v>45535</v>
      </c>
      <c r="B5421" s="1373" t="s">
        <v>2397</v>
      </c>
      <c r="C5421" s="1373" t="s">
        <v>2469</v>
      </c>
      <c r="D5421" s="1373" t="s">
        <v>2470</v>
      </c>
      <c r="E5421" s="1373" t="s">
        <v>751</v>
      </c>
      <c r="F5421" s="1373" t="s">
        <v>173</v>
      </c>
      <c r="G5421" s="1374">
        <v>0</v>
      </c>
      <c r="H5421" s="1374">
        <v>0</v>
      </c>
      <c r="I5421" s="1374">
        <v>0</v>
      </c>
      <c r="J5421" s="1374">
        <v>17340.75</v>
      </c>
      <c r="K5421" s="1374">
        <v>0</v>
      </c>
      <c r="L5421" s="1374">
        <v>17340.75</v>
      </c>
    </row>
    <row r="5422" spans="1:12" ht="21">
      <c r="A5422" s="1372">
        <v>45535</v>
      </c>
      <c r="B5422" s="1373" t="s">
        <v>2397</v>
      </c>
      <c r="C5422" s="1373" t="s">
        <v>2469</v>
      </c>
      <c r="D5422" s="1373" t="s">
        <v>2470</v>
      </c>
      <c r="E5422" s="1373" t="s">
        <v>752</v>
      </c>
      <c r="F5422" s="1373" t="s">
        <v>174</v>
      </c>
      <c r="G5422" s="1375"/>
      <c r="H5422" s="1375"/>
      <c r="I5422" s="1375"/>
      <c r="J5422" s="1375"/>
      <c r="K5422" s="1375"/>
      <c r="L5422" s="1375"/>
    </row>
    <row r="5423" spans="1:12" ht="21">
      <c r="A5423" s="1372">
        <v>45535</v>
      </c>
      <c r="B5423" s="1373" t="s">
        <v>2397</v>
      </c>
      <c r="C5423" s="1373" t="s">
        <v>2469</v>
      </c>
      <c r="D5423" s="1373" t="s">
        <v>2470</v>
      </c>
      <c r="E5423" s="1373" t="s">
        <v>753</v>
      </c>
      <c r="F5423" s="1373" t="s">
        <v>175</v>
      </c>
      <c r="G5423" s="1375"/>
      <c r="H5423" s="1375"/>
      <c r="I5423" s="1375"/>
      <c r="J5423" s="1375"/>
      <c r="K5423" s="1375"/>
      <c r="L5423" s="1375"/>
    </row>
    <row r="5424" spans="1:12" ht="21">
      <c r="A5424" s="1372">
        <v>45535</v>
      </c>
      <c r="B5424" s="1373" t="s">
        <v>2397</v>
      </c>
      <c r="C5424" s="1373" t="s">
        <v>2469</v>
      </c>
      <c r="D5424" s="1373" t="s">
        <v>2470</v>
      </c>
      <c r="E5424" s="1373" t="s">
        <v>754</v>
      </c>
      <c r="F5424" s="1373" t="s">
        <v>176</v>
      </c>
      <c r="G5424" s="1375"/>
      <c r="H5424" s="1375"/>
      <c r="I5424" s="1375"/>
      <c r="J5424" s="1375"/>
      <c r="K5424" s="1375"/>
      <c r="L5424" s="1375"/>
    </row>
    <row r="5425" spans="1:12" ht="21">
      <c r="A5425" s="1372">
        <v>45535</v>
      </c>
      <c r="B5425" s="1373" t="s">
        <v>2397</v>
      </c>
      <c r="C5425" s="1373" t="s">
        <v>2469</v>
      </c>
      <c r="D5425" s="1373" t="s">
        <v>2470</v>
      </c>
      <c r="E5425" s="1373" t="s">
        <v>755</v>
      </c>
      <c r="F5425" s="1373" t="s">
        <v>2128</v>
      </c>
      <c r="G5425" s="1375"/>
      <c r="H5425" s="1375"/>
      <c r="I5425" s="1375"/>
      <c r="J5425" s="1375"/>
      <c r="K5425" s="1375"/>
      <c r="L5425" s="1375"/>
    </row>
    <row r="5426" spans="1:12" ht="21">
      <c r="A5426" s="1372">
        <v>45535</v>
      </c>
      <c r="B5426" s="1373" t="s">
        <v>2397</v>
      </c>
      <c r="C5426" s="1373" t="s">
        <v>2469</v>
      </c>
      <c r="D5426" s="1373" t="s">
        <v>2470</v>
      </c>
      <c r="E5426" s="1373" t="s">
        <v>756</v>
      </c>
      <c r="F5426" s="1373" t="s">
        <v>444</v>
      </c>
      <c r="G5426" s="1374">
        <v>0</v>
      </c>
      <c r="H5426" s="1374">
        <v>0</v>
      </c>
      <c r="I5426" s="1374">
        <v>0</v>
      </c>
      <c r="J5426" s="1374">
        <v>20578860.710000001</v>
      </c>
      <c r="K5426" s="1374">
        <v>0</v>
      </c>
      <c r="L5426" s="1374">
        <v>20578860.710000001</v>
      </c>
    </row>
    <row r="5427" spans="1:12" ht="21">
      <c r="A5427" s="1372">
        <v>45535</v>
      </c>
      <c r="B5427" s="1373" t="s">
        <v>2397</v>
      </c>
      <c r="C5427" s="1373" t="s">
        <v>2469</v>
      </c>
      <c r="D5427" s="1373" t="s">
        <v>2470</v>
      </c>
      <c r="E5427" s="1373" t="s">
        <v>2457</v>
      </c>
      <c r="F5427" s="1373" t="s">
        <v>2458</v>
      </c>
      <c r="G5427" s="1375"/>
      <c r="H5427" s="1375"/>
      <c r="I5427" s="1375"/>
      <c r="J5427" s="1375"/>
      <c r="K5427" s="1375"/>
      <c r="L5427" s="1375"/>
    </row>
    <row r="5428" spans="1:12" ht="21">
      <c r="A5428" s="1372">
        <v>45535</v>
      </c>
      <c r="B5428" s="1373" t="s">
        <v>2397</v>
      </c>
      <c r="C5428" s="1373" t="s">
        <v>2469</v>
      </c>
      <c r="D5428" s="1373" t="s">
        <v>2470</v>
      </c>
      <c r="E5428" s="1373" t="s">
        <v>1971</v>
      </c>
      <c r="F5428" s="1373" t="s">
        <v>1972</v>
      </c>
      <c r="G5428" s="1374">
        <v>3265</v>
      </c>
      <c r="H5428" s="1374">
        <v>3875</v>
      </c>
      <c r="I5428" s="1374">
        <v>3236854.43</v>
      </c>
      <c r="J5428" s="1374">
        <v>0</v>
      </c>
      <c r="K5428" s="1374">
        <v>610</v>
      </c>
      <c r="L5428" s="1374">
        <v>-3236854.43</v>
      </c>
    </row>
    <row r="5429" spans="1:12" ht="21">
      <c r="A5429" s="1372">
        <v>45535</v>
      </c>
      <c r="B5429" s="1373" t="s">
        <v>2397</v>
      </c>
      <c r="C5429" s="1373" t="s">
        <v>2469</v>
      </c>
      <c r="D5429" s="1373" t="s">
        <v>2470</v>
      </c>
      <c r="E5429" s="1373" t="s">
        <v>1973</v>
      </c>
      <c r="F5429" s="1373" t="s">
        <v>1974</v>
      </c>
      <c r="G5429" s="1374">
        <v>836859.11</v>
      </c>
      <c r="H5429" s="1374">
        <v>0</v>
      </c>
      <c r="I5429" s="1374">
        <v>3987902.17</v>
      </c>
      <c r="J5429" s="1374">
        <v>0</v>
      </c>
      <c r="K5429" s="1374">
        <v>-836859.11</v>
      </c>
      <c r="L5429" s="1374">
        <v>-3987902.17</v>
      </c>
    </row>
    <row r="5430" spans="1:12" ht="21">
      <c r="A5430" s="1372">
        <v>45535</v>
      </c>
      <c r="B5430" s="1373" t="s">
        <v>2397</v>
      </c>
      <c r="C5430" s="1373" t="s">
        <v>2469</v>
      </c>
      <c r="D5430" s="1373" t="s">
        <v>2470</v>
      </c>
      <c r="E5430" s="1373" t="s">
        <v>757</v>
      </c>
      <c r="F5430" s="1373" t="s">
        <v>2233</v>
      </c>
      <c r="G5430" s="1375"/>
      <c r="H5430" s="1375"/>
      <c r="I5430" s="1375"/>
      <c r="J5430" s="1375"/>
      <c r="K5430" s="1375"/>
      <c r="L5430" s="1375"/>
    </row>
    <row r="5431" spans="1:12" ht="21">
      <c r="A5431" s="1372">
        <v>45535</v>
      </c>
      <c r="B5431" s="1373" t="s">
        <v>2397</v>
      </c>
      <c r="C5431" s="1373" t="s">
        <v>2469</v>
      </c>
      <c r="D5431" s="1373" t="s">
        <v>2470</v>
      </c>
      <c r="E5431" s="1373" t="s">
        <v>758</v>
      </c>
      <c r="F5431" s="1373" t="s">
        <v>445</v>
      </c>
      <c r="G5431" s="1374">
        <v>0</v>
      </c>
      <c r="H5431" s="1374">
        <v>0</v>
      </c>
      <c r="I5431" s="1374">
        <v>0</v>
      </c>
      <c r="J5431" s="1374">
        <v>26910149.059999999</v>
      </c>
      <c r="K5431" s="1374">
        <v>0</v>
      </c>
      <c r="L5431" s="1374">
        <v>26910149.059999999</v>
      </c>
    </row>
    <row r="5432" spans="1:12" ht="21">
      <c r="A5432" s="1372">
        <v>45535</v>
      </c>
      <c r="B5432" s="1373" t="s">
        <v>2397</v>
      </c>
      <c r="C5432" s="1373" t="s">
        <v>2469</v>
      </c>
      <c r="D5432" s="1373" t="s">
        <v>2470</v>
      </c>
      <c r="E5432" s="1373" t="s">
        <v>759</v>
      </c>
      <c r="F5432" s="1373" t="s">
        <v>177</v>
      </c>
      <c r="G5432" s="1375"/>
      <c r="H5432" s="1375"/>
      <c r="I5432" s="1375"/>
      <c r="J5432" s="1375"/>
      <c r="K5432" s="1375"/>
      <c r="L5432" s="1375"/>
    </row>
    <row r="5433" spans="1:12" ht="21">
      <c r="A5433" s="1372">
        <v>45535</v>
      </c>
      <c r="B5433" s="1373" t="s">
        <v>2397</v>
      </c>
      <c r="C5433" s="1373" t="s">
        <v>2469</v>
      </c>
      <c r="D5433" s="1373" t="s">
        <v>2470</v>
      </c>
      <c r="E5433" s="1373" t="s">
        <v>760</v>
      </c>
      <c r="F5433" s="1373" t="s">
        <v>2234</v>
      </c>
      <c r="G5433" s="1375"/>
      <c r="H5433" s="1375"/>
      <c r="I5433" s="1375"/>
      <c r="J5433" s="1375"/>
      <c r="K5433" s="1375"/>
      <c r="L5433" s="1375"/>
    </row>
    <row r="5434" spans="1:12" ht="21">
      <c r="A5434" s="1372">
        <v>45535</v>
      </c>
      <c r="B5434" s="1373" t="s">
        <v>2397</v>
      </c>
      <c r="C5434" s="1373" t="s">
        <v>2469</v>
      </c>
      <c r="D5434" s="1373" t="s">
        <v>2470</v>
      </c>
      <c r="E5434" s="1373" t="s">
        <v>761</v>
      </c>
      <c r="F5434" s="1373" t="s">
        <v>2235</v>
      </c>
      <c r="G5434" s="1375"/>
      <c r="H5434" s="1375"/>
      <c r="I5434" s="1375"/>
      <c r="J5434" s="1375"/>
      <c r="K5434" s="1375"/>
      <c r="L5434" s="1375"/>
    </row>
    <row r="5435" spans="1:12" ht="21">
      <c r="A5435" s="1372">
        <v>45535</v>
      </c>
      <c r="B5435" s="1373" t="s">
        <v>2397</v>
      </c>
      <c r="C5435" s="1373" t="s">
        <v>2469</v>
      </c>
      <c r="D5435" s="1373" t="s">
        <v>2470</v>
      </c>
      <c r="E5435" s="1373" t="s">
        <v>762</v>
      </c>
      <c r="F5435" s="1373" t="s">
        <v>180</v>
      </c>
      <c r="G5435" s="1375"/>
      <c r="H5435" s="1375"/>
      <c r="I5435" s="1375"/>
      <c r="J5435" s="1375"/>
      <c r="K5435" s="1375"/>
      <c r="L5435" s="1375"/>
    </row>
    <row r="5436" spans="1:12" ht="21">
      <c r="A5436" s="1372">
        <v>45535</v>
      </c>
      <c r="B5436" s="1373" t="s">
        <v>2397</v>
      </c>
      <c r="C5436" s="1373" t="s">
        <v>2469</v>
      </c>
      <c r="D5436" s="1373" t="s">
        <v>2470</v>
      </c>
      <c r="E5436" s="1373" t="s">
        <v>763</v>
      </c>
      <c r="F5436" s="1373" t="s">
        <v>1684</v>
      </c>
      <c r="G5436" s="1375"/>
      <c r="H5436" s="1375"/>
      <c r="I5436" s="1375"/>
      <c r="J5436" s="1375"/>
      <c r="K5436" s="1375"/>
      <c r="L5436" s="1375"/>
    </row>
    <row r="5437" spans="1:12" ht="21">
      <c r="A5437" s="1372">
        <v>45535</v>
      </c>
      <c r="B5437" s="1373" t="s">
        <v>2397</v>
      </c>
      <c r="C5437" s="1373" t="s">
        <v>2469</v>
      </c>
      <c r="D5437" s="1373" t="s">
        <v>2470</v>
      </c>
      <c r="E5437" s="1373" t="s">
        <v>764</v>
      </c>
      <c r="F5437" s="1373" t="s">
        <v>181</v>
      </c>
      <c r="G5437" s="1375"/>
      <c r="H5437" s="1375"/>
      <c r="I5437" s="1375"/>
      <c r="J5437" s="1375"/>
      <c r="K5437" s="1375"/>
      <c r="L5437" s="1375"/>
    </row>
    <row r="5438" spans="1:12" ht="21">
      <c r="A5438" s="1372">
        <v>45535</v>
      </c>
      <c r="B5438" s="1373" t="s">
        <v>2397</v>
      </c>
      <c r="C5438" s="1373" t="s">
        <v>2469</v>
      </c>
      <c r="D5438" s="1373" t="s">
        <v>2470</v>
      </c>
      <c r="E5438" s="1373" t="s">
        <v>765</v>
      </c>
      <c r="F5438" s="1373" t="s">
        <v>182</v>
      </c>
      <c r="G5438" s="1375"/>
      <c r="H5438" s="1375"/>
      <c r="I5438" s="1375"/>
      <c r="J5438" s="1375"/>
      <c r="K5438" s="1375"/>
      <c r="L5438" s="1375"/>
    </row>
    <row r="5439" spans="1:12" ht="21">
      <c r="A5439" s="1372">
        <v>45535</v>
      </c>
      <c r="B5439" s="1373" t="s">
        <v>2397</v>
      </c>
      <c r="C5439" s="1373" t="s">
        <v>2469</v>
      </c>
      <c r="D5439" s="1373" t="s">
        <v>2470</v>
      </c>
      <c r="E5439" s="1373" t="s">
        <v>766</v>
      </c>
      <c r="F5439" s="1373" t="s">
        <v>183</v>
      </c>
      <c r="G5439" s="1375"/>
      <c r="H5439" s="1375"/>
      <c r="I5439" s="1375"/>
      <c r="J5439" s="1375"/>
      <c r="K5439" s="1375"/>
      <c r="L5439" s="1375"/>
    </row>
    <row r="5440" spans="1:12" ht="21">
      <c r="A5440" s="1372">
        <v>45535</v>
      </c>
      <c r="B5440" s="1373" t="s">
        <v>2397</v>
      </c>
      <c r="C5440" s="1373" t="s">
        <v>2469</v>
      </c>
      <c r="D5440" s="1373" t="s">
        <v>2470</v>
      </c>
      <c r="E5440" s="1373" t="s">
        <v>767</v>
      </c>
      <c r="F5440" s="1373" t="s">
        <v>184</v>
      </c>
      <c r="G5440" s="1375"/>
      <c r="H5440" s="1375"/>
      <c r="I5440" s="1375"/>
      <c r="J5440" s="1375"/>
      <c r="K5440" s="1375"/>
      <c r="L5440" s="1375"/>
    </row>
    <row r="5441" spans="1:12" ht="21">
      <c r="A5441" s="1372">
        <v>45535</v>
      </c>
      <c r="B5441" s="1373" t="s">
        <v>2397</v>
      </c>
      <c r="C5441" s="1373" t="s">
        <v>2469</v>
      </c>
      <c r="D5441" s="1373" t="s">
        <v>2470</v>
      </c>
      <c r="E5441" s="1373" t="s">
        <v>768</v>
      </c>
      <c r="F5441" s="1373" t="s">
        <v>2236</v>
      </c>
      <c r="G5441" s="1375"/>
      <c r="H5441" s="1375"/>
      <c r="I5441" s="1375"/>
      <c r="J5441" s="1375"/>
      <c r="K5441" s="1375"/>
      <c r="L5441" s="1375"/>
    </row>
    <row r="5442" spans="1:12" ht="21">
      <c r="A5442" s="1372">
        <v>45535</v>
      </c>
      <c r="B5442" s="1373" t="s">
        <v>2397</v>
      </c>
      <c r="C5442" s="1373" t="s">
        <v>2469</v>
      </c>
      <c r="D5442" s="1373" t="s">
        <v>2470</v>
      </c>
      <c r="E5442" s="1373" t="s">
        <v>1830</v>
      </c>
      <c r="F5442" s="1373" t="s">
        <v>1831</v>
      </c>
      <c r="G5442" s="1375"/>
      <c r="H5442" s="1375"/>
      <c r="I5442" s="1375"/>
      <c r="J5442" s="1375"/>
      <c r="K5442" s="1375"/>
      <c r="L5442" s="1375"/>
    </row>
    <row r="5443" spans="1:12" ht="21">
      <c r="A5443" s="1372">
        <v>45535</v>
      </c>
      <c r="B5443" s="1373" t="s">
        <v>2397</v>
      </c>
      <c r="C5443" s="1373" t="s">
        <v>2469</v>
      </c>
      <c r="D5443" s="1373" t="s">
        <v>2470</v>
      </c>
      <c r="E5443" s="1373" t="s">
        <v>769</v>
      </c>
      <c r="F5443" s="1373" t="s">
        <v>185</v>
      </c>
      <c r="G5443" s="1375"/>
      <c r="H5443" s="1375"/>
      <c r="I5443" s="1375"/>
      <c r="J5443" s="1375"/>
      <c r="K5443" s="1375"/>
      <c r="L5443" s="1375"/>
    </row>
    <row r="5444" spans="1:12" ht="21">
      <c r="A5444" s="1372">
        <v>45535</v>
      </c>
      <c r="B5444" s="1373" t="s">
        <v>2397</v>
      </c>
      <c r="C5444" s="1373" t="s">
        <v>2469</v>
      </c>
      <c r="D5444" s="1373" t="s">
        <v>2470</v>
      </c>
      <c r="E5444" s="1373" t="s">
        <v>770</v>
      </c>
      <c r="F5444" s="1373" t="s">
        <v>2237</v>
      </c>
      <c r="G5444" s="1375"/>
      <c r="H5444" s="1375"/>
      <c r="I5444" s="1375"/>
      <c r="J5444" s="1375"/>
      <c r="K5444" s="1375"/>
      <c r="L5444" s="1375"/>
    </row>
    <row r="5445" spans="1:12" ht="21">
      <c r="A5445" s="1372">
        <v>45535</v>
      </c>
      <c r="B5445" s="1373" t="s">
        <v>2397</v>
      </c>
      <c r="C5445" s="1373" t="s">
        <v>2469</v>
      </c>
      <c r="D5445" s="1373" t="s">
        <v>2470</v>
      </c>
      <c r="E5445" s="1373" t="s">
        <v>771</v>
      </c>
      <c r="F5445" s="1373" t="s">
        <v>2238</v>
      </c>
      <c r="G5445" s="1375"/>
      <c r="H5445" s="1375"/>
      <c r="I5445" s="1375"/>
      <c r="J5445" s="1375"/>
      <c r="K5445" s="1375"/>
      <c r="L5445" s="1375"/>
    </row>
    <row r="5446" spans="1:12" ht="21">
      <c r="A5446" s="1372">
        <v>45535</v>
      </c>
      <c r="B5446" s="1373" t="s">
        <v>2397</v>
      </c>
      <c r="C5446" s="1373" t="s">
        <v>2469</v>
      </c>
      <c r="D5446" s="1373" t="s">
        <v>2470</v>
      </c>
      <c r="E5446" s="1373" t="s">
        <v>772</v>
      </c>
      <c r="F5446" s="1373" t="s">
        <v>2239</v>
      </c>
      <c r="G5446" s="1375"/>
      <c r="H5446" s="1375"/>
      <c r="I5446" s="1375"/>
      <c r="J5446" s="1375"/>
      <c r="K5446" s="1375"/>
      <c r="L5446" s="1375"/>
    </row>
    <row r="5447" spans="1:12" ht="21">
      <c r="A5447" s="1372">
        <v>45535</v>
      </c>
      <c r="B5447" s="1373" t="s">
        <v>2397</v>
      </c>
      <c r="C5447" s="1373" t="s">
        <v>2469</v>
      </c>
      <c r="D5447" s="1373" t="s">
        <v>2470</v>
      </c>
      <c r="E5447" s="1373" t="s">
        <v>773</v>
      </c>
      <c r="F5447" s="1373" t="s">
        <v>2240</v>
      </c>
      <c r="G5447" s="1375"/>
      <c r="H5447" s="1375"/>
      <c r="I5447" s="1375"/>
      <c r="J5447" s="1375"/>
      <c r="K5447" s="1375"/>
      <c r="L5447" s="1375"/>
    </row>
    <row r="5448" spans="1:12" ht="21">
      <c r="A5448" s="1372">
        <v>45535</v>
      </c>
      <c r="B5448" s="1373" t="s">
        <v>2397</v>
      </c>
      <c r="C5448" s="1373" t="s">
        <v>2469</v>
      </c>
      <c r="D5448" s="1373" t="s">
        <v>2470</v>
      </c>
      <c r="E5448" s="1373" t="s">
        <v>774</v>
      </c>
      <c r="F5448" s="1373" t="s">
        <v>186</v>
      </c>
      <c r="G5448" s="1375"/>
      <c r="H5448" s="1375"/>
      <c r="I5448" s="1375"/>
      <c r="J5448" s="1375"/>
      <c r="K5448" s="1375"/>
      <c r="L5448" s="1375"/>
    </row>
    <row r="5449" spans="1:12" ht="21">
      <c r="A5449" s="1372">
        <v>45535</v>
      </c>
      <c r="B5449" s="1373" t="s">
        <v>2397</v>
      </c>
      <c r="C5449" s="1373" t="s">
        <v>2469</v>
      </c>
      <c r="D5449" s="1373" t="s">
        <v>2470</v>
      </c>
      <c r="E5449" s="1373" t="s">
        <v>775</v>
      </c>
      <c r="F5449" s="1373" t="s">
        <v>187</v>
      </c>
      <c r="G5449" s="1375"/>
      <c r="H5449" s="1375"/>
      <c r="I5449" s="1375"/>
      <c r="J5449" s="1375"/>
      <c r="K5449" s="1375"/>
      <c r="L5449" s="1375"/>
    </row>
    <row r="5450" spans="1:12" ht="21">
      <c r="A5450" s="1372">
        <v>45535</v>
      </c>
      <c r="B5450" s="1373" t="s">
        <v>2397</v>
      </c>
      <c r="C5450" s="1373" t="s">
        <v>2469</v>
      </c>
      <c r="D5450" s="1373" t="s">
        <v>2470</v>
      </c>
      <c r="E5450" s="1373" t="s">
        <v>776</v>
      </c>
      <c r="F5450" s="1373" t="s">
        <v>188</v>
      </c>
      <c r="G5450" s="1375"/>
      <c r="H5450" s="1375"/>
      <c r="I5450" s="1375"/>
      <c r="J5450" s="1375"/>
      <c r="K5450" s="1375"/>
      <c r="L5450" s="1375"/>
    </row>
    <row r="5451" spans="1:12" ht="21">
      <c r="A5451" s="1372">
        <v>45535</v>
      </c>
      <c r="B5451" s="1373" t="s">
        <v>2397</v>
      </c>
      <c r="C5451" s="1373" t="s">
        <v>2469</v>
      </c>
      <c r="D5451" s="1373" t="s">
        <v>2470</v>
      </c>
      <c r="E5451" s="1373" t="s">
        <v>777</v>
      </c>
      <c r="F5451" s="1373" t="s">
        <v>1211</v>
      </c>
      <c r="G5451" s="1374">
        <v>0</v>
      </c>
      <c r="H5451" s="1374">
        <v>830</v>
      </c>
      <c r="I5451" s="1374">
        <v>0</v>
      </c>
      <c r="J5451" s="1374">
        <v>75940</v>
      </c>
      <c r="K5451" s="1374">
        <v>830</v>
      </c>
      <c r="L5451" s="1374">
        <v>75940</v>
      </c>
    </row>
    <row r="5452" spans="1:12" ht="21">
      <c r="A5452" s="1372">
        <v>45535</v>
      </c>
      <c r="B5452" s="1373" t="s">
        <v>2397</v>
      </c>
      <c r="C5452" s="1373" t="s">
        <v>2469</v>
      </c>
      <c r="D5452" s="1373" t="s">
        <v>2470</v>
      </c>
      <c r="E5452" s="1373" t="s">
        <v>778</v>
      </c>
      <c r="F5452" s="1373" t="s">
        <v>189</v>
      </c>
      <c r="G5452" s="1374">
        <v>0</v>
      </c>
      <c r="H5452" s="1374">
        <v>7900</v>
      </c>
      <c r="I5452" s="1374">
        <v>0</v>
      </c>
      <c r="J5452" s="1374">
        <v>195700</v>
      </c>
      <c r="K5452" s="1374">
        <v>7900</v>
      </c>
      <c r="L5452" s="1374">
        <v>195700</v>
      </c>
    </row>
    <row r="5453" spans="1:12" ht="21">
      <c r="A5453" s="1372">
        <v>45535</v>
      </c>
      <c r="B5453" s="1373" t="s">
        <v>2397</v>
      </c>
      <c r="C5453" s="1373" t="s">
        <v>2469</v>
      </c>
      <c r="D5453" s="1373" t="s">
        <v>2470</v>
      </c>
      <c r="E5453" s="1373" t="s">
        <v>779</v>
      </c>
      <c r="F5453" s="1373" t="s">
        <v>412</v>
      </c>
      <c r="G5453" s="1374">
        <v>0</v>
      </c>
      <c r="H5453" s="1374">
        <v>114939.49</v>
      </c>
      <c r="I5453" s="1374">
        <v>0</v>
      </c>
      <c r="J5453" s="1374">
        <v>1063780.57</v>
      </c>
      <c r="K5453" s="1374">
        <v>114939.49</v>
      </c>
      <c r="L5453" s="1374">
        <v>1063780.57</v>
      </c>
    </row>
    <row r="5454" spans="1:12" ht="21">
      <c r="A5454" s="1372">
        <v>45535</v>
      </c>
      <c r="B5454" s="1373" t="s">
        <v>2397</v>
      </c>
      <c r="C5454" s="1373" t="s">
        <v>2469</v>
      </c>
      <c r="D5454" s="1373" t="s">
        <v>2470</v>
      </c>
      <c r="E5454" s="1373" t="s">
        <v>780</v>
      </c>
      <c r="F5454" s="1373" t="s">
        <v>190</v>
      </c>
      <c r="G5454" s="1374">
        <v>0</v>
      </c>
      <c r="H5454" s="1374">
        <v>0</v>
      </c>
      <c r="I5454" s="1374">
        <v>0</v>
      </c>
      <c r="J5454" s="1374">
        <v>117.5</v>
      </c>
      <c r="K5454" s="1374">
        <v>0</v>
      </c>
      <c r="L5454" s="1374">
        <v>117.5</v>
      </c>
    </row>
    <row r="5455" spans="1:12" ht="21">
      <c r="A5455" s="1372">
        <v>45535</v>
      </c>
      <c r="B5455" s="1373" t="s">
        <v>2397</v>
      </c>
      <c r="C5455" s="1373" t="s">
        <v>2469</v>
      </c>
      <c r="D5455" s="1373" t="s">
        <v>2470</v>
      </c>
      <c r="E5455" s="1373" t="s">
        <v>781</v>
      </c>
      <c r="F5455" s="1373" t="s">
        <v>191</v>
      </c>
      <c r="G5455" s="1374">
        <v>0</v>
      </c>
      <c r="H5455" s="1374">
        <v>1631.19</v>
      </c>
      <c r="I5455" s="1374">
        <v>0</v>
      </c>
      <c r="J5455" s="1374">
        <v>4401.1899999999996</v>
      </c>
      <c r="K5455" s="1374">
        <v>1631.19</v>
      </c>
      <c r="L5455" s="1374">
        <v>4401.1899999999996</v>
      </c>
    </row>
    <row r="5456" spans="1:12" ht="21">
      <c r="A5456" s="1372">
        <v>45535</v>
      </c>
      <c r="B5456" s="1373" t="s">
        <v>2397</v>
      </c>
      <c r="C5456" s="1373" t="s">
        <v>2469</v>
      </c>
      <c r="D5456" s="1373" t="s">
        <v>2470</v>
      </c>
      <c r="E5456" s="1373" t="s">
        <v>782</v>
      </c>
      <c r="F5456" s="1373" t="s">
        <v>192</v>
      </c>
      <c r="G5456" s="1374">
        <v>0</v>
      </c>
      <c r="H5456" s="1374">
        <v>154111.5</v>
      </c>
      <c r="I5456" s="1374">
        <v>0</v>
      </c>
      <c r="J5456" s="1374">
        <v>1571893</v>
      </c>
      <c r="K5456" s="1374">
        <v>154111.5</v>
      </c>
      <c r="L5456" s="1374">
        <v>1571893</v>
      </c>
    </row>
    <row r="5457" spans="1:12" ht="21">
      <c r="A5457" s="1372">
        <v>45535</v>
      </c>
      <c r="B5457" s="1373" t="s">
        <v>2397</v>
      </c>
      <c r="C5457" s="1373" t="s">
        <v>2469</v>
      </c>
      <c r="D5457" s="1373" t="s">
        <v>2470</v>
      </c>
      <c r="E5457" s="1373" t="s">
        <v>783</v>
      </c>
      <c r="F5457" s="1373" t="s">
        <v>193</v>
      </c>
      <c r="G5457" s="1374">
        <v>0</v>
      </c>
      <c r="H5457" s="1374">
        <v>109803</v>
      </c>
      <c r="I5457" s="1374">
        <v>0</v>
      </c>
      <c r="J5457" s="1374">
        <v>740223</v>
      </c>
      <c r="K5457" s="1374">
        <v>109803</v>
      </c>
      <c r="L5457" s="1374">
        <v>740223</v>
      </c>
    </row>
    <row r="5458" spans="1:12" ht="21">
      <c r="A5458" s="1372">
        <v>45535</v>
      </c>
      <c r="B5458" s="1373" t="s">
        <v>2397</v>
      </c>
      <c r="C5458" s="1373" t="s">
        <v>2469</v>
      </c>
      <c r="D5458" s="1373" t="s">
        <v>2470</v>
      </c>
      <c r="E5458" s="1373" t="s">
        <v>784</v>
      </c>
      <c r="F5458" s="1373" t="s">
        <v>2241</v>
      </c>
      <c r="G5458" s="1374">
        <v>0</v>
      </c>
      <c r="H5458" s="1374">
        <v>1860.5</v>
      </c>
      <c r="I5458" s="1374">
        <v>0</v>
      </c>
      <c r="J5458" s="1374">
        <v>7788.5</v>
      </c>
      <c r="K5458" s="1374">
        <v>1860.5</v>
      </c>
      <c r="L5458" s="1374">
        <v>7788.5</v>
      </c>
    </row>
    <row r="5459" spans="1:12" ht="21">
      <c r="A5459" s="1372">
        <v>45535</v>
      </c>
      <c r="B5459" s="1373" t="s">
        <v>2397</v>
      </c>
      <c r="C5459" s="1373" t="s">
        <v>2469</v>
      </c>
      <c r="D5459" s="1373" t="s">
        <v>2470</v>
      </c>
      <c r="E5459" s="1373" t="s">
        <v>785</v>
      </c>
      <c r="F5459" s="1373" t="s">
        <v>2242</v>
      </c>
      <c r="G5459" s="1375"/>
      <c r="H5459" s="1375"/>
      <c r="I5459" s="1375"/>
      <c r="J5459" s="1375"/>
      <c r="K5459" s="1375"/>
      <c r="L5459" s="1375"/>
    </row>
    <row r="5460" spans="1:12" ht="21">
      <c r="A5460" s="1372">
        <v>45535</v>
      </c>
      <c r="B5460" s="1373" t="s">
        <v>2397</v>
      </c>
      <c r="C5460" s="1373" t="s">
        <v>2469</v>
      </c>
      <c r="D5460" s="1373" t="s">
        <v>2470</v>
      </c>
      <c r="E5460" s="1373" t="s">
        <v>786</v>
      </c>
      <c r="F5460" s="1373" t="s">
        <v>2243</v>
      </c>
      <c r="G5460" s="1375"/>
      <c r="H5460" s="1375"/>
      <c r="I5460" s="1375"/>
      <c r="J5460" s="1375"/>
      <c r="K5460" s="1375"/>
      <c r="L5460" s="1375"/>
    </row>
    <row r="5461" spans="1:12" ht="21">
      <c r="A5461" s="1372">
        <v>45535</v>
      </c>
      <c r="B5461" s="1373" t="s">
        <v>2397</v>
      </c>
      <c r="C5461" s="1373" t="s">
        <v>2469</v>
      </c>
      <c r="D5461" s="1373" t="s">
        <v>2470</v>
      </c>
      <c r="E5461" s="1373" t="s">
        <v>787</v>
      </c>
      <c r="F5461" s="1373" t="s">
        <v>2244</v>
      </c>
      <c r="G5461" s="1375"/>
      <c r="H5461" s="1375"/>
      <c r="I5461" s="1375"/>
      <c r="J5461" s="1375"/>
      <c r="K5461" s="1375"/>
      <c r="L5461" s="1375"/>
    </row>
    <row r="5462" spans="1:12" ht="21">
      <c r="A5462" s="1372">
        <v>45535</v>
      </c>
      <c r="B5462" s="1373" t="s">
        <v>2397</v>
      </c>
      <c r="C5462" s="1373" t="s">
        <v>2469</v>
      </c>
      <c r="D5462" s="1373" t="s">
        <v>2470</v>
      </c>
      <c r="E5462" s="1373" t="s">
        <v>788</v>
      </c>
      <c r="F5462" s="1373" t="s">
        <v>194</v>
      </c>
      <c r="G5462" s="1374">
        <v>29821.16</v>
      </c>
      <c r="H5462" s="1374">
        <v>734532.5</v>
      </c>
      <c r="I5462" s="1374">
        <v>0</v>
      </c>
      <c r="J5462" s="1374">
        <v>5584138.6200000001</v>
      </c>
      <c r="K5462" s="1374">
        <v>704711.34</v>
      </c>
      <c r="L5462" s="1374">
        <v>5584138.6200000001</v>
      </c>
    </row>
    <row r="5463" spans="1:12" ht="21">
      <c r="A5463" s="1372">
        <v>45535</v>
      </c>
      <c r="B5463" s="1373" t="s">
        <v>2397</v>
      </c>
      <c r="C5463" s="1373" t="s">
        <v>2469</v>
      </c>
      <c r="D5463" s="1373" t="s">
        <v>2470</v>
      </c>
      <c r="E5463" s="1373" t="s">
        <v>789</v>
      </c>
      <c r="F5463" s="1373" t="s">
        <v>195</v>
      </c>
      <c r="G5463" s="1374">
        <v>1390</v>
      </c>
      <c r="H5463" s="1374">
        <v>94156.4</v>
      </c>
      <c r="I5463" s="1374">
        <v>0</v>
      </c>
      <c r="J5463" s="1374">
        <v>1245658.6299999999</v>
      </c>
      <c r="K5463" s="1374">
        <v>92766.399999999994</v>
      </c>
      <c r="L5463" s="1374">
        <v>1245658.6299999999</v>
      </c>
    </row>
    <row r="5464" spans="1:12" ht="21">
      <c r="A5464" s="1372">
        <v>45535</v>
      </c>
      <c r="B5464" s="1373" t="s">
        <v>2397</v>
      </c>
      <c r="C5464" s="1373" t="s">
        <v>2469</v>
      </c>
      <c r="D5464" s="1373" t="s">
        <v>2470</v>
      </c>
      <c r="E5464" s="1373" t="s">
        <v>790</v>
      </c>
      <c r="F5464" s="1373" t="s">
        <v>2245</v>
      </c>
      <c r="G5464" s="1374">
        <v>21098.13</v>
      </c>
      <c r="H5464" s="1374">
        <v>0</v>
      </c>
      <c r="I5464" s="1374">
        <v>308451.67</v>
      </c>
      <c r="J5464" s="1374">
        <v>0</v>
      </c>
      <c r="K5464" s="1374">
        <v>-21098.13</v>
      </c>
      <c r="L5464" s="1374">
        <v>-308451.67</v>
      </c>
    </row>
    <row r="5465" spans="1:12" ht="21">
      <c r="A5465" s="1372">
        <v>45535</v>
      </c>
      <c r="B5465" s="1373" t="s">
        <v>2397</v>
      </c>
      <c r="C5465" s="1373" t="s">
        <v>2469</v>
      </c>
      <c r="D5465" s="1373" t="s">
        <v>2470</v>
      </c>
      <c r="E5465" s="1373" t="s">
        <v>791</v>
      </c>
      <c r="F5465" s="1373" t="s">
        <v>2246</v>
      </c>
      <c r="G5465" s="1374">
        <v>0</v>
      </c>
      <c r="H5465" s="1374">
        <v>20616.740000000002</v>
      </c>
      <c r="I5465" s="1374">
        <v>0</v>
      </c>
      <c r="J5465" s="1374">
        <v>90853.97</v>
      </c>
      <c r="K5465" s="1374">
        <v>20616.740000000002</v>
      </c>
      <c r="L5465" s="1374">
        <v>90853.97</v>
      </c>
    </row>
    <row r="5466" spans="1:12" ht="21">
      <c r="A5466" s="1372">
        <v>45535</v>
      </c>
      <c r="B5466" s="1373" t="s">
        <v>2397</v>
      </c>
      <c r="C5466" s="1373" t="s">
        <v>2469</v>
      </c>
      <c r="D5466" s="1373" t="s">
        <v>2470</v>
      </c>
      <c r="E5466" s="1373" t="s">
        <v>792</v>
      </c>
      <c r="F5466" s="1373" t="s">
        <v>198</v>
      </c>
      <c r="G5466" s="1374">
        <v>50</v>
      </c>
      <c r="H5466" s="1374">
        <v>955</v>
      </c>
      <c r="I5466" s="1374">
        <v>0</v>
      </c>
      <c r="J5466" s="1374">
        <v>245195</v>
      </c>
      <c r="K5466" s="1374">
        <v>905</v>
      </c>
      <c r="L5466" s="1374">
        <v>245195</v>
      </c>
    </row>
    <row r="5467" spans="1:12" ht="21">
      <c r="A5467" s="1372">
        <v>45535</v>
      </c>
      <c r="B5467" s="1373" t="s">
        <v>2397</v>
      </c>
      <c r="C5467" s="1373" t="s">
        <v>2469</v>
      </c>
      <c r="D5467" s="1373" t="s">
        <v>2470</v>
      </c>
      <c r="E5467" s="1373" t="s">
        <v>793</v>
      </c>
      <c r="F5467" s="1373" t="s">
        <v>199</v>
      </c>
      <c r="G5467" s="1374">
        <v>0</v>
      </c>
      <c r="H5467" s="1374">
        <v>10070</v>
      </c>
      <c r="I5467" s="1374">
        <v>0</v>
      </c>
      <c r="J5467" s="1374">
        <v>371775</v>
      </c>
      <c r="K5467" s="1374">
        <v>10070</v>
      </c>
      <c r="L5467" s="1374">
        <v>371775</v>
      </c>
    </row>
    <row r="5468" spans="1:12" ht="21">
      <c r="A5468" s="1372">
        <v>45535</v>
      </c>
      <c r="B5468" s="1373" t="s">
        <v>2397</v>
      </c>
      <c r="C5468" s="1373" t="s">
        <v>2469</v>
      </c>
      <c r="D5468" s="1373" t="s">
        <v>2470</v>
      </c>
      <c r="E5468" s="1373" t="s">
        <v>794</v>
      </c>
      <c r="F5468" s="1373" t="s">
        <v>2247</v>
      </c>
      <c r="G5468" s="1374">
        <v>5405</v>
      </c>
      <c r="H5468" s="1374">
        <v>100961.83</v>
      </c>
      <c r="I5468" s="1374">
        <v>0</v>
      </c>
      <c r="J5468" s="1374">
        <v>1116511.99</v>
      </c>
      <c r="K5468" s="1374">
        <v>95556.83</v>
      </c>
      <c r="L5468" s="1374">
        <v>1116511.99</v>
      </c>
    </row>
    <row r="5469" spans="1:12" ht="21">
      <c r="A5469" s="1372">
        <v>45535</v>
      </c>
      <c r="B5469" s="1373" t="s">
        <v>2397</v>
      </c>
      <c r="C5469" s="1373" t="s">
        <v>2469</v>
      </c>
      <c r="D5469" s="1373" t="s">
        <v>2470</v>
      </c>
      <c r="E5469" s="1373" t="s">
        <v>795</v>
      </c>
      <c r="F5469" s="1373" t="s">
        <v>2248</v>
      </c>
      <c r="G5469" s="1374">
        <v>564.5</v>
      </c>
      <c r="H5469" s="1374">
        <v>45686.5</v>
      </c>
      <c r="I5469" s="1374">
        <v>0</v>
      </c>
      <c r="J5469" s="1374">
        <v>346611.8</v>
      </c>
      <c r="K5469" s="1374">
        <v>45122</v>
      </c>
      <c r="L5469" s="1374">
        <v>346611.8</v>
      </c>
    </row>
    <row r="5470" spans="1:12" ht="21">
      <c r="A5470" s="1372">
        <v>45535</v>
      </c>
      <c r="B5470" s="1373" t="s">
        <v>2397</v>
      </c>
      <c r="C5470" s="1373" t="s">
        <v>2469</v>
      </c>
      <c r="D5470" s="1373" t="s">
        <v>2470</v>
      </c>
      <c r="E5470" s="1373" t="s">
        <v>796</v>
      </c>
      <c r="F5470" s="1373" t="s">
        <v>2249</v>
      </c>
      <c r="G5470" s="1374">
        <v>6223.43</v>
      </c>
      <c r="H5470" s="1374">
        <v>0</v>
      </c>
      <c r="I5470" s="1374">
        <v>59768.5</v>
      </c>
      <c r="J5470" s="1374">
        <v>0</v>
      </c>
      <c r="K5470" s="1374">
        <v>-6223.43</v>
      </c>
      <c r="L5470" s="1374">
        <v>-59768.5</v>
      </c>
    </row>
    <row r="5471" spans="1:12" ht="21">
      <c r="A5471" s="1372">
        <v>45535</v>
      </c>
      <c r="B5471" s="1373" t="s">
        <v>2397</v>
      </c>
      <c r="C5471" s="1373" t="s">
        <v>2469</v>
      </c>
      <c r="D5471" s="1373" t="s">
        <v>2470</v>
      </c>
      <c r="E5471" s="1373" t="s">
        <v>797</v>
      </c>
      <c r="F5471" s="1373" t="s">
        <v>2250</v>
      </c>
      <c r="G5471" s="1374">
        <v>0</v>
      </c>
      <c r="H5471" s="1374">
        <v>5075.34</v>
      </c>
      <c r="I5471" s="1374">
        <v>0</v>
      </c>
      <c r="J5471" s="1374">
        <v>34995.919999999998</v>
      </c>
      <c r="K5471" s="1374">
        <v>5075.34</v>
      </c>
      <c r="L5471" s="1374">
        <v>34995.919999999998</v>
      </c>
    </row>
    <row r="5472" spans="1:12" ht="21">
      <c r="A5472" s="1372">
        <v>45535</v>
      </c>
      <c r="B5472" s="1373" t="s">
        <v>2397</v>
      </c>
      <c r="C5472" s="1373" t="s">
        <v>2469</v>
      </c>
      <c r="D5472" s="1373" t="s">
        <v>2470</v>
      </c>
      <c r="E5472" s="1373" t="s">
        <v>798</v>
      </c>
      <c r="F5472" s="1373" t="s">
        <v>1685</v>
      </c>
      <c r="G5472" s="1374">
        <v>1050</v>
      </c>
      <c r="H5472" s="1374">
        <v>8632.5</v>
      </c>
      <c r="I5472" s="1374">
        <v>0</v>
      </c>
      <c r="J5472" s="1374">
        <v>59630.5</v>
      </c>
      <c r="K5472" s="1374">
        <v>7582.5</v>
      </c>
      <c r="L5472" s="1374">
        <v>59630.5</v>
      </c>
    </row>
    <row r="5473" spans="1:12" ht="21">
      <c r="A5473" s="1372">
        <v>45535</v>
      </c>
      <c r="B5473" s="1373" t="s">
        <v>2397</v>
      </c>
      <c r="C5473" s="1373" t="s">
        <v>2469</v>
      </c>
      <c r="D5473" s="1373" t="s">
        <v>2470</v>
      </c>
      <c r="E5473" s="1373" t="s">
        <v>799</v>
      </c>
      <c r="F5473" s="1373" t="s">
        <v>2251</v>
      </c>
      <c r="G5473" s="1374">
        <v>0</v>
      </c>
      <c r="H5473" s="1374">
        <v>6518.5</v>
      </c>
      <c r="I5473" s="1374">
        <v>0</v>
      </c>
      <c r="J5473" s="1374">
        <v>9996.5</v>
      </c>
      <c r="K5473" s="1374">
        <v>6518.5</v>
      </c>
      <c r="L5473" s="1374">
        <v>9996.5</v>
      </c>
    </row>
    <row r="5474" spans="1:12" ht="21">
      <c r="A5474" s="1372">
        <v>45535</v>
      </c>
      <c r="B5474" s="1373" t="s">
        <v>2397</v>
      </c>
      <c r="C5474" s="1373" t="s">
        <v>2469</v>
      </c>
      <c r="D5474" s="1373" t="s">
        <v>2470</v>
      </c>
      <c r="E5474" s="1373" t="s">
        <v>800</v>
      </c>
      <c r="F5474" s="1373" t="s">
        <v>2252</v>
      </c>
      <c r="G5474" s="1374">
        <v>0</v>
      </c>
      <c r="H5474" s="1374">
        <v>0</v>
      </c>
      <c r="I5474" s="1374">
        <v>278.58</v>
      </c>
      <c r="J5474" s="1374">
        <v>0</v>
      </c>
      <c r="K5474" s="1374">
        <v>0</v>
      </c>
      <c r="L5474" s="1374">
        <v>-278.58</v>
      </c>
    </row>
    <row r="5475" spans="1:12" ht="21">
      <c r="A5475" s="1372">
        <v>45535</v>
      </c>
      <c r="B5475" s="1373" t="s">
        <v>2397</v>
      </c>
      <c r="C5475" s="1373" t="s">
        <v>2469</v>
      </c>
      <c r="D5475" s="1373" t="s">
        <v>2470</v>
      </c>
      <c r="E5475" s="1373" t="s">
        <v>801</v>
      </c>
      <c r="F5475" s="1373" t="s">
        <v>2253</v>
      </c>
      <c r="G5475" s="1374">
        <v>0</v>
      </c>
      <c r="H5475" s="1374">
        <v>0</v>
      </c>
      <c r="I5475" s="1374">
        <v>0</v>
      </c>
      <c r="J5475" s="1374">
        <v>1082.93</v>
      </c>
      <c r="K5475" s="1374">
        <v>0</v>
      </c>
      <c r="L5475" s="1374">
        <v>1082.93</v>
      </c>
    </row>
    <row r="5476" spans="1:12" ht="21">
      <c r="A5476" s="1372">
        <v>45535</v>
      </c>
      <c r="B5476" s="1373" t="s">
        <v>2397</v>
      </c>
      <c r="C5476" s="1373" t="s">
        <v>2469</v>
      </c>
      <c r="D5476" s="1373" t="s">
        <v>2470</v>
      </c>
      <c r="E5476" s="1373" t="s">
        <v>802</v>
      </c>
      <c r="F5476" s="1373" t="s">
        <v>2254</v>
      </c>
      <c r="G5476" s="1374">
        <v>162080.5</v>
      </c>
      <c r="H5476" s="1374">
        <v>3030597.49</v>
      </c>
      <c r="I5476" s="1374">
        <v>0</v>
      </c>
      <c r="J5476" s="1374">
        <v>32572904.030000001</v>
      </c>
      <c r="K5476" s="1374">
        <v>2868516.99</v>
      </c>
      <c r="L5476" s="1374">
        <v>32572904.030000001</v>
      </c>
    </row>
    <row r="5477" spans="1:12" ht="21">
      <c r="A5477" s="1372">
        <v>45535</v>
      </c>
      <c r="B5477" s="1373" t="s">
        <v>2397</v>
      </c>
      <c r="C5477" s="1373" t="s">
        <v>2469</v>
      </c>
      <c r="D5477" s="1373" t="s">
        <v>2470</v>
      </c>
      <c r="E5477" s="1373" t="s">
        <v>803</v>
      </c>
      <c r="F5477" s="1373" t="s">
        <v>2255</v>
      </c>
      <c r="G5477" s="1374">
        <v>44167.5</v>
      </c>
      <c r="H5477" s="1374">
        <v>2046575.46</v>
      </c>
      <c r="I5477" s="1374">
        <v>0</v>
      </c>
      <c r="J5477" s="1374">
        <v>15592289.01</v>
      </c>
      <c r="K5477" s="1374">
        <v>2002407.96</v>
      </c>
      <c r="L5477" s="1374">
        <v>15592289.01</v>
      </c>
    </row>
    <row r="5478" spans="1:12" ht="21">
      <c r="A5478" s="1372">
        <v>45535</v>
      </c>
      <c r="B5478" s="1373" t="s">
        <v>2397</v>
      </c>
      <c r="C5478" s="1373" t="s">
        <v>2469</v>
      </c>
      <c r="D5478" s="1373" t="s">
        <v>2470</v>
      </c>
      <c r="E5478" s="1373" t="s">
        <v>804</v>
      </c>
      <c r="F5478" s="1373" t="s">
        <v>1236</v>
      </c>
      <c r="G5478" s="1374">
        <v>0</v>
      </c>
      <c r="H5478" s="1374">
        <v>0</v>
      </c>
      <c r="I5478" s="1374">
        <v>0</v>
      </c>
      <c r="J5478" s="1374">
        <v>88694</v>
      </c>
      <c r="K5478" s="1374">
        <v>0</v>
      </c>
      <c r="L5478" s="1374">
        <v>88694</v>
      </c>
    </row>
    <row r="5479" spans="1:12" ht="21">
      <c r="A5479" s="1372">
        <v>45535</v>
      </c>
      <c r="B5479" s="1373" t="s">
        <v>2397</v>
      </c>
      <c r="C5479" s="1373" t="s">
        <v>2469</v>
      </c>
      <c r="D5479" s="1373" t="s">
        <v>2470</v>
      </c>
      <c r="E5479" s="1373" t="s">
        <v>805</v>
      </c>
      <c r="F5479" s="1373" t="s">
        <v>2256</v>
      </c>
      <c r="G5479" s="1374">
        <v>0</v>
      </c>
      <c r="H5479" s="1374">
        <v>0</v>
      </c>
      <c r="I5479" s="1374">
        <v>0</v>
      </c>
      <c r="J5479" s="1374">
        <v>7376</v>
      </c>
      <c r="K5479" s="1374">
        <v>0</v>
      </c>
      <c r="L5479" s="1374">
        <v>7376</v>
      </c>
    </row>
    <row r="5480" spans="1:12" ht="21">
      <c r="A5480" s="1372">
        <v>45535</v>
      </c>
      <c r="B5480" s="1373" t="s">
        <v>2397</v>
      </c>
      <c r="C5480" s="1373" t="s">
        <v>2469</v>
      </c>
      <c r="D5480" s="1373" t="s">
        <v>2470</v>
      </c>
      <c r="E5480" s="1373" t="s">
        <v>806</v>
      </c>
      <c r="F5480" s="1373" t="s">
        <v>2257</v>
      </c>
      <c r="G5480" s="1375"/>
      <c r="H5480" s="1375"/>
      <c r="I5480" s="1375"/>
      <c r="J5480" s="1375"/>
      <c r="K5480" s="1375"/>
      <c r="L5480" s="1375"/>
    </row>
    <row r="5481" spans="1:12" ht="21">
      <c r="A5481" s="1372">
        <v>45535</v>
      </c>
      <c r="B5481" s="1373" t="s">
        <v>2397</v>
      </c>
      <c r="C5481" s="1373" t="s">
        <v>2469</v>
      </c>
      <c r="D5481" s="1373" t="s">
        <v>2470</v>
      </c>
      <c r="E5481" s="1373" t="s">
        <v>807</v>
      </c>
      <c r="F5481" s="1373" t="s">
        <v>201</v>
      </c>
      <c r="G5481" s="1374">
        <v>0</v>
      </c>
      <c r="H5481" s="1374">
        <v>0</v>
      </c>
      <c r="I5481" s="1374">
        <v>0</v>
      </c>
      <c r="J5481" s="1374">
        <v>1120495.6100000001</v>
      </c>
      <c r="K5481" s="1374">
        <v>0</v>
      </c>
      <c r="L5481" s="1374">
        <v>1120495.6100000001</v>
      </c>
    </row>
    <row r="5482" spans="1:12" ht="21">
      <c r="A5482" s="1372">
        <v>45535</v>
      </c>
      <c r="B5482" s="1373" t="s">
        <v>2397</v>
      </c>
      <c r="C5482" s="1373" t="s">
        <v>2469</v>
      </c>
      <c r="D5482" s="1373" t="s">
        <v>2470</v>
      </c>
      <c r="E5482" s="1373" t="s">
        <v>808</v>
      </c>
      <c r="F5482" s="1373" t="s">
        <v>1239</v>
      </c>
      <c r="G5482" s="1374">
        <v>2868516.99</v>
      </c>
      <c r="H5482" s="1374">
        <v>151627</v>
      </c>
      <c r="I5482" s="1374">
        <v>0</v>
      </c>
      <c r="J5482" s="1374">
        <v>6511097.3099999996</v>
      </c>
      <c r="K5482" s="1374">
        <v>-2716889.99</v>
      </c>
      <c r="L5482" s="1374">
        <v>6511097.3099999996</v>
      </c>
    </row>
    <row r="5483" spans="1:12" ht="21">
      <c r="A5483" s="1372">
        <v>45535</v>
      </c>
      <c r="B5483" s="1373" t="s">
        <v>2397</v>
      </c>
      <c r="C5483" s="1373" t="s">
        <v>2469</v>
      </c>
      <c r="D5483" s="1373" t="s">
        <v>2470</v>
      </c>
      <c r="E5483" s="1373" t="s">
        <v>809</v>
      </c>
      <c r="F5483" s="1373" t="s">
        <v>1241</v>
      </c>
      <c r="G5483" s="1374">
        <v>163338.57999999999</v>
      </c>
      <c r="H5483" s="1374">
        <v>34870</v>
      </c>
      <c r="I5483" s="1374">
        <v>0</v>
      </c>
      <c r="J5483" s="1374">
        <v>3415001.96</v>
      </c>
      <c r="K5483" s="1374">
        <v>-128468.58</v>
      </c>
      <c r="L5483" s="1374">
        <v>3415001.96</v>
      </c>
    </row>
    <row r="5484" spans="1:12" ht="21">
      <c r="A5484" s="1372">
        <v>45535</v>
      </c>
      <c r="B5484" s="1373" t="s">
        <v>2397</v>
      </c>
      <c r="C5484" s="1373" t="s">
        <v>2469</v>
      </c>
      <c r="D5484" s="1373" t="s">
        <v>2470</v>
      </c>
      <c r="E5484" s="1373" t="s">
        <v>810</v>
      </c>
      <c r="F5484" s="1373" t="s">
        <v>202</v>
      </c>
      <c r="G5484" s="1374">
        <v>0</v>
      </c>
      <c r="H5484" s="1374">
        <v>80929.75</v>
      </c>
      <c r="I5484" s="1374">
        <v>0</v>
      </c>
      <c r="J5484" s="1374">
        <v>707656.48</v>
      </c>
      <c r="K5484" s="1374">
        <v>80929.75</v>
      </c>
      <c r="L5484" s="1374">
        <v>707656.48</v>
      </c>
    </row>
    <row r="5485" spans="1:12" ht="21">
      <c r="A5485" s="1372">
        <v>45535</v>
      </c>
      <c r="B5485" s="1373" t="s">
        <v>2397</v>
      </c>
      <c r="C5485" s="1373" t="s">
        <v>2469</v>
      </c>
      <c r="D5485" s="1373" t="s">
        <v>2470</v>
      </c>
      <c r="E5485" s="1373" t="s">
        <v>811</v>
      </c>
      <c r="F5485" s="1373" t="s">
        <v>2258</v>
      </c>
      <c r="G5485" s="1374">
        <v>28554.42</v>
      </c>
      <c r="H5485" s="1374">
        <v>179440.38</v>
      </c>
      <c r="I5485" s="1374">
        <v>0</v>
      </c>
      <c r="J5485" s="1374">
        <v>2771824.12</v>
      </c>
      <c r="K5485" s="1374">
        <v>150885.96</v>
      </c>
      <c r="L5485" s="1374">
        <v>2771824.12</v>
      </c>
    </row>
    <row r="5486" spans="1:12" ht="21">
      <c r="A5486" s="1372">
        <v>45535</v>
      </c>
      <c r="B5486" s="1373" t="s">
        <v>2397</v>
      </c>
      <c r="C5486" s="1373" t="s">
        <v>2469</v>
      </c>
      <c r="D5486" s="1373" t="s">
        <v>2470</v>
      </c>
      <c r="E5486" s="1373" t="s">
        <v>812</v>
      </c>
      <c r="F5486" s="1373" t="s">
        <v>414</v>
      </c>
      <c r="G5486" s="1374">
        <v>0</v>
      </c>
      <c r="H5486" s="1374">
        <v>135085.54</v>
      </c>
      <c r="I5486" s="1374">
        <v>0</v>
      </c>
      <c r="J5486" s="1374">
        <v>2155277.8199999998</v>
      </c>
      <c r="K5486" s="1374">
        <v>135085.54</v>
      </c>
      <c r="L5486" s="1374">
        <v>2155277.8199999998</v>
      </c>
    </row>
    <row r="5487" spans="1:12" ht="21">
      <c r="A5487" s="1372">
        <v>45535</v>
      </c>
      <c r="B5487" s="1373" t="s">
        <v>2397</v>
      </c>
      <c r="C5487" s="1373" t="s">
        <v>2469</v>
      </c>
      <c r="D5487" s="1373" t="s">
        <v>2470</v>
      </c>
      <c r="E5487" s="1373" t="s">
        <v>813</v>
      </c>
      <c r="F5487" s="1373" t="s">
        <v>1242</v>
      </c>
      <c r="G5487" s="1375"/>
      <c r="H5487" s="1375"/>
      <c r="I5487" s="1375"/>
      <c r="J5487" s="1375"/>
      <c r="K5487" s="1375"/>
      <c r="L5487" s="1375"/>
    </row>
    <row r="5488" spans="1:12" ht="21">
      <c r="A5488" s="1372">
        <v>45535</v>
      </c>
      <c r="B5488" s="1373" t="s">
        <v>2397</v>
      </c>
      <c r="C5488" s="1373" t="s">
        <v>2469</v>
      </c>
      <c r="D5488" s="1373" t="s">
        <v>2470</v>
      </c>
      <c r="E5488" s="1373" t="s">
        <v>814</v>
      </c>
      <c r="F5488" s="1373" t="s">
        <v>2259</v>
      </c>
      <c r="G5488" s="1374">
        <v>746796.7</v>
      </c>
      <c r="H5488" s="1374">
        <v>0</v>
      </c>
      <c r="I5488" s="1374">
        <v>3916037.66</v>
      </c>
      <c r="J5488" s="1374">
        <v>0</v>
      </c>
      <c r="K5488" s="1374">
        <v>-746796.7</v>
      </c>
      <c r="L5488" s="1374">
        <v>-3916037.66</v>
      </c>
    </row>
    <row r="5489" spans="1:12" ht="21">
      <c r="A5489" s="1372">
        <v>45535</v>
      </c>
      <c r="B5489" s="1373" t="s">
        <v>2397</v>
      </c>
      <c r="C5489" s="1373" t="s">
        <v>2469</v>
      </c>
      <c r="D5489" s="1373" t="s">
        <v>2470</v>
      </c>
      <c r="E5489" s="1373" t="s">
        <v>815</v>
      </c>
      <c r="F5489" s="1373" t="s">
        <v>2260</v>
      </c>
      <c r="G5489" s="1374">
        <v>0</v>
      </c>
      <c r="H5489" s="1374">
        <v>255746.69</v>
      </c>
      <c r="I5489" s="1374">
        <v>0</v>
      </c>
      <c r="J5489" s="1374">
        <v>2860157.84</v>
      </c>
      <c r="K5489" s="1374">
        <v>255746.69</v>
      </c>
      <c r="L5489" s="1374">
        <v>2860157.84</v>
      </c>
    </row>
    <row r="5490" spans="1:12" ht="21">
      <c r="A5490" s="1372">
        <v>45535</v>
      </c>
      <c r="B5490" s="1373" t="s">
        <v>2397</v>
      </c>
      <c r="C5490" s="1373" t="s">
        <v>2469</v>
      </c>
      <c r="D5490" s="1373" t="s">
        <v>2470</v>
      </c>
      <c r="E5490" s="1373" t="s">
        <v>816</v>
      </c>
      <c r="F5490" s="1373" t="s">
        <v>1246</v>
      </c>
      <c r="G5490" s="1375"/>
      <c r="H5490" s="1375"/>
      <c r="I5490" s="1375"/>
      <c r="J5490" s="1375"/>
      <c r="K5490" s="1375"/>
      <c r="L5490" s="1375"/>
    </row>
    <row r="5491" spans="1:12" ht="21">
      <c r="A5491" s="1372">
        <v>45535</v>
      </c>
      <c r="B5491" s="1373" t="s">
        <v>2397</v>
      </c>
      <c r="C5491" s="1373" t="s">
        <v>2469</v>
      </c>
      <c r="D5491" s="1373" t="s">
        <v>2470</v>
      </c>
      <c r="E5491" s="1373" t="s">
        <v>817</v>
      </c>
      <c r="F5491" s="1373" t="s">
        <v>1247</v>
      </c>
      <c r="G5491" s="1374">
        <v>0</v>
      </c>
      <c r="H5491" s="1374">
        <v>0</v>
      </c>
      <c r="I5491" s="1374">
        <v>0</v>
      </c>
      <c r="J5491" s="1374">
        <v>912759.2</v>
      </c>
      <c r="K5491" s="1374">
        <v>0</v>
      </c>
      <c r="L5491" s="1374">
        <v>912759.2</v>
      </c>
    </row>
    <row r="5492" spans="1:12" ht="21">
      <c r="A5492" s="1372">
        <v>45535</v>
      </c>
      <c r="B5492" s="1373" t="s">
        <v>2397</v>
      </c>
      <c r="C5492" s="1373" t="s">
        <v>2469</v>
      </c>
      <c r="D5492" s="1373" t="s">
        <v>2470</v>
      </c>
      <c r="E5492" s="1373" t="s">
        <v>818</v>
      </c>
      <c r="F5492" s="1373" t="s">
        <v>415</v>
      </c>
      <c r="G5492" s="1374">
        <v>500</v>
      </c>
      <c r="H5492" s="1374">
        <v>163838.57999999999</v>
      </c>
      <c r="I5492" s="1374">
        <v>0</v>
      </c>
      <c r="J5492" s="1374">
        <v>3232834.58</v>
      </c>
      <c r="K5492" s="1374">
        <v>163338.57999999999</v>
      </c>
      <c r="L5492" s="1374">
        <v>3232834.58</v>
      </c>
    </row>
    <row r="5493" spans="1:12" ht="21">
      <c r="A5493" s="1372">
        <v>45535</v>
      </c>
      <c r="B5493" s="1373" t="s">
        <v>2397</v>
      </c>
      <c r="C5493" s="1373" t="s">
        <v>2469</v>
      </c>
      <c r="D5493" s="1373" t="s">
        <v>2470</v>
      </c>
      <c r="E5493" s="1373" t="s">
        <v>819</v>
      </c>
      <c r="F5493" s="1373" t="s">
        <v>2261</v>
      </c>
      <c r="G5493" s="1375"/>
      <c r="H5493" s="1375"/>
      <c r="I5493" s="1375"/>
      <c r="J5493" s="1375"/>
      <c r="K5493" s="1375"/>
      <c r="L5493" s="1375"/>
    </row>
    <row r="5494" spans="1:12" ht="21">
      <c r="A5494" s="1372">
        <v>45535</v>
      </c>
      <c r="B5494" s="1373" t="s">
        <v>2397</v>
      </c>
      <c r="C5494" s="1373" t="s">
        <v>2469</v>
      </c>
      <c r="D5494" s="1373" t="s">
        <v>2470</v>
      </c>
      <c r="E5494" s="1373" t="s">
        <v>820</v>
      </c>
      <c r="F5494" s="1373" t="s">
        <v>204</v>
      </c>
      <c r="G5494" s="1374">
        <v>0</v>
      </c>
      <c r="H5494" s="1374">
        <v>0</v>
      </c>
      <c r="I5494" s="1374">
        <v>0</v>
      </c>
      <c r="J5494" s="1374">
        <v>1658250.13</v>
      </c>
      <c r="K5494" s="1374">
        <v>0</v>
      </c>
      <c r="L5494" s="1374">
        <v>1658250.13</v>
      </c>
    </row>
    <row r="5495" spans="1:12" ht="21">
      <c r="A5495" s="1372">
        <v>45535</v>
      </c>
      <c r="B5495" s="1373" t="s">
        <v>2397</v>
      </c>
      <c r="C5495" s="1373" t="s">
        <v>2469</v>
      </c>
      <c r="D5495" s="1373" t="s">
        <v>2470</v>
      </c>
      <c r="E5495" s="1373" t="s">
        <v>821</v>
      </c>
      <c r="F5495" s="1373" t="s">
        <v>2262</v>
      </c>
      <c r="G5495" s="1374">
        <v>6058.45</v>
      </c>
      <c r="H5495" s="1374">
        <v>284517.8</v>
      </c>
      <c r="I5495" s="1374">
        <v>0</v>
      </c>
      <c r="J5495" s="1374">
        <v>1941344.43</v>
      </c>
      <c r="K5495" s="1374">
        <v>278459.34999999998</v>
      </c>
      <c r="L5495" s="1374">
        <v>1941344.43</v>
      </c>
    </row>
    <row r="5496" spans="1:12" ht="21">
      <c r="A5496" s="1372">
        <v>45535</v>
      </c>
      <c r="B5496" s="1373" t="s">
        <v>2397</v>
      </c>
      <c r="C5496" s="1373" t="s">
        <v>2469</v>
      </c>
      <c r="D5496" s="1373" t="s">
        <v>2470</v>
      </c>
      <c r="E5496" s="1373" t="s">
        <v>822</v>
      </c>
      <c r="F5496" s="1373" t="s">
        <v>1384</v>
      </c>
      <c r="G5496" s="1374">
        <v>0</v>
      </c>
      <c r="H5496" s="1374">
        <v>11495</v>
      </c>
      <c r="I5496" s="1374">
        <v>0</v>
      </c>
      <c r="J5496" s="1374">
        <v>90714.49</v>
      </c>
      <c r="K5496" s="1374">
        <v>11495</v>
      </c>
      <c r="L5496" s="1374">
        <v>90714.49</v>
      </c>
    </row>
    <row r="5497" spans="1:12" ht="21">
      <c r="A5497" s="1372">
        <v>45535</v>
      </c>
      <c r="B5497" s="1373" t="s">
        <v>2397</v>
      </c>
      <c r="C5497" s="1373" t="s">
        <v>2469</v>
      </c>
      <c r="D5497" s="1373" t="s">
        <v>2470</v>
      </c>
      <c r="E5497" s="1373" t="s">
        <v>823</v>
      </c>
      <c r="F5497" s="1373" t="s">
        <v>2263</v>
      </c>
      <c r="G5497" s="1375"/>
      <c r="H5497" s="1375"/>
      <c r="I5497" s="1375"/>
      <c r="J5497" s="1375"/>
      <c r="K5497" s="1375"/>
      <c r="L5497" s="1375"/>
    </row>
    <row r="5498" spans="1:12" ht="21">
      <c r="A5498" s="1372">
        <v>45535</v>
      </c>
      <c r="B5498" s="1373" t="s">
        <v>2397</v>
      </c>
      <c r="C5498" s="1373" t="s">
        <v>2469</v>
      </c>
      <c r="D5498" s="1373" t="s">
        <v>2470</v>
      </c>
      <c r="E5498" s="1373" t="s">
        <v>824</v>
      </c>
      <c r="F5498" s="1373" t="s">
        <v>2264</v>
      </c>
      <c r="G5498" s="1374">
        <v>0</v>
      </c>
      <c r="H5498" s="1374">
        <v>0</v>
      </c>
      <c r="I5498" s="1374">
        <v>0</v>
      </c>
      <c r="J5498" s="1374">
        <v>85.5</v>
      </c>
      <c r="K5498" s="1374">
        <v>0</v>
      </c>
      <c r="L5498" s="1374">
        <v>85.5</v>
      </c>
    </row>
    <row r="5499" spans="1:12" ht="21">
      <c r="A5499" s="1372">
        <v>45535</v>
      </c>
      <c r="B5499" s="1373" t="s">
        <v>2397</v>
      </c>
      <c r="C5499" s="1373" t="s">
        <v>2469</v>
      </c>
      <c r="D5499" s="1373" t="s">
        <v>2470</v>
      </c>
      <c r="E5499" s="1373" t="s">
        <v>825</v>
      </c>
      <c r="F5499" s="1373" t="s">
        <v>2265</v>
      </c>
      <c r="G5499" s="1375"/>
      <c r="H5499" s="1375"/>
      <c r="I5499" s="1375"/>
      <c r="J5499" s="1375"/>
      <c r="K5499" s="1375"/>
      <c r="L5499" s="1375"/>
    </row>
    <row r="5500" spans="1:12" ht="21">
      <c r="A5500" s="1372">
        <v>45535</v>
      </c>
      <c r="B5500" s="1373" t="s">
        <v>2397</v>
      </c>
      <c r="C5500" s="1373" t="s">
        <v>2469</v>
      </c>
      <c r="D5500" s="1373" t="s">
        <v>2470</v>
      </c>
      <c r="E5500" s="1373" t="s">
        <v>826</v>
      </c>
      <c r="F5500" s="1373" t="s">
        <v>1248</v>
      </c>
      <c r="G5500" s="1375"/>
      <c r="H5500" s="1375"/>
      <c r="I5500" s="1375"/>
      <c r="J5500" s="1375"/>
      <c r="K5500" s="1375"/>
      <c r="L5500" s="1375"/>
    </row>
    <row r="5501" spans="1:12" ht="21">
      <c r="A5501" s="1372">
        <v>45535</v>
      </c>
      <c r="B5501" s="1373" t="s">
        <v>2397</v>
      </c>
      <c r="C5501" s="1373" t="s">
        <v>2469</v>
      </c>
      <c r="D5501" s="1373" t="s">
        <v>2470</v>
      </c>
      <c r="E5501" s="1373" t="s">
        <v>827</v>
      </c>
      <c r="F5501" s="1373" t="s">
        <v>206</v>
      </c>
      <c r="G5501" s="1375"/>
      <c r="H5501" s="1375"/>
      <c r="I5501" s="1375"/>
      <c r="J5501" s="1375"/>
      <c r="K5501" s="1375"/>
      <c r="L5501" s="1375"/>
    </row>
    <row r="5502" spans="1:12" ht="21">
      <c r="A5502" s="1372">
        <v>45535</v>
      </c>
      <c r="B5502" s="1373" t="s">
        <v>2397</v>
      </c>
      <c r="C5502" s="1373" t="s">
        <v>2469</v>
      </c>
      <c r="D5502" s="1373" t="s">
        <v>2470</v>
      </c>
      <c r="E5502" s="1373" t="s">
        <v>828</v>
      </c>
      <c r="F5502" s="1373" t="s">
        <v>2266</v>
      </c>
      <c r="G5502" s="1374">
        <v>13084.84</v>
      </c>
      <c r="H5502" s="1374">
        <v>0</v>
      </c>
      <c r="I5502" s="1374">
        <v>179928.31</v>
      </c>
      <c r="J5502" s="1374">
        <v>0</v>
      </c>
      <c r="K5502" s="1374">
        <v>-13084.84</v>
      </c>
      <c r="L5502" s="1374">
        <v>-179928.31</v>
      </c>
    </row>
    <row r="5503" spans="1:12" ht="21">
      <c r="A5503" s="1372">
        <v>45535</v>
      </c>
      <c r="B5503" s="1373" t="s">
        <v>2397</v>
      </c>
      <c r="C5503" s="1373" t="s">
        <v>2469</v>
      </c>
      <c r="D5503" s="1373" t="s">
        <v>2470</v>
      </c>
      <c r="E5503" s="1373" t="s">
        <v>829</v>
      </c>
      <c r="F5503" s="1373" t="s">
        <v>2267</v>
      </c>
      <c r="G5503" s="1374">
        <v>0</v>
      </c>
      <c r="H5503" s="1374">
        <v>1296</v>
      </c>
      <c r="I5503" s="1374">
        <v>0</v>
      </c>
      <c r="J5503" s="1374">
        <v>10545.31</v>
      </c>
      <c r="K5503" s="1374">
        <v>1296</v>
      </c>
      <c r="L5503" s="1374">
        <v>10545.31</v>
      </c>
    </row>
    <row r="5504" spans="1:12" ht="21">
      <c r="A5504" s="1372">
        <v>45535</v>
      </c>
      <c r="B5504" s="1373" t="s">
        <v>2397</v>
      </c>
      <c r="C5504" s="1373" t="s">
        <v>2469</v>
      </c>
      <c r="D5504" s="1373" t="s">
        <v>2470</v>
      </c>
      <c r="E5504" s="1373" t="s">
        <v>830</v>
      </c>
      <c r="F5504" s="1373" t="s">
        <v>207</v>
      </c>
      <c r="G5504" s="1375"/>
      <c r="H5504" s="1375"/>
      <c r="I5504" s="1375"/>
      <c r="J5504" s="1375"/>
      <c r="K5504" s="1375"/>
      <c r="L5504" s="1375"/>
    </row>
    <row r="5505" spans="1:12" ht="21">
      <c r="A5505" s="1372">
        <v>45535</v>
      </c>
      <c r="B5505" s="1373" t="s">
        <v>2397</v>
      </c>
      <c r="C5505" s="1373" t="s">
        <v>2469</v>
      </c>
      <c r="D5505" s="1373" t="s">
        <v>2470</v>
      </c>
      <c r="E5505" s="1373" t="s">
        <v>831</v>
      </c>
      <c r="F5505" s="1373" t="s">
        <v>208</v>
      </c>
      <c r="G5505" s="1374">
        <v>0</v>
      </c>
      <c r="H5505" s="1374">
        <v>0</v>
      </c>
      <c r="I5505" s="1374">
        <v>19325688.48</v>
      </c>
      <c r="J5505" s="1374">
        <v>0</v>
      </c>
      <c r="K5505" s="1374">
        <v>0</v>
      </c>
      <c r="L5505" s="1374">
        <v>-19325688.48</v>
      </c>
    </row>
    <row r="5506" spans="1:12" ht="21">
      <c r="A5506" s="1372">
        <v>45535</v>
      </c>
      <c r="B5506" s="1373" t="s">
        <v>2397</v>
      </c>
      <c r="C5506" s="1373" t="s">
        <v>2469</v>
      </c>
      <c r="D5506" s="1373" t="s">
        <v>2470</v>
      </c>
      <c r="E5506" s="1373" t="s">
        <v>832</v>
      </c>
      <c r="F5506" s="1373" t="s">
        <v>209</v>
      </c>
      <c r="G5506" s="1374">
        <v>498529</v>
      </c>
      <c r="H5506" s="1374">
        <v>0</v>
      </c>
      <c r="I5506" s="1374">
        <v>4504436.34</v>
      </c>
      <c r="J5506" s="1374">
        <v>0</v>
      </c>
      <c r="K5506" s="1374">
        <v>-498529</v>
      </c>
      <c r="L5506" s="1374">
        <v>-4504436.34</v>
      </c>
    </row>
    <row r="5507" spans="1:12" ht="21">
      <c r="A5507" s="1372">
        <v>45535</v>
      </c>
      <c r="B5507" s="1373" t="s">
        <v>2397</v>
      </c>
      <c r="C5507" s="1373" t="s">
        <v>2469</v>
      </c>
      <c r="D5507" s="1373" t="s">
        <v>2470</v>
      </c>
      <c r="E5507" s="1373" t="s">
        <v>833</v>
      </c>
      <c r="F5507" s="1373" t="s">
        <v>210</v>
      </c>
      <c r="G5507" s="1374">
        <v>0</v>
      </c>
      <c r="H5507" s="1374">
        <v>0</v>
      </c>
      <c r="I5507" s="1374">
        <v>3931282.17</v>
      </c>
      <c r="J5507" s="1374">
        <v>0</v>
      </c>
      <c r="K5507" s="1374">
        <v>0</v>
      </c>
      <c r="L5507" s="1374">
        <v>-3931282.17</v>
      </c>
    </row>
    <row r="5508" spans="1:12" ht="21">
      <c r="A5508" s="1372">
        <v>45535</v>
      </c>
      <c r="B5508" s="1373" t="s">
        <v>2397</v>
      </c>
      <c r="C5508" s="1373" t="s">
        <v>2469</v>
      </c>
      <c r="D5508" s="1373" t="s">
        <v>2470</v>
      </c>
      <c r="E5508" s="1373" t="s">
        <v>2133</v>
      </c>
      <c r="F5508" s="1373" t="s">
        <v>2134</v>
      </c>
      <c r="G5508" s="1375"/>
      <c r="H5508" s="1375"/>
      <c r="I5508" s="1375"/>
      <c r="J5508" s="1375"/>
      <c r="K5508" s="1375"/>
      <c r="L5508" s="1375"/>
    </row>
    <row r="5509" spans="1:12" ht="21">
      <c r="A5509" s="1372">
        <v>45535</v>
      </c>
      <c r="B5509" s="1373" t="s">
        <v>2397</v>
      </c>
      <c r="C5509" s="1373" t="s">
        <v>2469</v>
      </c>
      <c r="D5509" s="1373" t="s">
        <v>2470</v>
      </c>
      <c r="E5509" s="1373" t="s">
        <v>834</v>
      </c>
      <c r="F5509" s="1373" t="s">
        <v>211</v>
      </c>
      <c r="G5509" s="1374">
        <v>0</v>
      </c>
      <c r="H5509" s="1374">
        <v>0</v>
      </c>
      <c r="I5509" s="1374">
        <v>0</v>
      </c>
      <c r="J5509" s="1374">
        <v>172287.72</v>
      </c>
      <c r="K5509" s="1374">
        <v>0</v>
      </c>
      <c r="L5509" s="1374">
        <v>172287.72</v>
      </c>
    </row>
    <row r="5510" spans="1:12" ht="21">
      <c r="A5510" s="1372">
        <v>45535</v>
      </c>
      <c r="B5510" s="1373" t="s">
        <v>2397</v>
      </c>
      <c r="C5510" s="1373" t="s">
        <v>2469</v>
      </c>
      <c r="D5510" s="1373" t="s">
        <v>2470</v>
      </c>
      <c r="E5510" s="1373" t="s">
        <v>835</v>
      </c>
      <c r="F5510" s="1373" t="s">
        <v>2268</v>
      </c>
      <c r="G5510" s="1374">
        <v>0</v>
      </c>
      <c r="H5510" s="1374">
        <v>137674.76999999999</v>
      </c>
      <c r="I5510" s="1374">
        <v>0</v>
      </c>
      <c r="J5510" s="1374">
        <v>1470152.83</v>
      </c>
      <c r="K5510" s="1374">
        <v>137674.76999999999</v>
      </c>
      <c r="L5510" s="1374">
        <v>1470152.83</v>
      </c>
    </row>
    <row r="5511" spans="1:12" ht="21">
      <c r="A5511" s="1372">
        <v>45535</v>
      </c>
      <c r="B5511" s="1373" t="s">
        <v>2397</v>
      </c>
      <c r="C5511" s="1373" t="s">
        <v>2469</v>
      </c>
      <c r="D5511" s="1373" t="s">
        <v>2470</v>
      </c>
      <c r="E5511" s="1373" t="s">
        <v>836</v>
      </c>
      <c r="F5511" s="1373" t="s">
        <v>2269</v>
      </c>
      <c r="G5511" s="1374">
        <v>0</v>
      </c>
      <c r="H5511" s="1374">
        <v>104948</v>
      </c>
      <c r="I5511" s="1374">
        <v>0</v>
      </c>
      <c r="J5511" s="1374">
        <v>402419</v>
      </c>
      <c r="K5511" s="1374">
        <v>104948</v>
      </c>
      <c r="L5511" s="1374">
        <v>402419</v>
      </c>
    </row>
    <row r="5512" spans="1:12" ht="21">
      <c r="A5512" s="1372">
        <v>45535</v>
      </c>
      <c r="B5512" s="1373" t="s">
        <v>2397</v>
      </c>
      <c r="C5512" s="1373" t="s">
        <v>2469</v>
      </c>
      <c r="D5512" s="1373" t="s">
        <v>2470</v>
      </c>
      <c r="E5512" s="1373" t="s">
        <v>837</v>
      </c>
      <c r="F5512" s="1373" t="s">
        <v>2270</v>
      </c>
      <c r="G5512" s="1374">
        <v>0</v>
      </c>
      <c r="H5512" s="1374">
        <v>0</v>
      </c>
      <c r="I5512" s="1374">
        <v>0</v>
      </c>
      <c r="J5512" s="1374">
        <v>10100</v>
      </c>
      <c r="K5512" s="1374">
        <v>0</v>
      </c>
      <c r="L5512" s="1374">
        <v>10100</v>
      </c>
    </row>
    <row r="5513" spans="1:12" ht="21">
      <c r="A5513" s="1372">
        <v>45535</v>
      </c>
      <c r="B5513" s="1373" t="s">
        <v>2397</v>
      </c>
      <c r="C5513" s="1373" t="s">
        <v>2469</v>
      </c>
      <c r="D5513" s="1373" t="s">
        <v>2470</v>
      </c>
      <c r="E5513" s="1373" t="s">
        <v>838</v>
      </c>
      <c r="F5513" s="1373" t="s">
        <v>2271</v>
      </c>
      <c r="G5513" s="1375"/>
      <c r="H5513" s="1375"/>
      <c r="I5513" s="1375"/>
      <c r="J5513" s="1375"/>
      <c r="K5513" s="1375"/>
      <c r="L5513" s="1375"/>
    </row>
    <row r="5514" spans="1:12" ht="21">
      <c r="A5514" s="1372">
        <v>45535</v>
      </c>
      <c r="B5514" s="1373" t="s">
        <v>2397</v>
      </c>
      <c r="C5514" s="1373" t="s">
        <v>2469</v>
      </c>
      <c r="D5514" s="1373" t="s">
        <v>2470</v>
      </c>
      <c r="E5514" s="1373" t="s">
        <v>1839</v>
      </c>
      <c r="F5514" s="1373" t="s">
        <v>2272</v>
      </c>
      <c r="G5514" s="1375"/>
      <c r="H5514" s="1375"/>
      <c r="I5514" s="1375"/>
      <c r="J5514" s="1375"/>
      <c r="K5514" s="1375"/>
      <c r="L5514" s="1375"/>
    </row>
    <row r="5515" spans="1:12" ht="21">
      <c r="A5515" s="1372">
        <v>45535</v>
      </c>
      <c r="B5515" s="1373" t="s">
        <v>2397</v>
      </c>
      <c r="C5515" s="1373" t="s">
        <v>2469</v>
      </c>
      <c r="D5515" s="1373" t="s">
        <v>2470</v>
      </c>
      <c r="E5515" s="1373" t="s">
        <v>1841</v>
      </c>
      <c r="F5515" s="1373" t="s">
        <v>2273</v>
      </c>
      <c r="G5515" s="1375"/>
      <c r="H5515" s="1375"/>
      <c r="I5515" s="1375"/>
      <c r="J5515" s="1375"/>
      <c r="K5515" s="1375"/>
      <c r="L5515" s="1375"/>
    </row>
    <row r="5516" spans="1:12" ht="21">
      <c r="A5516" s="1372">
        <v>45535</v>
      </c>
      <c r="B5516" s="1373" t="s">
        <v>2397</v>
      </c>
      <c r="C5516" s="1373" t="s">
        <v>2469</v>
      </c>
      <c r="D5516" s="1373" t="s">
        <v>2470</v>
      </c>
      <c r="E5516" s="1373" t="s">
        <v>839</v>
      </c>
      <c r="F5516" s="1373" t="s">
        <v>214</v>
      </c>
      <c r="G5516" s="1374">
        <v>0</v>
      </c>
      <c r="H5516" s="1374">
        <v>11601</v>
      </c>
      <c r="I5516" s="1374">
        <v>0</v>
      </c>
      <c r="J5516" s="1374">
        <v>109782</v>
      </c>
      <c r="K5516" s="1374">
        <v>11601</v>
      </c>
      <c r="L5516" s="1374">
        <v>109782</v>
      </c>
    </row>
    <row r="5517" spans="1:12" ht="21">
      <c r="A5517" s="1372">
        <v>45535</v>
      </c>
      <c r="B5517" s="1373" t="s">
        <v>2397</v>
      </c>
      <c r="C5517" s="1373" t="s">
        <v>2469</v>
      </c>
      <c r="D5517" s="1373" t="s">
        <v>2470</v>
      </c>
      <c r="E5517" s="1373" t="s">
        <v>840</v>
      </c>
      <c r="F5517" s="1373" t="s">
        <v>215</v>
      </c>
      <c r="G5517" s="1374">
        <v>0</v>
      </c>
      <c r="H5517" s="1374">
        <v>1888</v>
      </c>
      <c r="I5517" s="1374">
        <v>0</v>
      </c>
      <c r="J5517" s="1374">
        <v>67216.5</v>
      </c>
      <c r="K5517" s="1374">
        <v>1888</v>
      </c>
      <c r="L5517" s="1374">
        <v>67216.5</v>
      </c>
    </row>
    <row r="5518" spans="1:12" ht="21">
      <c r="A5518" s="1372">
        <v>45535</v>
      </c>
      <c r="B5518" s="1373" t="s">
        <v>2397</v>
      </c>
      <c r="C5518" s="1373" t="s">
        <v>2469</v>
      </c>
      <c r="D5518" s="1373" t="s">
        <v>2470</v>
      </c>
      <c r="E5518" s="1373" t="s">
        <v>841</v>
      </c>
      <c r="F5518" s="1373" t="s">
        <v>216</v>
      </c>
      <c r="G5518" s="1374">
        <v>0</v>
      </c>
      <c r="H5518" s="1374">
        <v>1288</v>
      </c>
      <c r="I5518" s="1374">
        <v>0</v>
      </c>
      <c r="J5518" s="1374">
        <v>27583.5</v>
      </c>
      <c r="K5518" s="1374">
        <v>1288</v>
      </c>
      <c r="L5518" s="1374">
        <v>27583.5</v>
      </c>
    </row>
    <row r="5519" spans="1:12" ht="21">
      <c r="A5519" s="1372">
        <v>45535</v>
      </c>
      <c r="B5519" s="1373" t="s">
        <v>2397</v>
      </c>
      <c r="C5519" s="1373" t="s">
        <v>2469</v>
      </c>
      <c r="D5519" s="1373" t="s">
        <v>2470</v>
      </c>
      <c r="E5519" s="1373" t="s">
        <v>842</v>
      </c>
      <c r="F5519" s="1373" t="s">
        <v>217</v>
      </c>
      <c r="G5519" s="1375"/>
      <c r="H5519" s="1375"/>
      <c r="I5519" s="1375"/>
      <c r="J5519" s="1375"/>
      <c r="K5519" s="1375"/>
      <c r="L5519" s="1375"/>
    </row>
    <row r="5520" spans="1:12" ht="21">
      <c r="A5520" s="1372">
        <v>45535</v>
      </c>
      <c r="B5520" s="1373" t="s">
        <v>2397</v>
      </c>
      <c r="C5520" s="1373" t="s">
        <v>2469</v>
      </c>
      <c r="D5520" s="1373" t="s">
        <v>2470</v>
      </c>
      <c r="E5520" s="1373" t="s">
        <v>843</v>
      </c>
      <c r="F5520" s="1373" t="s">
        <v>218</v>
      </c>
      <c r="G5520" s="1374">
        <v>81431.509999999995</v>
      </c>
      <c r="H5520" s="1374">
        <v>0</v>
      </c>
      <c r="I5520" s="1374">
        <v>762978.56</v>
      </c>
      <c r="J5520" s="1374">
        <v>0</v>
      </c>
      <c r="K5520" s="1374">
        <v>-81431.509999999995</v>
      </c>
      <c r="L5520" s="1374">
        <v>-762978.56</v>
      </c>
    </row>
    <row r="5521" spans="1:12" ht="21">
      <c r="A5521" s="1372">
        <v>45535</v>
      </c>
      <c r="B5521" s="1373" t="s">
        <v>2397</v>
      </c>
      <c r="C5521" s="1373" t="s">
        <v>2469</v>
      </c>
      <c r="D5521" s="1373" t="s">
        <v>2470</v>
      </c>
      <c r="E5521" s="1373" t="s">
        <v>844</v>
      </c>
      <c r="F5521" s="1373" t="s">
        <v>219</v>
      </c>
      <c r="G5521" s="1374">
        <v>75756.899999999994</v>
      </c>
      <c r="H5521" s="1374">
        <v>0</v>
      </c>
      <c r="I5521" s="1374">
        <v>145110.85</v>
      </c>
      <c r="J5521" s="1374">
        <v>0</v>
      </c>
      <c r="K5521" s="1374">
        <v>-75756.899999999994</v>
      </c>
      <c r="L5521" s="1374">
        <v>-145110.85</v>
      </c>
    </row>
    <row r="5522" spans="1:12" ht="21">
      <c r="A5522" s="1372">
        <v>45535</v>
      </c>
      <c r="B5522" s="1373" t="s">
        <v>2397</v>
      </c>
      <c r="C5522" s="1373" t="s">
        <v>2469</v>
      </c>
      <c r="D5522" s="1373" t="s">
        <v>2470</v>
      </c>
      <c r="E5522" s="1373" t="s">
        <v>845</v>
      </c>
      <c r="F5522" s="1373" t="s">
        <v>1388</v>
      </c>
      <c r="G5522" s="1375"/>
      <c r="H5522" s="1375"/>
      <c r="I5522" s="1375"/>
      <c r="J5522" s="1375"/>
      <c r="K5522" s="1375"/>
      <c r="L5522" s="1375"/>
    </row>
    <row r="5523" spans="1:12" ht="21">
      <c r="A5523" s="1372">
        <v>45535</v>
      </c>
      <c r="B5523" s="1373" t="s">
        <v>2397</v>
      </c>
      <c r="C5523" s="1373" t="s">
        <v>2469</v>
      </c>
      <c r="D5523" s="1373" t="s">
        <v>2470</v>
      </c>
      <c r="E5523" s="1373" t="s">
        <v>846</v>
      </c>
      <c r="F5523" s="1373" t="s">
        <v>1389</v>
      </c>
      <c r="G5523" s="1375"/>
      <c r="H5523" s="1375"/>
      <c r="I5523" s="1375"/>
      <c r="J5523" s="1375"/>
      <c r="K5523" s="1375"/>
      <c r="L5523" s="1375"/>
    </row>
    <row r="5524" spans="1:12" ht="21">
      <c r="A5524" s="1372">
        <v>45535</v>
      </c>
      <c r="B5524" s="1373" t="s">
        <v>2397</v>
      </c>
      <c r="C5524" s="1373" t="s">
        <v>2469</v>
      </c>
      <c r="D5524" s="1373" t="s">
        <v>2470</v>
      </c>
      <c r="E5524" s="1373" t="s">
        <v>847</v>
      </c>
      <c r="F5524" s="1373" t="s">
        <v>220</v>
      </c>
      <c r="G5524" s="1375"/>
      <c r="H5524" s="1375"/>
      <c r="I5524" s="1375"/>
      <c r="J5524" s="1375"/>
      <c r="K5524" s="1375"/>
      <c r="L5524" s="1375"/>
    </row>
    <row r="5525" spans="1:12" ht="21">
      <c r="A5525" s="1372">
        <v>45535</v>
      </c>
      <c r="B5525" s="1373" t="s">
        <v>2397</v>
      </c>
      <c r="C5525" s="1373" t="s">
        <v>2469</v>
      </c>
      <c r="D5525" s="1373" t="s">
        <v>2470</v>
      </c>
      <c r="E5525" s="1373" t="s">
        <v>848</v>
      </c>
      <c r="F5525" s="1373" t="s">
        <v>221</v>
      </c>
      <c r="G5525" s="1375"/>
      <c r="H5525" s="1375"/>
      <c r="I5525" s="1375"/>
      <c r="J5525" s="1375"/>
      <c r="K5525" s="1375"/>
      <c r="L5525" s="1375"/>
    </row>
    <row r="5526" spans="1:12" ht="21">
      <c r="A5526" s="1372">
        <v>45535</v>
      </c>
      <c r="B5526" s="1373" t="s">
        <v>2397</v>
      </c>
      <c r="C5526" s="1373" t="s">
        <v>2469</v>
      </c>
      <c r="D5526" s="1373" t="s">
        <v>2470</v>
      </c>
      <c r="E5526" s="1373" t="s">
        <v>849</v>
      </c>
      <c r="F5526" s="1373" t="s">
        <v>2274</v>
      </c>
      <c r="G5526" s="1375"/>
      <c r="H5526" s="1375"/>
      <c r="I5526" s="1375"/>
      <c r="J5526" s="1375"/>
      <c r="K5526" s="1375"/>
      <c r="L5526" s="1375"/>
    </row>
    <row r="5527" spans="1:12" ht="21">
      <c r="A5527" s="1372">
        <v>45535</v>
      </c>
      <c r="B5527" s="1373" t="s">
        <v>2397</v>
      </c>
      <c r="C5527" s="1373" t="s">
        <v>2469</v>
      </c>
      <c r="D5527" s="1373" t="s">
        <v>2470</v>
      </c>
      <c r="E5527" s="1373" t="s">
        <v>850</v>
      </c>
      <c r="F5527" s="1373" t="s">
        <v>2275</v>
      </c>
      <c r="G5527" s="1374">
        <v>0</v>
      </c>
      <c r="H5527" s="1374">
        <v>1430</v>
      </c>
      <c r="I5527" s="1374">
        <v>0</v>
      </c>
      <c r="J5527" s="1374">
        <v>21187.279999999999</v>
      </c>
      <c r="K5527" s="1374">
        <v>1430</v>
      </c>
      <c r="L5527" s="1374">
        <v>21187.279999999999</v>
      </c>
    </row>
    <row r="5528" spans="1:12" ht="21">
      <c r="A5528" s="1372">
        <v>45535</v>
      </c>
      <c r="B5528" s="1373" t="s">
        <v>2397</v>
      </c>
      <c r="C5528" s="1373" t="s">
        <v>2469</v>
      </c>
      <c r="D5528" s="1373" t="s">
        <v>2470</v>
      </c>
      <c r="E5528" s="1373" t="s">
        <v>851</v>
      </c>
      <c r="F5528" s="1373" t="s">
        <v>2276</v>
      </c>
      <c r="G5528" s="1375"/>
      <c r="H5528" s="1375"/>
      <c r="I5528" s="1375"/>
      <c r="J5528" s="1375"/>
      <c r="K5528" s="1375"/>
      <c r="L5528" s="1375"/>
    </row>
    <row r="5529" spans="1:12" ht="21">
      <c r="A5529" s="1372">
        <v>45535</v>
      </c>
      <c r="B5529" s="1373" t="s">
        <v>2397</v>
      </c>
      <c r="C5529" s="1373" t="s">
        <v>2469</v>
      </c>
      <c r="D5529" s="1373" t="s">
        <v>2470</v>
      </c>
      <c r="E5529" s="1373" t="s">
        <v>852</v>
      </c>
      <c r="F5529" s="1373" t="s">
        <v>222</v>
      </c>
      <c r="G5529" s="1375"/>
      <c r="H5529" s="1375"/>
      <c r="I5529" s="1375"/>
      <c r="J5529" s="1375"/>
      <c r="K5529" s="1375"/>
      <c r="L5529" s="1375"/>
    </row>
    <row r="5530" spans="1:12" ht="21">
      <c r="A5530" s="1372">
        <v>45535</v>
      </c>
      <c r="B5530" s="1373" t="s">
        <v>2397</v>
      </c>
      <c r="C5530" s="1373" t="s">
        <v>2469</v>
      </c>
      <c r="D5530" s="1373" t="s">
        <v>2470</v>
      </c>
      <c r="E5530" s="1373" t="s">
        <v>853</v>
      </c>
      <c r="F5530" s="1373" t="s">
        <v>223</v>
      </c>
      <c r="G5530" s="1375"/>
      <c r="H5530" s="1375"/>
      <c r="I5530" s="1375"/>
      <c r="J5530" s="1375"/>
      <c r="K5530" s="1375"/>
      <c r="L5530" s="1375"/>
    </row>
    <row r="5531" spans="1:12" ht="21">
      <c r="A5531" s="1372">
        <v>45535</v>
      </c>
      <c r="B5531" s="1373" t="s">
        <v>2397</v>
      </c>
      <c r="C5531" s="1373" t="s">
        <v>2469</v>
      </c>
      <c r="D5531" s="1373" t="s">
        <v>2470</v>
      </c>
      <c r="E5531" s="1373" t="s">
        <v>854</v>
      </c>
      <c r="F5531" s="1373" t="s">
        <v>2277</v>
      </c>
      <c r="G5531" s="1375"/>
      <c r="H5531" s="1375"/>
      <c r="I5531" s="1375"/>
      <c r="J5531" s="1375"/>
      <c r="K5531" s="1375"/>
      <c r="L5531" s="1375"/>
    </row>
    <row r="5532" spans="1:12" ht="21">
      <c r="A5532" s="1372">
        <v>45535</v>
      </c>
      <c r="B5532" s="1373" t="s">
        <v>2397</v>
      </c>
      <c r="C5532" s="1373" t="s">
        <v>2469</v>
      </c>
      <c r="D5532" s="1373" t="s">
        <v>2470</v>
      </c>
      <c r="E5532" s="1373" t="s">
        <v>855</v>
      </c>
      <c r="F5532" s="1373" t="s">
        <v>2278</v>
      </c>
      <c r="G5532" s="1375"/>
      <c r="H5532" s="1375"/>
      <c r="I5532" s="1375"/>
      <c r="J5532" s="1375"/>
      <c r="K5532" s="1375"/>
      <c r="L5532" s="1375"/>
    </row>
    <row r="5533" spans="1:12" ht="21">
      <c r="A5533" s="1372">
        <v>45535</v>
      </c>
      <c r="B5533" s="1373" t="s">
        <v>2397</v>
      </c>
      <c r="C5533" s="1373" t="s">
        <v>2469</v>
      </c>
      <c r="D5533" s="1373" t="s">
        <v>2470</v>
      </c>
      <c r="E5533" s="1373" t="s">
        <v>856</v>
      </c>
      <c r="F5533" s="1373" t="s">
        <v>2279</v>
      </c>
      <c r="G5533" s="1375"/>
      <c r="H5533" s="1375"/>
      <c r="I5533" s="1375"/>
      <c r="J5533" s="1375"/>
      <c r="K5533" s="1375"/>
      <c r="L5533" s="1375"/>
    </row>
    <row r="5534" spans="1:12" ht="21">
      <c r="A5534" s="1372">
        <v>45535</v>
      </c>
      <c r="B5534" s="1373" t="s">
        <v>2397</v>
      </c>
      <c r="C5534" s="1373" t="s">
        <v>2469</v>
      </c>
      <c r="D5534" s="1373" t="s">
        <v>2470</v>
      </c>
      <c r="E5534" s="1373" t="s">
        <v>857</v>
      </c>
      <c r="F5534" s="1373" t="s">
        <v>2280</v>
      </c>
      <c r="G5534" s="1375"/>
      <c r="H5534" s="1375"/>
      <c r="I5534" s="1375"/>
      <c r="J5534" s="1375"/>
      <c r="K5534" s="1375"/>
      <c r="L5534" s="1375"/>
    </row>
    <row r="5535" spans="1:12" ht="21">
      <c r="A5535" s="1372">
        <v>45535</v>
      </c>
      <c r="B5535" s="1373" t="s">
        <v>2397</v>
      </c>
      <c r="C5535" s="1373" t="s">
        <v>2469</v>
      </c>
      <c r="D5535" s="1373" t="s">
        <v>2470</v>
      </c>
      <c r="E5535" s="1373" t="s">
        <v>858</v>
      </c>
      <c r="F5535" s="1373" t="s">
        <v>2281</v>
      </c>
      <c r="G5535" s="1375"/>
      <c r="H5535" s="1375"/>
      <c r="I5535" s="1375"/>
      <c r="J5535" s="1375"/>
      <c r="K5535" s="1375"/>
      <c r="L5535" s="1375"/>
    </row>
    <row r="5536" spans="1:12" ht="21">
      <c r="A5536" s="1372">
        <v>45535</v>
      </c>
      <c r="B5536" s="1373" t="s">
        <v>2397</v>
      </c>
      <c r="C5536" s="1373" t="s">
        <v>2469</v>
      </c>
      <c r="D5536" s="1373" t="s">
        <v>2470</v>
      </c>
      <c r="E5536" s="1373" t="s">
        <v>859</v>
      </c>
      <c r="F5536" s="1373" t="s">
        <v>2282</v>
      </c>
      <c r="G5536" s="1375"/>
      <c r="H5536" s="1375"/>
      <c r="I5536" s="1375"/>
      <c r="J5536" s="1375"/>
      <c r="K5536" s="1375"/>
      <c r="L5536" s="1375"/>
    </row>
    <row r="5537" spans="1:12" ht="42">
      <c r="A5537" s="1372">
        <v>45535</v>
      </c>
      <c r="B5537" s="1373" t="s">
        <v>2397</v>
      </c>
      <c r="C5537" s="1373" t="s">
        <v>2469</v>
      </c>
      <c r="D5537" s="1373" t="s">
        <v>2470</v>
      </c>
      <c r="E5537" s="1373" t="s">
        <v>860</v>
      </c>
      <c r="F5537" s="1373" t="s">
        <v>2283</v>
      </c>
      <c r="G5537" s="1375"/>
      <c r="H5537" s="1375"/>
      <c r="I5537" s="1375"/>
      <c r="J5537" s="1375"/>
      <c r="K5537" s="1375"/>
      <c r="L5537" s="1375"/>
    </row>
    <row r="5538" spans="1:12" ht="21">
      <c r="A5538" s="1372">
        <v>45535</v>
      </c>
      <c r="B5538" s="1373" t="s">
        <v>2397</v>
      </c>
      <c r="C5538" s="1373" t="s">
        <v>2469</v>
      </c>
      <c r="D5538" s="1373" t="s">
        <v>2470</v>
      </c>
      <c r="E5538" s="1373" t="s">
        <v>861</v>
      </c>
      <c r="F5538" s="1373" t="s">
        <v>2284</v>
      </c>
      <c r="G5538" s="1374">
        <v>0</v>
      </c>
      <c r="H5538" s="1374">
        <v>0</v>
      </c>
      <c r="I5538" s="1374">
        <v>0</v>
      </c>
      <c r="J5538" s="1374">
        <v>3510</v>
      </c>
      <c r="K5538" s="1374">
        <v>0</v>
      </c>
      <c r="L5538" s="1374">
        <v>3510</v>
      </c>
    </row>
    <row r="5539" spans="1:12" ht="21">
      <c r="A5539" s="1372">
        <v>45535</v>
      </c>
      <c r="B5539" s="1373" t="s">
        <v>2397</v>
      </c>
      <c r="C5539" s="1373" t="s">
        <v>2469</v>
      </c>
      <c r="D5539" s="1373" t="s">
        <v>2470</v>
      </c>
      <c r="E5539" s="1373" t="s">
        <v>862</v>
      </c>
      <c r="F5539" s="1373" t="s">
        <v>2285</v>
      </c>
      <c r="G5539" s="1375"/>
      <c r="H5539" s="1375"/>
      <c r="I5539" s="1375"/>
      <c r="J5539" s="1375"/>
      <c r="K5539" s="1375"/>
      <c r="L5539" s="1375"/>
    </row>
    <row r="5540" spans="1:12" ht="21">
      <c r="A5540" s="1372">
        <v>45535</v>
      </c>
      <c r="B5540" s="1373" t="s">
        <v>2397</v>
      </c>
      <c r="C5540" s="1373" t="s">
        <v>2469</v>
      </c>
      <c r="D5540" s="1373" t="s">
        <v>2470</v>
      </c>
      <c r="E5540" s="1373" t="s">
        <v>863</v>
      </c>
      <c r="F5540" s="1373" t="s">
        <v>2286</v>
      </c>
      <c r="G5540" s="1375"/>
      <c r="H5540" s="1375"/>
      <c r="I5540" s="1375"/>
      <c r="J5540" s="1375"/>
      <c r="K5540" s="1375"/>
      <c r="L5540" s="1375"/>
    </row>
    <row r="5541" spans="1:12" ht="42">
      <c r="A5541" s="1372">
        <v>45535</v>
      </c>
      <c r="B5541" s="1373" t="s">
        <v>2397</v>
      </c>
      <c r="C5541" s="1373" t="s">
        <v>2469</v>
      </c>
      <c r="D5541" s="1373" t="s">
        <v>2470</v>
      </c>
      <c r="E5541" s="1373" t="s">
        <v>864</v>
      </c>
      <c r="F5541" s="1373" t="s">
        <v>2287</v>
      </c>
      <c r="G5541" s="1375"/>
      <c r="H5541" s="1375"/>
      <c r="I5541" s="1375"/>
      <c r="J5541" s="1375"/>
      <c r="K5541" s="1375"/>
      <c r="L5541" s="1375"/>
    </row>
    <row r="5542" spans="1:12" ht="21">
      <c r="A5542" s="1372">
        <v>45535</v>
      </c>
      <c r="B5542" s="1373" t="s">
        <v>2397</v>
      </c>
      <c r="C5542" s="1373" t="s">
        <v>2469</v>
      </c>
      <c r="D5542" s="1373" t="s">
        <v>2470</v>
      </c>
      <c r="E5542" s="1373" t="s">
        <v>865</v>
      </c>
      <c r="F5542" s="1373" t="s">
        <v>224</v>
      </c>
      <c r="G5542" s="1374">
        <v>0</v>
      </c>
      <c r="H5542" s="1374">
        <v>0</v>
      </c>
      <c r="I5542" s="1374">
        <v>0</v>
      </c>
      <c r="J5542" s="1374">
        <v>1865</v>
      </c>
      <c r="K5542" s="1374">
        <v>0</v>
      </c>
      <c r="L5542" s="1374">
        <v>1865</v>
      </c>
    </row>
    <row r="5543" spans="1:12" ht="21">
      <c r="A5543" s="1372">
        <v>45535</v>
      </c>
      <c r="B5543" s="1373" t="s">
        <v>2397</v>
      </c>
      <c r="C5543" s="1373" t="s">
        <v>2469</v>
      </c>
      <c r="D5543" s="1373" t="s">
        <v>2470</v>
      </c>
      <c r="E5543" s="1373" t="s">
        <v>866</v>
      </c>
      <c r="F5543" s="1373" t="s">
        <v>1259</v>
      </c>
      <c r="G5543" s="1374">
        <v>0</v>
      </c>
      <c r="H5543" s="1374">
        <v>0</v>
      </c>
      <c r="I5543" s="1374">
        <v>0</v>
      </c>
      <c r="J5543" s="1374">
        <v>5540</v>
      </c>
      <c r="K5543" s="1374">
        <v>0</v>
      </c>
      <c r="L5543" s="1374">
        <v>5540</v>
      </c>
    </row>
    <row r="5544" spans="1:12" ht="42">
      <c r="A5544" s="1372">
        <v>45535</v>
      </c>
      <c r="B5544" s="1373" t="s">
        <v>2397</v>
      </c>
      <c r="C5544" s="1373" t="s">
        <v>2469</v>
      </c>
      <c r="D5544" s="1373" t="s">
        <v>2470</v>
      </c>
      <c r="E5544" s="1373" t="s">
        <v>867</v>
      </c>
      <c r="F5544" s="1373" t="s">
        <v>416</v>
      </c>
      <c r="G5544" s="1375"/>
      <c r="H5544" s="1375"/>
      <c r="I5544" s="1375"/>
      <c r="J5544" s="1375"/>
      <c r="K5544" s="1375"/>
      <c r="L5544" s="1375"/>
    </row>
    <row r="5545" spans="1:12" ht="21">
      <c r="A5545" s="1372">
        <v>45535</v>
      </c>
      <c r="B5545" s="1373" t="s">
        <v>2397</v>
      </c>
      <c r="C5545" s="1373" t="s">
        <v>2469</v>
      </c>
      <c r="D5545" s="1373" t="s">
        <v>2470</v>
      </c>
      <c r="E5545" s="1373" t="s">
        <v>868</v>
      </c>
      <c r="F5545" s="1373" t="s">
        <v>225</v>
      </c>
      <c r="G5545" s="1375"/>
      <c r="H5545" s="1375"/>
      <c r="I5545" s="1375"/>
      <c r="J5545" s="1375"/>
      <c r="K5545" s="1375"/>
      <c r="L5545" s="1375"/>
    </row>
    <row r="5546" spans="1:12" ht="21">
      <c r="A5546" s="1372">
        <v>45535</v>
      </c>
      <c r="B5546" s="1373" t="s">
        <v>2397</v>
      </c>
      <c r="C5546" s="1373" t="s">
        <v>2469</v>
      </c>
      <c r="D5546" s="1373" t="s">
        <v>2470</v>
      </c>
      <c r="E5546" s="1373" t="s">
        <v>869</v>
      </c>
      <c r="F5546" s="1373" t="s">
        <v>226</v>
      </c>
      <c r="G5546" s="1375"/>
      <c r="H5546" s="1375"/>
      <c r="I5546" s="1375"/>
      <c r="J5546" s="1375"/>
      <c r="K5546" s="1375"/>
      <c r="L5546" s="1375"/>
    </row>
    <row r="5547" spans="1:12" ht="21">
      <c r="A5547" s="1372">
        <v>45535</v>
      </c>
      <c r="B5547" s="1373" t="s">
        <v>2397</v>
      </c>
      <c r="C5547" s="1373" t="s">
        <v>2469</v>
      </c>
      <c r="D5547" s="1373" t="s">
        <v>2470</v>
      </c>
      <c r="E5547" s="1373" t="s">
        <v>870</v>
      </c>
      <c r="F5547" s="1373" t="s">
        <v>227</v>
      </c>
      <c r="G5547" s="1375"/>
      <c r="H5547" s="1375"/>
      <c r="I5547" s="1375"/>
      <c r="J5547" s="1375"/>
      <c r="K5547" s="1375"/>
      <c r="L5547" s="1375"/>
    </row>
    <row r="5548" spans="1:12" ht="21">
      <c r="A5548" s="1372">
        <v>45535</v>
      </c>
      <c r="B5548" s="1373" t="s">
        <v>2397</v>
      </c>
      <c r="C5548" s="1373" t="s">
        <v>2469</v>
      </c>
      <c r="D5548" s="1373" t="s">
        <v>2470</v>
      </c>
      <c r="E5548" s="1373" t="s">
        <v>871</v>
      </c>
      <c r="F5548" s="1373" t="s">
        <v>2288</v>
      </c>
      <c r="G5548" s="1375"/>
      <c r="H5548" s="1375"/>
      <c r="I5548" s="1375"/>
      <c r="J5548" s="1375"/>
      <c r="K5548" s="1375"/>
      <c r="L5548" s="1375"/>
    </row>
    <row r="5549" spans="1:12" ht="21">
      <c r="A5549" s="1372">
        <v>45535</v>
      </c>
      <c r="B5549" s="1373" t="s">
        <v>2397</v>
      </c>
      <c r="C5549" s="1373" t="s">
        <v>2469</v>
      </c>
      <c r="D5549" s="1373" t="s">
        <v>2470</v>
      </c>
      <c r="E5549" s="1373" t="s">
        <v>872</v>
      </c>
      <c r="F5549" s="1373" t="s">
        <v>1261</v>
      </c>
      <c r="G5549" s="1375"/>
      <c r="H5549" s="1375"/>
      <c r="I5549" s="1375"/>
      <c r="J5549" s="1375"/>
      <c r="K5549" s="1375"/>
      <c r="L5549" s="1375"/>
    </row>
    <row r="5550" spans="1:12" ht="21">
      <c r="A5550" s="1372">
        <v>45535</v>
      </c>
      <c r="B5550" s="1373" t="s">
        <v>2397</v>
      </c>
      <c r="C5550" s="1373" t="s">
        <v>2469</v>
      </c>
      <c r="D5550" s="1373" t="s">
        <v>2470</v>
      </c>
      <c r="E5550" s="1373" t="s">
        <v>873</v>
      </c>
      <c r="F5550" s="1373" t="s">
        <v>228</v>
      </c>
      <c r="G5550" s="1375"/>
      <c r="H5550" s="1375"/>
      <c r="I5550" s="1375"/>
      <c r="J5550" s="1375"/>
      <c r="K5550" s="1375"/>
      <c r="L5550" s="1375"/>
    </row>
    <row r="5551" spans="1:12" ht="21">
      <c r="A5551" s="1372">
        <v>45535</v>
      </c>
      <c r="B5551" s="1373" t="s">
        <v>2397</v>
      </c>
      <c r="C5551" s="1373" t="s">
        <v>2469</v>
      </c>
      <c r="D5551" s="1373" t="s">
        <v>2470</v>
      </c>
      <c r="E5551" s="1373" t="s">
        <v>874</v>
      </c>
      <c r="F5551" s="1373" t="s">
        <v>229</v>
      </c>
      <c r="G5551" s="1375"/>
      <c r="H5551" s="1375"/>
      <c r="I5551" s="1375"/>
      <c r="J5551" s="1375"/>
      <c r="K5551" s="1375"/>
      <c r="L5551" s="1375"/>
    </row>
    <row r="5552" spans="1:12" ht="21">
      <c r="A5552" s="1372">
        <v>45535</v>
      </c>
      <c r="B5552" s="1373" t="s">
        <v>2397</v>
      </c>
      <c r="C5552" s="1373" t="s">
        <v>2469</v>
      </c>
      <c r="D5552" s="1373" t="s">
        <v>2470</v>
      </c>
      <c r="E5552" s="1373" t="s">
        <v>875</v>
      </c>
      <c r="F5552" s="1373" t="s">
        <v>230</v>
      </c>
      <c r="G5552" s="1375"/>
      <c r="H5552" s="1375"/>
      <c r="I5552" s="1375"/>
      <c r="J5552" s="1375"/>
      <c r="K5552" s="1375"/>
      <c r="L5552" s="1375"/>
    </row>
    <row r="5553" spans="1:12" ht="21">
      <c r="A5553" s="1372">
        <v>45535</v>
      </c>
      <c r="B5553" s="1373" t="s">
        <v>2397</v>
      </c>
      <c r="C5553" s="1373" t="s">
        <v>2469</v>
      </c>
      <c r="D5553" s="1373" t="s">
        <v>2470</v>
      </c>
      <c r="E5553" s="1373" t="s">
        <v>876</v>
      </c>
      <c r="F5553" s="1373" t="s">
        <v>231</v>
      </c>
      <c r="G5553" s="1375"/>
      <c r="H5553" s="1375"/>
      <c r="I5553" s="1375"/>
      <c r="J5553" s="1375"/>
      <c r="K5553" s="1375"/>
      <c r="L5553" s="1375"/>
    </row>
    <row r="5554" spans="1:12" ht="21">
      <c r="A5554" s="1372">
        <v>45535</v>
      </c>
      <c r="B5554" s="1373" t="s">
        <v>2397</v>
      </c>
      <c r="C5554" s="1373" t="s">
        <v>2469</v>
      </c>
      <c r="D5554" s="1373" t="s">
        <v>2470</v>
      </c>
      <c r="E5554" s="1373" t="s">
        <v>877</v>
      </c>
      <c r="F5554" s="1373" t="s">
        <v>232</v>
      </c>
      <c r="G5554" s="1374">
        <v>0</v>
      </c>
      <c r="H5554" s="1374">
        <v>0</v>
      </c>
      <c r="I5554" s="1374">
        <v>0</v>
      </c>
      <c r="J5554" s="1374">
        <v>69300</v>
      </c>
      <c r="K5554" s="1374">
        <v>0</v>
      </c>
      <c r="L5554" s="1374">
        <v>69300</v>
      </c>
    </row>
    <row r="5555" spans="1:12" ht="21">
      <c r="A5555" s="1372">
        <v>45535</v>
      </c>
      <c r="B5555" s="1373" t="s">
        <v>2397</v>
      </c>
      <c r="C5555" s="1373" t="s">
        <v>2469</v>
      </c>
      <c r="D5555" s="1373" t="s">
        <v>2470</v>
      </c>
      <c r="E5555" s="1373" t="s">
        <v>878</v>
      </c>
      <c r="F5555" s="1373" t="s">
        <v>2153</v>
      </c>
      <c r="G5555" s="1375"/>
      <c r="H5555" s="1375"/>
      <c r="I5555" s="1375"/>
      <c r="J5555" s="1375"/>
      <c r="K5555" s="1375"/>
      <c r="L5555" s="1375"/>
    </row>
    <row r="5556" spans="1:12" ht="21">
      <c r="A5556" s="1372">
        <v>45535</v>
      </c>
      <c r="B5556" s="1373" t="s">
        <v>2397</v>
      </c>
      <c r="C5556" s="1373" t="s">
        <v>2469</v>
      </c>
      <c r="D5556" s="1373" t="s">
        <v>2470</v>
      </c>
      <c r="E5556" s="1373" t="s">
        <v>879</v>
      </c>
      <c r="F5556" s="1373" t="s">
        <v>233</v>
      </c>
      <c r="G5556" s="1375"/>
      <c r="H5556" s="1375"/>
      <c r="I5556" s="1375"/>
      <c r="J5556" s="1375"/>
      <c r="K5556" s="1375"/>
      <c r="L5556" s="1375"/>
    </row>
    <row r="5557" spans="1:12" ht="21">
      <c r="A5557" s="1372">
        <v>45535</v>
      </c>
      <c r="B5557" s="1373" t="s">
        <v>2397</v>
      </c>
      <c r="C5557" s="1373" t="s">
        <v>2469</v>
      </c>
      <c r="D5557" s="1373" t="s">
        <v>2470</v>
      </c>
      <c r="E5557" s="1373" t="s">
        <v>880</v>
      </c>
      <c r="F5557" s="1373" t="s">
        <v>234</v>
      </c>
      <c r="G5557" s="1375"/>
      <c r="H5557" s="1375"/>
      <c r="I5557" s="1375"/>
      <c r="J5557" s="1375"/>
      <c r="K5557" s="1375"/>
      <c r="L5557" s="1375"/>
    </row>
    <row r="5558" spans="1:12" ht="21">
      <c r="A5558" s="1372">
        <v>45535</v>
      </c>
      <c r="B5558" s="1373" t="s">
        <v>2397</v>
      </c>
      <c r="C5558" s="1373" t="s">
        <v>2469</v>
      </c>
      <c r="D5558" s="1373" t="s">
        <v>2470</v>
      </c>
      <c r="E5558" s="1373" t="s">
        <v>881</v>
      </c>
      <c r="F5558" s="1373" t="s">
        <v>1263</v>
      </c>
      <c r="G5558" s="1374">
        <v>235</v>
      </c>
      <c r="H5558" s="1374">
        <v>6742</v>
      </c>
      <c r="I5558" s="1374">
        <v>0</v>
      </c>
      <c r="J5558" s="1374">
        <v>679424.1</v>
      </c>
      <c r="K5558" s="1374">
        <v>6507</v>
      </c>
      <c r="L5558" s="1374">
        <v>679424.1</v>
      </c>
    </row>
    <row r="5559" spans="1:12" ht="21">
      <c r="A5559" s="1372">
        <v>45535</v>
      </c>
      <c r="B5559" s="1373" t="s">
        <v>2397</v>
      </c>
      <c r="C5559" s="1373" t="s">
        <v>2469</v>
      </c>
      <c r="D5559" s="1373" t="s">
        <v>2470</v>
      </c>
      <c r="E5559" s="1373" t="s">
        <v>882</v>
      </c>
      <c r="F5559" s="1373" t="s">
        <v>1264</v>
      </c>
      <c r="G5559" s="1374">
        <v>0</v>
      </c>
      <c r="H5559" s="1374">
        <v>0</v>
      </c>
      <c r="I5559" s="1374">
        <v>0</v>
      </c>
      <c r="J5559" s="1374">
        <v>2500</v>
      </c>
      <c r="K5559" s="1374">
        <v>0</v>
      </c>
      <c r="L5559" s="1374">
        <v>2500</v>
      </c>
    </row>
    <row r="5560" spans="1:12" ht="21">
      <c r="A5560" s="1372">
        <v>45535</v>
      </c>
      <c r="B5560" s="1373" t="s">
        <v>2397</v>
      </c>
      <c r="C5560" s="1373" t="s">
        <v>2469</v>
      </c>
      <c r="D5560" s="1373" t="s">
        <v>2470</v>
      </c>
      <c r="E5560" s="1373" t="s">
        <v>883</v>
      </c>
      <c r="F5560" s="1373" t="s">
        <v>235</v>
      </c>
      <c r="G5560" s="1375"/>
      <c r="H5560" s="1375"/>
      <c r="I5560" s="1375"/>
      <c r="J5560" s="1375"/>
      <c r="K5560" s="1375"/>
      <c r="L5560" s="1375"/>
    </row>
    <row r="5561" spans="1:12" ht="21">
      <c r="A5561" s="1372">
        <v>45535</v>
      </c>
      <c r="B5561" s="1373" t="s">
        <v>2397</v>
      </c>
      <c r="C5561" s="1373" t="s">
        <v>2469</v>
      </c>
      <c r="D5561" s="1373" t="s">
        <v>2470</v>
      </c>
      <c r="E5561" s="1373" t="s">
        <v>884</v>
      </c>
      <c r="F5561" s="1373" t="s">
        <v>236</v>
      </c>
      <c r="G5561" s="1374">
        <v>0</v>
      </c>
      <c r="H5561" s="1374">
        <v>33.369999999999997</v>
      </c>
      <c r="I5561" s="1374">
        <v>0</v>
      </c>
      <c r="J5561" s="1374">
        <v>88024.3</v>
      </c>
      <c r="K5561" s="1374">
        <v>33.369999999999997</v>
      </c>
      <c r="L5561" s="1374">
        <v>88024.3</v>
      </c>
    </row>
    <row r="5562" spans="1:12" ht="21">
      <c r="A5562" s="1372">
        <v>45535</v>
      </c>
      <c r="B5562" s="1373" t="s">
        <v>2397</v>
      </c>
      <c r="C5562" s="1373" t="s">
        <v>2469</v>
      </c>
      <c r="D5562" s="1373" t="s">
        <v>2470</v>
      </c>
      <c r="E5562" s="1373" t="s">
        <v>885</v>
      </c>
      <c r="F5562" s="1373" t="s">
        <v>183</v>
      </c>
      <c r="G5562" s="1375"/>
      <c r="H5562" s="1375"/>
      <c r="I5562" s="1375"/>
      <c r="J5562" s="1375"/>
      <c r="K5562" s="1375"/>
      <c r="L5562" s="1375"/>
    </row>
    <row r="5563" spans="1:12" ht="21">
      <c r="A5563" s="1372">
        <v>45535</v>
      </c>
      <c r="B5563" s="1373" t="s">
        <v>2397</v>
      </c>
      <c r="C5563" s="1373" t="s">
        <v>2469</v>
      </c>
      <c r="D5563" s="1373" t="s">
        <v>2470</v>
      </c>
      <c r="E5563" s="1373" t="s">
        <v>886</v>
      </c>
      <c r="F5563" s="1373" t="s">
        <v>184</v>
      </c>
      <c r="G5563" s="1375"/>
      <c r="H5563" s="1375"/>
      <c r="I5563" s="1375"/>
      <c r="J5563" s="1375"/>
      <c r="K5563" s="1375"/>
      <c r="L5563" s="1375"/>
    </row>
    <row r="5564" spans="1:12" ht="21">
      <c r="A5564" s="1372">
        <v>45535</v>
      </c>
      <c r="B5564" s="1373" t="s">
        <v>2397</v>
      </c>
      <c r="C5564" s="1373" t="s">
        <v>2469</v>
      </c>
      <c r="D5564" s="1373" t="s">
        <v>2470</v>
      </c>
      <c r="E5564" s="1373" t="s">
        <v>887</v>
      </c>
      <c r="F5564" s="1373" t="s">
        <v>237</v>
      </c>
      <c r="G5564" s="1375"/>
      <c r="H5564" s="1375"/>
      <c r="I5564" s="1375"/>
      <c r="J5564" s="1375"/>
      <c r="K5564" s="1375"/>
      <c r="L5564" s="1375"/>
    </row>
    <row r="5565" spans="1:12" ht="21">
      <c r="A5565" s="1372">
        <v>45535</v>
      </c>
      <c r="B5565" s="1373" t="s">
        <v>2397</v>
      </c>
      <c r="C5565" s="1373" t="s">
        <v>2469</v>
      </c>
      <c r="D5565" s="1373" t="s">
        <v>2470</v>
      </c>
      <c r="E5565" s="1373" t="s">
        <v>888</v>
      </c>
      <c r="F5565" s="1373" t="s">
        <v>238</v>
      </c>
      <c r="G5565" s="1374">
        <v>0</v>
      </c>
      <c r="H5565" s="1374">
        <v>2926657</v>
      </c>
      <c r="I5565" s="1374">
        <v>0</v>
      </c>
      <c r="J5565" s="1374">
        <v>33175234.079999998</v>
      </c>
      <c r="K5565" s="1374">
        <v>2926657</v>
      </c>
      <c r="L5565" s="1374">
        <v>33175234.079999998</v>
      </c>
    </row>
    <row r="5566" spans="1:12" ht="21">
      <c r="A5566" s="1372">
        <v>45535</v>
      </c>
      <c r="B5566" s="1373" t="s">
        <v>2397</v>
      </c>
      <c r="C5566" s="1373" t="s">
        <v>2469</v>
      </c>
      <c r="D5566" s="1373" t="s">
        <v>2470</v>
      </c>
      <c r="E5566" s="1373" t="s">
        <v>889</v>
      </c>
      <c r="F5566" s="1373" t="s">
        <v>239</v>
      </c>
      <c r="G5566" s="1375"/>
      <c r="H5566" s="1375"/>
      <c r="I5566" s="1375"/>
      <c r="J5566" s="1375"/>
      <c r="K5566" s="1375"/>
      <c r="L5566" s="1375"/>
    </row>
    <row r="5567" spans="1:12" ht="21">
      <c r="A5567" s="1372">
        <v>45535</v>
      </c>
      <c r="B5567" s="1373" t="s">
        <v>2397</v>
      </c>
      <c r="C5567" s="1373" t="s">
        <v>2469</v>
      </c>
      <c r="D5567" s="1373" t="s">
        <v>2470</v>
      </c>
      <c r="E5567" s="1373" t="s">
        <v>890</v>
      </c>
      <c r="F5567" s="1373" t="s">
        <v>240</v>
      </c>
      <c r="G5567" s="1374">
        <v>0</v>
      </c>
      <c r="H5567" s="1374">
        <v>0</v>
      </c>
      <c r="I5567" s="1374">
        <v>0</v>
      </c>
      <c r="J5567" s="1374">
        <v>6160.8</v>
      </c>
      <c r="K5567" s="1374">
        <v>0</v>
      </c>
      <c r="L5567" s="1374">
        <v>6160.8</v>
      </c>
    </row>
    <row r="5568" spans="1:12" ht="21">
      <c r="A5568" s="1372">
        <v>45535</v>
      </c>
      <c r="B5568" s="1373" t="s">
        <v>2397</v>
      </c>
      <c r="C5568" s="1373" t="s">
        <v>2469</v>
      </c>
      <c r="D5568" s="1373" t="s">
        <v>2470</v>
      </c>
      <c r="E5568" s="1373" t="s">
        <v>891</v>
      </c>
      <c r="F5568" s="1373" t="s">
        <v>241</v>
      </c>
      <c r="G5568" s="1375"/>
      <c r="H5568" s="1375"/>
      <c r="I5568" s="1375"/>
      <c r="J5568" s="1375"/>
      <c r="K5568" s="1375"/>
      <c r="L5568" s="1375"/>
    </row>
    <row r="5569" spans="1:12" ht="21">
      <c r="A5569" s="1372">
        <v>45535</v>
      </c>
      <c r="B5569" s="1373" t="s">
        <v>2397</v>
      </c>
      <c r="C5569" s="1373" t="s">
        <v>2469</v>
      </c>
      <c r="D5569" s="1373" t="s">
        <v>2470</v>
      </c>
      <c r="E5569" s="1373" t="s">
        <v>892</v>
      </c>
      <c r="F5569" s="1373" t="s">
        <v>242</v>
      </c>
      <c r="G5569" s="1375"/>
      <c r="H5569" s="1375"/>
      <c r="I5569" s="1375"/>
      <c r="J5569" s="1375"/>
      <c r="K5569" s="1375"/>
      <c r="L5569" s="1375"/>
    </row>
    <row r="5570" spans="1:12" ht="21">
      <c r="A5570" s="1372">
        <v>45535</v>
      </c>
      <c r="B5570" s="1373" t="s">
        <v>2397</v>
      </c>
      <c r="C5570" s="1373" t="s">
        <v>2469</v>
      </c>
      <c r="D5570" s="1373" t="s">
        <v>2470</v>
      </c>
      <c r="E5570" s="1373" t="s">
        <v>893</v>
      </c>
      <c r="F5570" s="1373" t="s">
        <v>243</v>
      </c>
      <c r="G5570" s="1374">
        <v>0</v>
      </c>
      <c r="H5570" s="1374">
        <v>121654.7</v>
      </c>
      <c r="I5570" s="1374">
        <v>0</v>
      </c>
      <c r="J5570" s="1374">
        <v>1367613.85</v>
      </c>
      <c r="K5570" s="1374">
        <v>121654.7</v>
      </c>
      <c r="L5570" s="1374">
        <v>1367613.85</v>
      </c>
    </row>
    <row r="5571" spans="1:12" ht="21">
      <c r="A5571" s="1372">
        <v>45535</v>
      </c>
      <c r="B5571" s="1373" t="s">
        <v>2397</v>
      </c>
      <c r="C5571" s="1373" t="s">
        <v>2469</v>
      </c>
      <c r="D5571" s="1373" t="s">
        <v>2470</v>
      </c>
      <c r="E5571" s="1373" t="s">
        <v>894</v>
      </c>
      <c r="F5571" s="1373" t="s">
        <v>244</v>
      </c>
      <c r="G5571" s="1375"/>
      <c r="H5571" s="1375"/>
      <c r="I5571" s="1375"/>
      <c r="J5571" s="1375"/>
      <c r="K5571" s="1375"/>
      <c r="L5571" s="1375"/>
    </row>
    <row r="5572" spans="1:12" ht="21">
      <c r="A5572" s="1372">
        <v>45535</v>
      </c>
      <c r="B5572" s="1373" t="s">
        <v>2397</v>
      </c>
      <c r="C5572" s="1373" t="s">
        <v>2469</v>
      </c>
      <c r="D5572" s="1373" t="s">
        <v>2470</v>
      </c>
      <c r="E5572" s="1373" t="s">
        <v>1843</v>
      </c>
      <c r="F5572" s="1373" t="s">
        <v>2289</v>
      </c>
      <c r="G5572" s="1375"/>
      <c r="H5572" s="1375"/>
      <c r="I5572" s="1375"/>
      <c r="J5572" s="1375"/>
      <c r="K5572" s="1375"/>
      <c r="L5572" s="1375"/>
    </row>
    <row r="5573" spans="1:12" ht="21">
      <c r="A5573" s="1372">
        <v>45535</v>
      </c>
      <c r="B5573" s="1373" t="s">
        <v>2397</v>
      </c>
      <c r="C5573" s="1373" t="s">
        <v>2469</v>
      </c>
      <c r="D5573" s="1373" t="s">
        <v>2470</v>
      </c>
      <c r="E5573" s="1373" t="s">
        <v>895</v>
      </c>
      <c r="F5573" s="1373" t="s">
        <v>2290</v>
      </c>
      <c r="G5573" s="1375"/>
      <c r="H5573" s="1375"/>
      <c r="I5573" s="1375"/>
      <c r="J5573" s="1375"/>
      <c r="K5573" s="1375"/>
      <c r="L5573" s="1375"/>
    </row>
    <row r="5574" spans="1:12" ht="21">
      <c r="A5574" s="1372">
        <v>45535</v>
      </c>
      <c r="B5574" s="1373" t="s">
        <v>2397</v>
      </c>
      <c r="C5574" s="1373" t="s">
        <v>2469</v>
      </c>
      <c r="D5574" s="1373" t="s">
        <v>2470</v>
      </c>
      <c r="E5574" s="1373" t="s">
        <v>896</v>
      </c>
      <c r="F5574" s="1373" t="s">
        <v>2291</v>
      </c>
      <c r="G5574" s="1375"/>
      <c r="H5574" s="1375"/>
      <c r="I5574" s="1375"/>
      <c r="J5574" s="1375"/>
      <c r="K5574" s="1375"/>
      <c r="L5574" s="1375"/>
    </row>
    <row r="5575" spans="1:12" ht="21">
      <c r="A5575" s="1372">
        <v>45535</v>
      </c>
      <c r="B5575" s="1373" t="s">
        <v>2397</v>
      </c>
      <c r="C5575" s="1373" t="s">
        <v>2469</v>
      </c>
      <c r="D5575" s="1373" t="s">
        <v>2470</v>
      </c>
      <c r="E5575" s="1373" t="s">
        <v>897</v>
      </c>
      <c r="F5575" s="1373" t="s">
        <v>2292</v>
      </c>
      <c r="G5575" s="1375"/>
      <c r="H5575" s="1375"/>
      <c r="I5575" s="1375"/>
      <c r="J5575" s="1375"/>
      <c r="K5575" s="1375"/>
      <c r="L5575" s="1375"/>
    </row>
    <row r="5576" spans="1:12" ht="21">
      <c r="A5576" s="1372">
        <v>45535</v>
      </c>
      <c r="B5576" s="1373" t="s">
        <v>2397</v>
      </c>
      <c r="C5576" s="1373" t="s">
        <v>2469</v>
      </c>
      <c r="D5576" s="1373" t="s">
        <v>2470</v>
      </c>
      <c r="E5576" s="1373" t="s">
        <v>898</v>
      </c>
      <c r="F5576" s="1373" t="s">
        <v>245</v>
      </c>
      <c r="G5576" s="1375"/>
      <c r="H5576" s="1375"/>
      <c r="I5576" s="1375"/>
      <c r="J5576" s="1375"/>
      <c r="K5576" s="1375"/>
      <c r="L5576" s="1375"/>
    </row>
    <row r="5577" spans="1:12" ht="21">
      <c r="A5577" s="1372">
        <v>45535</v>
      </c>
      <c r="B5577" s="1373" t="s">
        <v>2397</v>
      </c>
      <c r="C5577" s="1373" t="s">
        <v>2469</v>
      </c>
      <c r="D5577" s="1373" t="s">
        <v>2470</v>
      </c>
      <c r="E5577" s="1373" t="s">
        <v>899</v>
      </c>
      <c r="F5577" s="1373" t="s">
        <v>2293</v>
      </c>
      <c r="G5577" s="1375"/>
      <c r="H5577" s="1375"/>
      <c r="I5577" s="1375"/>
      <c r="J5577" s="1375"/>
      <c r="K5577" s="1375"/>
      <c r="L5577" s="1375"/>
    </row>
    <row r="5578" spans="1:12" ht="21">
      <c r="A5578" s="1372">
        <v>45535</v>
      </c>
      <c r="B5578" s="1373" t="s">
        <v>2397</v>
      </c>
      <c r="C5578" s="1373" t="s">
        <v>2469</v>
      </c>
      <c r="D5578" s="1373" t="s">
        <v>2470</v>
      </c>
      <c r="E5578" s="1373" t="s">
        <v>900</v>
      </c>
      <c r="F5578" s="1373" t="s">
        <v>2294</v>
      </c>
      <c r="G5578" s="1375"/>
      <c r="H5578" s="1375"/>
      <c r="I5578" s="1375"/>
      <c r="J5578" s="1375"/>
      <c r="K5578" s="1375"/>
      <c r="L5578" s="1375"/>
    </row>
    <row r="5579" spans="1:12" ht="21">
      <c r="A5579" s="1372">
        <v>45535</v>
      </c>
      <c r="B5579" s="1373" t="s">
        <v>2397</v>
      </c>
      <c r="C5579" s="1373" t="s">
        <v>2469</v>
      </c>
      <c r="D5579" s="1373" t="s">
        <v>2470</v>
      </c>
      <c r="E5579" s="1373" t="s">
        <v>1975</v>
      </c>
      <c r="F5579" s="1373" t="s">
        <v>2295</v>
      </c>
      <c r="G5579" s="1375"/>
      <c r="H5579" s="1375"/>
      <c r="I5579" s="1375"/>
      <c r="J5579" s="1375"/>
      <c r="K5579" s="1375"/>
      <c r="L5579" s="1375"/>
    </row>
    <row r="5580" spans="1:12" ht="21">
      <c r="A5580" s="1372">
        <v>45535</v>
      </c>
      <c r="B5580" s="1373" t="s">
        <v>2397</v>
      </c>
      <c r="C5580" s="1373" t="s">
        <v>2469</v>
      </c>
      <c r="D5580" s="1373" t="s">
        <v>2470</v>
      </c>
      <c r="E5580" s="1373" t="s">
        <v>901</v>
      </c>
      <c r="F5580" s="1373" t="s">
        <v>246</v>
      </c>
      <c r="G5580" s="1375"/>
      <c r="H5580" s="1375"/>
      <c r="I5580" s="1375"/>
      <c r="J5580" s="1375"/>
      <c r="K5580" s="1375"/>
      <c r="L5580" s="1375"/>
    </row>
    <row r="5581" spans="1:12" ht="21">
      <c r="A5581" s="1372">
        <v>45535</v>
      </c>
      <c r="B5581" s="1373" t="s">
        <v>2397</v>
      </c>
      <c r="C5581" s="1373" t="s">
        <v>2469</v>
      </c>
      <c r="D5581" s="1373" t="s">
        <v>2470</v>
      </c>
      <c r="E5581" s="1373" t="s">
        <v>902</v>
      </c>
      <c r="F5581" s="1373" t="s">
        <v>247</v>
      </c>
      <c r="G5581" s="1374">
        <v>0</v>
      </c>
      <c r="H5581" s="1374">
        <v>0</v>
      </c>
      <c r="I5581" s="1374">
        <v>0</v>
      </c>
      <c r="J5581" s="1374">
        <v>3110.4</v>
      </c>
      <c r="K5581" s="1374">
        <v>0</v>
      </c>
      <c r="L5581" s="1374">
        <v>3110.4</v>
      </c>
    </row>
    <row r="5582" spans="1:12" ht="21">
      <c r="A5582" s="1372">
        <v>45535</v>
      </c>
      <c r="B5582" s="1373" t="s">
        <v>2397</v>
      </c>
      <c r="C5582" s="1373" t="s">
        <v>2469</v>
      </c>
      <c r="D5582" s="1373" t="s">
        <v>2470</v>
      </c>
      <c r="E5582" s="1373" t="s">
        <v>903</v>
      </c>
      <c r="F5582" s="1373" t="s">
        <v>1272</v>
      </c>
      <c r="G5582" s="1375"/>
      <c r="H5582" s="1375"/>
      <c r="I5582" s="1375"/>
      <c r="J5582" s="1375"/>
      <c r="K5582" s="1375"/>
      <c r="L5582" s="1375"/>
    </row>
    <row r="5583" spans="1:12" ht="21">
      <c r="A5583" s="1372">
        <v>45535</v>
      </c>
      <c r="B5583" s="1373" t="s">
        <v>2397</v>
      </c>
      <c r="C5583" s="1373" t="s">
        <v>2469</v>
      </c>
      <c r="D5583" s="1373" t="s">
        <v>2470</v>
      </c>
      <c r="E5583" s="1373" t="s">
        <v>904</v>
      </c>
      <c r="F5583" s="1373" t="s">
        <v>1273</v>
      </c>
      <c r="G5583" s="1375"/>
      <c r="H5583" s="1375"/>
      <c r="I5583" s="1375"/>
      <c r="J5583" s="1375"/>
      <c r="K5583" s="1375"/>
      <c r="L5583" s="1375"/>
    </row>
    <row r="5584" spans="1:12" ht="21">
      <c r="A5584" s="1372">
        <v>45535</v>
      </c>
      <c r="B5584" s="1373" t="s">
        <v>2397</v>
      </c>
      <c r="C5584" s="1373" t="s">
        <v>2469</v>
      </c>
      <c r="D5584" s="1373" t="s">
        <v>2470</v>
      </c>
      <c r="E5584" s="1373" t="s">
        <v>905</v>
      </c>
      <c r="F5584" s="1373" t="s">
        <v>248</v>
      </c>
      <c r="G5584" s="1374">
        <v>0</v>
      </c>
      <c r="H5584" s="1374">
        <v>12300</v>
      </c>
      <c r="I5584" s="1374">
        <v>0</v>
      </c>
      <c r="J5584" s="1374">
        <v>156400</v>
      </c>
      <c r="K5584" s="1374">
        <v>12300</v>
      </c>
      <c r="L5584" s="1374">
        <v>156400</v>
      </c>
    </row>
    <row r="5585" spans="1:12" ht="21">
      <c r="A5585" s="1372">
        <v>45535</v>
      </c>
      <c r="B5585" s="1373" t="s">
        <v>2397</v>
      </c>
      <c r="C5585" s="1373" t="s">
        <v>2469</v>
      </c>
      <c r="D5585" s="1373" t="s">
        <v>2470</v>
      </c>
      <c r="E5585" s="1373" t="s">
        <v>906</v>
      </c>
      <c r="F5585" s="1373" t="s">
        <v>249</v>
      </c>
      <c r="G5585" s="1375"/>
      <c r="H5585" s="1375"/>
      <c r="I5585" s="1375"/>
      <c r="J5585" s="1375"/>
      <c r="K5585" s="1375"/>
      <c r="L5585" s="1375"/>
    </row>
    <row r="5586" spans="1:12" ht="21">
      <c r="A5586" s="1372">
        <v>45535</v>
      </c>
      <c r="B5586" s="1373" t="s">
        <v>2397</v>
      </c>
      <c r="C5586" s="1373" t="s">
        <v>2469</v>
      </c>
      <c r="D5586" s="1373" t="s">
        <v>2470</v>
      </c>
      <c r="E5586" s="1373" t="s">
        <v>907</v>
      </c>
      <c r="F5586" s="1373" t="s">
        <v>250</v>
      </c>
      <c r="G5586" s="1375"/>
      <c r="H5586" s="1375"/>
      <c r="I5586" s="1375"/>
      <c r="J5586" s="1375"/>
      <c r="K5586" s="1375"/>
      <c r="L5586" s="1375"/>
    </row>
    <row r="5587" spans="1:12" ht="21">
      <c r="A5587" s="1372">
        <v>45535</v>
      </c>
      <c r="B5587" s="1373" t="s">
        <v>2397</v>
      </c>
      <c r="C5587" s="1373" t="s">
        <v>2469</v>
      </c>
      <c r="D5587" s="1373" t="s">
        <v>2470</v>
      </c>
      <c r="E5587" s="1373" t="s">
        <v>908</v>
      </c>
      <c r="F5587" s="1373" t="s">
        <v>251</v>
      </c>
      <c r="G5587" s="1374">
        <v>0</v>
      </c>
      <c r="H5587" s="1374">
        <v>1200</v>
      </c>
      <c r="I5587" s="1374">
        <v>0</v>
      </c>
      <c r="J5587" s="1374">
        <v>15900</v>
      </c>
      <c r="K5587" s="1374">
        <v>1200</v>
      </c>
      <c r="L5587" s="1374">
        <v>15900</v>
      </c>
    </row>
    <row r="5588" spans="1:12" ht="21">
      <c r="A5588" s="1372">
        <v>45535</v>
      </c>
      <c r="B5588" s="1373" t="s">
        <v>2397</v>
      </c>
      <c r="C5588" s="1373" t="s">
        <v>2469</v>
      </c>
      <c r="D5588" s="1373" t="s">
        <v>2470</v>
      </c>
      <c r="E5588" s="1373" t="s">
        <v>909</v>
      </c>
      <c r="F5588" s="1373" t="s">
        <v>252</v>
      </c>
      <c r="G5588" s="1375"/>
      <c r="H5588" s="1375"/>
      <c r="I5588" s="1375"/>
      <c r="J5588" s="1375"/>
      <c r="K5588" s="1375"/>
      <c r="L5588" s="1375"/>
    </row>
    <row r="5589" spans="1:12" ht="21">
      <c r="A5589" s="1372">
        <v>45535</v>
      </c>
      <c r="B5589" s="1373" t="s">
        <v>2397</v>
      </c>
      <c r="C5589" s="1373" t="s">
        <v>2469</v>
      </c>
      <c r="D5589" s="1373" t="s">
        <v>2470</v>
      </c>
      <c r="E5589" s="1373" t="s">
        <v>910</v>
      </c>
      <c r="F5589" s="1373" t="s">
        <v>2296</v>
      </c>
      <c r="G5589" s="1375"/>
      <c r="H5589" s="1375"/>
      <c r="I5589" s="1375"/>
      <c r="J5589" s="1375"/>
      <c r="K5589" s="1375"/>
      <c r="L5589" s="1375"/>
    </row>
    <row r="5590" spans="1:12" ht="21">
      <c r="A5590" s="1372">
        <v>45535</v>
      </c>
      <c r="B5590" s="1373" t="s">
        <v>2397</v>
      </c>
      <c r="C5590" s="1373" t="s">
        <v>2469</v>
      </c>
      <c r="D5590" s="1373" t="s">
        <v>2470</v>
      </c>
      <c r="E5590" s="1373" t="s">
        <v>911</v>
      </c>
      <c r="F5590" s="1373" t="s">
        <v>2297</v>
      </c>
      <c r="G5590" s="1375"/>
      <c r="H5590" s="1375"/>
      <c r="I5590" s="1375"/>
      <c r="J5590" s="1375"/>
      <c r="K5590" s="1375"/>
      <c r="L5590" s="1375"/>
    </row>
    <row r="5591" spans="1:12" ht="21">
      <c r="A5591" s="1372">
        <v>45535</v>
      </c>
      <c r="B5591" s="1373" t="s">
        <v>2397</v>
      </c>
      <c r="C5591" s="1373" t="s">
        <v>2469</v>
      </c>
      <c r="D5591" s="1373" t="s">
        <v>2470</v>
      </c>
      <c r="E5591" s="1373" t="s">
        <v>912</v>
      </c>
      <c r="F5591" s="1373" t="s">
        <v>2298</v>
      </c>
      <c r="G5591" s="1375"/>
      <c r="H5591" s="1375"/>
      <c r="I5591" s="1375"/>
      <c r="J5591" s="1375"/>
      <c r="K5591" s="1375"/>
      <c r="L5591" s="1375"/>
    </row>
    <row r="5592" spans="1:12" ht="21">
      <c r="A5592" s="1372">
        <v>45535</v>
      </c>
      <c r="B5592" s="1373" t="s">
        <v>2397</v>
      </c>
      <c r="C5592" s="1373" t="s">
        <v>2469</v>
      </c>
      <c r="D5592" s="1373" t="s">
        <v>2470</v>
      </c>
      <c r="E5592" s="1373" t="s">
        <v>913</v>
      </c>
      <c r="F5592" s="1373" t="s">
        <v>2299</v>
      </c>
      <c r="G5592" s="1374">
        <v>0</v>
      </c>
      <c r="H5592" s="1374">
        <v>5000</v>
      </c>
      <c r="I5592" s="1374">
        <v>0</v>
      </c>
      <c r="J5592" s="1374">
        <v>5000</v>
      </c>
      <c r="K5592" s="1374">
        <v>5000</v>
      </c>
      <c r="L5592" s="1374">
        <v>5000</v>
      </c>
    </row>
    <row r="5593" spans="1:12" ht="21">
      <c r="A5593" s="1372">
        <v>45535</v>
      </c>
      <c r="B5593" s="1373" t="s">
        <v>2397</v>
      </c>
      <c r="C5593" s="1373" t="s">
        <v>2469</v>
      </c>
      <c r="D5593" s="1373" t="s">
        <v>2470</v>
      </c>
      <c r="E5593" s="1373" t="s">
        <v>914</v>
      </c>
      <c r="F5593" s="1373" t="s">
        <v>2300</v>
      </c>
      <c r="G5593" s="1375"/>
      <c r="H5593" s="1375"/>
      <c r="I5593" s="1375"/>
      <c r="J5593" s="1375"/>
      <c r="K5593" s="1375"/>
      <c r="L5593" s="1375"/>
    </row>
    <row r="5594" spans="1:12" ht="21">
      <c r="A5594" s="1372">
        <v>45535</v>
      </c>
      <c r="B5594" s="1373" t="s">
        <v>2397</v>
      </c>
      <c r="C5594" s="1373" t="s">
        <v>2469</v>
      </c>
      <c r="D5594" s="1373" t="s">
        <v>2470</v>
      </c>
      <c r="E5594" s="1373" t="s">
        <v>915</v>
      </c>
      <c r="F5594" s="1373" t="s">
        <v>2301</v>
      </c>
      <c r="G5594" s="1374">
        <v>0</v>
      </c>
      <c r="H5594" s="1374">
        <v>432026.63</v>
      </c>
      <c r="I5594" s="1374">
        <v>0</v>
      </c>
      <c r="J5594" s="1374">
        <v>2931835.85</v>
      </c>
      <c r="K5594" s="1374">
        <v>432026.63</v>
      </c>
      <c r="L5594" s="1374">
        <v>2931835.85</v>
      </c>
    </row>
    <row r="5595" spans="1:12" ht="21">
      <c r="A5595" s="1372">
        <v>45535</v>
      </c>
      <c r="B5595" s="1373" t="s">
        <v>2397</v>
      </c>
      <c r="C5595" s="1373" t="s">
        <v>2469</v>
      </c>
      <c r="D5595" s="1373" t="s">
        <v>2470</v>
      </c>
      <c r="E5595" s="1373" t="s">
        <v>916</v>
      </c>
      <c r="F5595" s="1373" t="s">
        <v>2302</v>
      </c>
      <c r="G5595" s="1374">
        <v>0</v>
      </c>
      <c r="H5595" s="1374">
        <v>65000</v>
      </c>
      <c r="I5595" s="1374">
        <v>0</v>
      </c>
      <c r="J5595" s="1374">
        <v>65000</v>
      </c>
      <c r="K5595" s="1374">
        <v>65000</v>
      </c>
      <c r="L5595" s="1374">
        <v>65000</v>
      </c>
    </row>
    <row r="5596" spans="1:12" ht="21">
      <c r="A5596" s="1372">
        <v>45535</v>
      </c>
      <c r="B5596" s="1373" t="s">
        <v>2397</v>
      </c>
      <c r="C5596" s="1373" t="s">
        <v>2469</v>
      </c>
      <c r="D5596" s="1373" t="s">
        <v>2470</v>
      </c>
      <c r="E5596" s="1373" t="s">
        <v>917</v>
      </c>
      <c r="F5596" s="1373" t="s">
        <v>2303</v>
      </c>
      <c r="G5596" s="1375"/>
      <c r="H5596" s="1375"/>
      <c r="I5596" s="1375"/>
      <c r="J5596" s="1375"/>
      <c r="K5596" s="1375"/>
      <c r="L5596" s="1375"/>
    </row>
    <row r="5597" spans="1:12" ht="21">
      <c r="A5597" s="1372">
        <v>45535</v>
      </c>
      <c r="B5597" s="1373" t="s">
        <v>2397</v>
      </c>
      <c r="C5597" s="1373" t="s">
        <v>2469</v>
      </c>
      <c r="D5597" s="1373" t="s">
        <v>2470</v>
      </c>
      <c r="E5597" s="1373" t="s">
        <v>918</v>
      </c>
      <c r="F5597" s="1373" t="s">
        <v>2304</v>
      </c>
      <c r="G5597" s="1374">
        <v>0</v>
      </c>
      <c r="H5597" s="1374">
        <v>10600</v>
      </c>
      <c r="I5597" s="1374">
        <v>0</v>
      </c>
      <c r="J5597" s="1374">
        <v>167338.5</v>
      </c>
      <c r="K5597" s="1374">
        <v>10600</v>
      </c>
      <c r="L5597" s="1374">
        <v>167338.5</v>
      </c>
    </row>
    <row r="5598" spans="1:12" ht="21">
      <c r="A5598" s="1372">
        <v>45535</v>
      </c>
      <c r="B5598" s="1373" t="s">
        <v>2397</v>
      </c>
      <c r="C5598" s="1373" t="s">
        <v>2469</v>
      </c>
      <c r="D5598" s="1373" t="s">
        <v>2470</v>
      </c>
      <c r="E5598" s="1373" t="s">
        <v>1977</v>
      </c>
      <c r="F5598" s="1373" t="s">
        <v>1978</v>
      </c>
      <c r="G5598" s="1375"/>
      <c r="H5598" s="1375"/>
      <c r="I5598" s="1375"/>
      <c r="J5598" s="1375"/>
      <c r="K5598" s="1375"/>
      <c r="L5598" s="1375"/>
    </row>
    <row r="5599" spans="1:12" ht="21">
      <c r="A5599" s="1372">
        <v>45535</v>
      </c>
      <c r="B5599" s="1373" t="s">
        <v>2397</v>
      </c>
      <c r="C5599" s="1373" t="s">
        <v>2469</v>
      </c>
      <c r="D5599" s="1373" t="s">
        <v>2470</v>
      </c>
      <c r="E5599" s="1373" t="s">
        <v>919</v>
      </c>
      <c r="F5599" s="1373" t="s">
        <v>255</v>
      </c>
      <c r="G5599" s="1374">
        <v>0</v>
      </c>
      <c r="H5599" s="1374">
        <v>33300</v>
      </c>
      <c r="I5599" s="1374">
        <v>0</v>
      </c>
      <c r="J5599" s="1374">
        <v>350850</v>
      </c>
      <c r="K5599" s="1374">
        <v>33300</v>
      </c>
      <c r="L5599" s="1374">
        <v>350850</v>
      </c>
    </row>
    <row r="5600" spans="1:12" ht="21">
      <c r="A5600" s="1372">
        <v>45535</v>
      </c>
      <c r="B5600" s="1373" t="s">
        <v>2397</v>
      </c>
      <c r="C5600" s="1373" t="s">
        <v>2469</v>
      </c>
      <c r="D5600" s="1373" t="s">
        <v>2470</v>
      </c>
      <c r="E5600" s="1373" t="s">
        <v>920</v>
      </c>
      <c r="F5600" s="1373" t="s">
        <v>256</v>
      </c>
      <c r="G5600" s="1374">
        <v>2324360</v>
      </c>
      <c r="H5600" s="1374">
        <v>0</v>
      </c>
      <c r="I5600" s="1374">
        <v>26379283</v>
      </c>
      <c r="J5600" s="1374">
        <v>0</v>
      </c>
      <c r="K5600" s="1374">
        <v>2324360</v>
      </c>
      <c r="L5600" s="1374">
        <v>26379283</v>
      </c>
    </row>
    <row r="5601" spans="1:12" ht="21">
      <c r="A5601" s="1372">
        <v>45535</v>
      </c>
      <c r="B5601" s="1373" t="s">
        <v>2397</v>
      </c>
      <c r="C5601" s="1373" t="s">
        <v>2469</v>
      </c>
      <c r="D5601" s="1373" t="s">
        <v>2470</v>
      </c>
      <c r="E5601" s="1373" t="s">
        <v>921</v>
      </c>
      <c r="F5601" s="1373" t="s">
        <v>257</v>
      </c>
      <c r="G5601" s="1374">
        <v>34900</v>
      </c>
      <c r="H5601" s="1374">
        <v>0</v>
      </c>
      <c r="I5601" s="1374">
        <v>597160</v>
      </c>
      <c r="J5601" s="1374">
        <v>0</v>
      </c>
      <c r="K5601" s="1374">
        <v>34900</v>
      </c>
      <c r="L5601" s="1374">
        <v>597160</v>
      </c>
    </row>
    <row r="5602" spans="1:12" ht="21">
      <c r="A5602" s="1372">
        <v>45535</v>
      </c>
      <c r="B5602" s="1373" t="s">
        <v>2397</v>
      </c>
      <c r="C5602" s="1373" t="s">
        <v>2469</v>
      </c>
      <c r="D5602" s="1373" t="s">
        <v>2470</v>
      </c>
      <c r="E5602" s="1373" t="s">
        <v>922</v>
      </c>
      <c r="F5602" s="1373" t="s">
        <v>2157</v>
      </c>
      <c r="G5602" s="1375"/>
      <c r="H5602" s="1375"/>
      <c r="I5602" s="1375"/>
      <c r="J5602" s="1375"/>
      <c r="K5602" s="1375"/>
      <c r="L5602" s="1375"/>
    </row>
    <row r="5603" spans="1:12" ht="21">
      <c r="A5603" s="1372">
        <v>45535</v>
      </c>
      <c r="B5603" s="1373" t="s">
        <v>2397</v>
      </c>
      <c r="C5603" s="1373" t="s">
        <v>2469</v>
      </c>
      <c r="D5603" s="1373" t="s">
        <v>2470</v>
      </c>
      <c r="E5603" s="1373" t="s">
        <v>923</v>
      </c>
      <c r="F5603" s="1373" t="s">
        <v>258</v>
      </c>
      <c r="G5603" s="1374">
        <v>153300</v>
      </c>
      <c r="H5603" s="1374">
        <v>0</v>
      </c>
      <c r="I5603" s="1374">
        <v>1779782.04</v>
      </c>
      <c r="J5603" s="1374">
        <v>0</v>
      </c>
      <c r="K5603" s="1374">
        <v>153300</v>
      </c>
      <c r="L5603" s="1374">
        <v>1779782.04</v>
      </c>
    </row>
    <row r="5604" spans="1:12" ht="21">
      <c r="A5604" s="1372">
        <v>45535</v>
      </c>
      <c r="B5604" s="1373" t="s">
        <v>2397</v>
      </c>
      <c r="C5604" s="1373" t="s">
        <v>2469</v>
      </c>
      <c r="D5604" s="1373" t="s">
        <v>2470</v>
      </c>
      <c r="E5604" s="1373" t="s">
        <v>924</v>
      </c>
      <c r="F5604" s="1373" t="s">
        <v>2305</v>
      </c>
      <c r="G5604" s="1374">
        <v>9900</v>
      </c>
      <c r="H5604" s="1374">
        <v>0</v>
      </c>
      <c r="I5604" s="1374">
        <v>71606.45</v>
      </c>
      <c r="J5604" s="1374">
        <v>0</v>
      </c>
      <c r="K5604" s="1374">
        <v>9900</v>
      </c>
      <c r="L5604" s="1374">
        <v>71606.45</v>
      </c>
    </row>
    <row r="5605" spans="1:12" ht="21">
      <c r="A5605" s="1372">
        <v>45535</v>
      </c>
      <c r="B5605" s="1373" t="s">
        <v>2397</v>
      </c>
      <c r="C5605" s="1373" t="s">
        <v>2469</v>
      </c>
      <c r="D5605" s="1373" t="s">
        <v>2470</v>
      </c>
      <c r="E5605" s="1373" t="s">
        <v>925</v>
      </c>
      <c r="F5605" s="1373" t="s">
        <v>259</v>
      </c>
      <c r="G5605" s="1375"/>
      <c r="H5605" s="1375"/>
      <c r="I5605" s="1375"/>
      <c r="J5605" s="1375"/>
      <c r="K5605" s="1375"/>
      <c r="L5605" s="1375"/>
    </row>
    <row r="5606" spans="1:12" ht="21">
      <c r="A5606" s="1372">
        <v>45535</v>
      </c>
      <c r="B5606" s="1373" t="s">
        <v>2397</v>
      </c>
      <c r="C5606" s="1373" t="s">
        <v>2469</v>
      </c>
      <c r="D5606" s="1373" t="s">
        <v>2470</v>
      </c>
      <c r="E5606" s="1373" t="s">
        <v>926</v>
      </c>
      <c r="F5606" s="1373" t="s">
        <v>260</v>
      </c>
      <c r="G5606" s="1375"/>
      <c r="H5606" s="1375"/>
      <c r="I5606" s="1375"/>
      <c r="J5606" s="1375"/>
      <c r="K5606" s="1375"/>
      <c r="L5606" s="1375"/>
    </row>
    <row r="5607" spans="1:12" ht="21">
      <c r="A5607" s="1372">
        <v>45535</v>
      </c>
      <c r="B5607" s="1373" t="s">
        <v>2397</v>
      </c>
      <c r="C5607" s="1373" t="s">
        <v>2469</v>
      </c>
      <c r="D5607" s="1373" t="s">
        <v>2470</v>
      </c>
      <c r="E5607" s="1373" t="s">
        <v>927</v>
      </c>
      <c r="F5607" s="1373" t="s">
        <v>261</v>
      </c>
      <c r="G5607" s="1375"/>
      <c r="H5607" s="1375"/>
      <c r="I5607" s="1375"/>
      <c r="J5607" s="1375"/>
      <c r="K5607" s="1375"/>
      <c r="L5607" s="1375"/>
    </row>
    <row r="5608" spans="1:12" ht="21">
      <c r="A5608" s="1372">
        <v>45535</v>
      </c>
      <c r="B5608" s="1373" t="s">
        <v>2397</v>
      </c>
      <c r="C5608" s="1373" t="s">
        <v>2469</v>
      </c>
      <c r="D5608" s="1373" t="s">
        <v>2470</v>
      </c>
      <c r="E5608" s="1373" t="s">
        <v>928</v>
      </c>
      <c r="F5608" s="1373" t="s">
        <v>262</v>
      </c>
      <c r="G5608" s="1374">
        <v>2567</v>
      </c>
      <c r="H5608" s="1374">
        <v>0</v>
      </c>
      <c r="I5608" s="1374">
        <v>4620.6000000000004</v>
      </c>
      <c r="J5608" s="1374">
        <v>0</v>
      </c>
      <c r="K5608" s="1374">
        <v>2567</v>
      </c>
      <c r="L5608" s="1374">
        <v>4620.6000000000004</v>
      </c>
    </row>
    <row r="5609" spans="1:12" ht="21">
      <c r="A5609" s="1372">
        <v>45535</v>
      </c>
      <c r="B5609" s="1373" t="s">
        <v>2397</v>
      </c>
      <c r="C5609" s="1373" t="s">
        <v>2469</v>
      </c>
      <c r="D5609" s="1373" t="s">
        <v>2470</v>
      </c>
      <c r="E5609" s="1373" t="s">
        <v>929</v>
      </c>
      <c r="F5609" s="1373" t="s">
        <v>263</v>
      </c>
      <c r="G5609" s="1374">
        <v>0</v>
      </c>
      <c r="H5609" s="1374">
        <v>0</v>
      </c>
      <c r="I5609" s="1374">
        <v>4107.2</v>
      </c>
      <c r="J5609" s="1374">
        <v>0</v>
      </c>
      <c r="K5609" s="1374">
        <v>0</v>
      </c>
      <c r="L5609" s="1374">
        <v>4107.2</v>
      </c>
    </row>
    <row r="5610" spans="1:12" ht="21">
      <c r="A5610" s="1372">
        <v>45535</v>
      </c>
      <c r="B5610" s="1373" t="s">
        <v>2397</v>
      </c>
      <c r="C5610" s="1373" t="s">
        <v>2469</v>
      </c>
      <c r="D5610" s="1373" t="s">
        <v>2470</v>
      </c>
      <c r="E5610" s="1373" t="s">
        <v>930</v>
      </c>
      <c r="F5610" s="1373" t="s">
        <v>264</v>
      </c>
      <c r="G5610" s="1374">
        <v>112500</v>
      </c>
      <c r="H5610" s="1374">
        <v>0</v>
      </c>
      <c r="I5610" s="1374">
        <v>1538000</v>
      </c>
      <c r="J5610" s="1374">
        <v>0</v>
      </c>
      <c r="K5610" s="1374">
        <v>112500</v>
      </c>
      <c r="L5610" s="1374">
        <v>1538000</v>
      </c>
    </row>
    <row r="5611" spans="1:12" ht="21">
      <c r="A5611" s="1372">
        <v>45535</v>
      </c>
      <c r="B5611" s="1373" t="s">
        <v>2397</v>
      </c>
      <c r="C5611" s="1373" t="s">
        <v>2469</v>
      </c>
      <c r="D5611" s="1373" t="s">
        <v>2470</v>
      </c>
      <c r="E5611" s="1373" t="s">
        <v>931</v>
      </c>
      <c r="F5611" s="1373" t="s">
        <v>265</v>
      </c>
      <c r="G5611" s="1374">
        <v>157910</v>
      </c>
      <c r="H5611" s="1374">
        <v>0</v>
      </c>
      <c r="I5611" s="1374">
        <v>1406510</v>
      </c>
      <c r="J5611" s="1374">
        <v>0</v>
      </c>
      <c r="K5611" s="1374">
        <v>157910</v>
      </c>
      <c r="L5611" s="1374">
        <v>1406510</v>
      </c>
    </row>
    <row r="5612" spans="1:12" ht="21">
      <c r="A5612" s="1372">
        <v>45535</v>
      </c>
      <c r="B5612" s="1373" t="s">
        <v>2397</v>
      </c>
      <c r="C5612" s="1373" t="s">
        <v>2469</v>
      </c>
      <c r="D5612" s="1373" t="s">
        <v>2470</v>
      </c>
      <c r="E5612" s="1373" t="s">
        <v>932</v>
      </c>
      <c r="F5612" s="1373" t="s">
        <v>266</v>
      </c>
      <c r="G5612" s="1374">
        <v>7850</v>
      </c>
      <c r="H5612" s="1374">
        <v>0</v>
      </c>
      <c r="I5612" s="1374">
        <v>117990</v>
      </c>
      <c r="J5612" s="1374">
        <v>0</v>
      </c>
      <c r="K5612" s="1374">
        <v>7850</v>
      </c>
      <c r="L5612" s="1374">
        <v>117990</v>
      </c>
    </row>
    <row r="5613" spans="1:12" ht="21">
      <c r="A5613" s="1372">
        <v>45535</v>
      </c>
      <c r="B5613" s="1373" t="s">
        <v>2397</v>
      </c>
      <c r="C5613" s="1373" t="s">
        <v>2469</v>
      </c>
      <c r="D5613" s="1373" t="s">
        <v>2470</v>
      </c>
      <c r="E5613" s="1373" t="s">
        <v>933</v>
      </c>
      <c r="F5613" s="1373" t="s">
        <v>267</v>
      </c>
      <c r="G5613" s="1375"/>
      <c r="H5613" s="1375"/>
      <c r="I5613" s="1375"/>
      <c r="J5613" s="1375"/>
      <c r="K5613" s="1375"/>
      <c r="L5613" s="1375"/>
    </row>
    <row r="5614" spans="1:12" ht="21">
      <c r="A5614" s="1372">
        <v>45535</v>
      </c>
      <c r="B5614" s="1373" t="s">
        <v>2397</v>
      </c>
      <c r="C5614" s="1373" t="s">
        <v>2469</v>
      </c>
      <c r="D5614" s="1373" t="s">
        <v>2470</v>
      </c>
      <c r="E5614" s="1373" t="s">
        <v>934</v>
      </c>
      <c r="F5614" s="1373" t="s">
        <v>1283</v>
      </c>
      <c r="G5614" s="1374">
        <v>480105</v>
      </c>
      <c r="H5614" s="1374">
        <v>0</v>
      </c>
      <c r="I5614" s="1374">
        <v>6242879</v>
      </c>
      <c r="J5614" s="1374">
        <v>0</v>
      </c>
      <c r="K5614" s="1374">
        <v>480105</v>
      </c>
      <c r="L5614" s="1374">
        <v>6242879</v>
      </c>
    </row>
    <row r="5615" spans="1:12" ht="21">
      <c r="A5615" s="1372">
        <v>45535</v>
      </c>
      <c r="B5615" s="1373" t="s">
        <v>2397</v>
      </c>
      <c r="C5615" s="1373" t="s">
        <v>2469</v>
      </c>
      <c r="D5615" s="1373" t="s">
        <v>2470</v>
      </c>
      <c r="E5615" s="1373" t="s">
        <v>935</v>
      </c>
      <c r="F5615" s="1373" t="s">
        <v>1285</v>
      </c>
      <c r="G5615" s="1374">
        <v>289050</v>
      </c>
      <c r="H5615" s="1374">
        <v>0</v>
      </c>
      <c r="I5615" s="1374">
        <v>2012980</v>
      </c>
      <c r="J5615" s="1374">
        <v>0</v>
      </c>
      <c r="K5615" s="1374">
        <v>289050</v>
      </c>
      <c r="L5615" s="1374">
        <v>2012980</v>
      </c>
    </row>
    <row r="5616" spans="1:12" ht="21">
      <c r="A5616" s="1372">
        <v>45535</v>
      </c>
      <c r="B5616" s="1373" t="s">
        <v>2397</v>
      </c>
      <c r="C5616" s="1373" t="s">
        <v>2469</v>
      </c>
      <c r="D5616" s="1373" t="s">
        <v>2470</v>
      </c>
      <c r="E5616" s="1373" t="s">
        <v>936</v>
      </c>
      <c r="F5616" s="1373" t="s">
        <v>1286</v>
      </c>
      <c r="G5616" s="1374">
        <v>83614</v>
      </c>
      <c r="H5616" s="1374">
        <v>0</v>
      </c>
      <c r="I5616" s="1374">
        <v>1489409</v>
      </c>
      <c r="J5616" s="1374">
        <v>0</v>
      </c>
      <c r="K5616" s="1374">
        <v>83614</v>
      </c>
      <c r="L5616" s="1374">
        <v>1489409</v>
      </c>
    </row>
    <row r="5617" spans="1:12" ht="21">
      <c r="A5617" s="1372">
        <v>45535</v>
      </c>
      <c r="B5617" s="1373" t="s">
        <v>2397</v>
      </c>
      <c r="C5617" s="1373" t="s">
        <v>2469</v>
      </c>
      <c r="D5617" s="1373" t="s">
        <v>2470</v>
      </c>
      <c r="E5617" s="1373" t="s">
        <v>937</v>
      </c>
      <c r="F5617" s="1373" t="s">
        <v>1288</v>
      </c>
      <c r="G5617" s="1374">
        <v>111296</v>
      </c>
      <c r="H5617" s="1374">
        <v>0</v>
      </c>
      <c r="I5617" s="1374">
        <v>1084917</v>
      </c>
      <c r="J5617" s="1374">
        <v>0</v>
      </c>
      <c r="K5617" s="1374">
        <v>111296</v>
      </c>
      <c r="L5617" s="1374">
        <v>1084917</v>
      </c>
    </row>
    <row r="5618" spans="1:12" ht="21">
      <c r="A5618" s="1372">
        <v>45535</v>
      </c>
      <c r="B5618" s="1373" t="s">
        <v>2397</v>
      </c>
      <c r="C5618" s="1373" t="s">
        <v>2469</v>
      </c>
      <c r="D5618" s="1373" t="s">
        <v>2470</v>
      </c>
      <c r="E5618" s="1373" t="s">
        <v>938</v>
      </c>
      <c r="F5618" s="1373" t="s">
        <v>1289</v>
      </c>
      <c r="G5618" s="1374">
        <v>25040</v>
      </c>
      <c r="H5618" s="1374">
        <v>0</v>
      </c>
      <c r="I5618" s="1374">
        <v>275440</v>
      </c>
      <c r="J5618" s="1374">
        <v>0</v>
      </c>
      <c r="K5618" s="1374">
        <v>25040</v>
      </c>
      <c r="L5618" s="1374">
        <v>275440</v>
      </c>
    </row>
    <row r="5619" spans="1:12" ht="21">
      <c r="A5619" s="1372">
        <v>45535</v>
      </c>
      <c r="B5619" s="1373" t="s">
        <v>2397</v>
      </c>
      <c r="C5619" s="1373" t="s">
        <v>2469</v>
      </c>
      <c r="D5619" s="1373" t="s">
        <v>2470</v>
      </c>
      <c r="E5619" s="1373" t="s">
        <v>939</v>
      </c>
      <c r="F5619" s="1373" t="s">
        <v>1391</v>
      </c>
      <c r="G5619" s="1374">
        <v>79480</v>
      </c>
      <c r="H5619" s="1374">
        <v>0</v>
      </c>
      <c r="I5619" s="1374">
        <v>837173.33</v>
      </c>
      <c r="J5619" s="1374">
        <v>0</v>
      </c>
      <c r="K5619" s="1374">
        <v>79480</v>
      </c>
      <c r="L5619" s="1374">
        <v>837173.33</v>
      </c>
    </row>
    <row r="5620" spans="1:12" ht="21">
      <c r="A5620" s="1372">
        <v>45535</v>
      </c>
      <c r="B5620" s="1373" t="s">
        <v>2397</v>
      </c>
      <c r="C5620" s="1373" t="s">
        <v>2469</v>
      </c>
      <c r="D5620" s="1373" t="s">
        <v>2470</v>
      </c>
      <c r="E5620" s="1373" t="s">
        <v>940</v>
      </c>
      <c r="F5620" s="1373" t="s">
        <v>1290</v>
      </c>
      <c r="G5620" s="1375"/>
      <c r="H5620" s="1375"/>
      <c r="I5620" s="1375"/>
      <c r="J5620" s="1375"/>
      <c r="K5620" s="1375"/>
      <c r="L5620" s="1375"/>
    </row>
    <row r="5621" spans="1:12" ht="21">
      <c r="A5621" s="1372">
        <v>45535</v>
      </c>
      <c r="B5621" s="1373" t="s">
        <v>2397</v>
      </c>
      <c r="C5621" s="1373" t="s">
        <v>2469</v>
      </c>
      <c r="D5621" s="1373" t="s">
        <v>2470</v>
      </c>
      <c r="E5621" s="1373" t="s">
        <v>941</v>
      </c>
      <c r="F5621" s="1373" t="s">
        <v>268</v>
      </c>
      <c r="G5621" s="1375"/>
      <c r="H5621" s="1375"/>
      <c r="I5621" s="1375"/>
      <c r="J5621" s="1375"/>
      <c r="K5621" s="1375"/>
      <c r="L5621" s="1375"/>
    </row>
    <row r="5622" spans="1:12" ht="21">
      <c r="A5622" s="1372">
        <v>45535</v>
      </c>
      <c r="B5622" s="1373" t="s">
        <v>2397</v>
      </c>
      <c r="C5622" s="1373" t="s">
        <v>2469</v>
      </c>
      <c r="D5622" s="1373" t="s">
        <v>2470</v>
      </c>
      <c r="E5622" s="1373" t="s">
        <v>942</v>
      </c>
      <c r="F5622" s="1373" t="s">
        <v>269</v>
      </c>
      <c r="G5622" s="1375"/>
      <c r="H5622" s="1375"/>
      <c r="I5622" s="1375"/>
      <c r="J5622" s="1375"/>
      <c r="K5622" s="1375"/>
      <c r="L5622" s="1375"/>
    </row>
    <row r="5623" spans="1:12" ht="21">
      <c r="A5623" s="1372">
        <v>45535</v>
      </c>
      <c r="B5623" s="1373" t="s">
        <v>2397</v>
      </c>
      <c r="C5623" s="1373" t="s">
        <v>2469</v>
      </c>
      <c r="D5623" s="1373" t="s">
        <v>2470</v>
      </c>
      <c r="E5623" s="1373" t="s">
        <v>943</v>
      </c>
      <c r="F5623" s="1373" t="s">
        <v>270</v>
      </c>
      <c r="G5623" s="1375"/>
      <c r="H5623" s="1375"/>
      <c r="I5623" s="1375"/>
      <c r="J5623" s="1375"/>
      <c r="K5623" s="1375"/>
      <c r="L5623" s="1375"/>
    </row>
    <row r="5624" spans="1:12" ht="21">
      <c r="A5624" s="1372">
        <v>45535</v>
      </c>
      <c r="B5624" s="1373" t="s">
        <v>2397</v>
      </c>
      <c r="C5624" s="1373" t="s">
        <v>2469</v>
      </c>
      <c r="D5624" s="1373" t="s">
        <v>2470</v>
      </c>
      <c r="E5624" s="1373" t="s">
        <v>944</v>
      </c>
      <c r="F5624" s="1373" t="s">
        <v>271</v>
      </c>
      <c r="G5624" s="1375"/>
      <c r="H5624" s="1375"/>
      <c r="I5624" s="1375"/>
      <c r="J5624" s="1375"/>
      <c r="K5624" s="1375"/>
      <c r="L5624" s="1375"/>
    </row>
    <row r="5625" spans="1:12" ht="21">
      <c r="A5625" s="1372">
        <v>45535</v>
      </c>
      <c r="B5625" s="1373" t="s">
        <v>2397</v>
      </c>
      <c r="C5625" s="1373" t="s">
        <v>2469</v>
      </c>
      <c r="D5625" s="1373" t="s">
        <v>2470</v>
      </c>
      <c r="E5625" s="1373" t="s">
        <v>945</v>
      </c>
      <c r="F5625" s="1373" t="s">
        <v>272</v>
      </c>
      <c r="G5625" s="1375"/>
      <c r="H5625" s="1375"/>
      <c r="I5625" s="1375"/>
      <c r="J5625" s="1375"/>
      <c r="K5625" s="1375"/>
      <c r="L5625" s="1375"/>
    </row>
    <row r="5626" spans="1:12" ht="21">
      <c r="A5626" s="1372">
        <v>45535</v>
      </c>
      <c r="B5626" s="1373" t="s">
        <v>2397</v>
      </c>
      <c r="C5626" s="1373" t="s">
        <v>2469</v>
      </c>
      <c r="D5626" s="1373" t="s">
        <v>2470</v>
      </c>
      <c r="E5626" s="1373" t="s">
        <v>946</v>
      </c>
      <c r="F5626" s="1373" t="s">
        <v>1291</v>
      </c>
      <c r="G5626" s="1374">
        <v>26700</v>
      </c>
      <c r="H5626" s="1374">
        <v>0</v>
      </c>
      <c r="I5626" s="1374">
        <v>287712.26</v>
      </c>
      <c r="J5626" s="1374">
        <v>0</v>
      </c>
      <c r="K5626" s="1374">
        <v>26700</v>
      </c>
      <c r="L5626" s="1374">
        <v>287712.26</v>
      </c>
    </row>
    <row r="5627" spans="1:12" ht="21">
      <c r="A5627" s="1372">
        <v>45535</v>
      </c>
      <c r="B5627" s="1373" t="s">
        <v>2397</v>
      </c>
      <c r="C5627" s="1373" t="s">
        <v>2469</v>
      </c>
      <c r="D5627" s="1373" t="s">
        <v>2470</v>
      </c>
      <c r="E5627" s="1373" t="s">
        <v>947</v>
      </c>
      <c r="F5627" s="1373" t="s">
        <v>1292</v>
      </c>
      <c r="G5627" s="1375"/>
      <c r="H5627" s="1375"/>
      <c r="I5627" s="1375"/>
      <c r="J5627" s="1375"/>
      <c r="K5627" s="1375"/>
      <c r="L5627" s="1375"/>
    </row>
    <row r="5628" spans="1:12" ht="21">
      <c r="A5628" s="1372">
        <v>45535</v>
      </c>
      <c r="B5628" s="1373" t="s">
        <v>2397</v>
      </c>
      <c r="C5628" s="1373" t="s">
        <v>2469</v>
      </c>
      <c r="D5628" s="1373" t="s">
        <v>2470</v>
      </c>
      <c r="E5628" s="1373" t="s">
        <v>948</v>
      </c>
      <c r="F5628" s="1373" t="s">
        <v>417</v>
      </c>
      <c r="G5628" s="1374">
        <v>85275</v>
      </c>
      <c r="H5628" s="1374">
        <v>0</v>
      </c>
      <c r="I5628" s="1374">
        <v>1063965</v>
      </c>
      <c r="J5628" s="1374">
        <v>0</v>
      </c>
      <c r="K5628" s="1374">
        <v>85275</v>
      </c>
      <c r="L5628" s="1374">
        <v>1063965</v>
      </c>
    </row>
    <row r="5629" spans="1:12" ht="21">
      <c r="A5629" s="1372">
        <v>45535</v>
      </c>
      <c r="B5629" s="1373" t="s">
        <v>2397</v>
      </c>
      <c r="C5629" s="1373" t="s">
        <v>2469</v>
      </c>
      <c r="D5629" s="1373" t="s">
        <v>2470</v>
      </c>
      <c r="E5629" s="1373" t="s">
        <v>949</v>
      </c>
      <c r="F5629" s="1373" t="s">
        <v>2306</v>
      </c>
      <c r="G5629" s="1375"/>
      <c r="H5629" s="1375"/>
      <c r="I5629" s="1375"/>
      <c r="J5629" s="1375"/>
      <c r="K5629" s="1375"/>
      <c r="L5629" s="1375"/>
    </row>
    <row r="5630" spans="1:12" ht="21">
      <c r="A5630" s="1372">
        <v>45535</v>
      </c>
      <c r="B5630" s="1373" t="s">
        <v>2397</v>
      </c>
      <c r="C5630" s="1373" t="s">
        <v>2469</v>
      </c>
      <c r="D5630" s="1373" t="s">
        <v>2470</v>
      </c>
      <c r="E5630" s="1373" t="s">
        <v>1847</v>
      </c>
      <c r="F5630" s="1373" t="s">
        <v>1848</v>
      </c>
      <c r="G5630" s="1375"/>
      <c r="H5630" s="1375"/>
      <c r="I5630" s="1375"/>
      <c r="J5630" s="1375"/>
      <c r="K5630" s="1375"/>
      <c r="L5630" s="1375"/>
    </row>
    <row r="5631" spans="1:12" ht="21">
      <c r="A5631" s="1372">
        <v>45535</v>
      </c>
      <c r="B5631" s="1373" t="s">
        <v>2397</v>
      </c>
      <c r="C5631" s="1373" t="s">
        <v>2469</v>
      </c>
      <c r="D5631" s="1373" t="s">
        <v>2470</v>
      </c>
      <c r="E5631" s="1373" t="s">
        <v>950</v>
      </c>
      <c r="F5631" s="1373" t="s">
        <v>273</v>
      </c>
      <c r="G5631" s="1375"/>
      <c r="H5631" s="1375"/>
      <c r="I5631" s="1375"/>
      <c r="J5631" s="1375"/>
      <c r="K5631" s="1375"/>
      <c r="L5631" s="1375"/>
    </row>
    <row r="5632" spans="1:12" ht="21">
      <c r="A5632" s="1372">
        <v>45535</v>
      </c>
      <c r="B5632" s="1373" t="s">
        <v>2397</v>
      </c>
      <c r="C5632" s="1373" t="s">
        <v>2469</v>
      </c>
      <c r="D5632" s="1373" t="s">
        <v>2470</v>
      </c>
      <c r="E5632" s="1373" t="s">
        <v>951</v>
      </c>
      <c r="F5632" s="1373" t="s">
        <v>274</v>
      </c>
      <c r="G5632" s="1374">
        <v>45416.959999999999</v>
      </c>
      <c r="H5632" s="1374">
        <v>0</v>
      </c>
      <c r="I5632" s="1374">
        <v>511711.42</v>
      </c>
      <c r="J5632" s="1374">
        <v>0</v>
      </c>
      <c r="K5632" s="1374">
        <v>45416.959999999999</v>
      </c>
      <c r="L5632" s="1374">
        <v>511711.42</v>
      </c>
    </row>
    <row r="5633" spans="1:12" ht="21">
      <c r="A5633" s="1372">
        <v>45535</v>
      </c>
      <c r="B5633" s="1373" t="s">
        <v>2397</v>
      </c>
      <c r="C5633" s="1373" t="s">
        <v>2469</v>
      </c>
      <c r="D5633" s="1373" t="s">
        <v>2470</v>
      </c>
      <c r="E5633" s="1373" t="s">
        <v>952</v>
      </c>
      <c r="F5633" s="1373" t="s">
        <v>275</v>
      </c>
      <c r="G5633" s="1374">
        <v>68125.440000000002</v>
      </c>
      <c r="H5633" s="1374">
        <v>0</v>
      </c>
      <c r="I5633" s="1374">
        <v>767567.13</v>
      </c>
      <c r="J5633" s="1374">
        <v>0</v>
      </c>
      <c r="K5633" s="1374">
        <v>68125.440000000002</v>
      </c>
      <c r="L5633" s="1374">
        <v>767567.13</v>
      </c>
    </row>
    <row r="5634" spans="1:12" ht="21">
      <c r="A5634" s="1372">
        <v>45535</v>
      </c>
      <c r="B5634" s="1373" t="s">
        <v>2397</v>
      </c>
      <c r="C5634" s="1373" t="s">
        <v>2469</v>
      </c>
      <c r="D5634" s="1373" t="s">
        <v>2470</v>
      </c>
      <c r="E5634" s="1373" t="s">
        <v>953</v>
      </c>
      <c r="F5634" s="1373" t="s">
        <v>276</v>
      </c>
      <c r="G5634" s="1374">
        <v>8112.3</v>
      </c>
      <c r="H5634" s="1374">
        <v>0</v>
      </c>
      <c r="I5634" s="1374">
        <v>88335.3</v>
      </c>
      <c r="J5634" s="1374">
        <v>0</v>
      </c>
      <c r="K5634" s="1374">
        <v>8112.3</v>
      </c>
      <c r="L5634" s="1374">
        <v>88335.3</v>
      </c>
    </row>
    <row r="5635" spans="1:12" ht="21">
      <c r="A5635" s="1372">
        <v>45535</v>
      </c>
      <c r="B5635" s="1373" t="s">
        <v>2397</v>
      </c>
      <c r="C5635" s="1373" t="s">
        <v>2469</v>
      </c>
      <c r="D5635" s="1373" t="s">
        <v>2470</v>
      </c>
      <c r="E5635" s="1373" t="s">
        <v>954</v>
      </c>
      <c r="F5635" s="1373" t="s">
        <v>1392</v>
      </c>
      <c r="G5635" s="1374">
        <v>3690</v>
      </c>
      <c r="H5635" s="1374">
        <v>0</v>
      </c>
      <c r="I5635" s="1374">
        <v>38940</v>
      </c>
      <c r="J5635" s="1374">
        <v>0</v>
      </c>
      <c r="K5635" s="1374">
        <v>3690</v>
      </c>
      <c r="L5635" s="1374">
        <v>38940</v>
      </c>
    </row>
    <row r="5636" spans="1:12" ht="21">
      <c r="A5636" s="1372">
        <v>45535</v>
      </c>
      <c r="B5636" s="1373" t="s">
        <v>2397</v>
      </c>
      <c r="C5636" s="1373" t="s">
        <v>2469</v>
      </c>
      <c r="D5636" s="1373" t="s">
        <v>2470</v>
      </c>
      <c r="E5636" s="1373" t="s">
        <v>955</v>
      </c>
      <c r="F5636" s="1373" t="s">
        <v>1393</v>
      </c>
      <c r="G5636" s="1374">
        <v>39733.199999999997</v>
      </c>
      <c r="H5636" s="1374">
        <v>0</v>
      </c>
      <c r="I5636" s="1374">
        <v>405326.2</v>
      </c>
      <c r="J5636" s="1374">
        <v>0</v>
      </c>
      <c r="K5636" s="1374">
        <v>39733.199999999997</v>
      </c>
      <c r="L5636" s="1374">
        <v>405326.2</v>
      </c>
    </row>
    <row r="5637" spans="1:12" ht="21">
      <c r="A5637" s="1372">
        <v>45535</v>
      </c>
      <c r="B5637" s="1373" t="s">
        <v>2397</v>
      </c>
      <c r="C5637" s="1373" t="s">
        <v>2469</v>
      </c>
      <c r="D5637" s="1373" t="s">
        <v>2470</v>
      </c>
      <c r="E5637" s="1373" t="s">
        <v>956</v>
      </c>
      <c r="F5637" s="1373" t="s">
        <v>277</v>
      </c>
      <c r="G5637" s="1375"/>
      <c r="H5637" s="1375"/>
      <c r="I5637" s="1375"/>
      <c r="J5637" s="1375"/>
      <c r="K5637" s="1375"/>
      <c r="L5637" s="1375"/>
    </row>
    <row r="5638" spans="1:12" ht="21">
      <c r="A5638" s="1372">
        <v>45535</v>
      </c>
      <c r="B5638" s="1373" t="s">
        <v>2397</v>
      </c>
      <c r="C5638" s="1373" t="s">
        <v>2469</v>
      </c>
      <c r="D5638" s="1373" t="s">
        <v>2470</v>
      </c>
      <c r="E5638" s="1373" t="s">
        <v>957</v>
      </c>
      <c r="F5638" s="1373" t="s">
        <v>1849</v>
      </c>
      <c r="G5638" s="1375"/>
      <c r="H5638" s="1375"/>
      <c r="I5638" s="1375"/>
      <c r="J5638" s="1375"/>
      <c r="K5638" s="1375"/>
      <c r="L5638" s="1375"/>
    </row>
    <row r="5639" spans="1:12" ht="21">
      <c r="A5639" s="1372">
        <v>45535</v>
      </c>
      <c r="B5639" s="1373" t="s">
        <v>2397</v>
      </c>
      <c r="C5639" s="1373" t="s">
        <v>2469</v>
      </c>
      <c r="D5639" s="1373" t="s">
        <v>2470</v>
      </c>
      <c r="E5639" s="1373" t="s">
        <v>958</v>
      </c>
      <c r="F5639" s="1373" t="s">
        <v>2307</v>
      </c>
      <c r="G5639" s="1374">
        <v>260816.63</v>
      </c>
      <c r="H5639" s="1374">
        <v>0</v>
      </c>
      <c r="I5639" s="1374">
        <v>1239187.6000000001</v>
      </c>
      <c r="J5639" s="1374">
        <v>0</v>
      </c>
      <c r="K5639" s="1374">
        <v>260816.63</v>
      </c>
      <c r="L5639" s="1374">
        <v>1239187.6000000001</v>
      </c>
    </row>
    <row r="5640" spans="1:12" ht="21">
      <c r="A5640" s="1372">
        <v>45535</v>
      </c>
      <c r="B5640" s="1373" t="s">
        <v>2397</v>
      </c>
      <c r="C5640" s="1373" t="s">
        <v>2469</v>
      </c>
      <c r="D5640" s="1373" t="s">
        <v>2470</v>
      </c>
      <c r="E5640" s="1373" t="s">
        <v>959</v>
      </c>
      <c r="F5640" s="1373" t="s">
        <v>2308</v>
      </c>
      <c r="G5640" s="1374">
        <v>3000</v>
      </c>
      <c r="H5640" s="1374">
        <v>0</v>
      </c>
      <c r="I5640" s="1374">
        <v>35500</v>
      </c>
      <c r="J5640" s="1374">
        <v>0</v>
      </c>
      <c r="K5640" s="1374">
        <v>3000</v>
      </c>
      <c r="L5640" s="1374">
        <v>35500</v>
      </c>
    </row>
    <row r="5641" spans="1:12" ht="21">
      <c r="A5641" s="1372">
        <v>45535</v>
      </c>
      <c r="B5641" s="1373" t="s">
        <v>2397</v>
      </c>
      <c r="C5641" s="1373" t="s">
        <v>2469</v>
      </c>
      <c r="D5641" s="1373" t="s">
        <v>2470</v>
      </c>
      <c r="E5641" s="1373" t="s">
        <v>1979</v>
      </c>
      <c r="F5641" s="1373" t="s">
        <v>1980</v>
      </c>
      <c r="G5641" s="1375"/>
      <c r="H5641" s="1375"/>
      <c r="I5641" s="1375"/>
      <c r="J5641" s="1375"/>
      <c r="K5641" s="1375"/>
      <c r="L5641" s="1375"/>
    </row>
    <row r="5642" spans="1:12" ht="21">
      <c r="A5642" s="1372">
        <v>45535</v>
      </c>
      <c r="B5642" s="1373" t="s">
        <v>2397</v>
      </c>
      <c r="C5642" s="1373" t="s">
        <v>2469</v>
      </c>
      <c r="D5642" s="1373" t="s">
        <v>2470</v>
      </c>
      <c r="E5642" s="1373" t="s">
        <v>1981</v>
      </c>
      <c r="F5642" s="1373" t="s">
        <v>1982</v>
      </c>
      <c r="G5642" s="1375"/>
      <c r="H5642" s="1375"/>
      <c r="I5642" s="1375"/>
      <c r="J5642" s="1375"/>
      <c r="K5642" s="1375"/>
      <c r="L5642" s="1375"/>
    </row>
    <row r="5643" spans="1:12" ht="21">
      <c r="A5643" s="1372">
        <v>45535</v>
      </c>
      <c r="B5643" s="1373" t="s">
        <v>2397</v>
      </c>
      <c r="C5643" s="1373" t="s">
        <v>2469</v>
      </c>
      <c r="D5643" s="1373" t="s">
        <v>2470</v>
      </c>
      <c r="E5643" s="1373" t="s">
        <v>968</v>
      </c>
      <c r="F5643" s="1373" t="s">
        <v>1297</v>
      </c>
      <c r="G5643" s="1375"/>
      <c r="H5643" s="1375"/>
      <c r="I5643" s="1375"/>
      <c r="J5643" s="1375"/>
      <c r="K5643" s="1375"/>
      <c r="L5643" s="1375"/>
    </row>
    <row r="5644" spans="1:12" ht="21">
      <c r="A5644" s="1372">
        <v>45535</v>
      </c>
      <c r="B5644" s="1373" t="s">
        <v>2397</v>
      </c>
      <c r="C5644" s="1373" t="s">
        <v>2469</v>
      </c>
      <c r="D5644" s="1373" t="s">
        <v>2470</v>
      </c>
      <c r="E5644" s="1373" t="s">
        <v>1408</v>
      </c>
      <c r="F5644" s="1373" t="s">
        <v>1851</v>
      </c>
      <c r="G5644" s="1375"/>
      <c r="H5644" s="1375"/>
      <c r="I5644" s="1375"/>
      <c r="J5644" s="1375"/>
      <c r="K5644" s="1375"/>
      <c r="L5644" s="1375"/>
    </row>
    <row r="5645" spans="1:12" ht="21">
      <c r="A5645" s="1372">
        <v>45535</v>
      </c>
      <c r="B5645" s="1373" t="s">
        <v>2397</v>
      </c>
      <c r="C5645" s="1373" t="s">
        <v>2469</v>
      </c>
      <c r="D5645" s="1373" t="s">
        <v>2470</v>
      </c>
      <c r="E5645" s="1373" t="s">
        <v>1409</v>
      </c>
      <c r="F5645" s="1373" t="s">
        <v>2309</v>
      </c>
      <c r="G5645" s="1374">
        <v>0</v>
      </c>
      <c r="H5645" s="1374">
        <v>0</v>
      </c>
      <c r="I5645" s="1374">
        <v>9408</v>
      </c>
      <c r="J5645" s="1374">
        <v>0</v>
      </c>
      <c r="K5645" s="1374">
        <v>0</v>
      </c>
      <c r="L5645" s="1374">
        <v>9408</v>
      </c>
    </row>
    <row r="5646" spans="1:12" ht="21">
      <c r="A5646" s="1372">
        <v>45535</v>
      </c>
      <c r="B5646" s="1373" t="s">
        <v>2397</v>
      </c>
      <c r="C5646" s="1373" t="s">
        <v>2469</v>
      </c>
      <c r="D5646" s="1373" t="s">
        <v>2470</v>
      </c>
      <c r="E5646" s="1373" t="s">
        <v>2310</v>
      </c>
      <c r="F5646" s="1373" t="s">
        <v>2311</v>
      </c>
      <c r="G5646" s="1375"/>
      <c r="H5646" s="1375"/>
      <c r="I5646" s="1375"/>
      <c r="J5646" s="1375"/>
      <c r="K5646" s="1375"/>
      <c r="L5646" s="1375"/>
    </row>
    <row r="5647" spans="1:12" ht="21">
      <c r="A5647" s="1372">
        <v>45535</v>
      </c>
      <c r="B5647" s="1373" t="s">
        <v>2397</v>
      </c>
      <c r="C5647" s="1373" t="s">
        <v>2469</v>
      </c>
      <c r="D5647" s="1373" t="s">
        <v>2470</v>
      </c>
      <c r="E5647" s="1373" t="s">
        <v>2312</v>
      </c>
      <c r="F5647" s="1373" t="s">
        <v>2313</v>
      </c>
      <c r="G5647" s="1375"/>
      <c r="H5647" s="1375"/>
      <c r="I5647" s="1375"/>
      <c r="J5647" s="1375"/>
      <c r="K5647" s="1375"/>
      <c r="L5647" s="1375"/>
    </row>
    <row r="5648" spans="1:12" ht="21">
      <c r="A5648" s="1372">
        <v>45535</v>
      </c>
      <c r="B5648" s="1373" t="s">
        <v>2397</v>
      </c>
      <c r="C5648" s="1373" t="s">
        <v>2469</v>
      </c>
      <c r="D5648" s="1373" t="s">
        <v>2470</v>
      </c>
      <c r="E5648" s="1373" t="s">
        <v>970</v>
      </c>
      <c r="F5648" s="1373" t="s">
        <v>278</v>
      </c>
      <c r="G5648" s="1374">
        <v>10600</v>
      </c>
      <c r="H5648" s="1374">
        <v>0</v>
      </c>
      <c r="I5648" s="1374">
        <v>144428.5</v>
      </c>
      <c r="J5648" s="1374">
        <v>0</v>
      </c>
      <c r="K5648" s="1374">
        <v>10600</v>
      </c>
      <c r="L5648" s="1374">
        <v>144428.5</v>
      </c>
    </row>
    <row r="5649" spans="1:12" ht="21">
      <c r="A5649" s="1372">
        <v>45535</v>
      </c>
      <c r="B5649" s="1373" t="s">
        <v>2397</v>
      </c>
      <c r="C5649" s="1373" t="s">
        <v>2469</v>
      </c>
      <c r="D5649" s="1373" t="s">
        <v>2470</v>
      </c>
      <c r="E5649" s="1373" t="s">
        <v>971</v>
      </c>
      <c r="F5649" s="1373" t="s">
        <v>448</v>
      </c>
      <c r="G5649" s="1374">
        <v>0</v>
      </c>
      <c r="H5649" s="1374">
        <v>0</v>
      </c>
      <c r="I5649" s="1374">
        <v>22910</v>
      </c>
      <c r="J5649" s="1374">
        <v>0</v>
      </c>
      <c r="K5649" s="1374">
        <v>0</v>
      </c>
      <c r="L5649" s="1374">
        <v>22910</v>
      </c>
    </row>
    <row r="5650" spans="1:12" ht="21">
      <c r="A5650" s="1372">
        <v>45535</v>
      </c>
      <c r="B5650" s="1373" t="s">
        <v>2397</v>
      </c>
      <c r="C5650" s="1373" t="s">
        <v>2469</v>
      </c>
      <c r="D5650" s="1373" t="s">
        <v>2470</v>
      </c>
      <c r="E5650" s="1373" t="s">
        <v>972</v>
      </c>
      <c r="F5650" s="1373" t="s">
        <v>449</v>
      </c>
      <c r="G5650" s="1375"/>
      <c r="H5650" s="1375"/>
      <c r="I5650" s="1375"/>
      <c r="J5650" s="1375"/>
      <c r="K5650" s="1375"/>
      <c r="L5650" s="1375"/>
    </row>
    <row r="5651" spans="1:12" ht="42">
      <c r="A5651" s="1372">
        <v>45535</v>
      </c>
      <c r="B5651" s="1373" t="s">
        <v>2397</v>
      </c>
      <c r="C5651" s="1373" t="s">
        <v>2469</v>
      </c>
      <c r="D5651" s="1373" t="s">
        <v>2470</v>
      </c>
      <c r="E5651" s="1373" t="s">
        <v>973</v>
      </c>
      <c r="F5651" s="1373" t="s">
        <v>2314</v>
      </c>
      <c r="G5651" s="1375"/>
      <c r="H5651" s="1375"/>
      <c r="I5651" s="1375"/>
      <c r="J5651" s="1375"/>
      <c r="K5651" s="1375"/>
      <c r="L5651" s="1375"/>
    </row>
    <row r="5652" spans="1:12" ht="42">
      <c r="A5652" s="1372">
        <v>45535</v>
      </c>
      <c r="B5652" s="1373" t="s">
        <v>2397</v>
      </c>
      <c r="C5652" s="1373" t="s">
        <v>2469</v>
      </c>
      <c r="D5652" s="1373" t="s">
        <v>2470</v>
      </c>
      <c r="E5652" s="1373" t="s">
        <v>974</v>
      </c>
      <c r="F5652" s="1373" t="s">
        <v>2315</v>
      </c>
      <c r="G5652" s="1375"/>
      <c r="H5652" s="1375"/>
      <c r="I5652" s="1375"/>
      <c r="J5652" s="1375"/>
      <c r="K5652" s="1375"/>
      <c r="L5652" s="1375"/>
    </row>
    <row r="5653" spans="1:12" ht="21">
      <c r="A5653" s="1372">
        <v>45535</v>
      </c>
      <c r="B5653" s="1373" t="s">
        <v>2397</v>
      </c>
      <c r="C5653" s="1373" t="s">
        <v>2469</v>
      </c>
      <c r="D5653" s="1373" t="s">
        <v>2470</v>
      </c>
      <c r="E5653" s="1373" t="s">
        <v>975</v>
      </c>
      <c r="F5653" s="1373" t="s">
        <v>279</v>
      </c>
      <c r="G5653" s="1375"/>
      <c r="H5653" s="1375"/>
      <c r="I5653" s="1375"/>
      <c r="J5653" s="1375"/>
      <c r="K5653" s="1375"/>
      <c r="L5653" s="1375"/>
    </row>
    <row r="5654" spans="1:12" ht="21">
      <c r="A5654" s="1372">
        <v>45535</v>
      </c>
      <c r="B5654" s="1373" t="s">
        <v>2397</v>
      </c>
      <c r="C5654" s="1373" t="s">
        <v>2469</v>
      </c>
      <c r="D5654" s="1373" t="s">
        <v>2470</v>
      </c>
      <c r="E5654" s="1373" t="s">
        <v>976</v>
      </c>
      <c r="F5654" s="1373" t="s">
        <v>280</v>
      </c>
      <c r="G5654" s="1375"/>
      <c r="H5654" s="1375"/>
      <c r="I5654" s="1375"/>
      <c r="J5654" s="1375"/>
      <c r="K5654" s="1375"/>
      <c r="L5654" s="1375"/>
    </row>
    <row r="5655" spans="1:12" ht="21">
      <c r="A5655" s="1372">
        <v>45535</v>
      </c>
      <c r="B5655" s="1373" t="s">
        <v>2397</v>
      </c>
      <c r="C5655" s="1373" t="s">
        <v>2469</v>
      </c>
      <c r="D5655" s="1373" t="s">
        <v>2470</v>
      </c>
      <c r="E5655" s="1373" t="s">
        <v>977</v>
      </c>
      <c r="F5655" s="1373" t="s">
        <v>281</v>
      </c>
      <c r="G5655" s="1375"/>
      <c r="H5655" s="1375"/>
      <c r="I5655" s="1375"/>
      <c r="J5655" s="1375"/>
      <c r="K5655" s="1375"/>
      <c r="L5655" s="1375"/>
    </row>
    <row r="5656" spans="1:12" ht="21">
      <c r="A5656" s="1372">
        <v>45535</v>
      </c>
      <c r="B5656" s="1373" t="s">
        <v>2397</v>
      </c>
      <c r="C5656" s="1373" t="s">
        <v>2469</v>
      </c>
      <c r="D5656" s="1373" t="s">
        <v>2470</v>
      </c>
      <c r="E5656" s="1373" t="s">
        <v>978</v>
      </c>
      <c r="F5656" s="1373" t="s">
        <v>282</v>
      </c>
      <c r="G5656" s="1375"/>
      <c r="H5656" s="1375"/>
      <c r="I5656" s="1375"/>
      <c r="J5656" s="1375"/>
      <c r="K5656" s="1375"/>
      <c r="L5656" s="1375"/>
    </row>
    <row r="5657" spans="1:12" ht="21">
      <c r="A5657" s="1372">
        <v>45535</v>
      </c>
      <c r="B5657" s="1373" t="s">
        <v>2397</v>
      </c>
      <c r="C5657" s="1373" t="s">
        <v>2469</v>
      </c>
      <c r="D5657" s="1373" t="s">
        <v>2470</v>
      </c>
      <c r="E5657" s="1373" t="s">
        <v>979</v>
      </c>
      <c r="F5657" s="1373" t="s">
        <v>278</v>
      </c>
      <c r="G5657" s="1375"/>
      <c r="H5657" s="1375"/>
      <c r="I5657" s="1375"/>
      <c r="J5657" s="1375"/>
      <c r="K5657" s="1375"/>
      <c r="L5657" s="1375"/>
    </row>
    <row r="5658" spans="1:12" ht="21">
      <c r="A5658" s="1372">
        <v>45535</v>
      </c>
      <c r="B5658" s="1373" t="s">
        <v>2397</v>
      </c>
      <c r="C5658" s="1373" t="s">
        <v>2469</v>
      </c>
      <c r="D5658" s="1373" t="s">
        <v>2470</v>
      </c>
      <c r="E5658" s="1373" t="s">
        <v>980</v>
      </c>
      <c r="F5658" s="1373" t="s">
        <v>2316</v>
      </c>
      <c r="G5658" s="1375"/>
      <c r="H5658" s="1375"/>
      <c r="I5658" s="1375"/>
      <c r="J5658" s="1375"/>
      <c r="K5658" s="1375"/>
      <c r="L5658" s="1375"/>
    </row>
    <row r="5659" spans="1:12" ht="21">
      <c r="A5659" s="1372">
        <v>45535</v>
      </c>
      <c r="B5659" s="1373" t="s">
        <v>2397</v>
      </c>
      <c r="C5659" s="1373" t="s">
        <v>2469</v>
      </c>
      <c r="D5659" s="1373" t="s">
        <v>2470</v>
      </c>
      <c r="E5659" s="1373" t="s">
        <v>981</v>
      </c>
      <c r="F5659" s="1373" t="s">
        <v>2317</v>
      </c>
      <c r="G5659" s="1375"/>
      <c r="H5659" s="1375"/>
      <c r="I5659" s="1375"/>
      <c r="J5659" s="1375"/>
      <c r="K5659" s="1375"/>
      <c r="L5659" s="1375"/>
    </row>
    <row r="5660" spans="1:12" ht="21">
      <c r="A5660" s="1372">
        <v>45535</v>
      </c>
      <c r="B5660" s="1373" t="s">
        <v>2397</v>
      </c>
      <c r="C5660" s="1373" t="s">
        <v>2469</v>
      </c>
      <c r="D5660" s="1373" t="s">
        <v>2470</v>
      </c>
      <c r="E5660" s="1373" t="s">
        <v>982</v>
      </c>
      <c r="F5660" s="1373" t="s">
        <v>2318</v>
      </c>
      <c r="G5660" s="1375"/>
      <c r="H5660" s="1375"/>
      <c r="I5660" s="1375"/>
      <c r="J5660" s="1375"/>
      <c r="K5660" s="1375"/>
      <c r="L5660" s="1375"/>
    </row>
    <row r="5661" spans="1:12" ht="21">
      <c r="A5661" s="1372">
        <v>45535</v>
      </c>
      <c r="B5661" s="1373" t="s">
        <v>2397</v>
      </c>
      <c r="C5661" s="1373" t="s">
        <v>2469</v>
      </c>
      <c r="D5661" s="1373" t="s">
        <v>2470</v>
      </c>
      <c r="E5661" s="1373" t="s">
        <v>983</v>
      </c>
      <c r="F5661" s="1373" t="s">
        <v>2319</v>
      </c>
      <c r="G5661" s="1375"/>
      <c r="H5661" s="1375"/>
      <c r="I5661" s="1375"/>
      <c r="J5661" s="1375"/>
      <c r="K5661" s="1375"/>
      <c r="L5661" s="1375"/>
    </row>
    <row r="5662" spans="1:12" ht="21">
      <c r="A5662" s="1372">
        <v>45535</v>
      </c>
      <c r="B5662" s="1373" t="s">
        <v>2397</v>
      </c>
      <c r="C5662" s="1373" t="s">
        <v>2469</v>
      </c>
      <c r="D5662" s="1373" t="s">
        <v>2470</v>
      </c>
      <c r="E5662" s="1373" t="s">
        <v>984</v>
      </c>
      <c r="F5662" s="1373" t="s">
        <v>2320</v>
      </c>
      <c r="G5662" s="1375"/>
      <c r="H5662" s="1375"/>
      <c r="I5662" s="1375"/>
      <c r="J5662" s="1375"/>
      <c r="K5662" s="1375"/>
      <c r="L5662" s="1375"/>
    </row>
    <row r="5663" spans="1:12" ht="21">
      <c r="A5663" s="1372">
        <v>45535</v>
      </c>
      <c r="B5663" s="1373" t="s">
        <v>2397</v>
      </c>
      <c r="C5663" s="1373" t="s">
        <v>2469</v>
      </c>
      <c r="D5663" s="1373" t="s">
        <v>2470</v>
      </c>
      <c r="E5663" s="1373" t="s">
        <v>985</v>
      </c>
      <c r="F5663" s="1373" t="s">
        <v>2321</v>
      </c>
      <c r="G5663" s="1375"/>
      <c r="H5663" s="1375"/>
      <c r="I5663" s="1375"/>
      <c r="J5663" s="1375"/>
      <c r="K5663" s="1375"/>
      <c r="L5663" s="1375"/>
    </row>
    <row r="5664" spans="1:12" ht="21">
      <c r="A5664" s="1372">
        <v>45535</v>
      </c>
      <c r="B5664" s="1373" t="s">
        <v>2397</v>
      </c>
      <c r="C5664" s="1373" t="s">
        <v>2469</v>
      </c>
      <c r="D5664" s="1373" t="s">
        <v>2470</v>
      </c>
      <c r="E5664" s="1373" t="s">
        <v>986</v>
      </c>
      <c r="F5664" s="1373" t="s">
        <v>1855</v>
      </c>
      <c r="G5664" s="1374">
        <v>0</v>
      </c>
      <c r="H5664" s="1374">
        <v>0</v>
      </c>
      <c r="I5664" s="1374">
        <v>299843</v>
      </c>
      <c r="J5664" s="1374">
        <v>0</v>
      </c>
      <c r="K5664" s="1374">
        <v>0</v>
      </c>
      <c r="L5664" s="1374">
        <v>299843</v>
      </c>
    </row>
    <row r="5665" spans="1:12" ht="21">
      <c r="A5665" s="1372">
        <v>45535</v>
      </c>
      <c r="B5665" s="1373" t="s">
        <v>2397</v>
      </c>
      <c r="C5665" s="1373" t="s">
        <v>2469</v>
      </c>
      <c r="D5665" s="1373" t="s">
        <v>2470</v>
      </c>
      <c r="E5665" s="1373" t="s">
        <v>987</v>
      </c>
      <c r="F5665" s="1373" t="s">
        <v>2322</v>
      </c>
      <c r="G5665" s="1375"/>
      <c r="H5665" s="1375"/>
      <c r="I5665" s="1375"/>
      <c r="J5665" s="1375"/>
      <c r="K5665" s="1375"/>
      <c r="L5665" s="1375"/>
    </row>
    <row r="5666" spans="1:12" ht="21">
      <c r="A5666" s="1372">
        <v>45535</v>
      </c>
      <c r="B5666" s="1373" t="s">
        <v>2397</v>
      </c>
      <c r="C5666" s="1373" t="s">
        <v>2469</v>
      </c>
      <c r="D5666" s="1373" t="s">
        <v>2470</v>
      </c>
      <c r="E5666" s="1373" t="s">
        <v>988</v>
      </c>
      <c r="F5666" s="1373" t="s">
        <v>2323</v>
      </c>
      <c r="G5666" s="1375"/>
      <c r="H5666" s="1375"/>
      <c r="I5666" s="1375"/>
      <c r="J5666" s="1375"/>
      <c r="K5666" s="1375"/>
      <c r="L5666" s="1375"/>
    </row>
    <row r="5667" spans="1:12" ht="21">
      <c r="A5667" s="1372">
        <v>45535</v>
      </c>
      <c r="B5667" s="1373" t="s">
        <v>2397</v>
      </c>
      <c r="C5667" s="1373" t="s">
        <v>2469</v>
      </c>
      <c r="D5667" s="1373" t="s">
        <v>2470</v>
      </c>
      <c r="E5667" s="1373" t="s">
        <v>989</v>
      </c>
      <c r="F5667" s="1373" t="s">
        <v>2324</v>
      </c>
      <c r="G5667" s="1375"/>
      <c r="H5667" s="1375"/>
      <c r="I5667" s="1375"/>
      <c r="J5667" s="1375"/>
      <c r="K5667" s="1375"/>
      <c r="L5667" s="1375"/>
    </row>
    <row r="5668" spans="1:12" ht="21">
      <c r="A5668" s="1372">
        <v>45535</v>
      </c>
      <c r="B5668" s="1373" t="s">
        <v>2397</v>
      </c>
      <c r="C5668" s="1373" t="s">
        <v>2469</v>
      </c>
      <c r="D5668" s="1373" t="s">
        <v>2470</v>
      </c>
      <c r="E5668" s="1373" t="s">
        <v>990</v>
      </c>
      <c r="F5668" s="1373" t="s">
        <v>2325</v>
      </c>
      <c r="G5668" s="1374">
        <v>0</v>
      </c>
      <c r="H5668" s="1374">
        <v>0</v>
      </c>
      <c r="I5668" s="1374">
        <v>720</v>
      </c>
      <c r="J5668" s="1374">
        <v>0</v>
      </c>
      <c r="K5668" s="1374">
        <v>0</v>
      </c>
      <c r="L5668" s="1374">
        <v>720</v>
      </c>
    </row>
    <row r="5669" spans="1:12" ht="21">
      <c r="A5669" s="1372">
        <v>45535</v>
      </c>
      <c r="B5669" s="1373" t="s">
        <v>2397</v>
      </c>
      <c r="C5669" s="1373" t="s">
        <v>2469</v>
      </c>
      <c r="D5669" s="1373" t="s">
        <v>2470</v>
      </c>
      <c r="E5669" s="1373" t="s">
        <v>991</v>
      </c>
      <c r="F5669" s="1373" t="s">
        <v>2326</v>
      </c>
      <c r="G5669" s="1375"/>
      <c r="H5669" s="1375"/>
      <c r="I5669" s="1375"/>
      <c r="J5669" s="1375"/>
      <c r="K5669" s="1375"/>
      <c r="L5669" s="1375"/>
    </row>
    <row r="5670" spans="1:12" ht="21">
      <c r="A5670" s="1372">
        <v>45535</v>
      </c>
      <c r="B5670" s="1373" t="s">
        <v>2397</v>
      </c>
      <c r="C5670" s="1373" t="s">
        <v>2469</v>
      </c>
      <c r="D5670" s="1373" t="s">
        <v>2470</v>
      </c>
      <c r="E5670" s="1373" t="s">
        <v>992</v>
      </c>
      <c r="F5670" s="1373" t="s">
        <v>2327</v>
      </c>
      <c r="G5670" s="1375"/>
      <c r="H5670" s="1375"/>
      <c r="I5670" s="1375"/>
      <c r="J5670" s="1375"/>
      <c r="K5670" s="1375"/>
      <c r="L5670" s="1375"/>
    </row>
    <row r="5671" spans="1:12" ht="21">
      <c r="A5671" s="1372">
        <v>45535</v>
      </c>
      <c r="B5671" s="1373" t="s">
        <v>2397</v>
      </c>
      <c r="C5671" s="1373" t="s">
        <v>2469</v>
      </c>
      <c r="D5671" s="1373" t="s">
        <v>2470</v>
      </c>
      <c r="E5671" s="1373" t="s">
        <v>993</v>
      </c>
      <c r="F5671" s="1373" t="s">
        <v>2328</v>
      </c>
      <c r="G5671" s="1375"/>
      <c r="H5671" s="1375"/>
      <c r="I5671" s="1375"/>
      <c r="J5671" s="1375"/>
      <c r="K5671" s="1375"/>
      <c r="L5671" s="1375"/>
    </row>
    <row r="5672" spans="1:12" ht="21">
      <c r="A5672" s="1372">
        <v>45535</v>
      </c>
      <c r="B5672" s="1373" t="s">
        <v>2397</v>
      </c>
      <c r="C5672" s="1373" t="s">
        <v>2469</v>
      </c>
      <c r="D5672" s="1373" t="s">
        <v>2470</v>
      </c>
      <c r="E5672" s="1373" t="s">
        <v>994</v>
      </c>
      <c r="F5672" s="1373" t="s">
        <v>2329</v>
      </c>
      <c r="G5672" s="1374">
        <v>0</v>
      </c>
      <c r="H5672" s="1374">
        <v>0</v>
      </c>
      <c r="I5672" s="1374">
        <v>1120</v>
      </c>
      <c r="J5672" s="1374">
        <v>0</v>
      </c>
      <c r="K5672" s="1374">
        <v>0</v>
      </c>
      <c r="L5672" s="1374">
        <v>1120</v>
      </c>
    </row>
    <row r="5673" spans="1:12" ht="21">
      <c r="A5673" s="1372">
        <v>45535</v>
      </c>
      <c r="B5673" s="1373" t="s">
        <v>2397</v>
      </c>
      <c r="C5673" s="1373" t="s">
        <v>2469</v>
      </c>
      <c r="D5673" s="1373" t="s">
        <v>2470</v>
      </c>
      <c r="E5673" s="1373" t="s">
        <v>995</v>
      </c>
      <c r="F5673" s="1373" t="s">
        <v>283</v>
      </c>
      <c r="G5673" s="1374">
        <v>78347.679999999993</v>
      </c>
      <c r="H5673" s="1374">
        <v>0</v>
      </c>
      <c r="I5673" s="1374">
        <v>576145.87</v>
      </c>
      <c r="J5673" s="1374">
        <v>0</v>
      </c>
      <c r="K5673" s="1374">
        <v>78347.679999999993</v>
      </c>
      <c r="L5673" s="1374">
        <v>576145.87</v>
      </c>
    </row>
    <row r="5674" spans="1:12" ht="21">
      <c r="A5674" s="1372">
        <v>45535</v>
      </c>
      <c r="B5674" s="1373" t="s">
        <v>2397</v>
      </c>
      <c r="C5674" s="1373" t="s">
        <v>2469</v>
      </c>
      <c r="D5674" s="1373" t="s">
        <v>2470</v>
      </c>
      <c r="E5674" s="1373" t="s">
        <v>996</v>
      </c>
      <c r="F5674" s="1373" t="s">
        <v>284</v>
      </c>
      <c r="G5674" s="1374">
        <v>0</v>
      </c>
      <c r="H5674" s="1374">
        <v>0</v>
      </c>
      <c r="I5674" s="1374">
        <v>42000</v>
      </c>
      <c r="J5674" s="1374">
        <v>0</v>
      </c>
      <c r="K5674" s="1374">
        <v>0</v>
      </c>
      <c r="L5674" s="1374">
        <v>42000</v>
      </c>
    </row>
    <row r="5675" spans="1:12" ht="21">
      <c r="A5675" s="1372">
        <v>45535</v>
      </c>
      <c r="B5675" s="1373" t="s">
        <v>2397</v>
      </c>
      <c r="C5675" s="1373" t="s">
        <v>2469</v>
      </c>
      <c r="D5675" s="1373" t="s">
        <v>2470</v>
      </c>
      <c r="E5675" s="1373" t="s">
        <v>997</v>
      </c>
      <c r="F5675" s="1373" t="s">
        <v>285</v>
      </c>
      <c r="G5675" s="1374">
        <v>1813.33</v>
      </c>
      <c r="H5675" s="1374">
        <v>0</v>
      </c>
      <c r="I5675" s="1374">
        <v>247355</v>
      </c>
      <c r="J5675" s="1374">
        <v>0</v>
      </c>
      <c r="K5675" s="1374">
        <v>1813.33</v>
      </c>
      <c r="L5675" s="1374">
        <v>247355</v>
      </c>
    </row>
    <row r="5676" spans="1:12" ht="21">
      <c r="A5676" s="1372">
        <v>45535</v>
      </c>
      <c r="B5676" s="1373" t="s">
        <v>2397</v>
      </c>
      <c r="C5676" s="1373" t="s">
        <v>2469</v>
      </c>
      <c r="D5676" s="1373" t="s">
        <v>2470</v>
      </c>
      <c r="E5676" s="1373" t="s">
        <v>998</v>
      </c>
      <c r="F5676" s="1373" t="s">
        <v>286</v>
      </c>
      <c r="G5676" s="1375"/>
      <c r="H5676" s="1375"/>
      <c r="I5676" s="1375"/>
      <c r="J5676" s="1375"/>
      <c r="K5676" s="1375"/>
      <c r="L5676" s="1375"/>
    </row>
    <row r="5677" spans="1:12" ht="21">
      <c r="A5677" s="1372">
        <v>45535</v>
      </c>
      <c r="B5677" s="1373" t="s">
        <v>2397</v>
      </c>
      <c r="C5677" s="1373" t="s">
        <v>2469</v>
      </c>
      <c r="D5677" s="1373" t="s">
        <v>2470</v>
      </c>
      <c r="E5677" s="1373" t="s">
        <v>999</v>
      </c>
      <c r="F5677" s="1373" t="s">
        <v>457</v>
      </c>
      <c r="G5677" s="1374">
        <v>19700</v>
      </c>
      <c r="H5677" s="1374">
        <v>0</v>
      </c>
      <c r="I5677" s="1374">
        <v>292733.5</v>
      </c>
      <c r="J5677" s="1374">
        <v>0</v>
      </c>
      <c r="K5677" s="1374">
        <v>19700</v>
      </c>
      <c r="L5677" s="1374">
        <v>292733.5</v>
      </c>
    </row>
    <row r="5678" spans="1:12" ht="21">
      <c r="A5678" s="1372">
        <v>45535</v>
      </c>
      <c r="B5678" s="1373" t="s">
        <v>2397</v>
      </c>
      <c r="C5678" s="1373" t="s">
        <v>2469</v>
      </c>
      <c r="D5678" s="1373" t="s">
        <v>2470</v>
      </c>
      <c r="E5678" s="1373" t="s">
        <v>1000</v>
      </c>
      <c r="F5678" s="1373" t="s">
        <v>287</v>
      </c>
      <c r="G5678" s="1374">
        <v>115963.5</v>
      </c>
      <c r="H5678" s="1374">
        <v>0</v>
      </c>
      <c r="I5678" s="1374">
        <v>1001745.6</v>
      </c>
      <c r="J5678" s="1374">
        <v>0</v>
      </c>
      <c r="K5678" s="1374">
        <v>115963.5</v>
      </c>
      <c r="L5678" s="1374">
        <v>1001745.6</v>
      </c>
    </row>
    <row r="5679" spans="1:12" ht="21">
      <c r="A5679" s="1372">
        <v>45535</v>
      </c>
      <c r="B5679" s="1373" t="s">
        <v>2397</v>
      </c>
      <c r="C5679" s="1373" t="s">
        <v>2469</v>
      </c>
      <c r="D5679" s="1373" t="s">
        <v>2470</v>
      </c>
      <c r="E5679" s="1373" t="s">
        <v>1001</v>
      </c>
      <c r="F5679" s="1373" t="s">
        <v>288</v>
      </c>
      <c r="G5679" s="1374">
        <v>6741</v>
      </c>
      <c r="H5679" s="1374">
        <v>0</v>
      </c>
      <c r="I5679" s="1374">
        <v>185779</v>
      </c>
      <c r="J5679" s="1374">
        <v>0</v>
      </c>
      <c r="K5679" s="1374">
        <v>6741</v>
      </c>
      <c r="L5679" s="1374">
        <v>185779</v>
      </c>
    </row>
    <row r="5680" spans="1:12" ht="21">
      <c r="A5680" s="1372">
        <v>45535</v>
      </c>
      <c r="B5680" s="1373" t="s">
        <v>2397</v>
      </c>
      <c r="C5680" s="1373" t="s">
        <v>2469</v>
      </c>
      <c r="D5680" s="1373" t="s">
        <v>2470</v>
      </c>
      <c r="E5680" s="1373" t="s">
        <v>1002</v>
      </c>
      <c r="F5680" s="1373" t="s">
        <v>289</v>
      </c>
      <c r="G5680" s="1374">
        <v>0</v>
      </c>
      <c r="H5680" s="1374">
        <v>0</v>
      </c>
      <c r="I5680" s="1374">
        <v>1000</v>
      </c>
      <c r="J5680" s="1374">
        <v>0</v>
      </c>
      <c r="K5680" s="1374">
        <v>0</v>
      </c>
      <c r="L5680" s="1374">
        <v>1000</v>
      </c>
    </row>
    <row r="5681" spans="1:12" ht="21">
      <c r="A5681" s="1372">
        <v>45535</v>
      </c>
      <c r="B5681" s="1373" t="s">
        <v>2397</v>
      </c>
      <c r="C5681" s="1373" t="s">
        <v>2469</v>
      </c>
      <c r="D5681" s="1373" t="s">
        <v>2470</v>
      </c>
      <c r="E5681" s="1373" t="s">
        <v>1003</v>
      </c>
      <c r="F5681" s="1373" t="s">
        <v>290</v>
      </c>
      <c r="G5681" s="1375"/>
      <c r="H5681" s="1375"/>
      <c r="I5681" s="1375"/>
      <c r="J5681" s="1375"/>
      <c r="K5681" s="1375"/>
      <c r="L5681" s="1375"/>
    </row>
    <row r="5682" spans="1:12" ht="21">
      <c r="A5682" s="1372">
        <v>45535</v>
      </c>
      <c r="B5682" s="1373" t="s">
        <v>2397</v>
      </c>
      <c r="C5682" s="1373" t="s">
        <v>2469</v>
      </c>
      <c r="D5682" s="1373" t="s">
        <v>2470</v>
      </c>
      <c r="E5682" s="1373" t="s">
        <v>1004</v>
      </c>
      <c r="F5682" s="1373" t="s">
        <v>291</v>
      </c>
      <c r="G5682" s="1374">
        <v>153160</v>
      </c>
      <c r="H5682" s="1374">
        <v>0</v>
      </c>
      <c r="I5682" s="1374">
        <v>208160</v>
      </c>
      <c r="J5682" s="1374">
        <v>0</v>
      </c>
      <c r="K5682" s="1374">
        <v>153160</v>
      </c>
      <c r="L5682" s="1374">
        <v>208160</v>
      </c>
    </row>
    <row r="5683" spans="1:12" ht="21">
      <c r="A5683" s="1372">
        <v>45535</v>
      </c>
      <c r="B5683" s="1373" t="s">
        <v>2397</v>
      </c>
      <c r="C5683" s="1373" t="s">
        <v>2469</v>
      </c>
      <c r="D5683" s="1373" t="s">
        <v>2470</v>
      </c>
      <c r="E5683" s="1373" t="s">
        <v>1005</v>
      </c>
      <c r="F5683" s="1373" t="s">
        <v>292</v>
      </c>
      <c r="G5683" s="1375"/>
      <c r="H5683" s="1375"/>
      <c r="I5683" s="1375"/>
      <c r="J5683" s="1375"/>
      <c r="K5683" s="1375"/>
      <c r="L5683" s="1375"/>
    </row>
    <row r="5684" spans="1:12" ht="21">
      <c r="A5684" s="1372">
        <v>45535</v>
      </c>
      <c r="B5684" s="1373" t="s">
        <v>2397</v>
      </c>
      <c r="C5684" s="1373" t="s">
        <v>2469</v>
      </c>
      <c r="D5684" s="1373" t="s">
        <v>2470</v>
      </c>
      <c r="E5684" s="1373" t="s">
        <v>1006</v>
      </c>
      <c r="F5684" s="1373" t="s">
        <v>293</v>
      </c>
      <c r="G5684" s="1374">
        <v>3900.15</v>
      </c>
      <c r="H5684" s="1374">
        <v>0</v>
      </c>
      <c r="I5684" s="1374">
        <v>127742.27</v>
      </c>
      <c r="J5684" s="1374">
        <v>0</v>
      </c>
      <c r="K5684" s="1374">
        <v>3900.15</v>
      </c>
      <c r="L5684" s="1374">
        <v>127742.27</v>
      </c>
    </row>
    <row r="5685" spans="1:12" ht="21">
      <c r="A5685" s="1372">
        <v>45535</v>
      </c>
      <c r="B5685" s="1373" t="s">
        <v>2397</v>
      </c>
      <c r="C5685" s="1373" t="s">
        <v>2469</v>
      </c>
      <c r="D5685" s="1373" t="s">
        <v>2470</v>
      </c>
      <c r="E5685" s="1373" t="s">
        <v>1007</v>
      </c>
      <c r="F5685" s="1373" t="s">
        <v>294</v>
      </c>
      <c r="G5685" s="1375"/>
      <c r="H5685" s="1375"/>
      <c r="I5685" s="1375"/>
      <c r="J5685" s="1375"/>
      <c r="K5685" s="1375"/>
      <c r="L5685" s="1375"/>
    </row>
    <row r="5686" spans="1:12" ht="21">
      <c r="A5686" s="1372">
        <v>45535</v>
      </c>
      <c r="B5686" s="1373" t="s">
        <v>2397</v>
      </c>
      <c r="C5686" s="1373" t="s">
        <v>2469</v>
      </c>
      <c r="D5686" s="1373" t="s">
        <v>2470</v>
      </c>
      <c r="E5686" s="1373" t="s">
        <v>1008</v>
      </c>
      <c r="F5686" s="1373" t="s">
        <v>295</v>
      </c>
      <c r="G5686" s="1375"/>
      <c r="H5686" s="1375"/>
      <c r="I5686" s="1375"/>
      <c r="J5686" s="1375"/>
      <c r="K5686" s="1375"/>
      <c r="L5686" s="1375"/>
    </row>
    <row r="5687" spans="1:12" ht="21">
      <c r="A5687" s="1372">
        <v>45535</v>
      </c>
      <c r="B5687" s="1373" t="s">
        <v>2397</v>
      </c>
      <c r="C5687" s="1373" t="s">
        <v>2469</v>
      </c>
      <c r="D5687" s="1373" t="s">
        <v>2470</v>
      </c>
      <c r="E5687" s="1373" t="s">
        <v>1009</v>
      </c>
      <c r="F5687" s="1373" t="s">
        <v>296</v>
      </c>
      <c r="G5687" s="1374">
        <v>0</v>
      </c>
      <c r="H5687" s="1374">
        <v>0</v>
      </c>
      <c r="I5687" s="1374">
        <v>112114.5</v>
      </c>
      <c r="J5687" s="1374">
        <v>0</v>
      </c>
      <c r="K5687" s="1374">
        <v>0</v>
      </c>
      <c r="L5687" s="1374">
        <v>112114.5</v>
      </c>
    </row>
    <row r="5688" spans="1:12" ht="21">
      <c r="A5688" s="1372">
        <v>45535</v>
      </c>
      <c r="B5688" s="1373" t="s">
        <v>2397</v>
      </c>
      <c r="C5688" s="1373" t="s">
        <v>2469</v>
      </c>
      <c r="D5688" s="1373" t="s">
        <v>2470</v>
      </c>
      <c r="E5688" s="1373" t="s">
        <v>1010</v>
      </c>
      <c r="F5688" s="1373" t="s">
        <v>297</v>
      </c>
      <c r="G5688" s="1375"/>
      <c r="H5688" s="1375"/>
      <c r="I5688" s="1375"/>
      <c r="J5688" s="1375"/>
      <c r="K5688" s="1375"/>
      <c r="L5688" s="1375"/>
    </row>
    <row r="5689" spans="1:12" ht="21">
      <c r="A5689" s="1372">
        <v>45535</v>
      </c>
      <c r="B5689" s="1373" t="s">
        <v>2397</v>
      </c>
      <c r="C5689" s="1373" t="s">
        <v>2469</v>
      </c>
      <c r="D5689" s="1373" t="s">
        <v>2470</v>
      </c>
      <c r="E5689" s="1373" t="s">
        <v>1011</v>
      </c>
      <c r="F5689" s="1373" t="s">
        <v>298</v>
      </c>
      <c r="G5689" s="1374">
        <v>0</v>
      </c>
      <c r="H5689" s="1374">
        <v>0</v>
      </c>
      <c r="I5689" s="1374">
        <v>223393.75</v>
      </c>
      <c r="J5689" s="1374">
        <v>0</v>
      </c>
      <c r="K5689" s="1374">
        <v>0</v>
      </c>
      <c r="L5689" s="1374">
        <v>223393.75</v>
      </c>
    </row>
    <row r="5690" spans="1:12" ht="21">
      <c r="A5690" s="1372">
        <v>45535</v>
      </c>
      <c r="B5690" s="1373" t="s">
        <v>2397</v>
      </c>
      <c r="C5690" s="1373" t="s">
        <v>2469</v>
      </c>
      <c r="D5690" s="1373" t="s">
        <v>2470</v>
      </c>
      <c r="E5690" s="1373" t="s">
        <v>1012</v>
      </c>
      <c r="F5690" s="1373" t="s">
        <v>299</v>
      </c>
      <c r="G5690" s="1375"/>
      <c r="H5690" s="1375"/>
      <c r="I5690" s="1375"/>
      <c r="J5690" s="1375"/>
      <c r="K5690" s="1375"/>
      <c r="L5690" s="1375"/>
    </row>
    <row r="5691" spans="1:12" ht="21">
      <c r="A5691" s="1372">
        <v>45535</v>
      </c>
      <c r="B5691" s="1373" t="s">
        <v>2397</v>
      </c>
      <c r="C5691" s="1373" t="s">
        <v>2469</v>
      </c>
      <c r="D5691" s="1373" t="s">
        <v>2470</v>
      </c>
      <c r="E5691" s="1373" t="s">
        <v>1013</v>
      </c>
      <c r="F5691" s="1373" t="s">
        <v>300</v>
      </c>
      <c r="G5691" s="1375"/>
      <c r="H5691" s="1375"/>
      <c r="I5691" s="1375"/>
      <c r="J5691" s="1375"/>
      <c r="K5691" s="1375"/>
      <c r="L5691" s="1375"/>
    </row>
    <row r="5692" spans="1:12" ht="21">
      <c r="A5692" s="1372">
        <v>45535</v>
      </c>
      <c r="B5692" s="1373" t="s">
        <v>2397</v>
      </c>
      <c r="C5692" s="1373" t="s">
        <v>2469</v>
      </c>
      <c r="D5692" s="1373" t="s">
        <v>2470</v>
      </c>
      <c r="E5692" s="1373" t="s">
        <v>1014</v>
      </c>
      <c r="F5692" s="1373" t="s">
        <v>301</v>
      </c>
      <c r="G5692" s="1375"/>
      <c r="H5692" s="1375"/>
      <c r="I5692" s="1375"/>
      <c r="J5692" s="1375"/>
      <c r="K5692" s="1375"/>
      <c r="L5692" s="1375"/>
    </row>
    <row r="5693" spans="1:12" ht="21">
      <c r="A5693" s="1372">
        <v>45535</v>
      </c>
      <c r="B5693" s="1373" t="s">
        <v>2397</v>
      </c>
      <c r="C5693" s="1373" t="s">
        <v>2469</v>
      </c>
      <c r="D5693" s="1373" t="s">
        <v>2470</v>
      </c>
      <c r="E5693" s="1373" t="s">
        <v>1015</v>
      </c>
      <c r="F5693" s="1373" t="s">
        <v>302</v>
      </c>
      <c r="G5693" s="1375"/>
      <c r="H5693" s="1375"/>
      <c r="I5693" s="1375"/>
      <c r="J5693" s="1375"/>
      <c r="K5693" s="1375"/>
      <c r="L5693" s="1375"/>
    </row>
    <row r="5694" spans="1:12" ht="21">
      <c r="A5694" s="1372">
        <v>45535</v>
      </c>
      <c r="B5694" s="1373" t="s">
        <v>2397</v>
      </c>
      <c r="C5694" s="1373" t="s">
        <v>2469</v>
      </c>
      <c r="D5694" s="1373" t="s">
        <v>2470</v>
      </c>
      <c r="E5694" s="1373" t="s">
        <v>1016</v>
      </c>
      <c r="F5694" s="1373" t="s">
        <v>303</v>
      </c>
      <c r="G5694" s="1374">
        <v>270000</v>
      </c>
      <c r="H5694" s="1374">
        <v>0</v>
      </c>
      <c r="I5694" s="1374">
        <v>550000</v>
      </c>
      <c r="J5694" s="1374">
        <v>0</v>
      </c>
      <c r="K5694" s="1374">
        <v>270000</v>
      </c>
      <c r="L5694" s="1374">
        <v>550000</v>
      </c>
    </row>
    <row r="5695" spans="1:12" ht="21">
      <c r="A5695" s="1372">
        <v>45535</v>
      </c>
      <c r="B5695" s="1373" t="s">
        <v>2397</v>
      </c>
      <c r="C5695" s="1373" t="s">
        <v>2469</v>
      </c>
      <c r="D5695" s="1373" t="s">
        <v>2470</v>
      </c>
      <c r="E5695" s="1373" t="s">
        <v>1017</v>
      </c>
      <c r="F5695" s="1373" t="s">
        <v>304</v>
      </c>
      <c r="G5695" s="1374">
        <v>75336.5</v>
      </c>
      <c r="H5695" s="1374">
        <v>0</v>
      </c>
      <c r="I5695" s="1374">
        <v>571927.41</v>
      </c>
      <c r="J5695" s="1374">
        <v>0</v>
      </c>
      <c r="K5695" s="1374">
        <v>75336.5</v>
      </c>
      <c r="L5695" s="1374">
        <v>571927.41</v>
      </c>
    </row>
    <row r="5696" spans="1:12" ht="21">
      <c r="A5696" s="1372">
        <v>45535</v>
      </c>
      <c r="B5696" s="1373" t="s">
        <v>2397</v>
      </c>
      <c r="C5696" s="1373" t="s">
        <v>2469</v>
      </c>
      <c r="D5696" s="1373" t="s">
        <v>2470</v>
      </c>
      <c r="E5696" s="1373" t="s">
        <v>1018</v>
      </c>
      <c r="F5696" s="1373" t="s">
        <v>305</v>
      </c>
      <c r="G5696" s="1374">
        <v>2925</v>
      </c>
      <c r="H5696" s="1374">
        <v>0</v>
      </c>
      <c r="I5696" s="1374">
        <v>34270.339999999997</v>
      </c>
      <c r="J5696" s="1374">
        <v>0</v>
      </c>
      <c r="K5696" s="1374">
        <v>2925</v>
      </c>
      <c r="L5696" s="1374">
        <v>34270.339999999997</v>
      </c>
    </row>
    <row r="5697" spans="1:12" ht="21">
      <c r="A5697" s="1372">
        <v>45535</v>
      </c>
      <c r="B5697" s="1373" t="s">
        <v>2397</v>
      </c>
      <c r="C5697" s="1373" t="s">
        <v>2469</v>
      </c>
      <c r="D5697" s="1373" t="s">
        <v>2470</v>
      </c>
      <c r="E5697" s="1373" t="s">
        <v>1019</v>
      </c>
      <c r="F5697" s="1373" t="s">
        <v>306</v>
      </c>
      <c r="G5697" s="1375"/>
      <c r="H5697" s="1375"/>
      <c r="I5697" s="1375"/>
      <c r="J5697" s="1375"/>
      <c r="K5697" s="1375"/>
      <c r="L5697" s="1375"/>
    </row>
    <row r="5698" spans="1:12" ht="21">
      <c r="A5698" s="1372">
        <v>45535</v>
      </c>
      <c r="B5698" s="1373" t="s">
        <v>2397</v>
      </c>
      <c r="C5698" s="1373" t="s">
        <v>2469</v>
      </c>
      <c r="D5698" s="1373" t="s">
        <v>2470</v>
      </c>
      <c r="E5698" s="1373" t="s">
        <v>1020</v>
      </c>
      <c r="F5698" s="1373" t="s">
        <v>307</v>
      </c>
      <c r="G5698" s="1375"/>
      <c r="H5698" s="1375"/>
      <c r="I5698" s="1375"/>
      <c r="J5698" s="1375"/>
      <c r="K5698" s="1375"/>
      <c r="L5698" s="1375"/>
    </row>
    <row r="5699" spans="1:12" ht="21">
      <c r="A5699" s="1372">
        <v>45535</v>
      </c>
      <c r="B5699" s="1373" t="s">
        <v>2397</v>
      </c>
      <c r="C5699" s="1373" t="s">
        <v>2469</v>
      </c>
      <c r="D5699" s="1373" t="s">
        <v>2470</v>
      </c>
      <c r="E5699" s="1373" t="s">
        <v>1021</v>
      </c>
      <c r="F5699" s="1373" t="s">
        <v>308</v>
      </c>
      <c r="G5699" s="1374">
        <v>34110</v>
      </c>
      <c r="H5699" s="1374">
        <v>0</v>
      </c>
      <c r="I5699" s="1374">
        <v>102980</v>
      </c>
      <c r="J5699" s="1374">
        <v>0</v>
      </c>
      <c r="K5699" s="1374">
        <v>34110</v>
      </c>
      <c r="L5699" s="1374">
        <v>102980</v>
      </c>
    </row>
    <row r="5700" spans="1:12" ht="21">
      <c r="A5700" s="1372">
        <v>45535</v>
      </c>
      <c r="B5700" s="1373" t="s">
        <v>2397</v>
      </c>
      <c r="C5700" s="1373" t="s">
        <v>2469</v>
      </c>
      <c r="D5700" s="1373" t="s">
        <v>2470</v>
      </c>
      <c r="E5700" s="1373" t="s">
        <v>1022</v>
      </c>
      <c r="F5700" s="1373" t="s">
        <v>309</v>
      </c>
      <c r="G5700" s="1375"/>
      <c r="H5700" s="1375"/>
      <c r="I5700" s="1375"/>
      <c r="J5700" s="1375"/>
      <c r="K5700" s="1375"/>
      <c r="L5700" s="1375"/>
    </row>
    <row r="5701" spans="1:12" ht="21">
      <c r="A5701" s="1372">
        <v>45535</v>
      </c>
      <c r="B5701" s="1373" t="s">
        <v>2397</v>
      </c>
      <c r="C5701" s="1373" t="s">
        <v>2469</v>
      </c>
      <c r="D5701" s="1373" t="s">
        <v>2470</v>
      </c>
      <c r="E5701" s="1373" t="s">
        <v>1023</v>
      </c>
      <c r="F5701" s="1373" t="s">
        <v>310</v>
      </c>
      <c r="G5701" s="1374">
        <v>0</v>
      </c>
      <c r="H5701" s="1374">
        <v>0</v>
      </c>
      <c r="I5701" s="1374">
        <v>50092.38</v>
      </c>
      <c r="J5701" s="1374">
        <v>0</v>
      </c>
      <c r="K5701" s="1374">
        <v>0</v>
      </c>
      <c r="L5701" s="1374">
        <v>50092.38</v>
      </c>
    </row>
    <row r="5702" spans="1:12" ht="21">
      <c r="A5702" s="1372">
        <v>45535</v>
      </c>
      <c r="B5702" s="1373" t="s">
        <v>2397</v>
      </c>
      <c r="C5702" s="1373" t="s">
        <v>2469</v>
      </c>
      <c r="D5702" s="1373" t="s">
        <v>2470</v>
      </c>
      <c r="E5702" s="1373" t="s">
        <v>1024</v>
      </c>
      <c r="F5702" s="1373" t="s">
        <v>311</v>
      </c>
      <c r="G5702" s="1375"/>
      <c r="H5702" s="1375"/>
      <c r="I5702" s="1375"/>
      <c r="J5702" s="1375"/>
      <c r="K5702" s="1375"/>
      <c r="L5702" s="1375"/>
    </row>
    <row r="5703" spans="1:12" ht="21">
      <c r="A5703" s="1372">
        <v>45535</v>
      </c>
      <c r="B5703" s="1373" t="s">
        <v>2397</v>
      </c>
      <c r="C5703" s="1373" t="s">
        <v>2469</v>
      </c>
      <c r="D5703" s="1373" t="s">
        <v>2470</v>
      </c>
      <c r="E5703" s="1373" t="s">
        <v>1025</v>
      </c>
      <c r="F5703" s="1373" t="s">
        <v>312</v>
      </c>
      <c r="G5703" s="1374">
        <v>120133.67</v>
      </c>
      <c r="H5703" s="1374">
        <v>0</v>
      </c>
      <c r="I5703" s="1374">
        <v>6473318.75</v>
      </c>
      <c r="J5703" s="1374">
        <v>0</v>
      </c>
      <c r="K5703" s="1374">
        <v>120133.67</v>
      </c>
      <c r="L5703" s="1374">
        <v>6473318.75</v>
      </c>
    </row>
    <row r="5704" spans="1:12" ht="21">
      <c r="A5704" s="1372">
        <v>45535</v>
      </c>
      <c r="B5704" s="1373" t="s">
        <v>2397</v>
      </c>
      <c r="C5704" s="1373" t="s">
        <v>2469</v>
      </c>
      <c r="D5704" s="1373" t="s">
        <v>2470</v>
      </c>
      <c r="E5704" s="1373" t="s">
        <v>1026</v>
      </c>
      <c r="F5704" s="1373" t="s">
        <v>313</v>
      </c>
      <c r="G5704" s="1374">
        <v>320</v>
      </c>
      <c r="H5704" s="1374">
        <v>0</v>
      </c>
      <c r="I5704" s="1374">
        <v>1091178</v>
      </c>
      <c r="J5704" s="1374">
        <v>0</v>
      </c>
      <c r="K5704" s="1374">
        <v>320</v>
      </c>
      <c r="L5704" s="1374">
        <v>1091178</v>
      </c>
    </row>
    <row r="5705" spans="1:12" ht="21">
      <c r="A5705" s="1372">
        <v>45535</v>
      </c>
      <c r="B5705" s="1373" t="s">
        <v>2397</v>
      </c>
      <c r="C5705" s="1373" t="s">
        <v>2469</v>
      </c>
      <c r="D5705" s="1373" t="s">
        <v>2470</v>
      </c>
      <c r="E5705" s="1373" t="s">
        <v>1027</v>
      </c>
      <c r="F5705" s="1373" t="s">
        <v>314</v>
      </c>
      <c r="G5705" s="1374">
        <v>0</v>
      </c>
      <c r="H5705" s="1374">
        <v>0</v>
      </c>
      <c r="I5705" s="1374">
        <v>723075</v>
      </c>
      <c r="J5705" s="1374">
        <v>0</v>
      </c>
      <c r="K5705" s="1374">
        <v>0</v>
      </c>
      <c r="L5705" s="1374">
        <v>723075</v>
      </c>
    </row>
    <row r="5706" spans="1:12" ht="21">
      <c r="A5706" s="1372">
        <v>45535</v>
      </c>
      <c r="B5706" s="1373" t="s">
        <v>2397</v>
      </c>
      <c r="C5706" s="1373" t="s">
        <v>2469</v>
      </c>
      <c r="D5706" s="1373" t="s">
        <v>2470</v>
      </c>
      <c r="E5706" s="1373" t="s">
        <v>1028</v>
      </c>
      <c r="F5706" s="1373" t="s">
        <v>315</v>
      </c>
      <c r="G5706" s="1375"/>
      <c r="H5706" s="1375"/>
      <c r="I5706" s="1375"/>
      <c r="J5706" s="1375"/>
      <c r="K5706" s="1375"/>
      <c r="L5706" s="1375"/>
    </row>
    <row r="5707" spans="1:12" ht="21">
      <c r="A5707" s="1372">
        <v>45535</v>
      </c>
      <c r="B5707" s="1373" t="s">
        <v>2397</v>
      </c>
      <c r="C5707" s="1373" t="s">
        <v>2469</v>
      </c>
      <c r="D5707" s="1373" t="s">
        <v>2470</v>
      </c>
      <c r="E5707" s="1373" t="s">
        <v>1029</v>
      </c>
      <c r="F5707" s="1373" t="s">
        <v>316</v>
      </c>
      <c r="G5707" s="1375"/>
      <c r="H5707" s="1375"/>
      <c r="I5707" s="1375"/>
      <c r="J5707" s="1375"/>
      <c r="K5707" s="1375"/>
      <c r="L5707" s="1375"/>
    </row>
    <row r="5708" spans="1:12" ht="21">
      <c r="A5708" s="1372">
        <v>45535</v>
      </c>
      <c r="B5708" s="1373" t="s">
        <v>2397</v>
      </c>
      <c r="C5708" s="1373" t="s">
        <v>2469</v>
      </c>
      <c r="D5708" s="1373" t="s">
        <v>2470</v>
      </c>
      <c r="E5708" s="1373" t="s">
        <v>1030</v>
      </c>
      <c r="F5708" s="1373" t="s">
        <v>317</v>
      </c>
      <c r="G5708" s="1374">
        <v>251491.79</v>
      </c>
      <c r="H5708" s="1374">
        <v>0</v>
      </c>
      <c r="I5708" s="1374">
        <v>2447099.41</v>
      </c>
      <c r="J5708" s="1374">
        <v>0</v>
      </c>
      <c r="K5708" s="1374">
        <v>251491.79</v>
      </c>
      <c r="L5708" s="1374">
        <v>2447099.41</v>
      </c>
    </row>
    <row r="5709" spans="1:12" ht="21">
      <c r="A5709" s="1372">
        <v>45535</v>
      </c>
      <c r="B5709" s="1373" t="s">
        <v>2397</v>
      </c>
      <c r="C5709" s="1373" t="s">
        <v>2469</v>
      </c>
      <c r="D5709" s="1373" t="s">
        <v>2470</v>
      </c>
      <c r="E5709" s="1373" t="s">
        <v>1031</v>
      </c>
      <c r="F5709" s="1373" t="s">
        <v>318</v>
      </c>
      <c r="G5709" s="1374">
        <v>300</v>
      </c>
      <c r="H5709" s="1374">
        <v>0</v>
      </c>
      <c r="I5709" s="1374">
        <v>2130</v>
      </c>
      <c r="J5709" s="1374">
        <v>0</v>
      </c>
      <c r="K5709" s="1374">
        <v>300</v>
      </c>
      <c r="L5709" s="1374">
        <v>2130</v>
      </c>
    </row>
    <row r="5710" spans="1:12" ht="21">
      <c r="A5710" s="1372">
        <v>45535</v>
      </c>
      <c r="B5710" s="1373" t="s">
        <v>2397</v>
      </c>
      <c r="C5710" s="1373" t="s">
        <v>2469</v>
      </c>
      <c r="D5710" s="1373" t="s">
        <v>2470</v>
      </c>
      <c r="E5710" s="1373" t="s">
        <v>1032</v>
      </c>
      <c r="F5710" s="1373" t="s">
        <v>319</v>
      </c>
      <c r="G5710" s="1374">
        <v>3430.38</v>
      </c>
      <c r="H5710" s="1374">
        <v>0</v>
      </c>
      <c r="I5710" s="1374">
        <v>31119.279999999999</v>
      </c>
      <c r="J5710" s="1374">
        <v>0</v>
      </c>
      <c r="K5710" s="1374">
        <v>3430.38</v>
      </c>
      <c r="L5710" s="1374">
        <v>31119.279999999999</v>
      </c>
    </row>
    <row r="5711" spans="1:12" ht="21">
      <c r="A5711" s="1372">
        <v>45535</v>
      </c>
      <c r="B5711" s="1373" t="s">
        <v>2397</v>
      </c>
      <c r="C5711" s="1373" t="s">
        <v>2469</v>
      </c>
      <c r="D5711" s="1373" t="s">
        <v>2470</v>
      </c>
      <c r="E5711" s="1373" t="s">
        <v>1033</v>
      </c>
      <c r="F5711" s="1373" t="s">
        <v>320</v>
      </c>
      <c r="G5711" s="1374">
        <v>2117.5300000000002</v>
      </c>
      <c r="H5711" s="1374">
        <v>0</v>
      </c>
      <c r="I5711" s="1374">
        <v>27843.57</v>
      </c>
      <c r="J5711" s="1374">
        <v>0</v>
      </c>
      <c r="K5711" s="1374">
        <v>2117.5300000000002</v>
      </c>
      <c r="L5711" s="1374">
        <v>27843.57</v>
      </c>
    </row>
    <row r="5712" spans="1:12" ht="21">
      <c r="A5712" s="1372">
        <v>45535</v>
      </c>
      <c r="B5712" s="1373" t="s">
        <v>2397</v>
      </c>
      <c r="C5712" s="1373" t="s">
        <v>2469</v>
      </c>
      <c r="D5712" s="1373" t="s">
        <v>2470</v>
      </c>
      <c r="E5712" s="1373" t="s">
        <v>1034</v>
      </c>
      <c r="F5712" s="1373" t="s">
        <v>321</v>
      </c>
      <c r="G5712" s="1374">
        <v>9355</v>
      </c>
      <c r="H5712" s="1374">
        <v>0</v>
      </c>
      <c r="I5712" s="1374">
        <v>116637</v>
      </c>
      <c r="J5712" s="1374">
        <v>0</v>
      </c>
      <c r="K5712" s="1374">
        <v>9355</v>
      </c>
      <c r="L5712" s="1374">
        <v>116637</v>
      </c>
    </row>
    <row r="5713" spans="1:12" ht="21">
      <c r="A5713" s="1372">
        <v>45535</v>
      </c>
      <c r="B5713" s="1373" t="s">
        <v>2397</v>
      </c>
      <c r="C5713" s="1373" t="s">
        <v>2469</v>
      </c>
      <c r="D5713" s="1373" t="s">
        <v>2470</v>
      </c>
      <c r="E5713" s="1373" t="s">
        <v>1035</v>
      </c>
      <c r="F5713" s="1373" t="s">
        <v>322</v>
      </c>
      <c r="G5713" s="1375"/>
      <c r="H5713" s="1375"/>
      <c r="I5713" s="1375"/>
      <c r="J5713" s="1375"/>
      <c r="K5713" s="1375"/>
      <c r="L5713" s="1375"/>
    </row>
    <row r="5714" spans="1:12" ht="21">
      <c r="A5714" s="1372">
        <v>45535</v>
      </c>
      <c r="B5714" s="1373" t="s">
        <v>2397</v>
      </c>
      <c r="C5714" s="1373" t="s">
        <v>2469</v>
      </c>
      <c r="D5714" s="1373" t="s">
        <v>2470</v>
      </c>
      <c r="E5714" s="1373" t="s">
        <v>1036</v>
      </c>
      <c r="F5714" s="1373" t="s">
        <v>323</v>
      </c>
      <c r="G5714" s="1374">
        <v>0</v>
      </c>
      <c r="H5714" s="1374">
        <v>0</v>
      </c>
      <c r="I5714" s="1374">
        <v>74370.98</v>
      </c>
      <c r="J5714" s="1374">
        <v>0</v>
      </c>
      <c r="K5714" s="1374">
        <v>0</v>
      </c>
      <c r="L5714" s="1374">
        <v>74370.98</v>
      </c>
    </row>
    <row r="5715" spans="1:12" ht="21">
      <c r="A5715" s="1372">
        <v>45535</v>
      </c>
      <c r="B5715" s="1373" t="s">
        <v>2397</v>
      </c>
      <c r="C5715" s="1373" t="s">
        <v>2469</v>
      </c>
      <c r="D5715" s="1373" t="s">
        <v>2470</v>
      </c>
      <c r="E5715" s="1373" t="s">
        <v>1037</v>
      </c>
      <c r="F5715" s="1373" t="s">
        <v>324</v>
      </c>
      <c r="G5715" s="1374">
        <v>1278374.6200000001</v>
      </c>
      <c r="H5715" s="1374">
        <v>0</v>
      </c>
      <c r="I5715" s="1374">
        <v>8921491.2300000004</v>
      </c>
      <c r="J5715" s="1374">
        <v>0</v>
      </c>
      <c r="K5715" s="1374">
        <v>1278374.6200000001</v>
      </c>
      <c r="L5715" s="1374">
        <v>8921491.2300000004</v>
      </c>
    </row>
    <row r="5716" spans="1:12" ht="21">
      <c r="A5716" s="1372">
        <v>45535</v>
      </c>
      <c r="B5716" s="1373" t="s">
        <v>2397</v>
      </c>
      <c r="C5716" s="1373" t="s">
        <v>2469</v>
      </c>
      <c r="D5716" s="1373" t="s">
        <v>2470</v>
      </c>
      <c r="E5716" s="1373" t="s">
        <v>1038</v>
      </c>
      <c r="F5716" s="1373" t="s">
        <v>325</v>
      </c>
      <c r="G5716" s="1374">
        <v>7750</v>
      </c>
      <c r="H5716" s="1374">
        <v>0</v>
      </c>
      <c r="I5716" s="1374">
        <v>55036</v>
      </c>
      <c r="J5716" s="1374">
        <v>0</v>
      </c>
      <c r="K5716" s="1374">
        <v>7750</v>
      </c>
      <c r="L5716" s="1374">
        <v>55036</v>
      </c>
    </row>
    <row r="5717" spans="1:12" ht="21">
      <c r="A5717" s="1372">
        <v>45535</v>
      </c>
      <c r="B5717" s="1373" t="s">
        <v>2397</v>
      </c>
      <c r="C5717" s="1373" t="s">
        <v>2469</v>
      </c>
      <c r="D5717" s="1373" t="s">
        <v>2470</v>
      </c>
      <c r="E5717" s="1373" t="s">
        <v>1039</v>
      </c>
      <c r="F5717" s="1373" t="s">
        <v>326</v>
      </c>
      <c r="G5717" s="1374">
        <v>758825.56</v>
      </c>
      <c r="H5717" s="1374">
        <v>0</v>
      </c>
      <c r="I5717" s="1374">
        <v>3055832.33</v>
      </c>
      <c r="J5717" s="1374">
        <v>0</v>
      </c>
      <c r="K5717" s="1374">
        <v>758825.56</v>
      </c>
      <c r="L5717" s="1374">
        <v>3055832.33</v>
      </c>
    </row>
    <row r="5718" spans="1:12" ht="21">
      <c r="A5718" s="1372">
        <v>45535</v>
      </c>
      <c r="B5718" s="1373" t="s">
        <v>2397</v>
      </c>
      <c r="C5718" s="1373" t="s">
        <v>2469</v>
      </c>
      <c r="D5718" s="1373" t="s">
        <v>2470</v>
      </c>
      <c r="E5718" s="1373" t="s">
        <v>1040</v>
      </c>
      <c r="F5718" s="1373" t="s">
        <v>327</v>
      </c>
      <c r="G5718" s="1374">
        <v>395658</v>
      </c>
      <c r="H5718" s="1374">
        <v>0</v>
      </c>
      <c r="I5718" s="1374">
        <v>4033742</v>
      </c>
      <c r="J5718" s="1374">
        <v>0</v>
      </c>
      <c r="K5718" s="1374">
        <v>395658</v>
      </c>
      <c r="L5718" s="1374">
        <v>4033742</v>
      </c>
    </row>
    <row r="5719" spans="1:12" ht="21">
      <c r="A5719" s="1372">
        <v>45535</v>
      </c>
      <c r="B5719" s="1373" t="s">
        <v>2397</v>
      </c>
      <c r="C5719" s="1373" t="s">
        <v>2469</v>
      </c>
      <c r="D5719" s="1373" t="s">
        <v>2470</v>
      </c>
      <c r="E5719" s="1373" t="s">
        <v>1041</v>
      </c>
      <c r="F5719" s="1373" t="s">
        <v>328</v>
      </c>
      <c r="G5719" s="1374">
        <v>97608.8</v>
      </c>
      <c r="H5719" s="1374">
        <v>0</v>
      </c>
      <c r="I5719" s="1374">
        <v>1037756.4</v>
      </c>
      <c r="J5719" s="1374">
        <v>0</v>
      </c>
      <c r="K5719" s="1374">
        <v>97608.8</v>
      </c>
      <c r="L5719" s="1374">
        <v>1037756.4</v>
      </c>
    </row>
    <row r="5720" spans="1:12" ht="21">
      <c r="A5720" s="1372">
        <v>45535</v>
      </c>
      <c r="B5720" s="1373" t="s">
        <v>2397</v>
      </c>
      <c r="C5720" s="1373" t="s">
        <v>2469</v>
      </c>
      <c r="D5720" s="1373" t="s">
        <v>2470</v>
      </c>
      <c r="E5720" s="1373" t="s">
        <v>1042</v>
      </c>
      <c r="F5720" s="1373" t="s">
        <v>329</v>
      </c>
      <c r="G5720" s="1374">
        <v>0</v>
      </c>
      <c r="H5720" s="1374">
        <v>0</v>
      </c>
      <c r="I5720" s="1374">
        <v>169053</v>
      </c>
      <c r="J5720" s="1374">
        <v>0</v>
      </c>
      <c r="K5720" s="1374">
        <v>0</v>
      </c>
      <c r="L5720" s="1374">
        <v>169053</v>
      </c>
    </row>
    <row r="5721" spans="1:12" ht="21">
      <c r="A5721" s="1372">
        <v>45535</v>
      </c>
      <c r="B5721" s="1373" t="s">
        <v>2397</v>
      </c>
      <c r="C5721" s="1373" t="s">
        <v>2469</v>
      </c>
      <c r="D5721" s="1373" t="s">
        <v>2470</v>
      </c>
      <c r="E5721" s="1373" t="s">
        <v>1043</v>
      </c>
      <c r="F5721" s="1373" t="s">
        <v>330</v>
      </c>
      <c r="G5721" s="1374">
        <v>59634.5</v>
      </c>
      <c r="H5721" s="1374">
        <v>0</v>
      </c>
      <c r="I5721" s="1374">
        <v>367428.73</v>
      </c>
      <c r="J5721" s="1374">
        <v>0</v>
      </c>
      <c r="K5721" s="1374">
        <v>59634.5</v>
      </c>
      <c r="L5721" s="1374">
        <v>367428.73</v>
      </c>
    </row>
    <row r="5722" spans="1:12" ht="21">
      <c r="A5722" s="1372">
        <v>45535</v>
      </c>
      <c r="B5722" s="1373" t="s">
        <v>2397</v>
      </c>
      <c r="C5722" s="1373" t="s">
        <v>2469</v>
      </c>
      <c r="D5722" s="1373" t="s">
        <v>2470</v>
      </c>
      <c r="E5722" s="1373" t="s">
        <v>1044</v>
      </c>
      <c r="F5722" s="1373" t="s">
        <v>331</v>
      </c>
      <c r="G5722" s="1375"/>
      <c r="H5722" s="1375"/>
      <c r="I5722" s="1375"/>
      <c r="J5722" s="1375"/>
      <c r="K5722" s="1375"/>
      <c r="L5722" s="1375"/>
    </row>
    <row r="5723" spans="1:12" ht="21">
      <c r="A5723" s="1372">
        <v>45535</v>
      </c>
      <c r="B5723" s="1373" t="s">
        <v>2397</v>
      </c>
      <c r="C5723" s="1373" t="s">
        <v>2469</v>
      </c>
      <c r="D5723" s="1373" t="s">
        <v>2470</v>
      </c>
      <c r="E5723" s="1373" t="s">
        <v>1045</v>
      </c>
      <c r="F5723" s="1373" t="s">
        <v>2330</v>
      </c>
      <c r="G5723" s="1374">
        <v>19970</v>
      </c>
      <c r="H5723" s="1374">
        <v>0</v>
      </c>
      <c r="I5723" s="1374">
        <v>706244</v>
      </c>
      <c r="J5723" s="1374">
        <v>0</v>
      </c>
      <c r="K5723" s="1374">
        <v>19970</v>
      </c>
      <c r="L5723" s="1374">
        <v>706244</v>
      </c>
    </row>
    <row r="5724" spans="1:12" ht="21">
      <c r="A5724" s="1372">
        <v>45535</v>
      </c>
      <c r="B5724" s="1373" t="s">
        <v>2397</v>
      </c>
      <c r="C5724" s="1373" t="s">
        <v>2469</v>
      </c>
      <c r="D5724" s="1373" t="s">
        <v>2470</v>
      </c>
      <c r="E5724" s="1373" t="s">
        <v>1046</v>
      </c>
      <c r="F5724" s="1373" t="s">
        <v>332</v>
      </c>
      <c r="G5724" s="1375"/>
      <c r="H5724" s="1375"/>
      <c r="I5724" s="1375"/>
      <c r="J5724" s="1375"/>
      <c r="K5724" s="1375"/>
      <c r="L5724" s="1375"/>
    </row>
    <row r="5725" spans="1:12" ht="21">
      <c r="A5725" s="1372">
        <v>45535</v>
      </c>
      <c r="B5725" s="1373" t="s">
        <v>2397</v>
      </c>
      <c r="C5725" s="1373" t="s">
        <v>2469</v>
      </c>
      <c r="D5725" s="1373" t="s">
        <v>2470</v>
      </c>
      <c r="E5725" s="1373" t="s">
        <v>1047</v>
      </c>
      <c r="F5725" s="1373" t="s">
        <v>333</v>
      </c>
      <c r="G5725" s="1375"/>
      <c r="H5725" s="1375"/>
      <c r="I5725" s="1375"/>
      <c r="J5725" s="1375"/>
      <c r="K5725" s="1375"/>
      <c r="L5725" s="1375"/>
    </row>
    <row r="5726" spans="1:12" ht="21">
      <c r="A5726" s="1372">
        <v>45535</v>
      </c>
      <c r="B5726" s="1373" t="s">
        <v>2397</v>
      </c>
      <c r="C5726" s="1373" t="s">
        <v>2469</v>
      </c>
      <c r="D5726" s="1373" t="s">
        <v>2470</v>
      </c>
      <c r="E5726" s="1373" t="s">
        <v>1048</v>
      </c>
      <c r="F5726" s="1373" t="s">
        <v>419</v>
      </c>
      <c r="G5726" s="1375"/>
      <c r="H5726" s="1375"/>
      <c r="I5726" s="1375"/>
      <c r="J5726" s="1375"/>
      <c r="K5726" s="1375"/>
      <c r="L5726" s="1375"/>
    </row>
    <row r="5727" spans="1:12" ht="21">
      <c r="A5727" s="1372">
        <v>45535</v>
      </c>
      <c r="B5727" s="1373" t="s">
        <v>2397</v>
      </c>
      <c r="C5727" s="1373" t="s">
        <v>2469</v>
      </c>
      <c r="D5727" s="1373" t="s">
        <v>2470</v>
      </c>
      <c r="E5727" s="1373" t="s">
        <v>1049</v>
      </c>
      <c r="F5727" s="1373" t="s">
        <v>420</v>
      </c>
      <c r="G5727" s="1375"/>
      <c r="H5727" s="1375"/>
      <c r="I5727" s="1375"/>
      <c r="J5727" s="1375"/>
      <c r="K5727" s="1375"/>
      <c r="L5727" s="1375"/>
    </row>
    <row r="5728" spans="1:12" ht="21">
      <c r="A5728" s="1372">
        <v>45535</v>
      </c>
      <c r="B5728" s="1373" t="s">
        <v>2397</v>
      </c>
      <c r="C5728" s="1373" t="s">
        <v>2469</v>
      </c>
      <c r="D5728" s="1373" t="s">
        <v>2470</v>
      </c>
      <c r="E5728" s="1373" t="s">
        <v>1050</v>
      </c>
      <c r="F5728" s="1373" t="s">
        <v>334</v>
      </c>
      <c r="G5728" s="1375"/>
      <c r="H5728" s="1375"/>
      <c r="I5728" s="1375"/>
      <c r="J5728" s="1375"/>
      <c r="K5728" s="1375"/>
      <c r="L5728" s="1375"/>
    </row>
    <row r="5729" spans="1:12" ht="21">
      <c r="A5729" s="1372">
        <v>45535</v>
      </c>
      <c r="B5729" s="1373" t="s">
        <v>2397</v>
      </c>
      <c r="C5729" s="1373" t="s">
        <v>2469</v>
      </c>
      <c r="D5729" s="1373" t="s">
        <v>2470</v>
      </c>
      <c r="E5729" s="1373" t="s">
        <v>1051</v>
      </c>
      <c r="F5729" s="1373" t="s">
        <v>335</v>
      </c>
      <c r="G5729" s="1375"/>
      <c r="H5729" s="1375"/>
      <c r="I5729" s="1375"/>
      <c r="J5729" s="1375"/>
      <c r="K5729" s="1375"/>
      <c r="L5729" s="1375"/>
    </row>
    <row r="5730" spans="1:12" ht="21">
      <c r="A5730" s="1372">
        <v>45535</v>
      </c>
      <c r="B5730" s="1373" t="s">
        <v>2397</v>
      </c>
      <c r="C5730" s="1373" t="s">
        <v>2469</v>
      </c>
      <c r="D5730" s="1373" t="s">
        <v>2470</v>
      </c>
      <c r="E5730" s="1373" t="s">
        <v>1052</v>
      </c>
      <c r="F5730" s="1373" t="s">
        <v>336</v>
      </c>
      <c r="G5730" s="1375"/>
      <c r="H5730" s="1375"/>
      <c r="I5730" s="1375"/>
      <c r="J5730" s="1375"/>
      <c r="K5730" s="1375"/>
      <c r="L5730" s="1375"/>
    </row>
    <row r="5731" spans="1:12" ht="21">
      <c r="A5731" s="1372">
        <v>45535</v>
      </c>
      <c r="B5731" s="1373" t="s">
        <v>2397</v>
      </c>
      <c r="C5731" s="1373" t="s">
        <v>2469</v>
      </c>
      <c r="D5731" s="1373" t="s">
        <v>2470</v>
      </c>
      <c r="E5731" s="1373" t="s">
        <v>1053</v>
      </c>
      <c r="F5731" s="1373" t="s">
        <v>337</v>
      </c>
      <c r="G5731" s="1375"/>
      <c r="H5731" s="1375"/>
      <c r="I5731" s="1375"/>
      <c r="J5731" s="1375"/>
      <c r="K5731" s="1375"/>
      <c r="L5731" s="1375"/>
    </row>
    <row r="5732" spans="1:12" ht="21">
      <c r="A5732" s="1372">
        <v>45535</v>
      </c>
      <c r="B5732" s="1373" t="s">
        <v>2397</v>
      </c>
      <c r="C5732" s="1373" t="s">
        <v>2469</v>
      </c>
      <c r="D5732" s="1373" t="s">
        <v>2470</v>
      </c>
      <c r="E5732" s="1373" t="s">
        <v>1054</v>
      </c>
      <c r="F5732" s="1373" t="s">
        <v>458</v>
      </c>
      <c r="G5732" s="1374">
        <v>0</v>
      </c>
      <c r="H5732" s="1374">
        <v>0</v>
      </c>
      <c r="I5732" s="1374">
        <v>128260</v>
      </c>
      <c r="J5732" s="1374">
        <v>0</v>
      </c>
      <c r="K5732" s="1374">
        <v>0</v>
      </c>
      <c r="L5732" s="1374">
        <v>128260</v>
      </c>
    </row>
    <row r="5733" spans="1:12" ht="21">
      <c r="A5733" s="1372">
        <v>45535</v>
      </c>
      <c r="B5733" s="1373" t="s">
        <v>2397</v>
      </c>
      <c r="C5733" s="1373" t="s">
        <v>2469</v>
      </c>
      <c r="D5733" s="1373" t="s">
        <v>2470</v>
      </c>
      <c r="E5733" s="1373" t="s">
        <v>1055</v>
      </c>
      <c r="F5733" s="1373" t="s">
        <v>1687</v>
      </c>
      <c r="G5733" s="1374">
        <v>15120</v>
      </c>
      <c r="H5733" s="1374">
        <v>0</v>
      </c>
      <c r="I5733" s="1374">
        <v>119363.25</v>
      </c>
      <c r="J5733" s="1374">
        <v>0</v>
      </c>
      <c r="K5733" s="1374">
        <v>15120</v>
      </c>
      <c r="L5733" s="1374">
        <v>119363.25</v>
      </c>
    </row>
    <row r="5734" spans="1:12" ht="21">
      <c r="A5734" s="1372">
        <v>45535</v>
      </c>
      <c r="B5734" s="1373" t="s">
        <v>2397</v>
      </c>
      <c r="C5734" s="1373" t="s">
        <v>2469</v>
      </c>
      <c r="D5734" s="1373" t="s">
        <v>2470</v>
      </c>
      <c r="E5734" s="1373" t="s">
        <v>1056</v>
      </c>
      <c r="F5734" s="1373" t="s">
        <v>338</v>
      </c>
      <c r="G5734" s="1375"/>
      <c r="H5734" s="1375"/>
      <c r="I5734" s="1375"/>
      <c r="J5734" s="1375"/>
      <c r="K5734" s="1375"/>
      <c r="L5734" s="1375"/>
    </row>
    <row r="5735" spans="1:12" ht="21">
      <c r="A5735" s="1372">
        <v>45535</v>
      </c>
      <c r="B5735" s="1373" t="s">
        <v>2397</v>
      </c>
      <c r="C5735" s="1373" t="s">
        <v>2469</v>
      </c>
      <c r="D5735" s="1373" t="s">
        <v>2470</v>
      </c>
      <c r="E5735" s="1373" t="s">
        <v>1057</v>
      </c>
      <c r="F5735" s="1373" t="s">
        <v>1688</v>
      </c>
      <c r="G5735" s="1374">
        <v>58262.5</v>
      </c>
      <c r="H5735" s="1374">
        <v>0</v>
      </c>
      <c r="I5735" s="1374">
        <v>266384.5</v>
      </c>
      <c r="J5735" s="1374">
        <v>0</v>
      </c>
      <c r="K5735" s="1374">
        <v>58262.5</v>
      </c>
      <c r="L5735" s="1374">
        <v>266384.5</v>
      </c>
    </row>
    <row r="5736" spans="1:12" ht="21">
      <c r="A5736" s="1372">
        <v>45535</v>
      </c>
      <c r="B5736" s="1373" t="s">
        <v>2397</v>
      </c>
      <c r="C5736" s="1373" t="s">
        <v>2469</v>
      </c>
      <c r="D5736" s="1373" t="s">
        <v>2470</v>
      </c>
      <c r="E5736" s="1373" t="s">
        <v>1058</v>
      </c>
      <c r="F5736" s="1373" t="s">
        <v>459</v>
      </c>
      <c r="G5736" s="1374">
        <v>68585.5</v>
      </c>
      <c r="H5736" s="1374">
        <v>0</v>
      </c>
      <c r="I5736" s="1374">
        <v>3718681.65</v>
      </c>
      <c r="J5736" s="1374">
        <v>0</v>
      </c>
      <c r="K5736" s="1374">
        <v>68585.5</v>
      </c>
      <c r="L5736" s="1374">
        <v>3718681.65</v>
      </c>
    </row>
    <row r="5737" spans="1:12" ht="21">
      <c r="A5737" s="1372">
        <v>45535</v>
      </c>
      <c r="B5737" s="1373" t="s">
        <v>2397</v>
      </c>
      <c r="C5737" s="1373" t="s">
        <v>2469</v>
      </c>
      <c r="D5737" s="1373" t="s">
        <v>2470</v>
      </c>
      <c r="E5737" s="1373" t="s">
        <v>1059</v>
      </c>
      <c r="F5737" s="1373" t="s">
        <v>1689</v>
      </c>
      <c r="G5737" s="1374">
        <v>173726.5</v>
      </c>
      <c r="H5737" s="1374">
        <v>0</v>
      </c>
      <c r="I5737" s="1374">
        <v>768772</v>
      </c>
      <c r="J5737" s="1374">
        <v>0</v>
      </c>
      <c r="K5737" s="1374">
        <v>173726.5</v>
      </c>
      <c r="L5737" s="1374">
        <v>768772</v>
      </c>
    </row>
    <row r="5738" spans="1:12" ht="21">
      <c r="A5738" s="1372">
        <v>45535</v>
      </c>
      <c r="B5738" s="1373" t="s">
        <v>2397</v>
      </c>
      <c r="C5738" s="1373" t="s">
        <v>2469</v>
      </c>
      <c r="D5738" s="1373" t="s">
        <v>2470</v>
      </c>
      <c r="E5738" s="1373" t="s">
        <v>1500</v>
      </c>
      <c r="F5738" s="1373" t="s">
        <v>1858</v>
      </c>
      <c r="G5738" s="1375"/>
      <c r="H5738" s="1375"/>
      <c r="I5738" s="1375"/>
      <c r="J5738" s="1375"/>
      <c r="K5738" s="1375"/>
      <c r="L5738" s="1375"/>
    </row>
    <row r="5739" spans="1:12" ht="21">
      <c r="A5739" s="1372">
        <v>45535</v>
      </c>
      <c r="B5739" s="1373" t="s">
        <v>2397</v>
      </c>
      <c r="C5739" s="1373" t="s">
        <v>2469</v>
      </c>
      <c r="D5739" s="1373" t="s">
        <v>2470</v>
      </c>
      <c r="E5739" s="1373" t="s">
        <v>1859</v>
      </c>
      <c r="F5739" s="1373" t="s">
        <v>1860</v>
      </c>
      <c r="G5739" s="1375"/>
      <c r="H5739" s="1375"/>
      <c r="I5739" s="1375"/>
      <c r="J5739" s="1375"/>
      <c r="K5739" s="1375"/>
      <c r="L5739" s="1375"/>
    </row>
    <row r="5740" spans="1:12" ht="21">
      <c r="A5740" s="1372">
        <v>45535</v>
      </c>
      <c r="B5740" s="1373" t="s">
        <v>2397</v>
      </c>
      <c r="C5740" s="1373" t="s">
        <v>2469</v>
      </c>
      <c r="D5740" s="1373" t="s">
        <v>2470</v>
      </c>
      <c r="E5740" s="1373" t="s">
        <v>1060</v>
      </c>
      <c r="F5740" s="1373" t="s">
        <v>1690</v>
      </c>
      <c r="G5740" s="1375"/>
      <c r="H5740" s="1375"/>
      <c r="I5740" s="1375"/>
      <c r="J5740" s="1375"/>
      <c r="K5740" s="1375"/>
      <c r="L5740" s="1375"/>
    </row>
    <row r="5741" spans="1:12" ht="21">
      <c r="A5741" s="1372">
        <v>45535</v>
      </c>
      <c r="B5741" s="1373" t="s">
        <v>2397</v>
      </c>
      <c r="C5741" s="1373" t="s">
        <v>2469</v>
      </c>
      <c r="D5741" s="1373" t="s">
        <v>2470</v>
      </c>
      <c r="E5741" s="1373" t="s">
        <v>1061</v>
      </c>
      <c r="F5741" s="1373" t="s">
        <v>1691</v>
      </c>
      <c r="G5741" s="1375"/>
      <c r="H5741" s="1375"/>
      <c r="I5741" s="1375"/>
      <c r="J5741" s="1375"/>
      <c r="K5741" s="1375"/>
      <c r="L5741" s="1375"/>
    </row>
    <row r="5742" spans="1:12" ht="21">
      <c r="A5742" s="1372">
        <v>45535</v>
      </c>
      <c r="B5742" s="1373" t="s">
        <v>2397</v>
      </c>
      <c r="C5742" s="1373" t="s">
        <v>2469</v>
      </c>
      <c r="D5742" s="1373" t="s">
        <v>2470</v>
      </c>
      <c r="E5742" s="1373" t="s">
        <v>1062</v>
      </c>
      <c r="F5742" s="1373" t="s">
        <v>339</v>
      </c>
      <c r="G5742" s="1375"/>
      <c r="H5742" s="1375"/>
      <c r="I5742" s="1375"/>
      <c r="J5742" s="1375"/>
      <c r="K5742" s="1375"/>
      <c r="L5742" s="1375"/>
    </row>
    <row r="5743" spans="1:12" ht="21">
      <c r="A5743" s="1372">
        <v>45535</v>
      </c>
      <c r="B5743" s="1373" t="s">
        <v>2397</v>
      </c>
      <c r="C5743" s="1373" t="s">
        <v>2469</v>
      </c>
      <c r="D5743" s="1373" t="s">
        <v>2470</v>
      </c>
      <c r="E5743" s="1373" t="s">
        <v>1983</v>
      </c>
      <c r="F5743" s="1373" t="s">
        <v>1984</v>
      </c>
      <c r="G5743" s="1374">
        <v>40000</v>
      </c>
      <c r="H5743" s="1374">
        <v>0</v>
      </c>
      <c r="I5743" s="1374">
        <v>340000</v>
      </c>
      <c r="J5743" s="1374">
        <v>0</v>
      </c>
      <c r="K5743" s="1374">
        <v>40000</v>
      </c>
      <c r="L5743" s="1374">
        <v>340000</v>
      </c>
    </row>
    <row r="5744" spans="1:12" ht="21">
      <c r="A5744" s="1372">
        <v>45535</v>
      </c>
      <c r="B5744" s="1373" t="s">
        <v>2397</v>
      </c>
      <c r="C5744" s="1373" t="s">
        <v>2469</v>
      </c>
      <c r="D5744" s="1373" t="s">
        <v>2470</v>
      </c>
      <c r="E5744" s="1373" t="s">
        <v>1985</v>
      </c>
      <c r="F5744" s="1373" t="s">
        <v>1324</v>
      </c>
      <c r="G5744" s="1374">
        <v>10000</v>
      </c>
      <c r="H5744" s="1374">
        <v>0</v>
      </c>
      <c r="I5744" s="1374">
        <v>110000</v>
      </c>
      <c r="J5744" s="1374">
        <v>0</v>
      </c>
      <c r="K5744" s="1374">
        <v>10000</v>
      </c>
      <c r="L5744" s="1374">
        <v>110000</v>
      </c>
    </row>
    <row r="5745" spans="1:12" ht="21">
      <c r="A5745" s="1372">
        <v>45535</v>
      </c>
      <c r="B5745" s="1373" t="s">
        <v>2397</v>
      </c>
      <c r="C5745" s="1373" t="s">
        <v>2469</v>
      </c>
      <c r="D5745" s="1373" t="s">
        <v>2470</v>
      </c>
      <c r="E5745" s="1373" t="s">
        <v>1986</v>
      </c>
      <c r="F5745" s="1373" t="s">
        <v>1987</v>
      </c>
      <c r="G5745" s="1374">
        <v>5000</v>
      </c>
      <c r="H5745" s="1374">
        <v>0</v>
      </c>
      <c r="I5745" s="1374">
        <v>55000</v>
      </c>
      <c r="J5745" s="1374">
        <v>0</v>
      </c>
      <c r="K5745" s="1374">
        <v>5000</v>
      </c>
      <c r="L5745" s="1374">
        <v>55000</v>
      </c>
    </row>
    <row r="5746" spans="1:12" ht="21">
      <c r="A5746" s="1372">
        <v>45535</v>
      </c>
      <c r="B5746" s="1373" t="s">
        <v>2397</v>
      </c>
      <c r="C5746" s="1373" t="s">
        <v>2469</v>
      </c>
      <c r="D5746" s="1373" t="s">
        <v>2470</v>
      </c>
      <c r="E5746" s="1373" t="s">
        <v>1988</v>
      </c>
      <c r="F5746" s="1373" t="s">
        <v>1692</v>
      </c>
      <c r="G5746" s="1374">
        <v>939092.75</v>
      </c>
      <c r="H5746" s="1374">
        <v>0</v>
      </c>
      <c r="I5746" s="1374">
        <v>10634176.5</v>
      </c>
      <c r="J5746" s="1374">
        <v>0</v>
      </c>
      <c r="K5746" s="1374">
        <v>939092.75</v>
      </c>
      <c r="L5746" s="1374">
        <v>10634176.5</v>
      </c>
    </row>
    <row r="5747" spans="1:12" ht="21">
      <c r="A5747" s="1372">
        <v>45535</v>
      </c>
      <c r="B5747" s="1373" t="s">
        <v>2397</v>
      </c>
      <c r="C5747" s="1373" t="s">
        <v>2469</v>
      </c>
      <c r="D5747" s="1373" t="s">
        <v>2470</v>
      </c>
      <c r="E5747" s="1373" t="s">
        <v>1989</v>
      </c>
      <c r="F5747" s="1373" t="s">
        <v>1693</v>
      </c>
      <c r="G5747" s="1374">
        <v>51507.5</v>
      </c>
      <c r="H5747" s="1374">
        <v>0</v>
      </c>
      <c r="I5747" s="1374">
        <v>633680.5</v>
      </c>
      <c r="J5747" s="1374">
        <v>0</v>
      </c>
      <c r="K5747" s="1374">
        <v>51507.5</v>
      </c>
      <c r="L5747" s="1374">
        <v>633680.5</v>
      </c>
    </row>
    <row r="5748" spans="1:12" ht="21">
      <c r="A5748" s="1372">
        <v>45535</v>
      </c>
      <c r="B5748" s="1373" t="s">
        <v>2397</v>
      </c>
      <c r="C5748" s="1373" t="s">
        <v>2469</v>
      </c>
      <c r="D5748" s="1373" t="s">
        <v>2470</v>
      </c>
      <c r="E5748" s="1373" t="s">
        <v>1990</v>
      </c>
      <c r="F5748" s="1373" t="s">
        <v>1694</v>
      </c>
      <c r="G5748" s="1375"/>
      <c r="H5748" s="1375"/>
      <c r="I5748" s="1375"/>
      <c r="J5748" s="1375"/>
      <c r="K5748" s="1375"/>
      <c r="L5748" s="1375"/>
    </row>
    <row r="5749" spans="1:12" ht="21">
      <c r="A5749" s="1372">
        <v>45535</v>
      </c>
      <c r="B5749" s="1373" t="s">
        <v>2397</v>
      </c>
      <c r="C5749" s="1373" t="s">
        <v>2469</v>
      </c>
      <c r="D5749" s="1373" t="s">
        <v>2470</v>
      </c>
      <c r="E5749" s="1373" t="s">
        <v>1991</v>
      </c>
      <c r="F5749" s="1373" t="s">
        <v>1695</v>
      </c>
      <c r="G5749" s="1374">
        <v>0</v>
      </c>
      <c r="H5749" s="1374">
        <v>0</v>
      </c>
      <c r="I5749" s="1374">
        <v>7200</v>
      </c>
      <c r="J5749" s="1374">
        <v>0</v>
      </c>
      <c r="K5749" s="1374">
        <v>0</v>
      </c>
      <c r="L5749" s="1374">
        <v>7200</v>
      </c>
    </row>
    <row r="5750" spans="1:12" ht="21">
      <c r="A5750" s="1372">
        <v>45535</v>
      </c>
      <c r="B5750" s="1373" t="s">
        <v>2397</v>
      </c>
      <c r="C5750" s="1373" t="s">
        <v>2469</v>
      </c>
      <c r="D5750" s="1373" t="s">
        <v>2470</v>
      </c>
      <c r="E5750" s="1373" t="s">
        <v>1992</v>
      </c>
      <c r="F5750" s="1373" t="s">
        <v>1698</v>
      </c>
      <c r="G5750" s="1374">
        <v>0</v>
      </c>
      <c r="H5750" s="1374">
        <v>0</v>
      </c>
      <c r="I5750" s="1374">
        <v>4800</v>
      </c>
      <c r="J5750" s="1374">
        <v>0</v>
      </c>
      <c r="K5750" s="1374">
        <v>0</v>
      </c>
      <c r="L5750" s="1374">
        <v>4800</v>
      </c>
    </row>
    <row r="5751" spans="1:12" ht="21">
      <c r="A5751" s="1372">
        <v>45535</v>
      </c>
      <c r="B5751" s="1373" t="s">
        <v>2397</v>
      </c>
      <c r="C5751" s="1373" t="s">
        <v>2469</v>
      </c>
      <c r="D5751" s="1373" t="s">
        <v>2470</v>
      </c>
      <c r="E5751" s="1373" t="s">
        <v>1993</v>
      </c>
      <c r="F5751" s="1373" t="s">
        <v>1696</v>
      </c>
      <c r="G5751" s="1374">
        <v>5000</v>
      </c>
      <c r="H5751" s="1374">
        <v>0</v>
      </c>
      <c r="I5751" s="1374">
        <v>55000</v>
      </c>
      <c r="J5751" s="1374">
        <v>0</v>
      </c>
      <c r="K5751" s="1374">
        <v>5000</v>
      </c>
      <c r="L5751" s="1374">
        <v>55000</v>
      </c>
    </row>
    <row r="5752" spans="1:12" ht="21">
      <c r="A5752" s="1372">
        <v>45535</v>
      </c>
      <c r="B5752" s="1373" t="s">
        <v>2397</v>
      </c>
      <c r="C5752" s="1373" t="s">
        <v>2469</v>
      </c>
      <c r="D5752" s="1373" t="s">
        <v>2470</v>
      </c>
      <c r="E5752" s="1373" t="s">
        <v>1994</v>
      </c>
      <c r="F5752" s="1373" t="s">
        <v>1697</v>
      </c>
      <c r="G5752" s="1375"/>
      <c r="H5752" s="1375"/>
      <c r="I5752" s="1375"/>
      <c r="J5752" s="1375"/>
      <c r="K5752" s="1375"/>
      <c r="L5752" s="1375"/>
    </row>
    <row r="5753" spans="1:12" ht="21">
      <c r="A5753" s="1372">
        <v>45535</v>
      </c>
      <c r="B5753" s="1373" t="s">
        <v>2397</v>
      </c>
      <c r="C5753" s="1373" t="s">
        <v>2469</v>
      </c>
      <c r="D5753" s="1373" t="s">
        <v>2470</v>
      </c>
      <c r="E5753" s="1373" t="s">
        <v>1995</v>
      </c>
      <c r="F5753" s="1373" t="s">
        <v>1850</v>
      </c>
      <c r="G5753" s="1374">
        <v>152400</v>
      </c>
      <c r="H5753" s="1374">
        <v>0</v>
      </c>
      <c r="I5753" s="1374">
        <v>1481000</v>
      </c>
      <c r="J5753" s="1374">
        <v>0</v>
      </c>
      <c r="K5753" s="1374">
        <v>152400</v>
      </c>
      <c r="L5753" s="1374">
        <v>1481000</v>
      </c>
    </row>
    <row r="5754" spans="1:12" ht="21">
      <c r="A5754" s="1372">
        <v>45535</v>
      </c>
      <c r="B5754" s="1373" t="s">
        <v>2397</v>
      </c>
      <c r="C5754" s="1373" t="s">
        <v>2469</v>
      </c>
      <c r="D5754" s="1373" t="s">
        <v>2470</v>
      </c>
      <c r="E5754" s="1373" t="s">
        <v>1996</v>
      </c>
      <c r="F5754" s="1373" t="s">
        <v>1907</v>
      </c>
      <c r="G5754" s="1375"/>
      <c r="H5754" s="1375"/>
      <c r="I5754" s="1375"/>
      <c r="J5754" s="1375"/>
      <c r="K5754" s="1375"/>
      <c r="L5754" s="1375"/>
    </row>
    <row r="5755" spans="1:12" ht="21">
      <c r="A5755" s="1372">
        <v>45535</v>
      </c>
      <c r="B5755" s="1373" t="s">
        <v>2397</v>
      </c>
      <c r="C5755" s="1373" t="s">
        <v>2469</v>
      </c>
      <c r="D5755" s="1373" t="s">
        <v>2470</v>
      </c>
      <c r="E5755" s="1373" t="s">
        <v>1997</v>
      </c>
      <c r="F5755" s="1373" t="s">
        <v>1401</v>
      </c>
      <c r="G5755" s="1374">
        <v>475000</v>
      </c>
      <c r="H5755" s="1374">
        <v>0</v>
      </c>
      <c r="I5755" s="1374">
        <v>3468500</v>
      </c>
      <c r="J5755" s="1374">
        <v>0</v>
      </c>
      <c r="K5755" s="1374">
        <v>475000</v>
      </c>
      <c r="L5755" s="1374">
        <v>3468500</v>
      </c>
    </row>
    <row r="5756" spans="1:12" ht="21">
      <c r="A5756" s="1372">
        <v>45535</v>
      </c>
      <c r="B5756" s="1373" t="s">
        <v>2397</v>
      </c>
      <c r="C5756" s="1373" t="s">
        <v>2469</v>
      </c>
      <c r="D5756" s="1373" t="s">
        <v>2470</v>
      </c>
      <c r="E5756" s="1373" t="s">
        <v>1998</v>
      </c>
      <c r="F5756" s="1373" t="s">
        <v>2331</v>
      </c>
      <c r="G5756" s="1375"/>
      <c r="H5756" s="1375"/>
      <c r="I5756" s="1375"/>
      <c r="J5756" s="1375"/>
      <c r="K5756" s="1375"/>
      <c r="L5756" s="1375"/>
    </row>
    <row r="5757" spans="1:12" ht="21">
      <c r="A5757" s="1372">
        <v>45535</v>
      </c>
      <c r="B5757" s="1373" t="s">
        <v>2397</v>
      </c>
      <c r="C5757" s="1373" t="s">
        <v>2469</v>
      </c>
      <c r="D5757" s="1373" t="s">
        <v>2470</v>
      </c>
      <c r="E5757" s="1373" t="s">
        <v>1999</v>
      </c>
      <c r="F5757" s="1373" t="s">
        <v>1395</v>
      </c>
      <c r="G5757" s="1375"/>
      <c r="H5757" s="1375"/>
      <c r="I5757" s="1375"/>
      <c r="J5757" s="1375"/>
      <c r="K5757" s="1375"/>
      <c r="L5757" s="1375"/>
    </row>
    <row r="5758" spans="1:12" ht="21">
      <c r="A5758" s="1372">
        <v>45535</v>
      </c>
      <c r="B5758" s="1373" t="s">
        <v>2397</v>
      </c>
      <c r="C5758" s="1373" t="s">
        <v>2469</v>
      </c>
      <c r="D5758" s="1373" t="s">
        <v>2470</v>
      </c>
      <c r="E5758" s="1373" t="s">
        <v>2000</v>
      </c>
      <c r="F5758" s="1373" t="s">
        <v>1396</v>
      </c>
      <c r="G5758" s="1375"/>
      <c r="H5758" s="1375"/>
      <c r="I5758" s="1375"/>
      <c r="J5758" s="1375"/>
      <c r="K5758" s="1375"/>
      <c r="L5758" s="1375"/>
    </row>
    <row r="5759" spans="1:12" ht="21">
      <c r="A5759" s="1372">
        <v>45535</v>
      </c>
      <c r="B5759" s="1373" t="s">
        <v>2397</v>
      </c>
      <c r="C5759" s="1373" t="s">
        <v>2469</v>
      </c>
      <c r="D5759" s="1373" t="s">
        <v>2470</v>
      </c>
      <c r="E5759" s="1373" t="s">
        <v>2001</v>
      </c>
      <c r="F5759" s="1373" t="s">
        <v>1399</v>
      </c>
      <c r="G5759" s="1375"/>
      <c r="H5759" s="1375"/>
      <c r="I5759" s="1375"/>
      <c r="J5759" s="1375"/>
      <c r="K5759" s="1375"/>
      <c r="L5759" s="1375"/>
    </row>
    <row r="5760" spans="1:12" ht="21">
      <c r="A5760" s="1372">
        <v>45535</v>
      </c>
      <c r="B5760" s="1373" t="s">
        <v>2397</v>
      </c>
      <c r="C5760" s="1373" t="s">
        <v>2469</v>
      </c>
      <c r="D5760" s="1373" t="s">
        <v>2470</v>
      </c>
      <c r="E5760" s="1373" t="s">
        <v>2002</v>
      </c>
      <c r="F5760" s="1373" t="s">
        <v>1400</v>
      </c>
      <c r="G5760" s="1374">
        <v>31300</v>
      </c>
      <c r="H5760" s="1374">
        <v>0</v>
      </c>
      <c r="I5760" s="1374">
        <v>364500</v>
      </c>
      <c r="J5760" s="1374">
        <v>0</v>
      </c>
      <c r="K5760" s="1374">
        <v>31300</v>
      </c>
      <c r="L5760" s="1374">
        <v>364500</v>
      </c>
    </row>
    <row r="5761" spans="1:12" ht="21">
      <c r="A5761" s="1372">
        <v>45535</v>
      </c>
      <c r="B5761" s="1373" t="s">
        <v>2397</v>
      </c>
      <c r="C5761" s="1373" t="s">
        <v>2469</v>
      </c>
      <c r="D5761" s="1373" t="s">
        <v>2470</v>
      </c>
      <c r="E5761" s="1373" t="s">
        <v>2003</v>
      </c>
      <c r="F5761" s="1373" t="s">
        <v>2332</v>
      </c>
      <c r="G5761" s="1375"/>
      <c r="H5761" s="1375"/>
      <c r="I5761" s="1375"/>
      <c r="J5761" s="1375"/>
      <c r="K5761" s="1375"/>
      <c r="L5761" s="1375"/>
    </row>
    <row r="5762" spans="1:12" ht="21">
      <c r="A5762" s="1372">
        <v>45535</v>
      </c>
      <c r="B5762" s="1373" t="s">
        <v>2397</v>
      </c>
      <c r="C5762" s="1373" t="s">
        <v>2469</v>
      </c>
      <c r="D5762" s="1373" t="s">
        <v>2470</v>
      </c>
      <c r="E5762" s="1373" t="s">
        <v>2005</v>
      </c>
      <c r="F5762" s="1373" t="s">
        <v>2333</v>
      </c>
      <c r="G5762" s="1375"/>
      <c r="H5762" s="1375"/>
      <c r="I5762" s="1375"/>
      <c r="J5762" s="1375"/>
      <c r="K5762" s="1375"/>
      <c r="L5762" s="1375"/>
    </row>
    <row r="5763" spans="1:12" ht="21">
      <c r="A5763" s="1372">
        <v>45535</v>
      </c>
      <c r="B5763" s="1373" t="s">
        <v>2397</v>
      </c>
      <c r="C5763" s="1373" t="s">
        <v>2469</v>
      </c>
      <c r="D5763" s="1373" t="s">
        <v>2470</v>
      </c>
      <c r="E5763" s="1373" t="s">
        <v>1064</v>
      </c>
      <c r="F5763" s="1373" t="s">
        <v>2334</v>
      </c>
      <c r="G5763" s="1375"/>
      <c r="H5763" s="1375"/>
      <c r="I5763" s="1375"/>
      <c r="J5763" s="1375"/>
      <c r="K5763" s="1375"/>
      <c r="L5763" s="1375"/>
    </row>
    <row r="5764" spans="1:12" ht="21">
      <c r="A5764" s="1372">
        <v>45535</v>
      </c>
      <c r="B5764" s="1373" t="s">
        <v>2397</v>
      </c>
      <c r="C5764" s="1373" t="s">
        <v>2469</v>
      </c>
      <c r="D5764" s="1373" t="s">
        <v>2470</v>
      </c>
      <c r="E5764" s="1373" t="s">
        <v>1065</v>
      </c>
      <c r="F5764" s="1373" t="s">
        <v>1699</v>
      </c>
      <c r="G5764" s="1375"/>
      <c r="H5764" s="1375"/>
      <c r="I5764" s="1375"/>
      <c r="J5764" s="1375"/>
      <c r="K5764" s="1375"/>
      <c r="L5764" s="1375"/>
    </row>
    <row r="5765" spans="1:12" ht="21">
      <c r="A5765" s="1372">
        <v>45535</v>
      </c>
      <c r="B5765" s="1373" t="s">
        <v>2397</v>
      </c>
      <c r="C5765" s="1373" t="s">
        <v>2469</v>
      </c>
      <c r="D5765" s="1373" t="s">
        <v>2470</v>
      </c>
      <c r="E5765" s="1373" t="s">
        <v>1066</v>
      </c>
      <c r="F5765" s="1373" t="s">
        <v>1700</v>
      </c>
      <c r="G5765" s="1375"/>
      <c r="H5765" s="1375"/>
      <c r="I5765" s="1375"/>
      <c r="J5765" s="1375"/>
      <c r="K5765" s="1375"/>
      <c r="L5765" s="1375"/>
    </row>
    <row r="5766" spans="1:12" ht="21">
      <c r="A5766" s="1372">
        <v>45535</v>
      </c>
      <c r="B5766" s="1373" t="s">
        <v>2397</v>
      </c>
      <c r="C5766" s="1373" t="s">
        <v>2469</v>
      </c>
      <c r="D5766" s="1373" t="s">
        <v>2470</v>
      </c>
      <c r="E5766" s="1373" t="s">
        <v>1067</v>
      </c>
      <c r="F5766" s="1373" t="s">
        <v>1701</v>
      </c>
      <c r="G5766" s="1374">
        <v>388.33</v>
      </c>
      <c r="H5766" s="1374">
        <v>0</v>
      </c>
      <c r="I5766" s="1374">
        <v>9070.65</v>
      </c>
      <c r="J5766" s="1374">
        <v>0</v>
      </c>
      <c r="K5766" s="1374">
        <v>388.33</v>
      </c>
      <c r="L5766" s="1374">
        <v>9070.65</v>
      </c>
    </row>
    <row r="5767" spans="1:12" ht="21">
      <c r="A5767" s="1372">
        <v>45535</v>
      </c>
      <c r="B5767" s="1373" t="s">
        <v>2397</v>
      </c>
      <c r="C5767" s="1373" t="s">
        <v>2469</v>
      </c>
      <c r="D5767" s="1373" t="s">
        <v>2470</v>
      </c>
      <c r="E5767" s="1373" t="s">
        <v>1068</v>
      </c>
      <c r="F5767" s="1373" t="s">
        <v>2335</v>
      </c>
      <c r="G5767" s="1374">
        <v>0</v>
      </c>
      <c r="H5767" s="1374">
        <v>0</v>
      </c>
      <c r="I5767" s="1374">
        <v>25965.85</v>
      </c>
      <c r="J5767" s="1374">
        <v>0</v>
      </c>
      <c r="K5767" s="1374">
        <v>0</v>
      </c>
      <c r="L5767" s="1374">
        <v>25965.85</v>
      </c>
    </row>
    <row r="5768" spans="1:12" ht="21">
      <c r="A5768" s="1372">
        <v>45535</v>
      </c>
      <c r="B5768" s="1373" t="s">
        <v>2397</v>
      </c>
      <c r="C5768" s="1373" t="s">
        <v>2469</v>
      </c>
      <c r="D5768" s="1373" t="s">
        <v>2470</v>
      </c>
      <c r="E5768" s="1373" t="s">
        <v>1069</v>
      </c>
      <c r="F5768" s="1373" t="s">
        <v>1702</v>
      </c>
      <c r="G5768" s="1375"/>
      <c r="H5768" s="1375"/>
      <c r="I5768" s="1375"/>
      <c r="J5768" s="1375"/>
      <c r="K5768" s="1375"/>
      <c r="L5768" s="1375"/>
    </row>
    <row r="5769" spans="1:12" ht="21">
      <c r="A5769" s="1372">
        <v>45535</v>
      </c>
      <c r="B5769" s="1373" t="s">
        <v>2397</v>
      </c>
      <c r="C5769" s="1373" t="s">
        <v>2469</v>
      </c>
      <c r="D5769" s="1373" t="s">
        <v>2470</v>
      </c>
      <c r="E5769" s="1373" t="s">
        <v>1070</v>
      </c>
      <c r="F5769" s="1373" t="s">
        <v>1703</v>
      </c>
      <c r="G5769" s="1375"/>
      <c r="H5769" s="1375"/>
      <c r="I5769" s="1375"/>
      <c r="J5769" s="1375"/>
      <c r="K5769" s="1375"/>
      <c r="L5769" s="1375"/>
    </row>
    <row r="5770" spans="1:12" ht="21">
      <c r="A5770" s="1372">
        <v>45535</v>
      </c>
      <c r="B5770" s="1373" t="s">
        <v>2397</v>
      </c>
      <c r="C5770" s="1373" t="s">
        <v>2469</v>
      </c>
      <c r="D5770" s="1373" t="s">
        <v>2470</v>
      </c>
      <c r="E5770" s="1373" t="s">
        <v>1071</v>
      </c>
      <c r="F5770" s="1373" t="s">
        <v>341</v>
      </c>
      <c r="G5770" s="1375"/>
      <c r="H5770" s="1375"/>
      <c r="I5770" s="1375"/>
      <c r="J5770" s="1375"/>
      <c r="K5770" s="1375"/>
      <c r="L5770" s="1375"/>
    </row>
    <row r="5771" spans="1:12" ht="21">
      <c r="A5771" s="1372">
        <v>45535</v>
      </c>
      <c r="B5771" s="1373" t="s">
        <v>2397</v>
      </c>
      <c r="C5771" s="1373" t="s">
        <v>2469</v>
      </c>
      <c r="D5771" s="1373" t="s">
        <v>2470</v>
      </c>
      <c r="E5771" s="1373" t="s">
        <v>1072</v>
      </c>
      <c r="F5771" s="1373" t="s">
        <v>2336</v>
      </c>
      <c r="G5771" s="1374">
        <v>0</v>
      </c>
      <c r="H5771" s="1374">
        <v>0</v>
      </c>
      <c r="I5771" s="1374">
        <v>11370</v>
      </c>
      <c r="J5771" s="1374">
        <v>0</v>
      </c>
      <c r="K5771" s="1374">
        <v>0</v>
      </c>
      <c r="L5771" s="1374">
        <v>11370</v>
      </c>
    </row>
    <row r="5772" spans="1:12" ht="21">
      <c r="A5772" s="1372">
        <v>45535</v>
      </c>
      <c r="B5772" s="1373" t="s">
        <v>2397</v>
      </c>
      <c r="C5772" s="1373" t="s">
        <v>2469</v>
      </c>
      <c r="D5772" s="1373" t="s">
        <v>2470</v>
      </c>
      <c r="E5772" s="1373" t="s">
        <v>1073</v>
      </c>
      <c r="F5772" s="1373" t="s">
        <v>2337</v>
      </c>
      <c r="G5772" s="1375"/>
      <c r="H5772" s="1375"/>
      <c r="I5772" s="1375"/>
      <c r="J5772" s="1375"/>
      <c r="K5772" s="1375"/>
      <c r="L5772" s="1375"/>
    </row>
    <row r="5773" spans="1:12" ht="21">
      <c r="A5773" s="1372">
        <v>45535</v>
      </c>
      <c r="B5773" s="1373" t="s">
        <v>2397</v>
      </c>
      <c r="C5773" s="1373" t="s">
        <v>2469</v>
      </c>
      <c r="D5773" s="1373" t="s">
        <v>2470</v>
      </c>
      <c r="E5773" s="1373" t="s">
        <v>1074</v>
      </c>
      <c r="F5773" s="1373" t="s">
        <v>2338</v>
      </c>
      <c r="G5773" s="1375"/>
      <c r="H5773" s="1375"/>
      <c r="I5773" s="1375"/>
      <c r="J5773" s="1375"/>
      <c r="K5773" s="1375"/>
      <c r="L5773" s="1375"/>
    </row>
    <row r="5774" spans="1:12" ht="21">
      <c r="A5774" s="1372">
        <v>45535</v>
      </c>
      <c r="B5774" s="1373" t="s">
        <v>2397</v>
      </c>
      <c r="C5774" s="1373" t="s">
        <v>2469</v>
      </c>
      <c r="D5774" s="1373" t="s">
        <v>2470</v>
      </c>
      <c r="E5774" s="1373" t="s">
        <v>1075</v>
      </c>
      <c r="F5774" s="1373" t="s">
        <v>2339</v>
      </c>
      <c r="G5774" s="1375"/>
      <c r="H5774" s="1375"/>
      <c r="I5774" s="1375"/>
      <c r="J5774" s="1375"/>
      <c r="K5774" s="1375"/>
      <c r="L5774" s="1375"/>
    </row>
    <row r="5775" spans="1:12" ht="21">
      <c r="A5775" s="1372">
        <v>45535</v>
      </c>
      <c r="B5775" s="1373" t="s">
        <v>2397</v>
      </c>
      <c r="C5775" s="1373" t="s">
        <v>2469</v>
      </c>
      <c r="D5775" s="1373" t="s">
        <v>2470</v>
      </c>
      <c r="E5775" s="1373" t="s">
        <v>1076</v>
      </c>
      <c r="F5775" s="1373" t="s">
        <v>2340</v>
      </c>
      <c r="G5775" s="1375"/>
      <c r="H5775" s="1375"/>
      <c r="I5775" s="1375"/>
      <c r="J5775" s="1375"/>
      <c r="K5775" s="1375"/>
      <c r="L5775" s="1375"/>
    </row>
    <row r="5776" spans="1:12" ht="21">
      <c r="A5776" s="1372">
        <v>45535</v>
      </c>
      <c r="B5776" s="1373" t="s">
        <v>2397</v>
      </c>
      <c r="C5776" s="1373" t="s">
        <v>2469</v>
      </c>
      <c r="D5776" s="1373" t="s">
        <v>2470</v>
      </c>
      <c r="E5776" s="1373" t="s">
        <v>1077</v>
      </c>
      <c r="F5776" s="1373" t="s">
        <v>2341</v>
      </c>
      <c r="G5776" s="1375"/>
      <c r="H5776" s="1375"/>
      <c r="I5776" s="1375"/>
      <c r="J5776" s="1375"/>
      <c r="K5776" s="1375"/>
      <c r="L5776" s="1375"/>
    </row>
    <row r="5777" spans="1:12" ht="21">
      <c r="A5777" s="1372">
        <v>45535</v>
      </c>
      <c r="B5777" s="1373" t="s">
        <v>2397</v>
      </c>
      <c r="C5777" s="1373" t="s">
        <v>2469</v>
      </c>
      <c r="D5777" s="1373" t="s">
        <v>2470</v>
      </c>
      <c r="E5777" s="1373" t="s">
        <v>2007</v>
      </c>
      <c r="F5777" s="1373" t="s">
        <v>2342</v>
      </c>
      <c r="G5777" s="1375"/>
      <c r="H5777" s="1375"/>
      <c r="I5777" s="1375"/>
      <c r="J5777" s="1375"/>
      <c r="K5777" s="1375"/>
      <c r="L5777" s="1375"/>
    </row>
    <row r="5778" spans="1:12" ht="21">
      <c r="A5778" s="1372">
        <v>45535</v>
      </c>
      <c r="B5778" s="1373" t="s">
        <v>2397</v>
      </c>
      <c r="C5778" s="1373" t="s">
        <v>2469</v>
      </c>
      <c r="D5778" s="1373" t="s">
        <v>2470</v>
      </c>
      <c r="E5778" s="1373" t="s">
        <v>1078</v>
      </c>
      <c r="F5778" s="1373" t="s">
        <v>2343</v>
      </c>
      <c r="G5778" s="1375"/>
      <c r="H5778" s="1375"/>
      <c r="I5778" s="1375"/>
      <c r="J5778" s="1375"/>
      <c r="K5778" s="1375"/>
      <c r="L5778" s="1375"/>
    </row>
    <row r="5779" spans="1:12" ht="21">
      <c r="A5779" s="1372">
        <v>45535</v>
      </c>
      <c r="B5779" s="1373" t="s">
        <v>2397</v>
      </c>
      <c r="C5779" s="1373" t="s">
        <v>2469</v>
      </c>
      <c r="D5779" s="1373" t="s">
        <v>2470</v>
      </c>
      <c r="E5779" s="1373" t="s">
        <v>1079</v>
      </c>
      <c r="F5779" s="1373" t="s">
        <v>2344</v>
      </c>
      <c r="G5779" s="1375"/>
      <c r="H5779" s="1375"/>
      <c r="I5779" s="1375"/>
      <c r="J5779" s="1375"/>
      <c r="K5779" s="1375"/>
      <c r="L5779" s="1375"/>
    </row>
    <row r="5780" spans="1:12" ht="21">
      <c r="A5780" s="1372">
        <v>45535</v>
      </c>
      <c r="B5780" s="1373" t="s">
        <v>2397</v>
      </c>
      <c r="C5780" s="1373" t="s">
        <v>2469</v>
      </c>
      <c r="D5780" s="1373" t="s">
        <v>2470</v>
      </c>
      <c r="E5780" s="1373" t="s">
        <v>1080</v>
      </c>
      <c r="F5780" s="1373" t="s">
        <v>2345</v>
      </c>
      <c r="G5780" s="1375"/>
      <c r="H5780" s="1375"/>
      <c r="I5780" s="1375"/>
      <c r="J5780" s="1375"/>
      <c r="K5780" s="1375"/>
      <c r="L5780" s="1375"/>
    </row>
    <row r="5781" spans="1:12" ht="21">
      <c r="A5781" s="1372">
        <v>45535</v>
      </c>
      <c r="B5781" s="1373" t="s">
        <v>2397</v>
      </c>
      <c r="C5781" s="1373" t="s">
        <v>2469</v>
      </c>
      <c r="D5781" s="1373" t="s">
        <v>2470</v>
      </c>
      <c r="E5781" s="1373" t="s">
        <v>1081</v>
      </c>
      <c r="F5781" s="1373" t="s">
        <v>342</v>
      </c>
      <c r="G5781" s="1375"/>
      <c r="H5781" s="1375"/>
      <c r="I5781" s="1375"/>
      <c r="J5781" s="1375"/>
      <c r="K5781" s="1375"/>
      <c r="L5781" s="1375"/>
    </row>
    <row r="5782" spans="1:12" ht="21">
      <c r="A5782" s="1372">
        <v>45535</v>
      </c>
      <c r="B5782" s="1373" t="s">
        <v>2397</v>
      </c>
      <c r="C5782" s="1373" t="s">
        <v>2469</v>
      </c>
      <c r="D5782" s="1373" t="s">
        <v>2470</v>
      </c>
      <c r="E5782" s="1373" t="s">
        <v>1082</v>
      </c>
      <c r="F5782" s="1373" t="s">
        <v>2346</v>
      </c>
      <c r="G5782" s="1375"/>
      <c r="H5782" s="1375"/>
      <c r="I5782" s="1375"/>
      <c r="J5782" s="1375"/>
      <c r="K5782" s="1375"/>
      <c r="L5782" s="1375"/>
    </row>
    <row r="5783" spans="1:12" ht="21">
      <c r="A5783" s="1372">
        <v>45535</v>
      </c>
      <c r="B5783" s="1373" t="s">
        <v>2397</v>
      </c>
      <c r="C5783" s="1373" t="s">
        <v>2469</v>
      </c>
      <c r="D5783" s="1373" t="s">
        <v>2470</v>
      </c>
      <c r="E5783" s="1373" t="s">
        <v>1083</v>
      </c>
      <c r="F5783" s="1373" t="s">
        <v>343</v>
      </c>
      <c r="G5783" s="1375"/>
      <c r="H5783" s="1375"/>
      <c r="I5783" s="1375"/>
      <c r="J5783" s="1375"/>
      <c r="K5783" s="1375"/>
      <c r="L5783" s="1375"/>
    </row>
    <row r="5784" spans="1:12" ht="21">
      <c r="A5784" s="1372">
        <v>45535</v>
      </c>
      <c r="B5784" s="1373" t="s">
        <v>2397</v>
      </c>
      <c r="C5784" s="1373" t="s">
        <v>2469</v>
      </c>
      <c r="D5784" s="1373" t="s">
        <v>2470</v>
      </c>
      <c r="E5784" s="1373" t="s">
        <v>1084</v>
      </c>
      <c r="F5784" s="1373" t="s">
        <v>344</v>
      </c>
      <c r="G5784" s="1375"/>
      <c r="H5784" s="1375"/>
      <c r="I5784" s="1375"/>
      <c r="J5784" s="1375"/>
      <c r="K5784" s="1375"/>
      <c r="L5784" s="1375"/>
    </row>
    <row r="5785" spans="1:12" ht="21">
      <c r="A5785" s="1372">
        <v>45535</v>
      </c>
      <c r="B5785" s="1373" t="s">
        <v>2397</v>
      </c>
      <c r="C5785" s="1373" t="s">
        <v>2469</v>
      </c>
      <c r="D5785" s="1373" t="s">
        <v>2470</v>
      </c>
      <c r="E5785" s="1373" t="s">
        <v>1085</v>
      </c>
      <c r="F5785" s="1373" t="s">
        <v>345</v>
      </c>
      <c r="G5785" s="1375"/>
      <c r="H5785" s="1375"/>
      <c r="I5785" s="1375"/>
      <c r="J5785" s="1375"/>
      <c r="K5785" s="1375"/>
      <c r="L5785" s="1375"/>
    </row>
    <row r="5786" spans="1:12" ht="21">
      <c r="A5786" s="1372">
        <v>45535</v>
      </c>
      <c r="B5786" s="1373" t="s">
        <v>2397</v>
      </c>
      <c r="C5786" s="1373" t="s">
        <v>2469</v>
      </c>
      <c r="D5786" s="1373" t="s">
        <v>2470</v>
      </c>
      <c r="E5786" s="1373" t="s">
        <v>1086</v>
      </c>
      <c r="F5786" s="1373" t="s">
        <v>2347</v>
      </c>
      <c r="G5786" s="1375"/>
      <c r="H5786" s="1375"/>
      <c r="I5786" s="1375"/>
      <c r="J5786" s="1375"/>
      <c r="K5786" s="1375"/>
      <c r="L5786" s="1375"/>
    </row>
    <row r="5787" spans="1:12" ht="21">
      <c r="A5787" s="1372">
        <v>45535</v>
      </c>
      <c r="B5787" s="1373" t="s">
        <v>2397</v>
      </c>
      <c r="C5787" s="1373" t="s">
        <v>2469</v>
      </c>
      <c r="D5787" s="1373" t="s">
        <v>2470</v>
      </c>
      <c r="E5787" s="1373" t="s">
        <v>1087</v>
      </c>
      <c r="F5787" s="1373" t="s">
        <v>2348</v>
      </c>
      <c r="G5787" s="1375"/>
      <c r="H5787" s="1375"/>
      <c r="I5787" s="1375"/>
      <c r="J5787" s="1375"/>
      <c r="K5787" s="1375"/>
      <c r="L5787" s="1375"/>
    </row>
    <row r="5788" spans="1:12" ht="21">
      <c r="A5788" s="1372">
        <v>45535</v>
      </c>
      <c r="B5788" s="1373" t="s">
        <v>2397</v>
      </c>
      <c r="C5788" s="1373" t="s">
        <v>2469</v>
      </c>
      <c r="D5788" s="1373" t="s">
        <v>2470</v>
      </c>
      <c r="E5788" s="1373" t="s">
        <v>1088</v>
      </c>
      <c r="F5788" s="1373" t="s">
        <v>2349</v>
      </c>
      <c r="G5788" s="1375"/>
      <c r="H5788" s="1375"/>
      <c r="I5788" s="1375"/>
      <c r="J5788" s="1375"/>
      <c r="K5788" s="1375"/>
      <c r="L5788" s="1375"/>
    </row>
    <row r="5789" spans="1:12" ht="21">
      <c r="A5789" s="1372">
        <v>45535</v>
      </c>
      <c r="B5789" s="1373" t="s">
        <v>2397</v>
      </c>
      <c r="C5789" s="1373" t="s">
        <v>2469</v>
      </c>
      <c r="D5789" s="1373" t="s">
        <v>2470</v>
      </c>
      <c r="E5789" s="1373" t="s">
        <v>1089</v>
      </c>
      <c r="F5789" s="1373" t="s">
        <v>2350</v>
      </c>
      <c r="G5789" s="1375"/>
      <c r="H5789" s="1375"/>
      <c r="I5789" s="1375"/>
      <c r="J5789" s="1375"/>
      <c r="K5789" s="1375"/>
      <c r="L5789" s="1375"/>
    </row>
    <row r="5790" spans="1:12" ht="21">
      <c r="A5790" s="1372">
        <v>45535</v>
      </c>
      <c r="B5790" s="1373" t="s">
        <v>2397</v>
      </c>
      <c r="C5790" s="1373" t="s">
        <v>2469</v>
      </c>
      <c r="D5790" s="1373" t="s">
        <v>2470</v>
      </c>
      <c r="E5790" s="1373" t="s">
        <v>1090</v>
      </c>
      <c r="F5790" s="1373" t="s">
        <v>2351</v>
      </c>
      <c r="G5790" s="1374">
        <v>1279.3</v>
      </c>
      <c r="H5790" s="1374">
        <v>0</v>
      </c>
      <c r="I5790" s="1374">
        <v>14072.5</v>
      </c>
      <c r="J5790" s="1374">
        <v>0</v>
      </c>
      <c r="K5790" s="1374">
        <v>1279.3</v>
      </c>
      <c r="L5790" s="1374">
        <v>14072.5</v>
      </c>
    </row>
    <row r="5791" spans="1:12" ht="21">
      <c r="A5791" s="1372">
        <v>45535</v>
      </c>
      <c r="B5791" s="1373" t="s">
        <v>2397</v>
      </c>
      <c r="C5791" s="1373" t="s">
        <v>2469</v>
      </c>
      <c r="D5791" s="1373" t="s">
        <v>2470</v>
      </c>
      <c r="E5791" s="1373" t="s">
        <v>1091</v>
      </c>
      <c r="F5791" s="1373" t="s">
        <v>2352</v>
      </c>
      <c r="G5791" s="1374">
        <v>14229.86</v>
      </c>
      <c r="H5791" s="1374">
        <v>0</v>
      </c>
      <c r="I5791" s="1374">
        <v>156528.4</v>
      </c>
      <c r="J5791" s="1374">
        <v>0</v>
      </c>
      <c r="K5791" s="1374">
        <v>14229.86</v>
      </c>
      <c r="L5791" s="1374">
        <v>156528.4</v>
      </c>
    </row>
    <row r="5792" spans="1:12" ht="21">
      <c r="A5792" s="1372">
        <v>45535</v>
      </c>
      <c r="B5792" s="1373" t="s">
        <v>2397</v>
      </c>
      <c r="C5792" s="1373" t="s">
        <v>2469</v>
      </c>
      <c r="D5792" s="1373" t="s">
        <v>2470</v>
      </c>
      <c r="E5792" s="1373" t="s">
        <v>1092</v>
      </c>
      <c r="F5792" s="1373" t="s">
        <v>2353</v>
      </c>
      <c r="G5792" s="1374">
        <v>4200</v>
      </c>
      <c r="H5792" s="1374">
        <v>0</v>
      </c>
      <c r="I5792" s="1374">
        <v>46199.99</v>
      </c>
      <c r="J5792" s="1374">
        <v>0</v>
      </c>
      <c r="K5792" s="1374">
        <v>4200</v>
      </c>
      <c r="L5792" s="1374">
        <v>46199.99</v>
      </c>
    </row>
    <row r="5793" spans="1:12" ht="21">
      <c r="A5793" s="1372">
        <v>45535</v>
      </c>
      <c r="B5793" s="1373" t="s">
        <v>2397</v>
      </c>
      <c r="C5793" s="1373" t="s">
        <v>2469</v>
      </c>
      <c r="D5793" s="1373" t="s">
        <v>2470</v>
      </c>
      <c r="E5793" s="1373" t="s">
        <v>1093</v>
      </c>
      <c r="F5793" s="1373" t="s">
        <v>2354</v>
      </c>
      <c r="G5793" s="1374">
        <v>4548.8900000000003</v>
      </c>
      <c r="H5793" s="1374">
        <v>0</v>
      </c>
      <c r="I5793" s="1374">
        <v>50037.760000000002</v>
      </c>
      <c r="J5793" s="1374">
        <v>0</v>
      </c>
      <c r="K5793" s="1374">
        <v>4548.8900000000003</v>
      </c>
      <c r="L5793" s="1374">
        <v>50037.760000000002</v>
      </c>
    </row>
    <row r="5794" spans="1:12" ht="21">
      <c r="A5794" s="1372">
        <v>45535</v>
      </c>
      <c r="B5794" s="1373" t="s">
        <v>2397</v>
      </c>
      <c r="C5794" s="1373" t="s">
        <v>2469</v>
      </c>
      <c r="D5794" s="1373" t="s">
        <v>2470</v>
      </c>
      <c r="E5794" s="1373" t="s">
        <v>1094</v>
      </c>
      <c r="F5794" s="1373" t="s">
        <v>2355</v>
      </c>
      <c r="G5794" s="1375"/>
      <c r="H5794" s="1375"/>
      <c r="I5794" s="1375"/>
      <c r="J5794" s="1375"/>
      <c r="K5794" s="1375"/>
      <c r="L5794" s="1375"/>
    </row>
    <row r="5795" spans="1:12" ht="21">
      <c r="A5795" s="1372">
        <v>45535</v>
      </c>
      <c r="B5795" s="1373" t="s">
        <v>2397</v>
      </c>
      <c r="C5795" s="1373" t="s">
        <v>2469</v>
      </c>
      <c r="D5795" s="1373" t="s">
        <v>2470</v>
      </c>
      <c r="E5795" s="1373" t="s">
        <v>1095</v>
      </c>
      <c r="F5795" s="1373" t="s">
        <v>1352</v>
      </c>
      <c r="G5795" s="1375"/>
      <c r="H5795" s="1375"/>
      <c r="I5795" s="1375"/>
      <c r="J5795" s="1375"/>
      <c r="K5795" s="1375"/>
      <c r="L5795" s="1375"/>
    </row>
    <row r="5796" spans="1:12" ht="21">
      <c r="A5796" s="1372">
        <v>45535</v>
      </c>
      <c r="B5796" s="1373" t="s">
        <v>2397</v>
      </c>
      <c r="C5796" s="1373" t="s">
        <v>2469</v>
      </c>
      <c r="D5796" s="1373" t="s">
        <v>2470</v>
      </c>
      <c r="E5796" s="1373" t="s">
        <v>1096</v>
      </c>
      <c r="F5796" s="1373" t="s">
        <v>2356</v>
      </c>
      <c r="G5796" s="1375"/>
      <c r="H5796" s="1375"/>
      <c r="I5796" s="1375"/>
      <c r="J5796" s="1375"/>
      <c r="K5796" s="1375"/>
      <c r="L5796" s="1375"/>
    </row>
    <row r="5797" spans="1:12" ht="21">
      <c r="A5797" s="1372">
        <v>45535</v>
      </c>
      <c r="B5797" s="1373" t="s">
        <v>2397</v>
      </c>
      <c r="C5797" s="1373" t="s">
        <v>2469</v>
      </c>
      <c r="D5797" s="1373" t="s">
        <v>2470</v>
      </c>
      <c r="E5797" s="1373" t="s">
        <v>1097</v>
      </c>
      <c r="F5797" s="1373" t="s">
        <v>1353</v>
      </c>
      <c r="G5797" s="1375"/>
      <c r="H5797" s="1375"/>
      <c r="I5797" s="1375"/>
      <c r="J5797" s="1375"/>
      <c r="K5797" s="1375"/>
      <c r="L5797" s="1375"/>
    </row>
    <row r="5798" spans="1:12" ht="21">
      <c r="A5798" s="1372">
        <v>45535</v>
      </c>
      <c r="B5798" s="1373" t="s">
        <v>2397</v>
      </c>
      <c r="C5798" s="1373" t="s">
        <v>2469</v>
      </c>
      <c r="D5798" s="1373" t="s">
        <v>2470</v>
      </c>
      <c r="E5798" s="1373" t="s">
        <v>1098</v>
      </c>
      <c r="F5798" s="1373" t="s">
        <v>1354</v>
      </c>
      <c r="G5798" s="1374">
        <v>9414.39</v>
      </c>
      <c r="H5798" s="1374">
        <v>0</v>
      </c>
      <c r="I5798" s="1374">
        <v>103557.67</v>
      </c>
      <c r="J5798" s="1374">
        <v>0</v>
      </c>
      <c r="K5798" s="1374">
        <v>9414.39</v>
      </c>
      <c r="L5798" s="1374">
        <v>103557.67</v>
      </c>
    </row>
    <row r="5799" spans="1:12" ht="21">
      <c r="A5799" s="1372">
        <v>45535</v>
      </c>
      <c r="B5799" s="1373" t="s">
        <v>2397</v>
      </c>
      <c r="C5799" s="1373" t="s">
        <v>2469</v>
      </c>
      <c r="D5799" s="1373" t="s">
        <v>2470</v>
      </c>
      <c r="E5799" s="1373" t="s">
        <v>1099</v>
      </c>
      <c r="F5799" s="1373" t="s">
        <v>2357</v>
      </c>
      <c r="G5799" s="1374">
        <v>56273.33</v>
      </c>
      <c r="H5799" s="1374">
        <v>0</v>
      </c>
      <c r="I5799" s="1374">
        <v>561987.22</v>
      </c>
      <c r="J5799" s="1374">
        <v>0</v>
      </c>
      <c r="K5799" s="1374">
        <v>56273.33</v>
      </c>
      <c r="L5799" s="1374">
        <v>561987.22</v>
      </c>
    </row>
    <row r="5800" spans="1:12" ht="21">
      <c r="A5800" s="1372">
        <v>45535</v>
      </c>
      <c r="B5800" s="1373" t="s">
        <v>2397</v>
      </c>
      <c r="C5800" s="1373" t="s">
        <v>2469</v>
      </c>
      <c r="D5800" s="1373" t="s">
        <v>2470</v>
      </c>
      <c r="E5800" s="1373" t="s">
        <v>1100</v>
      </c>
      <c r="F5800" s="1373" t="s">
        <v>2358</v>
      </c>
      <c r="G5800" s="1374">
        <v>44533.33</v>
      </c>
      <c r="H5800" s="1374">
        <v>0</v>
      </c>
      <c r="I5800" s="1374">
        <v>459000.02</v>
      </c>
      <c r="J5800" s="1374">
        <v>0</v>
      </c>
      <c r="K5800" s="1374">
        <v>44533.33</v>
      </c>
      <c r="L5800" s="1374">
        <v>459000.02</v>
      </c>
    </row>
    <row r="5801" spans="1:12" ht="21">
      <c r="A5801" s="1372">
        <v>45535</v>
      </c>
      <c r="B5801" s="1373" t="s">
        <v>2397</v>
      </c>
      <c r="C5801" s="1373" t="s">
        <v>2469</v>
      </c>
      <c r="D5801" s="1373" t="s">
        <v>2470</v>
      </c>
      <c r="E5801" s="1373" t="s">
        <v>1101</v>
      </c>
      <c r="F5801" s="1373" t="s">
        <v>1356</v>
      </c>
      <c r="G5801" s="1374">
        <v>16166.5</v>
      </c>
      <c r="H5801" s="1374">
        <v>0</v>
      </c>
      <c r="I5801" s="1374">
        <v>177831.51</v>
      </c>
      <c r="J5801" s="1374">
        <v>0</v>
      </c>
      <c r="K5801" s="1374">
        <v>16166.5</v>
      </c>
      <c r="L5801" s="1374">
        <v>177831.51</v>
      </c>
    </row>
    <row r="5802" spans="1:12" ht="21">
      <c r="A5802" s="1372">
        <v>45535</v>
      </c>
      <c r="B5802" s="1373" t="s">
        <v>2397</v>
      </c>
      <c r="C5802" s="1373" t="s">
        <v>2469</v>
      </c>
      <c r="D5802" s="1373" t="s">
        <v>2470</v>
      </c>
      <c r="E5802" s="1373" t="s">
        <v>1102</v>
      </c>
      <c r="F5802" s="1373" t="s">
        <v>1357</v>
      </c>
      <c r="G5802" s="1374">
        <v>4318</v>
      </c>
      <c r="H5802" s="1374">
        <v>0</v>
      </c>
      <c r="I5802" s="1374">
        <v>37074.800000000003</v>
      </c>
      <c r="J5802" s="1374">
        <v>0</v>
      </c>
      <c r="K5802" s="1374">
        <v>4318</v>
      </c>
      <c r="L5802" s="1374">
        <v>37074.800000000003</v>
      </c>
    </row>
    <row r="5803" spans="1:12" ht="21">
      <c r="A5803" s="1372">
        <v>45535</v>
      </c>
      <c r="B5803" s="1373" t="s">
        <v>2397</v>
      </c>
      <c r="C5803" s="1373" t="s">
        <v>2469</v>
      </c>
      <c r="D5803" s="1373" t="s">
        <v>2470</v>
      </c>
      <c r="E5803" s="1373" t="s">
        <v>1103</v>
      </c>
      <c r="F5803" s="1373" t="s">
        <v>1358</v>
      </c>
      <c r="G5803" s="1374">
        <v>558.78</v>
      </c>
      <c r="H5803" s="1374">
        <v>0</v>
      </c>
      <c r="I5803" s="1374">
        <v>35926.22</v>
      </c>
      <c r="J5803" s="1374">
        <v>0</v>
      </c>
      <c r="K5803" s="1374">
        <v>558.78</v>
      </c>
      <c r="L5803" s="1374">
        <v>35926.22</v>
      </c>
    </row>
    <row r="5804" spans="1:12" ht="21">
      <c r="A5804" s="1372">
        <v>45535</v>
      </c>
      <c r="B5804" s="1373" t="s">
        <v>2397</v>
      </c>
      <c r="C5804" s="1373" t="s">
        <v>2469</v>
      </c>
      <c r="D5804" s="1373" t="s">
        <v>2470</v>
      </c>
      <c r="E5804" s="1373" t="s">
        <v>1104</v>
      </c>
      <c r="F5804" s="1373" t="s">
        <v>2359</v>
      </c>
      <c r="G5804" s="1375"/>
      <c r="H5804" s="1375"/>
      <c r="I5804" s="1375"/>
      <c r="J5804" s="1375"/>
      <c r="K5804" s="1375"/>
      <c r="L5804" s="1375"/>
    </row>
    <row r="5805" spans="1:12" ht="21">
      <c r="A5805" s="1372">
        <v>45535</v>
      </c>
      <c r="B5805" s="1373" t="s">
        <v>2397</v>
      </c>
      <c r="C5805" s="1373" t="s">
        <v>2469</v>
      </c>
      <c r="D5805" s="1373" t="s">
        <v>2470</v>
      </c>
      <c r="E5805" s="1373" t="s">
        <v>1105</v>
      </c>
      <c r="F5805" s="1373" t="s">
        <v>2360</v>
      </c>
      <c r="G5805" s="1374">
        <v>119421.67</v>
      </c>
      <c r="H5805" s="1374">
        <v>0</v>
      </c>
      <c r="I5805" s="1374">
        <v>1210595</v>
      </c>
      <c r="J5805" s="1374">
        <v>0</v>
      </c>
      <c r="K5805" s="1374">
        <v>119421.67</v>
      </c>
      <c r="L5805" s="1374">
        <v>1210595</v>
      </c>
    </row>
    <row r="5806" spans="1:12" ht="21">
      <c r="A5806" s="1372">
        <v>45535</v>
      </c>
      <c r="B5806" s="1373" t="s">
        <v>2397</v>
      </c>
      <c r="C5806" s="1373" t="s">
        <v>2469</v>
      </c>
      <c r="D5806" s="1373" t="s">
        <v>2470</v>
      </c>
      <c r="E5806" s="1373" t="s">
        <v>1106</v>
      </c>
      <c r="F5806" s="1373" t="s">
        <v>1359</v>
      </c>
      <c r="G5806" s="1374">
        <v>126472.93</v>
      </c>
      <c r="H5806" s="1374">
        <v>0</v>
      </c>
      <c r="I5806" s="1374">
        <v>1316324.68</v>
      </c>
      <c r="J5806" s="1374">
        <v>0</v>
      </c>
      <c r="K5806" s="1374">
        <v>126472.93</v>
      </c>
      <c r="L5806" s="1374">
        <v>1316324.68</v>
      </c>
    </row>
    <row r="5807" spans="1:12" ht="21">
      <c r="A5807" s="1372">
        <v>45535</v>
      </c>
      <c r="B5807" s="1373" t="s">
        <v>2397</v>
      </c>
      <c r="C5807" s="1373" t="s">
        <v>2469</v>
      </c>
      <c r="D5807" s="1373" t="s">
        <v>2470</v>
      </c>
      <c r="E5807" s="1373" t="s">
        <v>1107</v>
      </c>
      <c r="F5807" s="1373" t="s">
        <v>352</v>
      </c>
      <c r="G5807" s="1374">
        <v>0</v>
      </c>
      <c r="H5807" s="1374">
        <v>0</v>
      </c>
      <c r="I5807" s="1374">
        <v>6979.55</v>
      </c>
      <c r="J5807" s="1374">
        <v>0</v>
      </c>
      <c r="K5807" s="1374">
        <v>0</v>
      </c>
      <c r="L5807" s="1374">
        <v>6979.55</v>
      </c>
    </row>
    <row r="5808" spans="1:12" ht="21">
      <c r="A5808" s="1372">
        <v>45535</v>
      </c>
      <c r="B5808" s="1373" t="s">
        <v>2397</v>
      </c>
      <c r="C5808" s="1373" t="s">
        <v>2469</v>
      </c>
      <c r="D5808" s="1373" t="s">
        <v>2470</v>
      </c>
      <c r="E5808" s="1373" t="s">
        <v>1108</v>
      </c>
      <c r="F5808" s="1373" t="s">
        <v>1360</v>
      </c>
      <c r="G5808" s="1375"/>
      <c r="H5808" s="1375"/>
      <c r="I5808" s="1375"/>
      <c r="J5808" s="1375"/>
      <c r="K5808" s="1375"/>
      <c r="L5808" s="1375"/>
    </row>
    <row r="5809" spans="1:12" ht="21">
      <c r="A5809" s="1372">
        <v>45535</v>
      </c>
      <c r="B5809" s="1373" t="s">
        <v>2397</v>
      </c>
      <c r="C5809" s="1373" t="s">
        <v>2469</v>
      </c>
      <c r="D5809" s="1373" t="s">
        <v>2470</v>
      </c>
      <c r="E5809" s="1373" t="s">
        <v>1109</v>
      </c>
      <c r="F5809" s="1373" t="s">
        <v>2361</v>
      </c>
      <c r="G5809" s="1374">
        <v>6136.11</v>
      </c>
      <c r="H5809" s="1374">
        <v>0</v>
      </c>
      <c r="I5809" s="1374">
        <v>61469.440000000002</v>
      </c>
      <c r="J5809" s="1374">
        <v>0</v>
      </c>
      <c r="K5809" s="1374">
        <v>6136.11</v>
      </c>
      <c r="L5809" s="1374">
        <v>61469.440000000002</v>
      </c>
    </row>
    <row r="5810" spans="1:12" ht="21">
      <c r="A5810" s="1372">
        <v>45535</v>
      </c>
      <c r="B5810" s="1373" t="s">
        <v>2397</v>
      </c>
      <c r="C5810" s="1373" t="s">
        <v>2469</v>
      </c>
      <c r="D5810" s="1373" t="s">
        <v>2470</v>
      </c>
      <c r="E5810" s="1373" t="s">
        <v>1110</v>
      </c>
      <c r="F5810" s="1373" t="s">
        <v>2362</v>
      </c>
      <c r="G5810" s="1375"/>
      <c r="H5810" s="1375"/>
      <c r="I5810" s="1375"/>
      <c r="J5810" s="1375"/>
      <c r="K5810" s="1375"/>
      <c r="L5810" s="1375"/>
    </row>
    <row r="5811" spans="1:12" ht="21">
      <c r="A5811" s="1372">
        <v>45535</v>
      </c>
      <c r="B5811" s="1373" t="s">
        <v>2397</v>
      </c>
      <c r="C5811" s="1373" t="s">
        <v>2469</v>
      </c>
      <c r="D5811" s="1373" t="s">
        <v>2470</v>
      </c>
      <c r="E5811" s="1373" t="s">
        <v>1111</v>
      </c>
      <c r="F5811" s="1373" t="s">
        <v>2363</v>
      </c>
      <c r="G5811" s="1375"/>
      <c r="H5811" s="1375"/>
      <c r="I5811" s="1375"/>
      <c r="J5811" s="1375"/>
      <c r="K5811" s="1375"/>
      <c r="L5811" s="1375"/>
    </row>
    <row r="5812" spans="1:12" ht="21">
      <c r="A5812" s="1372">
        <v>45535</v>
      </c>
      <c r="B5812" s="1373" t="s">
        <v>2397</v>
      </c>
      <c r="C5812" s="1373" t="s">
        <v>2469</v>
      </c>
      <c r="D5812" s="1373" t="s">
        <v>2470</v>
      </c>
      <c r="E5812" s="1373" t="s">
        <v>1112</v>
      </c>
      <c r="F5812" s="1373" t="s">
        <v>2364</v>
      </c>
      <c r="G5812" s="1375"/>
      <c r="H5812" s="1375"/>
      <c r="I5812" s="1375"/>
      <c r="J5812" s="1375"/>
      <c r="K5812" s="1375"/>
      <c r="L5812" s="1375"/>
    </row>
    <row r="5813" spans="1:12" ht="21">
      <c r="A5813" s="1372">
        <v>45535</v>
      </c>
      <c r="B5813" s="1373" t="s">
        <v>2397</v>
      </c>
      <c r="C5813" s="1373" t="s">
        <v>2469</v>
      </c>
      <c r="D5813" s="1373" t="s">
        <v>2470</v>
      </c>
      <c r="E5813" s="1373" t="s">
        <v>1113</v>
      </c>
      <c r="F5813" s="1373" t="s">
        <v>355</v>
      </c>
      <c r="G5813" s="1375"/>
      <c r="H5813" s="1375"/>
      <c r="I5813" s="1375"/>
      <c r="J5813" s="1375"/>
      <c r="K5813" s="1375"/>
      <c r="L5813" s="1375"/>
    </row>
    <row r="5814" spans="1:12" ht="21">
      <c r="A5814" s="1372">
        <v>45535</v>
      </c>
      <c r="B5814" s="1373" t="s">
        <v>2397</v>
      </c>
      <c r="C5814" s="1373" t="s">
        <v>2469</v>
      </c>
      <c r="D5814" s="1373" t="s">
        <v>2470</v>
      </c>
      <c r="E5814" s="1373" t="s">
        <v>1114</v>
      </c>
      <c r="F5814" s="1373" t="s">
        <v>356</v>
      </c>
      <c r="G5814" s="1375"/>
      <c r="H5814" s="1375"/>
      <c r="I5814" s="1375"/>
      <c r="J5814" s="1375"/>
      <c r="K5814" s="1375"/>
      <c r="L5814" s="1375"/>
    </row>
    <row r="5815" spans="1:12" ht="21">
      <c r="A5815" s="1372">
        <v>45535</v>
      </c>
      <c r="B5815" s="1373" t="s">
        <v>2397</v>
      </c>
      <c r="C5815" s="1373" t="s">
        <v>2469</v>
      </c>
      <c r="D5815" s="1373" t="s">
        <v>2470</v>
      </c>
      <c r="E5815" s="1373" t="s">
        <v>1115</v>
      </c>
      <c r="F5815" s="1373" t="s">
        <v>357</v>
      </c>
      <c r="G5815" s="1375"/>
      <c r="H5815" s="1375"/>
      <c r="I5815" s="1375"/>
      <c r="J5815" s="1375"/>
      <c r="K5815" s="1375"/>
      <c r="L5815" s="1375"/>
    </row>
    <row r="5816" spans="1:12" ht="21">
      <c r="A5816" s="1372">
        <v>45535</v>
      </c>
      <c r="B5816" s="1373" t="s">
        <v>2397</v>
      </c>
      <c r="C5816" s="1373" t="s">
        <v>2469</v>
      </c>
      <c r="D5816" s="1373" t="s">
        <v>2470</v>
      </c>
      <c r="E5816" s="1373" t="s">
        <v>1116</v>
      </c>
      <c r="F5816" s="1373" t="s">
        <v>358</v>
      </c>
      <c r="G5816" s="1375"/>
      <c r="H5816" s="1375"/>
      <c r="I5816" s="1375"/>
      <c r="J5816" s="1375"/>
      <c r="K5816" s="1375"/>
      <c r="L5816" s="1375"/>
    </row>
    <row r="5817" spans="1:12" ht="21">
      <c r="A5817" s="1372">
        <v>45535</v>
      </c>
      <c r="B5817" s="1373" t="s">
        <v>2397</v>
      </c>
      <c r="C5817" s="1373" t="s">
        <v>2469</v>
      </c>
      <c r="D5817" s="1373" t="s">
        <v>2470</v>
      </c>
      <c r="E5817" s="1373" t="s">
        <v>1117</v>
      </c>
      <c r="F5817" s="1373" t="s">
        <v>359</v>
      </c>
      <c r="G5817" s="1375"/>
      <c r="H5817" s="1375"/>
      <c r="I5817" s="1375"/>
      <c r="J5817" s="1375"/>
      <c r="K5817" s="1375"/>
      <c r="L5817" s="1375"/>
    </row>
    <row r="5818" spans="1:12" ht="21">
      <c r="A5818" s="1372">
        <v>45535</v>
      </c>
      <c r="B5818" s="1373" t="s">
        <v>2397</v>
      </c>
      <c r="C5818" s="1373" t="s">
        <v>2469</v>
      </c>
      <c r="D5818" s="1373" t="s">
        <v>2470</v>
      </c>
      <c r="E5818" s="1373" t="s">
        <v>1118</v>
      </c>
      <c r="F5818" s="1373" t="s">
        <v>360</v>
      </c>
      <c r="G5818" s="1375"/>
      <c r="H5818" s="1375"/>
      <c r="I5818" s="1375"/>
      <c r="J5818" s="1375"/>
      <c r="K5818" s="1375"/>
      <c r="L5818" s="1375"/>
    </row>
    <row r="5819" spans="1:12" ht="21">
      <c r="A5819" s="1372">
        <v>45535</v>
      </c>
      <c r="B5819" s="1373" t="s">
        <v>2397</v>
      </c>
      <c r="C5819" s="1373" t="s">
        <v>2469</v>
      </c>
      <c r="D5819" s="1373" t="s">
        <v>2470</v>
      </c>
      <c r="E5819" s="1373" t="s">
        <v>1119</v>
      </c>
      <c r="F5819" s="1373" t="s">
        <v>361</v>
      </c>
      <c r="G5819" s="1375"/>
      <c r="H5819" s="1375"/>
      <c r="I5819" s="1375"/>
      <c r="J5819" s="1375"/>
      <c r="K5819" s="1375"/>
      <c r="L5819" s="1375"/>
    </row>
    <row r="5820" spans="1:12" ht="21">
      <c r="A5820" s="1372">
        <v>45535</v>
      </c>
      <c r="B5820" s="1373" t="s">
        <v>2397</v>
      </c>
      <c r="C5820" s="1373" t="s">
        <v>2469</v>
      </c>
      <c r="D5820" s="1373" t="s">
        <v>2470</v>
      </c>
      <c r="E5820" s="1373" t="s">
        <v>1120</v>
      </c>
      <c r="F5820" s="1373" t="s">
        <v>362</v>
      </c>
      <c r="G5820" s="1375"/>
      <c r="H5820" s="1375"/>
      <c r="I5820" s="1375"/>
      <c r="J5820" s="1375"/>
      <c r="K5820" s="1375"/>
      <c r="L5820" s="1375"/>
    </row>
    <row r="5821" spans="1:12" ht="21">
      <c r="A5821" s="1372">
        <v>45535</v>
      </c>
      <c r="B5821" s="1373" t="s">
        <v>2397</v>
      </c>
      <c r="C5821" s="1373" t="s">
        <v>2469</v>
      </c>
      <c r="D5821" s="1373" t="s">
        <v>2470</v>
      </c>
      <c r="E5821" s="1373" t="s">
        <v>1121</v>
      </c>
      <c r="F5821" s="1373" t="s">
        <v>460</v>
      </c>
      <c r="G5821" s="1375"/>
      <c r="H5821" s="1375"/>
      <c r="I5821" s="1375"/>
      <c r="J5821" s="1375"/>
      <c r="K5821" s="1375"/>
      <c r="L5821" s="1375"/>
    </row>
    <row r="5822" spans="1:12" ht="21">
      <c r="A5822" s="1372">
        <v>45535</v>
      </c>
      <c r="B5822" s="1373" t="s">
        <v>2397</v>
      </c>
      <c r="C5822" s="1373" t="s">
        <v>2469</v>
      </c>
      <c r="D5822" s="1373" t="s">
        <v>2470</v>
      </c>
      <c r="E5822" s="1373" t="s">
        <v>1122</v>
      </c>
      <c r="F5822" s="1373" t="s">
        <v>363</v>
      </c>
      <c r="G5822" s="1375"/>
      <c r="H5822" s="1375"/>
      <c r="I5822" s="1375"/>
      <c r="J5822" s="1375"/>
      <c r="K5822" s="1375"/>
      <c r="L5822" s="1375"/>
    </row>
    <row r="5823" spans="1:12" ht="21">
      <c r="A5823" s="1372">
        <v>45535</v>
      </c>
      <c r="B5823" s="1373" t="s">
        <v>2397</v>
      </c>
      <c r="C5823" s="1373" t="s">
        <v>2469</v>
      </c>
      <c r="D5823" s="1373" t="s">
        <v>2470</v>
      </c>
      <c r="E5823" s="1373" t="s">
        <v>1123</v>
      </c>
      <c r="F5823" s="1373" t="s">
        <v>364</v>
      </c>
      <c r="G5823" s="1375"/>
      <c r="H5823" s="1375"/>
      <c r="I5823" s="1375"/>
      <c r="J5823" s="1375"/>
      <c r="K5823" s="1375"/>
      <c r="L5823" s="1375"/>
    </row>
    <row r="5824" spans="1:12" ht="21">
      <c r="A5824" s="1372">
        <v>45535</v>
      </c>
      <c r="B5824" s="1373" t="s">
        <v>2397</v>
      </c>
      <c r="C5824" s="1373" t="s">
        <v>2469</v>
      </c>
      <c r="D5824" s="1373" t="s">
        <v>2470</v>
      </c>
      <c r="E5824" s="1373" t="s">
        <v>1124</v>
      </c>
      <c r="F5824" s="1373" t="s">
        <v>365</v>
      </c>
      <c r="G5824" s="1375"/>
      <c r="H5824" s="1375"/>
      <c r="I5824" s="1375"/>
      <c r="J5824" s="1375"/>
      <c r="K5824" s="1375"/>
      <c r="L5824" s="1375"/>
    </row>
    <row r="5825" spans="1:12" ht="21">
      <c r="A5825" s="1372">
        <v>45535</v>
      </c>
      <c r="B5825" s="1373" t="s">
        <v>2397</v>
      </c>
      <c r="C5825" s="1373" t="s">
        <v>2469</v>
      </c>
      <c r="D5825" s="1373" t="s">
        <v>2470</v>
      </c>
      <c r="E5825" s="1373" t="s">
        <v>1862</v>
      </c>
      <c r="F5825" s="1373" t="s">
        <v>1863</v>
      </c>
      <c r="G5825" s="1375"/>
      <c r="H5825" s="1375"/>
      <c r="I5825" s="1375"/>
      <c r="J5825" s="1375"/>
      <c r="K5825" s="1375"/>
      <c r="L5825" s="1375"/>
    </row>
    <row r="5826" spans="1:12" ht="21">
      <c r="A5826" s="1372">
        <v>45535</v>
      </c>
      <c r="B5826" s="1373" t="s">
        <v>2397</v>
      </c>
      <c r="C5826" s="1373" t="s">
        <v>2469</v>
      </c>
      <c r="D5826" s="1373" t="s">
        <v>2470</v>
      </c>
      <c r="E5826" s="1373" t="s">
        <v>1125</v>
      </c>
      <c r="F5826" s="1373" t="s">
        <v>366</v>
      </c>
      <c r="G5826" s="1374">
        <v>18082.96</v>
      </c>
      <c r="H5826" s="1374">
        <v>16647.36</v>
      </c>
      <c r="I5826" s="1374">
        <v>18082.96</v>
      </c>
      <c r="J5826" s="1374">
        <v>0</v>
      </c>
      <c r="K5826" s="1374">
        <v>1435.6</v>
      </c>
      <c r="L5826" s="1374">
        <v>18082.96</v>
      </c>
    </row>
    <row r="5827" spans="1:12" ht="21">
      <c r="A5827" s="1372">
        <v>45535</v>
      </c>
      <c r="B5827" s="1373" t="s">
        <v>2397</v>
      </c>
      <c r="C5827" s="1373" t="s">
        <v>2469</v>
      </c>
      <c r="D5827" s="1373" t="s">
        <v>2470</v>
      </c>
      <c r="E5827" s="1373" t="s">
        <v>1126</v>
      </c>
      <c r="F5827" s="1373" t="s">
        <v>1704</v>
      </c>
      <c r="G5827" s="1374">
        <v>5365.28</v>
      </c>
      <c r="H5827" s="1374">
        <v>2425.92</v>
      </c>
      <c r="I5827" s="1374">
        <v>5365.28</v>
      </c>
      <c r="J5827" s="1374">
        <v>0</v>
      </c>
      <c r="K5827" s="1374">
        <v>2939.36</v>
      </c>
      <c r="L5827" s="1374">
        <v>5365.28</v>
      </c>
    </row>
    <row r="5828" spans="1:12" ht="21">
      <c r="A5828" s="1372">
        <v>45535</v>
      </c>
      <c r="B5828" s="1373" t="s">
        <v>2397</v>
      </c>
      <c r="C5828" s="1373" t="s">
        <v>2469</v>
      </c>
      <c r="D5828" s="1373" t="s">
        <v>2470</v>
      </c>
      <c r="E5828" s="1373" t="s">
        <v>1864</v>
      </c>
      <c r="F5828" s="1373" t="s">
        <v>1865</v>
      </c>
      <c r="G5828" s="1374">
        <v>5552.42</v>
      </c>
      <c r="H5828" s="1374">
        <v>5650.37</v>
      </c>
      <c r="I5828" s="1374">
        <v>5552.42</v>
      </c>
      <c r="J5828" s="1374">
        <v>0</v>
      </c>
      <c r="K5828" s="1374">
        <v>-97.95</v>
      </c>
      <c r="L5828" s="1374">
        <v>5552.42</v>
      </c>
    </row>
    <row r="5829" spans="1:12" ht="21">
      <c r="A5829" s="1372">
        <v>45535</v>
      </c>
      <c r="B5829" s="1373" t="s">
        <v>2397</v>
      </c>
      <c r="C5829" s="1373" t="s">
        <v>2469</v>
      </c>
      <c r="D5829" s="1373" t="s">
        <v>2470</v>
      </c>
      <c r="E5829" s="1373" t="s">
        <v>1866</v>
      </c>
      <c r="F5829" s="1373" t="s">
        <v>1867</v>
      </c>
      <c r="G5829" s="1375"/>
      <c r="H5829" s="1375"/>
      <c r="I5829" s="1375"/>
      <c r="J5829" s="1375"/>
      <c r="K5829" s="1375"/>
      <c r="L5829" s="1375"/>
    </row>
    <row r="5830" spans="1:12" ht="21">
      <c r="A5830" s="1372">
        <v>45535</v>
      </c>
      <c r="B5830" s="1373" t="s">
        <v>2397</v>
      </c>
      <c r="C5830" s="1373" t="s">
        <v>2469</v>
      </c>
      <c r="D5830" s="1373" t="s">
        <v>2470</v>
      </c>
      <c r="E5830" s="1373" t="s">
        <v>1127</v>
      </c>
      <c r="F5830" s="1373" t="s">
        <v>2365</v>
      </c>
      <c r="G5830" s="1374">
        <v>20256.5</v>
      </c>
      <c r="H5830" s="1374">
        <v>0</v>
      </c>
      <c r="I5830" s="1374">
        <v>188680.5</v>
      </c>
      <c r="J5830" s="1374">
        <v>0</v>
      </c>
      <c r="K5830" s="1374">
        <v>20256.5</v>
      </c>
      <c r="L5830" s="1374">
        <v>188680.5</v>
      </c>
    </row>
    <row r="5831" spans="1:12" ht="21">
      <c r="A5831" s="1372">
        <v>45535</v>
      </c>
      <c r="B5831" s="1373" t="s">
        <v>2397</v>
      </c>
      <c r="C5831" s="1373" t="s">
        <v>2469</v>
      </c>
      <c r="D5831" s="1373" t="s">
        <v>2470</v>
      </c>
      <c r="E5831" s="1373" t="s">
        <v>1128</v>
      </c>
      <c r="F5831" s="1373" t="s">
        <v>367</v>
      </c>
      <c r="G5831" s="1375"/>
      <c r="H5831" s="1375"/>
      <c r="I5831" s="1375"/>
      <c r="J5831" s="1375"/>
      <c r="K5831" s="1375"/>
      <c r="L5831" s="1375"/>
    </row>
    <row r="5832" spans="1:12" ht="21">
      <c r="A5832" s="1372">
        <v>45535</v>
      </c>
      <c r="B5832" s="1373" t="s">
        <v>2397</v>
      </c>
      <c r="C5832" s="1373" t="s">
        <v>2469</v>
      </c>
      <c r="D5832" s="1373" t="s">
        <v>2470</v>
      </c>
      <c r="E5832" s="1373" t="s">
        <v>1129</v>
      </c>
      <c r="F5832" s="1373" t="s">
        <v>368</v>
      </c>
      <c r="G5832" s="1375"/>
      <c r="H5832" s="1375"/>
      <c r="I5832" s="1375"/>
      <c r="J5832" s="1375"/>
      <c r="K5832" s="1375"/>
      <c r="L5832" s="1375"/>
    </row>
    <row r="5833" spans="1:12" ht="21">
      <c r="A5833" s="1372">
        <v>45535</v>
      </c>
      <c r="B5833" s="1373" t="s">
        <v>2397</v>
      </c>
      <c r="C5833" s="1373" t="s">
        <v>2469</v>
      </c>
      <c r="D5833" s="1373" t="s">
        <v>2470</v>
      </c>
      <c r="E5833" s="1373" t="s">
        <v>1130</v>
      </c>
      <c r="F5833" s="1373" t="s">
        <v>369</v>
      </c>
      <c r="G5833" s="1375"/>
      <c r="H5833" s="1375"/>
      <c r="I5833" s="1375"/>
      <c r="J5833" s="1375"/>
      <c r="K5833" s="1375"/>
      <c r="L5833" s="1375"/>
    </row>
    <row r="5834" spans="1:12" ht="21">
      <c r="A5834" s="1372">
        <v>45535</v>
      </c>
      <c r="B5834" s="1373" t="s">
        <v>2397</v>
      </c>
      <c r="C5834" s="1373" t="s">
        <v>2469</v>
      </c>
      <c r="D5834" s="1373" t="s">
        <v>2470</v>
      </c>
      <c r="E5834" s="1373" t="s">
        <v>1131</v>
      </c>
      <c r="F5834" s="1373" t="s">
        <v>370</v>
      </c>
      <c r="G5834" s="1375"/>
      <c r="H5834" s="1375"/>
      <c r="I5834" s="1375"/>
      <c r="J5834" s="1375"/>
      <c r="K5834" s="1375"/>
      <c r="L5834" s="1375"/>
    </row>
    <row r="5835" spans="1:12" ht="21">
      <c r="A5835" s="1372">
        <v>45535</v>
      </c>
      <c r="B5835" s="1373" t="s">
        <v>2397</v>
      </c>
      <c r="C5835" s="1373" t="s">
        <v>2469</v>
      </c>
      <c r="D5835" s="1373" t="s">
        <v>2470</v>
      </c>
      <c r="E5835" s="1373" t="s">
        <v>1132</v>
      </c>
      <c r="F5835" s="1373" t="s">
        <v>1366</v>
      </c>
      <c r="G5835" s="1375"/>
      <c r="H5835" s="1375"/>
      <c r="I5835" s="1375"/>
      <c r="J5835" s="1375"/>
      <c r="K5835" s="1375"/>
      <c r="L5835" s="1375"/>
    </row>
    <row r="5836" spans="1:12" ht="21">
      <c r="A5836" s="1372">
        <v>45535</v>
      </c>
      <c r="B5836" s="1373" t="s">
        <v>2397</v>
      </c>
      <c r="C5836" s="1373" t="s">
        <v>2469</v>
      </c>
      <c r="D5836" s="1373" t="s">
        <v>2470</v>
      </c>
      <c r="E5836" s="1373" t="s">
        <v>1133</v>
      </c>
      <c r="F5836" s="1373" t="s">
        <v>371</v>
      </c>
      <c r="G5836" s="1375"/>
      <c r="H5836" s="1375"/>
      <c r="I5836" s="1375"/>
      <c r="J5836" s="1375"/>
      <c r="K5836" s="1375"/>
      <c r="L5836" s="1375"/>
    </row>
    <row r="5837" spans="1:12" ht="21">
      <c r="A5837" s="1372">
        <v>45535</v>
      </c>
      <c r="B5837" s="1373" t="s">
        <v>2397</v>
      </c>
      <c r="C5837" s="1373" t="s">
        <v>2469</v>
      </c>
      <c r="D5837" s="1373" t="s">
        <v>2470</v>
      </c>
      <c r="E5837" s="1373" t="s">
        <v>1134</v>
      </c>
      <c r="F5837" s="1373" t="s">
        <v>372</v>
      </c>
      <c r="G5837" s="1375"/>
      <c r="H5837" s="1375"/>
      <c r="I5837" s="1375"/>
      <c r="J5837" s="1375"/>
      <c r="K5837" s="1375"/>
      <c r="L5837" s="1375"/>
    </row>
    <row r="5838" spans="1:12" ht="21">
      <c r="A5838" s="1372">
        <v>45535</v>
      </c>
      <c r="B5838" s="1373" t="s">
        <v>2397</v>
      </c>
      <c r="C5838" s="1373" t="s">
        <v>2469</v>
      </c>
      <c r="D5838" s="1373" t="s">
        <v>2470</v>
      </c>
      <c r="E5838" s="1373" t="s">
        <v>1135</v>
      </c>
      <c r="F5838" s="1373" t="s">
        <v>373</v>
      </c>
      <c r="G5838" s="1375"/>
      <c r="H5838" s="1375"/>
      <c r="I5838" s="1375"/>
      <c r="J5838" s="1375"/>
      <c r="K5838" s="1375"/>
      <c r="L5838" s="1375"/>
    </row>
    <row r="5839" spans="1:12" ht="21">
      <c r="A5839" s="1372">
        <v>45535</v>
      </c>
      <c r="B5839" s="1373" t="s">
        <v>2397</v>
      </c>
      <c r="C5839" s="1373" t="s">
        <v>2469</v>
      </c>
      <c r="D5839" s="1373" t="s">
        <v>2470</v>
      </c>
      <c r="E5839" s="1373" t="s">
        <v>1136</v>
      </c>
      <c r="F5839" s="1373" t="s">
        <v>374</v>
      </c>
      <c r="G5839" s="1375"/>
      <c r="H5839" s="1375"/>
      <c r="I5839" s="1375"/>
      <c r="J5839" s="1375"/>
      <c r="K5839" s="1375"/>
      <c r="L5839" s="1375"/>
    </row>
    <row r="5840" spans="1:12" ht="21">
      <c r="A5840" s="1372">
        <v>45535</v>
      </c>
      <c r="B5840" s="1373" t="s">
        <v>2397</v>
      </c>
      <c r="C5840" s="1373" t="s">
        <v>2469</v>
      </c>
      <c r="D5840" s="1373" t="s">
        <v>2470</v>
      </c>
      <c r="E5840" s="1373" t="s">
        <v>1137</v>
      </c>
      <c r="F5840" s="1373" t="s">
        <v>375</v>
      </c>
      <c r="G5840" s="1375"/>
      <c r="H5840" s="1375"/>
      <c r="I5840" s="1375"/>
      <c r="J5840" s="1375"/>
      <c r="K5840" s="1375"/>
      <c r="L5840" s="1375"/>
    </row>
    <row r="5841" spans="1:12" ht="21">
      <c r="A5841" s="1372">
        <v>45535</v>
      </c>
      <c r="B5841" s="1373" t="s">
        <v>2397</v>
      </c>
      <c r="C5841" s="1373" t="s">
        <v>2469</v>
      </c>
      <c r="D5841" s="1373" t="s">
        <v>2470</v>
      </c>
      <c r="E5841" s="1373" t="s">
        <v>1138</v>
      </c>
      <c r="F5841" s="1373" t="s">
        <v>376</v>
      </c>
      <c r="G5841" s="1375"/>
      <c r="H5841" s="1375"/>
      <c r="I5841" s="1375"/>
      <c r="J5841" s="1375"/>
      <c r="K5841" s="1375"/>
      <c r="L5841" s="1375"/>
    </row>
    <row r="5842" spans="1:12" ht="21">
      <c r="A5842" s="1372">
        <v>45535</v>
      </c>
      <c r="B5842" s="1373" t="s">
        <v>2397</v>
      </c>
      <c r="C5842" s="1373" t="s">
        <v>2469</v>
      </c>
      <c r="D5842" s="1373" t="s">
        <v>2470</v>
      </c>
      <c r="E5842" s="1373" t="s">
        <v>1139</v>
      </c>
      <c r="F5842" s="1373" t="s">
        <v>377</v>
      </c>
      <c r="G5842" s="1375"/>
      <c r="H5842" s="1375"/>
      <c r="I5842" s="1375"/>
      <c r="J5842" s="1375"/>
      <c r="K5842" s="1375"/>
      <c r="L5842" s="1375"/>
    </row>
    <row r="5843" spans="1:12" ht="21">
      <c r="A5843" s="1372">
        <v>45535</v>
      </c>
      <c r="B5843" s="1373" t="s">
        <v>2397</v>
      </c>
      <c r="C5843" s="1373" t="s">
        <v>2469</v>
      </c>
      <c r="D5843" s="1373" t="s">
        <v>2470</v>
      </c>
      <c r="E5843" s="1373" t="s">
        <v>1140</v>
      </c>
      <c r="F5843" s="1373" t="s">
        <v>378</v>
      </c>
      <c r="G5843" s="1375"/>
      <c r="H5843" s="1375"/>
      <c r="I5843" s="1375"/>
      <c r="J5843" s="1375"/>
      <c r="K5843" s="1375"/>
      <c r="L5843" s="1375"/>
    </row>
    <row r="5844" spans="1:12" ht="21">
      <c r="A5844" s="1372">
        <v>45535</v>
      </c>
      <c r="B5844" s="1373" t="s">
        <v>2397</v>
      </c>
      <c r="C5844" s="1373" t="s">
        <v>2469</v>
      </c>
      <c r="D5844" s="1373" t="s">
        <v>2470</v>
      </c>
      <c r="E5844" s="1373" t="s">
        <v>1141</v>
      </c>
      <c r="F5844" s="1373" t="s">
        <v>379</v>
      </c>
      <c r="G5844" s="1375"/>
      <c r="H5844" s="1375"/>
      <c r="I5844" s="1375"/>
      <c r="J5844" s="1375"/>
      <c r="K5844" s="1375"/>
      <c r="L5844" s="1375"/>
    </row>
    <row r="5845" spans="1:12" ht="21">
      <c r="A5845" s="1372">
        <v>45535</v>
      </c>
      <c r="B5845" s="1373" t="s">
        <v>2397</v>
      </c>
      <c r="C5845" s="1373" t="s">
        <v>2469</v>
      </c>
      <c r="D5845" s="1373" t="s">
        <v>2470</v>
      </c>
      <c r="E5845" s="1373" t="s">
        <v>1142</v>
      </c>
      <c r="F5845" s="1373" t="s">
        <v>380</v>
      </c>
      <c r="G5845" s="1375"/>
      <c r="H5845" s="1375"/>
      <c r="I5845" s="1375"/>
      <c r="J5845" s="1375"/>
      <c r="K5845" s="1375"/>
      <c r="L5845" s="1375"/>
    </row>
    <row r="5846" spans="1:12" ht="21">
      <c r="A5846" s="1372">
        <v>45535</v>
      </c>
      <c r="B5846" s="1373" t="s">
        <v>2397</v>
      </c>
      <c r="C5846" s="1373" t="s">
        <v>2469</v>
      </c>
      <c r="D5846" s="1373" t="s">
        <v>2470</v>
      </c>
      <c r="E5846" s="1373" t="s">
        <v>1143</v>
      </c>
      <c r="F5846" s="1373" t="s">
        <v>1367</v>
      </c>
      <c r="G5846" s="1375"/>
      <c r="H5846" s="1375"/>
      <c r="I5846" s="1375"/>
      <c r="J5846" s="1375"/>
      <c r="K5846" s="1375"/>
      <c r="L5846" s="1375"/>
    </row>
    <row r="5847" spans="1:12" ht="21">
      <c r="A5847" s="1372">
        <v>45535</v>
      </c>
      <c r="B5847" s="1373" t="s">
        <v>2397</v>
      </c>
      <c r="C5847" s="1373" t="s">
        <v>2469</v>
      </c>
      <c r="D5847" s="1373" t="s">
        <v>2470</v>
      </c>
      <c r="E5847" s="1373" t="s">
        <v>1144</v>
      </c>
      <c r="F5847" s="1373" t="s">
        <v>1368</v>
      </c>
      <c r="G5847" s="1375"/>
      <c r="H5847" s="1375"/>
      <c r="I5847" s="1375"/>
      <c r="J5847" s="1375"/>
      <c r="K5847" s="1375"/>
      <c r="L5847" s="1375"/>
    </row>
    <row r="5848" spans="1:12" ht="21">
      <c r="A5848" s="1372">
        <v>45535</v>
      </c>
      <c r="B5848" s="1373" t="s">
        <v>2397</v>
      </c>
      <c r="C5848" s="1373" t="s">
        <v>2469</v>
      </c>
      <c r="D5848" s="1373" t="s">
        <v>2470</v>
      </c>
      <c r="E5848" s="1373" t="s">
        <v>1145</v>
      </c>
      <c r="F5848" s="1373" t="s">
        <v>2366</v>
      </c>
      <c r="G5848" s="1375"/>
      <c r="H5848" s="1375"/>
      <c r="I5848" s="1375"/>
      <c r="J5848" s="1375"/>
      <c r="K5848" s="1375"/>
      <c r="L5848" s="1375"/>
    </row>
    <row r="5849" spans="1:12" ht="21">
      <c r="A5849" s="1372">
        <v>45535</v>
      </c>
      <c r="B5849" s="1373" t="s">
        <v>2397</v>
      </c>
      <c r="C5849" s="1373" t="s">
        <v>2469</v>
      </c>
      <c r="D5849" s="1373" t="s">
        <v>2470</v>
      </c>
      <c r="E5849" s="1373" t="s">
        <v>1146</v>
      </c>
      <c r="F5849" s="1373" t="s">
        <v>2367</v>
      </c>
      <c r="G5849" s="1375"/>
      <c r="H5849" s="1375"/>
      <c r="I5849" s="1375"/>
      <c r="J5849" s="1375"/>
      <c r="K5849" s="1375"/>
      <c r="L5849" s="1375"/>
    </row>
    <row r="5850" spans="1:12" ht="21">
      <c r="A5850" s="1372">
        <v>45535</v>
      </c>
      <c r="B5850" s="1373" t="s">
        <v>2397</v>
      </c>
      <c r="C5850" s="1373" t="s">
        <v>2469</v>
      </c>
      <c r="D5850" s="1373" t="s">
        <v>2470</v>
      </c>
      <c r="E5850" s="1373" t="s">
        <v>1147</v>
      </c>
      <c r="F5850" s="1373" t="s">
        <v>383</v>
      </c>
      <c r="G5850" s="1375"/>
      <c r="H5850" s="1375"/>
      <c r="I5850" s="1375"/>
      <c r="J5850" s="1375"/>
      <c r="K5850" s="1375"/>
      <c r="L5850" s="1375"/>
    </row>
    <row r="5851" spans="1:12" ht="21">
      <c r="A5851" s="1372">
        <v>45535</v>
      </c>
      <c r="B5851" s="1373" t="s">
        <v>2397</v>
      </c>
      <c r="C5851" s="1373" t="s">
        <v>2469</v>
      </c>
      <c r="D5851" s="1373" t="s">
        <v>2470</v>
      </c>
      <c r="E5851" s="1373" t="s">
        <v>1148</v>
      </c>
      <c r="F5851" s="1373" t="s">
        <v>2368</v>
      </c>
      <c r="G5851" s="1375"/>
      <c r="H5851" s="1375"/>
      <c r="I5851" s="1375"/>
      <c r="J5851" s="1375"/>
      <c r="K5851" s="1375"/>
      <c r="L5851" s="1375"/>
    </row>
    <row r="5852" spans="1:12" ht="21">
      <c r="A5852" s="1372">
        <v>45535</v>
      </c>
      <c r="B5852" s="1373" t="s">
        <v>2397</v>
      </c>
      <c r="C5852" s="1373" t="s">
        <v>2469</v>
      </c>
      <c r="D5852" s="1373" t="s">
        <v>2470</v>
      </c>
      <c r="E5852" s="1373" t="s">
        <v>1149</v>
      </c>
      <c r="F5852" s="1373" t="s">
        <v>1369</v>
      </c>
      <c r="G5852" s="1375"/>
      <c r="H5852" s="1375"/>
      <c r="I5852" s="1375"/>
      <c r="J5852" s="1375"/>
      <c r="K5852" s="1375"/>
      <c r="L5852" s="1375"/>
    </row>
    <row r="5853" spans="1:12" ht="21">
      <c r="A5853" s="1372">
        <v>45535</v>
      </c>
      <c r="B5853" s="1373" t="s">
        <v>2397</v>
      </c>
      <c r="C5853" s="1373" t="s">
        <v>2469</v>
      </c>
      <c r="D5853" s="1373" t="s">
        <v>2470</v>
      </c>
      <c r="E5853" s="1373" t="s">
        <v>1150</v>
      </c>
      <c r="F5853" s="1373" t="s">
        <v>1868</v>
      </c>
      <c r="G5853" s="1375"/>
      <c r="H5853" s="1375"/>
      <c r="I5853" s="1375"/>
      <c r="J5853" s="1375"/>
      <c r="K5853" s="1375"/>
      <c r="L5853" s="1375"/>
    </row>
    <row r="5854" spans="1:12" ht="21">
      <c r="A5854" s="1372">
        <v>45535</v>
      </c>
      <c r="B5854" s="1373" t="s">
        <v>2397</v>
      </c>
      <c r="C5854" s="1373" t="s">
        <v>2469</v>
      </c>
      <c r="D5854" s="1373" t="s">
        <v>2470</v>
      </c>
      <c r="E5854" s="1373" t="s">
        <v>1151</v>
      </c>
      <c r="F5854" s="1373" t="s">
        <v>1370</v>
      </c>
      <c r="G5854" s="1375"/>
      <c r="H5854" s="1375"/>
      <c r="I5854" s="1375"/>
      <c r="J5854" s="1375"/>
      <c r="K5854" s="1375"/>
      <c r="L5854" s="1375"/>
    </row>
    <row r="5855" spans="1:12" ht="21">
      <c r="A5855" s="1372">
        <v>45535</v>
      </c>
      <c r="B5855" s="1373" t="s">
        <v>2397</v>
      </c>
      <c r="C5855" s="1373" t="s">
        <v>2469</v>
      </c>
      <c r="D5855" s="1373" t="s">
        <v>2470</v>
      </c>
      <c r="E5855" s="1373" t="s">
        <v>1152</v>
      </c>
      <c r="F5855" s="1373" t="s">
        <v>2369</v>
      </c>
      <c r="G5855" s="1375"/>
      <c r="H5855" s="1375"/>
      <c r="I5855" s="1375"/>
      <c r="J5855" s="1375"/>
      <c r="K5855" s="1375"/>
      <c r="L5855" s="1375"/>
    </row>
    <row r="5856" spans="1:12" ht="21">
      <c r="A5856" s="1372">
        <v>45535</v>
      </c>
      <c r="B5856" s="1373" t="s">
        <v>2397</v>
      </c>
      <c r="C5856" s="1373" t="s">
        <v>2469</v>
      </c>
      <c r="D5856" s="1373" t="s">
        <v>2470</v>
      </c>
      <c r="E5856" s="1373" t="s">
        <v>1153</v>
      </c>
      <c r="F5856" s="1373" t="s">
        <v>1869</v>
      </c>
      <c r="G5856" s="1375"/>
      <c r="H5856" s="1375"/>
      <c r="I5856" s="1375"/>
      <c r="J5856" s="1375"/>
      <c r="K5856" s="1375"/>
      <c r="L5856" s="1375"/>
    </row>
    <row r="5857" spans="1:12" ht="21">
      <c r="A5857" s="1372">
        <v>45535</v>
      </c>
      <c r="B5857" s="1373" t="s">
        <v>2397</v>
      </c>
      <c r="C5857" s="1373" t="s">
        <v>2469</v>
      </c>
      <c r="D5857" s="1373" t="s">
        <v>2470</v>
      </c>
      <c r="E5857" s="1373" t="s">
        <v>1154</v>
      </c>
      <c r="F5857" s="1373" t="s">
        <v>2370</v>
      </c>
      <c r="G5857" s="1375"/>
      <c r="H5857" s="1375"/>
      <c r="I5857" s="1375"/>
      <c r="J5857" s="1375"/>
      <c r="K5857" s="1375"/>
      <c r="L5857" s="1375"/>
    </row>
    <row r="5858" spans="1:12" ht="21">
      <c r="A5858" s="1372">
        <v>45535</v>
      </c>
      <c r="B5858" s="1373" t="s">
        <v>2397</v>
      </c>
      <c r="C5858" s="1373" t="s">
        <v>2469</v>
      </c>
      <c r="D5858" s="1373" t="s">
        <v>2470</v>
      </c>
      <c r="E5858" s="1373" t="s">
        <v>2009</v>
      </c>
      <c r="F5858" s="1373" t="s">
        <v>2371</v>
      </c>
      <c r="G5858" s="1375"/>
      <c r="H5858" s="1375"/>
      <c r="I5858" s="1375"/>
      <c r="J5858" s="1375"/>
      <c r="K5858" s="1375"/>
      <c r="L5858" s="1375"/>
    </row>
    <row r="5859" spans="1:12" ht="21">
      <c r="A5859" s="1372">
        <v>45535</v>
      </c>
      <c r="B5859" s="1373" t="s">
        <v>2397</v>
      </c>
      <c r="C5859" s="1373" t="s">
        <v>2469</v>
      </c>
      <c r="D5859" s="1373" t="s">
        <v>2470</v>
      </c>
      <c r="E5859" s="1373" t="s">
        <v>2011</v>
      </c>
      <c r="F5859" s="1373" t="s">
        <v>385</v>
      </c>
      <c r="G5859" s="1375"/>
      <c r="H5859" s="1375"/>
      <c r="I5859" s="1375"/>
      <c r="J5859" s="1375"/>
      <c r="K5859" s="1375"/>
      <c r="L5859" s="1375"/>
    </row>
    <row r="5860" spans="1:12" ht="21">
      <c r="A5860" s="1372">
        <v>45535</v>
      </c>
      <c r="B5860" s="1373" t="s">
        <v>2397</v>
      </c>
      <c r="C5860" s="1373" t="s">
        <v>2469</v>
      </c>
      <c r="D5860" s="1373" t="s">
        <v>2470</v>
      </c>
      <c r="E5860" s="1373" t="s">
        <v>1155</v>
      </c>
      <c r="F5860" s="1373" t="s">
        <v>385</v>
      </c>
      <c r="G5860" s="1375"/>
      <c r="H5860" s="1375"/>
      <c r="I5860" s="1375"/>
      <c r="J5860" s="1375"/>
      <c r="K5860" s="1375"/>
      <c r="L5860" s="1375"/>
    </row>
    <row r="5861" spans="1:12" ht="21">
      <c r="A5861" s="1372">
        <v>45535</v>
      </c>
      <c r="B5861" s="1373" t="s">
        <v>2397</v>
      </c>
      <c r="C5861" s="1373" t="s">
        <v>2469</v>
      </c>
      <c r="D5861" s="1373" t="s">
        <v>2470</v>
      </c>
      <c r="E5861" s="1373" t="s">
        <v>1156</v>
      </c>
      <c r="F5861" s="1373" t="s">
        <v>386</v>
      </c>
      <c r="G5861" s="1375"/>
      <c r="H5861" s="1375"/>
      <c r="I5861" s="1375"/>
      <c r="J5861" s="1375"/>
      <c r="K5861" s="1375"/>
      <c r="L5861" s="1375"/>
    </row>
    <row r="5862" spans="1:12" ht="21">
      <c r="A5862" s="1372">
        <v>45535</v>
      </c>
      <c r="B5862" s="1373" t="s">
        <v>2397</v>
      </c>
      <c r="C5862" s="1373" t="s">
        <v>2469</v>
      </c>
      <c r="D5862" s="1373" t="s">
        <v>2470</v>
      </c>
      <c r="E5862" s="1373" t="s">
        <v>1157</v>
      </c>
      <c r="F5862" s="1373" t="s">
        <v>2372</v>
      </c>
      <c r="G5862" s="1375"/>
      <c r="H5862" s="1375"/>
      <c r="I5862" s="1375"/>
      <c r="J5862" s="1375"/>
      <c r="K5862" s="1375"/>
      <c r="L5862" s="1375"/>
    </row>
    <row r="5863" spans="1:12" ht="21">
      <c r="A5863" s="1372">
        <v>45535</v>
      </c>
      <c r="B5863" s="1373" t="s">
        <v>2397</v>
      </c>
      <c r="C5863" s="1373" t="s">
        <v>2469</v>
      </c>
      <c r="D5863" s="1373" t="s">
        <v>2470</v>
      </c>
      <c r="E5863" s="1373" t="s">
        <v>1158</v>
      </c>
      <c r="F5863" s="1373" t="s">
        <v>387</v>
      </c>
      <c r="G5863" s="1375"/>
      <c r="H5863" s="1375"/>
      <c r="I5863" s="1375"/>
      <c r="J5863" s="1375"/>
      <c r="K5863" s="1375"/>
      <c r="L5863" s="1375"/>
    </row>
    <row r="5864" spans="1:12" ht="21">
      <c r="A5864" s="1372">
        <v>45535</v>
      </c>
      <c r="B5864" s="1373" t="s">
        <v>2397</v>
      </c>
      <c r="C5864" s="1373" t="s">
        <v>2469</v>
      </c>
      <c r="D5864" s="1373" t="s">
        <v>2470</v>
      </c>
      <c r="E5864" s="1373" t="s">
        <v>1159</v>
      </c>
      <c r="F5864" s="1373" t="s">
        <v>388</v>
      </c>
      <c r="G5864" s="1375"/>
      <c r="H5864" s="1375"/>
      <c r="I5864" s="1375"/>
      <c r="J5864" s="1375"/>
      <c r="K5864" s="1375"/>
      <c r="L5864" s="1375"/>
    </row>
    <row r="5865" spans="1:12" ht="21">
      <c r="A5865" s="1372">
        <v>45535</v>
      </c>
      <c r="B5865" s="1373" t="s">
        <v>2397</v>
      </c>
      <c r="C5865" s="1373" t="s">
        <v>2469</v>
      </c>
      <c r="D5865" s="1373" t="s">
        <v>2470</v>
      </c>
      <c r="E5865" s="1373" t="s">
        <v>1160</v>
      </c>
      <c r="F5865" s="1373" t="s">
        <v>2373</v>
      </c>
      <c r="G5865" s="1375"/>
      <c r="H5865" s="1375"/>
      <c r="I5865" s="1375"/>
      <c r="J5865" s="1375"/>
      <c r="K5865" s="1375"/>
      <c r="L5865" s="1375"/>
    </row>
    <row r="5866" spans="1:12" ht="21">
      <c r="A5866" s="1372">
        <v>45535</v>
      </c>
      <c r="B5866" s="1373" t="s">
        <v>2397</v>
      </c>
      <c r="C5866" s="1373" t="s">
        <v>2469</v>
      </c>
      <c r="D5866" s="1373" t="s">
        <v>2470</v>
      </c>
      <c r="E5866" s="1373" t="s">
        <v>1161</v>
      </c>
      <c r="F5866" s="1373" t="s">
        <v>2374</v>
      </c>
      <c r="G5866" s="1375"/>
      <c r="H5866" s="1375"/>
      <c r="I5866" s="1375"/>
      <c r="J5866" s="1375"/>
      <c r="K5866" s="1375"/>
      <c r="L5866" s="1375"/>
    </row>
    <row r="5867" spans="1:12" ht="21">
      <c r="A5867" s="1372">
        <v>45535</v>
      </c>
      <c r="B5867" s="1373" t="s">
        <v>2397</v>
      </c>
      <c r="C5867" s="1373" t="s">
        <v>2469</v>
      </c>
      <c r="D5867" s="1373" t="s">
        <v>2470</v>
      </c>
      <c r="E5867" s="1373" t="s">
        <v>1162</v>
      </c>
      <c r="F5867" s="1373" t="s">
        <v>2375</v>
      </c>
      <c r="G5867" s="1375"/>
      <c r="H5867" s="1375"/>
      <c r="I5867" s="1375"/>
      <c r="J5867" s="1375"/>
      <c r="K5867" s="1375"/>
      <c r="L5867" s="1375"/>
    </row>
    <row r="5868" spans="1:12" ht="21">
      <c r="A5868" s="1372">
        <v>45535</v>
      </c>
      <c r="B5868" s="1373" t="s">
        <v>2397</v>
      </c>
      <c r="C5868" s="1373" t="s">
        <v>2469</v>
      </c>
      <c r="D5868" s="1373" t="s">
        <v>2470</v>
      </c>
      <c r="E5868" s="1373" t="s">
        <v>1163</v>
      </c>
      <c r="F5868" s="1373" t="s">
        <v>2376</v>
      </c>
      <c r="G5868" s="1375"/>
      <c r="H5868" s="1375"/>
      <c r="I5868" s="1375"/>
      <c r="J5868" s="1375"/>
      <c r="K5868" s="1375"/>
      <c r="L5868" s="1375"/>
    </row>
    <row r="5869" spans="1:12" ht="21">
      <c r="A5869" s="1372">
        <v>45535</v>
      </c>
      <c r="B5869" s="1373" t="s">
        <v>2397</v>
      </c>
      <c r="C5869" s="1373" t="s">
        <v>2469</v>
      </c>
      <c r="D5869" s="1373" t="s">
        <v>2470</v>
      </c>
      <c r="E5869" s="1373" t="s">
        <v>1164</v>
      </c>
      <c r="F5869" s="1373" t="s">
        <v>2377</v>
      </c>
      <c r="G5869" s="1374">
        <v>0</v>
      </c>
      <c r="H5869" s="1374">
        <v>0</v>
      </c>
      <c r="I5869" s="1374">
        <v>1200</v>
      </c>
      <c r="J5869" s="1374">
        <v>0</v>
      </c>
      <c r="K5869" s="1374">
        <v>0</v>
      </c>
      <c r="L5869" s="1374">
        <v>1200</v>
      </c>
    </row>
    <row r="5870" spans="1:12" ht="21">
      <c r="A5870" s="1372">
        <v>45535</v>
      </c>
      <c r="B5870" s="1373" t="s">
        <v>2397</v>
      </c>
      <c r="C5870" s="1373" t="s">
        <v>2469</v>
      </c>
      <c r="D5870" s="1373" t="s">
        <v>2470</v>
      </c>
      <c r="E5870" s="1373" t="s">
        <v>1165</v>
      </c>
      <c r="F5870" s="1373" t="s">
        <v>2378</v>
      </c>
      <c r="G5870" s="1375"/>
      <c r="H5870" s="1375"/>
      <c r="I5870" s="1375"/>
      <c r="J5870" s="1375"/>
      <c r="K5870" s="1375"/>
      <c r="L5870" s="1375"/>
    </row>
    <row r="5871" spans="1:12" ht="21">
      <c r="A5871" s="1372">
        <v>45535</v>
      </c>
      <c r="B5871" s="1373" t="s">
        <v>2397</v>
      </c>
      <c r="C5871" s="1373" t="s">
        <v>2469</v>
      </c>
      <c r="D5871" s="1373" t="s">
        <v>2470</v>
      </c>
      <c r="E5871" s="1373" t="s">
        <v>1166</v>
      </c>
      <c r="F5871" s="1373" t="s">
        <v>2379</v>
      </c>
      <c r="G5871" s="1375"/>
      <c r="H5871" s="1375"/>
      <c r="I5871" s="1375"/>
      <c r="J5871" s="1375"/>
      <c r="K5871" s="1375"/>
      <c r="L5871" s="1375"/>
    </row>
    <row r="5872" spans="1:12" ht="21">
      <c r="A5872" s="1372">
        <v>45535</v>
      </c>
      <c r="B5872" s="1373" t="s">
        <v>2397</v>
      </c>
      <c r="C5872" s="1373" t="s">
        <v>2469</v>
      </c>
      <c r="D5872" s="1373" t="s">
        <v>2470</v>
      </c>
      <c r="E5872" s="1373" t="s">
        <v>1167</v>
      </c>
      <c r="F5872" s="1373" t="s">
        <v>2380</v>
      </c>
      <c r="G5872" s="1375"/>
      <c r="H5872" s="1375"/>
      <c r="I5872" s="1375"/>
      <c r="J5872" s="1375"/>
      <c r="K5872" s="1375"/>
      <c r="L5872" s="1375"/>
    </row>
    <row r="5873" spans="1:12" ht="21">
      <c r="A5873" s="1372">
        <v>45535</v>
      </c>
      <c r="B5873" s="1373" t="s">
        <v>2397</v>
      </c>
      <c r="C5873" s="1373" t="s">
        <v>2469</v>
      </c>
      <c r="D5873" s="1373" t="s">
        <v>2470</v>
      </c>
      <c r="E5873" s="1373" t="s">
        <v>1168</v>
      </c>
      <c r="F5873" s="1373" t="s">
        <v>2381</v>
      </c>
      <c r="G5873" s="1374">
        <v>9186</v>
      </c>
      <c r="H5873" s="1374">
        <v>0</v>
      </c>
      <c r="I5873" s="1374">
        <v>2970065.12</v>
      </c>
      <c r="J5873" s="1374">
        <v>0</v>
      </c>
      <c r="K5873" s="1374">
        <v>9186</v>
      </c>
      <c r="L5873" s="1374">
        <v>2970065.12</v>
      </c>
    </row>
    <row r="5874" spans="1:12" ht="21">
      <c r="A5874" s="1372">
        <v>45535</v>
      </c>
      <c r="B5874" s="1373" t="s">
        <v>2397</v>
      </c>
      <c r="C5874" s="1373" t="s">
        <v>2469</v>
      </c>
      <c r="D5874" s="1373" t="s">
        <v>2470</v>
      </c>
      <c r="E5874" s="1373" t="s">
        <v>1169</v>
      </c>
      <c r="F5874" s="1373" t="s">
        <v>391</v>
      </c>
      <c r="G5874" s="1375"/>
      <c r="H5874" s="1375"/>
      <c r="I5874" s="1375"/>
      <c r="J5874" s="1375"/>
      <c r="K5874" s="1375"/>
      <c r="L5874" s="1375"/>
    </row>
    <row r="5875" spans="1:12" ht="21">
      <c r="A5875" s="1372">
        <v>45535</v>
      </c>
      <c r="B5875" s="1373" t="s">
        <v>2397</v>
      </c>
      <c r="C5875" s="1373" t="s">
        <v>2471</v>
      </c>
      <c r="D5875" s="1373" t="s">
        <v>2472</v>
      </c>
      <c r="E5875" s="1373" t="s">
        <v>462</v>
      </c>
      <c r="F5875" s="1373" t="s">
        <v>2</v>
      </c>
      <c r="G5875" s="1374">
        <v>175237.5</v>
      </c>
      <c r="H5875" s="1374">
        <v>175237.5</v>
      </c>
      <c r="I5875" s="1374">
        <v>0</v>
      </c>
      <c r="J5875" s="1374">
        <v>0</v>
      </c>
      <c r="K5875" s="1374">
        <v>0</v>
      </c>
      <c r="L5875" s="1374">
        <v>0</v>
      </c>
    </row>
    <row r="5876" spans="1:12" ht="21">
      <c r="A5876" s="1372">
        <v>45535</v>
      </c>
      <c r="B5876" s="1373" t="s">
        <v>2397</v>
      </c>
      <c r="C5876" s="1373" t="s">
        <v>2471</v>
      </c>
      <c r="D5876" s="1373" t="s">
        <v>2472</v>
      </c>
      <c r="E5876" s="1373" t="s">
        <v>463</v>
      </c>
      <c r="F5876" s="1373" t="s">
        <v>3</v>
      </c>
      <c r="G5876" s="1375"/>
      <c r="H5876" s="1375"/>
      <c r="I5876" s="1375"/>
      <c r="J5876" s="1375"/>
      <c r="K5876" s="1375"/>
      <c r="L5876" s="1375"/>
    </row>
    <row r="5877" spans="1:12" ht="21">
      <c r="A5877" s="1372">
        <v>45535</v>
      </c>
      <c r="B5877" s="1373" t="s">
        <v>2397</v>
      </c>
      <c r="C5877" s="1373" t="s">
        <v>2471</v>
      </c>
      <c r="D5877" s="1373" t="s">
        <v>2472</v>
      </c>
      <c r="E5877" s="1373" t="s">
        <v>464</v>
      </c>
      <c r="F5877" s="1373" t="s">
        <v>4</v>
      </c>
      <c r="G5877" s="1375"/>
      <c r="H5877" s="1375"/>
      <c r="I5877" s="1375"/>
      <c r="J5877" s="1375"/>
      <c r="K5877" s="1375"/>
      <c r="L5877" s="1375"/>
    </row>
    <row r="5878" spans="1:12" ht="21">
      <c r="A5878" s="1372">
        <v>45535</v>
      </c>
      <c r="B5878" s="1373" t="s">
        <v>2397</v>
      </c>
      <c r="C5878" s="1373" t="s">
        <v>2471</v>
      </c>
      <c r="D5878" s="1373" t="s">
        <v>2472</v>
      </c>
      <c r="E5878" s="1373" t="s">
        <v>465</v>
      </c>
      <c r="F5878" s="1373" t="s">
        <v>5</v>
      </c>
      <c r="G5878" s="1375"/>
      <c r="H5878" s="1375"/>
      <c r="I5878" s="1375"/>
      <c r="J5878" s="1375"/>
      <c r="K5878" s="1375"/>
      <c r="L5878" s="1375"/>
    </row>
    <row r="5879" spans="1:12" ht="21">
      <c r="A5879" s="1372">
        <v>45535</v>
      </c>
      <c r="B5879" s="1373" t="s">
        <v>2397</v>
      </c>
      <c r="C5879" s="1373" t="s">
        <v>2471</v>
      </c>
      <c r="D5879" s="1373" t="s">
        <v>2472</v>
      </c>
      <c r="E5879" s="1373" t="s">
        <v>466</v>
      </c>
      <c r="F5879" s="1373" t="s">
        <v>1651</v>
      </c>
      <c r="G5879" s="1375"/>
      <c r="H5879" s="1375"/>
      <c r="I5879" s="1375"/>
      <c r="J5879" s="1375"/>
      <c r="K5879" s="1375"/>
      <c r="L5879" s="1375"/>
    </row>
    <row r="5880" spans="1:12" ht="21">
      <c r="A5880" s="1372">
        <v>45535</v>
      </c>
      <c r="B5880" s="1373" t="s">
        <v>2397</v>
      </c>
      <c r="C5880" s="1373" t="s">
        <v>2471</v>
      </c>
      <c r="D5880" s="1373" t="s">
        <v>2472</v>
      </c>
      <c r="E5880" s="1373" t="s">
        <v>467</v>
      </c>
      <c r="F5880" s="1373" t="s">
        <v>1652</v>
      </c>
      <c r="G5880" s="1374">
        <v>0</v>
      </c>
      <c r="H5880" s="1374">
        <v>0</v>
      </c>
      <c r="I5880" s="1374">
        <v>146517</v>
      </c>
      <c r="J5880" s="1374">
        <v>0</v>
      </c>
      <c r="K5880" s="1374">
        <v>0</v>
      </c>
      <c r="L5880" s="1374">
        <v>146517</v>
      </c>
    </row>
    <row r="5881" spans="1:12" ht="21">
      <c r="A5881" s="1372">
        <v>45535</v>
      </c>
      <c r="B5881" s="1373" t="s">
        <v>2397</v>
      </c>
      <c r="C5881" s="1373" t="s">
        <v>2471</v>
      </c>
      <c r="D5881" s="1373" t="s">
        <v>2472</v>
      </c>
      <c r="E5881" s="1373" t="s">
        <v>1721</v>
      </c>
      <c r="F5881" s="1373" t="s">
        <v>1722</v>
      </c>
      <c r="G5881" s="1375"/>
      <c r="H5881" s="1375"/>
      <c r="I5881" s="1375"/>
      <c r="J5881" s="1375"/>
      <c r="K5881" s="1375"/>
      <c r="L5881" s="1375"/>
    </row>
    <row r="5882" spans="1:12" ht="21">
      <c r="A5882" s="1372">
        <v>45535</v>
      </c>
      <c r="B5882" s="1373" t="s">
        <v>2397</v>
      </c>
      <c r="C5882" s="1373" t="s">
        <v>2471</v>
      </c>
      <c r="D5882" s="1373" t="s">
        <v>2472</v>
      </c>
      <c r="E5882" s="1373" t="s">
        <v>1723</v>
      </c>
      <c r="F5882" s="1373" t="s">
        <v>1724</v>
      </c>
      <c r="G5882" s="1375"/>
      <c r="H5882" s="1375"/>
      <c r="I5882" s="1375"/>
      <c r="J5882" s="1375"/>
      <c r="K5882" s="1375"/>
      <c r="L5882" s="1375"/>
    </row>
    <row r="5883" spans="1:12" ht="21">
      <c r="A5883" s="1372">
        <v>45535</v>
      </c>
      <c r="B5883" s="1373" t="s">
        <v>2397</v>
      </c>
      <c r="C5883" s="1373" t="s">
        <v>2471</v>
      </c>
      <c r="D5883" s="1373" t="s">
        <v>2472</v>
      </c>
      <c r="E5883" s="1373" t="s">
        <v>468</v>
      </c>
      <c r="F5883" s="1373" t="s">
        <v>1725</v>
      </c>
      <c r="G5883" s="1375"/>
      <c r="H5883" s="1375"/>
      <c r="I5883" s="1375"/>
      <c r="J5883" s="1375"/>
      <c r="K5883" s="1375"/>
      <c r="L5883" s="1375"/>
    </row>
    <row r="5884" spans="1:12" ht="21">
      <c r="A5884" s="1372">
        <v>45535</v>
      </c>
      <c r="B5884" s="1373" t="s">
        <v>2397</v>
      </c>
      <c r="C5884" s="1373" t="s">
        <v>2471</v>
      </c>
      <c r="D5884" s="1373" t="s">
        <v>2472</v>
      </c>
      <c r="E5884" s="1373" t="s">
        <v>469</v>
      </c>
      <c r="F5884" s="1373" t="s">
        <v>6</v>
      </c>
      <c r="G5884" s="1375"/>
      <c r="H5884" s="1375"/>
      <c r="I5884" s="1375"/>
      <c r="J5884" s="1375"/>
      <c r="K5884" s="1375"/>
      <c r="L5884" s="1375"/>
    </row>
    <row r="5885" spans="1:12" ht="21">
      <c r="A5885" s="1372">
        <v>45535</v>
      </c>
      <c r="B5885" s="1373" t="s">
        <v>2397</v>
      </c>
      <c r="C5885" s="1373" t="s">
        <v>2471</v>
      </c>
      <c r="D5885" s="1373" t="s">
        <v>2472</v>
      </c>
      <c r="E5885" s="1373" t="s">
        <v>470</v>
      </c>
      <c r="F5885" s="1373" t="s">
        <v>1726</v>
      </c>
      <c r="G5885" s="1375"/>
      <c r="H5885" s="1375"/>
      <c r="I5885" s="1375"/>
      <c r="J5885" s="1375"/>
      <c r="K5885" s="1375"/>
      <c r="L5885" s="1375"/>
    </row>
    <row r="5886" spans="1:12" ht="21">
      <c r="A5886" s="1372">
        <v>45535</v>
      </c>
      <c r="B5886" s="1373" t="s">
        <v>2397</v>
      </c>
      <c r="C5886" s="1373" t="s">
        <v>2471</v>
      </c>
      <c r="D5886" s="1373" t="s">
        <v>2472</v>
      </c>
      <c r="E5886" s="1373" t="s">
        <v>471</v>
      </c>
      <c r="F5886" s="1373" t="s">
        <v>1653</v>
      </c>
      <c r="G5886" s="1375"/>
      <c r="H5886" s="1375"/>
      <c r="I5886" s="1375"/>
      <c r="J5886" s="1375"/>
      <c r="K5886" s="1375"/>
      <c r="L5886" s="1375"/>
    </row>
    <row r="5887" spans="1:12" ht="21">
      <c r="A5887" s="1372">
        <v>45535</v>
      </c>
      <c r="B5887" s="1373" t="s">
        <v>2397</v>
      </c>
      <c r="C5887" s="1373" t="s">
        <v>2471</v>
      </c>
      <c r="D5887" s="1373" t="s">
        <v>2472</v>
      </c>
      <c r="E5887" s="1373" t="s">
        <v>472</v>
      </c>
      <c r="F5887" s="1373" t="s">
        <v>430</v>
      </c>
      <c r="G5887" s="1375"/>
      <c r="H5887" s="1375"/>
      <c r="I5887" s="1375"/>
      <c r="J5887" s="1375"/>
      <c r="K5887" s="1375"/>
      <c r="L5887" s="1375"/>
    </row>
    <row r="5888" spans="1:12" ht="21">
      <c r="A5888" s="1372">
        <v>45535</v>
      </c>
      <c r="B5888" s="1373" t="s">
        <v>2397</v>
      </c>
      <c r="C5888" s="1373" t="s">
        <v>2471</v>
      </c>
      <c r="D5888" s="1373" t="s">
        <v>2472</v>
      </c>
      <c r="E5888" s="1373" t="s">
        <v>473</v>
      </c>
      <c r="F5888" s="1373" t="s">
        <v>431</v>
      </c>
      <c r="G5888" s="1375"/>
      <c r="H5888" s="1375"/>
      <c r="I5888" s="1375"/>
      <c r="J5888" s="1375"/>
      <c r="K5888" s="1375"/>
      <c r="L5888" s="1375"/>
    </row>
    <row r="5889" spans="1:12" ht="21">
      <c r="A5889" s="1372">
        <v>45535</v>
      </c>
      <c r="B5889" s="1373" t="s">
        <v>2397</v>
      </c>
      <c r="C5889" s="1373" t="s">
        <v>2471</v>
      </c>
      <c r="D5889" s="1373" t="s">
        <v>2472</v>
      </c>
      <c r="E5889" s="1373" t="s">
        <v>474</v>
      </c>
      <c r="F5889" s="1373" t="s">
        <v>1654</v>
      </c>
      <c r="G5889" s="1375"/>
      <c r="H5889" s="1375"/>
      <c r="I5889" s="1375"/>
      <c r="J5889" s="1375"/>
      <c r="K5889" s="1375"/>
      <c r="L5889" s="1375"/>
    </row>
    <row r="5890" spans="1:12" ht="21">
      <c r="A5890" s="1372">
        <v>45535</v>
      </c>
      <c r="B5890" s="1373" t="s">
        <v>2397</v>
      </c>
      <c r="C5890" s="1373" t="s">
        <v>2471</v>
      </c>
      <c r="D5890" s="1373" t="s">
        <v>2472</v>
      </c>
      <c r="E5890" s="1373" t="s">
        <v>475</v>
      </c>
      <c r="F5890" s="1373" t="s">
        <v>2173</v>
      </c>
      <c r="G5890" s="1375"/>
      <c r="H5890" s="1375"/>
      <c r="I5890" s="1375"/>
      <c r="J5890" s="1375"/>
      <c r="K5890" s="1375"/>
      <c r="L5890" s="1375"/>
    </row>
    <row r="5891" spans="1:12" ht="21">
      <c r="A5891" s="1372">
        <v>45535</v>
      </c>
      <c r="B5891" s="1373" t="s">
        <v>2397</v>
      </c>
      <c r="C5891" s="1373" t="s">
        <v>2471</v>
      </c>
      <c r="D5891" s="1373" t="s">
        <v>2472</v>
      </c>
      <c r="E5891" s="1373" t="s">
        <v>476</v>
      </c>
      <c r="F5891" s="1373" t="s">
        <v>1655</v>
      </c>
      <c r="G5891" s="1375"/>
      <c r="H5891" s="1375"/>
      <c r="I5891" s="1375"/>
      <c r="J5891" s="1375"/>
      <c r="K5891" s="1375"/>
      <c r="L5891" s="1375"/>
    </row>
    <row r="5892" spans="1:12" ht="21">
      <c r="A5892" s="1372">
        <v>45535</v>
      </c>
      <c r="B5892" s="1373" t="s">
        <v>2397</v>
      </c>
      <c r="C5892" s="1373" t="s">
        <v>2471</v>
      </c>
      <c r="D5892" s="1373" t="s">
        <v>2472</v>
      </c>
      <c r="E5892" s="1373" t="s">
        <v>477</v>
      </c>
      <c r="F5892" s="1373" t="s">
        <v>1415</v>
      </c>
      <c r="G5892" s="1375"/>
      <c r="H5892" s="1375"/>
      <c r="I5892" s="1375"/>
      <c r="J5892" s="1375"/>
      <c r="K5892" s="1375"/>
      <c r="L5892" s="1375"/>
    </row>
    <row r="5893" spans="1:12" ht="21">
      <c r="A5893" s="1372">
        <v>45535</v>
      </c>
      <c r="B5893" s="1373" t="s">
        <v>2397</v>
      </c>
      <c r="C5893" s="1373" t="s">
        <v>2471</v>
      </c>
      <c r="D5893" s="1373" t="s">
        <v>2472</v>
      </c>
      <c r="E5893" s="1373" t="s">
        <v>478</v>
      </c>
      <c r="F5893" s="1373" t="s">
        <v>1656</v>
      </c>
      <c r="G5893" s="1374">
        <v>2973198.79</v>
      </c>
      <c r="H5893" s="1374">
        <v>4627455.1900000004</v>
      </c>
      <c r="I5893" s="1374">
        <v>5177492.82</v>
      </c>
      <c r="J5893" s="1374">
        <v>0</v>
      </c>
      <c r="K5893" s="1374">
        <v>-1654256.4</v>
      </c>
      <c r="L5893" s="1374">
        <v>5177492.82</v>
      </c>
    </row>
    <row r="5894" spans="1:12" ht="21">
      <c r="A5894" s="1372">
        <v>45535</v>
      </c>
      <c r="B5894" s="1373" t="s">
        <v>2397</v>
      </c>
      <c r="C5894" s="1373" t="s">
        <v>2471</v>
      </c>
      <c r="D5894" s="1373" t="s">
        <v>2472</v>
      </c>
      <c r="E5894" s="1373" t="s">
        <v>479</v>
      </c>
      <c r="F5894" s="1373" t="s">
        <v>432</v>
      </c>
      <c r="G5894" s="1374">
        <v>42250.879999999997</v>
      </c>
      <c r="H5894" s="1374">
        <v>871342.11</v>
      </c>
      <c r="I5894" s="1374">
        <v>999360.16</v>
      </c>
      <c r="J5894" s="1374">
        <v>0</v>
      </c>
      <c r="K5894" s="1374">
        <v>-829091.23</v>
      </c>
      <c r="L5894" s="1374">
        <v>999360.16</v>
      </c>
    </row>
    <row r="5895" spans="1:12" ht="21">
      <c r="A5895" s="1372">
        <v>45535</v>
      </c>
      <c r="B5895" s="1373" t="s">
        <v>2397</v>
      </c>
      <c r="C5895" s="1373" t="s">
        <v>2471</v>
      </c>
      <c r="D5895" s="1373" t="s">
        <v>2472</v>
      </c>
      <c r="E5895" s="1373" t="s">
        <v>480</v>
      </c>
      <c r="F5895" s="1373" t="s">
        <v>433</v>
      </c>
      <c r="G5895" s="1374">
        <v>0</v>
      </c>
      <c r="H5895" s="1374">
        <v>0</v>
      </c>
      <c r="I5895" s="1374">
        <v>259797.19</v>
      </c>
      <c r="J5895" s="1374">
        <v>0</v>
      </c>
      <c r="K5895" s="1374">
        <v>0</v>
      </c>
      <c r="L5895" s="1374">
        <v>259797.19</v>
      </c>
    </row>
    <row r="5896" spans="1:12" ht="21">
      <c r="A5896" s="1372">
        <v>45535</v>
      </c>
      <c r="B5896" s="1373" t="s">
        <v>2397</v>
      </c>
      <c r="C5896" s="1373" t="s">
        <v>2471</v>
      </c>
      <c r="D5896" s="1373" t="s">
        <v>2472</v>
      </c>
      <c r="E5896" s="1373" t="s">
        <v>481</v>
      </c>
      <c r="F5896" s="1373" t="s">
        <v>1657</v>
      </c>
      <c r="G5896" s="1374">
        <v>0</v>
      </c>
      <c r="H5896" s="1374">
        <v>120012.66</v>
      </c>
      <c r="I5896" s="1374">
        <v>453176.96</v>
      </c>
      <c r="J5896" s="1374">
        <v>0</v>
      </c>
      <c r="K5896" s="1374">
        <v>-120012.66</v>
      </c>
      <c r="L5896" s="1374">
        <v>453176.96</v>
      </c>
    </row>
    <row r="5897" spans="1:12" ht="21">
      <c r="A5897" s="1372">
        <v>45535</v>
      </c>
      <c r="B5897" s="1373" t="s">
        <v>2397</v>
      </c>
      <c r="C5897" s="1373" t="s">
        <v>2471</v>
      </c>
      <c r="D5897" s="1373" t="s">
        <v>2472</v>
      </c>
      <c r="E5897" s="1373" t="s">
        <v>482</v>
      </c>
      <c r="F5897" s="1373" t="s">
        <v>1658</v>
      </c>
      <c r="G5897" s="1375"/>
      <c r="H5897" s="1375"/>
      <c r="I5897" s="1375"/>
      <c r="J5897" s="1375"/>
      <c r="K5897" s="1375"/>
      <c r="L5897" s="1375"/>
    </row>
    <row r="5898" spans="1:12" ht="21">
      <c r="A5898" s="1372">
        <v>45535</v>
      </c>
      <c r="B5898" s="1373" t="s">
        <v>2397</v>
      </c>
      <c r="C5898" s="1373" t="s">
        <v>2471</v>
      </c>
      <c r="D5898" s="1373" t="s">
        <v>2472</v>
      </c>
      <c r="E5898" s="1373" t="s">
        <v>483</v>
      </c>
      <c r="F5898" s="1373" t="s">
        <v>434</v>
      </c>
      <c r="G5898" s="1375"/>
      <c r="H5898" s="1375"/>
      <c r="I5898" s="1375"/>
      <c r="J5898" s="1375"/>
      <c r="K5898" s="1375"/>
      <c r="L5898" s="1375"/>
    </row>
    <row r="5899" spans="1:12" ht="21">
      <c r="A5899" s="1372">
        <v>45535</v>
      </c>
      <c r="B5899" s="1373" t="s">
        <v>2397</v>
      </c>
      <c r="C5899" s="1373" t="s">
        <v>2471</v>
      </c>
      <c r="D5899" s="1373" t="s">
        <v>2472</v>
      </c>
      <c r="E5899" s="1373" t="s">
        <v>484</v>
      </c>
      <c r="F5899" s="1373" t="s">
        <v>435</v>
      </c>
      <c r="G5899" s="1375"/>
      <c r="H5899" s="1375"/>
      <c r="I5899" s="1375"/>
      <c r="J5899" s="1375"/>
      <c r="K5899" s="1375"/>
      <c r="L5899" s="1375"/>
    </row>
    <row r="5900" spans="1:12" ht="21">
      <c r="A5900" s="1372">
        <v>45535</v>
      </c>
      <c r="B5900" s="1373" t="s">
        <v>2397</v>
      </c>
      <c r="C5900" s="1373" t="s">
        <v>2471</v>
      </c>
      <c r="D5900" s="1373" t="s">
        <v>2472</v>
      </c>
      <c r="E5900" s="1373" t="s">
        <v>485</v>
      </c>
      <c r="F5900" s="1373" t="s">
        <v>1659</v>
      </c>
      <c r="G5900" s="1374">
        <v>117700</v>
      </c>
      <c r="H5900" s="1374">
        <v>19200</v>
      </c>
      <c r="I5900" s="1374">
        <v>138800</v>
      </c>
      <c r="J5900" s="1374">
        <v>0</v>
      </c>
      <c r="K5900" s="1374">
        <v>98500</v>
      </c>
      <c r="L5900" s="1374">
        <v>138800</v>
      </c>
    </row>
    <row r="5901" spans="1:12" ht="21">
      <c r="A5901" s="1372">
        <v>45535</v>
      </c>
      <c r="B5901" s="1373" t="s">
        <v>2397</v>
      </c>
      <c r="C5901" s="1373" t="s">
        <v>2471</v>
      </c>
      <c r="D5901" s="1373" t="s">
        <v>2472</v>
      </c>
      <c r="E5901" s="1373" t="s">
        <v>486</v>
      </c>
      <c r="F5901" s="1373" t="s">
        <v>1660</v>
      </c>
      <c r="G5901" s="1375"/>
      <c r="H5901" s="1375"/>
      <c r="I5901" s="1375"/>
      <c r="J5901" s="1375"/>
      <c r="K5901" s="1375"/>
      <c r="L5901" s="1375"/>
    </row>
    <row r="5902" spans="1:12" ht="21">
      <c r="A5902" s="1372">
        <v>45535</v>
      </c>
      <c r="B5902" s="1373" t="s">
        <v>2397</v>
      </c>
      <c r="C5902" s="1373" t="s">
        <v>2471</v>
      </c>
      <c r="D5902" s="1373" t="s">
        <v>2472</v>
      </c>
      <c r="E5902" s="1373" t="s">
        <v>487</v>
      </c>
      <c r="F5902" s="1373" t="s">
        <v>1727</v>
      </c>
      <c r="G5902" s="1374">
        <v>46300</v>
      </c>
      <c r="H5902" s="1374">
        <v>44800</v>
      </c>
      <c r="I5902" s="1374">
        <v>46300</v>
      </c>
      <c r="J5902" s="1374">
        <v>0</v>
      </c>
      <c r="K5902" s="1374">
        <v>1500</v>
      </c>
      <c r="L5902" s="1374">
        <v>46300</v>
      </c>
    </row>
    <row r="5903" spans="1:12" ht="21">
      <c r="A5903" s="1372">
        <v>45535</v>
      </c>
      <c r="B5903" s="1373" t="s">
        <v>2397</v>
      </c>
      <c r="C5903" s="1373" t="s">
        <v>2471</v>
      </c>
      <c r="D5903" s="1373" t="s">
        <v>2472</v>
      </c>
      <c r="E5903" s="1373" t="s">
        <v>488</v>
      </c>
      <c r="F5903" s="1373" t="s">
        <v>1661</v>
      </c>
      <c r="G5903" s="1375"/>
      <c r="H5903" s="1375"/>
      <c r="I5903" s="1375"/>
      <c r="J5903" s="1375"/>
      <c r="K5903" s="1375"/>
      <c r="L5903" s="1375"/>
    </row>
    <row r="5904" spans="1:12" ht="21">
      <c r="A5904" s="1372">
        <v>45535</v>
      </c>
      <c r="B5904" s="1373" t="s">
        <v>2397</v>
      </c>
      <c r="C5904" s="1373" t="s">
        <v>2471</v>
      </c>
      <c r="D5904" s="1373" t="s">
        <v>2472</v>
      </c>
      <c r="E5904" s="1373" t="s">
        <v>489</v>
      </c>
      <c r="F5904" s="1373" t="s">
        <v>1662</v>
      </c>
      <c r="G5904" s="1375"/>
      <c r="H5904" s="1375"/>
      <c r="I5904" s="1375"/>
      <c r="J5904" s="1375"/>
      <c r="K5904" s="1375"/>
      <c r="L5904" s="1375"/>
    </row>
    <row r="5905" spans="1:12" ht="21">
      <c r="A5905" s="1372">
        <v>45535</v>
      </c>
      <c r="B5905" s="1373" t="s">
        <v>2397</v>
      </c>
      <c r="C5905" s="1373" t="s">
        <v>2471</v>
      </c>
      <c r="D5905" s="1373" t="s">
        <v>2472</v>
      </c>
      <c r="E5905" s="1373" t="s">
        <v>1728</v>
      </c>
      <c r="F5905" s="1373" t="s">
        <v>8</v>
      </c>
      <c r="G5905" s="1375"/>
      <c r="H5905" s="1375"/>
      <c r="I5905" s="1375"/>
      <c r="J5905" s="1375"/>
      <c r="K5905" s="1375"/>
      <c r="L5905" s="1375"/>
    </row>
    <row r="5906" spans="1:12" ht="21">
      <c r="A5906" s="1372">
        <v>45535</v>
      </c>
      <c r="B5906" s="1373" t="s">
        <v>2397</v>
      </c>
      <c r="C5906" s="1373" t="s">
        <v>2471</v>
      </c>
      <c r="D5906" s="1373" t="s">
        <v>2472</v>
      </c>
      <c r="E5906" s="1373" t="s">
        <v>1729</v>
      </c>
      <c r="F5906" s="1373" t="s">
        <v>10</v>
      </c>
      <c r="G5906" s="1375"/>
      <c r="H5906" s="1375"/>
      <c r="I5906" s="1375"/>
      <c r="J5906" s="1375"/>
      <c r="K5906" s="1375"/>
      <c r="L5906" s="1375"/>
    </row>
    <row r="5907" spans="1:12" ht="21">
      <c r="A5907" s="1372">
        <v>45535</v>
      </c>
      <c r="B5907" s="1373" t="s">
        <v>2397</v>
      </c>
      <c r="C5907" s="1373" t="s">
        <v>2471</v>
      </c>
      <c r="D5907" s="1373" t="s">
        <v>2472</v>
      </c>
      <c r="E5907" s="1373" t="s">
        <v>1730</v>
      </c>
      <c r="F5907" s="1373" t="s">
        <v>11</v>
      </c>
      <c r="G5907" s="1375"/>
      <c r="H5907" s="1375"/>
      <c r="I5907" s="1375"/>
      <c r="J5907" s="1375"/>
      <c r="K5907" s="1375"/>
      <c r="L5907" s="1375"/>
    </row>
    <row r="5908" spans="1:12" ht="21">
      <c r="A5908" s="1372">
        <v>45535</v>
      </c>
      <c r="B5908" s="1373" t="s">
        <v>2397</v>
      </c>
      <c r="C5908" s="1373" t="s">
        <v>2471</v>
      </c>
      <c r="D5908" s="1373" t="s">
        <v>2472</v>
      </c>
      <c r="E5908" s="1373" t="s">
        <v>1731</v>
      </c>
      <c r="F5908" s="1373" t="s">
        <v>13</v>
      </c>
      <c r="G5908" s="1375"/>
      <c r="H5908" s="1375"/>
      <c r="I5908" s="1375"/>
      <c r="J5908" s="1375"/>
      <c r="K5908" s="1375"/>
      <c r="L5908" s="1375"/>
    </row>
    <row r="5909" spans="1:12" ht="21">
      <c r="A5909" s="1372">
        <v>45535</v>
      </c>
      <c r="B5909" s="1373" t="s">
        <v>2397</v>
      </c>
      <c r="C5909" s="1373" t="s">
        <v>2471</v>
      </c>
      <c r="D5909" s="1373" t="s">
        <v>2472</v>
      </c>
      <c r="E5909" s="1373" t="s">
        <v>1732</v>
      </c>
      <c r="F5909" s="1373" t="s">
        <v>1668</v>
      </c>
      <c r="G5909" s="1374">
        <v>9700</v>
      </c>
      <c r="H5909" s="1374">
        <v>32400</v>
      </c>
      <c r="I5909" s="1374">
        <v>16950</v>
      </c>
      <c r="J5909" s="1374">
        <v>0</v>
      </c>
      <c r="K5909" s="1374">
        <v>-22700</v>
      </c>
      <c r="L5909" s="1374">
        <v>16950</v>
      </c>
    </row>
    <row r="5910" spans="1:12" ht="21">
      <c r="A5910" s="1372">
        <v>45535</v>
      </c>
      <c r="B5910" s="1373" t="s">
        <v>2397</v>
      </c>
      <c r="C5910" s="1373" t="s">
        <v>2471</v>
      </c>
      <c r="D5910" s="1373" t="s">
        <v>2472</v>
      </c>
      <c r="E5910" s="1373" t="s">
        <v>1733</v>
      </c>
      <c r="F5910" s="1373" t="s">
        <v>15</v>
      </c>
      <c r="G5910" s="1374">
        <v>1749775.28</v>
      </c>
      <c r="H5910" s="1374">
        <v>1749775.28</v>
      </c>
      <c r="I5910" s="1374">
        <v>0</v>
      </c>
      <c r="J5910" s="1374">
        <v>0</v>
      </c>
      <c r="K5910" s="1374">
        <v>0</v>
      </c>
      <c r="L5910" s="1374">
        <v>0</v>
      </c>
    </row>
    <row r="5911" spans="1:12" ht="21">
      <c r="A5911" s="1372">
        <v>45535</v>
      </c>
      <c r="B5911" s="1373" t="s">
        <v>2397</v>
      </c>
      <c r="C5911" s="1373" t="s">
        <v>2471</v>
      </c>
      <c r="D5911" s="1373" t="s">
        <v>2472</v>
      </c>
      <c r="E5911" s="1373" t="s">
        <v>1734</v>
      </c>
      <c r="F5911" s="1373" t="s">
        <v>1735</v>
      </c>
      <c r="G5911" s="1374">
        <v>630375.78</v>
      </c>
      <c r="H5911" s="1374">
        <v>1161262.3</v>
      </c>
      <c r="I5911" s="1374">
        <v>607447.07999999996</v>
      </c>
      <c r="J5911" s="1374">
        <v>0</v>
      </c>
      <c r="K5911" s="1374">
        <v>-530886.52</v>
      </c>
      <c r="L5911" s="1374">
        <v>607447.07999999996</v>
      </c>
    </row>
    <row r="5912" spans="1:12" ht="21">
      <c r="A5912" s="1372">
        <v>45535</v>
      </c>
      <c r="B5912" s="1373" t="s">
        <v>2397</v>
      </c>
      <c r="C5912" s="1373" t="s">
        <v>2471</v>
      </c>
      <c r="D5912" s="1373" t="s">
        <v>2472</v>
      </c>
      <c r="E5912" s="1373" t="s">
        <v>1736</v>
      </c>
      <c r="F5912" s="1373" t="s">
        <v>1737</v>
      </c>
      <c r="G5912" s="1374">
        <v>10060.799999999999</v>
      </c>
      <c r="H5912" s="1374">
        <v>0</v>
      </c>
      <c r="I5912" s="1374">
        <v>68298.28</v>
      </c>
      <c r="J5912" s="1374">
        <v>0</v>
      </c>
      <c r="K5912" s="1374">
        <v>10060.799999999999</v>
      </c>
      <c r="L5912" s="1374">
        <v>68298.28</v>
      </c>
    </row>
    <row r="5913" spans="1:12" ht="21">
      <c r="A5913" s="1372">
        <v>45535</v>
      </c>
      <c r="B5913" s="1373" t="s">
        <v>2397</v>
      </c>
      <c r="C5913" s="1373" t="s">
        <v>2471</v>
      </c>
      <c r="D5913" s="1373" t="s">
        <v>2472</v>
      </c>
      <c r="E5913" s="1373" t="s">
        <v>1738</v>
      </c>
      <c r="F5913" s="1373" t="s">
        <v>1739</v>
      </c>
      <c r="G5913" s="1375"/>
      <c r="H5913" s="1375"/>
      <c r="I5913" s="1375"/>
      <c r="J5913" s="1375"/>
      <c r="K5913" s="1375"/>
      <c r="L5913" s="1375"/>
    </row>
    <row r="5914" spans="1:12" ht="21">
      <c r="A5914" s="1372">
        <v>45535</v>
      </c>
      <c r="B5914" s="1373" t="s">
        <v>2397</v>
      </c>
      <c r="C5914" s="1373" t="s">
        <v>2471</v>
      </c>
      <c r="D5914" s="1373" t="s">
        <v>2472</v>
      </c>
      <c r="E5914" s="1373" t="s">
        <v>1740</v>
      </c>
      <c r="F5914" s="1373" t="s">
        <v>442</v>
      </c>
      <c r="G5914" s="1374">
        <v>29316</v>
      </c>
      <c r="H5914" s="1374">
        <v>29316</v>
      </c>
      <c r="I5914" s="1374">
        <v>0</v>
      </c>
      <c r="J5914" s="1374">
        <v>0</v>
      </c>
      <c r="K5914" s="1374">
        <v>0</v>
      </c>
      <c r="L5914" s="1374">
        <v>0</v>
      </c>
    </row>
    <row r="5915" spans="1:12" ht="21">
      <c r="A5915" s="1372">
        <v>45535</v>
      </c>
      <c r="B5915" s="1373" t="s">
        <v>2397</v>
      </c>
      <c r="C5915" s="1373" t="s">
        <v>2471</v>
      </c>
      <c r="D5915" s="1373" t="s">
        <v>2472</v>
      </c>
      <c r="E5915" s="1373" t="s">
        <v>1741</v>
      </c>
      <c r="F5915" s="1373" t="s">
        <v>1742</v>
      </c>
      <c r="G5915" s="1374">
        <v>59861.46</v>
      </c>
      <c r="H5915" s="1374">
        <v>44436.94</v>
      </c>
      <c r="I5915" s="1374">
        <v>90335.2</v>
      </c>
      <c r="J5915" s="1374">
        <v>0</v>
      </c>
      <c r="K5915" s="1374">
        <v>15424.52</v>
      </c>
      <c r="L5915" s="1374">
        <v>90335.2</v>
      </c>
    </row>
    <row r="5916" spans="1:12" ht="21">
      <c r="A5916" s="1372">
        <v>45535</v>
      </c>
      <c r="B5916" s="1373" t="s">
        <v>2397</v>
      </c>
      <c r="C5916" s="1373" t="s">
        <v>2471</v>
      </c>
      <c r="D5916" s="1373" t="s">
        <v>2472</v>
      </c>
      <c r="E5916" s="1373" t="s">
        <v>1743</v>
      </c>
      <c r="F5916" s="1373" t="s">
        <v>1744</v>
      </c>
      <c r="G5916" s="1374">
        <v>12059.5</v>
      </c>
      <c r="H5916" s="1374">
        <v>25584.7</v>
      </c>
      <c r="I5916" s="1374">
        <v>20164.7</v>
      </c>
      <c r="J5916" s="1374">
        <v>0</v>
      </c>
      <c r="K5916" s="1374">
        <v>-13525.2</v>
      </c>
      <c r="L5916" s="1374">
        <v>20164.7</v>
      </c>
    </row>
    <row r="5917" spans="1:12" ht="21">
      <c r="A5917" s="1372">
        <v>45535</v>
      </c>
      <c r="B5917" s="1373" t="s">
        <v>2397</v>
      </c>
      <c r="C5917" s="1373" t="s">
        <v>2471</v>
      </c>
      <c r="D5917" s="1373" t="s">
        <v>2472</v>
      </c>
      <c r="E5917" s="1373" t="s">
        <v>1745</v>
      </c>
      <c r="F5917" s="1373" t="s">
        <v>1746</v>
      </c>
      <c r="G5917" s="1375"/>
      <c r="H5917" s="1375"/>
      <c r="I5917" s="1375"/>
      <c r="J5917" s="1375"/>
      <c r="K5917" s="1375"/>
      <c r="L5917" s="1375"/>
    </row>
    <row r="5918" spans="1:12" ht="21">
      <c r="A5918" s="1372">
        <v>45535</v>
      </c>
      <c r="B5918" s="1373" t="s">
        <v>2397</v>
      </c>
      <c r="C5918" s="1373" t="s">
        <v>2471</v>
      </c>
      <c r="D5918" s="1373" t="s">
        <v>2472</v>
      </c>
      <c r="E5918" s="1373" t="s">
        <v>2166</v>
      </c>
      <c r="F5918" s="1373" t="s">
        <v>2167</v>
      </c>
      <c r="G5918" s="1375"/>
      <c r="H5918" s="1375"/>
      <c r="I5918" s="1375"/>
      <c r="J5918" s="1375"/>
      <c r="K5918" s="1375"/>
      <c r="L5918" s="1375"/>
    </row>
    <row r="5919" spans="1:12" ht="21">
      <c r="A5919" s="1372">
        <v>45535</v>
      </c>
      <c r="B5919" s="1373" t="s">
        <v>2397</v>
      </c>
      <c r="C5919" s="1373" t="s">
        <v>2471</v>
      </c>
      <c r="D5919" s="1373" t="s">
        <v>2472</v>
      </c>
      <c r="E5919" s="1373" t="s">
        <v>2168</v>
      </c>
      <c r="F5919" s="1373" t="s">
        <v>2169</v>
      </c>
      <c r="G5919" s="1375"/>
      <c r="H5919" s="1375"/>
      <c r="I5919" s="1375"/>
      <c r="J5919" s="1375"/>
      <c r="K5919" s="1375"/>
      <c r="L5919" s="1375"/>
    </row>
    <row r="5920" spans="1:12" ht="21">
      <c r="A5920" s="1372">
        <v>45535</v>
      </c>
      <c r="B5920" s="1373" t="s">
        <v>2397</v>
      </c>
      <c r="C5920" s="1373" t="s">
        <v>2471</v>
      </c>
      <c r="D5920" s="1373" t="s">
        <v>2472</v>
      </c>
      <c r="E5920" s="1373" t="s">
        <v>1747</v>
      </c>
      <c r="F5920" s="1373" t="s">
        <v>1748</v>
      </c>
      <c r="G5920" s="1374">
        <v>78545</v>
      </c>
      <c r="H5920" s="1374">
        <v>20273.29</v>
      </c>
      <c r="I5920" s="1374">
        <v>180079.23</v>
      </c>
      <c r="J5920" s="1374">
        <v>0</v>
      </c>
      <c r="K5920" s="1374">
        <v>58271.71</v>
      </c>
      <c r="L5920" s="1374">
        <v>180079.23</v>
      </c>
    </row>
    <row r="5921" spans="1:12" ht="21">
      <c r="A5921" s="1372">
        <v>45535</v>
      </c>
      <c r="B5921" s="1373" t="s">
        <v>2397</v>
      </c>
      <c r="C5921" s="1373" t="s">
        <v>2471</v>
      </c>
      <c r="D5921" s="1373" t="s">
        <v>2472</v>
      </c>
      <c r="E5921" s="1373" t="s">
        <v>1749</v>
      </c>
      <c r="F5921" s="1373" t="s">
        <v>1750</v>
      </c>
      <c r="G5921" s="1374">
        <v>31203.5</v>
      </c>
      <c r="H5921" s="1374">
        <v>23532.16</v>
      </c>
      <c r="I5921" s="1374">
        <v>29774.68</v>
      </c>
      <c r="J5921" s="1374">
        <v>0</v>
      </c>
      <c r="K5921" s="1374">
        <v>7671.34</v>
      </c>
      <c r="L5921" s="1374">
        <v>29774.68</v>
      </c>
    </row>
    <row r="5922" spans="1:12" ht="21">
      <c r="A5922" s="1372">
        <v>45535</v>
      </c>
      <c r="B5922" s="1373" t="s">
        <v>2397</v>
      </c>
      <c r="C5922" s="1373" t="s">
        <v>2471</v>
      </c>
      <c r="D5922" s="1373" t="s">
        <v>2472</v>
      </c>
      <c r="E5922" s="1373" t="s">
        <v>1751</v>
      </c>
      <c r="F5922" s="1373" t="s">
        <v>1752</v>
      </c>
      <c r="G5922" s="1375"/>
      <c r="H5922" s="1375"/>
      <c r="I5922" s="1375"/>
      <c r="J5922" s="1375"/>
      <c r="K5922" s="1375"/>
      <c r="L5922" s="1375"/>
    </row>
    <row r="5923" spans="1:12" ht="21">
      <c r="A5923" s="1372">
        <v>45535</v>
      </c>
      <c r="B5923" s="1373" t="s">
        <v>2397</v>
      </c>
      <c r="C5923" s="1373" t="s">
        <v>2471</v>
      </c>
      <c r="D5923" s="1373" t="s">
        <v>2472</v>
      </c>
      <c r="E5923" s="1373" t="s">
        <v>1753</v>
      </c>
      <c r="F5923" s="1373" t="s">
        <v>1754</v>
      </c>
      <c r="G5923" s="1375"/>
      <c r="H5923" s="1375"/>
      <c r="I5923" s="1375"/>
      <c r="J5923" s="1375"/>
      <c r="K5923" s="1375"/>
      <c r="L5923" s="1375"/>
    </row>
    <row r="5924" spans="1:12" ht="21">
      <c r="A5924" s="1372">
        <v>45535</v>
      </c>
      <c r="B5924" s="1373" t="s">
        <v>2397</v>
      </c>
      <c r="C5924" s="1373" t="s">
        <v>2471</v>
      </c>
      <c r="D5924" s="1373" t="s">
        <v>2472</v>
      </c>
      <c r="E5924" s="1373" t="s">
        <v>1755</v>
      </c>
      <c r="F5924" s="1373" t="s">
        <v>1669</v>
      </c>
      <c r="G5924" s="1374">
        <v>7830</v>
      </c>
      <c r="H5924" s="1374">
        <v>0</v>
      </c>
      <c r="I5924" s="1374">
        <v>12260</v>
      </c>
      <c r="J5924" s="1374">
        <v>0</v>
      </c>
      <c r="K5924" s="1374">
        <v>7830</v>
      </c>
      <c r="L5924" s="1374">
        <v>12260</v>
      </c>
    </row>
    <row r="5925" spans="1:12" ht="21">
      <c r="A5925" s="1372">
        <v>45535</v>
      </c>
      <c r="B5925" s="1373" t="s">
        <v>2397</v>
      </c>
      <c r="C5925" s="1373" t="s">
        <v>2471</v>
      </c>
      <c r="D5925" s="1373" t="s">
        <v>2472</v>
      </c>
      <c r="E5925" s="1373" t="s">
        <v>1756</v>
      </c>
      <c r="F5925" s="1373" t="s">
        <v>18</v>
      </c>
      <c r="G5925" s="1374">
        <v>0</v>
      </c>
      <c r="H5925" s="1374">
        <v>0</v>
      </c>
      <c r="I5925" s="1374">
        <v>9027</v>
      </c>
      <c r="J5925" s="1374">
        <v>0</v>
      </c>
      <c r="K5925" s="1374">
        <v>0</v>
      </c>
      <c r="L5925" s="1374">
        <v>9027</v>
      </c>
    </row>
    <row r="5926" spans="1:12" ht="21">
      <c r="A5926" s="1372">
        <v>45535</v>
      </c>
      <c r="B5926" s="1373" t="s">
        <v>2397</v>
      </c>
      <c r="C5926" s="1373" t="s">
        <v>2471</v>
      </c>
      <c r="D5926" s="1373" t="s">
        <v>2472</v>
      </c>
      <c r="E5926" s="1373" t="s">
        <v>1757</v>
      </c>
      <c r="F5926" s="1373" t="s">
        <v>1670</v>
      </c>
      <c r="G5926" s="1375"/>
      <c r="H5926" s="1375"/>
      <c r="I5926" s="1375"/>
      <c r="J5926" s="1375"/>
      <c r="K5926" s="1375"/>
      <c r="L5926" s="1375"/>
    </row>
    <row r="5927" spans="1:12" ht="21">
      <c r="A5927" s="1372">
        <v>45535</v>
      </c>
      <c r="B5927" s="1373" t="s">
        <v>2397</v>
      </c>
      <c r="C5927" s="1373" t="s">
        <v>2471</v>
      </c>
      <c r="D5927" s="1373" t="s">
        <v>2472</v>
      </c>
      <c r="E5927" s="1373" t="s">
        <v>1758</v>
      </c>
      <c r="F5927" s="1373" t="s">
        <v>1671</v>
      </c>
      <c r="G5927" s="1375"/>
      <c r="H5927" s="1375"/>
      <c r="I5927" s="1375"/>
      <c r="J5927" s="1375"/>
      <c r="K5927" s="1375"/>
      <c r="L5927" s="1375"/>
    </row>
    <row r="5928" spans="1:12" ht="21">
      <c r="A5928" s="1372">
        <v>45535</v>
      </c>
      <c r="B5928" s="1373" t="s">
        <v>2397</v>
      </c>
      <c r="C5928" s="1373" t="s">
        <v>2471</v>
      </c>
      <c r="D5928" s="1373" t="s">
        <v>2472</v>
      </c>
      <c r="E5928" s="1373" t="s">
        <v>1759</v>
      </c>
      <c r="F5928" s="1373" t="s">
        <v>1428</v>
      </c>
      <c r="G5928" s="1374">
        <v>297594</v>
      </c>
      <c r="H5928" s="1374">
        <v>324289</v>
      </c>
      <c r="I5928" s="1374">
        <v>345050</v>
      </c>
      <c r="J5928" s="1374">
        <v>0</v>
      </c>
      <c r="K5928" s="1374">
        <v>-26695</v>
      </c>
      <c r="L5928" s="1374">
        <v>345050</v>
      </c>
    </row>
    <row r="5929" spans="1:12" ht="21">
      <c r="A5929" s="1372">
        <v>45535</v>
      </c>
      <c r="B5929" s="1373" t="s">
        <v>2397</v>
      </c>
      <c r="C5929" s="1373" t="s">
        <v>2471</v>
      </c>
      <c r="D5929" s="1373" t="s">
        <v>2472</v>
      </c>
      <c r="E5929" s="1373" t="s">
        <v>1760</v>
      </c>
      <c r="F5929" s="1373" t="s">
        <v>1672</v>
      </c>
      <c r="G5929" s="1374">
        <v>98351</v>
      </c>
      <c r="H5929" s="1374">
        <v>52209.07</v>
      </c>
      <c r="I5929" s="1374">
        <v>189290.84</v>
      </c>
      <c r="J5929" s="1374">
        <v>0</v>
      </c>
      <c r="K5929" s="1374">
        <v>46141.93</v>
      </c>
      <c r="L5929" s="1374">
        <v>189290.84</v>
      </c>
    </row>
    <row r="5930" spans="1:12" ht="21">
      <c r="A5930" s="1372">
        <v>45535</v>
      </c>
      <c r="B5930" s="1373" t="s">
        <v>2397</v>
      </c>
      <c r="C5930" s="1373" t="s">
        <v>2471</v>
      </c>
      <c r="D5930" s="1373" t="s">
        <v>2472</v>
      </c>
      <c r="E5930" s="1373" t="s">
        <v>1761</v>
      </c>
      <c r="F5930" s="1373" t="s">
        <v>1762</v>
      </c>
      <c r="G5930" s="1374">
        <v>18039</v>
      </c>
      <c r="H5930" s="1374">
        <v>18039</v>
      </c>
      <c r="I5930" s="1374">
        <v>0</v>
      </c>
      <c r="J5930" s="1374">
        <v>0</v>
      </c>
      <c r="K5930" s="1374">
        <v>0</v>
      </c>
      <c r="L5930" s="1374">
        <v>0</v>
      </c>
    </row>
    <row r="5931" spans="1:12" ht="21">
      <c r="A5931" s="1372">
        <v>45535</v>
      </c>
      <c r="B5931" s="1373" t="s">
        <v>2397</v>
      </c>
      <c r="C5931" s="1373" t="s">
        <v>2471</v>
      </c>
      <c r="D5931" s="1373" t="s">
        <v>2472</v>
      </c>
      <c r="E5931" s="1373" t="s">
        <v>1763</v>
      </c>
      <c r="F5931" s="1373" t="s">
        <v>1764</v>
      </c>
      <c r="G5931" s="1374">
        <v>17421</v>
      </c>
      <c r="H5931" s="1374">
        <v>17421</v>
      </c>
      <c r="I5931" s="1374">
        <v>0</v>
      </c>
      <c r="J5931" s="1374">
        <v>0</v>
      </c>
      <c r="K5931" s="1374">
        <v>0</v>
      </c>
      <c r="L5931" s="1374">
        <v>0</v>
      </c>
    </row>
    <row r="5932" spans="1:12" ht="21">
      <c r="A5932" s="1372">
        <v>45535</v>
      </c>
      <c r="B5932" s="1373" t="s">
        <v>2397</v>
      </c>
      <c r="C5932" s="1373" t="s">
        <v>2471</v>
      </c>
      <c r="D5932" s="1373" t="s">
        <v>2472</v>
      </c>
      <c r="E5932" s="1373" t="s">
        <v>1765</v>
      </c>
      <c r="F5932" s="1373" t="s">
        <v>1766</v>
      </c>
      <c r="G5932" s="1375"/>
      <c r="H5932" s="1375"/>
      <c r="I5932" s="1375"/>
      <c r="J5932" s="1375"/>
      <c r="K5932" s="1375"/>
      <c r="L5932" s="1375"/>
    </row>
    <row r="5933" spans="1:12" ht="21">
      <c r="A5933" s="1372">
        <v>45535</v>
      </c>
      <c r="B5933" s="1373" t="s">
        <v>2397</v>
      </c>
      <c r="C5933" s="1373" t="s">
        <v>2471</v>
      </c>
      <c r="D5933" s="1373" t="s">
        <v>2472</v>
      </c>
      <c r="E5933" s="1373" t="s">
        <v>1767</v>
      </c>
      <c r="F5933" s="1373" t="s">
        <v>1768</v>
      </c>
      <c r="G5933" s="1375"/>
      <c r="H5933" s="1375"/>
      <c r="I5933" s="1375"/>
      <c r="J5933" s="1375"/>
      <c r="K5933" s="1375"/>
      <c r="L5933" s="1375"/>
    </row>
    <row r="5934" spans="1:12" ht="21">
      <c r="A5934" s="1372">
        <v>45535</v>
      </c>
      <c r="B5934" s="1373" t="s">
        <v>2397</v>
      </c>
      <c r="C5934" s="1373" t="s">
        <v>2471</v>
      </c>
      <c r="D5934" s="1373" t="s">
        <v>2472</v>
      </c>
      <c r="E5934" s="1373" t="s">
        <v>1769</v>
      </c>
      <c r="F5934" s="1373" t="s">
        <v>1770</v>
      </c>
      <c r="G5934" s="1375"/>
      <c r="H5934" s="1375"/>
      <c r="I5934" s="1375"/>
      <c r="J5934" s="1375"/>
      <c r="K5934" s="1375"/>
      <c r="L5934" s="1375"/>
    </row>
    <row r="5935" spans="1:12" ht="21">
      <c r="A5935" s="1372">
        <v>45535</v>
      </c>
      <c r="B5935" s="1373" t="s">
        <v>2397</v>
      </c>
      <c r="C5935" s="1373" t="s">
        <v>2471</v>
      </c>
      <c r="D5935" s="1373" t="s">
        <v>2472</v>
      </c>
      <c r="E5935" s="1373" t="s">
        <v>1771</v>
      </c>
      <c r="F5935" s="1373" t="s">
        <v>1772</v>
      </c>
      <c r="G5935" s="1375"/>
      <c r="H5935" s="1375"/>
      <c r="I5935" s="1375"/>
      <c r="J5935" s="1375"/>
      <c r="K5935" s="1375"/>
      <c r="L5935" s="1375"/>
    </row>
    <row r="5936" spans="1:12" ht="21">
      <c r="A5936" s="1372">
        <v>45535</v>
      </c>
      <c r="B5936" s="1373" t="s">
        <v>2397</v>
      </c>
      <c r="C5936" s="1373" t="s">
        <v>2471</v>
      </c>
      <c r="D5936" s="1373" t="s">
        <v>2472</v>
      </c>
      <c r="E5936" s="1373" t="s">
        <v>1773</v>
      </c>
      <c r="F5936" s="1373" t="s">
        <v>1675</v>
      </c>
      <c r="G5936" s="1374">
        <v>11258</v>
      </c>
      <c r="H5936" s="1374">
        <v>11258</v>
      </c>
      <c r="I5936" s="1374">
        <v>0</v>
      </c>
      <c r="J5936" s="1374">
        <v>0</v>
      </c>
      <c r="K5936" s="1374">
        <v>0</v>
      </c>
      <c r="L5936" s="1374">
        <v>0</v>
      </c>
    </row>
    <row r="5937" spans="1:12" ht="21">
      <c r="A5937" s="1372">
        <v>45535</v>
      </c>
      <c r="B5937" s="1373" t="s">
        <v>2397</v>
      </c>
      <c r="C5937" s="1373" t="s">
        <v>2471</v>
      </c>
      <c r="D5937" s="1373" t="s">
        <v>2472</v>
      </c>
      <c r="E5937" s="1373" t="s">
        <v>1774</v>
      </c>
      <c r="F5937" s="1373" t="s">
        <v>1676</v>
      </c>
      <c r="G5937" s="1375"/>
      <c r="H5937" s="1375"/>
      <c r="I5937" s="1375"/>
      <c r="J5937" s="1375"/>
      <c r="K5937" s="1375"/>
      <c r="L5937" s="1375"/>
    </row>
    <row r="5938" spans="1:12" ht="21">
      <c r="A5938" s="1372">
        <v>45535</v>
      </c>
      <c r="B5938" s="1373" t="s">
        <v>2397</v>
      </c>
      <c r="C5938" s="1373" t="s">
        <v>2471</v>
      </c>
      <c r="D5938" s="1373" t="s">
        <v>2472</v>
      </c>
      <c r="E5938" s="1373" t="s">
        <v>1775</v>
      </c>
      <c r="F5938" s="1373" t="s">
        <v>1776</v>
      </c>
      <c r="G5938" s="1375"/>
      <c r="H5938" s="1375"/>
      <c r="I5938" s="1375"/>
      <c r="J5938" s="1375"/>
      <c r="K5938" s="1375"/>
      <c r="L5938" s="1375"/>
    </row>
    <row r="5939" spans="1:12" ht="21">
      <c r="A5939" s="1372">
        <v>45535</v>
      </c>
      <c r="B5939" s="1373" t="s">
        <v>2397</v>
      </c>
      <c r="C5939" s="1373" t="s">
        <v>2471</v>
      </c>
      <c r="D5939" s="1373" t="s">
        <v>2472</v>
      </c>
      <c r="E5939" s="1373" t="s">
        <v>1777</v>
      </c>
      <c r="F5939" s="1373" t="s">
        <v>1778</v>
      </c>
      <c r="G5939" s="1374">
        <v>0</v>
      </c>
      <c r="H5939" s="1374">
        <v>0</v>
      </c>
      <c r="I5939" s="1374">
        <v>111924.1</v>
      </c>
      <c r="J5939" s="1374">
        <v>0</v>
      </c>
      <c r="K5939" s="1374">
        <v>0</v>
      </c>
      <c r="L5939" s="1374">
        <v>111924.1</v>
      </c>
    </row>
    <row r="5940" spans="1:12" ht="21">
      <c r="A5940" s="1372">
        <v>45535</v>
      </c>
      <c r="B5940" s="1373" t="s">
        <v>2397</v>
      </c>
      <c r="C5940" s="1373" t="s">
        <v>2471</v>
      </c>
      <c r="D5940" s="1373" t="s">
        <v>2472</v>
      </c>
      <c r="E5940" s="1373" t="s">
        <v>1779</v>
      </c>
      <c r="F5940" s="1373" t="s">
        <v>9</v>
      </c>
      <c r="G5940" s="1375"/>
      <c r="H5940" s="1375"/>
      <c r="I5940" s="1375"/>
      <c r="J5940" s="1375"/>
      <c r="K5940" s="1375"/>
      <c r="L5940" s="1375"/>
    </row>
    <row r="5941" spans="1:12" ht="21">
      <c r="A5941" s="1372">
        <v>45535</v>
      </c>
      <c r="B5941" s="1373" t="s">
        <v>2397</v>
      </c>
      <c r="C5941" s="1373" t="s">
        <v>2471</v>
      </c>
      <c r="D5941" s="1373" t="s">
        <v>2472</v>
      </c>
      <c r="E5941" s="1373" t="s">
        <v>1780</v>
      </c>
      <c r="F5941" s="1373" t="s">
        <v>2174</v>
      </c>
      <c r="G5941" s="1375"/>
      <c r="H5941" s="1375"/>
      <c r="I5941" s="1375"/>
      <c r="J5941" s="1375"/>
      <c r="K5941" s="1375"/>
      <c r="L5941" s="1375"/>
    </row>
    <row r="5942" spans="1:12" ht="21">
      <c r="A5942" s="1372">
        <v>45535</v>
      </c>
      <c r="B5942" s="1373" t="s">
        <v>2397</v>
      </c>
      <c r="C5942" s="1373" t="s">
        <v>2471</v>
      </c>
      <c r="D5942" s="1373" t="s">
        <v>2472</v>
      </c>
      <c r="E5942" s="1373" t="s">
        <v>1781</v>
      </c>
      <c r="F5942" s="1373" t="s">
        <v>12</v>
      </c>
      <c r="G5942" s="1375"/>
      <c r="H5942" s="1375"/>
      <c r="I5942" s="1375"/>
      <c r="J5942" s="1375"/>
      <c r="K5942" s="1375"/>
      <c r="L5942" s="1375"/>
    </row>
    <row r="5943" spans="1:12" ht="21">
      <c r="A5943" s="1372">
        <v>45535</v>
      </c>
      <c r="B5943" s="1373" t="s">
        <v>2397</v>
      </c>
      <c r="C5943" s="1373" t="s">
        <v>2471</v>
      </c>
      <c r="D5943" s="1373" t="s">
        <v>2472</v>
      </c>
      <c r="E5943" s="1373" t="s">
        <v>1782</v>
      </c>
      <c r="F5943" s="1373" t="s">
        <v>14</v>
      </c>
      <c r="G5943" s="1375"/>
      <c r="H5943" s="1375"/>
      <c r="I5943" s="1375"/>
      <c r="J5943" s="1375"/>
      <c r="K5943" s="1375"/>
      <c r="L5943" s="1375"/>
    </row>
    <row r="5944" spans="1:12" ht="21">
      <c r="A5944" s="1372">
        <v>45535</v>
      </c>
      <c r="B5944" s="1373" t="s">
        <v>2397</v>
      </c>
      <c r="C5944" s="1373" t="s">
        <v>2471</v>
      </c>
      <c r="D5944" s="1373" t="s">
        <v>2472</v>
      </c>
      <c r="E5944" s="1373" t="s">
        <v>1783</v>
      </c>
      <c r="F5944" s="1373" t="s">
        <v>440</v>
      </c>
      <c r="G5944" s="1374">
        <v>16979</v>
      </c>
      <c r="H5944" s="1374">
        <v>8534</v>
      </c>
      <c r="I5944" s="1374">
        <v>37689</v>
      </c>
      <c r="J5944" s="1374">
        <v>0</v>
      </c>
      <c r="K5944" s="1374">
        <v>8445</v>
      </c>
      <c r="L5944" s="1374">
        <v>37689</v>
      </c>
    </row>
    <row r="5945" spans="1:12" ht="21">
      <c r="A5945" s="1372">
        <v>45535</v>
      </c>
      <c r="B5945" s="1373" t="s">
        <v>2397</v>
      </c>
      <c r="C5945" s="1373" t="s">
        <v>2471</v>
      </c>
      <c r="D5945" s="1373" t="s">
        <v>2472</v>
      </c>
      <c r="E5945" s="1373" t="s">
        <v>1784</v>
      </c>
      <c r="F5945" s="1373" t="s">
        <v>2041</v>
      </c>
      <c r="G5945" s="1374">
        <v>662</v>
      </c>
      <c r="H5945" s="1374">
        <v>4322</v>
      </c>
      <c r="I5945" s="1374">
        <v>16485</v>
      </c>
      <c r="J5945" s="1374">
        <v>0</v>
      </c>
      <c r="K5945" s="1374">
        <v>-3660</v>
      </c>
      <c r="L5945" s="1374">
        <v>16485</v>
      </c>
    </row>
    <row r="5946" spans="1:12" ht="21">
      <c r="A5946" s="1372">
        <v>45535</v>
      </c>
      <c r="B5946" s="1373" t="s">
        <v>2397</v>
      </c>
      <c r="C5946" s="1373" t="s">
        <v>2471</v>
      </c>
      <c r="D5946" s="1373" t="s">
        <v>2472</v>
      </c>
      <c r="E5946" s="1373" t="s">
        <v>1785</v>
      </c>
      <c r="F5946" s="1373" t="s">
        <v>1666</v>
      </c>
      <c r="G5946" s="1374">
        <v>0</v>
      </c>
      <c r="H5946" s="1374">
        <v>0</v>
      </c>
      <c r="I5946" s="1374">
        <v>470</v>
      </c>
      <c r="J5946" s="1374">
        <v>0</v>
      </c>
      <c r="K5946" s="1374">
        <v>0</v>
      </c>
      <c r="L5946" s="1374">
        <v>470</v>
      </c>
    </row>
    <row r="5947" spans="1:12" ht="21">
      <c r="A5947" s="1372">
        <v>45535</v>
      </c>
      <c r="B5947" s="1373" t="s">
        <v>2397</v>
      </c>
      <c r="C5947" s="1373" t="s">
        <v>2471</v>
      </c>
      <c r="D5947" s="1373" t="s">
        <v>2472</v>
      </c>
      <c r="E5947" s="1373" t="s">
        <v>1786</v>
      </c>
      <c r="F5947" s="1373" t="s">
        <v>1667</v>
      </c>
      <c r="G5947" s="1374">
        <v>0</v>
      </c>
      <c r="H5947" s="1374">
        <v>0</v>
      </c>
      <c r="I5947" s="1374">
        <v>8669</v>
      </c>
      <c r="J5947" s="1374">
        <v>0</v>
      </c>
      <c r="K5947" s="1374">
        <v>0</v>
      </c>
      <c r="L5947" s="1374">
        <v>8669</v>
      </c>
    </row>
    <row r="5948" spans="1:12" ht="21">
      <c r="A5948" s="1372">
        <v>45535</v>
      </c>
      <c r="B5948" s="1373" t="s">
        <v>2397</v>
      </c>
      <c r="C5948" s="1373" t="s">
        <v>2471</v>
      </c>
      <c r="D5948" s="1373" t="s">
        <v>2472</v>
      </c>
      <c r="E5948" s="1373" t="s">
        <v>1787</v>
      </c>
      <c r="F5948" s="1373" t="s">
        <v>2175</v>
      </c>
      <c r="G5948" s="1374">
        <v>0</v>
      </c>
      <c r="H5948" s="1374">
        <v>1053</v>
      </c>
      <c r="I5948" s="1374">
        <v>0</v>
      </c>
      <c r="J5948" s="1374">
        <v>0</v>
      </c>
      <c r="K5948" s="1374">
        <v>-1053</v>
      </c>
      <c r="L5948" s="1374">
        <v>0</v>
      </c>
    </row>
    <row r="5949" spans="1:12" ht="21">
      <c r="A5949" s="1372">
        <v>45535</v>
      </c>
      <c r="B5949" s="1373" t="s">
        <v>2397</v>
      </c>
      <c r="C5949" s="1373" t="s">
        <v>2471</v>
      </c>
      <c r="D5949" s="1373" t="s">
        <v>2472</v>
      </c>
      <c r="E5949" s="1373" t="s">
        <v>1788</v>
      </c>
      <c r="F5949" s="1373" t="s">
        <v>2176</v>
      </c>
      <c r="G5949" s="1375"/>
      <c r="H5949" s="1375"/>
      <c r="I5949" s="1375"/>
      <c r="J5949" s="1375"/>
      <c r="K5949" s="1375"/>
      <c r="L5949" s="1375"/>
    </row>
    <row r="5950" spans="1:12" ht="21">
      <c r="A5950" s="1372">
        <v>45535</v>
      </c>
      <c r="B5950" s="1373" t="s">
        <v>2397</v>
      </c>
      <c r="C5950" s="1373" t="s">
        <v>2471</v>
      </c>
      <c r="D5950" s="1373" t="s">
        <v>2472</v>
      </c>
      <c r="E5950" s="1373" t="s">
        <v>1789</v>
      </c>
      <c r="F5950" s="1373" t="s">
        <v>1422</v>
      </c>
      <c r="G5950" s="1375"/>
      <c r="H5950" s="1375"/>
      <c r="I5950" s="1375"/>
      <c r="J5950" s="1375"/>
      <c r="K5950" s="1375"/>
      <c r="L5950" s="1375"/>
    </row>
    <row r="5951" spans="1:12" ht="21">
      <c r="A5951" s="1372">
        <v>45535</v>
      </c>
      <c r="B5951" s="1373" t="s">
        <v>2397</v>
      </c>
      <c r="C5951" s="1373" t="s">
        <v>2471</v>
      </c>
      <c r="D5951" s="1373" t="s">
        <v>2472</v>
      </c>
      <c r="E5951" s="1373" t="s">
        <v>1790</v>
      </c>
      <c r="F5951" s="1373" t="s">
        <v>1791</v>
      </c>
      <c r="G5951" s="1375"/>
      <c r="H5951" s="1375"/>
      <c r="I5951" s="1375"/>
      <c r="J5951" s="1375"/>
      <c r="K5951" s="1375"/>
      <c r="L5951" s="1375"/>
    </row>
    <row r="5952" spans="1:12" ht="21">
      <c r="A5952" s="1372">
        <v>45535</v>
      </c>
      <c r="B5952" s="1373" t="s">
        <v>2397</v>
      </c>
      <c r="C5952" s="1373" t="s">
        <v>2471</v>
      </c>
      <c r="D5952" s="1373" t="s">
        <v>2472</v>
      </c>
      <c r="E5952" s="1373" t="s">
        <v>1792</v>
      </c>
      <c r="F5952" s="1373" t="s">
        <v>1793</v>
      </c>
      <c r="G5952" s="1375"/>
      <c r="H5952" s="1375"/>
      <c r="I5952" s="1375"/>
      <c r="J5952" s="1375"/>
      <c r="K5952" s="1375"/>
      <c r="L5952" s="1375"/>
    </row>
    <row r="5953" spans="1:12" ht="21">
      <c r="A5953" s="1372">
        <v>45535</v>
      </c>
      <c r="B5953" s="1373" t="s">
        <v>2397</v>
      </c>
      <c r="C5953" s="1373" t="s">
        <v>2471</v>
      </c>
      <c r="D5953" s="1373" t="s">
        <v>2472</v>
      </c>
      <c r="E5953" s="1373" t="s">
        <v>1794</v>
      </c>
      <c r="F5953" s="1373" t="s">
        <v>1673</v>
      </c>
      <c r="G5953" s="1374">
        <v>1495</v>
      </c>
      <c r="H5953" s="1374">
        <v>24638</v>
      </c>
      <c r="I5953" s="1374">
        <v>10239</v>
      </c>
      <c r="J5953" s="1374">
        <v>0</v>
      </c>
      <c r="K5953" s="1374">
        <v>-23143</v>
      </c>
      <c r="L5953" s="1374">
        <v>10239</v>
      </c>
    </row>
    <row r="5954" spans="1:12" ht="21">
      <c r="A5954" s="1372">
        <v>45535</v>
      </c>
      <c r="B5954" s="1373" t="s">
        <v>2397</v>
      </c>
      <c r="C5954" s="1373" t="s">
        <v>2471</v>
      </c>
      <c r="D5954" s="1373" t="s">
        <v>2472</v>
      </c>
      <c r="E5954" s="1373" t="s">
        <v>1795</v>
      </c>
      <c r="F5954" s="1373" t="s">
        <v>1674</v>
      </c>
      <c r="G5954" s="1374">
        <v>0</v>
      </c>
      <c r="H5954" s="1374">
        <v>8984</v>
      </c>
      <c r="I5954" s="1374">
        <v>35258</v>
      </c>
      <c r="J5954" s="1374">
        <v>0</v>
      </c>
      <c r="K5954" s="1374">
        <v>-8984</v>
      </c>
      <c r="L5954" s="1374">
        <v>35258</v>
      </c>
    </row>
    <row r="5955" spans="1:12" ht="21">
      <c r="A5955" s="1372">
        <v>45535</v>
      </c>
      <c r="B5955" s="1373" t="s">
        <v>2397</v>
      </c>
      <c r="C5955" s="1373" t="s">
        <v>2471</v>
      </c>
      <c r="D5955" s="1373" t="s">
        <v>2472</v>
      </c>
      <c r="E5955" s="1373" t="s">
        <v>1796</v>
      </c>
      <c r="F5955" s="1373" t="s">
        <v>1677</v>
      </c>
      <c r="G5955" s="1374">
        <v>62540</v>
      </c>
      <c r="H5955" s="1374">
        <v>878</v>
      </c>
      <c r="I5955" s="1374">
        <v>461926.5</v>
      </c>
      <c r="J5955" s="1374">
        <v>0</v>
      </c>
      <c r="K5955" s="1374">
        <v>61662</v>
      </c>
      <c r="L5955" s="1374">
        <v>461926.5</v>
      </c>
    </row>
    <row r="5956" spans="1:12" ht="21">
      <c r="A5956" s="1372">
        <v>45535</v>
      </c>
      <c r="B5956" s="1373" t="s">
        <v>2397</v>
      </c>
      <c r="C5956" s="1373" t="s">
        <v>2471</v>
      </c>
      <c r="D5956" s="1373" t="s">
        <v>2472</v>
      </c>
      <c r="E5956" s="1373" t="s">
        <v>1797</v>
      </c>
      <c r="F5956" s="1373" t="s">
        <v>1678</v>
      </c>
      <c r="G5956" s="1374">
        <v>8635.5</v>
      </c>
      <c r="H5956" s="1374">
        <v>2082.39</v>
      </c>
      <c r="I5956" s="1374">
        <v>97677.52</v>
      </c>
      <c r="J5956" s="1374">
        <v>0</v>
      </c>
      <c r="K5956" s="1374">
        <v>6553.11</v>
      </c>
      <c r="L5956" s="1374">
        <v>97677.52</v>
      </c>
    </row>
    <row r="5957" spans="1:12" ht="21">
      <c r="A5957" s="1372">
        <v>45535</v>
      </c>
      <c r="B5957" s="1373" t="s">
        <v>2397</v>
      </c>
      <c r="C5957" s="1373" t="s">
        <v>2471</v>
      </c>
      <c r="D5957" s="1373" t="s">
        <v>2472</v>
      </c>
      <c r="E5957" s="1373" t="s">
        <v>1798</v>
      </c>
      <c r="F5957" s="1373" t="s">
        <v>1679</v>
      </c>
      <c r="G5957" s="1374">
        <v>0</v>
      </c>
      <c r="H5957" s="1374">
        <v>765</v>
      </c>
      <c r="I5957" s="1374">
        <v>349</v>
      </c>
      <c r="J5957" s="1374">
        <v>0</v>
      </c>
      <c r="K5957" s="1374">
        <v>-765</v>
      </c>
      <c r="L5957" s="1374">
        <v>349</v>
      </c>
    </row>
    <row r="5958" spans="1:12" ht="21">
      <c r="A5958" s="1372">
        <v>45535</v>
      </c>
      <c r="B5958" s="1373" t="s">
        <v>2397</v>
      </c>
      <c r="C5958" s="1373" t="s">
        <v>2471</v>
      </c>
      <c r="D5958" s="1373" t="s">
        <v>2472</v>
      </c>
      <c r="E5958" s="1373" t="s">
        <v>1799</v>
      </c>
      <c r="F5958" s="1373" t="s">
        <v>1680</v>
      </c>
      <c r="G5958" s="1375"/>
      <c r="H5958" s="1375"/>
      <c r="I5958" s="1375"/>
      <c r="J5958" s="1375"/>
      <c r="K5958" s="1375"/>
      <c r="L5958" s="1375"/>
    </row>
    <row r="5959" spans="1:12" ht="21">
      <c r="A5959" s="1372">
        <v>45535</v>
      </c>
      <c r="B5959" s="1373" t="s">
        <v>2397</v>
      </c>
      <c r="C5959" s="1373" t="s">
        <v>2471</v>
      </c>
      <c r="D5959" s="1373" t="s">
        <v>2472</v>
      </c>
      <c r="E5959" s="1373" t="s">
        <v>490</v>
      </c>
      <c r="F5959" s="1373" t="s">
        <v>1663</v>
      </c>
      <c r="G5959" s="1375"/>
      <c r="H5959" s="1375"/>
      <c r="I5959" s="1375"/>
      <c r="J5959" s="1375"/>
      <c r="K5959" s="1375"/>
      <c r="L5959" s="1375"/>
    </row>
    <row r="5960" spans="1:12" ht="21">
      <c r="A5960" s="1372">
        <v>45535</v>
      </c>
      <c r="B5960" s="1373" t="s">
        <v>2397</v>
      </c>
      <c r="C5960" s="1373" t="s">
        <v>2471</v>
      </c>
      <c r="D5960" s="1373" t="s">
        <v>2472</v>
      </c>
      <c r="E5960" s="1373" t="s">
        <v>491</v>
      </c>
      <c r="F5960" s="1373" t="s">
        <v>1664</v>
      </c>
      <c r="G5960" s="1375"/>
      <c r="H5960" s="1375"/>
      <c r="I5960" s="1375"/>
      <c r="J5960" s="1375"/>
      <c r="K5960" s="1375"/>
      <c r="L5960" s="1375"/>
    </row>
    <row r="5961" spans="1:12" ht="21">
      <c r="A5961" s="1372">
        <v>45535</v>
      </c>
      <c r="B5961" s="1373" t="s">
        <v>2397</v>
      </c>
      <c r="C5961" s="1373" t="s">
        <v>2471</v>
      </c>
      <c r="D5961" s="1373" t="s">
        <v>2472</v>
      </c>
      <c r="E5961" s="1373" t="s">
        <v>492</v>
      </c>
      <c r="F5961" s="1373" t="s">
        <v>7</v>
      </c>
      <c r="G5961" s="1375"/>
      <c r="H5961" s="1375"/>
      <c r="I5961" s="1375"/>
      <c r="J5961" s="1375"/>
      <c r="K5961" s="1375"/>
      <c r="L5961" s="1375"/>
    </row>
    <row r="5962" spans="1:12" ht="21">
      <c r="A5962" s="1372">
        <v>45535</v>
      </c>
      <c r="B5962" s="1373" t="s">
        <v>2397</v>
      </c>
      <c r="C5962" s="1373" t="s">
        <v>2471</v>
      </c>
      <c r="D5962" s="1373" t="s">
        <v>2472</v>
      </c>
      <c r="E5962" s="1373" t="s">
        <v>493</v>
      </c>
      <c r="F5962" s="1373" t="s">
        <v>1800</v>
      </c>
      <c r="G5962" s="1375"/>
      <c r="H5962" s="1375"/>
      <c r="I5962" s="1375"/>
      <c r="J5962" s="1375"/>
      <c r="K5962" s="1375"/>
      <c r="L5962" s="1375"/>
    </row>
    <row r="5963" spans="1:12" ht="21">
      <c r="A5963" s="1372">
        <v>45535</v>
      </c>
      <c r="B5963" s="1373" t="s">
        <v>2397</v>
      </c>
      <c r="C5963" s="1373" t="s">
        <v>2471</v>
      </c>
      <c r="D5963" s="1373" t="s">
        <v>2472</v>
      </c>
      <c r="E5963" s="1373" t="s">
        <v>494</v>
      </c>
      <c r="F5963" s="1373" t="s">
        <v>1801</v>
      </c>
      <c r="G5963" s="1374">
        <v>14278.53</v>
      </c>
      <c r="H5963" s="1374">
        <v>10343.02</v>
      </c>
      <c r="I5963" s="1374">
        <v>88926.82</v>
      </c>
      <c r="J5963" s="1374">
        <v>0</v>
      </c>
      <c r="K5963" s="1374">
        <v>3935.51</v>
      </c>
      <c r="L5963" s="1374">
        <v>88926.82</v>
      </c>
    </row>
    <row r="5964" spans="1:12" ht="21">
      <c r="A5964" s="1372">
        <v>45535</v>
      </c>
      <c r="B5964" s="1373" t="s">
        <v>2397</v>
      </c>
      <c r="C5964" s="1373" t="s">
        <v>2471</v>
      </c>
      <c r="D5964" s="1373" t="s">
        <v>2472</v>
      </c>
      <c r="E5964" s="1373" t="s">
        <v>495</v>
      </c>
      <c r="F5964" s="1373" t="s">
        <v>1802</v>
      </c>
      <c r="G5964" s="1375"/>
      <c r="H5964" s="1375"/>
      <c r="I5964" s="1375"/>
      <c r="J5964" s="1375"/>
      <c r="K5964" s="1375"/>
      <c r="L5964" s="1375"/>
    </row>
    <row r="5965" spans="1:12" ht="21">
      <c r="A5965" s="1372">
        <v>45535</v>
      </c>
      <c r="B5965" s="1373" t="s">
        <v>2397</v>
      </c>
      <c r="C5965" s="1373" t="s">
        <v>2471</v>
      </c>
      <c r="D5965" s="1373" t="s">
        <v>2472</v>
      </c>
      <c r="E5965" s="1373" t="s">
        <v>496</v>
      </c>
      <c r="F5965" s="1373" t="s">
        <v>1803</v>
      </c>
      <c r="G5965" s="1374">
        <v>132673.12</v>
      </c>
      <c r="H5965" s="1374">
        <v>132673.12</v>
      </c>
      <c r="I5965" s="1374">
        <v>1820.17</v>
      </c>
      <c r="J5965" s="1374">
        <v>0</v>
      </c>
      <c r="K5965" s="1374">
        <v>0</v>
      </c>
      <c r="L5965" s="1374">
        <v>1820.17</v>
      </c>
    </row>
    <row r="5966" spans="1:12" ht="21">
      <c r="A5966" s="1372">
        <v>45535</v>
      </c>
      <c r="B5966" s="1373" t="s">
        <v>2397</v>
      </c>
      <c r="C5966" s="1373" t="s">
        <v>2471</v>
      </c>
      <c r="D5966" s="1373" t="s">
        <v>2472</v>
      </c>
      <c r="E5966" s="1373" t="s">
        <v>497</v>
      </c>
      <c r="F5966" s="1373" t="s">
        <v>1804</v>
      </c>
      <c r="G5966" s="1375"/>
      <c r="H5966" s="1375"/>
      <c r="I5966" s="1375"/>
      <c r="J5966" s="1375"/>
      <c r="K5966" s="1375"/>
      <c r="L5966" s="1375"/>
    </row>
    <row r="5967" spans="1:12" ht="21">
      <c r="A5967" s="1372">
        <v>45535</v>
      </c>
      <c r="B5967" s="1373" t="s">
        <v>2397</v>
      </c>
      <c r="C5967" s="1373" t="s">
        <v>2471</v>
      </c>
      <c r="D5967" s="1373" t="s">
        <v>2472</v>
      </c>
      <c r="E5967" s="1373" t="s">
        <v>498</v>
      </c>
      <c r="F5967" s="1373" t="s">
        <v>437</v>
      </c>
      <c r="G5967" s="1375"/>
      <c r="H5967" s="1375"/>
      <c r="I5967" s="1375"/>
      <c r="J5967" s="1375"/>
      <c r="K5967" s="1375"/>
      <c r="L5967" s="1375"/>
    </row>
    <row r="5968" spans="1:12" ht="21">
      <c r="A5968" s="1372">
        <v>45535</v>
      </c>
      <c r="B5968" s="1373" t="s">
        <v>2397</v>
      </c>
      <c r="C5968" s="1373" t="s">
        <v>2471</v>
      </c>
      <c r="D5968" s="1373" t="s">
        <v>2472</v>
      </c>
      <c r="E5968" s="1373" t="s">
        <v>1805</v>
      </c>
      <c r="F5968" s="1373" t="s">
        <v>1806</v>
      </c>
      <c r="G5968" s="1375"/>
      <c r="H5968" s="1375"/>
      <c r="I5968" s="1375"/>
      <c r="J5968" s="1375"/>
      <c r="K5968" s="1375"/>
      <c r="L5968" s="1375"/>
    </row>
    <row r="5969" spans="1:12" ht="21">
      <c r="A5969" s="1372">
        <v>45535</v>
      </c>
      <c r="B5969" s="1373" t="s">
        <v>2397</v>
      </c>
      <c r="C5969" s="1373" t="s">
        <v>2471</v>
      </c>
      <c r="D5969" s="1373" t="s">
        <v>2472</v>
      </c>
      <c r="E5969" s="1373" t="s">
        <v>499</v>
      </c>
      <c r="F5969" s="1373" t="s">
        <v>438</v>
      </c>
      <c r="G5969" s="1374">
        <v>2339.52</v>
      </c>
      <c r="H5969" s="1374">
        <v>3015.12</v>
      </c>
      <c r="I5969" s="1374">
        <v>0</v>
      </c>
      <c r="J5969" s="1374">
        <v>3015.12</v>
      </c>
      <c r="K5969" s="1374">
        <v>-675.6</v>
      </c>
      <c r="L5969" s="1374">
        <v>-3015.12</v>
      </c>
    </row>
    <row r="5970" spans="1:12" ht="21">
      <c r="A5970" s="1372">
        <v>45535</v>
      </c>
      <c r="B5970" s="1373" t="s">
        <v>2397</v>
      </c>
      <c r="C5970" s="1373" t="s">
        <v>2471</v>
      </c>
      <c r="D5970" s="1373" t="s">
        <v>2472</v>
      </c>
      <c r="E5970" s="1373" t="s">
        <v>500</v>
      </c>
      <c r="F5970" s="1373" t="s">
        <v>439</v>
      </c>
      <c r="G5970" s="1374">
        <v>1611.6</v>
      </c>
      <c r="H5970" s="1374">
        <v>1318.8</v>
      </c>
      <c r="I5970" s="1374">
        <v>0</v>
      </c>
      <c r="J5970" s="1374">
        <v>1318.8</v>
      </c>
      <c r="K5970" s="1374">
        <v>292.8</v>
      </c>
      <c r="L5970" s="1374">
        <v>-1318.8</v>
      </c>
    </row>
    <row r="5971" spans="1:12" ht="21">
      <c r="A5971" s="1372">
        <v>45535</v>
      </c>
      <c r="B5971" s="1373" t="s">
        <v>2397</v>
      </c>
      <c r="C5971" s="1373" t="s">
        <v>2471</v>
      </c>
      <c r="D5971" s="1373" t="s">
        <v>2472</v>
      </c>
      <c r="E5971" s="1373" t="s">
        <v>1892</v>
      </c>
      <c r="F5971" s="1373" t="s">
        <v>1807</v>
      </c>
      <c r="G5971" s="1374">
        <v>1747.12</v>
      </c>
      <c r="H5971" s="1374">
        <v>2048.9499999999998</v>
      </c>
      <c r="I5971" s="1374">
        <v>0</v>
      </c>
      <c r="J5971" s="1374">
        <v>2048.9499999999998</v>
      </c>
      <c r="K5971" s="1374">
        <v>-301.83</v>
      </c>
      <c r="L5971" s="1374">
        <v>-2048.9499999999998</v>
      </c>
    </row>
    <row r="5972" spans="1:12" ht="21">
      <c r="A5972" s="1372">
        <v>45535</v>
      </c>
      <c r="B5972" s="1373" t="s">
        <v>2397</v>
      </c>
      <c r="C5972" s="1373" t="s">
        <v>2471</v>
      </c>
      <c r="D5972" s="1373" t="s">
        <v>2472</v>
      </c>
      <c r="E5972" s="1373" t="s">
        <v>1893</v>
      </c>
      <c r="F5972" s="1373" t="s">
        <v>1808</v>
      </c>
      <c r="G5972" s="1375"/>
      <c r="H5972" s="1375"/>
      <c r="I5972" s="1375"/>
      <c r="J5972" s="1375"/>
      <c r="K5972" s="1375"/>
      <c r="L5972" s="1375"/>
    </row>
    <row r="5973" spans="1:12" ht="21">
      <c r="A5973" s="1372">
        <v>45535</v>
      </c>
      <c r="B5973" s="1373" t="s">
        <v>2397</v>
      </c>
      <c r="C5973" s="1373" t="s">
        <v>2471</v>
      </c>
      <c r="D5973" s="1373" t="s">
        <v>2472</v>
      </c>
      <c r="E5973" s="1373" t="s">
        <v>501</v>
      </c>
      <c r="F5973" s="1373" t="s">
        <v>1665</v>
      </c>
      <c r="G5973" s="1375"/>
      <c r="H5973" s="1375"/>
      <c r="I5973" s="1375"/>
      <c r="J5973" s="1375"/>
      <c r="K5973" s="1375"/>
      <c r="L5973" s="1375"/>
    </row>
    <row r="5974" spans="1:12" ht="21">
      <c r="A5974" s="1372">
        <v>45535</v>
      </c>
      <c r="B5974" s="1373" t="s">
        <v>2397</v>
      </c>
      <c r="C5974" s="1373" t="s">
        <v>2471</v>
      </c>
      <c r="D5974" s="1373" t="s">
        <v>2472</v>
      </c>
      <c r="E5974" s="1373" t="s">
        <v>502</v>
      </c>
      <c r="F5974" s="1373" t="s">
        <v>2109</v>
      </c>
      <c r="G5974" s="1375"/>
      <c r="H5974" s="1375"/>
      <c r="I5974" s="1375"/>
      <c r="J5974" s="1375"/>
      <c r="K5974" s="1375"/>
      <c r="L5974" s="1375"/>
    </row>
    <row r="5975" spans="1:12" ht="21">
      <c r="A5975" s="1372">
        <v>45535</v>
      </c>
      <c r="B5975" s="1373" t="s">
        <v>2397</v>
      </c>
      <c r="C5975" s="1373" t="s">
        <v>2471</v>
      </c>
      <c r="D5975" s="1373" t="s">
        <v>2472</v>
      </c>
      <c r="E5975" s="1373" t="s">
        <v>2110</v>
      </c>
      <c r="F5975" s="1373" t="s">
        <v>2111</v>
      </c>
      <c r="G5975" s="1375"/>
      <c r="H5975" s="1375"/>
      <c r="I5975" s="1375"/>
      <c r="J5975" s="1375"/>
      <c r="K5975" s="1375"/>
      <c r="L5975" s="1375"/>
    </row>
    <row r="5976" spans="1:12" ht="21">
      <c r="A5976" s="1372">
        <v>45535</v>
      </c>
      <c r="B5976" s="1373" t="s">
        <v>2397</v>
      </c>
      <c r="C5976" s="1373" t="s">
        <v>2471</v>
      </c>
      <c r="D5976" s="1373" t="s">
        <v>2472</v>
      </c>
      <c r="E5976" s="1373" t="s">
        <v>509</v>
      </c>
      <c r="F5976" s="1373" t="s">
        <v>19</v>
      </c>
      <c r="G5976" s="1375"/>
      <c r="H5976" s="1375"/>
      <c r="I5976" s="1375"/>
      <c r="J5976" s="1375"/>
      <c r="K5976" s="1375"/>
      <c r="L5976" s="1375"/>
    </row>
    <row r="5977" spans="1:12" ht="21">
      <c r="A5977" s="1372">
        <v>45535</v>
      </c>
      <c r="B5977" s="1373" t="s">
        <v>2397</v>
      </c>
      <c r="C5977" s="1373" t="s">
        <v>2471</v>
      </c>
      <c r="D5977" s="1373" t="s">
        <v>2472</v>
      </c>
      <c r="E5977" s="1373" t="s">
        <v>510</v>
      </c>
      <c r="F5977" s="1373" t="s">
        <v>20</v>
      </c>
      <c r="G5977" s="1375"/>
      <c r="H5977" s="1375"/>
      <c r="I5977" s="1375"/>
      <c r="J5977" s="1375"/>
      <c r="K5977" s="1375"/>
      <c r="L5977" s="1375"/>
    </row>
    <row r="5978" spans="1:12" ht="21">
      <c r="A5978" s="1372">
        <v>45535</v>
      </c>
      <c r="B5978" s="1373" t="s">
        <v>2397</v>
      </c>
      <c r="C5978" s="1373" t="s">
        <v>2471</v>
      </c>
      <c r="D5978" s="1373" t="s">
        <v>2472</v>
      </c>
      <c r="E5978" s="1373" t="s">
        <v>511</v>
      </c>
      <c r="F5978" s="1373" t="s">
        <v>21</v>
      </c>
      <c r="G5978" s="1375"/>
      <c r="H5978" s="1375"/>
      <c r="I5978" s="1375"/>
      <c r="J5978" s="1375"/>
      <c r="K5978" s="1375"/>
      <c r="L5978" s="1375"/>
    </row>
    <row r="5979" spans="1:12" ht="21">
      <c r="A5979" s="1372">
        <v>45535</v>
      </c>
      <c r="B5979" s="1373" t="s">
        <v>2397</v>
      </c>
      <c r="C5979" s="1373" t="s">
        <v>2471</v>
      </c>
      <c r="D5979" s="1373" t="s">
        <v>2472</v>
      </c>
      <c r="E5979" s="1373" t="s">
        <v>512</v>
      </c>
      <c r="F5979" s="1373" t="s">
        <v>22</v>
      </c>
      <c r="G5979" s="1375"/>
      <c r="H5979" s="1375"/>
      <c r="I5979" s="1375"/>
      <c r="J5979" s="1375"/>
      <c r="K5979" s="1375"/>
      <c r="L5979" s="1375"/>
    </row>
    <row r="5980" spans="1:12" ht="21">
      <c r="A5980" s="1372">
        <v>45535</v>
      </c>
      <c r="B5980" s="1373" t="s">
        <v>2397</v>
      </c>
      <c r="C5980" s="1373" t="s">
        <v>2471</v>
      </c>
      <c r="D5980" s="1373" t="s">
        <v>2472</v>
      </c>
      <c r="E5980" s="1373" t="s">
        <v>513</v>
      </c>
      <c r="F5980" s="1373" t="s">
        <v>23</v>
      </c>
      <c r="G5980" s="1375"/>
      <c r="H5980" s="1375"/>
      <c r="I5980" s="1375"/>
      <c r="J5980" s="1375"/>
      <c r="K5980" s="1375"/>
      <c r="L5980" s="1375"/>
    </row>
    <row r="5981" spans="1:12" ht="21">
      <c r="A5981" s="1372">
        <v>45535</v>
      </c>
      <c r="B5981" s="1373" t="s">
        <v>2397</v>
      </c>
      <c r="C5981" s="1373" t="s">
        <v>2471</v>
      </c>
      <c r="D5981" s="1373" t="s">
        <v>2472</v>
      </c>
      <c r="E5981" s="1373" t="s">
        <v>514</v>
      </c>
      <c r="F5981" s="1373" t="s">
        <v>24</v>
      </c>
      <c r="G5981" s="1374">
        <v>247922.16</v>
      </c>
      <c r="H5981" s="1374">
        <v>335706.83</v>
      </c>
      <c r="I5981" s="1374">
        <v>625332.9</v>
      </c>
      <c r="J5981" s="1374">
        <v>0</v>
      </c>
      <c r="K5981" s="1374">
        <v>-87784.67</v>
      </c>
      <c r="L5981" s="1374">
        <v>625332.9</v>
      </c>
    </row>
    <row r="5982" spans="1:12" ht="21">
      <c r="A5982" s="1372">
        <v>45535</v>
      </c>
      <c r="B5982" s="1373" t="s">
        <v>2397</v>
      </c>
      <c r="C5982" s="1373" t="s">
        <v>2471</v>
      </c>
      <c r="D5982" s="1373" t="s">
        <v>2472</v>
      </c>
      <c r="E5982" s="1373" t="s">
        <v>515</v>
      </c>
      <c r="F5982" s="1373" t="s">
        <v>25</v>
      </c>
      <c r="G5982" s="1374">
        <v>0</v>
      </c>
      <c r="H5982" s="1374">
        <v>10980</v>
      </c>
      <c r="I5982" s="1374">
        <v>39900</v>
      </c>
      <c r="J5982" s="1374">
        <v>0</v>
      </c>
      <c r="K5982" s="1374">
        <v>-10980</v>
      </c>
      <c r="L5982" s="1374">
        <v>39900</v>
      </c>
    </row>
    <row r="5983" spans="1:12" ht="21">
      <c r="A5983" s="1372">
        <v>45535</v>
      </c>
      <c r="B5983" s="1373" t="s">
        <v>2397</v>
      </c>
      <c r="C5983" s="1373" t="s">
        <v>2471</v>
      </c>
      <c r="D5983" s="1373" t="s">
        <v>2472</v>
      </c>
      <c r="E5983" s="1373" t="s">
        <v>516</v>
      </c>
      <c r="F5983" s="1373" t="s">
        <v>26</v>
      </c>
      <c r="G5983" s="1374">
        <v>72397</v>
      </c>
      <c r="H5983" s="1374">
        <v>142633.51999999999</v>
      </c>
      <c r="I5983" s="1374">
        <v>525982.31999999995</v>
      </c>
      <c r="J5983" s="1374">
        <v>0</v>
      </c>
      <c r="K5983" s="1374">
        <v>-70236.52</v>
      </c>
      <c r="L5983" s="1374">
        <v>525982.31999999995</v>
      </c>
    </row>
    <row r="5984" spans="1:12" ht="21">
      <c r="A5984" s="1372">
        <v>45535</v>
      </c>
      <c r="B5984" s="1373" t="s">
        <v>2397</v>
      </c>
      <c r="C5984" s="1373" t="s">
        <v>2471</v>
      </c>
      <c r="D5984" s="1373" t="s">
        <v>2472</v>
      </c>
      <c r="E5984" s="1373" t="s">
        <v>517</v>
      </c>
      <c r="F5984" s="1373" t="s">
        <v>27</v>
      </c>
      <c r="G5984" s="1374">
        <v>369504.25</v>
      </c>
      <c r="H5984" s="1374">
        <v>215449.43</v>
      </c>
      <c r="I5984" s="1374">
        <v>443365.16</v>
      </c>
      <c r="J5984" s="1374">
        <v>0</v>
      </c>
      <c r="K5984" s="1374">
        <v>154054.82</v>
      </c>
      <c r="L5984" s="1374">
        <v>443365.16</v>
      </c>
    </row>
    <row r="5985" spans="1:12" ht="21">
      <c r="A5985" s="1372">
        <v>45535</v>
      </c>
      <c r="B5985" s="1373" t="s">
        <v>2397</v>
      </c>
      <c r="C5985" s="1373" t="s">
        <v>2471</v>
      </c>
      <c r="D5985" s="1373" t="s">
        <v>2472</v>
      </c>
      <c r="E5985" s="1373" t="s">
        <v>518</v>
      </c>
      <c r="F5985" s="1373" t="s">
        <v>28</v>
      </c>
      <c r="G5985" s="1375"/>
      <c r="H5985" s="1375"/>
      <c r="I5985" s="1375"/>
      <c r="J5985" s="1375"/>
      <c r="K5985" s="1375"/>
      <c r="L5985" s="1375"/>
    </row>
    <row r="5986" spans="1:12" ht="21">
      <c r="A5986" s="1372">
        <v>45535</v>
      </c>
      <c r="B5986" s="1373" t="s">
        <v>2397</v>
      </c>
      <c r="C5986" s="1373" t="s">
        <v>2471</v>
      </c>
      <c r="D5986" s="1373" t="s">
        <v>2472</v>
      </c>
      <c r="E5986" s="1373" t="s">
        <v>519</v>
      </c>
      <c r="F5986" s="1373" t="s">
        <v>29</v>
      </c>
      <c r="G5986" s="1374">
        <v>78700</v>
      </c>
      <c r="H5986" s="1374">
        <v>12455</v>
      </c>
      <c r="I5986" s="1374">
        <v>139600</v>
      </c>
      <c r="J5986" s="1374">
        <v>0</v>
      </c>
      <c r="K5986" s="1374">
        <v>66245</v>
      </c>
      <c r="L5986" s="1374">
        <v>139600</v>
      </c>
    </row>
    <row r="5987" spans="1:12" ht="21">
      <c r="A5987" s="1372">
        <v>45535</v>
      </c>
      <c r="B5987" s="1373" t="s">
        <v>2397</v>
      </c>
      <c r="C5987" s="1373" t="s">
        <v>2471</v>
      </c>
      <c r="D5987" s="1373" t="s">
        <v>2472</v>
      </c>
      <c r="E5987" s="1373" t="s">
        <v>520</v>
      </c>
      <c r="F5987" s="1373" t="s">
        <v>37</v>
      </c>
      <c r="G5987" s="1374">
        <v>51750</v>
      </c>
      <c r="H5987" s="1374">
        <v>51750</v>
      </c>
      <c r="I5987" s="1374">
        <v>0</v>
      </c>
      <c r="J5987" s="1374">
        <v>0</v>
      </c>
      <c r="K5987" s="1374">
        <v>0</v>
      </c>
      <c r="L5987" s="1374">
        <v>0</v>
      </c>
    </row>
    <row r="5988" spans="1:12" ht="21">
      <c r="A5988" s="1372">
        <v>45535</v>
      </c>
      <c r="B5988" s="1373" t="s">
        <v>2397</v>
      </c>
      <c r="C5988" s="1373" t="s">
        <v>2471</v>
      </c>
      <c r="D5988" s="1373" t="s">
        <v>2472</v>
      </c>
      <c r="E5988" s="1373" t="s">
        <v>521</v>
      </c>
      <c r="F5988" s="1373" t="s">
        <v>38</v>
      </c>
      <c r="G5988" s="1375"/>
      <c r="H5988" s="1375"/>
      <c r="I5988" s="1375"/>
      <c r="J5988" s="1375"/>
      <c r="K5988" s="1375"/>
      <c r="L5988" s="1375"/>
    </row>
    <row r="5989" spans="1:12" ht="21">
      <c r="A5989" s="1372">
        <v>45535</v>
      </c>
      <c r="B5989" s="1373" t="s">
        <v>2397</v>
      </c>
      <c r="C5989" s="1373" t="s">
        <v>2471</v>
      </c>
      <c r="D5989" s="1373" t="s">
        <v>2472</v>
      </c>
      <c r="E5989" s="1373" t="s">
        <v>522</v>
      </c>
      <c r="F5989" s="1373" t="s">
        <v>30</v>
      </c>
      <c r="G5989" s="1374">
        <v>14540</v>
      </c>
      <c r="H5989" s="1374">
        <v>17623</v>
      </c>
      <c r="I5989" s="1374">
        <v>32138.5</v>
      </c>
      <c r="J5989" s="1374">
        <v>0</v>
      </c>
      <c r="K5989" s="1374">
        <v>-3083</v>
      </c>
      <c r="L5989" s="1374">
        <v>32138.5</v>
      </c>
    </row>
    <row r="5990" spans="1:12" ht="21">
      <c r="A5990" s="1372">
        <v>45535</v>
      </c>
      <c r="B5990" s="1373" t="s">
        <v>2397</v>
      </c>
      <c r="C5990" s="1373" t="s">
        <v>2471</v>
      </c>
      <c r="D5990" s="1373" t="s">
        <v>2472</v>
      </c>
      <c r="E5990" s="1373" t="s">
        <v>523</v>
      </c>
      <c r="F5990" s="1373" t="s">
        <v>31</v>
      </c>
      <c r="G5990" s="1375"/>
      <c r="H5990" s="1375"/>
      <c r="I5990" s="1375"/>
      <c r="J5990" s="1375"/>
      <c r="K5990" s="1375"/>
      <c r="L5990" s="1375"/>
    </row>
    <row r="5991" spans="1:12" ht="21">
      <c r="A5991" s="1372">
        <v>45535</v>
      </c>
      <c r="B5991" s="1373" t="s">
        <v>2397</v>
      </c>
      <c r="C5991" s="1373" t="s">
        <v>2471</v>
      </c>
      <c r="D5991" s="1373" t="s">
        <v>2472</v>
      </c>
      <c r="E5991" s="1373" t="s">
        <v>524</v>
      </c>
      <c r="F5991" s="1373" t="s">
        <v>32</v>
      </c>
      <c r="G5991" s="1374">
        <v>27610</v>
      </c>
      <c r="H5991" s="1374">
        <v>27610</v>
      </c>
      <c r="I5991" s="1374">
        <v>0</v>
      </c>
      <c r="J5991" s="1374">
        <v>0</v>
      </c>
      <c r="K5991" s="1374">
        <v>0</v>
      </c>
      <c r="L5991" s="1374">
        <v>0</v>
      </c>
    </row>
    <row r="5992" spans="1:12" ht="21">
      <c r="A5992" s="1372">
        <v>45535</v>
      </c>
      <c r="B5992" s="1373" t="s">
        <v>2397</v>
      </c>
      <c r="C5992" s="1373" t="s">
        <v>2471</v>
      </c>
      <c r="D5992" s="1373" t="s">
        <v>2472</v>
      </c>
      <c r="E5992" s="1373" t="s">
        <v>525</v>
      </c>
      <c r="F5992" s="1373" t="s">
        <v>33</v>
      </c>
      <c r="G5992" s="1374">
        <v>29666</v>
      </c>
      <c r="H5992" s="1374">
        <v>30122</v>
      </c>
      <c r="I5992" s="1374">
        <v>5961</v>
      </c>
      <c r="J5992" s="1374">
        <v>0</v>
      </c>
      <c r="K5992" s="1374">
        <v>-456</v>
      </c>
      <c r="L5992" s="1374">
        <v>5961</v>
      </c>
    </row>
    <row r="5993" spans="1:12" ht="21">
      <c r="A5993" s="1372">
        <v>45535</v>
      </c>
      <c r="B5993" s="1373" t="s">
        <v>2397</v>
      </c>
      <c r="C5993" s="1373" t="s">
        <v>2471</v>
      </c>
      <c r="D5993" s="1373" t="s">
        <v>2472</v>
      </c>
      <c r="E5993" s="1373" t="s">
        <v>526</v>
      </c>
      <c r="F5993" s="1373" t="s">
        <v>34</v>
      </c>
      <c r="G5993" s="1375"/>
      <c r="H5993" s="1375"/>
      <c r="I5993" s="1375"/>
      <c r="J5993" s="1375"/>
      <c r="K5993" s="1375"/>
      <c r="L5993" s="1375"/>
    </row>
    <row r="5994" spans="1:12" ht="21">
      <c r="A5994" s="1372">
        <v>45535</v>
      </c>
      <c r="B5994" s="1373" t="s">
        <v>2397</v>
      </c>
      <c r="C5994" s="1373" t="s">
        <v>2471</v>
      </c>
      <c r="D5994" s="1373" t="s">
        <v>2472</v>
      </c>
      <c r="E5994" s="1373" t="s">
        <v>527</v>
      </c>
      <c r="F5994" s="1373" t="s">
        <v>35</v>
      </c>
      <c r="G5994" s="1374">
        <v>0</v>
      </c>
      <c r="H5994" s="1374">
        <v>11600</v>
      </c>
      <c r="I5994" s="1374">
        <v>95650</v>
      </c>
      <c r="J5994" s="1374">
        <v>0</v>
      </c>
      <c r="K5994" s="1374">
        <v>-11600</v>
      </c>
      <c r="L5994" s="1374">
        <v>95650</v>
      </c>
    </row>
    <row r="5995" spans="1:12" ht="21">
      <c r="A5995" s="1372">
        <v>45535</v>
      </c>
      <c r="B5995" s="1373" t="s">
        <v>2397</v>
      </c>
      <c r="C5995" s="1373" t="s">
        <v>2471</v>
      </c>
      <c r="D5995" s="1373" t="s">
        <v>2472</v>
      </c>
      <c r="E5995" s="1373" t="s">
        <v>528</v>
      </c>
      <c r="F5995" s="1373" t="s">
        <v>36</v>
      </c>
      <c r="G5995" s="1374">
        <v>37847</v>
      </c>
      <c r="H5995" s="1374">
        <v>55457.1</v>
      </c>
      <c r="I5995" s="1374">
        <v>89373.6</v>
      </c>
      <c r="J5995" s="1374">
        <v>0</v>
      </c>
      <c r="K5995" s="1374">
        <v>-17610.099999999999</v>
      </c>
      <c r="L5995" s="1374">
        <v>89373.6</v>
      </c>
    </row>
    <row r="5996" spans="1:12" ht="21">
      <c r="A5996" s="1372">
        <v>45535</v>
      </c>
      <c r="B5996" s="1373" t="s">
        <v>2397</v>
      </c>
      <c r="C5996" s="1373" t="s">
        <v>2471</v>
      </c>
      <c r="D5996" s="1373" t="s">
        <v>2472</v>
      </c>
      <c r="E5996" s="1373" t="s">
        <v>529</v>
      </c>
      <c r="F5996" s="1373" t="s">
        <v>39</v>
      </c>
      <c r="G5996" s="1374">
        <v>19008</v>
      </c>
      <c r="H5996" s="1374">
        <v>19008</v>
      </c>
      <c r="I5996" s="1374">
        <v>0</v>
      </c>
      <c r="J5996" s="1374">
        <v>0</v>
      </c>
      <c r="K5996" s="1374">
        <v>0</v>
      </c>
      <c r="L5996" s="1374">
        <v>0</v>
      </c>
    </row>
    <row r="5997" spans="1:12" ht="21">
      <c r="A5997" s="1372">
        <v>45535</v>
      </c>
      <c r="B5997" s="1373" t="s">
        <v>2397</v>
      </c>
      <c r="C5997" s="1373" t="s">
        <v>2471</v>
      </c>
      <c r="D5997" s="1373" t="s">
        <v>2472</v>
      </c>
      <c r="E5997" s="1373" t="s">
        <v>530</v>
      </c>
      <c r="F5997" s="1373" t="s">
        <v>40</v>
      </c>
      <c r="G5997" s="1375"/>
      <c r="H5997" s="1375"/>
      <c r="I5997" s="1375"/>
      <c r="J5997" s="1375"/>
      <c r="K5997" s="1375"/>
      <c r="L5997" s="1375"/>
    </row>
    <row r="5998" spans="1:12" ht="21">
      <c r="A5998" s="1372">
        <v>45535</v>
      </c>
      <c r="B5998" s="1373" t="s">
        <v>2397</v>
      </c>
      <c r="C5998" s="1373" t="s">
        <v>2471</v>
      </c>
      <c r="D5998" s="1373" t="s">
        <v>2472</v>
      </c>
      <c r="E5998" s="1373" t="s">
        <v>531</v>
      </c>
      <c r="F5998" s="1373" t="s">
        <v>41</v>
      </c>
      <c r="G5998" s="1374">
        <v>0</v>
      </c>
      <c r="H5998" s="1374">
        <v>7951.97</v>
      </c>
      <c r="I5998" s="1374">
        <v>31807.91</v>
      </c>
      <c r="J5998" s="1374">
        <v>0</v>
      </c>
      <c r="K5998" s="1374">
        <v>-7951.97</v>
      </c>
      <c r="L5998" s="1374">
        <v>31807.91</v>
      </c>
    </row>
    <row r="5999" spans="1:12" ht="21">
      <c r="A5999" s="1372">
        <v>45535</v>
      </c>
      <c r="B5999" s="1373" t="s">
        <v>2397</v>
      </c>
      <c r="C5999" s="1373" t="s">
        <v>2471</v>
      </c>
      <c r="D5999" s="1373" t="s">
        <v>2472</v>
      </c>
      <c r="E5999" s="1373" t="s">
        <v>532</v>
      </c>
      <c r="F5999" s="1373" t="s">
        <v>42</v>
      </c>
      <c r="G5999" s="1375"/>
      <c r="H5999" s="1375"/>
      <c r="I5999" s="1375"/>
      <c r="J5999" s="1375"/>
      <c r="K5999" s="1375"/>
      <c r="L5999" s="1375"/>
    </row>
    <row r="6000" spans="1:12" ht="21">
      <c r="A6000" s="1372">
        <v>45535</v>
      </c>
      <c r="B6000" s="1373" t="s">
        <v>2397</v>
      </c>
      <c r="C6000" s="1373" t="s">
        <v>2471</v>
      </c>
      <c r="D6000" s="1373" t="s">
        <v>2472</v>
      </c>
      <c r="E6000" s="1373" t="s">
        <v>533</v>
      </c>
      <c r="F6000" s="1373" t="s">
        <v>43</v>
      </c>
      <c r="G6000" s="1375"/>
      <c r="H6000" s="1375"/>
      <c r="I6000" s="1375"/>
      <c r="J6000" s="1375"/>
      <c r="K6000" s="1375"/>
      <c r="L6000" s="1375"/>
    </row>
    <row r="6001" spans="1:12" ht="21">
      <c r="A6001" s="1372">
        <v>45535</v>
      </c>
      <c r="B6001" s="1373" t="s">
        <v>2397</v>
      </c>
      <c r="C6001" s="1373" t="s">
        <v>2471</v>
      </c>
      <c r="D6001" s="1373" t="s">
        <v>2472</v>
      </c>
      <c r="E6001" s="1373" t="s">
        <v>534</v>
      </c>
      <c r="F6001" s="1373" t="s">
        <v>44</v>
      </c>
      <c r="G6001" s="1375"/>
      <c r="H6001" s="1375"/>
      <c r="I6001" s="1375"/>
      <c r="J6001" s="1375"/>
      <c r="K6001" s="1375"/>
      <c r="L6001" s="1375"/>
    </row>
    <row r="6002" spans="1:12" ht="21">
      <c r="A6002" s="1372">
        <v>45535</v>
      </c>
      <c r="B6002" s="1373" t="s">
        <v>2397</v>
      </c>
      <c r="C6002" s="1373" t="s">
        <v>2471</v>
      </c>
      <c r="D6002" s="1373" t="s">
        <v>2472</v>
      </c>
      <c r="E6002" s="1373" t="s">
        <v>1909</v>
      </c>
      <c r="F6002" s="1373" t="s">
        <v>1910</v>
      </c>
      <c r="G6002" s="1375"/>
      <c r="H6002" s="1375"/>
      <c r="I6002" s="1375"/>
      <c r="J6002" s="1375"/>
      <c r="K6002" s="1375"/>
      <c r="L6002" s="1375"/>
    </row>
    <row r="6003" spans="1:12" ht="21">
      <c r="A6003" s="1372">
        <v>45535</v>
      </c>
      <c r="B6003" s="1373" t="s">
        <v>2397</v>
      </c>
      <c r="C6003" s="1373" t="s">
        <v>2471</v>
      </c>
      <c r="D6003" s="1373" t="s">
        <v>2472</v>
      </c>
      <c r="E6003" s="1373" t="s">
        <v>535</v>
      </c>
      <c r="F6003" s="1373" t="s">
        <v>45</v>
      </c>
      <c r="G6003" s="1375"/>
      <c r="H6003" s="1375"/>
      <c r="I6003" s="1375"/>
      <c r="J6003" s="1375"/>
      <c r="K6003" s="1375"/>
      <c r="L6003" s="1375"/>
    </row>
    <row r="6004" spans="1:12" ht="21">
      <c r="A6004" s="1372">
        <v>45535</v>
      </c>
      <c r="B6004" s="1373" t="s">
        <v>2397</v>
      </c>
      <c r="C6004" s="1373" t="s">
        <v>2471</v>
      </c>
      <c r="D6004" s="1373" t="s">
        <v>2472</v>
      </c>
      <c r="E6004" s="1373" t="s">
        <v>536</v>
      </c>
      <c r="F6004" s="1373" t="s">
        <v>46</v>
      </c>
      <c r="G6004" s="1375"/>
      <c r="H6004" s="1375"/>
      <c r="I6004" s="1375"/>
      <c r="J6004" s="1375"/>
      <c r="K6004" s="1375"/>
      <c r="L6004" s="1375"/>
    </row>
    <row r="6005" spans="1:12" ht="21">
      <c r="A6005" s="1372">
        <v>45535</v>
      </c>
      <c r="B6005" s="1373" t="s">
        <v>2397</v>
      </c>
      <c r="C6005" s="1373" t="s">
        <v>2471</v>
      </c>
      <c r="D6005" s="1373" t="s">
        <v>2472</v>
      </c>
      <c r="E6005" s="1373" t="s">
        <v>1911</v>
      </c>
      <c r="F6005" s="1373" t="s">
        <v>47</v>
      </c>
      <c r="G6005" s="1375"/>
      <c r="H6005" s="1375"/>
      <c r="I6005" s="1375"/>
      <c r="J6005" s="1375"/>
      <c r="K6005" s="1375"/>
      <c r="L6005" s="1375"/>
    </row>
    <row r="6006" spans="1:12" ht="21">
      <c r="A6006" s="1372">
        <v>45535</v>
      </c>
      <c r="B6006" s="1373" t="s">
        <v>2397</v>
      </c>
      <c r="C6006" s="1373" t="s">
        <v>2471</v>
      </c>
      <c r="D6006" s="1373" t="s">
        <v>2472</v>
      </c>
      <c r="E6006" s="1373" t="s">
        <v>537</v>
      </c>
      <c r="F6006" s="1373" t="s">
        <v>48</v>
      </c>
      <c r="G6006" s="1374">
        <v>0</v>
      </c>
      <c r="H6006" s="1374">
        <v>0</v>
      </c>
      <c r="I6006" s="1374">
        <v>410000</v>
      </c>
      <c r="J6006" s="1374">
        <v>0</v>
      </c>
      <c r="K6006" s="1374">
        <v>0</v>
      </c>
      <c r="L6006" s="1374">
        <v>410000</v>
      </c>
    </row>
    <row r="6007" spans="1:12" ht="21">
      <c r="A6007" s="1372">
        <v>45535</v>
      </c>
      <c r="B6007" s="1373" t="s">
        <v>2397</v>
      </c>
      <c r="C6007" s="1373" t="s">
        <v>2471</v>
      </c>
      <c r="D6007" s="1373" t="s">
        <v>2472</v>
      </c>
      <c r="E6007" s="1373" t="s">
        <v>538</v>
      </c>
      <c r="F6007" s="1373" t="s">
        <v>49</v>
      </c>
      <c r="G6007" s="1375"/>
      <c r="H6007" s="1375"/>
      <c r="I6007" s="1375"/>
      <c r="J6007" s="1375"/>
      <c r="K6007" s="1375"/>
      <c r="L6007" s="1375"/>
    </row>
    <row r="6008" spans="1:12" ht="21">
      <c r="A6008" s="1372">
        <v>45535</v>
      </c>
      <c r="B6008" s="1373" t="s">
        <v>2397</v>
      </c>
      <c r="C6008" s="1373" t="s">
        <v>2471</v>
      </c>
      <c r="D6008" s="1373" t="s">
        <v>2472</v>
      </c>
      <c r="E6008" s="1373" t="s">
        <v>539</v>
      </c>
      <c r="F6008" s="1373" t="s">
        <v>50</v>
      </c>
      <c r="G6008" s="1374">
        <v>0</v>
      </c>
      <c r="H6008" s="1374">
        <v>1366.67</v>
      </c>
      <c r="I6008" s="1374">
        <v>0</v>
      </c>
      <c r="J6008" s="1374">
        <v>334833.37</v>
      </c>
      <c r="K6008" s="1374">
        <v>-1366.67</v>
      </c>
      <c r="L6008" s="1374">
        <v>-334833.37</v>
      </c>
    </row>
    <row r="6009" spans="1:12" ht="21">
      <c r="A6009" s="1372">
        <v>45535</v>
      </c>
      <c r="B6009" s="1373" t="s">
        <v>2397</v>
      </c>
      <c r="C6009" s="1373" t="s">
        <v>2471</v>
      </c>
      <c r="D6009" s="1373" t="s">
        <v>2472</v>
      </c>
      <c r="E6009" s="1373" t="s">
        <v>540</v>
      </c>
      <c r="F6009" s="1373" t="s">
        <v>51</v>
      </c>
      <c r="G6009" s="1374">
        <v>0</v>
      </c>
      <c r="H6009" s="1374">
        <v>0</v>
      </c>
      <c r="I6009" s="1374">
        <v>5075310</v>
      </c>
      <c r="J6009" s="1374">
        <v>0</v>
      </c>
      <c r="K6009" s="1374">
        <v>0</v>
      </c>
      <c r="L6009" s="1374">
        <v>5075310</v>
      </c>
    </row>
    <row r="6010" spans="1:12" ht="21">
      <c r="A6010" s="1372">
        <v>45535</v>
      </c>
      <c r="B6010" s="1373" t="s">
        <v>2397</v>
      </c>
      <c r="C6010" s="1373" t="s">
        <v>2471</v>
      </c>
      <c r="D6010" s="1373" t="s">
        <v>2472</v>
      </c>
      <c r="E6010" s="1373" t="s">
        <v>541</v>
      </c>
      <c r="F6010" s="1373" t="s">
        <v>52</v>
      </c>
      <c r="G6010" s="1375"/>
      <c r="H6010" s="1375"/>
      <c r="I6010" s="1375"/>
      <c r="J6010" s="1375"/>
      <c r="K6010" s="1375"/>
      <c r="L6010" s="1375"/>
    </row>
    <row r="6011" spans="1:12" ht="21">
      <c r="A6011" s="1372">
        <v>45535</v>
      </c>
      <c r="B6011" s="1373" t="s">
        <v>2397</v>
      </c>
      <c r="C6011" s="1373" t="s">
        <v>2471</v>
      </c>
      <c r="D6011" s="1373" t="s">
        <v>2472</v>
      </c>
      <c r="E6011" s="1373" t="s">
        <v>542</v>
      </c>
      <c r="F6011" s="1373" t="s">
        <v>53</v>
      </c>
      <c r="G6011" s="1374">
        <v>0</v>
      </c>
      <c r="H6011" s="1374">
        <v>16733.7</v>
      </c>
      <c r="I6011" s="1374">
        <v>0</v>
      </c>
      <c r="J6011" s="1374">
        <v>2950831.6</v>
      </c>
      <c r="K6011" s="1374">
        <v>-16733.7</v>
      </c>
      <c r="L6011" s="1374">
        <v>-2950831.6</v>
      </c>
    </row>
    <row r="6012" spans="1:12" ht="21">
      <c r="A6012" s="1372">
        <v>45535</v>
      </c>
      <c r="B6012" s="1373" t="s">
        <v>2397</v>
      </c>
      <c r="C6012" s="1373" t="s">
        <v>2471</v>
      </c>
      <c r="D6012" s="1373" t="s">
        <v>2472</v>
      </c>
      <c r="E6012" s="1373" t="s">
        <v>543</v>
      </c>
      <c r="F6012" s="1373" t="s">
        <v>54</v>
      </c>
      <c r="G6012" s="1375"/>
      <c r="H6012" s="1375"/>
      <c r="I6012" s="1375"/>
      <c r="J6012" s="1375"/>
      <c r="K6012" s="1375"/>
      <c r="L6012" s="1375"/>
    </row>
    <row r="6013" spans="1:12" ht="21">
      <c r="A6013" s="1372">
        <v>45535</v>
      </c>
      <c r="B6013" s="1373" t="s">
        <v>2397</v>
      </c>
      <c r="C6013" s="1373" t="s">
        <v>2471</v>
      </c>
      <c r="D6013" s="1373" t="s">
        <v>2472</v>
      </c>
      <c r="E6013" s="1373" t="s">
        <v>544</v>
      </c>
      <c r="F6013" s="1373" t="s">
        <v>55</v>
      </c>
      <c r="G6013" s="1375"/>
      <c r="H6013" s="1375"/>
      <c r="I6013" s="1375"/>
      <c r="J6013" s="1375"/>
      <c r="K6013" s="1375"/>
      <c r="L6013" s="1375"/>
    </row>
    <row r="6014" spans="1:12" ht="21">
      <c r="A6014" s="1372">
        <v>45535</v>
      </c>
      <c r="B6014" s="1373" t="s">
        <v>2397</v>
      </c>
      <c r="C6014" s="1373" t="s">
        <v>2471</v>
      </c>
      <c r="D6014" s="1373" t="s">
        <v>2472</v>
      </c>
      <c r="E6014" s="1373" t="s">
        <v>545</v>
      </c>
      <c r="F6014" s="1373" t="s">
        <v>1437</v>
      </c>
      <c r="G6014" s="1375"/>
      <c r="H6014" s="1375"/>
      <c r="I6014" s="1375"/>
      <c r="J6014" s="1375"/>
      <c r="K6014" s="1375"/>
      <c r="L6014" s="1375"/>
    </row>
    <row r="6015" spans="1:12" ht="21">
      <c r="A6015" s="1372">
        <v>45535</v>
      </c>
      <c r="B6015" s="1373" t="s">
        <v>2397</v>
      </c>
      <c r="C6015" s="1373" t="s">
        <v>2471</v>
      </c>
      <c r="D6015" s="1373" t="s">
        <v>2472</v>
      </c>
      <c r="E6015" s="1373" t="s">
        <v>546</v>
      </c>
      <c r="F6015" s="1373" t="s">
        <v>56</v>
      </c>
      <c r="G6015" s="1375"/>
      <c r="H6015" s="1375"/>
      <c r="I6015" s="1375"/>
      <c r="J6015" s="1375"/>
      <c r="K6015" s="1375"/>
      <c r="L6015" s="1375"/>
    </row>
    <row r="6016" spans="1:12" ht="21">
      <c r="A6016" s="1372">
        <v>45535</v>
      </c>
      <c r="B6016" s="1373" t="s">
        <v>2397</v>
      </c>
      <c r="C6016" s="1373" t="s">
        <v>2471</v>
      </c>
      <c r="D6016" s="1373" t="s">
        <v>2472</v>
      </c>
      <c r="E6016" s="1373" t="s">
        <v>547</v>
      </c>
      <c r="F6016" s="1373" t="s">
        <v>57</v>
      </c>
      <c r="G6016" s="1375"/>
      <c r="H6016" s="1375"/>
      <c r="I6016" s="1375"/>
      <c r="J6016" s="1375"/>
      <c r="K6016" s="1375"/>
      <c r="L6016" s="1375"/>
    </row>
    <row r="6017" spans="1:12" ht="21">
      <c r="A6017" s="1372">
        <v>45535</v>
      </c>
      <c r="B6017" s="1373" t="s">
        <v>2397</v>
      </c>
      <c r="C6017" s="1373" t="s">
        <v>2471</v>
      </c>
      <c r="D6017" s="1373" t="s">
        <v>2472</v>
      </c>
      <c r="E6017" s="1373" t="s">
        <v>548</v>
      </c>
      <c r="F6017" s="1373" t="s">
        <v>1438</v>
      </c>
      <c r="G6017" s="1375"/>
      <c r="H6017" s="1375"/>
      <c r="I6017" s="1375"/>
      <c r="J6017" s="1375"/>
      <c r="K6017" s="1375"/>
      <c r="L6017" s="1375"/>
    </row>
    <row r="6018" spans="1:12" ht="21">
      <c r="A6018" s="1372">
        <v>45535</v>
      </c>
      <c r="B6018" s="1373" t="s">
        <v>2397</v>
      </c>
      <c r="C6018" s="1373" t="s">
        <v>2471</v>
      </c>
      <c r="D6018" s="1373" t="s">
        <v>2472</v>
      </c>
      <c r="E6018" s="1373" t="s">
        <v>549</v>
      </c>
      <c r="F6018" s="1373" t="s">
        <v>58</v>
      </c>
      <c r="G6018" s="1374">
        <v>0</v>
      </c>
      <c r="H6018" s="1374">
        <v>0</v>
      </c>
      <c r="I6018" s="1374">
        <v>2300000</v>
      </c>
      <c r="J6018" s="1374">
        <v>0</v>
      </c>
      <c r="K6018" s="1374">
        <v>0</v>
      </c>
      <c r="L6018" s="1374">
        <v>2300000</v>
      </c>
    </row>
    <row r="6019" spans="1:12" ht="21">
      <c r="A6019" s="1372">
        <v>45535</v>
      </c>
      <c r="B6019" s="1373" t="s">
        <v>2397</v>
      </c>
      <c r="C6019" s="1373" t="s">
        <v>2471</v>
      </c>
      <c r="D6019" s="1373" t="s">
        <v>2472</v>
      </c>
      <c r="E6019" s="1373" t="s">
        <v>550</v>
      </c>
      <c r="F6019" s="1373" t="s">
        <v>59</v>
      </c>
      <c r="G6019" s="1375"/>
      <c r="H6019" s="1375"/>
      <c r="I6019" s="1375"/>
      <c r="J6019" s="1375"/>
      <c r="K6019" s="1375"/>
      <c r="L6019" s="1375"/>
    </row>
    <row r="6020" spans="1:12" ht="21">
      <c r="A6020" s="1372">
        <v>45535</v>
      </c>
      <c r="B6020" s="1373" t="s">
        <v>2397</v>
      </c>
      <c r="C6020" s="1373" t="s">
        <v>2471</v>
      </c>
      <c r="D6020" s="1373" t="s">
        <v>2472</v>
      </c>
      <c r="E6020" s="1373" t="s">
        <v>551</v>
      </c>
      <c r="F6020" s="1373" t="s">
        <v>60</v>
      </c>
      <c r="G6020" s="1375"/>
      <c r="H6020" s="1375"/>
      <c r="I6020" s="1375"/>
      <c r="J6020" s="1375"/>
      <c r="K6020" s="1375"/>
      <c r="L6020" s="1375"/>
    </row>
    <row r="6021" spans="1:12" ht="21">
      <c r="A6021" s="1372">
        <v>45535</v>
      </c>
      <c r="B6021" s="1373" t="s">
        <v>2397</v>
      </c>
      <c r="C6021" s="1373" t="s">
        <v>2471</v>
      </c>
      <c r="D6021" s="1373" t="s">
        <v>2472</v>
      </c>
      <c r="E6021" s="1373" t="s">
        <v>552</v>
      </c>
      <c r="F6021" s="1373" t="s">
        <v>61</v>
      </c>
      <c r="G6021" s="1375"/>
      <c r="H6021" s="1375"/>
      <c r="I6021" s="1375"/>
      <c r="J6021" s="1375"/>
      <c r="K6021" s="1375"/>
      <c r="L6021" s="1375"/>
    </row>
    <row r="6022" spans="1:12" ht="21">
      <c r="A6022" s="1372">
        <v>45535</v>
      </c>
      <c r="B6022" s="1373" t="s">
        <v>2397</v>
      </c>
      <c r="C6022" s="1373" t="s">
        <v>2471</v>
      </c>
      <c r="D6022" s="1373" t="s">
        <v>2472</v>
      </c>
      <c r="E6022" s="1373" t="s">
        <v>553</v>
      </c>
      <c r="F6022" s="1373" t="s">
        <v>62</v>
      </c>
      <c r="G6022" s="1375"/>
      <c r="H6022" s="1375"/>
      <c r="I6022" s="1375"/>
      <c r="J6022" s="1375"/>
      <c r="K6022" s="1375"/>
      <c r="L6022" s="1375"/>
    </row>
    <row r="6023" spans="1:12" ht="21">
      <c r="A6023" s="1372">
        <v>45535</v>
      </c>
      <c r="B6023" s="1373" t="s">
        <v>2397</v>
      </c>
      <c r="C6023" s="1373" t="s">
        <v>2471</v>
      </c>
      <c r="D6023" s="1373" t="s">
        <v>2472</v>
      </c>
      <c r="E6023" s="1373" t="s">
        <v>554</v>
      </c>
      <c r="F6023" s="1373" t="s">
        <v>63</v>
      </c>
      <c r="G6023" s="1375"/>
      <c r="H6023" s="1375"/>
      <c r="I6023" s="1375"/>
      <c r="J6023" s="1375"/>
      <c r="K6023" s="1375"/>
      <c r="L6023" s="1375"/>
    </row>
    <row r="6024" spans="1:12" ht="21">
      <c r="A6024" s="1372">
        <v>45535</v>
      </c>
      <c r="B6024" s="1373" t="s">
        <v>2397</v>
      </c>
      <c r="C6024" s="1373" t="s">
        <v>2471</v>
      </c>
      <c r="D6024" s="1373" t="s">
        <v>2472</v>
      </c>
      <c r="E6024" s="1373" t="s">
        <v>555</v>
      </c>
      <c r="F6024" s="1373" t="s">
        <v>64</v>
      </c>
      <c r="G6024" s="1375"/>
      <c r="H6024" s="1375"/>
      <c r="I6024" s="1375"/>
      <c r="J6024" s="1375"/>
      <c r="K6024" s="1375"/>
      <c r="L6024" s="1375"/>
    </row>
    <row r="6025" spans="1:12" ht="21">
      <c r="A6025" s="1372">
        <v>45535</v>
      </c>
      <c r="B6025" s="1373" t="s">
        <v>2397</v>
      </c>
      <c r="C6025" s="1373" t="s">
        <v>2471</v>
      </c>
      <c r="D6025" s="1373" t="s">
        <v>2472</v>
      </c>
      <c r="E6025" s="1373" t="s">
        <v>556</v>
      </c>
      <c r="F6025" s="1373" t="s">
        <v>65</v>
      </c>
      <c r="G6025" s="1375"/>
      <c r="H6025" s="1375"/>
      <c r="I6025" s="1375"/>
      <c r="J6025" s="1375"/>
      <c r="K6025" s="1375"/>
      <c r="L6025" s="1375"/>
    </row>
    <row r="6026" spans="1:12" ht="21">
      <c r="A6026" s="1372">
        <v>45535</v>
      </c>
      <c r="B6026" s="1373" t="s">
        <v>2397</v>
      </c>
      <c r="C6026" s="1373" t="s">
        <v>2471</v>
      </c>
      <c r="D6026" s="1373" t="s">
        <v>2472</v>
      </c>
      <c r="E6026" s="1373" t="s">
        <v>557</v>
      </c>
      <c r="F6026" s="1373" t="s">
        <v>66</v>
      </c>
      <c r="G6026" s="1375"/>
      <c r="H6026" s="1375"/>
      <c r="I6026" s="1375"/>
      <c r="J6026" s="1375"/>
      <c r="K6026" s="1375"/>
      <c r="L6026" s="1375"/>
    </row>
    <row r="6027" spans="1:12" ht="21">
      <c r="A6027" s="1372">
        <v>45535</v>
      </c>
      <c r="B6027" s="1373" t="s">
        <v>2397</v>
      </c>
      <c r="C6027" s="1373" t="s">
        <v>2471</v>
      </c>
      <c r="D6027" s="1373" t="s">
        <v>2472</v>
      </c>
      <c r="E6027" s="1373" t="s">
        <v>558</v>
      </c>
      <c r="F6027" s="1373" t="s">
        <v>67</v>
      </c>
      <c r="G6027" s="1375"/>
      <c r="H6027" s="1375"/>
      <c r="I6027" s="1375"/>
      <c r="J6027" s="1375"/>
      <c r="K6027" s="1375"/>
      <c r="L6027" s="1375"/>
    </row>
    <row r="6028" spans="1:12" ht="21">
      <c r="A6028" s="1372">
        <v>45535</v>
      </c>
      <c r="B6028" s="1373" t="s">
        <v>2397</v>
      </c>
      <c r="C6028" s="1373" t="s">
        <v>2471</v>
      </c>
      <c r="D6028" s="1373" t="s">
        <v>2472</v>
      </c>
      <c r="E6028" s="1373" t="s">
        <v>559</v>
      </c>
      <c r="F6028" s="1373" t="s">
        <v>68</v>
      </c>
      <c r="G6028" s="1375"/>
      <c r="H6028" s="1375"/>
      <c r="I6028" s="1375"/>
      <c r="J6028" s="1375"/>
      <c r="K6028" s="1375"/>
      <c r="L6028" s="1375"/>
    </row>
    <row r="6029" spans="1:12" ht="21">
      <c r="A6029" s="1372">
        <v>45535</v>
      </c>
      <c r="B6029" s="1373" t="s">
        <v>2397</v>
      </c>
      <c r="C6029" s="1373" t="s">
        <v>2471</v>
      </c>
      <c r="D6029" s="1373" t="s">
        <v>2472</v>
      </c>
      <c r="E6029" s="1373" t="s">
        <v>560</v>
      </c>
      <c r="F6029" s="1373" t="s">
        <v>69</v>
      </c>
      <c r="G6029" s="1375"/>
      <c r="H6029" s="1375"/>
      <c r="I6029" s="1375"/>
      <c r="J6029" s="1375"/>
      <c r="K6029" s="1375"/>
      <c r="L6029" s="1375"/>
    </row>
    <row r="6030" spans="1:12" ht="21">
      <c r="A6030" s="1372">
        <v>45535</v>
      </c>
      <c r="B6030" s="1373" t="s">
        <v>2397</v>
      </c>
      <c r="C6030" s="1373" t="s">
        <v>2471</v>
      </c>
      <c r="D6030" s="1373" t="s">
        <v>2472</v>
      </c>
      <c r="E6030" s="1373" t="s">
        <v>561</v>
      </c>
      <c r="F6030" s="1373" t="s">
        <v>1439</v>
      </c>
      <c r="G6030" s="1374">
        <v>0</v>
      </c>
      <c r="H6030" s="1374">
        <v>12777.78</v>
      </c>
      <c r="I6030" s="1374">
        <v>0</v>
      </c>
      <c r="J6030" s="1374">
        <v>1888555.32</v>
      </c>
      <c r="K6030" s="1374">
        <v>-12777.78</v>
      </c>
      <c r="L6030" s="1374">
        <v>-1888555.32</v>
      </c>
    </row>
    <row r="6031" spans="1:12" ht="21">
      <c r="A6031" s="1372">
        <v>45535</v>
      </c>
      <c r="B6031" s="1373" t="s">
        <v>2397</v>
      </c>
      <c r="C6031" s="1373" t="s">
        <v>2471</v>
      </c>
      <c r="D6031" s="1373" t="s">
        <v>2472</v>
      </c>
      <c r="E6031" s="1373" t="s">
        <v>562</v>
      </c>
      <c r="F6031" s="1373" t="s">
        <v>1440</v>
      </c>
      <c r="G6031" s="1375"/>
      <c r="H6031" s="1375"/>
      <c r="I6031" s="1375"/>
      <c r="J6031" s="1375"/>
      <c r="K6031" s="1375"/>
      <c r="L6031" s="1375"/>
    </row>
    <row r="6032" spans="1:12" ht="21">
      <c r="A6032" s="1372">
        <v>45535</v>
      </c>
      <c r="B6032" s="1373" t="s">
        <v>2397</v>
      </c>
      <c r="C6032" s="1373" t="s">
        <v>2471</v>
      </c>
      <c r="D6032" s="1373" t="s">
        <v>2472</v>
      </c>
      <c r="E6032" s="1373" t="s">
        <v>563</v>
      </c>
      <c r="F6032" s="1373" t="s">
        <v>1441</v>
      </c>
      <c r="G6032" s="1375"/>
      <c r="H6032" s="1375"/>
      <c r="I6032" s="1375"/>
      <c r="J6032" s="1375"/>
      <c r="K6032" s="1375"/>
      <c r="L6032" s="1375"/>
    </row>
    <row r="6033" spans="1:12" ht="21">
      <c r="A6033" s="1372">
        <v>45535</v>
      </c>
      <c r="B6033" s="1373" t="s">
        <v>2397</v>
      </c>
      <c r="C6033" s="1373" t="s">
        <v>2471</v>
      </c>
      <c r="D6033" s="1373" t="s">
        <v>2472</v>
      </c>
      <c r="E6033" s="1373" t="s">
        <v>564</v>
      </c>
      <c r="F6033" s="1373" t="s">
        <v>1442</v>
      </c>
      <c r="G6033" s="1375"/>
      <c r="H6033" s="1375"/>
      <c r="I6033" s="1375"/>
      <c r="J6033" s="1375"/>
      <c r="K6033" s="1375"/>
      <c r="L6033" s="1375"/>
    </row>
    <row r="6034" spans="1:12" ht="21">
      <c r="A6034" s="1372">
        <v>45535</v>
      </c>
      <c r="B6034" s="1373" t="s">
        <v>2397</v>
      </c>
      <c r="C6034" s="1373" t="s">
        <v>2471</v>
      </c>
      <c r="D6034" s="1373" t="s">
        <v>2472</v>
      </c>
      <c r="E6034" s="1373" t="s">
        <v>565</v>
      </c>
      <c r="F6034" s="1373" t="s">
        <v>1443</v>
      </c>
      <c r="G6034" s="1375"/>
      <c r="H6034" s="1375"/>
      <c r="I6034" s="1375"/>
      <c r="J6034" s="1375"/>
      <c r="K6034" s="1375"/>
      <c r="L6034" s="1375"/>
    </row>
    <row r="6035" spans="1:12" ht="21">
      <c r="A6035" s="1372">
        <v>45535</v>
      </c>
      <c r="B6035" s="1373" t="s">
        <v>2397</v>
      </c>
      <c r="C6035" s="1373" t="s">
        <v>2471</v>
      </c>
      <c r="D6035" s="1373" t="s">
        <v>2472</v>
      </c>
      <c r="E6035" s="1373" t="s">
        <v>566</v>
      </c>
      <c r="F6035" s="1373" t="s">
        <v>1444</v>
      </c>
      <c r="G6035" s="1375"/>
      <c r="H6035" s="1375"/>
      <c r="I6035" s="1375"/>
      <c r="J6035" s="1375"/>
      <c r="K6035" s="1375"/>
      <c r="L6035" s="1375"/>
    </row>
    <row r="6036" spans="1:12" ht="21">
      <c r="A6036" s="1372">
        <v>45535</v>
      </c>
      <c r="B6036" s="1373" t="s">
        <v>2397</v>
      </c>
      <c r="C6036" s="1373" t="s">
        <v>2471</v>
      </c>
      <c r="D6036" s="1373" t="s">
        <v>2472</v>
      </c>
      <c r="E6036" s="1373" t="s">
        <v>567</v>
      </c>
      <c r="F6036" s="1373" t="s">
        <v>70</v>
      </c>
      <c r="G6036" s="1374">
        <v>0</v>
      </c>
      <c r="H6036" s="1374">
        <v>0</v>
      </c>
      <c r="I6036" s="1374">
        <v>4600000</v>
      </c>
      <c r="J6036" s="1374">
        <v>0</v>
      </c>
      <c r="K6036" s="1374">
        <v>0</v>
      </c>
      <c r="L6036" s="1374">
        <v>4600000</v>
      </c>
    </row>
    <row r="6037" spans="1:12" ht="21">
      <c r="A6037" s="1372">
        <v>45535</v>
      </c>
      <c r="B6037" s="1373" t="s">
        <v>2397</v>
      </c>
      <c r="C6037" s="1373" t="s">
        <v>2471</v>
      </c>
      <c r="D6037" s="1373" t="s">
        <v>2472</v>
      </c>
      <c r="E6037" s="1373" t="s">
        <v>568</v>
      </c>
      <c r="F6037" s="1373" t="s">
        <v>71</v>
      </c>
      <c r="G6037" s="1374">
        <v>0</v>
      </c>
      <c r="H6037" s="1374">
        <v>0</v>
      </c>
      <c r="I6037" s="1374">
        <v>5736043.9100000001</v>
      </c>
      <c r="J6037" s="1374">
        <v>0</v>
      </c>
      <c r="K6037" s="1374">
        <v>0</v>
      </c>
      <c r="L6037" s="1374">
        <v>5736043.9100000001</v>
      </c>
    </row>
    <row r="6038" spans="1:12" ht="21">
      <c r="A6038" s="1372">
        <v>45535</v>
      </c>
      <c r="B6038" s="1373" t="s">
        <v>2397</v>
      </c>
      <c r="C6038" s="1373" t="s">
        <v>2471</v>
      </c>
      <c r="D6038" s="1373" t="s">
        <v>2472</v>
      </c>
      <c r="E6038" s="1373" t="s">
        <v>569</v>
      </c>
      <c r="F6038" s="1373" t="s">
        <v>1445</v>
      </c>
      <c r="G6038" s="1375"/>
      <c r="H6038" s="1375"/>
      <c r="I6038" s="1375"/>
      <c r="J6038" s="1375"/>
      <c r="K6038" s="1375"/>
      <c r="L6038" s="1375"/>
    </row>
    <row r="6039" spans="1:12" ht="21">
      <c r="A6039" s="1372">
        <v>45535</v>
      </c>
      <c r="B6039" s="1373" t="s">
        <v>2397</v>
      </c>
      <c r="C6039" s="1373" t="s">
        <v>2471</v>
      </c>
      <c r="D6039" s="1373" t="s">
        <v>2472</v>
      </c>
      <c r="E6039" s="1373" t="s">
        <v>570</v>
      </c>
      <c r="F6039" s="1373" t="s">
        <v>72</v>
      </c>
      <c r="G6039" s="1374">
        <v>0</v>
      </c>
      <c r="H6039" s="1374">
        <v>0</v>
      </c>
      <c r="I6039" s="1374">
        <v>1307884</v>
      </c>
      <c r="J6039" s="1374">
        <v>0</v>
      </c>
      <c r="K6039" s="1374">
        <v>0</v>
      </c>
      <c r="L6039" s="1374">
        <v>1307884</v>
      </c>
    </row>
    <row r="6040" spans="1:12" ht="21">
      <c r="A6040" s="1372">
        <v>45535</v>
      </c>
      <c r="B6040" s="1373" t="s">
        <v>2397</v>
      </c>
      <c r="C6040" s="1373" t="s">
        <v>2471</v>
      </c>
      <c r="D6040" s="1373" t="s">
        <v>2472</v>
      </c>
      <c r="E6040" s="1373" t="s">
        <v>571</v>
      </c>
      <c r="F6040" s="1373" t="s">
        <v>73</v>
      </c>
      <c r="G6040" s="1375"/>
      <c r="H6040" s="1375"/>
      <c r="I6040" s="1375"/>
      <c r="J6040" s="1375"/>
      <c r="K6040" s="1375"/>
      <c r="L6040" s="1375"/>
    </row>
    <row r="6041" spans="1:12" ht="21">
      <c r="A6041" s="1372">
        <v>45535</v>
      </c>
      <c r="B6041" s="1373" t="s">
        <v>2397</v>
      </c>
      <c r="C6041" s="1373" t="s">
        <v>2471</v>
      </c>
      <c r="D6041" s="1373" t="s">
        <v>2472</v>
      </c>
      <c r="E6041" s="1373" t="s">
        <v>572</v>
      </c>
      <c r="F6041" s="1373" t="s">
        <v>74</v>
      </c>
      <c r="G6041" s="1375"/>
      <c r="H6041" s="1375"/>
      <c r="I6041" s="1375"/>
      <c r="J6041" s="1375"/>
      <c r="K6041" s="1375"/>
      <c r="L6041" s="1375"/>
    </row>
    <row r="6042" spans="1:12" ht="21">
      <c r="A6042" s="1372">
        <v>45535</v>
      </c>
      <c r="B6042" s="1373" t="s">
        <v>2397</v>
      </c>
      <c r="C6042" s="1373" t="s">
        <v>2471</v>
      </c>
      <c r="D6042" s="1373" t="s">
        <v>2472</v>
      </c>
      <c r="E6042" s="1373" t="s">
        <v>573</v>
      </c>
      <c r="F6042" s="1373" t="s">
        <v>75</v>
      </c>
      <c r="G6042" s="1375"/>
      <c r="H6042" s="1375"/>
      <c r="I6042" s="1375"/>
      <c r="J6042" s="1375"/>
      <c r="K6042" s="1375"/>
      <c r="L6042" s="1375"/>
    </row>
    <row r="6043" spans="1:12" ht="21">
      <c r="A6043" s="1372">
        <v>45535</v>
      </c>
      <c r="B6043" s="1373" t="s">
        <v>2397</v>
      </c>
      <c r="C6043" s="1373" t="s">
        <v>2471</v>
      </c>
      <c r="D6043" s="1373" t="s">
        <v>2472</v>
      </c>
      <c r="E6043" s="1373" t="s">
        <v>574</v>
      </c>
      <c r="F6043" s="1373" t="s">
        <v>76</v>
      </c>
      <c r="G6043" s="1375"/>
      <c r="H6043" s="1375"/>
      <c r="I6043" s="1375"/>
      <c r="J6043" s="1375"/>
      <c r="K6043" s="1375"/>
      <c r="L6043" s="1375"/>
    </row>
    <row r="6044" spans="1:12" ht="21">
      <c r="A6044" s="1372">
        <v>45535</v>
      </c>
      <c r="B6044" s="1373" t="s">
        <v>2397</v>
      </c>
      <c r="C6044" s="1373" t="s">
        <v>2471</v>
      </c>
      <c r="D6044" s="1373" t="s">
        <v>2472</v>
      </c>
      <c r="E6044" s="1373" t="s">
        <v>575</v>
      </c>
      <c r="F6044" s="1373" t="s">
        <v>77</v>
      </c>
      <c r="G6044" s="1375"/>
      <c r="H6044" s="1375"/>
      <c r="I6044" s="1375"/>
      <c r="J6044" s="1375"/>
      <c r="K6044" s="1375"/>
      <c r="L6044" s="1375"/>
    </row>
    <row r="6045" spans="1:12" ht="21">
      <c r="A6045" s="1372">
        <v>45535</v>
      </c>
      <c r="B6045" s="1373" t="s">
        <v>2397</v>
      </c>
      <c r="C6045" s="1373" t="s">
        <v>2471</v>
      </c>
      <c r="D6045" s="1373" t="s">
        <v>2472</v>
      </c>
      <c r="E6045" s="1373" t="s">
        <v>576</v>
      </c>
      <c r="F6045" s="1373" t="s">
        <v>1446</v>
      </c>
      <c r="G6045" s="1374">
        <v>0</v>
      </c>
      <c r="H6045" s="1374">
        <v>15333.33</v>
      </c>
      <c r="I6045" s="1374">
        <v>0</v>
      </c>
      <c r="J6045" s="1374">
        <v>4247324.0599999996</v>
      </c>
      <c r="K6045" s="1374">
        <v>-15333.33</v>
      </c>
      <c r="L6045" s="1374">
        <v>-4247324.0599999996</v>
      </c>
    </row>
    <row r="6046" spans="1:12" ht="21">
      <c r="A6046" s="1372">
        <v>45535</v>
      </c>
      <c r="B6046" s="1373" t="s">
        <v>2397</v>
      </c>
      <c r="C6046" s="1373" t="s">
        <v>2471</v>
      </c>
      <c r="D6046" s="1373" t="s">
        <v>2472</v>
      </c>
      <c r="E6046" s="1373" t="s">
        <v>577</v>
      </c>
      <c r="F6046" s="1373" t="s">
        <v>78</v>
      </c>
      <c r="G6046" s="1374">
        <v>0</v>
      </c>
      <c r="H6046" s="1374">
        <v>19120.150000000001</v>
      </c>
      <c r="I6046" s="1374">
        <v>0</v>
      </c>
      <c r="J6046" s="1374">
        <v>1561728.4</v>
      </c>
      <c r="K6046" s="1374">
        <v>-19120.150000000001</v>
      </c>
      <c r="L6046" s="1374">
        <v>-1561728.4</v>
      </c>
    </row>
    <row r="6047" spans="1:12" ht="21">
      <c r="A6047" s="1372">
        <v>45535</v>
      </c>
      <c r="B6047" s="1373" t="s">
        <v>2397</v>
      </c>
      <c r="C6047" s="1373" t="s">
        <v>2471</v>
      </c>
      <c r="D6047" s="1373" t="s">
        <v>2472</v>
      </c>
      <c r="E6047" s="1373" t="s">
        <v>578</v>
      </c>
      <c r="F6047" s="1373" t="s">
        <v>1447</v>
      </c>
      <c r="G6047" s="1375"/>
      <c r="H6047" s="1375"/>
      <c r="I6047" s="1375"/>
      <c r="J6047" s="1375"/>
      <c r="K6047" s="1375"/>
      <c r="L6047" s="1375"/>
    </row>
    <row r="6048" spans="1:12" ht="21">
      <c r="A6048" s="1372">
        <v>45535</v>
      </c>
      <c r="B6048" s="1373" t="s">
        <v>2397</v>
      </c>
      <c r="C6048" s="1373" t="s">
        <v>2471</v>
      </c>
      <c r="D6048" s="1373" t="s">
        <v>2472</v>
      </c>
      <c r="E6048" s="1373" t="s">
        <v>579</v>
      </c>
      <c r="F6048" s="1373" t="s">
        <v>1448</v>
      </c>
      <c r="G6048" s="1374">
        <v>0</v>
      </c>
      <c r="H6048" s="1374">
        <v>7266.03</v>
      </c>
      <c r="I6048" s="1374">
        <v>0</v>
      </c>
      <c r="J6048" s="1374">
        <v>672002.61</v>
      </c>
      <c r="K6048" s="1374">
        <v>-7266.03</v>
      </c>
      <c r="L6048" s="1374">
        <v>-672002.61</v>
      </c>
    </row>
    <row r="6049" spans="1:12" ht="21">
      <c r="A6049" s="1372">
        <v>45535</v>
      </c>
      <c r="B6049" s="1373" t="s">
        <v>2397</v>
      </c>
      <c r="C6049" s="1373" t="s">
        <v>2471</v>
      </c>
      <c r="D6049" s="1373" t="s">
        <v>2472</v>
      </c>
      <c r="E6049" s="1373" t="s">
        <v>580</v>
      </c>
      <c r="F6049" s="1373" t="s">
        <v>1449</v>
      </c>
      <c r="G6049" s="1375"/>
      <c r="H6049" s="1375"/>
      <c r="I6049" s="1375"/>
      <c r="J6049" s="1375"/>
      <c r="K6049" s="1375"/>
      <c r="L6049" s="1375"/>
    </row>
    <row r="6050" spans="1:12" ht="21">
      <c r="A6050" s="1372">
        <v>45535</v>
      </c>
      <c r="B6050" s="1373" t="s">
        <v>2397</v>
      </c>
      <c r="C6050" s="1373" t="s">
        <v>2471</v>
      </c>
      <c r="D6050" s="1373" t="s">
        <v>2472</v>
      </c>
      <c r="E6050" s="1373" t="s">
        <v>581</v>
      </c>
      <c r="F6050" s="1373" t="s">
        <v>1809</v>
      </c>
      <c r="G6050" s="1375"/>
      <c r="H6050" s="1375"/>
      <c r="I6050" s="1375"/>
      <c r="J6050" s="1375"/>
      <c r="K6050" s="1375"/>
      <c r="L6050" s="1375"/>
    </row>
    <row r="6051" spans="1:12" ht="21">
      <c r="A6051" s="1372">
        <v>45535</v>
      </c>
      <c r="B6051" s="1373" t="s">
        <v>2397</v>
      </c>
      <c r="C6051" s="1373" t="s">
        <v>2471</v>
      </c>
      <c r="D6051" s="1373" t="s">
        <v>2472</v>
      </c>
      <c r="E6051" s="1373" t="s">
        <v>582</v>
      </c>
      <c r="F6051" s="1373" t="s">
        <v>1810</v>
      </c>
      <c r="G6051" s="1375"/>
      <c r="H6051" s="1375"/>
      <c r="I6051" s="1375"/>
      <c r="J6051" s="1375"/>
      <c r="K6051" s="1375"/>
      <c r="L6051" s="1375"/>
    </row>
    <row r="6052" spans="1:12" ht="21">
      <c r="A6052" s="1372">
        <v>45535</v>
      </c>
      <c r="B6052" s="1373" t="s">
        <v>2397</v>
      </c>
      <c r="C6052" s="1373" t="s">
        <v>2471</v>
      </c>
      <c r="D6052" s="1373" t="s">
        <v>2472</v>
      </c>
      <c r="E6052" s="1373" t="s">
        <v>583</v>
      </c>
      <c r="F6052" s="1373" t="s">
        <v>81</v>
      </c>
      <c r="G6052" s="1375"/>
      <c r="H6052" s="1375"/>
      <c r="I6052" s="1375"/>
      <c r="J6052" s="1375"/>
      <c r="K6052" s="1375"/>
      <c r="L6052" s="1375"/>
    </row>
    <row r="6053" spans="1:12" ht="21">
      <c r="A6053" s="1372">
        <v>45535</v>
      </c>
      <c r="B6053" s="1373" t="s">
        <v>2397</v>
      </c>
      <c r="C6053" s="1373" t="s">
        <v>2471</v>
      </c>
      <c r="D6053" s="1373" t="s">
        <v>2472</v>
      </c>
      <c r="E6053" s="1373" t="s">
        <v>584</v>
      </c>
      <c r="F6053" s="1373" t="s">
        <v>82</v>
      </c>
      <c r="G6053" s="1375"/>
      <c r="H6053" s="1375"/>
      <c r="I6053" s="1375"/>
      <c r="J6053" s="1375"/>
      <c r="K6053" s="1375"/>
      <c r="L6053" s="1375"/>
    </row>
    <row r="6054" spans="1:12" ht="21">
      <c r="A6054" s="1372">
        <v>45535</v>
      </c>
      <c r="B6054" s="1373" t="s">
        <v>2397</v>
      </c>
      <c r="C6054" s="1373" t="s">
        <v>2471</v>
      </c>
      <c r="D6054" s="1373" t="s">
        <v>2472</v>
      </c>
      <c r="E6054" s="1373" t="s">
        <v>585</v>
      </c>
      <c r="F6054" s="1373" t="s">
        <v>1450</v>
      </c>
      <c r="G6054" s="1375"/>
      <c r="H6054" s="1375"/>
      <c r="I6054" s="1375"/>
      <c r="J6054" s="1375"/>
      <c r="K6054" s="1375"/>
      <c r="L6054" s="1375"/>
    </row>
    <row r="6055" spans="1:12" ht="21">
      <c r="A6055" s="1372">
        <v>45535</v>
      </c>
      <c r="B6055" s="1373" t="s">
        <v>2397</v>
      </c>
      <c r="C6055" s="1373" t="s">
        <v>2471</v>
      </c>
      <c r="D6055" s="1373" t="s">
        <v>2472</v>
      </c>
      <c r="E6055" s="1373" t="s">
        <v>586</v>
      </c>
      <c r="F6055" s="1373" t="s">
        <v>1451</v>
      </c>
      <c r="G6055" s="1375"/>
      <c r="H6055" s="1375"/>
      <c r="I6055" s="1375"/>
      <c r="J6055" s="1375"/>
      <c r="K6055" s="1375"/>
      <c r="L6055" s="1375"/>
    </row>
    <row r="6056" spans="1:12" ht="21">
      <c r="A6056" s="1372">
        <v>45535</v>
      </c>
      <c r="B6056" s="1373" t="s">
        <v>2397</v>
      </c>
      <c r="C6056" s="1373" t="s">
        <v>2471</v>
      </c>
      <c r="D6056" s="1373" t="s">
        <v>2472</v>
      </c>
      <c r="E6056" s="1373" t="s">
        <v>587</v>
      </c>
      <c r="F6056" s="1373" t="s">
        <v>83</v>
      </c>
      <c r="G6056" s="1375"/>
      <c r="H6056" s="1375"/>
      <c r="I6056" s="1375"/>
      <c r="J6056" s="1375"/>
      <c r="K6056" s="1375"/>
      <c r="L6056" s="1375"/>
    </row>
    <row r="6057" spans="1:12" ht="21">
      <c r="A6057" s="1372">
        <v>45535</v>
      </c>
      <c r="B6057" s="1373" t="s">
        <v>2397</v>
      </c>
      <c r="C6057" s="1373" t="s">
        <v>2471</v>
      </c>
      <c r="D6057" s="1373" t="s">
        <v>2472</v>
      </c>
      <c r="E6057" s="1373" t="s">
        <v>588</v>
      </c>
      <c r="F6057" s="1373" t="s">
        <v>84</v>
      </c>
      <c r="G6057" s="1375"/>
      <c r="H6057" s="1375"/>
      <c r="I6057" s="1375"/>
      <c r="J6057" s="1375"/>
      <c r="K6057" s="1375"/>
      <c r="L6057" s="1375"/>
    </row>
    <row r="6058" spans="1:12" ht="21">
      <c r="A6058" s="1372">
        <v>45535</v>
      </c>
      <c r="B6058" s="1373" t="s">
        <v>2397</v>
      </c>
      <c r="C6058" s="1373" t="s">
        <v>2471</v>
      </c>
      <c r="D6058" s="1373" t="s">
        <v>2472</v>
      </c>
      <c r="E6058" s="1373" t="s">
        <v>589</v>
      </c>
      <c r="F6058" s="1373" t="s">
        <v>1452</v>
      </c>
      <c r="G6058" s="1375"/>
      <c r="H6058" s="1375"/>
      <c r="I6058" s="1375"/>
      <c r="J6058" s="1375"/>
      <c r="K6058" s="1375"/>
      <c r="L6058" s="1375"/>
    </row>
    <row r="6059" spans="1:12" ht="21">
      <c r="A6059" s="1372">
        <v>45535</v>
      </c>
      <c r="B6059" s="1373" t="s">
        <v>2397</v>
      </c>
      <c r="C6059" s="1373" t="s">
        <v>2471</v>
      </c>
      <c r="D6059" s="1373" t="s">
        <v>2472</v>
      </c>
      <c r="E6059" s="1373" t="s">
        <v>590</v>
      </c>
      <c r="F6059" s="1373" t="s">
        <v>85</v>
      </c>
      <c r="G6059" s="1375"/>
      <c r="H6059" s="1375"/>
      <c r="I6059" s="1375"/>
      <c r="J6059" s="1375"/>
      <c r="K6059" s="1375"/>
      <c r="L6059" s="1375"/>
    </row>
    <row r="6060" spans="1:12" ht="21">
      <c r="A6060" s="1372">
        <v>45535</v>
      </c>
      <c r="B6060" s="1373" t="s">
        <v>2397</v>
      </c>
      <c r="C6060" s="1373" t="s">
        <v>2471</v>
      </c>
      <c r="D6060" s="1373" t="s">
        <v>2472</v>
      </c>
      <c r="E6060" s="1373" t="s">
        <v>591</v>
      </c>
      <c r="F6060" s="1373" t="s">
        <v>86</v>
      </c>
      <c r="G6060" s="1375"/>
      <c r="H6060" s="1375"/>
      <c r="I6060" s="1375"/>
      <c r="J6060" s="1375"/>
      <c r="K6060" s="1375"/>
      <c r="L6060" s="1375"/>
    </row>
    <row r="6061" spans="1:12" ht="21">
      <c r="A6061" s="1372">
        <v>45535</v>
      </c>
      <c r="B6061" s="1373" t="s">
        <v>2397</v>
      </c>
      <c r="C6061" s="1373" t="s">
        <v>2471</v>
      </c>
      <c r="D6061" s="1373" t="s">
        <v>2472</v>
      </c>
      <c r="E6061" s="1373" t="s">
        <v>592</v>
      </c>
      <c r="F6061" s="1373" t="s">
        <v>1453</v>
      </c>
      <c r="G6061" s="1375"/>
      <c r="H6061" s="1375"/>
      <c r="I6061" s="1375"/>
      <c r="J6061" s="1375"/>
      <c r="K6061" s="1375"/>
      <c r="L6061" s="1375"/>
    </row>
    <row r="6062" spans="1:12" ht="21">
      <c r="A6062" s="1372">
        <v>45535</v>
      </c>
      <c r="B6062" s="1373" t="s">
        <v>2397</v>
      </c>
      <c r="C6062" s="1373" t="s">
        <v>2471</v>
      </c>
      <c r="D6062" s="1373" t="s">
        <v>2472</v>
      </c>
      <c r="E6062" s="1373" t="s">
        <v>593</v>
      </c>
      <c r="F6062" s="1373" t="s">
        <v>87</v>
      </c>
      <c r="G6062" s="1375"/>
      <c r="H6062" s="1375"/>
      <c r="I6062" s="1375"/>
      <c r="J6062" s="1375"/>
      <c r="K6062" s="1375"/>
      <c r="L6062" s="1375"/>
    </row>
    <row r="6063" spans="1:12" ht="21">
      <c r="A6063" s="1372">
        <v>45535</v>
      </c>
      <c r="B6063" s="1373" t="s">
        <v>2397</v>
      </c>
      <c r="C6063" s="1373" t="s">
        <v>2471</v>
      </c>
      <c r="D6063" s="1373" t="s">
        <v>2472</v>
      </c>
      <c r="E6063" s="1373" t="s">
        <v>594</v>
      </c>
      <c r="F6063" s="1373" t="s">
        <v>88</v>
      </c>
      <c r="G6063" s="1375"/>
      <c r="H6063" s="1375"/>
      <c r="I6063" s="1375"/>
      <c r="J6063" s="1375"/>
      <c r="K6063" s="1375"/>
      <c r="L6063" s="1375"/>
    </row>
    <row r="6064" spans="1:12" ht="21">
      <c r="A6064" s="1372">
        <v>45535</v>
      </c>
      <c r="B6064" s="1373" t="s">
        <v>2397</v>
      </c>
      <c r="C6064" s="1373" t="s">
        <v>2471</v>
      </c>
      <c r="D6064" s="1373" t="s">
        <v>2472</v>
      </c>
      <c r="E6064" s="1373" t="s">
        <v>595</v>
      </c>
      <c r="F6064" s="1373" t="s">
        <v>1454</v>
      </c>
      <c r="G6064" s="1375"/>
      <c r="H6064" s="1375"/>
      <c r="I6064" s="1375"/>
      <c r="J6064" s="1375"/>
      <c r="K6064" s="1375"/>
      <c r="L6064" s="1375"/>
    </row>
    <row r="6065" spans="1:12" ht="21">
      <c r="A6065" s="1372">
        <v>45535</v>
      </c>
      <c r="B6065" s="1373" t="s">
        <v>2397</v>
      </c>
      <c r="C6065" s="1373" t="s">
        <v>2471</v>
      </c>
      <c r="D6065" s="1373" t="s">
        <v>2472</v>
      </c>
      <c r="E6065" s="1373" t="s">
        <v>596</v>
      </c>
      <c r="F6065" s="1373" t="s">
        <v>89</v>
      </c>
      <c r="G6065" s="1375"/>
      <c r="H6065" s="1375"/>
      <c r="I6065" s="1375"/>
      <c r="J6065" s="1375"/>
      <c r="K6065" s="1375"/>
      <c r="L6065" s="1375"/>
    </row>
    <row r="6066" spans="1:12" ht="21">
      <c r="A6066" s="1372">
        <v>45535</v>
      </c>
      <c r="B6066" s="1373" t="s">
        <v>2397</v>
      </c>
      <c r="C6066" s="1373" t="s">
        <v>2471</v>
      </c>
      <c r="D6066" s="1373" t="s">
        <v>2472</v>
      </c>
      <c r="E6066" s="1373" t="s">
        <v>597</v>
      </c>
      <c r="F6066" s="1373" t="s">
        <v>90</v>
      </c>
      <c r="G6066" s="1375"/>
      <c r="H6066" s="1375"/>
      <c r="I6066" s="1375"/>
      <c r="J6066" s="1375"/>
      <c r="K6066" s="1375"/>
      <c r="L6066" s="1375"/>
    </row>
    <row r="6067" spans="1:12" ht="21">
      <c r="A6067" s="1372">
        <v>45535</v>
      </c>
      <c r="B6067" s="1373" t="s">
        <v>2397</v>
      </c>
      <c r="C6067" s="1373" t="s">
        <v>2471</v>
      </c>
      <c r="D6067" s="1373" t="s">
        <v>2472</v>
      </c>
      <c r="E6067" s="1373" t="s">
        <v>598</v>
      </c>
      <c r="F6067" s="1373" t="s">
        <v>1455</v>
      </c>
      <c r="G6067" s="1375"/>
      <c r="H6067" s="1375"/>
      <c r="I6067" s="1375"/>
      <c r="J6067" s="1375"/>
      <c r="K6067" s="1375"/>
      <c r="L6067" s="1375"/>
    </row>
    <row r="6068" spans="1:12" ht="21">
      <c r="A6068" s="1372">
        <v>45535</v>
      </c>
      <c r="B6068" s="1373" t="s">
        <v>2397</v>
      </c>
      <c r="C6068" s="1373" t="s">
        <v>2471</v>
      </c>
      <c r="D6068" s="1373" t="s">
        <v>2472</v>
      </c>
      <c r="E6068" s="1373" t="s">
        <v>599</v>
      </c>
      <c r="F6068" s="1373" t="s">
        <v>91</v>
      </c>
      <c r="G6068" s="1375"/>
      <c r="H6068" s="1375"/>
      <c r="I6068" s="1375"/>
      <c r="J6068" s="1375"/>
      <c r="K6068" s="1375"/>
      <c r="L6068" s="1375"/>
    </row>
    <row r="6069" spans="1:12" ht="21">
      <c r="A6069" s="1372">
        <v>45535</v>
      </c>
      <c r="B6069" s="1373" t="s">
        <v>2397</v>
      </c>
      <c r="C6069" s="1373" t="s">
        <v>2471</v>
      </c>
      <c r="D6069" s="1373" t="s">
        <v>2472</v>
      </c>
      <c r="E6069" s="1373" t="s">
        <v>600</v>
      </c>
      <c r="F6069" s="1373" t="s">
        <v>92</v>
      </c>
      <c r="G6069" s="1375"/>
      <c r="H6069" s="1375"/>
      <c r="I6069" s="1375"/>
      <c r="J6069" s="1375"/>
      <c r="K6069" s="1375"/>
      <c r="L6069" s="1375"/>
    </row>
    <row r="6070" spans="1:12" ht="21">
      <c r="A6070" s="1372">
        <v>45535</v>
      </c>
      <c r="B6070" s="1373" t="s">
        <v>2397</v>
      </c>
      <c r="C6070" s="1373" t="s">
        <v>2471</v>
      </c>
      <c r="D6070" s="1373" t="s">
        <v>2472</v>
      </c>
      <c r="E6070" s="1373" t="s">
        <v>601</v>
      </c>
      <c r="F6070" s="1373" t="s">
        <v>1456</v>
      </c>
      <c r="G6070" s="1375"/>
      <c r="H6070" s="1375"/>
      <c r="I6070" s="1375"/>
      <c r="J6070" s="1375"/>
      <c r="K6070" s="1375"/>
      <c r="L6070" s="1375"/>
    </row>
    <row r="6071" spans="1:12" ht="21">
      <c r="A6071" s="1372">
        <v>45535</v>
      </c>
      <c r="B6071" s="1373" t="s">
        <v>2397</v>
      </c>
      <c r="C6071" s="1373" t="s">
        <v>2471</v>
      </c>
      <c r="D6071" s="1373" t="s">
        <v>2472</v>
      </c>
      <c r="E6071" s="1373" t="s">
        <v>1912</v>
      </c>
      <c r="F6071" s="1373" t="s">
        <v>1913</v>
      </c>
      <c r="G6071" s="1375"/>
      <c r="H6071" s="1375"/>
      <c r="I6071" s="1375"/>
      <c r="J6071" s="1375"/>
      <c r="K6071" s="1375"/>
      <c r="L6071" s="1375"/>
    </row>
    <row r="6072" spans="1:12" ht="21">
      <c r="A6072" s="1372">
        <v>45535</v>
      </c>
      <c r="B6072" s="1373" t="s">
        <v>2397</v>
      </c>
      <c r="C6072" s="1373" t="s">
        <v>2471</v>
      </c>
      <c r="D6072" s="1373" t="s">
        <v>2472</v>
      </c>
      <c r="E6072" s="1373" t="s">
        <v>1914</v>
      </c>
      <c r="F6072" s="1373" t="s">
        <v>1915</v>
      </c>
      <c r="G6072" s="1375"/>
      <c r="H6072" s="1375"/>
      <c r="I6072" s="1375"/>
      <c r="J6072" s="1375"/>
      <c r="K6072" s="1375"/>
      <c r="L6072" s="1375"/>
    </row>
    <row r="6073" spans="1:12" ht="21">
      <c r="A6073" s="1372">
        <v>45535</v>
      </c>
      <c r="B6073" s="1373" t="s">
        <v>2397</v>
      </c>
      <c r="C6073" s="1373" t="s">
        <v>2471</v>
      </c>
      <c r="D6073" s="1373" t="s">
        <v>2472</v>
      </c>
      <c r="E6073" s="1373" t="s">
        <v>1916</v>
      </c>
      <c r="F6073" s="1373" t="s">
        <v>1917</v>
      </c>
      <c r="G6073" s="1375"/>
      <c r="H6073" s="1375"/>
      <c r="I6073" s="1375"/>
      <c r="J6073" s="1375"/>
      <c r="K6073" s="1375"/>
      <c r="L6073" s="1375"/>
    </row>
    <row r="6074" spans="1:12" ht="21">
      <c r="A6074" s="1372">
        <v>45535</v>
      </c>
      <c r="B6074" s="1373" t="s">
        <v>2397</v>
      </c>
      <c r="C6074" s="1373" t="s">
        <v>2471</v>
      </c>
      <c r="D6074" s="1373" t="s">
        <v>2472</v>
      </c>
      <c r="E6074" s="1373" t="s">
        <v>602</v>
      </c>
      <c r="F6074" s="1373" t="s">
        <v>93</v>
      </c>
      <c r="G6074" s="1375"/>
      <c r="H6074" s="1375"/>
      <c r="I6074" s="1375"/>
      <c r="J6074" s="1375"/>
      <c r="K6074" s="1375"/>
      <c r="L6074" s="1375"/>
    </row>
    <row r="6075" spans="1:12" ht="21">
      <c r="A6075" s="1372">
        <v>45535</v>
      </c>
      <c r="B6075" s="1373" t="s">
        <v>2397</v>
      </c>
      <c r="C6075" s="1373" t="s">
        <v>2471</v>
      </c>
      <c r="D6075" s="1373" t="s">
        <v>2472</v>
      </c>
      <c r="E6075" s="1373" t="s">
        <v>603</v>
      </c>
      <c r="F6075" s="1373" t="s">
        <v>94</v>
      </c>
      <c r="G6075" s="1375"/>
      <c r="H6075" s="1375"/>
      <c r="I6075" s="1375"/>
      <c r="J6075" s="1375"/>
      <c r="K6075" s="1375"/>
      <c r="L6075" s="1375"/>
    </row>
    <row r="6076" spans="1:12" ht="21">
      <c r="A6076" s="1372">
        <v>45535</v>
      </c>
      <c r="B6076" s="1373" t="s">
        <v>2397</v>
      </c>
      <c r="C6076" s="1373" t="s">
        <v>2471</v>
      </c>
      <c r="D6076" s="1373" t="s">
        <v>2472</v>
      </c>
      <c r="E6076" s="1373" t="s">
        <v>604</v>
      </c>
      <c r="F6076" s="1373" t="s">
        <v>1457</v>
      </c>
      <c r="G6076" s="1375"/>
      <c r="H6076" s="1375"/>
      <c r="I6076" s="1375"/>
      <c r="J6076" s="1375"/>
      <c r="K6076" s="1375"/>
      <c r="L6076" s="1375"/>
    </row>
    <row r="6077" spans="1:12" ht="21">
      <c r="A6077" s="1372">
        <v>45535</v>
      </c>
      <c r="B6077" s="1373" t="s">
        <v>2397</v>
      </c>
      <c r="C6077" s="1373" t="s">
        <v>2471</v>
      </c>
      <c r="D6077" s="1373" t="s">
        <v>2472</v>
      </c>
      <c r="E6077" s="1373" t="s">
        <v>605</v>
      </c>
      <c r="F6077" s="1373" t="s">
        <v>95</v>
      </c>
      <c r="G6077" s="1374">
        <v>0</v>
      </c>
      <c r="H6077" s="1374">
        <v>0</v>
      </c>
      <c r="I6077" s="1374">
        <v>7127150</v>
      </c>
      <c r="J6077" s="1374">
        <v>0</v>
      </c>
      <c r="K6077" s="1374">
        <v>0</v>
      </c>
      <c r="L6077" s="1374">
        <v>7127150</v>
      </c>
    </row>
    <row r="6078" spans="1:12" ht="21">
      <c r="A6078" s="1372">
        <v>45535</v>
      </c>
      <c r="B6078" s="1373" t="s">
        <v>2397</v>
      </c>
      <c r="C6078" s="1373" t="s">
        <v>2471</v>
      </c>
      <c r="D6078" s="1373" t="s">
        <v>2472</v>
      </c>
      <c r="E6078" s="1373" t="s">
        <v>606</v>
      </c>
      <c r="F6078" s="1373" t="s">
        <v>96</v>
      </c>
      <c r="G6078" s="1375"/>
      <c r="H6078" s="1375"/>
      <c r="I6078" s="1375"/>
      <c r="J6078" s="1375"/>
      <c r="K6078" s="1375"/>
      <c r="L6078" s="1375"/>
    </row>
    <row r="6079" spans="1:12" ht="21">
      <c r="A6079" s="1372">
        <v>45535</v>
      </c>
      <c r="B6079" s="1373" t="s">
        <v>2397</v>
      </c>
      <c r="C6079" s="1373" t="s">
        <v>2471</v>
      </c>
      <c r="D6079" s="1373" t="s">
        <v>2472</v>
      </c>
      <c r="E6079" s="1373" t="s">
        <v>607</v>
      </c>
      <c r="F6079" s="1373" t="s">
        <v>1458</v>
      </c>
      <c r="G6079" s="1374">
        <v>0</v>
      </c>
      <c r="H6079" s="1374">
        <v>118785.83</v>
      </c>
      <c r="I6079" s="1374">
        <v>0</v>
      </c>
      <c r="J6079" s="1374">
        <v>6609409.8899999997</v>
      </c>
      <c r="K6079" s="1374">
        <v>-118785.83</v>
      </c>
      <c r="L6079" s="1374">
        <v>-6609409.8899999997</v>
      </c>
    </row>
    <row r="6080" spans="1:12" ht="21">
      <c r="A6080" s="1372">
        <v>45535</v>
      </c>
      <c r="B6080" s="1373" t="s">
        <v>2397</v>
      </c>
      <c r="C6080" s="1373" t="s">
        <v>2471</v>
      </c>
      <c r="D6080" s="1373" t="s">
        <v>2472</v>
      </c>
      <c r="E6080" s="1373" t="s">
        <v>608</v>
      </c>
      <c r="F6080" s="1373" t="s">
        <v>97</v>
      </c>
      <c r="G6080" s="1375"/>
      <c r="H6080" s="1375"/>
      <c r="I6080" s="1375"/>
      <c r="J6080" s="1375"/>
      <c r="K6080" s="1375"/>
      <c r="L6080" s="1375"/>
    </row>
    <row r="6081" spans="1:12" ht="21">
      <c r="A6081" s="1372">
        <v>45535</v>
      </c>
      <c r="B6081" s="1373" t="s">
        <v>2397</v>
      </c>
      <c r="C6081" s="1373" t="s">
        <v>2471</v>
      </c>
      <c r="D6081" s="1373" t="s">
        <v>2472</v>
      </c>
      <c r="E6081" s="1373" t="s">
        <v>609</v>
      </c>
      <c r="F6081" s="1373" t="s">
        <v>98</v>
      </c>
      <c r="G6081" s="1375"/>
      <c r="H6081" s="1375"/>
      <c r="I6081" s="1375"/>
      <c r="J6081" s="1375"/>
      <c r="K6081" s="1375"/>
      <c r="L6081" s="1375"/>
    </row>
    <row r="6082" spans="1:12" ht="21">
      <c r="A6082" s="1372">
        <v>45535</v>
      </c>
      <c r="B6082" s="1373" t="s">
        <v>2397</v>
      </c>
      <c r="C6082" s="1373" t="s">
        <v>2471</v>
      </c>
      <c r="D6082" s="1373" t="s">
        <v>2472</v>
      </c>
      <c r="E6082" s="1373" t="s">
        <v>610</v>
      </c>
      <c r="F6082" s="1373" t="s">
        <v>1459</v>
      </c>
      <c r="G6082" s="1375"/>
      <c r="H6082" s="1375"/>
      <c r="I6082" s="1375"/>
      <c r="J6082" s="1375"/>
      <c r="K6082" s="1375"/>
      <c r="L6082" s="1375"/>
    </row>
    <row r="6083" spans="1:12" ht="21">
      <c r="A6083" s="1372">
        <v>45535</v>
      </c>
      <c r="B6083" s="1373" t="s">
        <v>2397</v>
      </c>
      <c r="C6083" s="1373" t="s">
        <v>2471</v>
      </c>
      <c r="D6083" s="1373" t="s">
        <v>2472</v>
      </c>
      <c r="E6083" s="1373" t="s">
        <v>611</v>
      </c>
      <c r="F6083" s="1373" t="s">
        <v>397</v>
      </c>
      <c r="G6083" s="1375"/>
      <c r="H6083" s="1375"/>
      <c r="I6083" s="1375"/>
      <c r="J6083" s="1375"/>
      <c r="K6083" s="1375"/>
      <c r="L6083" s="1375"/>
    </row>
    <row r="6084" spans="1:12" ht="21">
      <c r="A6084" s="1372">
        <v>45535</v>
      </c>
      <c r="B6084" s="1373" t="s">
        <v>2397</v>
      </c>
      <c r="C6084" s="1373" t="s">
        <v>2471</v>
      </c>
      <c r="D6084" s="1373" t="s">
        <v>2472</v>
      </c>
      <c r="E6084" s="1373" t="s">
        <v>612</v>
      </c>
      <c r="F6084" s="1373" t="s">
        <v>398</v>
      </c>
      <c r="G6084" s="1375"/>
      <c r="H6084" s="1375"/>
      <c r="I6084" s="1375"/>
      <c r="J6084" s="1375"/>
      <c r="K6084" s="1375"/>
      <c r="L6084" s="1375"/>
    </row>
    <row r="6085" spans="1:12" ht="21">
      <c r="A6085" s="1372">
        <v>45535</v>
      </c>
      <c r="B6085" s="1373" t="s">
        <v>2397</v>
      </c>
      <c r="C6085" s="1373" t="s">
        <v>2471</v>
      </c>
      <c r="D6085" s="1373" t="s">
        <v>2472</v>
      </c>
      <c r="E6085" s="1373" t="s">
        <v>613</v>
      </c>
      <c r="F6085" s="1373" t="s">
        <v>1811</v>
      </c>
      <c r="G6085" s="1375"/>
      <c r="H6085" s="1375"/>
      <c r="I6085" s="1375"/>
      <c r="J6085" s="1375"/>
      <c r="K6085" s="1375"/>
      <c r="L6085" s="1375"/>
    </row>
    <row r="6086" spans="1:12" ht="21">
      <c r="A6086" s="1372">
        <v>45535</v>
      </c>
      <c r="B6086" s="1373" t="s">
        <v>2397</v>
      </c>
      <c r="C6086" s="1373" t="s">
        <v>2471</v>
      </c>
      <c r="D6086" s="1373" t="s">
        <v>2472</v>
      </c>
      <c r="E6086" s="1373" t="s">
        <v>614</v>
      </c>
      <c r="F6086" s="1373" t="s">
        <v>99</v>
      </c>
      <c r="G6086" s="1375"/>
      <c r="H6086" s="1375"/>
      <c r="I6086" s="1375"/>
      <c r="J6086" s="1375"/>
      <c r="K6086" s="1375"/>
      <c r="L6086" s="1375"/>
    </row>
    <row r="6087" spans="1:12" ht="21">
      <c r="A6087" s="1372">
        <v>45535</v>
      </c>
      <c r="B6087" s="1373" t="s">
        <v>2397</v>
      </c>
      <c r="C6087" s="1373" t="s">
        <v>2471</v>
      </c>
      <c r="D6087" s="1373" t="s">
        <v>2472</v>
      </c>
      <c r="E6087" s="1373" t="s">
        <v>615</v>
      </c>
      <c r="F6087" s="1373" t="s">
        <v>100</v>
      </c>
      <c r="G6087" s="1375"/>
      <c r="H6087" s="1375"/>
      <c r="I6087" s="1375"/>
      <c r="J6087" s="1375"/>
      <c r="K6087" s="1375"/>
      <c r="L6087" s="1375"/>
    </row>
    <row r="6088" spans="1:12" ht="21">
      <c r="A6088" s="1372">
        <v>45535</v>
      </c>
      <c r="B6088" s="1373" t="s">
        <v>2397</v>
      </c>
      <c r="C6088" s="1373" t="s">
        <v>2471</v>
      </c>
      <c r="D6088" s="1373" t="s">
        <v>2472</v>
      </c>
      <c r="E6088" s="1373" t="s">
        <v>616</v>
      </c>
      <c r="F6088" s="1373" t="s">
        <v>1461</v>
      </c>
      <c r="G6088" s="1375"/>
      <c r="H6088" s="1375"/>
      <c r="I6088" s="1375"/>
      <c r="J6088" s="1375"/>
      <c r="K6088" s="1375"/>
      <c r="L6088" s="1375"/>
    </row>
    <row r="6089" spans="1:12" ht="21">
      <c r="A6089" s="1372">
        <v>45535</v>
      </c>
      <c r="B6089" s="1373" t="s">
        <v>2397</v>
      </c>
      <c r="C6089" s="1373" t="s">
        <v>2471</v>
      </c>
      <c r="D6089" s="1373" t="s">
        <v>2472</v>
      </c>
      <c r="E6089" s="1373" t="s">
        <v>617</v>
      </c>
      <c r="F6089" s="1373" t="s">
        <v>101</v>
      </c>
      <c r="G6089" s="1375"/>
      <c r="H6089" s="1375"/>
      <c r="I6089" s="1375"/>
      <c r="J6089" s="1375"/>
      <c r="K6089" s="1375"/>
      <c r="L6089" s="1375"/>
    </row>
    <row r="6090" spans="1:12" ht="21">
      <c r="A6090" s="1372">
        <v>45535</v>
      </c>
      <c r="B6090" s="1373" t="s">
        <v>2397</v>
      </c>
      <c r="C6090" s="1373" t="s">
        <v>2471</v>
      </c>
      <c r="D6090" s="1373" t="s">
        <v>2472</v>
      </c>
      <c r="E6090" s="1373" t="s">
        <v>618</v>
      </c>
      <c r="F6090" s="1373" t="s">
        <v>102</v>
      </c>
      <c r="G6090" s="1375"/>
      <c r="H6090" s="1375"/>
      <c r="I6090" s="1375"/>
      <c r="J6090" s="1375"/>
      <c r="K6090" s="1375"/>
      <c r="L6090" s="1375"/>
    </row>
    <row r="6091" spans="1:12" ht="21">
      <c r="A6091" s="1372">
        <v>45535</v>
      </c>
      <c r="B6091" s="1373" t="s">
        <v>2397</v>
      </c>
      <c r="C6091" s="1373" t="s">
        <v>2471</v>
      </c>
      <c r="D6091" s="1373" t="s">
        <v>2472</v>
      </c>
      <c r="E6091" s="1373" t="s">
        <v>619</v>
      </c>
      <c r="F6091" s="1373" t="s">
        <v>1812</v>
      </c>
      <c r="G6091" s="1375"/>
      <c r="H6091" s="1375"/>
      <c r="I6091" s="1375"/>
      <c r="J6091" s="1375"/>
      <c r="K6091" s="1375"/>
      <c r="L6091" s="1375"/>
    </row>
    <row r="6092" spans="1:12" ht="21">
      <c r="A6092" s="1372">
        <v>45535</v>
      </c>
      <c r="B6092" s="1373" t="s">
        <v>2397</v>
      </c>
      <c r="C6092" s="1373" t="s">
        <v>2471</v>
      </c>
      <c r="D6092" s="1373" t="s">
        <v>2472</v>
      </c>
      <c r="E6092" s="1373" t="s">
        <v>620</v>
      </c>
      <c r="F6092" s="1373" t="s">
        <v>399</v>
      </c>
      <c r="G6092" s="1375"/>
      <c r="H6092" s="1375"/>
      <c r="I6092" s="1375"/>
      <c r="J6092" s="1375"/>
      <c r="K6092" s="1375"/>
      <c r="L6092" s="1375"/>
    </row>
    <row r="6093" spans="1:12" ht="21">
      <c r="A6093" s="1372">
        <v>45535</v>
      </c>
      <c r="B6093" s="1373" t="s">
        <v>2397</v>
      </c>
      <c r="C6093" s="1373" t="s">
        <v>2471</v>
      </c>
      <c r="D6093" s="1373" t="s">
        <v>2472</v>
      </c>
      <c r="E6093" s="1373" t="s">
        <v>621</v>
      </c>
      <c r="F6093" s="1373" t="s">
        <v>400</v>
      </c>
      <c r="G6093" s="1375"/>
      <c r="H6093" s="1375"/>
      <c r="I6093" s="1375"/>
      <c r="J6093" s="1375"/>
      <c r="K6093" s="1375"/>
      <c r="L6093" s="1375"/>
    </row>
    <row r="6094" spans="1:12" ht="21">
      <c r="A6094" s="1372">
        <v>45535</v>
      </c>
      <c r="B6094" s="1373" t="s">
        <v>2397</v>
      </c>
      <c r="C6094" s="1373" t="s">
        <v>2471</v>
      </c>
      <c r="D6094" s="1373" t="s">
        <v>2472</v>
      </c>
      <c r="E6094" s="1373" t="s">
        <v>622</v>
      </c>
      <c r="F6094" s="1373" t="s">
        <v>1813</v>
      </c>
      <c r="G6094" s="1375"/>
      <c r="H6094" s="1375"/>
      <c r="I6094" s="1375"/>
      <c r="J6094" s="1375"/>
      <c r="K6094" s="1375"/>
      <c r="L6094" s="1375"/>
    </row>
    <row r="6095" spans="1:12" ht="21">
      <c r="A6095" s="1372">
        <v>45535</v>
      </c>
      <c r="B6095" s="1373" t="s">
        <v>2397</v>
      </c>
      <c r="C6095" s="1373" t="s">
        <v>2471</v>
      </c>
      <c r="D6095" s="1373" t="s">
        <v>2472</v>
      </c>
      <c r="E6095" s="1373" t="s">
        <v>623</v>
      </c>
      <c r="F6095" s="1373" t="s">
        <v>103</v>
      </c>
      <c r="G6095" s="1375"/>
      <c r="H6095" s="1375"/>
      <c r="I6095" s="1375"/>
      <c r="J6095" s="1375"/>
      <c r="K6095" s="1375"/>
      <c r="L6095" s="1375"/>
    </row>
    <row r="6096" spans="1:12" ht="21">
      <c r="A6096" s="1372">
        <v>45535</v>
      </c>
      <c r="B6096" s="1373" t="s">
        <v>2397</v>
      </c>
      <c r="C6096" s="1373" t="s">
        <v>2471</v>
      </c>
      <c r="D6096" s="1373" t="s">
        <v>2472</v>
      </c>
      <c r="E6096" s="1373" t="s">
        <v>624</v>
      </c>
      <c r="F6096" s="1373" t="s">
        <v>104</v>
      </c>
      <c r="G6096" s="1375"/>
      <c r="H6096" s="1375"/>
      <c r="I6096" s="1375"/>
      <c r="J6096" s="1375"/>
      <c r="K6096" s="1375"/>
      <c r="L6096" s="1375"/>
    </row>
    <row r="6097" spans="1:12" ht="21">
      <c r="A6097" s="1372">
        <v>45535</v>
      </c>
      <c r="B6097" s="1373" t="s">
        <v>2397</v>
      </c>
      <c r="C6097" s="1373" t="s">
        <v>2471</v>
      </c>
      <c r="D6097" s="1373" t="s">
        <v>2472</v>
      </c>
      <c r="E6097" s="1373" t="s">
        <v>625</v>
      </c>
      <c r="F6097" s="1373" t="s">
        <v>1814</v>
      </c>
      <c r="G6097" s="1375"/>
      <c r="H6097" s="1375"/>
      <c r="I6097" s="1375"/>
      <c r="J6097" s="1375"/>
      <c r="K6097" s="1375"/>
      <c r="L6097" s="1375"/>
    </row>
    <row r="6098" spans="1:12" ht="21">
      <c r="A6098" s="1372">
        <v>45535</v>
      </c>
      <c r="B6098" s="1373" t="s">
        <v>2397</v>
      </c>
      <c r="C6098" s="1373" t="s">
        <v>2471</v>
      </c>
      <c r="D6098" s="1373" t="s">
        <v>2472</v>
      </c>
      <c r="E6098" s="1373" t="s">
        <v>626</v>
      </c>
      <c r="F6098" s="1373" t="s">
        <v>105</v>
      </c>
      <c r="G6098" s="1375"/>
      <c r="H6098" s="1375"/>
      <c r="I6098" s="1375"/>
      <c r="J6098" s="1375"/>
      <c r="K6098" s="1375"/>
      <c r="L6098" s="1375"/>
    </row>
    <row r="6099" spans="1:12" ht="21">
      <c r="A6099" s="1372">
        <v>45535</v>
      </c>
      <c r="B6099" s="1373" t="s">
        <v>2397</v>
      </c>
      <c r="C6099" s="1373" t="s">
        <v>2471</v>
      </c>
      <c r="D6099" s="1373" t="s">
        <v>2472</v>
      </c>
      <c r="E6099" s="1373" t="s">
        <v>627</v>
      </c>
      <c r="F6099" s="1373" t="s">
        <v>106</v>
      </c>
      <c r="G6099" s="1375"/>
      <c r="H6099" s="1375"/>
      <c r="I6099" s="1375"/>
      <c r="J6099" s="1375"/>
      <c r="K6099" s="1375"/>
      <c r="L6099" s="1375"/>
    </row>
    <row r="6100" spans="1:12" ht="21">
      <c r="A6100" s="1372">
        <v>45535</v>
      </c>
      <c r="B6100" s="1373" t="s">
        <v>2397</v>
      </c>
      <c r="C6100" s="1373" t="s">
        <v>2471</v>
      </c>
      <c r="D6100" s="1373" t="s">
        <v>2472</v>
      </c>
      <c r="E6100" s="1373" t="s">
        <v>628</v>
      </c>
      <c r="F6100" s="1373" t="s">
        <v>1465</v>
      </c>
      <c r="G6100" s="1375"/>
      <c r="H6100" s="1375"/>
      <c r="I6100" s="1375"/>
      <c r="J6100" s="1375"/>
      <c r="K6100" s="1375"/>
      <c r="L6100" s="1375"/>
    </row>
    <row r="6101" spans="1:12" ht="21">
      <c r="A6101" s="1372">
        <v>45535</v>
      </c>
      <c r="B6101" s="1373" t="s">
        <v>2397</v>
      </c>
      <c r="C6101" s="1373" t="s">
        <v>2471</v>
      </c>
      <c r="D6101" s="1373" t="s">
        <v>2472</v>
      </c>
      <c r="E6101" s="1373" t="s">
        <v>629</v>
      </c>
      <c r="F6101" s="1373" t="s">
        <v>401</v>
      </c>
      <c r="G6101" s="1374">
        <v>93000</v>
      </c>
      <c r="H6101" s="1374">
        <v>0</v>
      </c>
      <c r="I6101" s="1374">
        <v>971510.5</v>
      </c>
      <c r="J6101" s="1374">
        <v>0</v>
      </c>
      <c r="K6101" s="1374">
        <v>93000</v>
      </c>
      <c r="L6101" s="1374">
        <v>971510.5</v>
      </c>
    </row>
    <row r="6102" spans="1:12" ht="21">
      <c r="A6102" s="1372">
        <v>45535</v>
      </c>
      <c r="B6102" s="1373" t="s">
        <v>2397</v>
      </c>
      <c r="C6102" s="1373" t="s">
        <v>2471</v>
      </c>
      <c r="D6102" s="1373" t="s">
        <v>2472</v>
      </c>
      <c r="E6102" s="1373" t="s">
        <v>630</v>
      </c>
      <c r="F6102" s="1373" t="s">
        <v>402</v>
      </c>
      <c r="G6102" s="1374">
        <v>0</v>
      </c>
      <c r="H6102" s="1374">
        <v>0</v>
      </c>
      <c r="I6102" s="1374">
        <v>715400</v>
      </c>
      <c r="J6102" s="1374">
        <v>0</v>
      </c>
      <c r="K6102" s="1374">
        <v>0</v>
      </c>
      <c r="L6102" s="1374">
        <v>715400</v>
      </c>
    </row>
    <row r="6103" spans="1:12" ht="21">
      <c r="A6103" s="1372">
        <v>45535</v>
      </c>
      <c r="B6103" s="1373" t="s">
        <v>2397</v>
      </c>
      <c r="C6103" s="1373" t="s">
        <v>2471</v>
      </c>
      <c r="D6103" s="1373" t="s">
        <v>2472</v>
      </c>
      <c r="E6103" s="1373" t="s">
        <v>631</v>
      </c>
      <c r="F6103" s="1373" t="s">
        <v>107</v>
      </c>
      <c r="G6103" s="1374">
        <v>0</v>
      </c>
      <c r="H6103" s="1374">
        <v>0</v>
      </c>
      <c r="I6103" s="1374">
        <v>1465700</v>
      </c>
      <c r="J6103" s="1374">
        <v>0</v>
      </c>
      <c r="K6103" s="1374">
        <v>0</v>
      </c>
      <c r="L6103" s="1374">
        <v>1465700</v>
      </c>
    </row>
    <row r="6104" spans="1:12" ht="21">
      <c r="A6104" s="1372">
        <v>45535</v>
      </c>
      <c r="B6104" s="1373" t="s">
        <v>2397</v>
      </c>
      <c r="C6104" s="1373" t="s">
        <v>2471</v>
      </c>
      <c r="D6104" s="1373" t="s">
        <v>2472</v>
      </c>
      <c r="E6104" s="1373" t="s">
        <v>632</v>
      </c>
      <c r="F6104" s="1373" t="s">
        <v>403</v>
      </c>
      <c r="G6104" s="1374">
        <v>0</v>
      </c>
      <c r="H6104" s="1374">
        <v>0</v>
      </c>
      <c r="I6104" s="1374">
        <v>87500</v>
      </c>
      <c r="J6104" s="1374">
        <v>0</v>
      </c>
      <c r="K6104" s="1374">
        <v>0</v>
      </c>
      <c r="L6104" s="1374">
        <v>87500</v>
      </c>
    </row>
    <row r="6105" spans="1:12" ht="21">
      <c r="A6105" s="1372">
        <v>45535</v>
      </c>
      <c r="B6105" s="1373" t="s">
        <v>2397</v>
      </c>
      <c r="C6105" s="1373" t="s">
        <v>2471</v>
      </c>
      <c r="D6105" s="1373" t="s">
        <v>2472</v>
      </c>
      <c r="E6105" s="1373" t="s">
        <v>633</v>
      </c>
      <c r="F6105" s="1373" t="s">
        <v>404</v>
      </c>
      <c r="G6105" s="1375"/>
      <c r="H6105" s="1375"/>
      <c r="I6105" s="1375"/>
      <c r="J6105" s="1375"/>
      <c r="K6105" s="1375"/>
      <c r="L6105" s="1375"/>
    </row>
    <row r="6106" spans="1:12" ht="21">
      <c r="A6106" s="1372">
        <v>45535</v>
      </c>
      <c r="B6106" s="1373" t="s">
        <v>2397</v>
      </c>
      <c r="C6106" s="1373" t="s">
        <v>2471</v>
      </c>
      <c r="D6106" s="1373" t="s">
        <v>2472</v>
      </c>
      <c r="E6106" s="1373" t="s">
        <v>634</v>
      </c>
      <c r="F6106" s="1373" t="s">
        <v>405</v>
      </c>
      <c r="G6106" s="1375"/>
      <c r="H6106" s="1375"/>
      <c r="I6106" s="1375"/>
      <c r="J6106" s="1375"/>
      <c r="K6106" s="1375"/>
      <c r="L6106" s="1375"/>
    </row>
    <row r="6107" spans="1:12" ht="21">
      <c r="A6107" s="1372">
        <v>45535</v>
      </c>
      <c r="B6107" s="1373" t="s">
        <v>2397</v>
      </c>
      <c r="C6107" s="1373" t="s">
        <v>2471</v>
      </c>
      <c r="D6107" s="1373" t="s">
        <v>2472</v>
      </c>
      <c r="E6107" s="1373" t="s">
        <v>635</v>
      </c>
      <c r="F6107" s="1373" t="s">
        <v>406</v>
      </c>
      <c r="G6107" s="1374">
        <v>0</v>
      </c>
      <c r="H6107" s="1374">
        <v>0</v>
      </c>
      <c r="I6107" s="1374">
        <v>8661600</v>
      </c>
      <c r="J6107" s="1374">
        <v>0</v>
      </c>
      <c r="K6107" s="1374">
        <v>0</v>
      </c>
      <c r="L6107" s="1374">
        <v>8661600</v>
      </c>
    </row>
    <row r="6108" spans="1:12" ht="21">
      <c r="A6108" s="1372">
        <v>45535</v>
      </c>
      <c r="B6108" s="1373" t="s">
        <v>2397</v>
      </c>
      <c r="C6108" s="1373" t="s">
        <v>2471</v>
      </c>
      <c r="D6108" s="1373" t="s">
        <v>2472</v>
      </c>
      <c r="E6108" s="1373" t="s">
        <v>636</v>
      </c>
      <c r="F6108" s="1373" t="s">
        <v>108</v>
      </c>
      <c r="G6108" s="1374">
        <v>0</v>
      </c>
      <c r="H6108" s="1374">
        <v>0</v>
      </c>
      <c r="I6108" s="1374">
        <v>1493200</v>
      </c>
      <c r="J6108" s="1374">
        <v>0</v>
      </c>
      <c r="K6108" s="1374">
        <v>0</v>
      </c>
      <c r="L6108" s="1374">
        <v>1493200</v>
      </c>
    </row>
    <row r="6109" spans="1:12" ht="21">
      <c r="A6109" s="1372">
        <v>45535</v>
      </c>
      <c r="B6109" s="1373" t="s">
        <v>2397</v>
      </c>
      <c r="C6109" s="1373" t="s">
        <v>2471</v>
      </c>
      <c r="D6109" s="1373" t="s">
        <v>2472</v>
      </c>
      <c r="E6109" s="1373" t="s">
        <v>637</v>
      </c>
      <c r="F6109" s="1373" t="s">
        <v>407</v>
      </c>
      <c r="G6109" s="1374">
        <v>20660</v>
      </c>
      <c r="H6109" s="1374">
        <v>0</v>
      </c>
      <c r="I6109" s="1374">
        <v>571550</v>
      </c>
      <c r="J6109" s="1374">
        <v>0</v>
      </c>
      <c r="K6109" s="1374">
        <v>20660</v>
      </c>
      <c r="L6109" s="1374">
        <v>571550</v>
      </c>
    </row>
    <row r="6110" spans="1:12" ht="21">
      <c r="A6110" s="1372">
        <v>45535</v>
      </c>
      <c r="B6110" s="1373" t="s">
        <v>2397</v>
      </c>
      <c r="C6110" s="1373" t="s">
        <v>2471</v>
      </c>
      <c r="D6110" s="1373" t="s">
        <v>2472</v>
      </c>
      <c r="E6110" s="1373" t="s">
        <v>638</v>
      </c>
      <c r="F6110" s="1373" t="s">
        <v>109</v>
      </c>
      <c r="G6110" s="1375"/>
      <c r="H6110" s="1375"/>
      <c r="I6110" s="1375"/>
      <c r="J6110" s="1375"/>
      <c r="K6110" s="1375"/>
      <c r="L6110" s="1375"/>
    </row>
    <row r="6111" spans="1:12" ht="21">
      <c r="A6111" s="1372">
        <v>45535</v>
      </c>
      <c r="B6111" s="1373" t="s">
        <v>2397</v>
      </c>
      <c r="C6111" s="1373" t="s">
        <v>2471</v>
      </c>
      <c r="D6111" s="1373" t="s">
        <v>2472</v>
      </c>
      <c r="E6111" s="1373" t="s">
        <v>639</v>
      </c>
      <c r="F6111" s="1373" t="s">
        <v>110</v>
      </c>
      <c r="G6111" s="1374">
        <v>0</v>
      </c>
      <c r="H6111" s="1374">
        <v>24405.279999999999</v>
      </c>
      <c r="I6111" s="1374">
        <v>0</v>
      </c>
      <c r="J6111" s="1374">
        <v>594561.56000000006</v>
      </c>
      <c r="K6111" s="1374">
        <v>-24405.279999999999</v>
      </c>
      <c r="L6111" s="1374">
        <v>-594561.56000000006</v>
      </c>
    </row>
    <row r="6112" spans="1:12" ht="21">
      <c r="A6112" s="1372">
        <v>45535</v>
      </c>
      <c r="B6112" s="1373" t="s">
        <v>2397</v>
      </c>
      <c r="C6112" s="1373" t="s">
        <v>2471</v>
      </c>
      <c r="D6112" s="1373" t="s">
        <v>2472</v>
      </c>
      <c r="E6112" s="1373" t="s">
        <v>640</v>
      </c>
      <c r="F6112" s="1373" t="s">
        <v>111</v>
      </c>
      <c r="G6112" s="1374">
        <v>0</v>
      </c>
      <c r="H6112" s="1374">
        <v>11923.33</v>
      </c>
      <c r="I6112" s="1374">
        <v>0</v>
      </c>
      <c r="J6112" s="1374">
        <v>488856.54</v>
      </c>
      <c r="K6112" s="1374">
        <v>-11923.33</v>
      </c>
      <c r="L6112" s="1374">
        <v>-488856.54</v>
      </c>
    </row>
    <row r="6113" spans="1:12" ht="21">
      <c r="A6113" s="1372">
        <v>45535</v>
      </c>
      <c r="B6113" s="1373" t="s">
        <v>2397</v>
      </c>
      <c r="C6113" s="1373" t="s">
        <v>2471</v>
      </c>
      <c r="D6113" s="1373" t="s">
        <v>2472</v>
      </c>
      <c r="E6113" s="1373" t="s">
        <v>641</v>
      </c>
      <c r="F6113" s="1373" t="s">
        <v>112</v>
      </c>
      <c r="G6113" s="1374">
        <v>0</v>
      </c>
      <c r="H6113" s="1374">
        <v>8317.2199999999993</v>
      </c>
      <c r="I6113" s="1374">
        <v>0</v>
      </c>
      <c r="J6113" s="1374">
        <v>475801.34</v>
      </c>
      <c r="K6113" s="1374">
        <v>-8317.2199999999993</v>
      </c>
      <c r="L6113" s="1374">
        <v>-475801.34</v>
      </c>
    </row>
    <row r="6114" spans="1:12" ht="21">
      <c r="A6114" s="1372">
        <v>45535</v>
      </c>
      <c r="B6114" s="1373" t="s">
        <v>2397</v>
      </c>
      <c r="C6114" s="1373" t="s">
        <v>2471</v>
      </c>
      <c r="D6114" s="1373" t="s">
        <v>2472</v>
      </c>
      <c r="E6114" s="1373" t="s">
        <v>642</v>
      </c>
      <c r="F6114" s="1373" t="s">
        <v>113</v>
      </c>
      <c r="G6114" s="1374">
        <v>0</v>
      </c>
      <c r="H6114" s="1374">
        <v>500</v>
      </c>
      <c r="I6114" s="1374">
        <v>0</v>
      </c>
      <c r="J6114" s="1374">
        <v>72999.81</v>
      </c>
      <c r="K6114" s="1374">
        <v>-500</v>
      </c>
      <c r="L6114" s="1374">
        <v>-72999.81</v>
      </c>
    </row>
    <row r="6115" spans="1:12" ht="21">
      <c r="A6115" s="1372">
        <v>45535</v>
      </c>
      <c r="B6115" s="1373" t="s">
        <v>2397</v>
      </c>
      <c r="C6115" s="1373" t="s">
        <v>2471</v>
      </c>
      <c r="D6115" s="1373" t="s">
        <v>2472</v>
      </c>
      <c r="E6115" s="1373" t="s">
        <v>643</v>
      </c>
      <c r="F6115" s="1373" t="s">
        <v>114</v>
      </c>
      <c r="G6115" s="1375"/>
      <c r="H6115" s="1375"/>
      <c r="I6115" s="1375"/>
      <c r="J6115" s="1375"/>
      <c r="K6115" s="1375"/>
      <c r="L6115" s="1375"/>
    </row>
    <row r="6116" spans="1:12" ht="21">
      <c r="A6116" s="1372">
        <v>45535</v>
      </c>
      <c r="B6116" s="1373" t="s">
        <v>2397</v>
      </c>
      <c r="C6116" s="1373" t="s">
        <v>2471</v>
      </c>
      <c r="D6116" s="1373" t="s">
        <v>2472</v>
      </c>
      <c r="E6116" s="1373" t="s">
        <v>644</v>
      </c>
      <c r="F6116" s="1373" t="s">
        <v>115</v>
      </c>
      <c r="G6116" s="1375"/>
      <c r="H6116" s="1375"/>
      <c r="I6116" s="1375"/>
      <c r="J6116" s="1375"/>
      <c r="K6116" s="1375"/>
      <c r="L6116" s="1375"/>
    </row>
    <row r="6117" spans="1:12" ht="21">
      <c r="A6117" s="1372">
        <v>45535</v>
      </c>
      <c r="B6117" s="1373" t="s">
        <v>2397</v>
      </c>
      <c r="C6117" s="1373" t="s">
        <v>2471</v>
      </c>
      <c r="D6117" s="1373" t="s">
        <v>2472</v>
      </c>
      <c r="E6117" s="1373" t="s">
        <v>645</v>
      </c>
      <c r="F6117" s="1373" t="s">
        <v>116</v>
      </c>
      <c r="G6117" s="1374">
        <v>0</v>
      </c>
      <c r="H6117" s="1374">
        <v>144360</v>
      </c>
      <c r="I6117" s="1374">
        <v>0</v>
      </c>
      <c r="J6117" s="1374">
        <v>4709127.83</v>
      </c>
      <c r="K6117" s="1374">
        <v>-144360</v>
      </c>
      <c r="L6117" s="1374">
        <v>-4709127.83</v>
      </c>
    </row>
    <row r="6118" spans="1:12" ht="21">
      <c r="A6118" s="1372">
        <v>45535</v>
      </c>
      <c r="B6118" s="1373" t="s">
        <v>2397</v>
      </c>
      <c r="C6118" s="1373" t="s">
        <v>2471</v>
      </c>
      <c r="D6118" s="1373" t="s">
        <v>2472</v>
      </c>
      <c r="E6118" s="1373" t="s">
        <v>646</v>
      </c>
      <c r="F6118" s="1373" t="s">
        <v>117</v>
      </c>
      <c r="G6118" s="1374">
        <v>0</v>
      </c>
      <c r="H6118" s="1374">
        <v>41477.78</v>
      </c>
      <c r="I6118" s="1374">
        <v>0</v>
      </c>
      <c r="J6118" s="1374">
        <v>917857.95</v>
      </c>
      <c r="K6118" s="1374">
        <v>-41477.78</v>
      </c>
      <c r="L6118" s="1374">
        <v>-917857.95</v>
      </c>
    </row>
    <row r="6119" spans="1:12" ht="21">
      <c r="A6119" s="1372">
        <v>45535</v>
      </c>
      <c r="B6119" s="1373" t="s">
        <v>2397</v>
      </c>
      <c r="C6119" s="1373" t="s">
        <v>2471</v>
      </c>
      <c r="D6119" s="1373" t="s">
        <v>2472</v>
      </c>
      <c r="E6119" s="1373" t="s">
        <v>647</v>
      </c>
      <c r="F6119" s="1373" t="s">
        <v>118</v>
      </c>
      <c r="G6119" s="1374">
        <v>0</v>
      </c>
      <c r="H6119" s="1374">
        <v>8277.5</v>
      </c>
      <c r="I6119" s="1374">
        <v>0</v>
      </c>
      <c r="J6119" s="1374">
        <v>405255.24</v>
      </c>
      <c r="K6119" s="1374">
        <v>-8277.5</v>
      </c>
      <c r="L6119" s="1374">
        <v>-405255.24</v>
      </c>
    </row>
    <row r="6120" spans="1:12" ht="21">
      <c r="A6120" s="1372">
        <v>45535</v>
      </c>
      <c r="B6120" s="1373" t="s">
        <v>2397</v>
      </c>
      <c r="C6120" s="1373" t="s">
        <v>2471</v>
      </c>
      <c r="D6120" s="1373" t="s">
        <v>2472</v>
      </c>
      <c r="E6120" s="1373" t="s">
        <v>648</v>
      </c>
      <c r="F6120" s="1373" t="s">
        <v>119</v>
      </c>
      <c r="G6120" s="1375"/>
      <c r="H6120" s="1375"/>
      <c r="I6120" s="1375"/>
      <c r="J6120" s="1375"/>
      <c r="K6120" s="1375"/>
      <c r="L6120" s="1375"/>
    </row>
    <row r="6121" spans="1:12" ht="21">
      <c r="A6121" s="1372">
        <v>45535</v>
      </c>
      <c r="B6121" s="1373" t="s">
        <v>2397</v>
      </c>
      <c r="C6121" s="1373" t="s">
        <v>2471</v>
      </c>
      <c r="D6121" s="1373" t="s">
        <v>2472</v>
      </c>
      <c r="E6121" s="1373" t="s">
        <v>649</v>
      </c>
      <c r="F6121" s="1373" t="s">
        <v>120</v>
      </c>
      <c r="G6121" s="1375"/>
      <c r="H6121" s="1375"/>
      <c r="I6121" s="1375"/>
      <c r="J6121" s="1375"/>
      <c r="K6121" s="1375"/>
      <c r="L6121" s="1375"/>
    </row>
    <row r="6122" spans="1:12" ht="21">
      <c r="A6122" s="1372">
        <v>45535</v>
      </c>
      <c r="B6122" s="1373" t="s">
        <v>2397</v>
      </c>
      <c r="C6122" s="1373" t="s">
        <v>2471</v>
      </c>
      <c r="D6122" s="1373" t="s">
        <v>2472</v>
      </c>
      <c r="E6122" s="1373" t="s">
        <v>650</v>
      </c>
      <c r="F6122" s="1373" t="s">
        <v>1466</v>
      </c>
      <c r="G6122" s="1375"/>
      <c r="H6122" s="1375"/>
      <c r="I6122" s="1375"/>
      <c r="J6122" s="1375"/>
      <c r="K6122" s="1375"/>
      <c r="L6122" s="1375"/>
    </row>
    <row r="6123" spans="1:12" ht="21">
      <c r="A6123" s="1372">
        <v>45535</v>
      </c>
      <c r="B6123" s="1373" t="s">
        <v>2397</v>
      </c>
      <c r="C6123" s="1373" t="s">
        <v>2471</v>
      </c>
      <c r="D6123" s="1373" t="s">
        <v>2472</v>
      </c>
      <c r="E6123" s="1373" t="s">
        <v>651</v>
      </c>
      <c r="F6123" s="1373" t="s">
        <v>121</v>
      </c>
      <c r="G6123" s="1375"/>
      <c r="H6123" s="1375"/>
      <c r="I6123" s="1375"/>
      <c r="J6123" s="1375"/>
      <c r="K6123" s="1375"/>
      <c r="L6123" s="1375"/>
    </row>
    <row r="6124" spans="1:12" ht="21">
      <c r="A6124" s="1372">
        <v>45535</v>
      </c>
      <c r="B6124" s="1373" t="s">
        <v>2397</v>
      </c>
      <c r="C6124" s="1373" t="s">
        <v>2471</v>
      </c>
      <c r="D6124" s="1373" t="s">
        <v>2472</v>
      </c>
      <c r="E6124" s="1373" t="s">
        <v>652</v>
      </c>
      <c r="F6124" s="1373" t="s">
        <v>122</v>
      </c>
      <c r="G6124" s="1375"/>
      <c r="H6124" s="1375"/>
      <c r="I6124" s="1375"/>
      <c r="J6124" s="1375"/>
      <c r="K6124" s="1375"/>
      <c r="L6124" s="1375"/>
    </row>
    <row r="6125" spans="1:12" ht="21">
      <c r="A6125" s="1372">
        <v>45535</v>
      </c>
      <c r="B6125" s="1373" t="s">
        <v>2397</v>
      </c>
      <c r="C6125" s="1373" t="s">
        <v>2471</v>
      </c>
      <c r="D6125" s="1373" t="s">
        <v>2472</v>
      </c>
      <c r="E6125" s="1373" t="s">
        <v>653</v>
      </c>
      <c r="F6125" s="1373" t="s">
        <v>123</v>
      </c>
      <c r="G6125" s="1375"/>
      <c r="H6125" s="1375"/>
      <c r="I6125" s="1375"/>
      <c r="J6125" s="1375"/>
      <c r="K6125" s="1375"/>
      <c r="L6125" s="1375"/>
    </row>
    <row r="6126" spans="1:12" ht="21">
      <c r="A6126" s="1372">
        <v>45535</v>
      </c>
      <c r="B6126" s="1373" t="s">
        <v>2397</v>
      </c>
      <c r="C6126" s="1373" t="s">
        <v>2471</v>
      </c>
      <c r="D6126" s="1373" t="s">
        <v>2472</v>
      </c>
      <c r="E6126" s="1373" t="s">
        <v>654</v>
      </c>
      <c r="F6126" s="1373" t="s">
        <v>1467</v>
      </c>
      <c r="G6126" s="1375"/>
      <c r="H6126" s="1375"/>
      <c r="I6126" s="1375"/>
      <c r="J6126" s="1375"/>
      <c r="K6126" s="1375"/>
      <c r="L6126" s="1375"/>
    </row>
    <row r="6127" spans="1:12" ht="21">
      <c r="A6127" s="1372">
        <v>45535</v>
      </c>
      <c r="B6127" s="1373" t="s">
        <v>2397</v>
      </c>
      <c r="C6127" s="1373" t="s">
        <v>2471</v>
      </c>
      <c r="D6127" s="1373" t="s">
        <v>2472</v>
      </c>
      <c r="E6127" s="1373" t="s">
        <v>655</v>
      </c>
      <c r="F6127" s="1373" t="s">
        <v>1468</v>
      </c>
      <c r="G6127" s="1375"/>
      <c r="H6127" s="1375"/>
      <c r="I6127" s="1375"/>
      <c r="J6127" s="1375"/>
      <c r="K6127" s="1375"/>
      <c r="L6127" s="1375"/>
    </row>
    <row r="6128" spans="1:12" ht="21">
      <c r="A6128" s="1372">
        <v>45535</v>
      </c>
      <c r="B6128" s="1373" t="s">
        <v>2397</v>
      </c>
      <c r="C6128" s="1373" t="s">
        <v>2471</v>
      </c>
      <c r="D6128" s="1373" t="s">
        <v>2472</v>
      </c>
      <c r="E6128" s="1373" t="s">
        <v>656</v>
      </c>
      <c r="F6128" s="1373" t="s">
        <v>1469</v>
      </c>
      <c r="G6128" s="1375"/>
      <c r="H6128" s="1375"/>
      <c r="I6128" s="1375"/>
      <c r="J6128" s="1375"/>
      <c r="K6128" s="1375"/>
      <c r="L6128" s="1375"/>
    </row>
    <row r="6129" spans="1:12" ht="21">
      <c r="A6129" s="1372">
        <v>45535</v>
      </c>
      <c r="B6129" s="1373" t="s">
        <v>2397</v>
      </c>
      <c r="C6129" s="1373" t="s">
        <v>2471</v>
      </c>
      <c r="D6129" s="1373" t="s">
        <v>2472</v>
      </c>
      <c r="E6129" s="1373" t="s">
        <v>657</v>
      </c>
      <c r="F6129" s="1373" t="s">
        <v>1470</v>
      </c>
      <c r="G6129" s="1375"/>
      <c r="H6129" s="1375"/>
      <c r="I6129" s="1375"/>
      <c r="J6129" s="1375"/>
      <c r="K6129" s="1375"/>
      <c r="L6129" s="1375"/>
    </row>
    <row r="6130" spans="1:12" ht="21">
      <c r="A6130" s="1372">
        <v>45535</v>
      </c>
      <c r="B6130" s="1373" t="s">
        <v>2397</v>
      </c>
      <c r="C6130" s="1373" t="s">
        <v>2471</v>
      </c>
      <c r="D6130" s="1373" t="s">
        <v>2472</v>
      </c>
      <c r="E6130" s="1373" t="s">
        <v>658</v>
      </c>
      <c r="F6130" s="1373" t="s">
        <v>124</v>
      </c>
      <c r="G6130" s="1375"/>
      <c r="H6130" s="1375"/>
      <c r="I6130" s="1375"/>
      <c r="J6130" s="1375"/>
      <c r="K6130" s="1375"/>
      <c r="L6130" s="1375"/>
    </row>
    <row r="6131" spans="1:12" ht="21">
      <c r="A6131" s="1372">
        <v>45535</v>
      </c>
      <c r="B6131" s="1373" t="s">
        <v>2397</v>
      </c>
      <c r="C6131" s="1373" t="s">
        <v>2471</v>
      </c>
      <c r="D6131" s="1373" t="s">
        <v>2472</v>
      </c>
      <c r="E6131" s="1373" t="s">
        <v>659</v>
      </c>
      <c r="F6131" s="1373" t="s">
        <v>125</v>
      </c>
      <c r="G6131" s="1375"/>
      <c r="H6131" s="1375"/>
      <c r="I6131" s="1375"/>
      <c r="J6131" s="1375"/>
      <c r="K6131" s="1375"/>
      <c r="L6131" s="1375"/>
    </row>
    <row r="6132" spans="1:12" ht="21">
      <c r="A6132" s="1372">
        <v>45535</v>
      </c>
      <c r="B6132" s="1373" t="s">
        <v>2397</v>
      </c>
      <c r="C6132" s="1373" t="s">
        <v>2471</v>
      </c>
      <c r="D6132" s="1373" t="s">
        <v>2472</v>
      </c>
      <c r="E6132" s="1373" t="s">
        <v>660</v>
      </c>
      <c r="F6132" s="1373" t="s">
        <v>1471</v>
      </c>
      <c r="G6132" s="1375"/>
      <c r="H6132" s="1375"/>
      <c r="I6132" s="1375"/>
      <c r="J6132" s="1375"/>
      <c r="K6132" s="1375"/>
      <c r="L6132" s="1375"/>
    </row>
    <row r="6133" spans="1:12" ht="21">
      <c r="A6133" s="1372">
        <v>45535</v>
      </c>
      <c r="B6133" s="1373" t="s">
        <v>2397</v>
      </c>
      <c r="C6133" s="1373" t="s">
        <v>2471</v>
      </c>
      <c r="D6133" s="1373" t="s">
        <v>2472</v>
      </c>
      <c r="E6133" s="1373" t="s">
        <v>1918</v>
      </c>
      <c r="F6133" s="1373" t="s">
        <v>1919</v>
      </c>
      <c r="G6133" s="1375"/>
      <c r="H6133" s="1375"/>
      <c r="I6133" s="1375"/>
      <c r="J6133" s="1375"/>
      <c r="K6133" s="1375"/>
      <c r="L6133" s="1375"/>
    </row>
    <row r="6134" spans="1:12" ht="21">
      <c r="A6134" s="1372">
        <v>45535</v>
      </c>
      <c r="B6134" s="1373" t="s">
        <v>2397</v>
      </c>
      <c r="C6134" s="1373" t="s">
        <v>2471</v>
      </c>
      <c r="D6134" s="1373" t="s">
        <v>2472</v>
      </c>
      <c r="E6134" s="1373" t="s">
        <v>1920</v>
      </c>
      <c r="F6134" s="1373" t="s">
        <v>1921</v>
      </c>
      <c r="G6134" s="1375"/>
      <c r="H6134" s="1375"/>
      <c r="I6134" s="1375"/>
      <c r="J6134" s="1375"/>
      <c r="K6134" s="1375"/>
      <c r="L6134" s="1375"/>
    </row>
    <row r="6135" spans="1:12" ht="21">
      <c r="A6135" s="1372">
        <v>45535</v>
      </c>
      <c r="B6135" s="1373" t="s">
        <v>2397</v>
      </c>
      <c r="C6135" s="1373" t="s">
        <v>2471</v>
      </c>
      <c r="D6135" s="1373" t="s">
        <v>2472</v>
      </c>
      <c r="E6135" s="1373" t="s">
        <v>661</v>
      </c>
      <c r="F6135" s="1373" t="s">
        <v>1472</v>
      </c>
      <c r="G6135" s="1375"/>
      <c r="H6135" s="1375"/>
      <c r="I6135" s="1375"/>
      <c r="J6135" s="1375"/>
      <c r="K6135" s="1375"/>
      <c r="L6135" s="1375"/>
    </row>
    <row r="6136" spans="1:12" ht="21">
      <c r="A6136" s="1372">
        <v>45535</v>
      </c>
      <c r="B6136" s="1373" t="s">
        <v>2397</v>
      </c>
      <c r="C6136" s="1373" t="s">
        <v>2471</v>
      </c>
      <c r="D6136" s="1373" t="s">
        <v>2472</v>
      </c>
      <c r="E6136" s="1373" t="s">
        <v>662</v>
      </c>
      <c r="F6136" s="1373" t="s">
        <v>2177</v>
      </c>
      <c r="G6136" s="1375"/>
      <c r="H6136" s="1375"/>
      <c r="I6136" s="1375"/>
      <c r="J6136" s="1375"/>
      <c r="K6136" s="1375"/>
      <c r="L6136" s="1375"/>
    </row>
    <row r="6137" spans="1:12" ht="21">
      <c r="A6137" s="1372">
        <v>45535</v>
      </c>
      <c r="B6137" s="1373" t="s">
        <v>2397</v>
      </c>
      <c r="C6137" s="1373" t="s">
        <v>2471</v>
      </c>
      <c r="D6137" s="1373" t="s">
        <v>2472</v>
      </c>
      <c r="E6137" s="1373" t="s">
        <v>663</v>
      </c>
      <c r="F6137" s="1373" t="s">
        <v>2178</v>
      </c>
      <c r="G6137" s="1375"/>
      <c r="H6137" s="1375"/>
      <c r="I6137" s="1375"/>
      <c r="J6137" s="1375"/>
      <c r="K6137" s="1375"/>
      <c r="L6137" s="1375"/>
    </row>
    <row r="6138" spans="1:12" ht="21">
      <c r="A6138" s="1372">
        <v>45535</v>
      </c>
      <c r="B6138" s="1373" t="s">
        <v>2397</v>
      </c>
      <c r="C6138" s="1373" t="s">
        <v>2471</v>
      </c>
      <c r="D6138" s="1373" t="s">
        <v>2472</v>
      </c>
      <c r="E6138" s="1373" t="s">
        <v>664</v>
      </c>
      <c r="F6138" s="1373" t="s">
        <v>127</v>
      </c>
      <c r="G6138" s="1375"/>
      <c r="H6138" s="1375"/>
      <c r="I6138" s="1375"/>
      <c r="J6138" s="1375"/>
      <c r="K6138" s="1375"/>
      <c r="L6138" s="1375"/>
    </row>
    <row r="6139" spans="1:12" ht="21">
      <c r="A6139" s="1372">
        <v>45535</v>
      </c>
      <c r="B6139" s="1373" t="s">
        <v>2397</v>
      </c>
      <c r="C6139" s="1373" t="s">
        <v>2471</v>
      </c>
      <c r="D6139" s="1373" t="s">
        <v>2472</v>
      </c>
      <c r="E6139" s="1373" t="s">
        <v>665</v>
      </c>
      <c r="F6139" s="1373" t="s">
        <v>2179</v>
      </c>
      <c r="G6139" s="1375"/>
      <c r="H6139" s="1375"/>
      <c r="I6139" s="1375"/>
      <c r="J6139" s="1375"/>
      <c r="K6139" s="1375"/>
      <c r="L6139" s="1375"/>
    </row>
    <row r="6140" spans="1:12" ht="21">
      <c r="A6140" s="1372">
        <v>45535</v>
      </c>
      <c r="B6140" s="1373" t="s">
        <v>2397</v>
      </c>
      <c r="C6140" s="1373" t="s">
        <v>2471</v>
      </c>
      <c r="D6140" s="1373" t="s">
        <v>2472</v>
      </c>
      <c r="E6140" s="1373" t="s">
        <v>666</v>
      </c>
      <c r="F6140" s="1373" t="s">
        <v>2180</v>
      </c>
      <c r="G6140" s="1375"/>
      <c r="H6140" s="1375"/>
      <c r="I6140" s="1375"/>
      <c r="J6140" s="1375"/>
      <c r="K6140" s="1375"/>
      <c r="L6140" s="1375"/>
    </row>
    <row r="6141" spans="1:12" ht="21">
      <c r="A6141" s="1372">
        <v>45535</v>
      </c>
      <c r="B6141" s="1373" t="s">
        <v>2397</v>
      </c>
      <c r="C6141" s="1373" t="s">
        <v>2471</v>
      </c>
      <c r="D6141" s="1373" t="s">
        <v>2472</v>
      </c>
      <c r="E6141" s="1373" t="s">
        <v>667</v>
      </c>
      <c r="F6141" s="1373" t="s">
        <v>2042</v>
      </c>
      <c r="G6141" s="1375"/>
      <c r="H6141" s="1375"/>
      <c r="I6141" s="1375"/>
      <c r="J6141" s="1375"/>
      <c r="K6141" s="1375"/>
      <c r="L6141" s="1375"/>
    </row>
    <row r="6142" spans="1:12" ht="21">
      <c r="A6142" s="1372">
        <v>45535</v>
      </c>
      <c r="B6142" s="1373" t="s">
        <v>2397</v>
      </c>
      <c r="C6142" s="1373" t="s">
        <v>2471</v>
      </c>
      <c r="D6142" s="1373" t="s">
        <v>2472</v>
      </c>
      <c r="E6142" s="1373" t="s">
        <v>668</v>
      </c>
      <c r="F6142" s="1373" t="s">
        <v>2043</v>
      </c>
      <c r="G6142" s="1375"/>
      <c r="H6142" s="1375"/>
      <c r="I6142" s="1375"/>
      <c r="J6142" s="1375"/>
      <c r="K6142" s="1375"/>
      <c r="L6142" s="1375"/>
    </row>
    <row r="6143" spans="1:12" ht="21">
      <c r="A6143" s="1372">
        <v>45535</v>
      </c>
      <c r="B6143" s="1373" t="s">
        <v>2397</v>
      </c>
      <c r="C6143" s="1373" t="s">
        <v>2471</v>
      </c>
      <c r="D6143" s="1373" t="s">
        <v>2472</v>
      </c>
      <c r="E6143" s="1373" t="s">
        <v>669</v>
      </c>
      <c r="F6143" s="1373" t="s">
        <v>2181</v>
      </c>
      <c r="G6143" s="1375"/>
      <c r="H6143" s="1375"/>
      <c r="I6143" s="1375"/>
      <c r="J6143" s="1375"/>
      <c r="K6143" s="1375"/>
      <c r="L6143" s="1375"/>
    </row>
    <row r="6144" spans="1:12" ht="21">
      <c r="A6144" s="1372">
        <v>45535</v>
      </c>
      <c r="B6144" s="1373" t="s">
        <v>2397</v>
      </c>
      <c r="C6144" s="1373" t="s">
        <v>2471</v>
      </c>
      <c r="D6144" s="1373" t="s">
        <v>2472</v>
      </c>
      <c r="E6144" s="1373" t="s">
        <v>1922</v>
      </c>
      <c r="F6144" s="1373" t="s">
        <v>2182</v>
      </c>
      <c r="G6144" s="1375"/>
      <c r="H6144" s="1375"/>
      <c r="I6144" s="1375"/>
      <c r="J6144" s="1375"/>
      <c r="K6144" s="1375"/>
      <c r="L6144" s="1375"/>
    </row>
    <row r="6145" spans="1:12" ht="21">
      <c r="A6145" s="1372">
        <v>45535</v>
      </c>
      <c r="B6145" s="1373" t="s">
        <v>2397</v>
      </c>
      <c r="C6145" s="1373" t="s">
        <v>2471</v>
      </c>
      <c r="D6145" s="1373" t="s">
        <v>2472</v>
      </c>
      <c r="E6145" s="1373" t="s">
        <v>1924</v>
      </c>
      <c r="F6145" s="1373" t="s">
        <v>2183</v>
      </c>
      <c r="G6145" s="1375"/>
      <c r="H6145" s="1375"/>
      <c r="I6145" s="1375"/>
      <c r="J6145" s="1375"/>
      <c r="K6145" s="1375"/>
      <c r="L6145" s="1375"/>
    </row>
    <row r="6146" spans="1:12" ht="21">
      <c r="A6146" s="1372">
        <v>45535</v>
      </c>
      <c r="B6146" s="1373" t="s">
        <v>2397</v>
      </c>
      <c r="C6146" s="1373" t="s">
        <v>2471</v>
      </c>
      <c r="D6146" s="1373" t="s">
        <v>2472</v>
      </c>
      <c r="E6146" s="1373" t="s">
        <v>1926</v>
      </c>
      <c r="F6146" s="1373" t="s">
        <v>2184</v>
      </c>
      <c r="G6146" s="1375"/>
      <c r="H6146" s="1375"/>
      <c r="I6146" s="1375"/>
      <c r="J6146" s="1375"/>
      <c r="K6146" s="1375"/>
      <c r="L6146" s="1375"/>
    </row>
    <row r="6147" spans="1:12" ht="21">
      <c r="A6147" s="1372">
        <v>45535</v>
      </c>
      <c r="B6147" s="1373" t="s">
        <v>2397</v>
      </c>
      <c r="C6147" s="1373" t="s">
        <v>2471</v>
      </c>
      <c r="D6147" s="1373" t="s">
        <v>2472</v>
      </c>
      <c r="E6147" s="1373" t="s">
        <v>1928</v>
      </c>
      <c r="F6147" s="1373" t="s">
        <v>2185</v>
      </c>
      <c r="G6147" s="1375"/>
      <c r="H6147" s="1375"/>
      <c r="I6147" s="1375"/>
      <c r="J6147" s="1375"/>
      <c r="K6147" s="1375"/>
      <c r="L6147" s="1375"/>
    </row>
    <row r="6148" spans="1:12" ht="21">
      <c r="A6148" s="1372">
        <v>45535</v>
      </c>
      <c r="B6148" s="1373" t="s">
        <v>2397</v>
      </c>
      <c r="C6148" s="1373" t="s">
        <v>2471</v>
      </c>
      <c r="D6148" s="1373" t="s">
        <v>2472</v>
      </c>
      <c r="E6148" s="1373" t="s">
        <v>1930</v>
      </c>
      <c r="F6148" s="1373" t="s">
        <v>2186</v>
      </c>
      <c r="G6148" s="1375"/>
      <c r="H6148" s="1375"/>
      <c r="I6148" s="1375"/>
      <c r="J6148" s="1375"/>
      <c r="K6148" s="1375"/>
      <c r="L6148" s="1375"/>
    </row>
    <row r="6149" spans="1:12" ht="21">
      <c r="A6149" s="1372">
        <v>45535</v>
      </c>
      <c r="B6149" s="1373" t="s">
        <v>2397</v>
      </c>
      <c r="C6149" s="1373" t="s">
        <v>2471</v>
      </c>
      <c r="D6149" s="1373" t="s">
        <v>2472</v>
      </c>
      <c r="E6149" s="1373" t="s">
        <v>1932</v>
      </c>
      <c r="F6149" s="1373" t="s">
        <v>2187</v>
      </c>
      <c r="G6149" s="1375"/>
      <c r="H6149" s="1375"/>
      <c r="I6149" s="1375"/>
      <c r="J6149" s="1375"/>
      <c r="K6149" s="1375"/>
      <c r="L6149" s="1375"/>
    </row>
    <row r="6150" spans="1:12" ht="21">
      <c r="A6150" s="1372">
        <v>45535</v>
      </c>
      <c r="B6150" s="1373" t="s">
        <v>2397</v>
      </c>
      <c r="C6150" s="1373" t="s">
        <v>2471</v>
      </c>
      <c r="D6150" s="1373" t="s">
        <v>2472</v>
      </c>
      <c r="E6150" s="1373" t="s">
        <v>1934</v>
      </c>
      <c r="F6150" s="1373" t="s">
        <v>2188</v>
      </c>
      <c r="G6150" s="1375"/>
      <c r="H6150" s="1375"/>
      <c r="I6150" s="1375"/>
      <c r="J6150" s="1375"/>
      <c r="K6150" s="1375"/>
      <c r="L6150" s="1375"/>
    </row>
    <row r="6151" spans="1:12" ht="21">
      <c r="A6151" s="1372">
        <v>45535</v>
      </c>
      <c r="B6151" s="1373" t="s">
        <v>2397</v>
      </c>
      <c r="C6151" s="1373" t="s">
        <v>2471</v>
      </c>
      <c r="D6151" s="1373" t="s">
        <v>2472</v>
      </c>
      <c r="E6151" s="1373" t="s">
        <v>1936</v>
      </c>
      <c r="F6151" s="1373" t="s">
        <v>2189</v>
      </c>
      <c r="G6151" s="1375"/>
      <c r="H6151" s="1375"/>
      <c r="I6151" s="1375"/>
      <c r="J6151" s="1375"/>
      <c r="K6151" s="1375"/>
      <c r="L6151" s="1375"/>
    </row>
    <row r="6152" spans="1:12" ht="21">
      <c r="A6152" s="1372">
        <v>45535</v>
      </c>
      <c r="B6152" s="1373" t="s">
        <v>2397</v>
      </c>
      <c r="C6152" s="1373" t="s">
        <v>2471</v>
      </c>
      <c r="D6152" s="1373" t="s">
        <v>2472</v>
      </c>
      <c r="E6152" s="1373" t="s">
        <v>670</v>
      </c>
      <c r="F6152" s="1373" t="s">
        <v>2172</v>
      </c>
      <c r="G6152" s="1375"/>
      <c r="H6152" s="1375"/>
      <c r="I6152" s="1375"/>
      <c r="J6152" s="1375"/>
      <c r="K6152" s="1375"/>
      <c r="L6152" s="1375"/>
    </row>
    <row r="6153" spans="1:12" ht="21">
      <c r="A6153" s="1372">
        <v>45535</v>
      </c>
      <c r="B6153" s="1373" t="s">
        <v>2397</v>
      </c>
      <c r="C6153" s="1373" t="s">
        <v>2471</v>
      </c>
      <c r="D6153" s="1373" t="s">
        <v>2472</v>
      </c>
      <c r="E6153" s="1373" t="s">
        <v>1938</v>
      </c>
      <c r="F6153" s="1373" t="s">
        <v>1939</v>
      </c>
      <c r="G6153" s="1375"/>
      <c r="H6153" s="1375"/>
      <c r="I6153" s="1375"/>
      <c r="J6153" s="1375"/>
      <c r="K6153" s="1375"/>
      <c r="L6153" s="1375"/>
    </row>
    <row r="6154" spans="1:12" ht="21">
      <c r="A6154" s="1372">
        <v>45535</v>
      </c>
      <c r="B6154" s="1373" t="s">
        <v>2397</v>
      </c>
      <c r="C6154" s="1373" t="s">
        <v>2471</v>
      </c>
      <c r="D6154" s="1373" t="s">
        <v>2472</v>
      </c>
      <c r="E6154" s="1373" t="s">
        <v>671</v>
      </c>
      <c r="F6154" s="1373" t="s">
        <v>128</v>
      </c>
      <c r="G6154" s="1375"/>
      <c r="H6154" s="1375"/>
      <c r="I6154" s="1375"/>
      <c r="J6154" s="1375"/>
      <c r="K6154" s="1375"/>
      <c r="L6154" s="1375"/>
    </row>
    <row r="6155" spans="1:12" ht="21">
      <c r="A6155" s="1372">
        <v>45535</v>
      </c>
      <c r="B6155" s="1373" t="s">
        <v>2397</v>
      </c>
      <c r="C6155" s="1373" t="s">
        <v>2471</v>
      </c>
      <c r="D6155" s="1373" t="s">
        <v>2472</v>
      </c>
      <c r="E6155" s="1373" t="s">
        <v>672</v>
      </c>
      <c r="F6155" s="1373" t="s">
        <v>129</v>
      </c>
      <c r="G6155" s="1375"/>
      <c r="H6155" s="1375"/>
      <c r="I6155" s="1375"/>
      <c r="J6155" s="1375"/>
      <c r="K6155" s="1375"/>
      <c r="L6155" s="1375"/>
    </row>
    <row r="6156" spans="1:12" ht="21">
      <c r="A6156" s="1372">
        <v>45535</v>
      </c>
      <c r="B6156" s="1373" t="s">
        <v>2397</v>
      </c>
      <c r="C6156" s="1373" t="s">
        <v>2471</v>
      </c>
      <c r="D6156" s="1373" t="s">
        <v>2472</v>
      </c>
      <c r="E6156" s="1373" t="s">
        <v>673</v>
      </c>
      <c r="F6156" s="1373" t="s">
        <v>2190</v>
      </c>
      <c r="G6156" s="1375"/>
      <c r="H6156" s="1375"/>
      <c r="I6156" s="1375"/>
      <c r="J6156" s="1375"/>
      <c r="K6156" s="1375"/>
      <c r="L6156" s="1375"/>
    </row>
    <row r="6157" spans="1:12" ht="42">
      <c r="A6157" s="1372">
        <v>45535</v>
      </c>
      <c r="B6157" s="1373" t="s">
        <v>2397</v>
      </c>
      <c r="C6157" s="1373" t="s">
        <v>2471</v>
      </c>
      <c r="D6157" s="1373" t="s">
        <v>2472</v>
      </c>
      <c r="E6157" s="1373" t="s">
        <v>674</v>
      </c>
      <c r="F6157" s="1373" t="s">
        <v>2191</v>
      </c>
      <c r="G6157" s="1375"/>
      <c r="H6157" s="1375"/>
      <c r="I6157" s="1375"/>
      <c r="J6157" s="1375"/>
      <c r="K6157" s="1375"/>
      <c r="L6157" s="1375"/>
    </row>
    <row r="6158" spans="1:12" ht="42">
      <c r="A6158" s="1372">
        <v>45535</v>
      </c>
      <c r="B6158" s="1373" t="s">
        <v>2397</v>
      </c>
      <c r="C6158" s="1373" t="s">
        <v>2471</v>
      </c>
      <c r="D6158" s="1373" t="s">
        <v>2472</v>
      </c>
      <c r="E6158" s="1373" t="s">
        <v>675</v>
      </c>
      <c r="F6158" s="1373" t="s">
        <v>2192</v>
      </c>
      <c r="G6158" s="1375"/>
      <c r="H6158" s="1375"/>
      <c r="I6158" s="1375"/>
      <c r="J6158" s="1375"/>
      <c r="K6158" s="1375"/>
      <c r="L6158" s="1375"/>
    </row>
    <row r="6159" spans="1:12" ht="21">
      <c r="A6159" s="1372">
        <v>45535</v>
      </c>
      <c r="B6159" s="1373" t="s">
        <v>2397</v>
      </c>
      <c r="C6159" s="1373" t="s">
        <v>2471</v>
      </c>
      <c r="D6159" s="1373" t="s">
        <v>2472</v>
      </c>
      <c r="E6159" s="1373" t="s">
        <v>676</v>
      </c>
      <c r="F6159" s="1373" t="s">
        <v>2193</v>
      </c>
      <c r="G6159" s="1375"/>
      <c r="H6159" s="1375"/>
      <c r="I6159" s="1375"/>
      <c r="J6159" s="1375"/>
      <c r="K6159" s="1375"/>
      <c r="L6159" s="1375"/>
    </row>
    <row r="6160" spans="1:12" ht="21">
      <c r="A6160" s="1372">
        <v>45535</v>
      </c>
      <c r="B6160" s="1373" t="s">
        <v>2397</v>
      </c>
      <c r="C6160" s="1373" t="s">
        <v>2471</v>
      </c>
      <c r="D6160" s="1373" t="s">
        <v>2472</v>
      </c>
      <c r="E6160" s="1373" t="s">
        <v>677</v>
      </c>
      <c r="F6160" s="1373" t="s">
        <v>2194</v>
      </c>
      <c r="G6160" s="1375"/>
      <c r="H6160" s="1375"/>
      <c r="I6160" s="1375"/>
      <c r="J6160" s="1375"/>
      <c r="K6160" s="1375"/>
      <c r="L6160" s="1375"/>
    </row>
    <row r="6161" spans="1:12" ht="42">
      <c r="A6161" s="1372">
        <v>45535</v>
      </c>
      <c r="B6161" s="1373" t="s">
        <v>2397</v>
      </c>
      <c r="C6161" s="1373" t="s">
        <v>2471</v>
      </c>
      <c r="D6161" s="1373" t="s">
        <v>2472</v>
      </c>
      <c r="E6161" s="1373" t="s">
        <v>678</v>
      </c>
      <c r="F6161" s="1373" t="s">
        <v>2195</v>
      </c>
      <c r="G6161" s="1375"/>
      <c r="H6161" s="1375"/>
      <c r="I6161" s="1375"/>
      <c r="J6161" s="1375"/>
      <c r="K6161" s="1375"/>
      <c r="L6161" s="1375"/>
    </row>
    <row r="6162" spans="1:12" ht="42">
      <c r="A6162" s="1372">
        <v>45535</v>
      </c>
      <c r="B6162" s="1373" t="s">
        <v>2397</v>
      </c>
      <c r="C6162" s="1373" t="s">
        <v>2471</v>
      </c>
      <c r="D6162" s="1373" t="s">
        <v>2472</v>
      </c>
      <c r="E6162" s="1373" t="s">
        <v>679</v>
      </c>
      <c r="F6162" s="1373" t="s">
        <v>2196</v>
      </c>
      <c r="G6162" s="1375"/>
      <c r="H6162" s="1375"/>
      <c r="I6162" s="1375"/>
      <c r="J6162" s="1375"/>
      <c r="K6162" s="1375"/>
      <c r="L6162" s="1375"/>
    </row>
    <row r="6163" spans="1:12" ht="42">
      <c r="A6163" s="1372">
        <v>45535</v>
      </c>
      <c r="B6163" s="1373" t="s">
        <v>2397</v>
      </c>
      <c r="C6163" s="1373" t="s">
        <v>2471</v>
      </c>
      <c r="D6163" s="1373" t="s">
        <v>2472</v>
      </c>
      <c r="E6163" s="1373" t="s">
        <v>680</v>
      </c>
      <c r="F6163" s="1373" t="s">
        <v>2197</v>
      </c>
      <c r="G6163" s="1375"/>
      <c r="H6163" s="1375"/>
      <c r="I6163" s="1375"/>
      <c r="J6163" s="1375"/>
      <c r="K6163" s="1375"/>
      <c r="L6163" s="1375"/>
    </row>
    <row r="6164" spans="1:12" ht="21">
      <c r="A6164" s="1372">
        <v>45535</v>
      </c>
      <c r="B6164" s="1373" t="s">
        <v>2397</v>
      </c>
      <c r="C6164" s="1373" t="s">
        <v>2471</v>
      </c>
      <c r="D6164" s="1373" t="s">
        <v>2472</v>
      </c>
      <c r="E6164" s="1373" t="s">
        <v>1943</v>
      </c>
      <c r="F6164" s="1373" t="s">
        <v>1940</v>
      </c>
      <c r="G6164" s="1375"/>
      <c r="H6164" s="1375"/>
      <c r="I6164" s="1375"/>
      <c r="J6164" s="1375"/>
      <c r="K6164" s="1375"/>
      <c r="L6164" s="1375"/>
    </row>
    <row r="6165" spans="1:12" ht="42">
      <c r="A6165" s="1372">
        <v>45535</v>
      </c>
      <c r="B6165" s="1373" t="s">
        <v>2397</v>
      </c>
      <c r="C6165" s="1373" t="s">
        <v>2471</v>
      </c>
      <c r="D6165" s="1373" t="s">
        <v>2472</v>
      </c>
      <c r="E6165" s="1373" t="s">
        <v>1944</v>
      </c>
      <c r="F6165" s="1373" t="s">
        <v>2198</v>
      </c>
      <c r="G6165" s="1375"/>
      <c r="H6165" s="1375"/>
      <c r="I6165" s="1375"/>
      <c r="J6165" s="1375"/>
      <c r="K6165" s="1375"/>
      <c r="L6165" s="1375"/>
    </row>
    <row r="6166" spans="1:12" ht="42">
      <c r="A6166" s="1372">
        <v>45535</v>
      </c>
      <c r="B6166" s="1373" t="s">
        <v>2397</v>
      </c>
      <c r="C6166" s="1373" t="s">
        <v>2471</v>
      </c>
      <c r="D6166" s="1373" t="s">
        <v>2472</v>
      </c>
      <c r="E6166" s="1373" t="s">
        <v>1945</v>
      </c>
      <c r="F6166" s="1373" t="s">
        <v>2199</v>
      </c>
      <c r="G6166" s="1375"/>
      <c r="H6166" s="1375"/>
      <c r="I6166" s="1375"/>
      <c r="J6166" s="1375"/>
      <c r="K6166" s="1375"/>
      <c r="L6166" s="1375"/>
    </row>
    <row r="6167" spans="1:12" ht="21">
      <c r="A6167" s="1372">
        <v>45535</v>
      </c>
      <c r="B6167" s="1373" t="s">
        <v>2397</v>
      </c>
      <c r="C6167" s="1373" t="s">
        <v>2471</v>
      </c>
      <c r="D6167" s="1373" t="s">
        <v>2472</v>
      </c>
      <c r="E6167" s="1373" t="s">
        <v>1946</v>
      </c>
      <c r="F6167" s="1373" t="s">
        <v>2200</v>
      </c>
      <c r="G6167" s="1375"/>
      <c r="H6167" s="1375"/>
      <c r="I6167" s="1375"/>
      <c r="J6167" s="1375"/>
      <c r="K6167" s="1375"/>
      <c r="L6167" s="1375"/>
    </row>
    <row r="6168" spans="1:12" ht="21">
      <c r="A6168" s="1372">
        <v>45535</v>
      </c>
      <c r="B6168" s="1373" t="s">
        <v>2397</v>
      </c>
      <c r="C6168" s="1373" t="s">
        <v>2471</v>
      </c>
      <c r="D6168" s="1373" t="s">
        <v>2472</v>
      </c>
      <c r="E6168" s="1373" t="s">
        <v>1947</v>
      </c>
      <c r="F6168" s="1373" t="s">
        <v>2194</v>
      </c>
      <c r="G6168" s="1375"/>
      <c r="H6168" s="1375"/>
      <c r="I6168" s="1375"/>
      <c r="J6168" s="1375"/>
      <c r="K6168" s="1375"/>
      <c r="L6168" s="1375"/>
    </row>
    <row r="6169" spans="1:12" ht="42">
      <c r="A6169" s="1372">
        <v>45535</v>
      </c>
      <c r="B6169" s="1373" t="s">
        <v>2397</v>
      </c>
      <c r="C6169" s="1373" t="s">
        <v>2471</v>
      </c>
      <c r="D6169" s="1373" t="s">
        <v>2472</v>
      </c>
      <c r="E6169" s="1373" t="s">
        <v>1948</v>
      </c>
      <c r="F6169" s="1373" t="s">
        <v>2195</v>
      </c>
      <c r="G6169" s="1375"/>
      <c r="H6169" s="1375"/>
      <c r="I6169" s="1375"/>
      <c r="J6169" s="1375"/>
      <c r="K6169" s="1375"/>
      <c r="L6169" s="1375"/>
    </row>
    <row r="6170" spans="1:12" ht="42">
      <c r="A6170" s="1372">
        <v>45535</v>
      </c>
      <c r="B6170" s="1373" t="s">
        <v>2397</v>
      </c>
      <c r="C6170" s="1373" t="s">
        <v>2471</v>
      </c>
      <c r="D6170" s="1373" t="s">
        <v>2472</v>
      </c>
      <c r="E6170" s="1373" t="s">
        <v>1949</v>
      </c>
      <c r="F6170" s="1373" t="s">
        <v>2196</v>
      </c>
      <c r="G6170" s="1375"/>
      <c r="H6170" s="1375"/>
      <c r="I6170" s="1375"/>
      <c r="J6170" s="1375"/>
      <c r="K6170" s="1375"/>
      <c r="L6170" s="1375"/>
    </row>
    <row r="6171" spans="1:12" ht="42">
      <c r="A6171" s="1372">
        <v>45535</v>
      </c>
      <c r="B6171" s="1373" t="s">
        <v>2397</v>
      </c>
      <c r="C6171" s="1373" t="s">
        <v>2471</v>
      </c>
      <c r="D6171" s="1373" t="s">
        <v>2472</v>
      </c>
      <c r="E6171" s="1373" t="s">
        <v>1950</v>
      </c>
      <c r="F6171" s="1373" t="s">
        <v>2197</v>
      </c>
      <c r="G6171" s="1375"/>
      <c r="H6171" s="1375"/>
      <c r="I6171" s="1375"/>
      <c r="J6171" s="1375"/>
      <c r="K6171" s="1375"/>
      <c r="L6171" s="1375"/>
    </row>
    <row r="6172" spans="1:12" ht="21">
      <c r="A6172" s="1372">
        <v>45535</v>
      </c>
      <c r="B6172" s="1373" t="s">
        <v>2397</v>
      </c>
      <c r="C6172" s="1373" t="s">
        <v>2471</v>
      </c>
      <c r="D6172" s="1373" t="s">
        <v>2472</v>
      </c>
      <c r="E6172" s="1373" t="s">
        <v>681</v>
      </c>
      <c r="F6172" s="1373" t="s">
        <v>2201</v>
      </c>
      <c r="G6172" s="1374">
        <v>318792.34999999998</v>
      </c>
      <c r="H6172" s="1374">
        <v>220556.37</v>
      </c>
      <c r="I6172" s="1374">
        <v>0</v>
      </c>
      <c r="J6172" s="1374">
        <v>2494294.46</v>
      </c>
      <c r="K6172" s="1374">
        <v>-98235.98</v>
      </c>
      <c r="L6172" s="1374">
        <v>2494294.46</v>
      </c>
    </row>
    <row r="6173" spans="1:12" ht="21">
      <c r="A6173" s="1372">
        <v>45535</v>
      </c>
      <c r="B6173" s="1373" t="s">
        <v>2397</v>
      </c>
      <c r="C6173" s="1373" t="s">
        <v>2471</v>
      </c>
      <c r="D6173" s="1373" t="s">
        <v>2472</v>
      </c>
      <c r="E6173" s="1373" t="s">
        <v>682</v>
      </c>
      <c r="F6173" s="1373" t="s">
        <v>2202</v>
      </c>
      <c r="G6173" s="1374">
        <v>224352.1</v>
      </c>
      <c r="H6173" s="1374">
        <v>72397</v>
      </c>
      <c r="I6173" s="1374">
        <v>0</v>
      </c>
      <c r="J6173" s="1374">
        <v>848171.77</v>
      </c>
      <c r="K6173" s="1374">
        <v>-151955.1</v>
      </c>
      <c r="L6173" s="1374">
        <v>848171.77</v>
      </c>
    </row>
    <row r="6174" spans="1:12" ht="21">
      <c r="A6174" s="1372">
        <v>45535</v>
      </c>
      <c r="B6174" s="1373" t="s">
        <v>2397</v>
      </c>
      <c r="C6174" s="1373" t="s">
        <v>2471</v>
      </c>
      <c r="D6174" s="1373" t="s">
        <v>2472</v>
      </c>
      <c r="E6174" s="1373" t="s">
        <v>683</v>
      </c>
      <c r="F6174" s="1373" t="s">
        <v>130</v>
      </c>
      <c r="G6174" s="1374">
        <v>186578.8</v>
      </c>
      <c r="H6174" s="1374">
        <v>369504.25</v>
      </c>
      <c r="I6174" s="1374">
        <v>0</v>
      </c>
      <c r="J6174" s="1374">
        <v>1918158</v>
      </c>
      <c r="K6174" s="1374">
        <v>182925.45</v>
      </c>
      <c r="L6174" s="1374">
        <v>1918158</v>
      </c>
    </row>
    <row r="6175" spans="1:12" ht="21">
      <c r="A6175" s="1372">
        <v>45535</v>
      </c>
      <c r="B6175" s="1373" t="s">
        <v>2397</v>
      </c>
      <c r="C6175" s="1373" t="s">
        <v>2471</v>
      </c>
      <c r="D6175" s="1373" t="s">
        <v>2472</v>
      </c>
      <c r="E6175" s="1373" t="s">
        <v>684</v>
      </c>
      <c r="F6175" s="1373" t="s">
        <v>2203</v>
      </c>
      <c r="G6175" s="1374">
        <v>125490.03</v>
      </c>
      <c r="H6175" s="1374">
        <v>180421</v>
      </c>
      <c r="I6175" s="1374">
        <v>0</v>
      </c>
      <c r="J6175" s="1374">
        <v>419451</v>
      </c>
      <c r="K6175" s="1374">
        <v>54930.97</v>
      </c>
      <c r="L6175" s="1374">
        <v>419451</v>
      </c>
    </row>
    <row r="6176" spans="1:12" ht="21">
      <c r="A6176" s="1372">
        <v>45535</v>
      </c>
      <c r="B6176" s="1373" t="s">
        <v>2397</v>
      </c>
      <c r="C6176" s="1373" t="s">
        <v>2471</v>
      </c>
      <c r="D6176" s="1373" t="s">
        <v>2472</v>
      </c>
      <c r="E6176" s="1373" t="s">
        <v>685</v>
      </c>
      <c r="F6176" s="1373" t="s">
        <v>2204</v>
      </c>
      <c r="G6176" s="1374">
        <v>102997.33</v>
      </c>
      <c r="H6176" s="1374">
        <v>191625.57</v>
      </c>
      <c r="I6176" s="1374">
        <v>0</v>
      </c>
      <c r="J6176" s="1374">
        <v>370048.27</v>
      </c>
      <c r="K6176" s="1374">
        <v>88628.24</v>
      </c>
      <c r="L6176" s="1374">
        <v>370048.27</v>
      </c>
    </row>
    <row r="6177" spans="1:12" ht="21">
      <c r="A6177" s="1372">
        <v>45535</v>
      </c>
      <c r="B6177" s="1373" t="s">
        <v>2397</v>
      </c>
      <c r="C6177" s="1373" t="s">
        <v>2471</v>
      </c>
      <c r="D6177" s="1373" t="s">
        <v>2472</v>
      </c>
      <c r="E6177" s="1373" t="s">
        <v>686</v>
      </c>
      <c r="F6177" s="1373" t="s">
        <v>2205</v>
      </c>
      <c r="G6177" s="1374">
        <v>103200</v>
      </c>
      <c r="H6177" s="1374">
        <v>153576</v>
      </c>
      <c r="I6177" s="1374">
        <v>0</v>
      </c>
      <c r="J6177" s="1374">
        <v>346813.2</v>
      </c>
      <c r="K6177" s="1374">
        <v>50376</v>
      </c>
      <c r="L6177" s="1374">
        <v>346813.2</v>
      </c>
    </row>
    <row r="6178" spans="1:12" ht="21">
      <c r="A6178" s="1372">
        <v>45535</v>
      </c>
      <c r="B6178" s="1373" t="s">
        <v>2397</v>
      </c>
      <c r="C6178" s="1373" t="s">
        <v>2471</v>
      </c>
      <c r="D6178" s="1373" t="s">
        <v>2472</v>
      </c>
      <c r="E6178" s="1373" t="s">
        <v>687</v>
      </c>
      <c r="F6178" s="1373" t="s">
        <v>2206</v>
      </c>
      <c r="G6178" s="1375"/>
      <c r="H6178" s="1375"/>
      <c r="I6178" s="1375"/>
      <c r="J6178" s="1375"/>
      <c r="K6178" s="1375"/>
      <c r="L6178" s="1375"/>
    </row>
    <row r="6179" spans="1:12" ht="21">
      <c r="A6179" s="1372">
        <v>45535</v>
      </c>
      <c r="B6179" s="1373" t="s">
        <v>2397</v>
      </c>
      <c r="C6179" s="1373" t="s">
        <v>2471</v>
      </c>
      <c r="D6179" s="1373" t="s">
        <v>2472</v>
      </c>
      <c r="E6179" s="1373" t="s">
        <v>688</v>
      </c>
      <c r="F6179" s="1373" t="s">
        <v>2207</v>
      </c>
      <c r="G6179" s="1375"/>
      <c r="H6179" s="1375"/>
      <c r="I6179" s="1375"/>
      <c r="J6179" s="1375"/>
      <c r="K6179" s="1375"/>
      <c r="L6179" s="1375"/>
    </row>
    <row r="6180" spans="1:12" ht="21">
      <c r="A6180" s="1372">
        <v>45535</v>
      </c>
      <c r="B6180" s="1373" t="s">
        <v>2397</v>
      </c>
      <c r="C6180" s="1373" t="s">
        <v>2471</v>
      </c>
      <c r="D6180" s="1373" t="s">
        <v>2472</v>
      </c>
      <c r="E6180" s="1373" t="s">
        <v>689</v>
      </c>
      <c r="F6180" s="1373" t="s">
        <v>2208</v>
      </c>
      <c r="G6180" s="1375"/>
      <c r="H6180" s="1375"/>
      <c r="I6180" s="1375"/>
      <c r="J6180" s="1375"/>
      <c r="K6180" s="1375"/>
      <c r="L6180" s="1375"/>
    </row>
    <row r="6181" spans="1:12" ht="21">
      <c r="A6181" s="1372">
        <v>45535</v>
      </c>
      <c r="B6181" s="1373" t="s">
        <v>2397</v>
      </c>
      <c r="C6181" s="1373" t="s">
        <v>2471</v>
      </c>
      <c r="D6181" s="1373" t="s">
        <v>2472</v>
      </c>
      <c r="E6181" s="1373" t="s">
        <v>690</v>
      </c>
      <c r="F6181" s="1373" t="s">
        <v>2209</v>
      </c>
      <c r="G6181" s="1374">
        <v>7700</v>
      </c>
      <c r="H6181" s="1374">
        <v>0</v>
      </c>
      <c r="I6181" s="1374">
        <v>0</v>
      </c>
      <c r="J6181" s="1374">
        <v>23000</v>
      </c>
      <c r="K6181" s="1374">
        <v>-7700</v>
      </c>
      <c r="L6181" s="1374">
        <v>23000</v>
      </c>
    </row>
    <row r="6182" spans="1:12" ht="21">
      <c r="A6182" s="1372">
        <v>45535</v>
      </c>
      <c r="B6182" s="1373" t="s">
        <v>2397</v>
      </c>
      <c r="C6182" s="1373" t="s">
        <v>2471</v>
      </c>
      <c r="D6182" s="1373" t="s">
        <v>2472</v>
      </c>
      <c r="E6182" s="1373" t="s">
        <v>691</v>
      </c>
      <c r="F6182" s="1373" t="s">
        <v>2210</v>
      </c>
      <c r="G6182" s="1374">
        <v>27360</v>
      </c>
      <c r="H6182" s="1374">
        <v>78700</v>
      </c>
      <c r="I6182" s="1374">
        <v>0</v>
      </c>
      <c r="J6182" s="1374">
        <v>247260</v>
      </c>
      <c r="K6182" s="1374">
        <v>51340</v>
      </c>
      <c r="L6182" s="1374">
        <v>247260</v>
      </c>
    </row>
    <row r="6183" spans="1:12" ht="21">
      <c r="A6183" s="1372">
        <v>45535</v>
      </c>
      <c r="B6183" s="1373" t="s">
        <v>2397</v>
      </c>
      <c r="C6183" s="1373" t="s">
        <v>2471</v>
      </c>
      <c r="D6183" s="1373" t="s">
        <v>2472</v>
      </c>
      <c r="E6183" s="1373" t="s">
        <v>692</v>
      </c>
      <c r="F6183" s="1373" t="s">
        <v>2211</v>
      </c>
      <c r="G6183" s="1375"/>
      <c r="H6183" s="1375"/>
      <c r="I6183" s="1375"/>
      <c r="J6183" s="1375"/>
      <c r="K6183" s="1375"/>
      <c r="L6183" s="1375"/>
    </row>
    <row r="6184" spans="1:12" ht="21">
      <c r="A6184" s="1372">
        <v>45535</v>
      </c>
      <c r="B6184" s="1373" t="s">
        <v>2397</v>
      </c>
      <c r="C6184" s="1373" t="s">
        <v>2471</v>
      </c>
      <c r="D6184" s="1373" t="s">
        <v>2472</v>
      </c>
      <c r="E6184" s="1373" t="s">
        <v>693</v>
      </c>
      <c r="F6184" s="1373" t="s">
        <v>2212</v>
      </c>
      <c r="G6184" s="1375"/>
      <c r="H6184" s="1375"/>
      <c r="I6184" s="1375"/>
      <c r="J6184" s="1375"/>
      <c r="K6184" s="1375"/>
      <c r="L6184" s="1375"/>
    </row>
    <row r="6185" spans="1:12" ht="21">
      <c r="A6185" s="1372">
        <v>45535</v>
      </c>
      <c r="B6185" s="1373" t="s">
        <v>2397</v>
      </c>
      <c r="C6185" s="1373" t="s">
        <v>2471</v>
      </c>
      <c r="D6185" s="1373" t="s">
        <v>2472</v>
      </c>
      <c r="E6185" s="1373" t="s">
        <v>694</v>
      </c>
      <c r="F6185" s="1373" t="s">
        <v>2213</v>
      </c>
      <c r="G6185" s="1374">
        <v>58448</v>
      </c>
      <c r="H6185" s="1374">
        <v>90188</v>
      </c>
      <c r="I6185" s="1374">
        <v>0</v>
      </c>
      <c r="J6185" s="1374">
        <v>554672</v>
      </c>
      <c r="K6185" s="1374">
        <v>31740</v>
      </c>
      <c r="L6185" s="1374">
        <v>554672</v>
      </c>
    </row>
    <row r="6186" spans="1:12" ht="21">
      <c r="A6186" s="1372">
        <v>45535</v>
      </c>
      <c r="B6186" s="1373" t="s">
        <v>2397</v>
      </c>
      <c r="C6186" s="1373" t="s">
        <v>2471</v>
      </c>
      <c r="D6186" s="1373" t="s">
        <v>2472</v>
      </c>
      <c r="E6186" s="1373" t="s">
        <v>695</v>
      </c>
      <c r="F6186" s="1373" t="s">
        <v>2214</v>
      </c>
      <c r="G6186" s="1374">
        <v>19550</v>
      </c>
      <c r="H6186" s="1374">
        <v>0</v>
      </c>
      <c r="I6186" s="1374">
        <v>0</v>
      </c>
      <c r="J6186" s="1374">
        <v>251316.75</v>
      </c>
      <c r="K6186" s="1374">
        <v>-19550</v>
      </c>
      <c r="L6186" s="1374">
        <v>251316.75</v>
      </c>
    </row>
    <row r="6187" spans="1:12" ht="21">
      <c r="A6187" s="1372">
        <v>45535</v>
      </c>
      <c r="B6187" s="1373" t="s">
        <v>2397</v>
      </c>
      <c r="C6187" s="1373" t="s">
        <v>2471</v>
      </c>
      <c r="D6187" s="1373" t="s">
        <v>2472</v>
      </c>
      <c r="E6187" s="1373" t="s">
        <v>696</v>
      </c>
      <c r="F6187" s="1373" t="s">
        <v>2215</v>
      </c>
      <c r="G6187" s="1375"/>
      <c r="H6187" s="1375"/>
      <c r="I6187" s="1375"/>
      <c r="J6187" s="1375"/>
      <c r="K6187" s="1375"/>
      <c r="L6187" s="1375"/>
    </row>
    <row r="6188" spans="1:12" ht="21">
      <c r="A6188" s="1372">
        <v>45535</v>
      </c>
      <c r="B6188" s="1373" t="s">
        <v>2397</v>
      </c>
      <c r="C6188" s="1373" t="s">
        <v>2471</v>
      </c>
      <c r="D6188" s="1373" t="s">
        <v>2472</v>
      </c>
      <c r="E6188" s="1373" t="s">
        <v>697</v>
      </c>
      <c r="F6188" s="1373" t="s">
        <v>2216</v>
      </c>
      <c r="G6188" s="1375"/>
      <c r="H6188" s="1375"/>
      <c r="I6188" s="1375"/>
      <c r="J6188" s="1375"/>
      <c r="K6188" s="1375"/>
      <c r="L6188" s="1375"/>
    </row>
    <row r="6189" spans="1:12" ht="21">
      <c r="A6189" s="1372">
        <v>45535</v>
      </c>
      <c r="B6189" s="1373" t="s">
        <v>2397</v>
      </c>
      <c r="C6189" s="1373" t="s">
        <v>2471</v>
      </c>
      <c r="D6189" s="1373" t="s">
        <v>2472</v>
      </c>
      <c r="E6189" s="1373" t="s">
        <v>1821</v>
      </c>
      <c r="F6189" s="1373" t="s">
        <v>2217</v>
      </c>
      <c r="G6189" s="1375"/>
      <c r="H6189" s="1375"/>
      <c r="I6189" s="1375"/>
      <c r="J6189" s="1375"/>
      <c r="K6189" s="1375"/>
      <c r="L6189" s="1375"/>
    </row>
    <row r="6190" spans="1:12" ht="21">
      <c r="A6190" s="1372">
        <v>45535</v>
      </c>
      <c r="B6190" s="1373" t="s">
        <v>2397</v>
      </c>
      <c r="C6190" s="1373" t="s">
        <v>2471</v>
      </c>
      <c r="D6190" s="1373" t="s">
        <v>2472</v>
      </c>
      <c r="E6190" s="1373" t="s">
        <v>698</v>
      </c>
      <c r="F6190" s="1373" t="s">
        <v>2218</v>
      </c>
      <c r="G6190" s="1375"/>
      <c r="H6190" s="1375"/>
      <c r="I6190" s="1375"/>
      <c r="J6190" s="1375"/>
      <c r="K6190" s="1375"/>
      <c r="L6190" s="1375"/>
    </row>
    <row r="6191" spans="1:12" ht="21">
      <c r="A6191" s="1372">
        <v>45535</v>
      </c>
      <c r="B6191" s="1373" t="s">
        <v>2397</v>
      </c>
      <c r="C6191" s="1373" t="s">
        <v>2471</v>
      </c>
      <c r="D6191" s="1373" t="s">
        <v>2472</v>
      </c>
      <c r="E6191" s="1373" t="s">
        <v>699</v>
      </c>
      <c r="F6191" s="1373" t="s">
        <v>408</v>
      </c>
      <c r="G6191" s="1374">
        <v>0</v>
      </c>
      <c r="H6191" s="1374">
        <v>0</v>
      </c>
      <c r="I6191" s="1374">
        <v>0</v>
      </c>
      <c r="J6191" s="1374">
        <v>1194244.25</v>
      </c>
      <c r="K6191" s="1374">
        <v>0</v>
      </c>
      <c r="L6191" s="1374">
        <v>1194244.25</v>
      </c>
    </row>
    <row r="6192" spans="1:12" ht="21">
      <c r="A6192" s="1372">
        <v>45535</v>
      </c>
      <c r="B6192" s="1373" t="s">
        <v>2397</v>
      </c>
      <c r="C6192" s="1373" t="s">
        <v>2471</v>
      </c>
      <c r="D6192" s="1373" t="s">
        <v>2472</v>
      </c>
      <c r="E6192" s="1373" t="s">
        <v>700</v>
      </c>
      <c r="F6192" s="1373" t="s">
        <v>409</v>
      </c>
      <c r="G6192" s="1375"/>
      <c r="H6192" s="1375"/>
      <c r="I6192" s="1375"/>
      <c r="J6192" s="1375"/>
      <c r="K6192" s="1375"/>
      <c r="L6192" s="1375"/>
    </row>
    <row r="6193" spans="1:12" ht="21">
      <c r="A6193" s="1372">
        <v>45535</v>
      </c>
      <c r="B6193" s="1373" t="s">
        <v>2397</v>
      </c>
      <c r="C6193" s="1373" t="s">
        <v>2471</v>
      </c>
      <c r="D6193" s="1373" t="s">
        <v>2472</v>
      </c>
      <c r="E6193" s="1373" t="s">
        <v>701</v>
      </c>
      <c r="F6193" s="1373" t="s">
        <v>1682</v>
      </c>
      <c r="G6193" s="1375"/>
      <c r="H6193" s="1375"/>
      <c r="I6193" s="1375"/>
      <c r="J6193" s="1375"/>
      <c r="K6193" s="1375"/>
      <c r="L6193" s="1375"/>
    </row>
    <row r="6194" spans="1:12" ht="21">
      <c r="A6194" s="1372">
        <v>45535</v>
      </c>
      <c r="B6194" s="1373" t="s">
        <v>2397</v>
      </c>
      <c r="C6194" s="1373" t="s">
        <v>2471</v>
      </c>
      <c r="D6194" s="1373" t="s">
        <v>2472</v>
      </c>
      <c r="E6194" s="1373" t="s">
        <v>702</v>
      </c>
      <c r="F6194" s="1373" t="s">
        <v>1492</v>
      </c>
      <c r="G6194" s="1375"/>
      <c r="H6194" s="1375"/>
      <c r="I6194" s="1375"/>
      <c r="J6194" s="1375"/>
      <c r="K6194" s="1375"/>
      <c r="L6194" s="1375"/>
    </row>
    <row r="6195" spans="1:12" ht="21">
      <c r="A6195" s="1372">
        <v>45535</v>
      </c>
      <c r="B6195" s="1373" t="s">
        <v>2397</v>
      </c>
      <c r="C6195" s="1373" t="s">
        <v>2471</v>
      </c>
      <c r="D6195" s="1373" t="s">
        <v>2472</v>
      </c>
      <c r="E6195" s="1373" t="s">
        <v>703</v>
      </c>
      <c r="F6195" s="1373" t="s">
        <v>2219</v>
      </c>
      <c r="G6195" s="1374">
        <v>0</v>
      </c>
      <c r="H6195" s="1374">
        <v>22006.880000000001</v>
      </c>
      <c r="I6195" s="1374">
        <v>0</v>
      </c>
      <c r="J6195" s="1374">
        <v>479255.59</v>
      </c>
      <c r="K6195" s="1374">
        <v>22006.880000000001</v>
      </c>
      <c r="L6195" s="1374">
        <v>479255.59</v>
      </c>
    </row>
    <row r="6196" spans="1:12" ht="21">
      <c r="A6196" s="1372">
        <v>45535</v>
      </c>
      <c r="B6196" s="1373" t="s">
        <v>2397</v>
      </c>
      <c r="C6196" s="1373" t="s">
        <v>2471</v>
      </c>
      <c r="D6196" s="1373" t="s">
        <v>2472</v>
      </c>
      <c r="E6196" s="1373" t="s">
        <v>704</v>
      </c>
      <c r="F6196" s="1373" t="s">
        <v>2220</v>
      </c>
      <c r="G6196" s="1375"/>
      <c r="H6196" s="1375"/>
      <c r="I6196" s="1375"/>
      <c r="J6196" s="1375"/>
      <c r="K6196" s="1375"/>
      <c r="L6196" s="1375"/>
    </row>
    <row r="6197" spans="1:12" ht="21">
      <c r="A6197" s="1372">
        <v>45535</v>
      </c>
      <c r="B6197" s="1373" t="s">
        <v>2397</v>
      </c>
      <c r="C6197" s="1373" t="s">
        <v>2471</v>
      </c>
      <c r="D6197" s="1373" t="s">
        <v>2472</v>
      </c>
      <c r="E6197" s="1373" t="s">
        <v>2122</v>
      </c>
      <c r="F6197" s="1373" t="s">
        <v>2221</v>
      </c>
      <c r="G6197" s="1375"/>
      <c r="H6197" s="1375"/>
      <c r="I6197" s="1375"/>
      <c r="J6197" s="1375"/>
      <c r="K6197" s="1375"/>
      <c r="L6197" s="1375"/>
    </row>
    <row r="6198" spans="1:12" ht="21">
      <c r="A6198" s="1372">
        <v>45535</v>
      </c>
      <c r="B6198" s="1373" t="s">
        <v>2397</v>
      </c>
      <c r="C6198" s="1373" t="s">
        <v>2471</v>
      </c>
      <c r="D6198" s="1373" t="s">
        <v>2472</v>
      </c>
      <c r="E6198" s="1373" t="s">
        <v>2124</v>
      </c>
      <c r="F6198" s="1373" t="s">
        <v>2222</v>
      </c>
      <c r="G6198" s="1375"/>
      <c r="H6198" s="1375"/>
      <c r="I6198" s="1375"/>
      <c r="J6198" s="1375"/>
      <c r="K6198" s="1375"/>
      <c r="L6198" s="1375"/>
    </row>
    <row r="6199" spans="1:12" ht="21">
      <c r="A6199" s="1372">
        <v>45535</v>
      </c>
      <c r="B6199" s="1373" t="s">
        <v>2397</v>
      </c>
      <c r="C6199" s="1373" t="s">
        <v>2471</v>
      </c>
      <c r="D6199" s="1373" t="s">
        <v>2472</v>
      </c>
      <c r="E6199" s="1373" t="s">
        <v>705</v>
      </c>
      <c r="F6199" s="1373" t="s">
        <v>2223</v>
      </c>
      <c r="G6199" s="1374">
        <v>0</v>
      </c>
      <c r="H6199" s="1374">
        <v>0</v>
      </c>
      <c r="I6199" s="1374">
        <v>0</v>
      </c>
      <c r="J6199" s="1374">
        <v>30280.5</v>
      </c>
      <c r="K6199" s="1374">
        <v>0</v>
      </c>
      <c r="L6199" s="1374">
        <v>30280.5</v>
      </c>
    </row>
    <row r="6200" spans="1:12" ht="21">
      <c r="A6200" s="1372">
        <v>45535</v>
      </c>
      <c r="B6200" s="1373" t="s">
        <v>2397</v>
      </c>
      <c r="C6200" s="1373" t="s">
        <v>2471</v>
      </c>
      <c r="D6200" s="1373" t="s">
        <v>2472</v>
      </c>
      <c r="E6200" s="1373" t="s">
        <v>706</v>
      </c>
      <c r="F6200" s="1373" t="s">
        <v>133</v>
      </c>
      <c r="G6200" s="1375"/>
      <c r="H6200" s="1375"/>
      <c r="I6200" s="1375"/>
      <c r="J6200" s="1375"/>
      <c r="K6200" s="1375"/>
      <c r="L6200" s="1375"/>
    </row>
    <row r="6201" spans="1:12" ht="21">
      <c r="A6201" s="1372">
        <v>45535</v>
      </c>
      <c r="B6201" s="1373" t="s">
        <v>2397</v>
      </c>
      <c r="C6201" s="1373" t="s">
        <v>2471</v>
      </c>
      <c r="D6201" s="1373" t="s">
        <v>2472</v>
      </c>
      <c r="E6201" s="1373" t="s">
        <v>707</v>
      </c>
      <c r="F6201" s="1373" t="s">
        <v>2224</v>
      </c>
      <c r="G6201" s="1375"/>
      <c r="H6201" s="1375"/>
      <c r="I6201" s="1375"/>
      <c r="J6201" s="1375"/>
      <c r="K6201" s="1375"/>
      <c r="L6201" s="1375"/>
    </row>
    <row r="6202" spans="1:12" ht="21">
      <c r="A6202" s="1372">
        <v>45535</v>
      </c>
      <c r="B6202" s="1373" t="s">
        <v>2397</v>
      </c>
      <c r="C6202" s="1373" t="s">
        <v>2471</v>
      </c>
      <c r="D6202" s="1373" t="s">
        <v>2472</v>
      </c>
      <c r="E6202" s="1373" t="s">
        <v>708</v>
      </c>
      <c r="F6202" s="1373" t="s">
        <v>134</v>
      </c>
      <c r="G6202" s="1375"/>
      <c r="H6202" s="1375"/>
      <c r="I6202" s="1375"/>
      <c r="J6202" s="1375"/>
      <c r="K6202" s="1375"/>
      <c r="L6202" s="1375"/>
    </row>
    <row r="6203" spans="1:12" ht="21">
      <c r="A6203" s="1372">
        <v>45535</v>
      </c>
      <c r="B6203" s="1373" t="s">
        <v>2397</v>
      </c>
      <c r="C6203" s="1373" t="s">
        <v>2471</v>
      </c>
      <c r="D6203" s="1373" t="s">
        <v>2472</v>
      </c>
      <c r="E6203" s="1373" t="s">
        <v>709</v>
      </c>
      <c r="F6203" s="1373" t="s">
        <v>135</v>
      </c>
      <c r="G6203" s="1375"/>
      <c r="H6203" s="1375"/>
      <c r="I6203" s="1375"/>
      <c r="J6203" s="1375"/>
      <c r="K6203" s="1375"/>
      <c r="L6203" s="1375"/>
    </row>
    <row r="6204" spans="1:12" ht="21">
      <c r="A6204" s="1372">
        <v>45535</v>
      </c>
      <c r="B6204" s="1373" t="s">
        <v>2397</v>
      </c>
      <c r="C6204" s="1373" t="s">
        <v>2471</v>
      </c>
      <c r="D6204" s="1373" t="s">
        <v>2472</v>
      </c>
      <c r="E6204" s="1373" t="s">
        <v>710</v>
      </c>
      <c r="F6204" s="1373" t="s">
        <v>136</v>
      </c>
      <c r="G6204" s="1375"/>
      <c r="H6204" s="1375"/>
      <c r="I6204" s="1375"/>
      <c r="J6204" s="1375"/>
      <c r="K6204" s="1375"/>
      <c r="L6204" s="1375"/>
    </row>
    <row r="6205" spans="1:12" ht="21">
      <c r="A6205" s="1372">
        <v>45535</v>
      </c>
      <c r="B6205" s="1373" t="s">
        <v>2397</v>
      </c>
      <c r="C6205" s="1373" t="s">
        <v>2471</v>
      </c>
      <c r="D6205" s="1373" t="s">
        <v>2472</v>
      </c>
      <c r="E6205" s="1373" t="s">
        <v>1951</v>
      </c>
      <c r="F6205" s="1373" t="s">
        <v>1952</v>
      </c>
      <c r="G6205" s="1374">
        <v>0</v>
      </c>
      <c r="H6205" s="1374">
        <v>0</v>
      </c>
      <c r="I6205" s="1374">
        <v>0</v>
      </c>
      <c r="J6205" s="1374">
        <v>120000</v>
      </c>
      <c r="K6205" s="1374">
        <v>0</v>
      </c>
      <c r="L6205" s="1374">
        <v>120000</v>
      </c>
    </row>
    <row r="6206" spans="1:12" ht="21">
      <c r="A6206" s="1372">
        <v>45535</v>
      </c>
      <c r="B6206" s="1373" t="s">
        <v>2397</v>
      </c>
      <c r="C6206" s="1373" t="s">
        <v>2471</v>
      </c>
      <c r="D6206" s="1373" t="s">
        <v>2472</v>
      </c>
      <c r="E6206" s="1373" t="s">
        <v>1953</v>
      </c>
      <c r="F6206" s="1373" t="s">
        <v>138</v>
      </c>
      <c r="G6206" s="1375"/>
      <c r="H6206" s="1375"/>
      <c r="I6206" s="1375"/>
      <c r="J6206" s="1375"/>
      <c r="K6206" s="1375"/>
      <c r="L6206" s="1375"/>
    </row>
    <row r="6207" spans="1:12" ht="21">
      <c r="A6207" s="1372">
        <v>45535</v>
      </c>
      <c r="B6207" s="1373" t="s">
        <v>2397</v>
      </c>
      <c r="C6207" s="1373" t="s">
        <v>2471</v>
      </c>
      <c r="D6207" s="1373" t="s">
        <v>2472</v>
      </c>
      <c r="E6207" s="1373" t="s">
        <v>1954</v>
      </c>
      <c r="F6207" s="1373" t="s">
        <v>139</v>
      </c>
      <c r="G6207" s="1375"/>
      <c r="H6207" s="1375"/>
      <c r="I6207" s="1375"/>
      <c r="J6207" s="1375"/>
      <c r="K6207" s="1375"/>
      <c r="L6207" s="1375"/>
    </row>
    <row r="6208" spans="1:12" ht="21">
      <c r="A6208" s="1372">
        <v>45535</v>
      </c>
      <c r="B6208" s="1373" t="s">
        <v>2397</v>
      </c>
      <c r="C6208" s="1373" t="s">
        <v>2471</v>
      </c>
      <c r="D6208" s="1373" t="s">
        <v>2472</v>
      </c>
      <c r="E6208" s="1373" t="s">
        <v>1955</v>
      </c>
      <c r="F6208" s="1373" t="s">
        <v>140</v>
      </c>
      <c r="G6208" s="1375"/>
      <c r="H6208" s="1375"/>
      <c r="I6208" s="1375"/>
      <c r="J6208" s="1375"/>
      <c r="K6208" s="1375"/>
      <c r="L6208" s="1375"/>
    </row>
    <row r="6209" spans="1:12" ht="21">
      <c r="A6209" s="1372">
        <v>45535</v>
      </c>
      <c r="B6209" s="1373" t="s">
        <v>2397</v>
      </c>
      <c r="C6209" s="1373" t="s">
        <v>2471</v>
      </c>
      <c r="D6209" s="1373" t="s">
        <v>2472</v>
      </c>
      <c r="E6209" s="1373" t="s">
        <v>1956</v>
      </c>
      <c r="F6209" s="1373" t="s">
        <v>141</v>
      </c>
      <c r="G6209" s="1375"/>
      <c r="H6209" s="1375"/>
      <c r="I6209" s="1375"/>
      <c r="J6209" s="1375"/>
      <c r="K6209" s="1375"/>
      <c r="L6209" s="1375"/>
    </row>
    <row r="6210" spans="1:12" ht="21">
      <c r="A6210" s="1372">
        <v>45535</v>
      </c>
      <c r="B6210" s="1373" t="s">
        <v>2397</v>
      </c>
      <c r="C6210" s="1373" t="s">
        <v>2471</v>
      </c>
      <c r="D6210" s="1373" t="s">
        <v>2472</v>
      </c>
      <c r="E6210" s="1373" t="s">
        <v>1957</v>
      </c>
      <c r="F6210" s="1373" t="s">
        <v>142</v>
      </c>
      <c r="G6210" s="1375"/>
      <c r="H6210" s="1375"/>
      <c r="I6210" s="1375"/>
      <c r="J6210" s="1375"/>
      <c r="K6210" s="1375"/>
      <c r="L6210" s="1375"/>
    </row>
    <row r="6211" spans="1:12" ht="21">
      <c r="A6211" s="1372">
        <v>45535</v>
      </c>
      <c r="B6211" s="1373" t="s">
        <v>2397</v>
      </c>
      <c r="C6211" s="1373" t="s">
        <v>2471</v>
      </c>
      <c r="D6211" s="1373" t="s">
        <v>2472</v>
      </c>
      <c r="E6211" s="1373" t="s">
        <v>1958</v>
      </c>
      <c r="F6211" s="1373" t="s">
        <v>1825</v>
      </c>
      <c r="G6211" s="1374">
        <v>860000</v>
      </c>
      <c r="H6211" s="1374">
        <v>860000</v>
      </c>
      <c r="I6211" s="1374">
        <v>0</v>
      </c>
      <c r="J6211" s="1374">
        <v>860000</v>
      </c>
      <c r="K6211" s="1374">
        <v>0</v>
      </c>
      <c r="L6211" s="1374">
        <v>860000</v>
      </c>
    </row>
    <row r="6212" spans="1:12" ht="21">
      <c r="A6212" s="1372">
        <v>45535</v>
      </c>
      <c r="B6212" s="1373" t="s">
        <v>2397</v>
      </c>
      <c r="C6212" s="1373" t="s">
        <v>2471</v>
      </c>
      <c r="D6212" s="1373" t="s">
        <v>2472</v>
      </c>
      <c r="E6212" s="1373" t="s">
        <v>1959</v>
      </c>
      <c r="F6212" s="1373" t="s">
        <v>143</v>
      </c>
      <c r="G6212" s="1374">
        <v>100000</v>
      </c>
      <c r="H6212" s="1374">
        <v>100000</v>
      </c>
      <c r="I6212" s="1374">
        <v>0</v>
      </c>
      <c r="J6212" s="1374">
        <v>100000</v>
      </c>
      <c r="K6212" s="1374">
        <v>0</v>
      </c>
      <c r="L6212" s="1374">
        <v>100000</v>
      </c>
    </row>
    <row r="6213" spans="1:12" ht="21">
      <c r="A6213" s="1372">
        <v>45535</v>
      </c>
      <c r="B6213" s="1373" t="s">
        <v>2397</v>
      </c>
      <c r="C6213" s="1373" t="s">
        <v>2471</v>
      </c>
      <c r="D6213" s="1373" t="s">
        <v>2472</v>
      </c>
      <c r="E6213" s="1373" t="s">
        <v>1960</v>
      </c>
      <c r="F6213" s="1373" t="s">
        <v>1683</v>
      </c>
      <c r="G6213" s="1375"/>
      <c r="H6213" s="1375"/>
      <c r="I6213" s="1375"/>
      <c r="J6213" s="1375"/>
      <c r="K6213" s="1375"/>
      <c r="L6213" s="1375"/>
    </row>
    <row r="6214" spans="1:12" ht="21">
      <c r="A6214" s="1372">
        <v>45535</v>
      </c>
      <c r="B6214" s="1373" t="s">
        <v>2397</v>
      </c>
      <c r="C6214" s="1373" t="s">
        <v>2471</v>
      </c>
      <c r="D6214" s="1373" t="s">
        <v>2472</v>
      </c>
      <c r="E6214" s="1373" t="s">
        <v>1961</v>
      </c>
      <c r="F6214" s="1373" t="s">
        <v>144</v>
      </c>
      <c r="G6214" s="1375"/>
      <c r="H6214" s="1375"/>
      <c r="I6214" s="1375"/>
      <c r="J6214" s="1375"/>
      <c r="K6214" s="1375"/>
      <c r="L6214" s="1375"/>
    </row>
    <row r="6215" spans="1:12" ht="21">
      <c r="A6215" s="1372">
        <v>45535</v>
      </c>
      <c r="B6215" s="1373" t="s">
        <v>2397</v>
      </c>
      <c r="C6215" s="1373" t="s">
        <v>2471</v>
      </c>
      <c r="D6215" s="1373" t="s">
        <v>2472</v>
      </c>
      <c r="E6215" s="1373" t="s">
        <v>1962</v>
      </c>
      <c r="F6215" s="1373" t="s">
        <v>145</v>
      </c>
      <c r="G6215" s="1374">
        <v>425000</v>
      </c>
      <c r="H6215" s="1374">
        <v>425000</v>
      </c>
      <c r="I6215" s="1374">
        <v>0</v>
      </c>
      <c r="J6215" s="1374">
        <v>425000</v>
      </c>
      <c r="K6215" s="1374">
        <v>0</v>
      </c>
      <c r="L6215" s="1374">
        <v>425000</v>
      </c>
    </row>
    <row r="6216" spans="1:12" ht="21">
      <c r="A6216" s="1372">
        <v>45535</v>
      </c>
      <c r="B6216" s="1373" t="s">
        <v>2397</v>
      </c>
      <c r="C6216" s="1373" t="s">
        <v>2471</v>
      </c>
      <c r="D6216" s="1373" t="s">
        <v>2472</v>
      </c>
      <c r="E6216" s="1373" t="s">
        <v>1963</v>
      </c>
      <c r="F6216" s="1373" t="s">
        <v>146</v>
      </c>
      <c r="G6216" s="1375"/>
      <c r="H6216" s="1375"/>
      <c r="I6216" s="1375"/>
      <c r="J6216" s="1375"/>
      <c r="K6216" s="1375"/>
      <c r="L6216" s="1375"/>
    </row>
    <row r="6217" spans="1:12" ht="21">
      <c r="A6217" s="1372">
        <v>45535</v>
      </c>
      <c r="B6217" s="1373" t="s">
        <v>2397</v>
      </c>
      <c r="C6217" s="1373" t="s">
        <v>2471</v>
      </c>
      <c r="D6217" s="1373" t="s">
        <v>2472</v>
      </c>
      <c r="E6217" s="1373" t="s">
        <v>1964</v>
      </c>
      <c r="F6217" s="1373" t="s">
        <v>133</v>
      </c>
      <c r="G6217" s="1374">
        <v>137654.12</v>
      </c>
      <c r="H6217" s="1374">
        <v>131346.07999999999</v>
      </c>
      <c r="I6217" s="1374">
        <v>0</v>
      </c>
      <c r="J6217" s="1374">
        <v>2416</v>
      </c>
      <c r="K6217" s="1374">
        <v>-6308.04</v>
      </c>
      <c r="L6217" s="1374">
        <v>2416</v>
      </c>
    </row>
    <row r="6218" spans="1:12" ht="21">
      <c r="A6218" s="1372">
        <v>45535</v>
      </c>
      <c r="B6218" s="1373" t="s">
        <v>2397</v>
      </c>
      <c r="C6218" s="1373" t="s">
        <v>2471</v>
      </c>
      <c r="D6218" s="1373" t="s">
        <v>2472</v>
      </c>
      <c r="E6218" s="1373" t="s">
        <v>1965</v>
      </c>
      <c r="F6218" s="1373" t="s">
        <v>1966</v>
      </c>
      <c r="G6218" s="1375"/>
      <c r="H6218" s="1375"/>
      <c r="I6218" s="1375"/>
      <c r="J6218" s="1375"/>
      <c r="K6218" s="1375"/>
      <c r="L6218" s="1375"/>
    </row>
    <row r="6219" spans="1:12" ht="21">
      <c r="A6219" s="1372">
        <v>45535</v>
      </c>
      <c r="B6219" s="1373" t="s">
        <v>2397</v>
      </c>
      <c r="C6219" s="1373" t="s">
        <v>2471</v>
      </c>
      <c r="D6219" s="1373" t="s">
        <v>2472</v>
      </c>
      <c r="E6219" s="1373" t="s">
        <v>1967</v>
      </c>
      <c r="F6219" s="1373" t="s">
        <v>1968</v>
      </c>
      <c r="G6219" s="1375"/>
      <c r="H6219" s="1375"/>
      <c r="I6219" s="1375"/>
      <c r="J6219" s="1375"/>
      <c r="K6219" s="1375"/>
      <c r="L6219" s="1375"/>
    </row>
    <row r="6220" spans="1:12" ht="21">
      <c r="A6220" s="1372">
        <v>45535</v>
      </c>
      <c r="B6220" s="1373" t="s">
        <v>2397</v>
      </c>
      <c r="C6220" s="1373" t="s">
        <v>2471</v>
      </c>
      <c r="D6220" s="1373" t="s">
        <v>2472</v>
      </c>
      <c r="E6220" s="1373" t="s">
        <v>711</v>
      </c>
      <c r="F6220" s="1373" t="s">
        <v>1494</v>
      </c>
      <c r="G6220" s="1375"/>
      <c r="H6220" s="1375"/>
      <c r="I6220" s="1375"/>
      <c r="J6220" s="1375"/>
      <c r="K6220" s="1375"/>
      <c r="L6220" s="1375"/>
    </row>
    <row r="6221" spans="1:12" ht="21">
      <c r="A6221" s="1372">
        <v>45535</v>
      </c>
      <c r="B6221" s="1373" t="s">
        <v>2397</v>
      </c>
      <c r="C6221" s="1373" t="s">
        <v>2471</v>
      </c>
      <c r="D6221" s="1373" t="s">
        <v>2472</v>
      </c>
      <c r="E6221" s="1373" t="s">
        <v>712</v>
      </c>
      <c r="F6221" s="1373" t="s">
        <v>2047</v>
      </c>
      <c r="G6221" s="1375"/>
      <c r="H6221" s="1375"/>
      <c r="I6221" s="1375"/>
      <c r="J6221" s="1375"/>
      <c r="K6221" s="1375"/>
      <c r="L6221" s="1375"/>
    </row>
    <row r="6222" spans="1:12" ht="21">
      <c r="A6222" s="1372">
        <v>45535</v>
      </c>
      <c r="B6222" s="1373" t="s">
        <v>2397</v>
      </c>
      <c r="C6222" s="1373" t="s">
        <v>2471</v>
      </c>
      <c r="D6222" s="1373" t="s">
        <v>2472</v>
      </c>
      <c r="E6222" s="1373" t="s">
        <v>713</v>
      </c>
      <c r="F6222" s="1373" t="s">
        <v>137</v>
      </c>
      <c r="G6222" s="1375"/>
      <c r="H6222" s="1375"/>
      <c r="I6222" s="1375"/>
      <c r="J6222" s="1375"/>
      <c r="K6222" s="1375"/>
      <c r="L6222" s="1375"/>
    </row>
    <row r="6223" spans="1:12" ht="21">
      <c r="A6223" s="1372">
        <v>45535</v>
      </c>
      <c r="B6223" s="1373" t="s">
        <v>2397</v>
      </c>
      <c r="C6223" s="1373" t="s">
        <v>2471</v>
      </c>
      <c r="D6223" s="1373" t="s">
        <v>2472</v>
      </c>
      <c r="E6223" s="1373" t="s">
        <v>716</v>
      </c>
      <c r="F6223" s="1373" t="s">
        <v>147</v>
      </c>
      <c r="G6223" s="1374">
        <v>1828</v>
      </c>
      <c r="H6223" s="1374">
        <v>1828</v>
      </c>
      <c r="I6223" s="1374">
        <v>0</v>
      </c>
      <c r="J6223" s="1374">
        <v>0</v>
      </c>
      <c r="K6223" s="1374">
        <v>0</v>
      </c>
      <c r="L6223" s="1374">
        <v>0</v>
      </c>
    </row>
    <row r="6224" spans="1:12" ht="21">
      <c r="A6224" s="1372">
        <v>45535</v>
      </c>
      <c r="B6224" s="1373" t="s">
        <v>2397</v>
      </c>
      <c r="C6224" s="1373" t="s">
        <v>2471</v>
      </c>
      <c r="D6224" s="1373" t="s">
        <v>2472</v>
      </c>
      <c r="E6224" s="1373" t="s">
        <v>717</v>
      </c>
      <c r="F6224" s="1373" t="s">
        <v>148</v>
      </c>
      <c r="G6224" s="1375"/>
      <c r="H6224" s="1375"/>
      <c r="I6224" s="1375"/>
      <c r="J6224" s="1375"/>
      <c r="K6224" s="1375"/>
      <c r="L6224" s="1375"/>
    </row>
    <row r="6225" spans="1:12" ht="21">
      <c r="A6225" s="1372">
        <v>45535</v>
      </c>
      <c r="B6225" s="1373" t="s">
        <v>2397</v>
      </c>
      <c r="C6225" s="1373" t="s">
        <v>2471</v>
      </c>
      <c r="D6225" s="1373" t="s">
        <v>2472</v>
      </c>
      <c r="E6225" s="1373" t="s">
        <v>718</v>
      </c>
      <c r="F6225" s="1373" t="s">
        <v>2225</v>
      </c>
      <c r="G6225" s="1375"/>
      <c r="H6225" s="1375"/>
      <c r="I6225" s="1375"/>
      <c r="J6225" s="1375"/>
      <c r="K6225" s="1375"/>
      <c r="L6225" s="1375"/>
    </row>
    <row r="6226" spans="1:12" ht="21">
      <c r="A6226" s="1372">
        <v>45535</v>
      </c>
      <c r="B6226" s="1373" t="s">
        <v>2397</v>
      </c>
      <c r="C6226" s="1373" t="s">
        <v>2471</v>
      </c>
      <c r="D6226" s="1373" t="s">
        <v>2472</v>
      </c>
      <c r="E6226" s="1373" t="s">
        <v>719</v>
      </c>
      <c r="F6226" s="1373" t="s">
        <v>150</v>
      </c>
      <c r="G6226" s="1374">
        <v>0</v>
      </c>
      <c r="H6226" s="1374">
        <v>0</v>
      </c>
      <c r="I6226" s="1374">
        <v>0</v>
      </c>
      <c r="J6226" s="1374">
        <v>114400</v>
      </c>
      <c r="K6226" s="1374">
        <v>0</v>
      </c>
      <c r="L6226" s="1374">
        <v>114400</v>
      </c>
    </row>
    <row r="6227" spans="1:12" ht="21">
      <c r="A6227" s="1372">
        <v>45535</v>
      </c>
      <c r="B6227" s="1373" t="s">
        <v>2397</v>
      </c>
      <c r="C6227" s="1373" t="s">
        <v>2471</v>
      </c>
      <c r="D6227" s="1373" t="s">
        <v>2472</v>
      </c>
      <c r="E6227" s="1373" t="s">
        <v>720</v>
      </c>
      <c r="F6227" s="1373" t="s">
        <v>2226</v>
      </c>
      <c r="G6227" s="1375"/>
      <c r="H6227" s="1375"/>
      <c r="I6227" s="1375"/>
      <c r="J6227" s="1375"/>
      <c r="K6227" s="1375"/>
      <c r="L6227" s="1375"/>
    </row>
    <row r="6228" spans="1:12" ht="21">
      <c r="A6228" s="1372">
        <v>45535</v>
      </c>
      <c r="B6228" s="1373" t="s">
        <v>2397</v>
      </c>
      <c r="C6228" s="1373" t="s">
        <v>2471</v>
      </c>
      <c r="D6228" s="1373" t="s">
        <v>2472</v>
      </c>
      <c r="E6228" s="1373" t="s">
        <v>721</v>
      </c>
      <c r="F6228" s="1373" t="s">
        <v>151</v>
      </c>
      <c r="G6228" s="1374">
        <v>21734.95</v>
      </c>
      <c r="H6228" s="1374">
        <v>400</v>
      </c>
      <c r="I6228" s="1374">
        <v>0</v>
      </c>
      <c r="J6228" s="1374">
        <v>429.21</v>
      </c>
      <c r="K6228" s="1374">
        <v>-21334.95</v>
      </c>
      <c r="L6228" s="1374">
        <v>429.21</v>
      </c>
    </row>
    <row r="6229" spans="1:12" ht="21">
      <c r="A6229" s="1372">
        <v>45535</v>
      </c>
      <c r="B6229" s="1373" t="s">
        <v>2397</v>
      </c>
      <c r="C6229" s="1373" t="s">
        <v>2471</v>
      </c>
      <c r="D6229" s="1373" t="s">
        <v>2472</v>
      </c>
      <c r="E6229" s="1373" t="s">
        <v>722</v>
      </c>
      <c r="F6229" s="1373" t="s">
        <v>2227</v>
      </c>
      <c r="G6229" s="1374">
        <v>213.34</v>
      </c>
      <c r="H6229" s="1374">
        <v>0</v>
      </c>
      <c r="I6229" s="1374">
        <v>0</v>
      </c>
      <c r="J6229" s="1374">
        <v>0</v>
      </c>
      <c r="K6229" s="1374">
        <v>-213.34</v>
      </c>
      <c r="L6229" s="1374">
        <v>0</v>
      </c>
    </row>
    <row r="6230" spans="1:12" ht="21">
      <c r="A6230" s="1372">
        <v>45535</v>
      </c>
      <c r="B6230" s="1373" t="s">
        <v>2397</v>
      </c>
      <c r="C6230" s="1373" t="s">
        <v>2471</v>
      </c>
      <c r="D6230" s="1373" t="s">
        <v>2472</v>
      </c>
      <c r="E6230" s="1373" t="s">
        <v>723</v>
      </c>
      <c r="F6230" s="1373" t="s">
        <v>153</v>
      </c>
      <c r="G6230" s="1375"/>
      <c r="H6230" s="1375"/>
      <c r="I6230" s="1375"/>
      <c r="J6230" s="1375"/>
      <c r="K6230" s="1375"/>
      <c r="L6230" s="1375"/>
    </row>
    <row r="6231" spans="1:12" ht="21">
      <c r="A6231" s="1372">
        <v>45535</v>
      </c>
      <c r="B6231" s="1373" t="s">
        <v>2397</v>
      </c>
      <c r="C6231" s="1373" t="s">
        <v>2471</v>
      </c>
      <c r="D6231" s="1373" t="s">
        <v>2472</v>
      </c>
      <c r="E6231" s="1373" t="s">
        <v>724</v>
      </c>
      <c r="F6231" s="1373" t="s">
        <v>154</v>
      </c>
      <c r="G6231" s="1374">
        <v>8460.1299999999992</v>
      </c>
      <c r="H6231" s="1374">
        <v>10405.629999999999</v>
      </c>
      <c r="I6231" s="1374">
        <v>0</v>
      </c>
      <c r="J6231" s="1374">
        <v>10241.129999999999</v>
      </c>
      <c r="K6231" s="1374">
        <v>1945.5</v>
      </c>
      <c r="L6231" s="1374">
        <v>10241.129999999999</v>
      </c>
    </row>
    <row r="6232" spans="1:12" ht="21">
      <c r="A6232" s="1372">
        <v>45535</v>
      </c>
      <c r="B6232" s="1373" t="s">
        <v>2397</v>
      </c>
      <c r="C6232" s="1373" t="s">
        <v>2471</v>
      </c>
      <c r="D6232" s="1373" t="s">
        <v>2472</v>
      </c>
      <c r="E6232" s="1373" t="s">
        <v>725</v>
      </c>
      <c r="F6232" s="1373" t="s">
        <v>1826</v>
      </c>
      <c r="G6232" s="1375"/>
      <c r="H6232" s="1375"/>
      <c r="I6232" s="1375"/>
      <c r="J6232" s="1375"/>
      <c r="K6232" s="1375"/>
      <c r="L6232" s="1375"/>
    </row>
    <row r="6233" spans="1:12" ht="21">
      <c r="A6233" s="1372">
        <v>45535</v>
      </c>
      <c r="B6233" s="1373" t="s">
        <v>2397</v>
      </c>
      <c r="C6233" s="1373" t="s">
        <v>2471</v>
      </c>
      <c r="D6233" s="1373" t="s">
        <v>2472</v>
      </c>
      <c r="E6233" s="1373" t="s">
        <v>726</v>
      </c>
      <c r="F6233" s="1373" t="s">
        <v>2228</v>
      </c>
      <c r="G6233" s="1375"/>
      <c r="H6233" s="1375"/>
      <c r="I6233" s="1375"/>
      <c r="J6233" s="1375"/>
      <c r="K6233" s="1375"/>
      <c r="L6233" s="1375"/>
    </row>
    <row r="6234" spans="1:12" ht="21">
      <c r="A6234" s="1372">
        <v>45535</v>
      </c>
      <c r="B6234" s="1373" t="s">
        <v>2397</v>
      </c>
      <c r="C6234" s="1373" t="s">
        <v>2471</v>
      </c>
      <c r="D6234" s="1373" t="s">
        <v>2472</v>
      </c>
      <c r="E6234" s="1373" t="s">
        <v>727</v>
      </c>
      <c r="F6234" s="1373" t="s">
        <v>1828</v>
      </c>
      <c r="G6234" s="1374">
        <v>29560</v>
      </c>
      <c r="H6234" s="1374">
        <v>29332</v>
      </c>
      <c r="I6234" s="1374">
        <v>0</v>
      </c>
      <c r="J6234" s="1374">
        <v>29332</v>
      </c>
      <c r="K6234" s="1374">
        <v>-228</v>
      </c>
      <c r="L6234" s="1374">
        <v>29332</v>
      </c>
    </row>
    <row r="6235" spans="1:12" ht="21">
      <c r="A6235" s="1372">
        <v>45535</v>
      </c>
      <c r="B6235" s="1373" t="s">
        <v>2397</v>
      </c>
      <c r="C6235" s="1373" t="s">
        <v>2471</v>
      </c>
      <c r="D6235" s="1373" t="s">
        <v>2472</v>
      </c>
      <c r="E6235" s="1373" t="s">
        <v>728</v>
      </c>
      <c r="F6235" s="1373" t="s">
        <v>410</v>
      </c>
      <c r="G6235" s="1375"/>
      <c r="H6235" s="1375"/>
      <c r="I6235" s="1375"/>
      <c r="J6235" s="1375"/>
      <c r="K6235" s="1375"/>
      <c r="L6235" s="1375"/>
    </row>
    <row r="6236" spans="1:12" ht="21">
      <c r="A6236" s="1372">
        <v>45535</v>
      </c>
      <c r="B6236" s="1373" t="s">
        <v>2397</v>
      </c>
      <c r="C6236" s="1373" t="s">
        <v>2471</v>
      </c>
      <c r="D6236" s="1373" t="s">
        <v>2472</v>
      </c>
      <c r="E6236" s="1373" t="s">
        <v>729</v>
      </c>
      <c r="F6236" s="1373" t="s">
        <v>155</v>
      </c>
      <c r="G6236" s="1374">
        <v>33500</v>
      </c>
      <c r="H6236" s="1374">
        <v>0</v>
      </c>
      <c r="I6236" s="1374">
        <v>0</v>
      </c>
      <c r="J6236" s="1374">
        <v>418051.51</v>
      </c>
      <c r="K6236" s="1374">
        <v>-33500</v>
      </c>
      <c r="L6236" s="1374">
        <v>418051.51</v>
      </c>
    </row>
    <row r="6237" spans="1:12" ht="21">
      <c r="A6237" s="1372">
        <v>45535</v>
      </c>
      <c r="B6237" s="1373" t="s">
        <v>2397</v>
      </c>
      <c r="C6237" s="1373" t="s">
        <v>2471</v>
      </c>
      <c r="D6237" s="1373" t="s">
        <v>2472</v>
      </c>
      <c r="E6237" s="1373" t="s">
        <v>730</v>
      </c>
      <c r="F6237" s="1373" t="s">
        <v>156</v>
      </c>
      <c r="G6237" s="1374">
        <v>19787.16</v>
      </c>
      <c r="H6237" s="1374">
        <v>0</v>
      </c>
      <c r="I6237" s="1374">
        <v>0</v>
      </c>
      <c r="J6237" s="1374">
        <v>78884.06</v>
      </c>
      <c r="K6237" s="1374">
        <v>-19787.16</v>
      </c>
      <c r="L6237" s="1374">
        <v>78884.06</v>
      </c>
    </row>
    <row r="6238" spans="1:12" ht="21">
      <c r="A6238" s="1372">
        <v>45535</v>
      </c>
      <c r="B6238" s="1373" t="s">
        <v>2397</v>
      </c>
      <c r="C6238" s="1373" t="s">
        <v>2471</v>
      </c>
      <c r="D6238" s="1373" t="s">
        <v>2472</v>
      </c>
      <c r="E6238" s="1373" t="s">
        <v>731</v>
      </c>
      <c r="F6238" s="1373" t="s">
        <v>2229</v>
      </c>
      <c r="G6238" s="1374">
        <v>0</v>
      </c>
      <c r="H6238" s="1374">
        <v>0</v>
      </c>
      <c r="I6238" s="1374">
        <v>0</v>
      </c>
      <c r="J6238" s="1374">
        <v>264000</v>
      </c>
      <c r="K6238" s="1374">
        <v>0</v>
      </c>
      <c r="L6238" s="1374">
        <v>264000</v>
      </c>
    </row>
    <row r="6239" spans="1:12" ht="21">
      <c r="A6239" s="1372">
        <v>45535</v>
      </c>
      <c r="B6239" s="1373" t="s">
        <v>2397</v>
      </c>
      <c r="C6239" s="1373" t="s">
        <v>2471</v>
      </c>
      <c r="D6239" s="1373" t="s">
        <v>2472</v>
      </c>
      <c r="E6239" s="1373" t="s">
        <v>732</v>
      </c>
      <c r="F6239" s="1373" t="s">
        <v>158</v>
      </c>
      <c r="G6239" s="1374">
        <v>799000</v>
      </c>
      <c r="H6239" s="1374">
        <v>0</v>
      </c>
      <c r="I6239" s="1374">
        <v>0</v>
      </c>
      <c r="J6239" s="1374">
        <v>175419.3</v>
      </c>
      <c r="K6239" s="1374">
        <v>-799000</v>
      </c>
      <c r="L6239" s="1374">
        <v>175419.3</v>
      </c>
    </row>
    <row r="6240" spans="1:12" ht="21">
      <c r="A6240" s="1372">
        <v>45535</v>
      </c>
      <c r="B6240" s="1373" t="s">
        <v>2397</v>
      </c>
      <c r="C6240" s="1373" t="s">
        <v>2471</v>
      </c>
      <c r="D6240" s="1373" t="s">
        <v>2472</v>
      </c>
      <c r="E6240" s="1373" t="s">
        <v>2099</v>
      </c>
      <c r="F6240" s="1373" t="s">
        <v>2127</v>
      </c>
      <c r="G6240" s="1375"/>
      <c r="H6240" s="1375"/>
      <c r="I6240" s="1375"/>
      <c r="J6240" s="1375"/>
      <c r="K6240" s="1375"/>
      <c r="L6240" s="1375"/>
    </row>
    <row r="6241" spans="1:12" ht="21">
      <c r="A6241" s="1372">
        <v>45535</v>
      </c>
      <c r="B6241" s="1373" t="s">
        <v>2397</v>
      </c>
      <c r="C6241" s="1373" t="s">
        <v>2471</v>
      </c>
      <c r="D6241" s="1373" t="s">
        <v>2472</v>
      </c>
      <c r="E6241" s="1373" t="s">
        <v>733</v>
      </c>
      <c r="F6241" s="1373" t="s">
        <v>159</v>
      </c>
      <c r="G6241" s="1375"/>
      <c r="H6241" s="1375"/>
      <c r="I6241" s="1375"/>
      <c r="J6241" s="1375"/>
      <c r="K6241" s="1375"/>
      <c r="L6241" s="1375"/>
    </row>
    <row r="6242" spans="1:12" ht="21">
      <c r="A6242" s="1372">
        <v>45535</v>
      </c>
      <c r="B6242" s="1373" t="s">
        <v>2397</v>
      </c>
      <c r="C6242" s="1373" t="s">
        <v>2471</v>
      </c>
      <c r="D6242" s="1373" t="s">
        <v>2472</v>
      </c>
      <c r="E6242" s="1373" t="s">
        <v>734</v>
      </c>
      <c r="F6242" s="1373" t="s">
        <v>160</v>
      </c>
      <c r="G6242" s="1375"/>
      <c r="H6242" s="1375"/>
      <c r="I6242" s="1375"/>
      <c r="J6242" s="1375"/>
      <c r="K6242" s="1375"/>
      <c r="L6242" s="1375"/>
    </row>
    <row r="6243" spans="1:12" ht="21">
      <c r="A6243" s="1372">
        <v>45535</v>
      </c>
      <c r="B6243" s="1373" t="s">
        <v>2397</v>
      </c>
      <c r="C6243" s="1373" t="s">
        <v>2471</v>
      </c>
      <c r="D6243" s="1373" t="s">
        <v>2472</v>
      </c>
      <c r="E6243" s="1373" t="s">
        <v>735</v>
      </c>
      <c r="F6243" s="1373" t="s">
        <v>2230</v>
      </c>
      <c r="G6243" s="1374">
        <v>2340</v>
      </c>
      <c r="H6243" s="1374">
        <v>260</v>
      </c>
      <c r="I6243" s="1374">
        <v>0</v>
      </c>
      <c r="J6243" s="1374">
        <v>260</v>
      </c>
      <c r="K6243" s="1374">
        <v>-2080</v>
      </c>
      <c r="L6243" s="1374">
        <v>260</v>
      </c>
    </row>
    <row r="6244" spans="1:12" ht="21">
      <c r="A6244" s="1372">
        <v>45535</v>
      </c>
      <c r="B6244" s="1373" t="s">
        <v>2397</v>
      </c>
      <c r="C6244" s="1373" t="s">
        <v>2471</v>
      </c>
      <c r="D6244" s="1373" t="s">
        <v>2472</v>
      </c>
      <c r="E6244" s="1373" t="s">
        <v>736</v>
      </c>
      <c r="F6244" s="1373" t="s">
        <v>2231</v>
      </c>
      <c r="G6244" s="1374">
        <v>6300</v>
      </c>
      <c r="H6244" s="1374">
        <v>700</v>
      </c>
      <c r="I6244" s="1374">
        <v>0</v>
      </c>
      <c r="J6244" s="1374">
        <v>700</v>
      </c>
      <c r="K6244" s="1374">
        <v>-5600</v>
      </c>
      <c r="L6244" s="1374">
        <v>700</v>
      </c>
    </row>
    <row r="6245" spans="1:12" ht="21">
      <c r="A6245" s="1372">
        <v>45535</v>
      </c>
      <c r="B6245" s="1373" t="s">
        <v>2397</v>
      </c>
      <c r="C6245" s="1373" t="s">
        <v>2471</v>
      </c>
      <c r="D6245" s="1373" t="s">
        <v>2472</v>
      </c>
      <c r="E6245" s="1373" t="s">
        <v>737</v>
      </c>
      <c r="F6245" s="1373" t="s">
        <v>2232</v>
      </c>
      <c r="G6245" s="1374">
        <v>3708</v>
      </c>
      <c r="H6245" s="1374">
        <v>412</v>
      </c>
      <c r="I6245" s="1374">
        <v>0</v>
      </c>
      <c r="J6245" s="1374">
        <v>412</v>
      </c>
      <c r="K6245" s="1374">
        <v>-3296</v>
      </c>
      <c r="L6245" s="1374">
        <v>412</v>
      </c>
    </row>
    <row r="6246" spans="1:12" ht="21">
      <c r="A6246" s="1372">
        <v>45535</v>
      </c>
      <c r="B6246" s="1373" t="s">
        <v>2397</v>
      </c>
      <c r="C6246" s="1373" t="s">
        <v>2471</v>
      </c>
      <c r="D6246" s="1373" t="s">
        <v>2472</v>
      </c>
      <c r="E6246" s="1373" t="s">
        <v>738</v>
      </c>
      <c r="F6246" s="1373" t="s">
        <v>164</v>
      </c>
      <c r="G6246" s="1375"/>
      <c r="H6246" s="1375"/>
      <c r="I6246" s="1375"/>
      <c r="J6246" s="1375"/>
      <c r="K6246" s="1375"/>
      <c r="L6246" s="1375"/>
    </row>
    <row r="6247" spans="1:12" ht="21">
      <c r="A6247" s="1372">
        <v>45535</v>
      </c>
      <c r="B6247" s="1373" t="s">
        <v>2397</v>
      </c>
      <c r="C6247" s="1373" t="s">
        <v>2471</v>
      </c>
      <c r="D6247" s="1373" t="s">
        <v>2472</v>
      </c>
      <c r="E6247" s="1373" t="s">
        <v>739</v>
      </c>
      <c r="F6247" s="1373" t="s">
        <v>165</v>
      </c>
      <c r="G6247" s="1375"/>
      <c r="H6247" s="1375"/>
      <c r="I6247" s="1375"/>
      <c r="J6247" s="1375"/>
      <c r="K6247" s="1375"/>
      <c r="L6247" s="1375"/>
    </row>
    <row r="6248" spans="1:12" ht="21">
      <c r="A6248" s="1372">
        <v>45535</v>
      </c>
      <c r="B6248" s="1373" t="s">
        <v>2397</v>
      </c>
      <c r="C6248" s="1373" t="s">
        <v>2471</v>
      </c>
      <c r="D6248" s="1373" t="s">
        <v>2472</v>
      </c>
      <c r="E6248" s="1373" t="s">
        <v>740</v>
      </c>
      <c r="F6248" s="1373" t="s">
        <v>166</v>
      </c>
      <c r="G6248" s="1375"/>
      <c r="H6248" s="1375"/>
      <c r="I6248" s="1375"/>
      <c r="J6248" s="1375"/>
      <c r="K6248" s="1375"/>
      <c r="L6248" s="1375"/>
    </row>
    <row r="6249" spans="1:12" ht="21">
      <c r="A6249" s="1372">
        <v>45535</v>
      </c>
      <c r="B6249" s="1373" t="s">
        <v>2397</v>
      </c>
      <c r="C6249" s="1373" t="s">
        <v>2471</v>
      </c>
      <c r="D6249" s="1373" t="s">
        <v>2472</v>
      </c>
      <c r="E6249" s="1373" t="s">
        <v>741</v>
      </c>
      <c r="F6249" s="1373" t="s">
        <v>167</v>
      </c>
      <c r="G6249" s="1374">
        <v>0</v>
      </c>
      <c r="H6249" s="1374">
        <v>0</v>
      </c>
      <c r="I6249" s="1374">
        <v>0</v>
      </c>
      <c r="J6249" s="1374">
        <v>146517</v>
      </c>
      <c r="K6249" s="1374">
        <v>0</v>
      </c>
      <c r="L6249" s="1374">
        <v>146517</v>
      </c>
    </row>
    <row r="6250" spans="1:12" ht="21">
      <c r="A6250" s="1372">
        <v>45535</v>
      </c>
      <c r="B6250" s="1373" t="s">
        <v>2397</v>
      </c>
      <c r="C6250" s="1373" t="s">
        <v>2471</v>
      </c>
      <c r="D6250" s="1373" t="s">
        <v>2472</v>
      </c>
      <c r="E6250" s="1373" t="s">
        <v>742</v>
      </c>
      <c r="F6250" s="1373" t="s">
        <v>168</v>
      </c>
      <c r="G6250" s="1375"/>
      <c r="H6250" s="1375"/>
      <c r="I6250" s="1375"/>
      <c r="J6250" s="1375"/>
      <c r="K6250" s="1375"/>
      <c r="L6250" s="1375"/>
    </row>
    <row r="6251" spans="1:12" ht="21">
      <c r="A6251" s="1372">
        <v>45535</v>
      </c>
      <c r="B6251" s="1373" t="s">
        <v>2397</v>
      </c>
      <c r="C6251" s="1373" t="s">
        <v>2471</v>
      </c>
      <c r="D6251" s="1373" t="s">
        <v>2472</v>
      </c>
      <c r="E6251" s="1373" t="s">
        <v>743</v>
      </c>
      <c r="F6251" s="1373" t="s">
        <v>411</v>
      </c>
      <c r="G6251" s="1375"/>
      <c r="H6251" s="1375"/>
      <c r="I6251" s="1375"/>
      <c r="J6251" s="1375"/>
      <c r="K6251" s="1375"/>
      <c r="L6251" s="1375"/>
    </row>
    <row r="6252" spans="1:12" ht="21">
      <c r="A6252" s="1372">
        <v>45535</v>
      </c>
      <c r="B6252" s="1373" t="s">
        <v>2397</v>
      </c>
      <c r="C6252" s="1373" t="s">
        <v>2471</v>
      </c>
      <c r="D6252" s="1373" t="s">
        <v>2472</v>
      </c>
      <c r="E6252" s="1373" t="s">
        <v>744</v>
      </c>
      <c r="F6252" s="1373" t="s">
        <v>169</v>
      </c>
      <c r="G6252" s="1375"/>
      <c r="H6252" s="1375"/>
      <c r="I6252" s="1375"/>
      <c r="J6252" s="1375"/>
      <c r="K6252" s="1375"/>
      <c r="L6252" s="1375"/>
    </row>
    <row r="6253" spans="1:12" ht="21">
      <c r="A6253" s="1372">
        <v>45535</v>
      </c>
      <c r="B6253" s="1373" t="s">
        <v>2397</v>
      </c>
      <c r="C6253" s="1373" t="s">
        <v>2471</v>
      </c>
      <c r="D6253" s="1373" t="s">
        <v>2472</v>
      </c>
      <c r="E6253" s="1373" t="s">
        <v>745</v>
      </c>
      <c r="F6253" s="1373" t="s">
        <v>170</v>
      </c>
      <c r="G6253" s="1375"/>
      <c r="H6253" s="1375"/>
      <c r="I6253" s="1375"/>
      <c r="J6253" s="1375"/>
      <c r="K6253" s="1375"/>
      <c r="L6253" s="1375"/>
    </row>
    <row r="6254" spans="1:12" ht="21">
      <c r="A6254" s="1372">
        <v>45535</v>
      </c>
      <c r="B6254" s="1373" t="s">
        <v>2397</v>
      </c>
      <c r="C6254" s="1373" t="s">
        <v>2471</v>
      </c>
      <c r="D6254" s="1373" t="s">
        <v>2472</v>
      </c>
      <c r="E6254" s="1373" t="s">
        <v>746</v>
      </c>
      <c r="F6254" s="1373" t="s">
        <v>171</v>
      </c>
      <c r="G6254" s="1375"/>
      <c r="H6254" s="1375"/>
      <c r="I6254" s="1375"/>
      <c r="J6254" s="1375"/>
      <c r="K6254" s="1375"/>
      <c r="L6254" s="1375"/>
    </row>
    <row r="6255" spans="1:12" ht="21">
      <c r="A6255" s="1372">
        <v>45535</v>
      </c>
      <c r="B6255" s="1373" t="s">
        <v>2397</v>
      </c>
      <c r="C6255" s="1373" t="s">
        <v>2471</v>
      </c>
      <c r="D6255" s="1373" t="s">
        <v>2472</v>
      </c>
      <c r="E6255" s="1373" t="s">
        <v>747</v>
      </c>
      <c r="F6255" s="1373" t="s">
        <v>1496</v>
      </c>
      <c r="G6255" s="1375"/>
      <c r="H6255" s="1375"/>
      <c r="I6255" s="1375"/>
      <c r="J6255" s="1375"/>
      <c r="K6255" s="1375"/>
      <c r="L6255" s="1375"/>
    </row>
    <row r="6256" spans="1:12" ht="21">
      <c r="A6256" s="1372">
        <v>45535</v>
      </c>
      <c r="B6256" s="1373" t="s">
        <v>2397</v>
      </c>
      <c r="C6256" s="1373" t="s">
        <v>2471</v>
      </c>
      <c r="D6256" s="1373" t="s">
        <v>2472</v>
      </c>
      <c r="E6256" s="1373" t="s">
        <v>1969</v>
      </c>
      <c r="F6256" s="1373" t="s">
        <v>1970</v>
      </c>
      <c r="G6256" s="1375"/>
      <c r="H6256" s="1375"/>
      <c r="I6256" s="1375"/>
      <c r="J6256" s="1375"/>
      <c r="K6256" s="1375"/>
      <c r="L6256" s="1375"/>
    </row>
    <row r="6257" spans="1:12" ht="21">
      <c r="A6257" s="1372">
        <v>45535</v>
      </c>
      <c r="B6257" s="1373" t="s">
        <v>2397</v>
      </c>
      <c r="C6257" s="1373" t="s">
        <v>2471</v>
      </c>
      <c r="D6257" s="1373" t="s">
        <v>2472</v>
      </c>
      <c r="E6257" s="1373" t="s">
        <v>748</v>
      </c>
      <c r="F6257" s="1373" t="s">
        <v>1497</v>
      </c>
      <c r="G6257" s="1375"/>
      <c r="H6257" s="1375"/>
      <c r="I6257" s="1375"/>
      <c r="J6257" s="1375"/>
      <c r="K6257" s="1375"/>
      <c r="L6257" s="1375"/>
    </row>
    <row r="6258" spans="1:12" ht="21">
      <c r="A6258" s="1372">
        <v>45535</v>
      </c>
      <c r="B6258" s="1373" t="s">
        <v>2397</v>
      </c>
      <c r="C6258" s="1373" t="s">
        <v>2471</v>
      </c>
      <c r="D6258" s="1373" t="s">
        <v>2472</v>
      </c>
      <c r="E6258" s="1373" t="s">
        <v>749</v>
      </c>
      <c r="F6258" s="1373" t="s">
        <v>1498</v>
      </c>
      <c r="G6258" s="1375"/>
      <c r="H6258" s="1375"/>
      <c r="I6258" s="1375"/>
      <c r="J6258" s="1375"/>
      <c r="K6258" s="1375"/>
      <c r="L6258" s="1375"/>
    </row>
    <row r="6259" spans="1:12" ht="21">
      <c r="A6259" s="1372">
        <v>45535</v>
      </c>
      <c r="B6259" s="1373" t="s">
        <v>2397</v>
      </c>
      <c r="C6259" s="1373" t="s">
        <v>2471</v>
      </c>
      <c r="D6259" s="1373" t="s">
        <v>2472</v>
      </c>
      <c r="E6259" s="1373" t="s">
        <v>750</v>
      </c>
      <c r="F6259" s="1373" t="s">
        <v>172</v>
      </c>
      <c r="G6259" s="1375"/>
      <c r="H6259" s="1375"/>
      <c r="I6259" s="1375"/>
      <c r="J6259" s="1375"/>
      <c r="K6259" s="1375"/>
      <c r="L6259" s="1375"/>
    </row>
    <row r="6260" spans="1:12" ht="21">
      <c r="A6260" s="1372">
        <v>45535</v>
      </c>
      <c r="B6260" s="1373" t="s">
        <v>2397</v>
      </c>
      <c r="C6260" s="1373" t="s">
        <v>2471</v>
      </c>
      <c r="D6260" s="1373" t="s">
        <v>2472</v>
      </c>
      <c r="E6260" s="1373" t="s">
        <v>751</v>
      </c>
      <c r="F6260" s="1373" t="s">
        <v>173</v>
      </c>
      <c r="G6260" s="1375"/>
      <c r="H6260" s="1375"/>
      <c r="I6260" s="1375"/>
      <c r="J6260" s="1375"/>
      <c r="K6260" s="1375"/>
      <c r="L6260" s="1375"/>
    </row>
    <row r="6261" spans="1:12" ht="21">
      <c r="A6261" s="1372">
        <v>45535</v>
      </c>
      <c r="B6261" s="1373" t="s">
        <v>2397</v>
      </c>
      <c r="C6261" s="1373" t="s">
        <v>2471</v>
      </c>
      <c r="D6261" s="1373" t="s">
        <v>2472</v>
      </c>
      <c r="E6261" s="1373" t="s">
        <v>752</v>
      </c>
      <c r="F6261" s="1373" t="s">
        <v>174</v>
      </c>
      <c r="G6261" s="1374">
        <v>65100</v>
      </c>
      <c r="H6261" s="1374">
        <v>0</v>
      </c>
      <c r="I6261" s="1374">
        <v>0</v>
      </c>
      <c r="J6261" s="1374">
        <v>1223733.22</v>
      </c>
      <c r="K6261" s="1374">
        <v>-65100</v>
      </c>
      <c r="L6261" s="1374">
        <v>1223733.22</v>
      </c>
    </row>
    <row r="6262" spans="1:12" ht="21">
      <c r="A6262" s="1372">
        <v>45535</v>
      </c>
      <c r="B6262" s="1373" t="s">
        <v>2397</v>
      </c>
      <c r="C6262" s="1373" t="s">
        <v>2471</v>
      </c>
      <c r="D6262" s="1373" t="s">
        <v>2472</v>
      </c>
      <c r="E6262" s="1373" t="s">
        <v>753</v>
      </c>
      <c r="F6262" s="1373" t="s">
        <v>175</v>
      </c>
      <c r="G6262" s="1375"/>
      <c r="H6262" s="1375"/>
      <c r="I6262" s="1375"/>
      <c r="J6262" s="1375"/>
      <c r="K6262" s="1375"/>
      <c r="L6262" s="1375"/>
    </row>
    <row r="6263" spans="1:12" ht="21">
      <c r="A6263" s="1372">
        <v>45535</v>
      </c>
      <c r="B6263" s="1373" t="s">
        <v>2397</v>
      </c>
      <c r="C6263" s="1373" t="s">
        <v>2471</v>
      </c>
      <c r="D6263" s="1373" t="s">
        <v>2472</v>
      </c>
      <c r="E6263" s="1373" t="s">
        <v>754</v>
      </c>
      <c r="F6263" s="1373" t="s">
        <v>176</v>
      </c>
      <c r="G6263" s="1375"/>
      <c r="H6263" s="1375"/>
      <c r="I6263" s="1375"/>
      <c r="J6263" s="1375"/>
      <c r="K6263" s="1375"/>
      <c r="L6263" s="1375"/>
    </row>
    <row r="6264" spans="1:12" ht="21">
      <c r="A6264" s="1372">
        <v>45535</v>
      </c>
      <c r="B6264" s="1373" t="s">
        <v>2397</v>
      </c>
      <c r="C6264" s="1373" t="s">
        <v>2471</v>
      </c>
      <c r="D6264" s="1373" t="s">
        <v>2472</v>
      </c>
      <c r="E6264" s="1373" t="s">
        <v>755</v>
      </c>
      <c r="F6264" s="1373" t="s">
        <v>2128</v>
      </c>
      <c r="G6264" s="1374">
        <v>0</v>
      </c>
      <c r="H6264" s="1374">
        <v>0</v>
      </c>
      <c r="I6264" s="1374">
        <v>18476600.34</v>
      </c>
      <c r="J6264" s="1374">
        <v>0</v>
      </c>
      <c r="K6264" s="1374">
        <v>0</v>
      </c>
      <c r="L6264" s="1374">
        <v>-18476600.34</v>
      </c>
    </row>
    <row r="6265" spans="1:12" ht="21">
      <c r="A6265" s="1372">
        <v>45535</v>
      </c>
      <c r="B6265" s="1373" t="s">
        <v>2397</v>
      </c>
      <c r="C6265" s="1373" t="s">
        <v>2471</v>
      </c>
      <c r="D6265" s="1373" t="s">
        <v>2472</v>
      </c>
      <c r="E6265" s="1373" t="s">
        <v>756</v>
      </c>
      <c r="F6265" s="1373" t="s">
        <v>444</v>
      </c>
      <c r="G6265" s="1374">
        <v>0</v>
      </c>
      <c r="H6265" s="1374">
        <v>0</v>
      </c>
      <c r="I6265" s="1374">
        <v>0</v>
      </c>
      <c r="J6265" s="1374">
        <v>4752826.41</v>
      </c>
      <c r="K6265" s="1374">
        <v>0</v>
      </c>
      <c r="L6265" s="1374">
        <v>4752826.41</v>
      </c>
    </row>
    <row r="6266" spans="1:12" ht="21">
      <c r="A6266" s="1372">
        <v>45535</v>
      </c>
      <c r="B6266" s="1373" t="s">
        <v>2397</v>
      </c>
      <c r="C6266" s="1373" t="s">
        <v>2471</v>
      </c>
      <c r="D6266" s="1373" t="s">
        <v>2472</v>
      </c>
      <c r="E6266" s="1373" t="s">
        <v>2457</v>
      </c>
      <c r="F6266" s="1373" t="s">
        <v>2458</v>
      </c>
      <c r="G6266" s="1375"/>
      <c r="H6266" s="1375"/>
      <c r="I6266" s="1375"/>
      <c r="J6266" s="1375"/>
      <c r="K6266" s="1375"/>
      <c r="L6266" s="1375"/>
    </row>
    <row r="6267" spans="1:12" ht="21">
      <c r="A6267" s="1372">
        <v>45535</v>
      </c>
      <c r="B6267" s="1373" t="s">
        <v>2397</v>
      </c>
      <c r="C6267" s="1373" t="s">
        <v>2471</v>
      </c>
      <c r="D6267" s="1373" t="s">
        <v>2472</v>
      </c>
      <c r="E6267" s="1373" t="s">
        <v>1971</v>
      </c>
      <c r="F6267" s="1373" t="s">
        <v>1972</v>
      </c>
      <c r="G6267" s="1374">
        <v>878</v>
      </c>
      <c r="H6267" s="1374">
        <v>878</v>
      </c>
      <c r="I6267" s="1374">
        <v>0</v>
      </c>
      <c r="J6267" s="1374">
        <v>1546202.78</v>
      </c>
      <c r="K6267" s="1374">
        <v>0</v>
      </c>
      <c r="L6267" s="1374">
        <v>1546202.78</v>
      </c>
    </row>
    <row r="6268" spans="1:12" ht="21">
      <c r="A6268" s="1372">
        <v>45535</v>
      </c>
      <c r="B6268" s="1373" t="s">
        <v>2397</v>
      </c>
      <c r="C6268" s="1373" t="s">
        <v>2471</v>
      </c>
      <c r="D6268" s="1373" t="s">
        <v>2472</v>
      </c>
      <c r="E6268" s="1373" t="s">
        <v>1973</v>
      </c>
      <c r="F6268" s="1373" t="s">
        <v>1974</v>
      </c>
      <c r="G6268" s="1374">
        <v>0</v>
      </c>
      <c r="H6268" s="1374">
        <v>8372.99</v>
      </c>
      <c r="I6268" s="1374">
        <v>0</v>
      </c>
      <c r="J6268" s="1374">
        <v>13854564.74</v>
      </c>
      <c r="K6268" s="1374">
        <v>8372.99</v>
      </c>
      <c r="L6268" s="1374">
        <v>13854564.74</v>
      </c>
    </row>
    <row r="6269" spans="1:12" ht="21">
      <c r="A6269" s="1372">
        <v>45535</v>
      </c>
      <c r="B6269" s="1373" t="s">
        <v>2397</v>
      </c>
      <c r="C6269" s="1373" t="s">
        <v>2471</v>
      </c>
      <c r="D6269" s="1373" t="s">
        <v>2472</v>
      </c>
      <c r="E6269" s="1373" t="s">
        <v>757</v>
      </c>
      <c r="F6269" s="1373" t="s">
        <v>2233</v>
      </c>
      <c r="G6269" s="1375"/>
      <c r="H6269" s="1375"/>
      <c r="I6269" s="1375"/>
      <c r="J6269" s="1375"/>
      <c r="K6269" s="1375"/>
      <c r="L6269" s="1375"/>
    </row>
    <row r="6270" spans="1:12" ht="21">
      <c r="A6270" s="1372">
        <v>45535</v>
      </c>
      <c r="B6270" s="1373" t="s">
        <v>2397</v>
      </c>
      <c r="C6270" s="1373" t="s">
        <v>2471</v>
      </c>
      <c r="D6270" s="1373" t="s">
        <v>2472</v>
      </c>
      <c r="E6270" s="1373" t="s">
        <v>758</v>
      </c>
      <c r="F6270" s="1373" t="s">
        <v>445</v>
      </c>
      <c r="G6270" s="1374">
        <v>0</v>
      </c>
      <c r="H6270" s="1374">
        <v>0</v>
      </c>
      <c r="I6270" s="1374">
        <v>0</v>
      </c>
      <c r="J6270" s="1374">
        <v>26490401.649999999</v>
      </c>
      <c r="K6270" s="1374">
        <v>0</v>
      </c>
      <c r="L6270" s="1374">
        <v>26490401.649999999</v>
      </c>
    </row>
    <row r="6271" spans="1:12" ht="21">
      <c r="A6271" s="1372">
        <v>45535</v>
      </c>
      <c r="B6271" s="1373" t="s">
        <v>2397</v>
      </c>
      <c r="C6271" s="1373" t="s">
        <v>2471</v>
      </c>
      <c r="D6271" s="1373" t="s">
        <v>2472</v>
      </c>
      <c r="E6271" s="1373" t="s">
        <v>759</v>
      </c>
      <c r="F6271" s="1373" t="s">
        <v>177</v>
      </c>
      <c r="G6271" s="1375"/>
      <c r="H6271" s="1375"/>
      <c r="I6271" s="1375"/>
      <c r="J6271" s="1375"/>
      <c r="K6271" s="1375"/>
      <c r="L6271" s="1375"/>
    </row>
    <row r="6272" spans="1:12" ht="21">
      <c r="A6272" s="1372">
        <v>45535</v>
      </c>
      <c r="B6272" s="1373" t="s">
        <v>2397</v>
      </c>
      <c r="C6272" s="1373" t="s">
        <v>2471</v>
      </c>
      <c r="D6272" s="1373" t="s">
        <v>2472</v>
      </c>
      <c r="E6272" s="1373" t="s">
        <v>760</v>
      </c>
      <c r="F6272" s="1373" t="s">
        <v>2234</v>
      </c>
      <c r="G6272" s="1375"/>
      <c r="H6272" s="1375"/>
      <c r="I6272" s="1375"/>
      <c r="J6272" s="1375"/>
      <c r="K6272" s="1375"/>
      <c r="L6272" s="1375"/>
    </row>
    <row r="6273" spans="1:12" ht="21">
      <c r="A6273" s="1372">
        <v>45535</v>
      </c>
      <c r="B6273" s="1373" t="s">
        <v>2397</v>
      </c>
      <c r="C6273" s="1373" t="s">
        <v>2471</v>
      </c>
      <c r="D6273" s="1373" t="s">
        <v>2472</v>
      </c>
      <c r="E6273" s="1373" t="s">
        <v>761</v>
      </c>
      <c r="F6273" s="1373" t="s">
        <v>2235</v>
      </c>
      <c r="G6273" s="1375"/>
      <c r="H6273" s="1375"/>
      <c r="I6273" s="1375"/>
      <c r="J6273" s="1375"/>
      <c r="K6273" s="1375"/>
      <c r="L6273" s="1375"/>
    </row>
    <row r="6274" spans="1:12" ht="21">
      <c r="A6274" s="1372">
        <v>45535</v>
      </c>
      <c r="B6274" s="1373" t="s">
        <v>2397</v>
      </c>
      <c r="C6274" s="1373" t="s">
        <v>2471</v>
      </c>
      <c r="D6274" s="1373" t="s">
        <v>2472</v>
      </c>
      <c r="E6274" s="1373" t="s">
        <v>762</v>
      </c>
      <c r="F6274" s="1373" t="s">
        <v>180</v>
      </c>
      <c r="G6274" s="1375"/>
      <c r="H6274" s="1375"/>
      <c r="I6274" s="1375"/>
      <c r="J6274" s="1375"/>
      <c r="K6274" s="1375"/>
      <c r="L6274" s="1375"/>
    </row>
    <row r="6275" spans="1:12" ht="21">
      <c r="A6275" s="1372">
        <v>45535</v>
      </c>
      <c r="B6275" s="1373" t="s">
        <v>2397</v>
      </c>
      <c r="C6275" s="1373" t="s">
        <v>2471</v>
      </c>
      <c r="D6275" s="1373" t="s">
        <v>2472</v>
      </c>
      <c r="E6275" s="1373" t="s">
        <v>763</v>
      </c>
      <c r="F6275" s="1373" t="s">
        <v>1684</v>
      </c>
      <c r="G6275" s="1375"/>
      <c r="H6275" s="1375"/>
      <c r="I6275" s="1375"/>
      <c r="J6275" s="1375"/>
      <c r="K6275" s="1375"/>
      <c r="L6275" s="1375"/>
    </row>
    <row r="6276" spans="1:12" ht="21">
      <c r="A6276" s="1372">
        <v>45535</v>
      </c>
      <c r="B6276" s="1373" t="s">
        <v>2397</v>
      </c>
      <c r="C6276" s="1373" t="s">
        <v>2471</v>
      </c>
      <c r="D6276" s="1373" t="s">
        <v>2472</v>
      </c>
      <c r="E6276" s="1373" t="s">
        <v>764</v>
      </c>
      <c r="F6276" s="1373" t="s">
        <v>181</v>
      </c>
      <c r="G6276" s="1375"/>
      <c r="H6276" s="1375"/>
      <c r="I6276" s="1375"/>
      <c r="J6276" s="1375"/>
      <c r="K6276" s="1375"/>
      <c r="L6276" s="1375"/>
    </row>
    <row r="6277" spans="1:12" ht="21">
      <c r="A6277" s="1372">
        <v>45535</v>
      </c>
      <c r="B6277" s="1373" t="s">
        <v>2397</v>
      </c>
      <c r="C6277" s="1373" t="s">
        <v>2471</v>
      </c>
      <c r="D6277" s="1373" t="s">
        <v>2472</v>
      </c>
      <c r="E6277" s="1373" t="s">
        <v>765</v>
      </c>
      <c r="F6277" s="1373" t="s">
        <v>182</v>
      </c>
      <c r="G6277" s="1375"/>
      <c r="H6277" s="1375"/>
      <c r="I6277" s="1375"/>
      <c r="J6277" s="1375"/>
      <c r="K6277" s="1375"/>
      <c r="L6277" s="1375"/>
    </row>
    <row r="6278" spans="1:12" ht="21">
      <c r="A6278" s="1372">
        <v>45535</v>
      </c>
      <c r="B6278" s="1373" t="s">
        <v>2397</v>
      </c>
      <c r="C6278" s="1373" t="s">
        <v>2471</v>
      </c>
      <c r="D6278" s="1373" t="s">
        <v>2472</v>
      </c>
      <c r="E6278" s="1373" t="s">
        <v>766</v>
      </c>
      <c r="F6278" s="1373" t="s">
        <v>183</v>
      </c>
      <c r="G6278" s="1375"/>
      <c r="H6278" s="1375"/>
      <c r="I6278" s="1375"/>
      <c r="J6278" s="1375"/>
      <c r="K6278" s="1375"/>
      <c r="L6278" s="1375"/>
    </row>
    <row r="6279" spans="1:12" ht="21">
      <c r="A6279" s="1372">
        <v>45535</v>
      </c>
      <c r="B6279" s="1373" t="s">
        <v>2397</v>
      </c>
      <c r="C6279" s="1373" t="s">
        <v>2471</v>
      </c>
      <c r="D6279" s="1373" t="s">
        <v>2472</v>
      </c>
      <c r="E6279" s="1373" t="s">
        <v>767</v>
      </c>
      <c r="F6279" s="1373" t="s">
        <v>184</v>
      </c>
      <c r="G6279" s="1375"/>
      <c r="H6279" s="1375"/>
      <c r="I6279" s="1375"/>
      <c r="J6279" s="1375"/>
      <c r="K6279" s="1375"/>
      <c r="L6279" s="1375"/>
    </row>
    <row r="6280" spans="1:12" ht="21">
      <c r="A6280" s="1372">
        <v>45535</v>
      </c>
      <c r="B6280" s="1373" t="s">
        <v>2397</v>
      </c>
      <c r="C6280" s="1373" t="s">
        <v>2471</v>
      </c>
      <c r="D6280" s="1373" t="s">
        <v>2472</v>
      </c>
      <c r="E6280" s="1373" t="s">
        <v>768</v>
      </c>
      <c r="F6280" s="1373" t="s">
        <v>2236</v>
      </c>
      <c r="G6280" s="1375"/>
      <c r="H6280" s="1375"/>
      <c r="I6280" s="1375"/>
      <c r="J6280" s="1375"/>
      <c r="K6280" s="1375"/>
      <c r="L6280" s="1375"/>
    </row>
    <row r="6281" spans="1:12" ht="21">
      <c r="A6281" s="1372">
        <v>45535</v>
      </c>
      <c r="B6281" s="1373" t="s">
        <v>2397</v>
      </c>
      <c r="C6281" s="1373" t="s">
        <v>2471</v>
      </c>
      <c r="D6281" s="1373" t="s">
        <v>2472</v>
      </c>
      <c r="E6281" s="1373" t="s">
        <v>1830</v>
      </c>
      <c r="F6281" s="1373" t="s">
        <v>1831</v>
      </c>
      <c r="G6281" s="1375"/>
      <c r="H6281" s="1375"/>
      <c r="I6281" s="1375"/>
      <c r="J6281" s="1375"/>
      <c r="K6281" s="1375"/>
      <c r="L6281" s="1375"/>
    </row>
    <row r="6282" spans="1:12" ht="21">
      <c r="A6282" s="1372">
        <v>45535</v>
      </c>
      <c r="B6282" s="1373" t="s">
        <v>2397</v>
      </c>
      <c r="C6282" s="1373" t="s">
        <v>2471</v>
      </c>
      <c r="D6282" s="1373" t="s">
        <v>2472</v>
      </c>
      <c r="E6282" s="1373" t="s">
        <v>769</v>
      </c>
      <c r="F6282" s="1373" t="s">
        <v>185</v>
      </c>
      <c r="G6282" s="1375"/>
      <c r="H6282" s="1375"/>
      <c r="I6282" s="1375"/>
      <c r="J6282" s="1375"/>
      <c r="K6282" s="1375"/>
      <c r="L6282" s="1375"/>
    </row>
    <row r="6283" spans="1:12" ht="21">
      <c r="A6283" s="1372">
        <v>45535</v>
      </c>
      <c r="B6283" s="1373" t="s">
        <v>2397</v>
      </c>
      <c r="C6283" s="1373" t="s">
        <v>2471</v>
      </c>
      <c r="D6283" s="1373" t="s">
        <v>2472</v>
      </c>
      <c r="E6283" s="1373" t="s">
        <v>770</v>
      </c>
      <c r="F6283" s="1373" t="s">
        <v>2237</v>
      </c>
      <c r="G6283" s="1375"/>
      <c r="H6283" s="1375"/>
      <c r="I6283" s="1375"/>
      <c r="J6283" s="1375"/>
      <c r="K6283" s="1375"/>
      <c r="L6283" s="1375"/>
    </row>
    <row r="6284" spans="1:12" ht="21">
      <c r="A6284" s="1372">
        <v>45535</v>
      </c>
      <c r="B6284" s="1373" t="s">
        <v>2397</v>
      </c>
      <c r="C6284" s="1373" t="s">
        <v>2471</v>
      </c>
      <c r="D6284" s="1373" t="s">
        <v>2472</v>
      </c>
      <c r="E6284" s="1373" t="s">
        <v>771</v>
      </c>
      <c r="F6284" s="1373" t="s">
        <v>2238</v>
      </c>
      <c r="G6284" s="1375"/>
      <c r="H6284" s="1375"/>
      <c r="I6284" s="1375"/>
      <c r="J6284" s="1375"/>
      <c r="K6284" s="1375"/>
      <c r="L6284" s="1375"/>
    </row>
    <row r="6285" spans="1:12" ht="21">
      <c r="A6285" s="1372">
        <v>45535</v>
      </c>
      <c r="B6285" s="1373" t="s">
        <v>2397</v>
      </c>
      <c r="C6285" s="1373" t="s">
        <v>2471</v>
      </c>
      <c r="D6285" s="1373" t="s">
        <v>2472</v>
      </c>
      <c r="E6285" s="1373" t="s">
        <v>772</v>
      </c>
      <c r="F6285" s="1373" t="s">
        <v>2239</v>
      </c>
      <c r="G6285" s="1375"/>
      <c r="H6285" s="1375"/>
      <c r="I6285" s="1375"/>
      <c r="J6285" s="1375"/>
      <c r="K6285" s="1375"/>
      <c r="L6285" s="1375"/>
    </row>
    <row r="6286" spans="1:12" ht="21">
      <c r="A6286" s="1372">
        <v>45535</v>
      </c>
      <c r="B6286" s="1373" t="s">
        <v>2397</v>
      </c>
      <c r="C6286" s="1373" t="s">
        <v>2471</v>
      </c>
      <c r="D6286" s="1373" t="s">
        <v>2472</v>
      </c>
      <c r="E6286" s="1373" t="s">
        <v>773</v>
      </c>
      <c r="F6286" s="1373" t="s">
        <v>2240</v>
      </c>
      <c r="G6286" s="1375"/>
      <c r="H6286" s="1375"/>
      <c r="I6286" s="1375"/>
      <c r="J6286" s="1375"/>
      <c r="K6286" s="1375"/>
      <c r="L6286" s="1375"/>
    </row>
    <row r="6287" spans="1:12" ht="21">
      <c r="A6287" s="1372">
        <v>45535</v>
      </c>
      <c r="B6287" s="1373" t="s">
        <v>2397</v>
      </c>
      <c r="C6287" s="1373" t="s">
        <v>2471</v>
      </c>
      <c r="D6287" s="1373" t="s">
        <v>2472</v>
      </c>
      <c r="E6287" s="1373" t="s">
        <v>774</v>
      </c>
      <c r="F6287" s="1373" t="s">
        <v>186</v>
      </c>
      <c r="G6287" s="1375"/>
      <c r="H6287" s="1375"/>
      <c r="I6287" s="1375"/>
      <c r="J6287" s="1375"/>
      <c r="K6287" s="1375"/>
      <c r="L6287" s="1375"/>
    </row>
    <row r="6288" spans="1:12" ht="21">
      <c r="A6288" s="1372">
        <v>45535</v>
      </c>
      <c r="B6288" s="1373" t="s">
        <v>2397</v>
      </c>
      <c r="C6288" s="1373" t="s">
        <v>2471</v>
      </c>
      <c r="D6288" s="1373" t="s">
        <v>2472</v>
      </c>
      <c r="E6288" s="1373" t="s">
        <v>775</v>
      </c>
      <c r="F6288" s="1373" t="s">
        <v>187</v>
      </c>
      <c r="G6288" s="1375"/>
      <c r="H6288" s="1375"/>
      <c r="I6288" s="1375"/>
      <c r="J6288" s="1375"/>
      <c r="K6288" s="1375"/>
      <c r="L6288" s="1375"/>
    </row>
    <row r="6289" spans="1:12" ht="21">
      <c r="A6289" s="1372">
        <v>45535</v>
      </c>
      <c r="B6289" s="1373" t="s">
        <v>2397</v>
      </c>
      <c r="C6289" s="1373" t="s">
        <v>2471</v>
      </c>
      <c r="D6289" s="1373" t="s">
        <v>2472</v>
      </c>
      <c r="E6289" s="1373" t="s">
        <v>776</v>
      </c>
      <c r="F6289" s="1373" t="s">
        <v>188</v>
      </c>
      <c r="G6289" s="1375"/>
      <c r="H6289" s="1375"/>
      <c r="I6289" s="1375"/>
      <c r="J6289" s="1375"/>
      <c r="K6289" s="1375"/>
      <c r="L6289" s="1375"/>
    </row>
    <row r="6290" spans="1:12" ht="21">
      <c r="A6290" s="1372">
        <v>45535</v>
      </c>
      <c r="B6290" s="1373" t="s">
        <v>2397</v>
      </c>
      <c r="C6290" s="1373" t="s">
        <v>2471</v>
      </c>
      <c r="D6290" s="1373" t="s">
        <v>2472</v>
      </c>
      <c r="E6290" s="1373" t="s">
        <v>777</v>
      </c>
      <c r="F6290" s="1373" t="s">
        <v>1211</v>
      </c>
      <c r="G6290" s="1375"/>
      <c r="H6290" s="1375"/>
      <c r="I6290" s="1375"/>
      <c r="J6290" s="1375"/>
      <c r="K6290" s="1375"/>
      <c r="L6290" s="1375"/>
    </row>
    <row r="6291" spans="1:12" ht="21">
      <c r="A6291" s="1372">
        <v>45535</v>
      </c>
      <c r="B6291" s="1373" t="s">
        <v>2397</v>
      </c>
      <c r="C6291" s="1373" t="s">
        <v>2471</v>
      </c>
      <c r="D6291" s="1373" t="s">
        <v>2472</v>
      </c>
      <c r="E6291" s="1373" t="s">
        <v>778</v>
      </c>
      <c r="F6291" s="1373" t="s">
        <v>189</v>
      </c>
      <c r="G6291" s="1374">
        <v>900</v>
      </c>
      <c r="H6291" s="1374">
        <v>9700</v>
      </c>
      <c r="I6291" s="1374">
        <v>0</v>
      </c>
      <c r="J6291" s="1374">
        <v>148350</v>
      </c>
      <c r="K6291" s="1374">
        <v>8800</v>
      </c>
      <c r="L6291" s="1374">
        <v>148350</v>
      </c>
    </row>
    <row r="6292" spans="1:12" ht="21">
      <c r="A6292" s="1372">
        <v>45535</v>
      </c>
      <c r="B6292" s="1373" t="s">
        <v>2397</v>
      </c>
      <c r="C6292" s="1373" t="s">
        <v>2471</v>
      </c>
      <c r="D6292" s="1373" t="s">
        <v>2472</v>
      </c>
      <c r="E6292" s="1373" t="s">
        <v>779</v>
      </c>
      <c r="F6292" s="1373" t="s">
        <v>412</v>
      </c>
      <c r="G6292" s="1374">
        <v>0</v>
      </c>
      <c r="H6292" s="1374">
        <v>19565</v>
      </c>
      <c r="I6292" s="1374">
        <v>0</v>
      </c>
      <c r="J6292" s="1374">
        <v>175564.41</v>
      </c>
      <c r="K6292" s="1374">
        <v>19565</v>
      </c>
      <c r="L6292" s="1374">
        <v>175564.41</v>
      </c>
    </row>
    <row r="6293" spans="1:12" ht="21">
      <c r="A6293" s="1372">
        <v>45535</v>
      </c>
      <c r="B6293" s="1373" t="s">
        <v>2397</v>
      </c>
      <c r="C6293" s="1373" t="s">
        <v>2471</v>
      </c>
      <c r="D6293" s="1373" t="s">
        <v>2472</v>
      </c>
      <c r="E6293" s="1373" t="s">
        <v>780</v>
      </c>
      <c r="F6293" s="1373" t="s">
        <v>190</v>
      </c>
      <c r="G6293" s="1374">
        <v>0</v>
      </c>
      <c r="H6293" s="1374">
        <v>0</v>
      </c>
      <c r="I6293" s="1374">
        <v>0</v>
      </c>
      <c r="J6293" s="1374">
        <v>670</v>
      </c>
      <c r="K6293" s="1374">
        <v>0</v>
      </c>
      <c r="L6293" s="1374">
        <v>670</v>
      </c>
    </row>
    <row r="6294" spans="1:12" ht="21">
      <c r="A6294" s="1372">
        <v>45535</v>
      </c>
      <c r="B6294" s="1373" t="s">
        <v>2397</v>
      </c>
      <c r="C6294" s="1373" t="s">
        <v>2471</v>
      </c>
      <c r="D6294" s="1373" t="s">
        <v>2472</v>
      </c>
      <c r="E6294" s="1373" t="s">
        <v>781</v>
      </c>
      <c r="F6294" s="1373" t="s">
        <v>191</v>
      </c>
      <c r="G6294" s="1374">
        <v>0</v>
      </c>
      <c r="H6294" s="1374">
        <v>0</v>
      </c>
      <c r="I6294" s="1374">
        <v>0</v>
      </c>
      <c r="J6294" s="1374">
        <v>1325</v>
      </c>
      <c r="K6294" s="1374">
        <v>0</v>
      </c>
      <c r="L6294" s="1374">
        <v>1325</v>
      </c>
    </row>
    <row r="6295" spans="1:12" ht="21">
      <c r="A6295" s="1372">
        <v>45535</v>
      </c>
      <c r="B6295" s="1373" t="s">
        <v>2397</v>
      </c>
      <c r="C6295" s="1373" t="s">
        <v>2471</v>
      </c>
      <c r="D6295" s="1373" t="s">
        <v>2472</v>
      </c>
      <c r="E6295" s="1373" t="s">
        <v>782</v>
      </c>
      <c r="F6295" s="1373" t="s">
        <v>192</v>
      </c>
      <c r="G6295" s="1374">
        <v>324</v>
      </c>
      <c r="H6295" s="1374">
        <v>77076.5</v>
      </c>
      <c r="I6295" s="1374">
        <v>0</v>
      </c>
      <c r="J6295" s="1374">
        <v>876584</v>
      </c>
      <c r="K6295" s="1374">
        <v>76752.5</v>
      </c>
      <c r="L6295" s="1374">
        <v>876584</v>
      </c>
    </row>
    <row r="6296" spans="1:12" ht="21">
      <c r="A6296" s="1372">
        <v>45535</v>
      </c>
      <c r="B6296" s="1373" t="s">
        <v>2397</v>
      </c>
      <c r="C6296" s="1373" t="s">
        <v>2471</v>
      </c>
      <c r="D6296" s="1373" t="s">
        <v>2472</v>
      </c>
      <c r="E6296" s="1373" t="s">
        <v>783</v>
      </c>
      <c r="F6296" s="1373" t="s">
        <v>193</v>
      </c>
      <c r="G6296" s="1374">
        <v>0</v>
      </c>
      <c r="H6296" s="1374">
        <v>88324</v>
      </c>
      <c r="I6296" s="1374">
        <v>0</v>
      </c>
      <c r="J6296" s="1374">
        <v>727118.5</v>
      </c>
      <c r="K6296" s="1374">
        <v>88324</v>
      </c>
      <c r="L6296" s="1374">
        <v>727118.5</v>
      </c>
    </row>
    <row r="6297" spans="1:12" ht="21">
      <c r="A6297" s="1372">
        <v>45535</v>
      </c>
      <c r="B6297" s="1373" t="s">
        <v>2397</v>
      </c>
      <c r="C6297" s="1373" t="s">
        <v>2471</v>
      </c>
      <c r="D6297" s="1373" t="s">
        <v>2472</v>
      </c>
      <c r="E6297" s="1373" t="s">
        <v>784</v>
      </c>
      <c r="F6297" s="1373" t="s">
        <v>2241</v>
      </c>
      <c r="G6297" s="1374">
        <v>0</v>
      </c>
      <c r="H6297" s="1374">
        <v>0</v>
      </c>
      <c r="I6297" s="1374">
        <v>0</v>
      </c>
      <c r="J6297" s="1374">
        <v>1053</v>
      </c>
      <c r="K6297" s="1374">
        <v>0</v>
      </c>
      <c r="L6297" s="1374">
        <v>1053</v>
      </c>
    </row>
    <row r="6298" spans="1:12" ht="21">
      <c r="A6298" s="1372">
        <v>45535</v>
      </c>
      <c r="B6298" s="1373" t="s">
        <v>2397</v>
      </c>
      <c r="C6298" s="1373" t="s">
        <v>2471</v>
      </c>
      <c r="D6298" s="1373" t="s">
        <v>2472</v>
      </c>
      <c r="E6298" s="1373" t="s">
        <v>785</v>
      </c>
      <c r="F6298" s="1373" t="s">
        <v>2242</v>
      </c>
      <c r="G6298" s="1375"/>
      <c r="H6298" s="1375"/>
      <c r="I6298" s="1375"/>
      <c r="J6298" s="1375"/>
      <c r="K6298" s="1375"/>
      <c r="L6298" s="1375"/>
    </row>
    <row r="6299" spans="1:12" ht="21">
      <c r="A6299" s="1372">
        <v>45535</v>
      </c>
      <c r="B6299" s="1373" t="s">
        <v>2397</v>
      </c>
      <c r="C6299" s="1373" t="s">
        <v>2471</v>
      </c>
      <c r="D6299" s="1373" t="s">
        <v>2472</v>
      </c>
      <c r="E6299" s="1373" t="s">
        <v>786</v>
      </c>
      <c r="F6299" s="1373" t="s">
        <v>2243</v>
      </c>
      <c r="G6299" s="1375"/>
      <c r="H6299" s="1375"/>
      <c r="I6299" s="1375"/>
      <c r="J6299" s="1375"/>
      <c r="K6299" s="1375"/>
      <c r="L6299" s="1375"/>
    </row>
    <row r="6300" spans="1:12" ht="21">
      <c r="A6300" s="1372">
        <v>45535</v>
      </c>
      <c r="B6300" s="1373" t="s">
        <v>2397</v>
      </c>
      <c r="C6300" s="1373" t="s">
        <v>2471</v>
      </c>
      <c r="D6300" s="1373" t="s">
        <v>2472</v>
      </c>
      <c r="E6300" s="1373" t="s">
        <v>787</v>
      </c>
      <c r="F6300" s="1373" t="s">
        <v>2244</v>
      </c>
      <c r="G6300" s="1375"/>
      <c r="H6300" s="1375"/>
      <c r="I6300" s="1375"/>
      <c r="J6300" s="1375"/>
      <c r="K6300" s="1375"/>
      <c r="L6300" s="1375"/>
    </row>
    <row r="6301" spans="1:12" ht="21">
      <c r="A6301" s="1372">
        <v>45535</v>
      </c>
      <c r="B6301" s="1373" t="s">
        <v>2397</v>
      </c>
      <c r="C6301" s="1373" t="s">
        <v>2471</v>
      </c>
      <c r="D6301" s="1373" t="s">
        <v>2472</v>
      </c>
      <c r="E6301" s="1373" t="s">
        <v>788</v>
      </c>
      <c r="F6301" s="1373" t="s">
        <v>194</v>
      </c>
      <c r="G6301" s="1374">
        <v>8115</v>
      </c>
      <c r="H6301" s="1374">
        <v>297594</v>
      </c>
      <c r="I6301" s="1374">
        <v>0</v>
      </c>
      <c r="J6301" s="1374">
        <v>3636372</v>
      </c>
      <c r="K6301" s="1374">
        <v>289479</v>
      </c>
      <c r="L6301" s="1374">
        <v>3636372</v>
      </c>
    </row>
    <row r="6302" spans="1:12" ht="21">
      <c r="A6302" s="1372">
        <v>45535</v>
      </c>
      <c r="B6302" s="1373" t="s">
        <v>2397</v>
      </c>
      <c r="C6302" s="1373" t="s">
        <v>2471</v>
      </c>
      <c r="D6302" s="1373" t="s">
        <v>2472</v>
      </c>
      <c r="E6302" s="1373" t="s">
        <v>789</v>
      </c>
      <c r="F6302" s="1373" t="s">
        <v>195</v>
      </c>
      <c r="G6302" s="1374">
        <v>0</v>
      </c>
      <c r="H6302" s="1374">
        <v>98351</v>
      </c>
      <c r="I6302" s="1374">
        <v>0</v>
      </c>
      <c r="J6302" s="1374">
        <v>1110654.93</v>
      </c>
      <c r="K6302" s="1374">
        <v>98351</v>
      </c>
      <c r="L6302" s="1374">
        <v>1110654.93</v>
      </c>
    </row>
    <row r="6303" spans="1:12" ht="21">
      <c r="A6303" s="1372">
        <v>45535</v>
      </c>
      <c r="B6303" s="1373" t="s">
        <v>2397</v>
      </c>
      <c r="C6303" s="1373" t="s">
        <v>2471</v>
      </c>
      <c r="D6303" s="1373" t="s">
        <v>2472</v>
      </c>
      <c r="E6303" s="1373" t="s">
        <v>790</v>
      </c>
      <c r="F6303" s="1373" t="s">
        <v>2245</v>
      </c>
      <c r="G6303" s="1374">
        <v>17983.400000000001</v>
      </c>
      <c r="H6303" s="1374">
        <v>0</v>
      </c>
      <c r="I6303" s="1374">
        <v>183638.42</v>
      </c>
      <c r="J6303" s="1374">
        <v>0</v>
      </c>
      <c r="K6303" s="1374">
        <v>-17983.400000000001</v>
      </c>
      <c r="L6303" s="1374">
        <v>-183638.42</v>
      </c>
    </row>
    <row r="6304" spans="1:12" ht="21">
      <c r="A6304" s="1372">
        <v>45535</v>
      </c>
      <c r="B6304" s="1373" t="s">
        <v>2397</v>
      </c>
      <c r="C6304" s="1373" t="s">
        <v>2471</v>
      </c>
      <c r="D6304" s="1373" t="s">
        <v>2472</v>
      </c>
      <c r="E6304" s="1373" t="s">
        <v>791</v>
      </c>
      <c r="F6304" s="1373" t="s">
        <v>2246</v>
      </c>
      <c r="G6304" s="1374">
        <v>0</v>
      </c>
      <c r="H6304" s="1374">
        <v>13085.53</v>
      </c>
      <c r="I6304" s="1374">
        <v>0</v>
      </c>
      <c r="J6304" s="1374">
        <v>134306.06</v>
      </c>
      <c r="K6304" s="1374">
        <v>13085.53</v>
      </c>
      <c r="L6304" s="1374">
        <v>134306.06</v>
      </c>
    </row>
    <row r="6305" spans="1:12" ht="21">
      <c r="A6305" s="1372">
        <v>45535</v>
      </c>
      <c r="B6305" s="1373" t="s">
        <v>2397</v>
      </c>
      <c r="C6305" s="1373" t="s">
        <v>2471</v>
      </c>
      <c r="D6305" s="1373" t="s">
        <v>2472</v>
      </c>
      <c r="E6305" s="1373" t="s">
        <v>792</v>
      </c>
      <c r="F6305" s="1373" t="s">
        <v>198</v>
      </c>
      <c r="G6305" s="1374">
        <v>0</v>
      </c>
      <c r="H6305" s="1374">
        <v>1495</v>
      </c>
      <c r="I6305" s="1374">
        <v>0</v>
      </c>
      <c r="J6305" s="1374">
        <v>67590.5</v>
      </c>
      <c r="K6305" s="1374">
        <v>1495</v>
      </c>
      <c r="L6305" s="1374">
        <v>67590.5</v>
      </c>
    </row>
    <row r="6306" spans="1:12" ht="21">
      <c r="A6306" s="1372">
        <v>45535</v>
      </c>
      <c r="B6306" s="1373" t="s">
        <v>2397</v>
      </c>
      <c r="C6306" s="1373" t="s">
        <v>2471</v>
      </c>
      <c r="D6306" s="1373" t="s">
        <v>2472</v>
      </c>
      <c r="E6306" s="1373" t="s">
        <v>793</v>
      </c>
      <c r="F6306" s="1373" t="s">
        <v>199</v>
      </c>
      <c r="G6306" s="1374">
        <v>0</v>
      </c>
      <c r="H6306" s="1374">
        <v>0</v>
      </c>
      <c r="I6306" s="1374">
        <v>0</v>
      </c>
      <c r="J6306" s="1374">
        <v>97138</v>
      </c>
      <c r="K6306" s="1374">
        <v>0</v>
      </c>
      <c r="L6306" s="1374">
        <v>97138</v>
      </c>
    </row>
    <row r="6307" spans="1:12" ht="21">
      <c r="A6307" s="1372">
        <v>45535</v>
      </c>
      <c r="B6307" s="1373" t="s">
        <v>2397</v>
      </c>
      <c r="C6307" s="1373" t="s">
        <v>2471</v>
      </c>
      <c r="D6307" s="1373" t="s">
        <v>2472</v>
      </c>
      <c r="E6307" s="1373" t="s">
        <v>794</v>
      </c>
      <c r="F6307" s="1373" t="s">
        <v>2247</v>
      </c>
      <c r="G6307" s="1374">
        <v>0</v>
      </c>
      <c r="H6307" s="1374">
        <v>62540</v>
      </c>
      <c r="I6307" s="1374">
        <v>0</v>
      </c>
      <c r="J6307" s="1374">
        <v>604083</v>
      </c>
      <c r="K6307" s="1374">
        <v>62540</v>
      </c>
      <c r="L6307" s="1374">
        <v>604083</v>
      </c>
    </row>
    <row r="6308" spans="1:12" ht="21">
      <c r="A6308" s="1372">
        <v>45535</v>
      </c>
      <c r="B6308" s="1373" t="s">
        <v>2397</v>
      </c>
      <c r="C6308" s="1373" t="s">
        <v>2471</v>
      </c>
      <c r="D6308" s="1373" t="s">
        <v>2472</v>
      </c>
      <c r="E6308" s="1373" t="s">
        <v>795</v>
      </c>
      <c r="F6308" s="1373" t="s">
        <v>2248</v>
      </c>
      <c r="G6308" s="1374">
        <v>0</v>
      </c>
      <c r="H6308" s="1374">
        <v>8635.5</v>
      </c>
      <c r="I6308" s="1374">
        <v>0</v>
      </c>
      <c r="J6308" s="1374">
        <v>166617.22</v>
      </c>
      <c r="K6308" s="1374">
        <v>8635.5</v>
      </c>
      <c r="L6308" s="1374">
        <v>166617.22</v>
      </c>
    </row>
    <row r="6309" spans="1:12" ht="21">
      <c r="A6309" s="1372">
        <v>45535</v>
      </c>
      <c r="B6309" s="1373" t="s">
        <v>2397</v>
      </c>
      <c r="C6309" s="1373" t="s">
        <v>2471</v>
      </c>
      <c r="D6309" s="1373" t="s">
        <v>2472</v>
      </c>
      <c r="E6309" s="1373" t="s">
        <v>796</v>
      </c>
      <c r="F6309" s="1373" t="s">
        <v>2249</v>
      </c>
      <c r="G6309" s="1374">
        <v>2082.39</v>
      </c>
      <c r="H6309" s="1374">
        <v>0</v>
      </c>
      <c r="I6309" s="1374">
        <v>13604.42</v>
      </c>
      <c r="J6309" s="1374">
        <v>0</v>
      </c>
      <c r="K6309" s="1374">
        <v>-2082.39</v>
      </c>
      <c r="L6309" s="1374">
        <v>-13604.42</v>
      </c>
    </row>
    <row r="6310" spans="1:12" ht="21">
      <c r="A6310" s="1372">
        <v>45535</v>
      </c>
      <c r="B6310" s="1373" t="s">
        <v>2397</v>
      </c>
      <c r="C6310" s="1373" t="s">
        <v>2471</v>
      </c>
      <c r="D6310" s="1373" t="s">
        <v>2472</v>
      </c>
      <c r="E6310" s="1373" t="s">
        <v>797</v>
      </c>
      <c r="F6310" s="1373" t="s">
        <v>2250</v>
      </c>
      <c r="G6310" s="1374">
        <v>0</v>
      </c>
      <c r="H6310" s="1374">
        <v>1193</v>
      </c>
      <c r="I6310" s="1374">
        <v>0</v>
      </c>
      <c r="J6310" s="1374">
        <v>31447.96</v>
      </c>
      <c r="K6310" s="1374">
        <v>1193</v>
      </c>
      <c r="L6310" s="1374">
        <v>31447.96</v>
      </c>
    </row>
    <row r="6311" spans="1:12" ht="21">
      <c r="A6311" s="1372">
        <v>45535</v>
      </c>
      <c r="B6311" s="1373" t="s">
        <v>2397</v>
      </c>
      <c r="C6311" s="1373" t="s">
        <v>2471</v>
      </c>
      <c r="D6311" s="1373" t="s">
        <v>2472</v>
      </c>
      <c r="E6311" s="1373" t="s">
        <v>798</v>
      </c>
      <c r="F6311" s="1373" t="s">
        <v>1685</v>
      </c>
      <c r="G6311" s="1374">
        <v>0</v>
      </c>
      <c r="H6311" s="1374">
        <v>0</v>
      </c>
      <c r="I6311" s="1374">
        <v>0</v>
      </c>
      <c r="J6311" s="1374">
        <v>10140</v>
      </c>
      <c r="K6311" s="1374">
        <v>0</v>
      </c>
      <c r="L6311" s="1374">
        <v>10140</v>
      </c>
    </row>
    <row r="6312" spans="1:12" ht="21">
      <c r="A6312" s="1372">
        <v>45535</v>
      </c>
      <c r="B6312" s="1373" t="s">
        <v>2397</v>
      </c>
      <c r="C6312" s="1373" t="s">
        <v>2471</v>
      </c>
      <c r="D6312" s="1373" t="s">
        <v>2472</v>
      </c>
      <c r="E6312" s="1373" t="s">
        <v>799</v>
      </c>
      <c r="F6312" s="1373" t="s">
        <v>2251</v>
      </c>
      <c r="G6312" s="1375"/>
      <c r="H6312" s="1375"/>
      <c r="I6312" s="1375"/>
      <c r="J6312" s="1375"/>
      <c r="K6312" s="1375"/>
      <c r="L6312" s="1375"/>
    </row>
    <row r="6313" spans="1:12" ht="21">
      <c r="A6313" s="1372">
        <v>45535</v>
      </c>
      <c r="B6313" s="1373" t="s">
        <v>2397</v>
      </c>
      <c r="C6313" s="1373" t="s">
        <v>2471</v>
      </c>
      <c r="D6313" s="1373" t="s">
        <v>2472</v>
      </c>
      <c r="E6313" s="1373" t="s">
        <v>800</v>
      </c>
      <c r="F6313" s="1373" t="s">
        <v>2252</v>
      </c>
      <c r="G6313" s="1375"/>
      <c r="H6313" s="1375"/>
      <c r="I6313" s="1375"/>
      <c r="J6313" s="1375"/>
      <c r="K6313" s="1375"/>
      <c r="L6313" s="1375"/>
    </row>
    <row r="6314" spans="1:12" ht="21">
      <c r="A6314" s="1372">
        <v>45535</v>
      </c>
      <c r="B6314" s="1373" t="s">
        <v>2397</v>
      </c>
      <c r="C6314" s="1373" t="s">
        <v>2471</v>
      </c>
      <c r="D6314" s="1373" t="s">
        <v>2472</v>
      </c>
      <c r="E6314" s="1373" t="s">
        <v>801</v>
      </c>
      <c r="F6314" s="1373" t="s">
        <v>2253</v>
      </c>
      <c r="G6314" s="1375"/>
      <c r="H6314" s="1375"/>
      <c r="I6314" s="1375"/>
      <c r="J6314" s="1375"/>
      <c r="K6314" s="1375"/>
      <c r="L6314" s="1375"/>
    </row>
    <row r="6315" spans="1:12" ht="21">
      <c r="A6315" s="1372">
        <v>45535</v>
      </c>
      <c r="B6315" s="1373" t="s">
        <v>2397</v>
      </c>
      <c r="C6315" s="1373" t="s">
        <v>2471</v>
      </c>
      <c r="D6315" s="1373" t="s">
        <v>2472</v>
      </c>
      <c r="E6315" s="1373" t="s">
        <v>802</v>
      </c>
      <c r="F6315" s="1373" t="s">
        <v>2254</v>
      </c>
      <c r="G6315" s="1374">
        <v>26219.599999999999</v>
      </c>
      <c r="H6315" s="1374">
        <v>1749775.28</v>
      </c>
      <c r="I6315" s="1374">
        <v>0</v>
      </c>
      <c r="J6315" s="1374">
        <v>17902015.68</v>
      </c>
      <c r="K6315" s="1374">
        <v>1723555.68</v>
      </c>
      <c r="L6315" s="1374">
        <v>17902015.68</v>
      </c>
    </row>
    <row r="6316" spans="1:12" ht="21">
      <c r="A6316" s="1372">
        <v>45535</v>
      </c>
      <c r="B6316" s="1373" t="s">
        <v>2397</v>
      </c>
      <c r="C6316" s="1373" t="s">
        <v>2471</v>
      </c>
      <c r="D6316" s="1373" t="s">
        <v>2472</v>
      </c>
      <c r="E6316" s="1373" t="s">
        <v>803</v>
      </c>
      <c r="F6316" s="1373" t="s">
        <v>2255</v>
      </c>
      <c r="G6316" s="1374">
        <v>631995.4</v>
      </c>
      <c r="H6316" s="1374">
        <v>630375.78</v>
      </c>
      <c r="I6316" s="1374">
        <v>0</v>
      </c>
      <c r="J6316" s="1374">
        <v>5255726.38</v>
      </c>
      <c r="K6316" s="1374">
        <v>-1619.62</v>
      </c>
      <c r="L6316" s="1374">
        <v>5255726.38</v>
      </c>
    </row>
    <row r="6317" spans="1:12" ht="21">
      <c r="A6317" s="1372">
        <v>45535</v>
      </c>
      <c r="B6317" s="1373" t="s">
        <v>2397</v>
      </c>
      <c r="C6317" s="1373" t="s">
        <v>2471</v>
      </c>
      <c r="D6317" s="1373" t="s">
        <v>2472</v>
      </c>
      <c r="E6317" s="1373" t="s">
        <v>804</v>
      </c>
      <c r="F6317" s="1373" t="s">
        <v>1236</v>
      </c>
      <c r="G6317" s="1374">
        <v>0</v>
      </c>
      <c r="H6317" s="1374">
        <v>10060.799999999999</v>
      </c>
      <c r="I6317" s="1374">
        <v>0</v>
      </c>
      <c r="J6317" s="1374">
        <v>60636.28</v>
      </c>
      <c r="K6317" s="1374">
        <v>10060.799999999999</v>
      </c>
      <c r="L6317" s="1374">
        <v>60636.28</v>
      </c>
    </row>
    <row r="6318" spans="1:12" ht="21">
      <c r="A6318" s="1372">
        <v>45535</v>
      </c>
      <c r="B6318" s="1373" t="s">
        <v>2397</v>
      </c>
      <c r="C6318" s="1373" t="s">
        <v>2471</v>
      </c>
      <c r="D6318" s="1373" t="s">
        <v>2472</v>
      </c>
      <c r="E6318" s="1373" t="s">
        <v>805</v>
      </c>
      <c r="F6318" s="1373" t="s">
        <v>2256</v>
      </c>
      <c r="G6318" s="1374">
        <v>0</v>
      </c>
      <c r="H6318" s="1374">
        <v>0</v>
      </c>
      <c r="I6318" s="1374">
        <v>0</v>
      </c>
      <c r="J6318" s="1374">
        <v>8636.0400000000009</v>
      </c>
      <c r="K6318" s="1374">
        <v>0</v>
      </c>
      <c r="L6318" s="1374">
        <v>8636.0400000000009</v>
      </c>
    </row>
    <row r="6319" spans="1:12" ht="21">
      <c r="A6319" s="1372">
        <v>45535</v>
      </c>
      <c r="B6319" s="1373" t="s">
        <v>2397</v>
      </c>
      <c r="C6319" s="1373" t="s">
        <v>2471</v>
      </c>
      <c r="D6319" s="1373" t="s">
        <v>2472</v>
      </c>
      <c r="E6319" s="1373" t="s">
        <v>806</v>
      </c>
      <c r="F6319" s="1373" t="s">
        <v>2257</v>
      </c>
      <c r="G6319" s="1375"/>
      <c r="H6319" s="1375"/>
      <c r="I6319" s="1375"/>
      <c r="J6319" s="1375"/>
      <c r="K6319" s="1375"/>
      <c r="L6319" s="1375"/>
    </row>
    <row r="6320" spans="1:12" ht="21">
      <c r="A6320" s="1372">
        <v>45535</v>
      </c>
      <c r="B6320" s="1373" t="s">
        <v>2397</v>
      </c>
      <c r="C6320" s="1373" t="s">
        <v>2471</v>
      </c>
      <c r="D6320" s="1373" t="s">
        <v>2472</v>
      </c>
      <c r="E6320" s="1373" t="s">
        <v>807</v>
      </c>
      <c r="F6320" s="1373" t="s">
        <v>201</v>
      </c>
      <c r="G6320" s="1374">
        <v>0</v>
      </c>
      <c r="H6320" s="1374">
        <v>0</v>
      </c>
      <c r="I6320" s="1374">
        <v>0</v>
      </c>
      <c r="J6320" s="1374">
        <v>683779.72</v>
      </c>
      <c r="K6320" s="1374">
        <v>0</v>
      </c>
      <c r="L6320" s="1374">
        <v>683779.72</v>
      </c>
    </row>
    <row r="6321" spans="1:12" ht="21">
      <c r="A6321" s="1372">
        <v>45535</v>
      </c>
      <c r="B6321" s="1373" t="s">
        <v>2397</v>
      </c>
      <c r="C6321" s="1373" t="s">
        <v>2471</v>
      </c>
      <c r="D6321" s="1373" t="s">
        <v>2472</v>
      </c>
      <c r="E6321" s="1373" t="s">
        <v>808</v>
      </c>
      <c r="F6321" s="1373" t="s">
        <v>1239</v>
      </c>
      <c r="G6321" s="1374">
        <v>819589.6</v>
      </c>
      <c r="H6321" s="1374">
        <v>819589.6</v>
      </c>
      <c r="I6321" s="1374">
        <v>0</v>
      </c>
      <c r="J6321" s="1374">
        <v>0</v>
      </c>
      <c r="K6321" s="1374">
        <v>0</v>
      </c>
      <c r="L6321" s="1374">
        <v>0</v>
      </c>
    </row>
    <row r="6322" spans="1:12" ht="21">
      <c r="A6322" s="1372">
        <v>45535</v>
      </c>
      <c r="B6322" s="1373" t="s">
        <v>2397</v>
      </c>
      <c r="C6322" s="1373" t="s">
        <v>2471</v>
      </c>
      <c r="D6322" s="1373" t="s">
        <v>2472</v>
      </c>
      <c r="E6322" s="1373" t="s">
        <v>809</v>
      </c>
      <c r="F6322" s="1373" t="s">
        <v>1241</v>
      </c>
      <c r="G6322" s="1374">
        <v>29316</v>
      </c>
      <c r="H6322" s="1374">
        <v>80.28</v>
      </c>
      <c r="I6322" s="1374">
        <v>0</v>
      </c>
      <c r="J6322" s="1374">
        <v>1450739.24</v>
      </c>
      <c r="K6322" s="1374">
        <v>-29235.72</v>
      </c>
      <c r="L6322" s="1374">
        <v>1450739.24</v>
      </c>
    </row>
    <row r="6323" spans="1:12" ht="21">
      <c r="A6323" s="1372">
        <v>45535</v>
      </c>
      <c r="B6323" s="1373" t="s">
        <v>2397</v>
      </c>
      <c r="C6323" s="1373" t="s">
        <v>2471</v>
      </c>
      <c r="D6323" s="1373" t="s">
        <v>2472</v>
      </c>
      <c r="E6323" s="1373" t="s">
        <v>810</v>
      </c>
      <c r="F6323" s="1373" t="s">
        <v>202</v>
      </c>
      <c r="G6323" s="1374">
        <v>0</v>
      </c>
      <c r="H6323" s="1374">
        <v>38582.81</v>
      </c>
      <c r="I6323" s="1374">
        <v>0</v>
      </c>
      <c r="J6323" s="1374">
        <v>663928</v>
      </c>
      <c r="K6323" s="1374">
        <v>38582.81</v>
      </c>
      <c r="L6323" s="1374">
        <v>663928</v>
      </c>
    </row>
    <row r="6324" spans="1:12" ht="21">
      <c r="A6324" s="1372">
        <v>45535</v>
      </c>
      <c r="B6324" s="1373" t="s">
        <v>2397</v>
      </c>
      <c r="C6324" s="1373" t="s">
        <v>2471</v>
      </c>
      <c r="D6324" s="1373" t="s">
        <v>2472</v>
      </c>
      <c r="E6324" s="1373" t="s">
        <v>811</v>
      </c>
      <c r="F6324" s="1373" t="s">
        <v>2258</v>
      </c>
      <c r="G6324" s="1374">
        <v>0</v>
      </c>
      <c r="H6324" s="1374">
        <v>42772.98</v>
      </c>
      <c r="I6324" s="1374">
        <v>0</v>
      </c>
      <c r="J6324" s="1374">
        <v>1370663.85</v>
      </c>
      <c r="K6324" s="1374">
        <v>42772.98</v>
      </c>
      <c r="L6324" s="1374">
        <v>1370663.85</v>
      </c>
    </row>
    <row r="6325" spans="1:12" ht="21">
      <c r="A6325" s="1372">
        <v>45535</v>
      </c>
      <c r="B6325" s="1373" t="s">
        <v>2397</v>
      </c>
      <c r="C6325" s="1373" t="s">
        <v>2471</v>
      </c>
      <c r="D6325" s="1373" t="s">
        <v>2472</v>
      </c>
      <c r="E6325" s="1373" t="s">
        <v>812</v>
      </c>
      <c r="F6325" s="1373" t="s">
        <v>414</v>
      </c>
      <c r="G6325" s="1374">
        <v>0</v>
      </c>
      <c r="H6325" s="1374">
        <v>77633.27</v>
      </c>
      <c r="I6325" s="1374">
        <v>0</v>
      </c>
      <c r="J6325" s="1374">
        <v>1078777.1000000001</v>
      </c>
      <c r="K6325" s="1374">
        <v>77633.27</v>
      </c>
      <c r="L6325" s="1374">
        <v>1078777.1000000001</v>
      </c>
    </row>
    <row r="6326" spans="1:12" ht="21">
      <c r="A6326" s="1372">
        <v>45535</v>
      </c>
      <c r="B6326" s="1373" t="s">
        <v>2397</v>
      </c>
      <c r="C6326" s="1373" t="s">
        <v>2471</v>
      </c>
      <c r="D6326" s="1373" t="s">
        <v>2472</v>
      </c>
      <c r="E6326" s="1373" t="s">
        <v>813</v>
      </c>
      <c r="F6326" s="1373" t="s">
        <v>1242</v>
      </c>
      <c r="G6326" s="1374">
        <v>914185.68</v>
      </c>
      <c r="H6326" s="1374">
        <v>0</v>
      </c>
      <c r="I6326" s="1374">
        <v>1398966.83</v>
      </c>
      <c r="J6326" s="1374">
        <v>0</v>
      </c>
      <c r="K6326" s="1374">
        <v>-914185.68</v>
      </c>
      <c r="L6326" s="1374">
        <v>-1398966.83</v>
      </c>
    </row>
    <row r="6327" spans="1:12" ht="21">
      <c r="A6327" s="1372">
        <v>45535</v>
      </c>
      <c r="B6327" s="1373" t="s">
        <v>2397</v>
      </c>
      <c r="C6327" s="1373" t="s">
        <v>2471</v>
      </c>
      <c r="D6327" s="1373" t="s">
        <v>2472</v>
      </c>
      <c r="E6327" s="1373" t="s">
        <v>814</v>
      </c>
      <c r="F6327" s="1373" t="s">
        <v>2259</v>
      </c>
      <c r="G6327" s="1374">
        <v>130458.9</v>
      </c>
      <c r="H6327" s="1374">
        <v>0</v>
      </c>
      <c r="I6327" s="1374">
        <v>1179065.48</v>
      </c>
      <c r="J6327" s="1374">
        <v>0</v>
      </c>
      <c r="K6327" s="1374">
        <v>-130458.9</v>
      </c>
      <c r="L6327" s="1374">
        <v>-1179065.48</v>
      </c>
    </row>
    <row r="6328" spans="1:12" ht="21">
      <c r="A6328" s="1372">
        <v>45535</v>
      </c>
      <c r="B6328" s="1373" t="s">
        <v>2397</v>
      </c>
      <c r="C6328" s="1373" t="s">
        <v>2471</v>
      </c>
      <c r="D6328" s="1373" t="s">
        <v>2472</v>
      </c>
      <c r="E6328" s="1373" t="s">
        <v>815</v>
      </c>
      <c r="F6328" s="1373" t="s">
        <v>2260</v>
      </c>
      <c r="G6328" s="1374">
        <v>0</v>
      </c>
      <c r="H6328" s="1374">
        <v>132673.12</v>
      </c>
      <c r="I6328" s="1374">
        <v>0</v>
      </c>
      <c r="J6328" s="1374">
        <v>1789956.6</v>
      </c>
      <c r="K6328" s="1374">
        <v>132673.12</v>
      </c>
      <c r="L6328" s="1374">
        <v>1789956.6</v>
      </c>
    </row>
    <row r="6329" spans="1:12" ht="21">
      <c r="A6329" s="1372">
        <v>45535</v>
      </c>
      <c r="B6329" s="1373" t="s">
        <v>2397</v>
      </c>
      <c r="C6329" s="1373" t="s">
        <v>2471</v>
      </c>
      <c r="D6329" s="1373" t="s">
        <v>2472</v>
      </c>
      <c r="E6329" s="1373" t="s">
        <v>816</v>
      </c>
      <c r="F6329" s="1373" t="s">
        <v>1246</v>
      </c>
      <c r="G6329" s="1374">
        <v>0</v>
      </c>
      <c r="H6329" s="1374">
        <v>0</v>
      </c>
      <c r="I6329" s="1374">
        <v>6432.04</v>
      </c>
      <c r="J6329" s="1374">
        <v>0</v>
      </c>
      <c r="K6329" s="1374">
        <v>0</v>
      </c>
      <c r="L6329" s="1374">
        <v>-6432.04</v>
      </c>
    </row>
    <row r="6330" spans="1:12" ht="21">
      <c r="A6330" s="1372">
        <v>45535</v>
      </c>
      <c r="B6330" s="1373" t="s">
        <v>2397</v>
      </c>
      <c r="C6330" s="1373" t="s">
        <v>2471</v>
      </c>
      <c r="D6330" s="1373" t="s">
        <v>2472</v>
      </c>
      <c r="E6330" s="1373" t="s">
        <v>817</v>
      </c>
      <c r="F6330" s="1373" t="s">
        <v>1247</v>
      </c>
      <c r="G6330" s="1374">
        <v>0</v>
      </c>
      <c r="H6330" s="1374">
        <v>0</v>
      </c>
      <c r="I6330" s="1374">
        <v>0</v>
      </c>
      <c r="J6330" s="1374">
        <v>630882.5</v>
      </c>
      <c r="K6330" s="1374">
        <v>0</v>
      </c>
      <c r="L6330" s="1374">
        <v>630882.5</v>
      </c>
    </row>
    <row r="6331" spans="1:12" ht="21">
      <c r="A6331" s="1372">
        <v>45535</v>
      </c>
      <c r="B6331" s="1373" t="s">
        <v>2397</v>
      </c>
      <c r="C6331" s="1373" t="s">
        <v>2471</v>
      </c>
      <c r="D6331" s="1373" t="s">
        <v>2472</v>
      </c>
      <c r="E6331" s="1373" t="s">
        <v>818</v>
      </c>
      <c r="F6331" s="1373" t="s">
        <v>415</v>
      </c>
      <c r="G6331" s="1374">
        <v>80.28</v>
      </c>
      <c r="H6331" s="1374">
        <v>29316</v>
      </c>
      <c r="I6331" s="1374">
        <v>0</v>
      </c>
      <c r="J6331" s="1374">
        <v>1501150.86</v>
      </c>
      <c r="K6331" s="1374">
        <v>29235.72</v>
      </c>
      <c r="L6331" s="1374">
        <v>1501150.86</v>
      </c>
    </row>
    <row r="6332" spans="1:12" ht="21">
      <c r="A6332" s="1372">
        <v>45535</v>
      </c>
      <c r="B6332" s="1373" t="s">
        <v>2397</v>
      </c>
      <c r="C6332" s="1373" t="s">
        <v>2471</v>
      </c>
      <c r="D6332" s="1373" t="s">
        <v>2472</v>
      </c>
      <c r="E6332" s="1373" t="s">
        <v>819</v>
      </c>
      <c r="F6332" s="1373" t="s">
        <v>2261</v>
      </c>
      <c r="G6332" s="1374">
        <v>0</v>
      </c>
      <c r="H6332" s="1374">
        <v>0</v>
      </c>
      <c r="I6332" s="1374">
        <v>0</v>
      </c>
      <c r="J6332" s="1374">
        <v>3912907.66</v>
      </c>
      <c r="K6332" s="1374">
        <v>0</v>
      </c>
      <c r="L6332" s="1374">
        <v>3912907.66</v>
      </c>
    </row>
    <row r="6333" spans="1:12" ht="21">
      <c r="A6333" s="1372">
        <v>45535</v>
      </c>
      <c r="B6333" s="1373" t="s">
        <v>2397</v>
      </c>
      <c r="C6333" s="1373" t="s">
        <v>2471</v>
      </c>
      <c r="D6333" s="1373" t="s">
        <v>2472</v>
      </c>
      <c r="E6333" s="1373" t="s">
        <v>820</v>
      </c>
      <c r="F6333" s="1373" t="s">
        <v>204</v>
      </c>
      <c r="G6333" s="1374">
        <v>0</v>
      </c>
      <c r="H6333" s="1374">
        <v>0</v>
      </c>
      <c r="I6333" s="1374">
        <v>0</v>
      </c>
      <c r="J6333" s="1374">
        <v>7674930.75</v>
      </c>
      <c r="K6333" s="1374">
        <v>0</v>
      </c>
      <c r="L6333" s="1374">
        <v>7674930.75</v>
      </c>
    </row>
    <row r="6334" spans="1:12" ht="21">
      <c r="A6334" s="1372">
        <v>45535</v>
      </c>
      <c r="B6334" s="1373" t="s">
        <v>2397</v>
      </c>
      <c r="C6334" s="1373" t="s">
        <v>2471</v>
      </c>
      <c r="D6334" s="1373" t="s">
        <v>2472</v>
      </c>
      <c r="E6334" s="1373" t="s">
        <v>821</v>
      </c>
      <c r="F6334" s="1373" t="s">
        <v>2262</v>
      </c>
      <c r="G6334" s="1374">
        <v>18124.580000000002</v>
      </c>
      <c r="H6334" s="1374">
        <v>59861.46</v>
      </c>
      <c r="I6334" s="1374">
        <v>0</v>
      </c>
      <c r="J6334" s="1374">
        <v>248300.16</v>
      </c>
      <c r="K6334" s="1374">
        <v>41736.879999999997</v>
      </c>
      <c r="L6334" s="1374">
        <v>248300.16</v>
      </c>
    </row>
    <row r="6335" spans="1:12" ht="21">
      <c r="A6335" s="1372">
        <v>45535</v>
      </c>
      <c r="B6335" s="1373" t="s">
        <v>2397</v>
      </c>
      <c r="C6335" s="1373" t="s">
        <v>2471</v>
      </c>
      <c r="D6335" s="1373" t="s">
        <v>2472</v>
      </c>
      <c r="E6335" s="1373" t="s">
        <v>822</v>
      </c>
      <c r="F6335" s="1373" t="s">
        <v>1384</v>
      </c>
      <c r="G6335" s="1374">
        <v>23190.7</v>
      </c>
      <c r="H6335" s="1374">
        <v>12059.5</v>
      </c>
      <c r="I6335" s="1374">
        <v>0</v>
      </c>
      <c r="J6335" s="1374">
        <v>65564.2</v>
      </c>
      <c r="K6335" s="1374">
        <v>-11131.2</v>
      </c>
      <c r="L6335" s="1374">
        <v>65564.2</v>
      </c>
    </row>
    <row r="6336" spans="1:12" ht="21">
      <c r="A6336" s="1372">
        <v>45535</v>
      </c>
      <c r="B6336" s="1373" t="s">
        <v>2397</v>
      </c>
      <c r="C6336" s="1373" t="s">
        <v>2471</v>
      </c>
      <c r="D6336" s="1373" t="s">
        <v>2472</v>
      </c>
      <c r="E6336" s="1373" t="s">
        <v>823</v>
      </c>
      <c r="F6336" s="1373" t="s">
        <v>2263</v>
      </c>
      <c r="G6336" s="1375"/>
      <c r="H6336" s="1375"/>
      <c r="I6336" s="1375"/>
      <c r="J6336" s="1375"/>
      <c r="K6336" s="1375"/>
      <c r="L6336" s="1375"/>
    </row>
    <row r="6337" spans="1:12" ht="21">
      <c r="A6337" s="1372">
        <v>45535</v>
      </c>
      <c r="B6337" s="1373" t="s">
        <v>2397</v>
      </c>
      <c r="C6337" s="1373" t="s">
        <v>2471</v>
      </c>
      <c r="D6337" s="1373" t="s">
        <v>2472</v>
      </c>
      <c r="E6337" s="1373" t="s">
        <v>824</v>
      </c>
      <c r="F6337" s="1373" t="s">
        <v>2264</v>
      </c>
      <c r="G6337" s="1374">
        <v>0</v>
      </c>
      <c r="H6337" s="1374">
        <v>0</v>
      </c>
      <c r="I6337" s="1374">
        <v>0</v>
      </c>
      <c r="J6337" s="1374">
        <v>832.59</v>
      </c>
      <c r="K6337" s="1374">
        <v>0</v>
      </c>
      <c r="L6337" s="1374">
        <v>832.59</v>
      </c>
    </row>
    <row r="6338" spans="1:12" ht="21">
      <c r="A6338" s="1372">
        <v>45535</v>
      </c>
      <c r="B6338" s="1373" t="s">
        <v>2397</v>
      </c>
      <c r="C6338" s="1373" t="s">
        <v>2471</v>
      </c>
      <c r="D6338" s="1373" t="s">
        <v>2472</v>
      </c>
      <c r="E6338" s="1373" t="s">
        <v>825</v>
      </c>
      <c r="F6338" s="1373" t="s">
        <v>2265</v>
      </c>
      <c r="G6338" s="1375"/>
      <c r="H6338" s="1375"/>
      <c r="I6338" s="1375"/>
      <c r="J6338" s="1375"/>
      <c r="K6338" s="1375"/>
      <c r="L6338" s="1375"/>
    </row>
    <row r="6339" spans="1:12" ht="21">
      <c r="A6339" s="1372">
        <v>45535</v>
      </c>
      <c r="B6339" s="1373" t="s">
        <v>2397</v>
      </c>
      <c r="C6339" s="1373" t="s">
        <v>2471</v>
      </c>
      <c r="D6339" s="1373" t="s">
        <v>2472</v>
      </c>
      <c r="E6339" s="1373" t="s">
        <v>826</v>
      </c>
      <c r="F6339" s="1373" t="s">
        <v>1248</v>
      </c>
      <c r="G6339" s="1375"/>
      <c r="H6339" s="1375"/>
      <c r="I6339" s="1375"/>
      <c r="J6339" s="1375"/>
      <c r="K6339" s="1375"/>
      <c r="L6339" s="1375"/>
    </row>
    <row r="6340" spans="1:12" ht="21">
      <c r="A6340" s="1372">
        <v>45535</v>
      </c>
      <c r="B6340" s="1373" t="s">
        <v>2397</v>
      </c>
      <c r="C6340" s="1373" t="s">
        <v>2471</v>
      </c>
      <c r="D6340" s="1373" t="s">
        <v>2472</v>
      </c>
      <c r="E6340" s="1373" t="s">
        <v>827</v>
      </c>
      <c r="F6340" s="1373" t="s">
        <v>206</v>
      </c>
      <c r="G6340" s="1375"/>
      <c r="H6340" s="1375"/>
      <c r="I6340" s="1375"/>
      <c r="J6340" s="1375"/>
      <c r="K6340" s="1375"/>
      <c r="L6340" s="1375"/>
    </row>
    <row r="6341" spans="1:12" ht="21">
      <c r="A6341" s="1372">
        <v>45535</v>
      </c>
      <c r="B6341" s="1373" t="s">
        <v>2397</v>
      </c>
      <c r="C6341" s="1373" t="s">
        <v>2471</v>
      </c>
      <c r="D6341" s="1373" t="s">
        <v>2472</v>
      </c>
      <c r="E6341" s="1373" t="s">
        <v>828</v>
      </c>
      <c r="F6341" s="1373" t="s">
        <v>2266</v>
      </c>
      <c r="G6341" s="1374">
        <v>21866.36</v>
      </c>
      <c r="H6341" s="1374">
        <v>0</v>
      </c>
      <c r="I6341" s="1374">
        <v>83973.71</v>
      </c>
      <c r="J6341" s="1374">
        <v>0</v>
      </c>
      <c r="K6341" s="1374">
        <v>-21866.36</v>
      </c>
      <c r="L6341" s="1374">
        <v>-83973.71</v>
      </c>
    </row>
    <row r="6342" spans="1:12" ht="21">
      <c r="A6342" s="1372">
        <v>45535</v>
      </c>
      <c r="B6342" s="1373" t="s">
        <v>2397</v>
      </c>
      <c r="C6342" s="1373" t="s">
        <v>2471</v>
      </c>
      <c r="D6342" s="1373" t="s">
        <v>2472</v>
      </c>
      <c r="E6342" s="1373" t="s">
        <v>829</v>
      </c>
      <c r="F6342" s="1373" t="s">
        <v>2267</v>
      </c>
      <c r="G6342" s="1375"/>
      <c r="H6342" s="1375"/>
      <c r="I6342" s="1375"/>
      <c r="J6342" s="1375"/>
      <c r="K6342" s="1375"/>
      <c r="L6342" s="1375"/>
    </row>
    <row r="6343" spans="1:12" ht="21">
      <c r="A6343" s="1372">
        <v>45535</v>
      </c>
      <c r="B6343" s="1373" t="s">
        <v>2397</v>
      </c>
      <c r="C6343" s="1373" t="s">
        <v>2471</v>
      </c>
      <c r="D6343" s="1373" t="s">
        <v>2472</v>
      </c>
      <c r="E6343" s="1373" t="s">
        <v>830</v>
      </c>
      <c r="F6343" s="1373" t="s">
        <v>207</v>
      </c>
      <c r="G6343" s="1375"/>
      <c r="H6343" s="1375"/>
      <c r="I6343" s="1375"/>
      <c r="J6343" s="1375"/>
      <c r="K6343" s="1375"/>
      <c r="L6343" s="1375"/>
    </row>
    <row r="6344" spans="1:12" ht="21">
      <c r="A6344" s="1372">
        <v>45535</v>
      </c>
      <c r="B6344" s="1373" t="s">
        <v>2397</v>
      </c>
      <c r="C6344" s="1373" t="s">
        <v>2471</v>
      </c>
      <c r="D6344" s="1373" t="s">
        <v>2472</v>
      </c>
      <c r="E6344" s="1373" t="s">
        <v>831</v>
      </c>
      <c r="F6344" s="1373" t="s">
        <v>208</v>
      </c>
      <c r="G6344" s="1374">
        <v>0</v>
      </c>
      <c r="H6344" s="1374">
        <v>0</v>
      </c>
      <c r="I6344" s="1374">
        <v>10731089.300000001</v>
      </c>
      <c r="J6344" s="1374">
        <v>0</v>
      </c>
      <c r="K6344" s="1374">
        <v>0</v>
      </c>
      <c r="L6344" s="1374">
        <v>-10731089.300000001</v>
      </c>
    </row>
    <row r="6345" spans="1:12" ht="21">
      <c r="A6345" s="1372">
        <v>45535</v>
      </c>
      <c r="B6345" s="1373" t="s">
        <v>2397</v>
      </c>
      <c r="C6345" s="1373" t="s">
        <v>2471</v>
      </c>
      <c r="D6345" s="1373" t="s">
        <v>2472</v>
      </c>
      <c r="E6345" s="1373" t="s">
        <v>832</v>
      </c>
      <c r="F6345" s="1373" t="s">
        <v>209</v>
      </c>
      <c r="G6345" s="1374">
        <v>334885.94</v>
      </c>
      <c r="H6345" s="1374">
        <v>0</v>
      </c>
      <c r="I6345" s="1374">
        <v>2975155.21</v>
      </c>
      <c r="J6345" s="1374">
        <v>0</v>
      </c>
      <c r="K6345" s="1374">
        <v>-334885.94</v>
      </c>
      <c r="L6345" s="1374">
        <v>-2975155.21</v>
      </c>
    </row>
    <row r="6346" spans="1:12" ht="21">
      <c r="A6346" s="1372">
        <v>45535</v>
      </c>
      <c r="B6346" s="1373" t="s">
        <v>2397</v>
      </c>
      <c r="C6346" s="1373" t="s">
        <v>2471</v>
      </c>
      <c r="D6346" s="1373" t="s">
        <v>2472</v>
      </c>
      <c r="E6346" s="1373" t="s">
        <v>833</v>
      </c>
      <c r="F6346" s="1373" t="s">
        <v>210</v>
      </c>
      <c r="G6346" s="1374">
        <v>0</v>
      </c>
      <c r="H6346" s="1374">
        <v>0</v>
      </c>
      <c r="I6346" s="1374">
        <v>2184306.6</v>
      </c>
      <c r="J6346" s="1374">
        <v>0</v>
      </c>
      <c r="K6346" s="1374">
        <v>0</v>
      </c>
      <c r="L6346" s="1374">
        <v>-2184306.6</v>
      </c>
    </row>
    <row r="6347" spans="1:12" ht="21">
      <c r="A6347" s="1372">
        <v>45535</v>
      </c>
      <c r="B6347" s="1373" t="s">
        <v>2397</v>
      </c>
      <c r="C6347" s="1373" t="s">
        <v>2471</v>
      </c>
      <c r="D6347" s="1373" t="s">
        <v>2472</v>
      </c>
      <c r="E6347" s="1373" t="s">
        <v>2133</v>
      </c>
      <c r="F6347" s="1373" t="s">
        <v>2134</v>
      </c>
      <c r="G6347" s="1375"/>
      <c r="H6347" s="1375"/>
      <c r="I6347" s="1375"/>
      <c r="J6347" s="1375"/>
      <c r="K6347" s="1375"/>
      <c r="L6347" s="1375"/>
    </row>
    <row r="6348" spans="1:12" ht="21">
      <c r="A6348" s="1372">
        <v>45535</v>
      </c>
      <c r="B6348" s="1373" t="s">
        <v>2397</v>
      </c>
      <c r="C6348" s="1373" t="s">
        <v>2471</v>
      </c>
      <c r="D6348" s="1373" t="s">
        <v>2472</v>
      </c>
      <c r="E6348" s="1373" t="s">
        <v>834</v>
      </c>
      <c r="F6348" s="1373" t="s">
        <v>211</v>
      </c>
      <c r="G6348" s="1374">
        <v>0</v>
      </c>
      <c r="H6348" s="1374">
        <v>0</v>
      </c>
      <c r="I6348" s="1374">
        <v>0</v>
      </c>
      <c r="J6348" s="1374">
        <v>182247.45</v>
      </c>
      <c r="K6348" s="1374">
        <v>0</v>
      </c>
      <c r="L6348" s="1374">
        <v>182247.45</v>
      </c>
    </row>
    <row r="6349" spans="1:12" ht="21">
      <c r="A6349" s="1372">
        <v>45535</v>
      </c>
      <c r="B6349" s="1373" t="s">
        <v>2397</v>
      </c>
      <c r="C6349" s="1373" t="s">
        <v>2471</v>
      </c>
      <c r="D6349" s="1373" t="s">
        <v>2472</v>
      </c>
      <c r="E6349" s="1373" t="s">
        <v>835</v>
      </c>
      <c r="F6349" s="1373" t="s">
        <v>2268</v>
      </c>
      <c r="G6349" s="1374">
        <v>0</v>
      </c>
      <c r="H6349" s="1374">
        <v>78545</v>
      </c>
      <c r="I6349" s="1374">
        <v>0</v>
      </c>
      <c r="J6349" s="1374">
        <v>1148221</v>
      </c>
      <c r="K6349" s="1374">
        <v>78545</v>
      </c>
      <c r="L6349" s="1374">
        <v>1148221</v>
      </c>
    </row>
    <row r="6350" spans="1:12" ht="21">
      <c r="A6350" s="1372">
        <v>45535</v>
      </c>
      <c r="B6350" s="1373" t="s">
        <v>2397</v>
      </c>
      <c r="C6350" s="1373" t="s">
        <v>2471</v>
      </c>
      <c r="D6350" s="1373" t="s">
        <v>2472</v>
      </c>
      <c r="E6350" s="1373" t="s">
        <v>836</v>
      </c>
      <c r="F6350" s="1373" t="s">
        <v>2269</v>
      </c>
      <c r="G6350" s="1374">
        <v>0</v>
      </c>
      <c r="H6350" s="1374">
        <v>31203.5</v>
      </c>
      <c r="I6350" s="1374">
        <v>0</v>
      </c>
      <c r="J6350" s="1374">
        <v>226332</v>
      </c>
      <c r="K6350" s="1374">
        <v>31203.5</v>
      </c>
      <c r="L6350" s="1374">
        <v>226332</v>
      </c>
    </row>
    <row r="6351" spans="1:12" ht="21">
      <c r="A6351" s="1372">
        <v>45535</v>
      </c>
      <c r="B6351" s="1373" t="s">
        <v>2397</v>
      </c>
      <c r="C6351" s="1373" t="s">
        <v>2471</v>
      </c>
      <c r="D6351" s="1373" t="s">
        <v>2472</v>
      </c>
      <c r="E6351" s="1373" t="s">
        <v>837</v>
      </c>
      <c r="F6351" s="1373" t="s">
        <v>2270</v>
      </c>
      <c r="G6351" s="1375"/>
      <c r="H6351" s="1375"/>
      <c r="I6351" s="1375"/>
      <c r="J6351" s="1375"/>
      <c r="K6351" s="1375"/>
      <c r="L6351" s="1375"/>
    </row>
    <row r="6352" spans="1:12" ht="21">
      <c r="A6352" s="1372">
        <v>45535</v>
      </c>
      <c r="B6352" s="1373" t="s">
        <v>2397</v>
      </c>
      <c r="C6352" s="1373" t="s">
        <v>2471</v>
      </c>
      <c r="D6352" s="1373" t="s">
        <v>2472</v>
      </c>
      <c r="E6352" s="1373" t="s">
        <v>838</v>
      </c>
      <c r="F6352" s="1373" t="s">
        <v>2271</v>
      </c>
      <c r="G6352" s="1375"/>
      <c r="H6352" s="1375"/>
      <c r="I6352" s="1375"/>
      <c r="J6352" s="1375"/>
      <c r="K6352" s="1375"/>
      <c r="L6352" s="1375"/>
    </row>
    <row r="6353" spans="1:12" ht="21">
      <c r="A6353" s="1372">
        <v>45535</v>
      </c>
      <c r="B6353" s="1373" t="s">
        <v>2397</v>
      </c>
      <c r="C6353" s="1373" t="s">
        <v>2471</v>
      </c>
      <c r="D6353" s="1373" t="s">
        <v>2472</v>
      </c>
      <c r="E6353" s="1373" t="s">
        <v>1839</v>
      </c>
      <c r="F6353" s="1373" t="s">
        <v>2272</v>
      </c>
      <c r="G6353" s="1375"/>
      <c r="H6353" s="1375"/>
      <c r="I6353" s="1375"/>
      <c r="J6353" s="1375"/>
      <c r="K6353" s="1375"/>
      <c r="L6353" s="1375"/>
    </row>
    <row r="6354" spans="1:12" ht="21">
      <c r="A6354" s="1372">
        <v>45535</v>
      </c>
      <c r="B6354" s="1373" t="s">
        <v>2397</v>
      </c>
      <c r="C6354" s="1373" t="s">
        <v>2471</v>
      </c>
      <c r="D6354" s="1373" t="s">
        <v>2472</v>
      </c>
      <c r="E6354" s="1373" t="s">
        <v>1841</v>
      </c>
      <c r="F6354" s="1373" t="s">
        <v>2273</v>
      </c>
      <c r="G6354" s="1375"/>
      <c r="H6354" s="1375"/>
      <c r="I6354" s="1375"/>
      <c r="J6354" s="1375"/>
      <c r="K6354" s="1375"/>
      <c r="L6354" s="1375"/>
    </row>
    <row r="6355" spans="1:12" ht="21">
      <c r="A6355" s="1372">
        <v>45535</v>
      </c>
      <c r="B6355" s="1373" t="s">
        <v>2397</v>
      </c>
      <c r="C6355" s="1373" t="s">
        <v>2471</v>
      </c>
      <c r="D6355" s="1373" t="s">
        <v>2472</v>
      </c>
      <c r="E6355" s="1373" t="s">
        <v>839</v>
      </c>
      <c r="F6355" s="1373" t="s">
        <v>214</v>
      </c>
      <c r="G6355" s="1374">
        <v>0</v>
      </c>
      <c r="H6355" s="1374">
        <v>7830</v>
      </c>
      <c r="I6355" s="1374">
        <v>0</v>
      </c>
      <c r="J6355" s="1374">
        <v>66994</v>
      </c>
      <c r="K6355" s="1374">
        <v>7830</v>
      </c>
      <c r="L6355" s="1374">
        <v>66994</v>
      </c>
    </row>
    <row r="6356" spans="1:12" ht="21">
      <c r="A6356" s="1372">
        <v>45535</v>
      </c>
      <c r="B6356" s="1373" t="s">
        <v>2397</v>
      </c>
      <c r="C6356" s="1373" t="s">
        <v>2471</v>
      </c>
      <c r="D6356" s="1373" t="s">
        <v>2472</v>
      </c>
      <c r="E6356" s="1373" t="s">
        <v>840</v>
      </c>
      <c r="F6356" s="1373" t="s">
        <v>215</v>
      </c>
      <c r="G6356" s="1374">
        <v>0</v>
      </c>
      <c r="H6356" s="1374">
        <v>0</v>
      </c>
      <c r="I6356" s="1374">
        <v>0</v>
      </c>
      <c r="J6356" s="1374">
        <v>36264.5</v>
      </c>
      <c r="K6356" s="1374">
        <v>0</v>
      </c>
      <c r="L6356" s="1374">
        <v>36264.5</v>
      </c>
    </row>
    <row r="6357" spans="1:12" ht="21">
      <c r="A6357" s="1372">
        <v>45535</v>
      </c>
      <c r="B6357" s="1373" t="s">
        <v>2397</v>
      </c>
      <c r="C6357" s="1373" t="s">
        <v>2471</v>
      </c>
      <c r="D6357" s="1373" t="s">
        <v>2472</v>
      </c>
      <c r="E6357" s="1373" t="s">
        <v>841</v>
      </c>
      <c r="F6357" s="1373" t="s">
        <v>216</v>
      </c>
      <c r="G6357" s="1375"/>
      <c r="H6357" s="1375"/>
      <c r="I6357" s="1375"/>
      <c r="J6357" s="1375"/>
      <c r="K6357" s="1375"/>
      <c r="L6357" s="1375"/>
    </row>
    <row r="6358" spans="1:12" ht="21">
      <c r="A6358" s="1372">
        <v>45535</v>
      </c>
      <c r="B6358" s="1373" t="s">
        <v>2397</v>
      </c>
      <c r="C6358" s="1373" t="s">
        <v>2471</v>
      </c>
      <c r="D6358" s="1373" t="s">
        <v>2472</v>
      </c>
      <c r="E6358" s="1373" t="s">
        <v>842</v>
      </c>
      <c r="F6358" s="1373" t="s">
        <v>217</v>
      </c>
      <c r="G6358" s="1375"/>
      <c r="H6358" s="1375"/>
      <c r="I6358" s="1375"/>
      <c r="J6358" s="1375"/>
      <c r="K6358" s="1375"/>
      <c r="L6358" s="1375"/>
    </row>
    <row r="6359" spans="1:12" ht="21">
      <c r="A6359" s="1372">
        <v>45535</v>
      </c>
      <c r="B6359" s="1373" t="s">
        <v>2397</v>
      </c>
      <c r="C6359" s="1373" t="s">
        <v>2471</v>
      </c>
      <c r="D6359" s="1373" t="s">
        <v>2472</v>
      </c>
      <c r="E6359" s="1373" t="s">
        <v>843</v>
      </c>
      <c r="F6359" s="1373" t="s">
        <v>218</v>
      </c>
      <c r="G6359" s="1374">
        <v>20273.29</v>
      </c>
      <c r="H6359" s="1374">
        <v>0</v>
      </c>
      <c r="I6359" s="1374">
        <v>661132.80000000005</v>
      </c>
      <c r="J6359" s="1374">
        <v>0</v>
      </c>
      <c r="K6359" s="1374">
        <v>-20273.29</v>
      </c>
      <c r="L6359" s="1374">
        <v>-661132.80000000005</v>
      </c>
    </row>
    <row r="6360" spans="1:12" ht="21">
      <c r="A6360" s="1372">
        <v>45535</v>
      </c>
      <c r="B6360" s="1373" t="s">
        <v>2397</v>
      </c>
      <c r="C6360" s="1373" t="s">
        <v>2471</v>
      </c>
      <c r="D6360" s="1373" t="s">
        <v>2472</v>
      </c>
      <c r="E6360" s="1373" t="s">
        <v>844</v>
      </c>
      <c r="F6360" s="1373" t="s">
        <v>219</v>
      </c>
      <c r="G6360" s="1374">
        <v>23532.16</v>
      </c>
      <c r="H6360" s="1374">
        <v>0</v>
      </c>
      <c r="I6360" s="1374">
        <v>105477.16</v>
      </c>
      <c r="J6360" s="1374">
        <v>0</v>
      </c>
      <c r="K6360" s="1374">
        <v>-23532.16</v>
      </c>
      <c r="L6360" s="1374">
        <v>-105477.16</v>
      </c>
    </row>
    <row r="6361" spans="1:12" ht="21">
      <c r="A6361" s="1372">
        <v>45535</v>
      </c>
      <c r="B6361" s="1373" t="s">
        <v>2397</v>
      </c>
      <c r="C6361" s="1373" t="s">
        <v>2471</v>
      </c>
      <c r="D6361" s="1373" t="s">
        <v>2472</v>
      </c>
      <c r="E6361" s="1373" t="s">
        <v>845</v>
      </c>
      <c r="F6361" s="1373" t="s">
        <v>1388</v>
      </c>
      <c r="G6361" s="1374">
        <v>0</v>
      </c>
      <c r="H6361" s="1374">
        <v>0</v>
      </c>
      <c r="I6361" s="1374">
        <v>103963.79</v>
      </c>
      <c r="J6361" s="1374">
        <v>0</v>
      </c>
      <c r="K6361" s="1374">
        <v>0</v>
      </c>
      <c r="L6361" s="1374">
        <v>-103963.79</v>
      </c>
    </row>
    <row r="6362" spans="1:12" ht="21">
      <c r="A6362" s="1372">
        <v>45535</v>
      </c>
      <c r="B6362" s="1373" t="s">
        <v>2397</v>
      </c>
      <c r="C6362" s="1373" t="s">
        <v>2471</v>
      </c>
      <c r="D6362" s="1373" t="s">
        <v>2472</v>
      </c>
      <c r="E6362" s="1373" t="s">
        <v>846</v>
      </c>
      <c r="F6362" s="1373" t="s">
        <v>1389</v>
      </c>
      <c r="G6362" s="1375"/>
      <c r="H6362" s="1375"/>
      <c r="I6362" s="1375"/>
      <c r="J6362" s="1375"/>
      <c r="K6362" s="1375"/>
      <c r="L6362" s="1375"/>
    </row>
    <row r="6363" spans="1:12" ht="21">
      <c r="A6363" s="1372">
        <v>45535</v>
      </c>
      <c r="B6363" s="1373" t="s">
        <v>2397</v>
      </c>
      <c r="C6363" s="1373" t="s">
        <v>2471</v>
      </c>
      <c r="D6363" s="1373" t="s">
        <v>2472</v>
      </c>
      <c r="E6363" s="1373" t="s">
        <v>847</v>
      </c>
      <c r="F6363" s="1373" t="s">
        <v>220</v>
      </c>
      <c r="G6363" s="1375"/>
      <c r="H6363" s="1375"/>
      <c r="I6363" s="1375"/>
      <c r="J6363" s="1375"/>
      <c r="K6363" s="1375"/>
      <c r="L6363" s="1375"/>
    </row>
    <row r="6364" spans="1:12" ht="21">
      <c r="A6364" s="1372">
        <v>45535</v>
      </c>
      <c r="B6364" s="1373" t="s">
        <v>2397</v>
      </c>
      <c r="C6364" s="1373" t="s">
        <v>2471</v>
      </c>
      <c r="D6364" s="1373" t="s">
        <v>2472</v>
      </c>
      <c r="E6364" s="1373" t="s">
        <v>848</v>
      </c>
      <c r="F6364" s="1373" t="s">
        <v>221</v>
      </c>
      <c r="G6364" s="1375"/>
      <c r="H6364" s="1375"/>
      <c r="I6364" s="1375"/>
      <c r="J6364" s="1375"/>
      <c r="K6364" s="1375"/>
      <c r="L6364" s="1375"/>
    </row>
    <row r="6365" spans="1:12" ht="21">
      <c r="A6365" s="1372">
        <v>45535</v>
      </c>
      <c r="B6365" s="1373" t="s">
        <v>2397</v>
      </c>
      <c r="C6365" s="1373" t="s">
        <v>2471</v>
      </c>
      <c r="D6365" s="1373" t="s">
        <v>2472</v>
      </c>
      <c r="E6365" s="1373" t="s">
        <v>849</v>
      </c>
      <c r="F6365" s="1373" t="s">
        <v>2274</v>
      </c>
      <c r="G6365" s="1375"/>
      <c r="H6365" s="1375"/>
      <c r="I6365" s="1375"/>
      <c r="J6365" s="1375"/>
      <c r="K6365" s="1375"/>
      <c r="L6365" s="1375"/>
    </row>
    <row r="6366" spans="1:12" ht="21">
      <c r="A6366" s="1372">
        <v>45535</v>
      </c>
      <c r="B6366" s="1373" t="s">
        <v>2397</v>
      </c>
      <c r="C6366" s="1373" t="s">
        <v>2471</v>
      </c>
      <c r="D6366" s="1373" t="s">
        <v>2472</v>
      </c>
      <c r="E6366" s="1373" t="s">
        <v>850</v>
      </c>
      <c r="F6366" s="1373" t="s">
        <v>2275</v>
      </c>
      <c r="G6366" s="1374">
        <v>0</v>
      </c>
      <c r="H6366" s="1374">
        <v>18039</v>
      </c>
      <c r="I6366" s="1374">
        <v>0</v>
      </c>
      <c r="J6366" s="1374">
        <v>213441.1</v>
      </c>
      <c r="K6366" s="1374">
        <v>18039</v>
      </c>
      <c r="L6366" s="1374">
        <v>213441.1</v>
      </c>
    </row>
    <row r="6367" spans="1:12" ht="21">
      <c r="A6367" s="1372">
        <v>45535</v>
      </c>
      <c r="B6367" s="1373" t="s">
        <v>2397</v>
      </c>
      <c r="C6367" s="1373" t="s">
        <v>2471</v>
      </c>
      <c r="D6367" s="1373" t="s">
        <v>2472</v>
      </c>
      <c r="E6367" s="1373" t="s">
        <v>851</v>
      </c>
      <c r="F6367" s="1373" t="s">
        <v>2276</v>
      </c>
      <c r="G6367" s="1374">
        <v>0</v>
      </c>
      <c r="H6367" s="1374">
        <v>17421</v>
      </c>
      <c r="I6367" s="1374">
        <v>0</v>
      </c>
      <c r="J6367" s="1374">
        <v>75862</v>
      </c>
      <c r="K6367" s="1374">
        <v>17421</v>
      </c>
      <c r="L6367" s="1374">
        <v>75862</v>
      </c>
    </row>
    <row r="6368" spans="1:12" ht="21">
      <c r="A6368" s="1372">
        <v>45535</v>
      </c>
      <c r="B6368" s="1373" t="s">
        <v>2397</v>
      </c>
      <c r="C6368" s="1373" t="s">
        <v>2471</v>
      </c>
      <c r="D6368" s="1373" t="s">
        <v>2472</v>
      </c>
      <c r="E6368" s="1373" t="s">
        <v>852</v>
      </c>
      <c r="F6368" s="1373" t="s">
        <v>222</v>
      </c>
      <c r="G6368" s="1374">
        <v>16211</v>
      </c>
      <c r="H6368" s="1374">
        <v>0</v>
      </c>
      <c r="I6368" s="1374">
        <v>69470.820000000007</v>
      </c>
      <c r="J6368" s="1374">
        <v>0</v>
      </c>
      <c r="K6368" s="1374">
        <v>-16211</v>
      </c>
      <c r="L6368" s="1374">
        <v>-69470.820000000007</v>
      </c>
    </row>
    <row r="6369" spans="1:12" ht="21">
      <c r="A6369" s="1372">
        <v>45535</v>
      </c>
      <c r="B6369" s="1373" t="s">
        <v>2397</v>
      </c>
      <c r="C6369" s="1373" t="s">
        <v>2471</v>
      </c>
      <c r="D6369" s="1373" t="s">
        <v>2472</v>
      </c>
      <c r="E6369" s="1373" t="s">
        <v>853</v>
      </c>
      <c r="F6369" s="1373" t="s">
        <v>223</v>
      </c>
      <c r="G6369" s="1374">
        <v>17421</v>
      </c>
      <c r="H6369" s="1374">
        <v>0</v>
      </c>
      <c r="I6369" s="1374">
        <v>73008.69</v>
      </c>
      <c r="J6369" s="1374">
        <v>0</v>
      </c>
      <c r="K6369" s="1374">
        <v>-17421</v>
      </c>
      <c r="L6369" s="1374">
        <v>-73008.69</v>
      </c>
    </row>
    <row r="6370" spans="1:12" ht="21">
      <c r="A6370" s="1372">
        <v>45535</v>
      </c>
      <c r="B6370" s="1373" t="s">
        <v>2397</v>
      </c>
      <c r="C6370" s="1373" t="s">
        <v>2471</v>
      </c>
      <c r="D6370" s="1373" t="s">
        <v>2472</v>
      </c>
      <c r="E6370" s="1373" t="s">
        <v>854</v>
      </c>
      <c r="F6370" s="1373" t="s">
        <v>2277</v>
      </c>
      <c r="G6370" s="1375"/>
      <c r="H6370" s="1375"/>
      <c r="I6370" s="1375"/>
      <c r="J6370" s="1375"/>
      <c r="K6370" s="1375"/>
      <c r="L6370" s="1375"/>
    </row>
    <row r="6371" spans="1:12" ht="21">
      <c r="A6371" s="1372">
        <v>45535</v>
      </c>
      <c r="B6371" s="1373" t="s">
        <v>2397</v>
      </c>
      <c r="C6371" s="1373" t="s">
        <v>2471</v>
      </c>
      <c r="D6371" s="1373" t="s">
        <v>2472</v>
      </c>
      <c r="E6371" s="1373" t="s">
        <v>855</v>
      </c>
      <c r="F6371" s="1373" t="s">
        <v>2278</v>
      </c>
      <c r="G6371" s="1375"/>
      <c r="H6371" s="1375"/>
      <c r="I6371" s="1375"/>
      <c r="J6371" s="1375"/>
      <c r="K6371" s="1375"/>
      <c r="L6371" s="1375"/>
    </row>
    <row r="6372" spans="1:12" ht="21">
      <c r="A6372" s="1372">
        <v>45535</v>
      </c>
      <c r="B6372" s="1373" t="s">
        <v>2397</v>
      </c>
      <c r="C6372" s="1373" t="s">
        <v>2471</v>
      </c>
      <c r="D6372" s="1373" t="s">
        <v>2472</v>
      </c>
      <c r="E6372" s="1373" t="s">
        <v>856</v>
      </c>
      <c r="F6372" s="1373" t="s">
        <v>2279</v>
      </c>
      <c r="G6372" s="1375"/>
      <c r="H6372" s="1375"/>
      <c r="I6372" s="1375"/>
      <c r="J6372" s="1375"/>
      <c r="K6372" s="1375"/>
      <c r="L6372" s="1375"/>
    </row>
    <row r="6373" spans="1:12" ht="21">
      <c r="A6373" s="1372">
        <v>45535</v>
      </c>
      <c r="B6373" s="1373" t="s">
        <v>2397</v>
      </c>
      <c r="C6373" s="1373" t="s">
        <v>2471</v>
      </c>
      <c r="D6373" s="1373" t="s">
        <v>2472</v>
      </c>
      <c r="E6373" s="1373" t="s">
        <v>857</v>
      </c>
      <c r="F6373" s="1373" t="s">
        <v>2280</v>
      </c>
      <c r="G6373" s="1375"/>
      <c r="H6373" s="1375"/>
      <c r="I6373" s="1375"/>
      <c r="J6373" s="1375"/>
      <c r="K6373" s="1375"/>
      <c r="L6373" s="1375"/>
    </row>
    <row r="6374" spans="1:12" ht="21">
      <c r="A6374" s="1372">
        <v>45535</v>
      </c>
      <c r="B6374" s="1373" t="s">
        <v>2397</v>
      </c>
      <c r="C6374" s="1373" t="s">
        <v>2471</v>
      </c>
      <c r="D6374" s="1373" t="s">
        <v>2472</v>
      </c>
      <c r="E6374" s="1373" t="s">
        <v>858</v>
      </c>
      <c r="F6374" s="1373" t="s">
        <v>2281</v>
      </c>
      <c r="G6374" s="1375"/>
      <c r="H6374" s="1375"/>
      <c r="I6374" s="1375"/>
      <c r="J6374" s="1375"/>
      <c r="K6374" s="1375"/>
      <c r="L6374" s="1375"/>
    </row>
    <row r="6375" spans="1:12" ht="21">
      <c r="A6375" s="1372">
        <v>45535</v>
      </c>
      <c r="B6375" s="1373" t="s">
        <v>2397</v>
      </c>
      <c r="C6375" s="1373" t="s">
        <v>2471</v>
      </c>
      <c r="D6375" s="1373" t="s">
        <v>2472</v>
      </c>
      <c r="E6375" s="1373" t="s">
        <v>859</v>
      </c>
      <c r="F6375" s="1373" t="s">
        <v>2282</v>
      </c>
      <c r="G6375" s="1375"/>
      <c r="H6375" s="1375"/>
      <c r="I6375" s="1375"/>
      <c r="J6375" s="1375"/>
      <c r="K6375" s="1375"/>
      <c r="L6375" s="1375"/>
    </row>
    <row r="6376" spans="1:12" ht="42">
      <c r="A6376" s="1372">
        <v>45535</v>
      </c>
      <c r="B6376" s="1373" t="s">
        <v>2397</v>
      </c>
      <c r="C6376" s="1373" t="s">
        <v>2471</v>
      </c>
      <c r="D6376" s="1373" t="s">
        <v>2472</v>
      </c>
      <c r="E6376" s="1373" t="s">
        <v>860</v>
      </c>
      <c r="F6376" s="1373" t="s">
        <v>2283</v>
      </c>
      <c r="G6376" s="1375"/>
      <c r="H6376" s="1375"/>
      <c r="I6376" s="1375"/>
      <c r="J6376" s="1375"/>
      <c r="K6376" s="1375"/>
      <c r="L6376" s="1375"/>
    </row>
    <row r="6377" spans="1:12" ht="21">
      <c r="A6377" s="1372">
        <v>45535</v>
      </c>
      <c r="B6377" s="1373" t="s">
        <v>2397</v>
      </c>
      <c r="C6377" s="1373" t="s">
        <v>2471</v>
      </c>
      <c r="D6377" s="1373" t="s">
        <v>2472</v>
      </c>
      <c r="E6377" s="1373" t="s">
        <v>861</v>
      </c>
      <c r="F6377" s="1373" t="s">
        <v>2284</v>
      </c>
      <c r="G6377" s="1374">
        <v>0</v>
      </c>
      <c r="H6377" s="1374">
        <v>1000</v>
      </c>
      <c r="I6377" s="1374">
        <v>0</v>
      </c>
      <c r="J6377" s="1374">
        <v>32000</v>
      </c>
      <c r="K6377" s="1374">
        <v>1000</v>
      </c>
      <c r="L6377" s="1374">
        <v>32000</v>
      </c>
    </row>
    <row r="6378" spans="1:12" ht="21">
      <c r="A6378" s="1372">
        <v>45535</v>
      </c>
      <c r="B6378" s="1373" t="s">
        <v>2397</v>
      </c>
      <c r="C6378" s="1373" t="s">
        <v>2471</v>
      </c>
      <c r="D6378" s="1373" t="s">
        <v>2472</v>
      </c>
      <c r="E6378" s="1373" t="s">
        <v>862</v>
      </c>
      <c r="F6378" s="1373" t="s">
        <v>2285</v>
      </c>
      <c r="G6378" s="1375"/>
      <c r="H6378" s="1375"/>
      <c r="I6378" s="1375"/>
      <c r="J6378" s="1375"/>
      <c r="K6378" s="1375"/>
      <c r="L6378" s="1375"/>
    </row>
    <row r="6379" spans="1:12" ht="21">
      <c r="A6379" s="1372">
        <v>45535</v>
      </c>
      <c r="B6379" s="1373" t="s">
        <v>2397</v>
      </c>
      <c r="C6379" s="1373" t="s">
        <v>2471</v>
      </c>
      <c r="D6379" s="1373" t="s">
        <v>2472</v>
      </c>
      <c r="E6379" s="1373" t="s">
        <v>863</v>
      </c>
      <c r="F6379" s="1373" t="s">
        <v>2286</v>
      </c>
      <c r="G6379" s="1375"/>
      <c r="H6379" s="1375"/>
      <c r="I6379" s="1375"/>
      <c r="J6379" s="1375"/>
      <c r="K6379" s="1375"/>
      <c r="L6379" s="1375"/>
    </row>
    <row r="6380" spans="1:12" ht="42">
      <c r="A6380" s="1372">
        <v>45535</v>
      </c>
      <c r="B6380" s="1373" t="s">
        <v>2397</v>
      </c>
      <c r="C6380" s="1373" t="s">
        <v>2471</v>
      </c>
      <c r="D6380" s="1373" t="s">
        <v>2472</v>
      </c>
      <c r="E6380" s="1373" t="s">
        <v>864</v>
      </c>
      <c r="F6380" s="1373" t="s">
        <v>2287</v>
      </c>
      <c r="G6380" s="1375"/>
      <c r="H6380" s="1375"/>
      <c r="I6380" s="1375"/>
      <c r="J6380" s="1375"/>
      <c r="K6380" s="1375"/>
      <c r="L6380" s="1375"/>
    </row>
    <row r="6381" spans="1:12" ht="21">
      <c r="A6381" s="1372">
        <v>45535</v>
      </c>
      <c r="B6381" s="1373" t="s">
        <v>2397</v>
      </c>
      <c r="C6381" s="1373" t="s">
        <v>2471</v>
      </c>
      <c r="D6381" s="1373" t="s">
        <v>2472</v>
      </c>
      <c r="E6381" s="1373" t="s">
        <v>865</v>
      </c>
      <c r="F6381" s="1373" t="s">
        <v>224</v>
      </c>
      <c r="G6381" s="1375"/>
      <c r="H6381" s="1375"/>
      <c r="I6381" s="1375"/>
      <c r="J6381" s="1375"/>
      <c r="K6381" s="1375"/>
      <c r="L6381" s="1375"/>
    </row>
    <row r="6382" spans="1:12" ht="21">
      <c r="A6382" s="1372">
        <v>45535</v>
      </c>
      <c r="B6382" s="1373" t="s">
        <v>2397</v>
      </c>
      <c r="C6382" s="1373" t="s">
        <v>2471</v>
      </c>
      <c r="D6382" s="1373" t="s">
        <v>2472</v>
      </c>
      <c r="E6382" s="1373" t="s">
        <v>866</v>
      </c>
      <c r="F6382" s="1373" t="s">
        <v>1259</v>
      </c>
      <c r="G6382" s="1375"/>
      <c r="H6382" s="1375"/>
      <c r="I6382" s="1375"/>
      <c r="J6382" s="1375"/>
      <c r="K6382" s="1375"/>
      <c r="L6382" s="1375"/>
    </row>
    <row r="6383" spans="1:12" ht="42">
      <c r="A6383" s="1372">
        <v>45535</v>
      </c>
      <c r="B6383" s="1373" t="s">
        <v>2397</v>
      </c>
      <c r="C6383" s="1373" t="s">
        <v>2471</v>
      </c>
      <c r="D6383" s="1373" t="s">
        <v>2472</v>
      </c>
      <c r="E6383" s="1373" t="s">
        <v>867</v>
      </c>
      <c r="F6383" s="1373" t="s">
        <v>416</v>
      </c>
      <c r="G6383" s="1375"/>
      <c r="H6383" s="1375"/>
      <c r="I6383" s="1375"/>
      <c r="J6383" s="1375"/>
      <c r="K6383" s="1375"/>
      <c r="L6383" s="1375"/>
    </row>
    <row r="6384" spans="1:12" ht="21">
      <c r="A6384" s="1372">
        <v>45535</v>
      </c>
      <c r="B6384" s="1373" t="s">
        <v>2397</v>
      </c>
      <c r="C6384" s="1373" t="s">
        <v>2471</v>
      </c>
      <c r="D6384" s="1373" t="s">
        <v>2472</v>
      </c>
      <c r="E6384" s="1373" t="s">
        <v>868</v>
      </c>
      <c r="F6384" s="1373" t="s">
        <v>225</v>
      </c>
      <c r="G6384" s="1374">
        <v>0</v>
      </c>
      <c r="H6384" s="1374">
        <v>0</v>
      </c>
      <c r="I6384" s="1374">
        <v>13651.56</v>
      </c>
      <c r="J6384" s="1374">
        <v>0</v>
      </c>
      <c r="K6384" s="1374">
        <v>0</v>
      </c>
      <c r="L6384" s="1374">
        <v>-13651.56</v>
      </c>
    </row>
    <row r="6385" spans="1:12" ht="21">
      <c r="A6385" s="1372">
        <v>45535</v>
      </c>
      <c r="B6385" s="1373" t="s">
        <v>2397</v>
      </c>
      <c r="C6385" s="1373" t="s">
        <v>2471</v>
      </c>
      <c r="D6385" s="1373" t="s">
        <v>2472</v>
      </c>
      <c r="E6385" s="1373" t="s">
        <v>869</v>
      </c>
      <c r="F6385" s="1373" t="s">
        <v>226</v>
      </c>
      <c r="G6385" s="1374">
        <v>0</v>
      </c>
      <c r="H6385" s="1374">
        <v>0</v>
      </c>
      <c r="I6385" s="1374">
        <v>0</v>
      </c>
      <c r="J6385" s="1374">
        <v>4539.9799999999996</v>
      </c>
      <c r="K6385" s="1374">
        <v>0</v>
      </c>
      <c r="L6385" s="1374">
        <v>4539.9799999999996</v>
      </c>
    </row>
    <row r="6386" spans="1:12" ht="21">
      <c r="A6386" s="1372">
        <v>45535</v>
      </c>
      <c r="B6386" s="1373" t="s">
        <v>2397</v>
      </c>
      <c r="C6386" s="1373" t="s">
        <v>2471</v>
      </c>
      <c r="D6386" s="1373" t="s">
        <v>2472</v>
      </c>
      <c r="E6386" s="1373" t="s">
        <v>870</v>
      </c>
      <c r="F6386" s="1373" t="s">
        <v>227</v>
      </c>
      <c r="G6386" s="1374">
        <v>0</v>
      </c>
      <c r="H6386" s="1374">
        <v>11258</v>
      </c>
      <c r="I6386" s="1374">
        <v>0</v>
      </c>
      <c r="J6386" s="1374">
        <v>209674.2</v>
      </c>
      <c r="K6386" s="1374">
        <v>11258</v>
      </c>
      <c r="L6386" s="1374">
        <v>209674.2</v>
      </c>
    </row>
    <row r="6387" spans="1:12" ht="21">
      <c r="A6387" s="1372">
        <v>45535</v>
      </c>
      <c r="B6387" s="1373" t="s">
        <v>2397</v>
      </c>
      <c r="C6387" s="1373" t="s">
        <v>2471</v>
      </c>
      <c r="D6387" s="1373" t="s">
        <v>2472</v>
      </c>
      <c r="E6387" s="1373" t="s">
        <v>871</v>
      </c>
      <c r="F6387" s="1373" t="s">
        <v>2288</v>
      </c>
      <c r="G6387" s="1374">
        <v>0</v>
      </c>
      <c r="H6387" s="1374">
        <v>0</v>
      </c>
      <c r="I6387" s="1374">
        <v>0</v>
      </c>
      <c r="J6387" s="1374">
        <v>95753.1</v>
      </c>
      <c r="K6387" s="1374">
        <v>0</v>
      </c>
      <c r="L6387" s="1374">
        <v>95753.1</v>
      </c>
    </row>
    <row r="6388" spans="1:12" ht="21">
      <c r="A6388" s="1372">
        <v>45535</v>
      </c>
      <c r="B6388" s="1373" t="s">
        <v>2397</v>
      </c>
      <c r="C6388" s="1373" t="s">
        <v>2471</v>
      </c>
      <c r="D6388" s="1373" t="s">
        <v>2472</v>
      </c>
      <c r="E6388" s="1373" t="s">
        <v>872</v>
      </c>
      <c r="F6388" s="1373" t="s">
        <v>1261</v>
      </c>
      <c r="G6388" s="1374">
        <v>11258</v>
      </c>
      <c r="H6388" s="1374">
        <v>21734.95</v>
      </c>
      <c r="I6388" s="1374">
        <v>108869.2</v>
      </c>
      <c r="J6388" s="1374">
        <v>0</v>
      </c>
      <c r="K6388" s="1374">
        <v>10476.950000000001</v>
      </c>
      <c r="L6388" s="1374">
        <v>-108869.2</v>
      </c>
    </row>
    <row r="6389" spans="1:12" ht="21">
      <c r="A6389" s="1372">
        <v>45535</v>
      </c>
      <c r="B6389" s="1373" t="s">
        <v>2397</v>
      </c>
      <c r="C6389" s="1373" t="s">
        <v>2471</v>
      </c>
      <c r="D6389" s="1373" t="s">
        <v>2472</v>
      </c>
      <c r="E6389" s="1373" t="s">
        <v>873</v>
      </c>
      <c r="F6389" s="1373" t="s">
        <v>228</v>
      </c>
      <c r="G6389" s="1375"/>
      <c r="H6389" s="1375"/>
      <c r="I6389" s="1375"/>
      <c r="J6389" s="1375"/>
      <c r="K6389" s="1375"/>
      <c r="L6389" s="1375"/>
    </row>
    <row r="6390" spans="1:12" ht="21">
      <c r="A6390" s="1372">
        <v>45535</v>
      </c>
      <c r="B6390" s="1373" t="s">
        <v>2397</v>
      </c>
      <c r="C6390" s="1373" t="s">
        <v>2471</v>
      </c>
      <c r="D6390" s="1373" t="s">
        <v>2472</v>
      </c>
      <c r="E6390" s="1373" t="s">
        <v>874</v>
      </c>
      <c r="F6390" s="1373" t="s">
        <v>229</v>
      </c>
      <c r="G6390" s="1375"/>
      <c r="H6390" s="1375"/>
      <c r="I6390" s="1375"/>
      <c r="J6390" s="1375"/>
      <c r="K6390" s="1375"/>
      <c r="L6390" s="1375"/>
    </row>
    <row r="6391" spans="1:12" ht="21">
      <c r="A6391" s="1372">
        <v>45535</v>
      </c>
      <c r="B6391" s="1373" t="s">
        <v>2397</v>
      </c>
      <c r="C6391" s="1373" t="s">
        <v>2471</v>
      </c>
      <c r="D6391" s="1373" t="s">
        <v>2472</v>
      </c>
      <c r="E6391" s="1373" t="s">
        <v>875</v>
      </c>
      <c r="F6391" s="1373" t="s">
        <v>230</v>
      </c>
      <c r="G6391" s="1375"/>
      <c r="H6391" s="1375"/>
      <c r="I6391" s="1375"/>
      <c r="J6391" s="1375"/>
      <c r="K6391" s="1375"/>
      <c r="L6391" s="1375"/>
    </row>
    <row r="6392" spans="1:12" ht="21">
      <c r="A6392" s="1372">
        <v>45535</v>
      </c>
      <c r="B6392" s="1373" t="s">
        <v>2397</v>
      </c>
      <c r="C6392" s="1373" t="s">
        <v>2471</v>
      </c>
      <c r="D6392" s="1373" t="s">
        <v>2472</v>
      </c>
      <c r="E6392" s="1373" t="s">
        <v>876</v>
      </c>
      <c r="F6392" s="1373" t="s">
        <v>231</v>
      </c>
      <c r="G6392" s="1375"/>
      <c r="H6392" s="1375"/>
      <c r="I6392" s="1375"/>
      <c r="J6392" s="1375"/>
      <c r="K6392" s="1375"/>
      <c r="L6392" s="1375"/>
    </row>
    <row r="6393" spans="1:12" ht="21">
      <c r="A6393" s="1372">
        <v>45535</v>
      </c>
      <c r="B6393" s="1373" t="s">
        <v>2397</v>
      </c>
      <c r="C6393" s="1373" t="s">
        <v>2471</v>
      </c>
      <c r="D6393" s="1373" t="s">
        <v>2472</v>
      </c>
      <c r="E6393" s="1373" t="s">
        <v>877</v>
      </c>
      <c r="F6393" s="1373" t="s">
        <v>232</v>
      </c>
      <c r="G6393" s="1375"/>
      <c r="H6393" s="1375"/>
      <c r="I6393" s="1375"/>
      <c r="J6393" s="1375"/>
      <c r="K6393" s="1375"/>
      <c r="L6393" s="1375"/>
    </row>
    <row r="6394" spans="1:12" ht="21">
      <c r="A6394" s="1372">
        <v>45535</v>
      </c>
      <c r="B6394" s="1373" t="s">
        <v>2397</v>
      </c>
      <c r="C6394" s="1373" t="s">
        <v>2471</v>
      </c>
      <c r="D6394" s="1373" t="s">
        <v>2472</v>
      </c>
      <c r="E6394" s="1373" t="s">
        <v>878</v>
      </c>
      <c r="F6394" s="1373" t="s">
        <v>2153</v>
      </c>
      <c r="G6394" s="1375"/>
      <c r="H6394" s="1375"/>
      <c r="I6394" s="1375"/>
      <c r="J6394" s="1375"/>
      <c r="K6394" s="1375"/>
      <c r="L6394" s="1375"/>
    </row>
    <row r="6395" spans="1:12" ht="21">
      <c r="A6395" s="1372">
        <v>45535</v>
      </c>
      <c r="B6395" s="1373" t="s">
        <v>2397</v>
      </c>
      <c r="C6395" s="1373" t="s">
        <v>2471</v>
      </c>
      <c r="D6395" s="1373" t="s">
        <v>2472</v>
      </c>
      <c r="E6395" s="1373" t="s">
        <v>879</v>
      </c>
      <c r="F6395" s="1373" t="s">
        <v>233</v>
      </c>
      <c r="G6395" s="1375"/>
      <c r="H6395" s="1375"/>
      <c r="I6395" s="1375"/>
      <c r="J6395" s="1375"/>
      <c r="K6395" s="1375"/>
      <c r="L6395" s="1375"/>
    </row>
    <row r="6396" spans="1:12" ht="21">
      <c r="A6396" s="1372">
        <v>45535</v>
      </c>
      <c r="B6396" s="1373" t="s">
        <v>2397</v>
      </c>
      <c r="C6396" s="1373" t="s">
        <v>2471</v>
      </c>
      <c r="D6396" s="1373" t="s">
        <v>2472</v>
      </c>
      <c r="E6396" s="1373" t="s">
        <v>880</v>
      </c>
      <c r="F6396" s="1373" t="s">
        <v>234</v>
      </c>
      <c r="G6396" s="1375"/>
      <c r="H6396" s="1375"/>
      <c r="I6396" s="1375"/>
      <c r="J6396" s="1375"/>
      <c r="K6396" s="1375"/>
      <c r="L6396" s="1375"/>
    </row>
    <row r="6397" spans="1:12" ht="21">
      <c r="A6397" s="1372">
        <v>45535</v>
      </c>
      <c r="B6397" s="1373" t="s">
        <v>2397</v>
      </c>
      <c r="C6397" s="1373" t="s">
        <v>2471</v>
      </c>
      <c r="D6397" s="1373" t="s">
        <v>2472</v>
      </c>
      <c r="E6397" s="1373" t="s">
        <v>881</v>
      </c>
      <c r="F6397" s="1373" t="s">
        <v>1263</v>
      </c>
      <c r="G6397" s="1374">
        <v>65100</v>
      </c>
      <c r="H6397" s="1374">
        <v>65100</v>
      </c>
      <c r="I6397" s="1374">
        <v>0</v>
      </c>
      <c r="J6397" s="1374">
        <v>977500.03</v>
      </c>
      <c r="K6397" s="1374">
        <v>0</v>
      </c>
      <c r="L6397" s="1374">
        <v>977500.03</v>
      </c>
    </row>
    <row r="6398" spans="1:12" ht="21">
      <c r="A6398" s="1372">
        <v>45535</v>
      </c>
      <c r="B6398" s="1373" t="s">
        <v>2397</v>
      </c>
      <c r="C6398" s="1373" t="s">
        <v>2471</v>
      </c>
      <c r="D6398" s="1373" t="s">
        <v>2472</v>
      </c>
      <c r="E6398" s="1373" t="s">
        <v>882</v>
      </c>
      <c r="F6398" s="1373" t="s">
        <v>1264</v>
      </c>
      <c r="G6398" s="1374">
        <v>0</v>
      </c>
      <c r="H6398" s="1374">
        <v>65100</v>
      </c>
      <c r="I6398" s="1374">
        <v>0</v>
      </c>
      <c r="J6398" s="1374">
        <v>77200.02</v>
      </c>
      <c r="K6398" s="1374">
        <v>65100</v>
      </c>
      <c r="L6398" s="1374">
        <v>77200.02</v>
      </c>
    </row>
    <row r="6399" spans="1:12" ht="21">
      <c r="A6399" s="1372">
        <v>45535</v>
      </c>
      <c r="B6399" s="1373" t="s">
        <v>2397</v>
      </c>
      <c r="C6399" s="1373" t="s">
        <v>2471</v>
      </c>
      <c r="D6399" s="1373" t="s">
        <v>2472</v>
      </c>
      <c r="E6399" s="1373" t="s">
        <v>883</v>
      </c>
      <c r="F6399" s="1373" t="s">
        <v>235</v>
      </c>
      <c r="G6399" s="1375"/>
      <c r="H6399" s="1375"/>
      <c r="I6399" s="1375"/>
      <c r="J6399" s="1375"/>
      <c r="K6399" s="1375"/>
      <c r="L6399" s="1375"/>
    </row>
    <row r="6400" spans="1:12" ht="21">
      <c r="A6400" s="1372">
        <v>45535</v>
      </c>
      <c r="B6400" s="1373" t="s">
        <v>2397</v>
      </c>
      <c r="C6400" s="1373" t="s">
        <v>2471</v>
      </c>
      <c r="D6400" s="1373" t="s">
        <v>2472</v>
      </c>
      <c r="E6400" s="1373" t="s">
        <v>884</v>
      </c>
      <c r="F6400" s="1373" t="s">
        <v>236</v>
      </c>
      <c r="G6400" s="1374">
        <v>0</v>
      </c>
      <c r="H6400" s="1374">
        <v>0</v>
      </c>
      <c r="I6400" s="1374">
        <v>0</v>
      </c>
      <c r="J6400" s="1374">
        <v>29091.55</v>
      </c>
      <c r="K6400" s="1374">
        <v>0</v>
      </c>
      <c r="L6400" s="1374">
        <v>29091.55</v>
      </c>
    </row>
    <row r="6401" spans="1:12" ht="21">
      <c r="A6401" s="1372">
        <v>45535</v>
      </c>
      <c r="B6401" s="1373" t="s">
        <v>2397</v>
      </c>
      <c r="C6401" s="1373" t="s">
        <v>2471</v>
      </c>
      <c r="D6401" s="1373" t="s">
        <v>2472</v>
      </c>
      <c r="E6401" s="1373" t="s">
        <v>885</v>
      </c>
      <c r="F6401" s="1373" t="s">
        <v>183</v>
      </c>
      <c r="G6401" s="1375"/>
      <c r="H6401" s="1375"/>
      <c r="I6401" s="1375"/>
      <c r="J6401" s="1375"/>
      <c r="K6401" s="1375"/>
      <c r="L6401" s="1375"/>
    </row>
    <row r="6402" spans="1:12" ht="21">
      <c r="A6402" s="1372">
        <v>45535</v>
      </c>
      <c r="B6402" s="1373" t="s">
        <v>2397</v>
      </c>
      <c r="C6402" s="1373" t="s">
        <v>2471</v>
      </c>
      <c r="D6402" s="1373" t="s">
        <v>2472</v>
      </c>
      <c r="E6402" s="1373" t="s">
        <v>886</v>
      </c>
      <c r="F6402" s="1373" t="s">
        <v>184</v>
      </c>
      <c r="G6402" s="1374">
        <v>0</v>
      </c>
      <c r="H6402" s="1374">
        <v>0</v>
      </c>
      <c r="I6402" s="1374">
        <v>0</v>
      </c>
      <c r="J6402" s="1374">
        <v>14450</v>
      </c>
      <c r="K6402" s="1374">
        <v>0</v>
      </c>
      <c r="L6402" s="1374">
        <v>14450</v>
      </c>
    </row>
    <row r="6403" spans="1:12" ht="21">
      <c r="A6403" s="1372">
        <v>45535</v>
      </c>
      <c r="B6403" s="1373" t="s">
        <v>2397</v>
      </c>
      <c r="C6403" s="1373" t="s">
        <v>2471</v>
      </c>
      <c r="D6403" s="1373" t="s">
        <v>2472</v>
      </c>
      <c r="E6403" s="1373" t="s">
        <v>887</v>
      </c>
      <c r="F6403" s="1373" t="s">
        <v>237</v>
      </c>
      <c r="G6403" s="1375"/>
      <c r="H6403" s="1375"/>
      <c r="I6403" s="1375"/>
      <c r="J6403" s="1375"/>
      <c r="K6403" s="1375"/>
      <c r="L6403" s="1375"/>
    </row>
    <row r="6404" spans="1:12" ht="21">
      <c r="A6404" s="1372">
        <v>45535</v>
      </c>
      <c r="B6404" s="1373" t="s">
        <v>2397</v>
      </c>
      <c r="C6404" s="1373" t="s">
        <v>2471</v>
      </c>
      <c r="D6404" s="1373" t="s">
        <v>2472</v>
      </c>
      <c r="E6404" s="1373" t="s">
        <v>888</v>
      </c>
      <c r="F6404" s="1373" t="s">
        <v>238</v>
      </c>
      <c r="G6404" s="1374">
        <v>7500</v>
      </c>
      <c r="H6404" s="1374">
        <v>1860220</v>
      </c>
      <c r="I6404" s="1374">
        <v>0</v>
      </c>
      <c r="J6404" s="1374">
        <v>20507848.390000001</v>
      </c>
      <c r="K6404" s="1374">
        <v>1852720</v>
      </c>
      <c r="L6404" s="1374">
        <v>20507848.390000001</v>
      </c>
    </row>
    <row r="6405" spans="1:12" ht="21">
      <c r="A6405" s="1372">
        <v>45535</v>
      </c>
      <c r="B6405" s="1373" t="s">
        <v>2397</v>
      </c>
      <c r="C6405" s="1373" t="s">
        <v>2471</v>
      </c>
      <c r="D6405" s="1373" t="s">
        <v>2472</v>
      </c>
      <c r="E6405" s="1373" t="s">
        <v>889</v>
      </c>
      <c r="F6405" s="1373" t="s">
        <v>239</v>
      </c>
      <c r="G6405" s="1375"/>
      <c r="H6405" s="1375"/>
      <c r="I6405" s="1375"/>
      <c r="J6405" s="1375"/>
      <c r="K6405" s="1375"/>
      <c r="L6405" s="1375"/>
    </row>
    <row r="6406" spans="1:12" ht="21">
      <c r="A6406" s="1372">
        <v>45535</v>
      </c>
      <c r="B6406" s="1373" t="s">
        <v>2397</v>
      </c>
      <c r="C6406" s="1373" t="s">
        <v>2471</v>
      </c>
      <c r="D6406" s="1373" t="s">
        <v>2472</v>
      </c>
      <c r="E6406" s="1373" t="s">
        <v>890</v>
      </c>
      <c r="F6406" s="1373" t="s">
        <v>240</v>
      </c>
      <c r="G6406" s="1375"/>
      <c r="H6406" s="1375"/>
      <c r="I6406" s="1375"/>
      <c r="J6406" s="1375"/>
      <c r="K6406" s="1375"/>
      <c r="L6406" s="1375"/>
    </row>
    <row r="6407" spans="1:12" ht="21">
      <c r="A6407" s="1372">
        <v>45535</v>
      </c>
      <c r="B6407" s="1373" t="s">
        <v>2397</v>
      </c>
      <c r="C6407" s="1373" t="s">
        <v>2471</v>
      </c>
      <c r="D6407" s="1373" t="s">
        <v>2472</v>
      </c>
      <c r="E6407" s="1373" t="s">
        <v>891</v>
      </c>
      <c r="F6407" s="1373" t="s">
        <v>241</v>
      </c>
      <c r="G6407" s="1375"/>
      <c r="H6407" s="1375"/>
      <c r="I6407" s="1375"/>
      <c r="J6407" s="1375"/>
      <c r="K6407" s="1375"/>
      <c r="L6407" s="1375"/>
    </row>
    <row r="6408" spans="1:12" ht="21">
      <c r="A6408" s="1372">
        <v>45535</v>
      </c>
      <c r="B6408" s="1373" t="s">
        <v>2397</v>
      </c>
      <c r="C6408" s="1373" t="s">
        <v>2471</v>
      </c>
      <c r="D6408" s="1373" t="s">
        <v>2472</v>
      </c>
      <c r="E6408" s="1373" t="s">
        <v>892</v>
      </c>
      <c r="F6408" s="1373" t="s">
        <v>242</v>
      </c>
      <c r="G6408" s="1375"/>
      <c r="H6408" s="1375"/>
      <c r="I6408" s="1375"/>
      <c r="J6408" s="1375"/>
      <c r="K6408" s="1375"/>
      <c r="L6408" s="1375"/>
    </row>
    <row r="6409" spans="1:12" ht="21">
      <c r="A6409" s="1372">
        <v>45535</v>
      </c>
      <c r="B6409" s="1373" t="s">
        <v>2397</v>
      </c>
      <c r="C6409" s="1373" t="s">
        <v>2471</v>
      </c>
      <c r="D6409" s="1373" t="s">
        <v>2472</v>
      </c>
      <c r="E6409" s="1373" t="s">
        <v>893</v>
      </c>
      <c r="F6409" s="1373" t="s">
        <v>243</v>
      </c>
      <c r="G6409" s="1374">
        <v>0</v>
      </c>
      <c r="H6409" s="1374">
        <v>70918.3</v>
      </c>
      <c r="I6409" s="1374">
        <v>0</v>
      </c>
      <c r="J6409" s="1374">
        <v>796964.57</v>
      </c>
      <c r="K6409" s="1374">
        <v>70918.3</v>
      </c>
      <c r="L6409" s="1374">
        <v>796964.57</v>
      </c>
    </row>
    <row r="6410" spans="1:12" ht="21">
      <c r="A6410" s="1372">
        <v>45535</v>
      </c>
      <c r="B6410" s="1373" t="s">
        <v>2397</v>
      </c>
      <c r="C6410" s="1373" t="s">
        <v>2471</v>
      </c>
      <c r="D6410" s="1373" t="s">
        <v>2472</v>
      </c>
      <c r="E6410" s="1373" t="s">
        <v>894</v>
      </c>
      <c r="F6410" s="1373" t="s">
        <v>244</v>
      </c>
      <c r="G6410" s="1375"/>
      <c r="H6410" s="1375"/>
      <c r="I6410" s="1375"/>
      <c r="J6410" s="1375"/>
      <c r="K6410" s="1375"/>
      <c r="L6410" s="1375"/>
    </row>
    <row r="6411" spans="1:12" ht="21">
      <c r="A6411" s="1372">
        <v>45535</v>
      </c>
      <c r="B6411" s="1373" t="s">
        <v>2397</v>
      </c>
      <c r="C6411" s="1373" t="s">
        <v>2471</v>
      </c>
      <c r="D6411" s="1373" t="s">
        <v>2472</v>
      </c>
      <c r="E6411" s="1373" t="s">
        <v>1843</v>
      </c>
      <c r="F6411" s="1373" t="s">
        <v>2289</v>
      </c>
      <c r="G6411" s="1375"/>
      <c r="H6411" s="1375"/>
      <c r="I6411" s="1375"/>
      <c r="J6411" s="1375"/>
      <c r="K6411" s="1375"/>
      <c r="L6411" s="1375"/>
    </row>
    <row r="6412" spans="1:12" ht="21">
      <c r="A6412" s="1372">
        <v>45535</v>
      </c>
      <c r="B6412" s="1373" t="s">
        <v>2397</v>
      </c>
      <c r="C6412" s="1373" t="s">
        <v>2471</v>
      </c>
      <c r="D6412" s="1373" t="s">
        <v>2472</v>
      </c>
      <c r="E6412" s="1373" t="s">
        <v>895</v>
      </c>
      <c r="F6412" s="1373" t="s">
        <v>2290</v>
      </c>
      <c r="G6412" s="1375"/>
      <c r="H6412" s="1375"/>
      <c r="I6412" s="1375"/>
      <c r="J6412" s="1375"/>
      <c r="K6412" s="1375"/>
      <c r="L6412" s="1375"/>
    </row>
    <row r="6413" spans="1:12" ht="21">
      <c r="A6413" s="1372">
        <v>45535</v>
      </c>
      <c r="B6413" s="1373" t="s">
        <v>2397</v>
      </c>
      <c r="C6413" s="1373" t="s">
        <v>2471</v>
      </c>
      <c r="D6413" s="1373" t="s">
        <v>2472</v>
      </c>
      <c r="E6413" s="1373" t="s">
        <v>896</v>
      </c>
      <c r="F6413" s="1373" t="s">
        <v>2291</v>
      </c>
      <c r="G6413" s="1375"/>
      <c r="H6413" s="1375"/>
      <c r="I6413" s="1375"/>
      <c r="J6413" s="1375"/>
      <c r="K6413" s="1375"/>
      <c r="L6413" s="1375"/>
    </row>
    <row r="6414" spans="1:12" ht="21">
      <c r="A6414" s="1372">
        <v>45535</v>
      </c>
      <c r="B6414" s="1373" t="s">
        <v>2397</v>
      </c>
      <c r="C6414" s="1373" t="s">
        <v>2471</v>
      </c>
      <c r="D6414" s="1373" t="s">
        <v>2472</v>
      </c>
      <c r="E6414" s="1373" t="s">
        <v>897</v>
      </c>
      <c r="F6414" s="1373" t="s">
        <v>2292</v>
      </c>
      <c r="G6414" s="1375"/>
      <c r="H6414" s="1375"/>
      <c r="I6414" s="1375"/>
      <c r="J6414" s="1375"/>
      <c r="K6414" s="1375"/>
      <c r="L6414" s="1375"/>
    </row>
    <row r="6415" spans="1:12" ht="21">
      <c r="A6415" s="1372">
        <v>45535</v>
      </c>
      <c r="B6415" s="1373" t="s">
        <v>2397</v>
      </c>
      <c r="C6415" s="1373" t="s">
        <v>2471</v>
      </c>
      <c r="D6415" s="1373" t="s">
        <v>2472</v>
      </c>
      <c r="E6415" s="1373" t="s">
        <v>898</v>
      </c>
      <c r="F6415" s="1373" t="s">
        <v>245</v>
      </c>
      <c r="G6415" s="1375"/>
      <c r="H6415" s="1375"/>
      <c r="I6415" s="1375"/>
      <c r="J6415" s="1375"/>
      <c r="K6415" s="1375"/>
      <c r="L6415" s="1375"/>
    </row>
    <row r="6416" spans="1:12" ht="21">
      <c r="A6416" s="1372">
        <v>45535</v>
      </c>
      <c r="B6416" s="1373" t="s">
        <v>2397</v>
      </c>
      <c r="C6416" s="1373" t="s">
        <v>2471</v>
      </c>
      <c r="D6416" s="1373" t="s">
        <v>2472</v>
      </c>
      <c r="E6416" s="1373" t="s">
        <v>899</v>
      </c>
      <c r="F6416" s="1373" t="s">
        <v>2293</v>
      </c>
      <c r="G6416" s="1375"/>
      <c r="H6416" s="1375"/>
      <c r="I6416" s="1375"/>
      <c r="J6416" s="1375"/>
      <c r="K6416" s="1375"/>
      <c r="L6416" s="1375"/>
    </row>
    <row r="6417" spans="1:12" ht="21">
      <c r="A6417" s="1372">
        <v>45535</v>
      </c>
      <c r="B6417" s="1373" t="s">
        <v>2397</v>
      </c>
      <c r="C6417" s="1373" t="s">
        <v>2471</v>
      </c>
      <c r="D6417" s="1373" t="s">
        <v>2472</v>
      </c>
      <c r="E6417" s="1373" t="s">
        <v>900</v>
      </c>
      <c r="F6417" s="1373" t="s">
        <v>2294</v>
      </c>
      <c r="G6417" s="1375"/>
      <c r="H6417" s="1375"/>
      <c r="I6417" s="1375"/>
      <c r="J6417" s="1375"/>
      <c r="K6417" s="1375"/>
      <c r="L6417" s="1375"/>
    </row>
    <row r="6418" spans="1:12" ht="21">
      <c r="A6418" s="1372">
        <v>45535</v>
      </c>
      <c r="B6418" s="1373" t="s">
        <v>2397</v>
      </c>
      <c r="C6418" s="1373" t="s">
        <v>2471</v>
      </c>
      <c r="D6418" s="1373" t="s">
        <v>2472</v>
      </c>
      <c r="E6418" s="1373" t="s">
        <v>1975</v>
      </c>
      <c r="F6418" s="1373" t="s">
        <v>2295</v>
      </c>
      <c r="G6418" s="1375"/>
      <c r="H6418" s="1375"/>
      <c r="I6418" s="1375"/>
      <c r="J6418" s="1375"/>
      <c r="K6418" s="1375"/>
      <c r="L6418" s="1375"/>
    </row>
    <row r="6419" spans="1:12" ht="21">
      <c r="A6419" s="1372">
        <v>45535</v>
      </c>
      <c r="B6419" s="1373" t="s">
        <v>2397</v>
      </c>
      <c r="C6419" s="1373" t="s">
        <v>2471</v>
      </c>
      <c r="D6419" s="1373" t="s">
        <v>2472</v>
      </c>
      <c r="E6419" s="1373" t="s">
        <v>901</v>
      </c>
      <c r="F6419" s="1373" t="s">
        <v>246</v>
      </c>
      <c r="G6419" s="1375"/>
      <c r="H6419" s="1375"/>
      <c r="I6419" s="1375"/>
      <c r="J6419" s="1375"/>
      <c r="K6419" s="1375"/>
      <c r="L6419" s="1375"/>
    </row>
    <row r="6420" spans="1:12" ht="21">
      <c r="A6420" s="1372">
        <v>45535</v>
      </c>
      <c r="B6420" s="1373" t="s">
        <v>2397</v>
      </c>
      <c r="C6420" s="1373" t="s">
        <v>2471</v>
      </c>
      <c r="D6420" s="1373" t="s">
        <v>2472</v>
      </c>
      <c r="E6420" s="1373" t="s">
        <v>902</v>
      </c>
      <c r="F6420" s="1373" t="s">
        <v>247</v>
      </c>
      <c r="G6420" s="1374">
        <v>0</v>
      </c>
      <c r="H6420" s="1374">
        <v>0</v>
      </c>
      <c r="I6420" s="1374">
        <v>0</v>
      </c>
      <c r="J6420" s="1374">
        <v>3.7</v>
      </c>
      <c r="K6420" s="1374">
        <v>0</v>
      </c>
      <c r="L6420" s="1374">
        <v>3.7</v>
      </c>
    </row>
    <row r="6421" spans="1:12" ht="21">
      <c r="A6421" s="1372">
        <v>45535</v>
      </c>
      <c r="B6421" s="1373" t="s">
        <v>2397</v>
      </c>
      <c r="C6421" s="1373" t="s">
        <v>2471</v>
      </c>
      <c r="D6421" s="1373" t="s">
        <v>2472</v>
      </c>
      <c r="E6421" s="1373" t="s">
        <v>903</v>
      </c>
      <c r="F6421" s="1373" t="s">
        <v>1272</v>
      </c>
      <c r="G6421" s="1375"/>
      <c r="H6421" s="1375"/>
      <c r="I6421" s="1375"/>
      <c r="J6421" s="1375"/>
      <c r="K6421" s="1375"/>
      <c r="L6421" s="1375"/>
    </row>
    <row r="6422" spans="1:12" ht="21">
      <c r="A6422" s="1372">
        <v>45535</v>
      </c>
      <c r="B6422" s="1373" t="s">
        <v>2397</v>
      </c>
      <c r="C6422" s="1373" t="s">
        <v>2471</v>
      </c>
      <c r="D6422" s="1373" t="s">
        <v>2472</v>
      </c>
      <c r="E6422" s="1373" t="s">
        <v>904</v>
      </c>
      <c r="F6422" s="1373" t="s">
        <v>1273</v>
      </c>
      <c r="G6422" s="1375"/>
      <c r="H6422" s="1375"/>
      <c r="I6422" s="1375"/>
      <c r="J6422" s="1375"/>
      <c r="K6422" s="1375"/>
      <c r="L6422" s="1375"/>
    </row>
    <row r="6423" spans="1:12" ht="21">
      <c r="A6423" s="1372">
        <v>45535</v>
      </c>
      <c r="B6423" s="1373" t="s">
        <v>2397</v>
      </c>
      <c r="C6423" s="1373" t="s">
        <v>2471</v>
      </c>
      <c r="D6423" s="1373" t="s">
        <v>2472</v>
      </c>
      <c r="E6423" s="1373" t="s">
        <v>905</v>
      </c>
      <c r="F6423" s="1373" t="s">
        <v>248</v>
      </c>
      <c r="G6423" s="1374">
        <v>0</v>
      </c>
      <c r="H6423" s="1374">
        <v>7600</v>
      </c>
      <c r="I6423" s="1374">
        <v>0</v>
      </c>
      <c r="J6423" s="1374">
        <v>102000</v>
      </c>
      <c r="K6423" s="1374">
        <v>7600</v>
      </c>
      <c r="L6423" s="1374">
        <v>102000</v>
      </c>
    </row>
    <row r="6424" spans="1:12" ht="21">
      <c r="A6424" s="1372">
        <v>45535</v>
      </c>
      <c r="B6424" s="1373" t="s">
        <v>2397</v>
      </c>
      <c r="C6424" s="1373" t="s">
        <v>2471</v>
      </c>
      <c r="D6424" s="1373" t="s">
        <v>2472</v>
      </c>
      <c r="E6424" s="1373" t="s">
        <v>906</v>
      </c>
      <c r="F6424" s="1373" t="s">
        <v>249</v>
      </c>
      <c r="G6424" s="1375"/>
      <c r="H6424" s="1375"/>
      <c r="I6424" s="1375"/>
      <c r="J6424" s="1375"/>
      <c r="K6424" s="1375"/>
      <c r="L6424" s="1375"/>
    </row>
    <row r="6425" spans="1:12" ht="21">
      <c r="A6425" s="1372">
        <v>45535</v>
      </c>
      <c r="B6425" s="1373" t="s">
        <v>2397</v>
      </c>
      <c r="C6425" s="1373" t="s">
        <v>2471</v>
      </c>
      <c r="D6425" s="1373" t="s">
        <v>2472</v>
      </c>
      <c r="E6425" s="1373" t="s">
        <v>907</v>
      </c>
      <c r="F6425" s="1373" t="s">
        <v>250</v>
      </c>
      <c r="G6425" s="1375"/>
      <c r="H6425" s="1375"/>
      <c r="I6425" s="1375"/>
      <c r="J6425" s="1375"/>
      <c r="K6425" s="1375"/>
      <c r="L6425" s="1375"/>
    </row>
    <row r="6426" spans="1:12" ht="21">
      <c r="A6426" s="1372">
        <v>45535</v>
      </c>
      <c r="B6426" s="1373" t="s">
        <v>2397</v>
      </c>
      <c r="C6426" s="1373" t="s">
        <v>2471</v>
      </c>
      <c r="D6426" s="1373" t="s">
        <v>2472</v>
      </c>
      <c r="E6426" s="1373" t="s">
        <v>908</v>
      </c>
      <c r="F6426" s="1373" t="s">
        <v>251</v>
      </c>
      <c r="G6426" s="1374">
        <v>0</v>
      </c>
      <c r="H6426" s="1374">
        <v>67675.759999999995</v>
      </c>
      <c r="I6426" s="1374">
        <v>0</v>
      </c>
      <c r="J6426" s="1374">
        <v>76833.259999999995</v>
      </c>
      <c r="K6426" s="1374">
        <v>67675.759999999995</v>
      </c>
      <c r="L6426" s="1374">
        <v>76833.259999999995</v>
      </c>
    </row>
    <row r="6427" spans="1:12" ht="21">
      <c r="A6427" s="1372">
        <v>45535</v>
      </c>
      <c r="B6427" s="1373" t="s">
        <v>2397</v>
      </c>
      <c r="C6427" s="1373" t="s">
        <v>2471</v>
      </c>
      <c r="D6427" s="1373" t="s">
        <v>2472</v>
      </c>
      <c r="E6427" s="1373" t="s">
        <v>909</v>
      </c>
      <c r="F6427" s="1373" t="s">
        <v>252</v>
      </c>
      <c r="G6427" s="1375"/>
      <c r="H6427" s="1375"/>
      <c r="I6427" s="1375"/>
      <c r="J6427" s="1375"/>
      <c r="K6427" s="1375"/>
      <c r="L6427" s="1375"/>
    </row>
    <row r="6428" spans="1:12" ht="21">
      <c r="A6428" s="1372">
        <v>45535</v>
      </c>
      <c r="B6428" s="1373" t="s">
        <v>2397</v>
      </c>
      <c r="C6428" s="1373" t="s">
        <v>2471</v>
      </c>
      <c r="D6428" s="1373" t="s">
        <v>2472</v>
      </c>
      <c r="E6428" s="1373" t="s">
        <v>910</v>
      </c>
      <c r="F6428" s="1373" t="s">
        <v>2296</v>
      </c>
      <c r="G6428" s="1375"/>
      <c r="H6428" s="1375"/>
      <c r="I6428" s="1375"/>
      <c r="J6428" s="1375"/>
      <c r="K6428" s="1375"/>
      <c r="L6428" s="1375"/>
    </row>
    <row r="6429" spans="1:12" ht="21">
      <c r="A6429" s="1372">
        <v>45535</v>
      </c>
      <c r="B6429" s="1373" t="s">
        <v>2397</v>
      </c>
      <c r="C6429" s="1373" t="s">
        <v>2471</v>
      </c>
      <c r="D6429" s="1373" t="s">
        <v>2472</v>
      </c>
      <c r="E6429" s="1373" t="s">
        <v>911</v>
      </c>
      <c r="F6429" s="1373" t="s">
        <v>2297</v>
      </c>
      <c r="G6429" s="1375"/>
      <c r="H6429" s="1375"/>
      <c r="I6429" s="1375"/>
      <c r="J6429" s="1375"/>
      <c r="K6429" s="1375"/>
      <c r="L6429" s="1375"/>
    </row>
    <row r="6430" spans="1:12" ht="21">
      <c r="A6430" s="1372">
        <v>45535</v>
      </c>
      <c r="B6430" s="1373" t="s">
        <v>2397</v>
      </c>
      <c r="C6430" s="1373" t="s">
        <v>2471</v>
      </c>
      <c r="D6430" s="1373" t="s">
        <v>2472</v>
      </c>
      <c r="E6430" s="1373" t="s">
        <v>912</v>
      </c>
      <c r="F6430" s="1373" t="s">
        <v>2298</v>
      </c>
      <c r="G6430" s="1375"/>
      <c r="H6430" s="1375"/>
      <c r="I6430" s="1375"/>
      <c r="J6430" s="1375"/>
      <c r="K6430" s="1375"/>
      <c r="L6430" s="1375"/>
    </row>
    <row r="6431" spans="1:12" ht="21">
      <c r="A6431" s="1372">
        <v>45535</v>
      </c>
      <c r="B6431" s="1373" t="s">
        <v>2397</v>
      </c>
      <c r="C6431" s="1373" t="s">
        <v>2471</v>
      </c>
      <c r="D6431" s="1373" t="s">
        <v>2472</v>
      </c>
      <c r="E6431" s="1373" t="s">
        <v>913</v>
      </c>
      <c r="F6431" s="1373" t="s">
        <v>2299</v>
      </c>
      <c r="G6431" s="1374">
        <v>0</v>
      </c>
      <c r="H6431" s="1374">
        <v>0</v>
      </c>
      <c r="I6431" s="1374">
        <v>0</v>
      </c>
      <c r="J6431" s="1374">
        <v>25000</v>
      </c>
      <c r="K6431" s="1374">
        <v>0</v>
      </c>
      <c r="L6431" s="1374">
        <v>25000</v>
      </c>
    </row>
    <row r="6432" spans="1:12" ht="21">
      <c r="A6432" s="1372">
        <v>45535</v>
      </c>
      <c r="B6432" s="1373" t="s">
        <v>2397</v>
      </c>
      <c r="C6432" s="1373" t="s">
        <v>2471</v>
      </c>
      <c r="D6432" s="1373" t="s">
        <v>2472</v>
      </c>
      <c r="E6432" s="1373" t="s">
        <v>914</v>
      </c>
      <c r="F6432" s="1373" t="s">
        <v>2300</v>
      </c>
      <c r="G6432" s="1375"/>
      <c r="H6432" s="1375"/>
      <c r="I6432" s="1375"/>
      <c r="J6432" s="1375"/>
      <c r="K6432" s="1375"/>
      <c r="L6432" s="1375"/>
    </row>
    <row r="6433" spans="1:12" ht="21">
      <c r="A6433" s="1372">
        <v>45535</v>
      </c>
      <c r="B6433" s="1373" t="s">
        <v>2397</v>
      </c>
      <c r="C6433" s="1373" t="s">
        <v>2471</v>
      </c>
      <c r="D6433" s="1373" t="s">
        <v>2472</v>
      </c>
      <c r="E6433" s="1373" t="s">
        <v>915</v>
      </c>
      <c r="F6433" s="1373" t="s">
        <v>2301</v>
      </c>
      <c r="G6433" s="1374">
        <v>0</v>
      </c>
      <c r="H6433" s="1374">
        <v>156850</v>
      </c>
      <c r="I6433" s="1374">
        <v>0</v>
      </c>
      <c r="J6433" s="1374">
        <v>1646226</v>
      </c>
      <c r="K6433" s="1374">
        <v>156850</v>
      </c>
      <c r="L6433" s="1374">
        <v>1646226</v>
      </c>
    </row>
    <row r="6434" spans="1:12" ht="21">
      <c r="A6434" s="1372">
        <v>45535</v>
      </c>
      <c r="B6434" s="1373" t="s">
        <v>2397</v>
      </c>
      <c r="C6434" s="1373" t="s">
        <v>2471</v>
      </c>
      <c r="D6434" s="1373" t="s">
        <v>2472</v>
      </c>
      <c r="E6434" s="1373" t="s">
        <v>916</v>
      </c>
      <c r="F6434" s="1373" t="s">
        <v>2302</v>
      </c>
      <c r="G6434" s="1375"/>
      <c r="H6434" s="1375"/>
      <c r="I6434" s="1375"/>
      <c r="J6434" s="1375"/>
      <c r="K6434" s="1375"/>
      <c r="L6434" s="1375"/>
    </row>
    <row r="6435" spans="1:12" ht="21">
      <c r="A6435" s="1372">
        <v>45535</v>
      </c>
      <c r="B6435" s="1373" t="s">
        <v>2397</v>
      </c>
      <c r="C6435" s="1373" t="s">
        <v>2471</v>
      </c>
      <c r="D6435" s="1373" t="s">
        <v>2472</v>
      </c>
      <c r="E6435" s="1373" t="s">
        <v>917</v>
      </c>
      <c r="F6435" s="1373" t="s">
        <v>2303</v>
      </c>
      <c r="G6435" s="1375"/>
      <c r="H6435" s="1375"/>
      <c r="I6435" s="1375"/>
      <c r="J6435" s="1375"/>
      <c r="K6435" s="1375"/>
      <c r="L6435" s="1375"/>
    </row>
    <row r="6436" spans="1:12" ht="21">
      <c r="A6436" s="1372">
        <v>45535</v>
      </c>
      <c r="B6436" s="1373" t="s">
        <v>2397</v>
      </c>
      <c r="C6436" s="1373" t="s">
        <v>2471</v>
      </c>
      <c r="D6436" s="1373" t="s">
        <v>2472</v>
      </c>
      <c r="E6436" s="1373" t="s">
        <v>918</v>
      </c>
      <c r="F6436" s="1373" t="s">
        <v>2304</v>
      </c>
      <c r="G6436" s="1374">
        <v>0</v>
      </c>
      <c r="H6436" s="1374">
        <v>69940</v>
      </c>
      <c r="I6436" s="1374">
        <v>0</v>
      </c>
      <c r="J6436" s="1374">
        <v>108543</v>
      </c>
      <c r="K6436" s="1374">
        <v>69940</v>
      </c>
      <c r="L6436" s="1374">
        <v>108543</v>
      </c>
    </row>
    <row r="6437" spans="1:12" ht="21">
      <c r="A6437" s="1372">
        <v>45535</v>
      </c>
      <c r="B6437" s="1373" t="s">
        <v>2397</v>
      </c>
      <c r="C6437" s="1373" t="s">
        <v>2471</v>
      </c>
      <c r="D6437" s="1373" t="s">
        <v>2472</v>
      </c>
      <c r="E6437" s="1373" t="s">
        <v>1977</v>
      </c>
      <c r="F6437" s="1373" t="s">
        <v>1978</v>
      </c>
      <c r="G6437" s="1375"/>
      <c r="H6437" s="1375"/>
      <c r="I6437" s="1375"/>
      <c r="J6437" s="1375"/>
      <c r="K6437" s="1375"/>
      <c r="L6437" s="1375"/>
    </row>
    <row r="6438" spans="1:12" ht="21">
      <c r="A6438" s="1372">
        <v>45535</v>
      </c>
      <c r="B6438" s="1373" t="s">
        <v>2397</v>
      </c>
      <c r="C6438" s="1373" t="s">
        <v>2471</v>
      </c>
      <c r="D6438" s="1373" t="s">
        <v>2472</v>
      </c>
      <c r="E6438" s="1373" t="s">
        <v>919</v>
      </c>
      <c r="F6438" s="1373" t="s">
        <v>255</v>
      </c>
      <c r="G6438" s="1374">
        <v>0</v>
      </c>
      <c r="H6438" s="1374">
        <v>12570</v>
      </c>
      <c r="I6438" s="1374">
        <v>0</v>
      </c>
      <c r="J6438" s="1374">
        <v>135810</v>
      </c>
      <c r="K6438" s="1374">
        <v>12570</v>
      </c>
      <c r="L6438" s="1374">
        <v>135810</v>
      </c>
    </row>
    <row r="6439" spans="1:12" ht="21">
      <c r="A6439" s="1372">
        <v>45535</v>
      </c>
      <c r="B6439" s="1373" t="s">
        <v>2397</v>
      </c>
      <c r="C6439" s="1373" t="s">
        <v>2471</v>
      </c>
      <c r="D6439" s="1373" t="s">
        <v>2472</v>
      </c>
      <c r="E6439" s="1373" t="s">
        <v>920</v>
      </c>
      <c r="F6439" s="1373" t="s">
        <v>256</v>
      </c>
      <c r="G6439" s="1374">
        <v>1444850</v>
      </c>
      <c r="H6439" s="1374">
        <v>0</v>
      </c>
      <c r="I6439" s="1374">
        <v>15821987.32</v>
      </c>
      <c r="J6439" s="1374">
        <v>0</v>
      </c>
      <c r="K6439" s="1374">
        <v>1444850</v>
      </c>
      <c r="L6439" s="1374">
        <v>15821987.32</v>
      </c>
    </row>
    <row r="6440" spans="1:12" ht="21">
      <c r="A6440" s="1372">
        <v>45535</v>
      </c>
      <c r="B6440" s="1373" t="s">
        <v>2397</v>
      </c>
      <c r="C6440" s="1373" t="s">
        <v>2471</v>
      </c>
      <c r="D6440" s="1373" t="s">
        <v>2472</v>
      </c>
      <c r="E6440" s="1373" t="s">
        <v>921</v>
      </c>
      <c r="F6440" s="1373" t="s">
        <v>257</v>
      </c>
      <c r="G6440" s="1374">
        <v>14660</v>
      </c>
      <c r="H6440" s="1374">
        <v>0</v>
      </c>
      <c r="I6440" s="1374">
        <v>317820</v>
      </c>
      <c r="J6440" s="1374">
        <v>0</v>
      </c>
      <c r="K6440" s="1374">
        <v>14660</v>
      </c>
      <c r="L6440" s="1374">
        <v>317820</v>
      </c>
    </row>
    <row r="6441" spans="1:12" ht="21">
      <c r="A6441" s="1372">
        <v>45535</v>
      </c>
      <c r="B6441" s="1373" t="s">
        <v>2397</v>
      </c>
      <c r="C6441" s="1373" t="s">
        <v>2471</v>
      </c>
      <c r="D6441" s="1373" t="s">
        <v>2472</v>
      </c>
      <c r="E6441" s="1373" t="s">
        <v>922</v>
      </c>
      <c r="F6441" s="1373" t="s">
        <v>2157</v>
      </c>
      <c r="G6441" s="1375"/>
      <c r="H6441" s="1375"/>
      <c r="I6441" s="1375"/>
      <c r="J6441" s="1375"/>
      <c r="K6441" s="1375"/>
      <c r="L6441" s="1375"/>
    </row>
    <row r="6442" spans="1:12" ht="21">
      <c r="A6442" s="1372">
        <v>45535</v>
      </c>
      <c r="B6442" s="1373" t="s">
        <v>2397</v>
      </c>
      <c r="C6442" s="1373" t="s">
        <v>2471</v>
      </c>
      <c r="D6442" s="1373" t="s">
        <v>2472</v>
      </c>
      <c r="E6442" s="1373" t="s">
        <v>923</v>
      </c>
      <c r="F6442" s="1373" t="s">
        <v>258</v>
      </c>
      <c r="G6442" s="1374">
        <v>102900</v>
      </c>
      <c r="H6442" s="1374">
        <v>0</v>
      </c>
      <c r="I6442" s="1374">
        <v>1125980.1000000001</v>
      </c>
      <c r="J6442" s="1374">
        <v>0</v>
      </c>
      <c r="K6442" s="1374">
        <v>102900</v>
      </c>
      <c r="L6442" s="1374">
        <v>1125980.1000000001</v>
      </c>
    </row>
    <row r="6443" spans="1:12" ht="21">
      <c r="A6443" s="1372">
        <v>45535</v>
      </c>
      <c r="B6443" s="1373" t="s">
        <v>2397</v>
      </c>
      <c r="C6443" s="1373" t="s">
        <v>2471</v>
      </c>
      <c r="D6443" s="1373" t="s">
        <v>2472</v>
      </c>
      <c r="E6443" s="1373" t="s">
        <v>924</v>
      </c>
      <c r="F6443" s="1373" t="s">
        <v>2305</v>
      </c>
      <c r="G6443" s="1375"/>
      <c r="H6443" s="1375"/>
      <c r="I6443" s="1375"/>
      <c r="J6443" s="1375"/>
      <c r="K6443" s="1375"/>
      <c r="L6443" s="1375"/>
    </row>
    <row r="6444" spans="1:12" ht="21">
      <c r="A6444" s="1372">
        <v>45535</v>
      </c>
      <c r="B6444" s="1373" t="s">
        <v>2397</v>
      </c>
      <c r="C6444" s="1373" t="s">
        <v>2471</v>
      </c>
      <c r="D6444" s="1373" t="s">
        <v>2472</v>
      </c>
      <c r="E6444" s="1373" t="s">
        <v>925</v>
      </c>
      <c r="F6444" s="1373" t="s">
        <v>259</v>
      </c>
      <c r="G6444" s="1375"/>
      <c r="H6444" s="1375"/>
      <c r="I6444" s="1375"/>
      <c r="J6444" s="1375"/>
      <c r="K6444" s="1375"/>
      <c r="L6444" s="1375"/>
    </row>
    <row r="6445" spans="1:12" ht="21">
      <c r="A6445" s="1372">
        <v>45535</v>
      </c>
      <c r="B6445" s="1373" t="s">
        <v>2397</v>
      </c>
      <c r="C6445" s="1373" t="s">
        <v>2471</v>
      </c>
      <c r="D6445" s="1373" t="s">
        <v>2472</v>
      </c>
      <c r="E6445" s="1373" t="s">
        <v>926</v>
      </c>
      <c r="F6445" s="1373" t="s">
        <v>260</v>
      </c>
      <c r="G6445" s="1375"/>
      <c r="H6445" s="1375"/>
      <c r="I6445" s="1375"/>
      <c r="J6445" s="1375"/>
      <c r="K6445" s="1375"/>
      <c r="L6445" s="1375"/>
    </row>
    <row r="6446" spans="1:12" ht="21">
      <c r="A6446" s="1372">
        <v>45535</v>
      </c>
      <c r="B6446" s="1373" t="s">
        <v>2397</v>
      </c>
      <c r="C6446" s="1373" t="s">
        <v>2471</v>
      </c>
      <c r="D6446" s="1373" t="s">
        <v>2472</v>
      </c>
      <c r="E6446" s="1373" t="s">
        <v>927</v>
      </c>
      <c r="F6446" s="1373" t="s">
        <v>261</v>
      </c>
      <c r="G6446" s="1375"/>
      <c r="H6446" s="1375"/>
      <c r="I6446" s="1375"/>
      <c r="J6446" s="1375"/>
      <c r="K6446" s="1375"/>
      <c r="L6446" s="1375"/>
    </row>
    <row r="6447" spans="1:12" ht="21">
      <c r="A6447" s="1372">
        <v>45535</v>
      </c>
      <c r="B6447" s="1373" t="s">
        <v>2397</v>
      </c>
      <c r="C6447" s="1373" t="s">
        <v>2471</v>
      </c>
      <c r="D6447" s="1373" t="s">
        <v>2472</v>
      </c>
      <c r="E6447" s="1373" t="s">
        <v>928</v>
      </c>
      <c r="F6447" s="1373" t="s">
        <v>262</v>
      </c>
      <c r="G6447" s="1375"/>
      <c r="H6447" s="1375"/>
      <c r="I6447" s="1375"/>
      <c r="J6447" s="1375"/>
      <c r="K6447" s="1375"/>
      <c r="L6447" s="1375"/>
    </row>
    <row r="6448" spans="1:12" ht="21">
      <c r="A6448" s="1372">
        <v>45535</v>
      </c>
      <c r="B6448" s="1373" t="s">
        <v>2397</v>
      </c>
      <c r="C6448" s="1373" t="s">
        <v>2471</v>
      </c>
      <c r="D6448" s="1373" t="s">
        <v>2472</v>
      </c>
      <c r="E6448" s="1373" t="s">
        <v>929</v>
      </c>
      <c r="F6448" s="1373" t="s">
        <v>263</v>
      </c>
      <c r="G6448" s="1375"/>
      <c r="H6448" s="1375"/>
      <c r="I6448" s="1375"/>
      <c r="J6448" s="1375"/>
      <c r="K6448" s="1375"/>
      <c r="L6448" s="1375"/>
    </row>
    <row r="6449" spans="1:12" ht="21">
      <c r="A6449" s="1372">
        <v>45535</v>
      </c>
      <c r="B6449" s="1373" t="s">
        <v>2397</v>
      </c>
      <c r="C6449" s="1373" t="s">
        <v>2471</v>
      </c>
      <c r="D6449" s="1373" t="s">
        <v>2472</v>
      </c>
      <c r="E6449" s="1373" t="s">
        <v>930</v>
      </c>
      <c r="F6449" s="1373" t="s">
        <v>264</v>
      </c>
      <c r="G6449" s="1374">
        <v>152860</v>
      </c>
      <c r="H6449" s="1374">
        <v>0</v>
      </c>
      <c r="I6449" s="1374">
        <v>1691820</v>
      </c>
      <c r="J6449" s="1374">
        <v>0</v>
      </c>
      <c r="K6449" s="1374">
        <v>152860</v>
      </c>
      <c r="L6449" s="1374">
        <v>1691820</v>
      </c>
    </row>
    <row r="6450" spans="1:12" ht="21">
      <c r="A6450" s="1372">
        <v>45535</v>
      </c>
      <c r="B6450" s="1373" t="s">
        <v>2397</v>
      </c>
      <c r="C6450" s="1373" t="s">
        <v>2471</v>
      </c>
      <c r="D6450" s="1373" t="s">
        <v>2472</v>
      </c>
      <c r="E6450" s="1373" t="s">
        <v>931</v>
      </c>
      <c r="F6450" s="1373" t="s">
        <v>265</v>
      </c>
      <c r="G6450" s="1374">
        <v>57250</v>
      </c>
      <c r="H6450" s="1374">
        <v>0</v>
      </c>
      <c r="I6450" s="1374">
        <v>591370</v>
      </c>
      <c r="J6450" s="1374">
        <v>0</v>
      </c>
      <c r="K6450" s="1374">
        <v>57250</v>
      </c>
      <c r="L6450" s="1374">
        <v>591370</v>
      </c>
    </row>
    <row r="6451" spans="1:12" ht="21">
      <c r="A6451" s="1372">
        <v>45535</v>
      </c>
      <c r="B6451" s="1373" t="s">
        <v>2397</v>
      </c>
      <c r="C6451" s="1373" t="s">
        <v>2471</v>
      </c>
      <c r="D6451" s="1373" t="s">
        <v>2472</v>
      </c>
      <c r="E6451" s="1373" t="s">
        <v>932</v>
      </c>
      <c r="F6451" s="1373" t="s">
        <v>266</v>
      </c>
      <c r="G6451" s="1374">
        <v>39384</v>
      </c>
      <c r="H6451" s="1374">
        <v>0</v>
      </c>
      <c r="I6451" s="1374">
        <v>668609</v>
      </c>
      <c r="J6451" s="1374">
        <v>0</v>
      </c>
      <c r="K6451" s="1374">
        <v>39384</v>
      </c>
      <c r="L6451" s="1374">
        <v>668609</v>
      </c>
    </row>
    <row r="6452" spans="1:12" ht="21">
      <c r="A6452" s="1372">
        <v>45535</v>
      </c>
      <c r="B6452" s="1373" t="s">
        <v>2397</v>
      </c>
      <c r="C6452" s="1373" t="s">
        <v>2471</v>
      </c>
      <c r="D6452" s="1373" t="s">
        <v>2472</v>
      </c>
      <c r="E6452" s="1373" t="s">
        <v>933</v>
      </c>
      <c r="F6452" s="1373" t="s">
        <v>267</v>
      </c>
      <c r="G6452" s="1374">
        <v>16960</v>
      </c>
      <c r="H6452" s="1374">
        <v>0</v>
      </c>
      <c r="I6452" s="1374">
        <v>215280</v>
      </c>
      <c r="J6452" s="1374">
        <v>0</v>
      </c>
      <c r="K6452" s="1374">
        <v>16960</v>
      </c>
      <c r="L6452" s="1374">
        <v>215280</v>
      </c>
    </row>
    <row r="6453" spans="1:12" ht="21">
      <c r="A6453" s="1372">
        <v>45535</v>
      </c>
      <c r="B6453" s="1373" t="s">
        <v>2397</v>
      </c>
      <c r="C6453" s="1373" t="s">
        <v>2471</v>
      </c>
      <c r="D6453" s="1373" t="s">
        <v>2472</v>
      </c>
      <c r="E6453" s="1373" t="s">
        <v>934</v>
      </c>
      <c r="F6453" s="1373" t="s">
        <v>1283</v>
      </c>
      <c r="G6453" s="1374">
        <v>400450</v>
      </c>
      <c r="H6453" s="1374">
        <v>0</v>
      </c>
      <c r="I6453" s="1374">
        <v>4242950</v>
      </c>
      <c r="J6453" s="1374">
        <v>0</v>
      </c>
      <c r="K6453" s="1374">
        <v>400450</v>
      </c>
      <c r="L6453" s="1374">
        <v>4242950</v>
      </c>
    </row>
    <row r="6454" spans="1:12" ht="21">
      <c r="A6454" s="1372">
        <v>45535</v>
      </c>
      <c r="B6454" s="1373" t="s">
        <v>2397</v>
      </c>
      <c r="C6454" s="1373" t="s">
        <v>2471</v>
      </c>
      <c r="D6454" s="1373" t="s">
        <v>2472</v>
      </c>
      <c r="E6454" s="1373" t="s">
        <v>935</v>
      </c>
      <c r="F6454" s="1373" t="s">
        <v>1285</v>
      </c>
      <c r="G6454" s="1374">
        <v>155113.98000000001</v>
      </c>
      <c r="H6454" s="1374">
        <v>0</v>
      </c>
      <c r="I6454" s="1374">
        <v>1684233.98</v>
      </c>
      <c r="J6454" s="1374">
        <v>0</v>
      </c>
      <c r="K6454" s="1374">
        <v>155113.98000000001</v>
      </c>
      <c r="L6454" s="1374">
        <v>1684233.98</v>
      </c>
    </row>
    <row r="6455" spans="1:12" ht="21">
      <c r="A6455" s="1372">
        <v>45535</v>
      </c>
      <c r="B6455" s="1373" t="s">
        <v>2397</v>
      </c>
      <c r="C6455" s="1373" t="s">
        <v>2471</v>
      </c>
      <c r="D6455" s="1373" t="s">
        <v>2472</v>
      </c>
      <c r="E6455" s="1373" t="s">
        <v>936</v>
      </c>
      <c r="F6455" s="1373" t="s">
        <v>1286</v>
      </c>
      <c r="G6455" s="1375"/>
      <c r="H6455" s="1375"/>
      <c r="I6455" s="1375"/>
      <c r="J6455" s="1375"/>
      <c r="K6455" s="1375"/>
      <c r="L6455" s="1375"/>
    </row>
    <row r="6456" spans="1:12" ht="21">
      <c r="A6456" s="1372">
        <v>45535</v>
      </c>
      <c r="B6456" s="1373" t="s">
        <v>2397</v>
      </c>
      <c r="C6456" s="1373" t="s">
        <v>2471</v>
      </c>
      <c r="D6456" s="1373" t="s">
        <v>2472</v>
      </c>
      <c r="E6456" s="1373" t="s">
        <v>937</v>
      </c>
      <c r="F6456" s="1373" t="s">
        <v>1288</v>
      </c>
      <c r="G6456" s="1375"/>
      <c r="H6456" s="1375"/>
      <c r="I6456" s="1375"/>
      <c r="J6456" s="1375"/>
      <c r="K6456" s="1375"/>
      <c r="L6456" s="1375"/>
    </row>
    <row r="6457" spans="1:12" ht="21">
      <c r="A6457" s="1372">
        <v>45535</v>
      </c>
      <c r="B6457" s="1373" t="s">
        <v>2397</v>
      </c>
      <c r="C6457" s="1373" t="s">
        <v>2471</v>
      </c>
      <c r="D6457" s="1373" t="s">
        <v>2472</v>
      </c>
      <c r="E6457" s="1373" t="s">
        <v>938</v>
      </c>
      <c r="F6457" s="1373" t="s">
        <v>1289</v>
      </c>
      <c r="G6457" s="1374">
        <v>22750</v>
      </c>
      <c r="H6457" s="1374">
        <v>0</v>
      </c>
      <c r="I6457" s="1374">
        <v>201050</v>
      </c>
      <c r="J6457" s="1374">
        <v>0</v>
      </c>
      <c r="K6457" s="1374">
        <v>22750</v>
      </c>
      <c r="L6457" s="1374">
        <v>201050</v>
      </c>
    </row>
    <row r="6458" spans="1:12" ht="21">
      <c r="A6458" s="1372">
        <v>45535</v>
      </c>
      <c r="B6458" s="1373" t="s">
        <v>2397</v>
      </c>
      <c r="C6458" s="1373" t="s">
        <v>2471</v>
      </c>
      <c r="D6458" s="1373" t="s">
        <v>2472</v>
      </c>
      <c r="E6458" s="1373" t="s">
        <v>939</v>
      </c>
      <c r="F6458" s="1373" t="s">
        <v>1391</v>
      </c>
      <c r="G6458" s="1374">
        <v>42550</v>
      </c>
      <c r="H6458" s="1374">
        <v>0</v>
      </c>
      <c r="I6458" s="1374">
        <v>457950</v>
      </c>
      <c r="J6458" s="1374">
        <v>0</v>
      </c>
      <c r="K6458" s="1374">
        <v>42550</v>
      </c>
      <c r="L6458" s="1374">
        <v>457950</v>
      </c>
    </row>
    <row r="6459" spans="1:12" ht="21">
      <c r="A6459" s="1372">
        <v>45535</v>
      </c>
      <c r="B6459" s="1373" t="s">
        <v>2397</v>
      </c>
      <c r="C6459" s="1373" t="s">
        <v>2471</v>
      </c>
      <c r="D6459" s="1373" t="s">
        <v>2472</v>
      </c>
      <c r="E6459" s="1373" t="s">
        <v>940</v>
      </c>
      <c r="F6459" s="1373" t="s">
        <v>1290</v>
      </c>
      <c r="G6459" s="1375"/>
      <c r="H6459" s="1375"/>
      <c r="I6459" s="1375"/>
      <c r="J6459" s="1375"/>
      <c r="K6459" s="1375"/>
      <c r="L6459" s="1375"/>
    </row>
    <row r="6460" spans="1:12" ht="21">
      <c r="A6460" s="1372">
        <v>45535</v>
      </c>
      <c r="B6460" s="1373" t="s">
        <v>2397</v>
      </c>
      <c r="C6460" s="1373" t="s">
        <v>2471</v>
      </c>
      <c r="D6460" s="1373" t="s">
        <v>2472</v>
      </c>
      <c r="E6460" s="1373" t="s">
        <v>941</v>
      </c>
      <c r="F6460" s="1373" t="s">
        <v>268</v>
      </c>
      <c r="G6460" s="1375"/>
      <c r="H6460" s="1375"/>
      <c r="I6460" s="1375"/>
      <c r="J6460" s="1375"/>
      <c r="K6460" s="1375"/>
      <c r="L6460" s="1375"/>
    </row>
    <row r="6461" spans="1:12" ht="21">
      <c r="A6461" s="1372">
        <v>45535</v>
      </c>
      <c r="B6461" s="1373" t="s">
        <v>2397</v>
      </c>
      <c r="C6461" s="1373" t="s">
        <v>2471</v>
      </c>
      <c r="D6461" s="1373" t="s">
        <v>2472</v>
      </c>
      <c r="E6461" s="1373" t="s">
        <v>942</v>
      </c>
      <c r="F6461" s="1373" t="s">
        <v>269</v>
      </c>
      <c r="G6461" s="1375"/>
      <c r="H6461" s="1375"/>
      <c r="I6461" s="1375"/>
      <c r="J6461" s="1375"/>
      <c r="K6461" s="1375"/>
      <c r="L6461" s="1375"/>
    </row>
    <row r="6462" spans="1:12" ht="21">
      <c r="A6462" s="1372">
        <v>45535</v>
      </c>
      <c r="B6462" s="1373" t="s">
        <v>2397</v>
      </c>
      <c r="C6462" s="1373" t="s">
        <v>2471</v>
      </c>
      <c r="D6462" s="1373" t="s">
        <v>2472</v>
      </c>
      <c r="E6462" s="1373" t="s">
        <v>943</v>
      </c>
      <c r="F6462" s="1373" t="s">
        <v>270</v>
      </c>
      <c r="G6462" s="1375"/>
      <c r="H6462" s="1375"/>
      <c r="I6462" s="1375"/>
      <c r="J6462" s="1375"/>
      <c r="K6462" s="1375"/>
      <c r="L6462" s="1375"/>
    </row>
    <row r="6463" spans="1:12" ht="21">
      <c r="A6463" s="1372">
        <v>45535</v>
      </c>
      <c r="B6463" s="1373" t="s">
        <v>2397</v>
      </c>
      <c r="C6463" s="1373" t="s">
        <v>2471</v>
      </c>
      <c r="D6463" s="1373" t="s">
        <v>2472</v>
      </c>
      <c r="E6463" s="1373" t="s">
        <v>944</v>
      </c>
      <c r="F6463" s="1373" t="s">
        <v>271</v>
      </c>
      <c r="G6463" s="1375"/>
      <c r="H6463" s="1375"/>
      <c r="I6463" s="1375"/>
      <c r="J6463" s="1375"/>
      <c r="K6463" s="1375"/>
      <c r="L6463" s="1375"/>
    </row>
    <row r="6464" spans="1:12" ht="21">
      <c r="A6464" s="1372">
        <v>45535</v>
      </c>
      <c r="B6464" s="1373" t="s">
        <v>2397</v>
      </c>
      <c r="C6464" s="1373" t="s">
        <v>2471</v>
      </c>
      <c r="D6464" s="1373" t="s">
        <v>2472</v>
      </c>
      <c r="E6464" s="1373" t="s">
        <v>945</v>
      </c>
      <c r="F6464" s="1373" t="s">
        <v>272</v>
      </c>
      <c r="G6464" s="1375"/>
      <c r="H6464" s="1375"/>
      <c r="I6464" s="1375"/>
      <c r="J6464" s="1375"/>
      <c r="K6464" s="1375"/>
      <c r="L6464" s="1375"/>
    </row>
    <row r="6465" spans="1:12" ht="21">
      <c r="A6465" s="1372">
        <v>45535</v>
      </c>
      <c r="B6465" s="1373" t="s">
        <v>2397</v>
      </c>
      <c r="C6465" s="1373" t="s">
        <v>2471</v>
      </c>
      <c r="D6465" s="1373" t="s">
        <v>2472</v>
      </c>
      <c r="E6465" s="1373" t="s">
        <v>946</v>
      </c>
      <c r="F6465" s="1373" t="s">
        <v>1291</v>
      </c>
      <c r="G6465" s="1374">
        <v>22400</v>
      </c>
      <c r="H6465" s="1374">
        <v>0</v>
      </c>
      <c r="I6465" s="1374">
        <v>299870.96999999997</v>
      </c>
      <c r="J6465" s="1374">
        <v>0</v>
      </c>
      <c r="K6465" s="1374">
        <v>22400</v>
      </c>
      <c r="L6465" s="1374">
        <v>299870.96999999997</v>
      </c>
    </row>
    <row r="6466" spans="1:12" ht="21">
      <c r="A6466" s="1372">
        <v>45535</v>
      </c>
      <c r="B6466" s="1373" t="s">
        <v>2397</v>
      </c>
      <c r="C6466" s="1373" t="s">
        <v>2471</v>
      </c>
      <c r="D6466" s="1373" t="s">
        <v>2472</v>
      </c>
      <c r="E6466" s="1373" t="s">
        <v>947</v>
      </c>
      <c r="F6466" s="1373" t="s">
        <v>1292</v>
      </c>
      <c r="G6466" s="1375"/>
      <c r="H6466" s="1375"/>
      <c r="I6466" s="1375"/>
      <c r="J6466" s="1375"/>
      <c r="K6466" s="1375"/>
      <c r="L6466" s="1375"/>
    </row>
    <row r="6467" spans="1:12" ht="21">
      <c r="A6467" s="1372">
        <v>45535</v>
      </c>
      <c r="B6467" s="1373" t="s">
        <v>2397</v>
      </c>
      <c r="C6467" s="1373" t="s">
        <v>2471</v>
      </c>
      <c r="D6467" s="1373" t="s">
        <v>2472</v>
      </c>
      <c r="E6467" s="1373" t="s">
        <v>948</v>
      </c>
      <c r="F6467" s="1373" t="s">
        <v>417</v>
      </c>
      <c r="G6467" s="1374">
        <v>60000</v>
      </c>
      <c r="H6467" s="1374">
        <v>8240</v>
      </c>
      <c r="I6467" s="1374">
        <v>534760</v>
      </c>
      <c r="J6467" s="1374">
        <v>0</v>
      </c>
      <c r="K6467" s="1374">
        <v>51760</v>
      </c>
      <c r="L6467" s="1374">
        <v>534760</v>
      </c>
    </row>
    <row r="6468" spans="1:12" ht="21">
      <c r="A6468" s="1372">
        <v>45535</v>
      </c>
      <c r="B6468" s="1373" t="s">
        <v>2397</v>
      </c>
      <c r="C6468" s="1373" t="s">
        <v>2471</v>
      </c>
      <c r="D6468" s="1373" t="s">
        <v>2472</v>
      </c>
      <c r="E6468" s="1373" t="s">
        <v>949</v>
      </c>
      <c r="F6468" s="1373" t="s">
        <v>2306</v>
      </c>
      <c r="G6468" s="1375"/>
      <c r="H6468" s="1375"/>
      <c r="I6468" s="1375"/>
      <c r="J6468" s="1375"/>
      <c r="K6468" s="1375"/>
      <c r="L6468" s="1375"/>
    </row>
    <row r="6469" spans="1:12" ht="21">
      <c r="A6469" s="1372">
        <v>45535</v>
      </c>
      <c r="B6469" s="1373" t="s">
        <v>2397</v>
      </c>
      <c r="C6469" s="1373" t="s">
        <v>2471</v>
      </c>
      <c r="D6469" s="1373" t="s">
        <v>2472</v>
      </c>
      <c r="E6469" s="1373" t="s">
        <v>1847</v>
      </c>
      <c r="F6469" s="1373" t="s">
        <v>1848</v>
      </c>
      <c r="G6469" s="1375"/>
      <c r="H6469" s="1375"/>
      <c r="I6469" s="1375"/>
      <c r="J6469" s="1375"/>
      <c r="K6469" s="1375"/>
      <c r="L6469" s="1375"/>
    </row>
    <row r="6470" spans="1:12" ht="21">
      <c r="A6470" s="1372">
        <v>45535</v>
      </c>
      <c r="B6470" s="1373" t="s">
        <v>2397</v>
      </c>
      <c r="C6470" s="1373" t="s">
        <v>2471</v>
      </c>
      <c r="D6470" s="1373" t="s">
        <v>2472</v>
      </c>
      <c r="E6470" s="1373" t="s">
        <v>950</v>
      </c>
      <c r="F6470" s="1373" t="s">
        <v>273</v>
      </c>
      <c r="G6470" s="1375"/>
      <c r="H6470" s="1375"/>
      <c r="I6470" s="1375"/>
      <c r="J6470" s="1375"/>
      <c r="K6470" s="1375"/>
      <c r="L6470" s="1375"/>
    </row>
    <row r="6471" spans="1:12" ht="21">
      <c r="A6471" s="1372">
        <v>45535</v>
      </c>
      <c r="B6471" s="1373" t="s">
        <v>2397</v>
      </c>
      <c r="C6471" s="1373" t="s">
        <v>2471</v>
      </c>
      <c r="D6471" s="1373" t="s">
        <v>2472</v>
      </c>
      <c r="E6471" s="1373" t="s">
        <v>951</v>
      </c>
      <c r="F6471" s="1373" t="s">
        <v>274</v>
      </c>
      <c r="G6471" s="1374">
        <v>25846</v>
      </c>
      <c r="H6471" s="1374">
        <v>0</v>
      </c>
      <c r="I6471" s="1374">
        <v>291387.55</v>
      </c>
      <c r="J6471" s="1374">
        <v>0</v>
      </c>
      <c r="K6471" s="1374">
        <v>25846</v>
      </c>
      <c r="L6471" s="1374">
        <v>291387.55</v>
      </c>
    </row>
    <row r="6472" spans="1:12" ht="21">
      <c r="A6472" s="1372">
        <v>45535</v>
      </c>
      <c r="B6472" s="1373" t="s">
        <v>2397</v>
      </c>
      <c r="C6472" s="1373" t="s">
        <v>2471</v>
      </c>
      <c r="D6472" s="1373" t="s">
        <v>2472</v>
      </c>
      <c r="E6472" s="1373" t="s">
        <v>952</v>
      </c>
      <c r="F6472" s="1373" t="s">
        <v>275</v>
      </c>
      <c r="G6472" s="1374">
        <v>38769</v>
      </c>
      <c r="H6472" s="1374">
        <v>0</v>
      </c>
      <c r="I6472" s="1374">
        <v>437081.32</v>
      </c>
      <c r="J6472" s="1374">
        <v>0</v>
      </c>
      <c r="K6472" s="1374">
        <v>38769</v>
      </c>
      <c r="L6472" s="1374">
        <v>437081.32</v>
      </c>
    </row>
    <row r="6473" spans="1:12" ht="21">
      <c r="A6473" s="1372">
        <v>45535</v>
      </c>
      <c r="B6473" s="1373" t="s">
        <v>2397</v>
      </c>
      <c r="C6473" s="1373" t="s">
        <v>2471</v>
      </c>
      <c r="D6473" s="1373" t="s">
        <v>2472</v>
      </c>
      <c r="E6473" s="1373" t="s">
        <v>953</v>
      </c>
      <c r="F6473" s="1373" t="s">
        <v>276</v>
      </c>
      <c r="G6473" s="1374">
        <v>6303.3</v>
      </c>
      <c r="H6473" s="1374">
        <v>0</v>
      </c>
      <c r="I6473" s="1374">
        <v>68495.7</v>
      </c>
      <c r="J6473" s="1374">
        <v>0</v>
      </c>
      <c r="K6473" s="1374">
        <v>6303.3</v>
      </c>
      <c r="L6473" s="1374">
        <v>68495.7</v>
      </c>
    </row>
    <row r="6474" spans="1:12" ht="21">
      <c r="A6474" s="1372">
        <v>45535</v>
      </c>
      <c r="B6474" s="1373" t="s">
        <v>2397</v>
      </c>
      <c r="C6474" s="1373" t="s">
        <v>2471</v>
      </c>
      <c r="D6474" s="1373" t="s">
        <v>2472</v>
      </c>
      <c r="E6474" s="1373" t="s">
        <v>954</v>
      </c>
      <c r="F6474" s="1373" t="s">
        <v>1392</v>
      </c>
      <c r="G6474" s="1374">
        <v>2250</v>
      </c>
      <c r="H6474" s="1374">
        <v>0</v>
      </c>
      <c r="I6474" s="1374">
        <v>23250</v>
      </c>
      <c r="J6474" s="1374">
        <v>0</v>
      </c>
      <c r="K6474" s="1374">
        <v>2250</v>
      </c>
      <c r="L6474" s="1374">
        <v>23250</v>
      </c>
    </row>
    <row r="6475" spans="1:12" ht="21">
      <c r="A6475" s="1372">
        <v>45535</v>
      </c>
      <c r="B6475" s="1373" t="s">
        <v>2397</v>
      </c>
      <c r="C6475" s="1373" t="s">
        <v>2471</v>
      </c>
      <c r="D6475" s="1373" t="s">
        <v>2472</v>
      </c>
      <c r="E6475" s="1373" t="s">
        <v>955</v>
      </c>
      <c r="F6475" s="1373" t="s">
        <v>1393</v>
      </c>
      <c r="G6475" s="1374">
        <v>29560</v>
      </c>
      <c r="H6475" s="1374">
        <v>0</v>
      </c>
      <c r="I6475" s="1374">
        <v>324450</v>
      </c>
      <c r="J6475" s="1374">
        <v>0</v>
      </c>
      <c r="K6475" s="1374">
        <v>29560</v>
      </c>
      <c r="L6475" s="1374">
        <v>324450</v>
      </c>
    </row>
    <row r="6476" spans="1:12" ht="21">
      <c r="A6476" s="1372">
        <v>45535</v>
      </c>
      <c r="B6476" s="1373" t="s">
        <v>2397</v>
      </c>
      <c r="C6476" s="1373" t="s">
        <v>2471</v>
      </c>
      <c r="D6476" s="1373" t="s">
        <v>2472</v>
      </c>
      <c r="E6476" s="1373" t="s">
        <v>956</v>
      </c>
      <c r="F6476" s="1373" t="s">
        <v>277</v>
      </c>
      <c r="G6476" s="1375"/>
      <c r="H6476" s="1375"/>
      <c r="I6476" s="1375"/>
      <c r="J6476" s="1375"/>
      <c r="K6476" s="1375"/>
      <c r="L6476" s="1375"/>
    </row>
    <row r="6477" spans="1:12" ht="21">
      <c r="A6477" s="1372">
        <v>45535</v>
      </c>
      <c r="B6477" s="1373" t="s">
        <v>2397</v>
      </c>
      <c r="C6477" s="1373" t="s">
        <v>2471</v>
      </c>
      <c r="D6477" s="1373" t="s">
        <v>2472</v>
      </c>
      <c r="E6477" s="1373" t="s">
        <v>957</v>
      </c>
      <c r="F6477" s="1373" t="s">
        <v>1849</v>
      </c>
      <c r="G6477" s="1375"/>
      <c r="H6477" s="1375"/>
      <c r="I6477" s="1375"/>
      <c r="J6477" s="1375"/>
      <c r="K6477" s="1375"/>
      <c r="L6477" s="1375"/>
    </row>
    <row r="6478" spans="1:12" ht="21">
      <c r="A6478" s="1372">
        <v>45535</v>
      </c>
      <c r="B6478" s="1373" t="s">
        <v>2397</v>
      </c>
      <c r="C6478" s="1373" t="s">
        <v>2471</v>
      </c>
      <c r="D6478" s="1373" t="s">
        <v>2472</v>
      </c>
      <c r="E6478" s="1373" t="s">
        <v>958</v>
      </c>
      <c r="F6478" s="1373" t="s">
        <v>2307</v>
      </c>
      <c r="G6478" s="1374">
        <v>153000</v>
      </c>
      <c r="H6478" s="1374">
        <v>0</v>
      </c>
      <c r="I6478" s="1374">
        <v>540000</v>
      </c>
      <c r="J6478" s="1374">
        <v>0</v>
      </c>
      <c r="K6478" s="1374">
        <v>153000</v>
      </c>
      <c r="L6478" s="1374">
        <v>540000</v>
      </c>
    </row>
    <row r="6479" spans="1:12" ht="21">
      <c r="A6479" s="1372">
        <v>45535</v>
      </c>
      <c r="B6479" s="1373" t="s">
        <v>2397</v>
      </c>
      <c r="C6479" s="1373" t="s">
        <v>2471</v>
      </c>
      <c r="D6479" s="1373" t="s">
        <v>2472</v>
      </c>
      <c r="E6479" s="1373" t="s">
        <v>959</v>
      </c>
      <c r="F6479" s="1373" t="s">
        <v>2308</v>
      </c>
      <c r="G6479" s="1374">
        <v>2500</v>
      </c>
      <c r="H6479" s="1374">
        <v>0</v>
      </c>
      <c r="I6479" s="1374">
        <v>21860</v>
      </c>
      <c r="J6479" s="1374">
        <v>0</v>
      </c>
      <c r="K6479" s="1374">
        <v>2500</v>
      </c>
      <c r="L6479" s="1374">
        <v>21860</v>
      </c>
    </row>
    <row r="6480" spans="1:12" ht="21">
      <c r="A6480" s="1372">
        <v>45535</v>
      </c>
      <c r="B6480" s="1373" t="s">
        <v>2397</v>
      </c>
      <c r="C6480" s="1373" t="s">
        <v>2471</v>
      </c>
      <c r="D6480" s="1373" t="s">
        <v>2472</v>
      </c>
      <c r="E6480" s="1373" t="s">
        <v>1979</v>
      </c>
      <c r="F6480" s="1373" t="s">
        <v>1980</v>
      </c>
      <c r="G6480" s="1375"/>
      <c r="H6480" s="1375"/>
      <c r="I6480" s="1375"/>
      <c r="J6480" s="1375"/>
      <c r="K6480" s="1375"/>
      <c r="L6480" s="1375"/>
    </row>
    <row r="6481" spans="1:12" ht="21">
      <c r="A6481" s="1372">
        <v>45535</v>
      </c>
      <c r="B6481" s="1373" t="s">
        <v>2397</v>
      </c>
      <c r="C6481" s="1373" t="s">
        <v>2471</v>
      </c>
      <c r="D6481" s="1373" t="s">
        <v>2472</v>
      </c>
      <c r="E6481" s="1373" t="s">
        <v>1981</v>
      </c>
      <c r="F6481" s="1373" t="s">
        <v>1982</v>
      </c>
      <c r="G6481" s="1375"/>
      <c r="H6481" s="1375"/>
      <c r="I6481" s="1375"/>
      <c r="J6481" s="1375"/>
      <c r="K6481" s="1375"/>
      <c r="L6481" s="1375"/>
    </row>
    <row r="6482" spans="1:12" ht="21">
      <c r="A6482" s="1372">
        <v>45535</v>
      </c>
      <c r="B6482" s="1373" t="s">
        <v>2397</v>
      </c>
      <c r="C6482" s="1373" t="s">
        <v>2471</v>
      </c>
      <c r="D6482" s="1373" t="s">
        <v>2472</v>
      </c>
      <c r="E6482" s="1373" t="s">
        <v>968</v>
      </c>
      <c r="F6482" s="1373" t="s">
        <v>1297</v>
      </c>
      <c r="G6482" s="1375"/>
      <c r="H6482" s="1375"/>
      <c r="I6482" s="1375"/>
      <c r="J6482" s="1375"/>
      <c r="K6482" s="1375"/>
      <c r="L6482" s="1375"/>
    </row>
    <row r="6483" spans="1:12" ht="21">
      <c r="A6483" s="1372">
        <v>45535</v>
      </c>
      <c r="B6483" s="1373" t="s">
        <v>2397</v>
      </c>
      <c r="C6483" s="1373" t="s">
        <v>2471</v>
      </c>
      <c r="D6483" s="1373" t="s">
        <v>2472</v>
      </c>
      <c r="E6483" s="1373" t="s">
        <v>1408</v>
      </c>
      <c r="F6483" s="1373" t="s">
        <v>1851</v>
      </c>
      <c r="G6483" s="1375"/>
      <c r="H6483" s="1375"/>
      <c r="I6483" s="1375"/>
      <c r="J6483" s="1375"/>
      <c r="K6483" s="1375"/>
      <c r="L6483" s="1375"/>
    </row>
    <row r="6484" spans="1:12" ht="21">
      <c r="A6484" s="1372">
        <v>45535</v>
      </c>
      <c r="B6484" s="1373" t="s">
        <v>2397</v>
      </c>
      <c r="C6484" s="1373" t="s">
        <v>2471</v>
      </c>
      <c r="D6484" s="1373" t="s">
        <v>2472</v>
      </c>
      <c r="E6484" s="1373" t="s">
        <v>1409</v>
      </c>
      <c r="F6484" s="1373" t="s">
        <v>2309</v>
      </c>
      <c r="G6484" s="1374">
        <v>0</v>
      </c>
      <c r="H6484" s="1374">
        <v>0</v>
      </c>
      <c r="I6484" s="1374">
        <v>7635.47</v>
      </c>
      <c r="J6484" s="1374">
        <v>0</v>
      </c>
      <c r="K6484" s="1374">
        <v>0</v>
      </c>
      <c r="L6484" s="1374">
        <v>7635.47</v>
      </c>
    </row>
    <row r="6485" spans="1:12" ht="21">
      <c r="A6485" s="1372">
        <v>45535</v>
      </c>
      <c r="B6485" s="1373" t="s">
        <v>2397</v>
      </c>
      <c r="C6485" s="1373" t="s">
        <v>2471</v>
      </c>
      <c r="D6485" s="1373" t="s">
        <v>2472</v>
      </c>
      <c r="E6485" s="1373" t="s">
        <v>2310</v>
      </c>
      <c r="F6485" s="1373" t="s">
        <v>2311</v>
      </c>
      <c r="G6485" s="1375"/>
      <c r="H6485" s="1375"/>
      <c r="I6485" s="1375"/>
      <c r="J6485" s="1375"/>
      <c r="K6485" s="1375"/>
      <c r="L6485" s="1375"/>
    </row>
    <row r="6486" spans="1:12" ht="21">
      <c r="A6486" s="1372">
        <v>45535</v>
      </c>
      <c r="B6486" s="1373" t="s">
        <v>2397</v>
      </c>
      <c r="C6486" s="1373" t="s">
        <v>2471</v>
      </c>
      <c r="D6486" s="1373" t="s">
        <v>2472</v>
      </c>
      <c r="E6486" s="1373" t="s">
        <v>2312</v>
      </c>
      <c r="F6486" s="1373" t="s">
        <v>2313</v>
      </c>
      <c r="G6486" s="1375"/>
      <c r="H6486" s="1375"/>
      <c r="I6486" s="1375"/>
      <c r="J6486" s="1375"/>
      <c r="K6486" s="1375"/>
      <c r="L6486" s="1375"/>
    </row>
    <row r="6487" spans="1:12" ht="21">
      <c r="A6487" s="1372">
        <v>45535</v>
      </c>
      <c r="B6487" s="1373" t="s">
        <v>2397</v>
      </c>
      <c r="C6487" s="1373" t="s">
        <v>2471</v>
      </c>
      <c r="D6487" s="1373" t="s">
        <v>2472</v>
      </c>
      <c r="E6487" s="1373" t="s">
        <v>970</v>
      </c>
      <c r="F6487" s="1373" t="s">
        <v>278</v>
      </c>
      <c r="G6487" s="1374">
        <v>69940</v>
      </c>
      <c r="H6487" s="1374">
        <v>0</v>
      </c>
      <c r="I6487" s="1374">
        <v>108543</v>
      </c>
      <c r="J6487" s="1374">
        <v>0</v>
      </c>
      <c r="K6487" s="1374">
        <v>69940</v>
      </c>
      <c r="L6487" s="1374">
        <v>108543</v>
      </c>
    </row>
    <row r="6488" spans="1:12" ht="21">
      <c r="A6488" s="1372">
        <v>45535</v>
      </c>
      <c r="B6488" s="1373" t="s">
        <v>2397</v>
      </c>
      <c r="C6488" s="1373" t="s">
        <v>2471</v>
      </c>
      <c r="D6488" s="1373" t="s">
        <v>2472</v>
      </c>
      <c r="E6488" s="1373" t="s">
        <v>971</v>
      </c>
      <c r="F6488" s="1373" t="s">
        <v>448</v>
      </c>
      <c r="G6488" s="1375"/>
      <c r="H6488" s="1375"/>
      <c r="I6488" s="1375"/>
      <c r="J6488" s="1375"/>
      <c r="K6488" s="1375"/>
      <c r="L6488" s="1375"/>
    </row>
    <row r="6489" spans="1:12" ht="21">
      <c r="A6489" s="1372">
        <v>45535</v>
      </c>
      <c r="B6489" s="1373" t="s">
        <v>2397</v>
      </c>
      <c r="C6489" s="1373" t="s">
        <v>2471</v>
      </c>
      <c r="D6489" s="1373" t="s">
        <v>2472</v>
      </c>
      <c r="E6489" s="1373" t="s">
        <v>972</v>
      </c>
      <c r="F6489" s="1373" t="s">
        <v>449</v>
      </c>
      <c r="G6489" s="1375"/>
      <c r="H6489" s="1375"/>
      <c r="I6489" s="1375"/>
      <c r="J6489" s="1375"/>
      <c r="K6489" s="1375"/>
      <c r="L6489" s="1375"/>
    </row>
    <row r="6490" spans="1:12" ht="42">
      <c r="A6490" s="1372">
        <v>45535</v>
      </c>
      <c r="B6490" s="1373" t="s">
        <v>2397</v>
      </c>
      <c r="C6490" s="1373" t="s">
        <v>2471</v>
      </c>
      <c r="D6490" s="1373" t="s">
        <v>2472</v>
      </c>
      <c r="E6490" s="1373" t="s">
        <v>973</v>
      </c>
      <c r="F6490" s="1373" t="s">
        <v>2314</v>
      </c>
      <c r="G6490" s="1375"/>
      <c r="H6490" s="1375"/>
      <c r="I6490" s="1375"/>
      <c r="J6490" s="1375"/>
      <c r="K6490" s="1375"/>
      <c r="L6490" s="1375"/>
    </row>
    <row r="6491" spans="1:12" ht="42">
      <c r="A6491" s="1372">
        <v>45535</v>
      </c>
      <c r="B6491" s="1373" t="s">
        <v>2397</v>
      </c>
      <c r="C6491" s="1373" t="s">
        <v>2471</v>
      </c>
      <c r="D6491" s="1373" t="s">
        <v>2472</v>
      </c>
      <c r="E6491" s="1373" t="s">
        <v>974</v>
      </c>
      <c r="F6491" s="1373" t="s">
        <v>2315</v>
      </c>
      <c r="G6491" s="1375"/>
      <c r="H6491" s="1375"/>
      <c r="I6491" s="1375"/>
      <c r="J6491" s="1375"/>
      <c r="K6491" s="1375"/>
      <c r="L6491" s="1375"/>
    </row>
    <row r="6492" spans="1:12" ht="21">
      <c r="A6492" s="1372">
        <v>45535</v>
      </c>
      <c r="B6492" s="1373" t="s">
        <v>2397</v>
      </c>
      <c r="C6492" s="1373" t="s">
        <v>2471</v>
      </c>
      <c r="D6492" s="1373" t="s">
        <v>2472</v>
      </c>
      <c r="E6492" s="1373" t="s">
        <v>975</v>
      </c>
      <c r="F6492" s="1373" t="s">
        <v>279</v>
      </c>
      <c r="G6492" s="1375"/>
      <c r="H6492" s="1375"/>
      <c r="I6492" s="1375"/>
      <c r="J6492" s="1375"/>
      <c r="K6492" s="1375"/>
      <c r="L6492" s="1375"/>
    </row>
    <row r="6493" spans="1:12" ht="21">
      <c r="A6493" s="1372">
        <v>45535</v>
      </c>
      <c r="B6493" s="1373" t="s">
        <v>2397</v>
      </c>
      <c r="C6493" s="1373" t="s">
        <v>2471</v>
      </c>
      <c r="D6493" s="1373" t="s">
        <v>2472</v>
      </c>
      <c r="E6493" s="1373" t="s">
        <v>976</v>
      </c>
      <c r="F6493" s="1373" t="s">
        <v>280</v>
      </c>
      <c r="G6493" s="1375"/>
      <c r="H6493" s="1375"/>
      <c r="I6493" s="1375"/>
      <c r="J6493" s="1375"/>
      <c r="K6493" s="1375"/>
      <c r="L6493" s="1375"/>
    </row>
    <row r="6494" spans="1:12" ht="21">
      <c r="A6494" s="1372">
        <v>45535</v>
      </c>
      <c r="B6494" s="1373" t="s">
        <v>2397</v>
      </c>
      <c r="C6494" s="1373" t="s">
        <v>2471</v>
      </c>
      <c r="D6494" s="1373" t="s">
        <v>2472</v>
      </c>
      <c r="E6494" s="1373" t="s">
        <v>977</v>
      </c>
      <c r="F6494" s="1373" t="s">
        <v>281</v>
      </c>
      <c r="G6494" s="1375"/>
      <c r="H6494" s="1375"/>
      <c r="I6494" s="1375"/>
      <c r="J6494" s="1375"/>
      <c r="K6494" s="1375"/>
      <c r="L6494" s="1375"/>
    </row>
    <row r="6495" spans="1:12" ht="21">
      <c r="A6495" s="1372">
        <v>45535</v>
      </c>
      <c r="B6495" s="1373" t="s">
        <v>2397</v>
      </c>
      <c r="C6495" s="1373" t="s">
        <v>2471</v>
      </c>
      <c r="D6495" s="1373" t="s">
        <v>2472</v>
      </c>
      <c r="E6495" s="1373" t="s">
        <v>978</v>
      </c>
      <c r="F6495" s="1373" t="s">
        <v>282</v>
      </c>
      <c r="G6495" s="1375"/>
      <c r="H6495" s="1375"/>
      <c r="I6495" s="1375"/>
      <c r="J6495" s="1375"/>
      <c r="K6495" s="1375"/>
      <c r="L6495" s="1375"/>
    </row>
    <row r="6496" spans="1:12" ht="21">
      <c r="A6496" s="1372">
        <v>45535</v>
      </c>
      <c r="B6496" s="1373" t="s">
        <v>2397</v>
      </c>
      <c r="C6496" s="1373" t="s">
        <v>2471</v>
      </c>
      <c r="D6496" s="1373" t="s">
        <v>2472</v>
      </c>
      <c r="E6496" s="1373" t="s">
        <v>979</v>
      </c>
      <c r="F6496" s="1373" t="s">
        <v>278</v>
      </c>
      <c r="G6496" s="1375"/>
      <c r="H6496" s="1375"/>
      <c r="I6496" s="1375"/>
      <c r="J6496" s="1375"/>
      <c r="K6496" s="1375"/>
      <c r="L6496" s="1375"/>
    </row>
    <row r="6497" spans="1:12" ht="21">
      <c r="A6497" s="1372">
        <v>45535</v>
      </c>
      <c r="B6497" s="1373" t="s">
        <v>2397</v>
      </c>
      <c r="C6497" s="1373" t="s">
        <v>2471</v>
      </c>
      <c r="D6497" s="1373" t="s">
        <v>2472</v>
      </c>
      <c r="E6497" s="1373" t="s">
        <v>980</v>
      </c>
      <c r="F6497" s="1373" t="s">
        <v>2316</v>
      </c>
      <c r="G6497" s="1375"/>
      <c r="H6497" s="1375"/>
      <c r="I6497" s="1375"/>
      <c r="J6497" s="1375"/>
      <c r="K6497" s="1375"/>
      <c r="L6497" s="1375"/>
    </row>
    <row r="6498" spans="1:12" ht="21">
      <c r="A6498" s="1372">
        <v>45535</v>
      </c>
      <c r="B6498" s="1373" t="s">
        <v>2397</v>
      </c>
      <c r="C6498" s="1373" t="s">
        <v>2471</v>
      </c>
      <c r="D6498" s="1373" t="s">
        <v>2472</v>
      </c>
      <c r="E6498" s="1373" t="s">
        <v>981</v>
      </c>
      <c r="F6498" s="1373" t="s">
        <v>2317</v>
      </c>
      <c r="G6498" s="1375"/>
      <c r="H6498" s="1375"/>
      <c r="I6498" s="1375"/>
      <c r="J6498" s="1375"/>
      <c r="K6498" s="1375"/>
      <c r="L6498" s="1375"/>
    </row>
    <row r="6499" spans="1:12" ht="21">
      <c r="A6499" s="1372">
        <v>45535</v>
      </c>
      <c r="B6499" s="1373" t="s">
        <v>2397</v>
      </c>
      <c r="C6499" s="1373" t="s">
        <v>2471</v>
      </c>
      <c r="D6499" s="1373" t="s">
        <v>2472</v>
      </c>
      <c r="E6499" s="1373" t="s">
        <v>982</v>
      </c>
      <c r="F6499" s="1373" t="s">
        <v>2318</v>
      </c>
      <c r="G6499" s="1375"/>
      <c r="H6499" s="1375"/>
      <c r="I6499" s="1375"/>
      <c r="J6499" s="1375"/>
      <c r="K6499" s="1375"/>
      <c r="L6499" s="1375"/>
    </row>
    <row r="6500" spans="1:12" ht="21">
      <c r="A6500" s="1372">
        <v>45535</v>
      </c>
      <c r="B6500" s="1373" t="s">
        <v>2397</v>
      </c>
      <c r="C6500" s="1373" t="s">
        <v>2471</v>
      </c>
      <c r="D6500" s="1373" t="s">
        <v>2472</v>
      </c>
      <c r="E6500" s="1373" t="s">
        <v>983</v>
      </c>
      <c r="F6500" s="1373" t="s">
        <v>2319</v>
      </c>
      <c r="G6500" s="1375"/>
      <c r="H6500" s="1375"/>
      <c r="I6500" s="1375"/>
      <c r="J6500" s="1375"/>
      <c r="K6500" s="1375"/>
      <c r="L6500" s="1375"/>
    </row>
    <row r="6501" spans="1:12" ht="21">
      <c r="A6501" s="1372">
        <v>45535</v>
      </c>
      <c r="B6501" s="1373" t="s">
        <v>2397</v>
      </c>
      <c r="C6501" s="1373" t="s">
        <v>2471</v>
      </c>
      <c r="D6501" s="1373" t="s">
        <v>2472</v>
      </c>
      <c r="E6501" s="1373" t="s">
        <v>984</v>
      </c>
      <c r="F6501" s="1373" t="s">
        <v>2320</v>
      </c>
      <c r="G6501" s="1375"/>
      <c r="H6501" s="1375"/>
      <c r="I6501" s="1375"/>
      <c r="J6501" s="1375"/>
      <c r="K6501" s="1375"/>
      <c r="L6501" s="1375"/>
    </row>
    <row r="6502" spans="1:12" ht="21">
      <c r="A6502" s="1372">
        <v>45535</v>
      </c>
      <c r="B6502" s="1373" t="s">
        <v>2397</v>
      </c>
      <c r="C6502" s="1373" t="s">
        <v>2471</v>
      </c>
      <c r="D6502" s="1373" t="s">
        <v>2472</v>
      </c>
      <c r="E6502" s="1373" t="s">
        <v>985</v>
      </c>
      <c r="F6502" s="1373" t="s">
        <v>2321</v>
      </c>
      <c r="G6502" s="1375"/>
      <c r="H6502" s="1375"/>
      <c r="I6502" s="1375"/>
      <c r="J6502" s="1375"/>
      <c r="K6502" s="1375"/>
      <c r="L6502" s="1375"/>
    </row>
    <row r="6503" spans="1:12" ht="21">
      <c r="A6503" s="1372">
        <v>45535</v>
      </c>
      <c r="B6503" s="1373" t="s">
        <v>2397</v>
      </c>
      <c r="C6503" s="1373" t="s">
        <v>2471</v>
      </c>
      <c r="D6503" s="1373" t="s">
        <v>2472</v>
      </c>
      <c r="E6503" s="1373" t="s">
        <v>986</v>
      </c>
      <c r="F6503" s="1373" t="s">
        <v>1855</v>
      </c>
      <c r="G6503" s="1374">
        <v>1500</v>
      </c>
      <c r="H6503" s="1374">
        <v>0</v>
      </c>
      <c r="I6503" s="1374">
        <v>66500</v>
      </c>
      <c r="J6503" s="1374">
        <v>0</v>
      </c>
      <c r="K6503" s="1374">
        <v>1500</v>
      </c>
      <c r="L6503" s="1374">
        <v>66500</v>
      </c>
    </row>
    <row r="6504" spans="1:12" ht="21">
      <c r="A6504" s="1372">
        <v>45535</v>
      </c>
      <c r="B6504" s="1373" t="s">
        <v>2397</v>
      </c>
      <c r="C6504" s="1373" t="s">
        <v>2471</v>
      </c>
      <c r="D6504" s="1373" t="s">
        <v>2472</v>
      </c>
      <c r="E6504" s="1373" t="s">
        <v>987</v>
      </c>
      <c r="F6504" s="1373" t="s">
        <v>2322</v>
      </c>
      <c r="G6504" s="1375"/>
      <c r="H6504" s="1375"/>
      <c r="I6504" s="1375"/>
      <c r="J6504" s="1375"/>
      <c r="K6504" s="1375"/>
      <c r="L6504" s="1375"/>
    </row>
    <row r="6505" spans="1:12" ht="21">
      <c r="A6505" s="1372">
        <v>45535</v>
      </c>
      <c r="B6505" s="1373" t="s">
        <v>2397</v>
      </c>
      <c r="C6505" s="1373" t="s">
        <v>2471</v>
      </c>
      <c r="D6505" s="1373" t="s">
        <v>2472</v>
      </c>
      <c r="E6505" s="1373" t="s">
        <v>988</v>
      </c>
      <c r="F6505" s="1373" t="s">
        <v>2323</v>
      </c>
      <c r="G6505" s="1375"/>
      <c r="H6505" s="1375"/>
      <c r="I6505" s="1375"/>
      <c r="J6505" s="1375"/>
      <c r="K6505" s="1375"/>
      <c r="L6505" s="1375"/>
    </row>
    <row r="6506" spans="1:12" ht="21">
      <c r="A6506" s="1372">
        <v>45535</v>
      </c>
      <c r="B6506" s="1373" t="s">
        <v>2397</v>
      </c>
      <c r="C6506" s="1373" t="s">
        <v>2471</v>
      </c>
      <c r="D6506" s="1373" t="s">
        <v>2472</v>
      </c>
      <c r="E6506" s="1373" t="s">
        <v>989</v>
      </c>
      <c r="F6506" s="1373" t="s">
        <v>2324</v>
      </c>
      <c r="G6506" s="1375"/>
      <c r="H6506" s="1375"/>
      <c r="I6506" s="1375"/>
      <c r="J6506" s="1375"/>
      <c r="K6506" s="1375"/>
      <c r="L6506" s="1375"/>
    </row>
    <row r="6507" spans="1:12" ht="21">
      <c r="A6507" s="1372">
        <v>45535</v>
      </c>
      <c r="B6507" s="1373" t="s">
        <v>2397</v>
      </c>
      <c r="C6507" s="1373" t="s">
        <v>2471</v>
      </c>
      <c r="D6507" s="1373" t="s">
        <v>2472</v>
      </c>
      <c r="E6507" s="1373" t="s">
        <v>990</v>
      </c>
      <c r="F6507" s="1373" t="s">
        <v>2325</v>
      </c>
      <c r="G6507" s="1374">
        <v>1760</v>
      </c>
      <c r="H6507" s="1374">
        <v>0</v>
      </c>
      <c r="I6507" s="1374">
        <v>15360</v>
      </c>
      <c r="J6507" s="1374">
        <v>0</v>
      </c>
      <c r="K6507" s="1374">
        <v>1760</v>
      </c>
      <c r="L6507" s="1374">
        <v>15360</v>
      </c>
    </row>
    <row r="6508" spans="1:12" ht="21">
      <c r="A6508" s="1372">
        <v>45535</v>
      </c>
      <c r="B6508" s="1373" t="s">
        <v>2397</v>
      </c>
      <c r="C6508" s="1373" t="s">
        <v>2471</v>
      </c>
      <c r="D6508" s="1373" t="s">
        <v>2472</v>
      </c>
      <c r="E6508" s="1373" t="s">
        <v>991</v>
      </c>
      <c r="F6508" s="1373" t="s">
        <v>2326</v>
      </c>
      <c r="G6508" s="1375"/>
      <c r="H6508" s="1375"/>
      <c r="I6508" s="1375"/>
      <c r="J6508" s="1375"/>
      <c r="K6508" s="1375"/>
      <c r="L6508" s="1375"/>
    </row>
    <row r="6509" spans="1:12" ht="21">
      <c r="A6509" s="1372">
        <v>45535</v>
      </c>
      <c r="B6509" s="1373" t="s">
        <v>2397</v>
      </c>
      <c r="C6509" s="1373" t="s">
        <v>2471</v>
      </c>
      <c r="D6509" s="1373" t="s">
        <v>2472</v>
      </c>
      <c r="E6509" s="1373" t="s">
        <v>992</v>
      </c>
      <c r="F6509" s="1373" t="s">
        <v>2327</v>
      </c>
      <c r="G6509" s="1374">
        <v>1867</v>
      </c>
      <c r="H6509" s="1374">
        <v>0</v>
      </c>
      <c r="I6509" s="1374">
        <v>25910</v>
      </c>
      <c r="J6509" s="1374">
        <v>0</v>
      </c>
      <c r="K6509" s="1374">
        <v>1867</v>
      </c>
      <c r="L6509" s="1374">
        <v>25910</v>
      </c>
    </row>
    <row r="6510" spans="1:12" ht="21">
      <c r="A6510" s="1372">
        <v>45535</v>
      </c>
      <c r="B6510" s="1373" t="s">
        <v>2397</v>
      </c>
      <c r="C6510" s="1373" t="s">
        <v>2471</v>
      </c>
      <c r="D6510" s="1373" t="s">
        <v>2472</v>
      </c>
      <c r="E6510" s="1373" t="s">
        <v>993</v>
      </c>
      <c r="F6510" s="1373" t="s">
        <v>2328</v>
      </c>
      <c r="G6510" s="1375"/>
      <c r="H6510" s="1375"/>
      <c r="I6510" s="1375"/>
      <c r="J6510" s="1375"/>
      <c r="K6510" s="1375"/>
      <c r="L6510" s="1375"/>
    </row>
    <row r="6511" spans="1:12" ht="21">
      <c r="A6511" s="1372">
        <v>45535</v>
      </c>
      <c r="B6511" s="1373" t="s">
        <v>2397</v>
      </c>
      <c r="C6511" s="1373" t="s">
        <v>2471</v>
      </c>
      <c r="D6511" s="1373" t="s">
        <v>2472</v>
      </c>
      <c r="E6511" s="1373" t="s">
        <v>994</v>
      </c>
      <c r="F6511" s="1373" t="s">
        <v>2329</v>
      </c>
      <c r="G6511" s="1374">
        <v>2000</v>
      </c>
      <c r="H6511" s="1374">
        <v>0</v>
      </c>
      <c r="I6511" s="1374">
        <v>43913.919999999998</v>
      </c>
      <c r="J6511" s="1374">
        <v>0</v>
      </c>
      <c r="K6511" s="1374">
        <v>2000</v>
      </c>
      <c r="L6511" s="1374">
        <v>43913.919999999998</v>
      </c>
    </row>
    <row r="6512" spans="1:12" ht="21">
      <c r="A6512" s="1372">
        <v>45535</v>
      </c>
      <c r="B6512" s="1373" t="s">
        <v>2397</v>
      </c>
      <c r="C6512" s="1373" t="s">
        <v>2471</v>
      </c>
      <c r="D6512" s="1373" t="s">
        <v>2472</v>
      </c>
      <c r="E6512" s="1373" t="s">
        <v>995</v>
      </c>
      <c r="F6512" s="1373" t="s">
        <v>283</v>
      </c>
      <c r="G6512" s="1374">
        <v>17623</v>
      </c>
      <c r="H6512" s="1374">
        <v>0</v>
      </c>
      <c r="I6512" s="1374">
        <v>154246.53</v>
      </c>
      <c r="J6512" s="1374">
        <v>0</v>
      </c>
      <c r="K6512" s="1374">
        <v>17623</v>
      </c>
      <c r="L6512" s="1374">
        <v>154246.53</v>
      </c>
    </row>
    <row r="6513" spans="1:12" ht="21">
      <c r="A6513" s="1372">
        <v>45535</v>
      </c>
      <c r="B6513" s="1373" t="s">
        <v>2397</v>
      </c>
      <c r="C6513" s="1373" t="s">
        <v>2471</v>
      </c>
      <c r="D6513" s="1373" t="s">
        <v>2472</v>
      </c>
      <c r="E6513" s="1373" t="s">
        <v>996</v>
      </c>
      <c r="F6513" s="1373" t="s">
        <v>284</v>
      </c>
      <c r="G6513" s="1375"/>
      <c r="H6513" s="1375"/>
      <c r="I6513" s="1375"/>
      <c r="J6513" s="1375"/>
      <c r="K6513" s="1375"/>
      <c r="L6513" s="1375"/>
    </row>
    <row r="6514" spans="1:12" ht="21">
      <c r="A6514" s="1372">
        <v>45535</v>
      </c>
      <c r="B6514" s="1373" t="s">
        <v>2397</v>
      </c>
      <c r="C6514" s="1373" t="s">
        <v>2471</v>
      </c>
      <c r="D6514" s="1373" t="s">
        <v>2472</v>
      </c>
      <c r="E6514" s="1373" t="s">
        <v>997</v>
      </c>
      <c r="F6514" s="1373" t="s">
        <v>285</v>
      </c>
      <c r="G6514" s="1374">
        <v>30122</v>
      </c>
      <c r="H6514" s="1374">
        <v>0</v>
      </c>
      <c r="I6514" s="1374">
        <v>133630</v>
      </c>
      <c r="J6514" s="1374">
        <v>0</v>
      </c>
      <c r="K6514" s="1374">
        <v>30122</v>
      </c>
      <c r="L6514" s="1374">
        <v>133630</v>
      </c>
    </row>
    <row r="6515" spans="1:12" ht="21">
      <c r="A6515" s="1372">
        <v>45535</v>
      </c>
      <c r="B6515" s="1373" t="s">
        <v>2397</v>
      </c>
      <c r="C6515" s="1373" t="s">
        <v>2471</v>
      </c>
      <c r="D6515" s="1373" t="s">
        <v>2472</v>
      </c>
      <c r="E6515" s="1373" t="s">
        <v>998</v>
      </c>
      <c r="F6515" s="1373" t="s">
        <v>286</v>
      </c>
      <c r="G6515" s="1374">
        <v>0</v>
      </c>
      <c r="H6515" s="1374">
        <v>0</v>
      </c>
      <c r="I6515" s="1374">
        <v>5750</v>
      </c>
      <c r="J6515" s="1374">
        <v>0</v>
      </c>
      <c r="K6515" s="1374">
        <v>0</v>
      </c>
      <c r="L6515" s="1374">
        <v>5750</v>
      </c>
    </row>
    <row r="6516" spans="1:12" ht="21">
      <c r="A6516" s="1372">
        <v>45535</v>
      </c>
      <c r="B6516" s="1373" t="s">
        <v>2397</v>
      </c>
      <c r="C6516" s="1373" t="s">
        <v>2471</v>
      </c>
      <c r="D6516" s="1373" t="s">
        <v>2472</v>
      </c>
      <c r="E6516" s="1373" t="s">
        <v>999</v>
      </c>
      <c r="F6516" s="1373" t="s">
        <v>457</v>
      </c>
      <c r="G6516" s="1374">
        <v>11600</v>
      </c>
      <c r="H6516" s="1374">
        <v>0</v>
      </c>
      <c r="I6516" s="1374">
        <v>143490</v>
      </c>
      <c r="J6516" s="1374">
        <v>0</v>
      </c>
      <c r="K6516" s="1374">
        <v>11600</v>
      </c>
      <c r="L6516" s="1374">
        <v>143490</v>
      </c>
    </row>
    <row r="6517" spans="1:12" ht="21">
      <c r="A6517" s="1372">
        <v>45535</v>
      </c>
      <c r="B6517" s="1373" t="s">
        <v>2397</v>
      </c>
      <c r="C6517" s="1373" t="s">
        <v>2471</v>
      </c>
      <c r="D6517" s="1373" t="s">
        <v>2472</v>
      </c>
      <c r="E6517" s="1373" t="s">
        <v>1000</v>
      </c>
      <c r="F6517" s="1373" t="s">
        <v>287</v>
      </c>
      <c r="G6517" s="1374">
        <v>55457.1</v>
      </c>
      <c r="H6517" s="1374">
        <v>0</v>
      </c>
      <c r="I6517" s="1374">
        <v>257079.25</v>
      </c>
      <c r="J6517" s="1374">
        <v>0</v>
      </c>
      <c r="K6517" s="1374">
        <v>55457.1</v>
      </c>
      <c r="L6517" s="1374">
        <v>257079.25</v>
      </c>
    </row>
    <row r="6518" spans="1:12" ht="21">
      <c r="A6518" s="1372">
        <v>45535</v>
      </c>
      <c r="B6518" s="1373" t="s">
        <v>2397</v>
      </c>
      <c r="C6518" s="1373" t="s">
        <v>2471</v>
      </c>
      <c r="D6518" s="1373" t="s">
        <v>2472</v>
      </c>
      <c r="E6518" s="1373" t="s">
        <v>1001</v>
      </c>
      <c r="F6518" s="1373" t="s">
        <v>288</v>
      </c>
      <c r="G6518" s="1374">
        <v>19008</v>
      </c>
      <c r="H6518" s="1374">
        <v>0</v>
      </c>
      <c r="I6518" s="1374">
        <v>157208</v>
      </c>
      <c r="J6518" s="1374">
        <v>0</v>
      </c>
      <c r="K6518" s="1374">
        <v>19008</v>
      </c>
      <c r="L6518" s="1374">
        <v>157208</v>
      </c>
    </row>
    <row r="6519" spans="1:12" ht="21">
      <c r="A6519" s="1372">
        <v>45535</v>
      </c>
      <c r="B6519" s="1373" t="s">
        <v>2397</v>
      </c>
      <c r="C6519" s="1373" t="s">
        <v>2471</v>
      </c>
      <c r="D6519" s="1373" t="s">
        <v>2472</v>
      </c>
      <c r="E6519" s="1373" t="s">
        <v>1002</v>
      </c>
      <c r="F6519" s="1373" t="s">
        <v>289</v>
      </c>
      <c r="G6519" s="1374">
        <v>0</v>
      </c>
      <c r="H6519" s="1374">
        <v>0</v>
      </c>
      <c r="I6519" s="1374">
        <v>5156</v>
      </c>
      <c r="J6519" s="1374">
        <v>0</v>
      </c>
      <c r="K6519" s="1374">
        <v>0</v>
      </c>
      <c r="L6519" s="1374">
        <v>5156</v>
      </c>
    </row>
    <row r="6520" spans="1:12" ht="21">
      <c r="A6520" s="1372">
        <v>45535</v>
      </c>
      <c r="B6520" s="1373" t="s">
        <v>2397</v>
      </c>
      <c r="C6520" s="1373" t="s">
        <v>2471</v>
      </c>
      <c r="D6520" s="1373" t="s">
        <v>2472</v>
      </c>
      <c r="E6520" s="1373" t="s">
        <v>1003</v>
      </c>
      <c r="F6520" s="1373" t="s">
        <v>290</v>
      </c>
      <c r="G6520" s="1375"/>
      <c r="H6520" s="1375"/>
      <c r="I6520" s="1375"/>
      <c r="J6520" s="1375"/>
      <c r="K6520" s="1375"/>
      <c r="L6520" s="1375"/>
    </row>
    <row r="6521" spans="1:12" ht="21">
      <c r="A6521" s="1372">
        <v>45535</v>
      </c>
      <c r="B6521" s="1373" t="s">
        <v>2397</v>
      </c>
      <c r="C6521" s="1373" t="s">
        <v>2471</v>
      </c>
      <c r="D6521" s="1373" t="s">
        <v>2472</v>
      </c>
      <c r="E6521" s="1373" t="s">
        <v>1004</v>
      </c>
      <c r="F6521" s="1373" t="s">
        <v>291</v>
      </c>
      <c r="G6521" s="1375"/>
      <c r="H6521" s="1375"/>
      <c r="I6521" s="1375"/>
      <c r="J6521" s="1375"/>
      <c r="K6521" s="1375"/>
      <c r="L6521" s="1375"/>
    </row>
    <row r="6522" spans="1:12" ht="21">
      <c r="A6522" s="1372">
        <v>45535</v>
      </c>
      <c r="B6522" s="1373" t="s">
        <v>2397</v>
      </c>
      <c r="C6522" s="1373" t="s">
        <v>2471</v>
      </c>
      <c r="D6522" s="1373" t="s">
        <v>2472</v>
      </c>
      <c r="E6522" s="1373" t="s">
        <v>1005</v>
      </c>
      <c r="F6522" s="1373" t="s">
        <v>292</v>
      </c>
      <c r="G6522" s="1375"/>
      <c r="H6522" s="1375"/>
      <c r="I6522" s="1375"/>
      <c r="J6522" s="1375"/>
      <c r="K6522" s="1375"/>
      <c r="L6522" s="1375"/>
    </row>
    <row r="6523" spans="1:12" ht="21">
      <c r="A6523" s="1372">
        <v>45535</v>
      </c>
      <c r="B6523" s="1373" t="s">
        <v>2397</v>
      </c>
      <c r="C6523" s="1373" t="s">
        <v>2471</v>
      </c>
      <c r="D6523" s="1373" t="s">
        <v>2472</v>
      </c>
      <c r="E6523" s="1373" t="s">
        <v>1006</v>
      </c>
      <c r="F6523" s="1373" t="s">
        <v>293</v>
      </c>
      <c r="G6523" s="1374">
        <v>0</v>
      </c>
      <c r="H6523" s="1374">
        <v>0</v>
      </c>
      <c r="I6523" s="1374">
        <v>27052.09</v>
      </c>
      <c r="J6523" s="1374">
        <v>0</v>
      </c>
      <c r="K6523" s="1374">
        <v>0</v>
      </c>
      <c r="L6523" s="1374">
        <v>27052.09</v>
      </c>
    </row>
    <row r="6524" spans="1:12" ht="21">
      <c r="A6524" s="1372">
        <v>45535</v>
      </c>
      <c r="B6524" s="1373" t="s">
        <v>2397</v>
      </c>
      <c r="C6524" s="1373" t="s">
        <v>2471</v>
      </c>
      <c r="D6524" s="1373" t="s">
        <v>2472</v>
      </c>
      <c r="E6524" s="1373" t="s">
        <v>1007</v>
      </c>
      <c r="F6524" s="1373" t="s">
        <v>294</v>
      </c>
      <c r="G6524" s="1375"/>
      <c r="H6524" s="1375"/>
      <c r="I6524" s="1375"/>
      <c r="J6524" s="1375"/>
      <c r="K6524" s="1375"/>
      <c r="L6524" s="1375"/>
    </row>
    <row r="6525" spans="1:12" ht="21">
      <c r="A6525" s="1372">
        <v>45535</v>
      </c>
      <c r="B6525" s="1373" t="s">
        <v>2397</v>
      </c>
      <c r="C6525" s="1373" t="s">
        <v>2471</v>
      </c>
      <c r="D6525" s="1373" t="s">
        <v>2472</v>
      </c>
      <c r="E6525" s="1373" t="s">
        <v>1008</v>
      </c>
      <c r="F6525" s="1373" t="s">
        <v>295</v>
      </c>
      <c r="G6525" s="1375"/>
      <c r="H6525" s="1375"/>
      <c r="I6525" s="1375"/>
      <c r="J6525" s="1375"/>
      <c r="K6525" s="1375"/>
      <c r="L6525" s="1375"/>
    </row>
    <row r="6526" spans="1:12" ht="21">
      <c r="A6526" s="1372">
        <v>45535</v>
      </c>
      <c r="B6526" s="1373" t="s">
        <v>2397</v>
      </c>
      <c r="C6526" s="1373" t="s">
        <v>2471</v>
      </c>
      <c r="D6526" s="1373" t="s">
        <v>2472</v>
      </c>
      <c r="E6526" s="1373" t="s">
        <v>1009</v>
      </c>
      <c r="F6526" s="1373" t="s">
        <v>296</v>
      </c>
      <c r="G6526" s="1374">
        <v>0</v>
      </c>
      <c r="H6526" s="1374">
        <v>0</v>
      </c>
      <c r="I6526" s="1374">
        <v>34235</v>
      </c>
      <c r="J6526" s="1374">
        <v>0</v>
      </c>
      <c r="K6526" s="1374">
        <v>0</v>
      </c>
      <c r="L6526" s="1374">
        <v>34235</v>
      </c>
    </row>
    <row r="6527" spans="1:12" ht="21">
      <c r="A6527" s="1372">
        <v>45535</v>
      </c>
      <c r="B6527" s="1373" t="s">
        <v>2397</v>
      </c>
      <c r="C6527" s="1373" t="s">
        <v>2471</v>
      </c>
      <c r="D6527" s="1373" t="s">
        <v>2472</v>
      </c>
      <c r="E6527" s="1373" t="s">
        <v>1010</v>
      </c>
      <c r="F6527" s="1373" t="s">
        <v>297</v>
      </c>
      <c r="G6527" s="1375"/>
      <c r="H6527" s="1375"/>
      <c r="I6527" s="1375"/>
      <c r="J6527" s="1375"/>
      <c r="K6527" s="1375"/>
      <c r="L6527" s="1375"/>
    </row>
    <row r="6528" spans="1:12" ht="21">
      <c r="A6528" s="1372">
        <v>45535</v>
      </c>
      <c r="B6528" s="1373" t="s">
        <v>2397</v>
      </c>
      <c r="C6528" s="1373" t="s">
        <v>2471</v>
      </c>
      <c r="D6528" s="1373" t="s">
        <v>2472</v>
      </c>
      <c r="E6528" s="1373" t="s">
        <v>1011</v>
      </c>
      <c r="F6528" s="1373" t="s">
        <v>298</v>
      </c>
      <c r="G6528" s="1375"/>
      <c r="H6528" s="1375"/>
      <c r="I6528" s="1375"/>
      <c r="J6528" s="1375"/>
      <c r="K6528" s="1375"/>
      <c r="L6528" s="1375"/>
    </row>
    <row r="6529" spans="1:12" ht="21">
      <c r="A6529" s="1372">
        <v>45535</v>
      </c>
      <c r="B6529" s="1373" t="s">
        <v>2397</v>
      </c>
      <c r="C6529" s="1373" t="s">
        <v>2471</v>
      </c>
      <c r="D6529" s="1373" t="s">
        <v>2472</v>
      </c>
      <c r="E6529" s="1373" t="s">
        <v>1012</v>
      </c>
      <c r="F6529" s="1373" t="s">
        <v>299</v>
      </c>
      <c r="G6529" s="1375"/>
      <c r="H6529" s="1375"/>
      <c r="I6529" s="1375"/>
      <c r="J6529" s="1375"/>
      <c r="K6529" s="1375"/>
      <c r="L6529" s="1375"/>
    </row>
    <row r="6530" spans="1:12" ht="21">
      <c r="A6530" s="1372">
        <v>45535</v>
      </c>
      <c r="B6530" s="1373" t="s">
        <v>2397</v>
      </c>
      <c r="C6530" s="1373" t="s">
        <v>2471</v>
      </c>
      <c r="D6530" s="1373" t="s">
        <v>2472</v>
      </c>
      <c r="E6530" s="1373" t="s">
        <v>1013</v>
      </c>
      <c r="F6530" s="1373" t="s">
        <v>300</v>
      </c>
      <c r="G6530" s="1375"/>
      <c r="H6530" s="1375"/>
      <c r="I6530" s="1375"/>
      <c r="J6530" s="1375"/>
      <c r="K6530" s="1375"/>
      <c r="L6530" s="1375"/>
    </row>
    <row r="6531" spans="1:12" ht="21">
      <c r="A6531" s="1372">
        <v>45535</v>
      </c>
      <c r="B6531" s="1373" t="s">
        <v>2397</v>
      </c>
      <c r="C6531" s="1373" t="s">
        <v>2471</v>
      </c>
      <c r="D6531" s="1373" t="s">
        <v>2472</v>
      </c>
      <c r="E6531" s="1373" t="s">
        <v>1014</v>
      </c>
      <c r="F6531" s="1373" t="s">
        <v>301</v>
      </c>
      <c r="G6531" s="1375"/>
      <c r="H6531" s="1375"/>
      <c r="I6531" s="1375"/>
      <c r="J6531" s="1375"/>
      <c r="K6531" s="1375"/>
      <c r="L6531" s="1375"/>
    </row>
    <row r="6532" spans="1:12" ht="21">
      <c r="A6532" s="1372">
        <v>45535</v>
      </c>
      <c r="B6532" s="1373" t="s">
        <v>2397</v>
      </c>
      <c r="C6532" s="1373" t="s">
        <v>2471</v>
      </c>
      <c r="D6532" s="1373" t="s">
        <v>2472</v>
      </c>
      <c r="E6532" s="1373" t="s">
        <v>1015</v>
      </c>
      <c r="F6532" s="1373" t="s">
        <v>302</v>
      </c>
      <c r="G6532" s="1375"/>
      <c r="H6532" s="1375"/>
      <c r="I6532" s="1375"/>
      <c r="J6532" s="1375"/>
      <c r="K6532" s="1375"/>
      <c r="L6532" s="1375"/>
    </row>
    <row r="6533" spans="1:12" ht="21">
      <c r="A6533" s="1372">
        <v>45535</v>
      </c>
      <c r="B6533" s="1373" t="s">
        <v>2397</v>
      </c>
      <c r="C6533" s="1373" t="s">
        <v>2471</v>
      </c>
      <c r="D6533" s="1373" t="s">
        <v>2472</v>
      </c>
      <c r="E6533" s="1373" t="s">
        <v>1016</v>
      </c>
      <c r="F6533" s="1373" t="s">
        <v>303</v>
      </c>
      <c r="G6533" s="1375"/>
      <c r="H6533" s="1375"/>
      <c r="I6533" s="1375"/>
      <c r="J6533" s="1375"/>
      <c r="K6533" s="1375"/>
      <c r="L6533" s="1375"/>
    </row>
    <row r="6534" spans="1:12" ht="21">
      <c r="A6534" s="1372">
        <v>45535</v>
      </c>
      <c r="B6534" s="1373" t="s">
        <v>2397</v>
      </c>
      <c r="C6534" s="1373" t="s">
        <v>2471</v>
      </c>
      <c r="D6534" s="1373" t="s">
        <v>2472</v>
      </c>
      <c r="E6534" s="1373" t="s">
        <v>1017</v>
      </c>
      <c r="F6534" s="1373" t="s">
        <v>304</v>
      </c>
      <c r="G6534" s="1374">
        <v>27610</v>
      </c>
      <c r="H6534" s="1374">
        <v>0</v>
      </c>
      <c r="I6534" s="1374">
        <v>305693.90000000002</v>
      </c>
      <c r="J6534" s="1374">
        <v>0</v>
      </c>
      <c r="K6534" s="1374">
        <v>27610</v>
      </c>
      <c r="L6534" s="1374">
        <v>305693.90000000002</v>
      </c>
    </row>
    <row r="6535" spans="1:12" ht="21">
      <c r="A6535" s="1372">
        <v>45535</v>
      </c>
      <c r="B6535" s="1373" t="s">
        <v>2397</v>
      </c>
      <c r="C6535" s="1373" t="s">
        <v>2471</v>
      </c>
      <c r="D6535" s="1373" t="s">
        <v>2472</v>
      </c>
      <c r="E6535" s="1373" t="s">
        <v>1018</v>
      </c>
      <c r="F6535" s="1373" t="s">
        <v>305</v>
      </c>
      <c r="G6535" s="1375"/>
      <c r="H6535" s="1375"/>
      <c r="I6535" s="1375"/>
      <c r="J6535" s="1375"/>
      <c r="K6535" s="1375"/>
      <c r="L6535" s="1375"/>
    </row>
    <row r="6536" spans="1:12" ht="21">
      <c r="A6536" s="1372">
        <v>45535</v>
      </c>
      <c r="B6536" s="1373" t="s">
        <v>2397</v>
      </c>
      <c r="C6536" s="1373" t="s">
        <v>2471</v>
      </c>
      <c r="D6536" s="1373" t="s">
        <v>2472</v>
      </c>
      <c r="E6536" s="1373" t="s">
        <v>1019</v>
      </c>
      <c r="F6536" s="1373" t="s">
        <v>306</v>
      </c>
      <c r="G6536" s="1375"/>
      <c r="H6536" s="1375"/>
      <c r="I6536" s="1375"/>
      <c r="J6536" s="1375"/>
      <c r="K6536" s="1375"/>
      <c r="L6536" s="1375"/>
    </row>
    <row r="6537" spans="1:12" ht="21">
      <c r="A6537" s="1372">
        <v>45535</v>
      </c>
      <c r="B6537" s="1373" t="s">
        <v>2397</v>
      </c>
      <c r="C6537" s="1373" t="s">
        <v>2471</v>
      </c>
      <c r="D6537" s="1373" t="s">
        <v>2472</v>
      </c>
      <c r="E6537" s="1373" t="s">
        <v>1020</v>
      </c>
      <c r="F6537" s="1373" t="s">
        <v>307</v>
      </c>
      <c r="G6537" s="1375"/>
      <c r="H6537" s="1375"/>
      <c r="I6537" s="1375"/>
      <c r="J6537" s="1375"/>
      <c r="K6537" s="1375"/>
      <c r="L6537" s="1375"/>
    </row>
    <row r="6538" spans="1:12" ht="21">
      <c r="A6538" s="1372">
        <v>45535</v>
      </c>
      <c r="B6538" s="1373" t="s">
        <v>2397</v>
      </c>
      <c r="C6538" s="1373" t="s">
        <v>2471</v>
      </c>
      <c r="D6538" s="1373" t="s">
        <v>2472</v>
      </c>
      <c r="E6538" s="1373" t="s">
        <v>1021</v>
      </c>
      <c r="F6538" s="1373" t="s">
        <v>308</v>
      </c>
      <c r="G6538" s="1375"/>
      <c r="H6538" s="1375"/>
      <c r="I6538" s="1375"/>
      <c r="J6538" s="1375"/>
      <c r="K6538" s="1375"/>
      <c r="L6538" s="1375"/>
    </row>
    <row r="6539" spans="1:12" ht="21">
      <c r="A6539" s="1372">
        <v>45535</v>
      </c>
      <c r="B6539" s="1373" t="s">
        <v>2397</v>
      </c>
      <c r="C6539" s="1373" t="s">
        <v>2471</v>
      </c>
      <c r="D6539" s="1373" t="s">
        <v>2472</v>
      </c>
      <c r="E6539" s="1373" t="s">
        <v>1022</v>
      </c>
      <c r="F6539" s="1373" t="s">
        <v>309</v>
      </c>
      <c r="G6539" s="1375"/>
      <c r="H6539" s="1375"/>
      <c r="I6539" s="1375"/>
      <c r="J6539" s="1375"/>
      <c r="K6539" s="1375"/>
      <c r="L6539" s="1375"/>
    </row>
    <row r="6540" spans="1:12" ht="21">
      <c r="A6540" s="1372">
        <v>45535</v>
      </c>
      <c r="B6540" s="1373" t="s">
        <v>2397</v>
      </c>
      <c r="C6540" s="1373" t="s">
        <v>2471</v>
      </c>
      <c r="D6540" s="1373" t="s">
        <v>2472</v>
      </c>
      <c r="E6540" s="1373" t="s">
        <v>1023</v>
      </c>
      <c r="F6540" s="1373" t="s">
        <v>310</v>
      </c>
      <c r="G6540" s="1374">
        <v>3942.9</v>
      </c>
      <c r="H6540" s="1374">
        <v>0</v>
      </c>
      <c r="I6540" s="1374">
        <v>44913.68</v>
      </c>
      <c r="J6540" s="1374">
        <v>0</v>
      </c>
      <c r="K6540" s="1374">
        <v>3942.9</v>
      </c>
      <c r="L6540" s="1374">
        <v>44913.68</v>
      </c>
    </row>
    <row r="6541" spans="1:12" ht="21">
      <c r="A6541" s="1372">
        <v>45535</v>
      </c>
      <c r="B6541" s="1373" t="s">
        <v>2397</v>
      </c>
      <c r="C6541" s="1373" t="s">
        <v>2471</v>
      </c>
      <c r="D6541" s="1373" t="s">
        <v>2472</v>
      </c>
      <c r="E6541" s="1373" t="s">
        <v>1024</v>
      </c>
      <c r="F6541" s="1373" t="s">
        <v>311</v>
      </c>
      <c r="G6541" s="1375"/>
      <c r="H6541" s="1375"/>
      <c r="I6541" s="1375"/>
      <c r="J6541" s="1375"/>
      <c r="K6541" s="1375"/>
      <c r="L6541" s="1375"/>
    </row>
    <row r="6542" spans="1:12" ht="21">
      <c r="A6542" s="1372">
        <v>45535</v>
      </c>
      <c r="B6542" s="1373" t="s">
        <v>2397</v>
      </c>
      <c r="C6542" s="1373" t="s">
        <v>2471</v>
      </c>
      <c r="D6542" s="1373" t="s">
        <v>2472</v>
      </c>
      <c r="E6542" s="1373" t="s">
        <v>1025</v>
      </c>
      <c r="F6542" s="1373" t="s">
        <v>312</v>
      </c>
      <c r="G6542" s="1374">
        <v>187682.67</v>
      </c>
      <c r="H6542" s="1374">
        <v>0</v>
      </c>
      <c r="I6542" s="1374">
        <v>1185999.94</v>
      </c>
      <c r="J6542" s="1374">
        <v>0</v>
      </c>
      <c r="K6542" s="1374">
        <v>187682.67</v>
      </c>
      <c r="L6542" s="1374">
        <v>1185999.94</v>
      </c>
    </row>
    <row r="6543" spans="1:12" ht="21">
      <c r="A6543" s="1372">
        <v>45535</v>
      </c>
      <c r="B6543" s="1373" t="s">
        <v>2397</v>
      </c>
      <c r="C6543" s="1373" t="s">
        <v>2471</v>
      </c>
      <c r="D6543" s="1373" t="s">
        <v>2472</v>
      </c>
      <c r="E6543" s="1373" t="s">
        <v>1026</v>
      </c>
      <c r="F6543" s="1373" t="s">
        <v>313</v>
      </c>
      <c r="G6543" s="1374">
        <v>90188</v>
      </c>
      <c r="H6543" s="1374">
        <v>0</v>
      </c>
      <c r="I6543" s="1374">
        <v>578057</v>
      </c>
      <c r="J6543" s="1374">
        <v>0</v>
      </c>
      <c r="K6543" s="1374">
        <v>90188</v>
      </c>
      <c r="L6543" s="1374">
        <v>578057</v>
      </c>
    </row>
    <row r="6544" spans="1:12" ht="21">
      <c r="A6544" s="1372">
        <v>45535</v>
      </c>
      <c r="B6544" s="1373" t="s">
        <v>2397</v>
      </c>
      <c r="C6544" s="1373" t="s">
        <v>2471</v>
      </c>
      <c r="D6544" s="1373" t="s">
        <v>2472</v>
      </c>
      <c r="E6544" s="1373" t="s">
        <v>1027</v>
      </c>
      <c r="F6544" s="1373" t="s">
        <v>314</v>
      </c>
      <c r="G6544" s="1374">
        <v>0</v>
      </c>
      <c r="H6544" s="1374">
        <v>0</v>
      </c>
      <c r="I6544" s="1374">
        <v>213760</v>
      </c>
      <c r="J6544" s="1374">
        <v>0</v>
      </c>
      <c r="K6544" s="1374">
        <v>0</v>
      </c>
      <c r="L6544" s="1374">
        <v>213760</v>
      </c>
    </row>
    <row r="6545" spans="1:12" ht="21">
      <c r="A6545" s="1372">
        <v>45535</v>
      </c>
      <c r="B6545" s="1373" t="s">
        <v>2397</v>
      </c>
      <c r="C6545" s="1373" t="s">
        <v>2471</v>
      </c>
      <c r="D6545" s="1373" t="s">
        <v>2472</v>
      </c>
      <c r="E6545" s="1373" t="s">
        <v>1028</v>
      </c>
      <c r="F6545" s="1373" t="s">
        <v>315</v>
      </c>
      <c r="G6545" s="1374">
        <v>0</v>
      </c>
      <c r="H6545" s="1374">
        <v>0</v>
      </c>
      <c r="I6545" s="1374">
        <v>179.03</v>
      </c>
      <c r="J6545" s="1374">
        <v>0</v>
      </c>
      <c r="K6545" s="1374">
        <v>0</v>
      </c>
      <c r="L6545" s="1374">
        <v>179.03</v>
      </c>
    </row>
    <row r="6546" spans="1:12" ht="21">
      <c r="A6546" s="1372">
        <v>45535</v>
      </c>
      <c r="B6546" s="1373" t="s">
        <v>2397</v>
      </c>
      <c r="C6546" s="1373" t="s">
        <v>2471</v>
      </c>
      <c r="D6546" s="1373" t="s">
        <v>2472</v>
      </c>
      <c r="E6546" s="1373" t="s">
        <v>1029</v>
      </c>
      <c r="F6546" s="1373" t="s">
        <v>316</v>
      </c>
      <c r="G6546" s="1375"/>
      <c r="H6546" s="1375"/>
      <c r="I6546" s="1375"/>
      <c r="J6546" s="1375"/>
      <c r="K6546" s="1375"/>
      <c r="L6546" s="1375"/>
    </row>
    <row r="6547" spans="1:12" ht="21">
      <c r="A6547" s="1372">
        <v>45535</v>
      </c>
      <c r="B6547" s="1373" t="s">
        <v>2397</v>
      </c>
      <c r="C6547" s="1373" t="s">
        <v>2471</v>
      </c>
      <c r="D6547" s="1373" t="s">
        <v>2472</v>
      </c>
      <c r="E6547" s="1373" t="s">
        <v>1030</v>
      </c>
      <c r="F6547" s="1373" t="s">
        <v>317</v>
      </c>
      <c r="G6547" s="1374">
        <v>130428.08</v>
      </c>
      <c r="H6547" s="1374">
        <v>0</v>
      </c>
      <c r="I6547" s="1374">
        <v>1322806.67</v>
      </c>
      <c r="J6547" s="1374">
        <v>0</v>
      </c>
      <c r="K6547" s="1374">
        <v>130428.08</v>
      </c>
      <c r="L6547" s="1374">
        <v>1322806.67</v>
      </c>
    </row>
    <row r="6548" spans="1:12" ht="21">
      <c r="A6548" s="1372">
        <v>45535</v>
      </c>
      <c r="B6548" s="1373" t="s">
        <v>2397</v>
      </c>
      <c r="C6548" s="1373" t="s">
        <v>2471</v>
      </c>
      <c r="D6548" s="1373" t="s">
        <v>2472</v>
      </c>
      <c r="E6548" s="1373" t="s">
        <v>1031</v>
      </c>
      <c r="F6548" s="1373" t="s">
        <v>318</v>
      </c>
      <c r="G6548" s="1375"/>
      <c r="H6548" s="1375"/>
      <c r="I6548" s="1375"/>
      <c r="J6548" s="1375"/>
      <c r="K6548" s="1375"/>
      <c r="L6548" s="1375"/>
    </row>
    <row r="6549" spans="1:12" ht="21">
      <c r="A6549" s="1372">
        <v>45535</v>
      </c>
      <c r="B6549" s="1373" t="s">
        <v>2397</v>
      </c>
      <c r="C6549" s="1373" t="s">
        <v>2471</v>
      </c>
      <c r="D6549" s="1373" t="s">
        <v>2472</v>
      </c>
      <c r="E6549" s="1373" t="s">
        <v>1032</v>
      </c>
      <c r="F6549" s="1373" t="s">
        <v>319</v>
      </c>
      <c r="G6549" s="1374">
        <v>0</v>
      </c>
      <c r="H6549" s="1374">
        <v>0</v>
      </c>
      <c r="I6549" s="1374">
        <v>22573.68</v>
      </c>
      <c r="J6549" s="1374">
        <v>0</v>
      </c>
      <c r="K6549" s="1374">
        <v>0</v>
      </c>
      <c r="L6549" s="1374">
        <v>22573.68</v>
      </c>
    </row>
    <row r="6550" spans="1:12" ht="21">
      <c r="A6550" s="1372">
        <v>45535</v>
      </c>
      <c r="B6550" s="1373" t="s">
        <v>2397</v>
      </c>
      <c r="C6550" s="1373" t="s">
        <v>2471</v>
      </c>
      <c r="D6550" s="1373" t="s">
        <v>2472</v>
      </c>
      <c r="E6550" s="1373" t="s">
        <v>1033</v>
      </c>
      <c r="F6550" s="1373" t="s">
        <v>320</v>
      </c>
      <c r="G6550" s="1374">
        <v>0</v>
      </c>
      <c r="H6550" s="1374">
        <v>0</v>
      </c>
      <c r="I6550" s="1374">
        <v>45582</v>
      </c>
      <c r="J6550" s="1374">
        <v>0</v>
      </c>
      <c r="K6550" s="1374">
        <v>0</v>
      </c>
      <c r="L6550" s="1374">
        <v>45582</v>
      </c>
    </row>
    <row r="6551" spans="1:12" ht="21">
      <c r="A6551" s="1372">
        <v>45535</v>
      </c>
      <c r="B6551" s="1373" t="s">
        <v>2397</v>
      </c>
      <c r="C6551" s="1373" t="s">
        <v>2471</v>
      </c>
      <c r="D6551" s="1373" t="s">
        <v>2472</v>
      </c>
      <c r="E6551" s="1373" t="s">
        <v>1034</v>
      </c>
      <c r="F6551" s="1373" t="s">
        <v>321</v>
      </c>
      <c r="G6551" s="1374">
        <v>918</v>
      </c>
      <c r="H6551" s="1374">
        <v>0</v>
      </c>
      <c r="I6551" s="1374">
        <v>12846</v>
      </c>
      <c r="J6551" s="1374">
        <v>0</v>
      </c>
      <c r="K6551" s="1374">
        <v>918</v>
      </c>
      <c r="L6551" s="1374">
        <v>12846</v>
      </c>
    </row>
    <row r="6552" spans="1:12" ht="21">
      <c r="A6552" s="1372">
        <v>45535</v>
      </c>
      <c r="B6552" s="1373" t="s">
        <v>2397</v>
      </c>
      <c r="C6552" s="1373" t="s">
        <v>2471</v>
      </c>
      <c r="D6552" s="1373" t="s">
        <v>2472</v>
      </c>
      <c r="E6552" s="1373" t="s">
        <v>1035</v>
      </c>
      <c r="F6552" s="1373" t="s">
        <v>322</v>
      </c>
      <c r="G6552" s="1375"/>
      <c r="H6552" s="1375"/>
      <c r="I6552" s="1375"/>
      <c r="J6552" s="1375"/>
      <c r="K6552" s="1375"/>
      <c r="L6552" s="1375"/>
    </row>
    <row r="6553" spans="1:12" ht="21">
      <c r="A6553" s="1372">
        <v>45535</v>
      </c>
      <c r="B6553" s="1373" t="s">
        <v>2397</v>
      </c>
      <c r="C6553" s="1373" t="s">
        <v>2471</v>
      </c>
      <c r="D6553" s="1373" t="s">
        <v>2472</v>
      </c>
      <c r="E6553" s="1373" t="s">
        <v>1036</v>
      </c>
      <c r="F6553" s="1373" t="s">
        <v>323</v>
      </c>
      <c r="G6553" s="1374">
        <v>7951.97</v>
      </c>
      <c r="H6553" s="1374">
        <v>0</v>
      </c>
      <c r="I6553" s="1374">
        <v>63615.76</v>
      </c>
      <c r="J6553" s="1374">
        <v>0</v>
      </c>
      <c r="K6553" s="1374">
        <v>7951.97</v>
      </c>
      <c r="L6553" s="1374">
        <v>63615.76</v>
      </c>
    </row>
    <row r="6554" spans="1:12" ht="21">
      <c r="A6554" s="1372">
        <v>45535</v>
      </c>
      <c r="B6554" s="1373" t="s">
        <v>2397</v>
      </c>
      <c r="C6554" s="1373" t="s">
        <v>2471</v>
      </c>
      <c r="D6554" s="1373" t="s">
        <v>2472</v>
      </c>
      <c r="E6554" s="1373" t="s">
        <v>1037</v>
      </c>
      <c r="F6554" s="1373" t="s">
        <v>324</v>
      </c>
      <c r="G6554" s="1374">
        <v>323242.55</v>
      </c>
      <c r="H6554" s="1374">
        <v>0</v>
      </c>
      <c r="I6554" s="1374">
        <v>4188263.72</v>
      </c>
      <c r="J6554" s="1374">
        <v>0</v>
      </c>
      <c r="K6554" s="1374">
        <v>323242.55</v>
      </c>
      <c r="L6554" s="1374">
        <v>4188263.72</v>
      </c>
    </row>
    <row r="6555" spans="1:12" ht="21">
      <c r="A6555" s="1372">
        <v>45535</v>
      </c>
      <c r="B6555" s="1373" t="s">
        <v>2397</v>
      </c>
      <c r="C6555" s="1373" t="s">
        <v>2471</v>
      </c>
      <c r="D6555" s="1373" t="s">
        <v>2472</v>
      </c>
      <c r="E6555" s="1373" t="s">
        <v>1038</v>
      </c>
      <c r="F6555" s="1373" t="s">
        <v>325</v>
      </c>
      <c r="G6555" s="1374">
        <v>10750</v>
      </c>
      <c r="H6555" s="1374">
        <v>0</v>
      </c>
      <c r="I6555" s="1374">
        <v>47940</v>
      </c>
      <c r="J6555" s="1374">
        <v>0</v>
      </c>
      <c r="K6555" s="1374">
        <v>10750</v>
      </c>
      <c r="L6555" s="1374">
        <v>47940</v>
      </c>
    </row>
    <row r="6556" spans="1:12" ht="21">
      <c r="A6556" s="1372">
        <v>45535</v>
      </c>
      <c r="B6556" s="1373" t="s">
        <v>2397</v>
      </c>
      <c r="C6556" s="1373" t="s">
        <v>2471</v>
      </c>
      <c r="D6556" s="1373" t="s">
        <v>2472</v>
      </c>
      <c r="E6556" s="1373" t="s">
        <v>1039</v>
      </c>
      <c r="F6556" s="1373" t="s">
        <v>326</v>
      </c>
      <c r="G6556" s="1374">
        <v>135540.64000000001</v>
      </c>
      <c r="H6556" s="1374">
        <v>0</v>
      </c>
      <c r="I6556" s="1374">
        <v>1052707.47</v>
      </c>
      <c r="J6556" s="1374">
        <v>0</v>
      </c>
      <c r="K6556" s="1374">
        <v>135540.64000000001</v>
      </c>
      <c r="L6556" s="1374">
        <v>1052707.47</v>
      </c>
    </row>
    <row r="6557" spans="1:12" ht="21">
      <c r="A6557" s="1372">
        <v>45535</v>
      </c>
      <c r="B6557" s="1373" t="s">
        <v>2397</v>
      </c>
      <c r="C6557" s="1373" t="s">
        <v>2471</v>
      </c>
      <c r="D6557" s="1373" t="s">
        <v>2472</v>
      </c>
      <c r="E6557" s="1373" t="s">
        <v>1040</v>
      </c>
      <c r="F6557" s="1373" t="s">
        <v>327</v>
      </c>
      <c r="G6557" s="1374">
        <v>215449.43</v>
      </c>
      <c r="H6557" s="1374">
        <v>0</v>
      </c>
      <c r="I6557" s="1374">
        <v>2038157.09</v>
      </c>
      <c r="J6557" s="1374">
        <v>0</v>
      </c>
      <c r="K6557" s="1374">
        <v>215449.43</v>
      </c>
      <c r="L6557" s="1374">
        <v>2038157.09</v>
      </c>
    </row>
    <row r="6558" spans="1:12" ht="21">
      <c r="A6558" s="1372">
        <v>45535</v>
      </c>
      <c r="B6558" s="1373" t="s">
        <v>2397</v>
      </c>
      <c r="C6558" s="1373" t="s">
        <v>2471</v>
      </c>
      <c r="D6558" s="1373" t="s">
        <v>2472</v>
      </c>
      <c r="E6558" s="1373" t="s">
        <v>1041</v>
      </c>
      <c r="F6558" s="1373" t="s">
        <v>328</v>
      </c>
      <c r="G6558" s="1374">
        <v>51750</v>
      </c>
      <c r="H6558" s="1374">
        <v>0</v>
      </c>
      <c r="I6558" s="1374">
        <v>584275</v>
      </c>
      <c r="J6558" s="1374">
        <v>0</v>
      </c>
      <c r="K6558" s="1374">
        <v>51750</v>
      </c>
      <c r="L6558" s="1374">
        <v>584275</v>
      </c>
    </row>
    <row r="6559" spans="1:12" ht="21">
      <c r="A6559" s="1372">
        <v>45535</v>
      </c>
      <c r="B6559" s="1373" t="s">
        <v>2397</v>
      </c>
      <c r="C6559" s="1373" t="s">
        <v>2471</v>
      </c>
      <c r="D6559" s="1373" t="s">
        <v>2472</v>
      </c>
      <c r="E6559" s="1373" t="s">
        <v>1042</v>
      </c>
      <c r="F6559" s="1373" t="s">
        <v>329</v>
      </c>
      <c r="G6559" s="1375"/>
      <c r="H6559" s="1375"/>
      <c r="I6559" s="1375"/>
      <c r="J6559" s="1375"/>
      <c r="K6559" s="1375"/>
      <c r="L6559" s="1375"/>
    </row>
    <row r="6560" spans="1:12" ht="21">
      <c r="A6560" s="1372">
        <v>45535</v>
      </c>
      <c r="B6560" s="1373" t="s">
        <v>2397</v>
      </c>
      <c r="C6560" s="1373" t="s">
        <v>2471</v>
      </c>
      <c r="D6560" s="1373" t="s">
        <v>2472</v>
      </c>
      <c r="E6560" s="1373" t="s">
        <v>1043</v>
      </c>
      <c r="F6560" s="1373" t="s">
        <v>330</v>
      </c>
      <c r="G6560" s="1374">
        <v>12455</v>
      </c>
      <c r="H6560" s="1374">
        <v>0</v>
      </c>
      <c r="I6560" s="1374">
        <v>99525</v>
      </c>
      <c r="J6560" s="1374">
        <v>0</v>
      </c>
      <c r="K6560" s="1374">
        <v>12455</v>
      </c>
      <c r="L6560" s="1374">
        <v>99525</v>
      </c>
    </row>
    <row r="6561" spans="1:12" ht="21">
      <c r="A6561" s="1372">
        <v>45535</v>
      </c>
      <c r="B6561" s="1373" t="s">
        <v>2397</v>
      </c>
      <c r="C6561" s="1373" t="s">
        <v>2471</v>
      </c>
      <c r="D6561" s="1373" t="s">
        <v>2472</v>
      </c>
      <c r="E6561" s="1373" t="s">
        <v>1044</v>
      </c>
      <c r="F6561" s="1373" t="s">
        <v>331</v>
      </c>
      <c r="G6561" s="1374">
        <v>0</v>
      </c>
      <c r="H6561" s="1374">
        <v>0</v>
      </c>
      <c r="I6561" s="1374">
        <v>16790</v>
      </c>
      <c r="J6561" s="1374">
        <v>0</v>
      </c>
      <c r="K6561" s="1374">
        <v>0</v>
      </c>
      <c r="L6561" s="1374">
        <v>16790</v>
      </c>
    </row>
    <row r="6562" spans="1:12" ht="21">
      <c r="A6562" s="1372">
        <v>45535</v>
      </c>
      <c r="B6562" s="1373" t="s">
        <v>2397</v>
      </c>
      <c r="C6562" s="1373" t="s">
        <v>2471</v>
      </c>
      <c r="D6562" s="1373" t="s">
        <v>2472</v>
      </c>
      <c r="E6562" s="1373" t="s">
        <v>1045</v>
      </c>
      <c r="F6562" s="1373" t="s">
        <v>2330</v>
      </c>
      <c r="G6562" s="1374">
        <v>39916</v>
      </c>
      <c r="H6562" s="1374">
        <v>0</v>
      </c>
      <c r="I6562" s="1374">
        <v>135326</v>
      </c>
      <c r="J6562" s="1374">
        <v>0</v>
      </c>
      <c r="K6562" s="1374">
        <v>39916</v>
      </c>
      <c r="L6562" s="1374">
        <v>135326</v>
      </c>
    </row>
    <row r="6563" spans="1:12" ht="21">
      <c r="A6563" s="1372">
        <v>45535</v>
      </c>
      <c r="B6563" s="1373" t="s">
        <v>2397</v>
      </c>
      <c r="C6563" s="1373" t="s">
        <v>2471</v>
      </c>
      <c r="D6563" s="1373" t="s">
        <v>2472</v>
      </c>
      <c r="E6563" s="1373" t="s">
        <v>1046</v>
      </c>
      <c r="F6563" s="1373" t="s">
        <v>332</v>
      </c>
      <c r="G6563" s="1375"/>
      <c r="H6563" s="1375"/>
      <c r="I6563" s="1375"/>
      <c r="J6563" s="1375"/>
      <c r="K6563" s="1375"/>
      <c r="L6563" s="1375"/>
    </row>
    <row r="6564" spans="1:12" ht="21">
      <c r="A6564" s="1372">
        <v>45535</v>
      </c>
      <c r="B6564" s="1373" t="s">
        <v>2397</v>
      </c>
      <c r="C6564" s="1373" t="s">
        <v>2471</v>
      </c>
      <c r="D6564" s="1373" t="s">
        <v>2472</v>
      </c>
      <c r="E6564" s="1373" t="s">
        <v>1047</v>
      </c>
      <c r="F6564" s="1373" t="s">
        <v>333</v>
      </c>
      <c r="G6564" s="1375"/>
      <c r="H6564" s="1375"/>
      <c r="I6564" s="1375"/>
      <c r="J6564" s="1375"/>
      <c r="K6564" s="1375"/>
      <c r="L6564" s="1375"/>
    </row>
    <row r="6565" spans="1:12" ht="21">
      <c r="A6565" s="1372">
        <v>45535</v>
      </c>
      <c r="B6565" s="1373" t="s">
        <v>2397</v>
      </c>
      <c r="C6565" s="1373" t="s">
        <v>2471</v>
      </c>
      <c r="D6565" s="1373" t="s">
        <v>2472</v>
      </c>
      <c r="E6565" s="1373" t="s">
        <v>1048</v>
      </c>
      <c r="F6565" s="1373" t="s">
        <v>419</v>
      </c>
      <c r="G6565" s="1375"/>
      <c r="H6565" s="1375"/>
      <c r="I6565" s="1375"/>
      <c r="J6565" s="1375"/>
      <c r="K6565" s="1375"/>
      <c r="L6565" s="1375"/>
    </row>
    <row r="6566" spans="1:12" ht="21">
      <c r="A6566" s="1372">
        <v>45535</v>
      </c>
      <c r="B6566" s="1373" t="s">
        <v>2397</v>
      </c>
      <c r="C6566" s="1373" t="s">
        <v>2471</v>
      </c>
      <c r="D6566" s="1373" t="s">
        <v>2472</v>
      </c>
      <c r="E6566" s="1373" t="s">
        <v>1049</v>
      </c>
      <c r="F6566" s="1373" t="s">
        <v>420</v>
      </c>
      <c r="G6566" s="1375"/>
      <c r="H6566" s="1375"/>
      <c r="I6566" s="1375"/>
      <c r="J6566" s="1375"/>
      <c r="K6566" s="1375"/>
      <c r="L6566" s="1375"/>
    </row>
    <row r="6567" spans="1:12" ht="21">
      <c r="A6567" s="1372">
        <v>45535</v>
      </c>
      <c r="B6567" s="1373" t="s">
        <v>2397</v>
      </c>
      <c r="C6567" s="1373" t="s">
        <v>2471</v>
      </c>
      <c r="D6567" s="1373" t="s">
        <v>2472</v>
      </c>
      <c r="E6567" s="1373" t="s">
        <v>1050</v>
      </c>
      <c r="F6567" s="1373" t="s">
        <v>334</v>
      </c>
      <c r="G6567" s="1375"/>
      <c r="H6567" s="1375"/>
      <c r="I6567" s="1375"/>
      <c r="J6567" s="1375"/>
      <c r="K6567" s="1375"/>
      <c r="L6567" s="1375"/>
    </row>
    <row r="6568" spans="1:12" ht="21">
      <c r="A6568" s="1372">
        <v>45535</v>
      </c>
      <c r="B6568" s="1373" t="s">
        <v>2397</v>
      </c>
      <c r="C6568" s="1373" t="s">
        <v>2471</v>
      </c>
      <c r="D6568" s="1373" t="s">
        <v>2472</v>
      </c>
      <c r="E6568" s="1373" t="s">
        <v>1051</v>
      </c>
      <c r="F6568" s="1373" t="s">
        <v>335</v>
      </c>
      <c r="G6568" s="1375"/>
      <c r="H6568" s="1375"/>
      <c r="I6568" s="1375"/>
      <c r="J6568" s="1375"/>
      <c r="K6568" s="1375"/>
      <c r="L6568" s="1375"/>
    </row>
    <row r="6569" spans="1:12" ht="21">
      <c r="A6569" s="1372">
        <v>45535</v>
      </c>
      <c r="B6569" s="1373" t="s">
        <v>2397</v>
      </c>
      <c r="C6569" s="1373" t="s">
        <v>2471</v>
      </c>
      <c r="D6569" s="1373" t="s">
        <v>2472</v>
      </c>
      <c r="E6569" s="1373" t="s">
        <v>1052</v>
      </c>
      <c r="F6569" s="1373" t="s">
        <v>336</v>
      </c>
      <c r="G6569" s="1375"/>
      <c r="H6569" s="1375"/>
      <c r="I6569" s="1375"/>
      <c r="J6569" s="1375"/>
      <c r="K6569" s="1375"/>
      <c r="L6569" s="1375"/>
    </row>
    <row r="6570" spans="1:12" ht="21">
      <c r="A6570" s="1372">
        <v>45535</v>
      </c>
      <c r="B6570" s="1373" t="s">
        <v>2397</v>
      </c>
      <c r="C6570" s="1373" t="s">
        <v>2471</v>
      </c>
      <c r="D6570" s="1373" t="s">
        <v>2472</v>
      </c>
      <c r="E6570" s="1373" t="s">
        <v>1053</v>
      </c>
      <c r="F6570" s="1373" t="s">
        <v>337</v>
      </c>
      <c r="G6570" s="1375"/>
      <c r="H6570" s="1375"/>
      <c r="I6570" s="1375"/>
      <c r="J6570" s="1375"/>
      <c r="K6570" s="1375"/>
      <c r="L6570" s="1375"/>
    </row>
    <row r="6571" spans="1:12" ht="21">
      <c r="A6571" s="1372">
        <v>45535</v>
      </c>
      <c r="B6571" s="1373" t="s">
        <v>2397</v>
      </c>
      <c r="C6571" s="1373" t="s">
        <v>2471</v>
      </c>
      <c r="D6571" s="1373" t="s">
        <v>2472</v>
      </c>
      <c r="E6571" s="1373" t="s">
        <v>1054</v>
      </c>
      <c r="F6571" s="1373" t="s">
        <v>458</v>
      </c>
      <c r="G6571" s="1375"/>
      <c r="H6571" s="1375"/>
      <c r="I6571" s="1375"/>
      <c r="J6571" s="1375"/>
      <c r="K6571" s="1375"/>
      <c r="L6571" s="1375"/>
    </row>
    <row r="6572" spans="1:12" ht="21">
      <c r="A6572" s="1372">
        <v>45535</v>
      </c>
      <c r="B6572" s="1373" t="s">
        <v>2397</v>
      </c>
      <c r="C6572" s="1373" t="s">
        <v>2471</v>
      </c>
      <c r="D6572" s="1373" t="s">
        <v>2472</v>
      </c>
      <c r="E6572" s="1373" t="s">
        <v>1055</v>
      </c>
      <c r="F6572" s="1373" t="s">
        <v>1687</v>
      </c>
      <c r="G6572" s="1374">
        <v>0</v>
      </c>
      <c r="H6572" s="1374">
        <v>0</v>
      </c>
      <c r="I6572" s="1374">
        <v>3576</v>
      </c>
      <c r="J6572" s="1374">
        <v>0</v>
      </c>
      <c r="K6572" s="1374">
        <v>0</v>
      </c>
      <c r="L6572" s="1374">
        <v>3576</v>
      </c>
    </row>
    <row r="6573" spans="1:12" ht="21">
      <c r="A6573" s="1372">
        <v>45535</v>
      </c>
      <c r="B6573" s="1373" t="s">
        <v>2397</v>
      </c>
      <c r="C6573" s="1373" t="s">
        <v>2471</v>
      </c>
      <c r="D6573" s="1373" t="s">
        <v>2472</v>
      </c>
      <c r="E6573" s="1373" t="s">
        <v>1056</v>
      </c>
      <c r="F6573" s="1373" t="s">
        <v>338</v>
      </c>
      <c r="G6573" s="1375"/>
      <c r="H6573" s="1375"/>
      <c r="I6573" s="1375"/>
      <c r="J6573" s="1375"/>
      <c r="K6573" s="1375"/>
      <c r="L6573" s="1375"/>
    </row>
    <row r="6574" spans="1:12" ht="21">
      <c r="A6574" s="1372">
        <v>45535</v>
      </c>
      <c r="B6574" s="1373" t="s">
        <v>2397</v>
      </c>
      <c r="C6574" s="1373" t="s">
        <v>2471</v>
      </c>
      <c r="D6574" s="1373" t="s">
        <v>2472</v>
      </c>
      <c r="E6574" s="1373" t="s">
        <v>1057</v>
      </c>
      <c r="F6574" s="1373" t="s">
        <v>1688</v>
      </c>
      <c r="G6574" s="1374">
        <v>65450</v>
      </c>
      <c r="H6574" s="1374">
        <v>33500</v>
      </c>
      <c r="I6574" s="1374">
        <v>577945</v>
      </c>
      <c r="J6574" s="1374">
        <v>0</v>
      </c>
      <c r="K6574" s="1374">
        <v>31950</v>
      </c>
      <c r="L6574" s="1374">
        <v>577945</v>
      </c>
    </row>
    <row r="6575" spans="1:12" ht="21">
      <c r="A6575" s="1372">
        <v>45535</v>
      </c>
      <c r="B6575" s="1373" t="s">
        <v>2397</v>
      </c>
      <c r="C6575" s="1373" t="s">
        <v>2471</v>
      </c>
      <c r="D6575" s="1373" t="s">
        <v>2472</v>
      </c>
      <c r="E6575" s="1373" t="s">
        <v>1058</v>
      </c>
      <c r="F6575" s="1373" t="s">
        <v>459</v>
      </c>
      <c r="G6575" s="1374">
        <v>20265</v>
      </c>
      <c r="H6575" s="1374">
        <v>0</v>
      </c>
      <c r="I6575" s="1374">
        <v>1459553.75</v>
      </c>
      <c r="J6575" s="1374">
        <v>0</v>
      </c>
      <c r="K6575" s="1374">
        <v>20265</v>
      </c>
      <c r="L6575" s="1374">
        <v>1459553.75</v>
      </c>
    </row>
    <row r="6576" spans="1:12" ht="21">
      <c r="A6576" s="1372">
        <v>45535</v>
      </c>
      <c r="B6576" s="1373" t="s">
        <v>2397</v>
      </c>
      <c r="C6576" s="1373" t="s">
        <v>2471</v>
      </c>
      <c r="D6576" s="1373" t="s">
        <v>2472</v>
      </c>
      <c r="E6576" s="1373" t="s">
        <v>1059</v>
      </c>
      <c r="F6576" s="1373" t="s">
        <v>1689</v>
      </c>
      <c r="G6576" s="1374">
        <v>18364.5</v>
      </c>
      <c r="H6576" s="1374">
        <v>0</v>
      </c>
      <c r="I6576" s="1374">
        <v>72474.5</v>
      </c>
      <c r="J6576" s="1374">
        <v>0</v>
      </c>
      <c r="K6576" s="1374">
        <v>18364.5</v>
      </c>
      <c r="L6576" s="1374">
        <v>72474.5</v>
      </c>
    </row>
    <row r="6577" spans="1:12" ht="21">
      <c r="A6577" s="1372">
        <v>45535</v>
      </c>
      <c r="B6577" s="1373" t="s">
        <v>2397</v>
      </c>
      <c r="C6577" s="1373" t="s">
        <v>2471</v>
      </c>
      <c r="D6577" s="1373" t="s">
        <v>2472</v>
      </c>
      <c r="E6577" s="1373" t="s">
        <v>1500</v>
      </c>
      <c r="F6577" s="1373" t="s">
        <v>1858</v>
      </c>
      <c r="G6577" s="1375"/>
      <c r="H6577" s="1375"/>
      <c r="I6577" s="1375"/>
      <c r="J6577" s="1375"/>
      <c r="K6577" s="1375"/>
      <c r="L6577" s="1375"/>
    </row>
    <row r="6578" spans="1:12" ht="21">
      <c r="A6578" s="1372">
        <v>45535</v>
      </c>
      <c r="B6578" s="1373" t="s">
        <v>2397</v>
      </c>
      <c r="C6578" s="1373" t="s">
        <v>2471</v>
      </c>
      <c r="D6578" s="1373" t="s">
        <v>2472</v>
      </c>
      <c r="E6578" s="1373" t="s">
        <v>1859</v>
      </c>
      <c r="F6578" s="1373" t="s">
        <v>1860</v>
      </c>
      <c r="G6578" s="1374">
        <v>22006.880000000001</v>
      </c>
      <c r="H6578" s="1374">
        <v>0</v>
      </c>
      <c r="I6578" s="1374">
        <v>59785.47</v>
      </c>
      <c r="J6578" s="1374">
        <v>0</v>
      </c>
      <c r="K6578" s="1374">
        <v>22006.880000000001</v>
      </c>
      <c r="L6578" s="1374">
        <v>59785.47</v>
      </c>
    </row>
    <row r="6579" spans="1:12" ht="21">
      <c r="A6579" s="1372">
        <v>45535</v>
      </c>
      <c r="B6579" s="1373" t="s">
        <v>2397</v>
      </c>
      <c r="C6579" s="1373" t="s">
        <v>2471</v>
      </c>
      <c r="D6579" s="1373" t="s">
        <v>2472</v>
      </c>
      <c r="E6579" s="1373" t="s">
        <v>1060</v>
      </c>
      <c r="F6579" s="1373" t="s">
        <v>1690</v>
      </c>
      <c r="G6579" s="1375"/>
      <c r="H6579" s="1375"/>
      <c r="I6579" s="1375"/>
      <c r="J6579" s="1375"/>
      <c r="K6579" s="1375"/>
      <c r="L6579" s="1375"/>
    </row>
    <row r="6580" spans="1:12" ht="21">
      <c r="A6580" s="1372">
        <v>45535</v>
      </c>
      <c r="B6580" s="1373" t="s">
        <v>2397</v>
      </c>
      <c r="C6580" s="1373" t="s">
        <v>2471</v>
      </c>
      <c r="D6580" s="1373" t="s">
        <v>2472</v>
      </c>
      <c r="E6580" s="1373" t="s">
        <v>1061</v>
      </c>
      <c r="F6580" s="1373" t="s">
        <v>1691</v>
      </c>
      <c r="G6580" s="1375"/>
      <c r="H6580" s="1375"/>
      <c r="I6580" s="1375"/>
      <c r="J6580" s="1375"/>
      <c r="K6580" s="1375"/>
      <c r="L6580" s="1375"/>
    </row>
    <row r="6581" spans="1:12" ht="21">
      <c r="A6581" s="1372">
        <v>45535</v>
      </c>
      <c r="B6581" s="1373" t="s">
        <v>2397</v>
      </c>
      <c r="C6581" s="1373" t="s">
        <v>2471</v>
      </c>
      <c r="D6581" s="1373" t="s">
        <v>2472</v>
      </c>
      <c r="E6581" s="1373" t="s">
        <v>1062</v>
      </c>
      <c r="F6581" s="1373" t="s">
        <v>339</v>
      </c>
      <c r="G6581" s="1374">
        <v>0</v>
      </c>
      <c r="H6581" s="1374">
        <v>0</v>
      </c>
      <c r="I6581" s="1374">
        <v>9937.5</v>
      </c>
      <c r="J6581" s="1374">
        <v>0</v>
      </c>
      <c r="K6581" s="1374">
        <v>0</v>
      </c>
      <c r="L6581" s="1374">
        <v>9937.5</v>
      </c>
    </row>
    <row r="6582" spans="1:12" ht="21">
      <c r="A6582" s="1372">
        <v>45535</v>
      </c>
      <c r="B6582" s="1373" t="s">
        <v>2397</v>
      </c>
      <c r="C6582" s="1373" t="s">
        <v>2471</v>
      </c>
      <c r="D6582" s="1373" t="s">
        <v>2472</v>
      </c>
      <c r="E6582" s="1373" t="s">
        <v>1983</v>
      </c>
      <c r="F6582" s="1373" t="s">
        <v>1984</v>
      </c>
      <c r="G6582" s="1374">
        <v>20000</v>
      </c>
      <c r="H6582" s="1374">
        <v>0</v>
      </c>
      <c r="I6582" s="1374">
        <v>220000</v>
      </c>
      <c r="J6582" s="1374">
        <v>0</v>
      </c>
      <c r="K6582" s="1374">
        <v>20000</v>
      </c>
      <c r="L6582" s="1374">
        <v>220000</v>
      </c>
    </row>
    <row r="6583" spans="1:12" ht="21">
      <c r="A6583" s="1372">
        <v>45535</v>
      </c>
      <c r="B6583" s="1373" t="s">
        <v>2397</v>
      </c>
      <c r="C6583" s="1373" t="s">
        <v>2471</v>
      </c>
      <c r="D6583" s="1373" t="s">
        <v>2472</v>
      </c>
      <c r="E6583" s="1373" t="s">
        <v>1985</v>
      </c>
      <c r="F6583" s="1373" t="s">
        <v>1324</v>
      </c>
      <c r="G6583" s="1374">
        <v>0</v>
      </c>
      <c r="H6583" s="1374">
        <v>0</v>
      </c>
      <c r="I6583" s="1374">
        <v>50000</v>
      </c>
      <c r="J6583" s="1374">
        <v>0</v>
      </c>
      <c r="K6583" s="1374">
        <v>0</v>
      </c>
      <c r="L6583" s="1374">
        <v>50000</v>
      </c>
    </row>
    <row r="6584" spans="1:12" ht="21">
      <c r="A6584" s="1372">
        <v>45535</v>
      </c>
      <c r="B6584" s="1373" t="s">
        <v>2397</v>
      </c>
      <c r="C6584" s="1373" t="s">
        <v>2471</v>
      </c>
      <c r="D6584" s="1373" t="s">
        <v>2472</v>
      </c>
      <c r="E6584" s="1373" t="s">
        <v>1986</v>
      </c>
      <c r="F6584" s="1373" t="s">
        <v>1987</v>
      </c>
      <c r="G6584" s="1374">
        <v>15000</v>
      </c>
      <c r="H6584" s="1374">
        <v>0</v>
      </c>
      <c r="I6584" s="1374">
        <v>175000</v>
      </c>
      <c r="J6584" s="1374">
        <v>0</v>
      </c>
      <c r="K6584" s="1374">
        <v>15000</v>
      </c>
      <c r="L6584" s="1374">
        <v>175000</v>
      </c>
    </row>
    <row r="6585" spans="1:12" ht="21">
      <c r="A6585" s="1372">
        <v>45535</v>
      </c>
      <c r="B6585" s="1373" t="s">
        <v>2397</v>
      </c>
      <c r="C6585" s="1373" t="s">
        <v>2471</v>
      </c>
      <c r="D6585" s="1373" t="s">
        <v>2472</v>
      </c>
      <c r="E6585" s="1373" t="s">
        <v>1988</v>
      </c>
      <c r="F6585" s="1373" t="s">
        <v>1692</v>
      </c>
      <c r="G6585" s="1374">
        <v>800000</v>
      </c>
      <c r="H6585" s="1374">
        <v>194793.37</v>
      </c>
      <c r="I6585" s="1374">
        <v>6612775.4900000002</v>
      </c>
      <c r="J6585" s="1374">
        <v>0</v>
      </c>
      <c r="K6585" s="1374">
        <v>605206.63</v>
      </c>
      <c r="L6585" s="1374">
        <v>6612775.4900000002</v>
      </c>
    </row>
    <row r="6586" spans="1:12" ht="21">
      <c r="A6586" s="1372">
        <v>45535</v>
      </c>
      <c r="B6586" s="1373" t="s">
        <v>2397</v>
      </c>
      <c r="C6586" s="1373" t="s">
        <v>2471</v>
      </c>
      <c r="D6586" s="1373" t="s">
        <v>2472</v>
      </c>
      <c r="E6586" s="1373" t="s">
        <v>1989</v>
      </c>
      <c r="F6586" s="1373" t="s">
        <v>1693</v>
      </c>
      <c r="G6586" s="1374">
        <v>100000</v>
      </c>
      <c r="H6586" s="1374">
        <v>72005</v>
      </c>
      <c r="I6586" s="1374">
        <v>297646.25</v>
      </c>
      <c r="J6586" s="1374">
        <v>0</v>
      </c>
      <c r="K6586" s="1374">
        <v>27995</v>
      </c>
      <c r="L6586" s="1374">
        <v>297646.25</v>
      </c>
    </row>
    <row r="6587" spans="1:12" ht="21">
      <c r="A6587" s="1372">
        <v>45535</v>
      </c>
      <c r="B6587" s="1373" t="s">
        <v>2397</v>
      </c>
      <c r="C6587" s="1373" t="s">
        <v>2471</v>
      </c>
      <c r="D6587" s="1373" t="s">
        <v>2472</v>
      </c>
      <c r="E6587" s="1373" t="s">
        <v>1990</v>
      </c>
      <c r="F6587" s="1373" t="s">
        <v>1694</v>
      </c>
      <c r="G6587" s="1375"/>
      <c r="H6587" s="1375"/>
      <c r="I6587" s="1375"/>
      <c r="J6587" s="1375"/>
      <c r="K6587" s="1375"/>
      <c r="L6587" s="1375"/>
    </row>
    <row r="6588" spans="1:12" ht="21">
      <c r="A6588" s="1372">
        <v>45535</v>
      </c>
      <c r="B6588" s="1373" t="s">
        <v>2397</v>
      </c>
      <c r="C6588" s="1373" t="s">
        <v>2471</v>
      </c>
      <c r="D6588" s="1373" t="s">
        <v>2472</v>
      </c>
      <c r="E6588" s="1373" t="s">
        <v>1991</v>
      </c>
      <c r="F6588" s="1373" t="s">
        <v>1695</v>
      </c>
      <c r="G6588" s="1374">
        <v>0</v>
      </c>
      <c r="H6588" s="1374">
        <v>0</v>
      </c>
      <c r="I6588" s="1374">
        <v>1200</v>
      </c>
      <c r="J6588" s="1374">
        <v>0</v>
      </c>
      <c r="K6588" s="1374">
        <v>0</v>
      </c>
      <c r="L6588" s="1374">
        <v>1200</v>
      </c>
    </row>
    <row r="6589" spans="1:12" ht="21">
      <c r="A6589" s="1372">
        <v>45535</v>
      </c>
      <c r="B6589" s="1373" t="s">
        <v>2397</v>
      </c>
      <c r="C6589" s="1373" t="s">
        <v>2471</v>
      </c>
      <c r="D6589" s="1373" t="s">
        <v>2472</v>
      </c>
      <c r="E6589" s="1373" t="s">
        <v>1992</v>
      </c>
      <c r="F6589" s="1373" t="s">
        <v>1698</v>
      </c>
      <c r="G6589" s="1375"/>
      <c r="H6589" s="1375"/>
      <c r="I6589" s="1375"/>
      <c r="J6589" s="1375"/>
      <c r="K6589" s="1375"/>
      <c r="L6589" s="1375"/>
    </row>
    <row r="6590" spans="1:12" ht="21">
      <c r="A6590" s="1372">
        <v>45535</v>
      </c>
      <c r="B6590" s="1373" t="s">
        <v>2397</v>
      </c>
      <c r="C6590" s="1373" t="s">
        <v>2471</v>
      </c>
      <c r="D6590" s="1373" t="s">
        <v>2472</v>
      </c>
      <c r="E6590" s="1373" t="s">
        <v>1993</v>
      </c>
      <c r="F6590" s="1373" t="s">
        <v>1696</v>
      </c>
      <c r="G6590" s="1375"/>
      <c r="H6590" s="1375"/>
      <c r="I6590" s="1375"/>
      <c r="J6590" s="1375"/>
      <c r="K6590" s="1375"/>
      <c r="L6590" s="1375"/>
    </row>
    <row r="6591" spans="1:12" ht="21">
      <c r="A6591" s="1372">
        <v>45535</v>
      </c>
      <c r="B6591" s="1373" t="s">
        <v>2397</v>
      </c>
      <c r="C6591" s="1373" t="s">
        <v>2471</v>
      </c>
      <c r="D6591" s="1373" t="s">
        <v>2472</v>
      </c>
      <c r="E6591" s="1373" t="s">
        <v>1994</v>
      </c>
      <c r="F6591" s="1373" t="s">
        <v>1697</v>
      </c>
      <c r="G6591" s="1375"/>
      <c r="H6591" s="1375"/>
      <c r="I6591" s="1375"/>
      <c r="J6591" s="1375"/>
      <c r="K6591" s="1375"/>
      <c r="L6591" s="1375"/>
    </row>
    <row r="6592" spans="1:12" ht="21">
      <c r="A6592" s="1372">
        <v>45535</v>
      </c>
      <c r="B6592" s="1373" t="s">
        <v>2397</v>
      </c>
      <c r="C6592" s="1373" t="s">
        <v>2471</v>
      </c>
      <c r="D6592" s="1373" t="s">
        <v>2472</v>
      </c>
      <c r="E6592" s="1373" t="s">
        <v>1995</v>
      </c>
      <c r="F6592" s="1373" t="s">
        <v>1850</v>
      </c>
      <c r="G6592" s="1374">
        <v>1600</v>
      </c>
      <c r="H6592" s="1374">
        <v>0</v>
      </c>
      <c r="I6592" s="1374">
        <v>1078200</v>
      </c>
      <c r="J6592" s="1374">
        <v>0</v>
      </c>
      <c r="K6592" s="1374">
        <v>1600</v>
      </c>
      <c r="L6592" s="1374">
        <v>1078200</v>
      </c>
    </row>
    <row r="6593" spans="1:12" ht="21">
      <c r="A6593" s="1372">
        <v>45535</v>
      </c>
      <c r="B6593" s="1373" t="s">
        <v>2397</v>
      </c>
      <c r="C6593" s="1373" t="s">
        <v>2471</v>
      </c>
      <c r="D6593" s="1373" t="s">
        <v>2472</v>
      </c>
      <c r="E6593" s="1373" t="s">
        <v>1996</v>
      </c>
      <c r="F6593" s="1373" t="s">
        <v>1907</v>
      </c>
      <c r="G6593" s="1375"/>
      <c r="H6593" s="1375"/>
      <c r="I6593" s="1375"/>
      <c r="J6593" s="1375"/>
      <c r="K6593" s="1375"/>
      <c r="L6593" s="1375"/>
    </row>
    <row r="6594" spans="1:12" ht="21">
      <c r="A6594" s="1372">
        <v>45535</v>
      </c>
      <c r="B6594" s="1373" t="s">
        <v>2397</v>
      </c>
      <c r="C6594" s="1373" t="s">
        <v>2471</v>
      </c>
      <c r="D6594" s="1373" t="s">
        <v>2472</v>
      </c>
      <c r="E6594" s="1373" t="s">
        <v>1997</v>
      </c>
      <c r="F6594" s="1373" t="s">
        <v>1401</v>
      </c>
      <c r="G6594" s="1374">
        <v>400000</v>
      </c>
      <c r="H6594" s="1374">
        <v>10300</v>
      </c>
      <c r="I6594" s="1374">
        <v>3197631</v>
      </c>
      <c r="J6594" s="1374">
        <v>0</v>
      </c>
      <c r="K6594" s="1374">
        <v>389700</v>
      </c>
      <c r="L6594" s="1374">
        <v>3197631</v>
      </c>
    </row>
    <row r="6595" spans="1:12" ht="21">
      <c r="A6595" s="1372">
        <v>45535</v>
      </c>
      <c r="B6595" s="1373" t="s">
        <v>2397</v>
      </c>
      <c r="C6595" s="1373" t="s">
        <v>2471</v>
      </c>
      <c r="D6595" s="1373" t="s">
        <v>2472</v>
      </c>
      <c r="E6595" s="1373" t="s">
        <v>1998</v>
      </c>
      <c r="F6595" s="1373" t="s">
        <v>2331</v>
      </c>
      <c r="G6595" s="1375"/>
      <c r="H6595" s="1375"/>
      <c r="I6595" s="1375"/>
      <c r="J6595" s="1375"/>
      <c r="K6595" s="1375"/>
      <c r="L6595" s="1375"/>
    </row>
    <row r="6596" spans="1:12" ht="21">
      <c r="A6596" s="1372">
        <v>45535</v>
      </c>
      <c r="B6596" s="1373" t="s">
        <v>2397</v>
      </c>
      <c r="C6596" s="1373" t="s">
        <v>2471</v>
      </c>
      <c r="D6596" s="1373" t="s">
        <v>2472</v>
      </c>
      <c r="E6596" s="1373" t="s">
        <v>1999</v>
      </c>
      <c r="F6596" s="1373" t="s">
        <v>1395</v>
      </c>
      <c r="G6596" s="1375"/>
      <c r="H6596" s="1375"/>
      <c r="I6596" s="1375"/>
      <c r="J6596" s="1375"/>
      <c r="K6596" s="1375"/>
      <c r="L6596" s="1375"/>
    </row>
    <row r="6597" spans="1:12" ht="21">
      <c r="A6597" s="1372">
        <v>45535</v>
      </c>
      <c r="B6597" s="1373" t="s">
        <v>2397</v>
      </c>
      <c r="C6597" s="1373" t="s">
        <v>2471</v>
      </c>
      <c r="D6597" s="1373" t="s">
        <v>2472</v>
      </c>
      <c r="E6597" s="1373" t="s">
        <v>2000</v>
      </c>
      <c r="F6597" s="1373" t="s">
        <v>1396</v>
      </c>
      <c r="G6597" s="1375"/>
      <c r="H6597" s="1375"/>
      <c r="I6597" s="1375"/>
      <c r="J6597" s="1375"/>
      <c r="K6597" s="1375"/>
      <c r="L6597" s="1375"/>
    </row>
    <row r="6598" spans="1:12" ht="21">
      <c r="A6598" s="1372">
        <v>45535</v>
      </c>
      <c r="B6598" s="1373" t="s">
        <v>2397</v>
      </c>
      <c r="C6598" s="1373" t="s">
        <v>2471</v>
      </c>
      <c r="D6598" s="1373" t="s">
        <v>2472</v>
      </c>
      <c r="E6598" s="1373" t="s">
        <v>2001</v>
      </c>
      <c r="F6598" s="1373" t="s">
        <v>1399</v>
      </c>
      <c r="G6598" s="1375"/>
      <c r="H6598" s="1375"/>
      <c r="I6598" s="1375"/>
      <c r="J6598" s="1375"/>
      <c r="K6598" s="1375"/>
      <c r="L6598" s="1375"/>
    </row>
    <row r="6599" spans="1:12" ht="21">
      <c r="A6599" s="1372">
        <v>45535</v>
      </c>
      <c r="B6599" s="1373" t="s">
        <v>2397</v>
      </c>
      <c r="C6599" s="1373" t="s">
        <v>2471</v>
      </c>
      <c r="D6599" s="1373" t="s">
        <v>2472</v>
      </c>
      <c r="E6599" s="1373" t="s">
        <v>2002</v>
      </c>
      <c r="F6599" s="1373" t="s">
        <v>1400</v>
      </c>
      <c r="G6599" s="1374">
        <v>25000</v>
      </c>
      <c r="H6599" s="1374">
        <v>2900</v>
      </c>
      <c r="I6599" s="1374">
        <v>146923</v>
      </c>
      <c r="J6599" s="1374">
        <v>0</v>
      </c>
      <c r="K6599" s="1374">
        <v>22100</v>
      </c>
      <c r="L6599" s="1374">
        <v>146923</v>
      </c>
    </row>
    <row r="6600" spans="1:12" ht="21">
      <c r="A6600" s="1372">
        <v>45535</v>
      </c>
      <c r="B6600" s="1373" t="s">
        <v>2397</v>
      </c>
      <c r="C6600" s="1373" t="s">
        <v>2471</v>
      </c>
      <c r="D6600" s="1373" t="s">
        <v>2472</v>
      </c>
      <c r="E6600" s="1373" t="s">
        <v>2003</v>
      </c>
      <c r="F6600" s="1373" t="s">
        <v>2332</v>
      </c>
      <c r="G6600" s="1375"/>
      <c r="H6600" s="1375"/>
      <c r="I6600" s="1375"/>
      <c r="J6600" s="1375"/>
      <c r="K6600" s="1375"/>
      <c r="L6600" s="1375"/>
    </row>
    <row r="6601" spans="1:12" ht="21">
      <c r="A6601" s="1372">
        <v>45535</v>
      </c>
      <c r="B6601" s="1373" t="s">
        <v>2397</v>
      </c>
      <c r="C6601" s="1373" t="s">
        <v>2471</v>
      </c>
      <c r="D6601" s="1373" t="s">
        <v>2472</v>
      </c>
      <c r="E6601" s="1373" t="s">
        <v>2005</v>
      </c>
      <c r="F6601" s="1373" t="s">
        <v>2333</v>
      </c>
      <c r="G6601" s="1374">
        <v>0</v>
      </c>
      <c r="H6601" s="1374">
        <v>0</v>
      </c>
      <c r="I6601" s="1374">
        <v>700</v>
      </c>
      <c r="J6601" s="1374">
        <v>0</v>
      </c>
      <c r="K6601" s="1374">
        <v>0</v>
      </c>
      <c r="L6601" s="1374">
        <v>700</v>
      </c>
    </row>
    <row r="6602" spans="1:12" ht="21">
      <c r="A6602" s="1372">
        <v>45535</v>
      </c>
      <c r="B6602" s="1373" t="s">
        <v>2397</v>
      </c>
      <c r="C6602" s="1373" t="s">
        <v>2471</v>
      </c>
      <c r="D6602" s="1373" t="s">
        <v>2472</v>
      </c>
      <c r="E6602" s="1373" t="s">
        <v>1064</v>
      </c>
      <c r="F6602" s="1373" t="s">
        <v>2334</v>
      </c>
      <c r="G6602" s="1374">
        <v>1366.67</v>
      </c>
      <c r="H6602" s="1374">
        <v>0</v>
      </c>
      <c r="I6602" s="1374">
        <v>136333.34</v>
      </c>
      <c r="J6602" s="1374">
        <v>0</v>
      </c>
      <c r="K6602" s="1374">
        <v>1366.67</v>
      </c>
      <c r="L6602" s="1374">
        <v>136333.34</v>
      </c>
    </row>
    <row r="6603" spans="1:12" ht="21">
      <c r="A6603" s="1372">
        <v>45535</v>
      </c>
      <c r="B6603" s="1373" t="s">
        <v>2397</v>
      </c>
      <c r="C6603" s="1373" t="s">
        <v>2471</v>
      </c>
      <c r="D6603" s="1373" t="s">
        <v>2472</v>
      </c>
      <c r="E6603" s="1373" t="s">
        <v>1065</v>
      </c>
      <c r="F6603" s="1373" t="s">
        <v>1699</v>
      </c>
      <c r="G6603" s="1374">
        <v>16733.7</v>
      </c>
      <c r="H6603" s="1374">
        <v>0</v>
      </c>
      <c r="I6603" s="1374">
        <v>320931.59999999998</v>
      </c>
      <c r="J6603" s="1374">
        <v>0</v>
      </c>
      <c r="K6603" s="1374">
        <v>16733.7</v>
      </c>
      <c r="L6603" s="1374">
        <v>320931.59999999998</v>
      </c>
    </row>
    <row r="6604" spans="1:12" ht="21">
      <c r="A6604" s="1372">
        <v>45535</v>
      </c>
      <c r="B6604" s="1373" t="s">
        <v>2397</v>
      </c>
      <c r="C6604" s="1373" t="s">
        <v>2471</v>
      </c>
      <c r="D6604" s="1373" t="s">
        <v>2472</v>
      </c>
      <c r="E6604" s="1373" t="s">
        <v>1066</v>
      </c>
      <c r="F6604" s="1373" t="s">
        <v>1700</v>
      </c>
      <c r="G6604" s="1375"/>
      <c r="H6604" s="1375"/>
      <c r="I6604" s="1375"/>
      <c r="J6604" s="1375"/>
      <c r="K6604" s="1375"/>
      <c r="L6604" s="1375"/>
    </row>
    <row r="6605" spans="1:12" ht="21">
      <c r="A6605" s="1372">
        <v>45535</v>
      </c>
      <c r="B6605" s="1373" t="s">
        <v>2397</v>
      </c>
      <c r="C6605" s="1373" t="s">
        <v>2471</v>
      </c>
      <c r="D6605" s="1373" t="s">
        <v>2472</v>
      </c>
      <c r="E6605" s="1373" t="s">
        <v>1067</v>
      </c>
      <c r="F6605" s="1373" t="s">
        <v>1701</v>
      </c>
      <c r="G6605" s="1374">
        <v>12777.78</v>
      </c>
      <c r="H6605" s="1374">
        <v>0</v>
      </c>
      <c r="I6605" s="1374">
        <v>25555.56</v>
      </c>
      <c r="J6605" s="1374">
        <v>0</v>
      </c>
      <c r="K6605" s="1374">
        <v>12777.78</v>
      </c>
      <c r="L6605" s="1374">
        <v>25555.56</v>
      </c>
    </row>
    <row r="6606" spans="1:12" ht="21">
      <c r="A6606" s="1372">
        <v>45535</v>
      </c>
      <c r="B6606" s="1373" t="s">
        <v>2397</v>
      </c>
      <c r="C6606" s="1373" t="s">
        <v>2471</v>
      </c>
      <c r="D6606" s="1373" t="s">
        <v>2472</v>
      </c>
      <c r="E6606" s="1373" t="s">
        <v>1068</v>
      </c>
      <c r="F6606" s="1373" t="s">
        <v>2335</v>
      </c>
      <c r="G6606" s="1374">
        <v>0</v>
      </c>
      <c r="H6606" s="1374">
        <v>0</v>
      </c>
      <c r="I6606" s="1374">
        <v>61333.36</v>
      </c>
      <c r="J6606" s="1374">
        <v>0</v>
      </c>
      <c r="K6606" s="1374">
        <v>0</v>
      </c>
      <c r="L6606" s="1374">
        <v>61333.36</v>
      </c>
    </row>
    <row r="6607" spans="1:12" ht="21">
      <c r="A6607" s="1372">
        <v>45535</v>
      </c>
      <c r="B6607" s="1373" t="s">
        <v>2397</v>
      </c>
      <c r="C6607" s="1373" t="s">
        <v>2471</v>
      </c>
      <c r="D6607" s="1373" t="s">
        <v>2472</v>
      </c>
      <c r="E6607" s="1373" t="s">
        <v>1069</v>
      </c>
      <c r="F6607" s="1373" t="s">
        <v>1702</v>
      </c>
      <c r="G6607" s="1375"/>
      <c r="H6607" s="1375"/>
      <c r="I6607" s="1375"/>
      <c r="J6607" s="1375"/>
      <c r="K6607" s="1375"/>
      <c r="L6607" s="1375"/>
    </row>
    <row r="6608" spans="1:12" ht="21">
      <c r="A6608" s="1372">
        <v>45535</v>
      </c>
      <c r="B6608" s="1373" t="s">
        <v>2397</v>
      </c>
      <c r="C6608" s="1373" t="s">
        <v>2471</v>
      </c>
      <c r="D6608" s="1373" t="s">
        <v>2472</v>
      </c>
      <c r="E6608" s="1373" t="s">
        <v>1070</v>
      </c>
      <c r="F6608" s="1373" t="s">
        <v>1703</v>
      </c>
      <c r="G6608" s="1375"/>
      <c r="H6608" s="1375"/>
      <c r="I6608" s="1375"/>
      <c r="J6608" s="1375"/>
      <c r="K6608" s="1375"/>
      <c r="L6608" s="1375"/>
    </row>
    <row r="6609" spans="1:12" ht="21">
      <c r="A6609" s="1372">
        <v>45535</v>
      </c>
      <c r="B6609" s="1373" t="s">
        <v>2397</v>
      </c>
      <c r="C6609" s="1373" t="s">
        <v>2471</v>
      </c>
      <c r="D6609" s="1373" t="s">
        <v>2472</v>
      </c>
      <c r="E6609" s="1373" t="s">
        <v>1071</v>
      </c>
      <c r="F6609" s="1373" t="s">
        <v>341</v>
      </c>
      <c r="G6609" s="1375"/>
      <c r="H6609" s="1375"/>
      <c r="I6609" s="1375"/>
      <c r="J6609" s="1375"/>
      <c r="K6609" s="1375"/>
      <c r="L6609" s="1375"/>
    </row>
    <row r="6610" spans="1:12" ht="21">
      <c r="A6610" s="1372">
        <v>45535</v>
      </c>
      <c r="B6610" s="1373" t="s">
        <v>2397</v>
      </c>
      <c r="C6610" s="1373" t="s">
        <v>2471</v>
      </c>
      <c r="D6610" s="1373" t="s">
        <v>2472</v>
      </c>
      <c r="E6610" s="1373" t="s">
        <v>1072</v>
      </c>
      <c r="F6610" s="1373" t="s">
        <v>2336</v>
      </c>
      <c r="G6610" s="1375"/>
      <c r="H6610" s="1375"/>
      <c r="I6610" s="1375"/>
      <c r="J6610" s="1375"/>
      <c r="K6610" s="1375"/>
      <c r="L6610" s="1375"/>
    </row>
    <row r="6611" spans="1:12" ht="21">
      <c r="A6611" s="1372">
        <v>45535</v>
      </c>
      <c r="B6611" s="1373" t="s">
        <v>2397</v>
      </c>
      <c r="C6611" s="1373" t="s">
        <v>2471</v>
      </c>
      <c r="D6611" s="1373" t="s">
        <v>2472</v>
      </c>
      <c r="E6611" s="1373" t="s">
        <v>1073</v>
      </c>
      <c r="F6611" s="1373" t="s">
        <v>2337</v>
      </c>
      <c r="G6611" s="1375"/>
      <c r="H6611" s="1375"/>
      <c r="I6611" s="1375"/>
      <c r="J6611" s="1375"/>
      <c r="K6611" s="1375"/>
      <c r="L6611" s="1375"/>
    </row>
    <row r="6612" spans="1:12" ht="21">
      <c r="A6612" s="1372">
        <v>45535</v>
      </c>
      <c r="B6612" s="1373" t="s">
        <v>2397</v>
      </c>
      <c r="C6612" s="1373" t="s">
        <v>2471</v>
      </c>
      <c r="D6612" s="1373" t="s">
        <v>2472</v>
      </c>
      <c r="E6612" s="1373" t="s">
        <v>1074</v>
      </c>
      <c r="F6612" s="1373" t="s">
        <v>2338</v>
      </c>
      <c r="G6612" s="1375"/>
      <c r="H6612" s="1375"/>
      <c r="I6612" s="1375"/>
      <c r="J6612" s="1375"/>
      <c r="K6612" s="1375"/>
      <c r="L6612" s="1375"/>
    </row>
    <row r="6613" spans="1:12" ht="21">
      <c r="A6613" s="1372">
        <v>45535</v>
      </c>
      <c r="B6613" s="1373" t="s">
        <v>2397</v>
      </c>
      <c r="C6613" s="1373" t="s">
        <v>2471</v>
      </c>
      <c r="D6613" s="1373" t="s">
        <v>2472</v>
      </c>
      <c r="E6613" s="1373" t="s">
        <v>1075</v>
      </c>
      <c r="F6613" s="1373" t="s">
        <v>2339</v>
      </c>
      <c r="G6613" s="1375"/>
      <c r="H6613" s="1375"/>
      <c r="I6613" s="1375"/>
      <c r="J6613" s="1375"/>
      <c r="K6613" s="1375"/>
      <c r="L6613" s="1375"/>
    </row>
    <row r="6614" spans="1:12" ht="21">
      <c r="A6614" s="1372">
        <v>45535</v>
      </c>
      <c r="B6614" s="1373" t="s">
        <v>2397</v>
      </c>
      <c r="C6614" s="1373" t="s">
        <v>2471</v>
      </c>
      <c r="D6614" s="1373" t="s">
        <v>2472</v>
      </c>
      <c r="E6614" s="1373" t="s">
        <v>1076</v>
      </c>
      <c r="F6614" s="1373" t="s">
        <v>2340</v>
      </c>
      <c r="G6614" s="1375"/>
      <c r="H6614" s="1375"/>
      <c r="I6614" s="1375"/>
      <c r="J6614" s="1375"/>
      <c r="K6614" s="1375"/>
      <c r="L6614" s="1375"/>
    </row>
    <row r="6615" spans="1:12" ht="21">
      <c r="A6615" s="1372">
        <v>45535</v>
      </c>
      <c r="B6615" s="1373" t="s">
        <v>2397</v>
      </c>
      <c r="C6615" s="1373" t="s">
        <v>2471</v>
      </c>
      <c r="D6615" s="1373" t="s">
        <v>2472</v>
      </c>
      <c r="E6615" s="1373" t="s">
        <v>1077</v>
      </c>
      <c r="F6615" s="1373" t="s">
        <v>2341</v>
      </c>
      <c r="G6615" s="1375"/>
      <c r="H6615" s="1375"/>
      <c r="I6615" s="1375"/>
      <c r="J6615" s="1375"/>
      <c r="K6615" s="1375"/>
      <c r="L6615" s="1375"/>
    </row>
    <row r="6616" spans="1:12" ht="21">
      <c r="A6616" s="1372">
        <v>45535</v>
      </c>
      <c r="B6616" s="1373" t="s">
        <v>2397</v>
      </c>
      <c r="C6616" s="1373" t="s">
        <v>2471</v>
      </c>
      <c r="D6616" s="1373" t="s">
        <v>2472</v>
      </c>
      <c r="E6616" s="1373" t="s">
        <v>2007</v>
      </c>
      <c r="F6616" s="1373" t="s">
        <v>2342</v>
      </c>
      <c r="G6616" s="1375"/>
      <c r="H6616" s="1375"/>
      <c r="I6616" s="1375"/>
      <c r="J6616" s="1375"/>
      <c r="K6616" s="1375"/>
      <c r="L6616" s="1375"/>
    </row>
    <row r="6617" spans="1:12" ht="21">
      <c r="A6617" s="1372">
        <v>45535</v>
      </c>
      <c r="B6617" s="1373" t="s">
        <v>2397</v>
      </c>
      <c r="C6617" s="1373" t="s">
        <v>2471</v>
      </c>
      <c r="D6617" s="1373" t="s">
        <v>2472</v>
      </c>
      <c r="E6617" s="1373" t="s">
        <v>1078</v>
      </c>
      <c r="F6617" s="1373" t="s">
        <v>2343</v>
      </c>
      <c r="G6617" s="1375"/>
      <c r="H6617" s="1375"/>
      <c r="I6617" s="1375"/>
      <c r="J6617" s="1375"/>
      <c r="K6617" s="1375"/>
      <c r="L6617" s="1375"/>
    </row>
    <row r="6618" spans="1:12" ht="21">
      <c r="A6618" s="1372">
        <v>45535</v>
      </c>
      <c r="B6618" s="1373" t="s">
        <v>2397</v>
      </c>
      <c r="C6618" s="1373" t="s">
        <v>2471</v>
      </c>
      <c r="D6618" s="1373" t="s">
        <v>2472</v>
      </c>
      <c r="E6618" s="1373" t="s">
        <v>1079</v>
      </c>
      <c r="F6618" s="1373" t="s">
        <v>2344</v>
      </c>
      <c r="G6618" s="1374">
        <v>118785.83</v>
      </c>
      <c r="H6618" s="1374">
        <v>0</v>
      </c>
      <c r="I6618" s="1374">
        <v>5929052.8799999999</v>
      </c>
      <c r="J6618" s="1374">
        <v>0</v>
      </c>
      <c r="K6618" s="1374">
        <v>118785.83</v>
      </c>
      <c r="L6618" s="1374">
        <v>5929052.8799999999</v>
      </c>
    </row>
    <row r="6619" spans="1:12" ht="21">
      <c r="A6619" s="1372">
        <v>45535</v>
      </c>
      <c r="B6619" s="1373" t="s">
        <v>2397</v>
      </c>
      <c r="C6619" s="1373" t="s">
        <v>2471</v>
      </c>
      <c r="D6619" s="1373" t="s">
        <v>2472</v>
      </c>
      <c r="E6619" s="1373" t="s">
        <v>1080</v>
      </c>
      <c r="F6619" s="1373" t="s">
        <v>2345</v>
      </c>
      <c r="G6619" s="1375"/>
      <c r="H6619" s="1375"/>
      <c r="I6619" s="1375"/>
      <c r="J6619" s="1375"/>
      <c r="K6619" s="1375"/>
      <c r="L6619" s="1375"/>
    </row>
    <row r="6620" spans="1:12" ht="21">
      <c r="A6620" s="1372">
        <v>45535</v>
      </c>
      <c r="B6620" s="1373" t="s">
        <v>2397</v>
      </c>
      <c r="C6620" s="1373" t="s">
        <v>2471</v>
      </c>
      <c r="D6620" s="1373" t="s">
        <v>2472</v>
      </c>
      <c r="E6620" s="1373" t="s">
        <v>1081</v>
      </c>
      <c r="F6620" s="1373" t="s">
        <v>342</v>
      </c>
      <c r="G6620" s="1375"/>
      <c r="H6620" s="1375"/>
      <c r="I6620" s="1375"/>
      <c r="J6620" s="1375"/>
      <c r="K6620" s="1375"/>
      <c r="L6620" s="1375"/>
    </row>
    <row r="6621" spans="1:12" ht="21">
      <c r="A6621" s="1372">
        <v>45535</v>
      </c>
      <c r="B6621" s="1373" t="s">
        <v>2397</v>
      </c>
      <c r="C6621" s="1373" t="s">
        <v>2471</v>
      </c>
      <c r="D6621" s="1373" t="s">
        <v>2472</v>
      </c>
      <c r="E6621" s="1373" t="s">
        <v>1082</v>
      </c>
      <c r="F6621" s="1373" t="s">
        <v>2346</v>
      </c>
      <c r="G6621" s="1375"/>
      <c r="H6621" s="1375"/>
      <c r="I6621" s="1375"/>
      <c r="J6621" s="1375"/>
      <c r="K6621" s="1375"/>
      <c r="L6621" s="1375"/>
    </row>
    <row r="6622" spans="1:12" ht="21">
      <c r="A6622" s="1372">
        <v>45535</v>
      </c>
      <c r="B6622" s="1373" t="s">
        <v>2397</v>
      </c>
      <c r="C6622" s="1373" t="s">
        <v>2471</v>
      </c>
      <c r="D6622" s="1373" t="s">
        <v>2472</v>
      </c>
      <c r="E6622" s="1373" t="s">
        <v>1083</v>
      </c>
      <c r="F6622" s="1373" t="s">
        <v>343</v>
      </c>
      <c r="G6622" s="1375"/>
      <c r="H6622" s="1375"/>
      <c r="I6622" s="1375"/>
      <c r="J6622" s="1375"/>
      <c r="K6622" s="1375"/>
      <c r="L6622" s="1375"/>
    </row>
    <row r="6623" spans="1:12" ht="21">
      <c r="A6623" s="1372">
        <v>45535</v>
      </c>
      <c r="B6623" s="1373" t="s">
        <v>2397</v>
      </c>
      <c r="C6623" s="1373" t="s">
        <v>2471</v>
      </c>
      <c r="D6623" s="1373" t="s">
        <v>2472</v>
      </c>
      <c r="E6623" s="1373" t="s">
        <v>1084</v>
      </c>
      <c r="F6623" s="1373" t="s">
        <v>344</v>
      </c>
      <c r="G6623" s="1375"/>
      <c r="H6623" s="1375"/>
      <c r="I6623" s="1375"/>
      <c r="J6623" s="1375"/>
      <c r="K6623" s="1375"/>
      <c r="L6623" s="1375"/>
    </row>
    <row r="6624" spans="1:12" ht="21">
      <c r="A6624" s="1372">
        <v>45535</v>
      </c>
      <c r="B6624" s="1373" t="s">
        <v>2397</v>
      </c>
      <c r="C6624" s="1373" t="s">
        <v>2471</v>
      </c>
      <c r="D6624" s="1373" t="s">
        <v>2472</v>
      </c>
      <c r="E6624" s="1373" t="s">
        <v>1085</v>
      </c>
      <c r="F6624" s="1373" t="s">
        <v>345</v>
      </c>
      <c r="G6624" s="1375"/>
      <c r="H6624" s="1375"/>
      <c r="I6624" s="1375"/>
      <c r="J6624" s="1375"/>
      <c r="K6624" s="1375"/>
      <c r="L6624" s="1375"/>
    </row>
    <row r="6625" spans="1:12" ht="21">
      <c r="A6625" s="1372">
        <v>45535</v>
      </c>
      <c r="B6625" s="1373" t="s">
        <v>2397</v>
      </c>
      <c r="C6625" s="1373" t="s">
        <v>2471</v>
      </c>
      <c r="D6625" s="1373" t="s">
        <v>2472</v>
      </c>
      <c r="E6625" s="1373" t="s">
        <v>1086</v>
      </c>
      <c r="F6625" s="1373" t="s">
        <v>2347</v>
      </c>
      <c r="G6625" s="1375"/>
      <c r="H6625" s="1375"/>
      <c r="I6625" s="1375"/>
      <c r="J6625" s="1375"/>
      <c r="K6625" s="1375"/>
      <c r="L6625" s="1375"/>
    </row>
    <row r="6626" spans="1:12" ht="21">
      <c r="A6626" s="1372">
        <v>45535</v>
      </c>
      <c r="B6626" s="1373" t="s">
        <v>2397</v>
      </c>
      <c r="C6626" s="1373" t="s">
        <v>2471</v>
      </c>
      <c r="D6626" s="1373" t="s">
        <v>2472</v>
      </c>
      <c r="E6626" s="1373" t="s">
        <v>1087</v>
      </c>
      <c r="F6626" s="1373" t="s">
        <v>2348</v>
      </c>
      <c r="G6626" s="1375"/>
      <c r="H6626" s="1375"/>
      <c r="I6626" s="1375"/>
      <c r="J6626" s="1375"/>
      <c r="K6626" s="1375"/>
      <c r="L6626" s="1375"/>
    </row>
    <row r="6627" spans="1:12" ht="21">
      <c r="A6627" s="1372">
        <v>45535</v>
      </c>
      <c r="B6627" s="1373" t="s">
        <v>2397</v>
      </c>
      <c r="C6627" s="1373" t="s">
        <v>2471</v>
      </c>
      <c r="D6627" s="1373" t="s">
        <v>2472</v>
      </c>
      <c r="E6627" s="1373" t="s">
        <v>1088</v>
      </c>
      <c r="F6627" s="1373" t="s">
        <v>2349</v>
      </c>
      <c r="G6627" s="1375"/>
      <c r="H6627" s="1375"/>
      <c r="I6627" s="1375"/>
      <c r="J6627" s="1375"/>
      <c r="K6627" s="1375"/>
      <c r="L6627" s="1375"/>
    </row>
    <row r="6628" spans="1:12" ht="21">
      <c r="A6628" s="1372">
        <v>45535</v>
      </c>
      <c r="B6628" s="1373" t="s">
        <v>2397</v>
      </c>
      <c r="C6628" s="1373" t="s">
        <v>2471</v>
      </c>
      <c r="D6628" s="1373" t="s">
        <v>2472</v>
      </c>
      <c r="E6628" s="1373" t="s">
        <v>1089</v>
      </c>
      <c r="F6628" s="1373" t="s">
        <v>2350</v>
      </c>
      <c r="G6628" s="1375"/>
      <c r="H6628" s="1375"/>
      <c r="I6628" s="1375"/>
      <c r="J6628" s="1375"/>
      <c r="K6628" s="1375"/>
      <c r="L6628" s="1375"/>
    </row>
    <row r="6629" spans="1:12" ht="21">
      <c r="A6629" s="1372">
        <v>45535</v>
      </c>
      <c r="B6629" s="1373" t="s">
        <v>2397</v>
      </c>
      <c r="C6629" s="1373" t="s">
        <v>2471</v>
      </c>
      <c r="D6629" s="1373" t="s">
        <v>2472</v>
      </c>
      <c r="E6629" s="1373" t="s">
        <v>1090</v>
      </c>
      <c r="F6629" s="1373" t="s">
        <v>2351</v>
      </c>
      <c r="G6629" s="1374">
        <v>15333.33</v>
      </c>
      <c r="H6629" s="1374">
        <v>0</v>
      </c>
      <c r="I6629" s="1374">
        <v>4247324.0599999996</v>
      </c>
      <c r="J6629" s="1374">
        <v>0</v>
      </c>
      <c r="K6629" s="1374">
        <v>15333.33</v>
      </c>
      <c r="L6629" s="1374">
        <v>4247324.0599999996</v>
      </c>
    </row>
    <row r="6630" spans="1:12" ht="21">
      <c r="A6630" s="1372">
        <v>45535</v>
      </c>
      <c r="B6630" s="1373" t="s">
        <v>2397</v>
      </c>
      <c r="C6630" s="1373" t="s">
        <v>2471</v>
      </c>
      <c r="D6630" s="1373" t="s">
        <v>2472</v>
      </c>
      <c r="E6630" s="1373" t="s">
        <v>1091</v>
      </c>
      <c r="F6630" s="1373" t="s">
        <v>2352</v>
      </c>
      <c r="G6630" s="1374">
        <v>19120.150000000001</v>
      </c>
      <c r="H6630" s="1374">
        <v>0</v>
      </c>
      <c r="I6630" s="1374">
        <v>224444.82</v>
      </c>
      <c r="J6630" s="1374">
        <v>0</v>
      </c>
      <c r="K6630" s="1374">
        <v>19120.150000000001</v>
      </c>
      <c r="L6630" s="1374">
        <v>224444.82</v>
      </c>
    </row>
    <row r="6631" spans="1:12" ht="21">
      <c r="A6631" s="1372">
        <v>45535</v>
      </c>
      <c r="B6631" s="1373" t="s">
        <v>2397</v>
      </c>
      <c r="C6631" s="1373" t="s">
        <v>2471</v>
      </c>
      <c r="D6631" s="1373" t="s">
        <v>2472</v>
      </c>
      <c r="E6631" s="1373" t="s">
        <v>1092</v>
      </c>
      <c r="F6631" s="1373" t="s">
        <v>2353</v>
      </c>
      <c r="G6631" s="1374">
        <v>0</v>
      </c>
      <c r="H6631" s="1374">
        <v>0</v>
      </c>
      <c r="I6631" s="1374">
        <v>3555.54</v>
      </c>
      <c r="J6631" s="1374">
        <v>0</v>
      </c>
      <c r="K6631" s="1374">
        <v>0</v>
      </c>
      <c r="L6631" s="1374">
        <v>3555.54</v>
      </c>
    </row>
    <row r="6632" spans="1:12" ht="21">
      <c r="A6632" s="1372">
        <v>45535</v>
      </c>
      <c r="B6632" s="1373" t="s">
        <v>2397</v>
      </c>
      <c r="C6632" s="1373" t="s">
        <v>2471</v>
      </c>
      <c r="D6632" s="1373" t="s">
        <v>2472</v>
      </c>
      <c r="E6632" s="1373" t="s">
        <v>1093</v>
      </c>
      <c r="F6632" s="1373" t="s">
        <v>2354</v>
      </c>
      <c r="G6632" s="1374">
        <v>7266.03</v>
      </c>
      <c r="H6632" s="1374">
        <v>0</v>
      </c>
      <c r="I6632" s="1374">
        <v>335613.97</v>
      </c>
      <c r="J6632" s="1374">
        <v>0</v>
      </c>
      <c r="K6632" s="1374">
        <v>7266.03</v>
      </c>
      <c r="L6632" s="1374">
        <v>335613.97</v>
      </c>
    </row>
    <row r="6633" spans="1:12" ht="21">
      <c r="A6633" s="1372">
        <v>45535</v>
      </c>
      <c r="B6633" s="1373" t="s">
        <v>2397</v>
      </c>
      <c r="C6633" s="1373" t="s">
        <v>2471</v>
      </c>
      <c r="D6633" s="1373" t="s">
        <v>2472</v>
      </c>
      <c r="E6633" s="1373" t="s">
        <v>1094</v>
      </c>
      <c r="F6633" s="1373" t="s">
        <v>2355</v>
      </c>
      <c r="G6633" s="1375"/>
      <c r="H6633" s="1375"/>
      <c r="I6633" s="1375"/>
      <c r="J6633" s="1375"/>
      <c r="K6633" s="1375"/>
      <c r="L6633" s="1375"/>
    </row>
    <row r="6634" spans="1:12" ht="21">
      <c r="A6634" s="1372">
        <v>45535</v>
      </c>
      <c r="B6634" s="1373" t="s">
        <v>2397</v>
      </c>
      <c r="C6634" s="1373" t="s">
        <v>2471</v>
      </c>
      <c r="D6634" s="1373" t="s">
        <v>2472</v>
      </c>
      <c r="E6634" s="1373" t="s">
        <v>1095</v>
      </c>
      <c r="F6634" s="1373" t="s">
        <v>1352</v>
      </c>
      <c r="G6634" s="1375"/>
      <c r="H6634" s="1375"/>
      <c r="I6634" s="1375"/>
      <c r="J6634" s="1375"/>
      <c r="K6634" s="1375"/>
      <c r="L6634" s="1375"/>
    </row>
    <row r="6635" spans="1:12" ht="21">
      <c r="A6635" s="1372">
        <v>45535</v>
      </c>
      <c r="B6635" s="1373" t="s">
        <v>2397</v>
      </c>
      <c r="C6635" s="1373" t="s">
        <v>2471</v>
      </c>
      <c r="D6635" s="1373" t="s">
        <v>2472</v>
      </c>
      <c r="E6635" s="1373" t="s">
        <v>1096</v>
      </c>
      <c r="F6635" s="1373" t="s">
        <v>2356</v>
      </c>
      <c r="G6635" s="1375"/>
      <c r="H6635" s="1375"/>
      <c r="I6635" s="1375"/>
      <c r="J6635" s="1375"/>
      <c r="K6635" s="1375"/>
      <c r="L6635" s="1375"/>
    </row>
    <row r="6636" spans="1:12" ht="21">
      <c r="A6636" s="1372">
        <v>45535</v>
      </c>
      <c r="B6636" s="1373" t="s">
        <v>2397</v>
      </c>
      <c r="C6636" s="1373" t="s">
        <v>2471</v>
      </c>
      <c r="D6636" s="1373" t="s">
        <v>2472</v>
      </c>
      <c r="E6636" s="1373" t="s">
        <v>1097</v>
      </c>
      <c r="F6636" s="1373" t="s">
        <v>1353</v>
      </c>
      <c r="G6636" s="1375"/>
      <c r="H6636" s="1375"/>
      <c r="I6636" s="1375"/>
      <c r="J6636" s="1375"/>
      <c r="K6636" s="1375"/>
      <c r="L6636" s="1375"/>
    </row>
    <row r="6637" spans="1:12" ht="21">
      <c r="A6637" s="1372">
        <v>45535</v>
      </c>
      <c r="B6637" s="1373" t="s">
        <v>2397</v>
      </c>
      <c r="C6637" s="1373" t="s">
        <v>2471</v>
      </c>
      <c r="D6637" s="1373" t="s">
        <v>2472</v>
      </c>
      <c r="E6637" s="1373" t="s">
        <v>1098</v>
      </c>
      <c r="F6637" s="1373" t="s">
        <v>1354</v>
      </c>
      <c r="G6637" s="1374">
        <v>0</v>
      </c>
      <c r="H6637" s="1374">
        <v>0</v>
      </c>
      <c r="I6637" s="1374">
        <v>91422.21</v>
      </c>
      <c r="J6637" s="1374">
        <v>0</v>
      </c>
      <c r="K6637" s="1374">
        <v>0</v>
      </c>
      <c r="L6637" s="1374">
        <v>91422.21</v>
      </c>
    </row>
    <row r="6638" spans="1:12" ht="21">
      <c r="A6638" s="1372">
        <v>45535</v>
      </c>
      <c r="B6638" s="1373" t="s">
        <v>2397</v>
      </c>
      <c r="C6638" s="1373" t="s">
        <v>2471</v>
      </c>
      <c r="D6638" s="1373" t="s">
        <v>2472</v>
      </c>
      <c r="E6638" s="1373" t="s">
        <v>1099</v>
      </c>
      <c r="F6638" s="1373" t="s">
        <v>2357</v>
      </c>
      <c r="G6638" s="1374">
        <v>24405.279999999999</v>
      </c>
      <c r="H6638" s="1374">
        <v>0</v>
      </c>
      <c r="I6638" s="1374">
        <v>407542.33</v>
      </c>
      <c r="J6638" s="1374">
        <v>0</v>
      </c>
      <c r="K6638" s="1374">
        <v>24405.279999999999</v>
      </c>
      <c r="L6638" s="1374">
        <v>407542.33</v>
      </c>
    </row>
    <row r="6639" spans="1:12" ht="21">
      <c r="A6639" s="1372">
        <v>45535</v>
      </c>
      <c r="B6639" s="1373" t="s">
        <v>2397</v>
      </c>
      <c r="C6639" s="1373" t="s">
        <v>2471</v>
      </c>
      <c r="D6639" s="1373" t="s">
        <v>2472</v>
      </c>
      <c r="E6639" s="1373" t="s">
        <v>1100</v>
      </c>
      <c r="F6639" s="1373" t="s">
        <v>2358</v>
      </c>
      <c r="G6639" s="1374">
        <v>11923.33</v>
      </c>
      <c r="H6639" s="1374">
        <v>0</v>
      </c>
      <c r="I6639" s="1374">
        <v>536683.29</v>
      </c>
      <c r="J6639" s="1374">
        <v>0</v>
      </c>
      <c r="K6639" s="1374">
        <v>11923.33</v>
      </c>
      <c r="L6639" s="1374">
        <v>536683.29</v>
      </c>
    </row>
    <row r="6640" spans="1:12" ht="21">
      <c r="A6640" s="1372">
        <v>45535</v>
      </c>
      <c r="B6640" s="1373" t="s">
        <v>2397</v>
      </c>
      <c r="C6640" s="1373" t="s">
        <v>2471</v>
      </c>
      <c r="D6640" s="1373" t="s">
        <v>2472</v>
      </c>
      <c r="E6640" s="1373" t="s">
        <v>1101</v>
      </c>
      <c r="F6640" s="1373" t="s">
        <v>1356</v>
      </c>
      <c r="G6640" s="1374">
        <v>8317.2199999999993</v>
      </c>
      <c r="H6640" s="1374">
        <v>0</v>
      </c>
      <c r="I6640" s="1374">
        <v>113301.13</v>
      </c>
      <c r="J6640" s="1374">
        <v>0</v>
      </c>
      <c r="K6640" s="1374">
        <v>8317.2199999999993</v>
      </c>
      <c r="L6640" s="1374">
        <v>113301.13</v>
      </c>
    </row>
    <row r="6641" spans="1:12" ht="21">
      <c r="A6641" s="1372">
        <v>45535</v>
      </c>
      <c r="B6641" s="1373" t="s">
        <v>2397</v>
      </c>
      <c r="C6641" s="1373" t="s">
        <v>2471</v>
      </c>
      <c r="D6641" s="1373" t="s">
        <v>2472</v>
      </c>
      <c r="E6641" s="1373" t="s">
        <v>1102</v>
      </c>
      <c r="F6641" s="1373" t="s">
        <v>1357</v>
      </c>
      <c r="G6641" s="1374">
        <v>500</v>
      </c>
      <c r="H6641" s="1374">
        <v>0</v>
      </c>
      <c r="I6641" s="1374">
        <v>6916.67</v>
      </c>
      <c r="J6641" s="1374">
        <v>0</v>
      </c>
      <c r="K6641" s="1374">
        <v>500</v>
      </c>
      <c r="L6641" s="1374">
        <v>6916.67</v>
      </c>
    </row>
    <row r="6642" spans="1:12" ht="21">
      <c r="A6642" s="1372">
        <v>45535</v>
      </c>
      <c r="B6642" s="1373" t="s">
        <v>2397</v>
      </c>
      <c r="C6642" s="1373" t="s">
        <v>2471</v>
      </c>
      <c r="D6642" s="1373" t="s">
        <v>2472</v>
      </c>
      <c r="E6642" s="1373" t="s">
        <v>1103</v>
      </c>
      <c r="F6642" s="1373" t="s">
        <v>1358</v>
      </c>
      <c r="G6642" s="1375"/>
      <c r="H6642" s="1375"/>
      <c r="I6642" s="1375"/>
      <c r="J6642" s="1375"/>
      <c r="K6642" s="1375"/>
      <c r="L6642" s="1375"/>
    </row>
    <row r="6643" spans="1:12" ht="21">
      <c r="A6643" s="1372">
        <v>45535</v>
      </c>
      <c r="B6643" s="1373" t="s">
        <v>2397</v>
      </c>
      <c r="C6643" s="1373" t="s">
        <v>2471</v>
      </c>
      <c r="D6643" s="1373" t="s">
        <v>2472</v>
      </c>
      <c r="E6643" s="1373" t="s">
        <v>1104</v>
      </c>
      <c r="F6643" s="1373" t="s">
        <v>2359</v>
      </c>
      <c r="G6643" s="1375"/>
      <c r="H6643" s="1375"/>
      <c r="I6643" s="1375"/>
      <c r="J6643" s="1375"/>
      <c r="K6643" s="1375"/>
      <c r="L6643" s="1375"/>
    </row>
    <row r="6644" spans="1:12" ht="21">
      <c r="A6644" s="1372">
        <v>45535</v>
      </c>
      <c r="B6644" s="1373" t="s">
        <v>2397</v>
      </c>
      <c r="C6644" s="1373" t="s">
        <v>2471</v>
      </c>
      <c r="D6644" s="1373" t="s">
        <v>2472</v>
      </c>
      <c r="E6644" s="1373" t="s">
        <v>1105</v>
      </c>
      <c r="F6644" s="1373" t="s">
        <v>2360</v>
      </c>
      <c r="G6644" s="1374">
        <v>144360</v>
      </c>
      <c r="H6644" s="1374">
        <v>0</v>
      </c>
      <c r="I6644" s="1374">
        <v>1434167.36</v>
      </c>
      <c r="J6644" s="1374">
        <v>0</v>
      </c>
      <c r="K6644" s="1374">
        <v>144360</v>
      </c>
      <c r="L6644" s="1374">
        <v>1434167.36</v>
      </c>
    </row>
    <row r="6645" spans="1:12" ht="21">
      <c r="A6645" s="1372">
        <v>45535</v>
      </c>
      <c r="B6645" s="1373" t="s">
        <v>2397</v>
      </c>
      <c r="C6645" s="1373" t="s">
        <v>2471</v>
      </c>
      <c r="D6645" s="1373" t="s">
        <v>2472</v>
      </c>
      <c r="E6645" s="1373" t="s">
        <v>1106</v>
      </c>
      <c r="F6645" s="1373" t="s">
        <v>1359</v>
      </c>
      <c r="G6645" s="1374">
        <v>41477.78</v>
      </c>
      <c r="H6645" s="1374">
        <v>0</v>
      </c>
      <c r="I6645" s="1374">
        <v>723676.36</v>
      </c>
      <c r="J6645" s="1374">
        <v>0</v>
      </c>
      <c r="K6645" s="1374">
        <v>41477.78</v>
      </c>
      <c r="L6645" s="1374">
        <v>723676.36</v>
      </c>
    </row>
    <row r="6646" spans="1:12" ht="21">
      <c r="A6646" s="1372">
        <v>45535</v>
      </c>
      <c r="B6646" s="1373" t="s">
        <v>2397</v>
      </c>
      <c r="C6646" s="1373" t="s">
        <v>2471</v>
      </c>
      <c r="D6646" s="1373" t="s">
        <v>2472</v>
      </c>
      <c r="E6646" s="1373" t="s">
        <v>1107</v>
      </c>
      <c r="F6646" s="1373" t="s">
        <v>352</v>
      </c>
      <c r="G6646" s="1374">
        <v>8277.5</v>
      </c>
      <c r="H6646" s="1374">
        <v>0</v>
      </c>
      <c r="I6646" s="1374">
        <v>118746.94</v>
      </c>
      <c r="J6646" s="1374">
        <v>0</v>
      </c>
      <c r="K6646" s="1374">
        <v>8277.5</v>
      </c>
      <c r="L6646" s="1374">
        <v>118746.94</v>
      </c>
    </row>
    <row r="6647" spans="1:12" ht="21">
      <c r="A6647" s="1372">
        <v>45535</v>
      </c>
      <c r="B6647" s="1373" t="s">
        <v>2397</v>
      </c>
      <c r="C6647" s="1373" t="s">
        <v>2471</v>
      </c>
      <c r="D6647" s="1373" t="s">
        <v>2472</v>
      </c>
      <c r="E6647" s="1373" t="s">
        <v>1108</v>
      </c>
      <c r="F6647" s="1373" t="s">
        <v>1360</v>
      </c>
      <c r="G6647" s="1375"/>
      <c r="H6647" s="1375"/>
      <c r="I6647" s="1375"/>
      <c r="J6647" s="1375"/>
      <c r="K6647" s="1375"/>
      <c r="L6647" s="1375"/>
    </row>
    <row r="6648" spans="1:12" ht="21">
      <c r="A6648" s="1372">
        <v>45535</v>
      </c>
      <c r="B6648" s="1373" t="s">
        <v>2397</v>
      </c>
      <c r="C6648" s="1373" t="s">
        <v>2471</v>
      </c>
      <c r="D6648" s="1373" t="s">
        <v>2472</v>
      </c>
      <c r="E6648" s="1373" t="s">
        <v>1109</v>
      </c>
      <c r="F6648" s="1373" t="s">
        <v>2361</v>
      </c>
      <c r="G6648" s="1375"/>
      <c r="H6648" s="1375"/>
      <c r="I6648" s="1375"/>
      <c r="J6648" s="1375"/>
      <c r="K6648" s="1375"/>
      <c r="L6648" s="1375"/>
    </row>
    <row r="6649" spans="1:12" ht="21">
      <c r="A6649" s="1372">
        <v>45535</v>
      </c>
      <c r="B6649" s="1373" t="s">
        <v>2397</v>
      </c>
      <c r="C6649" s="1373" t="s">
        <v>2471</v>
      </c>
      <c r="D6649" s="1373" t="s">
        <v>2472</v>
      </c>
      <c r="E6649" s="1373" t="s">
        <v>1110</v>
      </c>
      <c r="F6649" s="1373" t="s">
        <v>2362</v>
      </c>
      <c r="G6649" s="1375"/>
      <c r="H6649" s="1375"/>
      <c r="I6649" s="1375"/>
      <c r="J6649" s="1375"/>
      <c r="K6649" s="1375"/>
      <c r="L6649" s="1375"/>
    </row>
    <row r="6650" spans="1:12" ht="21">
      <c r="A6650" s="1372">
        <v>45535</v>
      </c>
      <c r="B6650" s="1373" t="s">
        <v>2397</v>
      </c>
      <c r="C6650" s="1373" t="s">
        <v>2471</v>
      </c>
      <c r="D6650" s="1373" t="s">
        <v>2472</v>
      </c>
      <c r="E6650" s="1373" t="s">
        <v>1111</v>
      </c>
      <c r="F6650" s="1373" t="s">
        <v>2363</v>
      </c>
      <c r="G6650" s="1375"/>
      <c r="H6650" s="1375"/>
      <c r="I6650" s="1375"/>
      <c r="J6650" s="1375"/>
      <c r="K6650" s="1375"/>
      <c r="L6650" s="1375"/>
    </row>
    <row r="6651" spans="1:12" ht="21">
      <c r="A6651" s="1372">
        <v>45535</v>
      </c>
      <c r="B6651" s="1373" t="s">
        <v>2397</v>
      </c>
      <c r="C6651" s="1373" t="s">
        <v>2471</v>
      </c>
      <c r="D6651" s="1373" t="s">
        <v>2472</v>
      </c>
      <c r="E6651" s="1373" t="s">
        <v>1112</v>
      </c>
      <c r="F6651" s="1373" t="s">
        <v>2364</v>
      </c>
      <c r="G6651" s="1375"/>
      <c r="H6651" s="1375"/>
      <c r="I6651" s="1375"/>
      <c r="J6651" s="1375"/>
      <c r="K6651" s="1375"/>
      <c r="L6651" s="1375"/>
    </row>
    <row r="6652" spans="1:12" ht="21">
      <c r="A6652" s="1372">
        <v>45535</v>
      </c>
      <c r="B6652" s="1373" t="s">
        <v>2397</v>
      </c>
      <c r="C6652" s="1373" t="s">
        <v>2471</v>
      </c>
      <c r="D6652" s="1373" t="s">
        <v>2472</v>
      </c>
      <c r="E6652" s="1373" t="s">
        <v>1113</v>
      </c>
      <c r="F6652" s="1373" t="s">
        <v>355</v>
      </c>
      <c r="G6652" s="1375"/>
      <c r="H6652" s="1375"/>
      <c r="I6652" s="1375"/>
      <c r="J6652" s="1375"/>
      <c r="K6652" s="1375"/>
      <c r="L6652" s="1375"/>
    </row>
    <row r="6653" spans="1:12" ht="21">
      <c r="A6653" s="1372">
        <v>45535</v>
      </c>
      <c r="B6653" s="1373" t="s">
        <v>2397</v>
      </c>
      <c r="C6653" s="1373" t="s">
        <v>2471</v>
      </c>
      <c r="D6653" s="1373" t="s">
        <v>2472</v>
      </c>
      <c r="E6653" s="1373" t="s">
        <v>1114</v>
      </c>
      <c r="F6653" s="1373" t="s">
        <v>356</v>
      </c>
      <c r="G6653" s="1375"/>
      <c r="H6653" s="1375"/>
      <c r="I6653" s="1375"/>
      <c r="J6653" s="1375"/>
      <c r="K6653" s="1375"/>
      <c r="L6653" s="1375"/>
    </row>
    <row r="6654" spans="1:12" ht="21">
      <c r="A6654" s="1372">
        <v>45535</v>
      </c>
      <c r="B6654" s="1373" t="s">
        <v>2397</v>
      </c>
      <c r="C6654" s="1373" t="s">
        <v>2471</v>
      </c>
      <c r="D6654" s="1373" t="s">
        <v>2472</v>
      </c>
      <c r="E6654" s="1373" t="s">
        <v>1115</v>
      </c>
      <c r="F6654" s="1373" t="s">
        <v>357</v>
      </c>
      <c r="G6654" s="1375"/>
      <c r="H6654" s="1375"/>
      <c r="I6654" s="1375"/>
      <c r="J6654" s="1375"/>
      <c r="K6654" s="1375"/>
      <c r="L6654" s="1375"/>
    </row>
    <row r="6655" spans="1:12" ht="21">
      <c r="A6655" s="1372">
        <v>45535</v>
      </c>
      <c r="B6655" s="1373" t="s">
        <v>2397</v>
      </c>
      <c r="C6655" s="1373" t="s">
        <v>2471</v>
      </c>
      <c r="D6655" s="1373" t="s">
        <v>2472</v>
      </c>
      <c r="E6655" s="1373" t="s">
        <v>1116</v>
      </c>
      <c r="F6655" s="1373" t="s">
        <v>358</v>
      </c>
      <c r="G6655" s="1375"/>
      <c r="H6655" s="1375"/>
      <c r="I6655" s="1375"/>
      <c r="J6655" s="1375"/>
      <c r="K6655" s="1375"/>
      <c r="L6655" s="1375"/>
    </row>
    <row r="6656" spans="1:12" ht="21">
      <c r="A6656" s="1372">
        <v>45535</v>
      </c>
      <c r="B6656" s="1373" t="s">
        <v>2397</v>
      </c>
      <c r="C6656" s="1373" t="s">
        <v>2471</v>
      </c>
      <c r="D6656" s="1373" t="s">
        <v>2472</v>
      </c>
      <c r="E6656" s="1373" t="s">
        <v>1117</v>
      </c>
      <c r="F6656" s="1373" t="s">
        <v>359</v>
      </c>
      <c r="G6656" s="1375"/>
      <c r="H6656" s="1375"/>
      <c r="I6656" s="1375"/>
      <c r="J6656" s="1375"/>
      <c r="K6656" s="1375"/>
      <c r="L6656" s="1375"/>
    </row>
    <row r="6657" spans="1:12" ht="21">
      <c r="A6657" s="1372">
        <v>45535</v>
      </c>
      <c r="B6657" s="1373" t="s">
        <v>2397</v>
      </c>
      <c r="C6657" s="1373" t="s">
        <v>2471</v>
      </c>
      <c r="D6657" s="1373" t="s">
        <v>2472</v>
      </c>
      <c r="E6657" s="1373" t="s">
        <v>1118</v>
      </c>
      <c r="F6657" s="1373" t="s">
        <v>360</v>
      </c>
      <c r="G6657" s="1375"/>
      <c r="H6657" s="1375"/>
      <c r="I6657" s="1375"/>
      <c r="J6657" s="1375"/>
      <c r="K6657" s="1375"/>
      <c r="L6657" s="1375"/>
    </row>
    <row r="6658" spans="1:12" ht="21">
      <c r="A6658" s="1372">
        <v>45535</v>
      </c>
      <c r="B6658" s="1373" t="s">
        <v>2397</v>
      </c>
      <c r="C6658" s="1373" t="s">
        <v>2471</v>
      </c>
      <c r="D6658" s="1373" t="s">
        <v>2472</v>
      </c>
      <c r="E6658" s="1373" t="s">
        <v>1119</v>
      </c>
      <c r="F6658" s="1373" t="s">
        <v>361</v>
      </c>
      <c r="G6658" s="1375"/>
      <c r="H6658" s="1375"/>
      <c r="I6658" s="1375"/>
      <c r="J6658" s="1375"/>
      <c r="K6658" s="1375"/>
      <c r="L6658" s="1375"/>
    </row>
    <row r="6659" spans="1:12" ht="21">
      <c r="A6659" s="1372">
        <v>45535</v>
      </c>
      <c r="B6659" s="1373" t="s">
        <v>2397</v>
      </c>
      <c r="C6659" s="1373" t="s">
        <v>2471</v>
      </c>
      <c r="D6659" s="1373" t="s">
        <v>2472</v>
      </c>
      <c r="E6659" s="1373" t="s">
        <v>1120</v>
      </c>
      <c r="F6659" s="1373" t="s">
        <v>362</v>
      </c>
      <c r="G6659" s="1375"/>
      <c r="H6659" s="1375"/>
      <c r="I6659" s="1375"/>
      <c r="J6659" s="1375"/>
      <c r="K6659" s="1375"/>
      <c r="L6659" s="1375"/>
    </row>
    <row r="6660" spans="1:12" ht="21">
      <c r="A6660" s="1372">
        <v>45535</v>
      </c>
      <c r="B6660" s="1373" t="s">
        <v>2397</v>
      </c>
      <c r="C6660" s="1373" t="s">
        <v>2471</v>
      </c>
      <c r="D6660" s="1373" t="s">
        <v>2472</v>
      </c>
      <c r="E6660" s="1373" t="s">
        <v>1121</v>
      </c>
      <c r="F6660" s="1373" t="s">
        <v>460</v>
      </c>
      <c r="G6660" s="1375"/>
      <c r="H6660" s="1375"/>
      <c r="I6660" s="1375"/>
      <c r="J6660" s="1375"/>
      <c r="K6660" s="1375"/>
      <c r="L6660" s="1375"/>
    </row>
    <row r="6661" spans="1:12" ht="21">
      <c r="A6661" s="1372">
        <v>45535</v>
      </c>
      <c r="B6661" s="1373" t="s">
        <v>2397</v>
      </c>
      <c r="C6661" s="1373" t="s">
        <v>2471</v>
      </c>
      <c r="D6661" s="1373" t="s">
        <v>2472</v>
      </c>
      <c r="E6661" s="1373" t="s">
        <v>1122</v>
      </c>
      <c r="F6661" s="1373" t="s">
        <v>363</v>
      </c>
      <c r="G6661" s="1375"/>
      <c r="H6661" s="1375"/>
      <c r="I6661" s="1375"/>
      <c r="J6661" s="1375"/>
      <c r="K6661" s="1375"/>
      <c r="L6661" s="1375"/>
    </row>
    <row r="6662" spans="1:12" ht="21">
      <c r="A6662" s="1372">
        <v>45535</v>
      </c>
      <c r="B6662" s="1373" t="s">
        <v>2397</v>
      </c>
      <c r="C6662" s="1373" t="s">
        <v>2471</v>
      </c>
      <c r="D6662" s="1373" t="s">
        <v>2472</v>
      </c>
      <c r="E6662" s="1373" t="s">
        <v>1123</v>
      </c>
      <c r="F6662" s="1373" t="s">
        <v>364</v>
      </c>
      <c r="G6662" s="1375"/>
      <c r="H6662" s="1375"/>
      <c r="I6662" s="1375"/>
      <c r="J6662" s="1375"/>
      <c r="K6662" s="1375"/>
      <c r="L6662" s="1375"/>
    </row>
    <row r="6663" spans="1:12" ht="21">
      <c r="A6663" s="1372">
        <v>45535</v>
      </c>
      <c r="B6663" s="1373" t="s">
        <v>2397</v>
      </c>
      <c r="C6663" s="1373" t="s">
        <v>2471</v>
      </c>
      <c r="D6663" s="1373" t="s">
        <v>2472</v>
      </c>
      <c r="E6663" s="1373" t="s">
        <v>1124</v>
      </c>
      <c r="F6663" s="1373" t="s">
        <v>365</v>
      </c>
      <c r="G6663" s="1375"/>
      <c r="H6663" s="1375"/>
      <c r="I6663" s="1375"/>
      <c r="J6663" s="1375"/>
      <c r="K6663" s="1375"/>
      <c r="L6663" s="1375"/>
    </row>
    <row r="6664" spans="1:12" ht="21">
      <c r="A6664" s="1372">
        <v>45535</v>
      </c>
      <c r="B6664" s="1373" t="s">
        <v>2397</v>
      </c>
      <c r="C6664" s="1373" t="s">
        <v>2471</v>
      </c>
      <c r="D6664" s="1373" t="s">
        <v>2472</v>
      </c>
      <c r="E6664" s="1373" t="s">
        <v>1862</v>
      </c>
      <c r="F6664" s="1373" t="s">
        <v>1863</v>
      </c>
      <c r="G6664" s="1375"/>
      <c r="H6664" s="1375"/>
      <c r="I6664" s="1375"/>
      <c r="J6664" s="1375"/>
      <c r="K6664" s="1375"/>
      <c r="L6664" s="1375"/>
    </row>
    <row r="6665" spans="1:12" ht="21">
      <c r="A6665" s="1372">
        <v>45535</v>
      </c>
      <c r="B6665" s="1373" t="s">
        <v>2397</v>
      </c>
      <c r="C6665" s="1373" t="s">
        <v>2471</v>
      </c>
      <c r="D6665" s="1373" t="s">
        <v>2472</v>
      </c>
      <c r="E6665" s="1373" t="s">
        <v>1125</v>
      </c>
      <c r="F6665" s="1373" t="s">
        <v>366</v>
      </c>
      <c r="G6665" s="1374">
        <v>3015.12</v>
      </c>
      <c r="H6665" s="1374">
        <v>2339.52</v>
      </c>
      <c r="I6665" s="1374">
        <v>3015.12</v>
      </c>
      <c r="J6665" s="1374">
        <v>0</v>
      </c>
      <c r="K6665" s="1374">
        <v>675.6</v>
      </c>
      <c r="L6665" s="1374">
        <v>3015.12</v>
      </c>
    </row>
    <row r="6666" spans="1:12" ht="21">
      <c r="A6666" s="1372">
        <v>45535</v>
      </c>
      <c r="B6666" s="1373" t="s">
        <v>2397</v>
      </c>
      <c r="C6666" s="1373" t="s">
        <v>2471</v>
      </c>
      <c r="D6666" s="1373" t="s">
        <v>2472</v>
      </c>
      <c r="E6666" s="1373" t="s">
        <v>1126</v>
      </c>
      <c r="F6666" s="1373" t="s">
        <v>1704</v>
      </c>
      <c r="G6666" s="1374">
        <v>1318.8</v>
      </c>
      <c r="H6666" s="1374">
        <v>1611.6</v>
      </c>
      <c r="I6666" s="1374">
        <v>1318.8</v>
      </c>
      <c r="J6666" s="1374">
        <v>0</v>
      </c>
      <c r="K6666" s="1374">
        <v>-292.8</v>
      </c>
      <c r="L6666" s="1374">
        <v>1318.8</v>
      </c>
    </row>
    <row r="6667" spans="1:12" ht="21">
      <c r="A6667" s="1372">
        <v>45535</v>
      </c>
      <c r="B6667" s="1373" t="s">
        <v>2397</v>
      </c>
      <c r="C6667" s="1373" t="s">
        <v>2471</v>
      </c>
      <c r="D6667" s="1373" t="s">
        <v>2472</v>
      </c>
      <c r="E6667" s="1373" t="s">
        <v>1864</v>
      </c>
      <c r="F6667" s="1373" t="s">
        <v>1865</v>
      </c>
      <c r="G6667" s="1374">
        <v>2048.9499999999998</v>
      </c>
      <c r="H6667" s="1374">
        <v>1747.12</v>
      </c>
      <c r="I6667" s="1374">
        <v>2048.9499999999998</v>
      </c>
      <c r="J6667" s="1374">
        <v>0</v>
      </c>
      <c r="K6667" s="1374">
        <v>301.83</v>
      </c>
      <c r="L6667" s="1374">
        <v>2048.9499999999998</v>
      </c>
    </row>
    <row r="6668" spans="1:12" ht="21">
      <c r="A6668" s="1372">
        <v>45535</v>
      </c>
      <c r="B6668" s="1373" t="s">
        <v>2397</v>
      </c>
      <c r="C6668" s="1373" t="s">
        <v>2471</v>
      </c>
      <c r="D6668" s="1373" t="s">
        <v>2472</v>
      </c>
      <c r="E6668" s="1373" t="s">
        <v>1866</v>
      </c>
      <c r="F6668" s="1373" t="s">
        <v>1867</v>
      </c>
      <c r="G6668" s="1375"/>
      <c r="H6668" s="1375"/>
      <c r="I6668" s="1375"/>
      <c r="J6668" s="1375"/>
      <c r="K6668" s="1375"/>
      <c r="L6668" s="1375"/>
    </row>
    <row r="6669" spans="1:12" ht="21">
      <c r="A6669" s="1372">
        <v>45535</v>
      </c>
      <c r="B6669" s="1373" t="s">
        <v>2397</v>
      </c>
      <c r="C6669" s="1373" t="s">
        <v>2471</v>
      </c>
      <c r="D6669" s="1373" t="s">
        <v>2472</v>
      </c>
      <c r="E6669" s="1373" t="s">
        <v>1127</v>
      </c>
      <c r="F6669" s="1373" t="s">
        <v>2365</v>
      </c>
      <c r="G6669" s="1374">
        <v>10802</v>
      </c>
      <c r="H6669" s="1374">
        <v>0</v>
      </c>
      <c r="I6669" s="1374">
        <v>347332.05</v>
      </c>
      <c r="J6669" s="1374">
        <v>0</v>
      </c>
      <c r="K6669" s="1374">
        <v>10802</v>
      </c>
      <c r="L6669" s="1374">
        <v>347332.05</v>
      </c>
    </row>
    <row r="6670" spans="1:12" ht="21">
      <c r="A6670" s="1372">
        <v>45535</v>
      </c>
      <c r="B6670" s="1373" t="s">
        <v>2397</v>
      </c>
      <c r="C6670" s="1373" t="s">
        <v>2471</v>
      </c>
      <c r="D6670" s="1373" t="s">
        <v>2472</v>
      </c>
      <c r="E6670" s="1373" t="s">
        <v>1128</v>
      </c>
      <c r="F6670" s="1373" t="s">
        <v>367</v>
      </c>
      <c r="G6670" s="1375"/>
      <c r="H6670" s="1375"/>
      <c r="I6670" s="1375"/>
      <c r="J6670" s="1375"/>
      <c r="K6670" s="1375"/>
      <c r="L6670" s="1375"/>
    </row>
    <row r="6671" spans="1:12" ht="21">
      <c r="A6671" s="1372">
        <v>45535</v>
      </c>
      <c r="B6671" s="1373" t="s">
        <v>2397</v>
      </c>
      <c r="C6671" s="1373" t="s">
        <v>2471</v>
      </c>
      <c r="D6671" s="1373" t="s">
        <v>2472</v>
      </c>
      <c r="E6671" s="1373" t="s">
        <v>1129</v>
      </c>
      <c r="F6671" s="1373" t="s">
        <v>368</v>
      </c>
      <c r="G6671" s="1375"/>
      <c r="H6671" s="1375"/>
      <c r="I6671" s="1375"/>
      <c r="J6671" s="1375"/>
      <c r="K6671" s="1375"/>
      <c r="L6671" s="1375"/>
    </row>
    <row r="6672" spans="1:12" ht="21">
      <c r="A6672" s="1372">
        <v>45535</v>
      </c>
      <c r="B6672" s="1373" t="s">
        <v>2397</v>
      </c>
      <c r="C6672" s="1373" t="s">
        <v>2471</v>
      </c>
      <c r="D6672" s="1373" t="s">
        <v>2472</v>
      </c>
      <c r="E6672" s="1373" t="s">
        <v>1130</v>
      </c>
      <c r="F6672" s="1373" t="s">
        <v>369</v>
      </c>
      <c r="G6672" s="1375"/>
      <c r="H6672" s="1375"/>
      <c r="I6672" s="1375"/>
      <c r="J6672" s="1375"/>
      <c r="K6672" s="1375"/>
      <c r="L6672" s="1375"/>
    </row>
    <row r="6673" spans="1:12" ht="21">
      <c r="A6673" s="1372">
        <v>45535</v>
      </c>
      <c r="B6673" s="1373" t="s">
        <v>2397</v>
      </c>
      <c r="C6673" s="1373" t="s">
        <v>2471</v>
      </c>
      <c r="D6673" s="1373" t="s">
        <v>2472</v>
      </c>
      <c r="E6673" s="1373" t="s">
        <v>1131</v>
      </c>
      <c r="F6673" s="1373" t="s">
        <v>370</v>
      </c>
      <c r="G6673" s="1375"/>
      <c r="H6673" s="1375"/>
      <c r="I6673" s="1375"/>
      <c r="J6673" s="1375"/>
      <c r="K6673" s="1375"/>
      <c r="L6673" s="1375"/>
    </row>
    <row r="6674" spans="1:12" ht="21">
      <c r="A6674" s="1372">
        <v>45535</v>
      </c>
      <c r="B6674" s="1373" t="s">
        <v>2397</v>
      </c>
      <c r="C6674" s="1373" t="s">
        <v>2471</v>
      </c>
      <c r="D6674" s="1373" t="s">
        <v>2472</v>
      </c>
      <c r="E6674" s="1373" t="s">
        <v>1132</v>
      </c>
      <c r="F6674" s="1373" t="s">
        <v>1366</v>
      </c>
      <c r="G6674" s="1375"/>
      <c r="H6674" s="1375"/>
      <c r="I6674" s="1375"/>
      <c r="J6674" s="1375"/>
      <c r="K6674" s="1375"/>
      <c r="L6674" s="1375"/>
    </row>
    <row r="6675" spans="1:12" ht="21">
      <c r="A6675" s="1372">
        <v>45535</v>
      </c>
      <c r="B6675" s="1373" t="s">
        <v>2397</v>
      </c>
      <c r="C6675" s="1373" t="s">
        <v>2471</v>
      </c>
      <c r="D6675" s="1373" t="s">
        <v>2472</v>
      </c>
      <c r="E6675" s="1373" t="s">
        <v>1133</v>
      </c>
      <c r="F6675" s="1373" t="s">
        <v>371</v>
      </c>
      <c r="G6675" s="1375"/>
      <c r="H6675" s="1375"/>
      <c r="I6675" s="1375"/>
      <c r="J6675" s="1375"/>
      <c r="K6675" s="1375"/>
      <c r="L6675" s="1375"/>
    </row>
    <row r="6676" spans="1:12" ht="21">
      <c r="A6676" s="1372">
        <v>45535</v>
      </c>
      <c r="B6676" s="1373" t="s">
        <v>2397</v>
      </c>
      <c r="C6676" s="1373" t="s">
        <v>2471</v>
      </c>
      <c r="D6676" s="1373" t="s">
        <v>2472</v>
      </c>
      <c r="E6676" s="1373" t="s">
        <v>1134</v>
      </c>
      <c r="F6676" s="1373" t="s">
        <v>372</v>
      </c>
      <c r="G6676" s="1375"/>
      <c r="H6676" s="1375"/>
      <c r="I6676" s="1375"/>
      <c r="J6676" s="1375"/>
      <c r="K6676" s="1375"/>
      <c r="L6676" s="1375"/>
    </row>
    <row r="6677" spans="1:12" ht="21">
      <c r="A6677" s="1372">
        <v>45535</v>
      </c>
      <c r="B6677" s="1373" t="s">
        <v>2397</v>
      </c>
      <c r="C6677" s="1373" t="s">
        <v>2471</v>
      </c>
      <c r="D6677" s="1373" t="s">
        <v>2472</v>
      </c>
      <c r="E6677" s="1373" t="s">
        <v>1135</v>
      </c>
      <c r="F6677" s="1373" t="s">
        <v>373</v>
      </c>
      <c r="G6677" s="1375"/>
      <c r="H6677" s="1375"/>
      <c r="I6677" s="1375"/>
      <c r="J6677" s="1375"/>
      <c r="K6677" s="1375"/>
      <c r="L6677" s="1375"/>
    </row>
    <row r="6678" spans="1:12" ht="21">
      <c r="A6678" s="1372">
        <v>45535</v>
      </c>
      <c r="B6678" s="1373" t="s">
        <v>2397</v>
      </c>
      <c r="C6678" s="1373" t="s">
        <v>2471</v>
      </c>
      <c r="D6678" s="1373" t="s">
        <v>2472</v>
      </c>
      <c r="E6678" s="1373" t="s">
        <v>1136</v>
      </c>
      <c r="F6678" s="1373" t="s">
        <v>374</v>
      </c>
      <c r="G6678" s="1375"/>
      <c r="H6678" s="1375"/>
      <c r="I6678" s="1375"/>
      <c r="J6678" s="1375"/>
      <c r="K6678" s="1375"/>
      <c r="L6678" s="1375"/>
    </row>
    <row r="6679" spans="1:12" ht="21">
      <c r="A6679" s="1372">
        <v>45535</v>
      </c>
      <c r="B6679" s="1373" t="s">
        <v>2397</v>
      </c>
      <c r="C6679" s="1373" t="s">
        <v>2471</v>
      </c>
      <c r="D6679" s="1373" t="s">
        <v>2472</v>
      </c>
      <c r="E6679" s="1373" t="s">
        <v>1137</v>
      </c>
      <c r="F6679" s="1373" t="s">
        <v>375</v>
      </c>
      <c r="G6679" s="1375"/>
      <c r="H6679" s="1375"/>
      <c r="I6679" s="1375"/>
      <c r="J6679" s="1375"/>
      <c r="K6679" s="1375"/>
      <c r="L6679" s="1375"/>
    </row>
    <row r="6680" spans="1:12" ht="21">
      <c r="A6680" s="1372">
        <v>45535</v>
      </c>
      <c r="B6680" s="1373" t="s">
        <v>2397</v>
      </c>
      <c r="C6680" s="1373" t="s">
        <v>2471</v>
      </c>
      <c r="D6680" s="1373" t="s">
        <v>2472</v>
      </c>
      <c r="E6680" s="1373" t="s">
        <v>1138</v>
      </c>
      <c r="F6680" s="1373" t="s">
        <v>376</v>
      </c>
      <c r="G6680" s="1375"/>
      <c r="H6680" s="1375"/>
      <c r="I6680" s="1375"/>
      <c r="J6680" s="1375"/>
      <c r="K6680" s="1375"/>
      <c r="L6680" s="1375"/>
    </row>
    <row r="6681" spans="1:12" ht="21">
      <c r="A6681" s="1372">
        <v>45535</v>
      </c>
      <c r="B6681" s="1373" t="s">
        <v>2397</v>
      </c>
      <c r="C6681" s="1373" t="s">
        <v>2471</v>
      </c>
      <c r="D6681" s="1373" t="s">
        <v>2472</v>
      </c>
      <c r="E6681" s="1373" t="s">
        <v>1139</v>
      </c>
      <c r="F6681" s="1373" t="s">
        <v>377</v>
      </c>
      <c r="G6681" s="1375"/>
      <c r="H6681" s="1375"/>
      <c r="I6681" s="1375"/>
      <c r="J6681" s="1375"/>
      <c r="K6681" s="1375"/>
      <c r="L6681" s="1375"/>
    </row>
    <row r="6682" spans="1:12" ht="21">
      <c r="A6682" s="1372">
        <v>45535</v>
      </c>
      <c r="B6682" s="1373" t="s">
        <v>2397</v>
      </c>
      <c r="C6682" s="1373" t="s">
        <v>2471</v>
      </c>
      <c r="D6682" s="1373" t="s">
        <v>2472</v>
      </c>
      <c r="E6682" s="1373" t="s">
        <v>1140</v>
      </c>
      <c r="F6682" s="1373" t="s">
        <v>378</v>
      </c>
      <c r="G6682" s="1375"/>
      <c r="H6682" s="1375"/>
      <c r="I6682" s="1375"/>
      <c r="J6682" s="1375"/>
      <c r="K6682" s="1375"/>
      <c r="L6682" s="1375"/>
    </row>
    <row r="6683" spans="1:12" ht="21">
      <c r="A6683" s="1372">
        <v>45535</v>
      </c>
      <c r="B6683" s="1373" t="s">
        <v>2397</v>
      </c>
      <c r="C6683" s="1373" t="s">
        <v>2471</v>
      </c>
      <c r="D6683" s="1373" t="s">
        <v>2472</v>
      </c>
      <c r="E6683" s="1373" t="s">
        <v>1141</v>
      </c>
      <c r="F6683" s="1373" t="s">
        <v>379</v>
      </c>
      <c r="G6683" s="1375"/>
      <c r="H6683" s="1375"/>
      <c r="I6683" s="1375"/>
      <c r="J6683" s="1375"/>
      <c r="K6683" s="1375"/>
      <c r="L6683" s="1375"/>
    </row>
    <row r="6684" spans="1:12" ht="21">
      <c r="A6684" s="1372">
        <v>45535</v>
      </c>
      <c r="B6684" s="1373" t="s">
        <v>2397</v>
      </c>
      <c r="C6684" s="1373" t="s">
        <v>2471</v>
      </c>
      <c r="D6684" s="1373" t="s">
        <v>2472</v>
      </c>
      <c r="E6684" s="1373" t="s">
        <v>1142</v>
      </c>
      <c r="F6684" s="1373" t="s">
        <v>380</v>
      </c>
      <c r="G6684" s="1375"/>
      <c r="H6684" s="1375"/>
      <c r="I6684" s="1375"/>
      <c r="J6684" s="1375"/>
      <c r="K6684" s="1375"/>
      <c r="L6684" s="1375"/>
    </row>
    <row r="6685" spans="1:12" ht="21">
      <c r="A6685" s="1372">
        <v>45535</v>
      </c>
      <c r="B6685" s="1373" t="s">
        <v>2397</v>
      </c>
      <c r="C6685" s="1373" t="s">
        <v>2471</v>
      </c>
      <c r="D6685" s="1373" t="s">
        <v>2472</v>
      </c>
      <c r="E6685" s="1373" t="s">
        <v>1143</v>
      </c>
      <c r="F6685" s="1373" t="s">
        <v>1367</v>
      </c>
      <c r="G6685" s="1375"/>
      <c r="H6685" s="1375"/>
      <c r="I6685" s="1375"/>
      <c r="J6685" s="1375"/>
      <c r="K6685" s="1375"/>
      <c r="L6685" s="1375"/>
    </row>
    <row r="6686" spans="1:12" ht="21">
      <c r="A6686" s="1372">
        <v>45535</v>
      </c>
      <c r="B6686" s="1373" t="s">
        <v>2397</v>
      </c>
      <c r="C6686" s="1373" t="s">
        <v>2471</v>
      </c>
      <c r="D6686" s="1373" t="s">
        <v>2472</v>
      </c>
      <c r="E6686" s="1373" t="s">
        <v>1144</v>
      </c>
      <c r="F6686" s="1373" t="s">
        <v>1368</v>
      </c>
      <c r="G6686" s="1375"/>
      <c r="H6686" s="1375"/>
      <c r="I6686" s="1375"/>
      <c r="J6686" s="1375"/>
      <c r="K6686" s="1375"/>
      <c r="L6686" s="1375"/>
    </row>
    <row r="6687" spans="1:12" ht="21">
      <c r="A6687" s="1372">
        <v>45535</v>
      </c>
      <c r="B6687" s="1373" t="s">
        <v>2397</v>
      </c>
      <c r="C6687" s="1373" t="s">
        <v>2471</v>
      </c>
      <c r="D6687" s="1373" t="s">
        <v>2472</v>
      </c>
      <c r="E6687" s="1373" t="s">
        <v>1145</v>
      </c>
      <c r="F6687" s="1373" t="s">
        <v>2366</v>
      </c>
      <c r="G6687" s="1375"/>
      <c r="H6687" s="1375"/>
      <c r="I6687" s="1375"/>
      <c r="J6687" s="1375"/>
      <c r="K6687" s="1375"/>
      <c r="L6687" s="1375"/>
    </row>
    <row r="6688" spans="1:12" ht="21">
      <c r="A6688" s="1372">
        <v>45535</v>
      </c>
      <c r="B6688" s="1373" t="s">
        <v>2397</v>
      </c>
      <c r="C6688" s="1373" t="s">
        <v>2471</v>
      </c>
      <c r="D6688" s="1373" t="s">
        <v>2472</v>
      </c>
      <c r="E6688" s="1373" t="s">
        <v>1146</v>
      </c>
      <c r="F6688" s="1373" t="s">
        <v>2367</v>
      </c>
      <c r="G6688" s="1375"/>
      <c r="H6688" s="1375"/>
      <c r="I6688" s="1375"/>
      <c r="J6688" s="1375"/>
      <c r="K6688" s="1375"/>
      <c r="L6688" s="1375"/>
    </row>
    <row r="6689" spans="1:12" ht="21">
      <c r="A6689" s="1372">
        <v>45535</v>
      </c>
      <c r="B6689" s="1373" t="s">
        <v>2397</v>
      </c>
      <c r="C6689" s="1373" t="s">
        <v>2471</v>
      </c>
      <c r="D6689" s="1373" t="s">
        <v>2472</v>
      </c>
      <c r="E6689" s="1373" t="s">
        <v>1147</v>
      </c>
      <c r="F6689" s="1373" t="s">
        <v>383</v>
      </c>
      <c r="G6689" s="1375"/>
      <c r="H6689" s="1375"/>
      <c r="I6689" s="1375"/>
      <c r="J6689" s="1375"/>
      <c r="K6689" s="1375"/>
      <c r="L6689" s="1375"/>
    </row>
    <row r="6690" spans="1:12" ht="21">
      <c r="A6690" s="1372">
        <v>45535</v>
      </c>
      <c r="B6690" s="1373" t="s">
        <v>2397</v>
      </c>
      <c r="C6690" s="1373" t="s">
        <v>2471</v>
      </c>
      <c r="D6690" s="1373" t="s">
        <v>2472</v>
      </c>
      <c r="E6690" s="1373" t="s">
        <v>1148</v>
      </c>
      <c r="F6690" s="1373" t="s">
        <v>2368</v>
      </c>
      <c r="G6690" s="1375"/>
      <c r="H6690" s="1375"/>
      <c r="I6690" s="1375"/>
      <c r="J6690" s="1375"/>
      <c r="K6690" s="1375"/>
      <c r="L6690" s="1375"/>
    </row>
    <row r="6691" spans="1:12" ht="21">
      <c r="A6691" s="1372">
        <v>45535</v>
      </c>
      <c r="B6691" s="1373" t="s">
        <v>2397</v>
      </c>
      <c r="C6691" s="1373" t="s">
        <v>2471</v>
      </c>
      <c r="D6691" s="1373" t="s">
        <v>2472</v>
      </c>
      <c r="E6691" s="1373" t="s">
        <v>1149</v>
      </c>
      <c r="F6691" s="1373" t="s">
        <v>1369</v>
      </c>
      <c r="G6691" s="1375"/>
      <c r="H6691" s="1375"/>
      <c r="I6691" s="1375"/>
      <c r="J6691" s="1375"/>
      <c r="K6691" s="1375"/>
      <c r="L6691" s="1375"/>
    </row>
    <row r="6692" spans="1:12" ht="21">
      <c r="A6692" s="1372">
        <v>45535</v>
      </c>
      <c r="B6692" s="1373" t="s">
        <v>2397</v>
      </c>
      <c r="C6692" s="1373" t="s">
        <v>2471</v>
      </c>
      <c r="D6692" s="1373" t="s">
        <v>2472</v>
      </c>
      <c r="E6692" s="1373" t="s">
        <v>1150</v>
      </c>
      <c r="F6692" s="1373" t="s">
        <v>1868</v>
      </c>
      <c r="G6692" s="1375"/>
      <c r="H6692" s="1375"/>
      <c r="I6692" s="1375"/>
      <c r="J6692" s="1375"/>
      <c r="K6692" s="1375"/>
      <c r="L6692" s="1375"/>
    </row>
    <row r="6693" spans="1:12" ht="21">
      <c r="A6693" s="1372">
        <v>45535</v>
      </c>
      <c r="B6693" s="1373" t="s">
        <v>2397</v>
      </c>
      <c r="C6693" s="1373" t="s">
        <v>2471</v>
      </c>
      <c r="D6693" s="1373" t="s">
        <v>2472</v>
      </c>
      <c r="E6693" s="1373" t="s">
        <v>1151</v>
      </c>
      <c r="F6693" s="1373" t="s">
        <v>1370</v>
      </c>
      <c r="G6693" s="1375"/>
      <c r="H6693" s="1375"/>
      <c r="I6693" s="1375"/>
      <c r="J6693" s="1375"/>
      <c r="K6693" s="1375"/>
      <c r="L6693" s="1375"/>
    </row>
    <row r="6694" spans="1:12" ht="21">
      <c r="A6694" s="1372">
        <v>45535</v>
      </c>
      <c r="B6694" s="1373" t="s">
        <v>2397</v>
      </c>
      <c r="C6694" s="1373" t="s">
        <v>2471</v>
      </c>
      <c r="D6694" s="1373" t="s">
        <v>2472</v>
      </c>
      <c r="E6694" s="1373" t="s">
        <v>1152</v>
      </c>
      <c r="F6694" s="1373" t="s">
        <v>2369</v>
      </c>
      <c r="G6694" s="1375"/>
      <c r="H6694" s="1375"/>
      <c r="I6694" s="1375"/>
      <c r="J6694" s="1375"/>
      <c r="K6694" s="1375"/>
      <c r="L6694" s="1375"/>
    </row>
    <row r="6695" spans="1:12" ht="21">
      <c r="A6695" s="1372">
        <v>45535</v>
      </c>
      <c r="B6695" s="1373" t="s">
        <v>2397</v>
      </c>
      <c r="C6695" s="1373" t="s">
        <v>2471</v>
      </c>
      <c r="D6695" s="1373" t="s">
        <v>2472</v>
      </c>
      <c r="E6695" s="1373" t="s">
        <v>1153</v>
      </c>
      <c r="F6695" s="1373" t="s">
        <v>1869</v>
      </c>
      <c r="G6695" s="1375"/>
      <c r="H6695" s="1375"/>
      <c r="I6695" s="1375"/>
      <c r="J6695" s="1375"/>
      <c r="K6695" s="1375"/>
      <c r="L6695" s="1375"/>
    </row>
    <row r="6696" spans="1:12" ht="21">
      <c r="A6696" s="1372">
        <v>45535</v>
      </c>
      <c r="B6696" s="1373" t="s">
        <v>2397</v>
      </c>
      <c r="C6696" s="1373" t="s">
        <v>2471</v>
      </c>
      <c r="D6696" s="1373" t="s">
        <v>2472</v>
      </c>
      <c r="E6696" s="1373" t="s">
        <v>1154</v>
      </c>
      <c r="F6696" s="1373" t="s">
        <v>2370</v>
      </c>
      <c r="G6696" s="1375"/>
      <c r="H6696" s="1375"/>
      <c r="I6696" s="1375"/>
      <c r="J6696" s="1375"/>
      <c r="K6696" s="1375"/>
      <c r="L6696" s="1375"/>
    </row>
    <row r="6697" spans="1:12" ht="21">
      <c r="A6697" s="1372">
        <v>45535</v>
      </c>
      <c r="B6697" s="1373" t="s">
        <v>2397</v>
      </c>
      <c r="C6697" s="1373" t="s">
        <v>2471</v>
      </c>
      <c r="D6697" s="1373" t="s">
        <v>2472</v>
      </c>
      <c r="E6697" s="1373" t="s">
        <v>2009</v>
      </c>
      <c r="F6697" s="1373" t="s">
        <v>2371</v>
      </c>
      <c r="G6697" s="1375"/>
      <c r="H6697" s="1375"/>
      <c r="I6697" s="1375"/>
      <c r="J6697" s="1375"/>
      <c r="K6697" s="1375"/>
      <c r="L6697" s="1375"/>
    </row>
    <row r="6698" spans="1:12" ht="21">
      <c r="A6698" s="1372">
        <v>45535</v>
      </c>
      <c r="B6698" s="1373" t="s">
        <v>2397</v>
      </c>
      <c r="C6698" s="1373" t="s">
        <v>2471</v>
      </c>
      <c r="D6698" s="1373" t="s">
        <v>2472</v>
      </c>
      <c r="E6698" s="1373" t="s">
        <v>2011</v>
      </c>
      <c r="F6698" s="1373" t="s">
        <v>385</v>
      </c>
      <c r="G6698" s="1375"/>
      <c r="H6698" s="1375"/>
      <c r="I6698" s="1375"/>
      <c r="J6698" s="1375"/>
      <c r="K6698" s="1375"/>
      <c r="L6698" s="1375"/>
    </row>
    <row r="6699" spans="1:12" ht="21">
      <c r="A6699" s="1372">
        <v>45535</v>
      </c>
      <c r="B6699" s="1373" t="s">
        <v>2397</v>
      </c>
      <c r="C6699" s="1373" t="s">
        <v>2471</v>
      </c>
      <c r="D6699" s="1373" t="s">
        <v>2472</v>
      </c>
      <c r="E6699" s="1373" t="s">
        <v>1155</v>
      </c>
      <c r="F6699" s="1373" t="s">
        <v>385</v>
      </c>
      <c r="G6699" s="1375"/>
      <c r="H6699" s="1375"/>
      <c r="I6699" s="1375"/>
      <c r="J6699" s="1375"/>
      <c r="K6699" s="1375"/>
      <c r="L6699" s="1375"/>
    </row>
    <row r="6700" spans="1:12" ht="21">
      <c r="A6700" s="1372">
        <v>45535</v>
      </c>
      <c r="B6700" s="1373" t="s">
        <v>2397</v>
      </c>
      <c r="C6700" s="1373" t="s">
        <v>2471</v>
      </c>
      <c r="D6700" s="1373" t="s">
        <v>2472</v>
      </c>
      <c r="E6700" s="1373" t="s">
        <v>1156</v>
      </c>
      <c r="F6700" s="1373" t="s">
        <v>386</v>
      </c>
      <c r="G6700" s="1375"/>
      <c r="H6700" s="1375"/>
      <c r="I6700" s="1375"/>
      <c r="J6700" s="1375"/>
      <c r="K6700" s="1375"/>
      <c r="L6700" s="1375"/>
    </row>
    <row r="6701" spans="1:12" ht="21">
      <c r="A6701" s="1372">
        <v>45535</v>
      </c>
      <c r="B6701" s="1373" t="s">
        <v>2397</v>
      </c>
      <c r="C6701" s="1373" t="s">
        <v>2471</v>
      </c>
      <c r="D6701" s="1373" t="s">
        <v>2472</v>
      </c>
      <c r="E6701" s="1373" t="s">
        <v>1157</v>
      </c>
      <c r="F6701" s="1373" t="s">
        <v>2372</v>
      </c>
      <c r="G6701" s="1375"/>
      <c r="H6701" s="1375"/>
      <c r="I6701" s="1375"/>
      <c r="J6701" s="1375"/>
      <c r="K6701" s="1375"/>
      <c r="L6701" s="1375"/>
    </row>
    <row r="6702" spans="1:12" ht="21">
      <c r="A6702" s="1372">
        <v>45535</v>
      </c>
      <c r="B6702" s="1373" t="s">
        <v>2397</v>
      </c>
      <c r="C6702" s="1373" t="s">
        <v>2471</v>
      </c>
      <c r="D6702" s="1373" t="s">
        <v>2472</v>
      </c>
      <c r="E6702" s="1373" t="s">
        <v>1158</v>
      </c>
      <c r="F6702" s="1373" t="s">
        <v>387</v>
      </c>
      <c r="G6702" s="1375"/>
      <c r="H6702" s="1375"/>
      <c r="I6702" s="1375"/>
      <c r="J6702" s="1375"/>
      <c r="K6702" s="1375"/>
      <c r="L6702" s="1375"/>
    </row>
    <row r="6703" spans="1:12" ht="21">
      <c r="A6703" s="1372">
        <v>45535</v>
      </c>
      <c r="B6703" s="1373" t="s">
        <v>2397</v>
      </c>
      <c r="C6703" s="1373" t="s">
        <v>2471</v>
      </c>
      <c r="D6703" s="1373" t="s">
        <v>2472</v>
      </c>
      <c r="E6703" s="1373" t="s">
        <v>1159</v>
      </c>
      <c r="F6703" s="1373" t="s">
        <v>388</v>
      </c>
      <c r="G6703" s="1375"/>
      <c r="H6703" s="1375"/>
      <c r="I6703" s="1375"/>
      <c r="J6703" s="1375"/>
      <c r="K6703" s="1375"/>
      <c r="L6703" s="1375"/>
    </row>
    <row r="6704" spans="1:12" ht="21">
      <c r="A6704" s="1372">
        <v>45535</v>
      </c>
      <c r="B6704" s="1373" t="s">
        <v>2397</v>
      </c>
      <c r="C6704" s="1373" t="s">
        <v>2471</v>
      </c>
      <c r="D6704" s="1373" t="s">
        <v>2472</v>
      </c>
      <c r="E6704" s="1373" t="s">
        <v>1160</v>
      </c>
      <c r="F6704" s="1373" t="s">
        <v>2373</v>
      </c>
      <c r="G6704" s="1375"/>
      <c r="H6704" s="1375"/>
      <c r="I6704" s="1375"/>
      <c r="J6704" s="1375"/>
      <c r="K6704" s="1375"/>
      <c r="L6704" s="1375"/>
    </row>
    <row r="6705" spans="1:12" ht="21">
      <c r="A6705" s="1372">
        <v>45535</v>
      </c>
      <c r="B6705" s="1373" t="s">
        <v>2397</v>
      </c>
      <c r="C6705" s="1373" t="s">
        <v>2471</v>
      </c>
      <c r="D6705" s="1373" t="s">
        <v>2472</v>
      </c>
      <c r="E6705" s="1373" t="s">
        <v>1161</v>
      </c>
      <c r="F6705" s="1373" t="s">
        <v>2374</v>
      </c>
      <c r="G6705" s="1375"/>
      <c r="H6705" s="1375"/>
      <c r="I6705" s="1375"/>
      <c r="J6705" s="1375"/>
      <c r="K6705" s="1375"/>
      <c r="L6705" s="1375"/>
    </row>
    <row r="6706" spans="1:12" ht="21">
      <c r="A6706" s="1372">
        <v>45535</v>
      </c>
      <c r="B6706" s="1373" t="s">
        <v>2397</v>
      </c>
      <c r="C6706" s="1373" t="s">
        <v>2471</v>
      </c>
      <c r="D6706" s="1373" t="s">
        <v>2472</v>
      </c>
      <c r="E6706" s="1373" t="s">
        <v>1162</v>
      </c>
      <c r="F6706" s="1373" t="s">
        <v>2375</v>
      </c>
      <c r="G6706" s="1375"/>
      <c r="H6706" s="1375"/>
      <c r="I6706" s="1375"/>
      <c r="J6706" s="1375"/>
      <c r="K6706" s="1375"/>
      <c r="L6706" s="1375"/>
    </row>
    <row r="6707" spans="1:12" ht="21">
      <c r="A6707" s="1372">
        <v>45535</v>
      </c>
      <c r="B6707" s="1373" t="s">
        <v>2397</v>
      </c>
      <c r="C6707" s="1373" t="s">
        <v>2471</v>
      </c>
      <c r="D6707" s="1373" t="s">
        <v>2472</v>
      </c>
      <c r="E6707" s="1373" t="s">
        <v>1163</v>
      </c>
      <c r="F6707" s="1373" t="s">
        <v>2376</v>
      </c>
      <c r="G6707" s="1375"/>
      <c r="H6707" s="1375"/>
      <c r="I6707" s="1375"/>
      <c r="J6707" s="1375"/>
      <c r="K6707" s="1375"/>
      <c r="L6707" s="1375"/>
    </row>
    <row r="6708" spans="1:12" ht="21">
      <c r="A6708" s="1372">
        <v>45535</v>
      </c>
      <c r="B6708" s="1373" t="s">
        <v>2397</v>
      </c>
      <c r="C6708" s="1373" t="s">
        <v>2471</v>
      </c>
      <c r="D6708" s="1373" t="s">
        <v>2472</v>
      </c>
      <c r="E6708" s="1373" t="s">
        <v>1164</v>
      </c>
      <c r="F6708" s="1373" t="s">
        <v>2377</v>
      </c>
      <c r="G6708" s="1375"/>
      <c r="H6708" s="1375"/>
      <c r="I6708" s="1375"/>
      <c r="J6708" s="1375"/>
      <c r="K6708" s="1375"/>
      <c r="L6708" s="1375"/>
    </row>
    <row r="6709" spans="1:12" ht="21">
      <c r="A6709" s="1372">
        <v>45535</v>
      </c>
      <c r="B6709" s="1373" t="s">
        <v>2397</v>
      </c>
      <c r="C6709" s="1373" t="s">
        <v>2471</v>
      </c>
      <c r="D6709" s="1373" t="s">
        <v>2472</v>
      </c>
      <c r="E6709" s="1373" t="s">
        <v>1165</v>
      </c>
      <c r="F6709" s="1373" t="s">
        <v>2378</v>
      </c>
      <c r="G6709" s="1375"/>
      <c r="H6709" s="1375"/>
      <c r="I6709" s="1375"/>
      <c r="J6709" s="1375"/>
      <c r="K6709" s="1375"/>
      <c r="L6709" s="1375"/>
    </row>
    <row r="6710" spans="1:12" ht="21">
      <c r="A6710" s="1372">
        <v>45535</v>
      </c>
      <c r="B6710" s="1373" t="s">
        <v>2397</v>
      </c>
      <c r="C6710" s="1373" t="s">
        <v>2471</v>
      </c>
      <c r="D6710" s="1373" t="s">
        <v>2472</v>
      </c>
      <c r="E6710" s="1373" t="s">
        <v>1166</v>
      </c>
      <c r="F6710" s="1373" t="s">
        <v>2379</v>
      </c>
      <c r="G6710" s="1375"/>
      <c r="H6710" s="1375"/>
      <c r="I6710" s="1375"/>
      <c r="J6710" s="1375"/>
      <c r="K6710" s="1375"/>
      <c r="L6710" s="1375"/>
    </row>
    <row r="6711" spans="1:12" ht="21">
      <c r="A6711" s="1372">
        <v>45535</v>
      </c>
      <c r="B6711" s="1373" t="s">
        <v>2397</v>
      </c>
      <c r="C6711" s="1373" t="s">
        <v>2471</v>
      </c>
      <c r="D6711" s="1373" t="s">
        <v>2472</v>
      </c>
      <c r="E6711" s="1373" t="s">
        <v>1167</v>
      </c>
      <c r="F6711" s="1373" t="s">
        <v>2380</v>
      </c>
      <c r="G6711" s="1375"/>
      <c r="H6711" s="1375"/>
      <c r="I6711" s="1375"/>
      <c r="J6711" s="1375"/>
      <c r="K6711" s="1375"/>
      <c r="L6711" s="1375"/>
    </row>
    <row r="6712" spans="1:12" ht="21">
      <c r="A6712" s="1372">
        <v>45535</v>
      </c>
      <c r="B6712" s="1373" t="s">
        <v>2397</v>
      </c>
      <c r="C6712" s="1373" t="s">
        <v>2471</v>
      </c>
      <c r="D6712" s="1373" t="s">
        <v>2472</v>
      </c>
      <c r="E6712" s="1373" t="s">
        <v>1168</v>
      </c>
      <c r="F6712" s="1373" t="s">
        <v>2381</v>
      </c>
      <c r="G6712" s="1374">
        <v>329820</v>
      </c>
      <c r="H6712" s="1374">
        <v>0</v>
      </c>
      <c r="I6712" s="1374">
        <v>2283014.37</v>
      </c>
      <c r="J6712" s="1374">
        <v>0</v>
      </c>
      <c r="K6712" s="1374">
        <v>329820</v>
      </c>
      <c r="L6712" s="1374">
        <v>2283014.37</v>
      </c>
    </row>
    <row r="6713" spans="1:12" ht="21">
      <c r="A6713" s="1372">
        <v>45535</v>
      </c>
      <c r="B6713" s="1373" t="s">
        <v>2397</v>
      </c>
      <c r="C6713" s="1373" t="s">
        <v>2471</v>
      </c>
      <c r="D6713" s="1373" t="s">
        <v>2472</v>
      </c>
      <c r="E6713" s="1373" t="s">
        <v>1169</v>
      </c>
      <c r="F6713" s="1373" t="s">
        <v>391</v>
      </c>
      <c r="G6713" s="1375"/>
      <c r="H6713" s="1375"/>
      <c r="I6713" s="1375"/>
      <c r="J6713" s="1375"/>
      <c r="K6713" s="1375"/>
      <c r="L6713" s="1375"/>
    </row>
    <row r="6714" spans="1:12" ht="21">
      <c r="A6714" s="26"/>
      <c r="B6714" s="27"/>
      <c r="C6714" s="27"/>
      <c r="D6714" s="27"/>
      <c r="E6714" s="27"/>
      <c r="F6714" s="27"/>
      <c r="G6714" s="29"/>
      <c r="H6714" s="29"/>
      <c r="I6714" s="29"/>
      <c r="J6714" s="29"/>
      <c r="K6714" s="29"/>
      <c r="L6714" s="29"/>
    </row>
    <row r="6715" spans="1:12" ht="21">
      <c r="A6715" s="26"/>
      <c r="B6715" s="27"/>
      <c r="C6715" s="27"/>
      <c r="D6715" s="27"/>
      <c r="E6715" s="27"/>
      <c r="F6715" s="27"/>
      <c r="G6715" s="29"/>
      <c r="H6715" s="29"/>
      <c r="I6715" s="29"/>
      <c r="J6715" s="29"/>
      <c r="K6715" s="29"/>
      <c r="L6715" s="29"/>
    </row>
    <row r="6716" spans="1:12" ht="21">
      <c r="A6716" s="26"/>
      <c r="B6716" s="27"/>
      <c r="C6716" s="27"/>
      <c r="D6716" s="27"/>
      <c r="E6716" s="27"/>
      <c r="F6716" s="27"/>
      <c r="G6716" s="28"/>
      <c r="H6716" s="28"/>
      <c r="I6716" s="28"/>
      <c r="J6716" s="28"/>
      <c r="K6716" s="28"/>
      <c r="L6716" s="28"/>
    </row>
    <row r="6717" spans="1:12" ht="21">
      <c r="A6717" s="26"/>
      <c r="B6717" s="27"/>
      <c r="C6717" s="27"/>
      <c r="D6717" s="27"/>
      <c r="E6717" s="27"/>
      <c r="F6717" s="27"/>
      <c r="G6717" s="29"/>
      <c r="H6717" s="29"/>
      <c r="I6717" s="29"/>
      <c r="J6717" s="29"/>
      <c r="K6717" s="29"/>
      <c r="L6717" s="29"/>
    </row>
    <row r="6718" spans="1:12" ht="21">
      <c r="A6718" s="26"/>
      <c r="B6718" s="27"/>
      <c r="C6718" s="27"/>
      <c r="D6718" s="27"/>
      <c r="E6718" s="27"/>
      <c r="F6718" s="27"/>
      <c r="G6718" s="29"/>
      <c r="H6718" s="29"/>
      <c r="I6718" s="29"/>
      <c r="J6718" s="29"/>
      <c r="K6718" s="29"/>
      <c r="L6718" s="29"/>
    </row>
    <row r="6719" spans="1:12" ht="21">
      <c r="A6719" s="26"/>
      <c r="B6719" s="27"/>
      <c r="C6719" s="27"/>
      <c r="D6719" s="27"/>
      <c r="E6719" s="27"/>
      <c r="F6719" s="27"/>
      <c r="G6719" s="29"/>
      <c r="H6719" s="29"/>
      <c r="I6719" s="29"/>
      <c r="J6719" s="29"/>
      <c r="K6719" s="29"/>
      <c r="L6719" s="29"/>
    </row>
    <row r="6720" spans="1:12" ht="21">
      <c r="A6720" s="26"/>
      <c r="B6720" s="27"/>
      <c r="C6720" s="27"/>
      <c r="D6720" s="27"/>
      <c r="E6720" s="27"/>
      <c r="F6720" s="27"/>
      <c r="G6720" s="29"/>
      <c r="H6720" s="29"/>
      <c r="I6720" s="29"/>
      <c r="J6720" s="29"/>
      <c r="K6720" s="29"/>
      <c r="L6720" s="29"/>
    </row>
    <row r="6721" spans="1:12" ht="21">
      <c r="A6721" s="26"/>
      <c r="B6721" s="27"/>
      <c r="C6721" s="27"/>
      <c r="D6721" s="27"/>
      <c r="E6721" s="27"/>
      <c r="F6721" s="27"/>
      <c r="G6721" s="29"/>
      <c r="H6721" s="29"/>
      <c r="I6721" s="29"/>
      <c r="J6721" s="29"/>
      <c r="K6721" s="29"/>
      <c r="L6721" s="29"/>
    </row>
    <row r="6722" spans="1:12" ht="21">
      <c r="A6722" s="26"/>
      <c r="B6722" s="27"/>
      <c r="C6722" s="27"/>
      <c r="D6722" s="27"/>
      <c r="E6722" s="27"/>
      <c r="F6722" s="27"/>
      <c r="G6722" s="29"/>
      <c r="H6722" s="29"/>
      <c r="I6722" s="29"/>
      <c r="J6722" s="29"/>
      <c r="K6722" s="29"/>
      <c r="L6722" s="29"/>
    </row>
    <row r="6723" spans="1:12" ht="21">
      <c r="A6723" s="26"/>
      <c r="B6723" s="27"/>
      <c r="C6723" s="27"/>
      <c r="D6723" s="27"/>
      <c r="E6723" s="27"/>
      <c r="F6723" s="27"/>
      <c r="G6723" s="29"/>
      <c r="H6723" s="29"/>
      <c r="I6723" s="29"/>
      <c r="J6723" s="29"/>
      <c r="K6723" s="29"/>
      <c r="L6723" s="29"/>
    </row>
    <row r="6724" spans="1:12" ht="21">
      <c r="A6724" s="26"/>
      <c r="B6724" s="27"/>
      <c r="C6724" s="27"/>
      <c r="D6724" s="27"/>
      <c r="E6724" s="27"/>
      <c r="F6724" s="27"/>
      <c r="G6724" s="28"/>
      <c r="H6724" s="28"/>
      <c r="I6724" s="28"/>
      <c r="J6724" s="28"/>
      <c r="K6724" s="28"/>
      <c r="L6724" s="28"/>
    </row>
    <row r="6725" spans="1:12" ht="21">
      <c r="A6725" s="26"/>
      <c r="B6725" s="27"/>
      <c r="C6725" s="27"/>
      <c r="D6725" s="27"/>
      <c r="E6725" s="27"/>
      <c r="F6725" s="27"/>
      <c r="G6725" s="28"/>
      <c r="H6725" s="28"/>
      <c r="I6725" s="28"/>
      <c r="J6725" s="28"/>
      <c r="K6725" s="28"/>
      <c r="L6725" s="28"/>
    </row>
    <row r="6726" spans="1:12" ht="21">
      <c r="A6726" s="26"/>
      <c r="B6726" s="27"/>
      <c r="C6726" s="27"/>
      <c r="D6726" s="27"/>
      <c r="E6726" s="27"/>
      <c r="F6726" s="27"/>
      <c r="G6726" s="28"/>
      <c r="H6726" s="28"/>
      <c r="I6726" s="28"/>
      <c r="J6726" s="28"/>
      <c r="K6726" s="28"/>
      <c r="L6726" s="28"/>
    </row>
    <row r="6727" spans="1:12" ht="21">
      <c r="A6727" s="26"/>
      <c r="B6727" s="27"/>
      <c r="C6727" s="27"/>
      <c r="D6727" s="27"/>
      <c r="E6727" s="27"/>
      <c r="F6727" s="27"/>
      <c r="G6727" s="28"/>
      <c r="H6727" s="28"/>
      <c r="I6727" s="28"/>
      <c r="J6727" s="28"/>
      <c r="K6727" s="28"/>
      <c r="L6727" s="28"/>
    </row>
    <row r="6728" spans="1:12" ht="21">
      <c r="A6728" s="26"/>
      <c r="B6728" s="27"/>
      <c r="C6728" s="27"/>
      <c r="D6728" s="27"/>
      <c r="E6728" s="27"/>
      <c r="F6728" s="27"/>
      <c r="G6728" s="29"/>
      <c r="H6728" s="29"/>
      <c r="I6728" s="29"/>
      <c r="J6728" s="29"/>
      <c r="K6728" s="29"/>
      <c r="L6728" s="29"/>
    </row>
    <row r="6729" spans="1:12" ht="21">
      <c r="A6729" s="26"/>
      <c r="B6729" s="27"/>
      <c r="C6729" s="27"/>
      <c r="D6729" s="27"/>
      <c r="E6729" s="27"/>
      <c r="F6729" s="27"/>
      <c r="G6729" s="29"/>
      <c r="H6729" s="29"/>
      <c r="I6729" s="29"/>
      <c r="J6729" s="29"/>
      <c r="K6729" s="29"/>
      <c r="L6729" s="29"/>
    </row>
    <row r="6730" spans="1:12" ht="21">
      <c r="A6730" s="26"/>
      <c r="B6730" s="27"/>
      <c r="C6730" s="27"/>
      <c r="D6730" s="27"/>
      <c r="E6730" s="27"/>
      <c r="F6730" s="27"/>
      <c r="G6730" s="29"/>
      <c r="H6730" s="29"/>
      <c r="I6730" s="29"/>
      <c r="J6730" s="29"/>
      <c r="K6730" s="29"/>
      <c r="L6730" s="29"/>
    </row>
    <row r="6731" spans="1:12" ht="21">
      <c r="A6731" s="26"/>
      <c r="B6731" s="27"/>
      <c r="C6731" s="27"/>
      <c r="D6731" s="27"/>
      <c r="E6731" s="27"/>
      <c r="F6731" s="27"/>
      <c r="G6731" s="28"/>
      <c r="H6731" s="28"/>
      <c r="I6731" s="28"/>
      <c r="J6731" s="28"/>
      <c r="K6731" s="28"/>
      <c r="L6731" s="28"/>
    </row>
    <row r="6732" spans="1:12" ht="21">
      <c r="A6732" s="26"/>
      <c r="B6732" s="27"/>
      <c r="C6732" s="27"/>
      <c r="D6732" s="27"/>
      <c r="E6732" s="27"/>
      <c r="F6732" s="27"/>
      <c r="G6732" s="29"/>
      <c r="H6732" s="29"/>
      <c r="I6732" s="29"/>
      <c r="J6732" s="29"/>
      <c r="K6732" s="29"/>
      <c r="L6732" s="29"/>
    </row>
    <row r="6733" spans="1:12" ht="21">
      <c r="A6733" s="26"/>
      <c r="B6733" s="27"/>
      <c r="C6733" s="27"/>
      <c r="D6733" s="27"/>
      <c r="E6733" s="27"/>
      <c r="F6733" s="27"/>
      <c r="G6733" s="29"/>
      <c r="H6733" s="29"/>
      <c r="I6733" s="29"/>
      <c r="J6733" s="29"/>
      <c r="K6733" s="29"/>
      <c r="L6733" s="29"/>
    </row>
    <row r="6734" spans="1:12" ht="21">
      <c r="A6734" s="26"/>
      <c r="B6734" s="27"/>
      <c r="C6734" s="27"/>
      <c r="D6734" s="27"/>
      <c r="E6734" s="27"/>
      <c r="F6734" s="27"/>
      <c r="G6734" s="29"/>
      <c r="H6734" s="29"/>
      <c r="I6734" s="29"/>
      <c r="J6734" s="29"/>
      <c r="K6734" s="29"/>
      <c r="L6734" s="29"/>
    </row>
    <row r="6735" spans="1:12" ht="21">
      <c r="A6735" s="26"/>
      <c r="B6735" s="27"/>
      <c r="C6735" s="27"/>
      <c r="D6735" s="27"/>
      <c r="E6735" s="27"/>
      <c r="F6735" s="27"/>
      <c r="G6735" s="29"/>
      <c r="H6735" s="29"/>
      <c r="I6735" s="29"/>
      <c r="J6735" s="29"/>
      <c r="K6735" s="29"/>
      <c r="L6735" s="29"/>
    </row>
    <row r="6736" spans="1:12" ht="21">
      <c r="A6736" s="26"/>
      <c r="B6736" s="27"/>
      <c r="C6736" s="27"/>
      <c r="D6736" s="27"/>
      <c r="E6736" s="27"/>
      <c r="F6736" s="27"/>
      <c r="G6736" s="29"/>
      <c r="H6736" s="29"/>
      <c r="I6736" s="29"/>
      <c r="J6736" s="29"/>
      <c r="K6736" s="29"/>
      <c r="L6736" s="29"/>
    </row>
    <row r="6737" spans="1:12" ht="21">
      <c r="A6737" s="26"/>
      <c r="B6737" s="27"/>
      <c r="C6737" s="27"/>
      <c r="D6737" s="27"/>
      <c r="E6737" s="27"/>
      <c r="F6737" s="27"/>
      <c r="G6737" s="29"/>
      <c r="H6737" s="29"/>
      <c r="I6737" s="29"/>
      <c r="J6737" s="29"/>
      <c r="K6737" s="29"/>
      <c r="L6737" s="29"/>
    </row>
    <row r="6738" spans="1:12" ht="21">
      <c r="A6738" s="26"/>
      <c r="B6738" s="27"/>
      <c r="C6738" s="27"/>
      <c r="D6738" s="27"/>
      <c r="E6738" s="27"/>
      <c r="F6738" s="27"/>
      <c r="G6738" s="29"/>
      <c r="H6738" s="29"/>
      <c r="I6738" s="29"/>
      <c r="J6738" s="29"/>
      <c r="K6738" s="29"/>
      <c r="L6738" s="29"/>
    </row>
    <row r="6739" spans="1:12" ht="21">
      <c r="A6739" s="26"/>
      <c r="B6739" s="27"/>
      <c r="C6739" s="27"/>
      <c r="D6739" s="27"/>
      <c r="E6739" s="27"/>
      <c r="F6739" s="27"/>
      <c r="G6739" s="29"/>
      <c r="H6739" s="29"/>
      <c r="I6739" s="29"/>
      <c r="J6739" s="29"/>
      <c r="K6739" s="29"/>
      <c r="L6739" s="29"/>
    </row>
    <row r="6740" spans="1:12" ht="21">
      <c r="A6740" s="26"/>
      <c r="B6740" s="27"/>
      <c r="C6740" s="27"/>
      <c r="D6740" s="27"/>
      <c r="E6740" s="27"/>
      <c r="F6740" s="27"/>
      <c r="G6740" s="28"/>
      <c r="H6740" s="28"/>
      <c r="I6740" s="28"/>
      <c r="J6740" s="28"/>
      <c r="K6740" s="28"/>
      <c r="L6740" s="28"/>
    </row>
    <row r="6741" spans="1:12" ht="21">
      <c r="A6741" s="26"/>
      <c r="B6741" s="27"/>
      <c r="C6741" s="27"/>
      <c r="D6741" s="27"/>
      <c r="E6741" s="27"/>
      <c r="F6741" s="27"/>
      <c r="G6741" s="28"/>
      <c r="H6741" s="28"/>
      <c r="I6741" s="28"/>
      <c r="J6741" s="28"/>
      <c r="K6741" s="28"/>
      <c r="L6741" s="28"/>
    </row>
    <row r="6742" spans="1:12" ht="21">
      <c r="A6742" s="26"/>
      <c r="B6742" s="27"/>
      <c r="C6742" s="27"/>
      <c r="D6742" s="27"/>
      <c r="E6742" s="27"/>
      <c r="F6742" s="27"/>
      <c r="G6742" s="28"/>
      <c r="H6742" s="28"/>
      <c r="I6742" s="28"/>
      <c r="J6742" s="28"/>
      <c r="K6742" s="28"/>
      <c r="L6742" s="28"/>
    </row>
    <row r="6743" spans="1:12" ht="21">
      <c r="A6743" s="26"/>
      <c r="B6743" s="27"/>
      <c r="C6743" s="27"/>
      <c r="D6743" s="27"/>
      <c r="E6743" s="27"/>
      <c r="F6743" s="27"/>
      <c r="G6743" s="28"/>
      <c r="H6743" s="28"/>
      <c r="I6743" s="28"/>
      <c r="J6743" s="28"/>
      <c r="K6743" s="28"/>
      <c r="L6743" s="28"/>
    </row>
    <row r="6744" spans="1:12" ht="21">
      <c r="A6744" s="26"/>
      <c r="B6744" s="27"/>
      <c r="C6744" s="27"/>
      <c r="D6744" s="27"/>
      <c r="E6744" s="27"/>
      <c r="F6744" s="27"/>
      <c r="G6744" s="29"/>
      <c r="H6744" s="29"/>
      <c r="I6744" s="29"/>
      <c r="J6744" s="29"/>
      <c r="K6744" s="29"/>
      <c r="L6744" s="29"/>
    </row>
    <row r="6745" spans="1:12" ht="21">
      <c r="A6745" s="26"/>
      <c r="B6745" s="27"/>
      <c r="C6745" s="27"/>
      <c r="D6745" s="27"/>
      <c r="E6745" s="27"/>
      <c r="F6745" s="27"/>
      <c r="G6745" s="28"/>
      <c r="H6745" s="28"/>
      <c r="I6745" s="28"/>
      <c r="J6745" s="28"/>
      <c r="K6745" s="28"/>
      <c r="L6745" s="28"/>
    </row>
    <row r="6746" spans="1:12" ht="21">
      <c r="A6746" s="26"/>
      <c r="B6746" s="27"/>
      <c r="C6746" s="27"/>
      <c r="D6746" s="27"/>
      <c r="E6746" s="27"/>
      <c r="F6746" s="27"/>
      <c r="G6746" s="28"/>
      <c r="H6746" s="28"/>
      <c r="I6746" s="28"/>
      <c r="J6746" s="28"/>
      <c r="K6746" s="28"/>
      <c r="L6746" s="28"/>
    </row>
    <row r="6747" spans="1:12" ht="21">
      <c r="A6747" s="26"/>
      <c r="B6747" s="27"/>
      <c r="C6747" s="27"/>
      <c r="D6747" s="27"/>
      <c r="E6747" s="27"/>
      <c r="F6747" s="27"/>
      <c r="G6747" s="28"/>
      <c r="H6747" s="28"/>
      <c r="I6747" s="28"/>
      <c r="J6747" s="28"/>
      <c r="K6747" s="28"/>
      <c r="L6747" s="28"/>
    </row>
    <row r="6748" spans="1:12" ht="21">
      <c r="A6748" s="26"/>
      <c r="B6748" s="27"/>
      <c r="C6748" s="27"/>
      <c r="D6748" s="27"/>
      <c r="E6748" s="27"/>
      <c r="F6748" s="27"/>
      <c r="G6748" s="29"/>
      <c r="H6748" s="29"/>
      <c r="I6748" s="29"/>
      <c r="J6748" s="29"/>
      <c r="K6748" s="29"/>
      <c r="L6748" s="29"/>
    </row>
    <row r="6749" spans="1:12" ht="21">
      <c r="A6749" s="26"/>
      <c r="B6749" s="27"/>
      <c r="C6749" s="27"/>
      <c r="D6749" s="27"/>
      <c r="E6749" s="27"/>
      <c r="F6749" s="27"/>
      <c r="G6749" s="29"/>
      <c r="H6749" s="29"/>
      <c r="I6749" s="29"/>
      <c r="J6749" s="29"/>
      <c r="K6749" s="29"/>
      <c r="L6749" s="29"/>
    </row>
    <row r="6750" spans="1:12" ht="21">
      <c r="A6750" s="26"/>
      <c r="B6750" s="27"/>
      <c r="C6750" s="27"/>
      <c r="D6750" s="27"/>
      <c r="E6750" s="27"/>
      <c r="F6750" s="27"/>
      <c r="G6750" s="29"/>
      <c r="H6750" s="29"/>
      <c r="I6750" s="29"/>
      <c r="J6750" s="29"/>
      <c r="K6750" s="29"/>
      <c r="L6750" s="29"/>
    </row>
    <row r="6751" spans="1:12" ht="21">
      <c r="A6751" s="26"/>
      <c r="B6751" s="27"/>
      <c r="C6751" s="27"/>
      <c r="D6751" s="27"/>
      <c r="E6751" s="27"/>
      <c r="F6751" s="27"/>
      <c r="G6751" s="28"/>
      <c r="H6751" s="28"/>
      <c r="I6751" s="28"/>
      <c r="J6751" s="28"/>
      <c r="K6751" s="28"/>
      <c r="L6751" s="28"/>
    </row>
    <row r="6752" spans="1:12" ht="21">
      <c r="A6752" s="26"/>
      <c r="B6752" s="27"/>
      <c r="C6752" s="27"/>
      <c r="D6752" s="27"/>
      <c r="E6752" s="27"/>
      <c r="F6752" s="27"/>
      <c r="G6752" s="28"/>
      <c r="H6752" s="28"/>
      <c r="I6752" s="28"/>
      <c r="J6752" s="28"/>
      <c r="K6752" s="28"/>
      <c r="L6752" s="28"/>
    </row>
    <row r="6753" spans="1:12" ht="21">
      <c r="A6753" s="26"/>
      <c r="B6753" s="27"/>
      <c r="C6753" s="27"/>
      <c r="D6753" s="27"/>
      <c r="E6753" s="27"/>
      <c r="F6753" s="27"/>
      <c r="G6753" s="29"/>
      <c r="H6753" s="29"/>
      <c r="I6753" s="29"/>
      <c r="J6753" s="29"/>
      <c r="K6753" s="29"/>
      <c r="L6753" s="29"/>
    </row>
    <row r="6754" spans="1:12" ht="21">
      <c r="A6754" s="26"/>
      <c r="B6754" s="27"/>
      <c r="C6754" s="27"/>
      <c r="D6754" s="27"/>
      <c r="E6754" s="27"/>
      <c r="F6754" s="27"/>
      <c r="G6754" s="29"/>
      <c r="H6754" s="29"/>
      <c r="I6754" s="29"/>
      <c r="J6754" s="29"/>
      <c r="K6754" s="29"/>
      <c r="L6754" s="29"/>
    </row>
    <row r="6755" spans="1:12" ht="21">
      <c r="A6755" s="26"/>
      <c r="B6755" s="27"/>
      <c r="C6755" s="27"/>
      <c r="D6755" s="27"/>
      <c r="E6755" s="27"/>
      <c r="F6755" s="27"/>
      <c r="G6755" s="28"/>
      <c r="H6755" s="28"/>
      <c r="I6755" s="28"/>
      <c r="J6755" s="28"/>
      <c r="K6755" s="28"/>
      <c r="L6755" s="28"/>
    </row>
    <row r="6756" spans="1:12" ht="21">
      <c r="A6756" s="26"/>
      <c r="B6756" s="27"/>
      <c r="C6756" s="27"/>
      <c r="D6756" s="27"/>
      <c r="E6756" s="27"/>
      <c r="F6756" s="27"/>
      <c r="G6756" s="28"/>
      <c r="H6756" s="28"/>
      <c r="I6756" s="28"/>
      <c r="J6756" s="28"/>
      <c r="K6756" s="28"/>
      <c r="L6756" s="28"/>
    </row>
    <row r="6757" spans="1:12" ht="21">
      <c r="A6757" s="26"/>
      <c r="B6757" s="27"/>
      <c r="C6757" s="27"/>
      <c r="D6757" s="27"/>
      <c r="E6757" s="27"/>
      <c r="F6757" s="27"/>
      <c r="G6757" s="28"/>
      <c r="H6757" s="28"/>
      <c r="I6757" s="28"/>
      <c r="J6757" s="28"/>
      <c r="K6757" s="28"/>
      <c r="L6757" s="28"/>
    </row>
    <row r="6758" spans="1:12" ht="21">
      <c r="A6758" s="26"/>
      <c r="B6758" s="27"/>
      <c r="C6758" s="27"/>
      <c r="D6758" s="27"/>
      <c r="E6758" s="27"/>
      <c r="F6758" s="27"/>
      <c r="G6758" s="29"/>
      <c r="H6758" s="29"/>
      <c r="I6758" s="29"/>
      <c r="J6758" s="29"/>
      <c r="K6758" s="29"/>
      <c r="L6758" s="29"/>
    </row>
    <row r="6759" spans="1:12" ht="21">
      <c r="A6759" s="26"/>
      <c r="B6759" s="27"/>
      <c r="C6759" s="27"/>
      <c r="D6759" s="27"/>
      <c r="E6759" s="27"/>
      <c r="F6759" s="27"/>
      <c r="G6759" s="28"/>
      <c r="H6759" s="28"/>
      <c r="I6759" s="28"/>
      <c r="J6759" s="28"/>
      <c r="K6759" s="28"/>
      <c r="L6759" s="28"/>
    </row>
    <row r="6760" spans="1:12" ht="21">
      <c r="A6760" s="26"/>
      <c r="B6760" s="27"/>
      <c r="C6760" s="27"/>
      <c r="D6760" s="27"/>
      <c r="E6760" s="27"/>
      <c r="F6760" s="27"/>
      <c r="G6760" s="28"/>
      <c r="H6760" s="28"/>
      <c r="I6760" s="28"/>
      <c r="J6760" s="28"/>
      <c r="K6760" s="28"/>
      <c r="L6760" s="28"/>
    </row>
    <row r="6761" spans="1:12" ht="21">
      <c r="A6761" s="26"/>
      <c r="B6761" s="27"/>
      <c r="C6761" s="27"/>
      <c r="D6761" s="27"/>
      <c r="E6761" s="27"/>
      <c r="F6761" s="27"/>
      <c r="G6761" s="29"/>
      <c r="H6761" s="29"/>
      <c r="I6761" s="29"/>
      <c r="J6761" s="29"/>
      <c r="K6761" s="29"/>
      <c r="L6761" s="29"/>
    </row>
    <row r="6762" spans="1:12" ht="21">
      <c r="A6762" s="26"/>
      <c r="B6762" s="27"/>
      <c r="C6762" s="27"/>
      <c r="D6762" s="27"/>
      <c r="E6762" s="27"/>
      <c r="F6762" s="27"/>
      <c r="G6762" s="29"/>
      <c r="H6762" s="29"/>
      <c r="I6762" s="29"/>
      <c r="J6762" s="29"/>
      <c r="K6762" s="29"/>
      <c r="L6762" s="29"/>
    </row>
    <row r="6763" spans="1:12" ht="21">
      <c r="A6763" s="26"/>
      <c r="B6763" s="27"/>
      <c r="C6763" s="27"/>
      <c r="D6763" s="27"/>
      <c r="E6763" s="27"/>
      <c r="F6763" s="27"/>
      <c r="G6763" s="29"/>
      <c r="H6763" s="29"/>
      <c r="I6763" s="29"/>
      <c r="J6763" s="29"/>
      <c r="K6763" s="29"/>
      <c r="L6763" s="29"/>
    </row>
    <row r="6764" spans="1:12" ht="21">
      <c r="A6764" s="26"/>
      <c r="B6764" s="27"/>
      <c r="C6764" s="27"/>
      <c r="D6764" s="27"/>
      <c r="E6764" s="27"/>
      <c r="F6764" s="27"/>
      <c r="G6764" s="29"/>
      <c r="H6764" s="29"/>
      <c r="I6764" s="29"/>
      <c r="J6764" s="29"/>
      <c r="K6764" s="29"/>
      <c r="L6764" s="29"/>
    </row>
    <row r="6765" spans="1:12" ht="21">
      <c r="A6765" s="26"/>
      <c r="B6765" s="27"/>
      <c r="C6765" s="27"/>
      <c r="D6765" s="27"/>
      <c r="E6765" s="27"/>
      <c r="F6765" s="27"/>
      <c r="G6765" s="29"/>
      <c r="H6765" s="29"/>
      <c r="I6765" s="29"/>
      <c r="J6765" s="29"/>
      <c r="K6765" s="29"/>
      <c r="L6765" s="29"/>
    </row>
    <row r="6766" spans="1:12" ht="21">
      <c r="A6766" s="26"/>
      <c r="B6766" s="27"/>
      <c r="C6766" s="27"/>
      <c r="D6766" s="27"/>
      <c r="E6766" s="27"/>
      <c r="F6766" s="27"/>
      <c r="G6766" s="29"/>
      <c r="H6766" s="29"/>
      <c r="I6766" s="29"/>
      <c r="J6766" s="29"/>
      <c r="K6766" s="29"/>
      <c r="L6766" s="29"/>
    </row>
    <row r="6767" spans="1:12" ht="21">
      <c r="A6767" s="26"/>
      <c r="B6767" s="27"/>
      <c r="C6767" s="27"/>
      <c r="D6767" s="27"/>
      <c r="E6767" s="27"/>
      <c r="F6767" s="27"/>
      <c r="G6767" s="29"/>
      <c r="H6767" s="29"/>
      <c r="I6767" s="29"/>
      <c r="J6767" s="29"/>
      <c r="K6767" s="29"/>
      <c r="L6767" s="29"/>
    </row>
    <row r="6768" spans="1:12" ht="21">
      <c r="A6768" s="26"/>
      <c r="B6768" s="27"/>
      <c r="C6768" s="27"/>
      <c r="D6768" s="27"/>
      <c r="E6768" s="27"/>
      <c r="F6768" s="27"/>
      <c r="G6768" s="29"/>
      <c r="H6768" s="29"/>
      <c r="I6768" s="29"/>
      <c r="J6768" s="29"/>
      <c r="K6768" s="29"/>
      <c r="L6768" s="29"/>
    </row>
    <row r="6769" spans="1:12" ht="21">
      <c r="A6769" s="26"/>
      <c r="B6769" s="27"/>
      <c r="C6769" s="27"/>
      <c r="D6769" s="27"/>
      <c r="E6769" s="27"/>
      <c r="F6769" s="27"/>
      <c r="G6769" s="29"/>
      <c r="H6769" s="29"/>
      <c r="I6769" s="29"/>
      <c r="J6769" s="29"/>
      <c r="K6769" s="29"/>
      <c r="L6769" s="29"/>
    </row>
    <row r="6770" spans="1:12" ht="21">
      <c r="A6770" s="26"/>
      <c r="B6770" s="27"/>
      <c r="C6770" s="27"/>
      <c r="D6770" s="27"/>
      <c r="E6770" s="27"/>
      <c r="F6770" s="27"/>
      <c r="G6770" s="29"/>
      <c r="H6770" s="29"/>
      <c r="I6770" s="29"/>
      <c r="J6770" s="29"/>
      <c r="K6770" s="29"/>
      <c r="L6770" s="29"/>
    </row>
    <row r="6771" spans="1:12" ht="21">
      <c r="A6771" s="26"/>
      <c r="B6771" s="27"/>
      <c r="C6771" s="27"/>
      <c r="D6771" s="27"/>
      <c r="E6771" s="27"/>
      <c r="F6771" s="27"/>
      <c r="G6771" s="29"/>
      <c r="H6771" s="29"/>
      <c r="I6771" s="29"/>
      <c r="J6771" s="29"/>
      <c r="K6771" s="29"/>
      <c r="L6771" s="29"/>
    </row>
    <row r="6772" spans="1:12" ht="21">
      <c r="A6772" s="26"/>
      <c r="B6772" s="27"/>
      <c r="C6772" s="27"/>
      <c r="D6772" s="27"/>
      <c r="E6772" s="27"/>
      <c r="F6772" s="27"/>
      <c r="G6772" s="29"/>
      <c r="H6772" s="29"/>
      <c r="I6772" s="29"/>
      <c r="J6772" s="29"/>
      <c r="K6772" s="29"/>
      <c r="L6772" s="29"/>
    </row>
    <row r="6773" spans="1:12" ht="21">
      <c r="A6773" s="26"/>
      <c r="B6773" s="27"/>
      <c r="C6773" s="27"/>
      <c r="D6773" s="27"/>
      <c r="E6773" s="27"/>
      <c r="F6773" s="27"/>
      <c r="G6773" s="29"/>
      <c r="H6773" s="29"/>
      <c r="I6773" s="29"/>
      <c r="J6773" s="29"/>
      <c r="K6773" s="29"/>
      <c r="L6773" s="29"/>
    </row>
    <row r="6774" spans="1:12" ht="21">
      <c r="A6774" s="26"/>
      <c r="B6774" s="27"/>
      <c r="C6774" s="27"/>
      <c r="D6774" s="27"/>
      <c r="E6774" s="27"/>
      <c r="F6774" s="27"/>
      <c r="G6774" s="29"/>
      <c r="H6774" s="29"/>
      <c r="I6774" s="29"/>
      <c r="J6774" s="29"/>
      <c r="K6774" s="29"/>
      <c r="L6774" s="29"/>
    </row>
    <row r="6775" spans="1:12" ht="21">
      <c r="A6775" s="26"/>
      <c r="B6775" s="27"/>
      <c r="C6775" s="27"/>
      <c r="D6775" s="27"/>
      <c r="E6775" s="27"/>
      <c r="F6775" s="27"/>
      <c r="G6775" s="28"/>
      <c r="H6775" s="28"/>
      <c r="I6775" s="28"/>
      <c r="J6775" s="28"/>
      <c r="K6775" s="28"/>
      <c r="L6775" s="28"/>
    </row>
    <row r="6776" spans="1:12" ht="21">
      <c r="A6776" s="26"/>
      <c r="B6776" s="27"/>
      <c r="C6776" s="27"/>
      <c r="D6776" s="27"/>
      <c r="E6776" s="27"/>
      <c r="F6776" s="27"/>
      <c r="G6776" s="28"/>
      <c r="H6776" s="28"/>
      <c r="I6776" s="28"/>
      <c r="J6776" s="28"/>
      <c r="K6776" s="28"/>
      <c r="L6776" s="28"/>
    </row>
    <row r="6777" spans="1:12" ht="21">
      <c r="A6777" s="26"/>
      <c r="B6777" s="27"/>
      <c r="C6777" s="27"/>
      <c r="D6777" s="27"/>
      <c r="E6777" s="27"/>
      <c r="F6777" s="27"/>
      <c r="G6777" s="29"/>
      <c r="H6777" s="29"/>
      <c r="I6777" s="29"/>
      <c r="J6777" s="29"/>
      <c r="K6777" s="29"/>
      <c r="L6777" s="29"/>
    </row>
    <row r="6778" spans="1:12" ht="21">
      <c r="A6778" s="26"/>
      <c r="B6778" s="27"/>
      <c r="C6778" s="27"/>
      <c r="D6778" s="27"/>
      <c r="E6778" s="27"/>
      <c r="F6778" s="27"/>
      <c r="G6778" s="29"/>
      <c r="H6778" s="29"/>
      <c r="I6778" s="29"/>
      <c r="J6778" s="29"/>
      <c r="K6778" s="29"/>
      <c r="L6778" s="29"/>
    </row>
    <row r="6779" spans="1:12" ht="21">
      <c r="A6779" s="26"/>
      <c r="B6779" s="27"/>
      <c r="C6779" s="27"/>
      <c r="D6779" s="27"/>
      <c r="E6779" s="27"/>
      <c r="F6779" s="27"/>
      <c r="G6779" s="29"/>
      <c r="H6779" s="29"/>
      <c r="I6779" s="29"/>
      <c r="J6779" s="29"/>
      <c r="K6779" s="29"/>
      <c r="L6779" s="29"/>
    </row>
    <row r="6780" spans="1:12" ht="21">
      <c r="A6780" s="26"/>
      <c r="B6780" s="27"/>
      <c r="C6780" s="27"/>
      <c r="D6780" s="27"/>
      <c r="E6780" s="27"/>
      <c r="F6780" s="27"/>
      <c r="G6780" s="29"/>
      <c r="H6780" s="29"/>
      <c r="I6780" s="29"/>
      <c r="J6780" s="29"/>
      <c r="K6780" s="29"/>
      <c r="L6780" s="29"/>
    </row>
    <row r="6781" spans="1:12" ht="21">
      <c r="A6781" s="26"/>
      <c r="B6781" s="27"/>
      <c r="C6781" s="27"/>
      <c r="D6781" s="27"/>
      <c r="E6781" s="27"/>
      <c r="F6781" s="27"/>
      <c r="G6781" s="29"/>
      <c r="H6781" s="29"/>
      <c r="I6781" s="29"/>
      <c r="J6781" s="29"/>
      <c r="K6781" s="29"/>
      <c r="L6781" s="29"/>
    </row>
    <row r="6782" spans="1:12" ht="21">
      <c r="A6782" s="26"/>
      <c r="B6782" s="27"/>
      <c r="C6782" s="27"/>
      <c r="D6782" s="27"/>
      <c r="E6782" s="27"/>
      <c r="F6782" s="27"/>
      <c r="G6782" s="29"/>
      <c r="H6782" s="29"/>
      <c r="I6782" s="29"/>
      <c r="J6782" s="29"/>
      <c r="K6782" s="29"/>
      <c r="L6782" s="29"/>
    </row>
    <row r="6783" spans="1:12" ht="21">
      <c r="A6783" s="26"/>
      <c r="B6783" s="27"/>
      <c r="C6783" s="27"/>
      <c r="D6783" s="27"/>
      <c r="E6783" s="27"/>
      <c r="F6783" s="27"/>
      <c r="G6783" s="29"/>
      <c r="H6783" s="29"/>
      <c r="I6783" s="29"/>
      <c r="J6783" s="29"/>
      <c r="K6783" s="29"/>
      <c r="L6783" s="29"/>
    </row>
    <row r="6784" spans="1:12" ht="21">
      <c r="A6784" s="26"/>
      <c r="B6784" s="27"/>
      <c r="C6784" s="27"/>
      <c r="D6784" s="27"/>
      <c r="E6784" s="27"/>
      <c r="F6784" s="27"/>
      <c r="G6784" s="28"/>
      <c r="H6784" s="28"/>
      <c r="I6784" s="28"/>
      <c r="J6784" s="28"/>
      <c r="K6784" s="28"/>
      <c r="L6784" s="28"/>
    </row>
    <row r="6785" spans="1:12" ht="21">
      <c r="A6785" s="26"/>
      <c r="B6785" s="27"/>
      <c r="C6785" s="27"/>
      <c r="D6785" s="27"/>
      <c r="E6785" s="27"/>
      <c r="F6785" s="27"/>
      <c r="G6785" s="28"/>
      <c r="H6785" s="28"/>
      <c r="I6785" s="28"/>
      <c r="J6785" s="28"/>
      <c r="K6785" s="28"/>
      <c r="L6785" s="28"/>
    </row>
    <row r="6786" spans="1:12" ht="21">
      <c r="A6786" s="26"/>
      <c r="B6786" s="27"/>
      <c r="C6786" s="27"/>
      <c r="D6786" s="27"/>
      <c r="E6786" s="27"/>
      <c r="F6786" s="27"/>
      <c r="G6786" s="28"/>
      <c r="H6786" s="28"/>
      <c r="I6786" s="28"/>
      <c r="J6786" s="28"/>
      <c r="K6786" s="28"/>
      <c r="L6786" s="28"/>
    </row>
    <row r="6787" spans="1:12" ht="21">
      <c r="A6787" s="26"/>
      <c r="B6787" s="27"/>
      <c r="C6787" s="27"/>
      <c r="D6787" s="27"/>
      <c r="E6787" s="27"/>
      <c r="F6787" s="27"/>
      <c r="G6787" s="28"/>
      <c r="H6787" s="28"/>
      <c r="I6787" s="28"/>
      <c r="J6787" s="28"/>
      <c r="K6787" s="28"/>
      <c r="L6787" s="28"/>
    </row>
    <row r="6788" spans="1:12" ht="21">
      <c r="A6788" s="26"/>
      <c r="B6788" s="27"/>
      <c r="C6788" s="27"/>
      <c r="D6788" s="27"/>
      <c r="E6788" s="27"/>
      <c r="F6788" s="27"/>
      <c r="G6788" s="28"/>
      <c r="H6788" s="28"/>
      <c r="I6788" s="28"/>
      <c r="J6788" s="28"/>
      <c r="K6788" s="28"/>
      <c r="L6788" s="28"/>
    </row>
    <row r="6789" spans="1:12" ht="21">
      <c r="A6789" s="26"/>
      <c r="B6789" s="27"/>
      <c r="C6789" s="27"/>
      <c r="D6789" s="27"/>
      <c r="E6789" s="27"/>
      <c r="F6789" s="27"/>
      <c r="G6789" s="28"/>
      <c r="H6789" s="28"/>
      <c r="I6789" s="28"/>
      <c r="J6789" s="28"/>
      <c r="K6789" s="28"/>
      <c r="L6789" s="28"/>
    </row>
    <row r="6790" spans="1:12" ht="21">
      <c r="A6790" s="26"/>
      <c r="B6790" s="27"/>
      <c r="C6790" s="27"/>
      <c r="D6790" s="27"/>
      <c r="E6790" s="27"/>
      <c r="F6790" s="27"/>
      <c r="G6790" s="29"/>
      <c r="H6790" s="29"/>
      <c r="I6790" s="29"/>
      <c r="J6790" s="29"/>
      <c r="K6790" s="29"/>
      <c r="L6790" s="29"/>
    </row>
    <row r="6791" spans="1:12" ht="21">
      <c r="A6791" s="26"/>
      <c r="B6791" s="27"/>
      <c r="C6791" s="27"/>
      <c r="D6791" s="27"/>
      <c r="E6791" s="27"/>
      <c r="F6791" s="27"/>
      <c r="G6791" s="28"/>
      <c r="H6791" s="28"/>
      <c r="I6791" s="28"/>
      <c r="J6791" s="28"/>
      <c r="K6791" s="28"/>
      <c r="L6791" s="28"/>
    </row>
    <row r="6792" spans="1:12" ht="21">
      <c r="A6792" s="26"/>
      <c r="B6792" s="27"/>
      <c r="C6792" s="27"/>
      <c r="D6792" s="27"/>
      <c r="E6792" s="27"/>
      <c r="F6792" s="27"/>
      <c r="G6792" s="29"/>
      <c r="H6792" s="29"/>
      <c r="I6792" s="29"/>
      <c r="J6792" s="29"/>
      <c r="K6792" s="29"/>
      <c r="L6792" s="29"/>
    </row>
    <row r="6793" spans="1:12" ht="21">
      <c r="A6793" s="26"/>
      <c r="B6793" s="27"/>
      <c r="C6793" s="27"/>
      <c r="D6793" s="27"/>
      <c r="E6793" s="27"/>
      <c r="F6793" s="27"/>
      <c r="G6793" s="29"/>
      <c r="H6793" s="29"/>
      <c r="I6793" s="29"/>
      <c r="J6793" s="29"/>
      <c r="K6793" s="29"/>
      <c r="L6793" s="29"/>
    </row>
    <row r="6794" spans="1:12" ht="21">
      <c r="A6794" s="26"/>
      <c r="B6794" s="27"/>
      <c r="C6794" s="27"/>
      <c r="D6794" s="27"/>
      <c r="E6794" s="27"/>
      <c r="F6794" s="27"/>
      <c r="G6794" s="28"/>
      <c r="H6794" s="28"/>
      <c r="I6794" s="28"/>
      <c r="J6794" s="28"/>
      <c r="K6794" s="28"/>
      <c r="L6794" s="28"/>
    </row>
    <row r="6795" spans="1:12" ht="21">
      <c r="A6795" s="26"/>
      <c r="B6795" s="27"/>
      <c r="C6795" s="27"/>
      <c r="D6795" s="27"/>
      <c r="E6795" s="27"/>
      <c r="F6795" s="27"/>
      <c r="G6795" s="28"/>
      <c r="H6795" s="28"/>
      <c r="I6795" s="28"/>
      <c r="J6795" s="28"/>
      <c r="K6795" s="28"/>
      <c r="L6795" s="28"/>
    </row>
    <row r="6796" spans="1:12" ht="21">
      <c r="A6796" s="26"/>
      <c r="B6796" s="27"/>
      <c r="C6796" s="27"/>
      <c r="D6796" s="27"/>
      <c r="E6796" s="27"/>
      <c r="F6796" s="27"/>
      <c r="G6796" s="28"/>
      <c r="H6796" s="28"/>
      <c r="I6796" s="28"/>
      <c r="J6796" s="28"/>
      <c r="K6796" s="28"/>
      <c r="L6796" s="28"/>
    </row>
    <row r="6797" spans="1:12" ht="21">
      <c r="A6797" s="26"/>
      <c r="B6797" s="27"/>
      <c r="C6797" s="27"/>
      <c r="D6797" s="27"/>
      <c r="E6797" s="27"/>
      <c r="F6797" s="27"/>
      <c r="G6797" s="29"/>
      <c r="H6797" s="29"/>
      <c r="I6797" s="29"/>
      <c r="J6797" s="29"/>
      <c r="K6797" s="29"/>
      <c r="L6797" s="29"/>
    </row>
    <row r="6798" spans="1:12" ht="21">
      <c r="A6798" s="26"/>
      <c r="B6798" s="27"/>
      <c r="C6798" s="27"/>
      <c r="D6798" s="27"/>
      <c r="E6798" s="27"/>
      <c r="F6798" s="27"/>
      <c r="G6798" s="29"/>
      <c r="H6798" s="29"/>
      <c r="I6798" s="29"/>
      <c r="J6798" s="29"/>
      <c r="K6798" s="29"/>
      <c r="L6798" s="29"/>
    </row>
    <row r="6799" spans="1:12" ht="21">
      <c r="A6799" s="26"/>
      <c r="B6799" s="27"/>
      <c r="C6799" s="27"/>
      <c r="D6799" s="27"/>
      <c r="E6799" s="27"/>
      <c r="F6799" s="27"/>
      <c r="G6799" s="29"/>
      <c r="H6799" s="29"/>
      <c r="I6799" s="29"/>
      <c r="J6799" s="29"/>
      <c r="K6799" s="29"/>
      <c r="L6799" s="29"/>
    </row>
    <row r="6800" spans="1:12" ht="21">
      <c r="A6800" s="26"/>
      <c r="B6800" s="27"/>
      <c r="C6800" s="27"/>
      <c r="D6800" s="27"/>
      <c r="E6800" s="27"/>
      <c r="F6800" s="27"/>
      <c r="G6800" s="28"/>
      <c r="H6800" s="28"/>
      <c r="I6800" s="28"/>
      <c r="J6800" s="28"/>
      <c r="K6800" s="28"/>
      <c r="L6800" s="28"/>
    </row>
    <row r="6801" spans="1:12" ht="21">
      <c r="A6801" s="26"/>
      <c r="B6801" s="27"/>
      <c r="C6801" s="27"/>
      <c r="D6801" s="27"/>
      <c r="E6801" s="27"/>
      <c r="F6801" s="27"/>
      <c r="G6801" s="28"/>
      <c r="H6801" s="28"/>
      <c r="I6801" s="28"/>
      <c r="J6801" s="28"/>
      <c r="K6801" s="28"/>
      <c r="L6801" s="28"/>
    </row>
    <row r="6802" spans="1:12" ht="21">
      <c r="A6802" s="26"/>
      <c r="B6802" s="27"/>
      <c r="C6802" s="27"/>
      <c r="D6802" s="27"/>
      <c r="E6802" s="27"/>
      <c r="F6802" s="27"/>
      <c r="G6802" s="28"/>
      <c r="H6802" s="28"/>
      <c r="I6802" s="28"/>
      <c r="J6802" s="28"/>
      <c r="K6802" s="28"/>
      <c r="L6802" s="28"/>
    </row>
    <row r="6803" spans="1:12" ht="21">
      <c r="A6803" s="26"/>
      <c r="B6803" s="27"/>
      <c r="C6803" s="27"/>
      <c r="D6803" s="27"/>
      <c r="E6803" s="27"/>
      <c r="F6803" s="27"/>
      <c r="G6803" s="29"/>
      <c r="H6803" s="29"/>
      <c r="I6803" s="29"/>
      <c r="J6803" s="29"/>
      <c r="K6803" s="29"/>
      <c r="L6803" s="29"/>
    </row>
    <row r="6804" spans="1:12" ht="21">
      <c r="A6804" s="26"/>
      <c r="B6804" s="27"/>
      <c r="C6804" s="27"/>
      <c r="D6804" s="27"/>
      <c r="E6804" s="27"/>
      <c r="F6804" s="27"/>
      <c r="G6804" s="29"/>
      <c r="H6804" s="29"/>
      <c r="I6804" s="29"/>
      <c r="J6804" s="29"/>
      <c r="K6804" s="29"/>
      <c r="L6804" s="29"/>
    </row>
    <row r="6805" spans="1:12" ht="21">
      <c r="A6805" s="26"/>
      <c r="B6805" s="27"/>
      <c r="C6805" s="27"/>
      <c r="D6805" s="27"/>
      <c r="E6805" s="27"/>
      <c r="F6805" s="27"/>
      <c r="G6805" s="28"/>
      <c r="H6805" s="28"/>
      <c r="I6805" s="28"/>
      <c r="J6805" s="28"/>
      <c r="K6805" s="28"/>
      <c r="L6805" s="28"/>
    </row>
    <row r="6806" spans="1:12" ht="21">
      <c r="A6806" s="26"/>
      <c r="B6806" s="27"/>
      <c r="C6806" s="27"/>
      <c r="D6806" s="27"/>
      <c r="E6806" s="27"/>
      <c r="F6806" s="27"/>
      <c r="G6806" s="29"/>
      <c r="H6806" s="29"/>
      <c r="I6806" s="29"/>
      <c r="J6806" s="29"/>
      <c r="K6806" s="29"/>
      <c r="L6806" s="29"/>
    </row>
    <row r="6807" spans="1:12" ht="21">
      <c r="A6807" s="26"/>
      <c r="B6807" s="27"/>
      <c r="C6807" s="27"/>
      <c r="D6807" s="27"/>
      <c r="E6807" s="27"/>
      <c r="F6807" s="27"/>
      <c r="G6807" s="29"/>
      <c r="H6807" s="29"/>
      <c r="I6807" s="29"/>
      <c r="J6807" s="29"/>
      <c r="K6807" s="29"/>
      <c r="L6807" s="29"/>
    </row>
    <row r="6808" spans="1:12" ht="21">
      <c r="A6808" s="26"/>
      <c r="B6808" s="27"/>
      <c r="C6808" s="27"/>
      <c r="D6808" s="27"/>
      <c r="E6808" s="27"/>
      <c r="F6808" s="27"/>
      <c r="G6808" s="29"/>
      <c r="H6808" s="29"/>
      <c r="I6808" s="29"/>
      <c r="J6808" s="29"/>
      <c r="K6808" s="29"/>
      <c r="L6808" s="29"/>
    </row>
    <row r="6809" spans="1:12" ht="21">
      <c r="A6809" s="26"/>
      <c r="B6809" s="27"/>
      <c r="C6809" s="27"/>
      <c r="D6809" s="27"/>
      <c r="E6809" s="27"/>
      <c r="F6809" s="27"/>
      <c r="G6809" s="29"/>
      <c r="H6809" s="29"/>
      <c r="I6809" s="29"/>
      <c r="J6809" s="29"/>
      <c r="K6809" s="29"/>
      <c r="L6809" s="29"/>
    </row>
    <row r="6810" spans="1:12" ht="21">
      <c r="A6810" s="26"/>
      <c r="B6810" s="27"/>
      <c r="C6810" s="27"/>
      <c r="D6810" s="27"/>
      <c r="E6810" s="27"/>
      <c r="F6810" s="27"/>
      <c r="G6810" s="29"/>
      <c r="H6810" s="29"/>
      <c r="I6810" s="29"/>
      <c r="J6810" s="29"/>
      <c r="K6810" s="29"/>
      <c r="L6810" s="29"/>
    </row>
    <row r="6811" spans="1:12" ht="21">
      <c r="A6811" s="26"/>
      <c r="B6811" s="27"/>
      <c r="C6811" s="27"/>
      <c r="D6811" s="27"/>
      <c r="E6811" s="27"/>
      <c r="F6811" s="27"/>
      <c r="G6811" s="29"/>
      <c r="H6811" s="29"/>
      <c r="I6811" s="29"/>
      <c r="J6811" s="29"/>
      <c r="K6811" s="29"/>
      <c r="L6811" s="29"/>
    </row>
    <row r="6812" spans="1:12" ht="21">
      <c r="A6812" s="26"/>
      <c r="B6812" s="27"/>
      <c r="C6812" s="27"/>
      <c r="D6812" s="27"/>
      <c r="E6812" s="27"/>
      <c r="F6812" s="27"/>
      <c r="G6812" s="28"/>
      <c r="H6812" s="28"/>
      <c r="I6812" s="28"/>
      <c r="J6812" s="28"/>
      <c r="K6812" s="28"/>
      <c r="L6812" s="28"/>
    </row>
    <row r="6813" spans="1:12" ht="21">
      <c r="A6813" s="26"/>
      <c r="B6813" s="27"/>
      <c r="C6813" s="27"/>
      <c r="D6813" s="27"/>
      <c r="E6813" s="27"/>
      <c r="F6813" s="27"/>
      <c r="G6813" s="28"/>
      <c r="H6813" s="28"/>
      <c r="I6813" s="28"/>
      <c r="J6813" s="28"/>
      <c r="K6813" s="28"/>
      <c r="L6813" s="28"/>
    </row>
    <row r="6814" spans="1:12" ht="21">
      <c r="A6814" s="26"/>
      <c r="B6814" s="27"/>
      <c r="C6814" s="27"/>
      <c r="D6814" s="27"/>
      <c r="E6814" s="27"/>
      <c r="F6814" s="27"/>
      <c r="G6814" s="28"/>
      <c r="H6814" s="28"/>
      <c r="I6814" s="28"/>
      <c r="J6814" s="28"/>
      <c r="K6814" s="28"/>
      <c r="L6814" s="28"/>
    </row>
    <row r="6815" spans="1:12" ht="21">
      <c r="A6815" s="26"/>
      <c r="B6815" s="27"/>
      <c r="C6815" s="27"/>
      <c r="D6815" s="27"/>
      <c r="E6815" s="27"/>
      <c r="F6815" s="27"/>
      <c r="G6815" s="28"/>
      <c r="H6815" s="28"/>
      <c r="I6815" s="28"/>
      <c r="J6815" s="28"/>
      <c r="K6815" s="28"/>
      <c r="L6815" s="28"/>
    </row>
    <row r="6816" spans="1:12" ht="21">
      <c r="A6816" s="26"/>
      <c r="B6816" s="27"/>
      <c r="C6816" s="27"/>
      <c r="D6816" s="27"/>
      <c r="E6816" s="27"/>
      <c r="F6816" s="27"/>
      <c r="G6816" s="29"/>
      <c r="H6816" s="29"/>
      <c r="I6816" s="29"/>
      <c r="J6816" s="29"/>
      <c r="K6816" s="29"/>
      <c r="L6816" s="29"/>
    </row>
    <row r="6817" spans="1:12" ht="21">
      <c r="A6817" s="26"/>
      <c r="B6817" s="27"/>
      <c r="C6817" s="27"/>
      <c r="D6817" s="27"/>
      <c r="E6817" s="27"/>
      <c r="F6817" s="27"/>
      <c r="G6817" s="28"/>
      <c r="H6817" s="28"/>
      <c r="I6817" s="28"/>
      <c r="J6817" s="28"/>
      <c r="K6817" s="28"/>
      <c r="L6817" s="28"/>
    </row>
    <row r="6818" spans="1:12" ht="21">
      <c r="A6818" s="26"/>
      <c r="B6818" s="27"/>
      <c r="C6818" s="27"/>
      <c r="D6818" s="27"/>
      <c r="E6818" s="27"/>
      <c r="F6818" s="27"/>
      <c r="G6818" s="28"/>
      <c r="H6818" s="28"/>
      <c r="I6818" s="28"/>
      <c r="J6818" s="28"/>
      <c r="K6818" s="28"/>
      <c r="L6818" s="28"/>
    </row>
    <row r="6819" spans="1:12" ht="21">
      <c r="A6819" s="26"/>
      <c r="B6819" s="27"/>
      <c r="C6819" s="27"/>
      <c r="D6819" s="27"/>
      <c r="E6819" s="27"/>
      <c r="F6819" s="27"/>
      <c r="G6819" s="29"/>
      <c r="H6819" s="29"/>
      <c r="I6819" s="29"/>
      <c r="J6819" s="29"/>
      <c r="K6819" s="29"/>
      <c r="L6819" s="29"/>
    </row>
    <row r="6820" spans="1:12" ht="21">
      <c r="A6820" s="26"/>
      <c r="B6820" s="27"/>
      <c r="C6820" s="27"/>
      <c r="D6820" s="27"/>
      <c r="E6820" s="27"/>
      <c r="F6820" s="27"/>
      <c r="G6820" s="28"/>
      <c r="H6820" s="28"/>
      <c r="I6820" s="28"/>
      <c r="J6820" s="28"/>
      <c r="K6820" s="28"/>
      <c r="L6820" s="28"/>
    </row>
    <row r="6821" spans="1:12" ht="21">
      <c r="A6821" s="26"/>
      <c r="B6821" s="27"/>
      <c r="C6821" s="27"/>
      <c r="D6821" s="27"/>
      <c r="E6821" s="27"/>
      <c r="F6821" s="27"/>
      <c r="G6821" s="29"/>
      <c r="H6821" s="29"/>
      <c r="I6821" s="29"/>
      <c r="J6821" s="29"/>
      <c r="K6821" s="29"/>
      <c r="L6821" s="29"/>
    </row>
    <row r="6822" spans="1:12" ht="21">
      <c r="A6822" s="26"/>
      <c r="B6822" s="27"/>
      <c r="C6822" s="27"/>
      <c r="D6822" s="27"/>
      <c r="E6822" s="27"/>
      <c r="F6822" s="27"/>
      <c r="G6822" s="28"/>
      <c r="H6822" s="28"/>
      <c r="I6822" s="28"/>
      <c r="J6822" s="28"/>
      <c r="K6822" s="28"/>
      <c r="L6822" s="28"/>
    </row>
    <row r="6823" spans="1:12" ht="21">
      <c r="A6823" s="26"/>
      <c r="B6823" s="27"/>
      <c r="C6823" s="27"/>
      <c r="D6823" s="27"/>
      <c r="E6823" s="27"/>
      <c r="F6823" s="27"/>
      <c r="G6823" s="28"/>
      <c r="H6823" s="28"/>
      <c r="I6823" s="28"/>
      <c r="J6823" s="28"/>
      <c r="K6823" s="28"/>
      <c r="L6823" s="28"/>
    </row>
    <row r="6824" spans="1:12" ht="21">
      <c r="A6824" s="26"/>
      <c r="B6824" s="27"/>
      <c r="C6824" s="27"/>
      <c r="D6824" s="27"/>
      <c r="E6824" s="27"/>
      <c r="F6824" s="27"/>
      <c r="G6824" s="29"/>
      <c r="H6824" s="29"/>
      <c r="I6824" s="29"/>
      <c r="J6824" s="29"/>
      <c r="K6824" s="29"/>
      <c r="L6824" s="29"/>
    </row>
    <row r="6825" spans="1:12" ht="21">
      <c r="A6825" s="26"/>
      <c r="B6825" s="27"/>
      <c r="C6825" s="27"/>
      <c r="D6825" s="27"/>
      <c r="E6825" s="27"/>
      <c r="F6825" s="27"/>
      <c r="G6825" s="28"/>
      <c r="H6825" s="28"/>
      <c r="I6825" s="28"/>
      <c r="J6825" s="28"/>
      <c r="K6825" s="28"/>
      <c r="L6825" s="28"/>
    </row>
    <row r="6826" spans="1:12" ht="21">
      <c r="A6826" s="26"/>
      <c r="B6826" s="27"/>
      <c r="C6826" s="27"/>
      <c r="D6826" s="27"/>
      <c r="E6826" s="27"/>
      <c r="F6826" s="27"/>
      <c r="G6826" s="28"/>
      <c r="H6826" s="28"/>
      <c r="I6826" s="28"/>
      <c r="J6826" s="28"/>
      <c r="K6826" s="28"/>
      <c r="L6826" s="28"/>
    </row>
    <row r="6827" spans="1:12" ht="21">
      <c r="A6827" s="26"/>
      <c r="B6827" s="27"/>
      <c r="C6827" s="27"/>
      <c r="D6827" s="27"/>
      <c r="E6827" s="27"/>
      <c r="F6827" s="27"/>
      <c r="G6827" s="28"/>
      <c r="H6827" s="28"/>
      <c r="I6827" s="28"/>
      <c r="J6827" s="28"/>
      <c r="K6827" s="28"/>
      <c r="L6827" s="28"/>
    </row>
    <row r="6828" spans="1:12" ht="21">
      <c r="A6828" s="26"/>
      <c r="B6828" s="27"/>
      <c r="C6828" s="27"/>
      <c r="D6828" s="27"/>
      <c r="E6828" s="27"/>
      <c r="F6828" s="27"/>
      <c r="G6828" s="28"/>
      <c r="H6828" s="28"/>
      <c r="I6828" s="28"/>
      <c r="J6828" s="28"/>
      <c r="K6828" s="28"/>
      <c r="L6828" s="28"/>
    </row>
    <row r="6829" spans="1:12" ht="21">
      <c r="A6829" s="26"/>
      <c r="B6829" s="27"/>
      <c r="C6829" s="27"/>
      <c r="D6829" s="27"/>
      <c r="E6829" s="27"/>
      <c r="F6829" s="27"/>
      <c r="G6829" s="28"/>
      <c r="H6829" s="28"/>
      <c r="I6829" s="28"/>
      <c r="J6829" s="28"/>
      <c r="K6829" s="28"/>
      <c r="L6829" s="28"/>
    </row>
    <row r="6830" spans="1:12" ht="21">
      <c r="A6830" s="26"/>
      <c r="B6830" s="27"/>
      <c r="C6830" s="27"/>
      <c r="D6830" s="27"/>
      <c r="E6830" s="27"/>
      <c r="F6830" s="27"/>
      <c r="G6830" s="28"/>
      <c r="H6830" s="28"/>
      <c r="I6830" s="28"/>
      <c r="J6830" s="28"/>
      <c r="K6830" s="28"/>
      <c r="L6830" s="28"/>
    </row>
    <row r="6831" spans="1:12" ht="21">
      <c r="A6831" s="26"/>
      <c r="B6831" s="27"/>
      <c r="C6831" s="27"/>
      <c r="D6831" s="27"/>
      <c r="E6831" s="27"/>
      <c r="F6831" s="27"/>
      <c r="G6831" s="29"/>
      <c r="H6831" s="29"/>
      <c r="I6831" s="29"/>
      <c r="J6831" s="29"/>
      <c r="K6831" s="29"/>
      <c r="L6831" s="29"/>
    </row>
    <row r="6832" spans="1:12" ht="21">
      <c r="A6832" s="26"/>
      <c r="B6832" s="27"/>
      <c r="C6832" s="27"/>
      <c r="D6832" s="27"/>
      <c r="E6832" s="27"/>
      <c r="F6832" s="27"/>
      <c r="G6832" s="29"/>
      <c r="H6832" s="29"/>
      <c r="I6832" s="29"/>
      <c r="J6832" s="29"/>
      <c r="K6832" s="29"/>
      <c r="L6832" s="29"/>
    </row>
    <row r="6833" spans="1:12" ht="21">
      <c r="A6833" s="26"/>
      <c r="B6833" s="27"/>
      <c r="C6833" s="27"/>
      <c r="D6833" s="27"/>
      <c r="E6833" s="27"/>
      <c r="F6833" s="27"/>
      <c r="G6833" s="29"/>
      <c r="H6833" s="29"/>
      <c r="I6833" s="29"/>
      <c r="J6833" s="29"/>
      <c r="K6833" s="29"/>
      <c r="L6833" s="29"/>
    </row>
    <row r="6834" spans="1:12" ht="21">
      <c r="A6834" s="26"/>
      <c r="B6834" s="27"/>
      <c r="C6834" s="27"/>
      <c r="D6834" s="27"/>
      <c r="E6834" s="27"/>
      <c r="F6834" s="27"/>
      <c r="G6834" s="29"/>
      <c r="H6834" s="29"/>
      <c r="I6834" s="29"/>
      <c r="J6834" s="29"/>
      <c r="K6834" s="29"/>
      <c r="L6834" s="29"/>
    </row>
    <row r="6835" spans="1:12" ht="21">
      <c r="A6835" s="26"/>
      <c r="B6835" s="27"/>
      <c r="C6835" s="27"/>
      <c r="D6835" s="27"/>
      <c r="E6835" s="27"/>
      <c r="F6835" s="27"/>
      <c r="G6835" s="29"/>
      <c r="H6835" s="29"/>
      <c r="I6835" s="29"/>
      <c r="J6835" s="29"/>
      <c r="K6835" s="29"/>
      <c r="L6835" s="29"/>
    </row>
    <row r="6836" spans="1:12" ht="21">
      <c r="A6836" s="26"/>
      <c r="B6836" s="27"/>
      <c r="C6836" s="27"/>
      <c r="D6836" s="27"/>
      <c r="E6836" s="27"/>
      <c r="F6836" s="27"/>
      <c r="G6836" s="29"/>
      <c r="H6836" s="29"/>
      <c r="I6836" s="29"/>
      <c r="J6836" s="29"/>
      <c r="K6836" s="29"/>
      <c r="L6836" s="29"/>
    </row>
    <row r="6837" spans="1:12" ht="21">
      <c r="A6837" s="26"/>
      <c r="B6837" s="27"/>
      <c r="C6837" s="27"/>
      <c r="D6837" s="27"/>
      <c r="E6837" s="27"/>
      <c r="F6837" s="27"/>
      <c r="G6837" s="28"/>
      <c r="H6837" s="28"/>
      <c r="I6837" s="28"/>
      <c r="J6837" s="28"/>
      <c r="K6837" s="28"/>
      <c r="L6837" s="28"/>
    </row>
    <row r="6838" spans="1:12" ht="21">
      <c r="A6838" s="26"/>
      <c r="B6838" s="27"/>
      <c r="C6838" s="27"/>
      <c r="D6838" s="27"/>
      <c r="E6838" s="27"/>
      <c r="F6838" s="27"/>
      <c r="G6838" s="29"/>
      <c r="H6838" s="29"/>
      <c r="I6838" s="29"/>
      <c r="J6838" s="29"/>
      <c r="K6838" s="29"/>
      <c r="L6838" s="29"/>
    </row>
    <row r="6839" spans="1:12" ht="21">
      <c r="A6839" s="26"/>
      <c r="B6839" s="27"/>
      <c r="C6839" s="27"/>
      <c r="D6839" s="27"/>
      <c r="E6839" s="27"/>
      <c r="F6839" s="27"/>
      <c r="G6839" s="28"/>
      <c r="H6839" s="28"/>
      <c r="I6839" s="28"/>
      <c r="J6839" s="28"/>
      <c r="K6839" s="28"/>
      <c r="L6839" s="28"/>
    </row>
    <row r="6840" spans="1:12" ht="21">
      <c r="A6840" s="26"/>
      <c r="B6840" s="27"/>
      <c r="C6840" s="27"/>
      <c r="D6840" s="27"/>
      <c r="E6840" s="27"/>
      <c r="F6840" s="27"/>
      <c r="G6840" s="29"/>
      <c r="H6840" s="29"/>
      <c r="I6840" s="29"/>
      <c r="J6840" s="29"/>
      <c r="K6840" s="29"/>
      <c r="L6840" s="29"/>
    </row>
    <row r="6841" spans="1:12" ht="21">
      <c r="A6841" s="26"/>
      <c r="B6841" s="27"/>
      <c r="C6841" s="27"/>
      <c r="D6841" s="27"/>
      <c r="E6841" s="27"/>
      <c r="F6841" s="27"/>
      <c r="G6841" s="29"/>
      <c r="H6841" s="29"/>
      <c r="I6841" s="29"/>
      <c r="J6841" s="29"/>
      <c r="K6841" s="29"/>
      <c r="L6841" s="29"/>
    </row>
    <row r="6842" spans="1:12" ht="21">
      <c r="A6842" s="26"/>
      <c r="B6842" s="27"/>
      <c r="C6842" s="27"/>
      <c r="D6842" s="27"/>
      <c r="E6842" s="27"/>
      <c r="F6842" s="27"/>
      <c r="G6842" s="29"/>
      <c r="H6842" s="29"/>
      <c r="I6842" s="29"/>
      <c r="J6842" s="29"/>
      <c r="K6842" s="29"/>
      <c r="L6842" s="29"/>
    </row>
    <row r="6843" spans="1:12" ht="21">
      <c r="A6843" s="26"/>
      <c r="B6843" s="27"/>
      <c r="C6843" s="27"/>
      <c r="D6843" s="27"/>
      <c r="E6843" s="27"/>
      <c r="F6843" s="27"/>
      <c r="G6843" s="28"/>
      <c r="H6843" s="28"/>
      <c r="I6843" s="28"/>
      <c r="J6843" s="28"/>
      <c r="K6843" s="28"/>
      <c r="L6843" s="28"/>
    </row>
    <row r="6844" spans="1:12" ht="21">
      <c r="A6844" s="26"/>
      <c r="B6844" s="27"/>
      <c r="C6844" s="27"/>
      <c r="D6844" s="27"/>
      <c r="E6844" s="27"/>
      <c r="F6844" s="27"/>
      <c r="G6844" s="29"/>
      <c r="H6844" s="29"/>
      <c r="I6844" s="29"/>
      <c r="J6844" s="29"/>
      <c r="K6844" s="29"/>
      <c r="L6844" s="29"/>
    </row>
    <row r="6845" spans="1:12" ht="21">
      <c r="A6845" s="26"/>
      <c r="B6845" s="27"/>
      <c r="C6845" s="27"/>
      <c r="D6845" s="27"/>
      <c r="E6845" s="27"/>
      <c r="F6845" s="27"/>
      <c r="G6845" s="28"/>
      <c r="H6845" s="28"/>
      <c r="I6845" s="28"/>
      <c r="J6845" s="28"/>
      <c r="K6845" s="28"/>
      <c r="L6845" s="28"/>
    </row>
    <row r="6846" spans="1:12" ht="21">
      <c r="A6846" s="26"/>
      <c r="B6846" s="27"/>
      <c r="C6846" s="27"/>
      <c r="D6846" s="27"/>
      <c r="E6846" s="27"/>
      <c r="F6846" s="27"/>
      <c r="G6846" s="29"/>
      <c r="H6846" s="29"/>
      <c r="I6846" s="29"/>
      <c r="J6846" s="29"/>
      <c r="K6846" s="29"/>
      <c r="L6846" s="29"/>
    </row>
    <row r="6847" spans="1:12" ht="21">
      <c r="A6847" s="26"/>
      <c r="B6847" s="27"/>
      <c r="C6847" s="27"/>
      <c r="D6847" s="27"/>
      <c r="E6847" s="27"/>
      <c r="F6847" s="27"/>
      <c r="G6847" s="29"/>
      <c r="H6847" s="29"/>
      <c r="I6847" s="29"/>
      <c r="J6847" s="29"/>
      <c r="K6847" s="29"/>
      <c r="L6847" s="29"/>
    </row>
    <row r="6848" spans="1:12" ht="21">
      <c r="A6848" s="26"/>
      <c r="B6848" s="27"/>
      <c r="C6848" s="27"/>
      <c r="D6848" s="27"/>
      <c r="E6848" s="27"/>
      <c r="F6848" s="27"/>
      <c r="G6848" s="29"/>
      <c r="H6848" s="29"/>
      <c r="I6848" s="29"/>
      <c r="J6848" s="29"/>
      <c r="K6848" s="29"/>
      <c r="L6848" s="29"/>
    </row>
    <row r="6849" spans="1:12" ht="21">
      <c r="A6849" s="26"/>
      <c r="B6849" s="27"/>
      <c r="C6849" s="27"/>
      <c r="D6849" s="27"/>
      <c r="E6849" s="27"/>
      <c r="F6849" s="27"/>
      <c r="G6849" s="28"/>
      <c r="H6849" s="28"/>
      <c r="I6849" s="28"/>
      <c r="J6849" s="28"/>
      <c r="K6849" s="28"/>
      <c r="L6849" s="28"/>
    </row>
    <row r="6850" spans="1:12" ht="21">
      <c r="A6850" s="26"/>
      <c r="B6850" s="27"/>
      <c r="C6850" s="27"/>
      <c r="D6850" s="27"/>
      <c r="E6850" s="27"/>
      <c r="F6850" s="27"/>
      <c r="G6850" s="28"/>
      <c r="H6850" s="28"/>
      <c r="I6850" s="28"/>
      <c r="J6850" s="28"/>
      <c r="K6850" s="28"/>
      <c r="L6850" s="28"/>
    </row>
    <row r="6851" spans="1:12" ht="21">
      <c r="A6851" s="26"/>
      <c r="B6851" s="27"/>
      <c r="C6851" s="27"/>
      <c r="D6851" s="27"/>
      <c r="E6851" s="27"/>
      <c r="F6851" s="27"/>
      <c r="G6851" s="28"/>
      <c r="H6851" s="28"/>
      <c r="I6851" s="28"/>
      <c r="J6851" s="28"/>
      <c r="K6851" s="28"/>
      <c r="L6851" s="28"/>
    </row>
    <row r="6852" spans="1:12" ht="21">
      <c r="A6852" s="26"/>
      <c r="B6852" s="27"/>
      <c r="C6852" s="27"/>
      <c r="D6852" s="27"/>
      <c r="E6852" s="27"/>
      <c r="F6852" s="27"/>
      <c r="G6852" s="28"/>
      <c r="H6852" s="28"/>
      <c r="I6852" s="28"/>
      <c r="J6852" s="28"/>
      <c r="K6852" s="28"/>
      <c r="L6852" s="28"/>
    </row>
    <row r="6853" spans="1:12" ht="21">
      <c r="A6853" s="26"/>
      <c r="B6853" s="27"/>
      <c r="C6853" s="27"/>
      <c r="D6853" s="27"/>
      <c r="E6853" s="27"/>
      <c r="F6853" s="27"/>
      <c r="G6853" s="29"/>
      <c r="H6853" s="29"/>
      <c r="I6853" s="29"/>
      <c r="J6853" s="29"/>
      <c r="K6853" s="29"/>
      <c r="L6853" s="29"/>
    </row>
    <row r="6854" spans="1:12" ht="21">
      <c r="A6854" s="26"/>
      <c r="B6854" s="27"/>
      <c r="C6854" s="27"/>
      <c r="D6854" s="27"/>
      <c r="E6854" s="27"/>
      <c r="F6854" s="27"/>
      <c r="G6854" s="28"/>
      <c r="H6854" s="28"/>
      <c r="I6854" s="28"/>
      <c r="J6854" s="28"/>
      <c r="K6854" s="28"/>
      <c r="L6854" s="28"/>
    </row>
    <row r="6855" spans="1:12" ht="21">
      <c r="A6855" s="26"/>
      <c r="B6855" s="27"/>
      <c r="C6855" s="27"/>
      <c r="D6855" s="27"/>
      <c r="E6855" s="27"/>
      <c r="F6855" s="27"/>
      <c r="G6855" s="29"/>
      <c r="H6855" s="29"/>
      <c r="I6855" s="29"/>
      <c r="J6855" s="29"/>
      <c r="K6855" s="29"/>
      <c r="L6855" s="29"/>
    </row>
    <row r="6856" spans="1:12" ht="21">
      <c r="A6856" s="26"/>
      <c r="B6856" s="27"/>
      <c r="C6856" s="27"/>
      <c r="D6856" s="27"/>
      <c r="E6856" s="27"/>
      <c r="F6856" s="27"/>
      <c r="G6856" s="29"/>
      <c r="H6856" s="29"/>
      <c r="I6856" s="29"/>
      <c r="J6856" s="29"/>
      <c r="K6856" s="29"/>
      <c r="L6856" s="29"/>
    </row>
    <row r="6857" spans="1:12" ht="21">
      <c r="A6857" s="26"/>
      <c r="B6857" s="27"/>
      <c r="C6857" s="27"/>
      <c r="D6857" s="27"/>
      <c r="E6857" s="27"/>
      <c r="F6857" s="27"/>
      <c r="G6857" s="29"/>
      <c r="H6857" s="29"/>
      <c r="I6857" s="29"/>
      <c r="J6857" s="29"/>
      <c r="K6857" s="29"/>
      <c r="L6857" s="29"/>
    </row>
    <row r="6858" spans="1:12" ht="21">
      <c r="A6858" s="26"/>
      <c r="B6858" s="27"/>
      <c r="C6858" s="27"/>
      <c r="D6858" s="27"/>
      <c r="E6858" s="27"/>
      <c r="F6858" s="27"/>
      <c r="G6858" s="29"/>
      <c r="H6858" s="29"/>
      <c r="I6858" s="29"/>
      <c r="J6858" s="29"/>
      <c r="K6858" s="29"/>
      <c r="L6858" s="29"/>
    </row>
    <row r="6859" spans="1:12" ht="21">
      <c r="A6859" s="26"/>
      <c r="B6859" s="27"/>
      <c r="C6859" s="27"/>
      <c r="D6859" s="27"/>
      <c r="E6859" s="27"/>
      <c r="F6859" s="27"/>
      <c r="G6859" s="29"/>
      <c r="H6859" s="29"/>
      <c r="I6859" s="29"/>
      <c r="J6859" s="29"/>
      <c r="K6859" s="29"/>
      <c r="L6859" s="29"/>
    </row>
    <row r="6860" spans="1:12" ht="21">
      <c r="A6860" s="26"/>
      <c r="B6860" s="27"/>
      <c r="C6860" s="27"/>
      <c r="D6860" s="27"/>
      <c r="E6860" s="27"/>
      <c r="F6860" s="27"/>
      <c r="G6860" s="29"/>
      <c r="H6860" s="29"/>
      <c r="I6860" s="29"/>
      <c r="J6860" s="29"/>
      <c r="K6860" s="29"/>
      <c r="L6860" s="29"/>
    </row>
    <row r="6861" spans="1:12" ht="21">
      <c r="A6861" s="26"/>
      <c r="B6861" s="27"/>
      <c r="C6861" s="27"/>
      <c r="D6861" s="27"/>
      <c r="E6861" s="27"/>
      <c r="F6861" s="27"/>
      <c r="G6861" s="28"/>
      <c r="H6861" s="28"/>
      <c r="I6861" s="28"/>
      <c r="J6861" s="28"/>
      <c r="K6861" s="28"/>
      <c r="L6861" s="28"/>
    </row>
    <row r="6862" spans="1:12" ht="21">
      <c r="A6862" s="26"/>
      <c r="B6862" s="27"/>
      <c r="C6862" s="27"/>
      <c r="D6862" s="27"/>
      <c r="E6862" s="27"/>
      <c r="F6862" s="27"/>
      <c r="G6862" s="28"/>
      <c r="H6862" s="28"/>
      <c r="I6862" s="28"/>
      <c r="J6862" s="28"/>
      <c r="K6862" s="28"/>
      <c r="L6862" s="28"/>
    </row>
    <row r="6863" spans="1:12" ht="21">
      <c r="A6863" s="26"/>
      <c r="B6863" s="27"/>
      <c r="C6863" s="27"/>
      <c r="D6863" s="27"/>
      <c r="E6863" s="27"/>
      <c r="F6863" s="27"/>
      <c r="G6863" s="28"/>
      <c r="H6863" s="28"/>
      <c r="I6863" s="28"/>
      <c r="J6863" s="28"/>
      <c r="K6863" s="28"/>
      <c r="L6863" s="28"/>
    </row>
    <row r="6864" spans="1:12" ht="21">
      <c r="A6864" s="26"/>
      <c r="B6864" s="27"/>
      <c r="C6864" s="27"/>
      <c r="D6864" s="27"/>
      <c r="E6864" s="27"/>
      <c r="F6864" s="27"/>
      <c r="G6864" s="28"/>
      <c r="H6864" s="28"/>
      <c r="I6864" s="28"/>
      <c r="J6864" s="28"/>
      <c r="K6864" s="28"/>
      <c r="L6864" s="28"/>
    </row>
    <row r="6865" spans="1:12" ht="21">
      <c r="A6865" s="26"/>
      <c r="B6865" s="27"/>
      <c r="C6865" s="27"/>
      <c r="D6865" s="27"/>
      <c r="E6865" s="27"/>
      <c r="F6865" s="27"/>
      <c r="G6865" s="29"/>
      <c r="H6865" s="29"/>
      <c r="I6865" s="29"/>
      <c r="J6865" s="29"/>
      <c r="K6865" s="29"/>
      <c r="L6865" s="29"/>
    </row>
    <row r="6866" spans="1:12" ht="21">
      <c r="A6866" s="26"/>
      <c r="B6866" s="27"/>
      <c r="C6866" s="27"/>
      <c r="D6866" s="27"/>
      <c r="E6866" s="27"/>
      <c r="F6866" s="27"/>
      <c r="G6866" s="28"/>
      <c r="H6866" s="28"/>
      <c r="I6866" s="28"/>
      <c r="J6866" s="28"/>
      <c r="K6866" s="28"/>
      <c r="L6866" s="28"/>
    </row>
    <row r="6867" spans="1:12" ht="21">
      <c r="A6867" s="26"/>
      <c r="B6867" s="27"/>
      <c r="C6867" s="27"/>
      <c r="D6867" s="27"/>
      <c r="E6867" s="27"/>
      <c r="F6867" s="27"/>
      <c r="G6867" s="28"/>
      <c r="H6867" s="28"/>
      <c r="I6867" s="28"/>
      <c r="J6867" s="28"/>
      <c r="K6867" s="28"/>
      <c r="L6867" s="28"/>
    </row>
    <row r="6868" spans="1:12" ht="21">
      <c r="A6868" s="26"/>
      <c r="B6868" s="27"/>
      <c r="C6868" s="27"/>
      <c r="D6868" s="27"/>
      <c r="E6868" s="27"/>
      <c r="F6868" s="27"/>
      <c r="G6868" s="28"/>
      <c r="H6868" s="28"/>
      <c r="I6868" s="28"/>
      <c r="J6868" s="28"/>
      <c r="K6868" s="28"/>
      <c r="L6868" s="28"/>
    </row>
    <row r="6869" spans="1:12" ht="21">
      <c r="A6869" s="26"/>
      <c r="B6869" s="27"/>
      <c r="C6869" s="27"/>
      <c r="D6869" s="27"/>
      <c r="E6869" s="27"/>
      <c r="F6869" s="27"/>
      <c r="G6869" s="28"/>
      <c r="H6869" s="28"/>
      <c r="I6869" s="28"/>
      <c r="J6869" s="28"/>
      <c r="K6869" s="28"/>
      <c r="L6869" s="28"/>
    </row>
    <row r="6870" spans="1:12" ht="21">
      <c r="A6870" s="26"/>
      <c r="B6870" s="27"/>
      <c r="C6870" s="27"/>
      <c r="D6870" s="27"/>
      <c r="E6870" s="27"/>
      <c r="F6870" s="27"/>
      <c r="G6870" s="28"/>
      <c r="H6870" s="28"/>
      <c r="I6870" s="28"/>
      <c r="J6870" s="28"/>
      <c r="K6870" s="28"/>
      <c r="L6870" s="28"/>
    </row>
    <row r="6871" spans="1:12" ht="21">
      <c r="A6871" s="26"/>
      <c r="B6871" s="27"/>
      <c r="C6871" s="27"/>
      <c r="D6871" s="27"/>
      <c r="E6871" s="27"/>
      <c r="F6871" s="27"/>
      <c r="G6871" s="29"/>
      <c r="H6871" s="29"/>
      <c r="I6871" s="29"/>
      <c r="J6871" s="29"/>
      <c r="K6871" s="29"/>
      <c r="L6871" s="29"/>
    </row>
    <row r="6872" spans="1:12" ht="21">
      <c r="A6872" s="26"/>
      <c r="B6872" s="27"/>
      <c r="C6872" s="27"/>
      <c r="D6872" s="27"/>
      <c r="E6872" s="27"/>
      <c r="F6872" s="27"/>
      <c r="G6872" s="28"/>
      <c r="H6872" s="28"/>
      <c r="I6872" s="28"/>
      <c r="J6872" s="28"/>
      <c r="K6872" s="28"/>
      <c r="L6872" s="28"/>
    </row>
    <row r="6873" spans="1:12" ht="21">
      <c r="A6873" s="26"/>
      <c r="B6873" s="27"/>
      <c r="C6873" s="27"/>
      <c r="D6873" s="27"/>
      <c r="E6873" s="27"/>
      <c r="F6873" s="27"/>
      <c r="G6873" s="28"/>
      <c r="H6873" s="28"/>
      <c r="I6873" s="28"/>
      <c r="J6873" s="28"/>
      <c r="K6873" s="28"/>
      <c r="L6873" s="28"/>
    </row>
    <row r="6874" spans="1:12" ht="21">
      <c r="A6874" s="26"/>
      <c r="B6874" s="27"/>
      <c r="C6874" s="27"/>
      <c r="D6874" s="27"/>
      <c r="E6874" s="27"/>
      <c r="F6874" s="27"/>
      <c r="G6874" s="28"/>
      <c r="H6874" s="28"/>
      <c r="I6874" s="28"/>
      <c r="J6874" s="28"/>
      <c r="K6874" s="28"/>
      <c r="L6874" s="28"/>
    </row>
    <row r="6875" spans="1:12" ht="21">
      <c r="A6875" s="26"/>
      <c r="B6875" s="27"/>
      <c r="C6875" s="27"/>
      <c r="D6875" s="27"/>
      <c r="E6875" s="27"/>
      <c r="F6875" s="27"/>
      <c r="G6875" s="28"/>
      <c r="H6875" s="28"/>
      <c r="I6875" s="28"/>
      <c r="J6875" s="28"/>
      <c r="K6875" s="28"/>
      <c r="L6875" s="28"/>
    </row>
    <row r="6876" spans="1:12" ht="21">
      <c r="A6876" s="26"/>
      <c r="B6876" s="27"/>
      <c r="C6876" s="27"/>
      <c r="D6876" s="27"/>
      <c r="E6876" s="27"/>
      <c r="F6876" s="27"/>
      <c r="G6876" s="28"/>
      <c r="H6876" s="28"/>
      <c r="I6876" s="28"/>
      <c r="J6876" s="28"/>
      <c r="K6876" s="28"/>
      <c r="L6876" s="28"/>
    </row>
    <row r="6877" spans="1:12" ht="21">
      <c r="A6877" s="26"/>
      <c r="B6877" s="27"/>
      <c r="C6877" s="27"/>
      <c r="D6877" s="27"/>
      <c r="E6877" s="27"/>
      <c r="F6877" s="27"/>
      <c r="G6877" s="28"/>
      <c r="H6877" s="28"/>
      <c r="I6877" s="28"/>
      <c r="J6877" s="28"/>
      <c r="K6877" s="28"/>
      <c r="L6877" s="28"/>
    </row>
    <row r="6878" spans="1:12" ht="21">
      <c r="A6878" s="26"/>
      <c r="B6878" s="27"/>
      <c r="C6878" s="27"/>
      <c r="D6878" s="27"/>
      <c r="E6878" s="27"/>
      <c r="F6878" s="27"/>
      <c r="G6878" s="28"/>
      <c r="H6878" s="28"/>
      <c r="I6878" s="28"/>
      <c r="J6878" s="28"/>
      <c r="K6878" s="28"/>
      <c r="L6878" s="28"/>
    </row>
    <row r="6879" spans="1:12" ht="21">
      <c r="A6879" s="26"/>
      <c r="B6879" s="27"/>
      <c r="C6879" s="27"/>
      <c r="D6879" s="27"/>
      <c r="E6879" s="27"/>
      <c r="F6879" s="27"/>
      <c r="G6879" s="28"/>
      <c r="H6879" s="28"/>
      <c r="I6879" s="28"/>
      <c r="J6879" s="28"/>
      <c r="K6879" s="28"/>
      <c r="L6879" s="28"/>
    </row>
    <row r="6880" spans="1:12" ht="21">
      <c r="A6880" s="26"/>
      <c r="B6880" s="27"/>
      <c r="C6880" s="27"/>
      <c r="D6880" s="27"/>
      <c r="E6880" s="27"/>
      <c r="F6880" s="27"/>
      <c r="G6880" s="29"/>
      <c r="H6880" s="29"/>
      <c r="I6880" s="29"/>
      <c r="J6880" s="29"/>
      <c r="K6880" s="29"/>
      <c r="L6880" s="29"/>
    </row>
    <row r="6881" spans="1:12" ht="21">
      <c r="A6881" s="26"/>
      <c r="B6881" s="27"/>
      <c r="C6881" s="27"/>
      <c r="D6881" s="27"/>
      <c r="E6881" s="27"/>
      <c r="F6881" s="27"/>
      <c r="G6881" s="28"/>
      <c r="H6881" s="28"/>
      <c r="I6881" s="28"/>
      <c r="J6881" s="28"/>
      <c r="K6881" s="28"/>
      <c r="L6881" s="28"/>
    </row>
    <row r="6882" spans="1:12" ht="21">
      <c r="A6882" s="26"/>
      <c r="B6882" s="27"/>
      <c r="C6882" s="27"/>
      <c r="D6882" s="27"/>
      <c r="E6882" s="27"/>
      <c r="F6882" s="27"/>
      <c r="G6882" s="28"/>
      <c r="H6882" s="28"/>
      <c r="I6882" s="28"/>
      <c r="J6882" s="28"/>
      <c r="K6882" s="28"/>
      <c r="L6882" s="28"/>
    </row>
    <row r="6883" spans="1:12" ht="21">
      <c r="A6883" s="26"/>
      <c r="B6883" s="27"/>
      <c r="C6883" s="27"/>
      <c r="D6883" s="27"/>
      <c r="E6883" s="27"/>
      <c r="F6883" s="27"/>
      <c r="G6883" s="28"/>
      <c r="H6883" s="28"/>
      <c r="I6883" s="28"/>
      <c r="J6883" s="28"/>
      <c r="K6883" s="28"/>
      <c r="L6883" s="28"/>
    </row>
    <row r="6884" spans="1:12" ht="21">
      <c r="A6884" s="26"/>
      <c r="B6884" s="27"/>
      <c r="C6884" s="27"/>
      <c r="D6884" s="27"/>
      <c r="E6884" s="27"/>
      <c r="F6884" s="27"/>
      <c r="G6884" s="28"/>
      <c r="H6884" s="28"/>
      <c r="I6884" s="28"/>
      <c r="J6884" s="28"/>
      <c r="K6884" s="28"/>
      <c r="L6884" s="28"/>
    </row>
    <row r="6885" spans="1:12" ht="21">
      <c r="A6885" s="26"/>
      <c r="B6885" s="27"/>
      <c r="C6885" s="27"/>
      <c r="D6885" s="27"/>
      <c r="E6885" s="27"/>
      <c r="F6885" s="27"/>
      <c r="G6885" s="29"/>
      <c r="H6885" s="29"/>
      <c r="I6885" s="29"/>
      <c r="J6885" s="29"/>
      <c r="K6885" s="29"/>
      <c r="L6885" s="29"/>
    </row>
    <row r="6886" spans="1:12" ht="21">
      <c r="A6886" s="26"/>
      <c r="B6886" s="27"/>
      <c r="C6886" s="27"/>
      <c r="D6886" s="27"/>
      <c r="E6886" s="27"/>
      <c r="F6886" s="27"/>
      <c r="G6886" s="29"/>
      <c r="H6886" s="29"/>
      <c r="I6886" s="29"/>
      <c r="J6886" s="29"/>
      <c r="K6886" s="29"/>
      <c r="L6886" s="29"/>
    </row>
    <row r="6887" spans="1:12" ht="21">
      <c r="A6887" s="26"/>
      <c r="B6887" s="27"/>
      <c r="C6887" s="27"/>
      <c r="D6887" s="27"/>
      <c r="E6887" s="27"/>
      <c r="F6887" s="27"/>
      <c r="G6887" s="28"/>
      <c r="H6887" s="28"/>
      <c r="I6887" s="28"/>
      <c r="J6887" s="28"/>
      <c r="K6887" s="28"/>
      <c r="L6887" s="28"/>
    </row>
    <row r="6888" spans="1:12" ht="21">
      <c r="A6888" s="26"/>
      <c r="B6888" s="27"/>
      <c r="C6888" s="27"/>
      <c r="D6888" s="27"/>
      <c r="E6888" s="27"/>
      <c r="F6888" s="27"/>
      <c r="G6888" s="29"/>
      <c r="H6888" s="29"/>
      <c r="I6888" s="29"/>
      <c r="J6888" s="29"/>
      <c r="K6888" s="29"/>
      <c r="L6888" s="29"/>
    </row>
    <row r="6889" spans="1:12" ht="21">
      <c r="A6889" s="26"/>
      <c r="B6889" s="27"/>
      <c r="C6889" s="27"/>
      <c r="D6889" s="27"/>
      <c r="E6889" s="27"/>
      <c r="F6889" s="27"/>
      <c r="G6889" s="28"/>
      <c r="H6889" s="28"/>
      <c r="I6889" s="28"/>
      <c r="J6889" s="28"/>
      <c r="K6889" s="28"/>
      <c r="L6889" s="28"/>
    </row>
    <row r="6890" spans="1:12" ht="21">
      <c r="A6890" s="26"/>
      <c r="B6890" s="27"/>
      <c r="C6890" s="27"/>
      <c r="D6890" s="27"/>
      <c r="E6890" s="27"/>
      <c r="F6890" s="27"/>
      <c r="G6890" s="28"/>
      <c r="H6890" s="28"/>
      <c r="I6890" s="28"/>
      <c r="J6890" s="28"/>
      <c r="K6890" s="28"/>
      <c r="L6890" s="28"/>
    </row>
    <row r="6891" spans="1:12" ht="21">
      <c r="A6891" s="26"/>
      <c r="B6891" s="27"/>
      <c r="C6891" s="27"/>
      <c r="D6891" s="27"/>
      <c r="E6891" s="27"/>
      <c r="F6891" s="27"/>
      <c r="G6891" s="29"/>
      <c r="H6891" s="29"/>
      <c r="I6891" s="29"/>
      <c r="J6891" s="29"/>
      <c r="K6891" s="29"/>
      <c r="L6891" s="29"/>
    </row>
    <row r="6892" spans="1:12" ht="21">
      <c r="A6892" s="26"/>
      <c r="B6892" s="27"/>
      <c r="C6892" s="27"/>
      <c r="D6892" s="27"/>
      <c r="E6892" s="27"/>
      <c r="F6892" s="27"/>
      <c r="G6892" s="28"/>
      <c r="H6892" s="28"/>
      <c r="I6892" s="28"/>
      <c r="J6892" s="28"/>
      <c r="K6892" s="28"/>
      <c r="L6892" s="28"/>
    </row>
    <row r="6893" spans="1:12" ht="21">
      <c r="A6893" s="26"/>
      <c r="B6893" s="27"/>
      <c r="C6893" s="27"/>
      <c r="D6893" s="27"/>
      <c r="E6893" s="27"/>
      <c r="F6893" s="27"/>
      <c r="G6893" s="28"/>
      <c r="H6893" s="28"/>
      <c r="I6893" s="28"/>
      <c r="J6893" s="28"/>
      <c r="K6893" s="28"/>
      <c r="L6893" s="28"/>
    </row>
    <row r="6894" spans="1:12" ht="21">
      <c r="A6894" s="26"/>
      <c r="B6894" s="27"/>
      <c r="C6894" s="27"/>
      <c r="D6894" s="27"/>
      <c r="E6894" s="27"/>
      <c r="F6894" s="27"/>
      <c r="G6894" s="29"/>
      <c r="H6894" s="29"/>
      <c r="I6894" s="29"/>
      <c r="J6894" s="29"/>
      <c r="K6894" s="29"/>
      <c r="L6894" s="29"/>
    </row>
    <row r="6895" spans="1:12" ht="21">
      <c r="A6895" s="26"/>
      <c r="B6895" s="27"/>
      <c r="C6895" s="27"/>
      <c r="D6895" s="27"/>
      <c r="E6895" s="27"/>
      <c r="F6895" s="27"/>
      <c r="G6895" s="28"/>
      <c r="H6895" s="28"/>
      <c r="I6895" s="28"/>
      <c r="J6895" s="28"/>
      <c r="K6895" s="28"/>
      <c r="L6895" s="28"/>
    </row>
    <row r="6896" spans="1:12" ht="21">
      <c r="A6896" s="26"/>
      <c r="B6896" s="27"/>
      <c r="C6896" s="27"/>
      <c r="D6896" s="27"/>
      <c r="E6896" s="27"/>
      <c r="F6896" s="27"/>
      <c r="G6896" s="28"/>
      <c r="H6896" s="28"/>
      <c r="I6896" s="28"/>
      <c r="J6896" s="28"/>
      <c r="K6896" s="28"/>
      <c r="L6896" s="28"/>
    </row>
    <row r="6897" spans="1:12" ht="21">
      <c r="A6897" s="26"/>
      <c r="B6897" s="27"/>
      <c r="C6897" s="27"/>
      <c r="D6897" s="27"/>
      <c r="E6897" s="27"/>
      <c r="F6897" s="27"/>
      <c r="G6897" s="29"/>
      <c r="H6897" s="29"/>
      <c r="I6897" s="29"/>
      <c r="J6897" s="29"/>
      <c r="K6897" s="29"/>
      <c r="L6897" s="29"/>
    </row>
    <row r="6898" spans="1:12" ht="21">
      <c r="A6898" s="26"/>
      <c r="B6898" s="27"/>
      <c r="C6898" s="27"/>
      <c r="D6898" s="27"/>
      <c r="E6898" s="27"/>
      <c r="F6898" s="27"/>
      <c r="G6898" s="28"/>
      <c r="H6898" s="28"/>
      <c r="I6898" s="28"/>
      <c r="J6898" s="28"/>
      <c r="K6898" s="28"/>
      <c r="L6898" s="28"/>
    </row>
    <row r="6899" spans="1:12" ht="21">
      <c r="A6899" s="26"/>
      <c r="B6899" s="27"/>
      <c r="C6899" s="27"/>
      <c r="D6899" s="27"/>
      <c r="E6899" s="27"/>
      <c r="F6899" s="27"/>
      <c r="G6899" s="29"/>
      <c r="H6899" s="29"/>
      <c r="I6899" s="29"/>
      <c r="J6899" s="29"/>
      <c r="K6899" s="29"/>
      <c r="L6899" s="29"/>
    </row>
    <row r="6900" spans="1:12" ht="21">
      <c r="A6900" s="26"/>
      <c r="B6900" s="27"/>
      <c r="C6900" s="27"/>
      <c r="D6900" s="27"/>
      <c r="E6900" s="27"/>
      <c r="F6900" s="27"/>
      <c r="G6900" s="29"/>
      <c r="H6900" s="29"/>
      <c r="I6900" s="29"/>
      <c r="J6900" s="29"/>
      <c r="K6900" s="29"/>
      <c r="L6900" s="29"/>
    </row>
    <row r="6901" spans="1:12" ht="21">
      <c r="A6901" s="26"/>
      <c r="B6901" s="27"/>
      <c r="C6901" s="27"/>
      <c r="D6901" s="27"/>
      <c r="E6901" s="27"/>
      <c r="F6901" s="27"/>
      <c r="G6901" s="29"/>
      <c r="H6901" s="29"/>
      <c r="I6901" s="29"/>
      <c r="J6901" s="29"/>
      <c r="K6901" s="29"/>
      <c r="L6901" s="29"/>
    </row>
    <row r="6902" spans="1:12" ht="21">
      <c r="A6902" s="26"/>
      <c r="B6902" s="27"/>
      <c r="C6902" s="27"/>
      <c r="D6902" s="27"/>
      <c r="E6902" s="27"/>
      <c r="F6902" s="27"/>
      <c r="G6902" s="29"/>
      <c r="H6902" s="29"/>
      <c r="I6902" s="29"/>
      <c r="J6902" s="29"/>
      <c r="K6902" s="29"/>
      <c r="L6902" s="29"/>
    </row>
    <row r="6903" spans="1:12" ht="21">
      <c r="A6903" s="26"/>
      <c r="B6903" s="27"/>
      <c r="C6903" s="27"/>
      <c r="D6903" s="27"/>
      <c r="E6903" s="27"/>
      <c r="F6903" s="27"/>
      <c r="G6903" s="29"/>
      <c r="H6903" s="29"/>
      <c r="I6903" s="29"/>
      <c r="J6903" s="29"/>
      <c r="K6903" s="29"/>
      <c r="L6903" s="29"/>
    </row>
    <row r="6904" spans="1:12" ht="21">
      <c r="A6904" s="26"/>
      <c r="B6904" s="27"/>
      <c r="C6904" s="27"/>
      <c r="D6904" s="27"/>
      <c r="E6904" s="27"/>
      <c r="F6904" s="27"/>
      <c r="G6904" s="29"/>
      <c r="H6904" s="29"/>
      <c r="I6904" s="29"/>
      <c r="J6904" s="29"/>
      <c r="K6904" s="29"/>
      <c r="L6904" s="29"/>
    </row>
    <row r="6905" spans="1:12" ht="21">
      <c r="A6905" s="26"/>
      <c r="B6905" s="27"/>
      <c r="C6905" s="27"/>
      <c r="D6905" s="27"/>
      <c r="E6905" s="27"/>
      <c r="F6905" s="27"/>
      <c r="G6905" s="29"/>
      <c r="H6905" s="29"/>
      <c r="I6905" s="29"/>
      <c r="J6905" s="29"/>
      <c r="K6905" s="29"/>
      <c r="L6905" s="29"/>
    </row>
    <row r="6906" spans="1:12" ht="21">
      <c r="A6906" s="26"/>
      <c r="B6906" s="27"/>
      <c r="C6906" s="27"/>
      <c r="D6906" s="27"/>
      <c r="E6906" s="27"/>
      <c r="F6906" s="27"/>
      <c r="G6906" s="29"/>
      <c r="H6906" s="29"/>
      <c r="I6906" s="29"/>
      <c r="J6906" s="29"/>
      <c r="K6906" s="29"/>
      <c r="L6906" s="29"/>
    </row>
    <row r="6907" spans="1:12" ht="21">
      <c r="A6907" s="26"/>
      <c r="B6907" s="27"/>
      <c r="C6907" s="27"/>
      <c r="D6907" s="27"/>
      <c r="E6907" s="27"/>
      <c r="F6907" s="27"/>
      <c r="G6907" s="29"/>
      <c r="H6907" s="29"/>
      <c r="I6907" s="29"/>
      <c r="J6907" s="29"/>
      <c r="K6907" s="29"/>
      <c r="L6907" s="29"/>
    </row>
    <row r="6908" spans="1:12" ht="21">
      <c r="A6908" s="26"/>
      <c r="B6908" s="27"/>
      <c r="C6908" s="27"/>
      <c r="D6908" s="27"/>
      <c r="E6908" s="27"/>
      <c r="F6908" s="27"/>
      <c r="G6908" s="28"/>
      <c r="H6908" s="28"/>
      <c r="I6908" s="28"/>
      <c r="J6908" s="28"/>
      <c r="K6908" s="28"/>
      <c r="L6908" s="28"/>
    </row>
    <row r="6909" spans="1:12" ht="21">
      <c r="A6909" s="26"/>
      <c r="B6909" s="27"/>
      <c r="C6909" s="27"/>
      <c r="D6909" s="27"/>
      <c r="E6909" s="27"/>
      <c r="F6909" s="27"/>
      <c r="G6909" s="29"/>
      <c r="H6909" s="29"/>
      <c r="I6909" s="29"/>
      <c r="J6909" s="29"/>
      <c r="K6909" s="29"/>
      <c r="L6909" s="29"/>
    </row>
    <row r="6910" spans="1:12" ht="21">
      <c r="A6910" s="26"/>
      <c r="B6910" s="27"/>
      <c r="C6910" s="27"/>
      <c r="D6910" s="27"/>
      <c r="E6910" s="27"/>
      <c r="F6910" s="27"/>
      <c r="G6910" s="28"/>
      <c r="H6910" s="28"/>
      <c r="I6910" s="28"/>
      <c r="J6910" s="28"/>
      <c r="K6910" s="28"/>
      <c r="L6910" s="28"/>
    </row>
    <row r="6911" spans="1:12" ht="21">
      <c r="A6911" s="26"/>
      <c r="B6911" s="27"/>
      <c r="C6911" s="27"/>
      <c r="D6911" s="27"/>
      <c r="E6911" s="27"/>
      <c r="F6911" s="27"/>
      <c r="G6911" s="28"/>
      <c r="H6911" s="28"/>
      <c r="I6911" s="28"/>
      <c r="J6911" s="28"/>
      <c r="K6911" s="28"/>
      <c r="L6911" s="28"/>
    </row>
    <row r="6912" spans="1:12" ht="21">
      <c r="A6912" s="26"/>
      <c r="B6912" s="27"/>
      <c r="C6912" s="27"/>
      <c r="D6912" s="27"/>
      <c r="E6912" s="27"/>
      <c r="F6912" s="27"/>
      <c r="G6912" s="29"/>
      <c r="H6912" s="29"/>
      <c r="I6912" s="29"/>
      <c r="J6912" s="29"/>
      <c r="K6912" s="29"/>
      <c r="L6912" s="29"/>
    </row>
    <row r="6913" spans="1:12" ht="21">
      <c r="A6913" s="26"/>
      <c r="B6913" s="27"/>
      <c r="C6913" s="27"/>
      <c r="D6913" s="27"/>
      <c r="E6913" s="27"/>
      <c r="F6913" s="27"/>
      <c r="G6913" s="28"/>
      <c r="H6913" s="28"/>
      <c r="I6913" s="28"/>
      <c r="J6913" s="28"/>
      <c r="K6913" s="28"/>
      <c r="L6913" s="28"/>
    </row>
    <row r="6914" spans="1:12" ht="21">
      <c r="A6914" s="26"/>
      <c r="B6914" s="27"/>
      <c r="C6914" s="27"/>
      <c r="D6914" s="27"/>
      <c r="E6914" s="27"/>
      <c r="F6914" s="27"/>
      <c r="G6914" s="29"/>
      <c r="H6914" s="29"/>
      <c r="I6914" s="29"/>
      <c r="J6914" s="29"/>
      <c r="K6914" s="29"/>
      <c r="L6914" s="29"/>
    </row>
    <row r="6915" spans="1:12" ht="21">
      <c r="A6915" s="26"/>
      <c r="B6915" s="27"/>
      <c r="C6915" s="27"/>
      <c r="D6915" s="27"/>
      <c r="E6915" s="27"/>
      <c r="F6915" s="27"/>
      <c r="G6915" s="29"/>
      <c r="H6915" s="29"/>
      <c r="I6915" s="29"/>
      <c r="J6915" s="29"/>
      <c r="K6915" s="29"/>
      <c r="L6915" s="29"/>
    </row>
    <row r="6916" spans="1:12" ht="21">
      <c r="A6916" s="26"/>
      <c r="B6916" s="27"/>
      <c r="C6916" s="27"/>
      <c r="D6916" s="27"/>
      <c r="E6916" s="27"/>
      <c r="F6916" s="27"/>
      <c r="G6916" s="29"/>
      <c r="H6916" s="29"/>
      <c r="I6916" s="29"/>
      <c r="J6916" s="29"/>
      <c r="K6916" s="29"/>
      <c r="L6916" s="29"/>
    </row>
    <row r="6917" spans="1:12" ht="21">
      <c r="A6917" s="26"/>
      <c r="B6917" s="27"/>
      <c r="C6917" s="27"/>
      <c r="D6917" s="27"/>
      <c r="E6917" s="27"/>
      <c r="F6917" s="27"/>
      <c r="G6917" s="28"/>
      <c r="H6917" s="28"/>
      <c r="I6917" s="28"/>
      <c r="J6917" s="28"/>
      <c r="K6917" s="28"/>
      <c r="L6917" s="28"/>
    </row>
    <row r="6918" spans="1:12" ht="21">
      <c r="A6918" s="26"/>
      <c r="B6918" s="27"/>
      <c r="C6918" s="27"/>
      <c r="D6918" s="27"/>
      <c r="E6918" s="27"/>
      <c r="F6918" s="27"/>
      <c r="G6918" s="29"/>
      <c r="H6918" s="29"/>
      <c r="I6918" s="29"/>
      <c r="J6918" s="29"/>
      <c r="K6918" s="29"/>
      <c r="L6918" s="29"/>
    </row>
    <row r="6919" spans="1:12" ht="21">
      <c r="A6919" s="26"/>
      <c r="B6919" s="27"/>
      <c r="C6919" s="27"/>
      <c r="D6919" s="27"/>
      <c r="E6919" s="27"/>
      <c r="F6919" s="27"/>
      <c r="G6919" s="28"/>
      <c r="H6919" s="28"/>
      <c r="I6919" s="28"/>
      <c r="J6919" s="28"/>
      <c r="K6919" s="28"/>
      <c r="L6919" s="28"/>
    </row>
    <row r="6920" spans="1:12" ht="21">
      <c r="A6920" s="26"/>
      <c r="B6920" s="27"/>
      <c r="C6920" s="27"/>
      <c r="D6920" s="27"/>
      <c r="E6920" s="27"/>
      <c r="F6920" s="27"/>
      <c r="G6920" s="29"/>
      <c r="H6920" s="29"/>
      <c r="I6920" s="29"/>
      <c r="J6920" s="29"/>
      <c r="K6920" s="29"/>
      <c r="L6920" s="29"/>
    </row>
    <row r="6921" spans="1:12" ht="21">
      <c r="A6921" s="26"/>
      <c r="B6921" s="27"/>
      <c r="C6921" s="27"/>
      <c r="D6921" s="27"/>
      <c r="E6921" s="27"/>
      <c r="F6921" s="27"/>
      <c r="G6921" s="29"/>
      <c r="H6921" s="29"/>
      <c r="I6921" s="29"/>
      <c r="J6921" s="29"/>
      <c r="K6921" s="29"/>
      <c r="L6921" s="29"/>
    </row>
    <row r="6922" spans="1:12" ht="21">
      <c r="A6922" s="26"/>
      <c r="B6922" s="27"/>
      <c r="C6922" s="27"/>
      <c r="D6922" s="27"/>
      <c r="E6922" s="27"/>
      <c r="F6922" s="27"/>
      <c r="G6922" s="29"/>
      <c r="H6922" s="29"/>
      <c r="I6922" s="29"/>
      <c r="J6922" s="29"/>
      <c r="K6922" s="29"/>
      <c r="L6922" s="29"/>
    </row>
    <row r="6923" spans="1:12" ht="21">
      <c r="A6923" s="26"/>
      <c r="B6923" s="27"/>
      <c r="C6923" s="27"/>
      <c r="D6923" s="27"/>
      <c r="E6923" s="27"/>
      <c r="F6923" s="27"/>
      <c r="G6923" s="29"/>
      <c r="H6923" s="29"/>
      <c r="I6923" s="29"/>
      <c r="J6923" s="29"/>
      <c r="K6923" s="29"/>
      <c r="L6923" s="29"/>
    </row>
    <row r="6924" spans="1:12" ht="21">
      <c r="A6924" s="26"/>
      <c r="B6924" s="27"/>
      <c r="C6924" s="27"/>
      <c r="D6924" s="27"/>
      <c r="E6924" s="27"/>
      <c r="F6924" s="27"/>
      <c r="G6924" s="29"/>
      <c r="H6924" s="29"/>
      <c r="I6924" s="29"/>
      <c r="J6924" s="29"/>
      <c r="K6924" s="29"/>
      <c r="L6924" s="29"/>
    </row>
    <row r="6925" spans="1:12" ht="21">
      <c r="A6925" s="26"/>
      <c r="B6925" s="27"/>
      <c r="C6925" s="27"/>
      <c r="D6925" s="27"/>
      <c r="E6925" s="27"/>
      <c r="F6925" s="27"/>
      <c r="G6925" s="29"/>
      <c r="H6925" s="29"/>
      <c r="I6925" s="29"/>
      <c r="J6925" s="29"/>
      <c r="K6925" s="29"/>
      <c r="L6925" s="29"/>
    </row>
    <row r="6926" spans="1:12" ht="21">
      <c r="A6926" s="26"/>
      <c r="B6926" s="27"/>
      <c r="C6926" s="27"/>
      <c r="D6926" s="27"/>
      <c r="E6926" s="27"/>
      <c r="F6926" s="27"/>
      <c r="G6926" s="29"/>
      <c r="H6926" s="29"/>
      <c r="I6926" s="29"/>
      <c r="J6926" s="29"/>
      <c r="K6926" s="29"/>
      <c r="L6926" s="29"/>
    </row>
    <row r="6927" spans="1:12" ht="21">
      <c r="A6927" s="26"/>
      <c r="B6927" s="27"/>
      <c r="C6927" s="27"/>
      <c r="D6927" s="27"/>
      <c r="E6927" s="27"/>
      <c r="F6927" s="27"/>
      <c r="G6927" s="29"/>
      <c r="H6927" s="29"/>
      <c r="I6927" s="29"/>
      <c r="J6927" s="29"/>
      <c r="K6927" s="29"/>
      <c r="L6927" s="29"/>
    </row>
    <row r="6928" spans="1:12" ht="21">
      <c r="A6928" s="26"/>
      <c r="B6928" s="27"/>
      <c r="C6928" s="27"/>
      <c r="D6928" s="27"/>
      <c r="E6928" s="27"/>
      <c r="F6928" s="27"/>
      <c r="G6928" s="29"/>
      <c r="H6928" s="29"/>
      <c r="I6928" s="29"/>
      <c r="J6928" s="29"/>
      <c r="K6928" s="29"/>
      <c r="L6928" s="29"/>
    </row>
    <row r="6929" spans="1:12" ht="21">
      <c r="A6929" s="26"/>
      <c r="B6929" s="27"/>
      <c r="C6929" s="27"/>
      <c r="D6929" s="27"/>
      <c r="E6929" s="27"/>
      <c r="F6929" s="27"/>
      <c r="G6929" s="28"/>
      <c r="H6929" s="28"/>
      <c r="I6929" s="28"/>
      <c r="J6929" s="28"/>
      <c r="K6929" s="28"/>
      <c r="L6929" s="28"/>
    </row>
    <row r="6930" spans="1:12" ht="21">
      <c r="A6930" s="26"/>
      <c r="B6930" s="27"/>
      <c r="C6930" s="27"/>
      <c r="D6930" s="27"/>
      <c r="E6930" s="27"/>
      <c r="F6930" s="27"/>
      <c r="G6930" s="29"/>
      <c r="H6930" s="29"/>
      <c r="I6930" s="29"/>
      <c r="J6930" s="29"/>
      <c r="K6930" s="29"/>
      <c r="L6930" s="29"/>
    </row>
    <row r="6931" spans="1:12" ht="21">
      <c r="A6931" s="26"/>
      <c r="B6931" s="27"/>
      <c r="C6931" s="27"/>
      <c r="D6931" s="27"/>
      <c r="E6931" s="27"/>
      <c r="F6931" s="27"/>
      <c r="G6931" s="28"/>
      <c r="H6931" s="28"/>
      <c r="I6931" s="28"/>
      <c r="J6931" s="28"/>
      <c r="K6931" s="28"/>
      <c r="L6931" s="28"/>
    </row>
    <row r="6932" spans="1:12" ht="21">
      <c r="A6932" s="26"/>
      <c r="B6932" s="27"/>
      <c r="C6932" s="27"/>
      <c r="D6932" s="27"/>
      <c r="E6932" s="27"/>
      <c r="F6932" s="27"/>
      <c r="G6932" s="28"/>
      <c r="H6932" s="28"/>
      <c r="I6932" s="28"/>
      <c r="J6932" s="28"/>
      <c r="K6932" s="28"/>
      <c r="L6932" s="28"/>
    </row>
    <row r="6933" spans="1:12" ht="21">
      <c r="A6933" s="26"/>
      <c r="B6933" s="27"/>
      <c r="C6933" s="27"/>
      <c r="D6933" s="27"/>
      <c r="E6933" s="27"/>
      <c r="F6933" s="27"/>
      <c r="G6933" s="28"/>
      <c r="H6933" s="28"/>
      <c r="I6933" s="28"/>
      <c r="J6933" s="28"/>
      <c r="K6933" s="28"/>
      <c r="L6933" s="28"/>
    </row>
    <row r="6934" spans="1:12" ht="21">
      <c r="A6934" s="26"/>
      <c r="B6934" s="27"/>
      <c r="C6934" s="27"/>
      <c r="D6934" s="27"/>
      <c r="E6934" s="27"/>
      <c r="F6934" s="27"/>
      <c r="G6934" s="28"/>
      <c r="H6934" s="28"/>
      <c r="I6934" s="28"/>
      <c r="J6934" s="28"/>
      <c r="K6934" s="28"/>
      <c r="L6934" s="28"/>
    </row>
    <row r="6935" spans="1:12" ht="21">
      <c r="A6935" s="26"/>
      <c r="B6935" s="27"/>
      <c r="C6935" s="27"/>
      <c r="D6935" s="27"/>
      <c r="E6935" s="27"/>
      <c r="F6935" s="27"/>
      <c r="G6935" s="28"/>
      <c r="H6935" s="28"/>
      <c r="I6935" s="28"/>
      <c r="J6935" s="28"/>
      <c r="K6935" s="28"/>
      <c r="L6935" s="28"/>
    </row>
    <row r="6936" spans="1:12" ht="21">
      <c r="A6936" s="26"/>
      <c r="B6936" s="27"/>
      <c r="C6936" s="27"/>
      <c r="D6936" s="27"/>
      <c r="E6936" s="27"/>
      <c r="F6936" s="27"/>
      <c r="G6936" s="28"/>
      <c r="H6936" s="28"/>
      <c r="I6936" s="28"/>
      <c r="J6936" s="28"/>
      <c r="K6936" s="28"/>
      <c r="L6936" s="28"/>
    </row>
    <row r="6937" spans="1:12" ht="21">
      <c r="A6937" s="26"/>
      <c r="B6937" s="27"/>
      <c r="C6937" s="27"/>
      <c r="D6937" s="27"/>
      <c r="E6937" s="27"/>
      <c r="F6937" s="27"/>
      <c r="G6937" s="28"/>
      <c r="H6937" s="28"/>
      <c r="I6937" s="28"/>
      <c r="J6937" s="28"/>
      <c r="K6937" s="28"/>
      <c r="L6937" s="28"/>
    </row>
    <row r="6938" spans="1:12" ht="21">
      <c r="A6938" s="26"/>
      <c r="B6938" s="27"/>
      <c r="C6938" s="27"/>
      <c r="D6938" s="27"/>
      <c r="E6938" s="27"/>
      <c r="F6938" s="27"/>
      <c r="G6938" s="28"/>
      <c r="H6938" s="28"/>
      <c r="I6938" s="28"/>
      <c r="J6938" s="28"/>
      <c r="K6938" s="28"/>
      <c r="L6938" s="28"/>
    </row>
    <row r="6939" spans="1:12" ht="21">
      <c r="A6939" s="26"/>
      <c r="B6939" s="27"/>
      <c r="C6939" s="27"/>
      <c r="D6939" s="27"/>
      <c r="E6939" s="27"/>
      <c r="F6939" s="27"/>
      <c r="G6939" s="28"/>
      <c r="H6939" s="28"/>
      <c r="I6939" s="28"/>
      <c r="J6939" s="28"/>
      <c r="K6939" s="28"/>
      <c r="L6939" s="28"/>
    </row>
    <row r="6940" spans="1:12" ht="21">
      <c r="A6940" s="26"/>
      <c r="B6940" s="27"/>
      <c r="C6940" s="27"/>
      <c r="D6940" s="27"/>
      <c r="E6940" s="27"/>
      <c r="F6940" s="27"/>
      <c r="G6940" s="28"/>
      <c r="H6940" s="28"/>
      <c r="I6940" s="28"/>
      <c r="J6940" s="28"/>
      <c r="K6940" s="28"/>
      <c r="L6940" s="28"/>
    </row>
    <row r="6941" spans="1:12" ht="21">
      <c r="A6941" s="26"/>
      <c r="B6941" s="27"/>
      <c r="C6941" s="27"/>
      <c r="D6941" s="27"/>
      <c r="E6941" s="27"/>
      <c r="F6941" s="27"/>
      <c r="G6941" s="28"/>
      <c r="H6941" s="28"/>
      <c r="I6941" s="28"/>
      <c r="J6941" s="28"/>
      <c r="K6941" s="28"/>
      <c r="L6941" s="28"/>
    </row>
    <row r="6942" spans="1:12" ht="21">
      <c r="A6942" s="26"/>
      <c r="B6942" s="27"/>
      <c r="C6942" s="27"/>
      <c r="D6942" s="27"/>
      <c r="E6942" s="27"/>
      <c r="F6942" s="27"/>
      <c r="G6942" s="28"/>
      <c r="H6942" s="28"/>
      <c r="I6942" s="28"/>
      <c r="J6942" s="28"/>
      <c r="K6942" s="28"/>
      <c r="L6942" s="28"/>
    </row>
    <row r="6943" spans="1:12" ht="21">
      <c r="A6943" s="26"/>
      <c r="B6943" s="27"/>
      <c r="C6943" s="27"/>
      <c r="D6943" s="27"/>
      <c r="E6943" s="27"/>
      <c r="F6943" s="27"/>
      <c r="G6943" s="28"/>
      <c r="H6943" s="28"/>
      <c r="I6943" s="28"/>
      <c r="J6943" s="28"/>
      <c r="K6943" s="28"/>
      <c r="L6943" s="28"/>
    </row>
    <row r="6944" spans="1:12" ht="21">
      <c r="A6944" s="26"/>
      <c r="B6944" s="27"/>
      <c r="C6944" s="27"/>
      <c r="D6944" s="27"/>
      <c r="E6944" s="27"/>
      <c r="F6944" s="27"/>
      <c r="G6944" s="28"/>
      <c r="H6944" s="28"/>
      <c r="I6944" s="28"/>
      <c r="J6944" s="28"/>
      <c r="K6944" s="28"/>
      <c r="L6944" s="28"/>
    </row>
    <row r="6945" spans="1:12" ht="21">
      <c r="A6945" s="26"/>
      <c r="B6945" s="27"/>
      <c r="C6945" s="27"/>
      <c r="D6945" s="27"/>
      <c r="E6945" s="27"/>
      <c r="F6945" s="27"/>
      <c r="G6945" s="28"/>
      <c r="H6945" s="28"/>
      <c r="I6945" s="28"/>
      <c r="J6945" s="28"/>
      <c r="K6945" s="28"/>
      <c r="L6945" s="28"/>
    </row>
    <row r="6946" spans="1:12" ht="21">
      <c r="A6946" s="26"/>
      <c r="B6946" s="27"/>
      <c r="C6946" s="27"/>
      <c r="D6946" s="27"/>
      <c r="E6946" s="27"/>
      <c r="F6946" s="27"/>
      <c r="G6946" s="28"/>
      <c r="H6946" s="28"/>
      <c r="I6946" s="28"/>
      <c r="J6946" s="28"/>
      <c r="K6946" s="28"/>
      <c r="L6946" s="28"/>
    </row>
    <row r="6947" spans="1:12" ht="21">
      <c r="A6947" s="26"/>
      <c r="B6947" s="27"/>
      <c r="C6947" s="27"/>
      <c r="D6947" s="27"/>
      <c r="E6947" s="27"/>
      <c r="F6947" s="27"/>
      <c r="G6947" s="28"/>
      <c r="H6947" s="28"/>
      <c r="I6947" s="28"/>
      <c r="J6947" s="28"/>
      <c r="K6947" s="28"/>
      <c r="L6947" s="28"/>
    </row>
    <row r="6948" spans="1:12" ht="21">
      <c r="A6948" s="26"/>
      <c r="B6948" s="27"/>
      <c r="C6948" s="27"/>
      <c r="D6948" s="27"/>
      <c r="E6948" s="27"/>
      <c r="F6948" s="27"/>
      <c r="G6948" s="28"/>
      <c r="H6948" s="28"/>
      <c r="I6948" s="28"/>
      <c r="J6948" s="28"/>
      <c r="K6948" s="28"/>
      <c r="L6948" s="28"/>
    </row>
    <row r="6949" spans="1:12" ht="21">
      <c r="A6949" s="26"/>
      <c r="B6949" s="27"/>
      <c r="C6949" s="27"/>
      <c r="D6949" s="27"/>
      <c r="E6949" s="27"/>
      <c r="F6949" s="27"/>
      <c r="G6949" s="28"/>
      <c r="H6949" s="28"/>
      <c r="I6949" s="28"/>
      <c r="J6949" s="28"/>
      <c r="K6949" s="28"/>
      <c r="L6949" s="28"/>
    </row>
    <row r="6950" spans="1:12" ht="21">
      <c r="A6950" s="26"/>
      <c r="B6950" s="27"/>
      <c r="C6950" s="27"/>
      <c r="D6950" s="27"/>
      <c r="E6950" s="27"/>
      <c r="F6950" s="27"/>
      <c r="G6950" s="28"/>
      <c r="H6950" s="28"/>
      <c r="I6950" s="28"/>
      <c r="J6950" s="28"/>
      <c r="K6950" s="28"/>
      <c r="L6950" s="28"/>
    </row>
    <row r="6951" spans="1:12" ht="21">
      <c r="A6951" s="26"/>
      <c r="B6951" s="27"/>
      <c r="C6951" s="27"/>
      <c r="D6951" s="27"/>
      <c r="E6951" s="27"/>
      <c r="F6951" s="27"/>
      <c r="G6951" s="28"/>
      <c r="H6951" s="28"/>
      <c r="I6951" s="28"/>
      <c r="J6951" s="28"/>
      <c r="K6951" s="28"/>
      <c r="L6951" s="28"/>
    </row>
    <row r="6952" spans="1:12" ht="21">
      <c r="A6952" s="26"/>
      <c r="B6952" s="27"/>
      <c r="C6952" s="27"/>
      <c r="D6952" s="27"/>
      <c r="E6952" s="27"/>
      <c r="F6952" s="27"/>
      <c r="G6952" s="29"/>
      <c r="H6952" s="29"/>
      <c r="I6952" s="29"/>
      <c r="J6952" s="29"/>
      <c r="K6952" s="29"/>
      <c r="L6952" s="29"/>
    </row>
    <row r="6953" spans="1:12" ht="21">
      <c r="A6953" s="26"/>
      <c r="B6953" s="27"/>
      <c r="C6953" s="27"/>
      <c r="D6953" s="27"/>
      <c r="E6953" s="27"/>
      <c r="F6953" s="27"/>
      <c r="G6953" s="29"/>
      <c r="H6953" s="29"/>
      <c r="I6953" s="29"/>
      <c r="J6953" s="29"/>
      <c r="K6953" s="29"/>
      <c r="L6953" s="29"/>
    </row>
    <row r="6954" spans="1:12" ht="21">
      <c r="A6954" s="26"/>
      <c r="B6954" s="27"/>
      <c r="C6954" s="27"/>
      <c r="D6954" s="27"/>
      <c r="E6954" s="27"/>
      <c r="F6954" s="27"/>
      <c r="G6954" s="29"/>
      <c r="H6954" s="29"/>
      <c r="I6954" s="29"/>
      <c r="J6954" s="29"/>
      <c r="K6954" s="29"/>
      <c r="L6954" s="29"/>
    </row>
    <row r="6955" spans="1:12" ht="21">
      <c r="A6955" s="26"/>
      <c r="B6955" s="27"/>
      <c r="C6955" s="27"/>
      <c r="D6955" s="27"/>
      <c r="E6955" s="27"/>
      <c r="F6955" s="27"/>
      <c r="G6955" s="29"/>
      <c r="H6955" s="29"/>
      <c r="I6955" s="29"/>
      <c r="J6955" s="29"/>
      <c r="K6955" s="29"/>
      <c r="L6955" s="29"/>
    </row>
    <row r="6956" spans="1:12" ht="21">
      <c r="A6956" s="26"/>
      <c r="B6956" s="27"/>
      <c r="C6956" s="27"/>
      <c r="D6956" s="27"/>
      <c r="E6956" s="27"/>
      <c r="F6956" s="27"/>
      <c r="G6956" s="29"/>
      <c r="H6956" s="29"/>
      <c r="I6956" s="29"/>
      <c r="J6956" s="29"/>
      <c r="K6956" s="29"/>
      <c r="L6956" s="29"/>
    </row>
    <row r="6957" spans="1:12" ht="21">
      <c r="A6957" s="26"/>
      <c r="B6957" s="27"/>
      <c r="C6957" s="27"/>
      <c r="D6957" s="27"/>
      <c r="E6957" s="27"/>
      <c r="F6957" s="27"/>
      <c r="G6957" s="28"/>
      <c r="H6957" s="28"/>
      <c r="I6957" s="28"/>
      <c r="J6957" s="28"/>
      <c r="K6957" s="28"/>
      <c r="L6957" s="28"/>
    </row>
    <row r="6958" spans="1:12" ht="21">
      <c r="A6958" s="26"/>
      <c r="B6958" s="27"/>
      <c r="C6958" s="27"/>
      <c r="D6958" s="27"/>
      <c r="E6958" s="27"/>
      <c r="F6958" s="27"/>
      <c r="G6958" s="29"/>
      <c r="H6958" s="29"/>
      <c r="I6958" s="29"/>
      <c r="J6958" s="29"/>
      <c r="K6958" s="29"/>
      <c r="L6958" s="29"/>
    </row>
    <row r="6959" spans="1:12" ht="21">
      <c r="A6959" s="26"/>
      <c r="B6959" s="27"/>
      <c r="C6959" s="27"/>
      <c r="D6959" s="27"/>
      <c r="E6959" s="27"/>
      <c r="F6959" s="27"/>
      <c r="G6959" s="28"/>
      <c r="H6959" s="28"/>
      <c r="I6959" s="28"/>
      <c r="J6959" s="28"/>
      <c r="K6959" s="28"/>
      <c r="L6959" s="28"/>
    </row>
    <row r="6960" spans="1:12" ht="21">
      <c r="A6960" s="26"/>
      <c r="B6960" s="27"/>
      <c r="C6960" s="27"/>
      <c r="D6960" s="27"/>
      <c r="E6960" s="27"/>
      <c r="F6960" s="27"/>
      <c r="G6960" s="29"/>
      <c r="H6960" s="29"/>
      <c r="I6960" s="29"/>
      <c r="J6960" s="29"/>
      <c r="K6960" s="29"/>
      <c r="L6960" s="29"/>
    </row>
    <row r="6961" spans="1:12" ht="21">
      <c r="A6961" s="26"/>
      <c r="B6961" s="27"/>
      <c r="C6961" s="27"/>
      <c r="D6961" s="27"/>
      <c r="E6961" s="27"/>
      <c r="F6961" s="27"/>
      <c r="G6961" s="29"/>
      <c r="H6961" s="29"/>
      <c r="I6961" s="29"/>
      <c r="J6961" s="29"/>
      <c r="K6961" s="29"/>
      <c r="L6961" s="29"/>
    </row>
    <row r="6962" spans="1:12" ht="21">
      <c r="A6962" s="26"/>
      <c r="B6962" s="27"/>
      <c r="C6962" s="27"/>
      <c r="D6962" s="27"/>
      <c r="E6962" s="27"/>
      <c r="F6962" s="27"/>
      <c r="G6962" s="29"/>
      <c r="H6962" s="29"/>
      <c r="I6962" s="29"/>
      <c r="J6962" s="29"/>
      <c r="K6962" s="29"/>
      <c r="L6962" s="29"/>
    </row>
    <row r="6963" spans="1:12" ht="21">
      <c r="A6963" s="26"/>
      <c r="B6963" s="27"/>
      <c r="C6963" s="27"/>
      <c r="D6963" s="27"/>
      <c r="E6963" s="27"/>
      <c r="F6963" s="27"/>
      <c r="G6963" s="29"/>
      <c r="H6963" s="29"/>
      <c r="I6963" s="29"/>
      <c r="J6963" s="29"/>
      <c r="K6963" s="29"/>
      <c r="L6963" s="29"/>
    </row>
    <row r="6964" spans="1:12" ht="21">
      <c r="A6964" s="26"/>
      <c r="B6964" s="27"/>
      <c r="C6964" s="27"/>
      <c r="D6964" s="27"/>
      <c r="E6964" s="27"/>
      <c r="F6964" s="27"/>
      <c r="G6964" s="29"/>
      <c r="H6964" s="29"/>
      <c r="I6964" s="29"/>
      <c r="J6964" s="29"/>
      <c r="K6964" s="29"/>
      <c r="L6964" s="29"/>
    </row>
    <row r="6965" spans="1:12" ht="21">
      <c r="A6965" s="26"/>
      <c r="B6965" s="27"/>
      <c r="C6965" s="27"/>
      <c r="D6965" s="27"/>
      <c r="E6965" s="27"/>
      <c r="F6965" s="27"/>
      <c r="G6965" s="29"/>
      <c r="H6965" s="29"/>
      <c r="I6965" s="29"/>
      <c r="J6965" s="29"/>
      <c r="K6965" s="29"/>
      <c r="L6965" s="29"/>
    </row>
    <row r="6966" spans="1:12" ht="21">
      <c r="A6966" s="26"/>
      <c r="B6966" s="27"/>
      <c r="C6966" s="27"/>
      <c r="D6966" s="27"/>
      <c r="E6966" s="27"/>
      <c r="F6966" s="27"/>
      <c r="G6966" s="29"/>
      <c r="H6966" s="29"/>
      <c r="I6966" s="29"/>
      <c r="J6966" s="29"/>
      <c r="K6966" s="29"/>
      <c r="L6966" s="29"/>
    </row>
    <row r="6967" spans="1:12" ht="21">
      <c r="A6967" s="26"/>
      <c r="B6967" s="27"/>
      <c r="C6967" s="27"/>
      <c r="D6967" s="27"/>
      <c r="E6967" s="27"/>
      <c r="F6967" s="27"/>
      <c r="G6967" s="29"/>
      <c r="H6967" s="29"/>
      <c r="I6967" s="29"/>
      <c r="J6967" s="29"/>
      <c r="K6967" s="29"/>
      <c r="L6967" s="29"/>
    </row>
    <row r="6968" spans="1:12" ht="21">
      <c r="A6968" s="26"/>
      <c r="B6968" s="27"/>
      <c r="C6968" s="27"/>
      <c r="D6968" s="27"/>
      <c r="E6968" s="27"/>
      <c r="F6968" s="27"/>
      <c r="G6968" s="29"/>
      <c r="H6968" s="29"/>
      <c r="I6968" s="29"/>
      <c r="J6968" s="29"/>
      <c r="K6968" s="29"/>
      <c r="L6968" s="29"/>
    </row>
    <row r="6969" spans="1:12" ht="21">
      <c r="A6969" s="26"/>
      <c r="B6969" s="27"/>
      <c r="C6969" s="27"/>
      <c r="D6969" s="27"/>
      <c r="E6969" s="27"/>
      <c r="F6969" s="27"/>
      <c r="G6969" s="29"/>
      <c r="H6969" s="29"/>
      <c r="I6969" s="29"/>
      <c r="J6969" s="29"/>
      <c r="K6969" s="29"/>
      <c r="L6969" s="29"/>
    </row>
    <row r="6970" spans="1:12" ht="21">
      <c r="A6970" s="26"/>
      <c r="B6970" s="27"/>
      <c r="C6970" s="27"/>
      <c r="D6970" s="27"/>
      <c r="E6970" s="27"/>
      <c r="F6970" s="27"/>
      <c r="G6970" s="29"/>
      <c r="H6970" s="29"/>
      <c r="I6970" s="29"/>
      <c r="J6970" s="29"/>
      <c r="K6970" s="29"/>
      <c r="L6970" s="29"/>
    </row>
    <row r="6971" spans="1:12" ht="21">
      <c r="A6971" s="26"/>
      <c r="B6971" s="27"/>
      <c r="C6971" s="27"/>
      <c r="D6971" s="27"/>
      <c r="E6971" s="27"/>
      <c r="F6971" s="27"/>
      <c r="G6971" s="29"/>
      <c r="H6971" s="29"/>
      <c r="I6971" s="29"/>
      <c r="J6971" s="29"/>
      <c r="K6971" s="29"/>
      <c r="L6971" s="29"/>
    </row>
    <row r="6972" spans="1:12" ht="21">
      <c r="A6972" s="26"/>
      <c r="B6972" s="27"/>
      <c r="C6972" s="27"/>
      <c r="D6972" s="27"/>
      <c r="E6972" s="27"/>
      <c r="F6972" s="27"/>
      <c r="G6972" s="29"/>
      <c r="H6972" s="29"/>
      <c r="I6972" s="29"/>
      <c r="J6972" s="29"/>
      <c r="K6972" s="29"/>
      <c r="L6972" s="29"/>
    </row>
    <row r="6973" spans="1:12" ht="21">
      <c r="A6973" s="26"/>
      <c r="B6973" s="27"/>
      <c r="C6973" s="27"/>
      <c r="D6973" s="27"/>
      <c r="E6973" s="27"/>
      <c r="F6973" s="27"/>
      <c r="G6973" s="29"/>
      <c r="H6973" s="29"/>
      <c r="I6973" s="29"/>
      <c r="J6973" s="29"/>
      <c r="K6973" s="29"/>
      <c r="L6973" s="29"/>
    </row>
    <row r="6974" spans="1:12" ht="21">
      <c r="A6974" s="26"/>
      <c r="B6974" s="27"/>
      <c r="C6974" s="27"/>
      <c r="D6974" s="27"/>
      <c r="E6974" s="27"/>
      <c r="F6974" s="27"/>
      <c r="G6974" s="29"/>
      <c r="H6974" s="29"/>
      <c r="I6974" s="29"/>
      <c r="J6974" s="29"/>
      <c r="K6974" s="29"/>
      <c r="L6974" s="29"/>
    </row>
    <row r="6975" spans="1:12" ht="21">
      <c r="A6975" s="26"/>
      <c r="B6975" s="27"/>
      <c r="C6975" s="27"/>
      <c r="D6975" s="27"/>
      <c r="E6975" s="27"/>
      <c r="F6975" s="27"/>
      <c r="G6975" s="29"/>
      <c r="H6975" s="29"/>
      <c r="I6975" s="29"/>
      <c r="J6975" s="29"/>
      <c r="K6975" s="29"/>
      <c r="L6975" s="29"/>
    </row>
    <row r="6976" spans="1:12" ht="21">
      <c r="A6976" s="26"/>
      <c r="B6976" s="27"/>
      <c r="C6976" s="27"/>
      <c r="D6976" s="27"/>
      <c r="E6976" s="27"/>
      <c r="F6976" s="27"/>
      <c r="G6976" s="29"/>
      <c r="H6976" s="29"/>
      <c r="I6976" s="29"/>
      <c r="J6976" s="29"/>
      <c r="K6976" s="29"/>
      <c r="L6976" s="29"/>
    </row>
    <row r="6977" spans="1:12" ht="21">
      <c r="A6977" s="26"/>
      <c r="B6977" s="27"/>
      <c r="C6977" s="27"/>
      <c r="D6977" s="27"/>
      <c r="E6977" s="27"/>
      <c r="F6977" s="27"/>
      <c r="G6977" s="29"/>
      <c r="H6977" s="29"/>
      <c r="I6977" s="29"/>
      <c r="J6977" s="29"/>
      <c r="K6977" s="29"/>
      <c r="L6977" s="29"/>
    </row>
    <row r="6978" spans="1:12" ht="21">
      <c r="A6978" s="26"/>
      <c r="B6978" s="27"/>
      <c r="C6978" s="27"/>
      <c r="D6978" s="27"/>
      <c r="E6978" s="27"/>
      <c r="F6978" s="27"/>
      <c r="G6978" s="29"/>
      <c r="H6978" s="29"/>
      <c r="I6978" s="29"/>
      <c r="J6978" s="29"/>
      <c r="K6978" s="29"/>
      <c r="L6978" s="29"/>
    </row>
    <row r="6979" spans="1:12" ht="21">
      <c r="A6979" s="26"/>
      <c r="B6979" s="27"/>
      <c r="C6979" s="27"/>
      <c r="D6979" s="27"/>
      <c r="E6979" s="27"/>
      <c r="F6979" s="27"/>
      <c r="G6979" s="29"/>
      <c r="H6979" s="29"/>
      <c r="I6979" s="29"/>
      <c r="J6979" s="29"/>
      <c r="K6979" s="29"/>
      <c r="L6979" s="29"/>
    </row>
    <row r="6980" spans="1:12" ht="21">
      <c r="A6980" s="26"/>
      <c r="B6980" s="27"/>
      <c r="C6980" s="27"/>
      <c r="D6980" s="27"/>
      <c r="E6980" s="27"/>
      <c r="F6980" s="27"/>
      <c r="G6980" s="29"/>
      <c r="H6980" s="29"/>
      <c r="I6980" s="29"/>
      <c r="J6980" s="29"/>
      <c r="K6980" s="29"/>
      <c r="L6980" s="29"/>
    </row>
    <row r="6981" spans="1:12" ht="21">
      <c r="A6981" s="26"/>
      <c r="B6981" s="27"/>
      <c r="C6981" s="27"/>
      <c r="D6981" s="27"/>
      <c r="E6981" s="27"/>
      <c r="F6981" s="27"/>
      <c r="G6981" s="29"/>
      <c r="H6981" s="29"/>
      <c r="I6981" s="29"/>
      <c r="J6981" s="29"/>
      <c r="K6981" s="29"/>
      <c r="L6981" s="29"/>
    </row>
    <row r="6982" spans="1:12" ht="21">
      <c r="A6982" s="26"/>
      <c r="B6982" s="27"/>
      <c r="C6982" s="27"/>
      <c r="D6982" s="27"/>
      <c r="E6982" s="27"/>
      <c r="F6982" s="27"/>
      <c r="G6982" s="29"/>
      <c r="H6982" s="29"/>
      <c r="I6982" s="29"/>
      <c r="J6982" s="29"/>
      <c r="K6982" s="29"/>
      <c r="L6982" s="29"/>
    </row>
    <row r="6983" spans="1:12" ht="21">
      <c r="A6983" s="26"/>
      <c r="B6983" s="27"/>
      <c r="C6983" s="27"/>
      <c r="D6983" s="27"/>
      <c r="E6983" s="27"/>
      <c r="F6983" s="27"/>
      <c r="G6983" s="29"/>
      <c r="H6983" s="29"/>
      <c r="I6983" s="29"/>
      <c r="J6983" s="29"/>
      <c r="K6983" s="29"/>
      <c r="L6983" s="29"/>
    </row>
    <row r="6984" spans="1:12" ht="21">
      <c r="A6984" s="26"/>
      <c r="B6984" s="27"/>
      <c r="C6984" s="27"/>
      <c r="D6984" s="27"/>
      <c r="E6984" s="27"/>
      <c r="F6984" s="27"/>
      <c r="G6984" s="29"/>
      <c r="H6984" s="29"/>
      <c r="I6984" s="29"/>
      <c r="J6984" s="29"/>
      <c r="K6984" s="29"/>
      <c r="L6984" s="29"/>
    </row>
    <row r="6985" spans="1:12" ht="21">
      <c r="A6985" s="26"/>
      <c r="B6985" s="27"/>
      <c r="C6985" s="27"/>
      <c r="D6985" s="27"/>
      <c r="E6985" s="27"/>
      <c r="F6985" s="27"/>
      <c r="G6985" s="29"/>
      <c r="H6985" s="29"/>
      <c r="I6985" s="29"/>
      <c r="J6985" s="29"/>
      <c r="K6985" s="29"/>
      <c r="L6985" s="29"/>
    </row>
    <row r="6986" spans="1:12" ht="21">
      <c r="A6986" s="26"/>
      <c r="B6986" s="27"/>
      <c r="C6986" s="27"/>
      <c r="D6986" s="27"/>
      <c r="E6986" s="27"/>
      <c r="F6986" s="27"/>
      <c r="G6986" s="29"/>
      <c r="H6986" s="29"/>
      <c r="I6986" s="29"/>
      <c r="J6986" s="29"/>
      <c r="K6986" s="29"/>
      <c r="L6986" s="29"/>
    </row>
    <row r="6987" spans="1:12" ht="21">
      <c r="A6987" s="26"/>
      <c r="B6987" s="27"/>
      <c r="C6987" s="27"/>
      <c r="D6987" s="27"/>
      <c r="E6987" s="27"/>
      <c r="F6987" s="27"/>
      <c r="G6987" s="29"/>
      <c r="H6987" s="29"/>
      <c r="I6987" s="29"/>
      <c r="J6987" s="29"/>
      <c r="K6987" s="29"/>
      <c r="L6987" s="29"/>
    </row>
    <row r="6988" spans="1:12" ht="21">
      <c r="A6988" s="26"/>
      <c r="B6988" s="27"/>
      <c r="C6988" s="27"/>
      <c r="D6988" s="27"/>
      <c r="E6988" s="27"/>
      <c r="F6988" s="27"/>
      <c r="G6988" s="29"/>
      <c r="H6988" s="29"/>
      <c r="I6988" s="29"/>
      <c r="J6988" s="29"/>
      <c r="K6988" s="29"/>
      <c r="L6988" s="29"/>
    </row>
    <row r="6989" spans="1:12" ht="21">
      <c r="A6989" s="26"/>
      <c r="B6989" s="27"/>
      <c r="C6989" s="27"/>
      <c r="D6989" s="27"/>
      <c r="E6989" s="27"/>
      <c r="F6989" s="27"/>
      <c r="G6989" s="29"/>
      <c r="H6989" s="29"/>
      <c r="I6989" s="29"/>
      <c r="J6989" s="29"/>
      <c r="K6989" s="29"/>
      <c r="L6989" s="29"/>
    </row>
    <row r="6990" spans="1:12" ht="21">
      <c r="A6990" s="26"/>
      <c r="B6990" s="27"/>
      <c r="C6990" s="27"/>
      <c r="D6990" s="27"/>
      <c r="E6990" s="27"/>
      <c r="F6990" s="27"/>
      <c r="G6990" s="29"/>
      <c r="H6990" s="29"/>
      <c r="I6990" s="29"/>
      <c r="J6990" s="29"/>
      <c r="K6990" s="29"/>
      <c r="L6990" s="29"/>
    </row>
    <row r="6991" spans="1:12" ht="21">
      <c r="A6991" s="26"/>
      <c r="B6991" s="27"/>
      <c r="C6991" s="27"/>
      <c r="D6991" s="27"/>
      <c r="E6991" s="27"/>
      <c r="F6991" s="27"/>
      <c r="G6991" s="29"/>
      <c r="H6991" s="29"/>
      <c r="I6991" s="29"/>
      <c r="J6991" s="29"/>
      <c r="K6991" s="29"/>
      <c r="L6991" s="29"/>
    </row>
    <row r="6992" spans="1:12" ht="21">
      <c r="A6992" s="26"/>
      <c r="B6992" s="27"/>
      <c r="C6992" s="27"/>
      <c r="D6992" s="27"/>
      <c r="E6992" s="27"/>
      <c r="F6992" s="27"/>
      <c r="G6992" s="29"/>
      <c r="H6992" s="29"/>
      <c r="I6992" s="29"/>
      <c r="J6992" s="29"/>
      <c r="K6992" s="29"/>
      <c r="L6992" s="29"/>
    </row>
    <row r="6993" spans="1:12" ht="21">
      <c r="A6993" s="26"/>
      <c r="B6993" s="27"/>
      <c r="C6993" s="27"/>
      <c r="D6993" s="27"/>
      <c r="E6993" s="27"/>
      <c r="F6993" s="27"/>
      <c r="G6993" s="29"/>
      <c r="H6993" s="29"/>
      <c r="I6993" s="29"/>
      <c r="J6993" s="29"/>
      <c r="K6993" s="29"/>
      <c r="L6993" s="29"/>
    </row>
    <row r="6994" spans="1:12" ht="21">
      <c r="A6994" s="26"/>
      <c r="B6994" s="27"/>
      <c r="C6994" s="27"/>
      <c r="D6994" s="27"/>
      <c r="E6994" s="27"/>
      <c r="F6994" s="27"/>
      <c r="G6994" s="29"/>
      <c r="H6994" s="29"/>
      <c r="I6994" s="29"/>
      <c r="J6994" s="29"/>
      <c r="K6994" s="29"/>
      <c r="L6994" s="29"/>
    </row>
    <row r="6995" spans="1:12" ht="21">
      <c r="A6995" s="26"/>
      <c r="B6995" s="27"/>
      <c r="C6995" s="27"/>
      <c r="D6995" s="27"/>
      <c r="E6995" s="27"/>
      <c r="F6995" s="27"/>
      <c r="G6995" s="29"/>
      <c r="H6995" s="29"/>
      <c r="I6995" s="29"/>
      <c r="J6995" s="29"/>
      <c r="K6995" s="29"/>
      <c r="L6995" s="29"/>
    </row>
    <row r="6996" spans="1:12" ht="21">
      <c r="A6996" s="26"/>
      <c r="B6996" s="27"/>
      <c r="C6996" s="27"/>
      <c r="D6996" s="27"/>
      <c r="E6996" s="27"/>
      <c r="F6996" s="27"/>
      <c r="G6996" s="29"/>
      <c r="H6996" s="29"/>
      <c r="I6996" s="29"/>
      <c r="J6996" s="29"/>
      <c r="K6996" s="29"/>
      <c r="L6996" s="29"/>
    </row>
    <row r="6997" spans="1:12" ht="21">
      <c r="A6997" s="26"/>
      <c r="B6997" s="27"/>
      <c r="C6997" s="27"/>
      <c r="D6997" s="27"/>
      <c r="E6997" s="27"/>
      <c r="F6997" s="27"/>
      <c r="G6997" s="29"/>
      <c r="H6997" s="29"/>
      <c r="I6997" s="29"/>
      <c r="J6997" s="29"/>
      <c r="K6997" s="29"/>
      <c r="L6997" s="29"/>
    </row>
    <row r="6998" spans="1:12" ht="21">
      <c r="A6998" s="26"/>
      <c r="B6998" s="27"/>
      <c r="C6998" s="27"/>
      <c r="D6998" s="27"/>
      <c r="E6998" s="27"/>
      <c r="F6998" s="27"/>
      <c r="G6998" s="29"/>
      <c r="H6998" s="29"/>
      <c r="I6998" s="29"/>
      <c r="J6998" s="29"/>
      <c r="K6998" s="29"/>
      <c r="L6998" s="29"/>
    </row>
    <row r="6999" spans="1:12" ht="21">
      <c r="A6999" s="26"/>
      <c r="B6999" s="27"/>
      <c r="C6999" s="27"/>
      <c r="D6999" s="27"/>
      <c r="E6999" s="27"/>
      <c r="F6999" s="27"/>
      <c r="G6999" s="29"/>
      <c r="H6999" s="29"/>
      <c r="I6999" s="29"/>
      <c r="J6999" s="29"/>
      <c r="K6999" s="29"/>
      <c r="L6999" s="29"/>
    </row>
    <row r="7000" spans="1:12" ht="21">
      <c r="A7000" s="26"/>
      <c r="B7000" s="27"/>
      <c r="C7000" s="27"/>
      <c r="D7000" s="27"/>
      <c r="E7000" s="27"/>
      <c r="F7000" s="27"/>
      <c r="G7000" s="29"/>
      <c r="H7000" s="29"/>
      <c r="I7000" s="29"/>
      <c r="J7000" s="29"/>
      <c r="K7000" s="29"/>
      <c r="L7000" s="29"/>
    </row>
    <row r="7001" spans="1:12" ht="21">
      <c r="A7001" s="26"/>
      <c r="B7001" s="27"/>
      <c r="C7001" s="27"/>
      <c r="D7001" s="27"/>
      <c r="E7001" s="27"/>
      <c r="F7001" s="27"/>
      <c r="G7001" s="29"/>
      <c r="H7001" s="29"/>
      <c r="I7001" s="29"/>
      <c r="J7001" s="29"/>
      <c r="K7001" s="29"/>
      <c r="L7001" s="29"/>
    </row>
    <row r="7002" spans="1:12" ht="21">
      <c r="A7002" s="26"/>
      <c r="B7002" s="27"/>
      <c r="C7002" s="27"/>
      <c r="D7002" s="27"/>
      <c r="E7002" s="27"/>
      <c r="F7002" s="27"/>
      <c r="G7002" s="29"/>
      <c r="H7002" s="29"/>
      <c r="I7002" s="29"/>
      <c r="J7002" s="29"/>
      <c r="K7002" s="29"/>
      <c r="L7002" s="29"/>
    </row>
    <row r="7003" spans="1:12" ht="21">
      <c r="A7003" s="26"/>
      <c r="B7003" s="27"/>
      <c r="C7003" s="27"/>
      <c r="D7003" s="27"/>
      <c r="E7003" s="27"/>
      <c r="F7003" s="27"/>
      <c r="G7003" s="28"/>
      <c r="H7003" s="28"/>
      <c r="I7003" s="28"/>
      <c r="J7003" s="28"/>
      <c r="K7003" s="28"/>
      <c r="L7003" s="28"/>
    </row>
    <row r="7004" spans="1:12" ht="21">
      <c r="A7004" s="26"/>
      <c r="B7004" s="27"/>
      <c r="C7004" s="27"/>
      <c r="D7004" s="27"/>
      <c r="E7004" s="27"/>
      <c r="F7004" s="27"/>
      <c r="G7004" s="28"/>
      <c r="H7004" s="28"/>
      <c r="I7004" s="28"/>
      <c r="J7004" s="28"/>
      <c r="K7004" s="28"/>
      <c r="L7004" s="28"/>
    </row>
    <row r="7005" spans="1:12" ht="21">
      <c r="A7005" s="26"/>
      <c r="B7005" s="27"/>
      <c r="C7005" s="27"/>
      <c r="D7005" s="27"/>
      <c r="E7005" s="27"/>
      <c r="F7005" s="27"/>
      <c r="G7005" s="28"/>
      <c r="H7005" s="28"/>
      <c r="I7005" s="28"/>
      <c r="J7005" s="28"/>
      <c r="K7005" s="28"/>
      <c r="L7005" s="28"/>
    </row>
    <row r="7006" spans="1:12" ht="21">
      <c r="A7006" s="26"/>
      <c r="B7006" s="27"/>
      <c r="C7006" s="27"/>
      <c r="D7006" s="27"/>
      <c r="E7006" s="27"/>
      <c r="F7006" s="27"/>
      <c r="G7006" s="28"/>
      <c r="H7006" s="28"/>
      <c r="I7006" s="28"/>
      <c r="J7006" s="28"/>
      <c r="K7006" s="28"/>
      <c r="L7006" s="28"/>
    </row>
    <row r="7007" spans="1:12" ht="21">
      <c r="A7007" s="26"/>
      <c r="B7007" s="27"/>
      <c r="C7007" s="27"/>
      <c r="D7007" s="27"/>
      <c r="E7007" s="27"/>
      <c r="F7007" s="27"/>
      <c r="G7007" s="28"/>
      <c r="H7007" s="28"/>
      <c r="I7007" s="28"/>
      <c r="J7007" s="28"/>
      <c r="K7007" s="28"/>
      <c r="L7007" s="28"/>
    </row>
    <row r="7008" spans="1:12" ht="21">
      <c r="A7008" s="26"/>
      <c r="B7008" s="27"/>
      <c r="C7008" s="27"/>
      <c r="D7008" s="27"/>
      <c r="E7008" s="27"/>
      <c r="F7008" s="27"/>
      <c r="G7008" s="28"/>
      <c r="H7008" s="28"/>
      <c r="I7008" s="28"/>
      <c r="J7008" s="28"/>
      <c r="K7008" s="28"/>
      <c r="L7008" s="28"/>
    </row>
    <row r="7009" spans="1:12" ht="21">
      <c r="A7009" s="26"/>
      <c r="B7009" s="27"/>
      <c r="C7009" s="27"/>
      <c r="D7009" s="27"/>
      <c r="E7009" s="27"/>
      <c r="F7009" s="27"/>
      <c r="G7009" s="29"/>
      <c r="H7009" s="29"/>
      <c r="I7009" s="29"/>
      <c r="J7009" s="29"/>
      <c r="K7009" s="29"/>
      <c r="L7009" s="29"/>
    </row>
    <row r="7010" spans="1:12" ht="21">
      <c r="A7010" s="26"/>
      <c r="B7010" s="27"/>
      <c r="C7010" s="27"/>
      <c r="D7010" s="27"/>
      <c r="E7010" s="27"/>
      <c r="F7010" s="27"/>
      <c r="G7010" s="29"/>
      <c r="H7010" s="29"/>
      <c r="I7010" s="29"/>
      <c r="J7010" s="29"/>
      <c r="K7010" s="29"/>
      <c r="L7010" s="29"/>
    </row>
    <row r="7011" spans="1:12" ht="21">
      <c r="A7011" s="26"/>
      <c r="B7011" s="27"/>
      <c r="C7011" s="27"/>
      <c r="D7011" s="27"/>
      <c r="E7011" s="27"/>
      <c r="F7011" s="27"/>
      <c r="G7011" s="29"/>
      <c r="H7011" s="29"/>
      <c r="I7011" s="29"/>
      <c r="J7011" s="29"/>
      <c r="K7011" s="29"/>
      <c r="L7011" s="29"/>
    </row>
    <row r="7012" spans="1:12" ht="21">
      <c r="A7012" s="26"/>
      <c r="B7012" s="27"/>
      <c r="C7012" s="27"/>
      <c r="D7012" s="27"/>
      <c r="E7012" s="27"/>
      <c r="F7012" s="27"/>
      <c r="G7012" s="28"/>
      <c r="H7012" s="28"/>
      <c r="I7012" s="28"/>
      <c r="J7012" s="28"/>
      <c r="K7012" s="28"/>
      <c r="L7012" s="28"/>
    </row>
    <row r="7013" spans="1:12" ht="21">
      <c r="A7013" s="26"/>
      <c r="B7013" s="27"/>
      <c r="C7013" s="27"/>
      <c r="D7013" s="27"/>
      <c r="E7013" s="27"/>
      <c r="F7013" s="27"/>
      <c r="G7013" s="28"/>
      <c r="H7013" s="28"/>
      <c r="I7013" s="28"/>
      <c r="J7013" s="28"/>
      <c r="K7013" s="28"/>
      <c r="L7013" s="28"/>
    </row>
    <row r="7014" spans="1:12" ht="21">
      <c r="A7014" s="26"/>
      <c r="B7014" s="27"/>
      <c r="C7014" s="27"/>
      <c r="D7014" s="27"/>
      <c r="E7014" s="27"/>
      <c r="F7014" s="27"/>
      <c r="G7014" s="29"/>
      <c r="H7014" s="29"/>
      <c r="I7014" s="29"/>
      <c r="J7014" s="29"/>
      <c r="K7014" s="29"/>
      <c r="L7014" s="29"/>
    </row>
    <row r="7015" spans="1:12" ht="21">
      <c r="A7015" s="26"/>
      <c r="B7015" s="27"/>
      <c r="C7015" s="27"/>
      <c r="D7015" s="27"/>
      <c r="E7015" s="27"/>
      <c r="F7015" s="27"/>
      <c r="G7015" s="29"/>
      <c r="H7015" s="29"/>
      <c r="I7015" s="29"/>
      <c r="J7015" s="29"/>
      <c r="K7015" s="29"/>
      <c r="L7015" s="29"/>
    </row>
    <row r="7016" spans="1:12" ht="21">
      <c r="A7016" s="26"/>
      <c r="B7016" s="27"/>
      <c r="C7016" s="27"/>
      <c r="D7016" s="27"/>
      <c r="E7016" s="27"/>
      <c r="F7016" s="27"/>
      <c r="G7016" s="28"/>
      <c r="H7016" s="28"/>
      <c r="I7016" s="28"/>
      <c r="J7016" s="28"/>
      <c r="K7016" s="28"/>
      <c r="L7016" s="28"/>
    </row>
    <row r="7017" spans="1:12" ht="21">
      <c r="A7017" s="26"/>
      <c r="B7017" s="27"/>
      <c r="C7017" s="27"/>
      <c r="D7017" s="27"/>
      <c r="E7017" s="27"/>
      <c r="F7017" s="27"/>
      <c r="G7017" s="29"/>
      <c r="H7017" s="29"/>
      <c r="I7017" s="29"/>
      <c r="J7017" s="29"/>
      <c r="K7017" s="29"/>
      <c r="L7017" s="29"/>
    </row>
    <row r="7018" spans="1:12" ht="21">
      <c r="A7018" s="26"/>
      <c r="B7018" s="27"/>
      <c r="C7018" s="27"/>
      <c r="D7018" s="27"/>
      <c r="E7018" s="27"/>
      <c r="F7018" s="27"/>
      <c r="G7018" s="29"/>
      <c r="H7018" s="29"/>
      <c r="I7018" s="29"/>
      <c r="J7018" s="29"/>
      <c r="K7018" s="29"/>
      <c r="L7018" s="29"/>
    </row>
    <row r="7019" spans="1:12" ht="21">
      <c r="A7019" s="26"/>
      <c r="B7019" s="27"/>
      <c r="C7019" s="27"/>
      <c r="D7019" s="27"/>
      <c r="E7019" s="27"/>
      <c r="F7019" s="27"/>
      <c r="G7019" s="29"/>
      <c r="H7019" s="29"/>
      <c r="I7019" s="29"/>
      <c r="J7019" s="29"/>
      <c r="K7019" s="29"/>
      <c r="L7019" s="29"/>
    </row>
    <row r="7020" spans="1:12" ht="21">
      <c r="A7020" s="26"/>
      <c r="B7020" s="27"/>
      <c r="C7020" s="27"/>
      <c r="D7020" s="27"/>
      <c r="E7020" s="27"/>
      <c r="F7020" s="27"/>
      <c r="G7020" s="29"/>
      <c r="H7020" s="29"/>
      <c r="I7020" s="29"/>
      <c r="J7020" s="29"/>
      <c r="K7020" s="29"/>
      <c r="L7020" s="29"/>
    </row>
    <row r="7021" spans="1:12" ht="21">
      <c r="A7021" s="26"/>
      <c r="B7021" s="27"/>
      <c r="C7021" s="27"/>
      <c r="D7021" s="27"/>
      <c r="E7021" s="27"/>
      <c r="F7021" s="27"/>
      <c r="G7021" s="29"/>
      <c r="H7021" s="29"/>
      <c r="I7021" s="29"/>
      <c r="J7021" s="29"/>
      <c r="K7021" s="29"/>
      <c r="L7021" s="29"/>
    </row>
    <row r="7022" spans="1:12" ht="21">
      <c r="A7022" s="26"/>
      <c r="B7022" s="27"/>
      <c r="C7022" s="27"/>
      <c r="D7022" s="27"/>
      <c r="E7022" s="27"/>
      <c r="F7022" s="27"/>
      <c r="G7022" s="28"/>
      <c r="H7022" s="28"/>
      <c r="I7022" s="28"/>
      <c r="J7022" s="28"/>
      <c r="K7022" s="28"/>
      <c r="L7022" s="28"/>
    </row>
    <row r="7023" spans="1:12" ht="21">
      <c r="A7023" s="26"/>
      <c r="B7023" s="27"/>
      <c r="C7023" s="27"/>
      <c r="D7023" s="27"/>
      <c r="E7023" s="27"/>
      <c r="F7023" s="27"/>
      <c r="G7023" s="29"/>
      <c r="H7023" s="29"/>
      <c r="I7023" s="29"/>
      <c r="J7023" s="29"/>
      <c r="K7023" s="29"/>
      <c r="L7023" s="29"/>
    </row>
    <row r="7024" spans="1:12" ht="21">
      <c r="A7024" s="26"/>
      <c r="B7024" s="27"/>
      <c r="C7024" s="27"/>
      <c r="D7024" s="27"/>
      <c r="E7024" s="27"/>
      <c r="F7024" s="27"/>
      <c r="G7024" s="28"/>
      <c r="H7024" s="28"/>
      <c r="I7024" s="28"/>
      <c r="J7024" s="28"/>
      <c r="K7024" s="28"/>
      <c r="L7024" s="28"/>
    </row>
    <row r="7025" spans="1:12" ht="21">
      <c r="A7025" s="26"/>
      <c r="B7025" s="27"/>
      <c r="C7025" s="27"/>
      <c r="D7025" s="27"/>
      <c r="E7025" s="27"/>
      <c r="F7025" s="27"/>
      <c r="G7025" s="29"/>
      <c r="H7025" s="29"/>
      <c r="I7025" s="29"/>
      <c r="J7025" s="29"/>
      <c r="K7025" s="29"/>
      <c r="L7025" s="29"/>
    </row>
    <row r="7026" spans="1:12" ht="21">
      <c r="A7026" s="26"/>
      <c r="B7026" s="27"/>
      <c r="C7026" s="27"/>
      <c r="D7026" s="27"/>
      <c r="E7026" s="27"/>
      <c r="F7026" s="27"/>
      <c r="G7026" s="29"/>
      <c r="H7026" s="29"/>
      <c r="I7026" s="29"/>
      <c r="J7026" s="29"/>
      <c r="K7026" s="29"/>
      <c r="L7026" s="29"/>
    </row>
    <row r="7027" spans="1:12" ht="21">
      <c r="A7027" s="26"/>
      <c r="B7027" s="27"/>
      <c r="C7027" s="27"/>
      <c r="D7027" s="27"/>
      <c r="E7027" s="27"/>
      <c r="F7027" s="27"/>
      <c r="G7027" s="29"/>
      <c r="H7027" s="29"/>
      <c r="I7027" s="29"/>
      <c r="J7027" s="29"/>
      <c r="K7027" s="29"/>
      <c r="L7027" s="29"/>
    </row>
    <row r="7028" spans="1:12" ht="21">
      <c r="A7028" s="26"/>
      <c r="B7028" s="27"/>
      <c r="C7028" s="27"/>
      <c r="D7028" s="27"/>
      <c r="E7028" s="27"/>
      <c r="F7028" s="27"/>
      <c r="G7028" s="29"/>
      <c r="H7028" s="29"/>
      <c r="I7028" s="29"/>
      <c r="J7028" s="29"/>
      <c r="K7028" s="29"/>
      <c r="L7028" s="29"/>
    </row>
    <row r="7029" spans="1:12" ht="21">
      <c r="A7029" s="26"/>
      <c r="B7029" s="27"/>
      <c r="C7029" s="27"/>
      <c r="D7029" s="27"/>
      <c r="E7029" s="27"/>
      <c r="F7029" s="27"/>
      <c r="G7029" s="29"/>
      <c r="H7029" s="29"/>
      <c r="I7029" s="29"/>
      <c r="J7029" s="29"/>
      <c r="K7029" s="29"/>
      <c r="L7029" s="29"/>
    </row>
    <row r="7030" spans="1:12" ht="21">
      <c r="A7030" s="26"/>
      <c r="B7030" s="27"/>
      <c r="C7030" s="27"/>
      <c r="D7030" s="27"/>
      <c r="E7030" s="27"/>
      <c r="F7030" s="27"/>
      <c r="G7030" s="29"/>
      <c r="H7030" s="29"/>
      <c r="I7030" s="29"/>
      <c r="J7030" s="29"/>
      <c r="K7030" s="29"/>
      <c r="L7030" s="29"/>
    </row>
    <row r="7031" spans="1:12" ht="21">
      <c r="A7031" s="26"/>
      <c r="B7031" s="27"/>
      <c r="C7031" s="27"/>
      <c r="D7031" s="27"/>
      <c r="E7031" s="27"/>
      <c r="F7031" s="27"/>
      <c r="G7031" s="29"/>
      <c r="H7031" s="29"/>
      <c r="I7031" s="29"/>
      <c r="J7031" s="29"/>
      <c r="K7031" s="29"/>
      <c r="L7031" s="29"/>
    </row>
    <row r="7032" spans="1:12" ht="21">
      <c r="A7032" s="26"/>
      <c r="B7032" s="27"/>
      <c r="C7032" s="27"/>
      <c r="D7032" s="27"/>
      <c r="E7032" s="27"/>
      <c r="F7032" s="27"/>
      <c r="G7032" s="29"/>
      <c r="H7032" s="29"/>
      <c r="I7032" s="29"/>
      <c r="J7032" s="29"/>
      <c r="K7032" s="29"/>
      <c r="L7032" s="29"/>
    </row>
    <row r="7033" spans="1:12" ht="21">
      <c r="A7033" s="26"/>
      <c r="B7033" s="27"/>
      <c r="C7033" s="27"/>
      <c r="D7033" s="27"/>
      <c r="E7033" s="27"/>
      <c r="F7033" s="27"/>
      <c r="G7033" s="29"/>
      <c r="H7033" s="29"/>
      <c r="I7033" s="29"/>
      <c r="J7033" s="29"/>
      <c r="K7033" s="29"/>
      <c r="L7033" s="29"/>
    </row>
    <row r="7034" spans="1:12" ht="21">
      <c r="A7034" s="26"/>
      <c r="B7034" s="27"/>
      <c r="C7034" s="27"/>
      <c r="D7034" s="27"/>
      <c r="E7034" s="27"/>
      <c r="F7034" s="27"/>
      <c r="G7034" s="29"/>
      <c r="H7034" s="29"/>
      <c r="I7034" s="29"/>
      <c r="J7034" s="29"/>
      <c r="K7034" s="29"/>
      <c r="L7034" s="29"/>
    </row>
    <row r="7035" spans="1:12" ht="21">
      <c r="A7035" s="26"/>
      <c r="B7035" s="27"/>
      <c r="C7035" s="27"/>
      <c r="D7035" s="27"/>
      <c r="E7035" s="27"/>
      <c r="F7035" s="27"/>
      <c r="G7035" s="29"/>
      <c r="H7035" s="29"/>
      <c r="I7035" s="29"/>
      <c r="J7035" s="29"/>
      <c r="K7035" s="29"/>
      <c r="L7035" s="29"/>
    </row>
    <row r="7036" spans="1:12" ht="21">
      <c r="A7036" s="26"/>
      <c r="B7036" s="27"/>
      <c r="C7036" s="27"/>
      <c r="D7036" s="27"/>
      <c r="E7036" s="27"/>
      <c r="F7036" s="27"/>
      <c r="G7036" s="29"/>
      <c r="H7036" s="29"/>
      <c r="I7036" s="29"/>
      <c r="J7036" s="29"/>
      <c r="K7036" s="29"/>
      <c r="L7036" s="29"/>
    </row>
    <row r="7037" spans="1:12" ht="21">
      <c r="A7037" s="26"/>
      <c r="B7037" s="27"/>
      <c r="C7037" s="27"/>
      <c r="D7037" s="27"/>
      <c r="E7037" s="27"/>
      <c r="F7037" s="27"/>
      <c r="G7037" s="29"/>
      <c r="H7037" s="29"/>
      <c r="I7037" s="29"/>
      <c r="J7037" s="29"/>
      <c r="K7037" s="29"/>
      <c r="L7037" s="29"/>
    </row>
    <row r="7038" spans="1:12" ht="21">
      <c r="A7038" s="26"/>
      <c r="B7038" s="27"/>
      <c r="C7038" s="27"/>
      <c r="D7038" s="27"/>
      <c r="E7038" s="27"/>
      <c r="F7038" s="27"/>
      <c r="G7038" s="29"/>
      <c r="H7038" s="29"/>
      <c r="I7038" s="29"/>
      <c r="J7038" s="29"/>
      <c r="K7038" s="29"/>
      <c r="L7038" s="29"/>
    </row>
    <row r="7039" spans="1:12" ht="21">
      <c r="A7039" s="26"/>
      <c r="B7039" s="27"/>
      <c r="C7039" s="27"/>
      <c r="D7039" s="27"/>
      <c r="E7039" s="27"/>
      <c r="F7039" s="27"/>
      <c r="G7039" s="29"/>
      <c r="H7039" s="29"/>
      <c r="I7039" s="29"/>
      <c r="J7039" s="29"/>
      <c r="K7039" s="29"/>
      <c r="L7039" s="29"/>
    </row>
    <row r="7040" spans="1:12" ht="21">
      <c r="A7040" s="26"/>
      <c r="B7040" s="27"/>
      <c r="C7040" s="27"/>
      <c r="D7040" s="27"/>
      <c r="E7040" s="27"/>
      <c r="F7040" s="27"/>
      <c r="G7040" s="29"/>
      <c r="H7040" s="29"/>
      <c r="I7040" s="29"/>
      <c r="J7040" s="29"/>
      <c r="K7040" s="29"/>
      <c r="L7040" s="29"/>
    </row>
    <row r="7041" spans="1:12" ht="21">
      <c r="A7041" s="26"/>
      <c r="B7041" s="27"/>
      <c r="C7041" s="27"/>
      <c r="D7041" s="27"/>
      <c r="E7041" s="27"/>
      <c r="F7041" s="27"/>
      <c r="G7041" s="29"/>
      <c r="H7041" s="29"/>
      <c r="I7041" s="29"/>
      <c r="J7041" s="29"/>
      <c r="K7041" s="29"/>
      <c r="L7041" s="29"/>
    </row>
    <row r="7042" spans="1:12" ht="21">
      <c r="A7042" s="26"/>
      <c r="B7042" s="27"/>
      <c r="C7042" s="27"/>
      <c r="D7042" s="27"/>
      <c r="E7042" s="27"/>
      <c r="F7042" s="27"/>
      <c r="G7042" s="28"/>
      <c r="H7042" s="28"/>
      <c r="I7042" s="28"/>
      <c r="J7042" s="28"/>
      <c r="K7042" s="28"/>
      <c r="L7042" s="28"/>
    </row>
    <row r="7043" spans="1:12" ht="21">
      <c r="A7043" s="26"/>
      <c r="B7043" s="27"/>
      <c r="C7043" s="27"/>
      <c r="D7043" s="27"/>
      <c r="E7043" s="27"/>
      <c r="F7043" s="27"/>
      <c r="G7043" s="28"/>
      <c r="H7043" s="28"/>
      <c r="I7043" s="28"/>
      <c r="J7043" s="28"/>
      <c r="K7043" s="28"/>
      <c r="L7043" s="28"/>
    </row>
    <row r="7044" spans="1:12" ht="21">
      <c r="A7044" s="26"/>
      <c r="B7044" s="27"/>
      <c r="C7044" s="27"/>
      <c r="D7044" s="27"/>
      <c r="E7044" s="27"/>
      <c r="F7044" s="27"/>
      <c r="G7044" s="29"/>
      <c r="H7044" s="29"/>
      <c r="I7044" s="29"/>
      <c r="J7044" s="29"/>
      <c r="K7044" s="29"/>
      <c r="L7044" s="29"/>
    </row>
    <row r="7045" spans="1:12" ht="21">
      <c r="A7045" s="26"/>
      <c r="B7045" s="27"/>
      <c r="C7045" s="27"/>
      <c r="D7045" s="27"/>
      <c r="E7045" s="27"/>
      <c r="F7045" s="27"/>
      <c r="G7045" s="29"/>
      <c r="H7045" s="29"/>
      <c r="I7045" s="29"/>
      <c r="J7045" s="29"/>
      <c r="K7045" s="29"/>
      <c r="L7045" s="29"/>
    </row>
    <row r="7046" spans="1:12" ht="21">
      <c r="A7046" s="26"/>
      <c r="B7046" s="27"/>
      <c r="C7046" s="27"/>
      <c r="D7046" s="27"/>
      <c r="E7046" s="27"/>
      <c r="F7046" s="27"/>
      <c r="G7046" s="28"/>
      <c r="H7046" s="28"/>
      <c r="I7046" s="28"/>
      <c r="J7046" s="28"/>
      <c r="K7046" s="28"/>
      <c r="L7046" s="28"/>
    </row>
    <row r="7047" spans="1:12" ht="21">
      <c r="A7047" s="26"/>
      <c r="B7047" s="27"/>
      <c r="C7047" s="27"/>
      <c r="D7047" s="27"/>
      <c r="E7047" s="27"/>
      <c r="F7047" s="27"/>
      <c r="G7047" s="29"/>
      <c r="H7047" s="29"/>
      <c r="I7047" s="29"/>
      <c r="J7047" s="29"/>
      <c r="K7047" s="29"/>
      <c r="L7047" s="29"/>
    </row>
    <row r="7048" spans="1:12" ht="21">
      <c r="A7048" s="26"/>
      <c r="B7048" s="27"/>
      <c r="C7048" s="27"/>
      <c r="D7048" s="27"/>
      <c r="E7048" s="27"/>
      <c r="F7048" s="27"/>
      <c r="G7048" s="28"/>
      <c r="H7048" s="28"/>
      <c r="I7048" s="28"/>
      <c r="J7048" s="28"/>
      <c r="K7048" s="28"/>
      <c r="L7048" s="28"/>
    </row>
    <row r="7049" spans="1:12" ht="21">
      <c r="A7049" s="26"/>
      <c r="B7049" s="27"/>
      <c r="C7049" s="27"/>
      <c r="D7049" s="27"/>
      <c r="E7049" s="27"/>
      <c r="F7049" s="27"/>
      <c r="G7049" s="29"/>
      <c r="H7049" s="29"/>
      <c r="I7049" s="29"/>
      <c r="J7049" s="29"/>
      <c r="K7049" s="29"/>
      <c r="L7049" s="29"/>
    </row>
    <row r="7050" spans="1:12" ht="21">
      <c r="A7050" s="26"/>
      <c r="B7050" s="27"/>
      <c r="C7050" s="27"/>
      <c r="D7050" s="27"/>
      <c r="E7050" s="27"/>
      <c r="F7050" s="27"/>
      <c r="G7050" s="29"/>
      <c r="H7050" s="29"/>
      <c r="I7050" s="29"/>
      <c r="J7050" s="29"/>
      <c r="K7050" s="29"/>
      <c r="L7050" s="29"/>
    </row>
    <row r="7051" spans="1:12" ht="21">
      <c r="A7051" s="26"/>
      <c r="B7051" s="27"/>
      <c r="C7051" s="27"/>
      <c r="D7051" s="27"/>
      <c r="E7051" s="27"/>
      <c r="F7051" s="27"/>
      <c r="G7051" s="29"/>
      <c r="H7051" s="29"/>
      <c r="I7051" s="29"/>
      <c r="J7051" s="29"/>
      <c r="K7051" s="29"/>
      <c r="L7051" s="29"/>
    </row>
    <row r="7052" spans="1:12" ht="21">
      <c r="A7052" s="26"/>
      <c r="B7052" s="27"/>
      <c r="C7052" s="27"/>
      <c r="D7052" s="27"/>
      <c r="E7052" s="27"/>
      <c r="F7052" s="27"/>
      <c r="G7052" s="29"/>
      <c r="H7052" s="29"/>
      <c r="I7052" s="29"/>
      <c r="J7052" s="29"/>
      <c r="K7052" s="29"/>
      <c r="L7052" s="29"/>
    </row>
    <row r="7053" spans="1:12" ht="21">
      <c r="A7053" s="26"/>
      <c r="B7053" s="27"/>
      <c r="C7053" s="27"/>
      <c r="D7053" s="27"/>
      <c r="E7053" s="27"/>
      <c r="F7053" s="27"/>
      <c r="G7053" s="29"/>
      <c r="H7053" s="29"/>
      <c r="I7053" s="29"/>
      <c r="J7053" s="29"/>
      <c r="K7053" s="29"/>
      <c r="L7053" s="29"/>
    </row>
    <row r="7054" spans="1:12" ht="21">
      <c r="A7054" s="26"/>
      <c r="B7054" s="27"/>
      <c r="C7054" s="27"/>
      <c r="D7054" s="27"/>
      <c r="E7054" s="27"/>
      <c r="F7054" s="27"/>
      <c r="G7054" s="29"/>
      <c r="H7054" s="29"/>
      <c r="I7054" s="29"/>
      <c r="J7054" s="29"/>
      <c r="K7054" s="29"/>
      <c r="L7054" s="29"/>
    </row>
    <row r="7055" spans="1:12" ht="21">
      <c r="A7055" s="26"/>
      <c r="B7055" s="27"/>
      <c r="C7055" s="27"/>
      <c r="D7055" s="27"/>
      <c r="E7055" s="27"/>
      <c r="F7055" s="27"/>
      <c r="G7055" s="29"/>
      <c r="H7055" s="29"/>
      <c r="I7055" s="29"/>
      <c r="J7055" s="29"/>
      <c r="K7055" s="29"/>
      <c r="L7055" s="29"/>
    </row>
    <row r="7056" spans="1:12" ht="21">
      <c r="A7056" s="26"/>
      <c r="B7056" s="27"/>
      <c r="C7056" s="27"/>
      <c r="D7056" s="27"/>
      <c r="E7056" s="27"/>
      <c r="F7056" s="27"/>
      <c r="G7056" s="29"/>
      <c r="H7056" s="29"/>
      <c r="I7056" s="29"/>
      <c r="J7056" s="29"/>
      <c r="K7056" s="29"/>
      <c r="L7056" s="29"/>
    </row>
    <row r="7057" spans="1:12" ht="21">
      <c r="A7057" s="26"/>
      <c r="B7057" s="27"/>
      <c r="C7057" s="27"/>
      <c r="D7057" s="27"/>
      <c r="E7057" s="27"/>
      <c r="F7057" s="27"/>
      <c r="G7057" s="29"/>
      <c r="H7057" s="29"/>
      <c r="I7057" s="29"/>
      <c r="J7057" s="29"/>
      <c r="K7057" s="29"/>
      <c r="L7057" s="29"/>
    </row>
    <row r="7058" spans="1:12" ht="21">
      <c r="A7058" s="26"/>
      <c r="B7058" s="27"/>
      <c r="C7058" s="27"/>
      <c r="D7058" s="27"/>
      <c r="E7058" s="27"/>
      <c r="F7058" s="27"/>
      <c r="G7058" s="28"/>
      <c r="H7058" s="28"/>
      <c r="I7058" s="28"/>
      <c r="J7058" s="28"/>
      <c r="K7058" s="28"/>
      <c r="L7058" s="28"/>
    </row>
    <row r="7059" spans="1:12" ht="21">
      <c r="A7059" s="26"/>
      <c r="B7059" s="27"/>
      <c r="C7059" s="27"/>
      <c r="D7059" s="27"/>
      <c r="E7059" s="27"/>
      <c r="F7059" s="27"/>
      <c r="G7059" s="29"/>
      <c r="H7059" s="29"/>
      <c r="I7059" s="29"/>
      <c r="J7059" s="29"/>
      <c r="K7059" s="29"/>
      <c r="L7059" s="29"/>
    </row>
    <row r="7060" spans="1:12" ht="21">
      <c r="A7060" s="26"/>
      <c r="B7060" s="27"/>
      <c r="C7060" s="27"/>
      <c r="D7060" s="27"/>
      <c r="E7060" s="27"/>
      <c r="F7060" s="27"/>
      <c r="G7060" s="29"/>
      <c r="H7060" s="29"/>
      <c r="I7060" s="29"/>
      <c r="J7060" s="29"/>
      <c r="K7060" s="29"/>
      <c r="L7060" s="29"/>
    </row>
    <row r="7061" spans="1:12" ht="21">
      <c r="A7061" s="26"/>
      <c r="B7061" s="27"/>
      <c r="C7061" s="27"/>
      <c r="D7061" s="27"/>
      <c r="E7061" s="27"/>
      <c r="F7061" s="27"/>
      <c r="G7061" s="28"/>
      <c r="H7061" s="28"/>
      <c r="I7061" s="28"/>
      <c r="J7061" s="28"/>
      <c r="K7061" s="28"/>
      <c r="L7061" s="28"/>
    </row>
    <row r="7062" spans="1:12" ht="21">
      <c r="A7062" s="26"/>
      <c r="B7062" s="27"/>
      <c r="C7062" s="27"/>
      <c r="D7062" s="27"/>
      <c r="E7062" s="27"/>
      <c r="F7062" s="27"/>
      <c r="G7062" s="28"/>
      <c r="H7062" s="28"/>
      <c r="I7062" s="28"/>
      <c r="J7062" s="28"/>
      <c r="K7062" s="28"/>
      <c r="L7062" s="28"/>
    </row>
    <row r="7063" spans="1:12" ht="21">
      <c r="A7063" s="26"/>
      <c r="B7063" s="27"/>
      <c r="C7063" s="27"/>
      <c r="D7063" s="27"/>
      <c r="E7063" s="27"/>
      <c r="F7063" s="27"/>
      <c r="G7063" s="29"/>
      <c r="H7063" s="29"/>
      <c r="I7063" s="29"/>
      <c r="J7063" s="29"/>
      <c r="K7063" s="29"/>
      <c r="L7063" s="29"/>
    </row>
    <row r="7064" spans="1:12" ht="21">
      <c r="A7064" s="26"/>
      <c r="B7064" s="27"/>
      <c r="C7064" s="27"/>
      <c r="D7064" s="27"/>
      <c r="E7064" s="27"/>
      <c r="F7064" s="27"/>
      <c r="G7064" s="29"/>
      <c r="H7064" s="29"/>
      <c r="I7064" s="29"/>
      <c r="J7064" s="29"/>
      <c r="K7064" s="29"/>
      <c r="L7064" s="29"/>
    </row>
    <row r="7065" spans="1:12" ht="21">
      <c r="A7065" s="26"/>
      <c r="B7065" s="27"/>
      <c r="C7065" s="27"/>
      <c r="D7065" s="27"/>
      <c r="E7065" s="27"/>
      <c r="F7065" s="27"/>
      <c r="G7065" s="28"/>
      <c r="H7065" s="28"/>
      <c r="I7065" s="28"/>
      <c r="J7065" s="28"/>
      <c r="K7065" s="28"/>
      <c r="L7065" s="28"/>
    </row>
    <row r="7066" spans="1:12" ht="21">
      <c r="A7066" s="26"/>
      <c r="B7066" s="27"/>
      <c r="C7066" s="27"/>
      <c r="D7066" s="27"/>
      <c r="E7066" s="27"/>
      <c r="F7066" s="27"/>
      <c r="G7066" s="28"/>
      <c r="H7066" s="28"/>
      <c r="I7066" s="28"/>
      <c r="J7066" s="28"/>
      <c r="K7066" s="28"/>
      <c r="L7066" s="28"/>
    </row>
    <row r="7067" spans="1:12" ht="21">
      <c r="A7067" s="26"/>
      <c r="B7067" s="27"/>
      <c r="C7067" s="27"/>
      <c r="D7067" s="27"/>
      <c r="E7067" s="27"/>
      <c r="F7067" s="27"/>
      <c r="G7067" s="29"/>
      <c r="H7067" s="29"/>
      <c r="I7067" s="29"/>
      <c r="J7067" s="29"/>
      <c r="K7067" s="29"/>
      <c r="L7067" s="29"/>
    </row>
    <row r="7068" spans="1:12" ht="21">
      <c r="A7068" s="26"/>
      <c r="B7068" s="27"/>
      <c r="C7068" s="27"/>
      <c r="D7068" s="27"/>
      <c r="E7068" s="27"/>
      <c r="F7068" s="27"/>
      <c r="G7068" s="28"/>
      <c r="H7068" s="28"/>
      <c r="I7068" s="28"/>
      <c r="J7068" s="28"/>
      <c r="K7068" s="28"/>
      <c r="L7068" s="28"/>
    </row>
    <row r="7069" spans="1:12" ht="21">
      <c r="A7069" s="26"/>
      <c r="B7069" s="27"/>
      <c r="C7069" s="27"/>
      <c r="D7069" s="27"/>
      <c r="E7069" s="27"/>
      <c r="F7069" s="27"/>
      <c r="G7069" s="28"/>
      <c r="H7069" s="28"/>
      <c r="I7069" s="28"/>
      <c r="J7069" s="28"/>
      <c r="K7069" s="28"/>
      <c r="L7069" s="28"/>
    </row>
    <row r="7070" spans="1:12" ht="21">
      <c r="A7070" s="26"/>
      <c r="B7070" s="27"/>
      <c r="C7070" s="27"/>
      <c r="D7070" s="27"/>
      <c r="E7070" s="27"/>
      <c r="F7070" s="27"/>
      <c r="G7070" s="28"/>
      <c r="H7070" s="28"/>
      <c r="I7070" s="28"/>
      <c r="J7070" s="28"/>
      <c r="K7070" s="28"/>
      <c r="L7070" s="28"/>
    </row>
    <row r="7071" spans="1:12" ht="21">
      <c r="A7071" s="26"/>
      <c r="B7071" s="27"/>
      <c r="C7071" s="27"/>
      <c r="D7071" s="27"/>
      <c r="E7071" s="27"/>
      <c r="F7071" s="27"/>
      <c r="G7071" s="29"/>
      <c r="H7071" s="29"/>
      <c r="I7071" s="29"/>
      <c r="J7071" s="29"/>
      <c r="K7071" s="29"/>
      <c r="L7071" s="29"/>
    </row>
    <row r="7072" spans="1:12" ht="21">
      <c r="A7072" s="26"/>
      <c r="B7072" s="27"/>
      <c r="C7072" s="27"/>
      <c r="D7072" s="27"/>
      <c r="E7072" s="27"/>
      <c r="F7072" s="27"/>
      <c r="G7072" s="29"/>
      <c r="H7072" s="29"/>
      <c r="I7072" s="29"/>
      <c r="J7072" s="29"/>
      <c r="K7072" s="29"/>
      <c r="L7072" s="29"/>
    </row>
    <row r="7073" spans="1:12" ht="21">
      <c r="A7073" s="26"/>
      <c r="B7073" s="27"/>
      <c r="C7073" s="27"/>
      <c r="D7073" s="27"/>
      <c r="E7073" s="27"/>
      <c r="F7073" s="27"/>
      <c r="G7073" s="29"/>
      <c r="H7073" s="29"/>
      <c r="I7073" s="29"/>
      <c r="J7073" s="29"/>
      <c r="K7073" s="29"/>
      <c r="L7073" s="29"/>
    </row>
    <row r="7074" spans="1:12" ht="21">
      <c r="A7074" s="26"/>
      <c r="B7074" s="27"/>
      <c r="C7074" s="27"/>
      <c r="D7074" s="27"/>
      <c r="E7074" s="27"/>
      <c r="F7074" s="27"/>
      <c r="G7074" s="29"/>
      <c r="H7074" s="29"/>
      <c r="I7074" s="29"/>
      <c r="J7074" s="29"/>
      <c r="K7074" s="29"/>
      <c r="L7074" s="29"/>
    </row>
    <row r="7075" spans="1:12" ht="21">
      <c r="A7075" s="26"/>
      <c r="B7075" s="27"/>
      <c r="C7075" s="27"/>
      <c r="D7075" s="27"/>
      <c r="E7075" s="27"/>
      <c r="F7075" s="27"/>
      <c r="G7075" s="29"/>
      <c r="H7075" s="29"/>
      <c r="I7075" s="29"/>
      <c r="J7075" s="29"/>
      <c r="K7075" s="29"/>
      <c r="L7075" s="29"/>
    </row>
    <row r="7076" spans="1:12" ht="21">
      <c r="A7076" s="26"/>
      <c r="B7076" s="27"/>
      <c r="C7076" s="27"/>
      <c r="D7076" s="27"/>
      <c r="E7076" s="27"/>
      <c r="F7076" s="27"/>
      <c r="G7076" s="29"/>
      <c r="H7076" s="29"/>
      <c r="I7076" s="29"/>
      <c r="J7076" s="29"/>
      <c r="K7076" s="29"/>
      <c r="L7076" s="29"/>
    </row>
    <row r="7077" spans="1:12" ht="21">
      <c r="A7077" s="26"/>
      <c r="B7077" s="27"/>
      <c r="C7077" s="27"/>
      <c r="D7077" s="27"/>
      <c r="E7077" s="27"/>
      <c r="F7077" s="27"/>
      <c r="G7077" s="29"/>
      <c r="H7077" s="29"/>
      <c r="I7077" s="29"/>
      <c r="J7077" s="29"/>
      <c r="K7077" s="29"/>
      <c r="L7077" s="29"/>
    </row>
    <row r="7078" spans="1:12" ht="21">
      <c r="A7078" s="26"/>
      <c r="B7078" s="27"/>
      <c r="C7078" s="27"/>
      <c r="D7078" s="27"/>
      <c r="E7078" s="27"/>
      <c r="F7078" s="27"/>
      <c r="G7078" s="29"/>
      <c r="H7078" s="29"/>
      <c r="I7078" s="29"/>
      <c r="J7078" s="29"/>
      <c r="K7078" s="29"/>
      <c r="L7078" s="29"/>
    </row>
    <row r="7079" spans="1:12" ht="21">
      <c r="A7079" s="26"/>
      <c r="B7079" s="27"/>
      <c r="C7079" s="27"/>
      <c r="D7079" s="27"/>
      <c r="E7079" s="27"/>
      <c r="F7079" s="27"/>
      <c r="G7079" s="29"/>
      <c r="H7079" s="29"/>
      <c r="I7079" s="29"/>
      <c r="J7079" s="29"/>
      <c r="K7079" s="29"/>
      <c r="L7079" s="29"/>
    </row>
    <row r="7080" spans="1:12" ht="21">
      <c r="A7080" s="26"/>
      <c r="B7080" s="27"/>
      <c r="C7080" s="27"/>
      <c r="D7080" s="27"/>
      <c r="E7080" s="27"/>
      <c r="F7080" s="27"/>
      <c r="G7080" s="28"/>
      <c r="H7080" s="28"/>
      <c r="I7080" s="28"/>
      <c r="J7080" s="28"/>
      <c r="K7080" s="28"/>
      <c r="L7080" s="28"/>
    </row>
    <row r="7081" spans="1:12" ht="21">
      <c r="A7081" s="26"/>
      <c r="B7081" s="27"/>
      <c r="C7081" s="27"/>
      <c r="D7081" s="27"/>
      <c r="E7081" s="27"/>
      <c r="F7081" s="27"/>
      <c r="G7081" s="29"/>
      <c r="H7081" s="29"/>
      <c r="I7081" s="29"/>
      <c r="J7081" s="29"/>
      <c r="K7081" s="29"/>
      <c r="L7081" s="29"/>
    </row>
    <row r="7082" spans="1:12" ht="21">
      <c r="A7082" s="26"/>
      <c r="B7082" s="27"/>
      <c r="C7082" s="27"/>
      <c r="D7082" s="27"/>
      <c r="E7082" s="27"/>
      <c r="F7082" s="27"/>
      <c r="G7082" s="29"/>
      <c r="H7082" s="29"/>
      <c r="I7082" s="29"/>
      <c r="J7082" s="29"/>
      <c r="K7082" s="29"/>
      <c r="L7082" s="29"/>
    </row>
    <row r="7083" spans="1:12" ht="21">
      <c r="A7083" s="26"/>
      <c r="B7083" s="27"/>
      <c r="C7083" s="27"/>
      <c r="D7083" s="27"/>
      <c r="E7083" s="27"/>
      <c r="F7083" s="27"/>
      <c r="G7083" s="29"/>
      <c r="H7083" s="29"/>
      <c r="I7083" s="29"/>
      <c r="J7083" s="29"/>
      <c r="K7083" s="29"/>
      <c r="L7083" s="29"/>
    </row>
    <row r="7084" spans="1:12" ht="21">
      <c r="A7084" s="26"/>
      <c r="B7084" s="27"/>
      <c r="C7084" s="27"/>
      <c r="D7084" s="27"/>
      <c r="E7084" s="27"/>
      <c r="F7084" s="27"/>
      <c r="G7084" s="29"/>
      <c r="H7084" s="29"/>
      <c r="I7084" s="29"/>
      <c r="J7084" s="29"/>
      <c r="K7084" s="29"/>
      <c r="L7084" s="29"/>
    </row>
    <row r="7085" spans="1:12" ht="21">
      <c r="A7085" s="26"/>
      <c r="B7085" s="27"/>
      <c r="C7085" s="27"/>
      <c r="D7085" s="27"/>
      <c r="E7085" s="27"/>
      <c r="F7085" s="27"/>
      <c r="G7085" s="29"/>
      <c r="H7085" s="29"/>
      <c r="I7085" s="29"/>
      <c r="J7085" s="29"/>
      <c r="K7085" s="29"/>
      <c r="L7085" s="29"/>
    </row>
    <row r="7086" spans="1:12" ht="21">
      <c r="A7086" s="26"/>
      <c r="B7086" s="27"/>
      <c r="C7086" s="27"/>
      <c r="D7086" s="27"/>
      <c r="E7086" s="27"/>
      <c r="F7086" s="27"/>
      <c r="G7086" s="29"/>
      <c r="H7086" s="29"/>
      <c r="I7086" s="29"/>
      <c r="J7086" s="29"/>
      <c r="K7086" s="29"/>
      <c r="L7086" s="29"/>
    </row>
    <row r="7087" spans="1:12" ht="21">
      <c r="A7087" s="26"/>
      <c r="B7087" s="27"/>
      <c r="C7087" s="27"/>
      <c r="D7087" s="27"/>
      <c r="E7087" s="27"/>
      <c r="F7087" s="27"/>
      <c r="G7087" s="29"/>
      <c r="H7087" s="29"/>
      <c r="I7087" s="29"/>
      <c r="J7087" s="29"/>
      <c r="K7087" s="29"/>
      <c r="L7087" s="29"/>
    </row>
    <row r="7088" spans="1:12" ht="21">
      <c r="A7088" s="26"/>
      <c r="B7088" s="27"/>
      <c r="C7088" s="27"/>
      <c r="D7088" s="27"/>
      <c r="E7088" s="27"/>
      <c r="F7088" s="27"/>
      <c r="G7088" s="29"/>
      <c r="H7088" s="29"/>
      <c r="I7088" s="29"/>
      <c r="J7088" s="29"/>
      <c r="K7088" s="29"/>
      <c r="L7088" s="29"/>
    </row>
    <row r="7089" spans="1:12" ht="21">
      <c r="A7089" s="26"/>
      <c r="B7089" s="27"/>
      <c r="C7089" s="27"/>
      <c r="D7089" s="27"/>
      <c r="E7089" s="27"/>
      <c r="F7089" s="27"/>
      <c r="G7089" s="29"/>
      <c r="H7089" s="29"/>
      <c r="I7089" s="29"/>
      <c r="J7089" s="29"/>
      <c r="K7089" s="29"/>
      <c r="L7089" s="29"/>
    </row>
    <row r="7090" spans="1:12" ht="21">
      <c r="A7090" s="26"/>
      <c r="B7090" s="27"/>
      <c r="C7090" s="27"/>
      <c r="D7090" s="27"/>
      <c r="E7090" s="27"/>
      <c r="F7090" s="27"/>
      <c r="G7090" s="29"/>
      <c r="H7090" s="29"/>
      <c r="I7090" s="29"/>
      <c r="J7090" s="29"/>
      <c r="K7090" s="29"/>
      <c r="L7090" s="29"/>
    </row>
    <row r="7091" spans="1:12" ht="21">
      <c r="A7091" s="26"/>
      <c r="B7091" s="27"/>
      <c r="C7091" s="27"/>
      <c r="D7091" s="27"/>
      <c r="E7091" s="27"/>
      <c r="F7091" s="27"/>
      <c r="G7091" s="29"/>
      <c r="H7091" s="29"/>
      <c r="I7091" s="29"/>
      <c r="J7091" s="29"/>
      <c r="K7091" s="29"/>
      <c r="L7091" s="29"/>
    </row>
    <row r="7092" spans="1:12" ht="21">
      <c r="A7092" s="26"/>
      <c r="B7092" s="27"/>
      <c r="C7092" s="27"/>
      <c r="D7092" s="27"/>
      <c r="E7092" s="27"/>
      <c r="F7092" s="27"/>
      <c r="G7092" s="29"/>
      <c r="H7092" s="29"/>
      <c r="I7092" s="29"/>
      <c r="J7092" s="29"/>
      <c r="K7092" s="29"/>
      <c r="L7092" s="29"/>
    </row>
    <row r="7093" spans="1:12" ht="21">
      <c r="A7093" s="26"/>
      <c r="B7093" s="27"/>
      <c r="C7093" s="27"/>
      <c r="D7093" s="27"/>
      <c r="E7093" s="27"/>
      <c r="F7093" s="27"/>
      <c r="G7093" s="29"/>
      <c r="H7093" s="29"/>
      <c r="I7093" s="29"/>
      <c r="J7093" s="29"/>
      <c r="K7093" s="29"/>
      <c r="L7093" s="29"/>
    </row>
    <row r="7094" spans="1:12" ht="21">
      <c r="A7094" s="26"/>
      <c r="B7094" s="27"/>
      <c r="C7094" s="27"/>
      <c r="D7094" s="27"/>
      <c r="E7094" s="27"/>
      <c r="F7094" s="27"/>
      <c r="G7094" s="29"/>
      <c r="H7094" s="29"/>
      <c r="I7094" s="29"/>
      <c r="J7094" s="29"/>
      <c r="K7094" s="29"/>
      <c r="L7094" s="29"/>
    </row>
    <row r="7095" spans="1:12" ht="21">
      <c r="A7095" s="26"/>
      <c r="B7095" s="27"/>
      <c r="C7095" s="27"/>
      <c r="D7095" s="27"/>
      <c r="E7095" s="27"/>
      <c r="F7095" s="27"/>
      <c r="G7095" s="28"/>
      <c r="H7095" s="28"/>
      <c r="I7095" s="28"/>
      <c r="J7095" s="28"/>
      <c r="K7095" s="28"/>
      <c r="L7095" s="28"/>
    </row>
    <row r="7096" spans="1:12" ht="21">
      <c r="A7096" s="26"/>
      <c r="B7096" s="27"/>
      <c r="C7096" s="27"/>
      <c r="D7096" s="27"/>
      <c r="E7096" s="27"/>
      <c r="F7096" s="27"/>
      <c r="G7096" s="28"/>
      <c r="H7096" s="28"/>
      <c r="I7096" s="28"/>
      <c r="J7096" s="28"/>
      <c r="K7096" s="28"/>
      <c r="L7096" s="28"/>
    </row>
    <row r="7097" spans="1:12" ht="21">
      <c r="A7097" s="26"/>
      <c r="B7097" s="27"/>
      <c r="C7097" s="27"/>
      <c r="D7097" s="27"/>
      <c r="E7097" s="27"/>
      <c r="F7097" s="27"/>
      <c r="G7097" s="28"/>
      <c r="H7097" s="28"/>
      <c r="I7097" s="28"/>
      <c r="J7097" s="28"/>
      <c r="K7097" s="28"/>
      <c r="L7097" s="28"/>
    </row>
    <row r="7098" spans="1:12" ht="21">
      <c r="A7098" s="26"/>
      <c r="B7098" s="27"/>
      <c r="C7098" s="27"/>
      <c r="D7098" s="27"/>
      <c r="E7098" s="27"/>
      <c r="F7098" s="27"/>
      <c r="G7098" s="28"/>
      <c r="H7098" s="28"/>
      <c r="I7098" s="28"/>
      <c r="J7098" s="28"/>
      <c r="K7098" s="28"/>
      <c r="L7098" s="28"/>
    </row>
    <row r="7099" spans="1:12" ht="21">
      <c r="A7099" s="26"/>
      <c r="B7099" s="27"/>
      <c r="C7099" s="27"/>
      <c r="D7099" s="27"/>
      <c r="E7099" s="27"/>
      <c r="F7099" s="27"/>
      <c r="G7099" s="28"/>
      <c r="H7099" s="28"/>
      <c r="I7099" s="28"/>
      <c r="J7099" s="28"/>
      <c r="K7099" s="28"/>
      <c r="L7099" s="28"/>
    </row>
    <row r="7100" spans="1:12" ht="21">
      <c r="A7100" s="26"/>
      <c r="B7100" s="27"/>
      <c r="C7100" s="27"/>
      <c r="D7100" s="27"/>
      <c r="E7100" s="27"/>
      <c r="F7100" s="27"/>
      <c r="G7100" s="28"/>
      <c r="H7100" s="28"/>
      <c r="I7100" s="28"/>
      <c r="J7100" s="28"/>
      <c r="K7100" s="28"/>
      <c r="L7100" s="28"/>
    </row>
    <row r="7101" spans="1:12" ht="21">
      <c r="A7101" s="26"/>
      <c r="B7101" s="27"/>
      <c r="C7101" s="27"/>
      <c r="D7101" s="27"/>
      <c r="E7101" s="27"/>
      <c r="F7101" s="27"/>
      <c r="G7101" s="29"/>
      <c r="H7101" s="29"/>
      <c r="I7101" s="29"/>
      <c r="J7101" s="29"/>
      <c r="K7101" s="29"/>
      <c r="L7101" s="29"/>
    </row>
    <row r="7102" spans="1:12" ht="21">
      <c r="A7102" s="26"/>
      <c r="B7102" s="27"/>
      <c r="C7102" s="27"/>
      <c r="D7102" s="27"/>
      <c r="E7102" s="27"/>
      <c r="F7102" s="27"/>
      <c r="G7102" s="29"/>
      <c r="H7102" s="29"/>
      <c r="I7102" s="29"/>
      <c r="J7102" s="29"/>
      <c r="K7102" s="29"/>
      <c r="L7102" s="29"/>
    </row>
    <row r="7103" spans="1:12" ht="21">
      <c r="A7103" s="26"/>
      <c r="B7103" s="27"/>
      <c r="C7103" s="27"/>
      <c r="D7103" s="27"/>
      <c r="E7103" s="27"/>
      <c r="F7103" s="27"/>
      <c r="G7103" s="29"/>
      <c r="H7103" s="29"/>
      <c r="I7103" s="29"/>
      <c r="J7103" s="29"/>
      <c r="K7103" s="29"/>
      <c r="L7103" s="29"/>
    </row>
    <row r="7104" spans="1:12" ht="21">
      <c r="A7104" s="26"/>
      <c r="B7104" s="27"/>
      <c r="C7104" s="27"/>
      <c r="D7104" s="27"/>
      <c r="E7104" s="27"/>
      <c r="F7104" s="27"/>
      <c r="G7104" s="29"/>
      <c r="H7104" s="29"/>
      <c r="I7104" s="29"/>
      <c r="J7104" s="29"/>
      <c r="K7104" s="29"/>
      <c r="L7104" s="29"/>
    </row>
    <row r="7105" spans="1:12" ht="21">
      <c r="A7105" s="26"/>
      <c r="B7105" s="27"/>
      <c r="C7105" s="27"/>
      <c r="D7105" s="27"/>
      <c r="E7105" s="27"/>
      <c r="F7105" s="27"/>
      <c r="G7105" s="29"/>
      <c r="H7105" s="29"/>
      <c r="I7105" s="29"/>
      <c r="J7105" s="29"/>
      <c r="K7105" s="29"/>
      <c r="L7105" s="29"/>
    </row>
    <row r="7106" spans="1:12" ht="21">
      <c r="A7106" s="26"/>
      <c r="B7106" s="27"/>
      <c r="C7106" s="27"/>
      <c r="D7106" s="27"/>
      <c r="E7106" s="27"/>
      <c r="F7106" s="27"/>
      <c r="G7106" s="29"/>
      <c r="H7106" s="29"/>
      <c r="I7106" s="29"/>
      <c r="J7106" s="29"/>
      <c r="K7106" s="29"/>
      <c r="L7106" s="29"/>
    </row>
    <row r="7107" spans="1:12" ht="21">
      <c r="A7107" s="26"/>
      <c r="B7107" s="27"/>
      <c r="C7107" s="27"/>
      <c r="D7107" s="27"/>
      <c r="E7107" s="27"/>
      <c r="F7107" s="27"/>
      <c r="G7107" s="29"/>
      <c r="H7107" s="29"/>
      <c r="I7107" s="29"/>
      <c r="J7107" s="29"/>
      <c r="K7107" s="29"/>
      <c r="L7107" s="29"/>
    </row>
    <row r="7108" spans="1:12" ht="21">
      <c r="A7108" s="26"/>
      <c r="B7108" s="27"/>
      <c r="C7108" s="27"/>
      <c r="D7108" s="27"/>
      <c r="E7108" s="27"/>
      <c r="F7108" s="27"/>
      <c r="G7108" s="29"/>
      <c r="H7108" s="29"/>
      <c r="I7108" s="29"/>
      <c r="J7108" s="29"/>
      <c r="K7108" s="29"/>
      <c r="L7108" s="29"/>
    </row>
    <row r="7109" spans="1:12" ht="21">
      <c r="A7109" s="26"/>
      <c r="B7109" s="27"/>
      <c r="C7109" s="27"/>
      <c r="D7109" s="27"/>
      <c r="E7109" s="27"/>
      <c r="F7109" s="27"/>
      <c r="G7109" s="29"/>
      <c r="H7109" s="29"/>
      <c r="I7109" s="29"/>
      <c r="J7109" s="29"/>
      <c r="K7109" s="29"/>
      <c r="L7109" s="29"/>
    </row>
    <row r="7110" spans="1:12" ht="21">
      <c r="A7110" s="26"/>
      <c r="B7110" s="27"/>
      <c r="C7110" s="27"/>
      <c r="D7110" s="27"/>
      <c r="E7110" s="27"/>
      <c r="F7110" s="27"/>
      <c r="G7110" s="29"/>
      <c r="H7110" s="29"/>
      <c r="I7110" s="29"/>
      <c r="J7110" s="29"/>
      <c r="K7110" s="29"/>
      <c r="L7110" s="29"/>
    </row>
    <row r="7111" spans="1:12" ht="21">
      <c r="A7111" s="26"/>
      <c r="B7111" s="27"/>
      <c r="C7111" s="27"/>
      <c r="D7111" s="27"/>
      <c r="E7111" s="27"/>
      <c r="F7111" s="27"/>
      <c r="G7111" s="29"/>
      <c r="H7111" s="29"/>
      <c r="I7111" s="29"/>
      <c r="J7111" s="29"/>
      <c r="K7111" s="29"/>
      <c r="L7111" s="29"/>
    </row>
    <row r="7112" spans="1:12" ht="21">
      <c r="A7112" s="26"/>
      <c r="B7112" s="27"/>
      <c r="C7112" s="27"/>
      <c r="D7112" s="27"/>
      <c r="E7112" s="27"/>
      <c r="F7112" s="27"/>
      <c r="G7112" s="29"/>
      <c r="H7112" s="29"/>
      <c r="I7112" s="29"/>
      <c r="J7112" s="29"/>
      <c r="K7112" s="29"/>
      <c r="L7112" s="29"/>
    </row>
    <row r="7113" spans="1:12" ht="21">
      <c r="A7113" s="26"/>
      <c r="B7113" s="27"/>
      <c r="C7113" s="27"/>
      <c r="D7113" s="27"/>
      <c r="E7113" s="27"/>
      <c r="F7113" s="27"/>
      <c r="G7113" s="29"/>
      <c r="H7113" s="29"/>
      <c r="I7113" s="29"/>
      <c r="J7113" s="29"/>
      <c r="K7113" s="29"/>
      <c r="L7113" s="29"/>
    </row>
    <row r="7114" spans="1:12" ht="21">
      <c r="A7114" s="26"/>
      <c r="B7114" s="27"/>
      <c r="C7114" s="27"/>
      <c r="D7114" s="27"/>
      <c r="E7114" s="27"/>
      <c r="F7114" s="27"/>
      <c r="G7114" s="29"/>
      <c r="H7114" s="29"/>
      <c r="I7114" s="29"/>
      <c r="J7114" s="29"/>
      <c r="K7114" s="29"/>
      <c r="L7114" s="29"/>
    </row>
    <row r="7115" spans="1:12" ht="21">
      <c r="A7115" s="26"/>
      <c r="B7115" s="27"/>
      <c r="C7115" s="27"/>
      <c r="D7115" s="27"/>
      <c r="E7115" s="27"/>
      <c r="F7115" s="27"/>
      <c r="G7115" s="29"/>
      <c r="H7115" s="29"/>
      <c r="I7115" s="29"/>
      <c r="J7115" s="29"/>
      <c r="K7115" s="29"/>
      <c r="L7115" s="29"/>
    </row>
    <row r="7116" spans="1:12" ht="21">
      <c r="A7116" s="26"/>
      <c r="B7116" s="27"/>
      <c r="C7116" s="27"/>
      <c r="D7116" s="27"/>
      <c r="E7116" s="27"/>
      <c r="F7116" s="27"/>
      <c r="G7116" s="29"/>
      <c r="H7116" s="29"/>
      <c r="I7116" s="29"/>
      <c r="J7116" s="29"/>
      <c r="K7116" s="29"/>
      <c r="L7116" s="29"/>
    </row>
    <row r="7117" spans="1:12" ht="21">
      <c r="A7117" s="26"/>
      <c r="B7117" s="27"/>
      <c r="C7117" s="27"/>
      <c r="D7117" s="27"/>
      <c r="E7117" s="27"/>
      <c r="F7117" s="27"/>
      <c r="G7117" s="29"/>
      <c r="H7117" s="29"/>
      <c r="I7117" s="29"/>
      <c r="J7117" s="29"/>
      <c r="K7117" s="29"/>
      <c r="L7117" s="29"/>
    </row>
    <row r="7118" spans="1:12" ht="21">
      <c r="A7118" s="26"/>
      <c r="B7118" s="27"/>
      <c r="C7118" s="27"/>
      <c r="D7118" s="27"/>
      <c r="E7118" s="27"/>
      <c r="F7118" s="27"/>
      <c r="G7118" s="29"/>
      <c r="H7118" s="29"/>
      <c r="I7118" s="29"/>
      <c r="J7118" s="29"/>
      <c r="K7118" s="29"/>
      <c r="L7118" s="29"/>
    </row>
    <row r="7119" spans="1:12" ht="21">
      <c r="A7119" s="26"/>
      <c r="B7119" s="27"/>
      <c r="C7119" s="27"/>
      <c r="D7119" s="27"/>
      <c r="E7119" s="27"/>
      <c r="F7119" s="27"/>
      <c r="G7119" s="29"/>
      <c r="H7119" s="29"/>
      <c r="I7119" s="29"/>
      <c r="J7119" s="29"/>
      <c r="K7119" s="29"/>
      <c r="L7119" s="29"/>
    </row>
    <row r="7120" spans="1:12" ht="21">
      <c r="A7120" s="26"/>
      <c r="B7120" s="27"/>
      <c r="C7120" s="27"/>
      <c r="D7120" s="27"/>
      <c r="E7120" s="27"/>
      <c r="F7120" s="27"/>
      <c r="G7120" s="29"/>
      <c r="H7120" s="29"/>
      <c r="I7120" s="29"/>
      <c r="J7120" s="29"/>
      <c r="K7120" s="29"/>
      <c r="L7120" s="29"/>
    </row>
    <row r="7121" spans="1:12" ht="21">
      <c r="A7121" s="26"/>
      <c r="B7121" s="27"/>
      <c r="C7121" s="27"/>
      <c r="D7121" s="27"/>
      <c r="E7121" s="27"/>
      <c r="F7121" s="27"/>
      <c r="G7121" s="28"/>
      <c r="H7121" s="28"/>
      <c r="I7121" s="28"/>
      <c r="J7121" s="28"/>
      <c r="K7121" s="28"/>
      <c r="L7121" s="28"/>
    </row>
    <row r="7122" spans="1:12" ht="21">
      <c r="A7122" s="26"/>
      <c r="B7122" s="27"/>
      <c r="C7122" s="27"/>
      <c r="D7122" s="27"/>
      <c r="E7122" s="27"/>
      <c r="F7122" s="27"/>
      <c r="G7122" s="29"/>
      <c r="H7122" s="29"/>
      <c r="I7122" s="29"/>
      <c r="J7122" s="29"/>
      <c r="K7122" s="29"/>
      <c r="L7122" s="29"/>
    </row>
    <row r="7123" spans="1:12" ht="21">
      <c r="A7123" s="26"/>
      <c r="B7123" s="27"/>
      <c r="C7123" s="27"/>
      <c r="D7123" s="27"/>
      <c r="E7123" s="27"/>
      <c r="F7123" s="27"/>
      <c r="G7123" s="29"/>
      <c r="H7123" s="29"/>
      <c r="I7123" s="29"/>
      <c r="J7123" s="29"/>
      <c r="K7123" s="29"/>
      <c r="L7123" s="29"/>
    </row>
    <row r="7124" spans="1:12" ht="21">
      <c r="A7124" s="26"/>
      <c r="B7124" s="27"/>
      <c r="C7124" s="27"/>
      <c r="D7124" s="27"/>
      <c r="E7124" s="27"/>
      <c r="F7124" s="27"/>
      <c r="G7124" s="29"/>
      <c r="H7124" s="29"/>
      <c r="I7124" s="29"/>
      <c r="J7124" s="29"/>
      <c r="K7124" s="29"/>
      <c r="L7124" s="29"/>
    </row>
    <row r="7125" spans="1:12" ht="21">
      <c r="A7125" s="26"/>
      <c r="B7125" s="27"/>
      <c r="C7125" s="27"/>
      <c r="D7125" s="27"/>
      <c r="E7125" s="27"/>
      <c r="F7125" s="27"/>
      <c r="G7125" s="28"/>
      <c r="H7125" s="28"/>
      <c r="I7125" s="28"/>
      <c r="J7125" s="28"/>
      <c r="K7125" s="28"/>
      <c r="L7125" s="28"/>
    </row>
    <row r="7126" spans="1:12" ht="21">
      <c r="A7126" s="26"/>
      <c r="B7126" s="27"/>
      <c r="C7126" s="27"/>
      <c r="D7126" s="27"/>
      <c r="E7126" s="27"/>
      <c r="F7126" s="27"/>
      <c r="G7126" s="28"/>
      <c r="H7126" s="28"/>
      <c r="I7126" s="28"/>
      <c r="J7126" s="28"/>
      <c r="K7126" s="28"/>
      <c r="L7126" s="28"/>
    </row>
    <row r="7127" spans="1:12" ht="21">
      <c r="A7127" s="26"/>
      <c r="B7127" s="27"/>
      <c r="C7127" s="27"/>
      <c r="D7127" s="27"/>
      <c r="E7127" s="27"/>
      <c r="F7127" s="27"/>
      <c r="G7127" s="29"/>
      <c r="H7127" s="29"/>
      <c r="I7127" s="29"/>
      <c r="J7127" s="29"/>
      <c r="K7127" s="29"/>
      <c r="L7127" s="29"/>
    </row>
    <row r="7128" spans="1:12" ht="21">
      <c r="A7128" s="26"/>
      <c r="B7128" s="27"/>
      <c r="C7128" s="27"/>
      <c r="D7128" s="27"/>
      <c r="E7128" s="27"/>
      <c r="F7128" s="27"/>
      <c r="G7128" s="29"/>
      <c r="H7128" s="29"/>
      <c r="I7128" s="29"/>
      <c r="J7128" s="29"/>
      <c r="K7128" s="29"/>
      <c r="L7128" s="29"/>
    </row>
    <row r="7129" spans="1:12" ht="21">
      <c r="A7129" s="26"/>
      <c r="B7129" s="27"/>
      <c r="C7129" s="27"/>
      <c r="D7129" s="27"/>
      <c r="E7129" s="27"/>
      <c r="F7129" s="27"/>
      <c r="G7129" s="29"/>
      <c r="H7129" s="29"/>
      <c r="I7129" s="29"/>
      <c r="J7129" s="29"/>
      <c r="K7129" s="29"/>
      <c r="L7129" s="29"/>
    </row>
    <row r="7130" spans="1:12" ht="21">
      <c r="A7130" s="26"/>
      <c r="B7130" s="27"/>
      <c r="C7130" s="27"/>
      <c r="D7130" s="27"/>
      <c r="E7130" s="27"/>
      <c r="F7130" s="27"/>
      <c r="G7130" s="29"/>
      <c r="H7130" s="29"/>
      <c r="I7130" s="29"/>
      <c r="J7130" s="29"/>
      <c r="K7130" s="29"/>
      <c r="L7130" s="29"/>
    </row>
    <row r="7131" spans="1:12" ht="21">
      <c r="A7131" s="26"/>
      <c r="B7131" s="27"/>
      <c r="C7131" s="27"/>
      <c r="D7131" s="27"/>
      <c r="E7131" s="27"/>
      <c r="F7131" s="27"/>
      <c r="G7131" s="28"/>
      <c r="H7131" s="28"/>
      <c r="I7131" s="28"/>
      <c r="J7131" s="28"/>
      <c r="K7131" s="28"/>
      <c r="L7131" s="28"/>
    </row>
    <row r="7132" spans="1:12" ht="21">
      <c r="A7132" s="26"/>
      <c r="B7132" s="27"/>
      <c r="C7132" s="27"/>
      <c r="D7132" s="27"/>
      <c r="E7132" s="27"/>
      <c r="F7132" s="27"/>
      <c r="G7132" s="28"/>
      <c r="H7132" s="28"/>
      <c r="I7132" s="28"/>
      <c r="J7132" s="28"/>
      <c r="K7132" s="28"/>
      <c r="L7132" s="28"/>
    </row>
    <row r="7133" spans="1:12" ht="21">
      <c r="A7133" s="26"/>
      <c r="B7133" s="27"/>
      <c r="C7133" s="27"/>
      <c r="D7133" s="27"/>
      <c r="E7133" s="27"/>
      <c r="F7133" s="27"/>
      <c r="G7133" s="28"/>
      <c r="H7133" s="28"/>
      <c r="I7133" s="28"/>
      <c r="J7133" s="28"/>
      <c r="K7133" s="28"/>
      <c r="L7133" s="28"/>
    </row>
    <row r="7134" spans="1:12" ht="21">
      <c r="A7134" s="26"/>
      <c r="B7134" s="27"/>
      <c r="C7134" s="27"/>
      <c r="D7134" s="27"/>
      <c r="E7134" s="27"/>
      <c r="F7134" s="27"/>
      <c r="G7134" s="28"/>
      <c r="H7134" s="28"/>
      <c r="I7134" s="28"/>
      <c r="J7134" s="28"/>
      <c r="K7134" s="28"/>
      <c r="L7134" s="28"/>
    </row>
    <row r="7135" spans="1:12" ht="21">
      <c r="A7135" s="26"/>
      <c r="B7135" s="27"/>
      <c r="C7135" s="27"/>
      <c r="D7135" s="27"/>
      <c r="E7135" s="27"/>
      <c r="F7135" s="27"/>
      <c r="G7135" s="28"/>
      <c r="H7135" s="28"/>
      <c r="I7135" s="28"/>
      <c r="J7135" s="28"/>
      <c r="K7135" s="28"/>
      <c r="L7135" s="28"/>
    </row>
    <row r="7136" spans="1:12" ht="21">
      <c r="A7136" s="26"/>
      <c r="B7136" s="27"/>
      <c r="C7136" s="27"/>
      <c r="D7136" s="27"/>
      <c r="E7136" s="27"/>
      <c r="F7136" s="27"/>
      <c r="G7136" s="28"/>
      <c r="H7136" s="28"/>
      <c r="I7136" s="28"/>
      <c r="J7136" s="28"/>
      <c r="K7136" s="28"/>
      <c r="L7136" s="28"/>
    </row>
    <row r="7137" spans="1:12" ht="21">
      <c r="A7137" s="26"/>
      <c r="B7137" s="27"/>
      <c r="C7137" s="27"/>
      <c r="D7137" s="27"/>
      <c r="E7137" s="27"/>
      <c r="F7137" s="27"/>
      <c r="G7137" s="28"/>
      <c r="H7137" s="28"/>
      <c r="I7137" s="28"/>
      <c r="J7137" s="28"/>
      <c r="K7137" s="28"/>
      <c r="L7137" s="28"/>
    </row>
    <row r="7138" spans="1:12" ht="21">
      <c r="A7138" s="26"/>
      <c r="B7138" s="27"/>
      <c r="C7138" s="27"/>
      <c r="D7138" s="27"/>
      <c r="E7138" s="27"/>
      <c r="F7138" s="27"/>
      <c r="G7138" s="28"/>
      <c r="H7138" s="28"/>
      <c r="I7138" s="28"/>
      <c r="J7138" s="28"/>
      <c r="K7138" s="28"/>
      <c r="L7138" s="28"/>
    </row>
    <row r="7139" spans="1:12" ht="21">
      <c r="A7139" s="26"/>
      <c r="B7139" s="27"/>
      <c r="C7139" s="27"/>
      <c r="D7139" s="27"/>
      <c r="E7139" s="27"/>
      <c r="F7139" s="27"/>
      <c r="G7139" s="28"/>
      <c r="H7139" s="28"/>
      <c r="I7139" s="28"/>
      <c r="J7139" s="28"/>
      <c r="K7139" s="28"/>
      <c r="L7139" s="28"/>
    </row>
    <row r="7140" spans="1:12" ht="21">
      <c r="A7140" s="26"/>
      <c r="B7140" s="27"/>
      <c r="C7140" s="27"/>
      <c r="D7140" s="27"/>
      <c r="E7140" s="27"/>
      <c r="F7140" s="27"/>
      <c r="G7140" s="28"/>
      <c r="H7140" s="28"/>
      <c r="I7140" s="28"/>
      <c r="J7140" s="28"/>
      <c r="K7140" s="28"/>
      <c r="L7140" s="28"/>
    </row>
    <row r="7141" spans="1:12" ht="21">
      <c r="A7141" s="26"/>
      <c r="B7141" s="27"/>
      <c r="C7141" s="27"/>
      <c r="D7141" s="27"/>
      <c r="E7141" s="27"/>
      <c r="F7141" s="27"/>
      <c r="G7141" s="28"/>
      <c r="H7141" s="28"/>
      <c r="I7141" s="28"/>
      <c r="J7141" s="28"/>
      <c r="K7141" s="28"/>
      <c r="L7141" s="28"/>
    </row>
    <row r="7142" spans="1:12" ht="21">
      <c r="A7142" s="26"/>
      <c r="B7142" s="27"/>
      <c r="C7142" s="27"/>
      <c r="D7142" s="27"/>
      <c r="E7142" s="27"/>
      <c r="F7142" s="27"/>
      <c r="G7142" s="29"/>
      <c r="H7142" s="29"/>
      <c r="I7142" s="29"/>
      <c r="J7142" s="29"/>
      <c r="K7142" s="29"/>
      <c r="L7142" s="29"/>
    </row>
    <row r="7143" spans="1:12" ht="21">
      <c r="A7143" s="26"/>
      <c r="B7143" s="27"/>
      <c r="C7143" s="27"/>
      <c r="D7143" s="27"/>
      <c r="E7143" s="27"/>
      <c r="F7143" s="27"/>
      <c r="G7143" s="29"/>
      <c r="H7143" s="29"/>
      <c r="I7143" s="29"/>
      <c r="J7143" s="29"/>
      <c r="K7143" s="29"/>
      <c r="L7143" s="29"/>
    </row>
    <row r="7144" spans="1:12" ht="21">
      <c r="A7144" s="26"/>
      <c r="B7144" s="27"/>
      <c r="C7144" s="27"/>
      <c r="D7144" s="27"/>
      <c r="E7144" s="27"/>
      <c r="F7144" s="27"/>
      <c r="G7144" s="29"/>
      <c r="H7144" s="29"/>
      <c r="I7144" s="29"/>
      <c r="J7144" s="29"/>
      <c r="K7144" s="29"/>
      <c r="L7144" s="29"/>
    </row>
    <row r="7145" spans="1:12" ht="21">
      <c r="A7145" s="26"/>
      <c r="B7145" s="27"/>
      <c r="C7145" s="27"/>
      <c r="D7145" s="27"/>
      <c r="E7145" s="27"/>
      <c r="F7145" s="27"/>
      <c r="G7145" s="28"/>
      <c r="H7145" s="28"/>
      <c r="I7145" s="28"/>
      <c r="J7145" s="28"/>
      <c r="K7145" s="28"/>
      <c r="L7145" s="28"/>
    </row>
    <row r="7146" spans="1:12" ht="21">
      <c r="A7146" s="26"/>
      <c r="B7146" s="27"/>
      <c r="C7146" s="27"/>
      <c r="D7146" s="27"/>
      <c r="E7146" s="27"/>
      <c r="F7146" s="27"/>
      <c r="G7146" s="28"/>
      <c r="H7146" s="28"/>
      <c r="I7146" s="28"/>
      <c r="J7146" s="28"/>
      <c r="K7146" s="28"/>
      <c r="L7146" s="28"/>
    </row>
    <row r="7147" spans="1:12" ht="21">
      <c r="A7147" s="26"/>
      <c r="B7147" s="27"/>
      <c r="C7147" s="27"/>
      <c r="D7147" s="27"/>
      <c r="E7147" s="27"/>
      <c r="F7147" s="27"/>
      <c r="G7147" s="29"/>
      <c r="H7147" s="29"/>
      <c r="I7147" s="29"/>
      <c r="J7147" s="29"/>
      <c r="K7147" s="29"/>
      <c r="L7147" s="29"/>
    </row>
    <row r="7148" spans="1:12" ht="21">
      <c r="A7148" s="26"/>
      <c r="B7148" s="27"/>
      <c r="C7148" s="27"/>
      <c r="D7148" s="27"/>
      <c r="E7148" s="27"/>
      <c r="F7148" s="27"/>
      <c r="G7148" s="29"/>
      <c r="H7148" s="29"/>
      <c r="I7148" s="29"/>
      <c r="J7148" s="29"/>
      <c r="K7148" s="29"/>
      <c r="L7148" s="29"/>
    </row>
    <row r="7149" spans="1:12" ht="21">
      <c r="A7149" s="26"/>
      <c r="B7149" s="27"/>
      <c r="C7149" s="27"/>
      <c r="D7149" s="27"/>
      <c r="E7149" s="27"/>
      <c r="F7149" s="27"/>
      <c r="G7149" s="29"/>
      <c r="H7149" s="29"/>
      <c r="I7149" s="29"/>
      <c r="J7149" s="29"/>
      <c r="K7149" s="29"/>
      <c r="L7149" s="29"/>
    </row>
    <row r="7150" spans="1:12" ht="21">
      <c r="A7150" s="26"/>
      <c r="B7150" s="27"/>
      <c r="C7150" s="27"/>
      <c r="D7150" s="27"/>
      <c r="E7150" s="27"/>
      <c r="F7150" s="27"/>
      <c r="G7150" s="29"/>
      <c r="H7150" s="29"/>
      <c r="I7150" s="29"/>
      <c r="J7150" s="29"/>
      <c r="K7150" s="29"/>
      <c r="L7150" s="29"/>
    </row>
    <row r="7151" spans="1:12" ht="21">
      <c r="A7151" s="26"/>
      <c r="B7151" s="27"/>
      <c r="C7151" s="27"/>
      <c r="D7151" s="27"/>
      <c r="E7151" s="27"/>
      <c r="F7151" s="27"/>
      <c r="G7151" s="28"/>
      <c r="H7151" s="28"/>
      <c r="I7151" s="28"/>
      <c r="J7151" s="28"/>
      <c r="K7151" s="28"/>
      <c r="L7151" s="28"/>
    </row>
    <row r="7152" spans="1:12" ht="21">
      <c r="A7152" s="26"/>
      <c r="B7152" s="27"/>
      <c r="C7152" s="27"/>
      <c r="D7152" s="27"/>
      <c r="E7152" s="27"/>
      <c r="F7152" s="27"/>
      <c r="G7152" s="28"/>
      <c r="H7152" s="28"/>
      <c r="I7152" s="28"/>
      <c r="J7152" s="28"/>
      <c r="K7152" s="28"/>
      <c r="L7152" s="28"/>
    </row>
    <row r="7153" spans="1:12" ht="21">
      <c r="A7153" s="26"/>
      <c r="B7153" s="27"/>
      <c r="C7153" s="27"/>
      <c r="D7153" s="27"/>
      <c r="E7153" s="27"/>
      <c r="F7153" s="27"/>
      <c r="G7153" s="28"/>
      <c r="H7153" s="28"/>
      <c r="I7153" s="28"/>
      <c r="J7153" s="28"/>
      <c r="K7153" s="28"/>
      <c r="L7153" s="28"/>
    </row>
    <row r="7154" spans="1:12" ht="21">
      <c r="A7154" s="26"/>
      <c r="B7154" s="27"/>
      <c r="C7154" s="27"/>
      <c r="D7154" s="27"/>
      <c r="E7154" s="27"/>
      <c r="F7154" s="27"/>
      <c r="G7154" s="28"/>
      <c r="H7154" s="28"/>
      <c r="I7154" s="28"/>
      <c r="J7154" s="28"/>
      <c r="K7154" s="28"/>
      <c r="L7154" s="28"/>
    </row>
    <row r="7155" spans="1:12" ht="21">
      <c r="A7155" s="26"/>
      <c r="B7155" s="27"/>
      <c r="C7155" s="27"/>
      <c r="D7155" s="27"/>
      <c r="E7155" s="27"/>
      <c r="F7155" s="27"/>
      <c r="G7155" s="28"/>
      <c r="H7155" s="28"/>
      <c r="I7155" s="28"/>
      <c r="J7155" s="28"/>
      <c r="K7155" s="28"/>
      <c r="L7155" s="28"/>
    </row>
    <row r="7156" spans="1:12" ht="21">
      <c r="A7156" s="26"/>
      <c r="B7156" s="27"/>
      <c r="C7156" s="27"/>
      <c r="D7156" s="27"/>
      <c r="E7156" s="27"/>
      <c r="F7156" s="27"/>
      <c r="G7156" s="29"/>
      <c r="H7156" s="29"/>
      <c r="I7156" s="29"/>
      <c r="J7156" s="29"/>
      <c r="K7156" s="29"/>
      <c r="L7156" s="29"/>
    </row>
    <row r="7157" spans="1:12" ht="21">
      <c r="A7157" s="26"/>
      <c r="B7157" s="27"/>
      <c r="C7157" s="27"/>
      <c r="D7157" s="27"/>
      <c r="E7157" s="27"/>
      <c r="F7157" s="27"/>
      <c r="G7157" s="28"/>
      <c r="H7157" s="28"/>
      <c r="I7157" s="28"/>
      <c r="J7157" s="28"/>
      <c r="K7157" s="28"/>
      <c r="L7157" s="28"/>
    </row>
    <row r="7158" spans="1:12" ht="21">
      <c r="A7158" s="26"/>
      <c r="B7158" s="27"/>
      <c r="C7158" s="27"/>
      <c r="D7158" s="27"/>
      <c r="E7158" s="27"/>
      <c r="F7158" s="27"/>
      <c r="G7158" s="28"/>
      <c r="H7158" s="28"/>
      <c r="I7158" s="28"/>
      <c r="J7158" s="28"/>
      <c r="K7158" s="28"/>
      <c r="L7158" s="28"/>
    </row>
    <row r="7159" spans="1:12" ht="21">
      <c r="A7159" s="26"/>
      <c r="B7159" s="27"/>
      <c r="C7159" s="27"/>
      <c r="D7159" s="27"/>
      <c r="E7159" s="27"/>
      <c r="F7159" s="27"/>
      <c r="G7159" s="28"/>
      <c r="H7159" s="28"/>
      <c r="I7159" s="28"/>
      <c r="J7159" s="28"/>
      <c r="K7159" s="28"/>
      <c r="L7159" s="28"/>
    </row>
    <row r="7160" spans="1:12" ht="21">
      <c r="A7160" s="26"/>
      <c r="B7160" s="27"/>
      <c r="C7160" s="27"/>
      <c r="D7160" s="27"/>
      <c r="E7160" s="27"/>
      <c r="F7160" s="27"/>
      <c r="G7160" s="29"/>
      <c r="H7160" s="29"/>
      <c r="I7160" s="29"/>
      <c r="J7160" s="29"/>
      <c r="K7160" s="29"/>
      <c r="L7160" s="29"/>
    </row>
    <row r="7161" spans="1:12" ht="21">
      <c r="A7161" s="26"/>
      <c r="B7161" s="27"/>
      <c r="C7161" s="27"/>
      <c r="D7161" s="27"/>
      <c r="E7161" s="27"/>
      <c r="F7161" s="27"/>
      <c r="G7161" s="28"/>
      <c r="H7161" s="28"/>
      <c r="I7161" s="28"/>
      <c r="J7161" s="28"/>
      <c r="K7161" s="28"/>
      <c r="L7161" s="28"/>
    </row>
    <row r="7162" spans="1:12" ht="21">
      <c r="A7162" s="26"/>
      <c r="B7162" s="27"/>
      <c r="C7162" s="27"/>
      <c r="D7162" s="27"/>
      <c r="E7162" s="27"/>
      <c r="F7162" s="27"/>
      <c r="G7162" s="29"/>
      <c r="H7162" s="29"/>
      <c r="I7162" s="29"/>
      <c r="J7162" s="29"/>
      <c r="K7162" s="29"/>
      <c r="L7162" s="29"/>
    </row>
    <row r="7163" spans="1:12" ht="21">
      <c r="A7163" s="26"/>
      <c r="B7163" s="27"/>
      <c r="C7163" s="27"/>
      <c r="D7163" s="27"/>
      <c r="E7163" s="27"/>
      <c r="F7163" s="27"/>
      <c r="G7163" s="29"/>
      <c r="H7163" s="29"/>
      <c r="I7163" s="29"/>
      <c r="J7163" s="29"/>
      <c r="K7163" s="29"/>
      <c r="L7163" s="29"/>
    </row>
    <row r="7164" spans="1:12" ht="21">
      <c r="A7164" s="26"/>
      <c r="B7164" s="27"/>
      <c r="C7164" s="27"/>
      <c r="D7164" s="27"/>
      <c r="E7164" s="27"/>
      <c r="F7164" s="27"/>
      <c r="G7164" s="28"/>
      <c r="H7164" s="28"/>
      <c r="I7164" s="28"/>
      <c r="J7164" s="28"/>
      <c r="K7164" s="28"/>
      <c r="L7164" s="28"/>
    </row>
    <row r="7165" spans="1:12" ht="21">
      <c r="A7165" s="26"/>
      <c r="B7165" s="27"/>
      <c r="C7165" s="27"/>
      <c r="D7165" s="27"/>
      <c r="E7165" s="27"/>
      <c r="F7165" s="27"/>
      <c r="G7165" s="28"/>
      <c r="H7165" s="28"/>
      <c r="I7165" s="28"/>
      <c r="J7165" s="28"/>
      <c r="K7165" s="28"/>
      <c r="L7165" s="28"/>
    </row>
    <row r="7166" spans="1:12" ht="21">
      <c r="A7166" s="26"/>
      <c r="B7166" s="27"/>
      <c r="C7166" s="27"/>
      <c r="D7166" s="27"/>
      <c r="E7166" s="27"/>
      <c r="F7166" s="27"/>
      <c r="G7166" s="29"/>
      <c r="H7166" s="29"/>
      <c r="I7166" s="29"/>
      <c r="J7166" s="29"/>
      <c r="K7166" s="29"/>
      <c r="L7166" s="29"/>
    </row>
    <row r="7167" spans="1:12" ht="21">
      <c r="A7167" s="26"/>
      <c r="B7167" s="27"/>
      <c r="C7167" s="27"/>
      <c r="D7167" s="27"/>
      <c r="E7167" s="27"/>
      <c r="F7167" s="27"/>
      <c r="G7167" s="29"/>
      <c r="H7167" s="29"/>
      <c r="I7167" s="29"/>
      <c r="J7167" s="29"/>
      <c r="K7167" s="29"/>
      <c r="L7167" s="29"/>
    </row>
    <row r="7168" spans="1:12" ht="21">
      <c r="A7168" s="26"/>
      <c r="B7168" s="27"/>
      <c r="C7168" s="27"/>
      <c r="D7168" s="27"/>
      <c r="E7168" s="27"/>
      <c r="F7168" s="27"/>
      <c r="G7168" s="29"/>
      <c r="H7168" s="29"/>
      <c r="I7168" s="29"/>
      <c r="J7168" s="29"/>
      <c r="K7168" s="29"/>
      <c r="L7168" s="29"/>
    </row>
    <row r="7169" spans="1:12" ht="21">
      <c r="A7169" s="26"/>
      <c r="B7169" s="27"/>
      <c r="C7169" s="27"/>
      <c r="D7169" s="27"/>
      <c r="E7169" s="27"/>
      <c r="F7169" s="27"/>
      <c r="G7169" s="29"/>
      <c r="H7169" s="29"/>
      <c r="I7169" s="29"/>
      <c r="J7169" s="29"/>
      <c r="K7169" s="29"/>
      <c r="L7169" s="29"/>
    </row>
    <row r="7170" spans="1:12" ht="21">
      <c r="A7170" s="26"/>
      <c r="B7170" s="27"/>
      <c r="C7170" s="27"/>
      <c r="D7170" s="27"/>
      <c r="E7170" s="27"/>
      <c r="F7170" s="27"/>
      <c r="G7170" s="28"/>
      <c r="H7170" s="28"/>
      <c r="I7170" s="28"/>
      <c r="J7170" s="28"/>
      <c r="K7170" s="28"/>
      <c r="L7170" s="28"/>
    </row>
    <row r="7171" spans="1:12" ht="21">
      <c r="A7171" s="26"/>
      <c r="B7171" s="27"/>
      <c r="C7171" s="27"/>
      <c r="D7171" s="27"/>
      <c r="E7171" s="27"/>
      <c r="F7171" s="27"/>
      <c r="G7171" s="29"/>
      <c r="H7171" s="29"/>
      <c r="I7171" s="29"/>
      <c r="J7171" s="29"/>
      <c r="K7171" s="29"/>
      <c r="L7171" s="29"/>
    </row>
    <row r="7172" spans="1:12" ht="21">
      <c r="A7172" s="26"/>
      <c r="B7172" s="27"/>
      <c r="C7172" s="27"/>
      <c r="D7172" s="27"/>
      <c r="E7172" s="27"/>
      <c r="F7172" s="27"/>
      <c r="G7172" s="29"/>
      <c r="H7172" s="29"/>
      <c r="I7172" s="29"/>
      <c r="J7172" s="29"/>
      <c r="K7172" s="29"/>
      <c r="L7172" s="29"/>
    </row>
    <row r="7173" spans="1:12" ht="21">
      <c r="A7173" s="26"/>
      <c r="B7173" s="27"/>
      <c r="C7173" s="27"/>
      <c r="D7173" s="27"/>
      <c r="E7173" s="27"/>
      <c r="F7173" s="27"/>
      <c r="G7173" s="29"/>
      <c r="H7173" s="29"/>
      <c r="I7173" s="29"/>
      <c r="J7173" s="29"/>
      <c r="K7173" s="29"/>
      <c r="L7173" s="29"/>
    </row>
    <row r="7174" spans="1:12" ht="21">
      <c r="A7174" s="26"/>
      <c r="B7174" s="27"/>
      <c r="C7174" s="27"/>
      <c r="D7174" s="27"/>
      <c r="E7174" s="27"/>
      <c r="F7174" s="27"/>
      <c r="G7174" s="29"/>
      <c r="H7174" s="29"/>
      <c r="I7174" s="29"/>
      <c r="J7174" s="29"/>
      <c r="K7174" s="29"/>
      <c r="L7174" s="29"/>
    </row>
    <row r="7175" spans="1:12" ht="21">
      <c r="A7175" s="26"/>
      <c r="B7175" s="27"/>
      <c r="C7175" s="27"/>
      <c r="D7175" s="27"/>
      <c r="E7175" s="27"/>
      <c r="F7175" s="27"/>
      <c r="G7175" s="28"/>
      <c r="H7175" s="28"/>
      <c r="I7175" s="28"/>
      <c r="J7175" s="28"/>
      <c r="K7175" s="28"/>
      <c r="L7175" s="28"/>
    </row>
    <row r="7176" spans="1:12" ht="21">
      <c r="A7176" s="26"/>
      <c r="B7176" s="27"/>
      <c r="C7176" s="27"/>
      <c r="D7176" s="27"/>
      <c r="E7176" s="27"/>
      <c r="F7176" s="27"/>
      <c r="G7176" s="29"/>
      <c r="H7176" s="29"/>
      <c r="I7176" s="29"/>
      <c r="J7176" s="29"/>
      <c r="K7176" s="29"/>
      <c r="L7176" s="29"/>
    </row>
    <row r="7177" spans="1:12" ht="21">
      <c r="A7177" s="26"/>
      <c r="B7177" s="27"/>
      <c r="C7177" s="27"/>
      <c r="D7177" s="27"/>
      <c r="E7177" s="27"/>
      <c r="F7177" s="27"/>
      <c r="G7177" s="29"/>
      <c r="H7177" s="29"/>
      <c r="I7177" s="29"/>
      <c r="J7177" s="29"/>
      <c r="K7177" s="29"/>
      <c r="L7177" s="29"/>
    </row>
    <row r="7178" spans="1:12" ht="21">
      <c r="A7178" s="26"/>
      <c r="B7178" s="27"/>
      <c r="C7178" s="27"/>
      <c r="D7178" s="27"/>
      <c r="E7178" s="27"/>
      <c r="F7178" s="27"/>
      <c r="G7178" s="29"/>
      <c r="H7178" s="29"/>
      <c r="I7178" s="29"/>
      <c r="J7178" s="29"/>
      <c r="K7178" s="29"/>
      <c r="L7178" s="29"/>
    </row>
    <row r="7179" spans="1:12" ht="21">
      <c r="A7179" s="26"/>
      <c r="B7179" s="27"/>
      <c r="C7179" s="27"/>
      <c r="D7179" s="27"/>
      <c r="E7179" s="27"/>
      <c r="F7179" s="27"/>
      <c r="G7179" s="28"/>
      <c r="H7179" s="28"/>
      <c r="I7179" s="28"/>
      <c r="J7179" s="28"/>
      <c r="K7179" s="28"/>
      <c r="L7179" s="28"/>
    </row>
    <row r="7180" spans="1:12" ht="21">
      <c r="A7180" s="26"/>
      <c r="B7180" s="27"/>
      <c r="C7180" s="27"/>
      <c r="D7180" s="27"/>
      <c r="E7180" s="27"/>
      <c r="F7180" s="27"/>
      <c r="G7180" s="28"/>
      <c r="H7180" s="28"/>
      <c r="I7180" s="28"/>
      <c r="J7180" s="28"/>
      <c r="K7180" s="28"/>
      <c r="L7180" s="28"/>
    </row>
    <row r="7181" spans="1:12" ht="21">
      <c r="A7181" s="26"/>
      <c r="B7181" s="27"/>
      <c r="C7181" s="27"/>
      <c r="D7181" s="27"/>
      <c r="E7181" s="27"/>
      <c r="F7181" s="27"/>
      <c r="G7181" s="29"/>
      <c r="H7181" s="29"/>
      <c r="I7181" s="29"/>
      <c r="J7181" s="29"/>
      <c r="K7181" s="29"/>
      <c r="L7181" s="29"/>
    </row>
    <row r="7182" spans="1:12" ht="21">
      <c r="A7182" s="26"/>
      <c r="B7182" s="27"/>
      <c r="C7182" s="27"/>
      <c r="D7182" s="27"/>
      <c r="E7182" s="27"/>
      <c r="F7182" s="27"/>
      <c r="G7182" s="29"/>
      <c r="H7182" s="29"/>
      <c r="I7182" s="29"/>
      <c r="J7182" s="29"/>
      <c r="K7182" s="29"/>
      <c r="L7182" s="29"/>
    </row>
    <row r="7183" spans="1:12" ht="21">
      <c r="A7183" s="26"/>
      <c r="B7183" s="27"/>
      <c r="C7183" s="27"/>
      <c r="D7183" s="27"/>
      <c r="E7183" s="27"/>
      <c r="F7183" s="27"/>
      <c r="G7183" s="29"/>
      <c r="H7183" s="29"/>
      <c r="I7183" s="29"/>
      <c r="J7183" s="29"/>
      <c r="K7183" s="29"/>
      <c r="L7183" s="29"/>
    </row>
    <row r="7184" spans="1:12" ht="21">
      <c r="A7184" s="26"/>
      <c r="B7184" s="27"/>
      <c r="C7184" s="27"/>
      <c r="D7184" s="27"/>
      <c r="E7184" s="27"/>
      <c r="F7184" s="27"/>
      <c r="G7184" s="29"/>
      <c r="H7184" s="29"/>
      <c r="I7184" s="29"/>
      <c r="J7184" s="29"/>
      <c r="K7184" s="29"/>
      <c r="L7184" s="29"/>
    </row>
    <row r="7185" spans="1:12" ht="21">
      <c r="A7185" s="26"/>
      <c r="B7185" s="27"/>
      <c r="C7185" s="27"/>
      <c r="D7185" s="27"/>
      <c r="E7185" s="27"/>
      <c r="F7185" s="27"/>
      <c r="G7185" s="28"/>
      <c r="H7185" s="28"/>
      <c r="I7185" s="28"/>
      <c r="J7185" s="28"/>
      <c r="K7185" s="28"/>
      <c r="L7185" s="28"/>
    </row>
    <row r="7186" spans="1:12" ht="21">
      <c r="A7186" s="26"/>
      <c r="B7186" s="27"/>
      <c r="C7186" s="27"/>
      <c r="D7186" s="27"/>
      <c r="E7186" s="27"/>
      <c r="F7186" s="27"/>
      <c r="G7186" s="29"/>
      <c r="H7186" s="29"/>
      <c r="I7186" s="29"/>
      <c r="J7186" s="29"/>
      <c r="K7186" s="29"/>
      <c r="L7186" s="29"/>
    </row>
    <row r="7187" spans="1:12" ht="21">
      <c r="A7187" s="26"/>
      <c r="B7187" s="27"/>
      <c r="C7187" s="27"/>
      <c r="D7187" s="27"/>
      <c r="E7187" s="27"/>
      <c r="F7187" s="27"/>
      <c r="G7187" s="28"/>
      <c r="H7187" s="28"/>
      <c r="I7187" s="28"/>
      <c r="J7187" s="28"/>
      <c r="K7187" s="28"/>
      <c r="L7187" s="28"/>
    </row>
    <row r="7188" spans="1:12" ht="21">
      <c r="A7188" s="26"/>
      <c r="B7188" s="27"/>
      <c r="C7188" s="27"/>
      <c r="D7188" s="27"/>
      <c r="E7188" s="27"/>
      <c r="F7188" s="27"/>
      <c r="G7188" s="29"/>
      <c r="H7188" s="29"/>
      <c r="I7188" s="29"/>
      <c r="J7188" s="29"/>
      <c r="K7188" s="29"/>
      <c r="L7188" s="29"/>
    </row>
    <row r="7189" spans="1:12" ht="21">
      <c r="A7189" s="26"/>
      <c r="B7189" s="27"/>
      <c r="C7189" s="27"/>
      <c r="D7189" s="27"/>
      <c r="E7189" s="27"/>
      <c r="F7189" s="27"/>
      <c r="G7189" s="28"/>
      <c r="H7189" s="28"/>
      <c r="I7189" s="28"/>
      <c r="J7189" s="28"/>
      <c r="K7189" s="28"/>
      <c r="L7189" s="28"/>
    </row>
    <row r="7190" spans="1:12" ht="21">
      <c r="A7190" s="26"/>
      <c r="B7190" s="27"/>
      <c r="C7190" s="27"/>
      <c r="D7190" s="27"/>
      <c r="E7190" s="27"/>
      <c r="F7190" s="27"/>
      <c r="G7190" s="29"/>
      <c r="H7190" s="29"/>
      <c r="I7190" s="29"/>
      <c r="J7190" s="29"/>
      <c r="K7190" s="29"/>
      <c r="L7190" s="29"/>
    </row>
    <row r="7191" spans="1:12" ht="21">
      <c r="A7191" s="26"/>
      <c r="B7191" s="27"/>
      <c r="C7191" s="27"/>
      <c r="D7191" s="27"/>
      <c r="E7191" s="27"/>
      <c r="F7191" s="27"/>
      <c r="G7191" s="29"/>
      <c r="H7191" s="29"/>
      <c r="I7191" s="29"/>
      <c r="J7191" s="29"/>
      <c r="K7191" s="29"/>
      <c r="L7191" s="29"/>
    </row>
    <row r="7192" spans="1:12" ht="21">
      <c r="A7192" s="26"/>
      <c r="B7192" s="27"/>
      <c r="C7192" s="27"/>
      <c r="D7192" s="27"/>
      <c r="E7192" s="27"/>
      <c r="F7192" s="27"/>
      <c r="G7192" s="29"/>
      <c r="H7192" s="29"/>
      <c r="I7192" s="29"/>
      <c r="J7192" s="29"/>
      <c r="K7192" s="29"/>
      <c r="L7192" s="29"/>
    </row>
    <row r="7193" spans="1:12" ht="21">
      <c r="A7193" s="26"/>
      <c r="B7193" s="27"/>
      <c r="C7193" s="27"/>
      <c r="D7193" s="27"/>
      <c r="E7193" s="27"/>
      <c r="F7193" s="27"/>
      <c r="G7193" s="29"/>
      <c r="H7193" s="29"/>
      <c r="I7193" s="29"/>
      <c r="J7193" s="29"/>
      <c r="K7193" s="29"/>
      <c r="L7193" s="29"/>
    </row>
    <row r="7194" spans="1:12" ht="21">
      <c r="A7194" s="26"/>
      <c r="B7194" s="27"/>
      <c r="C7194" s="27"/>
      <c r="D7194" s="27"/>
      <c r="E7194" s="27"/>
      <c r="F7194" s="27"/>
      <c r="G7194" s="29"/>
      <c r="H7194" s="29"/>
      <c r="I7194" s="29"/>
      <c r="J7194" s="29"/>
      <c r="K7194" s="29"/>
      <c r="L7194" s="29"/>
    </row>
    <row r="7195" spans="1:12" ht="21">
      <c r="A7195" s="26"/>
      <c r="B7195" s="27"/>
      <c r="C7195" s="27"/>
      <c r="D7195" s="27"/>
      <c r="E7195" s="27"/>
      <c r="F7195" s="27"/>
      <c r="G7195" s="29"/>
      <c r="H7195" s="29"/>
      <c r="I7195" s="29"/>
      <c r="J7195" s="29"/>
      <c r="K7195" s="29"/>
      <c r="L7195" s="29"/>
    </row>
    <row r="7196" spans="1:12" ht="21">
      <c r="A7196" s="26"/>
      <c r="B7196" s="27"/>
      <c r="C7196" s="27"/>
      <c r="D7196" s="27"/>
      <c r="E7196" s="27"/>
      <c r="F7196" s="27"/>
      <c r="G7196" s="28"/>
      <c r="H7196" s="28"/>
      <c r="I7196" s="28"/>
      <c r="J7196" s="28"/>
      <c r="K7196" s="28"/>
      <c r="L7196" s="28"/>
    </row>
    <row r="7197" spans="1:12" ht="21">
      <c r="A7197" s="26"/>
      <c r="B7197" s="27"/>
      <c r="C7197" s="27"/>
      <c r="D7197" s="27"/>
      <c r="E7197" s="27"/>
      <c r="F7197" s="27"/>
      <c r="G7197" s="29"/>
      <c r="H7197" s="29"/>
      <c r="I7197" s="29"/>
      <c r="J7197" s="29"/>
      <c r="K7197" s="29"/>
      <c r="L7197" s="29"/>
    </row>
    <row r="7198" spans="1:12" ht="21">
      <c r="A7198" s="26"/>
      <c r="B7198" s="27"/>
      <c r="C7198" s="27"/>
      <c r="D7198" s="27"/>
      <c r="E7198" s="27"/>
      <c r="F7198" s="27"/>
      <c r="G7198" s="28"/>
      <c r="H7198" s="28"/>
      <c r="I7198" s="28"/>
      <c r="J7198" s="28"/>
      <c r="K7198" s="28"/>
      <c r="L7198" s="28"/>
    </row>
    <row r="7199" spans="1:12" ht="21">
      <c r="A7199" s="26"/>
      <c r="B7199" s="27"/>
      <c r="C7199" s="27"/>
      <c r="D7199" s="27"/>
      <c r="E7199" s="27"/>
      <c r="F7199" s="27"/>
      <c r="G7199" s="29"/>
      <c r="H7199" s="29"/>
      <c r="I7199" s="29"/>
      <c r="J7199" s="29"/>
      <c r="K7199" s="29"/>
      <c r="L7199" s="29"/>
    </row>
    <row r="7200" spans="1:12" ht="21">
      <c r="A7200" s="26"/>
      <c r="B7200" s="27"/>
      <c r="C7200" s="27"/>
      <c r="D7200" s="27"/>
      <c r="E7200" s="27"/>
      <c r="F7200" s="27"/>
      <c r="G7200" s="29"/>
      <c r="H7200" s="29"/>
      <c r="I7200" s="29"/>
      <c r="J7200" s="29"/>
      <c r="K7200" s="29"/>
      <c r="L7200" s="29"/>
    </row>
    <row r="7201" spans="1:12" ht="21">
      <c r="A7201" s="26"/>
      <c r="B7201" s="27"/>
      <c r="C7201" s="27"/>
      <c r="D7201" s="27"/>
      <c r="E7201" s="27"/>
      <c r="F7201" s="27"/>
      <c r="G7201" s="29"/>
      <c r="H7201" s="29"/>
      <c r="I7201" s="29"/>
      <c r="J7201" s="29"/>
      <c r="K7201" s="29"/>
      <c r="L7201" s="29"/>
    </row>
    <row r="7202" spans="1:12" ht="21">
      <c r="A7202" s="26"/>
      <c r="B7202" s="27"/>
      <c r="C7202" s="27"/>
      <c r="D7202" s="27"/>
      <c r="E7202" s="27"/>
      <c r="F7202" s="27"/>
      <c r="G7202" s="29"/>
      <c r="H7202" s="29"/>
      <c r="I7202" s="29"/>
      <c r="J7202" s="29"/>
      <c r="K7202" s="29"/>
      <c r="L7202" s="29"/>
    </row>
    <row r="7203" spans="1:12" ht="21">
      <c r="A7203" s="26"/>
      <c r="B7203" s="27"/>
      <c r="C7203" s="27"/>
      <c r="D7203" s="27"/>
      <c r="E7203" s="27"/>
      <c r="F7203" s="27"/>
      <c r="G7203" s="29"/>
      <c r="H7203" s="29"/>
      <c r="I7203" s="29"/>
      <c r="J7203" s="29"/>
      <c r="K7203" s="29"/>
      <c r="L7203" s="29"/>
    </row>
    <row r="7204" spans="1:12" ht="21">
      <c r="A7204" s="26"/>
      <c r="B7204" s="27"/>
      <c r="C7204" s="27"/>
      <c r="D7204" s="27"/>
      <c r="E7204" s="27"/>
      <c r="F7204" s="27"/>
      <c r="G7204" s="29"/>
      <c r="H7204" s="29"/>
      <c r="I7204" s="29"/>
      <c r="J7204" s="29"/>
      <c r="K7204" s="29"/>
      <c r="L7204" s="29"/>
    </row>
    <row r="7205" spans="1:12" ht="21">
      <c r="A7205" s="26"/>
      <c r="B7205" s="27"/>
      <c r="C7205" s="27"/>
      <c r="D7205" s="27"/>
      <c r="E7205" s="27"/>
      <c r="F7205" s="27"/>
      <c r="G7205" s="29"/>
      <c r="H7205" s="29"/>
      <c r="I7205" s="29"/>
      <c r="J7205" s="29"/>
      <c r="K7205" s="29"/>
      <c r="L7205" s="29"/>
    </row>
    <row r="7206" spans="1:12" ht="21">
      <c r="A7206" s="26"/>
      <c r="B7206" s="27"/>
      <c r="C7206" s="27"/>
      <c r="D7206" s="27"/>
      <c r="E7206" s="27"/>
      <c r="F7206" s="27"/>
      <c r="G7206" s="29"/>
      <c r="H7206" s="29"/>
      <c r="I7206" s="29"/>
      <c r="J7206" s="29"/>
      <c r="K7206" s="29"/>
      <c r="L7206" s="29"/>
    </row>
    <row r="7207" spans="1:12" ht="21">
      <c r="A7207" s="26"/>
      <c r="B7207" s="27"/>
      <c r="C7207" s="27"/>
      <c r="D7207" s="27"/>
      <c r="E7207" s="27"/>
      <c r="F7207" s="27"/>
      <c r="G7207" s="29"/>
      <c r="H7207" s="29"/>
      <c r="I7207" s="29"/>
      <c r="J7207" s="29"/>
      <c r="K7207" s="29"/>
      <c r="L7207" s="29"/>
    </row>
    <row r="7208" spans="1:12" ht="21">
      <c r="A7208" s="26"/>
      <c r="B7208" s="27"/>
      <c r="C7208" s="27"/>
      <c r="D7208" s="27"/>
      <c r="E7208" s="27"/>
      <c r="F7208" s="27"/>
      <c r="G7208" s="29"/>
      <c r="H7208" s="29"/>
      <c r="I7208" s="29"/>
      <c r="J7208" s="29"/>
      <c r="K7208" s="29"/>
      <c r="L7208" s="29"/>
    </row>
    <row r="7209" spans="1:12" ht="21">
      <c r="A7209" s="26"/>
      <c r="B7209" s="27"/>
      <c r="C7209" s="27"/>
      <c r="D7209" s="27"/>
      <c r="E7209" s="27"/>
      <c r="F7209" s="27"/>
      <c r="G7209" s="29"/>
      <c r="H7209" s="29"/>
      <c r="I7209" s="29"/>
      <c r="J7209" s="29"/>
      <c r="K7209" s="29"/>
      <c r="L7209" s="29"/>
    </row>
    <row r="7210" spans="1:12" ht="21">
      <c r="A7210" s="26"/>
      <c r="B7210" s="27"/>
      <c r="C7210" s="27"/>
      <c r="D7210" s="27"/>
      <c r="E7210" s="27"/>
      <c r="F7210" s="27"/>
      <c r="G7210" s="29"/>
      <c r="H7210" s="29"/>
      <c r="I7210" s="29"/>
      <c r="J7210" s="29"/>
      <c r="K7210" s="29"/>
      <c r="L7210" s="29"/>
    </row>
    <row r="7211" spans="1:12" ht="21">
      <c r="A7211" s="26"/>
      <c r="B7211" s="27"/>
      <c r="C7211" s="27"/>
      <c r="D7211" s="27"/>
      <c r="E7211" s="27"/>
      <c r="F7211" s="27"/>
      <c r="G7211" s="29"/>
      <c r="H7211" s="29"/>
      <c r="I7211" s="29"/>
      <c r="J7211" s="29"/>
      <c r="K7211" s="29"/>
      <c r="L7211" s="29"/>
    </row>
    <row r="7212" spans="1:12" ht="21">
      <c r="A7212" s="26"/>
      <c r="B7212" s="27"/>
      <c r="C7212" s="27"/>
      <c r="D7212" s="27"/>
      <c r="E7212" s="27"/>
      <c r="F7212" s="27"/>
      <c r="G7212" s="29"/>
      <c r="H7212" s="29"/>
      <c r="I7212" s="29"/>
      <c r="J7212" s="29"/>
      <c r="K7212" s="29"/>
      <c r="L7212" s="29"/>
    </row>
    <row r="7213" spans="1:12" ht="21">
      <c r="A7213" s="26"/>
      <c r="B7213" s="27"/>
      <c r="C7213" s="27"/>
      <c r="D7213" s="27"/>
      <c r="E7213" s="27"/>
      <c r="F7213" s="27"/>
      <c r="G7213" s="29"/>
      <c r="H7213" s="29"/>
      <c r="I7213" s="29"/>
      <c r="J7213" s="29"/>
      <c r="K7213" s="29"/>
      <c r="L7213" s="29"/>
    </row>
    <row r="7214" spans="1:12" ht="21">
      <c r="A7214" s="26"/>
      <c r="B7214" s="27"/>
      <c r="C7214" s="27"/>
      <c r="D7214" s="27"/>
      <c r="E7214" s="27"/>
      <c r="F7214" s="27"/>
      <c r="G7214" s="29"/>
      <c r="H7214" s="29"/>
      <c r="I7214" s="29"/>
      <c r="J7214" s="29"/>
      <c r="K7214" s="29"/>
      <c r="L7214" s="29"/>
    </row>
    <row r="7215" spans="1:12" ht="21">
      <c r="A7215" s="26"/>
      <c r="B7215" s="27"/>
      <c r="C7215" s="27"/>
      <c r="D7215" s="27"/>
      <c r="E7215" s="27"/>
      <c r="F7215" s="27"/>
      <c r="G7215" s="29"/>
      <c r="H7215" s="29"/>
      <c r="I7215" s="29"/>
      <c r="J7215" s="29"/>
      <c r="K7215" s="29"/>
      <c r="L7215" s="29"/>
    </row>
    <row r="7216" spans="1:12" ht="21">
      <c r="A7216" s="26"/>
      <c r="B7216" s="27"/>
      <c r="C7216" s="27"/>
      <c r="D7216" s="27"/>
      <c r="E7216" s="27"/>
      <c r="F7216" s="27"/>
      <c r="G7216" s="29"/>
      <c r="H7216" s="29"/>
      <c r="I7216" s="29"/>
      <c r="J7216" s="29"/>
      <c r="K7216" s="29"/>
      <c r="L7216" s="29"/>
    </row>
    <row r="7217" spans="1:12" ht="21">
      <c r="A7217" s="26"/>
      <c r="B7217" s="27"/>
      <c r="C7217" s="27"/>
      <c r="D7217" s="27"/>
      <c r="E7217" s="27"/>
      <c r="F7217" s="27"/>
      <c r="G7217" s="29"/>
      <c r="H7217" s="29"/>
      <c r="I7217" s="29"/>
      <c r="J7217" s="29"/>
      <c r="K7217" s="29"/>
      <c r="L7217" s="29"/>
    </row>
    <row r="7218" spans="1:12" ht="21">
      <c r="A7218" s="26"/>
      <c r="B7218" s="27"/>
      <c r="C7218" s="27"/>
      <c r="D7218" s="27"/>
      <c r="E7218" s="27"/>
      <c r="F7218" s="27"/>
      <c r="G7218" s="29"/>
      <c r="H7218" s="29"/>
      <c r="I7218" s="29"/>
      <c r="J7218" s="29"/>
      <c r="K7218" s="29"/>
      <c r="L7218" s="29"/>
    </row>
    <row r="7219" spans="1:12" ht="21">
      <c r="A7219" s="26"/>
      <c r="B7219" s="27"/>
      <c r="C7219" s="27"/>
      <c r="D7219" s="27"/>
      <c r="E7219" s="27"/>
      <c r="F7219" s="27"/>
      <c r="G7219" s="29"/>
      <c r="H7219" s="29"/>
      <c r="I7219" s="29"/>
      <c r="J7219" s="29"/>
      <c r="K7219" s="29"/>
      <c r="L7219" s="29"/>
    </row>
    <row r="7220" spans="1:12" ht="21">
      <c r="A7220" s="26"/>
      <c r="B7220" s="27"/>
      <c r="C7220" s="27"/>
      <c r="D7220" s="27"/>
      <c r="E7220" s="27"/>
      <c r="F7220" s="27"/>
      <c r="G7220" s="29"/>
      <c r="H7220" s="29"/>
      <c r="I7220" s="29"/>
      <c r="J7220" s="29"/>
      <c r="K7220" s="29"/>
      <c r="L7220" s="29"/>
    </row>
    <row r="7221" spans="1:12" ht="21">
      <c r="A7221" s="26"/>
      <c r="B7221" s="27"/>
      <c r="C7221" s="27"/>
      <c r="D7221" s="27"/>
      <c r="E7221" s="27"/>
      <c r="F7221" s="27"/>
      <c r="G7221" s="29"/>
      <c r="H7221" s="29"/>
      <c r="I7221" s="29"/>
      <c r="J7221" s="29"/>
      <c r="K7221" s="29"/>
      <c r="L7221" s="29"/>
    </row>
    <row r="7222" spans="1:12" ht="21">
      <c r="A7222" s="26"/>
      <c r="B7222" s="27"/>
      <c r="C7222" s="27"/>
      <c r="D7222" s="27"/>
      <c r="E7222" s="27"/>
      <c r="F7222" s="27"/>
      <c r="G7222" s="29"/>
      <c r="H7222" s="29"/>
      <c r="I7222" s="29"/>
      <c r="J7222" s="29"/>
      <c r="K7222" s="29"/>
      <c r="L7222" s="29"/>
    </row>
    <row r="7223" spans="1:12" ht="21">
      <c r="A7223" s="26"/>
      <c r="B7223" s="27"/>
      <c r="C7223" s="27"/>
      <c r="D7223" s="27"/>
      <c r="E7223" s="27"/>
      <c r="F7223" s="27"/>
      <c r="G7223" s="29"/>
      <c r="H7223" s="29"/>
      <c r="I7223" s="29"/>
      <c r="J7223" s="29"/>
      <c r="K7223" s="29"/>
      <c r="L7223" s="29"/>
    </row>
    <row r="7224" spans="1:12" ht="21">
      <c r="A7224" s="26"/>
      <c r="B7224" s="27"/>
      <c r="C7224" s="27"/>
      <c r="D7224" s="27"/>
      <c r="E7224" s="27"/>
      <c r="F7224" s="27"/>
      <c r="G7224" s="29"/>
      <c r="H7224" s="29"/>
      <c r="I7224" s="29"/>
      <c r="J7224" s="29"/>
      <c r="K7224" s="29"/>
      <c r="L7224" s="29"/>
    </row>
    <row r="7225" spans="1:12" ht="21">
      <c r="A7225" s="26"/>
      <c r="B7225" s="27"/>
      <c r="C7225" s="27"/>
      <c r="D7225" s="27"/>
      <c r="E7225" s="27"/>
      <c r="F7225" s="27"/>
      <c r="G7225" s="29"/>
      <c r="H7225" s="29"/>
      <c r="I7225" s="29"/>
      <c r="J7225" s="29"/>
      <c r="K7225" s="29"/>
      <c r="L7225" s="29"/>
    </row>
    <row r="7226" spans="1:12" ht="21">
      <c r="A7226" s="26"/>
      <c r="B7226" s="27"/>
      <c r="C7226" s="27"/>
      <c r="D7226" s="27"/>
      <c r="E7226" s="27"/>
      <c r="F7226" s="27"/>
      <c r="G7226" s="29"/>
      <c r="H7226" s="29"/>
      <c r="I7226" s="29"/>
      <c r="J7226" s="29"/>
      <c r="K7226" s="29"/>
      <c r="L7226" s="29"/>
    </row>
    <row r="7227" spans="1:12" ht="21">
      <c r="A7227" s="26"/>
      <c r="B7227" s="27"/>
      <c r="C7227" s="27"/>
      <c r="D7227" s="27"/>
      <c r="E7227" s="27"/>
      <c r="F7227" s="27"/>
      <c r="G7227" s="28"/>
      <c r="H7227" s="28"/>
      <c r="I7227" s="28"/>
      <c r="J7227" s="28"/>
      <c r="K7227" s="28"/>
      <c r="L7227" s="28"/>
    </row>
    <row r="7228" spans="1:12" ht="21">
      <c r="A7228" s="26"/>
      <c r="B7228" s="27"/>
      <c r="C7228" s="27"/>
      <c r="D7228" s="27"/>
      <c r="E7228" s="27"/>
      <c r="F7228" s="27"/>
      <c r="G7228" s="29"/>
      <c r="H7228" s="29"/>
      <c r="I7228" s="29"/>
      <c r="J7228" s="29"/>
      <c r="K7228" s="29"/>
      <c r="L7228" s="29"/>
    </row>
    <row r="7229" spans="1:12" ht="21">
      <c r="A7229" s="26"/>
      <c r="B7229" s="27"/>
      <c r="C7229" s="27"/>
      <c r="D7229" s="27"/>
      <c r="E7229" s="27"/>
      <c r="F7229" s="27"/>
      <c r="G7229" s="29"/>
      <c r="H7229" s="29"/>
      <c r="I7229" s="29"/>
      <c r="J7229" s="29"/>
      <c r="K7229" s="29"/>
      <c r="L7229" s="29"/>
    </row>
    <row r="7230" spans="1:12" ht="21">
      <c r="A7230" s="26"/>
      <c r="B7230" s="27"/>
      <c r="C7230" s="27"/>
      <c r="D7230" s="27"/>
      <c r="E7230" s="27"/>
      <c r="F7230" s="27"/>
      <c r="G7230" s="29"/>
      <c r="H7230" s="29"/>
      <c r="I7230" s="29"/>
      <c r="J7230" s="29"/>
      <c r="K7230" s="29"/>
      <c r="L7230" s="29"/>
    </row>
    <row r="7231" spans="1:12" ht="21">
      <c r="A7231" s="26"/>
      <c r="B7231" s="27"/>
      <c r="C7231" s="27"/>
      <c r="D7231" s="27"/>
      <c r="E7231" s="27"/>
      <c r="F7231" s="27"/>
      <c r="G7231" s="29"/>
      <c r="H7231" s="29"/>
      <c r="I7231" s="29"/>
      <c r="J7231" s="29"/>
      <c r="K7231" s="29"/>
      <c r="L7231" s="29"/>
    </row>
    <row r="7232" spans="1:12" ht="21">
      <c r="A7232" s="26"/>
      <c r="B7232" s="27"/>
      <c r="C7232" s="27"/>
      <c r="D7232" s="27"/>
      <c r="E7232" s="27"/>
      <c r="F7232" s="27"/>
      <c r="G7232" s="29"/>
      <c r="H7232" s="29"/>
      <c r="I7232" s="29"/>
      <c r="J7232" s="29"/>
      <c r="K7232" s="29"/>
      <c r="L7232" s="29"/>
    </row>
    <row r="7233" spans="1:12" ht="21">
      <c r="A7233" s="26"/>
      <c r="B7233" s="27"/>
      <c r="C7233" s="27"/>
      <c r="D7233" s="27"/>
      <c r="E7233" s="27"/>
      <c r="F7233" s="27"/>
      <c r="G7233" s="29"/>
      <c r="H7233" s="29"/>
      <c r="I7233" s="29"/>
      <c r="J7233" s="29"/>
      <c r="K7233" s="29"/>
      <c r="L7233" s="29"/>
    </row>
    <row r="7234" spans="1:12" ht="21">
      <c r="A7234" s="26"/>
      <c r="B7234" s="27"/>
      <c r="C7234" s="27"/>
      <c r="D7234" s="27"/>
      <c r="E7234" s="27"/>
      <c r="F7234" s="27"/>
      <c r="G7234" s="28"/>
      <c r="H7234" s="28"/>
      <c r="I7234" s="28"/>
      <c r="J7234" s="28"/>
      <c r="K7234" s="28"/>
      <c r="L7234" s="28"/>
    </row>
    <row r="7235" spans="1:12" ht="21">
      <c r="A7235" s="26"/>
      <c r="B7235" s="27"/>
      <c r="C7235" s="27"/>
      <c r="D7235" s="27"/>
      <c r="E7235" s="27"/>
      <c r="F7235" s="27"/>
      <c r="G7235" s="29"/>
      <c r="H7235" s="29"/>
      <c r="I7235" s="29"/>
      <c r="J7235" s="29"/>
      <c r="K7235" s="29"/>
      <c r="L7235" s="29"/>
    </row>
    <row r="7236" spans="1:12" ht="21">
      <c r="A7236" s="26"/>
      <c r="B7236" s="27"/>
      <c r="C7236" s="27"/>
      <c r="D7236" s="27"/>
      <c r="E7236" s="27"/>
      <c r="F7236" s="27"/>
      <c r="G7236" s="28"/>
      <c r="H7236" s="28"/>
      <c r="I7236" s="28"/>
      <c r="J7236" s="28"/>
      <c r="K7236" s="28"/>
      <c r="L7236" s="28"/>
    </row>
    <row r="7237" spans="1:12" ht="21">
      <c r="A7237" s="26"/>
      <c r="B7237" s="27"/>
      <c r="C7237" s="27"/>
      <c r="D7237" s="27"/>
      <c r="E7237" s="27"/>
      <c r="F7237" s="27"/>
      <c r="G7237" s="29"/>
      <c r="H7237" s="29"/>
      <c r="I7237" s="29"/>
      <c r="J7237" s="29"/>
      <c r="K7237" s="29"/>
      <c r="L7237" s="29"/>
    </row>
    <row r="7238" spans="1:12" ht="21">
      <c r="A7238" s="26"/>
      <c r="B7238" s="27"/>
      <c r="C7238" s="27"/>
      <c r="D7238" s="27"/>
      <c r="E7238" s="27"/>
      <c r="F7238" s="27"/>
      <c r="G7238" s="29"/>
      <c r="H7238" s="29"/>
      <c r="I7238" s="29"/>
      <c r="J7238" s="29"/>
      <c r="K7238" s="29"/>
      <c r="L7238" s="29"/>
    </row>
    <row r="7239" spans="1:12" ht="21">
      <c r="A7239" s="26"/>
      <c r="B7239" s="27"/>
      <c r="C7239" s="27"/>
      <c r="D7239" s="27"/>
      <c r="E7239" s="27"/>
      <c r="F7239" s="27"/>
      <c r="G7239" s="28"/>
      <c r="H7239" s="28"/>
      <c r="I7239" s="28"/>
      <c r="J7239" s="28"/>
      <c r="K7239" s="28"/>
      <c r="L7239" s="28"/>
    </row>
    <row r="7240" spans="1:12" ht="21">
      <c r="A7240" s="26"/>
      <c r="B7240" s="27"/>
      <c r="C7240" s="27"/>
      <c r="D7240" s="27"/>
      <c r="E7240" s="27"/>
      <c r="F7240" s="27"/>
      <c r="G7240" s="29"/>
      <c r="H7240" s="29"/>
      <c r="I7240" s="29"/>
      <c r="J7240" s="29"/>
      <c r="K7240" s="29"/>
      <c r="L7240" s="29"/>
    </row>
    <row r="7241" spans="1:12" ht="21">
      <c r="A7241" s="26"/>
      <c r="B7241" s="27"/>
      <c r="C7241" s="27"/>
      <c r="D7241" s="27"/>
      <c r="E7241" s="27"/>
      <c r="F7241" s="27"/>
      <c r="G7241" s="29"/>
      <c r="H7241" s="29"/>
      <c r="I7241" s="29"/>
      <c r="J7241" s="29"/>
      <c r="K7241" s="29"/>
      <c r="L7241" s="29"/>
    </row>
    <row r="7242" spans="1:12" ht="21">
      <c r="A7242" s="26"/>
      <c r="B7242" s="27"/>
      <c r="C7242" s="27"/>
      <c r="D7242" s="27"/>
      <c r="E7242" s="27"/>
      <c r="F7242" s="27"/>
      <c r="G7242" s="29"/>
      <c r="H7242" s="29"/>
      <c r="I7242" s="29"/>
      <c r="J7242" s="29"/>
      <c r="K7242" s="29"/>
      <c r="L7242" s="29"/>
    </row>
    <row r="7243" spans="1:12" ht="21">
      <c r="A7243" s="26"/>
      <c r="B7243" s="27"/>
      <c r="C7243" s="27"/>
      <c r="D7243" s="27"/>
      <c r="E7243" s="27"/>
      <c r="F7243" s="27"/>
      <c r="G7243" s="29"/>
      <c r="H7243" s="29"/>
      <c r="I7243" s="29"/>
      <c r="J7243" s="29"/>
      <c r="K7243" s="29"/>
      <c r="L7243" s="29"/>
    </row>
    <row r="7244" spans="1:12" ht="21">
      <c r="A7244" s="26"/>
      <c r="B7244" s="27"/>
      <c r="C7244" s="27"/>
      <c r="D7244" s="27"/>
      <c r="E7244" s="27"/>
      <c r="F7244" s="27"/>
      <c r="G7244" s="29"/>
      <c r="H7244" s="29"/>
      <c r="I7244" s="29"/>
      <c r="J7244" s="29"/>
      <c r="K7244" s="29"/>
      <c r="L7244" s="29"/>
    </row>
    <row r="7245" spans="1:12" ht="21">
      <c r="A7245" s="26"/>
      <c r="B7245" s="27"/>
      <c r="C7245" s="27"/>
      <c r="D7245" s="27"/>
      <c r="E7245" s="27"/>
      <c r="F7245" s="27"/>
      <c r="G7245" s="29"/>
      <c r="H7245" s="29"/>
      <c r="I7245" s="29"/>
      <c r="J7245" s="29"/>
      <c r="K7245" s="29"/>
      <c r="L7245" s="29"/>
    </row>
    <row r="7246" spans="1:12" ht="21">
      <c r="A7246" s="26"/>
      <c r="B7246" s="27"/>
      <c r="C7246" s="27"/>
      <c r="D7246" s="27"/>
      <c r="E7246" s="27"/>
      <c r="F7246" s="27"/>
      <c r="G7246" s="29"/>
      <c r="H7246" s="29"/>
      <c r="I7246" s="29"/>
      <c r="J7246" s="29"/>
      <c r="K7246" s="29"/>
      <c r="L7246" s="29"/>
    </row>
    <row r="7247" spans="1:12" ht="21">
      <c r="A7247" s="26"/>
      <c r="B7247" s="27"/>
      <c r="C7247" s="27"/>
      <c r="D7247" s="27"/>
      <c r="E7247" s="27"/>
      <c r="F7247" s="27"/>
      <c r="G7247" s="29"/>
      <c r="H7247" s="29"/>
      <c r="I7247" s="29"/>
      <c r="J7247" s="29"/>
      <c r="K7247" s="29"/>
      <c r="L7247" s="29"/>
    </row>
    <row r="7248" spans="1:12" ht="21">
      <c r="A7248" s="26"/>
      <c r="B7248" s="27"/>
      <c r="C7248" s="27"/>
      <c r="D7248" s="27"/>
      <c r="E7248" s="27"/>
      <c r="F7248" s="27"/>
      <c r="G7248" s="29"/>
      <c r="H7248" s="29"/>
      <c r="I7248" s="29"/>
      <c r="J7248" s="29"/>
      <c r="K7248" s="29"/>
      <c r="L7248" s="29"/>
    </row>
    <row r="7249" spans="1:12" ht="21">
      <c r="A7249" s="26"/>
      <c r="B7249" s="27"/>
      <c r="C7249" s="27"/>
      <c r="D7249" s="27"/>
      <c r="E7249" s="27"/>
      <c r="F7249" s="27"/>
      <c r="G7249" s="29"/>
      <c r="H7249" s="29"/>
      <c r="I7249" s="29"/>
      <c r="J7249" s="29"/>
      <c r="K7249" s="29"/>
      <c r="L7249" s="29"/>
    </row>
    <row r="7250" spans="1:12" ht="21">
      <c r="A7250" s="26"/>
      <c r="B7250" s="27"/>
      <c r="C7250" s="27"/>
      <c r="D7250" s="27"/>
      <c r="E7250" s="27"/>
      <c r="F7250" s="27"/>
      <c r="G7250" s="29"/>
      <c r="H7250" s="29"/>
      <c r="I7250" s="29"/>
      <c r="J7250" s="29"/>
      <c r="K7250" s="29"/>
      <c r="L7250" s="29"/>
    </row>
    <row r="7251" spans="1:12" ht="21">
      <c r="A7251" s="26"/>
      <c r="B7251" s="27"/>
      <c r="C7251" s="27"/>
      <c r="D7251" s="27"/>
      <c r="E7251" s="27"/>
      <c r="F7251" s="27"/>
      <c r="G7251" s="29"/>
      <c r="H7251" s="29"/>
      <c r="I7251" s="29"/>
      <c r="J7251" s="29"/>
      <c r="K7251" s="29"/>
      <c r="L7251" s="29"/>
    </row>
    <row r="7252" spans="1:12" ht="21">
      <c r="A7252" s="26"/>
      <c r="B7252" s="27"/>
      <c r="C7252" s="27"/>
      <c r="D7252" s="27"/>
      <c r="E7252" s="27"/>
      <c r="F7252" s="27"/>
      <c r="G7252" s="29"/>
      <c r="H7252" s="29"/>
      <c r="I7252" s="29"/>
      <c r="J7252" s="29"/>
      <c r="K7252" s="29"/>
      <c r="L7252" s="29"/>
    </row>
    <row r="7253" spans="1:12" ht="21">
      <c r="A7253" s="26"/>
      <c r="B7253" s="27"/>
      <c r="C7253" s="27"/>
      <c r="D7253" s="27"/>
      <c r="E7253" s="27"/>
      <c r="F7253" s="27"/>
      <c r="G7253" s="29"/>
      <c r="H7253" s="29"/>
      <c r="I7253" s="29"/>
      <c r="J7253" s="29"/>
      <c r="K7253" s="29"/>
      <c r="L7253" s="29"/>
    </row>
    <row r="7254" spans="1:12" ht="21">
      <c r="A7254" s="26"/>
      <c r="B7254" s="27"/>
      <c r="C7254" s="27"/>
      <c r="D7254" s="27"/>
      <c r="E7254" s="27"/>
      <c r="F7254" s="27"/>
      <c r="G7254" s="29"/>
      <c r="H7254" s="29"/>
      <c r="I7254" s="29"/>
      <c r="J7254" s="29"/>
      <c r="K7254" s="29"/>
      <c r="L7254" s="29"/>
    </row>
    <row r="7255" spans="1:12" ht="21">
      <c r="A7255" s="26"/>
      <c r="B7255" s="27"/>
      <c r="C7255" s="27"/>
      <c r="D7255" s="27"/>
      <c r="E7255" s="27"/>
      <c r="F7255" s="27"/>
      <c r="G7255" s="29"/>
      <c r="H7255" s="29"/>
      <c r="I7255" s="29"/>
      <c r="J7255" s="29"/>
      <c r="K7255" s="29"/>
      <c r="L7255" s="29"/>
    </row>
    <row r="7256" spans="1:12" ht="21">
      <c r="A7256" s="26"/>
      <c r="B7256" s="27"/>
      <c r="C7256" s="27"/>
      <c r="D7256" s="27"/>
      <c r="E7256" s="27"/>
      <c r="F7256" s="27"/>
      <c r="G7256" s="28"/>
      <c r="H7256" s="28"/>
      <c r="I7256" s="28"/>
      <c r="J7256" s="28"/>
      <c r="K7256" s="28"/>
      <c r="L7256" s="28"/>
    </row>
    <row r="7257" spans="1:12" ht="21">
      <c r="A7257" s="26"/>
      <c r="B7257" s="27"/>
      <c r="C7257" s="27"/>
      <c r="D7257" s="27"/>
      <c r="E7257" s="27"/>
      <c r="F7257" s="27"/>
      <c r="G7257" s="29"/>
      <c r="H7257" s="29"/>
      <c r="I7257" s="29"/>
      <c r="J7257" s="29"/>
      <c r="K7257" s="29"/>
      <c r="L7257" s="29"/>
    </row>
    <row r="7258" spans="1:12" ht="21">
      <c r="A7258" s="26"/>
      <c r="B7258" s="27"/>
      <c r="C7258" s="27"/>
      <c r="D7258" s="27"/>
      <c r="E7258" s="27"/>
      <c r="F7258" s="27"/>
      <c r="G7258" s="29"/>
      <c r="H7258" s="29"/>
      <c r="I7258" s="29"/>
      <c r="J7258" s="29"/>
      <c r="K7258" s="29"/>
      <c r="L7258" s="29"/>
    </row>
    <row r="7259" spans="1:12" ht="21">
      <c r="A7259" s="26"/>
      <c r="B7259" s="27"/>
      <c r="C7259" s="27"/>
      <c r="D7259" s="27"/>
      <c r="E7259" s="27"/>
      <c r="F7259" s="27"/>
      <c r="G7259" s="29"/>
      <c r="H7259" s="29"/>
      <c r="I7259" s="29"/>
      <c r="J7259" s="29"/>
      <c r="K7259" s="29"/>
      <c r="L7259" s="29"/>
    </row>
    <row r="7260" spans="1:12" ht="21">
      <c r="A7260" s="26"/>
      <c r="B7260" s="27"/>
      <c r="C7260" s="27"/>
      <c r="D7260" s="27"/>
      <c r="E7260" s="27"/>
      <c r="F7260" s="27"/>
      <c r="G7260" s="29"/>
      <c r="H7260" s="29"/>
      <c r="I7260" s="29"/>
      <c r="J7260" s="29"/>
      <c r="K7260" s="29"/>
      <c r="L7260" s="29"/>
    </row>
    <row r="7261" spans="1:12" ht="21">
      <c r="A7261" s="26"/>
      <c r="B7261" s="27"/>
      <c r="C7261" s="27"/>
      <c r="D7261" s="27"/>
      <c r="E7261" s="27"/>
      <c r="F7261" s="27"/>
      <c r="G7261" s="28"/>
      <c r="H7261" s="28"/>
      <c r="I7261" s="28"/>
      <c r="J7261" s="28"/>
      <c r="K7261" s="28"/>
      <c r="L7261" s="28"/>
    </row>
    <row r="7262" spans="1:12" ht="21">
      <c r="A7262" s="26"/>
      <c r="B7262" s="27"/>
      <c r="C7262" s="27"/>
      <c r="D7262" s="27"/>
      <c r="E7262" s="27"/>
      <c r="F7262" s="27"/>
      <c r="G7262" s="29"/>
      <c r="H7262" s="29"/>
      <c r="I7262" s="29"/>
      <c r="J7262" s="29"/>
      <c r="K7262" s="29"/>
      <c r="L7262" s="29"/>
    </row>
    <row r="7263" spans="1:12" ht="21">
      <c r="A7263" s="26"/>
      <c r="B7263" s="27"/>
      <c r="C7263" s="27"/>
      <c r="D7263" s="27"/>
      <c r="E7263" s="27"/>
      <c r="F7263" s="27"/>
      <c r="G7263" s="28"/>
      <c r="H7263" s="28"/>
      <c r="I7263" s="28"/>
      <c r="J7263" s="28"/>
      <c r="K7263" s="28"/>
      <c r="L7263" s="28"/>
    </row>
    <row r="7264" spans="1:12" ht="21">
      <c r="A7264" s="26"/>
      <c r="B7264" s="27"/>
      <c r="C7264" s="27"/>
      <c r="D7264" s="27"/>
      <c r="E7264" s="27"/>
      <c r="F7264" s="27"/>
      <c r="G7264" s="29"/>
      <c r="H7264" s="29"/>
      <c r="I7264" s="29"/>
      <c r="J7264" s="29"/>
      <c r="K7264" s="29"/>
      <c r="L7264" s="29"/>
    </row>
    <row r="7265" spans="1:12" ht="21">
      <c r="A7265" s="26"/>
      <c r="B7265" s="27"/>
      <c r="C7265" s="27"/>
      <c r="D7265" s="27"/>
      <c r="E7265" s="27"/>
      <c r="F7265" s="27"/>
      <c r="G7265" s="29"/>
      <c r="H7265" s="29"/>
      <c r="I7265" s="29"/>
      <c r="J7265" s="29"/>
      <c r="K7265" s="29"/>
      <c r="L7265" s="29"/>
    </row>
    <row r="7266" spans="1:12" ht="21">
      <c r="A7266" s="26"/>
      <c r="B7266" s="27"/>
      <c r="C7266" s="27"/>
      <c r="D7266" s="27"/>
      <c r="E7266" s="27"/>
      <c r="F7266" s="27"/>
      <c r="G7266" s="29"/>
      <c r="H7266" s="29"/>
      <c r="I7266" s="29"/>
      <c r="J7266" s="29"/>
      <c r="K7266" s="29"/>
      <c r="L7266" s="29"/>
    </row>
    <row r="7267" spans="1:12" ht="21">
      <c r="A7267" s="26"/>
      <c r="B7267" s="27"/>
      <c r="C7267" s="27"/>
      <c r="D7267" s="27"/>
      <c r="E7267" s="27"/>
      <c r="F7267" s="27"/>
      <c r="G7267" s="29"/>
      <c r="H7267" s="29"/>
      <c r="I7267" s="29"/>
      <c r="J7267" s="29"/>
      <c r="K7267" s="29"/>
      <c r="L7267" s="29"/>
    </row>
    <row r="7268" spans="1:12" ht="21">
      <c r="A7268" s="26"/>
      <c r="B7268" s="27"/>
      <c r="C7268" s="27"/>
      <c r="D7268" s="27"/>
      <c r="E7268" s="27"/>
      <c r="F7268" s="27"/>
      <c r="G7268" s="28"/>
      <c r="H7268" s="28"/>
      <c r="I7268" s="28"/>
      <c r="J7268" s="28"/>
      <c r="K7268" s="28"/>
      <c r="L7268" s="28"/>
    </row>
    <row r="7269" spans="1:12" ht="21">
      <c r="A7269" s="26"/>
      <c r="B7269" s="27"/>
      <c r="C7269" s="27"/>
      <c r="D7269" s="27"/>
      <c r="E7269" s="27"/>
      <c r="F7269" s="27"/>
      <c r="G7269" s="28"/>
      <c r="H7269" s="28"/>
      <c r="I7269" s="28"/>
      <c r="J7269" s="28"/>
      <c r="K7269" s="28"/>
      <c r="L7269" s="28"/>
    </row>
    <row r="7270" spans="1:12" ht="21">
      <c r="A7270" s="26"/>
      <c r="B7270" s="27"/>
      <c r="C7270" s="27"/>
      <c r="D7270" s="27"/>
      <c r="E7270" s="27"/>
      <c r="F7270" s="27"/>
      <c r="G7270" s="28"/>
      <c r="H7270" s="28"/>
      <c r="I7270" s="28"/>
      <c r="J7270" s="28"/>
      <c r="K7270" s="28"/>
      <c r="L7270" s="28"/>
    </row>
    <row r="7271" spans="1:12" ht="21">
      <c r="A7271" s="26"/>
      <c r="B7271" s="27"/>
      <c r="C7271" s="27"/>
      <c r="D7271" s="27"/>
      <c r="E7271" s="27"/>
      <c r="F7271" s="27"/>
      <c r="G7271" s="29"/>
      <c r="H7271" s="29"/>
      <c r="I7271" s="29"/>
      <c r="J7271" s="29"/>
      <c r="K7271" s="29"/>
      <c r="L7271" s="29"/>
    </row>
    <row r="7272" spans="1:12" ht="21">
      <c r="A7272" s="26"/>
      <c r="B7272" s="27"/>
      <c r="C7272" s="27"/>
      <c r="D7272" s="27"/>
      <c r="E7272" s="27"/>
      <c r="F7272" s="27"/>
      <c r="G7272" s="28"/>
      <c r="H7272" s="28"/>
      <c r="I7272" s="28"/>
      <c r="J7272" s="28"/>
      <c r="K7272" s="28"/>
      <c r="L7272" s="28"/>
    </row>
    <row r="7273" spans="1:12" ht="21">
      <c r="A7273" s="26"/>
      <c r="B7273" s="27"/>
      <c r="C7273" s="27"/>
      <c r="D7273" s="27"/>
      <c r="E7273" s="27"/>
      <c r="F7273" s="27"/>
      <c r="G7273" s="28"/>
      <c r="H7273" s="28"/>
      <c r="I7273" s="28"/>
      <c r="J7273" s="28"/>
      <c r="K7273" s="28"/>
      <c r="L7273" s="28"/>
    </row>
    <row r="7274" spans="1:12" ht="21">
      <c r="A7274" s="26"/>
      <c r="B7274" s="27"/>
      <c r="C7274" s="27"/>
      <c r="D7274" s="27"/>
      <c r="E7274" s="27"/>
      <c r="F7274" s="27"/>
      <c r="G7274" s="29"/>
      <c r="H7274" s="29"/>
      <c r="I7274" s="29"/>
      <c r="J7274" s="29"/>
      <c r="K7274" s="29"/>
      <c r="L7274" s="29"/>
    </row>
    <row r="7275" spans="1:12" ht="21">
      <c r="A7275" s="26"/>
      <c r="B7275" s="27"/>
      <c r="C7275" s="27"/>
      <c r="D7275" s="27"/>
      <c r="E7275" s="27"/>
      <c r="F7275" s="27"/>
      <c r="G7275" s="28"/>
      <c r="H7275" s="28"/>
      <c r="I7275" s="28"/>
      <c r="J7275" s="28"/>
      <c r="K7275" s="28"/>
      <c r="L7275" s="28"/>
    </row>
    <row r="7276" spans="1:12" ht="21">
      <c r="A7276" s="26"/>
      <c r="B7276" s="27"/>
      <c r="C7276" s="27"/>
      <c r="D7276" s="27"/>
      <c r="E7276" s="27"/>
      <c r="F7276" s="27"/>
      <c r="G7276" s="29"/>
      <c r="H7276" s="29"/>
      <c r="I7276" s="29"/>
      <c r="J7276" s="29"/>
      <c r="K7276" s="29"/>
      <c r="L7276" s="29"/>
    </row>
    <row r="7277" spans="1:12" ht="21">
      <c r="A7277" s="26"/>
      <c r="B7277" s="27"/>
      <c r="C7277" s="27"/>
      <c r="D7277" s="27"/>
      <c r="E7277" s="27"/>
      <c r="F7277" s="27"/>
      <c r="G7277" s="28"/>
      <c r="H7277" s="28"/>
      <c r="I7277" s="28"/>
      <c r="J7277" s="28"/>
      <c r="K7277" s="28"/>
      <c r="L7277" s="28"/>
    </row>
    <row r="7278" spans="1:12" ht="21">
      <c r="A7278" s="26"/>
      <c r="B7278" s="27"/>
      <c r="C7278" s="27"/>
      <c r="D7278" s="27"/>
      <c r="E7278" s="27"/>
      <c r="F7278" s="27"/>
      <c r="G7278" s="29"/>
      <c r="H7278" s="29"/>
      <c r="I7278" s="29"/>
      <c r="J7278" s="29"/>
      <c r="K7278" s="29"/>
      <c r="L7278" s="29"/>
    </row>
    <row r="7279" spans="1:12" ht="21">
      <c r="A7279" s="26"/>
      <c r="B7279" s="27"/>
      <c r="C7279" s="27"/>
      <c r="D7279" s="27"/>
      <c r="E7279" s="27"/>
      <c r="F7279" s="27"/>
      <c r="G7279" s="28"/>
      <c r="H7279" s="28"/>
      <c r="I7279" s="28"/>
      <c r="J7279" s="28"/>
      <c r="K7279" s="28"/>
      <c r="L7279" s="28"/>
    </row>
    <row r="7280" spans="1:12" ht="21">
      <c r="A7280" s="26"/>
      <c r="B7280" s="27"/>
      <c r="C7280" s="27"/>
      <c r="D7280" s="27"/>
      <c r="E7280" s="27"/>
      <c r="F7280" s="27"/>
      <c r="G7280" s="29"/>
      <c r="H7280" s="29"/>
      <c r="I7280" s="29"/>
      <c r="J7280" s="29"/>
      <c r="K7280" s="29"/>
      <c r="L7280" s="29"/>
    </row>
    <row r="7281" spans="1:12" ht="21">
      <c r="A7281" s="26"/>
      <c r="B7281" s="27"/>
      <c r="C7281" s="27"/>
      <c r="D7281" s="27"/>
      <c r="E7281" s="27"/>
      <c r="F7281" s="27"/>
      <c r="G7281" s="28"/>
      <c r="H7281" s="28"/>
      <c r="I7281" s="28"/>
      <c r="J7281" s="28"/>
      <c r="K7281" s="28"/>
      <c r="L7281" s="28"/>
    </row>
    <row r="7282" spans="1:12" ht="21">
      <c r="A7282" s="26"/>
      <c r="B7282" s="27"/>
      <c r="C7282" s="27"/>
      <c r="D7282" s="27"/>
      <c r="E7282" s="27"/>
      <c r="F7282" s="27"/>
      <c r="G7282" s="28"/>
      <c r="H7282" s="28"/>
      <c r="I7282" s="28"/>
      <c r="J7282" s="28"/>
      <c r="K7282" s="28"/>
      <c r="L7282" s="28"/>
    </row>
    <row r="7283" spans="1:12" ht="21">
      <c r="A7283" s="26"/>
      <c r="B7283" s="27"/>
      <c r="C7283" s="27"/>
      <c r="D7283" s="27"/>
      <c r="E7283" s="27"/>
      <c r="F7283" s="27"/>
      <c r="G7283" s="28"/>
      <c r="H7283" s="28"/>
      <c r="I7283" s="28"/>
      <c r="J7283" s="28"/>
      <c r="K7283" s="28"/>
      <c r="L7283" s="28"/>
    </row>
    <row r="7284" spans="1:12" ht="21">
      <c r="A7284" s="26"/>
      <c r="B7284" s="27"/>
      <c r="C7284" s="27"/>
      <c r="D7284" s="27"/>
      <c r="E7284" s="27"/>
      <c r="F7284" s="27"/>
      <c r="G7284" s="28"/>
      <c r="H7284" s="28"/>
      <c r="I7284" s="28"/>
      <c r="J7284" s="28"/>
      <c r="K7284" s="28"/>
      <c r="L7284" s="28"/>
    </row>
    <row r="7285" spans="1:12" ht="21">
      <c r="A7285" s="26"/>
      <c r="B7285" s="27"/>
      <c r="C7285" s="27"/>
      <c r="D7285" s="27"/>
      <c r="E7285" s="27"/>
      <c r="F7285" s="27"/>
      <c r="G7285" s="29"/>
      <c r="H7285" s="29"/>
      <c r="I7285" s="29"/>
      <c r="J7285" s="29"/>
      <c r="K7285" s="29"/>
      <c r="L7285" s="29"/>
    </row>
    <row r="7286" spans="1:12" ht="21">
      <c r="A7286" s="26"/>
      <c r="B7286" s="27"/>
      <c r="C7286" s="27"/>
      <c r="D7286" s="27"/>
      <c r="E7286" s="27"/>
      <c r="F7286" s="27"/>
      <c r="G7286" s="29"/>
      <c r="H7286" s="29"/>
      <c r="I7286" s="29"/>
      <c r="J7286" s="29"/>
      <c r="K7286" s="29"/>
      <c r="L7286" s="29"/>
    </row>
    <row r="7287" spans="1:12" ht="21">
      <c r="A7287" s="26"/>
      <c r="B7287" s="27"/>
      <c r="C7287" s="27"/>
      <c r="D7287" s="27"/>
      <c r="E7287" s="27"/>
      <c r="F7287" s="27"/>
      <c r="G7287" s="29"/>
      <c r="H7287" s="29"/>
      <c r="I7287" s="29"/>
      <c r="J7287" s="29"/>
      <c r="K7287" s="29"/>
      <c r="L7287" s="29"/>
    </row>
    <row r="7288" spans="1:12" ht="21">
      <c r="A7288" s="26"/>
      <c r="B7288" s="27"/>
      <c r="C7288" s="27"/>
      <c r="D7288" s="27"/>
      <c r="E7288" s="27"/>
      <c r="F7288" s="27"/>
      <c r="G7288" s="28"/>
      <c r="H7288" s="28"/>
      <c r="I7288" s="28"/>
      <c r="J7288" s="28"/>
      <c r="K7288" s="28"/>
      <c r="L7288" s="28"/>
    </row>
    <row r="7289" spans="1:12" ht="21">
      <c r="A7289" s="26"/>
      <c r="B7289" s="27"/>
      <c r="C7289" s="27"/>
      <c r="D7289" s="27"/>
      <c r="E7289" s="27"/>
      <c r="F7289" s="27"/>
      <c r="G7289" s="29"/>
      <c r="H7289" s="29"/>
      <c r="I7289" s="29"/>
      <c r="J7289" s="29"/>
      <c r="K7289" s="29"/>
      <c r="L7289" s="29"/>
    </row>
    <row r="7290" spans="1:12" ht="21">
      <c r="A7290" s="26"/>
      <c r="B7290" s="27"/>
      <c r="C7290" s="27"/>
      <c r="D7290" s="27"/>
      <c r="E7290" s="27"/>
      <c r="F7290" s="27"/>
      <c r="G7290" s="29"/>
      <c r="H7290" s="29"/>
      <c r="I7290" s="29"/>
      <c r="J7290" s="29"/>
      <c r="K7290" s="29"/>
      <c r="L7290" s="29"/>
    </row>
    <row r="7291" spans="1:12" ht="21">
      <c r="A7291" s="26"/>
      <c r="B7291" s="27"/>
      <c r="C7291" s="27"/>
      <c r="D7291" s="27"/>
      <c r="E7291" s="27"/>
      <c r="F7291" s="27"/>
      <c r="G7291" s="29"/>
      <c r="H7291" s="29"/>
      <c r="I7291" s="29"/>
      <c r="J7291" s="29"/>
      <c r="K7291" s="29"/>
      <c r="L7291" s="29"/>
    </row>
    <row r="7292" spans="1:12" ht="21">
      <c r="A7292" s="26"/>
      <c r="B7292" s="27"/>
      <c r="C7292" s="27"/>
      <c r="D7292" s="27"/>
      <c r="E7292" s="27"/>
      <c r="F7292" s="27"/>
      <c r="G7292" s="29"/>
      <c r="H7292" s="29"/>
      <c r="I7292" s="29"/>
      <c r="J7292" s="29"/>
      <c r="K7292" s="29"/>
      <c r="L7292" s="29"/>
    </row>
    <row r="7293" spans="1:12" ht="21">
      <c r="A7293" s="26"/>
      <c r="B7293" s="27"/>
      <c r="C7293" s="27"/>
      <c r="D7293" s="27"/>
      <c r="E7293" s="27"/>
      <c r="F7293" s="27"/>
      <c r="G7293" s="29"/>
      <c r="H7293" s="29"/>
      <c r="I7293" s="29"/>
      <c r="J7293" s="29"/>
      <c r="K7293" s="29"/>
      <c r="L7293" s="29"/>
    </row>
    <row r="7294" spans="1:12" ht="21">
      <c r="A7294" s="26"/>
      <c r="B7294" s="27"/>
      <c r="C7294" s="27"/>
      <c r="D7294" s="27"/>
      <c r="E7294" s="27"/>
      <c r="F7294" s="27"/>
      <c r="G7294" s="29"/>
      <c r="H7294" s="29"/>
      <c r="I7294" s="29"/>
      <c r="J7294" s="29"/>
      <c r="K7294" s="29"/>
      <c r="L7294" s="29"/>
    </row>
    <row r="7295" spans="1:12" ht="21">
      <c r="A7295" s="26"/>
      <c r="B7295" s="27"/>
      <c r="C7295" s="27"/>
      <c r="D7295" s="27"/>
      <c r="E7295" s="27"/>
      <c r="F7295" s="27"/>
      <c r="G7295" s="28"/>
      <c r="H7295" s="28"/>
      <c r="I7295" s="28"/>
      <c r="J7295" s="28"/>
      <c r="K7295" s="28"/>
      <c r="L7295" s="28"/>
    </row>
    <row r="7296" spans="1:12" ht="21">
      <c r="A7296" s="26"/>
      <c r="B7296" s="27"/>
      <c r="C7296" s="27"/>
      <c r="D7296" s="27"/>
      <c r="E7296" s="27"/>
      <c r="F7296" s="27"/>
      <c r="G7296" s="29"/>
      <c r="H7296" s="29"/>
      <c r="I7296" s="29"/>
      <c r="J7296" s="29"/>
      <c r="K7296" s="29"/>
      <c r="L7296" s="29"/>
    </row>
    <row r="7297" spans="1:12" ht="21">
      <c r="A7297" s="26"/>
      <c r="B7297" s="27"/>
      <c r="C7297" s="27"/>
      <c r="D7297" s="27"/>
      <c r="E7297" s="27"/>
      <c r="F7297" s="27"/>
      <c r="G7297" s="28"/>
      <c r="H7297" s="28"/>
      <c r="I7297" s="28"/>
      <c r="J7297" s="28"/>
      <c r="K7297" s="28"/>
      <c r="L7297" s="28"/>
    </row>
    <row r="7298" spans="1:12" ht="21">
      <c r="A7298" s="26"/>
      <c r="B7298" s="27"/>
      <c r="C7298" s="27"/>
      <c r="D7298" s="27"/>
      <c r="E7298" s="27"/>
      <c r="F7298" s="27"/>
      <c r="G7298" s="29"/>
      <c r="H7298" s="29"/>
      <c r="I7298" s="29"/>
      <c r="J7298" s="29"/>
      <c r="K7298" s="29"/>
      <c r="L7298" s="29"/>
    </row>
    <row r="7299" spans="1:12" ht="21">
      <c r="A7299" s="26"/>
      <c r="B7299" s="27"/>
      <c r="C7299" s="27"/>
      <c r="D7299" s="27"/>
      <c r="E7299" s="27"/>
      <c r="F7299" s="27"/>
      <c r="G7299" s="29"/>
      <c r="H7299" s="29"/>
      <c r="I7299" s="29"/>
      <c r="J7299" s="29"/>
      <c r="K7299" s="29"/>
      <c r="L7299" s="29"/>
    </row>
    <row r="7300" spans="1:12" ht="21">
      <c r="A7300" s="26"/>
      <c r="B7300" s="27"/>
      <c r="C7300" s="27"/>
      <c r="D7300" s="27"/>
      <c r="E7300" s="27"/>
      <c r="F7300" s="27"/>
      <c r="G7300" s="29"/>
      <c r="H7300" s="29"/>
      <c r="I7300" s="29"/>
      <c r="J7300" s="29"/>
      <c r="K7300" s="29"/>
      <c r="L7300" s="29"/>
    </row>
    <row r="7301" spans="1:12" ht="21">
      <c r="A7301" s="26"/>
      <c r="B7301" s="27"/>
      <c r="C7301" s="27"/>
      <c r="D7301" s="27"/>
      <c r="E7301" s="27"/>
      <c r="F7301" s="27"/>
      <c r="G7301" s="28"/>
      <c r="H7301" s="28"/>
      <c r="I7301" s="28"/>
      <c r="J7301" s="28"/>
      <c r="K7301" s="28"/>
      <c r="L7301" s="28"/>
    </row>
    <row r="7302" spans="1:12" ht="21">
      <c r="A7302" s="26"/>
      <c r="B7302" s="27"/>
      <c r="C7302" s="27"/>
      <c r="D7302" s="27"/>
      <c r="E7302" s="27"/>
      <c r="F7302" s="27"/>
      <c r="G7302" s="28"/>
      <c r="H7302" s="28"/>
      <c r="I7302" s="28"/>
      <c r="J7302" s="28"/>
      <c r="K7302" s="28"/>
      <c r="L7302" s="28"/>
    </row>
    <row r="7303" spans="1:12" ht="21">
      <c r="A7303" s="26"/>
      <c r="B7303" s="27"/>
      <c r="C7303" s="27"/>
      <c r="D7303" s="27"/>
      <c r="E7303" s="27"/>
      <c r="F7303" s="27"/>
      <c r="G7303" s="28"/>
      <c r="H7303" s="28"/>
      <c r="I7303" s="28"/>
      <c r="J7303" s="28"/>
      <c r="K7303" s="28"/>
      <c r="L7303" s="28"/>
    </row>
    <row r="7304" spans="1:12" ht="21">
      <c r="A7304" s="26"/>
      <c r="B7304" s="27"/>
      <c r="C7304" s="27"/>
      <c r="D7304" s="27"/>
      <c r="E7304" s="27"/>
      <c r="F7304" s="27"/>
      <c r="G7304" s="28"/>
      <c r="H7304" s="28"/>
      <c r="I7304" s="28"/>
      <c r="J7304" s="28"/>
      <c r="K7304" s="28"/>
      <c r="L7304" s="28"/>
    </row>
    <row r="7305" spans="1:12" ht="21">
      <c r="A7305" s="26"/>
      <c r="B7305" s="27"/>
      <c r="C7305" s="27"/>
      <c r="D7305" s="27"/>
      <c r="E7305" s="27"/>
      <c r="F7305" s="27"/>
      <c r="G7305" s="28"/>
      <c r="H7305" s="28"/>
      <c r="I7305" s="28"/>
      <c r="J7305" s="28"/>
      <c r="K7305" s="28"/>
      <c r="L7305" s="28"/>
    </row>
    <row r="7306" spans="1:12" ht="21">
      <c r="A7306" s="26"/>
      <c r="B7306" s="27"/>
      <c r="C7306" s="27"/>
      <c r="D7306" s="27"/>
      <c r="E7306" s="27"/>
      <c r="F7306" s="27"/>
      <c r="G7306" s="29"/>
      <c r="H7306" s="29"/>
      <c r="I7306" s="29"/>
      <c r="J7306" s="29"/>
      <c r="K7306" s="29"/>
      <c r="L7306" s="29"/>
    </row>
    <row r="7307" spans="1:12" ht="21">
      <c r="A7307" s="26"/>
      <c r="B7307" s="27"/>
      <c r="C7307" s="27"/>
      <c r="D7307" s="27"/>
      <c r="E7307" s="27"/>
      <c r="F7307" s="27"/>
      <c r="G7307" s="29"/>
      <c r="H7307" s="29"/>
      <c r="I7307" s="29"/>
      <c r="J7307" s="29"/>
      <c r="K7307" s="29"/>
      <c r="L7307" s="29"/>
    </row>
    <row r="7308" spans="1:12" ht="21">
      <c r="A7308" s="26"/>
      <c r="B7308" s="27"/>
      <c r="C7308" s="27"/>
      <c r="D7308" s="27"/>
      <c r="E7308" s="27"/>
      <c r="F7308" s="27"/>
      <c r="G7308" s="28"/>
      <c r="H7308" s="28"/>
      <c r="I7308" s="28"/>
      <c r="J7308" s="28"/>
      <c r="K7308" s="28"/>
      <c r="L7308" s="28"/>
    </row>
    <row r="7309" spans="1:12" ht="21">
      <c r="A7309" s="26"/>
      <c r="B7309" s="27"/>
      <c r="C7309" s="27"/>
      <c r="D7309" s="27"/>
      <c r="E7309" s="27"/>
      <c r="F7309" s="27"/>
      <c r="G7309" s="28"/>
      <c r="H7309" s="28"/>
      <c r="I7309" s="28"/>
      <c r="J7309" s="28"/>
      <c r="K7309" s="28"/>
      <c r="L7309" s="28"/>
    </row>
    <row r="7310" spans="1:12" ht="21">
      <c r="A7310" s="26"/>
      <c r="B7310" s="27"/>
      <c r="C7310" s="27"/>
      <c r="D7310" s="27"/>
      <c r="E7310" s="27"/>
      <c r="F7310" s="27"/>
      <c r="G7310" s="29"/>
      <c r="H7310" s="29"/>
      <c r="I7310" s="29"/>
      <c r="J7310" s="29"/>
      <c r="K7310" s="29"/>
      <c r="L7310" s="29"/>
    </row>
    <row r="7311" spans="1:12" ht="21">
      <c r="A7311" s="26"/>
      <c r="B7311" s="27"/>
      <c r="C7311" s="27"/>
      <c r="D7311" s="27"/>
      <c r="E7311" s="27"/>
      <c r="F7311" s="27"/>
      <c r="G7311" s="29"/>
      <c r="H7311" s="29"/>
      <c r="I7311" s="29"/>
      <c r="J7311" s="29"/>
      <c r="K7311" s="29"/>
      <c r="L7311" s="29"/>
    </row>
    <row r="7312" spans="1:12" ht="21">
      <c r="A7312" s="26"/>
      <c r="B7312" s="27"/>
      <c r="C7312" s="27"/>
      <c r="D7312" s="27"/>
      <c r="E7312" s="27"/>
      <c r="F7312" s="27"/>
      <c r="G7312" s="29"/>
      <c r="H7312" s="29"/>
      <c r="I7312" s="29"/>
      <c r="J7312" s="29"/>
      <c r="K7312" s="29"/>
      <c r="L7312" s="29"/>
    </row>
    <row r="7313" spans="1:12" ht="21">
      <c r="A7313" s="26"/>
      <c r="B7313" s="27"/>
      <c r="C7313" s="27"/>
      <c r="D7313" s="27"/>
      <c r="E7313" s="27"/>
      <c r="F7313" s="27"/>
      <c r="G7313" s="29"/>
      <c r="H7313" s="29"/>
      <c r="I7313" s="29"/>
      <c r="J7313" s="29"/>
      <c r="K7313" s="29"/>
      <c r="L7313" s="29"/>
    </row>
    <row r="7314" spans="1:12" ht="21">
      <c r="A7314" s="26"/>
      <c r="B7314" s="27"/>
      <c r="C7314" s="27"/>
      <c r="D7314" s="27"/>
      <c r="E7314" s="27"/>
      <c r="F7314" s="27"/>
      <c r="G7314" s="29"/>
      <c r="H7314" s="29"/>
      <c r="I7314" s="29"/>
      <c r="J7314" s="29"/>
      <c r="K7314" s="29"/>
      <c r="L7314" s="29"/>
    </row>
    <row r="7315" spans="1:12" ht="21">
      <c r="A7315" s="26"/>
      <c r="B7315" s="27"/>
      <c r="C7315" s="27"/>
      <c r="D7315" s="27"/>
      <c r="E7315" s="27"/>
      <c r="F7315" s="27"/>
      <c r="G7315" s="29"/>
      <c r="H7315" s="29"/>
      <c r="I7315" s="29"/>
      <c r="J7315" s="29"/>
      <c r="K7315" s="29"/>
      <c r="L7315" s="29"/>
    </row>
    <row r="7316" spans="1:12" ht="21">
      <c r="A7316" s="26"/>
      <c r="B7316" s="27"/>
      <c r="C7316" s="27"/>
      <c r="D7316" s="27"/>
      <c r="E7316" s="27"/>
      <c r="F7316" s="27"/>
      <c r="G7316" s="29"/>
      <c r="H7316" s="29"/>
      <c r="I7316" s="29"/>
      <c r="J7316" s="29"/>
      <c r="K7316" s="29"/>
      <c r="L7316" s="29"/>
    </row>
    <row r="7317" spans="1:12" ht="21">
      <c r="A7317" s="26"/>
      <c r="B7317" s="27"/>
      <c r="C7317" s="27"/>
      <c r="D7317" s="27"/>
      <c r="E7317" s="27"/>
      <c r="F7317" s="27"/>
      <c r="G7317" s="29"/>
      <c r="H7317" s="29"/>
      <c r="I7317" s="29"/>
      <c r="J7317" s="29"/>
      <c r="K7317" s="29"/>
      <c r="L7317" s="29"/>
    </row>
    <row r="7318" spans="1:12" ht="21">
      <c r="A7318" s="26"/>
      <c r="B7318" s="27"/>
      <c r="C7318" s="27"/>
      <c r="D7318" s="27"/>
      <c r="E7318" s="27"/>
      <c r="F7318" s="27"/>
      <c r="G7318" s="29"/>
      <c r="H7318" s="29"/>
      <c r="I7318" s="29"/>
      <c r="J7318" s="29"/>
      <c r="K7318" s="29"/>
      <c r="L7318" s="29"/>
    </row>
    <row r="7319" spans="1:12" ht="21">
      <c r="A7319" s="26"/>
      <c r="B7319" s="27"/>
      <c r="C7319" s="27"/>
      <c r="D7319" s="27"/>
      <c r="E7319" s="27"/>
      <c r="F7319" s="27"/>
      <c r="G7319" s="29"/>
      <c r="H7319" s="29"/>
      <c r="I7319" s="29"/>
      <c r="J7319" s="29"/>
      <c r="K7319" s="29"/>
      <c r="L7319" s="29"/>
    </row>
    <row r="7320" spans="1:12" ht="21">
      <c r="A7320" s="26"/>
      <c r="B7320" s="27"/>
      <c r="C7320" s="27"/>
      <c r="D7320" s="27"/>
      <c r="E7320" s="27"/>
      <c r="F7320" s="27"/>
      <c r="G7320" s="29"/>
      <c r="H7320" s="29"/>
      <c r="I7320" s="29"/>
      <c r="J7320" s="29"/>
      <c r="K7320" s="29"/>
      <c r="L7320" s="29"/>
    </row>
    <row r="7321" spans="1:12" ht="21">
      <c r="A7321" s="26"/>
      <c r="B7321" s="27"/>
      <c r="C7321" s="27"/>
      <c r="D7321" s="27"/>
      <c r="E7321" s="27"/>
      <c r="F7321" s="27"/>
      <c r="G7321" s="29"/>
      <c r="H7321" s="29"/>
      <c r="I7321" s="29"/>
      <c r="J7321" s="29"/>
      <c r="K7321" s="29"/>
      <c r="L7321" s="29"/>
    </row>
    <row r="7322" spans="1:12" ht="21">
      <c r="A7322" s="26"/>
      <c r="B7322" s="27"/>
      <c r="C7322" s="27"/>
      <c r="D7322" s="27"/>
      <c r="E7322" s="27"/>
      <c r="F7322" s="27"/>
      <c r="G7322" s="29"/>
      <c r="H7322" s="29"/>
      <c r="I7322" s="29"/>
      <c r="J7322" s="29"/>
      <c r="K7322" s="29"/>
      <c r="L7322" s="29"/>
    </row>
    <row r="7323" spans="1:12" ht="21">
      <c r="A7323" s="26"/>
      <c r="B7323" s="27"/>
      <c r="C7323" s="27"/>
      <c r="D7323" s="27"/>
      <c r="E7323" s="27"/>
      <c r="F7323" s="27"/>
      <c r="G7323" s="29"/>
      <c r="H7323" s="29"/>
      <c r="I7323" s="29"/>
      <c r="J7323" s="29"/>
      <c r="K7323" s="29"/>
      <c r="L7323" s="29"/>
    </row>
    <row r="7324" spans="1:12" ht="21">
      <c r="A7324" s="26"/>
      <c r="B7324" s="27"/>
      <c r="C7324" s="27"/>
      <c r="D7324" s="27"/>
      <c r="E7324" s="27"/>
      <c r="F7324" s="27"/>
      <c r="G7324" s="29"/>
      <c r="H7324" s="29"/>
      <c r="I7324" s="29"/>
      <c r="J7324" s="29"/>
      <c r="K7324" s="29"/>
      <c r="L7324" s="29"/>
    </row>
    <row r="7325" spans="1:12" ht="21">
      <c r="A7325" s="26"/>
      <c r="B7325" s="27"/>
      <c r="C7325" s="27"/>
      <c r="D7325" s="27"/>
      <c r="E7325" s="27"/>
      <c r="F7325" s="27"/>
      <c r="G7325" s="29"/>
      <c r="H7325" s="29"/>
      <c r="I7325" s="29"/>
      <c r="J7325" s="29"/>
      <c r="K7325" s="29"/>
      <c r="L7325" s="29"/>
    </row>
    <row r="7326" spans="1:12" ht="21">
      <c r="A7326" s="26"/>
      <c r="B7326" s="27"/>
      <c r="C7326" s="27"/>
      <c r="D7326" s="27"/>
      <c r="E7326" s="27"/>
      <c r="F7326" s="27"/>
      <c r="G7326" s="29"/>
      <c r="H7326" s="29"/>
      <c r="I7326" s="29"/>
      <c r="J7326" s="29"/>
      <c r="K7326" s="29"/>
      <c r="L7326" s="29"/>
    </row>
    <row r="7327" spans="1:12" ht="21">
      <c r="A7327" s="26"/>
      <c r="B7327" s="27"/>
      <c r="C7327" s="27"/>
      <c r="D7327" s="27"/>
      <c r="E7327" s="27"/>
      <c r="F7327" s="27"/>
      <c r="G7327" s="29"/>
      <c r="H7327" s="29"/>
      <c r="I7327" s="29"/>
      <c r="J7327" s="29"/>
      <c r="K7327" s="29"/>
      <c r="L7327" s="29"/>
    </row>
    <row r="7328" spans="1:12" ht="21">
      <c r="A7328" s="26"/>
      <c r="B7328" s="27"/>
      <c r="C7328" s="27"/>
      <c r="D7328" s="27"/>
      <c r="E7328" s="27"/>
      <c r="F7328" s="27"/>
      <c r="G7328" s="29"/>
      <c r="H7328" s="29"/>
      <c r="I7328" s="29"/>
      <c r="J7328" s="29"/>
      <c r="K7328" s="29"/>
      <c r="L7328" s="29"/>
    </row>
    <row r="7329" spans="1:12" ht="21">
      <c r="A7329" s="26"/>
      <c r="B7329" s="27"/>
      <c r="C7329" s="27"/>
      <c r="D7329" s="27"/>
      <c r="E7329" s="27"/>
      <c r="F7329" s="27"/>
      <c r="G7329" s="29"/>
      <c r="H7329" s="29"/>
      <c r="I7329" s="29"/>
      <c r="J7329" s="29"/>
      <c r="K7329" s="29"/>
      <c r="L7329" s="29"/>
    </row>
    <row r="7330" spans="1:12" ht="21">
      <c r="A7330" s="26"/>
      <c r="B7330" s="27"/>
      <c r="C7330" s="27"/>
      <c r="D7330" s="27"/>
      <c r="E7330" s="27"/>
      <c r="F7330" s="27"/>
      <c r="G7330" s="29"/>
      <c r="H7330" s="29"/>
      <c r="I7330" s="29"/>
      <c r="J7330" s="29"/>
      <c r="K7330" s="29"/>
      <c r="L7330" s="29"/>
    </row>
    <row r="7331" spans="1:12" ht="21">
      <c r="A7331" s="26"/>
      <c r="B7331" s="27"/>
      <c r="C7331" s="27"/>
      <c r="D7331" s="27"/>
      <c r="E7331" s="27"/>
      <c r="F7331" s="27"/>
      <c r="G7331" s="29"/>
      <c r="H7331" s="29"/>
      <c r="I7331" s="29"/>
      <c r="J7331" s="29"/>
      <c r="K7331" s="29"/>
      <c r="L7331" s="29"/>
    </row>
    <row r="7332" spans="1:12" ht="21">
      <c r="A7332" s="26"/>
      <c r="B7332" s="27"/>
      <c r="C7332" s="27"/>
      <c r="D7332" s="27"/>
      <c r="E7332" s="27"/>
      <c r="F7332" s="27"/>
      <c r="G7332" s="29"/>
      <c r="H7332" s="29"/>
      <c r="I7332" s="29"/>
      <c r="J7332" s="29"/>
      <c r="K7332" s="29"/>
      <c r="L7332" s="29"/>
    </row>
    <row r="7333" spans="1:12" ht="21">
      <c r="A7333" s="26"/>
      <c r="B7333" s="27"/>
      <c r="C7333" s="27"/>
      <c r="D7333" s="27"/>
      <c r="E7333" s="27"/>
      <c r="F7333" s="27"/>
      <c r="G7333" s="28"/>
      <c r="H7333" s="28"/>
      <c r="I7333" s="28"/>
      <c r="J7333" s="28"/>
      <c r="K7333" s="28"/>
      <c r="L7333" s="28"/>
    </row>
    <row r="7334" spans="1:12" ht="21">
      <c r="A7334" s="26"/>
      <c r="B7334" s="27"/>
      <c r="C7334" s="27"/>
      <c r="D7334" s="27"/>
      <c r="E7334" s="27"/>
      <c r="F7334" s="27"/>
      <c r="G7334" s="29"/>
      <c r="H7334" s="29"/>
      <c r="I7334" s="29"/>
      <c r="J7334" s="29"/>
      <c r="K7334" s="29"/>
      <c r="L7334" s="29"/>
    </row>
    <row r="7335" spans="1:12" ht="21">
      <c r="A7335" s="26"/>
      <c r="B7335" s="27"/>
      <c r="C7335" s="27"/>
      <c r="D7335" s="27"/>
      <c r="E7335" s="27"/>
      <c r="F7335" s="27"/>
      <c r="G7335" s="29"/>
      <c r="H7335" s="29"/>
      <c r="I7335" s="29"/>
      <c r="J7335" s="29"/>
      <c r="K7335" s="29"/>
      <c r="L7335" s="29"/>
    </row>
    <row r="7336" spans="1:12" ht="21">
      <c r="A7336" s="26"/>
      <c r="B7336" s="27"/>
      <c r="C7336" s="27"/>
      <c r="D7336" s="27"/>
      <c r="E7336" s="27"/>
      <c r="F7336" s="27"/>
      <c r="G7336" s="29"/>
      <c r="H7336" s="29"/>
      <c r="I7336" s="29"/>
      <c r="J7336" s="29"/>
      <c r="K7336" s="29"/>
      <c r="L7336" s="29"/>
    </row>
    <row r="7337" spans="1:12" ht="21">
      <c r="A7337" s="26"/>
      <c r="B7337" s="27"/>
      <c r="C7337" s="27"/>
      <c r="D7337" s="27"/>
      <c r="E7337" s="27"/>
      <c r="F7337" s="27"/>
      <c r="G7337" s="29"/>
      <c r="H7337" s="29"/>
      <c r="I7337" s="29"/>
      <c r="J7337" s="29"/>
      <c r="K7337" s="29"/>
      <c r="L7337" s="29"/>
    </row>
    <row r="7338" spans="1:12" ht="21">
      <c r="A7338" s="26"/>
      <c r="B7338" s="27"/>
      <c r="C7338" s="27"/>
      <c r="D7338" s="27"/>
      <c r="E7338" s="27"/>
      <c r="F7338" s="27"/>
      <c r="G7338" s="29"/>
      <c r="H7338" s="29"/>
      <c r="I7338" s="29"/>
      <c r="J7338" s="29"/>
      <c r="K7338" s="29"/>
      <c r="L7338" s="29"/>
    </row>
    <row r="7339" spans="1:12" ht="21">
      <c r="A7339" s="26"/>
      <c r="B7339" s="27"/>
      <c r="C7339" s="27"/>
      <c r="D7339" s="27"/>
      <c r="E7339" s="27"/>
      <c r="F7339" s="27"/>
      <c r="G7339" s="29"/>
      <c r="H7339" s="29"/>
      <c r="I7339" s="29"/>
      <c r="J7339" s="29"/>
      <c r="K7339" s="29"/>
      <c r="L7339" s="29"/>
    </row>
    <row r="7340" spans="1:12" ht="21">
      <c r="A7340" s="26"/>
      <c r="B7340" s="27"/>
      <c r="C7340" s="27"/>
      <c r="D7340" s="27"/>
      <c r="E7340" s="27"/>
      <c r="F7340" s="27"/>
      <c r="G7340" s="29"/>
      <c r="H7340" s="29"/>
      <c r="I7340" s="29"/>
      <c r="J7340" s="29"/>
      <c r="K7340" s="29"/>
      <c r="L7340" s="29"/>
    </row>
    <row r="7341" spans="1:12" ht="21">
      <c r="A7341" s="26"/>
      <c r="B7341" s="27"/>
      <c r="C7341" s="27"/>
      <c r="D7341" s="27"/>
      <c r="E7341" s="27"/>
      <c r="F7341" s="27"/>
      <c r="G7341" s="29"/>
      <c r="H7341" s="29"/>
      <c r="I7341" s="29"/>
      <c r="J7341" s="29"/>
      <c r="K7341" s="29"/>
      <c r="L7341" s="29"/>
    </row>
    <row r="7342" spans="1:12" ht="21">
      <c r="A7342" s="26"/>
      <c r="B7342" s="27"/>
      <c r="C7342" s="27"/>
      <c r="D7342" s="27"/>
      <c r="E7342" s="27"/>
      <c r="F7342" s="27"/>
      <c r="G7342" s="28"/>
      <c r="H7342" s="28"/>
      <c r="I7342" s="28"/>
      <c r="J7342" s="28"/>
      <c r="K7342" s="28"/>
      <c r="L7342" s="28"/>
    </row>
    <row r="7343" spans="1:12" ht="21">
      <c r="A7343" s="26"/>
      <c r="B7343" s="27"/>
      <c r="C7343" s="27"/>
      <c r="D7343" s="27"/>
      <c r="E7343" s="27"/>
      <c r="F7343" s="27"/>
      <c r="G7343" s="29"/>
      <c r="H7343" s="29"/>
      <c r="I7343" s="29"/>
      <c r="J7343" s="29"/>
      <c r="K7343" s="29"/>
      <c r="L7343" s="29"/>
    </row>
    <row r="7344" spans="1:12" ht="21">
      <c r="A7344" s="26"/>
      <c r="B7344" s="27"/>
      <c r="C7344" s="27"/>
      <c r="D7344" s="27"/>
      <c r="E7344" s="27"/>
      <c r="F7344" s="27"/>
      <c r="G7344" s="28"/>
      <c r="H7344" s="28"/>
      <c r="I7344" s="28"/>
      <c r="J7344" s="28"/>
      <c r="K7344" s="28"/>
      <c r="L7344" s="28"/>
    </row>
    <row r="7345" spans="1:12" ht="21">
      <c r="A7345" s="26"/>
      <c r="B7345" s="27"/>
      <c r="C7345" s="27"/>
      <c r="D7345" s="27"/>
      <c r="E7345" s="27"/>
      <c r="F7345" s="27"/>
      <c r="G7345" s="29"/>
      <c r="H7345" s="29"/>
      <c r="I7345" s="29"/>
      <c r="J7345" s="29"/>
      <c r="K7345" s="29"/>
      <c r="L7345" s="29"/>
    </row>
    <row r="7346" spans="1:12" ht="21">
      <c r="A7346" s="26"/>
      <c r="B7346" s="27"/>
      <c r="C7346" s="27"/>
      <c r="D7346" s="27"/>
      <c r="E7346" s="27"/>
      <c r="F7346" s="27"/>
      <c r="G7346" s="29"/>
      <c r="H7346" s="29"/>
      <c r="I7346" s="29"/>
      <c r="J7346" s="29"/>
      <c r="K7346" s="29"/>
      <c r="L7346" s="29"/>
    </row>
    <row r="7347" spans="1:12" ht="21">
      <c r="A7347" s="26"/>
      <c r="B7347" s="27"/>
      <c r="C7347" s="27"/>
      <c r="D7347" s="27"/>
      <c r="E7347" s="27"/>
      <c r="F7347" s="27"/>
      <c r="G7347" s="28"/>
      <c r="H7347" s="28"/>
      <c r="I7347" s="28"/>
      <c r="J7347" s="28"/>
      <c r="K7347" s="28"/>
      <c r="L7347" s="28"/>
    </row>
    <row r="7348" spans="1:12" ht="21">
      <c r="A7348" s="26"/>
      <c r="B7348" s="27"/>
      <c r="C7348" s="27"/>
      <c r="D7348" s="27"/>
      <c r="E7348" s="27"/>
      <c r="F7348" s="27"/>
      <c r="G7348" s="28"/>
      <c r="H7348" s="28"/>
      <c r="I7348" s="28"/>
      <c r="J7348" s="28"/>
      <c r="K7348" s="28"/>
      <c r="L7348" s="28"/>
    </row>
    <row r="7349" spans="1:12" ht="21">
      <c r="A7349" s="26"/>
      <c r="B7349" s="27"/>
      <c r="C7349" s="27"/>
      <c r="D7349" s="27"/>
      <c r="E7349" s="27"/>
      <c r="F7349" s="27"/>
      <c r="G7349" s="28"/>
      <c r="H7349" s="28"/>
      <c r="I7349" s="28"/>
      <c r="J7349" s="28"/>
      <c r="K7349" s="28"/>
      <c r="L7349" s="28"/>
    </row>
    <row r="7350" spans="1:12" ht="21">
      <c r="A7350" s="26"/>
      <c r="B7350" s="27"/>
      <c r="C7350" s="27"/>
      <c r="D7350" s="27"/>
      <c r="E7350" s="27"/>
      <c r="F7350" s="27"/>
      <c r="G7350" s="29"/>
      <c r="H7350" s="29"/>
      <c r="I7350" s="29"/>
      <c r="J7350" s="29"/>
      <c r="K7350" s="29"/>
      <c r="L7350" s="29"/>
    </row>
    <row r="7351" spans="1:12" ht="21">
      <c r="A7351" s="26"/>
      <c r="B7351" s="27"/>
      <c r="C7351" s="27"/>
      <c r="D7351" s="27"/>
      <c r="E7351" s="27"/>
      <c r="F7351" s="27"/>
      <c r="G7351" s="29"/>
      <c r="H7351" s="29"/>
      <c r="I7351" s="29"/>
      <c r="J7351" s="29"/>
      <c r="K7351" s="29"/>
      <c r="L7351" s="29"/>
    </row>
    <row r="7352" spans="1:12" ht="21">
      <c r="A7352" s="26"/>
      <c r="B7352" s="27"/>
      <c r="C7352" s="27"/>
      <c r="D7352" s="27"/>
      <c r="E7352" s="27"/>
      <c r="F7352" s="27"/>
      <c r="G7352" s="29"/>
      <c r="H7352" s="29"/>
      <c r="I7352" s="29"/>
      <c r="J7352" s="29"/>
      <c r="K7352" s="29"/>
      <c r="L7352" s="29"/>
    </row>
    <row r="7353" spans="1:12" ht="21">
      <c r="A7353" s="26"/>
      <c r="B7353" s="27"/>
      <c r="C7353" s="27"/>
      <c r="D7353" s="27"/>
      <c r="E7353" s="27"/>
      <c r="F7353" s="27"/>
      <c r="G7353" s="29"/>
      <c r="H7353" s="29"/>
      <c r="I7353" s="29"/>
      <c r="J7353" s="29"/>
      <c r="K7353" s="29"/>
      <c r="L7353" s="29"/>
    </row>
    <row r="7354" spans="1:12" ht="21">
      <c r="A7354" s="26"/>
      <c r="B7354" s="27"/>
      <c r="C7354" s="27"/>
      <c r="D7354" s="27"/>
      <c r="E7354" s="27"/>
      <c r="F7354" s="27"/>
      <c r="G7354" s="28"/>
      <c r="H7354" s="28"/>
      <c r="I7354" s="28"/>
      <c r="J7354" s="28"/>
      <c r="K7354" s="28"/>
      <c r="L7354" s="28"/>
    </row>
    <row r="7355" spans="1:12" ht="21">
      <c r="A7355" s="26"/>
      <c r="B7355" s="27"/>
      <c r="C7355" s="27"/>
      <c r="D7355" s="27"/>
      <c r="E7355" s="27"/>
      <c r="F7355" s="27"/>
      <c r="G7355" s="29"/>
      <c r="H7355" s="29"/>
      <c r="I7355" s="29"/>
      <c r="J7355" s="29"/>
      <c r="K7355" s="29"/>
      <c r="L7355" s="29"/>
    </row>
    <row r="7356" spans="1:12" ht="21">
      <c r="A7356" s="26"/>
      <c r="B7356" s="27"/>
      <c r="C7356" s="27"/>
      <c r="D7356" s="27"/>
      <c r="E7356" s="27"/>
      <c r="F7356" s="27"/>
      <c r="G7356" s="28"/>
      <c r="H7356" s="28"/>
      <c r="I7356" s="28"/>
      <c r="J7356" s="28"/>
      <c r="K7356" s="28"/>
      <c r="L7356" s="28"/>
    </row>
    <row r="7357" spans="1:12" ht="21">
      <c r="A7357" s="26"/>
      <c r="B7357" s="27"/>
      <c r="C7357" s="27"/>
      <c r="D7357" s="27"/>
      <c r="E7357" s="27"/>
      <c r="F7357" s="27"/>
      <c r="G7357" s="29"/>
      <c r="H7357" s="29"/>
      <c r="I7357" s="29"/>
      <c r="J7357" s="29"/>
      <c r="K7357" s="29"/>
      <c r="L7357" s="29"/>
    </row>
    <row r="7358" spans="1:12" ht="21">
      <c r="A7358" s="26"/>
      <c r="B7358" s="27"/>
      <c r="C7358" s="27"/>
      <c r="D7358" s="27"/>
      <c r="E7358" s="27"/>
      <c r="F7358" s="27"/>
      <c r="G7358" s="29"/>
      <c r="H7358" s="29"/>
      <c r="I7358" s="29"/>
      <c r="J7358" s="29"/>
      <c r="K7358" s="29"/>
      <c r="L7358" s="29"/>
    </row>
    <row r="7359" spans="1:12" ht="21">
      <c r="A7359" s="26"/>
      <c r="B7359" s="27"/>
      <c r="C7359" s="27"/>
      <c r="D7359" s="27"/>
      <c r="E7359" s="27"/>
      <c r="F7359" s="27"/>
      <c r="G7359" s="29"/>
      <c r="H7359" s="29"/>
      <c r="I7359" s="29"/>
      <c r="J7359" s="29"/>
      <c r="K7359" s="29"/>
      <c r="L7359" s="29"/>
    </row>
    <row r="7360" spans="1:12" ht="21">
      <c r="A7360" s="26"/>
      <c r="B7360" s="27"/>
      <c r="C7360" s="27"/>
      <c r="D7360" s="27"/>
      <c r="E7360" s="27"/>
      <c r="F7360" s="27"/>
      <c r="G7360" s="29"/>
      <c r="H7360" s="29"/>
      <c r="I7360" s="29"/>
      <c r="J7360" s="29"/>
      <c r="K7360" s="29"/>
      <c r="L7360" s="29"/>
    </row>
    <row r="7361" spans="1:12" ht="21">
      <c r="A7361" s="26"/>
      <c r="B7361" s="27"/>
      <c r="C7361" s="27"/>
      <c r="D7361" s="27"/>
      <c r="E7361" s="27"/>
      <c r="F7361" s="27"/>
      <c r="G7361" s="29"/>
      <c r="H7361" s="29"/>
      <c r="I7361" s="29"/>
      <c r="J7361" s="29"/>
      <c r="K7361" s="29"/>
      <c r="L7361" s="29"/>
    </row>
    <row r="7362" spans="1:12" ht="21">
      <c r="A7362" s="26"/>
      <c r="B7362" s="27"/>
      <c r="C7362" s="27"/>
      <c r="D7362" s="27"/>
      <c r="E7362" s="27"/>
      <c r="F7362" s="27"/>
      <c r="G7362" s="28"/>
      <c r="H7362" s="28"/>
      <c r="I7362" s="28"/>
      <c r="J7362" s="28"/>
      <c r="K7362" s="28"/>
      <c r="L7362" s="28"/>
    </row>
    <row r="7363" spans="1:12" ht="21">
      <c r="A7363" s="26"/>
      <c r="B7363" s="27"/>
      <c r="C7363" s="27"/>
      <c r="D7363" s="27"/>
      <c r="E7363" s="27"/>
      <c r="F7363" s="27"/>
      <c r="G7363" s="28"/>
      <c r="H7363" s="28"/>
      <c r="I7363" s="28"/>
      <c r="J7363" s="28"/>
      <c r="K7363" s="28"/>
      <c r="L7363" s="28"/>
    </row>
    <row r="7364" spans="1:12" ht="21">
      <c r="A7364" s="26"/>
      <c r="B7364" s="27"/>
      <c r="C7364" s="27"/>
      <c r="D7364" s="27"/>
      <c r="E7364" s="27"/>
      <c r="F7364" s="27"/>
      <c r="G7364" s="28"/>
      <c r="H7364" s="28"/>
      <c r="I7364" s="28"/>
      <c r="J7364" s="28"/>
      <c r="K7364" s="28"/>
      <c r="L7364" s="28"/>
    </row>
    <row r="7365" spans="1:12" ht="21">
      <c r="A7365" s="26"/>
      <c r="B7365" s="27"/>
      <c r="C7365" s="27"/>
      <c r="D7365" s="27"/>
      <c r="E7365" s="27"/>
      <c r="F7365" s="27"/>
      <c r="G7365" s="29"/>
      <c r="H7365" s="29"/>
      <c r="I7365" s="29"/>
      <c r="J7365" s="29"/>
      <c r="K7365" s="29"/>
      <c r="L7365" s="29"/>
    </row>
    <row r="7366" spans="1:12" ht="21">
      <c r="A7366" s="26"/>
      <c r="B7366" s="27"/>
      <c r="C7366" s="27"/>
      <c r="D7366" s="27"/>
      <c r="E7366" s="27"/>
      <c r="F7366" s="27"/>
      <c r="G7366" s="29"/>
      <c r="H7366" s="29"/>
      <c r="I7366" s="29"/>
      <c r="J7366" s="29"/>
      <c r="K7366" s="29"/>
      <c r="L7366" s="29"/>
    </row>
    <row r="7367" spans="1:12" ht="21">
      <c r="A7367" s="26"/>
      <c r="B7367" s="27"/>
      <c r="C7367" s="27"/>
      <c r="D7367" s="27"/>
      <c r="E7367" s="27"/>
      <c r="F7367" s="27"/>
      <c r="G7367" s="29"/>
      <c r="H7367" s="29"/>
      <c r="I7367" s="29"/>
      <c r="J7367" s="29"/>
      <c r="K7367" s="29"/>
      <c r="L7367" s="29"/>
    </row>
    <row r="7368" spans="1:12" ht="21">
      <c r="A7368" s="26"/>
      <c r="B7368" s="27"/>
      <c r="C7368" s="27"/>
      <c r="D7368" s="27"/>
      <c r="E7368" s="27"/>
      <c r="F7368" s="27"/>
      <c r="G7368" s="29"/>
      <c r="H7368" s="29"/>
      <c r="I7368" s="29"/>
      <c r="J7368" s="29"/>
      <c r="K7368" s="29"/>
      <c r="L7368" s="29"/>
    </row>
    <row r="7369" spans="1:12" ht="21">
      <c r="A7369" s="26"/>
      <c r="B7369" s="27"/>
      <c r="C7369" s="27"/>
      <c r="D7369" s="27"/>
      <c r="E7369" s="27"/>
      <c r="F7369" s="27"/>
      <c r="G7369" s="29"/>
      <c r="H7369" s="29"/>
      <c r="I7369" s="29"/>
      <c r="J7369" s="29"/>
      <c r="K7369" s="29"/>
      <c r="L7369" s="29"/>
    </row>
    <row r="7370" spans="1:12" ht="21">
      <c r="A7370" s="26"/>
      <c r="B7370" s="27"/>
      <c r="C7370" s="27"/>
      <c r="D7370" s="27"/>
      <c r="E7370" s="27"/>
      <c r="F7370" s="27"/>
      <c r="G7370" s="28"/>
      <c r="H7370" s="28"/>
      <c r="I7370" s="28"/>
      <c r="J7370" s="28"/>
      <c r="K7370" s="28"/>
      <c r="L7370" s="28"/>
    </row>
    <row r="7371" spans="1:12" ht="21">
      <c r="A7371" s="26"/>
      <c r="B7371" s="27"/>
      <c r="C7371" s="27"/>
      <c r="D7371" s="27"/>
      <c r="E7371" s="27"/>
      <c r="F7371" s="27"/>
      <c r="G7371" s="29"/>
      <c r="H7371" s="29"/>
      <c r="I7371" s="29"/>
      <c r="J7371" s="29"/>
      <c r="K7371" s="29"/>
      <c r="L7371" s="29"/>
    </row>
    <row r="7372" spans="1:12" ht="21">
      <c r="A7372" s="26"/>
      <c r="B7372" s="27"/>
      <c r="C7372" s="27"/>
      <c r="D7372" s="27"/>
      <c r="E7372" s="27"/>
      <c r="F7372" s="27"/>
      <c r="G7372" s="28"/>
      <c r="H7372" s="28"/>
      <c r="I7372" s="28"/>
      <c r="J7372" s="28"/>
      <c r="K7372" s="28"/>
      <c r="L7372" s="28"/>
    </row>
    <row r="7373" spans="1:12" ht="21">
      <c r="A7373" s="26"/>
      <c r="B7373" s="27"/>
      <c r="C7373" s="27"/>
      <c r="D7373" s="27"/>
      <c r="E7373" s="27"/>
      <c r="F7373" s="27"/>
      <c r="G7373" s="28"/>
      <c r="H7373" s="28"/>
      <c r="I7373" s="28"/>
      <c r="J7373" s="28"/>
      <c r="K7373" s="28"/>
      <c r="L7373" s="28"/>
    </row>
    <row r="7374" spans="1:12" ht="21">
      <c r="A7374" s="26"/>
      <c r="B7374" s="27"/>
      <c r="C7374" s="27"/>
      <c r="D7374" s="27"/>
      <c r="E7374" s="27"/>
      <c r="F7374" s="27"/>
      <c r="G7374" s="29"/>
      <c r="H7374" s="29"/>
      <c r="I7374" s="29"/>
      <c r="J7374" s="29"/>
      <c r="K7374" s="29"/>
      <c r="L7374" s="29"/>
    </row>
    <row r="7375" spans="1:12" ht="21">
      <c r="A7375" s="26"/>
      <c r="B7375" s="27"/>
      <c r="C7375" s="27"/>
      <c r="D7375" s="27"/>
      <c r="E7375" s="27"/>
      <c r="F7375" s="27"/>
      <c r="G7375" s="29"/>
      <c r="H7375" s="29"/>
      <c r="I7375" s="29"/>
      <c r="J7375" s="29"/>
      <c r="K7375" s="29"/>
      <c r="L7375" s="29"/>
    </row>
    <row r="7376" spans="1:12" ht="21">
      <c r="A7376" s="26"/>
      <c r="B7376" s="27"/>
      <c r="C7376" s="27"/>
      <c r="D7376" s="27"/>
      <c r="E7376" s="27"/>
      <c r="F7376" s="27"/>
      <c r="G7376" s="28"/>
      <c r="H7376" s="28"/>
      <c r="I7376" s="28"/>
      <c r="J7376" s="28"/>
      <c r="K7376" s="28"/>
      <c r="L7376" s="28"/>
    </row>
    <row r="7377" spans="1:12" ht="21">
      <c r="A7377" s="26"/>
      <c r="B7377" s="27"/>
      <c r="C7377" s="27"/>
      <c r="D7377" s="27"/>
      <c r="E7377" s="27"/>
      <c r="F7377" s="27"/>
      <c r="G7377" s="28"/>
      <c r="H7377" s="28"/>
      <c r="I7377" s="28"/>
      <c r="J7377" s="28"/>
      <c r="K7377" s="28"/>
      <c r="L7377" s="28"/>
    </row>
    <row r="7378" spans="1:12" ht="21">
      <c r="A7378" s="26"/>
      <c r="B7378" s="27"/>
      <c r="C7378" s="27"/>
      <c r="D7378" s="27"/>
      <c r="E7378" s="27"/>
      <c r="F7378" s="27"/>
      <c r="G7378" s="28"/>
      <c r="H7378" s="28"/>
      <c r="I7378" s="28"/>
      <c r="J7378" s="28"/>
      <c r="K7378" s="28"/>
      <c r="L7378" s="28"/>
    </row>
    <row r="7379" spans="1:12" ht="21">
      <c r="A7379" s="26"/>
      <c r="B7379" s="27"/>
      <c r="C7379" s="27"/>
      <c r="D7379" s="27"/>
      <c r="E7379" s="27"/>
      <c r="F7379" s="27"/>
      <c r="G7379" s="28"/>
      <c r="H7379" s="28"/>
      <c r="I7379" s="28"/>
      <c r="J7379" s="28"/>
      <c r="K7379" s="28"/>
      <c r="L7379" s="28"/>
    </row>
    <row r="7380" spans="1:12" ht="21">
      <c r="A7380" s="26"/>
      <c r="B7380" s="27"/>
      <c r="C7380" s="27"/>
      <c r="D7380" s="27"/>
      <c r="E7380" s="27"/>
      <c r="F7380" s="27"/>
      <c r="G7380" s="28"/>
      <c r="H7380" s="28"/>
      <c r="I7380" s="28"/>
      <c r="J7380" s="28"/>
      <c r="K7380" s="28"/>
      <c r="L7380" s="28"/>
    </row>
    <row r="7381" spans="1:12" ht="21">
      <c r="A7381" s="26"/>
      <c r="B7381" s="27"/>
      <c r="C7381" s="27"/>
      <c r="D7381" s="27"/>
      <c r="E7381" s="27"/>
      <c r="F7381" s="27"/>
      <c r="G7381" s="28"/>
      <c r="H7381" s="28"/>
      <c r="I7381" s="28"/>
      <c r="J7381" s="28"/>
      <c r="K7381" s="28"/>
      <c r="L7381" s="28"/>
    </row>
    <row r="7382" spans="1:12" ht="21">
      <c r="A7382" s="26"/>
      <c r="B7382" s="27"/>
      <c r="C7382" s="27"/>
      <c r="D7382" s="27"/>
      <c r="E7382" s="27"/>
      <c r="F7382" s="27"/>
      <c r="G7382" s="29"/>
      <c r="H7382" s="29"/>
      <c r="I7382" s="29"/>
      <c r="J7382" s="29"/>
      <c r="K7382" s="29"/>
      <c r="L7382" s="29"/>
    </row>
    <row r="7383" spans="1:12" ht="21">
      <c r="A7383" s="26"/>
      <c r="B7383" s="27"/>
      <c r="C7383" s="27"/>
      <c r="D7383" s="27"/>
      <c r="E7383" s="27"/>
      <c r="F7383" s="27"/>
      <c r="G7383" s="29"/>
      <c r="H7383" s="29"/>
      <c r="I7383" s="29"/>
      <c r="J7383" s="29"/>
      <c r="K7383" s="29"/>
      <c r="L7383" s="29"/>
    </row>
    <row r="7384" spans="1:12" ht="21">
      <c r="A7384" s="26"/>
      <c r="B7384" s="27"/>
      <c r="C7384" s="27"/>
      <c r="D7384" s="27"/>
      <c r="E7384" s="27"/>
      <c r="F7384" s="27"/>
      <c r="G7384" s="28"/>
      <c r="H7384" s="28"/>
      <c r="I7384" s="28"/>
      <c r="J7384" s="28"/>
      <c r="K7384" s="28"/>
      <c r="L7384" s="28"/>
    </row>
    <row r="7385" spans="1:12" ht="21">
      <c r="A7385" s="26"/>
      <c r="B7385" s="27"/>
      <c r="C7385" s="27"/>
      <c r="D7385" s="27"/>
      <c r="E7385" s="27"/>
      <c r="F7385" s="27"/>
      <c r="G7385" s="28"/>
      <c r="H7385" s="28"/>
      <c r="I7385" s="28"/>
      <c r="J7385" s="28"/>
      <c r="K7385" s="28"/>
      <c r="L7385" s="28"/>
    </row>
    <row r="7386" spans="1:12" ht="21">
      <c r="A7386" s="26"/>
      <c r="B7386" s="27"/>
      <c r="C7386" s="27"/>
      <c r="D7386" s="27"/>
      <c r="E7386" s="27"/>
      <c r="F7386" s="27"/>
      <c r="G7386" s="28"/>
      <c r="H7386" s="28"/>
      <c r="I7386" s="28"/>
      <c r="J7386" s="28"/>
      <c r="K7386" s="28"/>
      <c r="L7386" s="28"/>
    </row>
    <row r="7387" spans="1:12" ht="21">
      <c r="A7387" s="26"/>
      <c r="B7387" s="27"/>
      <c r="C7387" s="27"/>
      <c r="D7387" s="27"/>
      <c r="E7387" s="27"/>
      <c r="F7387" s="27"/>
      <c r="G7387" s="28"/>
      <c r="H7387" s="28"/>
      <c r="I7387" s="28"/>
      <c r="J7387" s="28"/>
      <c r="K7387" s="28"/>
      <c r="L7387" s="28"/>
    </row>
    <row r="7388" spans="1:12" ht="21">
      <c r="A7388" s="26"/>
      <c r="B7388" s="27"/>
      <c r="C7388" s="27"/>
      <c r="D7388" s="27"/>
      <c r="E7388" s="27"/>
      <c r="F7388" s="27"/>
      <c r="G7388" s="28"/>
      <c r="H7388" s="28"/>
      <c r="I7388" s="28"/>
      <c r="J7388" s="28"/>
      <c r="K7388" s="28"/>
      <c r="L7388" s="28"/>
    </row>
    <row r="7389" spans="1:12" ht="21">
      <c r="A7389" s="26"/>
      <c r="B7389" s="27"/>
      <c r="C7389" s="27"/>
      <c r="D7389" s="27"/>
      <c r="E7389" s="27"/>
      <c r="F7389" s="27"/>
      <c r="G7389" s="29"/>
      <c r="H7389" s="29"/>
      <c r="I7389" s="29"/>
      <c r="J7389" s="29"/>
      <c r="K7389" s="29"/>
      <c r="L7389" s="29"/>
    </row>
    <row r="7390" spans="1:12" ht="21">
      <c r="A7390" s="26"/>
      <c r="B7390" s="27"/>
      <c r="C7390" s="27"/>
      <c r="D7390" s="27"/>
      <c r="E7390" s="27"/>
      <c r="F7390" s="27"/>
      <c r="G7390" s="28"/>
      <c r="H7390" s="28"/>
      <c r="I7390" s="28"/>
      <c r="J7390" s="28"/>
      <c r="K7390" s="28"/>
      <c r="L7390" s="28"/>
    </row>
    <row r="7391" spans="1:12" ht="21">
      <c r="A7391" s="26"/>
      <c r="B7391" s="27"/>
      <c r="C7391" s="27"/>
      <c r="D7391" s="27"/>
      <c r="E7391" s="27"/>
      <c r="F7391" s="27"/>
      <c r="G7391" s="29"/>
      <c r="H7391" s="29"/>
      <c r="I7391" s="29"/>
      <c r="J7391" s="29"/>
      <c r="K7391" s="29"/>
      <c r="L7391" s="29"/>
    </row>
    <row r="7392" spans="1:12" ht="21">
      <c r="A7392" s="26"/>
      <c r="B7392" s="27"/>
      <c r="C7392" s="27"/>
      <c r="D7392" s="27"/>
      <c r="E7392" s="27"/>
      <c r="F7392" s="27"/>
      <c r="G7392" s="29"/>
      <c r="H7392" s="29"/>
      <c r="I7392" s="29"/>
      <c r="J7392" s="29"/>
      <c r="K7392" s="29"/>
      <c r="L7392" s="29"/>
    </row>
    <row r="7393" spans="1:12" ht="21">
      <c r="A7393" s="26"/>
      <c r="B7393" s="27"/>
      <c r="C7393" s="27"/>
      <c r="D7393" s="27"/>
      <c r="E7393" s="27"/>
      <c r="F7393" s="27"/>
      <c r="G7393" s="29"/>
      <c r="H7393" s="29"/>
      <c r="I7393" s="29"/>
      <c r="J7393" s="29"/>
      <c r="K7393" s="29"/>
      <c r="L7393" s="29"/>
    </row>
    <row r="7394" spans="1:12" ht="21">
      <c r="A7394" s="26"/>
      <c r="B7394" s="27"/>
      <c r="C7394" s="27"/>
      <c r="D7394" s="27"/>
      <c r="E7394" s="27"/>
      <c r="F7394" s="27"/>
      <c r="G7394" s="29"/>
      <c r="H7394" s="29"/>
      <c r="I7394" s="29"/>
      <c r="J7394" s="29"/>
      <c r="K7394" s="29"/>
      <c r="L7394" s="29"/>
    </row>
    <row r="7395" spans="1:12" ht="21">
      <c r="A7395" s="26"/>
      <c r="B7395" s="27"/>
      <c r="C7395" s="27"/>
      <c r="D7395" s="27"/>
      <c r="E7395" s="27"/>
      <c r="F7395" s="27"/>
      <c r="G7395" s="29"/>
      <c r="H7395" s="29"/>
      <c r="I7395" s="29"/>
      <c r="J7395" s="29"/>
      <c r="K7395" s="29"/>
      <c r="L7395" s="29"/>
    </row>
    <row r="7396" spans="1:12" ht="21">
      <c r="A7396" s="26"/>
      <c r="B7396" s="27"/>
      <c r="C7396" s="27"/>
      <c r="D7396" s="27"/>
      <c r="E7396" s="27"/>
      <c r="F7396" s="27"/>
      <c r="G7396" s="28"/>
      <c r="H7396" s="28"/>
      <c r="I7396" s="28"/>
      <c r="J7396" s="28"/>
      <c r="K7396" s="28"/>
      <c r="L7396" s="28"/>
    </row>
    <row r="7397" spans="1:12" ht="21">
      <c r="A7397" s="26"/>
      <c r="B7397" s="27"/>
      <c r="C7397" s="27"/>
      <c r="D7397" s="27"/>
      <c r="E7397" s="27"/>
      <c r="F7397" s="27"/>
      <c r="G7397" s="29"/>
      <c r="H7397" s="29"/>
      <c r="I7397" s="29"/>
      <c r="J7397" s="29"/>
      <c r="K7397" s="29"/>
      <c r="L7397" s="29"/>
    </row>
    <row r="7398" spans="1:12" ht="21">
      <c r="A7398" s="26"/>
      <c r="B7398" s="27"/>
      <c r="C7398" s="27"/>
      <c r="D7398" s="27"/>
      <c r="E7398" s="27"/>
      <c r="F7398" s="27"/>
      <c r="G7398" s="29"/>
      <c r="H7398" s="29"/>
      <c r="I7398" s="29"/>
      <c r="J7398" s="29"/>
      <c r="K7398" s="29"/>
      <c r="L7398" s="29"/>
    </row>
    <row r="7399" spans="1:12" ht="21">
      <c r="A7399" s="26"/>
      <c r="B7399" s="27"/>
      <c r="C7399" s="27"/>
      <c r="D7399" s="27"/>
      <c r="E7399" s="27"/>
      <c r="F7399" s="27"/>
      <c r="G7399" s="29"/>
      <c r="H7399" s="29"/>
      <c r="I7399" s="29"/>
      <c r="J7399" s="29"/>
      <c r="K7399" s="29"/>
      <c r="L7399" s="29"/>
    </row>
    <row r="7400" spans="1:12" ht="21">
      <c r="A7400" s="26"/>
      <c r="B7400" s="27"/>
      <c r="C7400" s="27"/>
      <c r="D7400" s="27"/>
      <c r="E7400" s="27"/>
      <c r="F7400" s="27"/>
      <c r="G7400" s="29"/>
      <c r="H7400" s="29"/>
      <c r="I7400" s="29"/>
      <c r="J7400" s="29"/>
      <c r="K7400" s="29"/>
      <c r="L7400" s="29"/>
    </row>
    <row r="7401" spans="1:12" ht="21">
      <c r="A7401" s="26"/>
      <c r="B7401" s="27"/>
      <c r="C7401" s="27"/>
      <c r="D7401" s="27"/>
      <c r="E7401" s="27"/>
      <c r="F7401" s="27"/>
      <c r="G7401" s="29"/>
      <c r="H7401" s="29"/>
      <c r="I7401" s="29"/>
      <c r="J7401" s="29"/>
      <c r="K7401" s="29"/>
      <c r="L7401" s="29"/>
    </row>
    <row r="7402" spans="1:12" ht="21">
      <c r="A7402" s="26"/>
      <c r="B7402" s="27"/>
      <c r="C7402" s="27"/>
      <c r="D7402" s="27"/>
      <c r="E7402" s="27"/>
      <c r="F7402" s="27"/>
      <c r="G7402" s="29"/>
      <c r="H7402" s="29"/>
      <c r="I7402" s="29"/>
      <c r="J7402" s="29"/>
      <c r="K7402" s="29"/>
      <c r="L7402" s="29"/>
    </row>
    <row r="7403" spans="1:12" ht="21">
      <c r="A7403" s="26"/>
      <c r="B7403" s="27"/>
      <c r="C7403" s="27"/>
      <c r="D7403" s="27"/>
      <c r="E7403" s="27"/>
      <c r="F7403" s="27"/>
      <c r="G7403" s="29"/>
      <c r="H7403" s="29"/>
      <c r="I7403" s="29"/>
      <c r="J7403" s="29"/>
      <c r="K7403" s="29"/>
      <c r="L7403" s="29"/>
    </row>
    <row r="7404" spans="1:12" ht="21">
      <c r="A7404" s="26"/>
      <c r="B7404" s="27"/>
      <c r="C7404" s="27"/>
      <c r="D7404" s="27"/>
      <c r="E7404" s="27"/>
      <c r="F7404" s="27"/>
      <c r="G7404" s="28"/>
      <c r="H7404" s="28"/>
      <c r="I7404" s="28"/>
      <c r="J7404" s="28"/>
      <c r="K7404" s="28"/>
      <c r="L7404" s="28"/>
    </row>
    <row r="7405" spans="1:12" ht="21">
      <c r="A7405" s="26"/>
      <c r="B7405" s="27"/>
      <c r="C7405" s="27"/>
      <c r="D7405" s="27"/>
      <c r="E7405" s="27"/>
      <c r="F7405" s="27"/>
      <c r="G7405" s="29"/>
      <c r="H7405" s="29"/>
      <c r="I7405" s="29"/>
      <c r="J7405" s="29"/>
      <c r="K7405" s="29"/>
      <c r="L7405" s="29"/>
    </row>
    <row r="7406" spans="1:12" ht="21">
      <c r="A7406" s="26"/>
      <c r="B7406" s="27"/>
      <c r="C7406" s="27"/>
      <c r="D7406" s="27"/>
      <c r="E7406" s="27"/>
      <c r="F7406" s="27"/>
      <c r="G7406" s="28"/>
      <c r="H7406" s="28"/>
      <c r="I7406" s="28"/>
      <c r="J7406" s="28"/>
      <c r="K7406" s="28"/>
      <c r="L7406" s="28"/>
    </row>
    <row r="7407" spans="1:12" ht="21">
      <c r="A7407" s="26"/>
      <c r="B7407" s="27"/>
      <c r="C7407" s="27"/>
      <c r="D7407" s="27"/>
      <c r="E7407" s="27"/>
      <c r="F7407" s="27"/>
      <c r="G7407" s="29"/>
      <c r="H7407" s="29"/>
      <c r="I7407" s="29"/>
      <c r="J7407" s="29"/>
      <c r="K7407" s="29"/>
      <c r="L7407" s="29"/>
    </row>
    <row r="7408" spans="1:12" ht="21">
      <c r="A7408" s="26"/>
      <c r="B7408" s="27"/>
      <c r="C7408" s="27"/>
      <c r="D7408" s="27"/>
      <c r="E7408" s="27"/>
      <c r="F7408" s="27"/>
      <c r="G7408" s="29"/>
      <c r="H7408" s="29"/>
      <c r="I7408" s="29"/>
      <c r="J7408" s="29"/>
      <c r="K7408" s="29"/>
      <c r="L7408" s="29"/>
    </row>
    <row r="7409" spans="1:12" ht="21">
      <c r="A7409" s="26"/>
      <c r="B7409" s="27"/>
      <c r="C7409" s="27"/>
      <c r="D7409" s="27"/>
      <c r="E7409" s="27"/>
      <c r="F7409" s="27"/>
      <c r="G7409" s="29"/>
      <c r="H7409" s="29"/>
      <c r="I7409" s="29"/>
      <c r="J7409" s="29"/>
      <c r="K7409" s="29"/>
      <c r="L7409" s="29"/>
    </row>
    <row r="7410" spans="1:12" ht="21">
      <c r="A7410" s="26"/>
      <c r="B7410" s="27"/>
      <c r="C7410" s="27"/>
      <c r="D7410" s="27"/>
      <c r="E7410" s="27"/>
      <c r="F7410" s="27"/>
      <c r="G7410" s="29"/>
      <c r="H7410" s="29"/>
      <c r="I7410" s="29"/>
      <c r="J7410" s="29"/>
      <c r="K7410" s="29"/>
      <c r="L7410" s="29"/>
    </row>
    <row r="7411" spans="1:12" ht="21">
      <c r="A7411" s="26"/>
      <c r="B7411" s="27"/>
      <c r="C7411" s="27"/>
      <c r="D7411" s="27"/>
      <c r="E7411" s="27"/>
      <c r="F7411" s="27"/>
      <c r="G7411" s="29"/>
      <c r="H7411" s="29"/>
      <c r="I7411" s="29"/>
      <c r="J7411" s="29"/>
      <c r="K7411" s="29"/>
      <c r="L7411" s="29"/>
    </row>
    <row r="7412" spans="1:12" ht="21">
      <c r="A7412" s="26"/>
      <c r="B7412" s="27"/>
      <c r="C7412" s="27"/>
      <c r="D7412" s="27"/>
      <c r="E7412" s="27"/>
      <c r="F7412" s="27"/>
      <c r="G7412" s="28"/>
      <c r="H7412" s="28"/>
      <c r="I7412" s="28"/>
      <c r="J7412" s="28"/>
      <c r="K7412" s="28"/>
      <c r="L7412" s="28"/>
    </row>
    <row r="7413" spans="1:12" ht="21">
      <c r="A7413" s="26"/>
      <c r="B7413" s="27"/>
      <c r="C7413" s="27"/>
      <c r="D7413" s="27"/>
      <c r="E7413" s="27"/>
      <c r="F7413" s="27"/>
      <c r="G7413" s="28"/>
      <c r="H7413" s="28"/>
      <c r="I7413" s="28"/>
      <c r="J7413" s="28"/>
      <c r="K7413" s="28"/>
      <c r="L7413" s="28"/>
    </row>
    <row r="7414" spans="1:12" ht="21">
      <c r="A7414" s="26"/>
      <c r="B7414" s="27"/>
      <c r="C7414" s="27"/>
      <c r="D7414" s="27"/>
      <c r="E7414" s="27"/>
      <c r="F7414" s="27"/>
      <c r="G7414" s="28"/>
      <c r="H7414" s="28"/>
      <c r="I7414" s="28"/>
      <c r="J7414" s="28"/>
      <c r="K7414" s="28"/>
      <c r="L7414" s="28"/>
    </row>
    <row r="7415" spans="1:12" ht="21">
      <c r="A7415" s="26"/>
      <c r="B7415" s="27"/>
      <c r="C7415" s="27"/>
      <c r="D7415" s="27"/>
      <c r="E7415" s="27"/>
      <c r="F7415" s="27"/>
      <c r="G7415" s="28"/>
      <c r="H7415" s="28"/>
      <c r="I7415" s="28"/>
      <c r="J7415" s="28"/>
      <c r="K7415" s="28"/>
      <c r="L7415" s="28"/>
    </row>
    <row r="7416" spans="1:12" ht="21">
      <c r="A7416" s="26"/>
      <c r="B7416" s="27"/>
      <c r="C7416" s="27"/>
      <c r="D7416" s="27"/>
      <c r="E7416" s="27"/>
      <c r="F7416" s="27"/>
      <c r="G7416" s="28"/>
      <c r="H7416" s="28"/>
      <c r="I7416" s="28"/>
      <c r="J7416" s="28"/>
      <c r="K7416" s="28"/>
      <c r="L7416" s="28"/>
    </row>
    <row r="7417" spans="1:12" ht="21">
      <c r="A7417" s="26"/>
      <c r="B7417" s="27"/>
      <c r="C7417" s="27"/>
      <c r="D7417" s="27"/>
      <c r="E7417" s="27"/>
      <c r="F7417" s="27"/>
      <c r="G7417" s="29"/>
      <c r="H7417" s="29"/>
      <c r="I7417" s="29"/>
      <c r="J7417" s="29"/>
      <c r="K7417" s="29"/>
      <c r="L7417" s="29"/>
    </row>
    <row r="7418" spans="1:12" ht="21">
      <c r="A7418" s="26"/>
      <c r="B7418" s="27"/>
      <c r="C7418" s="27"/>
      <c r="D7418" s="27"/>
      <c r="E7418" s="27"/>
      <c r="F7418" s="27"/>
      <c r="G7418" s="29"/>
      <c r="H7418" s="29"/>
      <c r="I7418" s="29"/>
      <c r="J7418" s="29"/>
      <c r="K7418" s="29"/>
      <c r="L7418" s="29"/>
    </row>
    <row r="7419" spans="1:12" ht="21">
      <c r="A7419" s="26"/>
      <c r="B7419" s="27"/>
      <c r="C7419" s="27"/>
      <c r="D7419" s="27"/>
      <c r="E7419" s="27"/>
      <c r="F7419" s="27"/>
      <c r="G7419" s="28"/>
      <c r="H7419" s="28"/>
      <c r="I7419" s="28"/>
      <c r="J7419" s="28"/>
      <c r="K7419" s="28"/>
      <c r="L7419" s="28"/>
    </row>
    <row r="7420" spans="1:12" ht="21">
      <c r="A7420" s="26"/>
      <c r="B7420" s="27"/>
      <c r="C7420" s="27"/>
      <c r="D7420" s="27"/>
      <c r="E7420" s="27"/>
      <c r="F7420" s="27"/>
      <c r="G7420" s="29"/>
      <c r="H7420" s="29"/>
      <c r="I7420" s="29"/>
      <c r="J7420" s="29"/>
      <c r="K7420" s="29"/>
      <c r="L7420" s="29"/>
    </row>
    <row r="7421" spans="1:12" ht="21">
      <c r="A7421" s="26"/>
      <c r="B7421" s="27"/>
      <c r="C7421" s="27"/>
      <c r="D7421" s="27"/>
      <c r="E7421" s="27"/>
      <c r="F7421" s="27"/>
      <c r="G7421" s="28"/>
      <c r="H7421" s="28"/>
      <c r="I7421" s="28"/>
      <c r="J7421" s="28"/>
      <c r="K7421" s="28"/>
      <c r="L7421" s="28"/>
    </row>
    <row r="7422" spans="1:12" ht="21">
      <c r="A7422" s="26"/>
      <c r="B7422" s="27"/>
      <c r="C7422" s="27"/>
      <c r="D7422" s="27"/>
      <c r="E7422" s="27"/>
      <c r="F7422" s="27"/>
      <c r="G7422" s="29"/>
      <c r="H7422" s="29"/>
      <c r="I7422" s="29"/>
      <c r="J7422" s="29"/>
      <c r="K7422" s="29"/>
      <c r="L7422" s="29"/>
    </row>
    <row r="7423" spans="1:12" ht="21">
      <c r="A7423" s="26"/>
      <c r="B7423" s="27"/>
      <c r="C7423" s="27"/>
      <c r="D7423" s="27"/>
      <c r="E7423" s="27"/>
      <c r="F7423" s="27"/>
      <c r="G7423" s="29"/>
      <c r="H7423" s="29"/>
      <c r="I7423" s="29"/>
      <c r="J7423" s="29"/>
      <c r="K7423" s="29"/>
      <c r="L7423" s="29"/>
    </row>
    <row r="7424" spans="1:12" ht="21">
      <c r="A7424" s="26"/>
      <c r="B7424" s="27"/>
      <c r="C7424" s="27"/>
      <c r="D7424" s="27"/>
      <c r="E7424" s="27"/>
      <c r="F7424" s="27"/>
      <c r="G7424" s="28"/>
      <c r="H7424" s="28"/>
      <c r="I7424" s="28"/>
      <c r="J7424" s="28"/>
      <c r="K7424" s="28"/>
      <c r="L7424" s="28"/>
    </row>
    <row r="7425" spans="1:12" ht="21">
      <c r="A7425" s="26"/>
      <c r="B7425" s="27"/>
      <c r="C7425" s="27"/>
      <c r="D7425" s="27"/>
      <c r="E7425" s="27"/>
      <c r="F7425" s="27"/>
      <c r="G7425" s="28"/>
      <c r="H7425" s="28"/>
      <c r="I7425" s="28"/>
      <c r="J7425" s="28"/>
      <c r="K7425" s="28"/>
      <c r="L7425" s="28"/>
    </row>
    <row r="7426" spans="1:12" ht="21">
      <c r="A7426" s="26"/>
      <c r="B7426" s="27"/>
      <c r="C7426" s="27"/>
      <c r="D7426" s="27"/>
      <c r="E7426" s="27"/>
      <c r="F7426" s="27"/>
      <c r="G7426" s="29"/>
      <c r="H7426" s="29"/>
      <c r="I7426" s="29"/>
      <c r="J7426" s="29"/>
      <c r="K7426" s="29"/>
      <c r="L7426" s="29"/>
    </row>
    <row r="7427" spans="1:12" ht="21">
      <c r="A7427" s="26"/>
      <c r="B7427" s="27"/>
      <c r="C7427" s="27"/>
      <c r="D7427" s="27"/>
      <c r="E7427" s="27"/>
      <c r="F7427" s="27"/>
      <c r="G7427" s="29"/>
      <c r="H7427" s="29"/>
      <c r="I7427" s="29"/>
      <c r="J7427" s="29"/>
      <c r="K7427" s="29"/>
      <c r="L7427" s="29"/>
    </row>
    <row r="7428" spans="1:12" ht="21">
      <c r="A7428" s="26"/>
      <c r="B7428" s="27"/>
      <c r="C7428" s="27"/>
      <c r="D7428" s="27"/>
      <c r="E7428" s="27"/>
      <c r="F7428" s="27"/>
      <c r="G7428" s="29"/>
      <c r="H7428" s="29"/>
      <c r="I7428" s="29"/>
      <c r="J7428" s="29"/>
      <c r="K7428" s="29"/>
      <c r="L7428" s="29"/>
    </row>
    <row r="7429" spans="1:12" ht="21">
      <c r="A7429" s="26"/>
      <c r="B7429" s="27"/>
      <c r="C7429" s="27"/>
      <c r="D7429" s="27"/>
      <c r="E7429" s="27"/>
      <c r="F7429" s="27"/>
      <c r="G7429" s="29"/>
      <c r="H7429" s="29"/>
      <c r="I7429" s="29"/>
      <c r="J7429" s="29"/>
      <c r="K7429" s="29"/>
      <c r="L7429" s="29"/>
    </row>
    <row r="7430" spans="1:12" ht="21">
      <c r="A7430" s="26"/>
      <c r="B7430" s="27"/>
      <c r="C7430" s="27"/>
      <c r="D7430" s="27"/>
      <c r="E7430" s="27"/>
      <c r="F7430" s="27"/>
      <c r="G7430" s="29"/>
      <c r="H7430" s="29"/>
      <c r="I7430" s="29"/>
      <c r="J7430" s="29"/>
      <c r="K7430" s="29"/>
      <c r="L7430" s="29"/>
    </row>
    <row r="7431" spans="1:12" ht="21">
      <c r="A7431" s="26"/>
      <c r="B7431" s="27"/>
      <c r="C7431" s="27"/>
      <c r="D7431" s="27"/>
      <c r="E7431" s="27"/>
      <c r="F7431" s="27"/>
      <c r="G7431" s="29"/>
      <c r="H7431" s="29"/>
      <c r="I7431" s="29"/>
      <c r="J7431" s="29"/>
      <c r="K7431" s="29"/>
      <c r="L7431" s="29"/>
    </row>
    <row r="7432" spans="1:12" ht="21">
      <c r="A7432" s="26"/>
      <c r="B7432" s="27"/>
      <c r="C7432" s="27"/>
      <c r="D7432" s="27"/>
      <c r="E7432" s="27"/>
      <c r="F7432" s="27"/>
      <c r="G7432" s="28"/>
      <c r="H7432" s="28"/>
      <c r="I7432" s="28"/>
      <c r="J7432" s="28"/>
      <c r="K7432" s="28"/>
      <c r="L7432" s="28"/>
    </row>
    <row r="7433" spans="1:12" ht="21">
      <c r="A7433" s="26"/>
      <c r="B7433" s="27"/>
      <c r="C7433" s="27"/>
      <c r="D7433" s="27"/>
      <c r="E7433" s="27"/>
      <c r="F7433" s="27"/>
      <c r="G7433" s="29"/>
      <c r="H7433" s="29"/>
      <c r="I7433" s="29"/>
      <c r="J7433" s="29"/>
      <c r="K7433" s="29"/>
      <c r="L7433" s="29"/>
    </row>
    <row r="7434" spans="1:12" ht="21">
      <c r="A7434" s="26"/>
      <c r="B7434" s="27"/>
      <c r="C7434" s="27"/>
      <c r="D7434" s="27"/>
      <c r="E7434" s="27"/>
      <c r="F7434" s="27"/>
      <c r="G7434" s="29"/>
      <c r="H7434" s="29"/>
      <c r="I7434" s="29"/>
      <c r="J7434" s="29"/>
      <c r="K7434" s="29"/>
      <c r="L7434" s="29"/>
    </row>
    <row r="7435" spans="1:12" ht="21">
      <c r="A7435" s="26"/>
      <c r="B7435" s="27"/>
      <c r="C7435" s="27"/>
      <c r="D7435" s="27"/>
      <c r="E7435" s="27"/>
      <c r="F7435" s="27"/>
      <c r="G7435" s="29"/>
      <c r="H7435" s="29"/>
      <c r="I7435" s="29"/>
      <c r="J7435" s="29"/>
      <c r="K7435" s="29"/>
      <c r="L7435" s="29"/>
    </row>
    <row r="7436" spans="1:12" ht="21">
      <c r="A7436" s="26"/>
      <c r="B7436" s="27"/>
      <c r="C7436" s="27"/>
      <c r="D7436" s="27"/>
      <c r="E7436" s="27"/>
      <c r="F7436" s="27"/>
      <c r="G7436" s="29"/>
      <c r="H7436" s="29"/>
      <c r="I7436" s="29"/>
      <c r="J7436" s="29"/>
      <c r="K7436" s="29"/>
      <c r="L7436" s="29"/>
    </row>
    <row r="7437" spans="1:12" ht="21">
      <c r="A7437" s="26"/>
      <c r="B7437" s="27"/>
      <c r="C7437" s="27"/>
      <c r="D7437" s="27"/>
      <c r="E7437" s="27"/>
      <c r="F7437" s="27"/>
      <c r="G7437" s="29"/>
      <c r="H7437" s="29"/>
      <c r="I7437" s="29"/>
      <c r="J7437" s="29"/>
      <c r="K7437" s="29"/>
      <c r="L7437" s="29"/>
    </row>
    <row r="7438" spans="1:12" ht="21">
      <c r="A7438" s="26"/>
      <c r="B7438" s="27"/>
      <c r="C7438" s="27"/>
      <c r="D7438" s="27"/>
      <c r="E7438" s="27"/>
      <c r="F7438" s="27"/>
      <c r="G7438" s="29"/>
      <c r="H7438" s="29"/>
      <c r="I7438" s="29"/>
      <c r="J7438" s="29"/>
      <c r="K7438" s="29"/>
      <c r="L7438" s="29"/>
    </row>
    <row r="7439" spans="1:12" ht="21">
      <c r="A7439" s="26"/>
      <c r="B7439" s="27"/>
      <c r="C7439" s="27"/>
      <c r="D7439" s="27"/>
      <c r="E7439" s="27"/>
      <c r="F7439" s="27"/>
      <c r="G7439" s="29"/>
      <c r="H7439" s="29"/>
      <c r="I7439" s="29"/>
      <c r="J7439" s="29"/>
      <c r="K7439" s="29"/>
      <c r="L7439" s="29"/>
    </row>
    <row r="7440" spans="1:12" ht="21">
      <c r="A7440" s="26"/>
      <c r="B7440" s="27"/>
      <c r="C7440" s="27"/>
      <c r="D7440" s="27"/>
      <c r="E7440" s="27"/>
      <c r="F7440" s="27"/>
      <c r="G7440" s="29"/>
      <c r="H7440" s="29"/>
      <c r="I7440" s="29"/>
      <c r="J7440" s="29"/>
      <c r="K7440" s="29"/>
      <c r="L7440" s="29"/>
    </row>
    <row r="7441" spans="1:12" ht="21">
      <c r="A7441" s="26"/>
      <c r="B7441" s="27"/>
      <c r="C7441" s="27"/>
      <c r="D7441" s="27"/>
      <c r="E7441" s="27"/>
      <c r="F7441" s="27"/>
      <c r="G7441" s="29"/>
      <c r="H7441" s="29"/>
      <c r="I7441" s="29"/>
      <c r="J7441" s="29"/>
      <c r="K7441" s="29"/>
      <c r="L7441" s="29"/>
    </row>
    <row r="7442" spans="1:12" ht="21">
      <c r="A7442" s="26"/>
      <c r="B7442" s="27"/>
      <c r="C7442" s="27"/>
      <c r="D7442" s="27"/>
      <c r="E7442" s="27"/>
      <c r="F7442" s="27"/>
      <c r="G7442" s="28"/>
      <c r="H7442" s="28"/>
      <c r="I7442" s="28"/>
      <c r="J7442" s="28"/>
      <c r="K7442" s="28"/>
      <c r="L7442" s="28"/>
    </row>
    <row r="7443" spans="1:12" ht="21">
      <c r="A7443" s="26"/>
      <c r="B7443" s="27"/>
      <c r="C7443" s="27"/>
      <c r="D7443" s="27"/>
      <c r="E7443" s="27"/>
      <c r="F7443" s="27"/>
      <c r="G7443" s="28"/>
      <c r="H7443" s="28"/>
      <c r="I7443" s="28"/>
      <c r="J7443" s="28"/>
      <c r="K7443" s="28"/>
      <c r="L7443" s="28"/>
    </row>
    <row r="7444" spans="1:12" ht="21">
      <c r="A7444" s="26"/>
      <c r="B7444" s="27"/>
      <c r="C7444" s="27"/>
      <c r="D7444" s="27"/>
      <c r="E7444" s="27"/>
      <c r="F7444" s="27"/>
      <c r="G7444" s="29"/>
      <c r="H7444" s="29"/>
      <c r="I7444" s="29"/>
      <c r="J7444" s="29"/>
      <c r="K7444" s="29"/>
      <c r="L7444" s="29"/>
    </row>
    <row r="7445" spans="1:12" ht="21">
      <c r="A7445" s="26"/>
      <c r="B7445" s="27"/>
      <c r="C7445" s="27"/>
      <c r="D7445" s="27"/>
      <c r="E7445" s="27"/>
      <c r="F7445" s="27"/>
      <c r="G7445" s="29"/>
      <c r="H7445" s="29"/>
      <c r="I7445" s="29"/>
      <c r="J7445" s="29"/>
      <c r="K7445" s="29"/>
      <c r="L7445" s="29"/>
    </row>
    <row r="7446" spans="1:12" ht="21">
      <c r="A7446" s="26"/>
      <c r="B7446" s="27"/>
      <c r="C7446" s="27"/>
      <c r="D7446" s="27"/>
      <c r="E7446" s="27"/>
      <c r="F7446" s="27"/>
      <c r="G7446" s="29"/>
      <c r="H7446" s="29"/>
      <c r="I7446" s="29"/>
      <c r="J7446" s="29"/>
      <c r="K7446" s="29"/>
      <c r="L7446" s="29"/>
    </row>
    <row r="7447" spans="1:12" ht="21">
      <c r="A7447" s="26"/>
      <c r="B7447" s="27"/>
      <c r="C7447" s="27"/>
      <c r="D7447" s="27"/>
      <c r="E7447" s="27"/>
      <c r="F7447" s="27"/>
      <c r="G7447" s="29"/>
      <c r="H7447" s="29"/>
      <c r="I7447" s="29"/>
      <c r="J7447" s="29"/>
      <c r="K7447" s="29"/>
      <c r="L7447" s="29"/>
    </row>
    <row r="7448" spans="1:12" ht="21">
      <c r="A7448" s="26"/>
      <c r="B7448" s="27"/>
      <c r="C7448" s="27"/>
      <c r="D7448" s="27"/>
      <c r="E7448" s="27"/>
      <c r="F7448" s="27"/>
      <c r="G7448" s="28"/>
      <c r="H7448" s="28"/>
      <c r="I7448" s="28"/>
      <c r="J7448" s="28"/>
      <c r="K7448" s="28"/>
      <c r="L7448" s="28"/>
    </row>
    <row r="7449" spans="1:12" ht="21">
      <c r="A7449" s="26"/>
      <c r="B7449" s="27"/>
      <c r="C7449" s="27"/>
      <c r="D7449" s="27"/>
      <c r="E7449" s="27"/>
      <c r="F7449" s="27"/>
      <c r="G7449" s="29"/>
      <c r="H7449" s="29"/>
      <c r="I7449" s="29"/>
      <c r="J7449" s="29"/>
      <c r="K7449" s="29"/>
      <c r="L7449" s="29"/>
    </row>
    <row r="7450" spans="1:12" ht="21">
      <c r="A7450" s="26"/>
      <c r="B7450" s="27"/>
      <c r="C7450" s="27"/>
      <c r="D7450" s="27"/>
      <c r="E7450" s="27"/>
      <c r="F7450" s="27"/>
      <c r="G7450" s="29"/>
      <c r="H7450" s="29"/>
      <c r="I7450" s="29"/>
      <c r="J7450" s="29"/>
      <c r="K7450" s="29"/>
      <c r="L7450" s="29"/>
    </row>
    <row r="7451" spans="1:12" ht="21">
      <c r="A7451" s="26"/>
      <c r="B7451" s="27"/>
      <c r="C7451" s="27"/>
      <c r="D7451" s="27"/>
      <c r="E7451" s="27"/>
      <c r="F7451" s="27"/>
      <c r="G7451" s="29"/>
      <c r="H7451" s="29"/>
      <c r="I7451" s="29"/>
      <c r="J7451" s="29"/>
      <c r="K7451" s="29"/>
      <c r="L7451" s="29"/>
    </row>
    <row r="7452" spans="1:12" ht="21">
      <c r="A7452" s="26"/>
      <c r="B7452" s="27"/>
      <c r="C7452" s="27"/>
      <c r="D7452" s="27"/>
      <c r="E7452" s="27"/>
      <c r="F7452" s="27"/>
      <c r="G7452" s="29"/>
      <c r="H7452" s="29"/>
      <c r="I7452" s="29"/>
      <c r="J7452" s="29"/>
      <c r="K7452" s="29"/>
      <c r="L7452" s="29"/>
    </row>
    <row r="7453" spans="1:12" ht="21">
      <c r="A7453" s="26"/>
      <c r="B7453" s="27"/>
      <c r="C7453" s="27"/>
      <c r="D7453" s="27"/>
      <c r="E7453" s="27"/>
      <c r="F7453" s="27"/>
      <c r="G7453" s="29"/>
      <c r="H7453" s="29"/>
      <c r="I7453" s="29"/>
      <c r="J7453" s="29"/>
      <c r="K7453" s="29"/>
      <c r="L7453" s="29"/>
    </row>
    <row r="7454" spans="1:12" ht="21">
      <c r="A7454" s="26"/>
      <c r="B7454" s="27"/>
      <c r="C7454" s="27"/>
      <c r="D7454" s="27"/>
      <c r="E7454" s="27"/>
      <c r="F7454" s="27"/>
      <c r="G7454" s="29"/>
      <c r="H7454" s="29"/>
      <c r="I7454" s="29"/>
      <c r="J7454" s="29"/>
      <c r="K7454" s="29"/>
      <c r="L7454" s="29"/>
    </row>
    <row r="7455" spans="1:12" ht="21">
      <c r="A7455" s="26"/>
      <c r="B7455" s="27"/>
      <c r="C7455" s="27"/>
      <c r="D7455" s="27"/>
      <c r="E7455" s="27"/>
      <c r="F7455" s="27"/>
      <c r="G7455" s="29"/>
      <c r="H7455" s="29"/>
      <c r="I7455" s="29"/>
      <c r="J7455" s="29"/>
      <c r="K7455" s="29"/>
      <c r="L7455" s="29"/>
    </row>
    <row r="7456" spans="1:12" ht="21">
      <c r="A7456" s="26"/>
      <c r="B7456" s="27"/>
      <c r="C7456" s="27"/>
      <c r="D7456" s="27"/>
      <c r="E7456" s="27"/>
      <c r="F7456" s="27"/>
      <c r="G7456" s="29"/>
      <c r="H7456" s="29"/>
      <c r="I7456" s="29"/>
      <c r="J7456" s="29"/>
      <c r="K7456" s="29"/>
      <c r="L7456" s="29"/>
    </row>
    <row r="7457" spans="1:12" ht="21">
      <c r="A7457" s="26"/>
      <c r="B7457" s="27"/>
      <c r="C7457" s="27"/>
      <c r="D7457" s="27"/>
      <c r="E7457" s="27"/>
      <c r="F7457" s="27"/>
      <c r="G7457" s="29"/>
      <c r="H7457" s="29"/>
      <c r="I7457" s="29"/>
      <c r="J7457" s="29"/>
      <c r="K7457" s="29"/>
      <c r="L7457" s="29"/>
    </row>
    <row r="7458" spans="1:12" ht="21">
      <c r="A7458" s="26"/>
      <c r="B7458" s="27"/>
      <c r="C7458" s="27"/>
      <c r="D7458" s="27"/>
      <c r="E7458" s="27"/>
      <c r="F7458" s="27"/>
      <c r="G7458" s="29"/>
      <c r="H7458" s="29"/>
      <c r="I7458" s="29"/>
      <c r="J7458" s="29"/>
      <c r="K7458" s="29"/>
      <c r="L7458" s="29"/>
    </row>
    <row r="7459" spans="1:12" ht="21">
      <c r="A7459" s="26"/>
      <c r="B7459" s="27"/>
      <c r="C7459" s="27"/>
      <c r="D7459" s="27"/>
      <c r="E7459" s="27"/>
      <c r="F7459" s="27"/>
      <c r="G7459" s="28"/>
      <c r="H7459" s="28"/>
      <c r="I7459" s="28"/>
      <c r="J7459" s="28"/>
      <c r="K7459" s="28"/>
      <c r="L7459" s="28"/>
    </row>
    <row r="7460" spans="1:12" ht="21">
      <c r="A7460" s="26"/>
      <c r="B7460" s="27"/>
      <c r="C7460" s="27"/>
      <c r="D7460" s="27"/>
      <c r="E7460" s="27"/>
      <c r="F7460" s="27"/>
      <c r="G7460" s="28"/>
      <c r="H7460" s="28"/>
      <c r="I7460" s="28"/>
      <c r="J7460" s="28"/>
      <c r="K7460" s="28"/>
      <c r="L7460" s="28"/>
    </row>
    <row r="7461" spans="1:12" ht="21">
      <c r="A7461" s="26"/>
      <c r="B7461" s="27"/>
      <c r="C7461" s="27"/>
      <c r="D7461" s="27"/>
      <c r="E7461" s="27"/>
      <c r="F7461" s="27"/>
      <c r="G7461" s="28"/>
      <c r="H7461" s="28"/>
      <c r="I7461" s="28"/>
      <c r="J7461" s="28"/>
      <c r="K7461" s="28"/>
      <c r="L7461" s="28"/>
    </row>
    <row r="7462" spans="1:12" ht="21">
      <c r="A7462" s="26"/>
      <c r="B7462" s="27"/>
      <c r="C7462" s="27"/>
      <c r="D7462" s="27"/>
      <c r="E7462" s="27"/>
      <c r="F7462" s="27"/>
      <c r="G7462" s="28"/>
      <c r="H7462" s="28"/>
      <c r="I7462" s="28"/>
      <c r="J7462" s="28"/>
      <c r="K7462" s="28"/>
      <c r="L7462" s="28"/>
    </row>
    <row r="7463" spans="1:12" ht="21">
      <c r="A7463" s="26"/>
      <c r="B7463" s="27"/>
      <c r="C7463" s="27"/>
      <c r="D7463" s="27"/>
      <c r="E7463" s="27"/>
      <c r="F7463" s="27"/>
      <c r="G7463" s="29"/>
      <c r="H7463" s="29"/>
      <c r="I7463" s="29"/>
      <c r="J7463" s="29"/>
      <c r="K7463" s="29"/>
      <c r="L7463" s="29"/>
    </row>
    <row r="7464" spans="1:12" ht="21">
      <c r="A7464" s="26"/>
      <c r="B7464" s="27"/>
      <c r="C7464" s="27"/>
      <c r="D7464" s="27"/>
      <c r="E7464" s="27"/>
      <c r="F7464" s="27"/>
      <c r="G7464" s="29"/>
      <c r="H7464" s="29"/>
      <c r="I7464" s="29"/>
      <c r="J7464" s="29"/>
      <c r="K7464" s="29"/>
      <c r="L7464" s="29"/>
    </row>
    <row r="7465" spans="1:12" ht="21">
      <c r="A7465" s="26"/>
      <c r="B7465" s="27"/>
      <c r="C7465" s="27"/>
      <c r="D7465" s="27"/>
      <c r="E7465" s="27"/>
      <c r="F7465" s="27"/>
      <c r="G7465" s="28"/>
      <c r="H7465" s="28"/>
      <c r="I7465" s="28"/>
      <c r="J7465" s="28"/>
      <c r="K7465" s="28"/>
      <c r="L7465" s="28"/>
    </row>
    <row r="7466" spans="1:12" ht="21">
      <c r="A7466" s="26"/>
      <c r="B7466" s="27"/>
      <c r="C7466" s="27"/>
      <c r="D7466" s="27"/>
      <c r="E7466" s="27"/>
      <c r="F7466" s="27"/>
      <c r="G7466" s="29"/>
      <c r="H7466" s="29"/>
      <c r="I7466" s="29"/>
      <c r="J7466" s="29"/>
      <c r="K7466" s="29"/>
      <c r="L7466" s="29"/>
    </row>
    <row r="7467" spans="1:12" ht="21">
      <c r="A7467" s="26"/>
      <c r="B7467" s="27"/>
      <c r="C7467" s="27"/>
      <c r="D7467" s="27"/>
      <c r="E7467" s="27"/>
      <c r="F7467" s="27"/>
      <c r="G7467" s="28"/>
      <c r="H7467" s="28"/>
      <c r="I7467" s="28"/>
      <c r="J7467" s="28"/>
      <c r="K7467" s="28"/>
      <c r="L7467" s="28"/>
    </row>
    <row r="7468" spans="1:12" ht="21">
      <c r="A7468" s="26"/>
      <c r="B7468" s="27"/>
      <c r="C7468" s="27"/>
      <c r="D7468" s="27"/>
      <c r="E7468" s="27"/>
      <c r="F7468" s="27"/>
      <c r="G7468" s="28"/>
      <c r="H7468" s="28"/>
      <c r="I7468" s="28"/>
      <c r="J7468" s="28"/>
      <c r="K7468" s="28"/>
      <c r="L7468" s="28"/>
    </row>
    <row r="7469" spans="1:12" ht="21">
      <c r="A7469" s="26"/>
      <c r="B7469" s="27"/>
      <c r="C7469" s="27"/>
      <c r="D7469" s="27"/>
      <c r="E7469" s="27"/>
      <c r="F7469" s="27"/>
      <c r="G7469" s="29"/>
      <c r="H7469" s="29"/>
      <c r="I7469" s="29"/>
      <c r="J7469" s="29"/>
      <c r="K7469" s="29"/>
      <c r="L7469" s="29"/>
    </row>
    <row r="7470" spans="1:12" ht="21">
      <c r="A7470" s="26"/>
      <c r="B7470" s="27"/>
      <c r="C7470" s="27"/>
      <c r="D7470" s="27"/>
      <c r="E7470" s="27"/>
      <c r="F7470" s="27"/>
      <c r="G7470" s="28"/>
      <c r="H7470" s="28"/>
      <c r="I7470" s="28"/>
      <c r="J7470" s="28"/>
      <c r="K7470" s="28"/>
      <c r="L7470" s="28"/>
    </row>
    <row r="7471" spans="1:12" ht="21">
      <c r="A7471" s="26"/>
      <c r="B7471" s="27"/>
      <c r="C7471" s="27"/>
      <c r="D7471" s="27"/>
      <c r="E7471" s="27"/>
      <c r="F7471" s="27"/>
      <c r="G7471" s="28"/>
      <c r="H7471" s="28"/>
      <c r="I7471" s="28"/>
      <c r="J7471" s="28"/>
      <c r="K7471" s="28"/>
      <c r="L7471" s="28"/>
    </row>
    <row r="7472" spans="1:12" ht="21">
      <c r="A7472" s="26"/>
      <c r="B7472" s="27"/>
      <c r="C7472" s="27"/>
      <c r="D7472" s="27"/>
      <c r="E7472" s="27"/>
      <c r="F7472" s="27"/>
      <c r="G7472" s="28"/>
      <c r="H7472" s="28"/>
      <c r="I7472" s="28"/>
      <c r="J7472" s="28"/>
      <c r="K7472" s="28"/>
      <c r="L7472" s="28"/>
    </row>
    <row r="7473" spans="1:12" ht="21">
      <c r="A7473" s="26"/>
      <c r="B7473" s="27"/>
      <c r="C7473" s="27"/>
      <c r="D7473" s="27"/>
      <c r="E7473" s="27"/>
      <c r="F7473" s="27"/>
      <c r="G7473" s="29"/>
      <c r="H7473" s="29"/>
      <c r="I7473" s="29"/>
      <c r="J7473" s="29"/>
      <c r="K7473" s="29"/>
      <c r="L7473" s="29"/>
    </row>
    <row r="7474" spans="1:12" ht="21">
      <c r="A7474" s="26"/>
      <c r="B7474" s="27"/>
      <c r="C7474" s="27"/>
      <c r="D7474" s="27"/>
      <c r="E7474" s="27"/>
      <c r="F7474" s="27"/>
      <c r="G7474" s="28"/>
      <c r="H7474" s="28"/>
      <c r="I7474" s="28"/>
      <c r="J7474" s="28"/>
      <c r="K7474" s="28"/>
      <c r="L7474" s="28"/>
    </row>
    <row r="7475" spans="1:12" ht="21">
      <c r="A7475" s="26"/>
      <c r="B7475" s="27"/>
      <c r="C7475" s="27"/>
      <c r="D7475" s="27"/>
      <c r="E7475" s="27"/>
      <c r="F7475" s="27"/>
      <c r="G7475" s="28"/>
      <c r="H7475" s="28"/>
      <c r="I7475" s="28"/>
      <c r="J7475" s="28"/>
      <c r="K7475" s="28"/>
      <c r="L7475" s="28"/>
    </row>
    <row r="7476" spans="1:12" ht="21">
      <c r="A7476" s="26"/>
      <c r="B7476" s="27"/>
      <c r="C7476" s="27"/>
      <c r="D7476" s="27"/>
      <c r="E7476" s="27"/>
      <c r="F7476" s="27"/>
      <c r="G7476" s="28"/>
      <c r="H7476" s="28"/>
      <c r="I7476" s="28"/>
      <c r="J7476" s="28"/>
      <c r="K7476" s="28"/>
      <c r="L7476" s="28"/>
    </row>
    <row r="7477" spans="1:12" ht="21">
      <c r="A7477" s="26"/>
      <c r="B7477" s="27"/>
      <c r="C7477" s="27"/>
      <c r="D7477" s="27"/>
      <c r="E7477" s="27"/>
      <c r="F7477" s="27"/>
      <c r="G7477" s="28"/>
      <c r="H7477" s="28"/>
      <c r="I7477" s="28"/>
      <c r="J7477" s="28"/>
      <c r="K7477" s="28"/>
      <c r="L7477" s="28"/>
    </row>
    <row r="7478" spans="1:12" ht="21">
      <c r="A7478" s="26"/>
      <c r="B7478" s="27"/>
      <c r="C7478" s="27"/>
      <c r="D7478" s="27"/>
      <c r="E7478" s="27"/>
      <c r="F7478" s="27"/>
      <c r="G7478" s="29"/>
      <c r="H7478" s="29"/>
      <c r="I7478" s="29"/>
      <c r="J7478" s="29"/>
      <c r="K7478" s="29"/>
      <c r="L7478" s="29"/>
    </row>
    <row r="7479" spans="1:12" ht="21">
      <c r="A7479" s="26"/>
      <c r="B7479" s="27"/>
      <c r="C7479" s="27"/>
      <c r="D7479" s="27"/>
      <c r="E7479" s="27"/>
      <c r="F7479" s="27"/>
      <c r="G7479" s="29"/>
      <c r="H7479" s="29"/>
      <c r="I7479" s="29"/>
      <c r="J7479" s="29"/>
      <c r="K7479" s="29"/>
      <c r="L7479" s="29"/>
    </row>
    <row r="7480" spans="1:12" ht="21">
      <c r="A7480" s="26"/>
      <c r="B7480" s="27"/>
      <c r="C7480" s="27"/>
      <c r="D7480" s="27"/>
      <c r="E7480" s="27"/>
      <c r="F7480" s="27"/>
      <c r="G7480" s="29"/>
      <c r="H7480" s="29"/>
      <c r="I7480" s="29"/>
      <c r="J7480" s="29"/>
      <c r="K7480" s="29"/>
      <c r="L7480" s="29"/>
    </row>
    <row r="7481" spans="1:12" ht="21">
      <c r="A7481" s="26"/>
      <c r="B7481" s="27"/>
      <c r="C7481" s="27"/>
      <c r="D7481" s="27"/>
      <c r="E7481" s="27"/>
      <c r="F7481" s="27"/>
      <c r="G7481" s="29"/>
      <c r="H7481" s="29"/>
      <c r="I7481" s="29"/>
      <c r="J7481" s="29"/>
      <c r="K7481" s="29"/>
      <c r="L7481" s="29"/>
    </row>
    <row r="7482" spans="1:12" ht="21">
      <c r="A7482" s="26"/>
      <c r="B7482" s="27"/>
      <c r="C7482" s="27"/>
      <c r="D7482" s="27"/>
      <c r="E7482" s="27"/>
      <c r="F7482" s="27"/>
      <c r="G7482" s="29"/>
      <c r="H7482" s="29"/>
      <c r="I7482" s="29"/>
      <c r="J7482" s="29"/>
      <c r="K7482" s="29"/>
      <c r="L7482" s="29"/>
    </row>
    <row r="7483" spans="1:12" ht="21">
      <c r="A7483" s="26"/>
      <c r="B7483" s="27"/>
      <c r="C7483" s="27"/>
      <c r="D7483" s="27"/>
      <c r="E7483" s="27"/>
      <c r="F7483" s="27"/>
      <c r="G7483" s="29"/>
      <c r="H7483" s="29"/>
      <c r="I7483" s="29"/>
      <c r="J7483" s="29"/>
      <c r="K7483" s="29"/>
      <c r="L7483" s="29"/>
    </row>
    <row r="7484" spans="1:12" ht="21">
      <c r="A7484" s="26"/>
      <c r="B7484" s="27"/>
      <c r="C7484" s="27"/>
      <c r="D7484" s="27"/>
      <c r="E7484" s="27"/>
      <c r="F7484" s="27"/>
      <c r="G7484" s="29"/>
      <c r="H7484" s="29"/>
      <c r="I7484" s="29"/>
      <c r="J7484" s="29"/>
      <c r="K7484" s="29"/>
      <c r="L7484" s="29"/>
    </row>
    <row r="7485" spans="1:12" ht="21">
      <c r="A7485" s="26"/>
      <c r="B7485" s="27"/>
      <c r="C7485" s="27"/>
      <c r="D7485" s="27"/>
      <c r="E7485" s="27"/>
      <c r="F7485" s="27"/>
      <c r="G7485" s="29"/>
      <c r="H7485" s="29"/>
      <c r="I7485" s="29"/>
      <c r="J7485" s="29"/>
      <c r="K7485" s="29"/>
      <c r="L7485" s="29"/>
    </row>
    <row r="7486" spans="1:12" ht="21">
      <c r="A7486" s="26"/>
      <c r="B7486" s="27"/>
      <c r="C7486" s="27"/>
      <c r="D7486" s="27"/>
      <c r="E7486" s="27"/>
      <c r="F7486" s="27"/>
      <c r="G7486" s="29"/>
      <c r="H7486" s="29"/>
      <c r="I7486" s="29"/>
      <c r="J7486" s="29"/>
      <c r="K7486" s="29"/>
      <c r="L7486" s="29"/>
    </row>
    <row r="7487" spans="1:12" ht="21">
      <c r="A7487" s="26"/>
      <c r="B7487" s="27"/>
      <c r="C7487" s="27"/>
      <c r="D7487" s="27"/>
      <c r="E7487" s="27"/>
      <c r="F7487" s="27"/>
      <c r="G7487" s="29"/>
      <c r="H7487" s="29"/>
      <c r="I7487" s="29"/>
      <c r="J7487" s="29"/>
      <c r="K7487" s="29"/>
      <c r="L7487" s="29"/>
    </row>
    <row r="7488" spans="1:12" ht="21">
      <c r="A7488" s="26"/>
      <c r="B7488" s="27"/>
      <c r="C7488" s="27"/>
      <c r="D7488" s="27"/>
      <c r="E7488" s="27"/>
      <c r="F7488" s="27"/>
      <c r="G7488" s="29"/>
      <c r="H7488" s="29"/>
      <c r="I7488" s="29"/>
      <c r="J7488" s="29"/>
      <c r="K7488" s="29"/>
      <c r="L7488" s="29"/>
    </row>
    <row r="7489" spans="1:12" ht="21">
      <c r="A7489" s="26"/>
      <c r="B7489" s="27"/>
      <c r="C7489" s="27"/>
      <c r="D7489" s="27"/>
      <c r="E7489" s="27"/>
      <c r="F7489" s="27"/>
      <c r="G7489" s="29"/>
      <c r="H7489" s="29"/>
      <c r="I7489" s="29"/>
      <c r="J7489" s="29"/>
      <c r="K7489" s="29"/>
      <c r="L7489" s="29"/>
    </row>
    <row r="7490" spans="1:12" ht="21">
      <c r="A7490" s="26"/>
      <c r="B7490" s="27"/>
      <c r="C7490" s="27"/>
      <c r="D7490" s="27"/>
      <c r="E7490" s="27"/>
      <c r="F7490" s="27"/>
      <c r="G7490" s="29"/>
      <c r="H7490" s="29"/>
      <c r="I7490" s="29"/>
      <c r="J7490" s="29"/>
      <c r="K7490" s="29"/>
      <c r="L7490" s="29"/>
    </row>
    <row r="7491" spans="1:12" ht="21">
      <c r="A7491" s="26"/>
      <c r="B7491" s="27"/>
      <c r="C7491" s="27"/>
      <c r="D7491" s="27"/>
      <c r="E7491" s="27"/>
      <c r="F7491" s="27"/>
      <c r="G7491" s="29"/>
      <c r="H7491" s="29"/>
      <c r="I7491" s="29"/>
      <c r="J7491" s="29"/>
      <c r="K7491" s="29"/>
      <c r="L7491" s="29"/>
    </row>
    <row r="7492" spans="1:12" ht="21">
      <c r="A7492" s="26"/>
      <c r="B7492" s="27"/>
      <c r="C7492" s="27"/>
      <c r="D7492" s="27"/>
      <c r="E7492" s="27"/>
      <c r="F7492" s="27"/>
      <c r="G7492" s="29"/>
      <c r="H7492" s="29"/>
      <c r="I7492" s="29"/>
      <c r="J7492" s="29"/>
      <c r="K7492" s="29"/>
      <c r="L7492" s="29"/>
    </row>
    <row r="7493" spans="1:12" ht="21">
      <c r="A7493" s="26"/>
      <c r="B7493" s="27"/>
      <c r="C7493" s="27"/>
      <c r="D7493" s="27"/>
      <c r="E7493" s="27"/>
      <c r="F7493" s="27"/>
      <c r="G7493" s="29"/>
      <c r="H7493" s="29"/>
      <c r="I7493" s="29"/>
      <c r="J7493" s="29"/>
      <c r="K7493" s="29"/>
      <c r="L7493" s="29"/>
    </row>
    <row r="7494" spans="1:12" ht="21">
      <c r="A7494" s="26"/>
      <c r="B7494" s="27"/>
      <c r="C7494" s="27"/>
      <c r="D7494" s="27"/>
      <c r="E7494" s="27"/>
      <c r="F7494" s="27"/>
      <c r="G7494" s="29"/>
      <c r="H7494" s="29"/>
      <c r="I7494" s="29"/>
      <c r="J7494" s="29"/>
      <c r="K7494" s="29"/>
      <c r="L7494" s="29"/>
    </row>
    <row r="7495" spans="1:12" ht="21">
      <c r="A7495" s="26"/>
      <c r="B7495" s="27"/>
      <c r="C7495" s="27"/>
      <c r="D7495" s="27"/>
      <c r="E7495" s="27"/>
      <c r="F7495" s="27"/>
      <c r="G7495" s="28"/>
      <c r="H7495" s="28"/>
      <c r="I7495" s="28"/>
      <c r="J7495" s="28"/>
      <c r="K7495" s="28"/>
      <c r="L7495" s="28"/>
    </row>
    <row r="7496" spans="1:12" ht="21">
      <c r="A7496" s="26"/>
      <c r="B7496" s="27"/>
      <c r="C7496" s="27"/>
      <c r="D7496" s="27"/>
      <c r="E7496" s="27"/>
      <c r="F7496" s="27"/>
      <c r="G7496" s="28"/>
      <c r="H7496" s="28"/>
      <c r="I7496" s="28"/>
      <c r="J7496" s="28"/>
      <c r="K7496" s="28"/>
      <c r="L7496" s="28"/>
    </row>
    <row r="7497" spans="1:12" ht="21">
      <c r="A7497" s="26"/>
      <c r="B7497" s="27"/>
      <c r="C7497" s="27"/>
      <c r="D7497" s="27"/>
      <c r="E7497" s="27"/>
      <c r="F7497" s="27"/>
      <c r="G7497" s="28"/>
      <c r="H7497" s="28"/>
      <c r="I7497" s="28"/>
      <c r="J7497" s="28"/>
      <c r="K7497" s="28"/>
      <c r="L7497" s="28"/>
    </row>
    <row r="7498" spans="1:12" ht="21">
      <c r="A7498" s="26"/>
      <c r="B7498" s="27"/>
      <c r="C7498" s="27"/>
      <c r="D7498" s="27"/>
      <c r="E7498" s="27"/>
      <c r="F7498" s="27"/>
      <c r="G7498" s="29"/>
      <c r="H7498" s="29"/>
      <c r="I7498" s="29"/>
      <c r="J7498" s="29"/>
      <c r="K7498" s="29"/>
      <c r="L7498" s="29"/>
    </row>
    <row r="7499" spans="1:12" ht="21">
      <c r="A7499" s="26"/>
      <c r="B7499" s="27"/>
      <c r="C7499" s="27"/>
      <c r="D7499" s="27"/>
      <c r="E7499" s="27"/>
      <c r="F7499" s="27"/>
      <c r="G7499" s="28"/>
      <c r="H7499" s="28"/>
      <c r="I7499" s="28"/>
      <c r="J7499" s="28"/>
      <c r="K7499" s="28"/>
      <c r="L7499" s="28"/>
    </row>
    <row r="7500" spans="1:12" ht="21">
      <c r="A7500" s="26"/>
      <c r="B7500" s="27"/>
      <c r="C7500" s="27"/>
      <c r="D7500" s="27"/>
      <c r="E7500" s="27"/>
      <c r="F7500" s="27"/>
      <c r="G7500" s="29"/>
      <c r="H7500" s="29"/>
      <c r="I7500" s="29"/>
      <c r="J7500" s="29"/>
      <c r="K7500" s="29"/>
      <c r="L7500" s="29"/>
    </row>
    <row r="7501" spans="1:12" ht="21">
      <c r="A7501" s="26"/>
      <c r="B7501" s="27"/>
      <c r="C7501" s="27"/>
      <c r="D7501" s="27"/>
      <c r="E7501" s="27"/>
      <c r="F7501" s="27"/>
      <c r="G7501" s="29"/>
      <c r="H7501" s="29"/>
      <c r="I7501" s="29"/>
      <c r="J7501" s="29"/>
      <c r="K7501" s="29"/>
      <c r="L7501" s="29"/>
    </row>
    <row r="7502" spans="1:12" ht="21">
      <c r="A7502" s="26"/>
      <c r="B7502" s="27"/>
      <c r="C7502" s="27"/>
      <c r="D7502" s="27"/>
      <c r="E7502" s="27"/>
      <c r="F7502" s="27"/>
      <c r="G7502" s="29"/>
      <c r="H7502" s="29"/>
      <c r="I7502" s="29"/>
      <c r="J7502" s="29"/>
      <c r="K7502" s="29"/>
      <c r="L7502" s="29"/>
    </row>
    <row r="7503" spans="1:12" ht="21">
      <c r="A7503" s="26"/>
      <c r="B7503" s="27"/>
      <c r="C7503" s="27"/>
      <c r="D7503" s="27"/>
      <c r="E7503" s="27"/>
      <c r="F7503" s="27"/>
      <c r="G7503" s="29"/>
      <c r="H7503" s="29"/>
      <c r="I7503" s="29"/>
      <c r="J7503" s="29"/>
      <c r="K7503" s="29"/>
      <c r="L7503" s="29"/>
    </row>
    <row r="7504" spans="1:12" ht="21">
      <c r="A7504" s="26"/>
      <c r="B7504" s="27"/>
      <c r="C7504" s="27"/>
      <c r="D7504" s="27"/>
      <c r="E7504" s="27"/>
      <c r="F7504" s="27"/>
      <c r="G7504" s="29"/>
      <c r="H7504" s="29"/>
      <c r="I7504" s="29"/>
      <c r="J7504" s="29"/>
      <c r="K7504" s="29"/>
      <c r="L7504" s="29"/>
    </row>
    <row r="7505" spans="1:12" ht="21">
      <c r="A7505" s="26"/>
      <c r="B7505" s="27"/>
      <c r="C7505" s="27"/>
      <c r="D7505" s="27"/>
      <c r="E7505" s="27"/>
      <c r="F7505" s="27"/>
      <c r="G7505" s="29"/>
      <c r="H7505" s="29"/>
      <c r="I7505" s="29"/>
      <c r="J7505" s="29"/>
      <c r="K7505" s="29"/>
      <c r="L7505" s="29"/>
    </row>
    <row r="7506" spans="1:12" ht="21">
      <c r="A7506" s="26"/>
      <c r="B7506" s="27"/>
      <c r="C7506" s="27"/>
      <c r="D7506" s="27"/>
      <c r="E7506" s="27"/>
      <c r="F7506" s="27"/>
      <c r="G7506" s="29"/>
      <c r="H7506" s="29"/>
      <c r="I7506" s="29"/>
      <c r="J7506" s="29"/>
      <c r="K7506" s="29"/>
      <c r="L7506" s="29"/>
    </row>
    <row r="7507" spans="1:12" ht="21">
      <c r="A7507" s="26"/>
      <c r="B7507" s="27"/>
      <c r="C7507" s="27"/>
      <c r="D7507" s="27"/>
      <c r="E7507" s="27"/>
      <c r="F7507" s="27"/>
      <c r="G7507" s="29"/>
      <c r="H7507" s="29"/>
      <c r="I7507" s="29"/>
      <c r="J7507" s="29"/>
      <c r="K7507" s="29"/>
      <c r="L7507" s="29"/>
    </row>
    <row r="7508" spans="1:12" ht="21">
      <c r="A7508" s="26"/>
      <c r="B7508" s="27"/>
      <c r="C7508" s="27"/>
      <c r="D7508" s="27"/>
      <c r="E7508" s="27"/>
      <c r="F7508" s="27"/>
      <c r="G7508" s="29"/>
      <c r="H7508" s="29"/>
      <c r="I7508" s="29"/>
      <c r="J7508" s="29"/>
      <c r="K7508" s="29"/>
      <c r="L7508" s="29"/>
    </row>
    <row r="7509" spans="1:12" ht="21">
      <c r="A7509" s="26"/>
      <c r="B7509" s="27"/>
      <c r="C7509" s="27"/>
      <c r="D7509" s="27"/>
      <c r="E7509" s="27"/>
      <c r="F7509" s="27"/>
      <c r="G7509" s="29"/>
      <c r="H7509" s="29"/>
      <c r="I7509" s="29"/>
      <c r="J7509" s="29"/>
      <c r="K7509" s="29"/>
      <c r="L7509" s="29"/>
    </row>
    <row r="7510" spans="1:12" ht="21">
      <c r="A7510" s="26"/>
      <c r="B7510" s="27"/>
      <c r="C7510" s="27"/>
      <c r="D7510" s="27"/>
      <c r="E7510" s="27"/>
      <c r="F7510" s="27"/>
      <c r="G7510" s="29"/>
      <c r="H7510" s="29"/>
      <c r="I7510" s="29"/>
      <c r="J7510" s="29"/>
      <c r="K7510" s="29"/>
      <c r="L7510" s="29"/>
    </row>
    <row r="7511" spans="1:12" ht="21">
      <c r="A7511" s="26"/>
      <c r="B7511" s="27"/>
      <c r="C7511" s="27"/>
      <c r="D7511" s="27"/>
      <c r="E7511" s="27"/>
      <c r="F7511" s="27"/>
      <c r="G7511" s="29"/>
      <c r="H7511" s="29"/>
      <c r="I7511" s="29"/>
      <c r="J7511" s="29"/>
      <c r="K7511" s="29"/>
      <c r="L7511" s="29"/>
    </row>
    <row r="7512" spans="1:12" ht="21">
      <c r="A7512" s="26"/>
      <c r="B7512" s="27"/>
      <c r="C7512" s="27"/>
      <c r="D7512" s="27"/>
      <c r="E7512" s="27"/>
      <c r="F7512" s="27"/>
      <c r="G7512" s="29"/>
      <c r="H7512" s="29"/>
      <c r="I7512" s="29"/>
      <c r="J7512" s="29"/>
      <c r="K7512" s="29"/>
      <c r="L7512" s="29"/>
    </row>
    <row r="7513" spans="1:12" ht="21">
      <c r="A7513" s="26"/>
      <c r="B7513" s="27"/>
      <c r="C7513" s="27"/>
      <c r="D7513" s="27"/>
      <c r="E7513" s="27"/>
      <c r="F7513" s="27"/>
      <c r="G7513" s="29"/>
      <c r="H7513" s="29"/>
      <c r="I7513" s="29"/>
      <c r="J7513" s="29"/>
      <c r="K7513" s="29"/>
      <c r="L7513" s="29"/>
    </row>
    <row r="7514" spans="1:12" ht="21">
      <c r="A7514" s="26"/>
      <c r="B7514" s="27"/>
      <c r="C7514" s="27"/>
      <c r="D7514" s="27"/>
      <c r="E7514" s="27"/>
      <c r="F7514" s="27"/>
      <c r="G7514" s="29"/>
      <c r="H7514" s="29"/>
      <c r="I7514" s="29"/>
      <c r="J7514" s="29"/>
      <c r="K7514" s="29"/>
      <c r="L7514" s="29"/>
    </row>
    <row r="7515" spans="1:12" ht="21">
      <c r="A7515" s="26"/>
      <c r="B7515" s="27"/>
      <c r="C7515" s="27"/>
      <c r="D7515" s="27"/>
      <c r="E7515" s="27"/>
      <c r="F7515" s="27"/>
      <c r="G7515" s="29"/>
      <c r="H7515" s="29"/>
      <c r="I7515" s="29"/>
      <c r="J7515" s="29"/>
      <c r="K7515" s="29"/>
      <c r="L7515" s="29"/>
    </row>
    <row r="7516" spans="1:12" ht="21">
      <c r="A7516" s="26"/>
      <c r="B7516" s="27"/>
      <c r="C7516" s="27"/>
      <c r="D7516" s="27"/>
      <c r="E7516" s="27"/>
      <c r="F7516" s="27"/>
      <c r="G7516" s="29"/>
      <c r="H7516" s="29"/>
      <c r="I7516" s="29"/>
      <c r="J7516" s="29"/>
      <c r="K7516" s="29"/>
      <c r="L7516" s="29"/>
    </row>
    <row r="7517" spans="1:12" ht="21">
      <c r="A7517" s="26"/>
      <c r="B7517" s="27"/>
      <c r="C7517" s="27"/>
      <c r="D7517" s="27"/>
      <c r="E7517" s="27"/>
      <c r="F7517" s="27"/>
      <c r="G7517" s="29"/>
      <c r="H7517" s="29"/>
      <c r="I7517" s="29"/>
      <c r="J7517" s="29"/>
      <c r="K7517" s="29"/>
      <c r="L7517" s="29"/>
    </row>
    <row r="7518" spans="1:12" ht="21">
      <c r="A7518" s="26"/>
      <c r="B7518" s="27"/>
      <c r="C7518" s="27"/>
      <c r="D7518" s="27"/>
      <c r="E7518" s="27"/>
      <c r="F7518" s="27"/>
      <c r="G7518" s="29"/>
      <c r="H7518" s="29"/>
      <c r="I7518" s="29"/>
      <c r="J7518" s="29"/>
      <c r="K7518" s="29"/>
      <c r="L7518" s="29"/>
    </row>
    <row r="7519" spans="1:12" ht="21">
      <c r="A7519" s="26"/>
      <c r="B7519" s="27"/>
      <c r="C7519" s="27"/>
      <c r="D7519" s="27"/>
      <c r="E7519" s="27"/>
      <c r="F7519" s="27"/>
      <c r="G7519" s="29"/>
      <c r="H7519" s="29"/>
      <c r="I7519" s="29"/>
      <c r="J7519" s="29"/>
      <c r="K7519" s="29"/>
      <c r="L7519" s="29"/>
    </row>
    <row r="7520" spans="1:12" ht="21">
      <c r="A7520" s="26"/>
      <c r="B7520" s="27"/>
      <c r="C7520" s="27"/>
      <c r="D7520" s="27"/>
      <c r="E7520" s="27"/>
      <c r="F7520" s="27"/>
      <c r="G7520" s="29"/>
      <c r="H7520" s="29"/>
      <c r="I7520" s="29"/>
      <c r="J7520" s="29"/>
      <c r="K7520" s="29"/>
      <c r="L7520" s="29"/>
    </row>
    <row r="7521" spans="1:12" ht="21">
      <c r="A7521" s="26"/>
      <c r="B7521" s="27"/>
      <c r="C7521" s="27"/>
      <c r="D7521" s="27"/>
      <c r="E7521" s="27"/>
      <c r="F7521" s="27"/>
      <c r="G7521" s="29"/>
      <c r="H7521" s="29"/>
      <c r="I7521" s="29"/>
      <c r="J7521" s="29"/>
      <c r="K7521" s="29"/>
      <c r="L7521" s="29"/>
    </row>
    <row r="7522" spans="1:12" ht="21">
      <c r="A7522" s="26"/>
      <c r="B7522" s="27"/>
      <c r="C7522" s="27"/>
      <c r="D7522" s="27"/>
      <c r="E7522" s="27"/>
      <c r="F7522" s="27"/>
      <c r="G7522" s="29"/>
      <c r="H7522" s="29"/>
      <c r="I7522" s="29"/>
      <c r="J7522" s="29"/>
      <c r="K7522" s="29"/>
      <c r="L7522" s="29"/>
    </row>
    <row r="7523" spans="1:12" ht="21">
      <c r="A7523" s="26"/>
      <c r="B7523" s="27"/>
      <c r="C7523" s="27"/>
      <c r="D7523" s="27"/>
      <c r="E7523" s="27"/>
      <c r="F7523" s="27"/>
      <c r="G7523" s="29"/>
      <c r="H7523" s="29"/>
      <c r="I7523" s="29"/>
      <c r="J7523" s="29"/>
      <c r="K7523" s="29"/>
      <c r="L7523" s="29"/>
    </row>
    <row r="7524" spans="1:12" ht="21">
      <c r="A7524" s="26"/>
      <c r="B7524" s="27"/>
      <c r="C7524" s="27"/>
      <c r="D7524" s="27"/>
      <c r="E7524" s="27"/>
      <c r="F7524" s="27"/>
      <c r="G7524" s="29"/>
      <c r="H7524" s="29"/>
      <c r="I7524" s="29"/>
      <c r="J7524" s="29"/>
      <c r="K7524" s="29"/>
      <c r="L7524" s="29"/>
    </row>
    <row r="7525" spans="1:12" ht="21">
      <c r="A7525" s="26"/>
      <c r="B7525" s="27"/>
      <c r="C7525" s="27"/>
      <c r="D7525" s="27"/>
      <c r="E7525" s="27"/>
      <c r="F7525" s="27"/>
      <c r="G7525" s="29"/>
      <c r="H7525" s="29"/>
      <c r="I7525" s="29"/>
      <c r="J7525" s="29"/>
      <c r="K7525" s="29"/>
      <c r="L7525" s="29"/>
    </row>
    <row r="7526" spans="1:12" ht="21">
      <c r="A7526" s="26"/>
      <c r="B7526" s="27"/>
      <c r="C7526" s="27"/>
      <c r="D7526" s="27"/>
      <c r="E7526" s="27"/>
      <c r="F7526" s="27"/>
      <c r="G7526" s="29"/>
      <c r="H7526" s="29"/>
      <c r="I7526" s="29"/>
      <c r="J7526" s="29"/>
      <c r="K7526" s="29"/>
      <c r="L7526" s="29"/>
    </row>
    <row r="7527" spans="1:12" ht="21">
      <c r="A7527" s="26"/>
      <c r="B7527" s="27"/>
      <c r="C7527" s="27"/>
      <c r="D7527" s="27"/>
      <c r="E7527" s="27"/>
      <c r="F7527" s="27"/>
      <c r="G7527" s="29"/>
      <c r="H7527" s="29"/>
      <c r="I7527" s="29"/>
      <c r="J7527" s="29"/>
      <c r="K7527" s="29"/>
      <c r="L7527" s="29"/>
    </row>
    <row r="7528" spans="1:12" ht="21">
      <c r="A7528" s="26"/>
      <c r="B7528" s="27"/>
      <c r="C7528" s="27"/>
      <c r="D7528" s="27"/>
      <c r="E7528" s="27"/>
      <c r="F7528" s="27"/>
      <c r="G7528" s="29"/>
      <c r="H7528" s="29"/>
      <c r="I7528" s="29"/>
      <c r="J7528" s="29"/>
      <c r="K7528" s="29"/>
      <c r="L7528" s="29"/>
    </row>
    <row r="7529" spans="1:12" ht="21">
      <c r="A7529" s="26"/>
      <c r="B7529" s="27"/>
      <c r="C7529" s="27"/>
      <c r="D7529" s="27"/>
      <c r="E7529" s="27"/>
      <c r="F7529" s="27"/>
      <c r="G7529" s="29"/>
      <c r="H7529" s="29"/>
      <c r="I7529" s="29"/>
      <c r="J7529" s="29"/>
      <c r="K7529" s="29"/>
      <c r="L7529" s="29"/>
    </row>
    <row r="7530" spans="1:12" ht="21">
      <c r="A7530" s="26"/>
      <c r="B7530" s="27"/>
      <c r="C7530" s="27"/>
      <c r="D7530" s="27"/>
      <c r="E7530" s="27"/>
      <c r="F7530" s="27"/>
      <c r="G7530" s="29"/>
      <c r="H7530" s="29"/>
      <c r="I7530" s="29"/>
      <c r="J7530" s="29"/>
      <c r="K7530" s="29"/>
      <c r="L7530" s="29"/>
    </row>
    <row r="7531" spans="1:12" ht="21">
      <c r="A7531" s="26"/>
      <c r="B7531" s="27"/>
      <c r="C7531" s="27"/>
      <c r="D7531" s="27"/>
      <c r="E7531" s="27"/>
      <c r="F7531" s="27"/>
      <c r="G7531" s="29"/>
      <c r="H7531" s="29"/>
      <c r="I7531" s="29"/>
      <c r="J7531" s="29"/>
      <c r="K7531" s="29"/>
      <c r="L7531" s="29"/>
    </row>
    <row r="7532" spans="1:12" ht="21">
      <c r="A7532" s="26"/>
      <c r="B7532" s="27"/>
      <c r="C7532" s="27"/>
      <c r="D7532" s="27"/>
      <c r="E7532" s="27"/>
      <c r="F7532" s="27"/>
      <c r="G7532" s="29"/>
      <c r="H7532" s="29"/>
      <c r="I7532" s="29"/>
      <c r="J7532" s="29"/>
      <c r="K7532" s="29"/>
      <c r="L7532" s="29"/>
    </row>
    <row r="7533" spans="1:12" ht="21">
      <c r="A7533" s="26"/>
      <c r="B7533" s="27"/>
      <c r="C7533" s="27"/>
      <c r="D7533" s="27"/>
      <c r="E7533" s="27"/>
      <c r="F7533" s="27"/>
      <c r="G7533" s="28"/>
      <c r="H7533" s="28"/>
      <c r="I7533" s="28"/>
      <c r="J7533" s="28"/>
      <c r="K7533" s="28"/>
      <c r="L7533" s="28"/>
    </row>
    <row r="7534" spans="1:12" ht="21">
      <c r="A7534" s="26"/>
      <c r="B7534" s="27"/>
      <c r="C7534" s="27"/>
      <c r="D7534" s="27"/>
      <c r="E7534" s="27"/>
      <c r="F7534" s="27"/>
      <c r="G7534" s="29"/>
      <c r="H7534" s="29"/>
      <c r="I7534" s="29"/>
      <c r="J7534" s="29"/>
      <c r="K7534" s="29"/>
      <c r="L7534" s="29"/>
    </row>
    <row r="7535" spans="1:12" ht="21">
      <c r="A7535" s="26"/>
      <c r="B7535" s="27"/>
      <c r="C7535" s="27"/>
      <c r="D7535" s="27"/>
      <c r="E7535" s="27"/>
      <c r="F7535" s="27"/>
      <c r="G7535" s="29"/>
      <c r="H7535" s="29"/>
      <c r="I7535" s="29"/>
      <c r="J7535" s="29"/>
      <c r="K7535" s="29"/>
      <c r="L7535" s="29"/>
    </row>
    <row r="7536" spans="1:12" ht="21">
      <c r="A7536" s="26"/>
      <c r="B7536" s="27"/>
      <c r="C7536" s="27"/>
      <c r="D7536" s="27"/>
      <c r="E7536" s="27"/>
      <c r="F7536" s="27"/>
      <c r="G7536" s="29"/>
      <c r="H7536" s="29"/>
      <c r="I7536" s="29"/>
      <c r="J7536" s="29"/>
      <c r="K7536" s="29"/>
      <c r="L7536" s="29"/>
    </row>
    <row r="7537" spans="1:12" ht="21">
      <c r="A7537" s="26"/>
      <c r="B7537" s="27"/>
      <c r="C7537" s="27"/>
      <c r="D7537" s="27"/>
      <c r="E7537" s="27"/>
      <c r="F7537" s="27"/>
      <c r="G7537" s="29"/>
      <c r="H7537" s="29"/>
      <c r="I7537" s="29"/>
      <c r="J7537" s="29"/>
      <c r="K7537" s="29"/>
      <c r="L7537" s="29"/>
    </row>
    <row r="7538" spans="1:12" ht="21">
      <c r="A7538" s="26"/>
      <c r="B7538" s="27"/>
      <c r="C7538" s="27"/>
      <c r="D7538" s="27"/>
      <c r="E7538" s="27"/>
      <c r="F7538" s="27"/>
      <c r="G7538" s="29"/>
      <c r="H7538" s="29"/>
      <c r="I7538" s="29"/>
      <c r="J7538" s="29"/>
      <c r="K7538" s="29"/>
      <c r="L7538" s="29"/>
    </row>
    <row r="7539" spans="1:12" ht="21">
      <c r="A7539" s="26"/>
      <c r="B7539" s="27"/>
      <c r="C7539" s="27"/>
      <c r="D7539" s="27"/>
      <c r="E7539" s="27"/>
      <c r="F7539" s="27"/>
      <c r="G7539" s="29"/>
      <c r="H7539" s="29"/>
      <c r="I7539" s="29"/>
      <c r="J7539" s="29"/>
      <c r="K7539" s="29"/>
      <c r="L7539" s="29"/>
    </row>
    <row r="7540" spans="1:12" ht="21">
      <c r="A7540" s="26"/>
      <c r="B7540" s="27"/>
      <c r="C7540" s="27"/>
      <c r="D7540" s="27"/>
      <c r="E7540" s="27"/>
      <c r="F7540" s="27"/>
      <c r="G7540" s="29"/>
      <c r="H7540" s="29"/>
      <c r="I7540" s="29"/>
      <c r="J7540" s="29"/>
      <c r="K7540" s="29"/>
      <c r="L7540" s="29"/>
    </row>
    <row r="7541" spans="1:12" ht="21">
      <c r="A7541" s="26"/>
      <c r="B7541" s="27"/>
      <c r="C7541" s="27"/>
      <c r="D7541" s="27"/>
      <c r="E7541" s="27"/>
      <c r="F7541" s="27"/>
      <c r="G7541" s="29"/>
      <c r="H7541" s="29"/>
      <c r="I7541" s="29"/>
      <c r="J7541" s="29"/>
      <c r="K7541" s="29"/>
      <c r="L7541" s="29"/>
    </row>
    <row r="7542" spans="1:12" ht="21">
      <c r="A7542" s="26"/>
      <c r="B7542" s="27"/>
      <c r="C7542" s="27"/>
      <c r="D7542" s="27"/>
      <c r="E7542" s="27"/>
      <c r="F7542" s="27"/>
      <c r="G7542" s="28"/>
      <c r="H7542" s="28"/>
      <c r="I7542" s="28"/>
      <c r="J7542" s="28"/>
      <c r="K7542" s="28"/>
      <c r="L7542" s="28"/>
    </row>
    <row r="7543" spans="1:12" ht="21">
      <c r="A7543" s="26"/>
      <c r="B7543" s="27"/>
      <c r="C7543" s="27"/>
      <c r="D7543" s="27"/>
      <c r="E7543" s="27"/>
      <c r="F7543" s="27"/>
      <c r="G7543" s="29"/>
      <c r="H7543" s="29"/>
      <c r="I7543" s="29"/>
      <c r="J7543" s="29"/>
      <c r="K7543" s="29"/>
      <c r="L7543" s="29"/>
    </row>
    <row r="7544" spans="1:12" ht="21">
      <c r="A7544" s="26"/>
      <c r="B7544" s="27"/>
      <c r="C7544" s="27"/>
      <c r="D7544" s="27"/>
      <c r="E7544" s="27"/>
      <c r="F7544" s="27"/>
      <c r="G7544" s="28"/>
      <c r="H7544" s="28"/>
      <c r="I7544" s="28"/>
      <c r="J7544" s="28"/>
      <c r="K7544" s="28"/>
      <c r="L7544" s="28"/>
    </row>
    <row r="7545" spans="1:12" ht="21">
      <c r="A7545" s="26"/>
      <c r="B7545" s="27"/>
      <c r="C7545" s="27"/>
      <c r="D7545" s="27"/>
      <c r="E7545" s="27"/>
      <c r="F7545" s="27"/>
      <c r="G7545" s="29"/>
      <c r="H7545" s="29"/>
      <c r="I7545" s="29"/>
      <c r="J7545" s="29"/>
      <c r="K7545" s="29"/>
      <c r="L7545" s="29"/>
    </row>
    <row r="7546" spans="1:12" ht="21">
      <c r="A7546" s="26"/>
      <c r="B7546" s="27"/>
      <c r="C7546" s="27"/>
      <c r="D7546" s="27"/>
      <c r="E7546" s="27"/>
      <c r="F7546" s="27"/>
      <c r="G7546" s="29"/>
      <c r="H7546" s="29"/>
      <c r="I7546" s="29"/>
      <c r="J7546" s="29"/>
      <c r="K7546" s="29"/>
      <c r="L7546" s="29"/>
    </row>
    <row r="7547" spans="1:12" ht="21">
      <c r="A7547" s="26"/>
      <c r="B7547" s="27"/>
      <c r="C7547" s="27"/>
      <c r="D7547" s="27"/>
      <c r="E7547" s="27"/>
      <c r="F7547" s="27"/>
      <c r="G7547" s="29"/>
      <c r="H7547" s="29"/>
      <c r="I7547" s="29"/>
      <c r="J7547" s="29"/>
      <c r="K7547" s="29"/>
      <c r="L7547" s="29"/>
    </row>
    <row r="7548" spans="1:12" ht="21">
      <c r="A7548" s="26"/>
      <c r="B7548" s="27"/>
      <c r="C7548" s="27"/>
      <c r="D7548" s="27"/>
      <c r="E7548" s="27"/>
      <c r="F7548" s="27"/>
      <c r="G7548" s="29"/>
      <c r="H7548" s="29"/>
      <c r="I7548" s="29"/>
      <c r="J7548" s="29"/>
      <c r="K7548" s="29"/>
      <c r="L7548" s="29"/>
    </row>
    <row r="7549" spans="1:12" ht="21">
      <c r="A7549" s="26"/>
      <c r="B7549" s="27"/>
      <c r="C7549" s="27"/>
      <c r="D7549" s="27"/>
      <c r="E7549" s="27"/>
      <c r="F7549" s="27"/>
      <c r="G7549" s="28"/>
      <c r="H7549" s="28"/>
      <c r="I7549" s="28"/>
      <c r="J7549" s="28"/>
      <c r="K7549" s="28"/>
      <c r="L7549" s="28"/>
    </row>
    <row r="7550" spans="1:12" ht="21">
      <c r="A7550" s="26"/>
      <c r="B7550" s="27"/>
      <c r="C7550" s="27"/>
      <c r="D7550" s="27"/>
      <c r="E7550" s="27"/>
      <c r="F7550" s="27"/>
      <c r="G7550" s="29"/>
      <c r="H7550" s="29"/>
      <c r="I7550" s="29"/>
      <c r="J7550" s="29"/>
      <c r="K7550" s="29"/>
      <c r="L7550" s="29"/>
    </row>
    <row r="7551" spans="1:12" ht="21">
      <c r="A7551" s="26"/>
      <c r="B7551" s="27"/>
      <c r="C7551" s="27"/>
      <c r="D7551" s="27"/>
      <c r="E7551" s="27"/>
      <c r="F7551" s="27"/>
      <c r="G7551" s="29"/>
      <c r="H7551" s="29"/>
      <c r="I7551" s="29"/>
      <c r="J7551" s="29"/>
      <c r="K7551" s="29"/>
      <c r="L7551" s="29"/>
    </row>
    <row r="7552" spans="1:12" ht="21">
      <c r="A7552" s="26"/>
      <c r="B7552" s="27"/>
      <c r="C7552" s="27"/>
      <c r="D7552" s="27"/>
      <c r="E7552" s="27"/>
      <c r="F7552" s="27"/>
      <c r="G7552" s="29"/>
      <c r="H7552" s="29"/>
      <c r="I7552" s="29"/>
      <c r="J7552" s="29"/>
      <c r="K7552" s="29"/>
      <c r="L7552" s="29"/>
    </row>
    <row r="7553" spans="1:12" ht="21">
      <c r="A7553" s="26"/>
      <c r="B7553" s="27"/>
      <c r="C7553" s="27"/>
      <c r="D7553" s="27"/>
      <c r="E7553" s="27"/>
      <c r="F7553" s="27"/>
      <c r="G7553" s="29"/>
      <c r="H7553" s="29"/>
      <c r="I7553" s="29"/>
      <c r="J7553" s="29"/>
      <c r="K7553" s="29"/>
      <c r="L7553" s="29"/>
    </row>
    <row r="7554" spans="1:12" ht="21">
      <c r="A7554" s="26"/>
      <c r="B7554" s="27"/>
      <c r="C7554" s="27"/>
      <c r="D7554" s="27"/>
      <c r="E7554" s="27"/>
      <c r="F7554" s="27"/>
      <c r="G7554" s="28"/>
      <c r="H7554" s="28"/>
      <c r="I7554" s="28"/>
      <c r="J7554" s="28"/>
      <c r="K7554" s="28"/>
      <c r="L7554" s="28"/>
    </row>
    <row r="7555" spans="1:12" ht="21">
      <c r="A7555" s="26"/>
      <c r="B7555" s="27"/>
      <c r="C7555" s="27"/>
      <c r="D7555" s="27"/>
      <c r="E7555" s="27"/>
      <c r="F7555" s="27"/>
      <c r="G7555" s="29"/>
      <c r="H7555" s="29"/>
      <c r="I7555" s="29"/>
      <c r="J7555" s="29"/>
      <c r="K7555" s="29"/>
      <c r="L7555" s="29"/>
    </row>
    <row r="7556" spans="1:12" ht="21">
      <c r="A7556" s="26"/>
      <c r="B7556" s="27"/>
      <c r="C7556" s="27"/>
      <c r="D7556" s="27"/>
      <c r="E7556" s="27"/>
      <c r="F7556" s="27"/>
      <c r="G7556" s="29"/>
      <c r="H7556" s="29"/>
      <c r="I7556" s="29"/>
      <c r="J7556" s="29"/>
      <c r="K7556" s="29"/>
      <c r="L7556" s="29"/>
    </row>
    <row r="7557" spans="1:12" ht="21">
      <c r="A7557" s="26"/>
      <c r="B7557" s="27"/>
      <c r="C7557" s="27"/>
      <c r="D7557" s="27"/>
      <c r="E7557" s="27"/>
      <c r="F7557" s="27"/>
      <c r="G7557" s="29"/>
      <c r="H7557" s="29"/>
      <c r="I7557" s="29"/>
      <c r="J7557" s="29"/>
      <c r="K7557" s="29"/>
      <c r="L7557" s="29"/>
    </row>
    <row r="7558" spans="1:12" ht="21">
      <c r="A7558" s="26"/>
      <c r="B7558" s="27"/>
      <c r="C7558" s="27"/>
      <c r="D7558" s="27"/>
      <c r="E7558" s="27"/>
      <c r="F7558" s="27"/>
      <c r="G7558" s="29"/>
      <c r="H7558" s="29"/>
      <c r="I7558" s="29"/>
      <c r="J7558" s="29"/>
      <c r="K7558" s="29"/>
      <c r="L7558" s="29"/>
    </row>
    <row r="7559" spans="1:12" ht="21">
      <c r="A7559" s="26"/>
      <c r="B7559" s="27"/>
      <c r="C7559" s="27"/>
      <c r="D7559" s="27"/>
      <c r="E7559" s="27"/>
      <c r="F7559" s="27"/>
      <c r="G7559" s="29"/>
      <c r="H7559" s="29"/>
      <c r="I7559" s="29"/>
      <c r="J7559" s="29"/>
      <c r="K7559" s="29"/>
      <c r="L7559" s="29"/>
    </row>
    <row r="7560" spans="1:12" ht="21">
      <c r="A7560" s="26"/>
      <c r="B7560" s="27"/>
      <c r="C7560" s="27"/>
      <c r="D7560" s="27"/>
      <c r="E7560" s="27"/>
      <c r="F7560" s="27"/>
      <c r="G7560" s="29"/>
      <c r="H7560" s="29"/>
      <c r="I7560" s="29"/>
      <c r="J7560" s="29"/>
      <c r="K7560" s="29"/>
      <c r="L7560" s="29"/>
    </row>
    <row r="7561" spans="1:12" ht="21">
      <c r="A7561" s="26"/>
      <c r="B7561" s="27"/>
      <c r="C7561" s="27"/>
      <c r="D7561" s="27"/>
      <c r="E7561" s="27"/>
      <c r="F7561" s="27"/>
      <c r="G7561" s="29"/>
      <c r="H7561" s="29"/>
      <c r="I7561" s="29"/>
      <c r="J7561" s="29"/>
      <c r="K7561" s="29"/>
      <c r="L7561" s="29"/>
    </row>
    <row r="7562" spans="1:12" ht="21">
      <c r="A7562" s="26"/>
      <c r="B7562" s="27"/>
      <c r="C7562" s="27"/>
      <c r="D7562" s="27"/>
      <c r="E7562" s="27"/>
      <c r="F7562" s="27"/>
      <c r="G7562" s="28"/>
      <c r="H7562" s="28"/>
      <c r="I7562" s="28"/>
      <c r="J7562" s="28"/>
      <c r="K7562" s="28"/>
      <c r="L7562" s="28"/>
    </row>
    <row r="7563" spans="1:12" ht="21">
      <c r="A7563" s="26"/>
      <c r="B7563" s="27"/>
      <c r="C7563" s="27"/>
      <c r="D7563" s="27"/>
      <c r="E7563" s="27"/>
      <c r="F7563" s="27"/>
      <c r="G7563" s="28"/>
      <c r="H7563" s="28"/>
      <c r="I7563" s="28"/>
      <c r="J7563" s="28"/>
      <c r="K7563" s="28"/>
      <c r="L7563" s="28"/>
    </row>
    <row r="7564" spans="1:12" ht="21">
      <c r="A7564" s="26"/>
      <c r="B7564" s="27"/>
      <c r="C7564" s="27"/>
      <c r="D7564" s="27"/>
      <c r="E7564" s="27"/>
      <c r="F7564" s="27"/>
      <c r="G7564" s="28"/>
      <c r="H7564" s="28"/>
      <c r="I7564" s="28"/>
      <c r="J7564" s="28"/>
      <c r="K7564" s="28"/>
      <c r="L7564" s="28"/>
    </row>
    <row r="7565" spans="1:12" ht="21">
      <c r="A7565" s="26"/>
      <c r="B7565" s="27"/>
      <c r="C7565" s="27"/>
      <c r="D7565" s="27"/>
      <c r="E7565" s="27"/>
      <c r="F7565" s="27"/>
      <c r="G7565" s="28"/>
      <c r="H7565" s="28"/>
      <c r="I7565" s="28"/>
      <c r="J7565" s="28"/>
      <c r="K7565" s="28"/>
      <c r="L7565" s="28"/>
    </row>
    <row r="7566" spans="1:12" ht="21">
      <c r="A7566" s="26"/>
      <c r="B7566" s="27"/>
      <c r="C7566" s="27"/>
      <c r="D7566" s="27"/>
      <c r="E7566" s="27"/>
      <c r="F7566" s="27"/>
      <c r="G7566" s="29"/>
      <c r="H7566" s="29"/>
      <c r="I7566" s="29"/>
      <c r="J7566" s="29"/>
      <c r="K7566" s="29"/>
      <c r="L7566" s="29"/>
    </row>
    <row r="7567" spans="1:12" ht="21">
      <c r="A7567" s="26"/>
      <c r="B7567" s="27"/>
      <c r="C7567" s="27"/>
      <c r="D7567" s="27"/>
      <c r="E7567" s="27"/>
      <c r="F7567" s="27"/>
      <c r="G7567" s="29"/>
      <c r="H7567" s="29"/>
      <c r="I7567" s="29"/>
      <c r="J7567" s="29"/>
      <c r="K7567" s="29"/>
      <c r="L7567" s="29"/>
    </row>
    <row r="7568" spans="1:12" ht="21">
      <c r="A7568" s="26"/>
      <c r="B7568" s="27"/>
      <c r="C7568" s="27"/>
      <c r="D7568" s="27"/>
      <c r="E7568" s="27"/>
      <c r="F7568" s="27"/>
      <c r="G7568" s="29"/>
      <c r="H7568" s="29"/>
      <c r="I7568" s="29"/>
      <c r="J7568" s="29"/>
      <c r="K7568" s="29"/>
      <c r="L7568" s="29"/>
    </row>
    <row r="7569" spans="1:12" ht="21">
      <c r="A7569" s="26"/>
      <c r="B7569" s="27"/>
      <c r="C7569" s="27"/>
      <c r="D7569" s="27"/>
      <c r="E7569" s="27"/>
      <c r="F7569" s="27"/>
      <c r="G7569" s="28"/>
      <c r="H7569" s="28"/>
      <c r="I7569" s="28"/>
      <c r="J7569" s="28"/>
      <c r="K7569" s="28"/>
      <c r="L7569" s="28"/>
    </row>
    <row r="7570" spans="1:12" ht="21">
      <c r="A7570" s="26"/>
      <c r="B7570" s="27"/>
      <c r="C7570" s="27"/>
      <c r="D7570" s="27"/>
      <c r="E7570" s="27"/>
      <c r="F7570" s="27"/>
      <c r="G7570" s="29"/>
      <c r="H7570" s="29"/>
      <c r="I7570" s="29"/>
      <c r="J7570" s="29"/>
      <c r="K7570" s="29"/>
      <c r="L7570" s="29"/>
    </row>
    <row r="7571" spans="1:12" ht="21">
      <c r="A7571" s="26"/>
      <c r="B7571" s="27"/>
      <c r="C7571" s="27"/>
      <c r="D7571" s="27"/>
      <c r="E7571" s="27"/>
      <c r="F7571" s="27"/>
      <c r="G7571" s="29"/>
      <c r="H7571" s="29"/>
      <c r="I7571" s="29"/>
      <c r="J7571" s="29"/>
      <c r="K7571" s="29"/>
      <c r="L7571" s="29"/>
    </row>
    <row r="7572" spans="1:12" ht="21">
      <c r="A7572" s="26"/>
      <c r="B7572" s="27"/>
      <c r="C7572" s="27"/>
      <c r="D7572" s="27"/>
      <c r="E7572" s="27"/>
      <c r="F7572" s="27"/>
      <c r="G7572" s="29"/>
      <c r="H7572" s="29"/>
      <c r="I7572" s="29"/>
      <c r="J7572" s="29"/>
      <c r="K7572" s="29"/>
      <c r="L7572" s="29"/>
    </row>
    <row r="7573" spans="1:12" ht="21">
      <c r="A7573" s="26"/>
      <c r="B7573" s="27"/>
      <c r="C7573" s="27"/>
      <c r="D7573" s="27"/>
      <c r="E7573" s="27"/>
      <c r="F7573" s="27"/>
      <c r="G7573" s="29"/>
      <c r="H7573" s="29"/>
      <c r="I7573" s="29"/>
      <c r="J7573" s="29"/>
      <c r="K7573" s="29"/>
      <c r="L7573" s="29"/>
    </row>
    <row r="7574" spans="1:12" ht="21">
      <c r="A7574" s="26"/>
      <c r="B7574" s="27"/>
      <c r="C7574" s="27"/>
      <c r="D7574" s="27"/>
      <c r="E7574" s="27"/>
      <c r="F7574" s="27"/>
      <c r="G7574" s="29"/>
      <c r="H7574" s="29"/>
      <c r="I7574" s="29"/>
      <c r="J7574" s="29"/>
      <c r="K7574" s="29"/>
      <c r="L7574" s="29"/>
    </row>
    <row r="7575" spans="1:12" ht="21">
      <c r="A7575" s="26"/>
      <c r="B7575" s="27"/>
      <c r="C7575" s="27"/>
      <c r="D7575" s="27"/>
      <c r="E7575" s="27"/>
      <c r="F7575" s="27"/>
      <c r="G7575" s="29"/>
      <c r="H7575" s="29"/>
      <c r="I7575" s="29"/>
      <c r="J7575" s="29"/>
      <c r="K7575" s="29"/>
      <c r="L7575" s="29"/>
    </row>
    <row r="7576" spans="1:12" ht="21">
      <c r="A7576" s="26"/>
      <c r="B7576" s="27"/>
      <c r="C7576" s="27"/>
      <c r="D7576" s="27"/>
      <c r="E7576" s="27"/>
      <c r="F7576" s="27"/>
      <c r="G7576" s="29"/>
      <c r="H7576" s="29"/>
      <c r="I7576" s="29"/>
      <c r="J7576" s="29"/>
      <c r="K7576" s="29"/>
      <c r="L7576" s="29"/>
    </row>
    <row r="7577" spans="1:12" ht="21">
      <c r="A7577" s="26"/>
      <c r="B7577" s="27"/>
      <c r="C7577" s="27"/>
      <c r="D7577" s="27"/>
      <c r="E7577" s="27"/>
      <c r="F7577" s="27"/>
      <c r="G7577" s="29"/>
      <c r="H7577" s="29"/>
      <c r="I7577" s="29"/>
      <c r="J7577" s="29"/>
      <c r="K7577" s="29"/>
      <c r="L7577" s="29"/>
    </row>
    <row r="7578" spans="1:12" ht="21">
      <c r="A7578" s="26"/>
      <c r="B7578" s="27"/>
      <c r="C7578" s="27"/>
      <c r="D7578" s="27"/>
      <c r="E7578" s="27"/>
      <c r="F7578" s="27"/>
      <c r="G7578" s="28"/>
      <c r="H7578" s="28"/>
      <c r="I7578" s="28"/>
      <c r="J7578" s="28"/>
      <c r="K7578" s="28"/>
      <c r="L7578" s="28"/>
    </row>
    <row r="7579" spans="1:12" ht="21">
      <c r="A7579" s="26"/>
      <c r="B7579" s="27"/>
      <c r="C7579" s="27"/>
      <c r="D7579" s="27"/>
      <c r="E7579" s="27"/>
      <c r="F7579" s="27"/>
      <c r="G7579" s="28"/>
      <c r="H7579" s="28"/>
      <c r="I7579" s="28"/>
      <c r="J7579" s="28"/>
      <c r="K7579" s="28"/>
      <c r="L7579" s="28"/>
    </row>
    <row r="7580" spans="1:12" ht="21">
      <c r="A7580" s="26"/>
      <c r="B7580" s="27"/>
      <c r="C7580" s="27"/>
      <c r="D7580" s="27"/>
      <c r="E7580" s="27"/>
      <c r="F7580" s="27"/>
      <c r="G7580" s="28"/>
      <c r="H7580" s="28"/>
      <c r="I7580" s="28"/>
      <c r="J7580" s="28"/>
      <c r="K7580" s="28"/>
      <c r="L7580" s="28"/>
    </row>
    <row r="7581" spans="1:12" ht="21">
      <c r="A7581" s="26"/>
      <c r="B7581" s="27"/>
      <c r="C7581" s="27"/>
      <c r="D7581" s="27"/>
      <c r="E7581" s="27"/>
      <c r="F7581" s="27"/>
      <c r="G7581" s="28"/>
      <c r="H7581" s="28"/>
      <c r="I7581" s="28"/>
      <c r="J7581" s="28"/>
      <c r="K7581" s="28"/>
      <c r="L7581" s="28"/>
    </row>
    <row r="7582" spans="1:12" ht="21">
      <c r="A7582" s="26"/>
      <c r="B7582" s="27"/>
      <c r="C7582" s="27"/>
      <c r="D7582" s="27"/>
      <c r="E7582" s="27"/>
      <c r="F7582" s="27"/>
      <c r="G7582" s="29"/>
      <c r="H7582" s="29"/>
      <c r="I7582" s="29"/>
      <c r="J7582" s="29"/>
      <c r="K7582" s="29"/>
      <c r="L7582" s="29"/>
    </row>
    <row r="7583" spans="1:12" ht="21">
      <c r="A7583" s="26"/>
      <c r="B7583" s="27"/>
      <c r="C7583" s="27"/>
      <c r="D7583" s="27"/>
      <c r="E7583" s="27"/>
      <c r="F7583" s="27"/>
      <c r="G7583" s="28"/>
      <c r="H7583" s="28"/>
      <c r="I7583" s="28"/>
      <c r="J7583" s="28"/>
      <c r="K7583" s="28"/>
      <c r="L7583" s="28"/>
    </row>
    <row r="7584" spans="1:12" ht="21">
      <c r="A7584" s="26"/>
      <c r="B7584" s="27"/>
      <c r="C7584" s="27"/>
      <c r="D7584" s="27"/>
      <c r="E7584" s="27"/>
      <c r="F7584" s="27"/>
      <c r="G7584" s="28"/>
      <c r="H7584" s="28"/>
      <c r="I7584" s="28"/>
      <c r="J7584" s="28"/>
      <c r="K7584" s="28"/>
      <c r="L7584" s="28"/>
    </row>
    <row r="7585" spans="1:12" ht="21">
      <c r="A7585" s="26"/>
      <c r="B7585" s="27"/>
      <c r="C7585" s="27"/>
      <c r="D7585" s="27"/>
      <c r="E7585" s="27"/>
      <c r="F7585" s="27"/>
      <c r="G7585" s="28"/>
      <c r="H7585" s="28"/>
      <c r="I7585" s="28"/>
      <c r="J7585" s="28"/>
      <c r="K7585" s="28"/>
      <c r="L7585" s="28"/>
    </row>
    <row r="7586" spans="1:12" ht="21">
      <c r="A7586" s="26"/>
      <c r="B7586" s="27"/>
      <c r="C7586" s="27"/>
      <c r="D7586" s="27"/>
      <c r="E7586" s="27"/>
      <c r="F7586" s="27"/>
      <c r="G7586" s="29"/>
      <c r="H7586" s="29"/>
      <c r="I7586" s="29"/>
      <c r="J7586" s="29"/>
      <c r="K7586" s="29"/>
      <c r="L7586" s="29"/>
    </row>
    <row r="7587" spans="1:12" ht="21">
      <c r="A7587" s="26"/>
      <c r="B7587" s="27"/>
      <c r="C7587" s="27"/>
      <c r="D7587" s="27"/>
      <c r="E7587" s="27"/>
      <c r="F7587" s="27"/>
      <c r="G7587" s="29"/>
      <c r="H7587" s="29"/>
      <c r="I7587" s="29"/>
      <c r="J7587" s="29"/>
      <c r="K7587" s="29"/>
      <c r="L7587" s="29"/>
    </row>
    <row r="7588" spans="1:12" ht="21">
      <c r="A7588" s="26"/>
      <c r="B7588" s="27"/>
      <c r="C7588" s="27"/>
      <c r="D7588" s="27"/>
      <c r="E7588" s="27"/>
      <c r="F7588" s="27"/>
      <c r="G7588" s="29"/>
      <c r="H7588" s="29"/>
      <c r="I7588" s="29"/>
      <c r="J7588" s="29"/>
      <c r="K7588" s="29"/>
      <c r="L7588" s="29"/>
    </row>
    <row r="7589" spans="1:12" ht="21">
      <c r="A7589" s="26"/>
      <c r="B7589" s="27"/>
      <c r="C7589" s="27"/>
      <c r="D7589" s="27"/>
      <c r="E7589" s="27"/>
      <c r="F7589" s="27"/>
      <c r="G7589" s="28"/>
      <c r="H7589" s="28"/>
      <c r="I7589" s="28"/>
      <c r="J7589" s="28"/>
      <c r="K7589" s="28"/>
      <c r="L7589" s="28"/>
    </row>
    <row r="7590" spans="1:12" ht="21">
      <c r="A7590" s="26"/>
      <c r="B7590" s="27"/>
      <c r="C7590" s="27"/>
      <c r="D7590" s="27"/>
      <c r="E7590" s="27"/>
      <c r="F7590" s="27"/>
      <c r="G7590" s="28"/>
      <c r="H7590" s="28"/>
      <c r="I7590" s="28"/>
      <c r="J7590" s="28"/>
      <c r="K7590" s="28"/>
      <c r="L7590" s="28"/>
    </row>
    <row r="7591" spans="1:12" ht="21">
      <c r="A7591" s="26"/>
      <c r="B7591" s="27"/>
      <c r="C7591" s="27"/>
      <c r="D7591" s="27"/>
      <c r="E7591" s="27"/>
      <c r="F7591" s="27"/>
      <c r="G7591" s="28"/>
      <c r="H7591" s="28"/>
      <c r="I7591" s="28"/>
      <c r="J7591" s="28"/>
      <c r="K7591" s="28"/>
      <c r="L7591" s="28"/>
    </row>
    <row r="7592" spans="1:12" ht="21">
      <c r="A7592" s="26"/>
      <c r="B7592" s="27"/>
      <c r="C7592" s="27"/>
      <c r="D7592" s="27"/>
      <c r="E7592" s="27"/>
      <c r="F7592" s="27"/>
      <c r="G7592" s="28"/>
      <c r="H7592" s="28"/>
      <c r="I7592" s="28"/>
      <c r="J7592" s="28"/>
      <c r="K7592" s="28"/>
      <c r="L7592" s="28"/>
    </row>
    <row r="7593" spans="1:12" ht="21">
      <c r="A7593" s="26"/>
      <c r="B7593" s="27"/>
      <c r="C7593" s="27"/>
      <c r="D7593" s="27"/>
      <c r="E7593" s="27"/>
      <c r="F7593" s="27"/>
      <c r="G7593" s="28"/>
      <c r="H7593" s="28"/>
      <c r="I7593" s="28"/>
      <c r="J7593" s="28"/>
      <c r="K7593" s="28"/>
      <c r="L7593" s="28"/>
    </row>
    <row r="7594" spans="1:12" ht="21">
      <c r="A7594" s="26"/>
      <c r="B7594" s="27"/>
      <c r="C7594" s="27"/>
      <c r="D7594" s="27"/>
      <c r="E7594" s="27"/>
      <c r="F7594" s="27"/>
      <c r="G7594" s="28"/>
      <c r="H7594" s="28"/>
      <c r="I7594" s="28"/>
      <c r="J7594" s="28"/>
      <c r="K7594" s="28"/>
      <c r="L7594" s="28"/>
    </row>
    <row r="7595" spans="1:12" ht="21">
      <c r="A7595" s="26"/>
      <c r="B7595" s="27"/>
      <c r="C7595" s="27"/>
      <c r="D7595" s="27"/>
      <c r="E7595" s="27"/>
      <c r="F7595" s="27"/>
      <c r="G7595" s="29"/>
      <c r="H7595" s="29"/>
      <c r="I7595" s="29"/>
      <c r="J7595" s="29"/>
      <c r="K7595" s="29"/>
      <c r="L7595" s="29"/>
    </row>
    <row r="7596" spans="1:12" ht="21">
      <c r="A7596" s="26"/>
      <c r="B7596" s="27"/>
      <c r="C7596" s="27"/>
      <c r="D7596" s="27"/>
      <c r="E7596" s="27"/>
      <c r="F7596" s="27"/>
      <c r="G7596" s="29"/>
      <c r="H7596" s="29"/>
      <c r="I7596" s="29"/>
      <c r="J7596" s="29"/>
      <c r="K7596" s="29"/>
      <c r="L7596" s="29"/>
    </row>
    <row r="7597" spans="1:12" ht="21">
      <c r="A7597" s="26"/>
      <c r="B7597" s="27"/>
      <c r="C7597" s="27"/>
      <c r="D7597" s="27"/>
      <c r="E7597" s="27"/>
      <c r="F7597" s="27"/>
      <c r="G7597" s="28"/>
      <c r="H7597" s="28"/>
      <c r="I7597" s="28"/>
      <c r="J7597" s="28"/>
      <c r="K7597" s="28"/>
      <c r="L7597" s="28"/>
    </row>
    <row r="7598" spans="1:12" ht="21">
      <c r="A7598" s="26"/>
      <c r="B7598" s="27"/>
      <c r="C7598" s="27"/>
      <c r="D7598" s="27"/>
      <c r="E7598" s="27"/>
      <c r="F7598" s="27"/>
      <c r="G7598" s="28"/>
      <c r="H7598" s="28"/>
      <c r="I7598" s="28"/>
      <c r="J7598" s="28"/>
      <c r="K7598" s="28"/>
      <c r="L7598" s="28"/>
    </row>
    <row r="7599" spans="1:12" ht="21">
      <c r="A7599" s="26"/>
      <c r="B7599" s="27"/>
      <c r="C7599" s="27"/>
      <c r="D7599" s="27"/>
      <c r="E7599" s="27"/>
      <c r="F7599" s="27"/>
      <c r="G7599" s="28"/>
      <c r="H7599" s="28"/>
      <c r="I7599" s="28"/>
      <c r="J7599" s="28"/>
      <c r="K7599" s="28"/>
      <c r="L7599" s="28"/>
    </row>
    <row r="7600" spans="1:12" ht="21">
      <c r="A7600" s="26"/>
      <c r="B7600" s="27"/>
      <c r="C7600" s="27"/>
      <c r="D7600" s="27"/>
      <c r="E7600" s="27"/>
      <c r="F7600" s="27"/>
      <c r="G7600" s="29"/>
      <c r="H7600" s="29"/>
      <c r="I7600" s="29"/>
      <c r="J7600" s="29"/>
      <c r="K7600" s="29"/>
      <c r="L7600" s="29"/>
    </row>
    <row r="7601" spans="1:12" ht="21">
      <c r="A7601" s="26"/>
      <c r="B7601" s="27"/>
      <c r="C7601" s="27"/>
      <c r="D7601" s="27"/>
      <c r="E7601" s="27"/>
      <c r="F7601" s="27"/>
      <c r="G7601" s="29"/>
      <c r="H7601" s="29"/>
      <c r="I7601" s="29"/>
      <c r="J7601" s="29"/>
      <c r="K7601" s="29"/>
      <c r="L7601" s="29"/>
    </row>
    <row r="7602" spans="1:12" ht="21">
      <c r="A7602" s="26"/>
      <c r="B7602" s="27"/>
      <c r="C7602" s="27"/>
      <c r="D7602" s="27"/>
      <c r="E7602" s="27"/>
      <c r="F7602" s="27"/>
      <c r="G7602" s="29"/>
      <c r="H7602" s="29"/>
      <c r="I7602" s="29"/>
      <c r="J7602" s="29"/>
      <c r="K7602" s="29"/>
      <c r="L7602" s="29"/>
    </row>
    <row r="7603" spans="1:12" ht="21">
      <c r="A7603" s="26"/>
      <c r="B7603" s="27"/>
      <c r="C7603" s="27"/>
      <c r="D7603" s="27"/>
      <c r="E7603" s="27"/>
      <c r="F7603" s="27"/>
      <c r="G7603" s="29"/>
      <c r="H7603" s="29"/>
      <c r="I7603" s="29"/>
      <c r="J7603" s="29"/>
      <c r="K7603" s="29"/>
      <c r="L7603" s="29"/>
    </row>
    <row r="7604" spans="1:12" ht="21">
      <c r="A7604" s="26"/>
      <c r="B7604" s="27"/>
      <c r="C7604" s="27"/>
      <c r="D7604" s="27"/>
      <c r="E7604" s="27"/>
      <c r="F7604" s="27"/>
      <c r="G7604" s="29"/>
      <c r="H7604" s="29"/>
      <c r="I7604" s="29"/>
      <c r="J7604" s="29"/>
      <c r="K7604" s="29"/>
      <c r="L7604" s="29"/>
    </row>
    <row r="7605" spans="1:12" ht="21">
      <c r="A7605" s="26"/>
      <c r="B7605" s="27"/>
      <c r="C7605" s="27"/>
      <c r="D7605" s="27"/>
      <c r="E7605" s="27"/>
      <c r="F7605" s="27"/>
      <c r="G7605" s="29"/>
      <c r="H7605" s="29"/>
      <c r="I7605" s="29"/>
      <c r="J7605" s="29"/>
      <c r="K7605" s="29"/>
      <c r="L7605" s="29"/>
    </row>
    <row r="7606" spans="1:12" ht="21">
      <c r="A7606" s="26"/>
      <c r="B7606" s="27"/>
      <c r="C7606" s="27"/>
      <c r="D7606" s="27"/>
      <c r="E7606" s="27"/>
      <c r="F7606" s="27"/>
      <c r="G7606" s="29"/>
      <c r="H7606" s="29"/>
      <c r="I7606" s="29"/>
      <c r="J7606" s="29"/>
      <c r="K7606" s="29"/>
      <c r="L7606" s="29"/>
    </row>
    <row r="7607" spans="1:12" ht="21">
      <c r="A7607" s="26"/>
      <c r="B7607" s="27"/>
      <c r="C7607" s="27"/>
      <c r="D7607" s="27"/>
      <c r="E7607" s="27"/>
      <c r="F7607" s="27"/>
      <c r="G7607" s="29"/>
      <c r="H7607" s="29"/>
      <c r="I7607" s="29"/>
      <c r="J7607" s="29"/>
      <c r="K7607" s="29"/>
      <c r="L7607" s="29"/>
    </row>
    <row r="7608" spans="1:12" ht="21">
      <c r="A7608" s="26"/>
      <c r="B7608" s="27"/>
      <c r="C7608" s="27"/>
      <c r="D7608" s="27"/>
      <c r="E7608" s="27"/>
      <c r="F7608" s="27"/>
      <c r="G7608" s="29"/>
      <c r="H7608" s="29"/>
      <c r="I7608" s="29"/>
      <c r="J7608" s="29"/>
      <c r="K7608" s="29"/>
      <c r="L7608" s="29"/>
    </row>
    <row r="7609" spans="1:12" ht="21">
      <c r="A7609" s="26"/>
      <c r="B7609" s="27"/>
      <c r="C7609" s="27"/>
      <c r="D7609" s="27"/>
      <c r="E7609" s="27"/>
      <c r="F7609" s="27"/>
      <c r="G7609" s="29"/>
      <c r="H7609" s="29"/>
      <c r="I7609" s="29"/>
      <c r="J7609" s="29"/>
      <c r="K7609" s="29"/>
      <c r="L7609" s="29"/>
    </row>
    <row r="7610" spans="1:12" ht="21">
      <c r="A7610" s="26"/>
      <c r="B7610" s="27"/>
      <c r="C7610" s="27"/>
      <c r="D7610" s="27"/>
      <c r="E7610" s="27"/>
      <c r="F7610" s="27"/>
      <c r="G7610" s="29"/>
      <c r="H7610" s="29"/>
      <c r="I7610" s="29"/>
      <c r="J7610" s="29"/>
      <c r="K7610" s="29"/>
      <c r="L7610" s="29"/>
    </row>
    <row r="7611" spans="1:12" ht="21">
      <c r="A7611" s="26"/>
      <c r="B7611" s="27"/>
      <c r="C7611" s="27"/>
      <c r="D7611" s="27"/>
      <c r="E7611" s="27"/>
      <c r="F7611" s="27"/>
      <c r="G7611" s="29"/>
      <c r="H7611" s="29"/>
      <c r="I7611" s="29"/>
      <c r="J7611" s="29"/>
      <c r="K7611" s="29"/>
      <c r="L7611" s="29"/>
    </row>
    <row r="7612" spans="1:12" ht="21">
      <c r="A7612" s="26"/>
      <c r="B7612" s="27"/>
      <c r="C7612" s="27"/>
      <c r="D7612" s="27"/>
      <c r="E7612" s="27"/>
      <c r="F7612" s="27"/>
      <c r="G7612" s="29"/>
      <c r="H7612" s="29"/>
      <c r="I7612" s="29"/>
      <c r="J7612" s="29"/>
      <c r="K7612" s="29"/>
      <c r="L7612" s="29"/>
    </row>
    <row r="7613" spans="1:12" ht="21">
      <c r="A7613" s="26"/>
      <c r="B7613" s="27"/>
      <c r="C7613" s="27"/>
      <c r="D7613" s="27"/>
      <c r="E7613" s="27"/>
      <c r="F7613" s="27"/>
      <c r="G7613" s="28"/>
      <c r="H7613" s="28"/>
      <c r="I7613" s="28"/>
      <c r="J7613" s="28"/>
      <c r="K7613" s="28"/>
      <c r="L7613" s="28"/>
    </row>
    <row r="7614" spans="1:12" ht="21">
      <c r="A7614" s="26"/>
      <c r="B7614" s="27"/>
      <c r="C7614" s="27"/>
      <c r="D7614" s="27"/>
      <c r="E7614" s="27"/>
      <c r="F7614" s="27"/>
      <c r="G7614" s="28"/>
      <c r="H7614" s="28"/>
      <c r="I7614" s="28"/>
      <c r="J7614" s="28"/>
      <c r="K7614" s="28"/>
      <c r="L7614" s="28"/>
    </row>
    <row r="7615" spans="1:12" ht="21">
      <c r="A7615" s="26"/>
      <c r="B7615" s="27"/>
      <c r="C7615" s="27"/>
      <c r="D7615" s="27"/>
      <c r="E7615" s="27"/>
      <c r="F7615" s="27"/>
      <c r="G7615" s="29"/>
      <c r="H7615" s="29"/>
      <c r="I7615" s="29"/>
      <c r="J7615" s="29"/>
      <c r="K7615" s="29"/>
      <c r="L7615" s="29"/>
    </row>
    <row r="7616" spans="1:12" ht="21">
      <c r="A7616" s="26"/>
      <c r="B7616" s="27"/>
      <c r="C7616" s="27"/>
      <c r="D7616" s="27"/>
      <c r="E7616" s="27"/>
      <c r="F7616" s="27"/>
      <c r="G7616" s="28"/>
      <c r="H7616" s="28"/>
      <c r="I7616" s="28"/>
      <c r="J7616" s="28"/>
      <c r="K7616" s="28"/>
      <c r="L7616" s="28"/>
    </row>
    <row r="7617" spans="1:12" ht="21">
      <c r="A7617" s="26"/>
      <c r="B7617" s="27"/>
      <c r="C7617" s="27"/>
      <c r="D7617" s="27"/>
      <c r="E7617" s="27"/>
      <c r="F7617" s="27"/>
      <c r="G7617" s="29"/>
      <c r="H7617" s="29"/>
      <c r="I7617" s="29"/>
      <c r="J7617" s="29"/>
      <c r="K7617" s="29"/>
      <c r="L7617" s="29"/>
    </row>
    <row r="7618" spans="1:12" ht="21">
      <c r="A7618" s="26"/>
      <c r="B7618" s="27"/>
      <c r="C7618" s="27"/>
      <c r="D7618" s="27"/>
      <c r="E7618" s="27"/>
      <c r="F7618" s="27"/>
      <c r="G7618" s="29"/>
      <c r="H7618" s="29"/>
      <c r="I7618" s="29"/>
      <c r="J7618" s="29"/>
      <c r="K7618" s="29"/>
      <c r="L7618" s="29"/>
    </row>
    <row r="7619" spans="1:12" ht="21">
      <c r="A7619" s="26"/>
      <c r="B7619" s="27"/>
      <c r="C7619" s="27"/>
      <c r="D7619" s="27"/>
      <c r="E7619" s="27"/>
      <c r="F7619" s="27"/>
      <c r="G7619" s="28"/>
      <c r="H7619" s="28"/>
      <c r="I7619" s="28"/>
      <c r="J7619" s="28"/>
      <c r="K7619" s="28"/>
      <c r="L7619" s="28"/>
    </row>
    <row r="7620" spans="1:12" ht="21">
      <c r="A7620" s="26"/>
      <c r="B7620" s="27"/>
      <c r="C7620" s="27"/>
      <c r="D7620" s="27"/>
      <c r="E7620" s="27"/>
      <c r="F7620" s="27"/>
      <c r="G7620" s="29"/>
      <c r="H7620" s="29"/>
      <c r="I7620" s="29"/>
      <c r="J7620" s="29"/>
      <c r="K7620" s="29"/>
      <c r="L7620" s="29"/>
    </row>
    <row r="7621" spans="1:12" ht="21">
      <c r="A7621" s="26"/>
      <c r="B7621" s="27"/>
      <c r="C7621" s="27"/>
      <c r="D7621" s="27"/>
      <c r="E7621" s="27"/>
      <c r="F7621" s="27"/>
      <c r="G7621" s="28"/>
      <c r="H7621" s="28"/>
      <c r="I7621" s="28"/>
      <c r="J7621" s="28"/>
      <c r="K7621" s="28"/>
      <c r="L7621" s="28"/>
    </row>
    <row r="7622" spans="1:12" ht="21">
      <c r="A7622" s="26"/>
      <c r="B7622" s="27"/>
      <c r="C7622" s="27"/>
      <c r="D7622" s="27"/>
      <c r="E7622" s="27"/>
      <c r="F7622" s="27"/>
      <c r="G7622" s="28"/>
      <c r="H7622" s="28"/>
      <c r="I7622" s="28"/>
      <c r="J7622" s="28"/>
      <c r="K7622" s="28"/>
      <c r="L7622" s="28"/>
    </row>
    <row r="7623" spans="1:12" ht="21">
      <c r="A7623" s="26"/>
      <c r="B7623" s="27"/>
      <c r="C7623" s="27"/>
      <c r="D7623" s="27"/>
      <c r="E7623" s="27"/>
      <c r="F7623" s="27"/>
      <c r="G7623" s="28"/>
      <c r="H7623" s="28"/>
      <c r="I7623" s="28"/>
      <c r="J7623" s="28"/>
      <c r="K7623" s="28"/>
      <c r="L7623" s="28"/>
    </row>
    <row r="7624" spans="1:12" ht="21">
      <c r="A7624" s="26"/>
      <c r="B7624" s="27"/>
      <c r="C7624" s="27"/>
      <c r="D7624" s="27"/>
      <c r="E7624" s="27"/>
      <c r="F7624" s="27"/>
      <c r="G7624" s="28"/>
      <c r="H7624" s="28"/>
      <c r="I7624" s="28"/>
      <c r="J7624" s="28"/>
      <c r="K7624" s="28"/>
      <c r="L7624" s="28"/>
    </row>
    <row r="7625" spans="1:12" ht="21">
      <c r="A7625" s="26"/>
      <c r="B7625" s="27"/>
      <c r="C7625" s="27"/>
      <c r="D7625" s="27"/>
      <c r="E7625" s="27"/>
      <c r="F7625" s="27"/>
      <c r="G7625" s="28"/>
      <c r="H7625" s="28"/>
      <c r="I7625" s="28"/>
      <c r="J7625" s="28"/>
      <c r="K7625" s="28"/>
      <c r="L7625" s="28"/>
    </row>
    <row r="7626" spans="1:12" ht="21">
      <c r="A7626" s="26"/>
      <c r="B7626" s="27"/>
      <c r="C7626" s="27"/>
      <c r="D7626" s="27"/>
      <c r="E7626" s="27"/>
      <c r="F7626" s="27"/>
      <c r="G7626" s="28"/>
      <c r="H7626" s="28"/>
      <c r="I7626" s="28"/>
      <c r="J7626" s="28"/>
      <c r="K7626" s="28"/>
      <c r="L7626" s="28"/>
    </row>
    <row r="7627" spans="1:12" ht="21">
      <c r="A7627" s="26"/>
      <c r="B7627" s="27"/>
      <c r="C7627" s="27"/>
      <c r="D7627" s="27"/>
      <c r="E7627" s="27"/>
      <c r="F7627" s="27"/>
      <c r="G7627" s="29"/>
      <c r="H7627" s="29"/>
      <c r="I7627" s="29"/>
      <c r="J7627" s="29"/>
      <c r="K7627" s="29"/>
      <c r="L7627" s="29"/>
    </row>
    <row r="7628" spans="1:12" ht="21">
      <c r="A7628" s="26"/>
      <c r="B7628" s="27"/>
      <c r="C7628" s="27"/>
      <c r="D7628" s="27"/>
      <c r="E7628" s="27"/>
      <c r="F7628" s="27"/>
      <c r="G7628" s="29"/>
      <c r="H7628" s="29"/>
      <c r="I7628" s="29"/>
      <c r="J7628" s="29"/>
      <c r="K7628" s="29"/>
      <c r="L7628" s="29"/>
    </row>
    <row r="7629" spans="1:12" ht="21">
      <c r="A7629" s="26"/>
      <c r="B7629" s="27"/>
      <c r="C7629" s="27"/>
      <c r="D7629" s="27"/>
      <c r="E7629" s="27"/>
      <c r="F7629" s="27"/>
      <c r="G7629" s="28"/>
      <c r="H7629" s="28"/>
      <c r="I7629" s="28"/>
      <c r="J7629" s="28"/>
      <c r="K7629" s="28"/>
      <c r="L7629" s="28"/>
    </row>
    <row r="7630" spans="1:12" ht="21">
      <c r="A7630" s="26"/>
      <c r="B7630" s="27"/>
      <c r="C7630" s="27"/>
      <c r="D7630" s="27"/>
      <c r="E7630" s="27"/>
      <c r="F7630" s="27"/>
      <c r="G7630" s="29"/>
      <c r="H7630" s="29"/>
      <c r="I7630" s="29"/>
      <c r="J7630" s="29"/>
      <c r="K7630" s="29"/>
      <c r="L7630" s="29"/>
    </row>
    <row r="7631" spans="1:12" ht="21">
      <c r="A7631" s="26"/>
      <c r="B7631" s="27"/>
      <c r="C7631" s="27"/>
      <c r="D7631" s="27"/>
      <c r="E7631" s="27"/>
      <c r="F7631" s="27"/>
      <c r="G7631" s="29"/>
      <c r="H7631" s="29"/>
      <c r="I7631" s="29"/>
      <c r="J7631" s="29"/>
      <c r="K7631" s="29"/>
      <c r="L7631" s="29"/>
    </row>
    <row r="7632" spans="1:12" ht="21">
      <c r="A7632" s="26"/>
      <c r="B7632" s="27"/>
      <c r="C7632" s="27"/>
      <c r="D7632" s="27"/>
      <c r="E7632" s="27"/>
      <c r="F7632" s="27"/>
      <c r="G7632" s="28"/>
      <c r="H7632" s="28"/>
      <c r="I7632" s="28"/>
      <c r="J7632" s="28"/>
      <c r="K7632" s="28"/>
      <c r="L7632" s="28"/>
    </row>
    <row r="7633" spans="1:12" ht="21">
      <c r="A7633" s="26"/>
      <c r="B7633" s="27"/>
      <c r="C7633" s="27"/>
      <c r="D7633" s="27"/>
      <c r="E7633" s="27"/>
      <c r="F7633" s="27"/>
      <c r="G7633" s="28"/>
      <c r="H7633" s="28"/>
      <c r="I7633" s="28"/>
      <c r="J7633" s="28"/>
      <c r="K7633" s="28"/>
      <c r="L7633" s="28"/>
    </row>
    <row r="7634" spans="1:12" ht="21">
      <c r="A7634" s="26"/>
      <c r="B7634" s="27"/>
      <c r="C7634" s="27"/>
      <c r="D7634" s="27"/>
      <c r="E7634" s="27"/>
      <c r="F7634" s="27"/>
      <c r="G7634" s="28"/>
      <c r="H7634" s="28"/>
      <c r="I7634" s="28"/>
      <c r="J7634" s="28"/>
      <c r="K7634" s="28"/>
      <c r="L7634" s="28"/>
    </row>
    <row r="7635" spans="1:12" ht="21">
      <c r="A7635" s="26"/>
      <c r="B7635" s="27"/>
      <c r="C7635" s="27"/>
      <c r="D7635" s="27"/>
      <c r="E7635" s="27"/>
      <c r="F7635" s="27"/>
      <c r="G7635" s="29"/>
      <c r="H7635" s="29"/>
      <c r="I7635" s="29"/>
      <c r="J7635" s="29"/>
      <c r="K7635" s="29"/>
      <c r="L7635" s="29"/>
    </row>
    <row r="7636" spans="1:12" ht="21">
      <c r="A7636" s="26"/>
      <c r="B7636" s="27"/>
      <c r="C7636" s="27"/>
      <c r="D7636" s="27"/>
      <c r="E7636" s="27"/>
      <c r="F7636" s="27"/>
      <c r="G7636" s="29"/>
      <c r="H7636" s="29"/>
      <c r="I7636" s="29"/>
      <c r="J7636" s="29"/>
      <c r="K7636" s="29"/>
      <c r="L7636" s="29"/>
    </row>
    <row r="7637" spans="1:12" ht="21">
      <c r="A7637" s="26"/>
      <c r="B7637" s="27"/>
      <c r="C7637" s="27"/>
      <c r="D7637" s="27"/>
      <c r="E7637" s="27"/>
      <c r="F7637" s="27"/>
      <c r="G7637" s="29"/>
      <c r="H7637" s="29"/>
      <c r="I7637" s="29"/>
      <c r="J7637" s="29"/>
      <c r="K7637" s="29"/>
      <c r="L7637" s="29"/>
    </row>
    <row r="7638" spans="1:12" ht="21">
      <c r="A7638" s="26"/>
      <c r="B7638" s="27"/>
      <c r="C7638" s="27"/>
      <c r="D7638" s="27"/>
      <c r="E7638" s="27"/>
      <c r="F7638" s="27"/>
      <c r="G7638" s="28"/>
      <c r="H7638" s="28"/>
      <c r="I7638" s="28"/>
      <c r="J7638" s="28"/>
      <c r="K7638" s="28"/>
      <c r="L7638" s="28"/>
    </row>
    <row r="7639" spans="1:12" ht="21">
      <c r="A7639" s="26"/>
      <c r="B7639" s="27"/>
      <c r="C7639" s="27"/>
      <c r="D7639" s="27"/>
      <c r="E7639" s="27"/>
      <c r="F7639" s="27"/>
      <c r="G7639" s="28"/>
      <c r="H7639" s="28"/>
      <c r="I7639" s="28"/>
      <c r="J7639" s="28"/>
      <c r="K7639" s="28"/>
      <c r="L7639" s="28"/>
    </row>
    <row r="7640" spans="1:12" ht="21">
      <c r="A7640" s="26"/>
      <c r="B7640" s="27"/>
      <c r="C7640" s="27"/>
      <c r="D7640" s="27"/>
      <c r="E7640" s="27"/>
      <c r="F7640" s="27"/>
      <c r="G7640" s="28"/>
      <c r="H7640" s="28"/>
      <c r="I7640" s="28"/>
      <c r="J7640" s="28"/>
      <c r="K7640" s="28"/>
      <c r="L7640" s="28"/>
    </row>
    <row r="7641" spans="1:12" ht="21">
      <c r="A7641" s="26"/>
      <c r="B7641" s="27"/>
      <c r="C7641" s="27"/>
      <c r="D7641" s="27"/>
      <c r="E7641" s="27"/>
      <c r="F7641" s="27"/>
      <c r="G7641" s="29"/>
      <c r="H7641" s="29"/>
      <c r="I7641" s="29"/>
      <c r="J7641" s="29"/>
      <c r="K7641" s="29"/>
      <c r="L7641" s="29"/>
    </row>
    <row r="7642" spans="1:12" ht="21">
      <c r="A7642" s="26"/>
      <c r="B7642" s="27"/>
      <c r="C7642" s="27"/>
      <c r="D7642" s="27"/>
      <c r="E7642" s="27"/>
      <c r="F7642" s="27"/>
      <c r="G7642" s="29"/>
      <c r="H7642" s="29"/>
      <c r="I7642" s="29"/>
      <c r="J7642" s="29"/>
      <c r="K7642" s="29"/>
      <c r="L7642" s="29"/>
    </row>
    <row r="7643" spans="1:12" ht="21">
      <c r="A7643" s="26"/>
      <c r="B7643" s="27"/>
      <c r="C7643" s="27"/>
      <c r="D7643" s="27"/>
      <c r="E7643" s="27"/>
      <c r="F7643" s="27"/>
      <c r="G7643" s="28"/>
      <c r="H7643" s="28"/>
      <c r="I7643" s="28"/>
      <c r="J7643" s="28"/>
      <c r="K7643" s="28"/>
      <c r="L7643" s="28"/>
    </row>
    <row r="7644" spans="1:12" ht="21">
      <c r="A7644" s="26"/>
      <c r="B7644" s="27"/>
      <c r="C7644" s="27"/>
      <c r="D7644" s="27"/>
      <c r="E7644" s="27"/>
      <c r="F7644" s="27"/>
      <c r="G7644" s="29"/>
      <c r="H7644" s="29"/>
      <c r="I7644" s="29"/>
      <c r="J7644" s="29"/>
      <c r="K7644" s="29"/>
      <c r="L7644" s="29"/>
    </row>
    <row r="7645" spans="1:12" ht="21">
      <c r="A7645" s="26"/>
      <c r="B7645" s="27"/>
      <c r="C7645" s="27"/>
      <c r="D7645" s="27"/>
      <c r="E7645" s="27"/>
      <c r="F7645" s="27"/>
      <c r="G7645" s="29"/>
      <c r="H7645" s="29"/>
      <c r="I7645" s="29"/>
      <c r="J7645" s="29"/>
      <c r="K7645" s="29"/>
      <c r="L7645" s="29"/>
    </row>
    <row r="7646" spans="1:12" ht="21">
      <c r="A7646" s="26"/>
      <c r="B7646" s="27"/>
      <c r="C7646" s="27"/>
      <c r="D7646" s="27"/>
      <c r="E7646" s="27"/>
      <c r="F7646" s="27"/>
      <c r="G7646" s="29"/>
      <c r="H7646" s="29"/>
      <c r="I7646" s="29"/>
      <c r="J7646" s="29"/>
      <c r="K7646" s="29"/>
      <c r="L7646" s="29"/>
    </row>
    <row r="7647" spans="1:12" ht="21">
      <c r="A7647" s="26"/>
      <c r="B7647" s="27"/>
      <c r="C7647" s="27"/>
      <c r="D7647" s="27"/>
      <c r="E7647" s="27"/>
      <c r="F7647" s="27"/>
      <c r="G7647" s="29"/>
      <c r="H7647" s="29"/>
      <c r="I7647" s="29"/>
      <c r="J7647" s="29"/>
      <c r="K7647" s="29"/>
      <c r="L7647" s="29"/>
    </row>
    <row r="7648" spans="1:12" ht="21">
      <c r="A7648" s="26"/>
      <c r="B7648" s="27"/>
      <c r="C7648" s="27"/>
      <c r="D7648" s="27"/>
      <c r="E7648" s="27"/>
      <c r="F7648" s="27"/>
      <c r="G7648" s="29"/>
      <c r="H7648" s="29"/>
      <c r="I7648" s="29"/>
      <c r="J7648" s="29"/>
      <c r="K7648" s="29"/>
      <c r="L7648" s="29"/>
    </row>
    <row r="7649" spans="1:12" ht="21">
      <c r="A7649" s="26"/>
      <c r="B7649" s="27"/>
      <c r="C7649" s="27"/>
      <c r="D7649" s="27"/>
      <c r="E7649" s="27"/>
      <c r="F7649" s="27"/>
      <c r="G7649" s="29"/>
      <c r="H7649" s="29"/>
      <c r="I7649" s="29"/>
      <c r="J7649" s="29"/>
      <c r="K7649" s="29"/>
      <c r="L7649" s="29"/>
    </row>
    <row r="7650" spans="1:12" ht="21">
      <c r="A7650" s="26"/>
      <c r="B7650" s="27"/>
      <c r="C7650" s="27"/>
      <c r="D7650" s="27"/>
      <c r="E7650" s="27"/>
      <c r="F7650" s="27"/>
      <c r="G7650" s="28"/>
      <c r="H7650" s="28"/>
      <c r="I7650" s="28"/>
      <c r="J7650" s="28"/>
      <c r="K7650" s="28"/>
      <c r="L7650" s="28"/>
    </row>
    <row r="7651" spans="1:12" ht="21">
      <c r="A7651" s="26"/>
      <c r="B7651" s="27"/>
      <c r="C7651" s="27"/>
      <c r="D7651" s="27"/>
      <c r="E7651" s="27"/>
      <c r="F7651" s="27"/>
      <c r="G7651" s="28"/>
      <c r="H7651" s="28"/>
      <c r="I7651" s="28"/>
      <c r="J7651" s="28"/>
      <c r="K7651" s="28"/>
      <c r="L7651" s="28"/>
    </row>
    <row r="7652" spans="1:12" ht="21">
      <c r="A7652" s="26"/>
      <c r="B7652" s="27"/>
      <c r="C7652" s="27"/>
      <c r="D7652" s="27"/>
      <c r="E7652" s="27"/>
      <c r="F7652" s="27"/>
      <c r="G7652" s="28"/>
      <c r="H7652" s="28"/>
      <c r="I7652" s="28"/>
      <c r="J7652" s="28"/>
      <c r="K7652" s="28"/>
      <c r="L7652" s="28"/>
    </row>
    <row r="7653" spans="1:12" ht="21">
      <c r="A7653" s="26"/>
      <c r="B7653" s="27"/>
      <c r="C7653" s="27"/>
      <c r="D7653" s="27"/>
      <c r="E7653" s="27"/>
      <c r="F7653" s="27"/>
      <c r="G7653" s="28"/>
      <c r="H7653" s="28"/>
      <c r="I7653" s="28"/>
      <c r="J7653" s="28"/>
      <c r="K7653" s="28"/>
      <c r="L7653" s="28"/>
    </row>
    <row r="7654" spans="1:12" ht="21">
      <c r="A7654" s="26"/>
      <c r="B7654" s="27"/>
      <c r="C7654" s="27"/>
      <c r="D7654" s="27"/>
      <c r="E7654" s="27"/>
      <c r="F7654" s="27"/>
      <c r="G7654" s="29"/>
      <c r="H7654" s="29"/>
      <c r="I7654" s="29"/>
      <c r="J7654" s="29"/>
      <c r="K7654" s="29"/>
      <c r="L7654" s="29"/>
    </row>
    <row r="7655" spans="1:12" ht="21">
      <c r="A7655" s="26"/>
      <c r="B7655" s="27"/>
      <c r="C7655" s="27"/>
      <c r="D7655" s="27"/>
      <c r="E7655" s="27"/>
      <c r="F7655" s="27"/>
      <c r="G7655" s="28"/>
      <c r="H7655" s="28"/>
      <c r="I7655" s="28"/>
      <c r="J7655" s="28"/>
      <c r="K7655" s="28"/>
      <c r="L7655" s="28"/>
    </row>
    <row r="7656" spans="1:12" ht="21">
      <c r="A7656" s="26"/>
      <c r="B7656" s="27"/>
      <c r="C7656" s="27"/>
      <c r="D7656" s="27"/>
      <c r="E7656" s="27"/>
      <c r="F7656" s="27"/>
      <c r="G7656" s="28"/>
      <c r="H7656" s="28"/>
      <c r="I7656" s="28"/>
      <c r="J7656" s="28"/>
      <c r="K7656" s="28"/>
      <c r="L7656" s="28"/>
    </row>
    <row r="7657" spans="1:12" ht="21">
      <c r="A7657" s="26"/>
      <c r="B7657" s="27"/>
      <c r="C7657" s="27"/>
      <c r="D7657" s="27"/>
      <c r="E7657" s="27"/>
      <c r="F7657" s="27"/>
      <c r="G7657" s="29"/>
      <c r="H7657" s="29"/>
      <c r="I7657" s="29"/>
      <c r="J7657" s="29"/>
      <c r="K7657" s="29"/>
      <c r="L7657" s="29"/>
    </row>
    <row r="7658" spans="1:12" ht="21">
      <c r="A7658" s="26"/>
      <c r="B7658" s="27"/>
      <c r="C7658" s="27"/>
      <c r="D7658" s="27"/>
      <c r="E7658" s="27"/>
      <c r="F7658" s="27"/>
      <c r="G7658" s="28"/>
      <c r="H7658" s="28"/>
      <c r="I7658" s="28"/>
      <c r="J7658" s="28"/>
      <c r="K7658" s="28"/>
      <c r="L7658" s="28"/>
    </row>
    <row r="7659" spans="1:12" ht="21">
      <c r="A7659" s="26"/>
      <c r="B7659" s="27"/>
      <c r="C7659" s="27"/>
      <c r="D7659" s="27"/>
      <c r="E7659" s="27"/>
      <c r="F7659" s="27"/>
      <c r="G7659" s="29"/>
      <c r="H7659" s="29"/>
      <c r="I7659" s="29"/>
      <c r="J7659" s="29"/>
      <c r="K7659" s="29"/>
      <c r="L7659" s="29"/>
    </row>
    <row r="7660" spans="1:12" ht="21">
      <c r="A7660" s="26"/>
      <c r="B7660" s="27"/>
      <c r="C7660" s="27"/>
      <c r="D7660" s="27"/>
      <c r="E7660" s="27"/>
      <c r="F7660" s="27"/>
      <c r="G7660" s="28"/>
      <c r="H7660" s="28"/>
      <c r="I7660" s="28"/>
      <c r="J7660" s="28"/>
      <c r="K7660" s="28"/>
      <c r="L7660" s="28"/>
    </row>
    <row r="7661" spans="1:12" ht="21">
      <c r="A7661" s="26"/>
      <c r="B7661" s="27"/>
      <c r="C7661" s="27"/>
      <c r="D7661" s="27"/>
      <c r="E7661" s="27"/>
      <c r="F7661" s="27"/>
      <c r="G7661" s="28"/>
      <c r="H7661" s="28"/>
      <c r="I7661" s="28"/>
      <c r="J7661" s="28"/>
      <c r="K7661" s="28"/>
      <c r="L7661" s="28"/>
    </row>
    <row r="7662" spans="1:12" ht="21">
      <c r="A7662" s="26"/>
      <c r="B7662" s="27"/>
      <c r="C7662" s="27"/>
      <c r="D7662" s="27"/>
      <c r="E7662" s="27"/>
      <c r="F7662" s="27"/>
      <c r="G7662" s="29"/>
      <c r="H7662" s="29"/>
      <c r="I7662" s="29"/>
      <c r="J7662" s="29"/>
      <c r="K7662" s="29"/>
      <c r="L7662" s="29"/>
    </row>
    <row r="7663" spans="1:12" ht="21">
      <c r="A7663" s="26"/>
      <c r="B7663" s="27"/>
      <c r="C7663" s="27"/>
      <c r="D7663" s="27"/>
      <c r="E7663" s="27"/>
      <c r="F7663" s="27"/>
      <c r="G7663" s="28"/>
      <c r="H7663" s="28"/>
      <c r="I7663" s="28"/>
      <c r="J7663" s="28"/>
      <c r="K7663" s="28"/>
      <c r="L7663" s="28"/>
    </row>
    <row r="7664" spans="1:12" ht="21">
      <c r="A7664" s="26"/>
      <c r="B7664" s="27"/>
      <c r="C7664" s="27"/>
      <c r="D7664" s="27"/>
      <c r="E7664" s="27"/>
      <c r="F7664" s="27"/>
      <c r="G7664" s="28"/>
      <c r="H7664" s="28"/>
      <c r="I7664" s="28"/>
      <c r="J7664" s="28"/>
      <c r="K7664" s="28"/>
      <c r="L7664" s="28"/>
    </row>
    <row r="7665" spans="1:12" ht="21">
      <c r="A7665" s="26"/>
      <c r="B7665" s="27"/>
      <c r="C7665" s="27"/>
      <c r="D7665" s="27"/>
      <c r="E7665" s="27"/>
      <c r="F7665" s="27"/>
      <c r="G7665" s="28"/>
      <c r="H7665" s="28"/>
      <c r="I7665" s="28"/>
      <c r="J7665" s="28"/>
      <c r="K7665" s="28"/>
      <c r="L7665" s="28"/>
    </row>
    <row r="7666" spans="1:12" ht="21">
      <c r="A7666" s="26"/>
      <c r="B7666" s="27"/>
      <c r="C7666" s="27"/>
      <c r="D7666" s="27"/>
      <c r="E7666" s="27"/>
      <c r="F7666" s="27"/>
      <c r="G7666" s="28"/>
      <c r="H7666" s="28"/>
      <c r="I7666" s="28"/>
      <c r="J7666" s="28"/>
      <c r="K7666" s="28"/>
      <c r="L7666" s="28"/>
    </row>
    <row r="7667" spans="1:12" ht="21">
      <c r="A7667" s="26"/>
      <c r="B7667" s="27"/>
      <c r="C7667" s="27"/>
      <c r="D7667" s="27"/>
      <c r="E7667" s="27"/>
      <c r="F7667" s="27"/>
      <c r="G7667" s="28"/>
      <c r="H7667" s="28"/>
      <c r="I7667" s="28"/>
      <c r="J7667" s="28"/>
      <c r="K7667" s="28"/>
      <c r="L7667" s="28"/>
    </row>
    <row r="7668" spans="1:12" ht="21">
      <c r="A7668" s="26"/>
      <c r="B7668" s="27"/>
      <c r="C7668" s="27"/>
      <c r="D7668" s="27"/>
      <c r="E7668" s="27"/>
      <c r="F7668" s="27"/>
      <c r="G7668" s="28"/>
      <c r="H7668" s="28"/>
      <c r="I7668" s="28"/>
      <c r="J7668" s="28"/>
      <c r="K7668" s="28"/>
      <c r="L7668" s="28"/>
    </row>
    <row r="7669" spans="1:12" ht="21">
      <c r="A7669" s="26"/>
      <c r="B7669" s="27"/>
      <c r="C7669" s="27"/>
      <c r="D7669" s="27"/>
      <c r="E7669" s="27"/>
      <c r="F7669" s="27"/>
      <c r="G7669" s="29"/>
      <c r="H7669" s="29"/>
      <c r="I7669" s="29"/>
      <c r="J7669" s="29"/>
      <c r="K7669" s="29"/>
      <c r="L7669" s="29"/>
    </row>
    <row r="7670" spans="1:12" ht="21">
      <c r="A7670" s="26"/>
      <c r="B7670" s="27"/>
      <c r="C7670" s="27"/>
      <c r="D7670" s="27"/>
      <c r="E7670" s="27"/>
      <c r="F7670" s="27"/>
      <c r="G7670" s="29"/>
      <c r="H7670" s="29"/>
      <c r="I7670" s="29"/>
      <c r="J7670" s="29"/>
      <c r="K7670" s="29"/>
      <c r="L7670" s="29"/>
    </row>
    <row r="7671" spans="1:12" ht="21">
      <c r="A7671" s="26"/>
      <c r="B7671" s="27"/>
      <c r="C7671" s="27"/>
      <c r="D7671" s="27"/>
      <c r="E7671" s="27"/>
      <c r="F7671" s="27"/>
      <c r="G7671" s="29"/>
      <c r="H7671" s="29"/>
      <c r="I7671" s="29"/>
      <c r="J7671" s="29"/>
      <c r="K7671" s="29"/>
      <c r="L7671" s="29"/>
    </row>
    <row r="7672" spans="1:12" ht="21">
      <c r="A7672" s="26"/>
      <c r="B7672" s="27"/>
      <c r="C7672" s="27"/>
      <c r="D7672" s="27"/>
      <c r="E7672" s="27"/>
      <c r="F7672" s="27"/>
      <c r="G7672" s="29"/>
      <c r="H7672" s="29"/>
      <c r="I7672" s="29"/>
      <c r="J7672" s="29"/>
      <c r="K7672" s="29"/>
      <c r="L7672" s="29"/>
    </row>
    <row r="7673" spans="1:12" ht="21">
      <c r="A7673" s="26"/>
      <c r="B7673" s="27"/>
      <c r="C7673" s="27"/>
      <c r="D7673" s="27"/>
      <c r="E7673" s="27"/>
      <c r="F7673" s="27"/>
      <c r="G7673" s="29"/>
      <c r="H7673" s="29"/>
      <c r="I7673" s="29"/>
      <c r="J7673" s="29"/>
      <c r="K7673" s="29"/>
      <c r="L7673" s="29"/>
    </row>
    <row r="7674" spans="1:12" ht="21">
      <c r="A7674" s="26"/>
      <c r="B7674" s="27"/>
      <c r="C7674" s="27"/>
      <c r="D7674" s="27"/>
      <c r="E7674" s="27"/>
      <c r="F7674" s="27"/>
      <c r="G7674" s="29"/>
      <c r="H7674" s="29"/>
      <c r="I7674" s="29"/>
      <c r="J7674" s="29"/>
      <c r="K7674" s="29"/>
      <c r="L7674" s="29"/>
    </row>
    <row r="7675" spans="1:12" ht="21">
      <c r="A7675" s="26"/>
      <c r="B7675" s="27"/>
      <c r="C7675" s="27"/>
      <c r="D7675" s="27"/>
      <c r="E7675" s="27"/>
      <c r="F7675" s="27"/>
      <c r="G7675" s="28"/>
      <c r="H7675" s="28"/>
      <c r="I7675" s="28"/>
      <c r="J7675" s="28"/>
      <c r="K7675" s="28"/>
      <c r="L7675" s="28"/>
    </row>
    <row r="7676" spans="1:12" ht="21">
      <c r="A7676" s="26"/>
      <c r="B7676" s="27"/>
      <c r="C7676" s="27"/>
      <c r="D7676" s="27"/>
      <c r="E7676" s="27"/>
      <c r="F7676" s="27"/>
      <c r="G7676" s="29"/>
      <c r="H7676" s="29"/>
      <c r="I7676" s="29"/>
      <c r="J7676" s="29"/>
      <c r="K7676" s="29"/>
      <c r="L7676" s="29"/>
    </row>
    <row r="7677" spans="1:12" ht="21">
      <c r="A7677" s="26"/>
      <c r="B7677" s="27"/>
      <c r="C7677" s="27"/>
      <c r="D7677" s="27"/>
      <c r="E7677" s="27"/>
      <c r="F7677" s="27"/>
      <c r="G7677" s="28"/>
      <c r="H7677" s="28"/>
      <c r="I7677" s="28"/>
      <c r="J7677" s="28"/>
      <c r="K7677" s="28"/>
      <c r="L7677" s="28"/>
    </row>
    <row r="7678" spans="1:12" ht="21">
      <c r="A7678" s="26"/>
      <c r="B7678" s="27"/>
      <c r="C7678" s="27"/>
      <c r="D7678" s="27"/>
      <c r="E7678" s="27"/>
      <c r="F7678" s="27"/>
      <c r="G7678" s="29"/>
      <c r="H7678" s="29"/>
      <c r="I7678" s="29"/>
      <c r="J7678" s="29"/>
      <c r="K7678" s="29"/>
      <c r="L7678" s="29"/>
    </row>
    <row r="7679" spans="1:12" ht="21">
      <c r="A7679" s="26"/>
      <c r="B7679" s="27"/>
      <c r="C7679" s="27"/>
      <c r="D7679" s="27"/>
      <c r="E7679" s="27"/>
      <c r="F7679" s="27"/>
      <c r="G7679" s="29"/>
      <c r="H7679" s="29"/>
      <c r="I7679" s="29"/>
      <c r="J7679" s="29"/>
      <c r="K7679" s="29"/>
      <c r="L7679" s="29"/>
    </row>
    <row r="7680" spans="1:12" ht="21">
      <c r="A7680" s="26"/>
      <c r="B7680" s="27"/>
      <c r="C7680" s="27"/>
      <c r="D7680" s="27"/>
      <c r="E7680" s="27"/>
      <c r="F7680" s="27"/>
      <c r="G7680" s="29"/>
      <c r="H7680" s="29"/>
      <c r="I7680" s="29"/>
      <c r="J7680" s="29"/>
      <c r="K7680" s="29"/>
      <c r="L7680" s="29"/>
    </row>
    <row r="7681" spans="1:12" ht="21">
      <c r="A7681" s="26"/>
      <c r="B7681" s="27"/>
      <c r="C7681" s="27"/>
      <c r="D7681" s="27"/>
      <c r="E7681" s="27"/>
      <c r="F7681" s="27"/>
      <c r="G7681" s="28"/>
      <c r="H7681" s="28"/>
      <c r="I7681" s="28"/>
      <c r="J7681" s="28"/>
      <c r="K7681" s="28"/>
      <c r="L7681" s="28"/>
    </row>
    <row r="7682" spans="1:12" ht="21">
      <c r="A7682" s="26"/>
      <c r="B7682" s="27"/>
      <c r="C7682" s="27"/>
      <c r="D7682" s="27"/>
      <c r="E7682" s="27"/>
      <c r="F7682" s="27"/>
      <c r="G7682" s="29"/>
      <c r="H7682" s="29"/>
      <c r="I7682" s="29"/>
      <c r="J7682" s="29"/>
      <c r="K7682" s="29"/>
      <c r="L7682" s="29"/>
    </row>
    <row r="7683" spans="1:12" ht="21">
      <c r="A7683" s="26"/>
      <c r="B7683" s="27"/>
      <c r="C7683" s="27"/>
      <c r="D7683" s="27"/>
      <c r="E7683" s="27"/>
      <c r="F7683" s="27"/>
      <c r="G7683" s="28"/>
      <c r="H7683" s="28"/>
      <c r="I7683" s="28"/>
      <c r="J7683" s="28"/>
      <c r="K7683" s="28"/>
      <c r="L7683" s="28"/>
    </row>
    <row r="7684" spans="1:12" ht="21">
      <c r="A7684" s="26"/>
      <c r="B7684" s="27"/>
      <c r="C7684" s="27"/>
      <c r="D7684" s="27"/>
      <c r="E7684" s="27"/>
      <c r="F7684" s="27"/>
      <c r="G7684" s="29"/>
      <c r="H7684" s="29"/>
      <c r="I7684" s="29"/>
      <c r="J7684" s="29"/>
      <c r="K7684" s="29"/>
      <c r="L7684" s="29"/>
    </row>
    <row r="7685" spans="1:12" ht="21">
      <c r="A7685" s="26"/>
      <c r="B7685" s="27"/>
      <c r="C7685" s="27"/>
      <c r="D7685" s="27"/>
      <c r="E7685" s="27"/>
      <c r="F7685" s="27"/>
      <c r="G7685" s="29"/>
      <c r="H7685" s="29"/>
      <c r="I7685" s="29"/>
      <c r="J7685" s="29"/>
      <c r="K7685" s="29"/>
      <c r="L7685" s="29"/>
    </row>
    <row r="7686" spans="1:12" ht="21">
      <c r="A7686" s="26"/>
      <c r="B7686" s="27"/>
      <c r="C7686" s="27"/>
      <c r="D7686" s="27"/>
      <c r="E7686" s="27"/>
      <c r="F7686" s="27"/>
      <c r="G7686" s="29"/>
      <c r="H7686" s="29"/>
      <c r="I7686" s="29"/>
      <c r="J7686" s="29"/>
      <c r="K7686" s="29"/>
      <c r="L7686" s="29"/>
    </row>
    <row r="7687" spans="1:12" ht="21">
      <c r="A7687" s="26"/>
      <c r="B7687" s="27"/>
      <c r="C7687" s="27"/>
      <c r="D7687" s="27"/>
      <c r="E7687" s="27"/>
      <c r="F7687" s="27"/>
      <c r="G7687" s="28"/>
      <c r="H7687" s="28"/>
      <c r="I7687" s="28"/>
      <c r="J7687" s="28"/>
      <c r="K7687" s="28"/>
      <c r="L7687" s="28"/>
    </row>
    <row r="7688" spans="1:12" ht="21">
      <c r="A7688" s="26"/>
      <c r="B7688" s="27"/>
      <c r="C7688" s="27"/>
      <c r="D7688" s="27"/>
      <c r="E7688" s="27"/>
      <c r="F7688" s="27"/>
      <c r="G7688" s="28"/>
      <c r="H7688" s="28"/>
      <c r="I7688" s="28"/>
      <c r="J7688" s="28"/>
      <c r="K7688" s="28"/>
      <c r="L7688" s="28"/>
    </row>
    <row r="7689" spans="1:12" ht="21">
      <c r="A7689" s="26"/>
      <c r="B7689" s="27"/>
      <c r="C7689" s="27"/>
      <c r="D7689" s="27"/>
      <c r="E7689" s="27"/>
      <c r="F7689" s="27"/>
      <c r="G7689" s="28"/>
      <c r="H7689" s="28"/>
      <c r="I7689" s="28"/>
      <c r="J7689" s="28"/>
      <c r="K7689" s="28"/>
      <c r="L7689" s="28"/>
    </row>
    <row r="7690" spans="1:12" ht="21">
      <c r="A7690" s="26"/>
      <c r="B7690" s="27"/>
      <c r="C7690" s="27"/>
      <c r="D7690" s="27"/>
      <c r="E7690" s="27"/>
      <c r="F7690" s="27"/>
      <c r="G7690" s="29"/>
      <c r="H7690" s="29"/>
      <c r="I7690" s="29"/>
      <c r="J7690" s="29"/>
      <c r="K7690" s="29"/>
      <c r="L7690" s="29"/>
    </row>
    <row r="7691" spans="1:12" ht="21">
      <c r="A7691" s="26"/>
      <c r="B7691" s="27"/>
      <c r="C7691" s="27"/>
      <c r="D7691" s="27"/>
      <c r="E7691" s="27"/>
      <c r="F7691" s="27"/>
      <c r="G7691" s="29"/>
      <c r="H7691" s="29"/>
      <c r="I7691" s="29"/>
      <c r="J7691" s="29"/>
      <c r="K7691" s="29"/>
      <c r="L7691" s="29"/>
    </row>
    <row r="7692" spans="1:12" ht="21">
      <c r="A7692" s="26"/>
      <c r="B7692" s="27"/>
      <c r="C7692" s="27"/>
      <c r="D7692" s="27"/>
      <c r="E7692" s="27"/>
      <c r="F7692" s="27"/>
      <c r="G7692" s="28"/>
      <c r="H7692" s="28"/>
      <c r="I7692" s="28"/>
      <c r="J7692" s="28"/>
      <c r="K7692" s="28"/>
      <c r="L7692" s="28"/>
    </row>
    <row r="7693" spans="1:12" ht="21">
      <c r="A7693" s="26"/>
      <c r="B7693" s="27"/>
      <c r="C7693" s="27"/>
      <c r="D7693" s="27"/>
      <c r="E7693" s="27"/>
      <c r="F7693" s="27"/>
      <c r="G7693" s="29"/>
      <c r="H7693" s="29"/>
      <c r="I7693" s="29"/>
      <c r="J7693" s="29"/>
      <c r="K7693" s="29"/>
      <c r="L7693" s="29"/>
    </row>
    <row r="7694" spans="1:12" ht="21">
      <c r="A7694" s="26"/>
      <c r="B7694" s="27"/>
      <c r="C7694" s="27"/>
      <c r="D7694" s="27"/>
      <c r="E7694" s="27"/>
      <c r="F7694" s="27"/>
      <c r="G7694" s="29"/>
      <c r="H7694" s="29"/>
      <c r="I7694" s="29"/>
      <c r="J7694" s="29"/>
      <c r="K7694" s="29"/>
      <c r="L7694" s="29"/>
    </row>
    <row r="7695" spans="1:12" ht="21">
      <c r="A7695" s="26"/>
      <c r="B7695" s="27"/>
      <c r="C7695" s="27"/>
      <c r="D7695" s="27"/>
      <c r="E7695" s="27"/>
      <c r="F7695" s="27"/>
      <c r="G7695" s="29"/>
      <c r="H7695" s="29"/>
      <c r="I7695" s="29"/>
      <c r="J7695" s="29"/>
      <c r="K7695" s="29"/>
      <c r="L7695" s="29"/>
    </row>
    <row r="7696" spans="1:12" ht="21">
      <c r="A7696" s="26"/>
      <c r="B7696" s="27"/>
      <c r="C7696" s="27"/>
      <c r="D7696" s="27"/>
      <c r="E7696" s="27"/>
      <c r="F7696" s="27"/>
      <c r="G7696" s="29"/>
      <c r="H7696" s="29"/>
      <c r="I7696" s="29"/>
      <c r="J7696" s="29"/>
      <c r="K7696" s="29"/>
      <c r="L7696" s="29"/>
    </row>
    <row r="7697" spans="1:12" ht="21">
      <c r="A7697" s="26"/>
      <c r="B7697" s="27"/>
      <c r="C7697" s="27"/>
      <c r="D7697" s="27"/>
      <c r="E7697" s="27"/>
      <c r="F7697" s="27"/>
      <c r="G7697" s="29"/>
      <c r="H7697" s="29"/>
      <c r="I7697" s="29"/>
      <c r="J7697" s="29"/>
      <c r="K7697" s="29"/>
      <c r="L7697" s="29"/>
    </row>
    <row r="7698" spans="1:12" ht="21">
      <c r="A7698" s="26"/>
      <c r="B7698" s="27"/>
      <c r="C7698" s="27"/>
      <c r="D7698" s="27"/>
      <c r="E7698" s="27"/>
      <c r="F7698" s="27"/>
      <c r="G7698" s="29"/>
      <c r="H7698" s="29"/>
      <c r="I7698" s="29"/>
      <c r="J7698" s="29"/>
      <c r="K7698" s="29"/>
      <c r="L7698" s="29"/>
    </row>
    <row r="7699" spans="1:12" ht="21">
      <c r="A7699" s="26"/>
      <c r="B7699" s="27"/>
      <c r="C7699" s="27"/>
      <c r="D7699" s="27"/>
      <c r="E7699" s="27"/>
      <c r="F7699" s="27"/>
      <c r="G7699" s="28"/>
      <c r="H7699" s="28"/>
      <c r="I7699" s="28"/>
      <c r="J7699" s="28"/>
      <c r="K7699" s="28"/>
      <c r="L7699" s="28"/>
    </row>
    <row r="7700" spans="1:12" ht="21">
      <c r="A7700" s="26"/>
      <c r="B7700" s="27"/>
      <c r="C7700" s="27"/>
      <c r="D7700" s="27"/>
      <c r="E7700" s="27"/>
      <c r="F7700" s="27"/>
      <c r="G7700" s="28"/>
      <c r="H7700" s="28"/>
      <c r="I7700" s="28"/>
      <c r="J7700" s="28"/>
      <c r="K7700" s="28"/>
      <c r="L7700" s="28"/>
    </row>
    <row r="7701" spans="1:12" ht="21">
      <c r="A7701" s="26"/>
      <c r="B7701" s="27"/>
      <c r="C7701" s="27"/>
      <c r="D7701" s="27"/>
      <c r="E7701" s="27"/>
      <c r="F7701" s="27"/>
      <c r="G7701" s="28"/>
      <c r="H7701" s="28"/>
      <c r="I7701" s="28"/>
      <c r="J7701" s="28"/>
      <c r="K7701" s="28"/>
      <c r="L7701" s="28"/>
    </row>
    <row r="7702" spans="1:12" ht="21">
      <c r="A7702" s="26"/>
      <c r="B7702" s="27"/>
      <c r="C7702" s="27"/>
      <c r="D7702" s="27"/>
      <c r="E7702" s="27"/>
      <c r="F7702" s="27"/>
      <c r="G7702" s="29"/>
      <c r="H7702" s="29"/>
      <c r="I7702" s="29"/>
      <c r="J7702" s="29"/>
      <c r="K7702" s="29"/>
      <c r="L7702" s="29"/>
    </row>
    <row r="7703" spans="1:12" ht="21">
      <c r="A7703" s="26"/>
      <c r="B7703" s="27"/>
      <c r="C7703" s="27"/>
      <c r="D7703" s="27"/>
      <c r="E7703" s="27"/>
      <c r="F7703" s="27"/>
      <c r="G7703" s="29"/>
      <c r="H7703" s="29"/>
      <c r="I7703" s="29"/>
      <c r="J7703" s="29"/>
      <c r="K7703" s="29"/>
      <c r="L7703" s="29"/>
    </row>
    <row r="7704" spans="1:12" ht="21">
      <c r="A7704" s="26"/>
      <c r="B7704" s="27"/>
      <c r="C7704" s="27"/>
      <c r="D7704" s="27"/>
      <c r="E7704" s="27"/>
      <c r="F7704" s="27"/>
      <c r="G7704" s="28"/>
      <c r="H7704" s="28"/>
      <c r="I7704" s="28"/>
      <c r="J7704" s="28"/>
      <c r="K7704" s="28"/>
      <c r="L7704" s="28"/>
    </row>
    <row r="7705" spans="1:12" ht="21">
      <c r="A7705" s="26"/>
      <c r="B7705" s="27"/>
      <c r="C7705" s="27"/>
      <c r="D7705" s="27"/>
      <c r="E7705" s="27"/>
      <c r="F7705" s="27"/>
      <c r="G7705" s="28"/>
      <c r="H7705" s="28"/>
      <c r="I7705" s="28"/>
      <c r="J7705" s="28"/>
      <c r="K7705" s="28"/>
      <c r="L7705" s="28"/>
    </row>
    <row r="7706" spans="1:12" ht="21">
      <c r="A7706" s="26"/>
      <c r="B7706" s="27"/>
      <c r="C7706" s="27"/>
      <c r="D7706" s="27"/>
      <c r="E7706" s="27"/>
      <c r="F7706" s="27"/>
      <c r="G7706" s="28"/>
      <c r="H7706" s="28"/>
      <c r="I7706" s="28"/>
      <c r="J7706" s="28"/>
      <c r="K7706" s="28"/>
      <c r="L7706" s="28"/>
    </row>
    <row r="7707" spans="1:12" ht="21">
      <c r="A7707" s="26"/>
      <c r="B7707" s="27"/>
      <c r="C7707" s="27"/>
      <c r="D7707" s="27"/>
      <c r="E7707" s="27"/>
      <c r="F7707" s="27"/>
      <c r="G7707" s="28"/>
      <c r="H7707" s="28"/>
      <c r="I7707" s="28"/>
      <c r="J7707" s="28"/>
      <c r="K7707" s="28"/>
      <c r="L7707" s="28"/>
    </row>
    <row r="7708" spans="1:12" ht="21">
      <c r="A7708" s="26"/>
      <c r="B7708" s="27"/>
      <c r="C7708" s="27"/>
      <c r="D7708" s="27"/>
      <c r="E7708" s="27"/>
      <c r="F7708" s="27"/>
      <c r="G7708" s="28"/>
      <c r="H7708" s="28"/>
      <c r="I7708" s="28"/>
      <c r="J7708" s="28"/>
      <c r="K7708" s="28"/>
      <c r="L7708" s="28"/>
    </row>
    <row r="7709" spans="1:12" ht="21">
      <c r="A7709" s="26"/>
      <c r="B7709" s="27"/>
      <c r="C7709" s="27"/>
      <c r="D7709" s="27"/>
      <c r="E7709" s="27"/>
      <c r="F7709" s="27"/>
      <c r="G7709" s="29"/>
      <c r="H7709" s="29"/>
      <c r="I7709" s="29"/>
      <c r="J7709" s="29"/>
      <c r="K7709" s="29"/>
      <c r="L7709" s="29"/>
    </row>
    <row r="7710" spans="1:12" ht="21">
      <c r="A7710" s="26"/>
      <c r="B7710" s="27"/>
      <c r="C7710" s="27"/>
      <c r="D7710" s="27"/>
      <c r="E7710" s="27"/>
      <c r="F7710" s="27"/>
      <c r="G7710" s="29"/>
      <c r="H7710" s="29"/>
      <c r="I7710" s="29"/>
      <c r="J7710" s="29"/>
      <c r="K7710" s="29"/>
      <c r="L7710" s="29"/>
    </row>
    <row r="7711" spans="1:12" ht="21">
      <c r="A7711" s="26"/>
      <c r="B7711" s="27"/>
      <c r="C7711" s="27"/>
      <c r="D7711" s="27"/>
      <c r="E7711" s="27"/>
      <c r="F7711" s="27"/>
      <c r="G7711" s="29"/>
      <c r="H7711" s="29"/>
      <c r="I7711" s="29"/>
      <c r="J7711" s="29"/>
      <c r="K7711" s="29"/>
      <c r="L7711" s="29"/>
    </row>
    <row r="7712" spans="1:12" ht="21">
      <c r="A7712" s="26"/>
      <c r="B7712" s="27"/>
      <c r="C7712" s="27"/>
      <c r="D7712" s="27"/>
      <c r="E7712" s="27"/>
      <c r="F7712" s="27"/>
      <c r="G7712" s="29"/>
      <c r="H7712" s="29"/>
      <c r="I7712" s="29"/>
      <c r="J7712" s="29"/>
      <c r="K7712" s="29"/>
      <c r="L7712" s="29"/>
    </row>
    <row r="7713" spans="1:12" ht="21">
      <c r="A7713" s="26"/>
      <c r="B7713" s="27"/>
      <c r="C7713" s="27"/>
      <c r="D7713" s="27"/>
      <c r="E7713" s="27"/>
      <c r="F7713" s="27"/>
      <c r="G7713" s="29"/>
      <c r="H7713" s="29"/>
      <c r="I7713" s="29"/>
      <c r="J7713" s="29"/>
      <c r="K7713" s="29"/>
      <c r="L7713" s="29"/>
    </row>
    <row r="7714" spans="1:12" ht="21">
      <c r="A7714" s="26"/>
      <c r="B7714" s="27"/>
      <c r="C7714" s="27"/>
      <c r="D7714" s="27"/>
      <c r="E7714" s="27"/>
      <c r="F7714" s="27"/>
      <c r="G7714" s="28"/>
      <c r="H7714" s="28"/>
      <c r="I7714" s="28"/>
      <c r="J7714" s="28"/>
      <c r="K7714" s="28"/>
      <c r="L7714" s="28"/>
    </row>
    <row r="7715" spans="1:12" ht="21">
      <c r="A7715" s="26"/>
      <c r="B7715" s="27"/>
      <c r="C7715" s="27"/>
      <c r="D7715" s="27"/>
      <c r="E7715" s="27"/>
      <c r="F7715" s="27"/>
      <c r="G7715" s="28"/>
      <c r="H7715" s="28"/>
      <c r="I7715" s="28"/>
      <c r="J7715" s="28"/>
      <c r="K7715" s="28"/>
      <c r="L7715" s="28"/>
    </row>
    <row r="7716" spans="1:12" ht="21">
      <c r="A7716" s="26"/>
      <c r="B7716" s="27"/>
      <c r="C7716" s="27"/>
      <c r="D7716" s="27"/>
      <c r="E7716" s="27"/>
      <c r="F7716" s="27"/>
      <c r="G7716" s="28"/>
      <c r="H7716" s="28"/>
      <c r="I7716" s="28"/>
      <c r="J7716" s="28"/>
      <c r="K7716" s="28"/>
      <c r="L7716" s="28"/>
    </row>
    <row r="7717" spans="1:12" ht="21">
      <c r="A7717" s="26"/>
      <c r="B7717" s="27"/>
      <c r="C7717" s="27"/>
      <c r="D7717" s="27"/>
      <c r="E7717" s="27"/>
      <c r="F7717" s="27"/>
      <c r="G7717" s="28"/>
      <c r="H7717" s="28"/>
      <c r="I7717" s="28"/>
      <c r="J7717" s="28"/>
      <c r="K7717" s="28"/>
      <c r="L7717" s="28"/>
    </row>
    <row r="7718" spans="1:12" ht="21">
      <c r="A7718" s="26"/>
      <c r="B7718" s="27"/>
      <c r="C7718" s="27"/>
      <c r="D7718" s="27"/>
      <c r="E7718" s="27"/>
      <c r="F7718" s="27"/>
      <c r="G7718" s="29"/>
      <c r="H7718" s="29"/>
      <c r="I7718" s="29"/>
      <c r="J7718" s="29"/>
      <c r="K7718" s="29"/>
      <c r="L7718" s="29"/>
    </row>
    <row r="7719" spans="1:12" ht="21">
      <c r="A7719" s="26"/>
      <c r="B7719" s="27"/>
      <c r="C7719" s="27"/>
      <c r="D7719" s="27"/>
      <c r="E7719" s="27"/>
      <c r="F7719" s="27"/>
      <c r="G7719" s="29"/>
      <c r="H7719" s="29"/>
      <c r="I7719" s="29"/>
      <c r="J7719" s="29"/>
      <c r="K7719" s="29"/>
      <c r="L7719" s="29"/>
    </row>
    <row r="7720" spans="1:12" ht="21">
      <c r="A7720" s="26"/>
      <c r="B7720" s="27"/>
      <c r="C7720" s="27"/>
      <c r="D7720" s="27"/>
      <c r="E7720" s="27"/>
      <c r="F7720" s="27"/>
      <c r="G7720" s="29"/>
      <c r="H7720" s="29"/>
      <c r="I7720" s="29"/>
      <c r="J7720" s="29"/>
      <c r="K7720" s="29"/>
      <c r="L7720" s="29"/>
    </row>
    <row r="7721" spans="1:12" ht="21">
      <c r="A7721" s="26"/>
      <c r="B7721" s="27"/>
      <c r="C7721" s="27"/>
      <c r="D7721" s="27"/>
      <c r="E7721" s="27"/>
      <c r="F7721" s="27"/>
      <c r="G7721" s="29"/>
      <c r="H7721" s="29"/>
      <c r="I7721" s="29"/>
      <c r="J7721" s="29"/>
      <c r="K7721" s="29"/>
      <c r="L7721" s="29"/>
    </row>
    <row r="7722" spans="1:12" ht="21">
      <c r="A7722" s="26"/>
      <c r="B7722" s="27"/>
      <c r="C7722" s="27"/>
      <c r="D7722" s="27"/>
      <c r="E7722" s="27"/>
      <c r="F7722" s="27"/>
      <c r="G7722" s="29"/>
      <c r="H7722" s="29"/>
      <c r="I7722" s="29"/>
      <c r="J7722" s="29"/>
      <c r="K7722" s="29"/>
      <c r="L7722" s="29"/>
    </row>
    <row r="7723" spans="1:12" ht="21">
      <c r="A7723" s="26"/>
      <c r="B7723" s="27"/>
      <c r="C7723" s="27"/>
      <c r="D7723" s="27"/>
      <c r="E7723" s="27"/>
      <c r="F7723" s="27"/>
      <c r="G7723" s="29"/>
      <c r="H7723" s="29"/>
      <c r="I7723" s="29"/>
      <c r="J7723" s="29"/>
      <c r="K7723" s="29"/>
      <c r="L7723" s="29"/>
    </row>
    <row r="7724" spans="1:12" ht="21">
      <c r="A7724" s="26"/>
      <c r="B7724" s="27"/>
      <c r="C7724" s="27"/>
      <c r="D7724" s="27"/>
      <c r="E7724" s="27"/>
      <c r="F7724" s="27"/>
      <c r="G7724" s="29"/>
      <c r="H7724" s="29"/>
      <c r="I7724" s="29"/>
      <c r="J7724" s="29"/>
      <c r="K7724" s="29"/>
      <c r="L7724" s="29"/>
    </row>
    <row r="7725" spans="1:12" ht="21">
      <c r="A7725" s="26"/>
      <c r="B7725" s="27"/>
      <c r="C7725" s="27"/>
      <c r="D7725" s="27"/>
      <c r="E7725" s="27"/>
      <c r="F7725" s="27"/>
      <c r="G7725" s="28"/>
      <c r="H7725" s="28"/>
      <c r="I7725" s="28"/>
      <c r="J7725" s="28"/>
      <c r="K7725" s="28"/>
      <c r="L7725" s="28"/>
    </row>
    <row r="7726" spans="1:12" ht="21">
      <c r="A7726" s="26"/>
      <c r="B7726" s="27"/>
      <c r="C7726" s="27"/>
      <c r="D7726" s="27"/>
      <c r="E7726" s="27"/>
      <c r="F7726" s="27"/>
      <c r="G7726" s="29"/>
      <c r="H7726" s="29"/>
      <c r="I7726" s="29"/>
      <c r="J7726" s="29"/>
      <c r="K7726" s="29"/>
      <c r="L7726" s="29"/>
    </row>
    <row r="7727" spans="1:12" ht="21">
      <c r="A7727" s="26"/>
      <c r="B7727" s="27"/>
      <c r="C7727" s="27"/>
      <c r="D7727" s="27"/>
      <c r="E7727" s="27"/>
      <c r="F7727" s="27"/>
      <c r="G7727" s="28"/>
      <c r="H7727" s="28"/>
      <c r="I7727" s="28"/>
      <c r="J7727" s="28"/>
      <c r="K7727" s="28"/>
      <c r="L7727" s="28"/>
    </row>
    <row r="7728" spans="1:12" ht="21">
      <c r="A7728" s="26"/>
      <c r="B7728" s="27"/>
      <c r="C7728" s="27"/>
      <c r="D7728" s="27"/>
      <c r="E7728" s="27"/>
      <c r="F7728" s="27"/>
      <c r="G7728" s="28"/>
      <c r="H7728" s="28"/>
      <c r="I7728" s="28"/>
      <c r="J7728" s="28"/>
      <c r="K7728" s="28"/>
      <c r="L7728" s="28"/>
    </row>
    <row r="7729" spans="1:12" ht="21">
      <c r="A7729" s="26"/>
      <c r="B7729" s="27"/>
      <c r="C7729" s="27"/>
      <c r="D7729" s="27"/>
      <c r="E7729" s="27"/>
      <c r="F7729" s="27"/>
      <c r="G7729" s="29"/>
      <c r="H7729" s="29"/>
      <c r="I7729" s="29"/>
      <c r="J7729" s="29"/>
      <c r="K7729" s="29"/>
      <c r="L7729" s="29"/>
    </row>
    <row r="7730" spans="1:12" ht="21">
      <c r="A7730" s="26"/>
      <c r="B7730" s="27"/>
      <c r="C7730" s="27"/>
      <c r="D7730" s="27"/>
      <c r="E7730" s="27"/>
      <c r="F7730" s="27"/>
      <c r="G7730" s="28"/>
      <c r="H7730" s="28"/>
      <c r="I7730" s="28"/>
      <c r="J7730" s="28"/>
      <c r="K7730" s="28"/>
      <c r="L7730" s="28"/>
    </row>
    <row r="7731" spans="1:12" ht="21">
      <c r="A7731" s="26"/>
      <c r="B7731" s="27"/>
      <c r="C7731" s="27"/>
      <c r="D7731" s="27"/>
      <c r="E7731" s="27"/>
      <c r="F7731" s="27"/>
      <c r="G7731" s="28"/>
      <c r="H7731" s="28"/>
      <c r="I7731" s="28"/>
      <c r="J7731" s="28"/>
      <c r="K7731" s="28"/>
      <c r="L7731" s="28"/>
    </row>
    <row r="7732" spans="1:12" ht="21">
      <c r="A7732" s="26"/>
      <c r="B7732" s="27"/>
      <c r="C7732" s="27"/>
      <c r="D7732" s="27"/>
      <c r="E7732" s="27"/>
      <c r="F7732" s="27"/>
      <c r="G7732" s="29"/>
      <c r="H7732" s="29"/>
      <c r="I7732" s="29"/>
      <c r="J7732" s="29"/>
      <c r="K7732" s="29"/>
      <c r="L7732" s="29"/>
    </row>
    <row r="7733" spans="1:12" ht="21">
      <c r="A7733" s="26"/>
      <c r="B7733" s="27"/>
      <c r="C7733" s="27"/>
      <c r="D7733" s="27"/>
      <c r="E7733" s="27"/>
      <c r="F7733" s="27"/>
      <c r="G7733" s="28"/>
      <c r="H7733" s="28"/>
      <c r="I7733" s="28"/>
      <c r="J7733" s="28"/>
      <c r="K7733" s="28"/>
      <c r="L7733" s="28"/>
    </row>
    <row r="7734" spans="1:12" ht="21">
      <c r="A7734" s="26"/>
      <c r="B7734" s="27"/>
      <c r="C7734" s="27"/>
      <c r="D7734" s="27"/>
      <c r="E7734" s="27"/>
      <c r="F7734" s="27"/>
      <c r="G7734" s="28"/>
      <c r="H7734" s="28"/>
      <c r="I7734" s="28"/>
      <c r="J7734" s="28"/>
      <c r="K7734" s="28"/>
      <c r="L7734" s="28"/>
    </row>
    <row r="7735" spans="1:12" ht="21">
      <c r="A7735" s="26"/>
      <c r="B7735" s="27"/>
      <c r="C7735" s="27"/>
      <c r="D7735" s="27"/>
      <c r="E7735" s="27"/>
      <c r="F7735" s="27"/>
      <c r="G7735" s="29"/>
      <c r="H7735" s="29"/>
      <c r="I7735" s="29"/>
      <c r="J7735" s="29"/>
      <c r="K7735" s="29"/>
      <c r="L7735" s="29"/>
    </row>
    <row r="7736" spans="1:12" ht="21">
      <c r="A7736" s="26"/>
      <c r="B7736" s="27"/>
      <c r="C7736" s="27"/>
      <c r="D7736" s="27"/>
      <c r="E7736" s="27"/>
      <c r="F7736" s="27"/>
      <c r="G7736" s="28"/>
      <c r="H7736" s="28"/>
      <c r="I7736" s="28"/>
      <c r="J7736" s="28"/>
      <c r="K7736" s="28"/>
      <c r="L7736" s="28"/>
    </row>
    <row r="7737" spans="1:12" ht="21">
      <c r="A7737" s="26"/>
      <c r="B7737" s="27"/>
      <c r="C7737" s="27"/>
      <c r="D7737" s="27"/>
      <c r="E7737" s="27"/>
      <c r="F7737" s="27"/>
      <c r="G7737" s="29"/>
      <c r="H7737" s="29"/>
      <c r="I7737" s="29"/>
      <c r="J7737" s="29"/>
      <c r="K7737" s="29"/>
      <c r="L7737" s="29"/>
    </row>
    <row r="7738" spans="1:12" ht="21">
      <c r="A7738" s="26"/>
      <c r="B7738" s="27"/>
      <c r="C7738" s="27"/>
      <c r="D7738" s="27"/>
      <c r="E7738" s="27"/>
      <c r="F7738" s="27"/>
      <c r="G7738" s="29"/>
      <c r="H7738" s="29"/>
      <c r="I7738" s="29"/>
      <c r="J7738" s="29"/>
      <c r="K7738" s="29"/>
      <c r="L7738" s="29"/>
    </row>
    <row r="7739" spans="1:12" ht="21">
      <c r="A7739" s="26"/>
      <c r="B7739" s="27"/>
      <c r="C7739" s="27"/>
      <c r="D7739" s="27"/>
      <c r="E7739" s="27"/>
      <c r="F7739" s="27"/>
      <c r="G7739" s="29"/>
      <c r="H7739" s="29"/>
      <c r="I7739" s="29"/>
      <c r="J7739" s="29"/>
      <c r="K7739" s="29"/>
      <c r="L7739" s="29"/>
    </row>
    <row r="7740" spans="1:12" ht="21">
      <c r="A7740" s="26"/>
      <c r="B7740" s="27"/>
      <c r="C7740" s="27"/>
      <c r="D7740" s="27"/>
      <c r="E7740" s="27"/>
      <c r="F7740" s="27"/>
      <c r="G7740" s="29"/>
      <c r="H7740" s="29"/>
      <c r="I7740" s="29"/>
      <c r="J7740" s="29"/>
      <c r="K7740" s="29"/>
      <c r="L7740" s="29"/>
    </row>
    <row r="7741" spans="1:12" ht="21">
      <c r="A7741" s="26"/>
      <c r="B7741" s="27"/>
      <c r="C7741" s="27"/>
      <c r="D7741" s="27"/>
      <c r="E7741" s="27"/>
      <c r="F7741" s="27"/>
      <c r="G7741" s="29"/>
      <c r="H7741" s="29"/>
      <c r="I7741" s="29"/>
      <c r="J7741" s="29"/>
      <c r="K7741" s="29"/>
      <c r="L7741" s="29"/>
    </row>
    <row r="7742" spans="1:12" ht="21">
      <c r="A7742" s="26"/>
      <c r="B7742" s="27"/>
      <c r="C7742" s="27"/>
      <c r="D7742" s="27"/>
      <c r="E7742" s="27"/>
      <c r="F7742" s="27"/>
      <c r="G7742" s="29"/>
      <c r="H7742" s="29"/>
      <c r="I7742" s="29"/>
      <c r="J7742" s="29"/>
      <c r="K7742" s="29"/>
      <c r="L7742" s="29"/>
    </row>
    <row r="7743" spans="1:12" ht="21">
      <c r="A7743" s="26"/>
      <c r="B7743" s="27"/>
      <c r="C7743" s="27"/>
      <c r="D7743" s="27"/>
      <c r="E7743" s="27"/>
      <c r="F7743" s="27"/>
      <c r="G7743" s="29"/>
      <c r="H7743" s="29"/>
      <c r="I7743" s="29"/>
      <c r="J7743" s="29"/>
      <c r="K7743" s="29"/>
      <c r="L7743" s="29"/>
    </row>
    <row r="7744" spans="1:12" ht="21">
      <c r="A7744" s="26"/>
      <c r="B7744" s="27"/>
      <c r="C7744" s="27"/>
      <c r="D7744" s="27"/>
      <c r="E7744" s="27"/>
      <c r="F7744" s="27"/>
      <c r="G7744" s="29"/>
      <c r="H7744" s="29"/>
      <c r="I7744" s="29"/>
      <c r="J7744" s="29"/>
      <c r="K7744" s="29"/>
      <c r="L7744" s="29"/>
    </row>
    <row r="7745" spans="1:12" ht="21">
      <c r="A7745" s="26"/>
      <c r="B7745" s="27"/>
      <c r="C7745" s="27"/>
      <c r="D7745" s="27"/>
      <c r="E7745" s="27"/>
      <c r="F7745" s="27"/>
      <c r="G7745" s="29"/>
      <c r="H7745" s="29"/>
      <c r="I7745" s="29"/>
      <c r="J7745" s="29"/>
      <c r="K7745" s="29"/>
      <c r="L7745" s="29"/>
    </row>
    <row r="7746" spans="1:12" ht="21">
      <c r="A7746" s="26"/>
      <c r="B7746" s="27"/>
      <c r="C7746" s="27"/>
      <c r="D7746" s="27"/>
      <c r="E7746" s="27"/>
      <c r="F7746" s="27"/>
      <c r="G7746" s="28"/>
      <c r="H7746" s="28"/>
      <c r="I7746" s="28"/>
      <c r="J7746" s="28"/>
      <c r="K7746" s="28"/>
      <c r="L7746" s="28"/>
    </row>
    <row r="7747" spans="1:12" ht="21">
      <c r="A7747" s="26"/>
      <c r="B7747" s="27"/>
      <c r="C7747" s="27"/>
      <c r="D7747" s="27"/>
      <c r="E7747" s="27"/>
      <c r="F7747" s="27"/>
      <c r="G7747" s="29"/>
      <c r="H7747" s="29"/>
      <c r="I7747" s="29"/>
      <c r="J7747" s="29"/>
      <c r="K7747" s="29"/>
      <c r="L7747" s="29"/>
    </row>
    <row r="7748" spans="1:12" ht="21">
      <c r="A7748" s="26"/>
      <c r="B7748" s="27"/>
      <c r="C7748" s="27"/>
      <c r="D7748" s="27"/>
      <c r="E7748" s="27"/>
      <c r="F7748" s="27"/>
      <c r="G7748" s="28"/>
      <c r="H7748" s="28"/>
      <c r="I7748" s="28"/>
      <c r="J7748" s="28"/>
      <c r="K7748" s="28"/>
      <c r="L7748" s="28"/>
    </row>
    <row r="7749" spans="1:12" ht="21">
      <c r="A7749" s="26"/>
      <c r="B7749" s="27"/>
      <c r="C7749" s="27"/>
      <c r="D7749" s="27"/>
      <c r="E7749" s="27"/>
      <c r="F7749" s="27"/>
      <c r="G7749" s="28"/>
      <c r="H7749" s="28"/>
      <c r="I7749" s="28"/>
      <c r="J7749" s="28"/>
      <c r="K7749" s="28"/>
      <c r="L7749" s="28"/>
    </row>
    <row r="7750" spans="1:12" ht="21">
      <c r="A7750" s="26"/>
      <c r="B7750" s="27"/>
      <c r="C7750" s="27"/>
      <c r="D7750" s="27"/>
      <c r="E7750" s="27"/>
      <c r="F7750" s="27"/>
      <c r="G7750" s="29"/>
      <c r="H7750" s="29"/>
      <c r="I7750" s="29"/>
      <c r="J7750" s="29"/>
      <c r="K7750" s="29"/>
      <c r="L7750" s="29"/>
    </row>
    <row r="7751" spans="1:12" ht="21">
      <c r="A7751" s="26"/>
      <c r="B7751" s="27"/>
      <c r="C7751" s="27"/>
      <c r="D7751" s="27"/>
      <c r="E7751" s="27"/>
      <c r="F7751" s="27"/>
      <c r="G7751" s="28"/>
      <c r="H7751" s="28"/>
      <c r="I7751" s="28"/>
      <c r="J7751" s="28"/>
      <c r="K7751" s="28"/>
      <c r="L7751" s="28"/>
    </row>
    <row r="7752" spans="1:12" ht="21">
      <c r="A7752" s="26"/>
      <c r="B7752" s="27"/>
      <c r="C7752" s="27"/>
      <c r="D7752" s="27"/>
      <c r="E7752" s="27"/>
      <c r="F7752" s="27"/>
      <c r="G7752" s="29"/>
      <c r="H7752" s="29"/>
      <c r="I7752" s="29"/>
      <c r="J7752" s="29"/>
      <c r="K7752" s="29"/>
      <c r="L7752" s="29"/>
    </row>
    <row r="7753" spans="1:12" ht="21">
      <c r="A7753" s="26"/>
      <c r="B7753" s="27"/>
      <c r="C7753" s="27"/>
      <c r="D7753" s="27"/>
      <c r="E7753" s="27"/>
      <c r="F7753" s="27"/>
      <c r="G7753" s="29"/>
      <c r="H7753" s="29"/>
      <c r="I7753" s="29"/>
      <c r="J7753" s="29"/>
      <c r="K7753" s="29"/>
      <c r="L7753" s="29"/>
    </row>
    <row r="7754" spans="1:12" ht="21">
      <c r="A7754" s="26"/>
      <c r="B7754" s="27"/>
      <c r="C7754" s="27"/>
      <c r="D7754" s="27"/>
      <c r="E7754" s="27"/>
      <c r="F7754" s="27"/>
      <c r="G7754" s="29"/>
      <c r="H7754" s="29"/>
      <c r="I7754" s="29"/>
      <c r="J7754" s="29"/>
      <c r="K7754" s="29"/>
      <c r="L7754" s="29"/>
    </row>
    <row r="7755" spans="1:12" ht="21">
      <c r="A7755" s="26"/>
      <c r="B7755" s="27"/>
      <c r="C7755" s="27"/>
      <c r="D7755" s="27"/>
      <c r="E7755" s="27"/>
      <c r="F7755" s="27"/>
      <c r="G7755" s="28"/>
      <c r="H7755" s="28"/>
      <c r="I7755" s="28"/>
      <c r="J7755" s="28"/>
      <c r="K7755" s="28"/>
      <c r="L7755" s="28"/>
    </row>
    <row r="7756" spans="1:12" ht="21">
      <c r="A7756" s="26"/>
      <c r="B7756" s="27"/>
      <c r="C7756" s="27"/>
      <c r="D7756" s="27"/>
      <c r="E7756" s="27"/>
      <c r="F7756" s="27"/>
      <c r="G7756" s="29"/>
      <c r="H7756" s="29"/>
      <c r="I7756" s="29"/>
      <c r="J7756" s="29"/>
      <c r="K7756" s="29"/>
      <c r="L7756" s="29"/>
    </row>
    <row r="7757" spans="1:12" ht="21">
      <c r="A7757" s="26"/>
      <c r="B7757" s="27"/>
      <c r="C7757" s="27"/>
      <c r="D7757" s="27"/>
      <c r="E7757" s="27"/>
      <c r="F7757" s="27"/>
      <c r="G7757" s="28"/>
      <c r="H7757" s="28"/>
      <c r="I7757" s="28"/>
      <c r="J7757" s="28"/>
      <c r="K7757" s="28"/>
      <c r="L7757" s="28"/>
    </row>
    <row r="7758" spans="1:12" ht="21">
      <c r="A7758" s="26"/>
      <c r="B7758" s="27"/>
      <c r="C7758" s="27"/>
      <c r="D7758" s="27"/>
      <c r="E7758" s="27"/>
      <c r="F7758" s="27"/>
      <c r="G7758" s="29"/>
      <c r="H7758" s="29"/>
      <c r="I7758" s="29"/>
      <c r="J7758" s="29"/>
      <c r="K7758" s="29"/>
      <c r="L7758" s="29"/>
    </row>
    <row r="7759" spans="1:12" ht="21">
      <c r="A7759" s="26"/>
      <c r="B7759" s="27"/>
      <c r="C7759" s="27"/>
      <c r="D7759" s="27"/>
      <c r="E7759" s="27"/>
      <c r="F7759" s="27"/>
      <c r="G7759" s="29"/>
      <c r="H7759" s="29"/>
      <c r="I7759" s="29"/>
      <c r="J7759" s="29"/>
      <c r="K7759" s="29"/>
      <c r="L7759" s="29"/>
    </row>
    <row r="7760" spans="1:12" ht="21">
      <c r="A7760" s="26"/>
      <c r="B7760" s="27"/>
      <c r="C7760" s="27"/>
      <c r="D7760" s="27"/>
      <c r="E7760" s="27"/>
      <c r="F7760" s="27"/>
      <c r="G7760" s="29"/>
      <c r="H7760" s="29"/>
      <c r="I7760" s="29"/>
      <c r="J7760" s="29"/>
      <c r="K7760" s="29"/>
      <c r="L7760" s="29"/>
    </row>
    <row r="7761" spans="1:12" ht="21">
      <c r="A7761" s="26"/>
      <c r="B7761" s="27"/>
      <c r="C7761" s="27"/>
      <c r="D7761" s="27"/>
      <c r="E7761" s="27"/>
      <c r="F7761" s="27"/>
      <c r="G7761" s="29"/>
      <c r="H7761" s="29"/>
      <c r="I7761" s="29"/>
      <c r="J7761" s="29"/>
      <c r="K7761" s="29"/>
      <c r="L7761" s="29"/>
    </row>
    <row r="7762" spans="1:12" ht="21">
      <c r="A7762" s="26"/>
      <c r="B7762" s="27"/>
      <c r="C7762" s="27"/>
      <c r="D7762" s="27"/>
      <c r="E7762" s="27"/>
      <c r="F7762" s="27"/>
      <c r="G7762" s="29"/>
      <c r="H7762" s="29"/>
      <c r="I7762" s="29"/>
      <c r="J7762" s="29"/>
      <c r="K7762" s="29"/>
      <c r="L7762" s="29"/>
    </row>
    <row r="7763" spans="1:12" ht="21">
      <c r="A7763" s="26"/>
      <c r="B7763" s="27"/>
      <c r="C7763" s="27"/>
      <c r="D7763" s="27"/>
      <c r="E7763" s="27"/>
      <c r="F7763" s="27"/>
      <c r="G7763" s="29"/>
      <c r="H7763" s="29"/>
      <c r="I7763" s="29"/>
      <c r="J7763" s="29"/>
      <c r="K7763" s="29"/>
      <c r="L7763" s="29"/>
    </row>
    <row r="7764" spans="1:12" ht="21">
      <c r="A7764" s="26"/>
      <c r="B7764" s="27"/>
      <c r="C7764" s="27"/>
      <c r="D7764" s="27"/>
      <c r="E7764" s="27"/>
      <c r="F7764" s="27"/>
      <c r="G7764" s="29"/>
      <c r="H7764" s="29"/>
      <c r="I7764" s="29"/>
      <c r="J7764" s="29"/>
      <c r="K7764" s="29"/>
      <c r="L7764" s="29"/>
    </row>
    <row r="7765" spans="1:12" ht="21">
      <c r="A7765" s="26"/>
      <c r="B7765" s="27"/>
      <c r="C7765" s="27"/>
      <c r="D7765" s="27"/>
      <c r="E7765" s="27"/>
      <c r="F7765" s="27"/>
      <c r="G7765" s="29"/>
      <c r="H7765" s="29"/>
      <c r="I7765" s="29"/>
      <c r="J7765" s="29"/>
      <c r="K7765" s="29"/>
      <c r="L7765" s="29"/>
    </row>
    <row r="7766" spans="1:12" ht="21">
      <c r="A7766" s="26"/>
      <c r="B7766" s="27"/>
      <c r="C7766" s="27"/>
      <c r="D7766" s="27"/>
      <c r="E7766" s="27"/>
      <c r="F7766" s="27"/>
      <c r="G7766" s="29"/>
      <c r="H7766" s="29"/>
      <c r="I7766" s="29"/>
      <c r="J7766" s="29"/>
      <c r="K7766" s="29"/>
      <c r="L7766" s="29"/>
    </row>
    <row r="7767" spans="1:12" ht="21">
      <c r="A7767" s="26"/>
      <c r="B7767" s="27"/>
      <c r="C7767" s="27"/>
      <c r="D7767" s="27"/>
      <c r="E7767" s="27"/>
      <c r="F7767" s="27"/>
      <c r="G7767" s="28"/>
      <c r="H7767" s="28"/>
      <c r="I7767" s="28"/>
      <c r="J7767" s="28"/>
      <c r="K7767" s="28"/>
      <c r="L7767" s="28"/>
    </row>
    <row r="7768" spans="1:12" ht="21">
      <c r="A7768" s="26"/>
      <c r="B7768" s="27"/>
      <c r="C7768" s="27"/>
      <c r="D7768" s="27"/>
      <c r="E7768" s="27"/>
      <c r="F7768" s="27"/>
      <c r="G7768" s="29"/>
      <c r="H7768" s="29"/>
      <c r="I7768" s="29"/>
      <c r="J7768" s="29"/>
      <c r="K7768" s="29"/>
      <c r="L7768" s="29"/>
    </row>
    <row r="7769" spans="1:12" ht="21">
      <c r="A7769" s="26"/>
      <c r="B7769" s="27"/>
      <c r="C7769" s="27"/>
      <c r="D7769" s="27"/>
      <c r="E7769" s="27"/>
      <c r="F7769" s="27"/>
      <c r="G7769" s="28"/>
      <c r="H7769" s="28"/>
      <c r="I7769" s="28"/>
      <c r="J7769" s="28"/>
      <c r="K7769" s="28"/>
      <c r="L7769" s="28"/>
    </row>
    <row r="7770" spans="1:12" ht="21">
      <c r="A7770" s="26"/>
      <c r="B7770" s="27"/>
      <c r="C7770" s="27"/>
      <c r="D7770" s="27"/>
      <c r="E7770" s="27"/>
      <c r="F7770" s="27"/>
      <c r="G7770" s="28"/>
      <c r="H7770" s="28"/>
      <c r="I7770" s="28"/>
      <c r="J7770" s="28"/>
      <c r="K7770" s="28"/>
      <c r="L7770" s="28"/>
    </row>
    <row r="7771" spans="1:12" ht="21">
      <c r="A7771" s="26"/>
      <c r="B7771" s="27"/>
      <c r="C7771" s="27"/>
      <c r="D7771" s="27"/>
      <c r="E7771" s="27"/>
      <c r="F7771" s="27"/>
      <c r="G7771" s="28"/>
      <c r="H7771" s="28"/>
      <c r="I7771" s="28"/>
      <c r="J7771" s="28"/>
      <c r="K7771" s="28"/>
      <c r="L7771" s="28"/>
    </row>
    <row r="7772" spans="1:12" ht="21">
      <c r="A7772" s="26"/>
      <c r="B7772" s="27"/>
      <c r="C7772" s="27"/>
      <c r="D7772" s="27"/>
      <c r="E7772" s="27"/>
      <c r="F7772" s="27"/>
      <c r="G7772" s="28"/>
      <c r="H7772" s="28"/>
      <c r="I7772" s="28"/>
      <c r="J7772" s="28"/>
      <c r="K7772" s="28"/>
      <c r="L7772" s="28"/>
    </row>
    <row r="7773" spans="1:12" ht="21">
      <c r="A7773" s="26"/>
      <c r="B7773" s="27"/>
      <c r="C7773" s="27"/>
      <c r="D7773" s="27"/>
      <c r="E7773" s="27"/>
      <c r="F7773" s="27"/>
      <c r="G7773" s="28"/>
      <c r="H7773" s="28"/>
      <c r="I7773" s="28"/>
      <c r="J7773" s="28"/>
      <c r="K7773" s="28"/>
      <c r="L7773" s="28"/>
    </row>
    <row r="7774" spans="1:12" ht="21">
      <c r="A7774" s="26"/>
      <c r="B7774" s="27"/>
      <c r="C7774" s="27"/>
      <c r="D7774" s="27"/>
      <c r="E7774" s="27"/>
      <c r="F7774" s="27"/>
      <c r="G7774" s="28"/>
      <c r="H7774" s="28"/>
      <c r="I7774" s="28"/>
      <c r="J7774" s="28"/>
      <c r="K7774" s="28"/>
      <c r="L7774" s="28"/>
    </row>
    <row r="7775" spans="1:12" ht="21">
      <c r="A7775" s="26"/>
      <c r="B7775" s="27"/>
      <c r="C7775" s="27"/>
      <c r="D7775" s="27"/>
      <c r="E7775" s="27"/>
      <c r="F7775" s="27"/>
      <c r="G7775" s="28"/>
      <c r="H7775" s="28"/>
      <c r="I7775" s="28"/>
      <c r="J7775" s="28"/>
      <c r="K7775" s="28"/>
      <c r="L7775" s="28"/>
    </row>
    <row r="7776" spans="1:12" ht="21">
      <c r="A7776" s="26"/>
      <c r="B7776" s="27"/>
      <c r="C7776" s="27"/>
      <c r="D7776" s="27"/>
      <c r="E7776" s="27"/>
      <c r="F7776" s="27"/>
      <c r="G7776" s="28"/>
      <c r="H7776" s="28"/>
      <c r="I7776" s="28"/>
      <c r="J7776" s="28"/>
      <c r="K7776" s="28"/>
      <c r="L7776" s="28"/>
    </row>
    <row r="7777" spans="1:12" ht="21">
      <c r="A7777" s="26"/>
      <c r="B7777" s="27"/>
      <c r="C7777" s="27"/>
      <c r="D7777" s="27"/>
      <c r="E7777" s="27"/>
      <c r="F7777" s="27"/>
      <c r="G7777" s="28"/>
      <c r="H7777" s="28"/>
      <c r="I7777" s="28"/>
      <c r="J7777" s="28"/>
      <c r="K7777" s="28"/>
      <c r="L7777" s="28"/>
    </row>
    <row r="7778" spans="1:12" ht="21">
      <c r="A7778" s="26"/>
      <c r="B7778" s="27"/>
      <c r="C7778" s="27"/>
      <c r="D7778" s="27"/>
      <c r="E7778" s="27"/>
      <c r="F7778" s="27"/>
      <c r="G7778" s="28"/>
      <c r="H7778" s="28"/>
      <c r="I7778" s="28"/>
      <c r="J7778" s="28"/>
      <c r="K7778" s="28"/>
      <c r="L7778" s="28"/>
    </row>
    <row r="7779" spans="1:12" ht="21">
      <c r="A7779" s="26"/>
      <c r="B7779" s="27"/>
      <c r="C7779" s="27"/>
      <c r="D7779" s="27"/>
      <c r="E7779" s="27"/>
      <c r="F7779" s="27"/>
      <c r="G7779" s="28"/>
      <c r="H7779" s="28"/>
      <c r="I7779" s="28"/>
      <c r="J7779" s="28"/>
      <c r="K7779" s="28"/>
      <c r="L7779" s="28"/>
    </row>
    <row r="7780" spans="1:12" ht="21">
      <c r="A7780" s="26"/>
      <c r="B7780" s="27"/>
      <c r="C7780" s="27"/>
      <c r="D7780" s="27"/>
      <c r="E7780" s="27"/>
      <c r="F7780" s="27"/>
      <c r="G7780" s="28"/>
      <c r="H7780" s="28"/>
      <c r="I7780" s="28"/>
      <c r="J7780" s="28"/>
      <c r="K7780" s="28"/>
      <c r="L7780" s="28"/>
    </row>
    <row r="7781" spans="1:12" ht="21">
      <c r="A7781" s="26"/>
      <c r="B7781" s="27"/>
      <c r="C7781" s="27"/>
      <c r="D7781" s="27"/>
      <c r="E7781" s="27"/>
      <c r="F7781" s="27"/>
      <c r="G7781" s="28"/>
      <c r="H7781" s="28"/>
      <c r="I7781" s="28"/>
      <c r="J7781" s="28"/>
      <c r="K7781" s="28"/>
      <c r="L7781" s="28"/>
    </row>
    <row r="7782" spans="1:12" ht="21">
      <c r="A7782" s="26"/>
      <c r="B7782" s="27"/>
      <c r="C7782" s="27"/>
      <c r="D7782" s="27"/>
      <c r="E7782" s="27"/>
      <c r="F7782" s="27"/>
      <c r="G7782" s="28"/>
      <c r="H7782" s="28"/>
      <c r="I7782" s="28"/>
      <c r="J7782" s="28"/>
      <c r="K7782" s="28"/>
      <c r="L7782" s="28"/>
    </row>
    <row r="7783" spans="1:12" ht="21">
      <c r="A7783" s="26"/>
      <c r="B7783" s="27"/>
      <c r="C7783" s="27"/>
      <c r="D7783" s="27"/>
      <c r="E7783" s="27"/>
      <c r="F7783" s="27"/>
      <c r="G7783" s="28"/>
      <c r="H7783" s="28"/>
      <c r="I7783" s="28"/>
      <c r="J7783" s="28"/>
      <c r="K7783" s="28"/>
      <c r="L7783" s="28"/>
    </row>
    <row r="7784" spans="1:12" ht="21">
      <c r="A7784" s="26"/>
      <c r="B7784" s="27"/>
      <c r="C7784" s="27"/>
      <c r="D7784" s="27"/>
      <c r="E7784" s="27"/>
      <c r="F7784" s="27"/>
      <c r="G7784" s="28"/>
      <c r="H7784" s="28"/>
      <c r="I7784" s="28"/>
      <c r="J7784" s="28"/>
      <c r="K7784" s="28"/>
      <c r="L7784" s="28"/>
    </row>
    <row r="7785" spans="1:12" ht="21">
      <c r="A7785" s="26"/>
      <c r="B7785" s="27"/>
      <c r="C7785" s="27"/>
      <c r="D7785" s="27"/>
      <c r="E7785" s="27"/>
      <c r="F7785" s="27"/>
      <c r="G7785" s="28"/>
      <c r="H7785" s="28"/>
      <c r="I7785" s="28"/>
      <c r="J7785" s="28"/>
      <c r="K7785" s="28"/>
      <c r="L7785" s="28"/>
    </row>
    <row r="7786" spans="1:12" ht="21">
      <c r="A7786" s="26"/>
      <c r="B7786" s="27"/>
      <c r="C7786" s="27"/>
      <c r="D7786" s="27"/>
      <c r="E7786" s="27"/>
      <c r="F7786" s="27"/>
      <c r="G7786" s="28"/>
      <c r="H7786" s="28"/>
      <c r="I7786" s="28"/>
      <c r="J7786" s="28"/>
      <c r="K7786" s="28"/>
      <c r="L7786" s="28"/>
    </row>
    <row r="7787" spans="1:12" ht="21">
      <c r="A7787" s="26"/>
      <c r="B7787" s="27"/>
      <c r="C7787" s="27"/>
      <c r="D7787" s="27"/>
      <c r="E7787" s="27"/>
      <c r="F7787" s="27"/>
      <c r="G7787" s="28"/>
      <c r="H7787" s="28"/>
      <c r="I7787" s="28"/>
      <c r="J7787" s="28"/>
      <c r="K7787" s="28"/>
      <c r="L7787" s="28"/>
    </row>
    <row r="7788" spans="1:12" ht="21">
      <c r="A7788" s="26"/>
      <c r="B7788" s="27"/>
      <c r="C7788" s="27"/>
      <c r="D7788" s="27"/>
      <c r="E7788" s="27"/>
      <c r="F7788" s="27"/>
      <c r="G7788" s="28"/>
      <c r="H7788" s="28"/>
      <c r="I7788" s="28"/>
      <c r="J7788" s="28"/>
      <c r="K7788" s="28"/>
      <c r="L7788" s="28"/>
    </row>
    <row r="7789" spans="1:12" ht="21">
      <c r="A7789" s="26"/>
      <c r="B7789" s="27"/>
      <c r="C7789" s="27"/>
      <c r="D7789" s="27"/>
      <c r="E7789" s="27"/>
      <c r="F7789" s="27"/>
      <c r="G7789" s="28"/>
      <c r="H7789" s="28"/>
      <c r="I7789" s="28"/>
      <c r="J7789" s="28"/>
      <c r="K7789" s="28"/>
      <c r="L7789" s="28"/>
    </row>
    <row r="7790" spans="1:12" ht="21">
      <c r="A7790" s="26"/>
      <c r="B7790" s="27"/>
      <c r="C7790" s="27"/>
      <c r="D7790" s="27"/>
      <c r="E7790" s="27"/>
      <c r="F7790" s="27"/>
      <c r="G7790" s="29"/>
      <c r="H7790" s="29"/>
      <c r="I7790" s="29"/>
      <c r="J7790" s="29"/>
      <c r="K7790" s="29"/>
      <c r="L7790" s="29"/>
    </row>
    <row r="7791" spans="1:12" ht="21">
      <c r="A7791" s="26"/>
      <c r="B7791" s="27"/>
      <c r="C7791" s="27"/>
      <c r="D7791" s="27"/>
      <c r="E7791" s="27"/>
      <c r="F7791" s="27"/>
      <c r="G7791" s="29"/>
      <c r="H7791" s="29"/>
      <c r="I7791" s="29"/>
      <c r="J7791" s="29"/>
      <c r="K7791" s="29"/>
      <c r="L7791" s="29"/>
    </row>
    <row r="7792" spans="1:12" ht="21">
      <c r="A7792" s="26"/>
      <c r="B7792" s="27"/>
      <c r="C7792" s="27"/>
      <c r="D7792" s="27"/>
      <c r="E7792" s="27"/>
      <c r="F7792" s="27"/>
      <c r="G7792" s="28"/>
      <c r="H7792" s="28"/>
      <c r="I7792" s="28"/>
      <c r="J7792" s="28"/>
      <c r="K7792" s="28"/>
      <c r="L7792" s="28"/>
    </row>
    <row r="7793" spans="1:12" ht="21">
      <c r="A7793" s="26"/>
      <c r="B7793" s="27"/>
      <c r="C7793" s="27"/>
      <c r="D7793" s="27"/>
      <c r="E7793" s="27"/>
      <c r="F7793" s="27"/>
      <c r="G7793" s="29"/>
      <c r="H7793" s="29"/>
      <c r="I7793" s="29"/>
      <c r="J7793" s="29"/>
      <c r="K7793" s="29"/>
      <c r="L7793" s="29"/>
    </row>
    <row r="7794" spans="1:12" ht="21">
      <c r="A7794" s="26"/>
      <c r="B7794" s="27"/>
      <c r="C7794" s="27"/>
      <c r="D7794" s="27"/>
      <c r="E7794" s="27"/>
      <c r="F7794" s="27"/>
      <c r="G7794" s="28"/>
      <c r="H7794" s="28"/>
      <c r="I7794" s="28"/>
      <c r="J7794" s="28"/>
      <c r="K7794" s="28"/>
      <c r="L7794" s="28"/>
    </row>
    <row r="7795" spans="1:12" ht="21">
      <c r="A7795" s="26"/>
      <c r="B7795" s="27"/>
      <c r="C7795" s="27"/>
      <c r="D7795" s="27"/>
      <c r="E7795" s="27"/>
      <c r="F7795" s="27"/>
      <c r="G7795" s="28"/>
      <c r="H7795" s="28"/>
      <c r="I7795" s="28"/>
      <c r="J7795" s="28"/>
      <c r="K7795" s="28"/>
      <c r="L7795" s="28"/>
    </row>
    <row r="7796" spans="1:12" ht="21">
      <c r="A7796" s="26"/>
      <c r="B7796" s="27"/>
      <c r="C7796" s="27"/>
      <c r="D7796" s="27"/>
      <c r="E7796" s="27"/>
      <c r="F7796" s="27"/>
      <c r="G7796" s="29"/>
      <c r="H7796" s="29"/>
      <c r="I7796" s="29"/>
      <c r="J7796" s="29"/>
      <c r="K7796" s="29"/>
      <c r="L7796" s="29"/>
    </row>
    <row r="7797" spans="1:12" ht="21">
      <c r="A7797" s="26"/>
      <c r="B7797" s="27"/>
      <c r="C7797" s="27"/>
      <c r="D7797" s="27"/>
      <c r="E7797" s="27"/>
      <c r="F7797" s="27"/>
      <c r="G7797" s="28"/>
      <c r="H7797" s="28"/>
      <c r="I7797" s="28"/>
      <c r="J7797" s="28"/>
      <c r="K7797" s="28"/>
      <c r="L7797" s="28"/>
    </row>
    <row r="7798" spans="1:12" ht="21">
      <c r="A7798" s="26"/>
      <c r="B7798" s="27"/>
      <c r="C7798" s="27"/>
      <c r="D7798" s="27"/>
      <c r="E7798" s="27"/>
      <c r="F7798" s="27"/>
      <c r="G7798" s="29"/>
      <c r="H7798" s="29"/>
      <c r="I7798" s="29"/>
      <c r="J7798" s="29"/>
      <c r="K7798" s="29"/>
      <c r="L7798" s="29"/>
    </row>
    <row r="7799" spans="1:12" ht="21">
      <c r="A7799" s="26"/>
      <c r="B7799" s="27"/>
      <c r="C7799" s="27"/>
      <c r="D7799" s="27"/>
      <c r="E7799" s="27"/>
      <c r="F7799" s="27"/>
      <c r="G7799" s="29"/>
      <c r="H7799" s="29"/>
      <c r="I7799" s="29"/>
      <c r="J7799" s="29"/>
      <c r="K7799" s="29"/>
      <c r="L7799" s="29"/>
    </row>
    <row r="7800" spans="1:12" ht="21">
      <c r="A7800" s="26"/>
      <c r="B7800" s="27"/>
      <c r="C7800" s="27"/>
      <c r="D7800" s="27"/>
      <c r="E7800" s="27"/>
      <c r="F7800" s="27"/>
      <c r="G7800" s="29"/>
      <c r="H7800" s="29"/>
      <c r="I7800" s="29"/>
      <c r="J7800" s="29"/>
      <c r="K7800" s="29"/>
      <c r="L7800" s="29"/>
    </row>
    <row r="7801" spans="1:12" ht="21">
      <c r="A7801" s="26"/>
      <c r="B7801" s="27"/>
      <c r="C7801" s="27"/>
      <c r="D7801" s="27"/>
      <c r="E7801" s="27"/>
      <c r="F7801" s="27"/>
      <c r="G7801" s="29"/>
      <c r="H7801" s="29"/>
      <c r="I7801" s="29"/>
      <c r="J7801" s="29"/>
      <c r="K7801" s="29"/>
      <c r="L7801" s="29"/>
    </row>
    <row r="7802" spans="1:12" ht="21">
      <c r="A7802" s="26"/>
      <c r="B7802" s="27"/>
      <c r="C7802" s="27"/>
      <c r="D7802" s="27"/>
      <c r="E7802" s="27"/>
      <c r="F7802" s="27"/>
      <c r="G7802" s="29"/>
      <c r="H7802" s="29"/>
      <c r="I7802" s="29"/>
      <c r="J7802" s="29"/>
      <c r="K7802" s="29"/>
      <c r="L7802" s="29"/>
    </row>
    <row r="7803" spans="1:12" ht="21">
      <c r="A7803" s="26"/>
      <c r="B7803" s="27"/>
      <c r="C7803" s="27"/>
      <c r="D7803" s="27"/>
      <c r="E7803" s="27"/>
      <c r="F7803" s="27"/>
      <c r="G7803" s="29"/>
      <c r="H7803" s="29"/>
      <c r="I7803" s="29"/>
      <c r="J7803" s="29"/>
      <c r="K7803" s="29"/>
      <c r="L7803" s="29"/>
    </row>
    <row r="7804" spans="1:12" ht="21">
      <c r="A7804" s="26"/>
      <c r="B7804" s="27"/>
      <c r="C7804" s="27"/>
      <c r="D7804" s="27"/>
      <c r="E7804" s="27"/>
      <c r="F7804" s="27"/>
      <c r="G7804" s="29"/>
      <c r="H7804" s="29"/>
      <c r="I7804" s="29"/>
      <c r="J7804" s="29"/>
      <c r="K7804" s="29"/>
      <c r="L7804" s="29"/>
    </row>
    <row r="7805" spans="1:12" ht="21">
      <c r="A7805" s="26"/>
      <c r="B7805" s="27"/>
      <c r="C7805" s="27"/>
      <c r="D7805" s="27"/>
      <c r="E7805" s="27"/>
      <c r="F7805" s="27"/>
      <c r="G7805" s="29"/>
      <c r="H7805" s="29"/>
      <c r="I7805" s="29"/>
      <c r="J7805" s="29"/>
      <c r="K7805" s="29"/>
      <c r="L7805" s="29"/>
    </row>
    <row r="7806" spans="1:12" ht="21">
      <c r="A7806" s="26"/>
      <c r="B7806" s="27"/>
      <c r="C7806" s="27"/>
      <c r="D7806" s="27"/>
      <c r="E7806" s="27"/>
      <c r="F7806" s="27"/>
      <c r="G7806" s="29"/>
      <c r="H7806" s="29"/>
      <c r="I7806" s="29"/>
      <c r="J7806" s="29"/>
      <c r="K7806" s="29"/>
      <c r="L7806" s="29"/>
    </row>
    <row r="7807" spans="1:12" ht="21">
      <c r="A7807" s="26"/>
      <c r="B7807" s="27"/>
      <c r="C7807" s="27"/>
      <c r="D7807" s="27"/>
      <c r="E7807" s="27"/>
      <c r="F7807" s="27"/>
      <c r="G7807" s="29"/>
      <c r="H7807" s="29"/>
      <c r="I7807" s="29"/>
      <c r="J7807" s="29"/>
      <c r="K7807" s="29"/>
      <c r="L7807" s="29"/>
    </row>
    <row r="7808" spans="1:12" ht="21">
      <c r="A7808" s="26"/>
      <c r="B7808" s="27"/>
      <c r="C7808" s="27"/>
      <c r="D7808" s="27"/>
      <c r="E7808" s="27"/>
      <c r="F7808" s="27"/>
      <c r="G7808" s="29"/>
      <c r="H7808" s="29"/>
      <c r="I7808" s="29"/>
      <c r="J7808" s="29"/>
      <c r="K7808" s="29"/>
      <c r="L7808" s="29"/>
    </row>
    <row r="7809" spans="1:12" ht="21">
      <c r="A7809" s="26"/>
      <c r="B7809" s="27"/>
      <c r="C7809" s="27"/>
      <c r="D7809" s="27"/>
      <c r="E7809" s="27"/>
      <c r="F7809" s="27"/>
      <c r="G7809" s="29"/>
      <c r="H7809" s="29"/>
      <c r="I7809" s="29"/>
      <c r="J7809" s="29"/>
      <c r="K7809" s="29"/>
      <c r="L7809" s="29"/>
    </row>
    <row r="7810" spans="1:12" ht="21">
      <c r="A7810" s="26"/>
      <c r="B7810" s="27"/>
      <c r="C7810" s="27"/>
      <c r="D7810" s="27"/>
      <c r="E7810" s="27"/>
      <c r="F7810" s="27"/>
      <c r="G7810" s="29"/>
      <c r="H7810" s="29"/>
      <c r="I7810" s="29"/>
      <c r="J7810" s="29"/>
      <c r="K7810" s="29"/>
      <c r="L7810" s="29"/>
    </row>
    <row r="7811" spans="1:12" ht="21">
      <c r="A7811" s="26"/>
      <c r="B7811" s="27"/>
      <c r="C7811" s="27"/>
      <c r="D7811" s="27"/>
      <c r="E7811" s="27"/>
      <c r="F7811" s="27"/>
      <c r="G7811" s="29"/>
      <c r="H7811" s="29"/>
      <c r="I7811" s="29"/>
      <c r="J7811" s="29"/>
      <c r="K7811" s="29"/>
      <c r="L7811" s="29"/>
    </row>
    <row r="7812" spans="1:12" ht="21">
      <c r="A7812" s="26"/>
      <c r="B7812" s="27"/>
      <c r="C7812" s="27"/>
      <c r="D7812" s="27"/>
      <c r="E7812" s="27"/>
      <c r="F7812" s="27"/>
      <c r="G7812" s="29"/>
      <c r="H7812" s="29"/>
      <c r="I7812" s="29"/>
      <c r="J7812" s="29"/>
      <c r="K7812" s="29"/>
      <c r="L7812" s="29"/>
    </row>
    <row r="7813" spans="1:12" ht="21">
      <c r="A7813" s="26"/>
      <c r="B7813" s="27"/>
      <c r="C7813" s="27"/>
      <c r="D7813" s="27"/>
      <c r="E7813" s="27"/>
      <c r="F7813" s="27"/>
      <c r="G7813" s="29"/>
      <c r="H7813" s="29"/>
      <c r="I7813" s="29"/>
      <c r="J7813" s="29"/>
      <c r="K7813" s="29"/>
      <c r="L7813" s="29"/>
    </row>
    <row r="7814" spans="1:12" ht="21">
      <c r="A7814" s="26"/>
      <c r="B7814" s="27"/>
      <c r="C7814" s="27"/>
      <c r="D7814" s="27"/>
      <c r="E7814" s="27"/>
      <c r="F7814" s="27"/>
      <c r="G7814" s="29"/>
      <c r="H7814" s="29"/>
      <c r="I7814" s="29"/>
      <c r="J7814" s="29"/>
      <c r="K7814" s="29"/>
      <c r="L7814" s="29"/>
    </row>
    <row r="7815" spans="1:12" ht="21">
      <c r="A7815" s="26"/>
      <c r="B7815" s="27"/>
      <c r="C7815" s="27"/>
      <c r="D7815" s="27"/>
      <c r="E7815" s="27"/>
      <c r="F7815" s="27"/>
      <c r="G7815" s="29"/>
      <c r="H7815" s="29"/>
      <c r="I7815" s="29"/>
      <c r="J7815" s="29"/>
      <c r="K7815" s="29"/>
      <c r="L7815" s="29"/>
    </row>
    <row r="7816" spans="1:12" ht="21">
      <c r="A7816" s="26"/>
      <c r="B7816" s="27"/>
      <c r="C7816" s="27"/>
      <c r="D7816" s="27"/>
      <c r="E7816" s="27"/>
      <c r="F7816" s="27"/>
      <c r="G7816" s="29"/>
      <c r="H7816" s="29"/>
      <c r="I7816" s="29"/>
      <c r="J7816" s="29"/>
      <c r="K7816" s="29"/>
      <c r="L7816" s="29"/>
    </row>
    <row r="7817" spans="1:12" ht="21">
      <c r="A7817" s="26"/>
      <c r="B7817" s="27"/>
      <c r="C7817" s="27"/>
      <c r="D7817" s="27"/>
      <c r="E7817" s="27"/>
      <c r="F7817" s="27"/>
      <c r="G7817" s="29"/>
      <c r="H7817" s="29"/>
      <c r="I7817" s="29"/>
      <c r="J7817" s="29"/>
      <c r="K7817" s="29"/>
      <c r="L7817" s="29"/>
    </row>
    <row r="7818" spans="1:12" ht="21">
      <c r="A7818" s="26"/>
      <c r="B7818" s="27"/>
      <c r="C7818" s="27"/>
      <c r="D7818" s="27"/>
      <c r="E7818" s="27"/>
      <c r="F7818" s="27"/>
      <c r="G7818" s="29"/>
      <c r="H7818" s="29"/>
      <c r="I7818" s="29"/>
      <c r="J7818" s="29"/>
      <c r="K7818" s="29"/>
      <c r="L7818" s="29"/>
    </row>
    <row r="7819" spans="1:12" ht="21">
      <c r="A7819" s="26"/>
      <c r="B7819" s="27"/>
      <c r="C7819" s="27"/>
      <c r="D7819" s="27"/>
      <c r="E7819" s="27"/>
      <c r="F7819" s="27"/>
      <c r="G7819" s="29"/>
      <c r="H7819" s="29"/>
      <c r="I7819" s="29"/>
      <c r="J7819" s="29"/>
      <c r="K7819" s="29"/>
      <c r="L7819" s="29"/>
    </row>
    <row r="7820" spans="1:12" ht="21">
      <c r="A7820" s="26"/>
      <c r="B7820" s="27"/>
      <c r="C7820" s="27"/>
      <c r="D7820" s="27"/>
      <c r="E7820" s="27"/>
      <c r="F7820" s="27"/>
      <c r="G7820" s="29"/>
      <c r="H7820" s="29"/>
      <c r="I7820" s="29"/>
      <c r="J7820" s="29"/>
      <c r="K7820" s="29"/>
      <c r="L7820" s="29"/>
    </row>
    <row r="7821" spans="1:12" ht="21">
      <c r="A7821" s="26"/>
      <c r="B7821" s="27"/>
      <c r="C7821" s="27"/>
      <c r="D7821" s="27"/>
      <c r="E7821" s="27"/>
      <c r="F7821" s="27"/>
      <c r="G7821" s="29"/>
      <c r="H7821" s="29"/>
      <c r="I7821" s="29"/>
      <c r="J7821" s="29"/>
      <c r="K7821" s="29"/>
      <c r="L7821" s="29"/>
    </row>
    <row r="7822" spans="1:12" ht="21">
      <c r="A7822" s="26"/>
      <c r="B7822" s="27"/>
      <c r="C7822" s="27"/>
      <c r="D7822" s="27"/>
      <c r="E7822" s="27"/>
      <c r="F7822" s="27"/>
      <c r="G7822" s="29"/>
      <c r="H7822" s="29"/>
      <c r="I7822" s="29"/>
      <c r="J7822" s="29"/>
      <c r="K7822" s="29"/>
      <c r="L7822" s="29"/>
    </row>
    <row r="7823" spans="1:12" ht="21">
      <c r="A7823" s="26"/>
      <c r="B7823" s="27"/>
      <c r="C7823" s="27"/>
      <c r="D7823" s="27"/>
      <c r="E7823" s="27"/>
      <c r="F7823" s="27"/>
      <c r="G7823" s="29"/>
      <c r="H7823" s="29"/>
      <c r="I7823" s="29"/>
      <c r="J7823" s="29"/>
      <c r="K7823" s="29"/>
      <c r="L7823" s="29"/>
    </row>
    <row r="7824" spans="1:12" ht="21">
      <c r="A7824" s="26"/>
      <c r="B7824" s="27"/>
      <c r="C7824" s="27"/>
      <c r="D7824" s="27"/>
      <c r="E7824" s="27"/>
      <c r="F7824" s="27"/>
      <c r="G7824" s="29"/>
      <c r="H7824" s="29"/>
      <c r="I7824" s="29"/>
      <c r="J7824" s="29"/>
      <c r="K7824" s="29"/>
      <c r="L7824" s="29"/>
    </row>
    <row r="7825" spans="1:12" ht="21">
      <c r="A7825" s="26"/>
      <c r="B7825" s="27"/>
      <c r="C7825" s="27"/>
      <c r="D7825" s="27"/>
      <c r="E7825" s="27"/>
      <c r="F7825" s="27"/>
      <c r="G7825" s="29"/>
      <c r="H7825" s="29"/>
      <c r="I7825" s="29"/>
      <c r="J7825" s="29"/>
      <c r="K7825" s="29"/>
      <c r="L7825" s="29"/>
    </row>
    <row r="7826" spans="1:12" ht="21">
      <c r="A7826" s="26"/>
      <c r="B7826" s="27"/>
      <c r="C7826" s="27"/>
      <c r="D7826" s="27"/>
      <c r="E7826" s="27"/>
      <c r="F7826" s="27"/>
      <c r="G7826" s="29"/>
      <c r="H7826" s="29"/>
      <c r="I7826" s="29"/>
      <c r="J7826" s="29"/>
      <c r="K7826" s="29"/>
      <c r="L7826" s="29"/>
    </row>
    <row r="7827" spans="1:12" ht="21">
      <c r="A7827" s="26"/>
      <c r="B7827" s="27"/>
      <c r="C7827" s="27"/>
      <c r="D7827" s="27"/>
      <c r="E7827" s="27"/>
      <c r="F7827" s="27"/>
      <c r="G7827" s="29"/>
      <c r="H7827" s="29"/>
      <c r="I7827" s="29"/>
      <c r="J7827" s="29"/>
      <c r="K7827" s="29"/>
      <c r="L7827" s="29"/>
    </row>
    <row r="7828" spans="1:12" ht="21">
      <c r="A7828" s="26"/>
      <c r="B7828" s="27"/>
      <c r="C7828" s="27"/>
      <c r="D7828" s="27"/>
      <c r="E7828" s="27"/>
      <c r="F7828" s="27"/>
      <c r="G7828" s="29"/>
      <c r="H7828" s="29"/>
      <c r="I7828" s="29"/>
      <c r="J7828" s="29"/>
      <c r="K7828" s="29"/>
      <c r="L7828" s="29"/>
    </row>
    <row r="7829" spans="1:12" ht="21">
      <c r="A7829" s="26"/>
      <c r="B7829" s="27"/>
      <c r="C7829" s="27"/>
      <c r="D7829" s="27"/>
      <c r="E7829" s="27"/>
      <c r="F7829" s="27"/>
      <c r="G7829" s="29"/>
      <c r="H7829" s="29"/>
      <c r="I7829" s="29"/>
      <c r="J7829" s="29"/>
      <c r="K7829" s="29"/>
      <c r="L7829" s="29"/>
    </row>
    <row r="7830" spans="1:12" ht="21">
      <c r="A7830" s="26"/>
      <c r="B7830" s="27"/>
      <c r="C7830" s="27"/>
      <c r="D7830" s="27"/>
      <c r="E7830" s="27"/>
      <c r="F7830" s="27"/>
      <c r="G7830" s="29"/>
      <c r="H7830" s="29"/>
      <c r="I7830" s="29"/>
      <c r="J7830" s="29"/>
      <c r="K7830" s="29"/>
      <c r="L7830" s="29"/>
    </row>
    <row r="7831" spans="1:12" ht="21">
      <c r="A7831" s="26"/>
      <c r="B7831" s="27"/>
      <c r="C7831" s="27"/>
      <c r="D7831" s="27"/>
      <c r="E7831" s="27"/>
      <c r="F7831" s="27"/>
      <c r="G7831" s="29"/>
      <c r="H7831" s="29"/>
      <c r="I7831" s="29"/>
      <c r="J7831" s="29"/>
      <c r="K7831" s="29"/>
      <c r="L7831" s="29"/>
    </row>
    <row r="7832" spans="1:12" ht="21">
      <c r="A7832" s="26"/>
      <c r="B7832" s="27"/>
      <c r="C7832" s="27"/>
      <c r="D7832" s="27"/>
      <c r="E7832" s="27"/>
      <c r="F7832" s="27"/>
      <c r="G7832" s="29"/>
      <c r="H7832" s="29"/>
      <c r="I7832" s="29"/>
      <c r="J7832" s="29"/>
      <c r="K7832" s="29"/>
      <c r="L7832" s="29"/>
    </row>
    <row r="7833" spans="1:12" ht="21">
      <c r="A7833" s="26"/>
      <c r="B7833" s="27"/>
      <c r="C7833" s="27"/>
      <c r="D7833" s="27"/>
      <c r="E7833" s="27"/>
      <c r="F7833" s="27"/>
      <c r="G7833" s="29"/>
      <c r="H7833" s="29"/>
      <c r="I7833" s="29"/>
      <c r="J7833" s="29"/>
      <c r="K7833" s="29"/>
      <c r="L7833" s="29"/>
    </row>
    <row r="7834" spans="1:12" ht="21">
      <c r="A7834" s="26"/>
      <c r="B7834" s="27"/>
      <c r="C7834" s="27"/>
      <c r="D7834" s="27"/>
      <c r="E7834" s="27"/>
      <c r="F7834" s="27"/>
      <c r="G7834" s="29"/>
      <c r="H7834" s="29"/>
      <c r="I7834" s="29"/>
      <c r="J7834" s="29"/>
      <c r="K7834" s="29"/>
      <c r="L7834" s="29"/>
    </row>
    <row r="7835" spans="1:12" ht="21">
      <c r="A7835" s="26"/>
      <c r="B7835" s="27"/>
      <c r="C7835" s="27"/>
      <c r="D7835" s="27"/>
      <c r="E7835" s="27"/>
      <c r="F7835" s="27"/>
      <c r="G7835" s="29"/>
      <c r="H7835" s="29"/>
      <c r="I7835" s="29"/>
      <c r="J7835" s="29"/>
      <c r="K7835" s="29"/>
      <c r="L7835" s="29"/>
    </row>
    <row r="7836" spans="1:12" ht="21">
      <c r="A7836" s="26"/>
      <c r="B7836" s="27"/>
      <c r="C7836" s="27"/>
      <c r="D7836" s="27"/>
      <c r="E7836" s="27"/>
      <c r="F7836" s="27"/>
      <c r="G7836" s="29"/>
      <c r="H7836" s="29"/>
      <c r="I7836" s="29"/>
      <c r="J7836" s="29"/>
      <c r="K7836" s="29"/>
      <c r="L7836" s="29"/>
    </row>
    <row r="7837" spans="1:12" ht="21">
      <c r="A7837" s="26"/>
      <c r="B7837" s="27"/>
      <c r="C7837" s="27"/>
      <c r="D7837" s="27"/>
      <c r="E7837" s="27"/>
      <c r="F7837" s="27"/>
      <c r="G7837" s="29"/>
      <c r="H7837" s="29"/>
      <c r="I7837" s="29"/>
      <c r="J7837" s="29"/>
      <c r="K7837" s="29"/>
      <c r="L7837" s="29"/>
    </row>
    <row r="7838" spans="1:12" ht="21">
      <c r="A7838" s="26"/>
      <c r="B7838" s="27"/>
      <c r="C7838" s="27"/>
      <c r="D7838" s="27"/>
      <c r="E7838" s="27"/>
      <c r="F7838" s="27"/>
      <c r="G7838" s="29"/>
      <c r="H7838" s="29"/>
      <c r="I7838" s="29"/>
      <c r="J7838" s="29"/>
      <c r="K7838" s="29"/>
      <c r="L7838" s="29"/>
    </row>
    <row r="7839" spans="1:12" ht="21">
      <c r="A7839" s="26"/>
      <c r="B7839" s="27"/>
      <c r="C7839" s="27"/>
      <c r="D7839" s="27"/>
      <c r="E7839" s="27"/>
      <c r="F7839" s="27"/>
      <c r="G7839" s="29"/>
      <c r="H7839" s="29"/>
      <c r="I7839" s="29"/>
      <c r="J7839" s="29"/>
      <c r="K7839" s="29"/>
      <c r="L7839" s="29"/>
    </row>
    <row r="7840" spans="1:12" ht="21">
      <c r="A7840" s="26"/>
      <c r="B7840" s="27"/>
      <c r="C7840" s="27"/>
      <c r="D7840" s="27"/>
      <c r="E7840" s="27"/>
      <c r="F7840" s="27"/>
      <c r="G7840" s="29"/>
      <c r="H7840" s="29"/>
      <c r="I7840" s="29"/>
      <c r="J7840" s="29"/>
      <c r="K7840" s="29"/>
      <c r="L7840" s="29"/>
    </row>
    <row r="7841" spans="1:12" ht="21">
      <c r="A7841" s="26"/>
      <c r="B7841" s="27"/>
      <c r="C7841" s="27"/>
      <c r="D7841" s="27"/>
      <c r="E7841" s="27"/>
      <c r="F7841" s="27"/>
      <c r="G7841" s="28"/>
      <c r="H7841" s="28"/>
      <c r="I7841" s="28"/>
      <c r="J7841" s="28"/>
      <c r="K7841" s="28"/>
      <c r="L7841" s="28"/>
    </row>
    <row r="7842" spans="1:12" ht="21">
      <c r="A7842" s="26"/>
      <c r="B7842" s="27"/>
      <c r="C7842" s="27"/>
      <c r="D7842" s="27"/>
      <c r="E7842" s="27"/>
      <c r="F7842" s="27"/>
      <c r="G7842" s="28"/>
      <c r="H7842" s="28"/>
      <c r="I7842" s="28"/>
      <c r="J7842" s="28"/>
      <c r="K7842" s="28"/>
      <c r="L7842" s="28"/>
    </row>
    <row r="7843" spans="1:12" ht="21">
      <c r="A7843" s="26"/>
      <c r="B7843" s="27"/>
      <c r="C7843" s="27"/>
      <c r="D7843" s="27"/>
      <c r="E7843" s="27"/>
      <c r="F7843" s="27"/>
      <c r="G7843" s="28"/>
      <c r="H7843" s="28"/>
      <c r="I7843" s="28"/>
      <c r="J7843" s="28"/>
      <c r="K7843" s="28"/>
      <c r="L7843" s="28"/>
    </row>
    <row r="7844" spans="1:12" ht="21">
      <c r="A7844" s="26"/>
      <c r="B7844" s="27"/>
      <c r="C7844" s="27"/>
      <c r="D7844" s="27"/>
      <c r="E7844" s="27"/>
      <c r="F7844" s="27"/>
      <c r="G7844" s="28"/>
      <c r="H7844" s="28"/>
      <c r="I7844" s="28"/>
      <c r="J7844" s="28"/>
      <c r="K7844" s="28"/>
      <c r="L7844" s="28"/>
    </row>
    <row r="7845" spans="1:12" ht="21">
      <c r="A7845" s="26"/>
      <c r="B7845" s="27"/>
      <c r="C7845" s="27"/>
      <c r="D7845" s="27"/>
      <c r="E7845" s="27"/>
      <c r="F7845" s="27"/>
      <c r="G7845" s="28"/>
      <c r="H7845" s="28"/>
      <c r="I7845" s="28"/>
      <c r="J7845" s="28"/>
      <c r="K7845" s="28"/>
      <c r="L7845" s="28"/>
    </row>
    <row r="7846" spans="1:12" ht="21">
      <c r="A7846" s="26"/>
      <c r="B7846" s="27"/>
      <c r="C7846" s="27"/>
      <c r="D7846" s="27"/>
      <c r="E7846" s="27"/>
      <c r="F7846" s="27"/>
      <c r="G7846" s="28"/>
      <c r="H7846" s="28"/>
      <c r="I7846" s="28"/>
      <c r="J7846" s="28"/>
      <c r="K7846" s="28"/>
      <c r="L7846" s="28"/>
    </row>
    <row r="7847" spans="1:12" ht="21">
      <c r="A7847" s="26"/>
      <c r="B7847" s="27"/>
      <c r="C7847" s="27"/>
      <c r="D7847" s="27"/>
      <c r="E7847" s="27"/>
      <c r="F7847" s="27"/>
      <c r="G7847" s="29"/>
      <c r="H7847" s="29"/>
      <c r="I7847" s="29"/>
      <c r="J7847" s="29"/>
      <c r="K7847" s="29"/>
      <c r="L7847" s="29"/>
    </row>
    <row r="7848" spans="1:12" ht="21">
      <c r="A7848" s="26"/>
      <c r="B7848" s="27"/>
      <c r="C7848" s="27"/>
      <c r="D7848" s="27"/>
      <c r="E7848" s="27"/>
      <c r="F7848" s="27"/>
      <c r="G7848" s="29"/>
      <c r="H7848" s="29"/>
      <c r="I7848" s="29"/>
      <c r="J7848" s="29"/>
      <c r="K7848" s="29"/>
      <c r="L7848" s="29"/>
    </row>
    <row r="7849" spans="1:12" ht="21">
      <c r="A7849" s="26"/>
      <c r="B7849" s="27"/>
      <c r="C7849" s="27"/>
      <c r="D7849" s="27"/>
      <c r="E7849" s="27"/>
      <c r="F7849" s="27"/>
      <c r="G7849" s="29"/>
      <c r="H7849" s="29"/>
      <c r="I7849" s="29"/>
      <c r="J7849" s="29"/>
      <c r="K7849" s="29"/>
      <c r="L7849" s="29"/>
    </row>
    <row r="7850" spans="1:12" ht="21">
      <c r="A7850" s="26"/>
      <c r="B7850" s="27"/>
      <c r="C7850" s="27"/>
      <c r="D7850" s="27"/>
      <c r="E7850" s="27"/>
      <c r="F7850" s="27"/>
      <c r="G7850" s="28"/>
      <c r="H7850" s="28"/>
      <c r="I7850" s="28"/>
      <c r="J7850" s="28"/>
      <c r="K7850" s="28"/>
      <c r="L7850" s="28"/>
    </row>
    <row r="7851" spans="1:12" ht="21">
      <c r="A7851" s="26"/>
      <c r="B7851" s="27"/>
      <c r="C7851" s="27"/>
      <c r="D7851" s="27"/>
      <c r="E7851" s="27"/>
      <c r="F7851" s="27"/>
      <c r="G7851" s="28"/>
      <c r="H7851" s="28"/>
      <c r="I7851" s="28"/>
      <c r="J7851" s="28"/>
      <c r="K7851" s="28"/>
      <c r="L7851" s="28"/>
    </row>
    <row r="7852" spans="1:12" ht="21">
      <c r="A7852" s="26"/>
      <c r="B7852" s="27"/>
      <c r="C7852" s="27"/>
      <c r="D7852" s="27"/>
      <c r="E7852" s="27"/>
      <c r="F7852" s="27"/>
      <c r="G7852" s="29"/>
      <c r="H7852" s="29"/>
      <c r="I7852" s="29"/>
      <c r="J7852" s="29"/>
      <c r="K7852" s="29"/>
      <c r="L7852" s="29"/>
    </row>
    <row r="7853" spans="1:12" ht="21">
      <c r="A7853" s="26"/>
      <c r="B7853" s="27"/>
      <c r="C7853" s="27"/>
      <c r="D7853" s="27"/>
      <c r="E7853" s="27"/>
      <c r="F7853" s="27"/>
      <c r="G7853" s="29"/>
      <c r="H7853" s="29"/>
      <c r="I7853" s="29"/>
      <c r="J7853" s="29"/>
      <c r="K7853" s="29"/>
      <c r="L7853" s="29"/>
    </row>
    <row r="7854" spans="1:12" ht="21">
      <c r="A7854" s="26"/>
      <c r="B7854" s="27"/>
      <c r="C7854" s="27"/>
      <c r="D7854" s="27"/>
      <c r="E7854" s="27"/>
      <c r="F7854" s="27"/>
      <c r="G7854" s="28"/>
      <c r="H7854" s="28"/>
      <c r="I7854" s="28"/>
      <c r="J7854" s="28"/>
      <c r="K7854" s="28"/>
      <c r="L7854" s="28"/>
    </row>
    <row r="7855" spans="1:12" ht="21">
      <c r="A7855" s="26"/>
      <c r="B7855" s="27"/>
      <c r="C7855" s="27"/>
      <c r="D7855" s="27"/>
      <c r="E7855" s="27"/>
      <c r="F7855" s="27"/>
      <c r="G7855" s="29"/>
      <c r="H7855" s="29"/>
      <c r="I7855" s="29"/>
      <c r="J7855" s="29"/>
      <c r="K7855" s="29"/>
      <c r="L7855" s="29"/>
    </row>
    <row r="7856" spans="1:12" ht="21">
      <c r="A7856" s="26"/>
      <c r="B7856" s="27"/>
      <c r="C7856" s="27"/>
      <c r="D7856" s="27"/>
      <c r="E7856" s="27"/>
      <c r="F7856" s="27"/>
      <c r="G7856" s="29"/>
      <c r="H7856" s="29"/>
      <c r="I7856" s="29"/>
      <c r="J7856" s="29"/>
      <c r="K7856" s="29"/>
      <c r="L7856" s="29"/>
    </row>
    <row r="7857" spans="1:12" ht="21">
      <c r="A7857" s="26"/>
      <c r="B7857" s="27"/>
      <c r="C7857" s="27"/>
      <c r="D7857" s="27"/>
      <c r="E7857" s="27"/>
      <c r="F7857" s="27"/>
      <c r="G7857" s="29"/>
      <c r="H7857" s="29"/>
      <c r="I7857" s="29"/>
      <c r="J7857" s="29"/>
      <c r="K7857" s="29"/>
      <c r="L7857" s="29"/>
    </row>
    <row r="7858" spans="1:12" ht="21">
      <c r="A7858" s="26"/>
      <c r="B7858" s="27"/>
      <c r="C7858" s="27"/>
      <c r="D7858" s="27"/>
      <c r="E7858" s="27"/>
      <c r="F7858" s="27"/>
      <c r="G7858" s="29"/>
      <c r="H7858" s="29"/>
      <c r="I7858" s="29"/>
      <c r="J7858" s="29"/>
      <c r="K7858" s="29"/>
      <c r="L7858" s="29"/>
    </row>
    <row r="7859" spans="1:12" ht="21">
      <c r="A7859" s="26"/>
      <c r="B7859" s="27"/>
      <c r="C7859" s="27"/>
      <c r="D7859" s="27"/>
      <c r="E7859" s="27"/>
      <c r="F7859" s="27"/>
      <c r="G7859" s="29"/>
      <c r="H7859" s="29"/>
      <c r="I7859" s="29"/>
      <c r="J7859" s="29"/>
      <c r="K7859" s="29"/>
      <c r="L7859" s="29"/>
    </row>
    <row r="7860" spans="1:12" ht="21">
      <c r="A7860" s="26"/>
      <c r="B7860" s="27"/>
      <c r="C7860" s="27"/>
      <c r="D7860" s="27"/>
      <c r="E7860" s="27"/>
      <c r="F7860" s="27"/>
      <c r="G7860" s="28"/>
      <c r="H7860" s="28"/>
      <c r="I7860" s="28"/>
      <c r="J7860" s="28"/>
      <c r="K7860" s="28"/>
      <c r="L7860" s="28"/>
    </row>
    <row r="7861" spans="1:12" ht="21">
      <c r="A7861" s="26"/>
      <c r="B7861" s="27"/>
      <c r="C7861" s="27"/>
      <c r="D7861" s="27"/>
      <c r="E7861" s="27"/>
      <c r="F7861" s="27"/>
      <c r="G7861" s="28"/>
      <c r="H7861" s="28"/>
      <c r="I7861" s="28"/>
      <c r="J7861" s="28"/>
      <c r="K7861" s="28"/>
      <c r="L7861" s="28"/>
    </row>
    <row r="7862" spans="1:12" ht="21">
      <c r="A7862" s="26"/>
      <c r="B7862" s="27"/>
      <c r="C7862" s="27"/>
      <c r="D7862" s="27"/>
      <c r="E7862" s="27"/>
      <c r="F7862" s="27"/>
      <c r="G7862" s="28"/>
      <c r="H7862" s="28"/>
      <c r="I7862" s="28"/>
      <c r="J7862" s="28"/>
      <c r="K7862" s="28"/>
      <c r="L7862" s="28"/>
    </row>
    <row r="7863" spans="1:12" ht="21">
      <c r="A7863" s="26"/>
      <c r="B7863" s="27"/>
      <c r="C7863" s="27"/>
      <c r="D7863" s="27"/>
      <c r="E7863" s="27"/>
      <c r="F7863" s="27"/>
      <c r="G7863" s="29"/>
      <c r="H7863" s="29"/>
      <c r="I7863" s="29"/>
      <c r="J7863" s="29"/>
      <c r="K7863" s="29"/>
      <c r="L7863" s="29"/>
    </row>
    <row r="7864" spans="1:12" ht="21">
      <c r="A7864" s="26"/>
      <c r="B7864" s="27"/>
      <c r="C7864" s="27"/>
      <c r="D7864" s="27"/>
      <c r="E7864" s="27"/>
      <c r="F7864" s="27"/>
      <c r="G7864" s="28"/>
      <c r="H7864" s="28"/>
      <c r="I7864" s="28"/>
      <c r="J7864" s="28"/>
      <c r="K7864" s="28"/>
      <c r="L7864" s="28"/>
    </row>
    <row r="7865" spans="1:12" ht="21">
      <c r="A7865" s="26"/>
      <c r="B7865" s="27"/>
      <c r="C7865" s="27"/>
      <c r="D7865" s="27"/>
      <c r="E7865" s="27"/>
      <c r="F7865" s="27"/>
      <c r="G7865" s="29"/>
      <c r="H7865" s="29"/>
      <c r="I7865" s="29"/>
      <c r="J7865" s="29"/>
      <c r="K7865" s="29"/>
      <c r="L7865" s="29"/>
    </row>
    <row r="7866" spans="1:12" ht="21">
      <c r="A7866" s="26"/>
      <c r="B7866" s="27"/>
      <c r="C7866" s="27"/>
      <c r="D7866" s="27"/>
      <c r="E7866" s="27"/>
      <c r="F7866" s="27"/>
      <c r="G7866" s="28"/>
      <c r="H7866" s="28"/>
      <c r="I7866" s="28"/>
      <c r="J7866" s="28"/>
      <c r="K7866" s="28"/>
      <c r="L7866" s="28"/>
    </row>
    <row r="7867" spans="1:12" ht="21">
      <c r="A7867" s="26"/>
      <c r="B7867" s="27"/>
      <c r="C7867" s="27"/>
      <c r="D7867" s="27"/>
      <c r="E7867" s="27"/>
      <c r="F7867" s="27"/>
      <c r="G7867" s="29"/>
      <c r="H7867" s="29"/>
      <c r="I7867" s="29"/>
      <c r="J7867" s="29"/>
      <c r="K7867" s="29"/>
      <c r="L7867" s="29"/>
    </row>
    <row r="7868" spans="1:12" ht="21">
      <c r="A7868" s="26"/>
      <c r="B7868" s="27"/>
      <c r="C7868" s="27"/>
      <c r="D7868" s="27"/>
      <c r="E7868" s="27"/>
      <c r="F7868" s="27"/>
      <c r="G7868" s="29"/>
      <c r="H7868" s="29"/>
      <c r="I7868" s="29"/>
      <c r="J7868" s="29"/>
      <c r="K7868" s="29"/>
      <c r="L7868" s="29"/>
    </row>
    <row r="7869" spans="1:12" ht="21">
      <c r="A7869" s="26"/>
      <c r="B7869" s="27"/>
      <c r="C7869" s="27"/>
      <c r="D7869" s="27"/>
      <c r="E7869" s="27"/>
      <c r="F7869" s="27"/>
      <c r="G7869" s="29"/>
      <c r="H7869" s="29"/>
      <c r="I7869" s="29"/>
      <c r="J7869" s="29"/>
      <c r="K7869" s="29"/>
      <c r="L7869" s="29"/>
    </row>
    <row r="7870" spans="1:12" ht="21">
      <c r="A7870" s="26"/>
      <c r="B7870" s="27"/>
      <c r="C7870" s="27"/>
      <c r="D7870" s="27"/>
      <c r="E7870" s="27"/>
      <c r="F7870" s="27"/>
      <c r="G7870" s="29"/>
      <c r="H7870" s="29"/>
      <c r="I7870" s="29"/>
      <c r="J7870" s="29"/>
      <c r="K7870" s="29"/>
      <c r="L7870" s="29"/>
    </row>
    <row r="7871" spans="1:12" ht="21">
      <c r="A7871" s="26"/>
      <c r="B7871" s="27"/>
      <c r="C7871" s="27"/>
      <c r="D7871" s="27"/>
      <c r="E7871" s="27"/>
      <c r="F7871" s="27"/>
      <c r="G7871" s="29"/>
      <c r="H7871" s="29"/>
      <c r="I7871" s="29"/>
      <c r="J7871" s="29"/>
      <c r="K7871" s="29"/>
      <c r="L7871" s="29"/>
    </row>
    <row r="7872" spans="1:12" ht="21">
      <c r="A7872" s="26"/>
      <c r="B7872" s="27"/>
      <c r="C7872" s="27"/>
      <c r="D7872" s="27"/>
      <c r="E7872" s="27"/>
      <c r="F7872" s="27"/>
      <c r="G7872" s="29"/>
      <c r="H7872" s="29"/>
      <c r="I7872" s="29"/>
      <c r="J7872" s="29"/>
      <c r="K7872" s="29"/>
      <c r="L7872" s="29"/>
    </row>
    <row r="7873" spans="1:12" ht="21">
      <c r="A7873" s="26"/>
      <c r="B7873" s="27"/>
      <c r="C7873" s="27"/>
      <c r="D7873" s="27"/>
      <c r="E7873" s="27"/>
      <c r="F7873" s="27"/>
      <c r="G7873" s="29"/>
      <c r="H7873" s="29"/>
      <c r="I7873" s="29"/>
      <c r="J7873" s="29"/>
      <c r="K7873" s="29"/>
      <c r="L7873" s="29"/>
    </row>
    <row r="7874" spans="1:12" ht="21">
      <c r="A7874" s="26"/>
      <c r="B7874" s="27"/>
      <c r="C7874" s="27"/>
      <c r="D7874" s="27"/>
      <c r="E7874" s="27"/>
      <c r="F7874" s="27"/>
      <c r="G7874" s="29"/>
      <c r="H7874" s="29"/>
      <c r="I7874" s="29"/>
      <c r="J7874" s="29"/>
      <c r="K7874" s="29"/>
      <c r="L7874" s="29"/>
    </row>
    <row r="7875" spans="1:12" ht="21">
      <c r="A7875" s="26"/>
      <c r="B7875" s="27"/>
      <c r="C7875" s="27"/>
      <c r="D7875" s="27"/>
      <c r="E7875" s="27"/>
      <c r="F7875" s="27"/>
      <c r="G7875" s="28"/>
      <c r="H7875" s="28"/>
      <c r="I7875" s="28"/>
      <c r="J7875" s="28"/>
      <c r="K7875" s="28"/>
      <c r="L7875" s="28"/>
    </row>
    <row r="7876" spans="1:12" ht="21">
      <c r="A7876" s="26"/>
      <c r="B7876" s="27"/>
      <c r="C7876" s="27"/>
      <c r="D7876" s="27"/>
      <c r="E7876" s="27"/>
      <c r="F7876" s="27"/>
      <c r="G7876" s="28"/>
      <c r="H7876" s="28"/>
      <c r="I7876" s="28"/>
      <c r="J7876" s="28"/>
      <c r="K7876" s="28"/>
      <c r="L7876" s="28"/>
    </row>
    <row r="7877" spans="1:12" ht="21">
      <c r="A7877" s="26"/>
      <c r="B7877" s="27"/>
      <c r="C7877" s="27"/>
      <c r="D7877" s="27"/>
      <c r="E7877" s="27"/>
      <c r="F7877" s="27"/>
      <c r="G7877" s="29"/>
      <c r="H7877" s="29"/>
      <c r="I7877" s="29"/>
      <c r="J7877" s="29"/>
      <c r="K7877" s="29"/>
      <c r="L7877" s="29"/>
    </row>
    <row r="7878" spans="1:12" ht="21">
      <c r="A7878" s="26"/>
      <c r="B7878" s="27"/>
      <c r="C7878" s="27"/>
      <c r="D7878" s="27"/>
      <c r="E7878" s="27"/>
      <c r="F7878" s="27"/>
      <c r="G7878" s="29"/>
      <c r="H7878" s="29"/>
      <c r="I7878" s="29"/>
      <c r="J7878" s="29"/>
      <c r="K7878" s="29"/>
      <c r="L7878" s="29"/>
    </row>
    <row r="7879" spans="1:12" ht="21">
      <c r="A7879" s="26"/>
      <c r="B7879" s="27"/>
      <c r="C7879" s="27"/>
      <c r="D7879" s="27"/>
      <c r="E7879" s="27"/>
      <c r="F7879" s="27"/>
      <c r="G7879" s="28"/>
      <c r="H7879" s="28"/>
      <c r="I7879" s="28"/>
      <c r="J7879" s="28"/>
      <c r="K7879" s="28"/>
      <c r="L7879" s="28"/>
    </row>
    <row r="7880" spans="1:12" ht="21">
      <c r="A7880" s="26"/>
      <c r="B7880" s="27"/>
      <c r="C7880" s="27"/>
      <c r="D7880" s="27"/>
      <c r="E7880" s="27"/>
      <c r="F7880" s="27"/>
      <c r="G7880" s="28"/>
      <c r="H7880" s="28"/>
      <c r="I7880" s="28"/>
      <c r="J7880" s="28"/>
      <c r="K7880" s="28"/>
      <c r="L7880" s="28"/>
    </row>
    <row r="7881" spans="1:12" ht="21">
      <c r="A7881" s="26"/>
      <c r="B7881" s="27"/>
      <c r="C7881" s="27"/>
      <c r="D7881" s="27"/>
      <c r="E7881" s="27"/>
      <c r="F7881" s="27"/>
      <c r="G7881" s="28"/>
      <c r="H7881" s="28"/>
      <c r="I7881" s="28"/>
      <c r="J7881" s="28"/>
      <c r="K7881" s="28"/>
      <c r="L7881" s="28"/>
    </row>
    <row r="7882" spans="1:12" ht="21">
      <c r="A7882" s="26"/>
      <c r="B7882" s="27"/>
      <c r="C7882" s="27"/>
      <c r="D7882" s="27"/>
      <c r="E7882" s="27"/>
      <c r="F7882" s="27"/>
      <c r="G7882" s="28"/>
      <c r="H7882" s="28"/>
      <c r="I7882" s="28"/>
      <c r="J7882" s="28"/>
      <c r="K7882" s="28"/>
      <c r="L7882" s="28"/>
    </row>
    <row r="7883" spans="1:12" ht="21">
      <c r="A7883" s="26"/>
      <c r="B7883" s="27"/>
      <c r="C7883" s="27"/>
      <c r="D7883" s="27"/>
      <c r="E7883" s="27"/>
      <c r="F7883" s="27"/>
      <c r="G7883" s="29"/>
      <c r="H7883" s="29"/>
      <c r="I7883" s="29"/>
      <c r="J7883" s="29"/>
      <c r="K7883" s="29"/>
      <c r="L7883" s="29"/>
    </row>
    <row r="7884" spans="1:12" ht="21">
      <c r="A7884" s="26"/>
      <c r="B7884" s="27"/>
      <c r="C7884" s="27"/>
      <c r="D7884" s="27"/>
      <c r="E7884" s="27"/>
      <c r="F7884" s="27"/>
      <c r="G7884" s="28"/>
      <c r="H7884" s="28"/>
      <c r="I7884" s="28"/>
      <c r="J7884" s="28"/>
      <c r="K7884" s="28"/>
      <c r="L7884" s="28"/>
    </row>
    <row r="7885" spans="1:12" ht="21">
      <c r="A7885" s="26"/>
      <c r="B7885" s="27"/>
      <c r="C7885" s="27"/>
      <c r="D7885" s="27"/>
      <c r="E7885" s="27"/>
      <c r="F7885" s="27"/>
      <c r="G7885" s="29"/>
      <c r="H7885" s="29"/>
      <c r="I7885" s="29"/>
      <c r="J7885" s="29"/>
      <c r="K7885" s="29"/>
      <c r="L7885" s="29"/>
    </row>
    <row r="7886" spans="1:12" ht="21">
      <c r="A7886" s="26"/>
      <c r="B7886" s="27"/>
      <c r="C7886" s="27"/>
      <c r="D7886" s="27"/>
      <c r="E7886" s="27"/>
      <c r="F7886" s="27"/>
      <c r="G7886" s="28"/>
      <c r="H7886" s="28"/>
      <c r="I7886" s="28"/>
      <c r="J7886" s="28"/>
      <c r="K7886" s="28"/>
      <c r="L7886" s="28"/>
    </row>
    <row r="7887" spans="1:12" ht="21">
      <c r="A7887" s="26"/>
      <c r="B7887" s="27"/>
      <c r="C7887" s="27"/>
      <c r="D7887" s="27"/>
      <c r="E7887" s="27"/>
      <c r="F7887" s="27"/>
      <c r="G7887" s="29"/>
      <c r="H7887" s="29"/>
      <c r="I7887" s="29"/>
      <c r="J7887" s="29"/>
      <c r="K7887" s="29"/>
      <c r="L7887" s="29"/>
    </row>
    <row r="7888" spans="1:12" ht="21">
      <c r="A7888" s="26"/>
      <c r="B7888" s="27"/>
      <c r="C7888" s="27"/>
      <c r="D7888" s="27"/>
      <c r="E7888" s="27"/>
      <c r="F7888" s="27"/>
      <c r="G7888" s="29"/>
      <c r="H7888" s="29"/>
      <c r="I7888" s="29"/>
      <c r="J7888" s="29"/>
      <c r="K7888" s="29"/>
      <c r="L7888" s="29"/>
    </row>
    <row r="7889" spans="1:12" ht="21">
      <c r="A7889" s="26"/>
      <c r="B7889" s="27"/>
      <c r="C7889" s="27"/>
      <c r="D7889" s="27"/>
      <c r="E7889" s="27"/>
      <c r="F7889" s="27"/>
      <c r="G7889" s="29"/>
      <c r="H7889" s="29"/>
      <c r="I7889" s="29"/>
      <c r="J7889" s="29"/>
      <c r="K7889" s="29"/>
      <c r="L7889" s="29"/>
    </row>
    <row r="7890" spans="1:12" ht="21">
      <c r="A7890" s="26"/>
      <c r="B7890" s="27"/>
      <c r="C7890" s="27"/>
      <c r="D7890" s="27"/>
      <c r="E7890" s="27"/>
      <c r="F7890" s="27"/>
      <c r="G7890" s="29"/>
      <c r="H7890" s="29"/>
      <c r="I7890" s="29"/>
      <c r="J7890" s="29"/>
      <c r="K7890" s="29"/>
      <c r="L7890" s="29"/>
    </row>
    <row r="7891" spans="1:12" ht="21">
      <c r="A7891" s="26"/>
      <c r="B7891" s="27"/>
      <c r="C7891" s="27"/>
      <c r="D7891" s="27"/>
      <c r="E7891" s="27"/>
      <c r="F7891" s="27"/>
      <c r="G7891" s="29"/>
      <c r="H7891" s="29"/>
      <c r="I7891" s="29"/>
      <c r="J7891" s="29"/>
      <c r="K7891" s="29"/>
      <c r="L7891" s="29"/>
    </row>
    <row r="7892" spans="1:12" ht="21">
      <c r="A7892" s="26"/>
      <c r="B7892" s="27"/>
      <c r="C7892" s="27"/>
      <c r="D7892" s="27"/>
      <c r="E7892" s="27"/>
      <c r="F7892" s="27"/>
      <c r="G7892" s="29"/>
      <c r="H7892" s="29"/>
      <c r="I7892" s="29"/>
      <c r="J7892" s="29"/>
      <c r="K7892" s="29"/>
      <c r="L7892" s="29"/>
    </row>
    <row r="7893" spans="1:12" ht="21">
      <c r="A7893" s="26"/>
      <c r="B7893" s="27"/>
      <c r="C7893" s="27"/>
      <c r="D7893" s="27"/>
      <c r="E7893" s="27"/>
      <c r="F7893" s="27"/>
      <c r="G7893" s="29"/>
      <c r="H7893" s="29"/>
      <c r="I7893" s="29"/>
      <c r="J7893" s="29"/>
      <c r="K7893" s="29"/>
      <c r="L7893" s="29"/>
    </row>
    <row r="7894" spans="1:12" ht="21">
      <c r="A7894" s="26"/>
      <c r="B7894" s="27"/>
      <c r="C7894" s="27"/>
      <c r="D7894" s="27"/>
      <c r="E7894" s="27"/>
      <c r="F7894" s="27"/>
      <c r="G7894" s="29"/>
      <c r="H7894" s="29"/>
      <c r="I7894" s="29"/>
      <c r="J7894" s="29"/>
      <c r="K7894" s="29"/>
      <c r="L7894" s="29"/>
    </row>
    <row r="7895" spans="1:12" ht="21">
      <c r="A7895" s="26"/>
      <c r="B7895" s="27"/>
      <c r="C7895" s="27"/>
      <c r="D7895" s="27"/>
      <c r="E7895" s="27"/>
      <c r="F7895" s="27"/>
      <c r="G7895" s="28"/>
      <c r="H7895" s="28"/>
      <c r="I7895" s="28"/>
      <c r="J7895" s="28"/>
      <c r="K7895" s="28"/>
      <c r="L7895" s="28"/>
    </row>
    <row r="7896" spans="1:12" ht="21">
      <c r="A7896" s="26"/>
      <c r="B7896" s="27"/>
      <c r="C7896" s="27"/>
      <c r="D7896" s="27"/>
      <c r="E7896" s="27"/>
      <c r="F7896" s="27"/>
      <c r="G7896" s="29"/>
      <c r="H7896" s="29"/>
      <c r="I7896" s="29"/>
      <c r="J7896" s="29"/>
      <c r="K7896" s="29"/>
      <c r="L7896" s="29"/>
    </row>
    <row r="7897" spans="1:12" ht="21">
      <c r="A7897" s="26"/>
      <c r="B7897" s="27"/>
      <c r="C7897" s="27"/>
      <c r="D7897" s="27"/>
      <c r="E7897" s="27"/>
      <c r="F7897" s="27"/>
      <c r="G7897" s="28"/>
      <c r="H7897" s="28"/>
      <c r="I7897" s="28"/>
      <c r="J7897" s="28"/>
      <c r="K7897" s="28"/>
      <c r="L7897" s="28"/>
    </row>
    <row r="7898" spans="1:12" ht="21">
      <c r="A7898" s="26"/>
      <c r="B7898" s="27"/>
      <c r="C7898" s="27"/>
      <c r="D7898" s="27"/>
      <c r="E7898" s="27"/>
      <c r="F7898" s="27"/>
      <c r="G7898" s="29"/>
      <c r="H7898" s="29"/>
      <c r="I7898" s="29"/>
      <c r="J7898" s="29"/>
      <c r="K7898" s="29"/>
      <c r="L7898" s="29"/>
    </row>
    <row r="7899" spans="1:12" ht="21">
      <c r="A7899" s="26"/>
      <c r="B7899" s="27"/>
      <c r="C7899" s="27"/>
      <c r="D7899" s="27"/>
      <c r="E7899" s="27"/>
      <c r="F7899" s="27"/>
      <c r="G7899" s="28"/>
      <c r="H7899" s="28"/>
      <c r="I7899" s="28"/>
      <c r="J7899" s="28"/>
      <c r="K7899" s="28"/>
      <c r="L7899" s="28"/>
    </row>
    <row r="7900" spans="1:12" ht="21">
      <c r="A7900" s="26"/>
      <c r="B7900" s="27"/>
      <c r="C7900" s="27"/>
      <c r="D7900" s="27"/>
      <c r="E7900" s="27"/>
      <c r="F7900" s="27"/>
      <c r="G7900" s="28"/>
      <c r="H7900" s="28"/>
      <c r="I7900" s="28"/>
      <c r="J7900" s="28"/>
      <c r="K7900" s="28"/>
      <c r="L7900" s="28"/>
    </row>
    <row r="7901" spans="1:12" ht="21">
      <c r="A7901" s="26"/>
      <c r="B7901" s="27"/>
      <c r="C7901" s="27"/>
      <c r="D7901" s="27"/>
      <c r="E7901" s="27"/>
      <c r="F7901" s="27"/>
      <c r="G7901" s="28"/>
      <c r="H7901" s="28"/>
      <c r="I7901" s="28"/>
      <c r="J7901" s="28"/>
      <c r="K7901" s="28"/>
      <c r="L7901" s="28"/>
    </row>
    <row r="7902" spans="1:12" ht="21">
      <c r="A7902" s="26"/>
      <c r="B7902" s="27"/>
      <c r="C7902" s="27"/>
      <c r="D7902" s="27"/>
      <c r="E7902" s="27"/>
      <c r="F7902" s="27"/>
      <c r="G7902" s="29"/>
      <c r="H7902" s="29"/>
      <c r="I7902" s="29"/>
      <c r="J7902" s="29"/>
      <c r="K7902" s="29"/>
      <c r="L7902" s="29"/>
    </row>
    <row r="7903" spans="1:12" ht="21">
      <c r="A7903" s="26"/>
      <c r="B7903" s="27"/>
      <c r="C7903" s="27"/>
      <c r="D7903" s="27"/>
      <c r="E7903" s="27"/>
      <c r="F7903" s="27"/>
      <c r="G7903" s="28"/>
      <c r="H7903" s="28"/>
      <c r="I7903" s="28"/>
      <c r="J7903" s="28"/>
      <c r="K7903" s="28"/>
      <c r="L7903" s="28"/>
    </row>
    <row r="7904" spans="1:12" ht="21">
      <c r="A7904" s="26"/>
      <c r="B7904" s="27"/>
      <c r="C7904" s="27"/>
      <c r="D7904" s="27"/>
      <c r="E7904" s="27"/>
      <c r="F7904" s="27"/>
      <c r="G7904" s="28"/>
      <c r="H7904" s="28"/>
      <c r="I7904" s="28"/>
      <c r="J7904" s="28"/>
      <c r="K7904" s="28"/>
      <c r="L7904" s="28"/>
    </row>
    <row r="7905" spans="1:12" ht="21">
      <c r="A7905" s="26"/>
      <c r="B7905" s="27"/>
      <c r="C7905" s="27"/>
      <c r="D7905" s="27"/>
      <c r="E7905" s="27"/>
      <c r="F7905" s="27"/>
      <c r="G7905" s="29"/>
      <c r="H7905" s="29"/>
      <c r="I7905" s="29"/>
      <c r="J7905" s="29"/>
      <c r="K7905" s="29"/>
      <c r="L7905" s="29"/>
    </row>
    <row r="7906" spans="1:12" ht="21">
      <c r="A7906" s="26"/>
      <c r="B7906" s="27"/>
      <c r="C7906" s="27"/>
      <c r="D7906" s="27"/>
      <c r="E7906" s="27"/>
      <c r="F7906" s="27"/>
      <c r="G7906" s="28"/>
      <c r="H7906" s="28"/>
      <c r="I7906" s="28"/>
      <c r="J7906" s="28"/>
      <c r="K7906" s="28"/>
      <c r="L7906" s="28"/>
    </row>
    <row r="7907" spans="1:12" ht="21">
      <c r="A7907" s="26"/>
      <c r="B7907" s="27"/>
      <c r="C7907" s="27"/>
      <c r="D7907" s="27"/>
      <c r="E7907" s="27"/>
      <c r="F7907" s="27"/>
      <c r="G7907" s="29"/>
      <c r="H7907" s="29"/>
      <c r="I7907" s="29"/>
      <c r="J7907" s="29"/>
      <c r="K7907" s="29"/>
      <c r="L7907" s="29"/>
    </row>
    <row r="7908" spans="1:12" ht="21">
      <c r="A7908" s="26"/>
      <c r="B7908" s="27"/>
      <c r="C7908" s="27"/>
      <c r="D7908" s="27"/>
      <c r="E7908" s="27"/>
      <c r="F7908" s="27"/>
      <c r="G7908" s="28"/>
      <c r="H7908" s="28"/>
      <c r="I7908" s="28"/>
      <c r="J7908" s="28"/>
      <c r="K7908" s="28"/>
      <c r="L7908" s="28"/>
    </row>
    <row r="7909" spans="1:12" ht="21">
      <c r="A7909" s="26"/>
      <c r="B7909" s="27"/>
      <c r="C7909" s="27"/>
      <c r="D7909" s="27"/>
      <c r="E7909" s="27"/>
      <c r="F7909" s="27"/>
      <c r="G7909" s="29"/>
      <c r="H7909" s="29"/>
      <c r="I7909" s="29"/>
      <c r="J7909" s="29"/>
      <c r="K7909" s="29"/>
      <c r="L7909" s="29"/>
    </row>
    <row r="7910" spans="1:12" ht="21">
      <c r="A7910" s="26"/>
      <c r="B7910" s="27"/>
      <c r="C7910" s="27"/>
      <c r="D7910" s="27"/>
      <c r="E7910" s="27"/>
      <c r="F7910" s="27"/>
      <c r="G7910" s="29"/>
      <c r="H7910" s="29"/>
      <c r="I7910" s="29"/>
      <c r="J7910" s="29"/>
      <c r="K7910" s="29"/>
      <c r="L7910" s="29"/>
    </row>
    <row r="7911" spans="1:12" ht="21">
      <c r="A7911" s="26"/>
      <c r="B7911" s="27"/>
      <c r="C7911" s="27"/>
      <c r="D7911" s="27"/>
      <c r="E7911" s="27"/>
      <c r="F7911" s="27"/>
      <c r="G7911" s="29"/>
      <c r="H7911" s="29"/>
      <c r="I7911" s="29"/>
      <c r="J7911" s="29"/>
      <c r="K7911" s="29"/>
      <c r="L7911" s="29"/>
    </row>
    <row r="7912" spans="1:12" ht="21">
      <c r="A7912" s="26"/>
      <c r="B7912" s="27"/>
      <c r="C7912" s="27"/>
      <c r="D7912" s="27"/>
      <c r="E7912" s="27"/>
      <c r="F7912" s="27"/>
      <c r="G7912" s="28"/>
      <c r="H7912" s="28"/>
      <c r="I7912" s="28"/>
      <c r="J7912" s="28"/>
      <c r="K7912" s="28"/>
      <c r="L7912" s="28"/>
    </row>
    <row r="7913" spans="1:12" ht="21">
      <c r="A7913" s="26"/>
      <c r="B7913" s="27"/>
      <c r="C7913" s="27"/>
      <c r="D7913" s="27"/>
      <c r="E7913" s="27"/>
      <c r="F7913" s="27"/>
      <c r="G7913" s="29"/>
      <c r="H7913" s="29"/>
      <c r="I7913" s="29"/>
      <c r="J7913" s="29"/>
      <c r="K7913" s="29"/>
      <c r="L7913" s="29"/>
    </row>
    <row r="7914" spans="1:12" ht="21">
      <c r="A7914" s="26"/>
      <c r="B7914" s="27"/>
      <c r="C7914" s="27"/>
      <c r="D7914" s="27"/>
      <c r="E7914" s="27"/>
      <c r="F7914" s="27"/>
      <c r="G7914" s="28"/>
      <c r="H7914" s="28"/>
      <c r="I7914" s="28"/>
      <c r="J7914" s="28"/>
      <c r="K7914" s="28"/>
      <c r="L7914" s="28"/>
    </row>
    <row r="7915" spans="1:12" ht="21">
      <c r="A7915" s="26"/>
      <c r="B7915" s="27"/>
      <c r="C7915" s="27"/>
      <c r="D7915" s="27"/>
      <c r="E7915" s="27"/>
      <c r="F7915" s="27"/>
      <c r="G7915" s="29"/>
      <c r="H7915" s="29"/>
      <c r="I7915" s="29"/>
      <c r="J7915" s="29"/>
      <c r="K7915" s="29"/>
      <c r="L7915" s="29"/>
    </row>
    <row r="7916" spans="1:12" ht="21">
      <c r="A7916" s="26"/>
      <c r="B7916" s="27"/>
      <c r="C7916" s="27"/>
      <c r="D7916" s="27"/>
      <c r="E7916" s="27"/>
      <c r="F7916" s="27"/>
      <c r="G7916" s="29"/>
      <c r="H7916" s="29"/>
      <c r="I7916" s="29"/>
      <c r="J7916" s="29"/>
      <c r="K7916" s="29"/>
      <c r="L7916" s="29"/>
    </row>
    <row r="7917" spans="1:12" ht="21">
      <c r="A7917" s="26"/>
      <c r="B7917" s="27"/>
      <c r="C7917" s="27"/>
      <c r="D7917" s="27"/>
      <c r="E7917" s="27"/>
      <c r="F7917" s="27"/>
      <c r="G7917" s="29"/>
      <c r="H7917" s="29"/>
      <c r="I7917" s="29"/>
      <c r="J7917" s="29"/>
      <c r="K7917" s="29"/>
      <c r="L7917" s="29"/>
    </row>
    <row r="7918" spans="1:12" ht="21">
      <c r="A7918" s="26"/>
      <c r="B7918" s="27"/>
      <c r="C7918" s="27"/>
      <c r="D7918" s="27"/>
      <c r="E7918" s="27"/>
      <c r="F7918" s="27"/>
      <c r="G7918" s="28"/>
      <c r="H7918" s="28"/>
      <c r="I7918" s="28"/>
      <c r="J7918" s="28"/>
      <c r="K7918" s="28"/>
      <c r="L7918" s="28"/>
    </row>
    <row r="7919" spans="1:12" ht="21">
      <c r="A7919" s="26"/>
      <c r="B7919" s="27"/>
      <c r="C7919" s="27"/>
      <c r="D7919" s="27"/>
      <c r="E7919" s="27"/>
      <c r="F7919" s="27"/>
      <c r="G7919" s="29"/>
      <c r="H7919" s="29"/>
      <c r="I7919" s="29"/>
      <c r="J7919" s="29"/>
      <c r="K7919" s="29"/>
      <c r="L7919" s="29"/>
    </row>
    <row r="7920" spans="1:12" ht="21">
      <c r="A7920" s="26"/>
      <c r="B7920" s="27"/>
      <c r="C7920" s="27"/>
      <c r="D7920" s="27"/>
      <c r="E7920" s="27"/>
      <c r="F7920" s="27"/>
      <c r="G7920" s="29"/>
      <c r="H7920" s="29"/>
      <c r="I7920" s="29"/>
      <c r="J7920" s="29"/>
      <c r="K7920" s="29"/>
      <c r="L7920" s="29"/>
    </row>
    <row r="7921" spans="1:12" ht="21">
      <c r="A7921" s="26"/>
      <c r="B7921" s="27"/>
      <c r="C7921" s="27"/>
      <c r="D7921" s="27"/>
      <c r="E7921" s="27"/>
      <c r="F7921" s="27"/>
      <c r="G7921" s="29"/>
      <c r="H7921" s="29"/>
      <c r="I7921" s="29"/>
      <c r="J7921" s="29"/>
      <c r="K7921" s="29"/>
      <c r="L7921" s="29"/>
    </row>
    <row r="7922" spans="1:12" ht="21">
      <c r="A7922" s="26"/>
      <c r="B7922" s="27"/>
      <c r="C7922" s="27"/>
      <c r="D7922" s="27"/>
      <c r="E7922" s="27"/>
      <c r="F7922" s="27"/>
      <c r="G7922" s="29"/>
      <c r="H7922" s="29"/>
      <c r="I7922" s="29"/>
      <c r="J7922" s="29"/>
      <c r="K7922" s="29"/>
      <c r="L7922" s="29"/>
    </row>
    <row r="7923" spans="1:12" ht="21">
      <c r="A7923" s="26"/>
      <c r="B7923" s="27"/>
      <c r="C7923" s="27"/>
      <c r="D7923" s="27"/>
      <c r="E7923" s="27"/>
      <c r="F7923" s="27"/>
      <c r="G7923" s="29"/>
      <c r="H7923" s="29"/>
      <c r="I7923" s="29"/>
      <c r="J7923" s="29"/>
      <c r="K7923" s="29"/>
      <c r="L7923" s="29"/>
    </row>
    <row r="7924" spans="1:12" ht="21">
      <c r="A7924" s="26"/>
      <c r="B7924" s="27"/>
      <c r="C7924" s="27"/>
      <c r="D7924" s="27"/>
      <c r="E7924" s="27"/>
      <c r="F7924" s="27"/>
      <c r="G7924" s="29"/>
      <c r="H7924" s="29"/>
      <c r="I7924" s="29"/>
      <c r="J7924" s="29"/>
      <c r="K7924" s="29"/>
      <c r="L7924" s="29"/>
    </row>
    <row r="7925" spans="1:12" ht="21">
      <c r="A7925" s="26"/>
      <c r="B7925" s="27"/>
      <c r="C7925" s="27"/>
      <c r="D7925" s="27"/>
      <c r="E7925" s="27"/>
      <c r="F7925" s="27"/>
      <c r="G7925" s="29"/>
      <c r="H7925" s="29"/>
      <c r="I7925" s="29"/>
      <c r="J7925" s="29"/>
      <c r="K7925" s="29"/>
      <c r="L7925" s="29"/>
    </row>
    <row r="7926" spans="1:12" ht="21">
      <c r="A7926" s="26"/>
      <c r="B7926" s="27"/>
      <c r="C7926" s="27"/>
      <c r="D7926" s="27"/>
      <c r="E7926" s="27"/>
      <c r="F7926" s="27"/>
      <c r="G7926" s="29"/>
      <c r="H7926" s="29"/>
      <c r="I7926" s="29"/>
      <c r="J7926" s="29"/>
      <c r="K7926" s="29"/>
      <c r="L7926" s="29"/>
    </row>
    <row r="7927" spans="1:12" ht="21">
      <c r="A7927" s="26"/>
      <c r="B7927" s="27"/>
      <c r="C7927" s="27"/>
      <c r="D7927" s="27"/>
      <c r="E7927" s="27"/>
      <c r="F7927" s="27"/>
      <c r="G7927" s="29"/>
      <c r="H7927" s="29"/>
      <c r="I7927" s="29"/>
      <c r="J7927" s="29"/>
      <c r="K7927" s="29"/>
      <c r="L7927" s="29"/>
    </row>
    <row r="7928" spans="1:12" ht="21">
      <c r="A7928" s="26"/>
      <c r="B7928" s="27"/>
      <c r="C7928" s="27"/>
      <c r="D7928" s="27"/>
      <c r="E7928" s="27"/>
      <c r="F7928" s="27"/>
      <c r="G7928" s="29"/>
      <c r="H7928" s="29"/>
      <c r="I7928" s="29"/>
      <c r="J7928" s="29"/>
      <c r="K7928" s="29"/>
      <c r="L7928" s="29"/>
    </row>
    <row r="7929" spans="1:12" ht="21">
      <c r="A7929" s="26"/>
      <c r="B7929" s="27"/>
      <c r="C7929" s="27"/>
      <c r="D7929" s="27"/>
      <c r="E7929" s="27"/>
      <c r="F7929" s="27"/>
      <c r="G7929" s="29"/>
      <c r="H7929" s="29"/>
      <c r="I7929" s="29"/>
      <c r="J7929" s="29"/>
      <c r="K7929" s="29"/>
      <c r="L7929" s="29"/>
    </row>
    <row r="7930" spans="1:12" ht="21">
      <c r="A7930" s="26"/>
      <c r="B7930" s="27"/>
      <c r="C7930" s="27"/>
      <c r="D7930" s="27"/>
      <c r="E7930" s="27"/>
      <c r="F7930" s="27"/>
      <c r="G7930" s="28"/>
      <c r="H7930" s="28"/>
      <c r="I7930" s="28"/>
      <c r="J7930" s="28"/>
      <c r="K7930" s="28"/>
      <c r="L7930" s="28"/>
    </row>
    <row r="7931" spans="1:12" ht="21">
      <c r="A7931" s="26"/>
      <c r="B7931" s="27"/>
      <c r="C7931" s="27"/>
      <c r="D7931" s="27"/>
      <c r="E7931" s="27"/>
      <c r="F7931" s="27"/>
      <c r="G7931" s="29"/>
      <c r="H7931" s="29"/>
      <c r="I7931" s="29"/>
      <c r="J7931" s="29"/>
      <c r="K7931" s="29"/>
      <c r="L7931" s="29"/>
    </row>
    <row r="7932" spans="1:12" ht="21">
      <c r="A7932" s="26"/>
      <c r="B7932" s="27"/>
      <c r="C7932" s="27"/>
      <c r="D7932" s="27"/>
      <c r="E7932" s="27"/>
      <c r="F7932" s="27"/>
      <c r="G7932" s="29"/>
      <c r="H7932" s="29"/>
      <c r="I7932" s="29"/>
      <c r="J7932" s="29"/>
      <c r="K7932" s="29"/>
      <c r="L7932" s="29"/>
    </row>
    <row r="7933" spans="1:12" ht="21">
      <c r="A7933" s="26"/>
      <c r="B7933" s="27"/>
      <c r="C7933" s="27"/>
      <c r="D7933" s="27"/>
      <c r="E7933" s="27"/>
      <c r="F7933" s="27"/>
      <c r="G7933" s="28"/>
      <c r="H7933" s="28"/>
      <c r="I7933" s="28"/>
      <c r="J7933" s="28"/>
      <c r="K7933" s="28"/>
      <c r="L7933" s="28"/>
    </row>
    <row r="7934" spans="1:12" ht="21">
      <c r="A7934" s="26"/>
      <c r="B7934" s="27"/>
      <c r="C7934" s="27"/>
      <c r="D7934" s="27"/>
      <c r="E7934" s="27"/>
      <c r="F7934" s="27"/>
      <c r="G7934" s="28"/>
      <c r="H7934" s="28"/>
      <c r="I7934" s="28"/>
      <c r="J7934" s="28"/>
      <c r="K7934" s="28"/>
      <c r="L7934" s="28"/>
    </row>
    <row r="7935" spans="1:12" ht="21">
      <c r="A7935" s="26"/>
      <c r="B7935" s="27"/>
      <c r="C7935" s="27"/>
      <c r="D7935" s="27"/>
      <c r="E7935" s="27"/>
      <c r="F7935" s="27"/>
      <c r="G7935" s="28"/>
      <c r="H7935" s="28"/>
      <c r="I7935" s="28"/>
      <c r="J7935" s="28"/>
      <c r="K7935" s="28"/>
      <c r="L7935" s="28"/>
    </row>
    <row r="7936" spans="1:12" ht="21">
      <c r="A7936" s="26"/>
      <c r="B7936" s="27"/>
      <c r="C7936" s="27"/>
      <c r="D7936" s="27"/>
      <c r="E7936" s="27"/>
      <c r="F7936" s="27"/>
      <c r="G7936" s="28"/>
      <c r="H7936" s="28"/>
      <c r="I7936" s="28"/>
      <c r="J7936" s="28"/>
      <c r="K7936" s="28"/>
      <c r="L7936" s="28"/>
    </row>
    <row r="7937" spans="1:12" ht="21">
      <c r="A7937" s="26"/>
      <c r="B7937" s="27"/>
      <c r="C7937" s="27"/>
      <c r="D7937" s="27"/>
      <c r="E7937" s="27"/>
      <c r="F7937" s="27"/>
      <c r="G7937" s="29"/>
      <c r="H7937" s="29"/>
      <c r="I7937" s="29"/>
      <c r="J7937" s="29"/>
      <c r="K7937" s="29"/>
      <c r="L7937" s="29"/>
    </row>
    <row r="7938" spans="1:12" ht="21">
      <c r="A7938" s="26"/>
      <c r="B7938" s="27"/>
      <c r="C7938" s="27"/>
      <c r="D7938" s="27"/>
      <c r="E7938" s="27"/>
      <c r="F7938" s="27"/>
      <c r="G7938" s="28"/>
      <c r="H7938" s="28"/>
      <c r="I7938" s="28"/>
      <c r="J7938" s="28"/>
      <c r="K7938" s="28"/>
      <c r="L7938" s="28"/>
    </row>
    <row r="7939" spans="1:12" ht="21">
      <c r="A7939" s="26"/>
      <c r="B7939" s="27"/>
      <c r="C7939" s="27"/>
      <c r="D7939" s="27"/>
      <c r="E7939" s="27"/>
      <c r="F7939" s="27"/>
      <c r="G7939" s="29"/>
      <c r="H7939" s="29"/>
      <c r="I7939" s="29"/>
      <c r="J7939" s="29"/>
      <c r="K7939" s="29"/>
      <c r="L7939" s="29"/>
    </row>
    <row r="7940" spans="1:12" ht="21">
      <c r="A7940" s="26"/>
      <c r="B7940" s="27"/>
      <c r="C7940" s="27"/>
      <c r="D7940" s="27"/>
      <c r="E7940" s="27"/>
      <c r="F7940" s="27"/>
      <c r="G7940" s="29"/>
      <c r="H7940" s="29"/>
      <c r="I7940" s="29"/>
      <c r="J7940" s="29"/>
      <c r="K7940" s="29"/>
      <c r="L7940" s="29"/>
    </row>
    <row r="7941" spans="1:12" ht="21">
      <c r="A7941" s="26"/>
      <c r="B7941" s="27"/>
      <c r="C7941" s="27"/>
      <c r="D7941" s="27"/>
      <c r="E7941" s="27"/>
      <c r="F7941" s="27"/>
      <c r="G7941" s="29"/>
      <c r="H7941" s="29"/>
      <c r="I7941" s="29"/>
      <c r="J7941" s="29"/>
      <c r="K7941" s="29"/>
      <c r="L7941" s="29"/>
    </row>
    <row r="7942" spans="1:12" ht="21">
      <c r="A7942" s="26"/>
      <c r="B7942" s="27"/>
      <c r="C7942" s="27"/>
      <c r="D7942" s="27"/>
      <c r="E7942" s="27"/>
      <c r="F7942" s="27"/>
      <c r="G7942" s="29"/>
      <c r="H7942" s="29"/>
      <c r="I7942" s="29"/>
      <c r="J7942" s="29"/>
      <c r="K7942" s="29"/>
      <c r="L7942" s="29"/>
    </row>
    <row r="7943" spans="1:12" ht="21">
      <c r="A7943" s="26"/>
      <c r="B7943" s="27"/>
      <c r="C7943" s="27"/>
      <c r="D7943" s="27"/>
      <c r="E7943" s="27"/>
      <c r="F7943" s="27"/>
      <c r="G7943" s="29"/>
      <c r="H7943" s="29"/>
      <c r="I7943" s="29"/>
      <c r="J7943" s="29"/>
      <c r="K7943" s="29"/>
      <c r="L7943" s="29"/>
    </row>
    <row r="7944" spans="1:12" ht="21">
      <c r="A7944" s="26"/>
      <c r="B7944" s="27"/>
      <c r="C7944" s="27"/>
      <c r="D7944" s="27"/>
      <c r="E7944" s="27"/>
      <c r="F7944" s="27"/>
      <c r="G7944" s="29"/>
      <c r="H7944" s="29"/>
      <c r="I7944" s="29"/>
      <c r="J7944" s="29"/>
      <c r="K7944" s="29"/>
      <c r="L7944" s="29"/>
    </row>
    <row r="7945" spans="1:12" ht="21">
      <c r="A7945" s="26"/>
      <c r="B7945" s="27"/>
      <c r="C7945" s="27"/>
      <c r="D7945" s="27"/>
      <c r="E7945" s="27"/>
      <c r="F7945" s="27"/>
      <c r="G7945" s="29"/>
      <c r="H7945" s="29"/>
      <c r="I7945" s="29"/>
      <c r="J7945" s="29"/>
      <c r="K7945" s="29"/>
      <c r="L7945" s="29"/>
    </row>
    <row r="7946" spans="1:12" ht="21">
      <c r="A7946" s="26"/>
      <c r="B7946" s="27"/>
      <c r="C7946" s="27"/>
      <c r="D7946" s="27"/>
      <c r="E7946" s="27"/>
      <c r="F7946" s="27"/>
      <c r="G7946" s="29"/>
      <c r="H7946" s="29"/>
      <c r="I7946" s="29"/>
      <c r="J7946" s="29"/>
      <c r="K7946" s="29"/>
      <c r="L7946" s="29"/>
    </row>
    <row r="7947" spans="1:12" ht="21">
      <c r="A7947" s="26"/>
      <c r="B7947" s="27"/>
      <c r="C7947" s="27"/>
      <c r="D7947" s="27"/>
      <c r="E7947" s="27"/>
      <c r="F7947" s="27"/>
      <c r="G7947" s="29"/>
      <c r="H7947" s="29"/>
      <c r="I7947" s="29"/>
      <c r="J7947" s="29"/>
      <c r="K7947" s="29"/>
      <c r="L7947" s="29"/>
    </row>
    <row r="7948" spans="1:12" ht="21">
      <c r="A7948" s="26"/>
      <c r="B7948" s="27"/>
      <c r="C7948" s="27"/>
      <c r="D7948" s="27"/>
      <c r="E7948" s="27"/>
      <c r="F7948" s="27"/>
      <c r="G7948" s="29"/>
      <c r="H7948" s="29"/>
      <c r="I7948" s="29"/>
      <c r="J7948" s="29"/>
      <c r="K7948" s="29"/>
      <c r="L7948" s="29"/>
    </row>
    <row r="7949" spans="1:12" ht="21">
      <c r="A7949" s="26"/>
      <c r="B7949" s="27"/>
      <c r="C7949" s="27"/>
      <c r="D7949" s="27"/>
      <c r="E7949" s="27"/>
      <c r="F7949" s="27"/>
      <c r="G7949" s="29"/>
      <c r="H7949" s="29"/>
      <c r="I7949" s="29"/>
      <c r="J7949" s="29"/>
      <c r="K7949" s="29"/>
      <c r="L7949" s="29"/>
    </row>
    <row r="7950" spans="1:12" ht="21">
      <c r="A7950" s="26"/>
      <c r="B7950" s="27"/>
      <c r="C7950" s="27"/>
      <c r="D7950" s="27"/>
      <c r="E7950" s="27"/>
      <c r="F7950" s="27"/>
      <c r="G7950" s="29"/>
      <c r="H7950" s="29"/>
      <c r="I7950" s="29"/>
      <c r="J7950" s="29"/>
      <c r="K7950" s="29"/>
      <c r="L7950" s="29"/>
    </row>
    <row r="7951" spans="1:12" ht="21">
      <c r="A7951" s="26"/>
      <c r="B7951" s="27"/>
      <c r="C7951" s="27"/>
      <c r="D7951" s="27"/>
      <c r="E7951" s="27"/>
      <c r="F7951" s="27"/>
      <c r="G7951" s="29"/>
      <c r="H7951" s="29"/>
      <c r="I7951" s="29"/>
      <c r="J7951" s="29"/>
      <c r="K7951" s="29"/>
      <c r="L7951" s="29"/>
    </row>
    <row r="7952" spans="1:12" ht="21">
      <c r="A7952" s="26"/>
      <c r="B7952" s="27"/>
      <c r="C7952" s="27"/>
      <c r="D7952" s="27"/>
      <c r="E7952" s="27"/>
      <c r="F7952" s="27"/>
      <c r="G7952" s="29"/>
      <c r="H7952" s="29"/>
      <c r="I7952" s="29"/>
      <c r="J7952" s="29"/>
      <c r="K7952" s="29"/>
      <c r="L7952" s="29"/>
    </row>
    <row r="7953" spans="1:12" ht="21">
      <c r="A7953" s="26"/>
      <c r="B7953" s="27"/>
      <c r="C7953" s="27"/>
      <c r="D7953" s="27"/>
      <c r="E7953" s="27"/>
      <c r="F7953" s="27"/>
      <c r="G7953" s="29"/>
      <c r="H7953" s="29"/>
      <c r="I7953" s="29"/>
      <c r="J7953" s="29"/>
      <c r="K7953" s="29"/>
      <c r="L7953" s="29"/>
    </row>
    <row r="7954" spans="1:12" ht="21">
      <c r="A7954" s="26"/>
      <c r="B7954" s="27"/>
      <c r="C7954" s="27"/>
      <c r="D7954" s="27"/>
      <c r="E7954" s="27"/>
      <c r="F7954" s="27"/>
      <c r="G7954" s="29"/>
      <c r="H7954" s="29"/>
      <c r="I7954" s="29"/>
      <c r="J7954" s="29"/>
      <c r="K7954" s="29"/>
      <c r="L7954" s="29"/>
    </row>
    <row r="7955" spans="1:12" ht="21">
      <c r="A7955" s="26"/>
      <c r="B7955" s="27"/>
      <c r="C7955" s="27"/>
      <c r="D7955" s="27"/>
      <c r="E7955" s="27"/>
      <c r="F7955" s="27"/>
      <c r="G7955" s="29"/>
      <c r="H7955" s="29"/>
      <c r="I7955" s="29"/>
      <c r="J7955" s="29"/>
      <c r="K7955" s="29"/>
      <c r="L7955" s="29"/>
    </row>
    <row r="7956" spans="1:12" ht="21">
      <c r="A7956" s="26"/>
      <c r="B7956" s="27"/>
      <c r="C7956" s="27"/>
      <c r="D7956" s="27"/>
      <c r="E7956" s="27"/>
      <c r="F7956" s="27"/>
      <c r="G7956" s="29"/>
      <c r="H7956" s="29"/>
      <c r="I7956" s="29"/>
      <c r="J7956" s="29"/>
      <c r="K7956" s="29"/>
      <c r="L7956" s="29"/>
    </row>
    <row r="7957" spans="1:12" ht="21">
      <c r="A7957" s="26"/>
      <c r="B7957" s="27"/>
      <c r="C7957" s="27"/>
      <c r="D7957" s="27"/>
      <c r="E7957" s="27"/>
      <c r="F7957" s="27"/>
      <c r="G7957" s="29"/>
      <c r="H7957" s="29"/>
      <c r="I7957" s="29"/>
      <c r="J7957" s="29"/>
      <c r="K7957" s="29"/>
      <c r="L7957" s="29"/>
    </row>
    <row r="7958" spans="1:12" ht="21">
      <c r="A7958" s="26"/>
      <c r="B7958" s="27"/>
      <c r="C7958" s="27"/>
      <c r="D7958" s="27"/>
      <c r="E7958" s="27"/>
      <c r="F7958" s="27"/>
      <c r="G7958" s="29"/>
      <c r="H7958" s="29"/>
      <c r="I7958" s="29"/>
      <c r="J7958" s="29"/>
      <c r="K7958" s="29"/>
      <c r="L7958" s="29"/>
    </row>
    <row r="7959" spans="1:12" ht="21">
      <c r="A7959" s="26"/>
      <c r="B7959" s="27"/>
      <c r="C7959" s="27"/>
      <c r="D7959" s="27"/>
      <c r="E7959" s="27"/>
      <c r="F7959" s="27"/>
      <c r="G7959" s="29"/>
      <c r="H7959" s="29"/>
      <c r="I7959" s="29"/>
      <c r="J7959" s="29"/>
      <c r="K7959" s="29"/>
      <c r="L7959" s="29"/>
    </row>
    <row r="7960" spans="1:12" ht="21">
      <c r="A7960" s="26"/>
      <c r="B7960" s="27"/>
      <c r="C7960" s="27"/>
      <c r="D7960" s="27"/>
      <c r="E7960" s="27"/>
      <c r="F7960" s="27"/>
      <c r="G7960" s="28"/>
      <c r="H7960" s="28"/>
      <c r="I7960" s="28"/>
      <c r="J7960" s="28"/>
      <c r="K7960" s="28"/>
      <c r="L7960" s="28"/>
    </row>
    <row r="7961" spans="1:12" ht="21">
      <c r="A7961" s="26"/>
      <c r="B7961" s="27"/>
      <c r="C7961" s="27"/>
      <c r="D7961" s="27"/>
      <c r="E7961" s="27"/>
      <c r="F7961" s="27"/>
      <c r="G7961" s="29"/>
      <c r="H7961" s="29"/>
      <c r="I7961" s="29"/>
      <c r="J7961" s="29"/>
      <c r="K7961" s="29"/>
      <c r="L7961" s="29"/>
    </row>
    <row r="7962" spans="1:12" ht="21">
      <c r="A7962" s="26"/>
      <c r="B7962" s="27"/>
      <c r="C7962" s="27"/>
      <c r="D7962" s="27"/>
      <c r="E7962" s="27"/>
      <c r="F7962" s="27"/>
      <c r="G7962" s="29"/>
      <c r="H7962" s="29"/>
      <c r="I7962" s="29"/>
      <c r="J7962" s="29"/>
      <c r="K7962" s="29"/>
      <c r="L7962" s="29"/>
    </row>
    <row r="7963" spans="1:12" ht="21">
      <c r="A7963" s="26"/>
      <c r="B7963" s="27"/>
      <c r="C7963" s="27"/>
      <c r="D7963" s="27"/>
      <c r="E7963" s="27"/>
      <c r="F7963" s="27"/>
      <c r="G7963" s="28"/>
      <c r="H7963" s="28"/>
      <c r="I7963" s="28"/>
      <c r="J7963" s="28"/>
      <c r="K7963" s="28"/>
      <c r="L7963" s="28"/>
    </row>
    <row r="7964" spans="1:12" ht="21">
      <c r="A7964" s="26"/>
      <c r="B7964" s="27"/>
      <c r="C7964" s="27"/>
      <c r="D7964" s="27"/>
      <c r="E7964" s="27"/>
      <c r="F7964" s="27"/>
      <c r="G7964" s="28"/>
      <c r="H7964" s="28"/>
      <c r="I7964" s="28"/>
      <c r="J7964" s="28"/>
      <c r="K7964" s="28"/>
      <c r="L7964" s="28"/>
    </row>
    <row r="7965" spans="1:12" ht="21">
      <c r="A7965" s="26"/>
      <c r="B7965" s="27"/>
      <c r="C7965" s="27"/>
      <c r="D7965" s="27"/>
      <c r="E7965" s="27"/>
      <c r="F7965" s="27"/>
      <c r="G7965" s="29"/>
      <c r="H7965" s="29"/>
      <c r="I7965" s="29"/>
      <c r="J7965" s="29"/>
      <c r="K7965" s="29"/>
      <c r="L7965" s="29"/>
    </row>
    <row r="7966" spans="1:12" ht="21">
      <c r="A7966" s="26"/>
      <c r="B7966" s="27"/>
      <c r="C7966" s="27"/>
      <c r="D7966" s="27"/>
      <c r="E7966" s="27"/>
      <c r="F7966" s="27"/>
      <c r="G7966" s="29"/>
      <c r="H7966" s="29"/>
      <c r="I7966" s="29"/>
      <c r="J7966" s="29"/>
      <c r="K7966" s="29"/>
      <c r="L7966" s="29"/>
    </row>
    <row r="7967" spans="1:12" ht="21">
      <c r="A7967" s="26"/>
      <c r="B7967" s="27"/>
      <c r="C7967" s="27"/>
      <c r="D7967" s="27"/>
      <c r="E7967" s="27"/>
      <c r="F7967" s="27"/>
      <c r="G7967" s="29"/>
      <c r="H7967" s="29"/>
      <c r="I7967" s="29"/>
      <c r="J7967" s="29"/>
      <c r="K7967" s="29"/>
      <c r="L7967" s="29"/>
    </row>
    <row r="7968" spans="1:12" ht="21">
      <c r="A7968" s="26"/>
      <c r="B7968" s="27"/>
      <c r="C7968" s="27"/>
      <c r="D7968" s="27"/>
      <c r="E7968" s="27"/>
      <c r="F7968" s="27"/>
      <c r="G7968" s="29"/>
      <c r="H7968" s="29"/>
      <c r="I7968" s="29"/>
      <c r="J7968" s="29"/>
      <c r="K7968" s="29"/>
      <c r="L7968" s="29"/>
    </row>
    <row r="7969" spans="1:12" ht="21">
      <c r="A7969" s="26"/>
      <c r="B7969" s="27"/>
      <c r="C7969" s="27"/>
      <c r="D7969" s="27"/>
      <c r="E7969" s="27"/>
      <c r="F7969" s="27"/>
      <c r="G7969" s="28"/>
      <c r="H7969" s="28"/>
      <c r="I7969" s="28"/>
      <c r="J7969" s="28"/>
      <c r="K7969" s="28"/>
      <c r="L7969" s="28"/>
    </row>
    <row r="7970" spans="1:12" ht="21">
      <c r="A7970" s="26"/>
      <c r="B7970" s="27"/>
      <c r="C7970" s="27"/>
      <c r="D7970" s="27"/>
      <c r="E7970" s="27"/>
      <c r="F7970" s="27"/>
      <c r="G7970" s="28"/>
      <c r="H7970" s="28"/>
      <c r="I7970" s="28"/>
      <c r="J7970" s="28"/>
      <c r="K7970" s="28"/>
      <c r="L7970" s="28"/>
    </row>
    <row r="7971" spans="1:12" ht="21">
      <c r="A7971" s="26"/>
      <c r="B7971" s="27"/>
      <c r="C7971" s="27"/>
      <c r="D7971" s="27"/>
      <c r="E7971" s="27"/>
      <c r="F7971" s="27"/>
      <c r="G7971" s="28"/>
      <c r="H7971" s="28"/>
      <c r="I7971" s="28"/>
      <c r="J7971" s="28"/>
      <c r="K7971" s="28"/>
      <c r="L7971" s="28"/>
    </row>
    <row r="7972" spans="1:12" ht="21">
      <c r="A7972" s="26"/>
      <c r="B7972" s="27"/>
      <c r="C7972" s="27"/>
      <c r="D7972" s="27"/>
      <c r="E7972" s="27"/>
      <c r="F7972" s="27"/>
      <c r="G7972" s="28"/>
      <c r="H7972" s="28"/>
      <c r="I7972" s="28"/>
      <c r="J7972" s="28"/>
      <c r="K7972" s="28"/>
      <c r="L7972" s="28"/>
    </row>
    <row r="7973" spans="1:12" ht="21">
      <c r="A7973" s="26"/>
      <c r="B7973" s="27"/>
      <c r="C7973" s="27"/>
      <c r="D7973" s="27"/>
      <c r="E7973" s="27"/>
      <c r="F7973" s="27"/>
      <c r="G7973" s="28"/>
      <c r="H7973" s="28"/>
      <c r="I7973" s="28"/>
      <c r="J7973" s="28"/>
      <c r="K7973" s="28"/>
      <c r="L7973" s="28"/>
    </row>
    <row r="7974" spans="1:12" ht="21">
      <c r="A7974" s="26"/>
      <c r="B7974" s="27"/>
      <c r="C7974" s="27"/>
      <c r="D7974" s="27"/>
      <c r="E7974" s="27"/>
      <c r="F7974" s="27"/>
      <c r="G7974" s="28"/>
      <c r="H7974" s="28"/>
      <c r="I7974" s="28"/>
      <c r="J7974" s="28"/>
      <c r="K7974" s="28"/>
      <c r="L7974" s="28"/>
    </row>
    <row r="7975" spans="1:12" ht="21">
      <c r="A7975" s="26"/>
      <c r="B7975" s="27"/>
      <c r="C7975" s="27"/>
      <c r="D7975" s="27"/>
      <c r="E7975" s="27"/>
      <c r="F7975" s="27"/>
      <c r="G7975" s="28"/>
      <c r="H7975" s="28"/>
      <c r="I7975" s="28"/>
      <c r="J7975" s="28"/>
      <c r="K7975" s="28"/>
      <c r="L7975" s="28"/>
    </row>
    <row r="7976" spans="1:12" ht="21">
      <c r="A7976" s="26"/>
      <c r="B7976" s="27"/>
      <c r="C7976" s="27"/>
      <c r="D7976" s="27"/>
      <c r="E7976" s="27"/>
      <c r="F7976" s="27"/>
      <c r="G7976" s="28"/>
      <c r="H7976" s="28"/>
      <c r="I7976" s="28"/>
      <c r="J7976" s="28"/>
      <c r="K7976" s="28"/>
      <c r="L7976" s="28"/>
    </row>
    <row r="7977" spans="1:12" ht="21">
      <c r="A7977" s="26"/>
      <c r="B7977" s="27"/>
      <c r="C7977" s="27"/>
      <c r="D7977" s="27"/>
      <c r="E7977" s="27"/>
      <c r="F7977" s="27"/>
      <c r="G7977" s="29"/>
      <c r="H7977" s="29"/>
      <c r="I7977" s="29"/>
      <c r="J7977" s="29"/>
      <c r="K7977" s="29"/>
      <c r="L7977" s="29"/>
    </row>
    <row r="7978" spans="1:12" ht="21">
      <c r="A7978" s="26"/>
      <c r="B7978" s="27"/>
      <c r="C7978" s="27"/>
      <c r="D7978" s="27"/>
      <c r="E7978" s="27"/>
      <c r="F7978" s="27"/>
      <c r="G7978" s="28"/>
      <c r="H7978" s="28"/>
      <c r="I7978" s="28"/>
      <c r="J7978" s="28"/>
      <c r="K7978" s="28"/>
      <c r="L7978" s="28"/>
    </row>
    <row r="7979" spans="1:12" ht="21">
      <c r="A7979" s="26"/>
      <c r="B7979" s="27"/>
      <c r="C7979" s="27"/>
      <c r="D7979" s="27"/>
      <c r="E7979" s="27"/>
      <c r="F7979" s="27"/>
      <c r="G7979" s="28"/>
      <c r="H7979" s="28"/>
      <c r="I7979" s="28"/>
      <c r="J7979" s="28"/>
      <c r="K7979" s="28"/>
      <c r="L7979" s="28"/>
    </row>
    <row r="7980" spans="1:12" ht="21">
      <c r="A7980" s="26"/>
      <c r="B7980" s="27"/>
      <c r="C7980" s="27"/>
      <c r="D7980" s="27"/>
      <c r="E7980" s="27"/>
      <c r="F7980" s="27"/>
      <c r="G7980" s="29"/>
      <c r="H7980" s="29"/>
      <c r="I7980" s="29"/>
      <c r="J7980" s="29"/>
      <c r="K7980" s="29"/>
      <c r="L7980" s="29"/>
    </row>
    <row r="7981" spans="1:12" ht="21">
      <c r="A7981" s="26"/>
      <c r="B7981" s="27"/>
      <c r="C7981" s="27"/>
      <c r="D7981" s="27"/>
      <c r="E7981" s="27"/>
      <c r="F7981" s="27"/>
      <c r="G7981" s="29"/>
      <c r="H7981" s="29"/>
      <c r="I7981" s="29"/>
      <c r="J7981" s="29"/>
      <c r="K7981" s="29"/>
      <c r="L7981" s="29"/>
    </row>
    <row r="7982" spans="1:12" ht="21">
      <c r="A7982" s="26"/>
      <c r="B7982" s="27"/>
      <c r="C7982" s="27"/>
      <c r="D7982" s="27"/>
      <c r="E7982" s="27"/>
      <c r="F7982" s="27"/>
      <c r="G7982" s="29"/>
      <c r="H7982" s="29"/>
      <c r="I7982" s="29"/>
      <c r="J7982" s="29"/>
      <c r="K7982" s="29"/>
      <c r="L7982" s="29"/>
    </row>
    <row r="7983" spans="1:12" ht="21">
      <c r="A7983" s="26"/>
      <c r="B7983" s="27"/>
      <c r="C7983" s="27"/>
      <c r="D7983" s="27"/>
      <c r="E7983" s="27"/>
      <c r="F7983" s="27"/>
      <c r="G7983" s="28"/>
      <c r="H7983" s="28"/>
      <c r="I7983" s="28"/>
      <c r="J7983" s="28"/>
      <c r="K7983" s="28"/>
      <c r="L7983" s="28"/>
    </row>
    <row r="7984" spans="1:12" ht="21">
      <c r="A7984" s="26"/>
      <c r="B7984" s="27"/>
      <c r="C7984" s="27"/>
      <c r="D7984" s="27"/>
      <c r="E7984" s="27"/>
      <c r="F7984" s="27"/>
      <c r="G7984" s="28"/>
      <c r="H7984" s="28"/>
      <c r="I7984" s="28"/>
      <c r="J7984" s="28"/>
      <c r="K7984" s="28"/>
      <c r="L7984" s="28"/>
    </row>
    <row r="7985" spans="1:12" ht="21">
      <c r="A7985" s="26"/>
      <c r="B7985" s="27"/>
      <c r="C7985" s="27"/>
      <c r="D7985" s="27"/>
      <c r="E7985" s="27"/>
      <c r="F7985" s="27"/>
      <c r="G7985" s="29"/>
      <c r="H7985" s="29"/>
      <c r="I7985" s="29"/>
      <c r="J7985" s="29"/>
      <c r="K7985" s="29"/>
      <c r="L7985" s="29"/>
    </row>
    <row r="7986" spans="1:12" ht="21">
      <c r="A7986" s="26"/>
      <c r="B7986" s="27"/>
      <c r="C7986" s="27"/>
      <c r="D7986" s="27"/>
      <c r="E7986" s="27"/>
      <c r="F7986" s="27"/>
      <c r="G7986" s="29"/>
      <c r="H7986" s="29"/>
      <c r="I7986" s="29"/>
      <c r="J7986" s="29"/>
      <c r="K7986" s="29"/>
      <c r="L7986" s="29"/>
    </row>
    <row r="7987" spans="1:12" ht="21">
      <c r="A7987" s="26"/>
      <c r="B7987" s="27"/>
      <c r="C7987" s="27"/>
      <c r="D7987" s="27"/>
      <c r="E7987" s="27"/>
      <c r="F7987" s="27"/>
      <c r="G7987" s="29"/>
      <c r="H7987" s="29"/>
      <c r="I7987" s="29"/>
      <c r="J7987" s="29"/>
      <c r="K7987" s="29"/>
      <c r="L7987" s="29"/>
    </row>
    <row r="7988" spans="1:12" ht="21">
      <c r="A7988" s="26"/>
      <c r="B7988" s="27"/>
      <c r="C7988" s="27"/>
      <c r="D7988" s="27"/>
      <c r="E7988" s="27"/>
      <c r="F7988" s="27"/>
      <c r="G7988" s="29"/>
      <c r="H7988" s="29"/>
      <c r="I7988" s="29"/>
      <c r="J7988" s="29"/>
      <c r="K7988" s="29"/>
      <c r="L7988" s="29"/>
    </row>
    <row r="7989" spans="1:12" ht="21">
      <c r="A7989" s="26"/>
      <c r="B7989" s="27"/>
      <c r="C7989" s="27"/>
      <c r="D7989" s="27"/>
      <c r="E7989" s="27"/>
      <c r="F7989" s="27"/>
      <c r="G7989" s="28"/>
      <c r="H7989" s="28"/>
      <c r="I7989" s="28"/>
      <c r="J7989" s="28"/>
      <c r="K7989" s="28"/>
      <c r="L7989" s="28"/>
    </row>
    <row r="7990" spans="1:12" ht="21">
      <c r="A7990" s="26"/>
      <c r="B7990" s="27"/>
      <c r="C7990" s="27"/>
      <c r="D7990" s="27"/>
      <c r="E7990" s="27"/>
      <c r="F7990" s="27"/>
      <c r="G7990" s="28"/>
      <c r="H7990" s="28"/>
      <c r="I7990" s="28"/>
      <c r="J7990" s="28"/>
      <c r="K7990" s="28"/>
      <c r="L7990" s="28"/>
    </row>
    <row r="7991" spans="1:12" ht="21">
      <c r="A7991" s="26"/>
      <c r="B7991" s="27"/>
      <c r="C7991" s="27"/>
      <c r="D7991" s="27"/>
      <c r="E7991" s="27"/>
      <c r="F7991" s="27"/>
      <c r="G7991" s="28"/>
      <c r="H7991" s="28"/>
      <c r="I7991" s="28"/>
      <c r="J7991" s="28"/>
      <c r="K7991" s="28"/>
      <c r="L7991" s="28"/>
    </row>
    <row r="7992" spans="1:12" ht="21">
      <c r="A7992" s="26"/>
      <c r="B7992" s="27"/>
      <c r="C7992" s="27"/>
      <c r="D7992" s="27"/>
      <c r="E7992" s="27"/>
      <c r="F7992" s="27"/>
      <c r="G7992" s="28"/>
      <c r="H7992" s="28"/>
      <c r="I7992" s="28"/>
      <c r="J7992" s="28"/>
      <c r="K7992" s="28"/>
      <c r="L7992" s="28"/>
    </row>
    <row r="7993" spans="1:12" ht="21">
      <c r="A7993" s="26"/>
      <c r="B7993" s="27"/>
      <c r="C7993" s="27"/>
      <c r="D7993" s="27"/>
      <c r="E7993" s="27"/>
      <c r="F7993" s="27"/>
      <c r="G7993" s="28"/>
      <c r="H7993" s="28"/>
      <c r="I7993" s="28"/>
      <c r="J7993" s="28"/>
      <c r="K7993" s="28"/>
      <c r="L7993" s="28"/>
    </row>
    <row r="7994" spans="1:12" ht="21">
      <c r="A7994" s="26"/>
      <c r="B7994" s="27"/>
      <c r="C7994" s="27"/>
      <c r="D7994" s="27"/>
      <c r="E7994" s="27"/>
      <c r="F7994" s="27"/>
      <c r="G7994" s="29"/>
      <c r="H7994" s="29"/>
      <c r="I7994" s="29"/>
      <c r="J7994" s="29"/>
      <c r="K7994" s="29"/>
      <c r="L7994" s="29"/>
    </row>
    <row r="7995" spans="1:12" ht="21">
      <c r="A7995" s="26"/>
      <c r="B7995" s="27"/>
      <c r="C7995" s="27"/>
      <c r="D7995" s="27"/>
      <c r="E7995" s="27"/>
      <c r="F7995" s="27"/>
      <c r="G7995" s="28"/>
      <c r="H7995" s="28"/>
      <c r="I7995" s="28"/>
      <c r="J7995" s="28"/>
      <c r="K7995" s="28"/>
      <c r="L7995" s="28"/>
    </row>
    <row r="7996" spans="1:12" ht="21">
      <c r="A7996" s="26"/>
      <c r="B7996" s="27"/>
      <c r="C7996" s="27"/>
      <c r="D7996" s="27"/>
      <c r="E7996" s="27"/>
      <c r="F7996" s="27"/>
      <c r="G7996" s="28"/>
      <c r="H7996" s="28"/>
      <c r="I7996" s="28"/>
      <c r="J7996" s="28"/>
      <c r="K7996" s="28"/>
      <c r="L7996" s="28"/>
    </row>
    <row r="7997" spans="1:12" ht="21">
      <c r="A7997" s="26"/>
      <c r="B7997" s="27"/>
      <c r="C7997" s="27"/>
      <c r="D7997" s="27"/>
      <c r="E7997" s="27"/>
      <c r="F7997" s="27"/>
      <c r="G7997" s="29"/>
      <c r="H7997" s="29"/>
      <c r="I7997" s="29"/>
      <c r="J7997" s="29"/>
      <c r="K7997" s="29"/>
      <c r="L7997" s="29"/>
    </row>
    <row r="7998" spans="1:12" ht="21">
      <c r="A7998" s="26"/>
      <c r="B7998" s="27"/>
      <c r="C7998" s="27"/>
      <c r="D7998" s="27"/>
      <c r="E7998" s="27"/>
      <c r="F7998" s="27"/>
      <c r="G7998" s="29"/>
      <c r="H7998" s="29"/>
      <c r="I7998" s="29"/>
      <c r="J7998" s="29"/>
      <c r="K7998" s="29"/>
      <c r="L7998" s="29"/>
    </row>
    <row r="7999" spans="1:12" ht="21">
      <c r="A7999" s="26"/>
      <c r="B7999" s="27"/>
      <c r="C7999" s="27"/>
      <c r="D7999" s="27"/>
      <c r="E7999" s="27"/>
      <c r="F7999" s="27"/>
      <c r="G7999" s="28"/>
      <c r="H7999" s="28"/>
      <c r="I7999" s="28"/>
      <c r="J7999" s="28"/>
      <c r="K7999" s="28"/>
      <c r="L7999" s="28"/>
    </row>
    <row r="8000" spans="1:12" ht="21">
      <c r="A8000" s="26"/>
      <c r="B8000" s="27"/>
      <c r="C8000" s="27"/>
      <c r="D8000" s="27"/>
      <c r="E8000" s="27"/>
      <c r="F8000" s="27"/>
      <c r="G8000" s="29"/>
      <c r="H8000" s="29"/>
      <c r="I8000" s="29"/>
      <c r="J8000" s="29"/>
      <c r="K8000" s="29"/>
      <c r="L8000" s="29"/>
    </row>
    <row r="8001" spans="1:12" ht="21">
      <c r="A8001" s="26"/>
      <c r="B8001" s="27"/>
      <c r="C8001" s="27"/>
      <c r="D8001" s="27"/>
      <c r="E8001" s="27"/>
      <c r="F8001" s="27"/>
      <c r="G8001" s="29"/>
      <c r="H8001" s="29"/>
      <c r="I8001" s="29"/>
      <c r="J8001" s="29"/>
      <c r="K8001" s="29"/>
      <c r="L8001" s="29"/>
    </row>
    <row r="8002" spans="1:12" ht="21">
      <c r="A8002" s="26"/>
      <c r="B8002" s="27"/>
      <c r="C8002" s="27"/>
      <c r="D8002" s="27"/>
      <c r="E8002" s="27"/>
      <c r="F8002" s="27"/>
      <c r="G8002" s="28"/>
      <c r="H8002" s="28"/>
      <c r="I8002" s="28"/>
      <c r="J8002" s="28"/>
      <c r="K8002" s="28"/>
      <c r="L8002" s="28"/>
    </row>
    <row r="8003" spans="1:12" ht="21">
      <c r="A8003" s="26"/>
      <c r="B8003" s="27"/>
      <c r="C8003" s="27"/>
      <c r="D8003" s="27"/>
      <c r="E8003" s="27"/>
      <c r="F8003" s="27"/>
      <c r="G8003" s="28"/>
      <c r="H8003" s="28"/>
      <c r="I8003" s="28"/>
      <c r="J8003" s="28"/>
      <c r="K8003" s="28"/>
      <c r="L8003" s="28"/>
    </row>
    <row r="8004" spans="1:12" ht="21">
      <c r="A8004" s="26"/>
      <c r="B8004" s="27"/>
      <c r="C8004" s="27"/>
      <c r="D8004" s="27"/>
      <c r="E8004" s="27"/>
      <c r="F8004" s="27"/>
      <c r="G8004" s="29"/>
      <c r="H8004" s="29"/>
      <c r="I8004" s="29"/>
      <c r="J8004" s="29"/>
      <c r="K8004" s="29"/>
      <c r="L8004" s="29"/>
    </row>
    <row r="8005" spans="1:12" ht="21">
      <c r="A8005" s="26"/>
      <c r="B8005" s="27"/>
      <c r="C8005" s="27"/>
      <c r="D8005" s="27"/>
      <c r="E8005" s="27"/>
      <c r="F8005" s="27"/>
      <c r="G8005" s="28"/>
      <c r="H8005" s="28"/>
      <c r="I8005" s="28"/>
      <c r="J8005" s="28"/>
      <c r="K8005" s="28"/>
      <c r="L8005" s="28"/>
    </row>
    <row r="8006" spans="1:12" ht="21">
      <c r="A8006" s="26"/>
      <c r="B8006" s="27"/>
      <c r="C8006" s="27"/>
      <c r="D8006" s="27"/>
      <c r="E8006" s="27"/>
      <c r="F8006" s="27"/>
      <c r="G8006" s="29"/>
      <c r="H8006" s="29"/>
      <c r="I8006" s="29"/>
      <c r="J8006" s="29"/>
      <c r="K8006" s="29"/>
      <c r="L8006" s="29"/>
    </row>
    <row r="8007" spans="1:12" ht="21">
      <c r="A8007" s="26"/>
      <c r="B8007" s="27"/>
      <c r="C8007" s="27"/>
      <c r="D8007" s="27"/>
      <c r="E8007" s="27"/>
      <c r="F8007" s="27"/>
      <c r="G8007" s="29"/>
      <c r="H8007" s="29"/>
      <c r="I8007" s="29"/>
      <c r="J8007" s="29"/>
      <c r="K8007" s="29"/>
      <c r="L8007" s="29"/>
    </row>
    <row r="8008" spans="1:12" ht="21">
      <c r="A8008" s="26"/>
      <c r="B8008" s="27"/>
      <c r="C8008" s="27"/>
      <c r="D8008" s="27"/>
      <c r="E8008" s="27"/>
      <c r="F8008" s="27"/>
      <c r="G8008" s="28"/>
      <c r="H8008" s="28"/>
      <c r="I8008" s="28"/>
      <c r="J8008" s="28"/>
      <c r="K8008" s="28"/>
      <c r="L8008" s="28"/>
    </row>
    <row r="8009" spans="1:12" ht="21">
      <c r="A8009" s="26"/>
      <c r="B8009" s="27"/>
      <c r="C8009" s="27"/>
      <c r="D8009" s="27"/>
      <c r="E8009" s="27"/>
      <c r="F8009" s="27"/>
      <c r="G8009" s="28"/>
      <c r="H8009" s="28"/>
      <c r="I8009" s="28"/>
      <c r="J8009" s="28"/>
      <c r="K8009" s="28"/>
      <c r="L8009" s="28"/>
    </row>
    <row r="8010" spans="1:12" ht="21">
      <c r="A8010" s="26"/>
      <c r="B8010" s="27"/>
      <c r="C8010" s="27"/>
      <c r="D8010" s="27"/>
      <c r="E8010" s="27"/>
      <c r="F8010" s="27"/>
      <c r="G8010" s="29"/>
      <c r="H8010" s="29"/>
      <c r="I8010" s="29"/>
      <c r="J8010" s="29"/>
      <c r="K8010" s="29"/>
      <c r="L8010" s="29"/>
    </row>
    <row r="8011" spans="1:12" ht="21">
      <c r="A8011" s="26"/>
      <c r="B8011" s="27"/>
      <c r="C8011" s="27"/>
      <c r="D8011" s="27"/>
      <c r="E8011" s="27"/>
      <c r="F8011" s="27"/>
      <c r="G8011" s="29"/>
      <c r="H8011" s="29"/>
      <c r="I8011" s="29"/>
      <c r="J8011" s="29"/>
      <c r="K8011" s="29"/>
      <c r="L8011" s="29"/>
    </row>
    <row r="8012" spans="1:12" ht="21">
      <c r="A8012" s="26"/>
      <c r="B8012" s="27"/>
      <c r="C8012" s="27"/>
      <c r="D8012" s="27"/>
      <c r="E8012" s="27"/>
      <c r="F8012" s="27"/>
      <c r="G8012" s="29"/>
      <c r="H8012" s="29"/>
      <c r="I8012" s="29"/>
      <c r="J8012" s="29"/>
      <c r="K8012" s="29"/>
      <c r="L8012" s="29"/>
    </row>
    <row r="8013" spans="1:12" ht="21">
      <c r="A8013" s="26"/>
      <c r="B8013" s="27"/>
      <c r="C8013" s="27"/>
      <c r="D8013" s="27"/>
      <c r="E8013" s="27"/>
      <c r="F8013" s="27"/>
      <c r="G8013" s="28"/>
      <c r="H8013" s="28"/>
      <c r="I8013" s="28"/>
      <c r="J8013" s="28"/>
      <c r="K8013" s="28"/>
      <c r="L8013" s="28"/>
    </row>
    <row r="8014" spans="1:12" ht="21">
      <c r="A8014" s="26"/>
      <c r="B8014" s="27"/>
      <c r="C8014" s="27"/>
      <c r="D8014" s="27"/>
      <c r="E8014" s="27"/>
      <c r="F8014" s="27"/>
      <c r="G8014" s="29"/>
      <c r="H8014" s="29"/>
      <c r="I8014" s="29"/>
      <c r="J8014" s="29"/>
      <c r="K8014" s="29"/>
      <c r="L8014" s="29"/>
    </row>
    <row r="8015" spans="1:12" ht="21">
      <c r="A8015" s="26"/>
      <c r="B8015" s="27"/>
      <c r="C8015" s="27"/>
      <c r="D8015" s="27"/>
      <c r="E8015" s="27"/>
      <c r="F8015" s="27"/>
      <c r="G8015" s="29"/>
      <c r="H8015" s="29"/>
      <c r="I8015" s="29"/>
      <c r="J8015" s="29"/>
      <c r="K8015" s="29"/>
      <c r="L8015" s="29"/>
    </row>
    <row r="8016" spans="1:12" ht="21">
      <c r="A8016" s="26"/>
      <c r="B8016" s="27"/>
      <c r="C8016" s="27"/>
      <c r="D8016" s="27"/>
      <c r="E8016" s="27"/>
      <c r="F8016" s="27"/>
      <c r="G8016" s="29"/>
      <c r="H8016" s="29"/>
      <c r="I8016" s="29"/>
      <c r="J8016" s="29"/>
      <c r="K8016" s="29"/>
      <c r="L8016" s="29"/>
    </row>
    <row r="8017" spans="1:12" ht="21">
      <c r="A8017" s="26"/>
      <c r="B8017" s="27"/>
      <c r="C8017" s="27"/>
      <c r="D8017" s="27"/>
      <c r="E8017" s="27"/>
      <c r="F8017" s="27"/>
      <c r="G8017" s="28"/>
      <c r="H8017" s="28"/>
      <c r="I8017" s="28"/>
      <c r="J8017" s="28"/>
      <c r="K8017" s="28"/>
      <c r="L8017" s="28"/>
    </row>
    <row r="8018" spans="1:12" ht="21">
      <c r="A8018" s="26"/>
      <c r="B8018" s="27"/>
      <c r="C8018" s="27"/>
      <c r="D8018" s="27"/>
      <c r="E8018" s="27"/>
      <c r="F8018" s="27"/>
      <c r="G8018" s="28"/>
      <c r="H8018" s="28"/>
      <c r="I8018" s="28"/>
      <c r="J8018" s="28"/>
      <c r="K8018" s="28"/>
      <c r="L8018" s="28"/>
    </row>
    <row r="8019" spans="1:12" ht="21">
      <c r="A8019" s="26"/>
      <c r="B8019" s="27"/>
      <c r="C8019" s="27"/>
      <c r="D8019" s="27"/>
      <c r="E8019" s="27"/>
      <c r="F8019" s="27"/>
      <c r="G8019" s="29"/>
      <c r="H8019" s="29"/>
      <c r="I8019" s="29"/>
      <c r="J8019" s="29"/>
      <c r="K8019" s="29"/>
      <c r="L8019" s="29"/>
    </row>
    <row r="8020" spans="1:12" ht="21">
      <c r="A8020" s="26"/>
      <c r="B8020" s="27"/>
      <c r="C8020" s="27"/>
      <c r="D8020" s="27"/>
      <c r="E8020" s="27"/>
      <c r="F8020" s="27"/>
      <c r="G8020" s="29"/>
      <c r="H8020" s="29"/>
      <c r="I8020" s="29"/>
      <c r="J8020" s="29"/>
      <c r="K8020" s="29"/>
      <c r="L8020" s="29"/>
    </row>
    <row r="8021" spans="1:12" ht="21">
      <c r="A8021" s="26"/>
      <c r="B8021" s="27"/>
      <c r="C8021" s="27"/>
      <c r="D8021" s="27"/>
      <c r="E8021" s="27"/>
      <c r="F8021" s="27"/>
      <c r="G8021" s="29"/>
      <c r="H8021" s="29"/>
      <c r="I8021" s="29"/>
      <c r="J8021" s="29"/>
      <c r="K8021" s="29"/>
      <c r="L8021" s="29"/>
    </row>
    <row r="8022" spans="1:12" ht="21">
      <c r="A8022" s="26"/>
      <c r="B8022" s="27"/>
      <c r="C8022" s="27"/>
      <c r="D8022" s="27"/>
      <c r="E8022" s="27"/>
      <c r="F8022" s="27"/>
      <c r="G8022" s="29"/>
      <c r="H8022" s="29"/>
      <c r="I8022" s="29"/>
      <c r="J8022" s="29"/>
      <c r="K8022" s="29"/>
      <c r="L8022" s="29"/>
    </row>
    <row r="8023" spans="1:12" ht="21">
      <c r="A8023" s="26"/>
      <c r="B8023" s="27"/>
      <c r="C8023" s="27"/>
      <c r="D8023" s="27"/>
      <c r="E8023" s="27"/>
      <c r="F8023" s="27"/>
      <c r="G8023" s="28"/>
      <c r="H8023" s="28"/>
      <c r="I8023" s="28"/>
      <c r="J8023" s="28"/>
      <c r="K8023" s="28"/>
      <c r="L8023" s="28"/>
    </row>
    <row r="8024" spans="1:12" ht="21">
      <c r="A8024" s="26"/>
      <c r="B8024" s="27"/>
      <c r="C8024" s="27"/>
      <c r="D8024" s="27"/>
      <c r="E8024" s="27"/>
      <c r="F8024" s="27"/>
      <c r="G8024" s="29"/>
      <c r="H8024" s="29"/>
      <c r="I8024" s="29"/>
      <c r="J8024" s="29"/>
      <c r="K8024" s="29"/>
      <c r="L8024" s="29"/>
    </row>
    <row r="8025" spans="1:12" ht="21">
      <c r="A8025" s="26"/>
      <c r="B8025" s="27"/>
      <c r="C8025" s="27"/>
      <c r="D8025" s="27"/>
      <c r="E8025" s="27"/>
      <c r="F8025" s="27"/>
      <c r="G8025" s="29"/>
      <c r="H8025" s="29"/>
      <c r="I8025" s="29"/>
      <c r="J8025" s="29"/>
      <c r="K8025" s="29"/>
      <c r="L8025" s="29"/>
    </row>
    <row r="8026" spans="1:12" ht="21">
      <c r="A8026" s="26"/>
      <c r="B8026" s="27"/>
      <c r="C8026" s="27"/>
      <c r="D8026" s="27"/>
      <c r="E8026" s="27"/>
      <c r="F8026" s="27"/>
      <c r="G8026" s="29"/>
      <c r="H8026" s="29"/>
      <c r="I8026" s="29"/>
      <c r="J8026" s="29"/>
      <c r="K8026" s="29"/>
      <c r="L8026" s="29"/>
    </row>
    <row r="8027" spans="1:12" ht="21">
      <c r="A8027" s="26"/>
      <c r="B8027" s="27"/>
      <c r="C8027" s="27"/>
      <c r="D8027" s="27"/>
      <c r="E8027" s="27"/>
      <c r="F8027" s="27"/>
      <c r="G8027" s="28"/>
      <c r="H8027" s="28"/>
      <c r="I8027" s="28"/>
      <c r="J8027" s="28"/>
      <c r="K8027" s="28"/>
      <c r="L8027" s="28"/>
    </row>
    <row r="8028" spans="1:12" ht="21">
      <c r="A8028" s="26"/>
      <c r="B8028" s="27"/>
      <c r="C8028" s="27"/>
      <c r="D8028" s="27"/>
      <c r="E8028" s="27"/>
      <c r="F8028" s="27"/>
      <c r="G8028" s="28"/>
      <c r="H8028" s="28"/>
      <c r="I8028" s="28"/>
      <c r="J8028" s="28"/>
      <c r="K8028" s="28"/>
      <c r="L8028" s="28"/>
    </row>
    <row r="8029" spans="1:12" ht="21">
      <c r="A8029" s="26"/>
      <c r="B8029" s="27"/>
      <c r="C8029" s="27"/>
      <c r="D8029" s="27"/>
      <c r="E8029" s="27"/>
      <c r="F8029" s="27"/>
      <c r="G8029" s="29"/>
      <c r="H8029" s="29"/>
      <c r="I8029" s="29"/>
      <c r="J8029" s="29"/>
      <c r="K8029" s="29"/>
      <c r="L8029" s="29"/>
    </row>
    <row r="8030" spans="1:12" ht="21">
      <c r="A8030" s="26"/>
      <c r="B8030" s="27"/>
      <c r="C8030" s="27"/>
      <c r="D8030" s="27"/>
      <c r="E8030" s="27"/>
      <c r="F8030" s="27"/>
      <c r="G8030" s="29"/>
      <c r="H8030" s="29"/>
      <c r="I8030" s="29"/>
      <c r="J8030" s="29"/>
      <c r="K8030" s="29"/>
      <c r="L8030" s="29"/>
    </row>
    <row r="8031" spans="1:12" ht="21">
      <c r="A8031" s="26"/>
      <c r="B8031" s="27"/>
      <c r="C8031" s="27"/>
      <c r="D8031" s="27"/>
      <c r="E8031" s="27"/>
      <c r="F8031" s="27"/>
      <c r="G8031" s="29"/>
      <c r="H8031" s="29"/>
      <c r="I8031" s="29"/>
      <c r="J8031" s="29"/>
      <c r="K8031" s="29"/>
      <c r="L8031" s="29"/>
    </row>
    <row r="8032" spans="1:12" ht="21">
      <c r="A8032" s="26"/>
      <c r="B8032" s="27"/>
      <c r="C8032" s="27"/>
      <c r="D8032" s="27"/>
      <c r="E8032" s="27"/>
      <c r="F8032" s="27"/>
      <c r="G8032" s="29"/>
      <c r="H8032" s="29"/>
      <c r="I8032" s="29"/>
      <c r="J8032" s="29"/>
      <c r="K8032" s="29"/>
      <c r="L8032" s="29"/>
    </row>
    <row r="8033" spans="1:12" ht="21">
      <c r="A8033" s="26"/>
      <c r="B8033" s="27"/>
      <c r="C8033" s="27"/>
      <c r="D8033" s="27"/>
      <c r="E8033" s="27"/>
      <c r="F8033" s="27"/>
      <c r="G8033" s="29"/>
      <c r="H8033" s="29"/>
      <c r="I8033" s="29"/>
      <c r="J8033" s="29"/>
      <c r="K8033" s="29"/>
      <c r="L8033" s="29"/>
    </row>
    <row r="8034" spans="1:12" ht="21">
      <c r="A8034" s="26"/>
      <c r="B8034" s="27"/>
      <c r="C8034" s="27"/>
      <c r="D8034" s="27"/>
      <c r="E8034" s="27"/>
      <c r="F8034" s="27"/>
      <c r="G8034" s="28"/>
      <c r="H8034" s="28"/>
      <c r="I8034" s="28"/>
      <c r="J8034" s="28"/>
      <c r="K8034" s="28"/>
      <c r="L8034" s="28"/>
    </row>
    <row r="8035" spans="1:12" ht="21">
      <c r="A8035" s="26"/>
      <c r="B8035" s="27"/>
      <c r="C8035" s="27"/>
      <c r="D8035" s="27"/>
      <c r="E8035" s="27"/>
      <c r="F8035" s="27"/>
      <c r="G8035" s="29"/>
      <c r="H8035" s="29"/>
      <c r="I8035" s="29"/>
      <c r="J8035" s="29"/>
      <c r="K8035" s="29"/>
      <c r="L8035" s="29"/>
    </row>
    <row r="8036" spans="1:12" ht="21">
      <c r="A8036" s="26"/>
      <c r="B8036" s="27"/>
      <c r="C8036" s="27"/>
      <c r="D8036" s="27"/>
      <c r="E8036" s="27"/>
      <c r="F8036" s="27"/>
      <c r="G8036" s="28"/>
      <c r="H8036" s="28"/>
      <c r="I8036" s="28"/>
      <c r="J8036" s="28"/>
      <c r="K8036" s="28"/>
      <c r="L8036" s="28"/>
    </row>
    <row r="8037" spans="1:12" ht="21">
      <c r="A8037" s="26"/>
      <c r="B8037" s="27"/>
      <c r="C8037" s="27"/>
      <c r="D8037" s="27"/>
      <c r="E8037" s="27"/>
      <c r="F8037" s="27"/>
      <c r="G8037" s="29"/>
      <c r="H8037" s="29"/>
      <c r="I8037" s="29"/>
      <c r="J8037" s="29"/>
      <c r="K8037" s="29"/>
      <c r="L8037" s="29"/>
    </row>
    <row r="8038" spans="1:12" ht="21">
      <c r="A8038" s="26"/>
      <c r="B8038" s="27"/>
      <c r="C8038" s="27"/>
      <c r="D8038" s="27"/>
      <c r="E8038" s="27"/>
      <c r="F8038" s="27"/>
      <c r="G8038" s="29"/>
      <c r="H8038" s="29"/>
      <c r="I8038" s="29"/>
      <c r="J8038" s="29"/>
      <c r="K8038" s="29"/>
      <c r="L8038" s="29"/>
    </row>
    <row r="8039" spans="1:12" ht="21">
      <c r="A8039" s="26"/>
      <c r="B8039" s="27"/>
      <c r="C8039" s="27"/>
      <c r="D8039" s="27"/>
      <c r="E8039" s="27"/>
      <c r="F8039" s="27"/>
      <c r="G8039" s="29"/>
      <c r="H8039" s="29"/>
      <c r="I8039" s="29"/>
      <c r="J8039" s="29"/>
      <c r="K8039" s="29"/>
      <c r="L8039" s="29"/>
    </row>
    <row r="8040" spans="1:12" ht="21">
      <c r="A8040" s="26"/>
      <c r="B8040" s="27"/>
      <c r="C8040" s="27"/>
      <c r="D8040" s="27"/>
      <c r="E8040" s="27"/>
      <c r="F8040" s="27"/>
      <c r="G8040" s="29"/>
      <c r="H8040" s="29"/>
      <c r="I8040" s="29"/>
      <c r="J8040" s="29"/>
      <c r="K8040" s="29"/>
      <c r="L8040" s="29"/>
    </row>
    <row r="8041" spans="1:12" ht="21">
      <c r="A8041" s="26"/>
      <c r="B8041" s="27"/>
      <c r="C8041" s="27"/>
      <c r="D8041" s="27"/>
      <c r="E8041" s="27"/>
      <c r="F8041" s="27"/>
      <c r="G8041" s="29"/>
      <c r="H8041" s="29"/>
      <c r="I8041" s="29"/>
      <c r="J8041" s="29"/>
      <c r="K8041" s="29"/>
      <c r="L8041" s="29"/>
    </row>
    <row r="8042" spans="1:12" ht="21">
      <c r="A8042" s="26"/>
      <c r="B8042" s="27"/>
      <c r="C8042" s="27"/>
      <c r="D8042" s="27"/>
      <c r="E8042" s="27"/>
      <c r="F8042" s="27"/>
      <c r="G8042" s="29"/>
      <c r="H8042" s="29"/>
      <c r="I8042" s="29"/>
      <c r="J8042" s="29"/>
      <c r="K8042" s="29"/>
      <c r="L8042" s="29"/>
    </row>
    <row r="8043" spans="1:12" ht="21">
      <c r="A8043" s="26"/>
      <c r="B8043" s="27"/>
      <c r="C8043" s="27"/>
      <c r="D8043" s="27"/>
      <c r="E8043" s="27"/>
      <c r="F8043" s="27"/>
      <c r="G8043" s="29"/>
      <c r="H8043" s="29"/>
      <c r="I8043" s="29"/>
      <c r="J8043" s="29"/>
      <c r="K8043" s="29"/>
      <c r="L8043" s="29"/>
    </row>
    <row r="8044" spans="1:12" ht="21">
      <c r="A8044" s="26"/>
      <c r="B8044" s="27"/>
      <c r="C8044" s="27"/>
      <c r="D8044" s="27"/>
      <c r="E8044" s="27"/>
      <c r="F8044" s="27"/>
      <c r="G8044" s="29"/>
      <c r="H8044" s="29"/>
      <c r="I8044" s="29"/>
      <c r="J8044" s="29"/>
      <c r="K8044" s="29"/>
      <c r="L8044" s="29"/>
    </row>
    <row r="8045" spans="1:12" ht="21">
      <c r="A8045" s="26"/>
      <c r="B8045" s="27"/>
      <c r="C8045" s="27"/>
      <c r="D8045" s="27"/>
      <c r="E8045" s="27"/>
      <c r="F8045" s="27"/>
      <c r="G8045" s="29"/>
      <c r="H8045" s="29"/>
      <c r="I8045" s="29"/>
      <c r="J8045" s="29"/>
      <c r="K8045" s="29"/>
      <c r="L8045" s="29"/>
    </row>
    <row r="8046" spans="1:12" ht="21">
      <c r="A8046" s="26"/>
      <c r="B8046" s="27"/>
      <c r="C8046" s="27"/>
      <c r="D8046" s="27"/>
      <c r="E8046" s="27"/>
      <c r="F8046" s="27"/>
      <c r="G8046" s="29"/>
      <c r="H8046" s="29"/>
      <c r="I8046" s="29"/>
      <c r="J8046" s="29"/>
      <c r="K8046" s="29"/>
      <c r="L8046" s="29"/>
    </row>
    <row r="8047" spans="1:12" ht="21">
      <c r="A8047" s="26"/>
      <c r="B8047" s="27"/>
      <c r="C8047" s="27"/>
      <c r="D8047" s="27"/>
      <c r="E8047" s="27"/>
      <c r="F8047" s="27"/>
      <c r="G8047" s="29"/>
      <c r="H8047" s="29"/>
      <c r="I8047" s="29"/>
      <c r="J8047" s="29"/>
      <c r="K8047" s="29"/>
      <c r="L8047" s="29"/>
    </row>
    <row r="8048" spans="1:12" ht="21">
      <c r="A8048" s="26"/>
      <c r="B8048" s="27"/>
      <c r="C8048" s="27"/>
      <c r="D8048" s="27"/>
      <c r="E8048" s="27"/>
      <c r="F8048" s="27"/>
      <c r="G8048" s="29"/>
      <c r="H8048" s="29"/>
      <c r="I8048" s="29"/>
      <c r="J8048" s="29"/>
      <c r="K8048" s="29"/>
      <c r="L8048" s="29"/>
    </row>
    <row r="8049" spans="1:12" ht="21">
      <c r="A8049" s="26"/>
      <c r="B8049" s="27"/>
      <c r="C8049" s="27"/>
      <c r="D8049" s="27"/>
      <c r="E8049" s="27"/>
      <c r="F8049" s="27"/>
      <c r="G8049" s="29"/>
      <c r="H8049" s="29"/>
      <c r="I8049" s="29"/>
      <c r="J8049" s="29"/>
      <c r="K8049" s="29"/>
      <c r="L8049" s="29"/>
    </row>
    <row r="8050" spans="1:12" ht="21">
      <c r="A8050" s="26"/>
      <c r="B8050" s="27"/>
      <c r="C8050" s="27"/>
      <c r="D8050" s="27"/>
      <c r="E8050" s="27"/>
      <c r="F8050" s="27"/>
      <c r="G8050" s="29"/>
      <c r="H8050" s="29"/>
      <c r="I8050" s="29"/>
      <c r="J8050" s="29"/>
      <c r="K8050" s="29"/>
      <c r="L8050" s="29"/>
    </row>
    <row r="8051" spans="1:12" ht="21">
      <c r="A8051" s="26"/>
      <c r="B8051" s="27"/>
      <c r="C8051" s="27"/>
      <c r="D8051" s="27"/>
      <c r="E8051" s="27"/>
      <c r="F8051" s="27"/>
      <c r="G8051" s="29"/>
      <c r="H8051" s="29"/>
      <c r="I8051" s="29"/>
      <c r="J8051" s="29"/>
      <c r="K8051" s="29"/>
      <c r="L8051" s="29"/>
    </row>
    <row r="8052" spans="1:12" ht="21">
      <c r="A8052" s="26"/>
      <c r="B8052" s="27"/>
      <c r="C8052" s="27"/>
      <c r="D8052" s="27"/>
      <c r="E8052" s="27"/>
      <c r="F8052" s="27"/>
      <c r="G8052" s="29"/>
      <c r="H8052" s="29"/>
      <c r="I8052" s="29"/>
      <c r="J8052" s="29"/>
      <c r="K8052" s="29"/>
      <c r="L8052" s="29"/>
    </row>
    <row r="8053" spans="1:12" ht="21">
      <c r="A8053" s="26"/>
      <c r="B8053" s="27"/>
      <c r="C8053" s="27"/>
      <c r="D8053" s="27"/>
      <c r="E8053" s="27"/>
      <c r="F8053" s="27"/>
      <c r="G8053" s="29"/>
      <c r="H8053" s="29"/>
      <c r="I8053" s="29"/>
      <c r="J8053" s="29"/>
      <c r="K8053" s="29"/>
      <c r="L8053" s="29"/>
    </row>
    <row r="8054" spans="1:12" ht="21">
      <c r="A8054" s="26"/>
      <c r="B8054" s="27"/>
      <c r="C8054" s="27"/>
      <c r="D8054" s="27"/>
      <c r="E8054" s="27"/>
      <c r="F8054" s="27"/>
      <c r="G8054" s="29"/>
      <c r="H8054" s="29"/>
      <c r="I8054" s="29"/>
      <c r="J8054" s="29"/>
      <c r="K8054" s="29"/>
      <c r="L8054" s="29"/>
    </row>
    <row r="8055" spans="1:12" ht="21">
      <c r="A8055" s="26"/>
      <c r="B8055" s="27"/>
      <c r="C8055" s="27"/>
      <c r="D8055" s="27"/>
      <c r="E8055" s="27"/>
      <c r="F8055" s="27"/>
      <c r="G8055" s="29"/>
      <c r="H8055" s="29"/>
      <c r="I8055" s="29"/>
      <c r="J8055" s="29"/>
      <c r="K8055" s="29"/>
      <c r="L8055" s="29"/>
    </row>
    <row r="8056" spans="1:12" ht="21">
      <c r="A8056" s="26"/>
      <c r="B8056" s="27"/>
      <c r="C8056" s="27"/>
      <c r="D8056" s="27"/>
      <c r="E8056" s="27"/>
      <c r="F8056" s="27"/>
      <c r="G8056" s="29"/>
      <c r="H8056" s="29"/>
      <c r="I8056" s="29"/>
      <c r="J8056" s="29"/>
      <c r="K8056" s="29"/>
      <c r="L8056" s="29"/>
    </row>
    <row r="8057" spans="1:12" ht="21">
      <c r="A8057" s="26"/>
      <c r="B8057" s="27"/>
      <c r="C8057" s="27"/>
      <c r="D8057" s="27"/>
      <c r="E8057" s="27"/>
      <c r="F8057" s="27"/>
      <c r="G8057" s="29"/>
      <c r="H8057" s="29"/>
      <c r="I8057" s="29"/>
      <c r="J8057" s="29"/>
      <c r="K8057" s="29"/>
      <c r="L8057" s="29"/>
    </row>
    <row r="8058" spans="1:12" ht="21">
      <c r="A8058" s="26"/>
      <c r="B8058" s="27"/>
      <c r="C8058" s="27"/>
      <c r="D8058" s="27"/>
      <c r="E8058" s="27"/>
      <c r="F8058" s="27"/>
      <c r="G8058" s="29"/>
      <c r="H8058" s="29"/>
      <c r="I8058" s="29"/>
      <c r="J8058" s="29"/>
      <c r="K8058" s="29"/>
      <c r="L8058" s="29"/>
    </row>
    <row r="8059" spans="1:12" ht="21">
      <c r="A8059" s="26"/>
      <c r="B8059" s="27"/>
      <c r="C8059" s="27"/>
      <c r="D8059" s="27"/>
      <c r="E8059" s="27"/>
      <c r="F8059" s="27"/>
      <c r="G8059" s="29"/>
      <c r="H8059" s="29"/>
      <c r="I8059" s="29"/>
      <c r="J8059" s="29"/>
      <c r="K8059" s="29"/>
      <c r="L8059" s="29"/>
    </row>
    <row r="8060" spans="1:12" ht="21">
      <c r="A8060" s="26"/>
      <c r="B8060" s="27"/>
      <c r="C8060" s="27"/>
      <c r="D8060" s="27"/>
      <c r="E8060" s="27"/>
      <c r="F8060" s="27"/>
      <c r="G8060" s="29"/>
      <c r="H8060" s="29"/>
      <c r="I8060" s="29"/>
      <c r="J8060" s="29"/>
      <c r="K8060" s="29"/>
      <c r="L8060" s="29"/>
    </row>
    <row r="8061" spans="1:12" ht="21">
      <c r="A8061" s="26"/>
      <c r="B8061" s="27"/>
      <c r="C8061" s="27"/>
      <c r="D8061" s="27"/>
      <c r="E8061" s="27"/>
      <c r="F8061" s="27"/>
      <c r="G8061" s="28"/>
      <c r="H8061" s="28"/>
      <c r="I8061" s="28"/>
      <c r="J8061" s="28"/>
      <c r="K8061" s="28"/>
      <c r="L8061" s="28"/>
    </row>
    <row r="8062" spans="1:12" ht="21">
      <c r="A8062" s="26"/>
      <c r="B8062" s="27"/>
      <c r="C8062" s="27"/>
      <c r="D8062" s="27"/>
      <c r="E8062" s="27"/>
      <c r="F8062" s="27"/>
      <c r="G8062" s="29"/>
      <c r="H8062" s="29"/>
      <c r="I8062" s="29"/>
      <c r="J8062" s="29"/>
      <c r="K8062" s="29"/>
      <c r="L8062" s="29"/>
    </row>
    <row r="8063" spans="1:12" ht="21">
      <c r="A8063" s="26"/>
      <c r="B8063" s="27"/>
      <c r="C8063" s="27"/>
      <c r="D8063" s="27"/>
      <c r="E8063" s="27"/>
      <c r="F8063" s="27"/>
      <c r="G8063" s="29"/>
      <c r="H8063" s="29"/>
      <c r="I8063" s="29"/>
      <c r="J8063" s="29"/>
      <c r="K8063" s="29"/>
      <c r="L8063" s="29"/>
    </row>
    <row r="8064" spans="1:12" ht="21">
      <c r="A8064" s="26"/>
      <c r="B8064" s="27"/>
      <c r="C8064" s="27"/>
      <c r="D8064" s="27"/>
      <c r="E8064" s="27"/>
      <c r="F8064" s="27"/>
      <c r="G8064" s="29"/>
      <c r="H8064" s="29"/>
      <c r="I8064" s="29"/>
      <c r="J8064" s="29"/>
      <c r="K8064" s="29"/>
      <c r="L8064" s="29"/>
    </row>
    <row r="8065" spans="1:12" ht="21">
      <c r="A8065" s="26"/>
      <c r="B8065" s="27"/>
      <c r="C8065" s="27"/>
      <c r="D8065" s="27"/>
      <c r="E8065" s="27"/>
      <c r="F8065" s="27"/>
      <c r="G8065" s="28"/>
      <c r="H8065" s="28"/>
      <c r="I8065" s="28"/>
      <c r="J8065" s="28"/>
      <c r="K8065" s="28"/>
      <c r="L8065" s="28"/>
    </row>
    <row r="8066" spans="1:12" ht="21">
      <c r="A8066" s="26"/>
      <c r="B8066" s="27"/>
      <c r="C8066" s="27"/>
      <c r="D8066" s="27"/>
      <c r="E8066" s="27"/>
      <c r="F8066" s="27"/>
      <c r="G8066" s="28"/>
      <c r="H8066" s="28"/>
      <c r="I8066" s="28"/>
      <c r="J8066" s="28"/>
      <c r="K8066" s="28"/>
      <c r="L8066" s="28"/>
    </row>
    <row r="8067" spans="1:12" ht="21">
      <c r="A8067" s="26"/>
      <c r="B8067" s="27"/>
      <c r="C8067" s="27"/>
      <c r="D8067" s="27"/>
      <c r="E8067" s="27"/>
      <c r="F8067" s="27"/>
      <c r="G8067" s="29"/>
      <c r="H8067" s="29"/>
      <c r="I8067" s="29"/>
      <c r="J8067" s="29"/>
      <c r="K8067" s="29"/>
      <c r="L8067" s="29"/>
    </row>
    <row r="8068" spans="1:12" ht="21">
      <c r="A8068" s="26"/>
      <c r="B8068" s="27"/>
      <c r="C8068" s="27"/>
      <c r="D8068" s="27"/>
      <c r="E8068" s="27"/>
      <c r="F8068" s="27"/>
      <c r="G8068" s="29"/>
      <c r="H8068" s="29"/>
      <c r="I8068" s="29"/>
      <c r="J8068" s="29"/>
      <c r="K8068" s="29"/>
      <c r="L8068" s="29"/>
    </row>
    <row r="8069" spans="1:12" ht="21">
      <c r="A8069" s="26"/>
      <c r="B8069" s="27"/>
      <c r="C8069" s="27"/>
      <c r="D8069" s="27"/>
      <c r="E8069" s="27"/>
      <c r="F8069" s="27"/>
      <c r="G8069" s="29"/>
      <c r="H8069" s="29"/>
      <c r="I8069" s="29"/>
      <c r="J8069" s="29"/>
      <c r="K8069" s="29"/>
      <c r="L8069" s="29"/>
    </row>
    <row r="8070" spans="1:12" ht="21">
      <c r="A8070" s="26"/>
      <c r="B8070" s="27"/>
      <c r="C8070" s="27"/>
      <c r="D8070" s="27"/>
      <c r="E8070" s="27"/>
      <c r="F8070" s="27"/>
      <c r="G8070" s="29"/>
      <c r="H8070" s="29"/>
      <c r="I8070" s="29"/>
      <c r="J8070" s="29"/>
      <c r="K8070" s="29"/>
      <c r="L8070" s="29"/>
    </row>
    <row r="8071" spans="1:12" ht="21">
      <c r="A8071" s="26"/>
      <c r="B8071" s="27"/>
      <c r="C8071" s="27"/>
      <c r="D8071" s="27"/>
      <c r="E8071" s="27"/>
      <c r="F8071" s="27"/>
      <c r="G8071" s="29"/>
      <c r="H8071" s="29"/>
      <c r="I8071" s="29"/>
      <c r="J8071" s="29"/>
      <c r="K8071" s="29"/>
      <c r="L8071" s="29"/>
    </row>
    <row r="8072" spans="1:12" ht="21">
      <c r="A8072" s="26"/>
      <c r="B8072" s="27"/>
      <c r="C8072" s="27"/>
      <c r="D8072" s="27"/>
      <c r="E8072" s="27"/>
      <c r="F8072" s="27"/>
      <c r="G8072" s="28"/>
      <c r="H8072" s="28"/>
      <c r="I8072" s="28"/>
      <c r="J8072" s="28"/>
      <c r="K8072" s="28"/>
      <c r="L8072" s="28"/>
    </row>
    <row r="8073" spans="1:12" ht="21">
      <c r="A8073" s="26"/>
      <c r="B8073" s="27"/>
      <c r="C8073" s="27"/>
      <c r="D8073" s="27"/>
      <c r="E8073" s="27"/>
      <c r="F8073" s="27"/>
      <c r="G8073" s="29"/>
      <c r="H8073" s="29"/>
      <c r="I8073" s="29"/>
      <c r="J8073" s="29"/>
      <c r="K8073" s="29"/>
      <c r="L8073" s="29"/>
    </row>
    <row r="8074" spans="1:12" ht="21">
      <c r="A8074" s="26"/>
      <c r="B8074" s="27"/>
      <c r="C8074" s="27"/>
      <c r="D8074" s="27"/>
      <c r="E8074" s="27"/>
      <c r="F8074" s="27"/>
      <c r="G8074" s="28"/>
      <c r="H8074" s="28"/>
      <c r="I8074" s="28"/>
      <c r="J8074" s="28"/>
      <c r="K8074" s="28"/>
      <c r="L8074" s="28"/>
    </row>
    <row r="8075" spans="1:12" ht="21">
      <c r="A8075" s="26"/>
      <c r="B8075" s="27"/>
      <c r="C8075" s="27"/>
      <c r="D8075" s="27"/>
      <c r="E8075" s="27"/>
      <c r="F8075" s="27"/>
      <c r="G8075" s="29"/>
      <c r="H8075" s="29"/>
      <c r="I8075" s="29"/>
      <c r="J8075" s="29"/>
      <c r="K8075" s="29"/>
      <c r="L8075" s="29"/>
    </row>
    <row r="8076" spans="1:12" ht="21">
      <c r="A8076" s="26"/>
      <c r="B8076" s="27"/>
      <c r="C8076" s="27"/>
      <c r="D8076" s="27"/>
      <c r="E8076" s="27"/>
      <c r="F8076" s="27"/>
      <c r="G8076" s="29"/>
      <c r="H8076" s="29"/>
      <c r="I8076" s="29"/>
      <c r="J8076" s="29"/>
      <c r="K8076" s="29"/>
      <c r="L8076" s="29"/>
    </row>
    <row r="8077" spans="1:12" ht="21">
      <c r="A8077" s="26"/>
      <c r="B8077" s="27"/>
      <c r="C8077" s="27"/>
      <c r="D8077" s="27"/>
      <c r="E8077" s="27"/>
      <c r="F8077" s="27"/>
      <c r="G8077" s="28"/>
      <c r="H8077" s="28"/>
      <c r="I8077" s="28"/>
      <c r="J8077" s="28"/>
      <c r="K8077" s="28"/>
      <c r="L8077" s="28"/>
    </row>
    <row r="8078" spans="1:12" ht="21">
      <c r="A8078" s="26"/>
      <c r="B8078" s="27"/>
      <c r="C8078" s="27"/>
      <c r="D8078" s="27"/>
      <c r="E8078" s="27"/>
      <c r="F8078" s="27"/>
      <c r="G8078" s="29"/>
      <c r="H8078" s="29"/>
      <c r="I8078" s="29"/>
      <c r="J8078" s="29"/>
      <c r="K8078" s="29"/>
      <c r="L8078" s="29"/>
    </row>
    <row r="8079" spans="1:12" ht="21">
      <c r="A8079" s="26"/>
      <c r="B8079" s="27"/>
      <c r="C8079" s="27"/>
      <c r="D8079" s="27"/>
      <c r="E8079" s="27"/>
      <c r="F8079" s="27"/>
      <c r="G8079" s="29"/>
      <c r="H8079" s="29"/>
      <c r="I8079" s="29"/>
      <c r="J8079" s="29"/>
      <c r="K8079" s="29"/>
      <c r="L8079" s="29"/>
    </row>
    <row r="8080" spans="1:12" ht="21">
      <c r="A8080" s="26"/>
      <c r="B8080" s="27"/>
      <c r="C8080" s="27"/>
      <c r="D8080" s="27"/>
      <c r="E8080" s="27"/>
      <c r="F8080" s="27"/>
      <c r="G8080" s="29"/>
      <c r="H8080" s="29"/>
      <c r="I8080" s="29"/>
      <c r="J8080" s="29"/>
      <c r="K8080" s="29"/>
      <c r="L8080" s="29"/>
    </row>
    <row r="8081" spans="1:12" ht="21">
      <c r="A8081" s="26"/>
      <c r="B8081" s="27"/>
      <c r="C8081" s="27"/>
      <c r="D8081" s="27"/>
      <c r="E8081" s="27"/>
      <c r="F8081" s="27"/>
      <c r="G8081" s="29"/>
      <c r="H8081" s="29"/>
      <c r="I8081" s="29"/>
      <c r="J8081" s="29"/>
      <c r="K8081" s="29"/>
      <c r="L8081" s="29"/>
    </row>
    <row r="8082" spans="1:12" ht="21">
      <c r="A8082" s="26"/>
      <c r="B8082" s="27"/>
      <c r="C8082" s="27"/>
      <c r="D8082" s="27"/>
      <c r="E8082" s="27"/>
      <c r="F8082" s="27"/>
      <c r="G8082" s="29"/>
      <c r="H8082" s="29"/>
      <c r="I8082" s="29"/>
      <c r="J8082" s="29"/>
      <c r="K8082" s="29"/>
      <c r="L8082" s="29"/>
    </row>
    <row r="8083" spans="1:12" ht="21">
      <c r="A8083" s="26"/>
      <c r="B8083" s="27"/>
      <c r="C8083" s="27"/>
      <c r="D8083" s="27"/>
      <c r="E8083" s="27"/>
      <c r="F8083" s="27"/>
      <c r="G8083" s="29"/>
      <c r="H8083" s="29"/>
      <c r="I8083" s="29"/>
      <c r="J8083" s="29"/>
      <c r="K8083" s="29"/>
      <c r="L8083" s="29"/>
    </row>
    <row r="8084" spans="1:12" ht="21">
      <c r="A8084" s="26"/>
      <c r="B8084" s="27"/>
      <c r="C8084" s="27"/>
      <c r="D8084" s="27"/>
      <c r="E8084" s="27"/>
      <c r="F8084" s="27"/>
      <c r="G8084" s="29"/>
      <c r="H8084" s="29"/>
      <c r="I8084" s="29"/>
      <c r="J8084" s="29"/>
      <c r="K8084" s="29"/>
      <c r="L8084" s="29"/>
    </row>
    <row r="8085" spans="1:12" ht="21">
      <c r="A8085" s="26"/>
      <c r="B8085" s="27"/>
      <c r="C8085" s="27"/>
      <c r="D8085" s="27"/>
      <c r="E8085" s="27"/>
      <c r="F8085" s="27"/>
      <c r="G8085" s="29"/>
      <c r="H8085" s="29"/>
      <c r="I8085" s="29"/>
      <c r="J8085" s="29"/>
      <c r="K8085" s="29"/>
      <c r="L8085" s="29"/>
    </row>
    <row r="8086" spans="1:12" ht="21">
      <c r="A8086" s="26"/>
      <c r="B8086" s="27"/>
      <c r="C8086" s="27"/>
      <c r="D8086" s="27"/>
      <c r="E8086" s="27"/>
      <c r="F8086" s="27"/>
      <c r="G8086" s="29"/>
      <c r="H8086" s="29"/>
      <c r="I8086" s="29"/>
      <c r="J8086" s="29"/>
      <c r="K8086" s="29"/>
      <c r="L8086" s="29"/>
    </row>
    <row r="8087" spans="1:12" ht="21">
      <c r="A8087" s="26"/>
      <c r="B8087" s="27"/>
      <c r="C8087" s="27"/>
      <c r="D8087" s="27"/>
      <c r="E8087" s="27"/>
      <c r="F8087" s="27"/>
      <c r="G8087" s="29"/>
      <c r="H8087" s="29"/>
      <c r="I8087" s="29"/>
      <c r="J8087" s="29"/>
      <c r="K8087" s="29"/>
      <c r="L8087" s="29"/>
    </row>
    <row r="8088" spans="1:12" ht="21">
      <c r="A8088" s="26"/>
      <c r="B8088" s="27"/>
      <c r="C8088" s="27"/>
      <c r="D8088" s="27"/>
      <c r="E8088" s="27"/>
      <c r="F8088" s="27"/>
      <c r="G8088" s="29"/>
      <c r="H8088" s="29"/>
      <c r="I8088" s="29"/>
      <c r="J8088" s="29"/>
      <c r="K8088" s="29"/>
      <c r="L8088" s="29"/>
    </row>
    <row r="8089" spans="1:12" ht="21">
      <c r="A8089" s="26"/>
      <c r="B8089" s="27"/>
      <c r="C8089" s="27"/>
      <c r="D8089" s="27"/>
      <c r="E8089" s="27"/>
      <c r="F8089" s="27"/>
      <c r="G8089" s="29"/>
      <c r="H8089" s="29"/>
      <c r="I8089" s="29"/>
      <c r="J8089" s="29"/>
      <c r="K8089" s="29"/>
      <c r="L8089" s="29"/>
    </row>
    <row r="8090" spans="1:12" ht="21">
      <c r="A8090" s="26"/>
      <c r="B8090" s="27"/>
      <c r="C8090" s="27"/>
      <c r="D8090" s="27"/>
      <c r="E8090" s="27"/>
      <c r="F8090" s="27"/>
      <c r="G8090" s="29"/>
      <c r="H8090" s="29"/>
      <c r="I8090" s="29"/>
      <c r="J8090" s="29"/>
      <c r="K8090" s="29"/>
      <c r="L8090" s="29"/>
    </row>
    <row r="8091" spans="1:12" ht="21">
      <c r="A8091" s="26"/>
      <c r="B8091" s="27"/>
      <c r="C8091" s="27"/>
      <c r="D8091" s="27"/>
      <c r="E8091" s="27"/>
      <c r="F8091" s="27"/>
      <c r="G8091" s="28"/>
      <c r="H8091" s="28"/>
      <c r="I8091" s="28"/>
      <c r="J8091" s="28"/>
      <c r="K8091" s="28"/>
      <c r="L8091" s="28"/>
    </row>
    <row r="8092" spans="1:12" ht="21">
      <c r="A8092" s="26"/>
      <c r="B8092" s="27"/>
      <c r="C8092" s="27"/>
      <c r="D8092" s="27"/>
      <c r="E8092" s="27"/>
      <c r="F8092" s="27"/>
      <c r="G8092" s="29"/>
      <c r="H8092" s="29"/>
      <c r="I8092" s="29"/>
      <c r="J8092" s="29"/>
      <c r="K8092" s="29"/>
      <c r="L8092" s="29"/>
    </row>
    <row r="8093" spans="1:12" ht="21">
      <c r="A8093" s="26"/>
      <c r="B8093" s="27"/>
      <c r="C8093" s="27"/>
      <c r="D8093" s="27"/>
      <c r="E8093" s="27"/>
      <c r="F8093" s="27"/>
      <c r="G8093" s="29"/>
      <c r="H8093" s="29"/>
      <c r="I8093" s="29"/>
      <c r="J8093" s="29"/>
      <c r="K8093" s="29"/>
      <c r="L8093" s="29"/>
    </row>
    <row r="8094" spans="1:12" ht="21">
      <c r="A8094" s="26"/>
      <c r="B8094" s="27"/>
      <c r="C8094" s="27"/>
      <c r="D8094" s="27"/>
      <c r="E8094" s="27"/>
      <c r="F8094" s="27"/>
      <c r="G8094" s="28"/>
      <c r="H8094" s="28"/>
      <c r="I8094" s="28"/>
      <c r="J8094" s="28"/>
      <c r="K8094" s="28"/>
      <c r="L8094" s="28"/>
    </row>
    <row r="8095" spans="1:12" ht="21">
      <c r="A8095" s="26"/>
      <c r="B8095" s="27"/>
      <c r="C8095" s="27"/>
      <c r="D8095" s="27"/>
      <c r="E8095" s="27"/>
      <c r="F8095" s="27"/>
      <c r="G8095" s="29"/>
      <c r="H8095" s="29"/>
      <c r="I8095" s="29"/>
      <c r="J8095" s="29"/>
      <c r="K8095" s="29"/>
      <c r="L8095" s="29"/>
    </row>
    <row r="8096" spans="1:12" ht="21">
      <c r="A8096" s="26"/>
      <c r="B8096" s="27"/>
      <c r="C8096" s="27"/>
      <c r="D8096" s="27"/>
      <c r="E8096" s="27"/>
      <c r="F8096" s="27"/>
      <c r="G8096" s="29"/>
      <c r="H8096" s="29"/>
      <c r="I8096" s="29"/>
      <c r="J8096" s="29"/>
      <c r="K8096" s="29"/>
      <c r="L8096" s="29"/>
    </row>
    <row r="8097" spans="1:12" ht="21">
      <c r="A8097" s="26"/>
      <c r="B8097" s="27"/>
      <c r="C8097" s="27"/>
      <c r="D8097" s="27"/>
      <c r="E8097" s="27"/>
      <c r="F8097" s="27"/>
      <c r="G8097" s="29"/>
      <c r="H8097" s="29"/>
      <c r="I8097" s="29"/>
      <c r="J8097" s="29"/>
      <c r="K8097" s="29"/>
      <c r="L8097" s="29"/>
    </row>
    <row r="8098" spans="1:12" ht="21">
      <c r="A8098" s="26"/>
      <c r="B8098" s="27"/>
      <c r="C8098" s="27"/>
      <c r="D8098" s="27"/>
      <c r="E8098" s="27"/>
      <c r="F8098" s="27"/>
      <c r="G8098" s="29"/>
      <c r="H8098" s="29"/>
      <c r="I8098" s="29"/>
      <c r="J8098" s="29"/>
      <c r="K8098" s="29"/>
      <c r="L8098" s="29"/>
    </row>
    <row r="8099" spans="1:12" ht="21">
      <c r="A8099" s="26"/>
      <c r="B8099" s="27"/>
      <c r="C8099" s="27"/>
      <c r="D8099" s="27"/>
      <c r="E8099" s="27"/>
      <c r="F8099" s="27"/>
      <c r="G8099" s="29"/>
      <c r="H8099" s="29"/>
      <c r="I8099" s="29"/>
      <c r="J8099" s="29"/>
      <c r="K8099" s="29"/>
      <c r="L8099" s="29"/>
    </row>
    <row r="8100" spans="1:12" ht="21">
      <c r="A8100" s="26"/>
      <c r="B8100" s="27"/>
      <c r="C8100" s="27"/>
      <c r="D8100" s="27"/>
      <c r="E8100" s="27"/>
      <c r="F8100" s="27"/>
      <c r="G8100" s="29"/>
      <c r="H8100" s="29"/>
      <c r="I8100" s="29"/>
      <c r="J8100" s="29"/>
      <c r="K8100" s="29"/>
      <c r="L8100" s="29"/>
    </row>
    <row r="8101" spans="1:12" ht="21">
      <c r="A8101" s="26"/>
      <c r="B8101" s="27"/>
      <c r="C8101" s="27"/>
      <c r="D8101" s="27"/>
      <c r="E8101" s="27"/>
      <c r="F8101" s="27"/>
      <c r="G8101" s="28"/>
      <c r="H8101" s="28"/>
      <c r="I8101" s="28"/>
      <c r="J8101" s="28"/>
      <c r="K8101" s="28"/>
      <c r="L8101" s="28"/>
    </row>
    <row r="8102" spans="1:12" ht="21">
      <c r="A8102" s="26"/>
      <c r="B8102" s="27"/>
      <c r="C8102" s="27"/>
      <c r="D8102" s="27"/>
      <c r="E8102" s="27"/>
      <c r="F8102" s="27"/>
      <c r="G8102" s="29"/>
      <c r="H8102" s="29"/>
      <c r="I8102" s="29"/>
      <c r="J8102" s="29"/>
      <c r="K8102" s="29"/>
      <c r="L8102" s="29"/>
    </row>
    <row r="8103" spans="1:12" ht="21">
      <c r="A8103" s="26"/>
      <c r="B8103" s="27"/>
      <c r="C8103" s="27"/>
      <c r="D8103" s="27"/>
      <c r="E8103" s="27"/>
      <c r="F8103" s="27"/>
      <c r="G8103" s="29"/>
      <c r="H8103" s="29"/>
      <c r="I8103" s="29"/>
      <c r="J8103" s="29"/>
      <c r="K8103" s="29"/>
      <c r="L8103" s="29"/>
    </row>
    <row r="8104" spans="1:12" ht="21">
      <c r="A8104" s="26"/>
      <c r="B8104" s="27"/>
      <c r="C8104" s="27"/>
      <c r="D8104" s="27"/>
      <c r="E8104" s="27"/>
      <c r="F8104" s="27"/>
      <c r="G8104" s="28"/>
      <c r="H8104" s="28"/>
      <c r="I8104" s="28"/>
      <c r="J8104" s="28"/>
      <c r="K8104" s="28"/>
      <c r="L8104" s="28"/>
    </row>
    <row r="8105" spans="1:12" ht="21">
      <c r="A8105" s="26"/>
      <c r="B8105" s="27"/>
      <c r="C8105" s="27"/>
      <c r="D8105" s="27"/>
      <c r="E8105" s="27"/>
      <c r="F8105" s="27"/>
      <c r="G8105" s="29"/>
      <c r="H8105" s="29"/>
      <c r="I8105" s="29"/>
      <c r="J8105" s="29"/>
      <c r="K8105" s="29"/>
      <c r="L8105" s="29"/>
    </row>
    <row r="8106" spans="1:12" ht="21">
      <c r="A8106" s="26"/>
      <c r="B8106" s="27"/>
      <c r="C8106" s="27"/>
      <c r="D8106" s="27"/>
      <c r="E8106" s="27"/>
      <c r="F8106" s="27"/>
      <c r="G8106" s="28"/>
      <c r="H8106" s="28"/>
      <c r="I8106" s="28"/>
      <c r="J8106" s="28"/>
      <c r="K8106" s="28"/>
      <c r="L8106" s="28"/>
    </row>
    <row r="8107" spans="1:12" ht="21">
      <c r="A8107" s="26"/>
      <c r="B8107" s="27"/>
      <c r="C8107" s="27"/>
      <c r="D8107" s="27"/>
      <c r="E8107" s="27"/>
      <c r="F8107" s="27"/>
      <c r="G8107" s="28"/>
      <c r="H8107" s="28"/>
      <c r="I8107" s="28"/>
      <c r="J8107" s="28"/>
      <c r="K8107" s="28"/>
      <c r="L8107" s="28"/>
    </row>
    <row r="8108" spans="1:12" ht="21">
      <c r="A8108" s="26"/>
      <c r="B8108" s="27"/>
      <c r="C8108" s="27"/>
      <c r="D8108" s="27"/>
      <c r="E8108" s="27"/>
      <c r="F8108" s="27"/>
      <c r="G8108" s="28"/>
      <c r="H8108" s="28"/>
      <c r="I8108" s="28"/>
      <c r="J8108" s="28"/>
      <c r="K8108" s="28"/>
      <c r="L8108" s="28"/>
    </row>
    <row r="8109" spans="1:12" ht="21">
      <c r="A8109" s="26"/>
      <c r="B8109" s="27"/>
      <c r="C8109" s="27"/>
      <c r="D8109" s="27"/>
      <c r="E8109" s="27"/>
      <c r="F8109" s="27"/>
      <c r="G8109" s="29"/>
      <c r="H8109" s="29"/>
      <c r="I8109" s="29"/>
      <c r="J8109" s="29"/>
      <c r="K8109" s="29"/>
      <c r="L8109" s="29"/>
    </row>
    <row r="8110" spans="1:12" ht="21">
      <c r="A8110" s="26"/>
      <c r="B8110" s="27"/>
      <c r="C8110" s="27"/>
      <c r="D8110" s="27"/>
      <c r="E8110" s="27"/>
      <c r="F8110" s="27"/>
      <c r="G8110" s="28"/>
      <c r="H8110" s="28"/>
      <c r="I8110" s="28"/>
      <c r="J8110" s="28"/>
      <c r="K8110" s="28"/>
      <c r="L8110" s="28"/>
    </row>
    <row r="8111" spans="1:12" ht="21">
      <c r="A8111" s="26"/>
      <c r="B8111" s="27"/>
      <c r="C8111" s="27"/>
      <c r="D8111" s="27"/>
      <c r="E8111" s="27"/>
      <c r="F8111" s="27"/>
      <c r="G8111" s="28"/>
      <c r="H8111" s="28"/>
      <c r="I8111" s="28"/>
      <c r="J8111" s="28"/>
      <c r="K8111" s="28"/>
      <c r="L8111" s="28"/>
    </row>
    <row r="8112" spans="1:12" ht="21">
      <c r="A8112" s="26"/>
      <c r="B8112" s="27"/>
      <c r="C8112" s="27"/>
      <c r="D8112" s="27"/>
      <c r="E8112" s="27"/>
      <c r="F8112" s="27"/>
      <c r="G8112" s="28"/>
      <c r="H8112" s="28"/>
      <c r="I8112" s="28"/>
      <c r="J8112" s="28"/>
      <c r="K8112" s="28"/>
      <c r="L8112" s="28"/>
    </row>
    <row r="8113" spans="1:12" ht="21">
      <c r="A8113" s="26"/>
      <c r="B8113" s="27"/>
      <c r="C8113" s="27"/>
      <c r="D8113" s="27"/>
      <c r="E8113" s="27"/>
      <c r="F8113" s="27"/>
      <c r="G8113" s="28"/>
      <c r="H8113" s="28"/>
      <c r="I8113" s="28"/>
      <c r="J8113" s="28"/>
      <c r="K8113" s="28"/>
      <c r="L8113" s="28"/>
    </row>
    <row r="8114" spans="1:12" ht="21">
      <c r="A8114" s="26"/>
      <c r="B8114" s="27"/>
      <c r="C8114" s="27"/>
      <c r="D8114" s="27"/>
      <c r="E8114" s="27"/>
      <c r="F8114" s="27"/>
      <c r="G8114" s="29"/>
      <c r="H8114" s="29"/>
      <c r="I8114" s="29"/>
      <c r="J8114" s="29"/>
      <c r="K8114" s="29"/>
      <c r="L8114" s="29"/>
    </row>
    <row r="8115" spans="1:12" ht="21">
      <c r="A8115" s="26"/>
      <c r="B8115" s="27"/>
      <c r="C8115" s="27"/>
      <c r="D8115" s="27"/>
      <c r="E8115" s="27"/>
      <c r="F8115" s="27"/>
      <c r="G8115" s="29"/>
      <c r="H8115" s="29"/>
      <c r="I8115" s="29"/>
      <c r="J8115" s="29"/>
      <c r="K8115" s="29"/>
      <c r="L8115" s="29"/>
    </row>
    <row r="8116" spans="1:12" ht="21">
      <c r="A8116" s="26"/>
      <c r="B8116" s="27"/>
      <c r="C8116" s="27"/>
      <c r="D8116" s="27"/>
      <c r="E8116" s="27"/>
      <c r="F8116" s="27"/>
      <c r="G8116" s="28"/>
      <c r="H8116" s="28"/>
      <c r="I8116" s="28"/>
      <c r="J8116" s="28"/>
      <c r="K8116" s="28"/>
      <c r="L8116" s="28"/>
    </row>
    <row r="8117" spans="1:12" ht="21">
      <c r="A8117" s="26"/>
      <c r="B8117" s="27"/>
      <c r="C8117" s="27"/>
      <c r="D8117" s="27"/>
      <c r="E8117" s="27"/>
      <c r="F8117" s="27"/>
      <c r="G8117" s="28"/>
      <c r="H8117" s="28"/>
      <c r="I8117" s="28"/>
      <c r="J8117" s="28"/>
      <c r="K8117" s="28"/>
      <c r="L8117" s="28"/>
    </row>
    <row r="8118" spans="1:12" ht="21">
      <c r="A8118" s="26"/>
      <c r="B8118" s="27"/>
      <c r="C8118" s="27"/>
      <c r="D8118" s="27"/>
      <c r="E8118" s="27"/>
      <c r="F8118" s="27"/>
      <c r="G8118" s="28"/>
      <c r="H8118" s="28"/>
      <c r="I8118" s="28"/>
      <c r="J8118" s="28"/>
      <c r="K8118" s="28"/>
      <c r="L8118" s="28"/>
    </row>
    <row r="8119" spans="1:12" ht="21">
      <c r="A8119" s="26"/>
      <c r="B8119" s="27"/>
      <c r="C8119" s="27"/>
      <c r="D8119" s="27"/>
      <c r="E8119" s="27"/>
      <c r="F8119" s="27"/>
      <c r="G8119" s="28"/>
      <c r="H8119" s="28"/>
      <c r="I8119" s="28"/>
      <c r="J8119" s="28"/>
      <c r="K8119" s="28"/>
      <c r="L8119" s="28"/>
    </row>
    <row r="8120" spans="1:12" ht="21">
      <c r="A8120" s="26"/>
      <c r="B8120" s="27"/>
      <c r="C8120" s="27"/>
      <c r="D8120" s="27"/>
      <c r="E8120" s="27"/>
      <c r="F8120" s="27"/>
      <c r="G8120" s="28"/>
      <c r="H8120" s="28"/>
      <c r="I8120" s="28"/>
      <c r="J8120" s="28"/>
      <c r="K8120" s="28"/>
      <c r="L8120" s="28"/>
    </row>
    <row r="8121" spans="1:12" ht="21">
      <c r="A8121" s="26"/>
      <c r="B8121" s="27"/>
      <c r="C8121" s="27"/>
      <c r="D8121" s="27"/>
      <c r="E8121" s="27"/>
      <c r="F8121" s="27"/>
      <c r="G8121" s="28"/>
      <c r="H8121" s="28"/>
      <c r="I8121" s="28"/>
      <c r="J8121" s="28"/>
      <c r="K8121" s="28"/>
      <c r="L8121" s="28"/>
    </row>
    <row r="8122" spans="1:12" ht="21">
      <c r="A8122" s="26"/>
      <c r="B8122" s="27"/>
      <c r="C8122" s="27"/>
      <c r="D8122" s="27"/>
      <c r="E8122" s="27"/>
      <c r="F8122" s="27"/>
      <c r="G8122" s="28"/>
      <c r="H8122" s="28"/>
      <c r="I8122" s="28"/>
      <c r="J8122" s="28"/>
      <c r="K8122" s="28"/>
      <c r="L8122" s="28"/>
    </row>
    <row r="8123" spans="1:12" ht="21">
      <c r="A8123" s="26"/>
      <c r="B8123" s="27"/>
      <c r="C8123" s="27"/>
      <c r="D8123" s="27"/>
      <c r="E8123" s="27"/>
      <c r="F8123" s="27"/>
      <c r="G8123" s="29"/>
      <c r="H8123" s="29"/>
      <c r="I8123" s="29"/>
      <c r="J8123" s="29"/>
      <c r="K8123" s="29"/>
      <c r="L8123" s="29"/>
    </row>
    <row r="8124" spans="1:12" ht="21">
      <c r="A8124" s="26"/>
      <c r="B8124" s="27"/>
      <c r="C8124" s="27"/>
      <c r="D8124" s="27"/>
      <c r="E8124" s="27"/>
      <c r="F8124" s="27"/>
      <c r="G8124" s="29"/>
      <c r="H8124" s="29"/>
      <c r="I8124" s="29"/>
      <c r="J8124" s="29"/>
      <c r="K8124" s="29"/>
      <c r="L8124" s="29"/>
    </row>
    <row r="8125" spans="1:12" ht="21">
      <c r="A8125" s="26"/>
      <c r="B8125" s="27"/>
      <c r="C8125" s="27"/>
      <c r="D8125" s="27"/>
      <c r="E8125" s="27"/>
      <c r="F8125" s="27"/>
      <c r="G8125" s="28"/>
      <c r="H8125" s="28"/>
      <c r="I8125" s="28"/>
      <c r="J8125" s="28"/>
      <c r="K8125" s="28"/>
      <c r="L8125" s="28"/>
    </row>
    <row r="8126" spans="1:12" ht="21">
      <c r="A8126" s="26"/>
      <c r="B8126" s="27"/>
      <c r="C8126" s="27"/>
      <c r="D8126" s="27"/>
      <c r="E8126" s="27"/>
      <c r="F8126" s="27"/>
      <c r="G8126" s="28"/>
      <c r="H8126" s="28"/>
      <c r="I8126" s="28"/>
      <c r="J8126" s="28"/>
      <c r="K8126" s="28"/>
      <c r="L8126" s="28"/>
    </row>
    <row r="8127" spans="1:12" ht="21">
      <c r="A8127" s="26"/>
      <c r="B8127" s="27"/>
      <c r="C8127" s="27"/>
      <c r="D8127" s="27"/>
      <c r="E8127" s="27"/>
      <c r="F8127" s="27"/>
      <c r="G8127" s="29"/>
      <c r="H8127" s="29"/>
      <c r="I8127" s="29"/>
      <c r="J8127" s="29"/>
      <c r="K8127" s="29"/>
      <c r="L8127" s="29"/>
    </row>
    <row r="8128" spans="1:12" ht="21">
      <c r="A8128" s="26"/>
      <c r="B8128" s="27"/>
      <c r="C8128" s="27"/>
      <c r="D8128" s="27"/>
      <c r="E8128" s="27"/>
      <c r="F8128" s="27"/>
      <c r="G8128" s="28"/>
      <c r="H8128" s="28"/>
      <c r="I8128" s="28"/>
      <c r="J8128" s="28"/>
      <c r="K8128" s="28"/>
      <c r="L8128" s="28"/>
    </row>
    <row r="8129" spans="1:12" ht="21">
      <c r="A8129" s="26"/>
      <c r="B8129" s="27"/>
      <c r="C8129" s="27"/>
      <c r="D8129" s="27"/>
      <c r="E8129" s="27"/>
      <c r="F8129" s="27"/>
      <c r="G8129" s="29"/>
      <c r="H8129" s="29"/>
      <c r="I8129" s="29"/>
      <c r="J8129" s="29"/>
      <c r="K8129" s="29"/>
      <c r="L8129" s="29"/>
    </row>
    <row r="8130" spans="1:12" ht="21">
      <c r="A8130" s="26"/>
      <c r="B8130" s="27"/>
      <c r="C8130" s="27"/>
      <c r="D8130" s="27"/>
      <c r="E8130" s="27"/>
      <c r="F8130" s="27"/>
      <c r="G8130" s="29"/>
      <c r="H8130" s="29"/>
      <c r="I8130" s="29"/>
      <c r="J8130" s="29"/>
      <c r="K8130" s="29"/>
      <c r="L8130" s="29"/>
    </row>
    <row r="8131" spans="1:12" ht="21">
      <c r="A8131" s="26"/>
      <c r="B8131" s="27"/>
      <c r="C8131" s="27"/>
      <c r="D8131" s="27"/>
      <c r="E8131" s="27"/>
      <c r="F8131" s="27"/>
      <c r="G8131" s="29"/>
      <c r="H8131" s="29"/>
      <c r="I8131" s="29"/>
      <c r="J8131" s="29"/>
      <c r="K8131" s="29"/>
      <c r="L8131" s="29"/>
    </row>
    <row r="8132" spans="1:12" ht="21">
      <c r="A8132" s="26"/>
      <c r="B8132" s="27"/>
      <c r="C8132" s="27"/>
      <c r="D8132" s="27"/>
      <c r="E8132" s="27"/>
      <c r="F8132" s="27"/>
      <c r="G8132" s="29"/>
      <c r="H8132" s="29"/>
      <c r="I8132" s="29"/>
      <c r="J8132" s="29"/>
      <c r="K8132" s="29"/>
      <c r="L8132" s="29"/>
    </row>
    <row r="8133" spans="1:12" ht="21">
      <c r="A8133" s="26"/>
      <c r="B8133" s="27"/>
      <c r="C8133" s="27"/>
      <c r="D8133" s="27"/>
      <c r="E8133" s="27"/>
      <c r="F8133" s="27"/>
      <c r="G8133" s="28"/>
      <c r="H8133" s="28"/>
      <c r="I8133" s="28"/>
      <c r="J8133" s="28"/>
      <c r="K8133" s="28"/>
      <c r="L8133" s="28"/>
    </row>
    <row r="8134" spans="1:12" ht="21">
      <c r="A8134" s="26"/>
      <c r="B8134" s="27"/>
      <c r="C8134" s="27"/>
      <c r="D8134" s="27"/>
      <c r="E8134" s="27"/>
      <c r="F8134" s="27"/>
      <c r="G8134" s="29"/>
      <c r="H8134" s="29"/>
      <c r="I8134" s="29"/>
      <c r="J8134" s="29"/>
      <c r="K8134" s="29"/>
      <c r="L8134" s="29"/>
    </row>
    <row r="8135" spans="1:12" ht="21">
      <c r="A8135" s="26"/>
      <c r="B8135" s="27"/>
      <c r="C8135" s="27"/>
      <c r="D8135" s="27"/>
      <c r="E8135" s="27"/>
      <c r="F8135" s="27"/>
      <c r="G8135" s="28"/>
      <c r="H8135" s="28"/>
      <c r="I8135" s="28"/>
      <c r="J8135" s="28"/>
      <c r="K8135" s="28"/>
      <c r="L8135" s="28"/>
    </row>
    <row r="8136" spans="1:12" ht="21">
      <c r="A8136" s="26"/>
      <c r="B8136" s="27"/>
      <c r="C8136" s="27"/>
      <c r="D8136" s="27"/>
      <c r="E8136" s="27"/>
      <c r="F8136" s="27"/>
      <c r="G8136" s="29"/>
      <c r="H8136" s="29"/>
      <c r="I8136" s="29"/>
      <c r="J8136" s="29"/>
      <c r="K8136" s="29"/>
      <c r="L8136" s="29"/>
    </row>
    <row r="8137" spans="1:12" ht="21">
      <c r="A8137" s="26"/>
      <c r="B8137" s="27"/>
      <c r="C8137" s="27"/>
      <c r="D8137" s="27"/>
      <c r="E8137" s="27"/>
      <c r="F8137" s="27"/>
      <c r="G8137" s="29"/>
      <c r="H8137" s="29"/>
      <c r="I8137" s="29"/>
      <c r="J8137" s="29"/>
      <c r="K8137" s="29"/>
      <c r="L8137" s="29"/>
    </row>
    <row r="8138" spans="1:12" ht="21">
      <c r="A8138" s="26"/>
      <c r="B8138" s="27"/>
      <c r="C8138" s="27"/>
      <c r="D8138" s="27"/>
      <c r="E8138" s="27"/>
      <c r="F8138" s="27"/>
      <c r="G8138" s="29"/>
      <c r="H8138" s="29"/>
      <c r="I8138" s="29"/>
      <c r="J8138" s="29"/>
      <c r="K8138" s="29"/>
      <c r="L8138" s="29"/>
    </row>
    <row r="8139" spans="1:12" ht="21">
      <c r="A8139" s="26"/>
      <c r="B8139" s="27"/>
      <c r="C8139" s="27"/>
      <c r="D8139" s="27"/>
      <c r="E8139" s="27"/>
      <c r="F8139" s="27"/>
      <c r="G8139" s="28"/>
      <c r="H8139" s="28"/>
      <c r="I8139" s="28"/>
      <c r="J8139" s="28"/>
      <c r="K8139" s="28"/>
      <c r="L8139" s="28"/>
    </row>
    <row r="8140" spans="1:12" ht="21">
      <c r="A8140" s="26"/>
      <c r="B8140" s="27"/>
      <c r="C8140" s="27"/>
      <c r="D8140" s="27"/>
      <c r="E8140" s="27"/>
      <c r="F8140" s="27"/>
      <c r="G8140" s="28"/>
      <c r="H8140" s="28"/>
      <c r="I8140" s="28"/>
      <c r="J8140" s="28"/>
      <c r="K8140" s="28"/>
      <c r="L8140" s="28"/>
    </row>
    <row r="8141" spans="1:12" ht="21">
      <c r="A8141" s="26"/>
      <c r="B8141" s="27"/>
      <c r="C8141" s="27"/>
      <c r="D8141" s="27"/>
      <c r="E8141" s="27"/>
      <c r="F8141" s="27"/>
      <c r="G8141" s="28"/>
      <c r="H8141" s="28"/>
      <c r="I8141" s="28"/>
      <c r="J8141" s="28"/>
      <c r="K8141" s="28"/>
      <c r="L8141" s="28"/>
    </row>
    <row r="8142" spans="1:12" ht="21">
      <c r="A8142" s="26"/>
      <c r="B8142" s="27"/>
      <c r="C8142" s="27"/>
      <c r="D8142" s="27"/>
      <c r="E8142" s="27"/>
      <c r="F8142" s="27"/>
      <c r="G8142" s="28"/>
      <c r="H8142" s="28"/>
      <c r="I8142" s="28"/>
      <c r="J8142" s="28"/>
      <c r="K8142" s="28"/>
      <c r="L8142" s="28"/>
    </row>
    <row r="8143" spans="1:12" ht="21">
      <c r="A8143" s="26"/>
      <c r="B8143" s="27"/>
      <c r="C8143" s="27"/>
      <c r="D8143" s="27"/>
      <c r="E8143" s="27"/>
      <c r="F8143" s="27"/>
      <c r="G8143" s="28"/>
      <c r="H8143" s="28"/>
      <c r="I8143" s="28"/>
      <c r="J8143" s="28"/>
      <c r="K8143" s="28"/>
      <c r="L8143" s="28"/>
    </row>
    <row r="8144" spans="1:12" ht="21">
      <c r="A8144" s="26"/>
      <c r="B8144" s="27"/>
      <c r="C8144" s="27"/>
      <c r="D8144" s="27"/>
      <c r="E8144" s="27"/>
      <c r="F8144" s="27"/>
      <c r="G8144" s="29"/>
      <c r="H8144" s="29"/>
      <c r="I8144" s="29"/>
      <c r="J8144" s="29"/>
      <c r="K8144" s="29"/>
      <c r="L8144" s="29"/>
    </row>
    <row r="8145" spans="1:12" ht="21">
      <c r="A8145" s="26"/>
      <c r="B8145" s="27"/>
      <c r="C8145" s="27"/>
      <c r="D8145" s="27"/>
      <c r="E8145" s="27"/>
      <c r="F8145" s="27"/>
      <c r="G8145" s="28"/>
      <c r="H8145" s="28"/>
      <c r="I8145" s="28"/>
      <c r="J8145" s="28"/>
      <c r="K8145" s="28"/>
      <c r="L8145" s="28"/>
    </row>
    <row r="8146" spans="1:12" ht="21">
      <c r="A8146" s="26"/>
      <c r="B8146" s="27"/>
      <c r="C8146" s="27"/>
      <c r="D8146" s="27"/>
      <c r="E8146" s="27"/>
      <c r="F8146" s="27"/>
      <c r="G8146" s="28"/>
      <c r="H8146" s="28"/>
      <c r="I8146" s="28"/>
      <c r="J8146" s="28"/>
      <c r="K8146" s="28"/>
      <c r="L8146" s="28"/>
    </row>
    <row r="8147" spans="1:12" ht="21">
      <c r="A8147" s="26"/>
      <c r="B8147" s="27"/>
      <c r="C8147" s="27"/>
      <c r="D8147" s="27"/>
      <c r="E8147" s="27"/>
      <c r="F8147" s="27"/>
      <c r="G8147" s="28"/>
      <c r="H8147" s="28"/>
      <c r="I8147" s="28"/>
      <c r="J8147" s="28"/>
      <c r="K8147" s="28"/>
      <c r="L8147" s="28"/>
    </row>
    <row r="8148" spans="1:12" ht="21">
      <c r="A8148" s="26"/>
      <c r="B8148" s="27"/>
      <c r="C8148" s="27"/>
      <c r="D8148" s="27"/>
      <c r="E8148" s="27"/>
      <c r="F8148" s="27"/>
      <c r="G8148" s="29"/>
      <c r="H8148" s="29"/>
      <c r="I8148" s="29"/>
      <c r="J8148" s="29"/>
      <c r="K8148" s="29"/>
      <c r="L8148" s="29"/>
    </row>
    <row r="8149" spans="1:12" ht="21">
      <c r="A8149" s="26"/>
      <c r="B8149" s="27"/>
      <c r="C8149" s="27"/>
      <c r="D8149" s="27"/>
      <c r="E8149" s="27"/>
      <c r="F8149" s="27"/>
      <c r="G8149" s="29"/>
      <c r="H8149" s="29"/>
      <c r="I8149" s="29"/>
      <c r="J8149" s="29"/>
      <c r="K8149" s="29"/>
      <c r="L8149" s="29"/>
    </row>
    <row r="8150" spans="1:12" ht="21">
      <c r="A8150" s="26"/>
      <c r="B8150" s="27"/>
      <c r="C8150" s="27"/>
      <c r="D8150" s="27"/>
      <c r="E8150" s="27"/>
      <c r="F8150" s="27"/>
      <c r="G8150" s="29"/>
      <c r="H8150" s="29"/>
      <c r="I8150" s="29"/>
      <c r="J8150" s="29"/>
      <c r="K8150" s="29"/>
      <c r="L8150" s="29"/>
    </row>
    <row r="8151" spans="1:12" ht="21">
      <c r="A8151" s="26"/>
      <c r="B8151" s="27"/>
      <c r="C8151" s="27"/>
      <c r="D8151" s="27"/>
      <c r="E8151" s="27"/>
      <c r="F8151" s="27"/>
      <c r="G8151" s="29"/>
      <c r="H8151" s="29"/>
      <c r="I8151" s="29"/>
      <c r="J8151" s="29"/>
      <c r="K8151" s="29"/>
      <c r="L8151" s="29"/>
    </row>
    <row r="8152" spans="1:12" ht="21">
      <c r="A8152" s="26"/>
      <c r="B8152" s="27"/>
      <c r="C8152" s="27"/>
      <c r="D8152" s="27"/>
      <c r="E8152" s="27"/>
      <c r="F8152" s="27"/>
      <c r="G8152" s="29"/>
      <c r="H8152" s="29"/>
      <c r="I8152" s="29"/>
      <c r="J8152" s="29"/>
      <c r="K8152" s="29"/>
      <c r="L8152" s="29"/>
    </row>
    <row r="8153" spans="1:12" ht="21">
      <c r="A8153" s="26"/>
      <c r="B8153" s="27"/>
      <c r="C8153" s="27"/>
      <c r="D8153" s="27"/>
      <c r="E8153" s="27"/>
      <c r="F8153" s="27"/>
      <c r="G8153" s="29"/>
      <c r="H8153" s="29"/>
      <c r="I8153" s="29"/>
      <c r="J8153" s="29"/>
      <c r="K8153" s="29"/>
      <c r="L8153" s="29"/>
    </row>
    <row r="8154" spans="1:12" ht="21">
      <c r="A8154" s="26"/>
      <c r="B8154" s="27"/>
      <c r="C8154" s="27"/>
      <c r="D8154" s="27"/>
      <c r="E8154" s="27"/>
      <c r="F8154" s="27"/>
      <c r="G8154" s="29"/>
      <c r="H8154" s="29"/>
      <c r="I8154" s="29"/>
      <c r="J8154" s="29"/>
      <c r="K8154" s="29"/>
      <c r="L8154" s="29"/>
    </row>
    <row r="8155" spans="1:12" ht="21">
      <c r="A8155" s="26"/>
      <c r="B8155" s="27"/>
      <c r="C8155" s="27"/>
      <c r="D8155" s="27"/>
      <c r="E8155" s="27"/>
      <c r="F8155" s="27"/>
      <c r="G8155" s="28"/>
      <c r="H8155" s="28"/>
      <c r="I8155" s="28"/>
      <c r="J8155" s="28"/>
      <c r="K8155" s="28"/>
      <c r="L8155" s="28"/>
    </row>
    <row r="8156" spans="1:12" ht="21">
      <c r="A8156" s="26"/>
      <c r="B8156" s="27"/>
      <c r="C8156" s="27"/>
      <c r="D8156" s="27"/>
      <c r="E8156" s="27"/>
      <c r="F8156" s="27"/>
      <c r="G8156" s="28"/>
      <c r="H8156" s="28"/>
      <c r="I8156" s="28"/>
      <c r="J8156" s="28"/>
      <c r="K8156" s="28"/>
      <c r="L8156" s="28"/>
    </row>
    <row r="8157" spans="1:12" ht="21">
      <c r="A8157" s="26"/>
      <c r="B8157" s="27"/>
      <c r="C8157" s="27"/>
      <c r="D8157" s="27"/>
      <c r="E8157" s="27"/>
      <c r="F8157" s="27"/>
      <c r="G8157" s="29"/>
      <c r="H8157" s="29"/>
      <c r="I8157" s="29"/>
      <c r="J8157" s="29"/>
      <c r="K8157" s="29"/>
      <c r="L8157" s="29"/>
    </row>
    <row r="8158" spans="1:12" ht="21">
      <c r="A8158" s="26"/>
      <c r="B8158" s="27"/>
      <c r="C8158" s="27"/>
      <c r="D8158" s="27"/>
      <c r="E8158" s="27"/>
      <c r="F8158" s="27"/>
      <c r="G8158" s="29"/>
      <c r="H8158" s="29"/>
      <c r="I8158" s="29"/>
      <c r="J8158" s="29"/>
      <c r="K8158" s="29"/>
      <c r="L8158" s="29"/>
    </row>
    <row r="8159" spans="1:12" ht="21">
      <c r="A8159" s="26"/>
      <c r="B8159" s="27"/>
      <c r="C8159" s="27"/>
      <c r="D8159" s="27"/>
      <c r="E8159" s="27"/>
      <c r="F8159" s="27"/>
      <c r="G8159" s="29"/>
      <c r="H8159" s="29"/>
      <c r="I8159" s="29"/>
      <c r="J8159" s="29"/>
      <c r="K8159" s="29"/>
      <c r="L8159" s="29"/>
    </row>
    <row r="8160" spans="1:12" ht="21">
      <c r="A8160" s="26"/>
      <c r="B8160" s="27"/>
      <c r="C8160" s="27"/>
      <c r="D8160" s="27"/>
      <c r="E8160" s="27"/>
      <c r="F8160" s="27"/>
      <c r="G8160" s="29"/>
      <c r="H8160" s="29"/>
      <c r="I8160" s="29"/>
      <c r="J8160" s="29"/>
      <c r="K8160" s="29"/>
      <c r="L8160" s="29"/>
    </row>
    <row r="8161" spans="1:12" ht="21">
      <c r="A8161" s="26"/>
      <c r="B8161" s="27"/>
      <c r="C8161" s="27"/>
      <c r="D8161" s="27"/>
      <c r="E8161" s="27"/>
      <c r="F8161" s="27"/>
      <c r="G8161" s="29"/>
      <c r="H8161" s="29"/>
      <c r="I8161" s="29"/>
      <c r="J8161" s="29"/>
      <c r="K8161" s="29"/>
      <c r="L8161" s="29"/>
    </row>
    <row r="8162" spans="1:12" ht="21">
      <c r="A8162" s="26"/>
      <c r="B8162" s="27"/>
      <c r="C8162" s="27"/>
      <c r="D8162" s="27"/>
      <c r="E8162" s="27"/>
      <c r="F8162" s="27"/>
      <c r="G8162" s="29"/>
      <c r="H8162" s="29"/>
      <c r="I8162" s="29"/>
      <c r="J8162" s="29"/>
      <c r="K8162" s="29"/>
      <c r="L8162" s="29"/>
    </row>
    <row r="8163" spans="1:12" ht="21">
      <c r="A8163" s="26"/>
      <c r="B8163" s="27"/>
      <c r="C8163" s="27"/>
      <c r="D8163" s="27"/>
      <c r="E8163" s="27"/>
      <c r="F8163" s="27"/>
      <c r="G8163" s="29"/>
      <c r="H8163" s="29"/>
      <c r="I8163" s="29"/>
      <c r="J8163" s="29"/>
      <c r="K8163" s="29"/>
      <c r="L8163" s="29"/>
    </row>
    <row r="8164" spans="1:12" ht="21">
      <c r="A8164" s="26"/>
      <c r="B8164" s="27"/>
      <c r="C8164" s="27"/>
      <c r="D8164" s="27"/>
      <c r="E8164" s="27"/>
      <c r="F8164" s="27"/>
      <c r="G8164" s="29"/>
      <c r="H8164" s="29"/>
      <c r="I8164" s="29"/>
      <c r="J8164" s="29"/>
      <c r="K8164" s="29"/>
      <c r="L8164" s="29"/>
    </row>
    <row r="8165" spans="1:12" ht="21">
      <c r="A8165" s="26"/>
      <c r="B8165" s="27"/>
      <c r="C8165" s="27"/>
      <c r="D8165" s="27"/>
      <c r="E8165" s="27"/>
      <c r="F8165" s="27"/>
      <c r="G8165" s="29"/>
      <c r="H8165" s="29"/>
      <c r="I8165" s="29"/>
      <c r="J8165" s="29"/>
      <c r="K8165" s="29"/>
      <c r="L8165" s="29"/>
    </row>
    <row r="8166" spans="1:12" ht="21">
      <c r="A8166" s="26"/>
      <c r="B8166" s="27"/>
      <c r="C8166" s="27"/>
      <c r="D8166" s="27"/>
      <c r="E8166" s="27"/>
      <c r="F8166" s="27"/>
      <c r="G8166" s="29"/>
      <c r="H8166" s="29"/>
      <c r="I8166" s="29"/>
      <c r="J8166" s="29"/>
      <c r="K8166" s="29"/>
      <c r="L8166" s="29"/>
    </row>
    <row r="8167" spans="1:12" ht="21">
      <c r="A8167" s="26"/>
      <c r="B8167" s="27"/>
      <c r="C8167" s="27"/>
      <c r="D8167" s="27"/>
      <c r="E8167" s="27"/>
      <c r="F8167" s="27"/>
      <c r="G8167" s="29"/>
      <c r="H8167" s="29"/>
      <c r="I8167" s="29"/>
      <c r="J8167" s="29"/>
      <c r="K8167" s="29"/>
      <c r="L8167" s="29"/>
    </row>
    <row r="8168" spans="1:12" ht="21">
      <c r="A8168" s="26"/>
      <c r="B8168" s="27"/>
      <c r="C8168" s="27"/>
      <c r="D8168" s="27"/>
      <c r="E8168" s="27"/>
      <c r="F8168" s="27"/>
      <c r="G8168" s="29"/>
      <c r="H8168" s="29"/>
      <c r="I8168" s="29"/>
      <c r="J8168" s="29"/>
      <c r="K8168" s="29"/>
      <c r="L8168" s="29"/>
    </row>
    <row r="8169" spans="1:12" ht="21">
      <c r="A8169" s="26"/>
      <c r="B8169" s="27"/>
      <c r="C8169" s="27"/>
      <c r="D8169" s="27"/>
      <c r="E8169" s="27"/>
      <c r="F8169" s="27"/>
      <c r="G8169" s="29"/>
      <c r="H8169" s="29"/>
      <c r="I8169" s="29"/>
      <c r="J8169" s="29"/>
      <c r="K8169" s="29"/>
      <c r="L8169" s="29"/>
    </row>
    <row r="8170" spans="1:12" ht="21">
      <c r="A8170" s="26"/>
      <c r="B8170" s="27"/>
      <c r="C8170" s="27"/>
      <c r="D8170" s="27"/>
      <c r="E8170" s="27"/>
      <c r="F8170" s="27"/>
      <c r="G8170" s="29"/>
      <c r="H8170" s="29"/>
      <c r="I8170" s="29"/>
      <c r="J8170" s="29"/>
      <c r="K8170" s="29"/>
      <c r="L8170" s="29"/>
    </row>
    <row r="8171" spans="1:12" ht="21">
      <c r="A8171" s="26"/>
      <c r="B8171" s="27"/>
      <c r="C8171" s="27"/>
      <c r="D8171" s="27"/>
      <c r="E8171" s="27"/>
      <c r="F8171" s="27"/>
      <c r="G8171" s="28"/>
      <c r="H8171" s="28"/>
      <c r="I8171" s="28"/>
      <c r="J8171" s="28"/>
      <c r="K8171" s="28"/>
      <c r="L8171" s="28"/>
    </row>
    <row r="8172" spans="1:12" ht="21">
      <c r="A8172" s="26"/>
      <c r="B8172" s="27"/>
      <c r="C8172" s="27"/>
      <c r="D8172" s="27"/>
      <c r="E8172" s="27"/>
      <c r="F8172" s="27"/>
      <c r="G8172" s="29"/>
      <c r="H8172" s="29"/>
      <c r="I8172" s="29"/>
      <c r="J8172" s="29"/>
      <c r="K8172" s="29"/>
      <c r="L8172" s="29"/>
    </row>
    <row r="8173" spans="1:12" ht="21">
      <c r="A8173" s="26"/>
      <c r="B8173" s="27"/>
      <c r="C8173" s="27"/>
      <c r="D8173" s="27"/>
      <c r="E8173" s="27"/>
      <c r="F8173" s="27"/>
      <c r="G8173" s="29"/>
      <c r="H8173" s="29"/>
      <c r="I8173" s="29"/>
      <c r="J8173" s="29"/>
      <c r="K8173" s="29"/>
      <c r="L8173" s="29"/>
    </row>
    <row r="8174" spans="1:12" ht="21">
      <c r="A8174" s="26"/>
      <c r="B8174" s="27"/>
      <c r="C8174" s="27"/>
      <c r="D8174" s="27"/>
      <c r="E8174" s="27"/>
      <c r="F8174" s="27"/>
      <c r="G8174" s="29"/>
      <c r="H8174" s="29"/>
      <c r="I8174" s="29"/>
      <c r="J8174" s="29"/>
      <c r="K8174" s="29"/>
      <c r="L8174" s="29"/>
    </row>
    <row r="8175" spans="1:12" ht="21">
      <c r="A8175" s="26"/>
      <c r="B8175" s="27"/>
      <c r="C8175" s="27"/>
      <c r="D8175" s="27"/>
      <c r="E8175" s="27"/>
      <c r="F8175" s="27"/>
      <c r="G8175" s="29"/>
      <c r="H8175" s="29"/>
      <c r="I8175" s="29"/>
      <c r="J8175" s="29"/>
      <c r="K8175" s="29"/>
      <c r="L8175" s="29"/>
    </row>
    <row r="8176" spans="1:12" ht="21">
      <c r="A8176" s="26"/>
      <c r="B8176" s="27"/>
      <c r="C8176" s="27"/>
      <c r="D8176" s="27"/>
      <c r="E8176" s="27"/>
      <c r="F8176" s="27"/>
      <c r="G8176" s="29"/>
      <c r="H8176" s="29"/>
      <c r="I8176" s="29"/>
      <c r="J8176" s="29"/>
      <c r="K8176" s="29"/>
      <c r="L8176" s="29"/>
    </row>
    <row r="8177" spans="1:12" ht="21">
      <c r="A8177" s="26"/>
      <c r="B8177" s="27"/>
      <c r="C8177" s="27"/>
      <c r="D8177" s="27"/>
      <c r="E8177" s="27"/>
      <c r="F8177" s="27"/>
      <c r="G8177" s="29"/>
      <c r="H8177" s="29"/>
      <c r="I8177" s="29"/>
      <c r="J8177" s="29"/>
      <c r="K8177" s="29"/>
      <c r="L8177" s="29"/>
    </row>
    <row r="8178" spans="1:12" ht="21">
      <c r="A8178" s="26"/>
      <c r="B8178" s="27"/>
      <c r="C8178" s="27"/>
      <c r="D8178" s="27"/>
      <c r="E8178" s="27"/>
      <c r="F8178" s="27"/>
      <c r="G8178" s="29"/>
      <c r="H8178" s="29"/>
      <c r="I8178" s="29"/>
      <c r="J8178" s="29"/>
      <c r="K8178" s="29"/>
      <c r="L8178" s="29"/>
    </row>
    <row r="8179" spans="1:12" ht="21">
      <c r="A8179" s="26"/>
      <c r="B8179" s="27"/>
      <c r="C8179" s="27"/>
      <c r="D8179" s="27"/>
      <c r="E8179" s="27"/>
      <c r="F8179" s="27"/>
      <c r="G8179" s="29"/>
      <c r="H8179" s="29"/>
      <c r="I8179" s="29"/>
      <c r="J8179" s="29"/>
      <c r="K8179" s="29"/>
      <c r="L8179" s="29"/>
    </row>
    <row r="8180" spans="1:12" ht="21">
      <c r="A8180" s="26"/>
      <c r="B8180" s="27"/>
      <c r="C8180" s="27"/>
      <c r="D8180" s="27"/>
      <c r="E8180" s="27"/>
      <c r="F8180" s="27"/>
      <c r="G8180" s="28"/>
      <c r="H8180" s="28"/>
      <c r="I8180" s="28"/>
      <c r="J8180" s="28"/>
      <c r="K8180" s="28"/>
      <c r="L8180" s="28"/>
    </row>
    <row r="8181" spans="1:12" ht="21">
      <c r="A8181" s="26"/>
      <c r="B8181" s="27"/>
      <c r="C8181" s="27"/>
      <c r="D8181" s="27"/>
      <c r="E8181" s="27"/>
      <c r="F8181" s="27"/>
      <c r="G8181" s="29"/>
      <c r="H8181" s="29"/>
      <c r="I8181" s="29"/>
      <c r="J8181" s="29"/>
      <c r="K8181" s="29"/>
      <c r="L8181" s="29"/>
    </row>
    <row r="8182" spans="1:12" ht="21">
      <c r="A8182" s="26"/>
      <c r="B8182" s="27"/>
      <c r="C8182" s="27"/>
      <c r="D8182" s="27"/>
      <c r="E8182" s="27"/>
      <c r="F8182" s="27"/>
      <c r="G8182" s="28"/>
      <c r="H8182" s="28"/>
      <c r="I8182" s="28"/>
      <c r="J8182" s="28"/>
      <c r="K8182" s="28"/>
      <c r="L8182" s="28"/>
    </row>
    <row r="8183" spans="1:12" ht="21">
      <c r="A8183" s="26"/>
      <c r="B8183" s="27"/>
      <c r="C8183" s="27"/>
      <c r="D8183" s="27"/>
      <c r="E8183" s="27"/>
      <c r="F8183" s="27"/>
      <c r="G8183" s="29"/>
      <c r="H8183" s="29"/>
      <c r="I8183" s="29"/>
      <c r="J8183" s="29"/>
      <c r="K8183" s="29"/>
      <c r="L8183" s="29"/>
    </row>
    <row r="8184" spans="1:12" ht="21">
      <c r="A8184" s="26"/>
      <c r="B8184" s="27"/>
      <c r="C8184" s="27"/>
      <c r="D8184" s="27"/>
      <c r="E8184" s="27"/>
      <c r="F8184" s="27"/>
      <c r="G8184" s="28"/>
      <c r="H8184" s="28"/>
      <c r="I8184" s="28"/>
      <c r="J8184" s="28"/>
      <c r="K8184" s="28"/>
      <c r="L8184" s="28"/>
    </row>
    <row r="8185" spans="1:12" ht="21">
      <c r="A8185" s="26"/>
      <c r="B8185" s="27"/>
      <c r="C8185" s="27"/>
      <c r="D8185" s="27"/>
      <c r="E8185" s="27"/>
      <c r="F8185" s="27"/>
      <c r="G8185" s="28"/>
      <c r="H8185" s="28"/>
      <c r="I8185" s="28"/>
      <c r="J8185" s="28"/>
      <c r="K8185" s="28"/>
      <c r="L8185" s="28"/>
    </row>
    <row r="8186" spans="1:12" ht="21">
      <c r="A8186" s="26"/>
      <c r="B8186" s="27"/>
      <c r="C8186" s="27"/>
      <c r="D8186" s="27"/>
      <c r="E8186" s="27"/>
      <c r="F8186" s="27"/>
      <c r="G8186" s="28"/>
      <c r="H8186" s="28"/>
      <c r="I8186" s="28"/>
      <c r="J8186" s="28"/>
      <c r="K8186" s="28"/>
      <c r="L8186" s="28"/>
    </row>
    <row r="8187" spans="1:12" ht="21">
      <c r="A8187" s="26"/>
      <c r="B8187" s="27"/>
      <c r="C8187" s="27"/>
      <c r="D8187" s="27"/>
      <c r="E8187" s="27"/>
      <c r="F8187" s="27"/>
      <c r="G8187" s="28"/>
      <c r="H8187" s="28"/>
      <c r="I8187" s="28"/>
      <c r="J8187" s="28"/>
      <c r="K8187" s="28"/>
      <c r="L8187" s="28"/>
    </row>
    <row r="8188" spans="1:12" ht="21">
      <c r="A8188" s="26"/>
      <c r="B8188" s="27"/>
      <c r="C8188" s="27"/>
      <c r="D8188" s="27"/>
      <c r="E8188" s="27"/>
      <c r="F8188" s="27"/>
      <c r="G8188" s="29"/>
      <c r="H8188" s="29"/>
      <c r="I8188" s="29"/>
      <c r="J8188" s="29"/>
      <c r="K8188" s="29"/>
      <c r="L8188" s="29"/>
    </row>
    <row r="8189" spans="1:12" ht="21">
      <c r="A8189" s="26"/>
      <c r="B8189" s="27"/>
      <c r="C8189" s="27"/>
      <c r="D8189" s="27"/>
      <c r="E8189" s="27"/>
      <c r="F8189" s="27"/>
      <c r="G8189" s="29"/>
      <c r="H8189" s="29"/>
      <c r="I8189" s="29"/>
      <c r="J8189" s="29"/>
      <c r="K8189" s="29"/>
      <c r="L8189" s="29"/>
    </row>
    <row r="8190" spans="1:12" ht="21">
      <c r="A8190" s="26"/>
      <c r="B8190" s="27"/>
      <c r="C8190" s="27"/>
      <c r="D8190" s="27"/>
      <c r="E8190" s="27"/>
      <c r="F8190" s="27"/>
      <c r="G8190" s="29"/>
      <c r="H8190" s="29"/>
      <c r="I8190" s="29"/>
      <c r="J8190" s="29"/>
      <c r="K8190" s="29"/>
      <c r="L8190" s="29"/>
    </row>
    <row r="8191" spans="1:12" ht="21">
      <c r="A8191" s="26"/>
      <c r="B8191" s="27"/>
      <c r="C8191" s="27"/>
      <c r="D8191" s="27"/>
      <c r="E8191" s="27"/>
      <c r="F8191" s="27"/>
      <c r="G8191" s="28"/>
      <c r="H8191" s="28"/>
      <c r="I8191" s="28"/>
      <c r="J8191" s="28"/>
      <c r="K8191" s="28"/>
      <c r="L8191" s="28"/>
    </row>
    <row r="8192" spans="1:12" ht="21">
      <c r="A8192" s="26"/>
      <c r="B8192" s="27"/>
      <c r="C8192" s="27"/>
      <c r="D8192" s="27"/>
      <c r="E8192" s="27"/>
      <c r="F8192" s="27"/>
      <c r="G8192" s="29"/>
      <c r="H8192" s="29"/>
      <c r="I8192" s="29"/>
      <c r="J8192" s="29"/>
      <c r="K8192" s="29"/>
      <c r="L8192" s="29"/>
    </row>
    <row r="8193" spans="1:12" ht="21">
      <c r="A8193" s="26"/>
      <c r="B8193" s="27"/>
      <c r="C8193" s="27"/>
      <c r="D8193" s="27"/>
      <c r="E8193" s="27"/>
      <c r="F8193" s="27"/>
      <c r="G8193" s="29"/>
      <c r="H8193" s="29"/>
      <c r="I8193" s="29"/>
      <c r="J8193" s="29"/>
      <c r="K8193" s="29"/>
      <c r="L8193" s="29"/>
    </row>
    <row r="8194" spans="1:12" ht="21">
      <c r="A8194" s="26"/>
      <c r="B8194" s="27"/>
      <c r="C8194" s="27"/>
      <c r="D8194" s="27"/>
      <c r="E8194" s="27"/>
      <c r="F8194" s="27"/>
      <c r="G8194" s="29"/>
      <c r="H8194" s="29"/>
      <c r="I8194" s="29"/>
      <c r="J8194" s="29"/>
      <c r="K8194" s="29"/>
      <c r="L8194" s="29"/>
    </row>
    <row r="8195" spans="1:12" ht="21">
      <c r="A8195" s="26"/>
      <c r="B8195" s="27"/>
      <c r="C8195" s="27"/>
      <c r="D8195" s="27"/>
      <c r="E8195" s="27"/>
      <c r="F8195" s="27"/>
      <c r="G8195" s="29"/>
      <c r="H8195" s="29"/>
      <c r="I8195" s="29"/>
      <c r="J8195" s="29"/>
      <c r="K8195" s="29"/>
      <c r="L8195" s="29"/>
    </row>
    <row r="8196" spans="1:12" ht="21">
      <c r="A8196" s="26"/>
      <c r="B8196" s="27"/>
      <c r="C8196" s="27"/>
      <c r="D8196" s="27"/>
      <c r="E8196" s="27"/>
      <c r="F8196" s="27"/>
      <c r="G8196" s="29"/>
      <c r="H8196" s="29"/>
      <c r="I8196" s="29"/>
      <c r="J8196" s="29"/>
      <c r="K8196" s="29"/>
      <c r="L8196" s="29"/>
    </row>
    <row r="8197" spans="1:12" ht="21">
      <c r="A8197" s="26"/>
      <c r="B8197" s="27"/>
      <c r="C8197" s="27"/>
      <c r="D8197" s="27"/>
      <c r="E8197" s="27"/>
      <c r="F8197" s="27"/>
      <c r="G8197" s="29"/>
      <c r="H8197" s="29"/>
      <c r="I8197" s="29"/>
      <c r="J8197" s="29"/>
      <c r="K8197" s="29"/>
      <c r="L8197" s="29"/>
    </row>
    <row r="8198" spans="1:12" ht="21">
      <c r="A8198" s="26"/>
      <c r="B8198" s="27"/>
      <c r="C8198" s="27"/>
      <c r="D8198" s="27"/>
      <c r="E8198" s="27"/>
      <c r="F8198" s="27"/>
      <c r="G8198" s="29"/>
      <c r="H8198" s="29"/>
      <c r="I8198" s="29"/>
      <c r="J8198" s="29"/>
      <c r="K8198" s="29"/>
      <c r="L8198" s="29"/>
    </row>
    <row r="8199" spans="1:12" ht="21">
      <c r="A8199" s="26"/>
      <c r="B8199" s="27"/>
      <c r="C8199" s="27"/>
      <c r="D8199" s="27"/>
      <c r="E8199" s="27"/>
      <c r="F8199" s="27"/>
      <c r="G8199" s="29"/>
      <c r="H8199" s="29"/>
      <c r="I8199" s="29"/>
      <c r="J8199" s="29"/>
      <c r="K8199" s="29"/>
      <c r="L8199" s="29"/>
    </row>
    <row r="8200" spans="1:12" ht="21">
      <c r="A8200" s="26"/>
      <c r="B8200" s="27"/>
      <c r="C8200" s="27"/>
      <c r="D8200" s="27"/>
      <c r="E8200" s="27"/>
      <c r="F8200" s="27"/>
      <c r="G8200" s="29"/>
      <c r="H8200" s="29"/>
      <c r="I8200" s="29"/>
      <c r="J8200" s="29"/>
      <c r="K8200" s="29"/>
      <c r="L8200" s="29"/>
    </row>
    <row r="8201" spans="1:12" ht="21">
      <c r="A8201" s="26"/>
      <c r="B8201" s="27"/>
      <c r="C8201" s="27"/>
      <c r="D8201" s="27"/>
      <c r="E8201" s="27"/>
      <c r="F8201" s="27"/>
      <c r="G8201" s="29"/>
      <c r="H8201" s="29"/>
      <c r="I8201" s="29"/>
      <c r="J8201" s="29"/>
      <c r="K8201" s="29"/>
      <c r="L8201" s="29"/>
    </row>
    <row r="8202" spans="1:12" ht="21">
      <c r="A8202" s="26"/>
      <c r="B8202" s="27"/>
      <c r="C8202" s="27"/>
      <c r="D8202" s="27"/>
      <c r="E8202" s="27"/>
      <c r="F8202" s="27"/>
      <c r="G8202" s="28"/>
      <c r="H8202" s="28"/>
      <c r="I8202" s="28"/>
      <c r="J8202" s="28"/>
      <c r="K8202" s="28"/>
      <c r="L8202" s="28"/>
    </row>
    <row r="8203" spans="1:12" ht="21">
      <c r="A8203" s="26"/>
      <c r="B8203" s="27"/>
      <c r="C8203" s="27"/>
      <c r="D8203" s="27"/>
      <c r="E8203" s="27"/>
      <c r="F8203" s="27"/>
      <c r="G8203" s="29"/>
      <c r="H8203" s="29"/>
      <c r="I8203" s="29"/>
      <c r="J8203" s="29"/>
      <c r="K8203" s="29"/>
      <c r="L8203" s="29"/>
    </row>
    <row r="8204" spans="1:12" ht="21">
      <c r="A8204" s="26"/>
      <c r="B8204" s="27"/>
      <c r="C8204" s="27"/>
      <c r="D8204" s="27"/>
      <c r="E8204" s="27"/>
      <c r="F8204" s="27"/>
      <c r="G8204" s="29"/>
      <c r="H8204" s="29"/>
      <c r="I8204" s="29"/>
      <c r="J8204" s="29"/>
      <c r="K8204" s="29"/>
      <c r="L8204" s="29"/>
    </row>
    <row r="8205" spans="1:12" ht="21">
      <c r="A8205" s="26"/>
      <c r="B8205" s="27"/>
      <c r="C8205" s="27"/>
      <c r="D8205" s="27"/>
      <c r="E8205" s="27"/>
      <c r="F8205" s="27"/>
      <c r="G8205" s="29"/>
      <c r="H8205" s="29"/>
      <c r="I8205" s="29"/>
      <c r="J8205" s="29"/>
      <c r="K8205" s="29"/>
      <c r="L8205" s="29"/>
    </row>
    <row r="8206" spans="1:12" ht="21">
      <c r="A8206" s="26"/>
      <c r="B8206" s="27"/>
      <c r="C8206" s="27"/>
      <c r="D8206" s="27"/>
      <c r="E8206" s="27"/>
      <c r="F8206" s="27"/>
      <c r="G8206" s="29"/>
      <c r="H8206" s="29"/>
      <c r="I8206" s="29"/>
      <c r="J8206" s="29"/>
      <c r="K8206" s="29"/>
      <c r="L8206" s="29"/>
    </row>
    <row r="8207" spans="1:12" ht="21">
      <c r="A8207" s="26"/>
      <c r="B8207" s="27"/>
      <c r="C8207" s="27"/>
      <c r="D8207" s="27"/>
      <c r="E8207" s="27"/>
      <c r="F8207" s="27"/>
      <c r="G8207" s="29"/>
      <c r="H8207" s="29"/>
      <c r="I8207" s="29"/>
      <c r="J8207" s="29"/>
      <c r="K8207" s="29"/>
      <c r="L8207" s="29"/>
    </row>
    <row r="8208" spans="1:12" ht="21">
      <c r="A8208" s="26"/>
      <c r="B8208" s="27"/>
      <c r="C8208" s="27"/>
      <c r="D8208" s="27"/>
      <c r="E8208" s="27"/>
      <c r="F8208" s="27"/>
      <c r="G8208" s="29"/>
      <c r="H8208" s="29"/>
      <c r="I8208" s="29"/>
      <c r="J8208" s="29"/>
      <c r="K8208" s="29"/>
      <c r="L8208" s="29"/>
    </row>
    <row r="8209" spans="1:12" ht="21">
      <c r="A8209" s="26"/>
      <c r="B8209" s="27"/>
      <c r="C8209" s="27"/>
      <c r="D8209" s="27"/>
      <c r="E8209" s="27"/>
      <c r="F8209" s="27"/>
      <c r="G8209" s="29"/>
      <c r="H8209" s="29"/>
      <c r="I8209" s="29"/>
      <c r="J8209" s="29"/>
      <c r="K8209" s="29"/>
      <c r="L8209" s="29"/>
    </row>
    <row r="8210" spans="1:12" ht="21">
      <c r="A8210" s="26"/>
      <c r="B8210" s="27"/>
      <c r="C8210" s="27"/>
      <c r="D8210" s="27"/>
      <c r="E8210" s="27"/>
      <c r="F8210" s="27"/>
      <c r="G8210" s="28"/>
      <c r="H8210" s="28"/>
      <c r="I8210" s="28"/>
      <c r="J8210" s="28"/>
      <c r="K8210" s="28"/>
      <c r="L8210" s="28"/>
    </row>
    <row r="8211" spans="1:12" ht="21">
      <c r="A8211" s="26"/>
      <c r="B8211" s="27"/>
      <c r="C8211" s="27"/>
      <c r="D8211" s="27"/>
      <c r="E8211" s="27"/>
      <c r="F8211" s="27"/>
      <c r="G8211" s="28"/>
      <c r="H8211" s="28"/>
      <c r="I8211" s="28"/>
      <c r="J8211" s="28"/>
      <c r="K8211" s="28"/>
      <c r="L8211" s="28"/>
    </row>
    <row r="8212" spans="1:12" ht="21">
      <c r="A8212" s="26"/>
      <c r="B8212" s="27"/>
      <c r="C8212" s="27"/>
      <c r="D8212" s="27"/>
      <c r="E8212" s="27"/>
      <c r="F8212" s="27"/>
      <c r="G8212" s="29"/>
      <c r="H8212" s="29"/>
      <c r="I8212" s="29"/>
      <c r="J8212" s="29"/>
      <c r="K8212" s="29"/>
      <c r="L8212" s="29"/>
    </row>
    <row r="8213" spans="1:12" ht="21">
      <c r="A8213" s="26"/>
      <c r="B8213" s="27"/>
      <c r="C8213" s="27"/>
      <c r="D8213" s="27"/>
      <c r="E8213" s="27"/>
      <c r="F8213" s="27"/>
      <c r="G8213" s="29"/>
      <c r="H8213" s="29"/>
      <c r="I8213" s="29"/>
      <c r="J8213" s="29"/>
      <c r="K8213" s="29"/>
      <c r="L8213" s="29"/>
    </row>
    <row r="8214" spans="1:12" ht="21">
      <c r="A8214" s="26"/>
      <c r="B8214" s="27"/>
      <c r="C8214" s="27"/>
      <c r="D8214" s="27"/>
      <c r="E8214" s="27"/>
      <c r="F8214" s="27"/>
      <c r="G8214" s="29"/>
      <c r="H8214" s="29"/>
      <c r="I8214" s="29"/>
      <c r="J8214" s="29"/>
      <c r="K8214" s="29"/>
      <c r="L8214" s="29"/>
    </row>
    <row r="8215" spans="1:12" ht="21">
      <c r="A8215" s="26"/>
      <c r="B8215" s="27"/>
      <c r="C8215" s="27"/>
      <c r="D8215" s="27"/>
      <c r="E8215" s="27"/>
      <c r="F8215" s="27"/>
      <c r="G8215" s="28"/>
      <c r="H8215" s="28"/>
      <c r="I8215" s="28"/>
      <c r="J8215" s="28"/>
      <c r="K8215" s="28"/>
      <c r="L8215" s="28"/>
    </row>
    <row r="8216" spans="1:12" ht="21">
      <c r="A8216" s="26"/>
      <c r="B8216" s="27"/>
      <c r="C8216" s="27"/>
      <c r="D8216" s="27"/>
      <c r="E8216" s="27"/>
      <c r="F8216" s="27"/>
      <c r="G8216" s="28"/>
      <c r="H8216" s="28"/>
      <c r="I8216" s="28"/>
      <c r="J8216" s="28"/>
      <c r="K8216" s="28"/>
      <c r="L8216" s="28"/>
    </row>
    <row r="8217" spans="1:12" ht="21">
      <c r="A8217" s="26"/>
      <c r="B8217" s="27"/>
      <c r="C8217" s="27"/>
      <c r="D8217" s="27"/>
      <c r="E8217" s="27"/>
      <c r="F8217" s="27"/>
      <c r="G8217" s="28"/>
      <c r="H8217" s="28"/>
      <c r="I8217" s="28"/>
      <c r="J8217" s="28"/>
      <c r="K8217" s="28"/>
      <c r="L8217" s="28"/>
    </row>
    <row r="8218" spans="1:12" ht="21">
      <c r="A8218" s="26"/>
      <c r="B8218" s="27"/>
      <c r="C8218" s="27"/>
      <c r="D8218" s="27"/>
      <c r="E8218" s="27"/>
      <c r="F8218" s="27"/>
      <c r="G8218" s="28"/>
      <c r="H8218" s="28"/>
      <c r="I8218" s="28"/>
      <c r="J8218" s="28"/>
      <c r="K8218" s="28"/>
      <c r="L8218" s="28"/>
    </row>
    <row r="8219" spans="1:12" ht="21">
      <c r="A8219" s="26"/>
      <c r="B8219" s="27"/>
      <c r="C8219" s="27"/>
      <c r="D8219" s="27"/>
      <c r="E8219" s="27"/>
      <c r="F8219" s="27"/>
      <c r="G8219" s="28"/>
      <c r="H8219" s="28"/>
      <c r="I8219" s="28"/>
      <c r="J8219" s="28"/>
      <c r="K8219" s="28"/>
      <c r="L8219" s="28"/>
    </row>
    <row r="8220" spans="1:12" ht="21">
      <c r="A8220" s="26"/>
      <c r="B8220" s="27"/>
      <c r="C8220" s="27"/>
      <c r="D8220" s="27"/>
      <c r="E8220" s="27"/>
      <c r="F8220" s="27"/>
      <c r="G8220" s="29"/>
      <c r="H8220" s="29"/>
      <c r="I8220" s="29"/>
      <c r="J8220" s="29"/>
      <c r="K8220" s="29"/>
      <c r="L8220" s="29"/>
    </row>
    <row r="8221" spans="1:12" ht="21">
      <c r="A8221" s="26"/>
      <c r="B8221" s="27"/>
      <c r="C8221" s="27"/>
      <c r="D8221" s="27"/>
      <c r="E8221" s="27"/>
      <c r="F8221" s="27"/>
      <c r="G8221" s="28"/>
      <c r="H8221" s="28"/>
      <c r="I8221" s="28"/>
      <c r="J8221" s="28"/>
      <c r="K8221" s="28"/>
      <c r="L8221" s="28"/>
    </row>
    <row r="8222" spans="1:12" ht="21">
      <c r="A8222" s="26"/>
      <c r="B8222" s="27"/>
      <c r="C8222" s="27"/>
      <c r="D8222" s="27"/>
      <c r="E8222" s="27"/>
      <c r="F8222" s="27"/>
      <c r="G8222" s="28"/>
      <c r="H8222" s="28"/>
      <c r="I8222" s="28"/>
      <c r="J8222" s="28"/>
      <c r="K8222" s="28"/>
      <c r="L8222" s="28"/>
    </row>
    <row r="8223" spans="1:12" ht="21">
      <c r="A8223" s="26"/>
      <c r="B8223" s="27"/>
      <c r="C8223" s="27"/>
      <c r="D8223" s="27"/>
      <c r="E8223" s="27"/>
      <c r="F8223" s="27"/>
      <c r="G8223" s="28"/>
      <c r="H8223" s="28"/>
      <c r="I8223" s="28"/>
      <c r="J8223" s="28"/>
      <c r="K8223" s="28"/>
      <c r="L8223" s="28"/>
    </row>
    <row r="8224" spans="1:12" ht="21">
      <c r="A8224" s="26"/>
      <c r="B8224" s="27"/>
      <c r="C8224" s="27"/>
      <c r="D8224" s="27"/>
      <c r="E8224" s="27"/>
      <c r="F8224" s="27"/>
      <c r="G8224" s="28"/>
      <c r="H8224" s="28"/>
      <c r="I8224" s="28"/>
      <c r="J8224" s="28"/>
      <c r="K8224" s="28"/>
      <c r="L8224" s="28"/>
    </row>
    <row r="8225" spans="1:12" ht="21">
      <c r="A8225" s="26"/>
      <c r="B8225" s="27"/>
      <c r="C8225" s="27"/>
      <c r="D8225" s="27"/>
      <c r="E8225" s="27"/>
      <c r="F8225" s="27"/>
      <c r="G8225" s="28"/>
      <c r="H8225" s="28"/>
      <c r="I8225" s="28"/>
      <c r="J8225" s="28"/>
      <c r="K8225" s="28"/>
      <c r="L8225" s="28"/>
    </row>
    <row r="8226" spans="1:12" ht="21">
      <c r="A8226" s="26"/>
      <c r="B8226" s="27"/>
      <c r="C8226" s="27"/>
      <c r="D8226" s="27"/>
      <c r="E8226" s="27"/>
      <c r="F8226" s="27"/>
      <c r="G8226" s="28"/>
      <c r="H8226" s="28"/>
      <c r="I8226" s="28"/>
      <c r="J8226" s="28"/>
      <c r="K8226" s="28"/>
      <c r="L8226" s="28"/>
    </row>
    <row r="8227" spans="1:12" ht="21">
      <c r="A8227" s="26"/>
      <c r="B8227" s="27"/>
      <c r="C8227" s="27"/>
      <c r="D8227" s="27"/>
      <c r="E8227" s="27"/>
      <c r="F8227" s="27"/>
      <c r="G8227" s="29"/>
      <c r="H8227" s="29"/>
      <c r="I8227" s="29"/>
      <c r="J8227" s="29"/>
      <c r="K8227" s="29"/>
      <c r="L8227" s="29"/>
    </row>
    <row r="8228" spans="1:12" ht="21">
      <c r="A8228" s="26"/>
      <c r="B8228" s="27"/>
      <c r="C8228" s="27"/>
      <c r="D8228" s="27"/>
      <c r="E8228" s="27"/>
      <c r="F8228" s="27"/>
      <c r="G8228" s="28"/>
      <c r="H8228" s="28"/>
      <c r="I8228" s="28"/>
      <c r="J8228" s="28"/>
      <c r="K8228" s="28"/>
      <c r="L8228" s="28"/>
    </row>
    <row r="8229" spans="1:12" ht="21">
      <c r="A8229" s="26"/>
      <c r="B8229" s="27"/>
      <c r="C8229" s="27"/>
      <c r="D8229" s="27"/>
      <c r="E8229" s="27"/>
      <c r="F8229" s="27"/>
      <c r="G8229" s="29"/>
      <c r="H8229" s="29"/>
      <c r="I8229" s="29"/>
      <c r="J8229" s="29"/>
      <c r="K8229" s="29"/>
      <c r="L8229" s="29"/>
    </row>
    <row r="8230" spans="1:12" ht="21">
      <c r="A8230" s="26"/>
      <c r="B8230" s="27"/>
      <c r="C8230" s="27"/>
      <c r="D8230" s="27"/>
      <c r="E8230" s="27"/>
      <c r="F8230" s="27"/>
      <c r="G8230" s="28"/>
      <c r="H8230" s="28"/>
      <c r="I8230" s="28"/>
      <c r="J8230" s="28"/>
      <c r="K8230" s="28"/>
      <c r="L8230" s="28"/>
    </row>
    <row r="8231" spans="1:12" ht="21">
      <c r="A8231" s="26"/>
      <c r="B8231" s="27"/>
      <c r="C8231" s="27"/>
      <c r="D8231" s="27"/>
      <c r="E8231" s="27"/>
      <c r="F8231" s="27"/>
      <c r="G8231" s="29"/>
      <c r="H8231" s="29"/>
      <c r="I8231" s="29"/>
      <c r="J8231" s="29"/>
      <c r="K8231" s="29"/>
      <c r="L8231" s="29"/>
    </row>
    <row r="8232" spans="1:12" ht="21">
      <c r="A8232" s="26"/>
      <c r="B8232" s="27"/>
      <c r="C8232" s="27"/>
      <c r="D8232" s="27"/>
      <c r="E8232" s="27"/>
      <c r="F8232" s="27"/>
      <c r="G8232" s="29"/>
      <c r="H8232" s="29"/>
      <c r="I8232" s="29"/>
      <c r="J8232" s="29"/>
      <c r="K8232" s="29"/>
      <c r="L8232" s="29"/>
    </row>
    <row r="8233" spans="1:12" ht="21">
      <c r="A8233" s="26"/>
      <c r="B8233" s="27"/>
      <c r="C8233" s="27"/>
      <c r="D8233" s="27"/>
      <c r="E8233" s="27"/>
      <c r="F8233" s="27"/>
      <c r="G8233" s="29"/>
      <c r="H8233" s="29"/>
      <c r="I8233" s="29"/>
      <c r="J8233" s="29"/>
      <c r="K8233" s="29"/>
      <c r="L8233" s="29"/>
    </row>
    <row r="8234" spans="1:12" ht="21">
      <c r="A8234" s="26"/>
      <c r="B8234" s="27"/>
      <c r="C8234" s="27"/>
      <c r="D8234" s="27"/>
      <c r="E8234" s="27"/>
      <c r="F8234" s="27"/>
      <c r="G8234" s="29"/>
      <c r="H8234" s="29"/>
      <c r="I8234" s="29"/>
      <c r="J8234" s="29"/>
      <c r="K8234" s="29"/>
      <c r="L8234" s="29"/>
    </row>
    <row r="8235" spans="1:12" ht="21">
      <c r="A8235" s="26"/>
      <c r="B8235" s="27"/>
      <c r="C8235" s="27"/>
      <c r="D8235" s="27"/>
      <c r="E8235" s="27"/>
      <c r="F8235" s="27"/>
      <c r="G8235" s="29"/>
      <c r="H8235" s="29"/>
      <c r="I8235" s="29"/>
      <c r="J8235" s="29"/>
      <c r="K8235" s="29"/>
      <c r="L8235" s="29"/>
    </row>
    <row r="8236" spans="1:12" ht="21">
      <c r="A8236" s="26"/>
      <c r="B8236" s="27"/>
      <c r="C8236" s="27"/>
      <c r="D8236" s="27"/>
      <c r="E8236" s="27"/>
      <c r="F8236" s="27"/>
      <c r="G8236" s="29"/>
      <c r="H8236" s="29"/>
      <c r="I8236" s="29"/>
      <c r="J8236" s="29"/>
      <c r="K8236" s="29"/>
      <c r="L8236" s="29"/>
    </row>
    <row r="8237" spans="1:12" ht="21">
      <c r="A8237" s="26"/>
      <c r="B8237" s="27"/>
      <c r="C8237" s="27"/>
      <c r="D8237" s="27"/>
      <c r="E8237" s="27"/>
      <c r="F8237" s="27"/>
      <c r="G8237" s="29"/>
      <c r="H8237" s="29"/>
      <c r="I8237" s="29"/>
      <c r="J8237" s="29"/>
      <c r="K8237" s="29"/>
      <c r="L8237" s="29"/>
    </row>
    <row r="8238" spans="1:12" ht="21">
      <c r="A8238" s="26"/>
      <c r="B8238" s="27"/>
      <c r="C8238" s="27"/>
      <c r="D8238" s="27"/>
      <c r="E8238" s="27"/>
      <c r="F8238" s="27"/>
      <c r="G8238" s="29"/>
      <c r="H8238" s="29"/>
      <c r="I8238" s="29"/>
      <c r="J8238" s="29"/>
      <c r="K8238" s="29"/>
      <c r="L8238" s="29"/>
    </row>
    <row r="8239" spans="1:12" ht="21">
      <c r="A8239" s="26"/>
      <c r="B8239" s="27"/>
      <c r="C8239" s="27"/>
      <c r="D8239" s="27"/>
      <c r="E8239" s="27"/>
      <c r="F8239" s="27"/>
      <c r="G8239" s="29"/>
      <c r="H8239" s="29"/>
      <c r="I8239" s="29"/>
      <c r="J8239" s="29"/>
      <c r="K8239" s="29"/>
      <c r="L8239" s="29"/>
    </row>
    <row r="8240" spans="1:12" ht="21">
      <c r="A8240" s="26"/>
      <c r="B8240" s="27"/>
      <c r="C8240" s="27"/>
      <c r="D8240" s="27"/>
      <c r="E8240" s="27"/>
      <c r="F8240" s="27"/>
      <c r="G8240" s="29"/>
      <c r="H8240" s="29"/>
      <c r="I8240" s="29"/>
      <c r="J8240" s="29"/>
      <c r="K8240" s="29"/>
      <c r="L8240" s="29"/>
    </row>
    <row r="8241" spans="1:12" ht="21">
      <c r="A8241" s="26"/>
      <c r="B8241" s="27"/>
      <c r="C8241" s="27"/>
      <c r="D8241" s="27"/>
      <c r="E8241" s="27"/>
      <c r="F8241" s="27"/>
      <c r="G8241" s="29"/>
      <c r="H8241" s="29"/>
      <c r="I8241" s="29"/>
      <c r="J8241" s="29"/>
      <c r="K8241" s="29"/>
      <c r="L8241" s="29"/>
    </row>
    <row r="8242" spans="1:12" ht="21">
      <c r="A8242" s="26"/>
      <c r="B8242" s="27"/>
      <c r="C8242" s="27"/>
      <c r="D8242" s="27"/>
      <c r="E8242" s="27"/>
      <c r="F8242" s="27"/>
      <c r="G8242" s="28"/>
      <c r="H8242" s="28"/>
      <c r="I8242" s="28"/>
      <c r="J8242" s="28"/>
      <c r="K8242" s="28"/>
      <c r="L8242" s="28"/>
    </row>
    <row r="8243" spans="1:12" ht="21">
      <c r="A8243" s="26"/>
      <c r="B8243" s="27"/>
      <c r="C8243" s="27"/>
      <c r="D8243" s="27"/>
      <c r="E8243" s="27"/>
      <c r="F8243" s="27"/>
      <c r="G8243" s="28"/>
      <c r="H8243" s="28"/>
      <c r="I8243" s="28"/>
      <c r="J8243" s="28"/>
      <c r="K8243" s="28"/>
      <c r="L8243" s="28"/>
    </row>
    <row r="8244" spans="1:12" ht="21">
      <c r="A8244" s="26"/>
      <c r="B8244" s="27"/>
      <c r="C8244" s="27"/>
      <c r="D8244" s="27"/>
      <c r="E8244" s="27"/>
      <c r="F8244" s="27"/>
      <c r="G8244" s="28"/>
      <c r="H8244" s="28"/>
      <c r="I8244" s="28"/>
      <c r="J8244" s="28"/>
      <c r="K8244" s="28"/>
      <c r="L8244" s="28"/>
    </row>
    <row r="8245" spans="1:12" ht="21">
      <c r="A8245" s="26"/>
      <c r="B8245" s="27"/>
      <c r="C8245" s="27"/>
      <c r="D8245" s="27"/>
      <c r="E8245" s="27"/>
      <c r="F8245" s="27"/>
      <c r="G8245" s="29"/>
      <c r="H8245" s="29"/>
      <c r="I8245" s="29"/>
      <c r="J8245" s="29"/>
      <c r="K8245" s="29"/>
      <c r="L8245" s="29"/>
    </row>
    <row r="8246" spans="1:12" ht="21">
      <c r="A8246" s="26"/>
      <c r="B8246" s="27"/>
      <c r="C8246" s="27"/>
      <c r="D8246" s="27"/>
      <c r="E8246" s="27"/>
      <c r="F8246" s="27"/>
      <c r="G8246" s="28"/>
      <c r="H8246" s="28"/>
      <c r="I8246" s="28"/>
      <c r="J8246" s="28"/>
      <c r="K8246" s="28"/>
      <c r="L8246" s="28"/>
    </row>
    <row r="8247" spans="1:12" ht="21">
      <c r="A8247" s="26"/>
      <c r="B8247" s="27"/>
      <c r="C8247" s="27"/>
      <c r="D8247" s="27"/>
      <c r="E8247" s="27"/>
      <c r="F8247" s="27"/>
      <c r="G8247" s="29"/>
      <c r="H8247" s="29"/>
      <c r="I8247" s="29"/>
      <c r="J8247" s="29"/>
      <c r="K8247" s="29"/>
      <c r="L8247" s="29"/>
    </row>
    <row r="8248" spans="1:12" ht="21">
      <c r="A8248" s="26"/>
      <c r="B8248" s="27"/>
      <c r="C8248" s="27"/>
      <c r="D8248" s="27"/>
      <c r="E8248" s="27"/>
      <c r="F8248" s="27"/>
      <c r="G8248" s="29"/>
      <c r="H8248" s="29"/>
      <c r="I8248" s="29"/>
      <c r="J8248" s="29"/>
      <c r="K8248" s="29"/>
      <c r="L8248" s="29"/>
    </row>
    <row r="8249" spans="1:12" ht="21">
      <c r="A8249" s="26"/>
      <c r="B8249" s="27"/>
      <c r="C8249" s="27"/>
      <c r="D8249" s="27"/>
      <c r="E8249" s="27"/>
      <c r="F8249" s="27"/>
      <c r="G8249" s="29"/>
      <c r="H8249" s="29"/>
      <c r="I8249" s="29"/>
      <c r="J8249" s="29"/>
      <c r="K8249" s="29"/>
      <c r="L8249" s="29"/>
    </row>
    <row r="8250" spans="1:12" ht="21">
      <c r="A8250" s="26"/>
      <c r="B8250" s="27"/>
      <c r="C8250" s="27"/>
      <c r="D8250" s="27"/>
      <c r="E8250" s="27"/>
      <c r="F8250" s="27"/>
      <c r="G8250" s="28"/>
      <c r="H8250" s="28"/>
      <c r="I8250" s="28"/>
      <c r="J8250" s="28"/>
      <c r="K8250" s="28"/>
      <c r="L8250" s="28"/>
    </row>
    <row r="8251" spans="1:12" ht="21">
      <c r="A8251" s="26"/>
      <c r="B8251" s="27"/>
      <c r="C8251" s="27"/>
      <c r="D8251" s="27"/>
      <c r="E8251" s="27"/>
      <c r="F8251" s="27"/>
      <c r="G8251" s="28"/>
      <c r="H8251" s="28"/>
      <c r="I8251" s="28"/>
      <c r="J8251" s="28"/>
      <c r="K8251" s="28"/>
      <c r="L8251" s="28"/>
    </row>
    <row r="8252" spans="1:12" ht="21">
      <c r="A8252" s="26"/>
      <c r="B8252" s="27"/>
      <c r="C8252" s="27"/>
      <c r="D8252" s="27"/>
      <c r="E8252" s="27"/>
      <c r="F8252" s="27"/>
      <c r="G8252" s="28"/>
      <c r="H8252" s="28"/>
      <c r="I8252" s="28"/>
      <c r="J8252" s="28"/>
      <c r="K8252" s="28"/>
      <c r="L8252" s="28"/>
    </row>
    <row r="8253" spans="1:12" ht="21">
      <c r="A8253" s="26"/>
      <c r="B8253" s="27"/>
      <c r="C8253" s="27"/>
      <c r="D8253" s="27"/>
      <c r="E8253" s="27"/>
      <c r="F8253" s="27"/>
      <c r="G8253" s="28"/>
      <c r="H8253" s="28"/>
      <c r="I8253" s="28"/>
      <c r="J8253" s="28"/>
      <c r="K8253" s="28"/>
      <c r="L8253" s="28"/>
    </row>
    <row r="8254" spans="1:12" ht="21">
      <c r="A8254" s="26"/>
      <c r="B8254" s="27"/>
      <c r="C8254" s="27"/>
      <c r="D8254" s="27"/>
      <c r="E8254" s="27"/>
      <c r="F8254" s="27"/>
      <c r="G8254" s="29"/>
      <c r="H8254" s="29"/>
      <c r="I8254" s="29"/>
      <c r="J8254" s="29"/>
      <c r="K8254" s="29"/>
      <c r="L8254" s="29"/>
    </row>
    <row r="8255" spans="1:12" ht="21">
      <c r="A8255" s="26"/>
      <c r="B8255" s="27"/>
      <c r="C8255" s="27"/>
      <c r="D8255" s="27"/>
      <c r="E8255" s="27"/>
      <c r="F8255" s="27"/>
      <c r="G8255" s="29"/>
      <c r="H8255" s="29"/>
      <c r="I8255" s="29"/>
      <c r="J8255" s="29"/>
      <c r="K8255" s="29"/>
      <c r="L8255" s="29"/>
    </row>
    <row r="8256" spans="1:12" ht="21">
      <c r="A8256" s="26"/>
      <c r="B8256" s="27"/>
      <c r="C8256" s="27"/>
      <c r="D8256" s="27"/>
      <c r="E8256" s="27"/>
      <c r="F8256" s="27"/>
      <c r="G8256" s="29"/>
      <c r="H8256" s="29"/>
      <c r="I8256" s="29"/>
      <c r="J8256" s="29"/>
      <c r="K8256" s="29"/>
      <c r="L8256" s="29"/>
    </row>
    <row r="8257" spans="1:12" ht="21">
      <c r="A8257" s="26"/>
      <c r="B8257" s="27"/>
      <c r="C8257" s="27"/>
      <c r="D8257" s="27"/>
      <c r="E8257" s="27"/>
      <c r="F8257" s="27"/>
      <c r="G8257" s="29"/>
      <c r="H8257" s="29"/>
      <c r="I8257" s="29"/>
      <c r="J8257" s="29"/>
      <c r="K8257" s="29"/>
      <c r="L8257" s="29"/>
    </row>
    <row r="8258" spans="1:12" ht="21">
      <c r="A8258" s="26"/>
      <c r="B8258" s="27"/>
      <c r="C8258" s="27"/>
      <c r="D8258" s="27"/>
      <c r="E8258" s="27"/>
      <c r="F8258" s="27"/>
      <c r="G8258" s="29"/>
      <c r="H8258" s="29"/>
      <c r="I8258" s="29"/>
      <c r="J8258" s="29"/>
      <c r="K8258" s="29"/>
      <c r="L8258" s="29"/>
    </row>
    <row r="8259" spans="1:12" ht="21">
      <c r="A8259" s="26"/>
      <c r="B8259" s="27"/>
      <c r="C8259" s="27"/>
      <c r="D8259" s="27"/>
      <c r="E8259" s="27"/>
      <c r="F8259" s="27"/>
      <c r="G8259" s="29"/>
      <c r="H8259" s="29"/>
      <c r="I8259" s="29"/>
      <c r="J8259" s="29"/>
      <c r="K8259" s="29"/>
      <c r="L8259" s="29"/>
    </row>
    <row r="8260" spans="1:12" ht="21">
      <c r="A8260" s="26"/>
      <c r="B8260" s="27"/>
      <c r="C8260" s="27"/>
      <c r="D8260" s="27"/>
      <c r="E8260" s="27"/>
      <c r="F8260" s="27"/>
      <c r="G8260" s="29"/>
      <c r="H8260" s="29"/>
      <c r="I8260" s="29"/>
      <c r="J8260" s="29"/>
      <c r="K8260" s="29"/>
      <c r="L8260" s="29"/>
    </row>
    <row r="8261" spans="1:12" ht="21">
      <c r="A8261" s="26"/>
      <c r="B8261" s="27"/>
      <c r="C8261" s="27"/>
      <c r="D8261" s="27"/>
      <c r="E8261" s="27"/>
      <c r="F8261" s="27"/>
      <c r="G8261" s="29"/>
      <c r="H8261" s="29"/>
      <c r="I8261" s="29"/>
      <c r="J8261" s="29"/>
      <c r="K8261" s="29"/>
      <c r="L8261" s="29"/>
    </row>
    <row r="8262" spans="1:12" ht="21">
      <c r="A8262" s="26"/>
      <c r="B8262" s="27"/>
      <c r="C8262" s="27"/>
      <c r="D8262" s="27"/>
      <c r="E8262" s="27"/>
      <c r="F8262" s="27"/>
      <c r="G8262" s="28"/>
      <c r="H8262" s="28"/>
      <c r="I8262" s="28"/>
      <c r="J8262" s="28"/>
      <c r="K8262" s="28"/>
      <c r="L8262" s="28"/>
    </row>
    <row r="8263" spans="1:12" ht="21">
      <c r="A8263" s="26"/>
      <c r="B8263" s="27"/>
      <c r="C8263" s="27"/>
      <c r="D8263" s="27"/>
      <c r="E8263" s="27"/>
      <c r="F8263" s="27"/>
      <c r="G8263" s="28"/>
      <c r="H8263" s="28"/>
      <c r="I8263" s="28"/>
      <c r="J8263" s="28"/>
      <c r="K8263" s="28"/>
      <c r="L8263" s="28"/>
    </row>
    <row r="8264" spans="1:12" ht="21">
      <c r="A8264" s="26"/>
      <c r="B8264" s="27"/>
      <c r="C8264" s="27"/>
      <c r="D8264" s="27"/>
      <c r="E8264" s="27"/>
      <c r="F8264" s="27"/>
      <c r="G8264" s="29"/>
      <c r="H8264" s="29"/>
      <c r="I8264" s="29"/>
      <c r="J8264" s="29"/>
      <c r="K8264" s="29"/>
      <c r="L8264" s="29"/>
    </row>
    <row r="8265" spans="1:12" ht="21">
      <c r="A8265" s="26"/>
      <c r="B8265" s="27"/>
      <c r="C8265" s="27"/>
      <c r="D8265" s="27"/>
      <c r="E8265" s="27"/>
      <c r="F8265" s="27"/>
      <c r="G8265" s="29"/>
      <c r="H8265" s="29"/>
      <c r="I8265" s="29"/>
      <c r="J8265" s="29"/>
      <c r="K8265" s="29"/>
      <c r="L8265" s="29"/>
    </row>
    <row r="8266" spans="1:12" ht="21">
      <c r="A8266" s="26"/>
      <c r="B8266" s="27"/>
      <c r="C8266" s="27"/>
      <c r="D8266" s="27"/>
      <c r="E8266" s="27"/>
      <c r="F8266" s="27"/>
      <c r="G8266" s="29"/>
      <c r="H8266" s="29"/>
      <c r="I8266" s="29"/>
      <c r="J8266" s="29"/>
      <c r="K8266" s="29"/>
      <c r="L8266" s="29"/>
    </row>
    <row r="8267" spans="1:12" ht="21">
      <c r="A8267" s="26"/>
      <c r="B8267" s="27"/>
      <c r="C8267" s="27"/>
      <c r="D8267" s="27"/>
      <c r="E8267" s="27"/>
      <c r="F8267" s="27"/>
      <c r="G8267" s="29"/>
      <c r="H8267" s="29"/>
      <c r="I8267" s="29"/>
      <c r="J8267" s="29"/>
      <c r="K8267" s="29"/>
      <c r="L8267" s="29"/>
    </row>
    <row r="8268" spans="1:12" ht="21">
      <c r="A8268" s="26"/>
      <c r="B8268" s="27"/>
      <c r="C8268" s="27"/>
      <c r="D8268" s="27"/>
      <c r="E8268" s="27"/>
      <c r="F8268" s="27"/>
      <c r="G8268" s="29"/>
      <c r="H8268" s="29"/>
      <c r="I8268" s="29"/>
      <c r="J8268" s="29"/>
      <c r="K8268" s="29"/>
      <c r="L8268" s="29"/>
    </row>
    <row r="8269" spans="1:12" ht="21">
      <c r="A8269" s="26"/>
      <c r="B8269" s="27"/>
      <c r="C8269" s="27"/>
      <c r="D8269" s="27"/>
      <c r="E8269" s="27"/>
      <c r="F8269" s="27"/>
      <c r="G8269" s="29"/>
      <c r="H8269" s="29"/>
      <c r="I8269" s="29"/>
      <c r="J8269" s="29"/>
      <c r="K8269" s="29"/>
      <c r="L8269" s="29"/>
    </row>
    <row r="8270" spans="1:12" ht="21">
      <c r="A8270" s="26"/>
      <c r="B8270" s="27"/>
      <c r="C8270" s="27"/>
      <c r="D8270" s="27"/>
      <c r="E8270" s="27"/>
      <c r="F8270" s="27"/>
      <c r="G8270" s="28"/>
      <c r="H8270" s="28"/>
      <c r="I8270" s="28"/>
      <c r="J8270" s="28"/>
      <c r="K8270" s="28"/>
      <c r="L8270" s="28"/>
    </row>
    <row r="8271" spans="1:12" ht="21">
      <c r="A8271" s="26"/>
      <c r="B8271" s="27"/>
      <c r="C8271" s="27"/>
      <c r="D8271" s="27"/>
      <c r="E8271" s="27"/>
      <c r="F8271" s="27"/>
      <c r="G8271" s="29"/>
      <c r="H8271" s="29"/>
      <c r="I8271" s="29"/>
      <c r="J8271" s="29"/>
      <c r="K8271" s="29"/>
      <c r="L8271" s="29"/>
    </row>
    <row r="8272" spans="1:12" ht="21">
      <c r="A8272" s="26"/>
      <c r="B8272" s="27"/>
      <c r="C8272" s="27"/>
      <c r="D8272" s="27"/>
      <c r="E8272" s="27"/>
      <c r="F8272" s="27"/>
      <c r="G8272" s="29"/>
      <c r="H8272" s="29"/>
      <c r="I8272" s="29"/>
      <c r="J8272" s="29"/>
      <c r="K8272" s="29"/>
      <c r="L8272" s="29"/>
    </row>
    <row r="8273" spans="1:12" ht="21">
      <c r="A8273" s="26"/>
      <c r="B8273" s="27"/>
      <c r="C8273" s="27"/>
      <c r="D8273" s="27"/>
      <c r="E8273" s="27"/>
      <c r="F8273" s="27"/>
      <c r="G8273" s="28"/>
      <c r="H8273" s="28"/>
      <c r="I8273" s="28"/>
      <c r="J8273" s="28"/>
      <c r="K8273" s="28"/>
      <c r="L8273" s="28"/>
    </row>
    <row r="8274" spans="1:12" ht="21">
      <c r="A8274" s="26"/>
      <c r="B8274" s="27"/>
      <c r="C8274" s="27"/>
      <c r="D8274" s="27"/>
      <c r="E8274" s="27"/>
      <c r="F8274" s="27"/>
      <c r="G8274" s="29"/>
      <c r="H8274" s="29"/>
      <c r="I8274" s="29"/>
      <c r="J8274" s="29"/>
      <c r="K8274" s="29"/>
      <c r="L8274" s="29"/>
    </row>
    <row r="8275" spans="1:12" ht="21">
      <c r="A8275" s="26"/>
      <c r="B8275" s="27"/>
      <c r="C8275" s="27"/>
      <c r="D8275" s="27"/>
      <c r="E8275" s="27"/>
      <c r="F8275" s="27"/>
      <c r="G8275" s="29"/>
      <c r="H8275" s="29"/>
      <c r="I8275" s="29"/>
      <c r="J8275" s="29"/>
      <c r="K8275" s="29"/>
      <c r="L8275" s="29"/>
    </row>
    <row r="8276" spans="1:12" ht="21">
      <c r="A8276" s="26"/>
      <c r="B8276" s="27"/>
      <c r="C8276" s="27"/>
      <c r="D8276" s="27"/>
      <c r="E8276" s="27"/>
      <c r="F8276" s="27"/>
      <c r="G8276" s="29"/>
      <c r="H8276" s="29"/>
      <c r="I8276" s="29"/>
      <c r="J8276" s="29"/>
      <c r="K8276" s="29"/>
      <c r="L8276" s="29"/>
    </row>
    <row r="8277" spans="1:12" ht="21">
      <c r="A8277" s="26"/>
      <c r="B8277" s="27"/>
      <c r="C8277" s="27"/>
      <c r="D8277" s="27"/>
      <c r="E8277" s="27"/>
      <c r="F8277" s="27"/>
      <c r="G8277" s="29"/>
      <c r="H8277" s="29"/>
      <c r="I8277" s="29"/>
      <c r="J8277" s="29"/>
      <c r="K8277" s="29"/>
      <c r="L8277" s="29"/>
    </row>
    <row r="8278" spans="1:12" ht="21">
      <c r="A8278" s="26"/>
      <c r="B8278" s="27"/>
      <c r="C8278" s="27"/>
      <c r="D8278" s="27"/>
      <c r="E8278" s="27"/>
      <c r="F8278" s="27"/>
      <c r="G8278" s="29"/>
      <c r="H8278" s="29"/>
      <c r="I8278" s="29"/>
      <c r="J8278" s="29"/>
      <c r="K8278" s="29"/>
      <c r="L8278" s="29"/>
    </row>
    <row r="8279" spans="1:12" ht="21">
      <c r="A8279" s="26"/>
      <c r="B8279" s="27"/>
      <c r="C8279" s="27"/>
      <c r="D8279" s="27"/>
      <c r="E8279" s="27"/>
      <c r="F8279" s="27"/>
      <c r="G8279" s="29"/>
      <c r="H8279" s="29"/>
      <c r="I8279" s="29"/>
      <c r="J8279" s="29"/>
      <c r="K8279" s="29"/>
      <c r="L8279" s="29"/>
    </row>
    <row r="8280" spans="1:12" ht="21">
      <c r="A8280" s="26"/>
      <c r="B8280" s="27"/>
      <c r="C8280" s="27"/>
      <c r="D8280" s="27"/>
      <c r="E8280" s="27"/>
      <c r="F8280" s="27"/>
      <c r="G8280" s="29"/>
      <c r="H8280" s="29"/>
      <c r="I8280" s="29"/>
      <c r="J8280" s="29"/>
      <c r="K8280" s="29"/>
      <c r="L8280" s="29"/>
    </row>
    <row r="8281" spans="1:12" ht="21">
      <c r="A8281" s="26"/>
      <c r="B8281" s="27"/>
      <c r="C8281" s="27"/>
      <c r="D8281" s="27"/>
      <c r="E8281" s="27"/>
      <c r="F8281" s="27"/>
      <c r="G8281" s="28"/>
      <c r="H8281" s="28"/>
      <c r="I8281" s="28"/>
      <c r="J8281" s="28"/>
      <c r="K8281" s="28"/>
      <c r="L8281" s="28"/>
    </row>
    <row r="8282" spans="1:12" ht="21">
      <c r="A8282" s="26"/>
      <c r="B8282" s="27"/>
      <c r="C8282" s="27"/>
      <c r="D8282" s="27"/>
      <c r="E8282" s="27"/>
      <c r="F8282" s="27"/>
      <c r="G8282" s="29"/>
      <c r="H8282" s="29"/>
      <c r="I8282" s="29"/>
      <c r="J8282" s="29"/>
      <c r="K8282" s="29"/>
      <c r="L8282" s="29"/>
    </row>
    <row r="8283" spans="1:12" ht="21">
      <c r="A8283" s="26"/>
      <c r="B8283" s="27"/>
      <c r="C8283" s="27"/>
      <c r="D8283" s="27"/>
      <c r="E8283" s="27"/>
      <c r="F8283" s="27"/>
      <c r="G8283" s="29"/>
      <c r="H8283" s="29"/>
      <c r="I8283" s="29"/>
      <c r="J8283" s="29"/>
      <c r="K8283" s="29"/>
      <c r="L8283" s="29"/>
    </row>
    <row r="8284" spans="1:12" ht="21">
      <c r="A8284" s="26"/>
      <c r="B8284" s="27"/>
      <c r="C8284" s="27"/>
      <c r="D8284" s="27"/>
      <c r="E8284" s="27"/>
      <c r="F8284" s="27"/>
      <c r="G8284" s="29"/>
      <c r="H8284" s="29"/>
      <c r="I8284" s="29"/>
      <c r="J8284" s="29"/>
      <c r="K8284" s="29"/>
      <c r="L8284" s="29"/>
    </row>
    <row r="8285" spans="1:12" ht="21">
      <c r="A8285" s="26"/>
      <c r="B8285" s="27"/>
      <c r="C8285" s="27"/>
      <c r="D8285" s="27"/>
      <c r="E8285" s="27"/>
      <c r="F8285" s="27"/>
      <c r="G8285" s="29"/>
      <c r="H8285" s="29"/>
      <c r="I8285" s="29"/>
      <c r="J8285" s="29"/>
      <c r="K8285" s="29"/>
      <c r="L8285" s="29"/>
    </row>
    <row r="8286" spans="1:12" ht="21">
      <c r="A8286" s="26"/>
      <c r="B8286" s="27"/>
      <c r="C8286" s="27"/>
      <c r="D8286" s="27"/>
      <c r="E8286" s="27"/>
      <c r="F8286" s="27"/>
      <c r="G8286" s="28"/>
      <c r="H8286" s="28"/>
      <c r="I8286" s="28"/>
      <c r="J8286" s="28"/>
      <c r="K8286" s="28"/>
      <c r="L8286" s="28"/>
    </row>
    <row r="8287" spans="1:12" ht="21">
      <c r="A8287" s="26"/>
      <c r="B8287" s="27"/>
      <c r="C8287" s="27"/>
      <c r="D8287" s="27"/>
      <c r="E8287" s="27"/>
      <c r="F8287" s="27"/>
      <c r="G8287" s="29"/>
      <c r="H8287" s="29"/>
      <c r="I8287" s="29"/>
      <c r="J8287" s="29"/>
      <c r="K8287" s="29"/>
      <c r="L8287" s="29"/>
    </row>
    <row r="8288" spans="1:12" ht="21">
      <c r="A8288" s="26"/>
      <c r="B8288" s="27"/>
      <c r="C8288" s="27"/>
      <c r="D8288" s="27"/>
      <c r="E8288" s="27"/>
      <c r="F8288" s="27"/>
      <c r="G8288" s="29"/>
      <c r="H8288" s="29"/>
      <c r="I8288" s="29"/>
      <c r="J8288" s="29"/>
      <c r="K8288" s="29"/>
      <c r="L8288" s="29"/>
    </row>
    <row r="8289" spans="1:12" ht="21">
      <c r="A8289" s="26"/>
      <c r="B8289" s="27"/>
      <c r="C8289" s="27"/>
      <c r="D8289" s="27"/>
      <c r="E8289" s="27"/>
      <c r="F8289" s="27"/>
      <c r="G8289" s="29"/>
      <c r="H8289" s="29"/>
      <c r="I8289" s="29"/>
      <c r="J8289" s="29"/>
      <c r="K8289" s="29"/>
      <c r="L8289" s="29"/>
    </row>
    <row r="8290" spans="1:12" ht="21">
      <c r="A8290" s="26"/>
      <c r="B8290" s="27"/>
      <c r="C8290" s="27"/>
      <c r="D8290" s="27"/>
      <c r="E8290" s="27"/>
      <c r="F8290" s="27"/>
      <c r="G8290" s="29"/>
      <c r="H8290" s="29"/>
      <c r="I8290" s="29"/>
      <c r="J8290" s="29"/>
      <c r="K8290" s="29"/>
      <c r="L8290" s="29"/>
    </row>
    <row r="8291" spans="1:12" ht="21">
      <c r="A8291" s="26"/>
      <c r="B8291" s="27"/>
      <c r="C8291" s="27"/>
      <c r="D8291" s="27"/>
      <c r="E8291" s="27"/>
      <c r="F8291" s="27"/>
      <c r="G8291" s="29"/>
      <c r="H8291" s="29"/>
      <c r="I8291" s="29"/>
      <c r="J8291" s="29"/>
      <c r="K8291" s="29"/>
      <c r="L8291" s="29"/>
    </row>
    <row r="8292" spans="1:12" ht="21">
      <c r="A8292" s="26"/>
      <c r="B8292" s="27"/>
      <c r="C8292" s="27"/>
      <c r="D8292" s="27"/>
      <c r="E8292" s="27"/>
      <c r="F8292" s="27"/>
      <c r="G8292" s="29"/>
      <c r="H8292" s="29"/>
      <c r="I8292" s="29"/>
      <c r="J8292" s="29"/>
      <c r="K8292" s="29"/>
      <c r="L8292" s="29"/>
    </row>
    <row r="8293" spans="1:12" ht="21">
      <c r="A8293" s="26"/>
      <c r="B8293" s="27"/>
      <c r="C8293" s="27"/>
      <c r="D8293" s="27"/>
      <c r="E8293" s="27"/>
      <c r="F8293" s="27"/>
      <c r="G8293" s="29"/>
      <c r="H8293" s="29"/>
      <c r="I8293" s="29"/>
      <c r="J8293" s="29"/>
      <c r="K8293" s="29"/>
      <c r="L8293" s="29"/>
    </row>
    <row r="8294" spans="1:12" ht="21">
      <c r="A8294" s="26"/>
      <c r="B8294" s="27"/>
      <c r="C8294" s="27"/>
      <c r="D8294" s="27"/>
      <c r="E8294" s="27"/>
      <c r="F8294" s="27"/>
      <c r="G8294" s="29"/>
      <c r="H8294" s="29"/>
      <c r="I8294" s="29"/>
      <c r="J8294" s="29"/>
      <c r="K8294" s="29"/>
      <c r="L8294" s="29"/>
    </row>
    <row r="8295" spans="1:12" ht="21">
      <c r="A8295" s="26"/>
      <c r="B8295" s="27"/>
      <c r="C8295" s="27"/>
      <c r="D8295" s="27"/>
      <c r="E8295" s="27"/>
      <c r="F8295" s="27"/>
      <c r="G8295" s="29"/>
      <c r="H8295" s="29"/>
      <c r="I8295" s="29"/>
      <c r="J8295" s="29"/>
      <c r="K8295" s="29"/>
      <c r="L8295" s="29"/>
    </row>
    <row r="8296" spans="1:12" ht="21">
      <c r="A8296" s="26"/>
      <c r="B8296" s="27"/>
      <c r="C8296" s="27"/>
      <c r="D8296" s="27"/>
      <c r="E8296" s="27"/>
      <c r="F8296" s="27"/>
      <c r="G8296" s="29"/>
      <c r="H8296" s="29"/>
      <c r="I8296" s="29"/>
      <c r="J8296" s="29"/>
      <c r="K8296" s="29"/>
      <c r="L8296" s="29"/>
    </row>
    <row r="8297" spans="1:12" ht="21">
      <c r="A8297" s="26"/>
      <c r="B8297" s="27"/>
      <c r="C8297" s="27"/>
      <c r="D8297" s="27"/>
      <c r="E8297" s="27"/>
      <c r="F8297" s="27"/>
      <c r="G8297" s="28"/>
      <c r="H8297" s="28"/>
      <c r="I8297" s="28"/>
      <c r="J8297" s="28"/>
      <c r="K8297" s="28"/>
      <c r="L8297" s="28"/>
    </row>
    <row r="8298" spans="1:12" ht="21">
      <c r="A8298" s="26"/>
      <c r="B8298" s="27"/>
      <c r="C8298" s="27"/>
      <c r="D8298" s="27"/>
      <c r="E8298" s="27"/>
      <c r="F8298" s="27"/>
      <c r="G8298" s="28"/>
      <c r="H8298" s="28"/>
      <c r="I8298" s="28"/>
      <c r="J8298" s="28"/>
      <c r="K8298" s="28"/>
      <c r="L8298" s="28"/>
    </row>
    <row r="8299" spans="1:12" ht="21">
      <c r="A8299" s="26"/>
      <c r="B8299" s="27"/>
      <c r="C8299" s="27"/>
      <c r="D8299" s="27"/>
      <c r="E8299" s="27"/>
      <c r="F8299" s="27"/>
      <c r="G8299" s="28"/>
      <c r="H8299" s="28"/>
      <c r="I8299" s="28"/>
      <c r="J8299" s="28"/>
      <c r="K8299" s="28"/>
      <c r="L8299" s="28"/>
    </row>
    <row r="8300" spans="1:12" ht="21">
      <c r="A8300" s="26"/>
      <c r="B8300" s="27"/>
      <c r="C8300" s="27"/>
      <c r="D8300" s="27"/>
      <c r="E8300" s="27"/>
      <c r="F8300" s="27"/>
      <c r="G8300" s="28"/>
      <c r="H8300" s="28"/>
      <c r="I8300" s="28"/>
      <c r="J8300" s="28"/>
      <c r="K8300" s="28"/>
      <c r="L8300" s="28"/>
    </row>
    <row r="8301" spans="1:12" ht="21">
      <c r="A8301" s="26"/>
      <c r="B8301" s="27"/>
      <c r="C8301" s="27"/>
      <c r="D8301" s="27"/>
      <c r="E8301" s="27"/>
      <c r="F8301" s="27"/>
      <c r="G8301" s="29"/>
      <c r="H8301" s="29"/>
      <c r="I8301" s="29"/>
      <c r="J8301" s="29"/>
      <c r="K8301" s="29"/>
      <c r="L8301" s="29"/>
    </row>
    <row r="8302" spans="1:12" ht="21">
      <c r="A8302" s="26"/>
      <c r="B8302" s="27"/>
      <c r="C8302" s="27"/>
      <c r="D8302" s="27"/>
      <c r="E8302" s="27"/>
      <c r="F8302" s="27"/>
      <c r="G8302" s="29"/>
      <c r="H8302" s="29"/>
      <c r="I8302" s="29"/>
      <c r="J8302" s="29"/>
      <c r="K8302" s="29"/>
      <c r="L8302" s="29"/>
    </row>
    <row r="8303" spans="1:12" ht="21">
      <c r="A8303" s="26"/>
      <c r="B8303" s="27"/>
      <c r="C8303" s="27"/>
      <c r="D8303" s="27"/>
      <c r="E8303" s="27"/>
      <c r="F8303" s="27"/>
      <c r="G8303" s="29"/>
      <c r="H8303" s="29"/>
      <c r="I8303" s="29"/>
      <c r="J8303" s="29"/>
      <c r="K8303" s="29"/>
      <c r="L8303" s="29"/>
    </row>
    <row r="8304" spans="1:12" ht="21">
      <c r="A8304" s="26"/>
      <c r="B8304" s="27"/>
      <c r="C8304" s="27"/>
      <c r="D8304" s="27"/>
      <c r="E8304" s="27"/>
      <c r="F8304" s="27"/>
      <c r="G8304" s="29"/>
      <c r="H8304" s="29"/>
      <c r="I8304" s="29"/>
      <c r="J8304" s="29"/>
      <c r="K8304" s="29"/>
      <c r="L8304" s="29"/>
    </row>
    <row r="8305" spans="1:12" ht="21">
      <c r="A8305" s="26"/>
      <c r="B8305" s="27"/>
      <c r="C8305" s="27"/>
      <c r="D8305" s="27"/>
      <c r="E8305" s="27"/>
      <c r="F8305" s="27"/>
      <c r="G8305" s="29"/>
      <c r="H8305" s="29"/>
      <c r="I8305" s="29"/>
      <c r="J8305" s="29"/>
      <c r="K8305" s="29"/>
      <c r="L8305" s="29"/>
    </row>
    <row r="8306" spans="1:12" ht="21">
      <c r="A8306" s="26"/>
      <c r="B8306" s="27"/>
      <c r="C8306" s="27"/>
      <c r="D8306" s="27"/>
      <c r="E8306" s="27"/>
      <c r="F8306" s="27"/>
      <c r="G8306" s="28"/>
      <c r="H8306" s="28"/>
      <c r="I8306" s="28"/>
      <c r="J8306" s="28"/>
      <c r="K8306" s="28"/>
      <c r="L8306" s="28"/>
    </row>
    <row r="8307" spans="1:12" ht="21">
      <c r="A8307" s="26"/>
      <c r="B8307" s="27"/>
      <c r="C8307" s="27"/>
      <c r="D8307" s="27"/>
      <c r="E8307" s="27"/>
      <c r="F8307" s="27"/>
      <c r="G8307" s="28"/>
      <c r="H8307" s="28"/>
      <c r="I8307" s="28"/>
      <c r="J8307" s="28"/>
      <c r="K8307" s="28"/>
      <c r="L8307" s="28"/>
    </row>
    <row r="8308" spans="1:12" ht="21">
      <c r="A8308" s="26"/>
      <c r="B8308" s="27"/>
      <c r="C8308" s="27"/>
      <c r="D8308" s="27"/>
      <c r="E8308" s="27"/>
      <c r="F8308" s="27"/>
      <c r="G8308" s="28"/>
      <c r="H8308" s="28"/>
      <c r="I8308" s="28"/>
      <c r="J8308" s="28"/>
      <c r="K8308" s="28"/>
      <c r="L8308" s="28"/>
    </row>
    <row r="8309" spans="1:12" ht="21">
      <c r="A8309" s="26"/>
      <c r="B8309" s="27"/>
      <c r="C8309" s="27"/>
      <c r="D8309" s="27"/>
      <c r="E8309" s="27"/>
      <c r="F8309" s="27"/>
      <c r="G8309" s="28"/>
      <c r="H8309" s="28"/>
      <c r="I8309" s="28"/>
      <c r="J8309" s="28"/>
      <c r="K8309" s="28"/>
      <c r="L8309" s="28"/>
    </row>
    <row r="8310" spans="1:12" ht="21">
      <c r="A8310" s="26"/>
      <c r="B8310" s="27"/>
      <c r="C8310" s="27"/>
      <c r="D8310" s="27"/>
      <c r="E8310" s="27"/>
      <c r="F8310" s="27"/>
      <c r="G8310" s="28"/>
      <c r="H8310" s="28"/>
      <c r="I8310" s="28"/>
      <c r="J8310" s="28"/>
      <c r="K8310" s="28"/>
      <c r="L8310" s="28"/>
    </row>
    <row r="8311" spans="1:12" ht="21">
      <c r="A8311" s="26"/>
      <c r="B8311" s="27"/>
      <c r="C8311" s="27"/>
      <c r="D8311" s="27"/>
      <c r="E8311" s="27"/>
      <c r="F8311" s="27"/>
      <c r="G8311" s="28"/>
      <c r="H8311" s="28"/>
      <c r="I8311" s="28"/>
      <c r="J8311" s="28"/>
      <c r="K8311" s="28"/>
      <c r="L8311" s="28"/>
    </row>
    <row r="8312" spans="1:12" ht="21">
      <c r="A8312" s="26"/>
      <c r="B8312" s="27"/>
      <c r="C8312" s="27"/>
      <c r="D8312" s="27"/>
      <c r="E8312" s="27"/>
      <c r="F8312" s="27"/>
      <c r="G8312" s="28"/>
      <c r="H8312" s="28"/>
      <c r="I8312" s="28"/>
      <c r="J8312" s="28"/>
      <c r="K8312" s="28"/>
      <c r="L8312" s="28"/>
    </row>
    <row r="8313" spans="1:12" ht="21">
      <c r="A8313" s="26"/>
      <c r="B8313" s="27"/>
      <c r="C8313" s="27"/>
      <c r="D8313" s="27"/>
      <c r="E8313" s="27"/>
      <c r="F8313" s="27"/>
      <c r="G8313" s="28"/>
      <c r="H8313" s="28"/>
      <c r="I8313" s="28"/>
      <c r="J8313" s="28"/>
      <c r="K8313" s="28"/>
      <c r="L8313" s="28"/>
    </row>
    <row r="8314" spans="1:12" ht="21">
      <c r="A8314" s="26"/>
      <c r="B8314" s="27"/>
      <c r="C8314" s="27"/>
      <c r="D8314" s="27"/>
      <c r="E8314" s="27"/>
      <c r="F8314" s="27"/>
      <c r="G8314" s="28"/>
      <c r="H8314" s="28"/>
      <c r="I8314" s="28"/>
      <c r="J8314" s="28"/>
      <c r="K8314" s="28"/>
      <c r="L8314" s="28"/>
    </row>
    <row r="8315" spans="1:12" ht="21">
      <c r="A8315" s="26"/>
      <c r="B8315" s="27"/>
      <c r="C8315" s="27"/>
      <c r="D8315" s="27"/>
      <c r="E8315" s="27"/>
      <c r="F8315" s="27"/>
      <c r="G8315" s="28"/>
      <c r="H8315" s="28"/>
      <c r="I8315" s="28"/>
      <c r="J8315" s="28"/>
      <c r="K8315" s="28"/>
      <c r="L8315" s="28"/>
    </row>
    <row r="8316" spans="1:12" ht="21">
      <c r="A8316" s="26"/>
      <c r="B8316" s="27"/>
      <c r="C8316" s="27"/>
      <c r="D8316" s="27"/>
      <c r="E8316" s="27"/>
      <c r="F8316" s="27"/>
      <c r="G8316" s="28"/>
      <c r="H8316" s="28"/>
      <c r="I8316" s="28"/>
      <c r="J8316" s="28"/>
      <c r="K8316" s="28"/>
      <c r="L8316" s="28"/>
    </row>
    <row r="8317" spans="1:12" ht="21">
      <c r="A8317" s="26"/>
      <c r="B8317" s="27"/>
      <c r="C8317" s="27"/>
      <c r="D8317" s="27"/>
      <c r="E8317" s="27"/>
      <c r="F8317" s="27"/>
      <c r="G8317" s="29"/>
      <c r="H8317" s="29"/>
      <c r="I8317" s="29"/>
      <c r="J8317" s="29"/>
      <c r="K8317" s="29"/>
      <c r="L8317" s="29"/>
    </row>
    <row r="8318" spans="1:12" ht="21">
      <c r="A8318" s="26"/>
      <c r="B8318" s="27"/>
      <c r="C8318" s="27"/>
      <c r="D8318" s="27"/>
      <c r="E8318" s="27"/>
      <c r="F8318" s="27"/>
      <c r="G8318" s="29"/>
      <c r="H8318" s="29"/>
      <c r="I8318" s="29"/>
      <c r="J8318" s="29"/>
      <c r="K8318" s="29"/>
      <c r="L8318" s="29"/>
    </row>
    <row r="8319" spans="1:12" ht="21">
      <c r="A8319" s="26"/>
      <c r="B8319" s="27"/>
      <c r="C8319" s="27"/>
      <c r="D8319" s="27"/>
      <c r="E8319" s="27"/>
      <c r="F8319" s="27"/>
      <c r="G8319" s="29"/>
      <c r="H8319" s="29"/>
      <c r="I8319" s="29"/>
      <c r="J8319" s="29"/>
      <c r="K8319" s="29"/>
      <c r="L8319" s="29"/>
    </row>
    <row r="8320" spans="1:12" ht="21">
      <c r="A8320" s="26"/>
      <c r="B8320" s="27"/>
      <c r="C8320" s="27"/>
      <c r="D8320" s="27"/>
      <c r="E8320" s="27"/>
      <c r="F8320" s="27"/>
      <c r="G8320" s="29"/>
      <c r="H8320" s="29"/>
      <c r="I8320" s="29"/>
      <c r="J8320" s="29"/>
      <c r="K8320" s="29"/>
      <c r="L8320" s="29"/>
    </row>
    <row r="8321" spans="1:12" ht="21">
      <c r="A8321" s="26"/>
      <c r="B8321" s="27"/>
      <c r="C8321" s="27"/>
      <c r="D8321" s="27"/>
      <c r="E8321" s="27"/>
      <c r="F8321" s="27"/>
      <c r="G8321" s="29"/>
      <c r="H8321" s="29"/>
      <c r="I8321" s="29"/>
      <c r="J8321" s="29"/>
      <c r="K8321" s="29"/>
      <c r="L8321" s="29"/>
    </row>
    <row r="8322" spans="1:12" ht="21">
      <c r="A8322" s="26"/>
      <c r="B8322" s="27"/>
      <c r="C8322" s="27"/>
      <c r="D8322" s="27"/>
      <c r="E8322" s="27"/>
      <c r="F8322" s="27"/>
      <c r="G8322" s="29"/>
      <c r="H8322" s="29"/>
      <c r="I8322" s="29"/>
      <c r="J8322" s="29"/>
      <c r="K8322" s="29"/>
      <c r="L8322" s="29"/>
    </row>
    <row r="8323" spans="1:12" ht="21">
      <c r="A8323" s="26"/>
      <c r="B8323" s="27"/>
      <c r="C8323" s="27"/>
      <c r="D8323" s="27"/>
      <c r="E8323" s="27"/>
      <c r="F8323" s="27"/>
      <c r="G8323" s="29"/>
      <c r="H8323" s="29"/>
      <c r="I8323" s="29"/>
      <c r="J8323" s="29"/>
      <c r="K8323" s="29"/>
      <c r="L8323" s="29"/>
    </row>
    <row r="8324" spans="1:12" ht="21">
      <c r="A8324" s="26"/>
      <c r="B8324" s="27"/>
      <c r="C8324" s="27"/>
      <c r="D8324" s="27"/>
      <c r="E8324" s="27"/>
      <c r="F8324" s="27"/>
      <c r="G8324" s="29"/>
      <c r="H8324" s="29"/>
      <c r="I8324" s="29"/>
      <c r="J8324" s="29"/>
      <c r="K8324" s="29"/>
      <c r="L8324" s="29"/>
    </row>
    <row r="8325" spans="1:12" ht="21">
      <c r="A8325" s="26"/>
      <c r="B8325" s="27"/>
      <c r="C8325" s="27"/>
      <c r="D8325" s="27"/>
      <c r="E8325" s="27"/>
      <c r="F8325" s="27"/>
      <c r="G8325" s="29"/>
      <c r="H8325" s="29"/>
      <c r="I8325" s="29"/>
      <c r="J8325" s="29"/>
      <c r="K8325" s="29"/>
      <c r="L8325" s="29"/>
    </row>
    <row r="8326" spans="1:12" ht="21">
      <c r="A8326" s="26"/>
      <c r="B8326" s="27"/>
      <c r="C8326" s="27"/>
      <c r="D8326" s="27"/>
      <c r="E8326" s="27"/>
      <c r="F8326" s="27"/>
      <c r="G8326" s="29"/>
      <c r="H8326" s="29"/>
      <c r="I8326" s="29"/>
      <c r="J8326" s="29"/>
      <c r="K8326" s="29"/>
      <c r="L8326" s="29"/>
    </row>
    <row r="8327" spans="1:12" ht="21">
      <c r="A8327" s="26"/>
      <c r="B8327" s="27"/>
      <c r="C8327" s="27"/>
      <c r="D8327" s="27"/>
      <c r="E8327" s="27"/>
      <c r="F8327" s="27"/>
      <c r="G8327" s="29"/>
      <c r="H8327" s="29"/>
      <c r="I8327" s="29"/>
      <c r="J8327" s="29"/>
      <c r="K8327" s="29"/>
      <c r="L8327" s="29"/>
    </row>
    <row r="8328" spans="1:12" ht="21">
      <c r="A8328" s="26"/>
      <c r="B8328" s="27"/>
      <c r="C8328" s="27"/>
      <c r="D8328" s="27"/>
      <c r="E8328" s="27"/>
      <c r="F8328" s="27"/>
      <c r="G8328" s="29"/>
      <c r="H8328" s="29"/>
      <c r="I8328" s="29"/>
      <c r="J8328" s="29"/>
      <c r="K8328" s="29"/>
      <c r="L8328" s="29"/>
    </row>
    <row r="8329" spans="1:12" ht="21">
      <c r="A8329" s="26"/>
      <c r="B8329" s="27"/>
      <c r="C8329" s="27"/>
      <c r="D8329" s="27"/>
      <c r="E8329" s="27"/>
      <c r="F8329" s="27"/>
      <c r="G8329" s="29"/>
      <c r="H8329" s="29"/>
      <c r="I8329" s="29"/>
      <c r="J8329" s="29"/>
      <c r="K8329" s="29"/>
      <c r="L8329" s="29"/>
    </row>
    <row r="8330" spans="1:12" ht="21">
      <c r="A8330" s="26"/>
      <c r="B8330" s="27"/>
      <c r="C8330" s="27"/>
      <c r="D8330" s="27"/>
      <c r="E8330" s="27"/>
      <c r="F8330" s="27"/>
      <c r="G8330" s="29"/>
      <c r="H8330" s="29"/>
      <c r="I8330" s="29"/>
      <c r="J8330" s="29"/>
      <c r="K8330" s="29"/>
      <c r="L8330" s="29"/>
    </row>
    <row r="8331" spans="1:12" ht="21">
      <c r="A8331" s="26"/>
      <c r="B8331" s="27"/>
      <c r="C8331" s="27"/>
      <c r="D8331" s="27"/>
      <c r="E8331" s="27"/>
      <c r="F8331" s="27"/>
      <c r="G8331" s="29"/>
      <c r="H8331" s="29"/>
      <c r="I8331" s="29"/>
      <c r="J8331" s="29"/>
      <c r="K8331" s="29"/>
      <c r="L8331" s="29"/>
    </row>
    <row r="8332" spans="1:12" ht="21">
      <c r="A8332" s="26"/>
      <c r="B8332" s="27"/>
      <c r="C8332" s="27"/>
      <c r="D8332" s="27"/>
      <c r="E8332" s="27"/>
      <c r="F8332" s="27"/>
      <c r="G8332" s="29"/>
      <c r="H8332" s="29"/>
      <c r="I8332" s="29"/>
      <c r="J8332" s="29"/>
      <c r="K8332" s="29"/>
      <c r="L8332" s="29"/>
    </row>
    <row r="8333" spans="1:12" ht="21">
      <c r="A8333" s="26"/>
      <c r="B8333" s="27"/>
      <c r="C8333" s="27"/>
      <c r="D8333" s="27"/>
      <c r="E8333" s="27"/>
      <c r="F8333" s="27"/>
      <c r="G8333" s="28"/>
      <c r="H8333" s="28"/>
      <c r="I8333" s="28"/>
      <c r="J8333" s="28"/>
      <c r="K8333" s="28"/>
      <c r="L8333" s="28"/>
    </row>
    <row r="8334" spans="1:12" ht="21">
      <c r="A8334" s="26"/>
      <c r="B8334" s="27"/>
      <c r="C8334" s="27"/>
      <c r="D8334" s="27"/>
      <c r="E8334" s="27"/>
      <c r="F8334" s="27"/>
      <c r="G8334" s="28"/>
      <c r="H8334" s="28"/>
      <c r="I8334" s="28"/>
      <c r="J8334" s="28"/>
      <c r="K8334" s="28"/>
      <c r="L8334" s="28"/>
    </row>
    <row r="8335" spans="1:12" ht="21">
      <c r="A8335" s="26"/>
      <c r="B8335" s="27"/>
      <c r="C8335" s="27"/>
      <c r="D8335" s="27"/>
      <c r="E8335" s="27"/>
      <c r="F8335" s="27"/>
      <c r="G8335" s="28"/>
      <c r="H8335" s="28"/>
      <c r="I8335" s="28"/>
      <c r="J8335" s="28"/>
      <c r="K8335" s="28"/>
      <c r="L8335" s="28"/>
    </row>
    <row r="8336" spans="1:12" ht="21">
      <c r="A8336" s="26"/>
      <c r="B8336" s="27"/>
      <c r="C8336" s="27"/>
      <c r="D8336" s="27"/>
      <c r="E8336" s="27"/>
      <c r="F8336" s="27"/>
      <c r="G8336" s="29"/>
      <c r="H8336" s="29"/>
      <c r="I8336" s="29"/>
      <c r="J8336" s="29"/>
      <c r="K8336" s="29"/>
      <c r="L8336" s="29"/>
    </row>
    <row r="8337" spans="1:12" ht="21">
      <c r="A8337" s="26"/>
      <c r="B8337" s="27"/>
      <c r="C8337" s="27"/>
      <c r="D8337" s="27"/>
      <c r="E8337" s="27"/>
      <c r="F8337" s="27"/>
      <c r="G8337" s="28"/>
      <c r="H8337" s="28"/>
      <c r="I8337" s="28"/>
      <c r="J8337" s="28"/>
      <c r="K8337" s="28"/>
      <c r="L8337" s="28"/>
    </row>
    <row r="8338" spans="1:12" ht="21">
      <c r="A8338" s="26"/>
      <c r="B8338" s="27"/>
      <c r="C8338" s="27"/>
      <c r="D8338" s="27"/>
      <c r="E8338" s="27"/>
      <c r="F8338" s="27"/>
      <c r="G8338" s="29"/>
      <c r="H8338" s="29"/>
      <c r="I8338" s="29"/>
      <c r="J8338" s="29"/>
      <c r="K8338" s="29"/>
      <c r="L8338" s="29"/>
    </row>
    <row r="8339" spans="1:12" ht="21">
      <c r="A8339" s="26"/>
      <c r="B8339" s="27"/>
      <c r="C8339" s="27"/>
      <c r="D8339" s="27"/>
      <c r="E8339" s="27"/>
      <c r="F8339" s="27"/>
      <c r="G8339" s="29"/>
      <c r="H8339" s="29"/>
      <c r="I8339" s="29"/>
      <c r="J8339" s="29"/>
      <c r="K8339" s="29"/>
      <c r="L8339" s="29"/>
    </row>
    <row r="8340" spans="1:12" ht="21">
      <c r="A8340" s="26"/>
      <c r="B8340" s="27"/>
      <c r="C8340" s="27"/>
      <c r="D8340" s="27"/>
      <c r="E8340" s="27"/>
      <c r="F8340" s="27"/>
      <c r="G8340" s="29"/>
      <c r="H8340" s="29"/>
      <c r="I8340" s="29"/>
      <c r="J8340" s="29"/>
      <c r="K8340" s="29"/>
      <c r="L8340" s="29"/>
    </row>
    <row r="8341" spans="1:12" ht="21">
      <c r="A8341" s="26"/>
      <c r="B8341" s="27"/>
      <c r="C8341" s="27"/>
      <c r="D8341" s="27"/>
      <c r="E8341" s="27"/>
      <c r="F8341" s="27"/>
      <c r="G8341" s="29"/>
      <c r="H8341" s="29"/>
      <c r="I8341" s="29"/>
      <c r="J8341" s="29"/>
      <c r="K8341" s="29"/>
      <c r="L8341" s="29"/>
    </row>
    <row r="8342" spans="1:12" ht="21">
      <c r="A8342" s="26"/>
      <c r="B8342" s="27"/>
      <c r="C8342" s="27"/>
      <c r="D8342" s="27"/>
      <c r="E8342" s="27"/>
      <c r="F8342" s="27"/>
      <c r="G8342" s="29"/>
      <c r="H8342" s="29"/>
      <c r="I8342" s="29"/>
      <c r="J8342" s="29"/>
      <c r="K8342" s="29"/>
      <c r="L8342" s="29"/>
    </row>
    <row r="8343" spans="1:12" ht="21">
      <c r="A8343" s="26"/>
      <c r="B8343" s="27"/>
      <c r="C8343" s="27"/>
      <c r="D8343" s="27"/>
      <c r="E8343" s="27"/>
      <c r="F8343" s="27"/>
      <c r="G8343" s="29"/>
      <c r="H8343" s="29"/>
      <c r="I8343" s="29"/>
      <c r="J8343" s="29"/>
      <c r="K8343" s="29"/>
      <c r="L8343" s="29"/>
    </row>
    <row r="8344" spans="1:12" ht="21">
      <c r="A8344" s="26"/>
      <c r="B8344" s="27"/>
      <c r="C8344" s="27"/>
      <c r="D8344" s="27"/>
      <c r="E8344" s="27"/>
      <c r="F8344" s="27"/>
      <c r="G8344" s="29"/>
      <c r="H8344" s="29"/>
      <c r="I8344" s="29"/>
      <c r="J8344" s="29"/>
      <c r="K8344" s="29"/>
      <c r="L8344" s="29"/>
    </row>
    <row r="8345" spans="1:12" ht="21">
      <c r="A8345" s="26"/>
      <c r="B8345" s="27"/>
      <c r="C8345" s="27"/>
      <c r="D8345" s="27"/>
      <c r="E8345" s="27"/>
      <c r="F8345" s="27"/>
      <c r="G8345" s="29"/>
      <c r="H8345" s="29"/>
      <c r="I8345" s="29"/>
      <c r="J8345" s="29"/>
      <c r="K8345" s="29"/>
      <c r="L8345" s="29"/>
    </row>
    <row r="8346" spans="1:12" ht="21">
      <c r="A8346" s="26"/>
      <c r="B8346" s="27"/>
      <c r="C8346" s="27"/>
      <c r="D8346" s="27"/>
      <c r="E8346" s="27"/>
      <c r="F8346" s="27"/>
      <c r="G8346" s="29"/>
      <c r="H8346" s="29"/>
      <c r="I8346" s="29"/>
      <c r="J8346" s="29"/>
      <c r="K8346" s="29"/>
      <c r="L8346" s="29"/>
    </row>
    <row r="8347" spans="1:12" ht="21">
      <c r="A8347" s="26"/>
      <c r="B8347" s="27"/>
      <c r="C8347" s="27"/>
      <c r="D8347" s="27"/>
      <c r="E8347" s="27"/>
      <c r="F8347" s="27"/>
      <c r="G8347" s="29"/>
      <c r="H8347" s="29"/>
      <c r="I8347" s="29"/>
      <c r="J8347" s="29"/>
      <c r="K8347" s="29"/>
      <c r="L8347" s="29"/>
    </row>
    <row r="8348" spans="1:12" ht="21">
      <c r="A8348" s="26"/>
      <c r="B8348" s="27"/>
      <c r="C8348" s="27"/>
      <c r="D8348" s="27"/>
      <c r="E8348" s="27"/>
      <c r="F8348" s="27"/>
      <c r="G8348" s="29"/>
      <c r="H8348" s="29"/>
      <c r="I8348" s="29"/>
      <c r="J8348" s="29"/>
      <c r="K8348" s="29"/>
      <c r="L8348" s="29"/>
    </row>
    <row r="8349" spans="1:12" ht="21">
      <c r="A8349" s="26"/>
      <c r="B8349" s="27"/>
      <c r="C8349" s="27"/>
      <c r="D8349" s="27"/>
      <c r="E8349" s="27"/>
      <c r="F8349" s="27"/>
      <c r="G8349" s="29"/>
      <c r="H8349" s="29"/>
      <c r="I8349" s="29"/>
      <c r="J8349" s="29"/>
      <c r="K8349" s="29"/>
      <c r="L8349" s="29"/>
    </row>
    <row r="8350" spans="1:12" ht="21">
      <c r="A8350" s="26"/>
      <c r="B8350" s="27"/>
      <c r="C8350" s="27"/>
      <c r="D8350" s="27"/>
      <c r="E8350" s="27"/>
      <c r="F8350" s="27"/>
      <c r="G8350" s="29"/>
      <c r="H8350" s="29"/>
      <c r="I8350" s="29"/>
      <c r="J8350" s="29"/>
      <c r="K8350" s="29"/>
      <c r="L8350" s="29"/>
    </row>
    <row r="8351" spans="1:12" ht="21">
      <c r="A8351" s="26"/>
      <c r="B8351" s="27"/>
      <c r="C8351" s="27"/>
      <c r="D8351" s="27"/>
      <c r="E8351" s="27"/>
      <c r="F8351" s="27"/>
      <c r="G8351" s="29"/>
      <c r="H8351" s="29"/>
      <c r="I8351" s="29"/>
      <c r="J8351" s="29"/>
      <c r="K8351" s="29"/>
      <c r="L8351" s="29"/>
    </row>
    <row r="8352" spans="1:12" ht="21">
      <c r="A8352" s="26"/>
      <c r="B8352" s="27"/>
      <c r="C8352" s="27"/>
      <c r="D8352" s="27"/>
      <c r="E8352" s="27"/>
      <c r="F8352" s="27"/>
      <c r="G8352" s="29"/>
      <c r="H8352" s="29"/>
      <c r="I8352" s="29"/>
      <c r="J8352" s="29"/>
      <c r="K8352" s="29"/>
      <c r="L8352" s="29"/>
    </row>
    <row r="8353" spans="1:12" ht="21">
      <c r="A8353" s="26"/>
      <c r="B8353" s="27"/>
      <c r="C8353" s="27"/>
      <c r="D8353" s="27"/>
      <c r="E8353" s="27"/>
      <c r="F8353" s="27"/>
      <c r="G8353" s="29"/>
      <c r="H8353" s="29"/>
      <c r="I8353" s="29"/>
      <c r="J8353" s="29"/>
      <c r="K8353" s="29"/>
      <c r="L8353" s="29"/>
    </row>
    <row r="8354" spans="1:12" ht="21">
      <c r="A8354" s="26"/>
      <c r="B8354" s="27"/>
      <c r="C8354" s="27"/>
      <c r="D8354" s="27"/>
      <c r="E8354" s="27"/>
      <c r="F8354" s="27"/>
      <c r="G8354" s="29"/>
      <c r="H8354" s="29"/>
      <c r="I8354" s="29"/>
      <c r="J8354" s="29"/>
      <c r="K8354" s="29"/>
      <c r="L8354" s="29"/>
    </row>
    <row r="8355" spans="1:12" ht="21">
      <c r="A8355" s="26"/>
      <c r="B8355" s="27"/>
      <c r="C8355" s="27"/>
      <c r="D8355" s="27"/>
      <c r="E8355" s="27"/>
      <c r="F8355" s="27"/>
      <c r="G8355" s="29"/>
      <c r="H8355" s="29"/>
      <c r="I8355" s="29"/>
      <c r="J8355" s="29"/>
      <c r="K8355" s="29"/>
      <c r="L8355" s="29"/>
    </row>
    <row r="8356" spans="1:12" ht="21">
      <c r="A8356" s="26"/>
      <c r="B8356" s="27"/>
      <c r="C8356" s="27"/>
      <c r="D8356" s="27"/>
      <c r="E8356" s="27"/>
      <c r="F8356" s="27"/>
      <c r="G8356" s="29"/>
      <c r="H8356" s="29"/>
      <c r="I8356" s="29"/>
      <c r="J8356" s="29"/>
      <c r="K8356" s="29"/>
      <c r="L8356" s="29"/>
    </row>
    <row r="8357" spans="1:12" ht="21">
      <c r="A8357" s="26"/>
      <c r="B8357" s="27"/>
      <c r="C8357" s="27"/>
      <c r="D8357" s="27"/>
      <c r="E8357" s="27"/>
      <c r="F8357" s="27"/>
      <c r="G8357" s="29"/>
      <c r="H8357" s="29"/>
      <c r="I8357" s="29"/>
      <c r="J8357" s="29"/>
      <c r="K8357" s="29"/>
      <c r="L8357" s="29"/>
    </row>
    <row r="8358" spans="1:12" ht="21">
      <c r="A8358" s="26"/>
      <c r="B8358" s="27"/>
      <c r="C8358" s="27"/>
      <c r="D8358" s="27"/>
      <c r="E8358" s="27"/>
      <c r="F8358" s="27"/>
      <c r="G8358" s="29"/>
      <c r="H8358" s="29"/>
      <c r="I8358" s="29"/>
      <c r="J8358" s="29"/>
      <c r="K8358" s="29"/>
      <c r="L8358" s="29"/>
    </row>
    <row r="8359" spans="1:12" ht="21">
      <c r="A8359" s="26"/>
      <c r="B8359" s="27"/>
      <c r="C8359" s="27"/>
      <c r="D8359" s="27"/>
      <c r="E8359" s="27"/>
      <c r="F8359" s="27"/>
      <c r="G8359" s="29"/>
      <c r="H8359" s="29"/>
      <c r="I8359" s="29"/>
      <c r="J8359" s="29"/>
      <c r="K8359" s="29"/>
      <c r="L8359" s="29"/>
    </row>
    <row r="8360" spans="1:12" ht="21">
      <c r="A8360" s="26"/>
      <c r="B8360" s="27"/>
      <c r="C8360" s="27"/>
      <c r="D8360" s="27"/>
      <c r="E8360" s="27"/>
      <c r="F8360" s="27"/>
      <c r="G8360" s="29"/>
      <c r="H8360" s="29"/>
      <c r="I8360" s="29"/>
      <c r="J8360" s="29"/>
      <c r="K8360" s="29"/>
      <c r="L8360" s="29"/>
    </row>
    <row r="8361" spans="1:12" ht="21">
      <c r="A8361" s="26"/>
      <c r="B8361" s="27"/>
      <c r="C8361" s="27"/>
      <c r="D8361" s="27"/>
      <c r="E8361" s="27"/>
      <c r="F8361" s="27"/>
      <c r="G8361" s="29"/>
      <c r="H8361" s="29"/>
      <c r="I8361" s="29"/>
      <c r="J8361" s="29"/>
      <c r="K8361" s="29"/>
      <c r="L8361" s="29"/>
    </row>
    <row r="8362" spans="1:12" ht="21">
      <c r="A8362" s="26"/>
      <c r="B8362" s="27"/>
      <c r="C8362" s="27"/>
      <c r="D8362" s="27"/>
      <c r="E8362" s="27"/>
      <c r="F8362" s="27"/>
      <c r="G8362" s="29"/>
      <c r="H8362" s="29"/>
      <c r="I8362" s="29"/>
      <c r="J8362" s="29"/>
      <c r="K8362" s="29"/>
      <c r="L8362" s="29"/>
    </row>
    <row r="8363" spans="1:12" ht="21">
      <c r="A8363" s="26"/>
      <c r="B8363" s="27"/>
      <c r="C8363" s="27"/>
      <c r="D8363" s="27"/>
      <c r="E8363" s="27"/>
      <c r="F8363" s="27"/>
      <c r="G8363" s="29"/>
      <c r="H8363" s="29"/>
      <c r="I8363" s="29"/>
      <c r="J8363" s="29"/>
      <c r="K8363" s="29"/>
      <c r="L8363" s="29"/>
    </row>
    <row r="8364" spans="1:12" ht="21">
      <c r="A8364" s="26"/>
      <c r="B8364" s="27"/>
      <c r="C8364" s="27"/>
      <c r="D8364" s="27"/>
      <c r="E8364" s="27"/>
      <c r="F8364" s="27"/>
      <c r="G8364" s="29"/>
      <c r="H8364" s="29"/>
      <c r="I8364" s="29"/>
      <c r="J8364" s="29"/>
      <c r="K8364" s="29"/>
      <c r="L8364" s="29"/>
    </row>
    <row r="8365" spans="1:12" ht="21">
      <c r="A8365" s="26"/>
      <c r="B8365" s="27"/>
      <c r="C8365" s="27"/>
      <c r="D8365" s="27"/>
      <c r="E8365" s="27"/>
      <c r="F8365" s="27"/>
      <c r="G8365" s="29"/>
      <c r="H8365" s="29"/>
      <c r="I8365" s="29"/>
      <c r="J8365" s="29"/>
      <c r="K8365" s="29"/>
      <c r="L8365" s="29"/>
    </row>
    <row r="8366" spans="1:12" ht="21">
      <c r="A8366" s="26"/>
      <c r="B8366" s="27"/>
      <c r="C8366" s="27"/>
      <c r="D8366" s="27"/>
      <c r="E8366" s="27"/>
      <c r="F8366" s="27"/>
      <c r="G8366" s="29"/>
      <c r="H8366" s="29"/>
      <c r="I8366" s="29"/>
      <c r="J8366" s="29"/>
      <c r="K8366" s="29"/>
      <c r="L8366" s="29"/>
    </row>
    <row r="8367" spans="1:12" ht="21">
      <c r="A8367" s="26"/>
      <c r="B8367" s="27"/>
      <c r="C8367" s="27"/>
      <c r="D8367" s="27"/>
      <c r="E8367" s="27"/>
      <c r="F8367" s="27"/>
      <c r="G8367" s="29"/>
      <c r="H8367" s="29"/>
      <c r="I8367" s="29"/>
      <c r="J8367" s="29"/>
      <c r="K8367" s="29"/>
      <c r="L8367" s="29"/>
    </row>
    <row r="8368" spans="1:12" ht="21">
      <c r="A8368" s="26"/>
      <c r="B8368" s="27"/>
      <c r="C8368" s="27"/>
      <c r="D8368" s="27"/>
      <c r="E8368" s="27"/>
      <c r="F8368" s="27"/>
      <c r="G8368" s="29"/>
      <c r="H8368" s="29"/>
      <c r="I8368" s="29"/>
      <c r="J8368" s="29"/>
      <c r="K8368" s="29"/>
      <c r="L8368" s="29"/>
    </row>
    <row r="8369" spans="1:12" ht="21">
      <c r="A8369" s="26"/>
      <c r="B8369" s="27"/>
      <c r="C8369" s="27"/>
      <c r="D8369" s="27"/>
      <c r="E8369" s="27"/>
      <c r="F8369" s="27"/>
      <c r="G8369" s="29"/>
      <c r="H8369" s="29"/>
      <c r="I8369" s="29"/>
      <c r="J8369" s="29"/>
      <c r="K8369" s="29"/>
      <c r="L8369" s="29"/>
    </row>
    <row r="8370" spans="1:12" ht="21">
      <c r="A8370" s="26"/>
      <c r="B8370" s="27"/>
      <c r="C8370" s="27"/>
      <c r="D8370" s="27"/>
      <c r="E8370" s="27"/>
      <c r="F8370" s="27"/>
      <c r="G8370" s="29"/>
      <c r="H8370" s="29"/>
      <c r="I8370" s="29"/>
      <c r="J8370" s="29"/>
      <c r="K8370" s="29"/>
      <c r="L8370" s="29"/>
    </row>
    <row r="8371" spans="1:12" ht="21">
      <c r="A8371" s="26"/>
      <c r="B8371" s="27"/>
      <c r="C8371" s="27"/>
      <c r="D8371" s="27"/>
      <c r="E8371" s="27"/>
      <c r="F8371" s="27"/>
      <c r="G8371" s="28"/>
      <c r="H8371" s="28"/>
      <c r="I8371" s="28"/>
      <c r="J8371" s="28"/>
      <c r="K8371" s="28"/>
      <c r="L8371" s="28"/>
    </row>
    <row r="8372" spans="1:12" ht="21">
      <c r="A8372" s="26"/>
      <c r="B8372" s="27"/>
      <c r="C8372" s="27"/>
      <c r="D8372" s="27"/>
      <c r="E8372" s="27"/>
      <c r="F8372" s="27"/>
      <c r="G8372" s="29"/>
      <c r="H8372" s="29"/>
      <c r="I8372" s="29"/>
      <c r="J8372" s="29"/>
      <c r="K8372" s="29"/>
      <c r="L8372" s="29"/>
    </row>
    <row r="8373" spans="1:12" ht="21">
      <c r="A8373" s="26"/>
      <c r="B8373" s="27"/>
      <c r="C8373" s="27"/>
      <c r="D8373" s="27"/>
      <c r="E8373" s="27"/>
      <c r="F8373" s="27"/>
      <c r="G8373" s="28"/>
      <c r="H8373" s="28"/>
      <c r="I8373" s="28"/>
      <c r="J8373" s="28"/>
      <c r="K8373" s="28"/>
      <c r="L8373" s="28"/>
    </row>
    <row r="8374" spans="1:12" ht="21">
      <c r="A8374" s="26"/>
      <c r="B8374" s="27"/>
      <c r="C8374" s="27"/>
      <c r="D8374" s="27"/>
      <c r="E8374" s="27"/>
      <c r="F8374" s="27"/>
      <c r="G8374" s="29"/>
      <c r="H8374" s="29"/>
      <c r="I8374" s="29"/>
      <c r="J8374" s="29"/>
      <c r="K8374" s="29"/>
      <c r="L8374" s="29"/>
    </row>
    <row r="8375" spans="1:12" ht="21">
      <c r="A8375" s="26"/>
      <c r="B8375" s="27"/>
      <c r="C8375" s="27"/>
      <c r="D8375" s="27"/>
      <c r="E8375" s="27"/>
      <c r="F8375" s="27"/>
      <c r="G8375" s="29"/>
      <c r="H8375" s="29"/>
      <c r="I8375" s="29"/>
      <c r="J8375" s="29"/>
      <c r="K8375" s="29"/>
      <c r="L8375" s="29"/>
    </row>
    <row r="8376" spans="1:12" ht="21">
      <c r="A8376" s="26"/>
      <c r="B8376" s="27"/>
      <c r="C8376" s="27"/>
      <c r="D8376" s="27"/>
      <c r="E8376" s="27"/>
      <c r="F8376" s="27"/>
      <c r="G8376" s="29"/>
      <c r="H8376" s="29"/>
      <c r="I8376" s="29"/>
      <c r="J8376" s="29"/>
      <c r="K8376" s="29"/>
      <c r="L8376" s="29"/>
    </row>
    <row r="8377" spans="1:12" ht="21">
      <c r="A8377" s="26"/>
      <c r="B8377" s="27"/>
      <c r="C8377" s="27"/>
      <c r="D8377" s="27"/>
      <c r="E8377" s="27"/>
      <c r="F8377" s="27"/>
      <c r="G8377" s="29"/>
      <c r="H8377" s="29"/>
      <c r="I8377" s="29"/>
      <c r="J8377" s="29"/>
      <c r="K8377" s="29"/>
      <c r="L8377" s="29"/>
    </row>
    <row r="8378" spans="1:12" ht="21">
      <c r="A8378" s="26"/>
      <c r="B8378" s="27"/>
      <c r="C8378" s="27"/>
      <c r="D8378" s="27"/>
      <c r="E8378" s="27"/>
      <c r="F8378" s="27"/>
      <c r="G8378" s="29"/>
      <c r="H8378" s="29"/>
      <c r="I8378" s="29"/>
      <c r="J8378" s="29"/>
      <c r="K8378" s="29"/>
      <c r="L8378" s="29"/>
    </row>
    <row r="8379" spans="1:12" ht="21">
      <c r="A8379" s="26"/>
      <c r="B8379" s="27"/>
      <c r="C8379" s="27"/>
      <c r="D8379" s="27"/>
      <c r="E8379" s="27"/>
      <c r="F8379" s="27"/>
      <c r="G8379" s="29"/>
      <c r="H8379" s="29"/>
      <c r="I8379" s="29"/>
      <c r="J8379" s="29"/>
      <c r="K8379" s="29"/>
      <c r="L8379" s="29"/>
    </row>
    <row r="8380" spans="1:12" ht="21">
      <c r="A8380" s="26"/>
      <c r="B8380" s="27"/>
      <c r="C8380" s="27"/>
      <c r="D8380" s="27"/>
      <c r="E8380" s="27"/>
      <c r="F8380" s="27"/>
      <c r="G8380" s="28"/>
      <c r="H8380" s="28"/>
      <c r="I8380" s="28"/>
      <c r="J8380" s="28"/>
      <c r="K8380" s="28"/>
      <c r="L8380" s="28"/>
    </row>
    <row r="8381" spans="1:12" ht="21">
      <c r="A8381" s="26"/>
      <c r="B8381" s="27"/>
      <c r="C8381" s="27"/>
      <c r="D8381" s="27"/>
      <c r="E8381" s="27"/>
      <c r="F8381" s="27"/>
      <c r="G8381" s="29"/>
      <c r="H8381" s="29"/>
      <c r="I8381" s="29"/>
      <c r="J8381" s="29"/>
      <c r="K8381" s="29"/>
      <c r="L8381" s="29"/>
    </row>
    <row r="8382" spans="1:12" ht="21">
      <c r="A8382" s="26"/>
      <c r="B8382" s="27"/>
      <c r="C8382" s="27"/>
      <c r="D8382" s="27"/>
      <c r="E8382" s="27"/>
      <c r="F8382" s="27"/>
      <c r="G8382" s="28"/>
      <c r="H8382" s="28"/>
      <c r="I8382" s="28"/>
      <c r="J8382" s="28"/>
      <c r="K8382" s="28"/>
      <c r="L8382" s="28"/>
    </row>
    <row r="8383" spans="1:12" ht="21">
      <c r="A8383" s="26"/>
      <c r="B8383" s="27"/>
      <c r="C8383" s="27"/>
      <c r="D8383" s="27"/>
      <c r="E8383" s="27"/>
      <c r="F8383" s="27"/>
      <c r="G8383" s="29"/>
      <c r="H8383" s="29"/>
      <c r="I8383" s="29"/>
      <c r="J8383" s="29"/>
      <c r="K8383" s="29"/>
      <c r="L8383" s="29"/>
    </row>
    <row r="8384" spans="1:12" ht="21">
      <c r="A8384" s="26"/>
      <c r="B8384" s="27"/>
      <c r="C8384" s="27"/>
      <c r="D8384" s="27"/>
      <c r="E8384" s="27"/>
      <c r="F8384" s="27"/>
      <c r="G8384" s="29"/>
      <c r="H8384" s="29"/>
      <c r="I8384" s="29"/>
      <c r="J8384" s="29"/>
      <c r="K8384" s="29"/>
      <c r="L8384" s="29"/>
    </row>
    <row r="8385" spans="1:12" ht="21">
      <c r="A8385" s="26"/>
      <c r="B8385" s="27"/>
      <c r="C8385" s="27"/>
      <c r="D8385" s="27"/>
      <c r="E8385" s="27"/>
      <c r="F8385" s="27"/>
      <c r="G8385" s="29"/>
      <c r="H8385" s="29"/>
      <c r="I8385" s="29"/>
      <c r="J8385" s="29"/>
      <c r="K8385" s="29"/>
      <c r="L8385" s="29"/>
    </row>
    <row r="8386" spans="1:12" ht="21">
      <c r="A8386" s="26"/>
      <c r="B8386" s="27"/>
      <c r="C8386" s="27"/>
      <c r="D8386" s="27"/>
      <c r="E8386" s="27"/>
      <c r="F8386" s="27"/>
      <c r="G8386" s="29"/>
      <c r="H8386" s="29"/>
      <c r="I8386" s="29"/>
      <c r="J8386" s="29"/>
      <c r="K8386" s="29"/>
      <c r="L8386" s="29"/>
    </row>
    <row r="8387" spans="1:12" ht="21">
      <c r="A8387" s="26"/>
      <c r="B8387" s="27"/>
      <c r="C8387" s="27"/>
      <c r="D8387" s="27"/>
      <c r="E8387" s="27"/>
      <c r="F8387" s="27"/>
      <c r="G8387" s="28"/>
      <c r="H8387" s="28"/>
      <c r="I8387" s="28"/>
      <c r="J8387" s="28"/>
      <c r="K8387" s="28"/>
      <c r="L8387" s="28"/>
    </row>
    <row r="8388" spans="1:12" ht="21">
      <c r="A8388" s="26"/>
      <c r="B8388" s="27"/>
      <c r="C8388" s="27"/>
      <c r="D8388" s="27"/>
      <c r="E8388" s="27"/>
      <c r="F8388" s="27"/>
      <c r="G8388" s="29"/>
      <c r="H8388" s="29"/>
      <c r="I8388" s="29"/>
      <c r="J8388" s="29"/>
      <c r="K8388" s="29"/>
      <c r="L8388" s="29"/>
    </row>
    <row r="8389" spans="1:12" ht="21">
      <c r="A8389" s="26"/>
      <c r="B8389" s="27"/>
      <c r="C8389" s="27"/>
      <c r="D8389" s="27"/>
      <c r="E8389" s="27"/>
      <c r="F8389" s="27"/>
      <c r="G8389" s="29"/>
      <c r="H8389" s="29"/>
      <c r="I8389" s="29"/>
      <c r="J8389" s="29"/>
      <c r="K8389" s="29"/>
      <c r="L8389" s="29"/>
    </row>
    <row r="8390" spans="1:12" ht="21">
      <c r="A8390" s="26"/>
      <c r="B8390" s="27"/>
      <c r="C8390" s="27"/>
      <c r="D8390" s="27"/>
      <c r="E8390" s="27"/>
      <c r="F8390" s="27"/>
      <c r="G8390" s="29"/>
      <c r="H8390" s="29"/>
      <c r="I8390" s="29"/>
      <c r="J8390" s="29"/>
      <c r="K8390" s="29"/>
      <c r="L8390" s="29"/>
    </row>
    <row r="8391" spans="1:12" ht="21">
      <c r="A8391" s="26"/>
      <c r="B8391" s="27"/>
      <c r="C8391" s="27"/>
      <c r="D8391" s="27"/>
      <c r="E8391" s="27"/>
      <c r="F8391" s="27"/>
      <c r="G8391" s="29"/>
      <c r="H8391" s="29"/>
      <c r="I8391" s="29"/>
      <c r="J8391" s="29"/>
      <c r="K8391" s="29"/>
      <c r="L8391" s="29"/>
    </row>
    <row r="8392" spans="1:12" ht="21">
      <c r="A8392" s="26"/>
      <c r="B8392" s="27"/>
      <c r="C8392" s="27"/>
      <c r="D8392" s="27"/>
      <c r="E8392" s="27"/>
      <c r="F8392" s="27"/>
      <c r="G8392" s="28"/>
      <c r="H8392" s="28"/>
      <c r="I8392" s="28"/>
      <c r="J8392" s="28"/>
      <c r="K8392" s="28"/>
      <c r="L8392" s="28"/>
    </row>
    <row r="8393" spans="1:12" ht="21">
      <c r="A8393" s="26"/>
      <c r="B8393" s="27"/>
      <c r="C8393" s="27"/>
      <c r="D8393" s="27"/>
      <c r="E8393" s="27"/>
      <c r="F8393" s="27"/>
      <c r="G8393" s="29"/>
      <c r="H8393" s="29"/>
      <c r="I8393" s="29"/>
      <c r="J8393" s="29"/>
      <c r="K8393" s="29"/>
      <c r="L8393" s="29"/>
    </row>
    <row r="8394" spans="1:12" ht="21">
      <c r="A8394" s="26"/>
      <c r="B8394" s="27"/>
      <c r="C8394" s="27"/>
      <c r="D8394" s="27"/>
      <c r="E8394" s="27"/>
      <c r="F8394" s="27"/>
      <c r="G8394" s="29"/>
      <c r="H8394" s="29"/>
      <c r="I8394" s="29"/>
      <c r="J8394" s="29"/>
      <c r="K8394" s="29"/>
      <c r="L8394" s="29"/>
    </row>
    <row r="8395" spans="1:12" ht="21">
      <c r="A8395" s="26"/>
      <c r="B8395" s="27"/>
      <c r="C8395" s="27"/>
      <c r="D8395" s="27"/>
      <c r="E8395" s="27"/>
      <c r="F8395" s="27"/>
      <c r="G8395" s="29"/>
      <c r="H8395" s="29"/>
      <c r="I8395" s="29"/>
      <c r="J8395" s="29"/>
      <c r="K8395" s="29"/>
      <c r="L8395" s="29"/>
    </row>
    <row r="8396" spans="1:12" ht="21">
      <c r="A8396" s="26"/>
      <c r="B8396" s="27"/>
      <c r="C8396" s="27"/>
      <c r="D8396" s="27"/>
      <c r="E8396" s="27"/>
      <c r="F8396" s="27"/>
      <c r="G8396" s="29"/>
      <c r="H8396" s="29"/>
      <c r="I8396" s="29"/>
      <c r="J8396" s="29"/>
      <c r="K8396" s="29"/>
      <c r="L8396" s="29"/>
    </row>
    <row r="8397" spans="1:12" ht="21">
      <c r="A8397" s="26"/>
      <c r="B8397" s="27"/>
      <c r="C8397" s="27"/>
      <c r="D8397" s="27"/>
      <c r="E8397" s="27"/>
      <c r="F8397" s="27"/>
      <c r="G8397" s="29"/>
      <c r="H8397" s="29"/>
      <c r="I8397" s="29"/>
      <c r="J8397" s="29"/>
      <c r="K8397" s="29"/>
      <c r="L8397" s="29"/>
    </row>
    <row r="8398" spans="1:12" ht="21">
      <c r="A8398" s="26"/>
      <c r="B8398" s="27"/>
      <c r="C8398" s="27"/>
      <c r="D8398" s="27"/>
      <c r="E8398" s="27"/>
      <c r="F8398" s="27"/>
      <c r="G8398" s="29"/>
      <c r="H8398" s="29"/>
      <c r="I8398" s="29"/>
      <c r="J8398" s="29"/>
      <c r="K8398" s="29"/>
      <c r="L8398" s="29"/>
    </row>
    <row r="8399" spans="1:12" ht="21">
      <c r="A8399" s="26"/>
      <c r="B8399" s="27"/>
      <c r="C8399" s="27"/>
      <c r="D8399" s="27"/>
      <c r="E8399" s="27"/>
      <c r="F8399" s="27"/>
      <c r="G8399" s="29"/>
      <c r="H8399" s="29"/>
      <c r="I8399" s="29"/>
      <c r="J8399" s="29"/>
      <c r="K8399" s="29"/>
      <c r="L8399" s="29"/>
    </row>
    <row r="8400" spans="1:12" ht="21">
      <c r="A8400" s="26"/>
      <c r="B8400" s="27"/>
      <c r="C8400" s="27"/>
      <c r="D8400" s="27"/>
      <c r="E8400" s="27"/>
      <c r="F8400" s="27"/>
      <c r="G8400" s="28"/>
      <c r="H8400" s="28"/>
      <c r="I8400" s="28"/>
      <c r="J8400" s="28"/>
      <c r="K8400" s="28"/>
      <c r="L8400" s="28"/>
    </row>
    <row r="8401" spans="1:12" ht="21">
      <c r="A8401" s="26"/>
      <c r="B8401" s="27"/>
      <c r="C8401" s="27"/>
      <c r="D8401" s="27"/>
      <c r="E8401" s="27"/>
      <c r="F8401" s="27"/>
      <c r="G8401" s="28"/>
      <c r="H8401" s="28"/>
      <c r="I8401" s="28"/>
      <c r="J8401" s="28"/>
      <c r="K8401" s="28"/>
      <c r="L8401" s="28"/>
    </row>
    <row r="8402" spans="1:12" ht="21">
      <c r="A8402" s="26"/>
      <c r="B8402" s="27"/>
      <c r="C8402" s="27"/>
      <c r="D8402" s="27"/>
      <c r="E8402" s="27"/>
      <c r="F8402" s="27"/>
      <c r="G8402" s="28"/>
      <c r="H8402" s="28"/>
      <c r="I8402" s="28"/>
      <c r="J8402" s="28"/>
      <c r="K8402" s="28"/>
      <c r="L8402" s="28"/>
    </row>
    <row r="8403" spans="1:12" ht="21">
      <c r="A8403" s="26"/>
      <c r="B8403" s="27"/>
      <c r="C8403" s="27"/>
      <c r="D8403" s="27"/>
      <c r="E8403" s="27"/>
      <c r="F8403" s="27"/>
      <c r="G8403" s="29"/>
      <c r="H8403" s="29"/>
      <c r="I8403" s="29"/>
      <c r="J8403" s="29"/>
      <c r="K8403" s="29"/>
      <c r="L8403" s="29"/>
    </row>
    <row r="8404" spans="1:12" ht="21">
      <c r="A8404" s="26"/>
      <c r="B8404" s="27"/>
      <c r="C8404" s="27"/>
      <c r="D8404" s="27"/>
      <c r="E8404" s="27"/>
      <c r="F8404" s="27"/>
      <c r="G8404" s="28"/>
      <c r="H8404" s="28"/>
      <c r="I8404" s="28"/>
      <c r="J8404" s="28"/>
      <c r="K8404" s="28"/>
      <c r="L8404" s="28"/>
    </row>
    <row r="8405" spans="1:12" ht="21">
      <c r="A8405" s="26"/>
      <c r="B8405" s="27"/>
      <c r="C8405" s="27"/>
      <c r="D8405" s="27"/>
      <c r="E8405" s="27"/>
      <c r="F8405" s="27"/>
      <c r="G8405" s="29"/>
      <c r="H8405" s="29"/>
      <c r="I8405" s="29"/>
      <c r="J8405" s="29"/>
      <c r="K8405" s="29"/>
      <c r="L8405" s="29"/>
    </row>
    <row r="8406" spans="1:12" ht="21">
      <c r="A8406" s="26"/>
      <c r="B8406" s="27"/>
      <c r="C8406" s="27"/>
      <c r="D8406" s="27"/>
      <c r="E8406" s="27"/>
      <c r="F8406" s="27"/>
      <c r="G8406" s="29"/>
      <c r="H8406" s="29"/>
      <c r="I8406" s="29"/>
      <c r="J8406" s="29"/>
      <c r="K8406" s="29"/>
      <c r="L8406" s="29"/>
    </row>
    <row r="8407" spans="1:12" ht="21">
      <c r="A8407" s="26"/>
      <c r="B8407" s="27"/>
      <c r="C8407" s="27"/>
      <c r="D8407" s="27"/>
      <c r="E8407" s="27"/>
      <c r="F8407" s="27"/>
      <c r="G8407" s="28"/>
      <c r="H8407" s="28"/>
      <c r="I8407" s="28"/>
      <c r="J8407" s="28"/>
      <c r="K8407" s="28"/>
      <c r="L8407" s="28"/>
    </row>
    <row r="8408" spans="1:12" ht="21">
      <c r="A8408" s="26"/>
      <c r="B8408" s="27"/>
      <c r="C8408" s="27"/>
      <c r="D8408" s="27"/>
      <c r="E8408" s="27"/>
      <c r="F8408" s="27"/>
      <c r="G8408" s="29"/>
      <c r="H8408" s="29"/>
      <c r="I8408" s="29"/>
      <c r="J8408" s="29"/>
      <c r="K8408" s="29"/>
      <c r="L8408" s="29"/>
    </row>
    <row r="8409" spans="1:12" ht="21">
      <c r="A8409" s="26"/>
      <c r="B8409" s="27"/>
      <c r="C8409" s="27"/>
      <c r="D8409" s="27"/>
      <c r="E8409" s="27"/>
      <c r="F8409" s="27"/>
      <c r="G8409" s="29"/>
      <c r="H8409" s="29"/>
      <c r="I8409" s="29"/>
      <c r="J8409" s="29"/>
      <c r="K8409" s="29"/>
      <c r="L8409" s="29"/>
    </row>
    <row r="8410" spans="1:12" ht="21">
      <c r="A8410" s="26"/>
      <c r="B8410" s="27"/>
      <c r="C8410" s="27"/>
      <c r="D8410" s="27"/>
      <c r="E8410" s="27"/>
      <c r="F8410" s="27"/>
      <c r="G8410" s="29"/>
      <c r="H8410" s="29"/>
      <c r="I8410" s="29"/>
      <c r="J8410" s="29"/>
      <c r="K8410" s="29"/>
      <c r="L8410" s="29"/>
    </row>
    <row r="8411" spans="1:12" ht="21">
      <c r="A8411" s="26"/>
      <c r="B8411" s="27"/>
      <c r="C8411" s="27"/>
      <c r="D8411" s="27"/>
      <c r="E8411" s="27"/>
      <c r="F8411" s="27"/>
      <c r="G8411" s="29"/>
      <c r="H8411" s="29"/>
      <c r="I8411" s="29"/>
      <c r="J8411" s="29"/>
      <c r="K8411" s="29"/>
      <c r="L8411" s="29"/>
    </row>
    <row r="8412" spans="1:12" ht="21">
      <c r="A8412" s="26"/>
      <c r="B8412" s="27"/>
      <c r="C8412" s="27"/>
      <c r="D8412" s="27"/>
      <c r="E8412" s="27"/>
      <c r="F8412" s="27"/>
      <c r="G8412" s="29"/>
      <c r="H8412" s="29"/>
      <c r="I8412" s="29"/>
      <c r="J8412" s="29"/>
      <c r="K8412" s="29"/>
      <c r="L8412" s="29"/>
    </row>
    <row r="8413" spans="1:12" ht="21">
      <c r="A8413" s="26"/>
      <c r="B8413" s="27"/>
      <c r="C8413" s="27"/>
      <c r="D8413" s="27"/>
      <c r="E8413" s="27"/>
      <c r="F8413" s="27"/>
      <c r="G8413" s="29"/>
      <c r="H8413" s="29"/>
      <c r="I8413" s="29"/>
      <c r="J8413" s="29"/>
      <c r="K8413" s="29"/>
      <c r="L8413" s="29"/>
    </row>
    <row r="8414" spans="1:12" ht="21">
      <c r="A8414" s="26"/>
      <c r="B8414" s="27"/>
      <c r="C8414" s="27"/>
      <c r="D8414" s="27"/>
      <c r="E8414" s="27"/>
      <c r="F8414" s="27"/>
      <c r="G8414" s="29"/>
      <c r="H8414" s="29"/>
      <c r="I8414" s="29"/>
      <c r="J8414" s="29"/>
      <c r="K8414" s="29"/>
      <c r="L8414" s="29"/>
    </row>
    <row r="8415" spans="1:12" ht="21">
      <c r="A8415" s="26"/>
      <c r="B8415" s="27"/>
      <c r="C8415" s="27"/>
      <c r="D8415" s="27"/>
      <c r="E8415" s="27"/>
      <c r="F8415" s="27"/>
      <c r="G8415" s="29"/>
      <c r="H8415" s="29"/>
      <c r="I8415" s="29"/>
      <c r="J8415" s="29"/>
      <c r="K8415" s="29"/>
      <c r="L8415" s="29"/>
    </row>
    <row r="8416" spans="1:12" ht="21">
      <c r="A8416" s="26"/>
      <c r="B8416" s="27"/>
      <c r="C8416" s="27"/>
      <c r="D8416" s="27"/>
      <c r="E8416" s="27"/>
      <c r="F8416" s="27"/>
      <c r="G8416" s="29"/>
      <c r="H8416" s="29"/>
      <c r="I8416" s="29"/>
      <c r="J8416" s="29"/>
      <c r="K8416" s="29"/>
      <c r="L8416" s="29"/>
    </row>
    <row r="8417" spans="1:12" ht="21">
      <c r="A8417" s="26"/>
      <c r="B8417" s="27"/>
      <c r="C8417" s="27"/>
      <c r="D8417" s="27"/>
      <c r="E8417" s="27"/>
      <c r="F8417" s="27"/>
      <c r="G8417" s="28"/>
      <c r="H8417" s="28"/>
      <c r="I8417" s="28"/>
      <c r="J8417" s="28"/>
      <c r="K8417" s="28"/>
      <c r="L8417" s="28"/>
    </row>
    <row r="8418" spans="1:12" ht="21">
      <c r="A8418" s="26"/>
      <c r="B8418" s="27"/>
      <c r="C8418" s="27"/>
      <c r="D8418" s="27"/>
      <c r="E8418" s="27"/>
      <c r="F8418" s="27"/>
      <c r="G8418" s="28"/>
      <c r="H8418" s="28"/>
      <c r="I8418" s="28"/>
      <c r="J8418" s="28"/>
      <c r="K8418" s="28"/>
      <c r="L8418" s="28"/>
    </row>
    <row r="8419" spans="1:12" ht="21">
      <c r="A8419" s="26"/>
      <c r="B8419" s="27"/>
      <c r="C8419" s="27"/>
      <c r="D8419" s="27"/>
      <c r="E8419" s="27"/>
      <c r="F8419" s="27"/>
      <c r="G8419" s="28"/>
      <c r="H8419" s="28"/>
      <c r="I8419" s="28"/>
      <c r="J8419" s="28"/>
      <c r="K8419" s="28"/>
      <c r="L8419" s="28"/>
    </row>
    <row r="8420" spans="1:12" ht="21">
      <c r="A8420" s="26"/>
      <c r="B8420" s="27"/>
      <c r="C8420" s="27"/>
      <c r="D8420" s="27"/>
      <c r="E8420" s="27"/>
      <c r="F8420" s="27"/>
      <c r="G8420" s="28"/>
      <c r="H8420" s="28"/>
      <c r="I8420" s="28"/>
      <c r="J8420" s="28"/>
      <c r="K8420" s="28"/>
      <c r="L8420" s="28"/>
    </row>
    <row r="8421" spans="1:12" ht="21">
      <c r="A8421" s="26"/>
      <c r="B8421" s="27"/>
      <c r="C8421" s="27"/>
      <c r="D8421" s="27"/>
      <c r="E8421" s="27"/>
      <c r="F8421" s="27"/>
      <c r="G8421" s="28"/>
      <c r="H8421" s="28"/>
      <c r="I8421" s="28"/>
      <c r="J8421" s="28"/>
      <c r="K8421" s="28"/>
      <c r="L8421" s="28"/>
    </row>
    <row r="8422" spans="1:12" ht="21">
      <c r="A8422" s="26"/>
      <c r="B8422" s="27"/>
      <c r="C8422" s="27"/>
      <c r="D8422" s="27"/>
      <c r="E8422" s="27"/>
      <c r="F8422" s="27"/>
      <c r="G8422" s="28"/>
      <c r="H8422" s="28"/>
      <c r="I8422" s="28"/>
      <c r="J8422" s="28"/>
      <c r="K8422" s="28"/>
      <c r="L8422" s="28"/>
    </row>
    <row r="8423" spans="1:12" ht="21">
      <c r="A8423" s="26"/>
      <c r="B8423" s="27"/>
      <c r="C8423" s="27"/>
      <c r="D8423" s="27"/>
      <c r="E8423" s="27"/>
      <c r="F8423" s="27"/>
      <c r="G8423" s="28"/>
      <c r="H8423" s="28"/>
      <c r="I8423" s="28"/>
      <c r="J8423" s="28"/>
      <c r="K8423" s="28"/>
      <c r="L8423" s="28"/>
    </row>
    <row r="8424" spans="1:12" ht="21">
      <c r="A8424" s="26"/>
      <c r="B8424" s="27"/>
      <c r="C8424" s="27"/>
      <c r="D8424" s="27"/>
      <c r="E8424" s="27"/>
      <c r="F8424" s="27"/>
      <c r="G8424" s="29"/>
      <c r="H8424" s="29"/>
      <c r="I8424" s="29"/>
      <c r="J8424" s="29"/>
      <c r="K8424" s="29"/>
      <c r="L8424" s="29"/>
    </row>
    <row r="8425" spans="1:12" ht="21">
      <c r="A8425" s="26"/>
      <c r="B8425" s="27"/>
      <c r="C8425" s="27"/>
      <c r="D8425" s="27"/>
      <c r="E8425" s="27"/>
      <c r="F8425" s="27"/>
      <c r="G8425" s="29"/>
      <c r="H8425" s="29"/>
      <c r="I8425" s="29"/>
      <c r="J8425" s="29"/>
      <c r="K8425" s="29"/>
      <c r="L8425" s="29"/>
    </row>
    <row r="8426" spans="1:12" ht="21">
      <c r="A8426" s="26"/>
      <c r="B8426" s="27"/>
      <c r="C8426" s="27"/>
      <c r="D8426" s="27"/>
      <c r="E8426" s="27"/>
      <c r="F8426" s="27"/>
      <c r="G8426" s="29"/>
      <c r="H8426" s="29"/>
      <c r="I8426" s="29"/>
      <c r="J8426" s="29"/>
      <c r="K8426" s="29"/>
      <c r="L8426" s="29"/>
    </row>
    <row r="8427" spans="1:12" ht="21">
      <c r="A8427" s="26"/>
      <c r="B8427" s="27"/>
      <c r="C8427" s="27"/>
      <c r="D8427" s="27"/>
      <c r="E8427" s="27"/>
      <c r="F8427" s="27"/>
      <c r="G8427" s="28"/>
      <c r="H8427" s="28"/>
      <c r="I8427" s="28"/>
      <c r="J8427" s="28"/>
      <c r="K8427" s="28"/>
      <c r="L8427" s="28"/>
    </row>
    <row r="8428" spans="1:12" ht="21">
      <c r="A8428" s="26"/>
      <c r="B8428" s="27"/>
      <c r="C8428" s="27"/>
      <c r="D8428" s="27"/>
      <c r="E8428" s="27"/>
      <c r="F8428" s="27"/>
      <c r="G8428" s="28"/>
      <c r="H8428" s="28"/>
      <c r="I8428" s="28"/>
      <c r="J8428" s="28"/>
      <c r="K8428" s="28"/>
      <c r="L8428" s="28"/>
    </row>
    <row r="8429" spans="1:12" ht="21">
      <c r="A8429" s="26"/>
      <c r="B8429" s="27"/>
      <c r="C8429" s="27"/>
      <c r="D8429" s="27"/>
      <c r="E8429" s="27"/>
      <c r="F8429" s="27"/>
      <c r="G8429" s="29"/>
      <c r="H8429" s="29"/>
      <c r="I8429" s="29"/>
      <c r="J8429" s="29"/>
      <c r="K8429" s="29"/>
      <c r="L8429" s="29"/>
    </row>
    <row r="8430" spans="1:12" ht="21">
      <c r="A8430" s="26"/>
      <c r="B8430" s="27"/>
      <c r="C8430" s="27"/>
      <c r="D8430" s="27"/>
      <c r="E8430" s="27"/>
      <c r="F8430" s="27"/>
      <c r="G8430" s="28"/>
      <c r="H8430" s="28"/>
      <c r="I8430" s="28"/>
      <c r="J8430" s="28"/>
      <c r="K8430" s="28"/>
      <c r="L8430" s="28"/>
    </row>
    <row r="8431" spans="1:12" ht="21">
      <c r="A8431" s="26"/>
      <c r="B8431" s="27"/>
      <c r="C8431" s="27"/>
      <c r="D8431" s="27"/>
      <c r="E8431" s="27"/>
      <c r="F8431" s="27"/>
      <c r="G8431" s="28"/>
      <c r="H8431" s="28"/>
      <c r="I8431" s="28"/>
      <c r="J8431" s="28"/>
      <c r="K8431" s="28"/>
      <c r="L8431" s="28"/>
    </row>
    <row r="8432" spans="1:12" ht="21">
      <c r="A8432" s="26"/>
      <c r="B8432" s="27"/>
      <c r="C8432" s="27"/>
      <c r="D8432" s="27"/>
      <c r="E8432" s="27"/>
      <c r="F8432" s="27"/>
      <c r="G8432" s="28"/>
      <c r="H8432" s="28"/>
      <c r="I8432" s="28"/>
      <c r="J8432" s="28"/>
      <c r="K8432" s="28"/>
      <c r="L8432" s="28"/>
    </row>
    <row r="8433" spans="1:12" ht="21">
      <c r="A8433" s="26"/>
      <c r="B8433" s="27"/>
      <c r="C8433" s="27"/>
      <c r="D8433" s="27"/>
      <c r="E8433" s="27"/>
      <c r="F8433" s="27"/>
      <c r="G8433" s="28"/>
      <c r="H8433" s="28"/>
      <c r="I8433" s="28"/>
      <c r="J8433" s="28"/>
      <c r="K8433" s="28"/>
      <c r="L8433" s="28"/>
    </row>
    <row r="8434" spans="1:12" ht="21">
      <c r="A8434" s="26"/>
      <c r="B8434" s="27"/>
      <c r="C8434" s="27"/>
      <c r="D8434" s="27"/>
      <c r="E8434" s="27"/>
      <c r="F8434" s="27"/>
      <c r="G8434" s="29"/>
      <c r="H8434" s="29"/>
      <c r="I8434" s="29"/>
      <c r="J8434" s="29"/>
      <c r="K8434" s="29"/>
      <c r="L8434" s="29"/>
    </row>
    <row r="8435" spans="1:12" ht="21">
      <c r="A8435" s="26"/>
      <c r="B8435" s="27"/>
      <c r="C8435" s="27"/>
      <c r="D8435" s="27"/>
      <c r="E8435" s="27"/>
      <c r="F8435" s="27"/>
      <c r="G8435" s="28"/>
      <c r="H8435" s="28"/>
      <c r="I8435" s="28"/>
      <c r="J8435" s="28"/>
      <c r="K8435" s="28"/>
      <c r="L8435" s="28"/>
    </row>
    <row r="8436" spans="1:12" ht="21">
      <c r="A8436" s="26"/>
      <c r="B8436" s="27"/>
      <c r="C8436" s="27"/>
      <c r="D8436" s="27"/>
      <c r="E8436" s="27"/>
      <c r="F8436" s="27"/>
      <c r="G8436" s="28"/>
      <c r="H8436" s="28"/>
      <c r="I8436" s="28"/>
      <c r="J8436" s="28"/>
      <c r="K8436" s="28"/>
      <c r="L8436" s="28"/>
    </row>
    <row r="8437" spans="1:12" ht="21">
      <c r="A8437" s="26"/>
      <c r="B8437" s="27"/>
      <c r="C8437" s="27"/>
      <c r="D8437" s="27"/>
      <c r="E8437" s="27"/>
      <c r="F8437" s="27"/>
      <c r="G8437" s="28"/>
      <c r="H8437" s="28"/>
      <c r="I8437" s="28"/>
      <c r="J8437" s="28"/>
      <c r="K8437" s="28"/>
      <c r="L8437" s="28"/>
    </row>
    <row r="8438" spans="1:12" ht="21">
      <c r="A8438" s="26"/>
      <c r="B8438" s="27"/>
      <c r="C8438" s="27"/>
      <c r="D8438" s="27"/>
      <c r="E8438" s="27"/>
      <c r="F8438" s="27"/>
      <c r="G8438" s="29"/>
      <c r="H8438" s="29"/>
      <c r="I8438" s="29"/>
      <c r="J8438" s="29"/>
      <c r="K8438" s="29"/>
      <c r="L8438" s="29"/>
    </row>
    <row r="8439" spans="1:12" ht="21">
      <c r="A8439" s="26"/>
      <c r="B8439" s="27"/>
      <c r="C8439" s="27"/>
      <c r="D8439" s="27"/>
      <c r="E8439" s="27"/>
      <c r="F8439" s="27"/>
      <c r="G8439" s="29"/>
      <c r="H8439" s="29"/>
      <c r="I8439" s="29"/>
      <c r="J8439" s="29"/>
      <c r="K8439" s="29"/>
      <c r="L8439" s="29"/>
    </row>
    <row r="8440" spans="1:12" ht="21">
      <c r="A8440" s="26"/>
      <c r="B8440" s="27"/>
      <c r="C8440" s="27"/>
      <c r="D8440" s="27"/>
      <c r="E8440" s="27"/>
      <c r="F8440" s="27"/>
      <c r="G8440" s="29"/>
      <c r="H8440" s="29"/>
      <c r="I8440" s="29"/>
      <c r="J8440" s="29"/>
      <c r="K8440" s="29"/>
      <c r="L8440" s="29"/>
    </row>
    <row r="8441" spans="1:12" ht="21">
      <c r="A8441" s="26"/>
      <c r="B8441" s="27"/>
      <c r="C8441" s="27"/>
      <c r="D8441" s="27"/>
      <c r="E8441" s="27"/>
      <c r="F8441" s="27"/>
      <c r="G8441" s="29"/>
      <c r="H8441" s="29"/>
      <c r="I8441" s="29"/>
      <c r="J8441" s="29"/>
      <c r="K8441" s="29"/>
      <c r="L8441" s="29"/>
    </row>
    <row r="8442" spans="1:12" ht="21">
      <c r="A8442" s="26"/>
      <c r="B8442" s="27"/>
      <c r="C8442" s="27"/>
      <c r="D8442" s="27"/>
      <c r="E8442" s="27"/>
      <c r="F8442" s="27"/>
      <c r="G8442" s="29"/>
      <c r="H8442" s="29"/>
      <c r="I8442" s="29"/>
      <c r="J8442" s="29"/>
      <c r="K8442" s="29"/>
      <c r="L8442" s="29"/>
    </row>
    <row r="8443" spans="1:12" ht="21">
      <c r="A8443" s="26"/>
      <c r="B8443" s="27"/>
      <c r="C8443" s="27"/>
      <c r="D8443" s="27"/>
      <c r="E8443" s="27"/>
      <c r="F8443" s="27"/>
      <c r="G8443" s="28"/>
      <c r="H8443" s="28"/>
      <c r="I8443" s="28"/>
      <c r="J8443" s="28"/>
      <c r="K8443" s="28"/>
      <c r="L8443" s="28"/>
    </row>
    <row r="8444" spans="1:12" ht="21">
      <c r="A8444" s="26"/>
      <c r="B8444" s="27"/>
      <c r="C8444" s="27"/>
      <c r="D8444" s="27"/>
      <c r="E8444" s="27"/>
      <c r="F8444" s="27"/>
      <c r="G8444" s="29"/>
      <c r="H8444" s="29"/>
      <c r="I8444" s="29"/>
      <c r="J8444" s="29"/>
      <c r="K8444" s="29"/>
      <c r="L8444" s="29"/>
    </row>
    <row r="8445" spans="1:12" ht="21">
      <c r="A8445" s="26"/>
      <c r="B8445" s="27"/>
      <c r="C8445" s="27"/>
      <c r="D8445" s="27"/>
      <c r="E8445" s="27"/>
      <c r="F8445" s="27"/>
      <c r="G8445" s="28"/>
      <c r="H8445" s="28"/>
      <c r="I8445" s="28"/>
      <c r="J8445" s="28"/>
      <c r="K8445" s="28"/>
      <c r="L8445" s="28"/>
    </row>
    <row r="8446" spans="1:12" ht="21">
      <c r="A8446" s="26"/>
      <c r="B8446" s="27"/>
      <c r="C8446" s="27"/>
      <c r="D8446" s="27"/>
      <c r="E8446" s="27"/>
      <c r="F8446" s="27"/>
      <c r="G8446" s="28"/>
      <c r="H8446" s="28"/>
      <c r="I8446" s="28"/>
      <c r="J8446" s="28"/>
      <c r="K8446" s="28"/>
      <c r="L8446" s="28"/>
    </row>
    <row r="8447" spans="1:12" ht="21">
      <c r="A8447" s="26"/>
      <c r="B8447" s="27"/>
      <c r="C8447" s="27"/>
      <c r="D8447" s="27"/>
      <c r="E8447" s="27"/>
      <c r="F8447" s="27"/>
      <c r="G8447" s="29"/>
      <c r="H8447" s="29"/>
      <c r="I8447" s="29"/>
      <c r="J8447" s="29"/>
      <c r="K8447" s="29"/>
      <c r="L8447" s="29"/>
    </row>
    <row r="8448" spans="1:12" ht="21">
      <c r="A8448" s="26"/>
      <c r="B8448" s="27"/>
      <c r="C8448" s="27"/>
      <c r="D8448" s="27"/>
      <c r="E8448" s="27"/>
      <c r="F8448" s="27"/>
      <c r="G8448" s="29"/>
      <c r="H8448" s="29"/>
      <c r="I8448" s="29"/>
      <c r="J8448" s="29"/>
      <c r="K8448" s="29"/>
      <c r="L8448" s="29"/>
    </row>
    <row r="8449" spans="1:12" ht="21">
      <c r="A8449" s="26"/>
      <c r="B8449" s="27"/>
      <c r="C8449" s="27"/>
      <c r="D8449" s="27"/>
      <c r="E8449" s="27"/>
      <c r="F8449" s="27"/>
      <c r="G8449" s="29"/>
      <c r="H8449" s="29"/>
      <c r="I8449" s="29"/>
      <c r="J8449" s="29"/>
      <c r="K8449" s="29"/>
      <c r="L8449" s="29"/>
    </row>
    <row r="8450" spans="1:12" ht="21">
      <c r="A8450" s="26"/>
      <c r="B8450" s="27"/>
      <c r="C8450" s="27"/>
      <c r="D8450" s="27"/>
      <c r="E8450" s="27"/>
      <c r="F8450" s="27"/>
      <c r="G8450" s="29"/>
      <c r="H8450" s="29"/>
      <c r="I8450" s="29"/>
      <c r="J8450" s="29"/>
      <c r="K8450" s="29"/>
      <c r="L8450" s="29"/>
    </row>
    <row r="8451" spans="1:12" ht="21">
      <c r="A8451" s="26"/>
      <c r="B8451" s="27"/>
      <c r="C8451" s="27"/>
      <c r="D8451" s="27"/>
      <c r="E8451" s="27"/>
      <c r="F8451" s="27"/>
      <c r="G8451" s="28"/>
      <c r="H8451" s="28"/>
      <c r="I8451" s="28"/>
      <c r="J8451" s="28"/>
      <c r="K8451" s="28"/>
      <c r="L8451" s="28"/>
    </row>
    <row r="8452" spans="1:12" ht="21">
      <c r="A8452" s="26"/>
      <c r="B8452" s="27"/>
      <c r="C8452" s="27"/>
      <c r="D8452" s="27"/>
      <c r="E8452" s="27"/>
      <c r="F8452" s="27"/>
      <c r="G8452" s="28"/>
      <c r="H8452" s="28"/>
      <c r="I8452" s="28"/>
      <c r="J8452" s="28"/>
      <c r="K8452" s="28"/>
      <c r="L8452" s="28"/>
    </row>
    <row r="8453" spans="1:12" ht="21">
      <c r="A8453" s="26"/>
      <c r="B8453" s="27"/>
      <c r="C8453" s="27"/>
      <c r="D8453" s="27"/>
      <c r="E8453" s="27"/>
      <c r="F8453" s="27"/>
      <c r="G8453" s="28"/>
      <c r="H8453" s="28"/>
      <c r="I8453" s="28"/>
      <c r="J8453" s="28"/>
      <c r="K8453" s="28"/>
      <c r="L8453" s="28"/>
    </row>
    <row r="8454" spans="1:12" ht="21">
      <c r="A8454" s="26"/>
      <c r="B8454" s="27"/>
      <c r="C8454" s="27"/>
      <c r="D8454" s="27"/>
      <c r="E8454" s="27"/>
      <c r="F8454" s="27"/>
      <c r="G8454" s="28"/>
      <c r="H8454" s="28"/>
      <c r="I8454" s="28"/>
      <c r="J8454" s="28"/>
      <c r="K8454" s="28"/>
      <c r="L8454" s="28"/>
    </row>
    <row r="8455" spans="1:12" ht="21">
      <c r="A8455" s="26"/>
      <c r="B8455" s="27"/>
      <c r="C8455" s="27"/>
      <c r="D8455" s="27"/>
      <c r="E8455" s="27"/>
      <c r="F8455" s="27"/>
      <c r="G8455" s="29"/>
      <c r="H8455" s="29"/>
      <c r="I8455" s="29"/>
      <c r="J8455" s="29"/>
      <c r="K8455" s="29"/>
      <c r="L8455" s="29"/>
    </row>
    <row r="8456" spans="1:12" ht="21">
      <c r="A8456" s="26"/>
      <c r="B8456" s="27"/>
      <c r="C8456" s="27"/>
      <c r="D8456" s="27"/>
      <c r="E8456" s="27"/>
      <c r="F8456" s="27"/>
      <c r="G8456" s="29"/>
      <c r="H8456" s="29"/>
      <c r="I8456" s="29"/>
      <c r="J8456" s="29"/>
      <c r="K8456" s="29"/>
      <c r="L8456" s="29"/>
    </row>
    <row r="8457" spans="1:12" ht="21">
      <c r="A8457" s="26"/>
      <c r="B8457" s="27"/>
      <c r="C8457" s="27"/>
      <c r="D8457" s="27"/>
      <c r="E8457" s="27"/>
      <c r="F8457" s="27"/>
      <c r="G8457" s="28"/>
      <c r="H8457" s="28"/>
      <c r="I8457" s="28"/>
      <c r="J8457" s="28"/>
      <c r="K8457" s="28"/>
      <c r="L8457" s="28"/>
    </row>
    <row r="8458" spans="1:12" ht="21">
      <c r="A8458" s="26"/>
      <c r="B8458" s="27"/>
      <c r="C8458" s="27"/>
      <c r="D8458" s="27"/>
      <c r="E8458" s="27"/>
      <c r="F8458" s="27"/>
      <c r="G8458" s="29"/>
      <c r="H8458" s="29"/>
      <c r="I8458" s="29"/>
      <c r="J8458" s="29"/>
      <c r="K8458" s="29"/>
      <c r="L8458" s="29"/>
    </row>
    <row r="8459" spans="1:12" ht="21">
      <c r="A8459" s="26"/>
      <c r="B8459" s="27"/>
      <c r="C8459" s="27"/>
      <c r="D8459" s="27"/>
      <c r="E8459" s="27"/>
      <c r="F8459" s="27"/>
      <c r="G8459" s="29"/>
      <c r="H8459" s="29"/>
      <c r="I8459" s="29"/>
      <c r="J8459" s="29"/>
      <c r="K8459" s="29"/>
      <c r="L8459" s="29"/>
    </row>
    <row r="8460" spans="1:12" ht="21">
      <c r="A8460" s="26"/>
      <c r="B8460" s="27"/>
      <c r="C8460" s="27"/>
      <c r="D8460" s="27"/>
      <c r="E8460" s="27"/>
      <c r="F8460" s="27"/>
      <c r="G8460" s="28"/>
      <c r="H8460" s="28"/>
      <c r="I8460" s="28"/>
      <c r="J8460" s="28"/>
      <c r="K8460" s="28"/>
      <c r="L8460" s="28"/>
    </row>
    <row r="8461" spans="1:12" ht="21">
      <c r="A8461" s="26"/>
      <c r="B8461" s="27"/>
      <c r="C8461" s="27"/>
      <c r="D8461" s="27"/>
      <c r="E8461" s="27"/>
      <c r="F8461" s="27"/>
      <c r="G8461" s="28"/>
      <c r="H8461" s="28"/>
      <c r="I8461" s="28"/>
      <c r="J8461" s="28"/>
      <c r="K8461" s="28"/>
      <c r="L8461" s="28"/>
    </row>
    <row r="8462" spans="1:12" ht="21">
      <c r="A8462" s="26"/>
      <c r="B8462" s="27"/>
      <c r="C8462" s="27"/>
      <c r="D8462" s="27"/>
      <c r="E8462" s="27"/>
      <c r="F8462" s="27"/>
      <c r="G8462" s="28"/>
      <c r="H8462" s="28"/>
      <c r="I8462" s="28"/>
      <c r="J8462" s="28"/>
      <c r="K8462" s="28"/>
      <c r="L8462" s="28"/>
    </row>
    <row r="8463" spans="1:12" ht="21">
      <c r="A8463" s="26"/>
      <c r="B8463" s="27"/>
      <c r="C8463" s="27"/>
      <c r="D8463" s="27"/>
      <c r="E8463" s="27"/>
      <c r="F8463" s="27"/>
      <c r="G8463" s="28"/>
      <c r="H8463" s="28"/>
      <c r="I8463" s="28"/>
      <c r="J8463" s="28"/>
      <c r="K8463" s="28"/>
      <c r="L8463" s="28"/>
    </row>
    <row r="8464" spans="1:12" ht="21">
      <c r="A8464" s="26"/>
      <c r="B8464" s="27"/>
      <c r="C8464" s="27"/>
      <c r="D8464" s="27"/>
      <c r="E8464" s="27"/>
      <c r="F8464" s="27"/>
      <c r="G8464" s="29"/>
      <c r="H8464" s="29"/>
      <c r="I8464" s="29"/>
      <c r="J8464" s="29"/>
      <c r="K8464" s="29"/>
      <c r="L8464" s="29"/>
    </row>
    <row r="8465" spans="1:12" ht="21">
      <c r="A8465" s="26"/>
      <c r="B8465" s="27"/>
      <c r="C8465" s="27"/>
      <c r="D8465" s="27"/>
      <c r="E8465" s="27"/>
      <c r="F8465" s="27"/>
      <c r="G8465" s="29"/>
      <c r="H8465" s="29"/>
      <c r="I8465" s="29"/>
      <c r="J8465" s="29"/>
      <c r="K8465" s="29"/>
      <c r="L8465" s="29"/>
    </row>
    <row r="8466" spans="1:12" ht="21">
      <c r="A8466" s="26"/>
      <c r="B8466" s="27"/>
      <c r="C8466" s="27"/>
      <c r="D8466" s="27"/>
      <c r="E8466" s="27"/>
      <c r="F8466" s="27"/>
      <c r="G8466" s="29"/>
      <c r="H8466" s="29"/>
      <c r="I8466" s="29"/>
      <c r="J8466" s="29"/>
      <c r="K8466" s="29"/>
      <c r="L8466" s="29"/>
    </row>
    <row r="8467" spans="1:12" ht="21">
      <c r="A8467" s="26"/>
      <c r="B8467" s="27"/>
      <c r="C8467" s="27"/>
      <c r="D8467" s="27"/>
      <c r="E8467" s="27"/>
      <c r="F8467" s="27"/>
      <c r="G8467" s="28"/>
      <c r="H8467" s="28"/>
      <c r="I8467" s="28"/>
      <c r="J8467" s="28"/>
      <c r="K8467" s="28"/>
      <c r="L8467" s="28"/>
    </row>
    <row r="8468" spans="1:12" ht="21">
      <c r="A8468" s="26"/>
      <c r="B8468" s="27"/>
      <c r="C8468" s="27"/>
      <c r="D8468" s="27"/>
      <c r="E8468" s="27"/>
      <c r="F8468" s="27"/>
      <c r="G8468" s="29"/>
      <c r="H8468" s="29"/>
      <c r="I8468" s="29"/>
      <c r="J8468" s="29"/>
      <c r="K8468" s="29"/>
      <c r="L8468" s="29"/>
    </row>
    <row r="8469" spans="1:12" ht="21">
      <c r="A8469" s="26"/>
      <c r="B8469" s="27"/>
      <c r="C8469" s="27"/>
      <c r="D8469" s="27"/>
      <c r="E8469" s="27"/>
      <c r="F8469" s="27"/>
      <c r="G8469" s="28"/>
      <c r="H8469" s="28"/>
      <c r="I8469" s="28"/>
      <c r="J8469" s="28"/>
      <c r="K8469" s="28"/>
      <c r="L8469" s="28"/>
    </row>
    <row r="8470" spans="1:12" ht="21">
      <c r="A8470" s="26"/>
      <c r="B8470" s="27"/>
      <c r="C8470" s="27"/>
      <c r="D8470" s="27"/>
      <c r="E8470" s="27"/>
      <c r="F8470" s="27"/>
      <c r="G8470" s="28"/>
      <c r="H8470" s="28"/>
      <c r="I8470" s="28"/>
      <c r="J8470" s="28"/>
      <c r="K8470" s="28"/>
      <c r="L8470" s="28"/>
    </row>
    <row r="8471" spans="1:12" ht="21">
      <c r="A8471" s="26"/>
      <c r="B8471" s="27"/>
      <c r="C8471" s="27"/>
      <c r="D8471" s="27"/>
      <c r="E8471" s="27"/>
      <c r="F8471" s="27"/>
      <c r="G8471" s="28"/>
      <c r="H8471" s="28"/>
      <c r="I8471" s="28"/>
      <c r="J8471" s="28"/>
      <c r="K8471" s="28"/>
      <c r="L8471" s="28"/>
    </row>
    <row r="8472" spans="1:12" ht="21">
      <c r="A8472" s="26"/>
      <c r="B8472" s="27"/>
      <c r="C8472" s="27"/>
      <c r="D8472" s="27"/>
      <c r="E8472" s="27"/>
      <c r="F8472" s="27"/>
      <c r="G8472" s="28"/>
      <c r="H8472" s="28"/>
      <c r="I8472" s="28"/>
      <c r="J8472" s="28"/>
      <c r="K8472" s="28"/>
      <c r="L8472" s="28"/>
    </row>
    <row r="8473" spans="1:12" ht="21">
      <c r="A8473" s="26"/>
      <c r="B8473" s="27"/>
      <c r="C8473" s="27"/>
      <c r="D8473" s="27"/>
      <c r="E8473" s="27"/>
      <c r="F8473" s="27"/>
      <c r="G8473" s="29"/>
      <c r="H8473" s="29"/>
      <c r="I8473" s="29"/>
      <c r="J8473" s="29"/>
      <c r="K8473" s="29"/>
      <c r="L8473" s="29"/>
    </row>
    <row r="8474" spans="1:12" ht="21">
      <c r="A8474" s="26"/>
      <c r="B8474" s="27"/>
      <c r="C8474" s="27"/>
      <c r="D8474" s="27"/>
      <c r="E8474" s="27"/>
      <c r="F8474" s="27"/>
      <c r="G8474" s="29"/>
      <c r="H8474" s="29"/>
      <c r="I8474" s="29"/>
      <c r="J8474" s="29"/>
      <c r="K8474" s="29"/>
      <c r="L8474" s="29"/>
    </row>
    <row r="8475" spans="1:12" ht="21">
      <c r="A8475" s="26"/>
      <c r="B8475" s="27"/>
      <c r="C8475" s="27"/>
      <c r="D8475" s="27"/>
      <c r="E8475" s="27"/>
      <c r="F8475" s="27"/>
      <c r="G8475" s="29"/>
      <c r="H8475" s="29"/>
      <c r="I8475" s="29"/>
      <c r="J8475" s="29"/>
      <c r="K8475" s="29"/>
      <c r="L8475" s="29"/>
    </row>
    <row r="8476" spans="1:12" ht="21">
      <c r="A8476" s="26"/>
      <c r="B8476" s="27"/>
      <c r="C8476" s="27"/>
      <c r="D8476" s="27"/>
      <c r="E8476" s="27"/>
      <c r="F8476" s="27"/>
      <c r="G8476" s="28"/>
      <c r="H8476" s="28"/>
      <c r="I8476" s="28"/>
      <c r="J8476" s="28"/>
      <c r="K8476" s="28"/>
      <c r="L8476" s="28"/>
    </row>
    <row r="8477" spans="1:12" ht="21">
      <c r="A8477" s="26"/>
      <c r="B8477" s="27"/>
      <c r="C8477" s="27"/>
      <c r="D8477" s="27"/>
      <c r="E8477" s="27"/>
      <c r="F8477" s="27"/>
      <c r="G8477" s="28"/>
      <c r="H8477" s="28"/>
      <c r="I8477" s="28"/>
      <c r="J8477" s="28"/>
      <c r="K8477" s="28"/>
      <c r="L8477" s="28"/>
    </row>
    <row r="8478" spans="1:12" ht="21">
      <c r="A8478" s="26"/>
      <c r="B8478" s="27"/>
      <c r="C8478" s="27"/>
      <c r="D8478" s="27"/>
      <c r="E8478" s="27"/>
      <c r="F8478" s="27"/>
      <c r="G8478" s="28"/>
      <c r="H8478" s="28"/>
      <c r="I8478" s="28"/>
      <c r="J8478" s="28"/>
      <c r="K8478" s="28"/>
      <c r="L8478" s="28"/>
    </row>
    <row r="8479" spans="1:12" ht="21">
      <c r="A8479" s="26"/>
      <c r="B8479" s="27"/>
      <c r="C8479" s="27"/>
      <c r="D8479" s="27"/>
      <c r="E8479" s="27"/>
      <c r="F8479" s="27"/>
      <c r="G8479" s="29"/>
      <c r="H8479" s="29"/>
      <c r="I8479" s="29"/>
      <c r="J8479" s="29"/>
      <c r="K8479" s="29"/>
      <c r="L8479" s="29"/>
    </row>
    <row r="8480" spans="1:12" ht="21">
      <c r="A8480" s="26"/>
      <c r="B8480" s="27"/>
      <c r="C8480" s="27"/>
      <c r="D8480" s="27"/>
      <c r="E8480" s="27"/>
      <c r="F8480" s="27"/>
      <c r="G8480" s="29"/>
      <c r="H8480" s="29"/>
      <c r="I8480" s="29"/>
      <c r="J8480" s="29"/>
      <c r="K8480" s="29"/>
      <c r="L8480" s="29"/>
    </row>
    <row r="8481" spans="1:12" ht="21">
      <c r="A8481" s="26"/>
      <c r="B8481" s="27"/>
      <c r="C8481" s="27"/>
      <c r="D8481" s="27"/>
      <c r="E8481" s="27"/>
      <c r="F8481" s="27"/>
      <c r="G8481" s="29"/>
      <c r="H8481" s="29"/>
      <c r="I8481" s="29"/>
      <c r="J8481" s="29"/>
      <c r="K8481" s="29"/>
      <c r="L8481" s="29"/>
    </row>
    <row r="8482" spans="1:12" ht="21">
      <c r="A8482" s="26"/>
      <c r="B8482" s="27"/>
      <c r="C8482" s="27"/>
      <c r="D8482" s="27"/>
      <c r="E8482" s="27"/>
      <c r="F8482" s="27"/>
      <c r="G8482" s="29"/>
      <c r="H8482" s="29"/>
      <c r="I8482" s="29"/>
      <c r="J8482" s="29"/>
      <c r="K8482" s="29"/>
      <c r="L8482" s="29"/>
    </row>
    <row r="8483" spans="1:12" ht="21">
      <c r="A8483" s="26"/>
      <c r="B8483" s="27"/>
      <c r="C8483" s="27"/>
      <c r="D8483" s="27"/>
      <c r="E8483" s="27"/>
      <c r="F8483" s="27"/>
      <c r="G8483" s="29"/>
      <c r="H8483" s="29"/>
      <c r="I8483" s="29"/>
      <c r="J8483" s="29"/>
      <c r="K8483" s="29"/>
      <c r="L8483" s="29"/>
    </row>
    <row r="8484" spans="1:12" ht="21">
      <c r="A8484" s="26"/>
      <c r="B8484" s="27"/>
      <c r="C8484" s="27"/>
      <c r="D8484" s="27"/>
      <c r="E8484" s="27"/>
      <c r="F8484" s="27"/>
      <c r="G8484" s="29"/>
      <c r="H8484" s="29"/>
      <c r="I8484" s="29"/>
      <c r="J8484" s="29"/>
      <c r="K8484" s="29"/>
      <c r="L8484" s="29"/>
    </row>
    <row r="8485" spans="1:12" ht="21">
      <c r="A8485" s="26"/>
      <c r="B8485" s="27"/>
      <c r="C8485" s="27"/>
      <c r="D8485" s="27"/>
      <c r="E8485" s="27"/>
      <c r="F8485" s="27"/>
      <c r="G8485" s="29"/>
      <c r="H8485" s="29"/>
      <c r="I8485" s="29"/>
      <c r="J8485" s="29"/>
      <c r="K8485" s="29"/>
      <c r="L8485" s="29"/>
    </row>
    <row r="8486" spans="1:12" ht="21">
      <c r="A8486" s="26"/>
      <c r="B8486" s="27"/>
      <c r="C8486" s="27"/>
      <c r="D8486" s="27"/>
      <c r="E8486" s="27"/>
      <c r="F8486" s="27"/>
      <c r="G8486" s="29"/>
      <c r="H8486" s="29"/>
      <c r="I8486" s="29"/>
      <c r="J8486" s="29"/>
      <c r="K8486" s="29"/>
      <c r="L8486" s="29"/>
    </row>
    <row r="8487" spans="1:12" ht="21">
      <c r="A8487" s="26"/>
      <c r="B8487" s="27"/>
      <c r="C8487" s="27"/>
      <c r="D8487" s="27"/>
      <c r="E8487" s="27"/>
      <c r="F8487" s="27"/>
      <c r="G8487" s="29"/>
      <c r="H8487" s="29"/>
      <c r="I8487" s="29"/>
      <c r="J8487" s="29"/>
      <c r="K8487" s="29"/>
      <c r="L8487" s="29"/>
    </row>
    <row r="8488" spans="1:12" ht="21">
      <c r="A8488" s="26"/>
      <c r="B8488" s="27"/>
      <c r="C8488" s="27"/>
      <c r="D8488" s="27"/>
      <c r="E8488" s="27"/>
      <c r="F8488" s="27"/>
      <c r="G8488" s="28"/>
      <c r="H8488" s="28"/>
      <c r="I8488" s="28"/>
      <c r="J8488" s="28"/>
      <c r="K8488" s="28"/>
      <c r="L8488" s="28"/>
    </row>
    <row r="8489" spans="1:12" ht="21">
      <c r="A8489" s="26"/>
      <c r="B8489" s="27"/>
      <c r="C8489" s="27"/>
      <c r="D8489" s="27"/>
      <c r="E8489" s="27"/>
      <c r="F8489" s="27"/>
      <c r="G8489" s="28"/>
      <c r="H8489" s="28"/>
      <c r="I8489" s="28"/>
      <c r="J8489" s="28"/>
      <c r="K8489" s="28"/>
      <c r="L8489" s="28"/>
    </row>
    <row r="8490" spans="1:12" ht="21">
      <c r="A8490" s="26"/>
      <c r="B8490" s="27"/>
      <c r="C8490" s="27"/>
      <c r="D8490" s="27"/>
      <c r="E8490" s="27"/>
      <c r="F8490" s="27"/>
      <c r="G8490" s="28"/>
      <c r="H8490" s="28"/>
      <c r="I8490" s="28"/>
      <c r="J8490" s="28"/>
      <c r="K8490" s="28"/>
      <c r="L8490" s="28"/>
    </row>
    <row r="8491" spans="1:12" ht="21">
      <c r="A8491" s="26"/>
      <c r="B8491" s="27"/>
      <c r="C8491" s="27"/>
      <c r="D8491" s="27"/>
      <c r="E8491" s="27"/>
      <c r="F8491" s="27"/>
      <c r="G8491" s="28"/>
      <c r="H8491" s="28"/>
      <c r="I8491" s="28"/>
      <c r="J8491" s="28"/>
      <c r="K8491" s="28"/>
      <c r="L8491" s="28"/>
    </row>
    <row r="8492" spans="1:12" ht="21">
      <c r="A8492" s="26"/>
      <c r="B8492" s="27"/>
      <c r="C8492" s="27"/>
      <c r="D8492" s="27"/>
      <c r="E8492" s="27"/>
      <c r="F8492" s="27"/>
      <c r="G8492" s="29"/>
      <c r="H8492" s="29"/>
      <c r="I8492" s="29"/>
      <c r="J8492" s="29"/>
      <c r="K8492" s="29"/>
      <c r="L8492" s="29"/>
    </row>
    <row r="8493" spans="1:12" ht="21">
      <c r="A8493" s="26"/>
      <c r="B8493" s="27"/>
      <c r="C8493" s="27"/>
      <c r="D8493" s="27"/>
      <c r="E8493" s="27"/>
      <c r="F8493" s="27"/>
      <c r="G8493" s="28"/>
      <c r="H8493" s="28"/>
      <c r="I8493" s="28"/>
      <c r="J8493" s="28"/>
      <c r="K8493" s="28"/>
      <c r="L8493" s="28"/>
    </row>
    <row r="8494" spans="1:12" ht="21">
      <c r="A8494" s="26"/>
      <c r="B8494" s="27"/>
      <c r="C8494" s="27"/>
      <c r="D8494" s="27"/>
      <c r="E8494" s="27"/>
      <c r="F8494" s="27"/>
      <c r="G8494" s="28"/>
      <c r="H8494" s="28"/>
      <c r="I8494" s="28"/>
      <c r="J8494" s="28"/>
      <c r="K8494" s="28"/>
      <c r="L8494" s="28"/>
    </row>
    <row r="8495" spans="1:12" ht="21">
      <c r="A8495" s="26"/>
      <c r="B8495" s="27"/>
      <c r="C8495" s="27"/>
      <c r="D8495" s="27"/>
      <c r="E8495" s="27"/>
      <c r="F8495" s="27"/>
      <c r="G8495" s="28"/>
      <c r="H8495" s="28"/>
      <c r="I8495" s="28"/>
      <c r="J8495" s="28"/>
      <c r="K8495" s="28"/>
      <c r="L8495" s="28"/>
    </row>
    <row r="8496" spans="1:12" ht="21">
      <c r="A8496" s="26"/>
      <c r="B8496" s="27"/>
      <c r="C8496" s="27"/>
      <c r="D8496" s="27"/>
      <c r="E8496" s="27"/>
      <c r="F8496" s="27"/>
      <c r="G8496" s="28"/>
      <c r="H8496" s="28"/>
      <c r="I8496" s="28"/>
      <c r="J8496" s="28"/>
      <c r="K8496" s="28"/>
      <c r="L8496" s="28"/>
    </row>
    <row r="8497" spans="1:12" ht="21">
      <c r="A8497" s="26"/>
      <c r="B8497" s="27"/>
      <c r="C8497" s="27"/>
      <c r="D8497" s="27"/>
      <c r="E8497" s="27"/>
      <c r="F8497" s="27"/>
      <c r="G8497" s="28"/>
      <c r="H8497" s="28"/>
      <c r="I8497" s="28"/>
      <c r="J8497" s="28"/>
      <c r="K8497" s="28"/>
      <c r="L8497" s="28"/>
    </row>
    <row r="8498" spans="1:12" ht="21">
      <c r="A8498" s="26"/>
      <c r="B8498" s="27"/>
      <c r="C8498" s="27"/>
      <c r="D8498" s="27"/>
      <c r="E8498" s="27"/>
      <c r="F8498" s="27"/>
      <c r="G8498" s="28"/>
      <c r="H8498" s="28"/>
      <c r="I8498" s="28"/>
      <c r="J8498" s="28"/>
      <c r="K8498" s="28"/>
      <c r="L8498" s="28"/>
    </row>
    <row r="8499" spans="1:12" ht="21">
      <c r="A8499" s="26"/>
      <c r="B8499" s="27"/>
      <c r="C8499" s="27"/>
      <c r="D8499" s="27"/>
      <c r="E8499" s="27"/>
      <c r="F8499" s="27"/>
      <c r="G8499" s="28"/>
      <c r="H8499" s="28"/>
      <c r="I8499" s="28"/>
      <c r="J8499" s="28"/>
      <c r="K8499" s="28"/>
      <c r="L8499" s="28"/>
    </row>
    <row r="8500" spans="1:12" ht="21">
      <c r="A8500" s="26"/>
      <c r="B8500" s="27"/>
      <c r="C8500" s="27"/>
      <c r="D8500" s="27"/>
      <c r="E8500" s="27"/>
      <c r="F8500" s="27"/>
      <c r="G8500" s="29"/>
      <c r="H8500" s="29"/>
      <c r="I8500" s="29"/>
      <c r="J8500" s="29"/>
      <c r="K8500" s="29"/>
      <c r="L8500" s="29"/>
    </row>
    <row r="8501" spans="1:12" ht="21">
      <c r="A8501" s="26"/>
      <c r="B8501" s="27"/>
      <c r="C8501" s="27"/>
      <c r="D8501" s="27"/>
      <c r="E8501" s="27"/>
      <c r="F8501" s="27"/>
      <c r="G8501" s="28"/>
      <c r="H8501" s="28"/>
      <c r="I8501" s="28"/>
      <c r="J8501" s="28"/>
      <c r="K8501" s="28"/>
      <c r="L8501" s="28"/>
    </row>
    <row r="8502" spans="1:12" ht="21">
      <c r="A8502" s="26"/>
      <c r="B8502" s="27"/>
      <c r="C8502" s="27"/>
      <c r="D8502" s="27"/>
      <c r="E8502" s="27"/>
      <c r="F8502" s="27"/>
      <c r="G8502" s="28"/>
      <c r="H8502" s="28"/>
      <c r="I8502" s="28"/>
      <c r="J8502" s="28"/>
      <c r="K8502" s="28"/>
      <c r="L8502" s="28"/>
    </row>
    <row r="8503" spans="1:12" ht="21">
      <c r="A8503" s="26"/>
      <c r="B8503" s="27"/>
      <c r="C8503" s="27"/>
      <c r="D8503" s="27"/>
      <c r="E8503" s="27"/>
      <c r="F8503" s="27"/>
      <c r="G8503" s="28"/>
      <c r="H8503" s="28"/>
      <c r="I8503" s="28"/>
      <c r="J8503" s="28"/>
      <c r="K8503" s="28"/>
      <c r="L8503" s="28"/>
    </row>
    <row r="8504" spans="1:12" ht="21">
      <c r="A8504" s="26"/>
      <c r="B8504" s="27"/>
      <c r="C8504" s="27"/>
      <c r="D8504" s="27"/>
      <c r="E8504" s="27"/>
      <c r="F8504" s="27"/>
      <c r="G8504" s="28"/>
      <c r="H8504" s="28"/>
      <c r="I8504" s="28"/>
      <c r="J8504" s="28"/>
      <c r="K8504" s="28"/>
      <c r="L8504" s="28"/>
    </row>
    <row r="8505" spans="1:12" ht="21">
      <c r="A8505" s="26"/>
      <c r="B8505" s="27"/>
      <c r="C8505" s="27"/>
      <c r="D8505" s="27"/>
      <c r="E8505" s="27"/>
      <c r="F8505" s="27"/>
      <c r="G8505" s="28"/>
      <c r="H8505" s="28"/>
      <c r="I8505" s="28"/>
      <c r="J8505" s="28"/>
      <c r="K8505" s="28"/>
      <c r="L8505" s="28"/>
    </row>
    <row r="8506" spans="1:12" ht="21">
      <c r="A8506" s="26"/>
      <c r="B8506" s="27"/>
      <c r="C8506" s="27"/>
      <c r="D8506" s="27"/>
      <c r="E8506" s="27"/>
      <c r="F8506" s="27"/>
      <c r="G8506" s="29"/>
      <c r="H8506" s="29"/>
      <c r="I8506" s="29"/>
      <c r="J8506" s="29"/>
      <c r="K8506" s="29"/>
      <c r="L8506" s="29"/>
    </row>
    <row r="8507" spans="1:12" ht="21">
      <c r="A8507" s="26"/>
      <c r="B8507" s="27"/>
      <c r="C8507" s="27"/>
      <c r="D8507" s="27"/>
      <c r="E8507" s="27"/>
      <c r="F8507" s="27"/>
      <c r="G8507" s="29"/>
      <c r="H8507" s="29"/>
      <c r="I8507" s="29"/>
      <c r="J8507" s="29"/>
      <c r="K8507" s="29"/>
      <c r="L8507" s="29"/>
    </row>
    <row r="8508" spans="1:12" ht="21">
      <c r="A8508" s="26"/>
      <c r="B8508" s="27"/>
      <c r="C8508" s="27"/>
      <c r="D8508" s="27"/>
      <c r="E8508" s="27"/>
      <c r="F8508" s="27"/>
      <c r="G8508" s="29"/>
      <c r="H8508" s="29"/>
      <c r="I8508" s="29"/>
      <c r="J8508" s="29"/>
      <c r="K8508" s="29"/>
      <c r="L8508" s="29"/>
    </row>
    <row r="8509" spans="1:12" ht="21">
      <c r="A8509" s="26"/>
      <c r="B8509" s="27"/>
      <c r="C8509" s="27"/>
      <c r="D8509" s="27"/>
      <c r="E8509" s="27"/>
      <c r="F8509" s="27"/>
      <c r="G8509" s="29"/>
      <c r="H8509" s="29"/>
      <c r="I8509" s="29"/>
      <c r="J8509" s="29"/>
      <c r="K8509" s="29"/>
      <c r="L8509" s="29"/>
    </row>
    <row r="8510" spans="1:12" ht="21">
      <c r="A8510" s="26"/>
      <c r="B8510" s="27"/>
      <c r="C8510" s="27"/>
      <c r="D8510" s="27"/>
      <c r="E8510" s="27"/>
      <c r="F8510" s="27"/>
      <c r="G8510" s="29"/>
      <c r="H8510" s="29"/>
      <c r="I8510" s="29"/>
      <c r="J8510" s="29"/>
      <c r="K8510" s="29"/>
      <c r="L8510" s="29"/>
    </row>
    <row r="8511" spans="1:12" ht="21">
      <c r="A8511" s="26"/>
      <c r="B8511" s="27"/>
      <c r="C8511" s="27"/>
      <c r="D8511" s="27"/>
      <c r="E8511" s="27"/>
      <c r="F8511" s="27"/>
      <c r="G8511" s="29"/>
      <c r="H8511" s="29"/>
      <c r="I8511" s="29"/>
      <c r="J8511" s="29"/>
      <c r="K8511" s="29"/>
      <c r="L8511" s="29"/>
    </row>
    <row r="8512" spans="1:12" ht="21">
      <c r="A8512" s="26"/>
      <c r="B8512" s="27"/>
      <c r="C8512" s="27"/>
      <c r="D8512" s="27"/>
      <c r="E8512" s="27"/>
      <c r="F8512" s="27"/>
      <c r="G8512" s="29"/>
      <c r="H8512" s="29"/>
      <c r="I8512" s="29"/>
      <c r="J8512" s="29"/>
      <c r="K8512" s="29"/>
      <c r="L8512" s="29"/>
    </row>
    <row r="8513" spans="1:12" ht="21">
      <c r="A8513" s="26"/>
      <c r="B8513" s="27"/>
      <c r="C8513" s="27"/>
      <c r="D8513" s="27"/>
      <c r="E8513" s="27"/>
      <c r="F8513" s="27"/>
      <c r="G8513" s="28"/>
      <c r="H8513" s="28"/>
      <c r="I8513" s="28"/>
      <c r="J8513" s="28"/>
      <c r="K8513" s="28"/>
      <c r="L8513" s="28"/>
    </row>
    <row r="8514" spans="1:12" ht="21">
      <c r="A8514" s="26"/>
      <c r="B8514" s="27"/>
      <c r="C8514" s="27"/>
      <c r="D8514" s="27"/>
      <c r="E8514" s="27"/>
      <c r="F8514" s="27"/>
      <c r="G8514" s="29"/>
      <c r="H8514" s="29"/>
      <c r="I8514" s="29"/>
      <c r="J8514" s="29"/>
      <c r="K8514" s="29"/>
      <c r="L8514" s="29"/>
    </row>
    <row r="8515" spans="1:12" ht="21">
      <c r="A8515" s="26"/>
      <c r="B8515" s="27"/>
      <c r="C8515" s="27"/>
      <c r="D8515" s="27"/>
      <c r="E8515" s="27"/>
      <c r="F8515" s="27"/>
      <c r="G8515" s="28"/>
      <c r="H8515" s="28"/>
      <c r="I8515" s="28"/>
      <c r="J8515" s="28"/>
      <c r="K8515" s="28"/>
      <c r="L8515" s="28"/>
    </row>
    <row r="8516" spans="1:12" ht="21">
      <c r="A8516" s="26"/>
      <c r="B8516" s="27"/>
      <c r="C8516" s="27"/>
      <c r="D8516" s="27"/>
      <c r="E8516" s="27"/>
      <c r="F8516" s="27"/>
      <c r="G8516" s="29"/>
      <c r="H8516" s="29"/>
      <c r="I8516" s="29"/>
      <c r="J8516" s="29"/>
      <c r="K8516" s="29"/>
      <c r="L8516" s="29"/>
    </row>
    <row r="8517" spans="1:12" ht="21">
      <c r="A8517" s="26"/>
      <c r="B8517" s="27"/>
      <c r="C8517" s="27"/>
      <c r="D8517" s="27"/>
      <c r="E8517" s="27"/>
      <c r="F8517" s="27"/>
      <c r="G8517" s="29"/>
      <c r="H8517" s="29"/>
      <c r="I8517" s="29"/>
      <c r="J8517" s="29"/>
      <c r="K8517" s="29"/>
      <c r="L8517" s="29"/>
    </row>
    <row r="8518" spans="1:12" ht="21">
      <c r="A8518" s="26"/>
      <c r="B8518" s="27"/>
      <c r="C8518" s="27"/>
      <c r="D8518" s="27"/>
      <c r="E8518" s="27"/>
      <c r="F8518" s="27"/>
      <c r="G8518" s="29"/>
      <c r="H8518" s="29"/>
      <c r="I8518" s="29"/>
      <c r="J8518" s="29"/>
      <c r="K8518" s="29"/>
      <c r="L8518" s="29"/>
    </row>
    <row r="8519" spans="1:12" ht="21">
      <c r="A8519" s="26"/>
      <c r="B8519" s="27"/>
      <c r="C8519" s="27"/>
      <c r="D8519" s="27"/>
      <c r="E8519" s="27"/>
      <c r="F8519" s="27"/>
      <c r="G8519" s="28"/>
      <c r="H8519" s="28"/>
      <c r="I8519" s="28"/>
      <c r="J8519" s="28"/>
      <c r="K8519" s="28"/>
      <c r="L8519" s="28"/>
    </row>
    <row r="8520" spans="1:12" ht="21">
      <c r="A8520" s="26"/>
      <c r="B8520" s="27"/>
      <c r="C8520" s="27"/>
      <c r="D8520" s="27"/>
      <c r="E8520" s="27"/>
      <c r="F8520" s="27"/>
      <c r="G8520" s="29"/>
      <c r="H8520" s="29"/>
      <c r="I8520" s="29"/>
      <c r="J8520" s="29"/>
      <c r="K8520" s="29"/>
      <c r="L8520" s="29"/>
    </row>
    <row r="8521" spans="1:12" ht="21">
      <c r="A8521" s="26"/>
      <c r="B8521" s="27"/>
      <c r="C8521" s="27"/>
      <c r="D8521" s="27"/>
      <c r="E8521" s="27"/>
      <c r="F8521" s="27"/>
      <c r="G8521" s="28"/>
      <c r="H8521" s="28"/>
      <c r="I8521" s="28"/>
      <c r="J8521" s="28"/>
      <c r="K8521" s="28"/>
      <c r="L8521" s="28"/>
    </row>
    <row r="8522" spans="1:12" ht="21">
      <c r="A8522" s="26"/>
      <c r="B8522" s="27"/>
      <c r="C8522" s="27"/>
      <c r="D8522" s="27"/>
      <c r="E8522" s="27"/>
      <c r="F8522" s="27"/>
      <c r="G8522" s="29"/>
      <c r="H8522" s="29"/>
      <c r="I8522" s="29"/>
      <c r="J8522" s="29"/>
      <c r="K8522" s="29"/>
      <c r="L8522" s="29"/>
    </row>
    <row r="8523" spans="1:12" ht="21">
      <c r="A8523" s="26"/>
      <c r="B8523" s="27"/>
      <c r="C8523" s="27"/>
      <c r="D8523" s="27"/>
      <c r="E8523" s="27"/>
      <c r="F8523" s="27"/>
      <c r="G8523" s="29"/>
      <c r="H8523" s="29"/>
      <c r="I8523" s="29"/>
      <c r="J8523" s="29"/>
      <c r="K8523" s="29"/>
      <c r="L8523" s="29"/>
    </row>
    <row r="8524" spans="1:12" ht="21">
      <c r="A8524" s="26"/>
      <c r="B8524" s="27"/>
      <c r="C8524" s="27"/>
      <c r="D8524" s="27"/>
      <c r="E8524" s="27"/>
      <c r="F8524" s="27"/>
      <c r="G8524" s="29"/>
      <c r="H8524" s="29"/>
      <c r="I8524" s="29"/>
      <c r="J8524" s="29"/>
      <c r="K8524" s="29"/>
      <c r="L8524" s="29"/>
    </row>
    <row r="8525" spans="1:12" ht="21">
      <c r="A8525" s="26"/>
      <c r="B8525" s="27"/>
      <c r="C8525" s="27"/>
      <c r="D8525" s="27"/>
      <c r="E8525" s="27"/>
      <c r="F8525" s="27"/>
      <c r="G8525" s="29"/>
      <c r="H8525" s="29"/>
      <c r="I8525" s="29"/>
      <c r="J8525" s="29"/>
      <c r="K8525" s="29"/>
      <c r="L8525" s="29"/>
    </row>
    <row r="8526" spans="1:12" ht="21">
      <c r="A8526" s="26"/>
      <c r="B8526" s="27"/>
      <c r="C8526" s="27"/>
      <c r="D8526" s="27"/>
      <c r="E8526" s="27"/>
      <c r="F8526" s="27"/>
      <c r="G8526" s="29"/>
      <c r="H8526" s="29"/>
      <c r="I8526" s="29"/>
      <c r="J8526" s="29"/>
      <c r="K8526" s="29"/>
      <c r="L8526" s="29"/>
    </row>
    <row r="8527" spans="1:12" ht="21">
      <c r="A8527" s="26"/>
      <c r="B8527" s="27"/>
      <c r="C8527" s="27"/>
      <c r="D8527" s="27"/>
      <c r="E8527" s="27"/>
      <c r="F8527" s="27"/>
      <c r="G8527" s="29"/>
      <c r="H8527" s="29"/>
      <c r="I8527" s="29"/>
      <c r="J8527" s="29"/>
      <c r="K8527" s="29"/>
      <c r="L8527" s="29"/>
    </row>
    <row r="8528" spans="1:12" ht="21">
      <c r="A8528" s="26"/>
      <c r="B8528" s="27"/>
      <c r="C8528" s="27"/>
      <c r="D8528" s="27"/>
      <c r="E8528" s="27"/>
      <c r="F8528" s="27"/>
      <c r="G8528" s="28"/>
      <c r="H8528" s="28"/>
      <c r="I8528" s="28"/>
      <c r="J8528" s="28"/>
      <c r="K8528" s="28"/>
      <c r="L8528" s="28"/>
    </row>
    <row r="8529" spans="1:12" ht="21">
      <c r="A8529" s="26"/>
      <c r="B8529" s="27"/>
      <c r="C8529" s="27"/>
      <c r="D8529" s="27"/>
      <c r="E8529" s="27"/>
      <c r="F8529" s="27"/>
      <c r="G8529" s="29"/>
      <c r="H8529" s="29"/>
      <c r="I8529" s="29"/>
      <c r="J8529" s="29"/>
      <c r="K8529" s="29"/>
      <c r="L8529" s="29"/>
    </row>
    <row r="8530" spans="1:12" ht="21">
      <c r="A8530" s="26"/>
      <c r="B8530" s="27"/>
      <c r="C8530" s="27"/>
      <c r="D8530" s="27"/>
      <c r="E8530" s="27"/>
      <c r="F8530" s="27"/>
      <c r="G8530" s="28"/>
      <c r="H8530" s="28"/>
      <c r="I8530" s="28"/>
      <c r="J8530" s="28"/>
      <c r="K8530" s="28"/>
      <c r="L8530" s="28"/>
    </row>
    <row r="8531" spans="1:12" ht="21">
      <c r="A8531" s="26"/>
      <c r="B8531" s="27"/>
      <c r="C8531" s="27"/>
      <c r="D8531" s="27"/>
      <c r="E8531" s="27"/>
      <c r="F8531" s="27"/>
      <c r="G8531" s="29"/>
      <c r="H8531" s="29"/>
      <c r="I8531" s="29"/>
      <c r="J8531" s="29"/>
      <c r="K8531" s="29"/>
      <c r="L8531" s="29"/>
    </row>
    <row r="8532" spans="1:12" ht="21">
      <c r="A8532" s="26"/>
      <c r="B8532" s="27"/>
      <c r="C8532" s="27"/>
      <c r="D8532" s="27"/>
      <c r="E8532" s="27"/>
      <c r="F8532" s="27"/>
      <c r="G8532" s="29"/>
      <c r="H8532" s="29"/>
      <c r="I8532" s="29"/>
      <c r="J8532" s="29"/>
      <c r="K8532" s="29"/>
      <c r="L8532" s="29"/>
    </row>
    <row r="8533" spans="1:12" ht="21">
      <c r="A8533" s="26"/>
      <c r="B8533" s="27"/>
      <c r="C8533" s="27"/>
      <c r="D8533" s="27"/>
      <c r="E8533" s="27"/>
      <c r="F8533" s="27"/>
      <c r="G8533" s="29"/>
      <c r="H8533" s="29"/>
      <c r="I8533" s="29"/>
      <c r="J8533" s="29"/>
      <c r="K8533" s="29"/>
      <c r="L8533" s="29"/>
    </row>
    <row r="8534" spans="1:12" ht="21">
      <c r="A8534" s="26"/>
      <c r="B8534" s="27"/>
      <c r="C8534" s="27"/>
      <c r="D8534" s="27"/>
      <c r="E8534" s="27"/>
      <c r="F8534" s="27"/>
      <c r="G8534" s="29"/>
      <c r="H8534" s="29"/>
      <c r="I8534" s="29"/>
      <c r="J8534" s="29"/>
      <c r="K8534" s="29"/>
      <c r="L8534" s="29"/>
    </row>
    <row r="8535" spans="1:12" ht="21">
      <c r="A8535" s="26"/>
      <c r="B8535" s="27"/>
      <c r="C8535" s="27"/>
      <c r="D8535" s="27"/>
      <c r="E8535" s="27"/>
      <c r="F8535" s="27"/>
      <c r="G8535" s="29"/>
      <c r="H8535" s="29"/>
      <c r="I8535" s="29"/>
      <c r="J8535" s="29"/>
      <c r="K8535" s="29"/>
      <c r="L8535" s="29"/>
    </row>
    <row r="8536" spans="1:12" ht="21">
      <c r="A8536" s="26"/>
      <c r="B8536" s="27"/>
      <c r="C8536" s="27"/>
      <c r="D8536" s="27"/>
      <c r="E8536" s="27"/>
      <c r="F8536" s="27"/>
      <c r="G8536" s="29"/>
      <c r="H8536" s="29"/>
      <c r="I8536" s="29"/>
      <c r="J8536" s="29"/>
      <c r="K8536" s="29"/>
      <c r="L8536" s="29"/>
    </row>
    <row r="8537" spans="1:12" ht="21">
      <c r="A8537" s="26"/>
      <c r="B8537" s="27"/>
      <c r="C8537" s="27"/>
      <c r="D8537" s="27"/>
      <c r="E8537" s="27"/>
      <c r="F8537" s="27"/>
      <c r="G8537" s="29"/>
      <c r="H8537" s="29"/>
      <c r="I8537" s="29"/>
      <c r="J8537" s="29"/>
      <c r="K8537" s="29"/>
      <c r="L8537" s="29"/>
    </row>
    <row r="8538" spans="1:12" ht="21">
      <c r="A8538" s="26"/>
      <c r="B8538" s="27"/>
      <c r="C8538" s="27"/>
      <c r="D8538" s="27"/>
      <c r="E8538" s="27"/>
      <c r="F8538" s="27"/>
      <c r="G8538" s="29"/>
      <c r="H8538" s="29"/>
      <c r="I8538" s="29"/>
      <c r="J8538" s="29"/>
      <c r="K8538" s="29"/>
      <c r="L8538" s="29"/>
    </row>
    <row r="8539" spans="1:12" ht="21">
      <c r="A8539" s="26"/>
      <c r="B8539" s="27"/>
      <c r="C8539" s="27"/>
      <c r="D8539" s="27"/>
      <c r="E8539" s="27"/>
      <c r="F8539" s="27"/>
      <c r="G8539" s="29"/>
      <c r="H8539" s="29"/>
      <c r="I8539" s="29"/>
      <c r="J8539" s="29"/>
      <c r="K8539" s="29"/>
      <c r="L8539" s="29"/>
    </row>
    <row r="8540" spans="1:12" ht="21">
      <c r="A8540" s="26"/>
      <c r="B8540" s="27"/>
      <c r="C8540" s="27"/>
      <c r="D8540" s="27"/>
      <c r="E8540" s="27"/>
      <c r="F8540" s="27"/>
      <c r="G8540" s="28"/>
      <c r="H8540" s="28"/>
      <c r="I8540" s="28"/>
      <c r="J8540" s="28"/>
      <c r="K8540" s="28"/>
      <c r="L8540" s="28"/>
    </row>
    <row r="8541" spans="1:12" ht="21">
      <c r="A8541" s="26"/>
      <c r="B8541" s="27"/>
      <c r="C8541" s="27"/>
      <c r="D8541" s="27"/>
      <c r="E8541" s="27"/>
      <c r="F8541" s="27"/>
      <c r="G8541" s="29"/>
      <c r="H8541" s="29"/>
      <c r="I8541" s="29"/>
      <c r="J8541" s="29"/>
      <c r="K8541" s="29"/>
      <c r="L8541" s="29"/>
    </row>
    <row r="8542" spans="1:12" ht="21">
      <c r="A8542" s="26"/>
      <c r="B8542" s="27"/>
      <c r="C8542" s="27"/>
      <c r="D8542" s="27"/>
      <c r="E8542" s="27"/>
      <c r="F8542" s="27"/>
      <c r="G8542" s="28"/>
      <c r="H8542" s="28"/>
      <c r="I8542" s="28"/>
      <c r="J8542" s="28"/>
      <c r="K8542" s="28"/>
      <c r="L8542" s="28"/>
    </row>
    <row r="8543" spans="1:12" ht="21">
      <c r="A8543" s="26"/>
      <c r="B8543" s="27"/>
      <c r="C8543" s="27"/>
      <c r="D8543" s="27"/>
      <c r="E8543" s="27"/>
      <c r="F8543" s="27"/>
      <c r="G8543" s="28"/>
      <c r="H8543" s="28"/>
      <c r="I8543" s="28"/>
      <c r="J8543" s="28"/>
      <c r="K8543" s="28"/>
      <c r="L8543" s="28"/>
    </row>
    <row r="8544" spans="1:12" ht="21">
      <c r="A8544" s="26"/>
      <c r="B8544" s="27"/>
      <c r="C8544" s="27"/>
      <c r="D8544" s="27"/>
      <c r="E8544" s="27"/>
      <c r="F8544" s="27"/>
      <c r="G8544" s="28"/>
      <c r="H8544" s="28"/>
      <c r="I8544" s="28"/>
      <c r="J8544" s="28"/>
      <c r="K8544" s="28"/>
      <c r="L8544" s="28"/>
    </row>
    <row r="8545" spans="1:12" ht="21">
      <c r="A8545" s="26"/>
      <c r="B8545" s="27"/>
      <c r="C8545" s="27"/>
      <c r="D8545" s="27"/>
      <c r="E8545" s="27"/>
      <c r="F8545" s="27"/>
      <c r="G8545" s="29"/>
      <c r="H8545" s="29"/>
      <c r="I8545" s="29"/>
      <c r="J8545" s="29"/>
      <c r="K8545" s="29"/>
      <c r="L8545" s="29"/>
    </row>
    <row r="8546" spans="1:12" ht="21">
      <c r="A8546" s="26"/>
      <c r="B8546" s="27"/>
      <c r="C8546" s="27"/>
      <c r="D8546" s="27"/>
      <c r="E8546" s="27"/>
      <c r="F8546" s="27"/>
      <c r="G8546" s="28"/>
      <c r="H8546" s="28"/>
      <c r="I8546" s="28"/>
      <c r="J8546" s="28"/>
      <c r="K8546" s="28"/>
      <c r="L8546" s="28"/>
    </row>
    <row r="8547" spans="1:12" ht="21">
      <c r="A8547" s="26"/>
      <c r="B8547" s="27"/>
      <c r="C8547" s="27"/>
      <c r="D8547" s="27"/>
      <c r="E8547" s="27"/>
      <c r="F8547" s="27"/>
      <c r="G8547" s="29"/>
      <c r="H8547" s="29"/>
      <c r="I8547" s="29"/>
      <c r="J8547" s="29"/>
      <c r="K8547" s="29"/>
      <c r="L8547" s="29"/>
    </row>
    <row r="8548" spans="1:12" ht="21">
      <c r="A8548" s="26"/>
      <c r="B8548" s="27"/>
      <c r="C8548" s="27"/>
      <c r="D8548" s="27"/>
      <c r="E8548" s="27"/>
      <c r="F8548" s="27"/>
      <c r="G8548" s="29"/>
      <c r="H8548" s="29"/>
      <c r="I8548" s="29"/>
      <c r="J8548" s="29"/>
      <c r="K8548" s="29"/>
      <c r="L8548" s="29"/>
    </row>
    <row r="8549" spans="1:12" ht="21">
      <c r="A8549" s="26"/>
      <c r="B8549" s="27"/>
      <c r="C8549" s="27"/>
      <c r="D8549" s="27"/>
      <c r="E8549" s="27"/>
      <c r="F8549" s="27"/>
      <c r="G8549" s="29"/>
      <c r="H8549" s="29"/>
      <c r="I8549" s="29"/>
      <c r="J8549" s="29"/>
      <c r="K8549" s="29"/>
      <c r="L8549" s="29"/>
    </row>
    <row r="8550" spans="1:12" ht="21">
      <c r="A8550" s="26"/>
      <c r="B8550" s="27"/>
      <c r="C8550" s="27"/>
      <c r="D8550" s="27"/>
      <c r="E8550" s="27"/>
      <c r="F8550" s="27"/>
      <c r="G8550" s="29"/>
      <c r="H8550" s="29"/>
      <c r="I8550" s="29"/>
      <c r="J8550" s="29"/>
      <c r="K8550" s="29"/>
      <c r="L8550" s="29"/>
    </row>
    <row r="8551" spans="1:12" ht="21">
      <c r="A8551" s="26"/>
      <c r="B8551" s="27"/>
      <c r="C8551" s="27"/>
      <c r="D8551" s="27"/>
      <c r="E8551" s="27"/>
      <c r="F8551" s="27"/>
      <c r="G8551" s="28"/>
      <c r="H8551" s="28"/>
      <c r="I8551" s="28"/>
      <c r="J8551" s="28"/>
      <c r="K8551" s="28"/>
      <c r="L8551" s="28"/>
    </row>
    <row r="8552" spans="1:12" ht="21">
      <c r="A8552" s="26"/>
      <c r="B8552" s="27"/>
      <c r="C8552" s="27"/>
      <c r="D8552" s="27"/>
      <c r="E8552" s="27"/>
      <c r="F8552" s="27"/>
      <c r="G8552" s="28"/>
      <c r="H8552" s="28"/>
      <c r="I8552" s="28"/>
      <c r="J8552" s="28"/>
      <c r="K8552" s="28"/>
      <c r="L8552" s="28"/>
    </row>
    <row r="8553" spans="1:12" ht="21">
      <c r="A8553" s="26"/>
      <c r="B8553" s="27"/>
      <c r="C8553" s="27"/>
      <c r="D8553" s="27"/>
      <c r="E8553" s="27"/>
      <c r="F8553" s="27"/>
      <c r="G8553" s="28"/>
      <c r="H8553" s="28"/>
      <c r="I8553" s="28"/>
      <c r="J8553" s="28"/>
      <c r="K8553" s="28"/>
      <c r="L8553" s="28"/>
    </row>
    <row r="8554" spans="1:12" ht="21">
      <c r="A8554" s="26"/>
      <c r="B8554" s="27"/>
      <c r="C8554" s="27"/>
      <c r="D8554" s="27"/>
      <c r="E8554" s="27"/>
      <c r="F8554" s="27"/>
      <c r="G8554" s="29"/>
      <c r="H8554" s="29"/>
      <c r="I8554" s="29"/>
      <c r="J8554" s="29"/>
      <c r="K8554" s="29"/>
      <c r="L8554" s="29"/>
    </row>
    <row r="8555" spans="1:12" ht="21">
      <c r="A8555" s="26"/>
      <c r="B8555" s="27"/>
      <c r="C8555" s="27"/>
      <c r="D8555" s="27"/>
      <c r="E8555" s="27"/>
      <c r="F8555" s="27"/>
      <c r="G8555" s="28"/>
      <c r="H8555" s="28"/>
      <c r="I8555" s="28"/>
      <c r="J8555" s="28"/>
      <c r="K8555" s="28"/>
      <c r="L8555" s="28"/>
    </row>
    <row r="8556" spans="1:12" ht="21">
      <c r="A8556" s="26"/>
      <c r="B8556" s="27"/>
      <c r="C8556" s="27"/>
      <c r="D8556" s="27"/>
      <c r="E8556" s="27"/>
      <c r="F8556" s="27"/>
      <c r="G8556" s="29"/>
      <c r="H8556" s="29"/>
      <c r="I8556" s="29"/>
      <c r="J8556" s="29"/>
      <c r="K8556" s="29"/>
      <c r="L8556" s="29"/>
    </row>
    <row r="8557" spans="1:12" ht="21">
      <c r="A8557" s="26"/>
      <c r="B8557" s="27"/>
      <c r="C8557" s="27"/>
      <c r="D8557" s="27"/>
      <c r="E8557" s="27"/>
      <c r="F8557" s="27"/>
      <c r="G8557" s="29"/>
      <c r="H8557" s="29"/>
      <c r="I8557" s="29"/>
      <c r="J8557" s="29"/>
      <c r="K8557" s="29"/>
      <c r="L8557" s="29"/>
    </row>
    <row r="8558" spans="1:12" ht="21">
      <c r="A8558" s="26"/>
      <c r="B8558" s="27"/>
      <c r="C8558" s="27"/>
      <c r="D8558" s="27"/>
      <c r="E8558" s="27"/>
      <c r="F8558" s="27"/>
      <c r="G8558" s="29"/>
      <c r="H8558" s="29"/>
      <c r="I8558" s="29"/>
      <c r="J8558" s="29"/>
      <c r="K8558" s="29"/>
      <c r="L8558" s="29"/>
    </row>
    <row r="8559" spans="1:12" ht="21">
      <c r="A8559" s="26"/>
      <c r="B8559" s="27"/>
      <c r="C8559" s="27"/>
      <c r="D8559" s="27"/>
      <c r="E8559" s="27"/>
      <c r="F8559" s="27"/>
      <c r="G8559" s="29"/>
      <c r="H8559" s="29"/>
      <c r="I8559" s="29"/>
      <c r="J8559" s="29"/>
      <c r="K8559" s="29"/>
      <c r="L8559" s="29"/>
    </row>
    <row r="8560" spans="1:12" ht="21">
      <c r="A8560" s="26"/>
      <c r="B8560" s="27"/>
      <c r="C8560" s="27"/>
      <c r="D8560" s="27"/>
      <c r="E8560" s="27"/>
      <c r="F8560" s="27"/>
      <c r="G8560" s="28"/>
      <c r="H8560" s="28"/>
      <c r="I8560" s="28"/>
      <c r="J8560" s="28"/>
      <c r="K8560" s="28"/>
      <c r="L8560" s="28"/>
    </row>
    <row r="8561" spans="1:12" ht="21">
      <c r="A8561" s="26"/>
      <c r="B8561" s="27"/>
      <c r="C8561" s="27"/>
      <c r="D8561" s="27"/>
      <c r="E8561" s="27"/>
      <c r="F8561" s="27"/>
      <c r="G8561" s="29"/>
      <c r="H8561" s="29"/>
      <c r="I8561" s="29"/>
      <c r="J8561" s="29"/>
      <c r="K8561" s="29"/>
      <c r="L8561" s="29"/>
    </row>
    <row r="8562" spans="1:12" ht="21">
      <c r="A8562" s="26"/>
      <c r="B8562" s="27"/>
      <c r="C8562" s="27"/>
      <c r="D8562" s="27"/>
      <c r="E8562" s="27"/>
      <c r="F8562" s="27"/>
      <c r="G8562" s="29"/>
      <c r="H8562" s="29"/>
      <c r="I8562" s="29"/>
      <c r="J8562" s="29"/>
      <c r="K8562" s="29"/>
      <c r="L8562" s="29"/>
    </row>
    <row r="8563" spans="1:12" ht="21">
      <c r="A8563" s="26"/>
      <c r="B8563" s="27"/>
      <c r="C8563" s="27"/>
      <c r="D8563" s="27"/>
      <c r="E8563" s="27"/>
      <c r="F8563" s="27"/>
      <c r="G8563" s="28"/>
      <c r="H8563" s="28"/>
      <c r="I8563" s="28"/>
      <c r="J8563" s="28"/>
      <c r="K8563" s="28"/>
      <c r="L8563" s="28"/>
    </row>
    <row r="8564" spans="1:12" ht="21">
      <c r="A8564" s="26"/>
      <c r="B8564" s="27"/>
      <c r="C8564" s="27"/>
      <c r="D8564" s="27"/>
      <c r="E8564" s="27"/>
      <c r="F8564" s="27"/>
      <c r="G8564" s="29"/>
      <c r="H8564" s="29"/>
      <c r="I8564" s="29"/>
      <c r="J8564" s="29"/>
      <c r="K8564" s="29"/>
      <c r="L8564" s="29"/>
    </row>
    <row r="8565" spans="1:12" ht="21">
      <c r="A8565" s="26"/>
      <c r="B8565" s="27"/>
      <c r="C8565" s="27"/>
      <c r="D8565" s="27"/>
      <c r="E8565" s="27"/>
      <c r="F8565" s="27"/>
      <c r="G8565" s="28"/>
      <c r="H8565" s="28"/>
      <c r="I8565" s="28"/>
      <c r="J8565" s="28"/>
      <c r="K8565" s="28"/>
      <c r="L8565" s="28"/>
    </row>
    <row r="8566" spans="1:12" ht="21">
      <c r="A8566" s="26"/>
      <c r="B8566" s="27"/>
      <c r="C8566" s="27"/>
      <c r="D8566" s="27"/>
      <c r="E8566" s="27"/>
      <c r="F8566" s="27"/>
      <c r="G8566" s="28"/>
      <c r="H8566" s="28"/>
      <c r="I8566" s="28"/>
      <c r="J8566" s="28"/>
      <c r="K8566" s="28"/>
      <c r="L8566" s="28"/>
    </row>
    <row r="8567" spans="1:12" ht="21">
      <c r="A8567" s="26"/>
      <c r="B8567" s="27"/>
      <c r="C8567" s="27"/>
      <c r="D8567" s="27"/>
      <c r="E8567" s="27"/>
      <c r="F8567" s="27"/>
      <c r="G8567" s="29"/>
      <c r="H8567" s="29"/>
      <c r="I8567" s="29"/>
      <c r="J8567" s="29"/>
      <c r="K8567" s="29"/>
      <c r="L8567" s="29"/>
    </row>
    <row r="8568" spans="1:12" ht="21">
      <c r="A8568" s="26"/>
      <c r="B8568" s="27"/>
      <c r="C8568" s="27"/>
      <c r="D8568" s="27"/>
      <c r="E8568" s="27"/>
      <c r="F8568" s="27"/>
      <c r="G8568" s="28"/>
      <c r="H8568" s="28"/>
      <c r="I8568" s="28"/>
      <c r="J8568" s="28"/>
      <c r="K8568" s="28"/>
      <c r="L8568" s="28"/>
    </row>
    <row r="8569" spans="1:12" ht="21">
      <c r="A8569" s="26"/>
      <c r="B8569" s="27"/>
      <c r="C8569" s="27"/>
      <c r="D8569" s="27"/>
      <c r="E8569" s="27"/>
      <c r="F8569" s="27"/>
      <c r="G8569" s="28"/>
      <c r="H8569" s="28"/>
      <c r="I8569" s="28"/>
      <c r="J8569" s="28"/>
      <c r="K8569" s="28"/>
      <c r="L8569" s="28"/>
    </row>
    <row r="8570" spans="1:12" ht="21">
      <c r="A8570" s="26"/>
      <c r="B8570" s="27"/>
      <c r="C8570" s="27"/>
      <c r="D8570" s="27"/>
      <c r="E8570" s="27"/>
      <c r="F8570" s="27"/>
      <c r="G8570" s="29"/>
      <c r="H8570" s="29"/>
      <c r="I8570" s="29"/>
      <c r="J8570" s="29"/>
      <c r="K8570" s="29"/>
      <c r="L8570" s="29"/>
    </row>
    <row r="8571" spans="1:12" ht="21">
      <c r="A8571" s="26"/>
      <c r="B8571" s="27"/>
      <c r="C8571" s="27"/>
      <c r="D8571" s="27"/>
      <c r="E8571" s="27"/>
      <c r="F8571" s="27"/>
      <c r="G8571" s="28"/>
      <c r="H8571" s="28"/>
      <c r="I8571" s="28"/>
      <c r="J8571" s="28"/>
      <c r="K8571" s="28"/>
      <c r="L8571" s="28"/>
    </row>
    <row r="8572" spans="1:12" ht="21">
      <c r="A8572" s="26"/>
      <c r="B8572" s="27"/>
      <c r="C8572" s="27"/>
      <c r="D8572" s="27"/>
      <c r="E8572" s="27"/>
      <c r="F8572" s="27"/>
      <c r="G8572" s="28"/>
      <c r="H8572" s="28"/>
      <c r="I8572" s="28"/>
      <c r="J8572" s="28"/>
      <c r="K8572" s="28"/>
      <c r="L8572" s="28"/>
    </row>
    <row r="8573" spans="1:12" ht="21">
      <c r="A8573" s="26"/>
      <c r="B8573" s="27"/>
      <c r="C8573" s="27"/>
      <c r="D8573" s="27"/>
      <c r="E8573" s="27"/>
      <c r="F8573" s="27"/>
      <c r="G8573" s="29"/>
      <c r="H8573" s="29"/>
      <c r="I8573" s="29"/>
      <c r="J8573" s="29"/>
      <c r="K8573" s="29"/>
      <c r="L8573" s="29"/>
    </row>
    <row r="8574" spans="1:12" ht="21">
      <c r="A8574" s="26"/>
      <c r="B8574" s="27"/>
      <c r="C8574" s="27"/>
      <c r="D8574" s="27"/>
      <c r="E8574" s="27"/>
      <c r="F8574" s="27"/>
      <c r="G8574" s="28"/>
      <c r="H8574" s="28"/>
      <c r="I8574" s="28"/>
      <c r="J8574" s="28"/>
      <c r="K8574" s="28"/>
      <c r="L8574" s="28"/>
    </row>
    <row r="8575" spans="1:12" ht="21">
      <c r="A8575" s="26"/>
      <c r="B8575" s="27"/>
      <c r="C8575" s="27"/>
      <c r="D8575" s="27"/>
      <c r="E8575" s="27"/>
      <c r="F8575" s="27"/>
      <c r="G8575" s="28"/>
      <c r="H8575" s="28"/>
      <c r="I8575" s="28"/>
      <c r="J8575" s="28"/>
      <c r="K8575" s="28"/>
      <c r="L8575" s="28"/>
    </row>
    <row r="8576" spans="1:12" ht="21">
      <c r="A8576" s="26"/>
      <c r="B8576" s="27"/>
      <c r="C8576" s="27"/>
      <c r="D8576" s="27"/>
      <c r="E8576" s="27"/>
      <c r="F8576" s="27"/>
      <c r="G8576" s="29"/>
      <c r="H8576" s="29"/>
      <c r="I8576" s="29"/>
      <c r="J8576" s="29"/>
      <c r="K8576" s="29"/>
      <c r="L8576" s="29"/>
    </row>
    <row r="8577" spans="1:12" ht="21">
      <c r="A8577" s="26"/>
      <c r="B8577" s="27"/>
      <c r="C8577" s="27"/>
      <c r="D8577" s="27"/>
      <c r="E8577" s="27"/>
      <c r="F8577" s="27"/>
      <c r="G8577" s="28"/>
      <c r="H8577" s="28"/>
      <c r="I8577" s="28"/>
      <c r="J8577" s="28"/>
      <c r="K8577" s="28"/>
      <c r="L8577" s="28"/>
    </row>
    <row r="8578" spans="1:12" ht="21">
      <c r="A8578" s="26"/>
      <c r="B8578" s="27"/>
      <c r="C8578" s="27"/>
      <c r="D8578" s="27"/>
      <c r="E8578" s="27"/>
      <c r="F8578" s="27"/>
      <c r="G8578" s="29"/>
      <c r="H8578" s="29"/>
      <c r="I8578" s="29"/>
      <c r="J8578" s="29"/>
      <c r="K8578" s="29"/>
      <c r="L8578" s="29"/>
    </row>
    <row r="8579" spans="1:12" ht="21">
      <c r="A8579" s="26"/>
      <c r="B8579" s="27"/>
      <c r="C8579" s="27"/>
      <c r="D8579" s="27"/>
      <c r="E8579" s="27"/>
      <c r="F8579" s="27"/>
      <c r="G8579" s="29"/>
      <c r="H8579" s="29"/>
      <c r="I8579" s="29"/>
      <c r="J8579" s="29"/>
      <c r="K8579" s="29"/>
      <c r="L8579" s="29"/>
    </row>
    <row r="8580" spans="1:12" ht="21">
      <c r="A8580" s="26"/>
      <c r="B8580" s="27"/>
      <c r="C8580" s="27"/>
      <c r="D8580" s="27"/>
      <c r="E8580" s="27"/>
      <c r="F8580" s="27"/>
      <c r="G8580" s="29"/>
      <c r="H8580" s="29"/>
      <c r="I8580" s="29"/>
      <c r="J8580" s="29"/>
      <c r="K8580" s="29"/>
      <c r="L8580" s="29"/>
    </row>
    <row r="8581" spans="1:12" ht="21">
      <c r="A8581" s="26"/>
      <c r="B8581" s="27"/>
      <c r="C8581" s="27"/>
      <c r="D8581" s="27"/>
      <c r="E8581" s="27"/>
      <c r="F8581" s="27"/>
      <c r="G8581" s="29"/>
      <c r="H8581" s="29"/>
      <c r="I8581" s="29"/>
      <c r="J8581" s="29"/>
      <c r="K8581" s="29"/>
      <c r="L8581" s="29"/>
    </row>
    <row r="8582" spans="1:12" ht="21">
      <c r="A8582" s="26"/>
      <c r="B8582" s="27"/>
      <c r="C8582" s="27"/>
      <c r="D8582" s="27"/>
      <c r="E8582" s="27"/>
      <c r="F8582" s="27"/>
      <c r="G8582" s="29"/>
      <c r="H8582" s="29"/>
      <c r="I8582" s="29"/>
      <c r="J8582" s="29"/>
      <c r="K8582" s="29"/>
      <c r="L8582" s="29"/>
    </row>
    <row r="8583" spans="1:12" ht="21">
      <c r="A8583" s="26"/>
      <c r="B8583" s="27"/>
      <c r="C8583" s="27"/>
      <c r="D8583" s="27"/>
      <c r="E8583" s="27"/>
      <c r="F8583" s="27"/>
      <c r="G8583" s="29"/>
      <c r="H8583" s="29"/>
      <c r="I8583" s="29"/>
      <c r="J8583" s="29"/>
      <c r="K8583" s="29"/>
      <c r="L8583" s="29"/>
    </row>
    <row r="8584" spans="1:12" ht="21">
      <c r="A8584" s="26"/>
      <c r="B8584" s="27"/>
      <c r="C8584" s="27"/>
      <c r="D8584" s="27"/>
      <c r="E8584" s="27"/>
      <c r="F8584" s="27"/>
      <c r="G8584" s="28"/>
      <c r="H8584" s="28"/>
      <c r="I8584" s="28"/>
      <c r="J8584" s="28"/>
      <c r="K8584" s="28"/>
      <c r="L8584" s="28"/>
    </row>
    <row r="8585" spans="1:12" ht="21">
      <c r="A8585" s="26"/>
      <c r="B8585" s="27"/>
      <c r="C8585" s="27"/>
      <c r="D8585" s="27"/>
      <c r="E8585" s="27"/>
      <c r="F8585" s="27"/>
      <c r="G8585" s="29"/>
      <c r="H8585" s="29"/>
      <c r="I8585" s="29"/>
      <c r="J8585" s="29"/>
      <c r="K8585" s="29"/>
      <c r="L8585" s="29"/>
    </row>
    <row r="8586" spans="1:12" ht="21">
      <c r="A8586" s="26"/>
      <c r="B8586" s="27"/>
      <c r="C8586" s="27"/>
      <c r="D8586" s="27"/>
      <c r="E8586" s="27"/>
      <c r="F8586" s="27"/>
      <c r="G8586" s="28"/>
      <c r="H8586" s="28"/>
      <c r="I8586" s="28"/>
      <c r="J8586" s="28"/>
      <c r="K8586" s="28"/>
      <c r="L8586" s="28"/>
    </row>
    <row r="8587" spans="1:12" ht="21">
      <c r="A8587" s="26"/>
      <c r="B8587" s="27"/>
      <c r="C8587" s="27"/>
      <c r="D8587" s="27"/>
      <c r="E8587" s="27"/>
      <c r="F8587" s="27"/>
      <c r="G8587" s="28"/>
      <c r="H8587" s="28"/>
      <c r="I8587" s="28"/>
      <c r="J8587" s="28"/>
      <c r="K8587" s="28"/>
      <c r="L8587" s="28"/>
    </row>
    <row r="8588" spans="1:12" ht="21">
      <c r="A8588" s="26"/>
      <c r="B8588" s="27"/>
      <c r="C8588" s="27"/>
      <c r="D8588" s="27"/>
      <c r="E8588" s="27"/>
      <c r="F8588" s="27"/>
      <c r="G8588" s="29"/>
      <c r="H8588" s="29"/>
      <c r="I8588" s="29"/>
      <c r="J8588" s="29"/>
      <c r="K8588" s="29"/>
      <c r="L8588" s="29"/>
    </row>
    <row r="8589" spans="1:12" ht="21">
      <c r="A8589" s="26"/>
      <c r="B8589" s="27"/>
      <c r="C8589" s="27"/>
      <c r="D8589" s="27"/>
      <c r="E8589" s="27"/>
      <c r="F8589" s="27"/>
      <c r="G8589" s="28"/>
      <c r="H8589" s="28"/>
      <c r="I8589" s="28"/>
      <c r="J8589" s="28"/>
      <c r="K8589" s="28"/>
      <c r="L8589" s="28"/>
    </row>
    <row r="8590" spans="1:12" ht="21">
      <c r="A8590" s="26"/>
      <c r="B8590" s="27"/>
      <c r="C8590" s="27"/>
      <c r="D8590" s="27"/>
      <c r="E8590" s="27"/>
      <c r="F8590" s="27"/>
      <c r="G8590" s="29"/>
      <c r="H8590" s="29"/>
      <c r="I8590" s="29"/>
      <c r="J8590" s="29"/>
      <c r="K8590" s="29"/>
      <c r="L8590" s="29"/>
    </row>
    <row r="8591" spans="1:12" ht="21">
      <c r="A8591" s="26"/>
      <c r="B8591" s="27"/>
      <c r="C8591" s="27"/>
      <c r="D8591" s="27"/>
      <c r="E8591" s="27"/>
      <c r="F8591" s="27"/>
      <c r="G8591" s="29"/>
      <c r="H8591" s="29"/>
      <c r="I8591" s="29"/>
      <c r="J8591" s="29"/>
      <c r="K8591" s="29"/>
      <c r="L8591" s="29"/>
    </row>
    <row r="8592" spans="1:12" ht="21">
      <c r="A8592" s="26"/>
      <c r="B8592" s="27"/>
      <c r="C8592" s="27"/>
      <c r="D8592" s="27"/>
      <c r="E8592" s="27"/>
      <c r="F8592" s="27"/>
      <c r="G8592" s="29"/>
      <c r="H8592" s="29"/>
      <c r="I8592" s="29"/>
      <c r="J8592" s="29"/>
      <c r="K8592" s="29"/>
      <c r="L8592" s="29"/>
    </row>
    <row r="8593" spans="1:12" ht="21">
      <c r="A8593" s="26"/>
      <c r="B8593" s="27"/>
      <c r="C8593" s="27"/>
      <c r="D8593" s="27"/>
      <c r="E8593" s="27"/>
      <c r="F8593" s="27"/>
      <c r="G8593" s="28"/>
      <c r="H8593" s="28"/>
      <c r="I8593" s="28"/>
      <c r="J8593" s="28"/>
      <c r="K8593" s="28"/>
      <c r="L8593" s="28"/>
    </row>
    <row r="8594" spans="1:12" ht="21">
      <c r="A8594" s="26"/>
      <c r="B8594" s="27"/>
      <c r="C8594" s="27"/>
      <c r="D8594" s="27"/>
      <c r="E8594" s="27"/>
      <c r="F8594" s="27"/>
      <c r="G8594" s="29"/>
      <c r="H8594" s="29"/>
      <c r="I8594" s="29"/>
      <c r="J8594" s="29"/>
      <c r="K8594" s="29"/>
      <c r="L8594" s="29"/>
    </row>
    <row r="8595" spans="1:12" ht="21">
      <c r="A8595" s="26"/>
      <c r="B8595" s="27"/>
      <c r="C8595" s="27"/>
      <c r="D8595" s="27"/>
      <c r="E8595" s="27"/>
      <c r="F8595" s="27"/>
      <c r="G8595" s="28"/>
      <c r="H8595" s="28"/>
      <c r="I8595" s="28"/>
      <c r="J8595" s="28"/>
      <c r="K8595" s="28"/>
      <c r="L8595" s="28"/>
    </row>
    <row r="8596" spans="1:12" ht="21">
      <c r="A8596" s="26"/>
      <c r="B8596" s="27"/>
      <c r="C8596" s="27"/>
      <c r="D8596" s="27"/>
      <c r="E8596" s="27"/>
      <c r="F8596" s="27"/>
      <c r="G8596" s="29"/>
      <c r="H8596" s="29"/>
      <c r="I8596" s="29"/>
      <c r="J8596" s="29"/>
      <c r="K8596" s="29"/>
      <c r="L8596" s="29"/>
    </row>
    <row r="8597" spans="1:12" ht="21">
      <c r="A8597" s="26"/>
      <c r="B8597" s="27"/>
      <c r="C8597" s="27"/>
      <c r="D8597" s="27"/>
      <c r="E8597" s="27"/>
      <c r="F8597" s="27"/>
      <c r="G8597" s="29"/>
      <c r="H8597" s="29"/>
      <c r="I8597" s="29"/>
      <c r="J8597" s="29"/>
      <c r="K8597" s="29"/>
      <c r="L8597" s="29"/>
    </row>
    <row r="8598" spans="1:12" ht="21">
      <c r="A8598" s="26"/>
      <c r="B8598" s="27"/>
      <c r="C8598" s="27"/>
      <c r="D8598" s="27"/>
      <c r="E8598" s="27"/>
      <c r="F8598" s="27"/>
      <c r="G8598" s="29"/>
      <c r="H8598" s="29"/>
      <c r="I8598" s="29"/>
      <c r="J8598" s="29"/>
      <c r="K8598" s="29"/>
      <c r="L8598" s="29"/>
    </row>
    <row r="8599" spans="1:12" ht="21">
      <c r="A8599" s="26"/>
      <c r="B8599" s="27"/>
      <c r="C8599" s="27"/>
      <c r="D8599" s="27"/>
      <c r="E8599" s="27"/>
      <c r="F8599" s="27"/>
      <c r="G8599" s="29"/>
      <c r="H8599" s="29"/>
      <c r="I8599" s="29"/>
      <c r="J8599" s="29"/>
      <c r="K8599" s="29"/>
      <c r="L8599" s="29"/>
    </row>
    <row r="8600" spans="1:12" ht="21">
      <c r="A8600" s="26"/>
      <c r="B8600" s="27"/>
      <c r="C8600" s="27"/>
      <c r="D8600" s="27"/>
      <c r="E8600" s="27"/>
      <c r="F8600" s="27"/>
      <c r="G8600" s="29"/>
      <c r="H8600" s="29"/>
      <c r="I8600" s="29"/>
      <c r="J8600" s="29"/>
      <c r="K8600" s="29"/>
      <c r="L8600" s="29"/>
    </row>
    <row r="8601" spans="1:12" ht="21">
      <c r="A8601" s="26"/>
      <c r="B8601" s="27"/>
      <c r="C8601" s="27"/>
      <c r="D8601" s="27"/>
      <c r="E8601" s="27"/>
      <c r="F8601" s="27"/>
      <c r="G8601" s="29"/>
      <c r="H8601" s="29"/>
      <c r="I8601" s="29"/>
      <c r="J8601" s="29"/>
      <c r="K8601" s="29"/>
      <c r="L8601" s="29"/>
    </row>
    <row r="8602" spans="1:12" ht="21">
      <c r="A8602" s="26"/>
      <c r="B8602" s="27"/>
      <c r="C8602" s="27"/>
      <c r="D8602" s="27"/>
      <c r="E8602" s="27"/>
      <c r="F8602" s="27"/>
      <c r="G8602" s="29"/>
      <c r="H8602" s="29"/>
      <c r="I8602" s="29"/>
      <c r="J8602" s="29"/>
      <c r="K8602" s="29"/>
      <c r="L8602" s="29"/>
    </row>
    <row r="8603" spans="1:12" ht="21">
      <c r="A8603" s="26"/>
      <c r="B8603" s="27"/>
      <c r="C8603" s="27"/>
      <c r="D8603" s="27"/>
      <c r="E8603" s="27"/>
      <c r="F8603" s="27"/>
      <c r="G8603" s="29"/>
      <c r="H8603" s="29"/>
      <c r="I8603" s="29"/>
      <c r="J8603" s="29"/>
      <c r="K8603" s="29"/>
      <c r="L8603" s="29"/>
    </row>
    <row r="8604" spans="1:12" ht="21">
      <c r="A8604" s="26"/>
      <c r="B8604" s="27"/>
      <c r="C8604" s="27"/>
      <c r="D8604" s="27"/>
      <c r="E8604" s="27"/>
      <c r="F8604" s="27"/>
      <c r="G8604" s="29"/>
      <c r="H8604" s="29"/>
      <c r="I8604" s="29"/>
      <c r="J8604" s="29"/>
      <c r="K8604" s="29"/>
      <c r="L8604" s="29"/>
    </row>
    <row r="8605" spans="1:12" ht="21">
      <c r="A8605" s="26"/>
      <c r="B8605" s="27"/>
      <c r="C8605" s="27"/>
      <c r="D8605" s="27"/>
      <c r="E8605" s="27"/>
      <c r="F8605" s="27"/>
      <c r="G8605" s="29"/>
      <c r="H8605" s="29"/>
      <c r="I8605" s="29"/>
      <c r="J8605" s="29"/>
      <c r="K8605" s="29"/>
      <c r="L8605" s="29"/>
    </row>
    <row r="8606" spans="1:12" ht="21">
      <c r="A8606" s="26"/>
      <c r="B8606" s="27"/>
      <c r="C8606" s="27"/>
      <c r="D8606" s="27"/>
      <c r="E8606" s="27"/>
      <c r="F8606" s="27"/>
      <c r="G8606" s="29"/>
      <c r="H8606" s="29"/>
      <c r="I8606" s="29"/>
      <c r="J8606" s="29"/>
      <c r="K8606" s="29"/>
      <c r="L8606" s="29"/>
    </row>
    <row r="8607" spans="1:12" ht="21">
      <c r="A8607" s="26"/>
      <c r="B8607" s="27"/>
      <c r="C8607" s="27"/>
      <c r="D8607" s="27"/>
      <c r="E8607" s="27"/>
      <c r="F8607" s="27"/>
      <c r="G8607" s="29"/>
      <c r="H8607" s="29"/>
      <c r="I8607" s="29"/>
      <c r="J8607" s="29"/>
      <c r="K8607" s="29"/>
      <c r="L8607" s="29"/>
    </row>
    <row r="8608" spans="1:12" ht="21">
      <c r="A8608" s="26"/>
      <c r="B8608" s="27"/>
      <c r="C8608" s="27"/>
      <c r="D8608" s="27"/>
      <c r="E8608" s="27"/>
      <c r="F8608" s="27"/>
      <c r="G8608" s="28"/>
      <c r="H8608" s="28"/>
      <c r="I8608" s="28"/>
      <c r="J8608" s="28"/>
      <c r="K8608" s="28"/>
      <c r="L8608" s="28"/>
    </row>
    <row r="8609" spans="1:12" ht="21">
      <c r="A8609" s="26"/>
      <c r="B8609" s="27"/>
      <c r="C8609" s="27"/>
      <c r="D8609" s="27"/>
      <c r="E8609" s="27"/>
      <c r="F8609" s="27"/>
      <c r="G8609" s="28"/>
      <c r="H8609" s="28"/>
      <c r="I8609" s="28"/>
      <c r="J8609" s="28"/>
      <c r="K8609" s="28"/>
      <c r="L8609" s="28"/>
    </row>
    <row r="8610" spans="1:12" ht="21">
      <c r="A8610" s="26"/>
      <c r="B8610" s="27"/>
      <c r="C8610" s="27"/>
      <c r="D8610" s="27"/>
      <c r="E8610" s="27"/>
      <c r="F8610" s="27"/>
      <c r="G8610" s="28"/>
      <c r="H8610" s="28"/>
      <c r="I8610" s="28"/>
      <c r="J8610" s="28"/>
      <c r="K8610" s="28"/>
      <c r="L8610" s="28"/>
    </row>
    <row r="8611" spans="1:12" ht="21">
      <c r="A8611" s="26"/>
      <c r="B8611" s="27"/>
      <c r="C8611" s="27"/>
      <c r="D8611" s="27"/>
      <c r="E8611" s="27"/>
      <c r="F8611" s="27"/>
      <c r="G8611" s="28"/>
      <c r="H8611" s="28"/>
      <c r="I8611" s="28"/>
      <c r="J8611" s="28"/>
      <c r="K8611" s="28"/>
      <c r="L8611" s="28"/>
    </row>
    <row r="8612" spans="1:12" ht="21">
      <c r="A8612" s="26"/>
      <c r="B8612" s="27"/>
      <c r="C8612" s="27"/>
      <c r="D8612" s="27"/>
      <c r="E8612" s="27"/>
      <c r="F8612" s="27"/>
      <c r="G8612" s="28"/>
      <c r="H8612" s="28"/>
      <c r="I8612" s="28"/>
      <c r="J8612" s="28"/>
      <c r="K8612" s="28"/>
      <c r="L8612" s="28"/>
    </row>
    <row r="8613" spans="1:12" ht="21">
      <c r="A8613" s="26"/>
      <c r="B8613" s="27"/>
      <c r="C8613" s="27"/>
      <c r="D8613" s="27"/>
      <c r="E8613" s="27"/>
      <c r="F8613" s="27"/>
      <c r="G8613" s="29"/>
      <c r="H8613" s="29"/>
      <c r="I8613" s="29"/>
      <c r="J8613" s="29"/>
      <c r="K8613" s="29"/>
      <c r="L8613" s="29"/>
    </row>
    <row r="8614" spans="1:12" ht="21">
      <c r="A8614" s="26"/>
      <c r="B8614" s="27"/>
      <c r="C8614" s="27"/>
      <c r="D8614" s="27"/>
      <c r="E8614" s="27"/>
      <c r="F8614" s="27"/>
      <c r="G8614" s="28"/>
      <c r="H8614" s="28"/>
      <c r="I8614" s="28"/>
      <c r="J8614" s="28"/>
      <c r="K8614" s="28"/>
      <c r="L8614" s="28"/>
    </row>
    <row r="8615" spans="1:12" ht="21">
      <c r="A8615" s="26"/>
      <c r="B8615" s="27"/>
      <c r="C8615" s="27"/>
      <c r="D8615" s="27"/>
      <c r="E8615" s="27"/>
      <c r="F8615" s="27"/>
      <c r="G8615" s="28"/>
      <c r="H8615" s="28"/>
      <c r="I8615" s="28"/>
      <c r="J8615" s="28"/>
      <c r="K8615" s="28"/>
      <c r="L8615" s="28"/>
    </row>
    <row r="8616" spans="1:12" ht="21">
      <c r="A8616" s="26"/>
      <c r="B8616" s="27"/>
      <c r="C8616" s="27"/>
      <c r="D8616" s="27"/>
      <c r="E8616" s="27"/>
      <c r="F8616" s="27"/>
      <c r="G8616" s="28"/>
      <c r="H8616" s="28"/>
      <c r="I8616" s="28"/>
      <c r="J8616" s="28"/>
      <c r="K8616" s="28"/>
      <c r="L8616" s="28"/>
    </row>
    <row r="8617" spans="1:12" ht="21">
      <c r="A8617" s="26"/>
      <c r="B8617" s="27"/>
      <c r="C8617" s="27"/>
      <c r="D8617" s="27"/>
      <c r="E8617" s="27"/>
      <c r="F8617" s="27"/>
      <c r="G8617" s="28"/>
      <c r="H8617" s="28"/>
      <c r="I8617" s="28"/>
      <c r="J8617" s="28"/>
      <c r="K8617" s="28"/>
      <c r="L8617" s="28"/>
    </row>
    <row r="8618" spans="1:12" ht="21">
      <c r="A8618" s="26"/>
      <c r="B8618" s="27"/>
      <c r="C8618" s="27"/>
      <c r="D8618" s="27"/>
      <c r="E8618" s="27"/>
      <c r="F8618" s="27"/>
      <c r="G8618" s="28"/>
      <c r="H8618" s="28"/>
      <c r="I8618" s="28"/>
      <c r="J8618" s="28"/>
      <c r="K8618" s="28"/>
      <c r="L8618" s="28"/>
    </row>
    <row r="8619" spans="1:12" ht="21">
      <c r="A8619" s="26"/>
      <c r="B8619" s="27"/>
      <c r="C8619" s="27"/>
      <c r="D8619" s="27"/>
      <c r="E8619" s="27"/>
      <c r="F8619" s="27"/>
      <c r="G8619" s="28"/>
      <c r="H8619" s="28"/>
      <c r="I8619" s="28"/>
      <c r="J8619" s="28"/>
      <c r="K8619" s="28"/>
      <c r="L8619" s="28"/>
    </row>
    <row r="8620" spans="1:12" ht="21">
      <c r="A8620" s="26"/>
      <c r="B8620" s="27"/>
      <c r="C8620" s="27"/>
      <c r="D8620" s="27"/>
      <c r="E8620" s="27"/>
      <c r="F8620" s="27"/>
      <c r="G8620" s="28"/>
      <c r="H8620" s="28"/>
      <c r="I8620" s="28"/>
      <c r="J8620" s="28"/>
      <c r="K8620" s="28"/>
      <c r="L8620" s="28"/>
    </row>
    <row r="8621" spans="1:12" ht="21">
      <c r="A8621" s="26"/>
      <c r="B8621" s="27"/>
      <c r="C8621" s="27"/>
      <c r="D8621" s="27"/>
      <c r="E8621" s="27"/>
      <c r="F8621" s="27"/>
      <c r="G8621" s="28"/>
      <c r="H8621" s="28"/>
      <c r="I8621" s="28"/>
      <c r="J8621" s="28"/>
      <c r="K8621" s="28"/>
      <c r="L8621" s="28"/>
    </row>
    <row r="8622" spans="1:12" ht="21">
      <c r="A8622" s="26"/>
      <c r="B8622" s="27"/>
      <c r="C8622" s="27"/>
      <c r="D8622" s="27"/>
      <c r="E8622" s="27"/>
      <c r="F8622" s="27"/>
      <c r="G8622" s="28"/>
      <c r="H8622" s="28"/>
      <c r="I8622" s="28"/>
      <c r="J8622" s="28"/>
      <c r="K8622" s="28"/>
      <c r="L8622" s="28"/>
    </row>
    <row r="8623" spans="1:12" ht="21">
      <c r="A8623" s="26"/>
      <c r="B8623" s="27"/>
      <c r="C8623" s="27"/>
      <c r="D8623" s="27"/>
      <c r="E8623" s="27"/>
      <c r="F8623" s="27"/>
      <c r="G8623" s="29"/>
      <c r="H8623" s="29"/>
      <c r="I8623" s="29"/>
      <c r="J8623" s="29"/>
      <c r="K8623" s="29"/>
      <c r="L8623" s="29"/>
    </row>
    <row r="8624" spans="1:12" ht="21">
      <c r="A8624" s="26"/>
      <c r="B8624" s="27"/>
      <c r="C8624" s="27"/>
      <c r="D8624" s="27"/>
      <c r="E8624" s="27"/>
      <c r="F8624" s="27"/>
      <c r="G8624" s="28"/>
      <c r="H8624" s="28"/>
      <c r="I8624" s="28"/>
      <c r="J8624" s="28"/>
      <c r="K8624" s="28"/>
      <c r="L8624" s="28"/>
    </row>
    <row r="8625" spans="1:12" ht="21">
      <c r="A8625" s="26"/>
      <c r="B8625" s="27"/>
      <c r="C8625" s="27"/>
      <c r="D8625" s="27"/>
      <c r="E8625" s="27"/>
      <c r="F8625" s="27"/>
      <c r="G8625" s="28"/>
      <c r="H8625" s="28"/>
      <c r="I8625" s="28"/>
      <c r="J8625" s="28"/>
      <c r="K8625" s="28"/>
      <c r="L8625" s="28"/>
    </row>
    <row r="8626" spans="1:12" ht="21">
      <c r="A8626" s="26"/>
      <c r="B8626" s="27"/>
      <c r="C8626" s="27"/>
      <c r="D8626" s="27"/>
      <c r="E8626" s="27"/>
      <c r="F8626" s="27"/>
      <c r="G8626" s="28"/>
      <c r="H8626" s="28"/>
      <c r="I8626" s="28"/>
      <c r="J8626" s="28"/>
      <c r="K8626" s="28"/>
      <c r="L8626" s="28"/>
    </row>
    <row r="8627" spans="1:12" ht="21">
      <c r="A8627" s="26"/>
      <c r="B8627" s="27"/>
      <c r="C8627" s="27"/>
      <c r="D8627" s="27"/>
      <c r="E8627" s="27"/>
      <c r="F8627" s="27"/>
      <c r="G8627" s="28"/>
      <c r="H8627" s="28"/>
      <c r="I8627" s="28"/>
      <c r="J8627" s="28"/>
      <c r="K8627" s="28"/>
      <c r="L8627" s="28"/>
    </row>
    <row r="8628" spans="1:12" ht="21">
      <c r="A8628" s="26"/>
      <c r="B8628" s="27"/>
      <c r="C8628" s="27"/>
      <c r="D8628" s="27"/>
      <c r="E8628" s="27"/>
      <c r="F8628" s="27"/>
      <c r="G8628" s="29"/>
      <c r="H8628" s="29"/>
      <c r="I8628" s="29"/>
      <c r="J8628" s="29"/>
      <c r="K8628" s="29"/>
      <c r="L8628" s="29"/>
    </row>
    <row r="8629" spans="1:12" ht="21">
      <c r="A8629" s="26"/>
      <c r="B8629" s="27"/>
      <c r="C8629" s="27"/>
      <c r="D8629" s="27"/>
      <c r="E8629" s="27"/>
      <c r="F8629" s="27"/>
      <c r="G8629" s="29"/>
      <c r="H8629" s="29"/>
      <c r="I8629" s="29"/>
      <c r="J8629" s="29"/>
      <c r="K8629" s="29"/>
      <c r="L8629" s="29"/>
    </row>
    <row r="8630" spans="1:12" ht="21">
      <c r="A8630" s="26"/>
      <c r="B8630" s="27"/>
      <c r="C8630" s="27"/>
      <c r="D8630" s="27"/>
      <c r="E8630" s="27"/>
      <c r="F8630" s="27"/>
      <c r="G8630" s="28"/>
      <c r="H8630" s="28"/>
      <c r="I8630" s="28"/>
      <c r="J8630" s="28"/>
      <c r="K8630" s="28"/>
      <c r="L8630" s="28"/>
    </row>
    <row r="8631" spans="1:12" ht="21">
      <c r="A8631" s="26"/>
      <c r="B8631" s="27"/>
      <c r="C8631" s="27"/>
      <c r="D8631" s="27"/>
      <c r="E8631" s="27"/>
      <c r="F8631" s="27"/>
      <c r="G8631" s="29"/>
      <c r="H8631" s="29"/>
      <c r="I8631" s="29"/>
      <c r="J8631" s="29"/>
      <c r="K8631" s="29"/>
      <c r="L8631" s="29"/>
    </row>
    <row r="8632" spans="1:12" ht="21">
      <c r="A8632" s="26"/>
      <c r="B8632" s="27"/>
      <c r="C8632" s="27"/>
      <c r="D8632" s="27"/>
      <c r="E8632" s="27"/>
      <c r="F8632" s="27"/>
      <c r="G8632" s="28"/>
      <c r="H8632" s="28"/>
      <c r="I8632" s="28"/>
      <c r="J8632" s="28"/>
      <c r="K8632" s="28"/>
      <c r="L8632" s="28"/>
    </row>
    <row r="8633" spans="1:12" ht="21">
      <c r="A8633" s="26"/>
      <c r="B8633" s="27"/>
      <c r="C8633" s="27"/>
      <c r="D8633" s="27"/>
      <c r="E8633" s="27"/>
      <c r="F8633" s="27"/>
      <c r="G8633" s="28"/>
      <c r="H8633" s="28"/>
      <c r="I8633" s="28"/>
      <c r="J8633" s="28"/>
      <c r="K8633" s="28"/>
      <c r="L8633" s="28"/>
    </row>
    <row r="8634" spans="1:12" ht="21">
      <c r="A8634" s="26"/>
      <c r="B8634" s="27"/>
      <c r="C8634" s="27"/>
      <c r="D8634" s="27"/>
      <c r="E8634" s="27"/>
      <c r="F8634" s="27"/>
      <c r="G8634" s="29"/>
      <c r="H8634" s="29"/>
      <c r="I8634" s="29"/>
      <c r="J8634" s="29"/>
      <c r="K8634" s="29"/>
      <c r="L8634" s="29"/>
    </row>
    <row r="8635" spans="1:12" ht="21">
      <c r="A8635" s="26"/>
      <c r="B8635" s="27"/>
      <c r="C8635" s="27"/>
      <c r="D8635" s="27"/>
      <c r="E8635" s="27"/>
      <c r="F8635" s="27"/>
      <c r="G8635" s="28"/>
      <c r="H8635" s="28"/>
      <c r="I8635" s="28"/>
      <c r="J8635" s="28"/>
      <c r="K8635" s="28"/>
      <c r="L8635" s="28"/>
    </row>
    <row r="8636" spans="1:12" ht="21">
      <c r="A8636" s="26"/>
      <c r="B8636" s="27"/>
      <c r="C8636" s="27"/>
      <c r="D8636" s="27"/>
      <c r="E8636" s="27"/>
      <c r="F8636" s="27"/>
      <c r="G8636" s="29"/>
      <c r="H8636" s="29"/>
      <c r="I8636" s="29"/>
      <c r="J8636" s="29"/>
      <c r="K8636" s="29"/>
      <c r="L8636" s="29"/>
    </row>
    <row r="8637" spans="1:12" ht="21">
      <c r="A8637" s="26"/>
      <c r="B8637" s="27"/>
      <c r="C8637" s="27"/>
      <c r="D8637" s="27"/>
      <c r="E8637" s="27"/>
      <c r="F8637" s="27"/>
      <c r="G8637" s="29"/>
      <c r="H8637" s="29"/>
      <c r="I8637" s="29"/>
      <c r="J8637" s="29"/>
      <c r="K8637" s="29"/>
      <c r="L8637" s="29"/>
    </row>
    <row r="8638" spans="1:12" ht="21">
      <c r="A8638" s="26"/>
      <c r="B8638" s="27"/>
      <c r="C8638" s="27"/>
      <c r="D8638" s="27"/>
      <c r="E8638" s="27"/>
      <c r="F8638" s="27"/>
      <c r="G8638" s="29"/>
      <c r="H8638" s="29"/>
      <c r="I8638" s="29"/>
      <c r="J8638" s="29"/>
      <c r="K8638" s="29"/>
      <c r="L8638" s="29"/>
    </row>
    <row r="8639" spans="1:12" ht="21">
      <c r="A8639" s="26"/>
      <c r="B8639" s="27"/>
      <c r="C8639" s="27"/>
      <c r="D8639" s="27"/>
      <c r="E8639" s="27"/>
      <c r="F8639" s="27"/>
      <c r="G8639" s="29"/>
      <c r="H8639" s="29"/>
      <c r="I8639" s="29"/>
      <c r="J8639" s="29"/>
      <c r="K8639" s="29"/>
      <c r="L8639" s="29"/>
    </row>
    <row r="8640" spans="1:12" ht="21">
      <c r="A8640" s="26"/>
      <c r="B8640" s="27"/>
      <c r="C8640" s="27"/>
      <c r="D8640" s="27"/>
      <c r="E8640" s="27"/>
      <c r="F8640" s="27"/>
      <c r="G8640" s="29"/>
      <c r="H8640" s="29"/>
      <c r="I8640" s="29"/>
      <c r="J8640" s="29"/>
      <c r="K8640" s="29"/>
      <c r="L8640" s="29"/>
    </row>
    <row r="8641" spans="1:12" ht="21">
      <c r="A8641" s="26"/>
      <c r="B8641" s="27"/>
      <c r="C8641" s="27"/>
      <c r="D8641" s="27"/>
      <c r="E8641" s="27"/>
      <c r="F8641" s="27"/>
      <c r="G8641" s="29"/>
      <c r="H8641" s="29"/>
      <c r="I8641" s="29"/>
      <c r="J8641" s="29"/>
      <c r="K8641" s="29"/>
      <c r="L8641" s="29"/>
    </row>
    <row r="8642" spans="1:12" ht="21">
      <c r="A8642" s="26"/>
      <c r="B8642" s="27"/>
      <c r="C8642" s="27"/>
      <c r="D8642" s="27"/>
      <c r="E8642" s="27"/>
      <c r="F8642" s="27"/>
      <c r="G8642" s="29"/>
      <c r="H8642" s="29"/>
      <c r="I8642" s="29"/>
      <c r="J8642" s="29"/>
      <c r="K8642" s="29"/>
      <c r="L8642" s="29"/>
    </row>
    <row r="8643" spans="1:12" ht="21">
      <c r="A8643" s="26"/>
      <c r="B8643" s="27"/>
      <c r="C8643" s="27"/>
      <c r="D8643" s="27"/>
      <c r="E8643" s="27"/>
      <c r="F8643" s="27"/>
      <c r="G8643" s="29"/>
      <c r="H8643" s="29"/>
      <c r="I8643" s="29"/>
      <c r="J8643" s="29"/>
      <c r="K8643" s="29"/>
      <c r="L8643" s="29"/>
    </row>
    <row r="8644" spans="1:12" ht="21">
      <c r="A8644" s="26"/>
      <c r="B8644" s="27"/>
      <c r="C8644" s="27"/>
      <c r="D8644" s="27"/>
      <c r="E8644" s="27"/>
      <c r="F8644" s="27"/>
      <c r="G8644" s="29"/>
      <c r="H8644" s="29"/>
      <c r="I8644" s="29"/>
      <c r="J8644" s="29"/>
      <c r="K8644" s="29"/>
      <c r="L8644" s="29"/>
    </row>
    <row r="8645" spans="1:12" ht="21">
      <c r="A8645" s="26"/>
      <c r="B8645" s="27"/>
      <c r="C8645" s="27"/>
      <c r="D8645" s="27"/>
      <c r="E8645" s="27"/>
      <c r="F8645" s="27"/>
      <c r="G8645" s="29"/>
      <c r="H8645" s="29"/>
      <c r="I8645" s="29"/>
      <c r="J8645" s="29"/>
      <c r="K8645" s="29"/>
      <c r="L8645" s="29"/>
    </row>
    <row r="8646" spans="1:12" ht="21">
      <c r="A8646" s="26"/>
      <c r="B8646" s="27"/>
      <c r="C8646" s="27"/>
      <c r="D8646" s="27"/>
      <c r="E8646" s="27"/>
      <c r="F8646" s="27"/>
      <c r="G8646" s="29"/>
      <c r="H8646" s="29"/>
      <c r="I8646" s="29"/>
      <c r="J8646" s="29"/>
      <c r="K8646" s="29"/>
      <c r="L8646" s="29"/>
    </row>
    <row r="8647" spans="1:12" ht="21">
      <c r="A8647" s="26"/>
      <c r="B8647" s="27"/>
      <c r="C8647" s="27"/>
      <c r="D8647" s="27"/>
      <c r="E8647" s="27"/>
      <c r="F8647" s="27"/>
      <c r="G8647" s="29"/>
      <c r="H8647" s="29"/>
      <c r="I8647" s="29"/>
      <c r="J8647" s="29"/>
      <c r="K8647" s="29"/>
      <c r="L8647" s="29"/>
    </row>
    <row r="8648" spans="1:12" ht="21">
      <c r="A8648" s="26"/>
      <c r="B8648" s="27"/>
      <c r="C8648" s="27"/>
      <c r="D8648" s="27"/>
      <c r="E8648" s="27"/>
      <c r="F8648" s="27"/>
      <c r="G8648" s="29"/>
      <c r="H8648" s="29"/>
      <c r="I8648" s="29"/>
      <c r="J8648" s="29"/>
      <c r="K8648" s="29"/>
      <c r="L8648" s="29"/>
    </row>
    <row r="8649" spans="1:12" ht="21">
      <c r="A8649" s="26"/>
      <c r="B8649" s="27"/>
      <c r="C8649" s="27"/>
      <c r="D8649" s="27"/>
      <c r="E8649" s="27"/>
      <c r="F8649" s="27"/>
      <c r="G8649" s="29"/>
      <c r="H8649" s="29"/>
      <c r="I8649" s="29"/>
      <c r="J8649" s="29"/>
      <c r="K8649" s="29"/>
      <c r="L8649" s="29"/>
    </row>
    <row r="8650" spans="1:12" ht="21">
      <c r="A8650" s="26"/>
      <c r="B8650" s="27"/>
      <c r="C8650" s="27"/>
      <c r="D8650" s="27"/>
      <c r="E8650" s="27"/>
      <c r="F8650" s="27"/>
      <c r="G8650" s="29"/>
      <c r="H8650" s="29"/>
      <c r="I8650" s="29"/>
      <c r="J8650" s="29"/>
      <c r="K8650" s="29"/>
      <c r="L8650" s="29"/>
    </row>
    <row r="8651" spans="1:12" ht="21">
      <c r="A8651" s="26"/>
      <c r="B8651" s="27"/>
      <c r="C8651" s="27"/>
      <c r="D8651" s="27"/>
      <c r="E8651" s="27"/>
      <c r="F8651" s="27"/>
      <c r="G8651" s="29"/>
      <c r="H8651" s="29"/>
      <c r="I8651" s="29"/>
      <c r="J8651" s="29"/>
      <c r="K8651" s="29"/>
      <c r="L8651" s="29"/>
    </row>
    <row r="8652" spans="1:12" ht="21">
      <c r="A8652" s="26"/>
      <c r="B8652" s="27"/>
      <c r="C8652" s="27"/>
      <c r="D8652" s="27"/>
      <c r="E8652" s="27"/>
      <c r="F8652" s="27"/>
      <c r="G8652" s="29"/>
      <c r="H8652" s="29"/>
      <c r="I8652" s="29"/>
      <c r="J8652" s="29"/>
      <c r="K8652" s="29"/>
      <c r="L8652" s="29"/>
    </row>
    <row r="8653" spans="1:12" ht="21">
      <c r="A8653" s="26"/>
      <c r="B8653" s="27"/>
      <c r="C8653" s="27"/>
      <c r="D8653" s="27"/>
      <c r="E8653" s="27"/>
      <c r="F8653" s="27"/>
      <c r="G8653" s="29"/>
      <c r="H8653" s="29"/>
      <c r="I8653" s="29"/>
      <c r="J8653" s="29"/>
      <c r="K8653" s="29"/>
      <c r="L8653" s="29"/>
    </row>
    <row r="8654" spans="1:12" ht="21">
      <c r="A8654" s="26"/>
      <c r="B8654" s="27"/>
      <c r="C8654" s="27"/>
      <c r="D8654" s="27"/>
      <c r="E8654" s="27"/>
      <c r="F8654" s="27"/>
      <c r="G8654" s="29"/>
      <c r="H8654" s="29"/>
      <c r="I8654" s="29"/>
      <c r="J8654" s="29"/>
      <c r="K8654" s="29"/>
      <c r="L8654" s="29"/>
    </row>
    <row r="8655" spans="1:12" ht="21">
      <c r="A8655" s="26"/>
      <c r="B8655" s="27"/>
      <c r="C8655" s="27"/>
      <c r="D8655" s="27"/>
      <c r="E8655" s="27"/>
      <c r="F8655" s="27"/>
      <c r="G8655" s="29"/>
      <c r="H8655" s="29"/>
      <c r="I8655" s="29"/>
      <c r="J8655" s="29"/>
      <c r="K8655" s="29"/>
      <c r="L8655" s="29"/>
    </row>
    <row r="8656" spans="1:12" ht="21">
      <c r="A8656" s="26"/>
      <c r="B8656" s="27"/>
      <c r="C8656" s="27"/>
      <c r="D8656" s="27"/>
      <c r="E8656" s="27"/>
      <c r="F8656" s="27"/>
      <c r="G8656" s="29"/>
      <c r="H8656" s="29"/>
      <c r="I8656" s="29"/>
      <c r="J8656" s="29"/>
      <c r="K8656" s="29"/>
      <c r="L8656" s="29"/>
    </row>
    <row r="8657" spans="1:12" ht="21">
      <c r="A8657" s="26"/>
      <c r="B8657" s="27"/>
      <c r="C8657" s="27"/>
      <c r="D8657" s="27"/>
      <c r="E8657" s="27"/>
      <c r="F8657" s="27"/>
      <c r="G8657" s="29"/>
      <c r="H8657" s="29"/>
      <c r="I8657" s="29"/>
      <c r="J8657" s="29"/>
      <c r="K8657" s="29"/>
      <c r="L8657" s="29"/>
    </row>
    <row r="8658" spans="1:12" ht="21">
      <c r="A8658" s="26"/>
      <c r="B8658" s="27"/>
      <c r="C8658" s="27"/>
      <c r="D8658" s="27"/>
      <c r="E8658" s="27"/>
      <c r="F8658" s="27"/>
      <c r="G8658" s="29"/>
      <c r="H8658" s="29"/>
      <c r="I8658" s="29"/>
      <c r="J8658" s="29"/>
      <c r="K8658" s="29"/>
      <c r="L8658" s="29"/>
    </row>
    <row r="8659" spans="1:12" ht="21">
      <c r="A8659" s="26"/>
      <c r="B8659" s="27"/>
      <c r="C8659" s="27"/>
      <c r="D8659" s="27"/>
      <c r="E8659" s="27"/>
      <c r="F8659" s="27"/>
      <c r="G8659" s="29"/>
      <c r="H8659" s="29"/>
      <c r="I8659" s="29"/>
      <c r="J8659" s="29"/>
      <c r="K8659" s="29"/>
      <c r="L8659" s="29"/>
    </row>
    <row r="8660" spans="1:12" ht="21">
      <c r="A8660" s="26"/>
      <c r="B8660" s="27"/>
      <c r="C8660" s="27"/>
      <c r="D8660" s="27"/>
      <c r="E8660" s="27"/>
      <c r="F8660" s="27"/>
      <c r="G8660" s="29"/>
      <c r="H8660" s="29"/>
      <c r="I8660" s="29"/>
      <c r="J8660" s="29"/>
      <c r="K8660" s="29"/>
      <c r="L8660" s="29"/>
    </row>
    <row r="8661" spans="1:12" ht="21">
      <c r="A8661" s="26"/>
      <c r="B8661" s="27"/>
      <c r="C8661" s="27"/>
      <c r="D8661" s="27"/>
      <c r="E8661" s="27"/>
      <c r="F8661" s="27"/>
      <c r="G8661" s="29"/>
      <c r="H8661" s="29"/>
      <c r="I8661" s="29"/>
      <c r="J8661" s="29"/>
      <c r="K8661" s="29"/>
      <c r="L8661" s="29"/>
    </row>
    <row r="8662" spans="1:12" ht="21">
      <c r="A8662" s="26"/>
      <c r="B8662" s="27"/>
      <c r="C8662" s="27"/>
      <c r="D8662" s="27"/>
      <c r="E8662" s="27"/>
      <c r="F8662" s="27"/>
      <c r="G8662" s="29"/>
      <c r="H8662" s="29"/>
      <c r="I8662" s="29"/>
      <c r="J8662" s="29"/>
      <c r="K8662" s="29"/>
      <c r="L8662" s="29"/>
    </row>
    <row r="8663" spans="1:12" ht="21">
      <c r="A8663" s="26"/>
      <c r="B8663" s="27"/>
      <c r="C8663" s="27"/>
      <c r="D8663" s="27"/>
      <c r="E8663" s="27"/>
      <c r="F8663" s="27"/>
      <c r="G8663" s="29"/>
      <c r="H8663" s="29"/>
      <c r="I8663" s="29"/>
      <c r="J8663" s="29"/>
      <c r="K8663" s="29"/>
      <c r="L8663" s="29"/>
    </row>
    <row r="8664" spans="1:12" ht="21">
      <c r="A8664" s="26"/>
      <c r="B8664" s="27"/>
      <c r="C8664" s="27"/>
      <c r="D8664" s="27"/>
      <c r="E8664" s="27"/>
      <c r="F8664" s="27"/>
      <c r="G8664" s="29"/>
      <c r="H8664" s="29"/>
      <c r="I8664" s="29"/>
      <c r="J8664" s="29"/>
      <c r="K8664" s="29"/>
      <c r="L8664" s="29"/>
    </row>
    <row r="8665" spans="1:12" ht="21">
      <c r="A8665" s="26"/>
      <c r="B8665" s="27"/>
      <c r="C8665" s="27"/>
      <c r="D8665" s="27"/>
      <c r="E8665" s="27"/>
      <c r="F8665" s="27"/>
      <c r="G8665" s="29"/>
      <c r="H8665" s="29"/>
      <c r="I8665" s="29"/>
      <c r="J8665" s="29"/>
      <c r="K8665" s="29"/>
      <c r="L8665" s="29"/>
    </row>
    <row r="8666" spans="1:12" ht="21">
      <c r="A8666" s="26"/>
      <c r="B8666" s="27"/>
      <c r="C8666" s="27"/>
      <c r="D8666" s="27"/>
      <c r="E8666" s="27"/>
      <c r="F8666" s="27"/>
      <c r="G8666" s="29"/>
      <c r="H8666" s="29"/>
      <c r="I8666" s="29"/>
      <c r="J8666" s="29"/>
      <c r="K8666" s="29"/>
      <c r="L8666" s="29"/>
    </row>
    <row r="8667" spans="1:12" ht="21">
      <c r="A8667" s="26"/>
      <c r="B8667" s="27"/>
      <c r="C8667" s="27"/>
      <c r="D8667" s="27"/>
      <c r="E8667" s="27"/>
      <c r="F8667" s="27"/>
      <c r="G8667" s="29"/>
      <c r="H8667" s="29"/>
      <c r="I8667" s="29"/>
      <c r="J8667" s="29"/>
      <c r="K8667" s="29"/>
      <c r="L8667" s="29"/>
    </row>
    <row r="8668" spans="1:12" ht="21">
      <c r="A8668" s="26"/>
      <c r="B8668" s="27"/>
      <c r="C8668" s="27"/>
      <c r="D8668" s="27"/>
      <c r="E8668" s="27"/>
      <c r="F8668" s="27"/>
      <c r="G8668" s="29"/>
      <c r="H8668" s="29"/>
      <c r="I8668" s="29"/>
      <c r="J8668" s="29"/>
      <c r="K8668" s="29"/>
      <c r="L8668" s="29"/>
    </row>
    <row r="8669" spans="1:12" ht="21">
      <c r="A8669" s="26"/>
      <c r="B8669" s="27"/>
      <c r="C8669" s="27"/>
      <c r="D8669" s="27"/>
      <c r="E8669" s="27"/>
      <c r="F8669" s="27"/>
      <c r="G8669" s="29"/>
      <c r="H8669" s="29"/>
      <c r="I8669" s="29"/>
      <c r="J8669" s="29"/>
      <c r="K8669" s="29"/>
      <c r="L8669" s="29"/>
    </row>
    <row r="8670" spans="1:12" ht="21">
      <c r="A8670" s="26"/>
      <c r="B8670" s="27"/>
      <c r="C8670" s="27"/>
      <c r="D8670" s="27"/>
      <c r="E8670" s="27"/>
      <c r="F8670" s="27"/>
      <c r="G8670" s="29"/>
      <c r="H8670" s="29"/>
      <c r="I8670" s="29"/>
      <c r="J8670" s="29"/>
      <c r="K8670" s="29"/>
      <c r="L8670" s="29"/>
    </row>
    <row r="8671" spans="1:12" ht="21">
      <c r="A8671" s="26"/>
      <c r="B8671" s="27"/>
      <c r="C8671" s="27"/>
      <c r="D8671" s="27"/>
      <c r="E8671" s="27"/>
      <c r="F8671" s="27"/>
      <c r="G8671" s="29"/>
      <c r="H8671" s="29"/>
      <c r="I8671" s="29"/>
      <c r="J8671" s="29"/>
      <c r="K8671" s="29"/>
      <c r="L8671" s="29"/>
    </row>
    <row r="8672" spans="1:12" ht="21">
      <c r="A8672" s="26"/>
      <c r="B8672" s="27"/>
      <c r="C8672" s="27"/>
      <c r="D8672" s="27"/>
      <c r="E8672" s="27"/>
      <c r="F8672" s="27"/>
      <c r="G8672" s="29"/>
      <c r="H8672" s="29"/>
      <c r="I8672" s="29"/>
      <c r="J8672" s="29"/>
      <c r="K8672" s="29"/>
      <c r="L8672" s="29"/>
    </row>
    <row r="8673" spans="1:12" ht="21">
      <c r="A8673" s="26"/>
      <c r="B8673" s="27"/>
      <c r="C8673" s="27"/>
      <c r="D8673" s="27"/>
      <c r="E8673" s="27"/>
      <c r="F8673" s="27"/>
      <c r="G8673" s="29"/>
      <c r="H8673" s="29"/>
      <c r="I8673" s="29"/>
      <c r="J8673" s="29"/>
      <c r="K8673" s="29"/>
      <c r="L8673" s="29"/>
    </row>
    <row r="8674" spans="1:12" ht="21">
      <c r="A8674" s="26"/>
      <c r="B8674" s="27"/>
      <c r="C8674" s="27"/>
      <c r="D8674" s="27"/>
      <c r="E8674" s="27"/>
      <c r="F8674" s="27"/>
      <c r="G8674" s="29"/>
      <c r="H8674" s="29"/>
      <c r="I8674" s="29"/>
      <c r="J8674" s="29"/>
      <c r="K8674" s="29"/>
      <c r="L8674" s="29"/>
    </row>
    <row r="8675" spans="1:12" ht="21">
      <c r="A8675" s="26"/>
      <c r="B8675" s="27"/>
      <c r="C8675" s="27"/>
      <c r="D8675" s="27"/>
      <c r="E8675" s="27"/>
      <c r="F8675" s="27"/>
      <c r="G8675" s="29"/>
      <c r="H8675" s="29"/>
      <c r="I8675" s="29"/>
      <c r="J8675" s="29"/>
      <c r="K8675" s="29"/>
      <c r="L8675" s="29"/>
    </row>
    <row r="8676" spans="1:12" ht="21">
      <c r="A8676" s="26"/>
      <c r="B8676" s="27"/>
      <c r="C8676" s="27"/>
      <c r="D8676" s="27"/>
      <c r="E8676" s="27"/>
      <c r="F8676" s="27"/>
      <c r="G8676" s="29"/>
      <c r="H8676" s="29"/>
      <c r="I8676" s="29"/>
      <c r="J8676" s="29"/>
      <c r="K8676" s="29"/>
      <c r="L8676" s="29"/>
    </row>
    <row r="8677" spans="1:12" ht="21">
      <c r="A8677" s="26"/>
      <c r="B8677" s="27"/>
      <c r="C8677" s="27"/>
      <c r="D8677" s="27"/>
      <c r="E8677" s="27"/>
      <c r="F8677" s="27"/>
      <c r="G8677" s="29"/>
      <c r="H8677" s="29"/>
      <c r="I8677" s="29"/>
      <c r="J8677" s="29"/>
      <c r="K8677" s="29"/>
      <c r="L8677" s="29"/>
    </row>
    <row r="8678" spans="1:12" ht="21">
      <c r="A8678" s="26"/>
      <c r="B8678" s="27"/>
      <c r="C8678" s="27"/>
      <c r="D8678" s="27"/>
      <c r="E8678" s="27"/>
      <c r="F8678" s="27"/>
      <c r="G8678" s="29"/>
      <c r="H8678" s="29"/>
      <c r="I8678" s="29"/>
      <c r="J8678" s="29"/>
      <c r="K8678" s="29"/>
      <c r="L8678" s="29"/>
    </row>
    <row r="8679" spans="1:12" ht="21">
      <c r="A8679" s="26"/>
      <c r="B8679" s="27"/>
      <c r="C8679" s="27"/>
      <c r="D8679" s="27"/>
      <c r="E8679" s="27"/>
      <c r="F8679" s="27"/>
      <c r="G8679" s="28"/>
      <c r="H8679" s="28"/>
      <c r="I8679" s="28"/>
      <c r="J8679" s="28"/>
      <c r="K8679" s="28"/>
      <c r="L8679" s="28"/>
    </row>
    <row r="8680" spans="1:12" ht="21">
      <c r="A8680" s="26"/>
      <c r="B8680" s="27"/>
      <c r="C8680" s="27"/>
      <c r="D8680" s="27"/>
      <c r="E8680" s="27"/>
      <c r="F8680" s="27"/>
      <c r="G8680" s="28"/>
      <c r="H8680" s="28"/>
      <c r="I8680" s="28"/>
      <c r="J8680" s="28"/>
      <c r="K8680" s="28"/>
      <c r="L8680" s="28"/>
    </row>
    <row r="8681" spans="1:12" ht="21">
      <c r="A8681" s="26"/>
      <c r="B8681" s="27"/>
      <c r="C8681" s="27"/>
      <c r="D8681" s="27"/>
      <c r="E8681" s="27"/>
      <c r="F8681" s="27"/>
      <c r="G8681" s="28"/>
      <c r="H8681" s="28"/>
      <c r="I8681" s="28"/>
      <c r="J8681" s="28"/>
      <c r="K8681" s="28"/>
      <c r="L8681" s="28"/>
    </row>
    <row r="8682" spans="1:12" ht="21">
      <c r="A8682" s="26"/>
      <c r="B8682" s="27"/>
      <c r="C8682" s="27"/>
      <c r="D8682" s="27"/>
      <c r="E8682" s="27"/>
      <c r="F8682" s="27"/>
      <c r="G8682" s="28"/>
      <c r="H8682" s="28"/>
      <c r="I8682" s="28"/>
      <c r="J8682" s="28"/>
      <c r="K8682" s="28"/>
      <c r="L8682" s="28"/>
    </row>
    <row r="8683" spans="1:12" ht="21">
      <c r="A8683" s="26"/>
      <c r="B8683" s="27"/>
      <c r="C8683" s="27"/>
      <c r="D8683" s="27"/>
      <c r="E8683" s="27"/>
      <c r="F8683" s="27"/>
      <c r="G8683" s="28"/>
      <c r="H8683" s="28"/>
      <c r="I8683" s="28"/>
      <c r="J8683" s="28"/>
      <c r="K8683" s="28"/>
      <c r="L8683" s="28"/>
    </row>
    <row r="8684" spans="1:12" ht="21">
      <c r="A8684" s="26"/>
      <c r="B8684" s="27"/>
      <c r="C8684" s="27"/>
      <c r="D8684" s="27"/>
      <c r="E8684" s="27"/>
      <c r="F8684" s="27"/>
      <c r="G8684" s="28"/>
      <c r="H8684" s="28"/>
      <c r="I8684" s="28"/>
      <c r="J8684" s="28"/>
      <c r="K8684" s="28"/>
      <c r="L8684" s="28"/>
    </row>
    <row r="8685" spans="1:12" ht="21">
      <c r="A8685" s="26"/>
      <c r="B8685" s="27"/>
      <c r="C8685" s="27"/>
      <c r="D8685" s="27"/>
      <c r="E8685" s="27"/>
      <c r="F8685" s="27"/>
      <c r="G8685" s="28"/>
      <c r="H8685" s="28"/>
      <c r="I8685" s="28"/>
      <c r="J8685" s="28"/>
      <c r="K8685" s="28"/>
      <c r="L8685" s="28"/>
    </row>
    <row r="8686" spans="1:12" ht="21">
      <c r="A8686" s="26"/>
      <c r="B8686" s="27"/>
      <c r="C8686" s="27"/>
      <c r="D8686" s="27"/>
      <c r="E8686" s="27"/>
      <c r="F8686" s="27"/>
      <c r="G8686" s="29"/>
      <c r="H8686" s="29"/>
      <c r="I8686" s="29"/>
      <c r="J8686" s="29"/>
      <c r="K8686" s="29"/>
      <c r="L8686" s="29"/>
    </row>
    <row r="8687" spans="1:12" ht="21">
      <c r="A8687" s="26"/>
      <c r="B8687" s="27"/>
      <c r="C8687" s="27"/>
      <c r="D8687" s="27"/>
      <c r="E8687" s="27"/>
      <c r="F8687" s="27"/>
      <c r="G8687" s="29"/>
      <c r="H8687" s="29"/>
      <c r="I8687" s="29"/>
      <c r="J8687" s="29"/>
      <c r="K8687" s="29"/>
      <c r="L8687" s="29"/>
    </row>
    <row r="8688" spans="1:12" ht="21">
      <c r="A8688" s="26"/>
      <c r="B8688" s="27"/>
      <c r="C8688" s="27"/>
      <c r="D8688" s="27"/>
      <c r="E8688" s="27"/>
      <c r="F8688" s="27"/>
      <c r="G8688" s="28"/>
      <c r="H8688" s="28"/>
      <c r="I8688" s="28"/>
      <c r="J8688" s="28"/>
      <c r="K8688" s="28"/>
      <c r="L8688" s="28"/>
    </row>
    <row r="8689" spans="1:12" ht="21">
      <c r="A8689" s="26"/>
      <c r="B8689" s="27"/>
      <c r="C8689" s="27"/>
      <c r="D8689" s="27"/>
      <c r="E8689" s="27"/>
      <c r="F8689" s="27"/>
      <c r="G8689" s="28"/>
      <c r="H8689" s="28"/>
      <c r="I8689" s="28"/>
      <c r="J8689" s="28"/>
      <c r="K8689" s="28"/>
      <c r="L8689" s="28"/>
    </row>
    <row r="8690" spans="1:12" ht="21">
      <c r="A8690" s="26"/>
      <c r="B8690" s="27"/>
      <c r="C8690" s="27"/>
      <c r="D8690" s="27"/>
      <c r="E8690" s="27"/>
      <c r="F8690" s="27"/>
      <c r="G8690" s="29"/>
      <c r="H8690" s="29"/>
      <c r="I8690" s="29"/>
      <c r="J8690" s="29"/>
      <c r="K8690" s="29"/>
      <c r="L8690" s="29"/>
    </row>
    <row r="8691" spans="1:12" ht="21">
      <c r="A8691" s="26"/>
      <c r="B8691" s="27"/>
      <c r="C8691" s="27"/>
      <c r="D8691" s="27"/>
      <c r="E8691" s="27"/>
      <c r="F8691" s="27"/>
      <c r="G8691" s="29"/>
      <c r="H8691" s="29"/>
      <c r="I8691" s="29"/>
      <c r="J8691" s="29"/>
      <c r="K8691" s="29"/>
      <c r="L8691" s="29"/>
    </row>
    <row r="8692" spans="1:12" ht="21">
      <c r="A8692" s="26"/>
      <c r="B8692" s="27"/>
      <c r="C8692" s="27"/>
      <c r="D8692" s="27"/>
      <c r="E8692" s="27"/>
      <c r="F8692" s="27"/>
      <c r="G8692" s="28"/>
      <c r="H8692" s="28"/>
      <c r="I8692" s="28"/>
      <c r="J8692" s="28"/>
      <c r="K8692" s="28"/>
      <c r="L8692" s="28"/>
    </row>
    <row r="8693" spans="1:12" ht="21">
      <c r="A8693" s="26"/>
      <c r="B8693" s="27"/>
      <c r="C8693" s="27"/>
      <c r="D8693" s="27"/>
      <c r="E8693" s="27"/>
      <c r="F8693" s="27"/>
      <c r="G8693" s="29"/>
      <c r="H8693" s="29"/>
      <c r="I8693" s="29"/>
      <c r="J8693" s="29"/>
      <c r="K8693" s="29"/>
      <c r="L8693" s="29"/>
    </row>
    <row r="8694" spans="1:12" ht="21">
      <c r="A8694" s="26"/>
      <c r="B8694" s="27"/>
      <c r="C8694" s="27"/>
      <c r="D8694" s="27"/>
      <c r="E8694" s="27"/>
      <c r="F8694" s="27"/>
      <c r="G8694" s="29"/>
      <c r="H8694" s="29"/>
      <c r="I8694" s="29"/>
      <c r="J8694" s="29"/>
      <c r="K8694" s="29"/>
      <c r="L8694" s="29"/>
    </row>
    <row r="8695" spans="1:12" ht="21">
      <c r="A8695" s="26"/>
      <c r="B8695" s="27"/>
      <c r="C8695" s="27"/>
      <c r="D8695" s="27"/>
      <c r="E8695" s="27"/>
      <c r="F8695" s="27"/>
      <c r="G8695" s="29"/>
      <c r="H8695" s="29"/>
      <c r="I8695" s="29"/>
      <c r="J8695" s="29"/>
      <c r="K8695" s="29"/>
      <c r="L8695" s="29"/>
    </row>
    <row r="8696" spans="1:12" ht="21">
      <c r="A8696" s="26"/>
      <c r="B8696" s="27"/>
      <c r="C8696" s="27"/>
      <c r="D8696" s="27"/>
      <c r="E8696" s="27"/>
      <c r="F8696" s="27"/>
      <c r="G8696" s="29"/>
      <c r="H8696" s="29"/>
      <c r="I8696" s="29"/>
      <c r="J8696" s="29"/>
      <c r="K8696" s="29"/>
      <c r="L8696" s="29"/>
    </row>
    <row r="8697" spans="1:12" ht="21">
      <c r="A8697" s="26"/>
      <c r="B8697" s="27"/>
      <c r="C8697" s="27"/>
      <c r="D8697" s="27"/>
      <c r="E8697" s="27"/>
      <c r="F8697" s="27"/>
      <c r="G8697" s="29"/>
      <c r="H8697" s="29"/>
      <c r="I8697" s="29"/>
      <c r="J8697" s="29"/>
      <c r="K8697" s="29"/>
      <c r="L8697" s="29"/>
    </row>
    <row r="8698" spans="1:12" ht="21">
      <c r="A8698" s="26"/>
      <c r="B8698" s="27"/>
      <c r="C8698" s="27"/>
      <c r="D8698" s="27"/>
      <c r="E8698" s="27"/>
      <c r="F8698" s="27"/>
      <c r="G8698" s="28"/>
      <c r="H8698" s="28"/>
      <c r="I8698" s="28"/>
      <c r="J8698" s="28"/>
      <c r="K8698" s="28"/>
      <c r="L8698" s="28"/>
    </row>
    <row r="8699" spans="1:12" ht="21">
      <c r="A8699" s="26"/>
      <c r="B8699" s="27"/>
      <c r="C8699" s="27"/>
      <c r="D8699" s="27"/>
      <c r="E8699" s="27"/>
      <c r="F8699" s="27"/>
      <c r="G8699" s="28"/>
      <c r="H8699" s="28"/>
      <c r="I8699" s="28"/>
      <c r="J8699" s="28"/>
      <c r="K8699" s="28"/>
      <c r="L8699" s="28"/>
    </row>
    <row r="8700" spans="1:12" ht="21">
      <c r="A8700" s="26"/>
      <c r="B8700" s="27"/>
      <c r="C8700" s="27"/>
      <c r="D8700" s="27"/>
      <c r="E8700" s="27"/>
      <c r="F8700" s="27"/>
      <c r="G8700" s="28"/>
      <c r="H8700" s="28"/>
      <c r="I8700" s="28"/>
      <c r="J8700" s="28"/>
      <c r="K8700" s="28"/>
      <c r="L8700" s="28"/>
    </row>
    <row r="8701" spans="1:12" ht="21">
      <c r="A8701" s="26"/>
      <c r="B8701" s="27"/>
      <c r="C8701" s="27"/>
      <c r="D8701" s="27"/>
      <c r="E8701" s="27"/>
      <c r="F8701" s="27"/>
      <c r="G8701" s="29"/>
      <c r="H8701" s="29"/>
      <c r="I8701" s="29"/>
      <c r="J8701" s="29"/>
      <c r="K8701" s="29"/>
      <c r="L8701" s="29"/>
    </row>
    <row r="8702" spans="1:12" ht="21">
      <c r="A8702" s="26"/>
      <c r="B8702" s="27"/>
      <c r="C8702" s="27"/>
      <c r="D8702" s="27"/>
      <c r="E8702" s="27"/>
      <c r="F8702" s="27"/>
      <c r="G8702" s="29"/>
      <c r="H8702" s="29"/>
      <c r="I8702" s="29"/>
      <c r="J8702" s="29"/>
      <c r="K8702" s="29"/>
      <c r="L8702" s="29"/>
    </row>
    <row r="8703" spans="1:12" ht="21">
      <c r="A8703" s="26"/>
      <c r="B8703" s="27"/>
      <c r="C8703" s="27"/>
      <c r="D8703" s="27"/>
      <c r="E8703" s="27"/>
      <c r="F8703" s="27"/>
      <c r="G8703" s="29"/>
      <c r="H8703" s="29"/>
      <c r="I8703" s="29"/>
      <c r="J8703" s="29"/>
      <c r="K8703" s="29"/>
      <c r="L8703" s="29"/>
    </row>
    <row r="8704" spans="1:12" ht="21">
      <c r="A8704" s="26"/>
      <c r="B8704" s="27"/>
      <c r="C8704" s="27"/>
      <c r="D8704" s="27"/>
      <c r="E8704" s="27"/>
      <c r="F8704" s="27"/>
      <c r="G8704" s="29"/>
      <c r="H8704" s="29"/>
      <c r="I8704" s="29"/>
      <c r="J8704" s="29"/>
      <c r="K8704" s="29"/>
      <c r="L8704" s="29"/>
    </row>
    <row r="8705" spans="1:12" ht="21">
      <c r="A8705" s="26"/>
      <c r="B8705" s="27"/>
      <c r="C8705" s="27"/>
      <c r="D8705" s="27"/>
      <c r="E8705" s="27"/>
      <c r="F8705" s="27"/>
      <c r="G8705" s="29"/>
      <c r="H8705" s="29"/>
      <c r="I8705" s="29"/>
      <c r="J8705" s="29"/>
      <c r="K8705" s="29"/>
      <c r="L8705" s="29"/>
    </row>
    <row r="8706" spans="1:12" ht="21">
      <c r="A8706" s="26"/>
      <c r="B8706" s="27"/>
      <c r="C8706" s="27"/>
      <c r="D8706" s="27"/>
      <c r="E8706" s="27"/>
      <c r="F8706" s="27"/>
      <c r="G8706" s="29"/>
      <c r="H8706" s="29"/>
      <c r="I8706" s="29"/>
      <c r="J8706" s="29"/>
      <c r="K8706" s="29"/>
      <c r="L8706" s="29"/>
    </row>
    <row r="8707" spans="1:12" ht="21">
      <c r="A8707" s="26"/>
      <c r="B8707" s="27"/>
      <c r="C8707" s="27"/>
      <c r="D8707" s="27"/>
      <c r="E8707" s="27"/>
      <c r="F8707" s="27"/>
      <c r="G8707" s="29"/>
      <c r="H8707" s="29"/>
      <c r="I8707" s="29"/>
      <c r="J8707" s="29"/>
      <c r="K8707" s="29"/>
      <c r="L8707" s="29"/>
    </row>
    <row r="8708" spans="1:12" ht="21">
      <c r="A8708" s="26"/>
      <c r="B8708" s="27"/>
      <c r="C8708" s="27"/>
      <c r="D8708" s="27"/>
      <c r="E8708" s="27"/>
      <c r="F8708" s="27"/>
      <c r="G8708" s="29"/>
      <c r="H8708" s="29"/>
      <c r="I8708" s="29"/>
      <c r="J8708" s="29"/>
      <c r="K8708" s="29"/>
      <c r="L8708" s="29"/>
    </row>
    <row r="8709" spans="1:12" ht="21">
      <c r="A8709" s="26"/>
      <c r="B8709" s="27"/>
      <c r="C8709" s="27"/>
      <c r="D8709" s="27"/>
      <c r="E8709" s="27"/>
      <c r="F8709" s="27"/>
      <c r="G8709" s="29"/>
      <c r="H8709" s="29"/>
      <c r="I8709" s="29"/>
      <c r="J8709" s="29"/>
      <c r="K8709" s="29"/>
      <c r="L8709" s="29"/>
    </row>
    <row r="8710" spans="1:12" ht="21">
      <c r="A8710" s="26"/>
      <c r="B8710" s="27"/>
      <c r="C8710" s="27"/>
      <c r="D8710" s="27"/>
      <c r="E8710" s="27"/>
      <c r="F8710" s="27"/>
      <c r="G8710" s="29"/>
      <c r="H8710" s="29"/>
      <c r="I8710" s="29"/>
      <c r="J8710" s="29"/>
      <c r="K8710" s="29"/>
      <c r="L8710" s="29"/>
    </row>
    <row r="8711" spans="1:12" ht="21">
      <c r="A8711" s="26"/>
      <c r="B8711" s="27"/>
      <c r="C8711" s="27"/>
      <c r="D8711" s="27"/>
      <c r="E8711" s="27"/>
      <c r="F8711" s="27"/>
      <c r="G8711" s="29"/>
      <c r="H8711" s="29"/>
      <c r="I8711" s="29"/>
      <c r="J8711" s="29"/>
      <c r="K8711" s="29"/>
      <c r="L8711" s="29"/>
    </row>
    <row r="8712" spans="1:12" ht="21">
      <c r="A8712" s="26"/>
      <c r="B8712" s="27"/>
      <c r="C8712" s="27"/>
      <c r="D8712" s="27"/>
      <c r="E8712" s="27"/>
      <c r="F8712" s="27"/>
      <c r="G8712" s="29"/>
      <c r="H8712" s="29"/>
      <c r="I8712" s="29"/>
      <c r="J8712" s="29"/>
      <c r="K8712" s="29"/>
      <c r="L8712" s="29"/>
    </row>
    <row r="8713" spans="1:12" ht="21">
      <c r="A8713" s="26"/>
      <c r="B8713" s="27"/>
      <c r="C8713" s="27"/>
      <c r="D8713" s="27"/>
      <c r="E8713" s="27"/>
      <c r="F8713" s="27"/>
      <c r="G8713" s="28"/>
      <c r="H8713" s="28"/>
      <c r="I8713" s="28"/>
      <c r="J8713" s="28"/>
      <c r="K8713" s="28"/>
      <c r="L8713" s="28"/>
    </row>
    <row r="8714" spans="1:12" ht="21">
      <c r="A8714" s="26"/>
      <c r="B8714" s="27"/>
      <c r="C8714" s="27"/>
      <c r="D8714" s="27"/>
      <c r="E8714" s="27"/>
      <c r="F8714" s="27"/>
      <c r="G8714" s="29"/>
      <c r="H8714" s="29"/>
      <c r="I8714" s="29"/>
      <c r="J8714" s="29"/>
      <c r="K8714" s="29"/>
      <c r="L8714" s="29"/>
    </row>
    <row r="8715" spans="1:12" ht="21">
      <c r="A8715" s="26"/>
      <c r="B8715" s="27"/>
      <c r="C8715" s="27"/>
      <c r="D8715" s="27"/>
      <c r="E8715" s="27"/>
      <c r="F8715" s="27"/>
      <c r="G8715" s="29"/>
      <c r="H8715" s="29"/>
      <c r="I8715" s="29"/>
      <c r="J8715" s="29"/>
      <c r="K8715" s="29"/>
      <c r="L8715" s="29"/>
    </row>
    <row r="8716" spans="1:12" ht="21">
      <c r="A8716" s="26"/>
      <c r="B8716" s="27"/>
      <c r="C8716" s="27"/>
      <c r="D8716" s="27"/>
      <c r="E8716" s="27"/>
      <c r="F8716" s="27"/>
      <c r="G8716" s="29"/>
      <c r="H8716" s="29"/>
      <c r="I8716" s="29"/>
      <c r="J8716" s="29"/>
      <c r="K8716" s="29"/>
      <c r="L8716" s="29"/>
    </row>
    <row r="8717" spans="1:12" ht="21">
      <c r="A8717" s="26"/>
      <c r="B8717" s="27"/>
      <c r="C8717" s="27"/>
      <c r="D8717" s="27"/>
      <c r="E8717" s="27"/>
      <c r="F8717" s="27"/>
      <c r="G8717" s="29"/>
      <c r="H8717" s="29"/>
      <c r="I8717" s="29"/>
      <c r="J8717" s="29"/>
      <c r="K8717" s="29"/>
      <c r="L8717" s="29"/>
    </row>
    <row r="8718" spans="1:12" ht="21">
      <c r="A8718" s="26"/>
      <c r="B8718" s="27"/>
      <c r="C8718" s="27"/>
      <c r="D8718" s="27"/>
      <c r="E8718" s="27"/>
      <c r="F8718" s="27"/>
      <c r="G8718" s="28"/>
      <c r="H8718" s="28"/>
      <c r="I8718" s="28"/>
      <c r="J8718" s="28"/>
      <c r="K8718" s="28"/>
      <c r="L8718" s="28"/>
    </row>
    <row r="8719" spans="1:12" ht="21">
      <c r="A8719" s="26"/>
      <c r="B8719" s="27"/>
      <c r="C8719" s="27"/>
      <c r="D8719" s="27"/>
      <c r="E8719" s="27"/>
      <c r="F8719" s="27"/>
      <c r="G8719" s="28"/>
      <c r="H8719" s="28"/>
      <c r="I8719" s="28"/>
      <c r="J8719" s="28"/>
      <c r="K8719" s="28"/>
      <c r="L8719" s="28"/>
    </row>
    <row r="8720" spans="1:12" ht="21">
      <c r="A8720" s="26"/>
      <c r="B8720" s="27"/>
      <c r="C8720" s="27"/>
      <c r="D8720" s="27"/>
      <c r="E8720" s="27"/>
      <c r="F8720" s="27"/>
      <c r="G8720" s="29"/>
      <c r="H8720" s="29"/>
      <c r="I8720" s="29"/>
      <c r="J8720" s="29"/>
      <c r="K8720" s="29"/>
      <c r="L8720" s="29"/>
    </row>
    <row r="8721" spans="1:12" ht="21">
      <c r="A8721" s="26"/>
      <c r="B8721" s="27"/>
      <c r="C8721" s="27"/>
      <c r="D8721" s="27"/>
      <c r="E8721" s="27"/>
      <c r="F8721" s="27"/>
      <c r="G8721" s="28"/>
      <c r="H8721" s="28"/>
      <c r="I8721" s="28"/>
      <c r="J8721" s="28"/>
      <c r="K8721" s="28"/>
      <c r="L8721" s="28"/>
    </row>
    <row r="8722" spans="1:12" ht="21">
      <c r="A8722" s="26"/>
      <c r="B8722" s="27"/>
      <c r="C8722" s="27"/>
      <c r="D8722" s="27"/>
      <c r="E8722" s="27"/>
      <c r="F8722" s="27"/>
      <c r="G8722" s="28"/>
      <c r="H8722" s="28"/>
      <c r="I8722" s="28"/>
      <c r="J8722" s="28"/>
      <c r="K8722" s="28"/>
      <c r="L8722" s="28"/>
    </row>
    <row r="8723" spans="1:12" ht="21">
      <c r="A8723" s="26"/>
      <c r="B8723" s="27"/>
      <c r="C8723" s="27"/>
      <c r="D8723" s="27"/>
      <c r="E8723" s="27"/>
      <c r="F8723" s="27"/>
      <c r="G8723" s="29"/>
      <c r="H8723" s="29"/>
      <c r="I8723" s="29"/>
      <c r="J8723" s="29"/>
      <c r="K8723" s="29"/>
      <c r="L8723" s="29"/>
    </row>
    <row r="8724" spans="1:12" ht="21">
      <c r="A8724" s="26"/>
      <c r="B8724" s="27"/>
      <c r="C8724" s="27"/>
      <c r="D8724" s="27"/>
      <c r="E8724" s="27"/>
      <c r="F8724" s="27"/>
      <c r="G8724" s="28"/>
      <c r="H8724" s="28"/>
      <c r="I8724" s="28"/>
      <c r="J8724" s="28"/>
      <c r="K8724" s="28"/>
      <c r="L8724" s="28"/>
    </row>
    <row r="8725" spans="1:12" ht="21">
      <c r="A8725" s="26"/>
      <c r="B8725" s="27"/>
      <c r="C8725" s="27"/>
      <c r="D8725" s="27"/>
      <c r="E8725" s="27"/>
      <c r="F8725" s="27"/>
      <c r="G8725" s="29"/>
      <c r="H8725" s="29"/>
      <c r="I8725" s="29"/>
      <c r="J8725" s="29"/>
      <c r="K8725" s="29"/>
      <c r="L8725" s="29"/>
    </row>
    <row r="8726" spans="1:12" ht="21">
      <c r="A8726" s="26"/>
      <c r="B8726" s="27"/>
      <c r="C8726" s="27"/>
      <c r="D8726" s="27"/>
      <c r="E8726" s="27"/>
      <c r="F8726" s="27"/>
      <c r="G8726" s="29"/>
      <c r="H8726" s="29"/>
      <c r="I8726" s="29"/>
      <c r="J8726" s="29"/>
      <c r="K8726" s="29"/>
      <c r="L8726" s="29"/>
    </row>
    <row r="8727" spans="1:12" ht="21">
      <c r="A8727" s="26"/>
      <c r="B8727" s="27"/>
      <c r="C8727" s="27"/>
      <c r="D8727" s="27"/>
      <c r="E8727" s="27"/>
      <c r="F8727" s="27"/>
      <c r="G8727" s="28"/>
      <c r="H8727" s="28"/>
      <c r="I8727" s="28"/>
      <c r="J8727" s="28"/>
      <c r="K8727" s="28"/>
      <c r="L8727" s="28"/>
    </row>
    <row r="8728" spans="1:12" ht="21">
      <c r="A8728" s="26"/>
      <c r="B8728" s="27"/>
      <c r="C8728" s="27"/>
      <c r="D8728" s="27"/>
      <c r="E8728" s="27"/>
      <c r="F8728" s="27"/>
      <c r="G8728" s="28"/>
      <c r="H8728" s="28"/>
      <c r="I8728" s="28"/>
      <c r="J8728" s="28"/>
      <c r="K8728" s="28"/>
      <c r="L8728" s="28"/>
    </row>
    <row r="8729" spans="1:12" ht="21">
      <c r="A8729" s="26"/>
      <c r="B8729" s="27"/>
      <c r="C8729" s="27"/>
      <c r="D8729" s="27"/>
      <c r="E8729" s="27"/>
      <c r="F8729" s="27"/>
      <c r="G8729" s="29"/>
      <c r="H8729" s="29"/>
      <c r="I8729" s="29"/>
      <c r="J8729" s="29"/>
      <c r="K8729" s="29"/>
      <c r="L8729" s="29"/>
    </row>
    <row r="8730" spans="1:12" ht="21">
      <c r="A8730" s="26"/>
      <c r="B8730" s="27"/>
      <c r="C8730" s="27"/>
      <c r="D8730" s="27"/>
      <c r="E8730" s="27"/>
      <c r="F8730" s="27"/>
      <c r="G8730" s="29"/>
      <c r="H8730" s="29"/>
      <c r="I8730" s="29"/>
      <c r="J8730" s="29"/>
      <c r="K8730" s="29"/>
      <c r="L8730" s="29"/>
    </row>
    <row r="8731" spans="1:12" ht="21">
      <c r="A8731" s="26"/>
      <c r="B8731" s="27"/>
      <c r="C8731" s="27"/>
      <c r="D8731" s="27"/>
      <c r="E8731" s="27"/>
      <c r="F8731" s="27"/>
      <c r="G8731" s="28"/>
      <c r="H8731" s="28"/>
      <c r="I8731" s="28"/>
      <c r="J8731" s="28"/>
      <c r="K8731" s="28"/>
      <c r="L8731" s="28"/>
    </row>
    <row r="8732" spans="1:12" ht="21">
      <c r="A8732" s="26"/>
      <c r="B8732" s="27"/>
      <c r="C8732" s="27"/>
      <c r="D8732" s="27"/>
      <c r="E8732" s="27"/>
      <c r="F8732" s="27"/>
      <c r="G8732" s="29"/>
      <c r="H8732" s="29"/>
      <c r="I8732" s="29"/>
      <c r="J8732" s="29"/>
      <c r="K8732" s="29"/>
      <c r="L8732" s="29"/>
    </row>
    <row r="8733" spans="1:12" ht="21">
      <c r="A8733" s="26"/>
      <c r="B8733" s="27"/>
      <c r="C8733" s="27"/>
      <c r="D8733" s="27"/>
      <c r="E8733" s="27"/>
      <c r="F8733" s="27"/>
      <c r="G8733" s="28"/>
      <c r="H8733" s="28"/>
      <c r="I8733" s="28"/>
      <c r="J8733" s="28"/>
      <c r="K8733" s="28"/>
      <c r="L8733" s="28"/>
    </row>
    <row r="8734" spans="1:12" ht="21">
      <c r="A8734" s="26"/>
      <c r="B8734" s="27"/>
      <c r="C8734" s="27"/>
      <c r="D8734" s="27"/>
      <c r="E8734" s="27"/>
      <c r="F8734" s="27"/>
      <c r="G8734" s="29"/>
      <c r="H8734" s="29"/>
      <c r="I8734" s="29"/>
      <c r="J8734" s="29"/>
      <c r="K8734" s="29"/>
      <c r="L8734" s="29"/>
    </row>
    <row r="8735" spans="1:12" ht="21">
      <c r="A8735" s="26"/>
      <c r="B8735" s="27"/>
      <c r="C8735" s="27"/>
      <c r="D8735" s="27"/>
      <c r="E8735" s="27"/>
      <c r="F8735" s="27"/>
      <c r="G8735" s="29"/>
      <c r="H8735" s="29"/>
      <c r="I8735" s="29"/>
      <c r="J8735" s="29"/>
      <c r="K8735" s="29"/>
      <c r="L8735" s="29"/>
    </row>
    <row r="8736" spans="1:12" ht="21">
      <c r="A8736" s="26"/>
      <c r="B8736" s="27"/>
      <c r="C8736" s="27"/>
      <c r="D8736" s="27"/>
      <c r="E8736" s="27"/>
      <c r="F8736" s="27"/>
      <c r="G8736" s="29"/>
      <c r="H8736" s="29"/>
      <c r="I8736" s="29"/>
      <c r="J8736" s="29"/>
      <c r="K8736" s="29"/>
      <c r="L8736" s="29"/>
    </row>
    <row r="8737" spans="1:12" ht="21">
      <c r="A8737" s="26"/>
      <c r="B8737" s="27"/>
      <c r="C8737" s="27"/>
      <c r="D8737" s="27"/>
      <c r="E8737" s="27"/>
      <c r="F8737" s="27"/>
      <c r="G8737" s="28"/>
      <c r="H8737" s="28"/>
      <c r="I8737" s="28"/>
      <c r="J8737" s="28"/>
      <c r="K8737" s="28"/>
      <c r="L8737" s="28"/>
    </row>
    <row r="8738" spans="1:12" ht="21">
      <c r="A8738" s="26"/>
      <c r="B8738" s="27"/>
      <c r="C8738" s="27"/>
      <c r="D8738" s="27"/>
      <c r="E8738" s="27"/>
      <c r="F8738" s="27"/>
      <c r="G8738" s="28"/>
      <c r="H8738" s="28"/>
      <c r="I8738" s="28"/>
      <c r="J8738" s="28"/>
      <c r="K8738" s="28"/>
      <c r="L8738" s="28"/>
    </row>
    <row r="8739" spans="1:12" ht="21">
      <c r="A8739" s="26"/>
      <c r="B8739" s="27"/>
      <c r="C8739" s="27"/>
      <c r="D8739" s="27"/>
      <c r="E8739" s="27"/>
      <c r="F8739" s="27"/>
      <c r="G8739" s="28"/>
      <c r="H8739" s="28"/>
      <c r="I8739" s="28"/>
      <c r="J8739" s="28"/>
      <c r="K8739" s="28"/>
      <c r="L8739" s="28"/>
    </row>
    <row r="8740" spans="1:12" ht="21">
      <c r="A8740" s="26"/>
      <c r="B8740" s="27"/>
      <c r="C8740" s="27"/>
      <c r="D8740" s="27"/>
      <c r="E8740" s="27"/>
      <c r="F8740" s="27"/>
      <c r="G8740" s="29"/>
      <c r="H8740" s="29"/>
      <c r="I8740" s="29"/>
      <c r="J8740" s="29"/>
      <c r="K8740" s="29"/>
      <c r="L8740" s="29"/>
    </row>
    <row r="8741" spans="1:12" ht="21">
      <c r="A8741" s="26"/>
      <c r="B8741" s="27"/>
      <c r="C8741" s="27"/>
      <c r="D8741" s="27"/>
      <c r="E8741" s="27"/>
      <c r="F8741" s="27"/>
      <c r="G8741" s="28"/>
      <c r="H8741" s="28"/>
      <c r="I8741" s="28"/>
      <c r="J8741" s="28"/>
      <c r="K8741" s="28"/>
      <c r="L8741" s="28"/>
    </row>
    <row r="8742" spans="1:12" ht="21">
      <c r="A8742" s="26"/>
      <c r="B8742" s="27"/>
      <c r="C8742" s="27"/>
      <c r="D8742" s="27"/>
      <c r="E8742" s="27"/>
      <c r="F8742" s="27"/>
      <c r="G8742" s="29"/>
      <c r="H8742" s="29"/>
      <c r="I8742" s="29"/>
      <c r="J8742" s="29"/>
      <c r="K8742" s="29"/>
      <c r="L8742" s="29"/>
    </row>
    <row r="8743" spans="1:12" ht="21">
      <c r="A8743" s="26"/>
      <c r="B8743" s="27"/>
      <c r="C8743" s="27"/>
      <c r="D8743" s="27"/>
      <c r="E8743" s="27"/>
      <c r="F8743" s="27"/>
      <c r="G8743" s="29"/>
      <c r="H8743" s="29"/>
      <c r="I8743" s="29"/>
      <c r="J8743" s="29"/>
      <c r="K8743" s="29"/>
      <c r="L8743" s="29"/>
    </row>
    <row r="8744" spans="1:12" ht="21">
      <c r="A8744" s="26"/>
      <c r="B8744" s="27"/>
      <c r="C8744" s="27"/>
      <c r="D8744" s="27"/>
      <c r="E8744" s="27"/>
      <c r="F8744" s="27"/>
      <c r="G8744" s="28"/>
      <c r="H8744" s="28"/>
      <c r="I8744" s="28"/>
      <c r="J8744" s="28"/>
      <c r="K8744" s="28"/>
      <c r="L8744" s="28"/>
    </row>
    <row r="8745" spans="1:12" ht="21">
      <c r="A8745" s="26"/>
      <c r="B8745" s="27"/>
      <c r="C8745" s="27"/>
      <c r="D8745" s="27"/>
      <c r="E8745" s="27"/>
      <c r="F8745" s="27"/>
      <c r="G8745" s="28"/>
      <c r="H8745" s="28"/>
      <c r="I8745" s="28"/>
      <c r="J8745" s="28"/>
      <c r="K8745" s="28"/>
      <c r="L8745" s="28"/>
    </row>
    <row r="8746" spans="1:12" ht="21">
      <c r="A8746" s="26"/>
      <c r="B8746" s="27"/>
      <c r="C8746" s="27"/>
      <c r="D8746" s="27"/>
      <c r="E8746" s="27"/>
      <c r="F8746" s="27"/>
      <c r="G8746" s="28"/>
      <c r="H8746" s="28"/>
      <c r="I8746" s="28"/>
      <c r="J8746" s="28"/>
      <c r="K8746" s="28"/>
      <c r="L8746" s="28"/>
    </row>
    <row r="8747" spans="1:12" ht="21">
      <c r="A8747" s="26"/>
      <c r="B8747" s="27"/>
      <c r="C8747" s="27"/>
      <c r="D8747" s="27"/>
      <c r="E8747" s="27"/>
      <c r="F8747" s="27"/>
      <c r="G8747" s="29"/>
      <c r="H8747" s="29"/>
      <c r="I8747" s="29"/>
      <c r="J8747" s="29"/>
      <c r="K8747" s="29"/>
      <c r="L8747" s="29"/>
    </row>
    <row r="8748" spans="1:12" ht="21">
      <c r="A8748" s="26"/>
      <c r="B8748" s="27"/>
      <c r="C8748" s="27"/>
      <c r="D8748" s="27"/>
      <c r="E8748" s="27"/>
      <c r="F8748" s="27"/>
      <c r="G8748" s="29"/>
      <c r="H8748" s="29"/>
      <c r="I8748" s="29"/>
      <c r="J8748" s="29"/>
      <c r="K8748" s="29"/>
      <c r="L8748" s="29"/>
    </row>
    <row r="8749" spans="1:12" ht="21">
      <c r="A8749" s="26"/>
      <c r="B8749" s="27"/>
      <c r="C8749" s="27"/>
      <c r="D8749" s="27"/>
      <c r="E8749" s="27"/>
      <c r="F8749" s="27"/>
      <c r="G8749" s="29"/>
      <c r="H8749" s="29"/>
      <c r="I8749" s="29"/>
      <c r="J8749" s="29"/>
      <c r="K8749" s="29"/>
      <c r="L8749" s="29"/>
    </row>
    <row r="8750" spans="1:12" ht="21">
      <c r="A8750" s="26"/>
      <c r="B8750" s="27"/>
      <c r="C8750" s="27"/>
      <c r="D8750" s="27"/>
      <c r="E8750" s="27"/>
      <c r="F8750" s="27"/>
      <c r="G8750" s="29"/>
      <c r="H8750" s="29"/>
      <c r="I8750" s="29"/>
      <c r="J8750" s="29"/>
      <c r="K8750" s="29"/>
      <c r="L8750" s="29"/>
    </row>
    <row r="8751" spans="1:12" ht="21">
      <c r="A8751" s="26"/>
      <c r="B8751" s="27"/>
      <c r="C8751" s="27"/>
      <c r="D8751" s="27"/>
      <c r="E8751" s="27"/>
      <c r="F8751" s="27"/>
      <c r="G8751" s="29"/>
      <c r="H8751" s="29"/>
      <c r="I8751" s="29"/>
      <c r="J8751" s="29"/>
      <c r="K8751" s="29"/>
      <c r="L8751" s="29"/>
    </row>
    <row r="8752" spans="1:12" ht="21">
      <c r="A8752" s="26"/>
      <c r="B8752" s="27"/>
      <c r="C8752" s="27"/>
      <c r="D8752" s="27"/>
      <c r="E8752" s="27"/>
      <c r="F8752" s="27"/>
      <c r="G8752" s="29"/>
      <c r="H8752" s="29"/>
      <c r="I8752" s="29"/>
      <c r="J8752" s="29"/>
      <c r="K8752" s="29"/>
      <c r="L8752" s="29"/>
    </row>
    <row r="8753" spans="1:12" ht="21">
      <c r="A8753" s="26"/>
      <c r="B8753" s="27"/>
      <c r="C8753" s="27"/>
      <c r="D8753" s="27"/>
      <c r="E8753" s="27"/>
      <c r="F8753" s="27"/>
      <c r="G8753" s="29"/>
      <c r="H8753" s="29"/>
      <c r="I8753" s="29"/>
      <c r="J8753" s="29"/>
      <c r="K8753" s="29"/>
      <c r="L8753" s="29"/>
    </row>
    <row r="8754" spans="1:12" ht="21">
      <c r="A8754" s="26"/>
      <c r="B8754" s="27"/>
      <c r="C8754" s="27"/>
      <c r="D8754" s="27"/>
      <c r="E8754" s="27"/>
      <c r="F8754" s="27"/>
      <c r="G8754" s="29"/>
      <c r="H8754" s="29"/>
      <c r="I8754" s="29"/>
      <c r="J8754" s="29"/>
      <c r="K8754" s="29"/>
      <c r="L8754" s="29"/>
    </row>
    <row r="8755" spans="1:12" ht="21">
      <c r="A8755" s="26"/>
      <c r="B8755" s="27"/>
      <c r="C8755" s="27"/>
      <c r="D8755" s="27"/>
      <c r="E8755" s="27"/>
      <c r="F8755" s="27"/>
      <c r="G8755" s="29"/>
      <c r="H8755" s="29"/>
      <c r="I8755" s="29"/>
      <c r="J8755" s="29"/>
      <c r="K8755" s="29"/>
      <c r="L8755" s="29"/>
    </row>
    <row r="8756" spans="1:12" ht="21">
      <c r="A8756" s="26"/>
      <c r="B8756" s="27"/>
      <c r="C8756" s="27"/>
      <c r="D8756" s="27"/>
      <c r="E8756" s="27"/>
      <c r="F8756" s="27"/>
      <c r="G8756" s="28"/>
      <c r="H8756" s="28"/>
      <c r="I8756" s="28"/>
      <c r="J8756" s="28"/>
      <c r="K8756" s="28"/>
      <c r="L8756" s="28"/>
    </row>
    <row r="8757" spans="1:12" ht="21">
      <c r="A8757" s="26"/>
      <c r="B8757" s="27"/>
      <c r="C8757" s="27"/>
      <c r="D8757" s="27"/>
      <c r="E8757" s="27"/>
      <c r="F8757" s="27"/>
      <c r="G8757" s="29"/>
      <c r="H8757" s="29"/>
      <c r="I8757" s="29"/>
      <c r="J8757" s="29"/>
      <c r="K8757" s="29"/>
      <c r="L8757" s="29"/>
    </row>
    <row r="8758" spans="1:12" ht="21">
      <c r="A8758" s="26"/>
      <c r="B8758" s="27"/>
      <c r="C8758" s="27"/>
      <c r="D8758" s="27"/>
      <c r="E8758" s="27"/>
      <c r="F8758" s="27"/>
      <c r="G8758" s="29"/>
      <c r="H8758" s="29"/>
      <c r="I8758" s="29"/>
      <c r="J8758" s="29"/>
      <c r="K8758" s="29"/>
      <c r="L8758" s="29"/>
    </row>
    <row r="8759" spans="1:12" ht="21">
      <c r="A8759" s="26"/>
      <c r="B8759" s="27"/>
      <c r="C8759" s="27"/>
      <c r="D8759" s="27"/>
      <c r="E8759" s="27"/>
      <c r="F8759" s="27"/>
      <c r="G8759" s="29"/>
      <c r="H8759" s="29"/>
      <c r="I8759" s="29"/>
      <c r="J8759" s="29"/>
      <c r="K8759" s="29"/>
      <c r="L8759" s="29"/>
    </row>
    <row r="8760" spans="1:12" ht="21">
      <c r="A8760" s="26"/>
      <c r="B8760" s="27"/>
      <c r="C8760" s="27"/>
      <c r="D8760" s="27"/>
      <c r="E8760" s="27"/>
      <c r="F8760" s="27"/>
      <c r="G8760" s="29"/>
      <c r="H8760" s="29"/>
      <c r="I8760" s="29"/>
      <c r="J8760" s="29"/>
      <c r="K8760" s="29"/>
      <c r="L8760" s="29"/>
    </row>
    <row r="8761" spans="1:12" ht="21">
      <c r="A8761" s="26"/>
      <c r="B8761" s="27"/>
      <c r="C8761" s="27"/>
      <c r="D8761" s="27"/>
      <c r="E8761" s="27"/>
      <c r="F8761" s="27"/>
      <c r="G8761" s="29"/>
      <c r="H8761" s="29"/>
      <c r="I8761" s="29"/>
      <c r="J8761" s="29"/>
      <c r="K8761" s="29"/>
      <c r="L8761" s="29"/>
    </row>
    <row r="8762" spans="1:12" ht="21">
      <c r="A8762" s="26"/>
      <c r="B8762" s="27"/>
      <c r="C8762" s="27"/>
      <c r="D8762" s="27"/>
      <c r="E8762" s="27"/>
      <c r="F8762" s="27"/>
      <c r="G8762" s="29"/>
      <c r="H8762" s="29"/>
      <c r="I8762" s="29"/>
      <c r="J8762" s="29"/>
      <c r="K8762" s="29"/>
      <c r="L8762" s="29"/>
    </row>
    <row r="8763" spans="1:12" ht="21">
      <c r="A8763" s="26"/>
      <c r="B8763" s="27"/>
      <c r="C8763" s="27"/>
      <c r="D8763" s="27"/>
      <c r="E8763" s="27"/>
      <c r="F8763" s="27"/>
      <c r="G8763" s="29"/>
      <c r="H8763" s="29"/>
      <c r="I8763" s="29"/>
      <c r="J8763" s="29"/>
      <c r="K8763" s="29"/>
      <c r="L8763" s="29"/>
    </row>
    <row r="8764" spans="1:12" ht="21">
      <c r="A8764" s="26"/>
      <c r="B8764" s="27"/>
      <c r="C8764" s="27"/>
      <c r="D8764" s="27"/>
      <c r="E8764" s="27"/>
      <c r="F8764" s="27"/>
      <c r="G8764" s="29"/>
      <c r="H8764" s="29"/>
      <c r="I8764" s="29"/>
      <c r="J8764" s="29"/>
      <c r="K8764" s="29"/>
      <c r="L8764" s="29"/>
    </row>
    <row r="8765" spans="1:12" ht="21">
      <c r="A8765" s="26"/>
      <c r="B8765" s="27"/>
      <c r="C8765" s="27"/>
      <c r="D8765" s="27"/>
      <c r="E8765" s="27"/>
      <c r="F8765" s="27"/>
      <c r="G8765" s="29"/>
      <c r="H8765" s="29"/>
      <c r="I8765" s="29"/>
      <c r="J8765" s="29"/>
      <c r="K8765" s="29"/>
      <c r="L8765" s="29"/>
    </row>
    <row r="8766" spans="1:12" ht="21">
      <c r="A8766" s="26"/>
      <c r="B8766" s="27"/>
      <c r="C8766" s="27"/>
      <c r="D8766" s="27"/>
      <c r="E8766" s="27"/>
      <c r="F8766" s="27"/>
      <c r="G8766" s="29"/>
      <c r="H8766" s="29"/>
      <c r="I8766" s="29"/>
      <c r="J8766" s="29"/>
      <c r="K8766" s="29"/>
      <c r="L8766" s="29"/>
    </row>
    <row r="8767" spans="1:12" ht="21">
      <c r="A8767" s="26"/>
      <c r="B8767" s="27"/>
      <c r="C8767" s="27"/>
      <c r="D8767" s="27"/>
      <c r="E8767" s="27"/>
      <c r="F8767" s="27"/>
      <c r="G8767" s="28"/>
      <c r="H8767" s="28"/>
      <c r="I8767" s="28"/>
      <c r="J8767" s="28"/>
      <c r="K8767" s="28"/>
      <c r="L8767" s="28"/>
    </row>
    <row r="8768" spans="1:12" ht="21">
      <c r="A8768" s="26"/>
      <c r="B8768" s="27"/>
      <c r="C8768" s="27"/>
      <c r="D8768" s="27"/>
      <c r="E8768" s="27"/>
      <c r="F8768" s="27"/>
      <c r="G8768" s="28"/>
      <c r="H8768" s="28"/>
      <c r="I8768" s="28"/>
      <c r="J8768" s="28"/>
      <c r="K8768" s="28"/>
      <c r="L8768" s="28"/>
    </row>
    <row r="8769" spans="1:12" ht="21">
      <c r="A8769" s="26"/>
      <c r="B8769" s="27"/>
      <c r="C8769" s="27"/>
      <c r="D8769" s="27"/>
      <c r="E8769" s="27"/>
      <c r="F8769" s="27"/>
      <c r="G8769" s="29"/>
      <c r="H8769" s="29"/>
      <c r="I8769" s="29"/>
      <c r="J8769" s="29"/>
      <c r="K8769" s="29"/>
      <c r="L8769" s="29"/>
    </row>
    <row r="8770" spans="1:12" ht="21">
      <c r="A8770" s="26"/>
      <c r="B8770" s="27"/>
      <c r="C8770" s="27"/>
      <c r="D8770" s="27"/>
      <c r="E8770" s="27"/>
      <c r="F8770" s="27"/>
      <c r="G8770" s="29"/>
      <c r="H8770" s="29"/>
      <c r="I8770" s="29"/>
      <c r="J8770" s="29"/>
      <c r="K8770" s="29"/>
      <c r="L8770" s="29"/>
    </row>
    <row r="8771" spans="1:12" ht="21">
      <c r="A8771" s="26"/>
      <c r="B8771" s="27"/>
      <c r="C8771" s="27"/>
      <c r="D8771" s="27"/>
      <c r="E8771" s="27"/>
      <c r="F8771" s="27"/>
      <c r="G8771" s="29"/>
      <c r="H8771" s="29"/>
      <c r="I8771" s="29"/>
      <c r="J8771" s="29"/>
      <c r="K8771" s="29"/>
      <c r="L8771" s="29"/>
    </row>
    <row r="8772" spans="1:12" ht="21">
      <c r="A8772" s="26"/>
      <c r="B8772" s="27"/>
      <c r="C8772" s="27"/>
      <c r="D8772" s="27"/>
      <c r="E8772" s="27"/>
      <c r="F8772" s="27"/>
      <c r="G8772" s="28"/>
      <c r="H8772" s="28"/>
      <c r="I8772" s="28"/>
      <c r="J8772" s="28"/>
      <c r="K8772" s="28"/>
      <c r="L8772" s="28"/>
    </row>
    <row r="8773" spans="1:12" ht="21">
      <c r="A8773" s="26"/>
      <c r="B8773" s="27"/>
      <c r="C8773" s="27"/>
      <c r="D8773" s="27"/>
      <c r="E8773" s="27"/>
      <c r="F8773" s="27"/>
      <c r="G8773" s="28"/>
      <c r="H8773" s="28"/>
      <c r="I8773" s="28"/>
      <c r="J8773" s="28"/>
      <c r="K8773" s="28"/>
      <c r="L8773" s="28"/>
    </row>
    <row r="8774" spans="1:12" ht="21">
      <c r="A8774" s="26"/>
      <c r="B8774" s="27"/>
      <c r="C8774" s="27"/>
      <c r="D8774" s="27"/>
      <c r="E8774" s="27"/>
      <c r="F8774" s="27"/>
      <c r="G8774" s="28"/>
      <c r="H8774" s="28"/>
      <c r="I8774" s="28"/>
      <c r="J8774" s="28"/>
      <c r="K8774" s="28"/>
      <c r="L8774" s="28"/>
    </row>
    <row r="8775" spans="1:12" ht="21">
      <c r="A8775" s="26"/>
      <c r="B8775" s="27"/>
      <c r="C8775" s="27"/>
      <c r="D8775" s="27"/>
      <c r="E8775" s="27"/>
      <c r="F8775" s="27"/>
      <c r="G8775" s="29"/>
      <c r="H8775" s="29"/>
      <c r="I8775" s="29"/>
      <c r="J8775" s="29"/>
      <c r="K8775" s="29"/>
      <c r="L8775" s="29"/>
    </row>
    <row r="8776" spans="1:12" ht="21">
      <c r="A8776" s="26"/>
      <c r="B8776" s="27"/>
      <c r="C8776" s="27"/>
      <c r="D8776" s="27"/>
      <c r="E8776" s="27"/>
      <c r="F8776" s="27"/>
      <c r="G8776" s="28"/>
      <c r="H8776" s="28"/>
      <c r="I8776" s="28"/>
      <c r="J8776" s="28"/>
      <c r="K8776" s="28"/>
      <c r="L8776" s="28"/>
    </row>
    <row r="8777" spans="1:12" ht="21">
      <c r="A8777" s="26"/>
      <c r="B8777" s="27"/>
      <c r="C8777" s="27"/>
      <c r="D8777" s="27"/>
      <c r="E8777" s="27"/>
      <c r="F8777" s="27"/>
      <c r="G8777" s="29"/>
      <c r="H8777" s="29"/>
      <c r="I8777" s="29"/>
      <c r="J8777" s="29"/>
      <c r="K8777" s="29"/>
      <c r="L8777" s="29"/>
    </row>
    <row r="8778" spans="1:12" ht="21">
      <c r="A8778" s="26"/>
      <c r="B8778" s="27"/>
      <c r="C8778" s="27"/>
      <c r="D8778" s="27"/>
      <c r="E8778" s="27"/>
      <c r="F8778" s="27"/>
      <c r="G8778" s="29"/>
      <c r="H8778" s="29"/>
      <c r="I8778" s="29"/>
      <c r="J8778" s="29"/>
      <c r="K8778" s="29"/>
      <c r="L8778" s="29"/>
    </row>
    <row r="8779" spans="1:12" ht="21">
      <c r="A8779" s="26"/>
      <c r="B8779" s="27"/>
      <c r="C8779" s="27"/>
      <c r="D8779" s="27"/>
      <c r="E8779" s="27"/>
      <c r="F8779" s="27"/>
      <c r="G8779" s="29"/>
      <c r="H8779" s="29"/>
      <c r="I8779" s="29"/>
      <c r="J8779" s="29"/>
      <c r="K8779" s="29"/>
      <c r="L8779" s="29"/>
    </row>
    <row r="8780" spans="1:12" ht="21">
      <c r="A8780" s="26"/>
      <c r="B8780" s="27"/>
      <c r="C8780" s="27"/>
      <c r="D8780" s="27"/>
      <c r="E8780" s="27"/>
      <c r="F8780" s="27"/>
      <c r="G8780" s="29"/>
      <c r="H8780" s="29"/>
      <c r="I8780" s="29"/>
      <c r="J8780" s="29"/>
      <c r="K8780" s="29"/>
      <c r="L8780" s="29"/>
    </row>
    <row r="8781" spans="1:12" ht="21">
      <c r="A8781" s="26"/>
      <c r="B8781" s="27"/>
      <c r="C8781" s="27"/>
      <c r="D8781" s="27"/>
      <c r="E8781" s="27"/>
      <c r="F8781" s="27"/>
      <c r="G8781" s="29"/>
      <c r="H8781" s="29"/>
      <c r="I8781" s="29"/>
      <c r="J8781" s="29"/>
      <c r="K8781" s="29"/>
      <c r="L8781" s="29"/>
    </row>
    <row r="8782" spans="1:12" ht="21">
      <c r="A8782" s="26"/>
      <c r="B8782" s="27"/>
      <c r="C8782" s="27"/>
      <c r="D8782" s="27"/>
      <c r="E8782" s="27"/>
      <c r="F8782" s="27"/>
      <c r="G8782" s="29"/>
      <c r="H8782" s="29"/>
      <c r="I8782" s="29"/>
      <c r="J8782" s="29"/>
      <c r="K8782" s="29"/>
      <c r="L8782" s="29"/>
    </row>
    <row r="8783" spans="1:12" ht="21">
      <c r="A8783" s="26"/>
      <c r="B8783" s="27"/>
      <c r="C8783" s="27"/>
      <c r="D8783" s="27"/>
      <c r="E8783" s="27"/>
      <c r="F8783" s="27"/>
      <c r="G8783" s="29"/>
      <c r="H8783" s="29"/>
      <c r="I8783" s="29"/>
      <c r="J8783" s="29"/>
      <c r="K8783" s="29"/>
      <c r="L8783" s="29"/>
    </row>
    <row r="8784" spans="1:12" ht="21">
      <c r="A8784" s="26"/>
      <c r="B8784" s="27"/>
      <c r="C8784" s="27"/>
      <c r="D8784" s="27"/>
      <c r="E8784" s="27"/>
      <c r="F8784" s="27"/>
      <c r="G8784" s="29"/>
      <c r="H8784" s="29"/>
      <c r="I8784" s="29"/>
      <c r="J8784" s="29"/>
      <c r="K8784" s="29"/>
      <c r="L8784" s="29"/>
    </row>
    <row r="8785" spans="1:12" ht="21">
      <c r="A8785" s="26"/>
      <c r="B8785" s="27"/>
      <c r="C8785" s="27"/>
      <c r="D8785" s="27"/>
      <c r="E8785" s="27"/>
      <c r="F8785" s="27"/>
      <c r="G8785" s="29"/>
      <c r="H8785" s="29"/>
      <c r="I8785" s="29"/>
      <c r="J8785" s="29"/>
      <c r="K8785" s="29"/>
      <c r="L8785" s="29"/>
    </row>
    <row r="8786" spans="1:12" ht="21">
      <c r="A8786" s="26"/>
      <c r="B8786" s="27"/>
      <c r="C8786" s="27"/>
      <c r="D8786" s="27"/>
      <c r="E8786" s="27"/>
      <c r="F8786" s="27"/>
      <c r="G8786" s="29"/>
      <c r="H8786" s="29"/>
      <c r="I8786" s="29"/>
      <c r="J8786" s="29"/>
      <c r="K8786" s="29"/>
      <c r="L8786" s="29"/>
    </row>
    <row r="8787" spans="1:12" ht="21">
      <c r="A8787" s="26"/>
      <c r="B8787" s="27"/>
      <c r="C8787" s="27"/>
      <c r="D8787" s="27"/>
      <c r="E8787" s="27"/>
      <c r="F8787" s="27"/>
      <c r="G8787" s="29"/>
      <c r="H8787" s="29"/>
      <c r="I8787" s="29"/>
      <c r="J8787" s="29"/>
      <c r="K8787" s="29"/>
      <c r="L8787" s="29"/>
    </row>
    <row r="8788" spans="1:12" ht="21">
      <c r="A8788" s="26"/>
      <c r="B8788" s="27"/>
      <c r="C8788" s="27"/>
      <c r="D8788" s="27"/>
      <c r="E8788" s="27"/>
      <c r="F8788" s="27"/>
      <c r="G8788" s="29"/>
      <c r="H8788" s="29"/>
      <c r="I8788" s="29"/>
      <c r="J8788" s="29"/>
      <c r="K8788" s="29"/>
      <c r="L8788" s="29"/>
    </row>
    <row r="8789" spans="1:12" ht="21">
      <c r="A8789" s="26"/>
      <c r="B8789" s="27"/>
      <c r="C8789" s="27"/>
      <c r="D8789" s="27"/>
      <c r="E8789" s="27"/>
      <c r="F8789" s="27"/>
      <c r="G8789" s="29"/>
      <c r="H8789" s="29"/>
      <c r="I8789" s="29"/>
      <c r="J8789" s="29"/>
      <c r="K8789" s="29"/>
      <c r="L8789" s="29"/>
    </row>
    <row r="8790" spans="1:12" ht="21">
      <c r="A8790" s="26"/>
      <c r="B8790" s="27"/>
      <c r="C8790" s="27"/>
      <c r="D8790" s="27"/>
      <c r="E8790" s="27"/>
      <c r="F8790" s="27"/>
      <c r="G8790" s="29"/>
      <c r="H8790" s="29"/>
      <c r="I8790" s="29"/>
      <c r="J8790" s="29"/>
      <c r="K8790" s="29"/>
      <c r="L8790" s="29"/>
    </row>
    <row r="8791" spans="1:12" ht="21">
      <c r="A8791" s="26"/>
      <c r="B8791" s="27"/>
      <c r="C8791" s="27"/>
      <c r="D8791" s="27"/>
      <c r="E8791" s="27"/>
      <c r="F8791" s="27"/>
      <c r="G8791" s="29"/>
      <c r="H8791" s="29"/>
      <c r="I8791" s="29"/>
      <c r="J8791" s="29"/>
      <c r="K8791" s="29"/>
      <c r="L8791" s="29"/>
    </row>
    <row r="8792" spans="1:12" ht="21">
      <c r="A8792" s="26"/>
      <c r="B8792" s="27"/>
      <c r="C8792" s="27"/>
      <c r="D8792" s="27"/>
      <c r="E8792" s="27"/>
      <c r="F8792" s="27"/>
      <c r="G8792" s="29"/>
      <c r="H8792" s="29"/>
      <c r="I8792" s="29"/>
      <c r="J8792" s="29"/>
      <c r="K8792" s="29"/>
      <c r="L8792" s="29"/>
    </row>
    <row r="8793" spans="1:12" ht="21">
      <c r="A8793" s="26"/>
      <c r="B8793" s="27"/>
      <c r="C8793" s="27"/>
      <c r="D8793" s="27"/>
      <c r="E8793" s="27"/>
      <c r="F8793" s="27"/>
      <c r="G8793" s="29"/>
      <c r="H8793" s="29"/>
      <c r="I8793" s="29"/>
      <c r="J8793" s="29"/>
      <c r="K8793" s="29"/>
      <c r="L8793" s="29"/>
    </row>
    <row r="8794" spans="1:12" ht="21">
      <c r="A8794" s="26"/>
      <c r="B8794" s="27"/>
      <c r="C8794" s="27"/>
      <c r="D8794" s="27"/>
      <c r="E8794" s="27"/>
      <c r="F8794" s="27"/>
      <c r="G8794" s="29"/>
      <c r="H8794" s="29"/>
      <c r="I8794" s="29"/>
      <c r="J8794" s="29"/>
      <c r="K8794" s="29"/>
      <c r="L8794" s="29"/>
    </row>
    <row r="8795" spans="1:12" ht="21">
      <c r="A8795" s="26"/>
      <c r="B8795" s="27"/>
      <c r="C8795" s="27"/>
      <c r="D8795" s="27"/>
      <c r="E8795" s="27"/>
      <c r="F8795" s="27"/>
      <c r="G8795" s="29"/>
      <c r="H8795" s="29"/>
      <c r="I8795" s="29"/>
      <c r="J8795" s="29"/>
      <c r="K8795" s="29"/>
      <c r="L8795" s="29"/>
    </row>
    <row r="8796" spans="1:12" ht="21">
      <c r="A8796" s="26"/>
      <c r="B8796" s="27"/>
      <c r="C8796" s="27"/>
      <c r="D8796" s="27"/>
      <c r="E8796" s="27"/>
      <c r="F8796" s="27"/>
      <c r="G8796" s="29"/>
      <c r="H8796" s="29"/>
      <c r="I8796" s="29"/>
      <c r="J8796" s="29"/>
      <c r="K8796" s="29"/>
      <c r="L8796" s="29"/>
    </row>
    <row r="8797" spans="1:12" ht="21">
      <c r="A8797" s="26"/>
      <c r="B8797" s="27"/>
      <c r="C8797" s="27"/>
      <c r="D8797" s="27"/>
      <c r="E8797" s="27"/>
      <c r="F8797" s="27"/>
      <c r="G8797" s="29"/>
      <c r="H8797" s="29"/>
      <c r="I8797" s="29"/>
      <c r="J8797" s="29"/>
      <c r="K8797" s="29"/>
      <c r="L8797" s="29"/>
    </row>
    <row r="8798" spans="1:12" ht="21">
      <c r="A8798" s="26"/>
      <c r="B8798" s="27"/>
      <c r="C8798" s="27"/>
      <c r="D8798" s="27"/>
      <c r="E8798" s="27"/>
      <c r="F8798" s="27"/>
      <c r="G8798" s="28"/>
      <c r="H8798" s="28"/>
      <c r="I8798" s="28"/>
      <c r="J8798" s="28"/>
      <c r="K8798" s="28"/>
      <c r="L8798" s="28"/>
    </row>
    <row r="8799" spans="1:12" ht="21">
      <c r="A8799" s="26"/>
      <c r="B8799" s="27"/>
      <c r="C8799" s="27"/>
      <c r="D8799" s="27"/>
      <c r="E8799" s="27"/>
      <c r="F8799" s="27"/>
      <c r="G8799" s="29"/>
      <c r="H8799" s="29"/>
      <c r="I8799" s="29"/>
      <c r="J8799" s="29"/>
      <c r="K8799" s="29"/>
      <c r="L8799" s="29"/>
    </row>
    <row r="8800" spans="1:12" ht="21">
      <c r="A8800" s="26"/>
      <c r="B8800" s="27"/>
      <c r="C8800" s="27"/>
      <c r="D8800" s="27"/>
      <c r="E8800" s="27"/>
      <c r="F8800" s="27"/>
      <c r="G8800" s="28"/>
      <c r="H8800" s="28"/>
      <c r="I8800" s="28"/>
      <c r="J8800" s="28"/>
      <c r="K8800" s="28"/>
      <c r="L8800" s="28"/>
    </row>
    <row r="8801" spans="1:12" ht="21">
      <c r="A8801" s="26"/>
      <c r="B8801" s="27"/>
      <c r="C8801" s="27"/>
      <c r="D8801" s="27"/>
      <c r="E8801" s="27"/>
      <c r="F8801" s="27"/>
      <c r="G8801" s="28"/>
      <c r="H8801" s="28"/>
      <c r="I8801" s="28"/>
      <c r="J8801" s="28"/>
      <c r="K8801" s="28"/>
      <c r="L8801" s="28"/>
    </row>
    <row r="8802" spans="1:12" ht="21">
      <c r="A8802" s="26"/>
      <c r="B8802" s="27"/>
      <c r="C8802" s="27"/>
      <c r="D8802" s="27"/>
      <c r="E8802" s="27"/>
      <c r="F8802" s="27"/>
      <c r="G8802" s="28"/>
      <c r="H8802" s="28"/>
      <c r="I8802" s="28"/>
      <c r="J8802" s="28"/>
      <c r="K8802" s="28"/>
      <c r="L8802" s="28"/>
    </row>
    <row r="8803" spans="1:12" ht="21">
      <c r="A8803" s="26"/>
      <c r="B8803" s="27"/>
      <c r="C8803" s="27"/>
      <c r="D8803" s="27"/>
      <c r="E8803" s="27"/>
      <c r="F8803" s="27"/>
      <c r="G8803" s="29"/>
      <c r="H8803" s="29"/>
      <c r="I8803" s="29"/>
      <c r="J8803" s="29"/>
      <c r="K8803" s="29"/>
      <c r="L8803" s="29"/>
    </row>
    <row r="8804" spans="1:12" ht="21">
      <c r="A8804" s="26"/>
      <c r="B8804" s="27"/>
      <c r="C8804" s="27"/>
      <c r="D8804" s="27"/>
      <c r="E8804" s="27"/>
      <c r="F8804" s="27"/>
      <c r="G8804" s="29"/>
      <c r="H8804" s="29"/>
      <c r="I8804" s="29"/>
      <c r="J8804" s="29"/>
      <c r="K8804" s="29"/>
      <c r="L8804" s="29"/>
    </row>
    <row r="8805" spans="1:12" ht="21">
      <c r="A8805" s="26"/>
      <c r="B8805" s="27"/>
      <c r="C8805" s="27"/>
      <c r="D8805" s="27"/>
      <c r="E8805" s="27"/>
      <c r="F8805" s="27"/>
      <c r="G8805" s="29"/>
      <c r="H8805" s="29"/>
      <c r="I8805" s="29"/>
      <c r="J8805" s="29"/>
      <c r="K8805" s="29"/>
      <c r="L8805" s="29"/>
    </row>
    <row r="8806" spans="1:12" ht="21">
      <c r="A8806" s="26"/>
      <c r="B8806" s="27"/>
      <c r="C8806" s="27"/>
      <c r="D8806" s="27"/>
      <c r="E8806" s="27"/>
      <c r="F8806" s="27"/>
      <c r="G8806" s="29"/>
      <c r="H8806" s="29"/>
      <c r="I8806" s="29"/>
      <c r="J8806" s="29"/>
      <c r="K8806" s="29"/>
      <c r="L8806" s="29"/>
    </row>
    <row r="8807" spans="1:12" ht="21">
      <c r="A8807" s="26"/>
      <c r="B8807" s="27"/>
      <c r="C8807" s="27"/>
      <c r="D8807" s="27"/>
      <c r="E8807" s="27"/>
      <c r="F8807" s="27"/>
      <c r="G8807" s="28"/>
      <c r="H8807" s="28"/>
      <c r="I8807" s="28"/>
      <c r="J8807" s="28"/>
      <c r="K8807" s="28"/>
      <c r="L8807" s="28"/>
    </row>
    <row r="8808" spans="1:12" ht="21">
      <c r="A8808" s="26"/>
      <c r="B8808" s="27"/>
      <c r="C8808" s="27"/>
      <c r="D8808" s="27"/>
      <c r="E8808" s="27"/>
      <c r="F8808" s="27"/>
      <c r="G8808" s="28"/>
      <c r="H8808" s="28"/>
      <c r="I8808" s="28"/>
      <c r="J8808" s="28"/>
      <c r="K8808" s="28"/>
      <c r="L8808" s="28"/>
    </row>
    <row r="8809" spans="1:12" ht="21">
      <c r="A8809" s="26"/>
      <c r="B8809" s="27"/>
      <c r="C8809" s="27"/>
      <c r="D8809" s="27"/>
      <c r="E8809" s="27"/>
      <c r="F8809" s="27"/>
      <c r="G8809" s="28"/>
      <c r="H8809" s="28"/>
      <c r="I8809" s="28"/>
      <c r="J8809" s="28"/>
      <c r="K8809" s="28"/>
      <c r="L8809" s="28"/>
    </row>
    <row r="8810" spans="1:12" ht="21">
      <c r="A8810" s="26"/>
      <c r="B8810" s="27"/>
      <c r="C8810" s="27"/>
      <c r="D8810" s="27"/>
      <c r="E8810" s="27"/>
      <c r="F8810" s="27"/>
      <c r="G8810" s="29"/>
      <c r="H8810" s="29"/>
      <c r="I8810" s="29"/>
      <c r="J8810" s="29"/>
      <c r="K8810" s="29"/>
      <c r="L8810" s="29"/>
    </row>
    <row r="8811" spans="1:12" ht="21">
      <c r="A8811" s="26"/>
      <c r="B8811" s="27"/>
      <c r="C8811" s="27"/>
      <c r="D8811" s="27"/>
      <c r="E8811" s="27"/>
      <c r="F8811" s="27"/>
      <c r="G8811" s="28"/>
      <c r="H8811" s="28"/>
      <c r="I8811" s="28"/>
      <c r="J8811" s="28"/>
      <c r="K8811" s="28"/>
      <c r="L8811" s="28"/>
    </row>
    <row r="8812" spans="1:12" ht="21">
      <c r="A8812" s="26"/>
      <c r="B8812" s="27"/>
      <c r="C8812" s="27"/>
      <c r="D8812" s="27"/>
      <c r="E8812" s="27"/>
      <c r="F8812" s="27"/>
      <c r="G8812" s="28"/>
      <c r="H8812" s="28"/>
      <c r="I8812" s="28"/>
      <c r="J8812" s="28"/>
      <c r="K8812" s="28"/>
      <c r="L8812" s="28"/>
    </row>
    <row r="8813" spans="1:12" ht="21">
      <c r="A8813" s="26"/>
      <c r="B8813" s="27"/>
      <c r="C8813" s="27"/>
      <c r="D8813" s="27"/>
      <c r="E8813" s="27"/>
      <c r="F8813" s="27"/>
      <c r="G8813" s="28"/>
      <c r="H8813" s="28"/>
      <c r="I8813" s="28"/>
      <c r="J8813" s="28"/>
      <c r="K8813" s="28"/>
      <c r="L8813" s="28"/>
    </row>
    <row r="8814" spans="1:12" ht="21">
      <c r="A8814" s="26"/>
      <c r="B8814" s="27"/>
      <c r="C8814" s="27"/>
      <c r="D8814" s="27"/>
      <c r="E8814" s="27"/>
      <c r="F8814" s="27"/>
      <c r="G8814" s="28"/>
      <c r="H8814" s="28"/>
      <c r="I8814" s="28"/>
      <c r="J8814" s="28"/>
      <c r="K8814" s="28"/>
      <c r="L8814" s="28"/>
    </row>
    <row r="8815" spans="1:12" ht="21">
      <c r="A8815" s="26"/>
      <c r="B8815" s="27"/>
      <c r="C8815" s="27"/>
      <c r="D8815" s="27"/>
      <c r="E8815" s="27"/>
      <c r="F8815" s="27"/>
      <c r="G8815" s="28"/>
      <c r="H8815" s="28"/>
      <c r="I8815" s="28"/>
      <c r="J8815" s="28"/>
      <c r="K8815" s="28"/>
      <c r="L8815" s="28"/>
    </row>
    <row r="8816" spans="1:12" ht="21">
      <c r="A8816" s="26"/>
      <c r="B8816" s="27"/>
      <c r="C8816" s="27"/>
      <c r="D8816" s="27"/>
      <c r="E8816" s="27"/>
      <c r="F8816" s="27"/>
      <c r="G8816" s="29"/>
      <c r="H8816" s="29"/>
      <c r="I8816" s="29"/>
      <c r="J8816" s="29"/>
      <c r="K8816" s="29"/>
      <c r="L8816" s="29"/>
    </row>
    <row r="8817" spans="1:12" ht="21">
      <c r="A8817" s="26"/>
      <c r="B8817" s="27"/>
      <c r="C8817" s="27"/>
      <c r="D8817" s="27"/>
      <c r="E8817" s="27"/>
      <c r="F8817" s="27"/>
      <c r="G8817" s="29"/>
      <c r="H8817" s="29"/>
      <c r="I8817" s="29"/>
      <c r="J8817" s="29"/>
      <c r="K8817" s="29"/>
      <c r="L8817" s="29"/>
    </row>
    <row r="8818" spans="1:12" ht="21">
      <c r="A8818" s="26"/>
      <c r="B8818" s="27"/>
      <c r="C8818" s="27"/>
      <c r="D8818" s="27"/>
      <c r="E8818" s="27"/>
      <c r="F8818" s="27"/>
      <c r="G8818" s="29"/>
      <c r="H8818" s="29"/>
      <c r="I8818" s="29"/>
      <c r="J8818" s="29"/>
      <c r="K8818" s="29"/>
      <c r="L8818" s="29"/>
    </row>
    <row r="8819" spans="1:12" ht="21">
      <c r="A8819" s="26"/>
      <c r="B8819" s="27"/>
      <c r="C8819" s="27"/>
      <c r="D8819" s="27"/>
      <c r="E8819" s="27"/>
      <c r="F8819" s="27"/>
      <c r="G8819" s="29"/>
      <c r="H8819" s="29"/>
      <c r="I8819" s="29"/>
      <c r="J8819" s="29"/>
      <c r="K8819" s="29"/>
      <c r="L8819" s="29"/>
    </row>
    <row r="8820" spans="1:12" ht="21">
      <c r="A8820" s="26"/>
      <c r="B8820" s="27"/>
      <c r="C8820" s="27"/>
      <c r="D8820" s="27"/>
      <c r="E8820" s="27"/>
      <c r="F8820" s="27"/>
      <c r="G8820" s="29"/>
      <c r="H8820" s="29"/>
      <c r="I8820" s="29"/>
      <c r="J8820" s="29"/>
      <c r="K8820" s="29"/>
      <c r="L8820" s="29"/>
    </row>
    <row r="8821" spans="1:12" ht="21">
      <c r="A8821" s="26"/>
      <c r="B8821" s="27"/>
      <c r="C8821" s="27"/>
      <c r="D8821" s="27"/>
      <c r="E8821" s="27"/>
      <c r="F8821" s="27"/>
      <c r="G8821" s="28"/>
      <c r="H8821" s="28"/>
      <c r="I8821" s="28"/>
      <c r="J8821" s="28"/>
      <c r="K8821" s="28"/>
      <c r="L8821" s="28"/>
    </row>
    <row r="8822" spans="1:12" ht="21">
      <c r="A8822" s="26"/>
      <c r="B8822" s="27"/>
      <c r="C8822" s="27"/>
      <c r="D8822" s="27"/>
      <c r="E8822" s="27"/>
      <c r="F8822" s="27"/>
      <c r="G8822" s="28"/>
      <c r="H8822" s="28"/>
      <c r="I8822" s="28"/>
      <c r="J8822" s="28"/>
      <c r="K8822" s="28"/>
      <c r="L8822" s="28"/>
    </row>
    <row r="8823" spans="1:12" ht="21">
      <c r="A8823" s="26"/>
      <c r="B8823" s="27"/>
      <c r="C8823" s="27"/>
      <c r="D8823" s="27"/>
      <c r="E8823" s="27"/>
      <c r="F8823" s="27"/>
      <c r="G8823" s="28"/>
      <c r="H8823" s="28"/>
      <c r="I8823" s="28"/>
      <c r="J8823" s="28"/>
      <c r="K8823" s="28"/>
      <c r="L8823" s="28"/>
    </row>
    <row r="8824" spans="1:12" ht="21">
      <c r="A8824" s="26"/>
      <c r="B8824" s="27"/>
      <c r="C8824" s="27"/>
      <c r="D8824" s="27"/>
      <c r="E8824" s="27"/>
      <c r="F8824" s="27"/>
      <c r="G8824" s="29"/>
      <c r="H8824" s="29"/>
      <c r="I8824" s="29"/>
      <c r="J8824" s="29"/>
      <c r="K8824" s="29"/>
      <c r="L8824" s="29"/>
    </row>
    <row r="8825" spans="1:12" ht="21">
      <c r="A8825" s="26"/>
      <c r="B8825" s="27"/>
      <c r="C8825" s="27"/>
      <c r="D8825" s="27"/>
      <c r="E8825" s="27"/>
      <c r="F8825" s="27"/>
      <c r="G8825" s="29"/>
      <c r="H8825" s="29"/>
      <c r="I8825" s="29"/>
      <c r="J8825" s="29"/>
      <c r="K8825" s="29"/>
      <c r="L8825" s="29"/>
    </row>
    <row r="8826" spans="1:12" ht="21">
      <c r="A8826" s="26"/>
      <c r="B8826" s="27"/>
      <c r="C8826" s="27"/>
      <c r="D8826" s="27"/>
      <c r="E8826" s="27"/>
      <c r="F8826" s="27"/>
      <c r="G8826" s="29"/>
      <c r="H8826" s="29"/>
      <c r="I8826" s="29"/>
      <c r="J8826" s="29"/>
      <c r="K8826" s="29"/>
      <c r="L8826" s="29"/>
    </row>
    <row r="8827" spans="1:12" ht="21">
      <c r="A8827" s="26"/>
      <c r="B8827" s="27"/>
      <c r="C8827" s="27"/>
      <c r="D8827" s="27"/>
      <c r="E8827" s="27"/>
      <c r="F8827" s="27"/>
      <c r="G8827" s="28"/>
      <c r="H8827" s="28"/>
      <c r="I8827" s="28"/>
      <c r="J8827" s="28"/>
      <c r="K8827" s="28"/>
      <c r="L8827" s="28"/>
    </row>
    <row r="8828" spans="1:12" ht="21">
      <c r="A8828" s="26"/>
      <c r="B8828" s="27"/>
      <c r="C8828" s="27"/>
      <c r="D8828" s="27"/>
      <c r="E8828" s="27"/>
      <c r="F8828" s="27"/>
      <c r="G8828" s="28"/>
      <c r="H8828" s="28"/>
      <c r="I8828" s="28"/>
      <c r="J8828" s="28"/>
      <c r="K8828" s="28"/>
      <c r="L8828" s="28"/>
    </row>
    <row r="8829" spans="1:12" ht="21">
      <c r="A8829" s="26"/>
      <c r="B8829" s="27"/>
      <c r="C8829" s="27"/>
      <c r="D8829" s="27"/>
      <c r="E8829" s="27"/>
      <c r="F8829" s="27"/>
      <c r="G8829" s="28"/>
      <c r="H8829" s="28"/>
      <c r="I8829" s="28"/>
      <c r="J8829" s="28"/>
      <c r="K8829" s="28"/>
      <c r="L8829" s="28"/>
    </row>
    <row r="8830" spans="1:12" ht="21">
      <c r="A8830" s="26"/>
      <c r="B8830" s="27"/>
      <c r="C8830" s="27"/>
      <c r="D8830" s="27"/>
      <c r="E8830" s="27"/>
      <c r="F8830" s="27"/>
      <c r="G8830" s="28"/>
      <c r="H8830" s="28"/>
      <c r="I8830" s="28"/>
      <c r="J8830" s="28"/>
      <c r="K8830" s="28"/>
      <c r="L8830" s="28"/>
    </row>
    <row r="8831" spans="1:12" ht="21">
      <c r="A8831" s="26"/>
      <c r="B8831" s="27"/>
      <c r="C8831" s="27"/>
      <c r="D8831" s="27"/>
      <c r="E8831" s="27"/>
      <c r="F8831" s="27"/>
      <c r="G8831" s="28"/>
      <c r="H8831" s="28"/>
      <c r="I8831" s="28"/>
      <c r="J8831" s="28"/>
      <c r="K8831" s="28"/>
      <c r="L8831" s="28"/>
    </row>
    <row r="8832" spans="1:12" ht="21">
      <c r="A8832" s="26"/>
      <c r="B8832" s="27"/>
      <c r="C8832" s="27"/>
      <c r="D8832" s="27"/>
      <c r="E8832" s="27"/>
      <c r="F8832" s="27"/>
      <c r="G8832" s="29"/>
      <c r="H8832" s="29"/>
      <c r="I8832" s="29"/>
      <c r="J8832" s="29"/>
      <c r="K8832" s="29"/>
      <c r="L8832" s="29"/>
    </row>
    <row r="8833" spans="1:12" ht="21">
      <c r="A8833" s="26"/>
      <c r="B8833" s="27"/>
      <c r="C8833" s="27"/>
      <c r="D8833" s="27"/>
      <c r="E8833" s="27"/>
      <c r="F8833" s="27"/>
      <c r="G8833" s="28"/>
      <c r="H8833" s="28"/>
      <c r="I8833" s="28"/>
      <c r="J8833" s="28"/>
      <c r="K8833" s="28"/>
      <c r="L8833" s="28"/>
    </row>
    <row r="8834" spans="1:12" ht="21">
      <c r="A8834" s="26"/>
      <c r="B8834" s="27"/>
      <c r="C8834" s="27"/>
      <c r="D8834" s="27"/>
      <c r="E8834" s="27"/>
      <c r="F8834" s="27"/>
      <c r="G8834" s="28"/>
      <c r="H8834" s="28"/>
      <c r="I8834" s="28"/>
      <c r="J8834" s="28"/>
      <c r="K8834" s="28"/>
      <c r="L8834" s="28"/>
    </row>
    <row r="8835" spans="1:12" ht="21">
      <c r="A8835" s="26"/>
      <c r="B8835" s="27"/>
      <c r="C8835" s="27"/>
      <c r="D8835" s="27"/>
      <c r="E8835" s="27"/>
      <c r="F8835" s="27"/>
      <c r="G8835" s="29"/>
      <c r="H8835" s="29"/>
      <c r="I8835" s="29"/>
      <c r="J8835" s="29"/>
      <c r="K8835" s="29"/>
      <c r="L8835" s="29"/>
    </row>
    <row r="8836" spans="1:12" ht="21">
      <c r="A8836" s="26"/>
      <c r="B8836" s="27"/>
      <c r="C8836" s="27"/>
      <c r="D8836" s="27"/>
      <c r="E8836" s="27"/>
      <c r="F8836" s="27"/>
      <c r="G8836" s="29"/>
      <c r="H8836" s="29"/>
      <c r="I8836" s="29"/>
      <c r="J8836" s="29"/>
      <c r="K8836" s="29"/>
      <c r="L8836" s="29"/>
    </row>
    <row r="8837" spans="1:12" ht="21">
      <c r="A8837" s="26"/>
      <c r="B8837" s="27"/>
      <c r="C8837" s="27"/>
      <c r="D8837" s="27"/>
      <c r="E8837" s="27"/>
      <c r="F8837" s="27"/>
      <c r="G8837" s="28"/>
      <c r="H8837" s="28"/>
      <c r="I8837" s="28"/>
      <c r="J8837" s="28"/>
      <c r="K8837" s="28"/>
      <c r="L8837" s="28"/>
    </row>
    <row r="8838" spans="1:12" ht="21">
      <c r="A8838" s="26"/>
      <c r="B8838" s="27"/>
      <c r="C8838" s="27"/>
      <c r="D8838" s="27"/>
      <c r="E8838" s="27"/>
      <c r="F8838" s="27"/>
      <c r="G8838" s="29"/>
      <c r="H8838" s="29"/>
      <c r="I8838" s="29"/>
      <c r="J8838" s="29"/>
      <c r="K8838" s="29"/>
      <c r="L8838" s="29"/>
    </row>
    <row r="8839" spans="1:12" ht="21">
      <c r="A8839" s="26"/>
      <c r="B8839" s="27"/>
      <c r="C8839" s="27"/>
      <c r="D8839" s="27"/>
      <c r="E8839" s="27"/>
      <c r="F8839" s="27"/>
      <c r="G8839" s="29"/>
      <c r="H8839" s="29"/>
      <c r="I8839" s="29"/>
      <c r="J8839" s="29"/>
      <c r="K8839" s="29"/>
      <c r="L8839" s="29"/>
    </row>
    <row r="8840" spans="1:12" ht="21">
      <c r="A8840" s="26"/>
      <c r="B8840" s="27"/>
      <c r="C8840" s="27"/>
      <c r="D8840" s="27"/>
      <c r="E8840" s="27"/>
      <c r="F8840" s="27"/>
      <c r="G8840" s="28"/>
      <c r="H8840" s="28"/>
      <c r="I8840" s="28"/>
      <c r="J8840" s="28"/>
      <c r="K8840" s="28"/>
      <c r="L8840" s="28"/>
    </row>
    <row r="8841" spans="1:12" ht="21">
      <c r="A8841" s="26"/>
      <c r="B8841" s="27"/>
      <c r="C8841" s="27"/>
      <c r="D8841" s="27"/>
      <c r="E8841" s="27"/>
      <c r="F8841" s="27"/>
      <c r="G8841" s="28"/>
      <c r="H8841" s="28"/>
      <c r="I8841" s="28"/>
      <c r="J8841" s="28"/>
      <c r="K8841" s="28"/>
      <c r="L8841" s="28"/>
    </row>
    <row r="8842" spans="1:12" ht="21">
      <c r="A8842" s="26"/>
      <c r="B8842" s="27"/>
      <c r="C8842" s="27"/>
      <c r="D8842" s="27"/>
      <c r="E8842" s="27"/>
      <c r="F8842" s="27"/>
      <c r="G8842" s="28"/>
      <c r="H8842" s="28"/>
      <c r="I8842" s="28"/>
      <c r="J8842" s="28"/>
      <c r="K8842" s="28"/>
      <c r="L8842" s="28"/>
    </row>
    <row r="8843" spans="1:12" ht="21">
      <c r="A8843" s="26"/>
      <c r="B8843" s="27"/>
      <c r="C8843" s="27"/>
      <c r="D8843" s="27"/>
      <c r="E8843" s="27"/>
      <c r="F8843" s="27"/>
      <c r="G8843" s="29"/>
      <c r="H8843" s="29"/>
      <c r="I8843" s="29"/>
      <c r="J8843" s="29"/>
      <c r="K8843" s="29"/>
      <c r="L8843" s="29"/>
    </row>
    <row r="8844" spans="1:12" ht="21">
      <c r="A8844" s="26"/>
      <c r="B8844" s="27"/>
      <c r="C8844" s="27"/>
      <c r="D8844" s="27"/>
      <c r="E8844" s="27"/>
      <c r="F8844" s="27"/>
      <c r="G8844" s="29"/>
      <c r="H8844" s="29"/>
      <c r="I8844" s="29"/>
      <c r="J8844" s="29"/>
      <c r="K8844" s="29"/>
      <c r="L8844" s="29"/>
    </row>
    <row r="8845" spans="1:12" ht="21">
      <c r="A8845" s="26"/>
      <c r="B8845" s="27"/>
      <c r="C8845" s="27"/>
      <c r="D8845" s="27"/>
      <c r="E8845" s="27"/>
      <c r="F8845" s="27"/>
      <c r="G8845" s="29"/>
      <c r="H8845" s="29"/>
      <c r="I8845" s="29"/>
      <c r="J8845" s="29"/>
      <c r="K8845" s="29"/>
      <c r="L8845" s="29"/>
    </row>
    <row r="8846" spans="1:12" ht="21">
      <c r="A8846" s="26"/>
      <c r="B8846" s="27"/>
      <c r="C8846" s="27"/>
      <c r="D8846" s="27"/>
      <c r="E8846" s="27"/>
      <c r="F8846" s="27"/>
      <c r="G8846" s="29"/>
      <c r="H8846" s="29"/>
      <c r="I8846" s="29"/>
      <c r="J8846" s="29"/>
      <c r="K8846" s="29"/>
      <c r="L8846" s="29"/>
    </row>
    <row r="8847" spans="1:12" ht="21">
      <c r="A8847" s="26"/>
      <c r="B8847" s="27"/>
      <c r="C8847" s="27"/>
      <c r="D8847" s="27"/>
      <c r="E8847" s="27"/>
      <c r="F8847" s="27"/>
      <c r="G8847" s="29"/>
      <c r="H8847" s="29"/>
      <c r="I8847" s="29"/>
      <c r="J8847" s="29"/>
      <c r="K8847" s="29"/>
      <c r="L8847" s="29"/>
    </row>
    <row r="8848" spans="1:12" ht="21">
      <c r="A8848" s="26"/>
      <c r="B8848" s="27"/>
      <c r="C8848" s="27"/>
      <c r="D8848" s="27"/>
      <c r="E8848" s="27"/>
      <c r="F8848" s="27"/>
      <c r="G8848" s="29"/>
      <c r="H8848" s="29"/>
      <c r="I8848" s="29"/>
      <c r="J8848" s="29"/>
      <c r="K8848" s="29"/>
      <c r="L8848" s="29"/>
    </row>
    <row r="8849" spans="1:12" ht="21">
      <c r="A8849" s="26"/>
      <c r="B8849" s="27"/>
      <c r="C8849" s="27"/>
      <c r="D8849" s="27"/>
      <c r="E8849" s="27"/>
      <c r="F8849" s="27"/>
      <c r="G8849" s="29"/>
      <c r="H8849" s="29"/>
      <c r="I8849" s="29"/>
      <c r="J8849" s="29"/>
      <c r="K8849" s="29"/>
      <c r="L8849" s="29"/>
    </row>
    <row r="8850" spans="1:12" ht="21">
      <c r="A8850" s="26"/>
      <c r="B8850" s="27"/>
      <c r="C8850" s="27"/>
      <c r="D8850" s="27"/>
      <c r="E8850" s="27"/>
      <c r="F8850" s="27"/>
      <c r="G8850" s="29"/>
      <c r="H8850" s="29"/>
      <c r="I8850" s="29"/>
      <c r="J8850" s="29"/>
      <c r="K8850" s="29"/>
      <c r="L8850" s="29"/>
    </row>
    <row r="8851" spans="1:12" ht="21">
      <c r="A8851" s="26"/>
      <c r="B8851" s="27"/>
      <c r="C8851" s="27"/>
      <c r="D8851" s="27"/>
      <c r="E8851" s="27"/>
      <c r="F8851" s="27"/>
      <c r="G8851" s="28"/>
      <c r="H8851" s="28"/>
      <c r="I8851" s="28"/>
      <c r="J8851" s="28"/>
      <c r="K8851" s="28"/>
      <c r="L8851" s="28"/>
    </row>
    <row r="8852" spans="1:12" ht="21">
      <c r="A8852" s="26"/>
      <c r="B8852" s="27"/>
      <c r="C8852" s="27"/>
      <c r="D8852" s="27"/>
      <c r="E8852" s="27"/>
      <c r="F8852" s="27"/>
      <c r="G8852" s="29"/>
      <c r="H8852" s="29"/>
      <c r="I8852" s="29"/>
      <c r="J8852" s="29"/>
      <c r="K8852" s="29"/>
      <c r="L8852" s="29"/>
    </row>
    <row r="8853" spans="1:12" ht="21">
      <c r="A8853" s="26"/>
      <c r="B8853" s="27"/>
      <c r="C8853" s="27"/>
      <c r="D8853" s="27"/>
      <c r="E8853" s="27"/>
      <c r="F8853" s="27"/>
      <c r="G8853" s="29"/>
      <c r="H8853" s="29"/>
      <c r="I8853" s="29"/>
      <c r="J8853" s="29"/>
      <c r="K8853" s="29"/>
      <c r="L8853" s="29"/>
    </row>
    <row r="8854" spans="1:12" ht="21">
      <c r="A8854" s="26"/>
      <c r="B8854" s="27"/>
      <c r="C8854" s="27"/>
      <c r="D8854" s="27"/>
      <c r="E8854" s="27"/>
      <c r="F8854" s="27"/>
      <c r="G8854" s="29"/>
      <c r="H8854" s="29"/>
      <c r="I8854" s="29"/>
      <c r="J8854" s="29"/>
      <c r="K8854" s="29"/>
      <c r="L8854" s="29"/>
    </row>
    <row r="8855" spans="1:12" ht="21">
      <c r="A8855" s="26"/>
      <c r="B8855" s="27"/>
      <c r="C8855" s="27"/>
      <c r="D8855" s="27"/>
      <c r="E8855" s="27"/>
      <c r="F8855" s="27"/>
      <c r="G8855" s="28"/>
      <c r="H8855" s="28"/>
      <c r="I8855" s="28"/>
      <c r="J8855" s="28"/>
      <c r="K8855" s="28"/>
      <c r="L8855" s="28"/>
    </row>
    <row r="8856" spans="1:12" ht="21">
      <c r="A8856" s="26"/>
      <c r="B8856" s="27"/>
      <c r="C8856" s="27"/>
      <c r="D8856" s="27"/>
      <c r="E8856" s="27"/>
      <c r="F8856" s="27"/>
      <c r="G8856" s="28"/>
      <c r="H8856" s="28"/>
      <c r="I8856" s="28"/>
      <c r="J8856" s="28"/>
      <c r="K8856" s="28"/>
      <c r="L8856" s="28"/>
    </row>
    <row r="8857" spans="1:12" ht="21">
      <c r="A8857" s="26"/>
      <c r="B8857" s="27"/>
      <c r="C8857" s="27"/>
      <c r="D8857" s="27"/>
      <c r="E8857" s="27"/>
      <c r="F8857" s="27"/>
      <c r="G8857" s="29"/>
      <c r="H8857" s="29"/>
      <c r="I8857" s="29"/>
      <c r="J8857" s="29"/>
      <c r="K8857" s="29"/>
      <c r="L8857" s="29"/>
    </row>
    <row r="8858" spans="1:12" ht="21">
      <c r="A8858" s="26"/>
      <c r="B8858" s="27"/>
      <c r="C8858" s="27"/>
      <c r="D8858" s="27"/>
      <c r="E8858" s="27"/>
      <c r="F8858" s="27"/>
      <c r="G8858" s="28"/>
      <c r="H8858" s="28"/>
      <c r="I8858" s="28"/>
      <c r="J8858" s="28"/>
      <c r="K8858" s="28"/>
      <c r="L8858" s="28"/>
    </row>
    <row r="8859" spans="1:12" ht="21">
      <c r="A8859" s="26"/>
      <c r="B8859" s="27"/>
      <c r="C8859" s="27"/>
      <c r="D8859" s="27"/>
      <c r="E8859" s="27"/>
      <c r="F8859" s="27"/>
      <c r="G8859" s="29"/>
      <c r="H8859" s="29"/>
      <c r="I8859" s="29"/>
      <c r="J8859" s="29"/>
      <c r="K8859" s="29"/>
      <c r="L8859" s="29"/>
    </row>
    <row r="8860" spans="1:12" ht="21">
      <c r="A8860" s="26"/>
      <c r="B8860" s="27"/>
      <c r="C8860" s="27"/>
      <c r="D8860" s="27"/>
      <c r="E8860" s="27"/>
      <c r="F8860" s="27"/>
      <c r="G8860" s="29"/>
      <c r="H8860" s="29"/>
      <c r="I8860" s="29"/>
      <c r="J8860" s="29"/>
      <c r="K8860" s="29"/>
      <c r="L8860" s="29"/>
    </row>
    <row r="8861" spans="1:12" ht="21">
      <c r="A8861" s="26"/>
      <c r="B8861" s="27"/>
      <c r="C8861" s="27"/>
      <c r="D8861" s="27"/>
      <c r="E8861" s="27"/>
      <c r="F8861" s="27"/>
      <c r="G8861" s="28"/>
      <c r="H8861" s="28"/>
      <c r="I8861" s="28"/>
      <c r="J8861" s="28"/>
      <c r="K8861" s="28"/>
      <c r="L8861" s="28"/>
    </row>
    <row r="8862" spans="1:12" ht="21">
      <c r="A8862" s="26"/>
      <c r="B8862" s="27"/>
      <c r="C8862" s="27"/>
      <c r="D8862" s="27"/>
      <c r="E8862" s="27"/>
      <c r="F8862" s="27"/>
      <c r="G8862" s="28"/>
      <c r="H8862" s="28"/>
      <c r="I8862" s="28"/>
      <c r="J8862" s="28"/>
      <c r="K8862" s="28"/>
      <c r="L8862" s="28"/>
    </row>
    <row r="8863" spans="1:12" ht="21">
      <c r="A8863" s="26"/>
      <c r="B8863" s="27"/>
      <c r="C8863" s="27"/>
      <c r="D8863" s="27"/>
      <c r="E8863" s="27"/>
      <c r="F8863" s="27"/>
      <c r="G8863" s="28"/>
      <c r="H8863" s="28"/>
      <c r="I8863" s="28"/>
      <c r="J8863" s="28"/>
      <c r="K8863" s="28"/>
      <c r="L8863" s="28"/>
    </row>
    <row r="8864" spans="1:12" ht="21">
      <c r="A8864" s="26"/>
      <c r="B8864" s="27"/>
      <c r="C8864" s="27"/>
      <c r="D8864" s="27"/>
      <c r="E8864" s="27"/>
      <c r="F8864" s="27"/>
      <c r="G8864" s="29"/>
      <c r="H8864" s="29"/>
      <c r="I8864" s="29"/>
      <c r="J8864" s="29"/>
      <c r="K8864" s="29"/>
      <c r="L8864" s="29"/>
    </row>
    <row r="8865" spans="1:12" ht="21">
      <c r="A8865" s="26"/>
      <c r="B8865" s="27"/>
      <c r="C8865" s="27"/>
      <c r="D8865" s="27"/>
      <c r="E8865" s="27"/>
      <c r="F8865" s="27"/>
      <c r="G8865" s="28"/>
      <c r="H8865" s="28"/>
      <c r="I8865" s="28"/>
      <c r="J8865" s="28"/>
      <c r="K8865" s="28"/>
      <c r="L8865" s="28"/>
    </row>
    <row r="8866" spans="1:12" ht="21">
      <c r="A8866" s="26"/>
      <c r="B8866" s="27"/>
      <c r="C8866" s="27"/>
      <c r="D8866" s="27"/>
      <c r="E8866" s="27"/>
      <c r="F8866" s="27"/>
      <c r="G8866" s="28"/>
      <c r="H8866" s="28"/>
      <c r="I8866" s="28"/>
      <c r="J8866" s="28"/>
      <c r="K8866" s="28"/>
      <c r="L8866" s="28"/>
    </row>
    <row r="8867" spans="1:12" ht="21">
      <c r="A8867" s="26"/>
      <c r="B8867" s="27"/>
      <c r="C8867" s="27"/>
      <c r="D8867" s="27"/>
      <c r="E8867" s="27"/>
      <c r="F8867" s="27"/>
      <c r="G8867" s="29"/>
      <c r="H8867" s="29"/>
      <c r="I8867" s="29"/>
      <c r="J8867" s="29"/>
      <c r="K8867" s="29"/>
      <c r="L8867" s="29"/>
    </row>
    <row r="8868" spans="1:12" ht="21">
      <c r="A8868" s="26"/>
      <c r="B8868" s="27"/>
      <c r="C8868" s="27"/>
      <c r="D8868" s="27"/>
      <c r="E8868" s="27"/>
      <c r="F8868" s="27"/>
      <c r="G8868" s="29"/>
      <c r="H8868" s="29"/>
      <c r="I8868" s="29"/>
      <c r="J8868" s="29"/>
      <c r="K8868" s="29"/>
      <c r="L8868" s="29"/>
    </row>
    <row r="8869" spans="1:12" ht="21">
      <c r="A8869" s="26"/>
      <c r="B8869" s="27"/>
      <c r="C8869" s="27"/>
      <c r="D8869" s="27"/>
      <c r="E8869" s="27"/>
      <c r="F8869" s="27"/>
      <c r="G8869" s="29"/>
      <c r="H8869" s="29"/>
      <c r="I8869" s="29"/>
      <c r="J8869" s="29"/>
      <c r="K8869" s="29"/>
      <c r="L8869" s="29"/>
    </row>
    <row r="8870" spans="1:12" ht="21">
      <c r="A8870" s="26"/>
      <c r="B8870" s="27"/>
      <c r="C8870" s="27"/>
      <c r="D8870" s="27"/>
      <c r="E8870" s="27"/>
      <c r="F8870" s="27"/>
      <c r="G8870" s="29"/>
      <c r="H8870" s="29"/>
      <c r="I8870" s="29"/>
      <c r="J8870" s="29"/>
      <c r="K8870" s="29"/>
      <c r="L8870" s="29"/>
    </row>
    <row r="8871" spans="1:12" ht="21">
      <c r="A8871" s="26"/>
      <c r="B8871" s="27"/>
      <c r="C8871" s="27"/>
      <c r="D8871" s="27"/>
      <c r="E8871" s="27"/>
      <c r="F8871" s="27"/>
      <c r="G8871" s="29"/>
      <c r="H8871" s="29"/>
      <c r="I8871" s="29"/>
      <c r="J8871" s="29"/>
      <c r="K8871" s="29"/>
      <c r="L8871" s="29"/>
    </row>
    <row r="8872" spans="1:12" ht="21">
      <c r="A8872" s="26"/>
      <c r="B8872" s="27"/>
      <c r="C8872" s="27"/>
      <c r="D8872" s="27"/>
      <c r="E8872" s="27"/>
      <c r="F8872" s="27"/>
      <c r="G8872" s="28"/>
      <c r="H8872" s="28"/>
      <c r="I8872" s="28"/>
      <c r="J8872" s="28"/>
      <c r="K8872" s="28"/>
      <c r="L8872" s="28"/>
    </row>
    <row r="8873" spans="1:12" ht="21">
      <c r="A8873" s="26"/>
      <c r="B8873" s="27"/>
      <c r="C8873" s="27"/>
      <c r="D8873" s="27"/>
      <c r="E8873" s="27"/>
      <c r="F8873" s="27"/>
      <c r="G8873" s="29"/>
      <c r="H8873" s="29"/>
      <c r="I8873" s="29"/>
      <c r="J8873" s="29"/>
      <c r="K8873" s="29"/>
      <c r="L8873" s="29"/>
    </row>
    <row r="8874" spans="1:12" ht="21">
      <c r="A8874" s="26"/>
      <c r="B8874" s="27"/>
      <c r="C8874" s="27"/>
      <c r="D8874" s="27"/>
      <c r="E8874" s="27"/>
      <c r="F8874" s="27"/>
      <c r="G8874" s="28"/>
      <c r="H8874" s="28"/>
      <c r="I8874" s="28"/>
      <c r="J8874" s="28"/>
      <c r="K8874" s="28"/>
      <c r="L8874" s="28"/>
    </row>
    <row r="8875" spans="1:12" ht="21">
      <c r="A8875" s="26"/>
      <c r="B8875" s="27"/>
      <c r="C8875" s="27"/>
      <c r="D8875" s="27"/>
      <c r="E8875" s="27"/>
      <c r="F8875" s="27"/>
      <c r="G8875" s="29"/>
      <c r="H8875" s="29"/>
      <c r="I8875" s="29"/>
      <c r="J8875" s="29"/>
      <c r="K8875" s="29"/>
      <c r="L8875" s="29"/>
    </row>
    <row r="8876" spans="1:12" ht="21">
      <c r="A8876" s="26"/>
      <c r="B8876" s="27"/>
      <c r="C8876" s="27"/>
      <c r="D8876" s="27"/>
      <c r="E8876" s="27"/>
      <c r="F8876" s="27"/>
      <c r="G8876" s="29"/>
      <c r="H8876" s="29"/>
      <c r="I8876" s="29"/>
      <c r="J8876" s="29"/>
      <c r="K8876" s="29"/>
      <c r="L8876" s="29"/>
    </row>
    <row r="8877" spans="1:12" ht="21">
      <c r="A8877" s="26"/>
      <c r="B8877" s="27"/>
      <c r="C8877" s="27"/>
      <c r="D8877" s="27"/>
      <c r="E8877" s="27"/>
      <c r="F8877" s="27"/>
      <c r="G8877" s="29"/>
      <c r="H8877" s="29"/>
      <c r="I8877" s="29"/>
      <c r="J8877" s="29"/>
      <c r="K8877" s="29"/>
      <c r="L8877" s="29"/>
    </row>
    <row r="8878" spans="1:12" ht="21">
      <c r="A8878" s="26"/>
      <c r="B8878" s="27"/>
      <c r="C8878" s="27"/>
      <c r="D8878" s="27"/>
      <c r="E8878" s="27"/>
      <c r="F8878" s="27"/>
      <c r="G8878" s="29"/>
      <c r="H8878" s="29"/>
      <c r="I8878" s="29"/>
      <c r="J8878" s="29"/>
      <c r="K8878" s="29"/>
      <c r="L8878" s="29"/>
    </row>
    <row r="8879" spans="1:12" ht="21">
      <c r="A8879" s="26"/>
      <c r="B8879" s="27"/>
      <c r="C8879" s="27"/>
      <c r="D8879" s="27"/>
      <c r="E8879" s="27"/>
      <c r="F8879" s="27"/>
      <c r="G8879" s="29"/>
      <c r="H8879" s="29"/>
      <c r="I8879" s="29"/>
      <c r="J8879" s="29"/>
      <c r="K8879" s="29"/>
      <c r="L8879" s="29"/>
    </row>
    <row r="8880" spans="1:12" ht="21">
      <c r="A8880" s="26"/>
      <c r="B8880" s="27"/>
      <c r="C8880" s="27"/>
      <c r="D8880" s="27"/>
      <c r="E8880" s="27"/>
      <c r="F8880" s="27"/>
      <c r="G8880" s="29"/>
      <c r="H8880" s="29"/>
      <c r="I8880" s="29"/>
      <c r="J8880" s="29"/>
      <c r="K8880" s="29"/>
      <c r="L8880" s="29"/>
    </row>
    <row r="8881" spans="1:12" ht="21">
      <c r="A8881" s="26"/>
      <c r="B8881" s="27"/>
      <c r="C8881" s="27"/>
      <c r="D8881" s="27"/>
      <c r="E8881" s="27"/>
      <c r="F8881" s="27"/>
      <c r="G8881" s="29"/>
      <c r="H8881" s="29"/>
      <c r="I8881" s="29"/>
      <c r="J8881" s="29"/>
      <c r="K8881" s="29"/>
      <c r="L8881" s="29"/>
    </row>
    <row r="8882" spans="1:12" ht="21">
      <c r="A8882" s="26"/>
      <c r="B8882" s="27"/>
      <c r="C8882" s="27"/>
      <c r="D8882" s="27"/>
      <c r="E8882" s="27"/>
      <c r="F8882" s="27"/>
      <c r="G8882" s="29"/>
      <c r="H8882" s="29"/>
      <c r="I8882" s="29"/>
      <c r="J8882" s="29"/>
      <c r="K8882" s="29"/>
      <c r="L8882" s="29"/>
    </row>
    <row r="8883" spans="1:12" ht="21">
      <c r="A8883" s="26"/>
      <c r="B8883" s="27"/>
      <c r="C8883" s="27"/>
      <c r="D8883" s="27"/>
      <c r="E8883" s="27"/>
      <c r="F8883" s="27"/>
      <c r="G8883" s="29"/>
      <c r="H8883" s="29"/>
      <c r="I8883" s="29"/>
      <c r="J8883" s="29"/>
      <c r="K8883" s="29"/>
      <c r="L8883" s="29"/>
    </row>
    <row r="8884" spans="1:12" ht="21">
      <c r="A8884" s="26"/>
      <c r="B8884" s="27"/>
      <c r="C8884" s="27"/>
      <c r="D8884" s="27"/>
      <c r="E8884" s="27"/>
      <c r="F8884" s="27"/>
      <c r="G8884" s="29"/>
      <c r="H8884" s="29"/>
      <c r="I8884" s="29"/>
      <c r="J8884" s="29"/>
      <c r="K8884" s="29"/>
      <c r="L8884" s="29"/>
    </row>
    <row r="8885" spans="1:12" ht="21">
      <c r="A8885" s="26"/>
      <c r="B8885" s="27"/>
      <c r="C8885" s="27"/>
      <c r="D8885" s="27"/>
      <c r="E8885" s="27"/>
      <c r="F8885" s="27"/>
      <c r="G8885" s="29"/>
      <c r="H8885" s="29"/>
      <c r="I8885" s="29"/>
      <c r="J8885" s="29"/>
      <c r="K8885" s="29"/>
      <c r="L8885" s="29"/>
    </row>
    <row r="8886" spans="1:12" ht="21">
      <c r="A8886" s="26"/>
      <c r="B8886" s="27"/>
      <c r="C8886" s="27"/>
      <c r="D8886" s="27"/>
      <c r="E8886" s="27"/>
      <c r="F8886" s="27"/>
      <c r="G8886" s="29"/>
      <c r="H8886" s="29"/>
      <c r="I8886" s="29"/>
      <c r="J8886" s="29"/>
      <c r="K8886" s="29"/>
      <c r="L8886" s="29"/>
    </row>
    <row r="8887" spans="1:12" ht="21">
      <c r="A8887" s="26"/>
      <c r="B8887" s="27"/>
      <c r="C8887" s="27"/>
      <c r="D8887" s="27"/>
      <c r="E8887" s="27"/>
      <c r="F8887" s="27"/>
      <c r="G8887" s="29"/>
      <c r="H8887" s="29"/>
      <c r="I8887" s="29"/>
      <c r="J8887" s="29"/>
      <c r="K8887" s="29"/>
      <c r="L8887" s="29"/>
    </row>
    <row r="8888" spans="1:12" ht="21">
      <c r="A8888" s="26"/>
      <c r="B8888" s="27"/>
      <c r="C8888" s="27"/>
      <c r="D8888" s="27"/>
      <c r="E8888" s="27"/>
      <c r="F8888" s="27"/>
      <c r="G8888" s="29"/>
      <c r="H8888" s="29"/>
      <c r="I8888" s="29"/>
      <c r="J8888" s="29"/>
      <c r="K8888" s="29"/>
      <c r="L8888" s="29"/>
    </row>
    <row r="8889" spans="1:12" ht="21">
      <c r="A8889" s="26"/>
      <c r="B8889" s="27"/>
      <c r="C8889" s="27"/>
      <c r="D8889" s="27"/>
      <c r="E8889" s="27"/>
      <c r="F8889" s="27"/>
      <c r="G8889" s="29"/>
      <c r="H8889" s="29"/>
      <c r="I8889" s="29"/>
      <c r="J8889" s="29"/>
      <c r="K8889" s="29"/>
      <c r="L8889" s="29"/>
    </row>
    <row r="8890" spans="1:12" ht="21">
      <c r="A8890" s="26"/>
      <c r="B8890" s="27"/>
      <c r="C8890" s="27"/>
      <c r="D8890" s="27"/>
      <c r="E8890" s="27"/>
      <c r="F8890" s="27"/>
      <c r="G8890" s="29"/>
      <c r="H8890" s="29"/>
      <c r="I8890" s="29"/>
      <c r="J8890" s="29"/>
      <c r="K8890" s="29"/>
      <c r="L8890" s="29"/>
    </row>
    <row r="8891" spans="1:12" ht="21">
      <c r="A8891" s="26"/>
      <c r="B8891" s="27"/>
      <c r="C8891" s="27"/>
      <c r="D8891" s="27"/>
      <c r="E8891" s="27"/>
      <c r="F8891" s="27"/>
      <c r="G8891" s="29"/>
      <c r="H8891" s="29"/>
      <c r="I8891" s="29"/>
      <c r="J8891" s="29"/>
      <c r="K8891" s="29"/>
      <c r="L8891" s="29"/>
    </row>
    <row r="8892" spans="1:12" ht="21">
      <c r="A8892" s="26"/>
      <c r="B8892" s="27"/>
      <c r="C8892" s="27"/>
      <c r="D8892" s="27"/>
      <c r="E8892" s="27"/>
      <c r="F8892" s="27"/>
      <c r="G8892" s="28"/>
      <c r="H8892" s="28"/>
      <c r="I8892" s="28"/>
      <c r="J8892" s="28"/>
      <c r="K8892" s="28"/>
      <c r="L8892" s="28"/>
    </row>
    <row r="8893" spans="1:12" ht="21">
      <c r="A8893" s="26"/>
      <c r="B8893" s="27"/>
      <c r="C8893" s="27"/>
      <c r="D8893" s="27"/>
      <c r="E8893" s="27"/>
      <c r="F8893" s="27"/>
      <c r="G8893" s="29"/>
      <c r="H8893" s="29"/>
      <c r="I8893" s="29"/>
      <c r="J8893" s="29"/>
      <c r="K8893" s="29"/>
      <c r="L8893" s="29"/>
    </row>
    <row r="8894" spans="1:12" ht="21">
      <c r="A8894" s="26"/>
      <c r="B8894" s="27"/>
      <c r="C8894" s="27"/>
      <c r="D8894" s="27"/>
      <c r="E8894" s="27"/>
      <c r="F8894" s="27"/>
      <c r="G8894" s="28"/>
      <c r="H8894" s="28"/>
      <c r="I8894" s="28"/>
      <c r="J8894" s="28"/>
      <c r="K8894" s="28"/>
      <c r="L8894" s="28"/>
    </row>
    <row r="8895" spans="1:12" ht="21">
      <c r="A8895" s="26"/>
      <c r="B8895" s="27"/>
      <c r="C8895" s="27"/>
      <c r="D8895" s="27"/>
      <c r="E8895" s="27"/>
      <c r="F8895" s="27"/>
      <c r="G8895" s="29"/>
      <c r="H8895" s="29"/>
      <c r="I8895" s="29"/>
      <c r="J8895" s="29"/>
      <c r="K8895" s="29"/>
      <c r="L8895" s="29"/>
    </row>
    <row r="8896" spans="1:12" ht="21">
      <c r="A8896" s="26"/>
      <c r="B8896" s="27"/>
      <c r="C8896" s="27"/>
      <c r="D8896" s="27"/>
      <c r="E8896" s="27"/>
      <c r="F8896" s="27"/>
      <c r="G8896" s="29"/>
      <c r="H8896" s="29"/>
      <c r="I8896" s="29"/>
      <c r="J8896" s="29"/>
      <c r="K8896" s="29"/>
      <c r="L8896" s="29"/>
    </row>
    <row r="8897" spans="1:12" ht="21">
      <c r="A8897" s="26"/>
      <c r="B8897" s="27"/>
      <c r="C8897" s="27"/>
      <c r="D8897" s="27"/>
      <c r="E8897" s="27"/>
      <c r="F8897" s="27"/>
      <c r="G8897" s="29"/>
      <c r="H8897" s="29"/>
      <c r="I8897" s="29"/>
      <c r="J8897" s="29"/>
      <c r="K8897" s="29"/>
      <c r="L8897" s="29"/>
    </row>
    <row r="8898" spans="1:12" ht="21">
      <c r="A8898" s="26"/>
      <c r="B8898" s="27"/>
      <c r="C8898" s="27"/>
      <c r="D8898" s="27"/>
      <c r="E8898" s="27"/>
      <c r="F8898" s="27"/>
      <c r="G8898" s="29"/>
      <c r="H8898" s="29"/>
      <c r="I8898" s="29"/>
      <c r="J8898" s="29"/>
      <c r="K8898" s="29"/>
      <c r="L8898" s="29"/>
    </row>
    <row r="8899" spans="1:12" ht="21">
      <c r="A8899" s="26"/>
      <c r="B8899" s="27"/>
      <c r="C8899" s="27"/>
      <c r="D8899" s="27"/>
      <c r="E8899" s="27"/>
      <c r="F8899" s="27"/>
      <c r="G8899" s="29"/>
      <c r="H8899" s="29"/>
      <c r="I8899" s="29"/>
      <c r="J8899" s="29"/>
      <c r="K8899" s="29"/>
      <c r="L8899" s="29"/>
    </row>
    <row r="8900" spans="1:12" ht="21">
      <c r="A8900" s="26"/>
      <c r="B8900" s="27"/>
      <c r="C8900" s="27"/>
      <c r="D8900" s="27"/>
      <c r="E8900" s="27"/>
      <c r="F8900" s="27"/>
      <c r="G8900" s="29"/>
      <c r="H8900" s="29"/>
      <c r="I8900" s="29"/>
      <c r="J8900" s="29"/>
      <c r="K8900" s="29"/>
      <c r="L8900" s="29"/>
    </row>
    <row r="8901" spans="1:12" ht="21">
      <c r="A8901" s="26"/>
      <c r="B8901" s="27"/>
      <c r="C8901" s="27"/>
      <c r="D8901" s="27"/>
      <c r="E8901" s="27"/>
      <c r="F8901" s="27"/>
      <c r="G8901" s="28"/>
      <c r="H8901" s="28"/>
      <c r="I8901" s="28"/>
      <c r="J8901" s="28"/>
      <c r="K8901" s="28"/>
      <c r="L8901" s="28"/>
    </row>
    <row r="8902" spans="1:12" ht="21">
      <c r="A8902" s="26"/>
      <c r="B8902" s="27"/>
      <c r="C8902" s="27"/>
      <c r="D8902" s="27"/>
      <c r="E8902" s="27"/>
      <c r="F8902" s="27"/>
      <c r="G8902" s="29"/>
      <c r="H8902" s="29"/>
      <c r="I8902" s="29"/>
      <c r="J8902" s="29"/>
      <c r="K8902" s="29"/>
      <c r="L8902" s="29"/>
    </row>
    <row r="8903" spans="1:12" ht="21">
      <c r="A8903" s="26"/>
      <c r="B8903" s="27"/>
      <c r="C8903" s="27"/>
      <c r="D8903" s="27"/>
      <c r="E8903" s="27"/>
      <c r="F8903" s="27"/>
      <c r="G8903" s="28"/>
      <c r="H8903" s="28"/>
      <c r="I8903" s="28"/>
      <c r="J8903" s="28"/>
      <c r="K8903" s="28"/>
      <c r="L8903" s="28"/>
    </row>
    <row r="8904" spans="1:12" ht="21">
      <c r="A8904" s="26"/>
      <c r="B8904" s="27"/>
      <c r="C8904" s="27"/>
      <c r="D8904" s="27"/>
      <c r="E8904" s="27"/>
      <c r="F8904" s="27"/>
      <c r="G8904" s="28"/>
      <c r="H8904" s="28"/>
      <c r="I8904" s="28"/>
      <c r="J8904" s="28"/>
      <c r="K8904" s="28"/>
      <c r="L8904" s="28"/>
    </row>
    <row r="8905" spans="1:12" ht="21">
      <c r="A8905" s="26"/>
      <c r="B8905" s="27"/>
      <c r="C8905" s="27"/>
      <c r="D8905" s="27"/>
      <c r="E8905" s="27"/>
      <c r="F8905" s="27"/>
      <c r="G8905" s="29"/>
      <c r="H8905" s="29"/>
      <c r="I8905" s="29"/>
      <c r="J8905" s="29"/>
      <c r="K8905" s="29"/>
      <c r="L8905" s="29"/>
    </row>
    <row r="8906" spans="1:12" ht="21">
      <c r="A8906" s="26"/>
      <c r="B8906" s="27"/>
      <c r="C8906" s="27"/>
      <c r="D8906" s="27"/>
      <c r="E8906" s="27"/>
      <c r="F8906" s="27"/>
      <c r="G8906" s="29"/>
      <c r="H8906" s="29"/>
      <c r="I8906" s="29"/>
      <c r="J8906" s="29"/>
      <c r="K8906" s="29"/>
      <c r="L8906" s="29"/>
    </row>
    <row r="8907" spans="1:12" ht="21">
      <c r="A8907" s="26"/>
      <c r="B8907" s="27"/>
      <c r="C8907" s="27"/>
      <c r="D8907" s="27"/>
      <c r="E8907" s="27"/>
      <c r="F8907" s="27"/>
      <c r="G8907" s="29"/>
      <c r="H8907" s="29"/>
      <c r="I8907" s="29"/>
      <c r="J8907" s="29"/>
      <c r="K8907" s="29"/>
      <c r="L8907" s="29"/>
    </row>
    <row r="8908" spans="1:12" ht="21">
      <c r="A8908" s="26"/>
      <c r="B8908" s="27"/>
      <c r="C8908" s="27"/>
      <c r="D8908" s="27"/>
      <c r="E8908" s="27"/>
      <c r="F8908" s="27"/>
      <c r="G8908" s="29"/>
      <c r="H8908" s="29"/>
      <c r="I8908" s="29"/>
      <c r="J8908" s="29"/>
      <c r="K8908" s="29"/>
      <c r="L8908" s="29"/>
    </row>
    <row r="8909" spans="1:12" ht="21">
      <c r="A8909" s="26"/>
      <c r="B8909" s="27"/>
      <c r="C8909" s="27"/>
      <c r="D8909" s="27"/>
      <c r="E8909" s="27"/>
      <c r="F8909" s="27"/>
      <c r="G8909" s="29"/>
      <c r="H8909" s="29"/>
      <c r="I8909" s="29"/>
      <c r="J8909" s="29"/>
      <c r="K8909" s="29"/>
      <c r="L8909" s="29"/>
    </row>
    <row r="8910" spans="1:12" ht="21">
      <c r="A8910" s="26"/>
      <c r="B8910" s="27"/>
      <c r="C8910" s="27"/>
      <c r="D8910" s="27"/>
      <c r="E8910" s="27"/>
      <c r="F8910" s="27"/>
      <c r="G8910" s="28"/>
      <c r="H8910" s="28"/>
      <c r="I8910" s="28"/>
      <c r="J8910" s="28"/>
      <c r="K8910" s="28"/>
      <c r="L8910" s="28"/>
    </row>
    <row r="8911" spans="1:12" ht="21">
      <c r="A8911" s="26"/>
      <c r="B8911" s="27"/>
      <c r="C8911" s="27"/>
      <c r="D8911" s="27"/>
      <c r="E8911" s="27"/>
      <c r="F8911" s="27"/>
      <c r="G8911" s="29"/>
      <c r="H8911" s="29"/>
      <c r="I8911" s="29"/>
      <c r="J8911" s="29"/>
      <c r="K8911" s="29"/>
      <c r="L8911" s="29"/>
    </row>
    <row r="8912" spans="1:12" ht="21">
      <c r="A8912" s="26"/>
      <c r="B8912" s="27"/>
      <c r="C8912" s="27"/>
      <c r="D8912" s="27"/>
      <c r="E8912" s="27"/>
      <c r="F8912" s="27"/>
      <c r="G8912" s="28"/>
      <c r="H8912" s="28"/>
      <c r="I8912" s="28"/>
      <c r="J8912" s="28"/>
      <c r="K8912" s="28"/>
      <c r="L8912" s="28"/>
    </row>
    <row r="8913" spans="1:12" ht="21">
      <c r="A8913" s="26"/>
      <c r="B8913" s="27"/>
      <c r="C8913" s="27"/>
      <c r="D8913" s="27"/>
      <c r="E8913" s="27"/>
      <c r="F8913" s="27"/>
      <c r="G8913" s="29"/>
      <c r="H8913" s="29"/>
      <c r="I8913" s="29"/>
      <c r="J8913" s="29"/>
      <c r="K8913" s="29"/>
      <c r="L8913" s="29"/>
    </row>
    <row r="8914" spans="1:12" ht="21">
      <c r="A8914" s="26"/>
      <c r="B8914" s="27"/>
      <c r="C8914" s="27"/>
      <c r="D8914" s="27"/>
      <c r="E8914" s="27"/>
      <c r="F8914" s="27"/>
      <c r="G8914" s="29"/>
      <c r="H8914" s="29"/>
      <c r="I8914" s="29"/>
      <c r="J8914" s="29"/>
      <c r="K8914" s="29"/>
      <c r="L8914" s="29"/>
    </row>
    <row r="8915" spans="1:12" ht="21">
      <c r="A8915" s="26"/>
      <c r="B8915" s="27"/>
      <c r="C8915" s="27"/>
      <c r="D8915" s="27"/>
      <c r="E8915" s="27"/>
      <c r="F8915" s="27"/>
      <c r="G8915" s="28"/>
      <c r="H8915" s="28"/>
      <c r="I8915" s="28"/>
      <c r="J8915" s="28"/>
      <c r="K8915" s="28"/>
      <c r="L8915" s="28"/>
    </row>
    <row r="8916" spans="1:12" ht="21">
      <c r="A8916" s="26"/>
      <c r="B8916" s="27"/>
      <c r="C8916" s="27"/>
      <c r="D8916" s="27"/>
      <c r="E8916" s="27"/>
      <c r="F8916" s="27"/>
      <c r="G8916" s="29"/>
      <c r="H8916" s="29"/>
      <c r="I8916" s="29"/>
      <c r="J8916" s="29"/>
      <c r="K8916" s="29"/>
      <c r="L8916" s="29"/>
    </row>
    <row r="8917" spans="1:12" ht="21">
      <c r="A8917" s="26"/>
      <c r="B8917" s="27"/>
      <c r="C8917" s="27"/>
      <c r="D8917" s="27"/>
      <c r="E8917" s="27"/>
      <c r="F8917" s="27"/>
      <c r="G8917" s="29"/>
      <c r="H8917" s="29"/>
      <c r="I8917" s="29"/>
      <c r="J8917" s="29"/>
      <c r="K8917" s="29"/>
      <c r="L8917" s="29"/>
    </row>
    <row r="8918" spans="1:12" ht="21">
      <c r="A8918" s="26"/>
      <c r="B8918" s="27"/>
      <c r="C8918" s="27"/>
      <c r="D8918" s="27"/>
      <c r="E8918" s="27"/>
      <c r="F8918" s="27"/>
      <c r="G8918" s="29"/>
      <c r="H8918" s="29"/>
      <c r="I8918" s="29"/>
      <c r="J8918" s="29"/>
      <c r="K8918" s="29"/>
      <c r="L8918" s="29"/>
    </row>
    <row r="8919" spans="1:12" ht="21">
      <c r="A8919" s="26"/>
      <c r="B8919" s="27"/>
      <c r="C8919" s="27"/>
      <c r="D8919" s="27"/>
      <c r="E8919" s="27"/>
      <c r="F8919" s="27"/>
      <c r="G8919" s="29"/>
      <c r="H8919" s="29"/>
      <c r="I8919" s="29"/>
      <c r="J8919" s="29"/>
      <c r="K8919" s="29"/>
      <c r="L8919" s="29"/>
    </row>
    <row r="8920" spans="1:12" ht="21">
      <c r="A8920" s="26"/>
      <c r="B8920" s="27"/>
      <c r="C8920" s="27"/>
      <c r="D8920" s="27"/>
      <c r="E8920" s="27"/>
      <c r="F8920" s="27"/>
      <c r="G8920" s="29"/>
      <c r="H8920" s="29"/>
      <c r="I8920" s="29"/>
      <c r="J8920" s="29"/>
      <c r="K8920" s="29"/>
      <c r="L8920" s="29"/>
    </row>
    <row r="8921" spans="1:12" ht="21">
      <c r="A8921" s="26"/>
      <c r="B8921" s="27"/>
      <c r="C8921" s="27"/>
      <c r="D8921" s="27"/>
      <c r="E8921" s="27"/>
      <c r="F8921" s="27"/>
      <c r="G8921" s="29"/>
      <c r="H8921" s="29"/>
      <c r="I8921" s="29"/>
      <c r="J8921" s="29"/>
      <c r="K8921" s="29"/>
      <c r="L8921" s="29"/>
    </row>
    <row r="8922" spans="1:12" ht="21">
      <c r="A8922" s="26"/>
      <c r="B8922" s="27"/>
      <c r="C8922" s="27"/>
      <c r="D8922" s="27"/>
      <c r="E8922" s="27"/>
      <c r="F8922" s="27"/>
      <c r="G8922" s="29"/>
      <c r="H8922" s="29"/>
      <c r="I8922" s="29"/>
      <c r="J8922" s="29"/>
      <c r="K8922" s="29"/>
      <c r="L8922" s="29"/>
    </row>
    <row r="8923" spans="1:12" ht="21">
      <c r="A8923" s="26"/>
      <c r="B8923" s="27"/>
      <c r="C8923" s="27"/>
      <c r="D8923" s="27"/>
      <c r="E8923" s="27"/>
      <c r="F8923" s="27"/>
      <c r="G8923" s="29"/>
      <c r="H8923" s="29"/>
      <c r="I8923" s="29"/>
      <c r="J8923" s="29"/>
      <c r="K8923" s="29"/>
      <c r="L8923" s="29"/>
    </row>
    <row r="8924" spans="1:12" ht="21">
      <c r="A8924" s="26"/>
      <c r="B8924" s="27"/>
      <c r="C8924" s="27"/>
      <c r="D8924" s="27"/>
      <c r="E8924" s="27"/>
      <c r="F8924" s="27"/>
      <c r="G8924" s="29"/>
      <c r="H8924" s="29"/>
      <c r="I8924" s="29"/>
      <c r="J8924" s="29"/>
      <c r="K8924" s="29"/>
      <c r="L8924" s="29"/>
    </row>
    <row r="8925" spans="1:12" ht="21">
      <c r="A8925" s="26"/>
      <c r="B8925" s="27"/>
      <c r="C8925" s="27"/>
      <c r="D8925" s="27"/>
      <c r="E8925" s="27"/>
      <c r="F8925" s="27"/>
      <c r="G8925" s="29"/>
      <c r="H8925" s="29"/>
      <c r="I8925" s="29"/>
      <c r="J8925" s="29"/>
      <c r="K8925" s="29"/>
      <c r="L8925" s="29"/>
    </row>
    <row r="8926" spans="1:12" ht="21">
      <c r="A8926" s="26"/>
      <c r="B8926" s="27"/>
      <c r="C8926" s="27"/>
      <c r="D8926" s="27"/>
      <c r="E8926" s="27"/>
      <c r="F8926" s="27"/>
      <c r="G8926" s="29"/>
      <c r="H8926" s="29"/>
      <c r="I8926" s="29"/>
      <c r="J8926" s="29"/>
      <c r="K8926" s="29"/>
      <c r="L8926" s="29"/>
    </row>
    <row r="8927" spans="1:12" ht="21">
      <c r="A8927" s="26"/>
      <c r="B8927" s="27"/>
      <c r="C8927" s="27"/>
      <c r="D8927" s="27"/>
      <c r="E8927" s="27"/>
      <c r="F8927" s="27"/>
      <c r="G8927" s="29"/>
      <c r="H8927" s="29"/>
      <c r="I8927" s="29"/>
      <c r="J8927" s="29"/>
      <c r="K8927" s="29"/>
      <c r="L8927" s="29"/>
    </row>
    <row r="8928" spans="1:12" ht="21">
      <c r="A8928" s="26"/>
      <c r="B8928" s="27"/>
      <c r="C8928" s="27"/>
      <c r="D8928" s="27"/>
      <c r="E8928" s="27"/>
      <c r="F8928" s="27"/>
      <c r="G8928" s="29"/>
      <c r="H8928" s="29"/>
      <c r="I8928" s="29"/>
      <c r="J8928" s="29"/>
      <c r="K8928" s="29"/>
      <c r="L8928" s="29"/>
    </row>
    <row r="8929" spans="1:12" ht="21">
      <c r="A8929" s="26"/>
      <c r="B8929" s="27"/>
      <c r="C8929" s="27"/>
      <c r="D8929" s="27"/>
      <c r="E8929" s="27"/>
      <c r="F8929" s="27"/>
      <c r="G8929" s="28"/>
      <c r="H8929" s="28"/>
      <c r="I8929" s="28"/>
      <c r="J8929" s="28"/>
      <c r="K8929" s="28"/>
      <c r="L8929" s="28"/>
    </row>
    <row r="8930" spans="1:12" ht="21">
      <c r="A8930" s="26"/>
      <c r="B8930" s="27"/>
      <c r="C8930" s="27"/>
      <c r="D8930" s="27"/>
      <c r="E8930" s="27"/>
      <c r="F8930" s="27"/>
      <c r="G8930" s="29"/>
      <c r="H8930" s="29"/>
      <c r="I8930" s="29"/>
      <c r="J8930" s="29"/>
      <c r="K8930" s="29"/>
      <c r="L8930" s="29"/>
    </row>
    <row r="8931" spans="1:12" ht="21">
      <c r="A8931" s="26"/>
      <c r="B8931" s="27"/>
      <c r="C8931" s="27"/>
      <c r="D8931" s="27"/>
      <c r="E8931" s="27"/>
      <c r="F8931" s="27"/>
      <c r="G8931" s="29"/>
      <c r="H8931" s="29"/>
      <c r="I8931" s="29"/>
      <c r="J8931" s="29"/>
      <c r="K8931" s="29"/>
      <c r="L8931" s="29"/>
    </row>
    <row r="8932" spans="1:12" ht="21">
      <c r="A8932" s="26"/>
      <c r="B8932" s="27"/>
      <c r="C8932" s="27"/>
      <c r="D8932" s="27"/>
      <c r="E8932" s="27"/>
      <c r="F8932" s="27"/>
      <c r="G8932" s="28"/>
      <c r="H8932" s="28"/>
      <c r="I8932" s="28"/>
      <c r="J8932" s="28"/>
      <c r="K8932" s="28"/>
      <c r="L8932" s="28"/>
    </row>
    <row r="8933" spans="1:12" ht="21">
      <c r="A8933" s="26"/>
      <c r="B8933" s="27"/>
      <c r="C8933" s="27"/>
      <c r="D8933" s="27"/>
      <c r="E8933" s="27"/>
      <c r="F8933" s="27"/>
      <c r="G8933" s="29"/>
      <c r="H8933" s="29"/>
      <c r="I8933" s="29"/>
      <c r="J8933" s="29"/>
      <c r="K8933" s="29"/>
      <c r="L8933" s="29"/>
    </row>
    <row r="8934" spans="1:12" ht="21">
      <c r="A8934" s="26"/>
      <c r="B8934" s="27"/>
      <c r="C8934" s="27"/>
      <c r="D8934" s="27"/>
      <c r="E8934" s="27"/>
      <c r="F8934" s="27"/>
      <c r="G8934" s="29"/>
      <c r="H8934" s="29"/>
      <c r="I8934" s="29"/>
      <c r="J8934" s="29"/>
      <c r="K8934" s="29"/>
      <c r="L8934" s="29"/>
    </row>
    <row r="8935" spans="1:12" ht="21">
      <c r="A8935" s="26"/>
      <c r="B8935" s="27"/>
      <c r="C8935" s="27"/>
      <c r="D8935" s="27"/>
      <c r="E8935" s="27"/>
      <c r="F8935" s="27"/>
      <c r="G8935" s="29"/>
      <c r="H8935" s="29"/>
      <c r="I8935" s="29"/>
      <c r="J8935" s="29"/>
      <c r="K8935" s="29"/>
      <c r="L8935" s="29"/>
    </row>
    <row r="8936" spans="1:12" ht="21">
      <c r="A8936" s="26"/>
      <c r="B8936" s="27"/>
      <c r="C8936" s="27"/>
      <c r="D8936" s="27"/>
      <c r="E8936" s="27"/>
      <c r="F8936" s="27"/>
      <c r="G8936" s="29"/>
      <c r="H8936" s="29"/>
      <c r="I8936" s="29"/>
      <c r="J8936" s="29"/>
      <c r="K8936" s="29"/>
      <c r="L8936" s="29"/>
    </row>
    <row r="8937" spans="1:12" ht="21">
      <c r="A8937" s="26"/>
      <c r="B8937" s="27"/>
      <c r="C8937" s="27"/>
      <c r="D8937" s="27"/>
      <c r="E8937" s="27"/>
      <c r="F8937" s="27"/>
      <c r="G8937" s="29"/>
      <c r="H8937" s="29"/>
      <c r="I8937" s="29"/>
      <c r="J8937" s="29"/>
      <c r="K8937" s="29"/>
      <c r="L8937" s="29"/>
    </row>
    <row r="8938" spans="1:12" ht="21">
      <c r="A8938" s="26"/>
      <c r="B8938" s="27"/>
      <c r="C8938" s="27"/>
      <c r="D8938" s="27"/>
      <c r="E8938" s="27"/>
      <c r="F8938" s="27"/>
      <c r="G8938" s="29"/>
      <c r="H8938" s="29"/>
      <c r="I8938" s="29"/>
      <c r="J8938" s="29"/>
      <c r="K8938" s="29"/>
      <c r="L8938" s="29"/>
    </row>
    <row r="8939" spans="1:12" ht="21">
      <c r="A8939" s="26"/>
      <c r="B8939" s="27"/>
      <c r="C8939" s="27"/>
      <c r="D8939" s="27"/>
      <c r="E8939" s="27"/>
      <c r="F8939" s="27"/>
      <c r="G8939" s="28"/>
      <c r="H8939" s="28"/>
      <c r="I8939" s="28"/>
      <c r="J8939" s="28"/>
      <c r="K8939" s="28"/>
      <c r="L8939" s="28"/>
    </row>
    <row r="8940" spans="1:12" ht="21">
      <c r="A8940" s="26"/>
      <c r="B8940" s="27"/>
      <c r="C8940" s="27"/>
      <c r="D8940" s="27"/>
      <c r="E8940" s="27"/>
      <c r="F8940" s="27"/>
      <c r="G8940" s="29"/>
      <c r="H8940" s="29"/>
      <c r="I8940" s="29"/>
      <c r="J8940" s="29"/>
      <c r="K8940" s="29"/>
      <c r="L8940" s="29"/>
    </row>
    <row r="8941" spans="1:12" ht="21">
      <c r="A8941" s="26"/>
      <c r="B8941" s="27"/>
      <c r="C8941" s="27"/>
      <c r="D8941" s="27"/>
      <c r="E8941" s="27"/>
      <c r="F8941" s="27"/>
      <c r="G8941" s="29"/>
      <c r="H8941" s="29"/>
      <c r="I8941" s="29"/>
      <c r="J8941" s="29"/>
      <c r="K8941" s="29"/>
      <c r="L8941" s="29"/>
    </row>
    <row r="8942" spans="1:12" ht="21">
      <c r="A8942" s="26"/>
      <c r="B8942" s="27"/>
      <c r="C8942" s="27"/>
      <c r="D8942" s="27"/>
      <c r="E8942" s="27"/>
      <c r="F8942" s="27"/>
      <c r="G8942" s="28"/>
      <c r="H8942" s="28"/>
      <c r="I8942" s="28"/>
      <c r="J8942" s="28"/>
      <c r="K8942" s="28"/>
      <c r="L8942" s="28"/>
    </row>
    <row r="8943" spans="1:12" ht="21">
      <c r="A8943" s="26"/>
      <c r="B8943" s="27"/>
      <c r="C8943" s="27"/>
      <c r="D8943" s="27"/>
      <c r="E8943" s="27"/>
      <c r="F8943" s="27"/>
      <c r="G8943" s="29"/>
      <c r="H8943" s="29"/>
      <c r="I8943" s="29"/>
      <c r="J8943" s="29"/>
      <c r="K8943" s="29"/>
      <c r="L8943" s="29"/>
    </row>
    <row r="8944" spans="1:12" ht="21">
      <c r="A8944" s="26"/>
      <c r="B8944" s="27"/>
      <c r="C8944" s="27"/>
      <c r="D8944" s="27"/>
      <c r="E8944" s="27"/>
      <c r="F8944" s="27"/>
      <c r="G8944" s="28"/>
      <c r="H8944" s="28"/>
      <c r="I8944" s="28"/>
      <c r="J8944" s="28"/>
      <c r="K8944" s="28"/>
      <c r="L8944" s="28"/>
    </row>
    <row r="8945" spans="1:12" ht="21">
      <c r="A8945" s="26"/>
      <c r="B8945" s="27"/>
      <c r="C8945" s="27"/>
      <c r="D8945" s="27"/>
      <c r="E8945" s="27"/>
      <c r="F8945" s="27"/>
      <c r="G8945" s="28"/>
      <c r="H8945" s="28"/>
      <c r="I8945" s="28"/>
      <c r="J8945" s="28"/>
      <c r="K8945" s="28"/>
      <c r="L8945" s="28"/>
    </row>
    <row r="8946" spans="1:12" ht="21">
      <c r="A8946" s="26"/>
      <c r="B8946" s="27"/>
      <c r="C8946" s="27"/>
      <c r="D8946" s="27"/>
      <c r="E8946" s="27"/>
      <c r="F8946" s="27"/>
      <c r="G8946" s="28"/>
      <c r="H8946" s="28"/>
      <c r="I8946" s="28"/>
      <c r="J8946" s="28"/>
      <c r="K8946" s="28"/>
      <c r="L8946" s="28"/>
    </row>
    <row r="8947" spans="1:12" ht="21">
      <c r="A8947" s="26"/>
      <c r="B8947" s="27"/>
      <c r="C8947" s="27"/>
      <c r="D8947" s="27"/>
      <c r="E8947" s="27"/>
      <c r="F8947" s="27"/>
      <c r="G8947" s="29"/>
      <c r="H8947" s="29"/>
      <c r="I8947" s="29"/>
      <c r="J8947" s="29"/>
      <c r="K8947" s="29"/>
      <c r="L8947" s="29"/>
    </row>
    <row r="8948" spans="1:12" ht="21">
      <c r="A8948" s="26"/>
      <c r="B8948" s="27"/>
      <c r="C8948" s="27"/>
      <c r="D8948" s="27"/>
      <c r="E8948" s="27"/>
      <c r="F8948" s="27"/>
      <c r="G8948" s="28"/>
      <c r="H8948" s="28"/>
      <c r="I8948" s="28"/>
      <c r="J8948" s="28"/>
      <c r="K8948" s="28"/>
      <c r="L8948" s="28"/>
    </row>
    <row r="8949" spans="1:12" ht="21">
      <c r="A8949" s="26"/>
      <c r="B8949" s="27"/>
      <c r="C8949" s="27"/>
      <c r="D8949" s="27"/>
      <c r="E8949" s="27"/>
      <c r="F8949" s="27"/>
      <c r="G8949" s="28"/>
      <c r="H8949" s="28"/>
      <c r="I8949" s="28"/>
      <c r="J8949" s="28"/>
      <c r="K8949" s="28"/>
      <c r="L8949" s="28"/>
    </row>
    <row r="8950" spans="1:12" ht="21">
      <c r="A8950" s="26"/>
      <c r="B8950" s="27"/>
      <c r="C8950" s="27"/>
      <c r="D8950" s="27"/>
      <c r="E8950" s="27"/>
      <c r="F8950" s="27"/>
      <c r="G8950" s="29"/>
      <c r="H8950" s="29"/>
      <c r="I8950" s="29"/>
      <c r="J8950" s="29"/>
      <c r="K8950" s="29"/>
      <c r="L8950" s="29"/>
    </row>
    <row r="8951" spans="1:12" ht="21">
      <c r="A8951" s="26"/>
      <c r="B8951" s="27"/>
      <c r="C8951" s="27"/>
      <c r="D8951" s="27"/>
      <c r="E8951" s="27"/>
      <c r="F8951" s="27"/>
      <c r="G8951" s="28"/>
      <c r="H8951" s="28"/>
      <c r="I8951" s="28"/>
      <c r="J8951" s="28"/>
      <c r="K8951" s="28"/>
      <c r="L8951" s="28"/>
    </row>
    <row r="8952" spans="1:12" ht="21">
      <c r="A8952" s="26"/>
      <c r="B8952" s="27"/>
      <c r="C8952" s="27"/>
      <c r="D8952" s="27"/>
      <c r="E8952" s="27"/>
      <c r="F8952" s="27"/>
      <c r="G8952" s="29"/>
      <c r="H8952" s="29"/>
      <c r="I8952" s="29"/>
      <c r="J8952" s="29"/>
      <c r="K8952" s="29"/>
      <c r="L8952" s="29"/>
    </row>
    <row r="8953" spans="1:12" ht="21">
      <c r="A8953" s="26"/>
      <c r="B8953" s="27"/>
      <c r="C8953" s="27"/>
      <c r="D8953" s="27"/>
      <c r="E8953" s="27"/>
      <c r="F8953" s="27"/>
      <c r="G8953" s="29"/>
      <c r="H8953" s="29"/>
      <c r="I8953" s="29"/>
      <c r="J8953" s="29"/>
      <c r="K8953" s="29"/>
      <c r="L8953" s="29"/>
    </row>
    <row r="8954" spans="1:12" ht="21">
      <c r="A8954" s="26"/>
      <c r="B8954" s="27"/>
      <c r="C8954" s="27"/>
      <c r="D8954" s="27"/>
      <c r="E8954" s="27"/>
      <c r="F8954" s="27"/>
      <c r="G8954" s="29"/>
      <c r="H8954" s="29"/>
      <c r="I8954" s="29"/>
      <c r="J8954" s="29"/>
      <c r="K8954" s="29"/>
      <c r="L8954" s="29"/>
    </row>
    <row r="8955" spans="1:12" ht="21">
      <c r="A8955" s="26"/>
      <c r="B8955" s="27"/>
      <c r="C8955" s="27"/>
      <c r="D8955" s="27"/>
      <c r="E8955" s="27"/>
      <c r="F8955" s="27"/>
      <c r="G8955" s="28"/>
      <c r="H8955" s="28"/>
      <c r="I8955" s="28"/>
      <c r="J8955" s="28"/>
      <c r="K8955" s="28"/>
      <c r="L8955" s="28"/>
    </row>
    <row r="8956" spans="1:12" ht="21">
      <c r="A8956" s="26"/>
      <c r="B8956" s="27"/>
      <c r="C8956" s="27"/>
      <c r="D8956" s="27"/>
      <c r="E8956" s="27"/>
      <c r="F8956" s="27"/>
      <c r="G8956" s="29"/>
      <c r="H8956" s="29"/>
      <c r="I8956" s="29"/>
      <c r="J8956" s="29"/>
      <c r="K8956" s="29"/>
      <c r="L8956" s="29"/>
    </row>
    <row r="8957" spans="1:12" ht="21">
      <c r="A8957" s="26"/>
      <c r="B8957" s="27"/>
      <c r="C8957" s="27"/>
      <c r="D8957" s="27"/>
      <c r="E8957" s="27"/>
      <c r="F8957" s="27"/>
      <c r="G8957" s="28"/>
      <c r="H8957" s="28"/>
      <c r="I8957" s="28"/>
      <c r="J8957" s="28"/>
      <c r="K8957" s="28"/>
      <c r="L8957" s="28"/>
    </row>
    <row r="8958" spans="1:12" ht="21">
      <c r="A8958" s="26"/>
      <c r="B8958" s="27"/>
      <c r="C8958" s="27"/>
      <c r="D8958" s="27"/>
      <c r="E8958" s="27"/>
      <c r="F8958" s="27"/>
      <c r="G8958" s="28"/>
      <c r="H8958" s="28"/>
      <c r="I8958" s="28"/>
      <c r="J8958" s="28"/>
      <c r="K8958" s="28"/>
      <c r="L8958" s="28"/>
    </row>
    <row r="8959" spans="1:12" ht="21">
      <c r="A8959" s="26"/>
      <c r="B8959" s="27"/>
      <c r="C8959" s="27"/>
      <c r="D8959" s="27"/>
      <c r="E8959" s="27"/>
      <c r="F8959" s="27"/>
      <c r="G8959" s="28"/>
      <c r="H8959" s="28"/>
      <c r="I8959" s="28"/>
      <c r="J8959" s="28"/>
      <c r="K8959" s="28"/>
      <c r="L8959" s="28"/>
    </row>
    <row r="8960" spans="1:12" ht="21">
      <c r="A8960" s="26"/>
      <c r="B8960" s="27"/>
      <c r="C8960" s="27"/>
      <c r="D8960" s="27"/>
      <c r="E8960" s="27"/>
      <c r="F8960" s="27"/>
      <c r="G8960" s="28"/>
      <c r="H8960" s="28"/>
      <c r="I8960" s="28"/>
      <c r="J8960" s="28"/>
      <c r="K8960" s="28"/>
      <c r="L8960" s="28"/>
    </row>
    <row r="8961" spans="1:12" ht="21">
      <c r="A8961" s="26"/>
      <c r="B8961" s="27"/>
      <c r="C8961" s="27"/>
      <c r="D8961" s="27"/>
      <c r="E8961" s="27"/>
      <c r="F8961" s="27"/>
      <c r="G8961" s="29"/>
      <c r="H8961" s="29"/>
      <c r="I8961" s="29"/>
      <c r="J8961" s="29"/>
      <c r="K8961" s="29"/>
      <c r="L8961" s="29"/>
    </row>
    <row r="8962" spans="1:12" ht="21">
      <c r="A8962" s="26"/>
      <c r="B8962" s="27"/>
      <c r="C8962" s="27"/>
      <c r="D8962" s="27"/>
      <c r="E8962" s="27"/>
      <c r="F8962" s="27"/>
      <c r="G8962" s="29"/>
      <c r="H8962" s="29"/>
      <c r="I8962" s="29"/>
      <c r="J8962" s="29"/>
      <c r="K8962" s="29"/>
      <c r="L8962" s="29"/>
    </row>
    <row r="8963" spans="1:12" ht="21">
      <c r="A8963" s="26"/>
      <c r="B8963" s="27"/>
      <c r="C8963" s="27"/>
      <c r="D8963" s="27"/>
      <c r="E8963" s="27"/>
      <c r="F8963" s="27"/>
      <c r="G8963" s="29"/>
      <c r="H8963" s="29"/>
      <c r="I8963" s="29"/>
      <c r="J8963" s="29"/>
      <c r="K8963" s="29"/>
      <c r="L8963" s="29"/>
    </row>
    <row r="8964" spans="1:12" ht="21">
      <c r="A8964" s="26"/>
      <c r="B8964" s="27"/>
      <c r="C8964" s="27"/>
      <c r="D8964" s="27"/>
      <c r="E8964" s="27"/>
      <c r="F8964" s="27"/>
      <c r="G8964" s="28"/>
      <c r="H8964" s="28"/>
      <c r="I8964" s="28"/>
      <c r="J8964" s="28"/>
      <c r="K8964" s="28"/>
      <c r="L8964" s="28"/>
    </row>
    <row r="8965" spans="1:12" ht="21">
      <c r="A8965" s="26"/>
      <c r="B8965" s="27"/>
      <c r="C8965" s="27"/>
      <c r="D8965" s="27"/>
      <c r="E8965" s="27"/>
      <c r="F8965" s="27"/>
      <c r="G8965" s="28"/>
      <c r="H8965" s="28"/>
      <c r="I8965" s="28"/>
      <c r="J8965" s="28"/>
      <c r="K8965" s="28"/>
      <c r="L8965" s="28"/>
    </row>
    <row r="8966" spans="1:12" ht="21">
      <c r="A8966" s="26"/>
      <c r="B8966" s="27"/>
      <c r="C8966" s="27"/>
      <c r="D8966" s="27"/>
      <c r="E8966" s="27"/>
      <c r="F8966" s="27"/>
      <c r="G8966" s="29"/>
      <c r="H8966" s="29"/>
      <c r="I8966" s="29"/>
      <c r="J8966" s="29"/>
      <c r="K8966" s="29"/>
      <c r="L8966" s="29"/>
    </row>
    <row r="8967" spans="1:12" ht="21">
      <c r="A8967" s="26"/>
      <c r="B8967" s="27"/>
      <c r="C8967" s="27"/>
      <c r="D8967" s="27"/>
      <c r="E8967" s="27"/>
      <c r="F8967" s="27"/>
      <c r="G8967" s="29"/>
      <c r="H8967" s="29"/>
      <c r="I8967" s="29"/>
      <c r="J8967" s="29"/>
      <c r="K8967" s="29"/>
      <c r="L8967" s="29"/>
    </row>
    <row r="8968" spans="1:12" ht="21">
      <c r="A8968" s="26"/>
      <c r="B8968" s="27"/>
      <c r="C8968" s="27"/>
      <c r="D8968" s="27"/>
      <c r="E8968" s="27"/>
      <c r="F8968" s="27"/>
      <c r="G8968" s="29"/>
      <c r="H8968" s="29"/>
      <c r="I8968" s="29"/>
      <c r="J8968" s="29"/>
      <c r="K8968" s="29"/>
      <c r="L8968" s="29"/>
    </row>
    <row r="8969" spans="1:12" ht="21">
      <c r="A8969" s="26"/>
      <c r="B8969" s="27"/>
      <c r="C8969" s="27"/>
      <c r="D8969" s="27"/>
      <c r="E8969" s="27"/>
      <c r="F8969" s="27"/>
      <c r="G8969" s="29"/>
      <c r="H8969" s="29"/>
      <c r="I8969" s="29"/>
      <c r="J8969" s="29"/>
      <c r="K8969" s="29"/>
      <c r="L8969" s="29"/>
    </row>
    <row r="8970" spans="1:12" ht="21">
      <c r="A8970" s="26"/>
      <c r="B8970" s="27"/>
      <c r="C8970" s="27"/>
      <c r="D8970" s="27"/>
      <c r="E8970" s="27"/>
      <c r="F8970" s="27"/>
      <c r="G8970" s="29"/>
      <c r="H8970" s="29"/>
      <c r="I8970" s="29"/>
      <c r="J8970" s="29"/>
      <c r="K8970" s="29"/>
      <c r="L8970" s="29"/>
    </row>
    <row r="8971" spans="1:12" ht="21">
      <c r="A8971" s="26"/>
      <c r="B8971" s="27"/>
      <c r="C8971" s="27"/>
      <c r="D8971" s="27"/>
      <c r="E8971" s="27"/>
      <c r="F8971" s="27"/>
      <c r="G8971" s="28"/>
      <c r="H8971" s="28"/>
      <c r="I8971" s="28"/>
      <c r="J8971" s="28"/>
      <c r="K8971" s="28"/>
      <c r="L8971" s="28"/>
    </row>
    <row r="8972" spans="1:12" ht="21">
      <c r="A8972" s="26"/>
      <c r="B8972" s="27"/>
      <c r="C8972" s="27"/>
      <c r="D8972" s="27"/>
      <c r="E8972" s="27"/>
      <c r="F8972" s="27"/>
      <c r="G8972" s="29"/>
      <c r="H8972" s="29"/>
      <c r="I8972" s="29"/>
      <c r="J8972" s="29"/>
      <c r="K8972" s="29"/>
      <c r="L8972" s="29"/>
    </row>
    <row r="8973" spans="1:12" ht="21">
      <c r="A8973" s="26"/>
      <c r="B8973" s="27"/>
      <c r="C8973" s="27"/>
      <c r="D8973" s="27"/>
      <c r="E8973" s="27"/>
      <c r="F8973" s="27"/>
      <c r="G8973" s="28"/>
      <c r="H8973" s="28"/>
      <c r="I8973" s="28"/>
      <c r="J8973" s="28"/>
      <c r="K8973" s="28"/>
      <c r="L8973" s="28"/>
    </row>
    <row r="8974" spans="1:12" ht="21">
      <c r="A8974" s="26"/>
      <c r="B8974" s="27"/>
      <c r="C8974" s="27"/>
      <c r="D8974" s="27"/>
      <c r="E8974" s="27"/>
      <c r="F8974" s="27"/>
      <c r="G8974" s="29"/>
      <c r="H8974" s="29"/>
      <c r="I8974" s="29"/>
      <c r="J8974" s="29"/>
      <c r="K8974" s="29"/>
      <c r="L8974" s="29"/>
    </row>
    <row r="8975" spans="1:12" ht="21">
      <c r="A8975" s="26"/>
      <c r="B8975" s="27"/>
      <c r="C8975" s="27"/>
      <c r="D8975" s="27"/>
      <c r="E8975" s="27"/>
      <c r="F8975" s="27"/>
      <c r="G8975" s="29"/>
      <c r="H8975" s="29"/>
      <c r="I8975" s="29"/>
      <c r="J8975" s="29"/>
      <c r="K8975" s="29"/>
      <c r="L8975" s="29"/>
    </row>
    <row r="8976" spans="1:12" ht="21">
      <c r="A8976" s="26"/>
      <c r="B8976" s="27"/>
      <c r="C8976" s="27"/>
      <c r="D8976" s="27"/>
      <c r="E8976" s="27"/>
      <c r="F8976" s="27"/>
      <c r="G8976" s="29"/>
      <c r="H8976" s="29"/>
      <c r="I8976" s="29"/>
      <c r="J8976" s="29"/>
      <c r="K8976" s="29"/>
      <c r="L8976" s="29"/>
    </row>
    <row r="8977" spans="1:12" ht="21">
      <c r="A8977" s="26"/>
      <c r="B8977" s="27"/>
      <c r="C8977" s="27"/>
      <c r="D8977" s="27"/>
      <c r="E8977" s="27"/>
      <c r="F8977" s="27"/>
      <c r="G8977" s="28"/>
      <c r="H8977" s="28"/>
      <c r="I8977" s="28"/>
      <c r="J8977" s="28"/>
      <c r="K8977" s="28"/>
      <c r="L8977" s="28"/>
    </row>
    <row r="8978" spans="1:12" ht="21">
      <c r="A8978" s="26"/>
      <c r="B8978" s="27"/>
      <c r="C8978" s="27"/>
      <c r="D8978" s="27"/>
      <c r="E8978" s="27"/>
      <c r="F8978" s="27"/>
      <c r="G8978" s="28"/>
      <c r="H8978" s="28"/>
      <c r="I8978" s="28"/>
      <c r="J8978" s="28"/>
      <c r="K8978" s="28"/>
      <c r="L8978" s="28"/>
    </row>
    <row r="8979" spans="1:12" ht="21">
      <c r="A8979" s="26"/>
      <c r="B8979" s="27"/>
      <c r="C8979" s="27"/>
      <c r="D8979" s="27"/>
      <c r="E8979" s="27"/>
      <c r="F8979" s="27"/>
      <c r="G8979" s="28"/>
      <c r="H8979" s="28"/>
      <c r="I8979" s="28"/>
      <c r="J8979" s="28"/>
      <c r="K8979" s="28"/>
      <c r="L8979" s="28"/>
    </row>
    <row r="8980" spans="1:12" ht="21">
      <c r="A8980" s="26"/>
      <c r="B8980" s="27"/>
      <c r="C8980" s="27"/>
      <c r="D8980" s="27"/>
      <c r="E8980" s="27"/>
      <c r="F8980" s="27"/>
      <c r="G8980" s="28"/>
      <c r="H8980" s="28"/>
      <c r="I8980" s="28"/>
      <c r="J8980" s="28"/>
      <c r="K8980" s="28"/>
      <c r="L8980" s="28"/>
    </row>
    <row r="8981" spans="1:12" ht="21">
      <c r="A8981" s="26"/>
      <c r="B8981" s="27"/>
      <c r="C8981" s="27"/>
      <c r="D8981" s="27"/>
      <c r="E8981" s="27"/>
      <c r="F8981" s="27"/>
      <c r="G8981" s="28"/>
      <c r="H8981" s="28"/>
      <c r="I8981" s="28"/>
      <c r="J8981" s="28"/>
      <c r="K8981" s="28"/>
      <c r="L8981" s="28"/>
    </row>
    <row r="8982" spans="1:12" ht="21">
      <c r="A8982" s="26"/>
      <c r="B8982" s="27"/>
      <c r="C8982" s="27"/>
      <c r="D8982" s="27"/>
      <c r="E8982" s="27"/>
      <c r="F8982" s="27"/>
      <c r="G8982" s="29"/>
      <c r="H8982" s="29"/>
      <c r="I8982" s="29"/>
      <c r="J8982" s="29"/>
      <c r="K8982" s="29"/>
      <c r="L8982" s="29"/>
    </row>
    <row r="8983" spans="1:12" ht="21">
      <c r="A8983" s="26"/>
      <c r="B8983" s="27"/>
      <c r="C8983" s="27"/>
      <c r="D8983" s="27"/>
      <c r="E8983" s="27"/>
      <c r="F8983" s="27"/>
      <c r="G8983" s="29"/>
      <c r="H8983" s="29"/>
      <c r="I8983" s="29"/>
      <c r="J8983" s="29"/>
      <c r="K8983" s="29"/>
      <c r="L8983" s="29"/>
    </row>
    <row r="8984" spans="1:12" ht="21">
      <c r="A8984" s="26"/>
      <c r="B8984" s="27"/>
      <c r="C8984" s="27"/>
      <c r="D8984" s="27"/>
      <c r="E8984" s="27"/>
      <c r="F8984" s="27"/>
      <c r="G8984" s="28"/>
      <c r="H8984" s="28"/>
      <c r="I8984" s="28"/>
      <c r="J8984" s="28"/>
      <c r="K8984" s="28"/>
      <c r="L8984" s="28"/>
    </row>
    <row r="8985" spans="1:12" ht="21">
      <c r="A8985" s="26"/>
      <c r="B8985" s="27"/>
      <c r="C8985" s="27"/>
      <c r="D8985" s="27"/>
      <c r="E8985" s="27"/>
      <c r="F8985" s="27"/>
      <c r="G8985" s="28"/>
      <c r="H8985" s="28"/>
      <c r="I8985" s="28"/>
      <c r="J8985" s="28"/>
      <c r="K8985" s="28"/>
      <c r="L8985" s="28"/>
    </row>
    <row r="8986" spans="1:12" ht="21">
      <c r="A8986" s="26"/>
      <c r="B8986" s="27"/>
      <c r="C8986" s="27"/>
      <c r="D8986" s="27"/>
      <c r="E8986" s="27"/>
      <c r="F8986" s="27"/>
      <c r="G8986" s="29"/>
      <c r="H8986" s="29"/>
      <c r="I8986" s="29"/>
      <c r="J8986" s="29"/>
      <c r="K8986" s="29"/>
      <c r="L8986" s="29"/>
    </row>
    <row r="8987" spans="1:12" ht="21">
      <c r="A8987" s="26"/>
      <c r="B8987" s="27"/>
      <c r="C8987" s="27"/>
      <c r="D8987" s="27"/>
      <c r="E8987" s="27"/>
      <c r="F8987" s="27"/>
      <c r="G8987" s="29"/>
      <c r="H8987" s="29"/>
      <c r="I8987" s="29"/>
      <c r="J8987" s="29"/>
      <c r="K8987" s="29"/>
      <c r="L8987" s="29"/>
    </row>
    <row r="8988" spans="1:12" ht="21">
      <c r="A8988" s="26"/>
      <c r="B8988" s="27"/>
      <c r="C8988" s="27"/>
      <c r="D8988" s="27"/>
      <c r="E8988" s="27"/>
      <c r="F8988" s="27"/>
      <c r="G8988" s="29"/>
      <c r="H8988" s="29"/>
      <c r="I8988" s="29"/>
      <c r="J8988" s="29"/>
      <c r="K8988" s="29"/>
      <c r="L8988" s="29"/>
    </row>
    <row r="8989" spans="1:12" ht="21">
      <c r="A8989" s="26"/>
      <c r="B8989" s="27"/>
      <c r="C8989" s="27"/>
      <c r="D8989" s="27"/>
      <c r="E8989" s="27"/>
      <c r="F8989" s="27"/>
      <c r="G8989" s="29"/>
      <c r="H8989" s="29"/>
      <c r="I8989" s="29"/>
      <c r="J8989" s="29"/>
      <c r="K8989" s="29"/>
      <c r="L8989" s="29"/>
    </row>
    <row r="8990" spans="1:12" ht="21">
      <c r="A8990" s="26"/>
      <c r="B8990" s="27"/>
      <c r="C8990" s="27"/>
      <c r="D8990" s="27"/>
      <c r="E8990" s="27"/>
      <c r="F8990" s="27"/>
      <c r="G8990" s="29"/>
      <c r="H8990" s="29"/>
      <c r="I8990" s="29"/>
      <c r="J8990" s="29"/>
      <c r="K8990" s="29"/>
      <c r="L8990" s="29"/>
    </row>
    <row r="8991" spans="1:12" ht="21">
      <c r="A8991" s="26"/>
      <c r="B8991" s="27"/>
      <c r="C8991" s="27"/>
      <c r="D8991" s="27"/>
      <c r="E8991" s="27"/>
      <c r="F8991" s="27"/>
      <c r="G8991" s="29"/>
      <c r="H8991" s="29"/>
      <c r="I8991" s="29"/>
      <c r="J8991" s="29"/>
      <c r="K8991" s="29"/>
      <c r="L8991" s="29"/>
    </row>
    <row r="8992" spans="1:12" ht="21">
      <c r="A8992" s="26"/>
      <c r="B8992" s="27"/>
      <c r="C8992" s="27"/>
      <c r="D8992" s="27"/>
      <c r="E8992" s="27"/>
      <c r="F8992" s="27"/>
      <c r="G8992" s="29"/>
      <c r="H8992" s="29"/>
      <c r="I8992" s="29"/>
      <c r="J8992" s="29"/>
      <c r="K8992" s="29"/>
      <c r="L8992" s="29"/>
    </row>
    <row r="8993" spans="1:12" ht="21">
      <c r="A8993" s="26"/>
      <c r="B8993" s="27"/>
      <c r="C8993" s="27"/>
      <c r="D8993" s="27"/>
      <c r="E8993" s="27"/>
      <c r="F8993" s="27"/>
      <c r="G8993" s="28"/>
      <c r="H8993" s="28"/>
      <c r="I8993" s="28"/>
      <c r="J8993" s="28"/>
      <c r="K8993" s="28"/>
      <c r="L8993" s="28"/>
    </row>
    <row r="8994" spans="1:12" ht="21">
      <c r="A8994" s="26"/>
      <c r="B8994" s="27"/>
      <c r="C8994" s="27"/>
      <c r="D8994" s="27"/>
      <c r="E8994" s="27"/>
      <c r="F8994" s="27"/>
      <c r="G8994" s="29"/>
      <c r="H8994" s="29"/>
      <c r="I8994" s="29"/>
      <c r="J8994" s="29"/>
      <c r="K8994" s="29"/>
      <c r="L8994" s="29"/>
    </row>
    <row r="8995" spans="1:12" ht="21">
      <c r="A8995" s="26"/>
      <c r="B8995" s="27"/>
      <c r="C8995" s="27"/>
      <c r="D8995" s="27"/>
      <c r="E8995" s="27"/>
      <c r="F8995" s="27"/>
      <c r="G8995" s="29"/>
      <c r="H8995" s="29"/>
      <c r="I8995" s="29"/>
      <c r="J8995" s="29"/>
      <c r="K8995" s="29"/>
      <c r="L8995" s="29"/>
    </row>
    <row r="8996" spans="1:12" ht="21">
      <c r="A8996" s="26"/>
      <c r="B8996" s="27"/>
      <c r="C8996" s="27"/>
      <c r="D8996" s="27"/>
      <c r="E8996" s="27"/>
      <c r="F8996" s="27"/>
      <c r="G8996" s="29"/>
      <c r="H8996" s="29"/>
      <c r="I8996" s="29"/>
      <c r="J8996" s="29"/>
      <c r="K8996" s="29"/>
      <c r="L8996" s="29"/>
    </row>
    <row r="8997" spans="1:12" ht="21">
      <c r="A8997" s="26"/>
      <c r="B8997" s="27"/>
      <c r="C8997" s="27"/>
      <c r="D8997" s="27"/>
      <c r="E8997" s="27"/>
      <c r="F8997" s="27"/>
      <c r="G8997" s="29"/>
      <c r="H8997" s="29"/>
      <c r="I8997" s="29"/>
      <c r="J8997" s="29"/>
      <c r="K8997" s="29"/>
      <c r="L8997" s="29"/>
    </row>
    <row r="8998" spans="1:12" ht="21">
      <c r="A8998" s="26"/>
      <c r="B8998" s="27"/>
      <c r="C8998" s="27"/>
      <c r="D8998" s="27"/>
      <c r="E8998" s="27"/>
      <c r="F8998" s="27"/>
      <c r="G8998" s="29"/>
      <c r="H8998" s="29"/>
      <c r="I8998" s="29"/>
      <c r="J8998" s="29"/>
      <c r="K8998" s="29"/>
      <c r="L8998" s="29"/>
    </row>
    <row r="8999" spans="1:12" ht="21">
      <c r="A8999" s="26"/>
      <c r="B8999" s="27"/>
      <c r="C8999" s="27"/>
      <c r="D8999" s="27"/>
      <c r="E8999" s="27"/>
      <c r="F8999" s="27"/>
      <c r="G8999" s="29"/>
      <c r="H8999" s="29"/>
      <c r="I8999" s="29"/>
      <c r="J8999" s="29"/>
      <c r="K8999" s="29"/>
      <c r="L8999" s="29"/>
    </row>
    <row r="9000" spans="1:12" ht="21">
      <c r="A9000" s="26"/>
      <c r="B9000" s="27"/>
      <c r="C9000" s="27"/>
      <c r="D9000" s="27"/>
      <c r="E9000" s="27"/>
      <c r="F9000" s="27"/>
      <c r="G9000" s="29"/>
      <c r="H9000" s="29"/>
      <c r="I9000" s="29"/>
      <c r="J9000" s="29"/>
      <c r="K9000" s="29"/>
      <c r="L9000" s="29"/>
    </row>
    <row r="9001" spans="1:12" ht="21">
      <c r="A9001" s="26"/>
      <c r="B9001" s="27"/>
      <c r="C9001" s="27"/>
      <c r="D9001" s="27"/>
      <c r="E9001" s="27"/>
      <c r="F9001" s="27"/>
      <c r="G9001" s="29"/>
      <c r="H9001" s="29"/>
      <c r="I9001" s="29"/>
      <c r="J9001" s="29"/>
      <c r="K9001" s="29"/>
      <c r="L9001" s="29"/>
    </row>
    <row r="9002" spans="1:12" ht="21">
      <c r="A9002" s="26"/>
      <c r="B9002" s="27"/>
      <c r="C9002" s="27"/>
      <c r="D9002" s="27"/>
      <c r="E9002" s="27"/>
      <c r="F9002" s="27"/>
      <c r="G9002" s="29"/>
      <c r="H9002" s="29"/>
      <c r="I9002" s="29"/>
      <c r="J9002" s="29"/>
      <c r="K9002" s="29"/>
      <c r="L9002" s="29"/>
    </row>
    <row r="9003" spans="1:12" ht="21">
      <c r="A9003" s="26"/>
      <c r="B9003" s="27"/>
      <c r="C9003" s="27"/>
      <c r="D9003" s="27"/>
      <c r="E9003" s="27"/>
      <c r="F9003" s="27"/>
      <c r="G9003" s="29"/>
      <c r="H9003" s="29"/>
      <c r="I9003" s="29"/>
      <c r="J9003" s="29"/>
      <c r="K9003" s="29"/>
      <c r="L9003" s="29"/>
    </row>
    <row r="9004" spans="1:12" ht="21">
      <c r="A9004" s="26"/>
      <c r="B9004" s="27"/>
      <c r="C9004" s="27"/>
      <c r="D9004" s="27"/>
      <c r="E9004" s="27"/>
      <c r="F9004" s="27"/>
      <c r="G9004" s="29"/>
      <c r="H9004" s="29"/>
      <c r="I9004" s="29"/>
      <c r="J9004" s="29"/>
      <c r="K9004" s="29"/>
      <c r="L9004" s="29"/>
    </row>
    <row r="9005" spans="1:12" ht="21">
      <c r="A9005" s="26"/>
      <c r="B9005" s="27"/>
      <c r="C9005" s="27"/>
      <c r="D9005" s="27"/>
      <c r="E9005" s="27"/>
      <c r="F9005" s="27"/>
      <c r="G9005" s="29"/>
      <c r="H9005" s="29"/>
      <c r="I9005" s="29"/>
      <c r="J9005" s="29"/>
      <c r="K9005" s="29"/>
      <c r="L9005" s="29"/>
    </row>
    <row r="9006" spans="1:12" ht="21">
      <c r="A9006" s="26"/>
      <c r="B9006" s="27"/>
      <c r="C9006" s="27"/>
      <c r="D9006" s="27"/>
      <c r="E9006" s="27"/>
      <c r="F9006" s="27"/>
      <c r="G9006" s="29"/>
      <c r="H9006" s="29"/>
      <c r="I9006" s="29"/>
      <c r="J9006" s="29"/>
      <c r="K9006" s="29"/>
      <c r="L9006" s="29"/>
    </row>
    <row r="9007" spans="1:12" ht="21">
      <c r="A9007" s="26"/>
      <c r="B9007" s="27"/>
      <c r="C9007" s="27"/>
      <c r="D9007" s="27"/>
      <c r="E9007" s="27"/>
      <c r="F9007" s="27"/>
      <c r="G9007" s="29"/>
      <c r="H9007" s="29"/>
      <c r="I9007" s="29"/>
      <c r="J9007" s="29"/>
      <c r="K9007" s="29"/>
      <c r="L9007" s="29"/>
    </row>
    <row r="9008" spans="1:12" ht="21">
      <c r="A9008" s="26"/>
      <c r="B9008" s="27"/>
      <c r="C9008" s="27"/>
      <c r="D9008" s="27"/>
      <c r="E9008" s="27"/>
      <c r="F9008" s="27"/>
      <c r="G9008" s="29"/>
      <c r="H9008" s="29"/>
      <c r="I9008" s="29"/>
      <c r="J9008" s="29"/>
      <c r="K9008" s="29"/>
      <c r="L9008" s="29"/>
    </row>
    <row r="9009" spans="1:12" ht="21">
      <c r="A9009" s="26"/>
      <c r="B9009" s="27"/>
      <c r="C9009" s="27"/>
      <c r="D9009" s="27"/>
      <c r="E9009" s="27"/>
      <c r="F9009" s="27"/>
      <c r="G9009" s="28"/>
      <c r="H9009" s="28"/>
      <c r="I9009" s="28"/>
      <c r="J9009" s="28"/>
      <c r="K9009" s="28"/>
      <c r="L9009" s="28"/>
    </row>
    <row r="9010" spans="1:12" ht="21">
      <c r="A9010" s="26"/>
      <c r="B9010" s="27"/>
      <c r="C9010" s="27"/>
      <c r="D9010" s="27"/>
      <c r="E9010" s="27"/>
      <c r="F9010" s="27"/>
      <c r="G9010" s="29"/>
      <c r="H9010" s="29"/>
      <c r="I9010" s="29"/>
      <c r="J9010" s="29"/>
      <c r="K9010" s="29"/>
      <c r="L9010" s="29"/>
    </row>
    <row r="9011" spans="1:12" ht="21">
      <c r="A9011" s="26"/>
      <c r="B9011" s="27"/>
      <c r="C9011" s="27"/>
      <c r="D9011" s="27"/>
      <c r="E9011" s="27"/>
      <c r="F9011" s="27"/>
      <c r="G9011" s="29"/>
      <c r="H9011" s="29"/>
      <c r="I9011" s="29"/>
      <c r="J9011" s="29"/>
      <c r="K9011" s="29"/>
      <c r="L9011" s="29"/>
    </row>
    <row r="9012" spans="1:12" ht="21">
      <c r="A9012" s="26"/>
      <c r="B9012" s="27"/>
      <c r="C9012" s="27"/>
      <c r="D9012" s="27"/>
      <c r="E9012" s="27"/>
      <c r="F9012" s="27"/>
      <c r="G9012" s="29"/>
      <c r="H9012" s="29"/>
      <c r="I9012" s="29"/>
      <c r="J9012" s="29"/>
      <c r="K9012" s="29"/>
      <c r="L9012" s="29"/>
    </row>
    <row r="9013" spans="1:12" ht="21">
      <c r="A9013" s="26"/>
      <c r="B9013" s="27"/>
      <c r="C9013" s="27"/>
      <c r="D9013" s="27"/>
      <c r="E9013" s="27"/>
      <c r="F9013" s="27"/>
      <c r="G9013" s="29"/>
      <c r="H9013" s="29"/>
      <c r="I9013" s="29"/>
      <c r="J9013" s="29"/>
      <c r="K9013" s="29"/>
      <c r="L9013" s="29"/>
    </row>
    <row r="9014" spans="1:12" ht="21">
      <c r="A9014" s="26"/>
      <c r="B9014" s="27"/>
      <c r="C9014" s="27"/>
      <c r="D9014" s="27"/>
      <c r="E9014" s="27"/>
      <c r="F9014" s="27"/>
      <c r="G9014" s="29"/>
      <c r="H9014" s="29"/>
      <c r="I9014" s="29"/>
      <c r="J9014" s="29"/>
      <c r="K9014" s="29"/>
      <c r="L9014" s="29"/>
    </row>
    <row r="9015" spans="1:12" ht="21">
      <c r="A9015" s="26"/>
      <c r="B9015" s="27"/>
      <c r="C9015" s="27"/>
      <c r="D9015" s="27"/>
      <c r="E9015" s="27"/>
      <c r="F9015" s="27"/>
      <c r="G9015" s="29"/>
      <c r="H9015" s="29"/>
      <c r="I9015" s="29"/>
      <c r="J9015" s="29"/>
      <c r="K9015" s="29"/>
      <c r="L9015" s="29"/>
    </row>
    <row r="9016" spans="1:12" ht="21">
      <c r="A9016" s="26"/>
      <c r="B9016" s="27"/>
      <c r="C9016" s="27"/>
      <c r="D9016" s="27"/>
      <c r="E9016" s="27"/>
      <c r="F9016" s="27"/>
      <c r="G9016" s="29"/>
      <c r="H9016" s="29"/>
      <c r="I9016" s="29"/>
      <c r="J9016" s="29"/>
      <c r="K9016" s="29"/>
      <c r="L9016" s="29"/>
    </row>
    <row r="9017" spans="1:12" ht="21">
      <c r="A9017" s="26"/>
      <c r="B9017" s="27"/>
      <c r="C9017" s="27"/>
      <c r="D9017" s="27"/>
      <c r="E9017" s="27"/>
      <c r="F9017" s="27"/>
      <c r="G9017" s="29"/>
      <c r="H9017" s="29"/>
      <c r="I9017" s="29"/>
      <c r="J9017" s="29"/>
      <c r="K9017" s="29"/>
      <c r="L9017" s="29"/>
    </row>
    <row r="9018" spans="1:12" ht="21">
      <c r="A9018" s="26"/>
      <c r="B9018" s="27"/>
      <c r="C9018" s="27"/>
      <c r="D9018" s="27"/>
      <c r="E9018" s="27"/>
      <c r="F9018" s="27"/>
      <c r="G9018" s="28"/>
      <c r="H9018" s="28"/>
      <c r="I9018" s="28"/>
      <c r="J9018" s="28"/>
      <c r="K9018" s="28"/>
      <c r="L9018" s="28"/>
    </row>
    <row r="9019" spans="1:12" ht="21">
      <c r="A9019" s="26"/>
      <c r="B9019" s="27"/>
      <c r="C9019" s="27"/>
      <c r="D9019" s="27"/>
      <c r="E9019" s="27"/>
      <c r="F9019" s="27"/>
      <c r="G9019" s="28"/>
      <c r="H9019" s="28"/>
      <c r="I9019" s="28"/>
      <c r="J9019" s="28"/>
      <c r="K9019" s="28"/>
      <c r="L9019" s="28"/>
    </row>
    <row r="9020" spans="1:12" ht="21">
      <c r="A9020" s="26"/>
      <c r="B9020" s="27"/>
      <c r="C9020" s="27"/>
      <c r="D9020" s="27"/>
      <c r="E9020" s="27"/>
      <c r="F9020" s="27"/>
      <c r="G9020" s="28"/>
      <c r="H9020" s="28"/>
      <c r="I9020" s="28"/>
      <c r="J9020" s="28"/>
      <c r="K9020" s="28"/>
      <c r="L9020" s="28"/>
    </row>
    <row r="9021" spans="1:12" ht="21">
      <c r="A9021" s="26"/>
      <c r="B9021" s="27"/>
      <c r="C9021" s="27"/>
      <c r="D9021" s="27"/>
      <c r="E9021" s="27"/>
      <c r="F9021" s="27"/>
      <c r="G9021" s="29"/>
      <c r="H9021" s="29"/>
      <c r="I9021" s="29"/>
      <c r="J9021" s="29"/>
      <c r="K9021" s="29"/>
      <c r="L9021" s="29"/>
    </row>
    <row r="9022" spans="1:12" ht="21">
      <c r="A9022" s="26"/>
      <c r="B9022" s="27"/>
      <c r="C9022" s="27"/>
      <c r="D9022" s="27"/>
      <c r="E9022" s="27"/>
      <c r="F9022" s="27"/>
      <c r="G9022" s="28"/>
      <c r="H9022" s="28"/>
      <c r="I9022" s="28"/>
      <c r="J9022" s="28"/>
      <c r="K9022" s="28"/>
      <c r="L9022" s="28"/>
    </row>
    <row r="9023" spans="1:12" ht="21">
      <c r="A9023" s="26"/>
      <c r="B9023" s="27"/>
      <c r="C9023" s="27"/>
      <c r="D9023" s="27"/>
      <c r="E9023" s="27"/>
      <c r="F9023" s="27"/>
      <c r="G9023" s="28"/>
      <c r="H9023" s="28"/>
      <c r="I9023" s="28"/>
      <c r="J9023" s="28"/>
      <c r="K9023" s="28"/>
      <c r="L9023" s="28"/>
    </row>
    <row r="9024" spans="1:12" ht="21">
      <c r="A9024" s="26"/>
      <c r="B9024" s="27"/>
      <c r="C9024" s="27"/>
      <c r="D9024" s="27"/>
      <c r="E9024" s="27"/>
      <c r="F9024" s="27"/>
      <c r="G9024" s="28"/>
      <c r="H9024" s="28"/>
      <c r="I9024" s="28"/>
      <c r="J9024" s="28"/>
      <c r="K9024" s="28"/>
      <c r="L9024" s="28"/>
    </row>
    <row r="9025" spans="1:12" ht="21">
      <c r="A9025" s="26"/>
      <c r="B9025" s="27"/>
      <c r="C9025" s="27"/>
      <c r="D9025" s="27"/>
      <c r="E9025" s="27"/>
      <c r="F9025" s="27"/>
      <c r="G9025" s="28"/>
      <c r="H9025" s="28"/>
      <c r="I9025" s="28"/>
      <c r="J9025" s="28"/>
      <c r="K9025" s="28"/>
      <c r="L9025" s="28"/>
    </row>
    <row r="9026" spans="1:12" ht="21">
      <c r="A9026" s="26"/>
      <c r="B9026" s="27"/>
      <c r="C9026" s="27"/>
      <c r="D9026" s="27"/>
      <c r="E9026" s="27"/>
      <c r="F9026" s="27"/>
      <c r="G9026" s="29"/>
      <c r="H9026" s="29"/>
      <c r="I9026" s="29"/>
      <c r="J9026" s="29"/>
      <c r="K9026" s="29"/>
      <c r="L9026" s="29"/>
    </row>
    <row r="9027" spans="1:12" ht="21">
      <c r="A9027" s="26"/>
      <c r="B9027" s="27"/>
      <c r="C9027" s="27"/>
      <c r="D9027" s="27"/>
      <c r="E9027" s="27"/>
      <c r="F9027" s="27"/>
      <c r="G9027" s="28"/>
      <c r="H9027" s="28"/>
      <c r="I9027" s="28"/>
      <c r="J9027" s="28"/>
      <c r="K9027" s="28"/>
      <c r="L9027" s="28"/>
    </row>
    <row r="9028" spans="1:12" ht="21">
      <c r="A9028" s="26"/>
      <c r="B9028" s="27"/>
      <c r="C9028" s="27"/>
      <c r="D9028" s="27"/>
      <c r="E9028" s="27"/>
      <c r="F9028" s="27"/>
      <c r="G9028" s="28"/>
      <c r="H9028" s="28"/>
      <c r="I9028" s="28"/>
      <c r="J9028" s="28"/>
      <c r="K9028" s="28"/>
      <c r="L9028" s="28"/>
    </row>
    <row r="9029" spans="1:12" ht="21">
      <c r="A9029" s="26"/>
      <c r="B9029" s="27"/>
      <c r="C9029" s="27"/>
      <c r="D9029" s="27"/>
      <c r="E9029" s="27"/>
      <c r="F9029" s="27"/>
      <c r="G9029" s="28"/>
      <c r="H9029" s="28"/>
      <c r="I9029" s="28"/>
      <c r="J9029" s="28"/>
      <c r="K9029" s="28"/>
      <c r="L9029" s="28"/>
    </row>
    <row r="9030" spans="1:12" ht="21">
      <c r="A9030" s="26"/>
      <c r="B9030" s="27"/>
      <c r="C9030" s="27"/>
      <c r="D9030" s="27"/>
      <c r="E9030" s="27"/>
      <c r="F9030" s="27"/>
      <c r="G9030" s="28"/>
      <c r="H9030" s="28"/>
      <c r="I9030" s="28"/>
      <c r="J9030" s="28"/>
      <c r="K9030" s="28"/>
      <c r="L9030" s="28"/>
    </row>
    <row r="9031" spans="1:12" ht="21">
      <c r="A9031" s="26"/>
      <c r="B9031" s="27"/>
      <c r="C9031" s="27"/>
      <c r="D9031" s="27"/>
      <c r="E9031" s="27"/>
      <c r="F9031" s="27"/>
      <c r="G9031" s="29"/>
      <c r="H9031" s="29"/>
      <c r="I9031" s="29"/>
      <c r="J9031" s="29"/>
      <c r="K9031" s="29"/>
      <c r="L9031" s="29"/>
    </row>
    <row r="9032" spans="1:12" ht="21">
      <c r="A9032" s="26"/>
      <c r="B9032" s="27"/>
      <c r="C9032" s="27"/>
      <c r="D9032" s="27"/>
      <c r="E9032" s="27"/>
      <c r="F9032" s="27"/>
      <c r="G9032" s="29"/>
      <c r="H9032" s="29"/>
      <c r="I9032" s="29"/>
      <c r="J9032" s="29"/>
      <c r="K9032" s="29"/>
      <c r="L9032" s="29"/>
    </row>
    <row r="9033" spans="1:12" ht="21">
      <c r="A9033" s="26"/>
      <c r="B9033" s="27"/>
      <c r="C9033" s="27"/>
      <c r="D9033" s="27"/>
      <c r="E9033" s="27"/>
      <c r="F9033" s="27"/>
      <c r="G9033" s="29"/>
      <c r="H9033" s="29"/>
      <c r="I9033" s="29"/>
      <c r="J9033" s="29"/>
      <c r="K9033" s="29"/>
      <c r="L9033" s="29"/>
    </row>
    <row r="9034" spans="1:12" ht="21">
      <c r="A9034" s="26"/>
      <c r="B9034" s="27"/>
      <c r="C9034" s="27"/>
      <c r="D9034" s="27"/>
      <c r="E9034" s="27"/>
      <c r="F9034" s="27"/>
      <c r="G9034" s="28"/>
      <c r="H9034" s="28"/>
      <c r="I9034" s="28"/>
      <c r="J9034" s="28"/>
      <c r="K9034" s="28"/>
      <c r="L9034" s="28"/>
    </row>
    <row r="9035" spans="1:12" ht="21">
      <c r="A9035" s="26"/>
      <c r="B9035" s="27"/>
      <c r="C9035" s="27"/>
      <c r="D9035" s="27"/>
      <c r="E9035" s="27"/>
      <c r="F9035" s="27"/>
      <c r="G9035" s="29"/>
      <c r="H9035" s="29"/>
      <c r="I9035" s="29"/>
      <c r="J9035" s="29"/>
      <c r="K9035" s="29"/>
      <c r="L9035" s="29"/>
    </row>
    <row r="9036" spans="1:12" ht="21">
      <c r="A9036" s="26"/>
      <c r="B9036" s="27"/>
      <c r="C9036" s="27"/>
      <c r="D9036" s="27"/>
      <c r="E9036" s="27"/>
      <c r="F9036" s="27"/>
      <c r="G9036" s="29"/>
      <c r="H9036" s="29"/>
      <c r="I9036" s="29"/>
      <c r="J9036" s="29"/>
      <c r="K9036" s="29"/>
      <c r="L9036" s="29"/>
    </row>
    <row r="9037" spans="1:12" ht="21">
      <c r="A9037" s="26"/>
      <c r="B9037" s="27"/>
      <c r="C9037" s="27"/>
      <c r="D9037" s="27"/>
      <c r="E9037" s="27"/>
      <c r="F9037" s="27"/>
      <c r="G9037" s="29"/>
      <c r="H9037" s="29"/>
      <c r="I9037" s="29"/>
      <c r="J9037" s="29"/>
      <c r="K9037" s="29"/>
      <c r="L9037" s="29"/>
    </row>
    <row r="9038" spans="1:12" ht="21">
      <c r="A9038" s="26"/>
      <c r="B9038" s="27"/>
      <c r="C9038" s="27"/>
      <c r="D9038" s="27"/>
      <c r="E9038" s="27"/>
      <c r="F9038" s="27"/>
      <c r="G9038" s="29"/>
      <c r="H9038" s="29"/>
      <c r="I9038" s="29"/>
      <c r="J9038" s="29"/>
      <c r="K9038" s="29"/>
      <c r="L9038" s="29"/>
    </row>
    <row r="9039" spans="1:12" ht="21">
      <c r="A9039" s="26"/>
      <c r="B9039" s="27"/>
      <c r="C9039" s="27"/>
      <c r="D9039" s="27"/>
      <c r="E9039" s="27"/>
      <c r="F9039" s="27"/>
      <c r="G9039" s="29"/>
      <c r="H9039" s="29"/>
      <c r="I9039" s="29"/>
      <c r="J9039" s="29"/>
      <c r="K9039" s="29"/>
      <c r="L9039" s="29"/>
    </row>
    <row r="9040" spans="1:12" ht="21">
      <c r="A9040" s="26"/>
      <c r="B9040" s="27"/>
      <c r="C9040" s="27"/>
      <c r="D9040" s="27"/>
      <c r="E9040" s="27"/>
      <c r="F9040" s="27"/>
      <c r="G9040" s="28"/>
      <c r="H9040" s="28"/>
      <c r="I9040" s="28"/>
      <c r="J9040" s="28"/>
      <c r="K9040" s="28"/>
      <c r="L9040" s="28"/>
    </row>
    <row r="9041" spans="1:12" ht="21">
      <c r="A9041" s="26"/>
      <c r="B9041" s="27"/>
      <c r="C9041" s="27"/>
      <c r="D9041" s="27"/>
      <c r="E9041" s="27"/>
      <c r="F9041" s="27"/>
      <c r="G9041" s="29"/>
      <c r="H9041" s="29"/>
      <c r="I9041" s="29"/>
      <c r="J9041" s="29"/>
      <c r="K9041" s="29"/>
      <c r="L9041" s="29"/>
    </row>
    <row r="9042" spans="1:12" ht="21">
      <c r="A9042" s="26"/>
      <c r="B9042" s="27"/>
      <c r="C9042" s="27"/>
      <c r="D9042" s="27"/>
      <c r="E9042" s="27"/>
      <c r="F9042" s="27"/>
      <c r="G9042" s="29"/>
      <c r="H9042" s="29"/>
      <c r="I9042" s="29"/>
      <c r="J9042" s="29"/>
      <c r="K9042" s="29"/>
      <c r="L9042" s="29"/>
    </row>
    <row r="9043" spans="1:12" ht="21">
      <c r="A9043" s="26"/>
      <c r="B9043" s="27"/>
      <c r="C9043" s="27"/>
      <c r="D9043" s="27"/>
      <c r="E9043" s="27"/>
      <c r="F9043" s="27"/>
      <c r="G9043" s="29"/>
      <c r="H9043" s="29"/>
      <c r="I9043" s="29"/>
      <c r="J9043" s="29"/>
      <c r="K9043" s="29"/>
      <c r="L9043" s="29"/>
    </row>
    <row r="9044" spans="1:12" ht="21">
      <c r="A9044" s="26"/>
      <c r="B9044" s="27"/>
      <c r="C9044" s="27"/>
      <c r="D9044" s="27"/>
      <c r="E9044" s="27"/>
      <c r="F9044" s="27"/>
      <c r="G9044" s="29"/>
      <c r="H9044" s="29"/>
      <c r="I9044" s="29"/>
      <c r="J9044" s="29"/>
      <c r="K9044" s="29"/>
      <c r="L9044" s="29"/>
    </row>
    <row r="9045" spans="1:12" ht="21">
      <c r="A9045" s="26"/>
      <c r="B9045" s="27"/>
      <c r="C9045" s="27"/>
      <c r="D9045" s="27"/>
      <c r="E9045" s="27"/>
      <c r="F9045" s="27"/>
      <c r="G9045" s="29"/>
      <c r="H9045" s="29"/>
      <c r="I9045" s="29"/>
      <c r="J9045" s="29"/>
      <c r="K9045" s="29"/>
      <c r="L9045" s="29"/>
    </row>
    <row r="9046" spans="1:12" ht="21">
      <c r="A9046" s="26"/>
      <c r="B9046" s="27"/>
      <c r="C9046" s="27"/>
      <c r="D9046" s="27"/>
      <c r="E9046" s="27"/>
      <c r="F9046" s="27"/>
      <c r="G9046" s="28"/>
      <c r="H9046" s="28"/>
      <c r="I9046" s="28"/>
      <c r="J9046" s="28"/>
      <c r="K9046" s="28"/>
      <c r="L9046" s="28"/>
    </row>
    <row r="9047" spans="1:12" ht="21">
      <c r="A9047" s="26"/>
      <c r="B9047" s="27"/>
      <c r="C9047" s="27"/>
      <c r="D9047" s="27"/>
      <c r="E9047" s="27"/>
      <c r="F9047" s="27"/>
      <c r="G9047" s="29"/>
      <c r="H9047" s="29"/>
      <c r="I9047" s="29"/>
      <c r="J9047" s="29"/>
      <c r="K9047" s="29"/>
      <c r="L9047" s="29"/>
    </row>
    <row r="9048" spans="1:12" ht="21">
      <c r="A9048" s="26"/>
      <c r="B9048" s="27"/>
      <c r="C9048" s="27"/>
      <c r="D9048" s="27"/>
      <c r="E9048" s="27"/>
      <c r="F9048" s="27"/>
      <c r="G9048" s="28"/>
      <c r="H9048" s="28"/>
      <c r="I9048" s="28"/>
      <c r="J9048" s="28"/>
      <c r="K9048" s="28"/>
      <c r="L9048" s="28"/>
    </row>
    <row r="9049" spans="1:12" ht="21">
      <c r="A9049" s="26"/>
      <c r="B9049" s="27"/>
      <c r="C9049" s="27"/>
      <c r="D9049" s="27"/>
      <c r="E9049" s="27"/>
      <c r="F9049" s="27"/>
      <c r="G9049" s="28"/>
      <c r="H9049" s="28"/>
      <c r="I9049" s="28"/>
      <c r="J9049" s="28"/>
      <c r="K9049" s="28"/>
      <c r="L9049" s="28"/>
    </row>
    <row r="9050" spans="1:12" ht="21">
      <c r="A9050" s="26"/>
      <c r="B9050" s="27"/>
      <c r="C9050" s="27"/>
      <c r="D9050" s="27"/>
      <c r="E9050" s="27"/>
      <c r="F9050" s="27"/>
      <c r="G9050" s="29"/>
      <c r="H9050" s="29"/>
      <c r="I9050" s="29"/>
      <c r="J9050" s="29"/>
      <c r="K9050" s="29"/>
      <c r="L9050" s="29"/>
    </row>
    <row r="9051" spans="1:12" ht="21">
      <c r="A9051" s="26"/>
      <c r="B9051" s="27"/>
      <c r="C9051" s="27"/>
      <c r="D9051" s="27"/>
      <c r="E9051" s="27"/>
      <c r="F9051" s="27"/>
      <c r="G9051" s="29"/>
      <c r="H9051" s="29"/>
      <c r="I9051" s="29"/>
      <c r="J9051" s="29"/>
      <c r="K9051" s="29"/>
      <c r="L9051" s="29"/>
    </row>
    <row r="9052" spans="1:12" ht="21">
      <c r="A9052" s="26"/>
      <c r="B9052" s="27"/>
      <c r="C9052" s="27"/>
      <c r="D9052" s="27"/>
      <c r="E9052" s="27"/>
      <c r="F9052" s="27"/>
      <c r="G9052" s="29"/>
      <c r="H9052" s="29"/>
      <c r="I9052" s="29"/>
      <c r="J9052" s="29"/>
      <c r="K9052" s="29"/>
      <c r="L9052" s="29"/>
    </row>
    <row r="9053" spans="1:12" ht="21">
      <c r="A9053" s="26"/>
      <c r="B9053" s="27"/>
      <c r="C9053" s="27"/>
      <c r="D9053" s="27"/>
      <c r="E9053" s="27"/>
      <c r="F9053" s="27"/>
      <c r="G9053" s="28"/>
      <c r="H9053" s="28"/>
      <c r="I9053" s="28"/>
      <c r="J9053" s="28"/>
      <c r="K9053" s="28"/>
      <c r="L9053" s="28"/>
    </row>
    <row r="9054" spans="1:12" ht="21">
      <c r="A9054" s="26"/>
      <c r="B9054" s="27"/>
      <c r="C9054" s="27"/>
      <c r="D9054" s="27"/>
      <c r="E9054" s="27"/>
      <c r="F9054" s="27"/>
      <c r="G9054" s="28"/>
      <c r="H9054" s="28"/>
      <c r="I9054" s="28"/>
      <c r="J9054" s="28"/>
      <c r="K9054" s="28"/>
      <c r="L9054" s="28"/>
    </row>
    <row r="9055" spans="1:12" ht="21">
      <c r="A9055" s="26"/>
      <c r="B9055" s="27"/>
      <c r="C9055" s="27"/>
      <c r="D9055" s="27"/>
      <c r="E9055" s="27"/>
      <c r="F9055" s="27"/>
      <c r="G9055" s="28"/>
      <c r="H9055" s="28"/>
      <c r="I9055" s="28"/>
      <c r="J9055" s="28"/>
      <c r="K9055" s="28"/>
      <c r="L9055" s="28"/>
    </row>
    <row r="9056" spans="1:12" ht="21">
      <c r="A9056" s="26"/>
      <c r="B9056" s="27"/>
      <c r="C9056" s="27"/>
      <c r="D9056" s="27"/>
      <c r="E9056" s="27"/>
      <c r="F9056" s="27"/>
      <c r="G9056" s="28"/>
      <c r="H9056" s="28"/>
      <c r="I9056" s="28"/>
      <c r="J9056" s="28"/>
      <c r="K9056" s="28"/>
      <c r="L9056" s="28"/>
    </row>
    <row r="9057" spans="1:12" ht="21">
      <c r="A9057" s="26"/>
      <c r="B9057" s="27"/>
      <c r="C9057" s="27"/>
      <c r="D9057" s="27"/>
      <c r="E9057" s="27"/>
      <c r="F9057" s="27"/>
      <c r="G9057" s="28"/>
      <c r="H9057" s="28"/>
      <c r="I9057" s="28"/>
      <c r="J9057" s="28"/>
      <c r="K9057" s="28"/>
      <c r="L9057" s="28"/>
    </row>
    <row r="9058" spans="1:12" ht="21">
      <c r="A9058" s="26"/>
      <c r="B9058" s="27"/>
      <c r="C9058" s="27"/>
      <c r="D9058" s="27"/>
      <c r="E9058" s="27"/>
      <c r="F9058" s="27"/>
      <c r="G9058" s="29"/>
      <c r="H9058" s="29"/>
      <c r="I9058" s="29"/>
      <c r="J9058" s="29"/>
      <c r="K9058" s="29"/>
      <c r="L9058" s="29"/>
    </row>
    <row r="9059" spans="1:12" ht="21">
      <c r="A9059" s="26"/>
      <c r="B9059" s="27"/>
      <c r="C9059" s="27"/>
      <c r="D9059" s="27"/>
      <c r="E9059" s="27"/>
      <c r="F9059" s="27"/>
      <c r="G9059" s="28"/>
      <c r="H9059" s="28"/>
      <c r="I9059" s="28"/>
      <c r="J9059" s="28"/>
      <c r="K9059" s="28"/>
      <c r="L9059" s="28"/>
    </row>
    <row r="9060" spans="1:12" ht="21">
      <c r="A9060" s="26"/>
      <c r="B9060" s="27"/>
      <c r="C9060" s="27"/>
      <c r="D9060" s="27"/>
      <c r="E9060" s="27"/>
      <c r="F9060" s="27"/>
      <c r="G9060" s="28"/>
      <c r="H9060" s="28"/>
      <c r="I9060" s="28"/>
      <c r="J9060" s="28"/>
      <c r="K9060" s="28"/>
      <c r="L9060" s="28"/>
    </row>
    <row r="9061" spans="1:12" ht="21">
      <c r="A9061" s="26"/>
      <c r="B9061" s="27"/>
      <c r="C9061" s="27"/>
      <c r="D9061" s="27"/>
      <c r="E9061" s="27"/>
      <c r="F9061" s="27"/>
      <c r="G9061" s="28"/>
      <c r="H9061" s="28"/>
      <c r="I9061" s="28"/>
      <c r="J9061" s="28"/>
      <c r="K9061" s="28"/>
      <c r="L9061" s="28"/>
    </row>
    <row r="9062" spans="1:12" ht="21">
      <c r="A9062" s="26"/>
      <c r="B9062" s="27"/>
      <c r="C9062" s="27"/>
      <c r="D9062" s="27"/>
      <c r="E9062" s="27"/>
      <c r="F9062" s="27"/>
      <c r="G9062" s="28"/>
      <c r="H9062" s="28"/>
      <c r="I9062" s="28"/>
      <c r="J9062" s="28"/>
      <c r="K9062" s="28"/>
      <c r="L9062" s="28"/>
    </row>
    <row r="9063" spans="1:12" ht="21">
      <c r="A9063" s="26"/>
      <c r="B9063" s="27"/>
      <c r="C9063" s="27"/>
      <c r="D9063" s="27"/>
      <c r="E9063" s="27"/>
      <c r="F9063" s="27"/>
      <c r="G9063" s="28"/>
      <c r="H9063" s="28"/>
      <c r="I9063" s="28"/>
      <c r="J9063" s="28"/>
      <c r="K9063" s="28"/>
      <c r="L9063" s="28"/>
    </row>
    <row r="9064" spans="1:12" ht="21">
      <c r="A9064" s="26"/>
      <c r="B9064" s="27"/>
      <c r="C9064" s="27"/>
      <c r="D9064" s="27"/>
      <c r="E9064" s="27"/>
      <c r="F9064" s="27"/>
      <c r="G9064" s="28"/>
      <c r="H9064" s="28"/>
      <c r="I9064" s="28"/>
      <c r="J9064" s="28"/>
      <c r="K9064" s="28"/>
      <c r="L9064" s="28"/>
    </row>
    <row r="9065" spans="1:12" ht="21">
      <c r="A9065" s="26"/>
      <c r="B9065" s="27"/>
      <c r="C9065" s="27"/>
      <c r="D9065" s="27"/>
      <c r="E9065" s="27"/>
      <c r="F9065" s="27"/>
      <c r="G9065" s="28"/>
      <c r="H9065" s="28"/>
      <c r="I9065" s="28"/>
      <c r="J9065" s="28"/>
      <c r="K9065" s="28"/>
      <c r="L9065" s="28"/>
    </row>
    <row r="9066" spans="1:12" ht="21">
      <c r="A9066" s="26"/>
      <c r="B9066" s="27"/>
      <c r="C9066" s="27"/>
      <c r="D9066" s="27"/>
      <c r="E9066" s="27"/>
      <c r="F9066" s="27"/>
      <c r="G9066" s="28"/>
      <c r="H9066" s="28"/>
      <c r="I9066" s="28"/>
      <c r="J9066" s="28"/>
      <c r="K9066" s="28"/>
      <c r="L9066" s="28"/>
    </row>
    <row r="9067" spans="1:12" ht="21">
      <c r="A9067" s="26"/>
      <c r="B9067" s="27"/>
      <c r="C9067" s="27"/>
      <c r="D9067" s="27"/>
      <c r="E9067" s="27"/>
      <c r="F9067" s="27"/>
      <c r="G9067" s="29"/>
      <c r="H9067" s="29"/>
      <c r="I9067" s="29"/>
      <c r="J9067" s="29"/>
      <c r="K9067" s="29"/>
      <c r="L9067" s="29"/>
    </row>
    <row r="9068" spans="1:12" ht="21">
      <c r="A9068" s="26"/>
      <c r="B9068" s="27"/>
      <c r="C9068" s="27"/>
      <c r="D9068" s="27"/>
      <c r="E9068" s="27"/>
      <c r="F9068" s="27"/>
      <c r="G9068" s="28"/>
      <c r="H9068" s="28"/>
      <c r="I9068" s="28"/>
      <c r="J9068" s="28"/>
      <c r="K9068" s="28"/>
      <c r="L9068" s="28"/>
    </row>
    <row r="9069" spans="1:12" ht="21">
      <c r="A9069" s="26"/>
      <c r="B9069" s="27"/>
      <c r="C9069" s="27"/>
      <c r="D9069" s="27"/>
      <c r="E9069" s="27"/>
      <c r="F9069" s="27"/>
      <c r="G9069" s="29"/>
      <c r="H9069" s="29"/>
      <c r="I9069" s="29"/>
      <c r="J9069" s="29"/>
      <c r="K9069" s="29"/>
      <c r="L9069" s="29"/>
    </row>
    <row r="9070" spans="1:12" ht="21">
      <c r="A9070" s="26"/>
      <c r="B9070" s="27"/>
      <c r="C9070" s="27"/>
      <c r="D9070" s="27"/>
      <c r="E9070" s="27"/>
      <c r="F9070" s="27"/>
      <c r="G9070" s="29"/>
      <c r="H9070" s="29"/>
      <c r="I9070" s="29"/>
      <c r="J9070" s="29"/>
      <c r="K9070" s="29"/>
      <c r="L9070" s="29"/>
    </row>
    <row r="9071" spans="1:12" ht="21">
      <c r="A9071" s="26"/>
      <c r="B9071" s="27"/>
      <c r="C9071" s="27"/>
      <c r="D9071" s="27"/>
      <c r="E9071" s="27"/>
      <c r="F9071" s="27"/>
      <c r="G9071" s="29"/>
      <c r="H9071" s="29"/>
      <c r="I9071" s="29"/>
      <c r="J9071" s="29"/>
      <c r="K9071" s="29"/>
      <c r="L9071" s="29"/>
    </row>
    <row r="9072" spans="1:12" ht="21">
      <c r="A9072" s="26"/>
      <c r="B9072" s="27"/>
      <c r="C9072" s="27"/>
      <c r="D9072" s="27"/>
      <c r="E9072" s="27"/>
      <c r="F9072" s="27"/>
      <c r="G9072" s="29"/>
      <c r="H9072" s="29"/>
      <c r="I9072" s="29"/>
      <c r="J9072" s="29"/>
      <c r="K9072" s="29"/>
      <c r="L9072" s="29"/>
    </row>
    <row r="9073" spans="1:12" ht="21">
      <c r="A9073" s="26"/>
      <c r="B9073" s="27"/>
      <c r="C9073" s="27"/>
      <c r="D9073" s="27"/>
      <c r="E9073" s="27"/>
      <c r="F9073" s="27"/>
      <c r="G9073" s="29"/>
      <c r="H9073" s="29"/>
      <c r="I9073" s="29"/>
      <c r="J9073" s="29"/>
      <c r="K9073" s="29"/>
      <c r="L9073" s="29"/>
    </row>
    <row r="9074" spans="1:12" ht="21">
      <c r="A9074" s="26"/>
      <c r="B9074" s="27"/>
      <c r="C9074" s="27"/>
      <c r="D9074" s="27"/>
      <c r="E9074" s="27"/>
      <c r="F9074" s="27"/>
      <c r="G9074" s="29"/>
      <c r="H9074" s="29"/>
      <c r="I9074" s="29"/>
      <c r="J9074" s="29"/>
      <c r="K9074" s="29"/>
      <c r="L9074" s="29"/>
    </row>
    <row r="9075" spans="1:12" ht="21">
      <c r="A9075" s="26"/>
      <c r="B9075" s="27"/>
      <c r="C9075" s="27"/>
      <c r="D9075" s="27"/>
      <c r="E9075" s="27"/>
      <c r="F9075" s="27"/>
      <c r="G9075" s="29"/>
      <c r="H9075" s="29"/>
      <c r="I9075" s="29"/>
      <c r="J9075" s="29"/>
      <c r="K9075" s="29"/>
      <c r="L9075" s="29"/>
    </row>
    <row r="9076" spans="1:12" ht="21">
      <c r="A9076" s="26"/>
      <c r="B9076" s="27"/>
      <c r="C9076" s="27"/>
      <c r="D9076" s="27"/>
      <c r="E9076" s="27"/>
      <c r="F9076" s="27"/>
      <c r="G9076" s="29"/>
      <c r="H9076" s="29"/>
      <c r="I9076" s="29"/>
      <c r="J9076" s="29"/>
      <c r="K9076" s="29"/>
      <c r="L9076" s="29"/>
    </row>
    <row r="9077" spans="1:12" ht="21">
      <c r="A9077" s="26"/>
      <c r="B9077" s="27"/>
      <c r="C9077" s="27"/>
      <c r="D9077" s="27"/>
      <c r="E9077" s="27"/>
      <c r="F9077" s="27"/>
      <c r="G9077" s="29"/>
      <c r="H9077" s="29"/>
      <c r="I9077" s="29"/>
      <c r="J9077" s="29"/>
      <c r="K9077" s="29"/>
      <c r="L9077" s="29"/>
    </row>
    <row r="9078" spans="1:12" ht="21">
      <c r="A9078" s="26"/>
      <c r="B9078" s="27"/>
      <c r="C9078" s="27"/>
      <c r="D9078" s="27"/>
      <c r="E9078" s="27"/>
      <c r="F9078" s="27"/>
      <c r="G9078" s="28"/>
      <c r="H9078" s="28"/>
      <c r="I9078" s="28"/>
      <c r="J9078" s="28"/>
      <c r="K9078" s="28"/>
      <c r="L9078" s="28"/>
    </row>
    <row r="9079" spans="1:12" ht="21">
      <c r="A9079" s="26"/>
      <c r="B9079" s="27"/>
      <c r="C9079" s="27"/>
      <c r="D9079" s="27"/>
      <c r="E9079" s="27"/>
      <c r="F9079" s="27"/>
      <c r="G9079" s="29"/>
      <c r="H9079" s="29"/>
      <c r="I9079" s="29"/>
      <c r="J9079" s="29"/>
      <c r="K9079" s="29"/>
      <c r="L9079" s="29"/>
    </row>
    <row r="9080" spans="1:12" ht="21">
      <c r="A9080" s="26"/>
      <c r="B9080" s="27"/>
      <c r="C9080" s="27"/>
      <c r="D9080" s="27"/>
      <c r="E9080" s="27"/>
      <c r="F9080" s="27"/>
      <c r="G9080" s="28"/>
      <c r="H9080" s="28"/>
      <c r="I9080" s="28"/>
      <c r="J9080" s="28"/>
      <c r="K9080" s="28"/>
      <c r="L9080" s="28"/>
    </row>
    <row r="9081" spans="1:12" ht="21">
      <c r="A9081" s="26"/>
      <c r="B9081" s="27"/>
      <c r="C9081" s="27"/>
      <c r="D9081" s="27"/>
      <c r="E9081" s="27"/>
      <c r="F9081" s="27"/>
      <c r="G9081" s="28"/>
      <c r="H9081" s="28"/>
      <c r="I9081" s="28"/>
      <c r="J9081" s="28"/>
      <c r="K9081" s="28"/>
      <c r="L9081" s="28"/>
    </row>
    <row r="9082" spans="1:12" ht="21">
      <c r="A9082" s="26"/>
      <c r="B9082" s="27"/>
      <c r="C9082" s="27"/>
      <c r="D9082" s="27"/>
      <c r="E9082" s="27"/>
      <c r="F9082" s="27"/>
      <c r="G9082" s="28"/>
      <c r="H9082" s="28"/>
      <c r="I9082" s="28"/>
      <c r="J9082" s="28"/>
      <c r="K9082" s="28"/>
      <c r="L9082" s="28"/>
    </row>
    <row r="9083" spans="1:12" ht="21">
      <c r="A9083" s="26"/>
      <c r="B9083" s="27"/>
      <c r="C9083" s="27"/>
      <c r="D9083" s="27"/>
      <c r="E9083" s="27"/>
      <c r="F9083" s="27"/>
      <c r="G9083" s="29"/>
      <c r="H9083" s="29"/>
      <c r="I9083" s="29"/>
      <c r="J9083" s="29"/>
      <c r="K9083" s="29"/>
      <c r="L9083" s="29"/>
    </row>
    <row r="9084" spans="1:12" ht="21">
      <c r="A9084" s="26"/>
      <c r="B9084" s="27"/>
      <c r="C9084" s="27"/>
      <c r="D9084" s="27"/>
      <c r="E9084" s="27"/>
      <c r="F9084" s="27"/>
      <c r="G9084" s="29"/>
      <c r="H9084" s="29"/>
      <c r="I9084" s="29"/>
      <c r="J9084" s="29"/>
      <c r="K9084" s="29"/>
      <c r="L9084" s="29"/>
    </row>
    <row r="9085" spans="1:12" ht="21">
      <c r="A9085" s="26"/>
      <c r="B9085" s="27"/>
      <c r="C9085" s="27"/>
      <c r="D9085" s="27"/>
      <c r="E9085" s="27"/>
      <c r="F9085" s="27"/>
      <c r="G9085" s="29"/>
      <c r="H9085" s="29"/>
      <c r="I9085" s="29"/>
      <c r="J9085" s="29"/>
      <c r="K9085" s="29"/>
      <c r="L9085" s="29"/>
    </row>
    <row r="9086" spans="1:12" ht="21">
      <c r="A9086" s="26"/>
      <c r="B9086" s="27"/>
      <c r="C9086" s="27"/>
      <c r="D9086" s="27"/>
      <c r="E9086" s="27"/>
      <c r="F9086" s="27"/>
      <c r="G9086" s="29"/>
      <c r="H9086" s="29"/>
      <c r="I9086" s="29"/>
      <c r="J9086" s="29"/>
      <c r="K9086" s="29"/>
      <c r="L9086" s="29"/>
    </row>
    <row r="9087" spans="1:12" ht="21">
      <c r="A9087" s="26"/>
      <c r="B9087" s="27"/>
      <c r="C9087" s="27"/>
      <c r="D9087" s="27"/>
      <c r="E9087" s="27"/>
      <c r="F9087" s="27"/>
      <c r="G9087" s="29"/>
      <c r="H9087" s="29"/>
      <c r="I9087" s="29"/>
      <c r="J9087" s="29"/>
      <c r="K9087" s="29"/>
      <c r="L9087" s="29"/>
    </row>
    <row r="9088" spans="1:12" ht="21">
      <c r="A9088" s="26"/>
      <c r="B9088" s="27"/>
      <c r="C9088" s="27"/>
      <c r="D9088" s="27"/>
      <c r="E9088" s="27"/>
      <c r="F9088" s="27"/>
      <c r="G9088" s="28"/>
      <c r="H9088" s="28"/>
      <c r="I9088" s="28"/>
      <c r="J9088" s="28"/>
      <c r="K9088" s="28"/>
      <c r="L9088" s="28"/>
    </row>
    <row r="9089" spans="1:12" ht="21">
      <c r="A9089" s="26"/>
      <c r="B9089" s="27"/>
      <c r="C9089" s="27"/>
      <c r="D9089" s="27"/>
      <c r="E9089" s="27"/>
      <c r="F9089" s="27"/>
      <c r="G9089" s="28"/>
      <c r="H9089" s="28"/>
      <c r="I9089" s="28"/>
      <c r="J9089" s="28"/>
      <c r="K9089" s="28"/>
      <c r="L9089" s="28"/>
    </row>
    <row r="9090" spans="1:12" ht="21">
      <c r="A9090" s="26"/>
      <c r="B9090" s="27"/>
      <c r="C9090" s="27"/>
      <c r="D9090" s="27"/>
      <c r="E9090" s="27"/>
      <c r="F9090" s="27"/>
      <c r="G9090" s="28"/>
      <c r="H9090" s="28"/>
      <c r="I9090" s="28"/>
      <c r="J9090" s="28"/>
      <c r="K9090" s="28"/>
      <c r="L9090" s="28"/>
    </row>
    <row r="9091" spans="1:12" ht="21">
      <c r="A9091" s="26"/>
      <c r="B9091" s="27"/>
      <c r="C9091" s="27"/>
      <c r="D9091" s="27"/>
      <c r="E9091" s="27"/>
      <c r="F9091" s="27"/>
      <c r="G9091" s="28"/>
      <c r="H9091" s="28"/>
      <c r="I9091" s="28"/>
      <c r="J9091" s="28"/>
      <c r="K9091" s="28"/>
      <c r="L9091" s="28"/>
    </row>
    <row r="9092" spans="1:12" ht="21">
      <c r="A9092" s="26"/>
      <c r="B9092" s="27"/>
      <c r="C9092" s="27"/>
      <c r="D9092" s="27"/>
      <c r="E9092" s="27"/>
      <c r="F9092" s="27"/>
      <c r="G9092" s="28"/>
      <c r="H9092" s="28"/>
      <c r="I9092" s="28"/>
      <c r="J9092" s="28"/>
      <c r="K9092" s="28"/>
      <c r="L9092" s="28"/>
    </row>
    <row r="9093" spans="1:12" ht="21">
      <c r="A9093" s="26"/>
      <c r="B9093" s="27"/>
      <c r="C9093" s="27"/>
      <c r="D9093" s="27"/>
      <c r="E9093" s="27"/>
      <c r="F9093" s="27"/>
      <c r="G9093" s="29"/>
      <c r="H9093" s="29"/>
      <c r="I9093" s="29"/>
      <c r="J9093" s="29"/>
      <c r="K9093" s="29"/>
      <c r="L9093" s="29"/>
    </row>
    <row r="9094" spans="1:12" ht="21">
      <c r="A9094" s="26"/>
      <c r="B9094" s="27"/>
      <c r="C9094" s="27"/>
      <c r="D9094" s="27"/>
      <c r="E9094" s="27"/>
      <c r="F9094" s="27"/>
      <c r="G9094" s="29"/>
      <c r="H9094" s="29"/>
      <c r="I9094" s="29"/>
      <c r="J9094" s="29"/>
      <c r="K9094" s="29"/>
      <c r="L9094" s="29"/>
    </row>
    <row r="9095" spans="1:12" ht="21">
      <c r="A9095" s="26"/>
      <c r="B9095" s="27"/>
      <c r="C9095" s="27"/>
      <c r="D9095" s="27"/>
      <c r="E9095" s="27"/>
      <c r="F9095" s="27"/>
      <c r="G9095" s="29"/>
      <c r="H9095" s="29"/>
      <c r="I9095" s="29"/>
      <c r="J9095" s="29"/>
      <c r="K9095" s="29"/>
      <c r="L9095" s="29"/>
    </row>
    <row r="9096" spans="1:12" ht="21">
      <c r="A9096" s="26"/>
      <c r="B9096" s="27"/>
      <c r="C9096" s="27"/>
      <c r="D9096" s="27"/>
      <c r="E9096" s="27"/>
      <c r="F9096" s="27"/>
      <c r="G9096" s="29"/>
      <c r="H9096" s="29"/>
      <c r="I9096" s="29"/>
      <c r="J9096" s="29"/>
      <c r="K9096" s="29"/>
      <c r="L9096" s="29"/>
    </row>
    <row r="9097" spans="1:12" ht="21">
      <c r="A9097" s="26"/>
      <c r="B9097" s="27"/>
      <c r="C9097" s="27"/>
      <c r="D9097" s="27"/>
      <c r="E9097" s="27"/>
      <c r="F9097" s="27"/>
      <c r="G9097" s="28"/>
      <c r="H9097" s="28"/>
      <c r="I9097" s="28"/>
      <c r="J9097" s="28"/>
      <c r="K9097" s="28"/>
      <c r="L9097" s="28"/>
    </row>
    <row r="9098" spans="1:12" ht="21">
      <c r="A9098" s="26"/>
      <c r="B9098" s="27"/>
      <c r="C9098" s="27"/>
      <c r="D9098" s="27"/>
      <c r="E9098" s="27"/>
      <c r="F9098" s="27"/>
      <c r="G9098" s="28"/>
      <c r="H9098" s="28"/>
      <c r="I9098" s="28"/>
      <c r="J9098" s="28"/>
      <c r="K9098" s="28"/>
      <c r="L9098" s="28"/>
    </row>
    <row r="9099" spans="1:12" ht="21">
      <c r="A9099" s="26"/>
      <c r="B9099" s="27"/>
      <c r="C9099" s="27"/>
      <c r="D9099" s="27"/>
      <c r="E9099" s="27"/>
      <c r="F9099" s="27"/>
      <c r="G9099" s="29"/>
      <c r="H9099" s="29"/>
      <c r="I9099" s="29"/>
      <c r="J9099" s="29"/>
      <c r="K9099" s="29"/>
      <c r="L9099" s="29"/>
    </row>
    <row r="9100" spans="1:12" ht="21">
      <c r="A9100" s="26"/>
      <c r="B9100" s="27"/>
      <c r="C9100" s="27"/>
      <c r="D9100" s="27"/>
      <c r="E9100" s="27"/>
      <c r="F9100" s="27"/>
      <c r="G9100" s="28"/>
      <c r="H9100" s="28"/>
      <c r="I9100" s="28"/>
      <c r="J9100" s="28"/>
      <c r="K9100" s="28"/>
      <c r="L9100" s="28"/>
    </row>
    <row r="9101" spans="1:12" ht="21">
      <c r="A9101" s="26"/>
      <c r="B9101" s="27"/>
      <c r="C9101" s="27"/>
      <c r="D9101" s="27"/>
      <c r="E9101" s="27"/>
      <c r="F9101" s="27"/>
      <c r="G9101" s="29"/>
      <c r="H9101" s="29"/>
      <c r="I9101" s="29"/>
      <c r="J9101" s="29"/>
      <c r="K9101" s="29"/>
      <c r="L9101" s="29"/>
    </row>
    <row r="9102" spans="1:12" ht="21">
      <c r="A9102" s="26"/>
      <c r="B9102" s="27"/>
      <c r="C9102" s="27"/>
      <c r="D9102" s="27"/>
      <c r="E9102" s="27"/>
      <c r="F9102" s="27"/>
      <c r="G9102" s="29"/>
      <c r="H9102" s="29"/>
      <c r="I9102" s="29"/>
      <c r="J9102" s="29"/>
      <c r="K9102" s="29"/>
      <c r="L9102" s="29"/>
    </row>
    <row r="9103" spans="1:12" ht="21">
      <c r="A9103" s="26"/>
      <c r="B9103" s="27"/>
      <c r="C9103" s="27"/>
      <c r="D9103" s="27"/>
      <c r="E9103" s="27"/>
      <c r="F9103" s="27"/>
      <c r="G9103" s="29"/>
      <c r="H9103" s="29"/>
      <c r="I9103" s="29"/>
      <c r="J9103" s="29"/>
      <c r="K9103" s="29"/>
      <c r="L9103" s="29"/>
    </row>
    <row r="9104" spans="1:12" ht="21">
      <c r="A9104" s="26"/>
      <c r="B9104" s="27"/>
      <c r="C9104" s="27"/>
      <c r="D9104" s="27"/>
      <c r="E9104" s="27"/>
      <c r="F9104" s="27"/>
      <c r="G9104" s="29"/>
      <c r="H9104" s="29"/>
      <c r="I9104" s="29"/>
      <c r="J9104" s="29"/>
      <c r="K9104" s="29"/>
      <c r="L9104" s="29"/>
    </row>
    <row r="9105" spans="1:12" ht="21">
      <c r="A9105" s="26"/>
      <c r="B9105" s="27"/>
      <c r="C9105" s="27"/>
      <c r="D9105" s="27"/>
      <c r="E9105" s="27"/>
      <c r="F9105" s="27"/>
      <c r="G9105" s="28"/>
      <c r="H9105" s="28"/>
      <c r="I9105" s="28"/>
      <c r="J9105" s="28"/>
      <c r="K9105" s="28"/>
      <c r="L9105" s="28"/>
    </row>
    <row r="9106" spans="1:12" ht="21">
      <c r="A9106" s="26"/>
      <c r="B9106" s="27"/>
      <c r="C9106" s="27"/>
      <c r="D9106" s="27"/>
      <c r="E9106" s="27"/>
      <c r="F9106" s="27"/>
      <c r="G9106" s="29"/>
      <c r="H9106" s="29"/>
      <c r="I9106" s="29"/>
      <c r="J9106" s="29"/>
      <c r="K9106" s="29"/>
      <c r="L9106" s="29"/>
    </row>
    <row r="9107" spans="1:12" ht="21">
      <c r="A9107" s="26"/>
      <c r="B9107" s="27"/>
      <c r="C9107" s="27"/>
      <c r="D9107" s="27"/>
      <c r="E9107" s="27"/>
      <c r="F9107" s="27"/>
      <c r="G9107" s="29"/>
      <c r="H9107" s="29"/>
      <c r="I9107" s="29"/>
      <c r="J9107" s="29"/>
      <c r="K9107" s="29"/>
      <c r="L9107" s="29"/>
    </row>
    <row r="9108" spans="1:12" ht="21">
      <c r="A9108" s="26"/>
      <c r="B9108" s="27"/>
      <c r="C9108" s="27"/>
      <c r="D9108" s="27"/>
      <c r="E9108" s="27"/>
      <c r="F9108" s="27"/>
      <c r="G9108" s="28"/>
      <c r="H9108" s="28"/>
      <c r="I9108" s="28"/>
      <c r="J9108" s="28"/>
      <c r="K9108" s="28"/>
      <c r="L9108" s="28"/>
    </row>
    <row r="9109" spans="1:12" ht="21">
      <c r="A9109" s="26"/>
      <c r="B9109" s="27"/>
      <c r="C9109" s="27"/>
      <c r="D9109" s="27"/>
      <c r="E9109" s="27"/>
      <c r="F9109" s="27"/>
      <c r="G9109" s="29"/>
      <c r="H9109" s="29"/>
      <c r="I9109" s="29"/>
      <c r="J9109" s="29"/>
      <c r="K9109" s="29"/>
      <c r="L9109" s="29"/>
    </row>
    <row r="9110" spans="1:12" ht="21">
      <c r="A9110" s="26"/>
      <c r="B9110" s="27"/>
      <c r="C9110" s="27"/>
      <c r="D9110" s="27"/>
      <c r="E9110" s="27"/>
      <c r="F9110" s="27"/>
      <c r="G9110" s="28"/>
      <c r="H9110" s="28"/>
      <c r="I9110" s="28"/>
      <c r="J9110" s="28"/>
      <c r="K9110" s="28"/>
      <c r="L9110" s="28"/>
    </row>
    <row r="9111" spans="1:12" ht="21">
      <c r="A9111" s="26"/>
      <c r="B9111" s="27"/>
      <c r="C9111" s="27"/>
      <c r="D9111" s="27"/>
      <c r="E9111" s="27"/>
      <c r="F9111" s="27"/>
      <c r="G9111" s="29"/>
      <c r="H9111" s="29"/>
      <c r="I9111" s="29"/>
      <c r="J9111" s="29"/>
      <c r="K9111" s="29"/>
      <c r="L9111" s="29"/>
    </row>
    <row r="9112" spans="1:12" ht="21">
      <c r="A9112" s="26"/>
      <c r="B9112" s="27"/>
      <c r="C9112" s="27"/>
      <c r="D9112" s="27"/>
      <c r="E9112" s="27"/>
      <c r="F9112" s="27"/>
      <c r="G9112" s="29"/>
      <c r="H9112" s="29"/>
      <c r="I9112" s="29"/>
      <c r="J9112" s="29"/>
      <c r="K9112" s="29"/>
      <c r="L9112" s="29"/>
    </row>
    <row r="9113" spans="1:12" ht="21">
      <c r="A9113" s="26"/>
      <c r="B9113" s="27"/>
      <c r="C9113" s="27"/>
      <c r="D9113" s="27"/>
      <c r="E9113" s="27"/>
      <c r="F9113" s="27"/>
      <c r="G9113" s="29"/>
      <c r="H9113" s="29"/>
      <c r="I9113" s="29"/>
      <c r="J9113" s="29"/>
      <c r="K9113" s="29"/>
      <c r="L9113" s="29"/>
    </row>
    <row r="9114" spans="1:12" ht="21">
      <c r="A9114" s="26"/>
      <c r="B9114" s="27"/>
      <c r="C9114" s="27"/>
      <c r="D9114" s="27"/>
      <c r="E9114" s="27"/>
      <c r="F9114" s="27"/>
      <c r="G9114" s="29"/>
      <c r="H9114" s="29"/>
      <c r="I9114" s="29"/>
      <c r="J9114" s="29"/>
      <c r="K9114" s="29"/>
      <c r="L9114" s="29"/>
    </row>
    <row r="9115" spans="1:12" ht="21">
      <c r="A9115" s="26"/>
      <c r="B9115" s="27"/>
      <c r="C9115" s="27"/>
      <c r="D9115" s="27"/>
      <c r="E9115" s="27"/>
      <c r="F9115" s="27"/>
      <c r="G9115" s="29"/>
      <c r="H9115" s="29"/>
      <c r="I9115" s="29"/>
      <c r="J9115" s="29"/>
      <c r="K9115" s="29"/>
      <c r="L9115" s="29"/>
    </row>
    <row r="9116" spans="1:12" ht="21">
      <c r="A9116" s="26"/>
      <c r="B9116" s="27"/>
      <c r="C9116" s="27"/>
      <c r="D9116" s="27"/>
      <c r="E9116" s="27"/>
      <c r="F9116" s="27"/>
      <c r="G9116" s="28"/>
      <c r="H9116" s="28"/>
      <c r="I9116" s="28"/>
      <c r="J9116" s="28"/>
      <c r="K9116" s="28"/>
      <c r="L9116" s="28"/>
    </row>
    <row r="9117" spans="1:12" ht="21">
      <c r="A9117" s="26"/>
      <c r="B9117" s="27"/>
      <c r="C9117" s="27"/>
      <c r="D9117" s="27"/>
      <c r="E9117" s="27"/>
      <c r="F9117" s="27"/>
      <c r="G9117" s="29"/>
      <c r="H9117" s="29"/>
      <c r="I9117" s="29"/>
      <c r="J9117" s="29"/>
      <c r="K9117" s="29"/>
      <c r="L9117" s="29"/>
    </row>
    <row r="9118" spans="1:12" ht="21">
      <c r="A9118" s="26"/>
      <c r="B9118" s="27"/>
      <c r="C9118" s="27"/>
      <c r="D9118" s="27"/>
      <c r="E9118" s="27"/>
      <c r="F9118" s="27"/>
      <c r="G9118" s="28"/>
      <c r="H9118" s="28"/>
      <c r="I9118" s="28"/>
      <c r="J9118" s="28"/>
      <c r="K9118" s="28"/>
      <c r="L9118" s="28"/>
    </row>
    <row r="9119" spans="1:12" ht="21">
      <c r="A9119" s="26"/>
      <c r="B9119" s="27"/>
      <c r="C9119" s="27"/>
      <c r="D9119" s="27"/>
      <c r="E9119" s="27"/>
      <c r="F9119" s="27"/>
      <c r="G9119" s="29"/>
      <c r="H9119" s="29"/>
      <c r="I9119" s="29"/>
      <c r="J9119" s="29"/>
      <c r="K9119" s="29"/>
      <c r="L9119" s="29"/>
    </row>
    <row r="9120" spans="1:12" ht="21">
      <c r="A9120" s="26"/>
      <c r="B9120" s="27"/>
      <c r="C9120" s="27"/>
      <c r="D9120" s="27"/>
      <c r="E9120" s="27"/>
      <c r="F9120" s="27"/>
      <c r="G9120" s="29"/>
      <c r="H9120" s="29"/>
      <c r="I9120" s="29"/>
      <c r="J9120" s="29"/>
      <c r="K9120" s="29"/>
      <c r="L9120" s="29"/>
    </row>
    <row r="9121" spans="1:12" ht="21">
      <c r="A9121" s="26"/>
      <c r="B9121" s="27"/>
      <c r="C9121" s="27"/>
      <c r="D9121" s="27"/>
      <c r="E9121" s="27"/>
      <c r="F9121" s="27"/>
      <c r="G9121" s="29"/>
      <c r="H9121" s="29"/>
      <c r="I9121" s="29"/>
      <c r="J9121" s="29"/>
      <c r="K9121" s="29"/>
      <c r="L9121" s="29"/>
    </row>
    <row r="9122" spans="1:12" ht="21">
      <c r="A9122" s="26"/>
      <c r="B9122" s="27"/>
      <c r="C9122" s="27"/>
      <c r="D9122" s="27"/>
      <c r="E9122" s="27"/>
      <c r="F9122" s="27"/>
      <c r="G9122" s="29"/>
      <c r="H9122" s="29"/>
      <c r="I9122" s="29"/>
      <c r="J9122" s="29"/>
      <c r="K9122" s="29"/>
      <c r="L9122" s="29"/>
    </row>
    <row r="9123" spans="1:12" ht="21">
      <c r="A9123" s="26"/>
      <c r="B9123" s="27"/>
      <c r="C9123" s="27"/>
      <c r="D9123" s="27"/>
      <c r="E9123" s="27"/>
      <c r="F9123" s="27"/>
      <c r="G9123" s="29"/>
      <c r="H9123" s="29"/>
      <c r="I9123" s="29"/>
      <c r="J9123" s="29"/>
      <c r="K9123" s="29"/>
      <c r="L9123" s="29"/>
    </row>
    <row r="9124" spans="1:12" ht="21">
      <c r="A9124" s="26"/>
      <c r="B9124" s="27"/>
      <c r="C9124" s="27"/>
      <c r="D9124" s="27"/>
      <c r="E9124" s="27"/>
      <c r="F9124" s="27"/>
      <c r="G9124" s="28"/>
      <c r="H9124" s="28"/>
      <c r="I9124" s="28"/>
      <c r="J9124" s="28"/>
      <c r="K9124" s="28"/>
      <c r="L9124" s="28"/>
    </row>
    <row r="9125" spans="1:12" ht="21">
      <c r="A9125" s="26"/>
      <c r="B9125" s="27"/>
      <c r="C9125" s="27"/>
      <c r="D9125" s="27"/>
      <c r="E9125" s="27"/>
      <c r="F9125" s="27"/>
      <c r="G9125" s="29"/>
      <c r="H9125" s="29"/>
      <c r="I9125" s="29"/>
      <c r="J9125" s="29"/>
      <c r="K9125" s="29"/>
      <c r="L9125" s="29"/>
    </row>
    <row r="9126" spans="1:12" ht="21">
      <c r="A9126" s="26"/>
      <c r="B9126" s="27"/>
      <c r="C9126" s="27"/>
      <c r="D9126" s="27"/>
      <c r="E9126" s="27"/>
      <c r="F9126" s="27"/>
      <c r="G9126" s="29"/>
      <c r="H9126" s="29"/>
      <c r="I9126" s="29"/>
      <c r="J9126" s="29"/>
      <c r="K9126" s="29"/>
      <c r="L9126" s="29"/>
    </row>
    <row r="9127" spans="1:12" ht="21">
      <c r="A9127" s="26"/>
      <c r="B9127" s="27"/>
      <c r="C9127" s="27"/>
      <c r="D9127" s="27"/>
      <c r="E9127" s="27"/>
      <c r="F9127" s="27"/>
      <c r="G9127" s="29"/>
      <c r="H9127" s="29"/>
      <c r="I9127" s="29"/>
      <c r="J9127" s="29"/>
      <c r="K9127" s="29"/>
      <c r="L9127" s="29"/>
    </row>
    <row r="9128" spans="1:12" ht="21">
      <c r="A9128" s="26"/>
      <c r="B9128" s="27"/>
      <c r="C9128" s="27"/>
      <c r="D9128" s="27"/>
      <c r="E9128" s="27"/>
      <c r="F9128" s="27"/>
      <c r="G9128" s="29"/>
      <c r="H9128" s="29"/>
      <c r="I9128" s="29"/>
      <c r="J9128" s="29"/>
      <c r="K9128" s="29"/>
      <c r="L9128" s="29"/>
    </row>
    <row r="9129" spans="1:12" ht="21">
      <c r="A9129" s="26"/>
      <c r="B9129" s="27"/>
      <c r="C9129" s="27"/>
      <c r="D9129" s="27"/>
      <c r="E9129" s="27"/>
      <c r="F9129" s="27"/>
      <c r="G9129" s="29"/>
      <c r="H9129" s="29"/>
      <c r="I9129" s="29"/>
      <c r="J9129" s="29"/>
      <c r="K9129" s="29"/>
      <c r="L9129" s="29"/>
    </row>
    <row r="9130" spans="1:12" ht="21">
      <c r="A9130" s="26"/>
      <c r="B9130" s="27"/>
      <c r="C9130" s="27"/>
      <c r="D9130" s="27"/>
      <c r="E9130" s="27"/>
      <c r="F9130" s="27"/>
      <c r="G9130" s="29"/>
      <c r="H9130" s="29"/>
      <c r="I9130" s="29"/>
      <c r="J9130" s="29"/>
      <c r="K9130" s="29"/>
      <c r="L9130" s="29"/>
    </row>
    <row r="9131" spans="1:12" ht="21">
      <c r="A9131" s="26"/>
      <c r="B9131" s="27"/>
      <c r="C9131" s="27"/>
      <c r="D9131" s="27"/>
      <c r="E9131" s="27"/>
      <c r="F9131" s="27"/>
      <c r="G9131" s="29"/>
      <c r="H9131" s="29"/>
      <c r="I9131" s="29"/>
      <c r="J9131" s="29"/>
      <c r="K9131" s="29"/>
      <c r="L9131" s="29"/>
    </row>
    <row r="9132" spans="1:12" ht="21">
      <c r="A9132" s="26"/>
      <c r="B9132" s="27"/>
      <c r="C9132" s="27"/>
      <c r="D9132" s="27"/>
      <c r="E9132" s="27"/>
      <c r="F9132" s="27"/>
      <c r="G9132" s="29"/>
      <c r="H9132" s="29"/>
      <c r="I9132" s="29"/>
      <c r="J9132" s="29"/>
      <c r="K9132" s="29"/>
      <c r="L9132" s="29"/>
    </row>
    <row r="9133" spans="1:12" ht="21">
      <c r="A9133" s="26"/>
      <c r="B9133" s="27"/>
      <c r="C9133" s="27"/>
      <c r="D9133" s="27"/>
      <c r="E9133" s="27"/>
      <c r="F9133" s="27"/>
      <c r="G9133" s="29"/>
      <c r="H9133" s="29"/>
      <c r="I9133" s="29"/>
      <c r="J9133" s="29"/>
      <c r="K9133" s="29"/>
      <c r="L9133" s="29"/>
    </row>
    <row r="9134" spans="1:12" ht="21">
      <c r="A9134" s="26"/>
      <c r="B9134" s="27"/>
      <c r="C9134" s="27"/>
      <c r="D9134" s="27"/>
      <c r="E9134" s="27"/>
      <c r="F9134" s="27"/>
      <c r="G9134" s="29"/>
      <c r="H9134" s="29"/>
      <c r="I9134" s="29"/>
      <c r="J9134" s="29"/>
      <c r="K9134" s="29"/>
      <c r="L9134" s="29"/>
    </row>
    <row r="9135" spans="1:12" ht="21">
      <c r="A9135" s="26"/>
      <c r="B9135" s="27"/>
      <c r="C9135" s="27"/>
      <c r="D9135" s="27"/>
      <c r="E9135" s="27"/>
      <c r="F9135" s="27"/>
      <c r="G9135" s="28"/>
      <c r="H9135" s="28"/>
      <c r="I9135" s="28"/>
      <c r="J9135" s="28"/>
      <c r="K9135" s="28"/>
      <c r="L9135" s="28"/>
    </row>
    <row r="9136" spans="1:12" ht="21">
      <c r="A9136" s="26"/>
      <c r="B9136" s="27"/>
      <c r="C9136" s="27"/>
      <c r="D9136" s="27"/>
      <c r="E9136" s="27"/>
      <c r="F9136" s="27"/>
      <c r="G9136" s="28"/>
      <c r="H9136" s="28"/>
      <c r="I9136" s="28"/>
      <c r="J9136" s="28"/>
      <c r="K9136" s="28"/>
      <c r="L9136" s="28"/>
    </row>
    <row r="9137" spans="1:12" ht="21">
      <c r="A9137" s="26"/>
      <c r="B9137" s="27"/>
      <c r="C9137" s="27"/>
      <c r="D9137" s="27"/>
      <c r="E9137" s="27"/>
      <c r="F9137" s="27"/>
      <c r="G9137" s="29"/>
      <c r="H9137" s="29"/>
      <c r="I9137" s="29"/>
      <c r="J9137" s="29"/>
      <c r="K9137" s="29"/>
      <c r="L9137" s="29"/>
    </row>
    <row r="9138" spans="1:12" ht="21">
      <c r="A9138" s="26"/>
      <c r="B9138" s="27"/>
      <c r="C9138" s="27"/>
      <c r="D9138" s="27"/>
      <c r="E9138" s="27"/>
      <c r="F9138" s="27"/>
      <c r="G9138" s="28"/>
      <c r="H9138" s="28"/>
      <c r="I9138" s="28"/>
      <c r="J9138" s="28"/>
      <c r="K9138" s="28"/>
      <c r="L9138" s="28"/>
    </row>
    <row r="9139" spans="1:12" ht="21">
      <c r="A9139" s="26"/>
      <c r="B9139" s="27"/>
      <c r="C9139" s="27"/>
      <c r="D9139" s="27"/>
      <c r="E9139" s="27"/>
      <c r="F9139" s="27"/>
      <c r="G9139" s="29"/>
      <c r="H9139" s="29"/>
      <c r="I9139" s="29"/>
      <c r="J9139" s="29"/>
      <c r="K9139" s="29"/>
      <c r="L9139" s="29"/>
    </row>
    <row r="9140" spans="1:12" ht="21">
      <c r="A9140" s="26"/>
      <c r="B9140" s="27"/>
      <c r="C9140" s="27"/>
      <c r="D9140" s="27"/>
      <c r="E9140" s="27"/>
      <c r="F9140" s="27"/>
      <c r="G9140" s="29"/>
      <c r="H9140" s="29"/>
      <c r="I9140" s="29"/>
      <c r="J9140" s="29"/>
      <c r="K9140" s="29"/>
      <c r="L9140" s="29"/>
    </row>
    <row r="9141" spans="1:12" ht="21">
      <c r="A9141" s="26"/>
      <c r="B9141" s="27"/>
      <c r="C9141" s="27"/>
      <c r="D9141" s="27"/>
      <c r="E9141" s="27"/>
      <c r="F9141" s="27"/>
      <c r="G9141" s="29"/>
      <c r="H9141" s="29"/>
      <c r="I9141" s="29"/>
      <c r="J9141" s="29"/>
      <c r="K9141" s="29"/>
      <c r="L9141" s="29"/>
    </row>
    <row r="9142" spans="1:12" ht="21">
      <c r="A9142" s="26"/>
      <c r="B9142" s="27"/>
      <c r="C9142" s="27"/>
      <c r="D9142" s="27"/>
      <c r="E9142" s="27"/>
      <c r="F9142" s="27"/>
      <c r="G9142" s="29"/>
      <c r="H9142" s="29"/>
      <c r="I9142" s="29"/>
      <c r="J9142" s="29"/>
      <c r="K9142" s="29"/>
      <c r="L9142" s="29"/>
    </row>
    <row r="9143" spans="1:12" ht="21">
      <c r="A9143" s="26"/>
      <c r="B9143" s="27"/>
      <c r="C9143" s="27"/>
      <c r="D9143" s="27"/>
      <c r="E9143" s="27"/>
      <c r="F9143" s="27"/>
      <c r="G9143" s="28"/>
      <c r="H9143" s="28"/>
      <c r="I9143" s="28"/>
      <c r="J9143" s="28"/>
      <c r="K9143" s="28"/>
      <c r="L9143" s="28"/>
    </row>
    <row r="9144" spans="1:12" ht="21">
      <c r="A9144" s="26"/>
      <c r="B9144" s="27"/>
      <c r="C9144" s="27"/>
      <c r="D9144" s="27"/>
      <c r="E9144" s="27"/>
      <c r="F9144" s="27"/>
      <c r="G9144" s="28"/>
      <c r="H9144" s="28"/>
      <c r="I9144" s="28"/>
      <c r="J9144" s="28"/>
      <c r="K9144" s="28"/>
      <c r="L9144" s="28"/>
    </row>
    <row r="9145" spans="1:12" ht="21">
      <c r="A9145" s="26"/>
      <c r="B9145" s="27"/>
      <c r="C9145" s="27"/>
      <c r="D9145" s="27"/>
      <c r="E9145" s="27"/>
      <c r="F9145" s="27"/>
      <c r="G9145" s="28"/>
      <c r="H9145" s="28"/>
      <c r="I9145" s="28"/>
      <c r="J9145" s="28"/>
      <c r="K9145" s="28"/>
      <c r="L9145" s="28"/>
    </row>
    <row r="9146" spans="1:12" ht="21">
      <c r="A9146" s="26"/>
      <c r="B9146" s="27"/>
      <c r="C9146" s="27"/>
      <c r="D9146" s="27"/>
      <c r="E9146" s="27"/>
      <c r="F9146" s="27"/>
      <c r="G9146" s="28"/>
      <c r="H9146" s="28"/>
      <c r="I9146" s="28"/>
      <c r="J9146" s="28"/>
      <c r="K9146" s="28"/>
      <c r="L9146" s="28"/>
    </row>
    <row r="9147" spans="1:12" ht="21">
      <c r="A9147" s="26"/>
      <c r="B9147" s="27"/>
      <c r="C9147" s="27"/>
      <c r="D9147" s="27"/>
      <c r="E9147" s="27"/>
      <c r="F9147" s="27"/>
      <c r="G9147" s="28"/>
      <c r="H9147" s="28"/>
      <c r="I9147" s="28"/>
      <c r="J9147" s="28"/>
      <c r="K9147" s="28"/>
      <c r="L9147" s="28"/>
    </row>
    <row r="9148" spans="1:12" ht="21">
      <c r="A9148" s="26"/>
      <c r="B9148" s="27"/>
      <c r="C9148" s="27"/>
      <c r="D9148" s="27"/>
      <c r="E9148" s="27"/>
      <c r="F9148" s="27"/>
      <c r="G9148" s="29"/>
      <c r="H9148" s="29"/>
      <c r="I9148" s="29"/>
      <c r="J9148" s="29"/>
      <c r="K9148" s="29"/>
      <c r="L9148" s="29"/>
    </row>
    <row r="9149" spans="1:12" ht="21">
      <c r="A9149" s="26"/>
      <c r="B9149" s="27"/>
      <c r="C9149" s="27"/>
      <c r="D9149" s="27"/>
      <c r="E9149" s="27"/>
      <c r="F9149" s="27"/>
      <c r="G9149" s="29"/>
      <c r="H9149" s="29"/>
      <c r="I9149" s="29"/>
      <c r="J9149" s="29"/>
      <c r="K9149" s="29"/>
      <c r="L9149" s="29"/>
    </row>
    <row r="9150" spans="1:12" ht="21">
      <c r="A9150" s="26"/>
      <c r="B9150" s="27"/>
      <c r="C9150" s="27"/>
      <c r="D9150" s="27"/>
      <c r="E9150" s="27"/>
      <c r="F9150" s="27"/>
      <c r="G9150" s="28"/>
      <c r="H9150" s="28"/>
      <c r="I9150" s="28"/>
      <c r="J9150" s="28"/>
      <c r="K9150" s="28"/>
      <c r="L9150" s="28"/>
    </row>
    <row r="9151" spans="1:12" ht="21">
      <c r="A9151" s="26"/>
      <c r="B9151" s="27"/>
      <c r="C9151" s="27"/>
      <c r="D9151" s="27"/>
      <c r="E9151" s="27"/>
      <c r="F9151" s="27"/>
      <c r="G9151" s="28"/>
      <c r="H9151" s="28"/>
      <c r="I9151" s="28"/>
      <c r="J9151" s="28"/>
      <c r="K9151" s="28"/>
      <c r="L9151" s="28"/>
    </row>
    <row r="9152" spans="1:12" ht="21">
      <c r="A9152" s="26"/>
      <c r="B9152" s="27"/>
      <c r="C9152" s="27"/>
      <c r="D9152" s="27"/>
      <c r="E9152" s="27"/>
      <c r="F9152" s="27"/>
      <c r="G9152" s="28"/>
      <c r="H9152" s="28"/>
      <c r="I9152" s="28"/>
      <c r="J9152" s="28"/>
      <c r="K9152" s="28"/>
      <c r="L9152" s="28"/>
    </row>
    <row r="9153" spans="1:12" ht="21">
      <c r="A9153" s="26"/>
      <c r="B9153" s="27"/>
      <c r="C9153" s="27"/>
      <c r="D9153" s="27"/>
      <c r="E9153" s="27"/>
      <c r="F9153" s="27"/>
      <c r="G9153" s="28"/>
      <c r="H9153" s="28"/>
      <c r="I9153" s="28"/>
      <c r="J9153" s="28"/>
      <c r="K9153" s="28"/>
      <c r="L9153" s="28"/>
    </row>
    <row r="9154" spans="1:12" ht="21">
      <c r="A9154" s="26"/>
      <c r="B9154" s="27"/>
      <c r="C9154" s="27"/>
      <c r="D9154" s="27"/>
      <c r="E9154" s="27"/>
      <c r="F9154" s="27"/>
      <c r="G9154" s="28"/>
      <c r="H9154" s="28"/>
      <c r="I9154" s="28"/>
      <c r="J9154" s="28"/>
      <c r="K9154" s="28"/>
      <c r="L9154" s="28"/>
    </row>
    <row r="9155" spans="1:12" ht="21">
      <c r="A9155" s="26"/>
      <c r="B9155" s="27"/>
      <c r="C9155" s="27"/>
      <c r="D9155" s="27"/>
      <c r="E9155" s="27"/>
      <c r="F9155" s="27"/>
      <c r="G9155" s="29"/>
      <c r="H9155" s="29"/>
      <c r="I9155" s="29"/>
      <c r="J9155" s="29"/>
      <c r="K9155" s="29"/>
      <c r="L9155" s="29"/>
    </row>
    <row r="9156" spans="1:12" ht="21">
      <c r="A9156" s="26"/>
      <c r="B9156" s="27"/>
      <c r="C9156" s="27"/>
      <c r="D9156" s="27"/>
      <c r="E9156" s="27"/>
      <c r="F9156" s="27"/>
      <c r="G9156" s="29"/>
      <c r="H9156" s="29"/>
      <c r="I9156" s="29"/>
      <c r="J9156" s="29"/>
      <c r="K9156" s="29"/>
      <c r="L9156" s="29"/>
    </row>
    <row r="9157" spans="1:12" ht="21">
      <c r="A9157" s="26"/>
      <c r="B9157" s="27"/>
      <c r="C9157" s="27"/>
      <c r="D9157" s="27"/>
      <c r="E9157" s="27"/>
      <c r="F9157" s="27"/>
      <c r="G9157" s="29"/>
      <c r="H9157" s="29"/>
      <c r="I9157" s="29"/>
      <c r="J9157" s="29"/>
      <c r="K9157" s="29"/>
      <c r="L9157" s="29"/>
    </row>
    <row r="9158" spans="1:12" ht="21">
      <c r="A9158" s="26"/>
      <c r="B9158" s="27"/>
      <c r="C9158" s="27"/>
      <c r="D9158" s="27"/>
      <c r="E9158" s="27"/>
      <c r="F9158" s="27"/>
      <c r="G9158" s="29"/>
      <c r="H9158" s="29"/>
      <c r="I9158" s="29"/>
      <c r="J9158" s="29"/>
      <c r="K9158" s="29"/>
      <c r="L9158" s="29"/>
    </row>
    <row r="9159" spans="1:12" ht="21">
      <c r="A9159" s="26"/>
      <c r="B9159" s="27"/>
      <c r="C9159" s="27"/>
      <c r="D9159" s="27"/>
      <c r="E9159" s="27"/>
      <c r="F9159" s="27"/>
      <c r="G9159" s="29"/>
      <c r="H9159" s="29"/>
      <c r="I9159" s="29"/>
      <c r="J9159" s="29"/>
      <c r="K9159" s="29"/>
      <c r="L9159" s="29"/>
    </row>
    <row r="9160" spans="1:12" ht="21">
      <c r="A9160" s="26"/>
      <c r="B9160" s="27"/>
      <c r="C9160" s="27"/>
      <c r="D9160" s="27"/>
      <c r="E9160" s="27"/>
      <c r="F9160" s="27"/>
      <c r="G9160" s="29"/>
      <c r="H9160" s="29"/>
      <c r="I9160" s="29"/>
      <c r="J9160" s="29"/>
      <c r="K9160" s="29"/>
      <c r="L9160" s="29"/>
    </row>
    <row r="9161" spans="1:12" ht="21">
      <c r="A9161" s="26"/>
      <c r="B9161" s="27"/>
      <c r="C9161" s="27"/>
      <c r="D9161" s="27"/>
      <c r="E9161" s="27"/>
      <c r="F9161" s="27"/>
      <c r="G9161" s="29"/>
      <c r="H9161" s="29"/>
      <c r="I9161" s="29"/>
      <c r="J9161" s="29"/>
      <c r="K9161" s="29"/>
      <c r="L9161" s="29"/>
    </row>
    <row r="9162" spans="1:12" ht="21">
      <c r="A9162" s="26"/>
      <c r="B9162" s="27"/>
      <c r="C9162" s="27"/>
      <c r="D9162" s="27"/>
      <c r="E9162" s="27"/>
      <c r="F9162" s="27"/>
      <c r="G9162" s="29"/>
      <c r="H9162" s="29"/>
      <c r="I9162" s="29"/>
      <c r="J9162" s="29"/>
      <c r="K9162" s="29"/>
      <c r="L9162" s="29"/>
    </row>
    <row r="9163" spans="1:12" ht="21">
      <c r="A9163" s="26"/>
      <c r="B9163" s="27"/>
      <c r="C9163" s="27"/>
      <c r="D9163" s="27"/>
      <c r="E9163" s="27"/>
      <c r="F9163" s="27"/>
      <c r="G9163" s="29"/>
      <c r="H9163" s="29"/>
      <c r="I9163" s="29"/>
      <c r="J9163" s="29"/>
      <c r="K9163" s="29"/>
      <c r="L9163" s="29"/>
    </row>
    <row r="9164" spans="1:12" ht="21">
      <c r="A9164" s="26"/>
      <c r="B9164" s="27"/>
      <c r="C9164" s="27"/>
      <c r="D9164" s="27"/>
      <c r="E9164" s="27"/>
      <c r="F9164" s="27"/>
      <c r="G9164" s="29"/>
      <c r="H9164" s="29"/>
      <c r="I9164" s="29"/>
      <c r="J9164" s="29"/>
      <c r="K9164" s="29"/>
      <c r="L9164" s="29"/>
    </row>
    <row r="9165" spans="1:12" ht="21">
      <c r="A9165" s="26"/>
      <c r="B9165" s="27"/>
      <c r="C9165" s="27"/>
      <c r="D9165" s="27"/>
      <c r="E9165" s="27"/>
      <c r="F9165" s="27"/>
      <c r="G9165" s="29"/>
      <c r="H9165" s="29"/>
      <c r="I9165" s="29"/>
      <c r="J9165" s="29"/>
      <c r="K9165" s="29"/>
      <c r="L9165" s="29"/>
    </row>
    <row r="9166" spans="1:12" ht="21">
      <c r="A9166" s="26"/>
      <c r="B9166" s="27"/>
      <c r="C9166" s="27"/>
      <c r="D9166" s="27"/>
      <c r="E9166" s="27"/>
      <c r="F9166" s="27"/>
      <c r="G9166" s="29"/>
      <c r="H9166" s="29"/>
      <c r="I9166" s="29"/>
      <c r="J9166" s="29"/>
      <c r="K9166" s="29"/>
      <c r="L9166" s="29"/>
    </row>
    <row r="9167" spans="1:12" ht="21">
      <c r="A9167" s="26"/>
      <c r="B9167" s="27"/>
      <c r="C9167" s="27"/>
      <c r="D9167" s="27"/>
      <c r="E9167" s="27"/>
      <c r="F9167" s="27"/>
      <c r="G9167" s="29"/>
      <c r="H9167" s="29"/>
      <c r="I9167" s="29"/>
      <c r="J9167" s="29"/>
      <c r="K9167" s="29"/>
      <c r="L9167" s="29"/>
    </row>
    <row r="9168" spans="1:12" ht="21">
      <c r="A9168" s="26"/>
      <c r="B9168" s="27"/>
      <c r="C9168" s="27"/>
      <c r="D9168" s="27"/>
      <c r="E9168" s="27"/>
      <c r="F9168" s="27"/>
      <c r="G9168" s="29"/>
      <c r="H9168" s="29"/>
      <c r="I9168" s="29"/>
      <c r="J9168" s="29"/>
      <c r="K9168" s="29"/>
      <c r="L9168" s="29"/>
    </row>
    <row r="9169" spans="1:12" ht="21">
      <c r="A9169" s="26"/>
      <c r="B9169" s="27"/>
      <c r="C9169" s="27"/>
      <c r="D9169" s="27"/>
      <c r="E9169" s="27"/>
      <c r="F9169" s="27"/>
      <c r="G9169" s="29"/>
      <c r="H9169" s="29"/>
      <c r="I9169" s="29"/>
      <c r="J9169" s="29"/>
      <c r="K9169" s="29"/>
      <c r="L9169" s="29"/>
    </row>
    <row r="9170" spans="1:12" ht="21">
      <c r="A9170" s="26"/>
      <c r="B9170" s="27"/>
      <c r="C9170" s="27"/>
      <c r="D9170" s="27"/>
      <c r="E9170" s="27"/>
      <c r="F9170" s="27"/>
      <c r="G9170" s="29"/>
      <c r="H9170" s="29"/>
      <c r="I9170" s="29"/>
      <c r="J9170" s="29"/>
      <c r="K9170" s="29"/>
      <c r="L9170" s="29"/>
    </row>
    <row r="9171" spans="1:12" ht="21">
      <c r="A9171" s="26"/>
      <c r="B9171" s="27"/>
      <c r="C9171" s="27"/>
      <c r="D9171" s="27"/>
      <c r="E9171" s="27"/>
      <c r="F9171" s="27"/>
      <c r="G9171" s="28"/>
      <c r="H9171" s="28"/>
      <c r="I9171" s="28"/>
      <c r="J9171" s="28"/>
      <c r="K9171" s="28"/>
      <c r="L9171" s="28"/>
    </row>
    <row r="9172" spans="1:12" ht="21">
      <c r="A9172" s="26"/>
      <c r="B9172" s="27"/>
      <c r="C9172" s="27"/>
      <c r="D9172" s="27"/>
      <c r="E9172" s="27"/>
      <c r="F9172" s="27"/>
      <c r="G9172" s="28"/>
      <c r="H9172" s="28"/>
      <c r="I9172" s="28"/>
      <c r="J9172" s="28"/>
      <c r="K9172" s="28"/>
      <c r="L9172" s="28"/>
    </row>
    <row r="9173" spans="1:12" ht="21">
      <c r="A9173" s="26"/>
      <c r="B9173" s="27"/>
      <c r="C9173" s="27"/>
      <c r="D9173" s="27"/>
      <c r="E9173" s="27"/>
      <c r="F9173" s="27"/>
      <c r="G9173" s="28"/>
      <c r="H9173" s="28"/>
      <c r="I9173" s="28"/>
      <c r="J9173" s="28"/>
      <c r="K9173" s="28"/>
      <c r="L9173" s="28"/>
    </row>
    <row r="9174" spans="1:12" ht="21">
      <c r="A9174" s="26"/>
      <c r="B9174" s="27"/>
      <c r="C9174" s="27"/>
      <c r="D9174" s="27"/>
      <c r="E9174" s="27"/>
      <c r="F9174" s="27"/>
      <c r="G9174" s="29"/>
      <c r="H9174" s="29"/>
      <c r="I9174" s="29"/>
      <c r="J9174" s="29"/>
      <c r="K9174" s="29"/>
      <c r="L9174" s="29"/>
    </row>
    <row r="9175" spans="1:12" ht="21">
      <c r="A9175" s="26"/>
      <c r="B9175" s="27"/>
      <c r="C9175" s="27"/>
      <c r="D9175" s="27"/>
      <c r="E9175" s="27"/>
      <c r="F9175" s="27"/>
      <c r="G9175" s="28"/>
      <c r="H9175" s="28"/>
      <c r="I9175" s="28"/>
      <c r="J9175" s="28"/>
      <c r="K9175" s="28"/>
      <c r="L9175" s="28"/>
    </row>
    <row r="9176" spans="1:12" ht="21">
      <c r="A9176" s="26"/>
      <c r="B9176" s="27"/>
      <c r="C9176" s="27"/>
      <c r="D9176" s="27"/>
      <c r="E9176" s="27"/>
      <c r="F9176" s="27"/>
      <c r="G9176" s="29"/>
      <c r="H9176" s="29"/>
      <c r="I9176" s="29"/>
      <c r="J9176" s="29"/>
      <c r="K9176" s="29"/>
      <c r="L9176" s="29"/>
    </row>
    <row r="9177" spans="1:12" ht="21">
      <c r="A9177" s="26"/>
      <c r="B9177" s="27"/>
      <c r="C9177" s="27"/>
      <c r="D9177" s="27"/>
      <c r="E9177" s="27"/>
      <c r="F9177" s="27"/>
      <c r="G9177" s="29"/>
      <c r="H9177" s="29"/>
      <c r="I9177" s="29"/>
      <c r="J9177" s="29"/>
      <c r="K9177" s="29"/>
      <c r="L9177" s="29"/>
    </row>
    <row r="9178" spans="1:12" ht="21">
      <c r="A9178" s="26"/>
      <c r="B9178" s="27"/>
      <c r="C9178" s="27"/>
      <c r="D9178" s="27"/>
      <c r="E9178" s="27"/>
      <c r="F9178" s="27"/>
      <c r="G9178" s="29"/>
      <c r="H9178" s="29"/>
      <c r="I9178" s="29"/>
      <c r="J9178" s="29"/>
      <c r="K9178" s="29"/>
      <c r="L9178" s="29"/>
    </row>
    <row r="9179" spans="1:12" ht="21">
      <c r="A9179" s="26"/>
      <c r="B9179" s="27"/>
      <c r="C9179" s="27"/>
      <c r="D9179" s="27"/>
      <c r="E9179" s="27"/>
      <c r="F9179" s="27"/>
      <c r="G9179" s="29"/>
      <c r="H9179" s="29"/>
      <c r="I9179" s="29"/>
      <c r="J9179" s="29"/>
      <c r="K9179" s="29"/>
      <c r="L9179" s="29"/>
    </row>
    <row r="9180" spans="1:12" ht="21">
      <c r="A9180" s="26"/>
      <c r="B9180" s="27"/>
      <c r="C9180" s="27"/>
      <c r="D9180" s="27"/>
      <c r="E9180" s="27"/>
      <c r="F9180" s="27"/>
      <c r="G9180" s="29"/>
      <c r="H9180" s="29"/>
      <c r="I9180" s="29"/>
      <c r="J9180" s="29"/>
      <c r="K9180" s="29"/>
      <c r="L9180" s="29"/>
    </row>
    <row r="9181" spans="1:12" ht="21">
      <c r="A9181" s="26"/>
      <c r="B9181" s="27"/>
      <c r="C9181" s="27"/>
      <c r="D9181" s="27"/>
      <c r="E9181" s="27"/>
      <c r="F9181" s="27"/>
      <c r="G9181" s="29"/>
      <c r="H9181" s="29"/>
      <c r="I9181" s="29"/>
      <c r="J9181" s="29"/>
      <c r="K9181" s="29"/>
      <c r="L9181" s="29"/>
    </row>
    <row r="9182" spans="1:12" ht="21">
      <c r="A9182" s="26"/>
      <c r="B9182" s="27"/>
      <c r="C9182" s="27"/>
      <c r="D9182" s="27"/>
      <c r="E9182" s="27"/>
      <c r="F9182" s="27"/>
      <c r="G9182" s="29"/>
      <c r="H9182" s="29"/>
      <c r="I9182" s="29"/>
      <c r="J9182" s="29"/>
      <c r="K9182" s="29"/>
      <c r="L9182" s="29"/>
    </row>
    <row r="9183" spans="1:12" ht="21">
      <c r="A9183" s="26"/>
      <c r="B9183" s="27"/>
      <c r="C9183" s="27"/>
      <c r="D9183" s="27"/>
      <c r="E9183" s="27"/>
      <c r="F9183" s="27"/>
      <c r="G9183" s="29"/>
      <c r="H9183" s="29"/>
      <c r="I9183" s="29"/>
      <c r="J9183" s="29"/>
      <c r="K9183" s="29"/>
      <c r="L9183" s="29"/>
    </row>
    <row r="9184" spans="1:12" ht="21">
      <c r="A9184" s="26"/>
      <c r="B9184" s="27"/>
      <c r="C9184" s="27"/>
      <c r="D9184" s="27"/>
      <c r="E9184" s="27"/>
      <c r="F9184" s="27"/>
      <c r="G9184" s="29"/>
      <c r="H9184" s="29"/>
      <c r="I9184" s="29"/>
      <c r="J9184" s="29"/>
      <c r="K9184" s="29"/>
      <c r="L9184" s="29"/>
    </row>
    <row r="9185" spans="1:12" ht="21">
      <c r="A9185" s="26"/>
      <c r="B9185" s="27"/>
      <c r="C9185" s="27"/>
      <c r="D9185" s="27"/>
      <c r="E9185" s="27"/>
      <c r="F9185" s="27"/>
      <c r="G9185" s="29"/>
      <c r="H9185" s="29"/>
      <c r="I9185" s="29"/>
      <c r="J9185" s="29"/>
      <c r="K9185" s="29"/>
      <c r="L9185" s="29"/>
    </row>
    <row r="9186" spans="1:12" ht="21">
      <c r="A9186" s="26"/>
      <c r="B9186" s="27"/>
      <c r="C9186" s="27"/>
      <c r="D9186" s="27"/>
      <c r="E9186" s="27"/>
      <c r="F9186" s="27"/>
      <c r="G9186" s="29"/>
      <c r="H9186" s="29"/>
      <c r="I9186" s="29"/>
      <c r="J9186" s="29"/>
      <c r="K9186" s="29"/>
      <c r="L9186" s="29"/>
    </row>
    <row r="9187" spans="1:12" ht="21">
      <c r="A9187" s="26"/>
      <c r="B9187" s="27"/>
      <c r="C9187" s="27"/>
      <c r="D9187" s="27"/>
      <c r="E9187" s="27"/>
      <c r="F9187" s="27"/>
      <c r="G9187" s="29"/>
      <c r="H9187" s="29"/>
      <c r="I9187" s="29"/>
      <c r="J9187" s="29"/>
      <c r="K9187" s="29"/>
      <c r="L9187" s="29"/>
    </row>
    <row r="9188" spans="1:12" ht="21">
      <c r="A9188" s="26"/>
      <c r="B9188" s="27"/>
      <c r="C9188" s="27"/>
      <c r="D9188" s="27"/>
      <c r="E9188" s="27"/>
      <c r="F9188" s="27"/>
      <c r="G9188" s="29"/>
      <c r="H9188" s="29"/>
      <c r="I9188" s="29"/>
      <c r="J9188" s="29"/>
      <c r="K9188" s="29"/>
      <c r="L9188" s="29"/>
    </row>
    <row r="9189" spans="1:12" ht="21">
      <c r="A9189" s="26"/>
      <c r="B9189" s="27"/>
      <c r="C9189" s="27"/>
      <c r="D9189" s="27"/>
      <c r="E9189" s="27"/>
      <c r="F9189" s="27"/>
      <c r="G9189" s="29"/>
      <c r="H9189" s="29"/>
      <c r="I9189" s="29"/>
      <c r="J9189" s="29"/>
      <c r="K9189" s="29"/>
      <c r="L9189" s="29"/>
    </row>
    <row r="9190" spans="1:12" ht="21">
      <c r="A9190" s="26"/>
      <c r="B9190" s="27"/>
      <c r="C9190" s="27"/>
      <c r="D9190" s="27"/>
      <c r="E9190" s="27"/>
      <c r="F9190" s="27"/>
      <c r="G9190" s="29"/>
      <c r="H9190" s="29"/>
      <c r="I9190" s="29"/>
      <c r="J9190" s="29"/>
      <c r="K9190" s="29"/>
      <c r="L9190" s="29"/>
    </row>
    <row r="9191" spans="1:12" ht="21">
      <c r="A9191" s="26"/>
      <c r="B9191" s="27"/>
      <c r="C9191" s="27"/>
      <c r="D9191" s="27"/>
      <c r="E9191" s="27"/>
      <c r="F9191" s="27"/>
      <c r="G9191" s="29"/>
      <c r="H9191" s="29"/>
      <c r="I9191" s="29"/>
      <c r="J9191" s="29"/>
      <c r="K9191" s="29"/>
      <c r="L9191" s="29"/>
    </row>
    <row r="9192" spans="1:12" ht="21">
      <c r="A9192" s="26"/>
      <c r="B9192" s="27"/>
      <c r="C9192" s="27"/>
      <c r="D9192" s="27"/>
      <c r="E9192" s="27"/>
      <c r="F9192" s="27"/>
      <c r="G9192" s="29"/>
      <c r="H9192" s="29"/>
      <c r="I9192" s="29"/>
      <c r="J9192" s="29"/>
      <c r="K9192" s="29"/>
      <c r="L9192" s="29"/>
    </row>
    <row r="9193" spans="1:12" ht="21">
      <c r="A9193" s="26"/>
      <c r="B9193" s="27"/>
      <c r="C9193" s="27"/>
      <c r="D9193" s="27"/>
      <c r="E9193" s="27"/>
      <c r="F9193" s="27"/>
      <c r="G9193" s="29"/>
      <c r="H9193" s="29"/>
      <c r="I9193" s="29"/>
      <c r="J9193" s="29"/>
      <c r="K9193" s="29"/>
      <c r="L9193" s="29"/>
    </row>
    <row r="9194" spans="1:12" ht="21">
      <c r="A9194" s="26"/>
      <c r="B9194" s="27"/>
      <c r="C9194" s="27"/>
      <c r="D9194" s="27"/>
      <c r="E9194" s="27"/>
      <c r="F9194" s="27"/>
      <c r="G9194" s="29"/>
      <c r="H9194" s="29"/>
      <c r="I9194" s="29"/>
      <c r="J9194" s="29"/>
      <c r="K9194" s="29"/>
      <c r="L9194" s="29"/>
    </row>
    <row r="9195" spans="1:12" ht="21">
      <c r="A9195" s="26"/>
      <c r="B9195" s="27"/>
      <c r="C9195" s="27"/>
      <c r="D9195" s="27"/>
      <c r="E9195" s="27"/>
      <c r="F9195" s="27"/>
      <c r="G9195" s="29"/>
      <c r="H9195" s="29"/>
      <c r="I9195" s="29"/>
      <c r="J9195" s="29"/>
      <c r="K9195" s="29"/>
      <c r="L9195" s="29"/>
    </row>
    <row r="9196" spans="1:12" ht="21">
      <c r="A9196" s="26"/>
      <c r="B9196" s="27"/>
      <c r="C9196" s="27"/>
      <c r="D9196" s="27"/>
      <c r="E9196" s="27"/>
      <c r="F9196" s="27"/>
      <c r="G9196" s="29"/>
      <c r="H9196" s="29"/>
      <c r="I9196" s="29"/>
      <c r="J9196" s="29"/>
      <c r="K9196" s="29"/>
      <c r="L9196" s="29"/>
    </row>
    <row r="9197" spans="1:12" ht="21">
      <c r="A9197" s="26"/>
      <c r="B9197" s="27"/>
      <c r="C9197" s="27"/>
      <c r="D9197" s="27"/>
      <c r="E9197" s="27"/>
      <c r="F9197" s="27"/>
      <c r="G9197" s="29"/>
      <c r="H9197" s="29"/>
      <c r="I9197" s="29"/>
      <c r="J9197" s="29"/>
      <c r="K9197" s="29"/>
      <c r="L9197" s="29"/>
    </row>
    <row r="9198" spans="1:12" ht="21">
      <c r="A9198" s="26"/>
      <c r="B9198" s="27"/>
      <c r="C9198" s="27"/>
      <c r="D9198" s="27"/>
      <c r="E9198" s="27"/>
      <c r="F9198" s="27"/>
      <c r="G9198" s="29"/>
      <c r="H9198" s="29"/>
      <c r="I9198" s="29"/>
      <c r="J9198" s="29"/>
      <c r="K9198" s="29"/>
      <c r="L9198" s="29"/>
    </row>
    <row r="9199" spans="1:12" ht="21">
      <c r="A9199" s="26"/>
      <c r="B9199" s="27"/>
      <c r="C9199" s="27"/>
      <c r="D9199" s="27"/>
      <c r="E9199" s="27"/>
      <c r="F9199" s="27"/>
      <c r="G9199" s="29"/>
      <c r="H9199" s="29"/>
      <c r="I9199" s="29"/>
      <c r="J9199" s="29"/>
      <c r="K9199" s="29"/>
      <c r="L9199" s="29"/>
    </row>
    <row r="9200" spans="1:12" ht="21">
      <c r="A9200" s="26"/>
      <c r="B9200" s="27"/>
      <c r="C9200" s="27"/>
      <c r="D9200" s="27"/>
      <c r="E9200" s="27"/>
      <c r="F9200" s="27"/>
      <c r="G9200" s="29"/>
      <c r="H9200" s="29"/>
      <c r="I9200" s="29"/>
      <c r="J9200" s="29"/>
      <c r="K9200" s="29"/>
      <c r="L9200" s="29"/>
    </row>
    <row r="9201" spans="1:12" ht="21">
      <c r="A9201" s="26"/>
      <c r="B9201" s="27"/>
      <c r="C9201" s="27"/>
      <c r="D9201" s="27"/>
      <c r="E9201" s="27"/>
      <c r="F9201" s="27"/>
      <c r="G9201" s="29"/>
      <c r="H9201" s="29"/>
      <c r="I9201" s="29"/>
      <c r="J9201" s="29"/>
      <c r="K9201" s="29"/>
      <c r="L9201" s="29"/>
    </row>
    <row r="9202" spans="1:12" ht="21">
      <c r="A9202" s="26"/>
      <c r="B9202" s="27"/>
      <c r="C9202" s="27"/>
      <c r="D9202" s="27"/>
      <c r="E9202" s="27"/>
      <c r="F9202" s="27"/>
      <c r="G9202" s="29"/>
      <c r="H9202" s="29"/>
      <c r="I9202" s="29"/>
      <c r="J9202" s="29"/>
      <c r="K9202" s="29"/>
      <c r="L9202" s="29"/>
    </row>
    <row r="9203" spans="1:12" ht="21">
      <c r="A9203" s="26"/>
      <c r="B9203" s="27"/>
      <c r="C9203" s="27"/>
      <c r="D9203" s="27"/>
      <c r="E9203" s="27"/>
      <c r="F9203" s="27"/>
      <c r="G9203" s="29"/>
      <c r="H9203" s="29"/>
      <c r="I9203" s="29"/>
      <c r="J9203" s="29"/>
      <c r="K9203" s="29"/>
      <c r="L9203" s="29"/>
    </row>
    <row r="9204" spans="1:12" ht="21">
      <c r="A9204" s="26"/>
      <c r="B9204" s="27"/>
      <c r="C9204" s="27"/>
      <c r="D9204" s="27"/>
      <c r="E9204" s="27"/>
      <c r="F9204" s="27"/>
      <c r="G9204" s="29"/>
      <c r="H9204" s="29"/>
      <c r="I9204" s="29"/>
      <c r="J9204" s="29"/>
      <c r="K9204" s="29"/>
      <c r="L9204" s="29"/>
    </row>
    <row r="9205" spans="1:12" ht="21">
      <c r="A9205" s="26"/>
      <c r="B9205" s="27"/>
      <c r="C9205" s="27"/>
      <c r="D9205" s="27"/>
      <c r="E9205" s="27"/>
      <c r="F9205" s="27"/>
      <c r="G9205" s="29"/>
      <c r="H9205" s="29"/>
      <c r="I9205" s="29"/>
      <c r="J9205" s="29"/>
      <c r="K9205" s="29"/>
      <c r="L9205" s="29"/>
    </row>
    <row r="9206" spans="1:12" ht="21">
      <c r="A9206" s="26"/>
      <c r="B9206" s="27"/>
      <c r="C9206" s="27"/>
      <c r="D9206" s="27"/>
      <c r="E9206" s="27"/>
      <c r="F9206" s="27"/>
      <c r="G9206" s="29"/>
      <c r="H9206" s="29"/>
      <c r="I9206" s="29"/>
      <c r="J9206" s="29"/>
      <c r="K9206" s="29"/>
      <c r="L9206" s="29"/>
    </row>
    <row r="9207" spans="1:12" ht="21">
      <c r="A9207" s="26"/>
      <c r="B9207" s="27"/>
      <c r="C9207" s="27"/>
      <c r="D9207" s="27"/>
      <c r="E9207" s="27"/>
      <c r="F9207" s="27"/>
      <c r="G9207" s="29"/>
      <c r="H9207" s="29"/>
      <c r="I9207" s="29"/>
      <c r="J9207" s="29"/>
      <c r="K9207" s="29"/>
      <c r="L9207" s="29"/>
    </row>
    <row r="9208" spans="1:12" ht="21">
      <c r="A9208" s="26"/>
      <c r="B9208" s="27"/>
      <c r="C9208" s="27"/>
      <c r="D9208" s="27"/>
      <c r="E9208" s="27"/>
      <c r="F9208" s="27"/>
      <c r="G9208" s="29"/>
      <c r="H9208" s="29"/>
      <c r="I9208" s="29"/>
      <c r="J9208" s="29"/>
      <c r="K9208" s="29"/>
      <c r="L9208" s="29"/>
    </row>
    <row r="9209" spans="1:12" ht="21">
      <c r="A9209" s="26"/>
      <c r="B9209" s="27"/>
      <c r="C9209" s="27"/>
      <c r="D9209" s="27"/>
      <c r="E9209" s="27"/>
      <c r="F9209" s="27"/>
      <c r="G9209" s="28"/>
      <c r="H9209" s="28"/>
      <c r="I9209" s="28"/>
      <c r="J9209" s="28"/>
      <c r="K9209" s="28"/>
      <c r="L9209" s="28"/>
    </row>
    <row r="9210" spans="1:12" ht="21">
      <c r="A9210" s="26"/>
      <c r="B9210" s="27"/>
      <c r="C9210" s="27"/>
      <c r="D9210" s="27"/>
      <c r="E9210" s="27"/>
      <c r="F9210" s="27"/>
      <c r="G9210" s="29"/>
      <c r="H9210" s="29"/>
      <c r="I9210" s="29"/>
      <c r="J9210" s="29"/>
      <c r="K9210" s="29"/>
      <c r="L9210" s="29"/>
    </row>
    <row r="9211" spans="1:12" ht="21">
      <c r="A9211" s="26"/>
      <c r="B9211" s="27"/>
      <c r="C9211" s="27"/>
      <c r="D9211" s="27"/>
      <c r="E9211" s="27"/>
      <c r="F9211" s="27"/>
      <c r="G9211" s="29"/>
      <c r="H9211" s="29"/>
      <c r="I9211" s="29"/>
      <c r="J9211" s="29"/>
      <c r="K9211" s="29"/>
      <c r="L9211" s="29"/>
    </row>
    <row r="9212" spans="1:12" ht="21">
      <c r="A9212" s="26"/>
      <c r="B9212" s="27"/>
      <c r="C9212" s="27"/>
      <c r="D9212" s="27"/>
      <c r="E9212" s="27"/>
      <c r="F9212" s="27"/>
      <c r="G9212" s="29"/>
      <c r="H9212" s="29"/>
      <c r="I9212" s="29"/>
      <c r="J9212" s="29"/>
      <c r="K9212" s="29"/>
      <c r="L9212" s="29"/>
    </row>
    <row r="9213" spans="1:12" ht="21">
      <c r="A9213" s="26"/>
      <c r="B9213" s="27"/>
      <c r="C9213" s="27"/>
      <c r="D9213" s="27"/>
      <c r="E9213" s="27"/>
      <c r="F9213" s="27"/>
      <c r="G9213" s="29"/>
      <c r="H9213" s="29"/>
      <c r="I9213" s="29"/>
      <c r="J9213" s="29"/>
      <c r="K9213" s="29"/>
      <c r="L9213" s="29"/>
    </row>
    <row r="9214" spans="1:12" ht="21">
      <c r="A9214" s="26"/>
      <c r="B9214" s="27"/>
      <c r="C9214" s="27"/>
      <c r="D9214" s="27"/>
      <c r="E9214" s="27"/>
      <c r="F9214" s="27"/>
      <c r="G9214" s="29"/>
      <c r="H9214" s="29"/>
      <c r="I9214" s="29"/>
      <c r="J9214" s="29"/>
      <c r="K9214" s="29"/>
      <c r="L9214" s="29"/>
    </row>
    <row r="9215" spans="1:12" ht="21">
      <c r="A9215" s="26"/>
      <c r="B9215" s="27"/>
      <c r="C9215" s="27"/>
      <c r="D9215" s="27"/>
      <c r="E9215" s="27"/>
      <c r="F9215" s="27"/>
      <c r="G9215" s="29"/>
      <c r="H9215" s="29"/>
      <c r="I9215" s="29"/>
      <c r="J9215" s="29"/>
      <c r="K9215" s="29"/>
      <c r="L9215" s="29"/>
    </row>
    <row r="9216" spans="1:12" ht="21">
      <c r="A9216" s="26"/>
      <c r="B9216" s="27"/>
      <c r="C9216" s="27"/>
      <c r="D9216" s="27"/>
      <c r="E9216" s="27"/>
      <c r="F9216" s="27"/>
      <c r="G9216" s="29"/>
      <c r="H9216" s="29"/>
      <c r="I9216" s="29"/>
      <c r="J9216" s="29"/>
      <c r="K9216" s="29"/>
      <c r="L9216" s="29"/>
    </row>
    <row r="9217" spans="1:12" ht="21">
      <c r="A9217" s="26"/>
      <c r="B9217" s="27"/>
      <c r="C9217" s="27"/>
      <c r="D9217" s="27"/>
      <c r="E9217" s="27"/>
      <c r="F9217" s="27"/>
      <c r="G9217" s="29"/>
      <c r="H9217" s="29"/>
      <c r="I9217" s="29"/>
      <c r="J9217" s="29"/>
      <c r="K9217" s="29"/>
      <c r="L9217" s="29"/>
    </row>
    <row r="9218" spans="1:12" ht="21">
      <c r="A9218" s="26"/>
      <c r="B9218" s="27"/>
      <c r="C9218" s="27"/>
      <c r="D9218" s="27"/>
      <c r="E9218" s="27"/>
      <c r="F9218" s="27"/>
      <c r="G9218" s="28"/>
      <c r="H9218" s="28"/>
      <c r="I9218" s="28"/>
      <c r="J9218" s="28"/>
      <c r="K9218" s="28"/>
      <c r="L9218" s="28"/>
    </row>
    <row r="9219" spans="1:12" ht="21">
      <c r="A9219" s="26"/>
      <c r="B9219" s="27"/>
      <c r="C9219" s="27"/>
      <c r="D9219" s="27"/>
      <c r="E9219" s="27"/>
      <c r="F9219" s="27"/>
      <c r="G9219" s="29"/>
      <c r="H9219" s="29"/>
      <c r="I9219" s="29"/>
      <c r="J9219" s="29"/>
      <c r="K9219" s="29"/>
      <c r="L9219" s="29"/>
    </row>
    <row r="9220" spans="1:12" ht="21">
      <c r="A9220" s="26"/>
      <c r="B9220" s="27"/>
      <c r="C9220" s="27"/>
      <c r="D9220" s="27"/>
      <c r="E9220" s="27"/>
      <c r="F9220" s="27"/>
      <c r="G9220" s="28"/>
      <c r="H9220" s="28"/>
      <c r="I9220" s="28"/>
      <c r="J9220" s="28"/>
      <c r="K9220" s="28"/>
      <c r="L9220" s="28"/>
    </row>
    <row r="9221" spans="1:12" ht="21">
      <c r="A9221" s="26"/>
      <c r="B9221" s="27"/>
      <c r="C9221" s="27"/>
      <c r="D9221" s="27"/>
      <c r="E9221" s="27"/>
      <c r="F9221" s="27"/>
      <c r="G9221" s="29"/>
      <c r="H9221" s="29"/>
      <c r="I9221" s="29"/>
      <c r="J9221" s="29"/>
      <c r="K9221" s="29"/>
      <c r="L9221" s="29"/>
    </row>
    <row r="9222" spans="1:12" ht="21">
      <c r="A9222" s="26"/>
      <c r="B9222" s="27"/>
      <c r="C9222" s="27"/>
      <c r="D9222" s="27"/>
      <c r="E9222" s="27"/>
      <c r="F9222" s="27"/>
      <c r="G9222" s="29"/>
      <c r="H9222" s="29"/>
      <c r="I9222" s="29"/>
      <c r="J9222" s="29"/>
      <c r="K9222" s="29"/>
      <c r="L9222" s="29"/>
    </row>
    <row r="9223" spans="1:12" ht="21">
      <c r="A9223" s="26"/>
      <c r="B9223" s="27"/>
      <c r="C9223" s="27"/>
      <c r="D9223" s="27"/>
      <c r="E9223" s="27"/>
      <c r="F9223" s="27"/>
      <c r="G9223" s="29"/>
      <c r="H9223" s="29"/>
      <c r="I9223" s="29"/>
      <c r="J9223" s="29"/>
      <c r="K9223" s="29"/>
      <c r="L9223" s="29"/>
    </row>
    <row r="9224" spans="1:12" ht="21">
      <c r="A9224" s="26"/>
      <c r="B9224" s="27"/>
      <c r="C9224" s="27"/>
      <c r="D9224" s="27"/>
      <c r="E9224" s="27"/>
      <c r="F9224" s="27"/>
      <c r="G9224" s="29"/>
      <c r="H9224" s="29"/>
      <c r="I9224" s="29"/>
      <c r="J9224" s="29"/>
      <c r="K9224" s="29"/>
      <c r="L9224" s="29"/>
    </row>
    <row r="9225" spans="1:12" ht="21">
      <c r="A9225" s="26"/>
      <c r="B9225" s="27"/>
      <c r="C9225" s="27"/>
      <c r="D9225" s="27"/>
      <c r="E9225" s="27"/>
      <c r="F9225" s="27"/>
      <c r="G9225" s="28"/>
      <c r="H9225" s="28"/>
      <c r="I9225" s="28"/>
      <c r="J9225" s="28"/>
      <c r="K9225" s="28"/>
      <c r="L9225" s="28"/>
    </row>
    <row r="9226" spans="1:12" ht="21">
      <c r="A9226" s="26"/>
      <c r="B9226" s="27"/>
      <c r="C9226" s="27"/>
      <c r="D9226" s="27"/>
      <c r="E9226" s="27"/>
      <c r="F9226" s="27"/>
      <c r="G9226" s="29"/>
      <c r="H9226" s="29"/>
      <c r="I9226" s="29"/>
      <c r="J9226" s="29"/>
      <c r="K9226" s="29"/>
      <c r="L9226" s="29"/>
    </row>
    <row r="9227" spans="1:12" ht="21">
      <c r="A9227" s="26"/>
      <c r="B9227" s="27"/>
      <c r="C9227" s="27"/>
      <c r="D9227" s="27"/>
      <c r="E9227" s="27"/>
      <c r="F9227" s="27"/>
      <c r="G9227" s="29"/>
      <c r="H9227" s="29"/>
      <c r="I9227" s="29"/>
      <c r="J9227" s="29"/>
      <c r="K9227" s="29"/>
      <c r="L9227" s="29"/>
    </row>
    <row r="9228" spans="1:12" ht="21">
      <c r="A9228" s="26"/>
      <c r="B9228" s="27"/>
      <c r="C9228" s="27"/>
      <c r="D9228" s="27"/>
      <c r="E9228" s="27"/>
      <c r="F9228" s="27"/>
      <c r="G9228" s="29"/>
      <c r="H9228" s="29"/>
      <c r="I9228" s="29"/>
      <c r="J9228" s="29"/>
      <c r="K9228" s="29"/>
      <c r="L9228" s="29"/>
    </row>
    <row r="9229" spans="1:12" ht="21">
      <c r="A9229" s="26"/>
      <c r="B9229" s="27"/>
      <c r="C9229" s="27"/>
      <c r="D9229" s="27"/>
      <c r="E9229" s="27"/>
      <c r="F9229" s="27"/>
      <c r="G9229" s="29"/>
      <c r="H9229" s="29"/>
      <c r="I9229" s="29"/>
      <c r="J9229" s="29"/>
      <c r="K9229" s="29"/>
      <c r="L9229" s="29"/>
    </row>
    <row r="9230" spans="1:12" ht="21">
      <c r="A9230" s="26"/>
      <c r="B9230" s="27"/>
      <c r="C9230" s="27"/>
      <c r="D9230" s="27"/>
      <c r="E9230" s="27"/>
      <c r="F9230" s="27"/>
      <c r="G9230" s="28"/>
      <c r="H9230" s="28"/>
      <c r="I9230" s="28"/>
      <c r="J9230" s="28"/>
      <c r="K9230" s="28"/>
      <c r="L9230" s="28"/>
    </row>
    <row r="9231" spans="1:12" ht="21">
      <c r="A9231" s="26"/>
      <c r="B9231" s="27"/>
      <c r="C9231" s="27"/>
      <c r="D9231" s="27"/>
      <c r="E9231" s="27"/>
      <c r="F9231" s="27"/>
      <c r="G9231" s="29"/>
      <c r="H9231" s="29"/>
      <c r="I9231" s="29"/>
      <c r="J9231" s="29"/>
      <c r="K9231" s="29"/>
      <c r="L9231" s="29"/>
    </row>
    <row r="9232" spans="1:12" ht="21">
      <c r="A9232" s="26"/>
      <c r="B9232" s="27"/>
      <c r="C9232" s="27"/>
      <c r="D9232" s="27"/>
      <c r="E9232" s="27"/>
      <c r="F9232" s="27"/>
      <c r="G9232" s="29"/>
      <c r="H9232" s="29"/>
      <c r="I9232" s="29"/>
      <c r="J9232" s="29"/>
      <c r="K9232" s="29"/>
      <c r="L9232" s="29"/>
    </row>
    <row r="9233" spans="1:12" ht="21">
      <c r="A9233" s="26"/>
      <c r="B9233" s="27"/>
      <c r="C9233" s="27"/>
      <c r="D9233" s="27"/>
      <c r="E9233" s="27"/>
      <c r="F9233" s="27"/>
      <c r="G9233" s="29"/>
      <c r="H9233" s="29"/>
      <c r="I9233" s="29"/>
      <c r="J9233" s="29"/>
      <c r="K9233" s="29"/>
      <c r="L9233" s="29"/>
    </row>
    <row r="9234" spans="1:12" ht="21">
      <c r="A9234" s="26"/>
      <c r="B9234" s="27"/>
      <c r="C9234" s="27"/>
      <c r="D9234" s="27"/>
      <c r="E9234" s="27"/>
      <c r="F9234" s="27"/>
      <c r="G9234" s="29"/>
      <c r="H9234" s="29"/>
      <c r="I9234" s="29"/>
      <c r="J9234" s="29"/>
      <c r="K9234" s="29"/>
      <c r="L9234" s="29"/>
    </row>
    <row r="9235" spans="1:12" ht="21">
      <c r="A9235" s="26"/>
      <c r="B9235" s="27"/>
      <c r="C9235" s="27"/>
      <c r="D9235" s="27"/>
      <c r="E9235" s="27"/>
      <c r="F9235" s="27"/>
      <c r="G9235" s="29"/>
      <c r="H9235" s="29"/>
      <c r="I9235" s="29"/>
      <c r="J9235" s="29"/>
      <c r="K9235" s="29"/>
      <c r="L9235" s="29"/>
    </row>
    <row r="9236" spans="1:12" ht="21">
      <c r="A9236" s="26"/>
      <c r="B9236" s="27"/>
      <c r="C9236" s="27"/>
      <c r="D9236" s="27"/>
      <c r="E9236" s="27"/>
      <c r="F9236" s="27"/>
      <c r="G9236" s="29"/>
      <c r="H9236" s="29"/>
      <c r="I9236" s="29"/>
      <c r="J9236" s="29"/>
      <c r="K9236" s="29"/>
      <c r="L9236" s="29"/>
    </row>
    <row r="9237" spans="1:12" ht="21">
      <c r="A9237" s="26"/>
      <c r="B9237" s="27"/>
      <c r="C9237" s="27"/>
      <c r="D9237" s="27"/>
      <c r="E9237" s="27"/>
      <c r="F9237" s="27"/>
      <c r="G9237" s="29"/>
      <c r="H9237" s="29"/>
      <c r="I9237" s="29"/>
      <c r="J9237" s="29"/>
      <c r="K9237" s="29"/>
      <c r="L9237" s="29"/>
    </row>
    <row r="9238" spans="1:12" ht="21">
      <c r="A9238" s="26"/>
      <c r="B9238" s="27"/>
      <c r="C9238" s="27"/>
      <c r="D9238" s="27"/>
      <c r="E9238" s="27"/>
      <c r="F9238" s="27"/>
      <c r="G9238" s="28"/>
      <c r="H9238" s="28"/>
      <c r="I9238" s="28"/>
      <c r="J9238" s="28"/>
      <c r="K9238" s="28"/>
      <c r="L9238" s="28"/>
    </row>
    <row r="9239" spans="1:12" ht="21">
      <c r="A9239" s="26"/>
      <c r="B9239" s="27"/>
      <c r="C9239" s="27"/>
      <c r="D9239" s="27"/>
      <c r="E9239" s="27"/>
      <c r="F9239" s="27"/>
      <c r="G9239" s="28"/>
      <c r="H9239" s="28"/>
      <c r="I9239" s="28"/>
      <c r="J9239" s="28"/>
      <c r="K9239" s="28"/>
      <c r="L9239" s="28"/>
    </row>
    <row r="9240" spans="1:12" ht="21">
      <c r="A9240" s="26"/>
      <c r="B9240" s="27"/>
      <c r="C9240" s="27"/>
      <c r="D9240" s="27"/>
      <c r="E9240" s="27"/>
      <c r="F9240" s="27"/>
      <c r="G9240" s="28"/>
      <c r="H9240" s="28"/>
      <c r="I9240" s="28"/>
      <c r="J9240" s="28"/>
      <c r="K9240" s="28"/>
      <c r="L9240" s="28"/>
    </row>
    <row r="9241" spans="1:12" ht="21">
      <c r="A9241" s="26"/>
      <c r="B9241" s="27"/>
      <c r="C9241" s="27"/>
      <c r="D9241" s="27"/>
      <c r="E9241" s="27"/>
      <c r="F9241" s="27"/>
      <c r="G9241" s="28"/>
      <c r="H9241" s="28"/>
      <c r="I9241" s="28"/>
      <c r="J9241" s="28"/>
      <c r="K9241" s="28"/>
      <c r="L9241" s="28"/>
    </row>
    <row r="9242" spans="1:12" ht="21">
      <c r="A9242" s="26"/>
      <c r="B9242" s="27"/>
      <c r="C9242" s="27"/>
      <c r="D9242" s="27"/>
      <c r="E9242" s="27"/>
      <c r="F9242" s="27"/>
      <c r="G9242" s="29"/>
      <c r="H9242" s="29"/>
      <c r="I9242" s="29"/>
      <c r="J9242" s="29"/>
      <c r="K9242" s="29"/>
      <c r="L9242" s="29"/>
    </row>
    <row r="9243" spans="1:12" ht="21">
      <c r="A9243" s="26"/>
      <c r="B9243" s="27"/>
      <c r="C9243" s="27"/>
      <c r="D9243" s="27"/>
      <c r="E9243" s="27"/>
      <c r="F9243" s="27"/>
      <c r="G9243" s="29"/>
      <c r="H9243" s="29"/>
      <c r="I9243" s="29"/>
      <c r="J9243" s="29"/>
      <c r="K9243" s="29"/>
      <c r="L9243" s="29"/>
    </row>
    <row r="9244" spans="1:12" ht="21">
      <c r="A9244" s="26"/>
      <c r="B9244" s="27"/>
      <c r="C9244" s="27"/>
      <c r="D9244" s="27"/>
      <c r="E9244" s="27"/>
      <c r="F9244" s="27"/>
      <c r="G9244" s="29"/>
      <c r="H9244" s="29"/>
      <c r="I9244" s="29"/>
      <c r="J9244" s="29"/>
      <c r="K9244" s="29"/>
      <c r="L9244" s="29"/>
    </row>
    <row r="9245" spans="1:12" ht="21">
      <c r="A9245" s="26"/>
      <c r="B9245" s="27"/>
      <c r="C9245" s="27"/>
      <c r="D9245" s="27"/>
      <c r="E9245" s="27"/>
      <c r="F9245" s="27"/>
      <c r="G9245" s="28"/>
      <c r="H9245" s="28"/>
      <c r="I9245" s="28"/>
      <c r="J9245" s="28"/>
      <c r="K9245" s="28"/>
      <c r="L9245" s="28"/>
    </row>
    <row r="9246" spans="1:12" ht="21">
      <c r="A9246" s="26"/>
      <c r="B9246" s="27"/>
      <c r="C9246" s="27"/>
      <c r="D9246" s="27"/>
      <c r="E9246" s="27"/>
      <c r="F9246" s="27"/>
      <c r="G9246" s="29"/>
      <c r="H9246" s="29"/>
      <c r="I9246" s="29"/>
      <c r="J9246" s="29"/>
      <c r="K9246" s="29"/>
      <c r="L9246" s="29"/>
    </row>
    <row r="9247" spans="1:12" ht="21">
      <c r="A9247" s="26"/>
      <c r="B9247" s="27"/>
      <c r="C9247" s="27"/>
      <c r="D9247" s="27"/>
      <c r="E9247" s="27"/>
      <c r="F9247" s="27"/>
      <c r="G9247" s="29"/>
      <c r="H9247" s="29"/>
      <c r="I9247" s="29"/>
      <c r="J9247" s="29"/>
      <c r="K9247" s="29"/>
      <c r="L9247" s="29"/>
    </row>
    <row r="9248" spans="1:12" ht="21">
      <c r="A9248" s="26"/>
      <c r="B9248" s="27"/>
      <c r="C9248" s="27"/>
      <c r="D9248" s="27"/>
      <c r="E9248" s="27"/>
      <c r="F9248" s="27"/>
      <c r="G9248" s="29"/>
      <c r="H9248" s="29"/>
      <c r="I9248" s="29"/>
      <c r="J9248" s="29"/>
      <c r="K9248" s="29"/>
      <c r="L9248" s="29"/>
    </row>
    <row r="9249" spans="1:12" ht="21">
      <c r="A9249" s="26"/>
      <c r="B9249" s="27"/>
      <c r="C9249" s="27"/>
      <c r="D9249" s="27"/>
      <c r="E9249" s="27"/>
      <c r="F9249" s="27"/>
      <c r="G9249" s="29"/>
      <c r="H9249" s="29"/>
      <c r="I9249" s="29"/>
      <c r="J9249" s="29"/>
      <c r="K9249" s="29"/>
      <c r="L9249" s="29"/>
    </row>
    <row r="9250" spans="1:12" ht="21">
      <c r="A9250" s="26"/>
      <c r="B9250" s="27"/>
      <c r="C9250" s="27"/>
      <c r="D9250" s="27"/>
      <c r="E9250" s="27"/>
      <c r="F9250" s="27"/>
      <c r="G9250" s="29"/>
      <c r="H9250" s="29"/>
      <c r="I9250" s="29"/>
      <c r="J9250" s="29"/>
      <c r="K9250" s="29"/>
      <c r="L9250" s="29"/>
    </row>
    <row r="9251" spans="1:12" ht="21">
      <c r="A9251" s="26"/>
      <c r="B9251" s="27"/>
      <c r="C9251" s="27"/>
      <c r="D9251" s="27"/>
      <c r="E9251" s="27"/>
      <c r="F9251" s="27"/>
      <c r="G9251" s="28"/>
      <c r="H9251" s="28"/>
      <c r="I9251" s="28"/>
      <c r="J9251" s="28"/>
      <c r="K9251" s="28"/>
      <c r="L9251" s="28"/>
    </row>
    <row r="9252" spans="1:12" ht="21">
      <c r="A9252" s="26"/>
      <c r="B9252" s="27"/>
      <c r="C9252" s="27"/>
      <c r="D9252" s="27"/>
      <c r="E9252" s="27"/>
      <c r="F9252" s="27"/>
      <c r="G9252" s="29"/>
      <c r="H9252" s="29"/>
      <c r="I9252" s="29"/>
      <c r="J9252" s="29"/>
      <c r="K9252" s="29"/>
      <c r="L9252" s="29"/>
    </row>
    <row r="9253" spans="1:12" ht="21">
      <c r="A9253" s="26"/>
      <c r="B9253" s="27"/>
      <c r="C9253" s="27"/>
      <c r="D9253" s="27"/>
      <c r="E9253" s="27"/>
      <c r="F9253" s="27"/>
      <c r="G9253" s="29"/>
      <c r="H9253" s="29"/>
      <c r="I9253" s="29"/>
      <c r="J9253" s="29"/>
      <c r="K9253" s="29"/>
      <c r="L9253" s="29"/>
    </row>
    <row r="9254" spans="1:12" ht="21">
      <c r="A9254" s="26"/>
      <c r="B9254" s="27"/>
      <c r="C9254" s="27"/>
      <c r="D9254" s="27"/>
      <c r="E9254" s="27"/>
      <c r="F9254" s="27"/>
      <c r="G9254" s="28"/>
      <c r="H9254" s="28"/>
      <c r="I9254" s="28"/>
      <c r="J9254" s="28"/>
      <c r="K9254" s="28"/>
      <c r="L9254" s="28"/>
    </row>
    <row r="9255" spans="1:12" ht="21">
      <c r="A9255" s="26"/>
      <c r="B9255" s="27"/>
      <c r="C9255" s="27"/>
      <c r="D9255" s="27"/>
      <c r="E9255" s="27"/>
      <c r="F9255" s="27"/>
      <c r="G9255" s="28"/>
      <c r="H9255" s="28"/>
      <c r="I9255" s="28"/>
      <c r="J9255" s="28"/>
      <c r="K9255" s="28"/>
      <c r="L9255" s="28"/>
    </row>
    <row r="9256" spans="1:12" ht="21">
      <c r="A9256" s="26"/>
      <c r="B9256" s="27"/>
      <c r="C9256" s="27"/>
      <c r="D9256" s="27"/>
      <c r="E9256" s="27"/>
      <c r="F9256" s="27"/>
      <c r="G9256" s="28"/>
      <c r="H9256" s="28"/>
      <c r="I9256" s="28"/>
      <c r="J9256" s="28"/>
      <c r="K9256" s="28"/>
      <c r="L9256" s="28"/>
    </row>
    <row r="9257" spans="1:12" ht="21">
      <c r="A9257" s="26"/>
      <c r="B9257" s="27"/>
      <c r="C9257" s="27"/>
      <c r="D9257" s="27"/>
      <c r="E9257" s="27"/>
      <c r="F9257" s="27"/>
      <c r="G9257" s="28"/>
      <c r="H9257" s="28"/>
      <c r="I9257" s="28"/>
      <c r="J9257" s="28"/>
      <c r="K9257" s="28"/>
      <c r="L9257" s="28"/>
    </row>
    <row r="9258" spans="1:12" ht="21">
      <c r="A9258" s="26"/>
      <c r="B9258" s="27"/>
      <c r="C9258" s="27"/>
      <c r="D9258" s="27"/>
      <c r="E9258" s="27"/>
      <c r="F9258" s="27"/>
      <c r="G9258" s="29"/>
      <c r="H9258" s="29"/>
      <c r="I9258" s="29"/>
      <c r="J9258" s="29"/>
      <c r="K9258" s="29"/>
      <c r="L9258" s="29"/>
    </row>
    <row r="9259" spans="1:12" ht="21">
      <c r="A9259" s="26"/>
      <c r="B9259" s="27"/>
      <c r="C9259" s="27"/>
      <c r="D9259" s="27"/>
      <c r="E9259" s="27"/>
      <c r="F9259" s="27"/>
      <c r="G9259" s="28"/>
      <c r="H9259" s="28"/>
      <c r="I9259" s="28"/>
      <c r="J9259" s="28"/>
      <c r="K9259" s="28"/>
      <c r="L9259" s="28"/>
    </row>
    <row r="9260" spans="1:12" ht="21">
      <c r="A9260" s="26"/>
      <c r="B9260" s="27"/>
      <c r="C9260" s="27"/>
      <c r="D9260" s="27"/>
      <c r="E9260" s="27"/>
      <c r="F9260" s="27"/>
      <c r="G9260" s="28"/>
      <c r="H9260" s="28"/>
      <c r="I9260" s="28"/>
      <c r="J9260" s="28"/>
      <c r="K9260" s="28"/>
      <c r="L9260" s="28"/>
    </row>
    <row r="9261" spans="1:12" ht="21">
      <c r="A9261" s="26"/>
      <c r="B9261" s="27"/>
      <c r="C9261" s="27"/>
      <c r="D9261" s="27"/>
      <c r="E9261" s="27"/>
      <c r="F9261" s="27"/>
      <c r="G9261" s="28"/>
      <c r="H9261" s="28"/>
      <c r="I9261" s="28"/>
      <c r="J9261" s="28"/>
      <c r="K9261" s="28"/>
      <c r="L9261" s="28"/>
    </row>
    <row r="9262" spans="1:12" ht="21">
      <c r="A9262" s="26"/>
      <c r="B9262" s="27"/>
      <c r="C9262" s="27"/>
      <c r="D9262" s="27"/>
      <c r="E9262" s="27"/>
      <c r="F9262" s="27"/>
      <c r="G9262" s="29"/>
      <c r="H9262" s="29"/>
      <c r="I9262" s="29"/>
      <c r="J9262" s="29"/>
      <c r="K9262" s="29"/>
      <c r="L9262" s="29"/>
    </row>
    <row r="9263" spans="1:12" ht="21">
      <c r="A9263" s="26"/>
      <c r="B9263" s="27"/>
      <c r="C9263" s="27"/>
      <c r="D9263" s="27"/>
      <c r="E9263" s="27"/>
      <c r="F9263" s="27"/>
      <c r="G9263" s="29"/>
      <c r="H9263" s="29"/>
      <c r="I9263" s="29"/>
      <c r="J9263" s="29"/>
      <c r="K9263" s="29"/>
      <c r="L9263" s="29"/>
    </row>
    <row r="9264" spans="1:12" ht="21">
      <c r="A9264" s="26"/>
      <c r="B9264" s="27"/>
      <c r="C9264" s="27"/>
      <c r="D9264" s="27"/>
      <c r="E9264" s="27"/>
      <c r="F9264" s="27"/>
      <c r="G9264" s="29"/>
      <c r="H9264" s="29"/>
      <c r="I9264" s="29"/>
      <c r="J9264" s="29"/>
      <c r="K9264" s="29"/>
      <c r="L9264" s="29"/>
    </row>
    <row r="9265" spans="1:12" ht="21">
      <c r="A9265" s="26"/>
      <c r="B9265" s="27"/>
      <c r="C9265" s="27"/>
      <c r="D9265" s="27"/>
      <c r="E9265" s="27"/>
      <c r="F9265" s="27"/>
      <c r="G9265" s="28"/>
      <c r="H9265" s="28"/>
      <c r="I9265" s="28"/>
      <c r="J9265" s="28"/>
      <c r="K9265" s="28"/>
      <c r="L9265" s="28"/>
    </row>
    <row r="9266" spans="1:12" ht="21">
      <c r="A9266" s="26"/>
      <c r="B9266" s="27"/>
      <c r="C9266" s="27"/>
      <c r="D9266" s="27"/>
      <c r="E9266" s="27"/>
      <c r="F9266" s="27"/>
      <c r="G9266" s="28"/>
      <c r="H9266" s="28"/>
      <c r="I9266" s="28"/>
      <c r="J9266" s="28"/>
      <c r="K9266" s="28"/>
      <c r="L9266" s="28"/>
    </row>
    <row r="9267" spans="1:12" ht="21">
      <c r="A9267" s="26"/>
      <c r="B9267" s="27"/>
      <c r="C9267" s="27"/>
      <c r="D9267" s="27"/>
      <c r="E9267" s="27"/>
      <c r="F9267" s="27"/>
      <c r="G9267" s="29"/>
      <c r="H9267" s="29"/>
      <c r="I9267" s="29"/>
      <c r="J9267" s="29"/>
      <c r="K9267" s="29"/>
      <c r="L9267" s="29"/>
    </row>
    <row r="9268" spans="1:12" ht="21">
      <c r="A9268" s="26"/>
      <c r="B9268" s="27"/>
      <c r="C9268" s="27"/>
      <c r="D9268" s="27"/>
      <c r="E9268" s="27"/>
      <c r="F9268" s="27"/>
      <c r="G9268" s="28"/>
      <c r="H9268" s="28"/>
      <c r="I9268" s="28"/>
      <c r="J9268" s="28"/>
      <c r="K9268" s="28"/>
      <c r="L9268" s="28"/>
    </row>
    <row r="9269" spans="1:12" ht="21">
      <c r="A9269" s="26"/>
      <c r="B9269" s="27"/>
      <c r="C9269" s="27"/>
      <c r="D9269" s="27"/>
      <c r="E9269" s="27"/>
      <c r="F9269" s="27"/>
      <c r="G9269" s="28"/>
      <c r="H9269" s="28"/>
      <c r="I9269" s="28"/>
      <c r="J9269" s="28"/>
      <c r="K9269" s="28"/>
      <c r="L9269" s="28"/>
    </row>
    <row r="9270" spans="1:12" ht="21">
      <c r="A9270" s="26"/>
      <c r="B9270" s="27"/>
      <c r="C9270" s="27"/>
      <c r="D9270" s="27"/>
      <c r="E9270" s="27"/>
      <c r="F9270" s="27"/>
      <c r="G9270" s="28"/>
      <c r="H9270" s="28"/>
      <c r="I9270" s="28"/>
      <c r="J9270" s="28"/>
      <c r="K9270" s="28"/>
      <c r="L9270" s="28"/>
    </row>
    <row r="9271" spans="1:12" ht="21">
      <c r="A9271" s="26"/>
      <c r="B9271" s="27"/>
      <c r="C9271" s="27"/>
      <c r="D9271" s="27"/>
      <c r="E9271" s="27"/>
      <c r="F9271" s="27"/>
      <c r="G9271" s="28"/>
      <c r="H9271" s="28"/>
      <c r="I9271" s="28"/>
      <c r="J9271" s="28"/>
      <c r="K9271" s="28"/>
      <c r="L9271" s="28"/>
    </row>
    <row r="9272" spans="1:12" ht="21">
      <c r="A9272" s="26"/>
      <c r="B9272" s="27"/>
      <c r="C9272" s="27"/>
      <c r="D9272" s="27"/>
      <c r="E9272" s="27"/>
      <c r="F9272" s="27"/>
      <c r="G9272" s="28"/>
      <c r="H9272" s="28"/>
      <c r="I9272" s="28"/>
      <c r="J9272" s="28"/>
      <c r="K9272" s="28"/>
      <c r="L9272" s="28"/>
    </row>
    <row r="9273" spans="1:12" ht="21">
      <c r="A9273" s="26"/>
      <c r="B9273" s="27"/>
      <c r="C9273" s="27"/>
      <c r="D9273" s="27"/>
      <c r="E9273" s="27"/>
      <c r="F9273" s="27"/>
      <c r="G9273" s="28"/>
      <c r="H9273" s="28"/>
      <c r="I9273" s="28"/>
      <c r="J9273" s="28"/>
      <c r="K9273" s="28"/>
      <c r="L9273" s="28"/>
    </row>
    <row r="9274" spans="1:12" ht="21">
      <c r="A9274" s="26"/>
      <c r="B9274" s="27"/>
      <c r="C9274" s="27"/>
      <c r="D9274" s="27"/>
      <c r="E9274" s="27"/>
      <c r="F9274" s="27"/>
      <c r="G9274" s="28"/>
      <c r="H9274" s="28"/>
      <c r="I9274" s="28"/>
      <c r="J9274" s="28"/>
      <c r="K9274" s="28"/>
      <c r="L9274" s="28"/>
    </row>
    <row r="9275" spans="1:12" ht="21">
      <c r="A9275" s="26"/>
      <c r="B9275" s="27"/>
      <c r="C9275" s="27"/>
      <c r="D9275" s="27"/>
      <c r="E9275" s="27"/>
      <c r="F9275" s="27"/>
      <c r="G9275" s="28"/>
      <c r="H9275" s="28"/>
      <c r="I9275" s="28"/>
      <c r="J9275" s="28"/>
      <c r="K9275" s="28"/>
      <c r="L9275" s="28"/>
    </row>
    <row r="9276" spans="1:12" ht="21">
      <c r="A9276" s="26"/>
      <c r="B9276" s="27"/>
      <c r="C9276" s="27"/>
      <c r="D9276" s="27"/>
      <c r="E9276" s="27"/>
      <c r="F9276" s="27"/>
      <c r="G9276" s="28"/>
      <c r="H9276" s="28"/>
      <c r="I9276" s="28"/>
      <c r="J9276" s="28"/>
      <c r="K9276" s="28"/>
      <c r="L9276" s="28"/>
    </row>
    <row r="9277" spans="1:12" ht="21">
      <c r="A9277" s="26"/>
      <c r="B9277" s="27"/>
      <c r="C9277" s="27"/>
      <c r="D9277" s="27"/>
      <c r="E9277" s="27"/>
      <c r="F9277" s="27"/>
      <c r="G9277" s="28"/>
      <c r="H9277" s="28"/>
      <c r="I9277" s="28"/>
      <c r="J9277" s="28"/>
      <c r="K9277" s="28"/>
      <c r="L9277" s="28"/>
    </row>
    <row r="9278" spans="1:12" ht="21">
      <c r="A9278" s="26"/>
      <c r="B9278" s="27"/>
      <c r="C9278" s="27"/>
      <c r="D9278" s="27"/>
      <c r="E9278" s="27"/>
      <c r="F9278" s="27"/>
      <c r="G9278" s="28"/>
      <c r="H9278" s="28"/>
      <c r="I9278" s="28"/>
      <c r="J9278" s="28"/>
      <c r="K9278" s="28"/>
      <c r="L9278" s="28"/>
    </row>
    <row r="9279" spans="1:12" ht="21">
      <c r="A9279" s="26"/>
      <c r="B9279" s="27"/>
      <c r="C9279" s="27"/>
      <c r="D9279" s="27"/>
      <c r="E9279" s="27"/>
      <c r="F9279" s="27"/>
      <c r="G9279" s="29"/>
      <c r="H9279" s="29"/>
      <c r="I9279" s="29"/>
      <c r="J9279" s="29"/>
      <c r="K9279" s="29"/>
      <c r="L9279" s="29"/>
    </row>
    <row r="9280" spans="1:12" ht="21">
      <c r="A9280" s="26"/>
      <c r="B9280" s="27"/>
      <c r="C9280" s="27"/>
      <c r="D9280" s="27"/>
      <c r="E9280" s="27"/>
      <c r="F9280" s="27"/>
      <c r="G9280" s="29"/>
      <c r="H9280" s="29"/>
      <c r="I9280" s="29"/>
      <c r="J9280" s="29"/>
      <c r="K9280" s="29"/>
      <c r="L9280" s="29"/>
    </row>
    <row r="9281" spans="1:12" ht="21">
      <c r="A9281" s="26"/>
      <c r="B9281" s="27"/>
      <c r="C9281" s="27"/>
      <c r="D9281" s="27"/>
      <c r="E9281" s="27"/>
      <c r="F9281" s="27"/>
      <c r="G9281" s="28"/>
      <c r="H9281" s="28"/>
      <c r="I9281" s="28"/>
      <c r="J9281" s="28"/>
      <c r="K9281" s="28"/>
      <c r="L9281" s="28"/>
    </row>
    <row r="9282" spans="1:12" ht="21">
      <c r="A9282" s="26"/>
      <c r="B9282" s="27"/>
      <c r="C9282" s="27"/>
      <c r="D9282" s="27"/>
      <c r="E9282" s="27"/>
      <c r="F9282" s="27"/>
      <c r="G9282" s="29"/>
      <c r="H9282" s="29"/>
      <c r="I9282" s="29"/>
      <c r="J9282" s="29"/>
      <c r="K9282" s="29"/>
      <c r="L9282" s="29"/>
    </row>
    <row r="9283" spans="1:12" ht="21">
      <c r="A9283" s="26"/>
      <c r="B9283" s="27"/>
      <c r="C9283" s="27"/>
      <c r="D9283" s="27"/>
      <c r="E9283" s="27"/>
      <c r="F9283" s="27"/>
      <c r="G9283" s="29"/>
      <c r="H9283" s="29"/>
      <c r="I9283" s="29"/>
      <c r="J9283" s="29"/>
      <c r="K9283" s="29"/>
      <c r="L9283" s="29"/>
    </row>
    <row r="9284" spans="1:12" ht="21">
      <c r="A9284" s="26"/>
      <c r="B9284" s="27"/>
      <c r="C9284" s="27"/>
      <c r="D9284" s="27"/>
      <c r="E9284" s="27"/>
      <c r="F9284" s="27"/>
      <c r="G9284" s="28"/>
      <c r="H9284" s="28"/>
      <c r="I9284" s="28"/>
      <c r="J9284" s="28"/>
      <c r="K9284" s="28"/>
      <c r="L9284" s="28"/>
    </row>
    <row r="9285" spans="1:12" ht="21">
      <c r="A9285" s="26"/>
      <c r="B9285" s="27"/>
      <c r="C9285" s="27"/>
      <c r="D9285" s="27"/>
      <c r="E9285" s="27"/>
      <c r="F9285" s="27"/>
      <c r="G9285" s="29"/>
      <c r="H9285" s="29"/>
      <c r="I9285" s="29"/>
      <c r="J9285" s="29"/>
      <c r="K9285" s="29"/>
      <c r="L9285" s="29"/>
    </row>
    <row r="9286" spans="1:12" ht="21">
      <c r="A9286" s="26"/>
      <c r="B9286" s="27"/>
      <c r="C9286" s="27"/>
      <c r="D9286" s="27"/>
      <c r="E9286" s="27"/>
      <c r="F9286" s="27"/>
      <c r="G9286" s="28"/>
      <c r="H9286" s="28"/>
      <c r="I9286" s="28"/>
      <c r="J9286" s="28"/>
      <c r="K9286" s="28"/>
      <c r="L9286" s="28"/>
    </row>
    <row r="9287" spans="1:12" ht="21">
      <c r="A9287" s="26"/>
      <c r="B9287" s="27"/>
      <c r="C9287" s="27"/>
      <c r="D9287" s="27"/>
      <c r="E9287" s="27"/>
      <c r="F9287" s="27"/>
      <c r="G9287" s="29"/>
      <c r="H9287" s="29"/>
      <c r="I9287" s="29"/>
      <c r="J9287" s="29"/>
      <c r="K9287" s="29"/>
      <c r="L9287" s="29"/>
    </row>
    <row r="9288" spans="1:12" ht="21">
      <c r="A9288" s="26"/>
      <c r="B9288" s="27"/>
      <c r="C9288" s="27"/>
      <c r="D9288" s="27"/>
      <c r="E9288" s="27"/>
      <c r="F9288" s="27"/>
      <c r="G9288" s="29"/>
      <c r="H9288" s="29"/>
      <c r="I9288" s="29"/>
      <c r="J9288" s="29"/>
      <c r="K9288" s="29"/>
      <c r="L9288" s="29"/>
    </row>
    <row r="9289" spans="1:12" ht="21">
      <c r="A9289" s="26"/>
      <c r="B9289" s="27"/>
      <c r="C9289" s="27"/>
      <c r="D9289" s="27"/>
      <c r="E9289" s="27"/>
      <c r="F9289" s="27"/>
      <c r="G9289" s="28"/>
      <c r="H9289" s="28"/>
      <c r="I9289" s="28"/>
      <c r="J9289" s="28"/>
      <c r="K9289" s="28"/>
      <c r="L9289" s="28"/>
    </row>
    <row r="9290" spans="1:12" ht="21">
      <c r="A9290" s="26"/>
      <c r="B9290" s="27"/>
      <c r="C9290" s="27"/>
      <c r="D9290" s="27"/>
      <c r="E9290" s="27"/>
      <c r="F9290" s="27"/>
      <c r="G9290" s="28"/>
      <c r="H9290" s="28"/>
      <c r="I9290" s="28"/>
      <c r="J9290" s="28"/>
      <c r="K9290" s="28"/>
      <c r="L9290" s="28"/>
    </row>
    <row r="9291" spans="1:12" ht="21">
      <c r="A9291" s="26"/>
      <c r="B9291" s="27"/>
      <c r="C9291" s="27"/>
      <c r="D9291" s="27"/>
      <c r="E9291" s="27"/>
      <c r="F9291" s="27"/>
      <c r="G9291" s="29"/>
      <c r="H9291" s="29"/>
      <c r="I9291" s="29"/>
      <c r="J9291" s="29"/>
      <c r="K9291" s="29"/>
      <c r="L9291" s="29"/>
    </row>
    <row r="9292" spans="1:12" ht="21">
      <c r="A9292" s="26"/>
      <c r="B9292" s="27"/>
      <c r="C9292" s="27"/>
      <c r="D9292" s="27"/>
      <c r="E9292" s="27"/>
      <c r="F9292" s="27"/>
      <c r="G9292" s="28"/>
      <c r="H9292" s="28"/>
      <c r="I9292" s="28"/>
      <c r="J9292" s="28"/>
      <c r="K9292" s="28"/>
      <c r="L9292" s="28"/>
    </row>
    <row r="9293" spans="1:12" ht="21">
      <c r="A9293" s="26"/>
      <c r="B9293" s="27"/>
      <c r="C9293" s="27"/>
      <c r="D9293" s="27"/>
      <c r="E9293" s="27"/>
      <c r="F9293" s="27"/>
      <c r="G9293" s="29"/>
      <c r="H9293" s="29"/>
      <c r="I9293" s="29"/>
      <c r="J9293" s="29"/>
      <c r="K9293" s="29"/>
      <c r="L9293" s="29"/>
    </row>
    <row r="9294" spans="1:12" ht="21">
      <c r="A9294" s="26"/>
      <c r="B9294" s="27"/>
      <c r="C9294" s="27"/>
      <c r="D9294" s="27"/>
      <c r="E9294" s="27"/>
      <c r="F9294" s="27"/>
      <c r="G9294" s="29"/>
      <c r="H9294" s="29"/>
      <c r="I9294" s="29"/>
      <c r="J9294" s="29"/>
      <c r="K9294" s="29"/>
      <c r="L9294" s="29"/>
    </row>
    <row r="9295" spans="1:12" ht="21">
      <c r="A9295" s="26"/>
      <c r="B9295" s="27"/>
      <c r="C9295" s="27"/>
      <c r="D9295" s="27"/>
      <c r="E9295" s="27"/>
      <c r="F9295" s="27"/>
      <c r="G9295" s="28"/>
      <c r="H9295" s="28"/>
      <c r="I9295" s="28"/>
      <c r="J9295" s="28"/>
      <c r="K9295" s="28"/>
      <c r="L9295" s="28"/>
    </row>
    <row r="9296" spans="1:12" ht="21">
      <c r="A9296" s="26"/>
      <c r="B9296" s="27"/>
      <c r="C9296" s="27"/>
      <c r="D9296" s="27"/>
      <c r="E9296" s="27"/>
      <c r="F9296" s="27"/>
      <c r="G9296" s="29"/>
      <c r="H9296" s="29"/>
      <c r="I9296" s="29"/>
      <c r="J9296" s="29"/>
      <c r="K9296" s="29"/>
      <c r="L9296" s="29"/>
    </row>
    <row r="9297" spans="1:12" ht="21">
      <c r="A9297" s="26"/>
      <c r="B9297" s="27"/>
      <c r="C9297" s="27"/>
      <c r="D9297" s="27"/>
      <c r="E9297" s="27"/>
      <c r="F9297" s="27"/>
      <c r="G9297" s="28"/>
      <c r="H9297" s="28"/>
      <c r="I9297" s="28"/>
      <c r="J9297" s="28"/>
      <c r="K9297" s="28"/>
      <c r="L9297" s="28"/>
    </row>
    <row r="9298" spans="1:12" ht="21">
      <c r="A9298" s="26"/>
      <c r="B9298" s="27"/>
      <c r="C9298" s="27"/>
      <c r="D9298" s="27"/>
      <c r="E9298" s="27"/>
      <c r="F9298" s="27"/>
      <c r="G9298" s="28"/>
      <c r="H9298" s="28"/>
      <c r="I9298" s="28"/>
      <c r="J9298" s="28"/>
      <c r="K9298" s="28"/>
      <c r="L9298" s="28"/>
    </row>
    <row r="9299" spans="1:12" ht="21">
      <c r="A9299" s="26"/>
      <c r="B9299" s="27"/>
      <c r="C9299" s="27"/>
      <c r="D9299" s="27"/>
      <c r="E9299" s="27"/>
      <c r="F9299" s="27"/>
      <c r="G9299" s="28"/>
      <c r="H9299" s="28"/>
      <c r="I9299" s="28"/>
      <c r="J9299" s="28"/>
      <c r="K9299" s="28"/>
      <c r="L9299" s="28"/>
    </row>
    <row r="9300" spans="1:12" ht="21">
      <c r="A9300" s="26"/>
      <c r="B9300" s="27"/>
      <c r="C9300" s="27"/>
      <c r="D9300" s="27"/>
      <c r="E9300" s="27"/>
      <c r="F9300" s="27"/>
      <c r="G9300" s="28"/>
      <c r="H9300" s="28"/>
      <c r="I9300" s="28"/>
      <c r="J9300" s="28"/>
      <c r="K9300" s="28"/>
      <c r="L9300" s="28"/>
    </row>
    <row r="9301" spans="1:12" ht="21">
      <c r="A9301" s="26"/>
      <c r="B9301" s="27"/>
      <c r="C9301" s="27"/>
      <c r="D9301" s="27"/>
      <c r="E9301" s="27"/>
      <c r="F9301" s="27"/>
      <c r="G9301" s="28"/>
      <c r="H9301" s="28"/>
      <c r="I9301" s="28"/>
      <c r="J9301" s="28"/>
      <c r="K9301" s="28"/>
      <c r="L9301" s="28"/>
    </row>
    <row r="9302" spans="1:12" ht="21">
      <c r="A9302" s="26"/>
      <c r="B9302" s="27"/>
      <c r="C9302" s="27"/>
      <c r="D9302" s="27"/>
      <c r="E9302" s="27"/>
      <c r="F9302" s="27"/>
      <c r="G9302" s="28"/>
      <c r="H9302" s="28"/>
      <c r="I9302" s="28"/>
      <c r="J9302" s="28"/>
      <c r="K9302" s="28"/>
      <c r="L9302" s="28"/>
    </row>
    <row r="9303" spans="1:12" ht="21">
      <c r="A9303" s="26"/>
      <c r="B9303" s="27"/>
      <c r="C9303" s="27"/>
      <c r="D9303" s="27"/>
      <c r="E9303" s="27"/>
      <c r="F9303" s="27"/>
      <c r="G9303" s="28"/>
      <c r="H9303" s="28"/>
      <c r="I9303" s="28"/>
      <c r="J9303" s="28"/>
      <c r="K9303" s="28"/>
      <c r="L9303" s="28"/>
    </row>
    <row r="9304" spans="1:12" ht="21">
      <c r="A9304" s="26"/>
      <c r="B9304" s="27"/>
      <c r="C9304" s="27"/>
      <c r="D9304" s="27"/>
      <c r="E9304" s="27"/>
      <c r="F9304" s="27"/>
      <c r="G9304" s="29"/>
      <c r="H9304" s="29"/>
      <c r="I9304" s="29"/>
      <c r="J9304" s="29"/>
      <c r="K9304" s="29"/>
      <c r="L9304" s="29"/>
    </row>
    <row r="9305" spans="1:12" ht="21">
      <c r="A9305" s="26"/>
      <c r="B9305" s="27"/>
      <c r="C9305" s="27"/>
      <c r="D9305" s="27"/>
      <c r="E9305" s="27"/>
      <c r="F9305" s="27"/>
      <c r="G9305" s="28"/>
      <c r="H9305" s="28"/>
      <c r="I9305" s="28"/>
      <c r="J9305" s="28"/>
      <c r="K9305" s="28"/>
      <c r="L9305" s="28"/>
    </row>
    <row r="9306" spans="1:12" ht="21">
      <c r="A9306" s="26"/>
      <c r="B9306" s="27"/>
      <c r="C9306" s="27"/>
      <c r="D9306" s="27"/>
      <c r="E9306" s="27"/>
      <c r="F9306" s="27"/>
      <c r="G9306" s="29"/>
      <c r="H9306" s="29"/>
      <c r="I9306" s="29"/>
      <c r="J9306" s="29"/>
      <c r="K9306" s="29"/>
      <c r="L9306" s="29"/>
    </row>
    <row r="9307" spans="1:12" ht="21">
      <c r="A9307" s="26"/>
      <c r="B9307" s="27"/>
      <c r="C9307" s="27"/>
      <c r="D9307" s="27"/>
      <c r="E9307" s="27"/>
      <c r="F9307" s="27"/>
      <c r="G9307" s="29"/>
      <c r="H9307" s="29"/>
      <c r="I9307" s="29"/>
      <c r="J9307" s="29"/>
      <c r="K9307" s="29"/>
      <c r="L9307" s="29"/>
    </row>
    <row r="9308" spans="1:12" ht="21">
      <c r="A9308" s="26"/>
      <c r="B9308" s="27"/>
      <c r="C9308" s="27"/>
      <c r="D9308" s="27"/>
      <c r="E9308" s="27"/>
      <c r="F9308" s="27"/>
      <c r="G9308" s="28"/>
      <c r="H9308" s="28"/>
      <c r="I9308" s="28"/>
      <c r="J9308" s="28"/>
      <c r="K9308" s="28"/>
      <c r="L9308" s="28"/>
    </row>
    <row r="9309" spans="1:12" ht="21">
      <c r="A9309" s="26"/>
      <c r="B9309" s="27"/>
      <c r="C9309" s="27"/>
      <c r="D9309" s="27"/>
      <c r="E9309" s="27"/>
      <c r="F9309" s="27"/>
      <c r="G9309" s="28"/>
      <c r="H9309" s="28"/>
      <c r="I9309" s="28"/>
      <c r="J9309" s="28"/>
      <c r="K9309" s="28"/>
      <c r="L9309" s="28"/>
    </row>
    <row r="9310" spans="1:12" ht="21">
      <c r="A9310" s="26"/>
      <c r="B9310" s="27"/>
      <c r="C9310" s="27"/>
      <c r="D9310" s="27"/>
      <c r="E9310" s="27"/>
      <c r="F9310" s="27"/>
      <c r="G9310" s="28"/>
      <c r="H9310" s="28"/>
      <c r="I9310" s="28"/>
      <c r="J9310" s="28"/>
      <c r="K9310" s="28"/>
      <c r="L9310" s="28"/>
    </row>
    <row r="9311" spans="1:12" ht="21">
      <c r="A9311" s="26"/>
      <c r="B9311" s="27"/>
      <c r="C9311" s="27"/>
      <c r="D9311" s="27"/>
      <c r="E9311" s="27"/>
      <c r="F9311" s="27"/>
      <c r="G9311" s="29"/>
      <c r="H9311" s="29"/>
      <c r="I9311" s="29"/>
      <c r="J9311" s="29"/>
      <c r="K9311" s="29"/>
      <c r="L9311" s="29"/>
    </row>
    <row r="9312" spans="1:12" ht="21">
      <c r="A9312" s="26"/>
      <c r="B9312" s="27"/>
      <c r="C9312" s="27"/>
      <c r="D9312" s="27"/>
      <c r="E9312" s="27"/>
      <c r="F9312" s="27"/>
      <c r="G9312" s="29"/>
      <c r="H9312" s="29"/>
      <c r="I9312" s="29"/>
      <c r="J9312" s="29"/>
      <c r="K9312" s="29"/>
      <c r="L9312" s="29"/>
    </row>
    <row r="9313" spans="1:12" ht="21">
      <c r="A9313" s="26"/>
      <c r="B9313" s="27"/>
      <c r="C9313" s="27"/>
      <c r="D9313" s="27"/>
      <c r="E9313" s="27"/>
      <c r="F9313" s="27"/>
      <c r="G9313" s="29"/>
      <c r="H9313" s="29"/>
      <c r="I9313" s="29"/>
      <c r="J9313" s="29"/>
      <c r="K9313" s="29"/>
      <c r="L9313" s="29"/>
    </row>
    <row r="9314" spans="1:12" ht="21">
      <c r="A9314" s="26"/>
      <c r="B9314" s="27"/>
      <c r="C9314" s="27"/>
      <c r="D9314" s="27"/>
      <c r="E9314" s="27"/>
      <c r="F9314" s="27"/>
      <c r="G9314" s="28"/>
      <c r="H9314" s="28"/>
      <c r="I9314" s="28"/>
      <c r="J9314" s="28"/>
      <c r="K9314" s="28"/>
      <c r="L9314" s="28"/>
    </row>
    <row r="9315" spans="1:12" ht="21">
      <c r="A9315" s="26"/>
      <c r="B9315" s="27"/>
      <c r="C9315" s="27"/>
      <c r="D9315" s="27"/>
      <c r="E9315" s="27"/>
      <c r="F9315" s="27"/>
      <c r="G9315" s="28"/>
      <c r="H9315" s="28"/>
      <c r="I9315" s="28"/>
      <c r="J9315" s="28"/>
      <c r="K9315" s="28"/>
      <c r="L9315" s="28"/>
    </row>
    <row r="9316" spans="1:12" ht="21">
      <c r="A9316" s="26"/>
      <c r="B9316" s="27"/>
      <c r="C9316" s="27"/>
      <c r="D9316" s="27"/>
      <c r="E9316" s="27"/>
      <c r="F9316" s="27"/>
      <c r="G9316" s="28"/>
      <c r="H9316" s="28"/>
      <c r="I9316" s="28"/>
      <c r="J9316" s="28"/>
      <c r="K9316" s="28"/>
      <c r="L9316" s="28"/>
    </row>
    <row r="9317" spans="1:12" ht="21">
      <c r="A9317" s="26"/>
      <c r="B9317" s="27"/>
      <c r="C9317" s="27"/>
      <c r="D9317" s="27"/>
      <c r="E9317" s="27"/>
      <c r="F9317" s="27"/>
      <c r="G9317" s="29"/>
      <c r="H9317" s="29"/>
      <c r="I9317" s="29"/>
      <c r="J9317" s="29"/>
      <c r="K9317" s="29"/>
      <c r="L9317" s="29"/>
    </row>
    <row r="9318" spans="1:12" ht="21">
      <c r="A9318" s="26"/>
      <c r="B9318" s="27"/>
      <c r="C9318" s="27"/>
      <c r="D9318" s="27"/>
      <c r="E9318" s="27"/>
      <c r="F9318" s="27"/>
      <c r="G9318" s="29"/>
      <c r="H9318" s="29"/>
      <c r="I9318" s="29"/>
      <c r="J9318" s="29"/>
      <c r="K9318" s="29"/>
      <c r="L9318" s="29"/>
    </row>
    <row r="9319" spans="1:12" ht="21">
      <c r="A9319" s="26"/>
      <c r="B9319" s="27"/>
      <c r="C9319" s="27"/>
      <c r="D9319" s="27"/>
      <c r="E9319" s="27"/>
      <c r="F9319" s="27"/>
      <c r="G9319" s="29"/>
      <c r="H9319" s="29"/>
      <c r="I9319" s="29"/>
      <c r="J9319" s="29"/>
      <c r="K9319" s="29"/>
      <c r="L9319" s="29"/>
    </row>
    <row r="9320" spans="1:12" ht="21">
      <c r="A9320" s="26"/>
      <c r="B9320" s="27"/>
      <c r="C9320" s="27"/>
      <c r="D9320" s="27"/>
      <c r="E9320" s="27"/>
      <c r="F9320" s="27"/>
      <c r="G9320" s="29"/>
      <c r="H9320" s="29"/>
      <c r="I9320" s="29"/>
      <c r="J9320" s="29"/>
      <c r="K9320" s="29"/>
      <c r="L9320" s="29"/>
    </row>
    <row r="9321" spans="1:12" ht="21">
      <c r="A9321" s="26"/>
      <c r="B9321" s="27"/>
      <c r="C9321" s="27"/>
      <c r="D9321" s="27"/>
      <c r="E9321" s="27"/>
      <c r="F9321" s="27"/>
      <c r="G9321" s="29"/>
      <c r="H9321" s="29"/>
      <c r="I9321" s="29"/>
      <c r="J9321" s="29"/>
      <c r="K9321" s="29"/>
      <c r="L9321" s="29"/>
    </row>
    <row r="9322" spans="1:12" ht="21">
      <c r="A9322" s="26"/>
      <c r="B9322" s="27"/>
      <c r="C9322" s="27"/>
      <c r="D9322" s="27"/>
      <c r="E9322" s="27"/>
      <c r="F9322" s="27"/>
      <c r="G9322" s="29"/>
      <c r="H9322" s="29"/>
      <c r="I9322" s="29"/>
      <c r="J9322" s="29"/>
      <c r="K9322" s="29"/>
      <c r="L9322" s="29"/>
    </row>
    <row r="9323" spans="1:12" ht="21">
      <c r="A9323" s="26"/>
      <c r="B9323" s="27"/>
      <c r="C9323" s="27"/>
      <c r="D9323" s="27"/>
      <c r="E9323" s="27"/>
      <c r="F9323" s="27"/>
      <c r="G9323" s="29"/>
      <c r="H9323" s="29"/>
      <c r="I9323" s="29"/>
      <c r="J9323" s="29"/>
      <c r="K9323" s="29"/>
      <c r="L9323" s="29"/>
    </row>
    <row r="9324" spans="1:12" ht="21">
      <c r="A9324" s="26"/>
      <c r="B9324" s="27"/>
      <c r="C9324" s="27"/>
      <c r="D9324" s="27"/>
      <c r="E9324" s="27"/>
      <c r="F9324" s="27"/>
      <c r="G9324" s="29"/>
      <c r="H9324" s="29"/>
      <c r="I9324" s="29"/>
      <c r="J9324" s="29"/>
      <c r="K9324" s="29"/>
      <c r="L9324" s="29"/>
    </row>
    <row r="9325" spans="1:12" ht="21">
      <c r="A9325" s="26"/>
      <c r="B9325" s="27"/>
      <c r="C9325" s="27"/>
      <c r="D9325" s="27"/>
      <c r="E9325" s="27"/>
      <c r="F9325" s="27"/>
      <c r="G9325" s="29"/>
      <c r="H9325" s="29"/>
      <c r="I9325" s="29"/>
      <c r="J9325" s="29"/>
      <c r="K9325" s="29"/>
      <c r="L9325" s="29"/>
    </row>
    <row r="9326" spans="1:12" ht="21">
      <c r="A9326" s="26"/>
      <c r="B9326" s="27"/>
      <c r="C9326" s="27"/>
      <c r="D9326" s="27"/>
      <c r="E9326" s="27"/>
      <c r="F9326" s="27"/>
      <c r="G9326" s="28"/>
      <c r="H9326" s="28"/>
      <c r="I9326" s="28"/>
      <c r="J9326" s="28"/>
      <c r="K9326" s="28"/>
      <c r="L9326" s="28"/>
    </row>
    <row r="9327" spans="1:12" ht="21">
      <c r="A9327" s="26"/>
      <c r="B9327" s="27"/>
      <c r="C9327" s="27"/>
      <c r="D9327" s="27"/>
      <c r="E9327" s="27"/>
      <c r="F9327" s="27"/>
      <c r="G9327" s="28"/>
      <c r="H9327" s="28"/>
      <c r="I9327" s="28"/>
      <c r="J9327" s="28"/>
      <c r="K9327" s="28"/>
      <c r="L9327" s="28"/>
    </row>
    <row r="9328" spans="1:12" ht="21">
      <c r="A9328" s="26"/>
      <c r="B9328" s="27"/>
      <c r="C9328" s="27"/>
      <c r="D9328" s="27"/>
      <c r="E9328" s="27"/>
      <c r="F9328" s="27"/>
      <c r="G9328" s="28"/>
      <c r="H9328" s="28"/>
      <c r="I9328" s="28"/>
      <c r="J9328" s="28"/>
      <c r="K9328" s="28"/>
      <c r="L9328" s="28"/>
    </row>
    <row r="9329" spans="1:12" ht="21">
      <c r="A9329" s="26"/>
      <c r="B9329" s="27"/>
      <c r="C9329" s="27"/>
      <c r="D9329" s="27"/>
      <c r="E9329" s="27"/>
      <c r="F9329" s="27"/>
      <c r="G9329" s="28"/>
      <c r="H9329" s="28"/>
      <c r="I9329" s="28"/>
      <c r="J9329" s="28"/>
      <c r="K9329" s="28"/>
      <c r="L9329" s="28"/>
    </row>
    <row r="9330" spans="1:12" ht="21">
      <c r="A9330" s="26"/>
      <c r="B9330" s="27"/>
      <c r="C9330" s="27"/>
      <c r="D9330" s="27"/>
      <c r="E9330" s="27"/>
      <c r="F9330" s="27"/>
      <c r="G9330" s="29"/>
      <c r="H9330" s="29"/>
      <c r="I9330" s="29"/>
      <c r="J9330" s="29"/>
      <c r="K9330" s="29"/>
      <c r="L9330" s="29"/>
    </row>
    <row r="9331" spans="1:12" ht="21">
      <c r="A9331" s="26"/>
      <c r="B9331" s="27"/>
      <c r="C9331" s="27"/>
      <c r="D9331" s="27"/>
      <c r="E9331" s="27"/>
      <c r="F9331" s="27"/>
      <c r="G9331" s="28"/>
      <c r="H9331" s="28"/>
      <c r="I9331" s="28"/>
      <c r="J9331" s="28"/>
      <c r="K9331" s="28"/>
      <c r="L9331" s="28"/>
    </row>
    <row r="9332" spans="1:12" ht="21">
      <c r="A9332" s="26"/>
      <c r="B9332" s="27"/>
      <c r="C9332" s="27"/>
      <c r="D9332" s="27"/>
      <c r="E9332" s="27"/>
      <c r="F9332" s="27"/>
      <c r="G9332" s="28"/>
      <c r="H9332" s="28"/>
      <c r="I9332" s="28"/>
      <c r="J9332" s="28"/>
      <c r="K9332" s="28"/>
      <c r="L9332" s="28"/>
    </row>
    <row r="9333" spans="1:12" ht="21">
      <c r="A9333" s="26"/>
      <c r="B9333" s="27"/>
      <c r="C9333" s="27"/>
      <c r="D9333" s="27"/>
      <c r="E9333" s="27"/>
      <c r="F9333" s="27"/>
      <c r="G9333" s="29"/>
      <c r="H9333" s="29"/>
      <c r="I9333" s="29"/>
      <c r="J9333" s="29"/>
      <c r="K9333" s="29"/>
      <c r="L9333" s="29"/>
    </row>
    <row r="9334" spans="1:12" ht="21">
      <c r="A9334" s="26"/>
      <c r="B9334" s="27"/>
      <c r="C9334" s="27"/>
      <c r="D9334" s="27"/>
      <c r="E9334" s="27"/>
      <c r="F9334" s="27"/>
      <c r="G9334" s="28"/>
      <c r="H9334" s="28"/>
      <c r="I9334" s="28"/>
      <c r="J9334" s="28"/>
      <c r="K9334" s="28"/>
      <c r="L9334" s="28"/>
    </row>
    <row r="9335" spans="1:12" ht="21">
      <c r="A9335" s="26"/>
      <c r="B9335" s="27"/>
      <c r="C9335" s="27"/>
      <c r="D9335" s="27"/>
      <c r="E9335" s="27"/>
      <c r="F9335" s="27"/>
      <c r="G9335" s="29"/>
      <c r="H9335" s="29"/>
      <c r="I9335" s="29"/>
      <c r="J9335" s="29"/>
      <c r="K9335" s="29"/>
      <c r="L9335" s="29"/>
    </row>
    <row r="9336" spans="1:12" ht="21">
      <c r="A9336" s="26"/>
      <c r="B9336" s="27"/>
      <c r="C9336" s="27"/>
      <c r="D9336" s="27"/>
      <c r="E9336" s="27"/>
      <c r="F9336" s="27"/>
      <c r="G9336" s="28"/>
      <c r="H9336" s="28"/>
      <c r="I9336" s="28"/>
      <c r="J9336" s="28"/>
      <c r="K9336" s="28"/>
      <c r="L9336" s="28"/>
    </row>
    <row r="9337" spans="1:12" ht="21">
      <c r="A9337" s="26"/>
      <c r="B9337" s="27"/>
      <c r="C9337" s="27"/>
      <c r="D9337" s="27"/>
      <c r="E9337" s="27"/>
      <c r="F9337" s="27"/>
      <c r="G9337" s="28"/>
      <c r="H9337" s="28"/>
      <c r="I9337" s="28"/>
      <c r="J9337" s="28"/>
      <c r="K9337" s="28"/>
      <c r="L9337" s="28"/>
    </row>
    <row r="9338" spans="1:12" ht="21">
      <c r="A9338" s="26"/>
      <c r="B9338" s="27"/>
      <c r="C9338" s="27"/>
      <c r="D9338" s="27"/>
      <c r="E9338" s="27"/>
      <c r="F9338" s="27"/>
      <c r="G9338" s="29"/>
      <c r="H9338" s="29"/>
      <c r="I9338" s="29"/>
      <c r="J9338" s="29"/>
      <c r="K9338" s="29"/>
      <c r="L9338" s="29"/>
    </row>
    <row r="9339" spans="1:12" ht="21">
      <c r="A9339" s="26"/>
      <c r="B9339" s="27"/>
      <c r="C9339" s="27"/>
      <c r="D9339" s="27"/>
      <c r="E9339" s="27"/>
      <c r="F9339" s="27"/>
      <c r="G9339" s="28"/>
      <c r="H9339" s="28"/>
      <c r="I9339" s="28"/>
      <c r="J9339" s="28"/>
      <c r="K9339" s="28"/>
      <c r="L9339" s="28"/>
    </row>
    <row r="9340" spans="1:12" ht="21">
      <c r="A9340" s="26"/>
      <c r="B9340" s="27"/>
      <c r="C9340" s="27"/>
      <c r="D9340" s="27"/>
      <c r="E9340" s="27"/>
      <c r="F9340" s="27"/>
      <c r="G9340" s="28"/>
      <c r="H9340" s="28"/>
      <c r="I9340" s="28"/>
      <c r="J9340" s="28"/>
      <c r="K9340" s="28"/>
      <c r="L9340" s="28"/>
    </row>
    <row r="9341" spans="1:12" ht="21">
      <c r="A9341" s="26"/>
      <c r="B9341" s="27"/>
      <c r="C9341" s="27"/>
      <c r="D9341" s="27"/>
      <c r="E9341" s="27"/>
      <c r="F9341" s="27"/>
      <c r="G9341" s="28"/>
      <c r="H9341" s="28"/>
      <c r="I9341" s="28"/>
      <c r="J9341" s="28"/>
      <c r="K9341" s="28"/>
      <c r="L9341" s="28"/>
    </row>
    <row r="9342" spans="1:12" ht="21">
      <c r="A9342" s="26"/>
      <c r="B9342" s="27"/>
      <c r="C9342" s="27"/>
      <c r="D9342" s="27"/>
      <c r="E9342" s="27"/>
      <c r="F9342" s="27"/>
      <c r="G9342" s="29"/>
      <c r="H9342" s="29"/>
      <c r="I9342" s="29"/>
      <c r="J9342" s="29"/>
      <c r="K9342" s="29"/>
      <c r="L9342" s="29"/>
    </row>
    <row r="9343" spans="1:12" ht="21">
      <c r="A9343" s="26"/>
      <c r="B9343" s="27"/>
      <c r="C9343" s="27"/>
      <c r="D9343" s="27"/>
      <c r="E9343" s="27"/>
      <c r="F9343" s="27"/>
      <c r="G9343" s="28"/>
      <c r="H9343" s="28"/>
      <c r="I9343" s="28"/>
      <c r="J9343" s="28"/>
      <c r="K9343" s="28"/>
      <c r="L9343" s="28"/>
    </row>
    <row r="9344" spans="1:12" ht="21">
      <c r="A9344" s="26"/>
      <c r="B9344" s="27"/>
      <c r="C9344" s="27"/>
      <c r="D9344" s="27"/>
      <c r="E9344" s="27"/>
      <c r="F9344" s="27"/>
      <c r="G9344" s="28"/>
      <c r="H9344" s="28"/>
      <c r="I9344" s="28"/>
      <c r="J9344" s="28"/>
      <c r="K9344" s="28"/>
      <c r="L9344" s="28"/>
    </row>
    <row r="9345" spans="1:12" ht="21">
      <c r="A9345" s="26"/>
      <c r="B9345" s="27"/>
      <c r="C9345" s="27"/>
      <c r="D9345" s="27"/>
      <c r="E9345" s="27"/>
      <c r="F9345" s="27"/>
      <c r="G9345" s="29"/>
      <c r="H9345" s="29"/>
      <c r="I9345" s="29"/>
      <c r="J9345" s="29"/>
      <c r="K9345" s="29"/>
      <c r="L9345" s="29"/>
    </row>
    <row r="9346" spans="1:12" ht="21">
      <c r="A9346" s="26"/>
      <c r="B9346" s="27"/>
      <c r="C9346" s="27"/>
      <c r="D9346" s="27"/>
      <c r="E9346" s="27"/>
      <c r="F9346" s="27"/>
      <c r="G9346" s="29"/>
      <c r="H9346" s="29"/>
      <c r="I9346" s="29"/>
      <c r="J9346" s="29"/>
      <c r="K9346" s="29"/>
      <c r="L9346" s="29"/>
    </row>
    <row r="9347" spans="1:12" ht="21">
      <c r="A9347" s="26"/>
      <c r="B9347" s="27"/>
      <c r="C9347" s="27"/>
      <c r="D9347" s="27"/>
      <c r="E9347" s="27"/>
      <c r="F9347" s="27"/>
      <c r="G9347" s="29"/>
      <c r="H9347" s="29"/>
      <c r="I9347" s="29"/>
      <c r="J9347" s="29"/>
      <c r="K9347" s="29"/>
      <c r="L9347" s="29"/>
    </row>
    <row r="9348" spans="1:12" ht="21">
      <c r="A9348" s="26"/>
      <c r="B9348" s="27"/>
      <c r="C9348" s="27"/>
      <c r="D9348" s="27"/>
      <c r="E9348" s="27"/>
      <c r="F9348" s="27"/>
      <c r="G9348" s="29"/>
      <c r="H9348" s="29"/>
      <c r="I9348" s="29"/>
      <c r="J9348" s="29"/>
      <c r="K9348" s="29"/>
      <c r="L9348" s="29"/>
    </row>
    <row r="9349" spans="1:12" ht="21">
      <c r="A9349" s="26"/>
      <c r="B9349" s="27"/>
      <c r="C9349" s="27"/>
      <c r="D9349" s="27"/>
      <c r="E9349" s="27"/>
      <c r="F9349" s="27"/>
      <c r="G9349" s="29"/>
      <c r="H9349" s="29"/>
      <c r="I9349" s="29"/>
      <c r="J9349" s="29"/>
      <c r="K9349" s="29"/>
      <c r="L9349" s="29"/>
    </row>
    <row r="9350" spans="1:12" ht="21">
      <c r="A9350" s="26"/>
      <c r="B9350" s="27"/>
      <c r="C9350" s="27"/>
      <c r="D9350" s="27"/>
      <c r="E9350" s="27"/>
      <c r="F9350" s="27"/>
      <c r="G9350" s="29"/>
      <c r="H9350" s="29"/>
      <c r="I9350" s="29"/>
      <c r="J9350" s="29"/>
      <c r="K9350" s="29"/>
      <c r="L9350" s="29"/>
    </row>
    <row r="9351" spans="1:12" ht="21">
      <c r="A9351" s="26"/>
      <c r="B9351" s="27"/>
      <c r="C9351" s="27"/>
      <c r="D9351" s="27"/>
      <c r="E9351" s="27"/>
      <c r="F9351" s="27"/>
      <c r="G9351" s="28"/>
      <c r="H9351" s="28"/>
      <c r="I9351" s="28"/>
      <c r="J9351" s="28"/>
      <c r="K9351" s="28"/>
      <c r="L9351" s="28"/>
    </row>
    <row r="9352" spans="1:12" ht="21">
      <c r="A9352" s="26"/>
      <c r="B9352" s="27"/>
      <c r="C9352" s="27"/>
      <c r="D9352" s="27"/>
      <c r="E9352" s="27"/>
      <c r="F9352" s="27"/>
      <c r="G9352" s="29"/>
      <c r="H9352" s="29"/>
      <c r="I9352" s="29"/>
      <c r="J9352" s="29"/>
      <c r="K9352" s="29"/>
      <c r="L9352" s="29"/>
    </row>
    <row r="9353" spans="1:12" ht="21">
      <c r="A9353" s="26"/>
      <c r="B9353" s="27"/>
      <c r="C9353" s="27"/>
      <c r="D9353" s="27"/>
      <c r="E9353" s="27"/>
      <c r="F9353" s="27"/>
      <c r="G9353" s="28"/>
      <c r="H9353" s="28"/>
      <c r="I9353" s="28"/>
      <c r="J9353" s="28"/>
      <c r="K9353" s="28"/>
      <c r="L9353" s="28"/>
    </row>
    <row r="9354" spans="1:12" ht="21">
      <c r="A9354" s="26"/>
      <c r="B9354" s="27"/>
      <c r="C9354" s="27"/>
      <c r="D9354" s="27"/>
      <c r="E9354" s="27"/>
      <c r="F9354" s="27"/>
      <c r="G9354" s="29"/>
      <c r="H9354" s="29"/>
      <c r="I9354" s="29"/>
      <c r="J9354" s="29"/>
      <c r="K9354" s="29"/>
      <c r="L9354" s="29"/>
    </row>
    <row r="9355" spans="1:12" ht="21">
      <c r="A9355" s="26"/>
      <c r="B9355" s="27"/>
      <c r="C9355" s="27"/>
      <c r="D9355" s="27"/>
      <c r="E9355" s="27"/>
      <c r="F9355" s="27"/>
      <c r="G9355" s="29"/>
      <c r="H9355" s="29"/>
      <c r="I9355" s="29"/>
      <c r="J9355" s="29"/>
      <c r="K9355" s="29"/>
      <c r="L9355" s="29"/>
    </row>
    <row r="9356" spans="1:12" ht="21">
      <c r="A9356" s="26"/>
      <c r="B9356" s="27"/>
      <c r="C9356" s="27"/>
      <c r="D9356" s="27"/>
      <c r="E9356" s="27"/>
      <c r="F9356" s="27"/>
      <c r="G9356" s="29"/>
      <c r="H9356" s="29"/>
      <c r="I9356" s="29"/>
      <c r="J9356" s="29"/>
      <c r="K9356" s="29"/>
      <c r="L9356" s="29"/>
    </row>
    <row r="9357" spans="1:12" ht="21">
      <c r="A9357" s="26"/>
      <c r="B9357" s="27"/>
      <c r="C9357" s="27"/>
      <c r="D9357" s="27"/>
      <c r="E9357" s="27"/>
      <c r="F9357" s="27"/>
      <c r="G9357" s="28"/>
      <c r="H9357" s="28"/>
      <c r="I9357" s="28"/>
      <c r="J9357" s="28"/>
      <c r="K9357" s="28"/>
      <c r="L9357" s="28"/>
    </row>
    <row r="9358" spans="1:12" ht="21">
      <c r="A9358" s="26"/>
      <c r="B9358" s="27"/>
      <c r="C9358" s="27"/>
      <c r="D9358" s="27"/>
      <c r="E9358" s="27"/>
      <c r="F9358" s="27"/>
      <c r="G9358" s="29"/>
      <c r="H9358" s="29"/>
      <c r="I9358" s="29"/>
      <c r="J9358" s="29"/>
      <c r="K9358" s="29"/>
      <c r="L9358" s="29"/>
    </row>
    <row r="9359" spans="1:12" ht="21">
      <c r="A9359" s="26"/>
      <c r="B9359" s="27"/>
      <c r="C9359" s="27"/>
      <c r="D9359" s="27"/>
      <c r="E9359" s="27"/>
      <c r="F9359" s="27"/>
      <c r="G9359" s="28"/>
      <c r="H9359" s="28"/>
      <c r="I9359" s="28"/>
      <c r="J9359" s="28"/>
      <c r="K9359" s="28"/>
      <c r="L9359" s="28"/>
    </row>
    <row r="9360" spans="1:12" ht="21">
      <c r="A9360" s="26"/>
      <c r="B9360" s="27"/>
      <c r="C9360" s="27"/>
      <c r="D9360" s="27"/>
      <c r="E9360" s="27"/>
      <c r="F9360" s="27"/>
      <c r="G9360" s="29"/>
      <c r="H9360" s="29"/>
      <c r="I9360" s="29"/>
      <c r="J9360" s="29"/>
      <c r="K9360" s="29"/>
      <c r="L9360" s="29"/>
    </row>
    <row r="9361" spans="1:12" ht="21">
      <c r="A9361" s="26"/>
      <c r="B9361" s="27"/>
      <c r="C9361" s="27"/>
      <c r="D9361" s="27"/>
      <c r="E9361" s="27"/>
      <c r="F9361" s="27"/>
      <c r="G9361" s="29"/>
      <c r="H9361" s="29"/>
      <c r="I9361" s="29"/>
      <c r="J9361" s="29"/>
      <c r="K9361" s="29"/>
      <c r="L9361" s="29"/>
    </row>
    <row r="9362" spans="1:12" ht="21">
      <c r="A9362" s="26"/>
      <c r="B9362" s="27"/>
      <c r="C9362" s="27"/>
      <c r="D9362" s="27"/>
      <c r="E9362" s="27"/>
      <c r="F9362" s="27"/>
      <c r="G9362" s="29"/>
      <c r="H9362" s="29"/>
      <c r="I9362" s="29"/>
      <c r="J9362" s="29"/>
      <c r="K9362" s="29"/>
      <c r="L9362" s="29"/>
    </row>
    <row r="9363" spans="1:12" ht="21">
      <c r="A9363" s="26"/>
      <c r="B9363" s="27"/>
      <c r="C9363" s="27"/>
      <c r="D9363" s="27"/>
      <c r="E9363" s="27"/>
      <c r="F9363" s="27"/>
      <c r="G9363" s="29"/>
      <c r="H9363" s="29"/>
      <c r="I9363" s="29"/>
      <c r="J9363" s="29"/>
      <c r="K9363" s="29"/>
      <c r="L9363" s="29"/>
    </row>
    <row r="9364" spans="1:12" ht="21">
      <c r="A9364" s="26"/>
      <c r="B9364" s="27"/>
      <c r="C9364" s="27"/>
      <c r="D9364" s="27"/>
      <c r="E9364" s="27"/>
      <c r="F9364" s="27"/>
      <c r="G9364" s="29"/>
      <c r="H9364" s="29"/>
      <c r="I9364" s="29"/>
      <c r="J9364" s="29"/>
      <c r="K9364" s="29"/>
      <c r="L9364" s="29"/>
    </row>
    <row r="9365" spans="1:12" ht="21">
      <c r="A9365" s="26"/>
      <c r="B9365" s="27"/>
      <c r="C9365" s="27"/>
      <c r="D9365" s="27"/>
      <c r="E9365" s="27"/>
      <c r="F9365" s="27"/>
      <c r="G9365" s="28"/>
      <c r="H9365" s="28"/>
      <c r="I9365" s="28"/>
      <c r="J9365" s="28"/>
      <c r="K9365" s="28"/>
      <c r="L9365" s="28"/>
    </row>
    <row r="9366" spans="1:12" ht="21">
      <c r="A9366" s="26"/>
      <c r="B9366" s="27"/>
      <c r="C9366" s="27"/>
      <c r="D9366" s="27"/>
      <c r="E9366" s="27"/>
      <c r="F9366" s="27"/>
      <c r="G9366" s="29"/>
      <c r="H9366" s="29"/>
      <c r="I9366" s="29"/>
      <c r="J9366" s="29"/>
      <c r="K9366" s="29"/>
      <c r="L9366" s="29"/>
    </row>
    <row r="9367" spans="1:12" ht="21">
      <c r="A9367" s="26"/>
      <c r="B9367" s="27"/>
      <c r="C9367" s="27"/>
      <c r="D9367" s="27"/>
      <c r="E9367" s="27"/>
      <c r="F9367" s="27"/>
      <c r="G9367" s="29"/>
      <c r="H9367" s="29"/>
      <c r="I9367" s="29"/>
      <c r="J9367" s="29"/>
      <c r="K9367" s="29"/>
      <c r="L9367" s="29"/>
    </row>
    <row r="9368" spans="1:12" ht="21">
      <c r="A9368" s="26"/>
      <c r="B9368" s="27"/>
      <c r="C9368" s="27"/>
      <c r="D9368" s="27"/>
      <c r="E9368" s="27"/>
      <c r="F9368" s="27"/>
      <c r="G9368" s="29"/>
      <c r="H9368" s="29"/>
      <c r="I9368" s="29"/>
      <c r="J9368" s="29"/>
      <c r="K9368" s="29"/>
      <c r="L9368" s="29"/>
    </row>
    <row r="9369" spans="1:12" ht="21">
      <c r="A9369" s="26"/>
      <c r="B9369" s="27"/>
      <c r="C9369" s="27"/>
      <c r="D9369" s="27"/>
      <c r="E9369" s="27"/>
      <c r="F9369" s="27"/>
      <c r="G9369" s="29"/>
      <c r="H9369" s="29"/>
      <c r="I9369" s="29"/>
      <c r="J9369" s="29"/>
      <c r="K9369" s="29"/>
      <c r="L9369" s="29"/>
    </row>
    <row r="9370" spans="1:12" ht="21">
      <c r="A9370" s="26"/>
      <c r="B9370" s="27"/>
      <c r="C9370" s="27"/>
      <c r="D9370" s="27"/>
      <c r="E9370" s="27"/>
      <c r="F9370" s="27"/>
      <c r="G9370" s="29"/>
      <c r="H9370" s="29"/>
      <c r="I9370" s="29"/>
      <c r="J9370" s="29"/>
      <c r="K9370" s="29"/>
      <c r="L9370" s="29"/>
    </row>
    <row r="9371" spans="1:12" ht="21">
      <c r="A9371" s="26"/>
      <c r="B9371" s="27"/>
      <c r="C9371" s="27"/>
      <c r="D9371" s="27"/>
      <c r="E9371" s="27"/>
      <c r="F9371" s="27"/>
      <c r="G9371" s="29"/>
      <c r="H9371" s="29"/>
      <c r="I9371" s="29"/>
      <c r="J9371" s="29"/>
      <c r="K9371" s="29"/>
      <c r="L9371" s="29"/>
    </row>
    <row r="9372" spans="1:12" ht="21">
      <c r="A9372" s="26"/>
      <c r="B9372" s="27"/>
      <c r="C9372" s="27"/>
      <c r="D9372" s="27"/>
      <c r="E9372" s="27"/>
      <c r="F9372" s="27"/>
      <c r="G9372" s="29"/>
      <c r="H9372" s="29"/>
      <c r="I9372" s="29"/>
      <c r="J9372" s="29"/>
      <c r="K9372" s="29"/>
      <c r="L9372" s="29"/>
    </row>
    <row r="9373" spans="1:12" ht="21">
      <c r="A9373" s="26"/>
      <c r="B9373" s="27"/>
      <c r="C9373" s="27"/>
      <c r="D9373" s="27"/>
      <c r="E9373" s="27"/>
      <c r="F9373" s="27"/>
      <c r="G9373" s="29"/>
      <c r="H9373" s="29"/>
      <c r="I9373" s="29"/>
      <c r="J9373" s="29"/>
      <c r="K9373" s="29"/>
      <c r="L9373" s="29"/>
    </row>
    <row r="9374" spans="1:12" ht="21">
      <c r="A9374" s="26"/>
      <c r="B9374" s="27"/>
      <c r="C9374" s="27"/>
      <c r="D9374" s="27"/>
      <c r="E9374" s="27"/>
      <c r="F9374" s="27"/>
      <c r="G9374" s="29"/>
      <c r="H9374" s="29"/>
      <c r="I9374" s="29"/>
      <c r="J9374" s="29"/>
      <c r="K9374" s="29"/>
      <c r="L9374" s="29"/>
    </row>
    <row r="9375" spans="1:12" ht="21">
      <c r="A9375" s="26"/>
      <c r="B9375" s="27"/>
      <c r="C9375" s="27"/>
      <c r="D9375" s="27"/>
      <c r="E9375" s="27"/>
      <c r="F9375" s="27"/>
      <c r="G9375" s="29"/>
      <c r="H9375" s="29"/>
      <c r="I9375" s="29"/>
      <c r="J9375" s="29"/>
      <c r="K9375" s="29"/>
      <c r="L9375" s="29"/>
    </row>
    <row r="9376" spans="1:12" ht="21">
      <c r="A9376" s="26"/>
      <c r="B9376" s="27"/>
      <c r="C9376" s="27"/>
      <c r="D9376" s="27"/>
      <c r="E9376" s="27"/>
      <c r="F9376" s="27"/>
      <c r="G9376" s="29"/>
      <c r="H9376" s="29"/>
      <c r="I9376" s="29"/>
      <c r="J9376" s="29"/>
      <c r="K9376" s="29"/>
      <c r="L9376" s="29"/>
    </row>
    <row r="9377" spans="1:12" ht="21">
      <c r="A9377" s="26"/>
      <c r="B9377" s="27"/>
      <c r="C9377" s="27"/>
      <c r="D9377" s="27"/>
      <c r="E9377" s="27"/>
      <c r="F9377" s="27"/>
      <c r="G9377" s="28"/>
      <c r="H9377" s="28"/>
      <c r="I9377" s="28"/>
      <c r="J9377" s="28"/>
      <c r="K9377" s="28"/>
      <c r="L9377" s="28"/>
    </row>
    <row r="9378" spans="1:12" ht="21">
      <c r="A9378" s="26"/>
      <c r="B9378" s="27"/>
      <c r="C9378" s="27"/>
      <c r="D9378" s="27"/>
      <c r="E9378" s="27"/>
      <c r="F9378" s="27"/>
      <c r="G9378" s="29"/>
      <c r="H9378" s="29"/>
      <c r="I9378" s="29"/>
      <c r="J9378" s="29"/>
      <c r="K9378" s="29"/>
      <c r="L9378" s="29"/>
    </row>
    <row r="9379" spans="1:12" ht="21">
      <c r="A9379" s="26"/>
      <c r="B9379" s="27"/>
      <c r="C9379" s="27"/>
      <c r="D9379" s="27"/>
      <c r="E9379" s="27"/>
      <c r="F9379" s="27"/>
      <c r="G9379" s="29"/>
      <c r="H9379" s="29"/>
      <c r="I9379" s="29"/>
      <c r="J9379" s="29"/>
      <c r="K9379" s="29"/>
      <c r="L9379" s="29"/>
    </row>
    <row r="9380" spans="1:12" ht="21">
      <c r="A9380" s="26"/>
      <c r="B9380" s="27"/>
      <c r="C9380" s="27"/>
      <c r="D9380" s="27"/>
      <c r="E9380" s="27"/>
      <c r="F9380" s="27"/>
      <c r="G9380" s="29"/>
      <c r="H9380" s="29"/>
      <c r="I9380" s="29"/>
      <c r="J9380" s="29"/>
      <c r="K9380" s="29"/>
      <c r="L9380" s="29"/>
    </row>
    <row r="9381" spans="1:12" ht="21">
      <c r="A9381" s="26"/>
      <c r="B9381" s="27"/>
      <c r="C9381" s="27"/>
      <c r="D9381" s="27"/>
      <c r="E9381" s="27"/>
      <c r="F9381" s="27"/>
      <c r="G9381" s="28"/>
      <c r="H9381" s="28"/>
      <c r="I9381" s="28"/>
      <c r="J9381" s="28"/>
      <c r="K9381" s="28"/>
      <c r="L9381" s="28"/>
    </row>
    <row r="9382" spans="1:12" ht="21">
      <c r="A9382" s="26"/>
      <c r="B9382" s="27"/>
      <c r="C9382" s="27"/>
      <c r="D9382" s="27"/>
      <c r="E9382" s="27"/>
      <c r="F9382" s="27"/>
      <c r="G9382" s="29"/>
      <c r="H9382" s="29"/>
      <c r="I9382" s="29"/>
      <c r="J9382" s="29"/>
      <c r="K9382" s="29"/>
      <c r="L9382" s="29"/>
    </row>
    <row r="9383" spans="1:12" ht="21">
      <c r="A9383" s="26"/>
      <c r="B9383" s="27"/>
      <c r="C9383" s="27"/>
      <c r="D9383" s="27"/>
      <c r="E9383" s="27"/>
      <c r="F9383" s="27"/>
      <c r="G9383" s="28"/>
      <c r="H9383" s="28"/>
      <c r="I9383" s="28"/>
      <c r="J9383" s="28"/>
      <c r="K9383" s="28"/>
      <c r="L9383" s="28"/>
    </row>
    <row r="9384" spans="1:12" ht="21">
      <c r="A9384" s="26"/>
      <c r="B9384" s="27"/>
      <c r="C9384" s="27"/>
      <c r="D9384" s="27"/>
      <c r="E9384" s="27"/>
      <c r="F9384" s="27"/>
      <c r="G9384" s="28"/>
      <c r="H9384" s="28"/>
      <c r="I9384" s="28"/>
      <c r="J9384" s="28"/>
      <c r="K9384" s="28"/>
      <c r="L9384" s="28"/>
    </row>
    <row r="9385" spans="1:12" ht="21">
      <c r="A9385" s="26"/>
      <c r="B9385" s="27"/>
      <c r="C9385" s="27"/>
      <c r="D9385" s="27"/>
      <c r="E9385" s="27"/>
      <c r="F9385" s="27"/>
      <c r="G9385" s="28"/>
      <c r="H9385" s="28"/>
      <c r="I9385" s="28"/>
      <c r="J9385" s="28"/>
      <c r="K9385" s="28"/>
      <c r="L9385" s="28"/>
    </row>
    <row r="9386" spans="1:12" ht="21">
      <c r="A9386" s="26"/>
      <c r="B9386" s="27"/>
      <c r="C9386" s="27"/>
      <c r="D9386" s="27"/>
      <c r="E9386" s="27"/>
      <c r="F9386" s="27"/>
      <c r="G9386" s="29"/>
      <c r="H9386" s="29"/>
      <c r="I9386" s="29"/>
      <c r="J9386" s="29"/>
      <c r="K9386" s="29"/>
      <c r="L9386" s="29"/>
    </row>
    <row r="9387" spans="1:12" ht="21">
      <c r="A9387" s="26"/>
      <c r="B9387" s="27"/>
      <c r="C9387" s="27"/>
      <c r="D9387" s="27"/>
      <c r="E9387" s="27"/>
      <c r="F9387" s="27"/>
      <c r="G9387" s="29"/>
      <c r="H9387" s="29"/>
      <c r="I9387" s="29"/>
      <c r="J9387" s="29"/>
      <c r="K9387" s="29"/>
      <c r="L9387" s="29"/>
    </row>
    <row r="9388" spans="1:12" ht="21">
      <c r="A9388" s="26"/>
      <c r="B9388" s="27"/>
      <c r="C9388" s="27"/>
      <c r="D9388" s="27"/>
      <c r="E9388" s="27"/>
      <c r="F9388" s="27"/>
      <c r="G9388" s="29"/>
      <c r="H9388" s="29"/>
      <c r="I9388" s="29"/>
      <c r="J9388" s="29"/>
      <c r="K9388" s="29"/>
      <c r="L9388" s="29"/>
    </row>
    <row r="9389" spans="1:12" ht="21">
      <c r="A9389" s="26"/>
      <c r="B9389" s="27"/>
      <c r="C9389" s="27"/>
      <c r="D9389" s="27"/>
      <c r="E9389" s="27"/>
      <c r="F9389" s="27"/>
      <c r="G9389" s="28"/>
      <c r="H9389" s="28"/>
      <c r="I9389" s="28"/>
      <c r="J9389" s="28"/>
      <c r="K9389" s="28"/>
      <c r="L9389" s="28"/>
    </row>
    <row r="9390" spans="1:12" ht="21">
      <c r="A9390" s="26"/>
      <c r="B9390" s="27"/>
      <c r="C9390" s="27"/>
      <c r="D9390" s="27"/>
      <c r="E9390" s="27"/>
      <c r="F9390" s="27"/>
      <c r="G9390" s="28"/>
      <c r="H9390" s="28"/>
      <c r="I9390" s="28"/>
      <c r="J9390" s="28"/>
      <c r="K9390" s="28"/>
      <c r="L9390" s="28"/>
    </row>
    <row r="9391" spans="1:12" ht="21">
      <c r="A9391" s="26"/>
      <c r="B9391" s="27"/>
      <c r="C9391" s="27"/>
      <c r="D9391" s="27"/>
      <c r="E9391" s="27"/>
      <c r="F9391" s="27"/>
      <c r="G9391" s="29"/>
      <c r="H9391" s="29"/>
      <c r="I9391" s="29"/>
      <c r="J9391" s="29"/>
      <c r="K9391" s="29"/>
      <c r="L9391" s="29"/>
    </row>
    <row r="9392" spans="1:12" ht="21">
      <c r="A9392" s="26"/>
      <c r="B9392" s="27"/>
      <c r="C9392" s="27"/>
      <c r="D9392" s="27"/>
      <c r="E9392" s="27"/>
      <c r="F9392" s="27"/>
      <c r="G9392" s="28"/>
      <c r="H9392" s="28"/>
      <c r="I9392" s="28"/>
      <c r="J9392" s="28"/>
      <c r="K9392" s="28"/>
      <c r="L9392" s="28"/>
    </row>
    <row r="9393" spans="1:12" ht="21">
      <c r="A9393" s="26"/>
      <c r="B9393" s="27"/>
      <c r="C9393" s="27"/>
      <c r="D9393" s="27"/>
      <c r="E9393" s="27"/>
      <c r="F9393" s="27"/>
      <c r="G9393" s="28"/>
      <c r="H9393" s="28"/>
      <c r="I9393" s="28"/>
      <c r="J9393" s="28"/>
      <c r="K9393" s="28"/>
      <c r="L9393" s="28"/>
    </row>
    <row r="9394" spans="1:12" ht="21">
      <c r="A9394" s="26"/>
      <c r="B9394" s="27"/>
      <c r="C9394" s="27"/>
      <c r="D9394" s="27"/>
      <c r="E9394" s="27"/>
      <c r="F9394" s="27"/>
      <c r="G9394" s="28"/>
      <c r="H9394" s="28"/>
      <c r="I9394" s="28"/>
      <c r="J9394" s="28"/>
      <c r="K9394" s="28"/>
      <c r="L9394" s="28"/>
    </row>
    <row r="9395" spans="1:12" ht="21">
      <c r="A9395" s="26"/>
      <c r="B9395" s="27"/>
      <c r="C9395" s="27"/>
      <c r="D9395" s="27"/>
      <c r="E9395" s="27"/>
      <c r="F9395" s="27"/>
      <c r="G9395" s="29"/>
      <c r="H9395" s="29"/>
      <c r="I9395" s="29"/>
      <c r="J9395" s="29"/>
      <c r="K9395" s="29"/>
      <c r="L9395" s="29"/>
    </row>
    <row r="9396" spans="1:12" ht="21">
      <c r="A9396" s="26"/>
      <c r="B9396" s="27"/>
      <c r="C9396" s="27"/>
      <c r="D9396" s="27"/>
      <c r="E9396" s="27"/>
      <c r="F9396" s="27"/>
      <c r="G9396" s="29"/>
      <c r="H9396" s="29"/>
      <c r="I9396" s="29"/>
      <c r="J9396" s="29"/>
      <c r="K9396" s="29"/>
      <c r="L9396" s="29"/>
    </row>
    <row r="9397" spans="1:12" ht="21">
      <c r="A9397" s="26"/>
      <c r="B9397" s="27"/>
      <c r="C9397" s="27"/>
      <c r="D9397" s="27"/>
      <c r="E9397" s="27"/>
      <c r="F9397" s="27"/>
      <c r="G9397" s="29"/>
      <c r="H9397" s="29"/>
      <c r="I9397" s="29"/>
      <c r="J9397" s="29"/>
      <c r="K9397" s="29"/>
      <c r="L9397" s="29"/>
    </row>
    <row r="9398" spans="1:12" ht="21">
      <c r="A9398" s="26"/>
      <c r="B9398" s="27"/>
      <c r="C9398" s="27"/>
      <c r="D9398" s="27"/>
      <c r="E9398" s="27"/>
      <c r="F9398" s="27"/>
      <c r="G9398" s="28"/>
      <c r="H9398" s="28"/>
      <c r="I9398" s="28"/>
      <c r="J9398" s="28"/>
      <c r="K9398" s="28"/>
      <c r="L9398" s="28"/>
    </row>
    <row r="9399" spans="1:12" ht="21">
      <c r="A9399" s="26"/>
      <c r="B9399" s="27"/>
      <c r="C9399" s="27"/>
      <c r="D9399" s="27"/>
      <c r="E9399" s="27"/>
      <c r="F9399" s="27"/>
      <c r="G9399" s="29"/>
      <c r="H9399" s="29"/>
      <c r="I9399" s="29"/>
      <c r="J9399" s="29"/>
      <c r="K9399" s="29"/>
      <c r="L9399" s="29"/>
    </row>
    <row r="9400" spans="1:12" ht="21">
      <c r="A9400" s="26"/>
      <c r="B9400" s="27"/>
      <c r="C9400" s="27"/>
      <c r="D9400" s="27"/>
      <c r="E9400" s="27"/>
      <c r="F9400" s="27"/>
      <c r="G9400" s="29"/>
      <c r="H9400" s="29"/>
      <c r="I9400" s="29"/>
      <c r="J9400" s="29"/>
      <c r="K9400" s="29"/>
      <c r="L9400" s="29"/>
    </row>
    <row r="9401" spans="1:12" ht="21">
      <c r="A9401" s="26"/>
      <c r="B9401" s="27"/>
      <c r="C9401" s="27"/>
      <c r="D9401" s="27"/>
      <c r="E9401" s="27"/>
      <c r="F9401" s="27"/>
      <c r="G9401" s="28"/>
      <c r="H9401" s="28"/>
      <c r="I9401" s="28"/>
      <c r="J9401" s="28"/>
      <c r="K9401" s="28"/>
      <c r="L9401" s="28"/>
    </row>
    <row r="9402" spans="1:12" ht="21">
      <c r="A9402" s="26"/>
      <c r="B9402" s="27"/>
      <c r="C9402" s="27"/>
      <c r="D9402" s="27"/>
      <c r="E9402" s="27"/>
      <c r="F9402" s="27"/>
      <c r="G9402" s="29"/>
      <c r="H9402" s="29"/>
      <c r="I9402" s="29"/>
      <c r="J9402" s="29"/>
      <c r="K9402" s="29"/>
      <c r="L9402" s="29"/>
    </row>
    <row r="9403" spans="1:12" ht="21">
      <c r="A9403" s="26"/>
      <c r="B9403" s="27"/>
      <c r="C9403" s="27"/>
      <c r="D9403" s="27"/>
      <c r="E9403" s="27"/>
      <c r="F9403" s="27"/>
      <c r="G9403" s="28"/>
      <c r="H9403" s="28"/>
      <c r="I9403" s="28"/>
      <c r="J9403" s="28"/>
      <c r="K9403" s="28"/>
      <c r="L9403" s="28"/>
    </row>
    <row r="9404" spans="1:12" ht="21">
      <c r="A9404" s="26"/>
      <c r="B9404" s="27"/>
      <c r="C9404" s="27"/>
      <c r="D9404" s="27"/>
      <c r="E9404" s="27"/>
      <c r="F9404" s="27"/>
      <c r="G9404" s="28"/>
      <c r="H9404" s="28"/>
      <c r="I9404" s="28"/>
      <c r="J9404" s="28"/>
      <c r="K9404" s="28"/>
      <c r="L9404" s="28"/>
    </row>
    <row r="9405" spans="1:12" ht="21">
      <c r="A9405" s="26"/>
      <c r="B9405" s="27"/>
      <c r="C9405" s="27"/>
      <c r="D9405" s="27"/>
      <c r="E9405" s="27"/>
      <c r="F9405" s="27"/>
      <c r="G9405" s="29"/>
      <c r="H9405" s="29"/>
      <c r="I9405" s="29"/>
      <c r="J9405" s="29"/>
      <c r="K9405" s="29"/>
      <c r="L9405" s="29"/>
    </row>
    <row r="9406" spans="1:12" ht="21">
      <c r="A9406" s="26"/>
      <c r="B9406" s="27"/>
      <c r="C9406" s="27"/>
      <c r="D9406" s="27"/>
      <c r="E9406" s="27"/>
      <c r="F9406" s="27"/>
      <c r="G9406" s="28"/>
      <c r="H9406" s="28"/>
      <c r="I9406" s="28"/>
      <c r="J9406" s="28"/>
      <c r="K9406" s="28"/>
      <c r="L9406" s="28"/>
    </row>
    <row r="9407" spans="1:12" ht="21">
      <c r="A9407" s="26"/>
      <c r="B9407" s="27"/>
      <c r="C9407" s="27"/>
      <c r="D9407" s="27"/>
      <c r="E9407" s="27"/>
      <c r="F9407" s="27"/>
      <c r="G9407" s="28"/>
      <c r="H9407" s="28"/>
      <c r="I9407" s="28"/>
      <c r="J9407" s="28"/>
      <c r="K9407" s="28"/>
      <c r="L9407" s="28"/>
    </row>
    <row r="9408" spans="1:12" ht="21">
      <c r="A9408" s="26"/>
      <c r="B9408" s="27"/>
      <c r="C9408" s="27"/>
      <c r="D9408" s="27"/>
      <c r="E9408" s="27"/>
      <c r="F9408" s="27"/>
      <c r="G9408" s="29"/>
      <c r="H9408" s="29"/>
      <c r="I9408" s="29"/>
      <c r="J9408" s="29"/>
      <c r="K9408" s="29"/>
      <c r="L9408" s="29"/>
    </row>
    <row r="9409" spans="1:12" ht="21">
      <c r="A9409" s="26"/>
      <c r="B9409" s="27"/>
      <c r="C9409" s="27"/>
      <c r="D9409" s="27"/>
      <c r="E9409" s="27"/>
      <c r="F9409" s="27"/>
      <c r="G9409" s="28"/>
      <c r="H9409" s="28"/>
      <c r="I9409" s="28"/>
      <c r="J9409" s="28"/>
      <c r="K9409" s="28"/>
      <c r="L9409" s="28"/>
    </row>
    <row r="9410" spans="1:12" ht="21">
      <c r="A9410" s="26"/>
      <c r="B9410" s="27"/>
      <c r="C9410" s="27"/>
      <c r="D9410" s="27"/>
      <c r="E9410" s="27"/>
      <c r="F9410" s="27"/>
      <c r="G9410" s="28"/>
      <c r="H9410" s="28"/>
      <c r="I9410" s="28"/>
      <c r="J9410" s="28"/>
      <c r="K9410" s="28"/>
      <c r="L9410" s="28"/>
    </row>
    <row r="9411" spans="1:12" ht="21">
      <c r="A9411" s="26"/>
      <c r="B9411" s="27"/>
      <c r="C9411" s="27"/>
      <c r="D9411" s="27"/>
      <c r="E9411" s="27"/>
      <c r="F9411" s="27"/>
      <c r="G9411" s="29"/>
      <c r="H9411" s="29"/>
      <c r="I9411" s="29"/>
      <c r="J9411" s="29"/>
      <c r="K9411" s="29"/>
      <c r="L9411" s="29"/>
    </row>
    <row r="9412" spans="1:12" ht="21">
      <c r="A9412" s="26"/>
      <c r="B9412" s="27"/>
      <c r="C9412" s="27"/>
      <c r="D9412" s="27"/>
      <c r="E9412" s="27"/>
      <c r="F9412" s="27"/>
      <c r="G9412" s="28"/>
      <c r="H9412" s="28"/>
      <c r="I9412" s="28"/>
      <c r="J9412" s="28"/>
      <c r="K9412" s="28"/>
      <c r="L9412" s="28"/>
    </row>
    <row r="9413" spans="1:12" ht="21">
      <c r="A9413" s="26"/>
      <c r="B9413" s="27"/>
      <c r="C9413" s="27"/>
      <c r="D9413" s="27"/>
      <c r="E9413" s="27"/>
      <c r="F9413" s="27"/>
      <c r="G9413" s="29"/>
      <c r="H9413" s="29"/>
      <c r="I9413" s="29"/>
      <c r="J9413" s="29"/>
      <c r="K9413" s="29"/>
      <c r="L9413" s="29"/>
    </row>
    <row r="9414" spans="1:12" ht="21">
      <c r="A9414" s="26"/>
      <c r="B9414" s="27"/>
      <c r="C9414" s="27"/>
      <c r="D9414" s="27"/>
      <c r="E9414" s="27"/>
      <c r="F9414" s="27"/>
      <c r="G9414" s="29"/>
      <c r="H9414" s="29"/>
      <c r="I9414" s="29"/>
      <c r="J9414" s="29"/>
      <c r="K9414" s="29"/>
      <c r="L9414" s="29"/>
    </row>
    <row r="9415" spans="1:12" ht="21">
      <c r="A9415" s="26"/>
      <c r="B9415" s="27"/>
      <c r="C9415" s="27"/>
      <c r="D9415" s="27"/>
      <c r="E9415" s="27"/>
      <c r="F9415" s="27"/>
      <c r="G9415" s="29"/>
      <c r="H9415" s="29"/>
      <c r="I9415" s="29"/>
      <c r="J9415" s="29"/>
      <c r="K9415" s="29"/>
      <c r="L9415" s="29"/>
    </row>
    <row r="9416" spans="1:12" ht="21">
      <c r="A9416" s="26"/>
      <c r="B9416" s="27"/>
      <c r="C9416" s="27"/>
      <c r="D9416" s="27"/>
      <c r="E9416" s="27"/>
      <c r="F9416" s="27"/>
      <c r="G9416" s="29"/>
      <c r="H9416" s="29"/>
      <c r="I9416" s="29"/>
      <c r="J9416" s="29"/>
      <c r="K9416" s="29"/>
      <c r="L9416" s="29"/>
    </row>
    <row r="9417" spans="1:12" ht="21">
      <c r="A9417" s="26"/>
      <c r="B9417" s="27"/>
      <c r="C9417" s="27"/>
      <c r="D9417" s="27"/>
      <c r="E9417" s="27"/>
      <c r="F9417" s="27"/>
      <c r="G9417" s="29"/>
      <c r="H9417" s="29"/>
      <c r="I9417" s="29"/>
      <c r="J9417" s="29"/>
      <c r="K9417" s="29"/>
      <c r="L9417" s="29"/>
    </row>
    <row r="9418" spans="1:12" ht="21">
      <c r="A9418" s="26"/>
      <c r="B9418" s="27"/>
      <c r="C9418" s="27"/>
      <c r="D9418" s="27"/>
      <c r="E9418" s="27"/>
      <c r="F9418" s="27"/>
      <c r="G9418" s="29"/>
      <c r="H9418" s="29"/>
      <c r="I9418" s="29"/>
      <c r="J9418" s="29"/>
      <c r="K9418" s="29"/>
      <c r="L9418" s="29"/>
    </row>
    <row r="9419" spans="1:12" ht="21">
      <c r="A9419" s="26"/>
      <c r="B9419" s="27"/>
      <c r="C9419" s="27"/>
      <c r="D9419" s="27"/>
      <c r="E9419" s="27"/>
      <c r="F9419" s="27"/>
      <c r="G9419" s="29"/>
      <c r="H9419" s="29"/>
      <c r="I9419" s="29"/>
      <c r="J9419" s="29"/>
      <c r="K9419" s="29"/>
      <c r="L9419" s="29"/>
    </row>
    <row r="9420" spans="1:12" ht="21">
      <c r="A9420" s="26"/>
      <c r="B9420" s="27"/>
      <c r="C9420" s="27"/>
      <c r="D9420" s="27"/>
      <c r="E9420" s="27"/>
      <c r="F9420" s="27"/>
      <c r="G9420" s="29"/>
      <c r="H9420" s="29"/>
      <c r="I9420" s="29"/>
      <c r="J9420" s="29"/>
      <c r="K9420" s="29"/>
      <c r="L9420" s="29"/>
    </row>
    <row r="9421" spans="1:12" ht="21">
      <c r="A9421" s="26"/>
      <c r="B9421" s="27"/>
      <c r="C9421" s="27"/>
      <c r="D9421" s="27"/>
      <c r="E9421" s="27"/>
      <c r="F9421" s="27"/>
      <c r="G9421" s="29"/>
      <c r="H9421" s="29"/>
      <c r="I9421" s="29"/>
      <c r="J9421" s="29"/>
      <c r="K9421" s="29"/>
      <c r="L9421" s="29"/>
    </row>
    <row r="9422" spans="1:12" ht="21">
      <c r="A9422" s="26"/>
      <c r="B9422" s="27"/>
      <c r="C9422" s="27"/>
      <c r="D9422" s="27"/>
      <c r="E9422" s="27"/>
      <c r="F9422" s="27"/>
      <c r="G9422" s="28"/>
      <c r="H9422" s="28"/>
      <c r="I9422" s="28"/>
      <c r="J9422" s="28"/>
      <c r="K9422" s="28"/>
      <c r="L9422" s="28"/>
    </row>
    <row r="9423" spans="1:12" ht="21">
      <c r="A9423" s="26"/>
      <c r="B9423" s="27"/>
      <c r="C9423" s="27"/>
      <c r="D9423" s="27"/>
      <c r="E9423" s="27"/>
      <c r="F9423" s="27"/>
      <c r="G9423" s="29"/>
      <c r="H9423" s="29"/>
      <c r="I9423" s="29"/>
      <c r="J9423" s="29"/>
      <c r="K9423" s="29"/>
      <c r="L9423" s="29"/>
    </row>
    <row r="9424" spans="1:12" ht="21">
      <c r="A9424" s="26"/>
      <c r="B9424" s="27"/>
      <c r="C9424" s="27"/>
      <c r="D9424" s="27"/>
      <c r="E9424" s="27"/>
      <c r="F9424" s="27"/>
      <c r="G9424" s="28"/>
      <c r="H9424" s="28"/>
      <c r="I9424" s="28"/>
      <c r="J9424" s="28"/>
      <c r="K9424" s="28"/>
      <c r="L9424" s="28"/>
    </row>
    <row r="9425" spans="1:12" ht="21">
      <c r="A9425" s="26"/>
      <c r="B9425" s="27"/>
      <c r="C9425" s="27"/>
      <c r="D9425" s="27"/>
      <c r="E9425" s="27"/>
      <c r="F9425" s="27"/>
      <c r="G9425" s="28"/>
      <c r="H9425" s="28"/>
      <c r="I9425" s="28"/>
      <c r="J9425" s="28"/>
      <c r="K9425" s="28"/>
      <c r="L9425" s="28"/>
    </row>
    <row r="9426" spans="1:12" ht="21">
      <c r="A9426" s="26"/>
      <c r="B9426" s="27"/>
      <c r="C9426" s="27"/>
      <c r="D9426" s="27"/>
      <c r="E9426" s="27"/>
      <c r="F9426" s="27"/>
      <c r="G9426" s="29"/>
      <c r="H9426" s="29"/>
      <c r="I9426" s="29"/>
      <c r="J9426" s="29"/>
      <c r="K9426" s="29"/>
      <c r="L9426" s="29"/>
    </row>
    <row r="9427" spans="1:12" ht="21">
      <c r="A9427" s="26"/>
      <c r="B9427" s="27"/>
      <c r="C9427" s="27"/>
      <c r="D9427" s="27"/>
      <c r="E9427" s="27"/>
      <c r="F9427" s="27"/>
      <c r="G9427" s="28"/>
      <c r="H9427" s="28"/>
      <c r="I9427" s="28"/>
      <c r="J9427" s="28"/>
      <c r="K9427" s="28"/>
      <c r="L9427" s="28"/>
    </row>
    <row r="9428" spans="1:12" ht="21">
      <c r="A9428" s="26"/>
      <c r="B9428" s="27"/>
      <c r="C9428" s="27"/>
      <c r="D9428" s="27"/>
      <c r="E9428" s="27"/>
      <c r="F9428" s="27"/>
      <c r="G9428" s="29"/>
      <c r="H9428" s="29"/>
      <c r="I9428" s="29"/>
      <c r="J9428" s="29"/>
      <c r="K9428" s="29"/>
      <c r="L9428" s="29"/>
    </row>
    <row r="9429" spans="1:12" ht="21">
      <c r="A9429" s="26"/>
      <c r="B9429" s="27"/>
      <c r="C9429" s="27"/>
      <c r="D9429" s="27"/>
      <c r="E9429" s="27"/>
      <c r="F9429" s="27"/>
      <c r="G9429" s="29"/>
      <c r="H9429" s="29"/>
      <c r="I9429" s="29"/>
      <c r="J9429" s="29"/>
      <c r="K9429" s="29"/>
      <c r="L9429" s="29"/>
    </row>
    <row r="9430" spans="1:12" ht="21">
      <c r="A9430" s="26"/>
      <c r="B9430" s="27"/>
      <c r="C9430" s="27"/>
      <c r="D9430" s="27"/>
      <c r="E9430" s="27"/>
      <c r="F9430" s="27"/>
      <c r="G9430" s="29"/>
      <c r="H9430" s="29"/>
      <c r="I9430" s="29"/>
      <c r="J9430" s="29"/>
      <c r="K9430" s="29"/>
      <c r="L9430" s="29"/>
    </row>
    <row r="9431" spans="1:12" ht="21">
      <c r="A9431" s="26"/>
      <c r="B9431" s="27"/>
      <c r="C9431" s="27"/>
      <c r="D9431" s="27"/>
      <c r="E9431" s="27"/>
      <c r="F9431" s="27"/>
      <c r="G9431" s="28"/>
      <c r="H9431" s="28"/>
      <c r="I9431" s="28"/>
      <c r="J9431" s="28"/>
      <c r="K9431" s="28"/>
      <c r="L9431" s="28"/>
    </row>
    <row r="9432" spans="1:12" ht="21">
      <c r="A9432" s="26"/>
      <c r="B9432" s="27"/>
      <c r="C9432" s="27"/>
      <c r="D9432" s="27"/>
      <c r="E9432" s="27"/>
      <c r="F9432" s="27"/>
      <c r="G9432" s="29"/>
      <c r="H9432" s="29"/>
      <c r="I9432" s="29"/>
      <c r="J9432" s="29"/>
      <c r="K9432" s="29"/>
      <c r="L9432" s="29"/>
    </row>
    <row r="9433" spans="1:12" ht="21">
      <c r="A9433" s="26"/>
      <c r="B9433" s="27"/>
      <c r="C9433" s="27"/>
      <c r="D9433" s="27"/>
      <c r="E9433" s="27"/>
      <c r="F9433" s="27"/>
      <c r="G9433" s="28"/>
      <c r="H9433" s="28"/>
      <c r="I9433" s="28"/>
      <c r="J9433" s="28"/>
      <c r="K9433" s="28"/>
      <c r="L9433" s="28"/>
    </row>
    <row r="9434" spans="1:12" ht="21">
      <c r="A9434" s="26"/>
      <c r="B9434" s="27"/>
      <c r="C9434" s="27"/>
      <c r="D9434" s="27"/>
      <c r="E9434" s="27"/>
      <c r="F9434" s="27"/>
      <c r="G9434" s="29"/>
      <c r="H9434" s="29"/>
      <c r="I9434" s="29"/>
      <c r="J9434" s="29"/>
      <c r="K9434" s="29"/>
      <c r="L9434" s="29"/>
    </row>
    <row r="9435" spans="1:12" ht="21">
      <c r="A9435" s="26"/>
      <c r="B9435" s="27"/>
      <c r="C9435" s="27"/>
      <c r="D9435" s="27"/>
      <c r="E9435" s="27"/>
      <c r="F9435" s="27"/>
      <c r="G9435" s="29"/>
      <c r="H9435" s="29"/>
      <c r="I9435" s="29"/>
      <c r="J9435" s="29"/>
      <c r="K9435" s="29"/>
      <c r="L9435" s="29"/>
    </row>
    <row r="9436" spans="1:12" ht="21">
      <c r="A9436" s="26"/>
      <c r="B9436" s="27"/>
      <c r="C9436" s="27"/>
      <c r="D9436" s="27"/>
      <c r="E9436" s="27"/>
      <c r="F9436" s="27"/>
      <c r="G9436" s="29"/>
      <c r="H9436" s="29"/>
      <c r="I9436" s="29"/>
      <c r="J9436" s="29"/>
      <c r="K9436" s="29"/>
      <c r="L9436" s="29"/>
    </row>
    <row r="9437" spans="1:12" ht="21">
      <c r="A9437" s="26"/>
      <c r="B9437" s="27"/>
      <c r="C9437" s="27"/>
      <c r="D9437" s="27"/>
      <c r="E9437" s="27"/>
      <c r="F9437" s="27"/>
      <c r="G9437" s="29"/>
      <c r="H9437" s="29"/>
      <c r="I9437" s="29"/>
      <c r="J9437" s="29"/>
      <c r="K9437" s="29"/>
      <c r="L9437" s="29"/>
    </row>
    <row r="9438" spans="1:12" ht="21">
      <c r="A9438" s="26"/>
      <c r="B9438" s="27"/>
      <c r="C9438" s="27"/>
      <c r="D9438" s="27"/>
      <c r="E9438" s="27"/>
      <c r="F9438" s="27"/>
      <c r="G9438" s="29"/>
      <c r="H9438" s="29"/>
      <c r="I9438" s="29"/>
      <c r="J9438" s="29"/>
      <c r="K9438" s="29"/>
      <c r="L9438" s="29"/>
    </row>
    <row r="9439" spans="1:12" ht="21">
      <c r="A9439" s="26"/>
      <c r="B9439" s="27"/>
      <c r="C9439" s="27"/>
      <c r="D9439" s="27"/>
      <c r="E9439" s="27"/>
      <c r="F9439" s="27"/>
      <c r="G9439" s="29"/>
      <c r="H9439" s="29"/>
      <c r="I9439" s="29"/>
      <c r="J9439" s="29"/>
      <c r="K9439" s="29"/>
      <c r="L9439" s="29"/>
    </row>
    <row r="9440" spans="1:12" ht="21">
      <c r="A9440" s="26"/>
      <c r="B9440" s="27"/>
      <c r="C9440" s="27"/>
      <c r="D9440" s="27"/>
      <c r="E9440" s="27"/>
      <c r="F9440" s="27"/>
      <c r="G9440" s="29"/>
      <c r="H9440" s="29"/>
      <c r="I9440" s="29"/>
      <c r="J9440" s="29"/>
      <c r="K9440" s="29"/>
      <c r="L9440" s="29"/>
    </row>
    <row r="9441" spans="1:12" ht="21">
      <c r="A9441" s="26"/>
      <c r="B9441" s="27"/>
      <c r="C9441" s="27"/>
      <c r="D9441" s="27"/>
      <c r="E9441" s="27"/>
      <c r="F9441" s="27"/>
      <c r="G9441" s="29"/>
      <c r="H9441" s="29"/>
      <c r="I9441" s="29"/>
      <c r="J9441" s="29"/>
      <c r="K9441" s="29"/>
      <c r="L9441" s="29"/>
    </row>
    <row r="9442" spans="1:12" ht="21">
      <c r="A9442" s="26"/>
      <c r="B9442" s="27"/>
      <c r="C9442" s="27"/>
      <c r="D9442" s="27"/>
      <c r="E9442" s="27"/>
      <c r="F9442" s="27"/>
      <c r="G9442" s="29"/>
      <c r="H9442" s="29"/>
      <c r="I9442" s="29"/>
      <c r="J9442" s="29"/>
      <c r="K9442" s="29"/>
      <c r="L9442" s="29"/>
    </row>
    <row r="9443" spans="1:12" ht="21">
      <c r="A9443" s="26"/>
      <c r="B9443" s="27"/>
      <c r="C9443" s="27"/>
      <c r="D9443" s="27"/>
      <c r="E9443" s="27"/>
      <c r="F9443" s="27"/>
      <c r="G9443" s="28"/>
      <c r="H9443" s="28"/>
      <c r="I9443" s="28"/>
      <c r="J9443" s="28"/>
      <c r="K9443" s="28"/>
      <c r="L9443" s="28"/>
    </row>
    <row r="9444" spans="1:12" ht="21">
      <c r="A9444" s="26"/>
      <c r="B9444" s="27"/>
      <c r="C9444" s="27"/>
      <c r="D9444" s="27"/>
      <c r="E9444" s="27"/>
      <c r="F9444" s="27"/>
      <c r="G9444" s="29"/>
      <c r="H9444" s="29"/>
      <c r="I9444" s="29"/>
      <c r="J9444" s="29"/>
      <c r="K9444" s="29"/>
      <c r="L9444" s="29"/>
    </row>
    <row r="9445" spans="1:12" ht="21">
      <c r="A9445" s="26"/>
      <c r="B9445" s="27"/>
      <c r="C9445" s="27"/>
      <c r="D9445" s="27"/>
      <c r="E9445" s="27"/>
      <c r="F9445" s="27"/>
      <c r="G9445" s="28"/>
      <c r="H9445" s="28"/>
      <c r="I9445" s="28"/>
      <c r="J9445" s="28"/>
      <c r="K9445" s="28"/>
      <c r="L9445" s="28"/>
    </row>
    <row r="9446" spans="1:12" ht="21">
      <c r="A9446" s="26"/>
      <c r="B9446" s="27"/>
      <c r="C9446" s="27"/>
      <c r="D9446" s="27"/>
      <c r="E9446" s="27"/>
      <c r="F9446" s="27"/>
      <c r="G9446" s="28"/>
      <c r="H9446" s="28"/>
      <c r="I9446" s="28"/>
      <c r="J9446" s="28"/>
      <c r="K9446" s="28"/>
      <c r="L9446" s="28"/>
    </row>
    <row r="9447" spans="1:12" ht="21">
      <c r="A9447" s="26"/>
      <c r="B9447" s="27"/>
      <c r="C9447" s="27"/>
      <c r="D9447" s="27"/>
      <c r="E9447" s="27"/>
      <c r="F9447" s="27"/>
      <c r="G9447" s="28"/>
      <c r="H9447" s="28"/>
      <c r="I9447" s="28"/>
      <c r="J9447" s="28"/>
      <c r="K9447" s="28"/>
      <c r="L9447" s="28"/>
    </row>
    <row r="9448" spans="1:12" ht="21">
      <c r="A9448" s="26"/>
      <c r="B9448" s="27"/>
      <c r="C9448" s="27"/>
      <c r="D9448" s="27"/>
      <c r="E9448" s="27"/>
      <c r="F9448" s="27"/>
      <c r="G9448" s="28"/>
      <c r="H9448" s="28"/>
      <c r="I9448" s="28"/>
      <c r="J9448" s="28"/>
      <c r="K9448" s="28"/>
      <c r="L9448" s="28"/>
    </row>
    <row r="9449" spans="1:12" ht="21">
      <c r="A9449" s="26"/>
      <c r="B9449" s="27"/>
      <c r="C9449" s="27"/>
      <c r="D9449" s="27"/>
      <c r="E9449" s="27"/>
      <c r="F9449" s="27"/>
      <c r="G9449" s="28"/>
      <c r="H9449" s="28"/>
      <c r="I9449" s="28"/>
      <c r="J9449" s="28"/>
      <c r="K9449" s="28"/>
      <c r="L9449" s="28"/>
    </row>
    <row r="9450" spans="1:12" ht="21">
      <c r="A9450" s="26"/>
      <c r="B9450" s="27"/>
      <c r="C9450" s="27"/>
      <c r="D9450" s="27"/>
      <c r="E9450" s="27"/>
      <c r="F9450" s="27"/>
      <c r="G9450" s="28"/>
      <c r="H9450" s="28"/>
      <c r="I9450" s="28"/>
      <c r="J9450" s="28"/>
      <c r="K9450" s="28"/>
      <c r="L9450" s="28"/>
    </row>
    <row r="9451" spans="1:12" ht="21">
      <c r="A9451" s="26"/>
      <c r="B9451" s="27"/>
      <c r="C9451" s="27"/>
      <c r="D9451" s="27"/>
      <c r="E9451" s="27"/>
      <c r="F9451" s="27"/>
      <c r="G9451" s="29"/>
      <c r="H9451" s="29"/>
      <c r="I9451" s="29"/>
      <c r="J9451" s="29"/>
      <c r="K9451" s="29"/>
      <c r="L9451" s="29"/>
    </row>
    <row r="9452" spans="1:12" ht="21">
      <c r="A9452" s="26"/>
      <c r="B9452" s="27"/>
      <c r="C9452" s="27"/>
      <c r="D9452" s="27"/>
      <c r="E9452" s="27"/>
      <c r="F9452" s="27"/>
      <c r="G9452" s="28"/>
      <c r="H9452" s="28"/>
      <c r="I9452" s="28"/>
      <c r="J9452" s="28"/>
      <c r="K9452" s="28"/>
      <c r="L9452" s="28"/>
    </row>
    <row r="9453" spans="1:12" ht="21">
      <c r="A9453" s="26"/>
      <c r="B9453" s="27"/>
      <c r="C9453" s="27"/>
      <c r="D9453" s="27"/>
      <c r="E9453" s="27"/>
      <c r="F9453" s="27"/>
      <c r="G9453" s="28"/>
      <c r="H9453" s="28"/>
      <c r="I9453" s="28"/>
      <c r="J9453" s="28"/>
      <c r="K9453" s="28"/>
      <c r="L9453" s="28"/>
    </row>
    <row r="9454" spans="1:12" ht="21">
      <c r="A9454" s="26"/>
      <c r="B9454" s="27"/>
      <c r="C9454" s="27"/>
      <c r="D9454" s="27"/>
      <c r="E9454" s="27"/>
      <c r="F9454" s="27"/>
      <c r="G9454" s="28"/>
      <c r="H9454" s="28"/>
      <c r="I9454" s="28"/>
      <c r="J9454" s="28"/>
      <c r="K9454" s="28"/>
      <c r="L9454" s="28"/>
    </row>
    <row r="9455" spans="1:12" ht="21">
      <c r="A9455" s="26"/>
      <c r="B9455" s="27"/>
      <c r="C9455" s="27"/>
      <c r="D9455" s="27"/>
      <c r="E9455" s="27"/>
      <c r="F9455" s="27"/>
      <c r="G9455" s="28"/>
      <c r="H9455" s="28"/>
      <c r="I9455" s="28"/>
      <c r="J9455" s="28"/>
      <c r="K9455" s="28"/>
      <c r="L9455" s="28"/>
    </row>
    <row r="9456" spans="1:12" ht="21">
      <c r="A9456" s="26"/>
      <c r="B9456" s="27"/>
      <c r="C9456" s="27"/>
      <c r="D9456" s="27"/>
      <c r="E9456" s="27"/>
      <c r="F9456" s="27"/>
      <c r="G9456" s="28"/>
      <c r="H9456" s="28"/>
      <c r="I9456" s="28"/>
      <c r="J9456" s="28"/>
      <c r="K9456" s="28"/>
      <c r="L9456" s="28"/>
    </row>
    <row r="9457" spans="1:12" ht="21">
      <c r="A9457" s="26"/>
      <c r="B9457" s="27"/>
      <c r="C9457" s="27"/>
      <c r="D9457" s="27"/>
      <c r="E9457" s="27"/>
      <c r="F9457" s="27"/>
      <c r="G9457" s="28"/>
      <c r="H9457" s="28"/>
      <c r="I9457" s="28"/>
      <c r="J9457" s="28"/>
      <c r="K9457" s="28"/>
      <c r="L9457" s="28"/>
    </row>
    <row r="9458" spans="1:12" ht="21">
      <c r="A9458" s="26"/>
      <c r="B9458" s="27"/>
      <c r="C9458" s="27"/>
      <c r="D9458" s="27"/>
      <c r="E9458" s="27"/>
      <c r="F9458" s="27"/>
      <c r="G9458" s="28"/>
      <c r="H9458" s="28"/>
      <c r="I9458" s="28"/>
      <c r="J9458" s="28"/>
      <c r="K9458" s="28"/>
      <c r="L9458" s="28"/>
    </row>
    <row r="9459" spans="1:12" ht="21">
      <c r="A9459" s="26"/>
      <c r="B9459" s="27"/>
      <c r="C9459" s="27"/>
      <c r="D9459" s="27"/>
      <c r="E9459" s="27"/>
      <c r="F9459" s="27"/>
      <c r="G9459" s="28"/>
      <c r="H9459" s="28"/>
      <c r="I9459" s="28"/>
      <c r="J9459" s="28"/>
      <c r="K9459" s="28"/>
      <c r="L9459" s="28"/>
    </row>
    <row r="9460" spans="1:12" ht="21">
      <c r="A9460" s="26"/>
      <c r="B9460" s="27"/>
      <c r="C9460" s="27"/>
      <c r="D9460" s="27"/>
      <c r="E9460" s="27"/>
      <c r="F9460" s="27"/>
      <c r="G9460" s="28"/>
      <c r="H9460" s="28"/>
      <c r="I9460" s="28"/>
      <c r="J9460" s="28"/>
      <c r="K9460" s="28"/>
      <c r="L9460" s="28"/>
    </row>
    <row r="9461" spans="1:12" ht="21">
      <c r="A9461" s="26"/>
      <c r="B9461" s="27"/>
      <c r="C9461" s="27"/>
      <c r="D9461" s="27"/>
      <c r="E9461" s="27"/>
      <c r="F9461" s="27"/>
      <c r="G9461" s="29"/>
      <c r="H9461" s="29"/>
      <c r="I9461" s="29"/>
      <c r="J9461" s="29"/>
      <c r="K9461" s="29"/>
      <c r="L9461" s="29"/>
    </row>
    <row r="9462" spans="1:12" ht="21">
      <c r="A9462" s="26"/>
      <c r="B9462" s="27"/>
      <c r="C9462" s="27"/>
      <c r="D9462" s="27"/>
      <c r="E9462" s="27"/>
      <c r="F9462" s="27"/>
      <c r="G9462" s="28"/>
      <c r="H9462" s="28"/>
      <c r="I9462" s="28"/>
      <c r="J9462" s="28"/>
      <c r="K9462" s="28"/>
      <c r="L9462" s="28"/>
    </row>
    <row r="9463" spans="1:12" ht="21">
      <c r="A9463" s="26"/>
      <c r="B9463" s="27"/>
      <c r="C9463" s="27"/>
      <c r="D9463" s="27"/>
      <c r="E9463" s="27"/>
      <c r="F9463" s="27"/>
      <c r="G9463" s="28"/>
      <c r="H9463" s="28"/>
      <c r="I9463" s="28"/>
      <c r="J9463" s="28"/>
      <c r="K9463" s="28"/>
      <c r="L9463" s="28"/>
    </row>
    <row r="9464" spans="1:12" ht="21">
      <c r="A9464" s="26"/>
      <c r="B9464" s="27"/>
      <c r="C9464" s="27"/>
      <c r="D9464" s="27"/>
      <c r="E9464" s="27"/>
      <c r="F9464" s="27"/>
      <c r="G9464" s="28"/>
      <c r="H9464" s="28"/>
      <c r="I9464" s="28"/>
      <c r="J9464" s="28"/>
      <c r="K9464" s="28"/>
      <c r="L9464" s="28"/>
    </row>
    <row r="9465" spans="1:12" ht="21">
      <c r="A9465" s="26"/>
      <c r="B9465" s="27"/>
      <c r="C9465" s="27"/>
      <c r="D9465" s="27"/>
      <c r="E9465" s="27"/>
      <c r="F9465" s="27"/>
      <c r="G9465" s="28"/>
      <c r="H9465" s="28"/>
      <c r="I9465" s="28"/>
      <c r="J9465" s="28"/>
      <c r="K9465" s="28"/>
      <c r="L9465" s="28"/>
    </row>
    <row r="9466" spans="1:12" ht="21">
      <c r="A9466" s="26"/>
      <c r="B9466" s="27"/>
      <c r="C9466" s="27"/>
      <c r="D9466" s="27"/>
      <c r="E9466" s="27"/>
      <c r="F9466" s="27"/>
      <c r="G9466" s="29"/>
      <c r="H9466" s="29"/>
      <c r="I9466" s="29"/>
      <c r="J9466" s="29"/>
      <c r="K9466" s="29"/>
      <c r="L9466" s="29"/>
    </row>
    <row r="9467" spans="1:12" ht="21">
      <c r="A9467" s="26"/>
      <c r="B9467" s="27"/>
      <c r="C9467" s="27"/>
      <c r="D9467" s="27"/>
      <c r="E9467" s="27"/>
      <c r="F9467" s="27"/>
      <c r="G9467" s="29"/>
      <c r="H9467" s="29"/>
      <c r="I9467" s="29"/>
      <c r="J9467" s="29"/>
      <c r="K9467" s="29"/>
      <c r="L9467" s="29"/>
    </row>
    <row r="9468" spans="1:12" ht="21">
      <c r="A9468" s="26"/>
      <c r="B9468" s="27"/>
      <c r="C9468" s="27"/>
      <c r="D9468" s="27"/>
      <c r="E9468" s="27"/>
      <c r="F9468" s="27"/>
      <c r="G9468" s="29"/>
      <c r="H9468" s="29"/>
      <c r="I9468" s="29"/>
      <c r="J9468" s="29"/>
      <c r="K9468" s="29"/>
      <c r="L9468" s="29"/>
    </row>
    <row r="9469" spans="1:12" ht="21">
      <c r="A9469" s="26"/>
      <c r="B9469" s="27"/>
      <c r="C9469" s="27"/>
      <c r="D9469" s="27"/>
      <c r="E9469" s="27"/>
      <c r="F9469" s="27"/>
      <c r="G9469" s="29"/>
      <c r="H9469" s="29"/>
      <c r="I9469" s="29"/>
      <c r="J9469" s="29"/>
      <c r="K9469" s="29"/>
      <c r="L9469" s="29"/>
    </row>
    <row r="9470" spans="1:12" ht="21">
      <c r="A9470" s="26"/>
      <c r="B9470" s="27"/>
      <c r="C9470" s="27"/>
      <c r="D9470" s="27"/>
      <c r="E9470" s="27"/>
      <c r="F9470" s="27"/>
      <c r="G9470" s="29"/>
      <c r="H9470" s="29"/>
      <c r="I9470" s="29"/>
      <c r="J9470" s="29"/>
      <c r="K9470" s="29"/>
      <c r="L9470" s="29"/>
    </row>
    <row r="9471" spans="1:12" ht="21">
      <c r="A9471" s="26"/>
      <c r="B9471" s="27"/>
      <c r="C9471" s="27"/>
      <c r="D9471" s="27"/>
      <c r="E9471" s="27"/>
      <c r="F9471" s="27"/>
      <c r="G9471" s="28"/>
      <c r="H9471" s="28"/>
      <c r="I9471" s="28"/>
      <c r="J9471" s="28"/>
      <c r="K9471" s="28"/>
      <c r="L9471" s="28"/>
    </row>
    <row r="9472" spans="1:12" ht="21">
      <c r="A9472" s="26"/>
      <c r="B9472" s="27"/>
      <c r="C9472" s="27"/>
      <c r="D9472" s="27"/>
      <c r="E9472" s="27"/>
      <c r="F9472" s="27"/>
      <c r="G9472" s="29"/>
      <c r="H9472" s="29"/>
      <c r="I9472" s="29"/>
      <c r="J9472" s="29"/>
      <c r="K9472" s="29"/>
      <c r="L9472" s="29"/>
    </row>
    <row r="9473" spans="1:12" ht="21">
      <c r="A9473" s="26"/>
      <c r="B9473" s="27"/>
      <c r="C9473" s="27"/>
      <c r="D9473" s="27"/>
      <c r="E9473" s="27"/>
      <c r="F9473" s="27"/>
      <c r="G9473" s="28"/>
      <c r="H9473" s="28"/>
      <c r="I9473" s="28"/>
      <c r="J9473" s="28"/>
      <c r="K9473" s="28"/>
      <c r="L9473" s="28"/>
    </row>
    <row r="9474" spans="1:12" ht="21">
      <c r="A9474" s="26"/>
      <c r="B9474" s="27"/>
      <c r="C9474" s="27"/>
      <c r="D9474" s="27"/>
      <c r="E9474" s="27"/>
      <c r="F9474" s="27"/>
      <c r="G9474" s="29"/>
      <c r="H9474" s="29"/>
      <c r="I9474" s="29"/>
      <c r="J9474" s="29"/>
      <c r="K9474" s="29"/>
      <c r="L9474" s="29"/>
    </row>
    <row r="9475" spans="1:12" ht="21">
      <c r="A9475" s="26"/>
      <c r="B9475" s="27"/>
      <c r="C9475" s="27"/>
      <c r="D9475" s="27"/>
      <c r="E9475" s="27"/>
      <c r="F9475" s="27"/>
      <c r="G9475" s="29"/>
      <c r="H9475" s="29"/>
      <c r="I9475" s="29"/>
      <c r="J9475" s="29"/>
      <c r="K9475" s="29"/>
      <c r="L9475" s="29"/>
    </row>
    <row r="9476" spans="1:12" ht="21">
      <c r="A9476" s="26"/>
      <c r="B9476" s="27"/>
      <c r="C9476" s="27"/>
      <c r="D9476" s="27"/>
      <c r="E9476" s="27"/>
      <c r="F9476" s="27"/>
      <c r="G9476" s="29"/>
      <c r="H9476" s="29"/>
      <c r="I9476" s="29"/>
      <c r="J9476" s="29"/>
      <c r="K9476" s="29"/>
      <c r="L9476" s="29"/>
    </row>
    <row r="9477" spans="1:12" ht="21">
      <c r="A9477" s="26"/>
      <c r="B9477" s="27"/>
      <c r="C9477" s="27"/>
      <c r="D9477" s="27"/>
      <c r="E9477" s="27"/>
      <c r="F9477" s="27"/>
      <c r="G9477" s="29"/>
      <c r="H9477" s="29"/>
      <c r="I9477" s="29"/>
      <c r="J9477" s="29"/>
      <c r="K9477" s="29"/>
      <c r="L9477" s="29"/>
    </row>
    <row r="9478" spans="1:12" ht="21">
      <c r="A9478" s="26"/>
      <c r="B9478" s="27"/>
      <c r="C9478" s="27"/>
      <c r="D9478" s="27"/>
      <c r="E9478" s="27"/>
      <c r="F9478" s="27"/>
      <c r="G9478" s="29"/>
      <c r="H9478" s="29"/>
      <c r="I9478" s="29"/>
      <c r="J9478" s="29"/>
      <c r="K9478" s="29"/>
      <c r="L9478" s="29"/>
    </row>
    <row r="9479" spans="1:12" ht="21">
      <c r="A9479" s="26"/>
      <c r="B9479" s="27"/>
      <c r="C9479" s="27"/>
      <c r="D9479" s="27"/>
      <c r="E9479" s="27"/>
      <c r="F9479" s="27"/>
      <c r="G9479" s="29"/>
      <c r="H9479" s="29"/>
      <c r="I9479" s="29"/>
      <c r="J9479" s="29"/>
      <c r="K9479" s="29"/>
      <c r="L9479" s="29"/>
    </row>
    <row r="9480" spans="1:12" ht="21">
      <c r="A9480" s="26"/>
      <c r="B9480" s="27"/>
      <c r="C9480" s="27"/>
      <c r="D9480" s="27"/>
      <c r="E9480" s="27"/>
      <c r="F9480" s="27"/>
      <c r="G9480" s="29"/>
      <c r="H9480" s="29"/>
      <c r="I9480" s="29"/>
      <c r="J9480" s="29"/>
      <c r="K9480" s="29"/>
      <c r="L9480" s="29"/>
    </row>
    <row r="9481" spans="1:12" ht="21">
      <c r="A9481" s="26"/>
      <c r="B9481" s="27"/>
      <c r="C9481" s="27"/>
      <c r="D9481" s="27"/>
      <c r="E9481" s="27"/>
      <c r="F9481" s="27"/>
      <c r="G9481" s="29"/>
      <c r="H9481" s="29"/>
      <c r="I9481" s="29"/>
      <c r="J9481" s="29"/>
      <c r="K9481" s="29"/>
      <c r="L9481" s="29"/>
    </row>
    <row r="9482" spans="1:12" ht="21">
      <c r="A9482" s="26"/>
      <c r="B9482" s="27"/>
      <c r="C9482" s="27"/>
      <c r="D9482" s="27"/>
      <c r="E9482" s="27"/>
      <c r="F9482" s="27"/>
      <c r="G9482" s="29"/>
      <c r="H9482" s="29"/>
      <c r="I9482" s="29"/>
      <c r="J9482" s="29"/>
      <c r="K9482" s="29"/>
      <c r="L9482" s="29"/>
    </row>
    <row r="9483" spans="1:12" ht="21">
      <c r="A9483" s="26"/>
      <c r="B9483" s="27"/>
      <c r="C9483" s="27"/>
      <c r="D9483" s="27"/>
      <c r="E9483" s="27"/>
      <c r="F9483" s="27"/>
      <c r="G9483" s="29"/>
      <c r="H9483" s="29"/>
      <c r="I9483" s="29"/>
      <c r="J9483" s="29"/>
      <c r="K9483" s="29"/>
      <c r="L9483" s="29"/>
    </row>
    <row r="9484" spans="1:12" ht="21">
      <c r="A9484" s="26"/>
      <c r="B9484" s="27"/>
      <c r="C9484" s="27"/>
      <c r="D9484" s="27"/>
      <c r="E9484" s="27"/>
      <c r="F9484" s="27"/>
      <c r="G9484" s="29"/>
      <c r="H9484" s="29"/>
      <c r="I9484" s="29"/>
      <c r="J9484" s="29"/>
      <c r="K9484" s="29"/>
      <c r="L9484" s="29"/>
    </row>
    <row r="9485" spans="1:12" ht="21">
      <c r="A9485" s="26"/>
      <c r="B9485" s="27"/>
      <c r="C9485" s="27"/>
      <c r="D9485" s="27"/>
      <c r="E9485" s="27"/>
      <c r="F9485" s="27"/>
      <c r="G9485" s="29"/>
      <c r="H9485" s="29"/>
      <c r="I9485" s="29"/>
      <c r="J9485" s="29"/>
      <c r="K9485" s="29"/>
      <c r="L9485" s="29"/>
    </row>
    <row r="9486" spans="1:12" ht="21">
      <c r="A9486" s="26"/>
      <c r="B9486" s="27"/>
      <c r="C9486" s="27"/>
      <c r="D9486" s="27"/>
      <c r="E9486" s="27"/>
      <c r="F9486" s="27"/>
      <c r="G9486" s="29"/>
      <c r="H9486" s="29"/>
      <c r="I9486" s="29"/>
      <c r="J9486" s="29"/>
      <c r="K9486" s="29"/>
      <c r="L9486" s="29"/>
    </row>
    <row r="9487" spans="1:12" ht="21">
      <c r="A9487" s="26"/>
      <c r="B9487" s="27"/>
      <c r="C9487" s="27"/>
      <c r="D9487" s="27"/>
      <c r="E9487" s="27"/>
      <c r="F9487" s="27"/>
      <c r="G9487" s="29"/>
      <c r="H9487" s="29"/>
      <c r="I9487" s="29"/>
      <c r="J9487" s="29"/>
      <c r="K9487" s="29"/>
      <c r="L9487" s="29"/>
    </row>
    <row r="9488" spans="1:12" ht="21">
      <c r="A9488" s="26"/>
      <c r="B9488" s="27"/>
      <c r="C9488" s="27"/>
      <c r="D9488" s="27"/>
      <c r="E9488" s="27"/>
      <c r="F9488" s="27"/>
      <c r="G9488" s="29"/>
      <c r="H9488" s="29"/>
      <c r="I9488" s="29"/>
      <c r="J9488" s="29"/>
      <c r="K9488" s="29"/>
      <c r="L9488" s="29"/>
    </row>
    <row r="9489" spans="1:12" ht="21">
      <c r="A9489" s="26"/>
      <c r="B9489" s="27"/>
      <c r="C9489" s="27"/>
      <c r="D9489" s="27"/>
      <c r="E9489" s="27"/>
      <c r="F9489" s="27"/>
      <c r="G9489" s="29"/>
      <c r="H9489" s="29"/>
      <c r="I9489" s="29"/>
      <c r="J9489" s="29"/>
      <c r="K9489" s="29"/>
      <c r="L9489" s="29"/>
    </row>
    <row r="9490" spans="1:12" ht="21">
      <c r="A9490" s="26"/>
      <c r="B9490" s="27"/>
      <c r="C9490" s="27"/>
      <c r="D9490" s="27"/>
      <c r="E9490" s="27"/>
      <c r="F9490" s="27"/>
      <c r="G9490" s="29"/>
      <c r="H9490" s="29"/>
      <c r="I9490" s="29"/>
      <c r="J9490" s="29"/>
      <c r="K9490" s="29"/>
      <c r="L9490" s="29"/>
    </row>
    <row r="9491" spans="1:12" ht="21">
      <c r="A9491" s="26"/>
      <c r="B9491" s="27"/>
      <c r="C9491" s="27"/>
      <c r="D9491" s="27"/>
      <c r="E9491" s="27"/>
      <c r="F9491" s="27"/>
      <c r="G9491" s="29"/>
      <c r="H9491" s="29"/>
      <c r="I9491" s="29"/>
      <c r="J9491" s="29"/>
      <c r="K9491" s="29"/>
      <c r="L9491" s="29"/>
    </row>
    <row r="9492" spans="1:12" ht="21">
      <c r="A9492" s="26"/>
      <c r="B9492" s="27"/>
      <c r="C9492" s="27"/>
      <c r="D9492" s="27"/>
      <c r="E9492" s="27"/>
      <c r="F9492" s="27"/>
      <c r="G9492" s="29"/>
      <c r="H9492" s="29"/>
      <c r="I9492" s="29"/>
      <c r="J9492" s="29"/>
      <c r="K9492" s="29"/>
      <c r="L9492" s="29"/>
    </row>
    <row r="9493" spans="1:12" ht="21">
      <c r="A9493" s="26"/>
      <c r="B9493" s="27"/>
      <c r="C9493" s="27"/>
      <c r="D9493" s="27"/>
      <c r="E9493" s="27"/>
      <c r="F9493" s="27"/>
      <c r="G9493" s="29"/>
      <c r="H9493" s="29"/>
      <c r="I9493" s="29"/>
      <c r="J9493" s="29"/>
      <c r="K9493" s="29"/>
      <c r="L9493" s="29"/>
    </row>
    <row r="9494" spans="1:12" ht="21">
      <c r="A9494" s="26"/>
      <c r="B9494" s="27"/>
      <c r="C9494" s="27"/>
      <c r="D9494" s="27"/>
      <c r="E9494" s="27"/>
      <c r="F9494" s="27"/>
      <c r="G9494" s="29"/>
      <c r="H9494" s="29"/>
      <c r="I9494" s="29"/>
      <c r="J9494" s="29"/>
      <c r="K9494" s="29"/>
      <c r="L9494" s="29"/>
    </row>
    <row r="9495" spans="1:12" ht="21">
      <c r="A9495" s="26"/>
      <c r="B9495" s="27"/>
      <c r="C9495" s="27"/>
      <c r="D9495" s="27"/>
      <c r="E9495" s="27"/>
      <c r="F9495" s="27"/>
      <c r="G9495" s="29"/>
      <c r="H9495" s="29"/>
      <c r="I9495" s="29"/>
      <c r="J9495" s="29"/>
      <c r="K9495" s="29"/>
      <c r="L9495" s="29"/>
    </row>
    <row r="9496" spans="1:12" ht="21">
      <c r="A9496" s="26"/>
      <c r="B9496" s="27"/>
      <c r="C9496" s="27"/>
      <c r="D9496" s="27"/>
      <c r="E9496" s="27"/>
      <c r="F9496" s="27"/>
      <c r="G9496" s="29"/>
      <c r="H9496" s="29"/>
      <c r="I9496" s="29"/>
      <c r="J9496" s="29"/>
      <c r="K9496" s="29"/>
      <c r="L9496" s="29"/>
    </row>
    <row r="9497" spans="1:12" ht="21">
      <c r="A9497" s="26"/>
      <c r="B9497" s="27"/>
      <c r="C9497" s="27"/>
      <c r="D9497" s="27"/>
      <c r="E9497" s="27"/>
      <c r="F9497" s="27"/>
      <c r="G9497" s="29"/>
      <c r="H9497" s="29"/>
      <c r="I9497" s="29"/>
      <c r="J9497" s="29"/>
      <c r="K9497" s="29"/>
      <c r="L9497" s="29"/>
    </row>
    <row r="9498" spans="1:12" ht="21">
      <c r="A9498" s="26"/>
      <c r="B9498" s="27"/>
      <c r="C9498" s="27"/>
      <c r="D9498" s="27"/>
      <c r="E9498" s="27"/>
      <c r="F9498" s="27"/>
      <c r="G9498" s="29"/>
      <c r="H9498" s="29"/>
      <c r="I9498" s="29"/>
      <c r="J9498" s="29"/>
      <c r="K9498" s="29"/>
      <c r="L9498" s="29"/>
    </row>
    <row r="9499" spans="1:12" ht="21">
      <c r="A9499" s="26"/>
      <c r="B9499" s="27"/>
      <c r="C9499" s="27"/>
      <c r="D9499" s="27"/>
      <c r="E9499" s="27"/>
      <c r="F9499" s="27"/>
      <c r="G9499" s="29"/>
      <c r="H9499" s="29"/>
      <c r="I9499" s="29"/>
      <c r="J9499" s="29"/>
      <c r="K9499" s="29"/>
      <c r="L9499" s="29"/>
    </row>
    <row r="9500" spans="1:12" ht="21">
      <c r="A9500" s="26"/>
      <c r="B9500" s="27"/>
      <c r="C9500" s="27"/>
      <c r="D9500" s="27"/>
      <c r="E9500" s="27"/>
      <c r="F9500" s="27"/>
      <c r="G9500" s="29"/>
      <c r="H9500" s="29"/>
      <c r="I9500" s="29"/>
      <c r="J9500" s="29"/>
      <c r="K9500" s="29"/>
      <c r="L9500" s="29"/>
    </row>
    <row r="9501" spans="1:12" ht="21">
      <c r="A9501" s="26"/>
      <c r="B9501" s="27"/>
      <c r="C9501" s="27"/>
      <c r="D9501" s="27"/>
      <c r="E9501" s="27"/>
      <c r="F9501" s="27"/>
      <c r="G9501" s="29"/>
      <c r="H9501" s="29"/>
      <c r="I9501" s="29"/>
      <c r="J9501" s="29"/>
      <c r="K9501" s="29"/>
      <c r="L9501" s="29"/>
    </row>
    <row r="9502" spans="1:12" ht="21">
      <c r="A9502" s="26"/>
      <c r="B9502" s="27"/>
      <c r="C9502" s="27"/>
      <c r="D9502" s="27"/>
      <c r="E9502" s="27"/>
      <c r="F9502" s="27"/>
      <c r="G9502" s="29"/>
      <c r="H9502" s="29"/>
      <c r="I9502" s="29"/>
      <c r="J9502" s="29"/>
      <c r="K9502" s="29"/>
      <c r="L9502" s="29"/>
    </row>
    <row r="9503" spans="1:12" ht="21">
      <c r="A9503" s="26"/>
      <c r="B9503" s="27"/>
      <c r="C9503" s="27"/>
      <c r="D9503" s="27"/>
      <c r="E9503" s="27"/>
      <c r="F9503" s="27"/>
      <c r="G9503" s="29"/>
      <c r="H9503" s="29"/>
      <c r="I9503" s="29"/>
      <c r="J9503" s="29"/>
      <c r="K9503" s="29"/>
      <c r="L9503" s="29"/>
    </row>
    <row r="9504" spans="1:12" ht="21">
      <c r="A9504" s="26"/>
      <c r="B9504" s="27"/>
      <c r="C9504" s="27"/>
      <c r="D9504" s="27"/>
      <c r="E9504" s="27"/>
      <c r="F9504" s="27"/>
      <c r="G9504" s="29"/>
      <c r="H9504" s="29"/>
      <c r="I9504" s="29"/>
      <c r="J9504" s="29"/>
      <c r="K9504" s="29"/>
      <c r="L9504" s="29"/>
    </row>
    <row r="9505" spans="1:12" ht="21">
      <c r="A9505" s="26"/>
      <c r="B9505" s="27"/>
      <c r="C9505" s="27"/>
      <c r="D9505" s="27"/>
      <c r="E9505" s="27"/>
      <c r="F9505" s="27"/>
      <c r="G9505" s="29"/>
      <c r="H9505" s="29"/>
      <c r="I9505" s="29"/>
      <c r="J9505" s="29"/>
      <c r="K9505" s="29"/>
      <c r="L9505" s="29"/>
    </row>
    <row r="9506" spans="1:12" ht="21">
      <c r="A9506" s="26"/>
      <c r="B9506" s="27"/>
      <c r="C9506" s="27"/>
      <c r="D9506" s="27"/>
      <c r="E9506" s="27"/>
      <c r="F9506" s="27"/>
      <c r="G9506" s="29"/>
      <c r="H9506" s="29"/>
      <c r="I9506" s="29"/>
      <c r="J9506" s="29"/>
      <c r="K9506" s="29"/>
      <c r="L9506" s="29"/>
    </row>
    <row r="9507" spans="1:12" ht="21">
      <c r="A9507" s="26"/>
      <c r="B9507" s="27"/>
      <c r="C9507" s="27"/>
      <c r="D9507" s="27"/>
      <c r="E9507" s="27"/>
      <c r="F9507" s="27"/>
      <c r="G9507" s="29"/>
      <c r="H9507" s="29"/>
      <c r="I9507" s="29"/>
      <c r="J9507" s="29"/>
      <c r="K9507" s="29"/>
      <c r="L9507" s="29"/>
    </row>
    <row r="9508" spans="1:12" ht="21">
      <c r="A9508" s="26"/>
      <c r="B9508" s="27"/>
      <c r="C9508" s="27"/>
      <c r="D9508" s="27"/>
      <c r="E9508" s="27"/>
      <c r="F9508" s="27"/>
      <c r="G9508" s="29"/>
      <c r="H9508" s="29"/>
      <c r="I9508" s="29"/>
      <c r="J9508" s="29"/>
      <c r="K9508" s="29"/>
      <c r="L9508" s="29"/>
    </row>
    <row r="9509" spans="1:12" ht="21">
      <c r="A9509" s="26"/>
      <c r="B9509" s="27"/>
      <c r="C9509" s="27"/>
      <c r="D9509" s="27"/>
      <c r="E9509" s="27"/>
      <c r="F9509" s="27"/>
      <c r="G9509" s="29"/>
      <c r="H9509" s="29"/>
      <c r="I9509" s="29"/>
      <c r="J9509" s="29"/>
      <c r="K9509" s="29"/>
      <c r="L9509" s="29"/>
    </row>
    <row r="9510" spans="1:12" ht="21">
      <c r="A9510" s="26"/>
      <c r="B9510" s="27"/>
      <c r="C9510" s="27"/>
      <c r="D9510" s="27"/>
      <c r="E9510" s="27"/>
      <c r="F9510" s="27"/>
      <c r="G9510" s="29"/>
      <c r="H9510" s="29"/>
      <c r="I9510" s="29"/>
      <c r="J9510" s="29"/>
      <c r="K9510" s="29"/>
      <c r="L9510" s="29"/>
    </row>
    <row r="9511" spans="1:12" ht="21">
      <c r="A9511" s="26"/>
      <c r="B9511" s="27"/>
      <c r="C9511" s="27"/>
      <c r="D9511" s="27"/>
      <c r="E9511" s="27"/>
      <c r="F9511" s="27"/>
      <c r="G9511" s="29"/>
      <c r="H9511" s="29"/>
      <c r="I9511" s="29"/>
      <c r="J9511" s="29"/>
      <c r="K9511" s="29"/>
      <c r="L9511" s="29"/>
    </row>
    <row r="9512" spans="1:12" ht="21">
      <c r="A9512" s="26"/>
      <c r="B9512" s="27"/>
      <c r="C9512" s="27"/>
      <c r="D9512" s="27"/>
      <c r="E9512" s="27"/>
      <c r="F9512" s="27"/>
      <c r="G9512" s="29"/>
      <c r="H9512" s="29"/>
      <c r="I9512" s="29"/>
      <c r="J9512" s="29"/>
      <c r="K9512" s="29"/>
      <c r="L9512" s="29"/>
    </row>
    <row r="9513" spans="1:12" ht="21">
      <c r="A9513" s="26"/>
      <c r="B9513" s="27"/>
      <c r="C9513" s="27"/>
      <c r="D9513" s="27"/>
      <c r="E9513" s="27"/>
      <c r="F9513" s="27"/>
      <c r="G9513" s="29"/>
      <c r="H9513" s="29"/>
      <c r="I9513" s="29"/>
      <c r="J9513" s="29"/>
      <c r="K9513" s="29"/>
      <c r="L9513" s="29"/>
    </row>
    <row r="9514" spans="1:12" ht="21">
      <c r="A9514" s="26"/>
      <c r="B9514" s="27"/>
      <c r="C9514" s="27"/>
      <c r="D9514" s="27"/>
      <c r="E9514" s="27"/>
      <c r="F9514" s="27"/>
      <c r="G9514" s="29"/>
      <c r="H9514" s="29"/>
      <c r="I9514" s="29"/>
      <c r="J9514" s="29"/>
      <c r="K9514" s="29"/>
      <c r="L9514" s="29"/>
    </row>
    <row r="9515" spans="1:12" ht="21">
      <c r="A9515" s="26"/>
      <c r="B9515" s="27"/>
      <c r="C9515" s="27"/>
      <c r="D9515" s="27"/>
      <c r="E9515" s="27"/>
      <c r="F9515" s="27"/>
      <c r="G9515" s="29"/>
      <c r="H9515" s="29"/>
      <c r="I9515" s="29"/>
      <c r="J9515" s="29"/>
      <c r="K9515" s="29"/>
      <c r="L9515" s="29"/>
    </row>
    <row r="9516" spans="1:12" ht="21">
      <c r="A9516" s="26"/>
      <c r="B9516" s="27"/>
      <c r="C9516" s="27"/>
      <c r="D9516" s="27"/>
      <c r="E9516" s="27"/>
      <c r="F9516" s="27"/>
      <c r="G9516" s="29"/>
      <c r="H9516" s="29"/>
      <c r="I9516" s="29"/>
      <c r="J9516" s="29"/>
      <c r="K9516" s="29"/>
      <c r="L9516" s="29"/>
    </row>
    <row r="9517" spans="1:12" ht="21">
      <c r="A9517" s="26"/>
      <c r="B9517" s="27"/>
      <c r="C9517" s="27"/>
      <c r="D9517" s="27"/>
      <c r="E9517" s="27"/>
      <c r="F9517" s="27"/>
      <c r="G9517" s="28"/>
      <c r="H9517" s="28"/>
      <c r="I9517" s="28"/>
      <c r="J9517" s="28"/>
      <c r="K9517" s="28"/>
      <c r="L9517" s="28"/>
    </row>
    <row r="9518" spans="1:12" ht="21">
      <c r="A9518" s="26"/>
      <c r="B9518" s="27"/>
      <c r="C9518" s="27"/>
      <c r="D9518" s="27"/>
      <c r="E9518" s="27"/>
      <c r="F9518" s="27"/>
      <c r="G9518" s="28"/>
      <c r="H9518" s="28"/>
      <c r="I9518" s="28"/>
      <c r="J9518" s="28"/>
      <c r="K9518" s="28"/>
      <c r="L9518" s="28"/>
    </row>
    <row r="9519" spans="1:12" ht="21">
      <c r="A9519" s="26"/>
      <c r="B9519" s="27"/>
      <c r="C9519" s="27"/>
      <c r="D9519" s="27"/>
      <c r="E9519" s="27"/>
      <c r="F9519" s="27"/>
      <c r="G9519" s="28"/>
      <c r="H9519" s="28"/>
      <c r="I9519" s="28"/>
      <c r="J9519" s="28"/>
      <c r="K9519" s="28"/>
      <c r="L9519" s="28"/>
    </row>
    <row r="9520" spans="1:12" ht="21">
      <c r="A9520" s="26"/>
      <c r="B9520" s="27"/>
      <c r="C9520" s="27"/>
      <c r="D9520" s="27"/>
      <c r="E9520" s="27"/>
      <c r="F9520" s="27"/>
      <c r="G9520" s="28"/>
      <c r="H9520" s="28"/>
      <c r="I9520" s="28"/>
      <c r="J9520" s="28"/>
      <c r="K9520" s="28"/>
      <c r="L9520" s="28"/>
    </row>
    <row r="9521" spans="1:12" ht="21">
      <c r="A9521" s="26"/>
      <c r="B9521" s="27"/>
      <c r="C9521" s="27"/>
      <c r="D9521" s="27"/>
      <c r="E9521" s="27"/>
      <c r="F9521" s="27"/>
      <c r="G9521" s="28"/>
      <c r="H9521" s="28"/>
      <c r="I9521" s="28"/>
      <c r="J9521" s="28"/>
      <c r="K9521" s="28"/>
      <c r="L9521" s="28"/>
    </row>
    <row r="9522" spans="1:12" ht="21">
      <c r="A9522" s="26"/>
      <c r="B9522" s="27"/>
      <c r="C9522" s="27"/>
      <c r="D9522" s="27"/>
      <c r="E9522" s="27"/>
      <c r="F9522" s="27"/>
      <c r="G9522" s="28"/>
      <c r="H9522" s="28"/>
      <c r="I9522" s="28"/>
      <c r="J9522" s="28"/>
      <c r="K9522" s="28"/>
      <c r="L9522" s="28"/>
    </row>
    <row r="9523" spans="1:12" ht="21">
      <c r="A9523" s="26"/>
      <c r="B9523" s="27"/>
      <c r="C9523" s="27"/>
      <c r="D9523" s="27"/>
      <c r="E9523" s="27"/>
      <c r="F9523" s="27"/>
      <c r="G9523" s="29"/>
      <c r="H9523" s="29"/>
      <c r="I9523" s="29"/>
      <c r="J9523" s="29"/>
      <c r="K9523" s="29"/>
      <c r="L9523" s="29"/>
    </row>
    <row r="9524" spans="1:12" ht="21">
      <c r="A9524" s="26"/>
      <c r="B9524" s="27"/>
      <c r="C9524" s="27"/>
      <c r="D9524" s="27"/>
      <c r="E9524" s="27"/>
      <c r="F9524" s="27"/>
      <c r="G9524" s="29"/>
      <c r="H9524" s="29"/>
      <c r="I9524" s="29"/>
      <c r="J9524" s="29"/>
      <c r="K9524" s="29"/>
      <c r="L9524" s="29"/>
    </row>
    <row r="9525" spans="1:12" ht="21">
      <c r="A9525" s="26"/>
      <c r="B9525" s="27"/>
      <c r="C9525" s="27"/>
      <c r="D9525" s="27"/>
      <c r="E9525" s="27"/>
      <c r="F9525" s="27"/>
      <c r="G9525" s="29"/>
      <c r="H9525" s="29"/>
      <c r="I9525" s="29"/>
      <c r="J9525" s="29"/>
      <c r="K9525" s="29"/>
      <c r="L9525" s="29"/>
    </row>
    <row r="9526" spans="1:12" ht="21">
      <c r="A9526" s="26"/>
      <c r="B9526" s="27"/>
      <c r="C9526" s="27"/>
      <c r="D9526" s="27"/>
      <c r="E9526" s="27"/>
      <c r="F9526" s="27"/>
      <c r="G9526" s="28"/>
      <c r="H9526" s="28"/>
      <c r="I9526" s="28"/>
      <c r="J9526" s="28"/>
      <c r="K9526" s="28"/>
      <c r="L9526" s="28"/>
    </row>
    <row r="9527" spans="1:12" ht="21">
      <c r="A9527" s="26"/>
      <c r="B9527" s="27"/>
      <c r="C9527" s="27"/>
      <c r="D9527" s="27"/>
      <c r="E9527" s="27"/>
      <c r="F9527" s="27"/>
      <c r="G9527" s="28"/>
      <c r="H9527" s="28"/>
      <c r="I9527" s="28"/>
      <c r="J9527" s="28"/>
      <c r="K9527" s="28"/>
      <c r="L9527" s="28"/>
    </row>
    <row r="9528" spans="1:12" ht="21">
      <c r="A9528" s="26"/>
      <c r="B9528" s="27"/>
      <c r="C9528" s="27"/>
      <c r="D9528" s="27"/>
      <c r="E9528" s="27"/>
      <c r="F9528" s="27"/>
      <c r="G9528" s="29"/>
      <c r="H9528" s="29"/>
      <c r="I9528" s="29"/>
      <c r="J9528" s="29"/>
      <c r="K9528" s="29"/>
      <c r="L9528" s="29"/>
    </row>
    <row r="9529" spans="1:12" ht="21">
      <c r="A9529" s="26"/>
      <c r="B9529" s="27"/>
      <c r="C9529" s="27"/>
      <c r="D9529" s="27"/>
      <c r="E9529" s="27"/>
      <c r="F9529" s="27"/>
      <c r="G9529" s="28"/>
      <c r="H9529" s="28"/>
      <c r="I9529" s="28"/>
      <c r="J9529" s="28"/>
      <c r="K9529" s="28"/>
      <c r="L9529" s="28"/>
    </row>
    <row r="9530" spans="1:12" ht="21">
      <c r="A9530" s="26"/>
      <c r="B9530" s="27"/>
      <c r="C9530" s="27"/>
      <c r="D9530" s="27"/>
      <c r="E9530" s="27"/>
      <c r="F9530" s="27"/>
      <c r="G9530" s="28"/>
      <c r="H9530" s="28"/>
      <c r="I9530" s="28"/>
      <c r="J9530" s="28"/>
      <c r="K9530" s="28"/>
      <c r="L9530" s="28"/>
    </row>
    <row r="9531" spans="1:12" ht="21">
      <c r="A9531" s="26"/>
      <c r="B9531" s="27"/>
      <c r="C9531" s="27"/>
      <c r="D9531" s="27"/>
      <c r="E9531" s="27"/>
      <c r="F9531" s="27"/>
      <c r="G9531" s="28"/>
      <c r="H9531" s="28"/>
      <c r="I9531" s="28"/>
      <c r="J9531" s="28"/>
      <c r="K9531" s="28"/>
      <c r="L9531" s="28"/>
    </row>
    <row r="9532" spans="1:12" ht="21">
      <c r="A9532" s="26"/>
      <c r="B9532" s="27"/>
      <c r="C9532" s="27"/>
      <c r="D9532" s="27"/>
      <c r="E9532" s="27"/>
      <c r="F9532" s="27"/>
      <c r="G9532" s="29"/>
      <c r="H9532" s="29"/>
      <c r="I9532" s="29"/>
      <c r="J9532" s="29"/>
      <c r="K9532" s="29"/>
      <c r="L9532" s="29"/>
    </row>
    <row r="9533" spans="1:12" ht="21">
      <c r="A9533" s="26"/>
      <c r="B9533" s="27"/>
      <c r="C9533" s="27"/>
      <c r="D9533" s="27"/>
      <c r="E9533" s="27"/>
      <c r="F9533" s="27"/>
      <c r="G9533" s="29"/>
      <c r="H9533" s="29"/>
      <c r="I9533" s="29"/>
      <c r="J9533" s="29"/>
      <c r="K9533" s="29"/>
      <c r="L9533" s="29"/>
    </row>
    <row r="9534" spans="1:12" ht="21">
      <c r="A9534" s="26"/>
      <c r="B9534" s="27"/>
      <c r="C9534" s="27"/>
      <c r="D9534" s="27"/>
      <c r="E9534" s="27"/>
      <c r="F9534" s="27"/>
      <c r="G9534" s="29"/>
      <c r="H9534" s="29"/>
      <c r="I9534" s="29"/>
      <c r="J9534" s="29"/>
      <c r="K9534" s="29"/>
      <c r="L9534" s="29"/>
    </row>
    <row r="9535" spans="1:12" ht="21">
      <c r="A9535" s="26"/>
      <c r="B9535" s="27"/>
      <c r="C9535" s="27"/>
      <c r="D9535" s="27"/>
      <c r="E9535" s="27"/>
      <c r="F9535" s="27"/>
      <c r="G9535" s="29"/>
      <c r="H9535" s="29"/>
      <c r="I9535" s="29"/>
      <c r="J9535" s="29"/>
      <c r="K9535" s="29"/>
      <c r="L9535" s="29"/>
    </row>
    <row r="9536" spans="1:12" ht="21">
      <c r="A9536" s="26"/>
      <c r="B9536" s="27"/>
      <c r="C9536" s="27"/>
      <c r="D9536" s="27"/>
      <c r="E9536" s="27"/>
      <c r="F9536" s="27"/>
      <c r="G9536" s="28"/>
      <c r="H9536" s="28"/>
      <c r="I9536" s="28"/>
      <c r="J9536" s="28"/>
      <c r="K9536" s="28"/>
      <c r="L9536" s="28"/>
    </row>
    <row r="9537" spans="1:12" ht="21">
      <c r="A9537" s="26"/>
      <c r="B9537" s="27"/>
      <c r="C9537" s="27"/>
      <c r="D9537" s="27"/>
      <c r="E9537" s="27"/>
      <c r="F9537" s="27"/>
      <c r="G9537" s="29"/>
      <c r="H9537" s="29"/>
      <c r="I9537" s="29"/>
      <c r="J9537" s="29"/>
      <c r="K9537" s="29"/>
      <c r="L9537" s="29"/>
    </row>
    <row r="9538" spans="1:12" ht="21">
      <c r="A9538" s="26"/>
      <c r="B9538" s="27"/>
      <c r="C9538" s="27"/>
      <c r="D9538" s="27"/>
      <c r="E9538" s="27"/>
      <c r="F9538" s="27"/>
      <c r="G9538" s="28"/>
      <c r="H9538" s="28"/>
      <c r="I9538" s="28"/>
      <c r="J9538" s="28"/>
      <c r="K9538" s="28"/>
      <c r="L9538" s="28"/>
    </row>
    <row r="9539" spans="1:12" ht="21">
      <c r="A9539" s="26"/>
      <c r="B9539" s="27"/>
      <c r="C9539" s="27"/>
      <c r="D9539" s="27"/>
      <c r="E9539" s="27"/>
      <c r="F9539" s="27"/>
      <c r="G9539" s="29"/>
      <c r="H9539" s="29"/>
      <c r="I9539" s="29"/>
      <c r="J9539" s="29"/>
      <c r="K9539" s="29"/>
      <c r="L9539" s="29"/>
    </row>
    <row r="9540" spans="1:12" ht="21">
      <c r="A9540" s="26"/>
      <c r="B9540" s="27"/>
      <c r="C9540" s="27"/>
      <c r="D9540" s="27"/>
      <c r="E9540" s="27"/>
      <c r="F9540" s="27"/>
      <c r="G9540" s="28"/>
      <c r="H9540" s="28"/>
      <c r="I9540" s="28"/>
      <c r="J9540" s="28"/>
      <c r="K9540" s="28"/>
      <c r="L9540" s="28"/>
    </row>
    <row r="9541" spans="1:12" ht="21">
      <c r="A9541" s="26"/>
      <c r="B9541" s="27"/>
      <c r="C9541" s="27"/>
      <c r="D9541" s="27"/>
      <c r="E9541" s="27"/>
      <c r="F9541" s="27"/>
      <c r="G9541" s="29"/>
      <c r="H9541" s="29"/>
      <c r="I9541" s="29"/>
      <c r="J9541" s="29"/>
      <c r="K9541" s="29"/>
      <c r="L9541" s="29"/>
    </row>
    <row r="9542" spans="1:12" ht="21">
      <c r="A9542" s="26"/>
      <c r="B9542" s="27"/>
      <c r="C9542" s="27"/>
      <c r="D9542" s="27"/>
      <c r="E9542" s="27"/>
      <c r="F9542" s="27"/>
      <c r="G9542" s="29"/>
      <c r="H9542" s="29"/>
      <c r="I9542" s="29"/>
      <c r="J9542" s="29"/>
      <c r="K9542" s="29"/>
      <c r="L9542" s="29"/>
    </row>
    <row r="9543" spans="1:12" ht="21">
      <c r="A9543" s="26"/>
      <c r="B9543" s="27"/>
      <c r="C9543" s="27"/>
      <c r="D9543" s="27"/>
      <c r="E9543" s="27"/>
      <c r="F9543" s="27"/>
      <c r="G9543" s="29"/>
      <c r="H9543" s="29"/>
      <c r="I9543" s="29"/>
      <c r="J9543" s="29"/>
      <c r="K9543" s="29"/>
      <c r="L9543" s="29"/>
    </row>
    <row r="9544" spans="1:12" ht="21">
      <c r="A9544" s="26"/>
      <c r="B9544" s="27"/>
      <c r="C9544" s="27"/>
      <c r="D9544" s="27"/>
      <c r="E9544" s="27"/>
      <c r="F9544" s="27"/>
      <c r="G9544" s="29"/>
      <c r="H9544" s="29"/>
      <c r="I9544" s="29"/>
      <c r="J9544" s="29"/>
      <c r="K9544" s="29"/>
      <c r="L9544" s="29"/>
    </row>
    <row r="9545" spans="1:12" ht="21">
      <c r="A9545" s="26"/>
      <c r="B9545" s="27"/>
      <c r="C9545" s="27"/>
      <c r="D9545" s="27"/>
      <c r="E9545" s="27"/>
      <c r="F9545" s="27"/>
      <c r="G9545" s="29"/>
      <c r="H9545" s="29"/>
      <c r="I9545" s="29"/>
      <c r="J9545" s="29"/>
      <c r="K9545" s="29"/>
      <c r="L9545" s="29"/>
    </row>
    <row r="9546" spans="1:12" ht="21">
      <c r="A9546" s="26"/>
      <c r="B9546" s="27"/>
      <c r="C9546" s="27"/>
      <c r="D9546" s="27"/>
      <c r="E9546" s="27"/>
      <c r="F9546" s="27"/>
      <c r="G9546" s="29"/>
      <c r="H9546" s="29"/>
      <c r="I9546" s="29"/>
      <c r="J9546" s="29"/>
      <c r="K9546" s="29"/>
      <c r="L9546" s="29"/>
    </row>
    <row r="9547" spans="1:12" ht="21">
      <c r="A9547" s="26"/>
      <c r="B9547" s="27"/>
      <c r="C9547" s="27"/>
      <c r="D9547" s="27"/>
      <c r="E9547" s="27"/>
      <c r="F9547" s="27"/>
      <c r="G9547" s="29"/>
      <c r="H9547" s="29"/>
      <c r="I9547" s="29"/>
      <c r="J9547" s="29"/>
      <c r="K9547" s="29"/>
      <c r="L9547" s="29"/>
    </row>
    <row r="9548" spans="1:12" ht="21">
      <c r="A9548" s="26"/>
      <c r="B9548" s="27"/>
      <c r="C9548" s="27"/>
      <c r="D9548" s="27"/>
      <c r="E9548" s="27"/>
      <c r="F9548" s="27"/>
      <c r="G9548" s="29"/>
      <c r="H9548" s="29"/>
      <c r="I9548" s="29"/>
      <c r="J9548" s="29"/>
      <c r="K9548" s="29"/>
      <c r="L9548" s="29"/>
    </row>
    <row r="9549" spans="1:12" ht="21">
      <c r="A9549" s="26"/>
      <c r="B9549" s="27"/>
      <c r="C9549" s="27"/>
      <c r="D9549" s="27"/>
      <c r="E9549" s="27"/>
      <c r="F9549" s="27"/>
      <c r="G9549" s="29"/>
      <c r="H9549" s="29"/>
      <c r="I9549" s="29"/>
      <c r="J9549" s="29"/>
      <c r="K9549" s="29"/>
      <c r="L9549" s="29"/>
    </row>
    <row r="9550" spans="1:12" ht="21">
      <c r="A9550" s="26"/>
      <c r="B9550" s="27"/>
      <c r="C9550" s="27"/>
      <c r="D9550" s="27"/>
      <c r="E9550" s="27"/>
      <c r="F9550" s="27"/>
      <c r="G9550" s="29"/>
      <c r="H9550" s="29"/>
      <c r="I9550" s="29"/>
      <c r="J9550" s="29"/>
      <c r="K9550" s="29"/>
      <c r="L9550" s="29"/>
    </row>
    <row r="9551" spans="1:12" ht="21">
      <c r="A9551" s="26"/>
      <c r="B9551" s="27"/>
      <c r="C9551" s="27"/>
      <c r="D9551" s="27"/>
      <c r="E9551" s="27"/>
      <c r="F9551" s="27"/>
      <c r="G9551" s="29"/>
      <c r="H9551" s="29"/>
      <c r="I9551" s="29"/>
      <c r="J9551" s="29"/>
      <c r="K9551" s="29"/>
      <c r="L9551" s="29"/>
    </row>
    <row r="9552" spans="1:12" ht="21">
      <c r="A9552" s="26"/>
      <c r="B9552" s="27"/>
      <c r="C9552" s="27"/>
      <c r="D9552" s="27"/>
      <c r="E9552" s="27"/>
      <c r="F9552" s="27"/>
      <c r="G9552" s="29"/>
      <c r="H9552" s="29"/>
      <c r="I9552" s="29"/>
      <c r="J9552" s="29"/>
      <c r="K9552" s="29"/>
      <c r="L9552" s="29"/>
    </row>
    <row r="9553" spans="1:12" ht="21">
      <c r="A9553" s="26"/>
      <c r="B9553" s="27"/>
      <c r="C9553" s="27"/>
      <c r="D9553" s="27"/>
      <c r="E9553" s="27"/>
      <c r="F9553" s="27"/>
      <c r="G9553" s="29"/>
      <c r="H9553" s="29"/>
      <c r="I9553" s="29"/>
      <c r="J9553" s="29"/>
      <c r="K9553" s="29"/>
      <c r="L9553" s="29"/>
    </row>
    <row r="9554" spans="1:12" ht="21">
      <c r="A9554" s="26"/>
      <c r="B9554" s="27"/>
      <c r="C9554" s="27"/>
      <c r="D9554" s="27"/>
      <c r="E9554" s="27"/>
      <c r="F9554" s="27"/>
      <c r="G9554" s="29"/>
      <c r="H9554" s="29"/>
      <c r="I9554" s="29"/>
      <c r="J9554" s="29"/>
      <c r="K9554" s="29"/>
      <c r="L9554" s="29"/>
    </row>
    <row r="9555" spans="1:12" ht="21">
      <c r="A9555" s="26"/>
      <c r="B9555" s="27"/>
      <c r="C9555" s="27"/>
      <c r="D9555" s="27"/>
      <c r="E9555" s="27"/>
      <c r="F9555" s="27"/>
      <c r="G9555" s="29"/>
      <c r="H9555" s="29"/>
      <c r="I9555" s="29"/>
      <c r="J9555" s="29"/>
      <c r="K9555" s="29"/>
      <c r="L9555" s="29"/>
    </row>
    <row r="9556" spans="1:12" ht="21">
      <c r="A9556" s="26"/>
      <c r="B9556" s="27"/>
      <c r="C9556" s="27"/>
      <c r="D9556" s="27"/>
      <c r="E9556" s="27"/>
      <c r="F9556" s="27"/>
      <c r="G9556" s="28"/>
      <c r="H9556" s="28"/>
      <c r="I9556" s="28"/>
      <c r="J9556" s="28"/>
      <c r="K9556" s="28"/>
      <c r="L9556" s="28"/>
    </row>
    <row r="9557" spans="1:12" ht="21">
      <c r="A9557" s="26"/>
      <c r="B9557" s="27"/>
      <c r="C9557" s="27"/>
      <c r="D9557" s="27"/>
      <c r="E9557" s="27"/>
      <c r="F9557" s="27"/>
      <c r="G9557" s="28"/>
      <c r="H9557" s="28"/>
      <c r="I9557" s="28"/>
      <c r="J9557" s="28"/>
      <c r="K9557" s="28"/>
      <c r="L9557" s="28"/>
    </row>
    <row r="9558" spans="1:12" ht="21">
      <c r="A9558" s="26"/>
      <c r="B9558" s="27"/>
      <c r="C9558" s="27"/>
      <c r="D9558" s="27"/>
      <c r="E9558" s="27"/>
      <c r="F9558" s="27"/>
      <c r="G9558" s="29"/>
      <c r="H9558" s="29"/>
      <c r="I9558" s="29"/>
      <c r="J9558" s="29"/>
      <c r="K9558" s="29"/>
      <c r="L9558" s="29"/>
    </row>
    <row r="9559" spans="1:12" ht="21">
      <c r="A9559" s="26"/>
      <c r="B9559" s="27"/>
      <c r="C9559" s="27"/>
      <c r="D9559" s="27"/>
      <c r="E9559" s="27"/>
      <c r="F9559" s="27"/>
      <c r="G9559" s="29"/>
      <c r="H9559" s="29"/>
      <c r="I9559" s="29"/>
      <c r="J9559" s="29"/>
      <c r="K9559" s="29"/>
      <c r="L9559" s="29"/>
    </row>
    <row r="9560" spans="1:12" ht="21">
      <c r="A9560" s="26"/>
      <c r="B9560" s="27"/>
      <c r="C9560" s="27"/>
      <c r="D9560" s="27"/>
      <c r="E9560" s="27"/>
      <c r="F9560" s="27"/>
      <c r="G9560" s="28"/>
      <c r="H9560" s="28"/>
      <c r="I9560" s="28"/>
      <c r="J9560" s="28"/>
      <c r="K9560" s="28"/>
      <c r="L9560" s="28"/>
    </row>
    <row r="9561" spans="1:12" ht="21">
      <c r="A9561" s="26"/>
      <c r="B9561" s="27"/>
      <c r="C9561" s="27"/>
      <c r="D9561" s="27"/>
      <c r="E9561" s="27"/>
      <c r="F9561" s="27"/>
      <c r="G9561" s="29"/>
      <c r="H9561" s="29"/>
      <c r="I9561" s="29"/>
      <c r="J9561" s="29"/>
      <c r="K9561" s="29"/>
      <c r="L9561" s="29"/>
    </row>
    <row r="9562" spans="1:12" ht="21">
      <c r="A9562" s="26"/>
      <c r="B9562" s="27"/>
      <c r="C9562" s="27"/>
      <c r="D9562" s="27"/>
      <c r="E9562" s="27"/>
      <c r="F9562" s="27"/>
      <c r="G9562" s="28"/>
      <c r="H9562" s="28"/>
      <c r="I9562" s="28"/>
      <c r="J9562" s="28"/>
      <c r="K9562" s="28"/>
      <c r="L9562" s="28"/>
    </row>
    <row r="9563" spans="1:12" ht="21">
      <c r="A9563" s="26"/>
      <c r="B9563" s="27"/>
      <c r="C9563" s="27"/>
      <c r="D9563" s="27"/>
      <c r="E9563" s="27"/>
      <c r="F9563" s="27"/>
      <c r="G9563" s="28"/>
      <c r="H9563" s="28"/>
      <c r="I9563" s="28"/>
      <c r="J9563" s="28"/>
      <c r="K9563" s="28"/>
      <c r="L9563" s="28"/>
    </row>
    <row r="9564" spans="1:12" ht="21">
      <c r="A9564" s="26"/>
      <c r="B9564" s="27"/>
      <c r="C9564" s="27"/>
      <c r="D9564" s="27"/>
      <c r="E9564" s="27"/>
      <c r="F9564" s="27"/>
      <c r="G9564" s="29"/>
      <c r="H9564" s="29"/>
      <c r="I9564" s="29"/>
      <c r="J9564" s="29"/>
      <c r="K9564" s="29"/>
      <c r="L9564" s="29"/>
    </row>
    <row r="9565" spans="1:12" ht="21">
      <c r="A9565" s="26"/>
      <c r="B9565" s="27"/>
      <c r="C9565" s="27"/>
      <c r="D9565" s="27"/>
      <c r="E9565" s="27"/>
      <c r="F9565" s="27"/>
      <c r="G9565" s="28"/>
      <c r="H9565" s="28"/>
      <c r="I9565" s="28"/>
      <c r="J9565" s="28"/>
      <c r="K9565" s="28"/>
      <c r="L9565" s="28"/>
    </row>
    <row r="9566" spans="1:12" ht="21">
      <c r="A9566" s="26"/>
      <c r="B9566" s="27"/>
      <c r="C9566" s="27"/>
      <c r="D9566" s="27"/>
      <c r="E9566" s="27"/>
      <c r="F9566" s="27"/>
      <c r="G9566" s="29"/>
      <c r="H9566" s="29"/>
      <c r="I9566" s="29"/>
      <c r="J9566" s="29"/>
      <c r="K9566" s="29"/>
      <c r="L9566" s="29"/>
    </row>
    <row r="9567" spans="1:12" ht="21">
      <c r="A9567" s="26"/>
      <c r="B9567" s="27"/>
      <c r="C9567" s="27"/>
      <c r="D9567" s="27"/>
      <c r="E9567" s="27"/>
      <c r="F9567" s="27"/>
      <c r="G9567" s="29"/>
      <c r="H9567" s="29"/>
      <c r="I9567" s="29"/>
      <c r="J9567" s="29"/>
      <c r="K9567" s="29"/>
      <c r="L9567" s="29"/>
    </row>
    <row r="9568" spans="1:12" ht="21">
      <c r="A9568" s="26"/>
      <c r="B9568" s="27"/>
      <c r="C9568" s="27"/>
      <c r="D9568" s="27"/>
      <c r="E9568" s="27"/>
      <c r="F9568" s="27"/>
      <c r="G9568" s="29"/>
      <c r="H9568" s="29"/>
      <c r="I9568" s="29"/>
      <c r="J9568" s="29"/>
      <c r="K9568" s="29"/>
      <c r="L9568" s="29"/>
    </row>
    <row r="9569" spans="1:12" ht="21">
      <c r="A9569" s="26"/>
      <c r="B9569" s="27"/>
      <c r="C9569" s="27"/>
      <c r="D9569" s="27"/>
      <c r="E9569" s="27"/>
      <c r="F9569" s="27"/>
      <c r="G9569" s="28"/>
      <c r="H9569" s="28"/>
      <c r="I9569" s="28"/>
      <c r="J9569" s="28"/>
      <c r="K9569" s="28"/>
      <c r="L9569" s="28"/>
    </row>
    <row r="9570" spans="1:12" ht="21">
      <c r="A9570" s="26"/>
      <c r="B9570" s="27"/>
      <c r="C9570" s="27"/>
      <c r="D9570" s="27"/>
      <c r="E9570" s="27"/>
      <c r="F9570" s="27"/>
      <c r="G9570" s="29"/>
      <c r="H9570" s="29"/>
      <c r="I9570" s="29"/>
      <c r="J9570" s="29"/>
      <c r="K9570" s="29"/>
      <c r="L9570" s="29"/>
    </row>
    <row r="9571" spans="1:12" ht="21">
      <c r="A9571" s="26"/>
      <c r="B9571" s="27"/>
      <c r="C9571" s="27"/>
      <c r="D9571" s="27"/>
      <c r="E9571" s="27"/>
      <c r="F9571" s="27"/>
      <c r="G9571" s="28"/>
      <c r="H9571" s="28"/>
      <c r="I9571" s="28"/>
      <c r="J9571" s="28"/>
      <c r="K9571" s="28"/>
      <c r="L9571" s="28"/>
    </row>
    <row r="9572" spans="1:12" ht="21">
      <c r="A9572" s="26"/>
      <c r="B9572" s="27"/>
      <c r="C9572" s="27"/>
      <c r="D9572" s="27"/>
      <c r="E9572" s="27"/>
      <c r="F9572" s="27"/>
      <c r="G9572" s="29"/>
      <c r="H9572" s="29"/>
      <c r="I9572" s="29"/>
      <c r="J9572" s="29"/>
      <c r="K9572" s="29"/>
      <c r="L9572" s="29"/>
    </row>
    <row r="9573" spans="1:12" ht="21">
      <c r="A9573" s="26"/>
      <c r="B9573" s="27"/>
      <c r="C9573" s="27"/>
      <c r="D9573" s="27"/>
      <c r="E9573" s="27"/>
      <c r="F9573" s="27"/>
      <c r="G9573" s="28"/>
      <c r="H9573" s="28"/>
      <c r="I9573" s="28"/>
      <c r="J9573" s="28"/>
      <c r="K9573" s="28"/>
      <c r="L9573" s="28"/>
    </row>
    <row r="9574" spans="1:12" ht="21">
      <c r="A9574" s="26"/>
      <c r="B9574" s="27"/>
      <c r="C9574" s="27"/>
      <c r="D9574" s="27"/>
      <c r="E9574" s="27"/>
      <c r="F9574" s="27"/>
      <c r="G9574" s="28"/>
      <c r="H9574" s="28"/>
      <c r="I9574" s="28"/>
      <c r="J9574" s="28"/>
      <c r="K9574" s="28"/>
      <c r="L9574" s="28"/>
    </row>
    <row r="9575" spans="1:12" ht="21">
      <c r="A9575" s="26"/>
      <c r="B9575" s="27"/>
      <c r="C9575" s="27"/>
      <c r="D9575" s="27"/>
      <c r="E9575" s="27"/>
      <c r="F9575" s="27"/>
      <c r="G9575" s="28"/>
      <c r="H9575" s="28"/>
      <c r="I9575" s="28"/>
      <c r="J9575" s="28"/>
      <c r="K9575" s="28"/>
      <c r="L9575" s="28"/>
    </row>
    <row r="9576" spans="1:12" ht="21">
      <c r="A9576" s="26"/>
      <c r="B9576" s="27"/>
      <c r="C9576" s="27"/>
      <c r="D9576" s="27"/>
      <c r="E9576" s="27"/>
      <c r="F9576" s="27"/>
      <c r="G9576" s="28"/>
      <c r="H9576" s="28"/>
      <c r="I9576" s="28"/>
      <c r="J9576" s="28"/>
      <c r="K9576" s="28"/>
      <c r="L9576" s="28"/>
    </row>
    <row r="9577" spans="1:12" ht="21">
      <c r="A9577" s="26"/>
      <c r="B9577" s="27"/>
      <c r="C9577" s="27"/>
      <c r="D9577" s="27"/>
      <c r="E9577" s="27"/>
      <c r="F9577" s="27"/>
      <c r="G9577" s="29"/>
      <c r="H9577" s="29"/>
      <c r="I9577" s="29"/>
      <c r="J9577" s="29"/>
      <c r="K9577" s="29"/>
      <c r="L9577" s="29"/>
    </row>
    <row r="9578" spans="1:12" ht="21">
      <c r="A9578" s="26"/>
      <c r="B9578" s="27"/>
      <c r="C9578" s="27"/>
      <c r="D9578" s="27"/>
      <c r="E9578" s="27"/>
      <c r="F9578" s="27"/>
      <c r="G9578" s="29"/>
      <c r="H9578" s="29"/>
      <c r="I9578" s="29"/>
      <c r="J9578" s="29"/>
      <c r="K9578" s="29"/>
      <c r="L9578" s="29"/>
    </row>
    <row r="9579" spans="1:12" ht="21">
      <c r="A9579" s="26"/>
      <c r="B9579" s="27"/>
      <c r="C9579" s="27"/>
      <c r="D9579" s="27"/>
      <c r="E9579" s="27"/>
      <c r="F9579" s="27"/>
      <c r="G9579" s="28"/>
      <c r="H9579" s="28"/>
      <c r="I9579" s="28"/>
      <c r="J9579" s="28"/>
      <c r="K9579" s="28"/>
      <c r="L9579" s="28"/>
    </row>
    <row r="9580" spans="1:12" ht="21">
      <c r="A9580" s="26"/>
      <c r="B9580" s="27"/>
      <c r="C9580" s="27"/>
      <c r="D9580" s="27"/>
      <c r="E9580" s="27"/>
      <c r="F9580" s="27"/>
      <c r="G9580" s="28"/>
      <c r="H9580" s="28"/>
      <c r="I9580" s="28"/>
      <c r="J9580" s="28"/>
      <c r="K9580" s="28"/>
      <c r="L9580" s="28"/>
    </row>
    <row r="9581" spans="1:12" ht="21">
      <c r="A9581" s="26"/>
      <c r="B9581" s="27"/>
      <c r="C9581" s="27"/>
      <c r="D9581" s="27"/>
      <c r="E9581" s="27"/>
      <c r="F9581" s="27"/>
      <c r="G9581" s="29"/>
      <c r="H9581" s="29"/>
      <c r="I9581" s="29"/>
      <c r="J9581" s="29"/>
      <c r="K9581" s="29"/>
      <c r="L9581" s="29"/>
    </row>
    <row r="9582" spans="1:12" ht="21">
      <c r="A9582" s="26"/>
      <c r="B9582" s="27"/>
      <c r="C9582" s="27"/>
      <c r="D9582" s="27"/>
      <c r="E9582" s="27"/>
      <c r="F9582" s="27"/>
      <c r="G9582" s="28"/>
      <c r="H9582" s="28"/>
      <c r="I9582" s="28"/>
      <c r="J9582" s="28"/>
      <c r="K9582" s="28"/>
      <c r="L9582" s="28"/>
    </row>
    <row r="9583" spans="1:12" ht="21">
      <c r="A9583" s="26"/>
      <c r="B9583" s="27"/>
      <c r="C9583" s="27"/>
      <c r="D9583" s="27"/>
      <c r="E9583" s="27"/>
      <c r="F9583" s="27"/>
      <c r="G9583" s="28"/>
      <c r="H9583" s="28"/>
      <c r="I9583" s="28"/>
      <c r="J9583" s="28"/>
      <c r="K9583" s="28"/>
      <c r="L9583" s="28"/>
    </row>
    <row r="9584" spans="1:12" ht="21">
      <c r="A9584" s="26"/>
      <c r="B9584" s="27"/>
      <c r="C9584" s="27"/>
      <c r="D9584" s="27"/>
      <c r="E9584" s="27"/>
      <c r="F9584" s="27"/>
      <c r="G9584" s="28"/>
      <c r="H9584" s="28"/>
      <c r="I9584" s="28"/>
      <c r="J9584" s="28"/>
      <c r="K9584" s="28"/>
      <c r="L9584" s="28"/>
    </row>
    <row r="9585" spans="1:12" ht="21">
      <c r="A9585" s="26"/>
      <c r="B9585" s="27"/>
      <c r="C9585" s="27"/>
      <c r="D9585" s="27"/>
      <c r="E9585" s="27"/>
      <c r="F9585" s="27"/>
      <c r="G9585" s="29"/>
      <c r="H9585" s="29"/>
      <c r="I9585" s="29"/>
      <c r="J9585" s="29"/>
      <c r="K9585" s="29"/>
      <c r="L9585" s="29"/>
    </row>
    <row r="9586" spans="1:12" ht="21">
      <c r="A9586" s="26"/>
      <c r="B9586" s="27"/>
      <c r="C9586" s="27"/>
      <c r="D9586" s="27"/>
      <c r="E9586" s="27"/>
      <c r="F9586" s="27"/>
      <c r="G9586" s="29"/>
      <c r="H9586" s="29"/>
      <c r="I9586" s="29"/>
      <c r="J9586" s="29"/>
      <c r="K9586" s="29"/>
      <c r="L9586" s="29"/>
    </row>
    <row r="9587" spans="1:12" ht="21">
      <c r="A9587" s="26"/>
      <c r="B9587" s="27"/>
      <c r="C9587" s="27"/>
      <c r="D9587" s="27"/>
      <c r="E9587" s="27"/>
      <c r="F9587" s="27"/>
      <c r="G9587" s="29"/>
      <c r="H9587" s="29"/>
      <c r="I9587" s="29"/>
      <c r="J9587" s="29"/>
      <c r="K9587" s="29"/>
      <c r="L9587" s="29"/>
    </row>
    <row r="9588" spans="1:12" ht="21">
      <c r="A9588" s="26"/>
      <c r="B9588" s="27"/>
      <c r="C9588" s="27"/>
      <c r="D9588" s="27"/>
      <c r="E9588" s="27"/>
      <c r="F9588" s="27"/>
      <c r="G9588" s="28"/>
      <c r="H9588" s="28"/>
      <c r="I9588" s="28"/>
      <c r="J9588" s="28"/>
      <c r="K9588" s="28"/>
      <c r="L9588" s="28"/>
    </row>
    <row r="9589" spans="1:12" ht="21">
      <c r="A9589" s="26"/>
      <c r="B9589" s="27"/>
      <c r="C9589" s="27"/>
      <c r="D9589" s="27"/>
      <c r="E9589" s="27"/>
      <c r="F9589" s="27"/>
      <c r="G9589" s="28"/>
      <c r="H9589" s="28"/>
      <c r="I9589" s="28"/>
      <c r="J9589" s="28"/>
      <c r="K9589" s="28"/>
      <c r="L9589" s="28"/>
    </row>
    <row r="9590" spans="1:12" ht="21">
      <c r="A9590" s="26"/>
      <c r="B9590" s="27"/>
      <c r="C9590" s="27"/>
      <c r="D9590" s="27"/>
      <c r="E9590" s="27"/>
      <c r="F9590" s="27"/>
      <c r="G9590" s="28"/>
      <c r="H9590" s="28"/>
      <c r="I9590" s="28"/>
      <c r="J9590" s="28"/>
      <c r="K9590" s="28"/>
      <c r="L9590" s="28"/>
    </row>
    <row r="9591" spans="1:12" ht="21">
      <c r="A9591" s="26"/>
      <c r="B9591" s="27"/>
      <c r="C9591" s="27"/>
      <c r="D9591" s="27"/>
      <c r="E9591" s="27"/>
      <c r="F9591" s="27"/>
      <c r="G9591" s="29"/>
      <c r="H9591" s="29"/>
      <c r="I9591" s="29"/>
      <c r="J9591" s="29"/>
      <c r="K9591" s="29"/>
      <c r="L9591" s="29"/>
    </row>
    <row r="9592" spans="1:12" ht="21">
      <c r="A9592" s="26"/>
      <c r="B9592" s="27"/>
      <c r="C9592" s="27"/>
      <c r="D9592" s="27"/>
      <c r="E9592" s="27"/>
      <c r="F9592" s="27"/>
      <c r="G9592" s="29"/>
      <c r="H9592" s="29"/>
      <c r="I9592" s="29"/>
      <c r="J9592" s="29"/>
      <c r="K9592" s="29"/>
      <c r="L9592" s="29"/>
    </row>
    <row r="9593" spans="1:12" ht="21">
      <c r="A9593" s="26"/>
      <c r="B9593" s="27"/>
      <c r="C9593" s="27"/>
      <c r="D9593" s="27"/>
      <c r="E9593" s="27"/>
      <c r="F9593" s="27"/>
      <c r="G9593" s="29"/>
      <c r="H9593" s="29"/>
      <c r="I9593" s="29"/>
      <c r="J9593" s="29"/>
      <c r="K9593" s="29"/>
      <c r="L9593" s="29"/>
    </row>
    <row r="9594" spans="1:12" ht="21">
      <c r="A9594" s="26"/>
      <c r="B9594" s="27"/>
      <c r="C9594" s="27"/>
      <c r="D9594" s="27"/>
      <c r="E9594" s="27"/>
      <c r="F9594" s="27"/>
      <c r="G9594" s="28"/>
      <c r="H9594" s="28"/>
      <c r="I9594" s="28"/>
      <c r="J9594" s="28"/>
      <c r="K9594" s="28"/>
      <c r="L9594" s="28"/>
    </row>
    <row r="9595" spans="1:12" ht="21">
      <c r="A9595" s="26"/>
      <c r="B9595" s="27"/>
      <c r="C9595" s="27"/>
      <c r="D9595" s="27"/>
      <c r="E9595" s="27"/>
      <c r="F9595" s="27"/>
      <c r="G9595" s="29"/>
      <c r="H9595" s="29"/>
      <c r="I9595" s="29"/>
      <c r="J9595" s="29"/>
      <c r="K9595" s="29"/>
      <c r="L9595" s="29"/>
    </row>
    <row r="9596" spans="1:12" ht="21">
      <c r="A9596" s="26"/>
      <c r="B9596" s="27"/>
      <c r="C9596" s="27"/>
      <c r="D9596" s="27"/>
      <c r="E9596" s="27"/>
      <c r="F9596" s="27"/>
      <c r="G9596" s="29"/>
      <c r="H9596" s="29"/>
      <c r="I9596" s="29"/>
      <c r="J9596" s="29"/>
      <c r="K9596" s="29"/>
      <c r="L9596" s="29"/>
    </row>
    <row r="9597" spans="1:12" ht="21">
      <c r="A9597" s="26"/>
      <c r="B9597" s="27"/>
      <c r="C9597" s="27"/>
      <c r="D9597" s="27"/>
      <c r="E9597" s="27"/>
      <c r="F9597" s="27"/>
      <c r="G9597" s="29"/>
      <c r="H9597" s="29"/>
      <c r="I9597" s="29"/>
      <c r="J9597" s="29"/>
      <c r="K9597" s="29"/>
      <c r="L9597" s="29"/>
    </row>
    <row r="9598" spans="1:12" ht="21">
      <c r="A9598" s="26"/>
      <c r="B9598" s="27"/>
      <c r="C9598" s="27"/>
      <c r="D9598" s="27"/>
      <c r="E9598" s="27"/>
      <c r="F9598" s="27"/>
      <c r="G9598" s="29"/>
      <c r="H9598" s="29"/>
      <c r="I9598" s="29"/>
      <c r="J9598" s="29"/>
      <c r="K9598" s="29"/>
      <c r="L9598" s="29"/>
    </row>
    <row r="9599" spans="1:12" ht="21">
      <c r="A9599" s="26"/>
      <c r="B9599" s="27"/>
      <c r="C9599" s="27"/>
      <c r="D9599" s="27"/>
      <c r="E9599" s="27"/>
      <c r="F9599" s="27"/>
      <c r="G9599" s="29"/>
      <c r="H9599" s="29"/>
      <c r="I9599" s="29"/>
      <c r="J9599" s="29"/>
      <c r="K9599" s="29"/>
      <c r="L9599" s="29"/>
    </row>
    <row r="9600" spans="1:12" ht="21">
      <c r="A9600" s="26"/>
      <c r="B9600" s="27"/>
      <c r="C9600" s="27"/>
      <c r="D9600" s="27"/>
      <c r="E9600" s="27"/>
      <c r="F9600" s="27"/>
      <c r="G9600" s="29"/>
      <c r="H9600" s="29"/>
      <c r="I9600" s="29"/>
      <c r="J9600" s="29"/>
      <c r="K9600" s="29"/>
      <c r="L9600" s="29"/>
    </row>
    <row r="9601" spans="1:12" ht="21">
      <c r="A9601" s="26"/>
      <c r="B9601" s="27"/>
      <c r="C9601" s="27"/>
      <c r="D9601" s="27"/>
      <c r="E9601" s="27"/>
      <c r="F9601" s="27"/>
      <c r="G9601" s="29"/>
      <c r="H9601" s="29"/>
      <c r="I9601" s="29"/>
      <c r="J9601" s="29"/>
      <c r="K9601" s="29"/>
      <c r="L9601" s="29"/>
    </row>
    <row r="9602" spans="1:12" ht="21">
      <c r="A9602" s="26"/>
      <c r="B9602" s="27"/>
      <c r="C9602" s="27"/>
      <c r="D9602" s="27"/>
      <c r="E9602" s="27"/>
      <c r="F9602" s="27"/>
      <c r="G9602" s="29"/>
      <c r="H9602" s="29"/>
      <c r="I9602" s="29"/>
      <c r="J9602" s="29"/>
      <c r="K9602" s="29"/>
      <c r="L9602" s="29"/>
    </row>
    <row r="9603" spans="1:12" ht="21">
      <c r="A9603" s="26"/>
      <c r="B9603" s="27"/>
      <c r="C9603" s="27"/>
      <c r="D9603" s="27"/>
      <c r="E9603" s="27"/>
      <c r="F9603" s="27"/>
      <c r="G9603" s="29"/>
      <c r="H9603" s="29"/>
      <c r="I9603" s="29"/>
      <c r="J9603" s="29"/>
      <c r="K9603" s="29"/>
      <c r="L9603" s="29"/>
    </row>
    <row r="9604" spans="1:12" ht="21">
      <c r="A9604" s="26"/>
      <c r="B9604" s="27"/>
      <c r="C9604" s="27"/>
      <c r="D9604" s="27"/>
      <c r="E9604" s="27"/>
      <c r="F9604" s="27"/>
      <c r="G9604" s="29"/>
      <c r="H9604" s="29"/>
      <c r="I9604" s="29"/>
      <c r="J9604" s="29"/>
      <c r="K9604" s="29"/>
      <c r="L9604" s="29"/>
    </row>
    <row r="9605" spans="1:12" ht="21">
      <c r="A9605" s="26"/>
      <c r="B9605" s="27"/>
      <c r="C9605" s="27"/>
      <c r="D9605" s="27"/>
      <c r="E9605" s="27"/>
      <c r="F9605" s="27"/>
      <c r="G9605" s="29"/>
      <c r="H9605" s="29"/>
      <c r="I9605" s="29"/>
      <c r="J9605" s="29"/>
      <c r="K9605" s="29"/>
      <c r="L9605" s="29"/>
    </row>
    <row r="9606" spans="1:12" ht="21">
      <c r="A9606" s="26"/>
      <c r="B9606" s="27"/>
      <c r="C9606" s="27"/>
      <c r="D9606" s="27"/>
      <c r="E9606" s="27"/>
      <c r="F9606" s="27"/>
      <c r="G9606" s="29"/>
      <c r="H9606" s="29"/>
      <c r="I9606" s="29"/>
      <c r="J9606" s="29"/>
      <c r="K9606" s="29"/>
      <c r="L9606" s="29"/>
    </row>
    <row r="9607" spans="1:12" ht="21">
      <c r="A9607" s="26"/>
      <c r="B9607" s="27"/>
      <c r="C9607" s="27"/>
      <c r="D9607" s="27"/>
      <c r="E9607" s="27"/>
      <c r="F9607" s="27"/>
      <c r="G9607" s="29"/>
      <c r="H9607" s="29"/>
      <c r="I9607" s="29"/>
      <c r="J9607" s="29"/>
      <c r="K9607" s="29"/>
      <c r="L9607" s="29"/>
    </row>
    <row r="9608" spans="1:12" ht="21">
      <c r="A9608" s="26"/>
      <c r="B9608" s="27"/>
      <c r="C9608" s="27"/>
      <c r="D9608" s="27"/>
      <c r="E9608" s="27"/>
      <c r="F9608" s="27"/>
      <c r="G9608" s="29"/>
      <c r="H9608" s="29"/>
      <c r="I9608" s="29"/>
      <c r="J9608" s="29"/>
      <c r="K9608" s="29"/>
      <c r="L9608" s="29"/>
    </row>
    <row r="9609" spans="1:12" ht="21">
      <c r="A9609" s="26"/>
      <c r="B9609" s="27"/>
      <c r="C9609" s="27"/>
      <c r="D9609" s="27"/>
      <c r="E9609" s="27"/>
      <c r="F9609" s="27"/>
      <c r="G9609" s="28"/>
      <c r="H9609" s="28"/>
      <c r="I9609" s="28"/>
      <c r="J9609" s="28"/>
      <c r="K9609" s="28"/>
      <c r="L9609" s="28"/>
    </row>
    <row r="9610" spans="1:12" ht="21">
      <c r="A9610" s="26"/>
      <c r="B9610" s="27"/>
      <c r="C9610" s="27"/>
      <c r="D9610" s="27"/>
      <c r="E9610" s="27"/>
      <c r="F9610" s="27"/>
      <c r="G9610" s="28"/>
      <c r="H9610" s="28"/>
      <c r="I9610" s="28"/>
      <c r="J9610" s="28"/>
      <c r="K9610" s="28"/>
      <c r="L9610" s="28"/>
    </row>
    <row r="9611" spans="1:12" ht="21">
      <c r="A9611" s="26"/>
      <c r="B9611" s="27"/>
      <c r="C9611" s="27"/>
      <c r="D9611" s="27"/>
      <c r="E9611" s="27"/>
      <c r="F9611" s="27"/>
      <c r="G9611" s="28"/>
      <c r="H9611" s="28"/>
      <c r="I9611" s="28"/>
      <c r="J9611" s="28"/>
      <c r="K9611" s="28"/>
      <c r="L9611" s="28"/>
    </row>
    <row r="9612" spans="1:12" ht="21">
      <c r="A9612" s="26"/>
      <c r="B9612" s="27"/>
      <c r="C9612" s="27"/>
      <c r="D9612" s="27"/>
      <c r="E9612" s="27"/>
      <c r="F9612" s="27"/>
      <c r="G9612" s="28"/>
      <c r="H9612" s="28"/>
      <c r="I9612" s="28"/>
      <c r="J9612" s="28"/>
      <c r="K9612" s="28"/>
      <c r="L9612" s="28"/>
    </row>
    <row r="9613" spans="1:12" ht="21">
      <c r="A9613" s="26"/>
      <c r="B9613" s="27"/>
      <c r="C9613" s="27"/>
      <c r="D9613" s="27"/>
      <c r="E9613" s="27"/>
      <c r="F9613" s="27"/>
      <c r="G9613" s="29"/>
      <c r="H9613" s="29"/>
      <c r="I9613" s="29"/>
      <c r="J9613" s="29"/>
      <c r="K9613" s="29"/>
      <c r="L9613" s="29"/>
    </row>
    <row r="9614" spans="1:12" ht="21">
      <c r="A9614" s="26"/>
      <c r="B9614" s="27"/>
      <c r="C9614" s="27"/>
      <c r="D9614" s="27"/>
      <c r="E9614" s="27"/>
      <c r="F9614" s="27"/>
      <c r="G9614" s="28"/>
      <c r="H9614" s="28"/>
      <c r="I9614" s="28"/>
      <c r="J9614" s="28"/>
      <c r="K9614" s="28"/>
      <c r="L9614" s="28"/>
    </row>
    <row r="9615" spans="1:12" ht="21">
      <c r="A9615" s="26"/>
      <c r="B9615" s="27"/>
      <c r="C9615" s="27"/>
      <c r="D9615" s="27"/>
      <c r="E9615" s="27"/>
      <c r="F9615" s="27"/>
      <c r="G9615" s="29"/>
      <c r="H9615" s="29"/>
      <c r="I9615" s="29"/>
      <c r="J9615" s="29"/>
      <c r="K9615" s="29"/>
      <c r="L9615" s="29"/>
    </row>
    <row r="9616" spans="1:12" ht="21">
      <c r="A9616" s="26"/>
      <c r="B9616" s="27"/>
      <c r="C9616" s="27"/>
      <c r="D9616" s="27"/>
      <c r="E9616" s="27"/>
      <c r="F9616" s="27"/>
      <c r="G9616" s="29"/>
      <c r="H9616" s="29"/>
      <c r="I9616" s="29"/>
      <c r="J9616" s="29"/>
      <c r="K9616" s="29"/>
      <c r="L9616" s="29"/>
    </row>
    <row r="9617" spans="1:12" ht="21">
      <c r="A9617" s="26"/>
      <c r="B9617" s="27"/>
      <c r="C9617" s="27"/>
      <c r="D9617" s="27"/>
      <c r="E9617" s="27"/>
      <c r="F9617" s="27"/>
      <c r="G9617" s="29"/>
      <c r="H9617" s="29"/>
      <c r="I9617" s="29"/>
      <c r="J9617" s="29"/>
      <c r="K9617" s="29"/>
      <c r="L9617" s="29"/>
    </row>
    <row r="9618" spans="1:12" ht="21">
      <c r="A9618" s="26"/>
      <c r="B9618" s="27"/>
      <c r="C9618" s="27"/>
      <c r="D9618" s="27"/>
      <c r="E9618" s="27"/>
      <c r="F9618" s="27"/>
      <c r="G9618" s="29"/>
      <c r="H9618" s="29"/>
      <c r="I9618" s="29"/>
      <c r="J9618" s="29"/>
      <c r="K9618" s="29"/>
      <c r="L9618" s="29"/>
    </row>
    <row r="9619" spans="1:12" ht="21">
      <c r="A9619" s="26"/>
      <c r="B9619" s="27"/>
      <c r="C9619" s="27"/>
      <c r="D9619" s="27"/>
      <c r="E9619" s="27"/>
      <c r="F9619" s="27"/>
      <c r="G9619" s="29"/>
      <c r="H9619" s="29"/>
      <c r="I9619" s="29"/>
      <c r="J9619" s="29"/>
      <c r="K9619" s="29"/>
      <c r="L9619" s="29"/>
    </row>
    <row r="9620" spans="1:12" ht="21">
      <c r="A9620" s="26"/>
      <c r="B9620" s="27"/>
      <c r="C9620" s="27"/>
      <c r="D9620" s="27"/>
      <c r="E9620" s="27"/>
      <c r="F9620" s="27"/>
      <c r="G9620" s="29"/>
      <c r="H9620" s="29"/>
      <c r="I9620" s="29"/>
      <c r="J9620" s="29"/>
      <c r="K9620" s="29"/>
      <c r="L9620" s="29"/>
    </row>
    <row r="9621" spans="1:12" ht="21">
      <c r="A9621" s="26"/>
      <c r="B9621" s="27"/>
      <c r="C9621" s="27"/>
      <c r="D9621" s="27"/>
      <c r="E9621" s="27"/>
      <c r="F9621" s="27"/>
      <c r="G9621" s="29"/>
      <c r="H9621" s="29"/>
      <c r="I9621" s="29"/>
      <c r="J9621" s="29"/>
      <c r="K9621" s="29"/>
      <c r="L9621" s="29"/>
    </row>
    <row r="9622" spans="1:12" ht="21">
      <c r="A9622" s="26"/>
      <c r="B9622" s="27"/>
      <c r="C9622" s="27"/>
      <c r="D9622" s="27"/>
      <c r="E9622" s="27"/>
      <c r="F9622" s="27"/>
      <c r="G9622" s="29"/>
      <c r="H9622" s="29"/>
      <c r="I9622" s="29"/>
      <c r="J9622" s="29"/>
      <c r="K9622" s="29"/>
      <c r="L9622" s="29"/>
    </row>
    <row r="9623" spans="1:12" ht="21">
      <c r="A9623" s="26"/>
      <c r="B9623" s="27"/>
      <c r="C9623" s="27"/>
      <c r="D9623" s="27"/>
      <c r="E9623" s="27"/>
      <c r="F9623" s="27"/>
      <c r="G9623" s="29"/>
      <c r="H9623" s="29"/>
      <c r="I9623" s="29"/>
      <c r="J9623" s="29"/>
      <c r="K9623" s="29"/>
      <c r="L9623" s="29"/>
    </row>
    <row r="9624" spans="1:12" ht="21">
      <c r="A9624" s="26"/>
      <c r="B9624" s="27"/>
      <c r="C9624" s="27"/>
      <c r="D9624" s="27"/>
      <c r="E9624" s="27"/>
      <c r="F9624" s="27"/>
      <c r="G9624" s="29"/>
      <c r="H9624" s="29"/>
      <c r="I9624" s="29"/>
      <c r="J9624" s="29"/>
      <c r="K9624" s="29"/>
      <c r="L9624" s="29"/>
    </row>
    <row r="9625" spans="1:12" ht="21">
      <c r="A9625" s="26"/>
      <c r="B9625" s="27"/>
      <c r="C9625" s="27"/>
      <c r="D9625" s="27"/>
      <c r="E9625" s="27"/>
      <c r="F9625" s="27"/>
      <c r="G9625" s="29"/>
      <c r="H9625" s="29"/>
      <c r="I9625" s="29"/>
      <c r="J9625" s="29"/>
      <c r="K9625" s="29"/>
      <c r="L9625" s="29"/>
    </row>
    <row r="9626" spans="1:12" ht="21">
      <c r="A9626" s="26"/>
      <c r="B9626" s="27"/>
      <c r="C9626" s="27"/>
      <c r="D9626" s="27"/>
      <c r="E9626" s="27"/>
      <c r="F9626" s="27"/>
      <c r="G9626" s="29"/>
      <c r="H9626" s="29"/>
      <c r="I9626" s="29"/>
      <c r="J9626" s="29"/>
      <c r="K9626" s="29"/>
      <c r="L9626" s="29"/>
    </row>
    <row r="9627" spans="1:12" ht="21">
      <c r="A9627" s="26"/>
      <c r="B9627" s="27"/>
      <c r="C9627" s="27"/>
      <c r="D9627" s="27"/>
      <c r="E9627" s="27"/>
      <c r="F9627" s="27"/>
      <c r="G9627" s="29"/>
      <c r="H9627" s="29"/>
      <c r="I9627" s="29"/>
      <c r="J9627" s="29"/>
      <c r="K9627" s="29"/>
      <c r="L9627" s="29"/>
    </row>
    <row r="9628" spans="1:12" ht="21">
      <c r="A9628" s="26"/>
      <c r="B9628" s="27"/>
      <c r="C9628" s="27"/>
      <c r="D9628" s="27"/>
      <c r="E9628" s="27"/>
      <c r="F9628" s="27"/>
      <c r="G9628" s="29"/>
      <c r="H9628" s="29"/>
      <c r="I9628" s="29"/>
      <c r="J9628" s="29"/>
      <c r="K9628" s="29"/>
      <c r="L9628" s="29"/>
    </row>
    <row r="9629" spans="1:12" ht="21">
      <c r="A9629" s="26"/>
      <c r="B9629" s="27"/>
      <c r="C9629" s="27"/>
      <c r="D9629" s="27"/>
      <c r="E9629" s="27"/>
      <c r="F9629" s="27"/>
      <c r="G9629" s="29"/>
      <c r="H9629" s="29"/>
      <c r="I9629" s="29"/>
      <c r="J9629" s="29"/>
      <c r="K9629" s="29"/>
      <c r="L9629" s="29"/>
    </row>
    <row r="9630" spans="1:12" ht="21">
      <c r="A9630" s="26"/>
      <c r="B9630" s="27"/>
      <c r="C9630" s="27"/>
      <c r="D9630" s="27"/>
      <c r="E9630" s="27"/>
      <c r="F9630" s="27"/>
      <c r="G9630" s="29"/>
      <c r="H9630" s="29"/>
      <c r="I9630" s="29"/>
      <c r="J9630" s="29"/>
      <c r="K9630" s="29"/>
      <c r="L9630" s="29"/>
    </row>
    <row r="9631" spans="1:12" ht="21">
      <c r="A9631" s="26"/>
      <c r="B9631" s="27"/>
      <c r="C9631" s="27"/>
      <c r="D9631" s="27"/>
      <c r="E9631" s="27"/>
      <c r="F9631" s="27"/>
      <c r="G9631" s="29"/>
      <c r="H9631" s="29"/>
      <c r="I9631" s="29"/>
      <c r="J9631" s="29"/>
      <c r="K9631" s="29"/>
      <c r="L9631" s="29"/>
    </row>
    <row r="9632" spans="1:12" ht="21">
      <c r="A9632" s="26"/>
      <c r="B9632" s="27"/>
      <c r="C9632" s="27"/>
      <c r="D9632" s="27"/>
      <c r="E9632" s="27"/>
      <c r="F9632" s="27"/>
      <c r="G9632" s="29"/>
      <c r="H9632" s="29"/>
      <c r="I9632" s="29"/>
      <c r="J9632" s="29"/>
      <c r="K9632" s="29"/>
      <c r="L9632" s="29"/>
    </row>
    <row r="9633" spans="1:12" ht="21">
      <c r="A9633" s="26"/>
      <c r="B9633" s="27"/>
      <c r="C9633" s="27"/>
      <c r="D9633" s="27"/>
      <c r="E9633" s="27"/>
      <c r="F9633" s="27"/>
      <c r="G9633" s="29"/>
      <c r="H9633" s="29"/>
      <c r="I9633" s="29"/>
      <c r="J9633" s="29"/>
      <c r="K9633" s="29"/>
      <c r="L9633" s="29"/>
    </row>
    <row r="9634" spans="1:12" ht="21">
      <c r="A9634" s="26"/>
      <c r="B9634" s="27"/>
      <c r="C9634" s="27"/>
      <c r="D9634" s="27"/>
      <c r="E9634" s="27"/>
      <c r="F9634" s="27"/>
      <c r="G9634" s="29"/>
      <c r="H9634" s="29"/>
      <c r="I9634" s="29"/>
      <c r="J9634" s="29"/>
      <c r="K9634" s="29"/>
      <c r="L9634" s="29"/>
    </row>
    <row r="9635" spans="1:12" ht="21">
      <c r="A9635" s="26"/>
      <c r="B9635" s="27"/>
      <c r="C9635" s="27"/>
      <c r="D9635" s="27"/>
      <c r="E9635" s="27"/>
      <c r="F9635" s="27"/>
      <c r="G9635" s="29"/>
      <c r="H9635" s="29"/>
      <c r="I9635" s="29"/>
      <c r="J9635" s="29"/>
      <c r="K9635" s="29"/>
      <c r="L9635" s="29"/>
    </row>
    <row r="9636" spans="1:12" ht="21">
      <c r="A9636" s="26"/>
      <c r="B9636" s="27"/>
      <c r="C9636" s="27"/>
      <c r="D9636" s="27"/>
      <c r="E9636" s="27"/>
      <c r="F9636" s="27"/>
      <c r="G9636" s="28"/>
      <c r="H9636" s="28"/>
      <c r="I9636" s="28"/>
      <c r="J9636" s="28"/>
      <c r="K9636" s="28"/>
      <c r="L9636" s="28"/>
    </row>
    <row r="9637" spans="1:12" ht="21">
      <c r="A9637" s="26"/>
      <c r="B9637" s="27"/>
      <c r="C9637" s="27"/>
      <c r="D9637" s="27"/>
      <c r="E9637" s="27"/>
      <c r="F9637" s="27"/>
      <c r="G9637" s="29"/>
      <c r="H9637" s="29"/>
      <c r="I9637" s="29"/>
      <c r="J9637" s="29"/>
      <c r="K9637" s="29"/>
      <c r="L9637" s="29"/>
    </row>
    <row r="9638" spans="1:12" ht="21">
      <c r="A9638" s="26"/>
      <c r="B9638" s="27"/>
      <c r="C9638" s="27"/>
      <c r="D9638" s="27"/>
      <c r="E9638" s="27"/>
      <c r="F9638" s="27"/>
      <c r="G9638" s="28"/>
      <c r="H9638" s="28"/>
      <c r="I9638" s="28"/>
      <c r="J9638" s="28"/>
      <c r="K9638" s="28"/>
      <c r="L9638" s="28"/>
    </row>
    <row r="9639" spans="1:12" ht="21">
      <c r="A9639" s="26"/>
      <c r="B9639" s="27"/>
      <c r="C9639" s="27"/>
      <c r="D9639" s="27"/>
      <c r="E9639" s="27"/>
      <c r="F9639" s="27"/>
      <c r="G9639" s="28"/>
      <c r="H9639" s="28"/>
      <c r="I9639" s="28"/>
      <c r="J9639" s="28"/>
      <c r="K9639" s="28"/>
      <c r="L9639" s="28"/>
    </row>
    <row r="9640" spans="1:12" ht="21">
      <c r="A9640" s="26"/>
      <c r="B9640" s="27"/>
      <c r="C9640" s="27"/>
      <c r="D9640" s="27"/>
      <c r="E9640" s="27"/>
      <c r="F9640" s="27"/>
      <c r="G9640" s="28"/>
      <c r="H9640" s="28"/>
      <c r="I9640" s="28"/>
      <c r="J9640" s="28"/>
      <c r="K9640" s="28"/>
      <c r="L9640" s="28"/>
    </row>
    <row r="9641" spans="1:12" ht="21">
      <c r="A9641" s="26"/>
      <c r="B9641" s="27"/>
      <c r="C9641" s="27"/>
      <c r="D9641" s="27"/>
      <c r="E9641" s="27"/>
      <c r="F9641" s="27"/>
      <c r="G9641" s="29"/>
      <c r="H9641" s="29"/>
      <c r="I9641" s="29"/>
      <c r="J9641" s="29"/>
      <c r="K9641" s="29"/>
      <c r="L9641" s="29"/>
    </row>
    <row r="9642" spans="1:12" ht="21">
      <c r="A9642" s="26"/>
      <c r="B9642" s="27"/>
      <c r="C9642" s="27"/>
      <c r="D9642" s="27"/>
      <c r="E9642" s="27"/>
      <c r="F9642" s="27"/>
      <c r="G9642" s="29"/>
      <c r="H9642" s="29"/>
      <c r="I9642" s="29"/>
      <c r="J9642" s="29"/>
      <c r="K9642" s="29"/>
      <c r="L9642" s="29"/>
    </row>
    <row r="9643" spans="1:12" ht="21">
      <c r="A9643" s="26"/>
      <c r="B9643" s="27"/>
      <c r="C9643" s="27"/>
      <c r="D9643" s="27"/>
      <c r="E9643" s="27"/>
      <c r="F9643" s="27"/>
      <c r="G9643" s="29"/>
      <c r="H9643" s="29"/>
      <c r="I9643" s="29"/>
      <c r="J9643" s="29"/>
      <c r="K9643" s="29"/>
      <c r="L9643" s="29"/>
    </row>
    <row r="9644" spans="1:12" ht="21">
      <c r="A9644" s="26"/>
      <c r="B9644" s="27"/>
      <c r="C9644" s="27"/>
      <c r="D9644" s="27"/>
      <c r="E9644" s="27"/>
      <c r="F9644" s="27"/>
      <c r="G9644" s="29"/>
      <c r="H9644" s="29"/>
      <c r="I9644" s="29"/>
      <c r="J9644" s="29"/>
      <c r="K9644" s="29"/>
      <c r="L9644" s="29"/>
    </row>
    <row r="9645" spans="1:12" ht="21">
      <c r="A9645" s="26"/>
      <c r="B9645" s="27"/>
      <c r="C9645" s="27"/>
      <c r="D9645" s="27"/>
      <c r="E9645" s="27"/>
      <c r="F9645" s="27"/>
      <c r="G9645" s="28"/>
      <c r="H9645" s="28"/>
      <c r="I9645" s="28"/>
      <c r="J9645" s="28"/>
      <c r="K9645" s="28"/>
      <c r="L9645" s="28"/>
    </row>
    <row r="9646" spans="1:12" ht="21">
      <c r="A9646" s="26"/>
      <c r="B9646" s="27"/>
      <c r="C9646" s="27"/>
      <c r="D9646" s="27"/>
      <c r="E9646" s="27"/>
      <c r="F9646" s="27"/>
      <c r="G9646" s="28"/>
      <c r="H9646" s="28"/>
      <c r="I9646" s="28"/>
      <c r="J9646" s="28"/>
      <c r="K9646" s="28"/>
      <c r="L9646" s="28"/>
    </row>
    <row r="9647" spans="1:12" ht="21">
      <c r="A9647" s="26"/>
      <c r="B9647" s="27"/>
      <c r="C9647" s="27"/>
      <c r="D9647" s="27"/>
      <c r="E9647" s="27"/>
      <c r="F9647" s="27"/>
      <c r="G9647" s="28"/>
      <c r="H9647" s="28"/>
      <c r="I9647" s="28"/>
      <c r="J9647" s="28"/>
      <c r="K9647" s="28"/>
      <c r="L9647" s="28"/>
    </row>
    <row r="9648" spans="1:12" ht="21">
      <c r="A9648" s="26"/>
      <c r="B9648" s="27"/>
      <c r="C9648" s="27"/>
      <c r="D9648" s="27"/>
      <c r="E9648" s="27"/>
      <c r="F9648" s="27"/>
      <c r="G9648" s="28"/>
      <c r="H9648" s="28"/>
      <c r="I9648" s="28"/>
      <c r="J9648" s="28"/>
      <c r="K9648" s="28"/>
      <c r="L9648" s="28"/>
    </row>
    <row r="9649" spans="1:12" ht="21">
      <c r="A9649" s="26"/>
      <c r="B9649" s="27"/>
      <c r="C9649" s="27"/>
      <c r="D9649" s="27"/>
      <c r="E9649" s="27"/>
      <c r="F9649" s="27"/>
      <c r="G9649" s="28"/>
      <c r="H9649" s="28"/>
      <c r="I9649" s="28"/>
      <c r="J9649" s="28"/>
      <c r="K9649" s="28"/>
      <c r="L9649" s="28"/>
    </row>
    <row r="9650" spans="1:12" ht="21">
      <c r="A9650" s="26"/>
      <c r="B9650" s="27"/>
      <c r="C9650" s="27"/>
      <c r="D9650" s="27"/>
      <c r="E9650" s="27"/>
      <c r="F9650" s="27"/>
      <c r="G9650" s="28"/>
      <c r="H9650" s="28"/>
      <c r="I9650" s="28"/>
      <c r="J9650" s="28"/>
      <c r="K9650" s="28"/>
      <c r="L9650" s="28"/>
    </row>
    <row r="9651" spans="1:12" ht="21">
      <c r="A9651" s="26"/>
      <c r="B9651" s="27"/>
      <c r="C9651" s="27"/>
      <c r="D9651" s="27"/>
      <c r="E9651" s="27"/>
      <c r="F9651" s="27"/>
      <c r="G9651" s="28"/>
      <c r="H9651" s="28"/>
      <c r="I9651" s="28"/>
      <c r="J9651" s="28"/>
      <c r="K9651" s="28"/>
      <c r="L9651" s="28"/>
    </row>
    <row r="9652" spans="1:12" ht="21">
      <c r="A9652" s="26"/>
      <c r="B9652" s="27"/>
      <c r="C9652" s="27"/>
      <c r="D9652" s="27"/>
      <c r="E9652" s="27"/>
      <c r="F9652" s="27"/>
      <c r="G9652" s="28"/>
      <c r="H9652" s="28"/>
      <c r="I9652" s="28"/>
      <c r="J9652" s="28"/>
      <c r="K9652" s="28"/>
      <c r="L9652" s="28"/>
    </row>
    <row r="9653" spans="1:12" ht="21">
      <c r="A9653" s="26"/>
      <c r="B9653" s="27"/>
      <c r="C9653" s="27"/>
      <c r="D9653" s="27"/>
      <c r="E9653" s="27"/>
      <c r="F9653" s="27"/>
      <c r="G9653" s="28"/>
      <c r="H9653" s="28"/>
      <c r="I9653" s="28"/>
      <c r="J9653" s="28"/>
      <c r="K9653" s="28"/>
      <c r="L9653" s="28"/>
    </row>
    <row r="9654" spans="1:12" ht="21">
      <c r="A9654" s="26"/>
      <c r="B9654" s="27"/>
      <c r="C9654" s="27"/>
      <c r="D9654" s="27"/>
      <c r="E9654" s="27"/>
      <c r="F9654" s="27"/>
      <c r="G9654" s="28"/>
      <c r="H9654" s="28"/>
      <c r="I9654" s="28"/>
      <c r="J9654" s="28"/>
      <c r="K9654" s="28"/>
      <c r="L9654" s="28"/>
    </row>
    <row r="9655" spans="1:12" ht="21">
      <c r="A9655" s="26"/>
      <c r="B9655" s="27"/>
      <c r="C9655" s="27"/>
      <c r="D9655" s="27"/>
      <c r="E9655" s="27"/>
      <c r="F9655" s="27"/>
      <c r="G9655" s="28"/>
      <c r="H9655" s="28"/>
      <c r="I9655" s="28"/>
      <c r="J9655" s="28"/>
      <c r="K9655" s="28"/>
      <c r="L9655" s="28"/>
    </row>
    <row r="9656" spans="1:12" ht="21">
      <c r="A9656" s="26"/>
      <c r="B9656" s="27"/>
      <c r="C9656" s="27"/>
      <c r="D9656" s="27"/>
      <c r="E9656" s="27"/>
      <c r="F9656" s="27"/>
      <c r="G9656" s="29"/>
      <c r="H9656" s="29"/>
      <c r="I9656" s="29"/>
      <c r="J9656" s="29"/>
      <c r="K9656" s="29"/>
      <c r="L9656" s="29"/>
    </row>
    <row r="9657" spans="1:12" ht="21">
      <c r="A9657" s="26"/>
      <c r="B9657" s="27"/>
      <c r="C9657" s="27"/>
      <c r="D9657" s="27"/>
      <c r="E9657" s="27"/>
      <c r="F9657" s="27"/>
      <c r="G9657" s="29"/>
      <c r="H9657" s="29"/>
      <c r="I9657" s="29"/>
      <c r="J9657" s="29"/>
      <c r="K9657" s="29"/>
      <c r="L9657" s="29"/>
    </row>
    <row r="9658" spans="1:12" ht="21">
      <c r="A9658" s="26"/>
      <c r="B9658" s="27"/>
      <c r="C9658" s="27"/>
      <c r="D9658" s="27"/>
      <c r="E9658" s="27"/>
      <c r="F9658" s="27"/>
      <c r="G9658" s="29"/>
      <c r="H9658" s="29"/>
      <c r="I9658" s="29"/>
      <c r="J9658" s="29"/>
      <c r="K9658" s="29"/>
      <c r="L9658" s="29"/>
    </row>
    <row r="9659" spans="1:12" ht="21">
      <c r="A9659" s="26"/>
      <c r="B9659" s="27"/>
      <c r="C9659" s="27"/>
      <c r="D9659" s="27"/>
      <c r="E9659" s="27"/>
      <c r="F9659" s="27"/>
      <c r="G9659" s="28"/>
      <c r="H9659" s="28"/>
      <c r="I9659" s="28"/>
      <c r="J9659" s="28"/>
      <c r="K9659" s="28"/>
      <c r="L9659" s="28"/>
    </row>
    <row r="9660" spans="1:12" ht="21">
      <c r="A9660" s="26"/>
      <c r="B9660" s="27"/>
      <c r="C9660" s="27"/>
      <c r="D9660" s="27"/>
      <c r="E9660" s="27"/>
      <c r="F9660" s="27"/>
      <c r="G9660" s="28"/>
      <c r="H9660" s="28"/>
      <c r="I9660" s="28"/>
      <c r="J9660" s="28"/>
      <c r="K9660" s="28"/>
      <c r="L9660" s="28"/>
    </row>
    <row r="9661" spans="1:12" ht="21">
      <c r="A9661" s="26"/>
      <c r="B9661" s="27"/>
      <c r="C9661" s="27"/>
      <c r="D9661" s="27"/>
      <c r="E9661" s="27"/>
      <c r="F9661" s="27"/>
      <c r="G9661" s="28"/>
      <c r="H9661" s="28"/>
      <c r="I9661" s="28"/>
      <c r="J9661" s="28"/>
      <c r="K9661" s="28"/>
      <c r="L9661" s="28"/>
    </row>
    <row r="9662" spans="1:12" ht="21">
      <c r="A9662" s="26"/>
      <c r="B9662" s="27"/>
      <c r="C9662" s="27"/>
      <c r="D9662" s="27"/>
      <c r="E9662" s="27"/>
      <c r="F9662" s="27"/>
      <c r="G9662" s="29"/>
      <c r="H9662" s="29"/>
      <c r="I9662" s="29"/>
      <c r="J9662" s="29"/>
      <c r="K9662" s="29"/>
      <c r="L9662" s="29"/>
    </row>
    <row r="9663" spans="1:12" ht="21">
      <c r="A9663" s="26"/>
      <c r="B9663" s="27"/>
      <c r="C9663" s="27"/>
      <c r="D9663" s="27"/>
      <c r="E9663" s="27"/>
      <c r="F9663" s="27"/>
      <c r="G9663" s="28"/>
      <c r="H9663" s="28"/>
      <c r="I9663" s="28"/>
      <c r="J9663" s="28"/>
      <c r="K9663" s="28"/>
      <c r="L9663" s="28"/>
    </row>
    <row r="9664" spans="1:12" ht="21">
      <c r="A9664" s="26"/>
      <c r="B9664" s="27"/>
      <c r="C9664" s="27"/>
      <c r="D9664" s="27"/>
      <c r="E9664" s="27"/>
      <c r="F9664" s="27"/>
      <c r="G9664" s="29"/>
      <c r="H9664" s="29"/>
      <c r="I9664" s="29"/>
      <c r="J9664" s="29"/>
      <c r="K9664" s="29"/>
      <c r="L9664" s="29"/>
    </row>
    <row r="9665" spans="1:12" ht="21">
      <c r="A9665" s="26"/>
      <c r="B9665" s="27"/>
      <c r="C9665" s="27"/>
      <c r="D9665" s="27"/>
      <c r="E9665" s="27"/>
      <c r="F9665" s="27"/>
      <c r="G9665" s="28"/>
      <c r="H9665" s="28"/>
      <c r="I9665" s="28"/>
      <c r="J9665" s="28"/>
      <c r="K9665" s="28"/>
      <c r="L9665" s="28"/>
    </row>
    <row r="9666" spans="1:12" ht="21">
      <c r="A9666" s="26"/>
      <c r="B9666" s="27"/>
      <c r="C9666" s="27"/>
      <c r="D9666" s="27"/>
      <c r="E9666" s="27"/>
      <c r="F9666" s="27"/>
      <c r="G9666" s="28"/>
      <c r="H9666" s="28"/>
      <c r="I9666" s="28"/>
      <c r="J9666" s="28"/>
      <c r="K9666" s="28"/>
      <c r="L9666" s="28"/>
    </row>
    <row r="9667" spans="1:12" ht="21">
      <c r="A9667" s="26"/>
      <c r="B9667" s="27"/>
      <c r="C9667" s="27"/>
      <c r="D9667" s="27"/>
      <c r="E9667" s="27"/>
      <c r="F9667" s="27"/>
      <c r="G9667" s="28"/>
      <c r="H9667" s="28"/>
      <c r="I9667" s="28"/>
      <c r="J9667" s="28"/>
      <c r="K9667" s="28"/>
      <c r="L9667" s="28"/>
    </row>
    <row r="9668" spans="1:12" ht="21">
      <c r="A9668" s="26"/>
      <c r="B9668" s="27"/>
      <c r="C9668" s="27"/>
      <c r="D9668" s="27"/>
      <c r="E9668" s="27"/>
      <c r="F9668" s="27"/>
      <c r="G9668" s="28"/>
      <c r="H9668" s="28"/>
      <c r="I9668" s="28"/>
      <c r="J9668" s="28"/>
      <c r="K9668" s="28"/>
      <c r="L9668" s="28"/>
    </row>
    <row r="9669" spans="1:12" ht="21">
      <c r="A9669" s="26"/>
      <c r="B9669" s="27"/>
      <c r="C9669" s="27"/>
      <c r="D9669" s="27"/>
      <c r="E9669" s="27"/>
      <c r="F9669" s="27"/>
      <c r="G9669" s="28"/>
      <c r="H9669" s="28"/>
      <c r="I9669" s="28"/>
      <c r="J9669" s="28"/>
      <c r="K9669" s="28"/>
      <c r="L9669" s="28"/>
    </row>
    <row r="9670" spans="1:12" ht="21">
      <c r="A9670" s="26"/>
      <c r="B9670" s="27"/>
      <c r="C9670" s="27"/>
      <c r="D9670" s="27"/>
      <c r="E9670" s="27"/>
      <c r="F9670" s="27"/>
      <c r="G9670" s="28"/>
      <c r="H9670" s="28"/>
      <c r="I9670" s="28"/>
      <c r="J9670" s="28"/>
      <c r="K9670" s="28"/>
      <c r="L9670" s="28"/>
    </row>
    <row r="9671" spans="1:12" ht="21">
      <c r="A9671" s="26"/>
      <c r="B9671" s="27"/>
      <c r="C9671" s="27"/>
      <c r="D9671" s="27"/>
      <c r="E9671" s="27"/>
      <c r="F9671" s="27"/>
      <c r="G9671" s="28"/>
      <c r="H9671" s="28"/>
      <c r="I9671" s="28"/>
      <c r="J9671" s="28"/>
      <c r="K9671" s="28"/>
      <c r="L9671" s="28"/>
    </row>
    <row r="9672" spans="1:12" ht="21">
      <c r="A9672" s="26"/>
      <c r="B9672" s="27"/>
      <c r="C9672" s="27"/>
      <c r="D9672" s="27"/>
      <c r="E9672" s="27"/>
      <c r="F9672" s="27"/>
      <c r="G9672" s="28"/>
      <c r="H9672" s="28"/>
      <c r="I9672" s="28"/>
      <c r="J9672" s="28"/>
      <c r="K9672" s="28"/>
      <c r="L9672" s="28"/>
    </row>
    <row r="9673" spans="1:12" ht="21">
      <c r="A9673" s="26"/>
      <c r="B9673" s="27"/>
      <c r="C9673" s="27"/>
      <c r="D9673" s="27"/>
      <c r="E9673" s="27"/>
      <c r="F9673" s="27"/>
      <c r="G9673" s="28"/>
      <c r="H9673" s="28"/>
      <c r="I9673" s="28"/>
      <c r="J9673" s="28"/>
      <c r="K9673" s="28"/>
      <c r="L9673" s="28"/>
    </row>
    <row r="9674" spans="1:12" ht="21">
      <c r="A9674" s="26"/>
      <c r="B9674" s="27"/>
      <c r="C9674" s="27"/>
      <c r="D9674" s="27"/>
      <c r="E9674" s="27"/>
      <c r="F9674" s="27"/>
      <c r="G9674" s="28"/>
      <c r="H9674" s="28"/>
      <c r="I9674" s="28"/>
      <c r="J9674" s="28"/>
      <c r="K9674" s="28"/>
      <c r="L9674" s="28"/>
    </row>
    <row r="9675" spans="1:12" ht="21">
      <c r="A9675" s="26"/>
      <c r="B9675" s="27"/>
      <c r="C9675" s="27"/>
      <c r="D9675" s="27"/>
      <c r="E9675" s="27"/>
      <c r="F9675" s="27"/>
      <c r="G9675" s="28"/>
      <c r="H9675" s="28"/>
      <c r="I9675" s="28"/>
      <c r="J9675" s="28"/>
      <c r="K9675" s="28"/>
      <c r="L9675" s="28"/>
    </row>
    <row r="9676" spans="1:12" ht="21">
      <c r="A9676" s="26"/>
      <c r="B9676" s="27"/>
      <c r="C9676" s="27"/>
      <c r="D9676" s="27"/>
      <c r="E9676" s="27"/>
      <c r="F9676" s="27"/>
      <c r="G9676" s="29"/>
      <c r="H9676" s="29"/>
      <c r="I9676" s="29"/>
      <c r="J9676" s="29"/>
      <c r="K9676" s="29"/>
      <c r="L9676" s="29"/>
    </row>
    <row r="9677" spans="1:12" ht="21">
      <c r="A9677" s="26"/>
      <c r="B9677" s="27"/>
      <c r="C9677" s="27"/>
      <c r="D9677" s="27"/>
      <c r="E9677" s="27"/>
      <c r="F9677" s="27"/>
      <c r="G9677" s="29"/>
      <c r="H9677" s="29"/>
      <c r="I9677" s="29"/>
      <c r="J9677" s="29"/>
      <c r="K9677" s="29"/>
      <c r="L9677" s="29"/>
    </row>
    <row r="9678" spans="1:12" ht="21">
      <c r="A9678" s="26"/>
      <c r="B9678" s="27"/>
      <c r="C9678" s="27"/>
      <c r="D9678" s="27"/>
      <c r="E9678" s="27"/>
      <c r="F9678" s="27"/>
      <c r="G9678" s="28"/>
      <c r="H9678" s="28"/>
      <c r="I9678" s="28"/>
      <c r="J9678" s="28"/>
      <c r="K9678" s="28"/>
      <c r="L9678" s="28"/>
    </row>
    <row r="9679" spans="1:12" ht="21">
      <c r="A9679" s="26"/>
      <c r="B9679" s="27"/>
      <c r="C9679" s="27"/>
      <c r="D9679" s="27"/>
      <c r="E9679" s="27"/>
      <c r="F9679" s="27"/>
      <c r="G9679" s="28"/>
      <c r="H9679" s="28"/>
      <c r="I9679" s="28"/>
      <c r="J9679" s="28"/>
      <c r="K9679" s="28"/>
      <c r="L9679" s="28"/>
    </row>
    <row r="9680" spans="1:12" ht="21">
      <c r="A9680" s="26"/>
      <c r="B9680" s="27"/>
      <c r="C9680" s="27"/>
      <c r="D9680" s="27"/>
      <c r="E9680" s="27"/>
      <c r="F9680" s="27"/>
      <c r="G9680" s="28"/>
      <c r="H9680" s="28"/>
      <c r="I9680" s="28"/>
      <c r="J9680" s="28"/>
      <c r="K9680" s="28"/>
      <c r="L9680" s="28"/>
    </row>
    <row r="9681" spans="1:12" ht="21">
      <c r="A9681" s="26"/>
      <c r="B9681" s="27"/>
      <c r="C9681" s="27"/>
      <c r="D9681" s="27"/>
      <c r="E9681" s="27"/>
      <c r="F9681" s="27"/>
      <c r="G9681" s="29"/>
      <c r="H9681" s="29"/>
      <c r="I9681" s="29"/>
      <c r="J9681" s="29"/>
      <c r="K9681" s="29"/>
      <c r="L9681" s="29"/>
    </row>
    <row r="9682" spans="1:12" ht="21">
      <c r="A9682" s="26"/>
      <c r="B9682" s="27"/>
      <c r="C9682" s="27"/>
      <c r="D9682" s="27"/>
      <c r="E9682" s="27"/>
      <c r="F9682" s="27"/>
      <c r="G9682" s="29"/>
      <c r="H9682" s="29"/>
      <c r="I9682" s="29"/>
      <c r="J9682" s="29"/>
      <c r="K9682" s="29"/>
      <c r="L9682" s="29"/>
    </row>
    <row r="9683" spans="1:12" ht="21">
      <c r="A9683" s="26"/>
      <c r="B9683" s="27"/>
      <c r="C9683" s="27"/>
      <c r="D9683" s="27"/>
      <c r="E9683" s="27"/>
      <c r="F9683" s="27"/>
      <c r="G9683" s="29"/>
      <c r="H9683" s="29"/>
      <c r="I9683" s="29"/>
      <c r="J9683" s="29"/>
      <c r="K9683" s="29"/>
      <c r="L9683" s="29"/>
    </row>
    <row r="9684" spans="1:12" ht="21">
      <c r="A9684" s="26"/>
      <c r="B9684" s="27"/>
      <c r="C9684" s="27"/>
      <c r="D9684" s="27"/>
      <c r="E9684" s="27"/>
      <c r="F9684" s="27"/>
      <c r="G9684" s="28"/>
      <c r="H9684" s="28"/>
      <c r="I9684" s="28"/>
      <c r="J9684" s="28"/>
      <c r="K9684" s="28"/>
      <c r="L9684" s="28"/>
    </row>
    <row r="9685" spans="1:12" ht="21">
      <c r="A9685" s="26"/>
      <c r="B9685" s="27"/>
      <c r="C9685" s="27"/>
      <c r="D9685" s="27"/>
      <c r="E9685" s="27"/>
      <c r="F9685" s="27"/>
      <c r="G9685" s="28"/>
      <c r="H9685" s="28"/>
      <c r="I9685" s="28"/>
      <c r="J9685" s="28"/>
      <c r="K9685" s="28"/>
      <c r="L9685" s="28"/>
    </row>
    <row r="9686" spans="1:12" ht="21">
      <c r="A9686" s="26"/>
      <c r="B9686" s="27"/>
      <c r="C9686" s="27"/>
      <c r="D9686" s="27"/>
      <c r="E9686" s="27"/>
      <c r="F9686" s="27"/>
      <c r="G9686" s="28"/>
      <c r="H9686" s="28"/>
      <c r="I9686" s="28"/>
      <c r="J9686" s="28"/>
      <c r="K9686" s="28"/>
      <c r="L9686" s="28"/>
    </row>
    <row r="9687" spans="1:12" ht="21">
      <c r="A9687" s="26"/>
      <c r="B9687" s="27"/>
      <c r="C9687" s="27"/>
      <c r="D9687" s="27"/>
      <c r="E9687" s="27"/>
      <c r="F9687" s="27"/>
      <c r="G9687" s="29"/>
      <c r="H9687" s="29"/>
      <c r="I9687" s="29"/>
      <c r="J9687" s="29"/>
      <c r="K9687" s="29"/>
      <c r="L9687" s="29"/>
    </row>
    <row r="9688" spans="1:12" ht="21">
      <c r="A9688" s="26"/>
      <c r="B9688" s="27"/>
      <c r="C9688" s="27"/>
      <c r="D9688" s="27"/>
      <c r="E9688" s="27"/>
      <c r="F9688" s="27"/>
      <c r="G9688" s="29"/>
      <c r="H9688" s="29"/>
      <c r="I9688" s="29"/>
      <c r="J9688" s="29"/>
      <c r="K9688" s="29"/>
      <c r="L9688" s="29"/>
    </row>
    <row r="9689" spans="1:12" ht="21">
      <c r="A9689" s="26"/>
      <c r="B9689" s="27"/>
      <c r="C9689" s="27"/>
      <c r="D9689" s="27"/>
      <c r="E9689" s="27"/>
      <c r="F9689" s="27"/>
      <c r="G9689" s="28"/>
      <c r="H9689" s="28"/>
      <c r="I9689" s="28"/>
      <c r="J9689" s="28"/>
      <c r="K9689" s="28"/>
      <c r="L9689" s="28"/>
    </row>
    <row r="9690" spans="1:12" ht="21">
      <c r="A9690" s="26"/>
      <c r="B9690" s="27"/>
      <c r="C9690" s="27"/>
      <c r="D9690" s="27"/>
      <c r="E9690" s="27"/>
      <c r="F9690" s="27"/>
      <c r="G9690" s="29"/>
      <c r="H9690" s="29"/>
      <c r="I9690" s="29"/>
      <c r="J9690" s="29"/>
      <c r="K9690" s="29"/>
      <c r="L9690" s="29"/>
    </row>
    <row r="9691" spans="1:12" ht="21">
      <c r="A9691" s="26"/>
      <c r="B9691" s="27"/>
      <c r="C9691" s="27"/>
      <c r="D9691" s="27"/>
      <c r="E9691" s="27"/>
      <c r="F9691" s="27"/>
      <c r="G9691" s="29"/>
      <c r="H9691" s="29"/>
      <c r="I9691" s="29"/>
      <c r="J9691" s="29"/>
      <c r="K9691" s="29"/>
      <c r="L9691" s="29"/>
    </row>
    <row r="9692" spans="1:12" ht="21">
      <c r="A9692" s="26"/>
      <c r="B9692" s="27"/>
      <c r="C9692" s="27"/>
      <c r="D9692" s="27"/>
      <c r="E9692" s="27"/>
      <c r="F9692" s="27"/>
      <c r="G9692" s="29"/>
      <c r="H9692" s="29"/>
      <c r="I9692" s="29"/>
      <c r="J9692" s="29"/>
      <c r="K9692" s="29"/>
      <c r="L9692" s="29"/>
    </row>
    <row r="9693" spans="1:12" ht="21">
      <c r="A9693" s="26"/>
      <c r="B9693" s="27"/>
      <c r="C9693" s="27"/>
      <c r="D9693" s="27"/>
      <c r="E9693" s="27"/>
      <c r="F9693" s="27"/>
      <c r="G9693" s="28"/>
      <c r="H9693" s="28"/>
      <c r="I9693" s="28"/>
      <c r="J9693" s="28"/>
      <c r="K9693" s="28"/>
      <c r="L9693" s="28"/>
    </row>
    <row r="9694" spans="1:12" ht="21">
      <c r="A9694" s="26"/>
      <c r="B9694" s="27"/>
      <c r="C9694" s="27"/>
      <c r="D9694" s="27"/>
      <c r="E9694" s="27"/>
      <c r="F9694" s="27"/>
      <c r="G9694" s="28"/>
      <c r="H9694" s="28"/>
      <c r="I9694" s="28"/>
      <c r="J9694" s="28"/>
      <c r="K9694" s="28"/>
      <c r="L9694" s="28"/>
    </row>
    <row r="9695" spans="1:12" ht="21">
      <c r="A9695" s="26"/>
      <c r="B9695" s="27"/>
      <c r="C9695" s="27"/>
      <c r="D9695" s="27"/>
      <c r="E9695" s="27"/>
      <c r="F9695" s="27"/>
      <c r="G9695" s="29"/>
      <c r="H9695" s="29"/>
      <c r="I9695" s="29"/>
      <c r="J9695" s="29"/>
      <c r="K9695" s="29"/>
      <c r="L9695" s="29"/>
    </row>
    <row r="9696" spans="1:12" ht="21">
      <c r="A9696" s="26"/>
      <c r="B9696" s="27"/>
      <c r="C9696" s="27"/>
      <c r="D9696" s="27"/>
      <c r="E9696" s="27"/>
      <c r="F9696" s="27"/>
      <c r="G9696" s="28"/>
      <c r="H9696" s="28"/>
      <c r="I9696" s="28"/>
      <c r="J9696" s="28"/>
      <c r="K9696" s="28"/>
      <c r="L9696" s="28"/>
    </row>
    <row r="9697" spans="1:12" ht="21">
      <c r="A9697" s="26"/>
      <c r="B9697" s="27"/>
      <c r="C9697" s="27"/>
      <c r="D9697" s="27"/>
      <c r="E9697" s="27"/>
      <c r="F9697" s="27"/>
      <c r="G9697" s="29"/>
      <c r="H9697" s="29"/>
      <c r="I9697" s="29"/>
      <c r="J9697" s="29"/>
      <c r="K9697" s="29"/>
      <c r="L9697" s="29"/>
    </row>
    <row r="9698" spans="1:12" ht="21">
      <c r="A9698" s="26"/>
      <c r="B9698" s="27"/>
      <c r="C9698" s="27"/>
      <c r="D9698" s="27"/>
      <c r="E9698" s="27"/>
      <c r="F9698" s="27"/>
      <c r="G9698" s="29"/>
      <c r="H9698" s="29"/>
      <c r="I9698" s="29"/>
      <c r="J9698" s="29"/>
      <c r="K9698" s="29"/>
      <c r="L9698" s="29"/>
    </row>
    <row r="9699" spans="1:12" ht="21">
      <c r="A9699" s="26"/>
      <c r="B9699" s="27"/>
      <c r="C9699" s="27"/>
      <c r="D9699" s="27"/>
      <c r="E9699" s="27"/>
      <c r="F9699" s="27"/>
      <c r="G9699" s="28"/>
      <c r="H9699" s="28"/>
      <c r="I9699" s="28"/>
      <c r="J9699" s="28"/>
      <c r="K9699" s="28"/>
      <c r="L9699" s="28"/>
    </row>
    <row r="9700" spans="1:12" ht="21">
      <c r="A9700" s="26"/>
      <c r="B9700" s="27"/>
      <c r="C9700" s="27"/>
      <c r="D9700" s="27"/>
      <c r="E9700" s="27"/>
      <c r="F9700" s="27"/>
      <c r="G9700" s="29"/>
      <c r="H9700" s="29"/>
      <c r="I9700" s="29"/>
      <c r="J9700" s="29"/>
      <c r="K9700" s="29"/>
      <c r="L9700" s="29"/>
    </row>
    <row r="9701" spans="1:12" ht="21">
      <c r="A9701" s="26"/>
      <c r="B9701" s="27"/>
      <c r="C9701" s="27"/>
      <c r="D9701" s="27"/>
      <c r="E9701" s="27"/>
      <c r="F9701" s="27"/>
      <c r="G9701" s="28"/>
      <c r="H9701" s="28"/>
      <c r="I9701" s="28"/>
      <c r="J9701" s="28"/>
      <c r="K9701" s="28"/>
      <c r="L9701" s="28"/>
    </row>
    <row r="9702" spans="1:12" ht="21">
      <c r="A9702" s="26"/>
      <c r="B9702" s="27"/>
      <c r="C9702" s="27"/>
      <c r="D9702" s="27"/>
      <c r="E9702" s="27"/>
      <c r="F9702" s="27"/>
      <c r="G9702" s="28"/>
      <c r="H9702" s="28"/>
      <c r="I9702" s="28"/>
      <c r="J9702" s="28"/>
      <c r="K9702" s="28"/>
      <c r="L9702" s="28"/>
    </row>
    <row r="9703" spans="1:12" ht="21">
      <c r="A9703" s="26"/>
      <c r="B9703" s="27"/>
      <c r="C9703" s="27"/>
      <c r="D9703" s="27"/>
      <c r="E9703" s="27"/>
      <c r="F9703" s="27"/>
      <c r="G9703" s="28"/>
      <c r="H9703" s="28"/>
      <c r="I9703" s="28"/>
      <c r="J9703" s="28"/>
      <c r="K9703" s="28"/>
      <c r="L9703" s="28"/>
    </row>
    <row r="9704" spans="1:12" ht="21">
      <c r="A9704" s="26"/>
      <c r="B9704" s="27"/>
      <c r="C9704" s="27"/>
      <c r="D9704" s="27"/>
      <c r="E9704" s="27"/>
      <c r="F9704" s="27"/>
      <c r="G9704" s="28"/>
      <c r="H9704" s="28"/>
      <c r="I9704" s="28"/>
      <c r="J9704" s="28"/>
      <c r="K9704" s="28"/>
      <c r="L9704" s="28"/>
    </row>
    <row r="9705" spans="1:12" ht="21">
      <c r="A9705" s="26"/>
      <c r="B9705" s="27"/>
      <c r="C9705" s="27"/>
      <c r="D9705" s="27"/>
      <c r="E9705" s="27"/>
      <c r="F9705" s="27"/>
      <c r="G9705" s="29"/>
      <c r="H9705" s="29"/>
      <c r="I9705" s="29"/>
      <c r="J9705" s="29"/>
      <c r="K9705" s="29"/>
      <c r="L9705" s="29"/>
    </row>
    <row r="9706" spans="1:12" ht="21">
      <c r="A9706" s="26"/>
      <c r="B9706" s="27"/>
      <c r="C9706" s="27"/>
      <c r="D9706" s="27"/>
      <c r="E9706" s="27"/>
      <c r="F9706" s="27"/>
      <c r="G9706" s="28"/>
      <c r="H9706" s="28"/>
      <c r="I9706" s="28"/>
      <c r="J9706" s="28"/>
      <c r="K9706" s="28"/>
      <c r="L9706" s="28"/>
    </row>
    <row r="9707" spans="1:12" ht="21">
      <c r="A9707" s="26"/>
      <c r="B9707" s="27"/>
      <c r="C9707" s="27"/>
      <c r="D9707" s="27"/>
      <c r="E9707" s="27"/>
      <c r="F9707" s="27"/>
      <c r="G9707" s="29"/>
      <c r="H9707" s="29"/>
      <c r="I9707" s="29"/>
      <c r="J9707" s="29"/>
      <c r="K9707" s="29"/>
      <c r="L9707" s="29"/>
    </row>
    <row r="9708" spans="1:12" ht="21">
      <c r="A9708" s="26"/>
      <c r="B9708" s="27"/>
      <c r="C9708" s="27"/>
      <c r="D9708" s="27"/>
      <c r="E9708" s="27"/>
      <c r="F9708" s="27"/>
      <c r="G9708" s="29"/>
      <c r="H9708" s="29"/>
      <c r="I9708" s="29"/>
      <c r="J9708" s="29"/>
      <c r="K9708" s="29"/>
      <c r="L9708" s="29"/>
    </row>
    <row r="9709" spans="1:12" ht="21">
      <c r="A9709" s="26"/>
      <c r="B9709" s="27"/>
      <c r="C9709" s="27"/>
      <c r="D9709" s="27"/>
      <c r="E9709" s="27"/>
      <c r="F9709" s="27"/>
      <c r="G9709" s="29"/>
      <c r="H9709" s="29"/>
      <c r="I9709" s="29"/>
      <c r="J9709" s="29"/>
      <c r="K9709" s="29"/>
      <c r="L9709" s="29"/>
    </row>
    <row r="9710" spans="1:12" ht="21">
      <c r="A9710" s="26"/>
      <c r="B9710" s="27"/>
      <c r="C9710" s="27"/>
      <c r="D9710" s="27"/>
      <c r="E9710" s="27"/>
      <c r="F9710" s="27"/>
      <c r="G9710" s="28"/>
      <c r="H9710" s="28"/>
      <c r="I9710" s="28"/>
      <c r="J9710" s="28"/>
      <c r="K9710" s="28"/>
      <c r="L9710" s="28"/>
    </row>
    <row r="9711" spans="1:12" ht="21">
      <c r="A9711" s="26"/>
      <c r="B9711" s="27"/>
      <c r="C9711" s="27"/>
      <c r="D9711" s="27"/>
      <c r="E9711" s="27"/>
      <c r="F9711" s="27"/>
      <c r="G9711" s="28"/>
      <c r="H9711" s="28"/>
      <c r="I9711" s="28"/>
      <c r="J9711" s="28"/>
      <c r="K9711" s="28"/>
      <c r="L9711" s="28"/>
    </row>
    <row r="9712" spans="1:12" ht="21">
      <c r="A9712" s="26"/>
      <c r="B9712" s="27"/>
      <c r="C9712" s="27"/>
      <c r="D9712" s="27"/>
      <c r="E9712" s="27"/>
      <c r="F9712" s="27"/>
      <c r="G9712" s="29"/>
      <c r="H9712" s="29"/>
      <c r="I9712" s="29"/>
      <c r="J9712" s="29"/>
      <c r="K9712" s="29"/>
      <c r="L9712" s="29"/>
    </row>
    <row r="9713" spans="1:12" ht="21">
      <c r="A9713" s="26"/>
      <c r="B9713" s="27"/>
      <c r="C9713" s="27"/>
      <c r="D9713" s="27"/>
      <c r="E9713" s="27"/>
      <c r="F9713" s="27"/>
      <c r="G9713" s="29"/>
      <c r="H9713" s="29"/>
      <c r="I9713" s="29"/>
      <c r="J9713" s="29"/>
      <c r="K9713" s="29"/>
      <c r="L9713" s="29"/>
    </row>
    <row r="9714" spans="1:12" ht="21">
      <c r="A9714" s="26"/>
      <c r="B9714" s="27"/>
      <c r="C9714" s="27"/>
      <c r="D9714" s="27"/>
      <c r="E9714" s="27"/>
      <c r="F9714" s="27"/>
      <c r="G9714" s="29"/>
      <c r="H9714" s="29"/>
      <c r="I9714" s="29"/>
      <c r="J9714" s="29"/>
      <c r="K9714" s="29"/>
      <c r="L9714" s="29"/>
    </row>
    <row r="9715" spans="1:12" ht="21">
      <c r="A9715" s="26"/>
      <c r="B9715" s="27"/>
      <c r="C9715" s="27"/>
      <c r="D9715" s="27"/>
      <c r="E9715" s="27"/>
      <c r="F9715" s="27"/>
      <c r="G9715" s="29"/>
      <c r="H9715" s="29"/>
      <c r="I9715" s="29"/>
      <c r="J9715" s="29"/>
      <c r="K9715" s="29"/>
      <c r="L9715" s="29"/>
    </row>
    <row r="9716" spans="1:12" ht="21">
      <c r="A9716" s="26"/>
      <c r="B9716" s="27"/>
      <c r="C9716" s="27"/>
      <c r="D9716" s="27"/>
      <c r="E9716" s="27"/>
      <c r="F9716" s="27"/>
      <c r="G9716" s="29"/>
      <c r="H9716" s="29"/>
      <c r="I9716" s="29"/>
      <c r="J9716" s="29"/>
      <c r="K9716" s="29"/>
      <c r="L9716" s="29"/>
    </row>
    <row r="9717" spans="1:12" ht="21">
      <c r="A9717" s="26"/>
      <c r="B9717" s="27"/>
      <c r="C9717" s="27"/>
      <c r="D9717" s="27"/>
      <c r="E9717" s="27"/>
      <c r="F9717" s="27"/>
      <c r="G9717" s="29"/>
      <c r="H9717" s="29"/>
      <c r="I9717" s="29"/>
      <c r="J9717" s="29"/>
      <c r="K9717" s="29"/>
      <c r="L9717" s="29"/>
    </row>
    <row r="9718" spans="1:12" ht="21">
      <c r="A9718" s="26"/>
      <c r="B9718" s="27"/>
      <c r="C9718" s="27"/>
      <c r="D9718" s="27"/>
      <c r="E9718" s="27"/>
      <c r="F9718" s="27"/>
      <c r="G9718" s="29"/>
      <c r="H9718" s="29"/>
      <c r="I9718" s="29"/>
      <c r="J9718" s="29"/>
      <c r="K9718" s="29"/>
      <c r="L9718" s="29"/>
    </row>
    <row r="9719" spans="1:12" ht="21">
      <c r="A9719" s="26"/>
      <c r="B9719" s="27"/>
      <c r="C9719" s="27"/>
      <c r="D9719" s="27"/>
      <c r="E9719" s="27"/>
      <c r="F9719" s="27"/>
      <c r="G9719" s="29"/>
      <c r="H9719" s="29"/>
      <c r="I9719" s="29"/>
      <c r="J9719" s="29"/>
      <c r="K9719" s="29"/>
      <c r="L9719" s="29"/>
    </row>
    <row r="9720" spans="1:12" ht="21">
      <c r="A9720" s="26"/>
      <c r="B9720" s="27"/>
      <c r="C9720" s="27"/>
      <c r="D9720" s="27"/>
      <c r="E9720" s="27"/>
      <c r="F9720" s="27"/>
      <c r="G9720" s="29"/>
      <c r="H9720" s="29"/>
      <c r="I9720" s="29"/>
      <c r="J9720" s="29"/>
      <c r="K9720" s="29"/>
      <c r="L9720" s="29"/>
    </row>
    <row r="9721" spans="1:12" ht="21">
      <c r="A9721" s="26"/>
      <c r="B9721" s="27"/>
      <c r="C9721" s="27"/>
      <c r="D9721" s="27"/>
      <c r="E9721" s="27"/>
      <c r="F9721" s="27"/>
      <c r="G9721" s="28"/>
      <c r="H9721" s="28"/>
      <c r="I9721" s="28"/>
      <c r="J9721" s="28"/>
      <c r="K9721" s="28"/>
      <c r="L9721" s="28"/>
    </row>
    <row r="9722" spans="1:12" ht="21">
      <c r="A9722" s="26"/>
      <c r="B9722" s="27"/>
      <c r="C9722" s="27"/>
      <c r="D9722" s="27"/>
      <c r="E9722" s="27"/>
      <c r="F9722" s="27"/>
      <c r="G9722" s="29"/>
      <c r="H9722" s="29"/>
      <c r="I9722" s="29"/>
      <c r="J9722" s="29"/>
      <c r="K9722" s="29"/>
      <c r="L9722" s="29"/>
    </row>
    <row r="9723" spans="1:12" ht="21">
      <c r="A9723" s="26"/>
      <c r="B9723" s="27"/>
      <c r="C9723" s="27"/>
      <c r="D9723" s="27"/>
      <c r="E9723" s="27"/>
      <c r="F9723" s="27"/>
      <c r="G9723" s="29"/>
      <c r="H9723" s="29"/>
      <c r="I9723" s="29"/>
      <c r="J9723" s="29"/>
      <c r="K9723" s="29"/>
      <c r="L9723" s="29"/>
    </row>
    <row r="9724" spans="1:12" ht="21">
      <c r="A9724" s="26"/>
      <c r="B9724" s="27"/>
      <c r="C9724" s="27"/>
      <c r="D9724" s="27"/>
      <c r="E9724" s="27"/>
      <c r="F9724" s="27"/>
      <c r="G9724" s="29"/>
      <c r="H9724" s="29"/>
      <c r="I9724" s="29"/>
      <c r="J9724" s="29"/>
      <c r="K9724" s="29"/>
      <c r="L9724" s="29"/>
    </row>
    <row r="9725" spans="1:12" ht="21">
      <c r="A9725" s="26"/>
      <c r="B9725" s="27"/>
      <c r="C9725" s="27"/>
      <c r="D9725" s="27"/>
      <c r="E9725" s="27"/>
      <c r="F9725" s="27"/>
      <c r="G9725" s="29"/>
      <c r="H9725" s="29"/>
      <c r="I9725" s="29"/>
      <c r="J9725" s="29"/>
      <c r="K9725" s="29"/>
      <c r="L9725" s="29"/>
    </row>
    <row r="9726" spans="1:12" ht="21">
      <c r="A9726" s="26"/>
      <c r="B9726" s="27"/>
      <c r="C9726" s="27"/>
      <c r="D9726" s="27"/>
      <c r="E9726" s="27"/>
      <c r="F9726" s="27"/>
      <c r="G9726" s="29"/>
      <c r="H9726" s="29"/>
      <c r="I9726" s="29"/>
      <c r="J9726" s="29"/>
      <c r="K9726" s="29"/>
      <c r="L9726" s="29"/>
    </row>
    <row r="9727" spans="1:12" ht="21">
      <c r="A9727" s="26"/>
      <c r="B9727" s="27"/>
      <c r="C9727" s="27"/>
      <c r="D9727" s="27"/>
      <c r="E9727" s="27"/>
      <c r="F9727" s="27"/>
      <c r="G9727" s="29"/>
      <c r="H9727" s="29"/>
      <c r="I9727" s="29"/>
      <c r="J9727" s="29"/>
      <c r="K9727" s="29"/>
      <c r="L9727" s="29"/>
    </row>
    <row r="9728" spans="1:12" ht="21">
      <c r="A9728" s="26"/>
      <c r="B9728" s="27"/>
      <c r="C9728" s="27"/>
      <c r="D9728" s="27"/>
      <c r="E9728" s="27"/>
      <c r="F9728" s="27"/>
      <c r="G9728" s="29"/>
      <c r="H9728" s="29"/>
      <c r="I9728" s="29"/>
      <c r="J9728" s="29"/>
      <c r="K9728" s="29"/>
      <c r="L9728" s="29"/>
    </row>
    <row r="9729" spans="1:12" ht="21">
      <c r="A9729" s="26"/>
      <c r="B9729" s="27"/>
      <c r="C9729" s="27"/>
      <c r="D9729" s="27"/>
      <c r="E9729" s="27"/>
      <c r="F9729" s="27"/>
      <c r="G9729" s="29"/>
      <c r="H9729" s="29"/>
      <c r="I9729" s="29"/>
      <c r="J9729" s="29"/>
      <c r="K9729" s="29"/>
      <c r="L9729" s="29"/>
    </row>
    <row r="9730" spans="1:12" ht="21">
      <c r="A9730" s="26"/>
      <c r="B9730" s="27"/>
      <c r="C9730" s="27"/>
      <c r="D9730" s="27"/>
      <c r="E9730" s="27"/>
      <c r="F9730" s="27"/>
      <c r="G9730" s="28"/>
      <c r="H9730" s="28"/>
      <c r="I9730" s="28"/>
      <c r="J9730" s="28"/>
      <c r="K9730" s="28"/>
      <c r="L9730" s="28"/>
    </row>
    <row r="9731" spans="1:12" ht="21">
      <c r="A9731" s="26"/>
      <c r="B9731" s="27"/>
      <c r="C9731" s="27"/>
      <c r="D9731" s="27"/>
      <c r="E9731" s="27"/>
      <c r="F9731" s="27"/>
      <c r="G9731" s="29"/>
      <c r="H9731" s="29"/>
      <c r="I9731" s="29"/>
      <c r="J9731" s="29"/>
      <c r="K9731" s="29"/>
      <c r="L9731" s="29"/>
    </row>
    <row r="9732" spans="1:12" ht="21">
      <c r="A9732" s="26"/>
      <c r="B9732" s="27"/>
      <c r="C9732" s="27"/>
      <c r="D9732" s="27"/>
      <c r="E9732" s="27"/>
      <c r="F9732" s="27"/>
      <c r="G9732" s="28"/>
      <c r="H9732" s="28"/>
      <c r="I9732" s="28"/>
      <c r="J9732" s="28"/>
      <c r="K9732" s="28"/>
      <c r="L9732" s="28"/>
    </row>
    <row r="9733" spans="1:12" ht="21">
      <c r="A9733" s="26"/>
      <c r="B9733" s="27"/>
      <c r="C9733" s="27"/>
      <c r="D9733" s="27"/>
      <c r="E9733" s="27"/>
      <c r="F9733" s="27"/>
      <c r="G9733" s="29"/>
      <c r="H9733" s="29"/>
      <c r="I9733" s="29"/>
      <c r="J9733" s="29"/>
      <c r="K9733" s="29"/>
      <c r="L9733" s="29"/>
    </row>
    <row r="9734" spans="1:12" ht="21">
      <c r="A9734" s="26"/>
      <c r="B9734" s="27"/>
      <c r="C9734" s="27"/>
      <c r="D9734" s="27"/>
      <c r="E9734" s="27"/>
      <c r="F9734" s="27"/>
      <c r="G9734" s="29"/>
      <c r="H9734" s="29"/>
      <c r="I9734" s="29"/>
      <c r="J9734" s="29"/>
      <c r="K9734" s="29"/>
      <c r="L9734" s="29"/>
    </row>
    <row r="9735" spans="1:12" ht="21">
      <c r="A9735" s="26"/>
      <c r="B9735" s="27"/>
      <c r="C9735" s="27"/>
      <c r="D9735" s="27"/>
      <c r="E9735" s="27"/>
      <c r="F9735" s="27"/>
      <c r="G9735" s="29"/>
      <c r="H9735" s="29"/>
      <c r="I9735" s="29"/>
      <c r="J9735" s="29"/>
      <c r="K9735" s="29"/>
      <c r="L9735" s="29"/>
    </row>
    <row r="9736" spans="1:12" ht="21">
      <c r="A9736" s="26"/>
      <c r="B9736" s="27"/>
      <c r="C9736" s="27"/>
      <c r="D9736" s="27"/>
      <c r="E9736" s="27"/>
      <c r="F9736" s="27"/>
      <c r="G9736" s="29"/>
      <c r="H9736" s="29"/>
      <c r="I9736" s="29"/>
      <c r="J9736" s="29"/>
      <c r="K9736" s="29"/>
      <c r="L9736" s="29"/>
    </row>
    <row r="9737" spans="1:12" ht="21">
      <c r="A9737" s="26"/>
      <c r="B9737" s="27"/>
      <c r="C9737" s="27"/>
      <c r="D9737" s="27"/>
      <c r="E9737" s="27"/>
      <c r="F9737" s="27"/>
      <c r="G9737" s="29"/>
      <c r="H9737" s="29"/>
      <c r="I9737" s="29"/>
      <c r="J9737" s="29"/>
      <c r="K9737" s="29"/>
      <c r="L9737" s="29"/>
    </row>
    <row r="9738" spans="1:12" ht="21">
      <c r="A9738" s="26"/>
      <c r="B9738" s="27"/>
      <c r="C9738" s="27"/>
      <c r="D9738" s="27"/>
      <c r="E9738" s="27"/>
      <c r="F9738" s="27"/>
      <c r="G9738" s="28"/>
      <c r="H9738" s="28"/>
      <c r="I9738" s="28"/>
      <c r="J9738" s="28"/>
      <c r="K9738" s="28"/>
      <c r="L9738" s="28"/>
    </row>
    <row r="9739" spans="1:12" ht="21">
      <c r="A9739" s="26"/>
      <c r="B9739" s="27"/>
      <c r="C9739" s="27"/>
      <c r="D9739" s="27"/>
      <c r="E9739" s="27"/>
      <c r="F9739" s="27"/>
      <c r="G9739" s="29"/>
      <c r="H9739" s="29"/>
      <c r="I9739" s="29"/>
      <c r="J9739" s="29"/>
      <c r="K9739" s="29"/>
      <c r="L9739" s="29"/>
    </row>
    <row r="9740" spans="1:12" ht="21">
      <c r="A9740" s="26"/>
      <c r="B9740" s="27"/>
      <c r="C9740" s="27"/>
      <c r="D9740" s="27"/>
      <c r="E9740" s="27"/>
      <c r="F9740" s="27"/>
      <c r="G9740" s="29"/>
      <c r="H9740" s="29"/>
      <c r="I9740" s="29"/>
      <c r="J9740" s="29"/>
      <c r="K9740" s="29"/>
      <c r="L9740" s="29"/>
    </row>
    <row r="9741" spans="1:12" ht="21">
      <c r="A9741" s="26"/>
      <c r="B9741" s="27"/>
      <c r="C9741" s="27"/>
      <c r="D9741" s="27"/>
      <c r="E9741" s="27"/>
      <c r="F9741" s="27"/>
      <c r="G9741" s="28"/>
      <c r="H9741" s="28"/>
      <c r="I9741" s="28"/>
      <c r="J9741" s="28"/>
      <c r="K9741" s="28"/>
      <c r="L9741" s="28"/>
    </row>
    <row r="9742" spans="1:12" ht="21">
      <c r="A9742" s="26"/>
      <c r="B9742" s="27"/>
      <c r="C9742" s="27"/>
      <c r="D9742" s="27"/>
      <c r="E9742" s="27"/>
      <c r="F9742" s="27"/>
      <c r="G9742" s="29"/>
      <c r="H9742" s="29"/>
      <c r="I9742" s="29"/>
      <c r="J9742" s="29"/>
      <c r="K9742" s="29"/>
      <c r="L9742" s="29"/>
    </row>
    <row r="9743" spans="1:12" ht="21">
      <c r="A9743" s="26"/>
      <c r="B9743" s="27"/>
      <c r="C9743" s="27"/>
      <c r="D9743" s="27"/>
      <c r="E9743" s="27"/>
      <c r="F9743" s="27"/>
      <c r="G9743" s="29"/>
      <c r="H9743" s="29"/>
      <c r="I9743" s="29"/>
      <c r="J9743" s="29"/>
      <c r="K9743" s="29"/>
      <c r="L9743" s="29"/>
    </row>
    <row r="9744" spans="1:12" ht="21">
      <c r="A9744" s="26"/>
      <c r="B9744" s="27"/>
      <c r="C9744" s="27"/>
      <c r="D9744" s="27"/>
      <c r="E9744" s="27"/>
      <c r="F9744" s="27"/>
      <c r="G9744" s="29"/>
      <c r="H9744" s="29"/>
      <c r="I9744" s="29"/>
      <c r="J9744" s="29"/>
      <c r="K9744" s="29"/>
      <c r="L9744" s="29"/>
    </row>
    <row r="9745" spans="1:12" ht="21">
      <c r="A9745" s="26"/>
      <c r="B9745" s="27"/>
      <c r="C9745" s="27"/>
      <c r="D9745" s="27"/>
      <c r="E9745" s="27"/>
      <c r="F9745" s="27"/>
      <c r="G9745" s="29"/>
      <c r="H9745" s="29"/>
      <c r="I9745" s="29"/>
      <c r="J9745" s="29"/>
      <c r="K9745" s="29"/>
      <c r="L9745" s="29"/>
    </row>
    <row r="9746" spans="1:12" ht="21">
      <c r="A9746" s="26"/>
      <c r="B9746" s="27"/>
      <c r="C9746" s="27"/>
      <c r="D9746" s="27"/>
      <c r="E9746" s="27"/>
      <c r="F9746" s="27"/>
      <c r="G9746" s="29"/>
      <c r="H9746" s="29"/>
      <c r="I9746" s="29"/>
      <c r="J9746" s="29"/>
      <c r="K9746" s="29"/>
      <c r="L9746" s="29"/>
    </row>
    <row r="9747" spans="1:12" ht="21">
      <c r="A9747" s="26"/>
      <c r="B9747" s="27"/>
      <c r="C9747" s="27"/>
      <c r="D9747" s="27"/>
      <c r="E9747" s="27"/>
      <c r="F9747" s="27"/>
      <c r="G9747" s="29"/>
      <c r="H9747" s="29"/>
      <c r="I9747" s="29"/>
      <c r="J9747" s="29"/>
      <c r="K9747" s="29"/>
      <c r="L9747" s="29"/>
    </row>
    <row r="9748" spans="1:12" ht="21">
      <c r="A9748" s="26"/>
      <c r="B9748" s="27"/>
      <c r="C9748" s="27"/>
      <c r="D9748" s="27"/>
      <c r="E9748" s="27"/>
      <c r="F9748" s="27"/>
      <c r="G9748" s="28"/>
      <c r="H9748" s="28"/>
      <c r="I9748" s="28"/>
      <c r="J9748" s="28"/>
      <c r="K9748" s="28"/>
      <c r="L9748" s="28"/>
    </row>
    <row r="9749" spans="1:12" ht="21">
      <c r="A9749" s="26"/>
      <c r="B9749" s="27"/>
      <c r="C9749" s="27"/>
      <c r="D9749" s="27"/>
      <c r="E9749" s="27"/>
      <c r="F9749" s="27"/>
      <c r="G9749" s="29"/>
      <c r="H9749" s="29"/>
      <c r="I9749" s="29"/>
      <c r="J9749" s="29"/>
      <c r="K9749" s="29"/>
      <c r="L9749" s="29"/>
    </row>
    <row r="9750" spans="1:12" ht="21">
      <c r="A9750" s="26"/>
      <c r="B9750" s="27"/>
      <c r="C9750" s="27"/>
      <c r="D9750" s="27"/>
      <c r="E9750" s="27"/>
      <c r="F9750" s="27"/>
      <c r="G9750" s="28"/>
      <c r="H9750" s="28"/>
      <c r="I9750" s="28"/>
      <c r="J9750" s="28"/>
      <c r="K9750" s="28"/>
      <c r="L9750" s="28"/>
    </row>
    <row r="9751" spans="1:12" ht="21">
      <c r="A9751" s="26"/>
      <c r="B9751" s="27"/>
      <c r="C9751" s="27"/>
      <c r="D9751" s="27"/>
      <c r="E9751" s="27"/>
      <c r="F9751" s="27"/>
      <c r="G9751" s="29"/>
      <c r="H9751" s="29"/>
      <c r="I9751" s="29"/>
      <c r="J9751" s="29"/>
      <c r="K9751" s="29"/>
      <c r="L9751" s="29"/>
    </row>
    <row r="9752" spans="1:12" ht="21">
      <c r="A9752" s="26"/>
      <c r="B9752" s="27"/>
      <c r="C9752" s="27"/>
      <c r="D9752" s="27"/>
      <c r="E9752" s="27"/>
      <c r="F9752" s="27"/>
      <c r="G9752" s="29"/>
      <c r="H9752" s="29"/>
      <c r="I9752" s="29"/>
      <c r="J9752" s="29"/>
      <c r="K9752" s="29"/>
      <c r="L9752" s="29"/>
    </row>
    <row r="9753" spans="1:12" ht="21">
      <c r="A9753" s="26"/>
      <c r="B9753" s="27"/>
      <c r="C9753" s="27"/>
      <c r="D9753" s="27"/>
      <c r="E9753" s="27"/>
      <c r="F9753" s="27"/>
      <c r="G9753" s="28"/>
      <c r="H9753" s="28"/>
      <c r="I9753" s="28"/>
      <c r="J9753" s="28"/>
      <c r="K9753" s="28"/>
      <c r="L9753" s="28"/>
    </row>
    <row r="9754" spans="1:12" ht="21">
      <c r="A9754" s="26"/>
      <c r="B9754" s="27"/>
      <c r="C9754" s="27"/>
      <c r="D9754" s="27"/>
      <c r="E9754" s="27"/>
      <c r="F9754" s="27"/>
      <c r="G9754" s="29"/>
      <c r="H9754" s="29"/>
      <c r="I9754" s="29"/>
      <c r="J9754" s="29"/>
      <c r="K9754" s="29"/>
      <c r="L9754" s="29"/>
    </row>
    <row r="9755" spans="1:12" ht="21">
      <c r="A9755" s="26"/>
      <c r="B9755" s="27"/>
      <c r="C9755" s="27"/>
      <c r="D9755" s="27"/>
      <c r="E9755" s="27"/>
      <c r="F9755" s="27"/>
      <c r="G9755" s="29"/>
      <c r="H9755" s="29"/>
      <c r="I9755" s="29"/>
      <c r="J9755" s="29"/>
      <c r="K9755" s="29"/>
      <c r="L9755" s="29"/>
    </row>
    <row r="9756" spans="1:12" ht="21">
      <c r="A9756" s="26"/>
      <c r="B9756" s="27"/>
      <c r="C9756" s="27"/>
      <c r="D9756" s="27"/>
      <c r="E9756" s="27"/>
      <c r="F9756" s="27"/>
      <c r="G9756" s="29"/>
      <c r="H9756" s="29"/>
      <c r="I9756" s="29"/>
      <c r="J9756" s="29"/>
      <c r="K9756" s="29"/>
      <c r="L9756" s="29"/>
    </row>
    <row r="9757" spans="1:12" ht="21">
      <c r="A9757" s="26"/>
      <c r="B9757" s="27"/>
      <c r="C9757" s="27"/>
      <c r="D9757" s="27"/>
      <c r="E9757" s="27"/>
      <c r="F9757" s="27"/>
      <c r="G9757" s="29"/>
      <c r="H9757" s="29"/>
      <c r="I9757" s="29"/>
      <c r="J9757" s="29"/>
      <c r="K9757" s="29"/>
      <c r="L9757" s="29"/>
    </row>
    <row r="9758" spans="1:12" ht="21">
      <c r="A9758" s="26"/>
      <c r="B9758" s="27"/>
      <c r="C9758" s="27"/>
      <c r="D9758" s="27"/>
      <c r="E9758" s="27"/>
      <c r="F9758" s="27"/>
      <c r="G9758" s="29"/>
      <c r="H9758" s="29"/>
      <c r="I9758" s="29"/>
      <c r="J9758" s="29"/>
      <c r="K9758" s="29"/>
      <c r="L9758" s="29"/>
    </row>
    <row r="9759" spans="1:12" ht="21">
      <c r="A9759" s="26"/>
      <c r="B9759" s="27"/>
      <c r="C9759" s="27"/>
      <c r="D9759" s="27"/>
      <c r="E9759" s="27"/>
      <c r="F9759" s="27"/>
      <c r="G9759" s="29"/>
      <c r="H9759" s="29"/>
      <c r="I9759" s="29"/>
      <c r="J9759" s="29"/>
      <c r="K9759" s="29"/>
      <c r="L9759" s="29"/>
    </row>
    <row r="9760" spans="1:12" ht="21">
      <c r="A9760" s="26"/>
      <c r="B9760" s="27"/>
      <c r="C9760" s="27"/>
      <c r="D9760" s="27"/>
      <c r="E9760" s="27"/>
      <c r="F9760" s="27"/>
      <c r="G9760" s="29"/>
      <c r="H9760" s="29"/>
      <c r="I9760" s="29"/>
      <c r="J9760" s="29"/>
      <c r="K9760" s="29"/>
      <c r="L9760" s="29"/>
    </row>
    <row r="9761" spans="1:12" ht="21">
      <c r="A9761" s="26"/>
      <c r="B9761" s="27"/>
      <c r="C9761" s="27"/>
      <c r="D9761" s="27"/>
      <c r="E9761" s="27"/>
      <c r="F9761" s="27"/>
      <c r="G9761" s="29"/>
      <c r="H9761" s="29"/>
      <c r="I9761" s="29"/>
      <c r="J9761" s="29"/>
      <c r="K9761" s="29"/>
      <c r="L9761" s="29"/>
    </row>
    <row r="9762" spans="1:12" ht="21">
      <c r="A9762" s="26"/>
      <c r="B9762" s="27"/>
      <c r="C9762" s="27"/>
      <c r="D9762" s="27"/>
      <c r="E9762" s="27"/>
      <c r="F9762" s="27"/>
      <c r="G9762" s="29"/>
      <c r="H9762" s="29"/>
      <c r="I9762" s="29"/>
      <c r="J9762" s="29"/>
      <c r="K9762" s="29"/>
      <c r="L9762" s="29"/>
    </row>
    <row r="9763" spans="1:12" ht="21">
      <c r="A9763" s="26"/>
      <c r="B9763" s="27"/>
      <c r="C9763" s="27"/>
      <c r="D9763" s="27"/>
      <c r="E9763" s="27"/>
      <c r="F9763" s="27"/>
      <c r="G9763" s="29"/>
      <c r="H9763" s="29"/>
      <c r="I9763" s="29"/>
      <c r="J9763" s="29"/>
      <c r="K9763" s="29"/>
      <c r="L9763" s="29"/>
    </row>
    <row r="9764" spans="1:12" ht="21">
      <c r="A9764" s="26"/>
      <c r="B9764" s="27"/>
      <c r="C9764" s="27"/>
      <c r="D9764" s="27"/>
      <c r="E9764" s="27"/>
      <c r="F9764" s="27"/>
      <c r="G9764" s="29"/>
      <c r="H9764" s="29"/>
      <c r="I9764" s="29"/>
      <c r="J9764" s="29"/>
      <c r="K9764" s="29"/>
      <c r="L9764" s="29"/>
    </row>
    <row r="9765" spans="1:12" ht="21">
      <c r="A9765" s="26"/>
      <c r="B9765" s="27"/>
      <c r="C9765" s="27"/>
      <c r="D9765" s="27"/>
      <c r="E9765" s="27"/>
      <c r="F9765" s="27"/>
      <c r="G9765" s="29"/>
      <c r="H9765" s="29"/>
      <c r="I9765" s="29"/>
      <c r="J9765" s="29"/>
      <c r="K9765" s="29"/>
      <c r="L9765" s="29"/>
    </row>
    <row r="9766" spans="1:12" ht="21">
      <c r="A9766" s="26"/>
      <c r="B9766" s="27"/>
      <c r="C9766" s="27"/>
      <c r="D9766" s="27"/>
      <c r="E9766" s="27"/>
      <c r="F9766" s="27"/>
      <c r="G9766" s="29"/>
      <c r="H9766" s="29"/>
      <c r="I9766" s="29"/>
      <c r="J9766" s="29"/>
      <c r="K9766" s="29"/>
      <c r="L9766" s="29"/>
    </row>
    <row r="9767" spans="1:12" ht="21">
      <c r="A9767" s="26"/>
      <c r="B9767" s="27"/>
      <c r="C9767" s="27"/>
      <c r="D9767" s="27"/>
      <c r="E9767" s="27"/>
      <c r="F9767" s="27"/>
      <c r="G9767" s="28"/>
      <c r="H9767" s="28"/>
      <c r="I9767" s="28"/>
      <c r="J9767" s="28"/>
      <c r="K9767" s="28"/>
      <c r="L9767" s="28"/>
    </row>
    <row r="9768" spans="1:12" ht="21">
      <c r="A9768" s="26"/>
      <c r="B9768" s="27"/>
      <c r="C9768" s="27"/>
      <c r="D9768" s="27"/>
      <c r="E9768" s="27"/>
      <c r="F9768" s="27"/>
      <c r="G9768" s="28"/>
      <c r="H9768" s="28"/>
      <c r="I9768" s="28"/>
      <c r="J9768" s="28"/>
      <c r="K9768" s="28"/>
      <c r="L9768" s="28"/>
    </row>
    <row r="9769" spans="1:12" ht="21">
      <c r="A9769" s="26"/>
      <c r="B9769" s="27"/>
      <c r="C9769" s="27"/>
      <c r="D9769" s="27"/>
      <c r="E9769" s="27"/>
      <c r="F9769" s="27"/>
      <c r="G9769" s="29"/>
      <c r="H9769" s="29"/>
      <c r="I9769" s="29"/>
      <c r="J9769" s="29"/>
      <c r="K9769" s="29"/>
      <c r="L9769" s="29"/>
    </row>
    <row r="9770" spans="1:12" ht="21">
      <c r="A9770" s="26"/>
      <c r="B9770" s="27"/>
      <c r="C9770" s="27"/>
      <c r="D9770" s="27"/>
      <c r="E9770" s="27"/>
      <c r="F9770" s="27"/>
      <c r="G9770" s="28"/>
      <c r="H9770" s="28"/>
      <c r="I9770" s="28"/>
      <c r="J9770" s="28"/>
      <c r="K9770" s="28"/>
      <c r="L9770" s="28"/>
    </row>
    <row r="9771" spans="1:12" ht="21">
      <c r="A9771" s="26"/>
      <c r="B9771" s="27"/>
      <c r="C9771" s="27"/>
      <c r="D9771" s="27"/>
      <c r="E9771" s="27"/>
      <c r="F9771" s="27"/>
      <c r="G9771" s="29"/>
      <c r="H9771" s="29"/>
      <c r="I9771" s="29"/>
      <c r="J9771" s="29"/>
      <c r="K9771" s="29"/>
      <c r="L9771" s="29"/>
    </row>
    <row r="9772" spans="1:12" ht="21">
      <c r="A9772" s="26"/>
      <c r="B9772" s="27"/>
      <c r="C9772" s="27"/>
      <c r="D9772" s="27"/>
      <c r="E9772" s="27"/>
      <c r="F9772" s="27"/>
      <c r="G9772" s="29"/>
      <c r="H9772" s="29"/>
      <c r="I9772" s="29"/>
      <c r="J9772" s="29"/>
      <c r="K9772" s="29"/>
      <c r="L9772" s="29"/>
    </row>
    <row r="9773" spans="1:12" ht="21">
      <c r="A9773" s="26"/>
      <c r="B9773" s="27"/>
      <c r="C9773" s="27"/>
      <c r="D9773" s="27"/>
      <c r="E9773" s="27"/>
      <c r="F9773" s="27"/>
      <c r="G9773" s="29"/>
      <c r="H9773" s="29"/>
      <c r="I9773" s="29"/>
      <c r="J9773" s="29"/>
      <c r="K9773" s="29"/>
      <c r="L9773" s="29"/>
    </row>
    <row r="9774" spans="1:12" ht="21">
      <c r="A9774" s="26"/>
      <c r="B9774" s="27"/>
      <c r="C9774" s="27"/>
      <c r="D9774" s="27"/>
      <c r="E9774" s="27"/>
      <c r="F9774" s="27"/>
      <c r="G9774" s="29"/>
      <c r="H9774" s="29"/>
      <c r="I9774" s="29"/>
      <c r="J9774" s="29"/>
      <c r="K9774" s="29"/>
      <c r="L9774" s="29"/>
    </row>
    <row r="9775" spans="1:12" ht="21">
      <c r="A9775" s="26"/>
      <c r="B9775" s="27"/>
      <c r="C9775" s="27"/>
      <c r="D9775" s="27"/>
      <c r="E9775" s="27"/>
      <c r="F9775" s="27"/>
      <c r="G9775" s="29"/>
      <c r="H9775" s="29"/>
      <c r="I9775" s="29"/>
      <c r="J9775" s="29"/>
      <c r="K9775" s="29"/>
      <c r="L9775" s="29"/>
    </row>
    <row r="9776" spans="1:12" ht="21">
      <c r="A9776" s="26"/>
      <c r="B9776" s="27"/>
      <c r="C9776" s="27"/>
      <c r="D9776" s="27"/>
      <c r="E9776" s="27"/>
      <c r="F9776" s="27"/>
      <c r="G9776" s="29"/>
      <c r="H9776" s="29"/>
      <c r="I9776" s="29"/>
      <c r="J9776" s="29"/>
      <c r="K9776" s="29"/>
      <c r="L9776" s="29"/>
    </row>
    <row r="9777" spans="1:12" ht="21">
      <c r="A9777" s="26"/>
      <c r="B9777" s="27"/>
      <c r="C9777" s="27"/>
      <c r="D9777" s="27"/>
      <c r="E9777" s="27"/>
      <c r="F9777" s="27"/>
      <c r="G9777" s="28"/>
      <c r="H9777" s="28"/>
      <c r="I9777" s="28"/>
      <c r="J9777" s="28"/>
      <c r="K9777" s="28"/>
      <c r="L9777" s="28"/>
    </row>
    <row r="9778" spans="1:12" ht="21">
      <c r="A9778" s="26"/>
      <c r="B9778" s="27"/>
      <c r="C9778" s="27"/>
      <c r="D9778" s="27"/>
      <c r="E9778" s="27"/>
      <c r="F9778" s="27"/>
      <c r="G9778" s="29"/>
      <c r="H9778" s="29"/>
      <c r="I9778" s="29"/>
      <c r="J9778" s="29"/>
      <c r="K9778" s="29"/>
      <c r="L9778" s="29"/>
    </row>
    <row r="9779" spans="1:12" ht="21">
      <c r="A9779" s="26"/>
      <c r="B9779" s="27"/>
      <c r="C9779" s="27"/>
      <c r="D9779" s="27"/>
      <c r="E9779" s="27"/>
      <c r="F9779" s="27"/>
      <c r="G9779" s="29"/>
      <c r="H9779" s="29"/>
      <c r="I9779" s="29"/>
      <c r="J9779" s="29"/>
      <c r="K9779" s="29"/>
      <c r="L9779" s="29"/>
    </row>
    <row r="9780" spans="1:12" ht="21">
      <c r="A9780" s="26"/>
      <c r="B9780" s="27"/>
      <c r="C9780" s="27"/>
      <c r="D9780" s="27"/>
      <c r="E9780" s="27"/>
      <c r="F9780" s="27"/>
      <c r="G9780" s="28"/>
      <c r="H9780" s="28"/>
      <c r="I9780" s="28"/>
      <c r="J9780" s="28"/>
      <c r="K9780" s="28"/>
      <c r="L9780" s="28"/>
    </row>
    <row r="9781" spans="1:12" ht="21">
      <c r="A9781" s="26"/>
      <c r="B9781" s="27"/>
      <c r="C9781" s="27"/>
      <c r="D9781" s="27"/>
      <c r="E9781" s="27"/>
      <c r="F9781" s="27"/>
      <c r="G9781" s="29"/>
      <c r="H9781" s="29"/>
      <c r="I9781" s="29"/>
      <c r="J9781" s="29"/>
      <c r="K9781" s="29"/>
      <c r="L9781" s="29"/>
    </row>
    <row r="9782" spans="1:12" ht="21">
      <c r="A9782" s="26"/>
      <c r="B9782" s="27"/>
      <c r="C9782" s="27"/>
      <c r="D9782" s="27"/>
      <c r="E9782" s="27"/>
      <c r="F9782" s="27"/>
      <c r="G9782" s="28"/>
      <c r="H9782" s="28"/>
      <c r="I9782" s="28"/>
      <c r="J9782" s="28"/>
      <c r="K9782" s="28"/>
      <c r="L9782" s="28"/>
    </row>
    <row r="9783" spans="1:12" ht="21">
      <c r="A9783" s="26"/>
      <c r="B9783" s="27"/>
      <c r="C9783" s="27"/>
      <c r="D9783" s="27"/>
      <c r="E9783" s="27"/>
      <c r="F9783" s="27"/>
      <c r="G9783" s="28"/>
      <c r="H9783" s="28"/>
      <c r="I9783" s="28"/>
      <c r="J9783" s="28"/>
      <c r="K9783" s="28"/>
      <c r="L9783" s="28"/>
    </row>
    <row r="9784" spans="1:12" ht="21">
      <c r="A9784" s="26"/>
      <c r="B9784" s="27"/>
      <c r="C9784" s="27"/>
      <c r="D9784" s="27"/>
      <c r="E9784" s="27"/>
      <c r="F9784" s="27"/>
      <c r="G9784" s="28"/>
      <c r="H9784" s="28"/>
      <c r="I9784" s="28"/>
      <c r="J9784" s="28"/>
      <c r="K9784" s="28"/>
      <c r="L9784" s="28"/>
    </row>
    <row r="9785" spans="1:12" ht="21">
      <c r="A9785" s="26"/>
      <c r="B9785" s="27"/>
      <c r="C9785" s="27"/>
      <c r="D9785" s="27"/>
      <c r="E9785" s="27"/>
      <c r="F9785" s="27"/>
      <c r="G9785" s="29"/>
      <c r="H9785" s="29"/>
      <c r="I9785" s="29"/>
      <c r="J9785" s="29"/>
      <c r="K9785" s="29"/>
      <c r="L9785" s="29"/>
    </row>
    <row r="9786" spans="1:12" ht="21">
      <c r="A9786" s="26"/>
      <c r="B9786" s="27"/>
      <c r="C9786" s="27"/>
      <c r="D9786" s="27"/>
      <c r="E9786" s="27"/>
      <c r="F9786" s="27"/>
      <c r="G9786" s="28"/>
      <c r="H9786" s="28"/>
      <c r="I9786" s="28"/>
      <c r="J9786" s="28"/>
      <c r="K9786" s="28"/>
      <c r="L9786" s="28"/>
    </row>
    <row r="9787" spans="1:12" ht="21">
      <c r="A9787" s="26"/>
      <c r="B9787" s="27"/>
      <c r="C9787" s="27"/>
      <c r="D9787" s="27"/>
      <c r="E9787" s="27"/>
      <c r="F9787" s="27"/>
      <c r="G9787" s="28"/>
      <c r="H9787" s="28"/>
      <c r="I9787" s="28"/>
      <c r="J9787" s="28"/>
      <c r="K9787" s="28"/>
      <c r="L9787" s="28"/>
    </row>
    <row r="9788" spans="1:12" ht="21">
      <c r="A9788" s="26"/>
      <c r="B9788" s="27"/>
      <c r="C9788" s="27"/>
      <c r="D9788" s="27"/>
      <c r="E9788" s="27"/>
      <c r="F9788" s="27"/>
      <c r="G9788" s="29"/>
      <c r="H9788" s="29"/>
      <c r="I9788" s="29"/>
      <c r="J9788" s="29"/>
      <c r="K9788" s="29"/>
      <c r="L9788" s="29"/>
    </row>
    <row r="9789" spans="1:12" ht="21">
      <c r="A9789" s="26"/>
      <c r="B9789" s="27"/>
      <c r="C9789" s="27"/>
      <c r="D9789" s="27"/>
      <c r="E9789" s="27"/>
      <c r="F9789" s="27"/>
      <c r="G9789" s="28"/>
      <c r="H9789" s="28"/>
      <c r="I9789" s="28"/>
      <c r="J9789" s="28"/>
      <c r="K9789" s="28"/>
      <c r="L9789" s="28"/>
    </row>
    <row r="9790" spans="1:12" ht="21">
      <c r="A9790" s="26"/>
      <c r="B9790" s="27"/>
      <c r="C9790" s="27"/>
      <c r="D9790" s="27"/>
      <c r="E9790" s="27"/>
      <c r="F9790" s="27"/>
      <c r="G9790" s="28"/>
      <c r="H9790" s="28"/>
      <c r="I9790" s="28"/>
      <c r="J9790" s="28"/>
      <c r="K9790" s="28"/>
      <c r="L9790" s="28"/>
    </row>
    <row r="9791" spans="1:12" ht="21">
      <c r="A9791" s="26"/>
      <c r="B9791" s="27"/>
      <c r="C9791" s="27"/>
      <c r="D9791" s="27"/>
      <c r="E9791" s="27"/>
      <c r="F9791" s="27"/>
      <c r="G9791" s="29"/>
      <c r="H9791" s="29"/>
      <c r="I9791" s="29"/>
      <c r="J9791" s="29"/>
      <c r="K9791" s="29"/>
      <c r="L9791" s="29"/>
    </row>
    <row r="9792" spans="1:12" ht="21">
      <c r="A9792" s="26"/>
      <c r="B9792" s="27"/>
      <c r="C9792" s="27"/>
      <c r="D9792" s="27"/>
      <c r="E9792" s="27"/>
      <c r="F9792" s="27"/>
      <c r="G9792" s="29"/>
      <c r="H9792" s="29"/>
      <c r="I9792" s="29"/>
      <c r="J9792" s="29"/>
      <c r="K9792" s="29"/>
      <c r="L9792" s="29"/>
    </row>
    <row r="9793" spans="1:12" ht="21">
      <c r="A9793" s="26"/>
      <c r="B9793" s="27"/>
      <c r="C9793" s="27"/>
      <c r="D9793" s="27"/>
      <c r="E9793" s="27"/>
      <c r="F9793" s="27"/>
      <c r="G9793" s="29"/>
      <c r="H9793" s="29"/>
      <c r="I9793" s="29"/>
      <c r="J9793" s="29"/>
      <c r="K9793" s="29"/>
      <c r="L9793" s="29"/>
    </row>
    <row r="9794" spans="1:12" ht="21">
      <c r="A9794" s="26"/>
      <c r="B9794" s="27"/>
      <c r="C9794" s="27"/>
      <c r="D9794" s="27"/>
      <c r="E9794" s="27"/>
      <c r="F9794" s="27"/>
      <c r="G9794" s="29"/>
      <c r="H9794" s="29"/>
      <c r="I9794" s="29"/>
      <c r="J9794" s="29"/>
      <c r="K9794" s="29"/>
      <c r="L9794" s="29"/>
    </row>
    <row r="9795" spans="1:12" ht="21">
      <c r="A9795" s="26"/>
      <c r="B9795" s="27"/>
      <c r="C9795" s="27"/>
      <c r="D9795" s="27"/>
      <c r="E9795" s="27"/>
      <c r="F9795" s="27"/>
      <c r="G9795" s="28"/>
      <c r="H9795" s="28"/>
      <c r="I9795" s="28"/>
      <c r="J9795" s="28"/>
      <c r="K9795" s="28"/>
      <c r="L9795" s="28"/>
    </row>
    <row r="9796" spans="1:12" ht="21">
      <c r="A9796" s="26"/>
      <c r="B9796" s="27"/>
      <c r="C9796" s="27"/>
      <c r="D9796" s="27"/>
      <c r="E9796" s="27"/>
      <c r="F9796" s="27"/>
      <c r="G9796" s="28"/>
      <c r="H9796" s="28"/>
      <c r="I9796" s="28"/>
      <c r="J9796" s="28"/>
      <c r="K9796" s="28"/>
      <c r="L9796" s="28"/>
    </row>
    <row r="9797" spans="1:12" ht="21">
      <c r="A9797" s="26"/>
      <c r="B9797" s="27"/>
      <c r="C9797" s="27"/>
      <c r="D9797" s="27"/>
      <c r="E9797" s="27"/>
      <c r="F9797" s="27"/>
      <c r="G9797" s="28"/>
      <c r="H9797" s="28"/>
      <c r="I9797" s="28"/>
      <c r="J9797" s="28"/>
      <c r="K9797" s="28"/>
      <c r="L9797" s="28"/>
    </row>
    <row r="9798" spans="1:12" ht="21">
      <c r="A9798" s="26"/>
      <c r="B9798" s="27"/>
      <c r="C9798" s="27"/>
      <c r="D9798" s="27"/>
      <c r="E9798" s="27"/>
      <c r="F9798" s="27"/>
      <c r="G9798" s="28"/>
      <c r="H9798" s="28"/>
      <c r="I9798" s="28"/>
      <c r="J9798" s="28"/>
      <c r="K9798" s="28"/>
      <c r="L9798" s="28"/>
    </row>
    <row r="9799" spans="1:12" ht="21">
      <c r="A9799" s="26"/>
      <c r="B9799" s="27"/>
      <c r="C9799" s="27"/>
      <c r="D9799" s="27"/>
      <c r="E9799" s="27"/>
      <c r="F9799" s="27"/>
      <c r="G9799" s="29"/>
      <c r="H9799" s="29"/>
      <c r="I9799" s="29"/>
      <c r="J9799" s="29"/>
      <c r="K9799" s="29"/>
      <c r="L9799" s="29"/>
    </row>
    <row r="9800" spans="1:12" ht="21">
      <c r="A9800" s="26"/>
      <c r="B9800" s="27"/>
      <c r="C9800" s="27"/>
      <c r="D9800" s="27"/>
      <c r="E9800" s="27"/>
      <c r="F9800" s="27"/>
      <c r="G9800" s="29"/>
      <c r="H9800" s="29"/>
      <c r="I9800" s="29"/>
      <c r="J9800" s="29"/>
      <c r="K9800" s="29"/>
      <c r="L9800" s="29"/>
    </row>
    <row r="9801" spans="1:12" ht="21">
      <c r="A9801" s="26"/>
      <c r="B9801" s="27"/>
      <c r="C9801" s="27"/>
      <c r="D9801" s="27"/>
      <c r="E9801" s="27"/>
      <c r="F9801" s="27"/>
      <c r="G9801" s="28"/>
      <c r="H9801" s="28"/>
      <c r="I9801" s="28"/>
      <c r="J9801" s="28"/>
      <c r="K9801" s="28"/>
      <c r="L9801" s="28"/>
    </row>
    <row r="9802" spans="1:12" ht="21">
      <c r="A9802" s="26"/>
      <c r="B9802" s="27"/>
      <c r="C9802" s="27"/>
      <c r="D9802" s="27"/>
      <c r="E9802" s="27"/>
      <c r="F9802" s="27"/>
      <c r="G9802" s="28"/>
      <c r="H9802" s="28"/>
      <c r="I9802" s="28"/>
      <c r="J9802" s="28"/>
      <c r="K9802" s="28"/>
      <c r="L9802" s="28"/>
    </row>
    <row r="9803" spans="1:12" ht="21">
      <c r="A9803" s="26"/>
      <c r="B9803" s="27"/>
      <c r="C9803" s="27"/>
      <c r="D9803" s="27"/>
      <c r="E9803" s="27"/>
      <c r="F9803" s="27"/>
      <c r="G9803" s="29"/>
      <c r="H9803" s="29"/>
      <c r="I9803" s="29"/>
      <c r="J9803" s="29"/>
      <c r="K9803" s="29"/>
      <c r="L9803" s="29"/>
    </row>
    <row r="9804" spans="1:12" ht="21">
      <c r="A9804" s="26"/>
      <c r="B9804" s="27"/>
      <c r="C9804" s="27"/>
      <c r="D9804" s="27"/>
      <c r="E9804" s="27"/>
      <c r="F9804" s="27"/>
      <c r="G9804" s="29"/>
      <c r="H9804" s="29"/>
      <c r="I9804" s="29"/>
      <c r="J9804" s="29"/>
      <c r="K9804" s="29"/>
      <c r="L9804" s="29"/>
    </row>
    <row r="9805" spans="1:12" ht="21">
      <c r="A9805" s="26"/>
      <c r="B9805" s="27"/>
      <c r="C9805" s="27"/>
      <c r="D9805" s="27"/>
      <c r="E9805" s="27"/>
      <c r="F9805" s="27"/>
      <c r="G9805" s="29"/>
      <c r="H9805" s="29"/>
      <c r="I9805" s="29"/>
      <c r="J9805" s="29"/>
      <c r="K9805" s="29"/>
      <c r="L9805" s="29"/>
    </row>
    <row r="9806" spans="1:12" ht="21">
      <c r="A9806" s="26"/>
      <c r="B9806" s="27"/>
      <c r="C9806" s="27"/>
      <c r="D9806" s="27"/>
      <c r="E9806" s="27"/>
      <c r="F9806" s="27"/>
      <c r="G9806" s="29"/>
      <c r="H9806" s="29"/>
      <c r="I9806" s="29"/>
      <c r="J9806" s="29"/>
      <c r="K9806" s="29"/>
      <c r="L9806" s="29"/>
    </row>
    <row r="9807" spans="1:12" ht="21">
      <c r="A9807" s="26"/>
      <c r="B9807" s="27"/>
      <c r="C9807" s="27"/>
      <c r="D9807" s="27"/>
      <c r="E9807" s="27"/>
      <c r="F9807" s="27"/>
      <c r="G9807" s="29"/>
      <c r="H9807" s="29"/>
      <c r="I9807" s="29"/>
      <c r="J9807" s="29"/>
      <c r="K9807" s="29"/>
      <c r="L9807" s="29"/>
    </row>
    <row r="9808" spans="1:12" ht="21">
      <c r="A9808" s="26"/>
      <c r="B9808" s="27"/>
      <c r="C9808" s="27"/>
      <c r="D9808" s="27"/>
      <c r="E9808" s="27"/>
      <c r="F9808" s="27"/>
      <c r="G9808" s="29"/>
      <c r="H9808" s="29"/>
      <c r="I9808" s="29"/>
      <c r="J9808" s="29"/>
      <c r="K9808" s="29"/>
      <c r="L9808" s="29"/>
    </row>
    <row r="9809" spans="1:12" ht="21">
      <c r="A9809" s="26"/>
      <c r="B9809" s="27"/>
      <c r="C9809" s="27"/>
      <c r="D9809" s="27"/>
      <c r="E9809" s="27"/>
      <c r="F9809" s="27"/>
      <c r="G9809" s="28"/>
      <c r="H9809" s="28"/>
      <c r="I9809" s="28"/>
      <c r="J9809" s="28"/>
      <c r="K9809" s="28"/>
      <c r="L9809" s="28"/>
    </row>
    <row r="9810" spans="1:12" ht="21">
      <c r="A9810" s="26"/>
      <c r="B9810" s="27"/>
      <c r="C9810" s="27"/>
      <c r="D9810" s="27"/>
      <c r="E9810" s="27"/>
      <c r="F9810" s="27"/>
      <c r="G9810" s="29"/>
      <c r="H9810" s="29"/>
      <c r="I9810" s="29"/>
      <c r="J9810" s="29"/>
      <c r="K9810" s="29"/>
      <c r="L9810" s="29"/>
    </row>
    <row r="9811" spans="1:12" ht="21">
      <c r="A9811" s="26"/>
      <c r="B9811" s="27"/>
      <c r="C9811" s="27"/>
      <c r="D9811" s="27"/>
      <c r="E9811" s="27"/>
      <c r="F9811" s="27"/>
      <c r="G9811" s="28"/>
      <c r="H9811" s="28"/>
      <c r="I9811" s="28"/>
      <c r="J9811" s="28"/>
      <c r="K9811" s="28"/>
      <c r="L9811" s="28"/>
    </row>
    <row r="9812" spans="1:12" ht="21">
      <c r="A9812" s="26"/>
      <c r="B9812" s="27"/>
      <c r="C9812" s="27"/>
      <c r="D9812" s="27"/>
      <c r="E9812" s="27"/>
      <c r="F9812" s="27"/>
      <c r="G9812" s="29"/>
      <c r="H9812" s="29"/>
      <c r="I9812" s="29"/>
      <c r="J9812" s="29"/>
      <c r="K9812" s="29"/>
      <c r="L9812" s="29"/>
    </row>
    <row r="9813" spans="1:12" ht="21">
      <c r="A9813" s="26"/>
      <c r="B9813" s="27"/>
      <c r="C9813" s="27"/>
      <c r="D9813" s="27"/>
      <c r="E9813" s="27"/>
      <c r="F9813" s="27"/>
      <c r="G9813" s="29"/>
      <c r="H9813" s="29"/>
      <c r="I9813" s="29"/>
      <c r="J9813" s="29"/>
      <c r="K9813" s="29"/>
      <c r="L9813" s="29"/>
    </row>
    <row r="9814" spans="1:12" ht="21">
      <c r="A9814" s="26"/>
      <c r="B9814" s="27"/>
      <c r="C9814" s="27"/>
      <c r="D9814" s="27"/>
      <c r="E9814" s="27"/>
      <c r="F9814" s="27"/>
      <c r="G9814" s="29"/>
      <c r="H9814" s="29"/>
      <c r="I9814" s="29"/>
      <c r="J9814" s="29"/>
      <c r="K9814" s="29"/>
      <c r="L9814" s="29"/>
    </row>
    <row r="9815" spans="1:12" ht="21">
      <c r="A9815" s="26"/>
      <c r="B9815" s="27"/>
      <c r="C9815" s="27"/>
      <c r="D9815" s="27"/>
      <c r="E9815" s="27"/>
      <c r="F9815" s="27"/>
      <c r="G9815" s="28"/>
      <c r="H9815" s="28"/>
      <c r="I9815" s="28"/>
      <c r="J9815" s="28"/>
      <c r="K9815" s="28"/>
      <c r="L9815" s="28"/>
    </row>
    <row r="9816" spans="1:12" ht="21">
      <c r="A9816" s="26"/>
      <c r="B9816" s="27"/>
      <c r="C9816" s="27"/>
      <c r="D9816" s="27"/>
      <c r="E9816" s="27"/>
      <c r="F9816" s="27"/>
      <c r="G9816" s="28"/>
      <c r="H9816" s="28"/>
      <c r="I9816" s="28"/>
      <c r="J9816" s="28"/>
      <c r="K9816" s="28"/>
      <c r="L9816" s="28"/>
    </row>
    <row r="9817" spans="1:12" ht="21">
      <c r="A9817" s="26"/>
      <c r="B9817" s="27"/>
      <c r="C9817" s="27"/>
      <c r="D9817" s="27"/>
      <c r="E9817" s="27"/>
      <c r="F9817" s="27"/>
      <c r="G9817" s="29"/>
      <c r="H9817" s="29"/>
      <c r="I9817" s="29"/>
      <c r="J9817" s="29"/>
      <c r="K9817" s="29"/>
      <c r="L9817" s="29"/>
    </row>
    <row r="9818" spans="1:12" ht="21">
      <c r="A9818" s="26"/>
      <c r="B9818" s="27"/>
      <c r="C9818" s="27"/>
      <c r="D9818" s="27"/>
      <c r="E9818" s="27"/>
      <c r="F9818" s="27"/>
      <c r="G9818" s="28"/>
      <c r="H9818" s="28"/>
      <c r="I9818" s="28"/>
      <c r="J9818" s="28"/>
      <c r="K9818" s="28"/>
      <c r="L9818" s="28"/>
    </row>
    <row r="9819" spans="1:12" ht="21">
      <c r="A9819" s="26"/>
      <c r="B9819" s="27"/>
      <c r="C9819" s="27"/>
      <c r="D9819" s="27"/>
      <c r="E9819" s="27"/>
      <c r="F9819" s="27"/>
      <c r="G9819" s="28"/>
      <c r="H9819" s="28"/>
      <c r="I9819" s="28"/>
      <c r="J9819" s="28"/>
      <c r="K9819" s="28"/>
      <c r="L9819" s="28"/>
    </row>
    <row r="9820" spans="1:12" ht="21">
      <c r="A9820" s="26"/>
      <c r="B9820" s="27"/>
      <c r="C9820" s="27"/>
      <c r="D9820" s="27"/>
      <c r="E9820" s="27"/>
      <c r="F9820" s="27"/>
      <c r="G9820" s="29"/>
      <c r="H9820" s="29"/>
      <c r="I9820" s="29"/>
      <c r="J9820" s="29"/>
      <c r="K9820" s="29"/>
      <c r="L9820" s="29"/>
    </row>
    <row r="9821" spans="1:12" ht="21">
      <c r="A9821" s="26"/>
      <c r="B9821" s="27"/>
      <c r="C9821" s="27"/>
      <c r="D9821" s="27"/>
      <c r="E9821" s="27"/>
      <c r="F9821" s="27"/>
      <c r="G9821" s="29"/>
      <c r="H9821" s="29"/>
      <c r="I9821" s="29"/>
      <c r="J9821" s="29"/>
      <c r="K9821" s="29"/>
      <c r="L9821" s="29"/>
    </row>
    <row r="9822" spans="1:12" ht="21">
      <c r="A9822" s="26"/>
      <c r="B9822" s="27"/>
      <c r="C9822" s="27"/>
      <c r="D9822" s="27"/>
      <c r="E9822" s="27"/>
      <c r="F9822" s="27"/>
      <c r="G9822" s="28"/>
      <c r="H9822" s="28"/>
      <c r="I9822" s="28"/>
      <c r="J9822" s="28"/>
      <c r="K9822" s="28"/>
      <c r="L9822" s="28"/>
    </row>
    <row r="9823" spans="1:12" ht="21">
      <c r="A9823" s="26"/>
      <c r="B9823" s="27"/>
      <c r="C9823" s="27"/>
      <c r="D9823" s="27"/>
      <c r="E9823" s="27"/>
      <c r="F9823" s="27"/>
      <c r="G9823" s="28"/>
      <c r="H9823" s="28"/>
      <c r="I9823" s="28"/>
      <c r="J9823" s="28"/>
      <c r="K9823" s="28"/>
      <c r="L9823" s="28"/>
    </row>
    <row r="9824" spans="1:12" ht="21">
      <c r="A9824" s="26"/>
      <c r="B9824" s="27"/>
      <c r="C9824" s="27"/>
      <c r="D9824" s="27"/>
      <c r="E9824" s="27"/>
      <c r="F9824" s="27"/>
      <c r="G9824" s="29"/>
      <c r="H9824" s="29"/>
      <c r="I9824" s="29"/>
      <c r="J9824" s="29"/>
      <c r="K9824" s="29"/>
      <c r="L9824" s="29"/>
    </row>
    <row r="9825" spans="1:12" ht="21">
      <c r="A9825" s="26"/>
      <c r="B9825" s="27"/>
      <c r="C9825" s="27"/>
      <c r="D9825" s="27"/>
      <c r="E9825" s="27"/>
      <c r="F9825" s="27"/>
      <c r="G9825" s="29"/>
      <c r="H9825" s="29"/>
      <c r="I9825" s="29"/>
      <c r="J9825" s="29"/>
      <c r="K9825" s="29"/>
      <c r="L9825" s="29"/>
    </row>
    <row r="9826" spans="1:12" ht="21">
      <c r="A9826" s="26"/>
      <c r="B9826" s="27"/>
      <c r="C9826" s="27"/>
      <c r="D9826" s="27"/>
      <c r="E9826" s="27"/>
      <c r="F9826" s="27"/>
      <c r="G9826" s="29"/>
      <c r="H9826" s="29"/>
      <c r="I9826" s="29"/>
      <c r="J9826" s="29"/>
      <c r="K9826" s="29"/>
      <c r="L9826" s="29"/>
    </row>
    <row r="9827" spans="1:12" ht="21">
      <c r="A9827" s="26"/>
      <c r="B9827" s="27"/>
      <c r="C9827" s="27"/>
      <c r="D9827" s="27"/>
      <c r="E9827" s="27"/>
      <c r="F9827" s="27"/>
      <c r="G9827" s="29"/>
      <c r="H9827" s="29"/>
      <c r="I9827" s="29"/>
      <c r="J9827" s="29"/>
      <c r="K9827" s="29"/>
      <c r="L9827" s="29"/>
    </row>
    <row r="9828" spans="1:12" ht="21">
      <c r="A9828" s="26"/>
      <c r="B9828" s="27"/>
      <c r="C9828" s="27"/>
      <c r="D9828" s="27"/>
      <c r="E9828" s="27"/>
      <c r="F9828" s="27"/>
      <c r="G9828" s="29"/>
      <c r="H9828" s="29"/>
      <c r="I9828" s="29"/>
      <c r="J9828" s="29"/>
      <c r="K9828" s="29"/>
      <c r="L9828" s="29"/>
    </row>
    <row r="9829" spans="1:12" ht="21">
      <c r="A9829" s="26"/>
      <c r="B9829" s="27"/>
      <c r="C9829" s="27"/>
      <c r="D9829" s="27"/>
      <c r="E9829" s="27"/>
      <c r="F9829" s="27"/>
      <c r="G9829" s="29"/>
      <c r="H9829" s="29"/>
      <c r="I9829" s="29"/>
      <c r="J9829" s="29"/>
      <c r="K9829" s="29"/>
      <c r="L9829" s="29"/>
    </row>
    <row r="9830" spans="1:12" ht="21">
      <c r="A9830" s="26"/>
      <c r="B9830" s="27"/>
      <c r="C9830" s="27"/>
      <c r="D9830" s="27"/>
      <c r="E9830" s="27"/>
      <c r="F9830" s="27"/>
      <c r="G9830" s="29"/>
      <c r="H9830" s="29"/>
      <c r="I9830" s="29"/>
      <c r="J9830" s="29"/>
      <c r="K9830" s="29"/>
      <c r="L9830" s="29"/>
    </row>
    <row r="9831" spans="1:12" ht="21">
      <c r="A9831" s="26"/>
      <c r="B9831" s="27"/>
      <c r="C9831" s="27"/>
      <c r="D9831" s="27"/>
      <c r="E9831" s="27"/>
      <c r="F9831" s="27"/>
      <c r="G9831" s="28"/>
      <c r="H9831" s="28"/>
      <c r="I9831" s="28"/>
      <c r="J9831" s="28"/>
      <c r="K9831" s="28"/>
      <c r="L9831" s="28"/>
    </row>
    <row r="9832" spans="1:12" ht="21">
      <c r="A9832" s="26"/>
      <c r="B9832" s="27"/>
      <c r="C9832" s="27"/>
      <c r="D9832" s="27"/>
      <c r="E9832" s="27"/>
      <c r="F9832" s="27"/>
      <c r="G9832" s="28"/>
      <c r="H9832" s="28"/>
      <c r="I9832" s="28"/>
      <c r="J9832" s="28"/>
      <c r="K9832" s="28"/>
      <c r="L9832" s="28"/>
    </row>
    <row r="9833" spans="1:12" ht="21">
      <c r="A9833" s="26"/>
      <c r="B9833" s="27"/>
      <c r="C9833" s="27"/>
      <c r="D9833" s="27"/>
      <c r="E9833" s="27"/>
      <c r="F9833" s="27"/>
      <c r="G9833" s="29"/>
      <c r="H9833" s="29"/>
      <c r="I9833" s="29"/>
      <c r="J9833" s="29"/>
      <c r="K9833" s="29"/>
      <c r="L9833" s="29"/>
    </row>
    <row r="9834" spans="1:12" ht="21">
      <c r="A9834" s="26"/>
      <c r="B9834" s="27"/>
      <c r="C9834" s="27"/>
      <c r="D9834" s="27"/>
      <c r="E9834" s="27"/>
      <c r="F9834" s="27"/>
      <c r="G9834" s="29"/>
      <c r="H9834" s="29"/>
      <c r="I9834" s="29"/>
      <c r="J9834" s="29"/>
      <c r="K9834" s="29"/>
      <c r="L9834" s="29"/>
    </row>
    <row r="9835" spans="1:12" ht="21">
      <c r="A9835" s="26"/>
      <c r="B9835" s="27"/>
      <c r="C9835" s="27"/>
      <c r="D9835" s="27"/>
      <c r="E9835" s="27"/>
      <c r="F9835" s="27"/>
      <c r="G9835" s="29"/>
      <c r="H9835" s="29"/>
      <c r="I9835" s="29"/>
      <c r="J9835" s="29"/>
      <c r="K9835" s="29"/>
      <c r="L9835" s="29"/>
    </row>
    <row r="9836" spans="1:12" ht="21">
      <c r="A9836" s="26"/>
      <c r="B9836" s="27"/>
      <c r="C9836" s="27"/>
      <c r="D9836" s="27"/>
      <c r="E9836" s="27"/>
      <c r="F9836" s="27"/>
      <c r="G9836" s="29"/>
      <c r="H9836" s="29"/>
      <c r="I9836" s="29"/>
      <c r="J9836" s="29"/>
      <c r="K9836" s="29"/>
      <c r="L9836" s="29"/>
    </row>
    <row r="9837" spans="1:12" ht="21">
      <c r="A9837" s="26"/>
      <c r="B9837" s="27"/>
      <c r="C9837" s="27"/>
      <c r="D9837" s="27"/>
      <c r="E9837" s="27"/>
      <c r="F9837" s="27"/>
      <c r="G9837" s="29"/>
      <c r="H9837" s="29"/>
      <c r="I9837" s="29"/>
      <c r="J9837" s="29"/>
      <c r="K9837" s="29"/>
      <c r="L9837" s="29"/>
    </row>
    <row r="9838" spans="1:12" ht="21">
      <c r="A9838" s="26"/>
      <c r="B9838" s="27"/>
      <c r="C9838" s="27"/>
      <c r="D9838" s="27"/>
      <c r="E9838" s="27"/>
      <c r="F9838" s="27"/>
      <c r="G9838" s="29"/>
      <c r="H9838" s="29"/>
      <c r="I9838" s="29"/>
      <c r="J9838" s="29"/>
      <c r="K9838" s="29"/>
      <c r="L9838" s="29"/>
    </row>
    <row r="9839" spans="1:12" ht="21">
      <c r="A9839" s="26"/>
      <c r="B9839" s="27"/>
      <c r="C9839" s="27"/>
      <c r="D9839" s="27"/>
      <c r="E9839" s="27"/>
      <c r="F9839" s="27"/>
      <c r="G9839" s="29"/>
      <c r="H9839" s="29"/>
      <c r="I9839" s="29"/>
      <c r="J9839" s="29"/>
      <c r="K9839" s="29"/>
      <c r="L9839" s="29"/>
    </row>
    <row r="9840" spans="1:12" ht="21">
      <c r="A9840" s="26"/>
      <c r="B9840" s="27"/>
      <c r="C9840" s="27"/>
      <c r="D9840" s="27"/>
      <c r="E9840" s="27"/>
      <c r="F9840" s="27"/>
      <c r="G9840" s="29"/>
      <c r="H9840" s="29"/>
      <c r="I9840" s="29"/>
      <c r="J9840" s="29"/>
      <c r="K9840" s="29"/>
      <c r="L9840" s="29"/>
    </row>
    <row r="9841" spans="1:12" ht="21">
      <c r="A9841" s="26"/>
      <c r="B9841" s="27"/>
      <c r="C9841" s="27"/>
      <c r="D9841" s="27"/>
      <c r="E9841" s="27"/>
      <c r="F9841" s="27"/>
      <c r="G9841" s="29"/>
      <c r="H9841" s="29"/>
      <c r="I9841" s="29"/>
      <c r="J9841" s="29"/>
      <c r="K9841" s="29"/>
      <c r="L9841" s="29"/>
    </row>
    <row r="9842" spans="1:12" ht="21">
      <c r="A9842" s="26"/>
      <c r="B9842" s="27"/>
      <c r="C9842" s="27"/>
      <c r="D9842" s="27"/>
      <c r="E9842" s="27"/>
      <c r="F9842" s="27"/>
      <c r="G9842" s="29"/>
      <c r="H9842" s="29"/>
      <c r="I9842" s="29"/>
      <c r="J9842" s="29"/>
      <c r="K9842" s="29"/>
      <c r="L9842" s="29"/>
    </row>
    <row r="9843" spans="1:12" ht="21">
      <c r="A9843" s="26"/>
      <c r="B9843" s="27"/>
      <c r="C9843" s="27"/>
      <c r="D9843" s="27"/>
      <c r="E9843" s="27"/>
      <c r="F9843" s="27"/>
      <c r="G9843" s="29"/>
      <c r="H9843" s="29"/>
      <c r="I9843" s="29"/>
      <c r="J9843" s="29"/>
      <c r="K9843" s="29"/>
      <c r="L9843" s="29"/>
    </row>
    <row r="9844" spans="1:12" ht="21">
      <c r="A9844" s="26"/>
      <c r="B9844" s="27"/>
      <c r="C9844" s="27"/>
      <c r="D9844" s="27"/>
      <c r="E9844" s="27"/>
      <c r="F9844" s="27"/>
      <c r="G9844" s="29"/>
      <c r="H9844" s="29"/>
      <c r="I9844" s="29"/>
      <c r="J9844" s="29"/>
      <c r="K9844" s="29"/>
      <c r="L9844" s="29"/>
    </row>
    <row r="9845" spans="1:12" ht="21">
      <c r="A9845" s="26"/>
      <c r="B9845" s="27"/>
      <c r="C9845" s="27"/>
      <c r="D9845" s="27"/>
      <c r="E9845" s="27"/>
      <c r="F9845" s="27"/>
      <c r="G9845" s="29"/>
      <c r="H9845" s="29"/>
      <c r="I9845" s="29"/>
      <c r="J9845" s="29"/>
      <c r="K9845" s="29"/>
      <c r="L9845" s="29"/>
    </row>
    <row r="9846" spans="1:12" ht="21">
      <c r="A9846" s="26"/>
      <c r="B9846" s="27"/>
      <c r="C9846" s="27"/>
      <c r="D9846" s="27"/>
      <c r="E9846" s="27"/>
      <c r="F9846" s="27"/>
      <c r="G9846" s="29"/>
      <c r="H9846" s="29"/>
      <c r="I9846" s="29"/>
      <c r="J9846" s="29"/>
      <c r="K9846" s="29"/>
      <c r="L9846" s="29"/>
    </row>
    <row r="9847" spans="1:12" ht="21">
      <c r="A9847" s="26"/>
      <c r="B9847" s="27"/>
      <c r="C9847" s="27"/>
      <c r="D9847" s="27"/>
      <c r="E9847" s="27"/>
      <c r="F9847" s="27"/>
      <c r="G9847" s="28"/>
      <c r="H9847" s="28"/>
      <c r="I9847" s="28"/>
      <c r="J9847" s="28"/>
      <c r="K9847" s="28"/>
      <c r="L9847" s="28"/>
    </row>
    <row r="9848" spans="1:12" ht="21">
      <c r="A9848" s="26"/>
      <c r="B9848" s="27"/>
      <c r="C9848" s="27"/>
      <c r="D9848" s="27"/>
      <c r="E9848" s="27"/>
      <c r="F9848" s="27"/>
      <c r="G9848" s="29"/>
      <c r="H9848" s="29"/>
      <c r="I9848" s="29"/>
      <c r="J9848" s="29"/>
      <c r="K9848" s="29"/>
      <c r="L9848" s="29"/>
    </row>
    <row r="9849" spans="1:12" ht="21">
      <c r="A9849" s="26"/>
      <c r="B9849" s="27"/>
      <c r="C9849" s="27"/>
      <c r="D9849" s="27"/>
      <c r="E9849" s="27"/>
      <c r="F9849" s="27"/>
      <c r="G9849" s="29"/>
      <c r="H9849" s="29"/>
      <c r="I9849" s="29"/>
      <c r="J9849" s="29"/>
      <c r="K9849" s="29"/>
      <c r="L9849" s="29"/>
    </row>
    <row r="9850" spans="1:12" ht="21">
      <c r="A9850" s="26"/>
      <c r="B9850" s="27"/>
      <c r="C9850" s="27"/>
      <c r="D9850" s="27"/>
      <c r="E9850" s="27"/>
      <c r="F9850" s="27"/>
      <c r="G9850" s="29"/>
      <c r="H9850" s="29"/>
      <c r="I9850" s="29"/>
      <c r="J9850" s="29"/>
      <c r="K9850" s="29"/>
      <c r="L9850" s="29"/>
    </row>
    <row r="9851" spans="1:12" ht="21">
      <c r="A9851" s="26"/>
      <c r="B9851" s="27"/>
      <c r="C9851" s="27"/>
      <c r="D9851" s="27"/>
      <c r="E9851" s="27"/>
      <c r="F9851" s="27"/>
      <c r="G9851" s="28"/>
      <c r="H9851" s="28"/>
      <c r="I9851" s="28"/>
      <c r="J9851" s="28"/>
      <c r="K9851" s="28"/>
      <c r="L9851" s="28"/>
    </row>
    <row r="9852" spans="1:12" ht="21">
      <c r="A9852" s="26"/>
      <c r="B9852" s="27"/>
      <c r="C9852" s="27"/>
      <c r="D9852" s="27"/>
      <c r="E9852" s="27"/>
      <c r="F9852" s="27"/>
      <c r="G9852" s="29"/>
      <c r="H9852" s="29"/>
      <c r="I9852" s="29"/>
      <c r="J9852" s="29"/>
      <c r="K9852" s="29"/>
      <c r="L9852" s="29"/>
    </row>
    <row r="9853" spans="1:12" ht="21">
      <c r="A9853" s="26"/>
      <c r="B9853" s="27"/>
      <c r="C9853" s="27"/>
      <c r="D9853" s="27"/>
      <c r="E9853" s="27"/>
      <c r="F9853" s="27"/>
      <c r="G9853" s="29"/>
      <c r="H9853" s="29"/>
      <c r="I9853" s="29"/>
      <c r="J9853" s="29"/>
      <c r="K9853" s="29"/>
      <c r="L9853" s="29"/>
    </row>
    <row r="9854" spans="1:12" ht="21">
      <c r="A9854" s="26"/>
      <c r="B9854" s="27"/>
      <c r="C9854" s="27"/>
      <c r="D9854" s="27"/>
      <c r="E9854" s="27"/>
      <c r="F9854" s="27"/>
      <c r="G9854" s="29"/>
      <c r="H9854" s="29"/>
      <c r="I9854" s="29"/>
      <c r="J9854" s="29"/>
      <c r="K9854" s="29"/>
      <c r="L9854" s="29"/>
    </row>
    <row r="9855" spans="1:12" ht="21">
      <c r="A9855" s="26"/>
      <c r="B9855" s="27"/>
      <c r="C9855" s="27"/>
      <c r="D9855" s="27"/>
      <c r="E9855" s="27"/>
      <c r="F9855" s="27"/>
      <c r="G9855" s="28"/>
      <c r="H9855" s="28"/>
      <c r="I9855" s="28"/>
      <c r="J9855" s="28"/>
      <c r="K9855" s="28"/>
      <c r="L9855" s="28"/>
    </row>
    <row r="9856" spans="1:12" ht="21">
      <c r="A9856" s="26"/>
      <c r="B9856" s="27"/>
      <c r="C9856" s="27"/>
      <c r="D9856" s="27"/>
      <c r="E9856" s="27"/>
      <c r="F9856" s="27"/>
      <c r="G9856" s="28"/>
      <c r="H9856" s="28"/>
      <c r="I9856" s="28"/>
      <c r="J9856" s="28"/>
      <c r="K9856" s="28"/>
      <c r="L9856" s="28"/>
    </row>
    <row r="9857" spans="1:12" ht="21">
      <c r="A9857" s="26"/>
      <c r="B9857" s="27"/>
      <c r="C9857" s="27"/>
      <c r="D9857" s="27"/>
      <c r="E9857" s="27"/>
      <c r="F9857" s="27"/>
      <c r="G9857" s="29"/>
      <c r="H9857" s="29"/>
      <c r="I9857" s="29"/>
      <c r="J9857" s="29"/>
      <c r="K9857" s="29"/>
      <c r="L9857" s="29"/>
    </row>
    <row r="9858" spans="1:12" ht="21">
      <c r="A9858" s="26"/>
      <c r="B9858" s="27"/>
      <c r="C9858" s="27"/>
      <c r="D9858" s="27"/>
      <c r="E9858" s="27"/>
      <c r="F9858" s="27"/>
      <c r="G9858" s="28"/>
      <c r="H9858" s="28"/>
      <c r="I9858" s="28"/>
      <c r="J9858" s="28"/>
      <c r="K9858" s="28"/>
      <c r="L9858" s="28"/>
    </row>
    <row r="9859" spans="1:12" ht="21">
      <c r="A9859" s="26"/>
      <c r="B9859" s="27"/>
      <c r="C9859" s="27"/>
      <c r="D9859" s="27"/>
      <c r="E9859" s="27"/>
      <c r="F9859" s="27"/>
      <c r="G9859" s="29"/>
      <c r="H9859" s="29"/>
      <c r="I9859" s="29"/>
      <c r="J9859" s="29"/>
      <c r="K9859" s="29"/>
      <c r="L9859" s="29"/>
    </row>
    <row r="9860" spans="1:12" ht="21">
      <c r="A9860" s="26"/>
      <c r="B9860" s="27"/>
      <c r="C9860" s="27"/>
      <c r="D9860" s="27"/>
      <c r="E9860" s="27"/>
      <c r="F9860" s="27"/>
      <c r="G9860" s="28"/>
      <c r="H9860" s="28"/>
      <c r="I9860" s="28"/>
      <c r="J9860" s="28"/>
      <c r="K9860" s="28"/>
      <c r="L9860" s="28"/>
    </row>
    <row r="9861" spans="1:12" ht="21">
      <c r="A9861" s="26"/>
      <c r="B9861" s="27"/>
      <c r="C9861" s="27"/>
      <c r="D9861" s="27"/>
      <c r="E9861" s="27"/>
      <c r="F9861" s="27"/>
      <c r="G9861" s="28"/>
      <c r="H9861" s="28"/>
      <c r="I9861" s="28"/>
      <c r="J9861" s="28"/>
      <c r="K9861" s="28"/>
      <c r="L9861" s="28"/>
    </row>
    <row r="9862" spans="1:12" ht="21">
      <c r="A9862" s="26"/>
      <c r="B9862" s="27"/>
      <c r="C9862" s="27"/>
      <c r="D9862" s="27"/>
      <c r="E9862" s="27"/>
      <c r="F9862" s="27"/>
      <c r="G9862" s="28"/>
      <c r="H9862" s="28"/>
      <c r="I9862" s="28"/>
      <c r="J9862" s="28"/>
      <c r="K9862" s="28"/>
      <c r="L9862" s="28"/>
    </row>
    <row r="9863" spans="1:12" ht="21">
      <c r="A9863" s="26"/>
      <c r="B9863" s="27"/>
      <c r="C9863" s="27"/>
      <c r="D9863" s="27"/>
      <c r="E9863" s="27"/>
      <c r="F9863" s="27"/>
      <c r="G9863" s="29"/>
      <c r="H9863" s="29"/>
      <c r="I9863" s="29"/>
      <c r="J9863" s="29"/>
      <c r="K9863" s="29"/>
      <c r="L9863" s="29"/>
    </row>
    <row r="9864" spans="1:12" ht="21">
      <c r="A9864" s="26"/>
      <c r="B9864" s="27"/>
      <c r="C9864" s="27"/>
      <c r="D9864" s="27"/>
      <c r="E9864" s="27"/>
      <c r="F9864" s="27"/>
      <c r="G9864" s="29"/>
      <c r="H9864" s="29"/>
      <c r="I9864" s="29"/>
      <c r="J9864" s="29"/>
      <c r="K9864" s="29"/>
      <c r="L9864" s="29"/>
    </row>
    <row r="9865" spans="1:12" ht="21">
      <c r="A9865" s="26"/>
      <c r="B9865" s="27"/>
      <c r="C9865" s="27"/>
      <c r="D9865" s="27"/>
      <c r="E9865" s="27"/>
      <c r="F9865" s="27"/>
      <c r="G9865" s="29"/>
      <c r="H9865" s="29"/>
      <c r="I9865" s="29"/>
      <c r="J9865" s="29"/>
      <c r="K9865" s="29"/>
      <c r="L9865" s="29"/>
    </row>
    <row r="9866" spans="1:12" ht="21">
      <c r="A9866" s="26"/>
      <c r="B9866" s="27"/>
      <c r="C9866" s="27"/>
      <c r="D9866" s="27"/>
      <c r="E9866" s="27"/>
      <c r="F9866" s="27"/>
      <c r="G9866" s="29"/>
      <c r="H9866" s="29"/>
      <c r="I9866" s="29"/>
      <c r="J9866" s="29"/>
      <c r="K9866" s="29"/>
      <c r="L9866" s="29"/>
    </row>
    <row r="9867" spans="1:12" ht="21">
      <c r="A9867" s="26"/>
      <c r="B9867" s="27"/>
      <c r="C9867" s="27"/>
      <c r="D9867" s="27"/>
      <c r="E9867" s="27"/>
      <c r="F9867" s="27"/>
      <c r="G9867" s="28"/>
      <c r="H9867" s="28"/>
      <c r="I9867" s="28"/>
      <c r="J9867" s="28"/>
      <c r="K9867" s="28"/>
      <c r="L9867" s="28"/>
    </row>
    <row r="9868" spans="1:12" ht="21">
      <c r="A9868" s="26"/>
      <c r="B9868" s="27"/>
      <c r="C9868" s="27"/>
      <c r="D9868" s="27"/>
      <c r="E9868" s="27"/>
      <c r="F9868" s="27"/>
      <c r="G9868" s="29"/>
      <c r="H9868" s="29"/>
      <c r="I9868" s="29"/>
      <c r="J9868" s="29"/>
      <c r="K9868" s="29"/>
      <c r="L9868" s="29"/>
    </row>
    <row r="9869" spans="1:12" ht="21">
      <c r="A9869" s="26"/>
      <c r="B9869" s="27"/>
      <c r="C9869" s="27"/>
      <c r="D9869" s="27"/>
      <c r="E9869" s="27"/>
      <c r="F9869" s="27"/>
      <c r="G9869" s="29"/>
      <c r="H9869" s="29"/>
      <c r="I9869" s="29"/>
      <c r="J9869" s="29"/>
      <c r="K9869" s="29"/>
      <c r="L9869" s="29"/>
    </row>
    <row r="9870" spans="1:12" ht="21">
      <c r="A9870" s="26"/>
      <c r="B9870" s="27"/>
      <c r="C9870" s="27"/>
      <c r="D9870" s="27"/>
      <c r="E9870" s="27"/>
      <c r="F9870" s="27"/>
      <c r="G9870" s="28"/>
      <c r="H9870" s="28"/>
      <c r="I9870" s="28"/>
      <c r="J9870" s="28"/>
      <c r="K9870" s="28"/>
      <c r="L9870" s="28"/>
    </row>
    <row r="9871" spans="1:12" ht="21">
      <c r="A9871" s="26"/>
      <c r="B9871" s="27"/>
      <c r="C9871" s="27"/>
      <c r="D9871" s="27"/>
      <c r="E9871" s="27"/>
      <c r="F9871" s="27"/>
      <c r="G9871" s="29"/>
      <c r="H9871" s="29"/>
      <c r="I9871" s="29"/>
      <c r="J9871" s="29"/>
      <c r="K9871" s="29"/>
      <c r="L9871" s="29"/>
    </row>
    <row r="9872" spans="1:12" ht="21">
      <c r="A9872" s="26"/>
      <c r="B9872" s="27"/>
      <c r="C9872" s="27"/>
      <c r="D9872" s="27"/>
      <c r="E9872" s="27"/>
      <c r="F9872" s="27"/>
      <c r="G9872" s="29"/>
      <c r="H9872" s="29"/>
      <c r="I9872" s="29"/>
      <c r="J9872" s="29"/>
      <c r="K9872" s="29"/>
      <c r="L9872" s="29"/>
    </row>
    <row r="9873" spans="1:12" ht="21">
      <c r="A9873" s="26"/>
      <c r="B9873" s="27"/>
      <c r="C9873" s="27"/>
      <c r="D9873" s="27"/>
      <c r="E9873" s="27"/>
      <c r="F9873" s="27"/>
      <c r="G9873" s="28"/>
      <c r="H9873" s="28"/>
      <c r="I9873" s="28"/>
      <c r="J9873" s="28"/>
      <c r="K9873" s="28"/>
      <c r="L9873" s="28"/>
    </row>
    <row r="9874" spans="1:12" ht="21">
      <c r="A9874" s="26"/>
      <c r="B9874" s="27"/>
      <c r="C9874" s="27"/>
      <c r="D9874" s="27"/>
      <c r="E9874" s="27"/>
      <c r="F9874" s="27"/>
      <c r="G9874" s="29"/>
      <c r="H9874" s="29"/>
      <c r="I9874" s="29"/>
      <c r="J9874" s="29"/>
      <c r="K9874" s="29"/>
      <c r="L9874" s="29"/>
    </row>
    <row r="9875" spans="1:12" ht="21">
      <c r="A9875" s="26"/>
      <c r="B9875" s="27"/>
      <c r="C9875" s="27"/>
      <c r="D9875" s="27"/>
      <c r="E9875" s="27"/>
      <c r="F9875" s="27"/>
      <c r="G9875" s="29"/>
      <c r="H9875" s="29"/>
      <c r="I9875" s="29"/>
      <c r="J9875" s="29"/>
      <c r="K9875" s="29"/>
      <c r="L9875" s="29"/>
    </row>
    <row r="9876" spans="1:12" ht="21">
      <c r="A9876" s="26"/>
      <c r="B9876" s="27"/>
      <c r="C9876" s="27"/>
      <c r="D9876" s="27"/>
      <c r="E9876" s="27"/>
      <c r="F9876" s="27"/>
      <c r="G9876" s="29"/>
      <c r="H9876" s="29"/>
      <c r="I9876" s="29"/>
      <c r="J9876" s="29"/>
      <c r="K9876" s="29"/>
      <c r="L9876" s="29"/>
    </row>
    <row r="9877" spans="1:12" ht="21">
      <c r="A9877" s="26"/>
      <c r="B9877" s="27"/>
      <c r="C9877" s="27"/>
      <c r="D9877" s="27"/>
      <c r="E9877" s="27"/>
      <c r="F9877" s="27"/>
      <c r="G9877" s="29"/>
      <c r="H9877" s="29"/>
      <c r="I9877" s="29"/>
      <c r="J9877" s="29"/>
      <c r="K9877" s="29"/>
      <c r="L9877" s="29"/>
    </row>
    <row r="9878" spans="1:12" ht="21">
      <c r="A9878" s="26"/>
      <c r="B9878" s="27"/>
      <c r="C9878" s="27"/>
      <c r="D9878" s="27"/>
      <c r="E9878" s="27"/>
      <c r="F9878" s="27"/>
      <c r="G9878" s="28"/>
      <c r="H9878" s="28"/>
      <c r="I9878" s="28"/>
      <c r="J9878" s="28"/>
      <c r="K9878" s="28"/>
      <c r="L9878" s="28"/>
    </row>
    <row r="9879" spans="1:12" ht="21">
      <c r="A9879" s="26"/>
      <c r="B9879" s="27"/>
      <c r="C9879" s="27"/>
      <c r="D9879" s="27"/>
      <c r="E9879" s="27"/>
      <c r="F9879" s="27"/>
      <c r="G9879" s="28"/>
      <c r="H9879" s="28"/>
      <c r="I9879" s="28"/>
      <c r="J9879" s="28"/>
      <c r="K9879" s="28"/>
      <c r="L9879" s="28"/>
    </row>
    <row r="9880" spans="1:12" ht="21">
      <c r="A9880" s="26"/>
      <c r="B9880" s="27"/>
      <c r="C9880" s="27"/>
      <c r="D9880" s="27"/>
      <c r="E9880" s="27"/>
      <c r="F9880" s="27"/>
      <c r="G9880" s="29"/>
      <c r="H9880" s="29"/>
      <c r="I9880" s="29"/>
      <c r="J9880" s="29"/>
      <c r="K9880" s="29"/>
      <c r="L9880" s="29"/>
    </row>
    <row r="9881" spans="1:12" ht="21">
      <c r="A9881" s="26"/>
      <c r="B9881" s="27"/>
      <c r="C9881" s="27"/>
      <c r="D9881" s="27"/>
      <c r="E9881" s="27"/>
      <c r="F9881" s="27"/>
      <c r="G9881" s="29"/>
      <c r="H9881" s="29"/>
      <c r="I9881" s="29"/>
      <c r="J9881" s="29"/>
      <c r="K9881" s="29"/>
      <c r="L9881" s="29"/>
    </row>
    <row r="9882" spans="1:12" ht="21">
      <c r="A9882" s="26"/>
      <c r="B9882" s="27"/>
      <c r="C9882" s="27"/>
      <c r="D9882" s="27"/>
      <c r="E9882" s="27"/>
      <c r="F9882" s="27"/>
      <c r="G9882" s="29"/>
      <c r="H9882" s="29"/>
      <c r="I9882" s="29"/>
      <c r="J9882" s="29"/>
      <c r="K9882" s="29"/>
      <c r="L9882" s="29"/>
    </row>
    <row r="9883" spans="1:12" ht="21">
      <c r="A9883" s="26"/>
      <c r="B9883" s="27"/>
      <c r="C9883" s="27"/>
      <c r="D9883" s="27"/>
      <c r="E9883" s="27"/>
      <c r="F9883" s="27"/>
      <c r="G9883" s="29"/>
      <c r="H9883" s="29"/>
      <c r="I9883" s="29"/>
      <c r="J9883" s="29"/>
      <c r="K9883" s="29"/>
      <c r="L9883" s="29"/>
    </row>
    <row r="9884" spans="1:12" ht="21">
      <c r="A9884" s="26"/>
      <c r="B9884" s="27"/>
      <c r="C9884" s="27"/>
      <c r="D9884" s="27"/>
      <c r="E9884" s="27"/>
      <c r="F9884" s="27"/>
      <c r="G9884" s="28"/>
      <c r="H9884" s="28"/>
      <c r="I9884" s="28"/>
      <c r="J9884" s="28"/>
      <c r="K9884" s="28"/>
      <c r="L9884" s="28"/>
    </row>
    <row r="9885" spans="1:12" ht="21">
      <c r="A9885" s="26"/>
      <c r="B9885" s="27"/>
      <c r="C9885" s="27"/>
      <c r="D9885" s="27"/>
      <c r="E9885" s="27"/>
      <c r="F9885" s="27"/>
      <c r="G9885" s="28"/>
      <c r="H9885" s="28"/>
      <c r="I9885" s="28"/>
      <c r="J9885" s="28"/>
      <c r="K9885" s="28"/>
      <c r="L9885" s="28"/>
    </row>
    <row r="9886" spans="1:12" ht="21">
      <c r="A9886" s="26"/>
      <c r="B9886" s="27"/>
      <c r="C9886" s="27"/>
      <c r="D9886" s="27"/>
      <c r="E9886" s="27"/>
      <c r="F9886" s="27"/>
      <c r="G9886" s="28"/>
      <c r="H9886" s="28"/>
      <c r="I9886" s="28"/>
      <c r="J9886" s="28"/>
      <c r="K9886" s="28"/>
      <c r="L9886" s="28"/>
    </row>
    <row r="9887" spans="1:12" ht="21">
      <c r="A9887" s="26"/>
      <c r="B9887" s="27"/>
      <c r="C9887" s="27"/>
      <c r="D9887" s="27"/>
      <c r="E9887" s="27"/>
      <c r="F9887" s="27"/>
      <c r="G9887" s="28"/>
      <c r="H9887" s="28"/>
      <c r="I9887" s="28"/>
      <c r="J9887" s="28"/>
      <c r="K9887" s="28"/>
      <c r="L9887" s="28"/>
    </row>
    <row r="9888" spans="1:12" ht="21">
      <c r="A9888" s="26"/>
      <c r="B9888" s="27"/>
      <c r="C9888" s="27"/>
      <c r="D9888" s="27"/>
      <c r="E9888" s="27"/>
      <c r="F9888" s="27"/>
      <c r="G9888" s="28"/>
      <c r="H9888" s="28"/>
      <c r="I9888" s="28"/>
      <c r="J9888" s="28"/>
      <c r="K9888" s="28"/>
      <c r="L9888" s="28"/>
    </row>
    <row r="9889" spans="1:12" ht="21">
      <c r="A9889" s="26"/>
      <c r="B9889" s="27"/>
      <c r="C9889" s="27"/>
      <c r="D9889" s="27"/>
      <c r="E9889" s="27"/>
      <c r="F9889" s="27"/>
      <c r="G9889" s="29"/>
      <c r="H9889" s="29"/>
      <c r="I9889" s="29"/>
      <c r="J9889" s="29"/>
      <c r="K9889" s="29"/>
      <c r="L9889" s="29"/>
    </row>
    <row r="9890" spans="1:12" ht="21">
      <c r="A9890" s="26"/>
      <c r="B9890" s="27"/>
      <c r="C9890" s="27"/>
      <c r="D9890" s="27"/>
      <c r="E9890" s="27"/>
      <c r="F9890" s="27"/>
      <c r="G9890" s="28"/>
      <c r="H9890" s="28"/>
      <c r="I9890" s="28"/>
      <c r="J9890" s="28"/>
      <c r="K9890" s="28"/>
      <c r="L9890" s="28"/>
    </row>
    <row r="9891" spans="1:12" ht="21">
      <c r="A9891" s="26"/>
      <c r="B9891" s="27"/>
      <c r="C9891" s="27"/>
      <c r="D9891" s="27"/>
      <c r="E9891" s="27"/>
      <c r="F9891" s="27"/>
      <c r="G9891" s="28"/>
      <c r="H9891" s="28"/>
      <c r="I9891" s="28"/>
      <c r="J9891" s="28"/>
      <c r="K9891" s="28"/>
      <c r="L9891" s="28"/>
    </row>
    <row r="9892" spans="1:12" ht="21">
      <c r="A9892" s="26"/>
      <c r="B9892" s="27"/>
      <c r="C9892" s="27"/>
      <c r="D9892" s="27"/>
      <c r="E9892" s="27"/>
      <c r="F9892" s="27"/>
      <c r="G9892" s="28"/>
      <c r="H9892" s="28"/>
      <c r="I9892" s="28"/>
      <c r="J9892" s="28"/>
      <c r="K9892" s="28"/>
      <c r="L9892" s="28"/>
    </row>
    <row r="9893" spans="1:12" ht="21">
      <c r="A9893" s="26"/>
      <c r="B9893" s="27"/>
      <c r="C9893" s="27"/>
      <c r="D9893" s="27"/>
      <c r="E9893" s="27"/>
      <c r="F9893" s="27"/>
      <c r="G9893" s="28"/>
      <c r="H9893" s="28"/>
      <c r="I9893" s="28"/>
      <c r="J9893" s="28"/>
      <c r="K9893" s="28"/>
      <c r="L9893" s="28"/>
    </row>
    <row r="9894" spans="1:12" ht="21">
      <c r="A9894" s="26"/>
      <c r="B9894" s="27"/>
      <c r="C9894" s="27"/>
      <c r="D9894" s="27"/>
      <c r="E9894" s="27"/>
      <c r="F9894" s="27"/>
      <c r="G9894" s="28"/>
      <c r="H9894" s="28"/>
      <c r="I9894" s="28"/>
      <c r="J9894" s="28"/>
      <c r="K9894" s="28"/>
      <c r="L9894" s="28"/>
    </row>
    <row r="9895" spans="1:12" ht="21">
      <c r="A9895" s="26"/>
      <c r="B9895" s="27"/>
      <c r="C9895" s="27"/>
      <c r="D9895" s="27"/>
      <c r="E9895" s="27"/>
      <c r="F9895" s="27"/>
      <c r="G9895" s="28"/>
      <c r="H9895" s="28"/>
      <c r="I9895" s="28"/>
      <c r="J9895" s="28"/>
      <c r="K9895" s="28"/>
      <c r="L9895" s="28"/>
    </row>
    <row r="9896" spans="1:12" ht="21">
      <c r="A9896" s="26"/>
      <c r="B9896" s="27"/>
      <c r="C9896" s="27"/>
      <c r="D9896" s="27"/>
      <c r="E9896" s="27"/>
      <c r="F9896" s="27"/>
      <c r="G9896" s="28"/>
      <c r="H9896" s="28"/>
      <c r="I9896" s="28"/>
      <c r="J9896" s="28"/>
      <c r="K9896" s="28"/>
      <c r="L9896" s="28"/>
    </row>
    <row r="9897" spans="1:12" ht="21">
      <c r="A9897" s="26"/>
      <c r="B9897" s="27"/>
      <c r="C9897" s="27"/>
      <c r="D9897" s="27"/>
      <c r="E9897" s="27"/>
      <c r="F9897" s="27"/>
      <c r="G9897" s="28"/>
      <c r="H9897" s="28"/>
      <c r="I9897" s="28"/>
      <c r="J9897" s="28"/>
      <c r="K9897" s="28"/>
      <c r="L9897" s="28"/>
    </row>
    <row r="9898" spans="1:12" ht="21">
      <c r="A9898" s="26"/>
      <c r="B9898" s="27"/>
      <c r="C9898" s="27"/>
      <c r="D9898" s="27"/>
      <c r="E9898" s="27"/>
      <c r="F9898" s="27"/>
      <c r="G9898" s="28"/>
      <c r="H9898" s="28"/>
      <c r="I9898" s="28"/>
      <c r="J9898" s="28"/>
      <c r="K9898" s="28"/>
      <c r="L9898" s="28"/>
    </row>
    <row r="9899" spans="1:12" ht="21">
      <c r="A9899" s="26"/>
      <c r="B9899" s="27"/>
      <c r="C9899" s="27"/>
      <c r="D9899" s="27"/>
      <c r="E9899" s="27"/>
      <c r="F9899" s="27"/>
      <c r="G9899" s="28"/>
      <c r="H9899" s="28"/>
      <c r="I9899" s="28"/>
      <c r="J9899" s="28"/>
      <c r="K9899" s="28"/>
      <c r="L9899" s="28"/>
    </row>
    <row r="9900" spans="1:12" ht="21">
      <c r="A9900" s="26"/>
      <c r="B9900" s="27"/>
      <c r="C9900" s="27"/>
      <c r="D9900" s="27"/>
      <c r="E9900" s="27"/>
      <c r="F9900" s="27"/>
      <c r="G9900" s="28"/>
      <c r="H9900" s="28"/>
      <c r="I9900" s="28"/>
      <c r="J9900" s="28"/>
      <c r="K9900" s="28"/>
      <c r="L9900" s="28"/>
    </row>
    <row r="9901" spans="1:12" ht="21">
      <c r="A9901" s="26"/>
      <c r="B9901" s="27"/>
      <c r="C9901" s="27"/>
      <c r="D9901" s="27"/>
      <c r="E9901" s="27"/>
      <c r="F9901" s="27"/>
      <c r="G9901" s="28"/>
      <c r="H9901" s="28"/>
      <c r="I9901" s="28"/>
      <c r="J9901" s="28"/>
      <c r="K9901" s="28"/>
      <c r="L9901" s="28"/>
    </row>
    <row r="9902" spans="1:12" ht="21">
      <c r="A9902" s="26"/>
      <c r="B9902" s="27"/>
      <c r="C9902" s="27"/>
      <c r="D9902" s="27"/>
      <c r="E9902" s="27"/>
      <c r="F9902" s="27"/>
      <c r="G9902" s="28"/>
      <c r="H9902" s="28"/>
      <c r="I9902" s="28"/>
      <c r="J9902" s="28"/>
      <c r="K9902" s="28"/>
      <c r="L9902" s="28"/>
    </row>
    <row r="9903" spans="1:12" ht="21">
      <c r="A9903" s="26"/>
      <c r="B9903" s="27"/>
      <c r="C9903" s="27"/>
      <c r="D9903" s="27"/>
      <c r="E9903" s="27"/>
      <c r="F9903" s="27"/>
      <c r="G9903" s="29"/>
      <c r="H9903" s="29"/>
      <c r="I9903" s="29"/>
      <c r="J9903" s="29"/>
      <c r="K9903" s="29"/>
      <c r="L9903" s="29"/>
    </row>
    <row r="9904" spans="1:12" ht="21">
      <c r="A9904" s="26"/>
      <c r="B9904" s="27"/>
      <c r="C9904" s="27"/>
      <c r="D9904" s="27"/>
      <c r="E9904" s="27"/>
      <c r="F9904" s="27"/>
      <c r="G9904" s="28"/>
      <c r="H9904" s="28"/>
      <c r="I9904" s="28"/>
      <c r="J9904" s="28"/>
      <c r="K9904" s="28"/>
      <c r="L9904" s="28"/>
    </row>
    <row r="9905" spans="1:12" ht="21">
      <c r="A9905" s="26"/>
      <c r="B9905" s="27"/>
      <c r="C9905" s="27"/>
      <c r="D9905" s="27"/>
      <c r="E9905" s="27"/>
      <c r="F9905" s="27"/>
      <c r="G9905" s="29"/>
      <c r="H9905" s="29"/>
      <c r="I9905" s="29"/>
      <c r="J9905" s="29"/>
      <c r="K9905" s="29"/>
      <c r="L9905" s="29"/>
    </row>
    <row r="9906" spans="1:12" ht="21">
      <c r="A9906" s="26"/>
      <c r="B9906" s="27"/>
      <c r="C9906" s="27"/>
      <c r="D9906" s="27"/>
      <c r="E9906" s="27"/>
      <c r="F9906" s="27"/>
      <c r="G9906" s="29"/>
      <c r="H9906" s="29"/>
      <c r="I9906" s="29"/>
      <c r="J9906" s="29"/>
      <c r="K9906" s="29"/>
      <c r="L9906" s="29"/>
    </row>
    <row r="9907" spans="1:12" ht="21">
      <c r="A9907" s="26"/>
      <c r="B9907" s="27"/>
      <c r="C9907" s="27"/>
      <c r="D9907" s="27"/>
      <c r="E9907" s="27"/>
      <c r="F9907" s="27"/>
      <c r="G9907" s="29"/>
      <c r="H9907" s="29"/>
      <c r="I9907" s="29"/>
      <c r="J9907" s="29"/>
      <c r="K9907" s="29"/>
      <c r="L9907" s="29"/>
    </row>
    <row r="9908" spans="1:12" ht="21">
      <c r="A9908" s="26"/>
      <c r="B9908" s="27"/>
      <c r="C9908" s="27"/>
      <c r="D9908" s="27"/>
      <c r="E9908" s="27"/>
      <c r="F9908" s="27"/>
      <c r="G9908" s="29"/>
      <c r="H9908" s="29"/>
      <c r="I9908" s="29"/>
      <c r="J9908" s="29"/>
      <c r="K9908" s="29"/>
      <c r="L9908" s="29"/>
    </row>
    <row r="9909" spans="1:12" ht="21">
      <c r="A9909" s="26"/>
      <c r="B9909" s="27"/>
      <c r="C9909" s="27"/>
      <c r="D9909" s="27"/>
      <c r="E9909" s="27"/>
      <c r="F9909" s="27"/>
      <c r="G9909" s="29"/>
      <c r="H9909" s="29"/>
      <c r="I9909" s="29"/>
      <c r="J9909" s="29"/>
      <c r="K9909" s="29"/>
      <c r="L9909" s="29"/>
    </row>
    <row r="9910" spans="1:12" ht="21">
      <c r="A9910" s="26"/>
      <c r="B9910" s="27"/>
      <c r="C9910" s="27"/>
      <c r="D9910" s="27"/>
      <c r="E9910" s="27"/>
      <c r="F9910" s="27"/>
      <c r="G9910" s="29"/>
      <c r="H9910" s="29"/>
      <c r="I9910" s="29"/>
      <c r="J9910" s="29"/>
      <c r="K9910" s="29"/>
      <c r="L9910" s="29"/>
    </row>
    <row r="9911" spans="1:12" ht="21">
      <c r="A9911" s="26"/>
      <c r="B9911" s="27"/>
      <c r="C9911" s="27"/>
      <c r="D9911" s="27"/>
      <c r="E9911" s="27"/>
      <c r="F9911" s="27"/>
      <c r="G9911" s="29"/>
      <c r="H9911" s="29"/>
      <c r="I9911" s="29"/>
      <c r="J9911" s="29"/>
      <c r="K9911" s="29"/>
      <c r="L9911" s="29"/>
    </row>
    <row r="9912" spans="1:12" ht="21">
      <c r="A9912" s="26"/>
      <c r="B9912" s="27"/>
      <c r="C9912" s="27"/>
      <c r="D9912" s="27"/>
      <c r="E9912" s="27"/>
      <c r="F9912" s="27"/>
      <c r="G9912" s="29"/>
      <c r="H9912" s="29"/>
      <c r="I9912" s="29"/>
      <c r="J9912" s="29"/>
      <c r="K9912" s="29"/>
      <c r="L9912" s="29"/>
    </row>
    <row r="9913" spans="1:12" ht="21">
      <c r="A9913" s="26"/>
      <c r="B9913" s="27"/>
      <c r="C9913" s="27"/>
      <c r="D9913" s="27"/>
      <c r="E9913" s="27"/>
      <c r="F9913" s="27"/>
      <c r="G9913" s="29"/>
      <c r="H9913" s="29"/>
      <c r="I9913" s="29"/>
      <c r="J9913" s="29"/>
      <c r="K9913" s="29"/>
      <c r="L9913" s="29"/>
    </row>
    <row r="9914" spans="1:12" ht="21">
      <c r="A9914" s="26"/>
      <c r="B9914" s="27"/>
      <c r="C9914" s="27"/>
      <c r="D9914" s="27"/>
      <c r="E9914" s="27"/>
      <c r="F9914" s="27"/>
      <c r="G9914" s="29"/>
      <c r="H9914" s="29"/>
      <c r="I9914" s="29"/>
      <c r="J9914" s="29"/>
      <c r="K9914" s="29"/>
      <c r="L9914" s="29"/>
    </row>
    <row r="9915" spans="1:12" ht="21">
      <c r="A9915" s="26"/>
      <c r="B9915" s="27"/>
      <c r="C9915" s="27"/>
      <c r="D9915" s="27"/>
      <c r="E9915" s="27"/>
      <c r="F9915" s="27"/>
      <c r="G9915" s="29"/>
      <c r="H9915" s="29"/>
      <c r="I9915" s="29"/>
      <c r="J9915" s="29"/>
      <c r="K9915" s="29"/>
      <c r="L9915" s="29"/>
    </row>
    <row r="9916" spans="1:12" ht="21">
      <c r="A9916" s="26"/>
      <c r="B9916" s="27"/>
      <c r="C9916" s="27"/>
      <c r="D9916" s="27"/>
      <c r="E9916" s="27"/>
      <c r="F9916" s="27"/>
      <c r="G9916" s="29"/>
      <c r="H9916" s="29"/>
      <c r="I9916" s="29"/>
      <c r="J9916" s="29"/>
      <c r="K9916" s="29"/>
      <c r="L9916" s="29"/>
    </row>
    <row r="9917" spans="1:12" ht="21">
      <c r="A9917" s="26"/>
      <c r="B9917" s="27"/>
      <c r="C9917" s="27"/>
      <c r="D9917" s="27"/>
      <c r="E9917" s="27"/>
      <c r="F9917" s="27"/>
      <c r="G9917" s="28"/>
      <c r="H9917" s="28"/>
      <c r="I9917" s="28"/>
      <c r="J9917" s="28"/>
      <c r="K9917" s="28"/>
      <c r="L9917" s="28"/>
    </row>
    <row r="9918" spans="1:12" ht="21">
      <c r="A9918" s="26"/>
      <c r="B9918" s="27"/>
      <c r="C9918" s="27"/>
      <c r="D9918" s="27"/>
      <c r="E9918" s="27"/>
      <c r="F9918" s="27"/>
      <c r="G9918" s="29"/>
      <c r="H9918" s="29"/>
      <c r="I9918" s="29"/>
      <c r="J9918" s="29"/>
      <c r="K9918" s="29"/>
      <c r="L9918" s="29"/>
    </row>
    <row r="9919" spans="1:12" ht="21">
      <c r="A9919" s="26"/>
      <c r="B9919" s="27"/>
      <c r="C9919" s="27"/>
      <c r="D9919" s="27"/>
      <c r="E9919" s="27"/>
      <c r="F9919" s="27"/>
      <c r="G9919" s="28"/>
      <c r="H9919" s="28"/>
      <c r="I9919" s="28"/>
      <c r="J9919" s="28"/>
      <c r="K9919" s="28"/>
      <c r="L9919" s="28"/>
    </row>
    <row r="9920" spans="1:12" ht="21">
      <c r="A9920" s="26"/>
      <c r="B9920" s="27"/>
      <c r="C9920" s="27"/>
      <c r="D9920" s="27"/>
      <c r="E9920" s="27"/>
      <c r="F9920" s="27"/>
      <c r="G9920" s="28"/>
      <c r="H9920" s="28"/>
      <c r="I9920" s="28"/>
      <c r="J9920" s="28"/>
      <c r="K9920" s="28"/>
      <c r="L9920" s="28"/>
    </row>
    <row r="9921" spans="1:12" ht="21">
      <c r="A9921" s="26"/>
      <c r="B9921" s="27"/>
      <c r="C9921" s="27"/>
      <c r="D9921" s="27"/>
      <c r="E9921" s="27"/>
      <c r="F9921" s="27"/>
      <c r="G9921" s="29"/>
      <c r="H9921" s="29"/>
      <c r="I9921" s="29"/>
      <c r="J9921" s="29"/>
      <c r="K9921" s="29"/>
      <c r="L9921" s="29"/>
    </row>
    <row r="9922" spans="1:12" ht="21">
      <c r="A9922" s="26"/>
      <c r="B9922" s="27"/>
      <c r="C9922" s="27"/>
      <c r="D9922" s="27"/>
      <c r="E9922" s="27"/>
      <c r="F9922" s="27"/>
      <c r="G9922" s="29"/>
      <c r="H9922" s="29"/>
      <c r="I9922" s="29"/>
      <c r="J9922" s="29"/>
      <c r="K9922" s="29"/>
      <c r="L9922" s="29"/>
    </row>
    <row r="9923" spans="1:12" ht="21">
      <c r="A9923" s="26"/>
      <c r="B9923" s="27"/>
      <c r="C9923" s="27"/>
      <c r="D9923" s="27"/>
      <c r="E9923" s="27"/>
      <c r="F9923" s="27"/>
      <c r="G9923" s="29"/>
      <c r="H9923" s="29"/>
      <c r="I9923" s="29"/>
      <c r="J9923" s="29"/>
      <c r="K9923" s="29"/>
      <c r="L9923" s="29"/>
    </row>
    <row r="9924" spans="1:12" ht="21">
      <c r="A9924" s="26"/>
      <c r="B9924" s="27"/>
      <c r="C9924" s="27"/>
      <c r="D9924" s="27"/>
      <c r="E9924" s="27"/>
      <c r="F9924" s="27"/>
      <c r="G9924" s="29"/>
      <c r="H9924" s="29"/>
      <c r="I9924" s="29"/>
      <c r="J9924" s="29"/>
      <c r="K9924" s="29"/>
      <c r="L9924" s="29"/>
    </row>
    <row r="9925" spans="1:12" ht="21">
      <c r="A9925" s="26"/>
      <c r="B9925" s="27"/>
      <c r="C9925" s="27"/>
      <c r="D9925" s="27"/>
      <c r="E9925" s="27"/>
      <c r="F9925" s="27"/>
      <c r="G9925" s="29"/>
      <c r="H9925" s="29"/>
      <c r="I9925" s="29"/>
      <c r="J9925" s="29"/>
      <c r="K9925" s="29"/>
      <c r="L9925" s="29"/>
    </row>
    <row r="9926" spans="1:12" ht="21">
      <c r="A9926" s="26"/>
      <c r="B9926" s="27"/>
      <c r="C9926" s="27"/>
      <c r="D9926" s="27"/>
      <c r="E9926" s="27"/>
      <c r="F9926" s="27"/>
      <c r="G9926" s="28"/>
      <c r="H9926" s="28"/>
      <c r="I9926" s="28"/>
      <c r="J9926" s="28"/>
      <c r="K9926" s="28"/>
      <c r="L9926" s="28"/>
    </row>
    <row r="9927" spans="1:12" ht="21">
      <c r="A9927" s="26"/>
      <c r="B9927" s="27"/>
      <c r="C9927" s="27"/>
      <c r="D9927" s="27"/>
      <c r="E9927" s="27"/>
      <c r="F9927" s="27"/>
      <c r="G9927" s="28"/>
      <c r="H9927" s="28"/>
      <c r="I9927" s="28"/>
      <c r="J9927" s="28"/>
      <c r="K9927" s="28"/>
      <c r="L9927" s="28"/>
    </row>
    <row r="9928" spans="1:12" ht="21">
      <c r="A9928" s="26"/>
      <c r="B9928" s="27"/>
      <c r="C9928" s="27"/>
      <c r="D9928" s="27"/>
      <c r="E9928" s="27"/>
      <c r="F9928" s="27"/>
      <c r="G9928" s="28"/>
      <c r="H9928" s="28"/>
      <c r="I9928" s="28"/>
      <c r="J9928" s="28"/>
      <c r="K9928" s="28"/>
      <c r="L9928" s="28"/>
    </row>
    <row r="9929" spans="1:12" ht="21">
      <c r="A9929" s="26"/>
      <c r="B9929" s="27"/>
      <c r="C9929" s="27"/>
      <c r="D9929" s="27"/>
      <c r="E9929" s="27"/>
      <c r="F9929" s="27"/>
      <c r="G9929" s="28"/>
      <c r="H9929" s="28"/>
      <c r="I9929" s="28"/>
      <c r="J9929" s="28"/>
      <c r="K9929" s="28"/>
      <c r="L9929" s="28"/>
    </row>
    <row r="9930" spans="1:12" ht="21">
      <c r="A9930" s="26"/>
      <c r="B9930" s="27"/>
      <c r="C9930" s="27"/>
      <c r="D9930" s="27"/>
      <c r="E9930" s="27"/>
      <c r="F9930" s="27"/>
      <c r="G9930" s="28"/>
      <c r="H9930" s="28"/>
      <c r="I9930" s="28"/>
      <c r="J9930" s="28"/>
      <c r="K9930" s="28"/>
      <c r="L9930" s="28"/>
    </row>
    <row r="9931" spans="1:12" ht="21">
      <c r="A9931" s="26"/>
      <c r="B9931" s="27"/>
      <c r="C9931" s="27"/>
      <c r="D9931" s="27"/>
      <c r="E9931" s="27"/>
      <c r="F9931" s="27"/>
      <c r="G9931" s="29"/>
      <c r="H9931" s="29"/>
      <c r="I9931" s="29"/>
      <c r="J9931" s="29"/>
      <c r="K9931" s="29"/>
      <c r="L9931" s="29"/>
    </row>
    <row r="9932" spans="1:12" ht="21">
      <c r="A9932" s="26"/>
      <c r="B9932" s="27"/>
      <c r="C9932" s="27"/>
      <c r="D9932" s="27"/>
      <c r="E9932" s="27"/>
      <c r="F9932" s="27"/>
      <c r="G9932" s="29"/>
      <c r="H9932" s="29"/>
      <c r="I9932" s="29"/>
      <c r="J9932" s="29"/>
      <c r="K9932" s="29"/>
      <c r="L9932" s="29"/>
    </row>
    <row r="9933" spans="1:12" ht="21">
      <c r="A9933" s="26"/>
      <c r="B9933" s="27"/>
      <c r="C9933" s="27"/>
      <c r="D9933" s="27"/>
      <c r="E9933" s="27"/>
      <c r="F9933" s="27"/>
      <c r="G9933" s="28"/>
      <c r="H9933" s="28"/>
      <c r="I9933" s="28"/>
      <c r="J9933" s="28"/>
      <c r="K9933" s="28"/>
      <c r="L9933" s="28"/>
    </row>
    <row r="9934" spans="1:12" ht="21">
      <c r="A9934" s="26"/>
      <c r="B9934" s="27"/>
      <c r="C9934" s="27"/>
      <c r="D9934" s="27"/>
      <c r="E9934" s="27"/>
      <c r="F9934" s="27"/>
      <c r="G9934" s="28"/>
      <c r="H9934" s="28"/>
      <c r="I9934" s="28"/>
      <c r="J9934" s="28"/>
      <c r="K9934" s="28"/>
      <c r="L9934" s="28"/>
    </row>
    <row r="9935" spans="1:12" ht="21">
      <c r="A9935" s="26"/>
      <c r="B9935" s="27"/>
      <c r="C9935" s="27"/>
      <c r="D9935" s="27"/>
      <c r="E9935" s="27"/>
      <c r="F9935" s="27"/>
      <c r="G9935" s="29"/>
      <c r="H9935" s="29"/>
      <c r="I9935" s="29"/>
      <c r="J9935" s="29"/>
      <c r="K9935" s="29"/>
      <c r="L9935" s="29"/>
    </row>
    <row r="9936" spans="1:12" ht="21">
      <c r="A9936" s="26"/>
      <c r="B9936" s="27"/>
      <c r="C9936" s="27"/>
      <c r="D9936" s="27"/>
      <c r="E9936" s="27"/>
      <c r="F9936" s="27"/>
      <c r="G9936" s="29"/>
      <c r="H9936" s="29"/>
      <c r="I9936" s="29"/>
      <c r="J9936" s="29"/>
      <c r="K9936" s="29"/>
      <c r="L9936" s="29"/>
    </row>
    <row r="9937" spans="1:12" ht="21">
      <c r="A9937" s="26"/>
      <c r="B9937" s="27"/>
      <c r="C9937" s="27"/>
      <c r="D9937" s="27"/>
      <c r="E9937" s="27"/>
      <c r="F9937" s="27"/>
      <c r="G9937" s="29"/>
      <c r="H9937" s="29"/>
      <c r="I9937" s="29"/>
      <c r="J9937" s="29"/>
      <c r="K9937" s="29"/>
      <c r="L9937" s="29"/>
    </row>
    <row r="9938" spans="1:12" ht="21">
      <c r="A9938" s="26"/>
      <c r="B9938" s="27"/>
      <c r="C9938" s="27"/>
      <c r="D9938" s="27"/>
      <c r="E9938" s="27"/>
      <c r="F9938" s="27"/>
      <c r="G9938" s="28"/>
      <c r="H9938" s="28"/>
      <c r="I9938" s="28"/>
      <c r="J9938" s="28"/>
      <c r="K9938" s="28"/>
      <c r="L9938" s="28"/>
    </row>
    <row r="9939" spans="1:12" ht="21">
      <c r="A9939" s="26"/>
      <c r="B9939" s="27"/>
      <c r="C9939" s="27"/>
      <c r="D9939" s="27"/>
      <c r="E9939" s="27"/>
      <c r="F9939" s="27"/>
      <c r="G9939" s="28"/>
      <c r="H9939" s="28"/>
      <c r="I9939" s="28"/>
      <c r="J9939" s="28"/>
      <c r="K9939" s="28"/>
      <c r="L9939" s="28"/>
    </row>
    <row r="9940" spans="1:12" ht="21">
      <c r="A9940" s="26"/>
      <c r="B9940" s="27"/>
      <c r="C9940" s="27"/>
      <c r="D9940" s="27"/>
      <c r="E9940" s="27"/>
      <c r="F9940" s="27"/>
      <c r="G9940" s="29"/>
      <c r="H9940" s="29"/>
      <c r="I9940" s="29"/>
      <c r="J9940" s="29"/>
      <c r="K9940" s="29"/>
      <c r="L9940" s="29"/>
    </row>
    <row r="9941" spans="1:12" ht="21">
      <c r="A9941" s="26"/>
      <c r="B9941" s="27"/>
      <c r="C9941" s="27"/>
      <c r="D9941" s="27"/>
      <c r="E9941" s="27"/>
      <c r="F9941" s="27"/>
      <c r="G9941" s="29"/>
      <c r="H9941" s="29"/>
      <c r="I9941" s="29"/>
      <c r="J9941" s="29"/>
      <c r="K9941" s="29"/>
      <c r="L9941" s="29"/>
    </row>
    <row r="9942" spans="1:12" ht="21">
      <c r="A9942" s="26"/>
      <c r="B9942" s="27"/>
      <c r="C9942" s="27"/>
      <c r="D9942" s="27"/>
      <c r="E9942" s="27"/>
      <c r="F9942" s="27"/>
      <c r="G9942" s="29"/>
      <c r="H9942" s="29"/>
      <c r="I9942" s="29"/>
      <c r="J9942" s="29"/>
      <c r="K9942" s="29"/>
      <c r="L9942" s="29"/>
    </row>
    <row r="9943" spans="1:12" ht="21">
      <c r="A9943" s="26"/>
      <c r="B9943" s="27"/>
      <c r="C9943" s="27"/>
      <c r="D9943" s="27"/>
      <c r="E9943" s="27"/>
      <c r="F9943" s="27"/>
      <c r="G9943" s="29"/>
      <c r="H9943" s="29"/>
      <c r="I9943" s="29"/>
      <c r="J9943" s="29"/>
      <c r="K9943" s="29"/>
      <c r="L9943" s="29"/>
    </row>
    <row r="9944" spans="1:12" ht="21">
      <c r="A9944" s="26"/>
      <c r="B9944" s="27"/>
      <c r="C9944" s="27"/>
      <c r="D9944" s="27"/>
      <c r="E9944" s="27"/>
      <c r="F9944" s="27"/>
      <c r="G9944" s="29"/>
      <c r="H9944" s="29"/>
      <c r="I9944" s="29"/>
      <c r="J9944" s="29"/>
      <c r="K9944" s="29"/>
      <c r="L9944" s="29"/>
    </row>
    <row r="9945" spans="1:12" ht="21">
      <c r="A9945" s="26"/>
      <c r="B9945" s="27"/>
      <c r="C9945" s="27"/>
      <c r="D9945" s="27"/>
      <c r="E9945" s="27"/>
      <c r="F9945" s="27"/>
      <c r="G9945" s="29"/>
      <c r="H9945" s="29"/>
      <c r="I9945" s="29"/>
      <c r="J9945" s="29"/>
      <c r="K9945" s="29"/>
      <c r="L9945" s="29"/>
    </row>
    <row r="9946" spans="1:12" ht="21">
      <c r="A9946" s="26"/>
      <c r="B9946" s="27"/>
      <c r="C9946" s="27"/>
      <c r="D9946" s="27"/>
      <c r="E9946" s="27"/>
      <c r="F9946" s="27"/>
      <c r="G9946" s="28"/>
      <c r="H9946" s="28"/>
      <c r="I9946" s="28"/>
      <c r="J9946" s="28"/>
      <c r="K9946" s="28"/>
      <c r="L9946" s="28"/>
    </row>
    <row r="9947" spans="1:12" ht="21">
      <c r="A9947" s="26"/>
      <c r="B9947" s="27"/>
      <c r="C9947" s="27"/>
      <c r="D9947" s="27"/>
      <c r="E9947" s="27"/>
      <c r="F9947" s="27"/>
      <c r="G9947" s="29"/>
      <c r="H9947" s="29"/>
      <c r="I9947" s="29"/>
      <c r="J9947" s="29"/>
      <c r="K9947" s="29"/>
      <c r="L9947" s="29"/>
    </row>
    <row r="9948" spans="1:12" ht="21">
      <c r="A9948" s="26"/>
      <c r="B9948" s="27"/>
      <c r="C9948" s="27"/>
      <c r="D9948" s="27"/>
      <c r="E9948" s="27"/>
      <c r="F9948" s="27"/>
      <c r="G9948" s="28"/>
      <c r="H9948" s="28"/>
      <c r="I9948" s="28"/>
      <c r="J9948" s="28"/>
      <c r="K9948" s="28"/>
      <c r="L9948" s="28"/>
    </row>
    <row r="9949" spans="1:12" ht="21">
      <c r="A9949" s="26"/>
      <c r="B9949" s="27"/>
      <c r="C9949" s="27"/>
      <c r="D9949" s="27"/>
      <c r="E9949" s="27"/>
      <c r="F9949" s="27"/>
      <c r="G9949" s="29"/>
      <c r="H9949" s="29"/>
      <c r="I9949" s="29"/>
      <c r="J9949" s="29"/>
      <c r="K9949" s="29"/>
      <c r="L9949" s="29"/>
    </row>
    <row r="9950" spans="1:12" ht="21">
      <c r="A9950" s="26"/>
      <c r="B9950" s="27"/>
      <c r="C9950" s="27"/>
      <c r="D9950" s="27"/>
      <c r="E9950" s="27"/>
      <c r="F9950" s="27"/>
      <c r="G9950" s="29"/>
      <c r="H9950" s="29"/>
      <c r="I9950" s="29"/>
      <c r="J9950" s="29"/>
      <c r="K9950" s="29"/>
      <c r="L9950" s="29"/>
    </row>
    <row r="9951" spans="1:12" ht="21">
      <c r="A9951" s="26"/>
      <c r="B9951" s="27"/>
      <c r="C9951" s="27"/>
      <c r="D9951" s="27"/>
      <c r="E9951" s="27"/>
      <c r="F9951" s="27"/>
      <c r="G9951" s="28"/>
      <c r="H9951" s="28"/>
      <c r="I9951" s="28"/>
      <c r="J9951" s="28"/>
      <c r="K9951" s="28"/>
      <c r="L9951" s="28"/>
    </row>
    <row r="9952" spans="1:12" ht="21">
      <c r="A9952" s="26"/>
      <c r="B9952" s="27"/>
      <c r="C9952" s="27"/>
      <c r="D9952" s="27"/>
      <c r="E9952" s="27"/>
      <c r="F9952" s="27"/>
      <c r="G9952" s="29"/>
      <c r="H9952" s="29"/>
      <c r="I9952" s="29"/>
      <c r="J9952" s="29"/>
      <c r="K9952" s="29"/>
      <c r="L9952" s="29"/>
    </row>
    <row r="9953" spans="1:12" ht="21">
      <c r="A9953" s="26"/>
      <c r="B9953" s="27"/>
      <c r="C9953" s="27"/>
      <c r="D9953" s="27"/>
      <c r="E9953" s="27"/>
      <c r="F9953" s="27"/>
      <c r="G9953" s="29"/>
      <c r="H9953" s="29"/>
      <c r="I9953" s="29"/>
      <c r="J9953" s="29"/>
      <c r="K9953" s="29"/>
      <c r="L9953" s="29"/>
    </row>
    <row r="9954" spans="1:12" ht="21">
      <c r="A9954" s="26"/>
      <c r="B9954" s="27"/>
      <c r="C9954" s="27"/>
      <c r="D9954" s="27"/>
      <c r="E9954" s="27"/>
      <c r="F9954" s="27"/>
      <c r="G9954" s="29"/>
      <c r="H9954" s="29"/>
      <c r="I9954" s="29"/>
      <c r="J9954" s="29"/>
      <c r="K9954" s="29"/>
      <c r="L9954" s="29"/>
    </row>
    <row r="9955" spans="1:12" ht="21">
      <c r="A9955" s="26"/>
      <c r="B9955" s="27"/>
      <c r="C9955" s="27"/>
      <c r="D9955" s="27"/>
      <c r="E9955" s="27"/>
      <c r="F9955" s="27"/>
      <c r="G9955" s="29"/>
      <c r="H9955" s="29"/>
      <c r="I9955" s="29"/>
      <c r="J9955" s="29"/>
      <c r="K9955" s="29"/>
      <c r="L9955" s="29"/>
    </row>
    <row r="9956" spans="1:12" ht="21">
      <c r="A9956" s="26"/>
      <c r="B9956" s="27"/>
      <c r="C9956" s="27"/>
      <c r="D9956" s="27"/>
      <c r="E9956" s="27"/>
      <c r="F9956" s="27"/>
      <c r="G9956" s="29"/>
      <c r="H9956" s="29"/>
      <c r="I9956" s="29"/>
      <c r="J9956" s="29"/>
      <c r="K9956" s="29"/>
      <c r="L9956" s="29"/>
    </row>
    <row r="9957" spans="1:12" ht="21">
      <c r="A9957" s="26"/>
      <c r="B9957" s="27"/>
      <c r="C9957" s="27"/>
      <c r="D9957" s="27"/>
      <c r="E9957" s="27"/>
      <c r="F9957" s="27"/>
      <c r="G9957" s="28"/>
      <c r="H9957" s="28"/>
      <c r="I9957" s="28"/>
      <c r="J9957" s="28"/>
      <c r="K9957" s="28"/>
      <c r="L9957" s="28"/>
    </row>
    <row r="9958" spans="1:12" ht="21">
      <c r="A9958" s="26"/>
      <c r="B9958" s="27"/>
      <c r="C9958" s="27"/>
      <c r="D9958" s="27"/>
      <c r="E9958" s="27"/>
      <c r="F9958" s="27"/>
      <c r="G9958" s="29"/>
      <c r="H9958" s="29"/>
      <c r="I9958" s="29"/>
      <c r="J9958" s="29"/>
      <c r="K9958" s="29"/>
      <c r="L9958" s="29"/>
    </row>
    <row r="9959" spans="1:12" ht="21">
      <c r="A9959" s="26"/>
      <c r="B9959" s="27"/>
      <c r="C9959" s="27"/>
      <c r="D9959" s="27"/>
      <c r="E9959" s="27"/>
      <c r="F9959" s="27"/>
      <c r="G9959" s="29"/>
      <c r="H9959" s="29"/>
      <c r="I9959" s="29"/>
      <c r="J9959" s="29"/>
      <c r="K9959" s="29"/>
      <c r="L9959" s="29"/>
    </row>
    <row r="9960" spans="1:12" ht="21">
      <c r="A9960" s="26"/>
      <c r="B9960" s="27"/>
      <c r="C9960" s="27"/>
      <c r="D9960" s="27"/>
      <c r="E9960" s="27"/>
      <c r="F9960" s="27"/>
      <c r="G9960" s="29"/>
      <c r="H9960" s="29"/>
      <c r="I9960" s="29"/>
      <c r="J9960" s="29"/>
      <c r="K9960" s="29"/>
      <c r="L9960" s="29"/>
    </row>
    <row r="9961" spans="1:12" ht="21">
      <c r="A9961" s="26"/>
      <c r="B9961" s="27"/>
      <c r="C9961" s="27"/>
      <c r="D9961" s="27"/>
      <c r="E9961" s="27"/>
      <c r="F9961" s="27"/>
      <c r="G9961" s="29"/>
      <c r="H9961" s="29"/>
      <c r="I9961" s="29"/>
      <c r="J9961" s="29"/>
      <c r="K9961" s="29"/>
      <c r="L9961" s="29"/>
    </row>
    <row r="9962" spans="1:12" ht="21">
      <c r="A9962" s="26"/>
      <c r="B9962" s="27"/>
      <c r="C9962" s="27"/>
      <c r="D9962" s="27"/>
      <c r="E9962" s="27"/>
      <c r="F9962" s="27"/>
      <c r="G9962" s="28"/>
      <c r="H9962" s="28"/>
      <c r="I9962" s="28"/>
      <c r="J9962" s="28"/>
      <c r="K9962" s="28"/>
      <c r="L9962" s="28"/>
    </row>
    <row r="9963" spans="1:12" ht="21">
      <c r="A9963" s="26"/>
      <c r="B9963" s="27"/>
      <c r="C9963" s="27"/>
      <c r="D9963" s="27"/>
      <c r="E9963" s="27"/>
      <c r="F9963" s="27"/>
      <c r="G9963" s="29"/>
      <c r="H9963" s="29"/>
      <c r="I9963" s="29"/>
      <c r="J9963" s="29"/>
      <c r="K9963" s="29"/>
      <c r="L9963" s="29"/>
    </row>
    <row r="9964" spans="1:12" ht="21">
      <c r="A9964" s="26"/>
      <c r="B9964" s="27"/>
      <c r="C9964" s="27"/>
      <c r="D9964" s="27"/>
      <c r="E9964" s="27"/>
      <c r="F9964" s="27"/>
      <c r="G9964" s="29"/>
      <c r="H9964" s="29"/>
      <c r="I9964" s="29"/>
      <c r="J9964" s="29"/>
      <c r="K9964" s="29"/>
      <c r="L9964" s="29"/>
    </row>
    <row r="9965" spans="1:12" ht="21">
      <c r="A9965" s="26"/>
      <c r="B9965" s="27"/>
      <c r="C9965" s="27"/>
      <c r="D9965" s="27"/>
      <c r="E9965" s="27"/>
      <c r="F9965" s="27"/>
      <c r="G9965" s="29"/>
      <c r="H9965" s="29"/>
      <c r="I9965" s="29"/>
      <c r="J9965" s="29"/>
      <c r="K9965" s="29"/>
      <c r="L9965" s="29"/>
    </row>
    <row r="9966" spans="1:12" ht="21">
      <c r="A9966" s="26"/>
      <c r="B9966" s="27"/>
      <c r="C9966" s="27"/>
      <c r="D9966" s="27"/>
      <c r="E9966" s="27"/>
      <c r="F9966" s="27"/>
      <c r="G9966" s="29"/>
      <c r="H9966" s="29"/>
      <c r="I9966" s="29"/>
      <c r="J9966" s="29"/>
      <c r="K9966" s="29"/>
      <c r="L9966" s="29"/>
    </row>
    <row r="9967" spans="1:12" ht="21">
      <c r="A9967" s="26"/>
      <c r="B9967" s="27"/>
      <c r="C9967" s="27"/>
      <c r="D9967" s="27"/>
      <c r="E9967" s="27"/>
      <c r="F9967" s="27"/>
      <c r="G9967" s="29"/>
      <c r="H9967" s="29"/>
      <c r="I9967" s="29"/>
      <c r="J9967" s="29"/>
      <c r="K9967" s="29"/>
      <c r="L9967" s="29"/>
    </row>
    <row r="9968" spans="1:12" ht="21">
      <c r="A9968" s="26"/>
      <c r="B9968" s="27"/>
      <c r="C9968" s="27"/>
      <c r="D9968" s="27"/>
      <c r="E9968" s="27"/>
      <c r="F9968" s="27"/>
      <c r="G9968" s="29"/>
      <c r="H9968" s="29"/>
      <c r="I9968" s="29"/>
      <c r="J9968" s="29"/>
      <c r="K9968" s="29"/>
      <c r="L9968" s="29"/>
    </row>
    <row r="9969" spans="1:12" ht="21">
      <c r="A9969" s="26"/>
      <c r="B9969" s="27"/>
      <c r="C9969" s="27"/>
      <c r="D9969" s="27"/>
      <c r="E9969" s="27"/>
      <c r="F9969" s="27"/>
      <c r="G9969" s="29"/>
      <c r="H9969" s="29"/>
      <c r="I9969" s="29"/>
      <c r="J9969" s="29"/>
      <c r="K9969" s="29"/>
      <c r="L9969" s="29"/>
    </row>
    <row r="9970" spans="1:12" ht="21">
      <c r="A9970" s="26"/>
      <c r="B9970" s="27"/>
      <c r="C9970" s="27"/>
      <c r="D9970" s="27"/>
      <c r="E9970" s="27"/>
      <c r="F9970" s="27"/>
      <c r="G9970" s="29"/>
      <c r="H9970" s="29"/>
      <c r="I9970" s="29"/>
      <c r="J9970" s="29"/>
      <c r="K9970" s="29"/>
      <c r="L9970" s="29"/>
    </row>
    <row r="9971" spans="1:12" ht="21">
      <c r="A9971" s="26"/>
      <c r="B9971" s="27"/>
      <c r="C9971" s="27"/>
      <c r="D9971" s="27"/>
      <c r="E9971" s="27"/>
      <c r="F9971" s="27"/>
      <c r="G9971" s="29"/>
      <c r="H9971" s="29"/>
      <c r="I9971" s="29"/>
      <c r="J9971" s="29"/>
      <c r="K9971" s="29"/>
      <c r="L9971" s="29"/>
    </row>
    <row r="9972" spans="1:12" ht="21">
      <c r="A9972" s="26"/>
      <c r="B9972" s="27"/>
      <c r="C9972" s="27"/>
      <c r="D9972" s="27"/>
      <c r="E9972" s="27"/>
      <c r="F9972" s="27"/>
      <c r="G9972" s="29"/>
      <c r="H9972" s="29"/>
      <c r="I9972" s="29"/>
      <c r="J9972" s="29"/>
      <c r="K9972" s="29"/>
      <c r="L9972" s="29"/>
    </row>
    <row r="9973" spans="1:12" ht="21">
      <c r="A9973" s="26"/>
      <c r="B9973" s="27"/>
      <c r="C9973" s="27"/>
      <c r="D9973" s="27"/>
      <c r="E9973" s="27"/>
      <c r="F9973" s="27"/>
      <c r="G9973" s="28"/>
      <c r="H9973" s="28"/>
      <c r="I9973" s="28"/>
      <c r="J9973" s="28"/>
      <c r="K9973" s="28"/>
      <c r="L9973" s="28"/>
    </row>
    <row r="9974" spans="1:12" ht="21">
      <c r="A9974" s="26"/>
      <c r="B9974" s="27"/>
      <c r="C9974" s="27"/>
      <c r="D9974" s="27"/>
      <c r="E9974" s="27"/>
      <c r="F9974" s="27"/>
      <c r="G9974" s="29"/>
      <c r="H9974" s="29"/>
      <c r="I9974" s="29"/>
      <c r="J9974" s="29"/>
      <c r="K9974" s="29"/>
      <c r="L9974" s="29"/>
    </row>
    <row r="9975" spans="1:12" ht="21">
      <c r="A9975" s="26"/>
      <c r="B9975" s="27"/>
      <c r="C9975" s="27"/>
      <c r="D9975" s="27"/>
      <c r="E9975" s="27"/>
      <c r="F9975" s="27"/>
      <c r="G9975" s="28"/>
      <c r="H9975" s="28"/>
      <c r="I9975" s="28"/>
      <c r="J9975" s="28"/>
      <c r="K9975" s="28"/>
      <c r="L9975" s="28"/>
    </row>
    <row r="9976" spans="1:12" ht="21">
      <c r="A9976" s="26"/>
      <c r="B9976" s="27"/>
      <c r="C9976" s="27"/>
      <c r="D9976" s="27"/>
      <c r="E9976" s="27"/>
      <c r="F9976" s="27"/>
      <c r="G9976" s="28"/>
      <c r="H9976" s="28"/>
      <c r="I9976" s="28"/>
      <c r="J9976" s="28"/>
      <c r="K9976" s="28"/>
      <c r="L9976" s="28"/>
    </row>
    <row r="9977" spans="1:12" ht="21">
      <c r="A9977" s="26"/>
      <c r="B9977" s="27"/>
      <c r="C9977" s="27"/>
      <c r="D9977" s="27"/>
      <c r="E9977" s="27"/>
      <c r="F9977" s="27"/>
      <c r="G9977" s="28"/>
      <c r="H9977" s="28"/>
      <c r="I9977" s="28"/>
      <c r="J9977" s="28"/>
      <c r="K9977" s="28"/>
      <c r="L9977" s="28"/>
    </row>
    <row r="9978" spans="1:12" ht="21">
      <c r="A9978" s="26"/>
      <c r="B9978" s="27"/>
      <c r="C9978" s="27"/>
      <c r="D9978" s="27"/>
      <c r="E9978" s="27"/>
      <c r="F9978" s="27"/>
      <c r="G9978" s="29"/>
      <c r="H9978" s="29"/>
      <c r="I9978" s="29"/>
      <c r="J9978" s="29"/>
      <c r="K9978" s="29"/>
      <c r="L9978" s="29"/>
    </row>
    <row r="9979" spans="1:12" ht="21">
      <c r="A9979" s="26"/>
      <c r="B9979" s="27"/>
      <c r="C9979" s="27"/>
      <c r="D9979" s="27"/>
      <c r="E9979" s="27"/>
      <c r="F9979" s="27"/>
      <c r="G9979" s="29"/>
      <c r="H9979" s="29"/>
      <c r="I9979" s="29"/>
      <c r="J9979" s="29"/>
      <c r="K9979" s="29"/>
      <c r="L9979" s="29"/>
    </row>
    <row r="9980" spans="1:12" ht="21">
      <c r="A9980" s="26"/>
      <c r="B9980" s="27"/>
      <c r="C9980" s="27"/>
      <c r="D9980" s="27"/>
      <c r="E9980" s="27"/>
      <c r="F9980" s="27"/>
      <c r="G9980" s="29"/>
      <c r="H9980" s="29"/>
      <c r="I9980" s="29"/>
      <c r="J9980" s="29"/>
      <c r="K9980" s="29"/>
      <c r="L9980" s="29"/>
    </row>
    <row r="9981" spans="1:12" ht="21">
      <c r="A9981" s="26"/>
      <c r="B9981" s="27"/>
      <c r="C9981" s="27"/>
      <c r="D9981" s="27"/>
      <c r="E9981" s="27"/>
      <c r="F9981" s="27"/>
      <c r="G9981" s="28"/>
      <c r="H9981" s="28"/>
      <c r="I9981" s="28"/>
      <c r="J9981" s="28"/>
      <c r="K9981" s="28"/>
      <c r="L9981" s="28"/>
    </row>
    <row r="9982" spans="1:12" ht="21">
      <c r="A9982" s="26"/>
      <c r="B9982" s="27"/>
      <c r="C9982" s="27"/>
      <c r="D9982" s="27"/>
      <c r="E9982" s="27"/>
      <c r="F9982" s="27"/>
      <c r="G9982" s="28"/>
      <c r="H9982" s="28"/>
      <c r="I9982" s="28"/>
      <c r="J9982" s="28"/>
      <c r="K9982" s="28"/>
      <c r="L9982" s="28"/>
    </row>
    <row r="9983" spans="1:12" ht="21">
      <c r="A9983" s="26"/>
      <c r="B9983" s="27"/>
      <c r="C9983" s="27"/>
      <c r="D9983" s="27"/>
      <c r="E9983" s="27"/>
      <c r="F9983" s="27"/>
      <c r="G9983" s="28"/>
      <c r="H9983" s="28"/>
      <c r="I9983" s="28"/>
      <c r="J9983" s="28"/>
      <c r="K9983" s="28"/>
      <c r="L9983" s="28"/>
    </row>
    <row r="9984" spans="1:12" ht="21">
      <c r="A9984" s="26"/>
      <c r="B9984" s="27"/>
      <c r="C9984" s="27"/>
      <c r="D9984" s="27"/>
      <c r="E9984" s="27"/>
      <c r="F9984" s="27"/>
      <c r="G9984" s="28"/>
      <c r="H9984" s="28"/>
      <c r="I9984" s="28"/>
      <c r="J9984" s="28"/>
      <c r="K9984" s="28"/>
      <c r="L9984" s="28"/>
    </row>
    <row r="9985" spans="1:12" ht="21">
      <c r="A9985" s="26"/>
      <c r="B9985" s="27"/>
      <c r="C9985" s="27"/>
      <c r="D9985" s="27"/>
      <c r="E9985" s="27"/>
      <c r="F9985" s="27"/>
      <c r="G9985" s="28"/>
      <c r="H9985" s="28"/>
      <c r="I9985" s="28"/>
      <c r="J9985" s="28"/>
      <c r="K9985" s="28"/>
      <c r="L9985" s="28"/>
    </row>
    <row r="9986" spans="1:12" ht="21">
      <c r="A9986" s="26"/>
      <c r="B9986" s="27"/>
      <c r="C9986" s="27"/>
      <c r="D9986" s="27"/>
      <c r="E9986" s="27"/>
      <c r="F9986" s="27"/>
      <c r="G9986" s="29"/>
      <c r="H9986" s="29"/>
      <c r="I9986" s="29"/>
      <c r="J9986" s="29"/>
      <c r="K9986" s="29"/>
      <c r="L9986" s="29"/>
    </row>
    <row r="9987" spans="1:12" ht="21">
      <c r="A9987" s="26"/>
      <c r="B9987" s="27"/>
      <c r="C9987" s="27"/>
      <c r="D9987" s="27"/>
      <c r="E9987" s="27"/>
      <c r="F9987" s="27"/>
      <c r="G9987" s="29"/>
      <c r="H9987" s="29"/>
      <c r="I9987" s="29"/>
      <c r="J9987" s="29"/>
      <c r="K9987" s="29"/>
      <c r="L9987" s="29"/>
    </row>
    <row r="9988" spans="1:12" ht="21">
      <c r="A9988" s="26"/>
      <c r="B9988" s="27"/>
      <c r="C9988" s="27"/>
      <c r="D9988" s="27"/>
      <c r="E9988" s="27"/>
      <c r="F9988" s="27"/>
      <c r="G9988" s="28"/>
      <c r="H9988" s="28"/>
      <c r="I9988" s="28"/>
      <c r="J9988" s="28"/>
      <c r="K9988" s="28"/>
      <c r="L9988" s="28"/>
    </row>
    <row r="9989" spans="1:12" ht="21">
      <c r="A9989" s="26"/>
      <c r="B9989" s="27"/>
      <c r="C9989" s="27"/>
      <c r="D9989" s="27"/>
      <c r="E9989" s="27"/>
      <c r="F9989" s="27"/>
      <c r="G9989" s="28"/>
      <c r="H9989" s="28"/>
      <c r="I9989" s="28"/>
      <c r="J9989" s="28"/>
      <c r="K9989" s="28"/>
      <c r="L9989" s="28"/>
    </row>
    <row r="9990" spans="1:12" ht="21">
      <c r="A9990" s="26"/>
      <c r="B9990" s="27"/>
      <c r="C9990" s="27"/>
      <c r="D9990" s="27"/>
      <c r="E9990" s="27"/>
      <c r="F9990" s="27"/>
      <c r="G9990" s="28"/>
      <c r="H9990" s="28"/>
      <c r="I9990" s="28"/>
      <c r="J9990" s="28"/>
      <c r="K9990" s="28"/>
      <c r="L9990" s="28"/>
    </row>
    <row r="9991" spans="1:12" ht="21">
      <c r="A9991" s="26"/>
      <c r="B9991" s="27"/>
      <c r="C9991" s="27"/>
      <c r="D9991" s="27"/>
      <c r="E9991" s="27"/>
      <c r="F9991" s="27"/>
      <c r="G9991" s="28"/>
      <c r="H9991" s="28"/>
      <c r="I9991" s="28"/>
      <c r="J9991" s="28"/>
      <c r="K9991" s="28"/>
      <c r="L9991" s="28"/>
    </row>
    <row r="9992" spans="1:12" ht="21">
      <c r="A9992" s="26"/>
      <c r="B9992" s="27"/>
      <c r="C9992" s="27"/>
      <c r="D9992" s="27"/>
      <c r="E9992" s="27"/>
      <c r="F9992" s="27"/>
      <c r="G9992" s="29"/>
      <c r="H9992" s="29"/>
      <c r="I9992" s="29"/>
      <c r="J9992" s="29"/>
      <c r="K9992" s="29"/>
      <c r="L9992" s="29"/>
    </row>
    <row r="9993" spans="1:12" ht="21">
      <c r="A9993" s="26"/>
      <c r="B9993" s="27"/>
      <c r="C9993" s="27"/>
      <c r="D9993" s="27"/>
      <c r="E9993" s="27"/>
      <c r="F9993" s="27"/>
      <c r="G9993" s="29"/>
      <c r="H9993" s="29"/>
      <c r="I9993" s="29"/>
      <c r="J9993" s="29"/>
      <c r="K9993" s="29"/>
      <c r="L9993" s="29"/>
    </row>
    <row r="9994" spans="1:12" ht="21">
      <c r="A9994" s="26"/>
      <c r="B9994" s="27"/>
      <c r="C9994" s="27"/>
      <c r="D9994" s="27"/>
      <c r="E9994" s="27"/>
      <c r="F9994" s="27"/>
      <c r="G9994" s="29"/>
      <c r="H9994" s="29"/>
      <c r="I9994" s="29"/>
      <c r="J9994" s="29"/>
      <c r="K9994" s="29"/>
      <c r="L9994" s="29"/>
    </row>
    <row r="9995" spans="1:12" ht="21">
      <c r="A9995" s="26"/>
      <c r="B9995" s="27"/>
      <c r="C9995" s="27"/>
      <c r="D9995" s="27"/>
      <c r="E9995" s="27"/>
      <c r="F9995" s="27"/>
      <c r="G9995" s="29"/>
      <c r="H9995" s="29"/>
      <c r="I9995" s="29"/>
      <c r="J9995" s="29"/>
      <c r="K9995" s="29"/>
      <c r="L9995" s="29"/>
    </row>
    <row r="9996" spans="1:12" ht="21">
      <c r="A9996" s="26"/>
      <c r="B9996" s="27"/>
      <c r="C9996" s="27"/>
      <c r="D9996" s="27"/>
      <c r="E9996" s="27"/>
      <c r="F9996" s="27"/>
      <c r="G9996" s="29"/>
      <c r="H9996" s="29"/>
      <c r="I9996" s="29"/>
      <c r="J9996" s="29"/>
      <c r="K9996" s="29"/>
      <c r="L9996" s="29"/>
    </row>
    <row r="9997" spans="1:12" ht="21">
      <c r="A9997" s="26"/>
      <c r="B9997" s="27"/>
      <c r="C9997" s="27"/>
      <c r="D9997" s="27"/>
      <c r="E9997" s="27"/>
      <c r="F9997" s="27"/>
      <c r="G9997" s="29"/>
      <c r="H9997" s="29"/>
      <c r="I9997" s="29"/>
      <c r="J9997" s="29"/>
      <c r="K9997" s="29"/>
      <c r="L9997" s="29"/>
    </row>
    <row r="9998" spans="1:12" ht="21">
      <c r="A9998" s="26"/>
      <c r="B9998" s="27"/>
      <c r="C9998" s="27"/>
      <c r="D9998" s="27"/>
      <c r="E9998" s="27"/>
      <c r="F9998" s="27"/>
      <c r="G9998" s="29"/>
      <c r="H9998" s="29"/>
      <c r="I9998" s="29"/>
      <c r="J9998" s="29"/>
      <c r="K9998" s="29"/>
      <c r="L9998" s="29"/>
    </row>
    <row r="9999" spans="1:12" ht="21">
      <c r="A9999" s="26"/>
      <c r="B9999" s="27"/>
      <c r="C9999" s="27"/>
      <c r="D9999" s="27"/>
      <c r="E9999" s="27"/>
      <c r="F9999" s="27"/>
      <c r="G9999" s="29"/>
      <c r="H9999" s="29"/>
      <c r="I9999" s="29"/>
      <c r="J9999" s="29"/>
      <c r="K9999" s="29"/>
      <c r="L9999" s="29"/>
    </row>
    <row r="10000" spans="1:12" ht="21">
      <c r="A10000" s="26"/>
      <c r="B10000" s="27"/>
      <c r="C10000" s="27"/>
      <c r="D10000" s="27"/>
      <c r="E10000" s="27"/>
      <c r="F10000" s="27"/>
      <c r="G10000" s="29"/>
      <c r="H10000" s="29"/>
      <c r="I10000" s="29"/>
      <c r="J10000" s="29"/>
      <c r="K10000" s="29"/>
      <c r="L10000" s="29"/>
    </row>
    <row r="10001" spans="1:12" ht="21">
      <c r="A10001" s="26"/>
      <c r="B10001" s="27"/>
      <c r="C10001" s="27"/>
      <c r="D10001" s="27"/>
      <c r="E10001" s="27"/>
      <c r="F10001" s="27"/>
      <c r="G10001" s="29"/>
      <c r="H10001" s="29"/>
      <c r="I10001" s="29"/>
      <c r="J10001" s="29"/>
      <c r="K10001" s="29"/>
      <c r="L10001" s="29"/>
    </row>
    <row r="10002" spans="1:12" ht="21">
      <c r="A10002" s="26"/>
      <c r="B10002" s="27"/>
      <c r="C10002" s="27"/>
      <c r="D10002" s="27"/>
      <c r="E10002" s="27"/>
      <c r="F10002" s="27"/>
      <c r="G10002" s="29"/>
      <c r="H10002" s="29"/>
      <c r="I10002" s="29"/>
      <c r="J10002" s="29"/>
      <c r="K10002" s="29"/>
      <c r="L10002" s="29"/>
    </row>
    <row r="10003" spans="1:12" ht="21">
      <c r="A10003" s="26"/>
      <c r="B10003" s="27"/>
      <c r="C10003" s="27"/>
      <c r="D10003" s="27"/>
      <c r="E10003" s="27"/>
      <c r="F10003" s="27"/>
      <c r="G10003" s="29"/>
      <c r="H10003" s="29"/>
      <c r="I10003" s="29"/>
      <c r="J10003" s="29"/>
      <c r="K10003" s="29"/>
      <c r="L10003" s="29"/>
    </row>
    <row r="10004" spans="1:12" ht="21">
      <c r="A10004" s="26"/>
      <c r="B10004" s="27"/>
      <c r="C10004" s="27"/>
      <c r="D10004" s="27"/>
      <c r="E10004" s="27"/>
      <c r="F10004" s="27"/>
      <c r="G10004" s="29"/>
      <c r="H10004" s="29"/>
      <c r="I10004" s="29"/>
      <c r="J10004" s="29"/>
      <c r="K10004" s="29"/>
      <c r="L10004" s="29"/>
    </row>
    <row r="10005" spans="1:12" ht="21">
      <c r="A10005" s="26"/>
      <c r="B10005" s="27"/>
      <c r="C10005" s="27"/>
      <c r="D10005" s="27"/>
      <c r="E10005" s="27"/>
      <c r="F10005" s="27"/>
      <c r="G10005" s="29"/>
      <c r="H10005" s="29"/>
      <c r="I10005" s="29"/>
      <c r="J10005" s="29"/>
      <c r="K10005" s="29"/>
      <c r="L10005" s="29"/>
    </row>
    <row r="10006" spans="1:12" ht="21">
      <c r="A10006" s="26"/>
      <c r="B10006" s="27"/>
      <c r="C10006" s="27"/>
      <c r="D10006" s="27"/>
      <c r="E10006" s="27"/>
      <c r="F10006" s="27"/>
      <c r="G10006" s="29"/>
      <c r="H10006" s="29"/>
      <c r="I10006" s="29"/>
      <c r="J10006" s="29"/>
      <c r="K10006" s="29"/>
      <c r="L10006" s="29"/>
    </row>
    <row r="10007" spans="1:12" ht="21">
      <c r="A10007" s="26"/>
      <c r="B10007" s="27"/>
      <c r="C10007" s="27"/>
      <c r="D10007" s="27"/>
      <c r="E10007" s="27"/>
      <c r="F10007" s="27"/>
      <c r="G10007" s="29"/>
      <c r="H10007" s="29"/>
      <c r="I10007" s="29"/>
      <c r="J10007" s="29"/>
      <c r="K10007" s="29"/>
      <c r="L10007" s="29"/>
    </row>
    <row r="10008" spans="1:12" ht="21">
      <c r="A10008" s="26"/>
      <c r="B10008" s="27"/>
      <c r="C10008" s="27"/>
      <c r="D10008" s="27"/>
      <c r="E10008" s="27"/>
      <c r="F10008" s="27"/>
      <c r="G10008" s="29"/>
      <c r="H10008" s="29"/>
      <c r="I10008" s="29"/>
      <c r="J10008" s="29"/>
      <c r="K10008" s="29"/>
      <c r="L10008" s="29"/>
    </row>
    <row r="10009" spans="1:12" ht="21">
      <c r="A10009" s="26"/>
      <c r="B10009" s="27"/>
      <c r="C10009" s="27"/>
      <c r="D10009" s="27"/>
      <c r="E10009" s="27"/>
      <c r="F10009" s="27"/>
      <c r="G10009" s="28"/>
      <c r="H10009" s="28"/>
      <c r="I10009" s="28"/>
      <c r="J10009" s="28"/>
      <c r="K10009" s="28"/>
      <c r="L10009" s="28"/>
    </row>
    <row r="10010" spans="1:12" ht="21">
      <c r="A10010" s="26"/>
      <c r="B10010" s="27"/>
      <c r="C10010" s="27"/>
      <c r="D10010" s="27"/>
      <c r="E10010" s="27"/>
      <c r="F10010" s="27"/>
      <c r="G10010" s="28"/>
      <c r="H10010" s="28"/>
      <c r="I10010" s="28"/>
      <c r="J10010" s="28"/>
      <c r="K10010" s="28"/>
      <c r="L10010" s="28"/>
    </row>
    <row r="10011" spans="1:12" ht="21">
      <c r="A10011" s="26"/>
      <c r="B10011" s="27"/>
      <c r="C10011" s="27"/>
      <c r="D10011" s="27"/>
      <c r="E10011" s="27"/>
      <c r="F10011" s="27"/>
      <c r="G10011" s="28"/>
      <c r="H10011" s="28"/>
      <c r="I10011" s="28"/>
      <c r="J10011" s="28"/>
      <c r="K10011" s="28"/>
      <c r="L10011" s="28"/>
    </row>
    <row r="10012" spans="1:12" ht="21">
      <c r="A10012" s="26"/>
      <c r="B10012" s="27"/>
      <c r="C10012" s="27"/>
      <c r="D10012" s="27"/>
      <c r="E10012" s="27"/>
      <c r="F10012" s="27"/>
      <c r="G10012" s="29"/>
      <c r="H10012" s="29"/>
      <c r="I10012" s="29"/>
      <c r="J10012" s="29"/>
      <c r="K10012" s="29"/>
      <c r="L10012" s="29"/>
    </row>
    <row r="10013" spans="1:12" ht="21">
      <c r="A10013" s="26"/>
      <c r="B10013" s="27"/>
      <c r="C10013" s="27"/>
      <c r="D10013" s="27"/>
      <c r="E10013" s="27"/>
      <c r="F10013" s="27"/>
      <c r="G10013" s="28"/>
      <c r="H10013" s="28"/>
      <c r="I10013" s="28"/>
      <c r="J10013" s="28"/>
      <c r="K10013" s="28"/>
      <c r="L10013" s="28"/>
    </row>
    <row r="10014" spans="1:12" ht="21">
      <c r="A10014" s="26"/>
      <c r="B10014" s="27"/>
      <c r="C10014" s="27"/>
      <c r="D10014" s="27"/>
      <c r="E10014" s="27"/>
      <c r="F10014" s="27"/>
      <c r="G10014" s="29"/>
      <c r="H10014" s="29"/>
      <c r="I10014" s="29"/>
      <c r="J10014" s="29"/>
      <c r="K10014" s="29"/>
      <c r="L10014" s="29"/>
    </row>
    <row r="10015" spans="1:12" ht="21">
      <c r="A10015" s="26"/>
      <c r="B10015" s="27"/>
      <c r="C10015" s="27"/>
      <c r="D10015" s="27"/>
      <c r="E10015" s="27"/>
      <c r="F10015" s="27"/>
      <c r="G10015" s="29"/>
      <c r="H10015" s="29"/>
      <c r="I10015" s="29"/>
      <c r="J10015" s="29"/>
      <c r="K10015" s="29"/>
      <c r="L10015" s="29"/>
    </row>
    <row r="10016" spans="1:12" ht="21">
      <c r="A10016" s="26"/>
      <c r="B10016" s="27"/>
      <c r="C10016" s="27"/>
      <c r="D10016" s="27"/>
      <c r="E10016" s="27"/>
      <c r="F10016" s="27"/>
      <c r="G10016" s="29"/>
      <c r="H10016" s="29"/>
      <c r="I10016" s="29"/>
      <c r="J10016" s="29"/>
      <c r="K10016" s="29"/>
      <c r="L10016" s="29"/>
    </row>
    <row r="10017" spans="1:12" ht="21">
      <c r="A10017" s="26"/>
      <c r="B10017" s="27"/>
      <c r="C10017" s="27"/>
      <c r="D10017" s="27"/>
      <c r="E10017" s="27"/>
      <c r="F10017" s="27"/>
      <c r="G10017" s="29"/>
      <c r="H10017" s="29"/>
      <c r="I10017" s="29"/>
      <c r="J10017" s="29"/>
      <c r="K10017" s="29"/>
      <c r="L10017" s="29"/>
    </row>
    <row r="10018" spans="1:12" ht="21">
      <c r="A10018" s="26"/>
      <c r="B10018" s="27"/>
      <c r="C10018" s="27"/>
      <c r="D10018" s="27"/>
      <c r="E10018" s="27"/>
      <c r="F10018" s="27"/>
      <c r="G10018" s="29"/>
      <c r="H10018" s="29"/>
      <c r="I10018" s="29"/>
      <c r="J10018" s="29"/>
      <c r="K10018" s="29"/>
      <c r="L10018" s="29"/>
    </row>
    <row r="10019" spans="1:12" ht="21">
      <c r="A10019" s="26"/>
      <c r="B10019" s="27"/>
      <c r="C10019" s="27"/>
      <c r="D10019" s="27"/>
      <c r="E10019" s="27"/>
      <c r="F10019" s="27"/>
      <c r="G10019" s="29"/>
      <c r="H10019" s="29"/>
      <c r="I10019" s="29"/>
      <c r="J10019" s="29"/>
      <c r="K10019" s="29"/>
      <c r="L10019" s="29"/>
    </row>
    <row r="10020" spans="1:12" ht="21">
      <c r="A10020" s="26"/>
      <c r="B10020" s="27"/>
      <c r="C10020" s="27"/>
      <c r="D10020" s="27"/>
      <c r="E10020" s="27"/>
      <c r="F10020" s="27"/>
      <c r="G10020" s="29"/>
      <c r="H10020" s="29"/>
      <c r="I10020" s="29"/>
      <c r="J10020" s="29"/>
      <c r="K10020" s="29"/>
      <c r="L10020" s="29"/>
    </row>
    <row r="10021" spans="1:12" ht="21">
      <c r="A10021" s="26"/>
      <c r="B10021" s="27"/>
      <c r="C10021" s="27"/>
      <c r="D10021" s="27"/>
      <c r="E10021" s="27"/>
      <c r="F10021" s="27"/>
      <c r="G10021" s="29"/>
      <c r="H10021" s="29"/>
      <c r="I10021" s="29"/>
      <c r="J10021" s="29"/>
      <c r="K10021" s="29"/>
      <c r="L10021" s="29"/>
    </row>
    <row r="10022" spans="1:12" ht="21">
      <c r="A10022" s="26"/>
      <c r="B10022" s="27"/>
      <c r="C10022" s="27"/>
      <c r="D10022" s="27"/>
      <c r="E10022" s="27"/>
      <c r="F10022" s="27"/>
      <c r="G10022" s="29"/>
      <c r="H10022" s="29"/>
      <c r="I10022" s="29"/>
      <c r="J10022" s="29"/>
      <c r="K10022" s="29"/>
      <c r="L10022" s="29"/>
    </row>
    <row r="10023" spans="1:12" ht="21">
      <c r="A10023" s="26"/>
      <c r="B10023" s="27"/>
      <c r="C10023" s="27"/>
      <c r="D10023" s="27"/>
      <c r="E10023" s="27"/>
      <c r="F10023" s="27"/>
      <c r="G10023" s="29"/>
      <c r="H10023" s="29"/>
      <c r="I10023" s="29"/>
      <c r="J10023" s="29"/>
      <c r="K10023" s="29"/>
      <c r="L10023" s="29"/>
    </row>
    <row r="10024" spans="1:12" ht="21">
      <c r="A10024" s="26"/>
      <c r="B10024" s="27"/>
      <c r="C10024" s="27"/>
      <c r="D10024" s="27"/>
      <c r="E10024" s="27"/>
      <c r="F10024" s="27"/>
      <c r="G10024" s="29"/>
      <c r="H10024" s="29"/>
      <c r="I10024" s="29"/>
      <c r="J10024" s="29"/>
      <c r="K10024" s="29"/>
      <c r="L10024" s="29"/>
    </row>
    <row r="10025" spans="1:12" ht="21">
      <c r="A10025" s="26"/>
      <c r="B10025" s="27"/>
      <c r="C10025" s="27"/>
      <c r="D10025" s="27"/>
      <c r="E10025" s="27"/>
      <c r="F10025" s="27"/>
      <c r="G10025" s="29"/>
      <c r="H10025" s="29"/>
      <c r="I10025" s="29"/>
      <c r="J10025" s="29"/>
      <c r="K10025" s="29"/>
      <c r="L10025" s="29"/>
    </row>
    <row r="10026" spans="1:12" ht="21">
      <c r="A10026" s="26"/>
      <c r="B10026" s="27"/>
      <c r="C10026" s="27"/>
      <c r="D10026" s="27"/>
      <c r="E10026" s="27"/>
      <c r="F10026" s="27"/>
      <c r="G10026" s="29"/>
      <c r="H10026" s="29"/>
      <c r="I10026" s="29"/>
      <c r="J10026" s="29"/>
      <c r="K10026" s="29"/>
      <c r="L10026" s="29"/>
    </row>
    <row r="10027" spans="1:12" ht="21">
      <c r="A10027" s="26"/>
      <c r="B10027" s="27"/>
      <c r="C10027" s="27"/>
      <c r="D10027" s="27"/>
      <c r="E10027" s="27"/>
      <c r="F10027" s="27"/>
      <c r="G10027" s="29"/>
      <c r="H10027" s="29"/>
      <c r="I10027" s="29"/>
      <c r="J10027" s="29"/>
      <c r="K10027" s="29"/>
      <c r="L10027" s="29"/>
    </row>
    <row r="10028" spans="1:12" ht="21">
      <c r="A10028" s="26"/>
      <c r="B10028" s="27"/>
      <c r="C10028" s="27"/>
      <c r="D10028" s="27"/>
      <c r="E10028" s="27"/>
      <c r="F10028" s="27"/>
      <c r="G10028" s="29"/>
      <c r="H10028" s="29"/>
      <c r="I10028" s="29"/>
      <c r="J10028" s="29"/>
      <c r="K10028" s="29"/>
      <c r="L10028" s="29"/>
    </row>
    <row r="10029" spans="1:12" ht="21">
      <c r="A10029" s="26"/>
      <c r="B10029" s="27"/>
      <c r="C10029" s="27"/>
      <c r="D10029" s="27"/>
      <c r="E10029" s="27"/>
      <c r="F10029" s="27"/>
      <c r="G10029" s="29"/>
      <c r="H10029" s="29"/>
      <c r="I10029" s="29"/>
      <c r="J10029" s="29"/>
      <c r="K10029" s="29"/>
      <c r="L10029" s="29"/>
    </row>
    <row r="10030" spans="1:12" ht="21">
      <c r="A10030" s="26"/>
      <c r="B10030" s="27"/>
      <c r="C10030" s="27"/>
      <c r="D10030" s="27"/>
      <c r="E10030" s="27"/>
      <c r="F10030" s="27"/>
      <c r="G10030" s="29"/>
      <c r="H10030" s="29"/>
      <c r="I10030" s="29"/>
      <c r="J10030" s="29"/>
      <c r="K10030" s="29"/>
      <c r="L10030" s="29"/>
    </row>
    <row r="10031" spans="1:12" ht="21">
      <c r="A10031" s="26"/>
      <c r="B10031" s="27"/>
      <c r="C10031" s="27"/>
      <c r="D10031" s="27"/>
      <c r="E10031" s="27"/>
      <c r="F10031" s="27"/>
      <c r="G10031" s="29"/>
      <c r="H10031" s="29"/>
      <c r="I10031" s="29"/>
      <c r="J10031" s="29"/>
      <c r="K10031" s="29"/>
      <c r="L10031" s="29"/>
    </row>
    <row r="10032" spans="1:12" ht="21">
      <c r="A10032" s="26"/>
      <c r="B10032" s="27"/>
      <c r="C10032" s="27"/>
      <c r="D10032" s="27"/>
      <c r="E10032" s="27"/>
      <c r="F10032" s="27"/>
      <c r="G10032" s="29"/>
      <c r="H10032" s="29"/>
      <c r="I10032" s="29"/>
      <c r="J10032" s="29"/>
      <c r="K10032" s="29"/>
      <c r="L10032" s="29"/>
    </row>
    <row r="10033" spans="1:12" ht="21">
      <c r="A10033" s="26"/>
      <c r="B10033" s="27"/>
      <c r="C10033" s="27"/>
      <c r="D10033" s="27"/>
      <c r="E10033" s="27"/>
      <c r="F10033" s="27"/>
      <c r="G10033" s="29"/>
      <c r="H10033" s="29"/>
      <c r="I10033" s="29"/>
      <c r="J10033" s="29"/>
      <c r="K10033" s="29"/>
      <c r="L10033" s="29"/>
    </row>
    <row r="10034" spans="1:12" ht="21">
      <c r="A10034" s="26"/>
      <c r="B10034" s="27"/>
      <c r="C10034" s="27"/>
      <c r="D10034" s="27"/>
      <c r="E10034" s="27"/>
      <c r="F10034" s="27"/>
      <c r="G10034" s="29"/>
      <c r="H10034" s="29"/>
      <c r="I10034" s="29"/>
      <c r="J10034" s="29"/>
      <c r="K10034" s="29"/>
      <c r="L10034" s="29"/>
    </row>
    <row r="10035" spans="1:12" ht="21">
      <c r="A10035" s="26"/>
      <c r="B10035" s="27"/>
      <c r="C10035" s="27"/>
      <c r="D10035" s="27"/>
      <c r="E10035" s="27"/>
      <c r="F10035" s="27"/>
      <c r="G10035" s="29"/>
      <c r="H10035" s="29"/>
      <c r="I10035" s="29"/>
      <c r="J10035" s="29"/>
      <c r="K10035" s="29"/>
      <c r="L10035" s="29"/>
    </row>
    <row r="10036" spans="1:12" ht="21">
      <c r="A10036" s="26"/>
      <c r="B10036" s="27"/>
      <c r="C10036" s="27"/>
      <c r="D10036" s="27"/>
      <c r="E10036" s="27"/>
      <c r="F10036" s="27"/>
      <c r="G10036" s="29"/>
      <c r="H10036" s="29"/>
      <c r="I10036" s="29"/>
      <c r="J10036" s="29"/>
      <c r="K10036" s="29"/>
      <c r="L10036" s="29"/>
    </row>
    <row r="10037" spans="1:12" ht="21">
      <c r="A10037" s="26"/>
      <c r="B10037" s="27"/>
      <c r="C10037" s="27"/>
      <c r="D10037" s="27"/>
      <c r="E10037" s="27"/>
      <c r="F10037" s="27"/>
      <c r="G10037" s="29"/>
      <c r="H10037" s="29"/>
      <c r="I10037" s="29"/>
      <c r="J10037" s="29"/>
      <c r="K10037" s="29"/>
      <c r="L10037" s="29"/>
    </row>
    <row r="10038" spans="1:12" ht="21">
      <c r="A10038" s="26"/>
      <c r="B10038" s="27"/>
      <c r="C10038" s="27"/>
      <c r="D10038" s="27"/>
      <c r="E10038" s="27"/>
      <c r="F10038" s="27"/>
      <c r="G10038" s="29"/>
      <c r="H10038" s="29"/>
      <c r="I10038" s="29"/>
      <c r="J10038" s="29"/>
      <c r="K10038" s="29"/>
      <c r="L10038" s="29"/>
    </row>
    <row r="10039" spans="1:12" ht="21">
      <c r="A10039" s="26"/>
      <c r="B10039" s="27"/>
      <c r="C10039" s="27"/>
      <c r="D10039" s="27"/>
      <c r="E10039" s="27"/>
      <c r="F10039" s="27"/>
      <c r="G10039" s="29"/>
      <c r="H10039" s="29"/>
      <c r="I10039" s="29"/>
      <c r="J10039" s="29"/>
      <c r="K10039" s="29"/>
      <c r="L10039" s="29"/>
    </row>
    <row r="10040" spans="1:12" ht="21">
      <c r="A10040" s="26"/>
      <c r="B10040" s="27"/>
      <c r="C10040" s="27"/>
      <c r="D10040" s="27"/>
      <c r="E10040" s="27"/>
      <c r="F10040" s="27"/>
      <c r="G10040" s="29"/>
      <c r="H10040" s="29"/>
      <c r="I10040" s="29"/>
      <c r="J10040" s="29"/>
      <c r="K10040" s="29"/>
      <c r="L10040" s="29"/>
    </row>
    <row r="10041" spans="1:12" ht="21">
      <c r="A10041" s="26"/>
      <c r="B10041" s="27"/>
      <c r="C10041" s="27"/>
      <c r="D10041" s="27"/>
      <c r="E10041" s="27"/>
      <c r="F10041" s="27"/>
      <c r="G10041" s="29"/>
      <c r="H10041" s="29"/>
      <c r="I10041" s="29"/>
      <c r="J10041" s="29"/>
      <c r="K10041" s="29"/>
      <c r="L10041" s="29"/>
    </row>
    <row r="10042" spans="1:12" ht="21">
      <c r="A10042" s="26"/>
      <c r="B10042" s="27"/>
      <c r="C10042" s="27"/>
      <c r="D10042" s="27"/>
      <c r="E10042" s="27"/>
      <c r="F10042" s="27"/>
      <c r="G10042" s="29"/>
      <c r="H10042" s="29"/>
      <c r="I10042" s="29"/>
      <c r="J10042" s="29"/>
      <c r="K10042" s="29"/>
      <c r="L10042" s="29"/>
    </row>
    <row r="10043" spans="1:12" ht="21">
      <c r="A10043" s="26"/>
      <c r="B10043" s="27"/>
      <c r="C10043" s="27"/>
      <c r="D10043" s="27"/>
      <c r="E10043" s="27"/>
      <c r="F10043" s="27"/>
      <c r="G10043" s="29"/>
      <c r="H10043" s="29"/>
      <c r="I10043" s="29"/>
      <c r="J10043" s="29"/>
      <c r="K10043" s="29"/>
      <c r="L10043" s="29"/>
    </row>
    <row r="10044" spans="1:12" ht="21">
      <c r="A10044" s="26"/>
      <c r="B10044" s="27"/>
      <c r="C10044" s="27"/>
      <c r="D10044" s="27"/>
      <c r="E10044" s="27"/>
      <c r="F10044" s="27"/>
      <c r="G10044" s="29"/>
      <c r="H10044" s="29"/>
      <c r="I10044" s="29"/>
      <c r="J10044" s="29"/>
      <c r="K10044" s="29"/>
      <c r="L10044" s="29"/>
    </row>
    <row r="10045" spans="1:12" ht="21">
      <c r="A10045" s="26"/>
      <c r="B10045" s="27"/>
      <c r="C10045" s="27"/>
      <c r="D10045" s="27"/>
      <c r="E10045" s="27"/>
      <c r="F10045" s="27"/>
      <c r="G10045" s="29"/>
      <c r="H10045" s="29"/>
      <c r="I10045" s="29"/>
      <c r="J10045" s="29"/>
      <c r="K10045" s="29"/>
      <c r="L10045" s="29"/>
    </row>
    <row r="10046" spans="1:12" ht="21">
      <c r="A10046" s="26"/>
      <c r="B10046" s="27"/>
      <c r="C10046" s="27"/>
      <c r="D10046" s="27"/>
      <c r="E10046" s="27"/>
      <c r="F10046" s="27"/>
      <c r="G10046" s="29"/>
      <c r="H10046" s="29"/>
      <c r="I10046" s="29"/>
      <c r="J10046" s="29"/>
      <c r="K10046" s="29"/>
      <c r="L10046" s="29"/>
    </row>
    <row r="10047" spans="1:12" ht="21">
      <c r="A10047" s="26"/>
      <c r="B10047" s="27"/>
      <c r="C10047" s="27"/>
      <c r="D10047" s="27"/>
      <c r="E10047" s="27"/>
      <c r="F10047" s="27"/>
      <c r="G10047" s="29"/>
      <c r="H10047" s="29"/>
      <c r="I10047" s="29"/>
      <c r="J10047" s="29"/>
      <c r="K10047" s="29"/>
      <c r="L10047" s="29"/>
    </row>
    <row r="10048" spans="1:12" ht="21">
      <c r="A10048" s="26"/>
      <c r="B10048" s="27"/>
      <c r="C10048" s="27"/>
      <c r="D10048" s="27"/>
      <c r="E10048" s="27"/>
      <c r="F10048" s="27"/>
      <c r="G10048" s="29"/>
      <c r="H10048" s="29"/>
      <c r="I10048" s="29"/>
      <c r="J10048" s="29"/>
      <c r="K10048" s="29"/>
      <c r="L10048" s="29"/>
    </row>
    <row r="10049" spans="1:12" ht="21">
      <c r="A10049" s="26"/>
      <c r="B10049" s="27"/>
      <c r="C10049" s="27"/>
      <c r="D10049" s="27"/>
      <c r="E10049" s="27"/>
      <c r="F10049" s="27"/>
      <c r="G10049" s="28"/>
      <c r="H10049" s="28"/>
      <c r="I10049" s="28"/>
      <c r="J10049" s="28"/>
      <c r="K10049" s="28"/>
      <c r="L10049" s="28"/>
    </row>
    <row r="10050" spans="1:12" ht="21">
      <c r="A10050" s="26"/>
      <c r="B10050" s="27"/>
      <c r="C10050" s="27"/>
      <c r="D10050" s="27"/>
      <c r="E10050" s="27"/>
      <c r="F10050" s="27"/>
      <c r="G10050" s="29"/>
      <c r="H10050" s="29"/>
      <c r="I10050" s="29"/>
      <c r="J10050" s="29"/>
      <c r="K10050" s="29"/>
      <c r="L10050" s="29"/>
    </row>
    <row r="10051" spans="1:12" ht="21">
      <c r="A10051" s="26"/>
      <c r="B10051" s="27"/>
      <c r="C10051" s="27"/>
      <c r="D10051" s="27"/>
      <c r="E10051" s="27"/>
      <c r="F10051" s="27"/>
      <c r="G10051" s="29"/>
      <c r="H10051" s="29"/>
      <c r="I10051" s="29"/>
      <c r="J10051" s="29"/>
      <c r="K10051" s="29"/>
      <c r="L10051" s="29"/>
    </row>
    <row r="10052" spans="1:12" ht="21">
      <c r="A10052" s="26"/>
      <c r="B10052" s="27"/>
      <c r="C10052" s="27"/>
      <c r="D10052" s="27"/>
      <c r="E10052" s="27"/>
      <c r="F10052" s="27"/>
      <c r="G10052" s="29"/>
      <c r="H10052" s="29"/>
      <c r="I10052" s="29"/>
      <c r="J10052" s="29"/>
      <c r="K10052" s="29"/>
      <c r="L10052" s="29"/>
    </row>
    <row r="10053" spans="1:12" ht="21">
      <c r="A10053" s="26"/>
      <c r="B10053" s="27"/>
      <c r="C10053" s="27"/>
      <c r="D10053" s="27"/>
      <c r="E10053" s="27"/>
      <c r="F10053" s="27"/>
      <c r="G10053" s="29"/>
      <c r="H10053" s="29"/>
      <c r="I10053" s="29"/>
      <c r="J10053" s="29"/>
      <c r="K10053" s="29"/>
      <c r="L10053" s="29"/>
    </row>
    <row r="10054" spans="1:12" ht="21">
      <c r="A10054" s="26"/>
      <c r="B10054" s="27"/>
      <c r="C10054" s="27"/>
      <c r="D10054" s="27"/>
      <c r="E10054" s="27"/>
      <c r="F10054" s="27"/>
      <c r="G10054" s="29"/>
      <c r="H10054" s="29"/>
      <c r="I10054" s="29"/>
      <c r="J10054" s="29"/>
      <c r="K10054" s="29"/>
      <c r="L10054" s="29"/>
    </row>
    <row r="10055" spans="1:12" ht="21">
      <c r="A10055" s="26"/>
      <c r="B10055" s="27"/>
      <c r="C10055" s="27"/>
      <c r="D10055" s="27"/>
      <c r="E10055" s="27"/>
      <c r="F10055" s="27"/>
      <c r="G10055" s="29"/>
      <c r="H10055" s="29"/>
      <c r="I10055" s="29"/>
      <c r="J10055" s="29"/>
      <c r="K10055" s="29"/>
      <c r="L10055" s="29"/>
    </row>
    <row r="10056" spans="1:12" ht="21">
      <c r="A10056" s="26"/>
      <c r="B10056" s="27"/>
      <c r="C10056" s="27"/>
      <c r="D10056" s="27"/>
      <c r="E10056" s="27"/>
      <c r="F10056" s="27"/>
      <c r="G10056" s="28"/>
      <c r="H10056" s="28"/>
      <c r="I10056" s="28"/>
      <c r="J10056" s="28"/>
      <c r="K10056" s="28"/>
      <c r="L10056" s="28"/>
    </row>
    <row r="10057" spans="1:12" ht="21">
      <c r="A10057" s="26"/>
      <c r="B10057" s="27"/>
      <c r="C10057" s="27"/>
      <c r="D10057" s="27"/>
      <c r="E10057" s="27"/>
      <c r="F10057" s="27"/>
      <c r="G10057" s="29"/>
      <c r="H10057" s="29"/>
      <c r="I10057" s="29"/>
      <c r="J10057" s="29"/>
      <c r="K10057" s="29"/>
      <c r="L10057" s="29"/>
    </row>
    <row r="10058" spans="1:12" ht="21">
      <c r="A10058" s="26"/>
      <c r="B10058" s="27"/>
      <c r="C10058" s="27"/>
      <c r="D10058" s="27"/>
      <c r="E10058" s="27"/>
      <c r="F10058" s="27"/>
      <c r="G10058" s="28"/>
      <c r="H10058" s="28"/>
      <c r="I10058" s="28"/>
      <c r="J10058" s="28"/>
      <c r="K10058" s="28"/>
      <c r="L10058" s="28"/>
    </row>
    <row r="10059" spans="1:12" ht="21">
      <c r="A10059" s="26"/>
      <c r="B10059" s="27"/>
      <c r="C10059" s="27"/>
      <c r="D10059" s="27"/>
      <c r="E10059" s="27"/>
      <c r="F10059" s="27"/>
      <c r="G10059" s="29"/>
      <c r="H10059" s="29"/>
      <c r="I10059" s="29"/>
      <c r="J10059" s="29"/>
      <c r="K10059" s="29"/>
      <c r="L10059" s="29"/>
    </row>
    <row r="10060" spans="1:12" ht="21">
      <c r="A10060" s="26"/>
      <c r="B10060" s="27"/>
      <c r="C10060" s="27"/>
      <c r="D10060" s="27"/>
      <c r="E10060" s="27"/>
      <c r="F10060" s="27"/>
      <c r="G10060" s="29"/>
      <c r="H10060" s="29"/>
      <c r="I10060" s="29"/>
      <c r="J10060" s="29"/>
      <c r="K10060" s="29"/>
      <c r="L10060" s="29"/>
    </row>
    <row r="10061" spans="1:12" ht="21">
      <c r="A10061" s="26"/>
      <c r="B10061" s="27"/>
      <c r="C10061" s="27"/>
      <c r="D10061" s="27"/>
      <c r="E10061" s="27"/>
      <c r="F10061" s="27"/>
      <c r="G10061" s="29"/>
      <c r="H10061" s="29"/>
      <c r="I10061" s="29"/>
      <c r="J10061" s="29"/>
      <c r="K10061" s="29"/>
      <c r="L10061" s="29"/>
    </row>
    <row r="10062" spans="1:12" ht="21">
      <c r="A10062" s="26"/>
      <c r="B10062" s="27"/>
      <c r="C10062" s="27"/>
      <c r="D10062" s="27"/>
      <c r="E10062" s="27"/>
      <c r="F10062" s="27"/>
      <c r="G10062" s="29"/>
      <c r="H10062" s="29"/>
      <c r="I10062" s="29"/>
      <c r="J10062" s="29"/>
      <c r="K10062" s="29"/>
      <c r="L10062" s="29"/>
    </row>
    <row r="10063" spans="1:12" ht="21">
      <c r="A10063" s="26"/>
      <c r="B10063" s="27"/>
      <c r="C10063" s="27"/>
      <c r="D10063" s="27"/>
      <c r="E10063" s="27"/>
      <c r="F10063" s="27"/>
      <c r="G10063" s="28"/>
      <c r="H10063" s="28"/>
      <c r="I10063" s="28"/>
      <c r="J10063" s="28"/>
      <c r="K10063" s="28"/>
      <c r="L10063" s="28"/>
    </row>
    <row r="10064" spans="1:12" ht="21">
      <c r="A10064" s="26"/>
      <c r="B10064" s="27"/>
      <c r="C10064" s="27"/>
      <c r="D10064" s="27"/>
      <c r="E10064" s="27"/>
      <c r="F10064" s="27"/>
      <c r="G10064" s="29"/>
      <c r="H10064" s="29"/>
      <c r="I10064" s="29"/>
      <c r="J10064" s="29"/>
      <c r="K10064" s="29"/>
      <c r="L10064" s="29"/>
    </row>
    <row r="10065" spans="1:12" ht="21">
      <c r="A10065" s="26"/>
      <c r="B10065" s="27"/>
      <c r="C10065" s="27"/>
      <c r="D10065" s="27"/>
      <c r="E10065" s="27"/>
      <c r="F10065" s="27"/>
      <c r="G10065" s="29"/>
      <c r="H10065" s="29"/>
      <c r="I10065" s="29"/>
      <c r="J10065" s="29"/>
      <c r="K10065" s="29"/>
      <c r="L10065" s="29"/>
    </row>
    <row r="10066" spans="1:12" ht="21">
      <c r="A10066" s="26"/>
      <c r="B10066" s="27"/>
      <c r="C10066" s="27"/>
      <c r="D10066" s="27"/>
      <c r="E10066" s="27"/>
      <c r="F10066" s="27"/>
      <c r="G10066" s="29"/>
      <c r="H10066" s="29"/>
      <c r="I10066" s="29"/>
      <c r="J10066" s="29"/>
      <c r="K10066" s="29"/>
      <c r="L10066" s="29"/>
    </row>
    <row r="10067" spans="1:12" ht="21">
      <c r="A10067" s="26"/>
      <c r="B10067" s="27"/>
      <c r="C10067" s="27"/>
      <c r="D10067" s="27"/>
      <c r="E10067" s="27"/>
      <c r="F10067" s="27"/>
      <c r="G10067" s="29"/>
      <c r="H10067" s="29"/>
      <c r="I10067" s="29"/>
      <c r="J10067" s="29"/>
      <c r="K10067" s="29"/>
      <c r="L10067" s="29"/>
    </row>
    <row r="10068" spans="1:12" ht="21">
      <c r="A10068" s="26"/>
      <c r="B10068" s="27"/>
      <c r="C10068" s="27"/>
      <c r="D10068" s="27"/>
      <c r="E10068" s="27"/>
      <c r="F10068" s="27"/>
      <c r="G10068" s="28"/>
      <c r="H10068" s="28"/>
      <c r="I10068" s="28"/>
      <c r="J10068" s="28"/>
      <c r="K10068" s="28"/>
      <c r="L10068" s="28"/>
    </row>
    <row r="10069" spans="1:12" ht="21">
      <c r="A10069" s="26"/>
      <c r="B10069" s="27"/>
      <c r="C10069" s="27"/>
      <c r="D10069" s="27"/>
      <c r="E10069" s="27"/>
      <c r="F10069" s="27"/>
      <c r="G10069" s="29"/>
      <c r="H10069" s="29"/>
      <c r="I10069" s="29"/>
      <c r="J10069" s="29"/>
      <c r="K10069" s="29"/>
      <c r="L10069" s="29"/>
    </row>
    <row r="10070" spans="1:12" ht="21">
      <c r="A10070" s="26"/>
      <c r="B10070" s="27"/>
      <c r="C10070" s="27"/>
      <c r="D10070" s="27"/>
      <c r="E10070" s="27"/>
      <c r="F10070" s="27"/>
      <c r="G10070" s="29"/>
      <c r="H10070" s="29"/>
      <c r="I10070" s="29"/>
      <c r="J10070" s="29"/>
      <c r="K10070" s="29"/>
      <c r="L10070" s="29"/>
    </row>
    <row r="10071" spans="1:12" ht="21">
      <c r="A10071" s="26"/>
      <c r="B10071" s="27"/>
      <c r="C10071" s="27"/>
      <c r="D10071" s="27"/>
      <c r="E10071" s="27"/>
      <c r="F10071" s="27"/>
      <c r="G10071" s="29"/>
      <c r="H10071" s="29"/>
      <c r="I10071" s="29"/>
      <c r="J10071" s="29"/>
      <c r="K10071" s="29"/>
      <c r="L10071" s="29"/>
    </row>
    <row r="10072" spans="1:12" ht="21">
      <c r="A10072" s="26"/>
      <c r="B10072" s="27"/>
      <c r="C10072" s="27"/>
      <c r="D10072" s="27"/>
      <c r="E10072" s="27"/>
      <c r="F10072" s="27"/>
      <c r="G10072" s="29"/>
      <c r="H10072" s="29"/>
      <c r="I10072" s="29"/>
      <c r="J10072" s="29"/>
      <c r="K10072" s="29"/>
      <c r="L10072" s="29"/>
    </row>
    <row r="10073" spans="1:12" ht="21">
      <c r="A10073" s="26"/>
      <c r="B10073" s="27"/>
      <c r="C10073" s="27"/>
      <c r="D10073" s="27"/>
      <c r="E10073" s="27"/>
      <c r="F10073" s="27"/>
      <c r="G10073" s="29"/>
      <c r="H10073" s="29"/>
      <c r="I10073" s="29"/>
      <c r="J10073" s="29"/>
      <c r="K10073" s="29"/>
      <c r="L10073" s="29"/>
    </row>
    <row r="10074" spans="1:12" ht="21">
      <c r="A10074" s="26"/>
      <c r="B10074" s="27"/>
      <c r="C10074" s="27"/>
      <c r="D10074" s="27"/>
      <c r="E10074" s="27"/>
      <c r="F10074" s="27"/>
      <c r="G10074" s="29"/>
      <c r="H10074" s="29"/>
      <c r="I10074" s="29"/>
      <c r="J10074" s="29"/>
      <c r="K10074" s="29"/>
      <c r="L10074" s="29"/>
    </row>
    <row r="10075" spans="1:12" ht="21">
      <c r="A10075" s="26"/>
      <c r="B10075" s="27"/>
      <c r="C10075" s="27"/>
      <c r="D10075" s="27"/>
      <c r="E10075" s="27"/>
      <c r="F10075" s="27"/>
      <c r="G10075" s="29"/>
      <c r="H10075" s="29"/>
      <c r="I10075" s="29"/>
      <c r="J10075" s="29"/>
      <c r="K10075" s="29"/>
      <c r="L10075" s="29"/>
    </row>
    <row r="10076" spans="1:12" ht="21">
      <c r="A10076" s="26"/>
      <c r="B10076" s="27"/>
      <c r="C10076" s="27"/>
      <c r="D10076" s="27"/>
      <c r="E10076" s="27"/>
      <c r="F10076" s="27"/>
      <c r="G10076" s="28"/>
      <c r="H10076" s="28"/>
      <c r="I10076" s="28"/>
      <c r="J10076" s="28"/>
      <c r="K10076" s="28"/>
      <c r="L10076" s="28"/>
    </row>
    <row r="10077" spans="1:12" ht="21">
      <c r="A10077" s="26"/>
      <c r="B10077" s="27"/>
      <c r="C10077" s="27"/>
      <c r="D10077" s="27"/>
      <c r="E10077" s="27"/>
      <c r="F10077" s="27"/>
      <c r="G10077" s="28"/>
      <c r="H10077" s="28"/>
      <c r="I10077" s="28"/>
      <c r="J10077" s="28"/>
      <c r="K10077" s="28"/>
      <c r="L10077" s="28"/>
    </row>
    <row r="10078" spans="1:12" ht="21">
      <c r="A10078" s="26"/>
      <c r="B10078" s="27"/>
      <c r="C10078" s="27"/>
      <c r="D10078" s="27"/>
      <c r="E10078" s="27"/>
      <c r="F10078" s="27"/>
      <c r="G10078" s="28"/>
      <c r="H10078" s="28"/>
      <c r="I10078" s="28"/>
      <c r="J10078" s="28"/>
      <c r="K10078" s="28"/>
      <c r="L10078" s="28"/>
    </row>
    <row r="10079" spans="1:12" ht="21">
      <c r="A10079" s="26"/>
      <c r="B10079" s="27"/>
      <c r="C10079" s="27"/>
      <c r="D10079" s="27"/>
      <c r="E10079" s="27"/>
      <c r="F10079" s="27"/>
      <c r="G10079" s="28"/>
      <c r="H10079" s="28"/>
      <c r="I10079" s="28"/>
      <c r="J10079" s="28"/>
      <c r="K10079" s="28"/>
      <c r="L10079" s="28"/>
    </row>
    <row r="10080" spans="1:12" ht="21">
      <c r="A10080" s="26"/>
      <c r="B10080" s="27"/>
      <c r="C10080" s="27"/>
      <c r="D10080" s="27"/>
      <c r="E10080" s="27"/>
      <c r="F10080" s="27"/>
      <c r="G10080" s="28"/>
      <c r="H10080" s="28"/>
      <c r="I10080" s="28"/>
      <c r="J10080" s="28"/>
      <c r="K10080" s="28"/>
      <c r="L10080" s="28"/>
    </row>
    <row r="10081" spans="1:12" ht="21">
      <c r="A10081" s="26"/>
      <c r="B10081" s="27"/>
      <c r="C10081" s="27"/>
      <c r="D10081" s="27"/>
      <c r="E10081" s="27"/>
      <c r="F10081" s="27"/>
      <c r="G10081" s="29"/>
      <c r="H10081" s="29"/>
      <c r="I10081" s="29"/>
      <c r="J10081" s="29"/>
      <c r="K10081" s="29"/>
      <c r="L10081" s="29"/>
    </row>
    <row r="10082" spans="1:12" ht="21">
      <c r="A10082" s="26"/>
      <c r="B10082" s="27"/>
      <c r="C10082" s="27"/>
      <c r="D10082" s="27"/>
      <c r="E10082" s="27"/>
      <c r="F10082" s="27"/>
      <c r="G10082" s="29"/>
      <c r="H10082" s="29"/>
      <c r="I10082" s="29"/>
      <c r="J10082" s="29"/>
      <c r="K10082" s="29"/>
      <c r="L10082" s="29"/>
    </row>
    <row r="10083" spans="1:12" ht="21">
      <c r="A10083" s="26"/>
      <c r="B10083" s="27"/>
      <c r="C10083" s="27"/>
      <c r="D10083" s="27"/>
      <c r="E10083" s="27"/>
      <c r="F10083" s="27"/>
      <c r="G10083" s="28"/>
      <c r="H10083" s="28"/>
      <c r="I10083" s="28"/>
      <c r="J10083" s="28"/>
      <c r="K10083" s="28"/>
      <c r="L10083" s="28"/>
    </row>
    <row r="10084" spans="1:12" ht="21">
      <c r="A10084" s="26"/>
      <c r="B10084" s="27"/>
      <c r="C10084" s="27"/>
      <c r="D10084" s="27"/>
      <c r="E10084" s="27"/>
      <c r="F10084" s="27"/>
      <c r="G10084" s="29"/>
      <c r="H10084" s="29"/>
      <c r="I10084" s="29"/>
      <c r="J10084" s="29"/>
      <c r="K10084" s="29"/>
      <c r="L10084" s="29"/>
    </row>
    <row r="10085" spans="1:12" ht="21">
      <c r="A10085" s="26"/>
      <c r="B10085" s="27"/>
      <c r="C10085" s="27"/>
      <c r="D10085" s="27"/>
      <c r="E10085" s="27"/>
      <c r="F10085" s="27"/>
      <c r="G10085" s="29"/>
      <c r="H10085" s="29"/>
      <c r="I10085" s="29"/>
      <c r="J10085" s="29"/>
      <c r="K10085" s="29"/>
      <c r="L10085" s="29"/>
    </row>
    <row r="10086" spans="1:12" ht="21">
      <c r="A10086" s="26"/>
      <c r="B10086" s="27"/>
      <c r="C10086" s="27"/>
      <c r="D10086" s="27"/>
      <c r="E10086" s="27"/>
      <c r="F10086" s="27"/>
      <c r="G10086" s="29"/>
      <c r="H10086" s="29"/>
      <c r="I10086" s="29"/>
      <c r="J10086" s="29"/>
      <c r="K10086" s="29"/>
      <c r="L10086" s="29"/>
    </row>
    <row r="10087" spans="1:12" ht="21">
      <c r="A10087" s="26"/>
      <c r="B10087" s="27"/>
      <c r="C10087" s="27"/>
      <c r="D10087" s="27"/>
      <c r="E10087" s="27"/>
      <c r="F10087" s="27"/>
      <c r="G10087" s="29"/>
      <c r="H10087" s="29"/>
      <c r="I10087" s="29"/>
      <c r="J10087" s="29"/>
      <c r="K10087" s="29"/>
      <c r="L10087" s="29"/>
    </row>
    <row r="10088" spans="1:12" ht="21">
      <c r="A10088" s="26"/>
      <c r="B10088" s="27"/>
      <c r="C10088" s="27"/>
      <c r="D10088" s="27"/>
      <c r="E10088" s="27"/>
      <c r="F10088" s="27"/>
      <c r="G10088" s="29"/>
      <c r="H10088" s="29"/>
      <c r="I10088" s="29"/>
      <c r="J10088" s="29"/>
      <c r="K10088" s="29"/>
      <c r="L10088" s="29"/>
    </row>
    <row r="10089" spans="1:12" ht="21">
      <c r="A10089" s="26"/>
      <c r="B10089" s="27"/>
      <c r="C10089" s="27"/>
      <c r="D10089" s="27"/>
      <c r="E10089" s="27"/>
      <c r="F10089" s="27"/>
      <c r="G10089" s="28"/>
      <c r="H10089" s="28"/>
      <c r="I10089" s="28"/>
      <c r="J10089" s="28"/>
      <c r="K10089" s="28"/>
      <c r="L10089" s="28"/>
    </row>
    <row r="10090" spans="1:12" ht="21">
      <c r="A10090" s="26"/>
      <c r="B10090" s="27"/>
      <c r="C10090" s="27"/>
      <c r="D10090" s="27"/>
      <c r="E10090" s="27"/>
      <c r="F10090" s="27"/>
      <c r="G10090" s="29"/>
      <c r="H10090" s="29"/>
      <c r="I10090" s="29"/>
      <c r="J10090" s="29"/>
      <c r="K10090" s="29"/>
      <c r="L10090" s="29"/>
    </row>
    <row r="10091" spans="1:12" ht="21">
      <c r="A10091" s="26"/>
      <c r="B10091" s="27"/>
      <c r="C10091" s="27"/>
      <c r="D10091" s="27"/>
      <c r="E10091" s="27"/>
      <c r="F10091" s="27"/>
      <c r="G10091" s="29"/>
      <c r="H10091" s="29"/>
      <c r="I10091" s="29"/>
      <c r="J10091" s="29"/>
      <c r="K10091" s="29"/>
      <c r="L10091" s="29"/>
    </row>
    <row r="10092" spans="1:12" ht="21">
      <c r="A10092" s="26"/>
      <c r="B10092" s="27"/>
      <c r="C10092" s="27"/>
      <c r="D10092" s="27"/>
      <c r="E10092" s="27"/>
      <c r="F10092" s="27"/>
      <c r="G10092" s="28"/>
      <c r="H10092" s="28"/>
      <c r="I10092" s="28"/>
      <c r="J10092" s="28"/>
      <c r="K10092" s="28"/>
      <c r="L10092" s="28"/>
    </row>
    <row r="10093" spans="1:12" ht="21">
      <c r="A10093" s="26"/>
      <c r="B10093" s="27"/>
      <c r="C10093" s="27"/>
      <c r="D10093" s="27"/>
      <c r="E10093" s="27"/>
      <c r="F10093" s="27"/>
      <c r="G10093" s="28"/>
      <c r="H10093" s="28"/>
      <c r="I10093" s="28"/>
      <c r="J10093" s="28"/>
      <c r="K10093" s="28"/>
      <c r="L10093" s="28"/>
    </row>
    <row r="10094" spans="1:12" ht="21">
      <c r="A10094" s="26"/>
      <c r="B10094" s="27"/>
      <c r="C10094" s="27"/>
      <c r="D10094" s="27"/>
      <c r="E10094" s="27"/>
      <c r="F10094" s="27"/>
      <c r="G10094" s="28"/>
      <c r="H10094" s="28"/>
      <c r="I10094" s="28"/>
      <c r="J10094" s="28"/>
      <c r="K10094" s="28"/>
      <c r="L10094" s="28"/>
    </row>
    <row r="10095" spans="1:12" ht="21">
      <c r="A10095" s="26"/>
      <c r="B10095" s="27"/>
      <c r="C10095" s="27"/>
      <c r="D10095" s="27"/>
      <c r="E10095" s="27"/>
      <c r="F10095" s="27"/>
      <c r="G10095" s="28"/>
      <c r="H10095" s="28"/>
      <c r="I10095" s="28"/>
      <c r="J10095" s="28"/>
      <c r="K10095" s="28"/>
      <c r="L10095" s="28"/>
    </row>
    <row r="10096" spans="1:12" ht="21">
      <c r="A10096" s="26"/>
      <c r="B10096" s="27"/>
      <c r="C10096" s="27"/>
      <c r="D10096" s="27"/>
      <c r="E10096" s="27"/>
      <c r="F10096" s="27"/>
      <c r="G10096" s="28"/>
      <c r="H10096" s="28"/>
      <c r="I10096" s="28"/>
      <c r="J10096" s="28"/>
      <c r="K10096" s="28"/>
      <c r="L10096" s="28"/>
    </row>
    <row r="10097" spans="1:12" ht="21">
      <c r="A10097" s="26"/>
      <c r="B10097" s="27"/>
      <c r="C10097" s="27"/>
      <c r="D10097" s="27"/>
      <c r="E10097" s="27"/>
      <c r="F10097" s="27"/>
      <c r="G10097" s="28"/>
      <c r="H10097" s="28"/>
      <c r="I10097" s="28"/>
      <c r="J10097" s="28"/>
      <c r="K10097" s="28"/>
      <c r="L10097" s="28"/>
    </row>
    <row r="10098" spans="1:12" ht="21">
      <c r="A10098" s="26"/>
      <c r="B10098" s="27"/>
      <c r="C10098" s="27"/>
      <c r="D10098" s="27"/>
      <c r="E10098" s="27"/>
      <c r="F10098" s="27"/>
      <c r="G10098" s="28"/>
      <c r="H10098" s="28"/>
      <c r="I10098" s="28"/>
      <c r="J10098" s="28"/>
      <c r="K10098" s="28"/>
      <c r="L10098" s="28"/>
    </row>
    <row r="10099" spans="1:12" ht="21">
      <c r="A10099" s="26"/>
      <c r="B10099" s="27"/>
      <c r="C10099" s="27"/>
      <c r="D10099" s="27"/>
      <c r="E10099" s="27"/>
      <c r="F10099" s="27"/>
      <c r="G10099" s="28"/>
      <c r="H10099" s="28"/>
      <c r="I10099" s="28"/>
      <c r="J10099" s="28"/>
      <c r="K10099" s="28"/>
      <c r="L10099" s="28"/>
    </row>
    <row r="10100" spans="1:12" ht="21">
      <c r="A10100" s="26"/>
      <c r="B10100" s="27"/>
      <c r="C10100" s="27"/>
      <c r="D10100" s="27"/>
      <c r="E10100" s="27"/>
      <c r="F10100" s="27"/>
      <c r="G10100" s="29"/>
      <c r="H10100" s="29"/>
      <c r="I10100" s="29"/>
      <c r="J10100" s="29"/>
      <c r="K10100" s="29"/>
      <c r="L10100" s="29"/>
    </row>
    <row r="10101" spans="1:12" ht="21">
      <c r="A10101" s="26"/>
      <c r="B10101" s="27"/>
      <c r="C10101" s="27"/>
      <c r="D10101" s="27"/>
      <c r="E10101" s="27"/>
      <c r="F10101" s="27"/>
      <c r="G10101" s="29"/>
      <c r="H10101" s="29"/>
      <c r="I10101" s="29"/>
      <c r="J10101" s="29"/>
      <c r="K10101" s="29"/>
      <c r="L10101" s="29"/>
    </row>
    <row r="10102" spans="1:12" ht="21">
      <c r="A10102" s="26"/>
      <c r="B10102" s="27"/>
      <c r="C10102" s="27"/>
      <c r="D10102" s="27"/>
      <c r="E10102" s="27"/>
      <c r="F10102" s="27"/>
      <c r="G10102" s="29"/>
      <c r="H10102" s="29"/>
      <c r="I10102" s="29"/>
      <c r="J10102" s="29"/>
      <c r="K10102" s="29"/>
      <c r="L10102" s="29"/>
    </row>
    <row r="10103" spans="1:12" ht="21">
      <c r="A10103" s="26"/>
      <c r="B10103" s="27"/>
      <c r="C10103" s="27"/>
      <c r="D10103" s="27"/>
      <c r="E10103" s="27"/>
      <c r="F10103" s="27"/>
      <c r="G10103" s="28"/>
      <c r="H10103" s="28"/>
      <c r="I10103" s="28"/>
      <c r="J10103" s="28"/>
      <c r="K10103" s="28"/>
      <c r="L10103" s="28"/>
    </row>
    <row r="10104" spans="1:12" ht="21">
      <c r="A10104" s="26"/>
      <c r="B10104" s="27"/>
      <c r="C10104" s="27"/>
      <c r="D10104" s="27"/>
      <c r="E10104" s="27"/>
      <c r="F10104" s="27"/>
      <c r="G10104" s="28"/>
      <c r="H10104" s="28"/>
      <c r="I10104" s="28"/>
      <c r="J10104" s="28"/>
      <c r="K10104" s="28"/>
      <c r="L10104" s="28"/>
    </row>
    <row r="10105" spans="1:12" ht="21">
      <c r="A10105" s="26"/>
      <c r="B10105" s="27"/>
      <c r="C10105" s="27"/>
      <c r="D10105" s="27"/>
      <c r="E10105" s="27"/>
      <c r="F10105" s="27"/>
      <c r="G10105" s="28"/>
      <c r="H10105" s="28"/>
      <c r="I10105" s="28"/>
      <c r="J10105" s="28"/>
      <c r="K10105" s="28"/>
      <c r="L10105" s="28"/>
    </row>
    <row r="10106" spans="1:12" ht="21">
      <c r="A10106" s="26"/>
      <c r="B10106" s="27"/>
      <c r="C10106" s="27"/>
      <c r="D10106" s="27"/>
      <c r="E10106" s="27"/>
      <c r="F10106" s="27"/>
      <c r="G10106" s="28"/>
      <c r="H10106" s="28"/>
      <c r="I10106" s="28"/>
      <c r="J10106" s="28"/>
      <c r="K10106" s="28"/>
      <c r="L10106" s="28"/>
    </row>
    <row r="10107" spans="1:12" ht="21">
      <c r="A10107" s="26"/>
      <c r="B10107" s="27"/>
      <c r="C10107" s="27"/>
      <c r="D10107" s="27"/>
      <c r="E10107" s="27"/>
      <c r="F10107" s="27"/>
      <c r="G10107" s="28"/>
      <c r="H10107" s="28"/>
      <c r="I10107" s="28"/>
      <c r="J10107" s="28"/>
      <c r="K10107" s="28"/>
      <c r="L10107" s="28"/>
    </row>
    <row r="10108" spans="1:12" ht="21">
      <c r="A10108" s="26"/>
      <c r="B10108" s="27"/>
      <c r="C10108" s="27"/>
      <c r="D10108" s="27"/>
      <c r="E10108" s="27"/>
      <c r="F10108" s="27"/>
      <c r="G10108" s="28"/>
      <c r="H10108" s="28"/>
      <c r="I10108" s="28"/>
      <c r="J10108" s="28"/>
      <c r="K10108" s="28"/>
      <c r="L10108" s="28"/>
    </row>
    <row r="10109" spans="1:12" ht="21">
      <c r="A10109" s="26"/>
      <c r="B10109" s="27"/>
      <c r="C10109" s="27"/>
      <c r="D10109" s="27"/>
      <c r="E10109" s="27"/>
      <c r="F10109" s="27"/>
      <c r="G10109" s="28"/>
      <c r="H10109" s="28"/>
      <c r="I10109" s="28"/>
      <c r="J10109" s="28"/>
      <c r="K10109" s="28"/>
      <c r="L10109" s="28"/>
    </row>
    <row r="10110" spans="1:12" ht="21">
      <c r="A10110" s="26"/>
      <c r="B10110" s="27"/>
      <c r="C10110" s="27"/>
      <c r="D10110" s="27"/>
      <c r="E10110" s="27"/>
      <c r="F10110" s="27"/>
      <c r="G10110" s="29"/>
      <c r="H10110" s="29"/>
      <c r="I10110" s="29"/>
      <c r="J10110" s="29"/>
      <c r="K10110" s="29"/>
      <c r="L10110" s="29"/>
    </row>
    <row r="10111" spans="1:12" ht="21">
      <c r="A10111" s="26"/>
      <c r="B10111" s="27"/>
      <c r="C10111" s="27"/>
      <c r="D10111" s="27"/>
      <c r="E10111" s="27"/>
      <c r="F10111" s="27"/>
      <c r="G10111" s="28"/>
      <c r="H10111" s="28"/>
      <c r="I10111" s="28"/>
      <c r="J10111" s="28"/>
      <c r="K10111" s="28"/>
      <c r="L10111" s="28"/>
    </row>
    <row r="10112" spans="1:12" ht="21">
      <c r="A10112" s="26"/>
      <c r="B10112" s="27"/>
      <c r="C10112" s="27"/>
      <c r="D10112" s="27"/>
      <c r="E10112" s="27"/>
      <c r="F10112" s="27"/>
      <c r="G10112" s="28"/>
      <c r="H10112" s="28"/>
      <c r="I10112" s="28"/>
      <c r="J10112" s="28"/>
      <c r="K10112" s="28"/>
      <c r="L10112" s="28"/>
    </row>
    <row r="10113" spans="1:12" ht="21">
      <c r="A10113" s="26"/>
      <c r="B10113" s="27"/>
      <c r="C10113" s="27"/>
      <c r="D10113" s="27"/>
      <c r="E10113" s="27"/>
      <c r="F10113" s="27"/>
      <c r="G10113" s="28"/>
      <c r="H10113" s="28"/>
      <c r="I10113" s="28"/>
      <c r="J10113" s="28"/>
      <c r="K10113" s="28"/>
      <c r="L10113" s="28"/>
    </row>
    <row r="10114" spans="1:12" ht="21">
      <c r="A10114" s="26"/>
      <c r="B10114" s="27"/>
      <c r="C10114" s="27"/>
      <c r="D10114" s="27"/>
      <c r="E10114" s="27"/>
      <c r="F10114" s="27"/>
      <c r="G10114" s="29"/>
      <c r="H10114" s="29"/>
      <c r="I10114" s="29"/>
      <c r="J10114" s="29"/>
      <c r="K10114" s="29"/>
      <c r="L10114" s="29"/>
    </row>
    <row r="10115" spans="1:12" ht="21">
      <c r="A10115" s="26"/>
      <c r="B10115" s="27"/>
      <c r="C10115" s="27"/>
      <c r="D10115" s="27"/>
      <c r="E10115" s="27"/>
      <c r="F10115" s="27"/>
      <c r="G10115" s="29"/>
      <c r="H10115" s="29"/>
      <c r="I10115" s="29"/>
      <c r="J10115" s="29"/>
      <c r="K10115" s="29"/>
      <c r="L10115" s="29"/>
    </row>
    <row r="10116" spans="1:12" ht="21">
      <c r="A10116" s="26"/>
      <c r="B10116" s="27"/>
      <c r="C10116" s="27"/>
      <c r="D10116" s="27"/>
      <c r="E10116" s="27"/>
      <c r="F10116" s="27"/>
      <c r="G10116" s="29"/>
      <c r="H10116" s="29"/>
      <c r="I10116" s="29"/>
      <c r="J10116" s="29"/>
      <c r="K10116" s="29"/>
      <c r="L10116" s="29"/>
    </row>
    <row r="10117" spans="1:12" ht="21">
      <c r="A10117" s="26"/>
      <c r="B10117" s="27"/>
      <c r="C10117" s="27"/>
      <c r="D10117" s="27"/>
      <c r="E10117" s="27"/>
      <c r="F10117" s="27"/>
      <c r="G10117" s="29"/>
      <c r="H10117" s="29"/>
      <c r="I10117" s="29"/>
      <c r="J10117" s="29"/>
      <c r="K10117" s="29"/>
      <c r="L10117" s="29"/>
    </row>
    <row r="10118" spans="1:12" ht="21">
      <c r="A10118" s="26"/>
      <c r="B10118" s="27"/>
      <c r="C10118" s="27"/>
      <c r="D10118" s="27"/>
      <c r="E10118" s="27"/>
      <c r="F10118" s="27"/>
      <c r="G10118" s="29"/>
      <c r="H10118" s="29"/>
      <c r="I10118" s="29"/>
      <c r="J10118" s="29"/>
      <c r="K10118" s="29"/>
      <c r="L10118" s="29"/>
    </row>
    <row r="10119" spans="1:12" ht="21">
      <c r="A10119" s="26"/>
      <c r="B10119" s="27"/>
      <c r="C10119" s="27"/>
      <c r="D10119" s="27"/>
      <c r="E10119" s="27"/>
      <c r="F10119" s="27"/>
      <c r="G10119" s="28"/>
      <c r="H10119" s="28"/>
      <c r="I10119" s="28"/>
      <c r="J10119" s="28"/>
      <c r="K10119" s="28"/>
      <c r="L10119" s="28"/>
    </row>
    <row r="10120" spans="1:12" ht="21">
      <c r="A10120" s="26"/>
      <c r="B10120" s="27"/>
      <c r="C10120" s="27"/>
      <c r="D10120" s="27"/>
      <c r="E10120" s="27"/>
      <c r="F10120" s="27"/>
      <c r="G10120" s="28"/>
      <c r="H10120" s="28"/>
      <c r="I10120" s="28"/>
      <c r="J10120" s="28"/>
      <c r="K10120" s="28"/>
      <c r="L10120" s="28"/>
    </row>
    <row r="10121" spans="1:12" ht="21">
      <c r="A10121" s="26"/>
      <c r="B10121" s="27"/>
      <c r="C10121" s="27"/>
      <c r="D10121" s="27"/>
      <c r="E10121" s="27"/>
      <c r="F10121" s="27"/>
      <c r="G10121" s="29"/>
      <c r="H10121" s="29"/>
      <c r="I10121" s="29"/>
      <c r="J10121" s="29"/>
      <c r="K10121" s="29"/>
      <c r="L10121" s="29"/>
    </row>
    <row r="10122" spans="1:12" ht="21">
      <c r="A10122" s="26"/>
      <c r="B10122" s="27"/>
      <c r="C10122" s="27"/>
      <c r="D10122" s="27"/>
      <c r="E10122" s="27"/>
      <c r="F10122" s="27"/>
      <c r="G10122" s="28"/>
      <c r="H10122" s="28"/>
      <c r="I10122" s="28"/>
      <c r="J10122" s="28"/>
      <c r="K10122" s="28"/>
      <c r="L10122" s="28"/>
    </row>
    <row r="10123" spans="1:12" ht="21">
      <c r="A10123" s="26"/>
      <c r="B10123" s="27"/>
      <c r="C10123" s="27"/>
      <c r="D10123" s="27"/>
      <c r="E10123" s="27"/>
      <c r="F10123" s="27"/>
      <c r="G10123" s="28"/>
      <c r="H10123" s="28"/>
      <c r="I10123" s="28"/>
      <c r="J10123" s="28"/>
      <c r="K10123" s="28"/>
      <c r="L10123" s="28"/>
    </row>
    <row r="10124" spans="1:12" ht="21">
      <c r="A10124" s="26"/>
      <c r="B10124" s="27"/>
      <c r="C10124" s="27"/>
      <c r="D10124" s="27"/>
      <c r="E10124" s="27"/>
      <c r="F10124" s="27"/>
      <c r="G10124" s="28"/>
      <c r="H10124" s="28"/>
      <c r="I10124" s="28"/>
      <c r="J10124" s="28"/>
      <c r="K10124" s="28"/>
      <c r="L10124" s="28"/>
    </row>
    <row r="10125" spans="1:12" ht="21">
      <c r="A10125" s="26"/>
      <c r="B10125" s="27"/>
      <c r="C10125" s="27"/>
      <c r="D10125" s="27"/>
      <c r="E10125" s="27"/>
      <c r="F10125" s="27"/>
      <c r="G10125" s="29"/>
      <c r="H10125" s="29"/>
      <c r="I10125" s="29"/>
      <c r="J10125" s="29"/>
      <c r="K10125" s="29"/>
      <c r="L10125" s="29"/>
    </row>
    <row r="10126" spans="1:12" ht="21">
      <c r="A10126" s="26"/>
      <c r="B10126" s="27"/>
      <c r="C10126" s="27"/>
      <c r="D10126" s="27"/>
      <c r="E10126" s="27"/>
      <c r="F10126" s="27"/>
      <c r="G10126" s="29"/>
      <c r="H10126" s="29"/>
      <c r="I10126" s="29"/>
      <c r="J10126" s="29"/>
      <c r="K10126" s="29"/>
      <c r="L10126" s="29"/>
    </row>
    <row r="10127" spans="1:12" ht="21">
      <c r="A10127" s="26"/>
      <c r="B10127" s="27"/>
      <c r="C10127" s="27"/>
      <c r="D10127" s="27"/>
      <c r="E10127" s="27"/>
      <c r="F10127" s="27"/>
      <c r="G10127" s="28"/>
      <c r="H10127" s="28"/>
      <c r="I10127" s="28"/>
      <c r="J10127" s="28"/>
      <c r="K10127" s="28"/>
      <c r="L10127" s="28"/>
    </row>
    <row r="10128" spans="1:12" ht="21">
      <c r="A10128" s="26"/>
      <c r="B10128" s="27"/>
      <c r="C10128" s="27"/>
      <c r="D10128" s="27"/>
      <c r="E10128" s="27"/>
      <c r="F10128" s="27"/>
      <c r="G10128" s="28"/>
      <c r="H10128" s="28"/>
      <c r="I10128" s="28"/>
      <c r="J10128" s="28"/>
      <c r="K10128" s="28"/>
      <c r="L10128" s="28"/>
    </row>
    <row r="10129" spans="1:12" ht="21">
      <c r="A10129" s="26"/>
      <c r="B10129" s="27"/>
      <c r="C10129" s="27"/>
      <c r="D10129" s="27"/>
      <c r="E10129" s="27"/>
      <c r="F10129" s="27"/>
      <c r="G10129" s="28"/>
      <c r="H10129" s="28"/>
      <c r="I10129" s="28"/>
      <c r="J10129" s="28"/>
      <c r="K10129" s="28"/>
      <c r="L10129" s="28"/>
    </row>
    <row r="10130" spans="1:12" ht="21">
      <c r="A10130" s="26"/>
      <c r="B10130" s="27"/>
      <c r="C10130" s="27"/>
      <c r="D10130" s="27"/>
      <c r="E10130" s="27"/>
      <c r="F10130" s="27"/>
      <c r="G10130" s="28"/>
      <c r="H10130" s="28"/>
      <c r="I10130" s="28"/>
      <c r="J10130" s="28"/>
      <c r="K10130" s="28"/>
      <c r="L10130" s="28"/>
    </row>
    <row r="10131" spans="1:12" ht="21">
      <c r="A10131" s="26"/>
      <c r="B10131" s="27"/>
      <c r="C10131" s="27"/>
      <c r="D10131" s="27"/>
      <c r="E10131" s="27"/>
      <c r="F10131" s="27"/>
      <c r="G10131" s="29"/>
      <c r="H10131" s="29"/>
      <c r="I10131" s="29"/>
      <c r="J10131" s="29"/>
      <c r="K10131" s="29"/>
      <c r="L10131" s="29"/>
    </row>
    <row r="10132" spans="1:12" ht="21">
      <c r="A10132" s="26"/>
      <c r="B10132" s="27"/>
      <c r="C10132" s="27"/>
      <c r="D10132" s="27"/>
      <c r="E10132" s="27"/>
      <c r="F10132" s="27"/>
      <c r="G10132" s="29"/>
      <c r="H10132" s="29"/>
      <c r="I10132" s="29"/>
      <c r="J10132" s="29"/>
      <c r="K10132" s="29"/>
      <c r="L10132" s="29"/>
    </row>
    <row r="10133" spans="1:12" ht="21">
      <c r="A10133" s="26"/>
      <c r="B10133" s="27"/>
      <c r="C10133" s="27"/>
      <c r="D10133" s="27"/>
      <c r="E10133" s="27"/>
      <c r="F10133" s="27"/>
      <c r="G10133" s="29"/>
      <c r="H10133" s="29"/>
      <c r="I10133" s="29"/>
      <c r="J10133" s="29"/>
      <c r="K10133" s="29"/>
      <c r="L10133" s="29"/>
    </row>
    <row r="10134" spans="1:12" ht="21">
      <c r="A10134" s="26"/>
      <c r="B10134" s="27"/>
      <c r="C10134" s="27"/>
      <c r="D10134" s="27"/>
      <c r="E10134" s="27"/>
      <c r="F10134" s="27"/>
      <c r="G10134" s="29"/>
      <c r="H10134" s="29"/>
      <c r="I10134" s="29"/>
      <c r="J10134" s="29"/>
      <c r="K10134" s="29"/>
      <c r="L10134" s="29"/>
    </row>
    <row r="10135" spans="1:12" ht="21">
      <c r="A10135" s="26"/>
      <c r="B10135" s="27"/>
      <c r="C10135" s="27"/>
      <c r="D10135" s="27"/>
      <c r="E10135" s="27"/>
      <c r="F10135" s="27"/>
      <c r="G10135" s="29"/>
      <c r="H10135" s="29"/>
      <c r="I10135" s="29"/>
      <c r="J10135" s="29"/>
      <c r="K10135" s="29"/>
      <c r="L10135" s="29"/>
    </row>
    <row r="10136" spans="1:12" ht="21">
      <c r="A10136" s="26"/>
      <c r="B10136" s="27"/>
      <c r="C10136" s="27"/>
      <c r="D10136" s="27"/>
      <c r="E10136" s="27"/>
      <c r="F10136" s="27"/>
      <c r="G10136" s="28"/>
      <c r="H10136" s="28"/>
      <c r="I10136" s="28"/>
      <c r="J10136" s="28"/>
      <c r="K10136" s="28"/>
      <c r="L10136" s="28"/>
    </row>
    <row r="10137" spans="1:12" ht="21">
      <c r="A10137" s="26"/>
      <c r="B10137" s="27"/>
      <c r="C10137" s="27"/>
      <c r="D10137" s="27"/>
      <c r="E10137" s="27"/>
      <c r="F10137" s="27"/>
      <c r="G10137" s="28"/>
      <c r="H10137" s="28"/>
      <c r="I10137" s="28"/>
      <c r="J10137" s="28"/>
      <c r="K10137" s="28"/>
      <c r="L10137" s="28"/>
    </row>
    <row r="10138" spans="1:12" ht="21">
      <c r="A10138" s="26"/>
      <c r="B10138" s="27"/>
      <c r="C10138" s="27"/>
      <c r="D10138" s="27"/>
      <c r="E10138" s="27"/>
      <c r="F10138" s="27"/>
      <c r="G10138" s="28"/>
      <c r="H10138" s="28"/>
      <c r="I10138" s="28"/>
      <c r="J10138" s="28"/>
      <c r="K10138" s="28"/>
      <c r="L10138" s="28"/>
    </row>
    <row r="10139" spans="1:12" ht="21">
      <c r="A10139" s="26"/>
      <c r="B10139" s="27"/>
      <c r="C10139" s="27"/>
      <c r="D10139" s="27"/>
      <c r="E10139" s="27"/>
      <c r="F10139" s="27"/>
      <c r="G10139" s="28"/>
      <c r="H10139" s="28"/>
      <c r="I10139" s="28"/>
      <c r="J10139" s="28"/>
      <c r="K10139" s="28"/>
      <c r="L10139" s="28"/>
    </row>
    <row r="10140" spans="1:12" ht="21">
      <c r="A10140" s="26"/>
      <c r="B10140" s="27"/>
      <c r="C10140" s="27"/>
      <c r="D10140" s="27"/>
      <c r="E10140" s="27"/>
      <c r="F10140" s="27"/>
      <c r="G10140" s="28"/>
      <c r="H10140" s="28"/>
      <c r="I10140" s="28"/>
      <c r="J10140" s="28"/>
      <c r="K10140" s="28"/>
      <c r="L10140" s="28"/>
    </row>
    <row r="10141" spans="1:12" ht="21">
      <c r="A10141" s="26"/>
      <c r="B10141" s="27"/>
      <c r="C10141" s="27"/>
      <c r="D10141" s="27"/>
      <c r="E10141" s="27"/>
      <c r="F10141" s="27"/>
      <c r="G10141" s="28"/>
      <c r="H10141" s="28"/>
      <c r="I10141" s="28"/>
      <c r="J10141" s="28"/>
      <c r="K10141" s="28"/>
      <c r="L10141" s="28"/>
    </row>
    <row r="10142" spans="1:12" ht="21">
      <c r="A10142" s="26"/>
      <c r="B10142" s="27"/>
      <c r="C10142" s="27"/>
      <c r="D10142" s="27"/>
      <c r="E10142" s="27"/>
      <c r="F10142" s="27"/>
      <c r="G10142" s="29"/>
      <c r="H10142" s="29"/>
      <c r="I10142" s="29"/>
      <c r="J10142" s="29"/>
      <c r="K10142" s="29"/>
      <c r="L10142" s="29"/>
    </row>
    <row r="10143" spans="1:12" ht="21">
      <c r="A10143" s="26"/>
      <c r="B10143" s="27"/>
      <c r="C10143" s="27"/>
      <c r="D10143" s="27"/>
      <c r="E10143" s="27"/>
      <c r="F10143" s="27"/>
      <c r="G10143" s="28"/>
      <c r="H10143" s="28"/>
      <c r="I10143" s="28"/>
      <c r="J10143" s="28"/>
      <c r="K10143" s="28"/>
      <c r="L10143" s="28"/>
    </row>
    <row r="10144" spans="1:12" ht="21">
      <c r="A10144" s="26"/>
      <c r="B10144" s="27"/>
      <c r="C10144" s="27"/>
      <c r="D10144" s="27"/>
      <c r="E10144" s="27"/>
      <c r="F10144" s="27"/>
      <c r="G10144" s="29"/>
      <c r="H10144" s="29"/>
      <c r="I10144" s="29"/>
      <c r="J10144" s="29"/>
      <c r="K10144" s="29"/>
      <c r="L10144" s="29"/>
    </row>
    <row r="10145" spans="1:12" ht="21">
      <c r="A10145" s="26"/>
      <c r="B10145" s="27"/>
      <c r="C10145" s="27"/>
      <c r="D10145" s="27"/>
      <c r="E10145" s="27"/>
      <c r="F10145" s="27"/>
      <c r="G10145" s="28"/>
      <c r="H10145" s="28"/>
      <c r="I10145" s="28"/>
      <c r="J10145" s="28"/>
      <c r="K10145" s="28"/>
      <c r="L10145" s="28"/>
    </row>
    <row r="10146" spans="1:12" ht="21">
      <c r="A10146" s="26"/>
      <c r="B10146" s="27"/>
      <c r="C10146" s="27"/>
      <c r="D10146" s="27"/>
      <c r="E10146" s="27"/>
      <c r="F10146" s="27"/>
      <c r="G10146" s="28"/>
      <c r="H10146" s="28"/>
      <c r="I10146" s="28"/>
      <c r="J10146" s="28"/>
      <c r="K10146" s="28"/>
      <c r="L10146" s="28"/>
    </row>
    <row r="10147" spans="1:12" ht="21">
      <c r="A10147" s="26"/>
      <c r="B10147" s="27"/>
      <c r="C10147" s="27"/>
      <c r="D10147" s="27"/>
      <c r="E10147" s="27"/>
      <c r="F10147" s="27"/>
      <c r="G10147" s="28"/>
      <c r="H10147" s="28"/>
      <c r="I10147" s="28"/>
      <c r="J10147" s="28"/>
      <c r="K10147" s="28"/>
      <c r="L10147" s="28"/>
    </row>
    <row r="10148" spans="1:12" ht="21">
      <c r="A10148" s="26"/>
      <c r="B10148" s="27"/>
      <c r="C10148" s="27"/>
      <c r="D10148" s="27"/>
      <c r="E10148" s="27"/>
      <c r="F10148" s="27"/>
      <c r="G10148" s="28"/>
      <c r="H10148" s="28"/>
      <c r="I10148" s="28"/>
      <c r="J10148" s="28"/>
      <c r="K10148" s="28"/>
      <c r="L10148" s="28"/>
    </row>
    <row r="10149" spans="1:12" ht="21">
      <c r="A10149" s="26"/>
      <c r="B10149" s="27"/>
      <c r="C10149" s="27"/>
      <c r="D10149" s="27"/>
      <c r="E10149" s="27"/>
      <c r="F10149" s="27"/>
      <c r="G10149" s="29"/>
      <c r="H10149" s="29"/>
      <c r="I10149" s="29"/>
      <c r="J10149" s="29"/>
      <c r="K10149" s="29"/>
      <c r="L10149" s="29"/>
    </row>
    <row r="10150" spans="1:12" ht="21">
      <c r="A10150" s="26"/>
      <c r="B10150" s="27"/>
      <c r="C10150" s="27"/>
      <c r="D10150" s="27"/>
      <c r="E10150" s="27"/>
      <c r="F10150" s="27"/>
      <c r="G10150" s="29"/>
      <c r="H10150" s="29"/>
      <c r="I10150" s="29"/>
      <c r="J10150" s="29"/>
      <c r="K10150" s="29"/>
      <c r="L10150" s="29"/>
    </row>
    <row r="10151" spans="1:12" ht="21">
      <c r="A10151" s="26"/>
      <c r="B10151" s="27"/>
      <c r="C10151" s="27"/>
      <c r="D10151" s="27"/>
      <c r="E10151" s="27"/>
      <c r="F10151" s="27"/>
      <c r="G10151" s="29"/>
      <c r="H10151" s="29"/>
      <c r="I10151" s="29"/>
      <c r="J10151" s="29"/>
      <c r="K10151" s="29"/>
      <c r="L10151" s="29"/>
    </row>
    <row r="10152" spans="1:12" ht="21">
      <c r="A10152" s="26"/>
      <c r="B10152" s="27"/>
      <c r="C10152" s="27"/>
      <c r="D10152" s="27"/>
      <c r="E10152" s="27"/>
      <c r="F10152" s="27"/>
      <c r="G10152" s="28"/>
      <c r="H10152" s="28"/>
      <c r="I10152" s="28"/>
      <c r="J10152" s="28"/>
      <c r="K10152" s="28"/>
      <c r="L10152" s="28"/>
    </row>
    <row r="10153" spans="1:12" ht="21">
      <c r="A10153" s="26"/>
      <c r="B10153" s="27"/>
      <c r="C10153" s="27"/>
      <c r="D10153" s="27"/>
      <c r="E10153" s="27"/>
      <c r="F10153" s="27"/>
      <c r="G10153" s="28"/>
      <c r="H10153" s="28"/>
      <c r="I10153" s="28"/>
      <c r="J10153" s="28"/>
      <c r="K10153" s="28"/>
      <c r="L10153" s="28"/>
    </row>
    <row r="10154" spans="1:12" ht="21">
      <c r="A10154" s="26"/>
      <c r="B10154" s="27"/>
      <c r="C10154" s="27"/>
      <c r="D10154" s="27"/>
      <c r="E10154" s="27"/>
      <c r="F10154" s="27"/>
      <c r="G10154" s="28"/>
      <c r="H10154" s="28"/>
      <c r="I10154" s="28"/>
      <c r="J10154" s="28"/>
      <c r="K10154" s="28"/>
      <c r="L10154" s="28"/>
    </row>
    <row r="10155" spans="1:12" ht="21">
      <c r="A10155" s="26"/>
      <c r="B10155" s="27"/>
      <c r="C10155" s="27"/>
      <c r="D10155" s="27"/>
      <c r="E10155" s="27"/>
      <c r="F10155" s="27"/>
      <c r="G10155" s="29"/>
      <c r="H10155" s="29"/>
      <c r="I10155" s="29"/>
      <c r="J10155" s="29"/>
      <c r="K10155" s="29"/>
      <c r="L10155" s="29"/>
    </row>
    <row r="10156" spans="1:12" ht="21">
      <c r="A10156" s="26"/>
      <c r="B10156" s="27"/>
      <c r="C10156" s="27"/>
      <c r="D10156" s="27"/>
      <c r="E10156" s="27"/>
      <c r="F10156" s="27"/>
      <c r="G10156" s="29"/>
      <c r="H10156" s="29"/>
      <c r="I10156" s="29"/>
      <c r="J10156" s="29"/>
      <c r="K10156" s="29"/>
      <c r="L10156" s="29"/>
    </row>
    <row r="10157" spans="1:12" ht="21">
      <c r="A10157" s="26"/>
      <c r="B10157" s="27"/>
      <c r="C10157" s="27"/>
      <c r="D10157" s="27"/>
      <c r="E10157" s="27"/>
      <c r="F10157" s="27"/>
      <c r="G10157" s="29"/>
      <c r="H10157" s="29"/>
      <c r="I10157" s="29"/>
      <c r="J10157" s="29"/>
      <c r="K10157" s="29"/>
      <c r="L10157" s="29"/>
    </row>
    <row r="10158" spans="1:12" ht="21">
      <c r="A10158" s="26"/>
      <c r="B10158" s="27"/>
      <c r="C10158" s="27"/>
      <c r="D10158" s="27"/>
      <c r="E10158" s="27"/>
      <c r="F10158" s="27"/>
      <c r="G10158" s="29"/>
      <c r="H10158" s="29"/>
      <c r="I10158" s="29"/>
      <c r="J10158" s="29"/>
      <c r="K10158" s="29"/>
      <c r="L10158" s="29"/>
    </row>
    <row r="10159" spans="1:12" ht="21">
      <c r="A10159" s="26"/>
      <c r="B10159" s="27"/>
      <c r="C10159" s="27"/>
      <c r="D10159" s="27"/>
      <c r="E10159" s="27"/>
      <c r="F10159" s="27"/>
      <c r="G10159" s="29"/>
      <c r="H10159" s="29"/>
      <c r="I10159" s="29"/>
      <c r="J10159" s="29"/>
      <c r="K10159" s="29"/>
      <c r="L10159" s="29"/>
    </row>
    <row r="10160" spans="1:12" ht="21">
      <c r="A10160" s="26"/>
      <c r="B10160" s="27"/>
      <c r="C10160" s="27"/>
      <c r="D10160" s="27"/>
      <c r="E10160" s="27"/>
      <c r="F10160" s="27"/>
      <c r="G10160" s="29"/>
      <c r="H10160" s="29"/>
      <c r="I10160" s="29"/>
      <c r="J10160" s="29"/>
      <c r="K10160" s="29"/>
      <c r="L10160" s="29"/>
    </row>
    <row r="10161" spans="1:12" ht="21">
      <c r="A10161" s="26"/>
      <c r="B10161" s="27"/>
      <c r="C10161" s="27"/>
      <c r="D10161" s="27"/>
      <c r="E10161" s="27"/>
      <c r="F10161" s="27"/>
      <c r="G10161" s="29"/>
      <c r="H10161" s="29"/>
      <c r="I10161" s="29"/>
      <c r="J10161" s="29"/>
      <c r="K10161" s="29"/>
      <c r="L10161" s="29"/>
    </row>
    <row r="10162" spans="1:12" ht="21">
      <c r="A10162" s="26"/>
      <c r="B10162" s="27"/>
      <c r="C10162" s="27"/>
      <c r="D10162" s="27"/>
      <c r="E10162" s="27"/>
      <c r="F10162" s="27"/>
      <c r="G10162" s="29"/>
      <c r="H10162" s="29"/>
      <c r="I10162" s="29"/>
      <c r="J10162" s="29"/>
      <c r="K10162" s="29"/>
      <c r="L10162" s="29"/>
    </row>
    <row r="10163" spans="1:12" ht="21">
      <c r="A10163" s="26"/>
      <c r="B10163" s="27"/>
      <c r="C10163" s="27"/>
      <c r="D10163" s="27"/>
      <c r="E10163" s="27"/>
      <c r="F10163" s="27"/>
      <c r="G10163" s="29"/>
      <c r="H10163" s="29"/>
      <c r="I10163" s="29"/>
      <c r="J10163" s="29"/>
      <c r="K10163" s="29"/>
      <c r="L10163" s="29"/>
    </row>
    <row r="10164" spans="1:12" ht="21">
      <c r="A10164" s="26"/>
      <c r="B10164" s="27"/>
      <c r="C10164" s="27"/>
      <c r="D10164" s="27"/>
      <c r="E10164" s="27"/>
      <c r="F10164" s="27"/>
      <c r="G10164" s="28"/>
      <c r="H10164" s="28"/>
      <c r="I10164" s="28"/>
      <c r="J10164" s="28"/>
      <c r="K10164" s="28"/>
      <c r="L10164" s="28"/>
    </row>
    <row r="10165" spans="1:12" ht="21">
      <c r="A10165" s="26"/>
      <c r="B10165" s="27"/>
      <c r="C10165" s="27"/>
      <c r="D10165" s="27"/>
      <c r="E10165" s="27"/>
      <c r="F10165" s="27"/>
      <c r="G10165" s="28"/>
      <c r="H10165" s="28"/>
      <c r="I10165" s="28"/>
      <c r="J10165" s="28"/>
      <c r="K10165" s="28"/>
      <c r="L10165" s="28"/>
    </row>
    <row r="10166" spans="1:12" ht="21">
      <c r="A10166" s="26"/>
      <c r="B10166" s="27"/>
      <c r="C10166" s="27"/>
      <c r="D10166" s="27"/>
      <c r="E10166" s="27"/>
      <c r="F10166" s="27"/>
      <c r="G10166" s="28"/>
      <c r="H10166" s="28"/>
      <c r="I10166" s="28"/>
      <c r="J10166" s="28"/>
      <c r="K10166" s="28"/>
      <c r="L10166" s="28"/>
    </row>
    <row r="10167" spans="1:12" ht="21">
      <c r="A10167" s="26"/>
      <c r="B10167" s="27"/>
      <c r="C10167" s="27"/>
      <c r="D10167" s="27"/>
      <c r="E10167" s="27"/>
      <c r="F10167" s="27"/>
      <c r="G10167" s="28"/>
      <c r="H10167" s="28"/>
      <c r="I10167" s="28"/>
      <c r="J10167" s="28"/>
      <c r="K10167" s="28"/>
      <c r="L10167" s="28"/>
    </row>
    <row r="10168" spans="1:12" ht="21">
      <c r="A10168" s="26"/>
      <c r="B10168" s="27"/>
      <c r="C10168" s="27"/>
      <c r="D10168" s="27"/>
      <c r="E10168" s="27"/>
      <c r="F10168" s="27"/>
      <c r="G10168" s="28"/>
      <c r="H10168" s="28"/>
      <c r="I10168" s="28"/>
      <c r="J10168" s="28"/>
      <c r="K10168" s="28"/>
      <c r="L10168" s="28"/>
    </row>
    <row r="10169" spans="1:12" ht="21">
      <c r="A10169" s="26"/>
      <c r="B10169" s="27"/>
      <c r="C10169" s="27"/>
      <c r="D10169" s="27"/>
      <c r="E10169" s="27"/>
      <c r="F10169" s="27"/>
      <c r="G10169" s="28"/>
      <c r="H10169" s="28"/>
      <c r="I10169" s="28"/>
      <c r="J10169" s="28"/>
      <c r="K10169" s="28"/>
      <c r="L10169" s="28"/>
    </row>
    <row r="10170" spans="1:12" ht="21">
      <c r="A10170" s="26"/>
      <c r="B10170" s="27"/>
      <c r="C10170" s="27"/>
      <c r="D10170" s="27"/>
      <c r="E10170" s="27"/>
      <c r="F10170" s="27"/>
      <c r="G10170" s="28"/>
      <c r="H10170" s="28"/>
      <c r="I10170" s="28"/>
      <c r="J10170" s="28"/>
      <c r="K10170" s="28"/>
      <c r="L10170" s="28"/>
    </row>
    <row r="10171" spans="1:12" ht="21">
      <c r="A10171" s="26"/>
      <c r="B10171" s="27"/>
      <c r="C10171" s="27"/>
      <c r="D10171" s="27"/>
      <c r="E10171" s="27"/>
      <c r="F10171" s="27"/>
      <c r="G10171" s="29"/>
      <c r="H10171" s="29"/>
      <c r="I10171" s="29"/>
      <c r="J10171" s="29"/>
      <c r="K10171" s="29"/>
      <c r="L10171" s="29"/>
    </row>
    <row r="10172" spans="1:12" ht="21">
      <c r="A10172" s="26"/>
      <c r="B10172" s="27"/>
      <c r="C10172" s="27"/>
      <c r="D10172" s="27"/>
      <c r="E10172" s="27"/>
      <c r="F10172" s="27"/>
      <c r="G10172" s="28"/>
      <c r="H10172" s="28"/>
      <c r="I10172" s="28"/>
      <c r="J10172" s="28"/>
      <c r="K10172" s="28"/>
      <c r="L10172" s="28"/>
    </row>
    <row r="10173" spans="1:12" ht="21">
      <c r="A10173" s="26"/>
      <c r="B10173" s="27"/>
      <c r="C10173" s="27"/>
      <c r="D10173" s="27"/>
      <c r="E10173" s="27"/>
      <c r="F10173" s="27"/>
      <c r="G10173" s="29"/>
      <c r="H10173" s="29"/>
      <c r="I10173" s="29"/>
      <c r="J10173" s="29"/>
      <c r="K10173" s="29"/>
      <c r="L10173" s="29"/>
    </row>
    <row r="10174" spans="1:12" ht="21">
      <c r="A10174" s="26"/>
      <c r="B10174" s="27"/>
      <c r="C10174" s="27"/>
      <c r="D10174" s="27"/>
      <c r="E10174" s="27"/>
      <c r="F10174" s="27"/>
      <c r="G10174" s="28"/>
      <c r="H10174" s="28"/>
      <c r="I10174" s="28"/>
      <c r="J10174" s="28"/>
      <c r="K10174" s="28"/>
      <c r="L10174" s="28"/>
    </row>
    <row r="10175" spans="1:12" ht="21">
      <c r="A10175" s="26"/>
      <c r="B10175" s="27"/>
      <c r="C10175" s="27"/>
      <c r="D10175" s="27"/>
      <c r="E10175" s="27"/>
      <c r="F10175" s="27"/>
      <c r="G10175" s="29"/>
      <c r="H10175" s="29"/>
      <c r="I10175" s="29"/>
      <c r="J10175" s="29"/>
      <c r="K10175" s="29"/>
      <c r="L10175" s="29"/>
    </row>
    <row r="10176" spans="1:12" ht="21">
      <c r="A10176" s="26"/>
      <c r="B10176" s="27"/>
      <c r="C10176" s="27"/>
      <c r="D10176" s="27"/>
      <c r="E10176" s="27"/>
      <c r="F10176" s="27"/>
      <c r="G10176" s="28"/>
      <c r="H10176" s="28"/>
      <c r="I10176" s="28"/>
      <c r="J10176" s="28"/>
      <c r="K10176" s="28"/>
      <c r="L10176" s="28"/>
    </row>
    <row r="10177" spans="1:12" ht="21">
      <c r="A10177" s="26"/>
      <c r="B10177" s="27"/>
      <c r="C10177" s="27"/>
      <c r="D10177" s="27"/>
      <c r="E10177" s="27"/>
      <c r="F10177" s="27"/>
      <c r="G10177" s="28"/>
      <c r="H10177" s="28"/>
      <c r="I10177" s="28"/>
      <c r="J10177" s="28"/>
      <c r="K10177" s="28"/>
      <c r="L10177" s="28"/>
    </row>
    <row r="10178" spans="1:12" ht="21">
      <c r="A10178" s="26"/>
      <c r="B10178" s="27"/>
      <c r="C10178" s="27"/>
      <c r="D10178" s="27"/>
      <c r="E10178" s="27"/>
      <c r="F10178" s="27"/>
      <c r="G10178" s="28"/>
      <c r="H10178" s="28"/>
      <c r="I10178" s="28"/>
      <c r="J10178" s="28"/>
      <c r="K10178" s="28"/>
      <c r="L10178" s="28"/>
    </row>
    <row r="10179" spans="1:12" ht="21">
      <c r="A10179" s="26"/>
      <c r="B10179" s="27"/>
      <c r="C10179" s="27"/>
      <c r="D10179" s="27"/>
      <c r="E10179" s="27"/>
      <c r="F10179" s="27"/>
      <c r="G10179" s="29"/>
      <c r="H10179" s="29"/>
      <c r="I10179" s="29"/>
      <c r="J10179" s="29"/>
      <c r="K10179" s="29"/>
      <c r="L10179" s="29"/>
    </row>
    <row r="10180" spans="1:12" ht="21">
      <c r="A10180" s="26"/>
      <c r="B10180" s="27"/>
      <c r="C10180" s="27"/>
      <c r="D10180" s="27"/>
      <c r="E10180" s="27"/>
      <c r="F10180" s="27"/>
      <c r="G10180" s="28"/>
      <c r="H10180" s="28"/>
      <c r="I10180" s="28"/>
      <c r="J10180" s="28"/>
      <c r="K10180" s="28"/>
      <c r="L10180" s="28"/>
    </row>
    <row r="10181" spans="1:12" ht="21">
      <c r="A10181" s="26"/>
      <c r="B10181" s="27"/>
      <c r="C10181" s="27"/>
      <c r="D10181" s="27"/>
      <c r="E10181" s="27"/>
      <c r="F10181" s="27"/>
      <c r="G10181" s="28"/>
      <c r="H10181" s="28"/>
      <c r="I10181" s="28"/>
      <c r="J10181" s="28"/>
      <c r="K10181" s="28"/>
      <c r="L10181" s="28"/>
    </row>
    <row r="10182" spans="1:12" ht="21">
      <c r="A10182" s="26"/>
      <c r="B10182" s="27"/>
      <c r="C10182" s="27"/>
      <c r="D10182" s="27"/>
      <c r="E10182" s="27"/>
      <c r="F10182" s="27"/>
      <c r="G10182" s="28"/>
      <c r="H10182" s="28"/>
      <c r="I10182" s="28"/>
      <c r="J10182" s="28"/>
      <c r="K10182" s="28"/>
      <c r="L10182" s="28"/>
    </row>
    <row r="10183" spans="1:12" ht="21">
      <c r="A10183" s="26"/>
      <c r="B10183" s="27"/>
      <c r="C10183" s="27"/>
      <c r="D10183" s="27"/>
      <c r="E10183" s="27"/>
      <c r="F10183" s="27"/>
      <c r="G10183" s="29"/>
      <c r="H10183" s="29"/>
      <c r="I10183" s="29"/>
      <c r="J10183" s="29"/>
      <c r="K10183" s="29"/>
      <c r="L10183" s="29"/>
    </row>
    <row r="10184" spans="1:12" ht="21">
      <c r="A10184" s="26"/>
      <c r="B10184" s="27"/>
      <c r="C10184" s="27"/>
      <c r="D10184" s="27"/>
      <c r="E10184" s="27"/>
      <c r="F10184" s="27"/>
      <c r="G10184" s="29"/>
      <c r="H10184" s="29"/>
      <c r="I10184" s="29"/>
      <c r="J10184" s="29"/>
      <c r="K10184" s="29"/>
      <c r="L10184" s="29"/>
    </row>
    <row r="10185" spans="1:12" ht="21">
      <c r="A10185" s="26"/>
      <c r="B10185" s="27"/>
      <c r="C10185" s="27"/>
      <c r="D10185" s="27"/>
      <c r="E10185" s="27"/>
      <c r="F10185" s="27"/>
      <c r="G10185" s="29"/>
      <c r="H10185" s="29"/>
      <c r="I10185" s="29"/>
      <c r="J10185" s="29"/>
      <c r="K10185" s="29"/>
      <c r="L10185" s="29"/>
    </row>
    <row r="10186" spans="1:12" ht="21">
      <c r="A10186" s="26"/>
      <c r="B10186" s="27"/>
      <c r="C10186" s="27"/>
      <c r="D10186" s="27"/>
      <c r="E10186" s="27"/>
      <c r="F10186" s="27"/>
      <c r="G10186" s="29"/>
      <c r="H10186" s="29"/>
      <c r="I10186" s="29"/>
      <c r="J10186" s="29"/>
      <c r="K10186" s="29"/>
      <c r="L10186" s="29"/>
    </row>
    <row r="10187" spans="1:12" ht="21">
      <c r="A10187" s="26"/>
      <c r="B10187" s="27"/>
      <c r="C10187" s="27"/>
      <c r="D10187" s="27"/>
      <c r="E10187" s="27"/>
      <c r="F10187" s="27"/>
      <c r="G10187" s="29"/>
      <c r="H10187" s="29"/>
      <c r="I10187" s="29"/>
      <c r="J10187" s="29"/>
      <c r="K10187" s="29"/>
      <c r="L10187" s="29"/>
    </row>
    <row r="10188" spans="1:12" ht="21">
      <c r="A10188" s="26"/>
      <c r="B10188" s="27"/>
      <c r="C10188" s="27"/>
      <c r="D10188" s="27"/>
      <c r="E10188" s="27"/>
      <c r="F10188" s="27"/>
      <c r="G10188" s="29"/>
      <c r="H10188" s="29"/>
      <c r="I10188" s="29"/>
      <c r="J10188" s="29"/>
      <c r="K10188" s="29"/>
      <c r="L10188" s="29"/>
    </row>
    <row r="10189" spans="1:12" ht="21">
      <c r="A10189" s="26"/>
      <c r="B10189" s="27"/>
      <c r="C10189" s="27"/>
      <c r="D10189" s="27"/>
      <c r="E10189" s="27"/>
      <c r="F10189" s="27"/>
      <c r="G10189" s="28"/>
      <c r="H10189" s="28"/>
      <c r="I10189" s="28"/>
      <c r="J10189" s="28"/>
      <c r="K10189" s="28"/>
      <c r="L10189" s="28"/>
    </row>
    <row r="10190" spans="1:12" ht="21">
      <c r="A10190" s="26"/>
      <c r="B10190" s="27"/>
      <c r="C10190" s="27"/>
      <c r="D10190" s="27"/>
      <c r="E10190" s="27"/>
      <c r="F10190" s="27"/>
      <c r="G10190" s="29"/>
      <c r="H10190" s="29"/>
      <c r="I10190" s="29"/>
      <c r="J10190" s="29"/>
      <c r="K10190" s="29"/>
      <c r="L10190" s="29"/>
    </row>
    <row r="10191" spans="1:12" ht="21">
      <c r="A10191" s="26"/>
      <c r="B10191" s="27"/>
      <c r="C10191" s="27"/>
      <c r="D10191" s="27"/>
      <c r="E10191" s="27"/>
      <c r="F10191" s="27"/>
      <c r="G10191" s="28"/>
      <c r="H10191" s="28"/>
      <c r="I10191" s="28"/>
      <c r="J10191" s="28"/>
      <c r="K10191" s="28"/>
      <c r="L10191" s="28"/>
    </row>
    <row r="10192" spans="1:12" ht="21">
      <c r="A10192" s="26"/>
      <c r="B10192" s="27"/>
      <c r="C10192" s="27"/>
      <c r="D10192" s="27"/>
      <c r="E10192" s="27"/>
      <c r="F10192" s="27"/>
      <c r="G10192" s="29"/>
      <c r="H10192" s="29"/>
      <c r="I10192" s="29"/>
      <c r="J10192" s="29"/>
      <c r="K10192" s="29"/>
      <c r="L10192" s="29"/>
    </row>
    <row r="10193" spans="1:12" ht="21">
      <c r="A10193" s="26"/>
      <c r="B10193" s="27"/>
      <c r="C10193" s="27"/>
      <c r="D10193" s="27"/>
      <c r="E10193" s="27"/>
      <c r="F10193" s="27"/>
      <c r="G10193" s="29"/>
      <c r="H10193" s="29"/>
      <c r="I10193" s="29"/>
      <c r="J10193" s="29"/>
      <c r="K10193" s="29"/>
      <c r="L10193" s="29"/>
    </row>
    <row r="10194" spans="1:12" ht="21">
      <c r="A10194" s="26"/>
      <c r="B10194" s="27"/>
      <c r="C10194" s="27"/>
      <c r="D10194" s="27"/>
      <c r="E10194" s="27"/>
      <c r="F10194" s="27"/>
      <c r="G10194" s="29"/>
      <c r="H10194" s="29"/>
      <c r="I10194" s="29"/>
      <c r="J10194" s="29"/>
      <c r="K10194" s="29"/>
      <c r="L10194" s="29"/>
    </row>
    <row r="10195" spans="1:12" ht="21">
      <c r="A10195" s="26"/>
      <c r="B10195" s="27"/>
      <c r="C10195" s="27"/>
      <c r="D10195" s="27"/>
      <c r="E10195" s="27"/>
      <c r="F10195" s="27"/>
      <c r="G10195" s="28"/>
      <c r="H10195" s="28"/>
      <c r="I10195" s="28"/>
      <c r="J10195" s="28"/>
      <c r="K10195" s="28"/>
      <c r="L10195" s="28"/>
    </row>
    <row r="10196" spans="1:12" ht="21">
      <c r="A10196" s="26"/>
      <c r="B10196" s="27"/>
      <c r="C10196" s="27"/>
      <c r="D10196" s="27"/>
      <c r="E10196" s="27"/>
      <c r="F10196" s="27"/>
      <c r="G10196" s="29"/>
      <c r="H10196" s="29"/>
      <c r="I10196" s="29"/>
      <c r="J10196" s="29"/>
      <c r="K10196" s="29"/>
      <c r="L10196" s="29"/>
    </row>
    <row r="10197" spans="1:12" ht="21">
      <c r="A10197" s="26"/>
      <c r="B10197" s="27"/>
      <c r="C10197" s="27"/>
      <c r="D10197" s="27"/>
      <c r="E10197" s="27"/>
      <c r="F10197" s="27"/>
      <c r="G10197" s="28"/>
      <c r="H10197" s="28"/>
      <c r="I10197" s="28"/>
      <c r="J10197" s="28"/>
      <c r="K10197" s="28"/>
      <c r="L10197" s="28"/>
    </row>
    <row r="10198" spans="1:12" ht="21">
      <c r="A10198" s="26"/>
      <c r="B10198" s="27"/>
      <c r="C10198" s="27"/>
      <c r="D10198" s="27"/>
      <c r="E10198" s="27"/>
      <c r="F10198" s="27"/>
      <c r="G10198" s="29"/>
      <c r="H10198" s="29"/>
      <c r="I10198" s="29"/>
      <c r="J10198" s="29"/>
      <c r="K10198" s="29"/>
      <c r="L10198" s="29"/>
    </row>
    <row r="10199" spans="1:12" ht="21">
      <c r="A10199" s="26"/>
      <c r="B10199" s="27"/>
      <c r="C10199" s="27"/>
      <c r="D10199" s="27"/>
      <c r="E10199" s="27"/>
      <c r="F10199" s="27"/>
      <c r="G10199" s="29"/>
      <c r="H10199" s="29"/>
      <c r="I10199" s="29"/>
      <c r="J10199" s="29"/>
      <c r="K10199" s="29"/>
      <c r="L10199" s="29"/>
    </row>
    <row r="10200" spans="1:12" ht="21">
      <c r="A10200" s="26"/>
      <c r="B10200" s="27"/>
      <c r="C10200" s="27"/>
      <c r="D10200" s="27"/>
      <c r="E10200" s="27"/>
      <c r="F10200" s="27"/>
      <c r="G10200" s="29"/>
      <c r="H10200" s="29"/>
      <c r="I10200" s="29"/>
      <c r="J10200" s="29"/>
      <c r="K10200" s="29"/>
      <c r="L10200" s="29"/>
    </row>
    <row r="10201" spans="1:12" ht="21">
      <c r="A10201" s="26"/>
      <c r="B10201" s="27"/>
      <c r="C10201" s="27"/>
      <c r="D10201" s="27"/>
      <c r="E10201" s="27"/>
      <c r="F10201" s="27"/>
      <c r="G10201" s="29"/>
      <c r="H10201" s="29"/>
      <c r="I10201" s="29"/>
      <c r="J10201" s="29"/>
      <c r="K10201" s="29"/>
      <c r="L10201" s="29"/>
    </row>
    <row r="10202" spans="1:12" ht="21">
      <c r="A10202" s="26"/>
      <c r="B10202" s="27"/>
      <c r="C10202" s="27"/>
      <c r="D10202" s="27"/>
      <c r="E10202" s="27"/>
      <c r="F10202" s="27"/>
      <c r="G10202" s="29"/>
      <c r="H10202" s="29"/>
      <c r="I10202" s="29"/>
      <c r="J10202" s="29"/>
      <c r="K10202" s="29"/>
      <c r="L10202" s="29"/>
    </row>
    <row r="10203" spans="1:12" ht="21">
      <c r="A10203" s="26"/>
      <c r="B10203" s="27"/>
      <c r="C10203" s="27"/>
      <c r="D10203" s="27"/>
      <c r="E10203" s="27"/>
      <c r="F10203" s="27"/>
      <c r="G10203" s="29"/>
      <c r="H10203" s="29"/>
      <c r="I10203" s="29"/>
      <c r="J10203" s="29"/>
      <c r="K10203" s="29"/>
      <c r="L10203" s="29"/>
    </row>
    <row r="10204" spans="1:12" ht="21">
      <c r="A10204" s="26"/>
      <c r="B10204" s="27"/>
      <c r="C10204" s="27"/>
      <c r="D10204" s="27"/>
      <c r="E10204" s="27"/>
      <c r="F10204" s="27"/>
      <c r="G10204" s="28"/>
      <c r="H10204" s="28"/>
      <c r="I10204" s="28"/>
      <c r="J10204" s="28"/>
      <c r="K10204" s="28"/>
      <c r="L10204" s="28"/>
    </row>
    <row r="10205" spans="1:12" ht="21">
      <c r="A10205" s="26"/>
      <c r="B10205" s="27"/>
      <c r="C10205" s="27"/>
      <c r="D10205" s="27"/>
      <c r="E10205" s="27"/>
      <c r="F10205" s="27"/>
      <c r="G10205" s="28"/>
      <c r="H10205" s="28"/>
      <c r="I10205" s="28"/>
      <c r="J10205" s="28"/>
      <c r="K10205" s="28"/>
      <c r="L10205" s="28"/>
    </row>
    <row r="10206" spans="1:12" ht="21">
      <c r="A10206" s="26"/>
      <c r="B10206" s="27"/>
      <c r="C10206" s="27"/>
      <c r="D10206" s="27"/>
      <c r="E10206" s="27"/>
      <c r="F10206" s="27"/>
      <c r="G10206" s="28"/>
      <c r="H10206" s="28"/>
      <c r="I10206" s="28"/>
      <c r="J10206" s="28"/>
      <c r="K10206" s="28"/>
      <c r="L10206" s="28"/>
    </row>
    <row r="10207" spans="1:12" ht="21">
      <c r="A10207" s="26"/>
      <c r="B10207" s="27"/>
      <c r="C10207" s="27"/>
      <c r="D10207" s="27"/>
      <c r="E10207" s="27"/>
      <c r="F10207" s="27"/>
      <c r="G10207" s="29"/>
      <c r="H10207" s="29"/>
      <c r="I10207" s="29"/>
      <c r="J10207" s="29"/>
      <c r="K10207" s="29"/>
      <c r="L10207" s="29"/>
    </row>
    <row r="10208" spans="1:12" ht="21">
      <c r="A10208" s="26"/>
      <c r="B10208" s="27"/>
      <c r="C10208" s="27"/>
      <c r="D10208" s="27"/>
      <c r="E10208" s="27"/>
      <c r="F10208" s="27"/>
      <c r="G10208" s="29"/>
      <c r="H10208" s="29"/>
      <c r="I10208" s="29"/>
      <c r="J10208" s="29"/>
      <c r="K10208" s="29"/>
      <c r="L10208" s="29"/>
    </row>
    <row r="10209" spans="1:12" ht="21">
      <c r="A10209" s="26"/>
      <c r="B10209" s="27"/>
      <c r="C10209" s="27"/>
      <c r="D10209" s="27"/>
      <c r="E10209" s="27"/>
      <c r="F10209" s="27"/>
      <c r="G10209" s="29"/>
      <c r="H10209" s="29"/>
      <c r="I10209" s="29"/>
      <c r="J10209" s="29"/>
      <c r="K10209" s="29"/>
      <c r="L10209" s="29"/>
    </row>
    <row r="10210" spans="1:12" ht="21">
      <c r="A10210" s="26"/>
      <c r="B10210" s="27"/>
      <c r="C10210" s="27"/>
      <c r="D10210" s="27"/>
      <c r="E10210" s="27"/>
      <c r="F10210" s="27"/>
      <c r="G10210" s="29"/>
      <c r="H10210" s="29"/>
      <c r="I10210" s="29"/>
      <c r="J10210" s="29"/>
      <c r="K10210" s="29"/>
      <c r="L10210" s="29"/>
    </row>
    <row r="10211" spans="1:12" ht="21">
      <c r="A10211" s="26"/>
      <c r="B10211" s="27"/>
      <c r="C10211" s="27"/>
      <c r="D10211" s="27"/>
      <c r="E10211" s="27"/>
      <c r="F10211" s="27"/>
      <c r="G10211" s="29"/>
      <c r="H10211" s="29"/>
      <c r="I10211" s="29"/>
      <c r="J10211" s="29"/>
      <c r="K10211" s="29"/>
      <c r="L10211" s="29"/>
    </row>
    <row r="10212" spans="1:12" ht="21">
      <c r="A10212" s="26"/>
      <c r="B10212" s="27"/>
      <c r="C10212" s="27"/>
      <c r="D10212" s="27"/>
      <c r="E10212" s="27"/>
      <c r="F10212" s="27"/>
      <c r="G10212" s="29"/>
      <c r="H10212" s="29"/>
      <c r="I10212" s="29"/>
      <c r="J10212" s="29"/>
      <c r="K10212" s="29"/>
      <c r="L10212" s="29"/>
    </row>
    <row r="10213" spans="1:12" ht="21">
      <c r="A10213" s="26"/>
      <c r="B10213" s="27"/>
      <c r="C10213" s="27"/>
      <c r="D10213" s="27"/>
      <c r="E10213" s="27"/>
      <c r="F10213" s="27"/>
      <c r="G10213" s="29"/>
      <c r="H10213" s="29"/>
      <c r="I10213" s="29"/>
      <c r="J10213" s="29"/>
      <c r="K10213" s="29"/>
      <c r="L10213" s="29"/>
    </row>
    <row r="10214" spans="1:12" ht="21">
      <c r="A10214" s="26"/>
      <c r="B10214" s="27"/>
      <c r="C10214" s="27"/>
      <c r="D10214" s="27"/>
      <c r="E10214" s="27"/>
      <c r="F10214" s="27"/>
      <c r="G10214" s="29"/>
      <c r="H10214" s="29"/>
      <c r="I10214" s="29"/>
      <c r="J10214" s="29"/>
      <c r="K10214" s="29"/>
      <c r="L10214" s="29"/>
    </row>
    <row r="10215" spans="1:12" ht="21">
      <c r="A10215" s="26"/>
      <c r="B10215" s="27"/>
      <c r="C10215" s="27"/>
      <c r="D10215" s="27"/>
      <c r="E10215" s="27"/>
      <c r="F10215" s="27"/>
      <c r="G10215" s="29"/>
      <c r="H10215" s="29"/>
      <c r="I10215" s="29"/>
      <c r="J10215" s="29"/>
      <c r="K10215" s="29"/>
      <c r="L10215" s="29"/>
    </row>
    <row r="10216" spans="1:12" ht="21">
      <c r="A10216" s="26"/>
      <c r="B10216" s="27"/>
      <c r="C10216" s="27"/>
      <c r="D10216" s="27"/>
      <c r="E10216" s="27"/>
      <c r="F10216" s="27"/>
      <c r="G10216" s="28"/>
      <c r="H10216" s="28"/>
      <c r="I10216" s="28"/>
      <c r="J10216" s="28"/>
      <c r="K10216" s="28"/>
      <c r="L10216" s="28"/>
    </row>
    <row r="10217" spans="1:12" ht="21">
      <c r="A10217" s="26"/>
      <c r="B10217" s="27"/>
      <c r="C10217" s="27"/>
      <c r="D10217" s="27"/>
      <c r="E10217" s="27"/>
      <c r="F10217" s="27"/>
      <c r="G10217" s="28"/>
      <c r="H10217" s="28"/>
      <c r="I10217" s="28"/>
      <c r="J10217" s="28"/>
      <c r="K10217" s="28"/>
      <c r="L10217" s="28"/>
    </row>
    <row r="10218" spans="1:12" ht="21">
      <c r="A10218" s="26"/>
      <c r="B10218" s="27"/>
      <c r="C10218" s="27"/>
      <c r="D10218" s="27"/>
      <c r="E10218" s="27"/>
      <c r="F10218" s="27"/>
      <c r="G10218" s="28"/>
      <c r="H10218" s="28"/>
      <c r="I10218" s="28"/>
      <c r="J10218" s="28"/>
      <c r="K10218" s="28"/>
      <c r="L10218" s="28"/>
    </row>
    <row r="10219" spans="1:12" ht="21">
      <c r="A10219" s="26"/>
      <c r="B10219" s="27"/>
      <c r="C10219" s="27"/>
      <c r="D10219" s="27"/>
      <c r="E10219" s="27"/>
      <c r="F10219" s="27"/>
      <c r="G10219" s="28"/>
      <c r="H10219" s="28"/>
      <c r="I10219" s="28"/>
      <c r="J10219" s="28"/>
      <c r="K10219" s="28"/>
      <c r="L10219" s="28"/>
    </row>
    <row r="10220" spans="1:12" ht="21">
      <c r="A10220" s="26"/>
      <c r="B10220" s="27"/>
      <c r="C10220" s="27"/>
      <c r="D10220" s="27"/>
      <c r="E10220" s="27"/>
      <c r="F10220" s="27"/>
      <c r="G10220" s="29"/>
      <c r="H10220" s="29"/>
      <c r="I10220" s="29"/>
      <c r="J10220" s="29"/>
      <c r="K10220" s="29"/>
      <c r="L10220" s="29"/>
    </row>
    <row r="10221" spans="1:12" ht="21">
      <c r="A10221" s="26"/>
      <c r="B10221" s="27"/>
      <c r="C10221" s="27"/>
      <c r="D10221" s="27"/>
      <c r="E10221" s="27"/>
      <c r="F10221" s="27"/>
      <c r="G10221" s="28"/>
      <c r="H10221" s="28"/>
      <c r="I10221" s="28"/>
      <c r="J10221" s="28"/>
      <c r="K10221" s="28"/>
      <c r="L10221" s="28"/>
    </row>
    <row r="10222" spans="1:12" ht="21">
      <c r="A10222" s="26"/>
      <c r="B10222" s="27"/>
      <c r="C10222" s="27"/>
      <c r="D10222" s="27"/>
      <c r="E10222" s="27"/>
      <c r="F10222" s="27"/>
      <c r="G10222" s="29"/>
      <c r="H10222" s="29"/>
      <c r="I10222" s="29"/>
      <c r="J10222" s="29"/>
      <c r="K10222" s="29"/>
      <c r="L10222" s="29"/>
    </row>
    <row r="10223" spans="1:12" ht="21">
      <c r="A10223" s="26"/>
      <c r="B10223" s="27"/>
      <c r="C10223" s="27"/>
      <c r="D10223" s="27"/>
      <c r="E10223" s="27"/>
      <c r="F10223" s="27"/>
      <c r="G10223" s="29"/>
      <c r="H10223" s="29"/>
      <c r="I10223" s="29"/>
      <c r="J10223" s="29"/>
      <c r="K10223" s="29"/>
      <c r="L10223" s="29"/>
    </row>
    <row r="10224" spans="1:12" ht="21">
      <c r="A10224" s="26"/>
      <c r="B10224" s="27"/>
      <c r="C10224" s="27"/>
      <c r="D10224" s="27"/>
      <c r="E10224" s="27"/>
      <c r="F10224" s="27"/>
      <c r="G10224" s="29"/>
      <c r="H10224" s="29"/>
      <c r="I10224" s="29"/>
      <c r="J10224" s="29"/>
      <c r="K10224" s="29"/>
      <c r="L10224" s="29"/>
    </row>
    <row r="10225" spans="1:12" ht="21">
      <c r="A10225" s="26"/>
      <c r="B10225" s="27"/>
      <c r="C10225" s="27"/>
      <c r="D10225" s="27"/>
      <c r="E10225" s="27"/>
      <c r="F10225" s="27"/>
      <c r="G10225" s="29"/>
      <c r="H10225" s="29"/>
      <c r="I10225" s="29"/>
      <c r="J10225" s="29"/>
      <c r="K10225" s="29"/>
      <c r="L10225" s="29"/>
    </row>
    <row r="10226" spans="1:12" ht="21">
      <c r="A10226" s="26"/>
      <c r="B10226" s="27"/>
      <c r="C10226" s="27"/>
      <c r="D10226" s="27"/>
      <c r="E10226" s="27"/>
      <c r="F10226" s="27"/>
      <c r="G10226" s="29"/>
      <c r="H10226" s="29"/>
      <c r="I10226" s="29"/>
      <c r="J10226" s="29"/>
      <c r="K10226" s="29"/>
      <c r="L10226" s="29"/>
    </row>
    <row r="10227" spans="1:12" ht="21">
      <c r="A10227" s="26"/>
      <c r="B10227" s="27"/>
      <c r="C10227" s="27"/>
      <c r="D10227" s="27"/>
      <c r="E10227" s="27"/>
      <c r="F10227" s="27"/>
      <c r="G10227" s="29"/>
      <c r="H10227" s="29"/>
      <c r="I10227" s="29"/>
      <c r="J10227" s="29"/>
      <c r="K10227" s="29"/>
      <c r="L10227" s="29"/>
    </row>
    <row r="10228" spans="1:12" ht="21">
      <c r="A10228" s="26"/>
      <c r="B10228" s="27"/>
      <c r="C10228" s="27"/>
      <c r="D10228" s="27"/>
      <c r="E10228" s="27"/>
      <c r="F10228" s="27"/>
      <c r="G10228" s="28"/>
      <c r="H10228" s="28"/>
      <c r="I10228" s="28"/>
      <c r="J10228" s="28"/>
      <c r="K10228" s="28"/>
      <c r="L10228" s="28"/>
    </row>
    <row r="10229" spans="1:12" ht="21">
      <c r="A10229" s="26"/>
      <c r="B10229" s="27"/>
      <c r="C10229" s="27"/>
      <c r="D10229" s="27"/>
      <c r="E10229" s="27"/>
      <c r="F10229" s="27"/>
      <c r="G10229" s="29"/>
      <c r="H10229" s="29"/>
      <c r="I10229" s="29"/>
      <c r="J10229" s="29"/>
      <c r="K10229" s="29"/>
      <c r="L10229" s="29"/>
    </row>
    <row r="10230" spans="1:12" ht="21">
      <c r="A10230" s="26"/>
      <c r="B10230" s="27"/>
      <c r="C10230" s="27"/>
      <c r="D10230" s="27"/>
      <c r="E10230" s="27"/>
      <c r="F10230" s="27"/>
      <c r="G10230" s="28"/>
      <c r="H10230" s="28"/>
      <c r="I10230" s="28"/>
      <c r="J10230" s="28"/>
      <c r="K10230" s="28"/>
      <c r="L10230" s="28"/>
    </row>
    <row r="10231" spans="1:12" ht="21">
      <c r="A10231" s="26"/>
      <c r="B10231" s="27"/>
      <c r="C10231" s="27"/>
      <c r="D10231" s="27"/>
      <c r="E10231" s="27"/>
      <c r="F10231" s="27"/>
      <c r="G10231" s="29"/>
      <c r="H10231" s="29"/>
      <c r="I10231" s="29"/>
      <c r="J10231" s="29"/>
      <c r="K10231" s="29"/>
      <c r="L10231" s="29"/>
    </row>
    <row r="10232" spans="1:12" ht="21">
      <c r="A10232" s="26"/>
      <c r="B10232" s="27"/>
      <c r="C10232" s="27"/>
      <c r="D10232" s="27"/>
      <c r="E10232" s="27"/>
      <c r="F10232" s="27"/>
      <c r="G10232" s="29"/>
      <c r="H10232" s="29"/>
      <c r="I10232" s="29"/>
      <c r="J10232" s="29"/>
      <c r="K10232" s="29"/>
      <c r="L10232" s="29"/>
    </row>
    <row r="10233" spans="1:12" ht="21">
      <c r="A10233" s="26"/>
      <c r="B10233" s="27"/>
      <c r="C10233" s="27"/>
      <c r="D10233" s="27"/>
      <c r="E10233" s="27"/>
      <c r="F10233" s="27"/>
      <c r="G10233" s="29"/>
      <c r="H10233" s="29"/>
      <c r="I10233" s="29"/>
      <c r="J10233" s="29"/>
      <c r="K10233" s="29"/>
      <c r="L10233" s="29"/>
    </row>
    <row r="10234" spans="1:12" ht="21">
      <c r="A10234" s="26"/>
      <c r="B10234" s="27"/>
      <c r="C10234" s="27"/>
      <c r="D10234" s="27"/>
      <c r="E10234" s="27"/>
      <c r="F10234" s="27"/>
      <c r="G10234" s="29"/>
      <c r="H10234" s="29"/>
      <c r="I10234" s="29"/>
      <c r="J10234" s="29"/>
      <c r="K10234" s="29"/>
      <c r="L10234" s="29"/>
    </row>
    <row r="10235" spans="1:12" ht="21">
      <c r="A10235" s="26"/>
      <c r="B10235" s="27"/>
      <c r="C10235" s="27"/>
      <c r="D10235" s="27"/>
      <c r="E10235" s="27"/>
      <c r="F10235" s="27"/>
      <c r="G10235" s="29"/>
      <c r="H10235" s="29"/>
      <c r="I10235" s="29"/>
      <c r="J10235" s="29"/>
      <c r="K10235" s="29"/>
      <c r="L10235" s="29"/>
    </row>
    <row r="10236" spans="1:12" ht="21">
      <c r="A10236" s="26"/>
      <c r="B10236" s="27"/>
      <c r="C10236" s="27"/>
      <c r="D10236" s="27"/>
      <c r="E10236" s="27"/>
      <c r="F10236" s="27"/>
      <c r="G10236" s="29"/>
      <c r="H10236" s="29"/>
      <c r="I10236" s="29"/>
      <c r="J10236" s="29"/>
      <c r="K10236" s="29"/>
      <c r="L10236" s="29"/>
    </row>
    <row r="10237" spans="1:12" ht="21">
      <c r="A10237" s="26"/>
      <c r="B10237" s="27"/>
      <c r="C10237" s="27"/>
      <c r="D10237" s="27"/>
      <c r="E10237" s="27"/>
      <c r="F10237" s="27"/>
      <c r="G10237" s="29"/>
      <c r="H10237" s="29"/>
      <c r="I10237" s="29"/>
      <c r="J10237" s="29"/>
      <c r="K10237" s="29"/>
      <c r="L10237" s="29"/>
    </row>
    <row r="10238" spans="1:12" ht="21">
      <c r="A10238" s="26"/>
      <c r="B10238" s="27"/>
      <c r="C10238" s="27"/>
      <c r="D10238" s="27"/>
      <c r="E10238" s="27"/>
      <c r="F10238" s="27"/>
      <c r="G10238" s="29"/>
      <c r="H10238" s="29"/>
      <c r="I10238" s="29"/>
      <c r="J10238" s="29"/>
      <c r="K10238" s="29"/>
      <c r="L10238" s="29"/>
    </row>
    <row r="10239" spans="1:12" ht="21">
      <c r="A10239" s="26"/>
      <c r="B10239" s="27"/>
      <c r="C10239" s="27"/>
      <c r="D10239" s="27"/>
      <c r="E10239" s="27"/>
      <c r="F10239" s="27"/>
      <c r="G10239" s="28"/>
      <c r="H10239" s="28"/>
      <c r="I10239" s="28"/>
      <c r="J10239" s="28"/>
      <c r="K10239" s="28"/>
      <c r="L10239" s="28"/>
    </row>
    <row r="10240" spans="1:12" ht="21">
      <c r="A10240" s="26"/>
      <c r="B10240" s="27"/>
      <c r="C10240" s="27"/>
      <c r="D10240" s="27"/>
      <c r="E10240" s="27"/>
      <c r="F10240" s="27"/>
      <c r="G10240" s="29"/>
      <c r="H10240" s="29"/>
      <c r="I10240" s="29"/>
      <c r="J10240" s="29"/>
      <c r="K10240" s="29"/>
      <c r="L10240" s="29"/>
    </row>
    <row r="10241" spans="1:12" ht="21">
      <c r="A10241" s="26"/>
      <c r="B10241" s="27"/>
      <c r="C10241" s="27"/>
      <c r="D10241" s="27"/>
      <c r="E10241" s="27"/>
      <c r="F10241" s="27"/>
      <c r="G10241" s="28"/>
      <c r="H10241" s="28"/>
      <c r="I10241" s="28"/>
      <c r="J10241" s="28"/>
      <c r="K10241" s="28"/>
      <c r="L10241" s="28"/>
    </row>
    <row r="10242" spans="1:12" ht="21">
      <c r="A10242" s="26"/>
      <c r="B10242" s="27"/>
      <c r="C10242" s="27"/>
      <c r="D10242" s="27"/>
      <c r="E10242" s="27"/>
      <c r="F10242" s="27"/>
      <c r="G10242" s="28"/>
      <c r="H10242" s="28"/>
      <c r="I10242" s="28"/>
      <c r="J10242" s="28"/>
      <c r="K10242" s="28"/>
      <c r="L10242" s="28"/>
    </row>
    <row r="10243" spans="1:12" ht="21">
      <c r="A10243" s="26"/>
      <c r="B10243" s="27"/>
      <c r="C10243" s="27"/>
      <c r="D10243" s="27"/>
      <c r="E10243" s="27"/>
      <c r="F10243" s="27"/>
      <c r="G10243" s="29"/>
      <c r="H10243" s="29"/>
      <c r="I10243" s="29"/>
      <c r="J10243" s="29"/>
      <c r="K10243" s="29"/>
      <c r="L10243" s="29"/>
    </row>
    <row r="10244" spans="1:12" ht="21">
      <c r="A10244" s="26"/>
      <c r="B10244" s="27"/>
      <c r="C10244" s="27"/>
      <c r="D10244" s="27"/>
      <c r="E10244" s="27"/>
      <c r="F10244" s="27"/>
      <c r="G10244" s="28"/>
      <c r="H10244" s="28"/>
      <c r="I10244" s="28"/>
      <c r="J10244" s="28"/>
      <c r="K10244" s="28"/>
      <c r="L10244" s="28"/>
    </row>
    <row r="10245" spans="1:12" ht="21">
      <c r="A10245" s="26"/>
      <c r="B10245" s="27"/>
      <c r="C10245" s="27"/>
      <c r="D10245" s="27"/>
      <c r="E10245" s="27"/>
      <c r="F10245" s="27"/>
      <c r="G10245" s="28"/>
      <c r="H10245" s="28"/>
      <c r="I10245" s="28"/>
      <c r="J10245" s="28"/>
      <c r="K10245" s="28"/>
      <c r="L10245" s="28"/>
    </row>
    <row r="10246" spans="1:12" ht="21">
      <c r="A10246" s="26"/>
      <c r="B10246" s="27"/>
      <c r="C10246" s="27"/>
      <c r="D10246" s="27"/>
      <c r="E10246" s="27"/>
      <c r="F10246" s="27"/>
      <c r="G10246" s="29"/>
      <c r="H10246" s="29"/>
      <c r="I10246" s="29"/>
      <c r="J10246" s="29"/>
      <c r="K10246" s="29"/>
      <c r="L10246" s="29"/>
    </row>
    <row r="10247" spans="1:12" ht="21">
      <c r="A10247" s="26"/>
      <c r="B10247" s="27"/>
      <c r="C10247" s="27"/>
      <c r="D10247" s="27"/>
      <c r="E10247" s="27"/>
      <c r="F10247" s="27"/>
      <c r="G10247" s="28"/>
      <c r="H10247" s="28"/>
      <c r="I10247" s="28"/>
      <c r="J10247" s="28"/>
      <c r="K10247" s="28"/>
      <c r="L10247" s="28"/>
    </row>
    <row r="10248" spans="1:12" ht="21">
      <c r="A10248" s="26"/>
      <c r="B10248" s="27"/>
      <c r="C10248" s="27"/>
      <c r="D10248" s="27"/>
      <c r="E10248" s="27"/>
      <c r="F10248" s="27"/>
      <c r="G10248" s="28"/>
      <c r="H10248" s="28"/>
      <c r="I10248" s="28"/>
      <c r="J10248" s="28"/>
      <c r="K10248" s="28"/>
      <c r="L10248" s="28"/>
    </row>
    <row r="10249" spans="1:12" ht="21">
      <c r="A10249" s="26"/>
      <c r="B10249" s="27"/>
      <c r="C10249" s="27"/>
      <c r="D10249" s="27"/>
      <c r="E10249" s="27"/>
      <c r="F10249" s="27"/>
      <c r="G10249" s="29"/>
      <c r="H10249" s="29"/>
      <c r="I10249" s="29"/>
      <c r="J10249" s="29"/>
      <c r="K10249" s="29"/>
      <c r="L10249" s="29"/>
    </row>
    <row r="10250" spans="1:12" ht="21">
      <c r="A10250" s="26"/>
      <c r="B10250" s="27"/>
      <c r="C10250" s="27"/>
      <c r="D10250" s="27"/>
      <c r="E10250" s="27"/>
      <c r="F10250" s="27"/>
      <c r="G10250" s="28"/>
      <c r="H10250" s="28"/>
      <c r="I10250" s="28"/>
      <c r="J10250" s="28"/>
      <c r="K10250" s="28"/>
      <c r="L10250" s="28"/>
    </row>
    <row r="10251" spans="1:12" ht="21">
      <c r="A10251" s="26"/>
      <c r="B10251" s="27"/>
      <c r="C10251" s="27"/>
      <c r="D10251" s="27"/>
      <c r="E10251" s="27"/>
      <c r="F10251" s="27"/>
      <c r="G10251" s="29"/>
      <c r="H10251" s="29"/>
      <c r="I10251" s="29"/>
      <c r="J10251" s="29"/>
      <c r="K10251" s="29"/>
      <c r="L10251" s="29"/>
    </row>
    <row r="10252" spans="1:12" ht="21">
      <c r="A10252" s="26"/>
      <c r="B10252" s="27"/>
      <c r="C10252" s="27"/>
      <c r="D10252" s="27"/>
      <c r="E10252" s="27"/>
      <c r="F10252" s="27"/>
      <c r="G10252" s="29"/>
      <c r="H10252" s="29"/>
      <c r="I10252" s="29"/>
      <c r="J10252" s="29"/>
      <c r="K10252" s="29"/>
      <c r="L10252" s="29"/>
    </row>
    <row r="10253" spans="1:12" ht="21">
      <c r="A10253" s="26"/>
      <c r="B10253" s="27"/>
      <c r="C10253" s="27"/>
      <c r="D10253" s="27"/>
      <c r="E10253" s="27"/>
      <c r="F10253" s="27"/>
      <c r="G10253" s="29"/>
      <c r="H10253" s="29"/>
      <c r="I10253" s="29"/>
      <c r="J10253" s="29"/>
      <c r="K10253" s="29"/>
      <c r="L10253" s="29"/>
    </row>
    <row r="10254" spans="1:12" ht="21">
      <c r="A10254" s="26"/>
      <c r="B10254" s="27"/>
      <c r="C10254" s="27"/>
      <c r="D10254" s="27"/>
      <c r="E10254" s="27"/>
      <c r="F10254" s="27"/>
      <c r="G10254" s="29"/>
      <c r="H10254" s="29"/>
      <c r="I10254" s="29"/>
      <c r="J10254" s="29"/>
      <c r="K10254" s="29"/>
      <c r="L10254" s="29"/>
    </row>
    <row r="10255" spans="1:12" ht="21">
      <c r="A10255" s="26"/>
      <c r="B10255" s="27"/>
      <c r="C10255" s="27"/>
      <c r="D10255" s="27"/>
      <c r="E10255" s="27"/>
      <c r="F10255" s="27"/>
      <c r="G10255" s="29"/>
      <c r="H10255" s="29"/>
      <c r="I10255" s="29"/>
      <c r="J10255" s="29"/>
      <c r="K10255" s="29"/>
      <c r="L10255" s="29"/>
    </row>
    <row r="10256" spans="1:12" ht="21">
      <c r="A10256" s="26"/>
      <c r="B10256" s="27"/>
      <c r="C10256" s="27"/>
      <c r="D10256" s="27"/>
      <c r="E10256" s="27"/>
      <c r="F10256" s="27"/>
      <c r="G10256" s="29"/>
      <c r="H10256" s="29"/>
      <c r="I10256" s="29"/>
      <c r="J10256" s="29"/>
      <c r="K10256" s="29"/>
      <c r="L10256" s="29"/>
    </row>
    <row r="10257" spans="1:12" ht="21">
      <c r="A10257" s="26"/>
      <c r="B10257" s="27"/>
      <c r="C10257" s="27"/>
      <c r="D10257" s="27"/>
      <c r="E10257" s="27"/>
      <c r="F10257" s="27"/>
      <c r="G10257" s="29"/>
      <c r="H10257" s="29"/>
      <c r="I10257" s="29"/>
      <c r="J10257" s="29"/>
      <c r="K10257" s="29"/>
      <c r="L10257" s="29"/>
    </row>
    <row r="10258" spans="1:12" ht="21">
      <c r="A10258" s="26"/>
      <c r="B10258" s="27"/>
      <c r="C10258" s="27"/>
      <c r="D10258" s="27"/>
      <c r="E10258" s="27"/>
      <c r="F10258" s="27"/>
      <c r="G10258" s="29"/>
      <c r="H10258" s="29"/>
      <c r="I10258" s="29"/>
      <c r="J10258" s="29"/>
      <c r="K10258" s="29"/>
      <c r="L10258" s="29"/>
    </row>
    <row r="10259" spans="1:12" ht="21">
      <c r="A10259" s="26"/>
      <c r="B10259" s="27"/>
      <c r="C10259" s="27"/>
      <c r="D10259" s="27"/>
      <c r="E10259" s="27"/>
      <c r="F10259" s="27"/>
      <c r="G10259" s="29"/>
      <c r="H10259" s="29"/>
      <c r="I10259" s="29"/>
      <c r="J10259" s="29"/>
      <c r="K10259" s="29"/>
      <c r="L10259" s="29"/>
    </row>
    <row r="10260" spans="1:12" ht="21">
      <c r="A10260" s="26"/>
      <c r="B10260" s="27"/>
      <c r="C10260" s="27"/>
      <c r="D10260" s="27"/>
      <c r="E10260" s="27"/>
      <c r="F10260" s="27"/>
      <c r="G10260" s="28"/>
      <c r="H10260" s="28"/>
      <c r="I10260" s="28"/>
      <c r="J10260" s="28"/>
      <c r="K10260" s="28"/>
      <c r="L10260" s="28"/>
    </row>
    <row r="10261" spans="1:12" ht="21">
      <c r="A10261" s="26"/>
      <c r="B10261" s="27"/>
      <c r="C10261" s="27"/>
      <c r="D10261" s="27"/>
      <c r="E10261" s="27"/>
      <c r="F10261" s="27"/>
      <c r="G10261" s="29"/>
      <c r="H10261" s="29"/>
      <c r="I10261" s="29"/>
      <c r="J10261" s="29"/>
      <c r="K10261" s="29"/>
      <c r="L10261" s="29"/>
    </row>
    <row r="10262" spans="1:12" ht="21">
      <c r="A10262" s="26"/>
      <c r="B10262" s="27"/>
      <c r="C10262" s="27"/>
      <c r="D10262" s="27"/>
      <c r="E10262" s="27"/>
      <c r="F10262" s="27"/>
      <c r="G10262" s="28"/>
      <c r="H10262" s="28"/>
      <c r="I10262" s="28"/>
      <c r="J10262" s="28"/>
      <c r="K10262" s="28"/>
      <c r="L10262" s="28"/>
    </row>
    <row r="10263" spans="1:12" ht="21">
      <c r="A10263" s="26"/>
      <c r="B10263" s="27"/>
      <c r="C10263" s="27"/>
      <c r="D10263" s="27"/>
      <c r="E10263" s="27"/>
      <c r="F10263" s="27"/>
      <c r="G10263" s="28"/>
      <c r="H10263" s="28"/>
      <c r="I10263" s="28"/>
      <c r="J10263" s="28"/>
      <c r="K10263" s="28"/>
      <c r="L10263" s="28"/>
    </row>
    <row r="10264" spans="1:12" ht="21">
      <c r="A10264" s="26"/>
      <c r="B10264" s="27"/>
      <c r="C10264" s="27"/>
      <c r="D10264" s="27"/>
      <c r="E10264" s="27"/>
      <c r="F10264" s="27"/>
      <c r="G10264" s="29"/>
      <c r="H10264" s="29"/>
      <c r="I10264" s="29"/>
      <c r="J10264" s="29"/>
      <c r="K10264" s="29"/>
      <c r="L10264" s="29"/>
    </row>
    <row r="10265" spans="1:12" ht="21">
      <c r="A10265" s="26"/>
      <c r="B10265" s="27"/>
      <c r="C10265" s="27"/>
      <c r="D10265" s="27"/>
      <c r="E10265" s="27"/>
      <c r="F10265" s="27"/>
      <c r="G10265" s="28"/>
      <c r="H10265" s="28"/>
      <c r="I10265" s="28"/>
      <c r="J10265" s="28"/>
      <c r="K10265" s="28"/>
      <c r="L10265" s="28"/>
    </row>
    <row r="10266" spans="1:12" ht="21">
      <c r="A10266" s="26"/>
      <c r="B10266" s="27"/>
      <c r="C10266" s="27"/>
      <c r="D10266" s="27"/>
      <c r="E10266" s="27"/>
      <c r="F10266" s="27"/>
      <c r="G10266" s="29"/>
      <c r="H10266" s="29"/>
      <c r="I10266" s="29"/>
      <c r="J10266" s="29"/>
      <c r="K10266" s="29"/>
      <c r="L10266" s="29"/>
    </row>
    <row r="10267" spans="1:12" ht="21">
      <c r="A10267" s="26"/>
      <c r="B10267" s="27"/>
      <c r="C10267" s="27"/>
      <c r="D10267" s="27"/>
      <c r="E10267" s="27"/>
      <c r="F10267" s="27"/>
      <c r="G10267" s="29"/>
      <c r="H10267" s="29"/>
      <c r="I10267" s="29"/>
      <c r="J10267" s="29"/>
      <c r="K10267" s="29"/>
      <c r="L10267" s="29"/>
    </row>
    <row r="10268" spans="1:12" ht="21">
      <c r="A10268" s="26"/>
      <c r="B10268" s="27"/>
      <c r="C10268" s="27"/>
      <c r="D10268" s="27"/>
      <c r="E10268" s="27"/>
      <c r="F10268" s="27"/>
      <c r="G10268" s="29"/>
      <c r="H10268" s="29"/>
      <c r="I10268" s="29"/>
      <c r="J10268" s="29"/>
      <c r="K10268" s="29"/>
      <c r="L10268" s="29"/>
    </row>
    <row r="10269" spans="1:12" ht="21">
      <c r="A10269" s="26"/>
      <c r="B10269" s="27"/>
      <c r="C10269" s="27"/>
      <c r="D10269" s="27"/>
      <c r="E10269" s="27"/>
      <c r="F10269" s="27"/>
      <c r="G10269" s="28"/>
      <c r="H10269" s="28"/>
      <c r="I10269" s="28"/>
      <c r="J10269" s="28"/>
      <c r="K10269" s="28"/>
      <c r="L10269" s="28"/>
    </row>
    <row r="10270" spans="1:12" ht="21">
      <c r="A10270" s="26"/>
      <c r="B10270" s="27"/>
      <c r="C10270" s="27"/>
      <c r="D10270" s="27"/>
      <c r="E10270" s="27"/>
      <c r="F10270" s="27"/>
      <c r="G10270" s="29"/>
      <c r="H10270" s="29"/>
      <c r="I10270" s="29"/>
      <c r="J10270" s="29"/>
      <c r="K10270" s="29"/>
      <c r="L10270" s="29"/>
    </row>
    <row r="10271" spans="1:12" ht="21">
      <c r="A10271" s="26"/>
      <c r="B10271" s="27"/>
      <c r="C10271" s="27"/>
      <c r="D10271" s="27"/>
      <c r="E10271" s="27"/>
      <c r="F10271" s="27"/>
      <c r="G10271" s="28"/>
      <c r="H10271" s="28"/>
      <c r="I10271" s="28"/>
      <c r="J10271" s="28"/>
      <c r="K10271" s="28"/>
      <c r="L10271" s="28"/>
    </row>
    <row r="10272" spans="1:12" ht="21">
      <c r="A10272" s="26"/>
      <c r="B10272" s="27"/>
      <c r="C10272" s="27"/>
      <c r="D10272" s="27"/>
      <c r="E10272" s="27"/>
      <c r="F10272" s="27"/>
      <c r="G10272" s="29"/>
      <c r="H10272" s="29"/>
      <c r="I10272" s="29"/>
      <c r="J10272" s="29"/>
      <c r="K10272" s="29"/>
      <c r="L10272" s="29"/>
    </row>
    <row r="10273" spans="1:12" ht="21">
      <c r="A10273" s="26"/>
      <c r="B10273" s="27"/>
      <c r="C10273" s="27"/>
      <c r="D10273" s="27"/>
      <c r="E10273" s="27"/>
      <c r="F10273" s="27"/>
      <c r="G10273" s="29"/>
      <c r="H10273" s="29"/>
      <c r="I10273" s="29"/>
      <c r="J10273" s="29"/>
      <c r="K10273" s="29"/>
      <c r="L10273" s="29"/>
    </row>
    <row r="10274" spans="1:12" ht="21">
      <c r="A10274" s="26"/>
      <c r="B10274" s="27"/>
      <c r="C10274" s="27"/>
      <c r="D10274" s="27"/>
      <c r="E10274" s="27"/>
      <c r="F10274" s="27"/>
      <c r="G10274" s="29"/>
      <c r="H10274" s="29"/>
      <c r="I10274" s="29"/>
      <c r="J10274" s="29"/>
      <c r="K10274" s="29"/>
      <c r="L10274" s="29"/>
    </row>
    <row r="10275" spans="1:12" ht="21">
      <c r="A10275" s="26"/>
      <c r="B10275" s="27"/>
      <c r="C10275" s="27"/>
      <c r="D10275" s="27"/>
      <c r="E10275" s="27"/>
      <c r="F10275" s="27"/>
      <c r="G10275" s="29"/>
      <c r="H10275" s="29"/>
      <c r="I10275" s="29"/>
      <c r="J10275" s="29"/>
      <c r="K10275" s="29"/>
      <c r="L10275" s="29"/>
    </row>
    <row r="10276" spans="1:12" ht="21">
      <c r="A10276" s="26"/>
      <c r="B10276" s="27"/>
      <c r="C10276" s="27"/>
      <c r="D10276" s="27"/>
      <c r="E10276" s="27"/>
      <c r="F10276" s="27"/>
      <c r="G10276" s="29"/>
      <c r="H10276" s="29"/>
      <c r="I10276" s="29"/>
      <c r="J10276" s="29"/>
      <c r="K10276" s="29"/>
      <c r="L10276" s="29"/>
    </row>
    <row r="10277" spans="1:12" ht="21">
      <c r="A10277" s="26"/>
      <c r="B10277" s="27"/>
      <c r="C10277" s="27"/>
      <c r="D10277" s="27"/>
      <c r="E10277" s="27"/>
      <c r="F10277" s="27"/>
      <c r="G10277" s="29"/>
      <c r="H10277" s="29"/>
      <c r="I10277" s="29"/>
      <c r="J10277" s="29"/>
      <c r="K10277" s="29"/>
      <c r="L10277" s="29"/>
    </row>
    <row r="10278" spans="1:12" ht="21">
      <c r="A10278" s="26"/>
      <c r="B10278" s="27"/>
      <c r="C10278" s="27"/>
      <c r="D10278" s="27"/>
      <c r="E10278" s="27"/>
      <c r="F10278" s="27"/>
      <c r="G10278" s="29"/>
      <c r="H10278" s="29"/>
      <c r="I10278" s="29"/>
      <c r="J10278" s="29"/>
      <c r="K10278" s="29"/>
      <c r="L10278" s="29"/>
    </row>
    <row r="10279" spans="1:12" ht="21">
      <c r="A10279" s="26"/>
      <c r="B10279" s="27"/>
      <c r="C10279" s="27"/>
      <c r="D10279" s="27"/>
      <c r="E10279" s="27"/>
      <c r="F10279" s="27"/>
      <c r="G10279" s="29"/>
      <c r="H10279" s="29"/>
      <c r="I10279" s="29"/>
      <c r="J10279" s="29"/>
      <c r="K10279" s="29"/>
      <c r="L10279" s="29"/>
    </row>
    <row r="10280" spans="1:12" ht="21">
      <c r="A10280" s="26"/>
      <c r="B10280" s="27"/>
      <c r="C10280" s="27"/>
      <c r="D10280" s="27"/>
      <c r="E10280" s="27"/>
      <c r="F10280" s="27"/>
      <c r="G10280" s="29"/>
      <c r="H10280" s="29"/>
      <c r="I10280" s="29"/>
      <c r="J10280" s="29"/>
      <c r="K10280" s="29"/>
      <c r="L10280" s="29"/>
    </row>
    <row r="10281" spans="1:12" ht="21">
      <c r="A10281" s="26"/>
      <c r="B10281" s="27"/>
      <c r="C10281" s="27"/>
      <c r="D10281" s="27"/>
      <c r="E10281" s="27"/>
      <c r="F10281" s="27"/>
      <c r="G10281" s="28"/>
      <c r="H10281" s="28"/>
      <c r="I10281" s="28"/>
      <c r="J10281" s="28"/>
      <c r="K10281" s="28"/>
      <c r="L10281" s="28"/>
    </row>
    <row r="10282" spans="1:12" ht="21">
      <c r="A10282" s="26"/>
      <c r="B10282" s="27"/>
      <c r="C10282" s="27"/>
      <c r="D10282" s="27"/>
      <c r="E10282" s="27"/>
      <c r="F10282" s="27"/>
      <c r="G10282" s="29"/>
      <c r="H10282" s="29"/>
      <c r="I10282" s="29"/>
      <c r="J10282" s="29"/>
      <c r="K10282" s="29"/>
      <c r="L10282" s="29"/>
    </row>
    <row r="10283" spans="1:12" ht="21">
      <c r="A10283" s="26"/>
      <c r="B10283" s="27"/>
      <c r="C10283" s="27"/>
      <c r="D10283" s="27"/>
      <c r="E10283" s="27"/>
      <c r="F10283" s="27"/>
      <c r="G10283" s="28"/>
      <c r="H10283" s="28"/>
      <c r="I10283" s="28"/>
      <c r="J10283" s="28"/>
      <c r="K10283" s="28"/>
      <c r="L10283" s="28"/>
    </row>
    <row r="10284" spans="1:12" ht="21">
      <c r="A10284" s="26"/>
      <c r="B10284" s="27"/>
      <c r="C10284" s="27"/>
      <c r="D10284" s="27"/>
      <c r="E10284" s="27"/>
      <c r="F10284" s="27"/>
      <c r="G10284" s="28"/>
      <c r="H10284" s="28"/>
      <c r="I10284" s="28"/>
      <c r="J10284" s="28"/>
      <c r="K10284" s="28"/>
      <c r="L10284" s="28"/>
    </row>
    <row r="10285" spans="1:12" ht="21">
      <c r="A10285" s="26"/>
      <c r="B10285" s="27"/>
      <c r="C10285" s="27"/>
      <c r="D10285" s="27"/>
      <c r="E10285" s="27"/>
      <c r="F10285" s="27"/>
      <c r="G10285" s="28"/>
      <c r="H10285" s="28"/>
      <c r="I10285" s="28"/>
      <c r="J10285" s="28"/>
      <c r="K10285" s="28"/>
      <c r="L10285" s="28"/>
    </row>
    <row r="10286" spans="1:12" ht="21">
      <c r="A10286" s="26"/>
      <c r="B10286" s="27"/>
      <c r="C10286" s="27"/>
      <c r="D10286" s="27"/>
      <c r="E10286" s="27"/>
      <c r="F10286" s="27"/>
      <c r="G10286" s="28"/>
      <c r="H10286" s="28"/>
      <c r="I10286" s="28"/>
      <c r="J10286" s="28"/>
      <c r="K10286" s="28"/>
      <c r="L10286" s="28"/>
    </row>
    <row r="10287" spans="1:12" ht="21">
      <c r="A10287" s="26"/>
      <c r="B10287" s="27"/>
      <c r="C10287" s="27"/>
      <c r="D10287" s="27"/>
      <c r="E10287" s="27"/>
      <c r="F10287" s="27"/>
      <c r="G10287" s="28"/>
      <c r="H10287" s="28"/>
      <c r="I10287" s="28"/>
      <c r="J10287" s="28"/>
      <c r="K10287" s="28"/>
      <c r="L10287" s="28"/>
    </row>
    <row r="10288" spans="1:12" ht="21">
      <c r="A10288" s="26"/>
      <c r="B10288" s="27"/>
      <c r="C10288" s="27"/>
      <c r="D10288" s="27"/>
      <c r="E10288" s="27"/>
      <c r="F10288" s="27"/>
      <c r="G10288" s="28"/>
      <c r="H10288" s="28"/>
      <c r="I10288" s="28"/>
      <c r="J10288" s="28"/>
      <c r="K10288" s="28"/>
      <c r="L10288" s="28"/>
    </row>
    <row r="10289" spans="1:12" ht="21">
      <c r="A10289" s="26"/>
      <c r="B10289" s="27"/>
      <c r="C10289" s="27"/>
      <c r="D10289" s="27"/>
      <c r="E10289" s="27"/>
      <c r="F10289" s="27"/>
      <c r="G10289" s="29"/>
      <c r="H10289" s="29"/>
      <c r="I10289" s="29"/>
      <c r="J10289" s="29"/>
      <c r="K10289" s="29"/>
      <c r="L10289" s="29"/>
    </row>
    <row r="10290" spans="1:12" ht="21">
      <c r="A10290" s="26"/>
      <c r="B10290" s="27"/>
      <c r="C10290" s="27"/>
      <c r="D10290" s="27"/>
      <c r="E10290" s="27"/>
      <c r="F10290" s="27"/>
      <c r="G10290" s="28"/>
      <c r="H10290" s="28"/>
      <c r="I10290" s="28"/>
      <c r="J10290" s="28"/>
      <c r="K10290" s="28"/>
      <c r="L10290" s="28"/>
    </row>
    <row r="10291" spans="1:12" ht="21">
      <c r="A10291" s="26"/>
      <c r="B10291" s="27"/>
      <c r="C10291" s="27"/>
      <c r="D10291" s="27"/>
      <c r="E10291" s="27"/>
      <c r="F10291" s="27"/>
      <c r="G10291" s="28"/>
      <c r="H10291" s="28"/>
      <c r="I10291" s="28"/>
      <c r="J10291" s="28"/>
      <c r="K10291" s="28"/>
      <c r="L10291" s="28"/>
    </row>
    <row r="10292" spans="1:12" ht="21">
      <c r="A10292" s="26"/>
      <c r="B10292" s="27"/>
      <c r="C10292" s="27"/>
      <c r="D10292" s="27"/>
      <c r="E10292" s="27"/>
      <c r="F10292" s="27"/>
      <c r="G10292" s="28"/>
      <c r="H10292" s="28"/>
      <c r="I10292" s="28"/>
      <c r="J10292" s="28"/>
      <c r="K10292" s="28"/>
      <c r="L10292" s="28"/>
    </row>
    <row r="10293" spans="1:12" ht="21">
      <c r="A10293" s="26"/>
      <c r="B10293" s="27"/>
      <c r="C10293" s="27"/>
      <c r="D10293" s="27"/>
      <c r="E10293" s="27"/>
      <c r="F10293" s="27"/>
      <c r="G10293" s="28"/>
      <c r="H10293" s="28"/>
      <c r="I10293" s="28"/>
      <c r="J10293" s="28"/>
      <c r="K10293" s="28"/>
      <c r="L10293" s="28"/>
    </row>
    <row r="10294" spans="1:12" ht="21">
      <c r="A10294" s="26"/>
      <c r="B10294" s="27"/>
      <c r="C10294" s="27"/>
      <c r="D10294" s="27"/>
      <c r="E10294" s="27"/>
      <c r="F10294" s="27"/>
      <c r="G10294" s="28"/>
      <c r="H10294" s="28"/>
      <c r="I10294" s="28"/>
      <c r="J10294" s="28"/>
      <c r="K10294" s="28"/>
      <c r="L10294" s="28"/>
    </row>
    <row r="10295" spans="1:12" ht="21">
      <c r="A10295" s="26"/>
      <c r="B10295" s="27"/>
      <c r="C10295" s="27"/>
      <c r="D10295" s="27"/>
      <c r="E10295" s="27"/>
      <c r="F10295" s="27"/>
      <c r="G10295" s="28"/>
      <c r="H10295" s="28"/>
      <c r="I10295" s="28"/>
      <c r="J10295" s="28"/>
      <c r="K10295" s="28"/>
      <c r="L10295" s="28"/>
    </row>
    <row r="10296" spans="1:12" ht="21">
      <c r="A10296" s="26"/>
      <c r="B10296" s="27"/>
      <c r="C10296" s="27"/>
      <c r="D10296" s="27"/>
      <c r="E10296" s="27"/>
      <c r="F10296" s="27"/>
      <c r="G10296" s="28"/>
      <c r="H10296" s="28"/>
      <c r="I10296" s="28"/>
      <c r="J10296" s="28"/>
      <c r="K10296" s="28"/>
      <c r="L10296" s="28"/>
    </row>
    <row r="10297" spans="1:12" ht="21">
      <c r="A10297" s="26"/>
      <c r="B10297" s="27"/>
      <c r="C10297" s="27"/>
      <c r="D10297" s="27"/>
      <c r="E10297" s="27"/>
      <c r="F10297" s="27"/>
      <c r="G10297" s="28"/>
      <c r="H10297" s="28"/>
      <c r="I10297" s="28"/>
      <c r="J10297" s="28"/>
      <c r="K10297" s="28"/>
      <c r="L10297" s="28"/>
    </row>
    <row r="10298" spans="1:12" ht="21">
      <c r="A10298" s="26"/>
      <c r="B10298" s="27"/>
      <c r="C10298" s="27"/>
      <c r="D10298" s="27"/>
      <c r="E10298" s="27"/>
      <c r="F10298" s="27"/>
      <c r="G10298" s="28"/>
      <c r="H10298" s="28"/>
      <c r="I10298" s="28"/>
      <c r="J10298" s="28"/>
      <c r="K10298" s="28"/>
      <c r="L10298" s="28"/>
    </row>
    <row r="10299" spans="1:12" ht="21">
      <c r="A10299" s="26"/>
      <c r="B10299" s="27"/>
      <c r="C10299" s="27"/>
      <c r="D10299" s="27"/>
      <c r="E10299" s="27"/>
      <c r="F10299" s="27"/>
      <c r="G10299" s="29"/>
      <c r="H10299" s="29"/>
      <c r="I10299" s="29"/>
      <c r="J10299" s="29"/>
      <c r="K10299" s="29"/>
      <c r="L10299" s="29"/>
    </row>
    <row r="10300" spans="1:12" ht="21">
      <c r="A10300" s="26"/>
      <c r="B10300" s="27"/>
      <c r="C10300" s="27"/>
      <c r="D10300" s="27"/>
      <c r="E10300" s="27"/>
      <c r="F10300" s="27"/>
      <c r="G10300" s="28"/>
      <c r="H10300" s="28"/>
      <c r="I10300" s="28"/>
      <c r="J10300" s="28"/>
      <c r="K10300" s="28"/>
      <c r="L10300" s="28"/>
    </row>
    <row r="10301" spans="1:12" ht="21">
      <c r="A10301" s="26"/>
      <c r="B10301" s="27"/>
      <c r="C10301" s="27"/>
      <c r="D10301" s="27"/>
      <c r="E10301" s="27"/>
      <c r="F10301" s="27"/>
      <c r="G10301" s="28"/>
      <c r="H10301" s="28"/>
      <c r="I10301" s="28"/>
      <c r="J10301" s="28"/>
      <c r="K10301" s="28"/>
      <c r="L10301" s="28"/>
    </row>
    <row r="10302" spans="1:12" ht="21">
      <c r="A10302" s="26"/>
      <c r="B10302" s="27"/>
      <c r="C10302" s="27"/>
      <c r="D10302" s="27"/>
      <c r="E10302" s="27"/>
      <c r="F10302" s="27"/>
      <c r="G10302" s="28"/>
      <c r="H10302" s="28"/>
      <c r="I10302" s="28"/>
      <c r="J10302" s="28"/>
      <c r="K10302" s="28"/>
      <c r="L10302" s="28"/>
    </row>
    <row r="10303" spans="1:12" ht="21">
      <c r="A10303" s="26"/>
      <c r="B10303" s="27"/>
      <c r="C10303" s="27"/>
      <c r="D10303" s="27"/>
      <c r="E10303" s="27"/>
      <c r="F10303" s="27"/>
      <c r="G10303" s="28"/>
      <c r="H10303" s="28"/>
      <c r="I10303" s="28"/>
      <c r="J10303" s="28"/>
      <c r="K10303" s="28"/>
      <c r="L10303" s="28"/>
    </row>
    <row r="10304" spans="1:12" ht="21">
      <c r="A10304" s="26"/>
      <c r="B10304" s="27"/>
      <c r="C10304" s="27"/>
      <c r="D10304" s="27"/>
      <c r="E10304" s="27"/>
      <c r="F10304" s="27"/>
      <c r="G10304" s="29"/>
      <c r="H10304" s="29"/>
      <c r="I10304" s="29"/>
      <c r="J10304" s="29"/>
      <c r="K10304" s="29"/>
      <c r="L10304" s="29"/>
    </row>
    <row r="10305" spans="1:12" ht="21">
      <c r="A10305" s="26"/>
      <c r="B10305" s="27"/>
      <c r="C10305" s="27"/>
      <c r="D10305" s="27"/>
      <c r="E10305" s="27"/>
      <c r="F10305" s="27"/>
      <c r="G10305" s="29"/>
      <c r="H10305" s="29"/>
      <c r="I10305" s="29"/>
      <c r="J10305" s="29"/>
      <c r="K10305" s="29"/>
      <c r="L10305" s="29"/>
    </row>
    <row r="10306" spans="1:12" ht="21">
      <c r="A10306" s="26"/>
      <c r="B10306" s="27"/>
      <c r="C10306" s="27"/>
      <c r="D10306" s="27"/>
      <c r="E10306" s="27"/>
      <c r="F10306" s="27"/>
      <c r="G10306" s="29"/>
      <c r="H10306" s="29"/>
      <c r="I10306" s="29"/>
      <c r="J10306" s="29"/>
      <c r="K10306" s="29"/>
      <c r="L10306" s="29"/>
    </row>
    <row r="10307" spans="1:12" ht="21">
      <c r="A10307" s="26"/>
      <c r="B10307" s="27"/>
      <c r="C10307" s="27"/>
      <c r="D10307" s="27"/>
      <c r="E10307" s="27"/>
      <c r="F10307" s="27"/>
      <c r="G10307" s="29"/>
      <c r="H10307" s="29"/>
      <c r="I10307" s="29"/>
      <c r="J10307" s="29"/>
      <c r="K10307" s="29"/>
      <c r="L10307" s="29"/>
    </row>
    <row r="10308" spans="1:12" ht="21">
      <c r="A10308" s="26"/>
      <c r="B10308" s="27"/>
      <c r="C10308" s="27"/>
      <c r="D10308" s="27"/>
      <c r="E10308" s="27"/>
      <c r="F10308" s="27"/>
      <c r="G10308" s="29"/>
      <c r="H10308" s="29"/>
      <c r="I10308" s="29"/>
      <c r="J10308" s="29"/>
      <c r="K10308" s="29"/>
      <c r="L10308" s="29"/>
    </row>
    <row r="10309" spans="1:12" ht="21">
      <c r="A10309" s="26"/>
      <c r="B10309" s="27"/>
      <c r="C10309" s="27"/>
      <c r="D10309" s="27"/>
      <c r="E10309" s="27"/>
      <c r="F10309" s="27"/>
      <c r="G10309" s="29"/>
      <c r="H10309" s="29"/>
      <c r="I10309" s="29"/>
      <c r="J10309" s="29"/>
      <c r="K10309" s="29"/>
      <c r="L10309" s="29"/>
    </row>
    <row r="10310" spans="1:12" ht="21">
      <c r="A10310" s="26"/>
      <c r="B10310" s="27"/>
      <c r="C10310" s="27"/>
      <c r="D10310" s="27"/>
      <c r="E10310" s="27"/>
      <c r="F10310" s="27"/>
      <c r="G10310" s="29"/>
      <c r="H10310" s="29"/>
      <c r="I10310" s="29"/>
      <c r="J10310" s="29"/>
      <c r="K10310" s="29"/>
      <c r="L10310" s="29"/>
    </row>
    <row r="10311" spans="1:12" ht="21">
      <c r="A10311" s="26"/>
      <c r="B10311" s="27"/>
      <c r="C10311" s="27"/>
      <c r="D10311" s="27"/>
      <c r="E10311" s="27"/>
      <c r="F10311" s="27"/>
      <c r="G10311" s="29"/>
      <c r="H10311" s="29"/>
      <c r="I10311" s="29"/>
      <c r="J10311" s="29"/>
      <c r="K10311" s="29"/>
      <c r="L10311" s="29"/>
    </row>
    <row r="10312" spans="1:12" ht="21">
      <c r="A10312" s="26"/>
      <c r="B10312" s="27"/>
      <c r="C10312" s="27"/>
      <c r="D10312" s="27"/>
      <c r="E10312" s="27"/>
      <c r="F10312" s="27"/>
      <c r="G10312" s="29"/>
      <c r="H10312" s="29"/>
      <c r="I10312" s="29"/>
      <c r="J10312" s="29"/>
      <c r="K10312" s="29"/>
      <c r="L10312" s="29"/>
    </row>
    <row r="10313" spans="1:12" ht="21">
      <c r="A10313" s="26"/>
      <c r="B10313" s="27"/>
      <c r="C10313" s="27"/>
      <c r="D10313" s="27"/>
      <c r="E10313" s="27"/>
      <c r="F10313" s="27"/>
      <c r="G10313" s="29"/>
      <c r="H10313" s="29"/>
      <c r="I10313" s="29"/>
      <c r="J10313" s="29"/>
      <c r="K10313" s="29"/>
      <c r="L10313" s="29"/>
    </row>
    <row r="10314" spans="1:12" ht="21">
      <c r="A10314" s="26"/>
      <c r="B10314" s="27"/>
      <c r="C10314" s="27"/>
      <c r="D10314" s="27"/>
      <c r="E10314" s="27"/>
      <c r="F10314" s="27"/>
      <c r="G10314" s="29"/>
      <c r="H10314" s="29"/>
      <c r="I10314" s="29"/>
      <c r="J10314" s="29"/>
      <c r="K10314" s="29"/>
      <c r="L10314" s="29"/>
    </row>
    <row r="10315" spans="1:12" ht="21">
      <c r="A10315" s="26"/>
      <c r="B10315" s="27"/>
      <c r="C10315" s="27"/>
      <c r="D10315" s="27"/>
      <c r="E10315" s="27"/>
      <c r="F10315" s="27"/>
      <c r="G10315" s="29"/>
      <c r="H10315" s="29"/>
      <c r="I10315" s="29"/>
      <c r="J10315" s="29"/>
      <c r="K10315" s="29"/>
      <c r="L10315" s="29"/>
    </row>
    <row r="10316" spans="1:12" ht="21">
      <c r="A10316" s="26"/>
      <c r="B10316" s="27"/>
      <c r="C10316" s="27"/>
      <c r="D10316" s="27"/>
      <c r="E10316" s="27"/>
      <c r="F10316" s="27"/>
      <c r="G10316" s="29"/>
      <c r="H10316" s="29"/>
      <c r="I10316" s="29"/>
      <c r="J10316" s="29"/>
      <c r="K10316" s="29"/>
      <c r="L10316" s="29"/>
    </row>
    <row r="10317" spans="1:12" ht="21">
      <c r="A10317" s="26"/>
      <c r="B10317" s="27"/>
      <c r="C10317" s="27"/>
      <c r="D10317" s="27"/>
      <c r="E10317" s="27"/>
      <c r="F10317" s="27"/>
      <c r="G10317" s="29"/>
      <c r="H10317" s="29"/>
      <c r="I10317" s="29"/>
      <c r="J10317" s="29"/>
      <c r="K10317" s="29"/>
      <c r="L10317" s="29"/>
    </row>
    <row r="10318" spans="1:12" ht="21">
      <c r="A10318" s="26"/>
      <c r="B10318" s="27"/>
      <c r="C10318" s="27"/>
      <c r="D10318" s="27"/>
      <c r="E10318" s="27"/>
      <c r="F10318" s="27"/>
      <c r="G10318" s="29"/>
      <c r="H10318" s="29"/>
      <c r="I10318" s="29"/>
      <c r="J10318" s="29"/>
      <c r="K10318" s="29"/>
      <c r="L10318" s="29"/>
    </row>
    <row r="10319" spans="1:12" ht="21">
      <c r="A10319" s="26"/>
      <c r="B10319" s="27"/>
      <c r="C10319" s="27"/>
      <c r="D10319" s="27"/>
      <c r="E10319" s="27"/>
      <c r="F10319" s="27"/>
      <c r="G10319" s="29"/>
      <c r="H10319" s="29"/>
      <c r="I10319" s="29"/>
      <c r="J10319" s="29"/>
      <c r="K10319" s="29"/>
      <c r="L10319" s="29"/>
    </row>
    <row r="10320" spans="1:12" ht="21">
      <c r="A10320" s="26"/>
      <c r="B10320" s="27"/>
      <c r="C10320" s="27"/>
      <c r="D10320" s="27"/>
      <c r="E10320" s="27"/>
      <c r="F10320" s="27"/>
      <c r="G10320" s="29"/>
      <c r="H10320" s="29"/>
      <c r="I10320" s="29"/>
      <c r="J10320" s="29"/>
      <c r="K10320" s="29"/>
      <c r="L10320" s="29"/>
    </row>
    <row r="10321" spans="1:12" ht="21">
      <c r="A10321" s="26"/>
      <c r="B10321" s="27"/>
      <c r="C10321" s="27"/>
      <c r="D10321" s="27"/>
      <c r="E10321" s="27"/>
      <c r="F10321" s="27"/>
      <c r="G10321" s="29"/>
      <c r="H10321" s="29"/>
      <c r="I10321" s="29"/>
      <c r="J10321" s="29"/>
      <c r="K10321" s="29"/>
      <c r="L10321" s="29"/>
    </row>
    <row r="10322" spans="1:12" ht="21">
      <c r="A10322" s="26"/>
      <c r="B10322" s="27"/>
      <c r="C10322" s="27"/>
      <c r="D10322" s="27"/>
      <c r="E10322" s="27"/>
      <c r="F10322" s="27"/>
      <c r="G10322" s="29"/>
      <c r="H10322" s="29"/>
      <c r="I10322" s="29"/>
      <c r="J10322" s="29"/>
      <c r="K10322" s="29"/>
      <c r="L10322" s="29"/>
    </row>
    <row r="10323" spans="1:12" ht="21">
      <c r="A10323" s="26"/>
      <c r="B10323" s="27"/>
      <c r="C10323" s="27"/>
      <c r="D10323" s="27"/>
      <c r="E10323" s="27"/>
      <c r="F10323" s="27"/>
      <c r="G10323" s="29"/>
      <c r="H10323" s="29"/>
      <c r="I10323" s="29"/>
      <c r="J10323" s="29"/>
      <c r="K10323" s="29"/>
      <c r="L10323" s="29"/>
    </row>
    <row r="10324" spans="1:12" ht="21">
      <c r="A10324" s="26"/>
      <c r="B10324" s="27"/>
      <c r="C10324" s="27"/>
      <c r="D10324" s="27"/>
      <c r="E10324" s="27"/>
      <c r="F10324" s="27"/>
      <c r="G10324" s="29"/>
      <c r="H10324" s="29"/>
      <c r="I10324" s="29"/>
      <c r="J10324" s="29"/>
      <c r="K10324" s="29"/>
      <c r="L10324" s="29"/>
    </row>
    <row r="10325" spans="1:12" ht="21">
      <c r="A10325" s="26"/>
      <c r="B10325" s="27"/>
      <c r="C10325" s="27"/>
      <c r="D10325" s="27"/>
      <c r="E10325" s="27"/>
      <c r="F10325" s="27"/>
      <c r="G10325" s="29"/>
      <c r="H10325" s="29"/>
      <c r="I10325" s="29"/>
      <c r="J10325" s="29"/>
      <c r="K10325" s="29"/>
      <c r="L10325" s="29"/>
    </row>
    <row r="10326" spans="1:12" ht="21">
      <c r="A10326" s="26"/>
      <c r="B10326" s="27"/>
      <c r="C10326" s="27"/>
      <c r="D10326" s="27"/>
      <c r="E10326" s="27"/>
      <c r="F10326" s="27"/>
      <c r="G10326" s="29"/>
      <c r="H10326" s="29"/>
      <c r="I10326" s="29"/>
      <c r="J10326" s="29"/>
      <c r="K10326" s="29"/>
      <c r="L10326" s="29"/>
    </row>
    <row r="10327" spans="1:12" ht="21">
      <c r="A10327" s="26"/>
      <c r="B10327" s="27"/>
      <c r="C10327" s="27"/>
      <c r="D10327" s="27"/>
      <c r="E10327" s="27"/>
      <c r="F10327" s="27"/>
      <c r="G10327" s="29"/>
      <c r="H10327" s="29"/>
      <c r="I10327" s="29"/>
      <c r="J10327" s="29"/>
      <c r="K10327" s="29"/>
      <c r="L10327" s="29"/>
    </row>
    <row r="10328" spans="1:12" ht="21">
      <c r="A10328" s="26"/>
      <c r="B10328" s="27"/>
      <c r="C10328" s="27"/>
      <c r="D10328" s="27"/>
      <c r="E10328" s="27"/>
      <c r="F10328" s="27"/>
      <c r="G10328" s="29"/>
      <c r="H10328" s="29"/>
      <c r="I10328" s="29"/>
      <c r="J10328" s="29"/>
      <c r="K10328" s="29"/>
      <c r="L10328" s="29"/>
    </row>
    <row r="10329" spans="1:12" ht="21">
      <c r="A10329" s="26"/>
      <c r="B10329" s="27"/>
      <c r="C10329" s="27"/>
      <c r="D10329" s="27"/>
      <c r="E10329" s="27"/>
      <c r="F10329" s="27"/>
      <c r="G10329" s="29"/>
      <c r="H10329" s="29"/>
      <c r="I10329" s="29"/>
      <c r="J10329" s="29"/>
      <c r="K10329" s="29"/>
      <c r="L10329" s="29"/>
    </row>
    <row r="10330" spans="1:12" ht="21">
      <c r="A10330" s="26"/>
      <c r="B10330" s="27"/>
      <c r="C10330" s="27"/>
      <c r="D10330" s="27"/>
      <c r="E10330" s="27"/>
      <c r="F10330" s="27"/>
      <c r="G10330" s="29"/>
      <c r="H10330" s="29"/>
      <c r="I10330" s="29"/>
      <c r="J10330" s="29"/>
      <c r="K10330" s="29"/>
      <c r="L10330" s="29"/>
    </row>
    <row r="10331" spans="1:12" ht="21">
      <c r="A10331" s="26"/>
      <c r="B10331" s="27"/>
      <c r="C10331" s="27"/>
      <c r="D10331" s="27"/>
      <c r="E10331" s="27"/>
      <c r="F10331" s="27"/>
      <c r="G10331" s="29"/>
      <c r="H10331" s="29"/>
      <c r="I10331" s="29"/>
      <c r="J10331" s="29"/>
      <c r="K10331" s="29"/>
      <c r="L10331" s="29"/>
    </row>
    <row r="10332" spans="1:12" ht="21">
      <c r="A10332" s="26"/>
      <c r="B10332" s="27"/>
      <c r="C10332" s="27"/>
      <c r="D10332" s="27"/>
      <c r="E10332" s="27"/>
      <c r="F10332" s="27"/>
      <c r="G10332" s="29"/>
      <c r="H10332" s="29"/>
      <c r="I10332" s="29"/>
      <c r="J10332" s="29"/>
      <c r="K10332" s="29"/>
      <c r="L10332" s="29"/>
    </row>
    <row r="10333" spans="1:12" ht="21">
      <c r="A10333" s="26"/>
      <c r="B10333" s="27"/>
      <c r="C10333" s="27"/>
      <c r="D10333" s="27"/>
      <c r="E10333" s="27"/>
      <c r="F10333" s="27"/>
      <c r="G10333" s="29"/>
      <c r="H10333" s="29"/>
      <c r="I10333" s="29"/>
      <c r="J10333" s="29"/>
      <c r="K10333" s="29"/>
      <c r="L10333" s="29"/>
    </row>
    <row r="10334" spans="1:12" ht="21">
      <c r="A10334" s="26"/>
      <c r="B10334" s="27"/>
      <c r="C10334" s="27"/>
      <c r="D10334" s="27"/>
      <c r="E10334" s="27"/>
      <c r="F10334" s="27"/>
      <c r="G10334" s="29"/>
      <c r="H10334" s="29"/>
      <c r="I10334" s="29"/>
      <c r="J10334" s="29"/>
      <c r="K10334" s="29"/>
      <c r="L10334" s="29"/>
    </row>
    <row r="10335" spans="1:12" ht="21">
      <c r="A10335" s="26"/>
      <c r="B10335" s="27"/>
      <c r="C10335" s="27"/>
      <c r="D10335" s="27"/>
      <c r="E10335" s="27"/>
      <c r="F10335" s="27"/>
      <c r="G10335" s="29"/>
      <c r="H10335" s="29"/>
      <c r="I10335" s="29"/>
      <c r="J10335" s="29"/>
      <c r="K10335" s="29"/>
      <c r="L10335" s="29"/>
    </row>
    <row r="10336" spans="1:12" ht="21">
      <c r="A10336" s="26"/>
      <c r="B10336" s="27"/>
      <c r="C10336" s="27"/>
      <c r="D10336" s="27"/>
      <c r="E10336" s="27"/>
      <c r="F10336" s="27"/>
      <c r="G10336" s="29"/>
      <c r="H10336" s="29"/>
      <c r="I10336" s="29"/>
      <c r="J10336" s="29"/>
      <c r="K10336" s="29"/>
      <c r="L10336" s="29"/>
    </row>
    <row r="10337" spans="1:12" ht="21">
      <c r="A10337" s="26"/>
      <c r="B10337" s="27"/>
      <c r="C10337" s="27"/>
      <c r="D10337" s="27"/>
      <c r="E10337" s="27"/>
      <c r="F10337" s="27"/>
      <c r="G10337" s="29"/>
      <c r="H10337" s="29"/>
      <c r="I10337" s="29"/>
      <c r="J10337" s="29"/>
      <c r="K10337" s="29"/>
      <c r="L10337" s="29"/>
    </row>
    <row r="10338" spans="1:12" ht="21">
      <c r="A10338" s="26"/>
      <c r="B10338" s="27"/>
      <c r="C10338" s="27"/>
      <c r="D10338" s="27"/>
      <c r="E10338" s="27"/>
      <c r="F10338" s="27"/>
      <c r="G10338" s="29"/>
      <c r="H10338" s="29"/>
      <c r="I10338" s="29"/>
      <c r="J10338" s="29"/>
      <c r="K10338" s="29"/>
      <c r="L10338" s="29"/>
    </row>
    <row r="10339" spans="1:12" ht="21">
      <c r="A10339" s="26"/>
      <c r="B10339" s="27"/>
      <c r="C10339" s="27"/>
      <c r="D10339" s="27"/>
      <c r="E10339" s="27"/>
      <c r="F10339" s="27"/>
      <c r="G10339" s="29"/>
      <c r="H10339" s="29"/>
      <c r="I10339" s="29"/>
      <c r="J10339" s="29"/>
      <c r="K10339" s="29"/>
      <c r="L10339" s="29"/>
    </row>
    <row r="10340" spans="1:12" ht="21">
      <c r="A10340" s="26"/>
      <c r="B10340" s="27"/>
      <c r="C10340" s="27"/>
      <c r="D10340" s="27"/>
      <c r="E10340" s="27"/>
      <c r="F10340" s="27"/>
      <c r="G10340" s="29"/>
      <c r="H10340" s="29"/>
      <c r="I10340" s="29"/>
      <c r="J10340" s="29"/>
      <c r="K10340" s="29"/>
      <c r="L10340" s="29"/>
    </row>
    <row r="10341" spans="1:12" ht="21">
      <c r="A10341" s="26"/>
      <c r="B10341" s="27"/>
      <c r="C10341" s="27"/>
      <c r="D10341" s="27"/>
      <c r="E10341" s="27"/>
      <c r="F10341" s="27"/>
      <c r="G10341" s="29"/>
      <c r="H10341" s="29"/>
      <c r="I10341" s="29"/>
      <c r="J10341" s="29"/>
      <c r="K10341" s="29"/>
      <c r="L10341" s="29"/>
    </row>
    <row r="10342" spans="1:12" ht="21">
      <c r="A10342" s="26"/>
      <c r="B10342" s="27"/>
      <c r="C10342" s="27"/>
      <c r="D10342" s="27"/>
      <c r="E10342" s="27"/>
      <c r="F10342" s="27"/>
      <c r="G10342" s="29"/>
      <c r="H10342" s="29"/>
      <c r="I10342" s="29"/>
      <c r="J10342" s="29"/>
      <c r="K10342" s="29"/>
      <c r="L10342" s="29"/>
    </row>
    <row r="10343" spans="1:12" ht="21">
      <c r="A10343" s="26"/>
      <c r="B10343" s="27"/>
      <c r="C10343" s="27"/>
      <c r="D10343" s="27"/>
      <c r="E10343" s="27"/>
      <c r="F10343" s="27"/>
      <c r="G10343" s="29"/>
      <c r="H10343" s="29"/>
      <c r="I10343" s="29"/>
      <c r="J10343" s="29"/>
      <c r="K10343" s="29"/>
      <c r="L10343" s="29"/>
    </row>
    <row r="10344" spans="1:12" ht="21">
      <c r="A10344" s="26"/>
      <c r="B10344" s="27"/>
      <c r="C10344" s="27"/>
      <c r="D10344" s="27"/>
      <c r="E10344" s="27"/>
      <c r="F10344" s="27"/>
      <c r="G10344" s="29"/>
      <c r="H10344" s="29"/>
      <c r="I10344" s="29"/>
      <c r="J10344" s="29"/>
      <c r="K10344" s="29"/>
      <c r="L10344" s="29"/>
    </row>
    <row r="10345" spans="1:12" ht="21">
      <c r="A10345" s="26"/>
      <c r="B10345" s="27"/>
      <c r="C10345" s="27"/>
      <c r="D10345" s="27"/>
      <c r="E10345" s="27"/>
      <c r="F10345" s="27"/>
      <c r="G10345" s="29"/>
      <c r="H10345" s="29"/>
      <c r="I10345" s="29"/>
      <c r="J10345" s="29"/>
      <c r="K10345" s="29"/>
      <c r="L10345" s="29"/>
    </row>
    <row r="10346" spans="1:12" ht="21">
      <c r="A10346" s="26"/>
      <c r="B10346" s="27"/>
      <c r="C10346" s="27"/>
      <c r="D10346" s="27"/>
      <c r="E10346" s="27"/>
      <c r="F10346" s="27"/>
      <c r="G10346" s="29"/>
      <c r="H10346" s="29"/>
      <c r="I10346" s="29"/>
      <c r="J10346" s="29"/>
      <c r="K10346" s="29"/>
      <c r="L10346" s="29"/>
    </row>
    <row r="10347" spans="1:12" ht="21">
      <c r="A10347" s="26"/>
      <c r="B10347" s="27"/>
      <c r="C10347" s="27"/>
      <c r="D10347" s="27"/>
      <c r="E10347" s="27"/>
      <c r="F10347" s="27"/>
      <c r="G10347" s="29"/>
      <c r="H10347" s="29"/>
      <c r="I10347" s="29"/>
      <c r="J10347" s="29"/>
      <c r="K10347" s="29"/>
      <c r="L10347" s="29"/>
    </row>
    <row r="10348" spans="1:12" ht="21">
      <c r="A10348" s="26"/>
      <c r="B10348" s="27"/>
      <c r="C10348" s="27"/>
      <c r="D10348" s="27"/>
      <c r="E10348" s="27"/>
      <c r="F10348" s="27"/>
      <c r="G10348" s="29"/>
      <c r="H10348" s="29"/>
      <c r="I10348" s="29"/>
      <c r="J10348" s="29"/>
      <c r="K10348" s="29"/>
      <c r="L10348" s="29"/>
    </row>
    <row r="10349" spans="1:12" ht="21">
      <c r="A10349" s="26"/>
      <c r="B10349" s="27"/>
      <c r="C10349" s="27"/>
      <c r="D10349" s="27"/>
      <c r="E10349" s="27"/>
      <c r="F10349" s="27"/>
      <c r="G10349" s="29"/>
      <c r="H10349" s="29"/>
      <c r="I10349" s="29"/>
      <c r="J10349" s="29"/>
      <c r="K10349" s="29"/>
      <c r="L10349" s="29"/>
    </row>
    <row r="10350" spans="1:12" ht="21">
      <c r="A10350" s="26"/>
      <c r="B10350" s="27"/>
      <c r="C10350" s="27"/>
      <c r="D10350" s="27"/>
      <c r="E10350" s="27"/>
      <c r="F10350" s="27"/>
      <c r="G10350" s="29"/>
      <c r="H10350" s="29"/>
      <c r="I10350" s="29"/>
      <c r="J10350" s="29"/>
      <c r="K10350" s="29"/>
      <c r="L10350" s="29"/>
    </row>
    <row r="10351" spans="1:12" ht="21">
      <c r="A10351" s="26"/>
      <c r="B10351" s="27"/>
      <c r="C10351" s="27"/>
      <c r="D10351" s="27"/>
      <c r="E10351" s="27"/>
      <c r="F10351" s="27"/>
      <c r="G10351" s="29"/>
      <c r="H10351" s="29"/>
      <c r="I10351" s="29"/>
      <c r="J10351" s="29"/>
      <c r="K10351" s="29"/>
      <c r="L10351" s="29"/>
    </row>
    <row r="10352" spans="1:12" ht="21">
      <c r="A10352" s="26"/>
      <c r="B10352" s="27"/>
      <c r="C10352" s="27"/>
      <c r="D10352" s="27"/>
      <c r="E10352" s="27"/>
      <c r="F10352" s="27"/>
      <c r="G10352" s="29"/>
      <c r="H10352" s="29"/>
      <c r="I10352" s="29"/>
      <c r="J10352" s="29"/>
      <c r="K10352" s="29"/>
      <c r="L10352" s="29"/>
    </row>
    <row r="10353" spans="1:12" ht="21">
      <c r="A10353" s="26"/>
      <c r="B10353" s="27"/>
      <c r="C10353" s="27"/>
      <c r="D10353" s="27"/>
      <c r="E10353" s="27"/>
      <c r="F10353" s="27"/>
      <c r="G10353" s="29"/>
      <c r="H10353" s="29"/>
      <c r="I10353" s="29"/>
      <c r="J10353" s="29"/>
      <c r="K10353" s="29"/>
      <c r="L10353" s="29"/>
    </row>
    <row r="10354" spans="1:12" ht="21">
      <c r="A10354" s="26"/>
      <c r="B10354" s="27"/>
      <c r="C10354" s="27"/>
      <c r="D10354" s="27"/>
      <c r="E10354" s="27"/>
      <c r="F10354" s="27"/>
      <c r="G10354" s="29"/>
      <c r="H10354" s="29"/>
      <c r="I10354" s="29"/>
      <c r="J10354" s="29"/>
      <c r="K10354" s="29"/>
      <c r="L10354" s="29"/>
    </row>
    <row r="10355" spans="1:12" ht="21">
      <c r="A10355" s="26"/>
      <c r="B10355" s="27"/>
      <c r="C10355" s="27"/>
      <c r="D10355" s="27"/>
      <c r="E10355" s="27"/>
      <c r="F10355" s="27"/>
      <c r="G10355" s="28"/>
      <c r="H10355" s="28"/>
      <c r="I10355" s="28"/>
      <c r="J10355" s="28"/>
      <c r="K10355" s="28"/>
      <c r="L10355" s="28"/>
    </row>
    <row r="10356" spans="1:12" ht="21">
      <c r="A10356" s="26"/>
      <c r="B10356" s="27"/>
      <c r="C10356" s="27"/>
      <c r="D10356" s="27"/>
      <c r="E10356" s="27"/>
      <c r="F10356" s="27"/>
      <c r="G10356" s="28"/>
      <c r="H10356" s="28"/>
      <c r="I10356" s="28"/>
      <c r="J10356" s="28"/>
      <c r="K10356" s="28"/>
      <c r="L10356" s="28"/>
    </row>
    <row r="10357" spans="1:12" ht="21">
      <c r="A10357" s="26"/>
      <c r="B10357" s="27"/>
      <c r="C10357" s="27"/>
      <c r="D10357" s="27"/>
      <c r="E10357" s="27"/>
      <c r="F10357" s="27"/>
      <c r="G10357" s="28"/>
      <c r="H10357" s="28"/>
      <c r="I10357" s="28"/>
      <c r="J10357" s="28"/>
      <c r="K10357" s="28"/>
      <c r="L10357" s="28"/>
    </row>
    <row r="10358" spans="1:12" ht="21">
      <c r="A10358" s="26"/>
      <c r="B10358" s="27"/>
      <c r="C10358" s="27"/>
      <c r="D10358" s="27"/>
      <c r="E10358" s="27"/>
      <c r="F10358" s="27"/>
      <c r="G10358" s="28"/>
      <c r="H10358" s="28"/>
      <c r="I10358" s="28"/>
      <c r="J10358" s="28"/>
      <c r="K10358" s="28"/>
      <c r="L10358" s="28"/>
    </row>
    <row r="10359" spans="1:12" ht="21">
      <c r="A10359" s="26"/>
      <c r="B10359" s="27"/>
      <c r="C10359" s="27"/>
      <c r="D10359" s="27"/>
      <c r="E10359" s="27"/>
      <c r="F10359" s="27"/>
      <c r="G10359" s="28"/>
      <c r="H10359" s="28"/>
      <c r="I10359" s="28"/>
      <c r="J10359" s="28"/>
      <c r="K10359" s="28"/>
      <c r="L10359" s="28"/>
    </row>
    <row r="10360" spans="1:12" ht="21">
      <c r="A10360" s="26"/>
      <c r="B10360" s="27"/>
      <c r="C10360" s="27"/>
      <c r="D10360" s="27"/>
      <c r="E10360" s="27"/>
      <c r="F10360" s="27"/>
      <c r="G10360" s="29"/>
      <c r="H10360" s="29"/>
      <c r="I10360" s="29"/>
      <c r="J10360" s="29"/>
      <c r="K10360" s="29"/>
      <c r="L10360" s="29"/>
    </row>
    <row r="10361" spans="1:12" ht="21">
      <c r="A10361" s="26"/>
      <c r="B10361" s="27"/>
      <c r="C10361" s="27"/>
      <c r="D10361" s="27"/>
      <c r="E10361" s="27"/>
      <c r="F10361" s="27"/>
      <c r="G10361" s="29"/>
      <c r="H10361" s="29"/>
      <c r="I10361" s="29"/>
      <c r="J10361" s="29"/>
      <c r="K10361" s="29"/>
      <c r="L10361" s="29"/>
    </row>
    <row r="10362" spans="1:12" ht="21">
      <c r="A10362" s="26"/>
      <c r="B10362" s="27"/>
      <c r="C10362" s="27"/>
      <c r="D10362" s="27"/>
      <c r="E10362" s="27"/>
      <c r="F10362" s="27"/>
      <c r="G10362" s="29"/>
      <c r="H10362" s="29"/>
      <c r="I10362" s="29"/>
      <c r="J10362" s="29"/>
      <c r="K10362" s="29"/>
      <c r="L10362" s="29"/>
    </row>
    <row r="10363" spans="1:12" ht="21">
      <c r="A10363" s="26"/>
      <c r="B10363" s="27"/>
      <c r="C10363" s="27"/>
      <c r="D10363" s="27"/>
      <c r="E10363" s="27"/>
      <c r="F10363" s="27"/>
      <c r="G10363" s="29"/>
      <c r="H10363" s="29"/>
      <c r="I10363" s="29"/>
      <c r="J10363" s="29"/>
      <c r="K10363" s="29"/>
      <c r="L10363" s="29"/>
    </row>
    <row r="10364" spans="1:12" ht="21">
      <c r="A10364" s="26"/>
      <c r="B10364" s="27"/>
      <c r="C10364" s="27"/>
      <c r="D10364" s="27"/>
      <c r="E10364" s="27"/>
      <c r="F10364" s="27"/>
      <c r="G10364" s="28"/>
      <c r="H10364" s="28"/>
      <c r="I10364" s="28"/>
      <c r="J10364" s="28"/>
      <c r="K10364" s="28"/>
      <c r="L10364" s="28"/>
    </row>
    <row r="10365" spans="1:12" ht="21">
      <c r="A10365" s="26"/>
      <c r="B10365" s="27"/>
      <c r="C10365" s="27"/>
      <c r="D10365" s="27"/>
      <c r="E10365" s="27"/>
      <c r="F10365" s="27"/>
      <c r="G10365" s="28"/>
      <c r="H10365" s="28"/>
      <c r="I10365" s="28"/>
      <c r="J10365" s="28"/>
      <c r="K10365" s="28"/>
      <c r="L10365" s="28"/>
    </row>
    <row r="10366" spans="1:12" ht="21">
      <c r="A10366" s="26"/>
      <c r="B10366" s="27"/>
      <c r="C10366" s="27"/>
      <c r="D10366" s="27"/>
      <c r="E10366" s="27"/>
      <c r="F10366" s="27"/>
      <c r="G10366" s="28"/>
      <c r="H10366" s="28"/>
      <c r="I10366" s="28"/>
      <c r="J10366" s="28"/>
      <c r="K10366" s="28"/>
      <c r="L10366" s="28"/>
    </row>
    <row r="10367" spans="1:12" ht="21">
      <c r="A10367" s="26"/>
      <c r="B10367" s="27"/>
      <c r="C10367" s="27"/>
      <c r="D10367" s="27"/>
      <c r="E10367" s="27"/>
      <c r="F10367" s="27"/>
      <c r="G10367" s="29"/>
      <c r="H10367" s="29"/>
      <c r="I10367" s="29"/>
      <c r="J10367" s="29"/>
      <c r="K10367" s="29"/>
      <c r="L10367" s="29"/>
    </row>
    <row r="10368" spans="1:12" ht="21">
      <c r="A10368" s="26"/>
      <c r="B10368" s="27"/>
      <c r="C10368" s="27"/>
      <c r="D10368" s="27"/>
      <c r="E10368" s="27"/>
      <c r="F10368" s="27"/>
      <c r="G10368" s="28"/>
      <c r="H10368" s="28"/>
      <c r="I10368" s="28"/>
      <c r="J10368" s="28"/>
      <c r="K10368" s="28"/>
      <c r="L10368" s="28"/>
    </row>
    <row r="10369" spans="1:12" ht="21">
      <c r="A10369" s="26"/>
      <c r="B10369" s="27"/>
      <c r="C10369" s="27"/>
      <c r="D10369" s="27"/>
      <c r="E10369" s="27"/>
      <c r="F10369" s="27"/>
      <c r="G10369" s="28"/>
      <c r="H10369" s="28"/>
      <c r="I10369" s="28"/>
      <c r="J10369" s="28"/>
      <c r="K10369" s="28"/>
      <c r="L10369" s="28"/>
    </row>
    <row r="10370" spans="1:12" ht="21">
      <c r="A10370" s="26"/>
      <c r="B10370" s="27"/>
      <c r="C10370" s="27"/>
      <c r="D10370" s="27"/>
      <c r="E10370" s="27"/>
      <c r="F10370" s="27"/>
      <c r="G10370" s="29"/>
      <c r="H10370" s="29"/>
      <c r="I10370" s="29"/>
      <c r="J10370" s="29"/>
      <c r="K10370" s="29"/>
      <c r="L10370" s="29"/>
    </row>
    <row r="10371" spans="1:12" ht="21">
      <c r="A10371" s="26"/>
      <c r="B10371" s="27"/>
      <c r="C10371" s="27"/>
      <c r="D10371" s="27"/>
      <c r="E10371" s="27"/>
      <c r="F10371" s="27"/>
      <c r="G10371" s="29"/>
      <c r="H10371" s="29"/>
      <c r="I10371" s="29"/>
      <c r="J10371" s="29"/>
      <c r="K10371" s="29"/>
      <c r="L10371" s="29"/>
    </row>
    <row r="10372" spans="1:12" ht="21">
      <c r="A10372" s="26"/>
      <c r="B10372" s="27"/>
      <c r="C10372" s="27"/>
      <c r="D10372" s="27"/>
      <c r="E10372" s="27"/>
      <c r="F10372" s="27"/>
      <c r="G10372" s="29"/>
      <c r="H10372" s="29"/>
      <c r="I10372" s="29"/>
      <c r="J10372" s="29"/>
      <c r="K10372" s="29"/>
      <c r="L10372" s="29"/>
    </row>
    <row r="10373" spans="1:12" ht="21">
      <c r="A10373" s="26"/>
      <c r="B10373" s="27"/>
      <c r="C10373" s="27"/>
      <c r="D10373" s="27"/>
      <c r="E10373" s="27"/>
      <c r="F10373" s="27"/>
      <c r="G10373" s="29"/>
      <c r="H10373" s="29"/>
      <c r="I10373" s="29"/>
      <c r="J10373" s="29"/>
      <c r="K10373" s="29"/>
      <c r="L10373" s="29"/>
    </row>
    <row r="10374" spans="1:12" ht="21">
      <c r="A10374" s="26"/>
      <c r="B10374" s="27"/>
      <c r="C10374" s="27"/>
      <c r="D10374" s="27"/>
      <c r="E10374" s="27"/>
      <c r="F10374" s="27"/>
      <c r="G10374" s="28"/>
      <c r="H10374" s="28"/>
      <c r="I10374" s="28"/>
      <c r="J10374" s="28"/>
      <c r="K10374" s="28"/>
      <c r="L10374" s="28"/>
    </row>
    <row r="10375" spans="1:12" ht="21">
      <c r="A10375" s="26"/>
      <c r="B10375" s="27"/>
      <c r="C10375" s="27"/>
      <c r="D10375" s="27"/>
      <c r="E10375" s="27"/>
      <c r="F10375" s="27"/>
      <c r="G10375" s="29"/>
      <c r="H10375" s="29"/>
      <c r="I10375" s="29"/>
      <c r="J10375" s="29"/>
      <c r="K10375" s="29"/>
      <c r="L10375" s="29"/>
    </row>
    <row r="10376" spans="1:12" ht="21">
      <c r="A10376" s="26"/>
      <c r="B10376" s="27"/>
      <c r="C10376" s="27"/>
      <c r="D10376" s="27"/>
      <c r="E10376" s="27"/>
      <c r="F10376" s="27"/>
      <c r="G10376" s="28"/>
      <c r="H10376" s="28"/>
      <c r="I10376" s="28"/>
      <c r="J10376" s="28"/>
      <c r="K10376" s="28"/>
      <c r="L10376" s="28"/>
    </row>
    <row r="10377" spans="1:12" ht="21">
      <c r="A10377" s="26"/>
      <c r="B10377" s="27"/>
      <c r="C10377" s="27"/>
      <c r="D10377" s="27"/>
      <c r="E10377" s="27"/>
      <c r="F10377" s="27"/>
      <c r="G10377" s="29"/>
      <c r="H10377" s="29"/>
      <c r="I10377" s="29"/>
      <c r="J10377" s="29"/>
      <c r="K10377" s="29"/>
      <c r="L10377" s="29"/>
    </row>
    <row r="10378" spans="1:12" ht="21">
      <c r="A10378" s="26"/>
      <c r="B10378" s="27"/>
      <c r="C10378" s="27"/>
      <c r="D10378" s="27"/>
      <c r="E10378" s="27"/>
      <c r="F10378" s="27"/>
      <c r="G10378" s="28"/>
      <c r="H10378" s="28"/>
      <c r="I10378" s="28"/>
      <c r="J10378" s="28"/>
      <c r="K10378" s="28"/>
      <c r="L10378" s="28"/>
    </row>
    <row r="10379" spans="1:12" ht="21">
      <c r="A10379" s="26"/>
      <c r="B10379" s="27"/>
      <c r="C10379" s="27"/>
      <c r="D10379" s="27"/>
      <c r="E10379" s="27"/>
      <c r="F10379" s="27"/>
      <c r="G10379" s="29"/>
      <c r="H10379" s="29"/>
      <c r="I10379" s="29"/>
      <c r="J10379" s="29"/>
      <c r="K10379" s="29"/>
      <c r="L10379" s="29"/>
    </row>
    <row r="10380" spans="1:12" ht="21">
      <c r="A10380" s="26"/>
      <c r="B10380" s="27"/>
      <c r="C10380" s="27"/>
      <c r="D10380" s="27"/>
      <c r="E10380" s="27"/>
      <c r="F10380" s="27"/>
      <c r="G10380" s="29"/>
      <c r="H10380" s="29"/>
      <c r="I10380" s="29"/>
      <c r="J10380" s="29"/>
      <c r="K10380" s="29"/>
      <c r="L10380" s="29"/>
    </row>
    <row r="10381" spans="1:12" ht="21">
      <c r="A10381" s="26"/>
      <c r="B10381" s="27"/>
      <c r="C10381" s="27"/>
      <c r="D10381" s="27"/>
      <c r="E10381" s="27"/>
      <c r="F10381" s="27"/>
      <c r="G10381" s="29"/>
      <c r="H10381" s="29"/>
      <c r="I10381" s="29"/>
      <c r="J10381" s="29"/>
      <c r="K10381" s="29"/>
      <c r="L10381" s="29"/>
    </row>
    <row r="10382" spans="1:12" ht="21">
      <c r="A10382" s="26"/>
      <c r="B10382" s="27"/>
      <c r="C10382" s="27"/>
      <c r="D10382" s="27"/>
      <c r="E10382" s="27"/>
      <c r="F10382" s="27"/>
      <c r="G10382" s="28"/>
      <c r="H10382" s="28"/>
      <c r="I10382" s="28"/>
      <c r="J10382" s="28"/>
      <c r="K10382" s="28"/>
      <c r="L10382" s="28"/>
    </row>
    <row r="10383" spans="1:12" ht="21">
      <c r="A10383" s="26"/>
      <c r="B10383" s="27"/>
      <c r="C10383" s="27"/>
      <c r="D10383" s="27"/>
      <c r="E10383" s="27"/>
      <c r="F10383" s="27"/>
      <c r="G10383" s="29"/>
      <c r="H10383" s="29"/>
      <c r="I10383" s="29"/>
      <c r="J10383" s="29"/>
      <c r="K10383" s="29"/>
      <c r="L10383" s="29"/>
    </row>
    <row r="10384" spans="1:12" ht="21">
      <c r="A10384" s="26"/>
      <c r="B10384" s="27"/>
      <c r="C10384" s="27"/>
      <c r="D10384" s="27"/>
      <c r="E10384" s="27"/>
      <c r="F10384" s="27"/>
      <c r="G10384" s="29"/>
      <c r="H10384" s="29"/>
      <c r="I10384" s="29"/>
      <c r="J10384" s="29"/>
      <c r="K10384" s="29"/>
      <c r="L10384" s="29"/>
    </row>
    <row r="10385" spans="1:12" ht="21">
      <c r="A10385" s="26"/>
      <c r="B10385" s="27"/>
      <c r="C10385" s="27"/>
      <c r="D10385" s="27"/>
      <c r="E10385" s="27"/>
      <c r="F10385" s="27"/>
      <c r="G10385" s="29"/>
      <c r="H10385" s="29"/>
      <c r="I10385" s="29"/>
      <c r="J10385" s="29"/>
      <c r="K10385" s="29"/>
      <c r="L10385" s="29"/>
    </row>
    <row r="10386" spans="1:12" ht="21">
      <c r="A10386" s="26"/>
      <c r="B10386" s="27"/>
      <c r="C10386" s="27"/>
      <c r="D10386" s="27"/>
      <c r="E10386" s="27"/>
      <c r="F10386" s="27"/>
      <c r="G10386" s="29"/>
      <c r="H10386" s="29"/>
      <c r="I10386" s="29"/>
      <c r="J10386" s="29"/>
      <c r="K10386" s="29"/>
      <c r="L10386" s="29"/>
    </row>
    <row r="10387" spans="1:12" ht="21">
      <c r="A10387" s="26"/>
      <c r="B10387" s="27"/>
      <c r="C10387" s="27"/>
      <c r="D10387" s="27"/>
      <c r="E10387" s="27"/>
      <c r="F10387" s="27"/>
      <c r="G10387" s="29"/>
      <c r="H10387" s="29"/>
      <c r="I10387" s="29"/>
      <c r="J10387" s="29"/>
      <c r="K10387" s="29"/>
      <c r="L10387" s="29"/>
    </row>
    <row r="10388" spans="1:12" ht="21">
      <c r="A10388" s="26"/>
      <c r="B10388" s="27"/>
      <c r="C10388" s="27"/>
      <c r="D10388" s="27"/>
      <c r="E10388" s="27"/>
      <c r="F10388" s="27"/>
      <c r="G10388" s="29"/>
      <c r="H10388" s="29"/>
      <c r="I10388" s="29"/>
      <c r="J10388" s="29"/>
      <c r="K10388" s="29"/>
      <c r="L10388" s="29"/>
    </row>
    <row r="10389" spans="1:12" ht="21">
      <c r="A10389" s="26"/>
      <c r="B10389" s="27"/>
      <c r="C10389" s="27"/>
      <c r="D10389" s="27"/>
      <c r="E10389" s="27"/>
      <c r="F10389" s="27"/>
      <c r="G10389" s="28"/>
      <c r="H10389" s="28"/>
      <c r="I10389" s="28"/>
      <c r="J10389" s="28"/>
      <c r="K10389" s="28"/>
      <c r="L10389" s="28"/>
    </row>
    <row r="10390" spans="1:12" ht="21">
      <c r="A10390" s="26"/>
      <c r="B10390" s="27"/>
      <c r="C10390" s="27"/>
      <c r="D10390" s="27"/>
      <c r="E10390" s="27"/>
      <c r="F10390" s="27"/>
      <c r="G10390" s="28"/>
      <c r="H10390" s="28"/>
      <c r="I10390" s="28"/>
      <c r="J10390" s="28"/>
      <c r="K10390" s="28"/>
      <c r="L10390" s="28"/>
    </row>
    <row r="10391" spans="1:12" ht="21">
      <c r="A10391" s="26"/>
      <c r="B10391" s="27"/>
      <c r="C10391" s="27"/>
      <c r="D10391" s="27"/>
      <c r="E10391" s="27"/>
      <c r="F10391" s="27"/>
      <c r="G10391" s="29"/>
      <c r="H10391" s="29"/>
      <c r="I10391" s="29"/>
      <c r="J10391" s="29"/>
      <c r="K10391" s="29"/>
      <c r="L10391" s="29"/>
    </row>
    <row r="10392" spans="1:12" ht="21">
      <c r="A10392" s="26"/>
      <c r="B10392" s="27"/>
      <c r="C10392" s="27"/>
      <c r="D10392" s="27"/>
      <c r="E10392" s="27"/>
      <c r="F10392" s="27"/>
      <c r="G10392" s="29"/>
      <c r="H10392" s="29"/>
      <c r="I10392" s="29"/>
      <c r="J10392" s="29"/>
      <c r="K10392" s="29"/>
      <c r="L10392" s="29"/>
    </row>
    <row r="10393" spans="1:12" ht="21">
      <c r="A10393" s="26"/>
      <c r="B10393" s="27"/>
      <c r="C10393" s="27"/>
      <c r="D10393" s="27"/>
      <c r="E10393" s="27"/>
      <c r="F10393" s="27"/>
      <c r="G10393" s="28"/>
      <c r="H10393" s="28"/>
      <c r="I10393" s="28"/>
      <c r="J10393" s="28"/>
      <c r="K10393" s="28"/>
      <c r="L10393" s="28"/>
    </row>
    <row r="10394" spans="1:12" ht="21">
      <c r="A10394" s="26"/>
      <c r="B10394" s="27"/>
      <c r="C10394" s="27"/>
      <c r="D10394" s="27"/>
      <c r="E10394" s="27"/>
      <c r="F10394" s="27"/>
      <c r="G10394" s="28"/>
      <c r="H10394" s="28"/>
      <c r="I10394" s="28"/>
      <c r="J10394" s="28"/>
      <c r="K10394" s="28"/>
      <c r="L10394" s="28"/>
    </row>
    <row r="10395" spans="1:12" ht="21">
      <c r="A10395" s="26"/>
      <c r="B10395" s="27"/>
      <c r="C10395" s="27"/>
      <c r="D10395" s="27"/>
      <c r="E10395" s="27"/>
      <c r="F10395" s="27"/>
      <c r="G10395" s="28"/>
      <c r="H10395" s="28"/>
      <c r="I10395" s="28"/>
      <c r="J10395" s="28"/>
      <c r="K10395" s="28"/>
      <c r="L10395" s="28"/>
    </row>
    <row r="10396" spans="1:12" ht="21">
      <c r="A10396" s="26"/>
      <c r="B10396" s="27"/>
      <c r="C10396" s="27"/>
      <c r="D10396" s="27"/>
      <c r="E10396" s="27"/>
      <c r="F10396" s="27"/>
      <c r="G10396" s="28"/>
      <c r="H10396" s="28"/>
      <c r="I10396" s="28"/>
      <c r="J10396" s="28"/>
      <c r="K10396" s="28"/>
      <c r="L10396" s="28"/>
    </row>
    <row r="10397" spans="1:12" ht="21">
      <c r="A10397" s="26"/>
      <c r="B10397" s="27"/>
      <c r="C10397" s="27"/>
      <c r="D10397" s="27"/>
      <c r="E10397" s="27"/>
      <c r="F10397" s="27"/>
      <c r="G10397" s="29"/>
      <c r="H10397" s="29"/>
      <c r="I10397" s="29"/>
      <c r="J10397" s="29"/>
      <c r="K10397" s="29"/>
      <c r="L10397" s="29"/>
    </row>
    <row r="10398" spans="1:12" ht="21">
      <c r="A10398" s="26"/>
      <c r="B10398" s="27"/>
      <c r="C10398" s="27"/>
      <c r="D10398" s="27"/>
      <c r="E10398" s="27"/>
      <c r="F10398" s="27"/>
      <c r="G10398" s="28"/>
      <c r="H10398" s="28"/>
      <c r="I10398" s="28"/>
      <c r="J10398" s="28"/>
      <c r="K10398" s="28"/>
      <c r="L10398" s="28"/>
    </row>
    <row r="10399" spans="1:12" ht="21">
      <c r="A10399" s="26"/>
      <c r="B10399" s="27"/>
      <c r="C10399" s="27"/>
      <c r="D10399" s="27"/>
      <c r="E10399" s="27"/>
      <c r="F10399" s="27"/>
      <c r="G10399" s="29"/>
      <c r="H10399" s="29"/>
      <c r="I10399" s="29"/>
      <c r="J10399" s="29"/>
      <c r="K10399" s="29"/>
      <c r="L10399" s="29"/>
    </row>
    <row r="10400" spans="1:12" ht="21">
      <c r="A10400" s="26"/>
      <c r="B10400" s="27"/>
      <c r="C10400" s="27"/>
      <c r="D10400" s="27"/>
      <c r="E10400" s="27"/>
      <c r="F10400" s="27"/>
      <c r="G10400" s="28"/>
      <c r="H10400" s="28"/>
      <c r="I10400" s="28"/>
      <c r="J10400" s="28"/>
      <c r="K10400" s="28"/>
      <c r="L10400" s="28"/>
    </row>
    <row r="10401" spans="1:12" ht="21">
      <c r="A10401" s="26"/>
      <c r="B10401" s="27"/>
      <c r="C10401" s="27"/>
      <c r="D10401" s="27"/>
      <c r="E10401" s="27"/>
      <c r="F10401" s="27"/>
      <c r="G10401" s="29"/>
      <c r="H10401" s="29"/>
      <c r="I10401" s="29"/>
      <c r="J10401" s="29"/>
      <c r="K10401" s="29"/>
      <c r="L10401" s="29"/>
    </row>
    <row r="10402" spans="1:12" ht="21">
      <c r="A10402" s="26"/>
      <c r="B10402" s="27"/>
      <c r="C10402" s="27"/>
      <c r="D10402" s="27"/>
      <c r="E10402" s="27"/>
      <c r="F10402" s="27"/>
      <c r="G10402" s="29"/>
      <c r="H10402" s="29"/>
      <c r="I10402" s="29"/>
      <c r="J10402" s="29"/>
      <c r="K10402" s="29"/>
      <c r="L10402" s="29"/>
    </row>
    <row r="10403" spans="1:12" ht="21">
      <c r="A10403" s="26"/>
      <c r="B10403" s="27"/>
      <c r="C10403" s="27"/>
      <c r="D10403" s="27"/>
      <c r="E10403" s="27"/>
      <c r="F10403" s="27"/>
      <c r="G10403" s="28"/>
      <c r="H10403" s="28"/>
      <c r="I10403" s="28"/>
      <c r="J10403" s="28"/>
      <c r="K10403" s="28"/>
      <c r="L10403" s="28"/>
    </row>
    <row r="10404" spans="1:12" ht="21">
      <c r="A10404" s="26"/>
      <c r="B10404" s="27"/>
      <c r="C10404" s="27"/>
      <c r="D10404" s="27"/>
      <c r="E10404" s="27"/>
      <c r="F10404" s="27"/>
      <c r="G10404" s="29"/>
      <c r="H10404" s="29"/>
      <c r="I10404" s="29"/>
      <c r="J10404" s="29"/>
      <c r="K10404" s="29"/>
      <c r="L10404" s="29"/>
    </row>
    <row r="10405" spans="1:12" ht="21">
      <c r="A10405" s="26"/>
      <c r="B10405" s="27"/>
      <c r="C10405" s="27"/>
      <c r="D10405" s="27"/>
      <c r="E10405" s="27"/>
      <c r="F10405" s="27"/>
      <c r="G10405" s="28"/>
      <c r="H10405" s="28"/>
      <c r="I10405" s="28"/>
      <c r="J10405" s="28"/>
      <c r="K10405" s="28"/>
      <c r="L10405" s="28"/>
    </row>
    <row r="10406" spans="1:12" ht="21">
      <c r="A10406" s="26"/>
      <c r="B10406" s="27"/>
      <c r="C10406" s="27"/>
      <c r="D10406" s="27"/>
      <c r="E10406" s="27"/>
      <c r="F10406" s="27"/>
      <c r="G10406" s="29"/>
      <c r="H10406" s="29"/>
      <c r="I10406" s="29"/>
      <c r="J10406" s="29"/>
      <c r="K10406" s="29"/>
      <c r="L10406" s="29"/>
    </row>
    <row r="10407" spans="1:12" ht="21">
      <c r="A10407" s="26"/>
      <c r="B10407" s="27"/>
      <c r="C10407" s="27"/>
      <c r="D10407" s="27"/>
      <c r="E10407" s="27"/>
      <c r="F10407" s="27"/>
      <c r="G10407" s="29"/>
      <c r="H10407" s="29"/>
      <c r="I10407" s="29"/>
      <c r="J10407" s="29"/>
      <c r="K10407" s="29"/>
      <c r="L10407" s="29"/>
    </row>
    <row r="10408" spans="1:12" ht="21">
      <c r="A10408" s="26"/>
      <c r="B10408" s="27"/>
      <c r="C10408" s="27"/>
      <c r="D10408" s="27"/>
      <c r="E10408" s="27"/>
      <c r="F10408" s="27"/>
      <c r="G10408" s="29"/>
      <c r="H10408" s="29"/>
      <c r="I10408" s="29"/>
      <c r="J10408" s="29"/>
      <c r="K10408" s="29"/>
      <c r="L10408" s="29"/>
    </row>
    <row r="10409" spans="1:12" ht="21">
      <c r="A10409" s="26"/>
      <c r="B10409" s="27"/>
      <c r="C10409" s="27"/>
      <c r="D10409" s="27"/>
      <c r="E10409" s="27"/>
      <c r="F10409" s="27"/>
      <c r="G10409" s="28"/>
      <c r="H10409" s="28"/>
      <c r="I10409" s="28"/>
      <c r="J10409" s="28"/>
      <c r="K10409" s="28"/>
      <c r="L10409" s="28"/>
    </row>
    <row r="10410" spans="1:12" ht="21">
      <c r="A10410" s="26"/>
      <c r="B10410" s="27"/>
      <c r="C10410" s="27"/>
      <c r="D10410" s="27"/>
      <c r="E10410" s="27"/>
      <c r="F10410" s="27"/>
      <c r="G10410" s="29"/>
      <c r="H10410" s="29"/>
      <c r="I10410" s="29"/>
      <c r="J10410" s="29"/>
      <c r="K10410" s="29"/>
      <c r="L10410" s="29"/>
    </row>
    <row r="10411" spans="1:12" ht="21">
      <c r="A10411" s="26"/>
      <c r="B10411" s="27"/>
      <c r="C10411" s="27"/>
      <c r="D10411" s="27"/>
      <c r="E10411" s="27"/>
      <c r="F10411" s="27"/>
      <c r="G10411" s="29"/>
      <c r="H10411" s="29"/>
      <c r="I10411" s="29"/>
      <c r="J10411" s="29"/>
      <c r="K10411" s="29"/>
      <c r="L10411" s="29"/>
    </row>
    <row r="10412" spans="1:12" ht="21">
      <c r="A10412" s="26"/>
      <c r="B10412" s="27"/>
      <c r="C10412" s="27"/>
      <c r="D10412" s="27"/>
      <c r="E10412" s="27"/>
      <c r="F10412" s="27"/>
      <c r="G10412" s="29"/>
      <c r="H10412" s="29"/>
      <c r="I10412" s="29"/>
      <c r="J10412" s="29"/>
      <c r="K10412" s="29"/>
      <c r="L10412" s="29"/>
    </row>
    <row r="10413" spans="1:12" ht="21">
      <c r="A10413" s="26"/>
      <c r="B10413" s="27"/>
      <c r="C10413" s="27"/>
      <c r="D10413" s="27"/>
      <c r="E10413" s="27"/>
      <c r="F10413" s="27"/>
      <c r="G10413" s="28"/>
      <c r="H10413" s="28"/>
      <c r="I10413" s="28"/>
      <c r="J10413" s="28"/>
      <c r="K10413" s="28"/>
      <c r="L10413" s="28"/>
    </row>
    <row r="10414" spans="1:12" ht="21">
      <c r="A10414" s="26"/>
      <c r="B10414" s="27"/>
      <c r="C10414" s="27"/>
      <c r="D10414" s="27"/>
      <c r="E10414" s="27"/>
      <c r="F10414" s="27"/>
      <c r="G10414" s="28"/>
      <c r="H10414" s="28"/>
      <c r="I10414" s="28"/>
      <c r="J10414" s="28"/>
      <c r="K10414" s="28"/>
      <c r="L10414" s="28"/>
    </row>
    <row r="10415" spans="1:12" ht="21">
      <c r="A10415" s="26"/>
      <c r="B10415" s="27"/>
      <c r="C10415" s="27"/>
      <c r="D10415" s="27"/>
      <c r="E10415" s="27"/>
      <c r="F10415" s="27"/>
      <c r="G10415" s="28"/>
      <c r="H10415" s="28"/>
      <c r="I10415" s="28"/>
      <c r="J10415" s="28"/>
      <c r="K10415" s="28"/>
      <c r="L10415" s="28"/>
    </row>
    <row r="10416" spans="1:12" ht="21">
      <c r="A10416" s="26"/>
      <c r="B10416" s="27"/>
      <c r="C10416" s="27"/>
      <c r="D10416" s="27"/>
      <c r="E10416" s="27"/>
      <c r="F10416" s="27"/>
      <c r="G10416" s="29"/>
      <c r="H10416" s="29"/>
      <c r="I10416" s="29"/>
      <c r="J10416" s="29"/>
      <c r="K10416" s="29"/>
      <c r="L10416" s="29"/>
    </row>
    <row r="10417" spans="1:12" ht="21">
      <c r="A10417" s="26"/>
      <c r="B10417" s="27"/>
      <c r="C10417" s="27"/>
      <c r="D10417" s="27"/>
      <c r="E10417" s="27"/>
      <c r="F10417" s="27"/>
      <c r="G10417" s="28"/>
      <c r="H10417" s="28"/>
      <c r="I10417" s="28"/>
      <c r="J10417" s="28"/>
      <c r="K10417" s="28"/>
      <c r="L10417" s="28"/>
    </row>
    <row r="10418" spans="1:12" ht="21">
      <c r="A10418" s="26"/>
      <c r="B10418" s="27"/>
      <c r="C10418" s="27"/>
      <c r="D10418" s="27"/>
      <c r="E10418" s="27"/>
      <c r="F10418" s="27"/>
      <c r="G10418" s="28"/>
      <c r="H10418" s="28"/>
      <c r="I10418" s="28"/>
      <c r="J10418" s="28"/>
      <c r="K10418" s="28"/>
      <c r="L10418" s="28"/>
    </row>
    <row r="10419" spans="1:12" ht="21">
      <c r="A10419" s="26"/>
      <c r="B10419" s="27"/>
      <c r="C10419" s="27"/>
      <c r="D10419" s="27"/>
      <c r="E10419" s="27"/>
      <c r="F10419" s="27"/>
      <c r="G10419" s="28"/>
      <c r="H10419" s="28"/>
      <c r="I10419" s="28"/>
      <c r="J10419" s="28"/>
      <c r="K10419" s="28"/>
      <c r="L10419" s="28"/>
    </row>
    <row r="10420" spans="1:12" ht="21">
      <c r="A10420" s="26"/>
      <c r="B10420" s="27"/>
      <c r="C10420" s="27"/>
      <c r="D10420" s="27"/>
      <c r="E10420" s="27"/>
      <c r="F10420" s="27"/>
      <c r="G10420" s="28"/>
      <c r="H10420" s="28"/>
      <c r="I10420" s="28"/>
      <c r="J10420" s="28"/>
      <c r="K10420" s="28"/>
      <c r="L10420" s="28"/>
    </row>
    <row r="10421" spans="1:12" ht="21">
      <c r="A10421" s="26"/>
      <c r="B10421" s="27"/>
      <c r="C10421" s="27"/>
      <c r="D10421" s="27"/>
      <c r="E10421" s="27"/>
      <c r="F10421" s="27"/>
      <c r="G10421" s="28"/>
      <c r="H10421" s="28"/>
      <c r="I10421" s="28"/>
      <c r="J10421" s="28"/>
      <c r="K10421" s="28"/>
      <c r="L10421" s="28"/>
    </row>
    <row r="10422" spans="1:12" ht="21">
      <c r="A10422" s="26"/>
      <c r="B10422" s="27"/>
      <c r="C10422" s="27"/>
      <c r="D10422" s="27"/>
      <c r="E10422" s="27"/>
      <c r="F10422" s="27"/>
      <c r="G10422" s="28"/>
      <c r="H10422" s="28"/>
      <c r="I10422" s="28"/>
      <c r="J10422" s="28"/>
      <c r="K10422" s="28"/>
      <c r="L10422" s="28"/>
    </row>
    <row r="10423" spans="1:12" ht="21">
      <c r="A10423" s="26"/>
      <c r="B10423" s="27"/>
      <c r="C10423" s="27"/>
      <c r="D10423" s="27"/>
      <c r="E10423" s="27"/>
      <c r="F10423" s="27"/>
      <c r="G10423" s="29"/>
      <c r="H10423" s="29"/>
      <c r="I10423" s="29"/>
      <c r="J10423" s="29"/>
      <c r="K10423" s="29"/>
      <c r="L10423" s="29"/>
    </row>
    <row r="10424" spans="1:12" ht="21">
      <c r="A10424" s="26"/>
      <c r="B10424" s="27"/>
      <c r="C10424" s="27"/>
      <c r="D10424" s="27"/>
      <c r="E10424" s="27"/>
      <c r="F10424" s="27"/>
      <c r="G10424" s="29"/>
      <c r="H10424" s="29"/>
      <c r="I10424" s="29"/>
      <c r="J10424" s="29"/>
      <c r="K10424" s="29"/>
      <c r="L10424" s="29"/>
    </row>
    <row r="10425" spans="1:12" ht="21">
      <c r="A10425" s="26"/>
      <c r="B10425" s="27"/>
      <c r="C10425" s="27"/>
      <c r="D10425" s="27"/>
      <c r="E10425" s="27"/>
      <c r="F10425" s="27"/>
      <c r="G10425" s="29"/>
      <c r="H10425" s="29"/>
      <c r="I10425" s="29"/>
      <c r="J10425" s="29"/>
      <c r="K10425" s="29"/>
      <c r="L10425" s="29"/>
    </row>
    <row r="10426" spans="1:12" ht="21">
      <c r="A10426" s="26"/>
      <c r="B10426" s="27"/>
      <c r="C10426" s="27"/>
      <c r="D10426" s="27"/>
      <c r="E10426" s="27"/>
      <c r="F10426" s="27"/>
      <c r="G10426" s="28"/>
      <c r="H10426" s="28"/>
      <c r="I10426" s="28"/>
      <c r="J10426" s="28"/>
      <c r="K10426" s="28"/>
      <c r="L10426" s="28"/>
    </row>
    <row r="10427" spans="1:12" ht="21">
      <c r="A10427" s="26"/>
      <c r="B10427" s="27"/>
      <c r="C10427" s="27"/>
      <c r="D10427" s="27"/>
      <c r="E10427" s="27"/>
      <c r="F10427" s="27"/>
      <c r="G10427" s="28"/>
      <c r="H10427" s="28"/>
      <c r="I10427" s="28"/>
      <c r="J10427" s="28"/>
      <c r="K10427" s="28"/>
      <c r="L10427" s="28"/>
    </row>
    <row r="10428" spans="1:12" ht="21">
      <c r="A10428" s="26"/>
      <c r="B10428" s="27"/>
      <c r="C10428" s="27"/>
      <c r="D10428" s="27"/>
      <c r="E10428" s="27"/>
      <c r="F10428" s="27"/>
      <c r="G10428" s="28"/>
      <c r="H10428" s="28"/>
      <c r="I10428" s="28"/>
      <c r="J10428" s="28"/>
      <c r="K10428" s="28"/>
      <c r="L10428" s="28"/>
    </row>
    <row r="10429" spans="1:12" ht="21">
      <c r="A10429" s="26"/>
      <c r="B10429" s="27"/>
      <c r="C10429" s="27"/>
      <c r="D10429" s="27"/>
      <c r="E10429" s="27"/>
      <c r="F10429" s="27"/>
      <c r="G10429" s="29"/>
      <c r="H10429" s="29"/>
      <c r="I10429" s="29"/>
      <c r="J10429" s="29"/>
      <c r="K10429" s="29"/>
      <c r="L10429" s="29"/>
    </row>
    <row r="10430" spans="1:12" ht="21">
      <c r="A10430" s="26"/>
      <c r="B10430" s="27"/>
      <c r="C10430" s="27"/>
      <c r="D10430" s="27"/>
      <c r="E10430" s="27"/>
      <c r="F10430" s="27"/>
      <c r="G10430" s="29"/>
      <c r="H10430" s="29"/>
      <c r="I10430" s="29"/>
      <c r="J10430" s="29"/>
      <c r="K10430" s="29"/>
      <c r="L10430" s="29"/>
    </row>
    <row r="10431" spans="1:12" ht="21">
      <c r="A10431" s="26"/>
      <c r="B10431" s="27"/>
      <c r="C10431" s="27"/>
      <c r="D10431" s="27"/>
      <c r="E10431" s="27"/>
      <c r="F10431" s="27"/>
      <c r="G10431" s="29"/>
      <c r="H10431" s="29"/>
      <c r="I10431" s="29"/>
      <c r="J10431" s="29"/>
      <c r="K10431" s="29"/>
      <c r="L10431" s="29"/>
    </row>
    <row r="10432" spans="1:12" ht="21">
      <c r="A10432" s="26"/>
      <c r="B10432" s="27"/>
      <c r="C10432" s="27"/>
      <c r="D10432" s="27"/>
      <c r="E10432" s="27"/>
      <c r="F10432" s="27"/>
      <c r="G10432" s="28"/>
      <c r="H10432" s="28"/>
      <c r="I10432" s="28"/>
      <c r="J10432" s="28"/>
      <c r="K10432" s="28"/>
      <c r="L10432" s="28"/>
    </row>
    <row r="10433" spans="1:12" ht="21">
      <c r="A10433" s="26"/>
      <c r="B10433" s="27"/>
      <c r="C10433" s="27"/>
      <c r="D10433" s="27"/>
      <c r="E10433" s="27"/>
      <c r="F10433" s="27"/>
      <c r="G10433" s="29"/>
      <c r="H10433" s="29"/>
      <c r="I10433" s="29"/>
      <c r="J10433" s="29"/>
      <c r="K10433" s="29"/>
      <c r="L10433" s="29"/>
    </row>
    <row r="10434" spans="1:12" ht="21">
      <c r="A10434" s="26"/>
      <c r="B10434" s="27"/>
      <c r="C10434" s="27"/>
      <c r="D10434" s="27"/>
      <c r="E10434" s="27"/>
      <c r="F10434" s="27"/>
      <c r="G10434" s="29"/>
      <c r="H10434" s="29"/>
      <c r="I10434" s="29"/>
      <c r="J10434" s="29"/>
      <c r="K10434" s="29"/>
      <c r="L10434" s="29"/>
    </row>
    <row r="10435" spans="1:12" ht="21">
      <c r="A10435" s="26"/>
      <c r="B10435" s="27"/>
      <c r="C10435" s="27"/>
      <c r="D10435" s="27"/>
      <c r="E10435" s="27"/>
      <c r="F10435" s="27"/>
      <c r="G10435" s="29"/>
      <c r="H10435" s="29"/>
      <c r="I10435" s="29"/>
      <c r="J10435" s="29"/>
      <c r="K10435" s="29"/>
      <c r="L10435" s="29"/>
    </row>
    <row r="10436" spans="1:12" ht="21">
      <c r="A10436" s="26"/>
      <c r="B10436" s="27"/>
      <c r="C10436" s="27"/>
      <c r="D10436" s="27"/>
      <c r="E10436" s="27"/>
      <c r="F10436" s="27"/>
      <c r="G10436" s="28"/>
      <c r="H10436" s="28"/>
      <c r="I10436" s="28"/>
      <c r="J10436" s="28"/>
      <c r="K10436" s="28"/>
      <c r="L10436" s="28"/>
    </row>
    <row r="10437" spans="1:12" ht="21">
      <c r="A10437" s="26"/>
      <c r="B10437" s="27"/>
      <c r="C10437" s="27"/>
      <c r="D10437" s="27"/>
      <c r="E10437" s="27"/>
      <c r="F10437" s="27"/>
      <c r="G10437" s="29"/>
      <c r="H10437" s="29"/>
      <c r="I10437" s="29"/>
      <c r="J10437" s="29"/>
      <c r="K10437" s="29"/>
      <c r="L10437" s="29"/>
    </row>
    <row r="10438" spans="1:12" ht="21">
      <c r="A10438" s="26"/>
      <c r="B10438" s="27"/>
      <c r="C10438" s="27"/>
      <c r="D10438" s="27"/>
      <c r="E10438" s="27"/>
      <c r="F10438" s="27"/>
      <c r="G10438" s="29"/>
      <c r="H10438" s="29"/>
      <c r="I10438" s="29"/>
      <c r="J10438" s="29"/>
      <c r="K10438" s="29"/>
      <c r="L10438" s="29"/>
    </row>
    <row r="10439" spans="1:12" ht="21">
      <c r="A10439" s="26"/>
      <c r="B10439" s="27"/>
      <c r="C10439" s="27"/>
      <c r="D10439" s="27"/>
      <c r="E10439" s="27"/>
      <c r="F10439" s="27"/>
      <c r="G10439" s="29"/>
      <c r="H10439" s="29"/>
      <c r="I10439" s="29"/>
      <c r="J10439" s="29"/>
      <c r="K10439" s="29"/>
      <c r="L10439" s="29"/>
    </row>
    <row r="10440" spans="1:12" ht="21">
      <c r="A10440" s="26"/>
      <c r="B10440" s="27"/>
      <c r="C10440" s="27"/>
      <c r="D10440" s="27"/>
      <c r="E10440" s="27"/>
      <c r="F10440" s="27"/>
      <c r="G10440" s="29"/>
      <c r="H10440" s="29"/>
      <c r="I10440" s="29"/>
      <c r="J10440" s="29"/>
      <c r="K10440" s="29"/>
      <c r="L10440" s="29"/>
    </row>
    <row r="10441" spans="1:12" ht="21">
      <c r="A10441" s="26"/>
      <c r="B10441" s="27"/>
      <c r="C10441" s="27"/>
      <c r="D10441" s="27"/>
      <c r="E10441" s="27"/>
      <c r="F10441" s="27"/>
      <c r="G10441" s="29"/>
      <c r="H10441" s="29"/>
      <c r="I10441" s="29"/>
      <c r="J10441" s="29"/>
      <c r="K10441" s="29"/>
      <c r="L10441" s="29"/>
    </row>
    <row r="10442" spans="1:12" ht="21">
      <c r="A10442" s="26"/>
      <c r="B10442" s="27"/>
      <c r="C10442" s="27"/>
      <c r="D10442" s="27"/>
      <c r="E10442" s="27"/>
      <c r="F10442" s="27"/>
      <c r="G10442" s="29"/>
      <c r="H10442" s="29"/>
      <c r="I10442" s="29"/>
      <c r="J10442" s="29"/>
      <c r="K10442" s="29"/>
      <c r="L10442" s="29"/>
    </row>
    <row r="10443" spans="1:12" ht="21">
      <c r="A10443" s="26"/>
      <c r="B10443" s="27"/>
      <c r="C10443" s="27"/>
      <c r="D10443" s="27"/>
      <c r="E10443" s="27"/>
      <c r="F10443" s="27"/>
      <c r="G10443" s="29"/>
      <c r="H10443" s="29"/>
      <c r="I10443" s="29"/>
      <c r="J10443" s="29"/>
      <c r="K10443" s="29"/>
      <c r="L10443" s="29"/>
    </row>
    <row r="10444" spans="1:12" ht="21">
      <c r="A10444" s="26"/>
      <c r="B10444" s="27"/>
      <c r="C10444" s="27"/>
      <c r="D10444" s="27"/>
      <c r="E10444" s="27"/>
      <c r="F10444" s="27"/>
      <c r="G10444" s="29"/>
      <c r="H10444" s="29"/>
      <c r="I10444" s="29"/>
      <c r="J10444" s="29"/>
      <c r="K10444" s="29"/>
      <c r="L10444" s="29"/>
    </row>
    <row r="10445" spans="1:12" ht="21">
      <c r="A10445" s="26"/>
      <c r="B10445" s="27"/>
      <c r="C10445" s="27"/>
      <c r="D10445" s="27"/>
      <c r="E10445" s="27"/>
      <c r="F10445" s="27"/>
      <c r="G10445" s="29"/>
      <c r="H10445" s="29"/>
      <c r="I10445" s="29"/>
      <c r="J10445" s="29"/>
      <c r="K10445" s="29"/>
      <c r="L10445" s="29"/>
    </row>
    <row r="10446" spans="1:12" ht="21">
      <c r="A10446" s="26"/>
      <c r="B10446" s="27"/>
      <c r="C10446" s="27"/>
      <c r="D10446" s="27"/>
      <c r="E10446" s="27"/>
      <c r="F10446" s="27"/>
      <c r="G10446" s="29"/>
      <c r="H10446" s="29"/>
      <c r="I10446" s="29"/>
      <c r="J10446" s="29"/>
      <c r="K10446" s="29"/>
      <c r="L10446" s="29"/>
    </row>
    <row r="10447" spans="1:12" ht="21">
      <c r="A10447" s="26"/>
      <c r="B10447" s="27"/>
      <c r="C10447" s="27"/>
      <c r="D10447" s="27"/>
      <c r="E10447" s="27"/>
      <c r="F10447" s="27"/>
      <c r="G10447" s="28"/>
      <c r="H10447" s="28"/>
      <c r="I10447" s="28"/>
      <c r="J10447" s="28"/>
      <c r="K10447" s="28"/>
      <c r="L10447" s="28"/>
    </row>
    <row r="10448" spans="1:12" ht="21">
      <c r="A10448" s="26"/>
      <c r="B10448" s="27"/>
      <c r="C10448" s="27"/>
      <c r="D10448" s="27"/>
      <c r="E10448" s="27"/>
      <c r="F10448" s="27"/>
      <c r="G10448" s="28"/>
      <c r="H10448" s="28"/>
      <c r="I10448" s="28"/>
      <c r="J10448" s="28"/>
      <c r="K10448" s="28"/>
      <c r="L10448" s="28"/>
    </row>
    <row r="10449" spans="1:12" ht="21">
      <c r="A10449" s="26"/>
      <c r="B10449" s="27"/>
      <c r="C10449" s="27"/>
      <c r="D10449" s="27"/>
      <c r="E10449" s="27"/>
      <c r="F10449" s="27"/>
      <c r="G10449" s="28"/>
      <c r="H10449" s="28"/>
      <c r="I10449" s="28"/>
      <c r="J10449" s="28"/>
      <c r="K10449" s="28"/>
      <c r="L10449" s="28"/>
    </row>
    <row r="10450" spans="1:12" ht="21">
      <c r="A10450" s="26"/>
      <c r="B10450" s="27"/>
      <c r="C10450" s="27"/>
      <c r="D10450" s="27"/>
      <c r="E10450" s="27"/>
      <c r="F10450" s="27"/>
      <c r="G10450" s="28"/>
      <c r="H10450" s="28"/>
      <c r="I10450" s="28"/>
      <c r="J10450" s="28"/>
      <c r="K10450" s="28"/>
      <c r="L10450" s="28"/>
    </row>
    <row r="10451" spans="1:12" ht="21">
      <c r="A10451" s="26"/>
      <c r="B10451" s="27"/>
      <c r="C10451" s="27"/>
      <c r="D10451" s="27"/>
      <c r="E10451" s="27"/>
      <c r="F10451" s="27"/>
      <c r="G10451" s="29"/>
      <c r="H10451" s="29"/>
      <c r="I10451" s="29"/>
      <c r="J10451" s="29"/>
      <c r="K10451" s="29"/>
      <c r="L10451" s="29"/>
    </row>
    <row r="10452" spans="1:12" ht="21">
      <c r="A10452" s="26"/>
      <c r="B10452" s="27"/>
      <c r="C10452" s="27"/>
      <c r="D10452" s="27"/>
      <c r="E10452" s="27"/>
      <c r="F10452" s="27"/>
      <c r="G10452" s="28"/>
      <c r="H10452" s="28"/>
      <c r="I10452" s="28"/>
      <c r="J10452" s="28"/>
      <c r="K10452" s="28"/>
      <c r="L10452" s="28"/>
    </row>
    <row r="10453" spans="1:12" ht="21">
      <c r="A10453" s="26"/>
      <c r="B10453" s="27"/>
      <c r="C10453" s="27"/>
      <c r="D10453" s="27"/>
      <c r="E10453" s="27"/>
      <c r="F10453" s="27"/>
      <c r="G10453" s="29"/>
      <c r="H10453" s="29"/>
      <c r="I10453" s="29"/>
      <c r="J10453" s="29"/>
      <c r="K10453" s="29"/>
      <c r="L10453" s="29"/>
    </row>
    <row r="10454" spans="1:12" ht="21">
      <c r="A10454" s="26"/>
      <c r="B10454" s="27"/>
      <c r="C10454" s="27"/>
      <c r="D10454" s="27"/>
      <c r="E10454" s="27"/>
      <c r="F10454" s="27"/>
      <c r="G10454" s="29"/>
      <c r="H10454" s="29"/>
      <c r="I10454" s="29"/>
      <c r="J10454" s="29"/>
      <c r="K10454" s="29"/>
      <c r="L10454" s="29"/>
    </row>
    <row r="10455" spans="1:12" ht="21">
      <c r="A10455" s="26"/>
      <c r="B10455" s="27"/>
      <c r="C10455" s="27"/>
      <c r="D10455" s="27"/>
      <c r="E10455" s="27"/>
      <c r="F10455" s="27"/>
      <c r="G10455" s="29"/>
      <c r="H10455" s="29"/>
      <c r="I10455" s="29"/>
      <c r="J10455" s="29"/>
      <c r="K10455" s="29"/>
      <c r="L10455" s="29"/>
    </row>
    <row r="10456" spans="1:12" ht="21">
      <c r="A10456" s="26"/>
      <c r="B10456" s="27"/>
      <c r="C10456" s="27"/>
      <c r="D10456" s="27"/>
      <c r="E10456" s="27"/>
      <c r="F10456" s="27"/>
      <c r="G10456" s="29"/>
      <c r="H10456" s="29"/>
      <c r="I10456" s="29"/>
      <c r="J10456" s="29"/>
      <c r="K10456" s="29"/>
      <c r="L10456" s="29"/>
    </row>
    <row r="10457" spans="1:12" ht="21">
      <c r="A10457" s="26"/>
      <c r="B10457" s="27"/>
      <c r="C10457" s="27"/>
      <c r="D10457" s="27"/>
      <c r="E10457" s="27"/>
      <c r="F10457" s="27"/>
      <c r="G10457" s="29"/>
      <c r="H10457" s="29"/>
      <c r="I10457" s="29"/>
      <c r="J10457" s="29"/>
      <c r="K10457" s="29"/>
      <c r="L10457" s="29"/>
    </row>
    <row r="10458" spans="1:12" ht="21">
      <c r="A10458" s="26"/>
      <c r="B10458" s="27"/>
      <c r="C10458" s="27"/>
      <c r="D10458" s="27"/>
      <c r="E10458" s="27"/>
      <c r="F10458" s="27"/>
      <c r="G10458" s="29"/>
      <c r="H10458" s="29"/>
      <c r="I10458" s="29"/>
      <c r="J10458" s="29"/>
      <c r="K10458" s="29"/>
      <c r="L10458" s="29"/>
    </row>
    <row r="10459" spans="1:12" ht="21">
      <c r="A10459" s="26"/>
      <c r="B10459" s="27"/>
      <c r="C10459" s="27"/>
      <c r="D10459" s="27"/>
      <c r="E10459" s="27"/>
      <c r="F10459" s="27"/>
      <c r="G10459" s="29"/>
      <c r="H10459" s="29"/>
      <c r="I10459" s="29"/>
      <c r="J10459" s="29"/>
      <c r="K10459" s="29"/>
      <c r="L10459" s="29"/>
    </row>
    <row r="10460" spans="1:12" ht="21">
      <c r="A10460" s="26"/>
      <c r="B10460" s="27"/>
      <c r="C10460" s="27"/>
      <c r="D10460" s="27"/>
      <c r="E10460" s="27"/>
      <c r="F10460" s="27"/>
      <c r="G10460" s="29"/>
      <c r="H10460" s="29"/>
      <c r="I10460" s="29"/>
      <c r="J10460" s="29"/>
      <c r="K10460" s="29"/>
      <c r="L10460" s="29"/>
    </row>
    <row r="10461" spans="1:12" ht="21">
      <c r="A10461" s="26"/>
      <c r="B10461" s="27"/>
      <c r="C10461" s="27"/>
      <c r="D10461" s="27"/>
      <c r="E10461" s="27"/>
      <c r="F10461" s="27"/>
      <c r="G10461" s="29"/>
      <c r="H10461" s="29"/>
      <c r="I10461" s="29"/>
      <c r="J10461" s="29"/>
      <c r="K10461" s="29"/>
      <c r="L10461" s="29"/>
    </row>
    <row r="10462" spans="1:12" ht="21">
      <c r="A10462" s="26"/>
      <c r="B10462" s="27"/>
      <c r="C10462" s="27"/>
      <c r="D10462" s="27"/>
      <c r="E10462" s="27"/>
      <c r="F10462" s="27"/>
      <c r="G10462" s="29"/>
      <c r="H10462" s="29"/>
      <c r="I10462" s="29"/>
      <c r="J10462" s="29"/>
      <c r="K10462" s="29"/>
      <c r="L10462" s="29"/>
    </row>
    <row r="10463" spans="1:12" ht="21">
      <c r="A10463" s="26"/>
      <c r="B10463" s="27"/>
      <c r="C10463" s="27"/>
      <c r="D10463" s="27"/>
      <c r="E10463" s="27"/>
      <c r="F10463" s="27"/>
      <c r="G10463" s="29"/>
      <c r="H10463" s="29"/>
      <c r="I10463" s="29"/>
      <c r="J10463" s="29"/>
      <c r="K10463" s="29"/>
      <c r="L10463" s="29"/>
    </row>
    <row r="10464" spans="1:12" ht="21">
      <c r="A10464" s="26"/>
      <c r="B10464" s="27"/>
      <c r="C10464" s="27"/>
      <c r="D10464" s="27"/>
      <c r="E10464" s="27"/>
      <c r="F10464" s="27"/>
      <c r="G10464" s="29"/>
      <c r="H10464" s="29"/>
      <c r="I10464" s="29"/>
      <c r="J10464" s="29"/>
      <c r="K10464" s="29"/>
      <c r="L10464" s="29"/>
    </row>
    <row r="10465" spans="1:12" ht="21">
      <c r="A10465" s="26"/>
      <c r="B10465" s="27"/>
      <c r="C10465" s="27"/>
      <c r="D10465" s="27"/>
      <c r="E10465" s="27"/>
      <c r="F10465" s="27"/>
      <c r="G10465" s="29"/>
      <c r="H10465" s="29"/>
      <c r="I10465" s="29"/>
      <c r="J10465" s="29"/>
      <c r="K10465" s="29"/>
      <c r="L10465" s="29"/>
    </row>
    <row r="10466" spans="1:12" ht="21">
      <c r="A10466" s="26"/>
      <c r="B10466" s="27"/>
      <c r="C10466" s="27"/>
      <c r="D10466" s="27"/>
      <c r="E10466" s="27"/>
      <c r="F10466" s="27"/>
      <c r="G10466" s="29"/>
      <c r="H10466" s="29"/>
      <c r="I10466" s="29"/>
      <c r="J10466" s="29"/>
      <c r="K10466" s="29"/>
      <c r="L10466" s="29"/>
    </row>
    <row r="10467" spans="1:12" ht="21">
      <c r="A10467" s="26"/>
      <c r="B10467" s="27"/>
      <c r="C10467" s="27"/>
      <c r="D10467" s="27"/>
      <c r="E10467" s="27"/>
      <c r="F10467" s="27"/>
      <c r="G10467" s="29"/>
      <c r="H10467" s="29"/>
      <c r="I10467" s="29"/>
      <c r="J10467" s="29"/>
      <c r="K10467" s="29"/>
      <c r="L10467" s="29"/>
    </row>
    <row r="10468" spans="1:12" ht="21">
      <c r="A10468" s="26"/>
      <c r="B10468" s="27"/>
      <c r="C10468" s="27"/>
      <c r="D10468" s="27"/>
      <c r="E10468" s="27"/>
      <c r="F10468" s="27"/>
      <c r="G10468" s="29"/>
      <c r="H10468" s="29"/>
      <c r="I10468" s="29"/>
      <c r="J10468" s="29"/>
      <c r="K10468" s="29"/>
      <c r="L10468" s="29"/>
    </row>
    <row r="10469" spans="1:12" ht="21">
      <c r="A10469" s="26"/>
      <c r="B10469" s="27"/>
      <c r="C10469" s="27"/>
      <c r="D10469" s="27"/>
      <c r="E10469" s="27"/>
      <c r="F10469" s="27"/>
      <c r="G10469" s="28"/>
      <c r="H10469" s="28"/>
      <c r="I10469" s="28"/>
      <c r="J10469" s="28"/>
      <c r="K10469" s="28"/>
      <c r="L10469" s="28"/>
    </row>
    <row r="10470" spans="1:12" ht="21">
      <c r="A10470" s="26"/>
      <c r="B10470" s="27"/>
      <c r="C10470" s="27"/>
      <c r="D10470" s="27"/>
      <c r="E10470" s="27"/>
      <c r="F10470" s="27"/>
      <c r="G10470" s="29"/>
      <c r="H10470" s="29"/>
      <c r="I10470" s="29"/>
      <c r="J10470" s="29"/>
      <c r="K10470" s="29"/>
      <c r="L10470" s="29"/>
    </row>
    <row r="10471" spans="1:12" ht="21">
      <c r="A10471" s="26"/>
      <c r="B10471" s="27"/>
      <c r="C10471" s="27"/>
      <c r="D10471" s="27"/>
      <c r="E10471" s="27"/>
      <c r="F10471" s="27"/>
      <c r="G10471" s="29"/>
      <c r="H10471" s="29"/>
      <c r="I10471" s="29"/>
      <c r="J10471" s="29"/>
      <c r="K10471" s="29"/>
      <c r="L10471" s="29"/>
    </row>
    <row r="10472" spans="1:12" ht="21">
      <c r="A10472" s="26"/>
      <c r="B10472" s="27"/>
      <c r="C10472" s="27"/>
      <c r="D10472" s="27"/>
      <c r="E10472" s="27"/>
      <c r="F10472" s="27"/>
      <c r="G10472" s="29"/>
      <c r="H10472" s="29"/>
      <c r="I10472" s="29"/>
      <c r="J10472" s="29"/>
      <c r="K10472" s="29"/>
      <c r="L10472" s="29"/>
    </row>
    <row r="10473" spans="1:12" ht="21">
      <c r="A10473" s="26"/>
      <c r="B10473" s="27"/>
      <c r="C10473" s="27"/>
      <c r="D10473" s="27"/>
      <c r="E10473" s="27"/>
      <c r="F10473" s="27"/>
      <c r="G10473" s="29"/>
      <c r="H10473" s="29"/>
      <c r="I10473" s="29"/>
      <c r="J10473" s="29"/>
      <c r="K10473" s="29"/>
      <c r="L10473" s="29"/>
    </row>
    <row r="10474" spans="1:12" ht="21">
      <c r="A10474" s="26"/>
      <c r="B10474" s="27"/>
      <c r="C10474" s="27"/>
      <c r="D10474" s="27"/>
      <c r="E10474" s="27"/>
      <c r="F10474" s="27"/>
      <c r="G10474" s="29"/>
      <c r="H10474" s="29"/>
      <c r="I10474" s="29"/>
      <c r="J10474" s="29"/>
      <c r="K10474" s="29"/>
      <c r="L10474" s="29"/>
    </row>
    <row r="10475" spans="1:12" ht="21">
      <c r="A10475" s="26"/>
      <c r="B10475" s="27"/>
      <c r="C10475" s="27"/>
      <c r="D10475" s="27"/>
      <c r="E10475" s="27"/>
      <c r="F10475" s="27"/>
      <c r="G10475" s="28"/>
      <c r="H10475" s="28"/>
      <c r="I10475" s="28"/>
      <c r="J10475" s="28"/>
      <c r="K10475" s="28"/>
      <c r="L10475" s="28"/>
    </row>
    <row r="10476" spans="1:12" ht="21">
      <c r="A10476" s="26"/>
      <c r="B10476" s="27"/>
      <c r="C10476" s="27"/>
      <c r="D10476" s="27"/>
      <c r="E10476" s="27"/>
      <c r="F10476" s="27"/>
      <c r="G10476" s="29"/>
      <c r="H10476" s="29"/>
      <c r="I10476" s="29"/>
      <c r="J10476" s="29"/>
      <c r="K10476" s="29"/>
      <c r="L10476" s="29"/>
    </row>
    <row r="10477" spans="1:12" ht="21">
      <c r="A10477" s="26"/>
      <c r="B10477" s="27"/>
      <c r="C10477" s="27"/>
      <c r="D10477" s="27"/>
      <c r="E10477" s="27"/>
      <c r="F10477" s="27"/>
      <c r="G10477" s="28"/>
      <c r="H10477" s="28"/>
      <c r="I10477" s="28"/>
      <c r="J10477" s="28"/>
      <c r="K10477" s="28"/>
      <c r="L10477" s="28"/>
    </row>
    <row r="10478" spans="1:12" ht="21">
      <c r="A10478" s="26"/>
      <c r="B10478" s="27"/>
      <c r="C10478" s="27"/>
      <c r="D10478" s="27"/>
      <c r="E10478" s="27"/>
      <c r="F10478" s="27"/>
      <c r="G10478" s="28"/>
      <c r="H10478" s="28"/>
      <c r="I10478" s="28"/>
      <c r="J10478" s="28"/>
      <c r="K10478" s="28"/>
      <c r="L10478" s="28"/>
    </row>
    <row r="10479" spans="1:12" ht="21">
      <c r="A10479" s="26"/>
      <c r="B10479" s="27"/>
      <c r="C10479" s="27"/>
      <c r="D10479" s="27"/>
      <c r="E10479" s="27"/>
      <c r="F10479" s="27"/>
      <c r="G10479" s="29"/>
      <c r="H10479" s="29"/>
      <c r="I10479" s="29"/>
      <c r="J10479" s="29"/>
      <c r="K10479" s="29"/>
      <c r="L10479" s="29"/>
    </row>
    <row r="10480" spans="1:12" ht="21">
      <c r="A10480" s="26"/>
      <c r="B10480" s="27"/>
      <c r="C10480" s="27"/>
      <c r="D10480" s="27"/>
      <c r="E10480" s="27"/>
      <c r="F10480" s="27"/>
      <c r="G10480" s="29"/>
      <c r="H10480" s="29"/>
      <c r="I10480" s="29"/>
      <c r="J10480" s="29"/>
      <c r="K10480" s="29"/>
      <c r="L10480" s="29"/>
    </row>
    <row r="10481" spans="1:12" ht="21">
      <c r="A10481" s="26"/>
      <c r="B10481" s="27"/>
      <c r="C10481" s="27"/>
      <c r="D10481" s="27"/>
      <c r="E10481" s="27"/>
      <c r="F10481" s="27"/>
      <c r="G10481" s="29"/>
      <c r="H10481" s="29"/>
      <c r="I10481" s="29"/>
      <c r="J10481" s="29"/>
      <c r="K10481" s="29"/>
      <c r="L10481" s="29"/>
    </row>
    <row r="10482" spans="1:12" ht="21">
      <c r="A10482" s="26"/>
      <c r="B10482" s="27"/>
      <c r="C10482" s="27"/>
      <c r="D10482" s="27"/>
      <c r="E10482" s="27"/>
      <c r="F10482" s="27"/>
      <c r="G10482" s="29"/>
      <c r="H10482" s="29"/>
      <c r="I10482" s="29"/>
      <c r="J10482" s="29"/>
      <c r="K10482" s="29"/>
      <c r="L10482" s="29"/>
    </row>
    <row r="10483" spans="1:12" ht="21">
      <c r="A10483" s="26"/>
      <c r="B10483" s="27"/>
      <c r="C10483" s="27"/>
      <c r="D10483" s="27"/>
      <c r="E10483" s="27"/>
      <c r="F10483" s="27"/>
      <c r="G10483" s="28"/>
      <c r="H10483" s="28"/>
      <c r="I10483" s="28"/>
      <c r="J10483" s="28"/>
      <c r="K10483" s="28"/>
      <c r="L10483" s="28"/>
    </row>
    <row r="10484" spans="1:12" ht="21">
      <c r="A10484" s="26"/>
      <c r="B10484" s="27"/>
      <c r="C10484" s="27"/>
      <c r="D10484" s="27"/>
      <c r="E10484" s="27"/>
      <c r="F10484" s="27"/>
      <c r="G10484" s="28"/>
      <c r="H10484" s="28"/>
      <c r="I10484" s="28"/>
      <c r="J10484" s="28"/>
      <c r="K10484" s="28"/>
      <c r="L10484" s="28"/>
    </row>
    <row r="10485" spans="1:12" ht="21">
      <c r="A10485" s="26"/>
      <c r="B10485" s="27"/>
      <c r="C10485" s="27"/>
      <c r="D10485" s="27"/>
      <c r="E10485" s="27"/>
      <c r="F10485" s="27"/>
      <c r="G10485" s="28"/>
      <c r="H10485" s="28"/>
      <c r="I10485" s="28"/>
      <c r="J10485" s="28"/>
      <c r="K10485" s="28"/>
      <c r="L10485" s="28"/>
    </row>
    <row r="10486" spans="1:12" ht="21">
      <c r="A10486" s="26"/>
      <c r="B10486" s="27"/>
      <c r="C10486" s="27"/>
      <c r="D10486" s="27"/>
      <c r="E10486" s="27"/>
      <c r="F10486" s="27"/>
      <c r="G10486" s="28"/>
      <c r="H10486" s="28"/>
      <c r="I10486" s="28"/>
      <c r="J10486" s="28"/>
      <c r="K10486" s="28"/>
      <c r="L10486" s="28"/>
    </row>
    <row r="10487" spans="1:12" ht="21">
      <c r="A10487" s="26"/>
      <c r="B10487" s="27"/>
      <c r="C10487" s="27"/>
      <c r="D10487" s="27"/>
      <c r="E10487" s="27"/>
      <c r="F10487" s="27"/>
      <c r="G10487" s="28"/>
      <c r="H10487" s="28"/>
      <c r="I10487" s="28"/>
      <c r="J10487" s="28"/>
      <c r="K10487" s="28"/>
      <c r="L10487" s="28"/>
    </row>
    <row r="10488" spans="1:12" ht="21">
      <c r="A10488" s="26"/>
      <c r="B10488" s="27"/>
      <c r="C10488" s="27"/>
      <c r="D10488" s="27"/>
      <c r="E10488" s="27"/>
      <c r="F10488" s="27"/>
      <c r="G10488" s="28"/>
      <c r="H10488" s="28"/>
      <c r="I10488" s="28"/>
      <c r="J10488" s="28"/>
      <c r="K10488" s="28"/>
      <c r="L10488" s="28"/>
    </row>
    <row r="10489" spans="1:12" ht="21">
      <c r="A10489" s="26"/>
      <c r="B10489" s="27"/>
      <c r="C10489" s="27"/>
      <c r="D10489" s="27"/>
      <c r="E10489" s="27"/>
      <c r="F10489" s="27"/>
      <c r="G10489" s="28"/>
      <c r="H10489" s="28"/>
      <c r="I10489" s="28"/>
      <c r="J10489" s="28"/>
      <c r="K10489" s="28"/>
      <c r="L10489" s="28"/>
    </row>
    <row r="10490" spans="1:12" ht="21">
      <c r="A10490" s="26"/>
      <c r="B10490" s="27"/>
      <c r="C10490" s="27"/>
      <c r="D10490" s="27"/>
      <c r="E10490" s="27"/>
      <c r="F10490" s="27"/>
      <c r="G10490" s="28"/>
      <c r="H10490" s="28"/>
      <c r="I10490" s="28"/>
      <c r="J10490" s="28"/>
      <c r="K10490" s="28"/>
      <c r="L10490" s="28"/>
    </row>
    <row r="10491" spans="1:12" ht="21">
      <c r="A10491" s="26"/>
      <c r="B10491" s="27"/>
      <c r="C10491" s="27"/>
      <c r="D10491" s="27"/>
      <c r="E10491" s="27"/>
      <c r="F10491" s="27"/>
      <c r="G10491" s="28"/>
      <c r="H10491" s="28"/>
      <c r="I10491" s="28"/>
      <c r="J10491" s="28"/>
      <c r="K10491" s="28"/>
      <c r="L10491" s="28"/>
    </row>
    <row r="10492" spans="1:12" ht="21">
      <c r="A10492" s="26"/>
      <c r="B10492" s="27"/>
      <c r="C10492" s="27"/>
      <c r="D10492" s="27"/>
      <c r="E10492" s="27"/>
      <c r="F10492" s="27"/>
      <c r="G10492" s="28"/>
      <c r="H10492" s="28"/>
      <c r="I10492" s="28"/>
      <c r="J10492" s="28"/>
      <c r="K10492" s="28"/>
      <c r="L10492" s="28"/>
    </row>
    <row r="10493" spans="1:12" ht="21">
      <c r="A10493" s="26"/>
      <c r="B10493" s="27"/>
      <c r="C10493" s="27"/>
      <c r="D10493" s="27"/>
      <c r="E10493" s="27"/>
      <c r="F10493" s="27"/>
      <c r="G10493" s="28"/>
      <c r="H10493" s="28"/>
      <c r="I10493" s="28"/>
      <c r="J10493" s="28"/>
      <c r="K10493" s="28"/>
      <c r="L10493" s="28"/>
    </row>
    <row r="10494" spans="1:12" ht="21">
      <c r="A10494" s="26"/>
      <c r="B10494" s="27"/>
      <c r="C10494" s="27"/>
      <c r="D10494" s="27"/>
      <c r="E10494" s="27"/>
      <c r="F10494" s="27"/>
      <c r="G10494" s="28"/>
      <c r="H10494" s="28"/>
      <c r="I10494" s="28"/>
      <c r="J10494" s="28"/>
      <c r="K10494" s="28"/>
      <c r="L10494" s="28"/>
    </row>
    <row r="10495" spans="1:12" ht="21">
      <c r="A10495" s="26"/>
      <c r="B10495" s="27"/>
      <c r="C10495" s="27"/>
      <c r="D10495" s="27"/>
      <c r="E10495" s="27"/>
      <c r="F10495" s="27"/>
      <c r="G10495" s="28"/>
      <c r="H10495" s="28"/>
      <c r="I10495" s="28"/>
      <c r="J10495" s="28"/>
      <c r="K10495" s="28"/>
      <c r="L10495" s="28"/>
    </row>
    <row r="10496" spans="1:12" ht="21">
      <c r="A10496" s="26"/>
      <c r="B10496" s="27"/>
      <c r="C10496" s="27"/>
      <c r="D10496" s="27"/>
      <c r="E10496" s="27"/>
      <c r="F10496" s="27"/>
      <c r="G10496" s="29"/>
      <c r="H10496" s="29"/>
      <c r="I10496" s="29"/>
      <c r="J10496" s="29"/>
      <c r="K10496" s="29"/>
      <c r="L10496" s="29"/>
    </row>
    <row r="10497" spans="1:12" ht="21">
      <c r="A10497" s="26"/>
      <c r="B10497" s="27"/>
      <c r="C10497" s="27"/>
      <c r="D10497" s="27"/>
      <c r="E10497" s="27"/>
      <c r="F10497" s="27"/>
      <c r="G10497" s="28"/>
      <c r="H10497" s="28"/>
      <c r="I10497" s="28"/>
      <c r="J10497" s="28"/>
      <c r="K10497" s="28"/>
      <c r="L10497" s="28"/>
    </row>
    <row r="10498" spans="1:12" ht="21">
      <c r="A10498" s="26"/>
      <c r="B10498" s="27"/>
      <c r="C10498" s="27"/>
      <c r="D10498" s="27"/>
      <c r="E10498" s="27"/>
      <c r="F10498" s="27"/>
      <c r="G10498" s="28"/>
      <c r="H10498" s="28"/>
      <c r="I10498" s="28"/>
      <c r="J10498" s="28"/>
      <c r="K10498" s="28"/>
      <c r="L10498" s="28"/>
    </row>
    <row r="10499" spans="1:12" ht="21">
      <c r="A10499" s="26"/>
      <c r="B10499" s="27"/>
      <c r="C10499" s="27"/>
      <c r="D10499" s="27"/>
      <c r="E10499" s="27"/>
      <c r="F10499" s="27"/>
      <c r="G10499" s="28"/>
      <c r="H10499" s="28"/>
      <c r="I10499" s="28"/>
      <c r="J10499" s="28"/>
      <c r="K10499" s="28"/>
      <c r="L10499" s="28"/>
    </row>
    <row r="10500" spans="1:12" ht="21">
      <c r="A10500" s="26"/>
      <c r="B10500" s="27"/>
      <c r="C10500" s="27"/>
      <c r="D10500" s="27"/>
      <c r="E10500" s="27"/>
      <c r="F10500" s="27"/>
      <c r="G10500" s="29"/>
      <c r="H10500" s="29"/>
      <c r="I10500" s="29"/>
      <c r="J10500" s="29"/>
      <c r="K10500" s="29"/>
      <c r="L10500" s="29"/>
    </row>
    <row r="10501" spans="1:12" ht="21">
      <c r="A10501" s="26"/>
      <c r="B10501" s="27"/>
      <c r="C10501" s="27"/>
      <c r="D10501" s="27"/>
      <c r="E10501" s="27"/>
      <c r="F10501" s="27"/>
      <c r="G10501" s="29"/>
      <c r="H10501" s="29"/>
      <c r="I10501" s="29"/>
      <c r="J10501" s="29"/>
      <c r="K10501" s="29"/>
      <c r="L10501" s="29"/>
    </row>
    <row r="10502" spans="1:12" ht="21">
      <c r="A10502" s="26"/>
      <c r="B10502" s="27"/>
      <c r="C10502" s="27"/>
      <c r="D10502" s="27"/>
      <c r="E10502" s="27"/>
      <c r="F10502" s="27"/>
      <c r="G10502" s="29"/>
      <c r="H10502" s="29"/>
      <c r="I10502" s="29"/>
      <c r="J10502" s="29"/>
      <c r="K10502" s="29"/>
      <c r="L10502" s="29"/>
    </row>
    <row r="10503" spans="1:12" ht="21">
      <c r="A10503" s="26"/>
      <c r="B10503" s="27"/>
      <c r="C10503" s="27"/>
      <c r="D10503" s="27"/>
      <c r="E10503" s="27"/>
      <c r="F10503" s="27"/>
      <c r="G10503" s="28"/>
      <c r="H10503" s="28"/>
      <c r="I10503" s="28"/>
      <c r="J10503" s="28"/>
      <c r="K10503" s="28"/>
      <c r="L10503" s="28"/>
    </row>
    <row r="10504" spans="1:12" ht="21">
      <c r="A10504" s="26"/>
      <c r="B10504" s="27"/>
      <c r="C10504" s="27"/>
      <c r="D10504" s="27"/>
      <c r="E10504" s="27"/>
      <c r="F10504" s="27"/>
      <c r="G10504" s="28"/>
      <c r="H10504" s="28"/>
      <c r="I10504" s="28"/>
      <c r="J10504" s="28"/>
      <c r="K10504" s="28"/>
      <c r="L10504" s="28"/>
    </row>
    <row r="10505" spans="1:12" ht="21">
      <c r="A10505" s="26"/>
      <c r="B10505" s="27"/>
      <c r="C10505" s="27"/>
      <c r="D10505" s="27"/>
      <c r="E10505" s="27"/>
      <c r="F10505" s="27"/>
      <c r="G10505" s="28"/>
      <c r="H10505" s="28"/>
      <c r="I10505" s="28"/>
      <c r="J10505" s="28"/>
      <c r="K10505" s="28"/>
      <c r="L10505" s="28"/>
    </row>
    <row r="10506" spans="1:12" ht="21">
      <c r="A10506" s="26"/>
      <c r="B10506" s="27"/>
      <c r="C10506" s="27"/>
      <c r="D10506" s="27"/>
      <c r="E10506" s="27"/>
      <c r="F10506" s="27"/>
      <c r="G10506" s="28"/>
      <c r="H10506" s="28"/>
      <c r="I10506" s="28"/>
      <c r="J10506" s="28"/>
      <c r="K10506" s="28"/>
      <c r="L10506" s="28"/>
    </row>
    <row r="10507" spans="1:12" ht="21">
      <c r="A10507" s="26"/>
      <c r="B10507" s="27"/>
      <c r="C10507" s="27"/>
      <c r="D10507" s="27"/>
      <c r="E10507" s="27"/>
      <c r="F10507" s="27"/>
      <c r="G10507" s="28"/>
      <c r="H10507" s="28"/>
      <c r="I10507" s="28"/>
      <c r="J10507" s="28"/>
      <c r="K10507" s="28"/>
      <c r="L10507" s="28"/>
    </row>
    <row r="10508" spans="1:12" ht="21">
      <c r="A10508" s="26"/>
      <c r="B10508" s="27"/>
      <c r="C10508" s="27"/>
      <c r="D10508" s="27"/>
      <c r="E10508" s="27"/>
      <c r="F10508" s="27"/>
      <c r="G10508" s="28"/>
      <c r="H10508" s="28"/>
      <c r="I10508" s="28"/>
      <c r="J10508" s="28"/>
      <c r="K10508" s="28"/>
      <c r="L10508" s="28"/>
    </row>
    <row r="10509" spans="1:12" ht="21">
      <c r="A10509" s="26"/>
      <c r="B10509" s="27"/>
      <c r="C10509" s="27"/>
      <c r="D10509" s="27"/>
      <c r="E10509" s="27"/>
      <c r="F10509" s="27"/>
      <c r="G10509" s="28"/>
      <c r="H10509" s="28"/>
      <c r="I10509" s="28"/>
      <c r="J10509" s="28"/>
      <c r="K10509" s="28"/>
      <c r="L10509" s="28"/>
    </row>
    <row r="10510" spans="1:12" ht="21">
      <c r="A10510" s="26"/>
      <c r="B10510" s="27"/>
      <c r="C10510" s="27"/>
      <c r="D10510" s="27"/>
      <c r="E10510" s="27"/>
      <c r="F10510" s="27"/>
      <c r="G10510" s="28"/>
      <c r="H10510" s="28"/>
      <c r="I10510" s="28"/>
      <c r="J10510" s="28"/>
      <c r="K10510" s="28"/>
      <c r="L10510" s="28"/>
    </row>
    <row r="10511" spans="1:12" ht="21">
      <c r="A10511" s="26"/>
      <c r="B10511" s="27"/>
      <c r="C10511" s="27"/>
      <c r="D10511" s="27"/>
      <c r="E10511" s="27"/>
      <c r="F10511" s="27"/>
      <c r="G10511" s="29"/>
      <c r="H10511" s="29"/>
      <c r="I10511" s="29"/>
      <c r="J10511" s="29"/>
      <c r="K10511" s="29"/>
      <c r="L10511" s="29"/>
    </row>
    <row r="10512" spans="1:12" ht="21">
      <c r="A10512" s="26"/>
      <c r="B10512" s="27"/>
      <c r="C10512" s="27"/>
      <c r="D10512" s="27"/>
      <c r="E10512" s="27"/>
      <c r="F10512" s="27"/>
      <c r="G10512" s="29"/>
      <c r="H10512" s="29"/>
      <c r="I10512" s="29"/>
      <c r="J10512" s="29"/>
      <c r="K10512" s="29"/>
      <c r="L10512" s="29"/>
    </row>
    <row r="10513" spans="1:12" ht="21">
      <c r="A10513" s="26"/>
      <c r="B10513" s="27"/>
      <c r="C10513" s="27"/>
      <c r="D10513" s="27"/>
      <c r="E10513" s="27"/>
      <c r="F10513" s="27"/>
      <c r="G10513" s="28"/>
      <c r="H10513" s="28"/>
      <c r="I10513" s="28"/>
      <c r="J10513" s="28"/>
      <c r="K10513" s="28"/>
      <c r="L10513" s="28"/>
    </row>
    <row r="10514" spans="1:12" ht="21">
      <c r="A10514" s="26"/>
      <c r="B10514" s="27"/>
      <c r="C10514" s="27"/>
      <c r="D10514" s="27"/>
      <c r="E10514" s="27"/>
      <c r="F10514" s="27"/>
      <c r="G10514" s="28"/>
      <c r="H10514" s="28"/>
      <c r="I10514" s="28"/>
      <c r="J10514" s="28"/>
      <c r="K10514" s="28"/>
      <c r="L10514" s="28"/>
    </row>
    <row r="10515" spans="1:12" ht="21">
      <c r="A10515" s="26"/>
      <c r="B10515" s="27"/>
      <c r="C10515" s="27"/>
      <c r="D10515" s="27"/>
      <c r="E10515" s="27"/>
      <c r="F10515" s="27"/>
      <c r="G10515" s="29"/>
      <c r="H10515" s="29"/>
      <c r="I10515" s="29"/>
      <c r="J10515" s="29"/>
      <c r="K10515" s="29"/>
      <c r="L10515" s="29"/>
    </row>
    <row r="10516" spans="1:12" ht="21">
      <c r="A10516" s="26"/>
      <c r="B10516" s="27"/>
      <c r="C10516" s="27"/>
      <c r="D10516" s="27"/>
      <c r="E10516" s="27"/>
      <c r="F10516" s="27"/>
      <c r="G10516" s="28"/>
      <c r="H10516" s="28"/>
      <c r="I10516" s="28"/>
      <c r="J10516" s="28"/>
      <c r="K10516" s="28"/>
      <c r="L10516" s="28"/>
    </row>
    <row r="10517" spans="1:12" ht="21">
      <c r="A10517" s="26"/>
      <c r="B10517" s="27"/>
      <c r="C10517" s="27"/>
      <c r="D10517" s="27"/>
      <c r="E10517" s="27"/>
      <c r="F10517" s="27"/>
      <c r="G10517" s="28"/>
      <c r="H10517" s="28"/>
      <c r="I10517" s="28"/>
      <c r="J10517" s="28"/>
      <c r="K10517" s="28"/>
      <c r="L10517" s="28"/>
    </row>
    <row r="10518" spans="1:12" ht="21">
      <c r="A10518" s="26"/>
      <c r="B10518" s="27"/>
      <c r="C10518" s="27"/>
      <c r="D10518" s="27"/>
      <c r="E10518" s="27"/>
      <c r="F10518" s="27"/>
      <c r="G10518" s="29"/>
      <c r="H10518" s="29"/>
      <c r="I10518" s="29"/>
      <c r="J10518" s="29"/>
      <c r="K10518" s="29"/>
      <c r="L10518" s="29"/>
    </row>
    <row r="10519" spans="1:12" ht="21">
      <c r="A10519" s="26"/>
      <c r="B10519" s="27"/>
      <c r="C10519" s="27"/>
      <c r="D10519" s="27"/>
      <c r="E10519" s="27"/>
      <c r="F10519" s="27"/>
      <c r="G10519" s="29"/>
      <c r="H10519" s="29"/>
      <c r="I10519" s="29"/>
      <c r="J10519" s="29"/>
      <c r="K10519" s="29"/>
      <c r="L10519" s="29"/>
    </row>
    <row r="10520" spans="1:12" ht="21">
      <c r="A10520" s="26"/>
      <c r="B10520" s="27"/>
      <c r="C10520" s="27"/>
      <c r="D10520" s="27"/>
      <c r="E10520" s="27"/>
      <c r="F10520" s="27"/>
      <c r="G10520" s="29"/>
      <c r="H10520" s="29"/>
      <c r="I10520" s="29"/>
      <c r="J10520" s="29"/>
      <c r="K10520" s="29"/>
      <c r="L10520" s="29"/>
    </row>
    <row r="10521" spans="1:12" ht="21">
      <c r="A10521" s="26"/>
      <c r="B10521" s="27"/>
      <c r="C10521" s="27"/>
      <c r="D10521" s="27"/>
      <c r="E10521" s="27"/>
      <c r="F10521" s="27"/>
      <c r="G10521" s="29"/>
      <c r="H10521" s="29"/>
      <c r="I10521" s="29"/>
      <c r="J10521" s="29"/>
      <c r="K10521" s="29"/>
      <c r="L10521" s="29"/>
    </row>
    <row r="10522" spans="1:12" ht="21">
      <c r="A10522" s="26"/>
      <c r="B10522" s="27"/>
      <c r="C10522" s="27"/>
      <c r="D10522" s="27"/>
      <c r="E10522" s="27"/>
      <c r="F10522" s="27"/>
      <c r="G10522" s="28"/>
      <c r="H10522" s="28"/>
      <c r="I10522" s="28"/>
      <c r="J10522" s="28"/>
      <c r="K10522" s="28"/>
      <c r="L10522" s="28"/>
    </row>
    <row r="10523" spans="1:12" ht="21">
      <c r="A10523" s="26"/>
      <c r="B10523" s="27"/>
      <c r="C10523" s="27"/>
      <c r="D10523" s="27"/>
      <c r="E10523" s="27"/>
      <c r="F10523" s="27"/>
      <c r="G10523" s="28"/>
      <c r="H10523" s="28"/>
      <c r="I10523" s="28"/>
      <c r="J10523" s="28"/>
      <c r="K10523" s="28"/>
      <c r="L10523" s="28"/>
    </row>
    <row r="10524" spans="1:12" ht="21">
      <c r="A10524" s="26"/>
      <c r="B10524" s="27"/>
      <c r="C10524" s="27"/>
      <c r="D10524" s="27"/>
      <c r="E10524" s="27"/>
      <c r="F10524" s="27"/>
      <c r="G10524" s="28"/>
      <c r="H10524" s="28"/>
      <c r="I10524" s="28"/>
      <c r="J10524" s="28"/>
      <c r="K10524" s="28"/>
      <c r="L10524" s="28"/>
    </row>
    <row r="10525" spans="1:12" ht="21">
      <c r="A10525" s="26"/>
      <c r="B10525" s="27"/>
      <c r="C10525" s="27"/>
      <c r="D10525" s="27"/>
      <c r="E10525" s="27"/>
      <c r="F10525" s="27"/>
      <c r="G10525" s="29"/>
      <c r="H10525" s="29"/>
      <c r="I10525" s="29"/>
      <c r="J10525" s="29"/>
      <c r="K10525" s="29"/>
      <c r="L10525" s="29"/>
    </row>
    <row r="10526" spans="1:12" ht="21">
      <c r="A10526" s="26"/>
      <c r="B10526" s="27"/>
      <c r="C10526" s="27"/>
      <c r="D10526" s="27"/>
      <c r="E10526" s="27"/>
      <c r="F10526" s="27"/>
      <c r="G10526" s="29"/>
      <c r="H10526" s="29"/>
      <c r="I10526" s="29"/>
      <c r="J10526" s="29"/>
      <c r="K10526" s="29"/>
      <c r="L10526" s="29"/>
    </row>
    <row r="10527" spans="1:12" ht="21">
      <c r="A10527" s="26"/>
      <c r="B10527" s="27"/>
      <c r="C10527" s="27"/>
      <c r="D10527" s="27"/>
      <c r="E10527" s="27"/>
      <c r="F10527" s="27"/>
      <c r="G10527" s="28"/>
      <c r="H10527" s="28"/>
      <c r="I10527" s="28"/>
      <c r="J10527" s="28"/>
      <c r="K10527" s="28"/>
      <c r="L10527" s="28"/>
    </row>
    <row r="10528" spans="1:12" ht="21">
      <c r="A10528" s="26"/>
      <c r="B10528" s="27"/>
      <c r="C10528" s="27"/>
      <c r="D10528" s="27"/>
      <c r="E10528" s="27"/>
      <c r="F10528" s="27"/>
      <c r="G10528" s="29"/>
      <c r="H10528" s="29"/>
      <c r="I10528" s="29"/>
      <c r="J10528" s="29"/>
      <c r="K10528" s="29"/>
      <c r="L10528" s="29"/>
    </row>
    <row r="10529" spans="1:12" ht="21">
      <c r="A10529" s="26"/>
      <c r="B10529" s="27"/>
      <c r="C10529" s="27"/>
      <c r="D10529" s="27"/>
      <c r="E10529" s="27"/>
      <c r="F10529" s="27"/>
      <c r="G10529" s="29"/>
      <c r="H10529" s="29"/>
      <c r="I10529" s="29"/>
      <c r="J10529" s="29"/>
      <c r="K10529" s="29"/>
      <c r="L10529" s="29"/>
    </row>
    <row r="10530" spans="1:12" ht="21">
      <c r="A10530" s="26"/>
      <c r="B10530" s="27"/>
      <c r="C10530" s="27"/>
      <c r="D10530" s="27"/>
      <c r="E10530" s="27"/>
      <c r="F10530" s="27"/>
      <c r="G10530" s="29"/>
      <c r="H10530" s="29"/>
      <c r="I10530" s="29"/>
      <c r="J10530" s="29"/>
      <c r="K10530" s="29"/>
      <c r="L10530" s="29"/>
    </row>
    <row r="10531" spans="1:12" ht="21">
      <c r="A10531" s="26"/>
      <c r="B10531" s="27"/>
      <c r="C10531" s="27"/>
      <c r="D10531" s="27"/>
      <c r="E10531" s="27"/>
      <c r="F10531" s="27"/>
      <c r="G10531" s="28"/>
      <c r="H10531" s="28"/>
      <c r="I10531" s="28"/>
      <c r="J10531" s="28"/>
      <c r="K10531" s="28"/>
      <c r="L10531" s="28"/>
    </row>
    <row r="10532" spans="1:12" ht="21">
      <c r="A10532" s="26"/>
      <c r="B10532" s="27"/>
      <c r="C10532" s="27"/>
      <c r="D10532" s="27"/>
      <c r="E10532" s="27"/>
      <c r="F10532" s="27"/>
      <c r="G10532" s="28"/>
      <c r="H10532" s="28"/>
      <c r="I10532" s="28"/>
      <c r="J10532" s="28"/>
      <c r="K10532" s="28"/>
      <c r="L10532" s="28"/>
    </row>
    <row r="10533" spans="1:12" ht="21">
      <c r="A10533" s="26"/>
      <c r="B10533" s="27"/>
      <c r="C10533" s="27"/>
      <c r="D10533" s="27"/>
      <c r="E10533" s="27"/>
      <c r="F10533" s="27"/>
      <c r="G10533" s="29"/>
      <c r="H10533" s="29"/>
      <c r="I10533" s="29"/>
      <c r="J10533" s="29"/>
      <c r="K10533" s="29"/>
      <c r="L10533" s="29"/>
    </row>
    <row r="10534" spans="1:12" ht="21">
      <c r="A10534" s="26"/>
      <c r="B10534" s="27"/>
      <c r="C10534" s="27"/>
      <c r="D10534" s="27"/>
      <c r="E10534" s="27"/>
      <c r="F10534" s="27"/>
      <c r="G10534" s="28"/>
      <c r="H10534" s="28"/>
      <c r="I10534" s="28"/>
      <c r="J10534" s="28"/>
      <c r="K10534" s="28"/>
      <c r="L10534" s="28"/>
    </row>
    <row r="10535" spans="1:12" ht="21">
      <c r="A10535" s="26"/>
      <c r="B10535" s="27"/>
      <c r="C10535" s="27"/>
      <c r="D10535" s="27"/>
      <c r="E10535" s="27"/>
      <c r="F10535" s="27"/>
      <c r="G10535" s="29"/>
      <c r="H10535" s="29"/>
      <c r="I10535" s="29"/>
      <c r="J10535" s="29"/>
      <c r="K10535" s="29"/>
      <c r="L10535" s="29"/>
    </row>
    <row r="10536" spans="1:12" ht="21">
      <c r="A10536" s="26"/>
      <c r="B10536" s="27"/>
      <c r="C10536" s="27"/>
      <c r="D10536" s="27"/>
      <c r="E10536" s="27"/>
      <c r="F10536" s="27"/>
      <c r="G10536" s="29"/>
      <c r="H10536" s="29"/>
      <c r="I10536" s="29"/>
      <c r="J10536" s="29"/>
      <c r="K10536" s="29"/>
      <c r="L10536" s="29"/>
    </row>
    <row r="10537" spans="1:12" ht="21">
      <c r="A10537" s="26"/>
      <c r="B10537" s="27"/>
      <c r="C10537" s="27"/>
      <c r="D10537" s="27"/>
      <c r="E10537" s="27"/>
      <c r="F10537" s="27"/>
      <c r="G10537" s="28"/>
      <c r="H10537" s="28"/>
      <c r="I10537" s="28"/>
      <c r="J10537" s="28"/>
      <c r="K10537" s="28"/>
      <c r="L10537" s="28"/>
    </row>
    <row r="10538" spans="1:12" ht="21">
      <c r="A10538" s="26"/>
      <c r="B10538" s="27"/>
      <c r="C10538" s="27"/>
      <c r="D10538" s="27"/>
      <c r="E10538" s="27"/>
      <c r="F10538" s="27"/>
      <c r="G10538" s="28"/>
      <c r="H10538" s="28"/>
      <c r="I10538" s="28"/>
      <c r="J10538" s="28"/>
      <c r="K10538" s="28"/>
      <c r="L10538" s="28"/>
    </row>
    <row r="10539" spans="1:12" ht="21">
      <c r="A10539" s="26"/>
      <c r="B10539" s="27"/>
      <c r="C10539" s="27"/>
      <c r="D10539" s="27"/>
      <c r="E10539" s="27"/>
      <c r="F10539" s="27"/>
      <c r="G10539" s="28"/>
      <c r="H10539" s="28"/>
      <c r="I10539" s="28"/>
      <c r="J10539" s="28"/>
      <c r="K10539" s="28"/>
      <c r="L10539" s="28"/>
    </row>
    <row r="10540" spans="1:12" ht="21">
      <c r="A10540" s="26"/>
      <c r="B10540" s="27"/>
      <c r="C10540" s="27"/>
      <c r="D10540" s="27"/>
      <c r="E10540" s="27"/>
      <c r="F10540" s="27"/>
      <c r="G10540" s="29"/>
      <c r="H10540" s="29"/>
      <c r="I10540" s="29"/>
      <c r="J10540" s="29"/>
      <c r="K10540" s="29"/>
      <c r="L10540" s="29"/>
    </row>
    <row r="10541" spans="1:12" ht="21">
      <c r="A10541" s="26"/>
      <c r="B10541" s="27"/>
      <c r="C10541" s="27"/>
      <c r="D10541" s="27"/>
      <c r="E10541" s="27"/>
      <c r="F10541" s="27"/>
      <c r="G10541" s="28"/>
      <c r="H10541" s="28"/>
      <c r="I10541" s="28"/>
      <c r="J10541" s="28"/>
      <c r="K10541" s="28"/>
      <c r="L10541" s="28"/>
    </row>
    <row r="10542" spans="1:12" ht="21">
      <c r="A10542" s="26"/>
      <c r="B10542" s="27"/>
      <c r="C10542" s="27"/>
      <c r="D10542" s="27"/>
      <c r="E10542" s="27"/>
      <c r="F10542" s="27"/>
      <c r="G10542" s="28"/>
      <c r="H10542" s="28"/>
      <c r="I10542" s="28"/>
      <c r="J10542" s="28"/>
      <c r="K10542" s="28"/>
      <c r="L10542" s="28"/>
    </row>
    <row r="10543" spans="1:12" ht="21">
      <c r="A10543" s="26"/>
      <c r="B10543" s="27"/>
      <c r="C10543" s="27"/>
      <c r="D10543" s="27"/>
      <c r="E10543" s="27"/>
      <c r="F10543" s="27"/>
      <c r="G10543" s="28"/>
      <c r="H10543" s="28"/>
      <c r="I10543" s="28"/>
      <c r="J10543" s="28"/>
      <c r="K10543" s="28"/>
      <c r="L10543" s="28"/>
    </row>
    <row r="10544" spans="1:12" ht="21">
      <c r="A10544" s="26"/>
      <c r="B10544" s="27"/>
      <c r="C10544" s="27"/>
      <c r="D10544" s="27"/>
      <c r="E10544" s="27"/>
      <c r="F10544" s="27"/>
      <c r="G10544" s="29"/>
      <c r="H10544" s="29"/>
      <c r="I10544" s="29"/>
      <c r="J10544" s="29"/>
      <c r="K10544" s="29"/>
      <c r="L10544" s="29"/>
    </row>
    <row r="10545" spans="1:12" ht="21">
      <c r="A10545" s="26"/>
      <c r="B10545" s="27"/>
      <c r="C10545" s="27"/>
      <c r="D10545" s="27"/>
      <c r="E10545" s="27"/>
      <c r="F10545" s="27"/>
      <c r="G10545" s="29"/>
      <c r="H10545" s="29"/>
      <c r="I10545" s="29"/>
      <c r="J10545" s="29"/>
      <c r="K10545" s="29"/>
      <c r="L10545" s="29"/>
    </row>
    <row r="10546" spans="1:12" ht="21">
      <c r="A10546" s="26"/>
      <c r="B10546" s="27"/>
      <c r="C10546" s="27"/>
      <c r="D10546" s="27"/>
      <c r="E10546" s="27"/>
      <c r="F10546" s="27"/>
      <c r="G10546" s="29"/>
      <c r="H10546" s="29"/>
      <c r="I10546" s="29"/>
      <c r="J10546" s="29"/>
      <c r="K10546" s="29"/>
      <c r="L10546" s="29"/>
    </row>
    <row r="10547" spans="1:12" ht="21">
      <c r="A10547" s="26"/>
      <c r="B10547" s="27"/>
      <c r="C10547" s="27"/>
      <c r="D10547" s="27"/>
      <c r="E10547" s="27"/>
      <c r="F10547" s="27"/>
      <c r="G10547" s="29"/>
      <c r="H10547" s="29"/>
      <c r="I10547" s="29"/>
      <c r="J10547" s="29"/>
      <c r="K10547" s="29"/>
      <c r="L10547" s="29"/>
    </row>
    <row r="10548" spans="1:12" ht="21">
      <c r="A10548" s="26"/>
      <c r="B10548" s="27"/>
      <c r="C10548" s="27"/>
      <c r="D10548" s="27"/>
      <c r="E10548" s="27"/>
      <c r="F10548" s="27"/>
      <c r="G10548" s="28"/>
      <c r="H10548" s="28"/>
      <c r="I10548" s="28"/>
      <c r="J10548" s="28"/>
      <c r="K10548" s="28"/>
      <c r="L10548" s="28"/>
    </row>
    <row r="10549" spans="1:12" ht="21">
      <c r="A10549" s="26"/>
      <c r="B10549" s="27"/>
      <c r="C10549" s="27"/>
      <c r="D10549" s="27"/>
      <c r="E10549" s="27"/>
      <c r="F10549" s="27"/>
      <c r="G10549" s="29"/>
      <c r="H10549" s="29"/>
      <c r="I10549" s="29"/>
      <c r="J10549" s="29"/>
      <c r="K10549" s="29"/>
      <c r="L10549" s="29"/>
    </row>
    <row r="10550" spans="1:12" ht="21">
      <c r="A10550" s="26"/>
      <c r="B10550" s="27"/>
      <c r="C10550" s="27"/>
      <c r="D10550" s="27"/>
      <c r="E10550" s="27"/>
      <c r="F10550" s="27"/>
      <c r="G10550" s="28"/>
      <c r="H10550" s="28"/>
      <c r="I10550" s="28"/>
      <c r="J10550" s="28"/>
      <c r="K10550" s="28"/>
      <c r="L10550" s="28"/>
    </row>
    <row r="10551" spans="1:12" ht="21">
      <c r="A10551" s="26"/>
      <c r="B10551" s="27"/>
      <c r="C10551" s="27"/>
      <c r="D10551" s="27"/>
      <c r="E10551" s="27"/>
      <c r="F10551" s="27"/>
      <c r="G10551" s="29"/>
      <c r="H10551" s="29"/>
      <c r="I10551" s="29"/>
      <c r="J10551" s="29"/>
      <c r="K10551" s="29"/>
      <c r="L10551" s="29"/>
    </row>
    <row r="10552" spans="1:12" ht="21">
      <c r="A10552" s="26"/>
      <c r="B10552" s="27"/>
      <c r="C10552" s="27"/>
      <c r="D10552" s="27"/>
      <c r="E10552" s="27"/>
      <c r="F10552" s="27"/>
      <c r="G10552" s="29"/>
      <c r="H10552" s="29"/>
      <c r="I10552" s="29"/>
      <c r="J10552" s="29"/>
      <c r="K10552" s="29"/>
      <c r="L10552" s="29"/>
    </row>
    <row r="10553" spans="1:12" ht="21">
      <c r="A10553" s="26"/>
      <c r="B10553" s="27"/>
      <c r="C10553" s="27"/>
      <c r="D10553" s="27"/>
      <c r="E10553" s="27"/>
      <c r="F10553" s="27"/>
      <c r="G10553" s="29"/>
      <c r="H10553" s="29"/>
      <c r="I10553" s="29"/>
      <c r="J10553" s="29"/>
      <c r="K10553" s="29"/>
      <c r="L10553" s="29"/>
    </row>
    <row r="10554" spans="1:12" ht="21">
      <c r="A10554" s="26"/>
      <c r="B10554" s="27"/>
      <c r="C10554" s="27"/>
      <c r="D10554" s="27"/>
      <c r="E10554" s="27"/>
      <c r="F10554" s="27"/>
      <c r="G10554" s="29"/>
      <c r="H10554" s="29"/>
      <c r="I10554" s="29"/>
      <c r="J10554" s="29"/>
      <c r="K10554" s="29"/>
      <c r="L10554" s="29"/>
    </row>
    <row r="10555" spans="1:12" ht="21">
      <c r="A10555" s="26"/>
      <c r="B10555" s="27"/>
      <c r="C10555" s="27"/>
      <c r="D10555" s="27"/>
      <c r="E10555" s="27"/>
      <c r="F10555" s="27"/>
      <c r="G10555" s="29"/>
      <c r="H10555" s="29"/>
      <c r="I10555" s="29"/>
      <c r="J10555" s="29"/>
      <c r="K10555" s="29"/>
      <c r="L10555" s="29"/>
    </row>
    <row r="10556" spans="1:12" ht="21">
      <c r="A10556" s="26"/>
      <c r="B10556" s="27"/>
      <c r="C10556" s="27"/>
      <c r="D10556" s="27"/>
      <c r="E10556" s="27"/>
      <c r="F10556" s="27"/>
      <c r="G10556" s="29"/>
      <c r="H10556" s="29"/>
      <c r="I10556" s="29"/>
      <c r="J10556" s="29"/>
      <c r="K10556" s="29"/>
      <c r="L10556" s="29"/>
    </row>
    <row r="10557" spans="1:12" ht="21">
      <c r="A10557" s="26"/>
      <c r="B10557" s="27"/>
      <c r="C10557" s="27"/>
      <c r="D10557" s="27"/>
      <c r="E10557" s="27"/>
      <c r="F10557" s="27"/>
      <c r="G10557" s="29"/>
      <c r="H10557" s="29"/>
      <c r="I10557" s="29"/>
      <c r="J10557" s="29"/>
      <c r="K10557" s="29"/>
      <c r="L10557" s="29"/>
    </row>
    <row r="10558" spans="1:12" ht="21">
      <c r="A10558" s="26"/>
      <c r="B10558" s="27"/>
      <c r="C10558" s="27"/>
      <c r="D10558" s="27"/>
      <c r="E10558" s="27"/>
      <c r="F10558" s="27"/>
      <c r="G10558" s="29"/>
      <c r="H10558" s="29"/>
      <c r="I10558" s="29"/>
      <c r="J10558" s="29"/>
      <c r="K10558" s="29"/>
      <c r="L10558" s="29"/>
    </row>
    <row r="10559" spans="1:12" ht="21">
      <c r="A10559" s="26"/>
      <c r="B10559" s="27"/>
      <c r="C10559" s="27"/>
      <c r="D10559" s="27"/>
      <c r="E10559" s="27"/>
      <c r="F10559" s="27"/>
      <c r="G10559" s="29"/>
      <c r="H10559" s="29"/>
      <c r="I10559" s="29"/>
      <c r="J10559" s="29"/>
      <c r="K10559" s="29"/>
      <c r="L10559" s="29"/>
    </row>
    <row r="10560" spans="1:12" ht="21">
      <c r="A10560" s="26"/>
      <c r="B10560" s="27"/>
      <c r="C10560" s="27"/>
      <c r="D10560" s="27"/>
      <c r="E10560" s="27"/>
      <c r="F10560" s="27"/>
      <c r="G10560" s="29"/>
      <c r="H10560" s="29"/>
      <c r="I10560" s="29"/>
      <c r="J10560" s="29"/>
      <c r="K10560" s="29"/>
      <c r="L10560" s="29"/>
    </row>
    <row r="10561" spans="1:12" ht="21">
      <c r="A10561" s="26"/>
      <c r="B10561" s="27"/>
      <c r="C10561" s="27"/>
      <c r="D10561" s="27"/>
      <c r="E10561" s="27"/>
      <c r="F10561" s="27"/>
      <c r="G10561" s="29"/>
      <c r="H10561" s="29"/>
      <c r="I10561" s="29"/>
      <c r="J10561" s="29"/>
      <c r="K10561" s="29"/>
      <c r="L10561" s="29"/>
    </row>
    <row r="10562" spans="1:12" ht="21">
      <c r="A10562" s="26"/>
      <c r="B10562" s="27"/>
      <c r="C10562" s="27"/>
      <c r="D10562" s="27"/>
      <c r="E10562" s="27"/>
      <c r="F10562" s="27"/>
      <c r="G10562" s="29"/>
      <c r="H10562" s="29"/>
      <c r="I10562" s="29"/>
      <c r="J10562" s="29"/>
      <c r="K10562" s="29"/>
      <c r="L10562" s="29"/>
    </row>
    <row r="10563" spans="1:12" ht="21">
      <c r="A10563" s="26"/>
      <c r="B10563" s="27"/>
      <c r="C10563" s="27"/>
      <c r="D10563" s="27"/>
      <c r="E10563" s="27"/>
      <c r="F10563" s="27"/>
      <c r="G10563" s="28"/>
      <c r="H10563" s="28"/>
      <c r="I10563" s="28"/>
      <c r="J10563" s="28"/>
      <c r="K10563" s="28"/>
      <c r="L10563" s="28"/>
    </row>
    <row r="10564" spans="1:12" ht="21">
      <c r="A10564" s="26"/>
      <c r="B10564" s="27"/>
      <c r="C10564" s="27"/>
      <c r="D10564" s="27"/>
      <c r="E10564" s="27"/>
      <c r="F10564" s="27"/>
      <c r="G10564" s="29"/>
      <c r="H10564" s="29"/>
      <c r="I10564" s="29"/>
      <c r="J10564" s="29"/>
      <c r="K10564" s="29"/>
      <c r="L10564" s="29"/>
    </row>
    <row r="10565" spans="1:12" ht="21">
      <c r="A10565" s="26"/>
      <c r="B10565" s="27"/>
      <c r="C10565" s="27"/>
      <c r="D10565" s="27"/>
      <c r="E10565" s="27"/>
      <c r="F10565" s="27"/>
      <c r="G10565" s="29"/>
      <c r="H10565" s="29"/>
      <c r="I10565" s="29"/>
      <c r="J10565" s="29"/>
      <c r="K10565" s="29"/>
      <c r="L10565" s="29"/>
    </row>
    <row r="10566" spans="1:12" ht="21">
      <c r="A10566" s="26"/>
      <c r="B10566" s="27"/>
      <c r="C10566" s="27"/>
      <c r="D10566" s="27"/>
      <c r="E10566" s="27"/>
      <c r="F10566" s="27"/>
      <c r="G10566" s="28"/>
      <c r="H10566" s="28"/>
      <c r="I10566" s="28"/>
      <c r="J10566" s="28"/>
      <c r="K10566" s="28"/>
      <c r="L10566" s="28"/>
    </row>
    <row r="10567" spans="1:12" ht="21">
      <c r="A10567" s="26"/>
      <c r="B10567" s="27"/>
      <c r="C10567" s="27"/>
      <c r="D10567" s="27"/>
      <c r="E10567" s="27"/>
      <c r="F10567" s="27"/>
      <c r="G10567" s="29"/>
      <c r="H10567" s="29"/>
      <c r="I10567" s="29"/>
      <c r="J10567" s="29"/>
      <c r="K10567" s="29"/>
      <c r="L10567" s="29"/>
    </row>
    <row r="10568" spans="1:12" ht="21">
      <c r="A10568" s="26"/>
      <c r="B10568" s="27"/>
      <c r="C10568" s="27"/>
      <c r="D10568" s="27"/>
      <c r="E10568" s="27"/>
      <c r="F10568" s="27"/>
      <c r="G10568" s="28"/>
      <c r="H10568" s="28"/>
      <c r="I10568" s="28"/>
      <c r="J10568" s="28"/>
      <c r="K10568" s="28"/>
      <c r="L10568" s="28"/>
    </row>
    <row r="10569" spans="1:12" ht="21">
      <c r="A10569" s="26"/>
      <c r="B10569" s="27"/>
      <c r="C10569" s="27"/>
      <c r="D10569" s="27"/>
      <c r="E10569" s="27"/>
      <c r="F10569" s="27"/>
      <c r="G10569" s="28"/>
      <c r="H10569" s="28"/>
      <c r="I10569" s="28"/>
      <c r="J10569" s="28"/>
      <c r="K10569" s="28"/>
      <c r="L10569" s="28"/>
    </row>
    <row r="10570" spans="1:12" ht="21">
      <c r="A10570" s="26"/>
      <c r="B10570" s="27"/>
      <c r="C10570" s="27"/>
      <c r="D10570" s="27"/>
      <c r="E10570" s="27"/>
      <c r="F10570" s="27"/>
      <c r="G10570" s="29"/>
      <c r="H10570" s="29"/>
      <c r="I10570" s="29"/>
      <c r="J10570" s="29"/>
      <c r="K10570" s="29"/>
      <c r="L10570" s="29"/>
    </row>
    <row r="10571" spans="1:12" ht="21">
      <c r="A10571" s="26"/>
      <c r="B10571" s="27"/>
      <c r="C10571" s="27"/>
      <c r="D10571" s="27"/>
      <c r="E10571" s="27"/>
      <c r="F10571" s="27"/>
      <c r="G10571" s="28"/>
      <c r="H10571" s="28"/>
      <c r="I10571" s="28"/>
      <c r="J10571" s="28"/>
      <c r="K10571" s="28"/>
      <c r="L10571" s="28"/>
    </row>
    <row r="10572" spans="1:12" ht="21">
      <c r="A10572" s="26"/>
      <c r="B10572" s="27"/>
      <c r="C10572" s="27"/>
      <c r="D10572" s="27"/>
      <c r="E10572" s="27"/>
      <c r="F10572" s="27"/>
      <c r="G10572" s="29"/>
      <c r="H10572" s="29"/>
      <c r="I10572" s="29"/>
      <c r="J10572" s="29"/>
      <c r="K10572" s="29"/>
      <c r="L10572" s="29"/>
    </row>
    <row r="10573" spans="1:12" ht="21">
      <c r="A10573" s="26"/>
      <c r="B10573" s="27"/>
      <c r="C10573" s="27"/>
      <c r="D10573" s="27"/>
      <c r="E10573" s="27"/>
      <c r="F10573" s="27"/>
      <c r="G10573" s="29"/>
      <c r="H10573" s="29"/>
      <c r="I10573" s="29"/>
      <c r="J10573" s="29"/>
      <c r="K10573" s="29"/>
      <c r="L10573" s="29"/>
    </row>
    <row r="10574" spans="1:12" ht="21">
      <c r="A10574" s="26"/>
      <c r="B10574" s="27"/>
      <c r="C10574" s="27"/>
      <c r="D10574" s="27"/>
      <c r="E10574" s="27"/>
      <c r="F10574" s="27"/>
      <c r="G10574" s="29"/>
      <c r="H10574" s="29"/>
      <c r="I10574" s="29"/>
      <c r="J10574" s="29"/>
      <c r="K10574" s="29"/>
      <c r="L10574" s="29"/>
    </row>
    <row r="10575" spans="1:12" ht="21">
      <c r="A10575" s="26"/>
      <c r="B10575" s="27"/>
      <c r="C10575" s="27"/>
      <c r="D10575" s="27"/>
      <c r="E10575" s="27"/>
      <c r="F10575" s="27"/>
      <c r="G10575" s="29"/>
      <c r="H10575" s="29"/>
      <c r="I10575" s="29"/>
      <c r="J10575" s="29"/>
      <c r="K10575" s="29"/>
      <c r="L10575" s="29"/>
    </row>
    <row r="10576" spans="1:12" ht="21">
      <c r="A10576" s="26"/>
      <c r="B10576" s="27"/>
      <c r="C10576" s="27"/>
      <c r="D10576" s="27"/>
      <c r="E10576" s="27"/>
      <c r="F10576" s="27"/>
      <c r="G10576" s="29"/>
      <c r="H10576" s="29"/>
      <c r="I10576" s="29"/>
      <c r="J10576" s="29"/>
      <c r="K10576" s="29"/>
      <c r="L10576" s="29"/>
    </row>
    <row r="10577" spans="1:12" ht="21">
      <c r="A10577" s="26"/>
      <c r="B10577" s="27"/>
      <c r="C10577" s="27"/>
      <c r="D10577" s="27"/>
      <c r="E10577" s="27"/>
      <c r="F10577" s="27"/>
      <c r="G10577" s="29"/>
      <c r="H10577" s="29"/>
      <c r="I10577" s="29"/>
      <c r="J10577" s="29"/>
      <c r="K10577" s="29"/>
      <c r="L10577" s="29"/>
    </row>
    <row r="10578" spans="1:12" ht="21">
      <c r="A10578" s="26"/>
      <c r="B10578" s="27"/>
      <c r="C10578" s="27"/>
      <c r="D10578" s="27"/>
      <c r="E10578" s="27"/>
      <c r="F10578" s="27"/>
      <c r="G10578" s="29"/>
      <c r="H10578" s="29"/>
      <c r="I10578" s="29"/>
      <c r="J10578" s="29"/>
      <c r="K10578" s="29"/>
      <c r="L10578" s="29"/>
    </row>
    <row r="10579" spans="1:12" ht="21">
      <c r="A10579" s="26"/>
      <c r="B10579" s="27"/>
      <c r="C10579" s="27"/>
      <c r="D10579" s="27"/>
      <c r="E10579" s="27"/>
      <c r="F10579" s="27"/>
      <c r="G10579" s="29"/>
      <c r="H10579" s="29"/>
      <c r="I10579" s="29"/>
      <c r="J10579" s="29"/>
      <c r="K10579" s="29"/>
      <c r="L10579" s="29"/>
    </row>
    <row r="10580" spans="1:12" ht="21">
      <c r="A10580" s="26"/>
      <c r="B10580" s="27"/>
      <c r="C10580" s="27"/>
      <c r="D10580" s="27"/>
      <c r="E10580" s="27"/>
      <c r="F10580" s="27"/>
      <c r="G10580" s="29"/>
      <c r="H10580" s="29"/>
      <c r="I10580" s="29"/>
      <c r="J10580" s="29"/>
      <c r="K10580" s="29"/>
      <c r="L10580" s="29"/>
    </row>
    <row r="10581" spans="1:12" ht="21">
      <c r="A10581" s="26"/>
      <c r="B10581" s="27"/>
      <c r="C10581" s="27"/>
      <c r="D10581" s="27"/>
      <c r="E10581" s="27"/>
      <c r="F10581" s="27"/>
      <c r="G10581" s="29"/>
      <c r="H10581" s="29"/>
      <c r="I10581" s="29"/>
      <c r="J10581" s="29"/>
      <c r="K10581" s="29"/>
      <c r="L10581" s="29"/>
    </row>
    <row r="10582" spans="1:12" ht="21">
      <c r="A10582" s="26"/>
      <c r="B10582" s="27"/>
      <c r="C10582" s="27"/>
      <c r="D10582" s="27"/>
      <c r="E10582" s="27"/>
      <c r="F10582" s="27"/>
      <c r="G10582" s="29"/>
      <c r="H10582" s="29"/>
      <c r="I10582" s="29"/>
      <c r="J10582" s="29"/>
      <c r="K10582" s="29"/>
      <c r="L10582" s="29"/>
    </row>
    <row r="10583" spans="1:12" ht="21">
      <c r="A10583" s="26"/>
      <c r="B10583" s="27"/>
      <c r="C10583" s="27"/>
      <c r="D10583" s="27"/>
      <c r="E10583" s="27"/>
      <c r="F10583" s="27"/>
      <c r="G10583" s="29"/>
      <c r="H10583" s="29"/>
      <c r="I10583" s="29"/>
      <c r="J10583" s="29"/>
      <c r="K10583" s="29"/>
      <c r="L10583" s="29"/>
    </row>
    <row r="10584" spans="1:12" ht="21">
      <c r="A10584" s="26"/>
      <c r="B10584" s="27"/>
      <c r="C10584" s="27"/>
      <c r="D10584" s="27"/>
      <c r="E10584" s="27"/>
      <c r="F10584" s="27"/>
      <c r="G10584" s="29"/>
      <c r="H10584" s="29"/>
      <c r="I10584" s="29"/>
      <c r="J10584" s="29"/>
      <c r="K10584" s="29"/>
      <c r="L10584" s="29"/>
    </row>
    <row r="10585" spans="1:12" ht="21">
      <c r="A10585" s="26"/>
      <c r="B10585" s="27"/>
      <c r="C10585" s="27"/>
      <c r="D10585" s="27"/>
      <c r="E10585" s="27"/>
      <c r="F10585" s="27"/>
      <c r="G10585" s="29"/>
      <c r="H10585" s="29"/>
      <c r="I10585" s="29"/>
      <c r="J10585" s="29"/>
      <c r="K10585" s="29"/>
      <c r="L10585" s="29"/>
    </row>
    <row r="10586" spans="1:12" ht="21">
      <c r="A10586" s="26"/>
      <c r="B10586" s="27"/>
      <c r="C10586" s="27"/>
      <c r="D10586" s="27"/>
      <c r="E10586" s="27"/>
      <c r="F10586" s="27"/>
      <c r="G10586" s="28"/>
      <c r="H10586" s="28"/>
      <c r="I10586" s="28"/>
      <c r="J10586" s="28"/>
      <c r="K10586" s="28"/>
      <c r="L10586" s="28"/>
    </row>
    <row r="10587" spans="1:12" ht="21">
      <c r="A10587" s="26"/>
      <c r="B10587" s="27"/>
      <c r="C10587" s="27"/>
      <c r="D10587" s="27"/>
      <c r="E10587" s="27"/>
      <c r="F10587" s="27"/>
      <c r="G10587" s="29"/>
      <c r="H10587" s="29"/>
      <c r="I10587" s="29"/>
      <c r="J10587" s="29"/>
      <c r="K10587" s="29"/>
      <c r="L10587" s="29"/>
    </row>
    <row r="10588" spans="1:12" ht="21">
      <c r="A10588" s="26"/>
      <c r="B10588" s="27"/>
      <c r="C10588" s="27"/>
      <c r="D10588" s="27"/>
      <c r="E10588" s="27"/>
      <c r="F10588" s="27"/>
      <c r="G10588" s="28"/>
      <c r="H10588" s="28"/>
      <c r="I10588" s="28"/>
      <c r="J10588" s="28"/>
      <c r="K10588" s="28"/>
      <c r="L10588" s="28"/>
    </row>
    <row r="10589" spans="1:12" ht="21">
      <c r="A10589" s="26"/>
      <c r="B10589" s="27"/>
      <c r="C10589" s="27"/>
      <c r="D10589" s="27"/>
      <c r="E10589" s="27"/>
      <c r="F10589" s="27"/>
      <c r="G10589" s="29"/>
      <c r="H10589" s="29"/>
      <c r="I10589" s="29"/>
      <c r="J10589" s="29"/>
      <c r="K10589" s="29"/>
      <c r="L10589" s="29"/>
    </row>
    <row r="10590" spans="1:12" ht="21">
      <c r="A10590" s="26"/>
      <c r="B10590" s="27"/>
      <c r="C10590" s="27"/>
      <c r="D10590" s="27"/>
      <c r="E10590" s="27"/>
      <c r="F10590" s="27"/>
      <c r="G10590" s="29"/>
      <c r="H10590" s="29"/>
      <c r="I10590" s="29"/>
      <c r="J10590" s="29"/>
      <c r="K10590" s="29"/>
      <c r="L10590" s="29"/>
    </row>
    <row r="10591" spans="1:12" ht="21">
      <c r="A10591" s="26"/>
      <c r="B10591" s="27"/>
      <c r="C10591" s="27"/>
      <c r="D10591" s="27"/>
      <c r="E10591" s="27"/>
      <c r="F10591" s="27"/>
      <c r="G10591" s="28"/>
      <c r="H10591" s="28"/>
      <c r="I10591" s="28"/>
      <c r="J10591" s="28"/>
      <c r="K10591" s="28"/>
      <c r="L10591" s="28"/>
    </row>
    <row r="10592" spans="1:12" ht="21">
      <c r="A10592" s="26"/>
      <c r="B10592" s="27"/>
      <c r="C10592" s="27"/>
      <c r="D10592" s="27"/>
      <c r="E10592" s="27"/>
      <c r="F10592" s="27"/>
      <c r="G10592" s="29"/>
      <c r="H10592" s="29"/>
      <c r="I10592" s="29"/>
      <c r="J10592" s="29"/>
      <c r="K10592" s="29"/>
      <c r="L10592" s="29"/>
    </row>
    <row r="10593" spans="1:12" ht="21">
      <c r="A10593" s="26"/>
      <c r="B10593" s="27"/>
      <c r="C10593" s="27"/>
      <c r="D10593" s="27"/>
      <c r="E10593" s="27"/>
      <c r="F10593" s="27"/>
      <c r="G10593" s="29"/>
      <c r="H10593" s="29"/>
      <c r="I10593" s="29"/>
      <c r="J10593" s="29"/>
      <c r="K10593" s="29"/>
      <c r="L10593" s="29"/>
    </row>
    <row r="10594" spans="1:12" ht="21">
      <c r="A10594" s="26"/>
      <c r="B10594" s="27"/>
      <c r="C10594" s="27"/>
      <c r="D10594" s="27"/>
      <c r="E10594" s="27"/>
      <c r="F10594" s="27"/>
      <c r="G10594" s="29"/>
      <c r="H10594" s="29"/>
      <c r="I10594" s="29"/>
      <c r="J10594" s="29"/>
      <c r="K10594" s="29"/>
      <c r="L10594" s="29"/>
    </row>
    <row r="10595" spans="1:12" ht="21">
      <c r="A10595" s="26"/>
      <c r="B10595" s="27"/>
      <c r="C10595" s="27"/>
      <c r="D10595" s="27"/>
      <c r="E10595" s="27"/>
      <c r="F10595" s="27"/>
      <c r="G10595" s="29"/>
      <c r="H10595" s="29"/>
      <c r="I10595" s="29"/>
      <c r="J10595" s="29"/>
      <c r="K10595" s="29"/>
      <c r="L10595" s="29"/>
    </row>
    <row r="10596" spans="1:12" ht="21">
      <c r="A10596" s="26"/>
      <c r="B10596" s="27"/>
      <c r="C10596" s="27"/>
      <c r="D10596" s="27"/>
      <c r="E10596" s="27"/>
      <c r="F10596" s="27"/>
      <c r="G10596" s="29"/>
      <c r="H10596" s="29"/>
      <c r="I10596" s="29"/>
      <c r="J10596" s="29"/>
      <c r="K10596" s="29"/>
      <c r="L10596" s="29"/>
    </row>
    <row r="10597" spans="1:12" ht="21">
      <c r="A10597" s="26"/>
      <c r="B10597" s="27"/>
      <c r="C10597" s="27"/>
      <c r="D10597" s="27"/>
      <c r="E10597" s="27"/>
      <c r="F10597" s="27"/>
      <c r="G10597" s="29"/>
      <c r="H10597" s="29"/>
      <c r="I10597" s="29"/>
      <c r="J10597" s="29"/>
      <c r="K10597" s="29"/>
      <c r="L10597" s="29"/>
    </row>
    <row r="10598" spans="1:12" ht="21">
      <c r="A10598" s="26"/>
      <c r="B10598" s="27"/>
      <c r="C10598" s="27"/>
      <c r="D10598" s="27"/>
      <c r="E10598" s="27"/>
      <c r="F10598" s="27"/>
      <c r="G10598" s="29"/>
      <c r="H10598" s="29"/>
      <c r="I10598" s="29"/>
      <c r="J10598" s="29"/>
      <c r="K10598" s="29"/>
      <c r="L10598" s="29"/>
    </row>
    <row r="10599" spans="1:12" ht="21">
      <c r="A10599" s="26"/>
      <c r="B10599" s="27"/>
      <c r="C10599" s="27"/>
      <c r="D10599" s="27"/>
      <c r="E10599" s="27"/>
      <c r="F10599" s="27"/>
      <c r="G10599" s="29"/>
      <c r="H10599" s="29"/>
      <c r="I10599" s="29"/>
      <c r="J10599" s="29"/>
      <c r="K10599" s="29"/>
      <c r="L10599" s="29"/>
    </row>
    <row r="10600" spans="1:12" ht="21">
      <c r="A10600" s="26"/>
      <c r="B10600" s="27"/>
      <c r="C10600" s="27"/>
      <c r="D10600" s="27"/>
      <c r="E10600" s="27"/>
      <c r="F10600" s="27"/>
      <c r="G10600" s="29"/>
      <c r="H10600" s="29"/>
      <c r="I10600" s="29"/>
      <c r="J10600" s="29"/>
      <c r="K10600" s="29"/>
      <c r="L10600" s="29"/>
    </row>
    <row r="10601" spans="1:12" ht="21">
      <c r="A10601" s="26"/>
      <c r="B10601" s="27"/>
      <c r="C10601" s="27"/>
      <c r="D10601" s="27"/>
      <c r="E10601" s="27"/>
      <c r="F10601" s="27"/>
      <c r="G10601" s="29"/>
      <c r="H10601" s="29"/>
      <c r="I10601" s="29"/>
      <c r="J10601" s="29"/>
      <c r="K10601" s="29"/>
      <c r="L10601" s="29"/>
    </row>
    <row r="10602" spans="1:12" ht="21">
      <c r="A10602" s="26"/>
      <c r="B10602" s="27"/>
      <c r="C10602" s="27"/>
      <c r="D10602" s="27"/>
      <c r="E10602" s="27"/>
      <c r="F10602" s="27"/>
      <c r="G10602" s="29"/>
      <c r="H10602" s="29"/>
      <c r="I10602" s="29"/>
      <c r="J10602" s="29"/>
      <c r="K10602" s="29"/>
      <c r="L10602" s="29"/>
    </row>
    <row r="10603" spans="1:12" ht="21">
      <c r="A10603" s="26"/>
      <c r="B10603" s="27"/>
      <c r="C10603" s="27"/>
      <c r="D10603" s="27"/>
      <c r="E10603" s="27"/>
      <c r="F10603" s="27"/>
      <c r="G10603" s="29"/>
      <c r="H10603" s="29"/>
      <c r="I10603" s="29"/>
      <c r="J10603" s="29"/>
      <c r="K10603" s="29"/>
      <c r="L10603" s="29"/>
    </row>
    <row r="10604" spans="1:12" ht="21">
      <c r="A10604" s="26"/>
      <c r="B10604" s="27"/>
      <c r="C10604" s="27"/>
      <c r="D10604" s="27"/>
      <c r="E10604" s="27"/>
      <c r="F10604" s="27"/>
      <c r="G10604" s="29"/>
      <c r="H10604" s="29"/>
      <c r="I10604" s="29"/>
      <c r="J10604" s="29"/>
      <c r="K10604" s="29"/>
      <c r="L10604" s="29"/>
    </row>
    <row r="10605" spans="1:12" ht="21">
      <c r="A10605" s="26"/>
      <c r="B10605" s="27"/>
      <c r="C10605" s="27"/>
      <c r="D10605" s="27"/>
      <c r="E10605" s="27"/>
      <c r="F10605" s="27"/>
      <c r="G10605" s="28"/>
      <c r="H10605" s="28"/>
      <c r="I10605" s="28"/>
      <c r="J10605" s="28"/>
      <c r="K10605" s="28"/>
      <c r="L10605" s="28"/>
    </row>
    <row r="10606" spans="1:12" ht="21">
      <c r="A10606" s="26"/>
      <c r="B10606" s="27"/>
      <c r="C10606" s="27"/>
      <c r="D10606" s="27"/>
      <c r="E10606" s="27"/>
      <c r="F10606" s="27"/>
      <c r="G10606" s="29"/>
      <c r="H10606" s="29"/>
      <c r="I10606" s="29"/>
      <c r="J10606" s="29"/>
      <c r="K10606" s="29"/>
      <c r="L10606" s="29"/>
    </row>
    <row r="10607" spans="1:12" ht="21">
      <c r="A10607" s="26"/>
      <c r="B10607" s="27"/>
      <c r="C10607" s="27"/>
      <c r="D10607" s="27"/>
      <c r="E10607" s="27"/>
      <c r="F10607" s="27"/>
      <c r="G10607" s="29"/>
      <c r="H10607" s="29"/>
      <c r="I10607" s="29"/>
      <c r="J10607" s="29"/>
      <c r="K10607" s="29"/>
      <c r="L10607" s="29"/>
    </row>
    <row r="10608" spans="1:12" ht="21">
      <c r="A10608" s="26"/>
      <c r="B10608" s="27"/>
      <c r="C10608" s="27"/>
      <c r="D10608" s="27"/>
      <c r="E10608" s="27"/>
      <c r="F10608" s="27"/>
      <c r="G10608" s="28"/>
      <c r="H10608" s="28"/>
      <c r="I10608" s="28"/>
      <c r="J10608" s="28"/>
      <c r="K10608" s="28"/>
      <c r="L10608" s="28"/>
    </row>
    <row r="10609" spans="1:12" ht="21">
      <c r="A10609" s="26"/>
      <c r="B10609" s="27"/>
      <c r="C10609" s="27"/>
      <c r="D10609" s="27"/>
      <c r="E10609" s="27"/>
      <c r="F10609" s="27"/>
      <c r="G10609" s="29"/>
      <c r="H10609" s="29"/>
      <c r="I10609" s="29"/>
      <c r="J10609" s="29"/>
      <c r="K10609" s="29"/>
      <c r="L10609" s="29"/>
    </row>
    <row r="10610" spans="1:12" ht="21">
      <c r="A10610" s="26"/>
      <c r="B10610" s="27"/>
      <c r="C10610" s="27"/>
      <c r="D10610" s="27"/>
      <c r="E10610" s="27"/>
      <c r="F10610" s="27"/>
      <c r="G10610" s="29"/>
      <c r="H10610" s="29"/>
      <c r="I10610" s="29"/>
      <c r="J10610" s="29"/>
      <c r="K10610" s="29"/>
      <c r="L10610" s="29"/>
    </row>
    <row r="10611" spans="1:12" ht="21">
      <c r="A10611" s="26"/>
      <c r="B10611" s="27"/>
      <c r="C10611" s="27"/>
      <c r="D10611" s="27"/>
      <c r="E10611" s="27"/>
      <c r="F10611" s="27"/>
      <c r="G10611" s="29"/>
      <c r="H10611" s="29"/>
      <c r="I10611" s="29"/>
      <c r="J10611" s="29"/>
      <c r="K10611" s="29"/>
      <c r="L10611" s="29"/>
    </row>
    <row r="10612" spans="1:12" ht="21">
      <c r="A10612" s="26"/>
      <c r="B10612" s="27"/>
      <c r="C10612" s="27"/>
      <c r="D10612" s="27"/>
      <c r="E10612" s="27"/>
      <c r="F10612" s="27"/>
      <c r="G10612" s="29"/>
      <c r="H10612" s="29"/>
      <c r="I10612" s="29"/>
      <c r="J10612" s="29"/>
      <c r="K10612" s="29"/>
      <c r="L10612" s="29"/>
    </row>
    <row r="10613" spans="1:12" ht="21">
      <c r="A10613" s="26"/>
      <c r="B10613" s="27"/>
      <c r="C10613" s="27"/>
      <c r="D10613" s="27"/>
      <c r="E10613" s="27"/>
      <c r="F10613" s="27"/>
      <c r="G10613" s="29"/>
      <c r="H10613" s="29"/>
      <c r="I10613" s="29"/>
      <c r="J10613" s="29"/>
      <c r="K10613" s="29"/>
      <c r="L10613" s="29"/>
    </row>
    <row r="10614" spans="1:12" ht="21">
      <c r="A10614" s="26"/>
      <c r="B10614" s="27"/>
      <c r="C10614" s="27"/>
      <c r="D10614" s="27"/>
      <c r="E10614" s="27"/>
      <c r="F10614" s="27"/>
      <c r="G10614" s="29"/>
      <c r="H10614" s="29"/>
      <c r="I10614" s="29"/>
      <c r="J10614" s="29"/>
      <c r="K10614" s="29"/>
      <c r="L10614" s="29"/>
    </row>
    <row r="10615" spans="1:12" ht="21">
      <c r="A10615" s="26"/>
      <c r="B10615" s="27"/>
      <c r="C10615" s="27"/>
      <c r="D10615" s="27"/>
      <c r="E10615" s="27"/>
      <c r="F10615" s="27"/>
      <c r="G10615" s="28"/>
      <c r="H10615" s="28"/>
      <c r="I10615" s="28"/>
      <c r="J10615" s="28"/>
      <c r="K10615" s="28"/>
      <c r="L10615" s="28"/>
    </row>
    <row r="10616" spans="1:12" ht="21">
      <c r="A10616" s="26"/>
      <c r="B10616" s="27"/>
      <c r="C10616" s="27"/>
      <c r="D10616" s="27"/>
      <c r="E10616" s="27"/>
      <c r="F10616" s="27"/>
      <c r="G10616" s="29"/>
      <c r="H10616" s="29"/>
      <c r="I10616" s="29"/>
      <c r="J10616" s="29"/>
      <c r="K10616" s="29"/>
      <c r="L10616" s="29"/>
    </row>
    <row r="10617" spans="1:12" ht="21">
      <c r="A10617" s="26"/>
      <c r="B10617" s="27"/>
      <c r="C10617" s="27"/>
      <c r="D10617" s="27"/>
      <c r="E10617" s="27"/>
      <c r="F10617" s="27"/>
      <c r="G10617" s="29"/>
      <c r="H10617" s="29"/>
      <c r="I10617" s="29"/>
      <c r="J10617" s="29"/>
      <c r="K10617" s="29"/>
      <c r="L10617" s="29"/>
    </row>
    <row r="10618" spans="1:12" ht="21">
      <c r="A10618" s="26"/>
      <c r="B10618" s="27"/>
      <c r="C10618" s="27"/>
      <c r="D10618" s="27"/>
      <c r="E10618" s="27"/>
      <c r="F10618" s="27"/>
      <c r="G10618" s="28"/>
      <c r="H10618" s="28"/>
      <c r="I10618" s="28"/>
      <c r="J10618" s="28"/>
      <c r="K10618" s="28"/>
      <c r="L10618" s="28"/>
    </row>
    <row r="10619" spans="1:12" ht="21">
      <c r="A10619" s="26"/>
      <c r="B10619" s="27"/>
      <c r="C10619" s="27"/>
      <c r="D10619" s="27"/>
      <c r="E10619" s="27"/>
      <c r="F10619" s="27"/>
      <c r="G10619" s="29"/>
      <c r="H10619" s="29"/>
      <c r="I10619" s="29"/>
      <c r="J10619" s="29"/>
      <c r="K10619" s="29"/>
      <c r="L10619" s="29"/>
    </row>
    <row r="10620" spans="1:12" ht="21">
      <c r="A10620" s="26"/>
      <c r="B10620" s="27"/>
      <c r="C10620" s="27"/>
      <c r="D10620" s="27"/>
      <c r="E10620" s="27"/>
      <c r="F10620" s="27"/>
      <c r="G10620" s="28"/>
      <c r="H10620" s="28"/>
      <c r="I10620" s="28"/>
      <c r="J10620" s="28"/>
      <c r="K10620" s="28"/>
      <c r="L10620" s="28"/>
    </row>
    <row r="10621" spans="1:12" ht="21">
      <c r="A10621" s="26"/>
      <c r="B10621" s="27"/>
      <c r="C10621" s="27"/>
      <c r="D10621" s="27"/>
      <c r="E10621" s="27"/>
      <c r="F10621" s="27"/>
      <c r="G10621" s="28"/>
      <c r="H10621" s="28"/>
      <c r="I10621" s="28"/>
      <c r="J10621" s="28"/>
      <c r="K10621" s="28"/>
      <c r="L10621" s="28"/>
    </row>
    <row r="10622" spans="1:12" ht="21">
      <c r="A10622" s="26"/>
      <c r="B10622" s="27"/>
      <c r="C10622" s="27"/>
      <c r="D10622" s="27"/>
      <c r="E10622" s="27"/>
      <c r="F10622" s="27"/>
      <c r="G10622" s="28"/>
      <c r="H10622" s="28"/>
      <c r="I10622" s="28"/>
      <c r="J10622" s="28"/>
      <c r="K10622" s="28"/>
      <c r="L10622" s="28"/>
    </row>
    <row r="10623" spans="1:12" ht="21">
      <c r="A10623" s="26"/>
      <c r="B10623" s="27"/>
      <c r="C10623" s="27"/>
      <c r="D10623" s="27"/>
      <c r="E10623" s="27"/>
      <c r="F10623" s="27"/>
      <c r="G10623" s="29"/>
      <c r="H10623" s="29"/>
      <c r="I10623" s="29"/>
      <c r="J10623" s="29"/>
      <c r="K10623" s="29"/>
      <c r="L10623" s="29"/>
    </row>
    <row r="10624" spans="1:12" ht="21">
      <c r="A10624" s="26"/>
      <c r="B10624" s="27"/>
      <c r="C10624" s="27"/>
      <c r="D10624" s="27"/>
      <c r="E10624" s="27"/>
      <c r="F10624" s="27"/>
      <c r="G10624" s="28"/>
      <c r="H10624" s="28"/>
      <c r="I10624" s="28"/>
      <c r="J10624" s="28"/>
      <c r="K10624" s="28"/>
      <c r="L10624" s="28"/>
    </row>
    <row r="10625" spans="1:12" ht="21">
      <c r="A10625" s="26"/>
      <c r="B10625" s="27"/>
      <c r="C10625" s="27"/>
      <c r="D10625" s="27"/>
      <c r="E10625" s="27"/>
      <c r="F10625" s="27"/>
      <c r="G10625" s="29"/>
      <c r="H10625" s="29"/>
      <c r="I10625" s="29"/>
      <c r="J10625" s="29"/>
      <c r="K10625" s="29"/>
      <c r="L10625" s="29"/>
    </row>
    <row r="10626" spans="1:12" ht="21">
      <c r="A10626" s="26"/>
      <c r="B10626" s="27"/>
      <c r="C10626" s="27"/>
      <c r="D10626" s="27"/>
      <c r="E10626" s="27"/>
      <c r="F10626" s="27"/>
      <c r="G10626" s="29"/>
      <c r="H10626" s="29"/>
      <c r="I10626" s="29"/>
      <c r="J10626" s="29"/>
      <c r="K10626" s="29"/>
      <c r="L10626" s="29"/>
    </row>
    <row r="10627" spans="1:12" ht="21">
      <c r="A10627" s="26"/>
      <c r="B10627" s="27"/>
      <c r="C10627" s="27"/>
      <c r="D10627" s="27"/>
      <c r="E10627" s="27"/>
      <c r="F10627" s="27"/>
      <c r="G10627" s="28"/>
      <c r="H10627" s="28"/>
      <c r="I10627" s="28"/>
      <c r="J10627" s="28"/>
      <c r="K10627" s="28"/>
      <c r="L10627" s="28"/>
    </row>
    <row r="10628" spans="1:12" ht="21">
      <c r="A10628" s="26"/>
      <c r="B10628" s="27"/>
      <c r="C10628" s="27"/>
      <c r="D10628" s="27"/>
      <c r="E10628" s="27"/>
      <c r="F10628" s="27"/>
      <c r="G10628" s="29"/>
      <c r="H10628" s="29"/>
      <c r="I10628" s="29"/>
      <c r="J10628" s="29"/>
      <c r="K10628" s="29"/>
      <c r="L10628" s="29"/>
    </row>
    <row r="10629" spans="1:12" ht="21">
      <c r="A10629" s="26"/>
      <c r="B10629" s="27"/>
      <c r="C10629" s="27"/>
      <c r="D10629" s="27"/>
      <c r="E10629" s="27"/>
      <c r="F10629" s="27"/>
      <c r="G10629" s="28"/>
      <c r="H10629" s="28"/>
      <c r="I10629" s="28"/>
      <c r="J10629" s="28"/>
      <c r="K10629" s="28"/>
      <c r="L10629" s="28"/>
    </row>
    <row r="10630" spans="1:12" ht="21">
      <c r="A10630" s="26"/>
      <c r="B10630" s="27"/>
      <c r="C10630" s="27"/>
      <c r="D10630" s="27"/>
      <c r="E10630" s="27"/>
      <c r="F10630" s="27"/>
      <c r="G10630" s="29"/>
      <c r="H10630" s="29"/>
      <c r="I10630" s="29"/>
      <c r="J10630" s="29"/>
      <c r="K10630" s="29"/>
      <c r="L10630" s="29"/>
    </row>
    <row r="10631" spans="1:12" ht="21">
      <c r="A10631" s="26"/>
      <c r="B10631" s="27"/>
      <c r="C10631" s="27"/>
      <c r="D10631" s="27"/>
      <c r="E10631" s="27"/>
      <c r="F10631" s="27"/>
      <c r="G10631" s="28"/>
      <c r="H10631" s="28"/>
      <c r="I10631" s="28"/>
      <c r="J10631" s="28"/>
      <c r="K10631" s="28"/>
      <c r="L10631" s="28"/>
    </row>
    <row r="10632" spans="1:12" ht="21">
      <c r="A10632" s="26"/>
      <c r="B10632" s="27"/>
      <c r="C10632" s="27"/>
      <c r="D10632" s="27"/>
      <c r="E10632" s="27"/>
      <c r="F10632" s="27"/>
      <c r="G10632" s="28"/>
      <c r="H10632" s="28"/>
      <c r="I10632" s="28"/>
      <c r="J10632" s="28"/>
      <c r="K10632" s="28"/>
      <c r="L10632" s="28"/>
    </row>
    <row r="10633" spans="1:12" ht="21">
      <c r="A10633" s="26"/>
      <c r="B10633" s="27"/>
      <c r="C10633" s="27"/>
      <c r="D10633" s="27"/>
      <c r="E10633" s="27"/>
      <c r="F10633" s="27"/>
      <c r="G10633" s="28"/>
      <c r="H10633" s="28"/>
      <c r="I10633" s="28"/>
      <c r="J10633" s="28"/>
      <c r="K10633" s="28"/>
      <c r="L10633" s="28"/>
    </row>
    <row r="10634" spans="1:12" ht="21">
      <c r="A10634" s="26"/>
      <c r="B10634" s="27"/>
      <c r="C10634" s="27"/>
      <c r="D10634" s="27"/>
      <c r="E10634" s="27"/>
      <c r="F10634" s="27"/>
      <c r="G10634" s="28"/>
      <c r="H10634" s="28"/>
      <c r="I10634" s="28"/>
      <c r="J10634" s="28"/>
      <c r="K10634" s="28"/>
      <c r="L10634" s="28"/>
    </row>
    <row r="10635" spans="1:12" ht="21">
      <c r="A10635" s="26"/>
      <c r="B10635" s="27"/>
      <c r="C10635" s="27"/>
      <c r="D10635" s="27"/>
      <c r="E10635" s="27"/>
      <c r="F10635" s="27"/>
      <c r="G10635" s="28"/>
      <c r="H10635" s="28"/>
      <c r="I10635" s="28"/>
      <c r="J10635" s="28"/>
      <c r="K10635" s="28"/>
      <c r="L10635" s="28"/>
    </row>
    <row r="10636" spans="1:12" ht="21">
      <c r="A10636" s="26"/>
      <c r="B10636" s="27"/>
      <c r="C10636" s="27"/>
      <c r="D10636" s="27"/>
      <c r="E10636" s="27"/>
      <c r="F10636" s="27"/>
      <c r="G10636" s="28"/>
      <c r="H10636" s="28"/>
      <c r="I10636" s="28"/>
      <c r="J10636" s="28"/>
      <c r="K10636" s="28"/>
      <c r="L10636" s="28"/>
    </row>
    <row r="10637" spans="1:12" ht="21">
      <c r="A10637" s="26"/>
      <c r="B10637" s="27"/>
      <c r="C10637" s="27"/>
      <c r="D10637" s="27"/>
      <c r="E10637" s="27"/>
      <c r="F10637" s="27"/>
      <c r="G10637" s="29"/>
      <c r="H10637" s="29"/>
      <c r="I10637" s="29"/>
      <c r="J10637" s="29"/>
      <c r="K10637" s="29"/>
      <c r="L10637" s="29"/>
    </row>
    <row r="10638" spans="1:12" ht="21">
      <c r="A10638" s="26"/>
      <c r="B10638" s="27"/>
      <c r="C10638" s="27"/>
      <c r="D10638" s="27"/>
      <c r="E10638" s="27"/>
      <c r="F10638" s="27"/>
      <c r="G10638" s="29"/>
      <c r="H10638" s="29"/>
      <c r="I10638" s="29"/>
      <c r="J10638" s="29"/>
      <c r="K10638" s="29"/>
      <c r="L10638" s="29"/>
    </row>
    <row r="10639" spans="1:12" ht="21">
      <c r="A10639" s="26"/>
      <c r="B10639" s="27"/>
      <c r="C10639" s="27"/>
      <c r="D10639" s="27"/>
      <c r="E10639" s="27"/>
      <c r="F10639" s="27"/>
      <c r="G10639" s="28"/>
      <c r="H10639" s="28"/>
      <c r="I10639" s="28"/>
      <c r="J10639" s="28"/>
      <c r="K10639" s="28"/>
      <c r="L10639" s="28"/>
    </row>
    <row r="10640" spans="1:12" ht="21">
      <c r="A10640" s="26"/>
      <c r="B10640" s="27"/>
      <c r="C10640" s="27"/>
      <c r="D10640" s="27"/>
      <c r="E10640" s="27"/>
      <c r="F10640" s="27"/>
      <c r="G10640" s="28"/>
      <c r="H10640" s="28"/>
      <c r="I10640" s="28"/>
      <c r="J10640" s="28"/>
      <c r="K10640" s="28"/>
      <c r="L10640" s="28"/>
    </row>
    <row r="10641" spans="1:12" ht="21">
      <c r="A10641" s="26"/>
      <c r="B10641" s="27"/>
      <c r="C10641" s="27"/>
      <c r="D10641" s="27"/>
      <c r="E10641" s="27"/>
      <c r="F10641" s="27"/>
      <c r="G10641" s="28"/>
      <c r="H10641" s="28"/>
      <c r="I10641" s="28"/>
      <c r="J10641" s="28"/>
      <c r="K10641" s="28"/>
      <c r="L10641" s="28"/>
    </row>
    <row r="10642" spans="1:12" ht="21">
      <c r="A10642" s="26"/>
      <c r="B10642" s="27"/>
      <c r="C10642" s="27"/>
      <c r="D10642" s="27"/>
      <c r="E10642" s="27"/>
      <c r="F10642" s="27"/>
      <c r="G10642" s="29"/>
      <c r="H10642" s="29"/>
      <c r="I10642" s="29"/>
      <c r="J10642" s="29"/>
      <c r="K10642" s="29"/>
      <c r="L10642" s="29"/>
    </row>
    <row r="10643" spans="1:12" ht="21">
      <c r="A10643" s="26"/>
      <c r="B10643" s="27"/>
      <c r="C10643" s="27"/>
      <c r="D10643" s="27"/>
      <c r="E10643" s="27"/>
      <c r="F10643" s="27"/>
      <c r="G10643" s="29"/>
      <c r="H10643" s="29"/>
      <c r="I10643" s="29"/>
      <c r="J10643" s="29"/>
      <c r="K10643" s="29"/>
      <c r="L10643" s="29"/>
    </row>
    <row r="10644" spans="1:12" ht="21">
      <c r="A10644" s="26"/>
      <c r="B10644" s="27"/>
      <c r="C10644" s="27"/>
      <c r="D10644" s="27"/>
      <c r="E10644" s="27"/>
      <c r="F10644" s="27"/>
      <c r="G10644" s="29"/>
      <c r="H10644" s="29"/>
      <c r="I10644" s="29"/>
      <c r="J10644" s="29"/>
      <c r="K10644" s="29"/>
      <c r="L10644" s="29"/>
    </row>
    <row r="10645" spans="1:12" ht="21">
      <c r="A10645" s="26"/>
      <c r="B10645" s="27"/>
      <c r="C10645" s="27"/>
      <c r="D10645" s="27"/>
      <c r="E10645" s="27"/>
      <c r="F10645" s="27"/>
      <c r="G10645" s="29"/>
      <c r="H10645" s="29"/>
      <c r="I10645" s="29"/>
      <c r="J10645" s="29"/>
      <c r="K10645" s="29"/>
      <c r="L10645" s="29"/>
    </row>
    <row r="10646" spans="1:12" ht="21">
      <c r="A10646" s="26"/>
      <c r="B10646" s="27"/>
      <c r="C10646" s="27"/>
      <c r="D10646" s="27"/>
      <c r="E10646" s="27"/>
      <c r="F10646" s="27"/>
      <c r="G10646" s="29"/>
      <c r="H10646" s="29"/>
      <c r="I10646" s="29"/>
      <c r="J10646" s="29"/>
      <c r="K10646" s="29"/>
      <c r="L10646" s="29"/>
    </row>
    <row r="10647" spans="1:12" ht="21">
      <c r="A10647" s="26"/>
      <c r="B10647" s="27"/>
      <c r="C10647" s="27"/>
      <c r="D10647" s="27"/>
      <c r="E10647" s="27"/>
      <c r="F10647" s="27"/>
      <c r="G10647" s="28"/>
      <c r="H10647" s="28"/>
      <c r="I10647" s="28"/>
      <c r="J10647" s="28"/>
      <c r="K10647" s="28"/>
      <c r="L10647" s="28"/>
    </row>
    <row r="10648" spans="1:12" ht="21">
      <c r="A10648" s="26"/>
      <c r="B10648" s="27"/>
      <c r="C10648" s="27"/>
      <c r="D10648" s="27"/>
      <c r="E10648" s="27"/>
      <c r="F10648" s="27"/>
      <c r="G10648" s="29"/>
      <c r="H10648" s="29"/>
      <c r="I10648" s="29"/>
      <c r="J10648" s="29"/>
      <c r="K10648" s="29"/>
      <c r="L10648" s="29"/>
    </row>
    <row r="10649" spans="1:12" ht="21">
      <c r="A10649" s="26"/>
      <c r="B10649" s="27"/>
      <c r="C10649" s="27"/>
      <c r="D10649" s="27"/>
      <c r="E10649" s="27"/>
      <c r="F10649" s="27"/>
      <c r="G10649" s="28"/>
      <c r="H10649" s="28"/>
      <c r="I10649" s="28"/>
      <c r="J10649" s="28"/>
      <c r="K10649" s="28"/>
      <c r="L10649" s="28"/>
    </row>
    <row r="10650" spans="1:12" ht="21">
      <c r="A10650" s="26"/>
      <c r="B10650" s="27"/>
      <c r="C10650" s="27"/>
      <c r="D10650" s="27"/>
      <c r="E10650" s="27"/>
      <c r="F10650" s="27"/>
      <c r="G10650" s="29"/>
      <c r="H10650" s="29"/>
      <c r="I10650" s="29"/>
      <c r="J10650" s="29"/>
      <c r="K10650" s="29"/>
      <c r="L10650" s="29"/>
    </row>
    <row r="10651" spans="1:12" ht="21">
      <c r="A10651" s="26"/>
      <c r="B10651" s="27"/>
      <c r="C10651" s="27"/>
      <c r="D10651" s="27"/>
      <c r="E10651" s="27"/>
      <c r="F10651" s="27"/>
      <c r="G10651" s="29"/>
      <c r="H10651" s="29"/>
      <c r="I10651" s="29"/>
      <c r="J10651" s="29"/>
      <c r="K10651" s="29"/>
      <c r="L10651" s="29"/>
    </row>
    <row r="10652" spans="1:12" ht="21">
      <c r="A10652" s="26"/>
      <c r="B10652" s="27"/>
      <c r="C10652" s="27"/>
      <c r="D10652" s="27"/>
      <c r="E10652" s="27"/>
      <c r="F10652" s="27"/>
      <c r="G10652" s="29"/>
      <c r="H10652" s="29"/>
      <c r="I10652" s="29"/>
      <c r="J10652" s="29"/>
      <c r="K10652" s="29"/>
      <c r="L10652" s="29"/>
    </row>
    <row r="10653" spans="1:12" ht="21">
      <c r="A10653" s="26"/>
      <c r="B10653" s="27"/>
      <c r="C10653" s="27"/>
      <c r="D10653" s="27"/>
      <c r="E10653" s="27"/>
      <c r="F10653" s="27"/>
      <c r="G10653" s="28"/>
      <c r="H10653" s="28"/>
      <c r="I10653" s="28"/>
      <c r="J10653" s="28"/>
      <c r="K10653" s="28"/>
      <c r="L10653" s="28"/>
    </row>
    <row r="10654" spans="1:12" ht="21">
      <c r="A10654" s="26"/>
      <c r="B10654" s="27"/>
      <c r="C10654" s="27"/>
      <c r="D10654" s="27"/>
      <c r="E10654" s="27"/>
      <c r="F10654" s="27"/>
      <c r="G10654" s="28"/>
      <c r="H10654" s="28"/>
      <c r="I10654" s="28"/>
      <c r="J10654" s="28"/>
      <c r="K10654" s="28"/>
      <c r="L10654" s="28"/>
    </row>
    <row r="10655" spans="1:12" ht="21">
      <c r="A10655" s="26"/>
      <c r="B10655" s="27"/>
      <c r="C10655" s="27"/>
      <c r="D10655" s="27"/>
      <c r="E10655" s="27"/>
      <c r="F10655" s="27"/>
      <c r="G10655" s="28"/>
      <c r="H10655" s="28"/>
      <c r="I10655" s="28"/>
      <c r="J10655" s="28"/>
      <c r="K10655" s="28"/>
      <c r="L10655" s="28"/>
    </row>
    <row r="10656" spans="1:12" ht="21">
      <c r="A10656" s="26"/>
      <c r="B10656" s="27"/>
      <c r="C10656" s="27"/>
      <c r="D10656" s="27"/>
      <c r="E10656" s="27"/>
      <c r="F10656" s="27"/>
      <c r="G10656" s="28"/>
      <c r="H10656" s="28"/>
      <c r="I10656" s="28"/>
      <c r="J10656" s="28"/>
      <c r="K10656" s="28"/>
      <c r="L10656" s="28"/>
    </row>
    <row r="10657" spans="1:12" ht="21">
      <c r="A10657" s="26"/>
      <c r="B10657" s="27"/>
      <c r="C10657" s="27"/>
      <c r="D10657" s="27"/>
      <c r="E10657" s="27"/>
      <c r="F10657" s="27"/>
      <c r="G10657" s="28"/>
      <c r="H10657" s="28"/>
      <c r="I10657" s="28"/>
      <c r="J10657" s="28"/>
      <c r="K10657" s="28"/>
      <c r="L10657" s="28"/>
    </row>
    <row r="10658" spans="1:12" ht="21">
      <c r="A10658" s="26"/>
      <c r="B10658" s="27"/>
      <c r="C10658" s="27"/>
      <c r="D10658" s="27"/>
      <c r="E10658" s="27"/>
      <c r="F10658" s="27"/>
      <c r="G10658" s="29"/>
      <c r="H10658" s="29"/>
      <c r="I10658" s="29"/>
      <c r="J10658" s="29"/>
      <c r="K10658" s="29"/>
      <c r="L10658" s="29"/>
    </row>
    <row r="10659" spans="1:12" ht="21">
      <c r="A10659" s="26"/>
      <c r="B10659" s="27"/>
      <c r="C10659" s="27"/>
      <c r="D10659" s="27"/>
      <c r="E10659" s="27"/>
      <c r="F10659" s="27"/>
      <c r="G10659" s="29"/>
      <c r="H10659" s="29"/>
      <c r="I10659" s="29"/>
      <c r="J10659" s="29"/>
      <c r="K10659" s="29"/>
      <c r="L10659" s="29"/>
    </row>
    <row r="10660" spans="1:12" ht="21">
      <c r="A10660" s="26"/>
      <c r="B10660" s="27"/>
      <c r="C10660" s="27"/>
      <c r="D10660" s="27"/>
      <c r="E10660" s="27"/>
      <c r="F10660" s="27"/>
      <c r="G10660" s="28"/>
      <c r="H10660" s="28"/>
      <c r="I10660" s="28"/>
      <c r="J10660" s="28"/>
      <c r="K10660" s="28"/>
      <c r="L10660" s="28"/>
    </row>
    <row r="10661" spans="1:12" ht="21">
      <c r="A10661" s="26"/>
      <c r="B10661" s="27"/>
      <c r="C10661" s="27"/>
      <c r="D10661" s="27"/>
      <c r="E10661" s="27"/>
      <c r="F10661" s="27"/>
      <c r="G10661" s="28"/>
      <c r="H10661" s="28"/>
      <c r="I10661" s="28"/>
      <c r="J10661" s="28"/>
      <c r="K10661" s="28"/>
      <c r="L10661" s="28"/>
    </row>
    <row r="10662" spans="1:12" ht="21">
      <c r="A10662" s="26"/>
      <c r="B10662" s="27"/>
      <c r="C10662" s="27"/>
      <c r="D10662" s="27"/>
      <c r="E10662" s="27"/>
      <c r="F10662" s="27"/>
      <c r="G10662" s="28"/>
      <c r="H10662" s="28"/>
      <c r="I10662" s="28"/>
      <c r="J10662" s="28"/>
      <c r="K10662" s="28"/>
      <c r="L10662" s="28"/>
    </row>
    <row r="10663" spans="1:12" ht="21">
      <c r="A10663" s="26"/>
      <c r="B10663" s="27"/>
      <c r="C10663" s="27"/>
      <c r="D10663" s="27"/>
      <c r="E10663" s="27"/>
      <c r="F10663" s="27"/>
      <c r="G10663" s="29"/>
      <c r="H10663" s="29"/>
      <c r="I10663" s="29"/>
      <c r="J10663" s="29"/>
      <c r="K10663" s="29"/>
      <c r="L10663" s="29"/>
    </row>
    <row r="10664" spans="1:12" ht="21">
      <c r="A10664" s="26"/>
      <c r="B10664" s="27"/>
      <c r="C10664" s="27"/>
      <c r="D10664" s="27"/>
      <c r="E10664" s="27"/>
      <c r="F10664" s="27"/>
      <c r="G10664" s="29"/>
      <c r="H10664" s="29"/>
      <c r="I10664" s="29"/>
      <c r="J10664" s="29"/>
      <c r="K10664" s="29"/>
      <c r="L10664" s="29"/>
    </row>
    <row r="10665" spans="1:12" ht="21">
      <c r="A10665" s="26"/>
      <c r="B10665" s="27"/>
      <c r="C10665" s="27"/>
      <c r="D10665" s="27"/>
      <c r="E10665" s="27"/>
      <c r="F10665" s="27"/>
      <c r="G10665" s="29"/>
      <c r="H10665" s="29"/>
      <c r="I10665" s="29"/>
      <c r="J10665" s="29"/>
      <c r="K10665" s="29"/>
      <c r="L10665" s="29"/>
    </row>
    <row r="10666" spans="1:12" ht="21">
      <c r="A10666" s="26"/>
      <c r="B10666" s="27"/>
      <c r="C10666" s="27"/>
      <c r="D10666" s="27"/>
      <c r="E10666" s="27"/>
      <c r="F10666" s="27"/>
      <c r="G10666" s="29"/>
      <c r="H10666" s="29"/>
      <c r="I10666" s="29"/>
      <c r="J10666" s="29"/>
      <c r="K10666" s="29"/>
      <c r="L10666" s="29"/>
    </row>
    <row r="10667" spans="1:12" ht="21">
      <c r="A10667" s="26"/>
      <c r="B10667" s="27"/>
      <c r="C10667" s="27"/>
      <c r="D10667" s="27"/>
      <c r="E10667" s="27"/>
      <c r="F10667" s="27"/>
      <c r="G10667" s="29"/>
      <c r="H10667" s="29"/>
      <c r="I10667" s="29"/>
      <c r="J10667" s="29"/>
      <c r="K10667" s="29"/>
      <c r="L10667" s="29"/>
    </row>
    <row r="10668" spans="1:12" ht="21">
      <c r="A10668" s="26"/>
      <c r="B10668" s="27"/>
      <c r="C10668" s="27"/>
      <c r="D10668" s="27"/>
      <c r="E10668" s="27"/>
      <c r="F10668" s="27"/>
      <c r="G10668" s="29"/>
      <c r="H10668" s="29"/>
      <c r="I10668" s="29"/>
      <c r="J10668" s="29"/>
      <c r="K10668" s="29"/>
      <c r="L10668" s="29"/>
    </row>
    <row r="10669" spans="1:12" ht="21">
      <c r="A10669" s="26"/>
      <c r="B10669" s="27"/>
      <c r="C10669" s="27"/>
      <c r="D10669" s="27"/>
      <c r="E10669" s="27"/>
      <c r="F10669" s="27"/>
      <c r="G10669" s="28"/>
      <c r="H10669" s="28"/>
      <c r="I10669" s="28"/>
      <c r="J10669" s="28"/>
      <c r="K10669" s="28"/>
      <c r="L10669" s="28"/>
    </row>
    <row r="10670" spans="1:12" ht="21">
      <c r="A10670" s="26"/>
      <c r="B10670" s="27"/>
      <c r="C10670" s="27"/>
      <c r="D10670" s="27"/>
      <c r="E10670" s="27"/>
      <c r="F10670" s="27"/>
      <c r="G10670" s="29"/>
      <c r="H10670" s="29"/>
      <c r="I10670" s="29"/>
      <c r="J10670" s="29"/>
      <c r="K10670" s="29"/>
      <c r="L10670" s="29"/>
    </row>
    <row r="10671" spans="1:12" ht="21">
      <c r="A10671" s="26"/>
      <c r="B10671" s="27"/>
      <c r="C10671" s="27"/>
      <c r="D10671" s="27"/>
      <c r="E10671" s="27"/>
      <c r="F10671" s="27"/>
      <c r="G10671" s="29"/>
      <c r="H10671" s="29"/>
      <c r="I10671" s="29"/>
      <c r="J10671" s="29"/>
      <c r="K10671" s="29"/>
      <c r="L10671" s="29"/>
    </row>
    <row r="10672" spans="1:12" ht="21">
      <c r="A10672" s="26"/>
      <c r="B10672" s="27"/>
      <c r="C10672" s="27"/>
      <c r="D10672" s="27"/>
      <c r="E10672" s="27"/>
      <c r="F10672" s="27"/>
      <c r="G10672" s="29"/>
      <c r="H10672" s="29"/>
      <c r="I10672" s="29"/>
      <c r="J10672" s="29"/>
      <c r="K10672" s="29"/>
      <c r="L10672" s="29"/>
    </row>
    <row r="10673" spans="1:12" ht="21">
      <c r="A10673" s="26"/>
      <c r="B10673" s="27"/>
      <c r="C10673" s="27"/>
      <c r="D10673" s="27"/>
      <c r="E10673" s="27"/>
      <c r="F10673" s="27"/>
      <c r="G10673" s="29"/>
      <c r="H10673" s="29"/>
      <c r="I10673" s="29"/>
      <c r="J10673" s="29"/>
      <c r="K10673" s="29"/>
      <c r="L10673" s="29"/>
    </row>
    <row r="10674" spans="1:12" ht="21">
      <c r="A10674" s="26"/>
      <c r="B10674" s="27"/>
      <c r="C10674" s="27"/>
      <c r="D10674" s="27"/>
      <c r="E10674" s="27"/>
      <c r="F10674" s="27"/>
      <c r="G10674" s="29"/>
      <c r="H10674" s="29"/>
      <c r="I10674" s="29"/>
      <c r="J10674" s="29"/>
      <c r="K10674" s="29"/>
      <c r="L10674" s="29"/>
    </row>
    <row r="10675" spans="1:12" ht="21">
      <c r="A10675" s="26"/>
      <c r="B10675" s="27"/>
      <c r="C10675" s="27"/>
      <c r="D10675" s="27"/>
      <c r="E10675" s="27"/>
      <c r="F10675" s="27"/>
      <c r="G10675" s="29"/>
      <c r="H10675" s="29"/>
      <c r="I10675" s="29"/>
      <c r="J10675" s="29"/>
      <c r="K10675" s="29"/>
      <c r="L10675" s="29"/>
    </row>
    <row r="10676" spans="1:12" ht="21">
      <c r="A10676" s="26"/>
      <c r="B10676" s="27"/>
      <c r="C10676" s="27"/>
      <c r="D10676" s="27"/>
      <c r="E10676" s="27"/>
      <c r="F10676" s="27"/>
      <c r="G10676" s="29"/>
      <c r="H10676" s="29"/>
      <c r="I10676" s="29"/>
      <c r="J10676" s="29"/>
      <c r="K10676" s="29"/>
      <c r="L10676" s="29"/>
    </row>
    <row r="10677" spans="1:12" ht="21">
      <c r="A10677" s="26"/>
      <c r="B10677" s="27"/>
      <c r="C10677" s="27"/>
      <c r="D10677" s="27"/>
      <c r="E10677" s="27"/>
      <c r="F10677" s="27"/>
      <c r="G10677" s="29"/>
      <c r="H10677" s="29"/>
      <c r="I10677" s="29"/>
      <c r="J10677" s="29"/>
      <c r="K10677" s="29"/>
      <c r="L10677" s="29"/>
    </row>
    <row r="10678" spans="1:12" ht="21">
      <c r="A10678" s="26"/>
      <c r="B10678" s="27"/>
      <c r="C10678" s="27"/>
      <c r="D10678" s="27"/>
      <c r="E10678" s="27"/>
      <c r="F10678" s="27"/>
      <c r="G10678" s="29"/>
      <c r="H10678" s="29"/>
      <c r="I10678" s="29"/>
      <c r="J10678" s="29"/>
      <c r="K10678" s="29"/>
      <c r="L10678" s="29"/>
    </row>
    <row r="10679" spans="1:12" ht="21">
      <c r="A10679" s="26"/>
      <c r="B10679" s="27"/>
      <c r="C10679" s="27"/>
      <c r="D10679" s="27"/>
      <c r="E10679" s="27"/>
      <c r="F10679" s="27"/>
      <c r="G10679" s="29"/>
      <c r="H10679" s="29"/>
      <c r="I10679" s="29"/>
      <c r="J10679" s="29"/>
      <c r="K10679" s="29"/>
      <c r="L10679" s="29"/>
    </row>
    <row r="10680" spans="1:12" ht="21">
      <c r="A10680" s="26"/>
      <c r="B10680" s="27"/>
      <c r="C10680" s="27"/>
      <c r="D10680" s="27"/>
      <c r="E10680" s="27"/>
      <c r="F10680" s="27"/>
      <c r="G10680" s="29"/>
      <c r="H10680" s="29"/>
      <c r="I10680" s="29"/>
      <c r="J10680" s="29"/>
      <c r="K10680" s="29"/>
      <c r="L10680" s="29"/>
    </row>
    <row r="10681" spans="1:12" ht="21">
      <c r="A10681" s="26"/>
      <c r="B10681" s="27"/>
      <c r="C10681" s="27"/>
      <c r="D10681" s="27"/>
      <c r="E10681" s="27"/>
      <c r="F10681" s="27"/>
      <c r="G10681" s="29"/>
      <c r="H10681" s="29"/>
      <c r="I10681" s="29"/>
      <c r="J10681" s="29"/>
      <c r="K10681" s="29"/>
      <c r="L10681" s="29"/>
    </row>
    <row r="10682" spans="1:12" ht="21">
      <c r="A10682" s="26"/>
      <c r="B10682" s="27"/>
      <c r="C10682" s="27"/>
      <c r="D10682" s="27"/>
      <c r="E10682" s="27"/>
      <c r="F10682" s="27"/>
      <c r="G10682" s="29"/>
      <c r="H10682" s="29"/>
      <c r="I10682" s="29"/>
      <c r="J10682" s="29"/>
      <c r="K10682" s="29"/>
      <c r="L10682" s="29"/>
    </row>
    <row r="10683" spans="1:12" ht="21">
      <c r="A10683" s="26"/>
      <c r="B10683" s="27"/>
      <c r="C10683" s="27"/>
      <c r="D10683" s="27"/>
      <c r="E10683" s="27"/>
      <c r="F10683" s="27"/>
      <c r="G10683" s="29"/>
      <c r="H10683" s="29"/>
      <c r="I10683" s="29"/>
      <c r="J10683" s="29"/>
      <c r="K10683" s="29"/>
      <c r="L10683" s="29"/>
    </row>
    <row r="10684" spans="1:12" ht="21">
      <c r="A10684" s="26"/>
      <c r="B10684" s="27"/>
      <c r="C10684" s="27"/>
      <c r="D10684" s="27"/>
      <c r="E10684" s="27"/>
      <c r="F10684" s="27"/>
      <c r="G10684" s="29"/>
      <c r="H10684" s="29"/>
      <c r="I10684" s="29"/>
      <c r="J10684" s="29"/>
      <c r="K10684" s="29"/>
      <c r="L10684" s="29"/>
    </row>
    <row r="10685" spans="1:12" ht="21">
      <c r="A10685" s="26"/>
      <c r="B10685" s="27"/>
      <c r="C10685" s="27"/>
      <c r="D10685" s="27"/>
      <c r="E10685" s="27"/>
      <c r="F10685" s="27"/>
      <c r="G10685" s="28"/>
      <c r="H10685" s="28"/>
      <c r="I10685" s="28"/>
      <c r="J10685" s="28"/>
      <c r="K10685" s="28"/>
      <c r="L10685" s="28"/>
    </row>
    <row r="10686" spans="1:12" ht="21">
      <c r="A10686" s="26"/>
      <c r="B10686" s="27"/>
      <c r="C10686" s="27"/>
      <c r="D10686" s="27"/>
      <c r="E10686" s="27"/>
      <c r="F10686" s="27"/>
      <c r="G10686" s="29"/>
      <c r="H10686" s="29"/>
      <c r="I10686" s="29"/>
      <c r="J10686" s="29"/>
      <c r="K10686" s="29"/>
      <c r="L10686" s="29"/>
    </row>
    <row r="10687" spans="1:12" ht="21">
      <c r="A10687" s="26"/>
      <c r="B10687" s="27"/>
      <c r="C10687" s="27"/>
      <c r="D10687" s="27"/>
      <c r="E10687" s="27"/>
      <c r="F10687" s="27"/>
      <c r="G10687" s="29"/>
      <c r="H10687" s="29"/>
      <c r="I10687" s="29"/>
      <c r="J10687" s="29"/>
      <c r="K10687" s="29"/>
      <c r="L10687" s="29"/>
    </row>
    <row r="10688" spans="1:12" ht="21">
      <c r="A10688" s="26"/>
      <c r="B10688" s="27"/>
      <c r="C10688" s="27"/>
      <c r="D10688" s="27"/>
      <c r="E10688" s="27"/>
      <c r="F10688" s="27"/>
      <c r="G10688" s="29"/>
      <c r="H10688" s="29"/>
      <c r="I10688" s="29"/>
      <c r="J10688" s="29"/>
      <c r="K10688" s="29"/>
      <c r="L10688" s="29"/>
    </row>
    <row r="10689" spans="1:12" ht="21">
      <c r="A10689" s="26"/>
      <c r="B10689" s="27"/>
      <c r="C10689" s="27"/>
      <c r="D10689" s="27"/>
      <c r="E10689" s="27"/>
      <c r="F10689" s="27"/>
      <c r="G10689" s="29"/>
      <c r="H10689" s="29"/>
      <c r="I10689" s="29"/>
      <c r="J10689" s="29"/>
      <c r="K10689" s="29"/>
      <c r="L10689" s="29"/>
    </row>
    <row r="10690" spans="1:12" ht="21">
      <c r="A10690" s="26"/>
      <c r="B10690" s="27"/>
      <c r="C10690" s="27"/>
      <c r="D10690" s="27"/>
      <c r="E10690" s="27"/>
      <c r="F10690" s="27"/>
      <c r="G10690" s="29"/>
      <c r="H10690" s="29"/>
      <c r="I10690" s="29"/>
      <c r="J10690" s="29"/>
      <c r="K10690" s="29"/>
      <c r="L10690" s="29"/>
    </row>
    <row r="10691" spans="1:12" ht="21">
      <c r="A10691" s="26"/>
      <c r="B10691" s="27"/>
      <c r="C10691" s="27"/>
      <c r="D10691" s="27"/>
      <c r="E10691" s="27"/>
      <c r="F10691" s="27"/>
      <c r="G10691" s="29"/>
      <c r="H10691" s="29"/>
      <c r="I10691" s="29"/>
      <c r="J10691" s="29"/>
      <c r="K10691" s="29"/>
      <c r="L10691" s="29"/>
    </row>
    <row r="10692" spans="1:12" ht="21">
      <c r="A10692" s="26"/>
      <c r="B10692" s="27"/>
      <c r="C10692" s="27"/>
      <c r="D10692" s="27"/>
      <c r="E10692" s="27"/>
      <c r="F10692" s="27"/>
      <c r="G10692" s="29"/>
      <c r="H10692" s="29"/>
      <c r="I10692" s="29"/>
      <c r="J10692" s="29"/>
      <c r="K10692" s="29"/>
      <c r="L10692" s="29"/>
    </row>
    <row r="10693" spans="1:12" ht="21">
      <c r="A10693" s="26"/>
      <c r="B10693" s="27"/>
      <c r="C10693" s="27"/>
      <c r="D10693" s="27"/>
      <c r="E10693" s="27"/>
      <c r="F10693" s="27"/>
      <c r="G10693" s="29"/>
      <c r="H10693" s="29"/>
      <c r="I10693" s="29"/>
      <c r="J10693" s="29"/>
      <c r="K10693" s="29"/>
      <c r="L10693" s="29"/>
    </row>
    <row r="10694" spans="1:12" ht="21">
      <c r="A10694" s="26"/>
      <c r="B10694" s="27"/>
      <c r="C10694" s="27"/>
      <c r="D10694" s="27"/>
      <c r="E10694" s="27"/>
      <c r="F10694" s="27"/>
      <c r="G10694" s="29"/>
      <c r="H10694" s="29"/>
      <c r="I10694" s="29"/>
      <c r="J10694" s="29"/>
      <c r="K10694" s="29"/>
      <c r="L10694" s="29"/>
    </row>
    <row r="10695" spans="1:12" ht="21">
      <c r="A10695" s="26"/>
      <c r="B10695" s="27"/>
      <c r="C10695" s="27"/>
      <c r="D10695" s="27"/>
      <c r="E10695" s="27"/>
      <c r="F10695" s="27"/>
      <c r="G10695" s="29"/>
      <c r="H10695" s="29"/>
      <c r="I10695" s="29"/>
      <c r="J10695" s="29"/>
      <c r="K10695" s="29"/>
      <c r="L10695" s="29"/>
    </row>
    <row r="10696" spans="1:12" ht="21">
      <c r="A10696" s="26"/>
      <c r="B10696" s="27"/>
      <c r="C10696" s="27"/>
      <c r="D10696" s="27"/>
      <c r="E10696" s="27"/>
      <c r="F10696" s="27"/>
      <c r="G10696" s="29"/>
      <c r="H10696" s="29"/>
      <c r="I10696" s="29"/>
      <c r="J10696" s="29"/>
      <c r="K10696" s="29"/>
      <c r="L10696" s="29"/>
    </row>
    <row r="10697" spans="1:12" ht="21">
      <c r="A10697" s="26"/>
      <c r="B10697" s="27"/>
      <c r="C10697" s="27"/>
      <c r="D10697" s="27"/>
      <c r="E10697" s="27"/>
      <c r="F10697" s="27"/>
      <c r="G10697" s="28"/>
      <c r="H10697" s="28"/>
      <c r="I10697" s="28"/>
      <c r="J10697" s="28"/>
      <c r="K10697" s="28"/>
      <c r="L10697" s="28"/>
    </row>
    <row r="10698" spans="1:12" ht="21">
      <c r="A10698" s="26"/>
      <c r="B10698" s="27"/>
      <c r="C10698" s="27"/>
      <c r="D10698" s="27"/>
      <c r="E10698" s="27"/>
      <c r="F10698" s="27"/>
      <c r="G10698" s="28"/>
      <c r="H10698" s="28"/>
      <c r="I10698" s="28"/>
      <c r="J10698" s="28"/>
      <c r="K10698" s="28"/>
      <c r="L10698" s="28"/>
    </row>
    <row r="10699" spans="1:12" ht="21">
      <c r="A10699" s="26"/>
      <c r="B10699" s="27"/>
      <c r="C10699" s="27"/>
      <c r="D10699" s="27"/>
      <c r="E10699" s="27"/>
      <c r="F10699" s="27"/>
      <c r="G10699" s="29"/>
      <c r="H10699" s="29"/>
      <c r="I10699" s="29"/>
      <c r="J10699" s="29"/>
      <c r="K10699" s="29"/>
      <c r="L10699" s="29"/>
    </row>
    <row r="10700" spans="1:12" ht="21">
      <c r="A10700" s="26"/>
      <c r="B10700" s="27"/>
      <c r="C10700" s="27"/>
      <c r="D10700" s="27"/>
      <c r="E10700" s="27"/>
      <c r="F10700" s="27"/>
      <c r="G10700" s="29"/>
      <c r="H10700" s="29"/>
      <c r="I10700" s="29"/>
      <c r="J10700" s="29"/>
      <c r="K10700" s="29"/>
      <c r="L10700" s="29"/>
    </row>
    <row r="10701" spans="1:12" ht="21">
      <c r="A10701" s="26"/>
      <c r="B10701" s="27"/>
      <c r="C10701" s="27"/>
      <c r="D10701" s="27"/>
      <c r="E10701" s="27"/>
      <c r="F10701" s="27"/>
      <c r="G10701" s="28"/>
      <c r="H10701" s="28"/>
      <c r="I10701" s="28"/>
      <c r="J10701" s="28"/>
      <c r="K10701" s="28"/>
      <c r="L10701" s="28"/>
    </row>
    <row r="10702" spans="1:12" ht="21">
      <c r="A10702" s="26"/>
      <c r="B10702" s="27"/>
      <c r="C10702" s="27"/>
      <c r="D10702" s="27"/>
      <c r="E10702" s="27"/>
      <c r="F10702" s="27"/>
      <c r="G10702" s="29"/>
      <c r="H10702" s="29"/>
      <c r="I10702" s="29"/>
      <c r="J10702" s="29"/>
      <c r="K10702" s="29"/>
      <c r="L10702" s="29"/>
    </row>
    <row r="10703" spans="1:12" ht="21">
      <c r="A10703" s="26"/>
      <c r="B10703" s="27"/>
      <c r="C10703" s="27"/>
      <c r="D10703" s="27"/>
      <c r="E10703" s="27"/>
      <c r="F10703" s="27"/>
      <c r="G10703" s="29"/>
      <c r="H10703" s="29"/>
      <c r="I10703" s="29"/>
      <c r="J10703" s="29"/>
      <c r="K10703" s="29"/>
      <c r="L10703" s="29"/>
    </row>
    <row r="10704" spans="1:12" ht="21">
      <c r="A10704" s="26"/>
      <c r="B10704" s="27"/>
      <c r="C10704" s="27"/>
      <c r="D10704" s="27"/>
      <c r="E10704" s="27"/>
      <c r="F10704" s="27"/>
      <c r="G10704" s="29"/>
      <c r="H10704" s="29"/>
      <c r="I10704" s="29"/>
      <c r="J10704" s="29"/>
      <c r="K10704" s="29"/>
      <c r="L10704" s="29"/>
    </row>
    <row r="10705" spans="1:12" ht="21">
      <c r="A10705" s="26"/>
      <c r="B10705" s="27"/>
      <c r="C10705" s="27"/>
      <c r="D10705" s="27"/>
      <c r="E10705" s="27"/>
      <c r="F10705" s="27"/>
      <c r="G10705" s="29"/>
      <c r="H10705" s="29"/>
      <c r="I10705" s="29"/>
      <c r="J10705" s="29"/>
      <c r="K10705" s="29"/>
      <c r="L10705" s="29"/>
    </row>
    <row r="10706" spans="1:12" ht="21">
      <c r="A10706" s="26"/>
      <c r="B10706" s="27"/>
      <c r="C10706" s="27"/>
      <c r="D10706" s="27"/>
      <c r="E10706" s="27"/>
      <c r="F10706" s="27"/>
      <c r="G10706" s="29"/>
      <c r="H10706" s="29"/>
      <c r="I10706" s="29"/>
      <c r="J10706" s="29"/>
      <c r="K10706" s="29"/>
      <c r="L10706" s="29"/>
    </row>
    <row r="10707" spans="1:12" ht="21">
      <c r="A10707" s="26"/>
      <c r="B10707" s="27"/>
      <c r="C10707" s="27"/>
      <c r="D10707" s="27"/>
      <c r="E10707" s="27"/>
      <c r="F10707" s="27"/>
      <c r="G10707" s="29"/>
      <c r="H10707" s="29"/>
      <c r="I10707" s="29"/>
      <c r="J10707" s="29"/>
      <c r="K10707" s="29"/>
      <c r="L10707" s="29"/>
    </row>
    <row r="10708" spans="1:12" ht="21">
      <c r="A10708" s="26"/>
      <c r="B10708" s="27"/>
      <c r="C10708" s="27"/>
      <c r="D10708" s="27"/>
      <c r="E10708" s="27"/>
      <c r="F10708" s="27"/>
      <c r="G10708" s="29"/>
      <c r="H10708" s="29"/>
      <c r="I10708" s="29"/>
      <c r="J10708" s="29"/>
      <c r="K10708" s="29"/>
      <c r="L10708" s="29"/>
    </row>
    <row r="10709" spans="1:12" ht="21">
      <c r="A10709" s="26"/>
      <c r="B10709" s="27"/>
      <c r="C10709" s="27"/>
      <c r="D10709" s="27"/>
      <c r="E10709" s="27"/>
      <c r="F10709" s="27"/>
      <c r="G10709" s="29"/>
      <c r="H10709" s="29"/>
      <c r="I10709" s="29"/>
      <c r="J10709" s="29"/>
      <c r="K10709" s="29"/>
      <c r="L10709" s="29"/>
    </row>
    <row r="10710" spans="1:12" ht="21">
      <c r="A10710" s="26"/>
      <c r="B10710" s="27"/>
      <c r="C10710" s="27"/>
      <c r="D10710" s="27"/>
      <c r="E10710" s="27"/>
      <c r="F10710" s="27"/>
      <c r="G10710" s="29"/>
      <c r="H10710" s="29"/>
      <c r="I10710" s="29"/>
      <c r="J10710" s="29"/>
      <c r="K10710" s="29"/>
      <c r="L10710" s="29"/>
    </row>
    <row r="10711" spans="1:12" ht="21">
      <c r="A10711" s="26"/>
      <c r="B10711" s="27"/>
      <c r="C10711" s="27"/>
      <c r="D10711" s="27"/>
      <c r="E10711" s="27"/>
      <c r="F10711" s="27"/>
      <c r="G10711" s="29"/>
      <c r="H10711" s="29"/>
      <c r="I10711" s="29"/>
      <c r="J10711" s="29"/>
      <c r="K10711" s="29"/>
      <c r="L10711" s="29"/>
    </row>
    <row r="10712" spans="1:12" ht="21">
      <c r="A10712" s="26"/>
      <c r="B10712" s="27"/>
      <c r="C10712" s="27"/>
      <c r="D10712" s="27"/>
      <c r="E10712" s="27"/>
      <c r="F10712" s="27"/>
      <c r="G10712" s="29"/>
      <c r="H10712" s="29"/>
      <c r="I10712" s="29"/>
      <c r="J10712" s="29"/>
      <c r="K10712" s="29"/>
      <c r="L10712" s="29"/>
    </row>
    <row r="10713" spans="1:12" ht="21">
      <c r="A10713" s="26"/>
      <c r="B10713" s="27"/>
      <c r="C10713" s="27"/>
      <c r="D10713" s="27"/>
      <c r="E10713" s="27"/>
      <c r="F10713" s="27"/>
      <c r="G10713" s="29"/>
      <c r="H10713" s="29"/>
      <c r="I10713" s="29"/>
      <c r="J10713" s="29"/>
      <c r="K10713" s="29"/>
      <c r="L10713" s="29"/>
    </row>
    <row r="10714" spans="1:12" ht="21">
      <c r="A10714" s="26"/>
      <c r="B10714" s="27"/>
      <c r="C10714" s="27"/>
      <c r="D10714" s="27"/>
      <c r="E10714" s="27"/>
      <c r="F10714" s="27"/>
      <c r="G10714" s="29"/>
      <c r="H10714" s="29"/>
      <c r="I10714" s="29"/>
      <c r="J10714" s="29"/>
      <c r="K10714" s="29"/>
      <c r="L10714" s="29"/>
    </row>
    <row r="10715" spans="1:12" ht="21">
      <c r="A10715" s="26"/>
      <c r="B10715" s="27"/>
      <c r="C10715" s="27"/>
      <c r="D10715" s="27"/>
      <c r="E10715" s="27"/>
      <c r="F10715" s="27"/>
      <c r="G10715" s="29"/>
      <c r="H10715" s="29"/>
      <c r="I10715" s="29"/>
      <c r="J10715" s="29"/>
      <c r="K10715" s="29"/>
      <c r="L10715" s="29"/>
    </row>
    <row r="10716" spans="1:12" ht="21">
      <c r="A10716" s="26"/>
      <c r="B10716" s="27"/>
      <c r="C10716" s="27"/>
      <c r="D10716" s="27"/>
      <c r="E10716" s="27"/>
      <c r="F10716" s="27"/>
      <c r="G10716" s="28"/>
      <c r="H10716" s="28"/>
      <c r="I10716" s="28"/>
      <c r="J10716" s="28"/>
      <c r="K10716" s="28"/>
      <c r="L10716" s="28"/>
    </row>
    <row r="10717" spans="1:12" ht="21">
      <c r="A10717" s="26"/>
      <c r="B10717" s="27"/>
      <c r="C10717" s="27"/>
      <c r="D10717" s="27"/>
      <c r="E10717" s="27"/>
      <c r="F10717" s="27"/>
      <c r="G10717" s="28"/>
      <c r="H10717" s="28"/>
      <c r="I10717" s="28"/>
      <c r="J10717" s="28"/>
      <c r="K10717" s="28"/>
      <c r="L10717" s="28"/>
    </row>
    <row r="10718" spans="1:12" ht="21">
      <c r="A10718" s="26"/>
      <c r="B10718" s="27"/>
      <c r="C10718" s="27"/>
      <c r="D10718" s="27"/>
      <c r="E10718" s="27"/>
      <c r="F10718" s="27"/>
      <c r="G10718" s="29"/>
      <c r="H10718" s="29"/>
      <c r="I10718" s="29"/>
      <c r="J10718" s="29"/>
      <c r="K10718" s="29"/>
      <c r="L10718" s="29"/>
    </row>
    <row r="10719" spans="1:12" ht="21">
      <c r="A10719" s="26"/>
      <c r="B10719" s="27"/>
      <c r="C10719" s="27"/>
      <c r="D10719" s="27"/>
      <c r="E10719" s="27"/>
      <c r="F10719" s="27"/>
      <c r="G10719" s="29"/>
      <c r="H10719" s="29"/>
      <c r="I10719" s="29"/>
      <c r="J10719" s="29"/>
      <c r="K10719" s="29"/>
      <c r="L10719" s="29"/>
    </row>
    <row r="10720" spans="1:12" ht="21">
      <c r="A10720" s="26"/>
      <c r="B10720" s="27"/>
      <c r="C10720" s="27"/>
      <c r="D10720" s="27"/>
      <c r="E10720" s="27"/>
      <c r="F10720" s="27"/>
      <c r="G10720" s="29"/>
      <c r="H10720" s="29"/>
      <c r="I10720" s="29"/>
      <c r="J10720" s="29"/>
      <c r="K10720" s="29"/>
      <c r="L10720" s="29"/>
    </row>
    <row r="10721" spans="1:12" ht="21">
      <c r="A10721" s="26"/>
      <c r="B10721" s="27"/>
      <c r="C10721" s="27"/>
      <c r="D10721" s="27"/>
      <c r="E10721" s="27"/>
      <c r="F10721" s="27"/>
      <c r="G10721" s="29"/>
      <c r="H10721" s="29"/>
      <c r="I10721" s="29"/>
      <c r="J10721" s="29"/>
      <c r="K10721" s="29"/>
      <c r="L10721" s="29"/>
    </row>
    <row r="10722" spans="1:12" ht="21">
      <c r="A10722" s="26"/>
      <c r="B10722" s="27"/>
      <c r="C10722" s="27"/>
      <c r="D10722" s="27"/>
      <c r="E10722" s="27"/>
      <c r="F10722" s="27"/>
      <c r="G10722" s="28"/>
      <c r="H10722" s="28"/>
      <c r="I10722" s="28"/>
      <c r="J10722" s="28"/>
      <c r="K10722" s="28"/>
      <c r="L10722" s="28"/>
    </row>
    <row r="10723" spans="1:12" ht="21">
      <c r="A10723" s="26"/>
      <c r="B10723" s="27"/>
      <c r="C10723" s="27"/>
      <c r="D10723" s="27"/>
      <c r="E10723" s="27"/>
      <c r="F10723" s="27"/>
      <c r="G10723" s="29"/>
      <c r="H10723" s="29"/>
      <c r="I10723" s="29"/>
      <c r="J10723" s="29"/>
      <c r="K10723" s="29"/>
      <c r="L10723" s="29"/>
    </row>
    <row r="10724" spans="1:12" ht="21">
      <c r="A10724" s="26"/>
      <c r="B10724" s="27"/>
      <c r="C10724" s="27"/>
      <c r="D10724" s="27"/>
      <c r="E10724" s="27"/>
      <c r="F10724" s="27"/>
      <c r="G10724" s="28"/>
      <c r="H10724" s="28"/>
      <c r="I10724" s="28"/>
      <c r="J10724" s="28"/>
      <c r="K10724" s="28"/>
      <c r="L10724" s="28"/>
    </row>
    <row r="10725" spans="1:12" ht="21">
      <c r="A10725" s="26"/>
      <c r="B10725" s="27"/>
      <c r="C10725" s="27"/>
      <c r="D10725" s="27"/>
      <c r="E10725" s="27"/>
      <c r="F10725" s="27"/>
      <c r="G10725" s="28"/>
      <c r="H10725" s="28"/>
      <c r="I10725" s="28"/>
      <c r="J10725" s="28"/>
      <c r="K10725" s="28"/>
      <c r="L10725" s="28"/>
    </row>
    <row r="10726" spans="1:12" ht="21">
      <c r="A10726" s="26"/>
      <c r="B10726" s="27"/>
      <c r="C10726" s="27"/>
      <c r="D10726" s="27"/>
      <c r="E10726" s="27"/>
      <c r="F10726" s="27"/>
      <c r="G10726" s="28"/>
      <c r="H10726" s="28"/>
      <c r="I10726" s="28"/>
      <c r="J10726" s="28"/>
      <c r="K10726" s="28"/>
      <c r="L10726" s="28"/>
    </row>
    <row r="10727" spans="1:12" ht="21">
      <c r="A10727" s="26"/>
      <c r="B10727" s="27"/>
      <c r="C10727" s="27"/>
      <c r="D10727" s="27"/>
      <c r="E10727" s="27"/>
      <c r="F10727" s="27"/>
      <c r="G10727" s="29"/>
      <c r="H10727" s="29"/>
      <c r="I10727" s="29"/>
      <c r="J10727" s="29"/>
      <c r="K10727" s="29"/>
      <c r="L10727" s="29"/>
    </row>
    <row r="10728" spans="1:12" ht="21">
      <c r="A10728" s="26"/>
      <c r="B10728" s="27"/>
      <c r="C10728" s="27"/>
      <c r="D10728" s="27"/>
      <c r="E10728" s="27"/>
      <c r="F10728" s="27"/>
      <c r="G10728" s="28"/>
      <c r="H10728" s="28"/>
      <c r="I10728" s="28"/>
      <c r="J10728" s="28"/>
      <c r="K10728" s="28"/>
      <c r="L10728" s="28"/>
    </row>
    <row r="10729" spans="1:12" ht="21">
      <c r="A10729" s="26"/>
      <c r="B10729" s="27"/>
      <c r="C10729" s="27"/>
      <c r="D10729" s="27"/>
      <c r="E10729" s="27"/>
      <c r="F10729" s="27"/>
      <c r="G10729" s="28"/>
      <c r="H10729" s="28"/>
      <c r="I10729" s="28"/>
      <c r="J10729" s="28"/>
      <c r="K10729" s="28"/>
      <c r="L10729" s="28"/>
    </row>
    <row r="10730" spans="1:12" ht="21">
      <c r="A10730" s="26"/>
      <c r="B10730" s="27"/>
      <c r="C10730" s="27"/>
      <c r="D10730" s="27"/>
      <c r="E10730" s="27"/>
      <c r="F10730" s="27"/>
      <c r="G10730" s="28"/>
      <c r="H10730" s="28"/>
      <c r="I10730" s="28"/>
      <c r="J10730" s="28"/>
      <c r="K10730" s="28"/>
      <c r="L10730" s="28"/>
    </row>
    <row r="10731" spans="1:12" ht="21">
      <c r="A10731" s="26"/>
      <c r="B10731" s="27"/>
      <c r="C10731" s="27"/>
      <c r="D10731" s="27"/>
      <c r="E10731" s="27"/>
      <c r="F10731" s="27"/>
      <c r="G10731" s="28"/>
      <c r="H10731" s="28"/>
      <c r="I10731" s="28"/>
      <c r="J10731" s="28"/>
      <c r="K10731" s="28"/>
      <c r="L10731" s="28"/>
    </row>
    <row r="10732" spans="1:12" ht="21">
      <c r="A10732" s="26"/>
      <c r="B10732" s="27"/>
      <c r="C10732" s="27"/>
      <c r="D10732" s="27"/>
      <c r="E10732" s="27"/>
      <c r="F10732" s="27"/>
      <c r="G10732" s="28"/>
      <c r="H10732" s="28"/>
      <c r="I10732" s="28"/>
      <c r="J10732" s="28"/>
      <c r="K10732" s="28"/>
      <c r="L10732" s="28"/>
    </row>
    <row r="10733" spans="1:12" ht="21">
      <c r="A10733" s="26"/>
      <c r="B10733" s="27"/>
      <c r="C10733" s="27"/>
      <c r="D10733" s="27"/>
      <c r="E10733" s="27"/>
      <c r="F10733" s="27"/>
      <c r="G10733" s="28"/>
      <c r="H10733" s="28"/>
      <c r="I10733" s="28"/>
      <c r="J10733" s="28"/>
      <c r="K10733" s="28"/>
      <c r="L10733" s="28"/>
    </row>
    <row r="10734" spans="1:12" ht="21">
      <c r="A10734" s="26"/>
      <c r="B10734" s="27"/>
      <c r="C10734" s="27"/>
      <c r="D10734" s="27"/>
      <c r="E10734" s="27"/>
      <c r="F10734" s="27"/>
      <c r="G10734" s="29"/>
      <c r="H10734" s="29"/>
      <c r="I10734" s="29"/>
      <c r="J10734" s="29"/>
      <c r="K10734" s="29"/>
      <c r="L10734" s="29"/>
    </row>
    <row r="10735" spans="1:12" ht="21">
      <c r="A10735" s="26"/>
      <c r="B10735" s="27"/>
      <c r="C10735" s="27"/>
      <c r="D10735" s="27"/>
      <c r="E10735" s="27"/>
      <c r="F10735" s="27"/>
      <c r="G10735" s="28"/>
      <c r="H10735" s="28"/>
      <c r="I10735" s="28"/>
      <c r="J10735" s="28"/>
      <c r="K10735" s="28"/>
      <c r="L10735" s="28"/>
    </row>
    <row r="10736" spans="1:12" ht="21">
      <c r="A10736" s="26"/>
      <c r="B10736" s="27"/>
      <c r="C10736" s="27"/>
      <c r="D10736" s="27"/>
      <c r="E10736" s="27"/>
      <c r="F10736" s="27"/>
      <c r="G10736" s="28"/>
      <c r="H10736" s="28"/>
      <c r="I10736" s="28"/>
      <c r="J10736" s="28"/>
      <c r="K10736" s="28"/>
      <c r="L10736" s="28"/>
    </row>
    <row r="10737" spans="1:12" ht="21">
      <c r="A10737" s="26"/>
      <c r="B10737" s="27"/>
      <c r="C10737" s="27"/>
      <c r="D10737" s="27"/>
      <c r="E10737" s="27"/>
      <c r="F10737" s="27"/>
      <c r="G10737" s="28"/>
      <c r="H10737" s="28"/>
      <c r="I10737" s="28"/>
      <c r="J10737" s="28"/>
      <c r="K10737" s="28"/>
      <c r="L10737" s="28"/>
    </row>
    <row r="10738" spans="1:12" ht="21">
      <c r="A10738" s="26"/>
      <c r="B10738" s="27"/>
      <c r="C10738" s="27"/>
      <c r="D10738" s="27"/>
      <c r="E10738" s="27"/>
      <c r="F10738" s="27"/>
      <c r="G10738" s="28"/>
      <c r="H10738" s="28"/>
      <c r="I10738" s="28"/>
      <c r="J10738" s="28"/>
      <c r="K10738" s="28"/>
      <c r="L10738" s="28"/>
    </row>
    <row r="10739" spans="1:12" ht="21">
      <c r="A10739" s="26"/>
      <c r="B10739" s="27"/>
      <c r="C10739" s="27"/>
      <c r="D10739" s="27"/>
      <c r="E10739" s="27"/>
      <c r="F10739" s="27"/>
      <c r="G10739" s="28"/>
      <c r="H10739" s="28"/>
      <c r="I10739" s="28"/>
      <c r="J10739" s="28"/>
      <c r="K10739" s="28"/>
      <c r="L10739" s="28"/>
    </row>
    <row r="10740" spans="1:12" ht="21">
      <c r="A10740" s="26"/>
      <c r="B10740" s="27"/>
      <c r="C10740" s="27"/>
      <c r="D10740" s="27"/>
      <c r="E10740" s="27"/>
      <c r="F10740" s="27"/>
      <c r="G10740" s="28"/>
      <c r="H10740" s="28"/>
      <c r="I10740" s="28"/>
      <c r="J10740" s="28"/>
      <c r="K10740" s="28"/>
      <c r="L10740" s="28"/>
    </row>
    <row r="10741" spans="1:12" ht="21">
      <c r="A10741" s="26"/>
      <c r="B10741" s="27"/>
      <c r="C10741" s="27"/>
      <c r="D10741" s="27"/>
      <c r="E10741" s="27"/>
      <c r="F10741" s="27"/>
      <c r="G10741" s="29"/>
      <c r="H10741" s="29"/>
      <c r="I10741" s="29"/>
      <c r="J10741" s="29"/>
      <c r="K10741" s="29"/>
      <c r="L10741" s="29"/>
    </row>
    <row r="10742" spans="1:12" ht="21">
      <c r="A10742" s="26"/>
      <c r="B10742" s="27"/>
      <c r="C10742" s="27"/>
      <c r="D10742" s="27"/>
      <c r="E10742" s="27"/>
      <c r="F10742" s="27"/>
      <c r="G10742" s="28"/>
      <c r="H10742" s="28"/>
      <c r="I10742" s="28"/>
      <c r="J10742" s="28"/>
      <c r="K10742" s="28"/>
      <c r="L10742" s="28"/>
    </row>
    <row r="10743" spans="1:12" ht="21">
      <c r="A10743" s="26"/>
      <c r="B10743" s="27"/>
      <c r="C10743" s="27"/>
      <c r="D10743" s="27"/>
      <c r="E10743" s="27"/>
      <c r="F10743" s="27"/>
      <c r="G10743" s="29"/>
      <c r="H10743" s="29"/>
      <c r="I10743" s="29"/>
      <c r="J10743" s="29"/>
      <c r="K10743" s="29"/>
      <c r="L10743" s="29"/>
    </row>
    <row r="10744" spans="1:12" ht="21">
      <c r="A10744" s="26"/>
      <c r="B10744" s="27"/>
      <c r="C10744" s="27"/>
      <c r="D10744" s="27"/>
      <c r="E10744" s="27"/>
      <c r="F10744" s="27"/>
      <c r="G10744" s="29"/>
      <c r="H10744" s="29"/>
      <c r="I10744" s="29"/>
      <c r="J10744" s="29"/>
      <c r="K10744" s="29"/>
      <c r="L10744" s="29"/>
    </row>
    <row r="10745" spans="1:12" ht="21">
      <c r="A10745" s="26"/>
      <c r="B10745" s="27"/>
      <c r="C10745" s="27"/>
      <c r="D10745" s="27"/>
      <c r="E10745" s="27"/>
      <c r="F10745" s="27"/>
      <c r="G10745" s="29"/>
      <c r="H10745" s="29"/>
      <c r="I10745" s="29"/>
      <c r="J10745" s="29"/>
      <c r="K10745" s="29"/>
      <c r="L10745" s="29"/>
    </row>
    <row r="10746" spans="1:12" ht="21">
      <c r="A10746" s="26"/>
      <c r="B10746" s="27"/>
      <c r="C10746" s="27"/>
      <c r="D10746" s="27"/>
      <c r="E10746" s="27"/>
      <c r="F10746" s="27"/>
      <c r="G10746" s="29"/>
      <c r="H10746" s="29"/>
      <c r="I10746" s="29"/>
      <c r="J10746" s="29"/>
      <c r="K10746" s="29"/>
      <c r="L10746" s="29"/>
    </row>
    <row r="10747" spans="1:12" ht="21">
      <c r="A10747" s="26"/>
      <c r="B10747" s="27"/>
      <c r="C10747" s="27"/>
      <c r="D10747" s="27"/>
      <c r="E10747" s="27"/>
      <c r="F10747" s="27"/>
      <c r="G10747" s="29"/>
      <c r="H10747" s="29"/>
      <c r="I10747" s="29"/>
      <c r="J10747" s="29"/>
      <c r="K10747" s="29"/>
      <c r="L10747" s="29"/>
    </row>
    <row r="10748" spans="1:12" ht="21">
      <c r="A10748" s="26"/>
      <c r="B10748" s="27"/>
      <c r="C10748" s="27"/>
      <c r="D10748" s="27"/>
      <c r="E10748" s="27"/>
      <c r="F10748" s="27"/>
      <c r="G10748" s="29"/>
      <c r="H10748" s="29"/>
      <c r="I10748" s="29"/>
      <c r="J10748" s="29"/>
      <c r="K10748" s="29"/>
      <c r="L10748" s="29"/>
    </row>
    <row r="10749" spans="1:12" ht="21">
      <c r="A10749" s="26"/>
      <c r="B10749" s="27"/>
      <c r="C10749" s="27"/>
      <c r="D10749" s="27"/>
      <c r="E10749" s="27"/>
      <c r="F10749" s="27"/>
      <c r="G10749" s="29"/>
      <c r="H10749" s="29"/>
      <c r="I10749" s="29"/>
      <c r="J10749" s="29"/>
      <c r="K10749" s="29"/>
      <c r="L10749" s="29"/>
    </row>
    <row r="10750" spans="1:12" ht="21">
      <c r="A10750" s="26"/>
      <c r="B10750" s="27"/>
      <c r="C10750" s="27"/>
      <c r="D10750" s="27"/>
      <c r="E10750" s="27"/>
      <c r="F10750" s="27"/>
      <c r="G10750" s="29"/>
      <c r="H10750" s="29"/>
      <c r="I10750" s="29"/>
      <c r="J10750" s="29"/>
      <c r="K10750" s="29"/>
      <c r="L10750" s="29"/>
    </row>
    <row r="10751" spans="1:12" ht="21">
      <c r="A10751" s="26"/>
      <c r="B10751" s="27"/>
      <c r="C10751" s="27"/>
      <c r="D10751" s="27"/>
      <c r="E10751" s="27"/>
      <c r="F10751" s="27"/>
      <c r="G10751" s="29"/>
      <c r="H10751" s="29"/>
      <c r="I10751" s="29"/>
      <c r="J10751" s="29"/>
      <c r="K10751" s="29"/>
      <c r="L10751" s="29"/>
    </row>
    <row r="10752" spans="1:12" ht="21">
      <c r="A10752" s="26"/>
      <c r="B10752" s="27"/>
      <c r="C10752" s="27"/>
      <c r="D10752" s="27"/>
      <c r="E10752" s="27"/>
      <c r="F10752" s="27"/>
      <c r="G10752" s="29"/>
      <c r="H10752" s="29"/>
      <c r="I10752" s="29"/>
      <c r="J10752" s="29"/>
      <c r="K10752" s="29"/>
      <c r="L10752" s="29"/>
    </row>
    <row r="10753" spans="1:12" ht="21">
      <c r="A10753" s="26"/>
      <c r="B10753" s="27"/>
      <c r="C10753" s="27"/>
      <c r="D10753" s="27"/>
      <c r="E10753" s="27"/>
      <c r="F10753" s="27"/>
      <c r="G10753" s="29"/>
      <c r="H10753" s="29"/>
      <c r="I10753" s="29"/>
      <c r="J10753" s="29"/>
      <c r="K10753" s="29"/>
      <c r="L10753" s="29"/>
    </row>
    <row r="10754" spans="1:12" ht="21">
      <c r="A10754" s="26"/>
      <c r="B10754" s="27"/>
      <c r="C10754" s="27"/>
      <c r="D10754" s="27"/>
      <c r="E10754" s="27"/>
      <c r="F10754" s="27"/>
      <c r="G10754" s="29"/>
      <c r="H10754" s="29"/>
      <c r="I10754" s="29"/>
      <c r="J10754" s="29"/>
      <c r="K10754" s="29"/>
      <c r="L10754" s="29"/>
    </row>
    <row r="10755" spans="1:12" ht="21">
      <c r="A10755" s="26"/>
      <c r="B10755" s="27"/>
      <c r="C10755" s="27"/>
      <c r="D10755" s="27"/>
      <c r="E10755" s="27"/>
      <c r="F10755" s="27"/>
      <c r="G10755" s="29"/>
      <c r="H10755" s="29"/>
      <c r="I10755" s="29"/>
      <c r="J10755" s="29"/>
      <c r="K10755" s="29"/>
      <c r="L10755" s="29"/>
    </row>
    <row r="10756" spans="1:12" ht="21">
      <c r="A10756" s="26"/>
      <c r="B10756" s="27"/>
      <c r="C10756" s="27"/>
      <c r="D10756" s="27"/>
      <c r="E10756" s="27"/>
      <c r="F10756" s="27"/>
      <c r="G10756" s="28"/>
      <c r="H10756" s="28"/>
      <c r="I10756" s="28"/>
      <c r="J10756" s="28"/>
      <c r="K10756" s="28"/>
      <c r="L10756" s="28"/>
    </row>
    <row r="10757" spans="1:12" ht="21">
      <c r="A10757" s="26"/>
      <c r="B10757" s="27"/>
      <c r="C10757" s="27"/>
      <c r="D10757" s="27"/>
      <c r="E10757" s="27"/>
      <c r="F10757" s="27"/>
      <c r="G10757" s="28"/>
      <c r="H10757" s="28"/>
      <c r="I10757" s="28"/>
      <c r="J10757" s="28"/>
      <c r="K10757" s="28"/>
      <c r="L10757" s="28"/>
    </row>
    <row r="10758" spans="1:12" ht="21">
      <c r="A10758" s="26"/>
      <c r="B10758" s="27"/>
      <c r="C10758" s="27"/>
      <c r="D10758" s="27"/>
      <c r="E10758" s="27"/>
      <c r="F10758" s="27"/>
      <c r="G10758" s="28"/>
      <c r="H10758" s="28"/>
      <c r="I10758" s="28"/>
      <c r="J10758" s="28"/>
      <c r="K10758" s="28"/>
      <c r="L10758" s="28"/>
    </row>
    <row r="10759" spans="1:12" ht="21">
      <c r="A10759" s="26"/>
      <c r="B10759" s="27"/>
      <c r="C10759" s="27"/>
      <c r="D10759" s="27"/>
      <c r="E10759" s="27"/>
      <c r="F10759" s="27"/>
      <c r="G10759" s="29"/>
      <c r="H10759" s="29"/>
      <c r="I10759" s="29"/>
      <c r="J10759" s="29"/>
      <c r="K10759" s="29"/>
      <c r="L10759" s="29"/>
    </row>
    <row r="10760" spans="1:12" ht="21">
      <c r="A10760" s="26"/>
      <c r="B10760" s="27"/>
      <c r="C10760" s="27"/>
      <c r="D10760" s="27"/>
      <c r="E10760" s="27"/>
      <c r="F10760" s="27"/>
      <c r="G10760" s="29"/>
      <c r="H10760" s="29"/>
      <c r="I10760" s="29"/>
      <c r="J10760" s="29"/>
      <c r="K10760" s="29"/>
      <c r="L10760" s="29"/>
    </row>
    <row r="10761" spans="1:12" ht="21">
      <c r="A10761" s="26"/>
      <c r="B10761" s="27"/>
      <c r="C10761" s="27"/>
      <c r="D10761" s="27"/>
      <c r="E10761" s="27"/>
      <c r="F10761" s="27"/>
      <c r="G10761" s="29"/>
      <c r="H10761" s="29"/>
      <c r="I10761" s="29"/>
      <c r="J10761" s="29"/>
      <c r="K10761" s="29"/>
      <c r="L10761" s="29"/>
    </row>
    <row r="10762" spans="1:12" ht="21">
      <c r="A10762" s="26"/>
      <c r="B10762" s="27"/>
      <c r="C10762" s="27"/>
      <c r="D10762" s="27"/>
      <c r="E10762" s="27"/>
      <c r="F10762" s="27"/>
      <c r="G10762" s="29"/>
      <c r="H10762" s="29"/>
      <c r="I10762" s="29"/>
      <c r="J10762" s="29"/>
      <c r="K10762" s="29"/>
      <c r="L10762" s="29"/>
    </row>
    <row r="10763" spans="1:12" ht="21">
      <c r="A10763" s="26"/>
      <c r="B10763" s="27"/>
      <c r="C10763" s="27"/>
      <c r="D10763" s="27"/>
      <c r="E10763" s="27"/>
      <c r="F10763" s="27"/>
      <c r="G10763" s="29"/>
      <c r="H10763" s="29"/>
      <c r="I10763" s="29"/>
      <c r="J10763" s="29"/>
      <c r="K10763" s="29"/>
      <c r="L10763" s="29"/>
    </row>
    <row r="10764" spans="1:12" ht="21">
      <c r="A10764" s="26"/>
      <c r="B10764" s="27"/>
      <c r="C10764" s="27"/>
      <c r="D10764" s="27"/>
      <c r="E10764" s="27"/>
      <c r="F10764" s="27"/>
      <c r="G10764" s="28"/>
      <c r="H10764" s="28"/>
      <c r="I10764" s="28"/>
      <c r="J10764" s="28"/>
      <c r="K10764" s="28"/>
      <c r="L10764" s="28"/>
    </row>
    <row r="10765" spans="1:12" ht="21">
      <c r="A10765" s="26"/>
      <c r="B10765" s="27"/>
      <c r="C10765" s="27"/>
      <c r="D10765" s="27"/>
      <c r="E10765" s="27"/>
      <c r="F10765" s="27"/>
      <c r="G10765" s="28"/>
      <c r="H10765" s="28"/>
      <c r="I10765" s="28"/>
      <c r="J10765" s="28"/>
      <c r="K10765" s="28"/>
      <c r="L10765" s="28"/>
    </row>
    <row r="10766" spans="1:12" ht="21">
      <c r="A10766" s="26"/>
      <c r="B10766" s="27"/>
      <c r="C10766" s="27"/>
      <c r="D10766" s="27"/>
      <c r="E10766" s="27"/>
      <c r="F10766" s="27"/>
      <c r="G10766" s="28"/>
      <c r="H10766" s="28"/>
      <c r="I10766" s="28"/>
      <c r="J10766" s="28"/>
      <c r="K10766" s="28"/>
      <c r="L10766" s="28"/>
    </row>
    <row r="10767" spans="1:12" ht="21">
      <c r="A10767" s="26"/>
      <c r="B10767" s="27"/>
      <c r="C10767" s="27"/>
      <c r="D10767" s="27"/>
      <c r="E10767" s="27"/>
      <c r="F10767" s="27"/>
      <c r="G10767" s="28"/>
      <c r="H10767" s="28"/>
      <c r="I10767" s="28"/>
      <c r="J10767" s="28"/>
      <c r="K10767" s="28"/>
      <c r="L10767" s="28"/>
    </row>
    <row r="10768" spans="1:12" ht="21">
      <c r="A10768" s="26"/>
      <c r="B10768" s="27"/>
      <c r="C10768" s="27"/>
      <c r="D10768" s="27"/>
      <c r="E10768" s="27"/>
      <c r="F10768" s="27"/>
      <c r="G10768" s="28"/>
      <c r="H10768" s="28"/>
      <c r="I10768" s="28"/>
      <c r="J10768" s="28"/>
      <c r="K10768" s="28"/>
      <c r="L10768" s="28"/>
    </row>
    <row r="10769" spans="1:12" ht="21">
      <c r="A10769" s="26"/>
      <c r="B10769" s="27"/>
      <c r="C10769" s="27"/>
      <c r="D10769" s="27"/>
      <c r="E10769" s="27"/>
      <c r="F10769" s="27"/>
      <c r="G10769" s="29"/>
      <c r="H10769" s="29"/>
      <c r="I10769" s="29"/>
      <c r="J10769" s="29"/>
      <c r="K10769" s="29"/>
      <c r="L10769" s="29"/>
    </row>
    <row r="10770" spans="1:12" ht="21">
      <c r="A10770" s="26"/>
      <c r="B10770" s="27"/>
      <c r="C10770" s="27"/>
      <c r="D10770" s="27"/>
      <c r="E10770" s="27"/>
      <c r="F10770" s="27"/>
      <c r="G10770" s="29"/>
      <c r="H10770" s="29"/>
      <c r="I10770" s="29"/>
      <c r="J10770" s="29"/>
      <c r="K10770" s="29"/>
      <c r="L10770" s="29"/>
    </row>
    <row r="10771" spans="1:12" ht="21">
      <c r="A10771" s="26"/>
      <c r="B10771" s="27"/>
      <c r="C10771" s="27"/>
      <c r="D10771" s="27"/>
      <c r="E10771" s="27"/>
      <c r="F10771" s="27"/>
      <c r="G10771" s="29"/>
      <c r="H10771" s="29"/>
      <c r="I10771" s="29"/>
      <c r="J10771" s="29"/>
      <c r="K10771" s="29"/>
      <c r="L10771" s="29"/>
    </row>
    <row r="10772" spans="1:12" ht="21">
      <c r="A10772" s="26"/>
      <c r="B10772" s="27"/>
      <c r="C10772" s="27"/>
      <c r="D10772" s="27"/>
      <c r="E10772" s="27"/>
      <c r="F10772" s="27"/>
      <c r="G10772" s="29"/>
      <c r="H10772" s="29"/>
      <c r="I10772" s="29"/>
      <c r="J10772" s="29"/>
      <c r="K10772" s="29"/>
      <c r="L10772" s="29"/>
    </row>
    <row r="10773" spans="1:12" ht="21">
      <c r="A10773" s="26"/>
      <c r="B10773" s="27"/>
      <c r="C10773" s="27"/>
      <c r="D10773" s="27"/>
      <c r="E10773" s="27"/>
      <c r="F10773" s="27"/>
      <c r="G10773" s="28"/>
      <c r="H10773" s="28"/>
      <c r="I10773" s="28"/>
      <c r="J10773" s="28"/>
      <c r="K10773" s="28"/>
      <c r="L10773" s="28"/>
    </row>
    <row r="10774" spans="1:12" ht="21">
      <c r="A10774" s="26"/>
      <c r="B10774" s="27"/>
      <c r="C10774" s="27"/>
      <c r="D10774" s="27"/>
      <c r="E10774" s="27"/>
      <c r="F10774" s="27"/>
      <c r="G10774" s="28"/>
      <c r="H10774" s="28"/>
      <c r="I10774" s="28"/>
      <c r="J10774" s="28"/>
      <c r="K10774" s="28"/>
      <c r="L10774" s="28"/>
    </row>
    <row r="10775" spans="1:12" ht="21">
      <c r="A10775" s="26"/>
      <c r="B10775" s="27"/>
      <c r="C10775" s="27"/>
      <c r="D10775" s="27"/>
      <c r="E10775" s="27"/>
      <c r="F10775" s="27"/>
      <c r="G10775" s="29"/>
      <c r="H10775" s="29"/>
      <c r="I10775" s="29"/>
      <c r="J10775" s="29"/>
      <c r="K10775" s="29"/>
      <c r="L10775" s="29"/>
    </row>
    <row r="10776" spans="1:12" ht="21">
      <c r="A10776" s="26"/>
      <c r="B10776" s="27"/>
      <c r="C10776" s="27"/>
      <c r="D10776" s="27"/>
      <c r="E10776" s="27"/>
      <c r="F10776" s="27"/>
      <c r="G10776" s="28"/>
      <c r="H10776" s="28"/>
      <c r="I10776" s="28"/>
      <c r="J10776" s="28"/>
      <c r="K10776" s="28"/>
      <c r="L10776" s="28"/>
    </row>
    <row r="10777" spans="1:12" ht="21">
      <c r="A10777" s="26"/>
      <c r="B10777" s="27"/>
      <c r="C10777" s="27"/>
      <c r="D10777" s="27"/>
      <c r="E10777" s="27"/>
      <c r="F10777" s="27"/>
      <c r="G10777" s="28"/>
      <c r="H10777" s="28"/>
      <c r="I10777" s="28"/>
      <c r="J10777" s="28"/>
      <c r="K10777" s="28"/>
      <c r="L10777" s="28"/>
    </row>
    <row r="10778" spans="1:12" ht="21">
      <c r="A10778" s="26"/>
      <c r="B10778" s="27"/>
      <c r="C10778" s="27"/>
      <c r="D10778" s="27"/>
      <c r="E10778" s="27"/>
      <c r="F10778" s="27"/>
      <c r="G10778" s="29"/>
      <c r="H10778" s="29"/>
      <c r="I10778" s="29"/>
      <c r="J10778" s="29"/>
      <c r="K10778" s="29"/>
      <c r="L10778" s="29"/>
    </row>
    <row r="10779" spans="1:12" ht="21">
      <c r="A10779" s="26"/>
      <c r="B10779" s="27"/>
      <c r="C10779" s="27"/>
      <c r="D10779" s="27"/>
      <c r="E10779" s="27"/>
      <c r="F10779" s="27"/>
      <c r="G10779" s="29"/>
      <c r="H10779" s="29"/>
      <c r="I10779" s="29"/>
      <c r="J10779" s="29"/>
      <c r="K10779" s="29"/>
      <c r="L10779" s="29"/>
    </row>
    <row r="10780" spans="1:12" ht="21">
      <c r="A10780" s="26"/>
      <c r="B10780" s="27"/>
      <c r="C10780" s="27"/>
      <c r="D10780" s="27"/>
      <c r="E10780" s="27"/>
      <c r="F10780" s="27"/>
      <c r="G10780" s="29"/>
      <c r="H10780" s="29"/>
      <c r="I10780" s="29"/>
      <c r="J10780" s="29"/>
      <c r="K10780" s="29"/>
      <c r="L10780" s="29"/>
    </row>
    <row r="10781" spans="1:12" ht="21">
      <c r="A10781" s="26"/>
      <c r="B10781" s="27"/>
      <c r="C10781" s="27"/>
      <c r="D10781" s="27"/>
      <c r="E10781" s="27"/>
      <c r="F10781" s="27"/>
      <c r="G10781" s="29"/>
      <c r="H10781" s="29"/>
      <c r="I10781" s="29"/>
      <c r="J10781" s="29"/>
      <c r="K10781" s="29"/>
      <c r="L10781" s="29"/>
    </row>
    <row r="10782" spans="1:12" ht="21">
      <c r="A10782" s="26"/>
      <c r="B10782" s="27"/>
      <c r="C10782" s="27"/>
      <c r="D10782" s="27"/>
      <c r="E10782" s="27"/>
      <c r="F10782" s="27"/>
      <c r="G10782" s="29"/>
      <c r="H10782" s="29"/>
      <c r="I10782" s="29"/>
      <c r="J10782" s="29"/>
      <c r="K10782" s="29"/>
      <c r="L10782" s="29"/>
    </row>
    <row r="10783" spans="1:12" ht="21">
      <c r="A10783" s="26"/>
      <c r="B10783" s="27"/>
      <c r="C10783" s="27"/>
      <c r="D10783" s="27"/>
      <c r="E10783" s="27"/>
      <c r="F10783" s="27"/>
      <c r="G10783" s="29"/>
      <c r="H10783" s="29"/>
      <c r="I10783" s="29"/>
      <c r="J10783" s="29"/>
      <c r="K10783" s="29"/>
      <c r="L10783" s="29"/>
    </row>
    <row r="10784" spans="1:12" ht="21">
      <c r="A10784" s="26"/>
      <c r="B10784" s="27"/>
      <c r="C10784" s="27"/>
      <c r="D10784" s="27"/>
      <c r="E10784" s="27"/>
      <c r="F10784" s="27"/>
      <c r="G10784" s="29"/>
      <c r="H10784" s="29"/>
      <c r="I10784" s="29"/>
      <c r="J10784" s="29"/>
      <c r="K10784" s="29"/>
      <c r="L10784" s="29"/>
    </row>
    <row r="10785" spans="1:12" ht="21">
      <c r="A10785" s="26"/>
      <c r="B10785" s="27"/>
      <c r="C10785" s="27"/>
      <c r="D10785" s="27"/>
      <c r="E10785" s="27"/>
      <c r="F10785" s="27"/>
      <c r="G10785" s="29"/>
      <c r="H10785" s="29"/>
      <c r="I10785" s="29"/>
      <c r="J10785" s="29"/>
      <c r="K10785" s="29"/>
      <c r="L10785" s="29"/>
    </row>
    <row r="10786" spans="1:12" ht="21">
      <c r="A10786" s="26"/>
      <c r="B10786" s="27"/>
      <c r="C10786" s="27"/>
      <c r="D10786" s="27"/>
      <c r="E10786" s="27"/>
      <c r="F10786" s="27"/>
      <c r="G10786" s="28"/>
      <c r="H10786" s="28"/>
      <c r="I10786" s="28"/>
      <c r="J10786" s="28"/>
      <c r="K10786" s="28"/>
      <c r="L10786" s="28"/>
    </row>
    <row r="10787" spans="1:12" ht="21">
      <c r="A10787" s="26"/>
      <c r="B10787" s="27"/>
      <c r="C10787" s="27"/>
      <c r="D10787" s="27"/>
      <c r="E10787" s="27"/>
      <c r="F10787" s="27"/>
      <c r="G10787" s="29"/>
      <c r="H10787" s="29"/>
      <c r="I10787" s="29"/>
      <c r="J10787" s="29"/>
      <c r="K10787" s="29"/>
      <c r="L10787" s="29"/>
    </row>
    <row r="10788" spans="1:12" ht="21">
      <c r="A10788" s="26"/>
      <c r="B10788" s="27"/>
      <c r="C10788" s="27"/>
      <c r="D10788" s="27"/>
      <c r="E10788" s="27"/>
      <c r="F10788" s="27"/>
      <c r="G10788" s="29"/>
      <c r="H10788" s="29"/>
      <c r="I10788" s="29"/>
      <c r="J10788" s="29"/>
      <c r="K10788" s="29"/>
      <c r="L10788" s="29"/>
    </row>
    <row r="10789" spans="1:12" ht="21">
      <c r="A10789" s="26"/>
      <c r="B10789" s="27"/>
      <c r="C10789" s="27"/>
      <c r="D10789" s="27"/>
      <c r="E10789" s="27"/>
      <c r="F10789" s="27"/>
      <c r="G10789" s="29"/>
      <c r="H10789" s="29"/>
      <c r="I10789" s="29"/>
      <c r="J10789" s="29"/>
      <c r="K10789" s="29"/>
      <c r="L10789" s="29"/>
    </row>
    <row r="10790" spans="1:12" ht="21">
      <c r="A10790" s="26"/>
      <c r="B10790" s="27"/>
      <c r="C10790" s="27"/>
      <c r="D10790" s="27"/>
      <c r="E10790" s="27"/>
      <c r="F10790" s="27"/>
      <c r="G10790" s="29"/>
      <c r="H10790" s="29"/>
      <c r="I10790" s="29"/>
      <c r="J10790" s="29"/>
      <c r="K10790" s="29"/>
      <c r="L10790" s="29"/>
    </row>
    <row r="10791" spans="1:12" ht="21">
      <c r="A10791" s="26"/>
      <c r="B10791" s="27"/>
      <c r="C10791" s="27"/>
      <c r="D10791" s="27"/>
      <c r="E10791" s="27"/>
      <c r="F10791" s="27"/>
      <c r="G10791" s="29"/>
      <c r="H10791" s="29"/>
      <c r="I10791" s="29"/>
      <c r="J10791" s="29"/>
      <c r="K10791" s="29"/>
      <c r="L10791" s="29"/>
    </row>
    <row r="10792" spans="1:12" ht="21">
      <c r="A10792" s="26"/>
      <c r="B10792" s="27"/>
      <c r="C10792" s="27"/>
      <c r="D10792" s="27"/>
      <c r="E10792" s="27"/>
      <c r="F10792" s="27"/>
      <c r="G10792" s="29"/>
      <c r="H10792" s="29"/>
      <c r="I10792" s="29"/>
      <c r="J10792" s="29"/>
      <c r="K10792" s="29"/>
      <c r="L10792" s="29"/>
    </row>
    <row r="10793" spans="1:12" ht="21">
      <c r="A10793" s="26"/>
      <c r="B10793" s="27"/>
      <c r="C10793" s="27"/>
      <c r="D10793" s="27"/>
      <c r="E10793" s="27"/>
      <c r="F10793" s="27"/>
      <c r="G10793" s="29"/>
      <c r="H10793" s="29"/>
      <c r="I10793" s="29"/>
      <c r="J10793" s="29"/>
      <c r="K10793" s="29"/>
      <c r="L10793" s="29"/>
    </row>
    <row r="10794" spans="1:12" ht="21">
      <c r="A10794" s="26"/>
      <c r="B10794" s="27"/>
      <c r="C10794" s="27"/>
      <c r="D10794" s="27"/>
      <c r="E10794" s="27"/>
      <c r="F10794" s="27"/>
      <c r="G10794" s="29"/>
      <c r="H10794" s="29"/>
      <c r="I10794" s="29"/>
      <c r="J10794" s="29"/>
      <c r="K10794" s="29"/>
      <c r="L10794" s="29"/>
    </row>
    <row r="10795" spans="1:12" ht="21">
      <c r="A10795" s="26"/>
      <c r="B10795" s="27"/>
      <c r="C10795" s="27"/>
      <c r="D10795" s="27"/>
      <c r="E10795" s="27"/>
      <c r="F10795" s="27"/>
      <c r="G10795" s="29"/>
      <c r="H10795" s="29"/>
      <c r="I10795" s="29"/>
      <c r="J10795" s="29"/>
      <c r="K10795" s="29"/>
      <c r="L10795" s="29"/>
    </row>
    <row r="10796" spans="1:12" ht="21">
      <c r="A10796" s="26"/>
      <c r="B10796" s="27"/>
      <c r="C10796" s="27"/>
      <c r="D10796" s="27"/>
      <c r="E10796" s="27"/>
      <c r="F10796" s="27"/>
      <c r="G10796" s="29"/>
      <c r="H10796" s="29"/>
      <c r="I10796" s="29"/>
      <c r="J10796" s="29"/>
      <c r="K10796" s="29"/>
      <c r="L10796" s="29"/>
    </row>
    <row r="10797" spans="1:12" ht="21">
      <c r="A10797" s="26"/>
      <c r="B10797" s="27"/>
      <c r="C10797" s="27"/>
      <c r="D10797" s="27"/>
      <c r="E10797" s="27"/>
      <c r="F10797" s="27"/>
      <c r="G10797" s="29"/>
      <c r="H10797" s="29"/>
      <c r="I10797" s="29"/>
      <c r="J10797" s="29"/>
      <c r="K10797" s="29"/>
      <c r="L10797" s="29"/>
    </row>
    <row r="10798" spans="1:12" ht="21">
      <c r="A10798" s="26"/>
      <c r="B10798" s="27"/>
      <c r="C10798" s="27"/>
      <c r="D10798" s="27"/>
      <c r="E10798" s="27"/>
      <c r="F10798" s="27"/>
      <c r="G10798" s="29"/>
      <c r="H10798" s="29"/>
      <c r="I10798" s="29"/>
      <c r="J10798" s="29"/>
      <c r="K10798" s="29"/>
      <c r="L10798" s="29"/>
    </row>
    <row r="10799" spans="1:12" ht="21">
      <c r="A10799" s="26"/>
      <c r="B10799" s="27"/>
      <c r="C10799" s="27"/>
      <c r="D10799" s="27"/>
      <c r="E10799" s="27"/>
      <c r="F10799" s="27"/>
      <c r="G10799" s="29"/>
      <c r="H10799" s="29"/>
      <c r="I10799" s="29"/>
      <c r="J10799" s="29"/>
      <c r="K10799" s="29"/>
      <c r="L10799" s="29"/>
    </row>
    <row r="10800" spans="1:12" ht="21">
      <c r="A10800" s="26"/>
      <c r="B10800" s="27"/>
      <c r="C10800" s="27"/>
      <c r="D10800" s="27"/>
      <c r="E10800" s="27"/>
      <c r="F10800" s="27"/>
      <c r="G10800" s="28"/>
      <c r="H10800" s="28"/>
      <c r="I10800" s="28"/>
      <c r="J10800" s="28"/>
      <c r="K10800" s="28"/>
      <c r="L10800" s="28"/>
    </row>
    <row r="10801" spans="1:12" ht="21">
      <c r="A10801" s="26"/>
      <c r="B10801" s="27"/>
      <c r="C10801" s="27"/>
      <c r="D10801" s="27"/>
      <c r="E10801" s="27"/>
      <c r="F10801" s="27"/>
      <c r="G10801" s="29"/>
      <c r="H10801" s="29"/>
      <c r="I10801" s="29"/>
      <c r="J10801" s="29"/>
      <c r="K10801" s="29"/>
      <c r="L10801" s="29"/>
    </row>
    <row r="10802" spans="1:12" ht="21">
      <c r="A10802" s="26"/>
      <c r="B10802" s="27"/>
      <c r="C10802" s="27"/>
      <c r="D10802" s="27"/>
      <c r="E10802" s="27"/>
      <c r="F10802" s="27"/>
      <c r="G10802" s="29"/>
      <c r="H10802" s="29"/>
      <c r="I10802" s="29"/>
      <c r="J10802" s="29"/>
      <c r="K10802" s="29"/>
      <c r="L10802" s="29"/>
    </row>
    <row r="10803" spans="1:12" ht="21">
      <c r="A10803" s="26"/>
      <c r="B10803" s="27"/>
      <c r="C10803" s="27"/>
      <c r="D10803" s="27"/>
      <c r="E10803" s="27"/>
      <c r="F10803" s="27"/>
      <c r="G10803" s="29"/>
      <c r="H10803" s="29"/>
      <c r="I10803" s="29"/>
      <c r="J10803" s="29"/>
      <c r="K10803" s="29"/>
      <c r="L10803" s="29"/>
    </row>
    <row r="10804" spans="1:12" ht="21">
      <c r="A10804" s="26"/>
      <c r="B10804" s="27"/>
      <c r="C10804" s="27"/>
      <c r="D10804" s="27"/>
      <c r="E10804" s="27"/>
      <c r="F10804" s="27"/>
      <c r="G10804" s="29"/>
      <c r="H10804" s="29"/>
      <c r="I10804" s="29"/>
      <c r="J10804" s="29"/>
      <c r="K10804" s="29"/>
      <c r="L10804" s="29"/>
    </row>
    <row r="10805" spans="1:12" ht="21">
      <c r="A10805" s="26"/>
      <c r="B10805" s="27"/>
      <c r="C10805" s="27"/>
      <c r="D10805" s="27"/>
      <c r="E10805" s="27"/>
      <c r="F10805" s="27"/>
      <c r="G10805" s="29"/>
      <c r="H10805" s="29"/>
      <c r="I10805" s="29"/>
      <c r="J10805" s="29"/>
      <c r="K10805" s="29"/>
      <c r="L10805" s="29"/>
    </row>
    <row r="10806" spans="1:12" ht="21">
      <c r="A10806" s="26"/>
      <c r="B10806" s="27"/>
      <c r="C10806" s="27"/>
      <c r="D10806" s="27"/>
      <c r="E10806" s="27"/>
      <c r="F10806" s="27"/>
      <c r="G10806" s="29"/>
      <c r="H10806" s="29"/>
      <c r="I10806" s="29"/>
      <c r="J10806" s="29"/>
      <c r="K10806" s="29"/>
      <c r="L10806" s="29"/>
    </row>
    <row r="10807" spans="1:12" ht="21">
      <c r="A10807" s="26"/>
      <c r="B10807" s="27"/>
      <c r="C10807" s="27"/>
      <c r="D10807" s="27"/>
      <c r="E10807" s="27"/>
      <c r="F10807" s="27"/>
      <c r="G10807" s="29"/>
      <c r="H10807" s="29"/>
      <c r="I10807" s="29"/>
      <c r="J10807" s="29"/>
      <c r="K10807" s="29"/>
      <c r="L10807" s="29"/>
    </row>
    <row r="10808" spans="1:12" ht="21">
      <c r="A10808" s="26"/>
      <c r="B10808" s="27"/>
      <c r="C10808" s="27"/>
      <c r="D10808" s="27"/>
      <c r="E10808" s="27"/>
      <c r="F10808" s="27"/>
      <c r="G10808" s="29"/>
      <c r="H10808" s="29"/>
      <c r="I10808" s="29"/>
      <c r="J10808" s="29"/>
      <c r="K10808" s="29"/>
      <c r="L10808" s="29"/>
    </row>
    <row r="10809" spans="1:12" ht="21">
      <c r="A10809" s="26"/>
      <c r="B10809" s="27"/>
      <c r="C10809" s="27"/>
      <c r="D10809" s="27"/>
      <c r="E10809" s="27"/>
      <c r="F10809" s="27"/>
      <c r="G10809" s="29"/>
      <c r="H10809" s="29"/>
      <c r="I10809" s="29"/>
      <c r="J10809" s="29"/>
      <c r="K10809" s="29"/>
      <c r="L10809" s="29"/>
    </row>
    <row r="10810" spans="1:12" ht="21">
      <c r="A10810" s="26"/>
      <c r="B10810" s="27"/>
      <c r="C10810" s="27"/>
      <c r="D10810" s="27"/>
      <c r="E10810" s="27"/>
      <c r="F10810" s="27"/>
      <c r="G10810" s="29"/>
      <c r="H10810" s="29"/>
      <c r="I10810" s="29"/>
      <c r="J10810" s="29"/>
      <c r="K10810" s="29"/>
      <c r="L10810" s="29"/>
    </row>
    <row r="10811" spans="1:12" ht="21">
      <c r="A10811" s="26"/>
      <c r="B10811" s="27"/>
      <c r="C10811" s="27"/>
      <c r="D10811" s="27"/>
      <c r="E10811" s="27"/>
      <c r="F10811" s="27"/>
      <c r="G10811" s="28"/>
      <c r="H10811" s="28"/>
      <c r="I10811" s="28"/>
      <c r="J10811" s="28"/>
      <c r="K10811" s="28"/>
      <c r="L10811" s="28"/>
    </row>
    <row r="10812" spans="1:12" ht="21">
      <c r="A10812" s="26"/>
      <c r="B10812" s="27"/>
      <c r="C10812" s="27"/>
      <c r="D10812" s="27"/>
      <c r="E10812" s="27"/>
      <c r="F10812" s="27"/>
      <c r="G10812" s="29"/>
      <c r="H10812" s="29"/>
      <c r="I10812" s="29"/>
      <c r="J10812" s="29"/>
      <c r="K10812" s="29"/>
      <c r="L10812" s="29"/>
    </row>
    <row r="10813" spans="1:12" ht="21">
      <c r="A10813" s="26"/>
      <c r="B10813" s="27"/>
      <c r="C10813" s="27"/>
      <c r="D10813" s="27"/>
      <c r="E10813" s="27"/>
      <c r="F10813" s="27"/>
      <c r="G10813" s="28"/>
      <c r="H10813" s="28"/>
      <c r="I10813" s="28"/>
      <c r="J10813" s="28"/>
      <c r="K10813" s="28"/>
      <c r="L10813" s="28"/>
    </row>
    <row r="10814" spans="1:12" ht="21">
      <c r="A10814" s="26"/>
      <c r="B10814" s="27"/>
      <c r="C10814" s="27"/>
      <c r="D10814" s="27"/>
      <c r="E10814" s="27"/>
      <c r="F10814" s="27"/>
      <c r="G10814" s="29"/>
      <c r="H10814" s="29"/>
      <c r="I10814" s="29"/>
      <c r="J10814" s="29"/>
      <c r="K10814" s="29"/>
      <c r="L10814" s="29"/>
    </row>
    <row r="10815" spans="1:12" ht="21">
      <c r="A10815" s="26"/>
      <c r="B10815" s="27"/>
      <c r="C10815" s="27"/>
      <c r="D10815" s="27"/>
      <c r="E10815" s="27"/>
      <c r="F10815" s="27"/>
      <c r="G10815" s="29"/>
      <c r="H10815" s="29"/>
      <c r="I10815" s="29"/>
      <c r="J10815" s="29"/>
      <c r="K10815" s="29"/>
      <c r="L10815" s="29"/>
    </row>
    <row r="10816" spans="1:12" ht="21">
      <c r="A10816" s="26"/>
      <c r="B10816" s="27"/>
      <c r="C10816" s="27"/>
      <c r="D10816" s="27"/>
      <c r="E10816" s="27"/>
      <c r="F10816" s="27"/>
      <c r="G10816" s="29"/>
      <c r="H10816" s="29"/>
      <c r="I10816" s="29"/>
      <c r="J10816" s="29"/>
      <c r="K10816" s="29"/>
      <c r="L10816" s="29"/>
    </row>
    <row r="10817" spans="1:12" ht="21">
      <c r="A10817" s="26"/>
      <c r="B10817" s="27"/>
      <c r="C10817" s="27"/>
      <c r="D10817" s="27"/>
      <c r="E10817" s="27"/>
      <c r="F10817" s="27"/>
      <c r="G10817" s="29"/>
      <c r="H10817" s="29"/>
      <c r="I10817" s="29"/>
      <c r="J10817" s="29"/>
      <c r="K10817" s="29"/>
      <c r="L10817" s="29"/>
    </row>
    <row r="10818" spans="1:12" ht="21">
      <c r="A10818" s="26"/>
      <c r="B10818" s="27"/>
      <c r="C10818" s="27"/>
      <c r="D10818" s="27"/>
      <c r="E10818" s="27"/>
      <c r="F10818" s="27"/>
      <c r="G10818" s="29"/>
      <c r="H10818" s="29"/>
      <c r="I10818" s="29"/>
      <c r="J10818" s="29"/>
      <c r="K10818" s="29"/>
      <c r="L10818" s="29"/>
    </row>
    <row r="10819" spans="1:12" ht="21">
      <c r="A10819" s="26"/>
      <c r="B10819" s="27"/>
      <c r="C10819" s="27"/>
      <c r="D10819" s="27"/>
      <c r="E10819" s="27"/>
      <c r="F10819" s="27"/>
      <c r="G10819" s="29"/>
      <c r="H10819" s="29"/>
      <c r="I10819" s="29"/>
      <c r="J10819" s="29"/>
      <c r="K10819" s="29"/>
      <c r="L10819" s="29"/>
    </row>
    <row r="10820" spans="1:12" ht="21">
      <c r="A10820" s="26"/>
      <c r="B10820" s="27"/>
      <c r="C10820" s="27"/>
      <c r="D10820" s="27"/>
      <c r="E10820" s="27"/>
      <c r="F10820" s="27"/>
      <c r="G10820" s="28"/>
      <c r="H10820" s="28"/>
      <c r="I10820" s="28"/>
      <c r="J10820" s="28"/>
      <c r="K10820" s="28"/>
      <c r="L10820" s="28"/>
    </row>
    <row r="10821" spans="1:12" ht="21">
      <c r="A10821" s="26"/>
      <c r="B10821" s="27"/>
      <c r="C10821" s="27"/>
      <c r="D10821" s="27"/>
      <c r="E10821" s="27"/>
      <c r="F10821" s="27"/>
      <c r="G10821" s="28"/>
      <c r="H10821" s="28"/>
      <c r="I10821" s="28"/>
      <c r="J10821" s="28"/>
      <c r="K10821" s="28"/>
      <c r="L10821" s="28"/>
    </row>
    <row r="10822" spans="1:12" ht="21">
      <c r="A10822" s="26"/>
      <c r="B10822" s="27"/>
      <c r="C10822" s="27"/>
      <c r="D10822" s="27"/>
      <c r="E10822" s="27"/>
      <c r="F10822" s="27"/>
      <c r="G10822" s="28"/>
      <c r="H10822" s="28"/>
      <c r="I10822" s="28"/>
      <c r="J10822" s="28"/>
      <c r="K10822" s="28"/>
      <c r="L10822" s="28"/>
    </row>
    <row r="10823" spans="1:12" ht="21">
      <c r="A10823" s="26"/>
      <c r="B10823" s="27"/>
      <c r="C10823" s="27"/>
      <c r="D10823" s="27"/>
      <c r="E10823" s="27"/>
      <c r="F10823" s="27"/>
      <c r="G10823" s="28"/>
      <c r="H10823" s="28"/>
      <c r="I10823" s="28"/>
      <c r="J10823" s="28"/>
      <c r="K10823" s="28"/>
      <c r="L10823" s="28"/>
    </row>
    <row r="10824" spans="1:12" ht="21">
      <c r="A10824" s="26"/>
      <c r="B10824" s="27"/>
      <c r="C10824" s="27"/>
      <c r="D10824" s="27"/>
      <c r="E10824" s="27"/>
      <c r="F10824" s="27"/>
      <c r="G10824" s="28"/>
      <c r="H10824" s="28"/>
      <c r="I10824" s="28"/>
      <c r="J10824" s="28"/>
      <c r="K10824" s="28"/>
      <c r="L10824" s="28"/>
    </row>
    <row r="10825" spans="1:12" ht="21">
      <c r="A10825" s="26"/>
      <c r="B10825" s="27"/>
      <c r="C10825" s="27"/>
      <c r="D10825" s="27"/>
      <c r="E10825" s="27"/>
      <c r="F10825" s="27"/>
      <c r="G10825" s="29"/>
      <c r="H10825" s="29"/>
      <c r="I10825" s="29"/>
      <c r="J10825" s="29"/>
      <c r="K10825" s="29"/>
      <c r="L10825" s="29"/>
    </row>
    <row r="10826" spans="1:12" ht="21">
      <c r="A10826" s="26"/>
      <c r="B10826" s="27"/>
      <c r="C10826" s="27"/>
      <c r="D10826" s="27"/>
      <c r="E10826" s="27"/>
      <c r="F10826" s="27"/>
      <c r="G10826" s="28"/>
      <c r="H10826" s="28"/>
      <c r="I10826" s="28"/>
      <c r="J10826" s="28"/>
      <c r="K10826" s="28"/>
      <c r="L10826" s="28"/>
    </row>
    <row r="10827" spans="1:12" ht="21">
      <c r="A10827" s="26"/>
      <c r="B10827" s="27"/>
      <c r="C10827" s="27"/>
      <c r="D10827" s="27"/>
      <c r="E10827" s="27"/>
      <c r="F10827" s="27"/>
      <c r="G10827" s="28"/>
      <c r="H10827" s="28"/>
      <c r="I10827" s="28"/>
      <c r="J10827" s="28"/>
      <c r="K10827" s="28"/>
      <c r="L10827" s="28"/>
    </row>
    <row r="10828" spans="1:12" ht="21">
      <c r="A10828" s="26"/>
      <c r="B10828" s="27"/>
      <c r="C10828" s="27"/>
      <c r="D10828" s="27"/>
      <c r="E10828" s="27"/>
      <c r="F10828" s="27"/>
      <c r="G10828" s="28"/>
      <c r="H10828" s="28"/>
      <c r="I10828" s="28"/>
      <c r="J10828" s="28"/>
      <c r="K10828" s="28"/>
      <c r="L10828" s="28"/>
    </row>
    <row r="10829" spans="1:12" ht="21">
      <c r="A10829" s="26"/>
      <c r="B10829" s="27"/>
      <c r="C10829" s="27"/>
      <c r="D10829" s="27"/>
      <c r="E10829" s="27"/>
      <c r="F10829" s="27"/>
      <c r="G10829" s="28"/>
      <c r="H10829" s="28"/>
      <c r="I10829" s="28"/>
      <c r="J10829" s="28"/>
      <c r="K10829" s="28"/>
      <c r="L10829" s="28"/>
    </row>
    <row r="10830" spans="1:12" ht="21">
      <c r="A10830" s="26"/>
      <c r="B10830" s="27"/>
      <c r="C10830" s="27"/>
      <c r="D10830" s="27"/>
      <c r="E10830" s="27"/>
      <c r="F10830" s="27"/>
      <c r="G10830" s="29"/>
      <c r="H10830" s="29"/>
      <c r="I10830" s="29"/>
      <c r="J10830" s="29"/>
      <c r="K10830" s="29"/>
      <c r="L10830" s="29"/>
    </row>
    <row r="10831" spans="1:12" ht="21">
      <c r="A10831" s="26"/>
      <c r="B10831" s="27"/>
      <c r="C10831" s="27"/>
      <c r="D10831" s="27"/>
      <c r="E10831" s="27"/>
      <c r="F10831" s="27"/>
      <c r="G10831" s="29"/>
      <c r="H10831" s="29"/>
      <c r="I10831" s="29"/>
      <c r="J10831" s="29"/>
      <c r="K10831" s="29"/>
      <c r="L10831" s="29"/>
    </row>
    <row r="10832" spans="1:12" ht="21">
      <c r="A10832" s="26"/>
      <c r="B10832" s="27"/>
      <c r="C10832" s="27"/>
      <c r="D10832" s="27"/>
      <c r="E10832" s="27"/>
      <c r="F10832" s="27"/>
      <c r="G10832" s="29"/>
      <c r="H10832" s="29"/>
      <c r="I10832" s="29"/>
      <c r="J10832" s="29"/>
      <c r="K10832" s="29"/>
      <c r="L10832" s="29"/>
    </row>
    <row r="10833" spans="1:12" ht="21">
      <c r="A10833" s="26"/>
      <c r="B10833" s="27"/>
      <c r="C10833" s="27"/>
      <c r="D10833" s="27"/>
      <c r="E10833" s="27"/>
      <c r="F10833" s="27"/>
      <c r="G10833" s="29"/>
      <c r="H10833" s="29"/>
      <c r="I10833" s="29"/>
      <c r="J10833" s="29"/>
      <c r="K10833" s="29"/>
      <c r="L10833" s="29"/>
    </row>
    <row r="10834" spans="1:12" ht="21">
      <c r="A10834" s="26"/>
      <c r="B10834" s="27"/>
      <c r="C10834" s="27"/>
      <c r="D10834" s="27"/>
      <c r="E10834" s="27"/>
      <c r="F10834" s="27"/>
      <c r="G10834" s="29"/>
      <c r="H10834" s="29"/>
      <c r="I10834" s="29"/>
      <c r="J10834" s="29"/>
      <c r="K10834" s="29"/>
      <c r="L10834" s="29"/>
    </row>
    <row r="10835" spans="1:12" ht="21">
      <c r="A10835" s="26"/>
      <c r="B10835" s="27"/>
      <c r="C10835" s="27"/>
      <c r="D10835" s="27"/>
      <c r="E10835" s="27"/>
      <c r="F10835" s="27"/>
      <c r="G10835" s="29"/>
      <c r="H10835" s="29"/>
      <c r="I10835" s="29"/>
      <c r="J10835" s="29"/>
      <c r="K10835" s="29"/>
      <c r="L10835" s="29"/>
    </row>
    <row r="10836" spans="1:12" ht="21">
      <c r="A10836" s="26"/>
      <c r="B10836" s="27"/>
      <c r="C10836" s="27"/>
      <c r="D10836" s="27"/>
      <c r="E10836" s="27"/>
      <c r="F10836" s="27"/>
      <c r="G10836" s="29"/>
      <c r="H10836" s="29"/>
      <c r="I10836" s="29"/>
      <c r="J10836" s="29"/>
      <c r="K10836" s="29"/>
      <c r="L10836" s="29"/>
    </row>
    <row r="10837" spans="1:12" ht="21">
      <c r="A10837" s="26"/>
      <c r="B10837" s="27"/>
      <c r="C10837" s="27"/>
      <c r="D10837" s="27"/>
      <c r="E10837" s="27"/>
      <c r="F10837" s="27"/>
      <c r="G10837" s="29"/>
      <c r="H10837" s="29"/>
      <c r="I10837" s="29"/>
      <c r="J10837" s="29"/>
      <c r="K10837" s="29"/>
      <c r="L10837" s="29"/>
    </row>
    <row r="10838" spans="1:12" ht="21">
      <c r="A10838" s="26"/>
      <c r="B10838" s="27"/>
      <c r="C10838" s="27"/>
      <c r="D10838" s="27"/>
      <c r="E10838" s="27"/>
      <c r="F10838" s="27"/>
      <c r="G10838" s="29"/>
      <c r="H10838" s="29"/>
      <c r="I10838" s="29"/>
      <c r="J10838" s="29"/>
      <c r="K10838" s="29"/>
      <c r="L10838" s="29"/>
    </row>
    <row r="10839" spans="1:12" ht="21">
      <c r="A10839" s="26"/>
      <c r="B10839" s="27"/>
      <c r="C10839" s="27"/>
      <c r="D10839" s="27"/>
      <c r="E10839" s="27"/>
      <c r="F10839" s="27"/>
      <c r="G10839" s="29"/>
      <c r="H10839" s="29"/>
      <c r="I10839" s="29"/>
      <c r="J10839" s="29"/>
      <c r="K10839" s="29"/>
      <c r="L10839" s="29"/>
    </row>
    <row r="10840" spans="1:12" ht="21">
      <c r="A10840" s="26"/>
      <c r="B10840" s="27"/>
      <c r="C10840" s="27"/>
      <c r="D10840" s="27"/>
      <c r="E10840" s="27"/>
      <c r="F10840" s="27"/>
      <c r="G10840" s="29"/>
      <c r="H10840" s="29"/>
      <c r="I10840" s="29"/>
      <c r="J10840" s="29"/>
      <c r="K10840" s="29"/>
      <c r="L10840" s="29"/>
    </row>
    <row r="10841" spans="1:12" ht="21">
      <c r="A10841" s="26"/>
      <c r="B10841" s="27"/>
      <c r="C10841" s="27"/>
      <c r="D10841" s="27"/>
      <c r="E10841" s="27"/>
      <c r="F10841" s="27"/>
      <c r="G10841" s="29"/>
      <c r="H10841" s="29"/>
      <c r="I10841" s="29"/>
      <c r="J10841" s="29"/>
      <c r="K10841" s="29"/>
      <c r="L10841" s="29"/>
    </row>
    <row r="10842" spans="1:12" ht="21">
      <c r="A10842" s="26"/>
      <c r="B10842" s="27"/>
      <c r="C10842" s="27"/>
      <c r="D10842" s="27"/>
      <c r="E10842" s="27"/>
      <c r="F10842" s="27"/>
      <c r="G10842" s="29"/>
      <c r="H10842" s="29"/>
      <c r="I10842" s="29"/>
      <c r="J10842" s="29"/>
      <c r="K10842" s="29"/>
      <c r="L10842" s="29"/>
    </row>
    <row r="10843" spans="1:12" ht="21">
      <c r="A10843" s="26"/>
      <c r="B10843" s="27"/>
      <c r="C10843" s="27"/>
      <c r="D10843" s="27"/>
      <c r="E10843" s="27"/>
      <c r="F10843" s="27"/>
      <c r="G10843" s="29"/>
      <c r="H10843" s="29"/>
      <c r="I10843" s="29"/>
      <c r="J10843" s="29"/>
      <c r="K10843" s="29"/>
      <c r="L10843" s="29"/>
    </row>
    <row r="10844" spans="1:12" ht="21">
      <c r="A10844" s="26"/>
      <c r="B10844" s="27"/>
      <c r="C10844" s="27"/>
      <c r="D10844" s="27"/>
      <c r="E10844" s="27"/>
      <c r="F10844" s="27"/>
      <c r="G10844" s="29"/>
      <c r="H10844" s="29"/>
      <c r="I10844" s="29"/>
      <c r="J10844" s="29"/>
      <c r="K10844" s="29"/>
      <c r="L10844" s="29"/>
    </row>
    <row r="10845" spans="1:12" ht="21">
      <c r="A10845" s="26"/>
      <c r="B10845" s="27"/>
      <c r="C10845" s="27"/>
      <c r="D10845" s="27"/>
      <c r="E10845" s="27"/>
      <c r="F10845" s="27"/>
      <c r="G10845" s="29"/>
      <c r="H10845" s="29"/>
      <c r="I10845" s="29"/>
      <c r="J10845" s="29"/>
      <c r="K10845" s="29"/>
      <c r="L10845" s="29"/>
    </row>
    <row r="10846" spans="1:12" ht="21">
      <c r="A10846" s="26"/>
      <c r="B10846" s="27"/>
      <c r="C10846" s="27"/>
      <c r="D10846" s="27"/>
      <c r="E10846" s="27"/>
      <c r="F10846" s="27"/>
      <c r="G10846" s="29"/>
      <c r="H10846" s="29"/>
      <c r="I10846" s="29"/>
      <c r="J10846" s="29"/>
      <c r="K10846" s="29"/>
      <c r="L10846" s="29"/>
    </row>
    <row r="10847" spans="1:12" ht="21">
      <c r="A10847" s="26"/>
      <c r="B10847" s="27"/>
      <c r="C10847" s="27"/>
      <c r="D10847" s="27"/>
      <c r="E10847" s="27"/>
      <c r="F10847" s="27"/>
      <c r="G10847" s="28"/>
      <c r="H10847" s="28"/>
      <c r="I10847" s="28"/>
      <c r="J10847" s="28"/>
      <c r="K10847" s="28"/>
      <c r="L10847" s="28"/>
    </row>
    <row r="10848" spans="1:12" ht="21">
      <c r="A10848" s="26"/>
      <c r="B10848" s="27"/>
      <c r="C10848" s="27"/>
      <c r="D10848" s="27"/>
      <c r="E10848" s="27"/>
      <c r="F10848" s="27"/>
      <c r="G10848" s="28"/>
      <c r="H10848" s="28"/>
      <c r="I10848" s="28"/>
      <c r="J10848" s="28"/>
      <c r="K10848" s="28"/>
      <c r="L10848" s="28"/>
    </row>
    <row r="10849" spans="1:12" ht="21">
      <c r="A10849" s="26"/>
      <c r="B10849" s="27"/>
      <c r="C10849" s="27"/>
      <c r="D10849" s="27"/>
      <c r="E10849" s="27"/>
      <c r="F10849" s="27"/>
      <c r="G10849" s="28"/>
      <c r="H10849" s="28"/>
      <c r="I10849" s="28"/>
      <c r="J10849" s="28"/>
      <c r="K10849" s="28"/>
      <c r="L10849" s="28"/>
    </row>
    <row r="10850" spans="1:12" ht="21">
      <c r="A10850" s="26"/>
      <c r="B10850" s="27"/>
      <c r="C10850" s="27"/>
      <c r="D10850" s="27"/>
      <c r="E10850" s="27"/>
      <c r="F10850" s="27"/>
      <c r="G10850" s="29"/>
      <c r="H10850" s="29"/>
      <c r="I10850" s="29"/>
      <c r="J10850" s="29"/>
      <c r="K10850" s="29"/>
      <c r="L10850" s="29"/>
    </row>
    <row r="10851" spans="1:12" ht="21">
      <c r="A10851" s="26"/>
      <c r="B10851" s="27"/>
      <c r="C10851" s="27"/>
      <c r="D10851" s="27"/>
      <c r="E10851" s="27"/>
      <c r="F10851" s="27"/>
      <c r="G10851" s="28"/>
      <c r="H10851" s="28"/>
      <c r="I10851" s="28"/>
      <c r="J10851" s="28"/>
      <c r="K10851" s="28"/>
      <c r="L10851" s="28"/>
    </row>
    <row r="10852" spans="1:12" ht="21">
      <c r="A10852" s="26"/>
      <c r="B10852" s="27"/>
      <c r="C10852" s="27"/>
      <c r="D10852" s="27"/>
      <c r="E10852" s="27"/>
      <c r="F10852" s="27"/>
      <c r="G10852" s="29"/>
      <c r="H10852" s="29"/>
      <c r="I10852" s="29"/>
      <c r="J10852" s="29"/>
      <c r="K10852" s="29"/>
      <c r="L10852" s="29"/>
    </row>
    <row r="10853" spans="1:12" ht="21">
      <c r="A10853" s="26"/>
      <c r="B10853" s="27"/>
      <c r="C10853" s="27"/>
      <c r="D10853" s="27"/>
      <c r="E10853" s="27"/>
      <c r="F10853" s="27"/>
      <c r="G10853" s="29"/>
      <c r="H10853" s="29"/>
      <c r="I10853" s="29"/>
      <c r="J10853" s="29"/>
      <c r="K10853" s="29"/>
      <c r="L10853" s="29"/>
    </row>
    <row r="10854" spans="1:12" ht="21">
      <c r="A10854" s="26"/>
      <c r="B10854" s="27"/>
      <c r="C10854" s="27"/>
      <c r="D10854" s="27"/>
      <c r="E10854" s="27"/>
      <c r="F10854" s="27"/>
      <c r="G10854" s="29"/>
      <c r="H10854" s="29"/>
      <c r="I10854" s="29"/>
      <c r="J10854" s="29"/>
      <c r="K10854" s="29"/>
      <c r="L10854" s="29"/>
    </row>
    <row r="10855" spans="1:12" ht="21">
      <c r="A10855" s="26"/>
      <c r="B10855" s="27"/>
      <c r="C10855" s="27"/>
      <c r="D10855" s="27"/>
      <c r="E10855" s="27"/>
      <c r="F10855" s="27"/>
      <c r="G10855" s="29"/>
      <c r="H10855" s="29"/>
      <c r="I10855" s="29"/>
      <c r="J10855" s="29"/>
      <c r="K10855" s="29"/>
      <c r="L10855" s="29"/>
    </row>
    <row r="10856" spans="1:12" ht="21">
      <c r="A10856" s="26"/>
      <c r="B10856" s="27"/>
      <c r="C10856" s="27"/>
      <c r="D10856" s="27"/>
      <c r="E10856" s="27"/>
      <c r="F10856" s="27"/>
      <c r="G10856" s="29"/>
      <c r="H10856" s="29"/>
      <c r="I10856" s="29"/>
      <c r="J10856" s="29"/>
      <c r="K10856" s="29"/>
      <c r="L10856" s="29"/>
    </row>
    <row r="10857" spans="1:12" ht="21">
      <c r="A10857" s="26"/>
      <c r="B10857" s="27"/>
      <c r="C10857" s="27"/>
      <c r="D10857" s="27"/>
      <c r="E10857" s="27"/>
      <c r="F10857" s="27"/>
      <c r="G10857" s="29"/>
      <c r="H10857" s="29"/>
      <c r="I10857" s="29"/>
      <c r="J10857" s="29"/>
      <c r="K10857" s="29"/>
      <c r="L10857" s="29"/>
    </row>
    <row r="10858" spans="1:12" ht="21">
      <c r="A10858" s="26"/>
      <c r="B10858" s="27"/>
      <c r="C10858" s="27"/>
      <c r="D10858" s="27"/>
      <c r="E10858" s="27"/>
      <c r="F10858" s="27"/>
      <c r="G10858" s="29"/>
      <c r="H10858" s="29"/>
      <c r="I10858" s="29"/>
      <c r="J10858" s="29"/>
      <c r="K10858" s="29"/>
      <c r="L10858" s="29"/>
    </row>
    <row r="10859" spans="1:12" ht="21">
      <c r="A10859" s="26"/>
      <c r="B10859" s="27"/>
      <c r="C10859" s="27"/>
      <c r="D10859" s="27"/>
      <c r="E10859" s="27"/>
      <c r="F10859" s="27"/>
      <c r="G10859" s="29"/>
      <c r="H10859" s="29"/>
      <c r="I10859" s="29"/>
      <c r="J10859" s="29"/>
      <c r="K10859" s="29"/>
      <c r="L10859" s="29"/>
    </row>
    <row r="10860" spans="1:12" ht="21">
      <c r="A10860" s="26"/>
      <c r="B10860" s="27"/>
      <c r="C10860" s="27"/>
      <c r="D10860" s="27"/>
      <c r="E10860" s="27"/>
      <c r="F10860" s="27"/>
      <c r="G10860" s="29"/>
      <c r="H10860" s="29"/>
      <c r="I10860" s="29"/>
      <c r="J10860" s="29"/>
      <c r="K10860" s="29"/>
      <c r="L10860" s="29"/>
    </row>
    <row r="10861" spans="1:12" ht="21">
      <c r="A10861" s="26"/>
      <c r="B10861" s="27"/>
      <c r="C10861" s="27"/>
      <c r="D10861" s="27"/>
      <c r="E10861" s="27"/>
      <c r="F10861" s="27"/>
      <c r="G10861" s="29"/>
      <c r="H10861" s="29"/>
      <c r="I10861" s="29"/>
      <c r="J10861" s="29"/>
      <c r="K10861" s="29"/>
      <c r="L10861" s="29"/>
    </row>
    <row r="10862" spans="1:12" ht="21">
      <c r="A10862" s="26"/>
      <c r="B10862" s="27"/>
      <c r="C10862" s="27"/>
      <c r="D10862" s="27"/>
      <c r="E10862" s="27"/>
      <c r="F10862" s="27"/>
      <c r="G10862" s="29"/>
      <c r="H10862" s="29"/>
      <c r="I10862" s="29"/>
      <c r="J10862" s="29"/>
      <c r="K10862" s="29"/>
      <c r="L10862" s="29"/>
    </row>
    <row r="10863" spans="1:12" ht="21">
      <c r="A10863" s="26"/>
      <c r="B10863" s="27"/>
      <c r="C10863" s="27"/>
      <c r="D10863" s="27"/>
      <c r="E10863" s="27"/>
      <c r="F10863" s="27"/>
      <c r="G10863" s="29"/>
      <c r="H10863" s="29"/>
      <c r="I10863" s="29"/>
      <c r="J10863" s="29"/>
      <c r="K10863" s="29"/>
      <c r="L10863" s="29"/>
    </row>
    <row r="10864" spans="1:12" ht="21">
      <c r="A10864" s="26"/>
      <c r="B10864" s="27"/>
      <c r="C10864" s="27"/>
      <c r="D10864" s="27"/>
      <c r="E10864" s="27"/>
      <c r="F10864" s="27"/>
      <c r="G10864" s="29"/>
      <c r="H10864" s="29"/>
      <c r="I10864" s="29"/>
      <c r="J10864" s="29"/>
      <c r="K10864" s="29"/>
      <c r="L10864" s="29"/>
    </row>
    <row r="10865" spans="1:12" ht="21">
      <c r="A10865" s="26"/>
      <c r="B10865" s="27"/>
      <c r="C10865" s="27"/>
      <c r="D10865" s="27"/>
      <c r="E10865" s="27"/>
      <c r="F10865" s="27"/>
      <c r="G10865" s="29"/>
      <c r="H10865" s="29"/>
      <c r="I10865" s="29"/>
      <c r="J10865" s="29"/>
      <c r="K10865" s="29"/>
      <c r="L10865" s="29"/>
    </row>
    <row r="10866" spans="1:12" ht="21">
      <c r="A10866" s="26"/>
      <c r="B10866" s="27"/>
      <c r="C10866" s="27"/>
      <c r="D10866" s="27"/>
      <c r="E10866" s="27"/>
      <c r="F10866" s="27"/>
      <c r="G10866" s="29"/>
      <c r="H10866" s="29"/>
      <c r="I10866" s="29"/>
      <c r="J10866" s="29"/>
      <c r="K10866" s="29"/>
      <c r="L10866" s="29"/>
    </row>
    <row r="10867" spans="1:12" ht="21">
      <c r="A10867" s="26"/>
      <c r="B10867" s="27"/>
      <c r="C10867" s="27"/>
      <c r="D10867" s="27"/>
      <c r="E10867" s="27"/>
      <c r="F10867" s="27"/>
      <c r="G10867" s="29"/>
      <c r="H10867" s="29"/>
      <c r="I10867" s="29"/>
      <c r="J10867" s="29"/>
      <c r="K10867" s="29"/>
      <c r="L10867" s="29"/>
    </row>
    <row r="10868" spans="1:12" ht="21">
      <c r="A10868" s="26"/>
      <c r="B10868" s="27"/>
      <c r="C10868" s="27"/>
      <c r="D10868" s="27"/>
      <c r="E10868" s="27"/>
      <c r="F10868" s="27"/>
      <c r="G10868" s="29"/>
      <c r="H10868" s="29"/>
      <c r="I10868" s="29"/>
      <c r="J10868" s="29"/>
      <c r="K10868" s="29"/>
      <c r="L10868" s="29"/>
    </row>
    <row r="10869" spans="1:12" ht="21">
      <c r="A10869" s="26"/>
      <c r="B10869" s="27"/>
      <c r="C10869" s="27"/>
      <c r="D10869" s="27"/>
      <c r="E10869" s="27"/>
      <c r="F10869" s="27"/>
      <c r="G10869" s="29"/>
      <c r="H10869" s="29"/>
      <c r="I10869" s="29"/>
      <c r="J10869" s="29"/>
      <c r="K10869" s="29"/>
      <c r="L10869" s="29"/>
    </row>
    <row r="10870" spans="1:12" ht="21">
      <c r="A10870" s="26"/>
      <c r="B10870" s="27"/>
      <c r="C10870" s="27"/>
      <c r="D10870" s="27"/>
      <c r="E10870" s="27"/>
      <c r="F10870" s="27"/>
      <c r="G10870" s="29"/>
      <c r="H10870" s="29"/>
      <c r="I10870" s="29"/>
      <c r="J10870" s="29"/>
      <c r="K10870" s="29"/>
      <c r="L10870" s="29"/>
    </row>
    <row r="10871" spans="1:12" ht="21">
      <c r="A10871" s="26"/>
      <c r="B10871" s="27"/>
      <c r="C10871" s="27"/>
      <c r="D10871" s="27"/>
      <c r="E10871" s="27"/>
      <c r="F10871" s="27"/>
      <c r="G10871" s="29"/>
      <c r="H10871" s="29"/>
      <c r="I10871" s="29"/>
      <c r="J10871" s="29"/>
      <c r="K10871" s="29"/>
      <c r="L10871" s="29"/>
    </row>
    <row r="10872" spans="1:12" ht="21">
      <c r="A10872" s="26"/>
      <c r="B10872" s="27"/>
      <c r="C10872" s="27"/>
      <c r="D10872" s="27"/>
      <c r="E10872" s="27"/>
      <c r="F10872" s="27"/>
      <c r="G10872" s="29"/>
      <c r="H10872" s="29"/>
      <c r="I10872" s="29"/>
      <c r="J10872" s="29"/>
      <c r="K10872" s="29"/>
      <c r="L10872" s="29"/>
    </row>
    <row r="10873" spans="1:12" ht="21">
      <c r="A10873" s="26"/>
      <c r="B10873" s="27"/>
      <c r="C10873" s="27"/>
      <c r="D10873" s="27"/>
      <c r="E10873" s="27"/>
      <c r="F10873" s="27"/>
      <c r="G10873" s="29"/>
      <c r="H10873" s="29"/>
      <c r="I10873" s="29"/>
      <c r="J10873" s="29"/>
      <c r="K10873" s="29"/>
      <c r="L10873" s="29"/>
    </row>
    <row r="10874" spans="1:12" ht="21">
      <c r="A10874" s="26"/>
      <c r="B10874" s="27"/>
      <c r="C10874" s="27"/>
      <c r="D10874" s="27"/>
      <c r="E10874" s="27"/>
      <c r="F10874" s="27"/>
      <c r="G10874" s="29"/>
      <c r="H10874" s="29"/>
      <c r="I10874" s="29"/>
      <c r="J10874" s="29"/>
      <c r="K10874" s="29"/>
      <c r="L10874" s="29"/>
    </row>
    <row r="10875" spans="1:12" ht="21">
      <c r="A10875" s="26"/>
      <c r="B10875" s="27"/>
      <c r="C10875" s="27"/>
      <c r="D10875" s="27"/>
      <c r="E10875" s="27"/>
      <c r="F10875" s="27"/>
      <c r="G10875" s="29"/>
      <c r="H10875" s="29"/>
      <c r="I10875" s="29"/>
      <c r="J10875" s="29"/>
      <c r="K10875" s="29"/>
      <c r="L10875" s="29"/>
    </row>
    <row r="10876" spans="1:12" ht="21">
      <c r="A10876" s="26"/>
      <c r="B10876" s="27"/>
      <c r="C10876" s="27"/>
      <c r="D10876" s="27"/>
      <c r="E10876" s="27"/>
      <c r="F10876" s="27"/>
      <c r="G10876" s="29"/>
      <c r="H10876" s="29"/>
      <c r="I10876" s="29"/>
      <c r="J10876" s="29"/>
      <c r="K10876" s="29"/>
      <c r="L10876" s="29"/>
    </row>
    <row r="10877" spans="1:12" ht="21">
      <c r="A10877" s="26"/>
      <c r="B10877" s="27"/>
      <c r="C10877" s="27"/>
      <c r="D10877" s="27"/>
      <c r="E10877" s="27"/>
      <c r="F10877" s="27"/>
      <c r="G10877" s="29"/>
      <c r="H10877" s="29"/>
      <c r="I10877" s="29"/>
      <c r="J10877" s="29"/>
      <c r="K10877" s="29"/>
      <c r="L10877" s="29"/>
    </row>
    <row r="10878" spans="1:12" ht="21">
      <c r="A10878" s="26"/>
      <c r="B10878" s="27"/>
      <c r="C10878" s="27"/>
      <c r="D10878" s="27"/>
      <c r="E10878" s="27"/>
      <c r="F10878" s="27"/>
      <c r="G10878" s="29"/>
      <c r="H10878" s="29"/>
      <c r="I10878" s="29"/>
      <c r="J10878" s="29"/>
      <c r="K10878" s="29"/>
      <c r="L10878" s="29"/>
    </row>
    <row r="10879" spans="1:12" ht="21">
      <c r="A10879" s="26"/>
      <c r="B10879" s="27"/>
      <c r="C10879" s="27"/>
      <c r="D10879" s="27"/>
      <c r="E10879" s="27"/>
      <c r="F10879" s="27"/>
      <c r="G10879" s="29"/>
      <c r="H10879" s="29"/>
      <c r="I10879" s="29"/>
      <c r="J10879" s="29"/>
      <c r="K10879" s="29"/>
      <c r="L10879" s="29"/>
    </row>
    <row r="10880" spans="1:12" ht="21">
      <c r="A10880" s="26"/>
      <c r="B10880" s="27"/>
      <c r="C10880" s="27"/>
      <c r="D10880" s="27"/>
      <c r="E10880" s="27"/>
      <c r="F10880" s="27"/>
      <c r="G10880" s="29"/>
      <c r="H10880" s="29"/>
      <c r="I10880" s="29"/>
      <c r="J10880" s="29"/>
      <c r="K10880" s="29"/>
      <c r="L10880" s="29"/>
    </row>
    <row r="10881" spans="1:12" ht="21">
      <c r="A10881" s="26"/>
      <c r="B10881" s="27"/>
      <c r="C10881" s="27"/>
      <c r="D10881" s="27"/>
      <c r="E10881" s="27"/>
      <c r="F10881" s="27"/>
      <c r="G10881" s="29"/>
      <c r="H10881" s="29"/>
      <c r="I10881" s="29"/>
      <c r="J10881" s="29"/>
      <c r="K10881" s="29"/>
      <c r="L10881" s="29"/>
    </row>
    <row r="10882" spans="1:12" ht="21">
      <c r="A10882" s="26"/>
      <c r="B10882" s="27"/>
      <c r="C10882" s="27"/>
      <c r="D10882" s="27"/>
      <c r="E10882" s="27"/>
      <c r="F10882" s="27"/>
      <c r="G10882" s="29"/>
      <c r="H10882" s="29"/>
      <c r="I10882" s="29"/>
      <c r="J10882" s="29"/>
      <c r="K10882" s="29"/>
      <c r="L10882" s="29"/>
    </row>
    <row r="10883" spans="1:12" ht="21">
      <c r="A10883" s="26"/>
      <c r="B10883" s="27"/>
      <c r="C10883" s="27"/>
      <c r="D10883" s="27"/>
      <c r="E10883" s="27"/>
      <c r="F10883" s="27"/>
      <c r="G10883" s="29"/>
      <c r="H10883" s="29"/>
      <c r="I10883" s="29"/>
      <c r="J10883" s="29"/>
      <c r="K10883" s="29"/>
      <c r="L10883" s="29"/>
    </row>
    <row r="10884" spans="1:12" ht="21">
      <c r="A10884" s="26"/>
      <c r="B10884" s="27"/>
      <c r="C10884" s="27"/>
      <c r="D10884" s="27"/>
      <c r="E10884" s="27"/>
      <c r="F10884" s="27"/>
      <c r="G10884" s="29"/>
      <c r="H10884" s="29"/>
      <c r="I10884" s="29"/>
      <c r="J10884" s="29"/>
      <c r="K10884" s="29"/>
      <c r="L10884" s="29"/>
    </row>
    <row r="10885" spans="1:12" ht="21">
      <c r="A10885" s="26"/>
      <c r="B10885" s="27"/>
      <c r="C10885" s="27"/>
      <c r="D10885" s="27"/>
      <c r="E10885" s="27"/>
      <c r="F10885" s="27"/>
      <c r="G10885" s="29"/>
      <c r="H10885" s="29"/>
      <c r="I10885" s="29"/>
      <c r="J10885" s="29"/>
      <c r="K10885" s="29"/>
      <c r="L10885" s="29"/>
    </row>
    <row r="10886" spans="1:12" ht="21">
      <c r="A10886" s="26"/>
      <c r="B10886" s="27"/>
      <c r="C10886" s="27"/>
      <c r="D10886" s="27"/>
      <c r="E10886" s="27"/>
      <c r="F10886" s="27"/>
      <c r="G10886" s="29"/>
      <c r="H10886" s="29"/>
      <c r="I10886" s="29"/>
      <c r="J10886" s="29"/>
      <c r="K10886" s="29"/>
      <c r="L10886" s="29"/>
    </row>
    <row r="10887" spans="1:12" ht="21">
      <c r="A10887" s="26"/>
      <c r="B10887" s="27"/>
      <c r="C10887" s="27"/>
      <c r="D10887" s="27"/>
      <c r="E10887" s="27"/>
      <c r="F10887" s="27"/>
      <c r="G10887" s="28"/>
      <c r="H10887" s="28"/>
      <c r="I10887" s="28"/>
      <c r="J10887" s="28"/>
      <c r="K10887" s="28"/>
      <c r="L10887" s="28"/>
    </row>
    <row r="10888" spans="1:12" ht="21">
      <c r="A10888" s="26"/>
      <c r="B10888" s="27"/>
      <c r="C10888" s="27"/>
      <c r="D10888" s="27"/>
      <c r="E10888" s="27"/>
      <c r="F10888" s="27"/>
      <c r="G10888" s="29"/>
      <c r="H10888" s="29"/>
      <c r="I10888" s="29"/>
      <c r="J10888" s="29"/>
      <c r="K10888" s="29"/>
      <c r="L10888" s="29"/>
    </row>
    <row r="10889" spans="1:12" ht="21">
      <c r="A10889" s="26"/>
      <c r="B10889" s="27"/>
      <c r="C10889" s="27"/>
      <c r="D10889" s="27"/>
      <c r="E10889" s="27"/>
      <c r="F10889" s="27"/>
      <c r="G10889" s="29"/>
      <c r="H10889" s="29"/>
      <c r="I10889" s="29"/>
      <c r="J10889" s="29"/>
      <c r="K10889" s="29"/>
      <c r="L10889" s="29"/>
    </row>
    <row r="10890" spans="1:12" ht="21">
      <c r="A10890" s="26"/>
      <c r="B10890" s="27"/>
      <c r="C10890" s="27"/>
      <c r="D10890" s="27"/>
      <c r="E10890" s="27"/>
      <c r="F10890" s="27"/>
      <c r="G10890" s="29"/>
      <c r="H10890" s="29"/>
      <c r="I10890" s="29"/>
      <c r="J10890" s="29"/>
      <c r="K10890" s="29"/>
      <c r="L10890" s="29"/>
    </row>
    <row r="10891" spans="1:12" ht="21">
      <c r="A10891" s="26"/>
      <c r="B10891" s="27"/>
      <c r="C10891" s="27"/>
      <c r="D10891" s="27"/>
      <c r="E10891" s="27"/>
      <c r="F10891" s="27"/>
      <c r="G10891" s="29"/>
      <c r="H10891" s="29"/>
      <c r="I10891" s="29"/>
      <c r="J10891" s="29"/>
      <c r="K10891" s="29"/>
      <c r="L10891" s="29"/>
    </row>
    <row r="10892" spans="1:12" ht="21">
      <c r="A10892" s="26"/>
      <c r="B10892" s="27"/>
      <c r="C10892" s="27"/>
      <c r="D10892" s="27"/>
      <c r="E10892" s="27"/>
      <c r="F10892" s="27"/>
      <c r="G10892" s="29"/>
      <c r="H10892" s="29"/>
      <c r="I10892" s="29"/>
      <c r="J10892" s="29"/>
      <c r="K10892" s="29"/>
      <c r="L10892" s="29"/>
    </row>
    <row r="10893" spans="1:12" ht="21">
      <c r="A10893" s="26"/>
      <c r="B10893" s="27"/>
      <c r="C10893" s="27"/>
      <c r="D10893" s="27"/>
      <c r="E10893" s="27"/>
      <c r="F10893" s="27"/>
      <c r="G10893" s="29"/>
      <c r="H10893" s="29"/>
      <c r="I10893" s="29"/>
      <c r="J10893" s="29"/>
      <c r="K10893" s="29"/>
      <c r="L10893" s="29"/>
    </row>
    <row r="10894" spans="1:12" ht="21">
      <c r="A10894" s="26"/>
      <c r="B10894" s="27"/>
      <c r="C10894" s="27"/>
      <c r="D10894" s="27"/>
      <c r="E10894" s="27"/>
      <c r="F10894" s="27"/>
      <c r="G10894" s="28"/>
      <c r="H10894" s="28"/>
      <c r="I10894" s="28"/>
      <c r="J10894" s="28"/>
      <c r="K10894" s="28"/>
      <c r="L10894" s="28"/>
    </row>
    <row r="10895" spans="1:12" ht="21">
      <c r="A10895" s="26"/>
      <c r="B10895" s="27"/>
      <c r="C10895" s="27"/>
      <c r="D10895" s="27"/>
      <c r="E10895" s="27"/>
      <c r="F10895" s="27"/>
      <c r="G10895" s="29"/>
      <c r="H10895" s="29"/>
      <c r="I10895" s="29"/>
      <c r="J10895" s="29"/>
      <c r="K10895" s="29"/>
      <c r="L10895" s="29"/>
    </row>
    <row r="10896" spans="1:12" ht="21">
      <c r="A10896" s="26"/>
      <c r="B10896" s="27"/>
      <c r="C10896" s="27"/>
      <c r="D10896" s="27"/>
      <c r="E10896" s="27"/>
      <c r="F10896" s="27"/>
      <c r="G10896" s="28"/>
      <c r="H10896" s="28"/>
      <c r="I10896" s="28"/>
      <c r="J10896" s="28"/>
      <c r="K10896" s="28"/>
      <c r="L10896" s="28"/>
    </row>
    <row r="10897" spans="1:12" ht="21">
      <c r="A10897" s="26"/>
      <c r="B10897" s="27"/>
      <c r="C10897" s="27"/>
      <c r="D10897" s="27"/>
      <c r="E10897" s="27"/>
      <c r="F10897" s="27"/>
      <c r="G10897" s="29"/>
      <c r="H10897" s="29"/>
      <c r="I10897" s="29"/>
      <c r="J10897" s="29"/>
      <c r="K10897" s="29"/>
      <c r="L10897" s="29"/>
    </row>
    <row r="10898" spans="1:12" ht="21">
      <c r="A10898" s="26"/>
      <c r="B10898" s="27"/>
      <c r="C10898" s="27"/>
      <c r="D10898" s="27"/>
      <c r="E10898" s="27"/>
      <c r="F10898" s="27"/>
      <c r="G10898" s="29"/>
      <c r="H10898" s="29"/>
      <c r="I10898" s="29"/>
      <c r="J10898" s="29"/>
      <c r="K10898" s="29"/>
      <c r="L10898" s="29"/>
    </row>
    <row r="10899" spans="1:12" ht="21">
      <c r="A10899" s="26"/>
      <c r="B10899" s="27"/>
      <c r="C10899" s="27"/>
      <c r="D10899" s="27"/>
      <c r="E10899" s="27"/>
      <c r="F10899" s="27"/>
      <c r="G10899" s="29"/>
      <c r="H10899" s="29"/>
      <c r="I10899" s="29"/>
      <c r="J10899" s="29"/>
      <c r="K10899" s="29"/>
      <c r="L10899" s="29"/>
    </row>
    <row r="10900" spans="1:12" ht="21">
      <c r="A10900" s="26"/>
      <c r="B10900" s="27"/>
      <c r="C10900" s="27"/>
      <c r="D10900" s="27"/>
      <c r="E10900" s="27"/>
      <c r="F10900" s="27"/>
      <c r="G10900" s="29"/>
      <c r="H10900" s="29"/>
      <c r="I10900" s="29"/>
      <c r="J10900" s="29"/>
      <c r="K10900" s="29"/>
      <c r="L10900" s="29"/>
    </row>
    <row r="10901" spans="1:12" ht="21">
      <c r="A10901" s="26"/>
      <c r="B10901" s="27"/>
      <c r="C10901" s="27"/>
      <c r="D10901" s="27"/>
      <c r="E10901" s="27"/>
      <c r="F10901" s="27"/>
      <c r="G10901" s="28"/>
      <c r="H10901" s="28"/>
      <c r="I10901" s="28"/>
      <c r="J10901" s="28"/>
      <c r="K10901" s="28"/>
      <c r="L10901" s="28"/>
    </row>
    <row r="10902" spans="1:12" ht="21">
      <c r="A10902" s="26"/>
      <c r="B10902" s="27"/>
      <c r="C10902" s="27"/>
      <c r="D10902" s="27"/>
      <c r="E10902" s="27"/>
      <c r="F10902" s="27"/>
      <c r="G10902" s="29"/>
      <c r="H10902" s="29"/>
      <c r="I10902" s="29"/>
      <c r="J10902" s="29"/>
      <c r="K10902" s="29"/>
      <c r="L10902" s="29"/>
    </row>
    <row r="10903" spans="1:12" ht="21">
      <c r="A10903" s="26"/>
      <c r="B10903" s="27"/>
      <c r="C10903" s="27"/>
      <c r="D10903" s="27"/>
      <c r="E10903" s="27"/>
      <c r="F10903" s="27"/>
      <c r="G10903" s="29"/>
      <c r="H10903" s="29"/>
      <c r="I10903" s="29"/>
      <c r="J10903" s="29"/>
      <c r="K10903" s="29"/>
      <c r="L10903" s="29"/>
    </row>
    <row r="10904" spans="1:12" ht="21">
      <c r="A10904" s="26"/>
      <c r="B10904" s="27"/>
      <c r="C10904" s="27"/>
      <c r="D10904" s="27"/>
      <c r="E10904" s="27"/>
      <c r="F10904" s="27"/>
      <c r="G10904" s="29"/>
      <c r="H10904" s="29"/>
      <c r="I10904" s="29"/>
      <c r="J10904" s="29"/>
      <c r="K10904" s="29"/>
      <c r="L10904" s="29"/>
    </row>
    <row r="10905" spans="1:12" ht="21">
      <c r="A10905" s="26"/>
      <c r="B10905" s="27"/>
      <c r="C10905" s="27"/>
      <c r="D10905" s="27"/>
      <c r="E10905" s="27"/>
      <c r="F10905" s="27"/>
      <c r="G10905" s="29"/>
      <c r="H10905" s="29"/>
      <c r="I10905" s="29"/>
      <c r="J10905" s="29"/>
      <c r="K10905" s="29"/>
      <c r="L10905" s="29"/>
    </row>
    <row r="10906" spans="1:12" ht="21">
      <c r="A10906" s="26"/>
      <c r="B10906" s="27"/>
      <c r="C10906" s="27"/>
      <c r="D10906" s="27"/>
      <c r="E10906" s="27"/>
      <c r="F10906" s="27"/>
      <c r="G10906" s="28"/>
      <c r="H10906" s="28"/>
      <c r="I10906" s="28"/>
      <c r="J10906" s="28"/>
      <c r="K10906" s="28"/>
      <c r="L10906" s="28"/>
    </row>
    <row r="10907" spans="1:12" ht="21">
      <c r="A10907" s="26"/>
      <c r="B10907" s="27"/>
      <c r="C10907" s="27"/>
      <c r="D10907" s="27"/>
      <c r="E10907" s="27"/>
      <c r="F10907" s="27"/>
      <c r="G10907" s="29"/>
      <c r="H10907" s="29"/>
      <c r="I10907" s="29"/>
      <c r="J10907" s="29"/>
      <c r="K10907" s="29"/>
      <c r="L10907" s="29"/>
    </row>
    <row r="10908" spans="1:12" ht="21">
      <c r="A10908" s="26"/>
      <c r="B10908" s="27"/>
      <c r="C10908" s="27"/>
      <c r="D10908" s="27"/>
      <c r="E10908" s="27"/>
      <c r="F10908" s="27"/>
      <c r="G10908" s="29"/>
      <c r="H10908" s="29"/>
      <c r="I10908" s="29"/>
      <c r="J10908" s="29"/>
      <c r="K10908" s="29"/>
      <c r="L10908" s="29"/>
    </row>
    <row r="10909" spans="1:12" ht="21">
      <c r="A10909" s="26"/>
      <c r="B10909" s="27"/>
      <c r="C10909" s="27"/>
      <c r="D10909" s="27"/>
      <c r="E10909" s="27"/>
      <c r="F10909" s="27"/>
      <c r="G10909" s="29"/>
      <c r="H10909" s="29"/>
      <c r="I10909" s="29"/>
      <c r="J10909" s="29"/>
      <c r="K10909" s="29"/>
      <c r="L10909" s="29"/>
    </row>
    <row r="10910" spans="1:12" ht="21">
      <c r="A10910" s="26"/>
      <c r="B10910" s="27"/>
      <c r="C10910" s="27"/>
      <c r="D10910" s="27"/>
      <c r="E10910" s="27"/>
      <c r="F10910" s="27"/>
      <c r="G10910" s="29"/>
      <c r="H10910" s="29"/>
      <c r="I10910" s="29"/>
      <c r="J10910" s="29"/>
      <c r="K10910" s="29"/>
      <c r="L10910" s="29"/>
    </row>
    <row r="10911" spans="1:12" ht="21">
      <c r="A10911" s="26"/>
      <c r="B10911" s="27"/>
      <c r="C10911" s="27"/>
      <c r="D10911" s="27"/>
      <c r="E10911" s="27"/>
      <c r="F10911" s="27"/>
      <c r="G10911" s="29"/>
      <c r="H10911" s="29"/>
      <c r="I10911" s="29"/>
      <c r="J10911" s="29"/>
      <c r="K10911" s="29"/>
      <c r="L10911" s="29"/>
    </row>
    <row r="10912" spans="1:12" ht="21">
      <c r="A10912" s="26"/>
      <c r="B10912" s="27"/>
      <c r="C10912" s="27"/>
      <c r="D10912" s="27"/>
      <c r="E10912" s="27"/>
      <c r="F10912" s="27"/>
      <c r="G10912" s="29"/>
      <c r="H10912" s="29"/>
      <c r="I10912" s="29"/>
      <c r="J10912" s="29"/>
      <c r="K10912" s="29"/>
      <c r="L10912" s="29"/>
    </row>
    <row r="10913" spans="1:12" ht="21">
      <c r="A10913" s="26"/>
      <c r="B10913" s="27"/>
      <c r="C10913" s="27"/>
      <c r="D10913" s="27"/>
      <c r="E10913" s="27"/>
      <c r="F10913" s="27"/>
      <c r="G10913" s="29"/>
      <c r="H10913" s="29"/>
      <c r="I10913" s="29"/>
      <c r="J10913" s="29"/>
      <c r="K10913" s="29"/>
      <c r="L10913" s="29"/>
    </row>
    <row r="10914" spans="1:12" ht="21">
      <c r="A10914" s="26"/>
      <c r="B10914" s="27"/>
      <c r="C10914" s="27"/>
      <c r="D10914" s="27"/>
      <c r="E10914" s="27"/>
      <c r="F10914" s="27"/>
      <c r="G10914" s="28"/>
      <c r="H10914" s="28"/>
      <c r="I10914" s="28"/>
      <c r="J10914" s="28"/>
      <c r="K10914" s="28"/>
      <c r="L10914" s="28"/>
    </row>
    <row r="10915" spans="1:12" ht="21">
      <c r="A10915" s="26"/>
      <c r="B10915" s="27"/>
      <c r="C10915" s="27"/>
      <c r="D10915" s="27"/>
      <c r="E10915" s="27"/>
      <c r="F10915" s="27"/>
      <c r="G10915" s="28"/>
      <c r="H10915" s="28"/>
      <c r="I10915" s="28"/>
      <c r="J10915" s="28"/>
      <c r="K10915" s="28"/>
      <c r="L10915" s="28"/>
    </row>
    <row r="10916" spans="1:12" ht="21">
      <c r="A10916" s="26"/>
      <c r="B10916" s="27"/>
      <c r="C10916" s="27"/>
      <c r="D10916" s="27"/>
      <c r="E10916" s="27"/>
      <c r="F10916" s="27"/>
      <c r="G10916" s="28"/>
      <c r="H10916" s="28"/>
      <c r="I10916" s="28"/>
      <c r="J10916" s="28"/>
      <c r="K10916" s="28"/>
      <c r="L10916" s="28"/>
    </row>
    <row r="10917" spans="1:12" ht="21">
      <c r="A10917" s="26"/>
      <c r="B10917" s="27"/>
      <c r="C10917" s="27"/>
      <c r="D10917" s="27"/>
      <c r="E10917" s="27"/>
      <c r="F10917" s="27"/>
      <c r="G10917" s="29"/>
      <c r="H10917" s="29"/>
      <c r="I10917" s="29"/>
      <c r="J10917" s="29"/>
      <c r="K10917" s="29"/>
      <c r="L10917" s="29"/>
    </row>
    <row r="10918" spans="1:12" ht="21">
      <c r="A10918" s="26"/>
      <c r="B10918" s="27"/>
      <c r="C10918" s="27"/>
      <c r="D10918" s="27"/>
      <c r="E10918" s="27"/>
      <c r="F10918" s="27"/>
      <c r="G10918" s="29"/>
      <c r="H10918" s="29"/>
      <c r="I10918" s="29"/>
      <c r="J10918" s="29"/>
      <c r="K10918" s="29"/>
      <c r="L10918" s="29"/>
    </row>
    <row r="10919" spans="1:12" ht="21">
      <c r="A10919" s="26"/>
      <c r="B10919" s="27"/>
      <c r="C10919" s="27"/>
      <c r="D10919" s="27"/>
      <c r="E10919" s="27"/>
      <c r="F10919" s="27"/>
      <c r="G10919" s="29"/>
      <c r="H10919" s="29"/>
      <c r="I10919" s="29"/>
      <c r="J10919" s="29"/>
      <c r="K10919" s="29"/>
      <c r="L10919" s="29"/>
    </row>
    <row r="10920" spans="1:12" ht="21">
      <c r="A10920" s="26"/>
      <c r="B10920" s="27"/>
      <c r="C10920" s="27"/>
      <c r="D10920" s="27"/>
      <c r="E10920" s="27"/>
      <c r="F10920" s="27"/>
      <c r="G10920" s="29"/>
      <c r="H10920" s="29"/>
      <c r="I10920" s="29"/>
      <c r="J10920" s="29"/>
      <c r="K10920" s="29"/>
      <c r="L10920" s="29"/>
    </row>
    <row r="10921" spans="1:12" ht="21">
      <c r="A10921" s="26"/>
      <c r="B10921" s="27"/>
      <c r="C10921" s="27"/>
      <c r="D10921" s="27"/>
      <c r="E10921" s="27"/>
      <c r="F10921" s="27"/>
      <c r="G10921" s="28"/>
      <c r="H10921" s="28"/>
      <c r="I10921" s="28"/>
      <c r="J10921" s="28"/>
      <c r="K10921" s="28"/>
      <c r="L10921" s="28"/>
    </row>
    <row r="10922" spans="1:12" ht="21">
      <c r="A10922" s="26"/>
      <c r="B10922" s="27"/>
      <c r="C10922" s="27"/>
      <c r="D10922" s="27"/>
      <c r="E10922" s="27"/>
      <c r="F10922" s="27"/>
      <c r="G10922" s="29"/>
      <c r="H10922" s="29"/>
      <c r="I10922" s="29"/>
      <c r="J10922" s="29"/>
      <c r="K10922" s="29"/>
      <c r="L10922" s="29"/>
    </row>
    <row r="10923" spans="1:12" ht="21">
      <c r="A10923" s="26"/>
      <c r="B10923" s="27"/>
      <c r="C10923" s="27"/>
      <c r="D10923" s="27"/>
      <c r="E10923" s="27"/>
      <c r="F10923" s="27"/>
      <c r="G10923" s="29"/>
      <c r="H10923" s="29"/>
      <c r="I10923" s="29"/>
      <c r="J10923" s="29"/>
      <c r="K10923" s="29"/>
      <c r="L10923" s="29"/>
    </row>
    <row r="10924" spans="1:12" ht="21">
      <c r="A10924" s="26"/>
      <c r="B10924" s="27"/>
      <c r="C10924" s="27"/>
      <c r="D10924" s="27"/>
      <c r="E10924" s="27"/>
      <c r="F10924" s="27"/>
      <c r="G10924" s="29"/>
      <c r="H10924" s="29"/>
      <c r="I10924" s="29"/>
      <c r="J10924" s="29"/>
      <c r="K10924" s="29"/>
      <c r="L10924" s="29"/>
    </row>
    <row r="10925" spans="1:12" ht="21">
      <c r="A10925" s="26"/>
      <c r="B10925" s="27"/>
      <c r="C10925" s="27"/>
      <c r="D10925" s="27"/>
      <c r="E10925" s="27"/>
      <c r="F10925" s="27"/>
      <c r="G10925" s="29"/>
      <c r="H10925" s="29"/>
      <c r="I10925" s="29"/>
      <c r="J10925" s="29"/>
      <c r="K10925" s="29"/>
      <c r="L10925" s="29"/>
    </row>
    <row r="10926" spans="1:12" ht="21">
      <c r="A10926" s="26"/>
      <c r="B10926" s="27"/>
      <c r="C10926" s="27"/>
      <c r="D10926" s="27"/>
      <c r="E10926" s="27"/>
      <c r="F10926" s="27"/>
      <c r="G10926" s="28"/>
      <c r="H10926" s="28"/>
      <c r="I10926" s="28"/>
      <c r="J10926" s="28"/>
      <c r="K10926" s="28"/>
      <c r="L10926" s="28"/>
    </row>
    <row r="10927" spans="1:12" ht="21">
      <c r="A10927" s="26"/>
      <c r="B10927" s="27"/>
      <c r="C10927" s="27"/>
      <c r="D10927" s="27"/>
      <c r="E10927" s="27"/>
      <c r="F10927" s="27"/>
      <c r="G10927" s="28"/>
      <c r="H10927" s="28"/>
      <c r="I10927" s="28"/>
      <c r="J10927" s="28"/>
      <c r="K10927" s="28"/>
      <c r="L10927" s="28"/>
    </row>
    <row r="10928" spans="1:12" ht="21">
      <c r="A10928" s="26"/>
      <c r="B10928" s="27"/>
      <c r="C10928" s="27"/>
      <c r="D10928" s="27"/>
      <c r="E10928" s="27"/>
      <c r="F10928" s="27"/>
      <c r="G10928" s="29"/>
      <c r="H10928" s="29"/>
      <c r="I10928" s="29"/>
      <c r="J10928" s="29"/>
      <c r="K10928" s="29"/>
      <c r="L10928" s="29"/>
    </row>
    <row r="10929" spans="1:12" ht="21">
      <c r="A10929" s="26"/>
      <c r="B10929" s="27"/>
      <c r="C10929" s="27"/>
      <c r="D10929" s="27"/>
      <c r="E10929" s="27"/>
      <c r="F10929" s="27"/>
      <c r="G10929" s="29"/>
      <c r="H10929" s="29"/>
      <c r="I10929" s="29"/>
      <c r="J10929" s="29"/>
      <c r="K10929" s="29"/>
      <c r="L10929" s="29"/>
    </row>
    <row r="10930" spans="1:12" ht="21">
      <c r="A10930" s="26"/>
      <c r="B10930" s="27"/>
      <c r="C10930" s="27"/>
      <c r="D10930" s="27"/>
      <c r="E10930" s="27"/>
      <c r="F10930" s="27"/>
      <c r="G10930" s="29"/>
      <c r="H10930" s="29"/>
      <c r="I10930" s="29"/>
      <c r="J10930" s="29"/>
      <c r="K10930" s="29"/>
      <c r="L10930" s="29"/>
    </row>
    <row r="10931" spans="1:12" ht="21">
      <c r="A10931" s="26"/>
      <c r="B10931" s="27"/>
      <c r="C10931" s="27"/>
      <c r="D10931" s="27"/>
      <c r="E10931" s="27"/>
      <c r="F10931" s="27"/>
      <c r="G10931" s="28"/>
      <c r="H10931" s="28"/>
      <c r="I10931" s="28"/>
      <c r="J10931" s="28"/>
      <c r="K10931" s="28"/>
      <c r="L10931" s="28"/>
    </row>
    <row r="10932" spans="1:12" ht="21">
      <c r="A10932" s="26"/>
      <c r="B10932" s="27"/>
      <c r="C10932" s="27"/>
      <c r="D10932" s="27"/>
      <c r="E10932" s="27"/>
      <c r="F10932" s="27"/>
      <c r="G10932" s="28"/>
      <c r="H10932" s="28"/>
      <c r="I10932" s="28"/>
      <c r="J10932" s="28"/>
      <c r="K10932" s="28"/>
      <c r="L10932" s="28"/>
    </row>
    <row r="10933" spans="1:12" ht="21">
      <c r="A10933" s="26"/>
      <c r="B10933" s="27"/>
      <c r="C10933" s="27"/>
      <c r="D10933" s="27"/>
      <c r="E10933" s="27"/>
      <c r="F10933" s="27"/>
      <c r="G10933" s="28"/>
      <c r="H10933" s="28"/>
      <c r="I10933" s="28"/>
      <c r="J10933" s="28"/>
      <c r="K10933" s="28"/>
      <c r="L10933" s="28"/>
    </row>
    <row r="10934" spans="1:12" ht="21">
      <c r="A10934" s="26"/>
      <c r="B10934" s="27"/>
      <c r="C10934" s="27"/>
      <c r="D10934" s="27"/>
      <c r="E10934" s="27"/>
      <c r="F10934" s="27"/>
      <c r="G10934" s="29"/>
      <c r="H10934" s="29"/>
      <c r="I10934" s="29"/>
      <c r="J10934" s="29"/>
      <c r="K10934" s="29"/>
      <c r="L10934" s="29"/>
    </row>
    <row r="10935" spans="1:12" ht="21">
      <c r="A10935" s="26"/>
      <c r="B10935" s="27"/>
      <c r="C10935" s="27"/>
      <c r="D10935" s="27"/>
      <c r="E10935" s="27"/>
      <c r="F10935" s="27"/>
      <c r="G10935" s="28"/>
      <c r="H10935" s="28"/>
      <c r="I10935" s="28"/>
      <c r="J10935" s="28"/>
      <c r="K10935" s="28"/>
      <c r="L10935" s="28"/>
    </row>
    <row r="10936" spans="1:12" ht="21">
      <c r="A10936" s="26"/>
      <c r="B10936" s="27"/>
      <c r="C10936" s="27"/>
      <c r="D10936" s="27"/>
      <c r="E10936" s="27"/>
      <c r="F10936" s="27"/>
      <c r="G10936" s="28"/>
      <c r="H10936" s="28"/>
      <c r="I10936" s="28"/>
      <c r="J10936" s="28"/>
      <c r="K10936" s="28"/>
      <c r="L10936" s="28"/>
    </row>
    <row r="10937" spans="1:12" ht="21">
      <c r="A10937" s="26"/>
      <c r="B10937" s="27"/>
      <c r="C10937" s="27"/>
      <c r="D10937" s="27"/>
      <c r="E10937" s="27"/>
      <c r="F10937" s="27"/>
      <c r="G10937" s="28"/>
      <c r="H10937" s="28"/>
      <c r="I10937" s="28"/>
      <c r="J10937" s="28"/>
      <c r="K10937" s="28"/>
      <c r="L10937" s="28"/>
    </row>
    <row r="10938" spans="1:12" ht="21">
      <c r="A10938" s="26"/>
      <c r="B10938" s="27"/>
      <c r="C10938" s="27"/>
      <c r="D10938" s="27"/>
      <c r="E10938" s="27"/>
      <c r="F10938" s="27"/>
      <c r="G10938" s="29"/>
      <c r="H10938" s="29"/>
      <c r="I10938" s="29"/>
      <c r="J10938" s="29"/>
      <c r="K10938" s="29"/>
      <c r="L10938" s="29"/>
    </row>
    <row r="10939" spans="1:12" ht="21">
      <c r="A10939" s="26"/>
      <c r="B10939" s="27"/>
      <c r="C10939" s="27"/>
      <c r="D10939" s="27"/>
      <c r="E10939" s="27"/>
      <c r="F10939" s="27"/>
      <c r="G10939" s="29"/>
      <c r="H10939" s="29"/>
      <c r="I10939" s="29"/>
      <c r="J10939" s="29"/>
      <c r="K10939" s="29"/>
      <c r="L10939" s="29"/>
    </row>
    <row r="10940" spans="1:12" ht="21">
      <c r="A10940" s="26"/>
      <c r="B10940" s="27"/>
      <c r="C10940" s="27"/>
      <c r="D10940" s="27"/>
      <c r="E10940" s="27"/>
      <c r="F10940" s="27"/>
      <c r="G10940" s="29"/>
      <c r="H10940" s="29"/>
      <c r="I10940" s="29"/>
      <c r="J10940" s="29"/>
      <c r="K10940" s="29"/>
      <c r="L10940" s="29"/>
    </row>
    <row r="10941" spans="1:12" ht="21">
      <c r="A10941" s="26"/>
      <c r="B10941" s="27"/>
      <c r="C10941" s="27"/>
      <c r="D10941" s="27"/>
      <c r="E10941" s="27"/>
      <c r="F10941" s="27"/>
      <c r="G10941" s="28"/>
      <c r="H10941" s="28"/>
      <c r="I10941" s="28"/>
      <c r="J10941" s="28"/>
      <c r="K10941" s="28"/>
      <c r="L10941" s="28"/>
    </row>
    <row r="10942" spans="1:12" ht="21">
      <c r="A10942" s="26"/>
      <c r="B10942" s="27"/>
      <c r="C10942" s="27"/>
      <c r="D10942" s="27"/>
      <c r="E10942" s="27"/>
      <c r="F10942" s="27"/>
      <c r="G10942" s="28"/>
      <c r="H10942" s="28"/>
      <c r="I10942" s="28"/>
      <c r="J10942" s="28"/>
      <c r="K10942" s="28"/>
      <c r="L10942" s="28"/>
    </row>
    <row r="10943" spans="1:12" ht="21">
      <c r="A10943" s="26"/>
      <c r="B10943" s="27"/>
      <c r="C10943" s="27"/>
      <c r="D10943" s="27"/>
      <c r="E10943" s="27"/>
      <c r="F10943" s="27"/>
      <c r="G10943" s="29"/>
      <c r="H10943" s="29"/>
      <c r="I10943" s="29"/>
      <c r="J10943" s="29"/>
      <c r="K10943" s="29"/>
      <c r="L10943" s="29"/>
    </row>
    <row r="10944" spans="1:12" ht="21">
      <c r="A10944" s="26"/>
      <c r="B10944" s="27"/>
      <c r="C10944" s="27"/>
      <c r="D10944" s="27"/>
      <c r="E10944" s="27"/>
      <c r="F10944" s="27"/>
      <c r="G10944" s="28"/>
      <c r="H10944" s="28"/>
      <c r="I10944" s="28"/>
      <c r="J10944" s="28"/>
      <c r="K10944" s="28"/>
      <c r="L10944" s="28"/>
    </row>
    <row r="10945" spans="1:12" ht="21">
      <c r="A10945" s="26"/>
      <c r="B10945" s="27"/>
      <c r="C10945" s="27"/>
      <c r="D10945" s="27"/>
      <c r="E10945" s="27"/>
      <c r="F10945" s="27"/>
      <c r="G10945" s="28"/>
      <c r="H10945" s="28"/>
      <c r="I10945" s="28"/>
      <c r="J10945" s="28"/>
      <c r="K10945" s="28"/>
      <c r="L10945" s="28"/>
    </row>
    <row r="10946" spans="1:12" ht="21">
      <c r="A10946" s="26"/>
      <c r="B10946" s="27"/>
      <c r="C10946" s="27"/>
      <c r="D10946" s="27"/>
      <c r="E10946" s="27"/>
      <c r="F10946" s="27"/>
      <c r="G10946" s="28"/>
      <c r="H10946" s="28"/>
      <c r="I10946" s="28"/>
      <c r="J10946" s="28"/>
      <c r="K10946" s="28"/>
      <c r="L10946" s="28"/>
    </row>
    <row r="10947" spans="1:12" ht="21">
      <c r="A10947" s="26"/>
      <c r="B10947" s="27"/>
      <c r="C10947" s="27"/>
      <c r="D10947" s="27"/>
      <c r="E10947" s="27"/>
      <c r="F10947" s="27"/>
      <c r="G10947" s="28"/>
      <c r="H10947" s="28"/>
      <c r="I10947" s="28"/>
      <c r="J10947" s="28"/>
      <c r="K10947" s="28"/>
      <c r="L10947" s="28"/>
    </row>
    <row r="10948" spans="1:12" ht="21">
      <c r="A10948" s="26"/>
      <c r="B10948" s="27"/>
      <c r="C10948" s="27"/>
      <c r="D10948" s="27"/>
      <c r="E10948" s="27"/>
      <c r="F10948" s="27"/>
      <c r="G10948" s="28"/>
      <c r="H10948" s="28"/>
      <c r="I10948" s="28"/>
      <c r="J10948" s="28"/>
      <c r="K10948" s="28"/>
      <c r="L10948" s="28"/>
    </row>
    <row r="10949" spans="1:12" ht="21">
      <c r="A10949" s="26"/>
      <c r="B10949" s="27"/>
      <c r="C10949" s="27"/>
      <c r="D10949" s="27"/>
      <c r="E10949" s="27"/>
      <c r="F10949" s="27"/>
      <c r="G10949" s="28"/>
      <c r="H10949" s="28"/>
      <c r="I10949" s="28"/>
      <c r="J10949" s="28"/>
      <c r="K10949" s="28"/>
      <c r="L10949" s="28"/>
    </row>
    <row r="10950" spans="1:12" ht="21">
      <c r="A10950" s="26"/>
      <c r="B10950" s="27"/>
      <c r="C10950" s="27"/>
      <c r="D10950" s="27"/>
      <c r="E10950" s="27"/>
      <c r="F10950" s="27"/>
      <c r="G10950" s="28"/>
      <c r="H10950" s="28"/>
      <c r="I10950" s="28"/>
      <c r="J10950" s="28"/>
      <c r="K10950" s="28"/>
      <c r="L10950" s="28"/>
    </row>
    <row r="10951" spans="1:12" ht="21">
      <c r="A10951" s="26"/>
      <c r="B10951" s="27"/>
      <c r="C10951" s="27"/>
      <c r="D10951" s="27"/>
      <c r="E10951" s="27"/>
      <c r="F10951" s="27"/>
      <c r="G10951" s="28"/>
      <c r="H10951" s="28"/>
      <c r="I10951" s="28"/>
      <c r="J10951" s="28"/>
      <c r="K10951" s="28"/>
      <c r="L10951" s="28"/>
    </row>
    <row r="10952" spans="1:12" ht="21">
      <c r="A10952" s="26"/>
      <c r="B10952" s="27"/>
      <c r="C10952" s="27"/>
      <c r="D10952" s="27"/>
      <c r="E10952" s="27"/>
      <c r="F10952" s="27"/>
      <c r="G10952" s="29"/>
      <c r="H10952" s="29"/>
      <c r="I10952" s="29"/>
      <c r="J10952" s="29"/>
      <c r="K10952" s="29"/>
      <c r="L10952" s="29"/>
    </row>
    <row r="10953" spans="1:12" ht="21">
      <c r="A10953" s="26"/>
      <c r="B10953" s="27"/>
      <c r="C10953" s="27"/>
      <c r="D10953" s="27"/>
      <c r="E10953" s="27"/>
      <c r="F10953" s="27"/>
      <c r="G10953" s="29"/>
      <c r="H10953" s="29"/>
      <c r="I10953" s="29"/>
      <c r="J10953" s="29"/>
      <c r="K10953" s="29"/>
      <c r="L10953" s="29"/>
    </row>
    <row r="10954" spans="1:12" ht="21">
      <c r="A10954" s="26"/>
      <c r="B10954" s="27"/>
      <c r="C10954" s="27"/>
      <c r="D10954" s="27"/>
      <c r="E10954" s="27"/>
      <c r="F10954" s="27"/>
      <c r="G10954" s="29"/>
      <c r="H10954" s="29"/>
      <c r="I10954" s="29"/>
      <c r="J10954" s="29"/>
      <c r="K10954" s="29"/>
      <c r="L10954" s="29"/>
    </row>
    <row r="10955" spans="1:12" ht="21">
      <c r="A10955" s="26"/>
      <c r="B10955" s="27"/>
      <c r="C10955" s="27"/>
      <c r="D10955" s="27"/>
      <c r="E10955" s="27"/>
      <c r="F10955" s="27"/>
      <c r="G10955" s="29"/>
      <c r="H10955" s="29"/>
      <c r="I10955" s="29"/>
      <c r="J10955" s="29"/>
      <c r="K10955" s="29"/>
      <c r="L10955" s="29"/>
    </row>
    <row r="10956" spans="1:12" ht="21">
      <c r="A10956" s="26"/>
      <c r="B10956" s="27"/>
      <c r="C10956" s="27"/>
      <c r="D10956" s="27"/>
      <c r="E10956" s="27"/>
      <c r="F10956" s="27"/>
      <c r="G10956" s="28"/>
      <c r="H10956" s="28"/>
      <c r="I10956" s="28"/>
      <c r="J10956" s="28"/>
      <c r="K10956" s="28"/>
      <c r="L10956" s="28"/>
    </row>
    <row r="10957" spans="1:12" ht="21">
      <c r="A10957" s="26"/>
      <c r="B10957" s="27"/>
      <c r="C10957" s="27"/>
      <c r="D10957" s="27"/>
      <c r="E10957" s="27"/>
      <c r="F10957" s="27"/>
      <c r="G10957" s="29"/>
      <c r="H10957" s="29"/>
      <c r="I10957" s="29"/>
      <c r="J10957" s="29"/>
      <c r="K10957" s="29"/>
      <c r="L10957" s="29"/>
    </row>
    <row r="10958" spans="1:12" ht="21">
      <c r="A10958" s="26"/>
      <c r="B10958" s="27"/>
      <c r="C10958" s="27"/>
      <c r="D10958" s="27"/>
      <c r="E10958" s="27"/>
      <c r="F10958" s="27"/>
      <c r="G10958" s="29"/>
      <c r="H10958" s="29"/>
      <c r="I10958" s="29"/>
      <c r="J10958" s="29"/>
      <c r="K10958" s="29"/>
      <c r="L10958" s="29"/>
    </row>
    <row r="10959" spans="1:12" ht="21">
      <c r="A10959" s="26"/>
      <c r="B10959" s="27"/>
      <c r="C10959" s="27"/>
      <c r="D10959" s="27"/>
      <c r="E10959" s="27"/>
      <c r="F10959" s="27"/>
      <c r="G10959" s="29"/>
      <c r="H10959" s="29"/>
      <c r="I10959" s="29"/>
      <c r="J10959" s="29"/>
      <c r="K10959" s="29"/>
      <c r="L10959" s="29"/>
    </row>
    <row r="10960" spans="1:12" ht="21">
      <c r="A10960" s="26"/>
      <c r="B10960" s="27"/>
      <c r="C10960" s="27"/>
      <c r="D10960" s="27"/>
      <c r="E10960" s="27"/>
      <c r="F10960" s="27"/>
      <c r="G10960" s="29"/>
      <c r="H10960" s="29"/>
      <c r="I10960" s="29"/>
      <c r="J10960" s="29"/>
      <c r="K10960" s="29"/>
      <c r="L10960" s="29"/>
    </row>
    <row r="10961" spans="1:12" ht="21">
      <c r="A10961" s="26"/>
      <c r="B10961" s="27"/>
      <c r="C10961" s="27"/>
      <c r="D10961" s="27"/>
      <c r="E10961" s="27"/>
      <c r="F10961" s="27"/>
      <c r="G10961" s="29"/>
      <c r="H10961" s="29"/>
      <c r="I10961" s="29"/>
      <c r="J10961" s="29"/>
      <c r="K10961" s="29"/>
      <c r="L10961" s="29"/>
    </row>
    <row r="10962" spans="1:12" ht="21">
      <c r="A10962" s="26"/>
      <c r="B10962" s="27"/>
      <c r="C10962" s="27"/>
      <c r="D10962" s="27"/>
      <c r="E10962" s="27"/>
      <c r="F10962" s="27"/>
      <c r="G10962" s="29"/>
      <c r="H10962" s="29"/>
      <c r="I10962" s="29"/>
      <c r="J10962" s="29"/>
      <c r="K10962" s="29"/>
      <c r="L10962" s="29"/>
    </row>
    <row r="10963" spans="1:12" ht="21">
      <c r="A10963" s="26"/>
      <c r="B10963" s="27"/>
      <c r="C10963" s="27"/>
      <c r="D10963" s="27"/>
      <c r="E10963" s="27"/>
      <c r="F10963" s="27"/>
      <c r="G10963" s="29"/>
      <c r="H10963" s="29"/>
      <c r="I10963" s="29"/>
      <c r="J10963" s="29"/>
      <c r="K10963" s="29"/>
      <c r="L10963" s="29"/>
    </row>
    <row r="10964" spans="1:12" ht="21">
      <c r="A10964" s="26"/>
      <c r="B10964" s="27"/>
      <c r="C10964" s="27"/>
      <c r="D10964" s="27"/>
      <c r="E10964" s="27"/>
      <c r="F10964" s="27"/>
      <c r="G10964" s="29"/>
      <c r="H10964" s="29"/>
      <c r="I10964" s="29"/>
      <c r="J10964" s="29"/>
      <c r="K10964" s="29"/>
      <c r="L10964" s="29"/>
    </row>
    <row r="10965" spans="1:12" ht="21">
      <c r="A10965" s="26"/>
      <c r="B10965" s="27"/>
      <c r="C10965" s="27"/>
      <c r="D10965" s="27"/>
      <c r="E10965" s="27"/>
      <c r="F10965" s="27"/>
      <c r="G10965" s="28"/>
      <c r="H10965" s="28"/>
      <c r="I10965" s="28"/>
      <c r="J10965" s="28"/>
      <c r="K10965" s="28"/>
      <c r="L10965" s="28"/>
    </row>
    <row r="10966" spans="1:12" ht="21">
      <c r="A10966" s="26"/>
      <c r="B10966" s="27"/>
      <c r="C10966" s="27"/>
      <c r="D10966" s="27"/>
      <c r="E10966" s="27"/>
      <c r="F10966" s="27"/>
      <c r="G10966" s="28"/>
      <c r="H10966" s="28"/>
      <c r="I10966" s="28"/>
      <c r="J10966" s="28"/>
      <c r="K10966" s="28"/>
      <c r="L10966" s="28"/>
    </row>
    <row r="10967" spans="1:12" ht="21">
      <c r="A10967" s="26"/>
      <c r="B10967" s="27"/>
      <c r="C10967" s="27"/>
      <c r="D10967" s="27"/>
      <c r="E10967" s="27"/>
      <c r="F10967" s="27"/>
      <c r="G10967" s="29"/>
      <c r="H10967" s="29"/>
      <c r="I10967" s="29"/>
      <c r="J10967" s="29"/>
      <c r="K10967" s="29"/>
      <c r="L10967" s="29"/>
    </row>
    <row r="10968" spans="1:12" ht="21">
      <c r="A10968" s="26"/>
      <c r="B10968" s="27"/>
      <c r="C10968" s="27"/>
      <c r="D10968" s="27"/>
      <c r="E10968" s="27"/>
      <c r="F10968" s="27"/>
      <c r="G10968" s="28"/>
      <c r="H10968" s="28"/>
      <c r="I10968" s="28"/>
      <c r="J10968" s="28"/>
      <c r="K10968" s="28"/>
      <c r="L10968" s="28"/>
    </row>
    <row r="10969" spans="1:12" ht="21">
      <c r="A10969" s="26"/>
      <c r="B10969" s="27"/>
      <c r="C10969" s="27"/>
      <c r="D10969" s="27"/>
      <c r="E10969" s="27"/>
      <c r="F10969" s="27"/>
      <c r="G10969" s="28"/>
      <c r="H10969" s="28"/>
      <c r="I10969" s="28"/>
      <c r="J10969" s="28"/>
      <c r="K10969" s="28"/>
      <c r="L10969" s="28"/>
    </row>
    <row r="10970" spans="1:12" ht="21">
      <c r="A10970" s="26"/>
      <c r="B10970" s="27"/>
      <c r="C10970" s="27"/>
      <c r="D10970" s="27"/>
      <c r="E10970" s="27"/>
      <c r="F10970" s="27"/>
      <c r="G10970" s="28"/>
      <c r="H10970" s="28"/>
      <c r="I10970" s="28"/>
      <c r="J10970" s="28"/>
      <c r="K10970" s="28"/>
      <c r="L10970" s="28"/>
    </row>
    <row r="10971" spans="1:12" ht="21">
      <c r="A10971" s="26"/>
      <c r="B10971" s="27"/>
      <c r="C10971" s="27"/>
      <c r="D10971" s="27"/>
      <c r="E10971" s="27"/>
      <c r="F10971" s="27"/>
      <c r="G10971" s="28"/>
      <c r="H10971" s="28"/>
      <c r="I10971" s="28"/>
      <c r="J10971" s="28"/>
      <c r="K10971" s="28"/>
      <c r="L10971" s="28"/>
    </row>
    <row r="10972" spans="1:12" ht="21">
      <c r="A10972" s="26"/>
      <c r="B10972" s="27"/>
      <c r="C10972" s="27"/>
      <c r="D10972" s="27"/>
      <c r="E10972" s="27"/>
      <c r="F10972" s="27"/>
      <c r="G10972" s="29"/>
      <c r="H10972" s="29"/>
      <c r="I10972" s="29"/>
      <c r="J10972" s="29"/>
      <c r="K10972" s="29"/>
      <c r="L10972" s="29"/>
    </row>
    <row r="10973" spans="1:12" ht="21">
      <c r="A10973" s="26"/>
      <c r="B10973" s="27"/>
      <c r="C10973" s="27"/>
      <c r="D10973" s="27"/>
      <c r="E10973" s="27"/>
      <c r="F10973" s="27"/>
      <c r="G10973" s="29"/>
      <c r="H10973" s="29"/>
      <c r="I10973" s="29"/>
      <c r="J10973" s="29"/>
      <c r="K10973" s="29"/>
      <c r="L10973" s="29"/>
    </row>
    <row r="10974" spans="1:12" ht="21">
      <c r="A10974" s="26"/>
      <c r="B10974" s="27"/>
      <c r="C10974" s="27"/>
      <c r="D10974" s="27"/>
      <c r="E10974" s="27"/>
      <c r="F10974" s="27"/>
      <c r="G10974" s="28"/>
      <c r="H10974" s="28"/>
      <c r="I10974" s="28"/>
      <c r="J10974" s="28"/>
      <c r="K10974" s="28"/>
      <c r="L10974" s="28"/>
    </row>
    <row r="10975" spans="1:12" ht="21">
      <c r="A10975" s="26"/>
      <c r="B10975" s="27"/>
      <c r="C10975" s="27"/>
      <c r="D10975" s="27"/>
      <c r="E10975" s="27"/>
      <c r="F10975" s="27"/>
      <c r="G10975" s="28"/>
      <c r="H10975" s="28"/>
      <c r="I10975" s="28"/>
      <c r="J10975" s="28"/>
      <c r="K10975" s="28"/>
      <c r="L10975" s="28"/>
    </row>
    <row r="10976" spans="1:12" ht="21">
      <c r="A10976" s="26"/>
      <c r="B10976" s="27"/>
      <c r="C10976" s="27"/>
      <c r="D10976" s="27"/>
      <c r="E10976" s="27"/>
      <c r="F10976" s="27"/>
      <c r="G10976" s="28"/>
      <c r="H10976" s="28"/>
      <c r="I10976" s="28"/>
      <c r="J10976" s="28"/>
      <c r="K10976" s="28"/>
      <c r="L10976" s="28"/>
    </row>
    <row r="10977" spans="1:12" ht="21">
      <c r="A10977" s="26"/>
      <c r="B10977" s="27"/>
      <c r="C10977" s="27"/>
      <c r="D10977" s="27"/>
      <c r="E10977" s="27"/>
      <c r="F10977" s="27"/>
      <c r="G10977" s="28"/>
      <c r="H10977" s="28"/>
      <c r="I10977" s="28"/>
      <c r="J10977" s="28"/>
      <c r="K10977" s="28"/>
      <c r="L10977" s="28"/>
    </row>
    <row r="10978" spans="1:12" ht="21">
      <c r="A10978" s="26"/>
      <c r="B10978" s="27"/>
      <c r="C10978" s="27"/>
      <c r="D10978" s="27"/>
      <c r="E10978" s="27"/>
      <c r="F10978" s="27"/>
      <c r="G10978" s="29"/>
      <c r="H10978" s="29"/>
      <c r="I10978" s="29"/>
      <c r="J10978" s="29"/>
      <c r="K10978" s="29"/>
      <c r="L10978" s="29"/>
    </row>
    <row r="10979" spans="1:12" ht="21">
      <c r="A10979" s="26"/>
      <c r="B10979" s="27"/>
      <c r="C10979" s="27"/>
      <c r="D10979" s="27"/>
      <c r="E10979" s="27"/>
      <c r="F10979" s="27"/>
      <c r="G10979" s="29"/>
      <c r="H10979" s="29"/>
      <c r="I10979" s="29"/>
      <c r="J10979" s="29"/>
      <c r="K10979" s="29"/>
      <c r="L10979" s="29"/>
    </row>
    <row r="10980" spans="1:12" ht="21">
      <c r="A10980" s="26"/>
      <c r="B10980" s="27"/>
      <c r="C10980" s="27"/>
      <c r="D10980" s="27"/>
      <c r="E10980" s="27"/>
      <c r="F10980" s="27"/>
      <c r="G10980" s="29"/>
      <c r="H10980" s="29"/>
      <c r="I10980" s="29"/>
      <c r="J10980" s="29"/>
      <c r="K10980" s="29"/>
      <c r="L10980" s="29"/>
    </row>
    <row r="10981" spans="1:12" ht="21">
      <c r="A10981" s="26"/>
      <c r="B10981" s="27"/>
      <c r="C10981" s="27"/>
      <c r="D10981" s="27"/>
      <c r="E10981" s="27"/>
      <c r="F10981" s="27"/>
      <c r="G10981" s="28"/>
      <c r="H10981" s="28"/>
      <c r="I10981" s="28"/>
      <c r="J10981" s="28"/>
      <c r="K10981" s="28"/>
      <c r="L10981" s="28"/>
    </row>
    <row r="10982" spans="1:12" ht="21">
      <c r="A10982" s="26"/>
      <c r="B10982" s="27"/>
      <c r="C10982" s="27"/>
      <c r="D10982" s="27"/>
      <c r="E10982" s="27"/>
      <c r="F10982" s="27"/>
      <c r="G10982" s="29"/>
      <c r="H10982" s="29"/>
      <c r="I10982" s="29"/>
      <c r="J10982" s="29"/>
      <c r="K10982" s="29"/>
      <c r="L10982" s="29"/>
    </row>
    <row r="10983" spans="1:12" ht="21">
      <c r="A10983" s="26"/>
      <c r="B10983" s="27"/>
      <c r="C10983" s="27"/>
      <c r="D10983" s="27"/>
      <c r="E10983" s="27"/>
      <c r="F10983" s="27"/>
      <c r="G10983" s="29"/>
      <c r="H10983" s="29"/>
      <c r="I10983" s="29"/>
      <c r="J10983" s="29"/>
      <c r="K10983" s="29"/>
      <c r="L10983" s="29"/>
    </row>
    <row r="10984" spans="1:12" ht="21">
      <c r="A10984" s="26"/>
      <c r="B10984" s="27"/>
      <c r="C10984" s="27"/>
      <c r="D10984" s="27"/>
      <c r="E10984" s="27"/>
      <c r="F10984" s="27"/>
      <c r="G10984" s="28"/>
      <c r="H10984" s="28"/>
      <c r="I10984" s="28"/>
      <c r="J10984" s="28"/>
      <c r="K10984" s="28"/>
      <c r="L10984" s="28"/>
    </row>
    <row r="10985" spans="1:12" ht="21">
      <c r="A10985" s="26"/>
      <c r="B10985" s="27"/>
      <c r="C10985" s="27"/>
      <c r="D10985" s="27"/>
      <c r="E10985" s="27"/>
      <c r="F10985" s="27"/>
      <c r="G10985" s="28"/>
      <c r="H10985" s="28"/>
      <c r="I10985" s="28"/>
      <c r="J10985" s="28"/>
      <c r="K10985" s="28"/>
      <c r="L10985" s="28"/>
    </row>
    <row r="10986" spans="1:12" ht="21">
      <c r="A10986" s="26"/>
      <c r="B10986" s="27"/>
      <c r="C10986" s="27"/>
      <c r="D10986" s="27"/>
      <c r="E10986" s="27"/>
      <c r="F10986" s="27"/>
      <c r="G10986" s="28"/>
      <c r="H10986" s="28"/>
      <c r="I10986" s="28"/>
      <c r="J10986" s="28"/>
      <c r="K10986" s="28"/>
      <c r="L10986" s="28"/>
    </row>
    <row r="10987" spans="1:12" ht="21">
      <c r="A10987" s="26"/>
      <c r="B10987" s="27"/>
      <c r="C10987" s="27"/>
      <c r="D10987" s="27"/>
      <c r="E10987" s="27"/>
      <c r="F10987" s="27"/>
      <c r="G10987" s="28"/>
      <c r="H10987" s="28"/>
      <c r="I10987" s="28"/>
      <c r="J10987" s="28"/>
      <c r="K10987" s="28"/>
      <c r="L10987" s="28"/>
    </row>
    <row r="10988" spans="1:12" ht="21">
      <c r="A10988" s="26"/>
      <c r="B10988" s="27"/>
      <c r="C10988" s="27"/>
      <c r="D10988" s="27"/>
      <c r="E10988" s="27"/>
      <c r="F10988" s="27"/>
      <c r="G10988" s="29"/>
      <c r="H10988" s="29"/>
      <c r="I10988" s="29"/>
      <c r="J10988" s="29"/>
      <c r="K10988" s="29"/>
      <c r="L10988" s="29"/>
    </row>
    <row r="10989" spans="1:12" ht="21">
      <c r="A10989" s="26"/>
      <c r="B10989" s="27"/>
      <c r="C10989" s="27"/>
      <c r="D10989" s="27"/>
      <c r="E10989" s="27"/>
      <c r="F10989" s="27"/>
      <c r="G10989" s="29"/>
      <c r="H10989" s="29"/>
      <c r="I10989" s="29"/>
      <c r="J10989" s="29"/>
      <c r="K10989" s="29"/>
      <c r="L10989" s="29"/>
    </row>
    <row r="10990" spans="1:12" ht="21">
      <c r="A10990" s="26"/>
      <c r="B10990" s="27"/>
      <c r="C10990" s="27"/>
      <c r="D10990" s="27"/>
      <c r="E10990" s="27"/>
      <c r="F10990" s="27"/>
      <c r="G10990" s="28"/>
      <c r="H10990" s="28"/>
      <c r="I10990" s="28"/>
      <c r="J10990" s="28"/>
      <c r="K10990" s="28"/>
      <c r="L10990" s="28"/>
    </row>
    <row r="10991" spans="1:12" ht="21">
      <c r="A10991" s="26"/>
      <c r="B10991" s="27"/>
      <c r="C10991" s="27"/>
      <c r="D10991" s="27"/>
      <c r="E10991" s="27"/>
      <c r="F10991" s="27"/>
      <c r="G10991" s="28"/>
      <c r="H10991" s="28"/>
      <c r="I10991" s="28"/>
      <c r="J10991" s="28"/>
      <c r="K10991" s="28"/>
      <c r="L10991" s="28"/>
    </row>
    <row r="10992" spans="1:12" ht="21">
      <c r="A10992" s="26"/>
      <c r="B10992" s="27"/>
      <c r="C10992" s="27"/>
      <c r="D10992" s="27"/>
      <c r="E10992" s="27"/>
      <c r="F10992" s="27"/>
      <c r="G10992" s="28"/>
      <c r="H10992" s="28"/>
      <c r="I10992" s="28"/>
      <c r="J10992" s="28"/>
      <c r="K10992" s="28"/>
      <c r="L10992" s="28"/>
    </row>
    <row r="10993" spans="1:12" ht="21">
      <c r="A10993" s="26"/>
      <c r="B10993" s="27"/>
      <c r="C10993" s="27"/>
      <c r="D10993" s="27"/>
      <c r="E10993" s="27"/>
      <c r="F10993" s="27"/>
      <c r="G10993" s="29"/>
      <c r="H10993" s="29"/>
      <c r="I10993" s="29"/>
      <c r="J10993" s="29"/>
      <c r="K10993" s="29"/>
      <c r="L10993" s="29"/>
    </row>
    <row r="10994" spans="1:12" ht="21">
      <c r="A10994" s="26"/>
      <c r="B10994" s="27"/>
      <c r="C10994" s="27"/>
      <c r="D10994" s="27"/>
      <c r="E10994" s="27"/>
      <c r="F10994" s="27"/>
      <c r="G10994" s="29"/>
      <c r="H10994" s="29"/>
      <c r="I10994" s="29"/>
      <c r="J10994" s="29"/>
      <c r="K10994" s="29"/>
      <c r="L10994" s="29"/>
    </row>
    <row r="10995" spans="1:12" ht="21">
      <c r="A10995" s="26"/>
      <c r="B10995" s="27"/>
      <c r="C10995" s="27"/>
      <c r="D10995" s="27"/>
      <c r="E10995" s="27"/>
      <c r="F10995" s="27"/>
      <c r="G10995" s="29"/>
      <c r="H10995" s="29"/>
      <c r="I10995" s="29"/>
      <c r="J10995" s="29"/>
      <c r="K10995" s="29"/>
      <c r="L10995" s="29"/>
    </row>
    <row r="10996" spans="1:12" ht="21">
      <c r="A10996" s="26"/>
      <c r="B10996" s="27"/>
      <c r="C10996" s="27"/>
      <c r="D10996" s="27"/>
      <c r="E10996" s="27"/>
      <c r="F10996" s="27"/>
      <c r="G10996" s="29"/>
      <c r="H10996" s="29"/>
      <c r="I10996" s="29"/>
      <c r="J10996" s="29"/>
      <c r="K10996" s="29"/>
      <c r="L10996" s="29"/>
    </row>
    <row r="10997" spans="1:12" ht="21">
      <c r="A10997" s="26"/>
      <c r="B10997" s="27"/>
      <c r="C10997" s="27"/>
      <c r="D10997" s="27"/>
      <c r="E10997" s="27"/>
      <c r="F10997" s="27"/>
      <c r="G10997" s="29"/>
      <c r="H10997" s="29"/>
      <c r="I10997" s="29"/>
      <c r="J10997" s="29"/>
      <c r="K10997" s="29"/>
      <c r="L10997" s="29"/>
    </row>
    <row r="10998" spans="1:12" ht="21">
      <c r="A10998" s="26"/>
      <c r="B10998" s="27"/>
      <c r="C10998" s="27"/>
      <c r="D10998" s="27"/>
      <c r="E10998" s="27"/>
      <c r="F10998" s="27"/>
      <c r="G10998" s="29"/>
      <c r="H10998" s="29"/>
      <c r="I10998" s="29"/>
      <c r="J10998" s="29"/>
      <c r="K10998" s="29"/>
      <c r="L10998" s="29"/>
    </row>
    <row r="10999" spans="1:12" ht="21">
      <c r="A10999" s="26"/>
      <c r="B10999" s="27"/>
      <c r="C10999" s="27"/>
      <c r="D10999" s="27"/>
      <c r="E10999" s="27"/>
      <c r="F10999" s="27"/>
      <c r="G10999" s="29"/>
      <c r="H10999" s="29"/>
      <c r="I10999" s="29"/>
      <c r="J10999" s="29"/>
      <c r="K10999" s="29"/>
      <c r="L10999" s="29"/>
    </row>
    <row r="11000" spans="1:12" ht="21">
      <c r="A11000" s="26"/>
      <c r="B11000" s="27"/>
      <c r="C11000" s="27"/>
      <c r="D11000" s="27"/>
      <c r="E11000" s="27"/>
      <c r="F11000" s="27"/>
      <c r="G11000" s="28"/>
      <c r="H11000" s="28"/>
      <c r="I11000" s="28"/>
      <c r="J11000" s="28"/>
      <c r="K11000" s="28"/>
      <c r="L11000" s="28"/>
    </row>
    <row r="11001" spans="1:12" ht="21">
      <c r="A11001" s="26"/>
      <c r="B11001" s="27"/>
      <c r="C11001" s="27"/>
      <c r="D11001" s="27"/>
      <c r="E11001" s="27"/>
      <c r="F11001" s="27"/>
      <c r="G11001" s="28"/>
      <c r="H11001" s="28"/>
      <c r="I11001" s="28"/>
      <c r="J11001" s="28"/>
      <c r="K11001" s="28"/>
      <c r="L11001" s="28"/>
    </row>
    <row r="11002" spans="1:12" ht="21">
      <c r="A11002" s="26"/>
      <c r="B11002" s="27"/>
      <c r="C11002" s="27"/>
      <c r="D11002" s="27"/>
      <c r="E11002" s="27"/>
      <c r="F11002" s="27"/>
      <c r="G11002" s="28"/>
      <c r="H11002" s="28"/>
      <c r="I11002" s="28"/>
      <c r="J11002" s="28"/>
      <c r="K11002" s="28"/>
      <c r="L11002" s="28"/>
    </row>
    <row r="11003" spans="1:12" ht="21">
      <c r="A11003" s="26"/>
      <c r="B11003" s="27"/>
      <c r="C11003" s="27"/>
      <c r="D11003" s="27"/>
      <c r="E11003" s="27"/>
      <c r="F11003" s="27"/>
      <c r="G11003" s="28"/>
      <c r="H11003" s="28"/>
      <c r="I11003" s="28"/>
      <c r="J11003" s="28"/>
      <c r="K11003" s="28"/>
      <c r="L11003" s="28"/>
    </row>
    <row r="11004" spans="1:12" ht="21">
      <c r="A11004" s="26"/>
      <c r="B11004" s="27"/>
      <c r="C11004" s="27"/>
      <c r="D11004" s="27"/>
      <c r="E11004" s="27"/>
      <c r="F11004" s="27"/>
      <c r="G11004" s="28"/>
      <c r="H11004" s="28"/>
      <c r="I11004" s="28"/>
      <c r="J11004" s="28"/>
      <c r="K11004" s="28"/>
      <c r="L11004" s="28"/>
    </row>
    <row r="11005" spans="1:12" ht="21">
      <c r="A11005" s="26"/>
      <c r="B11005" s="27"/>
      <c r="C11005" s="27"/>
      <c r="D11005" s="27"/>
      <c r="E11005" s="27"/>
      <c r="F11005" s="27"/>
      <c r="G11005" s="28"/>
      <c r="H11005" s="28"/>
      <c r="I11005" s="28"/>
      <c r="J11005" s="28"/>
      <c r="K11005" s="28"/>
      <c r="L11005" s="28"/>
    </row>
    <row r="11006" spans="1:12" ht="21">
      <c r="A11006" s="26"/>
      <c r="B11006" s="27"/>
      <c r="C11006" s="27"/>
      <c r="D11006" s="27"/>
      <c r="E11006" s="27"/>
      <c r="F11006" s="27"/>
      <c r="G11006" s="29"/>
      <c r="H11006" s="29"/>
      <c r="I11006" s="29"/>
      <c r="J11006" s="29"/>
      <c r="K11006" s="29"/>
      <c r="L11006" s="29"/>
    </row>
    <row r="11007" spans="1:12" ht="21">
      <c r="A11007" s="26"/>
      <c r="B11007" s="27"/>
      <c r="C11007" s="27"/>
      <c r="D11007" s="27"/>
      <c r="E11007" s="27"/>
      <c r="F11007" s="27"/>
      <c r="G11007" s="28"/>
      <c r="H11007" s="28"/>
      <c r="I11007" s="28"/>
      <c r="J11007" s="28"/>
      <c r="K11007" s="28"/>
      <c r="L11007" s="28"/>
    </row>
    <row r="11008" spans="1:12" ht="21">
      <c r="A11008" s="26"/>
      <c r="B11008" s="27"/>
      <c r="C11008" s="27"/>
      <c r="D11008" s="27"/>
      <c r="E11008" s="27"/>
      <c r="F11008" s="27"/>
      <c r="G11008" s="28"/>
      <c r="H11008" s="28"/>
      <c r="I11008" s="28"/>
      <c r="J11008" s="28"/>
      <c r="K11008" s="28"/>
      <c r="L11008" s="28"/>
    </row>
    <row r="11009" spans="1:12" ht="21">
      <c r="A11009" s="26"/>
      <c r="B11009" s="27"/>
      <c r="C11009" s="27"/>
      <c r="D11009" s="27"/>
      <c r="E11009" s="27"/>
      <c r="F11009" s="27"/>
      <c r="G11009" s="29"/>
      <c r="H11009" s="29"/>
      <c r="I11009" s="29"/>
      <c r="J11009" s="29"/>
      <c r="K11009" s="29"/>
      <c r="L11009" s="29"/>
    </row>
    <row r="11010" spans="1:12" ht="21">
      <c r="A11010" s="26"/>
      <c r="B11010" s="27"/>
      <c r="C11010" s="27"/>
      <c r="D11010" s="27"/>
      <c r="E11010" s="27"/>
      <c r="F11010" s="27"/>
      <c r="G11010" s="28"/>
      <c r="H11010" s="28"/>
      <c r="I11010" s="28"/>
      <c r="J11010" s="28"/>
      <c r="K11010" s="28"/>
      <c r="L11010" s="28"/>
    </row>
    <row r="11011" spans="1:12" ht="21">
      <c r="A11011" s="26"/>
      <c r="B11011" s="27"/>
      <c r="C11011" s="27"/>
      <c r="D11011" s="27"/>
      <c r="E11011" s="27"/>
      <c r="F11011" s="27"/>
      <c r="G11011" s="28"/>
      <c r="H11011" s="28"/>
      <c r="I11011" s="28"/>
      <c r="J11011" s="28"/>
      <c r="K11011" s="28"/>
      <c r="L11011" s="28"/>
    </row>
    <row r="11012" spans="1:12" ht="21">
      <c r="A11012" s="26"/>
      <c r="B11012" s="27"/>
      <c r="C11012" s="27"/>
      <c r="D11012" s="27"/>
      <c r="E11012" s="27"/>
      <c r="F11012" s="27"/>
      <c r="G11012" s="28"/>
      <c r="H11012" s="28"/>
      <c r="I11012" s="28"/>
      <c r="J11012" s="28"/>
      <c r="K11012" s="28"/>
      <c r="L11012" s="28"/>
    </row>
    <row r="11013" spans="1:12" ht="21">
      <c r="A11013" s="26"/>
      <c r="B11013" s="27"/>
      <c r="C11013" s="27"/>
      <c r="D11013" s="27"/>
      <c r="E11013" s="27"/>
      <c r="F11013" s="27"/>
      <c r="G11013" s="28"/>
      <c r="H11013" s="28"/>
      <c r="I11013" s="28"/>
      <c r="J11013" s="28"/>
      <c r="K11013" s="28"/>
      <c r="L11013" s="28"/>
    </row>
    <row r="11014" spans="1:12" ht="21">
      <c r="A11014" s="26"/>
      <c r="B11014" s="27"/>
      <c r="C11014" s="27"/>
      <c r="D11014" s="27"/>
      <c r="E11014" s="27"/>
      <c r="F11014" s="27"/>
      <c r="G11014" s="28"/>
      <c r="H11014" s="28"/>
      <c r="I11014" s="28"/>
      <c r="J11014" s="28"/>
      <c r="K11014" s="28"/>
      <c r="L11014" s="28"/>
    </row>
    <row r="11015" spans="1:12" ht="21">
      <c r="A11015" s="26"/>
      <c r="B11015" s="27"/>
      <c r="C11015" s="27"/>
      <c r="D11015" s="27"/>
      <c r="E11015" s="27"/>
      <c r="F11015" s="27"/>
      <c r="G11015" s="28"/>
      <c r="H11015" s="28"/>
      <c r="I11015" s="28"/>
      <c r="J11015" s="28"/>
      <c r="K11015" s="28"/>
      <c r="L11015" s="28"/>
    </row>
    <row r="11016" spans="1:12" ht="21">
      <c r="A11016" s="26"/>
      <c r="B11016" s="27"/>
      <c r="C11016" s="27"/>
      <c r="D11016" s="27"/>
      <c r="E11016" s="27"/>
      <c r="F11016" s="27"/>
      <c r="G11016" s="28"/>
      <c r="H11016" s="28"/>
      <c r="I11016" s="28"/>
      <c r="J11016" s="28"/>
      <c r="K11016" s="28"/>
      <c r="L11016" s="28"/>
    </row>
    <row r="11017" spans="1:12" ht="21">
      <c r="A11017" s="26"/>
      <c r="B11017" s="27"/>
      <c r="C11017" s="27"/>
      <c r="D11017" s="27"/>
      <c r="E11017" s="27"/>
      <c r="F11017" s="27"/>
      <c r="G11017" s="28"/>
      <c r="H11017" s="28"/>
      <c r="I11017" s="28"/>
      <c r="J11017" s="28"/>
      <c r="K11017" s="28"/>
      <c r="L11017" s="28"/>
    </row>
    <row r="11018" spans="1:12" ht="21">
      <c r="A11018" s="26"/>
      <c r="B11018" s="27"/>
      <c r="C11018" s="27"/>
      <c r="D11018" s="27"/>
      <c r="E11018" s="27"/>
      <c r="F11018" s="27"/>
      <c r="G11018" s="28"/>
      <c r="H11018" s="28"/>
      <c r="I11018" s="28"/>
      <c r="J11018" s="28"/>
      <c r="K11018" s="28"/>
      <c r="L11018" s="28"/>
    </row>
    <row r="11019" spans="1:12" ht="21">
      <c r="A11019" s="26"/>
      <c r="B11019" s="27"/>
      <c r="C11019" s="27"/>
      <c r="D11019" s="27"/>
      <c r="E11019" s="27"/>
      <c r="F11019" s="27"/>
      <c r="G11019" s="28"/>
      <c r="H11019" s="28"/>
      <c r="I11019" s="28"/>
      <c r="J11019" s="28"/>
      <c r="K11019" s="28"/>
      <c r="L11019" s="28"/>
    </row>
    <row r="11020" spans="1:12" ht="21">
      <c r="A11020" s="26"/>
      <c r="B11020" s="27"/>
      <c r="C11020" s="27"/>
      <c r="D11020" s="27"/>
      <c r="E11020" s="27"/>
      <c r="F11020" s="27"/>
      <c r="G11020" s="29"/>
      <c r="H11020" s="29"/>
      <c r="I11020" s="29"/>
      <c r="J11020" s="29"/>
      <c r="K11020" s="29"/>
      <c r="L11020" s="29"/>
    </row>
    <row r="11021" spans="1:12" ht="21">
      <c r="A11021" s="26"/>
      <c r="B11021" s="27"/>
      <c r="C11021" s="27"/>
      <c r="D11021" s="27"/>
      <c r="E11021" s="27"/>
      <c r="F11021" s="27"/>
      <c r="G11021" s="29"/>
      <c r="H11021" s="29"/>
      <c r="I11021" s="29"/>
      <c r="J11021" s="29"/>
      <c r="K11021" s="29"/>
      <c r="L11021" s="29"/>
    </row>
    <row r="11022" spans="1:12" ht="21">
      <c r="A11022" s="26"/>
      <c r="B11022" s="27"/>
      <c r="C11022" s="27"/>
      <c r="D11022" s="27"/>
      <c r="E11022" s="27"/>
      <c r="F11022" s="27"/>
      <c r="G11022" s="29"/>
      <c r="H11022" s="29"/>
      <c r="I11022" s="29"/>
      <c r="J11022" s="29"/>
      <c r="K11022" s="29"/>
      <c r="L11022" s="29"/>
    </row>
    <row r="11023" spans="1:12" ht="21">
      <c r="A11023" s="26"/>
      <c r="B11023" s="27"/>
      <c r="C11023" s="27"/>
      <c r="D11023" s="27"/>
      <c r="E11023" s="27"/>
      <c r="F11023" s="27"/>
      <c r="G11023" s="29"/>
      <c r="H11023" s="29"/>
      <c r="I11023" s="29"/>
      <c r="J11023" s="29"/>
      <c r="K11023" s="29"/>
      <c r="L11023" s="29"/>
    </row>
    <row r="11024" spans="1:12" ht="21">
      <c r="A11024" s="26"/>
      <c r="B11024" s="27"/>
      <c r="C11024" s="27"/>
      <c r="D11024" s="27"/>
      <c r="E11024" s="27"/>
      <c r="F11024" s="27"/>
      <c r="G11024" s="29"/>
      <c r="H11024" s="29"/>
      <c r="I11024" s="29"/>
      <c r="J11024" s="29"/>
      <c r="K11024" s="29"/>
      <c r="L11024" s="29"/>
    </row>
    <row r="11025" spans="1:12" ht="21">
      <c r="A11025" s="26"/>
      <c r="B11025" s="27"/>
      <c r="C11025" s="27"/>
      <c r="D11025" s="27"/>
      <c r="E11025" s="27"/>
      <c r="F11025" s="27"/>
      <c r="G11025" s="29"/>
      <c r="H11025" s="29"/>
      <c r="I11025" s="29"/>
      <c r="J11025" s="29"/>
      <c r="K11025" s="29"/>
      <c r="L11025" s="29"/>
    </row>
    <row r="11026" spans="1:12" ht="21">
      <c r="A11026" s="26"/>
      <c r="B11026" s="27"/>
      <c r="C11026" s="27"/>
      <c r="D11026" s="27"/>
      <c r="E11026" s="27"/>
      <c r="F11026" s="27"/>
      <c r="G11026" s="29"/>
      <c r="H11026" s="29"/>
      <c r="I11026" s="29"/>
      <c r="J11026" s="29"/>
      <c r="K11026" s="29"/>
      <c r="L11026" s="29"/>
    </row>
    <row r="11027" spans="1:12" ht="21">
      <c r="A11027" s="26"/>
      <c r="B11027" s="27"/>
      <c r="C11027" s="27"/>
      <c r="D11027" s="27"/>
      <c r="E11027" s="27"/>
      <c r="F11027" s="27"/>
      <c r="G11027" s="28"/>
      <c r="H11027" s="28"/>
      <c r="I11027" s="28"/>
      <c r="J11027" s="28"/>
      <c r="K11027" s="28"/>
      <c r="L11027" s="28"/>
    </row>
    <row r="11028" spans="1:12" ht="21">
      <c r="A11028" s="26"/>
      <c r="B11028" s="27"/>
      <c r="C11028" s="27"/>
      <c r="D11028" s="27"/>
      <c r="E11028" s="27"/>
      <c r="F11028" s="27"/>
      <c r="G11028" s="29"/>
      <c r="H11028" s="29"/>
      <c r="I11028" s="29"/>
      <c r="J11028" s="29"/>
      <c r="K11028" s="29"/>
      <c r="L11028" s="29"/>
    </row>
    <row r="11029" spans="1:12" ht="21">
      <c r="A11029" s="26"/>
      <c r="B11029" s="27"/>
      <c r="C11029" s="27"/>
      <c r="D11029" s="27"/>
      <c r="E11029" s="27"/>
      <c r="F11029" s="27"/>
      <c r="G11029" s="28"/>
      <c r="H11029" s="28"/>
      <c r="I11029" s="28"/>
      <c r="J11029" s="28"/>
      <c r="K11029" s="28"/>
      <c r="L11029" s="28"/>
    </row>
    <row r="11030" spans="1:12" ht="21">
      <c r="A11030" s="26"/>
      <c r="B11030" s="27"/>
      <c r="C11030" s="27"/>
      <c r="D11030" s="27"/>
      <c r="E11030" s="27"/>
      <c r="F11030" s="27"/>
      <c r="G11030" s="28"/>
      <c r="H11030" s="28"/>
      <c r="I11030" s="28"/>
      <c r="J11030" s="28"/>
      <c r="K11030" s="28"/>
      <c r="L11030" s="28"/>
    </row>
    <row r="11031" spans="1:12" ht="21">
      <c r="A11031" s="26"/>
      <c r="B11031" s="27"/>
      <c r="C11031" s="27"/>
      <c r="D11031" s="27"/>
      <c r="E11031" s="27"/>
      <c r="F11031" s="27"/>
      <c r="G11031" s="29"/>
      <c r="H11031" s="29"/>
      <c r="I11031" s="29"/>
      <c r="J11031" s="29"/>
      <c r="K11031" s="29"/>
      <c r="L11031" s="29"/>
    </row>
    <row r="11032" spans="1:12" ht="21">
      <c r="A11032" s="26"/>
      <c r="B11032" s="27"/>
      <c r="C11032" s="27"/>
      <c r="D11032" s="27"/>
      <c r="E11032" s="27"/>
      <c r="F11032" s="27"/>
      <c r="G11032" s="28"/>
      <c r="H11032" s="28"/>
      <c r="I11032" s="28"/>
      <c r="J11032" s="28"/>
      <c r="K11032" s="28"/>
      <c r="L11032" s="28"/>
    </row>
    <row r="11033" spans="1:12" ht="21">
      <c r="A11033" s="26"/>
      <c r="B11033" s="27"/>
      <c r="C11033" s="27"/>
      <c r="D11033" s="27"/>
      <c r="E11033" s="27"/>
      <c r="F11033" s="27"/>
      <c r="G11033" s="28"/>
      <c r="H11033" s="28"/>
      <c r="I11033" s="28"/>
      <c r="J11033" s="28"/>
      <c r="K11033" s="28"/>
      <c r="L11033" s="28"/>
    </row>
    <row r="11034" spans="1:12" ht="21">
      <c r="A11034" s="26"/>
      <c r="B11034" s="27"/>
      <c r="C11034" s="27"/>
      <c r="D11034" s="27"/>
      <c r="E11034" s="27"/>
      <c r="F11034" s="27"/>
      <c r="G11034" s="29"/>
      <c r="H11034" s="29"/>
      <c r="I11034" s="29"/>
      <c r="J11034" s="29"/>
      <c r="K11034" s="29"/>
      <c r="L11034" s="29"/>
    </row>
    <row r="11035" spans="1:12" ht="21">
      <c r="A11035" s="26"/>
      <c r="B11035" s="27"/>
      <c r="C11035" s="27"/>
      <c r="D11035" s="27"/>
      <c r="E11035" s="27"/>
      <c r="F11035" s="27"/>
      <c r="G11035" s="28"/>
      <c r="H11035" s="28"/>
      <c r="I11035" s="28"/>
      <c r="J11035" s="28"/>
      <c r="K11035" s="28"/>
      <c r="L11035" s="28"/>
    </row>
    <row r="11036" spans="1:12" ht="21">
      <c r="A11036" s="26"/>
      <c r="B11036" s="27"/>
      <c r="C11036" s="27"/>
      <c r="D11036" s="27"/>
      <c r="E11036" s="27"/>
      <c r="F11036" s="27"/>
      <c r="G11036" s="29"/>
      <c r="H11036" s="29"/>
      <c r="I11036" s="29"/>
      <c r="J11036" s="29"/>
      <c r="K11036" s="29"/>
      <c r="L11036" s="29"/>
    </row>
    <row r="11037" spans="1:12" ht="21">
      <c r="A11037" s="26"/>
      <c r="B11037" s="27"/>
      <c r="C11037" s="27"/>
      <c r="D11037" s="27"/>
      <c r="E11037" s="27"/>
      <c r="F11037" s="27"/>
      <c r="G11037" s="29"/>
      <c r="H11037" s="29"/>
      <c r="I11037" s="29"/>
      <c r="J11037" s="29"/>
      <c r="K11037" s="29"/>
      <c r="L11037" s="29"/>
    </row>
    <row r="11038" spans="1:12" ht="21">
      <c r="A11038" s="26"/>
      <c r="B11038" s="27"/>
      <c r="C11038" s="27"/>
      <c r="D11038" s="27"/>
      <c r="E11038" s="27"/>
      <c r="F11038" s="27"/>
      <c r="G11038" s="29"/>
      <c r="H11038" s="29"/>
      <c r="I11038" s="29"/>
      <c r="J11038" s="29"/>
      <c r="K11038" s="29"/>
      <c r="L11038" s="29"/>
    </row>
    <row r="11039" spans="1:12" ht="21">
      <c r="A11039" s="26"/>
      <c r="B11039" s="27"/>
      <c r="C11039" s="27"/>
      <c r="D11039" s="27"/>
      <c r="E11039" s="27"/>
      <c r="F11039" s="27"/>
      <c r="G11039" s="29"/>
      <c r="H11039" s="29"/>
      <c r="I11039" s="29"/>
      <c r="J11039" s="29"/>
      <c r="K11039" s="29"/>
      <c r="L11039" s="29"/>
    </row>
    <row r="11040" spans="1:12" ht="21">
      <c r="A11040" s="26"/>
      <c r="B11040" s="27"/>
      <c r="C11040" s="27"/>
      <c r="D11040" s="27"/>
      <c r="E11040" s="27"/>
      <c r="F11040" s="27"/>
      <c r="G11040" s="28"/>
      <c r="H11040" s="28"/>
      <c r="I11040" s="28"/>
      <c r="J11040" s="28"/>
      <c r="K11040" s="28"/>
      <c r="L11040" s="28"/>
    </row>
    <row r="11041" spans="1:12" ht="21">
      <c r="A11041" s="26"/>
      <c r="B11041" s="27"/>
      <c r="C11041" s="27"/>
      <c r="D11041" s="27"/>
      <c r="E11041" s="27"/>
      <c r="F11041" s="27"/>
      <c r="G11041" s="28"/>
      <c r="H11041" s="28"/>
      <c r="I11041" s="28"/>
      <c r="J11041" s="28"/>
      <c r="K11041" s="28"/>
      <c r="L11041" s="28"/>
    </row>
    <row r="11042" spans="1:12" ht="21">
      <c r="A11042" s="26"/>
      <c r="B11042" s="27"/>
      <c r="C11042" s="27"/>
      <c r="D11042" s="27"/>
      <c r="E11042" s="27"/>
      <c r="F11042" s="27"/>
      <c r="G11042" s="29"/>
      <c r="H11042" s="29"/>
      <c r="I11042" s="29"/>
      <c r="J11042" s="29"/>
      <c r="K11042" s="29"/>
      <c r="L11042" s="29"/>
    </row>
    <row r="11043" spans="1:12" ht="21">
      <c r="A11043" s="26"/>
      <c r="B11043" s="27"/>
      <c r="C11043" s="27"/>
      <c r="D11043" s="27"/>
      <c r="E11043" s="27"/>
      <c r="F11043" s="27"/>
      <c r="G11043" s="28"/>
      <c r="H11043" s="28"/>
      <c r="I11043" s="28"/>
      <c r="J11043" s="28"/>
      <c r="K11043" s="28"/>
      <c r="L11043" s="28"/>
    </row>
    <row r="11044" spans="1:12" ht="21">
      <c r="A11044" s="26"/>
      <c r="B11044" s="27"/>
      <c r="C11044" s="27"/>
      <c r="D11044" s="27"/>
      <c r="E11044" s="27"/>
      <c r="F11044" s="27"/>
      <c r="G11044" s="28"/>
      <c r="H11044" s="28"/>
      <c r="I11044" s="28"/>
      <c r="J11044" s="28"/>
      <c r="K11044" s="28"/>
      <c r="L11044" s="28"/>
    </row>
    <row r="11045" spans="1:12" ht="21">
      <c r="A11045" s="26"/>
      <c r="B11045" s="27"/>
      <c r="C11045" s="27"/>
      <c r="D11045" s="27"/>
      <c r="E11045" s="27"/>
      <c r="F11045" s="27"/>
      <c r="G11045" s="29"/>
      <c r="H11045" s="29"/>
      <c r="I11045" s="29"/>
      <c r="J11045" s="29"/>
      <c r="K11045" s="29"/>
      <c r="L11045" s="29"/>
    </row>
    <row r="11046" spans="1:12" ht="21">
      <c r="A11046" s="26"/>
      <c r="B11046" s="27"/>
      <c r="C11046" s="27"/>
      <c r="D11046" s="27"/>
      <c r="E11046" s="27"/>
      <c r="F11046" s="27"/>
      <c r="G11046" s="29"/>
      <c r="H11046" s="29"/>
      <c r="I11046" s="29"/>
      <c r="J11046" s="29"/>
      <c r="K11046" s="29"/>
      <c r="L11046" s="29"/>
    </row>
    <row r="11047" spans="1:12" ht="21">
      <c r="A11047" s="26"/>
      <c r="B11047" s="27"/>
      <c r="C11047" s="27"/>
      <c r="D11047" s="27"/>
      <c r="E11047" s="27"/>
      <c r="F11047" s="27"/>
      <c r="G11047" s="29"/>
      <c r="H11047" s="29"/>
      <c r="I11047" s="29"/>
      <c r="J11047" s="29"/>
      <c r="K11047" s="29"/>
      <c r="L11047" s="29"/>
    </row>
    <row r="11048" spans="1:12" ht="21">
      <c r="A11048" s="26"/>
      <c r="B11048" s="27"/>
      <c r="C11048" s="27"/>
      <c r="D11048" s="27"/>
      <c r="E11048" s="27"/>
      <c r="F11048" s="27"/>
      <c r="G11048" s="29"/>
      <c r="H11048" s="29"/>
      <c r="I11048" s="29"/>
      <c r="J11048" s="29"/>
      <c r="K11048" s="29"/>
      <c r="L11048" s="29"/>
    </row>
    <row r="11049" spans="1:12" ht="21">
      <c r="A11049" s="26"/>
      <c r="B11049" s="27"/>
      <c r="C11049" s="27"/>
      <c r="D11049" s="27"/>
      <c r="E11049" s="27"/>
      <c r="F11049" s="27"/>
      <c r="G11049" s="29"/>
      <c r="H11049" s="29"/>
      <c r="I11049" s="29"/>
      <c r="J11049" s="29"/>
      <c r="K11049" s="29"/>
      <c r="L11049" s="29"/>
    </row>
    <row r="11050" spans="1:12" ht="21">
      <c r="A11050" s="26"/>
      <c r="B11050" s="27"/>
      <c r="C11050" s="27"/>
      <c r="D11050" s="27"/>
      <c r="E11050" s="27"/>
      <c r="F11050" s="27"/>
      <c r="G11050" s="29"/>
      <c r="H11050" s="29"/>
      <c r="I11050" s="29"/>
      <c r="J11050" s="29"/>
      <c r="K11050" s="29"/>
      <c r="L11050" s="29"/>
    </row>
    <row r="11051" spans="1:12" ht="21">
      <c r="A11051" s="26"/>
      <c r="B11051" s="27"/>
      <c r="C11051" s="27"/>
      <c r="D11051" s="27"/>
      <c r="E11051" s="27"/>
      <c r="F11051" s="27"/>
      <c r="G11051" s="29"/>
      <c r="H11051" s="29"/>
      <c r="I11051" s="29"/>
      <c r="J11051" s="29"/>
      <c r="K11051" s="29"/>
      <c r="L11051" s="29"/>
    </row>
    <row r="11052" spans="1:12" ht="21">
      <c r="A11052" s="26"/>
      <c r="B11052" s="27"/>
      <c r="C11052" s="27"/>
      <c r="D11052" s="27"/>
      <c r="E11052" s="27"/>
      <c r="F11052" s="27"/>
      <c r="G11052" s="28"/>
      <c r="H11052" s="28"/>
      <c r="I11052" s="28"/>
      <c r="J11052" s="28"/>
      <c r="K11052" s="28"/>
      <c r="L11052" s="28"/>
    </row>
    <row r="11053" spans="1:12" ht="21">
      <c r="A11053" s="26"/>
      <c r="B11053" s="27"/>
      <c r="C11053" s="27"/>
      <c r="D11053" s="27"/>
      <c r="E11053" s="27"/>
      <c r="F11053" s="27"/>
      <c r="G11053" s="28"/>
      <c r="H11053" s="28"/>
      <c r="I11053" s="28"/>
      <c r="J11053" s="28"/>
      <c r="K11053" s="28"/>
      <c r="L11053" s="28"/>
    </row>
    <row r="11054" spans="1:12" ht="21">
      <c r="A11054" s="26"/>
      <c r="B11054" s="27"/>
      <c r="C11054" s="27"/>
      <c r="D11054" s="27"/>
      <c r="E11054" s="27"/>
      <c r="F11054" s="27"/>
      <c r="G11054" s="29"/>
      <c r="H11054" s="29"/>
      <c r="I11054" s="29"/>
      <c r="J11054" s="29"/>
      <c r="K11054" s="29"/>
      <c r="L11054" s="29"/>
    </row>
    <row r="11055" spans="1:12" ht="21">
      <c r="A11055" s="26"/>
      <c r="B11055" s="27"/>
      <c r="C11055" s="27"/>
      <c r="D11055" s="27"/>
      <c r="E11055" s="27"/>
      <c r="F11055" s="27"/>
      <c r="G11055" s="28"/>
      <c r="H11055" s="28"/>
      <c r="I11055" s="28"/>
      <c r="J11055" s="28"/>
      <c r="K11055" s="28"/>
      <c r="L11055" s="28"/>
    </row>
    <row r="11056" spans="1:12" ht="21">
      <c r="A11056" s="26"/>
      <c r="B11056" s="27"/>
      <c r="C11056" s="27"/>
      <c r="D11056" s="27"/>
      <c r="E11056" s="27"/>
      <c r="F11056" s="27"/>
      <c r="G11056" s="28"/>
      <c r="H11056" s="28"/>
      <c r="I11056" s="28"/>
      <c r="J11056" s="28"/>
      <c r="K11056" s="28"/>
      <c r="L11056" s="28"/>
    </row>
    <row r="11057" spans="1:12" ht="21">
      <c r="A11057" s="26"/>
      <c r="B11057" s="27"/>
      <c r="C11057" s="27"/>
      <c r="D11057" s="27"/>
      <c r="E11057" s="27"/>
      <c r="F11057" s="27"/>
      <c r="G11057" s="28"/>
      <c r="H11057" s="28"/>
      <c r="I11057" s="28"/>
      <c r="J11057" s="28"/>
      <c r="K11057" s="28"/>
      <c r="L11057" s="28"/>
    </row>
    <row r="11058" spans="1:12" ht="21">
      <c r="A11058" s="26"/>
      <c r="B11058" s="27"/>
      <c r="C11058" s="27"/>
      <c r="D11058" s="27"/>
      <c r="E11058" s="27"/>
      <c r="F11058" s="27"/>
      <c r="G11058" s="28"/>
      <c r="H11058" s="28"/>
      <c r="I11058" s="28"/>
      <c r="J11058" s="28"/>
      <c r="K11058" s="28"/>
      <c r="L11058" s="28"/>
    </row>
    <row r="11059" spans="1:12" ht="21">
      <c r="A11059" s="26"/>
      <c r="B11059" s="27"/>
      <c r="C11059" s="27"/>
      <c r="D11059" s="27"/>
      <c r="E11059" s="27"/>
      <c r="F11059" s="27"/>
      <c r="G11059" s="28"/>
      <c r="H11059" s="28"/>
      <c r="I11059" s="28"/>
      <c r="J11059" s="28"/>
      <c r="K11059" s="28"/>
      <c r="L11059" s="28"/>
    </row>
    <row r="11060" spans="1:12" ht="21">
      <c r="A11060" s="26"/>
      <c r="B11060" s="27"/>
      <c r="C11060" s="27"/>
      <c r="D11060" s="27"/>
      <c r="E11060" s="27"/>
      <c r="F11060" s="27"/>
      <c r="G11060" s="28"/>
      <c r="H11060" s="28"/>
      <c r="I11060" s="28"/>
      <c r="J11060" s="28"/>
      <c r="K11060" s="28"/>
      <c r="L11060" s="28"/>
    </row>
    <row r="11061" spans="1:12" ht="21">
      <c r="A11061" s="26"/>
      <c r="B11061" s="27"/>
      <c r="C11061" s="27"/>
      <c r="D11061" s="27"/>
      <c r="E11061" s="27"/>
      <c r="F11061" s="27"/>
      <c r="G11061" s="29"/>
      <c r="H11061" s="29"/>
      <c r="I11061" s="29"/>
      <c r="J11061" s="29"/>
      <c r="K11061" s="29"/>
      <c r="L11061" s="29"/>
    </row>
    <row r="11062" spans="1:12" ht="21">
      <c r="A11062" s="26"/>
      <c r="B11062" s="27"/>
      <c r="C11062" s="27"/>
      <c r="D11062" s="27"/>
      <c r="E11062" s="27"/>
      <c r="F11062" s="27"/>
      <c r="G11062" s="28"/>
      <c r="H11062" s="28"/>
      <c r="I11062" s="28"/>
      <c r="J11062" s="28"/>
      <c r="K11062" s="28"/>
      <c r="L11062" s="28"/>
    </row>
    <row r="11063" spans="1:12" ht="21">
      <c r="A11063" s="26"/>
      <c r="B11063" s="27"/>
      <c r="C11063" s="27"/>
      <c r="D11063" s="27"/>
      <c r="E11063" s="27"/>
      <c r="F11063" s="27"/>
      <c r="G11063" s="29"/>
      <c r="H11063" s="29"/>
      <c r="I11063" s="29"/>
      <c r="J11063" s="29"/>
      <c r="K11063" s="29"/>
      <c r="L11063" s="29"/>
    </row>
    <row r="11064" spans="1:12" ht="21">
      <c r="A11064" s="26"/>
      <c r="B11064" s="27"/>
      <c r="C11064" s="27"/>
      <c r="D11064" s="27"/>
      <c r="E11064" s="27"/>
      <c r="F11064" s="27"/>
      <c r="G11064" s="29"/>
      <c r="H11064" s="29"/>
      <c r="I11064" s="29"/>
      <c r="J11064" s="29"/>
      <c r="K11064" s="29"/>
      <c r="L11064" s="29"/>
    </row>
    <row r="11065" spans="1:12" ht="21">
      <c r="A11065" s="26"/>
      <c r="B11065" s="27"/>
      <c r="C11065" s="27"/>
      <c r="D11065" s="27"/>
      <c r="E11065" s="27"/>
      <c r="F11065" s="27"/>
      <c r="G11065" s="28"/>
      <c r="H11065" s="28"/>
      <c r="I11065" s="28"/>
      <c r="J11065" s="28"/>
      <c r="K11065" s="28"/>
      <c r="L11065" s="28"/>
    </row>
    <row r="11066" spans="1:12" ht="21">
      <c r="A11066" s="26"/>
      <c r="B11066" s="27"/>
      <c r="C11066" s="27"/>
      <c r="D11066" s="27"/>
      <c r="E11066" s="27"/>
      <c r="F11066" s="27"/>
      <c r="G11066" s="28"/>
      <c r="H11066" s="28"/>
      <c r="I11066" s="28"/>
      <c r="J11066" s="28"/>
      <c r="K11066" s="28"/>
      <c r="L11066" s="28"/>
    </row>
    <row r="11067" spans="1:12" ht="21">
      <c r="A11067" s="26"/>
      <c r="B11067" s="27"/>
      <c r="C11067" s="27"/>
      <c r="D11067" s="27"/>
      <c r="E11067" s="27"/>
      <c r="F11067" s="27"/>
      <c r="G11067" s="28"/>
      <c r="H11067" s="28"/>
      <c r="I11067" s="28"/>
      <c r="J11067" s="28"/>
      <c r="K11067" s="28"/>
      <c r="L11067" s="28"/>
    </row>
    <row r="11068" spans="1:12" ht="21">
      <c r="A11068" s="26"/>
      <c r="B11068" s="27"/>
      <c r="C11068" s="27"/>
      <c r="D11068" s="27"/>
      <c r="E11068" s="27"/>
      <c r="F11068" s="27"/>
      <c r="G11068" s="28"/>
      <c r="H11068" s="28"/>
      <c r="I11068" s="28"/>
      <c r="J11068" s="28"/>
      <c r="K11068" s="28"/>
      <c r="L11068" s="28"/>
    </row>
    <row r="11069" spans="1:12" ht="21">
      <c r="A11069" s="26"/>
      <c r="B11069" s="27"/>
      <c r="C11069" s="27"/>
      <c r="D11069" s="27"/>
      <c r="E11069" s="27"/>
      <c r="F11069" s="27"/>
      <c r="G11069" s="28"/>
      <c r="H11069" s="28"/>
      <c r="I11069" s="28"/>
      <c r="J11069" s="28"/>
      <c r="K11069" s="28"/>
      <c r="L11069" s="28"/>
    </row>
    <row r="11070" spans="1:12" ht="21">
      <c r="A11070" s="26"/>
      <c r="B11070" s="27"/>
      <c r="C11070" s="27"/>
      <c r="D11070" s="27"/>
      <c r="E11070" s="27"/>
      <c r="F11070" s="27"/>
      <c r="G11070" s="29"/>
      <c r="H11070" s="29"/>
      <c r="I11070" s="29"/>
      <c r="J11070" s="29"/>
      <c r="K11070" s="29"/>
      <c r="L11070" s="29"/>
    </row>
    <row r="11071" spans="1:12" ht="21">
      <c r="A11071" s="26"/>
      <c r="B11071" s="27"/>
      <c r="C11071" s="27"/>
      <c r="D11071" s="27"/>
      <c r="E11071" s="27"/>
      <c r="F11071" s="27"/>
      <c r="G11071" s="28"/>
      <c r="H11071" s="28"/>
      <c r="I11071" s="28"/>
      <c r="J11071" s="28"/>
      <c r="K11071" s="28"/>
      <c r="L11071" s="28"/>
    </row>
    <row r="11072" spans="1:12" ht="21">
      <c r="A11072" s="26"/>
      <c r="B11072" s="27"/>
      <c r="C11072" s="27"/>
      <c r="D11072" s="27"/>
      <c r="E11072" s="27"/>
      <c r="F11072" s="27"/>
      <c r="G11072" s="29"/>
      <c r="H11072" s="29"/>
      <c r="I11072" s="29"/>
      <c r="J11072" s="29"/>
      <c r="K11072" s="29"/>
      <c r="L11072" s="29"/>
    </row>
    <row r="11073" spans="1:12" ht="21">
      <c r="A11073" s="26"/>
      <c r="B11073" s="27"/>
      <c r="C11073" s="27"/>
      <c r="D11073" s="27"/>
      <c r="E11073" s="27"/>
      <c r="F11073" s="27"/>
      <c r="G11073" s="29"/>
      <c r="H11073" s="29"/>
      <c r="I11073" s="29"/>
      <c r="J11073" s="29"/>
      <c r="K11073" s="29"/>
      <c r="L11073" s="29"/>
    </row>
    <row r="11074" spans="1:12" ht="21">
      <c r="A11074" s="26"/>
      <c r="B11074" s="27"/>
      <c r="C11074" s="27"/>
      <c r="D11074" s="27"/>
      <c r="E11074" s="27"/>
      <c r="F11074" s="27"/>
      <c r="G11074" s="28"/>
      <c r="H11074" s="28"/>
      <c r="I11074" s="28"/>
      <c r="J11074" s="28"/>
      <c r="K11074" s="28"/>
      <c r="L11074" s="28"/>
    </row>
    <row r="11075" spans="1:12" ht="21">
      <c r="A11075" s="26"/>
      <c r="B11075" s="27"/>
      <c r="C11075" s="27"/>
      <c r="D11075" s="27"/>
      <c r="E11075" s="27"/>
      <c r="F11075" s="27"/>
      <c r="G11075" s="29"/>
      <c r="H11075" s="29"/>
      <c r="I11075" s="29"/>
      <c r="J11075" s="29"/>
      <c r="K11075" s="29"/>
      <c r="L11075" s="29"/>
    </row>
    <row r="11076" spans="1:12" ht="21">
      <c r="A11076" s="26"/>
      <c r="B11076" s="27"/>
      <c r="C11076" s="27"/>
      <c r="D11076" s="27"/>
      <c r="E11076" s="27"/>
      <c r="F11076" s="27"/>
      <c r="G11076" s="29"/>
      <c r="H11076" s="29"/>
      <c r="I11076" s="29"/>
      <c r="J11076" s="29"/>
      <c r="K11076" s="29"/>
      <c r="L11076" s="29"/>
    </row>
    <row r="11077" spans="1:12" ht="21">
      <c r="A11077" s="26"/>
      <c r="B11077" s="27"/>
      <c r="C11077" s="27"/>
      <c r="D11077" s="27"/>
      <c r="E11077" s="27"/>
      <c r="F11077" s="27"/>
      <c r="G11077" s="28"/>
      <c r="H11077" s="28"/>
      <c r="I11077" s="28"/>
      <c r="J11077" s="28"/>
      <c r="K11077" s="28"/>
      <c r="L11077" s="28"/>
    </row>
    <row r="11078" spans="1:12" ht="21">
      <c r="A11078" s="26"/>
      <c r="B11078" s="27"/>
      <c r="C11078" s="27"/>
      <c r="D11078" s="27"/>
      <c r="E11078" s="27"/>
      <c r="F11078" s="27"/>
      <c r="G11078" s="29"/>
      <c r="H11078" s="29"/>
      <c r="I11078" s="29"/>
      <c r="J11078" s="29"/>
      <c r="K11078" s="29"/>
      <c r="L11078" s="29"/>
    </row>
    <row r="11079" spans="1:12" ht="21">
      <c r="A11079" s="26"/>
      <c r="B11079" s="27"/>
      <c r="C11079" s="27"/>
      <c r="D11079" s="27"/>
      <c r="E11079" s="27"/>
      <c r="F11079" s="27"/>
      <c r="G11079" s="28"/>
      <c r="H11079" s="28"/>
      <c r="I11079" s="28"/>
      <c r="J11079" s="28"/>
      <c r="K11079" s="28"/>
      <c r="L11079" s="28"/>
    </row>
    <row r="11080" spans="1:12" ht="21">
      <c r="A11080" s="26"/>
      <c r="B11080" s="27"/>
      <c r="C11080" s="27"/>
      <c r="D11080" s="27"/>
      <c r="E11080" s="27"/>
      <c r="F11080" s="27"/>
      <c r="G11080" s="28"/>
      <c r="H11080" s="28"/>
      <c r="I11080" s="28"/>
      <c r="J11080" s="28"/>
      <c r="K11080" s="28"/>
      <c r="L11080" s="28"/>
    </row>
    <row r="11081" spans="1:12" ht="21">
      <c r="A11081" s="26"/>
      <c r="B11081" s="27"/>
      <c r="C11081" s="27"/>
      <c r="D11081" s="27"/>
      <c r="E11081" s="27"/>
      <c r="F11081" s="27"/>
      <c r="G11081" s="29"/>
      <c r="H11081" s="29"/>
      <c r="I11081" s="29"/>
      <c r="J11081" s="29"/>
      <c r="K11081" s="29"/>
      <c r="L11081" s="29"/>
    </row>
    <row r="11082" spans="1:12" ht="21">
      <c r="A11082" s="26"/>
      <c r="B11082" s="27"/>
      <c r="C11082" s="27"/>
      <c r="D11082" s="27"/>
      <c r="E11082" s="27"/>
      <c r="F11082" s="27"/>
      <c r="G11082" s="28"/>
      <c r="H11082" s="28"/>
      <c r="I11082" s="28"/>
      <c r="J11082" s="28"/>
      <c r="K11082" s="28"/>
      <c r="L11082" s="28"/>
    </row>
    <row r="11083" spans="1:12" ht="21">
      <c r="A11083" s="26"/>
      <c r="B11083" s="27"/>
      <c r="C11083" s="27"/>
      <c r="D11083" s="27"/>
      <c r="E11083" s="27"/>
      <c r="F11083" s="27"/>
      <c r="G11083" s="29"/>
      <c r="H11083" s="29"/>
      <c r="I11083" s="29"/>
      <c r="J11083" s="29"/>
      <c r="K11083" s="29"/>
      <c r="L11083" s="29"/>
    </row>
    <row r="11084" spans="1:12" ht="21">
      <c r="A11084" s="26"/>
      <c r="B11084" s="27"/>
      <c r="C11084" s="27"/>
      <c r="D11084" s="27"/>
      <c r="E11084" s="27"/>
      <c r="F11084" s="27"/>
      <c r="G11084" s="29"/>
      <c r="H11084" s="29"/>
      <c r="I11084" s="29"/>
      <c r="J11084" s="29"/>
      <c r="K11084" s="29"/>
      <c r="L11084" s="29"/>
    </row>
    <row r="11085" spans="1:12" ht="21">
      <c r="A11085" s="26"/>
      <c r="B11085" s="27"/>
      <c r="C11085" s="27"/>
      <c r="D11085" s="27"/>
      <c r="E11085" s="27"/>
      <c r="F11085" s="27"/>
      <c r="G11085" s="29"/>
      <c r="H11085" s="29"/>
      <c r="I11085" s="29"/>
      <c r="J11085" s="29"/>
      <c r="K11085" s="29"/>
      <c r="L11085" s="29"/>
    </row>
    <row r="11086" spans="1:12" ht="21">
      <c r="A11086" s="26"/>
      <c r="B11086" s="27"/>
      <c r="C11086" s="27"/>
      <c r="D11086" s="27"/>
      <c r="E11086" s="27"/>
      <c r="F11086" s="27"/>
      <c r="G11086" s="28"/>
      <c r="H11086" s="28"/>
      <c r="I11086" s="28"/>
      <c r="J11086" s="28"/>
      <c r="K11086" s="28"/>
      <c r="L11086" s="28"/>
    </row>
    <row r="11087" spans="1:12" ht="21">
      <c r="A11087" s="26"/>
      <c r="B11087" s="27"/>
      <c r="C11087" s="27"/>
      <c r="D11087" s="27"/>
      <c r="E11087" s="27"/>
      <c r="F11087" s="27"/>
      <c r="G11087" s="29"/>
      <c r="H11087" s="29"/>
      <c r="I11087" s="29"/>
      <c r="J11087" s="29"/>
      <c r="K11087" s="29"/>
      <c r="L11087" s="29"/>
    </row>
    <row r="11088" spans="1:12" ht="21">
      <c r="A11088" s="26"/>
      <c r="B11088" s="27"/>
      <c r="C11088" s="27"/>
      <c r="D11088" s="27"/>
      <c r="E11088" s="27"/>
      <c r="F11088" s="27"/>
      <c r="G11088" s="28"/>
      <c r="H11088" s="28"/>
      <c r="I11088" s="28"/>
      <c r="J11088" s="28"/>
      <c r="K11088" s="28"/>
      <c r="L11088" s="28"/>
    </row>
    <row r="11089" spans="1:12" ht="21">
      <c r="A11089" s="26"/>
      <c r="B11089" s="27"/>
      <c r="C11089" s="27"/>
      <c r="D11089" s="27"/>
      <c r="E11089" s="27"/>
      <c r="F11089" s="27"/>
      <c r="G11089" s="29"/>
      <c r="H11089" s="29"/>
      <c r="I11089" s="29"/>
      <c r="J11089" s="29"/>
      <c r="K11089" s="29"/>
      <c r="L11089" s="29"/>
    </row>
    <row r="11090" spans="1:12" ht="21">
      <c r="A11090" s="26"/>
      <c r="B11090" s="27"/>
      <c r="C11090" s="27"/>
      <c r="D11090" s="27"/>
      <c r="E11090" s="27"/>
      <c r="F11090" s="27"/>
      <c r="G11090" s="29"/>
      <c r="H11090" s="29"/>
      <c r="I11090" s="29"/>
      <c r="J11090" s="29"/>
      <c r="K11090" s="29"/>
      <c r="L11090" s="29"/>
    </row>
    <row r="11091" spans="1:12" ht="21">
      <c r="A11091" s="26"/>
      <c r="B11091" s="27"/>
      <c r="C11091" s="27"/>
      <c r="D11091" s="27"/>
      <c r="E11091" s="27"/>
      <c r="F11091" s="27"/>
      <c r="G11091" s="29"/>
      <c r="H11091" s="29"/>
      <c r="I11091" s="29"/>
      <c r="J11091" s="29"/>
      <c r="K11091" s="29"/>
      <c r="L11091" s="29"/>
    </row>
    <row r="11092" spans="1:12" ht="21">
      <c r="A11092" s="26"/>
      <c r="B11092" s="27"/>
      <c r="C11092" s="27"/>
      <c r="D11092" s="27"/>
      <c r="E11092" s="27"/>
      <c r="F11092" s="27"/>
      <c r="G11092" s="29"/>
      <c r="H11092" s="29"/>
      <c r="I11092" s="29"/>
      <c r="J11092" s="29"/>
      <c r="K11092" s="29"/>
      <c r="L11092" s="29"/>
    </row>
    <row r="11093" spans="1:12" ht="21">
      <c r="A11093" s="26"/>
      <c r="B11093" s="27"/>
      <c r="C11093" s="27"/>
      <c r="D11093" s="27"/>
      <c r="E11093" s="27"/>
      <c r="F11093" s="27"/>
      <c r="G11093" s="29"/>
      <c r="H11093" s="29"/>
      <c r="I11093" s="29"/>
      <c r="J11093" s="29"/>
      <c r="K11093" s="29"/>
      <c r="L11093" s="29"/>
    </row>
    <row r="11094" spans="1:12" ht="21">
      <c r="A11094" s="26"/>
      <c r="B11094" s="27"/>
      <c r="C11094" s="27"/>
      <c r="D11094" s="27"/>
      <c r="E11094" s="27"/>
      <c r="F11094" s="27"/>
      <c r="G11094" s="29"/>
      <c r="H11094" s="29"/>
      <c r="I11094" s="29"/>
      <c r="J11094" s="29"/>
      <c r="K11094" s="29"/>
      <c r="L11094" s="29"/>
    </row>
    <row r="11095" spans="1:12" ht="21">
      <c r="A11095" s="26"/>
      <c r="B11095" s="27"/>
      <c r="C11095" s="27"/>
      <c r="D11095" s="27"/>
      <c r="E11095" s="27"/>
      <c r="F11095" s="27"/>
      <c r="G11095" s="29"/>
      <c r="H11095" s="29"/>
      <c r="I11095" s="29"/>
      <c r="J11095" s="29"/>
      <c r="K11095" s="29"/>
      <c r="L11095" s="29"/>
    </row>
    <row r="11096" spans="1:12" ht="21">
      <c r="A11096" s="26"/>
      <c r="B11096" s="27"/>
      <c r="C11096" s="27"/>
      <c r="D11096" s="27"/>
      <c r="E11096" s="27"/>
      <c r="F11096" s="27"/>
      <c r="G11096" s="29"/>
      <c r="H11096" s="29"/>
      <c r="I11096" s="29"/>
      <c r="J11096" s="29"/>
      <c r="K11096" s="29"/>
      <c r="L11096" s="29"/>
    </row>
    <row r="11097" spans="1:12" ht="21">
      <c r="A11097" s="26"/>
      <c r="B11097" s="27"/>
      <c r="C11097" s="27"/>
      <c r="D11097" s="27"/>
      <c r="E11097" s="27"/>
      <c r="F11097" s="27"/>
      <c r="G11097" s="29"/>
      <c r="H11097" s="29"/>
      <c r="I11097" s="29"/>
      <c r="J11097" s="29"/>
      <c r="K11097" s="29"/>
      <c r="L11097" s="29"/>
    </row>
    <row r="11098" spans="1:12" ht="21">
      <c r="A11098" s="26"/>
      <c r="B11098" s="27"/>
      <c r="C11098" s="27"/>
      <c r="D11098" s="27"/>
      <c r="E11098" s="27"/>
      <c r="F11098" s="27"/>
      <c r="G11098" s="28"/>
      <c r="H11098" s="28"/>
      <c r="I11098" s="28"/>
      <c r="J11098" s="28"/>
      <c r="K11098" s="28"/>
      <c r="L11098" s="28"/>
    </row>
    <row r="11099" spans="1:12" ht="21">
      <c r="A11099" s="26"/>
      <c r="B11099" s="27"/>
      <c r="C11099" s="27"/>
      <c r="D11099" s="27"/>
      <c r="E11099" s="27"/>
      <c r="F11099" s="27"/>
      <c r="G11099" s="29"/>
      <c r="H11099" s="29"/>
      <c r="I11099" s="29"/>
      <c r="J11099" s="29"/>
      <c r="K11099" s="29"/>
      <c r="L11099" s="29"/>
    </row>
    <row r="11100" spans="1:12" ht="21">
      <c r="A11100" s="26"/>
      <c r="B11100" s="27"/>
      <c r="C11100" s="27"/>
      <c r="D11100" s="27"/>
      <c r="E11100" s="27"/>
      <c r="F11100" s="27"/>
      <c r="G11100" s="28"/>
      <c r="H11100" s="28"/>
      <c r="I11100" s="28"/>
      <c r="J11100" s="28"/>
      <c r="K11100" s="28"/>
      <c r="L11100" s="28"/>
    </row>
    <row r="11101" spans="1:12" ht="21">
      <c r="A11101" s="26"/>
      <c r="B11101" s="27"/>
      <c r="C11101" s="27"/>
      <c r="D11101" s="27"/>
      <c r="E11101" s="27"/>
      <c r="F11101" s="27"/>
      <c r="G11101" s="29"/>
      <c r="H11101" s="29"/>
      <c r="I11101" s="29"/>
      <c r="J11101" s="29"/>
      <c r="K11101" s="29"/>
      <c r="L11101" s="29"/>
    </row>
    <row r="11102" spans="1:12" ht="21">
      <c r="A11102" s="26"/>
      <c r="B11102" s="27"/>
      <c r="C11102" s="27"/>
      <c r="D11102" s="27"/>
      <c r="E11102" s="27"/>
      <c r="F11102" s="27"/>
      <c r="G11102" s="29"/>
      <c r="H11102" s="29"/>
      <c r="I11102" s="29"/>
      <c r="J11102" s="29"/>
      <c r="K11102" s="29"/>
      <c r="L11102" s="29"/>
    </row>
    <row r="11103" spans="1:12" ht="21">
      <c r="A11103" s="26"/>
      <c r="B11103" s="27"/>
      <c r="C11103" s="27"/>
      <c r="D11103" s="27"/>
      <c r="E11103" s="27"/>
      <c r="F11103" s="27"/>
      <c r="G11103" s="29"/>
      <c r="H11103" s="29"/>
      <c r="I11103" s="29"/>
      <c r="J11103" s="29"/>
      <c r="K11103" s="29"/>
      <c r="L11103" s="29"/>
    </row>
    <row r="11104" spans="1:12" ht="21">
      <c r="A11104" s="26"/>
      <c r="B11104" s="27"/>
      <c r="C11104" s="27"/>
      <c r="D11104" s="27"/>
      <c r="E11104" s="27"/>
      <c r="F11104" s="27"/>
      <c r="G11104" s="29"/>
      <c r="H11104" s="29"/>
      <c r="I11104" s="29"/>
      <c r="J11104" s="29"/>
      <c r="K11104" s="29"/>
      <c r="L11104" s="29"/>
    </row>
    <row r="11105" spans="1:12" ht="21">
      <c r="A11105" s="26"/>
      <c r="B11105" s="27"/>
      <c r="C11105" s="27"/>
      <c r="D11105" s="27"/>
      <c r="E11105" s="27"/>
      <c r="F11105" s="27"/>
      <c r="G11105" s="29"/>
      <c r="H11105" s="29"/>
      <c r="I11105" s="29"/>
      <c r="J11105" s="29"/>
      <c r="K11105" s="29"/>
      <c r="L11105" s="29"/>
    </row>
    <row r="11106" spans="1:12" ht="21">
      <c r="A11106" s="26"/>
      <c r="B11106" s="27"/>
      <c r="C11106" s="27"/>
      <c r="D11106" s="27"/>
      <c r="E11106" s="27"/>
      <c r="F11106" s="27"/>
      <c r="G11106" s="29"/>
      <c r="H11106" s="29"/>
      <c r="I11106" s="29"/>
      <c r="J11106" s="29"/>
      <c r="K11106" s="29"/>
      <c r="L11106" s="29"/>
    </row>
    <row r="11107" spans="1:12" ht="21">
      <c r="A11107" s="26"/>
      <c r="B11107" s="27"/>
      <c r="C11107" s="27"/>
      <c r="D11107" s="27"/>
      <c r="E11107" s="27"/>
      <c r="F11107" s="27"/>
      <c r="G11107" s="28"/>
      <c r="H11107" s="28"/>
      <c r="I11107" s="28"/>
      <c r="J11107" s="28"/>
      <c r="K11107" s="28"/>
      <c r="L11107" s="28"/>
    </row>
    <row r="11108" spans="1:12" ht="21">
      <c r="A11108" s="26"/>
      <c r="B11108" s="27"/>
      <c r="C11108" s="27"/>
      <c r="D11108" s="27"/>
      <c r="E11108" s="27"/>
      <c r="F11108" s="27"/>
      <c r="G11108" s="29"/>
      <c r="H11108" s="29"/>
      <c r="I11108" s="29"/>
      <c r="J11108" s="29"/>
      <c r="K11108" s="29"/>
      <c r="L11108" s="29"/>
    </row>
    <row r="11109" spans="1:12" ht="21">
      <c r="A11109" s="26"/>
      <c r="B11109" s="27"/>
      <c r="C11109" s="27"/>
      <c r="D11109" s="27"/>
      <c r="E11109" s="27"/>
      <c r="F11109" s="27"/>
      <c r="G11109" s="28"/>
      <c r="H11109" s="28"/>
      <c r="I11109" s="28"/>
      <c r="J11109" s="28"/>
      <c r="K11109" s="28"/>
      <c r="L11109" s="28"/>
    </row>
    <row r="11110" spans="1:12" ht="21">
      <c r="A11110" s="26"/>
      <c r="B11110" s="27"/>
      <c r="C11110" s="27"/>
      <c r="D11110" s="27"/>
      <c r="E11110" s="27"/>
      <c r="F11110" s="27"/>
      <c r="G11110" s="29"/>
      <c r="H11110" s="29"/>
      <c r="I11110" s="29"/>
      <c r="J11110" s="29"/>
      <c r="K11110" s="29"/>
      <c r="L11110" s="29"/>
    </row>
    <row r="11111" spans="1:12" ht="21">
      <c r="A11111" s="26"/>
      <c r="B11111" s="27"/>
      <c r="C11111" s="27"/>
      <c r="D11111" s="27"/>
      <c r="E11111" s="27"/>
      <c r="F11111" s="27"/>
      <c r="G11111" s="29"/>
      <c r="H11111" s="29"/>
      <c r="I11111" s="29"/>
      <c r="J11111" s="29"/>
      <c r="K11111" s="29"/>
      <c r="L11111" s="29"/>
    </row>
    <row r="11112" spans="1:12" ht="21">
      <c r="A11112" s="26"/>
      <c r="B11112" s="27"/>
      <c r="C11112" s="27"/>
      <c r="D11112" s="27"/>
      <c r="E11112" s="27"/>
      <c r="F11112" s="27"/>
      <c r="G11112" s="29"/>
      <c r="H11112" s="29"/>
      <c r="I11112" s="29"/>
      <c r="J11112" s="29"/>
      <c r="K11112" s="29"/>
      <c r="L11112" s="29"/>
    </row>
    <row r="11113" spans="1:12" ht="21">
      <c r="A11113" s="26"/>
      <c r="B11113" s="27"/>
      <c r="C11113" s="27"/>
      <c r="D11113" s="27"/>
      <c r="E11113" s="27"/>
      <c r="F11113" s="27"/>
      <c r="G11113" s="29"/>
      <c r="H11113" s="29"/>
      <c r="I11113" s="29"/>
      <c r="J11113" s="29"/>
      <c r="K11113" s="29"/>
      <c r="L11113" s="29"/>
    </row>
    <row r="11114" spans="1:12" ht="21">
      <c r="A11114" s="26"/>
      <c r="B11114" s="27"/>
      <c r="C11114" s="27"/>
      <c r="D11114" s="27"/>
      <c r="E11114" s="27"/>
      <c r="F11114" s="27"/>
      <c r="G11114" s="29"/>
      <c r="H11114" s="29"/>
      <c r="I11114" s="29"/>
      <c r="J11114" s="29"/>
      <c r="K11114" s="29"/>
      <c r="L11114" s="29"/>
    </row>
    <row r="11115" spans="1:12" ht="21">
      <c r="A11115" s="26"/>
      <c r="B11115" s="27"/>
      <c r="C11115" s="27"/>
      <c r="D11115" s="27"/>
      <c r="E11115" s="27"/>
      <c r="F11115" s="27"/>
      <c r="G11115" s="29"/>
      <c r="H11115" s="29"/>
      <c r="I11115" s="29"/>
      <c r="J11115" s="29"/>
      <c r="K11115" s="29"/>
      <c r="L11115" s="29"/>
    </row>
    <row r="11116" spans="1:12" ht="21">
      <c r="A11116" s="26"/>
      <c r="B11116" s="27"/>
      <c r="C11116" s="27"/>
      <c r="D11116" s="27"/>
      <c r="E11116" s="27"/>
      <c r="F11116" s="27"/>
      <c r="G11116" s="29"/>
      <c r="H11116" s="29"/>
      <c r="I11116" s="29"/>
      <c r="J11116" s="29"/>
      <c r="K11116" s="29"/>
      <c r="L11116" s="29"/>
    </row>
    <row r="11117" spans="1:12" ht="21">
      <c r="A11117" s="26"/>
      <c r="B11117" s="27"/>
      <c r="C11117" s="27"/>
      <c r="D11117" s="27"/>
      <c r="E11117" s="27"/>
      <c r="F11117" s="27"/>
      <c r="G11117" s="29"/>
      <c r="H11117" s="29"/>
      <c r="I11117" s="29"/>
      <c r="J11117" s="29"/>
      <c r="K11117" s="29"/>
      <c r="L11117" s="29"/>
    </row>
    <row r="11118" spans="1:12" ht="21">
      <c r="A11118" s="26"/>
      <c r="B11118" s="27"/>
      <c r="C11118" s="27"/>
      <c r="D11118" s="27"/>
      <c r="E11118" s="27"/>
      <c r="F11118" s="27"/>
      <c r="G11118" s="29"/>
      <c r="H11118" s="29"/>
      <c r="I11118" s="29"/>
      <c r="J11118" s="29"/>
      <c r="K11118" s="29"/>
      <c r="L11118" s="29"/>
    </row>
    <row r="11119" spans="1:12" ht="21">
      <c r="A11119" s="26"/>
      <c r="B11119" s="27"/>
      <c r="C11119" s="27"/>
      <c r="D11119" s="27"/>
      <c r="E11119" s="27"/>
      <c r="F11119" s="27"/>
      <c r="G11119" s="28"/>
      <c r="H11119" s="28"/>
      <c r="I11119" s="28"/>
      <c r="J11119" s="28"/>
      <c r="K11119" s="28"/>
      <c r="L11119" s="28"/>
    </row>
    <row r="11120" spans="1:12" ht="21">
      <c r="A11120" s="26"/>
      <c r="B11120" s="27"/>
      <c r="C11120" s="27"/>
      <c r="D11120" s="27"/>
      <c r="E11120" s="27"/>
      <c r="F11120" s="27"/>
      <c r="G11120" s="29"/>
      <c r="H11120" s="29"/>
      <c r="I11120" s="29"/>
      <c r="J11120" s="29"/>
      <c r="K11120" s="29"/>
      <c r="L11120" s="29"/>
    </row>
    <row r="11121" spans="1:12" ht="21">
      <c r="A11121" s="26"/>
      <c r="B11121" s="27"/>
      <c r="C11121" s="27"/>
      <c r="D11121" s="27"/>
      <c r="E11121" s="27"/>
      <c r="F11121" s="27"/>
      <c r="G11121" s="28"/>
      <c r="H11121" s="28"/>
      <c r="I11121" s="28"/>
      <c r="J11121" s="28"/>
      <c r="K11121" s="28"/>
      <c r="L11121" s="28"/>
    </row>
    <row r="11122" spans="1:12" ht="21">
      <c r="A11122" s="26"/>
      <c r="B11122" s="27"/>
      <c r="C11122" s="27"/>
      <c r="D11122" s="27"/>
      <c r="E11122" s="27"/>
      <c r="F11122" s="27"/>
      <c r="G11122" s="28"/>
      <c r="H11122" s="28"/>
      <c r="I11122" s="28"/>
      <c r="J11122" s="28"/>
      <c r="K11122" s="28"/>
      <c r="L11122" s="28"/>
    </row>
    <row r="11123" spans="1:12" ht="21">
      <c r="A11123" s="26"/>
      <c r="B11123" s="27"/>
      <c r="C11123" s="27"/>
      <c r="D11123" s="27"/>
      <c r="E11123" s="27"/>
      <c r="F11123" s="27"/>
      <c r="G11123" s="28"/>
      <c r="H11123" s="28"/>
      <c r="I11123" s="28"/>
      <c r="J11123" s="28"/>
      <c r="K11123" s="28"/>
      <c r="L11123" s="28"/>
    </row>
    <row r="11124" spans="1:12" ht="21">
      <c r="A11124" s="26"/>
      <c r="B11124" s="27"/>
      <c r="C11124" s="27"/>
      <c r="D11124" s="27"/>
      <c r="E11124" s="27"/>
      <c r="F11124" s="27"/>
      <c r="G11124" s="28"/>
      <c r="H11124" s="28"/>
      <c r="I11124" s="28"/>
      <c r="J11124" s="28"/>
      <c r="K11124" s="28"/>
      <c r="L11124" s="28"/>
    </row>
    <row r="11125" spans="1:12" ht="21">
      <c r="A11125" s="26"/>
      <c r="B11125" s="27"/>
      <c r="C11125" s="27"/>
      <c r="D11125" s="27"/>
      <c r="E11125" s="27"/>
      <c r="F11125" s="27"/>
      <c r="G11125" s="28"/>
      <c r="H11125" s="28"/>
      <c r="I11125" s="28"/>
      <c r="J11125" s="28"/>
      <c r="K11125" s="28"/>
      <c r="L11125" s="28"/>
    </row>
    <row r="11126" spans="1:12" ht="21">
      <c r="A11126" s="26"/>
      <c r="B11126" s="27"/>
      <c r="C11126" s="27"/>
      <c r="D11126" s="27"/>
      <c r="E11126" s="27"/>
      <c r="F11126" s="27"/>
      <c r="G11126" s="28"/>
      <c r="H11126" s="28"/>
      <c r="I11126" s="28"/>
      <c r="J11126" s="28"/>
      <c r="K11126" s="28"/>
      <c r="L11126" s="28"/>
    </row>
    <row r="11127" spans="1:12" ht="21">
      <c r="A11127" s="26"/>
      <c r="B11127" s="27"/>
      <c r="C11127" s="27"/>
      <c r="D11127" s="27"/>
      <c r="E11127" s="27"/>
      <c r="F11127" s="27"/>
      <c r="G11127" s="28"/>
      <c r="H11127" s="28"/>
      <c r="I11127" s="28"/>
      <c r="J11127" s="28"/>
      <c r="K11127" s="28"/>
      <c r="L11127" s="28"/>
    </row>
    <row r="11128" spans="1:12" ht="21">
      <c r="A11128" s="26"/>
      <c r="B11128" s="27"/>
      <c r="C11128" s="27"/>
      <c r="D11128" s="27"/>
      <c r="E11128" s="27"/>
      <c r="F11128" s="27"/>
      <c r="G11128" s="28"/>
      <c r="H11128" s="28"/>
      <c r="I11128" s="28"/>
      <c r="J11128" s="28"/>
      <c r="K11128" s="28"/>
      <c r="L11128" s="28"/>
    </row>
    <row r="11129" spans="1:12" ht="21">
      <c r="A11129" s="26"/>
      <c r="B11129" s="27"/>
      <c r="C11129" s="27"/>
      <c r="D11129" s="27"/>
      <c r="E11129" s="27"/>
      <c r="F11129" s="27"/>
      <c r="G11129" s="28"/>
      <c r="H11129" s="28"/>
      <c r="I11129" s="28"/>
      <c r="J11129" s="28"/>
      <c r="K11129" s="28"/>
      <c r="L11129" s="28"/>
    </row>
    <row r="11130" spans="1:12" ht="21">
      <c r="A11130" s="26"/>
      <c r="B11130" s="27"/>
      <c r="C11130" s="27"/>
      <c r="D11130" s="27"/>
      <c r="E11130" s="27"/>
      <c r="F11130" s="27"/>
      <c r="G11130" s="28"/>
      <c r="H11130" s="28"/>
      <c r="I11130" s="28"/>
      <c r="J11130" s="28"/>
      <c r="K11130" s="28"/>
      <c r="L11130" s="28"/>
    </row>
    <row r="11131" spans="1:12" ht="21">
      <c r="A11131" s="26"/>
      <c r="B11131" s="27"/>
      <c r="C11131" s="27"/>
      <c r="D11131" s="27"/>
      <c r="E11131" s="27"/>
      <c r="F11131" s="27"/>
      <c r="G11131" s="28"/>
      <c r="H11131" s="28"/>
      <c r="I11131" s="28"/>
      <c r="J11131" s="28"/>
      <c r="K11131" s="28"/>
      <c r="L11131" s="28"/>
    </row>
    <row r="11132" spans="1:12" ht="21">
      <c r="A11132" s="26"/>
      <c r="B11132" s="27"/>
      <c r="C11132" s="27"/>
      <c r="D11132" s="27"/>
      <c r="E11132" s="27"/>
      <c r="F11132" s="27"/>
      <c r="G11132" s="28"/>
      <c r="H11132" s="28"/>
      <c r="I11132" s="28"/>
      <c r="J11132" s="28"/>
      <c r="K11132" s="28"/>
      <c r="L11132" s="28"/>
    </row>
    <row r="11133" spans="1:12" ht="21">
      <c r="A11133" s="26"/>
      <c r="B11133" s="27"/>
      <c r="C11133" s="27"/>
      <c r="D11133" s="27"/>
      <c r="E11133" s="27"/>
      <c r="F11133" s="27"/>
      <c r="G11133" s="28"/>
      <c r="H11133" s="28"/>
      <c r="I11133" s="28"/>
      <c r="J11133" s="28"/>
      <c r="K11133" s="28"/>
      <c r="L11133" s="28"/>
    </row>
    <row r="11134" spans="1:12" ht="21">
      <c r="A11134" s="26"/>
      <c r="B11134" s="27"/>
      <c r="C11134" s="27"/>
      <c r="D11134" s="27"/>
      <c r="E11134" s="27"/>
      <c r="F11134" s="27"/>
      <c r="G11134" s="28"/>
      <c r="H11134" s="28"/>
      <c r="I11134" s="28"/>
      <c r="J11134" s="28"/>
      <c r="K11134" s="28"/>
      <c r="L11134" s="28"/>
    </row>
    <row r="11135" spans="1:12" ht="21">
      <c r="A11135" s="26"/>
      <c r="B11135" s="27"/>
      <c r="C11135" s="27"/>
      <c r="D11135" s="27"/>
      <c r="E11135" s="27"/>
      <c r="F11135" s="27"/>
      <c r="G11135" s="28"/>
      <c r="H11135" s="28"/>
      <c r="I11135" s="28"/>
      <c r="J11135" s="28"/>
      <c r="K11135" s="28"/>
      <c r="L11135" s="28"/>
    </row>
    <row r="11136" spans="1:12" ht="21">
      <c r="A11136" s="26"/>
      <c r="B11136" s="27"/>
      <c r="C11136" s="27"/>
      <c r="D11136" s="27"/>
      <c r="E11136" s="27"/>
      <c r="F11136" s="27"/>
      <c r="G11136" s="28"/>
      <c r="H11136" s="28"/>
      <c r="I11136" s="28"/>
      <c r="J11136" s="28"/>
      <c r="K11136" s="28"/>
      <c r="L11136" s="28"/>
    </row>
    <row r="11137" spans="1:12" ht="21">
      <c r="A11137" s="26"/>
      <c r="B11137" s="27"/>
      <c r="C11137" s="27"/>
      <c r="D11137" s="27"/>
      <c r="E11137" s="27"/>
      <c r="F11137" s="27"/>
      <c r="G11137" s="28"/>
      <c r="H11137" s="28"/>
      <c r="I11137" s="28"/>
      <c r="J11137" s="28"/>
      <c r="K11137" s="28"/>
      <c r="L11137" s="28"/>
    </row>
    <row r="11138" spans="1:12" ht="21">
      <c r="A11138" s="26"/>
      <c r="B11138" s="27"/>
      <c r="C11138" s="27"/>
      <c r="D11138" s="27"/>
      <c r="E11138" s="27"/>
      <c r="F11138" s="27"/>
      <c r="G11138" s="28"/>
      <c r="H11138" s="28"/>
      <c r="I11138" s="28"/>
      <c r="J11138" s="28"/>
      <c r="K11138" s="28"/>
      <c r="L11138" s="28"/>
    </row>
    <row r="11139" spans="1:12" ht="21">
      <c r="A11139" s="26"/>
      <c r="B11139" s="27"/>
      <c r="C11139" s="27"/>
      <c r="D11139" s="27"/>
      <c r="E11139" s="27"/>
      <c r="F11139" s="27"/>
      <c r="G11139" s="28"/>
      <c r="H11139" s="28"/>
      <c r="I11139" s="28"/>
      <c r="J11139" s="28"/>
      <c r="K11139" s="28"/>
      <c r="L11139" s="28"/>
    </row>
    <row r="11140" spans="1:12" ht="21">
      <c r="A11140" s="26"/>
      <c r="B11140" s="27"/>
      <c r="C11140" s="27"/>
      <c r="D11140" s="27"/>
      <c r="E11140" s="27"/>
      <c r="F11140" s="27"/>
      <c r="G11140" s="28"/>
      <c r="H11140" s="28"/>
      <c r="I11140" s="28"/>
      <c r="J11140" s="28"/>
      <c r="K11140" s="28"/>
      <c r="L11140" s="28"/>
    </row>
    <row r="11141" spans="1:12" ht="21">
      <c r="A11141" s="26"/>
      <c r="B11141" s="27"/>
      <c r="C11141" s="27"/>
      <c r="D11141" s="27"/>
      <c r="E11141" s="27"/>
      <c r="F11141" s="27"/>
      <c r="G11141" s="28"/>
      <c r="H11141" s="28"/>
      <c r="I11141" s="28"/>
      <c r="J11141" s="28"/>
      <c r="K11141" s="28"/>
      <c r="L11141" s="28"/>
    </row>
    <row r="11142" spans="1:12" ht="21">
      <c r="A11142" s="26"/>
      <c r="B11142" s="27"/>
      <c r="C11142" s="27"/>
      <c r="D11142" s="27"/>
      <c r="E11142" s="27"/>
      <c r="F11142" s="27"/>
      <c r="G11142" s="29"/>
      <c r="H11142" s="29"/>
      <c r="I11142" s="29"/>
      <c r="J11142" s="29"/>
      <c r="K11142" s="29"/>
      <c r="L11142" s="29"/>
    </row>
    <row r="11143" spans="1:12" ht="21">
      <c r="A11143" s="26"/>
      <c r="B11143" s="27"/>
      <c r="C11143" s="27"/>
      <c r="D11143" s="27"/>
      <c r="E11143" s="27"/>
      <c r="F11143" s="27"/>
      <c r="G11143" s="29"/>
      <c r="H11143" s="29"/>
      <c r="I11143" s="29"/>
      <c r="J11143" s="29"/>
      <c r="K11143" s="29"/>
      <c r="L11143" s="29"/>
    </row>
    <row r="11144" spans="1:12" ht="21">
      <c r="A11144" s="26"/>
      <c r="B11144" s="27"/>
      <c r="C11144" s="27"/>
      <c r="D11144" s="27"/>
      <c r="E11144" s="27"/>
      <c r="F11144" s="27"/>
      <c r="G11144" s="29"/>
      <c r="H11144" s="29"/>
      <c r="I11144" s="29"/>
      <c r="J11144" s="29"/>
      <c r="K11144" s="29"/>
      <c r="L11144" s="29"/>
    </row>
    <row r="11145" spans="1:12" ht="21">
      <c r="A11145" s="26"/>
      <c r="B11145" s="27"/>
      <c r="C11145" s="27"/>
      <c r="D11145" s="27"/>
      <c r="E11145" s="27"/>
      <c r="F11145" s="27"/>
      <c r="G11145" s="29"/>
      <c r="H11145" s="29"/>
      <c r="I11145" s="29"/>
      <c r="J11145" s="29"/>
      <c r="K11145" s="29"/>
      <c r="L11145" s="29"/>
    </row>
    <row r="11146" spans="1:12" ht="21">
      <c r="A11146" s="26"/>
      <c r="B11146" s="27"/>
      <c r="C11146" s="27"/>
      <c r="D11146" s="27"/>
      <c r="E11146" s="27"/>
      <c r="F11146" s="27"/>
      <c r="G11146" s="29"/>
      <c r="H11146" s="29"/>
      <c r="I11146" s="29"/>
      <c r="J11146" s="29"/>
      <c r="K11146" s="29"/>
      <c r="L11146" s="29"/>
    </row>
    <row r="11147" spans="1:12" ht="21">
      <c r="A11147" s="26"/>
      <c r="B11147" s="27"/>
      <c r="C11147" s="27"/>
      <c r="D11147" s="27"/>
      <c r="E11147" s="27"/>
      <c r="F11147" s="27"/>
      <c r="G11147" s="28"/>
      <c r="H11147" s="28"/>
      <c r="I11147" s="28"/>
      <c r="J11147" s="28"/>
      <c r="K11147" s="28"/>
      <c r="L11147" s="28"/>
    </row>
    <row r="11148" spans="1:12" ht="21">
      <c r="A11148" s="26"/>
      <c r="B11148" s="27"/>
      <c r="C11148" s="27"/>
      <c r="D11148" s="27"/>
      <c r="E11148" s="27"/>
      <c r="F11148" s="27"/>
      <c r="G11148" s="29"/>
      <c r="H11148" s="29"/>
      <c r="I11148" s="29"/>
      <c r="J11148" s="29"/>
      <c r="K11148" s="29"/>
      <c r="L11148" s="29"/>
    </row>
    <row r="11149" spans="1:12" ht="21">
      <c r="A11149" s="26"/>
      <c r="B11149" s="27"/>
      <c r="C11149" s="27"/>
      <c r="D11149" s="27"/>
      <c r="E11149" s="27"/>
      <c r="F11149" s="27"/>
      <c r="G11149" s="28"/>
      <c r="H11149" s="28"/>
      <c r="I11149" s="28"/>
      <c r="J11149" s="28"/>
      <c r="K11149" s="28"/>
      <c r="L11149" s="28"/>
    </row>
    <row r="11150" spans="1:12" ht="21">
      <c r="A11150" s="26"/>
      <c r="B11150" s="27"/>
      <c r="C11150" s="27"/>
      <c r="D11150" s="27"/>
      <c r="E11150" s="27"/>
      <c r="F11150" s="27"/>
      <c r="G11150" s="29"/>
      <c r="H11150" s="29"/>
      <c r="I11150" s="29"/>
      <c r="J11150" s="29"/>
      <c r="K11150" s="29"/>
      <c r="L11150" s="29"/>
    </row>
    <row r="11151" spans="1:12" ht="21">
      <c r="A11151" s="26"/>
      <c r="B11151" s="27"/>
      <c r="C11151" s="27"/>
      <c r="D11151" s="27"/>
      <c r="E11151" s="27"/>
      <c r="F11151" s="27"/>
      <c r="G11151" s="29"/>
      <c r="H11151" s="29"/>
      <c r="I11151" s="29"/>
      <c r="J11151" s="29"/>
      <c r="K11151" s="29"/>
      <c r="L11151" s="29"/>
    </row>
    <row r="11152" spans="1:12" ht="21">
      <c r="A11152" s="26"/>
      <c r="B11152" s="27"/>
      <c r="C11152" s="27"/>
      <c r="D11152" s="27"/>
      <c r="E11152" s="27"/>
      <c r="F11152" s="27"/>
      <c r="G11152" s="29"/>
      <c r="H11152" s="29"/>
      <c r="I11152" s="29"/>
      <c r="J11152" s="29"/>
      <c r="K11152" s="29"/>
      <c r="L11152" s="29"/>
    </row>
    <row r="11153" spans="1:12" ht="21">
      <c r="A11153" s="26"/>
      <c r="B11153" s="27"/>
      <c r="C11153" s="27"/>
      <c r="D11153" s="27"/>
      <c r="E11153" s="27"/>
      <c r="F11153" s="27"/>
      <c r="G11153" s="28"/>
      <c r="H11153" s="28"/>
      <c r="I11153" s="28"/>
      <c r="J11153" s="28"/>
      <c r="K11153" s="28"/>
      <c r="L11153" s="28"/>
    </row>
    <row r="11154" spans="1:12" ht="21">
      <c r="A11154" s="26"/>
      <c r="B11154" s="27"/>
      <c r="C11154" s="27"/>
      <c r="D11154" s="27"/>
      <c r="E11154" s="27"/>
      <c r="F11154" s="27"/>
      <c r="G11154" s="29"/>
      <c r="H11154" s="29"/>
      <c r="I11154" s="29"/>
      <c r="J11154" s="29"/>
      <c r="K11154" s="29"/>
      <c r="L11154" s="29"/>
    </row>
    <row r="11155" spans="1:12" ht="21">
      <c r="A11155" s="26"/>
      <c r="B11155" s="27"/>
      <c r="C11155" s="27"/>
      <c r="D11155" s="27"/>
      <c r="E11155" s="27"/>
      <c r="F11155" s="27"/>
      <c r="G11155" s="29"/>
      <c r="H11155" s="29"/>
      <c r="I11155" s="29"/>
      <c r="J11155" s="29"/>
      <c r="K11155" s="29"/>
      <c r="L11155" s="29"/>
    </row>
    <row r="11156" spans="1:12" ht="21">
      <c r="A11156" s="26"/>
      <c r="B11156" s="27"/>
      <c r="C11156" s="27"/>
      <c r="D11156" s="27"/>
      <c r="E11156" s="27"/>
      <c r="F11156" s="27"/>
      <c r="G11156" s="29"/>
      <c r="H11156" s="29"/>
      <c r="I11156" s="29"/>
      <c r="J11156" s="29"/>
      <c r="K11156" s="29"/>
      <c r="L11156" s="29"/>
    </row>
    <row r="11157" spans="1:12" ht="21">
      <c r="A11157" s="26"/>
      <c r="B11157" s="27"/>
      <c r="C11157" s="27"/>
      <c r="D11157" s="27"/>
      <c r="E11157" s="27"/>
      <c r="F11157" s="27"/>
      <c r="G11157" s="29"/>
      <c r="H11157" s="29"/>
      <c r="I11157" s="29"/>
      <c r="J11157" s="29"/>
      <c r="K11157" s="29"/>
      <c r="L11157" s="29"/>
    </row>
    <row r="11158" spans="1:12" ht="21">
      <c r="A11158" s="26"/>
      <c r="B11158" s="27"/>
      <c r="C11158" s="27"/>
      <c r="D11158" s="27"/>
      <c r="E11158" s="27"/>
      <c r="F11158" s="27"/>
      <c r="G11158" s="29"/>
      <c r="H11158" s="29"/>
      <c r="I11158" s="29"/>
      <c r="J11158" s="29"/>
      <c r="K11158" s="29"/>
      <c r="L11158" s="29"/>
    </row>
    <row r="11159" spans="1:12" ht="21">
      <c r="A11159" s="26"/>
      <c r="B11159" s="27"/>
      <c r="C11159" s="27"/>
      <c r="D11159" s="27"/>
      <c r="E11159" s="27"/>
      <c r="F11159" s="27"/>
      <c r="G11159" s="29"/>
      <c r="H11159" s="29"/>
      <c r="I11159" s="29"/>
      <c r="J11159" s="29"/>
      <c r="K11159" s="29"/>
      <c r="L11159" s="29"/>
    </row>
    <row r="11160" spans="1:12" ht="21">
      <c r="A11160" s="26"/>
      <c r="B11160" s="27"/>
      <c r="C11160" s="27"/>
      <c r="D11160" s="27"/>
      <c r="E11160" s="27"/>
      <c r="F11160" s="27"/>
      <c r="G11160" s="29"/>
      <c r="H11160" s="29"/>
      <c r="I11160" s="29"/>
      <c r="J11160" s="29"/>
      <c r="K11160" s="29"/>
      <c r="L11160" s="29"/>
    </row>
    <row r="11161" spans="1:12" ht="21">
      <c r="A11161" s="26"/>
      <c r="B11161" s="27"/>
      <c r="C11161" s="27"/>
      <c r="D11161" s="27"/>
      <c r="E11161" s="27"/>
      <c r="F11161" s="27"/>
      <c r="G11161" s="29"/>
      <c r="H11161" s="29"/>
      <c r="I11161" s="29"/>
      <c r="J11161" s="29"/>
      <c r="K11161" s="29"/>
      <c r="L11161" s="29"/>
    </row>
    <row r="11162" spans="1:12" ht="21">
      <c r="A11162" s="26"/>
      <c r="B11162" s="27"/>
      <c r="C11162" s="27"/>
      <c r="D11162" s="27"/>
      <c r="E11162" s="27"/>
      <c r="F11162" s="27"/>
      <c r="G11162" s="29"/>
      <c r="H11162" s="29"/>
      <c r="I11162" s="29"/>
      <c r="J11162" s="29"/>
      <c r="K11162" s="29"/>
      <c r="L11162" s="29"/>
    </row>
    <row r="11163" spans="1:12" ht="21">
      <c r="A11163" s="26"/>
      <c r="B11163" s="27"/>
      <c r="C11163" s="27"/>
      <c r="D11163" s="27"/>
      <c r="E11163" s="27"/>
      <c r="F11163" s="27"/>
      <c r="G11163" s="29"/>
      <c r="H11163" s="29"/>
      <c r="I11163" s="29"/>
      <c r="J11163" s="29"/>
      <c r="K11163" s="29"/>
      <c r="L11163" s="29"/>
    </row>
    <row r="11164" spans="1:12" ht="21">
      <c r="A11164" s="26"/>
      <c r="B11164" s="27"/>
      <c r="C11164" s="27"/>
      <c r="D11164" s="27"/>
      <c r="E11164" s="27"/>
      <c r="F11164" s="27"/>
      <c r="G11164" s="29"/>
      <c r="H11164" s="29"/>
      <c r="I11164" s="29"/>
      <c r="J11164" s="29"/>
      <c r="K11164" s="29"/>
      <c r="L11164" s="29"/>
    </row>
    <row r="11165" spans="1:12" ht="21">
      <c r="A11165" s="26"/>
      <c r="B11165" s="27"/>
      <c r="C11165" s="27"/>
      <c r="D11165" s="27"/>
      <c r="E11165" s="27"/>
      <c r="F11165" s="27"/>
      <c r="G11165" s="29"/>
      <c r="H11165" s="29"/>
      <c r="I11165" s="29"/>
      <c r="J11165" s="29"/>
      <c r="K11165" s="29"/>
      <c r="L11165" s="29"/>
    </row>
    <row r="11166" spans="1:12" ht="21">
      <c r="A11166" s="26"/>
      <c r="B11166" s="27"/>
      <c r="C11166" s="27"/>
      <c r="D11166" s="27"/>
      <c r="E11166" s="27"/>
      <c r="F11166" s="27"/>
      <c r="G11166" s="29"/>
      <c r="H11166" s="29"/>
      <c r="I11166" s="29"/>
      <c r="J11166" s="29"/>
      <c r="K11166" s="29"/>
      <c r="L11166" s="29"/>
    </row>
    <row r="11167" spans="1:12" ht="21">
      <c r="A11167" s="26"/>
      <c r="B11167" s="27"/>
      <c r="C11167" s="27"/>
      <c r="D11167" s="27"/>
      <c r="E11167" s="27"/>
      <c r="F11167" s="27"/>
      <c r="G11167" s="29"/>
      <c r="H11167" s="29"/>
      <c r="I11167" s="29"/>
      <c r="J11167" s="29"/>
      <c r="K11167" s="29"/>
      <c r="L11167" s="29"/>
    </row>
    <row r="11168" spans="1:12" ht="21">
      <c r="A11168" s="26"/>
      <c r="B11168" s="27"/>
      <c r="C11168" s="27"/>
      <c r="D11168" s="27"/>
      <c r="E11168" s="27"/>
      <c r="F11168" s="27"/>
      <c r="G11168" s="29"/>
      <c r="H11168" s="29"/>
      <c r="I11168" s="29"/>
      <c r="J11168" s="29"/>
      <c r="K11168" s="29"/>
      <c r="L11168" s="29"/>
    </row>
    <row r="11169" spans="1:12" ht="21">
      <c r="A11169" s="26"/>
      <c r="B11169" s="27"/>
      <c r="C11169" s="27"/>
      <c r="D11169" s="27"/>
      <c r="E11169" s="27"/>
      <c r="F11169" s="27"/>
      <c r="G11169" s="29"/>
      <c r="H11169" s="29"/>
      <c r="I11169" s="29"/>
      <c r="J11169" s="29"/>
      <c r="K11169" s="29"/>
      <c r="L11169" s="29"/>
    </row>
    <row r="11170" spans="1:12" ht="21">
      <c r="A11170" s="26"/>
      <c r="B11170" s="27"/>
      <c r="C11170" s="27"/>
      <c r="D11170" s="27"/>
      <c r="E11170" s="27"/>
      <c r="F11170" s="27"/>
      <c r="G11170" s="29"/>
      <c r="H11170" s="29"/>
      <c r="I11170" s="29"/>
      <c r="J11170" s="29"/>
      <c r="K11170" s="29"/>
      <c r="L11170" s="29"/>
    </row>
    <row r="11171" spans="1:12" ht="21">
      <c r="A11171" s="26"/>
      <c r="B11171" s="27"/>
      <c r="C11171" s="27"/>
      <c r="D11171" s="27"/>
      <c r="E11171" s="27"/>
      <c r="F11171" s="27"/>
      <c r="G11171" s="29"/>
      <c r="H11171" s="29"/>
      <c r="I11171" s="29"/>
      <c r="J11171" s="29"/>
      <c r="K11171" s="29"/>
      <c r="L11171" s="29"/>
    </row>
    <row r="11172" spans="1:12" ht="21">
      <c r="A11172" s="26"/>
      <c r="B11172" s="27"/>
      <c r="C11172" s="27"/>
      <c r="D11172" s="27"/>
      <c r="E11172" s="27"/>
      <c r="F11172" s="27"/>
      <c r="G11172" s="29"/>
      <c r="H11172" s="29"/>
      <c r="I11172" s="29"/>
      <c r="J11172" s="29"/>
      <c r="K11172" s="29"/>
      <c r="L11172" s="29"/>
    </row>
    <row r="11173" spans="1:12" ht="21">
      <c r="A11173" s="26"/>
      <c r="B11173" s="27"/>
      <c r="C11173" s="27"/>
      <c r="D11173" s="27"/>
      <c r="E11173" s="27"/>
      <c r="F11173" s="27"/>
      <c r="G11173" s="29"/>
      <c r="H11173" s="29"/>
      <c r="I11173" s="29"/>
      <c r="J11173" s="29"/>
      <c r="K11173" s="29"/>
      <c r="L11173" s="29"/>
    </row>
    <row r="11174" spans="1:12" ht="21">
      <c r="A11174" s="26"/>
      <c r="B11174" s="27"/>
      <c r="C11174" s="27"/>
      <c r="D11174" s="27"/>
      <c r="E11174" s="27"/>
      <c r="F11174" s="27"/>
      <c r="G11174" s="29"/>
      <c r="H11174" s="29"/>
      <c r="I11174" s="29"/>
      <c r="J11174" s="29"/>
      <c r="K11174" s="29"/>
      <c r="L11174" s="29"/>
    </row>
    <row r="11175" spans="1:12" ht="21">
      <c r="A11175" s="26"/>
      <c r="B11175" s="27"/>
      <c r="C11175" s="27"/>
      <c r="D11175" s="27"/>
      <c r="E11175" s="27"/>
      <c r="F11175" s="27"/>
      <c r="G11175" s="29"/>
      <c r="H11175" s="29"/>
      <c r="I11175" s="29"/>
      <c r="J11175" s="29"/>
      <c r="K11175" s="29"/>
      <c r="L11175" s="29"/>
    </row>
    <row r="11176" spans="1:12" ht="21">
      <c r="A11176" s="26"/>
      <c r="B11176" s="27"/>
      <c r="C11176" s="27"/>
      <c r="D11176" s="27"/>
      <c r="E11176" s="27"/>
      <c r="F11176" s="27"/>
      <c r="G11176" s="29"/>
      <c r="H11176" s="29"/>
      <c r="I11176" s="29"/>
      <c r="J11176" s="29"/>
      <c r="K11176" s="29"/>
      <c r="L11176" s="29"/>
    </row>
    <row r="11177" spans="1:12" ht="21">
      <c r="A11177" s="26"/>
      <c r="B11177" s="27"/>
      <c r="C11177" s="27"/>
      <c r="D11177" s="27"/>
      <c r="E11177" s="27"/>
      <c r="F11177" s="27"/>
      <c r="G11177" s="29"/>
      <c r="H11177" s="29"/>
      <c r="I11177" s="29"/>
      <c r="J11177" s="29"/>
      <c r="K11177" s="29"/>
      <c r="L11177" s="29"/>
    </row>
    <row r="11178" spans="1:12" ht="21">
      <c r="A11178" s="26"/>
      <c r="B11178" s="27"/>
      <c r="C11178" s="27"/>
      <c r="D11178" s="27"/>
      <c r="E11178" s="27"/>
      <c r="F11178" s="27"/>
      <c r="G11178" s="29"/>
      <c r="H11178" s="29"/>
      <c r="I11178" s="29"/>
      <c r="J11178" s="29"/>
      <c r="K11178" s="29"/>
      <c r="L11178" s="29"/>
    </row>
    <row r="11179" spans="1:12" ht="21">
      <c r="A11179" s="26"/>
      <c r="B11179" s="27"/>
      <c r="C11179" s="27"/>
      <c r="D11179" s="27"/>
      <c r="E11179" s="27"/>
      <c r="F11179" s="27"/>
      <c r="G11179" s="29"/>
      <c r="H11179" s="29"/>
      <c r="I11179" s="29"/>
      <c r="J11179" s="29"/>
      <c r="K11179" s="29"/>
      <c r="L11179" s="29"/>
    </row>
    <row r="11180" spans="1:12" ht="21">
      <c r="A11180" s="26"/>
      <c r="B11180" s="27"/>
      <c r="C11180" s="27"/>
      <c r="D11180" s="27"/>
      <c r="E11180" s="27"/>
      <c r="F11180" s="27"/>
      <c r="G11180" s="29"/>
      <c r="H11180" s="29"/>
      <c r="I11180" s="29"/>
      <c r="J11180" s="29"/>
      <c r="K11180" s="29"/>
      <c r="L11180" s="29"/>
    </row>
    <row r="11181" spans="1:12" ht="21">
      <c r="A11181" s="26"/>
      <c r="B11181" s="27"/>
      <c r="C11181" s="27"/>
      <c r="D11181" s="27"/>
      <c r="E11181" s="27"/>
      <c r="F11181" s="27"/>
      <c r="G11181" s="29"/>
      <c r="H11181" s="29"/>
      <c r="I11181" s="29"/>
      <c r="J11181" s="29"/>
      <c r="K11181" s="29"/>
      <c r="L11181" s="29"/>
    </row>
    <row r="11182" spans="1:12" ht="21">
      <c r="A11182" s="26"/>
      <c r="B11182" s="27"/>
      <c r="C11182" s="27"/>
      <c r="D11182" s="27"/>
      <c r="E11182" s="27"/>
      <c r="F11182" s="27"/>
      <c r="G11182" s="29"/>
      <c r="H11182" s="29"/>
      <c r="I11182" s="29"/>
      <c r="J11182" s="29"/>
      <c r="K11182" s="29"/>
      <c r="L11182" s="29"/>
    </row>
    <row r="11183" spans="1:12" ht="21">
      <c r="A11183" s="26"/>
      <c r="B11183" s="27"/>
      <c r="C11183" s="27"/>
      <c r="D11183" s="27"/>
      <c r="E11183" s="27"/>
      <c r="F11183" s="27"/>
      <c r="G11183" s="29"/>
      <c r="H11183" s="29"/>
      <c r="I11183" s="29"/>
      <c r="J11183" s="29"/>
      <c r="K11183" s="29"/>
      <c r="L11183" s="29"/>
    </row>
    <row r="11184" spans="1:12" ht="21">
      <c r="A11184" s="26"/>
      <c r="B11184" s="27"/>
      <c r="C11184" s="27"/>
      <c r="D11184" s="27"/>
      <c r="E11184" s="27"/>
      <c r="F11184" s="27"/>
      <c r="G11184" s="29"/>
      <c r="H11184" s="29"/>
      <c r="I11184" s="29"/>
      <c r="J11184" s="29"/>
      <c r="K11184" s="29"/>
      <c r="L11184" s="29"/>
    </row>
    <row r="11185" spans="1:12" ht="21">
      <c r="A11185" s="26"/>
      <c r="B11185" s="27"/>
      <c r="C11185" s="27"/>
      <c r="D11185" s="27"/>
      <c r="E11185" s="27"/>
      <c r="F11185" s="27"/>
      <c r="G11185" s="29"/>
      <c r="H11185" s="29"/>
      <c r="I11185" s="29"/>
      <c r="J11185" s="29"/>
      <c r="K11185" s="29"/>
      <c r="L11185" s="29"/>
    </row>
    <row r="11186" spans="1:12" ht="21">
      <c r="A11186" s="26"/>
      <c r="B11186" s="27"/>
      <c r="C11186" s="27"/>
      <c r="D11186" s="27"/>
      <c r="E11186" s="27"/>
      <c r="F11186" s="27"/>
      <c r="G11186" s="29"/>
      <c r="H11186" s="29"/>
      <c r="I11186" s="29"/>
      <c r="J11186" s="29"/>
      <c r="K11186" s="29"/>
      <c r="L11186" s="29"/>
    </row>
    <row r="11187" spans="1:12" ht="21">
      <c r="A11187" s="26"/>
      <c r="B11187" s="27"/>
      <c r="C11187" s="27"/>
      <c r="D11187" s="27"/>
      <c r="E11187" s="27"/>
      <c r="F11187" s="27"/>
      <c r="G11187" s="29"/>
      <c r="H11187" s="29"/>
      <c r="I11187" s="29"/>
      <c r="J11187" s="29"/>
      <c r="K11187" s="29"/>
      <c r="L11187" s="29"/>
    </row>
    <row r="11188" spans="1:12" ht="21">
      <c r="A11188" s="26"/>
      <c r="B11188" s="27"/>
      <c r="C11188" s="27"/>
      <c r="D11188" s="27"/>
      <c r="E11188" s="27"/>
      <c r="F11188" s="27"/>
      <c r="G11188" s="29"/>
      <c r="H11188" s="29"/>
      <c r="I11188" s="29"/>
      <c r="J11188" s="29"/>
      <c r="K11188" s="29"/>
      <c r="L11188" s="29"/>
    </row>
    <row r="11189" spans="1:12" ht="21">
      <c r="A11189" s="26"/>
      <c r="B11189" s="27"/>
      <c r="C11189" s="27"/>
      <c r="D11189" s="27"/>
      <c r="E11189" s="27"/>
      <c r="F11189" s="27"/>
      <c r="G11189" s="29"/>
      <c r="H11189" s="29"/>
      <c r="I11189" s="29"/>
      <c r="J11189" s="29"/>
      <c r="K11189" s="29"/>
      <c r="L11189" s="29"/>
    </row>
    <row r="11190" spans="1:12" ht="21">
      <c r="A11190" s="26"/>
      <c r="B11190" s="27"/>
      <c r="C11190" s="27"/>
      <c r="D11190" s="27"/>
      <c r="E11190" s="27"/>
      <c r="F11190" s="27"/>
      <c r="G11190" s="29"/>
      <c r="H11190" s="29"/>
      <c r="I11190" s="29"/>
      <c r="J11190" s="29"/>
      <c r="K11190" s="29"/>
      <c r="L11190" s="29"/>
    </row>
    <row r="11191" spans="1:12" ht="21">
      <c r="A11191" s="26"/>
      <c r="B11191" s="27"/>
      <c r="C11191" s="27"/>
      <c r="D11191" s="27"/>
      <c r="E11191" s="27"/>
      <c r="F11191" s="27"/>
      <c r="G11191" s="29"/>
      <c r="H11191" s="29"/>
      <c r="I11191" s="29"/>
      <c r="J11191" s="29"/>
      <c r="K11191" s="29"/>
      <c r="L11191" s="29"/>
    </row>
    <row r="11192" spans="1:12" ht="21">
      <c r="A11192" s="26"/>
      <c r="B11192" s="27"/>
      <c r="C11192" s="27"/>
      <c r="D11192" s="27"/>
      <c r="E11192" s="27"/>
      <c r="F11192" s="27"/>
      <c r="G11192" s="29"/>
      <c r="H11192" s="29"/>
      <c r="I11192" s="29"/>
      <c r="J11192" s="29"/>
      <c r="K11192" s="29"/>
      <c r="L11192" s="29"/>
    </row>
    <row r="11193" spans="1:12" ht="21">
      <c r="A11193" s="26"/>
      <c r="B11193" s="27"/>
      <c r="C11193" s="27"/>
      <c r="D11193" s="27"/>
      <c r="E11193" s="27"/>
      <c r="F11193" s="27"/>
      <c r="G11193" s="28"/>
      <c r="H11193" s="28"/>
      <c r="I11193" s="28"/>
      <c r="J11193" s="28"/>
      <c r="K11193" s="28"/>
      <c r="L11193" s="28"/>
    </row>
    <row r="11194" spans="1:12" ht="21">
      <c r="A11194" s="26"/>
      <c r="B11194" s="27"/>
      <c r="C11194" s="27"/>
      <c r="D11194" s="27"/>
      <c r="E11194" s="27"/>
      <c r="F11194" s="27"/>
      <c r="G11194" s="28"/>
      <c r="H11194" s="28"/>
      <c r="I11194" s="28"/>
      <c r="J11194" s="28"/>
      <c r="K11194" s="28"/>
      <c r="L11194" s="28"/>
    </row>
    <row r="11195" spans="1:12" ht="21">
      <c r="A11195" s="26"/>
      <c r="B11195" s="27"/>
      <c r="C11195" s="27"/>
      <c r="D11195" s="27"/>
      <c r="E11195" s="27"/>
      <c r="F11195" s="27"/>
      <c r="G11195" s="28"/>
      <c r="H11195" s="28"/>
      <c r="I11195" s="28"/>
      <c r="J11195" s="28"/>
      <c r="K11195" s="28"/>
      <c r="L11195" s="28"/>
    </row>
    <row r="11196" spans="1:12" ht="21">
      <c r="A11196" s="26"/>
      <c r="B11196" s="27"/>
      <c r="C11196" s="27"/>
      <c r="D11196" s="27"/>
      <c r="E11196" s="27"/>
      <c r="F11196" s="27"/>
      <c r="G11196" s="28"/>
      <c r="H11196" s="28"/>
      <c r="I11196" s="28"/>
      <c r="J11196" s="28"/>
      <c r="K11196" s="28"/>
      <c r="L11196" s="28"/>
    </row>
    <row r="11197" spans="1:12" ht="21">
      <c r="A11197" s="26"/>
      <c r="B11197" s="27"/>
      <c r="C11197" s="27"/>
      <c r="D11197" s="27"/>
      <c r="E11197" s="27"/>
      <c r="F11197" s="27"/>
      <c r="G11197" s="28"/>
      <c r="H11197" s="28"/>
      <c r="I11197" s="28"/>
      <c r="J11197" s="28"/>
      <c r="K11197" s="28"/>
      <c r="L11197" s="28"/>
    </row>
    <row r="11198" spans="1:12" ht="21">
      <c r="A11198" s="26"/>
      <c r="B11198" s="27"/>
      <c r="C11198" s="27"/>
      <c r="D11198" s="27"/>
      <c r="E11198" s="27"/>
      <c r="F11198" s="27"/>
      <c r="G11198" s="28"/>
      <c r="H11198" s="28"/>
      <c r="I11198" s="28"/>
      <c r="J11198" s="28"/>
      <c r="K11198" s="28"/>
      <c r="L11198" s="28"/>
    </row>
    <row r="11199" spans="1:12" ht="21">
      <c r="A11199" s="26"/>
      <c r="B11199" s="27"/>
      <c r="C11199" s="27"/>
      <c r="D11199" s="27"/>
      <c r="E11199" s="27"/>
      <c r="F11199" s="27"/>
      <c r="G11199" s="28"/>
      <c r="H11199" s="28"/>
      <c r="I11199" s="28"/>
      <c r="J11199" s="28"/>
      <c r="K11199" s="28"/>
      <c r="L11199" s="28"/>
    </row>
    <row r="11200" spans="1:12" ht="21">
      <c r="A11200" s="26"/>
      <c r="B11200" s="27"/>
      <c r="C11200" s="27"/>
      <c r="D11200" s="27"/>
      <c r="E11200" s="27"/>
      <c r="F11200" s="27"/>
      <c r="G11200" s="29"/>
      <c r="H11200" s="29"/>
      <c r="I11200" s="29"/>
      <c r="J11200" s="29"/>
      <c r="K11200" s="29"/>
      <c r="L11200" s="29"/>
    </row>
    <row r="11201" spans="1:12" ht="21">
      <c r="A11201" s="26"/>
      <c r="B11201" s="27"/>
      <c r="C11201" s="27"/>
      <c r="D11201" s="27"/>
      <c r="E11201" s="27"/>
      <c r="F11201" s="27"/>
      <c r="G11201" s="29"/>
      <c r="H11201" s="29"/>
      <c r="I11201" s="29"/>
      <c r="J11201" s="29"/>
      <c r="K11201" s="29"/>
      <c r="L11201" s="29"/>
    </row>
    <row r="11202" spans="1:12" ht="21">
      <c r="A11202" s="26"/>
      <c r="B11202" s="27"/>
      <c r="C11202" s="27"/>
      <c r="D11202" s="27"/>
      <c r="E11202" s="27"/>
      <c r="F11202" s="27"/>
      <c r="G11202" s="28"/>
      <c r="H11202" s="28"/>
      <c r="I11202" s="28"/>
      <c r="J11202" s="28"/>
      <c r="K11202" s="28"/>
      <c r="L11202" s="28"/>
    </row>
    <row r="11203" spans="1:12" ht="21">
      <c r="A11203" s="26"/>
      <c r="B11203" s="27"/>
      <c r="C11203" s="27"/>
      <c r="D11203" s="27"/>
      <c r="E11203" s="27"/>
      <c r="F11203" s="27"/>
      <c r="G11203" s="28"/>
      <c r="H11203" s="28"/>
      <c r="I11203" s="28"/>
      <c r="J11203" s="28"/>
      <c r="K11203" s="28"/>
      <c r="L11203" s="28"/>
    </row>
    <row r="11204" spans="1:12" ht="21">
      <c r="A11204" s="26"/>
      <c r="B11204" s="27"/>
      <c r="C11204" s="27"/>
      <c r="D11204" s="27"/>
      <c r="E11204" s="27"/>
      <c r="F11204" s="27"/>
      <c r="G11204" s="29"/>
      <c r="H11204" s="29"/>
      <c r="I11204" s="29"/>
      <c r="J11204" s="29"/>
      <c r="K11204" s="29"/>
      <c r="L11204" s="29"/>
    </row>
    <row r="11205" spans="1:12" ht="21">
      <c r="A11205" s="26"/>
      <c r="B11205" s="27"/>
      <c r="C11205" s="27"/>
      <c r="D11205" s="27"/>
      <c r="E11205" s="27"/>
      <c r="F11205" s="27"/>
      <c r="G11205" s="28"/>
      <c r="H11205" s="28"/>
      <c r="I11205" s="28"/>
      <c r="J11205" s="28"/>
      <c r="K11205" s="28"/>
      <c r="L11205" s="28"/>
    </row>
    <row r="11206" spans="1:12" ht="21">
      <c r="A11206" s="26"/>
      <c r="B11206" s="27"/>
      <c r="C11206" s="27"/>
      <c r="D11206" s="27"/>
      <c r="E11206" s="27"/>
      <c r="F11206" s="27"/>
      <c r="G11206" s="28"/>
      <c r="H11206" s="28"/>
      <c r="I11206" s="28"/>
      <c r="J11206" s="28"/>
      <c r="K11206" s="28"/>
      <c r="L11206" s="28"/>
    </row>
    <row r="11207" spans="1:12" ht="21">
      <c r="A11207" s="26"/>
      <c r="B11207" s="27"/>
      <c r="C11207" s="27"/>
      <c r="D11207" s="27"/>
      <c r="E11207" s="27"/>
      <c r="F11207" s="27"/>
      <c r="G11207" s="28"/>
      <c r="H11207" s="28"/>
      <c r="I11207" s="28"/>
      <c r="J11207" s="28"/>
      <c r="K11207" s="28"/>
      <c r="L11207" s="28"/>
    </row>
    <row r="11208" spans="1:12" ht="21">
      <c r="A11208" s="26"/>
      <c r="B11208" s="27"/>
      <c r="C11208" s="27"/>
      <c r="D11208" s="27"/>
      <c r="E11208" s="27"/>
      <c r="F11208" s="27"/>
      <c r="G11208" s="29"/>
      <c r="H11208" s="29"/>
      <c r="I11208" s="29"/>
      <c r="J11208" s="29"/>
      <c r="K11208" s="29"/>
      <c r="L11208" s="29"/>
    </row>
    <row r="11209" spans="1:12" ht="21">
      <c r="A11209" s="26"/>
      <c r="B11209" s="27"/>
      <c r="C11209" s="27"/>
      <c r="D11209" s="27"/>
      <c r="E11209" s="27"/>
      <c r="F11209" s="27"/>
      <c r="G11209" s="29"/>
      <c r="H11209" s="29"/>
      <c r="I11209" s="29"/>
      <c r="J11209" s="29"/>
      <c r="K11209" s="29"/>
      <c r="L11209" s="29"/>
    </row>
    <row r="11210" spans="1:12" ht="21">
      <c r="A11210" s="26"/>
      <c r="B11210" s="27"/>
      <c r="C11210" s="27"/>
      <c r="D11210" s="27"/>
      <c r="E11210" s="27"/>
      <c r="F11210" s="27"/>
      <c r="G11210" s="29"/>
      <c r="H11210" s="29"/>
      <c r="I11210" s="29"/>
      <c r="J11210" s="29"/>
      <c r="K11210" s="29"/>
      <c r="L11210" s="29"/>
    </row>
    <row r="11211" spans="1:12" ht="21">
      <c r="A11211" s="26"/>
      <c r="B11211" s="27"/>
      <c r="C11211" s="27"/>
      <c r="D11211" s="27"/>
      <c r="E11211" s="27"/>
      <c r="F11211" s="27"/>
      <c r="G11211" s="29"/>
      <c r="H11211" s="29"/>
      <c r="I11211" s="29"/>
      <c r="J11211" s="29"/>
      <c r="K11211" s="29"/>
      <c r="L11211" s="29"/>
    </row>
    <row r="11212" spans="1:12" ht="21">
      <c r="A11212" s="26"/>
      <c r="B11212" s="27"/>
      <c r="C11212" s="27"/>
      <c r="D11212" s="27"/>
      <c r="E11212" s="27"/>
      <c r="F11212" s="27"/>
      <c r="G11212" s="28"/>
      <c r="H11212" s="28"/>
      <c r="I11212" s="28"/>
      <c r="J11212" s="28"/>
      <c r="K11212" s="28"/>
      <c r="L11212" s="28"/>
    </row>
    <row r="11213" spans="1:12" ht="21">
      <c r="A11213" s="26"/>
      <c r="B11213" s="27"/>
      <c r="C11213" s="27"/>
      <c r="D11213" s="27"/>
      <c r="E11213" s="27"/>
      <c r="F11213" s="27"/>
      <c r="G11213" s="29"/>
      <c r="H11213" s="29"/>
      <c r="I11213" s="29"/>
      <c r="J11213" s="29"/>
      <c r="K11213" s="29"/>
      <c r="L11213" s="29"/>
    </row>
    <row r="11214" spans="1:12" ht="21">
      <c r="A11214" s="26"/>
      <c r="B11214" s="27"/>
      <c r="C11214" s="27"/>
      <c r="D11214" s="27"/>
      <c r="E11214" s="27"/>
      <c r="F11214" s="27"/>
      <c r="G11214" s="28"/>
      <c r="H11214" s="28"/>
      <c r="I11214" s="28"/>
      <c r="J11214" s="28"/>
      <c r="K11214" s="28"/>
      <c r="L11214" s="28"/>
    </row>
    <row r="11215" spans="1:12" ht="21">
      <c r="A11215" s="26"/>
      <c r="B11215" s="27"/>
      <c r="C11215" s="27"/>
      <c r="D11215" s="27"/>
      <c r="E11215" s="27"/>
      <c r="F11215" s="27"/>
      <c r="G11215" s="29"/>
      <c r="H11215" s="29"/>
      <c r="I11215" s="29"/>
      <c r="J11215" s="29"/>
      <c r="K11215" s="29"/>
      <c r="L11215" s="29"/>
    </row>
    <row r="11216" spans="1:12" ht="21">
      <c r="A11216" s="26"/>
      <c r="B11216" s="27"/>
      <c r="C11216" s="27"/>
      <c r="D11216" s="27"/>
      <c r="E11216" s="27"/>
      <c r="F11216" s="27"/>
      <c r="G11216" s="29"/>
      <c r="H11216" s="29"/>
      <c r="I11216" s="29"/>
      <c r="J11216" s="29"/>
      <c r="K11216" s="29"/>
      <c r="L11216" s="29"/>
    </row>
    <row r="11217" spans="1:12" ht="21">
      <c r="A11217" s="26"/>
      <c r="B11217" s="27"/>
      <c r="C11217" s="27"/>
      <c r="D11217" s="27"/>
      <c r="E11217" s="27"/>
      <c r="F11217" s="27"/>
      <c r="G11217" s="29"/>
      <c r="H11217" s="29"/>
      <c r="I11217" s="29"/>
      <c r="J11217" s="29"/>
      <c r="K11217" s="29"/>
      <c r="L11217" s="29"/>
    </row>
    <row r="11218" spans="1:12" ht="21">
      <c r="A11218" s="26"/>
      <c r="B11218" s="27"/>
      <c r="C11218" s="27"/>
      <c r="D11218" s="27"/>
      <c r="E11218" s="27"/>
      <c r="F11218" s="27"/>
      <c r="G11218" s="29"/>
      <c r="H11218" s="29"/>
      <c r="I11218" s="29"/>
      <c r="J11218" s="29"/>
      <c r="K11218" s="29"/>
      <c r="L11218" s="29"/>
    </row>
    <row r="11219" spans="1:12" ht="21">
      <c r="A11219" s="26"/>
      <c r="B11219" s="27"/>
      <c r="C11219" s="27"/>
      <c r="D11219" s="27"/>
      <c r="E11219" s="27"/>
      <c r="F11219" s="27"/>
      <c r="G11219" s="29"/>
      <c r="H11219" s="29"/>
      <c r="I11219" s="29"/>
      <c r="J11219" s="29"/>
      <c r="K11219" s="29"/>
      <c r="L11219" s="29"/>
    </row>
    <row r="11220" spans="1:12" ht="21">
      <c r="A11220" s="26"/>
      <c r="B11220" s="27"/>
      <c r="C11220" s="27"/>
      <c r="D11220" s="27"/>
      <c r="E11220" s="27"/>
      <c r="F11220" s="27"/>
      <c r="G11220" s="29"/>
      <c r="H11220" s="29"/>
      <c r="I11220" s="29"/>
      <c r="J11220" s="29"/>
      <c r="K11220" s="29"/>
      <c r="L11220" s="29"/>
    </row>
    <row r="11221" spans="1:12" ht="21">
      <c r="A11221" s="26"/>
      <c r="B11221" s="27"/>
      <c r="C11221" s="27"/>
      <c r="D11221" s="27"/>
      <c r="E11221" s="27"/>
      <c r="F11221" s="27"/>
      <c r="G11221" s="29"/>
      <c r="H11221" s="29"/>
      <c r="I11221" s="29"/>
      <c r="J11221" s="29"/>
      <c r="K11221" s="29"/>
      <c r="L11221" s="29"/>
    </row>
    <row r="11222" spans="1:12" ht="21">
      <c r="A11222" s="26"/>
      <c r="B11222" s="27"/>
      <c r="C11222" s="27"/>
      <c r="D11222" s="27"/>
      <c r="E11222" s="27"/>
      <c r="F11222" s="27"/>
      <c r="G11222" s="29"/>
      <c r="H11222" s="29"/>
      <c r="I11222" s="29"/>
      <c r="J11222" s="29"/>
      <c r="K11222" s="29"/>
      <c r="L11222" s="29"/>
    </row>
    <row r="11223" spans="1:12" ht="21">
      <c r="A11223" s="26"/>
      <c r="B11223" s="27"/>
      <c r="C11223" s="27"/>
      <c r="D11223" s="27"/>
      <c r="E11223" s="27"/>
      <c r="F11223" s="27"/>
      <c r="G11223" s="29"/>
      <c r="H11223" s="29"/>
      <c r="I11223" s="29"/>
      <c r="J11223" s="29"/>
      <c r="K11223" s="29"/>
      <c r="L11223" s="29"/>
    </row>
    <row r="11224" spans="1:12" ht="21">
      <c r="A11224" s="26"/>
      <c r="B11224" s="27"/>
      <c r="C11224" s="27"/>
      <c r="D11224" s="27"/>
      <c r="E11224" s="27"/>
      <c r="F11224" s="27"/>
      <c r="G11224" s="29"/>
      <c r="H11224" s="29"/>
      <c r="I11224" s="29"/>
      <c r="J11224" s="29"/>
      <c r="K11224" s="29"/>
      <c r="L11224" s="29"/>
    </row>
    <row r="11225" spans="1:12" ht="21">
      <c r="A11225" s="26"/>
      <c r="B11225" s="27"/>
      <c r="C11225" s="27"/>
      <c r="D11225" s="27"/>
      <c r="E11225" s="27"/>
      <c r="F11225" s="27"/>
      <c r="G11225" s="29"/>
      <c r="H11225" s="29"/>
      <c r="I11225" s="29"/>
      <c r="J11225" s="29"/>
      <c r="K11225" s="29"/>
      <c r="L11225" s="29"/>
    </row>
    <row r="11226" spans="1:12" ht="21">
      <c r="A11226" s="26"/>
      <c r="B11226" s="27"/>
      <c r="C11226" s="27"/>
      <c r="D11226" s="27"/>
      <c r="E11226" s="27"/>
      <c r="F11226" s="27"/>
      <c r="G11226" s="29"/>
      <c r="H11226" s="29"/>
      <c r="I11226" s="29"/>
      <c r="J11226" s="29"/>
      <c r="K11226" s="29"/>
      <c r="L11226" s="29"/>
    </row>
    <row r="11227" spans="1:12" ht="21">
      <c r="A11227" s="26"/>
      <c r="B11227" s="27"/>
      <c r="C11227" s="27"/>
      <c r="D11227" s="27"/>
      <c r="E11227" s="27"/>
      <c r="F11227" s="27"/>
      <c r="G11227" s="28"/>
      <c r="H11227" s="28"/>
      <c r="I11227" s="28"/>
      <c r="J11227" s="28"/>
      <c r="K11227" s="28"/>
      <c r="L11227" s="28"/>
    </row>
    <row r="11228" spans="1:12" ht="21">
      <c r="A11228" s="26"/>
      <c r="B11228" s="27"/>
      <c r="C11228" s="27"/>
      <c r="D11228" s="27"/>
      <c r="E11228" s="27"/>
      <c r="F11228" s="27"/>
      <c r="G11228" s="28"/>
      <c r="H11228" s="28"/>
      <c r="I11228" s="28"/>
      <c r="J11228" s="28"/>
      <c r="K11228" s="28"/>
      <c r="L11228" s="28"/>
    </row>
    <row r="11229" spans="1:12" ht="21">
      <c r="A11229" s="26"/>
      <c r="B11229" s="27"/>
      <c r="C11229" s="27"/>
      <c r="D11229" s="27"/>
      <c r="E11229" s="27"/>
      <c r="F11229" s="27"/>
      <c r="G11229" s="29"/>
      <c r="H11229" s="29"/>
      <c r="I11229" s="29"/>
      <c r="J11229" s="29"/>
      <c r="K11229" s="29"/>
      <c r="L11229" s="29"/>
    </row>
    <row r="11230" spans="1:12" ht="21">
      <c r="A11230" s="26"/>
      <c r="B11230" s="27"/>
      <c r="C11230" s="27"/>
      <c r="D11230" s="27"/>
      <c r="E11230" s="27"/>
      <c r="F11230" s="27"/>
      <c r="G11230" s="29"/>
      <c r="H11230" s="29"/>
      <c r="I11230" s="29"/>
      <c r="J11230" s="29"/>
      <c r="K11230" s="29"/>
      <c r="L11230" s="29"/>
    </row>
    <row r="11231" spans="1:12" ht="21">
      <c r="A11231" s="26"/>
      <c r="B11231" s="27"/>
      <c r="C11231" s="27"/>
      <c r="D11231" s="27"/>
      <c r="E11231" s="27"/>
      <c r="F11231" s="27"/>
      <c r="G11231" s="29"/>
      <c r="H11231" s="29"/>
      <c r="I11231" s="29"/>
      <c r="J11231" s="29"/>
      <c r="K11231" s="29"/>
      <c r="L11231" s="29"/>
    </row>
    <row r="11232" spans="1:12" ht="21">
      <c r="A11232" s="26"/>
      <c r="B11232" s="27"/>
      <c r="C11232" s="27"/>
      <c r="D11232" s="27"/>
      <c r="E11232" s="27"/>
      <c r="F11232" s="27"/>
      <c r="G11232" s="28"/>
      <c r="H11232" s="28"/>
      <c r="I11232" s="28"/>
      <c r="J11232" s="28"/>
      <c r="K11232" s="28"/>
      <c r="L11232" s="28"/>
    </row>
    <row r="11233" spans="1:12" ht="21">
      <c r="A11233" s="26"/>
      <c r="B11233" s="27"/>
      <c r="C11233" s="27"/>
      <c r="D11233" s="27"/>
      <c r="E11233" s="27"/>
      <c r="F11233" s="27"/>
      <c r="G11233" s="28"/>
      <c r="H11233" s="28"/>
      <c r="I11233" s="28"/>
      <c r="J11233" s="28"/>
      <c r="K11233" s="28"/>
      <c r="L11233" s="28"/>
    </row>
    <row r="11234" spans="1:12" ht="21">
      <c r="A11234" s="26"/>
      <c r="B11234" s="27"/>
      <c r="C11234" s="27"/>
      <c r="D11234" s="27"/>
      <c r="E11234" s="27"/>
      <c r="F11234" s="27"/>
      <c r="G11234" s="28"/>
      <c r="H11234" s="28"/>
      <c r="I11234" s="28"/>
      <c r="J11234" s="28"/>
      <c r="K11234" s="28"/>
      <c r="L11234" s="28"/>
    </row>
    <row r="11235" spans="1:12" ht="21">
      <c r="A11235" s="26"/>
      <c r="B11235" s="27"/>
      <c r="C11235" s="27"/>
      <c r="D11235" s="27"/>
      <c r="E11235" s="27"/>
      <c r="F11235" s="27"/>
      <c r="G11235" s="29"/>
      <c r="H11235" s="29"/>
      <c r="I11235" s="29"/>
      <c r="J11235" s="29"/>
      <c r="K11235" s="29"/>
      <c r="L11235" s="29"/>
    </row>
    <row r="11236" spans="1:12" ht="21">
      <c r="A11236" s="26"/>
      <c r="B11236" s="27"/>
      <c r="C11236" s="27"/>
      <c r="D11236" s="27"/>
      <c r="E11236" s="27"/>
      <c r="F11236" s="27"/>
      <c r="G11236" s="28"/>
      <c r="H11236" s="28"/>
      <c r="I11236" s="28"/>
      <c r="J11236" s="28"/>
      <c r="K11236" s="28"/>
      <c r="L11236" s="28"/>
    </row>
    <row r="11237" spans="1:12" ht="21">
      <c r="A11237" s="26"/>
      <c r="B11237" s="27"/>
      <c r="C11237" s="27"/>
      <c r="D11237" s="27"/>
      <c r="E11237" s="27"/>
      <c r="F11237" s="27"/>
      <c r="G11237" s="29"/>
      <c r="H11237" s="29"/>
      <c r="I11237" s="29"/>
      <c r="J11237" s="29"/>
      <c r="K11237" s="29"/>
      <c r="L11237" s="29"/>
    </row>
    <row r="11238" spans="1:12" ht="21">
      <c r="A11238" s="26"/>
      <c r="B11238" s="27"/>
      <c r="C11238" s="27"/>
      <c r="D11238" s="27"/>
      <c r="E11238" s="27"/>
      <c r="F11238" s="27"/>
      <c r="G11238" s="28"/>
      <c r="H11238" s="28"/>
      <c r="I11238" s="28"/>
      <c r="J11238" s="28"/>
      <c r="K11238" s="28"/>
      <c r="L11238" s="28"/>
    </row>
    <row r="11239" spans="1:12" ht="21">
      <c r="A11239" s="26"/>
      <c r="B11239" s="27"/>
      <c r="C11239" s="27"/>
      <c r="D11239" s="27"/>
      <c r="E11239" s="27"/>
      <c r="F11239" s="27"/>
      <c r="G11239" s="29"/>
      <c r="H11239" s="29"/>
      <c r="I11239" s="29"/>
      <c r="J11239" s="29"/>
      <c r="K11239" s="29"/>
      <c r="L11239" s="29"/>
    </row>
    <row r="11240" spans="1:12" ht="21">
      <c r="A11240" s="26"/>
      <c r="B11240" s="27"/>
      <c r="C11240" s="27"/>
      <c r="D11240" s="27"/>
      <c r="E11240" s="27"/>
      <c r="F11240" s="27"/>
      <c r="G11240" s="29"/>
      <c r="H11240" s="29"/>
      <c r="I11240" s="29"/>
      <c r="J11240" s="29"/>
      <c r="K11240" s="29"/>
      <c r="L11240" s="29"/>
    </row>
    <row r="11241" spans="1:12" ht="21">
      <c r="A11241" s="26"/>
      <c r="B11241" s="27"/>
      <c r="C11241" s="27"/>
      <c r="D11241" s="27"/>
      <c r="E11241" s="27"/>
      <c r="F11241" s="27"/>
      <c r="G11241" s="29"/>
      <c r="H11241" s="29"/>
      <c r="I11241" s="29"/>
      <c r="J11241" s="29"/>
      <c r="K11241" s="29"/>
      <c r="L11241" s="29"/>
    </row>
    <row r="11242" spans="1:12" ht="21">
      <c r="A11242" s="26"/>
      <c r="B11242" s="27"/>
      <c r="C11242" s="27"/>
      <c r="D11242" s="27"/>
      <c r="E11242" s="27"/>
      <c r="F11242" s="27"/>
      <c r="G11242" s="28"/>
      <c r="H11242" s="28"/>
      <c r="I11242" s="28"/>
      <c r="J11242" s="28"/>
      <c r="K11242" s="28"/>
      <c r="L11242" s="28"/>
    </row>
    <row r="11243" spans="1:12" ht="21">
      <c r="A11243" s="26"/>
      <c r="B11243" s="27"/>
      <c r="C11243" s="27"/>
      <c r="D11243" s="27"/>
      <c r="E11243" s="27"/>
      <c r="F11243" s="27"/>
      <c r="G11243" s="29"/>
      <c r="H11243" s="29"/>
      <c r="I11243" s="29"/>
      <c r="J11243" s="29"/>
      <c r="K11243" s="29"/>
      <c r="L11243" s="29"/>
    </row>
    <row r="11244" spans="1:12" ht="21">
      <c r="A11244" s="26"/>
      <c r="B11244" s="27"/>
      <c r="C11244" s="27"/>
      <c r="D11244" s="27"/>
      <c r="E11244" s="27"/>
      <c r="F11244" s="27"/>
      <c r="G11244" s="29"/>
      <c r="H11244" s="29"/>
      <c r="I11244" s="29"/>
      <c r="J11244" s="29"/>
      <c r="K11244" s="29"/>
      <c r="L11244" s="29"/>
    </row>
    <row r="11245" spans="1:12" ht="21">
      <c r="A11245" s="26"/>
      <c r="B11245" s="27"/>
      <c r="C11245" s="27"/>
      <c r="D11245" s="27"/>
      <c r="E11245" s="27"/>
      <c r="F11245" s="27"/>
      <c r="G11245" s="28"/>
      <c r="H11245" s="28"/>
      <c r="I11245" s="28"/>
      <c r="J11245" s="28"/>
      <c r="K11245" s="28"/>
      <c r="L11245" s="28"/>
    </row>
    <row r="11246" spans="1:12" ht="21">
      <c r="A11246" s="26"/>
      <c r="B11246" s="27"/>
      <c r="C11246" s="27"/>
      <c r="D11246" s="27"/>
      <c r="E11246" s="27"/>
      <c r="F11246" s="27"/>
      <c r="G11246" s="29"/>
      <c r="H11246" s="29"/>
      <c r="I11246" s="29"/>
      <c r="J11246" s="29"/>
      <c r="K11246" s="29"/>
      <c r="L11246" s="29"/>
    </row>
    <row r="11247" spans="1:12" ht="21">
      <c r="A11247" s="26"/>
      <c r="B11247" s="27"/>
      <c r="C11247" s="27"/>
      <c r="D11247" s="27"/>
      <c r="E11247" s="27"/>
      <c r="F11247" s="27"/>
      <c r="G11247" s="28"/>
      <c r="H11247" s="28"/>
      <c r="I11247" s="28"/>
      <c r="J11247" s="28"/>
      <c r="K11247" s="28"/>
      <c r="L11247" s="28"/>
    </row>
    <row r="11248" spans="1:12" ht="21">
      <c r="A11248" s="26"/>
      <c r="B11248" s="27"/>
      <c r="C11248" s="27"/>
      <c r="D11248" s="27"/>
      <c r="E11248" s="27"/>
      <c r="F11248" s="27"/>
      <c r="G11248" s="28"/>
      <c r="H11248" s="28"/>
      <c r="I11248" s="28"/>
      <c r="J11248" s="28"/>
      <c r="K11248" s="28"/>
      <c r="L11248" s="28"/>
    </row>
    <row r="11249" spans="1:12" ht="21">
      <c r="A11249" s="26"/>
      <c r="B11249" s="27"/>
      <c r="C11249" s="27"/>
      <c r="D11249" s="27"/>
      <c r="E11249" s="27"/>
      <c r="F11249" s="27"/>
      <c r="G11249" s="28"/>
      <c r="H11249" s="28"/>
      <c r="I11249" s="28"/>
      <c r="J11249" s="28"/>
      <c r="K11249" s="28"/>
      <c r="L11249" s="28"/>
    </row>
    <row r="11250" spans="1:12" ht="21">
      <c r="A11250" s="26"/>
      <c r="B11250" s="27"/>
      <c r="C11250" s="27"/>
      <c r="D11250" s="27"/>
      <c r="E11250" s="27"/>
      <c r="F11250" s="27"/>
      <c r="G11250" s="28"/>
      <c r="H11250" s="28"/>
      <c r="I11250" s="28"/>
      <c r="J11250" s="28"/>
      <c r="K11250" s="28"/>
      <c r="L11250" s="28"/>
    </row>
    <row r="11251" spans="1:12" ht="21">
      <c r="A11251" s="26"/>
      <c r="B11251" s="27"/>
      <c r="C11251" s="27"/>
      <c r="D11251" s="27"/>
      <c r="E11251" s="27"/>
      <c r="F11251" s="27"/>
      <c r="G11251" s="28"/>
      <c r="H11251" s="28"/>
      <c r="I11251" s="28"/>
      <c r="J11251" s="28"/>
      <c r="K11251" s="28"/>
      <c r="L11251" s="28"/>
    </row>
    <row r="11252" spans="1:12" ht="21">
      <c r="A11252" s="26"/>
      <c r="B11252" s="27"/>
      <c r="C11252" s="27"/>
      <c r="D11252" s="27"/>
      <c r="E11252" s="27"/>
      <c r="F11252" s="27"/>
      <c r="G11252" s="28"/>
      <c r="H11252" s="28"/>
      <c r="I11252" s="28"/>
      <c r="J11252" s="28"/>
      <c r="K11252" s="28"/>
      <c r="L11252" s="28"/>
    </row>
    <row r="11253" spans="1:12" ht="21">
      <c r="A11253" s="26"/>
      <c r="B11253" s="27"/>
      <c r="C11253" s="27"/>
      <c r="D11253" s="27"/>
      <c r="E11253" s="27"/>
      <c r="F11253" s="27"/>
      <c r="G11253" s="29"/>
      <c r="H11253" s="29"/>
      <c r="I11253" s="29"/>
      <c r="J11253" s="29"/>
      <c r="K11253" s="29"/>
      <c r="L11253" s="29"/>
    </row>
    <row r="11254" spans="1:12" ht="21">
      <c r="A11254" s="26"/>
      <c r="B11254" s="27"/>
      <c r="C11254" s="27"/>
      <c r="D11254" s="27"/>
      <c r="E11254" s="27"/>
      <c r="F11254" s="27"/>
      <c r="G11254" s="29"/>
      <c r="H11254" s="29"/>
      <c r="I11254" s="29"/>
      <c r="J11254" s="29"/>
      <c r="K11254" s="29"/>
      <c r="L11254" s="29"/>
    </row>
    <row r="11255" spans="1:12" ht="21">
      <c r="A11255" s="26"/>
      <c r="B11255" s="27"/>
      <c r="C11255" s="27"/>
      <c r="D11255" s="27"/>
      <c r="E11255" s="27"/>
      <c r="F11255" s="27"/>
      <c r="G11255" s="28"/>
      <c r="H11255" s="28"/>
      <c r="I11255" s="28"/>
      <c r="J11255" s="28"/>
      <c r="K11255" s="28"/>
      <c r="L11255" s="28"/>
    </row>
    <row r="11256" spans="1:12" ht="21">
      <c r="A11256" s="26"/>
      <c r="B11256" s="27"/>
      <c r="C11256" s="27"/>
      <c r="D11256" s="27"/>
      <c r="E11256" s="27"/>
      <c r="F11256" s="27"/>
      <c r="G11256" s="28"/>
      <c r="H11256" s="28"/>
      <c r="I11256" s="28"/>
      <c r="J11256" s="28"/>
      <c r="K11256" s="28"/>
      <c r="L11256" s="28"/>
    </row>
    <row r="11257" spans="1:12" ht="21">
      <c r="A11257" s="26"/>
      <c r="B11257" s="27"/>
      <c r="C11257" s="27"/>
      <c r="D11257" s="27"/>
      <c r="E11257" s="27"/>
      <c r="F11257" s="27"/>
      <c r="G11257" s="29"/>
      <c r="H11257" s="29"/>
      <c r="I11257" s="29"/>
      <c r="J11257" s="29"/>
      <c r="K11257" s="29"/>
      <c r="L11257" s="29"/>
    </row>
    <row r="11258" spans="1:12" ht="21">
      <c r="A11258" s="26"/>
      <c r="B11258" s="27"/>
      <c r="C11258" s="27"/>
      <c r="D11258" s="27"/>
      <c r="E11258" s="27"/>
      <c r="F11258" s="27"/>
      <c r="G11258" s="28"/>
      <c r="H11258" s="28"/>
      <c r="I11258" s="28"/>
      <c r="J11258" s="28"/>
      <c r="K11258" s="28"/>
      <c r="L11258" s="28"/>
    </row>
    <row r="11259" spans="1:12" ht="21">
      <c r="A11259" s="26"/>
      <c r="B11259" s="27"/>
      <c r="C11259" s="27"/>
      <c r="D11259" s="27"/>
      <c r="E11259" s="27"/>
      <c r="F11259" s="27"/>
      <c r="G11259" s="28"/>
      <c r="H11259" s="28"/>
      <c r="I11259" s="28"/>
      <c r="J11259" s="28"/>
      <c r="K11259" s="28"/>
      <c r="L11259" s="28"/>
    </row>
    <row r="11260" spans="1:12" ht="21">
      <c r="A11260" s="26"/>
      <c r="B11260" s="27"/>
      <c r="C11260" s="27"/>
      <c r="D11260" s="27"/>
      <c r="E11260" s="27"/>
      <c r="F11260" s="27"/>
      <c r="G11260" s="28"/>
      <c r="H11260" s="28"/>
      <c r="I11260" s="28"/>
      <c r="J11260" s="28"/>
      <c r="K11260" s="28"/>
      <c r="L11260" s="28"/>
    </row>
    <row r="11261" spans="1:12" ht="21">
      <c r="A11261" s="26"/>
      <c r="B11261" s="27"/>
      <c r="C11261" s="27"/>
      <c r="D11261" s="27"/>
      <c r="E11261" s="27"/>
      <c r="F11261" s="27"/>
      <c r="G11261" s="29"/>
      <c r="H11261" s="29"/>
      <c r="I11261" s="29"/>
      <c r="J11261" s="29"/>
      <c r="K11261" s="29"/>
      <c r="L11261" s="29"/>
    </row>
    <row r="11262" spans="1:12" ht="21">
      <c r="A11262" s="26"/>
      <c r="B11262" s="27"/>
      <c r="C11262" s="27"/>
      <c r="D11262" s="27"/>
      <c r="E11262" s="27"/>
      <c r="F11262" s="27"/>
      <c r="G11262" s="29"/>
      <c r="H11262" s="29"/>
      <c r="I11262" s="29"/>
      <c r="J11262" s="29"/>
      <c r="K11262" s="29"/>
      <c r="L11262" s="29"/>
    </row>
    <row r="11263" spans="1:12" ht="21">
      <c r="A11263" s="26"/>
      <c r="B11263" s="27"/>
      <c r="C11263" s="27"/>
      <c r="D11263" s="27"/>
      <c r="E11263" s="27"/>
      <c r="F11263" s="27"/>
      <c r="G11263" s="29"/>
      <c r="H11263" s="29"/>
      <c r="I11263" s="29"/>
      <c r="J11263" s="29"/>
      <c r="K11263" s="29"/>
      <c r="L11263" s="29"/>
    </row>
    <row r="11264" spans="1:12" ht="21">
      <c r="A11264" s="26"/>
      <c r="B11264" s="27"/>
      <c r="C11264" s="27"/>
      <c r="D11264" s="27"/>
      <c r="E11264" s="27"/>
      <c r="F11264" s="27"/>
      <c r="G11264" s="28"/>
      <c r="H11264" s="28"/>
      <c r="I11264" s="28"/>
      <c r="J11264" s="28"/>
      <c r="K11264" s="28"/>
      <c r="L11264" s="28"/>
    </row>
    <row r="11265" spans="1:12" ht="21">
      <c r="A11265" s="26"/>
      <c r="B11265" s="27"/>
      <c r="C11265" s="27"/>
      <c r="D11265" s="27"/>
      <c r="E11265" s="27"/>
      <c r="F11265" s="27"/>
      <c r="G11265" s="28"/>
      <c r="H11265" s="28"/>
      <c r="I11265" s="28"/>
      <c r="J11265" s="28"/>
      <c r="K11265" s="28"/>
      <c r="L11265" s="28"/>
    </row>
    <row r="11266" spans="1:12" ht="21">
      <c r="A11266" s="26"/>
      <c r="B11266" s="27"/>
      <c r="C11266" s="27"/>
      <c r="D11266" s="27"/>
      <c r="E11266" s="27"/>
      <c r="F11266" s="27"/>
      <c r="G11266" s="28"/>
      <c r="H11266" s="28"/>
      <c r="I11266" s="28"/>
      <c r="J11266" s="28"/>
      <c r="K11266" s="28"/>
      <c r="L11266" s="28"/>
    </row>
    <row r="11267" spans="1:12" ht="21">
      <c r="A11267" s="26"/>
      <c r="B11267" s="27"/>
      <c r="C11267" s="27"/>
      <c r="D11267" s="27"/>
      <c r="E11267" s="27"/>
      <c r="F11267" s="27"/>
      <c r="G11267" s="29"/>
      <c r="H11267" s="29"/>
      <c r="I11267" s="29"/>
      <c r="J11267" s="29"/>
      <c r="K11267" s="29"/>
      <c r="L11267" s="29"/>
    </row>
    <row r="11268" spans="1:12" ht="21">
      <c r="A11268" s="26"/>
      <c r="B11268" s="27"/>
      <c r="C11268" s="27"/>
      <c r="D11268" s="27"/>
      <c r="E11268" s="27"/>
      <c r="F11268" s="27"/>
      <c r="G11268" s="29"/>
      <c r="H11268" s="29"/>
      <c r="I11268" s="29"/>
      <c r="J11268" s="29"/>
      <c r="K11268" s="29"/>
      <c r="L11268" s="29"/>
    </row>
    <row r="11269" spans="1:12" ht="21">
      <c r="A11269" s="26"/>
      <c r="B11269" s="27"/>
      <c r="C11269" s="27"/>
      <c r="D11269" s="27"/>
      <c r="E11269" s="27"/>
      <c r="F11269" s="27"/>
      <c r="G11269" s="29"/>
      <c r="H11269" s="29"/>
      <c r="I11269" s="29"/>
      <c r="J11269" s="29"/>
      <c r="K11269" s="29"/>
      <c r="L11269" s="29"/>
    </row>
    <row r="11270" spans="1:12" ht="21">
      <c r="A11270" s="26"/>
      <c r="B11270" s="27"/>
      <c r="C11270" s="27"/>
      <c r="D11270" s="27"/>
      <c r="E11270" s="27"/>
      <c r="F11270" s="27"/>
      <c r="G11270" s="28"/>
      <c r="H11270" s="28"/>
      <c r="I11270" s="28"/>
      <c r="J11270" s="28"/>
      <c r="K11270" s="28"/>
      <c r="L11270" s="28"/>
    </row>
    <row r="11271" spans="1:12" ht="21">
      <c r="A11271" s="26"/>
      <c r="B11271" s="27"/>
      <c r="C11271" s="27"/>
      <c r="D11271" s="27"/>
      <c r="E11271" s="27"/>
      <c r="F11271" s="27"/>
      <c r="G11271" s="29"/>
      <c r="H11271" s="29"/>
      <c r="I11271" s="29"/>
      <c r="J11271" s="29"/>
      <c r="K11271" s="29"/>
      <c r="L11271" s="29"/>
    </row>
    <row r="11272" spans="1:12" ht="21">
      <c r="A11272" s="26"/>
      <c r="B11272" s="27"/>
      <c r="C11272" s="27"/>
      <c r="D11272" s="27"/>
      <c r="E11272" s="27"/>
      <c r="F11272" s="27"/>
      <c r="G11272" s="29"/>
      <c r="H11272" s="29"/>
      <c r="I11272" s="29"/>
      <c r="J11272" s="29"/>
      <c r="K11272" s="29"/>
      <c r="L11272" s="29"/>
    </row>
    <row r="11273" spans="1:12" ht="21">
      <c r="A11273" s="26"/>
      <c r="B11273" s="27"/>
      <c r="C11273" s="27"/>
      <c r="D11273" s="27"/>
      <c r="E11273" s="27"/>
      <c r="F11273" s="27"/>
      <c r="G11273" s="29"/>
      <c r="H11273" s="29"/>
      <c r="I11273" s="29"/>
      <c r="J11273" s="29"/>
      <c r="K11273" s="29"/>
      <c r="L11273" s="29"/>
    </row>
    <row r="11274" spans="1:12" ht="21">
      <c r="A11274" s="26"/>
      <c r="B11274" s="27"/>
      <c r="C11274" s="27"/>
      <c r="D11274" s="27"/>
      <c r="E11274" s="27"/>
      <c r="F11274" s="27"/>
      <c r="G11274" s="28"/>
      <c r="H11274" s="28"/>
      <c r="I11274" s="28"/>
      <c r="J11274" s="28"/>
      <c r="K11274" s="28"/>
      <c r="L11274" s="28"/>
    </row>
    <row r="11275" spans="1:12" ht="21">
      <c r="A11275" s="26"/>
      <c r="B11275" s="27"/>
      <c r="C11275" s="27"/>
      <c r="D11275" s="27"/>
      <c r="E11275" s="27"/>
      <c r="F11275" s="27"/>
      <c r="G11275" s="29"/>
      <c r="H11275" s="29"/>
      <c r="I11275" s="29"/>
      <c r="J11275" s="29"/>
      <c r="K11275" s="29"/>
      <c r="L11275" s="29"/>
    </row>
    <row r="11276" spans="1:12" ht="21">
      <c r="A11276" s="26"/>
      <c r="B11276" s="27"/>
      <c r="C11276" s="27"/>
      <c r="D11276" s="27"/>
      <c r="E11276" s="27"/>
      <c r="F11276" s="27"/>
      <c r="G11276" s="29"/>
      <c r="H11276" s="29"/>
      <c r="I11276" s="29"/>
      <c r="J11276" s="29"/>
      <c r="K11276" s="29"/>
      <c r="L11276" s="29"/>
    </row>
    <row r="11277" spans="1:12" ht="21">
      <c r="A11277" s="26"/>
      <c r="B11277" s="27"/>
      <c r="C11277" s="27"/>
      <c r="D11277" s="27"/>
      <c r="E11277" s="27"/>
      <c r="F11277" s="27"/>
      <c r="G11277" s="29"/>
      <c r="H11277" s="29"/>
      <c r="I11277" s="29"/>
      <c r="J11277" s="29"/>
      <c r="K11277" s="29"/>
      <c r="L11277" s="29"/>
    </row>
    <row r="11278" spans="1:12" ht="21">
      <c r="A11278" s="26"/>
      <c r="B11278" s="27"/>
      <c r="C11278" s="27"/>
      <c r="D11278" s="27"/>
      <c r="E11278" s="27"/>
      <c r="F11278" s="27"/>
      <c r="G11278" s="29"/>
      <c r="H11278" s="29"/>
      <c r="I11278" s="29"/>
      <c r="J11278" s="29"/>
      <c r="K11278" s="29"/>
      <c r="L11278" s="29"/>
    </row>
    <row r="11279" spans="1:12" ht="21">
      <c r="A11279" s="26"/>
      <c r="B11279" s="27"/>
      <c r="C11279" s="27"/>
      <c r="D11279" s="27"/>
      <c r="E11279" s="27"/>
      <c r="F11279" s="27"/>
      <c r="G11279" s="29"/>
      <c r="H11279" s="29"/>
      <c r="I11279" s="29"/>
      <c r="J11279" s="29"/>
      <c r="K11279" s="29"/>
      <c r="L11279" s="29"/>
    </row>
    <row r="11280" spans="1:12" ht="21">
      <c r="A11280" s="26"/>
      <c r="B11280" s="27"/>
      <c r="C11280" s="27"/>
      <c r="D11280" s="27"/>
      <c r="E11280" s="27"/>
      <c r="F11280" s="27"/>
      <c r="G11280" s="29"/>
      <c r="H11280" s="29"/>
      <c r="I11280" s="29"/>
      <c r="J11280" s="29"/>
      <c r="K11280" s="29"/>
      <c r="L11280" s="29"/>
    </row>
    <row r="11281" spans="1:12" ht="21">
      <c r="A11281" s="26"/>
      <c r="B11281" s="27"/>
      <c r="C11281" s="27"/>
      <c r="D11281" s="27"/>
      <c r="E11281" s="27"/>
      <c r="F11281" s="27"/>
      <c r="G11281" s="29"/>
      <c r="H11281" s="29"/>
      <c r="I11281" s="29"/>
      <c r="J11281" s="29"/>
      <c r="K11281" s="29"/>
      <c r="L11281" s="29"/>
    </row>
    <row r="11282" spans="1:12" ht="21">
      <c r="A11282" s="26"/>
      <c r="B11282" s="27"/>
      <c r="C11282" s="27"/>
      <c r="D11282" s="27"/>
      <c r="E11282" s="27"/>
      <c r="F11282" s="27"/>
      <c r="G11282" s="28"/>
      <c r="H11282" s="28"/>
      <c r="I11282" s="28"/>
      <c r="J11282" s="28"/>
      <c r="K11282" s="28"/>
      <c r="L11282" s="28"/>
    </row>
    <row r="11283" spans="1:12" ht="21">
      <c r="A11283" s="26"/>
      <c r="B11283" s="27"/>
      <c r="C11283" s="27"/>
      <c r="D11283" s="27"/>
      <c r="E11283" s="27"/>
      <c r="F11283" s="27"/>
      <c r="G11283" s="29"/>
      <c r="H11283" s="29"/>
      <c r="I11283" s="29"/>
      <c r="J11283" s="29"/>
      <c r="K11283" s="29"/>
      <c r="L11283" s="29"/>
    </row>
    <row r="11284" spans="1:12" ht="21">
      <c r="A11284" s="26"/>
      <c r="B11284" s="27"/>
      <c r="C11284" s="27"/>
      <c r="D11284" s="27"/>
      <c r="E11284" s="27"/>
      <c r="F11284" s="27"/>
      <c r="G11284" s="29"/>
      <c r="H11284" s="29"/>
      <c r="I11284" s="29"/>
      <c r="J11284" s="29"/>
      <c r="K11284" s="29"/>
      <c r="L11284" s="29"/>
    </row>
    <row r="11285" spans="1:12" ht="21">
      <c r="A11285" s="26"/>
      <c r="B11285" s="27"/>
      <c r="C11285" s="27"/>
      <c r="D11285" s="27"/>
      <c r="E11285" s="27"/>
      <c r="F11285" s="27"/>
      <c r="G11285" s="28"/>
      <c r="H11285" s="28"/>
      <c r="I11285" s="28"/>
      <c r="J11285" s="28"/>
      <c r="K11285" s="28"/>
      <c r="L11285" s="28"/>
    </row>
    <row r="11286" spans="1:12" ht="21">
      <c r="A11286" s="26"/>
      <c r="B11286" s="27"/>
      <c r="C11286" s="27"/>
      <c r="D11286" s="27"/>
      <c r="E11286" s="27"/>
      <c r="F11286" s="27"/>
      <c r="G11286" s="28"/>
      <c r="H11286" s="28"/>
      <c r="I11286" s="28"/>
      <c r="J11286" s="28"/>
      <c r="K11286" s="28"/>
      <c r="L11286" s="28"/>
    </row>
    <row r="11287" spans="1:12" ht="21">
      <c r="A11287" s="26"/>
      <c r="B11287" s="27"/>
      <c r="C11287" s="27"/>
      <c r="D11287" s="27"/>
      <c r="E11287" s="27"/>
      <c r="F11287" s="27"/>
      <c r="G11287" s="28"/>
      <c r="H11287" s="28"/>
      <c r="I11287" s="28"/>
      <c r="J11287" s="28"/>
      <c r="K11287" s="28"/>
      <c r="L11287" s="28"/>
    </row>
    <row r="11288" spans="1:12" ht="21">
      <c r="A11288" s="26"/>
      <c r="B11288" s="27"/>
      <c r="C11288" s="27"/>
      <c r="D11288" s="27"/>
      <c r="E11288" s="27"/>
      <c r="F11288" s="27"/>
      <c r="G11288" s="28"/>
      <c r="H11288" s="28"/>
      <c r="I11288" s="28"/>
      <c r="J11288" s="28"/>
      <c r="K11288" s="28"/>
      <c r="L11288" s="28"/>
    </row>
    <row r="11289" spans="1:12" ht="21">
      <c r="A11289" s="26"/>
      <c r="B11289" s="27"/>
      <c r="C11289" s="27"/>
      <c r="D11289" s="27"/>
      <c r="E11289" s="27"/>
      <c r="F11289" s="27"/>
      <c r="G11289" s="29"/>
      <c r="H11289" s="29"/>
      <c r="I11289" s="29"/>
      <c r="J11289" s="29"/>
      <c r="K11289" s="29"/>
      <c r="L11289" s="29"/>
    </row>
    <row r="11290" spans="1:12" ht="21">
      <c r="A11290" s="26"/>
      <c r="B11290" s="27"/>
      <c r="C11290" s="27"/>
      <c r="D11290" s="27"/>
      <c r="E11290" s="27"/>
      <c r="F11290" s="27"/>
      <c r="G11290" s="28"/>
      <c r="H11290" s="28"/>
      <c r="I11290" s="28"/>
      <c r="J11290" s="28"/>
      <c r="K11290" s="28"/>
      <c r="L11290" s="28"/>
    </row>
    <row r="11291" spans="1:12" ht="21">
      <c r="A11291" s="26"/>
      <c r="B11291" s="27"/>
      <c r="C11291" s="27"/>
      <c r="D11291" s="27"/>
      <c r="E11291" s="27"/>
      <c r="F11291" s="27"/>
      <c r="G11291" s="29"/>
      <c r="H11291" s="29"/>
      <c r="I11291" s="29"/>
      <c r="J11291" s="29"/>
      <c r="K11291" s="29"/>
      <c r="L11291" s="29"/>
    </row>
    <row r="11292" spans="1:12" ht="21">
      <c r="A11292" s="26"/>
      <c r="B11292" s="27"/>
      <c r="C11292" s="27"/>
      <c r="D11292" s="27"/>
      <c r="E11292" s="27"/>
      <c r="F11292" s="27"/>
      <c r="G11292" s="29"/>
      <c r="H11292" s="29"/>
      <c r="I11292" s="29"/>
      <c r="J11292" s="29"/>
      <c r="K11292" s="29"/>
      <c r="L11292" s="29"/>
    </row>
    <row r="11293" spans="1:12" ht="21">
      <c r="A11293" s="26"/>
      <c r="B11293" s="27"/>
      <c r="C11293" s="27"/>
      <c r="D11293" s="27"/>
      <c r="E11293" s="27"/>
      <c r="F11293" s="27"/>
      <c r="G11293" s="29"/>
      <c r="H11293" s="29"/>
      <c r="I11293" s="29"/>
      <c r="J11293" s="29"/>
      <c r="K11293" s="29"/>
      <c r="L11293" s="29"/>
    </row>
    <row r="11294" spans="1:12" ht="21">
      <c r="A11294" s="26"/>
      <c r="B11294" s="27"/>
      <c r="C11294" s="27"/>
      <c r="D11294" s="27"/>
      <c r="E11294" s="27"/>
      <c r="F11294" s="27"/>
      <c r="G11294" s="29"/>
      <c r="H11294" s="29"/>
      <c r="I11294" s="29"/>
      <c r="J11294" s="29"/>
      <c r="K11294" s="29"/>
      <c r="L11294" s="29"/>
    </row>
    <row r="11295" spans="1:12" ht="21">
      <c r="A11295" s="26"/>
      <c r="B11295" s="27"/>
      <c r="C11295" s="27"/>
      <c r="D11295" s="27"/>
      <c r="E11295" s="27"/>
      <c r="F11295" s="27"/>
      <c r="G11295" s="29"/>
      <c r="H11295" s="29"/>
      <c r="I11295" s="29"/>
      <c r="J11295" s="29"/>
      <c r="K11295" s="29"/>
      <c r="L11295" s="29"/>
    </row>
    <row r="11296" spans="1:12" ht="21">
      <c r="A11296" s="26"/>
      <c r="B11296" s="27"/>
      <c r="C11296" s="27"/>
      <c r="D11296" s="27"/>
      <c r="E11296" s="27"/>
      <c r="F11296" s="27"/>
      <c r="G11296" s="29"/>
      <c r="H11296" s="29"/>
      <c r="I11296" s="29"/>
      <c r="J11296" s="29"/>
      <c r="K11296" s="29"/>
      <c r="L11296" s="29"/>
    </row>
    <row r="11297" spans="1:12" ht="21">
      <c r="A11297" s="26"/>
      <c r="B11297" s="27"/>
      <c r="C11297" s="27"/>
      <c r="D11297" s="27"/>
      <c r="E11297" s="27"/>
      <c r="F11297" s="27"/>
      <c r="G11297" s="29"/>
      <c r="H11297" s="29"/>
      <c r="I11297" s="29"/>
      <c r="J11297" s="29"/>
      <c r="K11297" s="29"/>
      <c r="L11297" s="29"/>
    </row>
    <row r="11298" spans="1:12" ht="21">
      <c r="A11298" s="26"/>
      <c r="B11298" s="27"/>
      <c r="C11298" s="27"/>
      <c r="D11298" s="27"/>
      <c r="E11298" s="27"/>
      <c r="F11298" s="27"/>
      <c r="G11298" s="29"/>
      <c r="H11298" s="29"/>
      <c r="I11298" s="29"/>
      <c r="J11298" s="29"/>
      <c r="K11298" s="29"/>
      <c r="L11298" s="29"/>
    </row>
    <row r="11299" spans="1:12" ht="21">
      <c r="A11299" s="26"/>
      <c r="B11299" s="27"/>
      <c r="C11299" s="27"/>
      <c r="D11299" s="27"/>
      <c r="E11299" s="27"/>
      <c r="F11299" s="27"/>
      <c r="G11299" s="29"/>
      <c r="H11299" s="29"/>
      <c r="I11299" s="29"/>
      <c r="J11299" s="29"/>
      <c r="K11299" s="29"/>
      <c r="L11299" s="29"/>
    </row>
    <row r="11300" spans="1:12" ht="21">
      <c r="A11300" s="26"/>
      <c r="B11300" s="27"/>
      <c r="C11300" s="27"/>
      <c r="D11300" s="27"/>
      <c r="E11300" s="27"/>
      <c r="F11300" s="27"/>
      <c r="G11300" s="29"/>
      <c r="H11300" s="29"/>
      <c r="I11300" s="29"/>
      <c r="J11300" s="29"/>
      <c r="K11300" s="29"/>
      <c r="L11300" s="29"/>
    </row>
    <row r="11301" spans="1:12" ht="21">
      <c r="A11301" s="26"/>
      <c r="B11301" s="27"/>
      <c r="C11301" s="27"/>
      <c r="D11301" s="27"/>
      <c r="E11301" s="27"/>
      <c r="F11301" s="27"/>
      <c r="G11301" s="29"/>
      <c r="H11301" s="29"/>
      <c r="I11301" s="29"/>
      <c r="J11301" s="29"/>
      <c r="K11301" s="29"/>
      <c r="L11301" s="29"/>
    </row>
    <row r="11302" spans="1:12" ht="21">
      <c r="A11302" s="26"/>
      <c r="B11302" s="27"/>
      <c r="C11302" s="27"/>
      <c r="D11302" s="27"/>
      <c r="E11302" s="27"/>
      <c r="F11302" s="27"/>
      <c r="G11302" s="29"/>
      <c r="H11302" s="29"/>
      <c r="I11302" s="29"/>
      <c r="J11302" s="29"/>
      <c r="K11302" s="29"/>
      <c r="L11302" s="29"/>
    </row>
    <row r="11303" spans="1:12" ht="21">
      <c r="A11303" s="26"/>
      <c r="B11303" s="27"/>
      <c r="C11303" s="27"/>
      <c r="D11303" s="27"/>
      <c r="E11303" s="27"/>
      <c r="F11303" s="27"/>
      <c r="G11303" s="29"/>
      <c r="H11303" s="29"/>
      <c r="I11303" s="29"/>
      <c r="J11303" s="29"/>
      <c r="K11303" s="29"/>
      <c r="L11303" s="29"/>
    </row>
    <row r="11304" spans="1:12" ht="21">
      <c r="A11304" s="26"/>
      <c r="B11304" s="27"/>
      <c r="C11304" s="27"/>
      <c r="D11304" s="27"/>
      <c r="E11304" s="27"/>
      <c r="F11304" s="27"/>
      <c r="G11304" s="29"/>
      <c r="H11304" s="29"/>
      <c r="I11304" s="29"/>
      <c r="J11304" s="29"/>
      <c r="K11304" s="29"/>
      <c r="L11304" s="29"/>
    </row>
    <row r="11305" spans="1:12" ht="21">
      <c r="A11305" s="26"/>
      <c r="B11305" s="27"/>
      <c r="C11305" s="27"/>
      <c r="D11305" s="27"/>
      <c r="E11305" s="27"/>
      <c r="F11305" s="27"/>
      <c r="G11305" s="29"/>
      <c r="H11305" s="29"/>
      <c r="I11305" s="29"/>
      <c r="J11305" s="29"/>
      <c r="K11305" s="29"/>
      <c r="L11305" s="29"/>
    </row>
    <row r="11306" spans="1:12" ht="21">
      <c r="A11306" s="26"/>
      <c r="B11306" s="27"/>
      <c r="C11306" s="27"/>
      <c r="D11306" s="27"/>
      <c r="E11306" s="27"/>
      <c r="F11306" s="27"/>
      <c r="G11306" s="29"/>
      <c r="H11306" s="29"/>
      <c r="I11306" s="29"/>
      <c r="J11306" s="29"/>
      <c r="K11306" s="29"/>
      <c r="L11306" s="29"/>
    </row>
    <row r="11307" spans="1:12" ht="21">
      <c r="A11307" s="26"/>
      <c r="B11307" s="27"/>
      <c r="C11307" s="27"/>
      <c r="D11307" s="27"/>
      <c r="E11307" s="27"/>
      <c r="F11307" s="27"/>
      <c r="G11307" s="29"/>
      <c r="H11307" s="29"/>
      <c r="I11307" s="29"/>
      <c r="J11307" s="29"/>
      <c r="K11307" s="29"/>
      <c r="L11307" s="29"/>
    </row>
    <row r="11308" spans="1:12" ht="21">
      <c r="A11308" s="26"/>
      <c r="B11308" s="27"/>
      <c r="C11308" s="27"/>
      <c r="D11308" s="27"/>
      <c r="E11308" s="27"/>
      <c r="F11308" s="27"/>
      <c r="G11308" s="29"/>
      <c r="H11308" s="29"/>
      <c r="I11308" s="29"/>
      <c r="J11308" s="29"/>
      <c r="K11308" s="29"/>
      <c r="L11308" s="29"/>
    </row>
    <row r="11309" spans="1:12" ht="21">
      <c r="A11309" s="26"/>
      <c r="B11309" s="27"/>
      <c r="C11309" s="27"/>
      <c r="D11309" s="27"/>
      <c r="E11309" s="27"/>
      <c r="F11309" s="27"/>
      <c r="G11309" s="29"/>
      <c r="H11309" s="29"/>
      <c r="I11309" s="29"/>
      <c r="J11309" s="29"/>
      <c r="K11309" s="29"/>
      <c r="L11309" s="29"/>
    </row>
    <row r="11310" spans="1:12" ht="21">
      <c r="A11310" s="26"/>
      <c r="B11310" s="27"/>
      <c r="C11310" s="27"/>
      <c r="D11310" s="27"/>
      <c r="E11310" s="27"/>
      <c r="F11310" s="27"/>
      <c r="G11310" s="28"/>
      <c r="H11310" s="28"/>
      <c r="I11310" s="28"/>
      <c r="J11310" s="28"/>
      <c r="K11310" s="28"/>
      <c r="L11310" s="28"/>
    </row>
    <row r="11311" spans="1:12" ht="21">
      <c r="A11311" s="26"/>
      <c r="B11311" s="27"/>
      <c r="C11311" s="27"/>
      <c r="D11311" s="27"/>
      <c r="E11311" s="27"/>
      <c r="F11311" s="27"/>
      <c r="G11311" s="29"/>
      <c r="H11311" s="29"/>
      <c r="I11311" s="29"/>
      <c r="J11311" s="29"/>
      <c r="K11311" s="29"/>
      <c r="L11311" s="29"/>
    </row>
    <row r="11312" spans="1:12" ht="21">
      <c r="A11312" s="26"/>
      <c r="B11312" s="27"/>
      <c r="C11312" s="27"/>
      <c r="D11312" s="27"/>
      <c r="E11312" s="27"/>
      <c r="F11312" s="27"/>
      <c r="G11312" s="28"/>
      <c r="H11312" s="28"/>
      <c r="I11312" s="28"/>
      <c r="J11312" s="28"/>
      <c r="K11312" s="28"/>
      <c r="L11312" s="28"/>
    </row>
    <row r="11313" spans="1:12" ht="21">
      <c r="A11313" s="26"/>
      <c r="B11313" s="27"/>
      <c r="C11313" s="27"/>
      <c r="D11313" s="27"/>
      <c r="E11313" s="27"/>
      <c r="F11313" s="27"/>
      <c r="G11313" s="29"/>
      <c r="H11313" s="29"/>
      <c r="I11313" s="29"/>
      <c r="J11313" s="29"/>
      <c r="K11313" s="29"/>
      <c r="L11313" s="29"/>
    </row>
    <row r="11314" spans="1:12" ht="21">
      <c r="A11314" s="26"/>
      <c r="B11314" s="27"/>
      <c r="C11314" s="27"/>
      <c r="D11314" s="27"/>
      <c r="E11314" s="27"/>
      <c r="F11314" s="27"/>
      <c r="G11314" s="28"/>
      <c r="H11314" s="28"/>
      <c r="I11314" s="28"/>
      <c r="J11314" s="28"/>
      <c r="K11314" s="28"/>
      <c r="L11314" s="28"/>
    </row>
    <row r="11315" spans="1:12" ht="21">
      <c r="A11315" s="26"/>
      <c r="B11315" s="27"/>
      <c r="C11315" s="27"/>
      <c r="D11315" s="27"/>
      <c r="E11315" s="27"/>
      <c r="F11315" s="27"/>
      <c r="G11315" s="28"/>
      <c r="H11315" s="28"/>
      <c r="I11315" s="28"/>
      <c r="J11315" s="28"/>
      <c r="K11315" s="28"/>
      <c r="L11315" s="28"/>
    </row>
    <row r="11316" spans="1:12" ht="21">
      <c r="A11316" s="26"/>
      <c r="B11316" s="27"/>
      <c r="C11316" s="27"/>
      <c r="D11316" s="27"/>
      <c r="E11316" s="27"/>
      <c r="F11316" s="27"/>
      <c r="G11316" s="28"/>
      <c r="H11316" s="28"/>
      <c r="I11316" s="28"/>
      <c r="J11316" s="28"/>
      <c r="K11316" s="28"/>
      <c r="L11316" s="28"/>
    </row>
    <row r="11317" spans="1:12" ht="21">
      <c r="A11317" s="26"/>
      <c r="B11317" s="27"/>
      <c r="C11317" s="27"/>
      <c r="D11317" s="27"/>
      <c r="E11317" s="27"/>
      <c r="F11317" s="27"/>
      <c r="G11317" s="28"/>
      <c r="H11317" s="28"/>
      <c r="I11317" s="28"/>
      <c r="J11317" s="28"/>
      <c r="K11317" s="28"/>
      <c r="L11317" s="28"/>
    </row>
    <row r="11318" spans="1:12" ht="21">
      <c r="A11318" s="26"/>
      <c r="B11318" s="27"/>
      <c r="C11318" s="27"/>
      <c r="D11318" s="27"/>
      <c r="E11318" s="27"/>
      <c r="F11318" s="27"/>
      <c r="G11318" s="29"/>
      <c r="H11318" s="29"/>
      <c r="I11318" s="29"/>
      <c r="J11318" s="29"/>
      <c r="K11318" s="29"/>
      <c r="L11318" s="29"/>
    </row>
    <row r="11319" spans="1:12" ht="21">
      <c r="A11319" s="26"/>
      <c r="B11319" s="27"/>
      <c r="C11319" s="27"/>
      <c r="D11319" s="27"/>
      <c r="E11319" s="27"/>
      <c r="F11319" s="27"/>
      <c r="G11319" s="29"/>
      <c r="H11319" s="29"/>
      <c r="I11319" s="29"/>
      <c r="J11319" s="29"/>
      <c r="K11319" s="29"/>
      <c r="L11319" s="29"/>
    </row>
    <row r="11320" spans="1:12" ht="21">
      <c r="A11320" s="26"/>
      <c r="B11320" s="27"/>
      <c r="C11320" s="27"/>
      <c r="D11320" s="27"/>
      <c r="E11320" s="27"/>
      <c r="F11320" s="27"/>
      <c r="G11320" s="29"/>
      <c r="H11320" s="29"/>
      <c r="I11320" s="29"/>
      <c r="J11320" s="29"/>
      <c r="K11320" s="29"/>
      <c r="L11320" s="29"/>
    </row>
    <row r="11321" spans="1:12" ht="21">
      <c r="A11321" s="26"/>
      <c r="B11321" s="27"/>
      <c r="C11321" s="27"/>
      <c r="D11321" s="27"/>
      <c r="E11321" s="27"/>
      <c r="F11321" s="27"/>
      <c r="G11321" s="28"/>
      <c r="H11321" s="28"/>
      <c r="I11321" s="28"/>
      <c r="J11321" s="28"/>
      <c r="K11321" s="28"/>
      <c r="L11321" s="28"/>
    </row>
    <row r="11322" spans="1:12" ht="21">
      <c r="A11322" s="26"/>
      <c r="B11322" s="27"/>
      <c r="C11322" s="27"/>
      <c r="D11322" s="27"/>
      <c r="E11322" s="27"/>
      <c r="F11322" s="27"/>
      <c r="G11322" s="28"/>
      <c r="H11322" s="28"/>
      <c r="I11322" s="28"/>
      <c r="J11322" s="28"/>
      <c r="K11322" s="28"/>
      <c r="L11322" s="28"/>
    </row>
    <row r="11323" spans="1:12" ht="21">
      <c r="A11323" s="26"/>
      <c r="B11323" s="27"/>
      <c r="C11323" s="27"/>
      <c r="D11323" s="27"/>
      <c r="E11323" s="27"/>
      <c r="F11323" s="27"/>
      <c r="G11323" s="28"/>
      <c r="H11323" s="28"/>
      <c r="I11323" s="28"/>
      <c r="J11323" s="28"/>
      <c r="K11323" s="28"/>
      <c r="L11323" s="28"/>
    </row>
    <row r="11324" spans="1:12" ht="21">
      <c r="A11324" s="26"/>
      <c r="B11324" s="27"/>
      <c r="C11324" s="27"/>
      <c r="D11324" s="27"/>
      <c r="E11324" s="27"/>
      <c r="F11324" s="27"/>
      <c r="G11324" s="28"/>
      <c r="H11324" s="28"/>
      <c r="I11324" s="28"/>
      <c r="J11324" s="28"/>
      <c r="K11324" s="28"/>
      <c r="L11324" s="28"/>
    </row>
    <row r="11325" spans="1:12" ht="21">
      <c r="A11325" s="26"/>
      <c r="B11325" s="27"/>
      <c r="C11325" s="27"/>
      <c r="D11325" s="27"/>
      <c r="E11325" s="27"/>
      <c r="F11325" s="27"/>
      <c r="G11325" s="28"/>
      <c r="H11325" s="28"/>
      <c r="I11325" s="28"/>
      <c r="J11325" s="28"/>
      <c r="K11325" s="28"/>
      <c r="L11325" s="28"/>
    </row>
    <row r="11326" spans="1:12" ht="21">
      <c r="A11326" s="26"/>
      <c r="B11326" s="27"/>
      <c r="C11326" s="27"/>
      <c r="D11326" s="27"/>
      <c r="E11326" s="27"/>
      <c r="F11326" s="27"/>
      <c r="G11326" s="28"/>
      <c r="H11326" s="28"/>
      <c r="I11326" s="28"/>
      <c r="J11326" s="28"/>
      <c r="K11326" s="28"/>
      <c r="L11326" s="28"/>
    </row>
    <row r="11327" spans="1:12" ht="21">
      <c r="A11327" s="26"/>
      <c r="B11327" s="27"/>
      <c r="C11327" s="27"/>
      <c r="D11327" s="27"/>
      <c r="E11327" s="27"/>
      <c r="F11327" s="27"/>
      <c r="G11327" s="28"/>
      <c r="H11327" s="28"/>
      <c r="I11327" s="28"/>
      <c r="J11327" s="28"/>
      <c r="K11327" s="28"/>
      <c r="L11327" s="28"/>
    </row>
    <row r="11328" spans="1:12" ht="21">
      <c r="A11328" s="26"/>
      <c r="B11328" s="27"/>
      <c r="C11328" s="27"/>
      <c r="D11328" s="27"/>
      <c r="E11328" s="27"/>
      <c r="F11328" s="27"/>
      <c r="G11328" s="28"/>
      <c r="H11328" s="28"/>
      <c r="I11328" s="28"/>
      <c r="J11328" s="28"/>
      <c r="K11328" s="28"/>
      <c r="L11328" s="28"/>
    </row>
    <row r="11329" spans="1:12" ht="21">
      <c r="A11329" s="26"/>
      <c r="B11329" s="27"/>
      <c r="C11329" s="27"/>
      <c r="D11329" s="27"/>
      <c r="E11329" s="27"/>
      <c r="F11329" s="27"/>
      <c r="G11329" s="28"/>
      <c r="H11329" s="28"/>
      <c r="I11329" s="28"/>
      <c r="J11329" s="28"/>
      <c r="K11329" s="28"/>
      <c r="L11329" s="28"/>
    </row>
    <row r="11330" spans="1:12" ht="21">
      <c r="A11330" s="26"/>
      <c r="B11330" s="27"/>
      <c r="C11330" s="27"/>
      <c r="D11330" s="27"/>
      <c r="E11330" s="27"/>
      <c r="F11330" s="27"/>
      <c r="G11330" s="28"/>
      <c r="H11330" s="28"/>
      <c r="I11330" s="28"/>
      <c r="J11330" s="28"/>
      <c r="K11330" s="28"/>
      <c r="L11330" s="28"/>
    </row>
    <row r="11331" spans="1:12" ht="21">
      <c r="A11331" s="26"/>
      <c r="B11331" s="27"/>
      <c r="C11331" s="27"/>
      <c r="D11331" s="27"/>
      <c r="E11331" s="27"/>
      <c r="F11331" s="27"/>
      <c r="G11331" s="29"/>
      <c r="H11331" s="29"/>
      <c r="I11331" s="29"/>
      <c r="J11331" s="29"/>
      <c r="K11331" s="29"/>
      <c r="L11331" s="29"/>
    </row>
    <row r="11332" spans="1:12" ht="21">
      <c r="A11332" s="26"/>
      <c r="B11332" s="27"/>
      <c r="C11332" s="27"/>
      <c r="D11332" s="27"/>
      <c r="E11332" s="27"/>
      <c r="F11332" s="27"/>
      <c r="G11332" s="29"/>
      <c r="H11332" s="29"/>
      <c r="I11332" s="29"/>
      <c r="J11332" s="29"/>
      <c r="K11332" s="29"/>
      <c r="L11332" s="29"/>
    </row>
    <row r="11333" spans="1:12" ht="21">
      <c r="A11333" s="26"/>
      <c r="B11333" s="27"/>
      <c r="C11333" s="27"/>
      <c r="D11333" s="27"/>
      <c r="E11333" s="27"/>
      <c r="F11333" s="27"/>
      <c r="G11333" s="29"/>
      <c r="H11333" s="29"/>
      <c r="I11333" s="29"/>
      <c r="J11333" s="29"/>
      <c r="K11333" s="29"/>
      <c r="L11333" s="29"/>
    </row>
    <row r="11334" spans="1:12" ht="21">
      <c r="A11334" s="26"/>
      <c r="B11334" s="27"/>
      <c r="C11334" s="27"/>
      <c r="D11334" s="27"/>
      <c r="E11334" s="27"/>
      <c r="F11334" s="27"/>
      <c r="G11334" s="29"/>
      <c r="H11334" s="29"/>
      <c r="I11334" s="29"/>
      <c r="J11334" s="29"/>
      <c r="K11334" s="29"/>
      <c r="L11334" s="29"/>
    </row>
    <row r="11335" spans="1:12" ht="21">
      <c r="A11335" s="26"/>
      <c r="B11335" s="27"/>
      <c r="C11335" s="27"/>
      <c r="D11335" s="27"/>
      <c r="E11335" s="27"/>
      <c r="F11335" s="27"/>
      <c r="G11335" s="28"/>
      <c r="H11335" s="28"/>
      <c r="I11335" s="28"/>
      <c r="J11335" s="28"/>
      <c r="K11335" s="28"/>
      <c r="L11335" s="28"/>
    </row>
    <row r="11336" spans="1:12" ht="21">
      <c r="A11336" s="26"/>
      <c r="B11336" s="27"/>
      <c r="C11336" s="27"/>
      <c r="D11336" s="27"/>
      <c r="E11336" s="27"/>
      <c r="F11336" s="27"/>
      <c r="G11336" s="28"/>
      <c r="H11336" s="28"/>
      <c r="I11336" s="28"/>
      <c r="J11336" s="28"/>
      <c r="K11336" s="28"/>
      <c r="L11336" s="28"/>
    </row>
    <row r="11337" spans="1:12" ht="21">
      <c r="A11337" s="26"/>
      <c r="B11337" s="27"/>
      <c r="C11337" s="27"/>
      <c r="D11337" s="27"/>
      <c r="E11337" s="27"/>
      <c r="F11337" s="27"/>
      <c r="G11337" s="28"/>
      <c r="H11337" s="28"/>
      <c r="I11337" s="28"/>
      <c r="J11337" s="28"/>
      <c r="K11337" s="28"/>
      <c r="L11337" s="28"/>
    </row>
    <row r="11338" spans="1:12" ht="21">
      <c r="A11338" s="26"/>
      <c r="B11338" s="27"/>
      <c r="C11338" s="27"/>
      <c r="D11338" s="27"/>
      <c r="E11338" s="27"/>
      <c r="F11338" s="27"/>
      <c r="G11338" s="29"/>
      <c r="H11338" s="29"/>
      <c r="I11338" s="29"/>
      <c r="J11338" s="29"/>
      <c r="K11338" s="29"/>
      <c r="L11338" s="29"/>
    </row>
    <row r="11339" spans="1:12" ht="21">
      <c r="A11339" s="26"/>
      <c r="B11339" s="27"/>
      <c r="C11339" s="27"/>
      <c r="D11339" s="27"/>
      <c r="E11339" s="27"/>
      <c r="F11339" s="27"/>
      <c r="G11339" s="29"/>
      <c r="H11339" s="29"/>
      <c r="I11339" s="29"/>
      <c r="J11339" s="29"/>
      <c r="K11339" s="29"/>
      <c r="L11339" s="29"/>
    </row>
    <row r="11340" spans="1:12" ht="21">
      <c r="A11340" s="26"/>
      <c r="B11340" s="27"/>
      <c r="C11340" s="27"/>
      <c r="D11340" s="27"/>
      <c r="E11340" s="27"/>
      <c r="F11340" s="27"/>
      <c r="G11340" s="29"/>
      <c r="H11340" s="29"/>
      <c r="I11340" s="29"/>
      <c r="J11340" s="29"/>
      <c r="K11340" s="29"/>
      <c r="L11340" s="29"/>
    </row>
    <row r="11341" spans="1:12" ht="21">
      <c r="A11341" s="26"/>
      <c r="B11341" s="27"/>
      <c r="C11341" s="27"/>
      <c r="D11341" s="27"/>
      <c r="E11341" s="27"/>
      <c r="F11341" s="27"/>
      <c r="G11341" s="28"/>
      <c r="H11341" s="28"/>
      <c r="I11341" s="28"/>
      <c r="J11341" s="28"/>
      <c r="K11341" s="28"/>
      <c r="L11341" s="28"/>
    </row>
    <row r="11342" spans="1:12" ht="21">
      <c r="A11342" s="26"/>
      <c r="B11342" s="27"/>
      <c r="C11342" s="27"/>
      <c r="D11342" s="27"/>
      <c r="E11342" s="27"/>
      <c r="F11342" s="27"/>
      <c r="G11342" s="28"/>
      <c r="H11342" s="28"/>
      <c r="I11342" s="28"/>
      <c r="J11342" s="28"/>
      <c r="K11342" s="28"/>
      <c r="L11342" s="28"/>
    </row>
    <row r="11343" spans="1:12" ht="21">
      <c r="A11343" s="26"/>
      <c r="B11343" s="27"/>
      <c r="C11343" s="27"/>
      <c r="D11343" s="27"/>
      <c r="E11343" s="27"/>
      <c r="F11343" s="27"/>
      <c r="G11343" s="28"/>
      <c r="H11343" s="28"/>
      <c r="I11343" s="28"/>
      <c r="J11343" s="28"/>
      <c r="K11343" s="28"/>
      <c r="L11343" s="28"/>
    </row>
    <row r="11344" spans="1:12" ht="21">
      <c r="A11344" s="26"/>
      <c r="B11344" s="27"/>
      <c r="C11344" s="27"/>
      <c r="D11344" s="27"/>
      <c r="E11344" s="27"/>
      <c r="F11344" s="27"/>
      <c r="G11344" s="28"/>
      <c r="H11344" s="28"/>
      <c r="I11344" s="28"/>
      <c r="J11344" s="28"/>
      <c r="K11344" s="28"/>
      <c r="L11344" s="28"/>
    </row>
    <row r="11345" spans="1:12" ht="21">
      <c r="A11345" s="26"/>
      <c r="B11345" s="27"/>
      <c r="C11345" s="27"/>
      <c r="D11345" s="27"/>
      <c r="E11345" s="27"/>
      <c r="F11345" s="27"/>
      <c r="G11345" s="28"/>
      <c r="H11345" s="28"/>
      <c r="I11345" s="28"/>
      <c r="J11345" s="28"/>
      <c r="K11345" s="28"/>
      <c r="L11345" s="28"/>
    </row>
    <row r="11346" spans="1:12" ht="21">
      <c r="A11346" s="26"/>
      <c r="B11346" s="27"/>
      <c r="C11346" s="27"/>
      <c r="D11346" s="27"/>
      <c r="E11346" s="27"/>
      <c r="F11346" s="27"/>
      <c r="G11346" s="29"/>
      <c r="H11346" s="29"/>
      <c r="I11346" s="29"/>
      <c r="J11346" s="29"/>
      <c r="K11346" s="29"/>
      <c r="L11346" s="29"/>
    </row>
    <row r="11347" spans="1:12" ht="21">
      <c r="A11347" s="26"/>
      <c r="B11347" s="27"/>
      <c r="C11347" s="27"/>
      <c r="D11347" s="27"/>
      <c r="E11347" s="27"/>
      <c r="F11347" s="27"/>
      <c r="G11347" s="28"/>
      <c r="H11347" s="28"/>
      <c r="I11347" s="28"/>
      <c r="J11347" s="28"/>
      <c r="K11347" s="28"/>
      <c r="L11347" s="28"/>
    </row>
    <row r="11348" spans="1:12" ht="21">
      <c r="A11348" s="26"/>
      <c r="B11348" s="27"/>
      <c r="C11348" s="27"/>
      <c r="D11348" s="27"/>
      <c r="E11348" s="27"/>
      <c r="F11348" s="27"/>
      <c r="G11348" s="28"/>
      <c r="H11348" s="28"/>
      <c r="I11348" s="28"/>
      <c r="J11348" s="28"/>
      <c r="K11348" s="28"/>
      <c r="L11348" s="28"/>
    </row>
    <row r="11349" spans="1:12" ht="21">
      <c r="A11349" s="26"/>
      <c r="B11349" s="27"/>
      <c r="C11349" s="27"/>
      <c r="D11349" s="27"/>
      <c r="E11349" s="27"/>
      <c r="F11349" s="27"/>
      <c r="G11349" s="28"/>
      <c r="H11349" s="28"/>
      <c r="I11349" s="28"/>
      <c r="J11349" s="28"/>
      <c r="K11349" s="28"/>
      <c r="L11349" s="28"/>
    </row>
    <row r="11350" spans="1:12" ht="21">
      <c r="A11350" s="26"/>
      <c r="B11350" s="27"/>
      <c r="C11350" s="27"/>
      <c r="D11350" s="27"/>
      <c r="E11350" s="27"/>
      <c r="F11350" s="27"/>
      <c r="G11350" s="29"/>
      <c r="H11350" s="29"/>
      <c r="I11350" s="29"/>
      <c r="J11350" s="29"/>
      <c r="K11350" s="29"/>
      <c r="L11350" s="29"/>
    </row>
    <row r="11351" spans="1:12" ht="21">
      <c r="A11351" s="26"/>
      <c r="B11351" s="27"/>
      <c r="C11351" s="27"/>
      <c r="D11351" s="27"/>
      <c r="E11351" s="27"/>
      <c r="F11351" s="27"/>
      <c r="G11351" s="28"/>
      <c r="H11351" s="28"/>
      <c r="I11351" s="28"/>
      <c r="J11351" s="28"/>
      <c r="K11351" s="28"/>
      <c r="L11351" s="28"/>
    </row>
    <row r="11352" spans="1:12" ht="21">
      <c r="A11352" s="26"/>
      <c r="B11352" s="27"/>
      <c r="C11352" s="27"/>
      <c r="D11352" s="27"/>
      <c r="E11352" s="27"/>
      <c r="F11352" s="27"/>
      <c r="G11352" s="29"/>
      <c r="H11352" s="29"/>
      <c r="I11352" s="29"/>
      <c r="J11352" s="29"/>
      <c r="K11352" s="29"/>
      <c r="L11352" s="29"/>
    </row>
    <row r="11353" spans="1:12" ht="21">
      <c r="A11353" s="26"/>
      <c r="B11353" s="27"/>
      <c r="C11353" s="27"/>
      <c r="D11353" s="27"/>
      <c r="E11353" s="27"/>
      <c r="F11353" s="27"/>
      <c r="G11353" s="29"/>
      <c r="H11353" s="29"/>
      <c r="I11353" s="29"/>
      <c r="J11353" s="29"/>
      <c r="K11353" s="29"/>
      <c r="L11353" s="29"/>
    </row>
    <row r="11354" spans="1:12" ht="21">
      <c r="A11354" s="26"/>
      <c r="B11354" s="27"/>
      <c r="C11354" s="27"/>
      <c r="D11354" s="27"/>
      <c r="E11354" s="27"/>
      <c r="F11354" s="27"/>
      <c r="G11354" s="28"/>
      <c r="H11354" s="28"/>
      <c r="I11354" s="28"/>
      <c r="J11354" s="28"/>
      <c r="K11354" s="28"/>
      <c r="L11354" s="28"/>
    </row>
    <row r="11355" spans="1:12" ht="21">
      <c r="A11355" s="26"/>
      <c r="B11355" s="27"/>
      <c r="C11355" s="27"/>
      <c r="D11355" s="27"/>
      <c r="E11355" s="27"/>
      <c r="F11355" s="27"/>
      <c r="G11355" s="28"/>
      <c r="H11355" s="28"/>
      <c r="I11355" s="28"/>
      <c r="J11355" s="28"/>
      <c r="K11355" s="28"/>
      <c r="L11355" s="28"/>
    </row>
    <row r="11356" spans="1:12" ht="21">
      <c r="A11356" s="26"/>
      <c r="B11356" s="27"/>
      <c r="C11356" s="27"/>
      <c r="D11356" s="27"/>
      <c r="E11356" s="27"/>
      <c r="F11356" s="27"/>
      <c r="G11356" s="28"/>
      <c r="H11356" s="28"/>
      <c r="I11356" s="28"/>
      <c r="J11356" s="28"/>
      <c r="K11356" s="28"/>
      <c r="L11356" s="28"/>
    </row>
    <row r="11357" spans="1:12" ht="21">
      <c r="A11357" s="26"/>
      <c r="B11357" s="27"/>
      <c r="C11357" s="27"/>
      <c r="D11357" s="27"/>
      <c r="E11357" s="27"/>
      <c r="F11357" s="27"/>
      <c r="G11357" s="29"/>
      <c r="H11357" s="29"/>
      <c r="I11357" s="29"/>
      <c r="J11357" s="29"/>
      <c r="K11357" s="29"/>
      <c r="L11357" s="29"/>
    </row>
    <row r="11358" spans="1:12" ht="21">
      <c r="A11358" s="26"/>
      <c r="B11358" s="27"/>
      <c r="C11358" s="27"/>
      <c r="D11358" s="27"/>
      <c r="E11358" s="27"/>
      <c r="F11358" s="27"/>
      <c r="G11358" s="29"/>
      <c r="H11358" s="29"/>
      <c r="I11358" s="29"/>
      <c r="J11358" s="29"/>
      <c r="K11358" s="29"/>
      <c r="L11358" s="29"/>
    </row>
    <row r="11359" spans="1:12" ht="21">
      <c r="A11359" s="26"/>
      <c r="B11359" s="27"/>
      <c r="C11359" s="27"/>
      <c r="D11359" s="27"/>
      <c r="E11359" s="27"/>
      <c r="F11359" s="27"/>
      <c r="G11359" s="29"/>
      <c r="H11359" s="29"/>
      <c r="I11359" s="29"/>
      <c r="J11359" s="29"/>
      <c r="K11359" s="29"/>
      <c r="L11359" s="29"/>
    </row>
    <row r="11360" spans="1:12" ht="21">
      <c r="A11360" s="26"/>
      <c r="B11360" s="27"/>
      <c r="C11360" s="27"/>
      <c r="D11360" s="27"/>
      <c r="E11360" s="27"/>
      <c r="F11360" s="27"/>
      <c r="G11360" s="29"/>
      <c r="H11360" s="29"/>
      <c r="I11360" s="29"/>
      <c r="J11360" s="29"/>
      <c r="K11360" s="29"/>
      <c r="L11360" s="29"/>
    </row>
    <row r="11361" spans="1:12" ht="21">
      <c r="A11361" s="26"/>
      <c r="B11361" s="27"/>
      <c r="C11361" s="27"/>
      <c r="D11361" s="27"/>
      <c r="E11361" s="27"/>
      <c r="F11361" s="27"/>
      <c r="G11361" s="28"/>
      <c r="H11361" s="28"/>
      <c r="I11361" s="28"/>
      <c r="J11361" s="28"/>
      <c r="K11361" s="28"/>
      <c r="L11361" s="28"/>
    </row>
    <row r="11362" spans="1:12" ht="21">
      <c r="A11362" s="26"/>
      <c r="B11362" s="27"/>
      <c r="C11362" s="27"/>
      <c r="D11362" s="27"/>
      <c r="E11362" s="27"/>
      <c r="F11362" s="27"/>
      <c r="G11362" s="28"/>
      <c r="H11362" s="28"/>
      <c r="I11362" s="28"/>
      <c r="J11362" s="28"/>
      <c r="K11362" s="28"/>
      <c r="L11362" s="28"/>
    </row>
    <row r="11363" spans="1:12" ht="21">
      <c r="A11363" s="26"/>
      <c r="B11363" s="27"/>
      <c r="C11363" s="27"/>
      <c r="D11363" s="27"/>
      <c r="E11363" s="27"/>
      <c r="F11363" s="27"/>
      <c r="G11363" s="29"/>
      <c r="H11363" s="29"/>
      <c r="I11363" s="29"/>
      <c r="J11363" s="29"/>
      <c r="K11363" s="29"/>
      <c r="L11363" s="29"/>
    </row>
    <row r="11364" spans="1:12" ht="21">
      <c r="A11364" s="26"/>
      <c r="B11364" s="27"/>
      <c r="C11364" s="27"/>
      <c r="D11364" s="27"/>
      <c r="E11364" s="27"/>
      <c r="F11364" s="27"/>
      <c r="G11364" s="29"/>
      <c r="H11364" s="29"/>
      <c r="I11364" s="29"/>
      <c r="J11364" s="29"/>
      <c r="K11364" s="29"/>
      <c r="L11364" s="29"/>
    </row>
    <row r="11365" spans="1:12" ht="21">
      <c r="A11365" s="26"/>
      <c r="B11365" s="27"/>
      <c r="C11365" s="27"/>
      <c r="D11365" s="27"/>
      <c r="E11365" s="27"/>
      <c r="F11365" s="27"/>
      <c r="G11365" s="28"/>
      <c r="H11365" s="28"/>
      <c r="I11365" s="28"/>
      <c r="J11365" s="28"/>
      <c r="K11365" s="28"/>
      <c r="L11365" s="28"/>
    </row>
    <row r="11366" spans="1:12" ht="21">
      <c r="A11366" s="26"/>
      <c r="B11366" s="27"/>
      <c r="C11366" s="27"/>
      <c r="D11366" s="27"/>
      <c r="E11366" s="27"/>
      <c r="F11366" s="27"/>
      <c r="G11366" s="29"/>
      <c r="H11366" s="29"/>
      <c r="I11366" s="29"/>
      <c r="J11366" s="29"/>
      <c r="K11366" s="29"/>
      <c r="L11366" s="29"/>
    </row>
    <row r="11367" spans="1:12" ht="21">
      <c r="A11367" s="26"/>
      <c r="B11367" s="27"/>
      <c r="C11367" s="27"/>
      <c r="D11367" s="27"/>
      <c r="E11367" s="27"/>
      <c r="F11367" s="27"/>
      <c r="G11367" s="28"/>
      <c r="H11367" s="28"/>
      <c r="I11367" s="28"/>
      <c r="J11367" s="28"/>
      <c r="K11367" s="28"/>
      <c r="L11367" s="28"/>
    </row>
    <row r="11368" spans="1:12" ht="21">
      <c r="A11368" s="26"/>
      <c r="B11368" s="27"/>
      <c r="C11368" s="27"/>
      <c r="D11368" s="27"/>
      <c r="E11368" s="27"/>
      <c r="F11368" s="27"/>
      <c r="G11368" s="29"/>
      <c r="H11368" s="29"/>
      <c r="I11368" s="29"/>
      <c r="J11368" s="29"/>
      <c r="K11368" s="29"/>
      <c r="L11368" s="29"/>
    </row>
    <row r="11369" spans="1:12" ht="21">
      <c r="A11369" s="26"/>
      <c r="B11369" s="27"/>
      <c r="C11369" s="27"/>
      <c r="D11369" s="27"/>
      <c r="E11369" s="27"/>
      <c r="F11369" s="27"/>
      <c r="G11369" s="28"/>
      <c r="H11369" s="28"/>
      <c r="I11369" s="28"/>
      <c r="J11369" s="28"/>
      <c r="K11369" s="28"/>
      <c r="L11369" s="28"/>
    </row>
    <row r="11370" spans="1:12" ht="21">
      <c r="A11370" s="26"/>
      <c r="B11370" s="27"/>
      <c r="C11370" s="27"/>
      <c r="D11370" s="27"/>
      <c r="E11370" s="27"/>
      <c r="F11370" s="27"/>
      <c r="G11370" s="28"/>
      <c r="H11370" s="28"/>
      <c r="I11370" s="28"/>
      <c r="J11370" s="28"/>
      <c r="K11370" s="28"/>
      <c r="L11370" s="28"/>
    </row>
    <row r="11371" spans="1:12" ht="21">
      <c r="A11371" s="26"/>
      <c r="B11371" s="27"/>
      <c r="C11371" s="27"/>
      <c r="D11371" s="27"/>
      <c r="E11371" s="27"/>
      <c r="F11371" s="27"/>
      <c r="G11371" s="29"/>
      <c r="H11371" s="29"/>
      <c r="I11371" s="29"/>
      <c r="J11371" s="29"/>
      <c r="K11371" s="29"/>
      <c r="L11371" s="29"/>
    </row>
    <row r="11372" spans="1:12" ht="21">
      <c r="A11372" s="26"/>
      <c r="B11372" s="27"/>
      <c r="C11372" s="27"/>
      <c r="D11372" s="27"/>
      <c r="E11372" s="27"/>
      <c r="F11372" s="27"/>
      <c r="G11372" s="28"/>
      <c r="H11372" s="28"/>
      <c r="I11372" s="28"/>
      <c r="J11372" s="28"/>
      <c r="K11372" s="28"/>
      <c r="L11372" s="28"/>
    </row>
    <row r="11373" spans="1:12" ht="21">
      <c r="A11373" s="26"/>
      <c r="B11373" s="27"/>
      <c r="C11373" s="27"/>
      <c r="D11373" s="27"/>
      <c r="E11373" s="27"/>
      <c r="F11373" s="27"/>
      <c r="G11373" s="29"/>
      <c r="H11373" s="29"/>
      <c r="I11373" s="29"/>
      <c r="J11373" s="29"/>
      <c r="K11373" s="29"/>
      <c r="L11373" s="29"/>
    </row>
    <row r="11374" spans="1:12" ht="21">
      <c r="A11374" s="26"/>
      <c r="B11374" s="27"/>
      <c r="C11374" s="27"/>
      <c r="D11374" s="27"/>
      <c r="E11374" s="27"/>
      <c r="F11374" s="27"/>
      <c r="G11374" s="29"/>
      <c r="H11374" s="29"/>
      <c r="I11374" s="29"/>
      <c r="J11374" s="29"/>
      <c r="K11374" s="29"/>
      <c r="L11374" s="29"/>
    </row>
    <row r="11375" spans="1:12" ht="21">
      <c r="A11375" s="26"/>
      <c r="B11375" s="27"/>
      <c r="C11375" s="27"/>
      <c r="D11375" s="27"/>
      <c r="E11375" s="27"/>
      <c r="F11375" s="27"/>
      <c r="G11375" s="28"/>
      <c r="H11375" s="28"/>
      <c r="I11375" s="28"/>
      <c r="J11375" s="28"/>
      <c r="K11375" s="28"/>
      <c r="L11375" s="28"/>
    </row>
    <row r="11376" spans="1:12" ht="21">
      <c r="A11376" s="26"/>
      <c r="B11376" s="27"/>
      <c r="C11376" s="27"/>
      <c r="D11376" s="27"/>
      <c r="E11376" s="27"/>
      <c r="F11376" s="27"/>
      <c r="G11376" s="28"/>
      <c r="H11376" s="28"/>
      <c r="I11376" s="28"/>
      <c r="J11376" s="28"/>
      <c r="K11376" s="28"/>
      <c r="L11376" s="28"/>
    </row>
    <row r="11377" spans="1:12" ht="21">
      <c r="A11377" s="26"/>
      <c r="B11377" s="27"/>
      <c r="C11377" s="27"/>
      <c r="D11377" s="27"/>
      <c r="E11377" s="27"/>
      <c r="F11377" s="27"/>
      <c r="G11377" s="28"/>
      <c r="H11377" s="28"/>
      <c r="I11377" s="28"/>
      <c r="J11377" s="28"/>
      <c r="K11377" s="28"/>
      <c r="L11377" s="28"/>
    </row>
    <row r="11378" spans="1:12" ht="21">
      <c r="A11378" s="26"/>
      <c r="B11378" s="27"/>
      <c r="C11378" s="27"/>
      <c r="D11378" s="27"/>
      <c r="E11378" s="27"/>
      <c r="F11378" s="27"/>
      <c r="G11378" s="29"/>
      <c r="H11378" s="29"/>
      <c r="I11378" s="29"/>
      <c r="J11378" s="29"/>
      <c r="K11378" s="29"/>
      <c r="L11378" s="29"/>
    </row>
    <row r="11379" spans="1:12" ht="21">
      <c r="A11379" s="26"/>
      <c r="B11379" s="27"/>
      <c r="C11379" s="27"/>
      <c r="D11379" s="27"/>
      <c r="E11379" s="27"/>
      <c r="F11379" s="27"/>
      <c r="G11379" s="28"/>
      <c r="H11379" s="28"/>
      <c r="I11379" s="28"/>
      <c r="J11379" s="28"/>
      <c r="K11379" s="28"/>
      <c r="L11379" s="28"/>
    </row>
    <row r="11380" spans="1:12" ht="21">
      <c r="A11380" s="26"/>
      <c r="B11380" s="27"/>
      <c r="C11380" s="27"/>
      <c r="D11380" s="27"/>
      <c r="E11380" s="27"/>
      <c r="F11380" s="27"/>
      <c r="G11380" s="28"/>
      <c r="H11380" s="28"/>
      <c r="I11380" s="28"/>
      <c r="J11380" s="28"/>
      <c r="K11380" s="28"/>
      <c r="L11380" s="28"/>
    </row>
    <row r="11381" spans="1:12" ht="21">
      <c r="A11381" s="26"/>
      <c r="B11381" s="27"/>
      <c r="C11381" s="27"/>
      <c r="D11381" s="27"/>
      <c r="E11381" s="27"/>
      <c r="F11381" s="27"/>
      <c r="G11381" s="29"/>
      <c r="H11381" s="29"/>
      <c r="I11381" s="29"/>
      <c r="J11381" s="29"/>
      <c r="K11381" s="29"/>
      <c r="L11381" s="29"/>
    </row>
    <row r="11382" spans="1:12" ht="21">
      <c r="A11382" s="26"/>
      <c r="B11382" s="27"/>
      <c r="C11382" s="27"/>
      <c r="D11382" s="27"/>
      <c r="E11382" s="27"/>
      <c r="F11382" s="27"/>
      <c r="G11382" s="29"/>
      <c r="H11382" s="29"/>
      <c r="I11382" s="29"/>
      <c r="J11382" s="29"/>
      <c r="K11382" s="29"/>
      <c r="L11382" s="29"/>
    </row>
    <row r="11383" spans="1:12" ht="21">
      <c r="A11383" s="26"/>
      <c r="B11383" s="27"/>
      <c r="C11383" s="27"/>
      <c r="D11383" s="27"/>
      <c r="E11383" s="27"/>
      <c r="F11383" s="27"/>
      <c r="G11383" s="29"/>
      <c r="H11383" s="29"/>
      <c r="I11383" s="29"/>
      <c r="J11383" s="29"/>
      <c r="K11383" s="29"/>
      <c r="L11383" s="29"/>
    </row>
    <row r="11384" spans="1:12" ht="21">
      <c r="A11384" s="26"/>
      <c r="B11384" s="27"/>
      <c r="C11384" s="27"/>
      <c r="D11384" s="27"/>
      <c r="E11384" s="27"/>
      <c r="F11384" s="27"/>
      <c r="G11384" s="29"/>
      <c r="H11384" s="29"/>
      <c r="I11384" s="29"/>
      <c r="J11384" s="29"/>
      <c r="K11384" s="29"/>
      <c r="L11384" s="29"/>
    </row>
    <row r="11385" spans="1:12" ht="21">
      <c r="A11385" s="26"/>
      <c r="B11385" s="27"/>
      <c r="C11385" s="27"/>
      <c r="D11385" s="27"/>
      <c r="E11385" s="27"/>
      <c r="F11385" s="27"/>
      <c r="G11385" s="29"/>
      <c r="H11385" s="29"/>
      <c r="I11385" s="29"/>
      <c r="J11385" s="29"/>
      <c r="K11385" s="29"/>
      <c r="L11385" s="29"/>
    </row>
    <row r="11386" spans="1:12" ht="21">
      <c r="A11386" s="26"/>
      <c r="B11386" s="27"/>
      <c r="C11386" s="27"/>
      <c r="D11386" s="27"/>
      <c r="E11386" s="27"/>
      <c r="F11386" s="27"/>
      <c r="G11386" s="28"/>
      <c r="H11386" s="28"/>
      <c r="I11386" s="28"/>
      <c r="J11386" s="28"/>
      <c r="K11386" s="28"/>
      <c r="L11386" s="28"/>
    </row>
    <row r="11387" spans="1:12" ht="21">
      <c r="A11387" s="26"/>
      <c r="B11387" s="27"/>
      <c r="C11387" s="27"/>
      <c r="D11387" s="27"/>
      <c r="E11387" s="27"/>
      <c r="F11387" s="27"/>
      <c r="G11387" s="29"/>
      <c r="H11387" s="29"/>
      <c r="I11387" s="29"/>
      <c r="J11387" s="29"/>
      <c r="K11387" s="29"/>
      <c r="L11387" s="29"/>
    </row>
    <row r="11388" spans="1:12" ht="21">
      <c r="A11388" s="26"/>
      <c r="B11388" s="27"/>
      <c r="C11388" s="27"/>
      <c r="D11388" s="27"/>
      <c r="E11388" s="27"/>
      <c r="F11388" s="27"/>
      <c r="G11388" s="29"/>
      <c r="H11388" s="29"/>
      <c r="I11388" s="29"/>
      <c r="J11388" s="29"/>
      <c r="K11388" s="29"/>
      <c r="L11388" s="29"/>
    </row>
    <row r="11389" spans="1:12" ht="21">
      <c r="A11389" s="26"/>
      <c r="B11389" s="27"/>
      <c r="C11389" s="27"/>
      <c r="D11389" s="27"/>
      <c r="E11389" s="27"/>
      <c r="F11389" s="27"/>
      <c r="G11389" s="29"/>
      <c r="H11389" s="29"/>
      <c r="I11389" s="29"/>
      <c r="J11389" s="29"/>
      <c r="K11389" s="29"/>
      <c r="L11389" s="29"/>
    </row>
    <row r="11390" spans="1:12" ht="21">
      <c r="A11390" s="26"/>
      <c r="B11390" s="27"/>
      <c r="C11390" s="27"/>
      <c r="D11390" s="27"/>
      <c r="E11390" s="27"/>
      <c r="F11390" s="27"/>
      <c r="G11390" s="29"/>
      <c r="H11390" s="29"/>
      <c r="I11390" s="29"/>
      <c r="J11390" s="29"/>
      <c r="K11390" s="29"/>
      <c r="L11390" s="29"/>
    </row>
    <row r="11391" spans="1:12" ht="21">
      <c r="A11391" s="26"/>
      <c r="B11391" s="27"/>
      <c r="C11391" s="27"/>
      <c r="D11391" s="27"/>
      <c r="E11391" s="27"/>
      <c r="F11391" s="27"/>
      <c r="G11391" s="29"/>
      <c r="H11391" s="29"/>
      <c r="I11391" s="29"/>
      <c r="J11391" s="29"/>
      <c r="K11391" s="29"/>
      <c r="L11391" s="29"/>
    </row>
    <row r="11392" spans="1:12" ht="21">
      <c r="A11392" s="26"/>
      <c r="B11392" s="27"/>
      <c r="C11392" s="27"/>
      <c r="D11392" s="27"/>
      <c r="E11392" s="27"/>
      <c r="F11392" s="27"/>
      <c r="G11392" s="29"/>
      <c r="H11392" s="29"/>
      <c r="I11392" s="29"/>
      <c r="J11392" s="29"/>
      <c r="K11392" s="29"/>
      <c r="L11392" s="29"/>
    </row>
    <row r="11393" spans="1:12" ht="21">
      <c r="A11393" s="26"/>
      <c r="B11393" s="27"/>
      <c r="C11393" s="27"/>
      <c r="D11393" s="27"/>
      <c r="E11393" s="27"/>
      <c r="F11393" s="27"/>
      <c r="G11393" s="29"/>
      <c r="H11393" s="29"/>
      <c r="I11393" s="29"/>
      <c r="J11393" s="29"/>
      <c r="K11393" s="29"/>
      <c r="L11393" s="29"/>
    </row>
    <row r="11394" spans="1:12" ht="21">
      <c r="A11394" s="26"/>
      <c r="B11394" s="27"/>
      <c r="C11394" s="27"/>
      <c r="D11394" s="27"/>
      <c r="E11394" s="27"/>
      <c r="F11394" s="27"/>
      <c r="G11394" s="29"/>
      <c r="H11394" s="29"/>
      <c r="I11394" s="29"/>
      <c r="J11394" s="29"/>
      <c r="K11394" s="29"/>
      <c r="L11394" s="29"/>
    </row>
    <row r="11395" spans="1:12" ht="21">
      <c r="A11395" s="26"/>
      <c r="B11395" s="27"/>
      <c r="C11395" s="27"/>
      <c r="D11395" s="27"/>
      <c r="E11395" s="27"/>
      <c r="F11395" s="27"/>
      <c r="G11395" s="29"/>
      <c r="H11395" s="29"/>
      <c r="I11395" s="29"/>
      <c r="J11395" s="29"/>
      <c r="K11395" s="29"/>
      <c r="L11395" s="29"/>
    </row>
    <row r="11396" spans="1:12" ht="21">
      <c r="A11396" s="26"/>
      <c r="B11396" s="27"/>
      <c r="C11396" s="27"/>
      <c r="D11396" s="27"/>
      <c r="E11396" s="27"/>
      <c r="F11396" s="27"/>
      <c r="G11396" s="29"/>
      <c r="H11396" s="29"/>
      <c r="I11396" s="29"/>
      <c r="J11396" s="29"/>
      <c r="K11396" s="29"/>
      <c r="L11396" s="29"/>
    </row>
    <row r="11397" spans="1:12" ht="21">
      <c r="A11397" s="26"/>
      <c r="B11397" s="27"/>
      <c r="C11397" s="27"/>
      <c r="D11397" s="27"/>
      <c r="E11397" s="27"/>
      <c r="F11397" s="27"/>
      <c r="G11397" s="28"/>
      <c r="H11397" s="28"/>
      <c r="I11397" s="28"/>
      <c r="J11397" s="28"/>
      <c r="K11397" s="28"/>
      <c r="L11397" s="28"/>
    </row>
    <row r="11398" spans="1:12" ht="21">
      <c r="A11398" s="26"/>
      <c r="B11398" s="27"/>
      <c r="C11398" s="27"/>
      <c r="D11398" s="27"/>
      <c r="E11398" s="27"/>
      <c r="F11398" s="27"/>
      <c r="G11398" s="29"/>
      <c r="H11398" s="29"/>
      <c r="I11398" s="29"/>
      <c r="J11398" s="29"/>
      <c r="K11398" s="29"/>
      <c r="L11398" s="29"/>
    </row>
    <row r="11399" spans="1:12" ht="21">
      <c r="A11399" s="26"/>
      <c r="B11399" s="27"/>
      <c r="C11399" s="27"/>
      <c r="D11399" s="27"/>
      <c r="E11399" s="27"/>
      <c r="F11399" s="27"/>
      <c r="G11399" s="29"/>
      <c r="H11399" s="29"/>
      <c r="I11399" s="29"/>
      <c r="J11399" s="29"/>
      <c r="K11399" s="29"/>
      <c r="L11399" s="29"/>
    </row>
    <row r="11400" spans="1:12" ht="21">
      <c r="A11400" s="26"/>
      <c r="B11400" s="27"/>
      <c r="C11400" s="27"/>
      <c r="D11400" s="27"/>
      <c r="E11400" s="27"/>
      <c r="F11400" s="27"/>
      <c r="G11400" s="29"/>
      <c r="H11400" s="29"/>
      <c r="I11400" s="29"/>
      <c r="J11400" s="29"/>
      <c r="K11400" s="29"/>
      <c r="L11400" s="29"/>
    </row>
    <row r="11401" spans="1:12" ht="21">
      <c r="A11401" s="26"/>
      <c r="B11401" s="27"/>
      <c r="C11401" s="27"/>
      <c r="D11401" s="27"/>
      <c r="E11401" s="27"/>
      <c r="F11401" s="27"/>
      <c r="G11401" s="29"/>
      <c r="H11401" s="29"/>
      <c r="I11401" s="29"/>
      <c r="J11401" s="29"/>
      <c r="K11401" s="29"/>
      <c r="L11401" s="29"/>
    </row>
    <row r="11402" spans="1:12" ht="21">
      <c r="A11402" s="26"/>
      <c r="B11402" s="27"/>
      <c r="C11402" s="27"/>
      <c r="D11402" s="27"/>
      <c r="E11402" s="27"/>
      <c r="F11402" s="27"/>
      <c r="G11402" s="29"/>
      <c r="H11402" s="29"/>
      <c r="I11402" s="29"/>
      <c r="J11402" s="29"/>
      <c r="K11402" s="29"/>
      <c r="L11402" s="29"/>
    </row>
    <row r="11403" spans="1:12" ht="21">
      <c r="A11403" s="26"/>
      <c r="B11403" s="27"/>
      <c r="C11403" s="27"/>
      <c r="D11403" s="27"/>
      <c r="E11403" s="27"/>
      <c r="F11403" s="27"/>
      <c r="G11403" s="29"/>
      <c r="H11403" s="29"/>
      <c r="I11403" s="29"/>
      <c r="J11403" s="29"/>
      <c r="K11403" s="29"/>
      <c r="L11403" s="29"/>
    </row>
    <row r="11404" spans="1:12" ht="21">
      <c r="A11404" s="26"/>
      <c r="B11404" s="27"/>
      <c r="C11404" s="27"/>
      <c r="D11404" s="27"/>
      <c r="E11404" s="27"/>
      <c r="F11404" s="27"/>
      <c r="G11404" s="29"/>
      <c r="H11404" s="29"/>
      <c r="I11404" s="29"/>
      <c r="J11404" s="29"/>
      <c r="K11404" s="29"/>
      <c r="L11404" s="29"/>
    </row>
    <row r="11405" spans="1:12" ht="21">
      <c r="A11405" s="26"/>
      <c r="B11405" s="27"/>
      <c r="C11405" s="27"/>
      <c r="D11405" s="27"/>
      <c r="E11405" s="27"/>
      <c r="F11405" s="27"/>
      <c r="G11405" s="29"/>
      <c r="H11405" s="29"/>
      <c r="I11405" s="29"/>
      <c r="J11405" s="29"/>
      <c r="K11405" s="29"/>
      <c r="L11405" s="29"/>
    </row>
    <row r="11406" spans="1:12" ht="21">
      <c r="A11406" s="26"/>
      <c r="B11406" s="27"/>
      <c r="C11406" s="27"/>
      <c r="D11406" s="27"/>
      <c r="E11406" s="27"/>
      <c r="F11406" s="27"/>
      <c r="G11406" s="29"/>
      <c r="H11406" s="29"/>
      <c r="I11406" s="29"/>
      <c r="J11406" s="29"/>
      <c r="K11406" s="29"/>
      <c r="L11406" s="29"/>
    </row>
    <row r="11407" spans="1:12" ht="21">
      <c r="A11407" s="26"/>
      <c r="B11407" s="27"/>
      <c r="C11407" s="27"/>
      <c r="D11407" s="27"/>
      <c r="E11407" s="27"/>
      <c r="F11407" s="27"/>
      <c r="G11407" s="29"/>
      <c r="H11407" s="29"/>
      <c r="I11407" s="29"/>
      <c r="J11407" s="29"/>
      <c r="K11407" s="29"/>
      <c r="L11407" s="29"/>
    </row>
    <row r="11408" spans="1:12" ht="21">
      <c r="A11408" s="26"/>
      <c r="B11408" s="27"/>
      <c r="C11408" s="27"/>
      <c r="D11408" s="27"/>
      <c r="E11408" s="27"/>
      <c r="F11408" s="27"/>
      <c r="G11408" s="29"/>
      <c r="H11408" s="29"/>
      <c r="I11408" s="29"/>
      <c r="J11408" s="29"/>
      <c r="K11408" s="29"/>
      <c r="L11408" s="29"/>
    </row>
    <row r="11409" spans="1:12" ht="21">
      <c r="A11409" s="26"/>
      <c r="B11409" s="27"/>
      <c r="C11409" s="27"/>
      <c r="D11409" s="27"/>
      <c r="E11409" s="27"/>
      <c r="F11409" s="27"/>
      <c r="G11409" s="28"/>
      <c r="H11409" s="28"/>
      <c r="I11409" s="28"/>
      <c r="J11409" s="28"/>
      <c r="K11409" s="28"/>
      <c r="L11409" s="28"/>
    </row>
    <row r="11410" spans="1:12" ht="21">
      <c r="A11410" s="26"/>
      <c r="B11410" s="27"/>
      <c r="C11410" s="27"/>
      <c r="D11410" s="27"/>
      <c r="E11410" s="27"/>
      <c r="F11410" s="27"/>
      <c r="G11410" s="29"/>
      <c r="H11410" s="29"/>
      <c r="I11410" s="29"/>
      <c r="J11410" s="29"/>
      <c r="K11410" s="29"/>
      <c r="L11410" s="29"/>
    </row>
    <row r="11411" spans="1:12" ht="21">
      <c r="A11411" s="26"/>
      <c r="B11411" s="27"/>
      <c r="C11411" s="27"/>
      <c r="D11411" s="27"/>
      <c r="E11411" s="27"/>
      <c r="F11411" s="27"/>
      <c r="G11411" s="29"/>
      <c r="H11411" s="29"/>
      <c r="I11411" s="29"/>
      <c r="J11411" s="29"/>
      <c r="K11411" s="29"/>
      <c r="L11411" s="29"/>
    </row>
    <row r="11412" spans="1:12" ht="21">
      <c r="A11412" s="26"/>
      <c r="B11412" s="27"/>
      <c r="C11412" s="27"/>
      <c r="D11412" s="27"/>
      <c r="E11412" s="27"/>
      <c r="F11412" s="27"/>
      <c r="G11412" s="29"/>
      <c r="H11412" s="29"/>
      <c r="I11412" s="29"/>
      <c r="J11412" s="29"/>
      <c r="K11412" s="29"/>
      <c r="L11412" s="29"/>
    </row>
    <row r="11413" spans="1:12" ht="21">
      <c r="A11413" s="26"/>
      <c r="B11413" s="27"/>
      <c r="C11413" s="27"/>
      <c r="D11413" s="27"/>
      <c r="E11413" s="27"/>
      <c r="F11413" s="27"/>
      <c r="G11413" s="29"/>
      <c r="H11413" s="29"/>
      <c r="I11413" s="29"/>
      <c r="J11413" s="29"/>
      <c r="K11413" s="29"/>
      <c r="L11413" s="29"/>
    </row>
    <row r="11414" spans="1:12" ht="21">
      <c r="A11414" s="26"/>
      <c r="B11414" s="27"/>
      <c r="C11414" s="27"/>
      <c r="D11414" s="27"/>
      <c r="E11414" s="27"/>
      <c r="F11414" s="27"/>
      <c r="G11414" s="29"/>
      <c r="H11414" s="29"/>
      <c r="I11414" s="29"/>
      <c r="J11414" s="29"/>
      <c r="K11414" s="29"/>
      <c r="L11414" s="29"/>
    </row>
    <row r="11415" spans="1:12" ht="21">
      <c r="A11415" s="26"/>
      <c r="B11415" s="27"/>
      <c r="C11415" s="27"/>
      <c r="D11415" s="27"/>
      <c r="E11415" s="27"/>
      <c r="F11415" s="27"/>
      <c r="G11415" s="29"/>
      <c r="H11415" s="29"/>
      <c r="I11415" s="29"/>
      <c r="J11415" s="29"/>
      <c r="K11415" s="29"/>
      <c r="L11415" s="29"/>
    </row>
    <row r="11416" spans="1:12" ht="21">
      <c r="A11416" s="26"/>
      <c r="B11416" s="27"/>
      <c r="C11416" s="27"/>
      <c r="D11416" s="27"/>
      <c r="E11416" s="27"/>
      <c r="F11416" s="27"/>
      <c r="G11416" s="29"/>
      <c r="H11416" s="29"/>
      <c r="I11416" s="29"/>
      <c r="J11416" s="29"/>
      <c r="K11416" s="29"/>
      <c r="L11416" s="29"/>
    </row>
    <row r="11417" spans="1:12" ht="21">
      <c r="A11417" s="26"/>
      <c r="B11417" s="27"/>
      <c r="C11417" s="27"/>
      <c r="D11417" s="27"/>
      <c r="E11417" s="27"/>
      <c r="F11417" s="27"/>
      <c r="G11417" s="28"/>
      <c r="H11417" s="28"/>
      <c r="I11417" s="28"/>
      <c r="J11417" s="28"/>
      <c r="K11417" s="28"/>
      <c r="L11417" s="28"/>
    </row>
    <row r="11418" spans="1:12" ht="21">
      <c r="A11418" s="26"/>
      <c r="B11418" s="27"/>
      <c r="C11418" s="27"/>
      <c r="D11418" s="27"/>
      <c r="E11418" s="27"/>
      <c r="F11418" s="27"/>
      <c r="G11418" s="28"/>
      <c r="H11418" s="28"/>
      <c r="I11418" s="28"/>
      <c r="J11418" s="28"/>
      <c r="K11418" s="28"/>
      <c r="L11418" s="28"/>
    </row>
    <row r="11419" spans="1:12" ht="21">
      <c r="A11419" s="26"/>
      <c r="B11419" s="27"/>
      <c r="C11419" s="27"/>
      <c r="D11419" s="27"/>
      <c r="E11419" s="27"/>
      <c r="F11419" s="27"/>
      <c r="G11419" s="29"/>
      <c r="H11419" s="29"/>
      <c r="I11419" s="29"/>
      <c r="J11419" s="29"/>
      <c r="K11419" s="29"/>
      <c r="L11419" s="29"/>
    </row>
    <row r="11420" spans="1:12" ht="21">
      <c r="A11420" s="26"/>
      <c r="B11420" s="27"/>
      <c r="C11420" s="27"/>
      <c r="D11420" s="27"/>
      <c r="E11420" s="27"/>
      <c r="F11420" s="27"/>
      <c r="G11420" s="29"/>
      <c r="H11420" s="29"/>
      <c r="I11420" s="29"/>
      <c r="J11420" s="29"/>
      <c r="K11420" s="29"/>
      <c r="L11420" s="29"/>
    </row>
    <row r="11421" spans="1:12" ht="21">
      <c r="A11421" s="26"/>
      <c r="B11421" s="27"/>
      <c r="C11421" s="27"/>
      <c r="D11421" s="27"/>
      <c r="E11421" s="27"/>
      <c r="F11421" s="27"/>
      <c r="G11421" s="29"/>
      <c r="H11421" s="29"/>
      <c r="I11421" s="29"/>
      <c r="J11421" s="29"/>
      <c r="K11421" s="29"/>
      <c r="L11421" s="29"/>
    </row>
    <row r="11422" spans="1:12" ht="21">
      <c r="A11422" s="26"/>
      <c r="B11422" s="27"/>
      <c r="C11422" s="27"/>
      <c r="D11422" s="27"/>
      <c r="E11422" s="27"/>
      <c r="F11422" s="27"/>
      <c r="G11422" s="29"/>
      <c r="H11422" s="29"/>
      <c r="I11422" s="29"/>
      <c r="J11422" s="29"/>
      <c r="K11422" s="29"/>
      <c r="L11422" s="29"/>
    </row>
    <row r="11423" spans="1:12" ht="21">
      <c r="A11423" s="26"/>
      <c r="B11423" s="27"/>
      <c r="C11423" s="27"/>
      <c r="D11423" s="27"/>
      <c r="E11423" s="27"/>
      <c r="F11423" s="27"/>
      <c r="G11423" s="29"/>
      <c r="H11423" s="29"/>
      <c r="I11423" s="29"/>
      <c r="J11423" s="29"/>
      <c r="K11423" s="29"/>
      <c r="L11423" s="29"/>
    </row>
    <row r="11424" spans="1:12" ht="21">
      <c r="A11424" s="26"/>
      <c r="B11424" s="27"/>
      <c r="C11424" s="27"/>
      <c r="D11424" s="27"/>
      <c r="E11424" s="27"/>
      <c r="F11424" s="27"/>
      <c r="G11424" s="28"/>
      <c r="H11424" s="28"/>
      <c r="I11424" s="28"/>
      <c r="J11424" s="28"/>
      <c r="K11424" s="28"/>
      <c r="L11424" s="28"/>
    </row>
    <row r="11425" spans="1:12" ht="21">
      <c r="A11425" s="26"/>
      <c r="B11425" s="27"/>
      <c r="C11425" s="27"/>
      <c r="D11425" s="27"/>
      <c r="E11425" s="27"/>
      <c r="F11425" s="27"/>
      <c r="G11425" s="29"/>
      <c r="H11425" s="29"/>
      <c r="I11425" s="29"/>
      <c r="J11425" s="29"/>
      <c r="K11425" s="29"/>
      <c r="L11425" s="29"/>
    </row>
    <row r="11426" spans="1:12" ht="21">
      <c r="A11426" s="26"/>
      <c r="B11426" s="27"/>
      <c r="C11426" s="27"/>
      <c r="D11426" s="27"/>
      <c r="E11426" s="27"/>
      <c r="F11426" s="27"/>
      <c r="G11426" s="28"/>
      <c r="H11426" s="28"/>
      <c r="I11426" s="28"/>
      <c r="J11426" s="28"/>
      <c r="K11426" s="28"/>
      <c r="L11426" s="28"/>
    </row>
    <row r="11427" spans="1:12" ht="21">
      <c r="A11427" s="26"/>
      <c r="B11427" s="27"/>
      <c r="C11427" s="27"/>
      <c r="D11427" s="27"/>
      <c r="E11427" s="27"/>
      <c r="F11427" s="27"/>
      <c r="G11427" s="29"/>
      <c r="H11427" s="29"/>
      <c r="I11427" s="29"/>
      <c r="J11427" s="29"/>
      <c r="K11427" s="29"/>
      <c r="L11427" s="29"/>
    </row>
    <row r="11428" spans="1:12" ht="21">
      <c r="A11428" s="26"/>
      <c r="B11428" s="27"/>
      <c r="C11428" s="27"/>
      <c r="D11428" s="27"/>
      <c r="E11428" s="27"/>
      <c r="F11428" s="27"/>
      <c r="G11428" s="29"/>
      <c r="H11428" s="29"/>
      <c r="I11428" s="29"/>
      <c r="J11428" s="29"/>
      <c r="K11428" s="29"/>
      <c r="L11428" s="29"/>
    </row>
    <row r="11429" spans="1:12" ht="21">
      <c r="A11429" s="26"/>
      <c r="B11429" s="27"/>
      <c r="C11429" s="27"/>
      <c r="D11429" s="27"/>
      <c r="E11429" s="27"/>
      <c r="F11429" s="27"/>
      <c r="G11429" s="28"/>
      <c r="H11429" s="28"/>
      <c r="I11429" s="28"/>
      <c r="J11429" s="28"/>
      <c r="K11429" s="28"/>
      <c r="L11429" s="28"/>
    </row>
    <row r="11430" spans="1:12" ht="21">
      <c r="A11430" s="26"/>
      <c r="B11430" s="27"/>
      <c r="C11430" s="27"/>
      <c r="D11430" s="27"/>
      <c r="E11430" s="27"/>
      <c r="F11430" s="27"/>
      <c r="G11430" s="29"/>
      <c r="H11430" s="29"/>
      <c r="I11430" s="29"/>
      <c r="J11430" s="29"/>
      <c r="K11430" s="29"/>
      <c r="L11430" s="29"/>
    </row>
    <row r="11431" spans="1:12" ht="21">
      <c r="A11431" s="26"/>
      <c r="B11431" s="27"/>
      <c r="C11431" s="27"/>
      <c r="D11431" s="27"/>
      <c r="E11431" s="27"/>
      <c r="F11431" s="27"/>
      <c r="G11431" s="29"/>
      <c r="H11431" s="29"/>
      <c r="I11431" s="29"/>
      <c r="J11431" s="29"/>
      <c r="K11431" s="29"/>
      <c r="L11431" s="29"/>
    </row>
    <row r="11432" spans="1:12" ht="21">
      <c r="A11432" s="26"/>
      <c r="B11432" s="27"/>
      <c r="C11432" s="27"/>
      <c r="D11432" s="27"/>
      <c r="E11432" s="27"/>
      <c r="F11432" s="27"/>
      <c r="G11432" s="29"/>
      <c r="H11432" s="29"/>
      <c r="I11432" s="29"/>
      <c r="J11432" s="29"/>
      <c r="K11432" s="29"/>
      <c r="L11432" s="29"/>
    </row>
    <row r="11433" spans="1:12" ht="21">
      <c r="A11433" s="26"/>
      <c r="B11433" s="27"/>
      <c r="C11433" s="27"/>
      <c r="D11433" s="27"/>
      <c r="E11433" s="27"/>
      <c r="F11433" s="27"/>
      <c r="G11433" s="29"/>
      <c r="H11433" s="29"/>
      <c r="I11433" s="29"/>
      <c r="J11433" s="29"/>
      <c r="K11433" s="29"/>
      <c r="L11433" s="29"/>
    </row>
    <row r="11434" spans="1:12" ht="21">
      <c r="A11434" s="26"/>
      <c r="B11434" s="27"/>
      <c r="C11434" s="27"/>
      <c r="D11434" s="27"/>
      <c r="E11434" s="27"/>
      <c r="F11434" s="27"/>
      <c r="G11434" s="29"/>
      <c r="H11434" s="29"/>
      <c r="I11434" s="29"/>
      <c r="J11434" s="29"/>
      <c r="K11434" s="29"/>
      <c r="L11434" s="29"/>
    </row>
    <row r="11435" spans="1:12" ht="21">
      <c r="A11435" s="26"/>
      <c r="B11435" s="27"/>
      <c r="C11435" s="27"/>
      <c r="D11435" s="27"/>
      <c r="E11435" s="27"/>
      <c r="F11435" s="27"/>
      <c r="G11435" s="29"/>
      <c r="H11435" s="29"/>
      <c r="I11435" s="29"/>
      <c r="J11435" s="29"/>
      <c r="K11435" s="29"/>
      <c r="L11435" s="29"/>
    </row>
    <row r="11436" spans="1:12" ht="21">
      <c r="A11436" s="26"/>
      <c r="B11436" s="27"/>
      <c r="C11436" s="27"/>
      <c r="D11436" s="27"/>
      <c r="E11436" s="27"/>
      <c r="F11436" s="27"/>
      <c r="G11436" s="29"/>
      <c r="H11436" s="29"/>
      <c r="I11436" s="29"/>
      <c r="J11436" s="29"/>
      <c r="K11436" s="29"/>
      <c r="L11436" s="29"/>
    </row>
    <row r="11437" spans="1:12" ht="21">
      <c r="A11437" s="26"/>
      <c r="B11437" s="27"/>
      <c r="C11437" s="27"/>
      <c r="D11437" s="27"/>
      <c r="E11437" s="27"/>
      <c r="F11437" s="27"/>
      <c r="G11437" s="29"/>
      <c r="H11437" s="29"/>
      <c r="I11437" s="29"/>
      <c r="J11437" s="29"/>
      <c r="K11437" s="29"/>
      <c r="L11437" s="29"/>
    </row>
    <row r="11438" spans="1:12" ht="21">
      <c r="A11438" s="26"/>
      <c r="B11438" s="27"/>
      <c r="C11438" s="27"/>
      <c r="D11438" s="27"/>
      <c r="E11438" s="27"/>
      <c r="F11438" s="27"/>
      <c r="G11438" s="29"/>
      <c r="H11438" s="29"/>
      <c r="I11438" s="29"/>
      <c r="J11438" s="29"/>
      <c r="K11438" s="29"/>
      <c r="L11438" s="29"/>
    </row>
    <row r="11439" spans="1:12" ht="21">
      <c r="A11439" s="26"/>
      <c r="B11439" s="27"/>
      <c r="C11439" s="27"/>
      <c r="D11439" s="27"/>
      <c r="E11439" s="27"/>
      <c r="F11439" s="27"/>
      <c r="G11439" s="29"/>
      <c r="H11439" s="29"/>
      <c r="I11439" s="29"/>
      <c r="J11439" s="29"/>
      <c r="K11439" s="29"/>
      <c r="L11439" s="29"/>
    </row>
    <row r="11440" spans="1:12" ht="21">
      <c r="A11440" s="26"/>
      <c r="B11440" s="27"/>
      <c r="C11440" s="27"/>
      <c r="D11440" s="27"/>
      <c r="E11440" s="27"/>
      <c r="F11440" s="27"/>
      <c r="G11440" s="29"/>
      <c r="H11440" s="29"/>
      <c r="I11440" s="29"/>
      <c r="J11440" s="29"/>
      <c r="K11440" s="29"/>
      <c r="L11440" s="29"/>
    </row>
    <row r="11441" spans="1:12" ht="21">
      <c r="A11441" s="26"/>
      <c r="B11441" s="27"/>
      <c r="C11441" s="27"/>
      <c r="D11441" s="27"/>
      <c r="E11441" s="27"/>
      <c r="F11441" s="27"/>
      <c r="G11441" s="29"/>
      <c r="H11441" s="29"/>
      <c r="I11441" s="29"/>
      <c r="J11441" s="29"/>
      <c r="K11441" s="29"/>
      <c r="L11441" s="29"/>
    </row>
    <row r="11442" spans="1:12" ht="21">
      <c r="A11442" s="26"/>
      <c r="B11442" s="27"/>
      <c r="C11442" s="27"/>
      <c r="D11442" s="27"/>
      <c r="E11442" s="27"/>
      <c r="F11442" s="27"/>
      <c r="G11442" s="29"/>
      <c r="H11442" s="29"/>
      <c r="I11442" s="29"/>
      <c r="J11442" s="29"/>
      <c r="K11442" s="29"/>
      <c r="L11442" s="29"/>
    </row>
    <row r="11443" spans="1:12" ht="21">
      <c r="A11443" s="26"/>
      <c r="B11443" s="27"/>
      <c r="C11443" s="27"/>
      <c r="D11443" s="27"/>
      <c r="E11443" s="27"/>
      <c r="F11443" s="27"/>
      <c r="G11443" s="28"/>
      <c r="H11443" s="28"/>
      <c r="I11443" s="28"/>
      <c r="J11443" s="28"/>
      <c r="K11443" s="28"/>
      <c r="L11443" s="28"/>
    </row>
    <row r="11444" spans="1:12" ht="21">
      <c r="A11444" s="26"/>
      <c r="B11444" s="27"/>
      <c r="C11444" s="27"/>
      <c r="D11444" s="27"/>
      <c r="E11444" s="27"/>
      <c r="F11444" s="27"/>
      <c r="G11444" s="29"/>
      <c r="H11444" s="29"/>
      <c r="I11444" s="29"/>
      <c r="J11444" s="29"/>
      <c r="K11444" s="29"/>
      <c r="L11444" s="29"/>
    </row>
    <row r="11445" spans="1:12" ht="21">
      <c r="A11445" s="26"/>
      <c r="B11445" s="27"/>
      <c r="C11445" s="27"/>
      <c r="D11445" s="27"/>
      <c r="E11445" s="27"/>
      <c r="F11445" s="27"/>
      <c r="G11445" s="29"/>
      <c r="H11445" s="29"/>
      <c r="I11445" s="29"/>
      <c r="J11445" s="29"/>
      <c r="K11445" s="29"/>
      <c r="L11445" s="29"/>
    </row>
    <row r="11446" spans="1:12" ht="21">
      <c r="A11446" s="26"/>
      <c r="B11446" s="27"/>
      <c r="C11446" s="27"/>
      <c r="D11446" s="27"/>
      <c r="E11446" s="27"/>
      <c r="F11446" s="27"/>
      <c r="G11446" s="28"/>
      <c r="H11446" s="28"/>
      <c r="I11446" s="28"/>
      <c r="J11446" s="28"/>
      <c r="K11446" s="28"/>
      <c r="L11446" s="28"/>
    </row>
    <row r="11447" spans="1:12" ht="21">
      <c r="A11447" s="26"/>
      <c r="B11447" s="27"/>
      <c r="C11447" s="27"/>
      <c r="D11447" s="27"/>
      <c r="E11447" s="27"/>
      <c r="F11447" s="27"/>
      <c r="G11447" s="29"/>
      <c r="H11447" s="29"/>
      <c r="I11447" s="29"/>
      <c r="J11447" s="29"/>
      <c r="K11447" s="29"/>
      <c r="L11447" s="29"/>
    </row>
    <row r="11448" spans="1:12" ht="21">
      <c r="A11448" s="26"/>
      <c r="B11448" s="27"/>
      <c r="C11448" s="27"/>
      <c r="D11448" s="27"/>
      <c r="E11448" s="27"/>
      <c r="F11448" s="27"/>
      <c r="G11448" s="29"/>
      <c r="H11448" s="29"/>
      <c r="I11448" s="29"/>
      <c r="J11448" s="29"/>
      <c r="K11448" s="29"/>
      <c r="L11448" s="29"/>
    </row>
    <row r="11449" spans="1:12" ht="21">
      <c r="A11449" s="26"/>
      <c r="B11449" s="27"/>
      <c r="C11449" s="27"/>
      <c r="D11449" s="27"/>
      <c r="E11449" s="27"/>
      <c r="F11449" s="27"/>
      <c r="G11449" s="29"/>
      <c r="H11449" s="29"/>
      <c r="I11449" s="29"/>
      <c r="J11449" s="29"/>
      <c r="K11449" s="29"/>
      <c r="L11449" s="29"/>
    </row>
    <row r="11450" spans="1:12" ht="21">
      <c r="A11450" s="26"/>
      <c r="B11450" s="27"/>
      <c r="C11450" s="27"/>
      <c r="D11450" s="27"/>
      <c r="E11450" s="27"/>
      <c r="F11450" s="27"/>
      <c r="G11450" s="29"/>
      <c r="H11450" s="29"/>
      <c r="I11450" s="29"/>
      <c r="J11450" s="29"/>
      <c r="K11450" s="29"/>
      <c r="L11450" s="29"/>
    </row>
    <row r="11451" spans="1:12" ht="21">
      <c r="A11451" s="26"/>
      <c r="B11451" s="27"/>
      <c r="C11451" s="27"/>
      <c r="D11451" s="27"/>
      <c r="E11451" s="27"/>
      <c r="F11451" s="27"/>
      <c r="G11451" s="29"/>
      <c r="H11451" s="29"/>
      <c r="I11451" s="29"/>
      <c r="J11451" s="29"/>
      <c r="K11451" s="29"/>
      <c r="L11451" s="29"/>
    </row>
    <row r="11452" spans="1:12" ht="21">
      <c r="A11452" s="26"/>
      <c r="B11452" s="27"/>
      <c r="C11452" s="27"/>
      <c r="D11452" s="27"/>
      <c r="E11452" s="27"/>
      <c r="F11452" s="27"/>
      <c r="G11452" s="29"/>
      <c r="H11452" s="29"/>
      <c r="I11452" s="29"/>
      <c r="J11452" s="29"/>
      <c r="K11452" s="29"/>
      <c r="L11452" s="29"/>
    </row>
    <row r="11453" spans="1:12" ht="21">
      <c r="A11453" s="26"/>
      <c r="B11453" s="27"/>
      <c r="C11453" s="27"/>
      <c r="D11453" s="27"/>
      <c r="E11453" s="27"/>
      <c r="F11453" s="27"/>
      <c r="G11453" s="28"/>
      <c r="H11453" s="28"/>
      <c r="I11453" s="28"/>
      <c r="J11453" s="28"/>
      <c r="K11453" s="28"/>
      <c r="L11453" s="28"/>
    </row>
    <row r="11454" spans="1:12" ht="21">
      <c r="A11454" s="26"/>
      <c r="B11454" s="27"/>
      <c r="C11454" s="27"/>
      <c r="D11454" s="27"/>
      <c r="E11454" s="27"/>
      <c r="F11454" s="27"/>
      <c r="G11454" s="29"/>
      <c r="H11454" s="29"/>
      <c r="I11454" s="29"/>
      <c r="J11454" s="29"/>
      <c r="K11454" s="29"/>
      <c r="L11454" s="29"/>
    </row>
    <row r="11455" spans="1:12" ht="21">
      <c r="A11455" s="26"/>
      <c r="B11455" s="27"/>
      <c r="C11455" s="27"/>
      <c r="D11455" s="27"/>
      <c r="E11455" s="27"/>
      <c r="F11455" s="27"/>
      <c r="G11455" s="29"/>
      <c r="H11455" s="29"/>
      <c r="I11455" s="29"/>
      <c r="J11455" s="29"/>
      <c r="K11455" s="29"/>
      <c r="L11455" s="29"/>
    </row>
    <row r="11456" spans="1:12" ht="21">
      <c r="A11456" s="26"/>
      <c r="B11456" s="27"/>
      <c r="C11456" s="27"/>
      <c r="D11456" s="27"/>
      <c r="E11456" s="27"/>
      <c r="F11456" s="27"/>
      <c r="G11456" s="28"/>
      <c r="H11456" s="28"/>
      <c r="I11456" s="28"/>
      <c r="J11456" s="28"/>
      <c r="K11456" s="28"/>
      <c r="L11456" s="28"/>
    </row>
    <row r="11457" spans="1:12" ht="21">
      <c r="A11457" s="26"/>
      <c r="B11457" s="27"/>
      <c r="C11457" s="27"/>
      <c r="D11457" s="27"/>
      <c r="E11457" s="27"/>
      <c r="F11457" s="27"/>
      <c r="G11457" s="29"/>
      <c r="H11457" s="29"/>
      <c r="I11457" s="29"/>
      <c r="J11457" s="29"/>
      <c r="K11457" s="29"/>
      <c r="L11457" s="29"/>
    </row>
    <row r="11458" spans="1:12" ht="21">
      <c r="A11458" s="26"/>
      <c r="B11458" s="27"/>
      <c r="C11458" s="27"/>
      <c r="D11458" s="27"/>
      <c r="E11458" s="27"/>
      <c r="F11458" s="27"/>
      <c r="G11458" s="28"/>
      <c r="H11458" s="28"/>
      <c r="I11458" s="28"/>
      <c r="J11458" s="28"/>
      <c r="K11458" s="28"/>
      <c r="L11458" s="28"/>
    </row>
    <row r="11459" spans="1:12" ht="21">
      <c r="A11459" s="26"/>
      <c r="B11459" s="27"/>
      <c r="C11459" s="27"/>
      <c r="D11459" s="27"/>
      <c r="E11459" s="27"/>
      <c r="F11459" s="27"/>
      <c r="G11459" s="28"/>
      <c r="H11459" s="28"/>
      <c r="I11459" s="28"/>
      <c r="J11459" s="28"/>
      <c r="K11459" s="28"/>
      <c r="L11459" s="28"/>
    </row>
    <row r="11460" spans="1:12" ht="21">
      <c r="A11460" s="26"/>
      <c r="B11460" s="27"/>
      <c r="C11460" s="27"/>
      <c r="D11460" s="27"/>
      <c r="E11460" s="27"/>
      <c r="F11460" s="27"/>
      <c r="G11460" s="28"/>
      <c r="H11460" s="28"/>
      <c r="I11460" s="28"/>
      <c r="J11460" s="28"/>
      <c r="K11460" s="28"/>
      <c r="L11460" s="28"/>
    </row>
    <row r="11461" spans="1:12" ht="21">
      <c r="A11461" s="26"/>
      <c r="B11461" s="27"/>
      <c r="C11461" s="27"/>
      <c r="D11461" s="27"/>
      <c r="E11461" s="27"/>
      <c r="F11461" s="27"/>
      <c r="G11461" s="29"/>
      <c r="H11461" s="29"/>
      <c r="I11461" s="29"/>
      <c r="J11461" s="29"/>
      <c r="K11461" s="29"/>
      <c r="L11461" s="29"/>
    </row>
    <row r="11462" spans="1:12" ht="21">
      <c r="A11462" s="26"/>
      <c r="B11462" s="27"/>
      <c r="C11462" s="27"/>
      <c r="D11462" s="27"/>
      <c r="E11462" s="27"/>
      <c r="F11462" s="27"/>
      <c r="G11462" s="28"/>
      <c r="H11462" s="28"/>
      <c r="I11462" s="28"/>
      <c r="J11462" s="28"/>
      <c r="K11462" s="28"/>
      <c r="L11462" s="28"/>
    </row>
    <row r="11463" spans="1:12" ht="21">
      <c r="A11463" s="26"/>
      <c r="B11463" s="27"/>
      <c r="C11463" s="27"/>
      <c r="D11463" s="27"/>
      <c r="E11463" s="27"/>
      <c r="F11463" s="27"/>
      <c r="G11463" s="28"/>
      <c r="H11463" s="28"/>
      <c r="I11463" s="28"/>
      <c r="J11463" s="28"/>
      <c r="K11463" s="28"/>
      <c r="L11463" s="28"/>
    </row>
    <row r="11464" spans="1:12" ht="21">
      <c r="A11464" s="26"/>
      <c r="B11464" s="27"/>
      <c r="C11464" s="27"/>
      <c r="D11464" s="27"/>
      <c r="E11464" s="27"/>
      <c r="F11464" s="27"/>
      <c r="G11464" s="28"/>
      <c r="H11464" s="28"/>
      <c r="I11464" s="28"/>
      <c r="J11464" s="28"/>
      <c r="K11464" s="28"/>
      <c r="L11464" s="28"/>
    </row>
    <row r="11465" spans="1:12" ht="21">
      <c r="A11465" s="26"/>
      <c r="B11465" s="27"/>
      <c r="C11465" s="27"/>
      <c r="D11465" s="27"/>
      <c r="E11465" s="27"/>
      <c r="F11465" s="27"/>
      <c r="G11465" s="28"/>
      <c r="H11465" s="28"/>
      <c r="I11465" s="28"/>
      <c r="J11465" s="28"/>
      <c r="K11465" s="28"/>
      <c r="L11465" s="28"/>
    </row>
    <row r="11466" spans="1:12" ht="21">
      <c r="A11466" s="26"/>
      <c r="B11466" s="27"/>
      <c r="C11466" s="27"/>
      <c r="D11466" s="27"/>
      <c r="E11466" s="27"/>
      <c r="F11466" s="27"/>
      <c r="G11466" s="29"/>
      <c r="H11466" s="29"/>
      <c r="I11466" s="29"/>
      <c r="J11466" s="29"/>
      <c r="K11466" s="29"/>
      <c r="L11466" s="29"/>
    </row>
    <row r="11467" spans="1:12" ht="21">
      <c r="A11467" s="26"/>
      <c r="B11467" s="27"/>
      <c r="C11467" s="27"/>
      <c r="D11467" s="27"/>
      <c r="E11467" s="27"/>
      <c r="F11467" s="27"/>
      <c r="G11467" s="29"/>
      <c r="H11467" s="29"/>
      <c r="I11467" s="29"/>
      <c r="J11467" s="29"/>
      <c r="K11467" s="29"/>
      <c r="L11467" s="29"/>
    </row>
    <row r="11468" spans="1:12" ht="21">
      <c r="A11468" s="26"/>
      <c r="B11468" s="27"/>
      <c r="C11468" s="27"/>
      <c r="D11468" s="27"/>
      <c r="E11468" s="27"/>
      <c r="F11468" s="27"/>
      <c r="G11468" s="29"/>
      <c r="H11468" s="29"/>
      <c r="I11468" s="29"/>
      <c r="J11468" s="29"/>
      <c r="K11468" s="29"/>
      <c r="L11468" s="29"/>
    </row>
    <row r="11469" spans="1:12" ht="21">
      <c r="A11469" s="26"/>
      <c r="B11469" s="27"/>
      <c r="C11469" s="27"/>
      <c r="D11469" s="27"/>
      <c r="E11469" s="27"/>
      <c r="F11469" s="27"/>
      <c r="G11469" s="28"/>
      <c r="H11469" s="28"/>
      <c r="I11469" s="28"/>
      <c r="J11469" s="28"/>
      <c r="K11469" s="28"/>
      <c r="L11469" s="28"/>
    </row>
    <row r="11470" spans="1:12" ht="21">
      <c r="A11470" s="26"/>
      <c r="B11470" s="27"/>
      <c r="C11470" s="27"/>
      <c r="D11470" s="27"/>
      <c r="E11470" s="27"/>
      <c r="F11470" s="27"/>
      <c r="G11470" s="29"/>
      <c r="H11470" s="29"/>
      <c r="I11470" s="29"/>
      <c r="J11470" s="29"/>
      <c r="K11470" s="29"/>
      <c r="L11470" s="29"/>
    </row>
    <row r="11471" spans="1:12" ht="21">
      <c r="A11471" s="26"/>
      <c r="B11471" s="27"/>
      <c r="C11471" s="27"/>
      <c r="D11471" s="27"/>
      <c r="E11471" s="27"/>
      <c r="F11471" s="27"/>
      <c r="G11471" s="28"/>
      <c r="H11471" s="28"/>
      <c r="I11471" s="28"/>
      <c r="J11471" s="28"/>
      <c r="K11471" s="28"/>
      <c r="L11471" s="28"/>
    </row>
    <row r="11472" spans="1:12" ht="21">
      <c r="A11472" s="26"/>
      <c r="B11472" s="27"/>
      <c r="C11472" s="27"/>
      <c r="D11472" s="27"/>
      <c r="E11472" s="27"/>
      <c r="F11472" s="27"/>
      <c r="G11472" s="28"/>
      <c r="H11472" s="28"/>
      <c r="I11472" s="28"/>
      <c r="J11472" s="28"/>
      <c r="K11472" s="28"/>
      <c r="L11472" s="28"/>
    </row>
    <row r="11473" spans="1:12" ht="21">
      <c r="A11473" s="26"/>
      <c r="B11473" s="27"/>
      <c r="C11473" s="27"/>
      <c r="D11473" s="27"/>
      <c r="E11473" s="27"/>
      <c r="F11473" s="27"/>
      <c r="G11473" s="28"/>
      <c r="H11473" s="28"/>
      <c r="I11473" s="28"/>
      <c r="J11473" s="28"/>
      <c r="K11473" s="28"/>
      <c r="L11473" s="28"/>
    </row>
    <row r="11474" spans="1:12" ht="21">
      <c r="A11474" s="26"/>
      <c r="B11474" s="27"/>
      <c r="C11474" s="27"/>
      <c r="D11474" s="27"/>
      <c r="E11474" s="27"/>
      <c r="F11474" s="27"/>
      <c r="G11474" s="28"/>
      <c r="H11474" s="28"/>
      <c r="I11474" s="28"/>
      <c r="J11474" s="28"/>
      <c r="K11474" s="28"/>
      <c r="L11474" s="28"/>
    </row>
    <row r="11475" spans="1:12" ht="21">
      <c r="A11475" s="26"/>
      <c r="B11475" s="27"/>
      <c r="C11475" s="27"/>
      <c r="D11475" s="27"/>
      <c r="E11475" s="27"/>
      <c r="F11475" s="27"/>
      <c r="G11475" s="29"/>
      <c r="H11475" s="29"/>
      <c r="I11475" s="29"/>
      <c r="J11475" s="29"/>
      <c r="K11475" s="29"/>
      <c r="L11475" s="29"/>
    </row>
    <row r="11476" spans="1:12" ht="21">
      <c r="A11476" s="26"/>
      <c r="B11476" s="27"/>
      <c r="C11476" s="27"/>
      <c r="D11476" s="27"/>
      <c r="E11476" s="27"/>
      <c r="F11476" s="27"/>
      <c r="G11476" s="29"/>
      <c r="H11476" s="29"/>
      <c r="I11476" s="29"/>
      <c r="J11476" s="29"/>
      <c r="K11476" s="29"/>
      <c r="L11476" s="29"/>
    </row>
    <row r="11477" spans="1:12" ht="21">
      <c r="A11477" s="26"/>
      <c r="B11477" s="27"/>
      <c r="C11477" s="27"/>
      <c r="D11477" s="27"/>
      <c r="E11477" s="27"/>
      <c r="F11477" s="27"/>
      <c r="G11477" s="28"/>
      <c r="H11477" s="28"/>
      <c r="I11477" s="28"/>
      <c r="J11477" s="28"/>
      <c r="K11477" s="28"/>
      <c r="L11477" s="28"/>
    </row>
    <row r="11478" spans="1:12" ht="21">
      <c r="A11478" s="26"/>
      <c r="B11478" s="27"/>
      <c r="C11478" s="27"/>
      <c r="D11478" s="27"/>
      <c r="E11478" s="27"/>
      <c r="F11478" s="27"/>
      <c r="G11478" s="28"/>
      <c r="H11478" s="28"/>
      <c r="I11478" s="28"/>
      <c r="J11478" s="28"/>
      <c r="K11478" s="28"/>
      <c r="L11478" s="28"/>
    </row>
    <row r="11479" spans="1:12" ht="21">
      <c r="A11479" s="26"/>
      <c r="B11479" s="27"/>
      <c r="C11479" s="27"/>
      <c r="D11479" s="27"/>
      <c r="E11479" s="27"/>
      <c r="F11479" s="27"/>
      <c r="G11479" s="28"/>
      <c r="H11479" s="28"/>
      <c r="I11479" s="28"/>
      <c r="J11479" s="28"/>
      <c r="K11479" s="28"/>
      <c r="L11479" s="28"/>
    </row>
    <row r="11480" spans="1:12" ht="21">
      <c r="A11480" s="26"/>
      <c r="B11480" s="27"/>
      <c r="C11480" s="27"/>
      <c r="D11480" s="27"/>
      <c r="E11480" s="27"/>
      <c r="F11480" s="27"/>
      <c r="G11480" s="29"/>
      <c r="H11480" s="29"/>
      <c r="I11480" s="29"/>
      <c r="J11480" s="29"/>
      <c r="K11480" s="29"/>
      <c r="L11480" s="29"/>
    </row>
    <row r="11481" spans="1:12" ht="21">
      <c r="A11481" s="26"/>
      <c r="B11481" s="27"/>
      <c r="C11481" s="27"/>
      <c r="D11481" s="27"/>
      <c r="E11481" s="27"/>
      <c r="F11481" s="27"/>
      <c r="G11481" s="29"/>
      <c r="H11481" s="29"/>
      <c r="I11481" s="29"/>
      <c r="J11481" s="29"/>
      <c r="K11481" s="29"/>
      <c r="L11481" s="29"/>
    </row>
    <row r="11482" spans="1:12" ht="21">
      <c r="A11482" s="26"/>
      <c r="B11482" s="27"/>
      <c r="C11482" s="27"/>
      <c r="D11482" s="27"/>
      <c r="E11482" s="27"/>
      <c r="F11482" s="27"/>
      <c r="G11482" s="29"/>
      <c r="H11482" s="29"/>
      <c r="I11482" s="29"/>
      <c r="J11482" s="29"/>
      <c r="K11482" s="29"/>
      <c r="L11482" s="29"/>
    </row>
    <row r="11483" spans="1:12" ht="21">
      <c r="A11483" s="26"/>
      <c r="B11483" s="27"/>
      <c r="C11483" s="27"/>
      <c r="D11483" s="27"/>
      <c r="E11483" s="27"/>
      <c r="F11483" s="27"/>
      <c r="G11483" s="29"/>
      <c r="H11483" s="29"/>
      <c r="I11483" s="29"/>
      <c r="J11483" s="29"/>
      <c r="K11483" s="29"/>
      <c r="L11483" s="29"/>
    </row>
    <row r="11484" spans="1:12" ht="21">
      <c r="A11484" s="26"/>
      <c r="B11484" s="27"/>
      <c r="C11484" s="27"/>
      <c r="D11484" s="27"/>
      <c r="E11484" s="27"/>
      <c r="F11484" s="27"/>
      <c r="G11484" s="29"/>
      <c r="H11484" s="29"/>
      <c r="I11484" s="29"/>
      <c r="J11484" s="29"/>
      <c r="K11484" s="29"/>
      <c r="L11484" s="29"/>
    </row>
    <row r="11485" spans="1:12" ht="21">
      <c r="A11485" s="26"/>
      <c r="B11485" s="27"/>
      <c r="C11485" s="27"/>
      <c r="D11485" s="27"/>
      <c r="E11485" s="27"/>
      <c r="F11485" s="27"/>
      <c r="G11485" s="28"/>
      <c r="H11485" s="28"/>
      <c r="I11485" s="28"/>
      <c r="J11485" s="28"/>
      <c r="K11485" s="28"/>
      <c r="L11485" s="28"/>
    </row>
    <row r="11486" spans="1:12" ht="21">
      <c r="A11486" s="26"/>
      <c r="B11486" s="27"/>
      <c r="C11486" s="27"/>
      <c r="D11486" s="27"/>
      <c r="E11486" s="27"/>
      <c r="F11486" s="27"/>
      <c r="G11486" s="29"/>
      <c r="H11486" s="29"/>
      <c r="I11486" s="29"/>
      <c r="J11486" s="29"/>
      <c r="K11486" s="29"/>
      <c r="L11486" s="29"/>
    </row>
    <row r="11487" spans="1:12" ht="21">
      <c r="A11487" s="26"/>
      <c r="B11487" s="27"/>
      <c r="C11487" s="27"/>
      <c r="D11487" s="27"/>
      <c r="E11487" s="27"/>
      <c r="F11487" s="27"/>
      <c r="G11487" s="28"/>
      <c r="H11487" s="28"/>
      <c r="I11487" s="28"/>
      <c r="J11487" s="28"/>
      <c r="K11487" s="28"/>
      <c r="L11487" s="28"/>
    </row>
    <row r="11488" spans="1:12" ht="21">
      <c r="A11488" s="26"/>
      <c r="B11488" s="27"/>
      <c r="C11488" s="27"/>
      <c r="D11488" s="27"/>
      <c r="E11488" s="27"/>
      <c r="F11488" s="27"/>
      <c r="G11488" s="29"/>
      <c r="H11488" s="29"/>
      <c r="I11488" s="29"/>
      <c r="J11488" s="29"/>
      <c r="K11488" s="29"/>
      <c r="L11488" s="29"/>
    </row>
    <row r="11489" spans="1:12" ht="21">
      <c r="A11489" s="26"/>
      <c r="B11489" s="27"/>
      <c r="C11489" s="27"/>
      <c r="D11489" s="27"/>
      <c r="E11489" s="27"/>
      <c r="F11489" s="27"/>
      <c r="G11489" s="29"/>
      <c r="H11489" s="29"/>
      <c r="I11489" s="29"/>
      <c r="J11489" s="29"/>
      <c r="K11489" s="29"/>
      <c r="L11489" s="29"/>
    </row>
    <row r="11490" spans="1:12" ht="21">
      <c r="A11490" s="26"/>
      <c r="B11490" s="27"/>
      <c r="C11490" s="27"/>
      <c r="D11490" s="27"/>
      <c r="E11490" s="27"/>
      <c r="F11490" s="27"/>
      <c r="G11490" s="29"/>
      <c r="H11490" s="29"/>
      <c r="I11490" s="29"/>
      <c r="J11490" s="29"/>
      <c r="K11490" s="29"/>
      <c r="L11490" s="29"/>
    </row>
    <row r="11491" spans="1:12" ht="21">
      <c r="A11491" s="26"/>
      <c r="B11491" s="27"/>
      <c r="C11491" s="27"/>
      <c r="D11491" s="27"/>
      <c r="E11491" s="27"/>
      <c r="F11491" s="27"/>
      <c r="G11491" s="28"/>
      <c r="H11491" s="28"/>
      <c r="I11491" s="28"/>
      <c r="J11491" s="28"/>
      <c r="K11491" s="28"/>
      <c r="L11491" s="28"/>
    </row>
    <row r="11492" spans="1:12" ht="21">
      <c r="A11492" s="26"/>
      <c r="B11492" s="27"/>
      <c r="C11492" s="27"/>
      <c r="D11492" s="27"/>
      <c r="E11492" s="27"/>
      <c r="F11492" s="27"/>
      <c r="G11492" s="28"/>
      <c r="H11492" s="28"/>
      <c r="I11492" s="28"/>
      <c r="J11492" s="28"/>
      <c r="K11492" s="28"/>
      <c r="L11492" s="28"/>
    </row>
    <row r="11493" spans="1:12" ht="21">
      <c r="A11493" s="26"/>
      <c r="B11493" s="27"/>
      <c r="C11493" s="27"/>
      <c r="D11493" s="27"/>
      <c r="E11493" s="27"/>
      <c r="F11493" s="27"/>
      <c r="G11493" s="28"/>
      <c r="H11493" s="28"/>
      <c r="I11493" s="28"/>
      <c r="J11493" s="28"/>
      <c r="K11493" s="28"/>
      <c r="L11493" s="28"/>
    </row>
    <row r="11494" spans="1:12" ht="21">
      <c r="A11494" s="26"/>
      <c r="B11494" s="27"/>
      <c r="C11494" s="27"/>
      <c r="D11494" s="27"/>
      <c r="E11494" s="27"/>
      <c r="F11494" s="27"/>
      <c r="G11494" s="28"/>
      <c r="H11494" s="28"/>
      <c r="I11494" s="28"/>
      <c r="J11494" s="28"/>
      <c r="K11494" s="28"/>
      <c r="L11494" s="28"/>
    </row>
    <row r="11495" spans="1:12" ht="21">
      <c r="A11495" s="26"/>
      <c r="B11495" s="27"/>
      <c r="C11495" s="27"/>
      <c r="D11495" s="27"/>
      <c r="E11495" s="27"/>
      <c r="F11495" s="27"/>
      <c r="G11495" s="28"/>
      <c r="H11495" s="28"/>
      <c r="I11495" s="28"/>
      <c r="J11495" s="28"/>
      <c r="K11495" s="28"/>
      <c r="L11495" s="28"/>
    </row>
    <row r="11496" spans="1:12" ht="21">
      <c r="A11496" s="26"/>
      <c r="B11496" s="27"/>
      <c r="C11496" s="27"/>
      <c r="D11496" s="27"/>
      <c r="E11496" s="27"/>
      <c r="F11496" s="27"/>
      <c r="G11496" s="29"/>
      <c r="H11496" s="29"/>
      <c r="I11496" s="29"/>
      <c r="J11496" s="29"/>
      <c r="K11496" s="29"/>
      <c r="L11496" s="29"/>
    </row>
    <row r="11497" spans="1:12" ht="21">
      <c r="A11497" s="26"/>
      <c r="B11497" s="27"/>
      <c r="C11497" s="27"/>
      <c r="D11497" s="27"/>
      <c r="E11497" s="27"/>
      <c r="F11497" s="27"/>
      <c r="G11497" s="29"/>
      <c r="H11497" s="29"/>
      <c r="I11497" s="29"/>
      <c r="J11497" s="29"/>
      <c r="K11497" s="29"/>
      <c r="L11497" s="29"/>
    </row>
    <row r="11498" spans="1:12" ht="21">
      <c r="A11498" s="26"/>
      <c r="B11498" s="27"/>
      <c r="C11498" s="27"/>
      <c r="D11498" s="27"/>
      <c r="E11498" s="27"/>
      <c r="F11498" s="27"/>
      <c r="G11498" s="28"/>
      <c r="H11498" s="28"/>
      <c r="I11498" s="28"/>
      <c r="J11498" s="28"/>
      <c r="K11498" s="28"/>
      <c r="L11498" s="28"/>
    </row>
    <row r="11499" spans="1:12" ht="21">
      <c r="A11499" s="26"/>
      <c r="B11499" s="27"/>
      <c r="C11499" s="27"/>
      <c r="D11499" s="27"/>
      <c r="E11499" s="27"/>
      <c r="F11499" s="27"/>
      <c r="G11499" s="28"/>
      <c r="H11499" s="28"/>
      <c r="I11499" s="28"/>
      <c r="J11499" s="28"/>
      <c r="K11499" s="28"/>
      <c r="L11499" s="28"/>
    </row>
    <row r="11500" spans="1:12" ht="21">
      <c r="A11500" s="26"/>
      <c r="B11500" s="27"/>
      <c r="C11500" s="27"/>
      <c r="D11500" s="27"/>
      <c r="E11500" s="27"/>
      <c r="F11500" s="27"/>
      <c r="G11500" s="29"/>
      <c r="H11500" s="29"/>
      <c r="I11500" s="29"/>
      <c r="J11500" s="29"/>
      <c r="K11500" s="29"/>
      <c r="L11500" s="29"/>
    </row>
    <row r="11501" spans="1:12" ht="21">
      <c r="A11501" s="26"/>
      <c r="B11501" s="27"/>
      <c r="C11501" s="27"/>
      <c r="D11501" s="27"/>
      <c r="E11501" s="27"/>
      <c r="F11501" s="27"/>
      <c r="G11501" s="29"/>
      <c r="H11501" s="29"/>
      <c r="I11501" s="29"/>
      <c r="J11501" s="29"/>
      <c r="K11501" s="29"/>
      <c r="L11501" s="29"/>
    </row>
    <row r="11502" spans="1:12" ht="21">
      <c r="A11502" s="26"/>
      <c r="B11502" s="27"/>
      <c r="C11502" s="27"/>
      <c r="D11502" s="27"/>
      <c r="E11502" s="27"/>
      <c r="F11502" s="27"/>
      <c r="G11502" s="29"/>
      <c r="H11502" s="29"/>
      <c r="I11502" s="29"/>
      <c r="J11502" s="29"/>
      <c r="K11502" s="29"/>
      <c r="L11502" s="29"/>
    </row>
    <row r="11503" spans="1:12" ht="21">
      <c r="A11503" s="26"/>
      <c r="B11503" s="27"/>
      <c r="C11503" s="27"/>
      <c r="D11503" s="27"/>
      <c r="E11503" s="27"/>
      <c r="F11503" s="27"/>
      <c r="G11503" s="29"/>
      <c r="H11503" s="29"/>
      <c r="I11503" s="29"/>
      <c r="J11503" s="29"/>
      <c r="K11503" s="29"/>
      <c r="L11503" s="29"/>
    </row>
    <row r="11504" spans="1:12" ht="21">
      <c r="A11504" s="26"/>
      <c r="B11504" s="27"/>
      <c r="C11504" s="27"/>
      <c r="D11504" s="27"/>
      <c r="E11504" s="27"/>
      <c r="F11504" s="27"/>
      <c r="G11504" s="29"/>
      <c r="H11504" s="29"/>
      <c r="I11504" s="29"/>
      <c r="J11504" s="29"/>
      <c r="K11504" s="29"/>
      <c r="L11504" s="29"/>
    </row>
    <row r="11505" spans="1:12" ht="21">
      <c r="A11505" s="26"/>
      <c r="B11505" s="27"/>
      <c r="C11505" s="27"/>
      <c r="D11505" s="27"/>
      <c r="E11505" s="27"/>
      <c r="F11505" s="27"/>
      <c r="G11505" s="29"/>
      <c r="H11505" s="29"/>
      <c r="I11505" s="29"/>
      <c r="J11505" s="29"/>
      <c r="K11505" s="29"/>
      <c r="L11505" s="29"/>
    </row>
    <row r="11506" spans="1:12" ht="21">
      <c r="A11506" s="26"/>
      <c r="B11506" s="27"/>
      <c r="C11506" s="27"/>
      <c r="D11506" s="27"/>
      <c r="E11506" s="27"/>
      <c r="F11506" s="27"/>
      <c r="G11506" s="29"/>
      <c r="H11506" s="29"/>
      <c r="I11506" s="29"/>
      <c r="J11506" s="29"/>
      <c r="K11506" s="29"/>
      <c r="L11506" s="29"/>
    </row>
    <row r="11507" spans="1:12" ht="21">
      <c r="A11507" s="26"/>
      <c r="B11507" s="27"/>
      <c r="C11507" s="27"/>
      <c r="D11507" s="27"/>
      <c r="E11507" s="27"/>
      <c r="F11507" s="27"/>
      <c r="G11507" s="28"/>
      <c r="H11507" s="28"/>
      <c r="I11507" s="28"/>
      <c r="J11507" s="28"/>
      <c r="K11507" s="28"/>
      <c r="L11507" s="28"/>
    </row>
    <row r="11508" spans="1:12" ht="21">
      <c r="A11508" s="26"/>
      <c r="B11508" s="27"/>
      <c r="C11508" s="27"/>
      <c r="D11508" s="27"/>
      <c r="E11508" s="27"/>
      <c r="F11508" s="27"/>
      <c r="G11508" s="28"/>
      <c r="H11508" s="28"/>
      <c r="I11508" s="28"/>
      <c r="J11508" s="28"/>
      <c r="K11508" s="28"/>
      <c r="L11508" s="28"/>
    </row>
    <row r="11509" spans="1:12" ht="21">
      <c r="A11509" s="26"/>
      <c r="B11509" s="27"/>
      <c r="C11509" s="27"/>
      <c r="D11509" s="27"/>
      <c r="E11509" s="27"/>
      <c r="F11509" s="27"/>
      <c r="G11509" s="29"/>
      <c r="H11509" s="29"/>
      <c r="I11509" s="29"/>
      <c r="J11509" s="29"/>
      <c r="K11509" s="29"/>
      <c r="L11509" s="29"/>
    </row>
    <row r="11510" spans="1:12" ht="21">
      <c r="A11510" s="26"/>
      <c r="B11510" s="27"/>
      <c r="C11510" s="27"/>
      <c r="D11510" s="27"/>
      <c r="E11510" s="27"/>
      <c r="F11510" s="27"/>
      <c r="G11510" s="29"/>
      <c r="H11510" s="29"/>
      <c r="I11510" s="29"/>
      <c r="J11510" s="29"/>
      <c r="K11510" s="29"/>
      <c r="L11510" s="29"/>
    </row>
    <row r="11511" spans="1:12" ht="21">
      <c r="A11511" s="26"/>
      <c r="B11511" s="27"/>
      <c r="C11511" s="27"/>
      <c r="D11511" s="27"/>
      <c r="E11511" s="27"/>
      <c r="F11511" s="27"/>
      <c r="G11511" s="29"/>
      <c r="H11511" s="29"/>
      <c r="I11511" s="29"/>
      <c r="J11511" s="29"/>
      <c r="K11511" s="29"/>
      <c r="L11511" s="29"/>
    </row>
    <row r="11512" spans="1:12" ht="21">
      <c r="A11512" s="26"/>
      <c r="B11512" s="27"/>
      <c r="C11512" s="27"/>
      <c r="D11512" s="27"/>
      <c r="E11512" s="27"/>
      <c r="F11512" s="27"/>
      <c r="G11512" s="29"/>
      <c r="H11512" s="29"/>
      <c r="I11512" s="29"/>
      <c r="J11512" s="29"/>
      <c r="K11512" s="29"/>
      <c r="L11512" s="29"/>
    </row>
    <row r="11513" spans="1:12" ht="21">
      <c r="A11513" s="26"/>
      <c r="B11513" s="27"/>
      <c r="C11513" s="27"/>
      <c r="D11513" s="27"/>
      <c r="E11513" s="27"/>
      <c r="F11513" s="27"/>
      <c r="G11513" s="29"/>
      <c r="H11513" s="29"/>
      <c r="I11513" s="29"/>
      <c r="J11513" s="29"/>
      <c r="K11513" s="29"/>
      <c r="L11513" s="29"/>
    </row>
    <row r="11514" spans="1:12" ht="21">
      <c r="A11514" s="26"/>
      <c r="B11514" s="27"/>
      <c r="C11514" s="27"/>
      <c r="D11514" s="27"/>
      <c r="E11514" s="27"/>
      <c r="F11514" s="27"/>
      <c r="G11514" s="29"/>
      <c r="H11514" s="29"/>
      <c r="I11514" s="29"/>
      <c r="J11514" s="29"/>
      <c r="K11514" s="29"/>
      <c r="L11514" s="29"/>
    </row>
    <row r="11515" spans="1:12" ht="21">
      <c r="A11515" s="26"/>
      <c r="B11515" s="27"/>
      <c r="C11515" s="27"/>
      <c r="D11515" s="27"/>
      <c r="E11515" s="27"/>
      <c r="F11515" s="27"/>
      <c r="G11515" s="29"/>
      <c r="H11515" s="29"/>
      <c r="I11515" s="29"/>
      <c r="J11515" s="29"/>
      <c r="K11515" s="29"/>
      <c r="L11515" s="29"/>
    </row>
    <row r="11516" spans="1:12" ht="21">
      <c r="A11516" s="26"/>
      <c r="B11516" s="27"/>
      <c r="C11516" s="27"/>
      <c r="D11516" s="27"/>
      <c r="E11516" s="27"/>
      <c r="F11516" s="27"/>
      <c r="G11516" s="29"/>
      <c r="H11516" s="29"/>
      <c r="I11516" s="29"/>
      <c r="J11516" s="29"/>
      <c r="K11516" s="29"/>
      <c r="L11516" s="29"/>
    </row>
    <row r="11517" spans="1:12" ht="21">
      <c r="A11517" s="26"/>
      <c r="B11517" s="27"/>
      <c r="C11517" s="27"/>
      <c r="D11517" s="27"/>
      <c r="E11517" s="27"/>
      <c r="F11517" s="27"/>
      <c r="G11517" s="29"/>
      <c r="H11517" s="29"/>
      <c r="I11517" s="29"/>
      <c r="J11517" s="29"/>
      <c r="K11517" s="29"/>
      <c r="L11517" s="29"/>
    </row>
    <row r="11518" spans="1:12" ht="21">
      <c r="A11518" s="26"/>
      <c r="B11518" s="27"/>
      <c r="C11518" s="27"/>
      <c r="D11518" s="27"/>
      <c r="E11518" s="27"/>
      <c r="F11518" s="27"/>
      <c r="G11518" s="29"/>
      <c r="H11518" s="29"/>
      <c r="I11518" s="29"/>
      <c r="J11518" s="29"/>
      <c r="K11518" s="29"/>
      <c r="L11518" s="29"/>
    </row>
    <row r="11519" spans="1:12" ht="21">
      <c r="A11519" s="26"/>
      <c r="B11519" s="27"/>
      <c r="C11519" s="27"/>
      <c r="D11519" s="27"/>
      <c r="E11519" s="27"/>
      <c r="F11519" s="27"/>
      <c r="G11519" s="29"/>
      <c r="H11519" s="29"/>
      <c r="I11519" s="29"/>
      <c r="J11519" s="29"/>
      <c r="K11519" s="29"/>
      <c r="L11519" s="29"/>
    </row>
    <row r="11520" spans="1:12" ht="21">
      <c r="A11520" s="26"/>
      <c r="B11520" s="27"/>
      <c r="C11520" s="27"/>
      <c r="D11520" s="27"/>
      <c r="E11520" s="27"/>
      <c r="F11520" s="27"/>
      <c r="G11520" s="29"/>
      <c r="H11520" s="29"/>
      <c r="I11520" s="29"/>
      <c r="J11520" s="29"/>
      <c r="K11520" s="29"/>
      <c r="L11520" s="29"/>
    </row>
    <row r="11521" spans="1:12" ht="21">
      <c r="A11521" s="26"/>
      <c r="B11521" s="27"/>
      <c r="C11521" s="27"/>
      <c r="D11521" s="27"/>
      <c r="E11521" s="27"/>
      <c r="F11521" s="27"/>
      <c r="G11521" s="29"/>
      <c r="H11521" s="29"/>
      <c r="I11521" s="29"/>
      <c r="J11521" s="29"/>
      <c r="K11521" s="29"/>
      <c r="L11521" s="29"/>
    </row>
    <row r="11522" spans="1:12" ht="21">
      <c r="A11522" s="26"/>
      <c r="B11522" s="27"/>
      <c r="C11522" s="27"/>
      <c r="D11522" s="27"/>
      <c r="E11522" s="27"/>
      <c r="F11522" s="27"/>
      <c r="G11522" s="29"/>
      <c r="H11522" s="29"/>
      <c r="I11522" s="29"/>
      <c r="J11522" s="29"/>
      <c r="K11522" s="29"/>
      <c r="L11522" s="29"/>
    </row>
    <row r="11523" spans="1:12" ht="21">
      <c r="A11523" s="26"/>
      <c r="B11523" s="27"/>
      <c r="C11523" s="27"/>
      <c r="D11523" s="27"/>
      <c r="E11523" s="27"/>
      <c r="F11523" s="27"/>
      <c r="G11523" s="28"/>
      <c r="H11523" s="28"/>
      <c r="I11523" s="28"/>
      <c r="J11523" s="28"/>
      <c r="K11523" s="28"/>
      <c r="L11523" s="28"/>
    </row>
    <row r="11524" spans="1:12" ht="21">
      <c r="A11524" s="26"/>
      <c r="B11524" s="27"/>
      <c r="C11524" s="27"/>
      <c r="D11524" s="27"/>
      <c r="E11524" s="27"/>
      <c r="F11524" s="27"/>
      <c r="G11524" s="29"/>
      <c r="H11524" s="29"/>
      <c r="I11524" s="29"/>
      <c r="J11524" s="29"/>
      <c r="K11524" s="29"/>
      <c r="L11524" s="29"/>
    </row>
    <row r="11525" spans="1:12" ht="21">
      <c r="A11525" s="26"/>
      <c r="B11525" s="27"/>
      <c r="C11525" s="27"/>
      <c r="D11525" s="27"/>
      <c r="E11525" s="27"/>
      <c r="F11525" s="27"/>
      <c r="G11525" s="29"/>
      <c r="H11525" s="29"/>
      <c r="I11525" s="29"/>
      <c r="J11525" s="29"/>
      <c r="K11525" s="29"/>
      <c r="L11525" s="29"/>
    </row>
    <row r="11526" spans="1:12" ht="21">
      <c r="A11526" s="26"/>
      <c r="B11526" s="27"/>
      <c r="C11526" s="27"/>
      <c r="D11526" s="27"/>
      <c r="E11526" s="27"/>
      <c r="F11526" s="27"/>
      <c r="G11526" s="29"/>
      <c r="H11526" s="29"/>
      <c r="I11526" s="29"/>
      <c r="J11526" s="29"/>
      <c r="K11526" s="29"/>
      <c r="L11526" s="29"/>
    </row>
    <row r="11527" spans="1:12" ht="21">
      <c r="A11527" s="26"/>
      <c r="B11527" s="27"/>
      <c r="C11527" s="27"/>
      <c r="D11527" s="27"/>
      <c r="E11527" s="27"/>
      <c r="F11527" s="27"/>
      <c r="G11527" s="29"/>
      <c r="H11527" s="29"/>
      <c r="I11527" s="29"/>
      <c r="J11527" s="29"/>
      <c r="K11527" s="29"/>
      <c r="L11527" s="29"/>
    </row>
    <row r="11528" spans="1:12" ht="21">
      <c r="A11528" s="26"/>
      <c r="B11528" s="27"/>
      <c r="C11528" s="27"/>
      <c r="D11528" s="27"/>
      <c r="E11528" s="27"/>
      <c r="F11528" s="27"/>
      <c r="G11528" s="29"/>
      <c r="H11528" s="29"/>
      <c r="I11528" s="29"/>
      <c r="J11528" s="29"/>
      <c r="K11528" s="29"/>
      <c r="L11528" s="29"/>
    </row>
    <row r="11529" spans="1:12" ht="21">
      <c r="A11529" s="26"/>
      <c r="B11529" s="27"/>
      <c r="C11529" s="27"/>
      <c r="D11529" s="27"/>
      <c r="E11529" s="27"/>
      <c r="F11529" s="27"/>
      <c r="G11529" s="29"/>
      <c r="H11529" s="29"/>
      <c r="I11529" s="29"/>
      <c r="J11529" s="29"/>
      <c r="K11529" s="29"/>
      <c r="L11529" s="29"/>
    </row>
    <row r="11530" spans="1:12" ht="21">
      <c r="A11530" s="26"/>
      <c r="B11530" s="27"/>
      <c r="C11530" s="27"/>
      <c r="D11530" s="27"/>
      <c r="E11530" s="27"/>
      <c r="F11530" s="27"/>
      <c r="G11530" s="29"/>
      <c r="H11530" s="29"/>
      <c r="I11530" s="29"/>
      <c r="J11530" s="29"/>
      <c r="K11530" s="29"/>
      <c r="L11530" s="29"/>
    </row>
    <row r="11531" spans="1:12" ht="21">
      <c r="A11531" s="26"/>
      <c r="B11531" s="27"/>
      <c r="C11531" s="27"/>
      <c r="D11531" s="27"/>
      <c r="E11531" s="27"/>
      <c r="F11531" s="27"/>
      <c r="G11531" s="29"/>
      <c r="H11531" s="29"/>
      <c r="I11531" s="29"/>
      <c r="J11531" s="29"/>
      <c r="K11531" s="29"/>
      <c r="L11531" s="29"/>
    </row>
    <row r="11532" spans="1:12" ht="21">
      <c r="A11532" s="26"/>
      <c r="B11532" s="27"/>
      <c r="C11532" s="27"/>
      <c r="D11532" s="27"/>
      <c r="E11532" s="27"/>
      <c r="F11532" s="27"/>
      <c r="G11532" s="28"/>
      <c r="H11532" s="28"/>
      <c r="I11532" s="28"/>
      <c r="J11532" s="28"/>
      <c r="K11532" s="28"/>
      <c r="L11532" s="28"/>
    </row>
    <row r="11533" spans="1:12" ht="21">
      <c r="A11533" s="26"/>
      <c r="B11533" s="27"/>
      <c r="C11533" s="27"/>
      <c r="D11533" s="27"/>
      <c r="E11533" s="27"/>
      <c r="F11533" s="27"/>
      <c r="G11533" s="28"/>
      <c r="H11533" s="28"/>
      <c r="I11533" s="28"/>
      <c r="J11533" s="28"/>
      <c r="K11533" s="28"/>
      <c r="L11533" s="28"/>
    </row>
    <row r="11534" spans="1:12" ht="21">
      <c r="A11534" s="26"/>
      <c r="B11534" s="27"/>
      <c r="C11534" s="27"/>
      <c r="D11534" s="27"/>
      <c r="E11534" s="27"/>
      <c r="F11534" s="27"/>
      <c r="G11534" s="28"/>
      <c r="H11534" s="28"/>
      <c r="I11534" s="28"/>
      <c r="J11534" s="28"/>
      <c r="K11534" s="28"/>
      <c r="L11534" s="28"/>
    </row>
    <row r="11535" spans="1:12" ht="21">
      <c r="A11535" s="26"/>
      <c r="B11535" s="27"/>
      <c r="C11535" s="27"/>
      <c r="D11535" s="27"/>
      <c r="E11535" s="27"/>
      <c r="F11535" s="27"/>
      <c r="G11535" s="28"/>
      <c r="H11535" s="28"/>
      <c r="I11535" s="28"/>
      <c r="J11535" s="28"/>
      <c r="K11535" s="28"/>
      <c r="L11535" s="28"/>
    </row>
    <row r="11536" spans="1:12" ht="21">
      <c r="A11536" s="26"/>
      <c r="B11536" s="27"/>
      <c r="C11536" s="27"/>
      <c r="D11536" s="27"/>
      <c r="E11536" s="27"/>
      <c r="F11536" s="27"/>
      <c r="G11536" s="28"/>
      <c r="H11536" s="28"/>
      <c r="I11536" s="28"/>
      <c r="J11536" s="28"/>
      <c r="K11536" s="28"/>
      <c r="L11536" s="28"/>
    </row>
    <row r="11537" spans="1:12" ht="21">
      <c r="A11537" s="26"/>
      <c r="B11537" s="27"/>
      <c r="C11537" s="27"/>
      <c r="D11537" s="27"/>
      <c r="E11537" s="27"/>
      <c r="F11537" s="27"/>
      <c r="G11537" s="28"/>
      <c r="H11537" s="28"/>
      <c r="I11537" s="28"/>
      <c r="J11537" s="28"/>
      <c r="K11537" s="28"/>
      <c r="L11537" s="28"/>
    </row>
    <row r="11538" spans="1:12" ht="21">
      <c r="A11538" s="26"/>
      <c r="B11538" s="27"/>
      <c r="C11538" s="27"/>
      <c r="D11538" s="27"/>
      <c r="E11538" s="27"/>
      <c r="F11538" s="27"/>
      <c r="G11538" s="28"/>
      <c r="H11538" s="28"/>
      <c r="I11538" s="28"/>
      <c r="J11538" s="28"/>
      <c r="K11538" s="28"/>
      <c r="L11538" s="28"/>
    </row>
    <row r="11539" spans="1:12" ht="21">
      <c r="A11539" s="26"/>
      <c r="B11539" s="27"/>
      <c r="C11539" s="27"/>
      <c r="D11539" s="27"/>
      <c r="E11539" s="27"/>
      <c r="F11539" s="27"/>
      <c r="G11539" s="28"/>
      <c r="H11539" s="28"/>
      <c r="I11539" s="28"/>
      <c r="J11539" s="28"/>
      <c r="K11539" s="28"/>
      <c r="L11539" s="28"/>
    </row>
    <row r="11540" spans="1:12" ht="21">
      <c r="A11540" s="26"/>
      <c r="B11540" s="27"/>
      <c r="C11540" s="27"/>
      <c r="D11540" s="27"/>
      <c r="E11540" s="27"/>
      <c r="F11540" s="27"/>
      <c r="G11540" s="29"/>
      <c r="H11540" s="29"/>
      <c r="I11540" s="29"/>
      <c r="J11540" s="29"/>
      <c r="K11540" s="29"/>
      <c r="L11540" s="29"/>
    </row>
    <row r="11541" spans="1:12" ht="21">
      <c r="A11541" s="26"/>
      <c r="B11541" s="27"/>
      <c r="C11541" s="27"/>
      <c r="D11541" s="27"/>
      <c r="E11541" s="27"/>
      <c r="F11541" s="27"/>
      <c r="G11541" s="29"/>
      <c r="H11541" s="29"/>
      <c r="I11541" s="29"/>
      <c r="J11541" s="29"/>
      <c r="K11541" s="29"/>
      <c r="L11541" s="29"/>
    </row>
    <row r="11542" spans="1:12" ht="21">
      <c r="A11542" s="26"/>
      <c r="B11542" s="27"/>
      <c r="C11542" s="27"/>
      <c r="D11542" s="27"/>
      <c r="E11542" s="27"/>
      <c r="F11542" s="27"/>
      <c r="G11542" s="28"/>
      <c r="H11542" s="28"/>
      <c r="I11542" s="28"/>
      <c r="J11542" s="28"/>
      <c r="K11542" s="28"/>
      <c r="L11542" s="28"/>
    </row>
    <row r="11543" spans="1:12" ht="21">
      <c r="A11543" s="26"/>
      <c r="B11543" s="27"/>
      <c r="C11543" s="27"/>
      <c r="D11543" s="27"/>
      <c r="E11543" s="27"/>
      <c r="F11543" s="27"/>
      <c r="G11543" s="28"/>
      <c r="H11543" s="28"/>
      <c r="I11543" s="28"/>
      <c r="J11543" s="28"/>
      <c r="K11543" s="28"/>
      <c r="L11543" s="28"/>
    </row>
    <row r="11544" spans="1:12" ht="21">
      <c r="A11544" s="26"/>
      <c r="B11544" s="27"/>
      <c r="C11544" s="27"/>
      <c r="D11544" s="27"/>
      <c r="E11544" s="27"/>
      <c r="F11544" s="27"/>
      <c r="G11544" s="29"/>
      <c r="H11544" s="29"/>
      <c r="I11544" s="29"/>
      <c r="J11544" s="29"/>
      <c r="K11544" s="29"/>
      <c r="L11544" s="29"/>
    </row>
    <row r="11545" spans="1:12" ht="21">
      <c r="A11545" s="26"/>
      <c r="B11545" s="27"/>
      <c r="C11545" s="27"/>
      <c r="D11545" s="27"/>
      <c r="E11545" s="27"/>
      <c r="F11545" s="27"/>
      <c r="G11545" s="29"/>
      <c r="H11545" s="29"/>
      <c r="I11545" s="29"/>
      <c r="J11545" s="29"/>
      <c r="K11545" s="29"/>
      <c r="L11545" s="29"/>
    </row>
    <row r="11546" spans="1:12" ht="21">
      <c r="A11546" s="26"/>
      <c r="B11546" s="27"/>
      <c r="C11546" s="27"/>
      <c r="D11546" s="27"/>
      <c r="E11546" s="27"/>
      <c r="F11546" s="27"/>
      <c r="G11546" s="28"/>
      <c r="H11546" s="28"/>
      <c r="I11546" s="28"/>
      <c r="J11546" s="28"/>
      <c r="K11546" s="28"/>
      <c r="L11546" s="28"/>
    </row>
    <row r="11547" spans="1:12" ht="21">
      <c r="A11547" s="26"/>
      <c r="B11547" s="27"/>
      <c r="C11547" s="27"/>
      <c r="D11547" s="27"/>
      <c r="E11547" s="27"/>
      <c r="F11547" s="27"/>
      <c r="G11547" s="29"/>
      <c r="H11547" s="29"/>
      <c r="I11547" s="29"/>
      <c r="J11547" s="29"/>
      <c r="K11547" s="29"/>
      <c r="L11547" s="29"/>
    </row>
    <row r="11548" spans="1:12" ht="21">
      <c r="A11548" s="26"/>
      <c r="B11548" s="27"/>
      <c r="C11548" s="27"/>
      <c r="D11548" s="27"/>
      <c r="E11548" s="27"/>
      <c r="F11548" s="27"/>
      <c r="G11548" s="29"/>
      <c r="H11548" s="29"/>
      <c r="I11548" s="29"/>
      <c r="J11548" s="29"/>
      <c r="K11548" s="29"/>
      <c r="L11548" s="29"/>
    </row>
    <row r="11549" spans="1:12" ht="21">
      <c r="A11549" s="26"/>
      <c r="B11549" s="27"/>
      <c r="C11549" s="27"/>
      <c r="D11549" s="27"/>
      <c r="E11549" s="27"/>
      <c r="F11549" s="27"/>
      <c r="G11549" s="28"/>
      <c r="H11549" s="28"/>
      <c r="I11549" s="28"/>
      <c r="J11549" s="28"/>
      <c r="K11549" s="28"/>
      <c r="L11549" s="28"/>
    </row>
    <row r="11550" spans="1:12" ht="21">
      <c r="A11550" s="26"/>
      <c r="B11550" s="27"/>
      <c r="C11550" s="27"/>
      <c r="D11550" s="27"/>
      <c r="E11550" s="27"/>
      <c r="F11550" s="27"/>
      <c r="G11550" s="29"/>
      <c r="H11550" s="29"/>
      <c r="I11550" s="29"/>
      <c r="J11550" s="29"/>
      <c r="K11550" s="29"/>
      <c r="L11550" s="29"/>
    </row>
    <row r="11551" spans="1:12" ht="21">
      <c r="A11551" s="26"/>
      <c r="B11551" s="27"/>
      <c r="C11551" s="27"/>
      <c r="D11551" s="27"/>
      <c r="E11551" s="27"/>
      <c r="F11551" s="27"/>
      <c r="G11551" s="28"/>
      <c r="H11551" s="28"/>
      <c r="I11551" s="28"/>
      <c r="J11551" s="28"/>
      <c r="K11551" s="28"/>
      <c r="L11551" s="28"/>
    </row>
    <row r="11552" spans="1:12" ht="21">
      <c r="A11552" s="26"/>
      <c r="B11552" s="27"/>
      <c r="C11552" s="27"/>
      <c r="D11552" s="27"/>
      <c r="E11552" s="27"/>
      <c r="F11552" s="27"/>
      <c r="G11552" s="29"/>
      <c r="H11552" s="29"/>
      <c r="I11552" s="29"/>
      <c r="J11552" s="29"/>
      <c r="K11552" s="29"/>
      <c r="L11552" s="29"/>
    </row>
    <row r="11553" spans="1:12" ht="21">
      <c r="A11553" s="26"/>
      <c r="B11553" s="27"/>
      <c r="C11553" s="27"/>
      <c r="D11553" s="27"/>
      <c r="E11553" s="27"/>
      <c r="F11553" s="27"/>
      <c r="G11553" s="29"/>
      <c r="H11553" s="29"/>
      <c r="I11553" s="29"/>
      <c r="J11553" s="29"/>
      <c r="K11553" s="29"/>
      <c r="L11553" s="29"/>
    </row>
    <row r="11554" spans="1:12" ht="21">
      <c r="A11554" s="26"/>
      <c r="B11554" s="27"/>
      <c r="C11554" s="27"/>
      <c r="D11554" s="27"/>
      <c r="E11554" s="27"/>
      <c r="F11554" s="27"/>
      <c r="G11554" s="28"/>
      <c r="H11554" s="28"/>
      <c r="I11554" s="28"/>
      <c r="J11554" s="28"/>
      <c r="K11554" s="28"/>
      <c r="L11554" s="28"/>
    </row>
    <row r="11555" spans="1:12" ht="21">
      <c r="A11555" s="26"/>
      <c r="B11555" s="27"/>
      <c r="C11555" s="27"/>
      <c r="D11555" s="27"/>
      <c r="E11555" s="27"/>
      <c r="F11555" s="27"/>
      <c r="G11555" s="29"/>
      <c r="H11555" s="29"/>
      <c r="I11555" s="29"/>
      <c r="J11555" s="29"/>
      <c r="K11555" s="29"/>
      <c r="L11555" s="29"/>
    </row>
    <row r="11556" spans="1:12" ht="21">
      <c r="A11556" s="26"/>
      <c r="B11556" s="27"/>
      <c r="C11556" s="27"/>
      <c r="D11556" s="27"/>
      <c r="E11556" s="27"/>
      <c r="F11556" s="27"/>
      <c r="G11556" s="29"/>
      <c r="H11556" s="29"/>
      <c r="I11556" s="29"/>
      <c r="J11556" s="29"/>
      <c r="K11556" s="29"/>
      <c r="L11556" s="29"/>
    </row>
    <row r="11557" spans="1:12" ht="21">
      <c r="A11557" s="26"/>
      <c r="B11557" s="27"/>
      <c r="C11557" s="27"/>
      <c r="D11557" s="27"/>
      <c r="E11557" s="27"/>
      <c r="F11557" s="27"/>
      <c r="G11557" s="29"/>
      <c r="H11557" s="29"/>
      <c r="I11557" s="29"/>
      <c r="J11557" s="29"/>
      <c r="K11557" s="29"/>
      <c r="L11557" s="29"/>
    </row>
    <row r="11558" spans="1:12" ht="21">
      <c r="A11558" s="26"/>
      <c r="B11558" s="27"/>
      <c r="C11558" s="27"/>
      <c r="D11558" s="27"/>
      <c r="E11558" s="27"/>
      <c r="F11558" s="27"/>
      <c r="G11558" s="29"/>
      <c r="H11558" s="29"/>
      <c r="I11558" s="29"/>
      <c r="J11558" s="29"/>
      <c r="K11558" s="29"/>
      <c r="L11558" s="29"/>
    </row>
    <row r="11559" spans="1:12" ht="21">
      <c r="A11559" s="26"/>
      <c r="B11559" s="27"/>
      <c r="C11559" s="27"/>
      <c r="D11559" s="27"/>
      <c r="E11559" s="27"/>
      <c r="F11559" s="27"/>
      <c r="G11559" s="29"/>
      <c r="H11559" s="29"/>
      <c r="I11559" s="29"/>
      <c r="J11559" s="29"/>
      <c r="K11559" s="29"/>
      <c r="L11559" s="29"/>
    </row>
    <row r="11560" spans="1:12" ht="21">
      <c r="A11560" s="26"/>
      <c r="B11560" s="27"/>
      <c r="C11560" s="27"/>
      <c r="D11560" s="27"/>
      <c r="E11560" s="27"/>
      <c r="F11560" s="27"/>
      <c r="G11560" s="28"/>
      <c r="H11560" s="28"/>
      <c r="I11560" s="28"/>
      <c r="J11560" s="28"/>
      <c r="K11560" s="28"/>
      <c r="L11560" s="28"/>
    </row>
    <row r="11561" spans="1:12" ht="21">
      <c r="A11561" s="26"/>
      <c r="B11561" s="27"/>
      <c r="C11561" s="27"/>
      <c r="D11561" s="27"/>
      <c r="E11561" s="27"/>
      <c r="F11561" s="27"/>
      <c r="G11561" s="28"/>
      <c r="H11561" s="28"/>
      <c r="I11561" s="28"/>
      <c r="J11561" s="28"/>
      <c r="K11561" s="28"/>
      <c r="L11561" s="28"/>
    </row>
    <row r="11562" spans="1:12" ht="21">
      <c r="A11562" s="26"/>
      <c r="B11562" s="27"/>
      <c r="C11562" s="27"/>
      <c r="D11562" s="27"/>
      <c r="E11562" s="27"/>
      <c r="F11562" s="27"/>
      <c r="G11562" s="28"/>
      <c r="H11562" s="28"/>
      <c r="I11562" s="28"/>
      <c r="J11562" s="28"/>
      <c r="K11562" s="28"/>
      <c r="L11562" s="28"/>
    </row>
    <row r="11563" spans="1:12" ht="21">
      <c r="A11563" s="26"/>
      <c r="B11563" s="27"/>
      <c r="C11563" s="27"/>
      <c r="D11563" s="27"/>
      <c r="E11563" s="27"/>
      <c r="F11563" s="27"/>
      <c r="G11563" s="28"/>
      <c r="H11563" s="28"/>
      <c r="I11563" s="28"/>
      <c r="J11563" s="28"/>
      <c r="K11563" s="28"/>
      <c r="L11563" s="28"/>
    </row>
    <row r="11564" spans="1:12" ht="21">
      <c r="A11564" s="26"/>
      <c r="B11564" s="27"/>
      <c r="C11564" s="27"/>
      <c r="D11564" s="27"/>
      <c r="E11564" s="27"/>
      <c r="F11564" s="27"/>
      <c r="G11564" s="28"/>
      <c r="H11564" s="28"/>
      <c r="I11564" s="28"/>
      <c r="J11564" s="28"/>
      <c r="K11564" s="28"/>
      <c r="L11564" s="28"/>
    </row>
    <row r="11565" spans="1:12" ht="21">
      <c r="A11565" s="26"/>
      <c r="B11565" s="27"/>
      <c r="C11565" s="27"/>
      <c r="D11565" s="27"/>
      <c r="E11565" s="27"/>
      <c r="F11565" s="27"/>
      <c r="G11565" s="29"/>
      <c r="H11565" s="29"/>
      <c r="I11565" s="29"/>
      <c r="J11565" s="29"/>
      <c r="K11565" s="29"/>
      <c r="L11565" s="29"/>
    </row>
    <row r="11566" spans="1:12" ht="21">
      <c r="A11566" s="26"/>
      <c r="B11566" s="27"/>
      <c r="C11566" s="27"/>
      <c r="D11566" s="27"/>
      <c r="E11566" s="27"/>
      <c r="F11566" s="27"/>
      <c r="G11566" s="28"/>
      <c r="H11566" s="28"/>
      <c r="I11566" s="28"/>
      <c r="J11566" s="28"/>
      <c r="K11566" s="28"/>
      <c r="L11566" s="28"/>
    </row>
    <row r="11567" spans="1:12" ht="21">
      <c r="A11567" s="26"/>
      <c r="B11567" s="27"/>
      <c r="C11567" s="27"/>
      <c r="D11567" s="27"/>
      <c r="E11567" s="27"/>
      <c r="F11567" s="27"/>
      <c r="G11567" s="28"/>
      <c r="H11567" s="28"/>
      <c r="I11567" s="28"/>
      <c r="J11567" s="28"/>
      <c r="K11567" s="28"/>
      <c r="L11567" s="28"/>
    </row>
    <row r="11568" spans="1:12" ht="21">
      <c r="A11568" s="26"/>
      <c r="B11568" s="27"/>
      <c r="C11568" s="27"/>
      <c r="D11568" s="27"/>
      <c r="E11568" s="27"/>
      <c r="F11568" s="27"/>
      <c r="G11568" s="28"/>
      <c r="H11568" s="28"/>
      <c r="I11568" s="28"/>
      <c r="J11568" s="28"/>
      <c r="K11568" s="28"/>
      <c r="L11568" s="28"/>
    </row>
    <row r="11569" spans="1:12" ht="21">
      <c r="A11569" s="26"/>
      <c r="B11569" s="27"/>
      <c r="C11569" s="27"/>
      <c r="D11569" s="27"/>
      <c r="E11569" s="27"/>
      <c r="F11569" s="27"/>
      <c r="G11569" s="28"/>
      <c r="H11569" s="28"/>
      <c r="I11569" s="28"/>
      <c r="J11569" s="28"/>
      <c r="K11569" s="28"/>
      <c r="L11569" s="28"/>
    </row>
    <row r="11570" spans="1:12" ht="21">
      <c r="A11570" s="26"/>
      <c r="B11570" s="27"/>
      <c r="C11570" s="27"/>
      <c r="D11570" s="27"/>
      <c r="E11570" s="27"/>
      <c r="F11570" s="27"/>
      <c r="G11570" s="28"/>
      <c r="H11570" s="28"/>
      <c r="I11570" s="28"/>
      <c r="J11570" s="28"/>
      <c r="K11570" s="28"/>
      <c r="L11570" s="28"/>
    </row>
    <row r="11571" spans="1:12" ht="21">
      <c r="A11571" s="26"/>
      <c r="B11571" s="27"/>
      <c r="C11571" s="27"/>
      <c r="D11571" s="27"/>
      <c r="E11571" s="27"/>
      <c r="F11571" s="27"/>
      <c r="G11571" s="28"/>
      <c r="H11571" s="28"/>
      <c r="I11571" s="28"/>
      <c r="J11571" s="28"/>
      <c r="K11571" s="28"/>
      <c r="L11571" s="28"/>
    </row>
    <row r="11572" spans="1:12" ht="21">
      <c r="A11572" s="26"/>
      <c r="B11572" s="27"/>
      <c r="C11572" s="27"/>
      <c r="D11572" s="27"/>
      <c r="E11572" s="27"/>
      <c r="F11572" s="27"/>
      <c r="G11572" s="29"/>
      <c r="H11572" s="29"/>
      <c r="I11572" s="29"/>
      <c r="J11572" s="29"/>
      <c r="K11572" s="29"/>
      <c r="L11572" s="29"/>
    </row>
    <row r="11573" spans="1:12" ht="21">
      <c r="A11573" s="26"/>
      <c r="B11573" s="27"/>
      <c r="C11573" s="27"/>
      <c r="D11573" s="27"/>
      <c r="E11573" s="27"/>
      <c r="F11573" s="27"/>
      <c r="G11573" s="28"/>
      <c r="H11573" s="28"/>
      <c r="I11573" s="28"/>
      <c r="J11573" s="28"/>
      <c r="K11573" s="28"/>
      <c r="L11573" s="28"/>
    </row>
    <row r="11574" spans="1:12" ht="21">
      <c r="A11574" s="26"/>
      <c r="B11574" s="27"/>
      <c r="C11574" s="27"/>
      <c r="D11574" s="27"/>
      <c r="E11574" s="27"/>
      <c r="F11574" s="27"/>
      <c r="G11574" s="28"/>
      <c r="H11574" s="28"/>
      <c r="I11574" s="28"/>
      <c r="J11574" s="28"/>
      <c r="K11574" s="28"/>
      <c r="L11574" s="28"/>
    </row>
    <row r="11575" spans="1:12" ht="21">
      <c r="A11575" s="26"/>
      <c r="B11575" s="27"/>
      <c r="C11575" s="27"/>
      <c r="D11575" s="27"/>
      <c r="E11575" s="27"/>
      <c r="F11575" s="27"/>
      <c r="G11575" s="28"/>
      <c r="H11575" s="28"/>
      <c r="I11575" s="28"/>
      <c r="J11575" s="28"/>
      <c r="K11575" s="28"/>
      <c r="L11575" s="28"/>
    </row>
    <row r="11576" spans="1:12" ht="21">
      <c r="A11576" s="26"/>
      <c r="B11576" s="27"/>
      <c r="C11576" s="27"/>
      <c r="D11576" s="27"/>
      <c r="E11576" s="27"/>
      <c r="F11576" s="27"/>
      <c r="G11576" s="28"/>
      <c r="H11576" s="28"/>
      <c r="I11576" s="28"/>
      <c r="J11576" s="28"/>
      <c r="K11576" s="28"/>
      <c r="L11576" s="28"/>
    </row>
    <row r="11577" spans="1:12" ht="21">
      <c r="A11577" s="26"/>
      <c r="B11577" s="27"/>
      <c r="C11577" s="27"/>
      <c r="D11577" s="27"/>
      <c r="E11577" s="27"/>
      <c r="F11577" s="27"/>
      <c r="G11577" s="28"/>
      <c r="H11577" s="28"/>
      <c r="I11577" s="28"/>
      <c r="J11577" s="28"/>
      <c r="K11577" s="28"/>
      <c r="L11577" s="28"/>
    </row>
    <row r="11578" spans="1:12" ht="21">
      <c r="A11578" s="26"/>
      <c r="B11578" s="27"/>
      <c r="C11578" s="27"/>
      <c r="D11578" s="27"/>
      <c r="E11578" s="27"/>
      <c r="F11578" s="27"/>
      <c r="G11578" s="28"/>
      <c r="H11578" s="28"/>
      <c r="I11578" s="28"/>
      <c r="J11578" s="28"/>
      <c r="K11578" s="28"/>
      <c r="L11578" s="28"/>
    </row>
    <row r="11579" spans="1:12" ht="21">
      <c r="A11579" s="26"/>
      <c r="B11579" s="27"/>
      <c r="C11579" s="27"/>
      <c r="D11579" s="27"/>
      <c r="E11579" s="27"/>
      <c r="F11579" s="27"/>
      <c r="G11579" s="29"/>
      <c r="H11579" s="29"/>
      <c r="I11579" s="29"/>
      <c r="J11579" s="29"/>
      <c r="K11579" s="29"/>
      <c r="L11579" s="29"/>
    </row>
    <row r="11580" spans="1:12" ht="21">
      <c r="A11580" s="26"/>
      <c r="B11580" s="27"/>
      <c r="C11580" s="27"/>
      <c r="D11580" s="27"/>
      <c r="E11580" s="27"/>
      <c r="F11580" s="27"/>
      <c r="G11580" s="28"/>
      <c r="H11580" s="28"/>
      <c r="I11580" s="28"/>
      <c r="J11580" s="28"/>
      <c r="K11580" s="28"/>
      <c r="L11580" s="28"/>
    </row>
    <row r="11581" spans="1:12" ht="21">
      <c r="A11581" s="26"/>
      <c r="B11581" s="27"/>
      <c r="C11581" s="27"/>
      <c r="D11581" s="27"/>
      <c r="E11581" s="27"/>
      <c r="F11581" s="27"/>
      <c r="G11581" s="29"/>
      <c r="H11581" s="29"/>
      <c r="I11581" s="29"/>
      <c r="J11581" s="29"/>
      <c r="K11581" s="29"/>
      <c r="L11581" s="29"/>
    </row>
    <row r="11582" spans="1:12" ht="21">
      <c r="A11582" s="26"/>
      <c r="B11582" s="27"/>
      <c r="C11582" s="27"/>
      <c r="D11582" s="27"/>
      <c r="E11582" s="27"/>
      <c r="F11582" s="27"/>
      <c r="G11582" s="28"/>
      <c r="H11582" s="28"/>
      <c r="I11582" s="28"/>
      <c r="J11582" s="28"/>
      <c r="K11582" s="28"/>
      <c r="L11582" s="28"/>
    </row>
    <row r="11583" spans="1:12" ht="21">
      <c r="A11583" s="26"/>
      <c r="B11583" s="27"/>
      <c r="C11583" s="27"/>
      <c r="D11583" s="27"/>
      <c r="E11583" s="27"/>
      <c r="F11583" s="27"/>
      <c r="G11583" s="29"/>
      <c r="H11583" s="29"/>
      <c r="I11583" s="29"/>
      <c r="J11583" s="29"/>
      <c r="K11583" s="29"/>
      <c r="L11583" s="29"/>
    </row>
    <row r="11584" spans="1:12" ht="21">
      <c r="A11584" s="26"/>
      <c r="B11584" s="27"/>
      <c r="C11584" s="27"/>
      <c r="D11584" s="27"/>
      <c r="E11584" s="27"/>
      <c r="F11584" s="27"/>
      <c r="G11584" s="29"/>
      <c r="H11584" s="29"/>
      <c r="I11584" s="29"/>
      <c r="J11584" s="29"/>
      <c r="K11584" s="29"/>
      <c r="L11584" s="29"/>
    </row>
    <row r="11585" spans="1:12" ht="21">
      <c r="A11585" s="26"/>
      <c r="B11585" s="27"/>
      <c r="C11585" s="27"/>
      <c r="D11585" s="27"/>
      <c r="E11585" s="27"/>
      <c r="F11585" s="27"/>
      <c r="G11585" s="29"/>
      <c r="H11585" s="29"/>
      <c r="I11585" s="29"/>
      <c r="J11585" s="29"/>
      <c r="K11585" s="29"/>
      <c r="L11585" s="29"/>
    </row>
    <row r="11586" spans="1:12" ht="21">
      <c r="A11586" s="26"/>
      <c r="B11586" s="27"/>
      <c r="C11586" s="27"/>
      <c r="D11586" s="27"/>
      <c r="E11586" s="27"/>
      <c r="F11586" s="27"/>
      <c r="G11586" s="28"/>
      <c r="H11586" s="28"/>
      <c r="I11586" s="28"/>
      <c r="J11586" s="28"/>
      <c r="K11586" s="28"/>
      <c r="L11586" s="28"/>
    </row>
    <row r="11587" spans="1:12" ht="21">
      <c r="A11587" s="26"/>
      <c r="B11587" s="27"/>
      <c r="C11587" s="27"/>
      <c r="D11587" s="27"/>
      <c r="E11587" s="27"/>
      <c r="F11587" s="27"/>
      <c r="G11587" s="29"/>
      <c r="H11587" s="29"/>
      <c r="I11587" s="29"/>
      <c r="J11587" s="29"/>
      <c r="K11587" s="29"/>
      <c r="L11587" s="29"/>
    </row>
    <row r="11588" spans="1:12" ht="21">
      <c r="A11588" s="26"/>
      <c r="B11588" s="27"/>
      <c r="C11588" s="27"/>
      <c r="D11588" s="27"/>
      <c r="E11588" s="27"/>
      <c r="F11588" s="27"/>
      <c r="G11588" s="29"/>
      <c r="H11588" s="29"/>
      <c r="I11588" s="29"/>
      <c r="J11588" s="29"/>
      <c r="K11588" s="29"/>
      <c r="L11588" s="29"/>
    </row>
    <row r="11589" spans="1:12" ht="21">
      <c r="A11589" s="26"/>
      <c r="B11589" s="27"/>
      <c r="C11589" s="27"/>
      <c r="D11589" s="27"/>
      <c r="E11589" s="27"/>
      <c r="F11589" s="27"/>
      <c r="G11589" s="29"/>
      <c r="H11589" s="29"/>
      <c r="I11589" s="29"/>
      <c r="J11589" s="29"/>
      <c r="K11589" s="29"/>
      <c r="L11589" s="29"/>
    </row>
    <row r="11590" spans="1:12" ht="21">
      <c r="A11590" s="26"/>
      <c r="B11590" s="27"/>
      <c r="C11590" s="27"/>
      <c r="D11590" s="27"/>
      <c r="E11590" s="27"/>
      <c r="F11590" s="27"/>
      <c r="G11590" s="29"/>
      <c r="H11590" s="29"/>
      <c r="I11590" s="29"/>
      <c r="J11590" s="29"/>
      <c r="K11590" s="29"/>
      <c r="L11590" s="29"/>
    </row>
    <row r="11591" spans="1:12" ht="21">
      <c r="A11591" s="26"/>
      <c r="B11591" s="27"/>
      <c r="C11591" s="27"/>
      <c r="D11591" s="27"/>
      <c r="E11591" s="27"/>
      <c r="F11591" s="27"/>
      <c r="G11591" s="29"/>
      <c r="H11591" s="29"/>
      <c r="I11591" s="29"/>
      <c r="J11591" s="29"/>
      <c r="K11591" s="29"/>
      <c r="L11591" s="29"/>
    </row>
    <row r="11592" spans="1:12" ht="21">
      <c r="A11592" s="26"/>
      <c r="B11592" s="27"/>
      <c r="C11592" s="27"/>
      <c r="D11592" s="27"/>
      <c r="E11592" s="27"/>
      <c r="F11592" s="27"/>
      <c r="G11592" s="29"/>
      <c r="H11592" s="29"/>
      <c r="I11592" s="29"/>
      <c r="J11592" s="29"/>
      <c r="K11592" s="29"/>
      <c r="L11592" s="29"/>
    </row>
    <row r="11593" spans="1:12" ht="21">
      <c r="A11593" s="26"/>
      <c r="B11593" s="27"/>
      <c r="C11593" s="27"/>
      <c r="D11593" s="27"/>
      <c r="E11593" s="27"/>
      <c r="F11593" s="27"/>
      <c r="G11593" s="29"/>
      <c r="H11593" s="29"/>
      <c r="I11593" s="29"/>
      <c r="J11593" s="29"/>
      <c r="K11593" s="29"/>
      <c r="L11593" s="29"/>
    </row>
    <row r="11594" spans="1:12" ht="21">
      <c r="A11594" s="26"/>
      <c r="B11594" s="27"/>
      <c r="C11594" s="27"/>
      <c r="D11594" s="27"/>
      <c r="E11594" s="27"/>
      <c r="F11594" s="27"/>
      <c r="G11594" s="28"/>
      <c r="H11594" s="28"/>
      <c r="I11594" s="28"/>
      <c r="J11594" s="28"/>
      <c r="K11594" s="28"/>
      <c r="L11594" s="28"/>
    </row>
    <row r="11595" spans="1:12" ht="21">
      <c r="A11595" s="26"/>
      <c r="B11595" s="27"/>
      <c r="C11595" s="27"/>
      <c r="D11595" s="27"/>
      <c r="E11595" s="27"/>
      <c r="F11595" s="27"/>
      <c r="G11595" s="28"/>
      <c r="H11595" s="28"/>
      <c r="I11595" s="28"/>
      <c r="J11595" s="28"/>
      <c r="K11595" s="28"/>
      <c r="L11595" s="28"/>
    </row>
    <row r="11596" spans="1:12" ht="21">
      <c r="A11596" s="26"/>
      <c r="B11596" s="27"/>
      <c r="C11596" s="27"/>
      <c r="D11596" s="27"/>
      <c r="E11596" s="27"/>
      <c r="F11596" s="27"/>
      <c r="G11596" s="28"/>
      <c r="H11596" s="28"/>
      <c r="I11596" s="28"/>
      <c r="J11596" s="28"/>
      <c r="K11596" s="28"/>
      <c r="L11596" s="28"/>
    </row>
    <row r="11597" spans="1:12" ht="21">
      <c r="A11597" s="26"/>
      <c r="B11597" s="27"/>
      <c r="C11597" s="27"/>
      <c r="D11597" s="27"/>
      <c r="E11597" s="27"/>
      <c r="F11597" s="27"/>
      <c r="G11597" s="29"/>
      <c r="H11597" s="29"/>
      <c r="I11597" s="29"/>
      <c r="J11597" s="29"/>
      <c r="K11597" s="29"/>
      <c r="L11597" s="29"/>
    </row>
    <row r="11598" spans="1:12" ht="21">
      <c r="A11598" s="26"/>
      <c r="B11598" s="27"/>
      <c r="C11598" s="27"/>
      <c r="D11598" s="27"/>
      <c r="E11598" s="27"/>
      <c r="F11598" s="27"/>
      <c r="G11598" s="29"/>
      <c r="H11598" s="29"/>
      <c r="I11598" s="29"/>
      <c r="J11598" s="29"/>
      <c r="K11598" s="29"/>
      <c r="L11598" s="29"/>
    </row>
    <row r="11599" spans="1:12" ht="21">
      <c r="A11599" s="26"/>
      <c r="B11599" s="27"/>
      <c r="C11599" s="27"/>
      <c r="D11599" s="27"/>
      <c r="E11599" s="27"/>
      <c r="F11599" s="27"/>
      <c r="G11599" s="29"/>
      <c r="H11599" s="29"/>
      <c r="I11599" s="29"/>
      <c r="J11599" s="29"/>
      <c r="K11599" s="29"/>
      <c r="L11599" s="29"/>
    </row>
    <row r="11600" spans="1:12" ht="21">
      <c r="A11600" s="26"/>
      <c r="B11600" s="27"/>
      <c r="C11600" s="27"/>
      <c r="D11600" s="27"/>
      <c r="E11600" s="27"/>
      <c r="F11600" s="27"/>
      <c r="G11600" s="29"/>
      <c r="H11600" s="29"/>
      <c r="I11600" s="29"/>
      <c r="J11600" s="29"/>
      <c r="K11600" s="29"/>
      <c r="L11600" s="29"/>
    </row>
    <row r="11601" spans="1:12" ht="21">
      <c r="A11601" s="26"/>
      <c r="B11601" s="27"/>
      <c r="C11601" s="27"/>
      <c r="D11601" s="27"/>
      <c r="E11601" s="27"/>
      <c r="F11601" s="27"/>
      <c r="G11601" s="29"/>
      <c r="H11601" s="29"/>
      <c r="I11601" s="29"/>
      <c r="J11601" s="29"/>
      <c r="K11601" s="29"/>
      <c r="L11601" s="29"/>
    </row>
    <row r="11602" spans="1:12" ht="21">
      <c r="A11602" s="26"/>
      <c r="B11602" s="27"/>
      <c r="C11602" s="27"/>
      <c r="D11602" s="27"/>
      <c r="E11602" s="27"/>
      <c r="F11602" s="27"/>
      <c r="G11602" s="28"/>
      <c r="H11602" s="28"/>
      <c r="I11602" s="28"/>
      <c r="J11602" s="28"/>
      <c r="K11602" s="28"/>
      <c r="L11602" s="28"/>
    </row>
    <row r="11603" spans="1:12" ht="21">
      <c r="A11603" s="26"/>
      <c r="B11603" s="27"/>
      <c r="C11603" s="27"/>
      <c r="D11603" s="27"/>
      <c r="E11603" s="27"/>
      <c r="F11603" s="27"/>
      <c r="G11603" s="29"/>
      <c r="H11603" s="29"/>
      <c r="I11603" s="29"/>
      <c r="J11603" s="29"/>
      <c r="K11603" s="29"/>
      <c r="L11603" s="29"/>
    </row>
    <row r="11604" spans="1:12" ht="21">
      <c r="A11604" s="26"/>
      <c r="B11604" s="27"/>
      <c r="C11604" s="27"/>
      <c r="D11604" s="27"/>
      <c r="E11604" s="27"/>
      <c r="F11604" s="27"/>
      <c r="G11604" s="28"/>
      <c r="H11604" s="28"/>
      <c r="I11604" s="28"/>
      <c r="J11604" s="28"/>
      <c r="K11604" s="28"/>
      <c r="L11604" s="28"/>
    </row>
    <row r="11605" spans="1:12" ht="21">
      <c r="A11605" s="26"/>
      <c r="B11605" s="27"/>
      <c r="C11605" s="27"/>
      <c r="D11605" s="27"/>
      <c r="E11605" s="27"/>
      <c r="F11605" s="27"/>
      <c r="G11605" s="28"/>
      <c r="H11605" s="28"/>
      <c r="I11605" s="28"/>
      <c r="J11605" s="28"/>
      <c r="K11605" s="28"/>
      <c r="L11605" s="28"/>
    </row>
    <row r="11606" spans="1:12" ht="21">
      <c r="A11606" s="26"/>
      <c r="B11606" s="27"/>
      <c r="C11606" s="27"/>
      <c r="D11606" s="27"/>
      <c r="E11606" s="27"/>
      <c r="F11606" s="27"/>
      <c r="G11606" s="28"/>
      <c r="H11606" s="28"/>
      <c r="I11606" s="28"/>
      <c r="J11606" s="28"/>
      <c r="K11606" s="28"/>
      <c r="L11606" s="28"/>
    </row>
    <row r="11607" spans="1:12" ht="21">
      <c r="A11607" s="26"/>
      <c r="B11607" s="27"/>
      <c r="C11607" s="27"/>
      <c r="D11607" s="27"/>
      <c r="E11607" s="27"/>
      <c r="F11607" s="27"/>
      <c r="G11607" s="29"/>
      <c r="H11607" s="29"/>
      <c r="I11607" s="29"/>
      <c r="J11607" s="29"/>
      <c r="K11607" s="29"/>
      <c r="L11607" s="29"/>
    </row>
    <row r="11608" spans="1:12" ht="21">
      <c r="A11608" s="26"/>
      <c r="B11608" s="27"/>
      <c r="C11608" s="27"/>
      <c r="D11608" s="27"/>
      <c r="E11608" s="27"/>
      <c r="F11608" s="27"/>
      <c r="G11608" s="29"/>
      <c r="H11608" s="29"/>
      <c r="I11608" s="29"/>
      <c r="J11608" s="29"/>
      <c r="K11608" s="29"/>
      <c r="L11608" s="29"/>
    </row>
    <row r="11609" spans="1:12" ht="21">
      <c r="A11609" s="26"/>
      <c r="B11609" s="27"/>
      <c r="C11609" s="27"/>
      <c r="D11609" s="27"/>
      <c r="E11609" s="27"/>
      <c r="F11609" s="27"/>
      <c r="G11609" s="29"/>
      <c r="H11609" s="29"/>
      <c r="I11609" s="29"/>
      <c r="J11609" s="29"/>
      <c r="K11609" s="29"/>
      <c r="L11609" s="29"/>
    </row>
    <row r="11610" spans="1:12" ht="21">
      <c r="A11610" s="26"/>
      <c r="B11610" s="27"/>
      <c r="C11610" s="27"/>
      <c r="D11610" s="27"/>
      <c r="E11610" s="27"/>
      <c r="F11610" s="27"/>
      <c r="G11610" s="29"/>
      <c r="H11610" s="29"/>
      <c r="I11610" s="29"/>
      <c r="J11610" s="29"/>
      <c r="K11610" s="29"/>
      <c r="L11610" s="29"/>
    </row>
    <row r="11611" spans="1:12" ht="21">
      <c r="A11611" s="26"/>
      <c r="B11611" s="27"/>
      <c r="C11611" s="27"/>
      <c r="D11611" s="27"/>
      <c r="E11611" s="27"/>
      <c r="F11611" s="27"/>
      <c r="G11611" s="29"/>
      <c r="H11611" s="29"/>
      <c r="I11611" s="29"/>
      <c r="J11611" s="29"/>
      <c r="K11611" s="29"/>
      <c r="L11611" s="29"/>
    </row>
    <row r="11612" spans="1:12" ht="21">
      <c r="A11612" s="26"/>
      <c r="B11612" s="27"/>
      <c r="C11612" s="27"/>
      <c r="D11612" s="27"/>
      <c r="E11612" s="27"/>
      <c r="F11612" s="27"/>
      <c r="G11612" s="29"/>
      <c r="H11612" s="29"/>
      <c r="I11612" s="29"/>
      <c r="J11612" s="29"/>
      <c r="K11612" s="29"/>
      <c r="L11612" s="29"/>
    </row>
    <row r="11613" spans="1:12" ht="21">
      <c r="A11613" s="26"/>
      <c r="B11613" s="27"/>
      <c r="C11613" s="27"/>
      <c r="D11613" s="27"/>
      <c r="E11613" s="27"/>
      <c r="F11613" s="27"/>
      <c r="G11613" s="29"/>
      <c r="H11613" s="29"/>
      <c r="I11613" s="29"/>
      <c r="J11613" s="29"/>
      <c r="K11613" s="29"/>
      <c r="L11613" s="29"/>
    </row>
    <row r="11614" spans="1:12" ht="21">
      <c r="A11614" s="26"/>
      <c r="B11614" s="27"/>
      <c r="C11614" s="27"/>
      <c r="D11614" s="27"/>
      <c r="E11614" s="27"/>
      <c r="F11614" s="27"/>
      <c r="G11614" s="28"/>
      <c r="H11614" s="28"/>
      <c r="I11614" s="28"/>
      <c r="J11614" s="28"/>
      <c r="K11614" s="28"/>
      <c r="L11614" s="28"/>
    </row>
    <row r="11615" spans="1:12" ht="21">
      <c r="A11615" s="26"/>
      <c r="B11615" s="27"/>
      <c r="C11615" s="27"/>
      <c r="D11615" s="27"/>
      <c r="E11615" s="27"/>
      <c r="F11615" s="27"/>
      <c r="G11615" s="28"/>
      <c r="H11615" s="28"/>
      <c r="I11615" s="28"/>
      <c r="J11615" s="28"/>
      <c r="K11615" s="28"/>
      <c r="L11615" s="28"/>
    </row>
    <row r="11616" spans="1:12" ht="21">
      <c r="A11616" s="26"/>
      <c r="B11616" s="27"/>
      <c r="C11616" s="27"/>
      <c r="D11616" s="27"/>
      <c r="E11616" s="27"/>
      <c r="F11616" s="27"/>
      <c r="G11616" s="29"/>
      <c r="H11616" s="29"/>
      <c r="I11616" s="29"/>
      <c r="J11616" s="29"/>
      <c r="K11616" s="29"/>
      <c r="L11616" s="29"/>
    </row>
    <row r="11617" spans="1:12" ht="21">
      <c r="A11617" s="26"/>
      <c r="B11617" s="27"/>
      <c r="C11617" s="27"/>
      <c r="D11617" s="27"/>
      <c r="E11617" s="27"/>
      <c r="F11617" s="27"/>
      <c r="G11617" s="29"/>
      <c r="H11617" s="29"/>
      <c r="I11617" s="29"/>
      <c r="J11617" s="29"/>
      <c r="K11617" s="29"/>
      <c r="L11617" s="29"/>
    </row>
    <row r="11618" spans="1:12" ht="21">
      <c r="A11618" s="26"/>
      <c r="B11618" s="27"/>
      <c r="C11618" s="27"/>
      <c r="D11618" s="27"/>
      <c r="E11618" s="27"/>
      <c r="F11618" s="27"/>
      <c r="G11618" s="29"/>
      <c r="H11618" s="29"/>
      <c r="I11618" s="29"/>
      <c r="J11618" s="29"/>
      <c r="K11618" s="29"/>
      <c r="L11618" s="29"/>
    </row>
    <row r="11619" spans="1:12" ht="21">
      <c r="A11619" s="26"/>
      <c r="B11619" s="27"/>
      <c r="C11619" s="27"/>
      <c r="D11619" s="27"/>
      <c r="E11619" s="27"/>
      <c r="F11619" s="27"/>
      <c r="G11619" s="29"/>
      <c r="H11619" s="29"/>
      <c r="I11619" s="29"/>
      <c r="J11619" s="29"/>
      <c r="K11619" s="29"/>
      <c r="L11619" s="29"/>
    </row>
    <row r="11620" spans="1:12" ht="21">
      <c r="A11620" s="26"/>
      <c r="B11620" s="27"/>
      <c r="C11620" s="27"/>
      <c r="D11620" s="27"/>
      <c r="E11620" s="27"/>
      <c r="F11620" s="27"/>
      <c r="G11620" s="29"/>
      <c r="H11620" s="29"/>
      <c r="I11620" s="29"/>
      <c r="J11620" s="29"/>
      <c r="K11620" s="29"/>
      <c r="L11620" s="29"/>
    </row>
    <row r="11621" spans="1:12" ht="21">
      <c r="A11621" s="26"/>
      <c r="B11621" s="27"/>
      <c r="C11621" s="27"/>
      <c r="D11621" s="27"/>
      <c r="E11621" s="27"/>
      <c r="F11621" s="27"/>
      <c r="G11621" s="29"/>
      <c r="H11621" s="29"/>
      <c r="I11621" s="29"/>
      <c r="J11621" s="29"/>
      <c r="K11621" s="29"/>
      <c r="L11621" s="29"/>
    </row>
    <row r="11622" spans="1:12" ht="21">
      <c r="A11622" s="26"/>
      <c r="B11622" s="27"/>
      <c r="C11622" s="27"/>
      <c r="D11622" s="27"/>
      <c r="E11622" s="27"/>
      <c r="F11622" s="27"/>
      <c r="G11622" s="28"/>
      <c r="H11622" s="28"/>
      <c r="I11622" s="28"/>
      <c r="J11622" s="28"/>
      <c r="K11622" s="28"/>
      <c r="L11622" s="28"/>
    </row>
    <row r="11623" spans="1:12" ht="21">
      <c r="A11623" s="26"/>
      <c r="B11623" s="27"/>
      <c r="C11623" s="27"/>
      <c r="D11623" s="27"/>
      <c r="E11623" s="27"/>
      <c r="F11623" s="27"/>
      <c r="G11623" s="28"/>
      <c r="H11623" s="28"/>
      <c r="I11623" s="28"/>
      <c r="J11623" s="28"/>
      <c r="K11623" s="28"/>
      <c r="L11623" s="28"/>
    </row>
    <row r="11624" spans="1:12" ht="21">
      <c r="A11624" s="26"/>
      <c r="B11624" s="27"/>
      <c r="C11624" s="27"/>
      <c r="D11624" s="27"/>
      <c r="E11624" s="27"/>
      <c r="F11624" s="27"/>
      <c r="G11624" s="28"/>
      <c r="H11624" s="28"/>
      <c r="I11624" s="28"/>
      <c r="J11624" s="28"/>
      <c r="K11624" s="28"/>
      <c r="L11624" s="28"/>
    </row>
    <row r="11625" spans="1:12" ht="21">
      <c r="A11625" s="26"/>
      <c r="B11625" s="27"/>
      <c r="C11625" s="27"/>
      <c r="D11625" s="27"/>
      <c r="E11625" s="27"/>
      <c r="F11625" s="27"/>
      <c r="G11625" s="29"/>
      <c r="H11625" s="29"/>
      <c r="I11625" s="29"/>
      <c r="J11625" s="29"/>
      <c r="K11625" s="29"/>
      <c r="L11625" s="29"/>
    </row>
    <row r="11626" spans="1:12" ht="21">
      <c r="A11626" s="26"/>
      <c r="B11626" s="27"/>
      <c r="C11626" s="27"/>
      <c r="D11626" s="27"/>
      <c r="E11626" s="27"/>
      <c r="F11626" s="27"/>
      <c r="G11626" s="29"/>
      <c r="H11626" s="29"/>
      <c r="I11626" s="29"/>
      <c r="J11626" s="29"/>
      <c r="K11626" s="29"/>
      <c r="L11626" s="29"/>
    </row>
    <row r="11627" spans="1:12" ht="21">
      <c r="A11627" s="26"/>
      <c r="B11627" s="27"/>
      <c r="C11627" s="27"/>
      <c r="D11627" s="27"/>
      <c r="E11627" s="27"/>
      <c r="F11627" s="27"/>
      <c r="G11627" s="29"/>
      <c r="H11627" s="29"/>
      <c r="I11627" s="29"/>
      <c r="J11627" s="29"/>
      <c r="K11627" s="29"/>
      <c r="L11627" s="29"/>
    </row>
    <row r="11628" spans="1:12" ht="21">
      <c r="A11628" s="26"/>
      <c r="B11628" s="27"/>
      <c r="C11628" s="27"/>
      <c r="D11628" s="27"/>
      <c r="E11628" s="27"/>
      <c r="F11628" s="27"/>
      <c r="G11628" s="29"/>
      <c r="H11628" s="29"/>
      <c r="I11628" s="29"/>
      <c r="J11628" s="29"/>
      <c r="K11628" s="29"/>
      <c r="L11628" s="29"/>
    </row>
    <row r="11629" spans="1:12" ht="21">
      <c r="A11629" s="26"/>
      <c r="B11629" s="27"/>
      <c r="C11629" s="27"/>
      <c r="D11629" s="27"/>
      <c r="E11629" s="27"/>
      <c r="F11629" s="27"/>
      <c r="G11629" s="28"/>
      <c r="H11629" s="28"/>
      <c r="I11629" s="28"/>
      <c r="J11629" s="28"/>
      <c r="K11629" s="28"/>
      <c r="L11629" s="28"/>
    </row>
    <row r="11630" spans="1:12" ht="21">
      <c r="A11630" s="26"/>
      <c r="B11630" s="27"/>
      <c r="C11630" s="27"/>
      <c r="D11630" s="27"/>
      <c r="E11630" s="27"/>
      <c r="F11630" s="27"/>
      <c r="G11630" s="29"/>
      <c r="H11630" s="29"/>
      <c r="I11630" s="29"/>
      <c r="J11630" s="29"/>
      <c r="K11630" s="29"/>
      <c r="L11630" s="29"/>
    </row>
    <row r="11631" spans="1:12" ht="21">
      <c r="A11631" s="26"/>
      <c r="B11631" s="27"/>
      <c r="C11631" s="27"/>
      <c r="D11631" s="27"/>
      <c r="E11631" s="27"/>
      <c r="F11631" s="27"/>
      <c r="G11631" s="29"/>
      <c r="H11631" s="29"/>
      <c r="I11631" s="29"/>
      <c r="J11631" s="29"/>
      <c r="K11631" s="29"/>
      <c r="L11631" s="29"/>
    </row>
    <row r="11632" spans="1:12" ht="21">
      <c r="A11632" s="26"/>
      <c r="B11632" s="27"/>
      <c r="C11632" s="27"/>
      <c r="D11632" s="27"/>
      <c r="E11632" s="27"/>
      <c r="F11632" s="27"/>
      <c r="G11632" s="28"/>
      <c r="H11632" s="28"/>
      <c r="I11632" s="28"/>
      <c r="J11632" s="28"/>
      <c r="K11632" s="28"/>
      <c r="L11632" s="28"/>
    </row>
    <row r="11633" spans="1:12" ht="21">
      <c r="A11633" s="26"/>
      <c r="B11633" s="27"/>
      <c r="C11633" s="27"/>
      <c r="D11633" s="27"/>
      <c r="E11633" s="27"/>
      <c r="F11633" s="27"/>
      <c r="G11633" s="29"/>
      <c r="H11633" s="29"/>
      <c r="I11633" s="29"/>
      <c r="J11633" s="29"/>
      <c r="K11633" s="29"/>
      <c r="L11633" s="29"/>
    </row>
    <row r="11634" spans="1:12" ht="21">
      <c r="A11634" s="26"/>
      <c r="B11634" s="27"/>
      <c r="C11634" s="27"/>
      <c r="D11634" s="27"/>
      <c r="E11634" s="27"/>
      <c r="F11634" s="27"/>
      <c r="G11634" s="29"/>
      <c r="H11634" s="29"/>
      <c r="I11634" s="29"/>
      <c r="J11634" s="29"/>
      <c r="K11634" s="29"/>
      <c r="L11634" s="29"/>
    </row>
    <row r="11635" spans="1:12" ht="21">
      <c r="A11635" s="26"/>
      <c r="B11635" s="27"/>
      <c r="C11635" s="27"/>
      <c r="D11635" s="27"/>
      <c r="E11635" s="27"/>
      <c r="F11635" s="27"/>
      <c r="G11635" s="29"/>
      <c r="H11635" s="29"/>
      <c r="I11635" s="29"/>
      <c r="J11635" s="29"/>
      <c r="K11635" s="29"/>
      <c r="L11635" s="29"/>
    </row>
    <row r="11636" spans="1:12" ht="21">
      <c r="A11636" s="26"/>
      <c r="B11636" s="27"/>
      <c r="C11636" s="27"/>
      <c r="D11636" s="27"/>
      <c r="E11636" s="27"/>
      <c r="F11636" s="27"/>
      <c r="G11636" s="29"/>
      <c r="H11636" s="29"/>
      <c r="I11636" s="29"/>
      <c r="J11636" s="29"/>
      <c r="K11636" s="29"/>
      <c r="L11636" s="29"/>
    </row>
    <row r="11637" spans="1:12" ht="21">
      <c r="A11637" s="26"/>
      <c r="B11637" s="27"/>
      <c r="C11637" s="27"/>
      <c r="D11637" s="27"/>
      <c r="E11637" s="27"/>
      <c r="F11637" s="27"/>
      <c r="G11637" s="29"/>
      <c r="H11637" s="29"/>
      <c r="I11637" s="29"/>
      <c r="J11637" s="29"/>
      <c r="K11637" s="29"/>
      <c r="L11637" s="29"/>
    </row>
    <row r="11638" spans="1:12" ht="21">
      <c r="A11638" s="26"/>
      <c r="B11638" s="27"/>
      <c r="C11638" s="27"/>
      <c r="D11638" s="27"/>
      <c r="E11638" s="27"/>
      <c r="F11638" s="27"/>
      <c r="G11638" s="28"/>
      <c r="H11638" s="28"/>
      <c r="I11638" s="28"/>
      <c r="J11638" s="28"/>
      <c r="K11638" s="28"/>
      <c r="L11638" s="28"/>
    </row>
    <row r="11639" spans="1:12" ht="21">
      <c r="A11639" s="26"/>
      <c r="B11639" s="27"/>
      <c r="C11639" s="27"/>
      <c r="D11639" s="27"/>
      <c r="E11639" s="27"/>
      <c r="F11639" s="27"/>
      <c r="G11639" s="29"/>
      <c r="H11639" s="29"/>
      <c r="I11639" s="29"/>
      <c r="J11639" s="29"/>
      <c r="K11639" s="29"/>
      <c r="L11639" s="29"/>
    </row>
    <row r="11640" spans="1:12" ht="21">
      <c r="A11640" s="26"/>
      <c r="B11640" s="27"/>
      <c r="C11640" s="27"/>
      <c r="D11640" s="27"/>
      <c r="E11640" s="27"/>
      <c r="F11640" s="27"/>
      <c r="G11640" s="29"/>
      <c r="H11640" s="29"/>
      <c r="I11640" s="29"/>
      <c r="J11640" s="29"/>
      <c r="K11640" s="29"/>
      <c r="L11640" s="29"/>
    </row>
    <row r="11641" spans="1:12" ht="21">
      <c r="A11641" s="26"/>
      <c r="B11641" s="27"/>
      <c r="C11641" s="27"/>
      <c r="D11641" s="27"/>
      <c r="E11641" s="27"/>
      <c r="F11641" s="27"/>
      <c r="G11641" s="29"/>
      <c r="H11641" s="29"/>
      <c r="I11641" s="29"/>
      <c r="J11641" s="29"/>
      <c r="K11641" s="29"/>
      <c r="L11641" s="29"/>
    </row>
    <row r="11642" spans="1:12" ht="21">
      <c r="A11642" s="26"/>
      <c r="B11642" s="27"/>
      <c r="C11642" s="27"/>
      <c r="D11642" s="27"/>
      <c r="E11642" s="27"/>
      <c r="F11642" s="27"/>
      <c r="G11642" s="29"/>
      <c r="H11642" s="29"/>
      <c r="I11642" s="29"/>
      <c r="J11642" s="29"/>
      <c r="K11642" s="29"/>
      <c r="L11642" s="29"/>
    </row>
    <row r="11643" spans="1:12" ht="21">
      <c r="A11643" s="26"/>
      <c r="B11643" s="27"/>
      <c r="C11643" s="27"/>
      <c r="D11643" s="27"/>
      <c r="E11643" s="27"/>
      <c r="F11643" s="27"/>
      <c r="G11643" s="29"/>
      <c r="H11643" s="29"/>
      <c r="I11643" s="29"/>
      <c r="J11643" s="29"/>
      <c r="K11643" s="29"/>
      <c r="L11643" s="29"/>
    </row>
    <row r="11644" spans="1:12" ht="21">
      <c r="A11644" s="26"/>
      <c r="B11644" s="27"/>
      <c r="C11644" s="27"/>
      <c r="D11644" s="27"/>
      <c r="E11644" s="27"/>
      <c r="F11644" s="27"/>
      <c r="G11644" s="29"/>
      <c r="H11644" s="29"/>
      <c r="I11644" s="29"/>
      <c r="J11644" s="29"/>
      <c r="K11644" s="29"/>
      <c r="L11644" s="29"/>
    </row>
    <row r="11645" spans="1:12" ht="21">
      <c r="A11645" s="26"/>
      <c r="B11645" s="27"/>
      <c r="C11645" s="27"/>
      <c r="D11645" s="27"/>
      <c r="E11645" s="27"/>
      <c r="F11645" s="27"/>
      <c r="G11645" s="29"/>
      <c r="H11645" s="29"/>
      <c r="I11645" s="29"/>
      <c r="J11645" s="29"/>
      <c r="K11645" s="29"/>
      <c r="L11645" s="29"/>
    </row>
    <row r="11646" spans="1:12" ht="21">
      <c r="A11646" s="26"/>
      <c r="B11646" s="27"/>
      <c r="C11646" s="27"/>
      <c r="D11646" s="27"/>
      <c r="E11646" s="27"/>
      <c r="F11646" s="27"/>
      <c r="G11646" s="29"/>
      <c r="H11646" s="29"/>
      <c r="I11646" s="29"/>
      <c r="J11646" s="29"/>
      <c r="K11646" s="29"/>
      <c r="L11646" s="29"/>
    </row>
    <row r="11647" spans="1:12" ht="21">
      <c r="A11647" s="26"/>
      <c r="B11647" s="27"/>
      <c r="C11647" s="27"/>
      <c r="D11647" s="27"/>
      <c r="E11647" s="27"/>
      <c r="F11647" s="27"/>
      <c r="G11647" s="29"/>
      <c r="H11647" s="29"/>
      <c r="I11647" s="29"/>
      <c r="J11647" s="29"/>
      <c r="K11647" s="29"/>
      <c r="L11647" s="29"/>
    </row>
    <row r="11648" spans="1:12" ht="21">
      <c r="A11648" s="26"/>
      <c r="B11648" s="27"/>
      <c r="C11648" s="27"/>
      <c r="D11648" s="27"/>
      <c r="E11648" s="27"/>
      <c r="F11648" s="27"/>
      <c r="G11648" s="29"/>
      <c r="H11648" s="29"/>
      <c r="I11648" s="29"/>
      <c r="J11648" s="29"/>
      <c r="K11648" s="29"/>
      <c r="L11648" s="29"/>
    </row>
    <row r="11649" spans="1:12" ht="21">
      <c r="A11649" s="26"/>
      <c r="B11649" s="27"/>
      <c r="C11649" s="27"/>
      <c r="D11649" s="27"/>
      <c r="E11649" s="27"/>
      <c r="F11649" s="27"/>
      <c r="G11649" s="28"/>
      <c r="H11649" s="28"/>
      <c r="I11649" s="28"/>
      <c r="J11649" s="28"/>
      <c r="K11649" s="28"/>
      <c r="L11649" s="28"/>
    </row>
    <row r="11650" spans="1:12" ht="21">
      <c r="A11650" s="26"/>
      <c r="B11650" s="27"/>
      <c r="C11650" s="27"/>
      <c r="D11650" s="27"/>
      <c r="E11650" s="27"/>
      <c r="F11650" s="27"/>
      <c r="G11650" s="28"/>
      <c r="H11650" s="28"/>
      <c r="I11650" s="28"/>
      <c r="J11650" s="28"/>
      <c r="K11650" s="28"/>
      <c r="L11650" s="28"/>
    </row>
    <row r="11651" spans="1:12" ht="21">
      <c r="A11651" s="26"/>
      <c r="B11651" s="27"/>
      <c r="C11651" s="27"/>
      <c r="D11651" s="27"/>
      <c r="E11651" s="27"/>
      <c r="F11651" s="27"/>
      <c r="G11651" s="28"/>
      <c r="H11651" s="28"/>
      <c r="I11651" s="28"/>
      <c r="J11651" s="28"/>
      <c r="K11651" s="28"/>
      <c r="L11651" s="28"/>
    </row>
    <row r="11652" spans="1:12" ht="21">
      <c r="A11652" s="26"/>
      <c r="B11652" s="27"/>
      <c r="C11652" s="27"/>
      <c r="D11652" s="27"/>
      <c r="E11652" s="27"/>
      <c r="F11652" s="27"/>
      <c r="G11652" s="28"/>
      <c r="H11652" s="28"/>
      <c r="I11652" s="28"/>
      <c r="J11652" s="28"/>
      <c r="K11652" s="28"/>
      <c r="L11652" s="28"/>
    </row>
    <row r="11653" spans="1:12" ht="21">
      <c r="A11653" s="26"/>
      <c r="B11653" s="27"/>
      <c r="C11653" s="27"/>
      <c r="D11653" s="27"/>
      <c r="E11653" s="27"/>
      <c r="F11653" s="27"/>
      <c r="G11653" s="29"/>
      <c r="H11653" s="29"/>
      <c r="I11653" s="29"/>
      <c r="J11653" s="29"/>
      <c r="K11653" s="29"/>
      <c r="L11653" s="29"/>
    </row>
    <row r="11654" spans="1:12" ht="21">
      <c r="A11654" s="26"/>
      <c r="B11654" s="27"/>
      <c r="C11654" s="27"/>
      <c r="D11654" s="27"/>
      <c r="E11654" s="27"/>
      <c r="F11654" s="27"/>
      <c r="G11654" s="28"/>
      <c r="H11654" s="28"/>
      <c r="I11654" s="28"/>
      <c r="J11654" s="28"/>
      <c r="K11654" s="28"/>
      <c r="L11654" s="28"/>
    </row>
    <row r="11655" spans="1:12" ht="21">
      <c r="A11655" s="26"/>
      <c r="B11655" s="27"/>
      <c r="C11655" s="27"/>
      <c r="D11655" s="27"/>
      <c r="E11655" s="27"/>
      <c r="F11655" s="27"/>
      <c r="G11655" s="29"/>
      <c r="H11655" s="29"/>
      <c r="I11655" s="29"/>
      <c r="J11655" s="29"/>
      <c r="K11655" s="29"/>
      <c r="L11655" s="29"/>
    </row>
    <row r="11656" spans="1:12" ht="21">
      <c r="A11656" s="26"/>
      <c r="B11656" s="27"/>
      <c r="C11656" s="27"/>
      <c r="D11656" s="27"/>
      <c r="E11656" s="27"/>
      <c r="F11656" s="27"/>
      <c r="G11656" s="29"/>
      <c r="H11656" s="29"/>
      <c r="I11656" s="29"/>
      <c r="J11656" s="29"/>
      <c r="K11656" s="29"/>
      <c r="L11656" s="29"/>
    </row>
    <row r="11657" spans="1:12" ht="21">
      <c r="A11657" s="26"/>
      <c r="B11657" s="27"/>
      <c r="C11657" s="27"/>
      <c r="D11657" s="27"/>
      <c r="E11657" s="27"/>
      <c r="F11657" s="27"/>
      <c r="G11657" s="28"/>
      <c r="H11657" s="28"/>
      <c r="I11657" s="28"/>
      <c r="J11657" s="28"/>
      <c r="K11657" s="28"/>
      <c r="L11657" s="28"/>
    </row>
    <row r="11658" spans="1:12" ht="21">
      <c r="A11658" s="26"/>
      <c r="B11658" s="27"/>
      <c r="C11658" s="27"/>
      <c r="D11658" s="27"/>
      <c r="E11658" s="27"/>
      <c r="F11658" s="27"/>
      <c r="G11658" s="28"/>
      <c r="H11658" s="28"/>
      <c r="I11658" s="28"/>
      <c r="J11658" s="28"/>
      <c r="K11658" s="28"/>
      <c r="L11658" s="28"/>
    </row>
    <row r="11659" spans="1:12" ht="21">
      <c r="A11659" s="26"/>
      <c r="B11659" s="27"/>
      <c r="C11659" s="27"/>
      <c r="D11659" s="27"/>
      <c r="E11659" s="27"/>
      <c r="F11659" s="27"/>
      <c r="G11659" s="28"/>
      <c r="H11659" s="28"/>
      <c r="I11659" s="28"/>
      <c r="J11659" s="28"/>
      <c r="K11659" s="28"/>
      <c r="L11659" s="28"/>
    </row>
    <row r="11660" spans="1:12" ht="21">
      <c r="A11660" s="26"/>
      <c r="B11660" s="27"/>
      <c r="C11660" s="27"/>
      <c r="D11660" s="27"/>
      <c r="E11660" s="27"/>
      <c r="F11660" s="27"/>
      <c r="G11660" s="28"/>
      <c r="H11660" s="28"/>
      <c r="I11660" s="28"/>
      <c r="J11660" s="28"/>
      <c r="K11660" s="28"/>
      <c r="L11660" s="28"/>
    </row>
    <row r="11661" spans="1:12" ht="21">
      <c r="A11661" s="26"/>
      <c r="B11661" s="27"/>
      <c r="C11661" s="27"/>
      <c r="D11661" s="27"/>
      <c r="E11661" s="27"/>
      <c r="F11661" s="27"/>
      <c r="G11661" s="28"/>
      <c r="H11661" s="28"/>
      <c r="I11661" s="28"/>
      <c r="J11661" s="28"/>
      <c r="K11661" s="28"/>
      <c r="L11661" s="28"/>
    </row>
    <row r="11662" spans="1:12" ht="21">
      <c r="A11662" s="26"/>
      <c r="B11662" s="27"/>
      <c r="C11662" s="27"/>
      <c r="D11662" s="27"/>
      <c r="E11662" s="27"/>
      <c r="F11662" s="27"/>
      <c r="G11662" s="28"/>
      <c r="H11662" s="28"/>
      <c r="I11662" s="28"/>
      <c r="J11662" s="28"/>
      <c r="K11662" s="28"/>
      <c r="L11662" s="28"/>
    </row>
    <row r="11663" spans="1:12" ht="21">
      <c r="A11663" s="26"/>
      <c r="B11663" s="27"/>
      <c r="C11663" s="27"/>
      <c r="D11663" s="27"/>
      <c r="E11663" s="27"/>
      <c r="F11663" s="27"/>
      <c r="G11663" s="29"/>
      <c r="H11663" s="29"/>
      <c r="I11663" s="29"/>
      <c r="J11663" s="29"/>
      <c r="K11663" s="29"/>
      <c r="L11663" s="29"/>
    </row>
    <row r="11664" spans="1:12" ht="21">
      <c r="A11664" s="26"/>
      <c r="B11664" s="27"/>
      <c r="C11664" s="27"/>
      <c r="D11664" s="27"/>
      <c r="E11664" s="27"/>
      <c r="F11664" s="27"/>
      <c r="G11664" s="28"/>
      <c r="H11664" s="28"/>
      <c r="I11664" s="28"/>
      <c r="J11664" s="28"/>
      <c r="K11664" s="28"/>
      <c r="L11664" s="28"/>
    </row>
    <row r="11665" spans="1:12" ht="21">
      <c r="A11665" s="26"/>
      <c r="B11665" s="27"/>
      <c r="C11665" s="27"/>
      <c r="D11665" s="27"/>
      <c r="E11665" s="27"/>
      <c r="F11665" s="27"/>
      <c r="G11665" s="28"/>
      <c r="H11665" s="28"/>
      <c r="I11665" s="28"/>
      <c r="J11665" s="28"/>
      <c r="K11665" s="28"/>
      <c r="L11665" s="28"/>
    </row>
    <row r="11666" spans="1:12" ht="21">
      <c r="A11666" s="26"/>
      <c r="B11666" s="27"/>
      <c r="C11666" s="27"/>
      <c r="D11666" s="27"/>
      <c r="E11666" s="27"/>
      <c r="F11666" s="27"/>
      <c r="G11666" s="28"/>
      <c r="H11666" s="28"/>
      <c r="I11666" s="28"/>
      <c r="J11666" s="28"/>
      <c r="K11666" s="28"/>
      <c r="L11666" s="28"/>
    </row>
    <row r="11667" spans="1:12" ht="21">
      <c r="A11667" s="26"/>
      <c r="B11667" s="27"/>
      <c r="C11667" s="27"/>
      <c r="D11667" s="27"/>
      <c r="E11667" s="27"/>
      <c r="F11667" s="27"/>
      <c r="G11667" s="28"/>
      <c r="H11667" s="28"/>
      <c r="I11667" s="28"/>
      <c r="J11667" s="28"/>
      <c r="K11667" s="28"/>
      <c r="L11667" s="28"/>
    </row>
    <row r="11668" spans="1:12" ht="21">
      <c r="A11668" s="26"/>
      <c r="B11668" s="27"/>
      <c r="C11668" s="27"/>
      <c r="D11668" s="27"/>
      <c r="E11668" s="27"/>
      <c r="F11668" s="27"/>
      <c r="G11668" s="28"/>
      <c r="H11668" s="28"/>
      <c r="I11668" s="28"/>
      <c r="J11668" s="28"/>
      <c r="K11668" s="28"/>
      <c r="L11668" s="28"/>
    </row>
    <row r="11669" spans="1:12" ht="21">
      <c r="A11669" s="26"/>
      <c r="B11669" s="27"/>
      <c r="C11669" s="27"/>
      <c r="D11669" s="27"/>
      <c r="E11669" s="27"/>
      <c r="F11669" s="27"/>
      <c r="G11669" s="29"/>
      <c r="H11669" s="29"/>
      <c r="I11669" s="29"/>
      <c r="J11669" s="29"/>
      <c r="K11669" s="29"/>
      <c r="L11669" s="29"/>
    </row>
    <row r="11670" spans="1:12" ht="21">
      <c r="A11670" s="26"/>
      <c r="B11670" s="27"/>
      <c r="C11670" s="27"/>
      <c r="D11670" s="27"/>
      <c r="E11670" s="27"/>
      <c r="F11670" s="27"/>
      <c r="G11670" s="29"/>
      <c r="H11670" s="29"/>
      <c r="I11670" s="29"/>
      <c r="J11670" s="29"/>
      <c r="K11670" s="29"/>
      <c r="L11670" s="29"/>
    </row>
    <row r="11671" spans="1:12" ht="21">
      <c r="A11671" s="26"/>
      <c r="B11671" s="27"/>
      <c r="C11671" s="27"/>
      <c r="D11671" s="27"/>
      <c r="E11671" s="27"/>
      <c r="F11671" s="27"/>
      <c r="G11671" s="29"/>
      <c r="H11671" s="29"/>
      <c r="I11671" s="29"/>
      <c r="J11671" s="29"/>
      <c r="K11671" s="29"/>
      <c r="L11671" s="29"/>
    </row>
    <row r="11672" spans="1:12" ht="21">
      <c r="A11672" s="26"/>
      <c r="B11672" s="27"/>
      <c r="C11672" s="27"/>
      <c r="D11672" s="27"/>
      <c r="E11672" s="27"/>
      <c r="F11672" s="27"/>
      <c r="G11672" s="29"/>
      <c r="H11672" s="29"/>
      <c r="I11672" s="29"/>
      <c r="J11672" s="29"/>
      <c r="K11672" s="29"/>
      <c r="L11672" s="29"/>
    </row>
    <row r="11673" spans="1:12" ht="21">
      <c r="A11673" s="26"/>
      <c r="B11673" s="27"/>
      <c r="C11673" s="27"/>
      <c r="D11673" s="27"/>
      <c r="E11673" s="27"/>
      <c r="F11673" s="27"/>
      <c r="G11673" s="29"/>
      <c r="H11673" s="29"/>
      <c r="I11673" s="29"/>
      <c r="J11673" s="29"/>
      <c r="K11673" s="29"/>
      <c r="L11673" s="29"/>
    </row>
    <row r="11674" spans="1:12" ht="21">
      <c r="A11674" s="26"/>
      <c r="B11674" s="27"/>
      <c r="C11674" s="27"/>
      <c r="D11674" s="27"/>
      <c r="E11674" s="27"/>
      <c r="F11674" s="27"/>
      <c r="G11674" s="29"/>
      <c r="H11674" s="29"/>
      <c r="I11674" s="29"/>
      <c r="J11674" s="29"/>
      <c r="K11674" s="29"/>
      <c r="L11674" s="29"/>
    </row>
    <row r="11675" spans="1:12" ht="21">
      <c r="A11675" s="26"/>
      <c r="B11675" s="27"/>
      <c r="C11675" s="27"/>
      <c r="D11675" s="27"/>
      <c r="E11675" s="27"/>
      <c r="F11675" s="27"/>
      <c r="G11675" s="29"/>
      <c r="H11675" s="29"/>
      <c r="I11675" s="29"/>
      <c r="J11675" s="29"/>
      <c r="K11675" s="29"/>
      <c r="L11675" s="29"/>
    </row>
    <row r="11676" spans="1:12" ht="21">
      <c r="A11676" s="26"/>
      <c r="B11676" s="27"/>
      <c r="C11676" s="27"/>
      <c r="D11676" s="27"/>
      <c r="E11676" s="27"/>
      <c r="F11676" s="27"/>
      <c r="G11676" s="29"/>
      <c r="H11676" s="29"/>
      <c r="I11676" s="29"/>
      <c r="J11676" s="29"/>
      <c r="K11676" s="29"/>
      <c r="L11676" s="29"/>
    </row>
    <row r="11677" spans="1:12" ht="21">
      <c r="A11677" s="26"/>
      <c r="B11677" s="27"/>
      <c r="C11677" s="27"/>
      <c r="D11677" s="27"/>
      <c r="E11677" s="27"/>
      <c r="F11677" s="27"/>
      <c r="G11677" s="29"/>
      <c r="H11677" s="29"/>
      <c r="I11677" s="29"/>
      <c r="J11677" s="29"/>
      <c r="K11677" s="29"/>
      <c r="L11677" s="29"/>
    </row>
    <row r="11678" spans="1:12" ht="21">
      <c r="A11678" s="26"/>
      <c r="B11678" s="27"/>
      <c r="C11678" s="27"/>
      <c r="D11678" s="27"/>
      <c r="E11678" s="27"/>
      <c r="F11678" s="27"/>
      <c r="G11678" s="29"/>
      <c r="H11678" s="29"/>
      <c r="I11678" s="29"/>
      <c r="J11678" s="29"/>
      <c r="K11678" s="29"/>
      <c r="L11678" s="29"/>
    </row>
    <row r="11679" spans="1:12" ht="21">
      <c r="A11679" s="26"/>
      <c r="B11679" s="27"/>
      <c r="C11679" s="27"/>
      <c r="D11679" s="27"/>
      <c r="E11679" s="27"/>
      <c r="F11679" s="27"/>
      <c r="G11679" s="29"/>
      <c r="H11679" s="29"/>
      <c r="I11679" s="29"/>
      <c r="J11679" s="29"/>
      <c r="K11679" s="29"/>
      <c r="L11679" s="29"/>
    </row>
    <row r="11680" spans="1:12" ht="21">
      <c r="A11680" s="26"/>
      <c r="B11680" s="27"/>
      <c r="C11680" s="27"/>
      <c r="D11680" s="27"/>
      <c r="E11680" s="27"/>
      <c r="F11680" s="27"/>
      <c r="G11680" s="29"/>
      <c r="H11680" s="29"/>
      <c r="I11680" s="29"/>
      <c r="J11680" s="29"/>
      <c r="K11680" s="29"/>
      <c r="L11680" s="29"/>
    </row>
    <row r="11681" spans="1:12" ht="21">
      <c r="A11681" s="26"/>
      <c r="B11681" s="27"/>
      <c r="C11681" s="27"/>
      <c r="D11681" s="27"/>
      <c r="E11681" s="27"/>
      <c r="F11681" s="27"/>
      <c r="G11681" s="29"/>
      <c r="H11681" s="29"/>
      <c r="I11681" s="29"/>
      <c r="J11681" s="29"/>
      <c r="K11681" s="29"/>
      <c r="L11681" s="29"/>
    </row>
    <row r="11682" spans="1:12" ht="21">
      <c r="A11682" s="26"/>
      <c r="B11682" s="27"/>
      <c r="C11682" s="27"/>
      <c r="D11682" s="27"/>
      <c r="E11682" s="27"/>
      <c r="F11682" s="27"/>
      <c r="G11682" s="28"/>
      <c r="H11682" s="28"/>
      <c r="I11682" s="28"/>
      <c r="J11682" s="28"/>
      <c r="K11682" s="28"/>
      <c r="L11682" s="28"/>
    </row>
    <row r="11683" spans="1:12" ht="21">
      <c r="A11683" s="26"/>
      <c r="B11683" s="27"/>
      <c r="C11683" s="27"/>
      <c r="D11683" s="27"/>
      <c r="E11683" s="27"/>
      <c r="F11683" s="27"/>
      <c r="G11683" s="29"/>
      <c r="H11683" s="29"/>
      <c r="I11683" s="29"/>
      <c r="J11683" s="29"/>
      <c r="K11683" s="29"/>
      <c r="L11683" s="29"/>
    </row>
    <row r="11684" spans="1:12" ht="21">
      <c r="A11684" s="26"/>
      <c r="B11684" s="27"/>
      <c r="C11684" s="27"/>
      <c r="D11684" s="27"/>
      <c r="E11684" s="27"/>
      <c r="F11684" s="27"/>
      <c r="G11684" s="29"/>
      <c r="H11684" s="29"/>
      <c r="I11684" s="29"/>
      <c r="J11684" s="29"/>
      <c r="K11684" s="29"/>
      <c r="L11684" s="29"/>
    </row>
    <row r="11685" spans="1:12" ht="21">
      <c r="A11685" s="26"/>
      <c r="B11685" s="27"/>
      <c r="C11685" s="27"/>
      <c r="D11685" s="27"/>
      <c r="E11685" s="27"/>
      <c r="F11685" s="27"/>
      <c r="G11685" s="28"/>
      <c r="H11685" s="28"/>
      <c r="I11685" s="28"/>
      <c r="J11685" s="28"/>
      <c r="K11685" s="28"/>
      <c r="L11685" s="28"/>
    </row>
    <row r="11686" spans="1:12" ht="21">
      <c r="A11686" s="26"/>
      <c r="B11686" s="27"/>
      <c r="C11686" s="27"/>
      <c r="D11686" s="27"/>
      <c r="E11686" s="27"/>
      <c r="F11686" s="27"/>
      <c r="G11686" s="28"/>
      <c r="H11686" s="28"/>
      <c r="I11686" s="28"/>
      <c r="J11686" s="28"/>
      <c r="K11686" s="28"/>
      <c r="L11686" s="28"/>
    </row>
    <row r="11687" spans="1:12" ht="21">
      <c r="A11687" s="26"/>
      <c r="B11687" s="27"/>
      <c r="C11687" s="27"/>
      <c r="D11687" s="27"/>
      <c r="E11687" s="27"/>
      <c r="F11687" s="27"/>
      <c r="G11687" s="28"/>
      <c r="H11687" s="28"/>
      <c r="I11687" s="28"/>
      <c r="J11687" s="28"/>
      <c r="K11687" s="28"/>
      <c r="L11687" s="28"/>
    </row>
    <row r="11688" spans="1:12" ht="21">
      <c r="A11688" s="26"/>
      <c r="B11688" s="27"/>
      <c r="C11688" s="27"/>
      <c r="D11688" s="27"/>
      <c r="E11688" s="27"/>
      <c r="F11688" s="27"/>
      <c r="G11688" s="29"/>
      <c r="H11688" s="29"/>
      <c r="I11688" s="29"/>
      <c r="J11688" s="29"/>
      <c r="K11688" s="29"/>
      <c r="L11688" s="29"/>
    </row>
    <row r="11689" spans="1:12" ht="21">
      <c r="A11689" s="26"/>
      <c r="B11689" s="27"/>
      <c r="C11689" s="27"/>
      <c r="D11689" s="27"/>
      <c r="E11689" s="27"/>
      <c r="F11689" s="27"/>
      <c r="G11689" s="28"/>
      <c r="H11689" s="28"/>
      <c r="I11689" s="28"/>
      <c r="J11689" s="28"/>
      <c r="K11689" s="28"/>
      <c r="L11689" s="28"/>
    </row>
    <row r="11690" spans="1:12" ht="21">
      <c r="A11690" s="26"/>
      <c r="B11690" s="27"/>
      <c r="C11690" s="27"/>
      <c r="D11690" s="27"/>
      <c r="E11690" s="27"/>
      <c r="F11690" s="27"/>
      <c r="G11690" s="29"/>
      <c r="H11690" s="29"/>
      <c r="I11690" s="29"/>
      <c r="J11690" s="29"/>
      <c r="K11690" s="29"/>
      <c r="L11690" s="29"/>
    </row>
    <row r="11691" spans="1:12" ht="21">
      <c r="A11691" s="26"/>
      <c r="B11691" s="27"/>
      <c r="C11691" s="27"/>
      <c r="D11691" s="27"/>
      <c r="E11691" s="27"/>
      <c r="F11691" s="27"/>
      <c r="G11691" s="29"/>
      <c r="H11691" s="29"/>
      <c r="I11691" s="29"/>
      <c r="J11691" s="29"/>
      <c r="K11691" s="29"/>
      <c r="L11691" s="29"/>
    </row>
    <row r="11692" spans="1:12" ht="21">
      <c r="A11692" s="26"/>
      <c r="B11692" s="27"/>
      <c r="C11692" s="27"/>
      <c r="D11692" s="27"/>
      <c r="E11692" s="27"/>
      <c r="F11692" s="27"/>
      <c r="G11692" s="29"/>
      <c r="H11692" s="29"/>
      <c r="I11692" s="29"/>
      <c r="J11692" s="29"/>
      <c r="K11692" s="29"/>
      <c r="L11692" s="29"/>
    </row>
    <row r="11693" spans="1:12" ht="21">
      <c r="A11693" s="26"/>
      <c r="B11693" s="27"/>
      <c r="C11693" s="27"/>
      <c r="D11693" s="27"/>
      <c r="E11693" s="27"/>
      <c r="F11693" s="27"/>
      <c r="G11693" s="29"/>
      <c r="H11693" s="29"/>
      <c r="I11693" s="29"/>
      <c r="J11693" s="29"/>
      <c r="K11693" s="29"/>
      <c r="L11693" s="29"/>
    </row>
    <row r="11694" spans="1:12" ht="21">
      <c r="A11694" s="26"/>
      <c r="B11694" s="27"/>
      <c r="C11694" s="27"/>
      <c r="D11694" s="27"/>
      <c r="E11694" s="27"/>
      <c r="F11694" s="27"/>
      <c r="G11694" s="29"/>
      <c r="H11694" s="29"/>
      <c r="I11694" s="29"/>
      <c r="J11694" s="29"/>
      <c r="K11694" s="29"/>
      <c r="L11694" s="29"/>
    </row>
    <row r="11695" spans="1:12" ht="21">
      <c r="A11695" s="26"/>
      <c r="B11695" s="27"/>
      <c r="C11695" s="27"/>
      <c r="D11695" s="27"/>
      <c r="E11695" s="27"/>
      <c r="F11695" s="27"/>
      <c r="G11695" s="29"/>
      <c r="H11695" s="29"/>
      <c r="I11695" s="29"/>
      <c r="J11695" s="29"/>
      <c r="K11695" s="29"/>
      <c r="L11695" s="29"/>
    </row>
    <row r="11696" spans="1:12" ht="21">
      <c r="A11696" s="26"/>
      <c r="B11696" s="27"/>
      <c r="C11696" s="27"/>
      <c r="D11696" s="27"/>
      <c r="E11696" s="27"/>
      <c r="F11696" s="27"/>
      <c r="G11696" s="29"/>
      <c r="H11696" s="29"/>
      <c r="I11696" s="29"/>
      <c r="J11696" s="29"/>
      <c r="K11696" s="29"/>
      <c r="L11696" s="29"/>
    </row>
    <row r="11697" spans="1:12" ht="21">
      <c r="A11697" s="26"/>
      <c r="B11697" s="27"/>
      <c r="C11697" s="27"/>
      <c r="D11697" s="27"/>
      <c r="E11697" s="27"/>
      <c r="F11697" s="27"/>
      <c r="G11697" s="29"/>
      <c r="H11697" s="29"/>
      <c r="I11697" s="29"/>
      <c r="J11697" s="29"/>
      <c r="K11697" s="29"/>
      <c r="L11697" s="29"/>
    </row>
    <row r="11698" spans="1:12" ht="21">
      <c r="A11698" s="26"/>
      <c r="B11698" s="27"/>
      <c r="C11698" s="27"/>
      <c r="D11698" s="27"/>
      <c r="E11698" s="27"/>
      <c r="F11698" s="27"/>
      <c r="G11698" s="29"/>
      <c r="H11698" s="29"/>
      <c r="I11698" s="29"/>
      <c r="J11698" s="29"/>
      <c r="K11698" s="29"/>
      <c r="L11698" s="29"/>
    </row>
    <row r="11699" spans="1:12" ht="21">
      <c r="A11699" s="26"/>
      <c r="B11699" s="27"/>
      <c r="C11699" s="27"/>
      <c r="D11699" s="27"/>
      <c r="E11699" s="27"/>
      <c r="F11699" s="27"/>
      <c r="G11699" s="29"/>
      <c r="H11699" s="29"/>
      <c r="I11699" s="29"/>
      <c r="J11699" s="29"/>
      <c r="K11699" s="29"/>
      <c r="L11699" s="29"/>
    </row>
    <row r="11700" spans="1:12" ht="21">
      <c r="A11700" s="26"/>
      <c r="B11700" s="27"/>
      <c r="C11700" s="27"/>
      <c r="D11700" s="27"/>
      <c r="E11700" s="27"/>
      <c r="F11700" s="27"/>
      <c r="G11700" s="29"/>
      <c r="H11700" s="29"/>
      <c r="I11700" s="29"/>
      <c r="J11700" s="29"/>
      <c r="K11700" s="29"/>
      <c r="L11700" s="29"/>
    </row>
    <row r="11701" spans="1:12" ht="21">
      <c r="A11701" s="26"/>
      <c r="B11701" s="27"/>
      <c r="C11701" s="27"/>
      <c r="D11701" s="27"/>
      <c r="E11701" s="27"/>
      <c r="F11701" s="27"/>
      <c r="G11701" s="29"/>
      <c r="H11701" s="29"/>
      <c r="I11701" s="29"/>
      <c r="J11701" s="29"/>
      <c r="K11701" s="29"/>
      <c r="L11701" s="29"/>
    </row>
    <row r="11702" spans="1:12" ht="21">
      <c r="A11702" s="26"/>
      <c r="B11702" s="27"/>
      <c r="C11702" s="27"/>
      <c r="D11702" s="27"/>
      <c r="E11702" s="27"/>
      <c r="F11702" s="27"/>
      <c r="G11702" s="29"/>
      <c r="H11702" s="29"/>
      <c r="I11702" s="29"/>
      <c r="J11702" s="29"/>
      <c r="K11702" s="29"/>
      <c r="L11702" s="29"/>
    </row>
    <row r="11703" spans="1:12" ht="21">
      <c r="A11703" s="26"/>
      <c r="B11703" s="27"/>
      <c r="C11703" s="27"/>
      <c r="D11703" s="27"/>
      <c r="E11703" s="27"/>
      <c r="F11703" s="27"/>
      <c r="G11703" s="29"/>
      <c r="H11703" s="29"/>
      <c r="I11703" s="29"/>
      <c r="J11703" s="29"/>
      <c r="K11703" s="29"/>
      <c r="L11703" s="29"/>
    </row>
    <row r="11704" spans="1:12" ht="21">
      <c r="A11704" s="26"/>
      <c r="B11704" s="27"/>
      <c r="C11704" s="27"/>
      <c r="D11704" s="27"/>
      <c r="E11704" s="27"/>
      <c r="F11704" s="27"/>
      <c r="G11704" s="29"/>
      <c r="H11704" s="29"/>
      <c r="I11704" s="29"/>
      <c r="J11704" s="29"/>
      <c r="K11704" s="29"/>
      <c r="L11704" s="29"/>
    </row>
    <row r="11705" spans="1:12" ht="21">
      <c r="A11705" s="26"/>
      <c r="B11705" s="27"/>
      <c r="C11705" s="27"/>
      <c r="D11705" s="27"/>
      <c r="E11705" s="27"/>
      <c r="F11705" s="27"/>
      <c r="G11705" s="29"/>
      <c r="H11705" s="29"/>
      <c r="I11705" s="29"/>
      <c r="J11705" s="29"/>
      <c r="K11705" s="29"/>
      <c r="L11705" s="29"/>
    </row>
    <row r="11706" spans="1:12" ht="21">
      <c r="A11706" s="26"/>
      <c r="B11706" s="27"/>
      <c r="C11706" s="27"/>
      <c r="D11706" s="27"/>
      <c r="E11706" s="27"/>
      <c r="F11706" s="27"/>
      <c r="G11706" s="29"/>
      <c r="H11706" s="29"/>
      <c r="I11706" s="29"/>
      <c r="J11706" s="29"/>
      <c r="K11706" s="29"/>
      <c r="L11706" s="29"/>
    </row>
    <row r="11707" spans="1:12" ht="21">
      <c r="A11707" s="26"/>
      <c r="B11707" s="27"/>
      <c r="C11707" s="27"/>
      <c r="D11707" s="27"/>
      <c r="E11707" s="27"/>
      <c r="F11707" s="27"/>
      <c r="G11707" s="29"/>
      <c r="H11707" s="29"/>
      <c r="I11707" s="29"/>
      <c r="J11707" s="29"/>
      <c r="K11707" s="29"/>
      <c r="L11707" s="29"/>
    </row>
    <row r="11708" spans="1:12" ht="21">
      <c r="A11708" s="26"/>
      <c r="B11708" s="27"/>
      <c r="C11708" s="27"/>
      <c r="D11708" s="27"/>
      <c r="E11708" s="27"/>
      <c r="F11708" s="27"/>
      <c r="G11708" s="29"/>
      <c r="H11708" s="29"/>
      <c r="I11708" s="29"/>
      <c r="J11708" s="29"/>
      <c r="K11708" s="29"/>
      <c r="L11708" s="29"/>
    </row>
    <row r="11709" spans="1:12" ht="21">
      <c r="A11709" s="26"/>
      <c r="B11709" s="27"/>
      <c r="C11709" s="27"/>
      <c r="D11709" s="27"/>
      <c r="E11709" s="27"/>
      <c r="F11709" s="27"/>
      <c r="G11709" s="29"/>
      <c r="H11709" s="29"/>
      <c r="I11709" s="29"/>
      <c r="J11709" s="29"/>
      <c r="K11709" s="29"/>
      <c r="L11709" s="29"/>
    </row>
    <row r="11710" spans="1:12" ht="21">
      <c r="A11710" s="26"/>
      <c r="B11710" s="27"/>
      <c r="C11710" s="27"/>
      <c r="D11710" s="27"/>
      <c r="E11710" s="27"/>
      <c r="F11710" s="27"/>
      <c r="G11710" s="29"/>
      <c r="H11710" s="29"/>
      <c r="I11710" s="29"/>
      <c r="J11710" s="29"/>
      <c r="K11710" s="29"/>
      <c r="L11710" s="29"/>
    </row>
    <row r="11711" spans="1:12" ht="21">
      <c r="A11711" s="26"/>
      <c r="B11711" s="27"/>
      <c r="C11711" s="27"/>
      <c r="D11711" s="27"/>
      <c r="E11711" s="27"/>
      <c r="F11711" s="27"/>
      <c r="G11711" s="29"/>
      <c r="H11711" s="29"/>
      <c r="I11711" s="29"/>
      <c r="J11711" s="29"/>
      <c r="K11711" s="29"/>
      <c r="L11711" s="29"/>
    </row>
    <row r="11712" spans="1:12" ht="21">
      <c r="A11712" s="26"/>
      <c r="B11712" s="27"/>
      <c r="C11712" s="27"/>
      <c r="D11712" s="27"/>
      <c r="E11712" s="27"/>
      <c r="F11712" s="27"/>
      <c r="G11712" s="29"/>
      <c r="H11712" s="29"/>
      <c r="I11712" s="29"/>
      <c r="J11712" s="29"/>
      <c r="K11712" s="29"/>
      <c r="L11712" s="29"/>
    </row>
    <row r="11713" spans="1:12" ht="21">
      <c r="A11713" s="26"/>
      <c r="B11713" s="27"/>
      <c r="C11713" s="27"/>
      <c r="D11713" s="27"/>
      <c r="E11713" s="27"/>
      <c r="F11713" s="27"/>
      <c r="G11713" s="29"/>
      <c r="H11713" s="29"/>
      <c r="I11713" s="29"/>
      <c r="J11713" s="29"/>
      <c r="K11713" s="29"/>
      <c r="L11713" s="29"/>
    </row>
    <row r="11714" spans="1:12" ht="21">
      <c r="A11714" s="26"/>
      <c r="B11714" s="27"/>
      <c r="C11714" s="27"/>
      <c r="D11714" s="27"/>
      <c r="E11714" s="27"/>
      <c r="F11714" s="27"/>
      <c r="G11714" s="29"/>
      <c r="H11714" s="29"/>
      <c r="I11714" s="29"/>
      <c r="J11714" s="29"/>
      <c r="K11714" s="29"/>
      <c r="L11714" s="29"/>
    </row>
    <row r="11715" spans="1:12" ht="21">
      <c r="A11715" s="26"/>
      <c r="B11715" s="27"/>
      <c r="C11715" s="27"/>
      <c r="D11715" s="27"/>
      <c r="E11715" s="27"/>
      <c r="F11715" s="27"/>
      <c r="G11715" s="29"/>
      <c r="H11715" s="29"/>
      <c r="I11715" s="29"/>
      <c r="J11715" s="29"/>
      <c r="K11715" s="29"/>
      <c r="L11715" s="29"/>
    </row>
    <row r="11716" spans="1:12" ht="21">
      <c r="A11716" s="26"/>
      <c r="B11716" s="27"/>
      <c r="C11716" s="27"/>
      <c r="D11716" s="27"/>
      <c r="E11716" s="27"/>
      <c r="F11716" s="27"/>
      <c r="G11716" s="29"/>
      <c r="H11716" s="29"/>
      <c r="I11716" s="29"/>
      <c r="J11716" s="29"/>
      <c r="K11716" s="29"/>
      <c r="L11716" s="29"/>
    </row>
    <row r="11717" spans="1:12" ht="21">
      <c r="A11717" s="26"/>
      <c r="B11717" s="27"/>
      <c r="C11717" s="27"/>
      <c r="D11717" s="27"/>
      <c r="E11717" s="27"/>
      <c r="F11717" s="27"/>
      <c r="G11717" s="29"/>
      <c r="H11717" s="29"/>
      <c r="I11717" s="29"/>
      <c r="J11717" s="29"/>
      <c r="K11717" s="29"/>
      <c r="L11717" s="29"/>
    </row>
    <row r="11718" spans="1:12" ht="21">
      <c r="A11718" s="26"/>
      <c r="B11718" s="27"/>
      <c r="C11718" s="27"/>
      <c r="D11718" s="27"/>
      <c r="E11718" s="27"/>
      <c r="F11718" s="27"/>
      <c r="G11718" s="29"/>
      <c r="H11718" s="29"/>
      <c r="I11718" s="29"/>
      <c r="J11718" s="29"/>
      <c r="K11718" s="29"/>
      <c r="L11718" s="29"/>
    </row>
    <row r="11719" spans="1:12" ht="21">
      <c r="A11719" s="26"/>
      <c r="B11719" s="27"/>
      <c r="C11719" s="27"/>
      <c r="D11719" s="27"/>
      <c r="E11719" s="27"/>
      <c r="F11719" s="27"/>
      <c r="G11719" s="29"/>
      <c r="H11719" s="29"/>
      <c r="I11719" s="29"/>
      <c r="J11719" s="29"/>
      <c r="K11719" s="29"/>
      <c r="L11719" s="29"/>
    </row>
    <row r="11720" spans="1:12" ht="21">
      <c r="A11720" s="26"/>
      <c r="B11720" s="27"/>
      <c r="C11720" s="27"/>
      <c r="D11720" s="27"/>
      <c r="E11720" s="27"/>
      <c r="F11720" s="27"/>
      <c r="G11720" s="29"/>
      <c r="H11720" s="29"/>
      <c r="I11720" s="29"/>
      <c r="J11720" s="29"/>
      <c r="K11720" s="29"/>
      <c r="L11720" s="29"/>
    </row>
    <row r="11721" spans="1:12" ht="21">
      <c r="A11721" s="26"/>
      <c r="B11721" s="27"/>
      <c r="C11721" s="27"/>
      <c r="D11721" s="27"/>
      <c r="E11721" s="27"/>
      <c r="F11721" s="27"/>
      <c r="G11721" s="29"/>
      <c r="H11721" s="29"/>
      <c r="I11721" s="29"/>
      <c r="J11721" s="29"/>
      <c r="K11721" s="29"/>
      <c r="L11721" s="29"/>
    </row>
    <row r="11722" spans="1:12" ht="21">
      <c r="A11722" s="26"/>
      <c r="B11722" s="27"/>
      <c r="C11722" s="27"/>
      <c r="D11722" s="27"/>
      <c r="E11722" s="27"/>
      <c r="F11722" s="27"/>
      <c r="G11722" s="29"/>
      <c r="H11722" s="29"/>
      <c r="I11722" s="29"/>
      <c r="J11722" s="29"/>
      <c r="K11722" s="29"/>
      <c r="L11722" s="29"/>
    </row>
    <row r="11723" spans="1:12" ht="21">
      <c r="A11723" s="26"/>
      <c r="B11723" s="27"/>
      <c r="C11723" s="27"/>
      <c r="D11723" s="27"/>
      <c r="E11723" s="27"/>
      <c r="F11723" s="27"/>
      <c r="G11723" s="28"/>
      <c r="H11723" s="28"/>
      <c r="I11723" s="28"/>
      <c r="J11723" s="28"/>
      <c r="K11723" s="28"/>
      <c r="L11723" s="28"/>
    </row>
    <row r="11724" spans="1:12" ht="21">
      <c r="A11724" s="26"/>
      <c r="B11724" s="27"/>
      <c r="C11724" s="27"/>
      <c r="D11724" s="27"/>
      <c r="E11724" s="27"/>
      <c r="F11724" s="27"/>
      <c r="G11724" s="29"/>
      <c r="H11724" s="29"/>
      <c r="I11724" s="29"/>
      <c r="J11724" s="29"/>
      <c r="K11724" s="29"/>
      <c r="L11724" s="29"/>
    </row>
    <row r="11725" spans="1:12" ht="21">
      <c r="A11725" s="26"/>
      <c r="B11725" s="27"/>
      <c r="C11725" s="27"/>
      <c r="D11725" s="27"/>
      <c r="E11725" s="27"/>
      <c r="F11725" s="27"/>
      <c r="G11725" s="29"/>
      <c r="H11725" s="29"/>
      <c r="I11725" s="29"/>
      <c r="J11725" s="29"/>
      <c r="K11725" s="29"/>
      <c r="L11725" s="29"/>
    </row>
    <row r="11726" spans="1:12" ht="21">
      <c r="A11726" s="26"/>
      <c r="B11726" s="27"/>
      <c r="C11726" s="27"/>
      <c r="D11726" s="27"/>
      <c r="E11726" s="27"/>
      <c r="F11726" s="27"/>
      <c r="G11726" s="29"/>
      <c r="H11726" s="29"/>
      <c r="I11726" s="29"/>
      <c r="J11726" s="29"/>
      <c r="K11726" s="29"/>
      <c r="L11726" s="29"/>
    </row>
    <row r="11727" spans="1:12" ht="21">
      <c r="A11727" s="26"/>
      <c r="B11727" s="27"/>
      <c r="C11727" s="27"/>
      <c r="D11727" s="27"/>
      <c r="E11727" s="27"/>
      <c r="F11727" s="27"/>
      <c r="G11727" s="29"/>
      <c r="H11727" s="29"/>
      <c r="I11727" s="29"/>
      <c r="J11727" s="29"/>
      <c r="K11727" s="29"/>
      <c r="L11727" s="29"/>
    </row>
    <row r="11728" spans="1:12" ht="21">
      <c r="A11728" s="26"/>
      <c r="B11728" s="27"/>
      <c r="C11728" s="27"/>
      <c r="D11728" s="27"/>
      <c r="E11728" s="27"/>
      <c r="F11728" s="27"/>
      <c r="G11728" s="29"/>
      <c r="H11728" s="29"/>
      <c r="I11728" s="29"/>
      <c r="J11728" s="29"/>
      <c r="K11728" s="29"/>
      <c r="L11728" s="29"/>
    </row>
    <row r="11729" spans="1:12" ht="21">
      <c r="A11729" s="26"/>
      <c r="B11729" s="27"/>
      <c r="C11729" s="27"/>
      <c r="D11729" s="27"/>
      <c r="E11729" s="27"/>
      <c r="F11729" s="27"/>
      <c r="G11729" s="29"/>
      <c r="H11729" s="29"/>
      <c r="I11729" s="29"/>
      <c r="J11729" s="29"/>
      <c r="K11729" s="29"/>
      <c r="L11729" s="29"/>
    </row>
    <row r="11730" spans="1:12" ht="21">
      <c r="A11730" s="26"/>
      <c r="B11730" s="27"/>
      <c r="C11730" s="27"/>
      <c r="D11730" s="27"/>
      <c r="E11730" s="27"/>
      <c r="F11730" s="27"/>
      <c r="G11730" s="29"/>
      <c r="H11730" s="29"/>
      <c r="I11730" s="29"/>
      <c r="J11730" s="29"/>
      <c r="K11730" s="29"/>
      <c r="L11730" s="29"/>
    </row>
    <row r="11731" spans="1:12" ht="21">
      <c r="A11731" s="26"/>
      <c r="B11731" s="27"/>
      <c r="C11731" s="27"/>
      <c r="D11731" s="27"/>
      <c r="E11731" s="27"/>
      <c r="F11731" s="27"/>
      <c r="G11731" s="29"/>
      <c r="H11731" s="29"/>
      <c r="I11731" s="29"/>
      <c r="J11731" s="29"/>
      <c r="K11731" s="29"/>
      <c r="L11731" s="29"/>
    </row>
    <row r="11732" spans="1:12" ht="21">
      <c r="A11732" s="26"/>
      <c r="B11732" s="27"/>
      <c r="C11732" s="27"/>
      <c r="D11732" s="27"/>
      <c r="E11732" s="27"/>
      <c r="F11732" s="27"/>
      <c r="G11732" s="29"/>
      <c r="H11732" s="29"/>
      <c r="I11732" s="29"/>
      <c r="J11732" s="29"/>
      <c r="K11732" s="29"/>
      <c r="L11732" s="29"/>
    </row>
    <row r="11733" spans="1:12" ht="21">
      <c r="A11733" s="26"/>
      <c r="B11733" s="27"/>
      <c r="C11733" s="27"/>
      <c r="D11733" s="27"/>
      <c r="E11733" s="27"/>
      <c r="F11733" s="27"/>
      <c r="G11733" s="29"/>
      <c r="H11733" s="29"/>
      <c r="I11733" s="29"/>
      <c r="J11733" s="29"/>
      <c r="K11733" s="29"/>
      <c r="L11733" s="29"/>
    </row>
    <row r="11734" spans="1:12" ht="21">
      <c r="A11734" s="26"/>
      <c r="B11734" s="27"/>
      <c r="C11734" s="27"/>
      <c r="D11734" s="27"/>
      <c r="E11734" s="27"/>
      <c r="F11734" s="27"/>
      <c r="G11734" s="28"/>
      <c r="H11734" s="28"/>
      <c r="I11734" s="28"/>
      <c r="J11734" s="28"/>
      <c r="K11734" s="28"/>
      <c r="L11734" s="28"/>
    </row>
    <row r="11735" spans="1:12" ht="21">
      <c r="A11735" s="26"/>
      <c r="B11735" s="27"/>
      <c r="C11735" s="27"/>
      <c r="D11735" s="27"/>
      <c r="E11735" s="27"/>
      <c r="F11735" s="27"/>
      <c r="G11735" s="29"/>
      <c r="H11735" s="29"/>
      <c r="I11735" s="29"/>
      <c r="J11735" s="29"/>
      <c r="K11735" s="29"/>
      <c r="L11735" s="29"/>
    </row>
    <row r="11736" spans="1:12" ht="21">
      <c r="A11736" s="26"/>
      <c r="B11736" s="27"/>
      <c r="C11736" s="27"/>
      <c r="D11736" s="27"/>
      <c r="E11736" s="27"/>
      <c r="F11736" s="27"/>
      <c r="G11736" s="29"/>
      <c r="H11736" s="29"/>
      <c r="I11736" s="29"/>
      <c r="J11736" s="29"/>
      <c r="K11736" s="29"/>
      <c r="L11736" s="29"/>
    </row>
    <row r="11737" spans="1:12" ht="21">
      <c r="A11737" s="26"/>
      <c r="B11737" s="27"/>
      <c r="C11737" s="27"/>
      <c r="D11737" s="27"/>
      <c r="E11737" s="27"/>
      <c r="F11737" s="27"/>
      <c r="G11737" s="29"/>
      <c r="H11737" s="29"/>
      <c r="I11737" s="29"/>
      <c r="J11737" s="29"/>
      <c r="K11737" s="29"/>
      <c r="L11737" s="29"/>
    </row>
    <row r="11738" spans="1:12" ht="21">
      <c r="A11738" s="26"/>
      <c r="B11738" s="27"/>
      <c r="C11738" s="27"/>
      <c r="D11738" s="27"/>
      <c r="E11738" s="27"/>
      <c r="F11738" s="27"/>
      <c r="G11738" s="29"/>
      <c r="H11738" s="29"/>
      <c r="I11738" s="29"/>
      <c r="J11738" s="29"/>
      <c r="K11738" s="29"/>
      <c r="L11738" s="29"/>
    </row>
    <row r="11739" spans="1:12" ht="21">
      <c r="A11739" s="26"/>
      <c r="B11739" s="27"/>
      <c r="C11739" s="27"/>
      <c r="D11739" s="27"/>
      <c r="E11739" s="27"/>
      <c r="F11739" s="27"/>
      <c r="G11739" s="28"/>
      <c r="H11739" s="28"/>
      <c r="I11739" s="28"/>
      <c r="J11739" s="28"/>
      <c r="K11739" s="28"/>
      <c r="L11739" s="28"/>
    </row>
    <row r="11740" spans="1:12" ht="21">
      <c r="A11740" s="26"/>
      <c r="B11740" s="27"/>
      <c r="C11740" s="27"/>
      <c r="D11740" s="27"/>
      <c r="E11740" s="27"/>
      <c r="F11740" s="27"/>
      <c r="G11740" s="29"/>
      <c r="H11740" s="29"/>
      <c r="I11740" s="29"/>
      <c r="J11740" s="29"/>
      <c r="K11740" s="29"/>
      <c r="L11740" s="29"/>
    </row>
    <row r="11741" spans="1:12" ht="21">
      <c r="A11741" s="26"/>
      <c r="B11741" s="27"/>
      <c r="C11741" s="27"/>
      <c r="D11741" s="27"/>
      <c r="E11741" s="27"/>
      <c r="F11741" s="27"/>
      <c r="G11741" s="29"/>
      <c r="H11741" s="29"/>
      <c r="I11741" s="29"/>
      <c r="J11741" s="29"/>
      <c r="K11741" s="29"/>
      <c r="L11741" s="29"/>
    </row>
    <row r="11742" spans="1:12" ht="21">
      <c r="A11742" s="26"/>
      <c r="B11742" s="27"/>
      <c r="C11742" s="27"/>
      <c r="D11742" s="27"/>
      <c r="E11742" s="27"/>
      <c r="F11742" s="27"/>
      <c r="G11742" s="29"/>
      <c r="H11742" s="29"/>
      <c r="I11742" s="29"/>
      <c r="J11742" s="29"/>
      <c r="K11742" s="29"/>
      <c r="L11742" s="29"/>
    </row>
    <row r="11743" spans="1:12" ht="21">
      <c r="A11743" s="26"/>
      <c r="B11743" s="27"/>
      <c r="C11743" s="27"/>
      <c r="D11743" s="27"/>
      <c r="E11743" s="27"/>
      <c r="F11743" s="27"/>
      <c r="G11743" s="29"/>
      <c r="H11743" s="29"/>
      <c r="I11743" s="29"/>
      <c r="J11743" s="29"/>
      <c r="K11743" s="29"/>
      <c r="L11743" s="29"/>
    </row>
    <row r="11744" spans="1:12" ht="21">
      <c r="A11744" s="26"/>
      <c r="B11744" s="27"/>
      <c r="C11744" s="27"/>
      <c r="D11744" s="27"/>
      <c r="E11744" s="27"/>
      <c r="F11744" s="27"/>
      <c r="G11744" s="28"/>
      <c r="H11744" s="28"/>
      <c r="I11744" s="28"/>
      <c r="J11744" s="28"/>
      <c r="K11744" s="28"/>
      <c r="L11744" s="28"/>
    </row>
    <row r="11745" spans="1:12" ht="21">
      <c r="A11745" s="26"/>
      <c r="B11745" s="27"/>
      <c r="C11745" s="27"/>
      <c r="D11745" s="27"/>
      <c r="E11745" s="27"/>
      <c r="F11745" s="27"/>
      <c r="G11745" s="29"/>
      <c r="H11745" s="29"/>
      <c r="I11745" s="29"/>
      <c r="J11745" s="29"/>
      <c r="K11745" s="29"/>
      <c r="L11745" s="29"/>
    </row>
    <row r="11746" spans="1:12" ht="21">
      <c r="A11746" s="26"/>
      <c r="B11746" s="27"/>
      <c r="C11746" s="27"/>
      <c r="D11746" s="27"/>
      <c r="E11746" s="27"/>
      <c r="F11746" s="27"/>
      <c r="G11746" s="29"/>
      <c r="H11746" s="29"/>
      <c r="I11746" s="29"/>
      <c r="J11746" s="29"/>
      <c r="K11746" s="29"/>
      <c r="L11746" s="29"/>
    </row>
    <row r="11747" spans="1:12" ht="21">
      <c r="A11747" s="26"/>
      <c r="B11747" s="27"/>
      <c r="C11747" s="27"/>
      <c r="D11747" s="27"/>
      <c r="E11747" s="27"/>
      <c r="F11747" s="27"/>
      <c r="G11747" s="29"/>
      <c r="H11747" s="29"/>
      <c r="I11747" s="29"/>
      <c r="J11747" s="29"/>
      <c r="K11747" s="29"/>
      <c r="L11747" s="29"/>
    </row>
    <row r="11748" spans="1:12" ht="21">
      <c r="A11748" s="26"/>
      <c r="B11748" s="27"/>
      <c r="C11748" s="27"/>
      <c r="D11748" s="27"/>
      <c r="E11748" s="27"/>
      <c r="F11748" s="27"/>
      <c r="G11748" s="28"/>
      <c r="H11748" s="28"/>
      <c r="I11748" s="28"/>
      <c r="J11748" s="28"/>
      <c r="K11748" s="28"/>
      <c r="L11748" s="28"/>
    </row>
    <row r="11749" spans="1:12" ht="21">
      <c r="A11749" s="26"/>
      <c r="B11749" s="27"/>
      <c r="C11749" s="27"/>
      <c r="D11749" s="27"/>
      <c r="E11749" s="27"/>
      <c r="F11749" s="27"/>
      <c r="G11749" s="29"/>
      <c r="H11749" s="29"/>
      <c r="I11749" s="29"/>
      <c r="J11749" s="29"/>
      <c r="K11749" s="29"/>
      <c r="L11749" s="29"/>
    </row>
    <row r="11750" spans="1:12" ht="21">
      <c r="A11750" s="26"/>
      <c r="B11750" s="27"/>
      <c r="C11750" s="27"/>
      <c r="D11750" s="27"/>
      <c r="E11750" s="27"/>
      <c r="F11750" s="27"/>
      <c r="G11750" s="29"/>
      <c r="H11750" s="29"/>
      <c r="I11750" s="29"/>
      <c r="J11750" s="29"/>
      <c r="K11750" s="29"/>
      <c r="L11750" s="29"/>
    </row>
    <row r="11751" spans="1:12" ht="21">
      <c r="A11751" s="26"/>
      <c r="B11751" s="27"/>
      <c r="C11751" s="27"/>
      <c r="D11751" s="27"/>
      <c r="E11751" s="27"/>
      <c r="F11751" s="27"/>
      <c r="G11751" s="29"/>
      <c r="H11751" s="29"/>
      <c r="I11751" s="29"/>
      <c r="J11751" s="29"/>
      <c r="K11751" s="29"/>
      <c r="L11751" s="29"/>
    </row>
    <row r="11752" spans="1:12" ht="21">
      <c r="A11752" s="26"/>
      <c r="B11752" s="27"/>
      <c r="C11752" s="27"/>
      <c r="D11752" s="27"/>
      <c r="E11752" s="27"/>
      <c r="F11752" s="27"/>
      <c r="G11752" s="28"/>
      <c r="H11752" s="28"/>
      <c r="I11752" s="28"/>
      <c r="J11752" s="28"/>
      <c r="K11752" s="28"/>
      <c r="L11752" s="28"/>
    </row>
    <row r="11753" spans="1:12" ht="21">
      <c r="A11753" s="26"/>
      <c r="B11753" s="27"/>
      <c r="C11753" s="27"/>
      <c r="D11753" s="27"/>
      <c r="E11753" s="27"/>
      <c r="F11753" s="27"/>
      <c r="G11753" s="28"/>
      <c r="H11753" s="28"/>
      <c r="I11753" s="28"/>
      <c r="J11753" s="28"/>
      <c r="K11753" s="28"/>
      <c r="L11753" s="28"/>
    </row>
    <row r="11754" spans="1:12" ht="21">
      <c r="A11754" s="26"/>
      <c r="B11754" s="27"/>
      <c r="C11754" s="27"/>
      <c r="D11754" s="27"/>
      <c r="E11754" s="27"/>
      <c r="F11754" s="27"/>
      <c r="G11754" s="28"/>
      <c r="H11754" s="28"/>
      <c r="I11754" s="28"/>
      <c r="J11754" s="28"/>
      <c r="K11754" s="28"/>
      <c r="L11754" s="28"/>
    </row>
    <row r="11755" spans="1:12" ht="21">
      <c r="A11755" s="26"/>
      <c r="B11755" s="27"/>
      <c r="C11755" s="27"/>
      <c r="D11755" s="27"/>
      <c r="E11755" s="27"/>
      <c r="F11755" s="27"/>
      <c r="G11755" s="28"/>
      <c r="H11755" s="28"/>
      <c r="I11755" s="28"/>
      <c r="J11755" s="28"/>
      <c r="K11755" s="28"/>
      <c r="L11755" s="28"/>
    </row>
    <row r="11756" spans="1:12" ht="21">
      <c r="A11756" s="26"/>
      <c r="B11756" s="27"/>
      <c r="C11756" s="27"/>
      <c r="D11756" s="27"/>
      <c r="E11756" s="27"/>
      <c r="F11756" s="27"/>
      <c r="G11756" s="29"/>
      <c r="H11756" s="29"/>
      <c r="I11756" s="29"/>
      <c r="J11756" s="29"/>
      <c r="K11756" s="29"/>
      <c r="L11756" s="29"/>
    </row>
    <row r="11757" spans="1:12" ht="21">
      <c r="A11757" s="26"/>
      <c r="B11757" s="27"/>
      <c r="C11757" s="27"/>
      <c r="D11757" s="27"/>
      <c r="E11757" s="27"/>
      <c r="F11757" s="27"/>
      <c r="G11757" s="29"/>
      <c r="H11757" s="29"/>
      <c r="I11757" s="29"/>
      <c r="J11757" s="29"/>
      <c r="K11757" s="29"/>
      <c r="L11757" s="29"/>
    </row>
    <row r="11758" spans="1:12" ht="21">
      <c r="A11758" s="26"/>
      <c r="B11758" s="27"/>
      <c r="C11758" s="27"/>
      <c r="D11758" s="27"/>
      <c r="E11758" s="27"/>
      <c r="F11758" s="27"/>
      <c r="G11758" s="29"/>
      <c r="H11758" s="29"/>
      <c r="I11758" s="29"/>
      <c r="J11758" s="29"/>
      <c r="K11758" s="29"/>
      <c r="L11758" s="29"/>
    </row>
    <row r="11759" spans="1:12" ht="21">
      <c r="A11759" s="26"/>
      <c r="B11759" s="27"/>
      <c r="C11759" s="27"/>
      <c r="D11759" s="27"/>
      <c r="E11759" s="27"/>
      <c r="F11759" s="27"/>
      <c r="G11759" s="29"/>
      <c r="H11759" s="29"/>
      <c r="I11759" s="29"/>
      <c r="J11759" s="29"/>
      <c r="K11759" s="29"/>
      <c r="L11759" s="29"/>
    </row>
    <row r="11760" spans="1:12" ht="21">
      <c r="A11760" s="26"/>
      <c r="B11760" s="27"/>
      <c r="C11760" s="27"/>
      <c r="D11760" s="27"/>
      <c r="E11760" s="27"/>
      <c r="F11760" s="27"/>
      <c r="G11760" s="29"/>
      <c r="H11760" s="29"/>
      <c r="I11760" s="29"/>
      <c r="J11760" s="29"/>
      <c r="K11760" s="29"/>
      <c r="L11760" s="29"/>
    </row>
    <row r="11761" spans="1:12" ht="21">
      <c r="A11761" s="26"/>
      <c r="B11761" s="27"/>
      <c r="C11761" s="27"/>
      <c r="D11761" s="27"/>
      <c r="E11761" s="27"/>
      <c r="F11761" s="27"/>
      <c r="G11761" s="28"/>
      <c r="H11761" s="28"/>
      <c r="I11761" s="28"/>
      <c r="J11761" s="28"/>
      <c r="K11761" s="28"/>
      <c r="L11761" s="28"/>
    </row>
    <row r="11762" spans="1:12" ht="21">
      <c r="A11762" s="26"/>
      <c r="B11762" s="27"/>
      <c r="C11762" s="27"/>
      <c r="D11762" s="27"/>
      <c r="E11762" s="27"/>
      <c r="F11762" s="27"/>
      <c r="G11762" s="29"/>
      <c r="H11762" s="29"/>
      <c r="I11762" s="29"/>
      <c r="J11762" s="29"/>
      <c r="K11762" s="29"/>
      <c r="L11762" s="29"/>
    </row>
    <row r="11763" spans="1:12" ht="21">
      <c r="A11763" s="26"/>
      <c r="B11763" s="27"/>
      <c r="C11763" s="27"/>
      <c r="D11763" s="27"/>
      <c r="E11763" s="27"/>
      <c r="F11763" s="27"/>
      <c r="G11763" s="29"/>
      <c r="H11763" s="29"/>
      <c r="I11763" s="29"/>
      <c r="J11763" s="29"/>
      <c r="K11763" s="29"/>
      <c r="L11763" s="29"/>
    </row>
    <row r="11764" spans="1:12" ht="21">
      <c r="A11764" s="26"/>
      <c r="B11764" s="27"/>
      <c r="C11764" s="27"/>
      <c r="D11764" s="27"/>
      <c r="E11764" s="27"/>
      <c r="F11764" s="27"/>
      <c r="G11764" s="29"/>
      <c r="H11764" s="29"/>
      <c r="I11764" s="29"/>
      <c r="J11764" s="29"/>
      <c r="K11764" s="29"/>
      <c r="L11764" s="29"/>
    </row>
    <row r="11765" spans="1:12" ht="21">
      <c r="A11765" s="26"/>
      <c r="B11765" s="27"/>
      <c r="C11765" s="27"/>
      <c r="D11765" s="27"/>
      <c r="E11765" s="27"/>
      <c r="F11765" s="27"/>
      <c r="G11765" s="29"/>
      <c r="H11765" s="29"/>
      <c r="I11765" s="29"/>
      <c r="J11765" s="29"/>
      <c r="K11765" s="29"/>
      <c r="L11765" s="29"/>
    </row>
    <row r="11766" spans="1:12" ht="21">
      <c r="A11766" s="26"/>
      <c r="B11766" s="27"/>
      <c r="C11766" s="27"/>
      <c r="D11766" s="27"/>
      <c r="E11766" s="27"/>
      <c r="F11766" s="27"/>
      <c r="G11766" s="29"/>
      <c r="H11766" s="29"/>
      <c r="I11766" s="29"/>
      <c r="J11766" s="29"/>
      <c r="K11766" s="29"/>
      <c r="L11766" s="29"/>
    </row>
    <row r="11767" spans="1:12" ht="21">
      <c r="A11767" s="26"/>
      <c r="B11767" s="27"/>
      <c r="C11767" s="27"/>
      <c r="D11767" s="27"/>
      <c r="E11767" s="27"/>
      <c r="F11767" s="27"/>
      <c r="G11767" s="29"/>
      <c r="H11767" s="29"/>
      <c r="I11767" s="29"/>
      <c r="J11767" s="29"/>
      <c r="K11767" s="29"/>
      <c r="L11767" s="29"/>
    </row>
    <row r="11768" spans="1:12" ht="21">
      <c r="A11768" s="26"/>
      <c r="B11768" s="27"/>
      <c r="C11768" s="27"/>
      <c r="D11768" s="27"/>
      <c r="E11768" s="27"/>
      <c r="F11768" s="27"/>
      <c r="G11768" s="29"/>
      <c r="H11768" s="29"/>
      <c r="I11768" s="29"/>
      <c r="J11768" s="29"/>
      <c r="K11768" s="29"/>
      <c r="L11768" s="29"/>
    </row>
    <row r="11769" spans="1:12" ht="21">
      <c r="A11769" s="26"/>
      <c r="B11769" s="27"/>
      <c r="C11769" s="27"/>
      <c r="D11769" s="27"/>
      <c r="E11769" s="27"/>
      <c r="F11769" s="27"/>
      <c r="G11769" s="28"/>
      <c r="H11769" s="28"/>
      <c r="I11769" s="28"/>
      <c r="J11769" s="28"/>
      <c r="K11769" s="28"/>
      <c r="L11769" s="28"/>
    </row>
    <row r="11770" spans="1:12" ht="21">
      <c r="A11770" s="26"/>
      <c r="B11770" s="27"/>
      <c r="C11770" s="27"/>
      <c r="D11770" s="27"/>
      <c r="E11770" s="27"/>
      <c r="F11770" s="27"/>
      <c r="G11770" s="28"/>
      <c r="H11770" s="28"/>
      <c r="I11770" s="28"/>
      <c r="J11770" s="28"/>
      <c r="K11770" s="28"/>
      <c r="L11770" s="28"/>
    </row>
    <row r="11771" spans="1:12" ht="21">
      <c r="A11771" s="26"/>
      <c r="B11771" s="27"/>
      <c r="C11771" s="27"/>
      <c r="D11771" s="27"/>
      <c r="E11771" s="27"/>
      <c r="F11771" s="27"/>
      <c r="G11771" s="28"/>
      <c r="H11771" s="28"/>
      <c r="I11771" s="28"/>
      <c r="J11771" s="28"/>
      <c r="K11771" s="28"/>
      <c r="L11771" s="28"/>
    </row>
    <row r="11772" spans="1:12" ht="21">
      <c r="A11772" s="26"/>
      <c r="B11772" s="27"/>
      <c r="C11772" s="27"/>
      <c r="D11772" s="27"/>
      <c r="E11772" s="27"/>
      <c r="F11772" s="27"/>
      <c r="G11772" s="28"/>
      <c r="H11772" s="28"/>
      <c r="I11772" s="28"/>
      <c r="J11772" s="28"/>
      <c r="K11772" s="28"/>
      <c r="L11772" s="28"/>
    </row>
    <row r="11773" spans="1:12" ht="21">
      <c r="A11773" s="26"/>
      <c r="B11773" s="27"/>
      <c r="C11773" s="27"/>
      <c r="D11773" s="27"/>
      <c r="E11773" s="27"/>
      <c r="F11773" s="27"/>
      <c r="G11773" s="28"/>
      <c r="H11773" s="28"/>
      <c r="I11773" s="28"/>
      <c r="J11773" s="28"/>
      <c r="K11773" s="28"/>
      <c r="L11773" s="28"/>
    </row>
    <row r="11774" spans="1:12" ht="21">
      <c r="A11774" s="26"/>
      <c r="B11774" s="27"/>
      <c r="C11774" s="27"/>
      <c r="D11774" s="27"/>
      <c r="E11774" s="27"/>
      <c r="F11774" s="27"/>
      <c r="G11774" s="28"/>
      <c r="H11774" s="28"/>
      <c r="I11774" s="28"/>
      <c r="J11774" s="28"/>
      <c r="K11774" s="28"/>
      <c r="L11774" s="28"/>
    </row>
    <row r="11775" spans="1:12" ht="21">
      <c r="A11775" s="26"/>
      <c r="B11775" s="27"/>
      <c r="C11775" s="27"/>
      <c r="D11775" s="27"/>
      <c r="E11775" s="27"/>
      <c r="F11775" s="27"/>
      <c r="G11775" s="28"/>
      <c r="H11775" s="28"/>
      <c r="I11775" s="28"/>
      <c r="J11775" s="28"/>
      <c r="K11775" s="28"/>
      <c r="L11775" s="28"/>
    </row>
    <row r="11776" spans="1:12" ht="21">
      <c r="A11776" s="26"/>
      <c r="B11776" s="27"/>
      <c r="C11776" s="27"/>
      <c r="D11776" s="27"/>
      <c r="E11776" s="27"/>
      <c r="F11776" s="27"/>
      <c r="G11776" s="29"/>
      <c r="H11776" s="29"/>
      <c r="I11776" s="29"/>
      <c r="J11776" s="29"/>
      <c r="K11776" s="29"/>
      <c r="L11776" s="29"/>
    </row>
    <row r="11777" spans="1:12" ht="21">
      <c r="A11777" s="26"/>
      <c r="B11777" s="27"/>
      <c r="C11777" s="27"/>
      <c r="D11777" s="27"/>
      <c r="E11777" s="27"/>
      <c r="F11777" s="27"/>
      <c r="G11777" s="29"/>
      <c r="H11777" s="29"/>
      <c r="I11777" s="29"/>
      <c r="J11777" s="29"/>
      <c r="K11777" s="29"/>
      <c r="L11777" s="29"/>
    </row>
    <row r="11778" spans="1:12" ht="21">
      <c r="A11778" s="26"/>
      <c r="B11778" s="27"/>
      <c r="C11778" s="27"/>
      <c r="D11778" s="27"/>
      <c r="E11778" s="27"/>
      <c r="F11778" s="27"/>
      <c r="G11778" s="29"/>
      <c r="H11778" s="29"/>
      <c r="I11778" s="29"/>
      <c r="J11778" s="29"/>
      <c r="K11778" s="29"/>
      <c r="L11778" s="29"/>
    </row>
    <row r="11779" spans="1:12" ht="21">
      <c r="A11779" s="26"/>
      <c r="B11779" s="27"/>
      <c r="C11779" s="27"/>
      <c r="D11779" s="27"/>
      <c r="E11779" s="27"/>
      <c r="F11779" s="27"/>
      <c r="G11779" s="28"/>
      <c r="H11779" s="28"/>
      <c r="I11779" s="28"/>
      <c r="J11779" s="28"/>
      <c r="K11779" s="28"/>
      <c r="L11779" s="28"/>
    </row>
    <row r="11780" spans="1:12" ht="21">
      <c r="A11780" s="26"/>
      <c r="B11780" s="27"/>
      <c r="C11780" s="27"/>
      <c r="D11780" s="27"/>
      <c r="E11780" s="27"/>
      <c r="F11780" s="27"/>
      <c r="G11780" s="28"/>
      <c r="H11780" s="28"/>
      <c r="I11780" s="28"/>
      <c r="J11780" s="28"/>
      <c r="K11780" s="28"/>
      <c r="L11780" s="28"/>
    </row>
    <row r="11781" spans="1:12" ht="21">
      <c r="A11781" s="26"/>
      <c r="B11781" s="27"/>
      <c r="C11781" s="27"/>
      <c r="D11781" s="27"/>
      <c r="E11781" s="27"/>
      <c r="F11781" s="27"/>
      <c r="G11781" s="29"/>
      <c r="H11781" s="29"/>
      <c r="I11781" s="29"/>
      <c r="J11781" s="29"/>
      <c r="K11781" s="29"/>
      <c r="L11781" s="29"/>
    </row>
    <row r="11782" spans="1:12" ht="21">
      <c r="A11782" s="26"/>
      <c r="B11782" s="27"/>
      <c r="C11782" s="27"/>
      <c r="D11782" s="27"/>
      <c r="E11782" s="27"/>
      <c r="F11782" s="27"/>
      <c r="G11782" s="29"/>
      <c r="H11782" s="29"/>
      <c r="I11782" s="29"/>
      <c r="J11782" s="29"/>
      <c r="K11782" s="29"/>
      <c r="L11782" s="29"/>
    </row>
    <row r="11783" spans="1:12" ht="21">
      <c r="A11783" s="26"/>
      <c r="B11783" s="27"/>
      <c r="C11783" s="27"/>
      <c r="D11783" s="27"/>
      <c r="E11783" s="27"/>
      <c r="F11783" s="27"/>
      <c r="G11783" s="28"/>
      <c r="H11783" s="28"/>
      <c r="I11783" s="28"/>
      <c r="J11783" s="28"/>
      <c r="K11783" s="28"/>
      <c r="L11783" s="28"/>
    </row>
    <row r="11784" spans="1:12" ht="21">
      <c r="A11784" s="26"/>
      <c r="B11784" s="27"/>
      <c r="C11784" s="27"/>
      <c r="D11784" s="27"/>
      <c r="E11784" s="27"/>
      <c r="F11784" s="27"/>
      <c r="G11784" s="29"/>
      <c r="H11784" s="29"/>
      <c r="I11784" s="29"/>
      <c r="J11784" s="29"/>
      <c r="K11784" s="29"/>
      <c r="L11784" s="29"/>
    </row>
    <row r="11785" spans="1:12" ht="21">
      <c r="A11785" s="26"/>
      <c r="B11785" s="27"/>
      <c r="C11785" s="27"/>
      <c r="D11785" s="27"/>
      <c r="E11785" s="27"/>
      <c r="F11785" s="27"/>
      <c r="G11785" s="29"/>
      <c r="H11785" s="29"/>
      <c r="I11785" s="29"/>
      <c r="J11785" s="29"/>
      <c r="K11785" s="29"/>
      <c r="L11785" s="29"/>
    </row>
    <row r="11786" spans="1:12" ht="21">
      <c r="A11786" s="26"/>
      <c r="B11786" s="27"/>
      <c r="C11786" s="27"/>
      <c r="D11786" s="27"/>
      <c r="E11786" s="27"/>
      <c r="F11786" s="27"/>
      <c r="G11786" s="28"/>
      <c r="H11786" s="28"/>
      <c r="I11786" s="28"/>
      <c r="J11786" s="28"/>
      <c r="K11786" s="28"/>
      <c r="L11786" s="28"/>
    </row>
    <row r="11787" spans="1:12" ht="21">
      <c r="A11787" s="26"/>
      <c r="B11787" s="27"/>
      <c r="C11787" s="27"/>
      <c r="D11787" s="27"/>
      <c r="E11787" s="27"/>
      <c r="F11787" s="27"/>
      <c r="G11787" s="28"/>
      <c r="H11787" s="28"/>
      <c r="I11787" s="28"/>
      <c r="J11787" s="28"/>
      <c r="K11787" s="28"/>
      <c r="L11787" s="28"/>
    </row>
    <row r="11788" spans="1:12" ht="21">
      <c r="A11788" s="26"/>
      <c r="B11788" s="27"/>
      <c r="C11788" s="27"/>
      <c r="D11788" s="27"/>
      <c r="E11788" s="27"/>
      <c r="F11788" s="27"/>
      <c r="G11788" s="28"/>
      <c r="H11788" s="28"/>
      <c r="I11788" s="28"/>
      <c r="J11788" s="28"/>
      <c r="K11788" s="28"/>
      <c r="L11788" s="28"/>
    </row>
    <row r="11789" spans="1:12" ht="21">
      <c r="A11789" s="26"/>
      <c r="B11789" s="27"/>
      <c r="C11789" s="27"/>
      <c r="D11789" s="27"/>
      <c r="E11789" s="27"/>
      <c r="F11789" s="27"/>
      <c r="G11789" s="29"/>
      <c r="H11789" s="29"/>
      <c r="I11789" s="29"/>
      <c r="J11789" s="29"/>
      <c r="K11789" s="29"/>
      <c r="L11789" s="29"/>
    </row>
    <row r="11790" spans="1:12" ht="21">
      <c r="A11790" s="26"/>
      <c r="B11790" s="27"/>
      <c r="C11790" s="27"/>
      <c r="D11790" s="27"/>
      <c r="E11790" s="27"/>
      <c r="F11790" s="27"/>
      <c r="G11790" s="29"/>
      <c r="H11790" s="29"/>
      <c r="I11790" s="29"/>
      <c r="J11790" s="29"/>
      <c r="K11790" s="29"/>
      <c r="L11790" s="29"/>
    </row>
    <row r="11791" spans="1:12" ht="21">
      <c r="A11791" s="26"/>
      <c r="B11791" s="27"/>
      <c r="C11791" s="27"/>
      <c r="D11791" s="27"/>
      <c r="E11791" s="27"/>
      <c r="F11791" s="27"/>
      <c r="G11791" s="29"/>
      <c r="H11791" s="29"/>
      <c r="I11791" s="29"/>
      <c r="J11791" s="29"/>
      <c r="K11791" s="29"/>
      <c r="L11791" s="29"/>
    </row>
    <row r="11792" spans="1:12" ht="21">
      <c r="A11792" s="26"/>
      <c r="B11792" s="27"/>
      <c r="C11792" s="27"/>
      <c r="D11792" s="27"/>
      <c r="E11792" s="27"/>
      <c r="F11792" s="27"/>
      <c r="G11792" s="29"/>
      <c r="H11792" s="29"/>
      <c r="I11792" s="29"/>
      <c r="J11792" s="29"/>
      <c r="K11792" s="29"/>
      <c r="L11792" s="29"/>
    </row>
    <row r="11793" spans="1:12" ht="21">
      <c r="A11793" s="26"/>
      <c r="B11793" s="27"/>
      <c r="C11793" s="27"/>
      <c r="D11793" s="27"/>
      <c r="E11793" s="27"/>
      <c r="F11793" s="27"/>
      <c r="G11793" s="29"/>
      <c r="H11793" s="29"/>
      <c r="I11793" s="29"/>
      <c r="J11793" s="29"/>
      <c r="K11793" s="29"/>
      <c r="L11793" s="29"/>
    </row>
    <row r="11794" spans="1:12" ht="21">
      <c r="A11794" s="26"/>
      <c r="B11794" s="27"/>
      <c r="C11794" s="27"/>
      <c r="D11794" s="27"/>
      <c r="E11794" s="27"/>
      <c r="F11794" s="27"/>
      <c r="G11794" s="29"/>
      <c r="H11794" s="29"/>
      <c r="I11794" s="29"/>
      <c r="J11794" s="29"/>
      <c r="K11794" s="29"/>
      <c r="L11794" s="29"/>
    </row>
    <row r="11795" spans="1:12" ht="21">
      <c r="A11795" s="26"/>
      <c r="B11795" s="27"/>
      <c r="C11795" s="27"/>
      <c r="D11795" s="27"/>
      <c r="E11795" s="27"/>
      <c r="F11795" s="27"/>
      <c r="G11795" s="29"/>
      <c r="H11795" s="29"/>
      <c r="I11795" s="29"/>
      <c r="J11795" s="29"/>
      <c r="K11795" s="29"/>
      <c r="L11795" s="29"/>
    </row>
    <row r="11796" spans="1:12" ht="21">
      <c r="A11796" s="26"/>
      <c r="B11796" s="27"/>
      <c r="C11796" s="27"/>
      <c r="D11796" s="27"/>
      <c r="E11796" s="27"/>
      <c r="F11796" s="27"/>
      <c r="G11796" s="29"/>
      <c r="H11796" s="29"/>
      <c r="I11796" s="29"/>
      <c r="J11796" s="29"/>
      <c r="K11796" s="29"/>
      <c r="L11796" s="29"/>
    </row>
    <row r="11797" spans="1:12" ht="21">
      <c r="A11797" s="26"/>
      <c r="B11797" s="27"/>
      <c r="C11797" s="27"/>
      <c r="D11797" s="27"/>
      <c r="E11797" s="27"/>
      <c r="F11797" s="27"/>
      <c r="G11797" s="28"/>
      <c r="H11797" s="28"/>
      <c r="I11797" s="28"/>
      <c r="J11797" s="28"/>
      <c r="K11797" s="28"/>
      <c r="L11797" s="28"/>
    </row>
    <row r="11798" spans="1:12" ht="21">
      <c r="A11798" s="26"/>
      <c r="B11798" s="27"/>
      <c r="C11798" s="27"/>
      <c r="D11798" s="27"/>
      <c r="E11798" s="27"/>
      <c r="F11798" s="27"/>
      <c r="G11798" s="29"/>
      <c r="H11798" s="29"/>
      <c r="I11798" s="29"/>
      <c r="J11798" s="29"/>
      <c r="K11798" s="29"/>
      <c r="L11798" s="29"/>
    </row>
    <row r="11799" spans="1:12" ht="21">
      <c r="A11799" s="26"/>
      <c r="B11799" s="27"/>
      <c r="C11799" s="27"/>
      <c r="D11799" s="27"/>
      <c r="E11799" s="27"/>
      <c r="F11799" s="27"/>
      <c r="G11799" s="29"/>
      <c r="H11799" s="29"/>
      <c r="I11799" s="29"/>
      <c r="J11799" s="29"/>
      <c r="K11799" s="29"/>
      <c r="L11799" s="29"/>
    </row>
    <row r="11800" spans="1:12" ht="21">
      <c r="A11800" s="26"/>
      <c r="B11800" s="27"/>
      <c r="C11800" s="27"/>
      <c r="D11800" s="27"/>
      <c r="E11800" s="27"/>
      <c r="F11800" s="27"/>
      <c r="G11800" s="29"/>
      <c r="H11800" s="29"/>
      <c r="I11800" s="29"/>
      <c r="J11800" s="29"/>
      <c r="K11800" s="29"/>
      <c r="L11800" s="29"/>
    </row>
    <row r="11801" spans="1:12" ht="21">
      <c r="A11801" s="26"/>
      <c r="B11801" s="27"/>
      <c r="C11801" s="27"/>
      <c r="D11801" s="27"/>
      <c r="E11801" s="27"/>
      <c r="F11801" s="27"/>
      <c r="G11801" s="29"/>
      <c r="H11801" s="29"/>
      <c r="I11801" s="29"/>
      <c r="J11801" s="29"/>
      <c r="K11801" s="29"/>
      <c r="L11801" s="29"/>
    </row>
    <row r="11802" spans="1:12" ht="21">
      <c r="A11802" s="26"/>
      <c r="B11802" s="27"/>
      <c r="C11802" s="27"/>
      <c r="D11802" s="27"/>
      <c r="E11802" s="27"/>
      <c r="F11802" s="27"/>
      <c r="G11802" s="29"/>
      <c r="H11802" s="29"/>
      <c r="I11802" s="29"/>
      <c r="J11802" s="29"/>
      <c r="K11802" s="29"/>
      <c r="L11802" s="29"/>
    </row>
    <row r="11803" spans="1:12" ht="21">
      <c r="A11803" s="26"/>
      <c r="B11803" s="27"/>
      <c r="C11803" s="27"/>
      <c r="D11803" s="27"/>
      <c r="E11803" s="27"/>
      <c r="F11803" s="27"/>
      <c r="G11803" s="28"/>
      <c r="H11803" s="28"/>
      <c r="I11803" s="28"/>
      <c r="J11803" s="28"/>
      <c r="K11803" s="28"/>
      <c r="L11803" s="28"/>
    </row>
    <row r="11804" spans="1:12" ht="21">
      <c r="A11804" s="26"/>
      <c r="B11804" s="27"/>
      <c r="C11804" s="27"/>
      <c r="D11804" s="27"/>
      <c r="E11804" s="27"/>
      <c r="F11804" s="27"/>
      <c r="G11804" s="29"/>
      <c r="H11804" s="29"/>
      <c r="I11804" s="29"/>
      <c r="J11804" s="29"/>
      <c r="K11804" s="29"/>
      <c r="L11804" s="29"/>
    </row>
    <row r="11805" spans="1:12" ht="21">
      <c r="A11805" s="26"/>
      <c r="B11805" s="27"/>
      <c r="C11805" s="27"/>
      <c r="D11805" s="27"/>
      <c r="E11805" s="27"/>
      <c r="F11805" s="27"/>
      <c r="G11805" s="29"/>
      <c r="H11805" s="29"/>
      <c r="I11805" s="29"/>
      <c r="J11805" s="29"/>
      <c r="K11805" s="29"/>
      <c r="L11805" s="29"/>
    </row>
    <row r="11806" spans="1:12" ht="21">
      <c r="A11806" s="26"/>
      <c r="B11806" s="27"/>
      <c r="C11806" s="27"/>
      <c r="D11806" s="27"/>
      <c r="E11806" s="27"/>
      <c r="F11806" s="27"/>
      <c r="G11806" s="29"/>
      <c r="H11806" s="29"/>
      <c r="I11806" s="29"/>
      <c r="J11806" s="29"/>
      <c r="K11806" s="29"/>
      <c r="L11806" s="29"/>
    </row>
    <row r="11807" spans="1:12" ht="21">
      <c r="A11807" s="26"/>
      <c r="B11807" s="27"/>
      <c r="C11807" s="27"/>
      <c r="D11807" s="27"/>
      <c r="E11807" s="27"/>
      <c r="F11807" s="27"/>
      <c r="G11807" s="29"/>
      <c r="H11807" s="29"/>
      <c r="I11807" s="29"/>
      <c r="J11807" s="29"/>
      <c r="K11807" s="29"/>
      <c r="L11807" s="29"/>
    </row>
    <row r="11808" spans="1:12" ht="21">
      <c r="A11808" s="26"/>
      <c r="B11808" s="27"/>
      <c r="C11808" s="27"/>
      <c r="D11808" s="27"/>
      <c r="E11808" s="27"/>
      <c r="F11808" s="27"/>
      <c r="G11808" s="29"/>
      <c r="H11808" s="29"/>
      <c r="I11808" s="29"/>
      <c r="J11808" s="29"/>
      <c r="K11808" s="29"/>
      <c r="L11808" s="29"/>
    </row>
    <row r="11809" spans="1:12" ht="21">
      <c r="A11809" s="26"/>
      <c r="B11809" s="27"/>
      <c r="C11809" s="27"/>
      <c r="D11809" s="27"/>
      <c r="E11809" s="27"/>
      <c r="F11809" s="27"/>
      <c r="G11809" s="29"/>
      <c r="H11809" s="29"/>
      <c r="I11809" s="29"/>
      <c r="J11809" s="29"/>
      <c r="K11809" s="29"/>
      <c r="L11809" s="29"/>
    </row>
    <row r="11810" spans="1:12" ht="21">
      <c r="A11810" s="26"/>
      <c r="B11810" s="27"/>
      <c r="C11810" s="27"/>
      <c r="D11810" s="27"/>
      <c r="E11810" s="27"/>
      <c r="F11810" s="27"/>
      <c r="G11810" s="29"/>
      <c r="H11810" s="29"/>
      <c r="I11810" s="29"/>
      <c r="J11810" s="29"/>
      <c r="K11810" s="29"/>
      <c r="L11810" s="29"/>
    </row>
    <row r="11811" spans="1:12" ht="21">
      <c r="A11811" s="26"/>
      <c r="B11811" s="27"/>
      <c r="C11811" s="27"/>
      <c r="D11811" s="27"/>
      <c r="E11811" s="27"/>
      <c r="F11811" s="27"/>
      <c r="G11811" s="29"/>
      <c r="H11811" s="29"/>
      <c r="I11811" s="29"/>
      <c r="J11811" s="29"/>
      <c r="K11811" s="29"/>
      <c r="L11811" s="29"/>
    </row>
    <row r="11812" spans="1:12" ht="21">
      <c r="A11812" s="26"/>
      <c r="B11812" s="27"/>
      <c r="C11812" s="27"/>
      <c r="D11812" s="27"/>
      <c r="E11812" s="27"/>
      <c r="F11812" s="27"/>
      <c r="G11812" s="28"/>
      <c r="H11812" s="28"/>
      <c r="I11812" s="28"/>
      <c r="J11812" s="28"/>
      <c r="K11812" s="28"/>
      <c r="L11812" s="28"/>
    </row>
    <row r="11813" spans="1:12" ht="21">
      <c r="A11813" s="26"/>
      <c r="B11813" s="27"/>
      <c r="C11813" s="27"/>
      <c r="D11813" s="27"/>
      <c r="E11813" s="27"/>
      <c r="F11813" s="27"/>
      <c r="G11813" s="28"/>
      <c r="H11813" s="28"/>
      <c r="I11813" s="28"/>
      <c r="J11813" s="28"/>
      <c r="K11813" s="28"/>
      <c r="L11813" s="28"/>
    </row>
    <row r="11814" spans="1:12" ht="21">
      <c r="A11814" s="26"/>
      <c r="B11814" s="27"/>
      <c r="C11814" s="27"/>
      <c r="D11814" s="27"/>
      <c r="E11814" s="27"/>
      <c r="F11814" s="27"/>
      <c r="G11814" s="28"/>
      <c r="H11814" s="28"/>
      <c r="I11814" s="28"/>
      <c r="J11814" s="28"/>
      <c r="K11814" s="28"/>
      <c r="L11814" s="28"/>
    </row>
    <row r="11815" spans="1:12" ht="21">
      <c r="A11815" s="26"/>
      <c r="B11815" s="27"/>
      <c r="C11815" s="27"/>
      <c r="D11815" s="27"/>
      <c r="E11815" s="27"/>
      <c r="F11815" s="27"/>
      <c r="G11815" s="28"/>
      <c r="H11815" s="28"/>
      <c r="I11815" s="28"/>
      <c r="J11815" s="28"/>
      <c r="K11815" s="28"/>
      <c r="L11815" s="28"/>
    </row>
    <row r="11816" spans="1:12" ht="21">
      <c r="A11816" s="26"/>
      <c r="B11816" s="27"/>
      <c r="C11816" s="27"/>
      <c r="D11816" s="27"/>
      <c r="E11816" s="27"/>
      <c r="F11816" s="27"/>
      <c r="G11816" s="28"/>
      <c r="H11816" s="28"/>
      <c r="I11816" s="28"/>
      <c r="J11816" s="28"/>
      <c r="K11816" s="28"/>
      <c r="L11816" s="28"/>
    </row>
    <row r="11817" spans="1:12" ht="21">
      <c r="A11817" s="26"/>
      <c r="B11817" s="27"/>
      <c r="C11817" s="27"/>
      <c r="D11817" s="27"/>
      <c r="E11817" s="27"/>
      <c r="F11817" s="27"/>
      <c r="G11817" s="28"/>
      <c r="H11817" s="28"/>
      <c r="I11817" s="28"/>
      <c r="J11817" s="28"/>
      <c r="K11817" s="28"/>
      <c r="L11817" s="28"/>
    </row>
    <row r="11818" spans="1:12" ht="21">
      <c r="A11818" s="26"/>
      <c r="B11818" s="27"/>
      <c r="C11818" s="27"/>
      <c r="D11818" s="27"/>
      <c r="E11818" s="27"/>
      <c r="F11818" s="27"/>
      <c r="G11818" s="29"/>
      <c r="H11818" s="29"/>
      <c r="I11818" s="29"/>
      <c r="J11818" s="29"/>
      <c r="K11818" s="29"/>
      <c r="L11818" s="29"/>
    </row>
    <row r="11819" spans="1:12" ht="21">
      <c r="A11819" s="26"/>
      <c r="B11819" s="27"/>
      <c r="C11819" s="27"/>
      <c r="D11819" s="27"/>
      <c r="E11819" s="27"/>
      <c r="F11819" s="27"/>
      <c r="G11819" s="28"/>
      <c r="H11819" s="28"/>
      <c r="I11819" s="28"/>
      <c r="J11819" s="28"/>
      <c r="K11819" s="28"/>
      <c r="L11819" s="28"/>
    </row>
    <row r="11820" spans="1:12" ht="21">
      <c r="A11820" s="26"/>
      <c r="B11820" s="27"/>
      <c r="C11820" s="27"/>
      <c r="D11820" s="27"/>
      <c r="E11820" s="27"/>
      <c r="F11820" s="27"/>
      <c r="G11820" s="29"/>
      <c r="H11820" s="29"/>
      <c r="I11820" s="29"/>
      <c r="J11820" s="29"/>
      <c r="K11820" s="29"/>
      <c r="L11820" s="29"/>
    </row>
    <row r="11821" spans="1:12" ht="21">
      <c r="A11821" s="26"/>
      <c r="B11821" s="27"/>
      <c r="C11821" s="27"/>
      <c r="D11821" s="27"/>
      <c r="E11821" s="27"/>
      <c r="F11821" s="27"/>
      <c r="G11821" s="28"/>
      <c r="H11821" s="28"/>
      <c r="I11821" s="28"/>
      <c r="J11821" s="28"/>
      <c r="K11821" s="28"/>
      <c r="L11821" s="28"/>
    </row>
    <row r="11822" spans="1:12" ht="21">
      <c r="A11822" s="26"/>
      <c r="B11822" s="27"/>
      <c r="C11822" s="27"/>
      <c r="D11822" s="27"/>
      <c r="E11822" s="27"/>
      <c r="F11822" s="27"/>
      <c r="G11822" s="28"/>
      <c r="H11822" s="28"/>
      <c r="I11822" s="28"/>
      <c r="J11822" s="28"/>
      <c r="K11822" s="28"/>
      <c r="L11822" s="28"/>
    </row>
    <row r="11823" spans="1:12" ht="21">
      <c r="A11823" s="26"/>
      <c r="B11823" s="27"/>
      <c r="C11823" s="27"/>
      <c r="D11823" s="27"/>
      <c r="E11823" s="27"/>
      <c r="F11823" s="27"/>
      <c r="G11823" s="28"/>
      <c r="H11823" s="28"/>
      <c r="I11823" s="28"/>
      <c r="J11823" s="28"/>
      <c r="K11823" s="28"/>
      <c r="L11823" s="28"/>
    </row>
    <row r="11824" spans="1:12" ht="21">
      <c r="A11824" s="26"/>
      <c r="B11824" s="27"/>
      <c r="C11824" s="27"/>
      <c r="D11824" s="27"/>
      <c r="E11824" s="27"/>
      <c r="F11824" s="27"/>
      <c r="G11824" s="28"/>
      <c r="H11824" s="28"/>
      <c r="I11824" s="28"/>
      <c r="J11824" s="28"/>
      <c r="K11824" s="28"/>
      <c r="L11824" s="28"/>
    </row>
    <row r="11825" spans="1:12" ht="21">
      <c r="A11825" s="26"/>
      <c r="B11825" s="27"/>
      <c r="C11825" s="27"/>
      <c r="D11825" s="27"/>
      <c r="E11825" s="27"/>
      <c r="F11825" s="27"/>
      <c r="G11825" s="29"/>
      <c r="H11825" s="29"/>
      <c r="I11825" s="29"/>
      <c r="J11825" s="29"/>
      <c r="K11825" s="29"/>
      <c r="L11825" s="29"/>
    </row>
    <row r="11826" spans="1:12" ht="21">
      <c r="A11826" s="26"/>
      <c r="B11826" s="27"/>
      <c r="C11826" s="27"/>
      <c r="D11826" s="27"/>
      <c r="E11826" s="27"/>
      <c r="F11826" s="27"/>
      <c r="G11826" s="29"/>
      <c r="H11826" s="29"/>
      <c r="I11826" s="29"/>
      <c r="J11826" s="29"/>
      <c r="K11826" s="29"/>
      <c r="L11826" s="29"/>
    </row>
    <row r="11827" spans="1:12" ht="21">
      <c r="A11827" s="26"/>
      <c r="B11827" s="27"/>
      <c r="C11827" s="27"/>
      <c r="D11827" s="27"/>
      <c r="E11827" s="27"/>
      <c r="F11827" s="27"/>
      <c r="G11827" s="29"/>
      <c r="H11827" s="29"/>
      <c r="I11827" s="29"/>
      <c r="J11827" s="29"/>
      <c r="K11827" s="29"/>
      <c r="L11827" s="29"/>
    </row>
    <row r="11828" spans="1:12" ht="21">
      <c r="A11828" s="26"/>
      <c r="B11828" s="27"/>
      <c r="C11828" s="27"/>
      <c r="D11828" s="27"/>
      <c r="E11828" s="27"/>
      <c r="F11828" s="27"/>
      <c r="G11828" s="28"/>
      <c r="H11828" s="28"/>
      <c r="I11828" s="28"/>
      <c r="J11828" s="28"/>
      <c r="K11828" s="28"/>
      <c r="L11828" s="28"/>
    </row>
    <row r="11829" spans="1:12" ht="21">
      <c r="A11829" s="26"/>
      <c r="B11829" s="27"/>
      <c r="C11829" s="27"/>
      <c r="D11829" s="27"/>
      <c r="E11829" s="27"/>
      <c r="F11829" s="27"/>
      <c r="G11829" s="29"/>
      <c r="H11829" s="29"/>
      <c r="I11829" s="29"/>
      <c r="J11829" s="29"/>
      <c r="K11829" s="29"/>
      <c r="L11829" s="29"/>
    </row>
    <row r="11830" spans="1:12" ht="21">
      <c r="A11830" s="26"/>
      <c r="B11830" s="27"/>
      <c r="C11830" s="27"/>
      <c r="D11830" s="27"/>
      <c r="E11830" s="27"/>
      <c r="F11830" s="27"/>
      <c r="G11830" s="28"/>
      <c r="H11830" s="28"/>
      <c r="I11830" s="28"/>
      <c r="J11830" s="28"/>
      <c r="K11830" s="28"/>
      <c r="L11830" s="28"/>
    </row>
    <row r="11831" spans="1:12" ht="21">
      <c r="A11831" s="26"/>
      <c r="B11831" s="27"/>
      <c r="C11831" s="27"/>
      <c r="D11831" s="27"/>
      <c r="E11831" s="27"/>
      <c r="F11831" s="27"/>
      <c r="G11831" s="29"/>
      <c r="H11831" s="29"/>
      <c r="I11831" s="29"/>
      <c r="J11831" s="29"/>
      <c r="K11831" s="29"/>
      <c r="L11831" s="29"/>
    </row>
    <row r="11832" spans="1:12" ht="21">
      <c r="A11832" s="26"/>
      <c r="B11832" s="27"/>
      <c r="C11832" s="27"/>
      <c r="D11832" s="27"/>
      <c r="E11832" s="27"/>
      <c r="F11832" s="27"/>
      <c r="G11832" s="29"/>
      <c r="H11832" s="29"/>
      <c r="I11832" s="29"/>
      <c r="J11832" s="29"/>
      <c r="K11832" s="29"/>
      <c r="L11832" s="29"/>
    </row>
    <row r="11833" spans="1:12" ht="21">
      <c r="A11833" s="26"/>
      <c r="B11833" s="27"/>
      <c r="C11833" s="27"/>
      <c r="D11833" s="27"/>
      <c r="E11833" s="27"/>
      <c r="F11833" s="27"/>
      <c r="G11833" s="29"/>
      <c r="H11833" s="29"/>
      <c r="I11833" s="29"/>
      <c r="J11833" s="29"/>
      <c r="K11833" s="29"/>
      <c r="L11833" s="29"/>
    </row>
    <row r="11834" spans="1:12" ht="21">
      <c r="A11834" s="26"/>
      <c r="B11834" s="27"/>
      <c r="C11834" s="27"/>
      <c r="D11834" s="27"/>
      <c r="E11834" s="27"/>
      <c r="F11834" s="27"/>
      <c r="G11834" s="29"/>
      <c r="H11834" s="29"/>
      <c r="I11834" s="29"/>
      <c r="J11834" s="29"/>
      <c r="K11834" s="29"/>
      <c r="L11834" s="29"/>
    </row>
    <row r="11835" spans="1:12" ht="21">
      <c r="A11835" s="26"/>
      <c r="B11835" s="27"/>
      <c r="C11835" s="27"/>
      <c r="D11835" s="27"/>
      <c r="E11835" s="27"/>
      <c r="F11835" s="27"/>
      <c r="G11835" s="29"/>
      <c r="H11835" s="29"/>
      <c r="I11835" s="29"/>
      <c r="J11835" s="29"/>
      <c r="K11835" s="29"/>
      <c r="L11835" s="29"/>
    </row>
    <row r="11836" spans="1:12" ht="21">
      <c r="A11836" s="26"/>
      <c r="B11836" s="27"/>
      <c r="C11836" s="27"/>
      <c r="D11836" s="27"/>
      <c r="E11836" s="27"/>
      <c r="F11836" s="27"/>
      <c r="G11836" s="29"/>
      <c r="H11836" s="29"/>
      <c r="I11836" s="29"/>
      <c r="J11836" s="29"/>
      <c r="K11836" s="29"/>
      <c r="L11836" s="29"/>
    </row>
    <row r="11837" spans="1:12" ht="21">
      <c r="A11837" s="26"/>
      <c r="B11837" s="27"/>
      <c r="C11837" s="27"/>
      <c r="D11837" s="27"/>
      <c r="E11837" s="27"/>
      <c r="F11837" s="27"/>
      <c r="G11837" s="29"/>
      <c r="H11837" s="29"/>
      <c r="I11837" s="29"/>
      <c r="J11837" s="29"/>
      <c r="K11837" s="29"/>
      <c r="L11837" s="29"/>
    </row>
    <row r="11838" spans="1:12" ht="21">
      <c r="A11838" s="26"/>
      <c r="B11838" s="27"/>
      <c r="C11838" s="27"/>
      <c r="D11838" s="27"/>
      <c r="E11838" s="27"/>
      <c r="F11838" s="27"/>
      <c r="G11838" s="29"/>
      <c r="H11838" s="29"/>
      <c r="I11838" s="29"/>
      <c r="J11838" s="29"/>
      <c r="K11838" s="29"/>
      <c r="L11838" s="29"/>
    </row>
    <row r="11839" spans="1:12" ht="21">
      <c r="A11839" s="26"/>
      <c r="B11839" s="27"/>
      <c r="C11839" s="27"/>
      <c r="D11839" s="27"/>
      <c r="E11839" s="27"/>
      <c r="F11839" s="27"/>
      <c r="G11839" s="29"/>
      <c r="H11839" s="29"/>
      <c r="I11839" s="29"/>
      <c r="J11839" s="29"/>
      <c r="K11839" s="29"/>
      <c r="L11839" s="29"/>
    </row>
    <row r="11840" spans="1:12" ht="21">
      <c r="A11840" s="26"/>
      <c r="B11840" s="27"/>
      <c r="C11840" s="27"/>
      <c r="D11840" s="27"/>
      <c r="E11840" s="27"/>
      <c r="F11840" s="27"/>
      <c r="G11840" s="28"/>
      <c r="H11840" s="28"/>
      <c r="I11840" s="28"/>
      <c r="J11840" s="28"/>
      <c r="K11840" s="28"/>
      <c r="L11840" s="28"/>
    </row>
    <row r="11841" spans="1:12" ht="21">
      <c r="A11841" s="26"/>
      <c r="B11841" s="27"/>
      <c r="C11841" s="27"/>
      <c r="D11841" s="27"/>
      <c r="E11841" s="27"/>
      <c r="F11841" s="27"/>
      <c r="G11841" s="28"/>
      <c r="H11841" s="28"/>
      <c r="I11841" s="28"/>
      <c r="J11841" s="28"/>
      <c r="K11841" s="28"/>
      <c r="L11841" s="28"/>
    </row>
    <row r="11842" spans="1:12" ht="21">
      <c r="A11842" s="26"/>
      <c r="B11842" s="27"/>
      <c r="C11842" s="27"/>
      <c r="D11842" s="27"/>
      <c r="E11842" s="27"/>
      <c r="F11842" s="27"/>
      <c r="G11842" s="28"/>
      <c r="H11842" s="28"/>
      <c r="I11842" s="28"/>
      <c r="J11842" s="28"/>
      <c r="K11842" s="28"/>
      <c r="L11842" s="28"/>
    </row>
    <row r="11843" spans="1:12" ht="21">
      <c r="A11843" s="26"/>
      <c r="B11843" s="27"/>
      <c r="C11843" s="27"/>
      <c r="D11843" s="27"/>
      <c r="E11843" s="27"/>
      <c r="F11843" s="27"/>
      <c r="G11843" s="28"/>
      <c r="H11843" s="28"/>
      <c r="I11843" s="28"/>
      <c r="J11843" s="28"/>
      <c r="K11843" s="28"/>
      <c r="L11843" s="28"/>
    </row>
    <row r="11844" spans="1:12" ht="21">
      <c r="A11844" s="26"/>
      <c r="B11844" s="27"/>
      <c r="C11844" s="27"/>
      <c r="D11844" s="27"/>
      <c r="E11844" s="27"/>
      <c r="F11844" s="27"/>
      <c r="G11844" s="29"/>
      <c r="H11844" s="29"/>
      <c r="I11844" s="29"/>
      <c r="J11844" s="29"/>
      <c r="K11844" s="29"/>
      <c r="L11844" s="29"/>
    </row>
    <row r="11845" spans="1:12" ht="21">
      <c r="A11845" s="26"/>
      <c r="B11845" s="27"/>
      <c r="C11845" s="27"/>
      <c r="D11845" s="27"/>
      <c r="E11845" s="27"/>
      <c r="F11845" s="27"/>
      <c r="G11845" s="28"/>
      <c r="H11845" s="28"/>
      <c r="I11845" s="28"/>
      <c r="J11845" s="28"/>
      <c r="K11845" s="28"/>
      <c r="L11845" s="28"/>
    </row>
    <row r="11846" spans="1:12" ht="21">
      <c r="A11846" s="26"/>
      <c r="B11846" s="27"/>
      <c r="C11846" s="27"/>
      <c r="D11846" s="27"/>
      <c r="E11846" s="27"/>
      <c r="F11846" s="27"/>
      <c r="G11846" s="28"/>
      <c r="H11846" s="28"/>
      <c r="I11846" s="28"/>
      <c r="J11846" s="28"/>
      <c r="K11846" s="28"/>
      <c r="L11846" s="28"/>
    </row>
    <row r="11847" spans="1:12" ht="21">
      <c r="A11847" s="26"/>
      <c r="B11847" s="27"/>
      <c r="C11847" s="27"/>
      <c r="D11847" s="27"/>
      <c r="E11847" s="27"/>
      <c r="F11847" s="27"/>
      <c r="G11847" s="28"/>
      <c r="H11847" s="28"/>
      <c r="I11847" s="28"/>
      <c r="J11847" s="28"/>
      <c r="K11847" s="28"/>
      <c r="L11847" s="28"/>
    </row>
    <row r="11848" spans="1:12" ht="21">
      <c r="A11848" s="26"/>
      <c r="B11848" s="27"/>
      <c r="C11848" s="27"/>
      <c r="D11848" s="27"/>
      <c r="E11848" s="27"/>
      <c r="F11848" s="27"/>
      <c r="G11848" s="28"/>
      <c r="H11848" s="28"/>
      <c r="I11848" s="28"/>
      <c r="J11848" s="28"/>
      <c r="K11848" s="28"/>
      <c r="L11848" s="28"/>
    </row>
    <row r="11849" spans="1:12" ht="21">
      <c r="A11849" s="26"/>
      <c r="B11849" s="27"/>
      <c r="C11849" s="27"/>
      <c r="D11849" s="27"/>
      <c r="E11849" s="27"/>
      <c r="F11849" s="27"/>
      <c r="G11849" s="29"/>
      <c r="H11849" s="29"/>
      <c r="I11849" s="29"/>
      <c r="J11849" s="29"/>
      <c r="K11849" s="29"/>
      <c r="L11849" s="29"/>
    </row>
    <row r="11850" spans="1:12" ht="21">
      <c r="A11850" s="26"/>
      <c r="B11850" s="27"/>
      <c r="C11850" s="27"/>
      <c r="D11850" s="27"/>
      <c r="E11850" s="27"/>
      <c r="F11850" s="27"/>
      <c r="G11850" s="28"/>
      <c r="H11850" s="28"/>
      <c r="I11850" s="28"/>
      <c r="J11850" s="28"/>
      <c r="K11850" s="28"/>
      <c r="L11850" s="28"/>
    </row>
    <row r="11851" spans="1:12" ht="21">
      <c r="A11851" s="26"/>
      <c r="B11851" s="27"/>
      <c r="C11851" s="27"/>
      <c r="D11851" s="27"/>
      <c r="E11851" s="27"/>
      <c r="F11851" s="27"/>
      <c r="G11851" s="28"/>
      <c r="H11851" s="28"/>
      <c r="I11851" s="28"/>
      <c r="J11851" s="28"/>
      <c r="K11851" s="28"/>
      <c r="L11851" s="28"/>
    </row>
    <row r="11852" spans="1:12" ht="21">
      <c r="A11852" s="26"/>
      <c r="B11852" s="27"/>
      <c r="C11852" s="27"/>
      <c r="D11852" s="27"/>
      <c r="E11852" s="27"/>
      <c r="F11852" s="27"/>
      <c r="G11852" s="29"/>
      <c r="H11852" s="29"/>
      <c r="I11852" s="29"/>
      <c r="J11852" s="29"/>
      <c r="K11852" s="29"/>
      <c r="L11852" s="29"/>
    </row>
    <row r="11853" spans="1:12" ht="21">
      <c r="A11853" s="26"/>
      <c r="B11853" s="27"/>
      <c r="C11853" s="27"/>
      <c r="D11853" s="27"/>
      <c r="E11853" s="27"/>
      <c r="F11853" s="27"/>
      <c r="G11853" s="28"/>
      <c r="H11853" s="28"/>
      <c r="I11853" s="28"/>
      <c r="J11853" s="28"/>
      <c r="K11853" s="28"/>
      <c r="L11853" s="28"/>
    </row>
    <row r="11854" spans="1:12" ht="21">
      <c r="A11854" s="26"/>
      <c r="B11854" s="27"/>
      <c r="C11854" s="27"/>
      <c r="D11854" s="27"/>
      <c r="E11854" s="27"/>
      <c r="F11854" s="27"/>
      <c r="G11854" s="28"/>
      <c r="H11854" s="28"/>
      <c r="I11854" s="28"/>
      <c r="J11854" s="28"/>
      <c r="K11854" s="28"/>
      <c r="L11854" s="28"/>
    </row>
    <row r="11855" spans="1:12" ht="21">
      <c r="A11855" s="26"/>
      <c r="B11855" s="27"/>
      <c r="C11855" s="27"/>
      <c r="D11855" s="27"/>
      <c r="E11855" s="27"/>
      <c r="F11855" s="27"/>
      <c r="G11855" s="28"/>
      <c r="H11855" s="28"/>
      <c r="I11855" s="28"/>
      <c r="J11855" s="28"/>
      <c r="K11855" s="28"/>
      <c r="L11855" s="28"/>
    </row>
    <row r="11856" spans="1:12" ht="21">
      <c r="A11856" s="26"/>
      <c r="B11856" s="27"/>
      <c r="C11856" s="27"/>
      <c r="D11856" s="27"/>
      <c r="E11856" s="27"/>
      <c r="F11856" s="27"/>
      <c r="G11856" s="28"/>
      <c r="H11856" s="28"/>
      <c r="I11856" s="28"/>
      <c r="J11856" s="28"/>
      <c r="K11856" s="28"/>
      <c r="L11856" s="28"/>
    </row>
    <row r="11857" spans="1:12" ht="21">
      <c r="A11857" s="26"/>
      <c r="B11857" s="27"/>
      <c r="C11857" s="27"/>
      <c r="D11857" s="27"/>
      <c r="E11857" s="27"/>
      <c r="F11857" s="27"/>
      <c r="G11857" s="28"/>
      <c r="H11857" s="28"/>
      <c r="I11857" s="28"/>
      <c r="J11857" s="28"/>
      <c r="K11857" s="28"/>
      <c r="L11857" s="28"/>
    </row>
    <row r="11858" spans="1:12" ht="21">
      <c r="A11858" s="26"/>
      <c r="B11858" s="27"/>
      <c r="C11858" s="27"/>
      <c r="D11858" s="27"/>
      <c r="E11858" s="27"/>
      <c r="F11858" s="27"/>
      <c r="G11858" s="29"/>
      <c r="H11858" s="29"/>
      <c r="I11858" s="29"/>
      <c r="J11858" s="29"/>
      <c r="K11858" s="29"/>
      <c r="L11858" s="29"/>
    </row>
    <row r="11859" spans="1:12" ht="21">
      <c r="A11859" s="26"/>
      <c r="B11859" s="27"/>
      <c r="C11859" s="27"/>
      <c r="D11859" s="27"/>
      <c r="E11859" s="27"/>
      <c r="F11859" s="27"/>
      <c r="G11859" s="29"/>
      <c r="H11859" s="29"/>
      <c r="I11859" s="29"/>
      <c r="J11859" s="29"/>
      <c r="K11859" s="29"/>
      <c r="L11859" s="29"/>
    </row>
    <row r="11860" spans="1:12" ht="21">
      <c r="A11860" s="26"/>
      <c r="B11860" s="27"/>
      <c r="C11860" s="27"/>
      <c r="D11860" s="27"/>
      <c r="E11860" s="27"/>
      <c r="F11860" s="27"/>
      <c r="G11860" s="29"/>
      <c r="H11860" s="29"/>
      <c r="I11860" s="29"/>
      <c r="J11860" s="29"/>
      <c r="K11860" s="29"/>
      <c r="L11860" s="29"/>
    </row>
    <row r="11861" spans="1:12" ht="21">
      <c r="A11861" s="26"/>
      <c r="B11861" s="27"/>
      <c r="C11861" s="27"/>
      <c r="D11861" s="27"/>
      <c r="E11861" s="27"/>
      <c r="F11861" s="27"/>
      <c r="G11861" s="29"/>
      <c r="H11861" s="29"/>
      <c r="I11861" s="29"/>
      <c r="J11861" s="29"/>
      <c r="K11861" s="29"/>
      <c r="L11861" s="29"/>
    </row>
    <row r="11862" spans="1:12" ht="21">
      <c r="A11862" s="26"/>
      <c r="B11862" s="27"/>
      <c r="C11862" s="27"/>
      <c r="D11862" s="27"/>
      <c r="E11862" s="27"/>
      <c r="F11862" s="27"/>
      <c r="G11862" s="29"/>
      <c r="H11862" s="29"/>
      <c r="I11862" s="29"/>
      <c r="J11862" s="29"/>
      <c r="K11862" s="29"/>
      <c r="L11862" s="29"/>
    </row>
    <row r="11863" spans="1:12" ht="21">
      <c r="A11863" s="26"/>
      <c r="B11863" s="27"/>
      <c r="C11863" s="27"/>
      <c r="D11863" s="27"/>
      <c r="E11863" s="27"/>
      <c r="F11863" s="27"/>
      <c r="G11863" s="29"/>
      <c r="H11863" s="29"/>
      <c r="I11863" s="29"/>
      <c r="J11863" s="29"/>
      <c r="K11863" s="29"/>
      <c r="L11863" s="29"/>
    </row>
    <row r="11864" spans="1:12" ht="21">
      <c r="A11864" s="26"/>
      <c r="B11864" s="27"/>
      <c r="C11864" s="27"/>
      <c r="D11864" s="27"/>
      <c r="E11864" s="27"/>
      <c r="F11864" s="27"/>
      <c r="G11864" s="29"/>
      <c r="H11864" s="29"/>
      <c r="I11864" s="29"/>
      <c r="J11864" s="29"/>
      <c r="K11864" s="29"/>
      <c r="L11864" s="29"/>
    </row>
    <row r="11865" spans="1:12" ht="21">
      <c r="A11865" s="26"/>
      <c r="B11865" s="27"/>
      <c r="C11865" s="27"/>
      <c r="D11865" s="27"/>
      <c r="E11865" s="27"/>
      <c r="F11865" s="27"/>
      <c r="G11865" s="28"/>
      <c r="H11865" s="28"/>
      <c r="I11865" s="28"/>
      <c r="J11865" s="28"/>
      <c r="K11865" s="28"/>
      <c r="L11865" s="28"/>
    </row>
    <row r="11866" spans="1:12" ht="21">
      <c r="A11866" s="26"/>
      <c r="B11866" s="27"/>
      <c r="C11866" s="27"/>
      <c r="D11866" s="27"/>
      <c r="E11866" s="27"/>
      <c r="F11866" s="27"/>
      <c r="G11866" s="29"/>
      <c r="H11866" s="29"/>
      <c r="I11866" s="29"/>
      <c r="J11866" s="29"/>
      <c r="K11866" s="29"/>
      <c r="L11866" s="29"/>
    </row>
    <row r="11867" spans="1:12" ht="21">
      <c r="A11867" s="26"/>
      <c r="B11867" s="27"/>
      <c r="C11867" s="27"/>
      <c r="D11867" s="27"/>
      <c r="E11867" s="27"/>
      <c r="F11867" s="27"/>
      <c r="G11867" s="28"/>
      <c r="H11867" s="28"/>
      <c r="I11867" s="28"/>
      <c r="J11867" s="28"/>
      <c r="K11867" s="28"/>
      <c r="L11867" s="28"/>
    </row>
    <row r="11868" spans="1:12" ht="21">
      <c r="A11868" s="26"/>
      <c r="B11868" s="27"/>
      <c r="C11868" s="27"/>
      <c r="D11868" s="27"/>
      <c r="E11868" s="27"/>
      <c r="F11868" s="27"/>
      <c r="G11868" s="29"/>
      <c r="H11868" s="29"/>
      <c r="I11868" s="29"/>
      <c r="J11868" s="29"/>
      <c r="K11868" s="29"/>
      <c r="L11868" s="29"/>
    </row>
    <row r="11869" spans="1:12" ht="21">
      <c r="A11869" s="26"/>
      <c r="B11869" s="27"/>
      <c r="C11869" s="27"/>
      <c r="D11869" s="27"/>
      <c r="E11869" s="27"/>
      <c r="F11869" s="27"/>
      <c r="G11869" s="29"/>
      <c r="H11869" s="29"/>
      <c r="I11869" s="29"/>
      <c r="J11869" s="29"/>
      <c r="K11869" s="29"/>
      <c r="L11869" s="29"/>
    </row>
    <row r="11870" spans="1:12" ht="21">
      <c r="A11870" s="26"/>
      <c r="B11870" s="27"/>
      <c r="C11870" s="27"/>
      <c r="D11870" s="27"/>
      <c r="E11870" s="27"/>
      <c r="F11870" s="27"/>
      <c r="G11870" s="29"/>
      <c r="H11870" s="29"/>
      <c r="I11870" s="29"/>
      <c r="J11870" s="29"/>
      <c r="K11870" s="29"/>
      <c r="L11870" s="29"/>
    </row>
    <row r="11871" spans="1:12" ht="21">
      <c r="A11871" s="26"/>
      <c r="B11871" s="27"/>
      <c r="C11871" s="27"/>
      <c r="D11871" s="27"/>
      <c r="E11871" s="27"/>
      <c r="F11871" s="27"/>
      <c r="G11871" s="28"/>
      <c r="H11871" s="28"/>
      <c r="I11871" s="28"/>
      <c r="J11871" s="28"/>
      <c r="K11871" s="28"/>
      <c r="L11871" s="28"/>
    </row>
    <row r="11872" spans="1:12" ht="21">
      <c r="A11872" s="26"/>
      <c r="B11872" s="27"/>
      <c r="C11872" s="27"/>
      <c r="D11872" s="27"/>
      <c r="E11872" s="27"/>
      <c r="F11872" s="27"/>
      <c r="G11872" s="29"/>
      <c r="H11872" s="29"/>
      <c r="I11872" s="29"/>
      <c r="J11872" s="29"/>
      <c r="K11872" s="29"/>
      <c r="L11872" s="29"/>
    </row>
    <row r="11873" spans="1:12" ht="21">
      <c r="A11873" s="26"/>
      <c r="B11873" s="27"/>
      <c r="C11873" s="27"/>
      <c r="D11873" s="27"/>
      <c r="E11873" s="27"/>
      <c r="F11873" s="27"/>
      <c r="G11873" s="28"/>
      <c r="H11873" s="28"/>
      <c r="I11873" s="28"/>
      <c r="J11873" s="28"/>
      <c r="K11873" s="28"/>
      <c r="L11873" s="28"/>
    </row>
    <row r="11874" spans="1:12" ht="21">
      <c r="A11874" s="26"/>
      <c r="B11874" s="27"/>
      <c r="C11874" s="27"/>
      <c r="D11874" s="27"/>
      <c r="E11874" s="27"/>
      <c r="F11874" s="27"/>
      <c r="G11874" s="29"/>
      <c r="H11874" s="29"/>
      <c r="I11874" s="29"/>
      <c r="J11874" s="29"/>
      <c r="K11874" s="29"/>
      <c r="L11874" s="29"/>
    </row>
    <row r="11875" spans="1:12" ht="21">
      <c r="A11875" s="26"/>
      <c r="B11875" s="27"/>
      <c r="C11875" s="27"/>
      <c r="D11875" s="27"/>
      <c r="E11875" s="27"/>
      <c r="F11875" s="27"/>
      <c r="G11875" s="29"/>
      <c r="H11875" s="29"/>
      <c r="I11875" s="29"/>
      <c r="J11875" s="29"/>
      <c r="K11875" s="29"/>
      <c r="L11875" s="29"/>
    </row>
    <row r="11876" spans="1:12" ht="21">
      <c r="A11876" s="26"/>
      <c r="B11876" s="27"/>
      <c r="C11876" s="27"/>
      <c r="D11876" s="27"/>
      <c r="E11876" s="27"/>
      <c r="F11876" s="27"/>
      <c r="G11876" s="29"/>
      <c r="H11876" s="29"/>
      <c r="I11876" s="29"/>
      <c r="J11876" s="29"/>
      <c r="K11876" s="29"/>
      <c r="L11876" s="29"/>
    </row>
    <row r="11877" spans="1:12" ht="21">
      <c r="A11877" s="26"/>
      <c r="B11877" s="27"/>
      <c r="C11877" s="27"/>
      <c r="D11877" s="27"/>
      <c r="E11877" s="27"/>
      <c r="F11877" s="27"/>
      <c r="G11877" s="29"/>
      <c r="H11877" s="29"/>
      <c r="I11877" s="29"/>
      <c r="J11877" s="29"/>
      <c r="K11877" s="29"/>
      <c r="L11877" s="29"/>
    </row>
    <row r="11878" spans="1:12" ht="21">
      <c r="A11878" s="26"/>
      <c r="B11878" s="27"/>
      <c r="C11878" s="27"/>
      <c r="D11878" s="27"/>
      <c r="E11878" s="27"/>
      <c r="F11878" s="27"/>
      <c r="G11878" s="29"/>
      <c r="H11878" s="29"/>
      <c r="I11878" s="29"/>
      <c r="J11878" s="29"/>
      <c r="K11878" s="29"/>
      <c r="L11878" s="29"/>
    </row>
    <row r="11879" spans="1:12" ht="21">
      <c r="A11879" s="26"/>
      <c r="B11879" s="27"/>
      <c r="C11879" s="27"/>
      <c r="D11879" s="27"/>
      <c r="E11879" s="27"/>
      <c r="F11879" s="27"/>
      <c r="G11879" s="29"/>
      <c r="H11879" s="29"/>
      <c r="I11879" s="29"/>
      <c r="J11879" s="29"/>
      <c r="K11879" s="29"/>
      <c r="L11879" s="29"/>
    </row>
    <row r="11880" spans="1:12" ht="21">
      <c r="A11880" s="26"/>
      <c r="B11880" s="27"/>
      <c r="C11880" s="27"/>
      <c r="D11880" s="27"/>
      <c r="E11880" s="27"/>
      <c r="F11880" s="27"/>
      <c r="G11880" s="29"/>
      <c r="H11880" s="29"/>
      <c r="I11880" s="29"/>
      <c r="J11880" s="29"/>
      <c r="K11880" s="29"/>
      <c r="L11880" s="29"/>
    </row>
    <row r="11881" spans="1:12" ht="21">
      <c r="A11881" s="26"/>
      <c r="B11881" s="27"/>
      <c r="C11881" s="27"/>
      <c r="D11881" s="27"/>
      <c r="E11881" s="27"/>
      <c r="F11881" s="27"/>
      <c r="G11881" s="29"/>
      <c r="H11881" s="29"/>
      <c r="I11881" s="29"/>
      <c r="J11881" s="29"/>
      <c r="K11881" s="29"/>
      <c r="L11881" s="29"/>
    </row>
    <row r="11882" spans="1:12" ht="21">
      <c r="A11882" s="26"/>
      <c r="B11882" s="27"/>
      <c r="C11882" s="27"/>
      <c r="D11882" s="27"/>
      <c r="E11882" s="27"/>
      <c r="F11882" s="27"/>
      <c r="G11882" s="29"/>
      <c r="H11882" s="29"/>
      <c r="I11882" s="29"/>
      <c r="J11882" s="29"/>
      <c r="K11882" s="29"/>
      <c r="L11882" s="29"/>
    </row>
    <row r="11883" spans="1:12" ht="21">
      <c r="A11883" s="26"/>
      <c r="B11883" s="27"/>
      <c r="C11883" s="27"/>
      <c r="D11883" s="27"/>
      <c r="E11883" s="27"/>
      <c r="F11883" s="27"/>
      <c r="G11883" s="29"/>
      <c r="H11883" s="29"/>
      <c r="I11883" s="29"/>
      <c r="J11883" s="29"/>
      <c r="K11883" s="29"/>
      <c r="L11883" s="29"/>
    </row>
    <row r="11884" spans="1:12" ht="21">
      <c r="A11884" s="26"/>
      <c r="B11884" s="27"/>
      <c r="C11884" s="27"/>
      <c r="D11884" s="27"/>
      <c r="E11884" s="27"/>
      <c r="F11884" s="27"/>
      <c r="G11884" s="29"/>
      <c r="H11884" s="29"/>
      <c r="I11884" s="29"/>
      <c r="J11884" s="29"/>
      <c r="K11884" s="29"/>
      <c r="L11884" s="29"/>
    </row>
    <row r="11885" spans="1:12" ht="21">
      <c r="A11885" s="26"/>
      <c r="B11885" s="27"/>
      <c r="C11885" s="27"/>
      <c r="D11885" s="27"/>
      <c r="E11885" s="27"/>
      <c r="F11885" s="27"/>
      <c r="G11885" s="29"/>
      <c r="H11885" s="29"/>
      <c r="I11885" s="29"/>
      <c r="J11885" s="29"/>
      <c r="K11885" s="29"/>
      <c r="L11885" s="29"/>
    </row>
    <row r="11886" spans="1:12" ht="21">
      <c r="A11886" s="26"/>
      <c r="B11886" s="27"/>
      <c r="C11886" s="27"/>
      <c r="D11886" s="27"/>
      <c r="E11886" s="27"/>
      <c r="F11886" s="27"/>
      <c r="G11886" s="29"/>
      <c r="H11886" s="29"/>
      <c r="I11886" s="29"/>
      <c r="J11886" s="29"/>
      <c r="K11886" s="29"/>
      <c r="L11886" s="29"/>
    </row>
    <row r="11887" spans="1:12" ht="21">
      <c r="A11887" s="26"/>
      <c r="B11887" s="27"/>
      <c r="C11887" s="27"/>
      <c r="D11887" s="27"/>
      <c r="E11887" s="27"/>
      <c r="F11887" s="27"/>
      <c r="G11887" s="29"/>
      <c r="H11887" s="29"/>
      <c r="I11887" s="29"/>
      <c r="J11887" s="29"/>
      <c r="K11887" s="29"/>
      <c r="L11887" s="29"/>
    </row>
    <row r="11888" spans="1:12" ht="21">
      <c r="A11888" s="26"/>
      <c r="B11888" s="27"/>
      <c r="C11888" s="27"/>
      <c r="D11888" s="27"/>
      <c r="E11888" s="27"/>
      <c r="F11888" s="27"/>
      <c r="G11888" s="29"/>
      <c r="H11888" s="29"/>
      <c r="I11888" s="29"/>
      <c r="J11888" s="29"/>
      <c r="K11888" s="29"/>
      <c r="L11888" s="29"/>
    </row>
    <row r="11889" spans="1:12" ht="21">
      <c r="A11889" s="26"/>
      <c r="B11889" s="27"/>
      <c r="C11889" s="27"/>
      <c r="D11889" s="27"/>
      <c r="E11889" s="27"/>
      <c r="F11889" s="27"/>
      <c r="G11889" s="29"/>
      <c r="H11889" s="29"/>
      <c r="I11889" s="29"/>
      <c r="J11889" s="29"/>
      <c r="K11889" s="29"/>
      <c r="L11889" s="29"/>
    </row>
    <row r="11890" spans="1:12" ht="21">
      <c r="A11890" s="26"/>
      <c r="B11890" s="27"/>
      <c r="C11890" s="27"/>
      <c r="D11890" s="27"/>
      <c r="E11890" s="27"/>
      <c r="F11890" s="27"/>
      <c r="G11890" s="29"/>
      <c r="H11890" s="29"/>
      <c r="I11890" s="29"/>
      <c r="J11890" s="29"/>
      <c r="K11890" s="29"/>
      <c r="L11890" s="29"/>
    </row>
    <row r="11891" spans="1:12" ht="21">
      <c r="A11891" s="26"/>
      <c r="B11891" s="27"/>
      <c r="C11891" s="27"/>
      <c r="D11891" s="27"/>
      <c r="E11891" s="27"/>
      <c r="F11891" s="27"/>
      <c r="G11891" s="29"/>
      <c r="H11891" s="29"/>
      <c r="I11891" s="29"/>
      <c r="J11891" s="29"/>
      <c r="K11891" s="29"/>
      <c r="L11891" s="29"/>
    </row>
    <row r="11892" spans="1:12" ht="21">
      <c r="A11892" s="26"/>
      <c r="B11892" s="27"/>
      <c r="C11892" s="27"/>
      <c r="D11892" s="27"/>
      <c r="E11892" s="27"/>
      <c r="F11892" s="27"/>
      <c r="G11892" s="29"/>
      <c r="H11892" s="29"/>
      <c r="I11892" s="29"/>
      <c r="J11892" s="29"/>
      <c r="K11892" s="29"/>
      <c r="L11892" s="29"/>
    </row>
    <row r="11893" spans="1:12" ht="21">
      <c r="A11893" s="26"/>
      <c r="B11893" s="27"/>
      <c r="C11893" s="27"/>
      <c r="D11893" s="27"/>
      <c r="E11893" s="27"/>
      <c r="F11893" s="27"/>
      <c r="G11893" s="29"/>
      <c r="H11893" s="29"/>
      <c r="I11893" s="29"/>
      <c r="J11893" s="29"/>
      <c r="K11893" s="29"/>
      <c r="L11893" s="29"/>
    </row>
    <row r="11894" spans="1:12" ht="21">
      <c r="A11894" s="26"/>
      <c r="B11894" s="27"/>
      <c r="C11894" s="27"/>
      <c r="D11894" s="27"/>
      <c r="E11894" s="27"/>
      <c r="F11894" s="27"/>
      <c r="G11894" s="29"/>
      <c r="H11894" s="29"/>
      <c r="I11894" s="29"/>
      <c r="J11894" s="29"/>
      <c r="K11894" s="29"/>
      <c r="L11894" s="29"/>
    </row>
    <row r="11895" spans="1:12" ht="21">
      <c r="A11895" s="26"/>
      <c r="B11895" s="27"/>
      <c r="C11895" s="27"/>
      <c r="D11895" s="27"/>
      <c r="E11895" s="27"/>
      <c r="F11895" s="27"/>
      <c r="G11895" s="28"/>
      <c r="H11895" s="28"/>
      <c r="I11895" s="28"/>
      <c r="J11895" s="28"/>
      <c r="K11895" s="28"/>
      <c r="L11895" s="28"/>
    </row>
    <row r="11896" spans="1:12" ht="21">
      <c r="A11896" s="26"/>
      <c r="B11896" s="27"/>
      <c r="C11896" s="27"/>
      <c r="D11896" s="27"/>
      <c r="E11896" s="27"/>
      <c r="F11896" s="27"/>
      <c r="G11896" s="28"/>
      <c r="H11896" s="28"/>
      <c r="I11896" s="28"/>
      <c r="J11896" s="28"/>
      <c r="K11896" s="28"/>
      <c r="L11896" s="28"/>
    </row>
    <row r="11897" spans="1:12" ht="21">
      <c r="A11897" s="26"/>
      <c r="B11897" s="27"/>
      <c r="C11897" s="27"/>
      <c r="D11897" s="27"/>
      <c r="E11897" s="27"/>
      <c r="F11897" s="27"/>
      <c r="G11897" s="28"/>
      <c r="H11897" s="28"/>
      <c r="I11897" s="28"/>
      <c r="J11897" s="28"/>
      <c r="K11897" s="28"/>
      <c r="L11897" s="28"/>
    </row>
    <row r="11898" spans="1:12" ht="21">
      <c r="A11898" s="26"/>
      <c r="B11898" s="27"/>
      <c r="C11898" s="27"/>
      <c r="D11898" s="27"/>
      <c r="E11898" s="27"/>
      <c r="F11898" s="27"/>
      <c r="G11898" s="28"/>
      <c r="H11898" s="28"/>
      <c r="I11898" s="28"/>
      <c r="J11898" s="28"/>
      <c r="K11898" s="28"/>
      <c r="L11898" s="28"/>
    </row>
    <row r="11899" spans="1:12" ht="21">
      <c r="A11899" s="26"/>
      <c r="B11899" s="27"/>
      <c r="C11899" s="27"/>
      <c r="D11899" s="27"/>
      <c r="E11899" s="27"/>
      <c r="F11899" s="27"/>
      <c r="G11899" s="28"/>
      <c r="H11899" s="28"/>
      <c r="I11899" s="28"/>
      <c r="J11899" s="28"/>
      <c r="K11899" s="28"/>
      <c r="L11899" s="28"/>
    </row>
    <row r="11900" spans="1:12" ht="21">
      <c r="A11900" s="26"/>
      <c r="B11900" s="27"/>
      <c r="C11900" s="27"/>
      <c r="D11900" s="27"/>
      <c r="E11900" s="27"/>
      <c r="F11900" s="27"/>
      <c r="G11900" s="29"/>
      <c r="H11900" s="29"/>
      <c r="I11900" s="29"/>
      <c r="J11900" s="29"/>
      <c r="K11900" s="29"/>
      <c r="L11900" s="29"/>
    </row>
    <row r="11901" spans="1:12" ht="21">
      <c r="A11901" s="26"/>
      <c r="B11901" s="27"/>
      <c r="C11901" s="27"/>
      <c r="D11901" s="27"/>
      <c r="E11901" s="27"/>
      <c r="F11901" s="27"/>
      <c r="G11901" s="29"/>
      <c r="H11901" s="29"/>
      <c r="I11901" s="29"/>
      <c r="J11901" s="29"/>
      <c r="K11901" s="29"/>
      <c r="L11901" s="29"/>
    </row>
    <row r="11902" spans="1:12" ht="21">
      <c r="A11902" s="26"/>
      <c r="B11902" s="27"/>
      <c r="C11902" s="27"/>
      <c r="D11902" s="27"/>
      <c r="E11902" s="27"/>
      <c r="F11902" s="27"/>
      <c r="G11902" s="29"/>
      <c r="H11902" s="29"/>
      <c r="I11902" s="29"/>
      <c r="J11902" s="29"/>
      <c r="K11902" s="29"/>
      <c r="L11902" s="29"/>
    </row>
    <row r="11903" spans="1:12" ht="21">
      <c r="A11903" s="26"/>
      <c r="B11903" s="27"/>
      <c r="C11903" s="27"/>
      <c r="D11903" s="27"/>
      <c r="E11903" s="27"/>
      <c r="F11903" s="27"/>
      <c r="G11903" s="28"/>
      <c r="H11903" s="28"/>
      <c r="I11903" s="28"/>
      <c r="J11903" s="28"/>
      <c r="K11903" s="28"/>
      <c r="L11903" s="28"/>
    </row>
    <row r="11904" spans="1:12" ht="21">
      <c r="A11904" s="26"/>
      <c r="B11904" s="27"/>
      <c r="C11904" s="27"/>
      <c r="D11904" s="27"/>
      <c r="E11904" s="27"/>
      <c r="F11904" s="27"/>
      <c r="G11904" s="28"/>
      <c r="H11904" s="28"/>
      <c r="I11904" s="28"/>
      <c r="J11904" s="28"/>
      <c r="K11904" s="28"/>
      <c r="L11904" s="28"/>
    </row>
    <row r="11905" spans="1:12" ht="21">
      <c r="A11905" s="26"/>
      <c r="B11905" s="27"/>
      <c r="C11905" s="27"/>
      <c r="D11905" s="27"/>
      <c r="E11905" s="27"/>
      <c r="F11905" s="27"/>
      <c r="G11905" s="28"/>
      <c r="H11905" s="28"/>
      <c r="I11905" s="28"/>
      <c r="J11905" s="28"/>
      <c r="K11905" s="28"/>
      <c r="L11905" s="28"/>
    </row>
    <row r="11906" spans="1:12" ht="21">
      <c r="A11906" s="26"/>
      <c r="B11906" s="27"/>
      <c r="C11906" s="27"/>
      <c r="D11906" s="27"/>
      <c r="E11906" s="27"/>
      <c r="F11906" s="27"/>
      <c r="G11906" s="28"/>
      <c r="H11906" s="28"/>
      <c r="I11906" s="28"/>
      <c r="J11906" s="28"/>
      <c r="K11906" s="28"/>
      <c r="L11906" s="28"/>
    </row>
    <row r="11907" spans="1:12" ht="21">
      <c r="A11907" s="26"/>
      <c r="B11907" s="27"/>
      <c r="C11907" s="27"/>
      <c r="D11907" s="27"/>
      <c r="E11907" s="27"/>
      <c r="F11907" s="27"/>
      <c r="G11907" s="28"/>
      <c r="H11907" s="28"/>
      <c r="I11907" s="28"/>
      <c r="J11907" s="28"/>
      <c r="K11907" s="28"/>
      <c r="L11907" s="28"/>
    </row>
    <row r="11908" spans="1:12" ht="21">
      <c r="A11908" s="26"/>
      <c r="B11908" s="27"/>
      <c r="C11908" s="27"/>
      <c r="D11908" s="27"/>
      <c r="E11908" s="27"/>
      <c r="F11908" s="27"/>
      <c r="G11908" s="28"/>
      <c r="H11908" s="28"/>
      <c r="I11908" s="28"/>
      <c r="J11908" s="28"/>
      <c r="K11908" s="28"/>
      <c r="L11908" s="28"/>
    </row>
    <row r="11909" spans="1:12" ht="21">
      <c r="A11909" s="26"/>
      <c r="B11909" s="27"/>
      <c r="C11909" s="27"/>
      <c r="D11909" s="27"/>
      <c r="E11909" s="27"/>
      <c r="F11909" s="27"/>
      <c r="G11909" s="29"/>
      <c r="H11909" s="29"/>
      <c r="I11909" s="29"/>
      <c r="J11909" s="29"/>
      <c r="K11909" s="29"/>
      <c r="L11909" s="29"/>
    </row>
    <row r="11910" spans="1:12" ht="21">
      <c r="A11910" s="26"/>
      <c r="B11910" s="27"/>
      <c r="C11910" s="27"/>
      <c r="D11910" s="27"/>
      <c r="E11910" s="27"/>
      <c r="F11910" s="27"/>
      <c r="G11910" s="29"/>
      <c r="H11910" s="29"/>
      <c r="I11910" s="29"/>
      <c r="J11910" s="29"/>
      <c r="K11910" s="29"/>
      <c r="L11910" s="29"/>
    </row>
    <row r="11911" spans="1:12" ht="21">
      <c r="A11911" s="26"/>
      <c r="B11911" s="27"/>
      <c r="C11911" s="27"/>
      <c r="D11911" s="27"/>
      <c r="E11911" s="27"/>
      <c r="F11911" s="27"/>
      <c r="G11911" s="29"/>
      <c r="H11911" s="29"/>
      <c r="I11911" s="29"/>
      <c r="J11911" s="29"/>
      <c r="K11911" s="29"/>
      <c r="L11911" s="29"/>
    </row>
    <row r="11912" spans="1:12" ht="21">
      <c r="A11912" s="26"/>
      <c r="B11912" s="27"/>
      <c r="C11912" s="27"/>
      <c r="D11912" s="27"/>
      <c r="E11912" s="27"/>
      <c r="F11912" s="27"/>
      <c r="G11912" s="28"/>
      <c r="H11912" s="28"/>
      <c r="I11912" s="28"/>
      <c r="J11912" s="28"/>
      <c r="K11912" s="28"/>
      <c r="L11912" s="28"/>
    </row>
    <row r="11913" spans="1:12" ht="21">
      <c r="A11913" s="26"/>
      <c r="B11913" s="27"/>
      <c r="C11913" s="27"/>
      <c r="D11913" s="27"/>
      <c r="E11913" s="27"/>
      <c r="F11913" s="27"/>
      <c r="G11913" s="29"/>
      <c r="H11913" s="29"/>
      <c r="I11913" s="29"/>
      <c r="J11913" s="29"/>
      <c r="K11913" s="29"/>
      <c r="L11913" s="29"/>
    </row>
    <row r="11914" spans="1:12" ht="21">
      <c r="A11914" s="26"/>
      <c r="B11914" s="27"/>
      <c r="C11914" s="27"/>
      <c r="D11914" s="27"/>
      <c r="E11914" s="27"/>
      <c r="F11914" s="27"/>
      <c r="G11914" s="29"/>
      <c r="H11914" s="29"/>
      <c r="I11914" s="29"/>
      <c r="J11914" s="29"/>
      <c r="K11914" s="29"/>
      <c r="L11914" s="29"/>
    </row>
    <row r="11915" spans="1:12" ht="21">
      <c r="A11915" s="26"/>
      <c r="B11915" s="27"/>
      <c r="C11915" s="27"/>
      <c r="D11915" s="27"/>
      <c r="E11915" s="27"/>
      <c r="F11915" s="27"/>
      <c r="G11915" s="29"/>
      <c r="H11915" s="29"/>
      <c r="I11915" s="29"/>
      <c r="J11915" s="29"/>
      <c r="K11915" s="29"/>
      <c r="L11915" s="29"/>
    </row>
    <row r="11916" spans="1:12" ht="21">
      <c r="A11916" s="26"/>
      <c r="B11916" s="27"/>
      <c r="C11916" s="27"/>
      <c r="D11916" s="27"/>
      <c r="E11916" s="27"/>
      <c r="F11916" s="27"/>
      <c r="G11916" s="29"/>
      <c r="H11916" s="29"/>
      <c r="I11916" s="29"/>
      <c r="J11916" s="29"/>
      <c r="K11916" s="29"/>
      <c r="L11916" s="29"/>
    </row>
    <row r="11917" spans="1:12" ht="21">
      <c r="A11917" s="26"/>
      <c r="B11917" s="27"/>
      <c r="C11917" s="27"/>
      <c r="D11917" s="27"/>
      <c r="E11917" s="27"/>
      <c r="F11917" s="27"/>
      <c r="G11917" s="29"/>
      <c r="H11917" s="29"/>
      <c r="I11917" s="29"/>
      <c r="J11917" s="29"/>
      <c r="K11917" s="29"/>
      <c r="L11917" s="29"/>
    </row>
    <row r="11918" spans="1:12" ht="21">
      <c r="A11918" s="26"/>
      <c r="B11918" s="27"/>
      <c r="C11918" s="27"/>
      <c r="D11918" s="27"/>
      <c r="E11918" s="27"/>
      <c r="F11918" s="27"/>
      <c r="G11918" s="28"/>
      <c r="H11918" s="28"/>
      <c r="I11918" s="28"/>
      <c r="J11918" s="28"/>
      <c r="K11918" s="28"/>
      <c r="L11918" s="28"/>
    </row>
    <row r="11919" spans="1:12" ht="21">
      <c r="A11919" s="26"/>
      <c r="B11919" s="27"/>
      <c r="C11919" s="27"/>
      <c r="D11919" s="27"/>
      <c r="E11919" s="27"/>
      <c r="F11919" s="27"/>
      <c r="G11919" s="29"/>
      <c r="H11919" s="29"/>
      <c r="I11919" s="29"/>
      <c r="J11919" s="29"/>
      <c r="K11919" s="29"/>
      <c r="L11919" s="29"/>
    </row>
    <row r="11920" spans="1:12" ht="21">
      <c r="A11920" s="26"/>
      <c r="B11920" s="27"/>
      <c r="C11920" s="27"/>
      <c r="D11920" s="27"/>
      <c r="E11920" s="27"/>
      <c r="F11920" s="27"/>
      <c r="G11920" s="28"/>
      <c r="H11920" s="28"/>
      <c r="I11920" s="28"/>
      <c r="J11920" s="28"/>
      <c r="K11920" s="28"/>
      <c r="L11920" s="28"/>
    </row>
    <row r="11921" spans="1:12" ht="21">
      <c r="A11921" s="26"/>
      <c r="B11921" s="27"/>
      <c r="C11921" s="27"/>
      <c r="D11921" s="27"/>
      <c r="E11921" s="27"/>
      <c r="F11921" s="27"/>
      <c r="G11921" s="29"/>
      <c r="H11921" s="29"/>
      <c r="I11921" s="29"/>
      <c r="J11921" s="29"/>
      <c r="K11921" s="29"/>
      <c r="L11921" s="29"/>
    </row>
    <row r="11922" spans="1:12" ht="21">
      <c r="A11922" s="26"/>
      <c r="B11922" s="27"/>
      <c r="C11922" s="27"/>
      <c r="D11922" s="27"/>
      <c r="E11922" s="27"/>
      <c r="F11922" s="27"/>
      <c r="G11922" s="29"/>
      <c r="H11922" s="29"/>
      <c r="I11922" s="29"/>
      <c r="J11922" s="29"/>
      <c r="K11922" s="29"/>
      <c r="L11922" s="29"/>
    </row>
    <row r="11923" spans="1:12" ht="21">
      <c r="A11923" s="26"/>
      <c r="B11923" s="27"/>
      <c r="C11923" s="27"/>
      <c r="D11923" s="27"/>
      <c r="E11923" s="27"/>
      <c r="F11923" s="27"/>
      <c r="G11923" s="29"/>
      <c r="H11923" s="29"/>
      <c r="I11923" s="29"/>
      <c r="J11923" s="29"/>
      <c r="K11923" s="29"/>
      <c r="L11923" s="29"/>
    </row>
    <row r="11924" spans="1:12" ht="21">
      <c r="A11924" s="26"/>
      <c r="B11924" s="27"/>
      <c r="C11924" s="27"/>
      <c r="D11924" s="27"/>
      <c r="E11924" s="27"/>
      <c r="F11924" s="27"/>
      <c r="G11924" s="29"/>
      <c r="H11924" s="29"/>
      <c r="I11924" s="29"/>
      <c r="J11924" s="29"/>
      <c r="K11924" s="29"/>
      <c r="L11924" s="29"/>
    </row>
    <row r="11925" spans="1:12" ht="21">
      <c r="A11925" s="26"/>
      <c r="B11925" s="27"/>
      <c r="C11925" s="27"/>
      <c r="D11925" s="27"/>
      <c r="E11925" s="27"/>
      <c r="F11925" s="27"/>
      <c r="G11925" s="29"/>
      <c r="H11925" s="29"/>
      <c r="I11925" s="29"/>
      <c r="J11925" s="29"/>
      <c r="K11925" s="29"/>
      <c r="L11925" s="29"/>
    </row>
    <row r="11926" spans="1:12" ht="21">
      <c r="A11926" s="26"/>
      <c r="B11926" s="27"/>
      <c r="C11926" s="27"/>
      <c r="D11926" s="27"/>
      <c r="E11926" s="27"/>
      <c r="F11926" s="27"/>
      <c r="G11926" s="29"/>
      <c r="H11926" s="29"/>
      <c r="I11926" s="29"/>
      <c r="J11926" s="29"/>
      <c r="K11926" s="29"/>
      <c r="L11926" s="29"/>
    </row>
    <row r="11927" spans="1:12" ht="21">
      <c r="A11927" s="26"/>
      <c r="B11927" s="27"/>
      <c r="C11927" s="27"/>
      <c r="D11927" s="27"/>
      <c r="E11927" s="27"/>
      <c r="F11927" s="27"/>
      <c r="G11927" s="29"/>
      <c r="H11927" s="29"/>
      <c r="I11927" s="29"/>
      <c r="J11927" s="29"/>
      <c r="K11927" s="29"/>
      <c r="L11927" s="29"/>
    </row>
    <row r="11928" spans="1:12" ht="21">
      <c r="A11928" s="26"/>
      <c r="B11928" s="27"/>
      <c r="C11928" s="27"/>
      <c r="D11928" s="27"/>
      <c r="E11928" s="27"/>
      <c r="F11928" s="27"/>
      <c r="G11928" s="29"/>
      <c r="H11928" s="29"/>
      <c r="I11928" s="29"/>
      <c r="J11928" s="29"/>
      <c r="K11928" s="29"/>
      <c r="L11928" s="29"/>
    </row>
    <row r="11929" spans="1:12" ht="21">
      <c r="A11929" s="26"/>
      <c r="B11929" s="27"/>
      <c r="C11929" s="27"/>
      <c r="D11929" s="27"/>
      <c r="E11929" s="27"/>
      <c r="F11929" s="27"/>
      <c r="G11929" s="29"/>
      <c r="H11929" s="29"/>
      <c r="I11929" s="29"/>
      <c r="J11929" s="29"/>
      <c r="K11929" s="29"/>
      <c r="L11929" s="29"/>
    </row>
    <row r="11930" spans="1:12" ht="21">
      <c r="A11930" s="26"/>
      <c r="B11930" s="27"/>
      <c r="C11930" s="27"/>
      <c r="D11930" s="27"/>
      <c r="E11930" s="27"/>
      <c r="F11930" s="27"/>
      <c r="G11930" s="29"/>
      <c r="H11930" s="29"/>
      <c r="I11930" s="29"/>
      <c r="J11930" s="29"/>
      <c r="K11930" s="29"/>
      <c r="L11930" s="29"/>
    </row>
    <row r="11931" spans="1:12" ht="21">
      <c r="A11931" s="26"/>
      <c r="B11931" s="27"/>
      <c r="C11931" s="27"/>
      <c r="D11931" s="27"/>
      <c r="E11931" s="27"/>
      <c r="F11931" s="27"/>
      <c r="G11931" s="29"/>
      <c r="H11931" s="29"/>
      <c r="I11931" s="29"/>
      <c r="J11931" s="29"/>
      <c r="K11931" s="29"/>
      <c r="L11931" s="29"/>
    </row>
    <row r="11932" spans="1:12" ht="21">
      <c r="A11932" s="26"/>
      <c r="B11932" s="27"/>
      <c r="C11932" s="27"/>
      <c r="D11932" s="27"/>
      <c r="E11932" s="27"/>
      <c r="F11932" s="27"/>
      <c r="G11932" s="29"/>
      <c r="H11932" s="29"/>
      <c r="I11932" s="29"/>
      <c r="J11932" s="29"/>
      <c r="K11932" s="29"/>
      <c r="L11932" s="29"/>
    </row>
    <row r="11933" spans="1:12" ht="21">
      <c r="A11933" s="26"/>
      <c r="B11933" s="27"/>
      <c r="C11933" s="27"/>
      <c r="D11933" s="27"/>
      <c r="E11933" s="27"/>
      <c r="F11933" s="27"/>
      <c r="G11933" s="29"/>
      <c r="H11933" s="29"/>
      <c r="I11933" s="29"/>
      <c r="J11933" s="29"/>
      <c r="K11933" s="29"/>
      <c r="L11933" s="29"/>
    </row>
    <row r="11934" spans="1:12" ht="21">
      <c r="A11934" s="26"/>
      <c r="B11934" s="27"/>
      <c r="C11934" s="27"/>
      <c r="D11934" s="27"/>
      <c r="E11934" s="27"/>
      <c r="F11934" s="27"/>
      <c r="G11934" s="29"/>
      <c r="H11934" s="29"/>
      <c r="I11934" s="29"/>
      <c r="J11934" s="29"/>
      <c r="K11934" s="29"/>
      <c r="L11934" s="29"/>
    </row>
    <row r="11935" spans="1:12" ht="21">
      <c r="A11935" s="26"/>
      <c r="B11935" s="27"/>
      <c r="C11935" s="27"/>
      <c r="D11935" s="27"/>
      <c r="E11935" s="27"/>
      <c r="F11935" s="27"/>
      <c r="G11935" s="29"/>
      <c r="H11935" s="29"/>
      <c r="I11935" s="29"/>
      <c r="J11935" s="29"/>
      <c r="K11935" s="29"/>
      <c r="L11935" s="29"/>
    </row>
    <row r="11936" spans="1:12" ht="21">
      <c r="A11936" s="26"/>
      <c r="B11936" s="27"/>
      <c r="C11936" s="27"/>
      <c r="D11936" s="27"/>
      <c r="E11936" s="27"/>
      <c r="F11936" s="27"/>
      <c r="G11936" s="28"/>
      <c r="H11936" s="28"/>
      <c r="I11936" s="28"/>
      <c r="J11936" s="28"/>
      <c r="K11936" s="28"/>
      <c r="L11936" s="28"/>
    </row>
    <row r="11937" spans="1:12" ht="21">
      <c r="A11937" s="26"/>
      <c r="B11937" s="27"/>
      <c r="C11937" s="27"/>
      <c r="D11937" s="27"/>
      <c r="E11937" s="27"/>
      <c r="F11937" s="27"/>
      <c r="G11937" s="29"/>
      <c r="H11937" s="29"/>
      <c r="I11937" s="29"/>
      <c r="J11937" s="29"/>
      <c r="K11937" s="29"/>
      <c r="L11937" s="29"/>
    </row>
    <row r="11938" spans="1:12" ht="21">
      <c r="A11938" s="26"/>
      <c r="B11938" s="27"/>
      <c r="C11938" s="27"/>
      <c r="D11938" s="27"/>
      <c r="E11938" s="27"/>
      <c r="F11938" s="27"/>
      <c r="G11938" s="28"/>
      <c r="H11938" s="28"/>
      <c r="I11938" s="28"/>
      <c r="J11938" s="28"/>
      <c r="K11938" s="28"/>
      <c r="L11938" s="28"/>
    </row>
    <row r="11939" spans="1:12" ht="21">
      <c r="A11939" s="26"/>
      <c r="B11939" s="27"/>
      <c r="C11939" s="27"/>
      <c r="D11939" s="27"/>
      <c r="E11939" s="27"/>
      <c r="F11939" s="27"/>
      <c r="G11939" s="29"/>
      <c r="H11939" s="29"/>
      <c r="I11939" s="29"/>
      <c r="J11939" s="29"/>
      <c r="K11939" s="29"/>
      <c r="L11939" s="29"/>
    </row>
    <row r="11940" spans="1:12" ht="21">
      <c r="A11940" s="26"/>
      <c r="B11940" s="27"/>
      <c r="C11940" s="27"/>
      <c r="D11940" s="27"/>
      <c r="E11940" s="27"/>
      <c r="F11940" s="27"/>
      <c r="G11940" s="29"/>
      <c r="H11940" s="29"/>
      <c r="I11940" s="29"/>
      <c r="J11940" s="29"/>
      <c r="K11940" s="29"/>
      <c r="L11940" s="29"/>
    </row>
    <row r="11941" spans="1:12" ht="21">
      <c r="A11941" s="26"/>
      <c r="B11941" s="27"/>
      <c r="C11941" s="27"/>
      <c r="D11941" s="27"/>
      <c r="E11941" s="27"/>
      <c r="F11941" s="27"/>
      <c r="G11941" s="29"/>
      <c r="H11941" s="29"/>
      <c r="I11941" s="29"/>
      <c r="J11941" s="29"/>
      <c r="K11941" s="29"/>
      <c r="L11941" s="29"/>
    </row>
    <row r="11942" spans="1:12" ht="21">
      <c r="A11942" s="26"/>
      <c r="B11942" s="27"/>
      <c r="C11942" s="27"/>
      <c r="D11942" s="27"/>
      <c r="E11942" s="27"/>
      <c r="F11942" s="27"/>
      <c r="G11942" s="29"/>
      <c r="H11942" s="29"/>
      <c r="I11942" s="29"/>
      <c r="J11942" s="29"/>
      <c r="K11942" s="29"/>
      <c r="L11942" s="29"/>
    </row>
    <row r="11943" spans="1:12" ht="21">
      <c r="A11943" s="26"/>
      <c r="B11943" s="27"/>
      <c r="C11943" s="27"/>
      <c r="D11943" s="27"/>
      <c r="E11943" s="27"/>
      <c r="F11943" s="27"/>
      <c r="G11943" s="29"/>
      <c r="H11943" s="29"/>
      <c r="I11943" s="29"/>
      <c r="J11943" s="29"/>
      <c r="K11943" s="29"/>
      <c r="L11943" s="29"/>
    </row>
    <row r="11944" spans="1:12" ht="21">
      <c r="A11944" s="26"/>
      <c r="B11944" s="27"/>
      <c r="C11944" s="27"/>
      <c r="D11944" s="27"/>
      <c r="E11944" s="27"/>
      <c r="F11944" s="27"/>
      <c r="G11944" s="29"/>
      <c r="H11944" s="29"/>
      <c r="I11944" s="29"/>
      <c r="J11944" s="29"/>
      <c r="K11944" s="29"/>
      <c r="L11944" s="29"/>
    </row>
    <row r="11945" spans="1:12" ht="21">
      <c r="A11945" s="26"/>
      <c r="B11945" s="27"/>
      <c r="C11945" s="27"/>
      <c r="D11945" s="27"/>
      <c r="E11945" s="27"/>
      <c r="F11945" s="27"/>
      <c r="G11945" s="28"/>
      <c r="H11945" s="28"/>
      <c r="I11945" s="28"/>
      <c r="J11945" s="28"/>
      <c r="K11945" s="28"/>
      <c r="L11945" s="28"/>
    </row>
    <row r="11946" spans="1:12" ht="21">
      <c r="A11946" s="26"/>
      <c r="B11946" s="27"/>
      <c r="C11946" s="27"/>
      <c r="D11946" s="27"/>
      <c r="E11946" s="27"/>
      <c r="F11946" s="27"/>
      <c r="G11946" s="29"/>
      <c r="H11946" s="29"/>
      <c r="I11946" s="29"/>
      <c r="J11946" s="29"/>
      <c r="K11946" s="29"/>
      <c r="L11946" s="29"/>
    </row>
    <row r="11947" spans="1:12" ht="21">
      <c r="A11947" s="26"/>
      <c r="B11947" s="27"/>
      <c r="C11947" s="27"/>
      <c r="D11947" s="27"/>
      <c r="E11947" s="27"/>
      <c r="F11947" s="27"/>
      <c r="G11947" s="28"/>
      <c r="H11947" s="28"/>
      <c r="I11947" s="28"/>
      <c r="J11947" s="28"/>
      <c r="K11947" s="28"/>
      <c r="L11947" s="28"/>
    </row>
    <row r="11948" spans="1:12" ht="21">
      <c r="A11948" s="26"/>
      <c r="B11948" s="27"/>
      <c r="C11948" s="27"/>
      <c r="D11948" s="27"/>
      <c r="E11948" s="27"/>
      <c r="F11948" s="27"/>
      <c r="G11948" s="29"/>
      <c r="H11948" s="29"/>
      <c r="I11948" s="29"/>
      <c r="J11948" s="29"/>
      <c r="K11948" s="29"/>
      <c r="L11948" s="29"/>
    </row>
    <row r="11949" spans="1:12" ht="21">
      <c r="A11949" s="26"/>
      <c r="B11949" s="27"/>
      <c r="C11949" s="27"/>
      <c r="D11949" s="27"/>
      <c r="E11949" s="27"/>
      <c r="F11949" s="27"/>
      <c r="G11949" s="29"/>
      <c r="H11949" s="29"/>
      <c r="I11949" s="29"/>
      <c r="J11949" s="29"/>
      <c r="K11949" s="29"/>
      <c r="L11949" s="29"/>
    </row>
    <row r="11950" spans="1:12" ht="21">
      <c r="A11950" s="26"/>
      <c r="B11950" s="27"/>
      <c r="C11950" s="27"/>
      <c r="D11950" s="27"/>
      <c r="E11950" s="27"/>
      <c r="F11950" s="27"/>
      <c r="G11950" s="29"/>
      <c r="H11950" s="29"/>
      <c r="I11950" s="29"/>
      <c r="J11950" s="29"/>
      <c r="K11950" s="29"/>
      <c r="L11950" s="29"/>
    </row>
    <row r="11951" spans="1:12" ht="21">
      <c r="A11951" s="26"/>
      <c r="B11951" s="27"/>
      <c r="C11951" s="27"/>
      <c r="D11951" s="27"/>
      <c r="E11951" s="27"/>
      <c r="F11951" s="27"/>
      <c r="G11951" s="29"/>
      <c r="H11951" s="29"/>
      <c r="I11951" s="29"/>
      <c r="J11951" s="29"/>
      <c r="K11951" s="29"/>
      <c r="L11951" s="29"/>
    </row>
    <row r="11952" spans="1:12" ht="21">
      <c r="A11952" s="26"/>
      <c r="B11952" s="27"/>
      <c r="C11952" s="27"/>
      <c r="D11952" s="27"/>
      <c r="E11952" s="27"/>
      <c r="F11952" s="27"/>
      <c r="G11952" s="29"/>
      <c r="H11952" s="29"/>
      <c r="I11952" s="29"/>
      <c r="J11952" s="29"/>
      <c r="K11952" s="29"/>
      <c r="L11952" s="29"/>
    </row>
    <row r="11953" spans="1:12" ht="21">
      <c r="A11953" s="26"/>
      <c r="B11953" s="27"/>
      <c r="C11953" s="27"/>
      <c r="D11953" s="27"/>
      <c r="E11953" s="27"/>
      <c r="F11953" s="27"/>
      <c r="G11953" s="29"/>
      <c r="H11953" s="29"/>
      <c r="I11953" s="29"/>
      <c r="J11953" s="29"/>
      <c r="K11953" s="29"/>
      <c r="L11953" s="29"/>
    </row>
    <row r="11954" spans="1:12" ht="21">
      <c r="A11954" s="26"/>
      <c r="B11954" s="27"/>
      <c r="C11954" s="27"/>
      <c r="D11954" s="27"/>
      <c r="E11954" s="27"/>
      <c r="F11954" s="27"/>
      <c r="G11954" s="29"/>
      <c r="H11954" s="29"/>
      <c r="I11954" s="29"/>
      <c r="J11954" s="29"/>
      <c r="K11954" s="29"/>
      <c r="L11954" s="29"/>
    </row>
    <row r="11955" spans="1:12" ht="21">
      <c r="A11955" s="26"/>
      <c r="B11955" s="27"/>
      <c r="C11955" s="27"/>
      <c r="D11955" s="27"/>
      <c r="E11955" s="27"/>
      <c r="F11955" s="27"/>
      <c r="G11955" s="29"/>
      <c r="H11955" s="29"/>
      <c r="I11955" s="29"/>
      <c r="J11955" s="29"/>
      <c r="K11955" s="29"/>
      <c r="L11955" s="29"/>
    </row>
    <row r="11956" spans="1:12" ht="21">
      <c r="A11956" s="26"/>
      <c r="B11956" s="27"/>
      <c r="C11956" s="27"/>
      <c r="D11956" s="27"/>
      <c r="E11956" s="27"/>
      <c r="F11956" s="27"/>
      <c r="G11956" s="29"/>
      <c r="H11956" s="29"/>
      <c r="I11956" s="29"/>
      <c r="J11956" s="29"/>
      <c r="K11956" s="29"/>
      <c r="L11956" s="29"/>
    </row>
    <row r="11957" spans="1:12" ht="21">
      <c r="A11957" s="26"/>
      <c r="B11957" s="27"/>
      <c r="C11957" s="27"/>
      <c r="D11957" s="27"/>
      <c r="E11957" s="27"/>
      <c r="F11957" s="27"/>
      <c r="G11957" s="28"/>
      <c r="H11957" s="28"/>
      <c r="I11957" s="28"/>
      <c r="J11957" s="28"/>
      <c r="K11957" s="28"/>
      <c r="L11957" s="28"/>
    </row>
    <row r="11958" spans="1:12" ht="21">
      <c r="A11958" s="26"/>
      <c r="B11958" s="27"/>
      <c r="C11958" s="27"/>
      <c r="D11958" s="27"/>
      <c r="E11958" s="27"/>
      <c r="F11958" s="27"/>
      <c r="G11958" s="29"/>
      <c r="H11958" s="29"/>
      <c r="I11958" s="29"/>
      <c r="J11958" s="29"/>
      <c r="K11958" s="29"/>
      <c r="L11958" s="29"/>
    </row>
    <row r="11959" spans="1:12" ht="21">
      <c r="A11959" s="26"/>
      <c r="B11959" s="27"/>
      <c r="C11959" s="27"/>
      <c r="D11959" s="27"/>
      <c r="E11959" s="27"/>
      <c r="F11959" s="27"/>
      <c r="G11959" s="28"/>
      <c r="H11959" s="28"/>
      <c r="I11959" s="28"/>
      <c r="J11959" s="28"/>
      <c r="K11959" s="28"/>
      <c r="L11959" s="28"/>
    </row>
    <row r="11960" spans="1:12" ht="21">
      <c r="A11960" s="26"/>
      <c r="B11960" s="27"/>
      <c r="C11960" s="27"/>
      <c r="D11960" s="27"/>
      <c r="E11960" s="27"/>
      <c r="F11960" s="27"/>
      <c r="G11960" s="28"/>
      <c r="H11960" s="28"/>
      <c r="I11960" s="28"/>
      <c r="J11960" s="28"/>
      <c r="K11960" s="28"/>
      <c r="L11960" s="28"/>
    </row>
    <row r="11961" spans="1:12" ht="21">
      <c r="A11961" s="26"/>
      <c r="B11961" s="27"/>
      <c r="C11961" s="27"/>
      <c r="D11961" s="27"/>
      <c r="E11961" s="27"/>
      <c r="F11961" s="27"/>
      <c r="G11961" s="28"/>
      <c r="H11961" s="28"/>
      <c r="I11961" s="28"/>
      <c r="J11961" s="28"/>
      <c r="K11961" s="28"/>
      <c r="L11961" s="28"/>
    </row>
    <row r="11962" spans="1:12" ht="21">
      <c r="A11962" s="26"/>
      <c r="B11962" s="27"/>
      <c r="C11962" s="27"/>
      <c r="D11962" s="27"/>
      <c r="E11962" s="27"/>
      <c r="F11962" s="27"/>
      <c r="G11962" s="28"/>
      <c r="H11962" s="28"/>
      <c r="I11962" s="28"/>
      <c r="J11962" s="28"/>
      <c r="K11962" s="28"/>
      <c r="L11962" s="28"/>
    </row>
    <row r="11963" spans="1:12" ht="21">
      <c r="A11963" s="26"/>
      <c r="B11963" s="27"/>
      <c r="C11963" s="27"/>
      <c r="D11963" s="27"/>
      <c r="E11963" s="27"/>
      <c r="F11963" s="27"/>
      <c r="G11963" s="28"/>
      <c r="H11963" s="28"/>
      <c r="I11963" s="28"/>
      <c r="J11963" s="28"/>
      <c r="K11963" s="28"/>
      <c r="L11963" s="28"/>
    </row>
    <row r="11964" spans="1:12" ht="21">
      <c r="A11964" s="26"/>
      <c r="B11964" s="27"/>
      <c r="C11964" s="27"/>
      <c r="D11964" s="27"/>
      <c r="E11964" s="27"/>
      <c r="F11964" s="27"/>
      <c r="G11964" s="28"/>
      <c r="H11964" s="28"/>
      <c r="I11964" s="28"/>
      <c r="J11964" s="28"/>
      <c r="K11964" s="28"/>
      <c r="L11964" s="28"/>
    </row>
    <row r="11965" spans="1:12" ht="21">
      <c r="A11965" s="26"/>
      <c r="B11965" s="27"/>
      <c r="C11965" s="27"/>
      <c r="D11965" s="27"/>
      <c r="E11965" s="27"/>
      <c r="F11965" s="27"/>
      <c r="G11965" s="28"/>
      <c r="H11965" s="28"/>
      <c r="I11965" s="28"/>
      <c r="J11965" s="28"/>
      <c r="K11965" s="28"/>
      <c r="L11965" s="28"/>
    </row>
    <row r="11966" spans="1:12" ht="21">
      <c r="A11966" s="26"/>
      <c r="B11966" s="27"/>
      <c r="C11966" s="27"/>
      <c r="D11966" s="27"/>
      <c r="E11966" s="27"/>
      <c r="F11966" s="27"/>
      <c r="G11966" s="28"/>
      <c r="H11966" s="28"/>
      <c r="I11966" s="28"/>
      <c r="J11966" s="28"/>
      <c r="K11966" s="28"/>
      <c r="L11966" s="28"/>
    </row>
    <row r="11967" spans="1:12" ht="21">
      <c r="A11967" s="26"/>
      <c r="B11967" s="27"/>
      <c r="C11967" s="27"/>
      <c r="D11967" s="27"/>
      <c r="E11967" s="27"/>
      <c r="F11967" s="27"/>
      <c r="G11967" s="28"/>
      <c r="H11967" s="28"/>
      <c r="I11967" s="28"/>
      <c r="J11967" s="28"/>
      <c r="K11967" s="28"/>
      <c r="L11967" s="28"/>
    </row>
    <row r="11968" spans="1:12" ht="21">
      <c r="A11968" s="26"/>
      <c r="B11968" s="27"/>
      <c r="C11968" s="27"/>
      <c r="D11968" s="27"/>
      <c r="E11968" s="27"/>
      <c r="F11968" s="27"/>
      <c r="G11968" s="28"/>
      <c r="H11968" s="28"/>
      <c r="I11968" s="28"/>
      <c r="J11968" s="28"/>
      <c r="K11968" s="28"/>
      <c r="L11968" s="28"/>
    </row>
    <row r="11969" spans="1:12" ht="21">
      <c r="A11969" s="26"/>
      <c r="B11969" s="27"/>
      <c r="C11969" s="27"/>
      <c r="D11969" s="27"/>
      <c r="E11969" s="27"/>
      <c r="F11969" s="27"/>
      <c r="G11969" s="28"/>
      <c r="H11969" s="28"/>
      <c r="I11969" s="28"/>
      <c r="J11969" s="28"/>
      <c r="K11969" s="28"/>
      <c r="L11969" s="28"/>
    </row>
    <row r="11970" spans="1:12" ht="21">
      <c r="A11970" s="26"/>
      <c r="B11970" s="27"/>
      <c r="C11970" s="27"/>
      <c r="D11970" s="27"/>
      <c r="E11970" s="27"/>
      <c r="F11970" s="27"/>
      <c r="G11970" s="28"/>
      <c r="H11970" s="28"/>
      <c r="I11970" s="28"/>
      <c r="J11970" s="28"/>
      <c r="K11970" s="28"/>
      <c r="L11970" s="28"/>
    </row>
    <row r="11971" spans="1:12" ht="21">
      <c r="A11971" s="26"/>
      <c r="B11971" s="27"/>
      <c r="C11971" s="27"/>
      <c r="D11971" s="27"/>
      <c r="E11971" s="27"/>
      <c r="F11971" s="27"/>
      <c r="G11971" s="28"/>
      <c r="H11971" s="28"/>
      <c r="I11971" s="28"/>
      <c r="J11971" s="28"/>
      <c r="K11971" s="28"/>
      <c r="L11971" s="28"/>
    </row>
    <row r="11972" spans="1:12" ht="21">
      <c r="A11972" s="26"/>
      <c r="B11972" s="27"/>
      <c r="C11972" s="27"/>
      <c r="D11972" s="27"/>
      <c r="E11972" s="27"/>
      <c r="F11972" s="27"/>
      <c r="G11972" s="28"/>
      <c r="H11972" s="28"/>
      <c r="I11972" s="28"/>
      <c r="J11972" s="28"/>
      <c r="K11972" s="28"/>
      <c r="L11972" s="28"/>
    </row>
    <row r="11973" spans="1:12" ht="21">
      <c r="A11973" s="26"/>
      <c r="B11973" s="27"/>
      <c r="C11973" s="27"/>
      <c r="D11973" s="27"/>
      <c r="E11973" s="27"/>
      <c r="F11973" s="27"/>
      <c r="G11973" s="28"/>
      <c r="H11973" s="28"/>
      <c r="I11973" s="28"/>
      <c r="J11973" s="28"/>
      <c r="K11973" s="28"/>
      <c r="L11973" s="28"/>
    </row>
    <row r="11974" spans="1:12" ht="21">
      <c r="A11974" s="26"/>
      <c r="B11974" s="27"/>
      <c r="C11974" s="27"/>
      <c r="D11974" s="27"/>
      <c r="E11974" s="27"/>
      <c r="F11974" s="27"/>
      <c r="G11974" s="28"/>
      <c r="H11974" s="28"/>
      <c r="I11974" s="28"/>
      <c r="J11974" s="28"/>
      <c r="K11974" s="28"/>
      <c r="L11974" s="28"/>
    </row>
    <row r="11975" spans="1:12" ht="21">
      <c r="A11975" s="26"/>
      <c r="B11975" s="27"/>
      <c r="C11975" s="27"/>
      <c r="D11975" s="27"/>
      <c r="E11975" s="27"/>
      <c r="F11975" s="27"/>
      <c r="G11975" s="28"/>
      <c r="H11975" s="28"/>
      <c r="I11975" s="28"/>
      <c r="J11975" s="28"/>
      <c r="K11975" s="28"/>
      <c r="L11975" s="28"/>
    </row>
    <row r="11976" spans="1:12" ht="21">
      <c r="A11976" s="26"/>
      <c r="B11976" s="27"/>
      <c r="C11976" s="27"/>
      <c r="D11976" s="27"/>
      <c r="E11976" s="27"/>
      <c r="F11976" s="27"/>
      <c r="G11976" s="28"/>
      <c r="H11976" s="28"/>
      <c r="I11976" s="28"/>
      <c r="J11976" s="28"/>
      <c r="K11976" s="28"/>
      <c r="L11976" s="28"/>
    </row>
    <row r="11977" spans="1:12" ht="21">
      <c r="A11977" s="26"/>
      <c r="B11977" s="27"/>
      <c r="C11977" s="27"/>
      <c r="D11977" s="27"/>
      <c r="E11977" s="27"/>
      <c r="F11977" s="27"/>
      <c r="G11977" s="28"/>
      <c r="H11977" s="28"/>
      <c r="I11977" s="28"/>
      <c r="J11977" s="28"/>
      <c r="K11977" s="28"/>
      <c r="L11977" s="28"/>
    </row>
    <row r="11978" spans="1:12" ht="21">
      <c r="A11978" s="26"/>
      <c r="B11978" s="27"/>
      <c r="C11978" s="27"/>
      <c r="D11978" s="27"/>
      <c r="E11978" s="27"/>
      <c r="F11978" s="27"/>
      <c r="G11978" s="28"/>
      <c r="H11978" s="28"/>
      <c r="I11978" s="28"/>
      <c r="J11978" s="28"/>
      <c r="K11978" s="28"/>
      <c r="L11978" s="28"/>
    </row>
    <row r="11979" spans="1:12" ht="21">
      <c r="A11979" s="26"/>
      <c r="B11979" s="27"/>
      <c r="C11979" s="27"/>
      <c r="D11979" s="27"/>
      <c r="E11979" s="27"/>
      <c r="F11979" s="27"/>
      <c r="G11979" s="28"/>
      <c r="H11979" s="28"/>
      <c r="I11979" s="28"/>
      <c r="J11979" s="28"/>
      <c r="K11979" s="28"/>
      <c r="L11979" s="28"/>
    </row>
    <row r="11980" spans="1:12" ht="21">
      <c r="A11980" s="26"/>
      <c r="B11980" s="27"/>
      <c r="C11980" s="27"/>
      <c r="D11980" s="27"/>
      <c r="E11980" s="27"/>
      <c r="F11980" s="27"/>
      <c r="G11980" s="29"/>
      <c r="H11980" s="29"/>
      <c r="I11980" s="29"/>
      <c r="J11980" s="29"/>
      <c r="K11980" s="29"/>
      <c r="L11980" s="29"/>
    </row>
    <row r="11981" spans="1:12" ht="21">
      <c r="A11981" s="26"/>
      <c r="B11981" s="27"/>
      <c r="C11981" s="27"/>
      <c r="D11981" s="27"/>
      <c r="E11981" s="27"/>
      <c r="F11981" s="27"/>
      <c r="G11981" s="29"/>
      <c r="H11981" s="29"/>
      <c r="I11981" s="29"/>
      <c r="J11981" s="29"/>
      <c r="K11981" s="29"/>
      <c r="L11981" s="29"/>
    </row>
    <row r="11982" spans="1:12" ht="21">
      <c r="A11982" s="26"/>
      <c r="B11982" s="27"/>
      <c r="C11982" s="27"/>
      <c r="D11982" s="27"/>
      <c r="E11982" s="27"/>
      <c r="F11982" s="27"/>
      <c r="G11982" s="29"/>
      <c r="H11982" s="29"/>
      <c r="I11982" s="29"/>
      <c r="J11982" s="29"/>
      <c r="K11982" s="29"/>
      <c r="L11982" s="29"/>
    </row>
    <row r="11983" spans="1:12" ht="21">
      <c r="A11983" s="26"/>
      <c r="B11983" s="27"/>
      <c r="C11983" s="27"/>
      <c r="D11983" s="27"/>
      <c r="E11983" s="27"/>
      <c r="F11983" s="27"/>
      <c r="G11983" s="29"/>
      <c r="H11983" s="29"/>
      <c r="I11983" s="29"/>
      <c r="J11983" s="29"/>
      <c r="K11983" s="29"/>
      <c r="L11983" s="29"/>
    </row>
    <row r="11984" spans="1:12" ht="21">
      <c r="A11984" s="26"/>
      <c r="B11984" s="27"/>
      <c r="C11984" s="27"/>
      <c r="D11984" s="27"/>
      <c r="E11984" s="27"/>
      <c r="F11984" s="27"/>
      <c r="G11984" s="29"/>
      <c r="H11984" s="29"/>
      <c r="I11984" s="29"/>
      <c r="J11984" s="29"/>
      <c r="K11984" s="29"/>
      <c r="L11984" s="29"/>
    </row>
    <row r="11985" spans="1:12" ht="21">
      <c r="A11985" s="26"/>
      <c r="B11985" s="27"/>
      <c r="C11985" s="27"/>
      <c r="D11985" s="27"/>
      <c r="E11985" s="27"/>
      <c r="F11985" s="27"/>
      <c r="G11985" s="29"/>
      <c r="H11985" s="29"/>
      <c r="I11985" s="29"/>
      <c r="J11985" s="29"/>
      <c r="K11985" s="29"/>
      <c r="L11985" s="29"/>
    </row>
    <row r="11986" spans="1:12" ht="21">
      <c r="A11986" s="26"/>
      <c r="B11986" s="27"/>
      <c r="C11986" s="27"/>
      <c r="D11986" s="27"/>
      <c r="E11986" s="27"/>
      <c r="F11986" s="27"/>
      <c r="G11986" s="29"/>
      <c r="H11986" s="29"/>
      <c r="I11986" s="29"/>
      <c r="J11986" s="29"/>
      <c r="K11986" s="29"/>
      <c r="L11986" s="29"/>
    </row>
    <row r="11987" spans="1:12" ht="21">
      <c r="A11987" s="26"/>
      <c r="B11987" s="27"/>
      <c r="C11987" s="27"/>
      <c r="D11987" s="27"/>
      <c r="E11987" s="27"/>
      <c r="F11987" s="27"/>
      <c r="G11987" s="29"/>
      <c r="H11987" s="29"/>
      <c r="I11987" s="29"/>
      <c r="J11987" s="29"/>
      <c r="K11987" s="29"/>
      <c r="L11987" s="29"/>
    </row>
    <row r="11988" spans="1:12" ht="21">
      <c r="A11988" s="26"/>
      <c r="B11988" s="27"/>
      <c r="C11988" s="27"/>
      <c r="D11988" s="27"/>
      <c r="E11988" s="27"/>
      <c r="F11988" s="27"/>
      <c r="G11988" s="29"/>
      <c r="H11988" s="29"/>
      <c r="I11988" s="29"/>
      <c r="J11988" s="29"/>
      <c r="K11988" s="29"/>
      <c r="L11988" s="29"/>
    </row>
    <row r="11989" spans="1:12" ht="21">
      <c r="A11989" s="26"/>
      <c r="B11989" s="27"/>
      <c r="C11989" s="27"/>
      <c r="D11989" s="27"/>
      <c r="E11989" s="27"/>
      <c r="F11989" s="27"/>
      <c r="G11989" s="29"/>
      <c r="H11989" s="29"/>
      <c r="I11989" s="29"/>
      <c r="J11989" s="29"/>
      <c r="K11989" s="29"/>
      <c r="L11989" s="29"/>
    </row>
    <row r="11990" spans="1:12" ht="21">
      <c r="A11990" s="26"/>
      <c r="B11990" s="27"/>
      <c r="C11990" s="27"/>
      <c r="D11990" s="27"/>
      <c r="E11990" s="27"/>
      <c r="F11990" s="27"/>
      <c r="G11990" s="29"/>
      <c r="H11990" s="29"/>
      <c r="I11990" s="29"/>
      <c r="J11990" s="29"/>
      <c r="K11990" s="29"/>
      <c r="L11990" s="29"/>
    </row>
    <row r="11991" spans="1:12" ht="21">
      <c r="A11991" s="26"/>
      <c r="B11991" s="27"/>
      <c r="C11991" s="27"/>
      <c r="D11991" s="27"/>
      <c r="E11991" s="27"/>
      <c r="F11991" s="27"/>
      <c r="G11991" s="29"/>
      <c r="H11991" s="29"/>
      <c r="I11991" s="29"/>
      <c r="J11991" s="29"/>
      <c r="K11991" s="29"/>
      <c r="L11991" s="29"/>
    </row>
    <row r="11992" spans="1:12" ht="21">
      <c r="A11992" s="26"/>
      <c r="B11992" s="27"/>
      <c r="C11992" s="27"/>
      <c r="D11992" s="27"/>
      <c r="E11992" s="27"/>
      <c r="F11992" s="27"/>
      <c r="G11992" s="29"/>
      <c r="H11992" s="29"/>
      <c r="I11992" s="29"/>
      <c r="J11992" s="29"/>
      <c r="K11992" s="29"/>
      <c r="L11992" s="29"/>
    </row>
    <row r="11993" spans="1:12" ht="21">
      <c r="A11993" s="26"/>
      <c r="B11993" s="27"/>
      <c r="C11993" s="27"/>
      <c r="D11993" s="27"/>
      <c r="E11993" s="27"/>
      <c r="F11993" s="27"/>
      <c r="G11993" s="29"/>
      <c r="H11993" s="29"/>
      <c r="I11993" s="29"/>
      <c r="J11993" s="29"/>
      <c r="K11993" s="29"/>
      <c r="L11993" s="29"/>
    </row>
    <row r="11994" spans="1:12" ht="21">
      <c r="A11994" s="26"/>
      <c r="B11994" s="27"/>
      <c r="C11994" s="27"/>
      <c r="D11994" s="27"/>
      <c r="E11994" s="27"/>
      <c r="F11994" s="27"/>
      <c r="G11994" s="29"/>
      <c r="H11994" s="29"/>
      <c r="I11994" s="29"/>
      <c r="J11994" s="29"/>
      <c r="K11994" s="29"/>
      <c r="L11994" s="29"/>
    </row>
    <row r="11995" spans="1:12" ht="21">
      <c r="A11995" s="26"/>
      <c r="B11995" s="27"/>
      <c r="C11995" s="27"/>
      <c r="D11995" s="27"/>
      <c r="E11995" s="27"/>
      <c r="F11995" s="27"/>
      <c r="G11995" s="29"/>
      <c r="H11995" s="29"/>
      <c r="I11995" s="29"/>
      <c r="J11995" s="29"/>
      <c r="K11995" s="29"/>
      <c r="L11995" s="29"/>
    </row>
    <row r="11996" spans="1:12" ht="21">
      <c r="A11996" s="26"/>
      <c r="B11996" s="27"/>
      <c r="C11996" s="27"/>
      <c r="D11996" s="27"/>
      <c r="E11996" s="27"/>
      <c r="F11996" s="27"/>
      <c r="G11996" s="29"/>
      <c r="H11996" s="29"/>
      <c r="I11996" s="29"/>
      <c r="J11996" s="29"/>
      <c r="K11996" s="29"/>
      <c r="L11996" s="29"/>
    </row>
    <row r="11997" spans="1:12" ht="21">
      <c r="A11997" s="26"/>
      <c r="B11997" s="27"/>
      <c r="C11997" s="27"/>
      <c r="D11997" s="27"/>
      <c r="E11997" s="27"/>
      <c r="F11997" s="27"/>
      <c r="G11997" s="29"/>
      <c r="H11997" s="29"/>
      <c r="I11997" s="29"/>
      <c r="J11997" s="29"/>
      <c r="K11997" s="29"/>
      <c r="L11997" s="29"/>
    </row>
    <row r="11998" spans="1:12" ht="21">
      <c r="A11998" s="26"/>
      <c r="B11998" s="27"/>
      <c r="C11998" s="27"/>
      <c r="D11998" s="27"/>
      <c r="E11998" s="27"/>
      <c r="F11998" s="27"/>
      <c r="G11998" s="29"/>
      <c r="H11998" s="29"/>
      <c r="I11998" s="29"/>
      <c r="J11998" s="29"/>
      <c r="K11998" s="29"/>
      <c r="L11998" s="29"/>
    </row>
    <row r="11999" spans="1:12" ht="21">
      <c r="A11999" s="26"/>
      <c r="B11999" s="27"/>
      <c r="C11999" s="27"/>
      <c r="D11999" s="27"/>
      <c r="E11999" s="27"/>
      <c r="F11999" s="27"/>
      <c r="G11999" s="29"/>
      <c r="H11999" s="29"/>
      <c r="I11999" s="29"/>
      <c r="J11999" s="29"/>
      <c r="K11999" s="29"/>
      <c r="L11999" s="29"/>
    </row>
    <row r="12000" spans="1:12" ht="21">
      <c r="A12000" s="26"/>
      <c r="B12000" s="27"/>
      <c r="C12000" s="27"/>
      <c r="D12000" s="27"/>
      <c r="E12000" s="27"/>
      <c r="F12000" s="27"/>
      <c r="G12000" s="29"/>
      <c r="H12000" s="29"/>
      <c r="I12000" s="29"/>
      <c r="J12000" s="29"/>
      <c r="K12000" s="29"/>
      <c r="L12000" s="29"/>
    </row>
    <row r="12001" spans="1:12" ht="21">
      <c r="A12001" s="26"/>
      <c r="B12001" s="27"/>
      <c r="C12001" s="27"/>
      <c r="D12001" s="27"/>
      <c r="E12001" s="27"/>
      <c r="F12001" s="27"/>
      <c r="G12001" s="29"/>
      <c r="H12001" s="29"/>
      <c r="I12001" s="29"/>
      <c r="J12001" s="29"/>
      <c r="K12001" s="29"/>
      <c r="L12001" s="29"/>
    </row>
    <row r="12002" spans="1:12" ht="21">
      <c r="A12002" s="26"/>
      <c r="B12002" s="27"/>
      <c r="C12002" s="27"/>
      <c r="D12002" s="27"/>
      <c r="E12002" s="27"/>
      <c r="F12002" s="27"/>
      <c r="G12002" s="29"/>
      <c r="H12002" s="29"/>
      <c r="I12002" s="29"/>
      <c r="J12002" s="29"/>
      <c r="K12002" s="29"/>
      <c r="L12002" s="29"/>
    </row>
    <row r="12003" spans="1:12" ht="21">
      <c r="A12003" s="26"/>
      <c r="B12003" s="27"/>
      <c r="C12003" s="27"/>
      <c r="D12003" s="27"/>
      <c r="E12003" s="27"/>
      <c r="F12003" s="27"/>
      <c r="G12003" s="29"/>
      <c r="H12003" s="29"/>
      <c r="I12003" s="29"/>
      <c r="J12003" s="29"/>
      <c r="K12003" s="29"/>
      <c r="L12003" s="29"/>
    </row>
    <row r="12004" spans="1:12" ht="21">
      <c r="A12004" s="26"/>
      <c r="B12004" s="27"/>
      <c r="C12004" s="27"/>
      <c r="D12004" s="27"/>
      <c r="E12004" s="27"/>
      <c r="F12004" s="27"/>
      <c r="G12004" s="29"/>
      <c r="H12004" s="29"/>
      <c r="I12004" s="29"/>
      <c r="J12004" s="29"/>
      <c r="K12004" s="29"/>
      <c r="L12004" s="29"/>
    </row>
    <row r="12005" spans="1:12" ht="21">
      <c r="A12005" s="26"/>
      <c r="B12005" s="27"/>
      <c r="C12005" s="27"/>
      <c r="D12005" s="27"/>
      <c r="E12005" s="27"/>
      <c r="F12005" s="27"/>
      <c r="G12005" s="29"/>
      <c r="H12005" s="29"/>
      <c r="I12005" s="29"/>
      <c r="J12005" s="29"/>
      <c r="K12005" s="29"/>
      <c r="L12005" s="29"/>
    </row>
    <row r="12006" spans="1:12" ht="21">
      <c r="A12006" s="26"/>
      <c r="B12006" s="27"/>
      <c r="C12006" s="27"/>
      <c r="D12006" s="27"/>
      <c r="E12006" s="27"/>
      <c r="F12006" s="27"/>
      <c r="G12006" s="29"/>
      <c r="H12006" s="29"/>
      <c r="I12006" s="29"/>
      <c r="J12006" s="29"/>
      <c r="K12006" s="29"/>
      <c r="L12006" s="29"/>
    </row>
    <row r="12007" spans="1:12" ht="21">
      <c r="A12007" s="26"/>
      <c r="B12007" s="27"/>
      <c r="C12007" s="27"/>
      <c r="D12007" s="27"/>
      <c r="E12007" s="27"/>
      <c r="F12007" s="27"/>
      <c r="G12007" s="29"/>
      <c r="H12007" s="29"/>
      <c r="I12007" s="29"/>
      <c r="J12007" s="29"/>
      <c r="K12007" s="29"/>
      <c r="L12007" s="29"/>
    </row>
    <row r="12008" spans="1:12" ht="21">
      <c r="A12008" s="26"/>
      <c r="B12008" s="27"/>
      <c r="C12008" s="27"/>
      <c r="D12008" s="27"/>
      <c r="E12008" s="27"/>
      <c r="F12008" s="27"/>
      <c r="G12008" s="29"/>
      <c r="H12008" s="29"/>
      <c r="I12008" s="29"/>
      <c r="J12008" s="29"/>
      <c r="K12008" s="29"/>
      <c r="L12008" s="29"/>
    </row>
    <row r="12009" spans="1:12" ht="21">
      <c r="A12009" s="26"/>
      <c r="B12009" s="27"/>
      <c r="C12009" s="27"/>
      <c r="D12009" s="27"/>
      <c r="E12009" s="27"/>
      <c r="F12009" s="27"/>
      <c r="G12009" s="29"/>
      <c r="H12009" s="29"/>
      <c r="I12009" s="29"/>
      <c r="J12009" s="29"/>
      <c r="K12009" s="29"/>
      <c r="L12009" s="29"/>
    </row>
    <row r="12010" spans="1:12" ht="21">
      <c r="A12010" s="26"/>
      <c r="B12010" s="27"/>
      <c r="C12010" s="27"/>
      <c r="D12010" s="27"/>
      <c r="E12010" s="27"/>
      <c r="F12010" s="27"/>
      <c r="G12010" s="29"/>
      <c r="H12010" s="29"/>
      <c r="I12010" s="29"/>
      <c r="J12010" s="29"/>
      <c r="K12010" s="29"/>
      <c r="L12010" s="29"/>
    </row>
    <row r="12011" spans="1:12" ht="21">
      <c r="A12011" s="26"/>
      <c r="B12011" s="27"/>
      <c r="C12011" s="27"/>
      <c r="D12011" s="27"/>
      <c r="E12011" s="27"/>
      <c r="F12011" s="27"/>
      <c r="G12011" s="29"/>
      <c r="H12011" s="29"/>
      <c r="I12011" s="29"/>
      <c r="J12011" s="29"/>
      <c r="K12011" s="29"/>
      <c r="L12011" s="29"/>
    </row>
    <row r="12012" spans="1:12" ht="21">
      <c r="A12012" s="26"/>
      <c r="B12012" s="27"/>
      <c r="C12012" s="27"/>
      <c r="D12012" s="27"/>
      <c r="E12012" s="27"/>
      <c r="F12012" s="27"/>
      <c r="G12012" s="29"/>
      <c r="H12012" s="29"/>
      <c r="I12012" s="29"/>
      <c r="J12012" s="29"/>
      <c r="K12012" s="29"/>
      <c r="L12012" s="29"/>
    </row>
    <row r="12013" spans="1:12" ht="21">
      <c r="A12013" s="26"/>
      <c r="B12013" s="27"/>
      <c r="C12013" s="27"/>
      <c r="D12013" s="27"/>
      <c r="E12013" s="27"/>
      <c r="F12013" s="27"/>
      <c r="G12013" s="29"/>
      <c r="H12013" s="29"/>
      <c r="I12013" s="29"/>
      <c r="J12013" s="29"/>
      <c r="K12013" s="29"/>
      <c r="L12013" s="29"/>
    </row>
    <row r="12014" spans="1:12" ht="21">
      <c r="A12014" s="26"/>
      <c r="B12014" s="27"/>
      <c r="C12014" s="27"/>
      <c r="D12014" s="27"/>
      <c r="E12014" s="27"/>
      <c r="F12014" s="27"/>
      <c r="G12014" s="29"/>
      <c r="H12014" s="29"/>
      <c r="I12014" s="29"/>
      <c r="J12014" s="29"/>
      <c r="K12014" s="29"/>
      <c r="L12014" s="29"/>
    </row>
    <row r="12015" spans="1:12" ht="21">
      <c r="A12015" s="26"/>
      <c r="B12015" s="27"/>
      <c r="C12015" s="27"/>
      <c r="D12015" s="27"/>
      <c r="E12015" s="27"/>
      <c r="F12015" s="27"/>
      <c r="G12015" s="29"/>
      <c r="H12015" s="29"/>
      <c r="I12015" s="29"/>
      <c r="J12015" s="29"/>
      <c r="K12015" s="29"/>
      <c r="L12015" s="29"/>
    </row>
    <row r="12016" spans="1:12" ht="21">
      <c r="A12016" s="26"/>
      <c r="B12016" s="27"/>
      <c r="C12016" s="27"/>
      <c r="D12016" s="27"/>
      <c r="E12016" s="27"/>
      <c r="F12016" s="27"/>
      <c r="G12016" s="29"/>
      <c r="H12016" s="29"/>
      <c r="I12016" s="29"/>
      <c r="J12016" s="29"/>
      <c r="K12016" s="29"/>
      <c r="L12016" s="29"/>
    </row>
    <row r="12017" spans="1:12" ht="21">
      <c r="A12017" s="26"/>
      <c r="B12017" s="27"/>
      <c r="C12017" s="27"/>
      <c r="D12017" s="27"/>
      <c r="E12017" s="27"/>
      <c r="F12017" s="27"/>
      <c r="G12017" s="29"/>
      <c r="H12017" s="29"/>
      <c r="I12017" s="29"/>
      <c r="J12017" s="29"/>
      <c r="K12017" s="29"/>
      <c r="L12017" s="29"/>
    </row>
    <row r="12018" spans="1:12" ht="21">
      <c r="A12018" s="26"/>
      <c r="B12018" s="27"/>
      <c r="C12018" s="27"/>
      <c r="D12018" s="27"/>
      <c r="E12018" s="27"/>
      <c r="F12018" s="27"/>
      <c r="G12018" s="29"/>
      <c r="H12018" s="29"/>
      <c r="I12018" s="29"/>
      <c r="J12018" s="29"/>
      <c r="K12018" s="29"/>
      <c r="L12018" s="29"/>
    </row>
    <row r="12019" spans="1:12" ht="21">
      <c r="A12019" s="26"/>
      <c r="B12019" s="27"/>
      <c r="C12019" s="27"/>
      <c r="D12019" s="27"/>
      <c r="E12019" s="27"/>
      <c r="F12019" s="27"/>
      <c r="G12019" s="29"/>
      <c r="H12019" s="29"/>
      <c r="I12019" s="29"/>
      <c r="J12019" s="29"/>
      <c r="K12019" s="29"/>
      <c r="L12019" s="29"/>
    </row>
    <row r="12020" spans="1:12" ht="21">
      <c r="A12020" s="26"/>
      <c r="B12020" s="27"/>
      <c r="C12020" s="27"/>
      <c r="D12020" s="27"/>
      <c r="E12020" s="27"/>
      <c r="F12020" s="27"/>
      <c r="G12020" s="29"/>
      <c r="H12020" s="29"/>
      <c r="I12020" s="29"/>
      <c r="J12020" s="29"/>
      <c r="K12020" s="29"/>
      <c r="L12020" s="29"/>
    </row>
    <row r="12021" spans="1:12" ht="21">
      <c r="A12021" s="26"/>
      <c r="B12021" s="27"/>
      <c r="C12021" s="27"/>
      <c r="D12021" s="27"/>
      <c r="E12021" s="27"/>
      <c r="F12021" s="27"/>
      <c r="G12021" s="29"/>
      <c r="H12021" s="29"/>
      <c r="I12021" s="29"/>
      <c r="J12021" s="29"/>
      <c r="K12021" s="29"/>
      <c r="L12021" s="29"/>
    </row>
    <row r="12022" spans="1:12" ht="21">
      <c r="A12022" s="26"/>
      <c r="B12022" s="27"/>
      <c r="C12022" s="27"/>
      <c r="D12022" s="27"/>
      <c r="E12022" s="27"/>
      <c r="F12022" s="27"/>
      <c r="G12022" s="29"/>
      <c r="H12022" s="29"/>
      <c r="I12022" s="29"/>
      <c r="J12022" s="29"/>
      <c r="K12022" s="29"/>
      <c r="L12022" s="29"/>
    </row>
    <row r="12023" spans="1:12" ht="21">
      <c r="A12023" s="26"/>
      <c r="B12023" s="27"/>
      <c r="C12023" s="27"/>
      <c r="D12023" s="27"/>
      <c r="E12023" s="27"/>
      <c r="F12023" s="27"/>
      <c r="G12023" s="29"/>
      <c r="H12023" s="29"/>
      <c r="I12023" s="29"/>
      <c r="J12023" s="29"/>
      <c r="K12023" s="29"/>
      <c r="L12023" s="29"/>
    </row>
    <row r="12024" spans="1:12" ht="21">
      <c r="A12024" s="26"/>
      <c r="B12024" s="27"/>
      <c r="C12024" s="27"/>
      <c r="D12024" s="27"/>
      <c r="E12024" s="27"/>
      <c r="F12024" s="27"/>
      <c r="G12024" s="29"/>
      <c r="H12024" s="29"/>
      <c r="I12024" s="29"/>
      <c r="J12024" s="29"/>
      <c r="K12024" s="29"/>
      <c r="L12024" s="29"/>
    </row>
    <row r="12025" spans="1:12" ht="21">
      <c r="A12025" s="26"/>
      <c r="B12025" s="27"/>
      <c r="C12025" s="27"/>
      <c r="D12025" s="27"/>
      <c r="E12025" s="27"/>
      <c r="F12025" s="27"/>
      <c r="G12025" s="29"/>
      <c r="H12025" s="29"/>
      <c r="I12025" s="29"/>
      <c r="J12025" s="29"/>
      <c r="K12025" s="29"/>
      <c r="L12025" s="29"/>
    </row>
    <row r="12026" spans="1:12" ht="21">
      <c r="A12026" s="26"/>
      <c r="B12026" s="27"/>
      <c r="C12026" s="27"/>
      <c r="D12026" s="27"/>
      <c r="E12026" s="27"/>
      <c r="F12026" s="27"/>
      <c r="G12026" s="29"/>
      <c r="H12026" s="29"/>
      <c r="I12026" s="29"/>
      <c r="J12026" s="29"/>
      <c r="K12026" s="29"/>
      <c r="L12026" s="29"/>
    </row>
    <row r="12027" spans="1:12" ht="21">
      <c r="A12027" s="26"/>
      <c r="B12027" s="27"/>
      <c r="C12027" s="27"/>
      <c r="D12027" s="27"/>
      <c r="E12027" s="27"/>
      <c r="F12027" s="27"/>
      <c r="G12027" s="29"/>
      <c r="H12027" s="29"/>
      <c r="I12027" s="29"/>
      <c r="J12027" s="29"/>
      <c r="K12027" s="29"/>
      <c r="L12027" s="29"/>
    </row>
    <row r="12028" spans="1:12" ht="21">
      <c r="A12028" s="26"/>
      <c r="B12028" s="27"/>
      <c r="C12028" s="27"/>
      <c r="D12028" s="27"/>
      <c r="E12028" s="27"/>
      <c r="F12028" s="27"/>
      <c r="G12028" s="29"/>
      <c r="H12028" s="29"/>
      <c r="I12028" s="29"/>
      <c r="J12028" s="29"/>
      <c r="K12028" s="29"/>
      <c r="L12028" s="29"/>
    </row>
    <row r="12029" spans="1:12" ht="21">
      <c r="A12029" s="26"/>
      <c r="B12029" s="27"/>
      <c r="C12029" s="27"/>
      <c r="D12029" s="27"/>
      <c r="E12029" s="27"/>
      <c r="F12029" s="27"/>
      <c r="G12029" s="29"/>
      <c r="H12029" s="29"/>
      <c r="I12029" s="29"/>
      <c r="J12029" s="29"/>
      <c r="K12029" s="29"/>
      <c r="L12029" s="29"/>
    </row>
    <row r="12030" spans="1:12" ht="21">
      <c r="A12030" s="26"/>
      <c r="B12030" s="27"/>
      <c r="C12030" s="27"/>
      <c r="D12030" s="27"/>
      <c r="E12030" s="27"/>
      <c r="F12030" s="27"/>
      <c r="G12030" s="29"/>
      <c r="H12030" s="29"/>
      <c r="I12030" s="29"/>
      <c r="J12030" s="29"/>
      <c r="K12030" s="29"/>
      <c r="L12030" s="29"/>
    </row>
    <row r="12031" spans="1:12" ht="21">
      <c r="A12031" s="26"/>
      <c r="B12031" s="27"/>
      <c r="C12031" s="27"/>
      <c r="D12031" s="27"/>
      <c r="E12031" s="27"/>
      <c r="F12031" s="27"/>
      <c r="G12031" s="28"/>
      <c r="H12031" s="28"/>
      <c r="I12031" s="28"/>
      <c r="J12031" s="28"/>
      <c r="K12031" s="28"/>
      <c r="L12031" s="28"/>
    </row>
    <row r="12032" spans="1:12" ht="21">
      <c r="A12032" s="26"/>
      <c r="B12032" s="27"/>
      <c r="C12032" s="27"/>
      <c r="D12032" s="27"/>
      <c r="E12032" s="27"/>
      <c r="F12032" s="27"/>
      <c r="G12032" s="28"/>
      <c r="H12032" s="28"/>
      <c r="I12032" s="28"/>
      <c r="J12032" s="28"/>
      <c r="K12032" s="28"/>
      <c r="L12032" s="28"/>
    </row>
    <row r="12033" spans="1:12" ht="21">
      <c r="A12033" s="26"/>
      <c r="B12033" s="27"/>
      <c r="C12033" s="27"/>
      <c r="D12033" s="27"/>
      <c r="E12033" s="27"/>
      <c r="F12033" s="27"/>
      <c r="G12033" s="28"/>
      <c r="H12033" s="28"/>
      <c r="I12033" s="28"/>
      <c r="J12033" s="28"/>
      <c r="K12033" s="28"/>
      <c r="L12033" s="28"/>
    </row>
    <row r="12034" spans="1:12" ht="21">
      <c r="A12034" s="26"/>
      <c r="B12034" s="27"/>
      <c r="C12034" s="27"/>
      <c r="D12034" s="27"/>
      <c r="E12034" s="27"/>
      <c r="F12034" s="27"/>
      <c r="G12034" s="28"/>
      <c r="H12034" s="28"/>
      <c r="I12034" s="28"/>
      <c r="J12034" s="28"/>
      <c r="K12034" s="28"/>
      <c r="L12034" s="28"/>
    </row>
    <row r="12035" spans="1:12" ht="21">
      <c r="A12035" s="26"/>
      <c r="B12035" s="27"/>
      <c r="C12035" s="27"/>
      <c r="D12035" s="27"/>
      <c r="E12035" s="27"/>
      <c r="F12035" s="27"/>
      <c r="G12035" s="28"/>
      <c r="H12035" s="28"/>
      <c r="I12035" s="28"/>
      <c r="J12035" s="28"/>
      <c r="K12035" s="28"/>
      <c r="L12035" s="28"/>
    </row>
    <row r="12036" spans="1:12" ht="21">
      <c r="A12036" s="26"/>
      <c r="B12036" s="27"/>
      <c r="C12036" s="27"/>
      <c r="D12036" s="27"/>
      <c r="E12036" s="27"/>
      <c r="F12036" s="27"/>
      <c r="G12036" s="28"/>
      <c r="H12036" s="28"/>
      <c r="I12036" s="28"/>
      <c r="J12036" s="28"/>
      <c r="K12036" s="28"/>
      <c r="L12036" s="28"/>
    </row>
    <row r="12037" spans="1:12" ht="21">
      <c r="A12037" s="26"/>
      <c r="B12037" s="27"/>
      <c r="C12037" s="27"/>
      <c r="D12037" s="27"/>
      <c r="E12037" s="27"/>
      <c r="F12037" s="27"/>
      <c r="G12037" s="29"/>
      <c r="H12037" s="29"/>
      <c r="I12037" s="29"/>
      <c r="J12037" s="29"/>
      <c r="K12037" s="29"/>
      <c r="L12037" s="29"/>
    </row>
    <row r="12038" spans="1:12" ht="21">
      <c r="A12038" s="26"/>
      <c r="B12038" s="27"/>
      <c r="C12038" s="27"/>
      <c r="D12038" s="27"/>
      <c r="E12038" s="27"/>
      <c r="F12038" s="27"/>
      <c r="G12038" s="29"/>
      <c r="H12038" s="29"/>
      <c r="I12038" s="29"/>
      <c r="J12038" s="29"/>
      <c r="K12038" s="29"/>
      <c r="L12038" s="29"/>
    </row>
    <row r="12039" spans="1:12" ht="21">
      <c r="A12039" s="26"/>
      <c r="B12039" s="27"/>
      <c r="C12039" s="27"/>
      <c r="D12039" s="27"/>
      <c r="E12039" s="27"/>
      <c r="F12039" s="27"/>
      <c r="G12039" s="29"/>
      <c r="H12039" s="29"/>
      <c r="I12039" s="29"/>
      <c r="J12039" s="29"/>
      <c r="K12039" s="29"/>
      <c r="L12039" s="29"/>
    </row>
    <row r="12040" spans="1:12" ht="21">
      <c r="A12040" s="26"/>
      <c r="B12040" s="27"/>
      <c r="C12040" s="27"/>
      <c r="D12040" s="27"/>
      <c r="E12040" s="27"/>
      <c r="F12040" s="27"/>
      <c r="G12040" s="28"/>
      <c r="H12040" s="28"/>
      <c r="I12040" s="28"/>
      <c r="J12040" s="28"/>
      <c r="K12040" s="28"/>
      <c r="L12040" s="28"/>
    </row>
    <row r="12041" spans="1:12" ht="21">
      <c r="A12041" s="26"/>
      <c r="B12041" s="27"/>
      <c r="C12041" s="27"/>
      <c r="D12041" s="27"/>
      <c r="E12041" s="27"/>
      <c r="F12041" s="27"/>
      <c r="G12041" s="28"/>
      <c r="H12041" s="28"/>
      <c r="I12041" s="28"/>
      <c r="J12041" s="28"/>
      <c r="K12041" s="28"/>
      <c r="L12041" s="28"/>
    </row>
    <row r="12042" spans="1:12" ht="21">
      <c r="A12042" s="26"/>
      <c r="B12042" s="27"/>
      <c r="C12042" s="27"/>
      <c r="D12042" s="27"/>
      <c r="E12042" s="27"/>
      <c r="F12042" s="27"/>
      <c r="G12042" s="29"/>
      <c r="H12042" s="29"/>
      <c r="I12042" s="29"/>
      <c r="J12042" s="29"/>
      <c r="K12042" s="29"/>
      <c r="L12042" s="29"/>
    </row>
    <row r="12043" spans="1:12" ht="21">
      <c r="A12043" s="26"/>
      <c r="B12043" s="27"/>
      <c r="C12043" s="27"/>
      <c r="D12043" s="27"/>
      <c r="E12043" s="27"/>
      <c r="F12043" s="27"/>
      <c r="G12043" s="29"/>
      <c r="H12043" s="29"/>
      <c r="I12043" s="29"/>
      <c r="J12043" s="29"/>
      <c r="K12043" s="29"/>
      <c r="L12043" s="29"/>
    </row>
    <row r="12044" spans="1:12" ht="21">
      <c r="A12044" s="26"/>
      <c r="B12044" s="27"/>
      <c r="C12044" s="27"/>
      <c r="D12044" s="27"/>
      <c r="E12044" s="27"/>
      <c r="F12044" s="27"/>
      <c r="G12044" s="28"/>
      <c r="H12044" s="28"/>
      <c r="I12044" s="28"/>
      <c r="J12044" s="28"/>
      <c r="K12044" s="28"/>
      <c r="L12044" s="28"/>
    </row>
    <row r="12045" spans="1:12" ht="21">
      <c r="A12045" s="26"/>
      <c r="B12045" s="27"/>
      <c r="C12045" s="27"/>
      <c r="D12045" s="27"/>
      <c r="E12045" s="27"/>
      <c r="F12045" s="27"/>
      <c r="G12045" s="29"/>
      <c r="H12045" s="29"/>
      <c r="I12045" s="29"/>
      <c r="J12045" s="29"/>
      <c r="K12045" s="29"/>
      <c r="L12045" s="29"/>
    </row>
    <row r="12046" spans="1:12" ht="21">
      <c r="A12046" s="26"/>
      <c r="B12046" s="27"/>
      <c r="C12046" s="27"/>
      <c r="D12046" s="27"/>
      <c r="E12046" s="27"/>
      <c r="F12046" s="27"/>
      <c r="G12046" s="28"/>
      <c r="H12046" s="28"/>
      <c r="I12046" s="28"/>
      <c r="J12046" s="28"/>
      <c r="K12046" s="28"/>
      <c r="L12046" s="28"/>
    </row>
    <row r="12047" spans="1:12" ht="21">
      <c r="A12047" s="26"/>
      <c r="B12047" s="27"/>
      <c r="C12047" s="27"/>
      <c r="D12047" s="27"/>
      <c r="E12047" s="27"/>
      <c r="F12047" s="27"/>
      <c r="G12047" s="29"/>
      <c r="H12047" s="29"/>
      <c r="I12047" s="29"/>
      <c r="J12047" s="29"/>
      <c r="K12047" s="29"/>
      <c r="L12047" s="29"/>
    </row>
    <row r="12048" spans="1:12" ht="21">
      <c r="A12048" s="26"/>
      <c r="B12048" s="27"/>
      <c r="C12048" s="27"/>
      <c r="D12048" s="27"/>
      <c r="E12048" s="27"/>
      <c r="F12048" s="27"/>
      <c r="G12048" s="29"/>
      <c r="H12048" s="29"/>
      <c r="I12048" s="29"/>
      <c r="J12048" s="29"/>
      <c r="K12048" s="29"/>
      <c r="L12048" s="29"/>
    </row>
    <row r="12049" spans="1:12" ht="21">
      <c r="A12049" s="26"/>
      <c r="B12049" s="27"/>
      <c r="C12049" s="27"/>
      <c r="D12049" s="27"/>
      <c r="E12049" s="27"/>
      <c r="F12049" s="27"/>
      <c r="G12049" s="29"/>
      <c r="H12049" s="29"/>
      <c r="I12049" s="29"/>
      <c r="J12049" s="29"/>
      <c r="K12049" s="29"/>
      <c r="L12049" s="29"/>
    </row>
    <row r="12050" spans="1:12" ht="21">
      <c r="A12050" s="26"/>
      <c r="B12050" s="27"/>
      <c r="C12050" s="27"/>
      <c r="D12050" s="27"/>
      <c r="E12050" s="27"/>
      <c r="F12050" s="27"/>
      <c r="G12050" s="28"/>
      <c r="H12050" s="28"/>
      <c r="I12050" s="28"/>
      <c r="J12050" s="28"/>
      <c r="K12050" s="28"/>
      <c r="L12050" s="28"/>
    </row>
    <row r="12051" spans="1:12" ht="21">
      <c r="A12051" s="26"/>
      <c r="B12051" s="27"/>
      <c r="C12051" s="27"/>
      <c r="D12051" s="27"/>
      <c r="E12051" s="27"/>
      <c r="F12051" s="27"/>
      <c r="G12051" s="29"/>
      <c r="H12051" s="29"/>
      <c r="I12051" s="29"/>
      <c r="J12051" s="29"/>
      <c r="K12051" s="29"/>
      <c r="L12051" s="29"/>
    </row>
    <row r="12052" spans="1:12" ht="21">
      <c r="A12052" s="26"/>
      <c r="B12052" s="27"/>
      <c r="C12052" s="27"/>
      <c r="D12052" s="27"/>
      <c r="E12052" s="27"/>
      <c r="F12052" s="27"/>
      <c r="G12052" s="28"/>
      <c r="H12052" s="28"/>
      <c r="I12052" s="28"/>
      <c r="J12052" s="28"/>
      <c r="K12052" s="28"/>
      <c r="L12052" s="28"/>
    </row>
    <row r="12053" spans="1:12" ht="21">
      <c r="A12053" s="26"/>
      <c r="B12053" s="27"/>
      <c r="C12053" s="27"/>
      <c r="D12053" s="27"/>
      <c r="E12053" s="27"/>
      <c r="F12053" s="27"/>
      <c r="G12053" s="29"/>
      <c r="H12053" s="29"/>
      <c r="I12053" s="29"/>
      <c r="J12053" s="29"/>
      <c r="K12053" s="29"/>
      <c r="L12053" s="29"/>
    </row>
    <row r="12054" spans="1:12" ht="21">
      <c r="A12054" s="26"/>
      <c r="B12054" s="27"/>
      <c r="C12054" s="27"/>
      <c r="D12054" s="27"/>
      <c r="E12054" s="27"/>
      <c r="F12054" s="27"/>
      <c r="G12054" s="29"/>
      <c r="H12054" s="29"/>
      <c r="I12054" s="29"/>
      <c r="J12054" s="29"/>
      <c r="K12054" s="29"/>
      <c r="L12054" s="29"/>
    </row>
    <row r="12055" spans="1:12" ht="21">
      <c r="A12055" s="26"/>
      <c r="B12055" s="27"/>
      <c r="C12055" s="27"/>
      <c r="D12055" s="27"/>
      <c r="E12055" s="27"/>
      <c r="F12055" s="27"/>
      <c r="G12055" s="29"/>
      <c r="H12055" s="29"/>
      <c r="I12055" s="29"/>
      <c r="J12055" s="29"/>
      <c r="K12055" s="29"/>
      <c r="L12055" s="29"/>
    </row>
    <row r="12056" spans="1:12" ht="21">
      <c r="A12056" s="26"/>
      <c r="B12056" s="27"/>
      <c r="C12056" s="27"/>
      <c r="D12056" s="27"/>
      <c r="E12056" s="27"/>
      <c r="F12056" s="27"/>
      <c r="G12056" s="29"/>
      <c r="H12056" s="29"/>
      <c r="I12056" s="29"/>
      <c r="J12056" s="29"/>
      <c r="K12056" s="29"/>
      <c r="L12056" s="29"/>
    </row>
    <row r="12057" spans="1:12" ht="21">
      <c r="A12057" s="26"/>
      <c r="B12057" s="27"/>
      <c r="C12057" s="27"/>
      <c r="D12057" s="27"/>
      <c r="E12057" s="27"/>
      <c r="F12057" s="27"/>
      <c r="G12057" s="29"/>
      <c r="H12057" s="29"/>
      <c r="I12057" s="29"/>
      <c r="J12057" s="29"/>
      <c r="K12057" s="29"/>
      <c r="L12057" s="29"/>
    </row>
    <row r="12058" spans="1:12" ht="21">
      <c r="A12058" s="26"/>
      <c r="B12058" s="27"/>
      <c r="C12058" s="27"/>
      <c r="D12058" s="27"/>
      <c r="E12058" s="27"/>
      <c r="F12058" s="27"/>
      <c r="G12058" s="29"/>
      <c r="H12058" s="29"/>
      <c r="I12058" s="29"/>
      <c r="J12058" s="29"/>
      <c r="K12058" s="29"/>
      <c r="L12058" s="29"/>
    </row>
    <row r="12059" spans="1:12" ht="21">
      <c r="A12059" s="26"/>
      <c r="B12059" s="27"/>
      <c r="C12059" s="27"/>
      <c r="D12059" s="27"/>
      <c r="E12059" s="27"/>
      <c r="F12059" s="27"/>
      <c r="G12059" s="29"/>
      <c r="H12059" s="29"/>
      <c r="I12059" s="29"/>
      <c r="J12059" s="29"/>
      <c r="K12059" s="29"/>
      <c r="L12059" s="29"/>
    </row>
    <row r="12060" spans="1:12" ht="21">
      <c r="A12060" s="26"/>
      <c r="B12060" s="27"/>
      <c r="C12060" s="27"/>
      <c r="D12060" s="27"/>
      <c r="E12060" s="27"/>
      <c r="F12060" s="27"/>
      <c r="G12060" s="29"/>
      <c r="H12060" s="29"/>
      <c r="I12060" s="29"/>
      <c r="J12060" s="29"/>
      <c r="K12060" s="29"/>
      <c r="L12060" s="29"/>
    </row>
    <row r="12061" spans="1:12" ht="21">
      <c r="A12061" s="26"/>
      <c r="B12061" s="27"/>
      <c r="C12061" s="27"/>
      <c r="D12061" s="27"/>
      <c r="E12061" s="27"/>
      <c r="F12061" s="27"/>
      <c r="G12061" s="29"/>
      <c r="H12061" s="29"/>
      <c r="I12061" s="29"/>
      <c r="J12061" s="29"/>
      <c r="K12061" s="29"/>
      <c r="L12061" s="29"/>
    </row>
    <row r="12062" spans="1:12" ht="21">
      <c r="A12062" s="26"/>
      <c r="B12062" s="27"/>
      <c r="C12062" s="27"/>
      <c r="D12062" s="27"/>
      <c r="E12062" s="27"/>
      <c r="F12062" s="27"/>
      <c r="G12062" s="29"/>
      <c r="H12062" s="29"/>
      <c r="I12062" s="29"/>
      <c r="J12062" s="29"/>
      <c r="K12062" s="29"/>
      <c r="L12062" s="29"/>
    </row>
    <row r="12063" spans="1:12" ht="21">
      <c r="A12063" s="26"/>
      <c r="B12063" s="27"/>
      <c r="C12063" s="27"/>
      <c r="D12063" s="27"/>
      <c r="E12063" s="27"/>
      <c r="F12063" s="27"/>
      <c r="G12063" s="29"/>
      <c r="H12063" s="29"/>
      <c r="I12063" s="29"/>
      <c r="J12063" s="29"/>
      <c r="K12063" s="29"/>
      <c r="L12063" s="29"/>
    </row>
    <row r="12064" spans="1:12" ht="21">
      <c r="A12064" s="26"/>
      <c r="B12064" s="27"/>
      <c r="C12064" s="27"/>
      <c r="D12064" s="27"/>
      <c r="E12064" s="27"/>
      <c r="F12064" s="27"/>
      <c r="G12064" s="29"/>
      <c r="H12064" s="29"/>
      <c r="I12064" s="29"/>
      <c r="J12064" s="29"/>
      <c r="K12064" s="29"/>
      <c r="L12064" s="29"/>
    </row>
    <row r="12065" spans="1:12" ht="21">
      <c r="A12065" s="26"/>
      <c r="B12065" s="27"/>
      <c r="C12065" s="27"/>
      <c r="D12065" s="27"/>
      <c r="E12065" s="27"/>
      <c r="F12065" s="27"/>
      <c r="G12065" s="28"/>
      <c r="H12065" s="28"/>
      <c r="I12065" s="28"/>
      <c r="J12065" s="28"/>
      <c r="K12065" s="28"/>
      <c r="L12065" s="28"/>
    </row>
    <row r="12066" spans="1:12" ht="21">
      <c r="A12066" s="26"/>
      <c r="B12066" s="27"/>
      <c r="C12066" s="27"/>
      <c r="D12066" s="27"/>
      <c r="E12066" s="27"/>
      <c r="F12066" s="27"/>
      <c r="G12066" s="29"/>
      <c r="H12066" s="29"/>
      <c r="I12066" s="29"/>
      <c r="J12066" s="29"/>
      <c r="K12066" s="29"/>
      <c r="L12066" s="29"/>
    </row>
    <row r="12067" spans="1:12" ht="21">
      <c r="A12067" s="26"/>
      <c r="B12067" s="27"/>
      <c r="C12067" s="27"/>
      <c r="D12067" s="27"/>
      <c r="E12067" s="27"/>
      <c r="F12067" s="27"/>
      <c r="G12067" s="29"/>
      <c r="H12067" s="29"/>
      <c r="I12067" s="29"/>
      <c r="J12067" s="29"/>
      <c r="K12067" s="29"/>
      <c r="L12067" s="29"/>
    </row>
    <row r="12068" spans="1:12" ht="21">
      <c r="A12068" s="26"/>
      <c r="B12068" s="27"/>
      <c r="C12068" s="27"/>
      <c r="D12068" s="27"/>
      <c r="E12068" s="27"/>
      <c r="F12068" s="27"/>
      <c r="G12068" s="29"/>
      <c r="H12068" s="29"/>
      <c r="I12068" s="29"/>
      <c r="J12068" s="29"/>
      <c r="K12068" s="29"/>
      <c r="L12068" s="29"/>
    </row>
    <row r="12069" spans="1:12" ht="21">
      <c r="A12069" s="26"/>
      <c r="B12069" s="27"/>
      <c r="C12069" s="27"/>
      <c r="D12069" s="27"/>
      <c r="E12069" s="27"/>
      <c r="F12069" s="27"/>
      <c r="G12069" s="28"/>
      <c r="H12069" s="28"/>
      <c r="I12069" s="28"/>
      <c r="J12069" s="28"/>
      <c r="K12069" s="28"/>
      <c r="L12069" s="28"/>
    </row>
    <row r="12070" spans="1:12" ht="21">
      <c r="A12070" s="26"/>
      <c r="B12070" s="27"/>
      <c r="C12070" s="27"/>
      <c r="D12070" s="27"/>
      <c r="E12070" s="27"/>
      <c r="F12070" s="27"/>
      <c r="G12070" s="28"/>
      <c r="H12070" s="28"/>
      <c r="I12070" s="28"/>
      <c r="J12070" s="28"/>
      <c r="K12070" s="28"/>
      <c r="L12070" s="28"/>
    </row>
    <row r="12071" spans="1:12" ht="21">
      <c r="A12071" s="26"/>
      <c r="B12071" s="27"/>
      <c r="C12071" s="27"/>
      <c r="D12071" s="27"/>
      <c r="E12071" s="27"/>
      <c r="F12071" s="27"/>
      <c r="G12071" s="28"/>
      <c r="H12071" s="28"/>
      <c r="I12071" s="28"/>
      <c r="J12071" s="28"/>
      <c r="K12071" s="28"/>
      <c r="L12071" s="28"/>
    </row>
    <row r="12072" spans="1:12" ht="21">
      <c r="A12072" s="26"/>
      <c r="B12072" s="27"/>
      <c r="C12072" s="27"/>
      <c r="D12072" s="27"/>
      <c r="E12072" s="27"/>
      <c r="F12072" s="27"/>
      <c r="G12072" s="29"/>
      <c r="H12072" s="29"/>
      <c r="I12072" s="29"/>
      <c r="J12072" s="29"/>
      <c r="K12072" s="29"/>
      <c r="L12072" s="29"/>
    </row>
    <row r="12073" spans="1:12" ht="21">
      <c r="A12073" s="26"/>
      <c r="B12073" s="27"/>
      <c r="C12073" s="27"/>
      <c r="D12073" s="27"/>
      <c r="E12073" s="27"/>
      <c r="F12073" s="27"/>
      <c r="G12073" s="29"/>
      <c r="H12073" s="29"/>
      <c r="I12073" s="29"/>
      <c r="J12073" s="29"/>
      <c r="K12073" s="29"/>
      <c r="L12073" s="29"/>
    </row>
    <row r="12074" spans="1:12" ht="21">
      <c r="A12074" s="26"/>
      <c r="B12074" s="27"/>
      <c r="C12074" s="27"/>
      <c r="D12074" s="27"/>
      <c r="E12074" s="27"/>
      <c r="F12074" s="27"/>
      <c r="G12074" s="28"/>
      <c r="H12074" s="28"/>
      <c r="I12074" s="28"/>
      <c r="J12074" s="28"/>
      <c r="K12074" s="28"/>
      <c r="L12074" s="28"/>
    </row>
    <row r="12075" spans="1:12" ht="21">
      <c r="A12075" s="26"/>
      <c r="B12075" s="27"/>
      <c r="C12075" s="27"/>
      <c r="D12075" s="27"/>
      <c r="E12075" s="27"/>
      <c r="F12075" s="27"/>
      <c r="G12075" s="29"/>
      <c r="H12075" s="29"/>
      <c r="I12075" s="29"/>
      <c r="J12075" s="29"/>
      <c r="K12075" s="29"/>
      <c r="L12075" s="29"/>
    </row>
    <row r="12076" spans="1:12" ht="21">
      <c r="A12076" s="26"/>
      <c r="B12076" s="27"/>
      <c r="C12076" s="27"/>
      <c r="D12076" s="27"/>
      <c r="E12076" s="27"/>
      <c r="F12076" s="27"/>
      <c r="G12076" s="28"/>
      <c r="H12076" s="28"/>
      <c r="I12076" s="28"/>
      <c r="J12076" s="28"/>
      <c r="K12076" s="28"/>
      <c r="L12076" s="28"/>
    </row>
    <row r="12077" spans="1:12" ht="21">
      <c r="A12077" s="26"/>
      <c r="B12077" s="27"/>
      <c r="C12077" s="27"/>
      <c r="D12077" s="27"/>
      <c r="E12077" s="27"/>
      <c r="F12077" s="27"/>
      <c r="G12077" s="29"/>
      <c r="H12077" s="29"/>
      <c r="I12077" s="29"/>
      <c r="J12077" s="29"/>
      <c r="K12077" s="29"/>
      <c r="L12077" s="29"/>
    </row>
    <row r="12078" spans="1:12" ht="21">
      <c r="A12078" s="26"/>
      <c r="B12078" s="27"/>
      <c r="C12078" s="27"/>
      <c r="D12078" s="27"/>
      <c r="E12078" s="27"/>
      <c r="F12078" s="27"/>
      <c r="G12078" s="28"/>
      <c r="H12078" s="28"/>
      <c r="I12078" s="28"/>
      <c r="J12078" s="28"/>
      <c r="K12078" s="28"/>
      <c r="L12078" s="28"/>
    </row>
    <row r="12079" spans="1:12" ht="21">
      <c r="A12079" s="26"/>
      <c r="B12079" s="27"/>
      <c r="C12079" s="27"/>
      <c r="D12079" s="27"/>
      <c r="E12079" s="27"/>
      <c r="F12079" s="27"/>
      <c r="G12079" s="29"/>
      <c r="H12079" s="29"/>
      <c r="I12079" s="29"/>
      <c r="J12079" s="29"/>
      <c r="K12079" s="29"/>
      <c r="L12079" s="29"/>
    </row>
    <row r="12080" spans="1:12" ht="21">
      <c r="A12080" s="26"/>
      <c r="B12080" s="27"/>
      <c r="C12080" s="27"/>
      <c r="D12080" s="27"/>
      <c r="E12080" s="27"/>
      <c r="F12080" s="27"/>
      <c r="G12080" s="28"/>
      <c r="H12080" s="28"/>
      <c r="I12080" s="28"/>
      <c r="J12080" s="28"/>
      <c r="K12080" s="28"/>
      <c r="L12080" s="28"/>
    </row>
    <row r="12081" spans="1:12" ht="21">
      <c r="A12081" s="26"/>
      <c r="B12081" s="27"/>
      <c r="C12081" s="27"/>
      <c r="D12081" s="27"/>
      <c r="E12081" s="27"/>
      <c r="F12081" s="27"/>
      <c r="G12081" s="29"/>
      <c r="H12081" s="29"/>
      <c r="I12081" s="29"/>
      <c r="J12081" s="29"/>
      <c r="K12081" s="29"/>
      <c r="L12081" s="29"/>
    </row>
    <row r="12082" spans="1:12" ht="21">
      <c r="A12082" s="26"/>
      <c r="B12082" s="27"/>
      <c r="C12082" s="27"/>
      <c r="D12082" s="27"/>
      <c r="E12082" s="27"/>
      <c r="F12082" s="27"/>
      <c r="G12082" s="29"/>
      <c r="H12082" s="29"/>
      <c r="I12082" s="29"/>
      <c r="J12082" s="29"/>
      <c r="K12082" s="29"/>
      <c r="L12082" s="29"/>
    </row>
    <row r="12083" spans="1:12" ht="21">
      <c r="A12083" s="26"/>
      <c r="B12083" s="27"/>
      <c r="C12083" s="27"/>
      <c r="D12083" s="27"/>
      <c r="E12083" s="27"/>
      <c r="F12083" s="27"/>
      <c r="G12083" s="29"/>
      <c r="H12083" s="29"/>
      <c r="I12083" s="29"/>
      <c r="J12083" s="29"/>
      <c r="K12083" s="29"/>
      <c r="L12083" s="29"/>
    </row>
    <row r="12084" spans="1:12" ht="21">
      <c r="A12084" s="26"/>
      <c r="B12084" s="27"/>
      <c r="C12084" s="27"/>
      <c r="D12084" s="27"/>
      <c r="E12084" s="27"/>
      <c r="F12084" s="27"/>
      <c r="G12084" s="29"/>
      <c r="H12084" s="29"/>
      <c r="I12084" s="29"/>
      <c r="J12084" s="29"/>
      <c r="K12084" s="29"/>
      <c r="L12084" s="29"/>
    </row>
    <row r="12085" spans="1:12" ht="21">
      <c r="A12085" s="26"/>
      <c r="B12085" s="27"/>
      <c r="C12085" s="27"/>
      <c r="D12085" s="27"/>
      <c r="E12085" s="27"/>
      <c r="F12085" s="27"/>
      <c r="G12085" s="29"/>
      <c r="H12085" s="29"/>
      <c r="I12085" s="29"/>
      <c r="J12085" s="29"/>
      <c r="K12085" s="29"/>
      <c r="L12085" s="29"/>
    </row>
    <row r="12086" spans="1:12" ht="21">
      <c r="A12086" s="26"/>
      <c r="B12086" s="27"/>
      <c r="C12086" s="27"/>
      <c r="D12086" s="27"/>
      <c r="E12086" s="27"/>
      <c r="F12086" s="27"/>
      <c r="G12086" s="29"/>
      <c r="H12086" s="29"/>
      <c r="I12086" s="29"/>
      <c r="J12086" s="29"/>
      <c r="K12086" s="29"/>
      <c r="L12086" s="29"/>
    </row>
    <row r="12087" spans="1:12" ht="21">
      <c r="A12087" s="26"/>
      <c r="B12087" s="27"/>
      <c r="C12087" s="27"/>
      <c r="D12087" s="27"/>
      <c r="E12087" s="27"/>
      <c r="F12087" s="27"/>
      <c r="G12087" s="29"/>
      <c r="H12087" s="29"/>
      <c r="I12087" s="29"/>
      <c r="J12087" s="29"/>
      <c r="K12087" s="29"/>
      <c r="L12087" s="29"/>
    </row>
    <row r="12088" spans="1:12" ht="21">
      <c r="A12088" s="26"/>
      <c r="B12088" s="27"/>
      <c r="C12088" s="27"/>
      <c r="D12088" s="27"/>
      <c r="E12088" s="27"/>
      <c r="F12088" s="27"/>
      <c r="G12088" s="29"/>
      <c r="H12088" s="29"/>
      <c r="I12088" s="29"/>
      <c r="J12088" s="29"/>
      <c r="K12088" s="29"/>
      <c r="L12088" s="29"/>
    </row>
    <row r="12089" spans="1:12" ht="21">
      <c r="A12089" s="26"/>
      <c r="B12089" s="27"/>
      <c r="C12089" s="27"/>
      <c r="D12089" s="27"/>
      <c r="E12089" s="27"/>
      <c r="F12089" s="27"/>
      <c r="G12089" s="29"/>
      <c r="H12089" s="29"/>
      <c r="I12089" s="29"/>
      <c r="J12089" s="29"/>
      <c r="K12089" s="29"/>
      <c r="L12089" s="29"/>
    </row>
    <row r="12090" spans="1:12" ht="21">
      <c r="A12090" s="26"/>
      <c r="B12090" s="27"/>
      <c r="C12090" s="27"/>
      <c r="D12090" s="27"/>
      <c r="E12090" s="27"/>
      <c r="F12090" s="27"/>
      <c r="G12090" s="28"/>
      <c r="H12090" s="28"/>
      <c r="I12090" s="28"/>
      <c r="J12090" s="28"/>
      <c r="K12090" s="28"/>
      <c r="L12090" s="28"/>
    </row>
    <row r="12091" spans="1:12" ht="21">
      <c r="A12091" s="26"/>
      <c r="B12091" s="27"/>
      <c r="C12091" s="27"/>
      <c r="D12091" s="27"/>
      <c r="E12091" s="27"/>
      <c r="F12091" s="27"/>
      <c r="G12091" s="29"/>
      <c r="H12091" s="29"/>
      <c r="I12091" s="29"/>
      <c r="J12091" s="29"/>
      <c r="K12091" s="29"/>
      <c r="L12091" s="29"/>
    </row>
    <row r="12092" spans="1:12" ht="21">
      <c r="A12092" s="26"/>
      <c r="B12092" s="27"/>
      <c r="C12092" s="27"/>
      <c r="D12092" s="27"/>
      <c r="E12092" s="27"/>
      <c r="F12092" s="27"/>
      <c r="G12092" s="29"/>
      <c r="H12092" s="29"/>
      <c r="I12092" s="29"/>
      <c r="J12092" s="29"/>
      <c r="K12092" s="29"/>
      <c r="L12092" s="29"/>
    </row>
    <row r="12093" spans="1:12" ht="21">
      <c r="A12093" s="26"/>
      <c r="B12093" s="27"/>
      <c r="C12093" s="27"/>
      <c r="D12093" s="27"/>
      <c r="E12093" s="27"/>
      <c r="F12093" s="27"/>
      <c r="G12093" s="28"/>
      <c r="H12093" s="28"/>
      <c r="I12093" s="28"/>
      <c r="J12093" s="28"/>
      <c r="K12093" s="28"/>
      <c r="L12093" s="28"/>
    </row>
    <row r="12094" spans="1:12" ht="21">
      <c r="A12094" s="26"/>
      <c r="B12094" s="27"/>
      <c r="C12094" s="27"/>
      <c r="D12094" s="27"/>
      <c r="E12094" s="27"/>
      <c r="F12094" s="27"/>
      <c r="G12094" s="28"/>
      <c r="H12094" s="28"/>
      <c r="I12094" s="28"/>
      <c r="J12094" s="28"/>
      <c r="K12094" s="28"/>
      <c r="L12094" s="28"/>
    </row>
    <row r="12095" spans="1:12" ht="21">
      <c r="A12095" s="26"/>
      <c r="B12095" s="27"/>
      <c r="C12095" s="27"/>
      <c r="D12095" s="27"/>
      <c r="E12095" s="27"/>
      <c r="F12095" s="27"/>
      <c r="G12095" s="28"/>
      <c r="H12095" s="28"/>
      <c r="I12095" s="28"/>
      <c r="J12095" s="28"/>
      <c r="K12095" s="28"/>
      <c r="L12095" s="28"/>
    </row>
    <row r="12096" spans="1:12" ht="21">
      <c r="A12096" s="26"/>
      <c r="B12096" s="27"/>
      <c r="C12096" s="27"/>
      <c r="D12096" s="27"/>
      <c r="E12096" s="27"/>
      <c r="F12096" s="27"/>
      <c r="G12096" s="28"/>
      <c r="H12096" s="28"/>
      <c r="I12096" s="28"/>
      <c r="J12096" s="28"/>
      <c r="K12096" s="28"/>
      <c r="L12096" s="28"/>
    </row>
    <row r="12097" spans="1:12" ht="21">
      <c r="A12097" s="26"/>
      <c r="B12097" s="27"/>
      <c r="C12097" s="27"/>
      <c r="D12097" s="27"/>
      <c r="E12097" s="27"/>
      <c r="F12097" s="27"/>
      <c r="G12097" s="28"/>
      <c r="H12097" s="28"/>
      <c r="I12097" s="28"/>
      <c r="J12097" s="28"/>
      <c r="K12097" s="28"/>
      <c r="L12097" s="28"/>
    </row>
    <row r="12098" spans="1:12" ht="21">
      <c r="A12098" s="26"/>
      <c r="B12098" s="27"/>
      <c r="C12098" s="27"/>
      <c r="D12098" s="27"/>
      <c r="E12098" s="27"/>
      <c r="F12098" s="27"/>
      <c r="G12098" s="28"/>
      <c r="H12098" s="28"/>
      <c r="I12098" s="28"/>
      <c r="J12098" s="28"/>
      <c r="K12098" s="28"/>
      <c r="L12098" s="28"/>
    </row>
    <row r="12099" spans="1:12" ht="21">
      <c r="A12099" s="26"/>
      <c r="B12099" s="27"/>
      <c r="C12099" s="27"/>
      <c r="D12099" s="27"/>
      <c r="E12099" s="27"/>
      <c r="F12099" s="27"/>
      <c r="G12099" s="29"/>
      <c r="H12099" s="29"/>
      <c r="I12099" s="29"/>
      <c r="J12099" s="29"/>
      <c r="K12099" s="29"/>
      <c r="L12099" s="29"/>
    </row>
    <row r="12100" spans="1:12" ht="21">
      <c r="A12100" s="26"/>
      <c r="B12100" s="27"/>
      <c r="C12100" s="27"/>
      <c r="D12100" s="27"/>
      <c r="E12100" s="27"/>
      <c r="F12100" s="27"/>
      <c r="G12100" s="29"/>
      <c r="H12100" s="29"/>
      <c r="I12100" s="29"/>
      <c r="J12100" s="29"/>
      <c r="K12100" s="29"/>
      <c r="L12100" s="29"/>
    </row>
    <row r="12101" spans="1:12" ht="21">
      <c r="A12101" s="26"/>
      <c r="B12101" s="27"/>
      <c r="C12101" s="27"/>
      <c r="D12101" s="27"/>
      <c r="E12101" s="27"/>
      <c r="F12101" s="27"/>
      <c r="G12101" s="29"/>
      <c r="H12101" s="29"/>
      <c r="I12101" s="29"/>
      <c r="J12101" s="29"/>
      <c r="K12101" s="29"/>
      <c r="L12101" s="29"/>
    </row>
    <row r="12102" spans="1:12" ht="21">
      <c r="A12102" s="26"/>
      <c r="B12102" s="27"/>
      <c r="C12102" s="27"/>
      <c r="D12102" s="27"/>
      <c r="E12102" s="27"/>
      <c r="F12102" s="27"/>
      <c r="G12102" s="29"/>
      <c r="H12102" s="29"/>
      <c r="I12102" s="29"/>
      <c r="J12102" s="29"/>
      <c r="K12102" s="29"/>
      <c r="L12102" s="29"/>
    </row>
    <row r="12103" spans="1:12" ht="21">
      <c r="A12103" s="26"/>
      <c r="B12103" s="27"/>
      <c r="C12103" s="27"/>
      <c r="D12103" s="27"/>
      <c r="E12103" s="27"/>
      <c r="F12103" s="27"/>
      <c r="G12103" s="29"/>
      <c r="H12103" s="29"/>
      <c r="I12103" s="29"/>
      <c r="J12103" s="29"/>
      <c r="K12103" s="29"/>
      <c r="L12103" s="29"/>
    </row>
    <row r="12104" spans="1:12" ht="21">
      <c r="A12104" s="26"/>
      <c r="B12104" s="27"/>
      <c r="C12104" s="27"/>
      <c r="D12104" s="27"/>
      <c r="E12104" s="27"/>
      <c r="F12104" s="27"/>
      <c r="G12104" s="29"/>
      <c r="H12104" s="29"/>
      <c r="I12104" s="29"/>
      <c r="J12104" s="29"/>
      <c r="K12104" s="29"/>
      <c r="L12104" s="29"/>
    </row>
    <row r="12105" spans="1:12" ht="21">
      <c r="A12105" s="26"/>
      <c r="B12105" s="27"/>
      <c r="C12105" s="27"/>
      <c r="D12105" s="27"/>
      <c r="E12105" s="27"/>
      <c r="F12105" s="27"/>
      <c r="G12105" s="29"/>
      <c r="H12105" s="29"/>
      <c r="I12105" s="29"/>
      <c r="J12105" s="29"/>
      <c r="K12105" s="29"/>
      <c r="L12105" s="29"/>
    </row>
    <row r="12106" spans="1:12" ht="21">
      <c r="A12106" s="26"/>
      <c r="B12106" s="27"/>
      <c r="C12106" s="27"/>
      <c r="D12106" s="27"/>
      <c r="E12106" s="27"/>
      <c r="F12106" s="27"/>
      <c r="G12106" s="29"/>
      <c r="H12106" s="29"/>
      <c r="I12106" s="29"/>
      <c r="J12106" s="29"/>
      <c r="K12106" s="29"/>
      <c r="L12106" s="29"/>
    </row>
    <row r="12107" spans="1:12" ht="21">
      <c r="A12107" s="26"/>
      <c r="B12107" s="27"/>
      <c r="C12107" s="27"/>
      <c r="D12107" s="27"/>
      <c r="E12107" s="27"/>
      <c r="F12107" s="27"/>
      <c r="G12107" s="29"/>
      <c r="H12107" s="29"/>
      <c r="I12107" s="29"/>
      <c r="J12107" s="29"/>
      <c r="K12107" s="29"/>
      <c r="L12107" s="29"/>
    </row>
    <row r="12108" spans="1:12" ht="21">
      <c r="A12108" s="26"/>
      <c r="B12108" s="27"/>
      <c r="C12108" s="27"/>
      <c r="D12108" s="27"/>
      <c r="E12108" s="27"/>
      <c r="F12108" s="27"/>
      <c r="G12108" s="28"/>
      <c r="H12108" s="28"/>
      <c r="I12108" s="28"/>
      <c r="J12108" s="28"/>
      <c r="K12108" s="28"/>
      <c r="L12108" s="28"/>
    </row>
    <row r="12109" spans="1:12" ht="21">
      <c r="A12109" s="26"/>
      <c r="B12109" s="27"/>
      <c r="C12109" s="27"/>
      <c r="D12109" s="27"/>
      <c r="E12109" s="27"/>
      <c r="F12109" s="27"/>
      <c r="G12109" s="29"/>
      <c r="H12109" s="29"/>
      <c r="I12109" s="29"/>
      <c r="J12109" s="29"/>
      <c r="K12109" s="29"/>
      <c r="L12109" s="29"/>
    </row>
    <row r="12110" spans="1:12" ht="21">
      <c r="A12110" s="26"/>
      <c r="B12110" s="27"/>
      <c r="C12110" s="27"/>
      <c r="D12110" s="27"/>
      <c r="E12110" s="27"/>
      <c r="F12110" s="27"/>
      <c r="G12110" s="29"/>
      <c r="H12110" s="29"/>
      <c r="I12110" s="29"/>
      <c r="J12110" s="29"/>
      <c r="K12110" s="29"/>
      <c r="L12110" s="29"/>
    </row>
    <row r="12111" spans="1:12" ht="21">
      <c r="A12111" s="26"/>
      <c r="B12111" s="27"/>
      <c r="C12111" s="27"/>
      <c r="D12111" s="27"/>
      <c r="E12111" s="27"/>
      <c r="F12111" s="27"/>
      <c r="G12111" s="29"/>
      <c r="H12111" s="29"/>
      <c r="I12111" s="29"/>
      <c r="J12111" s="29"/>
      <c r="K12111" s="29"/>
      <c r="L12111" s="29"/>
    </row>
    <row r="12112" spans="1:12" ht="21">
      <c r="A12112" s="26"/>
      <c r="B12112" s="27"/>
      <c r="C12112" s="27"/>
      <c r="D12112" s="27"/>
      <c r="E12112" s="27"/>
      <c r="F12112" s="27"/>
      <c r="G12112" s="28"/>
      <c r="H12112" s="28"/>
      <c r="I12112" s="28"/>
      <c r="J12112" s="28"/>
      <c r="K12112" s="28"/>
      <c r="L12112" s="28"/>
    </row>
    <row r="12113" spans="1:12" ht="21">
      <c r="A12113" s="26"/>
      <c r="B12113" s="27"/>
      <c r="C12113" s="27"/>
      <c r="D12113" s="27"/>
      <c r="E12113" s="27"/>
      <c r="F12113" s="27"/>
      <c r="G12113" s="29"/>
      <c r="H12113" s="29"/>
      <c r="I12113" s="29"/>
      <c r="J12113" s="29"/>
      <c r="K12113" s="29"/>
      <c r="L12113" s="29"/>
    </row>
    <row r="12114" spans="1:12" ht="21">
      <c r="A12114" s="26"/>
      <c r="B12114" s="27"/>
      <c r="C12114" s="27"/>
      <c r="D12114" s="27"/>
      <c r="E12114" s="27"/>
      <c r="F12114" s="27"/>
      <c r="G12114" s="29"/>
      <c r="H12114" s="29"/>
      <c r="I12114" s="29"/>
      <c r="J12114" s="29"/>
      <c r="K12114" s="29"/>
      <c r="L12114" s="29"/>
    </row>
    <row r="12115" spans="1:12" ht="21">
      <c r="A12115" s="26"/>
      <c r="B12115" s="27"/>
      <c r="C12115" s="27"/>
      <c r="D12115" s="27"/>
      <c r="E12115" s="27"/>
      <c r="F12115" s="27"/>
      <c r="G12115" s="29"/>
      <c r="H12115" s="29"/>
      <c r="I12115" s="29"/>
      <c r="J12115" s="29"/>
      <c r="K12115" s="29"/>
      <c r="L12115" s="29"/>
    </row>
    <row r="12116" spans="1:12" ht="21">
      <c r="A12116" s="26"/>
      <c r="B12116" s="27"/>
      <c r="C12116" s="27"/>
      <c r="D12116" s="27"/>
      <c r="E12116" s="27"/>
      <c r="F12116" s="27"/>
      <c r="G12116" s="29"/>
      <c r="H12116" s="29"/>
      <c r="I12116" s="29"/>
      <c r="J12116" s="29"/>
      <c r="K12116" s="29"/>
      <c r="L12116" s="29"/>
    </row>
    <row r="12117" spans="1:12" ht="21">
      <c r="A12117" s="26"/>
      <c r="B12117" s="27"/>
      <c r="C12117" s="27"/>
      <c r="D12117" s="27"/>
      <c r="E12117" s="27"/>
      <c r="F12117" s="27"/>
      <c r="G12117" s="29"/>
      <c r="H12117" s="29"/>
      <c r="I12117" s="29"/>
      <c r="J12117" s="29"/>
      <c r="K12117" s="29"/>
      <c r="L12117" s="29"/>
    </row>
    <row r="12118" spans="1:12" ht="21">
      <c r="A12118" s="26"/>
      <c r="B12118" s="27"/>
      <c r="C12118" s="27"/>
      <c r="D12118" s="27"/>
      <c r="E12118" s="27"/>
      <c r="F12118" s="27"/>
      <c r="G12118" s="29"/>
      <c r="H12118" s="29"/>
      <c r="I12118" s="29"/>
      <c r="J12118" s="29"/>
      <c r="K12118" s="29"/>
      <c r="L12118" s="29"/>
    </row>
    <row r="12119" spans="1:12" ht="21">
      <c r="A12119" s="26"/>
      <c r="B12119" s="27"/>
      <c r="C12119" s="27"/>
      <c r="D12119" s="27"/>
      <c r="E12119" s="27"/>
      <c r="F12119" s="27"/>
      <c r="G12119" s="29"/>
      <c r="H12119" s="29"/>
      <c r="I12119" s="29"/>
      <c r="J12119" s="29"/>
      <c r="K12119" s="29"/>
      <c r="L12119" s="29"/>
    </row>
    <row r="12120" spans="1:12" ht="21">
      <c r="A12120" s="26"/>
      <c r="B12120" s="27"/>
      <c r="C12120" s="27"/>
      <c r="D12120" s="27"/>
      <c r="E12120" s="27"/>
      <c r="F12120" s="27"/>
      <c r="G12120" s="29"/>
      <c r="H12120" s="29"/>
      <c r="I12120" s="29"/>
      <c r="J12120" s="29"/>
      <c r="K12120" s="29"/>
      <c r="L12120" s="29"/>
    </row>
    <row r="12121" spans="1:12" ht="21">
      <c r="A12121" s="26"/>
      <c r="B12121" s="27"/>
      <c r="C12121" s="27"/>
      <c r="D12121" s="27"/>
      <c r="E12121" s="27"/>
      <c r="F12121" s="27"/>
      <c r="G12121" s="29"/>
      <c r="H12121" s="29"/>
      <c r="I12121" s="29"/>
      <c r="J12121" s="29"/>
      <c r="K12121" s="29"/>
      <c r="L12121" s="29"/>
    </row>
    <row r="12122" spans="1:12" ht="21">
      <c r="A12122" s="26"/>
      <c r="B12122" s="27"/>
      <c r="C12122" s="27"/>
      <c r="D12122" s="27"/>
      <c r="E12122" s="27"/>
      <c r="F12122" s="27"/>
      <c r="G12122" s="29"/>
      <c r="H12122" s="29"/>
      <c r="I12122" s="29"/>
      <c r="J12122" s="29"/>
      <c r="K12122" s="29"/>
      <c r="L12122" s="29"/>
    </row>
    <row r="12123" spans="1:12" ht="21">
      <c r="A12123" s="26"/>
      <c r="B12123" s="27"/>
      <c r="C12123" s="27"/>
      <c r="D12123" s="27"/>
      <c r="E12123" s="27"/>
      <c r="F12123" s="27"/>
      <c r="G12123" s="28"/>
      <c r="H12123" s="28"/>
      <c r="I12123" s="28"/>
      <c r="J12123" s="28"/>
      <c r="K12123" s="28"/>
      <c r="L12123" s="28"/>
    </row>
    <row r="12124" spans="1:12" ht="21">
      <c r="A12124" s="26"/>
      <c r="B12124" s="27"/>
      <c r="C12124" s="27"/>
      <c r="D12124" s="27"/>
      <c r="E12124" s="27"/>
      <c r="F12124" s="27"/>
      <c r="G12124" s="28"/>
      <c r="H12124" s="28"/>
      <c r="I12124" s="28"/>
      <c r="J12124" s="28"/>
      <c r="K12124" s="28"/>
      <c r="L12124" s="28"/>
    </row>
    <row r="12125" spans="1:12" ht="21">
      <c r="A12125" s="26"/>
      <c r="B12125" s="27"/>
      <c r="C12125" s="27"/>
      <c r="D12125" s="27"/>
      <c r="E12125" s="27"/>
      <c r="F12125" s="27"/>
      <c r="G12125" s="28"/>
      <c r="H12125" s="28"/>
      <c r="I12125" s="28"/>
      <c r="J12125" s="28"/>
      <c r="K12125" s="28"/>
      <c r="L12125" s="28"/>
    </row>
    <row r="12126" spans="1:12" ht="21">
      <c r="A12126" s="26"/>
      <c r="B12126" s="27"/>
      <c r="C12126" s="27"/>
      <c r="D12126" s="27"/>
      <c r="E12126" s="27"/>
      <c r="F12126" s="27"/>
      <c r="G12126" s="28"/>
      <c r="H12126" s="28"/>
      <c r="I12126" s="28"/>
      <c r="J12126" s="28"/>
      <c r="K12126" s="28"/>
      <c r="L12126" s="28"/>
    </row>
    <row r="12127" spans="1:12" ht="21">
      <c r="A12127" s="26"/>
      <c r="B12127" s="27"/>
      <c r="C12127" s="27"/>
      <c r="D12127" s="27"/>
      <c r="E12127" s="27"/>
      <c r="F12127" s="27"/>
      <c r="G12127" s="29"/>
      <c r="H12127" s="29"/>
      <c r="I12127" s="29"/>
      <c r="J12127" s="29"/>
      <c r="K12127" s="29"/>
      <c r="L12127" s="29"/>
    </row>
    <row r="12128" spans="1:12" ht="21">
      <c r="A12128" s="26"/>
      <c r="B12128" s="27"/>
      <c r="C12128" s="27"/>
      <c r="D12128" s="27"/>
      <c r="E12128" s="27"/>
      <c r="F12128" s="27"/>
      <c r="G12128" s="28"/>
      <c r="H12128" s="28"/>
      <c r="I12128" s="28"/>
      <c r="J12128" s="28"/>
      <c r="K12128" s="28"/>
      <c r="L12128" s="28"/>
    </row>
    <row r="12129" spans="1:12" ht="21">
      <c r="A12129" s="26"/>
      <c r="B12129" s="27"/>
      <c r="C12129" s="27"/>
      <c r="D12129" s="27"/>
      <c r="E12129" s="27"/>
      <c r="F12129" s="27"/>
      <c r="G12129" s="29"/>
      <c r="H12129" s="29"/>
      <c r="I12129" s="29"/>
      <c r="J12129" s="29"/>
      <c r="K12129" s="29"/>
      <c r="L12129" s="29"/>
    </row>
    <row r="12130" spans="1:12" ht="21">
      <c r="A12130" s="26"/>
      <c r="B12130" s="27"/>
      <c r="C12130" s="27"/>
      <c r="D12130" s="27"/>
      <c r="E12130" s="27"/>
      <c r="F12130" s="27"/>
      <c r="G12130" s="29"/>
      <c r="H12130" s="29"/>
      <c r="I12130" s="29"/>
      <c r="J12130" s="29"/>
      <c r="K12130" s="29"/>
      <c r="L12130" s="29"/>
    </row>
    <row r="12131" spans="1:12" ht="21">
      <c r="A12131" s="26"/>
      <c r="B12131" s="27"/>
      <c r="C12131" s="27"/>
      <c r="D12131" s="27"/>
      <c r="E12131" s="27"/>
      <c r="F12131" s="27"/>
      <c r="G12131" s="29"/>
      <c r="H12131" s="29"/>
      <c r="I12131" s="29"/>
      <c r="J12131" s="29"/>
      <c r="K12131" s="29"/>
      <c r="L12131" s="29"/>
    </row>
    <row r="12132" spans="1:12" ht="21">
      <c r="A12132" s="26"/>
      <c r="B12132" s="27"/>
      <c r="C12132" s="27"/>
      <c r="D12132" s="27"/>
      <c r="E12132" s="27"/>
      <c r="F12132" s="27"/>
      <c r="G12132" s="29"/>
      <c r="H12132" s="29"/>
      <c r="I12132" s="29"/>
      <c r="J12132" s="29"/>
      <c r="K12132" s="29"/>
      <c r="L12132" s="29"/>
    </row>
    <row r="12133" spans="1:12" ht="21">
      <c r="A12133" s="26"/>
      <c r="B12133" s="27"/>
      <c r="C12133" s="27"/>
      <c r="D12133" s="27"/>
      <c r="E12133" s="27"/>
      <c r="F12133" s="27"/>
      <c r="G12133" s="29"/>
      <c r="H12133" s="29"/>
      <c r="I12133" s="29"/>
      <c r="J12133" s="29"/>
      <c r="K12133" s="29"/>
      <c r="L12133" s="29"/>
    </row>
    <row r="12134" spans="1:12" ht="21">
      <c r="A12134" s="26"/>
      <c r="B12134" s="27"/>
      <c r="C12134" s="27"/>
      <c r="D12134" s="27"/>
      <c r="E12134" s="27"/>
      <c r="F12134" s="27"/>
      <c r="G12134" s="29"/>
      <c r="H12134" s="29"/>
      <c r="I12134" s="29"/>
      <c r="J12134" s="29"/>
      <c r="K12134" s="29"/>
      <c r="L12134" s="29"/>
    </row>
    <row r="12135" spans="1:12" ht="21">
      <c r="A12135" s="26"/>
      <c r="B12135" s="27"/>
      <c r="C12135" s="27"/>
      <c r="D12135" s="27"/>
      <c r="E12135" s="27"/>
      <c r="F12135" s="27"/>
      <c r="G12135" s="29"/>
      <c r="H12135" s="29"/>
      <c r="I12135" s="29"/>
      <c r="J12135" s="29"/>
      <c r="K12135" s="29"/>
      <c r="L12135" s="29"/>
    </row>
    <row r="12136" spans="1:12" ht="21">
      <c r="A12136" s="26"/>
      <c r="B12136" s="27"/>
      <c r="C12136" s="27"/>
      <c r="D12136" s="27"/>
      <c r="E12136" s="27"/>
      <c r="F12136" s="27"/>
      <c r="G12136" s="29"/>
      <c r="H12136" s="29"/>
      <c r="I12136" s="29"/>
      <c r="J12136" s="29"/>
      <c r="K12136" s="29"/>
      <c r="L12136" s="29"/>
    </row>
    <row r="12137" spans="1:12" ht="21">
      <c r="A12137" s="26"/>
      <c r="B12137" s="27"/>
      <c r="C12137" s="27"/>
      <c r="D12137" s="27"/>
      <c r="E12137" s="27"/>
      <c r="F12137" s="27"/>
      <c r="G12137" s="29"/>
      <c r="H12137" s="29"/>
      <c r="I12137" s="29"/>
      <c r="J12137" s="29"/>
      <c r="K12137" s="29"/>
      <c r="L12137" s="29"/>
    </row>
    <row r="12138" spans="1:12" ht="21">
      <c r="A12138" s="26"/>
      <c r="B12138" s="27"/>
      <c r="C12138" s="27"/>
      <c r="D12138" s="27"/>
      <c r="E12138" s="27"/>
      <c r="F12138" s="27"/>
      <c r="G12138" s="29"/>
      <c r="H12138" s="29"/>
      <c r="I12138" s="29"/>
      <c r="J12138" s="29"/>
      <c r="K12138" s="29"/>
      <c r="L12138" s="29"/>
    </row>
    <row r="12139" spans="1:12" ht="21">
      <c r="A12139" s="26"/>
      <c r="B12139" s="27"/>
      <c r="C12139" s="27"/>
      <c r="D12139" s="27"/>
      <c r="E12139" s="27"/>
      <c r="F12139" s="27"/>
      <c r="G12139" s="29"/>
      <c r="H12139" s="29"/>
      <c r="I12139" s="29"/>
      <c r="J12139" s="29"/>
      <c r="K12139" s="29"/>
      <c r="L12139" s="29"/>
    </row>
    <row r="12140" spans="1:12" ht="21">
      <c r="A12140" s="26"/>
      <c r="B12140" s="27"/>
      <c r="C12140" s="27"/>
      <c r="D12140" s="27"/>
      <c r="E12140" s="27"/>
      <c r="F12140" s="27"/>
      <c r="G12140" s="29"/>
      <c r="H12140" s="29"/>
      <c r="I12140" s="29"/>
      <c r="J12140" s="29"/>
      <c r="K12140" s="29"/>
      <c r="L12140" s="29"/>
    </row>
    <row r="12141" spans="1:12" ht="21">
      <c r="A12141" s="26"/>
      <c r="B12141" s="27"/>
      <c r="C12141" s="27"/>
      <c r="D12141" s="27"/>
      <c r="E12141" s="27"/>
      <c r="F12141" s="27"/>
      <c r="G12141" s="29"/>
      <c r="H12141" s="29"/>
      <c r="I12141" s="29"/>
      <c r="J12141" s="29"/>
      <c r="K12141" s="29"/>
      <c r="L12141" s="29"/>
    </row>
    <row r="12142" spans="1:12" ht="21">
      <c r="A12142" s="26"/>
      <c r="B12142" s="27"/>
      <c r="C12142" s="27"/>
      <c r="D12142" s="27"/>
      <c r="E12142" s="27"/>
      <c r="F12142" s="27"/>
      <c r="G12142" s="29"/>
      <c r="H12142" s="29"/>
      <c r="I12142" s="29"/>
      <c r="J12142" s="29"/>
      <c r="K12142" s="29"/>
      <c r="L12142" s="29"/>
    </row>
    <row r="12143" spans="1:12" ht="21">
      <c r="A12143" s="26"/>
      <c r="B12143" s="27"/>
      <c r="C12143" s="27"/>
      <c r="D12143" s="27"/>
      <c r="E12143" s="27"/>
      <c r="F12143" s="27"/>
      <c r="G12143" s="29"/>
      <c r="H12143" s="29"/>
      <c r="I12143" s="29"/>
      <c r="J12143" s="29"/>
      <c r="K12143" s="29"/>
      <c r="L12143" s="29"/>
    </row>
    <row r="12144" spans="1:12" ht="21">
      <c r="A12144" s="26"/>
      <c r="B12144" s="27"/>
      <c r="C12144" s="27"/>
      <c r="D12144" s="27"/>
      <c r="E12144" s="27"/>
      <c r="F12144" s="27"/>
      <c r="G12144" s="29"/>
      <c r="H12144" s="29"/>
      <c r="I12144" s="29"/>
      <c r="J12144" s="29"/>
      <c r="K12144" s="29"/>
      <c r="L12144" s="29"/>
    </row>
    <row r="12145" spans="1:12" ht="21">
      <c r="A12145" s="26"/>
      <c r="B12145" s="27"/>
      <c r="C12145" s="27"/>
      <c r="D12145" s="27"/>
      <c r="E12145" s="27"/>
      <c r="F12145" s="27"/>
      <c r="G12145" s="29"/>
      <c r="H12145" s="29"/>
      <c r="I12145" s="29"/>
      <c r="J12145" s="29"/>
      <c r="K12145" s="29"/>
      <c r="L12145" s="29"/>
    </row>
    <row r="12146" spans="1:12" ht="21">
      <c r="A12146" s="26"/>
      <c r="B12146" s="27"/>
      <c r="C12146" s="27"/>
      <c r="D12146" s="27"/>
      <c r="E12146" s="27"/>
      <c r="F12146" s="27"/>
      <c r="G12146" s="29"/>
      <c r="H12146" s="29"/>
      <c r="I12146" s="29"/>
      <c r="J12146" s="29"/>
      <c r="K12146" s="29"/>
      <c r="L12146" s="29"/>
    </row>
    <row r="12147" spans="1:12" ht="21">
      <c r="A12147" s="26"/>
      <c r="B12147" s="27"/>
      <c r="C12147" s="27"/>
      <c r="D12147" s="27"/>
      <c r="E12147" s="27"/>
      <c r="F12147" s="27"/>
      <c r="G12147" s="29"/>
      <c r="H12147" s="29"/>
      <c r="I12147" s="29"/>
      <c r="J12147" s="29"/>
      <c r="K12147" s="29"/>
      <c r="L12147" s="29"/>
    </row>
    <row r="12148" spans="1:12" ht="21">
      <c r="A12148" s="26"/>
      <c r="B12148" s="27"/>
      <c r="C12148" s="27"/>
      <c r="D12148" s="27"/>
      <c r="E12148" s="27"/>
      <c r="F12148" s="27"/>
      <c r="G12148" s="29"/>
      <c r="H12148" s="29"/>
      <c r="I12148" s="29"/>
      <c r="J12148" s="29"/>
      <c r="K12148" s="29"/>
      <c r="L12148" s="29"/>
    </row>
    <row r="12149" spans="1:12" ht="21">
      <c r="A12149" s="26"/>
      <c r="B12149" s="27"/>
      <c r="C12149" s="27"/>
      <c r="D12149" s="27"/>
      <c r="E12149" s="27"/>
      <c r="F12149" s="27"/>
      <c r="G12149" s="29"/>
      <c r="H12149" s="29"/>
      <c r="I12149" s="29"/>
      <c r="J12149" s="29"/>
      <c r="K12149" s="29"/>
      <c r="L12149" s="29"/>
    </row>
    <row r="12150" spans="1:12" ht="21">
      <c r="A12150" s="26"/>
      <c r="B12150" s="27"/>
      <c r="C12150" s="27"/>
      <c r="D12150" s="27"/>
      <c r="E12150" s="27"/>
      <c r="F12150" s="27"/>
      <c r="G12150" s="28"/>
      <c r="H12150" s="28"/>
      <c r="I12150" s="28"/>
      <c r="J12150" s="28"/>
      <c r="K12150" s="28"/>
      <c r="L12150" s="28"/>
    </row>
    <row r="12151" spans="1:12" ht="21">
      <c r="A12151" s="26"/>
      <c r="B12151" s="27"/>
      <c r="C12151" s="27"/>
      <c r="D12151" s="27"/>
      <c r="E12151" s="27"/>
      <c r="F12151" s="27"/>
      <c r="G12151" s="29"/>
      <c r="H12151" s="29"/>
      <c r="I12151" s="29"/>
      <c r="J12151" s="29"/>
      <c r="K12151" s="29"/>
      <c r="L12151" s="29"/>
    </row>
    <row r="12152" spans="1:12" ht="21">
      <c r="A12152" s="26"/>
      <c r="B12152" s="27"/>
      <c r="C12152" s="27"/>
      <c r="D12152" s="27"/>
      <c r="E12152" s="27"/>
      <c r="F12152" s="27"/>
      <c r="G12152" s="29"/>
      <c r="H12152" s="29"/>
      <c r="I12152" s="29"/>
      <c r="J12152" s="29"/>
      <c r="K12152" s="29"/>
      <c r="L12152" s="29"/>
    </row>
    <row r="12153" spans="1:12" ht="21">
      <c r="A12153" s="26"/>
      <c r="B12153" s="27"/>
      <c r="C12153" s="27"/>
      <c r="D12153" s="27"/>
      <c r="E12153" s="27"/>
      <c r="F12153" s="27"/>
      <c r="G12153" s="28"/>
      <c r="H12153" s="28"/>
      <c r="I12153" s="28"/>
      <c r="J12153" s="28"/>
      <c r="K12153" s="28"/>
      <c r="L12153" s="28"/>
    </row>
    <row r="12154" spans="1:12" ht="21">
      <c r="A12154" s="26"/>
      <c r="B12154" s="27"/>
      <c r="C12154" s="27"/>
      <c r="D12154" s="27"/>
      <c r="E12154" s="27"/>
      <c r="F12154" s="27"/>
      <c r="G12154" s="28"/>
      <c r="H12154" s="28"/>
      <c r="I12154" s="28"/>
      <c r="J12154" s="28"/>
      <c r="K12154" s="28"/>
      <c r="L12154" s="28"/>
    </row>
    <row r="12155" spans="1:12" ht="21">
      <c r="A12155" s="26"/>
      <c r="B12155" s="27"/>
      <c r="C12155" s="27"/>
      <c r="D12155" s="27"/>
      <c r="E12155" s="27"/>
      <c r="F12155" s="27"/>
      <c r="G12155" s="29"/>
      <c r="H12155" s="29"/>
      <c r="I12155" s="29"/>
      <c r="J12155" s="29"/>
      <c r="K12155" s="29"/>
      <c r="L12155" s="29"/>
    </row>
    <row r="12156" spans="1:12" ht="21">
      <c r="A12156" s="26"/>
      <c r="B12156" s="27"/>
      <c r="C12156" s="27"/>
      <c r="D12156" s="27"/>
      <c r="E12156" s="27"/>
      <c r="F12156" s="27"/>
      <c r="G12156" s="29"/>
      <c r="H12156" s="29"/>
      <c r="I12156" s="29"/>
      <c r="J12156" s="29"/>
      <c r="K12156" s="29"/>
      <c r="L12156" s="29"/>
    </row>
    <row r="12157" spans="1:12" ht="21">
      <c r="A12157" s="26"/>
      <c r="B12157" s="27"/>
      <c r="C12157" s="27"/>
      <c r="D12157" s="27"/>
      <c r="E12157" s="27"/>
      <c r="F12157" s="27"/>
      <c r="G12157" s="29"/>
      <c r="H12157" s="29"/>
      <c r="I12157" s="29"/>
      <c r="J12157" s="29"/>
      <c r="K12157" s="29"/>
      <c r="L12157" s="29"/>
    </row>
    <row r="12158" spans="1:12" ht="21">
      <c r="A12158" s="26"/>
      <c r="B12158" s="27"/>
      <c r="C12158" s="27"/>
      <c r="D12158" s="27"/>
      <c r="E12158" s="27"/>
      <c r="F12158" s="27"/>
      <c r="G12158" s="29"/>
      <c r="H12158" s="29"/>
      <c r="I12158" s="29"/>
      <c r="J12158" s="29"/>
      <c r="K12158" s="29"/>
      <c r="L12158" s="29"/>
    </row>
    <row r="12159" spans="1:12" ht="21">
      <c r="A12159" s="26"/>
      <c r="B12159" s="27"/>
      <c r="C12159" s="27"/>
      <c r="D12159" s="27"/>
      <c r="E12159" s="27"/>
      <c r="F12159" s="27"/>
      <c r="G12159" s="28"/>
      <c r="H12159" s="28"/>
      <c r="I12159" s="28"/>
      <c r="J12159" s="28"/>
      <c r="K12159" s="28"/>
      <c r="L12159" s="28"/>
    </row>
    <row r="12160" spans="1:12" ht="21">
      <c r="A12160" s="26"/>
      <c r="B12160" s="27"/>
      <c r="C12160" s="27"/>
      <c r="D12160" s="27"/>
      <c r="E12160" s="27"/>
      <c r="F12160" s="27"/>
      <c r="G12160" s="28"/>
      <c r="H12160" s="28"/>
      <c r="I12160" s="28"/>
      <c r="J12160" s="28"/>
      <c r="K12160" s="28"/>
      <c r="L12160" s="28"/>
    </row>
    <row r="12161" spans="1:12" ht="21">
      <c r="A12161" s="26"/>
      <c r="B12161" s="27"/>
      <c r="C12161" s="27"/>
      <c r="D12161" s="27"/>
      <c r="E12161" s="27"/>
      <c r="F12161" s="27"/>
      <c r="G12161" s="28"/>
      <c r="H12161" s="28"/>
      <c r="I12161" s="28"/>
      <c r="J12161" s="28"/>
      <c r="K12161" s="28"/>
      <c r="L12161" s="28"/>
    </row>
    <row r="12162" spans="1:12" ht="21">
      <c r="A12162" s="26"/>
      <c r="B12162" s="27"/>
      <c r="C12162" s="27"/>
      <c r="D12162" s="27"/>
      <c r="E12162" s="27"/>
      <c r="F12162" s="27"/>
      <c r="G12162" s="28"/>
      <c r="H12162" s="28"/>
      <c r="I12162" s="28"/>
      <c r="J12162" s="28"/>
      <c r="K12162" s="28"/>
      <c r="L12162" s="28"/>
    </row>
    <row r="12163" spans="1:12" ht="21">
      <c r="A12163" s="26"/>
      <c r="B12163" s="27"/>
      <c r="C12163" s="27"/>
      <c r="D12163" s="27"/>
      <c r="E12163" s="27"/>
      <c r="F12163" s="27"/>
      <c r="G12163" s="28"/>
      <c r="H12163" s="28"/>
      <c r="I12163" s="28"/>
      <c r="J12163" s="28"/>
      <c r="K12163" s="28"/>
      <c r="L12163" s="28"/>
    </row>
    <row r="12164" spans="1:12" ht="21">
      <c r="A12164" s="26"/>
      <c r="B12164" s="27"/>
      <c r="C12164" s="27"/>
      <c r="D12164" s="27"/>
      <c r="E12164" s="27"/>
      <c r="F12164" s="27"/>
      <c r="G12164" s="28"/>
      <c r="H12164" s="28"/>
      <c r="I12164" s="28"/>
      <c r="J12164" s="28"/>
      <c r="K12164" s="28"/>
      <c r="L12164" s="28"/>
    </row>
    <row r="12165" spans="1:12" ht="21">
      <c r="A12165" s="26"/>
      <c r="B12165" s="27"/>
      <c r="C12165" s="27"/>
      <c r="D12165" s="27"/>
      <c r="E12165" s="27"/>
      <c r="F12165" s="27"/>
      <c r="G12165" s="28"/>
      <c r="H12165" s="28"/>
      <c r="I12165" s="28"/>
      <c r="J12165" s="28"/>
      <c r="K12165" s="28"/>
      <c r="L12165" s="28"/>
    </row>
    <row r="12166" spans="1:12" ht="21">
      <c r="A12166" s="26"/>
      <c r="B12166" s="27"/>
      <c r="C12166" s="27"/>
      <c r="D12166" s="27"/>
      <c r="E12166" s="27"/>
      <c r="F12166" s="27"/>
      <c r="G12166" s="28"/>
      <c r="H12166" s="28"/>
      <c r="I12166" s="28"/>
      <c r="J12166" s="28"/>
      <c r="K12166" s="28"/>
      <c r="L12166" s="28"/>
    </row>
    <row r="12167" spans="1:12" ht="21">
      <c r="A12167" s="26"/>
      <c r="B12167" s="27"/>
      <c r="C12167" s="27"/>
      <c r="D12167" s="27"/>
      <c r="E12167" s="27"/>
      <c r="F12167" s="27"/>
      <c r="G12167" s="29"/>
      <c r="H12167" s="29"/>
      <c r="I12167" s="29"/>
      <c r="J12167" s="29"/>
      <c r="K12167" s="29"/>
      <c r="L12167" s="29"/>
    </row>
    <row r="12168" spans="1:12" ht="21">
      <c r="A12168" s="26"/>
      <c r="B12168" s="27"/>
      <c r="C12168" s="27"/>
      <c r="D12168" s="27"/>
      <c r="E12168" s="27"/>
      <c r="F12168" s="27"/>
      <c r="G12168" s="28"/>
      <c r="H12168" s="28"/>
      <c r="I12168" s="28"/>
      <c r="J12168" s="28"/>
      <c r="K12168" s="28"/>
      <c r="L12168" s="28"/>
    </row>
    <row r="12169" spans="1:12" ht="21">
      <c r="A12169" s="26"/>
      <c r="B12169" s="27"/>
      <c r="C12169" s="27"/>
      <c r="D12169" s="27"/>
      <c r="E12169" s="27"/>
      <c r="F12169" s="27"/>
      <c r="G12169" s="28"/>
      <c r="H12169" s="28"/>
      <c r="I12169" s="28"/>
      <c r="J12169" s="28"/>
      <c r="K12169" s="28"/>
      <c r="L12169" s="28"/>
    </row>
    <row r="12170" spans="1:12" ht="21">
      <c r="A12170" s="26"/>
      <c r="B12170" s="27"/>
      <c r="C12170" s="27"/>
      <c r="D12170" s="27"/>
      <c r="E12170" s="27"/>
      <c r="F12170" s="27"/>
      <c r="G12170" s="29"/>
      <c r="H12170" s="29"/>
      <c r="I12170" s="29"/>
      <c r="J12170" s="29"/>
      <c r="K12170" s="29"/>
      <c r="L12170" s="29"/>
    </row>
    <row r="12171" spans="1:12" ht="21">
      <c r="A12171" s="26"/>
      <c r="B12171" s="27"/>
      <c r="C12171" s="27"/>
      <c r="D12171" s="27"/>
      <c r="E12171" s="27"/>
      <c r="F12171" s="27"/>
      <c r="G12171" s="29"/>
      <c r="H12171" s="29"/>
      <c r="I12171" s="29"/>
      <c r="J12171" s="29"/>
      <c r="K12171" s="29"/>
      <c r="L12171" s="29"/>
    </row>
    <row r="12172" spans="1:12" ht="21">
      <c r="A12172" s="26"/>
      <c r="B12172" s="27"/>
      <c r="C12172" s="27"/>
      <c r="D12172" s="27"/>
      <c r="E12172" s="27"/>
      <c r="F12172" s="27"/>
      <c r="G12172" s="29"/>
      <c r="H12172" s="29"/>
      <c r="I12172" s="29"/>
      <c r="J12172" s="29"/>
      <c r="K12172" s="29"/>
      <c r="L12172" s="29"/>
    </row>
    <row r="12173" spans="1:12" ht="21">
      <c r="A12173" s="26"/>
      <c r="B12173" s="27"/>
      <c r="C12173" s="27"/>
      <c r="D12173" s="27"/>
      <c r="E12173" s="27"/>
      <c r="F12173" s="27"/>
      <c r="G12173" s="28"/>
      <c r="H12173" s="28"/>
      <c r="I12173" s="28"/>
      <c r="J12173" s="28"/>
      <c r="K12173" s="28"/>
      <c r="L12173" s="28"/>
    </row>
    <row r="12174" spans="1:12" ht="21">
      <c r="A12174" s="26"/>
      <c r="B12174" s="27"/>
      <c r="C12174" s="27"/>
      <c r="D12174" s="27"/>
      <c r="E12174" s="27"/>
      <c r="F12174" s="27"/>
      <c r="G12174" s="28"/>
      <c r="H12174" s="28"/>
      <c r="I12174" s="28"/>
      <c r="J12174" s="28"/>
      <c r="K12174" s="28"/>
      <c r="L12174" s="28"/>
    </row>
    <row r="12175" spans="1:12" ht="21">
      <c r="A12175" s="26"/>
      <c r="B12175" s="27"/>
      <c r="C12175" s="27"/>
      <c r="D12175" s="27"/>
      <c r="E12175" s="27"/>
      <c r="F12175" s="27"/>
      <c r="G12175" s="28"/>
      <c r="H12175" s="28"/>
      <c r="I12175" s="28"/>
      <c r="J12175" s="28"/>
      <c r="K12175" s="28"/>
      <c r="L12175" s="28"/>
    </row>
    <row r="12176" spans="1:12" ht="21">
      <c r="A12176" s="26"/>
      <c r="B12176" s="27"/>
      <c r="C12176" s="27"/>
      <c r="D12176" s="27"/>
      <c r="E12176" s="27"/>
      <c r="F12176" s="27"/>
      <c r="G12176" s="28"/>
      <c r="H12176" s="28"/>
      <c r="I12176" s="28"/>
      <c r="J12176" s="28"/>
      <c r="K12176" s="28"/>
      <c r="L12176" s="28"/>
    </row>
    <row r="12177" spans="1:12" ht="21">
      <c r="A12177" s="26"/>
      <c r="B12177" s="27"/>
      <c r="C12177" s="27"/>
      <c r="D12177" s="27"/>
      <c r="E12177" s="27"/>
      <c r="F12177" s="27"/>
      <c r="G12177" s="29"/>
      <c r="H12177" s="29"/>
      <c r="I12177" s="29"/>
      <c r="J12177" s="29"/>
      <c r="K12177" s="29"/>
      <c r="L12177" s="29"/>
    </row>
    <row r="12178" spans="1:12" ht="21">
      <c r="A12178" s="26"/>
      <c r="B12178" s="27"/>
      <c r="C12178" s="27"/>
      <c r="D12178" s="27"/>
      <c r="E12178" s="27"/>
      <c r="F12178" s="27"/>
      <c r="G12178" s="29"/>
      <c r="H12178" s="29"/>
      <c r="I12178" s="29"/>
      <c r="J12178" s="29"/>
      <c r="K12178" s="29"/>
      <c r="L12178" s="29"/>
    </row>
    <row r="12179" spans="1:12" ht="21">
      <c r="A12179" s="26"/>
      <c r="B12179" s="27"/>
      <c r="C12179" s="27"/>
      <c r="D12179" s="27"/>
      <c r="E12179" s="27"/>
      <c r="F12179" s="27"/>
      <c r="G12179" s="28"/>
      <c r="H12179" s="28"/>
      <c r="I12179" s="28"/>
      <c r="J12179" s="28"/>
      <c r="K12179" s="28"/>
      <c r="L12179" s="28"/>
    </row>
    <row r="12180" spans="1:12" ht="21">
      <c r="A12180" s="26"/>
      <c r="B12180" s="27"/>
      <c r="C12180" s="27"/>
      <c r="D12180" s="27"/>
      <c r="E12180" s="27"/>
      <c r="F12180" s="27"/>
      <c r="G12180" s="28"/>
      <c r="H12180" s="28"/>
      <c r="I12180" s="28"/>
      <c r="J12180" s="28"/>
      <c r="K12180" s="28"/>
      <c r="L12180" s="28"/>
    </row>
    <row r="12181" spans="1:12" ht="21">
      <c r="A12181" s="26"/>
      <c r="B12181" s="27"/>
      <c r="C12181" s="27"/>
      <c r="D12181" s="27"/>
      <c r="E12181" s="27"/>
      <c r="F12181" s="27"/>
      <c r="G12181" s="28"/>
      <c r="H12181" s="28"/>
      <c r="I12181" s="28"/>
      <c r="J12181" s="28"/>
      <c r="K12181" s="28"/>
      <c r="L12181" s="28"/>
    </row>
    <row r="12182" spans="1:12" ht="21">
      <c r="A12182" s="26"/>
      <c r="B12182" s="27"/>
      <c r="C12182" s="27"/>
      <c r="D12182" s="27"/>
      <c r="E12182" s="27"/>
      <c r="F12182" s="27"/>
      <c r="G12182" s="28"/>
      <c r="H12182" s="28"/>
      <c r="I12182" s="28"/>
      <c r="J12182" s="28"/>
      <c r="K12182" s="28"/>
      <c r="L12182" s="28"/>
    </row>
    <row r="12183" spans="1:12" ht="21">
      <c r="A12183" s="26"/>
      <c r="B12183" s="27"/>
      <c r="C12183" s="27"/>
      <c r="D12183" s="27"/>
      <c r="E12183" s="27"/>
      <c r="F12183" s="27"/>
      <c r="G12183" s="28"/>
      <c r="H12183" s="28"/>
      <c r="I12183" s="28"/>
      <c r="J12183" s="28"/>
      <c r="K12183" s="28"/>
      <c r="L12183" s="28"/>
    </row>
    <row r="12184" spans="1:12" ht="21">
      <c r="A12184" s="26"/>
      <c r="B12184" s="27"/>
      <c r="C12184" s="27"/>
      <c r="D12184" s="27"/>
      <c r="E12184" s="27"/>
      <c r="F12184" s="27"/>
      <c r="G12184" s="28"/>
      <c r="H12184" s="28"/>
      <c r="I12184" s="28"/>
      <c r="J12184" s="28"/>
      <c r="K12184" s="28"/>
      <c r="L12184" s="28"/>
    </row>
    <row r="12185" spans="1:12" ht="21">
      <c r="A12185" s="26"/>
      <c r="B12185" s="27"/>
      <c r="C12185" s="27"/>
      <c r="D12185" s="27"/>
      <c r="E12185" s="27"/>
      <c r="F12185" s="27"/>
      <c r="G12185" s="28"/>
      <c r="H12185" s="28"/>
      <c r="I12185" s="28"/>
      <c r="J12185" s="28"/>
      <c r="K12185" s="28"/>
      <c r="L12185" s="28"/>
    </row>
    <row r="12186" spans="1:12" ht="21">
      <c r="A12186" s="26"/>
      <c r="B12186" s="27"/>
      <c r="C12186" s="27"/>
      <c r="D12186" s="27"/>
      <c r="E12186" s="27"/>
      <c r="F12186" s="27"/>
      <c r="G12186" s="28"/>
      <c r="H12186" s="28"/>
      <c r="I12186" s="28"/>
      <c r="J12186" s="28"/>
      <c r="K12186" s="28"/>
      <c r="L12186" s="28"/>
    </row>
    <row r="12187" spans="1:12" ht="21">
      <c r="A12187" s="26"/>
      <c r="B12187" s="27"/>
      <c r="C12187" s="27"/>
      <c r="D12187" s="27"/>
      <c r="E12187" s="27"/>
      <c r="F12187" s="27"/>
      <c r="G12187" s="29"/>
      <c r="H12187" s="29"/>
      <c r="I12187" s="29"/>
      <c r="J12187" s="29"/>
      <c r="K12187" s="29"/>
      <c r="L12187" s="29"/>
    </row>
    <row r="12188" spans="1:12" ht="21">
      <c r="A12188" s="26"/>
      <c r="B12188" s="27"/>
      <c r="C12188" s="27"/>
      <c r="D12188" s="27"/>
      <c r="E12188" s="27"/>
      <c r="F12188" s="27"/>
      <c r="G12188" s="28"/>
      <c r="H12188" s="28"/>
      <c r="I12188" s="28"/>
      <c r="J12188" s="28"/>
      <c r="K12188" s="28"/>
      <c r="L12188" s="28"/>
    </row>
    <row r="12189" spans="1:12" ht="21">
      <c r="A12189" s="26"/>
      <c r="B12189" s="27"/>
      <c r="C12189" s="27"/>
      <c r="D12189" s="27"/>
      <c r="E12189" s="27"/>
      <c r="F12189" s="27"/>
      <c r="G12189" s="28"/>
      <c r="H12189" s="28"/>
      <c r="I12189" s="28"/>
      <c r="J12189" s="28"/>
      <c r="K12189" s="28"/>
      <c r="L12189" s="28"/>
    </row>
    <row r="12190" spans="1:12" ht="21">
      <c r="A12190" s="26"/>
      <c r="B12190" s="27"/>
      <c r="C12190" s="27"/>
      <c r="D12190" s="27"/>
      <c r="E12190" s="27"/>
      <c r="F12190" s="27"/>
      <c r="G12190" s="29"/>
      <c r="H12190" s="29"/>
      <c r="I12190" s="29"/>
      <c r="J12190" s="29"/>
      <c r="K12190" s="29"/>
      <c r="L12190" s="29"/>
    </row>
    <row r="12191" spans="1:12" ht="21">
      <c r="A12191" s="26"/>
      <c r="B12191" s="27"/>
      <c r="C12191" s="27"/>
      <c r="D12191" s="27"/>
      <c r="E12191" s="27"/>
      <c r="F12191" s="27"/>
      <c r="G12191" s="29"/>
      <c r="H12191" s="29"/>
      <c r="I12191" s="29"/>
      <c r="J12191" s="29"/>
      <c r="K12191" s="29"/>
      <c r="L12191" s="29"/>
    </row>
    <row r="12192" spans="1:12" ht="21">
      <c r="A12192" s="26"/>
      <c r="B12192" s="27"/>
      <c r="C12192" s="27"/>
      <c r="D12192" s="27"/>
      <c r="E12192" s="27"/>
      <c r="F12192" s="27"/>
      <c r="G12192" s="28"/>
      <c r="H12192" s="28"/>
      <c r="I12192" s="28"/>
      <c r="J12192" s="28"/>
      <c r="K12192" s="28"/>
      <c r="L12192" s="28"/>
    </row>
    <row r="12193" spans="1:12" ht="21">
      <c r="A12193" s="26"/>
      <c r="B12193" s="27"/>
      <c r="C12193" s="27"/>
      <c r="D12193" s="27"/>
      <c r="E12193" s="27"/>
      <c r="F12193" s="27"/>
      <c r="G12193" s="28"/>
      <c r="H12193" s="28"/>
      <c r="I12193" s="28"/>
      <c r="J12193" s="28"/>
      <c r="K12193" s="28"/>
      <c r="L12193" s="28"/>
    </row>
    <row r="12194" spans="1:12" ht="21">
      <c r="A12194" s="26"/>
      <c r="B12194" s="27"/>
      <c r="C12194" s="27"/>
      <c r="D12194" s="27"/>
      <c r="E12194" s="27"/>
      <c r="F12194" s="27"/>
      <c r="G12194" s="29"/>
      <c r="H12194" s="29"/>
      <c r="I12194" s="29"/>
      <c r="J12194" s="29"/>
      <c r="K12194" s="29"/>
      <c r="L12194" s="29"/>
    </row>
    <row r="12195" spans="1:12" ht="21">
      <c r="A12195" s="26"/>
      <c r="B12195" s="27"/>
      <c r="C12195" s="27"/>
      <c r="D12195" s="27"/>
      <c r="E12195" s="27"/>
      <c r="F12195" s="27"/>
      <c r="G12195" s="28"/>
      <c r="H12195" s="28"/>
      <c r="I12195" s="28"/>
      <c r="J12195" s="28"/>
      <c r="K12195" s="28"/>
      <c r="L12195" s="28"/>
    </row>
    <row r="12196" spans="1:12" ht="21">
      <c r="A12196" s="26"/>
      <c r="B12196" s="27"/>
      <c r="C12196" s="27"/>
      <c r="D12196" s="27"/>
      <c r="E12196" s="27"/>
      <c r="F12196" s="27"/>
      <c r="G12196" s="29"/>
      <c r="H12196" s="29"/>
      <c r="I12196" s="29"/>
      <c r="J12196" s="29"/>
      <c r="K12196" s="29"/>
      <c r="L12196" s="29"/>
    </row>
    <row r="12197" spans="1:12" ht="21">
      <c r="A12197" s="26"/>
      <c r="B12197" s="27"/>
      <c r="C12197" s="27"/>
      <c r="D12197" s="27"/>
      <c r="E12197" s="27"/>
      <c r="F12197" s="27"/>
      <c r="G12197" s="29"/>
      <c r="H12197" s="29"/>
      <c r="I12197" s="29"/>
      <c r="J12197" s="29"/>
      <c r="K12197" s="29"/>
      <c r="L12197" s="29"/>
    </row>
    <row r="12198" spans="1:12" ht="21">
      <c r="A12198" s="26"/>
      <c r="B12198" s="27"/>
      <c r="C12198" s="27"/>
      <c r="D12198" s="27"/>
      <c r="E12198" s="27"/>
      <c r="F12198" s="27"/>
      <c r="G12198" s="28"/>
      <c r="H12198" s="28"/>
      <c r="I12198" s="28"/>
      <c r="J12198" s="28"/>
      <c r="K12198" s="28"/>
      <c r="L12198" s="28"/>
    </row>
    <row r="12199" spans="1:12" ht="21">
      <c r="A12199" s="26"/>
      <c r="B12199" s="27"/>
      <c r="C12199" s="27"/>
      <c r="D12199" s="27"/>
      <c r="E12199" s="27"/>
      <c r="F12199" s="27"/>
      <c r="G12199" s="28"/>
      <c r="H12199" s="28"/>
      <c r="I12199" s="28"/>
      <c r="J12199" s="28"/>
      <c r="K12199" s="28"/>
      <c r="L12199" s="28"/>
    </row>
    <row r="12200" spans="1:12" ht="21">
      <c r="A12200" s="26"/>
      <c r="B12200" s="27"/>
      <c r="C12200" s="27"/>
      <c r="D12200" s="27"/>
      <c r="E12200" s="27"/>
      <c r="F12200" s="27"/>
      <c r="G12200" s="28"/>
      <c r="H12200" s="28"/>
      <c r="I12200" s="28"/>
      <c r="J12200" s="28"/>
      <c r="K12200" s="28"/>
      <c r="L12200" s="28"/>
    </row>
    <row r="12201" spans="1:12" ht="21">
      <c r="A12201" s="26"/>
      <c r="B12201" s="27"/>
      <c r="C12201" s="27"/>
      <c r="D12201" s="27"/>
      <c r="E12201" s="27"/>
      <c r="F12201" s="27"/>
      <c r="G12201" s="29"/>
      <c r="H12201" s="29"/>
      <c r="I12201" s="29"/>
      <c r="J12201" s="29"/>
      <c r="K12201" s="29"/>
      <c r="L12201" s="29"/>
    </row>
    <row r="12202" spans="1:12" ht="21">
      <c r="A12202" s="26"/>
      <c r="B12202" s="27"/>
      <c r="C12202" s="27"/>
      <c r="D12202" s="27"/>
      <c r="E12202" s="27"/>
      <c r="F12202" s="27"/>
      <c r="G12202" s="29"/>
      <c r="H12202" s="29"/>
      <c r="I12202" s="29"/>
      <c r="J12202" s="29"/>
      <c r="K12202" s="29"/>
      <c r="L12202" s="29"/>
    </row>
    <row r="12203" spans="1:12" ht="21">
      <c r="A12203" s="26"/>
      <c r="B12203" s="27"/>
      <c r="C12203" s="27"/>
      <c r="D12203" s="27"/>
      <c r="E12203" s="27"/>
      <c r="F12203" s="27"/>
      <c r="G12203" s="28"/>
      <c r="H12203" s="28"/>
      <c r="I12203" s="28"/>
      <c r="J12203" s="28"/>
      <c r="K12203" s="28"/>
      <c r="L12203" s="28"/>
    </row>
    <row r="12204" spans="1:12" ht="21">
      <c r="A12204" s="26"/>
      <c r="B12204" s="27"/>
      <c r="C12204" s="27"/>
      <c r="D12204" s="27"/>
      <c r="E12204" s="27"/>
      <c r="F12204" s="27"/>
      <c r="G12204" s="29"/>
      <c r="H12204" s="29"/>
      <c r="I12204" s="29"/>
      <c r="J12204" s="29"/>
      <c r="K12204" s="29"/>
      <c r="L12204" s="29"/>
    </row>
    <row r="12205" spans="1:12" ht="21">
      <c r="A12205" s="26"/>
      <c r="B12205" s="27"/>
      <c r="C12205" s="27"/>
      <c r="D12205" s="27"/>
      <c r="E12205" s="27"/>
      <c r="F12205" s="27"/>
      <c r="G12205" s="29"/>
      <c r="H12205" s="29"/>
      <c r="I12205" s="29"/>
      <c r="J12205" s="29"/>
      <c r="K12205" s="29"/>
      <c r="L12205" s="29"/>
    </row>
    <row r="12206" spans="1:12" ht="21">
      <c r="A12206" s="26"/>
      <c r="B12206" s="27"/>
      <c r="C12206" s="27"/>
      <c r="D12206" s="27"/>
      <c r="E12206" s="27"/>
      <c r="F12206" s="27"/>
      <c r="G12206" s="28"/>
      <c r="H12206" s="28"/>
      <c r="I12206" s="28"/>
      <c r="J12206" s="28"/>
      <c r="K12206" s="28"/>
      <c r="L12206" s="28"/>
    </row>
    <row r="12207" spans="1:12" ht="21">
      <c r="A12207" s="26"/>
      <c r="B12207" s="27"/>
      <c r="C12207" s="27"/>
      <c r="D12207" s="27"/>
      <c r="E12207" s="27"/>
      <c r="F12207" s="27"/>
      <c r="G12207" s="28"/>
      <c r="H12207" s="28"/>
      <c r="I12207" s="28"/>
      <c r="J12207" s="28"/>
      <c r="K12207" s="28"/>
      <c r="L12207" s="28"/>
    </row>
    <row r="12208" spans="1:12" ht="21">
      <c r="A12208" s="26"/>
      <c r="B12208" s="27"/>
      <c r="C12208" s="27"/>
      <c r="D12208" s="27"/>
      <c r="E12208" s="27"/>
      <c r="F12208" s="27"/>
      <c r="G12208" s="28"/>
      <c r="H12208" s="28"/>
      <c r="I12208" s="28"/>
      <c r="J12208" s="28"/>
      <c r="K12208" s="28"/>
      <c r="L12208" s="28"/>
    </row>
    <row r="12209" spans="1:12" ht="21">
      <c r="A12209" s="26"/>
      <c r="B12209" s="27"/>
      <c r="C12209" s="27"/>
      <c r="D12209" s="27"/>
      <c r="E12209" s="27"/>
      <c r="F12209" s="27"/>
      <c r="G12209" s="29"/>
      <c r="H12209" s="29"/>
      <c r="I12209" s="29"/>
      <c r="J12209" s="29"/>
      <c r="K12209" s="29"/>
      <c r="L12209" s="29"/>
    </row>
    <row r="12210" spans="1:12" ht="21">
      <c r="A12210" s="26"/>
      <c r="B12210" s="27"/>
      <c r="C12210" s="27"/>
      <c r="D12210" s="27"/>
      <c r="E12210" s="27"/>
      <c r="F12210" s="27"/>
      <c r="G12210" s="29"/>
      <c r="H12210" s="29"/>
      <c r="I12210" s="29"/>
      <c r="J12210" s="29"/>
      <c r="K12210" s="29"/>
      <c r="L12210" s="29"/>
    </row>
    <row r="12211" spans="1:12" ht="21">
      <c r="A12211" s="26"/>
      <c r="B12211" s="27"/>
      <c r="C12211" s="27"/>
      <c r="D12211" s="27"/>
      <c r="E12211" s="27"/>
      <c r="F12211" s="27"/>
      <c r="G12211" s="29"/>
      <c r="H12211" s="29"/>
      <c r="I12211" s="29"/>
      <c r="J12211" s="29"/>
      <c r="K12211" s="29"/>
      <c r="L12211" s="29"/>
    </row>
    <row r="12212" spans="1:12" ht="21">
      <c r="A12212" s="26"/>
      <c r="B12212" s="27"/>
      <c r="C12212" s="27"/>
      <c r="D12212" s="27"/>
      <c r="E12212" s="27"/>
      <c r="F12212" s="27"/>
      <c r="G12212" s="29"/>
      <c r="H12212" s="29"/>
      <c r="I12212" s="29"/>
      <c r="J12212" s="29"/>
      <c r="K12212" s="29"/>
      <c r="L12212" s="29"/>
    </row>
    <row r="12213" spans="1:12" ht="21">
      <c r="A12213" s="26"/>
      <c r="B12213" s="27"/>
      <c r="C12213" s="27"/>
      <c r="D12213" s="27"/>
      <c r="E12213" s="27"/>
      <c r="F12213" s="27"/>
      <c r="G12213" s="28"/>
      <c r="H12213" s="28"/>
      <c r="I12213" s="28"/>
      <c r="J12213" s="28"/>
      <c r="K12213" s="28"/>
      <c r="L12213" s="28"/>
    </row>
    <row r="12214" spans="1:12" ht="21">
      <c r="A12214" s="26"/>
      <c r="B12214" s="27"/>
      <c r="C12214" s="27"/>
      <c r="D12214" s="27"/>
      <c r="E12214" s="27"/>
      <c r="F12214" s="27"/>
      <c r="G12214" s="29"/>
      <c r="H12214" s="29"/>
      <c r="I12214" s="29"/>
      <c r="J12214" s="29"/>
      <c r="K12214" s="29"/>
      <c r="L12214" s="29"/>
    </row>
    <row r="12215" spans="1:12" ht="21">
      <c r="A12215" s="26"/>
      <c r="B12215" s="27"/>
      <c r="C12215" s="27"/>
      <c r="D12215" s="27"/>
      <c r="E12215" s="27"/>
      <c r="F12215" s="27"/>
      <c r="G12215" s="29"/>
      <c r="H12215" s="29"/>
      <c r="I12215" s="29"/>
      <c r="J12215" s="29"/>
      <c r="K12215" s="29"/>
      <c r="L12215" s="29"/>
    </row>
    <row r="12216" spans="1:12" ht="21">
      <c r="A12216" s="26"/>
      <c r="B12216" s="27"/>
      <c r="C12216" s="27"/>
      <c r="D12216" s="27"/>
      <c r="E12216" s="27"/>
      <c r="F12216" s="27"/>
      <c r="G12216" s="29"/>
      <c r="H12216" s="29"/>
      <c r="I12216" s="29"/>
      <c r="J12216" s="29"/>
      <c r="K12216" s="29"/>
      <c r="L12216" s="29"/>
    </row>
    <row r="12217" spans="1:12" ht="21">
      <c r="A12217" s="26"/>
      <c r="B12217" s="27"/>
      <c r="C12217" s="27"/>
      <c r="D12217" s="27"/>
      <c r="E12217" s="27"/>
      <c r="F12217" s="27"/>
      <c r="G12217" s="28"/>
      <c r="H12217" s="28"/>
      <c r="I12217" s="28"/>
      <c r="J12217" s="28"/>
      <c r="K12217" s="28"/>
      <c r="L12217" s="28"/>
    </row>
    <row r="12218" spans="1:12" ht="21">
      <c r="A12218" s="26"/>
      <c r="B12218" s="27"/>
      <c r="C12218" s="27"/>
      <c r="D12218" s="27"/>
      <c r="E12218" s="27"/>
      <c r="F12218" s="27"/>
      <c r="G12218" s="28"/>
      <c r="H12218" s="28"/>
      <c r="I12218" s="28"/>
      <c r="J12218" s="28"/>
      <c r="K12218" s="28"/>
      <c r="L12218" s="28"/>
    </row>
    <row r="12219" spans="1:12" ht="21">
      <c r="A12219" s="26"/>
      <c r="B12219" s="27"/>
      <c r="C12219" s="27"/>
      <c r="D12219" s="27"/>
      <c r="E12219" s="27"/>
      <c r="F12219" s="27"/>
      <c r="G12219" s="28"/>
      <c r="H12219" s="28"/>
      <c r="I12219" s="28"/>
      <c r="J12219" s="28"/>
      <c r="K12219" s="28"/>
      <c r="L12219" s="28"/>
    </row>
    <row r="12220" spans="1:12" ht="21">
      <c r="A12220" s="26"/>
      <c r="B12220" s="27"/>
      <c r="C12220" s="27"/>
      <c r="D12220" s="27"/>
      <c r="E12220" s="27"/>
      <c r="F12220" s="27"/>
      <c r="G12220" s="28"/>
      <c r="H12220" s="28"/>
      <c r="I12220" s="28"/>
      <c r="J12220" s="28"/>
      <c r="K12220" s="28"/>
      <c r="L12220" s="28"/>
    </row>
    <row r="12221" spans="1:12" ht="21">
      <c r="A12221" s="26"/>
      <c r="B12221" s="27"/>
      <c r="C12221" s="27"/>
      <c r="D12221" s="27"/>
      <c r="E12221" s="27"/>
      <c r="F12221" s="27"/>
      <c r="G12221" s="29"/>
      <c r="H12221" s="29"/>
      <c r="I12221" s="29"/>
      <c r="J12221" s="29"/>
      <c r="K12221" s="29"/>
      <c r="L12221" s="29"/>
    </row>
    <row r="12222" spans="1:12" ht="21">
      <c r="A12222" s="26"/>
      <c r="B12222" s="27"/>
      <c r="C12222" s="27"/>
      <c r="D12222" s="27"/>
      <c r="E12222" s="27"/>
      <c r="F12222" s="27"/>
      <c r="G12222" s="29"/>
      <c r="H12222" s="29"/>
      <c r="I12222" s="29"/>
      <c r="J12222" s="29"/>
      <c r="K12222" s="29"/>
      <c r="L12222" s="29"/>
    </row>
    <row r="12223" spans="1:12" ht="21">
      <c r="A12223" s="26"/>
      <c r="B12223" s="27"/>
      <c r="C12223" s="27"/>
      <c r="D12223" s="27"/>
      <c r="E12223" s="27"/>
      <c r="F12223" s="27"/>
      <c r="G12223" s="29"/>
      <c r="H12223" s="29"/>
      <c r="I12223" s="29"/>
      <c r="J12223" s="29"/>
      <c r="K12223" s="29"/>
      <c r="L12223" s="29"/>
    </row>
    <row r="12224" spans="1:12" ht="21">
      <c r="A12224" s="26"/>
      <c r="B12224" s="27"/>
      <c r="C12224" s="27"/>
      <c r="D12224" s="27"/>
      <c r="E12224" s="27"/>
      <c r="F12224" s="27"/>
      <c r="G12224" s="28"/>
      <c r="H12224" s="28"/>
      <c r="I12224" s="28"/>
      <c r="J12224" s="28"/>
      <c r="K12224" s="28"/>
      <c r="L12224" s="28"/>
    </row>
    <row r="12225" spans="1:12" ht="21">
      <c r="A12225" s="26"/>
      <c r="B12225" s="27"/>
      <c r="C12225" s="27"/>
      <c r="D12225" s="27"/>
      <c r="E12225" s="27"/>
      <c r="F12225" s="27"/>
      <c r="G12225" s="28"/>
      <c r="H12225" s="28"/>
      <c r="I12225" s="28"/>
      <c r="J12225" s="28"/>
      <c r="K12225" s="28"/>
      <c r="L12225" s="28"/>
    </row>
    <row r="12226" spans="1:12" ht="21">
      <c r="A12226" s="26"/>
      <c r="B12226" s="27"/>
      <c r="C12226" s="27"/>
      <c r="D12226" s="27"/>
      <c r="E12226" s="27"/>
      <c r="F12226" s="27"/>
      <c r="G12226" s="28"/>
      <c r="H12226" s="28"/>
      <c r="I12226" s="28"/>
      <c r="J12226" s="28"/>
      <c r="K12226" s="28"/>
      <c r="L12226" s="28"/>
    </row>
    <row r="12227" spans="1:12" ht="21">
      <c r="A12227" s="26"/>
      <c r="B12227" s="27"/>
      <c r="C12227" s="27"/>
      <c r="D12227" s="27"/>
      <c r="E12227" s="27"/>
      <c r="F12227" s="27"/>
      <c r="G12227" s="28"/>
      <c r="H12227" s="28"/>
      <c r="I12227" s="28"/>
      <c r="J12227" s="28"/>
      <c r="K12227" s="28"/>
      <c r="L12227" s="28"/>
    </row>
    <row r="12228" spans="1:12" ht="21">
      <c r="A12228" s="26"/>
      <c r="B12228" s="27"/>
      <c r="C12228" s="27"/>
      <c r="D12228" s="27"/>
      <c r="E12228" s="27"/>
      <c r="F12228" s="27"/>
      <c r="G12228" s="29"/>
      <c r="H12228" s="29"/>
      <c r="I12228" s="29"/>
      <c r="J12228" s="29"/>
      <c r="K12228" s="29"/>
      <c r="L12228" s="29"/>
    </row>
    <row r="12229" spans="1:12" ht="21">
      <c r="A12229" s="26"/>
      <c r="B12229" s="27"/>
      <c r="C12229" s="27"/>
      <c r="D12229" s="27"/>
      <c r="E12229" s="27"/>
      <c r="F12229" s="27"/>
      <c r="G12229" s="29"/>
      <c r="H12229" s="29"/>
      <c r="I12229" s="29"/>
      <c r="J12229" s="29"/>
      <c r="K12229" s="29"/>
      <c r="L12229" s="29"/>
    </row>
    <row r="12230" spans="1:12" ht="21">
      <c r="A12230" s="26"/>
      <c r="B12230" s="27"/>
      <c r="C12230" s="27"/>
      <c r="D12230" s="27"/>
      <c r="E12230" s="27"/>
      <c r="F12230" s="27"/>
      <c r="G12230" s="29"/>
      <c r="H12230" s="29"/>
      <c r="I12230" s="29"/>
      <c r="J12230" s="29"/>
      <c r="K12230" s="29"/>
      <c r="L12230" s="29"/>
    </row>
    <row r="12231" spans="1:12" ht="21">
      <c r="A12231" s="26"/>
      <c r="B12231" s="27"/>
      <c r="C12231" s="27"/>
      <c r="D12231" s="27"/>
      <c r="E12231" s="27"/>
      <c r="F12231" s="27"/>
      <c r="G12231" s="29"/>
      <c r="H12231" s="29"/>
      <c r="I12231" s="29"/>
      <c r="J12231" s="29"/>
      <c r="K12231" s="29"/>
      <c r="L12231" s="29"/>
    </row>
    <row r="12232" spans="1:12" ht="21">
      <c r="A12232" s="26"/>
      <c r="B12232" s="27"/>
      <c r="C12232" s="27"/>
      <c r="D12232" s="27"/>
      <c r="E12232" s="27"/>
      <c r="F12232" s="27"/>
      <c r="G12232" s="29"/>
      <c r="H12232" s="29"/>
      <c r="I12232" s="29"/>
      <c r="J12232" s="29"/>
      <c r="K12232" s="29"/>
      <c r="L12232" s="29"/>
    </row>
    <row r="12233" spans="1:12" ht="21">
      <c r="A12233" s="26"/>
      <c r="B12233" s="27"/>
      <c r="C12233" s="27"/>
      <c r="D12233" s="27"/>
      <c r="E12233" s="27"/>
      <c r="F12233" s="27"/>
      <c r="G12233" s="29"/>
      <c r="H12233" s="29"/>
      <c r="I12233" s="29"/>
      <c r="J12233" s="29"/>
      <c r="K12233" s="29"/>
      <c r="L12233" s="29"/>
    </row>
    <row r="12234" spans="1:12" ht="21">
      <c r="A12234" s="26"/>
      <c r="B12234" s="27"/>
      <c r="C12234" s="27"/>
      <c r="D12234" s="27"/>
      <c r="E12234" s="27"/>
      <c r="F12234" s="27"/>
      <c r="G12234" s="29"/>
      <c r="H12234" s="29"/>
      <c r="I12234" s="29"/>
      <c r="J12234" s="29"/>
      <c r="K12234" s="29"/>
      <c r="L12234" s="29"/>
    </row>
    <row r="12235" spans="1:12" ht="21">
      <c r="A12235" s="26"/>
      <c r="B12235" s="27"/>
      <c r="C12235" s="27"/>
      <c r="D12235" s="27"/>
      <c r="E12235" s="27"/>
      <c r="F12235" s="27"/>
      <c r="G12235" s="29"/>
      <c r="H12235" s="29"/>
      <c r="I12235" s="29"/>
      <c r="J12235" s="29"/>
      <c r="K12235" s="29"/>
      <c r="L12235" s="29"/>
    </row>
    <row r="12236" spans="1:12" ht="21">
      <c r="A12236" s="26"/>
      <c r="B12236" s="27"/>
      <c r="C12236" s="27"/>
      <c r="D12236" s="27"/>
      <c r="E12236" s="27"/>
      <c r="F12236" s="27"/>
      <c r="G12236" s="29"/>
      <c r="H12236" s="29"/>
      <c r="I12236" s="29"/>
      <c r="J12236" s="29"/>
      <c r="K12236" s="29"/>
      <c r="L12236" s="29"/>
    </row>
    <row r="12237" spans="1:12" ht="21">
      <c r="A12237" s="26"/>
      <c r="B12237" s="27"/>
      <c r="C12237" s="27"/>
      <c r="D12237" s="27"/>
      <c r="E12237" s="27"/>
      <c r="F12237" s="27"/>
      <c r="G12237" s="29"/>
      <c r="H12237" s="29"/>
      <c r="I12237" s="29"/>
      <c r="J12237" s="29"/>
      <c r="K12237" s="29"/>
      <c r="L12237" s="29"/>
    </row>
    <row r="12238" spans="1:12" ht="21">
      <c r="A12238" s="26"/>
      <c r="B12238" s="27"/>
      <c r="C12238" s="27"/>
      <c r="D12238" s="27"/>
      <c r="E12238" s="27"/>
      <c r="F12238" s="27"/>
      <c r="G12238" s="29"/>
      <c r="H12238" s="29"/>
      <c r="I12238" s="29"/>
      <c r="J12238" s="29"/>
      <c r="K12238" s="29"/>
      <c r="L12238" s="29"/>
    </row>
    <row r="12239" spans="1:12" ht="21">
      <c r="A12239" s="26"/>
      <c r="B12239" s="27"/>
      <c r="C12239" s="27"/>
      <c r="D12239" s="27"/>
      <c r="E12239" s="27"/>
      <c r="F12239" s="27"/>
      <c r="G12239" s="29"/>
      <c r="H12239" s="29"/>
      <c r="I12239" s="29"/>
      <c r="J12239" s="29"/>
      <c r="K12239" s="29"/>
      <c r="L12239" s="29"/>
    </row>
    <row r="12240" spans="1:12" ht="21">
      <c r="A12240" s="26"/>
      <c r="B12240" s="27"/>
      <c r="C12240" s="27"/>
      <c r="D12240" s="27"/>
      <c r="E12240" s="27"/>
      <c r="F12240" s="27"/>
      <c r="G12240" s="28"/>
      <c r="H12240" s="28"/>
      <c r="I12240" s="28"/>
      <c r="J12240" s="28"/>
      <c r="K12240" s="28"/>
      <c r="L12240" s="28"/>
    </row>
    <row r="12241" spans="1:12" ht="21">
      <c r="A12241" s="26"/>
      <c r="B12241" s="27"/>
      <c r="C12241" s="27"/>
      <c r="D12241" s="27"/>
      <c r="E12241" s="27"/>
      <c r="F12241" s="27"/>
      <c r="G12241" s="29"/>
      <c r="H12241" s="29"/>
      <c r="I12241" s="29"/>
      <c r="J12241" s="29"/>
      <c r="K12241" s="29"/>
      <c r="L12241" s="29"/>
    </row>
    <row r="12242" spans="1:12" ht="21">
      <c r="A12242" s="26"/>
      <c r="B12242" s="27"/>
      <c r="C12242" s="27"/>
      <c r="D12242" s="27"/>
      <c r="E12242" s="27"/>
      <c r="F12242" s="27"/>
      <c r="G12242" s="29"/>
      <c r="H12242" s="29"/>
      <c r="I12242" s="29"/>
      <c r="J12242" s="29"/>
      <c r="K12242" s="29"/>
      <c r="L12242" s="29"/>
    </row>
    <row r="12243" spans="1:12" ht="21">
      <c r="A12243" s="26"/>
      <c r="B12243" s="27"/>
      <c r="C12243" s="27"/>
      <c r="D12243" s="27"/>
      <c r="E12243" s="27"/>
      <c r="F12243" s="27"/>
      <c r="G12243" s="29"/>
      <c r="H12243" s="29"/>
      <c r="I12243" s="29"/>
      <c r="J12243" s="29"/>
      <c r="K12243" s="29"/>
      <c r="L12243" s="29"/>
    </row>
    <row r="12244" spans="1:12" ht="21">
      <c r="A12244" s="26"/>
      <c r="B12244" s="27"/>
      <c r="C12244" s="27"/>
      <c r="D12244" s="27"/>
      <c r="E12244" s="27"/>
      <c r="F12244" s="27"/>
      <c r="G12244" s="29"/>
      <c r="H12244" s="29"/>
      <c r="I12244" s="29"/>
      <c r="J12244" s="29"/>
      <c r="K12244" s="29"/>
      <c r="L12244" s="29"/>
    </row>
    <row r="12245" spans="1:12" ht="21">
      <c r="A12245" s="26"/>
      <c r="B12245" s="27"/>
      <c r="C12245" s="27"/>
      <c r="D12245" s="27"/>
      <c r="E12245" s="27"/>
      <c r="F12245" s="27"/>
      <c r="G12245" s="29"/>
      <c r="H12245" s="29"/>
      <c r="I12245" s="29"/>
      <c r="J12245" s="29"/>
      <c r="K12245" s="29"/>
      <c r="L12245" s="29"/>
    </row>
    <row r="12246" spans="1:12" ht="21">
      <c r="A12246" s="26"/>
      <c r="B12246" s="27"/>
      <c r="C12246" s="27"/>
      <c r="D12246" s="27"/>
      <c r="E12246" s="27"/>
      <c r="F12246" s="27"/>
      <c r="G12246" s="28"/>
      <c r="H12246" s="28"/>
      <c r="I12246" s="28"/>
      <c r="J12246" s="28"/>
      <c r="K12246" s="28"/>
      <c r="L12246" s="28"/>
    </row>
    <row r="12247" spans="1:12" ht="21">
      <c r="A12247" s="26"/>
      <c r="B12247" s="27"/>
      <c r="C12247" s="27"/>
      <c r="D12247" s="27"/>
      <c r="E12247" s="27"/>
      <c r="F12247" s="27"/>
      <c r="G12247" s="29"/>
      <c r="H12247" s="29"/>
      <c r="I12247" s="29"/>
      <c r="J12247" s="29"/>
      <c r="K12247" s="29"/>
      <c r="L12247" s="29"/>
    </row>
    <row r="12248" spans="1:12" ht="21">
      <c r="A12248" s="26"/>
      <c r="B12248" s="27"/>
      <c r="C12248" s="27"/>
      <c r="D12248" s="27"/>
      <c r="E12248" s="27"/>
      <c r="F12248" s="27"/>
      <c r="G12248" s="29"/>
      <c r="H12248" s="29"/>
      <c r="I12248" s="29"/>
      <c r="J12248" s="29"/>
      <c r="K12248" s="29"/>
      <c r="L12248" s="29"/>
    </row>
    <row r="12249" spans="1:12" ht="21">
      <c r="A12249" s="26"/>
      <c r="B12249" s="27"/>
      <c r="C12249" s="27"/>
      <c r="D12249" s="27"/>
      <c r="E12249" s="27"/>
      <c r="F12249" s="27"/>
      <c r="G12249" s="29"/>
      <c r="H12249" s="29"/>
      <c r="I12249" s="29"/>
      <c r="J12249" s="29"/>
      <c r="K12249" s="29"/>
      <c r="L12249" s="29"/>
    </row>
    <row r="12250" spans="1:12" ht="21">
      <c r="A12250" s="26"/>
      <c r="B12250" s="27"/>
      <c r="C12250" s="27"/>
      <c r="D12250" s="27"/>
      <c r="E12250" s="27"/>
      <c r="F12250" s="27"/>
      <c r="G12250" s="29"/>
      <c r="H12250" s="29"/>
      <c r="I12250" s="29"/>
      <c r="J12250" s="29"/>
      <c r="K12250" s="29"/>
      <c r="L12250" s="29"/>
    </row>
    <row r="12251" spans="1:12" ht="21">
      <c r="A12251" s="26"/>
      <c r="B12251" s="27"/>
      <c r="C12251" s="27"/>
      <c r="D12251" s="27"/>
      <c r="E12251" s="27"/>
      <c r="F12251" s="27"/>
      <c r="G12251" s="29"/>
      <c r="H12251" s="29"/>
      <c r="I12251" s="29"/>
      <c r="J12251" s="29"/>
      <c r="K12251" s="29"/>
      <c r="L12251" s="29"/>
    </row>
    <row r="12252" spans="1:12" ht="21">
      <c r="A12252" s="26"/>
      <c r="B12252" s="27"/>
      <c r="C12252" s="27"/>
      <c r="D12252" s="27"/>
      <c r="E12252" s="27"/>
      <c r="F12252" s="27"/>
      <c r="G12252" s="29"/>
      <c r="H12252" s="29"/>
      <c r="I12252" s="29"/>
      <c r="J12252" s="29"/>
      <c r="K12252" s="29"/>
      <c r="L12252" s="29"/>
    </row>
    <row r="12253" spans="1:12" ht="21">
      <c r="A12253" s="26"/>
      <c r="B12253" s="27"/>
      <c r="C12253" s="27"/>
      <c r="D12253" s="27"/>
      <c r="E12253" s="27"/>
      <c r="F12253" s="27"/>
      <c r="G12253" s="29"/>
      <c r="H12253" s="29"/>
      <c r="I12253" s="29"/>
      <c r="J12253" s="29"/>
      <c r="K12253" s="29"/>
      <c r="L12253" s="29"/>
    </row>
    <row r="12254" spans="1:12" ht="21">
      <c r="A12254" s="26"/>
      <c r="B12254" s="27"/>
      <c r="C12254" s="27"/>
      <c r="D12254" s="27"/>
      <c r="E12254" s="27"/>
      <c r="F12254" s="27"/>
      <c r="G12254" s="29"/>
      <c r="H12254" s="29"/>
      <c r="I12254" s="29"/>
      <c r="J12254" s="29"/>
      <c r="K12254" s="29"/>
      <c r="L12254" s="29"/>
    </row>
    <row r="12255" spans="1:12" ht="21">
      <c r="A12255" s="26"/>
      <c r="B12255" s="27"/>
      <c r="C12255" s="27"/>
      <c r="D12255" s="27"/>
      <c r="E12255" s="27"/>
      <c r="F12255" s="27"/>
      <c r="G12255" s="29"/>
      <c r="H12255" s="29"/>
      <c r="I12255" s="29"/>
      <c r="J12255" s="29"/>
      <c r="K12255" s="29"/>
      <c r="L12255" s="29"/>
    </row>
    <row r="12256" spans="1:12" ht="21">
      <c r="A12256" s="26"/>
      <c r="B12256" s="27"/>
      <c r="C12256" s="27"/>
      <c r="D12256" s="27"/>
      <c r="E12256" s="27"/>
      <c r="F12256" s="27"/>
      <c r="G12256" s="29"/>
      <c r="H12256" s="29"/>
      <c r="I12256" s="29"/>
      <c r="J12256" s="29"/>
      <c r="K12256" s="29"/>
      <c r="L12256" s="29"/>
    </row>
    <row r="12257" spans="1:12" ht="21">
      <c r="A12257" s="26"/>
      <c r="B12257" s="27"/>
      <c r="C12257" s="27"/>
      <c r="D12257" s="27"/>
      <c r="E12257" s="27"/>
      <c r="F12257" s="27"/>
      <c r="G12257" s="29"/>
      <c r="H12257" s="29"/>
      <c r="I12257" s="29"/>
      <c r="J12257" s="29"/>
      <c r="K12257" s="29"/>
      <c r="L12257" s="29"/>
    </row>
    <row r="12258" spans="1:12" ht="21">
      <c r="A12258" s="26"/>
      <c r="B12258" s="27"/>
      <c r="C12258" s="27"/>
      <c r="D12258" s="27"/>
      <c r="E12258" s="27"/>
      <c r="F12258" s="27"/>
      <c r="G12258" s="29"/>
      <c r="H12258" s="29"/>
      <c r="I12258" s="29"/>
      <c r="J12258" s="29"/>
      <c r="K12258" s="29"/>
      <c r="L12258" s="29"/>
    </row>
    <row r="12259" spans="1:12" ht="21">
      <c r="A12259" s="26"/>
      <c r="B12259" s="27"/>
      <c r="C12259" s="27"/>
      <c r="D12259" s="27"/>
      <c r="E12259" s="27"/>
      <c r="F12259" s="27"/>
      <c r="G12259" s="29"/>
      <c r="H12259" s="29"/>
      <c r="I12259" s="29"/>
      <c r="J12259" s="29"/>
      <c r="K12259" s="29"/>
      <c r="L12259" s="29"/>
    </row>
    <row r="12260" spans="1:12" ht="21">
      <c r="A12260" s="26"/>
      <c r="B12260" s="27"/>
      <c r="C12260" s="27"/>
      <c r="D12260" s="27"/>
      <c r="E12260" s="27"/>
      <c r="F12260" s="27"/>
      <c r="G12260" s="29"/>
      <c r="H12260" s="29"/>
      <c r="I12260" s="29"/>
      <c r="J12260" s="29"/>
      <c r="K12260" s="29"/>
      <c r="L12260" s="29"/>
    </row>
    <row r="12261" spans="1:12" ht="21">
      <c r="A12261" s="26"/>
      <c r="B12261" s="27"/>
      <c r="C12261" s="27"/>
      <c r="D12261" s="27"/>
      <c r="E12261" s="27"/>
      <c r="F12261" s="27"/>
      <c r="G12261" s="29"/>
      <c r="H12261" s="29"/>
      <c r="I12261" s="29"/>
      <c r="J12261" s="29"/>
      <c r="K12261" s="29"/>
      <c r="L12261" s="29"/>
    </row>
    <row r="12262" spans="1:12" ht="21">
      <c r="A12262" s="26"/>
      <c r="B12262" s="27"/>
      <c r="C12262" s="27"/>
      <c r="D12262" s="27"/>
      <c r="E12262" s="27"/>
      <c r="F12262" s="27"/>
      <c r="G12262" s="28"/>
      <c r="H12262" s="28"/>
      <c r="I12262" s="28"/>
      <c r="J12262" s="28"/>
      <c r="K12262" s="28"/>
      <c r="L12262" s="28"/>
    </row>
    <row r="12263" spans="1:12" ht="21">
      <c r="A12263" s="26"/>
      <c r="B12263" s="27"/>
      <c r="C12263" s="27"/>
      <c r="D12263" s="27"/>
      <c r="E12263" s="27"/>
      <c r="F12263" s="27"/>
      <c r="G12263" s="29"/>
      <c r="H12263" s="29"/>
      <c r="I12263" s="29"/>
      <c r="J12263" s="29"/>
      <c r="K12263" s="29"/>
      <c r="L12263" s="29"/>
    </row>
    <row r="12264" spans="1:12" ht="21">
      <c r="A12264" s="26"/>
      <c r="B12264" s="27"/>
      <c r="C12264" s="27"/>
      <c r="D12264" s="27"/>
      <c r="E12264" s="27"/>
      <c r="F12264" s="27"/>
      <c r="G12264" s="28"/>
      <c r="H12264" s="28"/>
      <c r="I12264" s="28"/>
      <c r="J12264" s="28"/>
      <c r="K12264" s="28"/>
      <c r="L12264" s="28"/>
    </row>
    <row r="12265" spans="1:12" ht="21">
      <c r="A12265" s="26"/>
      <c r="B12265" s="27"/>
      <c r="C12265" s="27"/>
      <c r="D12265" s="27"/>
      <c r="E12265" s="27"/>
      <c r="F12265" s="27"/>
      <c r="G12265" s="29"/>
      <c r="H12265" s="29"/>
      <c r="I12265" s="29"/>
      <c r="J12265" s="29"/>
      <c r="K12265" s="29"/>
      <c r="L12265" s="29"/>
    </row>
    <row r="12266" spans="1:12" ht="21">
      <c r="A12266" s="26"/>
      <c r="B12266" s="27"/>
      <c r="C12266" s="27"/>
      <c r="D12266" s="27"/>
      <c r="E12266" s="27"/>
      <c r="F12266" s="27"/>
      <c r="G12266" s="29"/>
      <c r="H12266" s="29"/>
      <c r="I12266" s="29"/>
      <c r="J12266" s="29"/>
      <c r="K12266" s="29"/>
      <c r="L12266" s="29"/>
    </row>
    <row r="12267" spans="1:12" ht="21">
      <c r="A12267" s="26"/>
      <c r="B12267" s="27"/>
      <c r="C12267" s="27"/>
      <c r="D12267" s="27"/>
      <c r="E12267" s="27"/>
      <c r="F12267" s="27"/>
      <c r="G12267" s="28"/>
      <c r="H12267" s="28"/>
      <c r="I12267" s="28"/>
      <c r="J12267" s="28"/>
      <c r="K12267" s="28"/>
      <c r="L12267" s="28"/>
    </row>
    <row r="12268" spans="1:12" ht="21">
      <c r="A12268" s="26"/>
      <c r="B12268" s="27"/>
      <c r="C12268" s="27"/>
      <c r="D12268" s="27"/>
      <c r="E12268" s="27"/>
      <c r="F12268" s="27"/>
      <c r="G12268" s="29"/>
      <c r="H12268" s="29"/>
      <c r="I12268" s="29"/>
      <c r="J12268" s="29"/>
      <c r="K12268" s="29"/>
      <c r="L12268" s="29"/>
    </row>
    <row r="12269" spans="1:12" ht="21">
      <c r="A12269" s="26"/>
      <c r="B12269" s="27"/>
      <c r="C12269" s="27"/>
      <c r="D12269" s="27"/>
      <c r="E12269" s="27"/>
      <c r="F12269" s="27"/>
      <c r="G12269" s="29"/>
      <c r="H12269" s="29"/>
      <c r="I12269" s="29"/>
      <c r="J12269" s="29"/>
      <c r="K12269" s="29"/>
      <c r="L12269" s="29"/>
    </row>
    <row r="12270" spans="1:12" ht="21">
      <c r="A12270" s="26"/>
      <c r="B12270" s="27"/>
      <c r="C12270" s="27"/>
      <c r="D12270" s="27"/>
      <c r="E12270" s="27"/>
      <c r="F12270" s="27"/>
      <c r="G12270" s="29"/>
      <c r="H12270" s="29"/>
      <c r="I12270" s="29"/>
      <c r="J12270" s="29"/>
      <c r="K12270" s="29"/>
      <c r="L12270" s="29"/>
    </row>
    <row r="12271" spans="1:12" ht="21">
      <c r="A12271" s="26"/>
      <c r="B12271" s="27"/>
      <c r="C12271" s="27"/>
      <c r="D12271" s="27"/>
      <c r="E12271" s="27"/>
      <c r="F12271" s="27"/>
      <c r="G12271" s="29"/>
      <c r="H12271" s="29"/>
      <c r="I12271" s="29"/>
      <c r="J12271" s="29"/>
      <c r="K12271" s="29"/>
      <c r="L12271" s="29"/>
    </row>
    <row r="12272" spans="1:12" ht="21">
      <c r="A12272" s="26"/>
      <c r="B12272" s="27"/>
      <c r="C12272" s="27"/>
      <c r="D12272" s="27"/>
      <c r="E12272" s="27"/>
      <c r="F12272" s="27"/>
      <c r="G12272" s="29"/>
      <c r="H12272" s="29"/>
      <c r="I12272" s="29"/>
      <c r="J12272" s="29"/>
      <c r="K12272" s="29"/>
      <c r="L12272" s="29"/>
    </row>
    <row r="12273" spans="1:12" ht="21">
      <c r="A12273" s="26"/>
      <c r="B12273" s="27"/>
      <c r="C12273" s="27"/>
      <c r="D12273" s="27"/>
      <c r="E12273" s="27"/>
      <c r="F12273" s="27"/>
      <c r="G12273" s="29"/>
      <c r="H12273" s="29"/>
      <c r="I12273" s="29"/>
      <c r="J12273" s="29"/>
      <c r="K12273" s="29"/>
      <c r="L12273" s="29"/>
    </row>
    <row r="12274" spans="1:12" ht="21">
      <c r="A12274" s="26"/>
      <c r="B12274" s="27"/>
      <c r="C12274" s="27"/>
      <c r="D12274" s="27"/>
      <c r="E12274" s="27"/>
      <c r="F12274" s="27"/>
      <c r="G12274" s="29"/>
      <c r="H12274" s="29"/>
      <c r="I12274" s="29"/>
      <c r="J12274" s="29"/>
      <c r="K12274" s="29"/>
      <c r="L12274" s="29"/>
    </row>
    <row r="12275" spans="1:12" ht="21">
      <c r="A12275" s="26"/>
      <c r="B12275" s="27"/>
      <c r="C12275" s="27"/>
      <c r="D12275" s="27"/>
      <c r="E12275" s="27"/>
      <c r="F12275" s="27"/>
      <c r="G12275" s="29"/>
      <c r="H12275" s="29"/>
      <c r="I12275" s="29"/>
      <c r="J12275" s="29"/>
      <c r="K12275" s="29"/>
      <c r="L12275" s="29"/>
    </row>
    <row r="12276" spans="1:12" ht="21">
      <c r="A12276" s="26"/>
      <c r="B12276" s="27"/>
      <c r="C12276" s="27"/>
      <c r="D12276" s="27"/>
      <c r="E12276" s="27"/>
      <c r="F12276" s="27"/>
      <c r="G12276" s="29"/>
      <c r="H12276" s="29"/>
      <c r="I12276" s="29"/>
      <c r="J12276" s="29"/>
      <c r="K12276" s="29"/>
      <c r="L12276" s="29"/>
    </row>
    <row r="12277" spans="1:12" ht="21">
      <c r="A12277" s="26"/>
      <c r="B12277" s="27"/>
      <c r="C12277" s="27"/>
      <c r="D12277" s="27"/>
      <c r="E12277" s="27"/>
      <c r="F12277" s="27"/>
      <c r="G12277" s="29"/>
      <c r="H12277" s="29"/>
      <c r="I12277" s="29"/>
      <c r="J12277" s="29"/>
      <c r="K12277" s="29"/>
      <c r="L12277" s="29"/>
    </row>
    <row r="12278" spans="1:12" ht="21">
      <c r="A12278" s="26"/>
      <c r="B12278" s="27"/>
      <c r="C12278" s="27"/>
      <c r="D12278" s="27"/>
      <c r="E12278" s="27"/>
      <c r="F12278" s="27"/>
      <c r="G12278" s="28"/>
      <c r="H12278" s="28"/>
      <c r="I12278" s="28"/>
      <c r="J12278" s="28"/>
      <c r="K12278" s="28"/>
      <c r="L12278" s="28"/>
    </row>
    <row r="12279" spans="1:12" ht="21">
      <c r="A12279" s="26"/>
      <c r="B12279" s="27"/>
      <c r="C12279" s="27"/>
      <c r="D12279" s="27"/>
      <c r="E12279" s="27"/>
      <c r="F12279" s="27"/>
      <c r="G12279" s="29"/>
      <c r="H12279" s="29"/>
      <c r="I12279" s="29"/>
      <c r="J12279" s="29"/>
      <c r="K12279" s="29"/>
      <c r="L12279" s="29"/>
    </row>
    <row r="12280" spans="1:12" ht="21">
      <c r="A12280" s="26"/>
      <c r="B12280" s="27"/>
      <c r="C12280" s="27"/>
      <c r="D12280" s="27"/>
      <c r="E12280" s="27"/>
      <c r="F12280" s="27"/>
      <c r="G12280" s="29"/>
      <c r="H12280" s="29"/>
      <c r="I12280" s="29"/>
      <c r="J12280" s="29"/>
      <c r="K12280" s="29"/>
      <c r="L12280" s="29"/>
    </row>
    <row r="12281" spans="1:12" ht="21">
      <c r="A12281" s="26"/>
      <c r="B12281" s="27"/>
      <c r="C12281" s="27"/>
      <c r="D12281" s="27"/>
      <c r="E12281" s="27"/>
      <c r="F12281" s="27"/>
      <c r="G12281" s="29"/>
      <c r="H12281" s="29"/>
      <c r="I12281" s="29"/>
      <c r="J12281" s="29"/>
      <c r="K12281" s="29"/>
      <c r="L12281" s="29"/>
    </row>
    <row r="12282" spans="1:12" ht="21">
      <c r="A12282" s="26"/>
      <c r="B12282" s="27"/>
      <c r="C12282" s="27"/>
      <c r="D12282" s="27"/>
      <c r="E12282" s="27"/>
      <c r="F12282" s="27"/>
      <c r="G12282" s="29"/>
      <c r="H12282" s="29"/>
      <c r="I12282" s="29"/>
      <c r="J12282" s="29"/>
      <c r="K12282" s="29"/>
      <c r="L12282" s="29"/>
    </row>
    <row r="12283" spans="1:12" ht="21">
      <c r="A12283" s="26"/>
      <c r="B12283" s="27"/>
      <c r="C12283" s="27"/>
      <c r="D12283" s="27"/>
      <c r="E12283" s="27"/>
      <c r="F12283" s="27"/>
      <c r="G12283" s="29"/>
      <c r="H12283" s="29"/>
      <c r="I12283" s="29"/>
      <c r="J12283" s="29"/>
      <c r="K12283" s="29"/>
      <c r="L12283" s="29"/>
    </row>
    <row r="12284" spans="1:12" ht="21">
      <c r="A12284" s="26"/>
      <c r="B12284" s="27"/>
      <c r="C12284" s="27"/>
      <c r="D12284" s="27"/>
      <c r="E12284" s="27"/>
      <c r="F12284" s="27"/>
      <c r="G12284" s="28"/>
      <c r="H12284" s="28"/>
      <c r="I12284" s="28"/>
      <c r="J12284" s="28"/>
      <c r="K12284" s="28"/>
      <c r="L12284" s="28"/>
    </row>
    <row r="12285" spans="1:12" ht="21">
      <c r="A12285" s="26"/>
      <c r="B12285" s="27"/>
      <c r="C12285" s="27"/>
      <c r="D12285" s="27"/>
      <c r="E12285" s="27"/>
      <c r="F12285" s="27"/>
      <c r="G12285" s="29"/>
      <c r="H12285" s="29"/>
      <c r="I12285" s="29"/>
      <c r="J12285" s="29"/>
      <c r="K12285" s="29"/>
      <c r="L12285" s="29"/>
    </row>
    <row r="12286" spans="1:12" ht="21">
      <c r="A12286" s="26"/>
      <c r="B12286" s="27"/>
      <c r="C12286" s="27"/>
      <c r="D12286" s="27"/>
      <c r="E12286" s="27"/>
      <c r="F12286" s="27"/>
      <c r="G12286" s="29"/>
      <c r="H12286" s="29"/>
      <c r="I12286" s="29"/>
      <c r="J12286" s="29"/>
      <c r="K12286" s="29"/>
      <c r="L12286" s="29"/>
    </row>
    <row r="12287" spans="1:12" ht="21">
      <c r="A12287" s="26"/>
      <c r="B12287" s="27"/>
      <c r="C12287" s="27"/>
      <c r="D12287" s="27"/>
      <c r="E12287" s="27"/>
      <c r="F12287" s="27"/>
      <c r="G12287" s="29"/>
      <c r="H12287" s="29"/>
      <c r="I12287" s="29"/>
      <c r="J12287" s="29"/>
      <c r="K12287" s="29"/>
      <c r="L12287" s="29"/>
    </row>
    <row r="12288" spans="1:12" ht="21">
      <c r="A12288" s="26"/>
      <c r="B12288" s="27"/>
      <c r="C12288" s="27"/>
      <c r="D12288" s="27"/>
      <c r="E12288" s="27"/>
      <c r="F12288" s="27"/>
      <c r="G12288" s="29"/>
      <c r="H12288" s="29"/>
      <c r="I12288" s="29"/>
      <c r="J12288" s="29"/>
      <c r="K12288" s="29"/>
      <c r="L12288" s="29"/>
    </row>
    <row r="12289" spans="1:12" ht="21">
      <c r="A12289" s="26"/>
      <c r="B12289" s="27"/>
      <c r="C12289" s="27"/>
      <c r="D12289" s="27"/>
      <c r="E12289" s="27"/>
      <c r="F12289" s="27"/>
      <c r="G12289" s="29"/>
      <c r="H12289" s="29"/>
      <c r="I12289" s="29"/>
      <c r="J12289" s="29"/>
      <c r="K12289" s="29"/>
      <c r="L12289" s="29"/>
    </row>
    <row r="12290" spans="1:12" ht="21">
      <c r="A12290" s="26"/>
      <c r="B12290" s="27"/>
      <c r="C12290" s="27"/>
      <c r="D12290" s="27"/>
      <c r="E12290" s="27"/>
      <c r="F12290" s="27"/>
      <c r="G12290" s="29"/>
      <c r="H12290" s="29"/>
      <c r="I12290" s="29"/>
      <c r="J12290" s="29"/>
      <c r="K12290" s="29"/>
      <c r="L12290" s="29"/>
    </row>
    <row r="12291" spans="1:12" ht="21">
      <c r="A12291" s="26"/>
      <c r="B12291" s="27"/>
      <c r="C12291" s="27"/>
      <c r="D12291" s="27"/>
      <c r="E12291" s="27"/>
      <c r="F12291" s="27"/>
      <c r="G12291" s="28"/>
      <c r="H12291" s="28"/>
      <c r="I12291" s="28"/>
      <c r="J12291" s="28"/>
      <c r="K12291" s="28"/>
      <c r="L12291" s="28"/>
    </row>
    <row r="12292" spans="1:12" ht="21">
      <c r="A12292" s="26"/>
      <c r="B12292" s="27"/>
      <c r="C12292" s="27"/>
      <c r="D12292" s="27"/>
      <c r="E12292" s="27"/>
      <c r="F12292" s="27"/>
      <c r="G12292" s="29"/>
      <c r="H12292" s="29"/>
      <c r="I12292" s="29"/>
      <c r="J12292" s="29"/>
      <c r="K12292" s="29"/>
      <c r="L12292" s="29"/>
    </row>
    <row r="12293" spans="1:12" ht="21">
      <c r="A12293" s="26"/>
      <c r="B12293" s="27"/>
      <c r="C12293" s="27"/>
      <c r="D12293" s="27"/>
      <c r="E12293" s="27"/>
      <c r="F12293" s="27"/>
      <c r="G12293" s="29"/>
      <c r="H12293" s="29"/>
      <c r="I12293" s="29"/>
      <c r="J12293" s="29"/>
      <c r="K12293" s="29"/>
      <c r="L12293" s="29"/>
    </row>
    <row r="12294" spans="1:12" ht="21">
      <c r="A12294" s="26"/>
      <c r="B12294" s="27"/>
      <c r="C12294" s="27"/>
      <c r="D12294" s="27"/>
      <c r="E12294" s="27"/>
      <c r="F12294" s="27"/>
      <c r="G12294" s="29"/>
      <c r="H12294" s="29"/>
      <c r="I12294" s="29"/>
      <c r="J12294" s="29"/>
      <c r="K12294" s="29"/>
      <c r="L12294" s="29"/>
    </row>
    <row r="12295" spans="1:12" ht="21">
      <c r="A12295" s="26"/>
      <c r="B12295" s="27"/>
      <c r="C12295" s="27"/>
      <c r="D12295" s="27"/>
      <c r="E12295" s="27"/>
      <c r="F12295" s="27"/>
      <c r="G12295" s="29"/>
      <c r="H12295" s="29"/>
      <c r="I12295" s="29"/>
      <c r="J12295" s="29"/>
      <c r="K12295" s="29"/>
      <c r="L12295" s="29"/>
    </row>
    <row r="12296" spans="1:12" ht="21">
      <c r="A12296" s="26"/>
      <c r="B12296" s="27"/>
      <c r="C12296" s="27"/>
      <c r="D12296" s="27"/>
      <c r="E12296" s="27"/>
      <c r="F12296" s="27"/>
      <c r="G12296" s="28"/>
      <c r="H12296" s="28"/>
      <c r="I12296" s="28"/>
      <c r="J12296" s="28"/>
      <c r="K12296" s="28"/>
      <c r="L12296" s="28"/>
    </row>
    <row r="12297" spans="1:12" ht="21">
      <c r="A12297" s="26"/>
      <c r="B12297" s="27"/>
      <c r="C12297" s="27"/>
      <c r="D12297" s="27"/>
      <c r="E12297" s="27"/>
      <c r="F12297" s="27"/>
      <c r="G12297" s="28"/>
      <c r="H12297" s="28"/>
      <c r="I12297" s="28"/>
      <c r="J12297" s="28"/>
      <c r="K12297" s="28"/>
      <c r="L12297" s="28"/>
    </row>
    <row r="12298" spans="1:12" ht="21">
      <c r="A12298" s="26"/>
      <c r="B12298" s="27"/>
      <c r="C12298" s="27"/>
      <c r="D12298" s="27"/>
      <c r="E12298" s="27"/>
      <c r="F12298" s="27"/>
      <c r="G12298" s="28"/>
      <c r="H12298" s="28"/>
      <c r="I12298" s="28"/>
      <c r="J12298" s="28"/>
      <c r="K12298" s="28"/>
      <c r="L12298" s="28"/>
    </row>
    <row r="12299" spans="1:12" ht="21">
      <c r="A12299" s="26"/>
      <c r="B12299" s="27"/>
      <c r="C12299" s="27"/>
      <c r="D12299" s="27"/>
      <c r="E12299" s="27"/>
      <c r="F12299" s="27"/>
      <c r="G12299" s="29"/>
      <c r="H12299" s="29"/>
      <c r="I12299" s="29"/>
      <c r="J12299" s="29"/>
      <c r="K12299" s="29"/>
      <c r="L12299" s="29"/>
    </row>
    <row r="12300" spans="1:12" ht="21">
      <c r="A12300" s="26"/>
      <c r="B12300" s="27"/>
      <c r="C12300" s="27"/>
      <c r="D12300" s="27"/>
      <c r="E12300" s="27"/>
      <c r="F12300" s="27"/>
      <c r="G12300" s="28"/>
      <c r="H12300" s="28"/>
      <c r="I12300" s="28"/>
      <c r="J12300" s="28"/>
      <c r="K12300" s="28"/>
      <c r="L12300" s="28"/>
    </row>
    <row r="12301" spans="1:12" ht="21">
      <c r="A12301" s="26"/>
      <c r="B12301" s="27"/>
      <c r="C12301" s="27"/>
      <c r="D12301" s="27"/>
      <c r="E12301" s="27"/>
      <c r="F12301" s="27"/>
      <c r="G12301" s="29"/>
      <c r="H12301" s="29"/>
      <c r="I12301" s="29"/>
      <c r="J12301" s="29"/>
      <c r="K12301" s="29"/>
      <c r="L12301" s="29"/>
    </row>
    <row r="12302" spans="1:12" ht="21">
      <c r="A12302" s="26"/>
      <c r="B12302" s="27"/>
      <c r="C12302" s="27"/>
      <c r="D12302" s="27"/>
      <c r="E12302" s="27"/>
      <c r="F12302" s="27"/>
      <c r="G12302" s="29"/>
      <c r="H12302" s="29"/>
      <c r="I12302" s="29"/>
      <c r="J12302" s="29"/>
      <c r="K12302" s="29"/>
      <c r="L12302" s="29"/>
    </row>
    <row r="12303" spans="1:12" ht="21">
      <c r="A12303" s="26"/>
      <c r="B12303" s="27"/>
      <c r="C12303" s="27"/>
      <c r="D12303" s="27"/>
      <c r="E12303" s="27"/>
      <c r="F12303" s="27"/>
      <c r="G12303" s="28"/>
      <c r="H12303" s="28"/>
      <c r="I12303" s="28"/>
      <c r="J12303" s="28"/>
      <c r="K12303" s="28"/>
      <c r="L12303" s="28"/>
    </row>
    <row r="12304" spans="1:12" ht="21">
      <c r="A12304" s="26"/>
      <c r="B12304" s="27"/>
      <c r="C12304" s="27"/>
      <c r="D12304" s="27"/>
      <c r="E12304" s="27"/>
      <c r="F12304" s="27"/>
      <c r="G12304" s="29"/>
      <c r="H12304" s="29"/>
      <c r="I12304" s="29"/>
      <c r="J12304" s="29"/>
      <c r="K12304" s="29"/>
      <c r="L12304" s="29"/>
    </row>
    <row r="12305" spans="1:12" ht="21">
      <c r="A12305" s="26"/>
      <c r="B12305" s="27"/>
      <c r="C12305" s="27"/>
      <c r="D12305" s="27"/>
      <c r="E12305" s="27"/>
      <c r="F12305" s="27"/>
      <c r="G12305" s="29"/>
      <c r="H12305" s="29"/>
      <c r="I12305" s="29"/>
      <c r="J12305" s="29"/>
      <c r="K12305" s="29"/>
      <c r="L12305" s="29"/>
    </row>
    <row r="12306" spans="1:12" ht="21">
      <c r="A12306" s="26"/>
      <c r="B12306" s="27"/>
      <c r="C12306" s="27"/>
      <c r="D12306" s="27"/>
      <c r="E12306" s="27"/>
      <c r="F12306" s="27"/>
      <c r="G12306" s="29"/>
      <c r="H12306" s="29"/>
      <c r="I12306" s="29"/>
      <c r="J12306" s="29"/>
      <c r="K12306" s="29"/>
      <c r="L12306" s="29"/>
    </row>
    <row r="12307" spans="1:12" ht="21">
      <c r="A12307" s="26"/>
      <c r="B12307" s="27"/>
      <c r="C12307" s="27"/>
      <c r="D12307" s="27"/>
      <c r="E12307" s="27"/>
      <c r="F12307" s="27"/>
      <c r="G12307" s="28"/>
      <c r="H12307" s="28"/>
      <c r="I12307" s="28"/>
      <c r="J12307" s="28"/>
      <c r="K12307" s="28"/>
      <c r="L12307" s="28"/>
    </row>
    <row r="12308" spans="1:12" ht="21">
      <c r="A12308" s="26"/>
      <c r="B12308" s="27"/>
      <c r="C12308" s="27"/>
      <c r="D12308" s="27"/>
      <c r="E12308" s="27"/>
      <c r="F12308" s="27"/>
      <c r="G12308" s="29"/>
      <c r="H12308" s="29"/>
      <c r="I12308" s="29"/>
      <c r="J12308" s="29"/>
      <c r="K12308" s="29"/>
      <c r="L12308" s="29"/>
    </row>
    <row r="12309" spans="1:12" ht="21">
      <c r="A12309" s="26"/>
      <c r="B12309" s="27"/>
      <c r="C12309" s="27"/>
      <c r="D12309" s="27"/>
      <c r="E12309" s="27"/>
      <c r="F12309" s="27"/>
      <c r="G12309" s="28"/>
      <c r="H12309" s="28"/>
      <c r="I12309" s="28"/>
      <c r="J12309" s="28"/>
      <c r="K12309" s="28"/>
      <c r="L12309" s="28"/>
    </row>
    <row r="12310" spans="1:12" ht="21">
      <c r="A12310" s="26"/>
      <c r="B12310" s="27"/>
      <c r="C12310" s="27"/>
      <c r="D12310" s="27"/>
      <c r="E12310" s="27"/>
      <c r="F12310" s="27"/>
      <c r="G12310" s="29"/>
      <c r="H12310" s="29"/>
      <c r="I12310" s="29"/>
      <c r="J12310" s="29"/>
      <c r="K12310" s="29"/>
      <c r="L12310" s="29"/>
    </row>
    <row r="12311" spans="1:12" ht="21">
      <c r="A12311" s="26"/>
      <c r="B12311" s="27"/>
      <c r="C12311" s="27"/>
      <c r="D12311" s="27"/>
      <c r="E12311" s="27"/>
      <c r="F12311" s="27"/>
      <c r="G12311" s="28"/>
      <c r="H12311" s="28"/>
      <c r="I12311" s="28"/>
      <c r="J12311" s="28"/>
      <c r="K12311" s="28"/>
      <c r="L12311" s="28"/>
    </row>
    <row r="12312" spans="1:12" ht="21">
      <c r="A12312" s="26"/>
      <c r="B12312" s="27"/>
      <c r="C12312" s="27"/>
      <c r="D12312" s="27"/>
      <c r="E12312" s="27"/>
      <c r="F12312" s="27"/>
      <c r="G12312" s="28"/>
      <c r="H12312" s="28"/>
      <c r="I12312" s="28"/>
      <c r="J12312" s="28"/>
      <c r="K12312" s="28"/>
      <c r="L12312" s="28"/>
    </row>
    <row r="12313" spans="1:12" ht="21">
      <c r="A12313" s="26"/>
      <c r="B12313" s="27"/>
      <c r="C12313" s="27"/>
      <c r="D12313" s="27"/>
      <c r="E12313" s="27"/>
      <c r="F12313" s="27"/>
      <c r="G12313" s="28"/>
      <c r="H12313" s="28"/>
      <c r="I12313" s="28"/>
      <c r="J12313" s="28"/>
      <c r="K12313" s="28"/>
      <c r="L12313" s="28"/>
    </row>
    <row r="12314" spans="1:12" ht="21">
      <c r="A12314" s="26"/>
      <c r="B12314" s="27"/>
      <c r="C12314" s="27"/>
      <c r="D12314" s="27"/>
      <c r="E12314" s="27"/>
      <c r="F12314" s="27"/>
      <c r="G12314" s="29"/>
      <c r="H12314" s="29"/>
      <c r="I12314" s="29"/>
      <c r="J12314" s="29"/>
      <c r="K12314" s="29"/>
      <c r="L12314" s="29"/>
    </row>
    <row r="12315" spans="1:12" ht="21">
      <c r="A12315" s="26"/>
      <c r="B12315" s="27"/>
      <c r="C12315" s="27"/>
      <c r="D12315" s="27"/>
      <c r="E12315" s="27"/>
      <c r="F12315" s="27"/>
      <c r="G12315" s="29"/>
      <c r="H12315" s="29"/>
      <c r="I12315" s="29"/>
      <c r="J12315" s="29"/>
      <c r="K12315" s="29"/>
      <c r="L12315" s="29"/>
    </row>
    <row r="12316" spans="1:12" ht="21">
      <c r="A12316" s="26"/>
      <c r="B12316" s="27"/>
      <c r="C12316" s="27"/>
      <c r="D12316" s="27"/>
      <c r="E12316" s="27"/>
      <c r="F12316" s="27"/>
      <c r="G12316" s="28"/>
      <c r="H12316" s="28"/>
      <c r="I12316" s="28"/>
      <c r="J12316" s="28"/>
      <c r="K12316" s="28"/>
      <c r="L12316" s="28"/>
    </row>
    <row r="12317" spans="1:12" ht="21">
      <c r="A12317" s="26"/>
      <c r="B12317" s="27"/>
      <c r="C12317" s="27"/>
      <c r="D12317" s="27"/>
      <c r="E12317" s="27"/>
      <c r="F12317" s="27"/>
      <c r="G12317" s="29"/>
      <c r="H12317" s="29"/>
      <c r="I12317" s="29"/>
      <c r="J12317" s="29"/>
      <c r="K12317" s="29"/>
      <c r="L12317" s="29"/>
    </row>
    <row r="12318" spans="1:12" ht="21">
      <c r="A12318" s="26"/>
      <c r="B12318" s="27"/>
      <c r="C12318" s="27"/>
      <c r="D12318" s="27"/>
      <c r="E12318" s="27"/>
      <c r="F12318" s="27"/>
      <c r="G12318" s="29"/>
      <c r="H12318" s="29"/>
      <c r="I12318" s="29"/>
      <c r="J12318" s="29"/>
      <c r="K12318" s="29"/>
      <c r="L12318" s="29"/>
    </row>
    <row r="12319" spans="1:12" ht="21">
      <c r="A12319" s="26"/>
      <c r="B12319" s="27"/>
      <c r="C12319" s="27"/>
      <c r="D12319" s="27"/>
      <c r="E12319" s="27"/>
      <c r="F12319" s="27"/>
      <c r="G12319" s="29"/>
      <c r="H12319" s="29"/>
      <c r="I12319" s="29"/>
      <c r="J12319" s="29"/>
      <c r="K12319" s="29"/>
      <c r="L12319" s="29"/>
    </row>
    <row r="12320" spans="1:12" ht="21">
      <c r="A12320" s="26"/>
      <c r="B12320" s="27"/>
      <c r="C12320" s="27"/>
      <c r="D12320" s="27"/>
      <c r="E12320" s="27"/>
      <c r="F12320" s="27"/>
      <c r="G12320" s="29"/>
      <c r="H12320" s="29"/>
      <c r="I12320" s="29"/>
      <c r="J12320" s="29"/>
      <c r="K12320" s="29"/>
      <c r="L12320" s="29"/>
    </row>
    <row r="12321" spans="1:12" ht="21">
      <c r="A12321" s="26"/>
      <c r="B12321" s="27"/>
      <c r="C12321" s="27"/>
      <c r="D12321" s="27"/>
      <c r="E12321" s="27"/>
      <c r="F12321" s="27"/>
      <c r="G12321" s="29"/>
      <c r="H12321" s="29"/>
      <c r="I12321" s="29"/>
      <c r="J12321" s="29"/>
      <c r="K12321" s="29"/>
      <c r="L12321" s="29"/>
    </row>
    <row r="12322" spans="1:12" ht="21">
      <c r="A12322" s="26"/>
      <c r="B12322" s="27"/>
      <c r="C12322" s="27"/>
      <c r="D12322" s="27"/>
      <c r="E12322" s="27"/>
      <c r="F12322" s="27"/>
      <c r="G12322" s="29"/>
      <c r="H12322" s="29"/>
      <c r="I12322" s="29"/>
      <c r="J12322" s="29"/>
      <c r="K12322" s="29"/>
      <c r="L12322" s="29"/>
    </row>
    <row r="12323" spans="1:12" ht="21">
      <c r="A12323" s="26"/>
      <c r="B12323" s="27"/>
      <c r="C12323" s="27"/>
      <c r="D12323" s="27"/>
      <c r="E12323" s="27"/>
      <c r="F12323" s="27"/>
      <c r="G12323" s="28"/>
      <c r="H12323" s="28"/>
      <c r="I12323" s="28"/>
      <c r="J12323" s="28"/>
      <c r="K12323" s="28"/>
      <c r="L12323" s="28"/>
    </row>
    <row r="12324" spans="1:12" ht="21">
      <c r="A12324" s="26"/>
      <c r="B12324" s="27"/>
      <c r="C12324" s="27"/>
      <c r="D12324" s="27"/>
      <c r="E12324" s="27"/>
      <c r="F12324" s="27"/>
      <c r="G12324" s="29"/>
      <c r="H12324" s="29"/>
      <c r="I12324" s="29"/>
      <c r="J12324" s="29"/>
      <c r="K12324" s="29"/>
      <c r="L12324" s="29"/>
    </row>
    <row r="12325" spans="1:12" ht="21">
      <c r="A12325" s="26"/>
      <c r="B12325" s="27"/>
      <c r="C12325" s="27"/>
      <c r="D12325" s="27"/>
      <c r="E12325" s="27"/>
      <c r="F12325" s="27"/>
      <c r="G12325" s="28"/>
      <c r="H12325" s="28"/>
      <c r="I12325" s="28"/>
      <c r="J12325" s="28"/>
      <c r="K12325" s="28"/>
      <c r="L12325" s="28"/>
    </row>
    <row r="12326" spans="1:12" ht="21">
      <c r="A12326" s="26"/>
      <c r="B12326" s="27"/>
      <c r="C12326" s="27"/>
      <c r="D12326" s="27"/>
      <c r="E12326" s="27"/>
      <c r="F12326" s="27"/>
      <c r="G12326" s="29"/>
      <c r="H12326" s="29"/>
      <c r="I12326" s="29"/>
      <c r="J12326" s="29"/>
      <c r="K12326" s="29"/>
      <c r="L12326" s="29"/>
    </row>
    <row r="12327" spans="1:12" ht="21">
      <c r="A12327" s="26"/>
      <c r="B12327" s="27"/>
      <c r="C12327" s="27"/>
      <c r="D12327" s="27"/>
      <c r="E12327" s="27"/>
      <c r="F12327" s="27"/>
      <c r="G12327" s="29"/>
      <c r="H12327" s="29"/>
      <c r="I12327" s="29"/>
      <c r="J12327" s="29"/>
      <c r="K12327" s="29"/>
      <c r="L12327" s="29"/>
    </row>
    <row r="12328" spans="1:12" ht="21">
      <c r="A12328" s="26"/>
      <c r="B12328" s="27"/>
      <c r="C12328" s="27"/>
      <c r="D12328" s="27"/>
      <c r="E12328" s="27"/>
      <c r="F12328" s="27"/>
      <c r="G12328" s="29"/>
      <c r="H12328" s="29"/>
      <c r="I12328" s="29"/>
      <c r="J12328" s="29"/>
      <c r="K12328" s="29"/>
      <c r="L12328" s="29"/>
    </row>
    <row r="12329" spans="1:12" ht="21">
      <c r="A12329" s="26"/>
      <c r="B12329" s="27"/>
      <c r="C12329" s="27"/>
      <c r="D12329" s="27"/>
      <c r="E12329" s="27"/>
      <c r="F12329" s="27"/>
      <c r="G12329" s="28"/>
      <c r="H12329" s="28"/>
      <c r="I12329" s="28"/>
      <c r="J12329" s="28"/>
      <c r="K12329" s="28"/>
      <c r="L12329" s="28"/>
    </row>
    <row r="12330" spans="1:12" ht="21">
      <c r="A12330" s="26"/>
      <c r="B12330" s="27"/>
      <c r="C12330" s="27"/>
      <c r="D12330" s="27"/>
      <c r="E12330" s="27"/>
      <c r="F12330" s="27"/>
      <c r="G12330" s="28"/>
      <c r="H12330" s="28"/>
      <c r="I12330" s="28"/>
      <c r="J12330" s="28"/>
      <c r="K12330" s="28"/>
      <c r="L12330" s="28"/>
    </row>
    <row r="12331" spans="1:12" ht="21">
      <c r="A12331" s="26"/>
      <c r="B12331" s="27"/>
      <c r="C12331" s="27"/>
      <c r="D12331" s="27"/>
      <c r="E12331" s="27"/>
      <c r="F12331" s="27"/>
      <c r="G12331" s="28"/>
      <c r="H12331" s="28"/>
      <c r="I12331" s="28"/>
      <c r="J12331" s="28"/>
      <c r="K12331" s="28"/>
      <c r="L12331" s="28"/>
    </row>
    <row r="12332" spans="1:12" ht="21">
      <c r="A12332" s="26"/>
      <c r="B12332" s="27"/>
      <c r="C12332" s="27"/>
      <c r="D12332" s="27"/>
      <c r="E12332" s="27"/>
      <c r="F12332" s="27"/>
      <c r="G12332" s="28"/>
      <c r="H12332" s="28"/>
      <c r="I12332" s="28"/>
      <c r="J12332" s="28"/>
      <c r="K12332" s="28"/>
      <c r="L12332" s="28"/>
    </row>
    <row r="12333" spans="1:12" ht="21">
      <c r="A12333" s="26"/>
      <c r="B12333" s="27"/>
      <c r="C12333" s="27"/>
      <c r="D12333" s="27"/>
      <c r="E12333" s="27"/>
      <c r="F12333" s="27"/>
      <c r="G12333" s="28"/>
      <c r="H12333" s="28"/>
      <c r="I12333" s="28"/>
      <c r="J12333" s="28"/>
      <c r="K12333" s="28"/>
      <c r="L12333" s="28"/>
    </row>
    <row r="12334" spans="1:12" ht="21">
      <c r="A12334" s="26"/>
      <c r="B12334" s="27"/>
      <c r="C12334" s="27"/>
      <c r="D12334" s="27"/>
      <c r="E12334" s="27"/>
      <c r="F12334" s="27"/>
      <c r="G12334" s="29"/>
      <c r="H12334" s="29"/>
      <c r="I12334" s="29"/>
      <c r="J12334" s="29"/>
      <c r="K12334" s="29"/>
      <c r="L12334" s="29"/>
    </row>
    <row r="12335" spans="1:12" ht="21">
      <c r="A12335" s="26"/>
      <c r="B12335" s="27"/>
      <c r="C12335" s="27"/>
      <c r="D12335" s="27"/>
      <c r="E12335" s="27"/>
      <c r="F12335" s="27"/>
      <c r="G12335" s="29"/>
      <c r="H12335" s="29"/>
      <c r="I12335" s="29"/>
      <c r="J12335" s="29"/>
      <c r="K12335" s="29"/>
      <c r="L12335" s="29"/>
    </row>
    <row r="12336" spans="1:12" ht="21">
      <c r="A12336" s="26"/>
      <c r="B12336" s="27"/>
      <c r="C12336" s="27"/>
      <c r="D12336" s="27"/>
      <c r="E12336" s="27"/>
      <c r="F12336" s="27"/>
      <c r="G12336" s="28"/>
      <c r="H12336" s="28"/>
      <c r="I12336" s="28"/>
      <c r="J12336" s="28"/>
      <c r="K12336" s="28"/>
      <c r="L12336" s="28"/>
    </row>
    <row r="12337" spans="1:12" ht="21">
      <c r="A12337" s="26"/>
      <c r="B12337" s="27"/>
      <c r="C12337" s="27"/>
      <c r="D12337" s="27"/>
      <c r="E12337" s="27"/>
      <c r="F12337" s="27"/>
      <c r="G12337" s="28"/>
      <c r="H12337" s="28"/>
      <c r="I12337" s="28"/>
      <c r="J12337" s="28"/>
      <c r="K12337" s="28"/>
      <c r="L12337" s="28"/>
    </row>
    <row r="12338" spans="1:12" ht="21">
      <c r="A12338" s="26"/>
      <c r="B12338" s="27"/>
      <c r="C12338" s="27"/>
      <c r="D12338" s="27"/>
      <c r="E12338" s="27"/>
      <c r="F12338" s="27"/>
      <c r="G12338" s="29"/>
      <c r="H12338" s="29"/>
      <c r="I12338" s="29"/>
      <c r="J12338" s="29"/>
      <c r="K12338" s="29"/>
      <c r="L12338" s="29"/>
    </row>
    <row r="12339" spans="1:12" ht="21">
      <c r="A12339" s="26"/>
      <c r="B12339" s="27"/>
      <c r="C12339" s="27"/>
      <c r="D12339" s="27"/>
      <c r="E12339" s="27"/>
      <c r="F12339" s="27"/>
      <c r="G12339" s="29"/>
      <c r="H12339" s="29"/>
      <c r="I12339" s="29"/>
      <c r="J12339" s="29"/>
      <c r="K12339" s="29"/>
      <c r="L12339" s="29"/>
    </row>
    <row r="12340" spans="1:12" ht="21">
      <c r="A12340" s="26"/>
      <c r="B12340" s="27"/>
      <c r="C12340" s="27"/>
      <c r="D12340" s="27"/>
      <c r="E12340" s="27"/>
      <c r="F12340" s="27"/>
      <c r="G12340" s="29"/>
      <c r="H12340" s="29"/>
      <c r="I12340" s="29"/>
      <c r="J12340" s="29"/>
      <c r="K12340" s="29"/>
      <c r="L12340" s="29"/>
    </row>
    <row r="12341" spans="1:12" ht="21">
      <c r="A12341" s="26"/>
      <c r="B12341" s="27"/>
      <c r="C12341" s="27"/>
      <c r="D12341" s="27"/>
      <c r="E12341" s="27"/>
      <c r="F12341" s="27"/>
      <c r="G12341" s="29"/>
      <c r="H12341" s="29"/>
      <c r="I12341" s="29"/>
      <c r="J12341" s="29"/>
      <c r="K12341" s="29"/>
      <c r="L12341" s="29"/>
    </row>
    <row r="12342" spans="1:12" ht="21">
      <c r="A12342" s="26"/>
      <c r="B12342" s="27"/>
      <c r="C12342" s="27"/>
      <c r="D12342" s="27"/>
      <c r="E12342" s="27"/>
      <c r="F12342" s="27"/>
      <c r="G12342" s="29"/>
      <c r="H12342" s="29"/>
      <c r="I12342" s="29"/>
      <c r="J12342" s="29"/>
      <c r="K12342" s="29"/>
      <c r="L12342" s="29"/>
    </row>
    <row r="12343" spans="1:12" ht="21">
      <c r="A12343" s="26"/>
      <c r="B12343" s="27"/>
      <c r="C12343" s="27"/>
      <c r="D12343" s="27"/>
      <c r="E12343" s="27"/>
      <c r="F12343" s="27"/>
      <c r="G12343" s="29"/>
      <c r="H12343" s="29"/>
      <c r="I12343" s="29"/>
      <c r="J12343" s="29"/>
      <c r="K12343" s="29"/>
      <c r="L12343" s="29"/>
    </row>
    <row r="12344" spans="1:12" ht="21">
      <c r="A12344" s="26"/>
      <c r="B12344" s="27"/>
      <c r="C12344" s="27"/>
      <c r="D12344" s="27"/>
      <c r="E12344" s="27"/>
      <c r="F12344" s="27"/>
      <c r="G12344" s="29"/>
      <c r="H12344" s="29"/>
      <c r="I12344" s="29"/>
      <c r="J12344" s="29"/>
      <c r="K12344" s="29"/>
      <c r="L12344" s="29"/>
    </row>
    <row r="12345" spans="1:12" ht="21">
      <c r="A12345" s="26"/>
      <c r="B12345" s="27"/>
      <c r="C12345" s="27"/>
      <c r="D12345" s="27"/>
      <c r="E12345" s="27"/>
      <c r="F12345" s="27"/>
      <c r="G12345" s="29"/>
      <c r="H12345" s="29"/>
      <c r="I12345" s="29"/>
      <c r="J12345" s="29"/>
      <c r="K12345" s="29"/>
      <c r="L12345" s="29"/>
    </row>
    <row r="12346" spans="1:12" ht="21">
      <c r="A12346" s="26"/>
      <c r="B12346" s="27"/>
      <c r="C12346" s="27"/>
      <c r="D12346" s="27"/>
      <c r="E12346" s="27"/>
      <c r="F12346" s="27"/>
      <c r="G12346" s="29"/>
      <c r="H12346" s="29"/>
      <c r="I12346" s="29"/>
      <c r="J12346" s="29"/>
      <c r="K12346" s="29"/>
      <c r="L12346" s="29"/>
    </row>
    <row r="12347" spans="1:12" ht="21">
      <c r="A12347" s="26"/>
      <c r="B12347" s="27"/>
      <c r="C12347" s="27"/>
      <c r="D12347" s="27"/>
      <c r="E12347" s="27"/>
      <c r="F12347" s="27"/>
      <c r="G12347" s="29"/>
      <c r="H12347" s="29"/>
      <c r="I12347" s="29"/>
      <c r="J12347" s="29"/>
      <c r="K12347" s="29"/>
      <c r="L12347" s="29"/>
    </row>
    <row r="12348" spans="1:12" ht="21">
      <c r="A12348" s="26"/>
      <c r="B12348" s="27"/>
      <c r="C12348" s="27"/>
      <c r="D12348" s="27"/>
      <c r="E12348" s="27"/>
      <c r="F12348" s="27"/>
      <c r="G12348" s="29"/>
      <c r="H12348" s="29"/>
      <c r="I12348" s="29"/>
      <c r="J12348" s="29"/>
      <c r="K12348" s="29"/>
      <c r="L12348" s="29"/>
    </row>
    <row r="12349" spans="1:12" ht="21">
      <c r="A12349" s="26"/>
      <c r="B12349" s="27"/>
      <c r="C12349" s="27"/>
      <c r="D12349" s="27"/>
      <c r="E12349" s="27"/>
      <c r="F12349" s="27"/>
      <c r="G12349" s="29"/>
      <c r="H12349" s="29"/>
      <c r="I12349" s="29"/>
      <c r="J12349" s="29"/>
      <c r="K12349" s="29"/>
      <c r="L12349" s="29"/>
    </row>
    <row r="12350" spans="1:12" ht="21">
      <c r="A12350" s="26"/>
      <c r="B12350" s="27"/>
      <c r="C12350" s="27"/>
      <c r="D12350" s="27"/>
      <c r="E12350" s="27"/>
      <c r="F12350" s="27"/>
      <c r="G12350" s="29"/>
      <c r="H12350" s="29"/>
      <c r="I12350" s="29"/>
      <c r="J12350" s="29"/>
      <c r="K12350" s="29"/>
      <c r="L12350" s="29"/>
    </row>
    <row r="12351" spans="1:12" ht="21">
      <c r="A12351" s="26"/>
      <c r="B12351" s="27"/>
      <c r="C12351" s="27"/>
      <c r="D12351" s="27"/>
      <c r="E12351" s="27"/>
      <c r="F12351" s="27"/>
      <c r="G12351" s="29"/>
      <c r="H12351" s="29"/>
      <c r="I12351" s="29"/>
      <c r="J12351" s="29"/>
      <c r="K12351" s="29"/>
      <c r="L12351" s="29"/>
    </row>
    <row r="12352" spans="1:12" ht="21">
      <c r="A12352" s="26"/>
      <c r="B12352" s="27"/>
      <c r="C12352" s="27"/>
      <c r="D12352" s="27"/>
      <c r="E12352" s="27"/>
      <c r="F12352" s="27"/>
      <c r="G12352" s="29"/>
      <c r="H12352" s="29"/>
      <c r="I12352" s="29"/>
      <c r="J12352" s="29"/>
      <c r="K12352" s="29"/>
      <c r="L12352" s="29"/>
    </row>
    <row r="12353" spans="1:12" ht="21">
      <c r="A12353" s="26"/>
      <c r="B12353" s="27"/>
      <c r="C12353" s="27"/>
      <c r="D12353" s="27"/>
      <c r="E12353" s="27"/>
      <c r="F12353" s="27"/>
      <c r="G12353" s="29"/>
      <c r="H12353" s="29"/>
      <c r="I12353" s="29"/>
      <c r="J12353" s="29"/>
      <c r="K12353" s="29"/>
      <c r="L12353" s="29"/>
    </row>
    <row r="12354" spans="1:12" ht="21">
      <c r="A12354" s="26"/>
      <c r="B12354" s="27"/>
      <c r="C12354" s="27"/>
      <c r="D12354" s="27"/>
      <c r="E12354" s="27"/>
      <c r="F12354" s="27"/>
      <c r="G12354" s="29"/>
      <c r="H12354" s="29"/>
      <c r="I12354" s="29"/>
      <c r="J12354" s="29"/>
      <c r="K12354" s="29"/>
      <c r="L12354" s="29"/>
    </row>
    <row r="12355" spans="1:12" ht="21">
      <c r="A12355" s="26"/>
      <c r="B12355" s="27"/>
      <c r="C12355" s="27"/>
      <c r="D12355" s="27"/>
      <c r="E12355" s="27"/>
      <c r="F12355" s="27"/>
      <c r="G12355" s="29"/>
      <c r="H12355" s="29"/>
      <c r="I12355" s="29"/>
      <c r="J12355" s="29"/>
      <c r="K12355" s="29"/>
      <c r="L12355" s="29"/>
    </row>
    <row r="12356" spans="1:12" ht="21">
      <c r="A12356" s="26"/>
      <c r="B12356" s="27"/>
      <c r="C12356" s="27"/>
      <c r="D12356" s="27"/>
      <c r="E12356" s="27"/>
      <c r="F12356" s="27"/>
      <c r="G12356" s="29"/>
      <c r="H12356" s="29"/>
      <c r="I12356" s="29"/>
      <c r="J12356" s="29"/>
      <c r="K12356" s="29"/>
      <c r="L12356" s="29"/>
    </row>
    <row r="12357" spans="1:12" ht="21">
      <c r="A12357" s="26"/>
      <c r="B12357" s="27"/>
      <c r="C12357" s="27"/>
      <c r="D12357" s="27"/>
      <c r="E12357" s="27"/>
      <c r="F12357" s="27"/>
      <c r="G12357" s="29"/>
      <c r="H12357" s="29"/>
      <c r="I12357" s="29"/>
      <c r="J12357" s="29"/>
      <c r="K12357" s="29"/>
      <c r="L12357" s="29"/>
    </row>
    <row r="12358" spans="1:12" ht="21">
      <c r="A12358" s="26"/>
      <c r="B12358" s="27"/>
      <c r="C12358" s="27"/>
      <c r="D12358" s="27"/>
      <c r="E12358" s="27"/>
      <c r="F12358" s="27"/>
      <c r="G12358" s="29"/>
      <c r="H12358" s="29"/>
      <c r="I12358" s="29"/>
      <c r="J12358" s="29"/>
      <c r="K12358" s="29"/>
      <c r="L12358" s="29"/>
    </row>
    <row r="12359" spans="1:12" ht="21">
      <c r="A12359" s="26"/>
      <c r="B12359" s="27"/>
      <c r="C12359" s="27"/>
      <c r="D12359" s="27"/>
      <c r="E12359" s="27"/>
      <c r="F12359" s="27"/>
      <c r="G12359" s="29"/>
      <c r="H12359" s="29"/>
      <c r="I12359" s="29"/>
      <c r="J12359" s="29"/>
      <c r="K12359" s="29"/>
      <c r="L12359" s="29"/>
    </row>
    <row r="12360" spans="1:12" ht="21">
      <c r="A12360" s="26"/>
      <c r="B12360" s="27"/>
      <c r="C12360" s="27"/>
      <c r="D12360" s="27"/>
      <c r="E12360" s="27"/>
      <c r="F12360" s="27"/>
      <c r="G12360" s="29"/>
      <c r="H12360" s="29"/>
      <c r="I12360" s="29"/>
      <c r="J12360" s="29"/>
      <c r="K12360" s="29"/>
      <c r="L12360" s="29"/>
    </row>
    <row r="12361" spans="1:12" ht="21">
      <c r="A12361" s="26"/>
      <c r="B12361" s="27"/>
      <c r="C12361" s="27"/>
      <c r="D12361" s="27"/>
      <c r="E12361" s="27"/>
      <c r="F12361" s="27"/>
      <c r="G12361" s="28"/>
      <c r="H12361" s="28"/>
      <c r="I12361" s="28"/>
      <c r="J12361" s="28"/>
      <c r="K12361" s="28"/>
      <c r="L12361" s="28"/>
    </row>
    <row r="12362" spans="1:12" ht="21">
      <c r="A12362" s="26"/>
      <c r="B12362" s="27"/>
      <c r="C12362" s="27"/>
      <c r="D12362" s="27"/>
      <c r="E12362" s="27"/>
      <c r="F12362" s="27"/>
      <c r="G12362" s="29"/>
      <c r="H12362" s="29"/>
      <c r="I12362" s="29"/>
      <c r="J12362" s="29"/>
      <c r="K12362" s="29"/>
      <c r="L12362" s="29"/>
    </row>
    <row r="12363" spans="1:12" ht="21">
      <c r="A12363" s="26"/>
      <c r="B12363" s="27"/>
      <c r="C12363" s="27"/>
      <c r="D12363" s="27"/>
      <c r="E12363" s="27"/>
      <c r="F12363" s="27"/>
      <c r="G12363" s="29"/>
      <c r="H12363" s="29"/>
      <c r="I12363" s="29"/>
      <c r="J12363" s="29"/>
      <c r="K12363" s="29"/>
      <c r="L12363" s="29"/>
    </row>
    <row r="12364" spans="1:12" ht="21">
      <c r="A12364" s="26"/>
      <c r="B12364" s="27"/>
      <c r="C12364" s="27"/>
      <c r="D12364" s="27"/>
      <c r="E12364" s="27"/>
      <c r="F12364" s="27"/>
      <c r="G12364" s="29"/>
      <c r="H12364" s="29"/>
      <c r="I12364" s="29"/>
      <c r="J12364" s="29"/>
      <c r="K12364" s="29"/>
      <c r="L12364" s="29"/>
    </row>
    <row r="12365" spans="1:12" ht="21">
      <c r="A12365" s="26"/>
      <c r="B12365" s="27"/>
      <c r="C12365" s="27"/>
      <c r="D12365" s="27"/>
      <c r="E12365" s="27"/>
      <c r="F12365" s="27"/>
      <c r="G12365" s="29"/>
      <c r="H12365" s="29"/>
      <c r="I12365" s="29"/>
      <c r="J12365" s="29"/>
      <c r="K12365" s="29"/>
      <c r="L12365" s="29"/>
    </row>
    <row r="12366" spans="1:12" ht="21">
      <c r="A12366" s="26"/>
      <c r="B12366" s="27"/>
      <c r="C12366" s="27"/>
      <c r="D12366" s="27"/>
      <c r="E12366" s="27"/>
      <c r="F12366" s="27"/>
      <c r="G12366" s="29"/>
      <c r="H12366" s="29"/>
      <c r="I12366" s="29"/>
      <c r="J12366" s="29"/>
      <c r="K12366" s="29"/>
      <c r="L12366" s="29"/>
    </row>
    <row r="12367" spans="1:12" ht="21">
      <c r="A12367" s="26"/>
      <c r="B12367" s="27"/>
      <c r="C12367" s="27"/>
      <c r="D12367" s="27"/>
      <c r="E12367" s="27"/>
      <c r="F12367" s="27"/>
      <c r="G12367" s="29"/>
      <c r="H12367" s="29"/>
      <c r="I12367" s="29"/>
      <c r="J12367" s="29"/>
      <c r="K12367" s="29"/>
      <c r="L12367" s="29"/>
    </row>
    <row r="12368" spans="1:12" ht="21">
      <c r="A12368" s="26"/>
      <c r="B12368" s="27"/>
      <c r="C12368" s="27"/>
      <c r="D12368" s="27"/>
      <c r="E12368" s="27"/>
      <c r="F12368" s="27"/>
      <c r="G12368" s="29"/>
      <c r="H12368" s="29"/>
      <c r="I12368" s="29"/>
      <c r="J12368" s="29"/>
      <c r="K12368" s="29"/>
      <c r="L12368" s="29"/>
    </row>
    <row r="12369" spans="1:12" ht="21">
      <c r="A12369" s="26"/>
      <c r="B12369" s="27"/>
      <c r="C12369" s="27"/>
      <c r="D12369" s="27"/>
      <c r="E12369" s="27"/>
      <c r="F12369" s="27"/>
      <c r="G12369" s="29"/>
      <c r="H12369" s="29"/>
      <c r="I12369" s="29"/>
      <c r="J12369" s="29"/>
      <c r="K12369" s="29"/>
      <c r="L12369" s="29"/>
    </row>
    <row r="12370" spans="1:12" ht="21">
      <c r="A12370" s="26"/>
      <c r="B12370" s="27"/>
      <c r="C12370" s="27"/>
      <c r="D12370" s="27"/>
      <c r="E12370" s="27"/>
      <c r="F12370" s="27"/>
      <c r="G12370" s="28"/>
      <c r="H12370" s="28"/>
      <c r="I12370" s="28"/>
      <c r="J12370" s="28"/>
      <c r="K12370" s="28"/>
      <c r="L12370" s="28"/>
    </row>
    <row r="12371" spans="1:12" ht="21">
      <c r="A12371" s="26"/>
      <c r="B12371" s="27"/>
      <c r="C12371" s="27"/>
      <c r="D12371" s="27"/>
      <c r="E12371" s="27"/>
      <c r="F12371" s="27"/>
      <c r="G12371" s="29"/>
      <c r="H12371" s="29"/>
      <c r="I12371" s="29"/>
      <c r="J12371" s="29"/>
      <c r="K12371" s="29"/>
      <c r="L12371" s="29"/>
    </row>
    <row r="12372" spans="1:12" ht="21">
      <c r="A12372" s="26"/>
      <c r="B12372" s="27"/>
      <c r="C12372" s="27"/>
      <c r="D12372" s="27"/>
      <c r="E12372" s="27"/>
      <c r="F12372" s="27"/>
      <c r="G12372" s="28"/>
      <c r="H12372" s="28"/>
      <c r="I12372" s="28"/>
      <c r="J12372" s="28"/>
      <c r="K12372" s="28"/>
      <c r="L12372" s="28"/>
    </row>
    <row r="12373" spans="1:12" ht="21">
      <c r="A12373" s="26"/>
      <c r="B12373" s="27"/>
      <c r="C12373" s="27"/>
      <c r="D12373" s="27"/>
      <c r="E12373" s="27"/>
      <c r="F12373" s="27"/>
      <c r="G12373" s="29"/>
      <c r="H12373" s="29"/>
      <c r="I12373" s="29"/>
      <c r="J12373" s="29"/>
      <c r="K12373" s="29"/>
      <c r="L12373" s="29"/>
    </row>
    <row r="12374" spans="1:12" ht="21">
      <c r="A12374" s="26"/>
      <c r="B12374" s="27"/>
      <c r="C12374" s="27"/>
      <c r="D12374" s="27"/>
      <c r="E12374" s="27"/>
      <c r="F12374" s="27"/>
      <c r="G12374" s="28"/>
      <c r="H12374" s="28"/>
      <c r="I12374" s="28"/>
      <c r="J12374" s="28"/>
      <c r="K12374" s="28"/>
      <c r="L12374" s="28"/>
    </row>
    <row r="12375" spans="1:12" ht="21">
      <c r="A12375" s="26"/>
      <c r="B12375" s="27"/>
      <c r="C12375" s="27"/>
      <c r="D12375" s="27"/>
      <c r="E12375" s="27"/>
      <c r="F12375" s="27"/>
      <c r="G12375" s="28"/>
      <c r="H12375" s="28"/>
      <c r="I12375" s="28"/>
      <c r="J12375" s="28"/>
      <c r="K12375" s="28"/>
      <c r="L12375" s="28"/>
    </row>
    <row r="12376" spans="1:12" ht="21">
      <c r="A12376" s="26"/>
      <c r="B12376" s="27"/>
      <c r="C12376" s="27"/>
      <c r="D12376" s="27"/>
      <c r="E12376" s="27"/>
      <c r="F12376" s="27"/>
      <c r="G12376" s="28"/>
      <c r="H12376" s="28"/>
      <c r="I12376" s="28"/>
      <c r="J12376" s="28"/>
      <c r="K12376" s="28"/>
      <c r="L12376" s="28"/>
    </row>
    <row r="12377" spans="1:12" ht="21">
      <c r="A12377" s="26"/>
      <c r="B12377" s="27"/>
      <c r="C12377" s="27"/>
      <c r="D12377" s="27"/>
      <c r="E12377" s="27"/>
      <c r="F12377" s="27"/>
      <c r="G12377" s="28"/>
      <c r="H12377" s="28"/>
      <c r="I12377" s="28"/>
      <c r="J12377" s="28"/>
      <c r="K12377" s="28"/>
      <c r="L12377" s="28"/>
    </row>
    <row r="12378" spans="1:12" ht="21">
      <c r="A12378" s="26"/>
      <c r="B12378" s="27"/>
      <c r="C12378" s="27"/>
      <c r="D12378" s="27"/>
      <c r="E12378" s="27"/>
      <c r="F12378" s="27"/>
      <c r="G12378" s="29"/>
      <c r="H12378" s="29"/>
      <c r="I12378" s="29"/>
      <c r="J12378" s="29"/>
      <c r="K12378" s="29"/>
      <c r="L12378" s="29"/>
    </row>
    <row r="12379" spans="1:12" ht="21">
      <c r="A12379" s="26"/>
      <c r="B12379" s="27"/>
      <c r="C12379" s="27"/>
      <c r="D12379" s="27"/>
      <c r="E12379" s="27"/>
      <c r="F12379" s="27"/>
      <c r="G12379" s="29"/>
      <c r="H12379" s="29"/>
      <c r="I12379" s="29"/>
      <c r="J12379" s="29"/>
      <c r="K12379" s="29"/>
      <c r="L12379" s="29"/>
    </row>
    <row r="12380" spans="1:12" ht="21">
      <c r="A12380" s="26"/>
      <c r="B12380" s="27"/>
      <c r="C12380" s="27"/>
      <c r="D12380" s="27"/>
      <c r="E12380" s="27"/>
      <c r="F12380" s="27"/>
      <c r="G12380" s="29"/>
      <c r="H12380" s="29"/>
      <c r="I12380" s="29"/>
      <c r="J12380" s="29"/>
      <c r="K12380" s="29"/>
      <c r="L12380" s="29"/>
    </row>
    <row r="12381" spans="1:12" ht="21">
      <c r="A12381" s="26"/>
      <c r="B12381" s="27"/>
      <c r="C12381" s="27"/>
      <c r="D12381" s="27"/>
      <c r="E12381" s="27"/>
      <c r="F12381" s="27"/>
      <c r="G12381" s="28"/>
      <c r="H12381" s="28"/>
      <c r="I12381" s="28"/>
      <c r="J12381" s="28"/>
      <c r="K12381" s="28"/>
      <c r="L12381" s="28"/>
    </row>
    <row r="12382" spans="1:12" ht="21">
      <c r="A12382" s="26"/>
      <c r="B12382" s="27"/>
      <c r="C12382" s="27"/>
      <c r="D12382" s="27"/>
      <c r="E12382" s="27"/>
      <c r="F12382" s="27"/>
      <c r="G12382" s="29"/>
      <c r="H12382" s="29"/>
      <c r="I12382" s="29"/>
      <c r="J12382" s="29"/>
      <c r="K12382" s="29"/>
      <c r="L12382" s="29"/>
    </row>
    <row r="12383" spans="1:12" ht="21">
      <c r="A12383" s="26"/>
      <c r="B12383" s="27"/>
      <c r="C12383" s="27"/>
      <c r="D12383" s="27"/>
      <c r="E12383" s="27"/>
      <c r="F12383" s="27"/>
      <c r="G12383" s="29"/>
      <c r="H12383" s="29"/>
      <c r="I12383" s="29"/>
      <c r="J12383" s="29"/>
      <c r="K12383" s="29"/>
      <c r="L12383" s="29"/>
    </row>
    <row r="12384" spans="1:12" ht="21">
      <c r="A12384" s="26"/>
      <c r="B12384" s="27"/>
      <c r="C12384" s="27"/>
      <c r="D12384" s="27"/>
      <c r="E12384" s="27"/>
      <c r="F12384" s="27"/>
      <c r="G12384" s="28"/>
      <c r="H12384" s="28"/>
      <c r="I12384" s="28"/>
      <c r="J12384" s="28"/>
      <c r="K12384" s="28"/>
      <c r="L12384" s="28"/>
    </row>
    <row r="12385" spans="1:12" ht="21">
      <c r="A12385" s="26"/>
      <c r="B12385" s="27"/>
      <c r="C12385" s="27"/>
      <c r="D12385" s="27"/>
      <c r="E12385" s="27"/>
      <c r="F12385" s="27"/>
      <c r="G12385" s="29"/>
      <c r="H12385" s="29"/>
      <c r="I12385" s="29"/>
      <c r="J12385" s="29"/>
      <c r="K12385" s="29"/>
      <c r="L12385" s="29"/>
    </row>
    <row r="12386" spans="1:12" ht="21">
      <c r="A12386" s="26"/>
      <c r="B12386" s="27"/>
      <c r="C12386" s="27"/>
      <c r="D12386" s="27"/>
      <c r="E12386" s="27"/>
      <c r="F12386" s="27"/>
      <c r="G12386" s="29"/>
      <c r="H12386" s="29"/>
      <c r="I12386" s="29"/>
      <c r="J12386" s="29"/>
      <c r="K12386" s="29"/>
      <c r="L12386" s="29"/>
    </row>
    <row r="12387" spans="1:12" ht="21">
      <c r="A12387" s="26"/>
      <c r="B12387" s="27"/>
      <c r="C12387" s="27"/>
      <c r="D12387" s="27"/>
      <c r="E12387" s="27"/>
      <c r="F12387" s="27"/>
      <c r="G12387" s="29"/>
      <c r="H12387" s="29"/>
      <c r="I12387" s="29"/>
      <c r="J12387" s="29"/>
      <c r="K12387" s="29"/>
      <c r="L12387" s="29"/>
    </row>
    <row r="12388" spans="1:12" ht="21">
      <c r="A12388" s="26"/>
      <c r="B12388" s="27"/>
      <c r="C12388" s="27"/>
      <c r="D12388" s="27"/>
      <c r="E12388" s="27"/>
      <c r="F12388" s="27"/>
      <c r="G12388" s="29"/>
      <c r="H12388" s="29"/>
      <c r="I12388" s="29"/>
      <c r="J12388" s="29"/>
      <c r="K12388" s="29"/>
      <c r="L12388" s="29"/>
    </row>
    <row r="12389" spans="1:12" ht="21">
      <c r="A12389" s="26"/>
      <c r="B12389" s="27"/>
      <c r="C12389" s="27"/>
      <c r="D12389" s="27"/>
      <c r="E12389" s="27"/>
      <c r="F12389" s="27"/>
      <c r="G12389" s="29"/>
      <c r="H12389" s="29"/>
      <c r="I12389" s="29"/>
      <c r="J12389" s="29"/>
      <c r="K12389" s="29"/>
      <c r="L12389" s="29"/>
    </row>
    <row r="12390" spans="1:12" ht="21">
      <c r="A12390" s="26"/>
      <c r="B12390" s="27"/>
      <c r="C12390" s="27"/>
      <c r="D12390" s="27"/>
      <c r="E12390" s="27"/>
      <c r="F12390" s="27"/>
      <c r="G12390" s="29"/>
      <c r="H12390" s="29"/>
      <c r="I12390" s="29"/>
      <c r="J12390" s="29"/>
      <c r="K12390" s="29"/>
      <c r="L12390" s="29"/>
    </row>
    <row r="12391" spans="1:12" ht="21">
      <c r="A12391" s="26"/>
      <c r="B12391" s="27"/>
      <c r="C12391" s="27"/>
      <c r="D12391" s="27"/>
      <c r="E12391" s="27"/>
      <c r="F12391" s="27"/>
      <c r="G12391" s="29"/>
      <c r="H12391" s="29"/>
      <c r="I12391" s="29"/>
      <c r="J12391" s="29"/>
      <c r="K12391" s="29"/>
      <c r="L12391" s="29"/>
    </row>
    <row r="12392" spans="1:12" ht="21">
      <c r="A12392" s="26"/>
      <c r="B12392" s="27"/>
      <c r="C12392" s="27"/>
      <c r="D12392" s="27"/>
      <c r="E12392" s="27"/>
      <c r="F12392" s="27"/>
      <c r="G12392" s="28"/>
      <c r="H12392" s="28"/>
      <c r="I12392" s="28"/>
      <c r="J12392" s="28"/>
      <c r="K12392" s="28"/>
      <c r="L12392" s="28"/>
    </row>
    <row r="12393" spans="1:12" ht="21">
      <c r="A12393" s="26"/>
      <c r="B12393" s="27"/>
      <c r="C12393" s="27"/>
      <c r="D12393" s="27"/>
      <c r="E12393" s="27"/>
      <c r="F12393" s="27"/>
      <c r="G12393" s="29"/>
      <c r="H12393" s="29"/>
      <c r="I12393" s="29"/>
      <c r="J12393" s="29"/>
      <c r="K12393" s="29"/>
      <c r="L12393" s="29"/>
    </row>
    <row r="12394" spans="1:12" ht="21">
      <c r="A12394" s="26"/>
      <c r="B12394" s="27"/>
      <c r="C12394" s="27"/>
      <c r="D12394" s="27"/>
      <c r="E12394" s="27"/>
      <c r="F12394" s="27"/>
      <c r="G12394" s="29"/>
      <c r="H12394" s="29"/>
      <c r="I12394" s="29"/>
      <c r="J12394" s="29"/>
      <c r="K12394" s="29"/>
      <c r="L12394" s="29"/>
    </row>
    <row r="12395" spans="1:12" ht="21">
      <c r="A12395" s="26"/>
      <c r="B12395" s="27"/>
      <c r="C12395" s="27"/>
      <c r="D12395" s="27"/>
      <c r="E12395" s="27"/>
      <c r="F12395" s="27"/>
      <c r="G12395" s="29"/>
      <c r="H12395" s="29"/>
      <c r="I12395" s="29"/>
      <c r="J12395" s="29"/>
      <c r="K12395" s="29"/>
      <c r="L12395" s="29"/>
    </row>
    <row r="12396" spans="1:12" ht="21">
      <c r="A12396" s="26"/>
      <c r="B12396" s="27"/>
      <c r="C12396" s="27"/>
      <c r="D12396" s="27"/>
      <c r="E12396" s="27"/>
      <c r="F12396" s="27"/>
      <c r="G12396" s="29"/>
      <c r="H12396" s="29"/>
      <c r="I12396" s="29"/>
      <c r="J12396" s="29"/>
      <c r="K12396" s="29"/>
      <c r="L12396" s="29"/>
    </row>
    <row r="12397" spans="1:12" ht="21">
      <c r="A12397" s="26"/>
      <c r="B12397" s="27"/>
      <c r="C12397" s="27"/>
      <c r="D12397" s="27"/>
      <c r="E12397" s="27"/>
      <c r="F12397" s="27"/>
      <c r="G12397" s="29"/>
      <c r="H12397" s="29"/>
      <c r="I12397" s="29"/>
      <c r="J12397" s="29"/>
      <c r="K12397" s="29"/>
      <c r="L12397" s="29"/>
    </row>
    <row r="12398" spans="1:12" ht="21">
      <c r="A12398" s="26"/>
      <c r="B12398" s="27"/>
      <c r="C12398" s="27"/>
      <c r="D12398" s="27"/>
      <c r="E12398" s="27"/>
      <c r="F12398" s="27"/>
      <c r="G12398" s="28"/>
      <c r="H12398" s="28"/>
      <c r="I12398" s="28"/>
      <c r="J12398" s="28"/>
      <c r="K12398" s="28"/>
      <c r="L12398" s="28"/>
    </row>
    <row r="12399" spans="1:12" ht="21">
      <c r="A12399" s="26"/>
      <c r="B12399" s="27"/>
      <c r="C12399" s="27"/>
      <c r="D12399" s="27"/>
      <c r="E12399" s="27"/>
      <c r="F12399" s="27"/>
      <c r="G12399" s="28"/>
      <c r="H12399" s="28"/>
      <c r="I12399" s="28"/>
      <c r="J12399" s="28"/>
      <c r="K12399" s="28"/>
      <c r="L12399" s="28"/>
    </row>
    <row r="12400" spans="1:12" ht="21">
      <c r="A12400" s="26"/>
      <c r="B12400" s="27"/>
      <c r="C12400" s="27"/>
      <c r="D12400" s="27"/>
      <c r="E12400" s="27"/>
      <c r="F12400" s="27"/>
      <c r="G12400" s="28"/>
      <c r="H12400" s="28"/>
      <c r="I12400" s="28"/>
      <c r="J12400" s="28"/>
      <c r="K12400" s="28"/>
      <c r="L12400" s="28"/>
    </row>
    <row r="12401" spans="1:12" ht="21">
      <c r="A12401" s="26"/>
      <c r="B12401" s="27"/>
      <c r="C12401" s="27"/>
      <c r="D12401" s="27"/>
      <c r="E12401" s="27"/>
      <c r="F12401" s="27"/>
      <c r="G12401" s="28"/>
      <c r="H12401" s="28"/>
      <c r="I12401" s="28"/>
      <c r="J12401" s="28"/>
      <c r="K12401" s="28"/>
      <c r="L12401" s="28"/>
    </row>
    <row r="12402" spans="1:12" ht="21">
      <c r="A12402" s="26"/>
      <c r="B12402" s="27"/>
      <c r="C12402" s="27"/>
      <c r="D12402" s="27"/>
      <c r="E12402" s="27"/>
      <c r="F12402" s="27"/>
      <c r="G12402" s="29"/>
      <c r="H12402" s="29"/>
      <c r="I12402" s="29"/>
      <c r="J12402" s="29"/>
      <c r="K12402" s="29"/>
      <c r="L12402" s="29"/>
    </row>
    <row r="12403" spans="1:12" ht="21">
      <c r="A12403" s="26"/>
      <c r="B12403" s="27"/>
      <c r="C12403" s="27"/>
      <c r="D12403" s="27"/>
      <c r="E12403" s="27"/>
      <c r="F12403" s="27"/>
      <c r="G12403" s="29"/>
      <c r="H12403" s="29"/>
      <c r="I12403" s="29"/>
      <c r="J12403" s="29"/>
      <c r="K12403" s="29"/>
      <c r="L12403" s="29"/>
    </row>
    <row r="12404" spans="1:12" ht="21">
      <c r="A12404" s="26"/>
      <c r="B12404" s="27"/>
      <c r="C12404" s="27"/>
      <c r="D12404" s="27"/>
      <c r="E12404" s="27"/>
      <c r="F12404" s="27"/>
      <c r="G12404" s="28"/>
      <c r="H12404" s="28"/>
      <c r="I12404" s="28"/>
      <c r="J12404" s="28"/>
      <c r="K12404" s="28"/>
      <c r="L12404" s="28"/>
    </row>
    <row r="12405" spans="1:12" ht="21">
      <c r="A12405" s="26"/>
      <c r="B12405" s="27"/>
      <c r="C12405" s="27"/>
      <c r="D12405" s="27"/>
      <c r="E12405" s="27"/>
      <c r="F12405" s="27"/>
      <c r="G12405" s="28"/>
      <c r="H12405" s="28"/>
      <c r="I12405" s="28"/>
      <c r="J12405" s="28"/>
      <c r="K12405" s="28"/>
      <c r="L12405" s="28"/>
    </row>
    <row r="12406" spans="1:12" ht="21">
      <c r="A12406" s="26"/>
      <c r="B12406" s="27"/>
      <c r="C12406" s="27"/>
      <c r="D12406" s="27"/>
      <c r="E12406" s="27"/>
      <c r="F12406" s="27"/>
      <c r="G12406" s="28"/>
      <c r="H12406" s="28"/>
      <c r="I12406" s="28"/>
      <c r="J12406" s="28"/>
      <c r="K12406" s="28"/>
      <c r="L12406" s="28"/>
    </row>
    <row r="12407" spans="1:12" ht="21">
      <c r="A12407" s="26"/>
      <c r="B12407" s="27"/>
      <c r="C12407" s="27"/>
      <c r="D12407" s="27"/>
      <c r="E12407" s="27"/>
      <c r="F12407" s="27"/>
      <c r="G12407" s="28"/>
      <c r="H12407" s="28"/>
      <c r="I12407" s="28"/>
      <c r="J12407" s="28"/>
      <c r="K12407" s="28"/>
      <c r="L12407" s="28"/>
    </row>
    <row r="12408" spans="1:12" ht="21">
      <c r="A12408" s="26"/>
      <c r="B12408" s="27"/>
      <c r="C12408" s="27"/>
      <c r="D12408" s="27"/>
      <c r="E12408" s="27"/>
      <c r="F12408" s="27"/>
      <c r="G12408" s="28"/>
      <c r="H12408" s="28"/>
      <c r="I12408" s="28"/>
      <c r="J12408" s="28"/>
      <c r="K12408" s="28"/>
      <c r="L12408" s="28"/>
    </row>
    <row r="12409" spans="1:12" ht="21">
      <c r="A12409" s="26"/>
      <c r="B12409" s="27"/>
      <c r="C12409" s="27"/>
      <c r="D12409" s="27"/>
      <c r="E12409" s="27"/>
      <c r="F12409" s="27"/>
      <c r="G12409" s="28"/>
      <c r="H12409" s="28"/>
      <c r="I12409" s="28"/>
      <c r="J12409" s="28"/>
      <c r="K12409" s="28"/>
      <c r="L12409" s="28"/>
    </row>
    <row r="12410" spans="1:12" ht="21">
      <c r="A12410" s="26"/>
      <c r="B12410" s="27"/>
      <c r="C12410" s="27"/>
      <c r="D12410" s="27"/>
      <c r="E12410" s="27"/>
      <c r="F12410" s="27"/>
      <c r="G12410" s="29"/>
      <c r="H12410" s="29"/>
      <c r="I12410" s="29"/>
      <c r="J12410" s="29"/>
      <c r="K12410" s="29"/>
      <c r="L12410" s="29"/>
    </row>
    <row r="12411" spans="1:12" ht="21">
      <c r="A12411" s="26"/>
      <c r="B12411" s="27"/>
      <c r="C12411" s="27"/>
      <c r="D12411" s="27"/>
      <c r="E12411" s="27"/>
      <c r="F12411" s="27"/>
      <c r="G12411" s="28"/>
      <c r="H12411" s="28"/>
      <c r="I12411" s="28"/>
      <c r="J12411" s="28"/>
      <c r="K12411" s="28"/>
      <c r="L12411" s="28"/>
    </row>
    <row r="12412" spans="1:12" ht="21">
      <c r="A12412" s="26"/>
      <c r="B12412" s="27"/>
      <c r="C12412" s="27"/>
      <c r="D12412" s="27"/>
      <c r="E12412" s="27"/>
      <c r="F12412" s="27"/>
      <c r="G12412" s="28"/>
      <c r="H12412" s="28"/>
      <c r="I12412" s="28"/>
      <c r="J12412" s="28"/>
      <c r="K12412" s="28"/>
      <c r="L12412" s="28"/>
    </row>
    <row r="12413" spans="1:12" ht="21">
      <c r="A12413" s="26"/>
      <c r="B12413" s="27"/>
      <c r="C12413" s="27"/>
      <c r="D12413" s="27"/>
      <c r="E12413" s="27"/>
      <c r="F12413" s="27"/>
      <c r="G12413" s="28"/>
      <c r="H12413" s="28"/>
      <c r="I12413" s="28"/>
      <c r="J12413" s="28"/>
      <c r="K12413" s="28"/>
      <c r="L12413" s="28"/>
    </row>
    <row r="12414" spans="1:12" ht="21">
      <c r="A12414" s="26"/>
      <c r="B12414" s="27"/>
      <c r="C12414" s="27"/>
      <c r="D12414" s="27"/>
      <c r="E12414" s="27"/>
      <c r="F12414" s="27"/>
      <c r="G12414" s="28"/>
      <c r="H12414" s="28"/>
      <c r="I12414" s="28"/>
      <c r="J12414" s="28"/>
      <c r="K12414" s="28"/>
      <c r="L12414" s="28"/>
    </row>
    <row r="12415" spans="1:12" ht="21">
      <c r="A12415" s="26"/>
      <c r="B12415" s="27"/>
      <c r="C12415" s="27"/>
      <c r="D12415" s="27"/>
      <c r="E12415" s="27"/>
      <c r="F12415" s="27"/>
      <c r="G12415" s="28"/>
      <c r="H12415" s="28"/>
      <c r="I12415" s="28"/>
      <c r="J12415" s="28"/>
      <c r="K12415" s="28"/>
      <c r="L12415" s="28"/>
    </row>
    <row r="12416" spans="1:12" ht="21">
      <c r="A12416" s="26"/>
      <c r="B12416" s="27"/>
      <c r="C12416" s="27"/>
      <c r="D12416" s="27"/>
      <c r="E12416" s="27"/>
      <c r="F12416" s="27"/>
      <c r="G12416" s="28"/>
      <c r="H12416" s="28"/>
      <c r="I12416" s="28"/>
      <c r="J12416" s="28"/>
      <c r="K12416" s="28"/>
      <c r="L12416" s="28"/>
    </row>
    <row r="12417" spans="1:12" ht="21">
      <c r="A12417" s="26"/>
      <c r="B12417" s="27"/>
      <c r="C12417" s="27"/>
      <c r="D12417" s="27"/>
      <c r="E12417" s="27"/>
      <c r="F12417" s="27"/>
      <c r="G12417" s="28"/>
      <c r="H12417" s="28"/>
      <c r="I12417" s="28"/>
      <c r="J12417" s="28"/>
      <c r="K12417" s="28"/>
      <c r="L12417" s="28"/>
    </row>
    <row r="12418" spans="1:12" ht="21">
      <c r="A12418" s="26"/>
      <c r="B12418" s="27"/>
      <c r="C12418" s="27"/>
      <c r="D12418" s="27"/>
      <c r="E12418" s="27"/>
      <c r="F12418" s="27"/>
      <c r="G12418" s="28"/>
      <c r="H12418" s="28"/>
      <c r="I12418" s="28"/>
      <c r="J12418" s="28"/>
      <c r="K12418" s="28"/>
      <c r="L12418" s="28"/>
    </row>
    <row r="12419" spans="1:12" ht="21">
      <c r="A12419" s="26"/>
      <c r="B12419" s="27"/>
      <c r="C12419" s="27"/>
      <c r="D12419" s="27"/>
      <c r="E12419" s="27"/>
      <c r="F12419" s="27"/>
      <c r="G12419" s="29"/>
      <c r="H12419" s="29"/>
      <c r="I12419" s="29"/>
      <c r="J12419" s="29"/>
      <c r="K12419" s="29"/>
      <c r="L12419" s="29"/>
    </row>
    <row r="12420" spans="1:12" ht="21">
      <c r="A12420" s="26"/>
      <c r="B12420" s="27"/>
      <c r="C12420" s="27"/>
      <c r="D12420" s="27"/>
      <c r="E12420" s="27"/>
      <c r="F12420" s="27"/>
      <c r="G12420" s="28"/>
      <c r="H12420" s="28"/>
      <c r="I12420" s="28"/>
      <c r="J12420" s="28"/>
      <c r="K12420" s="28"/>
      <c r="L12420" s="28"/>
    </row>
    <row r="12421" spans="1:12" ht="21">
      <c r="A12421" s="26"/>
      <c r="B12421" s="27"/>
      <c r="C12421" s="27"/>
      <c r="D12421" s="27"/>
      <c r="E12421" s="27"/>
      <c r="F12421" s="27"/>
      <c r="G12421" s="29"/>
      <c r="H12421" s="29"/>
      <c r="I12421" s="29"/>
      <c r="J12421" s="29"/>
      <c r="K12421" s="29"/>
      <c r="L12421" s="29"/>
    </row>
    <row r="12422" spans="1:12" ht="21">
      <c r="A12422" s="26"/>
      <c r="B12422" s="27"/>
      <c r="C12422" s="27"/>
      <c r="D12422" s="27"/>
      <c r="E12422" s="27"/>
      <c r="F12422" s="27"/>
      <c r="G12422" s="29"/>
      <c r="H12422" s="29"/>
      <c r="I12422" s="29"/>
      <c r="J12422" s="29"/>
      <c r="K12422" s="29"/>
      <c r="L12422" s="29"/>
    </row>
    <row r="12423" spans="1:12" ht="21">
      <c r="A12423" s="26"/>
      <c r="B12423" s="27"/>
      <c r="C12423" s="27"/>
      <c r="D12423" s="27"/>
      <c r="E12423" s="27"/>
      <c r="F12423" s="27"/>
      <c r="G12423" s="29"/>
      <c r="H12423" s="29"/>
      <c r="I12423" s="29"/>
      <c r="J12423" s="29"/>
      <c r="K12423" s="29"/>
      <c r="L12423" s="29"/>
    </row>
    <row r="12424" spans="1:12" ht="21">
      <c r="A12424" s="26"/>
      <c r="B12424" s="27"/>
      <c r="C12424" s="27"/>
      <c r="D12424" s="27"/>
      <c r="E12424" s="27"/>
      <c r="F12424" s="27"/>
      <c r="G12424" s="29"/>
      <c r="H12424" s="29"/>
      <c r="I12424" s="29"/>
      <c r="J12424" s="29"/>
      <c r="K12424" s="29"/>
      <c r="L12424" s="29"/>
    </row>
    <row r="12425" spans="1:12" ht="21">
      <c r="A12425" s="26"/>
      <c r="B12425" s="27"/>
      <c r="C12425" s="27"/>
      <c r="D12425" s="27"/>
      <c r="E12425" s="27"/>
      <c r="F12425" s="27"/>
      <c r="G12425" s="29"/>
      <c r="H12425" s="29"/>
      <c r="I12425" s="29"/>
      <c r="J12425" s="29"/>
      <c r="K12425" s="29"/>
      <c r="L12425" s="29"/>
    </row>
    <row r="12426" spans="1:12" ht="21">
      <c r="A12426" s="26"/>
      <c r="B12426" s="27"/>
      <c r="C12426" s="27"/>
      <c r="D12426" s="27"/>
      <c r="E12426" s="27"/>
      <c r="F12426" s="27"/>
      <c r="G12426" s="29"/>
      <c r="H12426" s="29"/>
      <c r="I12426" s="29"/>
      <c r="J12426" s="29"/>
      <c r="K12426" s="29"/>
      <c r="L12426" s="29"/>
    </row>
    <row r="12427" spans="1:12" ht="21">
      <c r="A12427" s="26"/>
      <c r="B12427" s="27"/>
      <c r="C12427" s="27"/>
      <c r="D12427" s="27"/>
      <c r="E12427" s="27"/>
      <c r="F12427" s="27"/>
      <c r="G12427" s="29"/>
      <c r="H12427" s="29"/>
      <c r="I12427" s="29"/>
      <c r="J12427" s="29"/>
      <c r="K12427" s="29"/>
      <c r="L12427" s="29"/>
    </row>
    <row r="12428" spans="1:12" ht="21">
      <c r="A12428" s="26"/>
      <c r="B12428" s="27"/>
      <c r="C12428" s="27"/>
      <c r="D12428" s="27"/>
      <c r="E12428" s="27"/>
      <c r="F12428" s="27"/>
      <c r="G12428" s="29"/>
      <c r="H12428" s="29"/>
      <c r="I12428" s="29"/>
      <c r="J12428" s="29"/>
      <c r="K12428" s="29"/>
      <c r="L12428" s="29"/>
    </row>
    <row r="12429" spans="1:12" ht="21">
      <c r="A12429" s="26"/>
      <c r="B12429" s="27"/>
      <c r="C12429" s="27"/>
      <c r="D12429" s="27"/>
      <c r="E12429" s="27"/>
      <c r="F12429" s="27"/>
      <c r="G12429" s="29"/>
      <c r="H12429" s="29"/>
      <c r="I12429" s="29"/>
      <c r="J12429" s="29"/>
      <c r="K12429" s="29"/>
      <c r="L12429" s="29"/>
    </row>
    <row r="12430" spans="1:12" ht="21">
      <c r="A12430" s="26"/>
      <c r="B12430" s="27"/>
      <c r="C12430" s="27"/>
      <c r="D12430" s="27"/>
      <c r="E12430" s="27"/>
      <c r="F12430" s="27"/>
      <c r="G12430" s="29"/>
      <c r="H12430" s="29"/>
      <c r="I12430" s="29"/>
      <c r="J12430" s="29"/>
      <c r="K12430" s="29"/>
      <c r="L12430" s="29"/>
    </row>
    <row r="12431" spans="1:12" ht="21">
      <c r="A12431" s="26"/>
      <c r="B12431" s="27"/>
      <c r="C12431" s="27"/>
      <c r="D12431" s="27"/>
      <c r="E12431" s="27"/>
      <c r="F12431" s="27"/>
      <c r="G12431" s="29"/>
      <c r="H12431" s="29"/>
      <c r="I12431" s="29"/>
      <c r="J12431" s="29"/>
      <c r="K12431" s="29"/>
      <c r="L12431" s="29"/>
    </row>
    <row r="12432" spans="1:12" ht="21">
      <c r="A12432" s="26"/>
      <c r="B12432" s="27"/>
      <c r="C12432" s="27"/>
      <c r="D12432" s="27"/>
      <c r="E12432" s="27"/>
      <c r="F12432" s="27"/>
      <c r="G12432" s="29"/>
      <c r="H12432" s="29"/>
      <c r="I12432" s="29"/>
      <c r="J12432" s="29"/>
      <c r="K12432" s="29"/>
      <c r="L12432" s="29"/>
    </row>
    <row r="12433" spans="1:12" ht="21">
      <c r="A12433" s="26"/>
      <c r="B12433" s="27"/>
      <c r="C12433" s="27"/>
      <c r="D12433" s="27"/>
      <c r="E12433" s="27"/>
      <c r="F12433" s="27"/>
      <c r="G12433" s="28"/>
      <c r="H12433" s="28"/>
      <c r="I12433" s="28"/>
      <c r="J12433" s="28"/>
      <c r="K12433" s="28"/>
      <c r="L12433" s="28"/>
    </row>
    <row r="12434" spans="1:12" ht="21">
      <c r="A12434" s="26"/>
      <c r="B12434" s="27"/>
      <c r="C12434" s="27"/>
      <c r="D12434" s="27"/>
      <c r="E12434" s="27"/>
      <c r="F12434" s="27"/>
      <c r="G12434" s="28"/>
      <c r="H12434" s="28"/>
      <c r="I12434" s="28"/>
      <c r="J12434" s="28"/>
      <c r="K12434" s="28"/>
      <c r="L12434" s="28"/>
    </row>
    <row r="12435" spans="1:12" ht="21">
      <c r="A12435" s="26"/>
      <c r="B12435" s="27"/>
      <c r="C12435" s="27"/>
      <c r="D12435" s="27"/>
      <c r="E12435" s="27"/>
      <c r="F12435" s="27"/>
      <c r="G12435" s="29"/>
      <c r="H12435" s="29"/>
      <c r="I12435" s="29"/>
      <c r="J12435" s="29"/>
      <c r="K12435" s="29"/>
      <c r="L12435" s="29"/>
    </row>
    <row r="12436" spans="1:12" ht="21">
      <c r="A12436" s="26"/>
      <c r="B12436" s="27"/>
      <c r="C12436" s="27"/>
      <c r="D12436" s="27"/>
      <c r="E12436" s="27"/>
      <c r="F12436" s="27"/>
      <c r="G12436" s="29"/>
      <c r="H12436" s="29"/>
      <c r="I12436" s="29"/>
      <c r="J12436" s="29"/>
      <c r="K12436" s="29"/>
      <c r="L12436" s="29"/>
    </row>
    <row r="12437" spans="1:12" ht="21">
      <c r="A12437" s="26"/>
      <c r="B12437" s="27"/>
      <c r="C12437" s="27"/>
      <c r="D12437" s="27"/>
      <c r="E12437" s="27"/>
      <c r="F12437" s="27"/>
      <c r="G12437" s="29"/>
      <c r="H12437" s="29"/>
      <c r="I12437" s="29"/>
      <c r="J12437" s="29"/>
      <c r="K12437" s="29"/>
      <c r="L12437" s="29"/>
    </row>
    <row r="12438" spans="1:12" ht="21">
      <c r="A12438" s="26"/>
      <c r="B12438" s="27"/>
      <c r="C12438" s="27"/>
      <c r="D12438" s="27"/>
      <c r="E12438" s="27"/>
      <c r="F12438" s="27"/>
      <c r="G12438" s="29"/>
      <c r="H12438" s="29"/>
      <c r="I12438" s="29"/>
      <c r="J12438" s="29"/>
      <c r="K12438" s="29"/>
      <c r="L12438" s="29"/>
    </row>
    <row r="12439" spans="1:12" ht="21">
      <c r="A12439" s="26"/>
      <c r="B12439" s="27"/>
      <c r="C12439" s="27"/>
      <c r="D12439" s="27"/>
      <c r="E12439" s="27"/>
      <c r="F12439" s="27"/>
      <c r="G12439" s="29"/>
      <c r="H12439" s="29"/>
      <c r="I12439" s="29"/>
      <c r="J12439" s="29"/>
      <c r="K12439" s="29"/>
      <c r="L12439" s="29"/>
    </row>
    <row r="12440" spans="1:12" ht="21">
      <c r="A12440" s="26"/>
      <c r="B12440" s="27"/>
      <c r="C12440" s="27"/>
      <c r="D12440" s="27"/>
      <c r="E12440" s="27"/>
      <c r="F12440" s="27"/>
      <c r="G12440" s="28"/>
      <c r="H12440" s="28"/>
      <c r="I12440" s="28"/>
      <c r="J12440" s="28"/>
      <c r="K12440" s="28"/>
      <c r="L12440" s="28"/>
    </row>
    <row r="12441" spans="1:12" ht="21">
      <c r="A12441" s="26"/>
      <c r="B12441" s="27"/>
      <c r="C12441" s="27"/>
      <c r="D12441" s="27"/>
      <c r="E12441" s="27"/>
      <c r="F12441" s="27"/>
      <c r="G12441" s="28"/>
      <c r="H12441" s="28"/>
      <c r="I12441" s="28"/>
      <c r="J12441" s="28"/>
      <c r="K12441" s="28"/>
      <c r="L12441" s="28"/>
    </row>
    <row r="12442" spans="1:12" ht="21">
      <c r="A12442" s="26"/>
      <c r="B12442" s="27"/>
      <c r="C12442" s="27"/>
      <c r="D12442" s="27"/>
      <c r="E12442" s="27"/>
      <c r="F12442" s="27"/>
      <c r="G12442" s="28"/>
      <c r="H12442" s="28"/>
      <c r="I12442" s="28"/>
      <c r="J12442" s="28"/>
      <c r="K12442" s="28"/>
      <c r="L12442" s="28"/>
    </row>
    <row r="12443" spans="1:12" ht="21">
      <c r="A12443" s="26"/>
      <c r="B12443" s="27"/>
      <c r="C12443" s="27"/>
      <c r="D12443" s="27"/>
      <c r="E12443" s="27"/>
      <c r="F12443" s="27"/>
      <c r="G12443" s="28"/>
      <c r="H12443" s="28"/>
      <c r="I12443" s="28"/>
      <c r="J12443" s="28"/>
      <c r="K12443" s="28"/>
      <c r="L12443" s="28"/>
    </row>
    <row r="12444" spans="1:12" ht="21">
      <c r="A12444" s="26"/>
      <c r="B12444" s="27"/>
      <c r="C12444" s="27"/>
      <c r="D12444" s="27"/>
      <c r="E12444" s="27"/>
      <c r="F12444" s="27"/>
      <c r="G12444" s="28"/>
      <c r="H12444" s="28"/>
      <c r="I12444" s="28"/>
      <c r="J12444" s="28"/>
      <c r="K12444" s="28"/>
      <c r="L12444" s="28"/>
    </row>
    <row r="12445" spans="1:12" ht="21">
      <c r="A12445" s="26"/>
      <c r="B12445" s="27"/>
      <c r="C12445" s="27"/>
      <c r="D12445" s="27"/>
      <c r="E12445" s="27"/>
      <c r="F12445" s="27"/>
      <c r="G12445" s="29"/>
      <c r="H12445" s="29"/>
      <c r="I12445" s="29"/>
      <c r="J12445" s="29"/>
      <c r="K12445" s="29"/>
      <c r="L12445" s="29"/>
    </row>
    <row r="12446" spans="1:12" ht="21">
      <c r="A12446" s="26"/>
      <c r="B12446" s="27"/>
      <c r="C12446" s="27"/>
      <c r="D12446" s="27"/>
      <c r="E12446" s="27"/>
      <c r="F12446" s="27"/>
      <c r="G12446" s="29"/>
      <c r="H12446" s="29"/>
      <c r="I12446" s="29"/>
      <c r="J12446" s="29"/>
      <c r="K12446" s="29"/>
      <c r="L12446" s="29"/>
    </row>
    <row r="12447" spans="1:12" ht="21">
      <c r="A12447" s="26"/>
      <c r="B12447" s="27"/>
      <c r="C12447" s="27"/>
      <c r="D12447" s="27"/>
      <c r="E12447" s="27"/>
      <c r="F12447" s="27"/>
      <c r="G12447" s="29"/>
      <c r="H12447" s="29"/>
      <c r="I12447" s="29"/>
      <c r="J12447" s="29"/>
      <c r="K12447" s="29"/>
      <c r="L12447" s="29"/>
    </row>
    <row r="12448" spans="1:12" ht="21">
      <c r="A12448" s="26"/>
      <c r="B12448" s="27"/>
      <c r="C12448" s="27"/>
      <c r="D12448" s="27"/>
      <c r="E12448" s="27"/>
      <c r="F12448" s="27"/>
      <c r="G12448" s="29"/>
      <c r="H12448" s="29"/>
      <c r="I12448" s="29"/>
      <c r="J12448" s="29"/>
      <c r="K12448" s="29"/>
      <c r="L12448" s="29"/>
    </row>
    <row r="12449" spans="1:12" ht="21">
      <c r="A12449" s="26"/>
      <c r="B12449" s="27"/>
      <c r="C12449" s="27"/>
      <c r="D12449" s="27"/>
      <c r="E12449" s="27"/>
      <c r="F12449" s="27"/>
      <c r="G12449" s="29"/>
      <c r="H12449" s="29"/>
      <c r="I12449" s="29"/>
      <c r="J12449" s="29"/>
      <c r="K12449" s="29"/>
      <c r="L12449" s="29"/>
    </row>
    <row r="12450" spans="1:12" ht="21">
      <c r="A12450" s="26"/>
      <c r="B12450" s="27"/>
      <c r="C12450" s="27"/>
      <c r="D12450" s="27"/>
      <c r="E12450" s="27"/>
      <c r="F12450" s="27"/>
      <c r="G12450" s="29"/>
      <c r="H12450" s="29"/>
      <c r="I12450" s="29"/>
      <c r="J12450" s="29"/>
      <c r="K12450" s="29"/>
      <c r="L12450" s="29"/>
    </row>
    <row r="12451" spans="1:12" ht="21">
      <c r="A12451" s="26"/>
      <c r="B12451" s="27"/>
      <c r="C12451" s="27"/>
      <c r="D12451" s="27"/>
      <c r="E12451" s="27"/>
      <c r="F12451" s="27"/>
      <c r="G12451" s="29"/>
      <c r="H12451" s="29"/>
      <c r="I12451" s="29"/>
      <c r="J12451" s="29"/>
      <c r="K12451" s="29"/>
      <c r="L12451" s="29"/>
    </row>
    <row r="12452" spans="1:12" ht="21">
      <c r="A12452" s="26"/>
      <c r="B12452" s="27"/>
      <c r="C12452" s="27"/>
      <c r="D12452" s="27"/>
      <c r="E12452" s="27"/>
      <c r="F12452" s="27"/>
      <c r="G12452" s="28"/>
      <c r="H12452" s="28"/>
      <c r="I12452" s="28"/>
      <c r="J12452" s="28"/>
      <c r="K12452" s="28"/>
      <c r="L12452" s="28"/>
    </row>
    <row r="12453" spans="1:12" ht="21">
      <c r="A12453" s="26"/>
      <c r="B12453" s="27"/>
      <c r="C12453" s="27"/>
      <c r="D12453" s="27"/>
      <c r="E12453" s="27"/>
      <c r="F12453" s="27"/>
      <c r="G12453" s="28"/>
      <c r="H12453" s="28"/>
      <c r="I12453" s="28"/>
      <c r="J12453" s="28"/>
      <c r="K12453" s="28"/>
      <c r="L12453" s="28"/>
    </row>
    <row r="12454" spans="1:12" ht="21">
      <c r="A12454" s="26"/>
      <c r="B12454" s="27"/>
      <c r="C12454" s="27"/>
      <c r="D12454" s="27"/>
      <c r="E12454" s="27"/>
      <c r="F12454" s="27"/>
      <c r="G12454" s="29"/>
      <c r="H12454" s="29"/>
      <c r="I12454" s="29"/>
      <c r="J12454" s="29"/>
      <c r="K12454" s="29"/>
      <c r="L12454" s="29"/>
    </row>
    <row r="12455" spans="1:12" ht="21">
      <c r="A12455" s="26"/>
      <c r="B12455" s="27"/>
      <c r="C12455" s="27"/>
      <c r="D12455" s="27"/>
      <c r="E12455" s="27"/>
      <c r="F12455" s="27"/>
      <c r="G12455" s="29"/>
      <c r="H12455" s="29"/>
      <c r="I12455" s="29"/>
      <c r="J12455" s="29"/>
      <c r="K12455" s="29"/>
      <c r="L12455" s="29"/>
    </row>
    <row r="12456" spans="1:12" ht="21">
      <c r="A12456" s="26"/>
      <c r="B12456" s="27"/>
      <c r="C12456" s="27"/>
      <c r="D12456" s="27"/>
      <c r="E12456" s="27"/>
      <c r="F12456" s="27"/>
      <c r="G12456" s="29"/>
      <c r="H12456" s="29"/>
      <c r="I12456" s="29"/>
      <c r="J12456" s="29"/>
      <c r="K12456" s="29"/>
      <c r="L12456" s="29"/>
    </row>
    <row r="12457" spans="1:12" ht="21">
      <c r="A12457" s="26"/>
      <c r="B12457" s="27"/>
      <c r="C12457" s="27"/>
      <c r="D12457" s="27"/>
      <c r="E12457" s="27"/>
      <c r="F12457" s="27"/>
      <c r="G12457" s="29"/>
      <c r="H12457" s="29"/>
      <c r="I12457" s="29"/>
      <c r="J12457" s="29"/>
      <c r="K12457" s="29"/>
      <c r="L12457" s="29"/>
    </row>
    <row r="12458" spans="1:12" ht="21">
      <c r="A12458" s="26"/>
      <c r="B12458" s="27"/>
      <c r="C12458" s="27"/>
      <c r="D12458" s="27"/>
      <c r="E12458" s="27"/>
      <c r="F12458" s="27"/>
      <c r="G12458" s="29"/>
      <c r="H12458" s="29"/>
      <c r="I12458" s="29"/>
      <c r="J12458" s="29"/>
      <c r="K12458" s="29"/>
      <c r="L12458" s="29"/>
    </row>
    <row r="12459" spans="1:12" ht="21">
      <c r="A12459" s="26"/>
      <c r="B12459" s="27"/>
      <c r="C12459" s="27"/>
      <c r="D12459" s="27"/>
      <c r="E12459" s="27"/>
      <c r="F12459" s="27"/>
      <c r="G12459" s="29"/>
      <c r="H12459" s="29"/>
      <c r="I12459" s="29"/>
      <c r="J12459" s="29"/>
      <c r="K12459" s="29"/>
      <c r="L12459" s="29"/>
    </row>
    <row r="12460" spans="1:12" ht="21">
      <c r="A12460" s="26"/>
      <c r="B12460" s="27"/>
      <c r="C12460" s="27"/>
      <c r="D12460" s="27"/>
      <c r="E12460" s="27"/>
      <c r="F12460" s="27"/>
      <c r="G12460" s="28"/>
      <c r="H12460" s="28"/>
      <c r="I12460" s="28"/>
      <c r="J12460" s="28"/>
      <c r="K12460" s="28"/>
      <c r="L12460" s="28"/>
    </row>
    <row r="12461" spans="1:12" ht="21">
      <c r="A12461" s="26"/>
      <c r="B12461" s="27"/>
      <c r="C12461" s="27"/>
      <c r="D12461" s="27"/>
      <c r="E12461" s="27"/>
      <c r="F12461" s="27"/>
      <c r="G12461" s="29"/>
      <c r="H12461" s="29"/>
      <c r="I12461" s="29"/>
      <c r="J12461" s="29"/>
      <c r="K12461" s="29"/>
      <c r="L12461" s="29"/>
    </row>
    <row r="12462" spans="1:12" ht="21">
      <c r="A12462" s="26"/>
      <c r="B12462" s="27"/>
      <c r="C12462" s="27"/>
      <c r="D12462" s="27"/>
      <c r="E12462" s="27"/>
      <c r="F12462" s="27"/>
      <c r="G12462" s="29"/>
      <c r="H12462" s="29"/>
      <c r="I12462" s="29"/>
      <c r="J12462" s="29"/>
      <c r="K12462" s="29"/>
      <c r="L12462" s="29"/>
    </row>
    <row r="12463" spans="1:12" ht="21">
      <c r="A12463" s="26"/>
      <c r="B12463" s="27"/>
      <c r="C12463" s="27"/>
      <c r="D12463" s="27"/>
      <c r="E12463" s="27"/>
      <c r="F12463" s="27"/>
      <c r="G12463" s="29"/>
      <c r="H12463" s="29"/>
      <c r="I12463" s="29"/>
      <c r="J12463" s="29"/>
      <c r="K12463" s="29"/>
      <c r="L12463" s="29"/>
    </row>
    <row r="12464" spans="1:12" ht="21">
      <c r="A12464" s="26"/>
      <c r="B12464" s="27"/>
      <c r="C12464" s="27"/>
      <c r="D12464" s="27"/>
      <c r="E12464" s="27"/>
      <c r="F12464" s="27"/>
      <c r="G12464" s="29"/>
      <c r="H12464" s="29"/>
      <c r="I12464" s="29"/>
      <c r="J12464" s="29"/>
      <c r="K12464" s="29"/>
      <c r="L12464" s="29"/>
    </row>
    <row r="12465" spans="1:12" ht="21">
      <c r="A12465" s="26"/>
      <c r="B12465" s="27"/>
      <c r="C12465" s="27"/>
      <c r="D12465" s="27"/>
      <c r="E12465" s="27"/>
      <c r="F12465" s="27"/>
      <c r="G12465" s="29"/>
      <c r="H12465" s="29"/>
      <c r="I12465" s="29"/>
      <c r="J12465" s="29"/>
      <c r="K12465" s="29"/>
      <c r="L12465" s="29"/>
    </row>
    <row r="12466" spans="1:12" ht="21">
      <c r="A12466" s="26"/>
      <c r="B12466" s="27"/>
      <c r="C12466" s="27"/>
      <c r="D12466" s="27"/>
      <c r="E12466" s="27"/>
      <c r="F12466" s="27"/>
      <c r="G12466" s="29"/>
      <c r="H12466" s="29"/>
      <c r="I12466" s="29"/>
      <c r="J12466" s="29"/>
      <c r="K12466" s="29"/>
      <c r="L12466" s="29"/>
    </row>
    <row r="12467" spans="1:12" ht="21">
      <c r="A12467" s="26"/>
      <c r="B12467" s="27"/>
      <c r="C12467" s="27"/>
      <c r="D12467" s="27"/>
      <c r="E12467" s="27"/>
      <c r="F12467" s="27"/>
      <c r="G12467" s="29"/>
      <c r="H12467" s="29"/>
      <c r="I12467" s="29"/>
      <c r="J12467" s="29"/>
      <c r="K12467" s="29"/>
      <c r="L12467" s="29"/>
    </row>
    <row r="12468" spans="1:12" ht="21">
      <c r="A12468" s="26"/>
      <c r="B12468" s="27"/>
      <c r="C12468" s="27"/>
      <c r="D12468" s="27"/>
      <c r="E12468" s="27"/>
      <c r="F12468" s="27"/>
      <c r="G12468" s="29"/>
      <c r="H12468" s="29"/>
      <c r="I12468" s="29"/>
      <c r="J12468" s="29"/>
      <c r="K12468" s="29"/>
      <c r="L12468" s="29"/>
    </row>
    <row r="12469" spans="1:12" ht="21">
      <c r="A12469" s="26"/>
      <c r="B12469" s="27"/>
      <c r="C12469" s="27"/>
      <c r="D12469" s="27"/>
      <c r="E12469" s="27"/>
      <c r="F12469" s="27"/>
      <c r="G12469" s="29"/>
      <c r="H12469" s="29"/>
      <c r="I12469" s="29"/>
      <c r="J12469" s="29"/>
      <c r="K12469" s="29"/>
      <c r="L12469" s="29"/>
    </row>
    <row r="12470" spans="1:12" ht="21">
      <c r="A12470" s="26"/>
      <c r="B12470" s="27"/>
      <c r="C12470" s="27"/>
      <c r="D12470" s="27"/>
      <c r="E12470" s="27"/>
      <c r="F12470" s="27"/>
      <c r="G12470" s="28"/>
      <c r="H12470" s="28"/>
      <c r="I12470" s="28"/>
      <c r="J12470" s="28"/>
      <c r="K12470" s="28"/>
      <c r="L12470" s="28"/>
    </row>
    <row r="12471" spans="1:12" ht="21">
      <c r="A12471" s="26"/>
      <c r="B12471" s="27"/>
      <c r="C12471" s="27"/>
      <c r="D12471" s="27"/>
      <c r="E12471" s="27"/>
      <c r="F12471" s="27"/>
      <c r="G12471" s="29"/>
      <c r="H12471" s="29"/>
      <c r="I12471" s="29"/>
      <c r="J12471" s="29"/>
      <c r="K12471" s="29"/>
      <c r="L12471" s="29"/>
    </row>
    <row r="12472" spans="1:12" ht="21">
      <c r="A12472" s="26"/>
      <c r="B12472" s="27"/>
      <c r="C12472" s="27"/>
      <c r="D12472" s="27"/>
      <c r="E12472" s="27"/>
      <c r="F12472" s="27"/>
      <c r="G12472" s="29"/>
      <c r="H12472" s="29"/>
      <c r="I12472" s="29"/>
      <c r="J12472" s="29"/>
      <c r="K12472" s="29"/>
      <c r="L12472" s="29"/>
    </row>
    <row r="12473" spans="1:12" ht="21">
      <c r="A12473" s="26"/>
      <c r="B12473" s="27"/>
      <c r="C12473" s="27"/>
      <c r="D12473" s="27"/>
      <c r="E12473" s="27"/>
      <c r="F12473" s="27"/>
      <c r="G12473" s="29"/>
      <c r="H12473" s="29"/>
      <c r="I12473" s="29"/>
      <c r="J12473" s="29"/>
      <c r="K12473" s="29"/>
      <c r="L12473" s="29"/>
    </row>
    <row r="12474" spans="1:12" ht="21">
      <c r="A12474" s="26"/>
      <c r="B12474" s="27"/>
      <c r="C12474" s="27"/>
      <c r="D12474" s="27"/>
      <c r="E12474" s="27"/>
      <c r="F12474" s="27"/>
      <c r="G12474" s="29"/>
      <c r="H12474" s="29"/>
      <c r="I12474" s="29"/>
      <c r="J12474" s="29"/>
      <c r="K12474" s="29"/>
      <c r="L12474" s="29"/>
    </row>
    <row r="12475" spans="1:12" ht="21">
      <c r="A12475" s="26"/>
      <c r="B12475" s="27"/>
      <c r="C12475" s="27"/>
      <c r="D12475" s="27"/>
      <c r="E12475" s="27"/>
      <c r="F12475" s="27"/>
      <c r="G12475" s="29"/>
      <c r="H12475" s="29"/>
      <c r="I12475" s="29"/>
      <c r="J12475" s="29"/>
      <c r="K12475" s="29"/>
      <c r="L12475" s="29"/>
    </row>
    <row r="12476" spans="1:12" ht="21">
      <c r="A12476" s="26"/>
      <c r="B12476" s="27"/>
      <c r="C12476" s="27"/>
      <c r="D12476" s="27"/>
      <c r="E12476" s="27"/>
      <c r="F12476" s="27"/>
      <c r="G12476" s="28"/>
      <c r="H12476" s="28"/>
      <c r="I12476" s="28"/>
      <c r="J12476" s="28"/>
      <c r="K12476" s="28"/>
      <c r="L12476" s="28"/>
    </row>
    <row r="12477" spans="1:12" ht="21">
      <c r="A12477" s="26"/>
      <c r="B12477" s="27"/>
      <c r="C12477" s="27"/>
      <c r="D12477" s="27"/>
      <c r="E12477" s="27"/>
      <c r="F12477" s="27"/>
      <c r="G12477" s="29"/>
      <c r="H12477" s="29"/>
      <c r="I12477" s="29"/>
      <c r="J12477" s="29"/>
      <c r="K12477" s="29"/>
      <c r="L12477" s="29"/>
    </row>
    <row r="12478" spans="1:12" ht="21">
      <c r="A12478" s="26"/>
      <c r="B12478" s="27"/>
      <c r="C12478" s="27"/>
      <c r="D12478" s="27"/>
      <c r="E12478" s="27"/>
      <c r="F12478" s="27"/>
      <c r="G12478" s="29"/>
      <c r="H12478" s="29"/>
      <c r="I12478" s="29"/>
      <c r="J12478" s="29"/>
      <c r="K12478" s="29"/>
      <c r="L12478" s="29"/>
    </row>
    <row r="12479" spans="1:12" ht="21">
      <c r="A12479" s="26"/>
      <c r="B12479" s="27"/>
      <c r="C12479" s="27"/>
      <c r="D12479" s="27"/>
      <c r="E12479" s="27"/>
      <c r="F12479" s="27"/>
      <c r="G12479" s="28"/>
      <c r="H12479" s="28"/>
      <c r="I12479" s="28"/>
      <c r="J12479" s="28"/>
      <c r="K12479" s="28"/>
      <c r="L12479" s="28"/>
    </row>
    <row r="12480" spans="1:12" ht="21">
      <c r="A12480" s="26"/>
      <c r="B12480" s="27"/>
      <c r="C12480" s="27"/>
      <c r="D12480" s="27"/>
      <c r="E12480" s="27"/>
      <c r="F12480" s="27"/>
      <c r="G12480" s="29"/>
      <c r="H12480" s="29"/>
      <c r="I12480" s="29"/>
      <c r="J12480" s="29"/>
      <c r="K12480" s="29"/>
      <c r="L12480" s="29"/>
    </row>
    <row r="12481" spans="1:12" ht="21">
      <c r="A12481" s="26"/>
      <c r="B12481" s="27"/>
      <c r="C12481" s="27"/>
      <c r="D12481" s="27"/>
      <c r="E12481" s="27"/>
      <c r="F12481" s="27"/>
      <c r="G12481" s="29"/>
      <c r="H12481" s="29"/>
      <c r="I12481" s="29"/>
      <c r="J12481" s="29"/>
      <c r="K12481" s="29"/>
      <c r="L12481" s="29"/>
    </row>
    <row r="12482" spans="1:12" ht="21">
      <c r="A12482" s="26"/>
      <c r="B12482" s="27"/>
      <c r="C12482" s="27"/>
      <c r="D12482" s="27"/>
      <c r="E12482" s="27"/>
      <c r="F12482" s="27"/>
      <c r="G12482" s="29"/>
      <c r="H12482" s="29"/>
      <c r="I12482" s="29"/>
      <c r="J12482" s="29"/>
      <c r="K12482" s="29"/>
      <c r="L12482" s="29"/>
    </row>
    <row r="12483" spans="1:12" ht="21">
      <c r="A12483" s="26"/>
      <c r="B12483" s="27"/>
      <c r="C12483" s="27"/>
      <c r="D12483" s="27"/>
      <c r="E12483" s="27"/>
      <c r="F12483" s="27"/>
      <c r="G12483" s="29"/>
      <c r="H12483" s="29"/>
      <c r="I12483" s="29"/>
      <c r="J12483" s="29"/>
      <c r="K12483" s="29"/>
      <c r="L12483" s="29"/>
    </row>
    <row r="12484" spans="1:12" ht="21">
      <c r="A12484" s="26"/>
      <c r="B12484" s="27"/>
      <c r="C12484" s="27"/>
      <c r="D12484" s="27"/>
      <c r="E12484" s="27"/>
      <c r="F12484" s="27"/>
      <c r="G12484" s="29"/>
      <c r="H12484" s="29"/>
      <c r="I12484" s="29"/>
      <c r="J12484" s="29"/>
      <c r="K12484" s="29"/>
      <c r="L12484" s="29"/>
    </row>
    <row r="12485" spans="1:12" ht="21">
      <c r="A12485" s="26"/>
      <c r="B12485" s="27"/>
      <c r="C12485" s="27"/>
      <c r="D12485" s="27"/>
      <c r="E12485" s="27"/>
      <c r="F12485" s="27"/>
      <c r="G12485" s="29"/>
      <c r="H12485" s="29"/>
      <c r="I12485" s="29"/>
      <c r="J12485" s="29"/>
      <c r="K12485" s="29"/>
      <c r="L12485" s="29"/>
    </row>
    <row r="12486" spans="1:12" ht="21">
      <c r="A12486" s="26"/>
      <c r="B12486" s="27"/>
      <c r="C12486" s="27"/>
      <c r="D12486" s="27"/>
      <c r="E12486" s="27"/>
      <c r="F12486" s="27"/>
      <c r="G12486" s="29"/>
      <c r="H12486" s="29"/>
      <c r="I12486" s="29"/>
      <c r="J12486" s="29"/>
      <c r="K12486" s="29"/>
      <c r="L12486" s="29"/>
    </row>
    <row r="12487" spans="1:12" ht="21">
      <c r="A12487" s="26"/>
      <c r="B12487" s="27"/>
      <c r="C12487" s="27"/>
      <c r="D12487" s="27"/>
      <c r="E12487" s="27"/>
      <c r="F12487" s="27"/>
      <c r="G12487" s="28"/>
      <c r="H12487" s="28"/>
      <c r="I12487" s="28"/>
      <c r="J12487" s="28"/>
      <c r="K12487" s="28"/>
      <c r="L12487" s="28"/>
    </row>
    <row r="12488" spans="1:12" ht="21">
      <c r="A12488" s="26"/>
      <c r="B12488" s="27"/>
      <c r="C12488" s="27"/>
      <c r="D12488" s="27"/>
      <c r="E12488" s="27"/>
      <c r="F12488" s="27"/>
      <c r="G12488" s="28"/>
      <c r="H12488" s="28"/>
      <c r="I12488" s="28"/>
      <c r="J12488" s="28"/>
      <c r="K12488" s="28"/>
      <c r="L12488" s="28"/>
    </row>
    <row r="12489" spans="1:12" ht="21">
      <c r="A12489" s="26"/>
      <c r="B12489" s="27"/>
      <c r="C12489" s="27"/>
      <c r="D12489" s="27"/>
      <c r="E12489" s="27"/>
      <c r="F12489" s="27"/>
      <c r="G12489" s="28"/>
      <c r="H12489" s="28"/>
      <c r="I12489" s="28"/>
      <c r="J12489" s="28"/>
      <c r="K12489" s="28"/>
      <c r="L12489" s="28"/>
    </row>
    <row r="12490" spans="1:12" ht="21">
      <c r="A12490" s="26"/>
      <c r="B12490" s="27"/>
      <c r="C12490" s="27"/>
      <c r="D12490" s="27"/>
      <c r="E12490" s="27"/>
      <c r="F12490" s="27"/>
      <c r="G12490" s="28"/>
      <c r="H12490" s="28"/>
      <c r="I12490" s="28"/>
      <c r="J12490" s="28"/>
      <c r="K12490" s="28"/>
      <c r="L12490" s="28"/>
    </row>
    <row r="12491" spans="1:12" ht="21">
      <c r="A12491" s="26"/>
      <c r="B12491" s="27"/>
      <c r="C12491" s="27"/>
      <c r="D12491" s="27"/>
      <c r="E12491" s="27"/>
      <c r="F12491" s="27"/>
      <c r="G12491" s="28"/>
      <c r="H12491" s="28"/>
      <c r="I12491" s="28"/>
      <c r="J12491" s="28"/>
      <c r="K12491" s="28"/>
      <c r="L12491" s="28"/>
    </row>
    <row r="12492" spans="1:12" ht="21">
      <c r="A12492" s="26"/>
      <c r="B12492" s="27"/>
      <c r="C12492" s="27"/>
      <c r="D12492" s="27"/>
      <c r="E12492" s="27"/>
      <c r="F12492" s="27"/>
      <c r="G12492" s="29"/>
      <c r="H12492" s="29"/>
      <c r="I12492" s="29"/>
      <c r="J12492" s="29"/>
      <c r="K12492" s="29"/>
      <c r="L12492" s="29"/>
    </row>
    <row r="12493" spans="1:12" ht="21">
      <c r="A12493" s="26"/>
      <c r="B12493" s="27"/>
      <c r="C12493" s="27"/>
      <c r="D12493" s="27"/>
      <c r="E12493" s="27"/>
      <c r="F12493" s="27"/>
      <c r="G12493" s="29"/>
      <c r="H12493" s="29"/>
      <c r="I12493" s="29"/>
      <c r="J12493" s="29"/>
      <c r="K12493" s="29"/>
      <c r="L12493" s="29"/>
    </row>
    <row r="12494" spans="1:12" ht="21">
      <c r="A12494" s="26"/>
      <c r="B12494" s="27"/>
      <c r="C12494" s="27"/>
      <c r="D12494" s="27"/>
      <c r="E12494" s="27"/>
      <c r="F12494" s="27"/>
      <c r="G12494" s="29"/>
      <c r="H12494" s="29"/>
      <c r="I12494" s="29"/>
      <c r="J12494" s="29"/>
      <c r="K12494" s="29"/>
      <c r="L12494" s="29"/>
    </row>
    <row r="12495" spans="1:12" ht="21">
      <c r="A12495" s="26"/>
      <c r="B12495" s="27"/>
      <c r="C12495" s="27"/>
      <c r="D12495" s="27"/>
      <c r="E12495" s="27"/>
      <c r="F12495" s="27"/>
      <c r="G12495" s="28"/>
      <c r="H12495" s="28"/>
      <c r="I12495" s="28"/>
      <c r="J12495" s="28"/>
      <c r="K12495" s="28"/>
      <c r="L12495" s="28"/>
    </row>
    <row r="12496" spans="1:12" ht="21">
      <c r="A12496" s="26"/>
      <c r="B12496" s="27"/>
      <c r="C12496" s="27"/>
      <c r="D12496" s="27"/>
      <c r="E12496" s="27"/>
      <c r="F12496" s="27"/>
      <c r="G12496" s="28"/>
      <c r="H12496" s="28"/>
      <c r="I12496" s="28"/>
      <c r="J12496" s="28"/>
      <c r="K12496" s="28"/>
      <c r="L12496" s="28"/>
    </row>
    <row r="12497" spans="1:12" ht="21">
      <c r="A12497" s="26"/>
      <c r="B12497" s="27"/>
      <c r="C12497" s="27"/>
      <c r="D12497" s="27"/>
      <c r="E12497" s="27"/>
      <c r="F12497" s="27"/>
      <c r="G12497" s="28"/>
      <c r="H12497" s="28"/>
      <c r="I12497" s="28"/>
      <c r="J12497" s="28"/>
      <c r="K12497" s="28"/>
      <c r="L12497" s="28"/>
    </row>
    <row r="12498" spans="1:12" ht="21">
      <c r="A12498" s="26"/>
      <c r="B12498" s="27"/>
      <c r="C12498" s="27"/>
      <c r="D12498" s="27"/>
      <c r="E12498" s="27"/>
      <c r="F12498" s="27"/>
      <c r="G12498" s="28"/>
      <c r="H12498" s="28"/>
      <c r="I12498" s="28"/>
      <c r="J12498" s="28"/>
      <c r="K12498" s="28"/>
      <c r="L12498" s="28"/>
    </row>
    <row r="12499" spans="1:12" ht="21">
      <c r="A12499" s="26"/>
      <c r="B12499" s="27"/>
      <c r="C12499" s="27"/>
      <c r="D12499" s="27"/>
      <c r="E12499" s="27"/>
      <c r="F12499" s="27"/>
      <c r="G12499" s="28"/>
      <c r="H12499" s="28"/>
      <c r="I12499" s="28"/>
      <c r="J12499" s="28"/>
      <c r="K12499" s="28"/>
      <c r="L12499" s="28"/>
    </row>
    <row r="12500" spans="1:12" ht="21">
      <c r="A12500" s="26"/>
      <c r="B12500" s="27"/>
      <c r="C12500" s="27"/>
      <c r="D12500" s="27"/>
      <c r="E12500" s="27"/>
      <c r="F12500" s="27"/>
      <c r="G12500" s="28"/>
      <c r="H12500" s="28"/>
      <c r="I12500" s="28"/>
      <c r="J12500" s="28"/>
      <c r="K12500" s="28"/>
      <c r="L12500" s="28"/>
    </row>
    <row r="12501" spans="1:12" ht="21">
      <c r="A12501" s="26"/>
      <c r="B12501" s="27"/>
      <c r="C12501" s="27"/>
      <c r="D12501" s="27"/>
      <c r="E12501" s="27"/>
      <c r="F12501" s="27"/>
      <c r="G12501" s="29"/>
      <c r="H12501" s="29"/>
      <c r="I12501" s="29"/>
      <c r="J12501" s="29"/>
      <c r="K12501" s="29"/>
      <c r="L12501" s="29"/>
    </row>
    <row r="12502" spans="1:12" ht="21">
      <c r="A12502" s="26"/>
      <c r="B12502" s="27"/>
      <c r="C12502" s="27"/>
      <c r="D12502" s="27"/>
      <c r="E12502" s="27"/>
      <c r="F12502" s="27"/>
      <c r="G12502" s="28"/>
      <c r="H12502" s="28"/>
      <c r="I12502" s="28"/>
      <c r="J12502" s="28"/>
      <c r="K12502" s="28"/>
      <c r="L12502" s="28"/>
    </row>
    <row r="12503" spans="1:12" ht="21">
      <c r="A12503" s="26"/>
      <c r="B12503" s="27"/>
      <c r="C12503" s="27"/>
      <c r="D12503" s="27"/>
      <c r="E12503" s="27"/>
      <c r="F12503" s="27"/>
      <c r="G12503" s="28"/>
      <c r="H12503" s="28"/>
      <c r="I12503" s="28"/>
      <c r="J12503" s="28"/>
      <c r="K12503" s="28"/>
      <c r="L12503" s="28"/>
    </row>
    <row r="12504" spans="1:12" ht="21">
      <c r="A12504" s="26"/>
      <c r="B12504" s="27"/>
      <c r="C12504" s="27"/>
      <c r="D12504" s="27"/>
      <c r="E12504" s="27"/>
      <c r="F12504" s="27"/>
      <c r="G12504" s="28"/>
      <c r="H12504" s="28"/>
      <c r="I12504" s="28"/>
      <c r="J12504" s="28"/>
      <c r="K12504" s="28"/>
      <c r="L12504" s="28"/>
    </row>
    <row r="12505" spans="1:12" ht="21">
      <c r="A12505" s="26"/>
      <c r="B12505" s="27"/>
      <c r="C12505" s="27"/>
      <c r="D12505" s="27"/>
      <c r="E12505" s="27"/>
      <c r="F12505" s="27"/>
      <c r="G12505" s="28"/>
      <c r="H12505" s="28"/>
      <c r="I12505" s="28"/>
      <c r="J12505" s="28"/>
      <c r="K12505" s="28"/>
      <c r="L12505" s="28"/>
    </row>
    <row r="12506" spans="1:12" ht="21">
      <c r="A12506" s="26"/>
      <c r="B12506" s="27"/>
      <c r="C12506" s="27"/>
      <c r="D12506" s="27"/>
      <c r="E12506" s="27"/>
      <c r="F12506" s="27"/>
      <c r="G12506" s="29"/>
      <c r="H12506" s="29"/>
      <c r="I12506" s="29"/>
      <c r="J12506" s="29"/>
      <c r="K12506" s="29"/>
      <c r="L12506" s="29"/>
    </row>
    <row r="12507" spans="1:12" ht="21">
      <c r="A12507" s="26"/>
      <c r="B12507" s="27"/>
      <c r="C12507" s="27"/>
      <c r="D12507" s="27"/>
      <c r="E12507" s="27"/>
      <c r="F12507" s="27"/>
      <c r="G12507" s="29"/>
      <c r="H12507" s="29"/>
      <c r="I12507" s="29"/>
      <c r="J12507" s="29"/>
      <c r="K12507" s="29"/>
      <c r="L12507" s="29"/>
    </row>
    <row r="12508" spans="1:12" ht="21">
      <c r="A12508" s="26"/>
      <c r="B12508" s="27"/>
      <c r="C12508" s="27"/>
      <c r="D12508" s="27"/>
      <c r="E12508" s="27"/>
      <c r="F12508" s="27"/>
      <c r="G12508" s="29"/>
      <c r="H12508" s="29"/>
      <c r="I12508" s="29"/>
      <c r="J12508" s="29"/>
      <c r="K12508" s="29"/>
      <c r="L12508" s="29"/>
    </row>
    <row r="12509" spans="1:12" ht="21">
      <c r="A12509" s="26"/>
      <c r="B12509" s="27"/>
      <c r="C12509" s="27"/>
      <c r="D12509" s="27"/>
      <c r="E12509" s="27"/>
      <c r="F12509" s="27"/>
      <c r="G12509" s="29"/>
      <c r="H12509" s="29"/>
      <c r="I12509" s="29"/>
      <c r="J12509" s="29"/>
      <c r="K12509" s="29"/>
      <c r="L12509" s="29"/>
    </row>
    <row r="12510" spans="1:12" ht="21">
      <c r="A12510" s="26"/>
      <c r="B12510" s="27"/>
      <c r="C12510" s="27"/>
      <c r="D12510" s="27"/>
      <c r="E12510" s="27"/>
      <c r="F12510" s="27"/>
      <c r="G12510" s="29"/>
      <c r="H12510" s="29"/>
      <c r="I12510" s="29"/>
      <c r="J12510" s="29"/>
      <c r="K12510" s="29"/>
      <c r="L12510" s="29"/>
    </row>
    <row r="12511" spans="1:12" ht="21">
      <c r="A12511" s="26"/>
      <c r="B12511" s="27"/>
      <c r="C12511" s="27"/>
      <c r="D12511" s="27"/>
      <c r="E12511" s="27"/>
      <c r="F12511" s="27"/>
      <c r="G12511" s="29"/>
      <c r="H12511" s="29"/>
      <c r="I12511" s="29"/>
      <c r="J12511" s="29"/>
      <c r="K12511" s="29"/>
      <c r="L12511" s="29"/>
    </row>
    <row r="12512" spans="1:12" ht="21">
      <c r="A12512" s="26"/>
      <c r="B12512" s="27"/>
      <c r="C12512" s="27"/>
      <c r="D12512" s="27"/>
      <c r="E12512" s="27"/>
      <c r="F12512" s="27"/>
      <c r="G12512" s="29"/>
      <c r="H12512" s="29"/>
      <c r="I12512" s="29"/>
      <c r="J12512" s="29"/>
      <c r="K12512" s="29"/>
      <c r="L12512" s="29"/>
    </row>
    <row r="12513" spans="1:12" ht="21">
      <c r="A12513" s="26"/>
      <c r="B12513" s="27"/>
      <c r="C12513" s="27"/>
      <c r="D12513" s="27"/>
      <c r="E12513" s="27"/>
      <c r="F12513" s="27"/>
      <c r="G12513" s="29"/>
      <c r="H12513" s="29"/>
      <c r="I12513" s="29"/>
      <c r="J12513" s="29"/>
      <c r="K12513" s="29"/>
      <c r="L12513" s="29"/>
    </row>
    <row r="12514" spans="1:12" ht="21">
      <c r="A12514" s="26"/>
      <c r="B12514" s="27"/>
      <c r="C12514" s="27"/>
      <c r="D12514" s="27"/>
      <c r="E12514" s="27"/>
      <c r="F12514" s="27"/>
      <c r="G12514" s="29"/>
      <c r="H12514" s="29"/>
      <c r="I12514" s="29"/>
      <c r="J12514" s="29"/>
      <c r="K12514" s="29"/>
      <c r="L12514" s="29"/>
    </row>
    <row r="12515" spans="1:12" ht="21">
      <c r="A12515" s="26"/>
      <c r="B12515" s="27"/>
      <c r="C12515" s="27"/>
      <c r="D12515" s="27"/>
      <c r="E12515" s="27"/>
      <c r="F12515" s="27"/>
      <c r="G12515" s="29"/>
      <c r="H12515" s="29"/>
      <c r="I12515" s="29"/>
      <c r="J12515" s="29"/>
      <c r="K12515" s="29"/>
      <c r="L12515" s="29"/>
    </row>
    <row r="12516" spans="1:12" ht="21">
      <c r="A12516" s="26"/>
      <c r="B12516" s="27"/>
      <c r="C12516" s="27"/>
      <c r="D12516" s="27"/>
      <c r="E12516" s="27"/>
      <c r="F12516" s="27"/>
      <c r="G12516" s="29"/>
      <c r="H12516" s="29"/>
      <c r="I12516" s="29"/>
      <c r="J12516" s="29"/>
      <c r="K12516" s="29"/>
      <c r="L12516" s="29"/>
    </row>
    <row r="12517" spans="1:12" ht="21">
      <c r="A12517" s="26"/>
      <c r="B12517" s="27"/>
      <c r="C12517" s="27"/>
      <c r="D12517" s="27"/>
      <c r="E12517" s="27"/>
      <c r="F12517" s="27"/>
      <c r="G12517" s="29"/>
      <c r="H12517" s="29"/>
      <c r="I12517" s="29"/>
      <c r="J12517" s="29"/>
      <c r="K12517" s="29"/>
      <c r="L12517" s="29"/>
    </row>
    <row r="12518" spans="1:12" ht="21">
      <c r="A12518" s="26"/>
      <c r="B12518" s="27"/>
      <c r="C12518" s="27"/>
      <c r="D12518" s="27"/>
      <c r="E12518" s="27"/>
      <c r="F12518" s="27"/>
      <c r="G12518" s="29"/>
      <c r="H12518" s="29"/>
      <c r="I12518" s="29"/>
      <c r="J12518" s="29"/>
      <c r="K12518" s="29"/>
      <c r="L12518" s="29"/>
    </row>
    <row r="12519" spans="1:12" ht="21">
      <c r="A12519" s="26"/>
      <c r="B12519" s="27"/>
      <c r="C12519" s="27"/>
      <c r="D12519" s="27"/>
      <c r="E12519" s="27"/>
      <c r="F12519" s="27"/>
      <c r="G12519" s="29"/>
      <c r="H12519" s="29"/>
      <c r="I12519" s="29"/>
      <c r="J12519" s="29"/>
      <c r="K12519" s="29"/>
      <c r="L12519" s="29"/>
    </row>
    <row r="12520" spans="1:12" ht="21">
      <c r="A12520" s="26"/>
      <c r="B12520" s="27"/>
      <c r="C12520" s="27"/>
      <c r="D12520" s="27"/>
      <c r="E12520" s="27"/>
      <c r="F12520" s="27"/>
      <c r="G12520" s="29"/>
      <c r="H12520" s="29"/>
      <c r="I12520" s="29"/>
      <c r="J12520" s="29"/>
      <c r="K12520" s="29"/>
      <c r="L12520" s="29"/>
    </row>
    <row r="12521" spans="1:12" ht="21">
      <c r="A12521" s="26"/>
      <c r="B12521" s="27"/>
      <c r="C12521" s="27"/>
      <c r="D12521" s="27"/>
      <c r="E12521" s="27"/>
      <c r="F12521" s="27"/>
      <c r="G12521" s="29"/>
      <c r="H12521" s="29"/>
      <c r="I12521" s="29"/>
      <c r="J12521" s="29"/>
      <c r="K12521" s="29"/>
      <c r="L12521" s="29"/>
    </row>
    <row r="12522" spans="1:12" ht="21">
      <c r="A12522" s="26"/>
      <c r="B12522" s="27"/>
      <c r="C12522" s="27"/>
      <c r="D12522" s="27"/>
      <c r="E12522" s="27"/>
      <c r="F12522" s="27"/>
      <c r="G12522" s="29"/>
      <c r="H12522" s="29"/>
      <c r="I12522" s="29"/>
      <c r="J12522" s="29"/>
      <c r="K12522" s="29"/>
      <c r="L12522" s="29"/>
    </row>
    <row r="12523" spans="1:12" ht="21">
      <c r="A12523" s="26"/>
      <c r="B12523" s="27"/>
      <c r="C12523" s="27"/>
      <c r="D12523" s="27"/>
      <c r="E12523" s="27"/>
      <c r="F12523" s="27"/>
      <c r="G12523" s="28"/>
      <c r="H12523" s="28"/>
      <c r="I12523" s="28"/>
      <c r="J12523" s="28"/>
      <c r="K12523" s="28"/>
      <c r="L12523" s="28"/>
    </row>
    <row r="12524" spans="1:12" ht="21">
      <c r="A12524" s="26"/>
      <c r="B12524" s="27"/>
      <c r="C12524" s="27"/>
      <c r="D12524" s="27"/>
      <c r="E12524" s="27"/>
      <c r="F12524" s="27"/>
      <c r="G12524" s="29"/>
      <c r="H12524" s="29"/>
      <c r="I12524" s="29"/>
      <c r="J12524" s="29"/>
      <c r="K12524" s="29"/>
      <c r="L12524" s="29"/>
    </row>
    <row r="12525" spans="1:12" ht="21">
      <c r="A12525" s="26"/>
      <c r="B12525" s="27"/>
      <c r="C12525" s="27"/>
      <c r="D12525" s="27"/>
      <c r="E12525" s="27"/>
      <c r="F12525" s="27"/>
      <c r="G12525" s="28"/>
      <c r="H12525" s="28"/>
      <c r="I12525" s="28"/>
      <c r="J12525" s="28"/>
      <c r="K12525" s="28"/>
      <c r="L12525" s="28"/>
    </row>
    <row r="12526" spans="1:12" ht="21">
      <c r="A12526" s="26"/>
      <c r="B12526" s="27"/>
      <c r="C12526" s="27"/>
      <c r="D12526" s="27"/>
      <c r="E12526" s="27"/>
      <c r="F12526" s="27"/>
      <c r="G12526" s="29"/>
      <c r="H12526" s="29"/>
      <c r="I12526" s="29"/>
      <c r="J12526" s="29"/>
      <c r="K12526" s="29"/>
      <c r="L12526" s="29"/>
    </row>
    <row r="12527" spans="1:12" ht="21">
      <c r="A12527" s="26"/>
      <c r="B12527" s="27"/>
      <c r="C12527" s="27"/>
      <c r="D12527" s="27"/>
      <c r="E12527" s="27"/>
      <c r="F12527" s="27"/>
      <c r="G12527" s="28"/>
      <c r="H12527" s="28"/>
      <c r="I12527" s="28"/>
      <c r="J12527" s="28"/>
      <c r="K12527" s="28"/>
      <c r="L12527" s="28"/>
    </row>
    <row r="12528" spans="1:12" ht="21">
      <c r="A12528" s="26"/>
      <c r="B12528" s="27"/>
      <c r="C12528" s="27"/>
      <c r="D12528" s="27"/>
      <c r="E12528" s="27"/>
      <c r="F12528" s="27"/>
      <c r="G12528" s="29"/>
      <c r="H12528" s="29"/>
      <c r="I12528" s="29"/>
      <c r="J12528" s="29"/>
      <c r="K12528" s="29"/>
      <c r="L12528" s="29"/>
    </row>
    <row r="12529" spans="1:12" ht="21">
      <c r="A12529" s="26"/>
      <c r="B12529" s="27"/>
      <c r="C12529" s="27"/>
      <c r="D12529" s="27"/>
      <c r="E12529" s="27"/>
      <c r="F12529" s="27"/>
      <c r="G12529" s="29"/>
      <c r="H12529" s="29"/>
      <c r="I12529" s="29"/>
      <c r="J12529" s="29"/>
      <c r="K12529" s="29"/>
      <c r="L12529" s="29"/>
    </row>
    <row r="12530" spans="1:12" ht="21">
      <c r="A12530" s="26"/>
      <c r="B12530" s="27"/>
      <c r="C12530" s="27"/>
      <c r="D12530" s="27"/>
      <c r="E12530" s="27"/>
      <c r="F12530" s="27"/>
      <c r="G12530" s="29"/>
      <c r="H12530" s="29"/>
      <c r="I12530" s="29"/>
      <c r="J12530" s="29"/>
      <c r="K12530" s="29"/>
      <c r="L12530" s="29"/>
    </row>
    <row r="12531" spans="1:12" ht="21">
      <c r="A12531" s="26"/>
      <c r="B12531" s="27"/>
      <c r="C12531" s="27"/>
      <c r="D12531" s="27"/>
      <c r="E12531" s="27"/>
      <c r="F12531" s="27"/>
      <c r="G12531" s="29"/>
      <c r="H12531" s="29"/>
      <c r="I12531" s="29"/>
      <c r="J12531" s="29"/>
      <c r="K12531" s="29"/>
      <c r="L12531" s="29"/>
    </row>
    <row r="12532" spans="1:12" ht="21">
      <c r="A12532" s="26"/>
      <c r="B12532" s="27"/>
      <c r="C12532" s="27"/>
      <c r="D12532" s="27"/>
      <c r="E12532" s="27"/>
      <c r="F12532" s="27"/>
      <c r="G12532" s="29"/>
      <c r="H12532" s="29"/>
      <c r="I12532" s="29"/>
      <c r="J12532" s="29"/>
      <c r="K12532" s="29"/>
      <c r="L12532" s="29"/>
    </row>
    <row r="12533" spans="1:12" ht="21">
      <c r="A12533" s="26"/>
      <c r="B12533" s="27"/>
      <c r="C12533" s="27"/>
      <c r="D12533" s="27"/>
      <c r="E12533" s="27"/>
      <c r="F12533" s="27"/>
      <c r="G12533" s="29"/>
      <c r="H12533" s="29"/>
      <c r="I12533" s="29"/>
      <c r="J12533" s="29"/>
      <c r="K12533" s="29"/>
      <c r="L12533" s="29"/>
    </row>
    <row r="12534" spans="1:12" ht="21">
      <c r="A12534" s="26"/>
      <c r="B12534" s="27"/>
      <c r="C12534" s="27"/>
      <c r="D12534" s="27"/>
      <c r="E12534" s="27"/>
      <c r="F12534" s="27"/>
      <c r="G12534" s="29"/>
      <c r="H12534" s="29"/>
      <c r="I12534" s="29"/>
      <c r="J12534" s="29"/>
      <c r="K12534" s="29"/>
      <c r="L12534" s="29"/>
    </row>
    <row r="12535" spans="1:12" ht="21">
      <c r="A12535" s="26"/>
      <c r="B12535" s="27"/>
      <c r="C12535" s="27"/>
      <c r="D12535" s="27"/>
      <c r="E12535" s="27"/>
      <c r="F12535" s="27"/>
      <c r="G12535" s="29"/>
      <c r="H12535" s="29"/>
      <c r="I12535" s="29"/>
      <c r="J12535" s="29"/>
      <c r="K12535" s="29"/>
      <c r="L12535" s="29"/>
    </row>
    <row r="12536" spans="1:12" ht="21">
      <c r="A12536" s="26"/>
      <c r="B12536" s="27"/>
      <c r="C12536" s="27"/>
      <c r="D12536" s="27"/>
      <c r="E12536" s="27"/>
      <c r="F12536" s="27"/>
      <c r="G12536" s="29"/>
      <c r="H12536" s="29"/>
      <c r="I12536" s="29"/>
      <c r="J12536" s="29"/>
      <c r="K12536" s="29"/>
      <c r="L12536" s="29"/>
    </row>
    <row r="12537" spans="1:12" ht="21">
      <c r="A12537" s="26"/>
      <c r="B12537" s="27"/>
      <c r="C12537" s="27"/>
      <c r="D12537" s="27"/>
      <c r="E12537" s="27"/>
      <c r="F12537" s="27"/>
      <c r="G12537" s="29"/>
      <c r="H12537" s="29"/>
      <c r="I12537" s="29"/>
      <c r="J12537" s="29"/>
      <c r="K12537" s="29"/>
      <c r="L12537" s="29"/>
    </row>
    <row r="12538" spans="1:12" ht="21">
      <c r="A12538" s="26"/>
      <c r="B12538" s="27"/>
      <c r="C12538" s="27"/>
      <c r="D12538" s="27"/>
      <c r="E12538" s="27"/>
      <c r="F12538" s="27"/>
      <c r="G12538" s="29"/>
      <c r="H12538" s="29"/>
      <c r="I12538" s="29"/>
      <c r="J12538" s="29"/>
      <c r="K12538" s="29"/>
      <c r="L12538" s="29"/>
    </row>
    <row r="12539" spans="1:12" ht="21">
      <c r="A12539" s="26"/>
      <c r="B12539" s="27"/>
      <c r="C12539" s="27"/>
      <c r="D12539" s="27"/>
      <c r="E12539" s="27"/>
      <c r="F12539" s="27"/>
      <c r="G12539" s="29"/>
      <c r="H12539" s="29"/>
      <c r="I12539" s="29"/>
      <c r="J12539" s="29"/>
      <c r="K12539" s="29"/>
      <c r="L12539" s="29"/>
    </row>
    <row r="12540" spans="1:12" ht="21">
      <c r="A12540" s="26"/>
      <c r="B12540" s="27"/>
      <c r="C12540" s="27"/>
      <c r="D12540" s="27"/>
      <c r="E12540" s="27"/>
      <c r="F12540" s="27"/>
      <c r="G12540" s="29"/>
      <c r="H12540" s="29"/>
      <c r="I12540" s="29"/>
      <c r="J12540" s="29"/>
      <c r="K12540" s="29"/>
      <c r="L12540" s="29"/>
    </row>
    <row r="12541" spans="1:12" ht="21">
      <c r="A12541" s="26"/>
      <c r="B12541" s="27"/>
      <c r="C12541" s="27"/>
      <c r="D12541" s="27"/>
      <c r="E12541" s="27"/>
      <c r="F12541" s="27"/>
      <c r="G12541" s="29"/>
      <c r="H12541" s="29"/>
      <c r="I12541" s="29"/>
      <c r="J12541" s="29"/>
      <c r="K12541" s="29"/>
      <c r="L12541" s="29"/>
    </row>
    <row r="12542" spans="1:12" ht="21">
      <c r="A12542" s="26"/>
      <c r="B12542" s="27"/>
      <c r="C12542" s="27"/>
      <c r="D12542" s="27"/>
      <c r="E12542" s="27"/>
      <c r="F12542" s="27"/>
      <c r="G12542" s="29"/>
      <c r="H12542" s="29"/>
      <c r="I12542" s="29"/>
      <c r="J12542" s="29"/>
      <c r="K12542" s="29"/>
      <c r="L12542" s="29"/>
    </row>
    <row r="12543" spans="1:12" ht="21">
      <c r="A12543" s="26"/>
      <c r="B12543" s="27"/>
      <c r="C12543" s="27"/>
      <c r="D12543" s="27"/>
      <c r="E12543" s="27"/>
      <c r="F12543" s="27"/>
      <c r="G12543" s="29"/>
      <c r="H12543" s="29"/>
      <c r="I12543" s="29"/>
      <c r="J12543" s="29"/>
      <c r="K12543" s="29"/>
      <c r="L12543" s="29"/>
    </row>
    <row r="12544" spans="1:12" ht="21">
      <c r="A12544" s="26"/>
      <c r="B12544" s="27"/>
      <c r="C12544" s="27"/>
      <c r="D12544" s="27"/>
      <c r="E12544" s="27"/>
      <c r="F12544" s="27"/>
      <c r="G12544" s="29"/>
      <c r="H12544" s="29"/>
      <c r="I12544" s="29"/>
      <c r="J12544" s="29"/>
      <c r="K12544" s="29"/>
      <c r="L12544" s="29"/>
    </row>
    <row r="12545" spans="1:12" ht="21">
      <c r="A12545" s="26"/>
      <c r="B12545" s="27"/>
      <c r="C12545" s="27"/>
      <c r="D12545" s="27"/>
      <c r="E12545" s="27"/>
      <c r="F12545" s="27"/>
      <c r="G12545" s="29"/>
      <c r="H12545" s="29"/>
      <c r="I12545" s="29"/>
      <c r="J12545" s="29"/>
      <c r="K12545" s="29"/>
      <c r="L12545" s="29"/>
    </row>
    <row r="12546" spans="1:12" ht="21">
      <c r="A12546" s="26"/>
      <c r="B12546" s="27"/>
      <c r="C12546" s="27"/>
      <c r="D12546" s="27"/>
      <c r="E12546" s="27"/>
      <c r="F12546" s="27"/>
      <c r="G12546" s="29"/>
      <c r="H12546" s="29"/>
      <c r="I12546" s="29"/>
      <c r="J12546" s="29"/>
      <c r="K12546" s="29"/>
      <c r="L12546" s="29"/>
    </row>
    <row r="12547" spans="1:12" ht="21">
      <c r="A12547" s="26"/>
      <c r="B12547" s="27"/>
      <c r="C12547" s="27"/>
      <c r="D12547" s="27"/>
      <c r="E12547" s="27"/>
      <c r="F12547" s="27"/>
      <c r="G12547" s="29"/>
      <c r="H12547" s="29"/>
      <c r="I12547" s="29"/>
      <c r="J12547" s="29"/>
      <c r="K12547" s="29"/>
      <c r="L12547" s="29"/>
    </row>
    <row r="12548" spans="1:12" ht="21">
      <c r="A12548" s="26"/>
      <c r="B12548" s="27"/>
      <c r="C12548" s="27"/>
      <c r="D12548" s="27"/>
      <c r="E12548" s="27"/>
      <c r="F12548" s="27"/>
      <c r="G12548" s="29"/>
      <c r="H12548" s="29"/>
      <c r="I12548" s="29"/>
      <c r="J12548" s="29"/>
      <c r="K12548" s="29"/>
      <c r="L12548" s="29"/>
    </row>
    <row r="12549" spans="1:12" ht="21">
      <c r="A12549" s="26"/>
      <c r="B12549" s="27"/>
      <c r="C12549" s="27"/>
      <c r="D12549" s="27"/>
      <c r="E12549" s="27"/>
      <c r="F12549" s="27"/>
      <c r="G12549" s="29"/>
      <c r="H12549" s="29"/>
      <c r="I12549" s="29"/>
      <c r="J12549" s="29"/>
      <c r="K12549" s="29"/>
      <c r="L12549" s="29"/>
    </row>
    <row r="12550" spans="1:12" ht="21">
      <c r="A12550" s="26"/>
      <c r="B12550" s="27"/>
      <c r="C12550" s="27"/>
      <c r="D12550" s="27"/>
      <c r="E12550" s="27"/>
      <c r="F12550" s="27"/>
      <c r="G12550" s="29"/>
      <c r="H12550" s="29"/>
      <c r="I12550" s="29"/>
      <c r="J12550" s="29"/>
      <c r="K12550" s="29"/>
      <c r="L12550" s="29"/>
    </row>
    <row r="12551" spans="1:12" ht="21">
      <c r="A12551" s="26"/>
      <c r="B12551" s="27"/>
      <c r="C12551" s="27"/>
      <c r="D12551" s="27"/>
      <c r="E12551" s="27"/>
      <c r="F12551" s="27"/>
      <c r="G12551" s="29"/>
      <c r="H12551" s="29"/>
      <c r="I12551" s="29"/>
      <c r="J12551" s="29"/>
      <c r="K12551" s="29"/>
      <c r="L12551" s="29"/>
    </row>
    <row r="12552" spans="1:12" ht="21">
      <c r="A12552" s="26"/>
      <c r="B12552" s="27"/>
      <c r="C12552" s="27"/>
      <c r="D12552" s="27"/>
      <c r="E12552" s="27"/>
      <c r="F12552" s="27"/>
      <c r="G12552" s="29"/>
      <c r="H12552" s="29"/>
      <c r="I12552" s="29"/>
      <c r="J12552" s="29"/>
      <c r="K12552" s="29"/>
      <c r="L12552" s="29"/>
    </row>
    <row r="12553" spans="1:12" ht="21">
      <c r="A12553" s="26"/>
      <c r="B12553" s="27"/>
      <c r="C12553" s="27"/>
      <c r="D12553" s="27"/>
      <c r="E12553" s="27"/>
      <c r="F12553" s="27"/>
      <c r="G12553" s="29"/>
      <c r="H12553" s="29"/>
      <c r="I12553" s="29"/>
      <c r="J12553" s="29"/>
      <c r="K12553" s="29"/>
      <c r="L12553" s="29"/>
    </row>
    <row r="12554" spans="1:12" ht="21">
      <c r="A12554" s="26"/>
      <c r="B12554" s="27"/>
      <c r="C12554" s="27"/>
      <c r="D12554" s="27"/>
      <c r="E12554" s="27"/>
      <c r="F12554" s="27"/>
      <c r="G12554" s="29"/>
      <c r="H12554" s="29"/>
      <c r="I12554" s="29"/>
      <c r="J12554" s="29"/>
      <c r="K12554" s="29"/>
      <c r="L12554" s="29"/>
    </row>
    <row r="12555" spans="1:12" ht="21">
      <c r="A12555" s="26"/>
      <c r="B12555" s="27"/>
      <c r="C12555" s="27"/>
      <c r="D12555" s="27"/>
      <c r="E12555" s="27"/>
      <c r="F12555" s="27"/>
      <c r="G12555" s="29"/>
      <c r="H12555" s="29"/>
      <c r="I12555" s="29"/>
      <c r="J12555" s="29"/>
      <c r="K12555" s="29"/>
      <c r="L12555" s="29"/>
    </row>
    <row r="12556" spans="1:12" ht="21">
      <c r="A12556" s="26"/>
      <c r="B12556" s="27"/>
      <c r="C12556" s="27"/>
      <c r="D12556" s="27"/>
      <c r="E12556" s="27"/>
      <c r="F12556" s="27"/>
      <c r="G12556" s="29"/>
      <c r="H12556" s="29"/>
      <c r="I12556" s="29"/>
      <c r="J12556" s="29"/>
      <c r="K12556" s="29"/>
      <c r="L12556" s="29"/>
    </row>
    <row r="12557" spans="1:12" ht="21">
      <c r="A12557" s="26"/>
      <c r="B12557" s="27"/>
      <c r="C12557" s="27"/>
      <c r="D12557" s="27"/>
      <c r="E12557" s="27"/>
      <c r="F12557" s="27"/>
      <c r="G12557" s="29"/>
      <c r="H12557" s="29"/>
      <c r="I12557" s="29"/>
      <c r="J12557" s="29"/>
      <c r="K12557" s="29"/>
      <c r="L12557" s="29"/>
    </row>
    <row r="12558" spans="1:12" ht="21">
      <c r="A12558" s="26"/>
      <c r="B12558" s="27"/>
      <c r="C12558" s="27"/>
      <c r="D12558" s="27"/>
      <c r="E12558" s="27"/>
      <c r="F12558" s="27"/>
      <c r="G12558" s="29"/>
      <c r="H12558" s="29"/>
      <c r="I12558" s="29"/>
      <c r="J12558" s="29"/>
      <c r="K12558" s="29"/>
      <c r="L12558" s="29"/>
    </row>
    <row r="12559" spans="1:12" ht="21">
      <c r="A12559" s="26"/>
      <c r="B12559" s="27"/>
      <c r="C12559" s="27"/>
      <c r="D12559" s="27"/>
      <c r="E12559" s="27"/>
      <c r="F12559" s="27"/>
      <c r="G12559" s="29"/>
      <c r="H12559" s="29"/>
      <c r="I12559" s="29"/>
      <c r="J12559" s="29"/>
      <c r="K12559" s="29"/>
      <c r="L12559" s="29"/>
    </row>
    <row r="12560" spans="1:12" ht="21">
      <c r="A12560" s="26"/>
      <c r="B12560" s="27"/>
      <c r="C12560" s="27"/>
      <c r="D12560" s="27"/>
      <c r="E12560" s="27"/>
      <c r="F12560" s="27"/>
      <c r="G12560" s="29"/>
      <c r="H12560" s="29"/>
      <c r="I12560" s="29"/>
      <c r="J12560" s="29"/>
      <c r="K12560" s="29"/>
      <c r="L12560" s="29"/>
    </row>
    <row r="12561" spans="1:12" ht="21">
      <c r="A12561" s="26"/>
      <c r="B12561" s="27"/>
      <c r="C12561" s="27"/>
      <c r="D12561" s="27"/>
      <c r="E12561" s="27"/>
      <c r="F12561" s="27"/>
      <c r="G12561" s="28"/>
      <c r="H12561" s="28"/>
      <c r="I12561" s="28"/>
      <c r="J12561" s="28"/>
      <c r="K12561" s="28"/>
      <c r="L12561" s="28"/>
    </row>
    <row r="12562" spans="1:12" ht="21">
      <c r="A12562" s="26"/>
      <c r="B12562" s="27"/>
      <c r="C12562" s="27"/>
      <c r="D12562" s="27"/>
      <c r="E12562" s="27"/>
      <c r="F12562" s="27"/>
      <c r="G12562" s="29"/>
      <c r="H12562" s="29"/>
      <c r="I12562" s="29"/>
      <c r="J12562" s="29"/>
      <c r="K12562" s="29"/>
      <c r="L12562" s="29"/>
    </row>
    <row r="12563" spans="1:12" ht="21">
      <c r="A12563" s="26"/>
      <c r="B12563" s="27"/>
      <c r="C12563" s="27"/>
      <c r="D12563" s="27"/>
      <c r="E12563" s="27"/>
      <c r="F12563" s="27"/>
      <c r="G12563" s="29"/>
      <c r="H12563" s="29"/>
      <c r="I12563" s="29"/>
      <c r="J12563" s="29"/>
      <c r="K12563" s="29"/>
      <c r="L12563" s="29"/>
    </row>
    <row r="12564" spans="1:12" ht="21">
      <c r="A12564" s="26"/>
      <c r="B12564" s="27"/>
      <c r="C12564" s="27"/>
      <c r="D12564" s="27"/>
      <c r="E12564" s="27"/>
      <c r="F12564" s="27"/>
      <c r="G12564" s="29"/>
      <c r="H12564" s="29"/>
      <c r="I12564" s="29"/>
      <c r="J12564" s="29"/>
      <c r="K12564" s="29"/>
      <c r="L12564" s="29"/>
    </row>
    <row r="12565" spans="1:12" ht="21">
      <c r="A12565" s="26"/>
      <c r="B12565" s="27"/>
      <c r="C12565" s="27"/>
      <c r="D12565" s="27"/>
      <c r="E12565" s="27"/>
      <c r="F12565" s="27"/>
      <c r="G12565" s="29"/>
      <c r="H12565" s="29"/>
      <c r="I12565" s="29"/>
      <c r="J12565" s="29"/>
      <c r="K12565" s="29"/>
      <c r="L12565" s="29"/>
    </row>
    <row r="12566" spans="1:12" ht="21">
      <c r="A12566" s="26"/>
      <c r="B12566" s="27"/>
      <c r="C12566" s="27"/>
      <c r="D12566" s="27"/>
      <c r="E12566" s="27"/>
      <c r="F12566" s="27"/>
      <c r="G12566" s="29"/>
      <c r="H12566" s="29"/>
      <c r="I12566" s="29"/>
      <c r="J12566" s="29"/>
      <c r="K12566" s="29"/>
      <c r="L12566" s="29"/>
    </row>
    <row r="12567" spans="1:12" ht="21">
      <c r="A12567" s="26"/>
      <c r="B12567" s="27"/>
      <c r="C12567" s="27"/>
      <c r="D12567" s="27"/>
      <c r="E12567" s="27"/>
      <c r="F12567" s="27"/>
      <c r="G12567" s="29"/>
      <c r="H12567" s="29"/>
      <c r="I12567" s="29"/>
      <c r="J12567" s="29"/>
      <c r="K12567" s="29"/>
      <c r="L12567" s="29"/>
    </row>
    <row r="12568" spans="1:12" ht="21">
      <c r="A12568" s="26"/>
      <c r="B12568" s="27"/>
      <c r="C12568" s="27"/>
      <c r="D12568" s="27"/>
      <c r="E12568" s="27"/>
      <c r="F12568" s="27"/>
      <c r="G12568" s="29"/>
      <c r="H12568" s="29"/>
      <c r="I12568" s="29"/>
      <c r="J12568" s="29"/>
      <c r="K12568" s="29"/>
      <c r="L12568" s="29"/>
    </row>
    <row r="12569" spans="1:12" ht="21">
      <c r="A12569" s="26"/>
      <c r="B12569" s="27"/>
      <c r="C12569" s="27"/>
      <c r="D12569" s="27"/>
      <c r="E12569" s="27"/>
      <c r="F12569" s="27"/>
      <c r="G12569" s="29"/>
      <c r="H12569" s="29"/>
      <c r="I12569" s="29"/>
      <c r="J12569" s="29"/>
      <c r="K12569" s="29"/>
      <c r="L12569" s="29"/>
    </row>
    <row r="12570" spans="1:12" ht="21">
      <c r="A12570" s="26"/>
      <c r="B12570" s="27"/>
      <c r="C12570" s="27"/>
      <c r="D12570" s="27"/>
      <c r="E12570" s="27"/>
      <c r="F12570" s="27"/>
      <c r="G12570" s="28"/>
      <c r="H12570" s="28"/>
      <c r="I12570" s="28"/>
      <c r="J12570" s="28"/>
      <c r="K12570" s="28"/>
      <c r="L12570" s="28"/>
    </row>
    <row r="12571" spans="1:12" ht="21">
      <c r="A12571" s="26"/>
      <c r="B12571" s="27"/>
      <c r="C12571" s="27"/>
      <c r="D12571" s="27"/>
      <c r="E12571" s="27"/>
      <c r="F12571" s="27"/>
      <c r="G12571" s="29"/>
      <c r="H12571" s="29"/>
      <c r="I12571" s="29"/>
      <c r="J12571" s="29"/>
      <c r="K12571" s="29"/>
      <c r="L12571" s="29"/>
    </row>
    <row r="12572" spans="1:12" ht="21">
      <c r="A12572" s="26"/>
      <c r="B12572" s="27"/>
      <c r="C12572" s="27"/>
      <c r="D12572" s="27"/>
      <c r="E12572" s="27"/>
      <c r="F12572" s="27"/>
      <c r="G12572" s="28"/>
      <c r="H12572" s="28"/>
      <c r="I12572" s="28"/>
      <c r="J12572" s="28"/>
      <c r="K12572" s="28"/>
      <c r="L12572" s="28"/>
    </row>
    <row r="12573" spans="1:12" ht="21">
      <c r="A12573" s="26"/>
      <c r="B12573" s="27"/>
      <c r="C12573" s="27"/>
      <c r="D12573" s="27"/>
      <c r="E12573" s="27"/>
      <c r="F12573" s="27"/>
      <c r="G12573" s="29"/>
      <c r="H12573" s="29"/>
      <c r="I12573" s="29"/>
      <c r="J12573" s="29"/>
      <c r="K12573" s="29"/>
      <c r="L12573" s="29"/>
    </row>
    <row r="12574" spans="1:12" ht="21">
      <c r="A12574" s="26"/>
      <c r="B12574" s="27"/>
      <c r="C12574" s="27"/>
      <c r="D12574" s="27"/>
      <c r="E12574" s="27"/>
      <c r="F12574" s="27"/>
      <c r="G12574" s="29"/>
      <c r="H12574" s="29"/>
      <c r="I12574" s="29"/>
      <c r="J12574" s="29"/>
      <c r="K12574" s="29"/>
      <c r="L12574" s="29"/>
    </row>
    <row r="12575" spans="1:12" ht="21">
      <c r="A12575" s="26"/>
      <c r="B12575" s="27"/>
      <c r="C12575" s="27"/>
      <c r="D12575" s="27"/>
      <c r="E12575" s="27"/>
      <c r="F12575" s="27"/>
      <c r="G12575" s="29"/>
      <c r="H12575" s="29"/>
      <c r="I12575" s="29"/>
      <c r="J12575" s="29"/>
      <c r="K12575" s="29"/>
      <c r="L12575" s="29"/>
    </row>
    <row r="12576" spans="1:12" ht="21">
      <c r="A12576" s="26"/>
      <c r="B12576" s="27"/>
      <c r="C12576" s="27"/>
      <c r="D12576" s="27"/>
      <c r="E12576" s="27"/>
      <c r="F12576" s="27"/>
      <c r="G12576" s="29"/>
      <c r="H12576" s="29"/>
      <c r="I12576" s="29"/>
      <c r="J12576" s="29"/>
      <c r="K12576" s="29"/>
      <c r="L12576" s="29"/>
    </row>
    <row r="12577" spans="1:12" ht="21">
      <c r="A12577" s="26"/>
      <c r="B12577" s="27"/>
      <c r="C12577" s="27"/>
      <c r="D12577" s="27"/>
      <c r="E12577" s="27"/>
      <c r="F12577" s="27"/>
      <c r="G12577" s="28"/>
      <c r="H12577" s="28"/>
      <c r="I12577" s="28"/>
      <c r="J12577" s="28"/>
      <c r="K12577" s="28"/>
      <c r="L12577" s="28"/>
    </row>
    <row r="12578" spans="1:12" ht="21">
      <c r="A12578" s="26"/>
      <c r="B12578" s="27"/>
      <c r="C12578" s="27"/>
      <c r="D12578" s="27"/>
      <c r="E12578" s="27"/>
      <c r="F12578" s="27"/>
      <c r="G12578" s="29"/>
      <c r="H12578" s="29"/>
      <c r="I12578" s="29"/>
      <c r="J12578" s="29"/>
      <c r="K12578" s="29"/>
      <c r="L12578" s="29"/>
    </row>
    <row r="12579" spans="1:12" ht="21">
      <c r="A12579" s="26"/>
      <c r="B12579" s="27"/>
      <c r="C12579" s="27"/>
      <c r="D12579" s="27"/>
      <c r="E12579" s="27"/>
      <c r="F12579" s="27"/>
      <c r="G12579" s="29"/>
      <c r="H12579" s="29"/>
      <c r="I12579" s="29"/>
      <c r="J12579" s="29"/>
      <c r="K12579" s="29"/>
      <c r="L12579" s="29"/>
    </row>
    <row r="12580" spans="1:12" ht="21">
      <c r="A12580" s="26"/>
      <c r="B12580" s="27"/>
      <c r="C12580" s="27"/>
      <c r="D12580" s="27"/>
      <c r="E12580" s="27"/>
      <c r="F12580" s="27"/>
      <c r="G12580" s="29"/>
      <c r="H12580" s="29"/>
      <c r="I12580" s="29"/>
      <c r="J12580" s="29"/>
      <c r="K12580" s="29"/>
      <c r="L12580" s="29"/>
    </row>
    <row r="12581" spans="1:12" ht="21">
      <c r="A12581" s="26"/>
      <c r="B12581" s="27"/>
      <c r="C12581" s="27"/>
      <c r="D12581" s="27"/>
      <c r="E12581" s="27"/>
      <c r="F12581" s="27"/>
      <c r="G12581" s="29"/>
      <c r="H12581" s="29"/>
      <c r="I12581" s="29"/>
      <c r="J12581" s="29"/>
      <c r="K12581" s="29"/>
      <c r="L12581" s="29"/>
    </row>
    <row r="12582" spans="1:12" ht="21">
      <c r="A12582" s="26"/>
      <c r="B12582" s="27"/>
      <c r="C12582" s="27"/>
      <c r="D12582" s="27"/>
      <c r="E12582" s="27"/>
      <c r="F12582" s="27"/>
      <c r="G12582" s="28"/>
      <c r="H12582" s="28"/>
      <c r="I12582" s="28"/>
      <c r="J12582" s="28"/>
      <c r="K12582" s="28"/>
      <c r="L12582" s="28"/>
    </row>
    <row r="12583" spans="1:12" ht="21">
      <c r="A12583" s="26"/>
      <c r="B12583" s="27"/>
      <c r="C12583" s="27"/>
      <c r="D12583" s="27"/>
      <c r="E12583" s="27"/>
      <c r="F12583" s="27"/>
      <c r="G12583" s="29"/>
      <c r="H12583" s="29"/>
      <c r="I12583" s="29"/>
      <c r="J12583" s="29"/>
      <c r="K12583" s="29"/>
      <c r="L12583" s="29"/>
    </row>
    <row r="12584" spans="1:12" ht="21">
      <c r="A12584" s="26"/>
      <c r="B12584" s="27"/>
      <c r="C12584" s="27"/>
      <c r="D12584" s="27"/>
      <c r="E12584" s="27"/>
      <c r="F12584" s="27"/>
      <c r="G12584" s="29"/>
      <c r="H12584" s="29"/>
      <c r="I12584" s="29"/>
      <c r="J12584" s="29"/>
      <c r="K12584" s="29"/>
      <c r="L12584" s="29"/>
    </row>
    <row r="12585" spans="1:12" ht="21">
      <c r="A12585" s="26"/>
      <c r="B12585" s="27"/>
      <c r="C12585" s="27"/>
      <c r="D12585" s="27"/>
      <c r="E12585" s="27"/>
      <c r="F12585" s="27"/>
      <c r="G12585" s="29"/>
      <c r="H12585" s="29"/>
      <c r="I12585" s="29"/>
      <c r="J12585" s="29"/>
      <c r="K12585" s="29"/>
      <c r="L12585" s="29"/>
    </row>
    <row r="12586" spans="1:12" ht="21">
      <c r="A12586" s="26"/>
      <c r="B12586" s="27"/>
      <c r="C12586" s="27"/>
      <c r="D12586" s="27"/>
      <c r="E12586" s="27"/>
      <c r="F12586" s="27"/>
      <c r="G12586" s="29"/>
      <c r="H12586" s="29"/>
      <c r="I12586" s="29"/>
      <c r="J12586" s="29"/>
      <c r="K12586" s="29"/>
      <c r="L12586" s="29"/>
    </row>
    <row r="12587" spans="1:12" ht="21">
      <c r="A12587" s="26"/>
      <c r="B12587" s="27"/>
      <c r="C12587" s="27"/>
      <c r="D12587" s="27"/>
      <c r="E12587" s="27"/>
      <c r="F12587" s="27"/>
      <c r="G12587" s="29"/>
      <c r="H12587" s="29"/>
      <c r="I12587" s="29"/>
      <c r="J12587" s="29"/>
      <c r="K12587" s="29"/>
      <c r="L12587" s="29"/>
    </row>
    <row r="12588" spans="1:12" ht="21">
      <c r="A12588" s="26"/>
      <c r="B12588" s="27"/>
      <c r="C12588" s="27"/>
      <c r="D12588" s="27"/>
      <c r="E12588" s="27"/>
      <c r="F12588" s="27"/>
      <c r="G12588" s="29"/>
      <c r="H12588" s="29"/>
      <c r="I12588" s="29"/>
      <c r="J12588" s="29"/>
      <c r="K12588" s="29"/>
      <c r="L12588" s="29"/>
    </row>
    <row r="12589" spans="1:12" ht="21">
      <c r="A12589" s="26"/>
      <c r="B12589" s="27"/>
      <c r="C12589" s="27"/>
      <c r="D12589" s="27"/>
      <c r="E12589" s="27"/>
      <c r="F12589" s="27"/>
      <c r="G12589" s="29"/>
      <c r="H12589" s="29"/>
      <c r="I12589" s="29"/>
      <c r="J12589" s="29"/>
      <c r="K12589" s="29"/>
      <c r="L12589" s="29"/>
    </row>
    <row r="12590" spans="1:12" ht="21">
      <c r="A12590" s="26"/>
      <c r="B12590" s="27"/>
      <c r="C12590" s="27"/>
      <c r="D12590" s="27"/>
      <c r="E12590" s="27"/>
      <c r="F12590" s="27"/>
      <c r="G12590" s="28"/>
      <c r="H12590" s="28"/>
      <c r="I12590" s="28"/>
      <c r="J12590" s="28"/>
      <c r="K12590" s="28"/>
      <c r="L12590" s="28"/>
    </row>
    <row r="12591" spans="1:12" ht="21">
      <c r="A12591" s="26"/>
      <c r="B12591" s="27"/>
      <c r="C12591" s="27"/>
      <c r="D12591" s="27"/>
      <c r="E12591" s="27"/>
      <c r="F12591" s="27"/>
      <c r="G12591" s="28"/>
      <c r="H12591" s="28"/>
      <c r="I12591" s="28"/>
      <c r="J12591" s="28"/>
      <c r="K12591" s="28"/>
      <c r="L12591" s="28"/>
    </row>
    <row r="12592" spans="1:12" ht="21">
      <c r="A12592" s="26"/>
      <c r="B12592" s="27"/>
      <c r="C12592" s="27"/>
      <c r="D12592" s="27"/>
      <c r="E12592" s="27"/>
      <c r="F12592" s="27"/>
      <c r="G12592" s="28"/>
      <c r="H12592" s="28"/>
      <c r="I12592" s="28"/>
      <c r="J12592" s="28"/>
      <c r="K12592" s="28"/>
      <c r="L12592" s="28"/>
    </row>
    <row r="12593" spans="1:12" ht="21">
      <c r="A12593" s="26"/>
      <c r="B12593" s="27"/>
      <c r="C12593" s="27"/>
      <c r="D12593" s="27"/>
      <c r="E12593" s="27"/>
      <c r="F12593" s="27"/>
      <c r="G12593" s="28"/>
      <c r="H12593" s="28"/>
      <c r="I12593" s="28"/>
      <c r="J12593" s="28"/>
      <c r="K12593" s="28"/>
      <c r="L12593" s="28"/>
    </row>
    <row r="12594" spans="1:12" ht="21">
      <c r="A12594" s="26"/>
      <c r="B12594" s="27"/>
      <c r="C12594" s="27"/>
      <c r="D12594" s="27"/>
      <c r="E12594" s="27"/>
      <c r="F12594" s="27"/>
      <c r="G12594" s="29"/>
      <c r="H12594" s="29"/>
      <c r="I12594" s="29"/>
      <c r="J12594" s="29"/>
      <c r="K12594" s="29"/>
      <c r="L12594" s="29"/>
    </row>
    <row r="12595" spans="1:12" ht="21">
      <c r="A12595" s="26"/>
      <c r="B12595" s="27"/>
      <c r="C12595" s="27"/>
      <c r="D12595" s="27"/>
      <c r="E12595" s="27"/>
      <c r="F12595" s="27"/>
      <c r="G12595" s="29"/>
      <c r="H12595" s="29"/>
      <c r="I12595" s="29"/>
      <c r="J12595" s="29"/>
      <c r="K12595" s="29"/>
      <c r="L12595" s="29"/>
    </row>
    <row r="12596" spans="1:12" ht="21">
      <c r="A12596" s="26"/>
      <c r="B12596" s="27"/>
      <c r="C12596" s="27"/>
      <c r="D12596" s="27"/>
      <c r="E12596" s="27"/>
      <c r="F12596" s="27"/>
      <c r="G12596" s="29"/>
      <c r="H12596" s="29"/>
      <c r="I12596" s="29"/>
      <c r="J12596" s="29"/>
      <c r="K12596" s="29"/>
      <c r="L12596" s="29"/>
    </row>
    <row r="12597" spans="1:12" ht="21">
      <c r="A12597" s="26"/>
      <c r="B12597" s="27"/>
      <c r="C12597" s="27"/>
      <c r="D12597" s="27"/>
      <c r="E12597" s="27"/>
      <c r="F12597" s="27"/>
      <c r="G12597" s="28"/>
      <c r="H12597" s="28"/>
      <c r="I12597" s="28"/>
      <c r="J12597" s="28"/>
      <c r="K12597" s="28"/>
      <c r="L12597" s="28"/>
    </row>
    <row r="12598" spans="1:12" ht="21">
      <c r="A12598" s="26"/>
      <c r="B12598" s="27"/>
      <c r="C12598" s="27"/>
      <c r="D12598" s="27"/>
      <c r="E12598" s="27"/>
      <c r="F12598" s="27"/>
      <c r="G12598" s="29"/>
      <c r="H12598" s="29"/>
      <c r="I12598" s="29"/>
      <c r="J12598" s="29"/>
      <c r="K12598" s="29"/>
      <c r="L12598" s="29"/>
    </row>
    <row r="12599" spans="1:12" ht="21">
      <c r="A12599" s="26"/>
      <c r="B12599" s="27"/>
      <c r="C12599" s="27"/>
      <c r="D12599" s="27"/>
      <c r="E12599" s="27"/>
      <c r="F12599" s="27"/>
      <c r="G12599" s="29"/>
      <c r="H12599" s="29"/>
      <c r="I12599" s="29"/>
      <c r="J12599" s="29"/>
      <c r="K12599" s="29"/>
      <c r="L12599" s="29"/>
    </row>
    <row r="12600" spans="1:12" ht="21">
      <c r="A12600" s="26"/>
      <c r="B12600" s="27"/>
      <c r="C12600" s="27"/>
      <c r="D12600" s="27"/>
      <c r="E12600" s="27"/>
      <c r="F12600" s="27"/>
      <c r="G12600" s="29"/>
      <c r="H12600" s="29"/>
      <c r="I12600" s="29"/>
      <c r="J12600" s="29"/>
      <c r="K12600" s="29"/>
      <c r="L12600" s="29"/>
    </row>
    <row r="12601" spans="1:12" ht="21">
      <c r="A12601" s="26"/>
      <c r="B12601" s="27"/>
      <c r="C12601" s="27"/>
      <c r="D12601" s="27"/>
      <c r="E12601" s="27"/>
      <c r="F12601" s="27"/>
      <c r="G12601" s="29"/>
      <c r="H12601" s="29"/>
      <c r="I12601" s="29"/>
      <c r="J12601" s="29"/>
      <c r="K12601" s="29"/>
      <c r="L12601" s="29"/>
    </row>
    <row r="12602" spans="1:12" ht="21">
      <c r="A12602" s="26"/>
      <c r="B12602" s="27"/>
      <c r="C12602" s="27"/>
      <c r="D12602" s="27"/>
      <c r="E12602" s="27"/>
      <c r="F12602" s="27"/>
      <c r="G12602" s="29"/>
      <c r="H12602" s="29"/>
      <c r="I12602" s="29"/>
      <c r="J12602" s="29"/>
      <c r="K12602" s="29"/>
      <c r="L12602" s="29"/>
    </row>
    <row r="12603" spans="1:12" ht="21">
      <c r="A12603" s="26"/>
      <c r="B12603" s="27"/>
      <c r="C12603" s="27"/>
      <c r="D12603" s="27"/>
      <c r="E12603" s="27"/>
      <c r="F12603" s="27"/>
      <c r="G12603" s="28"/>
      <c r="H12603" s="28"/>
      <c r="I12603" s="28"/>
      <c r="J12603" s="28"/>
      <c r="K12603" s="28"/>
      <c r="L12603" s="28"/>
    </row>
    <row r="12604" spans="1:12" ht="21">
      <c r="A12604" s="26"/>
      <c r="B12604" s="27"/>
      <c r="C12604" s="27"/>
      <c r="D12604" s="27"/>
      <c r="E12604" s="27"/>
      <c r="F12604" s="27"/>
      <c r="G12604" s="29"/>
      <c r="H12604" s="29"/>
      <c r="I12604" s="29"/>
      <c r="J12604" s="29"/>
      <c r="K12604" s="29"/>
      <c r="L12604" s="29"/>
    </row>
    <row r="12605" spans="1:12" ht="21">
      <c r="A12605" s="26"/>
      <c r="B12605" s="27"/>
      <c r="C12605" s="27"/>
      <c r="D12605" s="27"/>
      <c r="E12605" s="27"/>
      <c r="F12605" s="27"/>
      <c r="G12605" s="29"/>
      <c r="H12605" s="29"/>
      <c r="I12605" s="29"/>
      <c r="J12605" s="29"/>
      <c r="K12605" s="29"/>
      <c r="L12605" s="29"/>
    </row>
    <row r="12606" spans="1:12" ht="21">
      <c r="A12606" s="26"/>
      <c r="B12606" s="27"/>
      <c r="C12606" s="27"/>
      <c r="D12606" s="27"/>
      <c r="E12606" s="27"/>
      <c r="F12606" s="27"/>
      <c r="G12606" s="29"/>
      <c r="H12606" s="29"/>
      <c r="I12606" s="29"/>
      <c r="J12606" s="29"/>
      <c r="K12606" s="29"/>
      <c r="L12606" s="29"/>
    </row>
    <row r="12607" spans="1:12" ht="21">
      <c r="A12607" s="26"/>
      <c r="B12607" s="27"/>
      <c r="C12607" s="27"/>
      <c r="D12607" s="27"/>
      <c r="E12607" s="27"/>
      <c r="F12607" s="27"/>
      <c r="G12607" s="28"/>
      <c r="H12607" s="28"/>
      <c r="I12607" s="28"/>
      <c r="J12607" s="28"/>
      <c r="K12607" s="28"/>
      <c r="L12607" s="28"/>
    </row>
    <row r="12608" spans="1:12" ht="21">
      <c r="A12608" s="26"/>
      <c r="B12608" s="27"/>
      <c r="C12608" s="27"/>
      <c r="D12608" s="27"/>
      <c r="E12608" s="27"/>
      <c r="F12608" s="27"/>
      <c r="G12608" s="28"/>
      <c r="H12608" s="28"/>
      <c r="I12608" s="28"/>
      <c r="J12608" s="28"/>
      <c r="K12608" s="28"/>
      <c r="L12608" s="28"/>
    </row>
    <row r="12609" spans="1:12" ht="21">
      <c r="A12609" s="26"/>
      <c r="B12609" s="27"/>
      <c r="C12609" s="27"/>
      <c r="D12609" s="27"/>
      <c r="E12609" s="27"/>
      <c r="F12609" s="27"/>
      <c r="G12609" s="28"/>
      <c r="H12609" s="28"/>
      <c r="I12609" s="28"/>
      <c r="J12609" s="28"/>
      <c r="K12609" s="28"/>
      <c r="L12609" s="28"/>
    </row>
    <row r="12610" spans="1:12" ht="21">
      <c r="A12610" s="26"/>
      <c r="B12610" s="27"/>
      <c r="C12610" s="27"/>
      <c r="D12610" s="27"/>
      <c r="E12610" s="27"/>
      <c r="F12610" s="27"/>
      <c r="G12610" s="28"/>
      <c r="H12610" s="28"/>
      <c r="I12610" s="28"/>
      <c r="J12610" s="28"/>
      <c r="K12610" s="28"/>
      <c r="L12610" s="28"/>
    </row>
    <row r="12611" spans="1:12" ht="21">
      <c r="A12611" s="26"/>
      <c r="B12611" s="27"/>
      <c r="C12611" s="27"/>
      <c r="D12611" s="27"/>
      <c r="E12611" s="27"/>
      <c r="F12611" s="27"/>
      <c r="G12611" s="28"/>
      <c r="H12611" s="28"/>
      <c r="I12611" s="28"/>
      <c r="J12611" s="28"/>
      <c r="K12611" s="28"/>
      <c r="L12611" s="28"/>
    </row>
    <row r="12612" spans="1:12" ht="21">
      <c r="A12612" s="26"/>
      <c r="B12612" s="27"/>
      <c r="C12612" s="27"/>
      <c r="D12612" s="27"/>
      <c r="E12612" s="27"/>
      <c r="F12612" s="27"/>
      <c r="G12612" s="28"/>
      <c r="H12612" s="28"/>
      <c r="I12612" s="28"/>
      <c r="J12612" s="28"/>
      <c r="K12612" s="28"/>
      <c r="L12612" s="28"/>
    </row>
    <row r="12613" spans="1:12" ht="21">
      <c r="A12613" s="26"/>
      <c r="B12613" s="27"/>
      <c r="C12613" s="27"/>
      <c r="D12613" s="27"/>
      <c r="E12613" s="27"/>
      <c r="F12613" s="27"/>
      <c r="G12613" s="28"/>
      <c r="H12613" s="28"/>
      <c r="I12613" s="28"/>
      <c r="J12613" s="28"/>
      <c r="K12613" s="28"/>
      <c r="L12613" s="28"/>
    </row>
    <row r="12614" spans="1:12" ht="21">
      <c r="A12614" s="26"/>
      <c r="B12614" s="27"/>
      <c r="C12614" s="27"/>
      <c r="D12614" s="27"/>
      <c r="E12614" s="27"/>
      <c r="F12614" s="27"/>
      <c r="G12614" s="29"/>
      <c r="H12614" s="29"/>
      <c r="I12614" s="29"/>
      <c r="J12614" s="29"/>
      <c r="K12614" s="29"/>
      <c r="L12614" s="29"/>
    </row>
    <row r="12615" spans="1:12" ht="21">
      <c r="A12615" s="26"/>
      <c r="B12615" s="27"/>
      <c r="C12615" s="27"/>
      <c r="D12615" s="27"/>
      <c r="E12615" s="27"/>
      <c r="F12615" s="27"/>
      <c r="G12615" s="29"/>
      <c r="H12615" s="29"/>
      <c r="I12615" s="29"/>
      <c r="J12615" s="29"/>
      <c r="K12615" s="29"/>
      <c r="L12615" s="29"/>
    </row>
    <row r="12616" spans="1:12" ht="21">
      <c r="A12616" s="26"/>
      <c r="B12616" s="27"/>
      <c r="C12616" s="27"/>
      <c r="D12616" s="27"/>
      <c r="E12616" s="27"/>
      <c r="F12616" s="27"/>
      <c r="G12616" s="29"/>
      <c r="H12616" s="29"/>
      <c r="I12616" s="29"/>
      <c r="J12616" s="29"/>
      <c r="K12616" s="29"/>
      <c r="L12616" s="29"/>
    </row>
    <row r="12617" spans="1:12" ht="21">
      <c r="A12617" s="26"/>
      <c r="B12617" s="27"/>
      <c r="C12617" s="27"/>
      <c r="D12617" s="27"/>
      <c r="E12617" s="27"/>
      <c r="F12617" s="27"/>
      <c r="G12617" s="28"/>
      <c r="H12617" s="28"/>
      <c r="I12617" s="28"/>
      <c r="J12617" s="28"/>
      <c r="K12617" s="28"/>
      <c r="L12617" s="28"/>
    </row>
    <row r="12618" spans="1:12" ht="21">
      <c r="A12618" s="26"/>
      <c r="B12618" s="27"/>
      <c r="C12618" s="27"/>
      <c r="D12618" s="27"/>
      <c r="E12618" s="27"/>
      <c r="F12618" s="27"/>
      <c r="G12618" s="28"/>
      <c r="H12618" s="28"/>
      <c r="I12618" s="28"/>
      <c r="J12618" s="28"/>
      <c r="K12618" s="28"/>
      <c r="L12618" s="28"/>
    </row>
    <row r="12619" spans="1:12" ht="21">
      <c r="A12619" s="26"/>
      <c r="B12619" s="27"/>
      <c r="C12619" s="27"/>
      <c r="D12619" s="27"/>
      <c r="E12619" s="27"/>
      <c r="F12619" s="27"/>
      <c r="G12619" s="28"/>
      <c r="H12619" s="28"/>
      <c r="I12619" s="28"/>
      <c r="J12619" s="28"/>
      <c r="K12619" s="28"/>
      <c r="L12619" s="28"/>
    </row>
    <row r="12620" spans="1:12" ht="21">
      <c r="A12620" s="26"/>
      <c r="B12620" s="27"/>
      <c r="C12620" s="27"/>
      <c r="D12620" s="27"/>
      <c r="E12620" s="27"/>
      <c r="F12620" s="27"/>
      <c r="G12620" s="29"/>
      <c r="H12620" s="29"/>
      <c r="I12620" s="29"/>
      <c r="J12620" s="29"/>
      <c r="K12620" s="29"/>
      <c r="L12620" s="29"/>
    </row>
    <row r="12621" spans="1:12" ht="21">
      <c r="A12621" s="26"/>
      <c r="B12621" s="27"/>
      <c r="C12621" s="27"/>
      <c r="D12621" s="27"/>
      <c r="E12621" s="27"/>
      <c r="F12621" s="27"/>
      <c r="G12621" s="28"/>
      <c r="H12621" s="28"/>
      <c r="I12621" s="28"/>
      <c r="J12621" s="28"/>
      <c r="K12621" s="28"/>
      <c r="L12621" s="28"/>
    </row>
    <row r="12622" spans="1:12" ht="21">
      <c r="A12622" s="26"/>
      <c r="B12622" s="27"/>
      <c r="C12622" s="27"/>
      <c r="D12622" s="27"/>
      <c r="E12622" s="27"/>
      <c r="F12622" s="27"/>
      <c r="G12622" s="28"/>
      <c r="H12622" s="28"/>
      <c r="I12622" s="28"/>
      <c r="J12622" s="28"/>
      <c r="K12622" s="28"/>
      <c r="L12622" s="28"/>
    </row>
    <row r="12623" spans="1:12" ht="21">
      <c r="A12623" s="26"/>
      <c r="B12623" s="27"/>
      <c r="C12623" s="27"/>
      <c r="D12623" s="27"/>
      <c r="E12623" s="27"/>
      <c r="F12623" s="27"/>
      <c r="G12623" s="29"/>
      <c r="H12623" s="29"/>
      <c r="I12623" s="29"/>
      <c r="J12623" s="29"/>
      <c r="K12623" s="29"/>
      <c r="L12623" s="29"/>
    </row>
    <row r="12624" spans="1:12" ht="21">
      <c r="A12624" s="26"/>
      <c r="B12624" s="27"/>
      <c r="C12624" s="27"/>
      <c r="D12624" s="27"/>
      <c r="E12624" s="27"/>
      <c r="F12624" s="27"/>
      <c r="G12624" s="29"/>
      <c r="H12624" s="29"/>
      <c r="I12624" s="29"/>
      <c r="J12624" s="29"/>
      <c r="K12624" s="29"/>
      <c r="L12624" s="29"/>
    </row>
    <row r="12625" spans="1:12" ht="21">
      <c r="A12625" s="26"/>
      <c r="B12625" s="27"/>
      <c r="C12625" s="27"/>
      <c r="D12625" s="27"/>
      <c r="E12625" s="27"/>
      <c r="F12625" s="27"/>
      <c r="G12625" s="28"/>
      <c r="H12625" s="28"/>
      <c r="I12625" s="28"/>
      <c r="J12625" s="28"/>
      <c r="K12625" s="28"/>
      <c r="L12625" s="28"/>
    </row>
    <row r="12626" spans="1:12" ht="21">
      <c r="A12626" s="26"/>
      <c r="B12626" s="27"/>
      <c r="C12626" s="27"/>
      <c r="D12626" s="27"/>
      <c r="E12626" s="27"/>
      <c r="F12626" s="27"/>
      <c r="G12626" s="28"/>
      <c r="H12626" s="28"/>
      <c r="I12626" s="28"/>
      <c r="J12626" s="28"/>
      <c r="K12626" s="28"/>
      <c r="L12626" s="28"/>
    </row>
    <row r="12627" spans="1:12" ht="21">
      <c r="A12627" s="26"/>
      <c r="B12627" s="27"/>
      <c r="C12627" s="27"/>
      <c r="D12627" s="27"/>
      <c r="E12627" s="27"/>
      <c r="F12627" s="27"/>
      <c r="G12627" s="28"/>
      <c r="H12627" s="28"/>
      <c r="I12627" s="28"/>
      <c r="J12627" s="28"/>
      <c r="K12627" s="28"/>
      <c r="L12627" s="28"/>
    </row>
    <row r="12628" spans="1:12" ht="21">
      <c r="A12628" s="26"/>
      <c r="B12628" s="27"/>
      <c r="C12628" s="27"/>
      <c r="D12628" s="27"/>
      <c r="E12628" s="27"/>
      <c r="F12628" s="27"/>
      <c r="G12628" s="29"/>
      <c r="H12628" s="29"/>
      <c r="I12628" s="29"/>
      <c r="J12628" s="29"/>
      <c r="K12628" s="29"/>
      <c r="L12628" s="29"/>
    </row>
    <row r="12629" spans="1:12" ht="21">
      <c r="A12629" s="26"/>
      <c r="B12629" s="27"/>
      <c r="C12629" s="27"/>
      <c r="D12629" s="27"/>
      <c r="E12629" s="27"/>
      <c r="F12629" s="27"/>
      <c r="G12629" s="29"/>
      <c r="H12629" s="29"/>
      <c r="I12629" s="29"/>
      <c r="J12629" s="29"/>
      <c r="K12629" s="29"/>
      <c r="L12629" s="29"/>
    </row>
    <row r="12630" spans="1:12" ht="21">
      <c r="A12630" s="26"/>
      <c r="B12630" s="27"/>
      <c r="C12630" s="27"/>
      <c r="D12630" s="27"/>
      <c r="E12630" s="27"/>
      <c r="F12630" s="27"/>
      <c r="G12630" s="29"/>
      <c r="H12630" s="29"/>
      <c r="I12630" s="29"/>
      <c r="J12630" s="29"/>
      <c r="K12630" s="29"/>
      <c r="L12630" s="29"/>
    </row>
    <row r="12631" spans="1:12" ht="21">
      <c r="A12631" s="26"/>
      <c r="B12631" s="27"/>
      <c r="C12631" s="27"/>
      <c r="D12631" s="27"/>
      <c r="E12631" s="27"/>
      <c r="F12631" s="27"/>
      <c r="G12631" s="29"/>
      <c r="H12631" s="29"/>
      <c r="I12631" s="29"/>
      <c r="J12631" s="29"/>
      <c r="K12631" s="29"/>
      <c r="L12631" s="29"/>
    </row>
    <row r="12632" spans="1:12" ht="21">
      <c r="A12632" s="26"/>
      <c r="B12632" s="27"/>
      <c r="C12632" s="27"/>
      <c r="D12632" s="27"/>
      <c r="E12632" s="27"/>
      <c r="F12632" s="27"/>
      <c r="G12632" s="29"/>
      <c r="H12632" s="29"/>
      <c r="I12632" s="29"/>
      <c r="J12632" s="29"/>
      <c r="K12632" s="29"/>
      <c r="L12632" s="29"/>
    </row>
    <row r="12633" spans="1:12" ht="21">
      <c r="A12633" s="26"/>
      <c r="B12633" s="27"/>
      <c r="C12633" s="27"/>
      <c r="D12633" s="27"/>
      <c r="E12633" s="27"/>
      <c r="F12633" s="27"/>
      <c r="G12633" s="29"/>
      <c r="H12633" s="29"/>
      <c r="I12633" s="29"/>
      <c r="J12633" s="29"/>
      <c r="K12633" s="29"/>
      <c r="L12633" s="29"/>
    </row>
    <row r="12634" spans="1:12" ht="21">
      <c r="A12634" s="26"/>
      <c r="B12634" s="27"/>
      <c r="C12634" s="27"/>
      <c r="D12634" s="27"/>
      <c r="E12634" s="27"/>
      <c r="F12634" s="27"/>
      <c r="G12634" s="29"/>
      <c r="H12634" s="29"/>
      <c r="I12634" s="29"/>
      <c r="J12634" s="29"/>
      <c r="K12634" s="29"/>
      <c r="L12634" s="29"/>
    </row>
    <row r="12635" spans="1:12" ht="21">
      <c r="A12635" s="26"/>
      <c r="B12635" s="27"/>
      <c r="C12635" s="27"/>
      <c r="D12635" s="27"/>
      <c r="E12635" s="27"/>
      <c r="F12635" s="27"/>
      <c r="G12635" s="29"/>
      <c r="H12635" s="29"/>
      <c r="I12635" s="29"/>
      <c r="J12635" s="29"/>
      <c r="K12635" s="29"/>
      <c r="L12635" s="29"/>
    </row>
    <row r="12636" spans="1:12" ht="21">
      <c r="A12636" s="26"/>
      <c r="B12636" s="27"/>
      <c r="C12636" s="27"/>
      <c r="D12636" s="27"/>
      <c r="E12636" s="27"/>
      <c r="F12636" s="27"/>
      <c r="G12636" s="29"/>
      <c r="H12636" s="29"/>
      <c r="I12636" s="29"/>
      <c r="J12636" s="29"/>
      <c r="K12636" s="29"/>
      <c r="L12636" s="29"/>
    </row>
    <row r="12637" spans="1:12" ht="21">
      <c r="A12637" s="26"/>
      <c r="B12637" s="27"/>
      <c r="C12637" s="27"/>
      <c r="D12637" s="27"/>
      <c r="E12637" s="27"/>
      <c r="F12637" s="27"/>
      <c r="G12637" s="29"/>
      <c r="H12637" s="29"/>
      <c r="I12637" s="29"/>
      <c r="J12637" s="29"/>
      <c r="K12637" s="29"/>
      <c r="L12637" s="29"/>
    </row>
    <row r="12638" spans="1:12" ht="21">
      <c r="A12638" s="26"/>
      <c r="B12638" s="27"/>
      <c r="C12638" s="27"/>
      <c r="D12638" s="27"/>
      <c r="E12638" s="27"/>
      <c r="F12638" s="27"/>
      <c r="G12638" s="28"/>
      <c r="H12638" s="28"/>
      <c r="I12638" s="28"/>
      <c r="J12638" s="28"/>
      <c r="K12638" s="28"/>
      <c r="L12638" s="28"/>
    </row>
    <row r="12639" spans="1:12" ht="21">
      <c r="A12639" s="26"/>
      <c r="B12639" s="27"/>
      <c r="C12639" s="27"/>
      <c r="D12639" s="27"/>
      <c r="E12639" s="27"/>
      <c r="F12639" s="27"/>
      <c r="G12639" s="29"/>
      <c r="H12639" s="29"/>
      <c r="I12639" s="29"/>
      <c r="J12639" s="29"/>
      <c r="K12639" s="29"/>
      <c r="L12639" s="29"/>
    </row>
    <row r="12640" spans="1:12" ht="21">
      <c r="A12640" s="26"/>
      <c r="B12640" s="27"/>
      <c r="C12640" s="27"/>
      <c r="D12640" s="27"/>
      <c r="E12640" s="27"/>
      <c r="F12640" s="27"/>
      <c r="G12640" s="29"/>
      <c r="H12640" s="29"/>
      <c r="I12640" s="29"/>
      <c r="J12640" s="29"/>
      <c r="K12640" s="29"/>
      <c r="L12640" s="29"/>
    </row>
    <row r="12641" spans="1:12" ht="21">
      <c r="A12641" s="26"/>
      <c r="B12641" s="27"/>
      <c r="C12641" s="27"/>
      <c r="D12641" s="27"/>
      <c r="E12641" s="27"/>
      <c r="F12641" s="27"/>
      <c r="G12641" s="28"/>
      <c r="H12641" s="28"/>
      <c r="I12641" s="28"/>
      <c r="J12641" s="28"/>
      <c r="K12641" s="28"/>
      <c r="L12641" s="28"/>
    </row>
    <row r="12642" spans="1:12" ht="21">
      <c r="A12642" s="26"/>
      <c r="B12642" s="27"/>
      <c r="C12642" s="27"/>
      <c r="D12642" s="27"/>
      <c r="E12642" s="27"/>
      <c r="F12642" s="27"/>
      <c r="G12642" s="28"/>
      <c r="H12642" s="28"/>
      <c r="I12642" s="28"/>
      <c r="J12642" s="28"/>
      <c r="K12642" s="28"/>
      <c r="L12642" s="28"/>
    </row>
    <row r="12643" spans="1:12" ht="21">
      <c r="A12643" s="26"/>
      <c r="B12643" s="27"/>
      <c r="C12643" s="27"/>
      <c r="D12643" s="27"/>
      <c r="E12643" s="27"/>
      <c r="F12643" s="27"/>
      <c r="G12643" s="29"/>
      <c r="H12643" s="29"/>
      <c r="I12643" s="29"/>
      <c r="J12643" s="29"/>
      <c r="K12643" s="29"/>
      <c r="L12643" s="29"/>
    </row>
    <row r="12644" spans="1:12" ht="21">
      <c r="A12644" s="26"/>
      <c r="B12644" s="27"/>
      <c r="C12644" s="27"/>
      <c r="D12644" s="27"/>
      <c r="E12644" s="27"/>
      <c r="F12644" s="27"/>
      <c r="G12644" s="28"/>
      <c r="H12644" s="28"/>
      <c r="I12644" s="28"/>
      <c r="J12644" s="28"/>
      <c r="K12644" s="28"/>
      <c r="L12644" s="28"/>
    </row>
    <row r="12645" spans="1:12" ht="21">
      <c r="A12645" s="26"/>
      <c r="B12645" s="27"/>
      <c r="C12645" s="27"/>
      <c r="D12645" s="27"/>
      <c r="E12645" s="27"/>
      <c r="F12645" s="27"/>
      <c r="G12645" s="29"/>
      <c r="H12645" s="29"/>
      <c r="I12645" s="29"/>
      <c r="J12645" s="29"/>
      <c r="K12645" s="29"/>
      <c r="L12645" s="29"/>
    </row>
    <row r="12646" spans="1:12" ht="21">
      <c r="A12646" s="26"/>
      <c r="B12646" s="27"/>
      <c r="C12646" s="27"/>
      <c r="D12646" s="27"/>
      <c r="E12646" s="27"/>
      <c r="F12646" s="27"/>
      <c r="G12646" s="29"/>
      <c r="H12646" s="29"/>
      <c r="I12646" s="29"/>
      <c r="J12646" s="29"/>
      <c r="K12646" s="29"/>
      <c r="L12646" s="29"/>
    </row>
    <row r="12647" spans="1:12" ht="21">
      <c r="A12647" s="26"/>
      <c r="B12647" s="27"/>
      <c r="C12647" s="27"/>
      <c r="D12647" s="27"/>
      <c r="E12647" s="27"/>
      <c r="F12647" s="27"/>
      <c r="G12647" s="29"/>
      <c r="H12647" s="29"/>
      <c r="I12647" s="29"/>
      <c r="J12647" s="29"/>
      <c r="K12647" s="29"/>
      <c r="L12647" s="29"/>
    </row>
    <row r="12648" spans="1:12" ht="21">
      <c r="A12648" s="26"/>
      <c r="B12648" s="27"/>
      <c r="C12648" s="27"/>
      <c r="D12648" s="27"/>
      <c r="E12648" s="27"/>
      <c r="F12648" s="27"/>
      <c r="G12648" s="29"/>
      <c r="H12648" s="29"/>
      <c r="I12648" s="29"/>
      <c r="J12648" s="29"/>
      <c r="K12648" s="29"/>
      <c r="L12648" s="29"/>
    </row>
    <row r="12649" spans="1:12" ht="21">
      <c r="A12649" s="26"/>
      <c r="B12649" s="27"/>
      <c r="C12649" s="27"/>
      <c r="D12649" s="27"/>
      <c r="E12649" s="27"/>
      <c r="F12649" s="27"/>
      <c r="G12649" s="29"/>
      <c r="H12649" s="29"/>
      <c r="I12649" s="29"/>
      <c r="J12649" s="29"/>
      <c r="K12649" s="29"/>
      <c r="L12649" s="29"/>
    </row>
    <row r="12650" spans="1:12" ht="21">
      <c r="A12650" s="26"/>
      <c r="B12650" s="27"/>
      <c r="C12650" s="27"/>
      <c r="D12650" s="27"/>
      <c r="E12650" s="27"/>
      <c r="F12650" s="27"/>
      <c r="G12650" s="28"/>
      <c r="H12650" s="28"/>
      <c r="I12650" s="28"/>
      <c r="J12650" s="28"/>
      <c r="K12650" s="28"/>
      <c r="L12650" s="28"/>
    </row>
    <row r="12651" spans="1:12" ht="21">
      <c r="A12651" s="26"/>
      <c r="B12651" s="27"/>
      <c r="C12651" s="27"/>
      <c r="D12651" s="27"/>
      <c r="E12651" s="27"/>
      <c r="F12651" s="27"/>
      <c r="G12651" s="28"/>
      <c r="H12651" s="28"/>
      <c r="I12651" s="28"/>
      <c r="J12651" s="28"/>
      <c r="K12651" s="28"/>
      <c r="L12651" s="28"/>
    </row>
    <row r="12652" spans="1:12" ht="21">
      <c r="A12652" s="26"/>
      <c r="B12652" s="27"/>
      <c r="C12652" s="27"/>
      <c r="D12652" s="27"/>
      <c r="E12652" s="27"/>
      <c r="F12652" s="27"/>
      <c r="G12652" s="28"/>
      <c r="H12652" s="28"/>
      <c r="I12652" s="28"/>
      <c r="J12652" s="28"/>
      <c r="K12652" s="28"/>
      <c r="L12652" s="28"/>
    </row>
    <row r="12653" spans="1:12" ht="21">
      <c r="A12653" s="26"/>
      <c r="B12653" s="27"/>
      <c r="C12653" s="27"/>
      <c r="D12653" s="27"/>
      <c r="E12653" s="27"/>
      <c r="F12653" s="27"/>
      <c r="G12653" s="28"/>
      <c r="H12653" s="28"/>
      <c r="I12653" s="28"/>
      <c r="J12653" s="28"/>
      <c r="K12653" s="28"/>
      <c r="L12653" s="28"/>
    </row>
    <row r="12654" spans="1:12" ht="21">
      <c r="A12654" s="26"/>
      <c r="B12654" s="27"/>
      <c r="C12654" s="27"/>
      <c r="D12654" s="27"/>
      <c r="E12654" s="27"/>
      <c r="F12654" s="27"/>
      <c r="G12654" s="28"/>
      <c r="H12654" s="28"/>
      <c r="I12654" s="28"/>
      <c r="J12654" s="28"/>
      <c r="K12654" s="28"/>
      <c r="L12654" s="28"/>
    </row>
    <row r="12655" spans="1:12" ht="21">
      <c r="A12655" s="26"/>
      <c r="B12655" s="27"/>
      <c r="C12655" s="27"/>
      <c r="D12655" s="27"/>
      <c r="E12655" s="27"/>
      <c r="F12655" s="27"/>
      <c r="G12655" s="29"/>
      <c r="H12655" s="29"/>
      <c r="I12655" s="29"/>
      <c r="J12655" s="29"/>
      <c r="K12655" s="29"/>
      <c r="L12655" s="29"/>
    </row>
    <row r="12656" spans="1:12" ht="21">
      <c r="A12656" s="26"/>
      <c r="B12656" s="27"/>
      <c r="C12656" s="27"/>
      <c r="D12656" s="27"/>
      <c r="E12656" s="27"/>
      <c r="F12656" s="27"/>
      <c r="G12656" s="29"/>
      <c r="H12656" s="29"/>
      <c r="I12656" s="29"/>
      <c r="J12656" s="29"/>
      <c r="K12656" s="29"/>
      <c r="L12656" s="29"/>
    </row>
    <row r="12657" spans="1:12" ht="21">
      <c r="A12657" s="26"/>
      <c r="B12657" s="27"/>
      <c r="C12657" s="27"/>
      <c r="D12657" s="27"/>
      <c r="E12657" s="27"/>
      <c r="F12657" s="27"/>
      <c r="G12657" s="28"/>
      <c r="H12657" s="28"/>
      <c r="I12657" s="28"/>
      <c r="J12657" s="28"/>
      <c r="K12657" s="28"/>
      <c r="L12657" s="28"/>
    </row>
    <row r="12658" spans="1:12" ht="21">
      <c r="A12658" s="26"/>
      <c r="B12658" s="27"/>
      <c r="C12658" s="27"/>
      <c r="D12658" s="27"/>
      <c r="E12658" s="27"/>
      <c r="F12658" s="27"/>
      <c r="G12658" s="29"/>
      <c r="H12658" s="29"/>
      <c r="I12658" s="29"/>
      <c r="J12658" s="29"/>
      <c r="K12658" s="29"/>
      <c r="L12658" s="29"/>
    </row>
    <row r="12659" spans="1:12" ht="21">
      <c r="A12659" s="26"/>
      <c r="B12659" s="27"/>
      <c r="C12659" s="27"/>
      <c r="D12659" s="27"/>
      <c r="E12659" s="27"/>
      <c r="F12659" s="27"/>
      <c r="G12659" s="29"/>
      <c r="H12659" s="29"/>
      <c r="I12659" s="29"/>
      <c r="J12659" s="29"/>
      <c r="K12659" s="29"/>
      <c r="L12659" s="29"/>
    </row>
    <row r="12660" spans="1:12" ht="21">
      <c r="A12660" s="26"/>
      <c r="B12660" s="27"/>
      <c r="C12660" s="27"/>
      <c r="D12660" s="27"/>
      <c r="E12660" s="27"/>
      <c r="F12660" s="27"/>
      <c r="G12660" s="28"/>
      <c r="H12660" s="28"/>
      <c r="I12660" s="28"/>
      <c r="J12660" s="28"/>
      <c r="K12660" s="28"/>
      <c r="L12660" s="28"/>
    </row>
    <row r="12661" spans="1:12" ht="21">
      <c r="A12661" s="26"/>
      <c r="B12661" s="27"/>
      <c r="C12661" s="27"/>
      <c r="D12661" s="27"/>
      <c r="E12661" s="27"/>
      <c r="F12661" s="27"/>
      <c r="G12661" s="28"/>
      <c r="H12661" s="28"/>
      <c r="I12661" s="28"/>
      <c r="J12661" s="28"/>
      <c r="K12661" s="28"/>
      <c r="L12661" s="28"/>
    </row>
    <row r="12662" spans="1:12" ht="21">
      <c r="A12662" s="26"/>
      <c r="B12662" s="27"/>
      <c r="C12662" s="27"/>
      <c r="D12662" s="27"/>
      <c r="E12662" s="27"/>
      <c r="F12662" s="27"/>
      <c r="G12662" s="28"/>
      <c r="H12662" s="28"/>
      <c r="I12662" s="28"/>
      <c r="J12662" s="28"/>
      <c r="K12662" s="28"/>
      <c r="L12662" s="28"/>
    </row>
    <row r="12663" spans="1:12" ht="21">
      <c r="A12663" s="26"/>
      <c r="B12663" s="27"/>
      <c r="C12663" s="27"/>
      <c r="D12663" s="27"/>
      <c r="E12663" s="27"/>
      <c r="F12663" s="27"/>
      <c r="G12663" s="29"/>
      <c r="H12663" s="29"/>
      <c r="I12663" s="29"/>
      <c r="J12663" s="29"/>
      <c r="K12663" s="29"/>
      <c r="L12663" s="29"/>
    </row>
    <row r="12664" spans="1:12" ht="21">
      <c r="A12664" s="26"/>
      <c r="B12664" s="27"/>
      <c r="C12664" s="27"/>
      <c r="D12664" s="27"/>
      <c r="E12664" s="27"/>
      <c r="F12664" s="27"/>
      <c r="G12664" s="29"/>
      <c r="H12664" s="29"/>
      <c r="I12664" s="29"/>
      <c r="J12664" s="29"/>
      <c r="K12664" s="29"/>
      <c r="L12664" s="29"/>
    </row>
    <row r="12665" spans="1:12" ht="21">
      <c r="A12665" s="26"/>
      <c r="B12665" s="27"/>
      <c r="C12665" s="27"/>
      <c r="D12665" s="27"/>
      <c r="E12665" s="27"/>
      <c r="F12665" s="27"/>
      <c r="G12665" s="29"/>
      <c r="H12665" s="29"/>
      <c r="I12665" s="29"/>
      <c r="J12665" s="29"/>
      <c r="K12665" s="29"/>
      <c r="L12665" s="29"/>
    </row>
    <row r="12666" spans="1:12" ht="21">
      <c r="A12666" s="26"/>
      <c r="B12666" s="27"/>
      <c r="C12666" s="27"/>
      <c r="D12666" s="27"/>
      <c r="E12666" s="27"/>
      <c r="F12666" s="27"/>
      <c r="G12666" s="28"/>
      <c r="H12666" s="28"/>
      <c r="I12666" s="28"/>
      <c r="J12666" s="28"/>
      <c r="K12666" s="28"/>
      <c r="L12666" s="28"/>
    </row>
    <row r="12667" spans="1:12" ht="21">
      <c r="A12667" s="26"/>
      <c r="B12667" s="27"/>
      <c r="C12667" s="27"/>
      <c r="D12667" s="27"/>
      <c r="E12667" s="27"/>
      <c r="F12667" s="27"/>
      <c r="G12667" s="28"/>
      <c r="H12667" s="28"/>
      <c r="I12667" s="28"/>
      <c r="J12667" s="28"/>
      <c r="K12667" s="28"/>
      <c r="L12667" s="28"/>
    </row>
    <row r="12668" spans="1:12" ht="21">
      <c r="A12668" s="26"/>
      <c r="B12668" s="27"/>
      <c r="C12668" s="27"/>
      <c r="D12668" s="27"/>
      <c r="E12668" s="27"/>
      <c r="F12668" s="27"/>
      <c r="G12668" s="28"/>
      <c r="H12668" s="28"/>
      <c r="I12668" s="28"/>
      <c r="J12668" s="28"/>
      <c r="K12668" s="28"/>
      <c r="L12668" s="28"/>
    </row>
    <row r="12669" spans="1:12" ht="21">
      <c r="A12669" s="26"/>
      <c r="B12669" s="27"/>
      <c r="C12669" s="27"/>
      <c r="D12669" s="27"/>
      <c r="E12669" s="27"/>
      <c r="F12669" s="27"/>
      <c r="G12669" s="29"/>
      <c r="H12669" s="29"/>
      <c r="I12669" s="29"/>
      <c r="J12669" s="29"/>
      <c r="K12669" s="29"/>
      <c r="L12669" s="29"/>
    </row>
    <row r="12670" spans="1:12" ht="21">
      <c r="A12670" s="26"/>
      <c r="B12670" s="27"/>
      <c r="C12670" s="27"/>
      <c r="D12670" s="27"/>
      <c r="E12670" s="27"/>
      <c r="F12670" s="27"/>
      <c r="G12670" s="29"/>
      <c r="H12670" s="29"/>
      <c r="I12670" s="29"/>
      <c r="J12670" s="29"/>
      <c r="K12670" s="29"/>
      <c r="L12670" s="29"/>
    </row>
    <row r="12671" spans="1:12" ht="21">
      <c r="A12671" s="26"/>
      <c r="B12671" s="27"/>
      <c r="C12671" s="27"/>
      <c r="D12671" s="27"/>
      <c r="E12671" s="27"/>
      <c r="F12671" s="27"/>
      <c r="G12671" s="29"/>
      <c r="H12671" s="29"/>
      <c r="I12671" s="29"/>
      <c r="J12671" s="29"/>
      <c r="K12671" s="29"/>
      <c r="L12671" s="29"/>
    </row>
    <row r="12672" spans="1:12" ht="21">
      <c r="A12672" s="26"/>
      <c r="B12672" s="27"/>
      <c r="C12672" s="27"/>
      <c r="D12672" s="27"/>
      <c r="E12672" s="27"/>
      <c r="F12672" s="27"/>
      <c r="G12672" s="29"/>
      <c r="H12672" s="29"/>
      <c r="I12672" s="29"/>
      <c r="J12672" s="29"/>
      <c r="K12672" s="29"/>
      <c r="L12672" s="29"/>
    </row>
    <row r="12673" spans="1:12" ht="21">
      <c r="A12673" s="26"/>
      <c r="B12673" s="27"/>
      <c r="C12673" s="27"/>
      <c r="D12673" s="27"/>
      <c r="E12673" s="27"/>
      <c r="F12673" s="27"/>
      <c r="G12673" s="29"/>
      <c r="H12673" s="29"/>
      <c r="I12673" s="29"/>
      <c r="J12673" s="29"/>
      <c r="K12673" s="29"/>
      <c r="L12673" s="29"/>
    </row>
    <row r="12674" spans="1:12" ht="21">
      <c r="A12674" s="26"/>
      <c r="B12674" s="27"/>
      <c r="C12674" s="27"/>
      <c r="D12674" s="27"/>
      <c r="E12674" s="27"/>
      <c r="F12674" s="27"/>
      <c r="G12674" s="29"/>
      <c r="H12674" s="29"/>
      <c r="I12674" s="29"/>
      <c r="J12674" s="29"/>
      <c r="K12674" s="29"/>
      <c r="L12674" s="29"/>
    </row>
    <row r="12675" spans="1:12" ht="21">
      <c r="A12675" s="26"/>
      <c r="B12675" s="27"/>
      <c r="C12675" s="27"/>
      <c r="D12675" s="27"/>
      <c r="E12675" s="27"/>
      <c r="F12675" s="27"/>
      <c r="G12675" s="29"/>
      <c r="H12675" s="29"/>
      <c r="I12675" s="29"/>
      <c r="J12675" s="29"/>
      <c r="K12675" s="29"/>
      <c r="L12675" s="29"/>
    </row>
    <row r="12676" spans="1:12" ht="21">
      <c r="A12676" s="26"/>
      <c r="B12676" s="27"/>
      <c r="C12676" s="27"/>
      <c r="D12676" s="27"/>
      <c r="E12676" s="27"/>
      <c r="F12676" s="27"/>
      <c r="G12676" s="29"/>
      <c r="H12676" s="29"/>
      <c r="I12676" s="29"/>
      <c r="J12676" s="29"/>
      <c r="K12676" s="29"/>
      <c r="L12676" s="29"/>
    </row>
    <row r="12677" spans="1:12" ht="21">
      <c r="A12677" s="26"/>
      <c r="B12677" s="27"/>
      <c r="C12677" s="27"/>
      <c r="D12677" s="27"/>
      <c r="E12677" s="27"/>
      <c r="F12677" s="27"/>
      <c r="G12677" s="29"/>
      <c r="H12677" s="29"/>
      <c r="I12677" s="29"/>
      <c r="J12677" s="29"/>
      <c r="K12677" s="29"/>
      <c r="L12677" s="29"/>
    </row>
    <row r="12678" spans="1:12" ht="21">
      <c r="A12678" s="26"/>
      <c r="B12678" s="27"/>
      <c r="C12678" s="27"/>
      <c r="D12678" s="27"/>
      <c r="E12678" s="27"/>
      <c r="F12678" s="27"/>
      <c r="G12678" s="28"/>
      <c r="H12678" s="28"/>
      <c r="I12678" s="28"/>
      <c r="J12678" s="28"/>
      <c r="K12678" s="28"/>
      <c r="L12678" s="28"/>
    </row>
    <row r="12679" spans="1:12" ht="21">
      <c r="A12679" s="26"/>
      <c r="B12679" s="27"/>
      <c r="C12679" s="27"/>
      <c r="D12679" s="27"/>
      <c r="E12679" s="27"/>
      <c r="F12679" s="27"/>
      <c r="G12679" s="28"/>
      <c r="H12679" s="28"/>
      <c r="I12679" s="28"/>
      <c r="J12679" s="28"/>
      <c r="K12679" s="28"/>
      <c r="L12679" s="28"/>
    </row>
    <row r="12680" spans="1:12" ht="21">
      <c r="A12680" s="26"/>
      <c r="B12680" s="27"/>
      <c r="C12680" s="27"/>
      <c r="D12680" s="27"/>
      <c r="E12680" s="27"/>
      <c r="F12680" s="27"/>
      <c r="G12680" s="28"/>
      <c r="H12680" s="28"/>
      <c r="I12680" s="28"/>
      <c r="J12680" s="28"/>
      <c r="K12680" s="28"/>
      <c r="L12680" s="28"/>
    </row>
    <row r="12681" spans="1:12" ht="21">
      <c r="A12681" s="26"/>
      <c r="B12681" s="27"/>
      <c r="C12681" s="27"/>
      <c r="D12681" s="27"/>
      <c r="E12681" s="27"/>
      <c r="F12681" s="27"/>
      <c r="G12681" s="28"/>
      <c r="H12681" s="28"/>
      <c r="I12681" s="28"/>
      <c r="J12681" s="28"/>
      <c r="K12681" s="28"/>
      <c r="L12681" s="28"/>
    </row>
    <row r="12682" spans="1:12" ht="21">
      <c r="A12682" s="26"/>
      <c r="B12682" s="27"/>
      <c r="C12682" s="27"/>
      <c r="D12682" s="27"/>
      <c r="E12682" s="27"/>
      <c r="F12682" s="27"/>
      <c r="G12682" s="29"/>
      <c r="H12682" s="29"/>
      <c r="I12682" s="29"/>
      <c r="J12682" s="29"/>
      <c r="K12682" s="29"/>
      <c r="L12682" s="29"/>
    </row>
    <row r="12683" spans="1:12" ht="21">
      <c r="A12683" s="26"/>
      <c r="B12683" s="27"/>
      <c r="C12683" s="27"/>
      <c r="D12683" s="27"/>
      <c r="E12683" s="27"/>
      <c r="F12683" s="27"/>
      <c r="G12683" s="28"/>
      <c r="H12683" s="28"/>
      <c r="I12683" s="28"/>
      <c r="J12683" s="28"/>
      <c r="K12683" s="28"/>
      <c r="L12683" s="28"/>
    </row>
    <row r="12684" spans="1:12" ht="21">
      <c r="A12684" s="26"/>
      <c r="B12684" s="27"/>
      <c r="C12684" s="27"/>
      <c r="D12684" s="27"/>
      <c r="E12684" s="27"/>
      <c r="F12684" s="27"/>
      <c r="G12684" s="28"/>
      <c r="H12684" s="28"/>
      <c r="I12684" s="28"/>
      <c r="J12684" s="28"/>
      <c r="K12684" s="28"/>
      <c r="L12684" s="28"/>
    </row>
    <row r="12685" spans="1:12" ht="21">
      <c r="A12685" s="26"/>
      <c r="B12685" s="27"/>
      <c r="C12685" s="27"/>
      <c r="D12685" s="27"/>
      <c r="E12685" s="27"/>
      <c r="F12685" s="27"/>
      <c r="G12685" s="29"/>
      <c r="H12685" s="29"/>
      <c r="I12685" s="29"/>
      <c r="J12685" s="29"/>
      <c r="K12685" s="29"/>
      <c r="L12685" s="29"/>
    </row>
    <row r="12686" spans="1:12" ht="21">
      <c r="A12686" s="26"/>
      <c r="B12686" s="27"/>
      <c r="C12686" s="27"/>
      <c r="D12686" s="27"/>
      <c r="E12686" s="27"/>
      <c r="F12686" s="27"/>
      <c r="G12686" s="28"/>
      <c r="H12686" s="28"/>
      <c r="I12686" s="28"/>
      <c r="J12686" s="28"/>
      <c r="K12686" s="28"/>
      <c r="L12686" s="28"/>
    </row>
    <row r="12687" spans="1:12" ht="21">
      <c r="A12687" s="26"/>
      <c r="B12687" s="27"/>
      <c r="C12687" s="27"/>
      <c r="D12687" s="27"/>
      <c r="E12687" s="27"/>
      <c r="F12687" s="27"/>
      <c r="G12687" s="28"/>
      <c r="H12687" s="28"/>
      <c r="I12687" s="28"/>
      <c r="J12687" s="28"/>
      <c r="K12687" s="28"/>
      <c r="L12687" s="28"/>
    </row>
    <row r="12688" spans="1:12" ht="21">
      <c r="A12688" s="26"/>
      <c r="B12688" s="27"/>
      <c r="C12688" s="27"/>
      <c r="D12688" s="27"/>
      <c r="E12688" s="27"/>
      <c r="F12688" s="27"/>
      <c r="G12688" s="28"/>
      <c r="H12688" s="28"/>
      <c r="I12688" s="28"/>
      <c r="J12688" s="28"/>
      <c r="K12688" s="28"/>
      <c r="L12688" s="28"/>
    </row>
    <row r="12689" spans="1:12" ht="21">
      <c r="A12689" s="26"/>
      <c r="B12689" s="27"/>
      <c r="C12689" s="27"/>
      <c r="D12689" s="27"/>
      <c r="E12689" s="27"/>
      <c r="F12689" s="27"/>
      <c r="G12689" s="28"/>
      <c r="H12689" s="28"/>
      <c r="I12689" s="28"/>
      <c r="J12689" s="28"/>
      <c r="K12689" s="28"/>
      <c r="L12689" s="28"/>
    </row>
    <row r="12690" spans="1:12" ht="21">
      <c r="A12690" s="26"/>
      <c r="B12690" s="27"/>
      <c r="C12690" s="27"/>
      <c r="D12690" s="27"/>
      <c r="E12690" s="27"/>
      <c r="F12690" s="27"/>
      <c r="G12690" s="29"/>
      <c r="H12690" s="29"/>
      <c r="I12690" s="29"/>
      <c r="J12690" s="29"/>
      <c r="K12690" s="29"/>
      <c r="L12690" s="29"/>
    </row>
    <row r="12691" spans="1:12" ht="21">
      <c r="A12691" s="26"/>
      <c r="B12691" s="27"/>
      <c r="C12691" s="27"/>
      <c r="D12691" s="27"/>
      <c r="E12691" s="27"/>
      <c r="F12691" s="27"/>
      <c r="G12691" s="28"/>
      <c r="H12691" s="28"/>
      <c r="I12691" s="28"/>
      <c r="J12691" s="28"/>
      <c r="K12691" s="28"/>
      <c r="L12691" s="28"/>
    </row>
    <row r="12692" spans="1:12" ht="21">
      <c r="A12692" s="26"/>
      <c r="B12692" s="27"/>
      <c r="C12692" s="27"/>
      <c r="D12692" s="27"/>
      <c r="E12692" s="27"/>
      <c r="F12692" s="27"/>
      <c r="G12692" s="28"/>
      <c r="H12692" s="28"/>
      <c r="I12692" s="28"/>
      <c r="J12692" s="28"/>
      <c r="K12692" s="28"/>
      <c r="L12692" s="28"/>
    </row>
    <row r="12693" spans="1:12" ht="21">
      <c r="A12693" s="26"/>
      <c r="B12693" s="27"/>
      <c r="C12693" s="27"/>
      <c r="D12693" s="27"/>
      <c r="E12693" s="27"/>
      <c r="F12693" s="27"/>
      <c r="G12693" s="28"/>
      <c r="H12693" s="28"/>
      <c r="I12693" s="28"/>
      <c r="J12693" s="28"/>
      <c r="K12693" s="28"/>
      <c r="L12693" s="28"/>
    </row>
    <row r="12694" spans="1:12" ht="21">
      <c r="A12694" s="26"/>
      <c r="B12694" s="27"/>
      <c r="C12694" s="27"/>
      <c r="D12694" s="27"/>
      <c r="E12694" s="27"/>
      <c r="F12694" s="27"/>
      <c r="G12694" s="28"/>
      <c r="H12694" s="28"/>
      <c r="I12694" s="28"/>
      <c r="J12694" s="28"/>
      <c r="K12694" s="28"/>
      <c r="L12694" s="28"/>
    </row>
    <row r="12695" spans="1:12" ht="21">
      <c r="A12695" s="26"/>
      <c r="B12695" s="27"/>
      <c r="C12695" s="27"/>
      <c r="D12695" s="27"/>
      <c r="E12695" s="27"/>
      <c r="F12695" s="27"/>
      <c r="G12695" s="28"/>
      <c r="H12695" s="28"/>
      <c r="I12695" s="28"/>
      <c r="J12695" s="28"/>
      <c r="K12695" s="28"/>
      <c r="L12695" s="28"/>
    </row>
    <row r="12696" spans="1:12" ht="21">
      <c r="A12696" s="26"/>
      <c r="B12696" s="27"/>
      <c r="C12696" s="27"/>
      <c r="D12696" s="27"/>
      <c r="E12696" s="27"/>
      <c r="F12696" s="27"/>
      <c r="G12696" s="29"/>
      <c r="H12696" s="29"/>
      <c r="I12696" s="29"/>
      <c r="J12696" s="29"/>
      <c r="K12696" s="29"/>
      <c r="L12696" s="29"/>
    </row>
    <row r="12697" spans="1:12" ht="21">
      <c r="A12697" s="26"/>
      <c r="B12697" s="27"/>
      <c r="C12697" s="27"/>
      <c r="D12697" s="27"/>
      <c r="E12697" s="27"/>
      <c r="F12697" s="27"/>
      <c r="G12697" s="29"/>
      <c r="H12697" s="29"/>
      <c r="I12697" s="29"/>
      <c r="J12697" s="29"/>
      <c r="K12697" s="29"/>
      <c r="L12697" s="29"/>
    </row>
    <row r="12698" spans="1:12" ht="21">
      <c r="A12698" s="26"/>
      <c r="B12698" s="27"/>
      <c r="C12698" s="27"/>
      <c r="D12698" s="27"/>
      <c r="E12698" s="27"/>
      <c r="F12698" s="27"/>
      <c r="G12698" s="29"/>
      <c r="H12698" s="29"/>
      <c r="I12698" s="29"/>
      <c r="J12698" s="29"/>
      <c r="K12698" s="29"/>
      <c r="L12698" s="29"/>
    </row>
    <row r="12699" spans="1:12" ht="21">
      <c r="A12699" s="26"/>
      <c r="B12699" s="27"/>
      <c r="C12699" s="27"/>
      <c r="D12699" s="27"/>
      <c r="E12699" s="27"/>
      <c r="F12699" s="27"/>
      <c r="G12699" s="29"/>
      <c r="H12699" s="29"/>
      <c r="I12699" s="29"/>
      <c r="J12699" s="29"/>
      <c r="K12699" s="29"/>
      <c r="L12699" s="29"/>
    </row>
    <row r="12700" spans="1:12" ht="21">
      <c r="A12700" s="26"/>
      <c r="B12700" s="27"/>
      <c r="C12700" s="27"/>
      <c r="D12700" s="27"/>
      <c r="E12700" s="27"/>
      <c r="F12700" s="27"/>
      <c r="G12700" s="29"/>
      <c r="H12700" s="29"/>
      <c r="I12700" s="29"/>
      <c r="J12700" s="29"/>
      <c r="K12700" s="29"/>
      <c r="L12700" s="29"/>
    </row>
    <row r="12701" spans="1:12" ht="21">
      <c r="A12701" s="26"/>
      <c r="B12701" s="27"/>
      <c r="C12701" s="27"/>
      <c r="D12701" s="27"/>
      <c r="E12701" s="27"/>
      <c r="F12701" s="27"/>
      <c r="G12701" s="29"/>
      <c r="H12701" s="29"/>
      <c r="I12701" s="29"/>
      <c r="J12701" s="29"/>
      <c r="K12701" s="29"/>
      <c r="L12701" s="29"/>
    </row>
    <row r="12702" spans="1:12" ht="21">
      <c r="A12702" s="26"/>
      <c r="B12702" s="27"/>
      <c r="C12702" s="27"/>
      <c r="D12702" s="27"/>
      <c r="E12702" s="27"/>
      <c r="F12702" s="27"/>
      <c r="G12702" s="29"/>
      <c r="H12702" s="29"/>
      <c r="I12702" s="29"/>
      <c r="J12702" s="29"/>
      <c r="K12702" s="29"/>
      <c r="L12702" s="29"/>
    </row>
    <row r="12703" spans="1:12" ht="21">
      <c r="A12703" s="26"/>
      <c r="B12703" s="27"/>
      <c r="C12703" s="27"/>
      <c r="D12703" s="27"/>
      <c r="E12703" s="27"/>
      <c r="F12703" s="27"/>
      <c r="G12703" s="28"/>
      <c r="H12703" s="28"/>
      <c r="I12703" s="28"/>
      <c r="J12703" s="28"/>
      <c r="K12703" s="28"/>
      <c r="L12703" s="28"/>
    </row>
    <row r="12704" spans="1:12" ht="21">
      <c r="A12704" s="26"/>
      <c r="B12704" s="27"/>
      <c r="C12704" s="27"/>
      <c r="D12704" s="27"/>
      <c r="E12704" s="27"/>
      <c r="F12704" s="27"/>
      <c r="G12704" s="29"/>
      <c r="H12704" s="29"/>
      <c r="I12704" s="29"/>
      <c r="J12704" s="29"/>
      <c r="K12704" s="29"/>
      <c r="L12704" s="29"/>
    </row>
    <row r="12705" spans="1:12" ht="21">
      <c r="A12705" s="26"/>
      <c r="B12705" s="27"/>
      <c r="C12705" s="27"/>
      <c r="D12705" s="27"/>
      <c r="E12705" s="27"/>
      <c r="F12705" s="27"/>
      <c r="G12705" s="28"/>
      <c r="H12705" s="28"/>
      <c r="I12705" s="28"/>
      <c r="J12705" s="28"/>
      <c r="K12705" s="28"/>
      <c r="L12705" s="28"/>
    </row>
    <row r="12706" spans="1:12" ht="21">
      <c r="A12706" s="26"/>
      <c r="B12706" s="27"/>
      <c r="C12706" s="27"/>
      <c r="D12706" s="27"/>
      <c r="E12706" s="27"/>
      <c r="F12706" s="27"/>
      <c r="G12706" s="28"/>
      <c r="H12706" s="28"/>
      <c r="I12706" s="28"/>
      <c r="J12706" s="28"/>
      <c r="K12706" s="28"/>
      <c r="L12706" s="28"/>
    </row>
    <row r="12707" spans="1:12" ht="21">
      <c r="A12707" s="26"/>
      <c r="B12707" s="27"/>
      <c r="C12707" s="27"/>
      <c r="D12707" s="27"/>
      <c r="E12707" s="27"/>
      <c r="F12707" s="27"/>
      <c r="G12707" s="29"/>
      <c r="H12707" s="29"/>
      <c r="I12707" s="29"/>
      <c r="J12707" s="29"/>
      <c r="K12707" s="29"/>
      <c r="L12707" s="29"/>
    </row>
    <row r="12708" spans="1:12" ht="21">
      <c r="A12708" s="26"/>
      <c r="B12708" s="27"/>
      <c r="C12708" s="27"/>
      <c r="D12708" s="27"/>
      <c r="E12708" s="27"/>
      <c r="F12708" s="27"/>
      <c r="G12708" s="28"/>
      <c r="H12708" s="28"/>
      <c r="I12708" s="28"/>
      <c r="J12708" s="28"/>
      <c r="K12708" s="28"/>
      <c r="L12708" s="28"/>
    </row>
    <row r="12709" spans="1:12" ht="21">
      <c r="A12709" s="26"/>
      <c r="B12709" s="27"/>
      <c r="C12709" s="27"/>
      <c r="D12709" s="27"/>
      <c r="E12709" s="27"/>
      <c r="F12709" s="27"/>
      <c r="G12709" s="29"/>
      <c r="H12709" s="29"/>
      <c r="I12709" s="29"/>
      <c r="J12709" s="29"/>
      <c r="K12709" s="29"/>
      <c r="L12709" s="29"/>
    </row>
    <row r="12710" spans="1:12" ht="21">
      <c r="A12710" s="26"/>
      <c r="B12710" s="27"/>
      <c r="C12710" s="27"/>
      <c r="D12710" s="27"/>
      <c r="E12710" s="27"/>
      <c r="F12710" s="27"/>
      <c r="G12710" s="29"/>
      <c r="H12710" s="29"/>
      <c r="I12710" s="29"/>
      <c r="J12710" s="29"/>
      <c r="K12710" s="29"/>
      <c r="L12710" s="29"/>
    </row>
    <row r="12711" spans="1:12" ht="21">
      <c r="A12711" s="26"/>
      <c r="B12711" s="27"/>
      <c r="C12711" s="27"/>
      <c r="D12711" s="27"/>
      <c r="E12711" s="27"/>
      <c r="F12711" s="27"/>
      <c r="G12711" s="29"/>
      <c r="H12711" s="29"/>
      <c r="I12711" s="29"/>
      <c r="J12711" s="29"/>
      <c r="K12711" s="29"/>
      <c r="L12711" s="29"/>
    </row>
    <row r="12712" spans="1:12" ht="21">
      <c r="A12712" s="26"/>
      <c r="B12712" s="27"/>
      <c r="C12712" s="27"/>
      <c r="D12712" s="27"/>
      <c r="E12712" s="27"/>
      <c r="F12712" s="27"/>
      <c r="G12712" s="29"/>
      <c r="H12712" s="29"/>
      <c r="I12712" s="29"/>
      <c r="J12712" s="29"/>
      <c r="K12712" s="29"/>
      <c r="L12712" s="29"/>
    </row>
    <row r="12713" spans="1:12" ht="21">
      <c r="A12713" s="26"/>
      <c r="B12713" s="27"/>
      <c r="C12713" s="27"/>
      <c r="D12713" s="27"/>
      <c r="E12713" s="27"/>
      <c r="F12713" s="27"/>
      <c r="G12713" s="29"/>
      <c r="H12713" s="29"/>
      <c r="I12713" s="29"/>
      <c r="J12713" s="29"/>
      <c r="K12713" s="29"/>
      <c r="L12713" s="29"/>
    </row>
    <row r="12714" spans="1:12" ht="21">
      <c r="A12714" s="26"/>
      <c r="B12714" s="27"/>
      <c r="C12714" s="27"/>
      <c r="D12714" s="27"/>
      <c r="E12714" s="27"/>
      <c r="F12714" s="27"/>
      <c r="G12714" s="29"/>
      <c r="H12714" s="29"/>
      <c r="I12714" s="29"/>
      <c r="J12714" s="29"/>
      <c r="K12714" s="29"/>
      <c r="L12714" s="29"/>
    </row>
    <row r="12715" spans="1:12" ht="21">
      <c r="A12715" s="26"/>
      <c r="B12715" s="27"/>
      <c r="C12715" s="27"/>
      <c r="D12715" s="27"/>
      <c r="E12715" s="27"/>
      <c r="F12715" s="27"/>
      <c r="G12715" s="28"/>
      <c r="H12715" s="28"/>
      <c r="I12715" s="28"/>
      <c r="J12715" s="28"/>
      <c r="K12715" s="28"/>
      <c r="L12715" s="28"/>
    </row>
    <row r="12716" spans="1:12" ht="21">
      <c r="A12716" s="26"/>
      <c r="B12716" s="27"/>
      <c r="C12716" s="27"/>
      <c r="D12716" s="27"/>
      <c r="E12716" s="27"/>
      <c r="F12716" s="27"/>
      <c r="G12716" s="29"/>
      <c r="H12716" s="29"/>
      <c r="I12716" s="29"/>
      <c r="J12716" s="29"/>
      <c r="K12716" s="29"/>
      <c r="L12716" s="29"/>
    </row>
    <row r="12717" spans="1:12" ht="21">
      <c r="A12717" s="26"/>
      <c r="B12717" s="27"/>
      <c r="C12717" s="27"/>
      <c r="D12717" s="27"/>
      <c r="E12717" s="27"/>
      <c r="F12717" s="27"/>
      <c r="G12717" s="29"/>
      <c r="H12717" s="29"/>
      <c r="I12717" s="29"/>
      <c r="J12717" s="29"/>
      <c r="K12717" s="29"/>
      <c r="L12717" s="29"/>
    </row>
    <row r="12718" spans="1:12" ht="21">
      <c r="A12718" s="26"/>
      <c r="B12718" s="27"/>
      <c r="C12718" s="27"/>
      <c r="D12718" s="27"/>
      <c r="E12718" s="27"/>
      <c r="F12718" s="27"/>
      <c r="G12718" s="29"/>
      <c r="H12718" s="29"/>
      <c r="I12718" s="29"/>
      <c r="J12718" s="29"/>
      <c r="K12718" s="29"/>
      <c r="L12718" s="29"/>
    </row>
    <row r="12719" spans="1:12" ht="21">
      <c r="A12719" s="26"/>
      <c r="B12719" s="27"/>
      <c r="C12719" s="27"/>
      <c r="D12719" s="27"/>
      <c r="E12719" s="27"/>
      <c r="F12719" s="27"/>
      <c r="G12719" s="29"/>
      <c r="H12719" s="29"/>
      <c r="I12719" s="29"/>
      <c r="J12719" s="29"/>
      <c r="K12719" s="29"/>
      <c r="L12719" s="29"/>
    </row>
    <row r="12720" spans="1:12" ht="21">
      <c r="A12720" s="26"/>
      <c r="B12720" s="27"/>
      <c r="C12720" s="27"/>
      <c r="D12720" s="27"/>
      <c r="E12720" s="27"/>
      <c r="F12720" s="27"/>
      <c r="G12720" s="29"/>
      <c r="H12720" s="29"/>
      <c r="I12720" s="29"/>
      <c r="J12720" s="29"/>
      <c r="K12720" s="29"/>
      <c r="L12720" s="29"/>
    </row>
    <row r="12721" spans="1:12" ht="21">
      <c r="A12721" s="26"/>
      <c r="B12721" s="27"/>
      <c r="C12721" s="27"/>
      <c r="D12721" s="27"/>
      <c r="E12721" s="27"/>
      <c r="F12721" s="27"/>
      <c r="G12721" s="29"/>
      <c r="H12721" s="29"/>
      <c r="I12721" s="29"/>
      <c r="J12721" s="29"/>
      <c r="K12721" s="29"/>
      <c r="L12721" s="29"/>
    </row>
    <row r="12722" spans="1:12" ht="21">
      <c r="A12722" s="26"/>
      <c r="B12722" s="27"/>
      <c r="C12722" s="27"/>
      <c r="D12722" s="27"/>
      <c r="E12722" s="27"/>
      <c r="F12722" s="27"/>
      <c r="G12722" s="29"/>
      <c r="H12722" s="29"/>
      <c r="I12722" s="29"/>
      <c r="J12722" s="29"/>
      <c r="K12722" s="29"/>
      <c r="L12722" s="29"/>
    </row>
    <row r="12723" spans="1:12" ht="21">
      <c r="A12723" s="26"/>
      <c r="B12723" s="27"/>
      <c r="C12723" s="27"/>
      <c r="D12723" s="27"/>
      <c r="E12723" s="27"/>
      <c r="F12723" s="27"/>
      <c r="G12723" s="29"/>
      <c r="H12723" s="29"/>
      <c r="I12723" s="29"/>
      <c r="J12723" s="29"/>
      <c r="K12723" s="29"/>
      <c r="L12723" s="29"/>
    </row>
    <row r="12724" spans="1:12" ht="21">
      <c r="A12724" s="26"/>
      <c r="B12724" s="27"/>
      <c r="C12724" s="27"/>
      <c r="D12724" s="27"/>
      <c r="E12724" s="27"/>
      <c r="F12724" s="27"/>
      <c r="G12724" s="29"/>
      <c r="H12724" s="29"/>
      <c r="I12724" s="29"/>
      <c r="J12724" s="29"/>
      <c r="K12724" s="29"/>
      <c r="L12724" s="29"/>
    </row>
    <row r="12725" spans="1:12" ht="21">
      <c r="A12725" s="26"/>
      <c r="B12725" s="27"/>
      <c r="C12725" s="27"/>
      <c r="D12725" s="27"/>
      <c r="E12725" s="27"/>
      <c r="F12725" s="27"/>
      <c r="G12725" s="29"/>
      <c r="H12725" s="29"/>
      <c r="I12725" s="29"/>
      <c r="J12725" s="29"/>
      <c r="K12725" s="29"/>
      <c r="L12725" s="29"/>
    </row>
    <row r="12726" spans="1:12" ht="21">
      <c r="A12726" s="26"/>
      <c r="B12726" s="27"/>
      <c r="C12726" s="27"/>
      <c r="D12726" s="27"/>
      <c r="E12726" s="27"/>
      <c r="F12726" s="27"/>
      <c r="G12726" s="29"/>
      <c r="H12726" s="29"/>
      <c r="I12726" s="29"/>
      <c r="J12726" s="29"/>
      <c r="K12726" s="29"/>
      <c r="L12726" s="29"/>
    </row>
    <row r="12727" spans="1:12" ht="21">
      <c r="A12727" s="26"/>
      <c r="B12727" s="27"/>
      <c r="C12727" s="27"/>
      <c r="D12727" s="27"/>
      <c r="E12727" s="27"/>
      <c r="F12727" s="27"/>
      <c r="G12727" s="28"/>
      <c r="H12727" s="28"/>
      <c r="I12727" s="28"/>
      <c r="J12727" s="28"/>
      <c r="K12727" s="28"/>
      <c r="L12727" s="28"/>
    </row>
    <row r="12728" spans="1:12" ht="21">
      <c r="A12728" s="26"/>
      <c r="B12728" s="27"/>
      <c r="C12728" s="27"/>
      <c r="D12728" s="27"/>
      <c r="E12728" s="27"/>
      <c r="F12728" s="27"/>
      <c r="G12728" s="29"/>
      <c r="H12728" s="29"/>
      <c r="I12728" s="29"/>
      <c r="J12728" s="29"/>
      <c r="K12728" s="29"/>
      <c r="L12728" s="29"/>
    </row>
    <row r="12729" spans="1:12" ht="21">
      <c r="A12729" s="26"/>
      <c r="B12729" s="27"/>
      <c r="C12729" s="27"/>
      <c r="D12729" s="27"/>
      <c r="E12729" s="27"/>
      <c r="F12729" s="27"/>
      <c r="G12729" s="29"/>
      <c r="H12729" s="29"/>
      <c r="I12729" s="29"/>
      <c r="J12729" s="29"/>
      <c r="K12729" s="29"/>
      <c r="L12729" s="29"/>
    </row>
    <row r="12730" spans="1:12" ht="21">
      <c r="A12730" s="26"/>
      <c r="B12730" s="27"/>
      <c r="C12730" s="27"/>
      <c r="D12730" s="27"/>
      <c r="E12730" s="27"/>
      <c r="F12730" s="27"/>
      <c r="G12730" s="29"/>
      <c r="H12730" s="29"/>
      <c r="I12730" s="29"/>
      <c r="J12730" s="29"/>
      <c r="K12730" s="29"/>
      <c r="L12730" s="29"/>
    </row>
    <row r="12731" spans="1:12" ht="21">
      <c r="A12731" s="26"/>
      <c r="B12731" s="27"/>
      <c r="C12731" s="27"/>
      <c r="D12731" s="27"/>
      <c r="E12731" s="27"/>
      <c r="F12731" s="27"/>
      <c r="G12731" s="29"/>
      <c r="H12731" s="29"/>
      <c r="I12731" s="29"/>
      <c r="J12731" s="29"/>
      <c r="K12731" s="29"/>
      <c r="L12731" s="29"/>
    </row>
    <row r="12732" spans="1:12" ht="21">
      <c r="A12732" s="26"/>
      <c r="B12732" s="27"/>
      <c r="C12732" s="27"/>
      <c r="D12732" s="27"/>
      <c r="E12732" s="27"/>
      <c r="F12732" s="27"/>
      <c r="G12732" s="29"/>
      <c r="H12732" s="29"/>
      <c r="I12732" s="29"/>
      <c r="J12732" s="29"/>
      <c r="K12732" s="29"/>
      <c r="L12732" s="29"/>
    </row>
    <row r="12733" spans="1:12" ht="21">
      <c r="A12733" s="26"/>
      <c r="B12733" s="27"/>
      <c r="C12733" s="27"/>
      <c r="D12733" s="27"/>
      <c r="E12733" s="27"/>
      <c r="F12733" s="27"/>
      <c r="G12733" s="28"/>
      <c r="H12733" s="28"/>
      <c r="I12733" s="28"/>
      <c r="J12733" s="28"/>
      <c r="K12733" s="28"/>
      <c r="L12733" s="28"/>
    </row>
    <row r="12734" spans="1:12" ht="21">
      <c r="A12734" s="26"/>
      <c r="B12734" s="27"/>
      <c r="C12734" s="27"/>
      <c r="D12734" s="27"/>
      <c r="E12734" s="27"/>
      <c r="F12734" s="27"/>
      <c r="G12734" s="28"/>
      <c r="H12734" s="28"/>
      <c r="I12734" s="28"/>
      <c r="J12734" s="28"/>
      <c r="K12734" s="28"/>
      <c r="L12734" s="28"/>
    </row>
    <row r="12735" spans="1:12" ht="21">
      <c r="A12735" s="26"/>
      <c r="B12735" s="27"/>
      <c r="C12735" s="27"/>
      <c r="D12735" s="27"/>
      <c r="E12735" s="27"/>
      <c r="F12735" s="27"/>
      <c r="G12735" s="28"/>
      <c r="H12735" s="28"/>
      <c r="I12735" s="28"/>
      <c r="J12735" s="28"/>
      <c r="K12735" s="28"/>
      <c r="L12735" s="28"/>
    </row>
    <row r="12736" spans="1:12" ht="21">
      <c r="A12736" s="26"/>
      <c r="B12736" s="27"/>
      <c r="C12736" s="27"/>
      <c r="D12736" s="27"/>
      <c r="E12736" s="27"/>
      <c r="F12736" s="27"/>
      <c r="G12736" s="29"/>
      <c r="H12736" s="29"/>
      <c r="I12736" s="29"/>
      <c r="J12736" s="29"/>
      <c r="K12736" s="29"/>
      <c r="L12736" s="29"/>
    </row>
    <row r="12737" spans="1:12" ht="21">
      <c r="A12737" s="26"/>
      <c r="B12737" s="27"/>
      <c r="C12737" s="27"/>
      <c r="D12737" s="27"/>
      <c r="E12737" s="27"/>
      <c r="F12737" s="27"/>
      <c r="G12737" s="29"/>
      <c r="H12737" s="29"/>
      <c r="I12737" s="29"/>
      <c r="J12737" s="29"/>
      <c r="K12737" s="29"/>
      <c r="L12737" s="29"/>
    </row>
    <row r="12738" spans="1:12" ht="21">
      <c r="A12738" s="26"/>
      <c r="B12738" s="27"/>
      <c r="C12738" s="27"/>
      <c r="D12738" s="27"/>
      <c r="E12738" s="27"/>
      <c r="F12738" s="27"/>
      <c r="G12738" s="29"/>
      <c r="H12738" s="29"/>
      <c r="I12738" s="29"/>
      <c r="J12738" s="29"/>
      <c r="K12738" s="29"/>
      <c r="L12738" s="29"/>
    </row>
    <row r="12739" spans="1:12" ht="21">
      <c r="A12739" s="26"/>
      <c r="B12739" s="27"/>
      <c r="C12739" s="27"/>
      <c r="D12739" s="27"/>
      <c r="E12739" s="27"/>
      <c r="F12739" s="27"/>
      <c r="G12739" s="29"/>
      <c r="H12739" s="29"/>
      <c r="I12739" s="29"/>
      <c r="J12739" s="29"/>
      <c r="K12739" s="29"/>
      <c r="L12739" s="29"/>
    </row>
    <row r="12740" spans="1:12" ht="21">
      <c r="A12740" s="26"/>
      <c r="B12740" s="27"/>
      <c r="C12740" s="27"/>
      <c r="D12740" s="27"/>
      <c r="E12740" s="27"/>
      <c r="F12740" s="27"/>
      <c r="G12740" s="29"/>
      <c r="H12740" s="29"/>
      <c r="I12740" s="29"/>
      <c r="J12740" s="29"/>
      <c r="K12740" s="29"/>
      <c r="L12740" s="29"/>
    </row>
    <row r="12741" spans="1:12" ht="21">
      <c r="A12741" s="26"/>
      <c r="B12741" s="27"/>
      <c r="C12741" s="27"/>
      <c r="D12741" s="27"/>
      <c r="E12741" s="27"/>
      <c r="F12741" s="27"/>
      <c r="G12741" s="29"/>
      <c r="H12741" s="29"/>
      <c r="I12741" s="29"/>
      <c r="J12741" s="29"/>
      <c r="K12741" s="29"/>
      <c r="L12741" s="29"/>
    </row>
    <row r="12742" spans="1:12" ht="21">
      <c r="A12742" s="26"/>
      <c r="B12742" s="27"/>
      <c r="C12742" s="27"/>
      <c r="D12742" s="27"/>
      <c r="E12742" s="27"/>
      <c r="F12742" s="27"/>
      <c r="G12742" s="28"/>
      <c r="H12742" s="28"/>
      <c r="I12742" s="28"/>
      <c r="J12742" s="28"/>
      <c r="K12742" s="28"/>
      <c r="L12742" s="28"/>
    </row>
    <row r="12743" spans="1:12" ht="21">
      <c r="A12743" s="26"/>
      <c r="B12743" s="27"/>
      <c r="C12743" s="27"/>
      <c r="D12743" s="27"/>
      <c r="E12743" s="27"/>
      <c r="F12743" s="27"/>
      <c r="G12743" s="28"/>
      <c r="H12743" s="28"/>
      <c r="I12743" s="28"/>
      <c r="J12743" s="28"/>
      <c r="K12743" s="28"/>
      <c r="L12743" s="28"/>
    </row>
    <row r="12744" spans="1:12" ht="21">
      <c r="A12744" s="26"/>
      <c r="B12744" s="27"/>
      <c r="C12744" s="27"/>
      <c r="D12744" s="27"/>
      <c r="E12744" s="27"/>
      <c r="F12744" s="27"/>
      <c r="G12744" s="28"/>
      <c r="H12744" s="28"/>
      <c r="I12744" s="28"/>
      <c r="J12744" s="28"/>
      <c r="K12744" s="28"/>
      <c r="L12744" s="28"/>
    </row>
    <row r="12745" spans="1:12" ht="21">
      <c r="A12745" s="26"/>
      <c r="B12745" s="27"/>
      <c r="C12745" s="27"/>
      <c r="D12745" s="27"/>
      <c r="E12745" s="27"/>
      <c r="F12745" s="27"/>
      <c r="G12745" s="29"/>
      <c r="H12745" s="29"/>
      <c r="I12745" s="29"/>
      <c r="J12745" s="29"/>
      <c r="K12745" s="29"/>
      <c r="L12745" s="29"/>
    </row>
    <row r="12746" spans="1:12" ht="21">
      <c r="A12746" s="26"/>
      <c r="B12746" s="27"/>
      <c r="C12746" s="27"/>
      <c r="D12746" s="27"/>
      <c r="E12746" s="27"/>
      <c r="F12746" s="27"/>
      <c r="G12746" s="29"/>
      <c r="H12746" s="29"/>
      <c r="I12746" s="29"/>
      <c r="J12746" s="29"/>
      <c r="K12746" s="29"/>
      <c r="L12746" s="29"/>
    </row>
    <row r="12747" spans="1:12" ht="21">
      <c r="A12747" s="26"/>
      <c r="B12747" s="27"/>
      <c r="C12747" s="27"/>
      <c r="D12747" s="27"/>
      <c r="E12747" s="27"/>
      <c r="F12747" s="27"/>
      <c r="G12747" s="29"/>
      <c r="H12747" s="29"/>
      <c r="I12747" s="29"/>
      <c r="J12747" s="29"/>
      <c r="K12747" s="29"/>
      <c r="L12747" s="29"/>
    </row>
    <row r="12748" spans="1:12" ht="21">
      <c r="A12748" s="26"/>
      <c r="B12748" s="27"/>
      <c r="C12748" s="27"/>
      <c r="D12748" s="27"/>
      <c r="E12748" s="27"/>
      <c r="F12748" s="27"/>
      <c r="G12748" s="29"/>
      <c r="H12748" s="29"/>
      <c r="I12748" s="29"/>
      <c r="J12748" s="29"/>
      <c r="K12748" s="29"/>
      <c r="L12748" s="29"/>
    </row>
    <row r="12749" spans="1:12" ht="21">
      <c r="A12749" s="26"/>
      <c r="B12749" s="27"/>
      <c r="C12749" s="27"/>
      <c r="D12749" s="27"/>
      <c r="E12749" s="27"/>
      <c r="F12749" s="27"/>
      <c r="G12749" s="29"/>
      <c r="H12749" s="29"/>
      <c r="I12749" s="29"/>
      <c r="J12749" s="29"/>
      <c r="K12749" s="29"/>
      <c r="L12749" s="29"/>
    </row>
    <row r="12750" spans="1:12" ht="21">
      <c r="A12750" s="26"/>
      <c r="B12750" s="27"/>
      <c r="C12750" s="27"/>
      <c r="D12750" s="27"/>
      <c r="E12750" s="27"/>
      <c r="F12750" s="27"/>
      <c r="G12750" s="29"/>
      <c r="H12750" s="29"/>
      <c r="I12750" s="29"/>
      <c r="J12750" s="29"/>
      <c r="K12750" s="29"/>
      <c r="L12750" s="29"/>
    </row>
    <row r="12751" spans="1:12" ht="21">
      <c r="A12751" s="26"/>
      <c r="B12751" s="27"/>
      <c r="C12751" s="27"/>
      <c r="D12751" s="27"/>
      <c r="E12751" s="27"/>
      <c r="F12751" s="27"/>
      <c r="G12751" s="29"/>
      <c r="H12751" s="29"/>
      <c r="I12751" s="29"/>
      <c r="J12751" s="29"/>
      <c r="K12751" s="29"/>
      <c r="L12751" s="29"/>
    </row>
    <row r="12752" spans="1:12" ht="21">
      <c r="A12752" s="26"/>
      <c r="B12752" s="27"/>
      <c r="C12752" s="27"/>
      <c r="D12752" s="27"/>
      <c r="E12752" s="27"/>
      <c r="F12752" s="27"/>
      <c r="G12752" s="29"/>
      <c r="H12752" s="29"/>
      <c r="I12752" s="29"/>
      <c r="J12752" s="29"/>
      <c r="K12752" s="29"/>
      <c r="L12752" s="29"/>
    </row>
    <row r="12753" spans="1:12" ht="21">
      <c r="A12753" s="26"/>
      <c r="B12753" s="27"/>
      <c r="C12753" s="27"/>
      <c r="D12753" s="27"/>
      <c r="E12753" s="27"/>
      <c r="F12753" s="27"/>
      <c r="G12753" s="29"/>
      <c r="H12753" s="29"/>
      <c r="I12753" s="29"/>
      <c r="J12753" s="29"/>
      <c r="K12753" s="29"/>
      <c r="L12753" s="29"/>
    </row>
    <row r="12754" spans="1:12" ht="21">
      <c r="A12754" s="26"/>
      <c r="B12754" s="27"/>
      <c r="C12754" s="27"/>
      <c r="D12754" s="27"/>
      <c r="E12754" s="27"/>
      <c r="F12754" s="27"/>
      <c r="G12754" s="29"/>
      <c r="H12754" s="29"/>
      <c r="I12754" s="29"/>
      <c r="J12754" s="29"/>
      <c r="K12754" s="29"/>
      <c r="L12754" s="29"/>
    </row>
    <row r="12755" spans="1:12" ht="21">
      <c r="A12755" s="26"/>
      <c r="B12755" s="27"/>
      <c r="C12755" s="27"/>
      <c r="D12755" s="27"/>
      <c r="E12755" s="27"/>
      <c r="F12755" s="27"/>
      <c r="G12755" s="29"/>
      <c r="H12755" s="29"/>
      <c r="I12755" s="29"/>
      <c r="J12755" s="29"/>
      <c r="K12755" s="29"/>
      <c r="L12755" s="29"/>
    </row>
    <row r="12756" spans="1:12" ht="21">
      <c r="A12756" s="26"/>
      <c r="B12756" s="27"/>
      <c r="C12756" s="27"/>
      <c r="D12756" s="27"/>
      <c r="E12756" s="27"/>
      <c r="F12756" s="27"/>
      <c r="G12756" s="28"/>
      <c r="H12756" s="28"/>
      <c r="I12756" s="28"/>
      <c r="J12756" s="28"/>
      <c r="K12756" s="28"/>
      <c r="L12756" s="28"/>
    </row>
    <row r="12757" spans="1:12" ht="21">
      <c r="A12757" s="26"/>
      <c r="B12757" s="27"/>
      <c r="C12757" s="27"/>
      <c r="D12757" s="27"/>
      <c r="E12757" s="27"/>
      <c r="F12757" s="27"/>
      <c r="G12757" s="29"/>
      <c r="H12757" s="29"/>
      <c r="I12757" s="29"/>
      <c r="J12757" s="29"/>
      <c r="K12757" s="29"/>
      <c r="L12757" s="29"/>
    </row>
    <row r="12758" spans="1:12" ht="21">
      <c r="A12758" s="26"/>
      <c r="B12758" s="27"/>
      <c r="C12758" s="27"/>
      <c r="D12758" s="27"/>
      <c r="E12758" s="27"/>
      <c r="F12758" s="27"/>
      <c r="G12758" s="28"/>
      <c r="H12758" s="28"/>
      <c r="I12758" s="28"/>
      <c r="J12758" s="28"/>
      <c r="K12758" s="28"/>
      <c r="L12758" s="28"/>
    </row>
    <row r="12759" spans="1:12" ht="21">
      <c r="A12759" s="26"/>
      <c r="B12759" s="27"/>
      <c r="C12759" s="27"/>
      <c r="D12759" s="27"/>
      <c r="E12759" s="27"/>
      <c r="F12759" s="27"/>
      <c r="G12759" s="29"/>
      <c r="H12759" s="29"/>
      <c r="I12759" s="29"/>
      <c r="J12759" s="29"/>
      <c r="K12759" s="29"/>
      <c r="L12759" s="29"/>
    </row>
    <row r="12760" spans="1:12" ht="21">
      <c r="A12760" s="26"/>
      <c r="B12760" s="27"/>
      <c r="C12760" s="27"/>
      <c r="D12760" s="27"/>
      <c r="E12760" s="27"/>
      <c r="F12760" s="27"/>
      <c r="G12760" s="29"/>
      <c r="H12760" s="29"/>
      <c r="I12760" s="29"/>
      <c r="J12760" s="29"/>
      <c r="K12760" s="29"/>
      <c r="L12760" s="29"/>
    </row>
    <row r="12761" spans="1:12" ht="21">
      <c r="A12761" s="26"/>
      <c r="B12761" s="27"/>
      <c r="C12761" s="27"/>
      <c r="D12761" s="27"/>
      <c r="E12761" s="27"/>
      <c r="F12761" s="27"/>
      <c r="G12761" s="29"/>
      <c r="H12761" s="29"/>
      <c r="I12761" s="29"/>
      <c r="J12761" s="29"/>
      <c r="K12761" s="29"/>
      <c r="L12761" s="29"/>
    </row>
    <row r="12762" spans="1:12" ht="21">
      <c r="A12762" s="26"/>
      <c r="B12762" s="27"/>
      <c r="C12762" s="27"/>
      <c r="D12762" s="27"/>
      <c r="E12762" s="27"/>
      <c r="F12762" s="27"/>
      <c r="G12762" s="29"/>
      <c r="H12762" s="29"/>
      <c r="I12762" s="29"/>
      <c r="J12762" s="29"/>
      <c r="K12762" s="29"/>
      <c r="L12762" s="29"/>
    </row>
    <row r="12763" spans="1:12" ht="21">
      <c r="A12763" s="26"/>
      <c r="B12763" s="27"/>
      <c r="C12763" s="27"/>
      <c r="D12763" s="27"/>
      <c r="E12763" s="27"/>
      <c r="F12763" s="27"/>
      <c r="G12763" s="29"/>
      <c r="H12763" s="29"/>
      <c r="I12763" s="29"/>
      <c r="J12763" s="29"/>
      <c r="K12763" s="29"/>
      <c r="L12763" s="29"/>
    </row>
    <row r="12764" spans="1:12" ht="21">
      <c r="A12764" s="26"/>
      <c r="B12764" s="27"/>
      <c r="C12764" s="27"/>
      <c r="D12764" s="27"/>
      <c r="E12764" s="27"/>
      <c r="F12764" s="27"/>
      <c r="G12764" s="29"/>
      <c r="H12764" s="29"/>
      <c r="I12764" s="29"/>
      <c r="J12764" s="29"/>
      <c r="K12764" s="29"/>
      <c r="L12764" s="29"/>
    </row>
    <row r="12765" spans="1:12" ht="21">
      <c r="A12765" s="26"/>
      <c r="B12765" s="27"/>
      <c r="C12765" s="27"/>
      <c r="D12765" s="27"/>
      <c r="E12765" s="27"/>
      <c r="F12765" s="27"/>
      <c r="G12765" s="29"/>
      <c r="H12765" s="29"/>
      <c r="I12765" s="29"/>
      <c r="J12765" s="29"/>
      <c r="K12765" s="29"/>
      <c r="L12765" s="29"/>
    </row>
    <row r="12766" spans="1:12" ht="21">
      <c r="A12766" s="26"/>
      <c r="B12766" s="27"/>
      <c r="C12766" s="27"/>
      <c r="D12766" s="27"/>
      <c r="E12766" s="27"/>
      <c r="F12766" s="27"/>
      <c r="G12766" s="29"/>
      <c r="H12766" s="29"/>
      <c r="I12766" s="29"/>
      <c r="J12766" s="29"/>
      <c r="K12766" s="29"/>
      <c r="L12766" s="29"/>
    </row>
    <row r="12767" spans="1:12" ht="21">
      <c r="A12767" s="26"/>
      <c r="B12767" s="27"/>
      <c r="C12767" s="27"/>
      <c r="D12767" s="27"/>
      <c r="E12767" s="27"/>
      <c r="F12767" s="27"/>
      <c r="G12767" s="29"/>
      <c r="H12767" s="29"/>
      <c r="I12767" s="29"/>
      <c r="J12767" s="29"/>
      <c r="K12767" s="29"/>
      <c r="L12767" s="29"/>
    </row>
    <row r="12768" spans="1:12" ht="21">
      <c r="A12768" s="26"/>
      <c r="B12768" s="27"/>
      <c r="C12768" s="27"/>
      <c r="D12768" s="27"/>
      <c r="E12768" s="27"/>
      <c r="F12768" s="27"/>
      <c r="G12768" s="29"/>
      <c r="H12768" s="29"/>
      <c r="I12768" s="29"/>
      <c r="J12768" s="29"/>
      <c r="K12768" s="29"/>
      <c r="L12768" s="29"/>
    </row>
    <row r="12769" spans="1:12" ht="21">
      <c r="A12769" s="26"/>
      <c r="B12769" s="27"/>
      <c r="C12769" s="27"/>
      <c r="D12769" s="27"/>
      <c r="E12769" s="27"/>
      <c r="F12769" s="27"/>
      <c r="G12769" s="29"/>
      <c r="H12769" s="29"/>
      <c r="I12769" s="29"/>
      <c r="J12769" s="29"/>
      <c r="K12769" s="29"/>
      <c r="L12769" s="29"/>
    </row>
    <row r="12770" spans="1:12" ht="21">
      <c r="A12770" s="26"/>
      <c r="B12770" s="27"/>
      <c r="C12770" s="27"/>
      <c r="D12770" s="27"/>
      <c r="E12770" s="27"/>
      <c r="F12770" s="27"/>
      <c r="G12770" s="29"/>
      <c r="H12770" s="29"/>
      <c r="I12770" s="29"/>
      <c r="J12770" s="29"/>
      <c r="K12770" s="29"/>
      <c r="L12770" s="29"/>
    </row>
    <row r="12771" spans="1:12" ht="21">
      <c r="A12771" s="26"/>
      <c r="B12771" s="27"/>
      <c r="C12771" s="27"/>
      <c r="D12771" s="27"/>
      <c r="E12771" s="27"/>
      <c r="F12771" s="27"/>
      <c r="G12771" s="29"/>
      <c r="H12771" s="29"/>
      <c r="I12771" s="29"/>
      <c r="J12771" s="29"/>
      <c r="K12771" s="29"/>
      <c r="L12771" s="29"/>
    </row>
    <row r="12772" spans="1:12" ht="21">
      <c r="A12772" s="26"/>
      <c r="B12772" s="27"/>
      <c r="C12772" s="27"/>
      <c r="D12772" s="27"/>
      <c r="E12772" s="27"/>
      <c r="F12772" s="27"/>
      <c r="G12772" s="29"/>
      <c r="H12772" s="29"/>
      <c r="I12772" s="29"/>
      <c r="J12772" s="29"/>
      <c r="K12772" s="29"/>
      <c r="L12772" s="29"/>
    </row>
    <row r="12773" spans="1:12" ht="21">
      <c r="A12773" s="26"/>
      <c r="B12773" s="27"/>
      <c r="C12773" s="27"/>
      <c r="D12773" s="27"/>
      <c r="E12773" s="27"/>
      <c r="F12773" s="27"/>
      <c r="G12773" s="29"/>
      <c r="H12773" s="29"/>
      <c r="I12773" s="29"/>
      <c r="J12773" s="29"/>
      <c r="K12773" s="29"/>
      <c r="L12773" s="29"/>
    </row>
    <row r="12774" spans="1:12" ht="21">
      <c r="A12774" s="26"/>
      <c r="B12774" s="27"/>
      <c r="C12774" s="27"/>
      <c r="D12774" s="27"/>
      <c r="E12774" s="27"/>
      <c r="F12774" s="27"/>
      <c r="G12774" s="28"/>
      <c r="H12774" s="28"/>
      <c r="I12774" s="28"/>
      <c r="J12774" s="28"/>
      <c r="K12774" s="28"/>
      <c r="L12774" s="28"/>
    </row>
    <row r="12775" spans="1:12" ht="21">
      <c r="A12775" s="26"/>
      <c r="B12775" s="27"/>
      <c r="C12775" s="27"/>
      <c r="D12775" s="27"/>
      <c r="E12775" s="27"/>
      <c r="F12775" s="27"/>
      <c r="G12775" s="29"/>
      <c r="H12775" s="29"/>
      <c r="I12775" s="29"/>
      <c r="J12775" s="29"/>
      <c r="K12775" s="29"/>
      <c r="L12775" s="29"/>
    </row>
    <row r="12776" spans="1:12" ht="21">
      <c r="A12776" s="26"/>
      <c r="B12776" s="27"/>
      <c r="C12776" s="27"/>
      <c r="D12776" s="27"/>
      <c r="E12776" s="27"/>
      <c r="F12776" s="27"/>
      <c r="G12776" s="28"/>
      <c r="H12776" s="28"/>
      <c r="I12776" s="28"/>
      <c r="J12776" s="28"/>
      <c r="K12776" s="28"/>
      <c r="L12776" s="28"/>
    </row>
    <row r="12777" spans="1:12" ht="21">
      <c r="A12777" s="26"/>
      <c r="B12777" s="27"/>
      <c r="C12777" s="27"/>
      <c r="D12777" s="27"/>
      <c r="E12777" s="27"/>
      <c r="F12777" s="27"/>
      <c r="G12777" s="29"/>
      <c r="H12777" s="29"/>
      <c r="I12777" s="29"/>
      <c r="J12777" s="29"/>
      <c r="K12777" s="29"/>
      <c r="L12777" s="29"/>
    </row>
    <row r="12778" spans="1:12" ht="21">
      <c r="A12778" s="26"/>
      <c r="B12778" s="27"/>
      <c r="C12778" s="27"/>
      <c r="D12778" s="27"/>
      <c r="E12778" s="27"/>
      <c r="F12778" s="27"/>
      <c r="G12778" s="29"/>
      <c r="H12778" s="29"/>
      <c r="I12778" s="29"/>
      <c r="J12778" s="29"/>
      <c r="K12778" s="29"/>
      <c r="L12778" s="29"/>
    </row>
    <row r="12779" spans="1:12" ht="21">
      <c r="A12779" s="26"/>
      <c r="B12779" s="27"/>
      <c r="C12779" s="27"/>
      <c r="D12779" s="27"/>
      <c r="E12779" s="27"/>
      <c r="F12779" s="27"/>
      <c r="G12779" s="29"/>
      <c r="H12779" s="29"/>
      <c r="I12779" s="29"/>
      <c r="J12779" s="29"/>
      <c r="K12779" s="29"/>
      <c r="L12779" s="29"/>
    </row>
    <row r="12780" spans="1:12" ht="21">
      <c r="A12780" s="26"/>
      <c r="B12780" s="27"/>
      <c r="C12780" s="27"/>
      <c r="D12780" s="27"/>
      <c r="E12780" s="27"/>
      <c r="F12780" s="27"/>
      <c r="G12780" s="29"/>
      <c r="H12780" s="29"/>
      <c r="I12780" s="29"/>
      <c r="J12780" s="29"/>
      <c r="K12780" s="29"/>
      <c r="L12780" s="29"/>
    </row>
    <row r="12781" spans="1:12" ht="21">
      <c r="A12781" s="26"/>
      <c r="B12781" s="27"/>
      <c r="C12781" s="27"/>
      <c r="D12781" s="27"/>
      <c r="E12781" s="27"/>
      <c r="F12781" s="27"/>
      <c r="G12781" s="29"/>
      <c r="H12781" s="29"/>
      <c r="I12781" s="29"/>
      <c r="J12781" s="29"/>
      <c r="K12781" s="29"/>
      <c r="L12781" s="29"/>
    </row>
    <row r="12782" spans="1:12" ht="21">
      <c r="A12782" s="26"/>
      <c r="B12782" s="27"/>
      <c r="C12782" s="27"/>
      <c r="D12782" s="27"/>
      <c r="E12782" s="27"/>
      <c r="F12782" s="27"/>
      <c r="G12782" s="29"/>
      <c r="H12782" s="29"/>
      <c r="I12782" s="29"/>
      <c r="J12782" s="29"/>
      <c r="K12782" s="29"/>
      <c r="L12782" s="29"/>
    </row>
    <row r="12783" spans="1:12" ht="21">
      <c r="A12783" s="26"/>
      <c r="B12783" s="27"/>
      <c r="C12783" s="27"/>
      <c r="D12783" s="27"/>
      <c r="E12783" s="27"/>
      <c r="F12783" s="27"/>
      <c r="G12783" s="29"/>
      <c r="H12783" s="29"/>
      <c r="I12783" s="29"/>
      <c r="J12783" s="29"/>
      <c r="K12783" s="29"/>
      <c r="L12783" s="29"/>
    </row>
    <row r="12784" spans="1:12" ht="21">
      <c r="A12784" s="26"/>
      <c r="B12784" s="27"/>
      <c r="C12784" s="27"/>
      <c r="D12784" s="27"/>
      <c r="E12784" s="27"/>
      <c r="F12784" s="27"/>
      <c r="G12784" s="29"/>
      <c r="H12784" s="29"/>
      <c r="I12784" s="29"/>
      <c r="J12784" s="29"/>
      <c r="K12784" s="29"/>
      <c r="L12784" s="29"/>
    </row>
    <row r="12785" spans="1:12" ht="21">
      <c r="A12785" s="26"/>
      <c r="B12785" s="27"/>
      <c r="C12785" s="27"/>
      <c r="D12785" s="27"/>
      <c r="E12785" s="27"/>
      <c r="F12785" s="27"/>
      <c r="G12785" s="29"/>
      <c r="H12785" s="29"/>
      <c r="I12785" s="29"/>
      <c r="J12785" s="29"/>
      <c r="K12785" s="29"/>
      <c r="L12785" s="29"/>
    </row>
    <row r="12786" spans="1:12" ht="21">
      <c r="A12786" s="26"/>
      <c r="B12786" s="27"/>
      <c r="C12786" s="27"/>
      <c r="D12786" s="27"/>
      <c r="E12786" s="27"/>
      <c r="F12786" s="27"/>
      <c r="G12786" s="29"/>
      <c r="H12786" s="29"/>
      <c r="I12786" s="29"/>
      <c r="J12786" s="29"/>
      <c r="K12786" s="29"/>
      <c r="L12786" s="29"/>
    </row>
    <row r="12787" spans="1:12" ht="21">
      <c r="A12787" s="26"/>
      <c r="B12787" s="27"/>
      <c r="C12787" s="27"/>
      <c r="D12787" s="27"/>
      <c r="E12787" s="27"/>
      <c r="F12787" s="27"/>
      <c r="G12787" s="29"/>
      <c r="H12787" s="29"/>
      <c r="I12787" s="29"/>
      <c r="J12787" s="29"/>
      <c r="K12787" s="29"/>
      <c r="L12787" s="29"/>
    </row>
    <row r="12788" spans="1:12" ht="21">
      <c r="A12788" s="26"/>
      <c r="B12788" s="27"/>
      <c r="C12788" s="27"/>
      <c r="D12788" s="27"/>
      <c r="E12788" s="27"/>
      <c r="F12788" s="27"/>
      <c r="G12788" s="29"/>
      <c r="H12788" s="29"/>
      <c r="I12788" s="29"/>
      <c r="J12788" s="29"/>
      <c r="K12788" s="29"/>
      <c r="L12788" s="29"/>
    </row>
    <row r="12789" spans="1:12" ht="21">
      <c r="A12789" s="26"/>
      <c r="B12789" s="27"/>
      <c r="C12789" s="27"/>
      <c r="D12789" s="27"/>
      <c r="E12789" s="27"/>
      <c r="F12789" s="27"/>
      <c r="G12789" s="29"/>
      <c r="H12789" s="29"/>
      <c r="I12789" s="29"/>
      <c r="J12789" s="29"/>
      <c r="K12789" s="29"/>
      <c r="L12789" s="29"/>
    </row>
    <row r="12790" spans="1:12" ht="21">
      <c r="A12790" s="26"/>
      <c r="B12790" s="27"/>
      <c r="C12790" s="27"/>
      <c r="D12790" s="27"/>
      <c r="E12790" s="27"/>
      <c r="F12790" s="27"/>
      <c r="G12790" s="29"/>
      <c r="H12790" s="29"/>
      <c r="I12790" s="29"/>
      <c r="J12790" s="29"/>
      <c r="K12790" s="29"/>
      <c r="L12790" s="29"/>
    </row>
    <row r="12791" spans="1:12" ht="21">
      <c r="A12791" s="26"/>
      <c r="B12791" s="27"/>
      <c r="C12791" s="27"/>
      <c r="D12791" s="27"/>
      <c r="E12791" s="27"/>
      <c r="F12791" s="27"/>
      <c r="G12791" s="29"/>
      <c r="H12791" s="29"/>
      <c r="I12791" s="29"/>
      <c r="J12791" s="29"/>
      <c r="K12791" s="29"/>
      <c r="L12791" s="29"/>
    </row>
    <row r="12792" spans="1:12" ht="21">
      <c r="A12792" s="26"/>
      <c r="B12792" s="27"/>
      <c r="C12792" s="27"/>
      <c r="D12792" s="27"/>
      <c r="E12792" s="27"/>
      <c r="F12792" s="27"/>
      <c r="G12792" s="29"/>
      <c r="H12792" s="29"/>
      <c r="I12792" s="29"/>
      <c r="J12792" s="29"/>
      <c r="K12792" s="29"/>
      <c r="L12792" s="29"/>
    </row>
    <row r="12793" spans="1:12" ht="21">
      <c r="A12793" s="26"/>
      <c r="B12793" s="27"/>
      <c r="C12793" s="27"/>
      <c r="D12793" s="27"/>
      <c r="E12793" s="27"/>
      <c r="F12793" s="27"/>
      <c r="G12793" s="29"/>
      <c r="H12793" s="29"/>
      <c r="I12793" s="29"/>
      <c r="J12793" s="29"/>
      <c r="K12793" s="29"/>
      <c r="L12793" s="29"/>
    </row>
    <row r="12794" spans="1:12" ht="21">
      <c r="A12794" s="26"/>
      <c r="B12794" s="27"/>
      <c r="C12794" s="27"/>
      <c r="D12794" s="27"/>
      <c r="E12794" s="27"/>
      <c r="F12794" s="27"/>
      <c r="G12794" s="29"/>
      <c r="H12794" s="29"/>
      <c r="I12794" s="29"/>
      <c r="J12794" s="29"/>
      <c r="K12794" s="29"/>
      <c r="L12794" s="29"/>
    </row>
    <row r="12795" spans="1:12" ht="21">
      <c r="A12795" s="26"/>
      <c r="B12795" s="27"/>
      <c r="C12795" s="27"/>
      <c r="D12795" s="27"/>
      <c r="E12795" s="27"/>
      <c r="F12795" s="27"/>
      <c r="G12795" s="29"/>
      <c r="H12795" s="29"/>
      <c r="I12795" s="29"/>
      <c r="J12795" s="29"/>
      <c r="K12795" s="29"/>
      <c r="L12795" s="29"/>
    </row>
    <row r="12796" spans="1:12" ht="21">
      <c r="A12796" s="26"/>
      <c r="B12796" s="27"/>
      <c r="C12796" s="27"/>
      <c r="D12796" s="27"/>
      <c r="E12796" s="27"/>
      <c r="F12796" s="27"/>
      <c r="G12796" s="29"/>
      <c r="H12796" s="29"/>
      <c r="I12796" s="29"/>
      <c r="J12796" s="29"/>
      <c r="K12796" s="29"/>
      <c r="L12796" s="29"/>
    </row>
    <row r="12797" spans="1:12" ht="21">
      <c r="A12797" s="26"/>
      <c r="B12797" s="27"/>
      <c r="C12797" s="27"/>
      <c r="D12797" s="27"/>
      <c r="E12797" s="27"/>
      <c r="F12797" s="27"/>
      <c r="G12797" s="29"/>
      <c r="H12797" s="29"/>
      <c r="I12797" s="29"/>
      <c r="J12797" s="29"/>
      <c r="K12797" s="29"/>
      <c r="L12797" s="29"/>
    </row>
    <row r="12798" spans="1:12" ht="21">
      <c r="A12798" s="26"/>
      <c r="B12798" s="27"/>
      <c r="C12798" s="27"/>
      <c r="D12798" s="27"/>
      <c r="E12798" s="27"/>
      <c r="F12798" s="27"/>
      <c r="G12798" s="28"/>
      <c r="H12798" s="28"/>
      <c r="I12798" s="28"/>
      <c r="J12798" s="28"/>
      <c r="K12798" s="28"/>
      <c r="L12798" s="28"/>
    </row>
    <row r="12799" spans="1:12" ht="21">
      <c r="A12799" s="26"/>
      <c r="B12799" s="27"/>
      <c r="C12799" s="27"/>
      <c r="D12799" s="27"/>
      <c r="E12799" s="27"/>
      <c r="F12799" s="27"/>
      <c r="G12799" s="28"/>
      <c r="H12799" s="28"/>
      <c r="I12799" s="28"/>
      <c r="J12799" s="28"/>
      <c r="K12799" s="28"/>
      <c r="L12799" s="28"/>
    </row>
    <row r="12800" spans="1:12" ht="21">
      <c r="A12800" s="26"/>
      <c r="B12800" s="27"/>
      <c r="C12800" s="27"/>
      <c r="D12800" s="27"/>
      <c r="E12800" s="27"/>
      <c r="F12800" s="27"/>
      <c r="G12800" s="28"/>
      <c r="H12800" s="28"/>
      <c r="I12800" s="28"/>
      <c r="J12800" s="28"/>
      <c r="K12800" s="28"/>
      <c r="L12800" s="28"/>
    </row>
    <row r="12801" spans="1:12" ht="21">
      <c r="A12801" s="26"/>
      <c r="B12801" s="27"/>
      <c r="C12801" s="27"/>
      <c r="D12801" s="27"/>
      <c r="E12801" s="27"/>
      <c r="F12801" s="27"/>
      <c r="G12801" s="28"/>
      <c r="H12801" s="28"/>
      <c r="I12801" s="28"/>
      <c r="J12801" s="28"/>
      <c r="K12801" s="28"/>
      <c r="L12801" s="28"/>
    </row>
    <row r="12802" spans="1:12" ht="21">
      <c r="A12802" s="26"/>
      <c r="B12802" s="27"/>
      <c r="C12802" s="27"/>
      <c r="D12802" s="27"/>
      <c r="E12802" s="27"/>
      <c r="F12802" s="27"/>
      <c r="G12802" s="28"/>
      <c r="H12802" s="28"/>
      <c r="I12802" s="28"/>
      <c r="J12802" s="28"/>
      <c r="K12802" s="28"/>
      <c r="L12802" s="28"/>
    </row>
    <row r="12803" spans="1:12" ht="21">
      <c r="A12803" s="26"/>
      <c r="B12803" s="27"/>
      <c r="C12803" s="27"/>
      <c r="D12803" s="27"/>
      <c r="E12803" s="27"/>
      <c r="F12803" s="27"/>
      <c r="G12803" s="28"/>
      <c r="H12803" s="28"/>
      <c r="I12803" s="28"/>
      <c r="J12803" s="28"/>
      <c r="K12803" s="28"/>
      <c r="L12803" s="28"/>
    </row>
    <row r="12804" spans="1:12" ht="21">
      <c r="A12804" s="26"/>
      <c r="B12804" s="27"/>
      <c r="C12804" s="27"/>
      <c r="D12804" s="27"/>
      <c r="E12804" s="27"/>
      <c r="F12804" s="27"/>
      <c r="G12804" s="28"/>
      <c r="H12804" s="28"/>
      <c r="I12804" s="28"/>
      <c r="J12804" s="28"/>
      <c r="K12804" s="28"/>
      <c r="L12804" s="28"/>
    </row>
    <row r="12805" spans="1:12" ht="21">
      <c r="A12805" s="26"/>
      <c r="B12805" s="27"/>
      <c r="C12805" s="27"/>
      <c r="D12805" s="27"/>
      <c r="E12805" s="27"/>
      <c r="F12805" s="27"/>
      <c r="G12805" s="28"/>
      <c r="H12805" s="28"/>
      <c r="I12805" s="28"/>
      <c r="J12805" s="28"/>
      <c r="K12805" s="28"/>
      <c r="L12805" s="28"/>
    </row>
    <row r="12806" spans="1:12" ht="21">
      <c r="A12806" s="26"/>
      <c r="B12806" s="27"/>
      <c r="C12806" s="27"/>
      <c r="D12806" s="27"/>
      <c r="E12806" s="27"/>
      <c r="F12806" s="27"/>
      <c r="G12806" s="28"/>
      <c r="H12806" s="28"/>
      <c r="I12806" s="28"/>
      <c r="J12806" s="28"/>
      <c r="K12806" s="28"/>
      <c r="L12806" s="28"/>
    </row>
    <row r="12807" spans="1:12" ht="21">
      <c r="A12807" s="26"/>
      <c r="B12807" s="27"/>
      <c r="C12807" s="27"/>
      <c r="D12807" s="27"/>
      <c r="E12807" s="27"/>
      <c r="F12807" s="27"/>
      <c r="G12807" s="29"/>
      <c r="H12807" s="29"/>
      <c r="I12807" s="29"/>
      <c r="J12807" s="29"/>
      <c r="K12807" s="29"/>
      <c r="L12807" s="29"/>
    </row>
    <row r="12808" spans="1:12" ht="21">
      <c r="A12808" s="26"/>
      <c r="B12808" s="27"/>
      <c r="C12808" s="27"/>
      <c r="D12808" s="27"/>
      <c r="E12808" s="27"/>
      <c r="F12808" s="27"/>
      <c r="G12808" s="28"/>
      <c r="H12808" s="28"/>
      <c r="I12808" s="28"/>
      <c r="J12808" s="28"/>
      <c r="K12808" s="28"/>
      <c r="L12808" s="28"/>
    </row>
    <row r="12809" spans="1:12" ht="21">
      <c r="A12809" s="26"/>
      <c r="B12809" s="27"/>
      <c r="C12809" s="27"/>
      <c r="D12809" s="27"/>
      <c r="E12809" s="27"/>
      <c r="F12809" s="27"/>
      <c r="G12809" s="28"/>
      <c r="H12809" s="28"/>
      <c r="I12809" s="28"/>
      <c r="J12809" s="28"/>
      <c r="K12809" s="28"/>
      <c r="L12809" s="28"/>
    </row>
    <row r="12810" spans="1:12" ht="21">
      <c r="A12810" s="26"/>
      <c r="B12810" s="27"/>
      <c r="C12810" s="27"/>
      <c r="D12810" s="27"/>
      <c r="E12810" s="27"/>
      <c r="F12810" s="27"/>
      <c r="G12810" s="28"/>
      <c r="H12810" s="28"/>
      <c r="I12810" s="28"/>
      <c r="J12810" s="28"/>
      <c r="K12810" s="28"/>
      <c r="L12810" s="28"/>
    </row>
    <row r="12811" spans="1:12" ht="21">
      <c r="A12811" s="26"/>
      <c r="B12811" s="27"/>
      <c r="C12811" s="27"/>
      <c r="D12811" s="27"/>
      <c r="E12811" s="27"/>
      <c r="F12811" s="27"/>
      <c r="G12811" s="28"/>
      <c r="H12811" s="28"/>
      <c r="I12811" s="28"/>
      <c r="J12811" s="28"/>
      <c r="K12811" s="28"/>
      <c r="L12811" s="28"/>
    </row>
    <row r="12812" spans="1:12" ht="21">
      <c r="A12812" s="26"/>
      <c r="B12812" s="27"/>
      <c r="C12812" s="27"/>
      <c r="D12812" s="27"/>
      <c r="E12812" s="27"/>
      <c r="F12812" s="27"/>
      <c r="G12812" s="28"/>
      <c r="H12812" s="28"/>
      <c r="I12812" s="28"/>
      <c r="J12812" s="28"/>
      <c r="K12812" s="28"/>
      <c r="L12812" s="28"/>
    </row>
    <row r="12813" spans="1:12" ht="21">
      <c r="A12813" s="26"/>
      <c r="B12813" s="27"/>
      <c r="C12813" s="27"/>
      <c r="D12813" s="27"/>
      <c r="E12813" s="27"/>
      <c r="F12813" s="27"/>
      <c r="G12813" s="28"/>
      <c r="H12813" s="28"/>
      <c r="I12813" s="28"/>
      <c r="J12813" s="28"/>
      <c r="K12813" s="28"/>
      <c r="L12813" s="28"/>
    </row>
    <row r="12814" spans="1:12" ht="21">
      <c r="A12814" s="26"/>
      <c r="B12814" s="27"/>
      <c r="C12814" s="27"/>
      <c r="D12814" s="27"/>
      <c r="E12814" s="27"/>
      <c r="F12814" s="27"/>
      <c r="G12814" s="28"/>
      <c r="H12814" s="28"/>
      <c r="I12814" s="28"/>
      <c r="J12814" s="28"/>
      <c r="K12814" s="28"/>
      <c r="L12814" s="28"/>
    </row>
    <row r="12815" spans="1:12" ht="21">
      <c r="A12815" s="26"/>
      <c r="B12815" s="27"/>
      <c r="C12815" s="27"/>
      <c r="D12815" s="27"/>
      <c r="E12815" s="27"/>
      <c r="F12815" s="27"/>
      <c r="G12815" s="28"/>
      <c r="H12815" s="28"/>
      <c r="I12815" s="28"/>
      <c r="J12815" s="28"/>
      <c r="K12815" s="28"/>
      <c r="L12815" s="28"/>
    </row>
    <row r="12816" spans="1:12" ht="21">
      <c r="A12816" s="26"/>
      <c r="B12816" s="27"/>
      <c r="C12816" s="27"/>
      <c r="D12816" s="27"/>
      <c r="E12816" s="27"/>
      <c r="F12816" s="27"/>
      <c r="G12816" s="28"/>
      <c r="H12816" s="28"/>
      <c r="I12816" s="28"/>
      <c r="J12816" s="28"/>
      <c r="K12816" s="28"/>
      <c r="L12816" s="28"/>
    </row>
    <row r="12817" spans="1:12" ht="21">
      <c r="A12817" s="26"/>
      <c r="B12817" s="27"/>
      <c r="C12817" s="27"/>
      <c r="D12817" s="27"/>
      <c r="E12817" s="27"/>
      <c r="F12817" s="27"/>
      <c r="G12817" s="29"/>
      <c r="H12817" s="29"/>
      <c r="I12817" s="29"/>
      <c r="J12817" s="29"/>
      <c r="K12817" s="29"/>
      <c r="L12817" s="29"/>
    </row>
    <row r="12818" spans="1:12" ht="21">
      <c r="A12818" s="26"/>
      <c r="B12818" s="27"/>
      <c r="C12818" s="27"/>
      <c r="D12818" s="27"/>
      <c r="E12818" s="27"/>
      <c r="F12818" s="27"/>
      <c r="G12818" s="29"/>
      <c r="H12818" s="29"/>
      <c r="I12818" s="29"/>
      <c r="J12818" s="29"/>
      <c r="K12818" s="29"/>
      <c r="L12818" s="29"/>
    </row>
    <row r="12819" spans="1:12" ht="21">
      <c r="A12819" s="26"/>
      <c r="B12819" s="27"/>
      <c r="C12819" s="27"/>
      <c r="D12819" s="27"/>
      <c r="E12819" s="27"/>
      <c r="F12819" s="27"/>
      <c r="G12819" s="29"/>
      <c r="H12819" s="29"/>
      <c r="I12819" s="29"/>
      <c r="J12819" s="29"/>
      <c r="K12819" s="29"/>
      <c r="L12819" s="29"/>
    </row>
    <row r="12820" spans="1:12" ht="21">
      <c r="A12820" s="26"/>
      <c r="B12820" s="27"/>
      <c r="C12820" s="27"/>
      <c r="D12820" s="27"/>
      <c r="E12820" s="27"/>
      <c r="F12820" s="27"/>
      <c r="G12820" s="28"/>
      <c r="H12820" s="28"/>
      <c r="I12820" s="28"/>
      <c r="J12820" s="28"/>
      <c r="K12820" s="28"/>
      <c r="L12820" s="28"/>
    </row>
    <row r="12821" spans="1:12" ht="21">
      <c r="A12821" s="26"/>
      <c r="B12821" s="27"/>
      <c r="C12821" s="27"/>
      <c r="D12821" s="27"/>
      <c r="E12821" s="27"/>
      <c r="F12821" s="27"/>
      <c r="G12821" s="29"/>
      <c r="H12821" s="29"/>
      <c r="I12821" s="29"/>
      <c r="J12821" s="29"/>
      <c r="K12821" s="29"/>
      <c r="L12821" s="29"/>
    </row>
    <row r="12822" spans="1:12" ht="21">
      <c r="A12822" s="26"/>
      <c r="B12822" s="27"/>
      <c r="C12822" s="27"/>
      <c r="D12822" s="27"/>
      <c r="E12822" s="27"/>
      <c r="F12822" s="27"/>
      <c r="G12822" s="28"/>
      <c r="H12822" s="28"/>
      <c r="I12822" s="28"/>
      <c r="J12822" s="28"/>
      <c r="K12822" s="28"/>
      <c r="L12822" s="28"/>
    </row>
    <row r="12823" spans="1:12" ht="21">
      <c r="A12823" s="26"/>
      <c r="B12823" s="27"/>
      <c r="C12823" s="27"/>
      <c r="D12823" s="27"/>
      <c r="E12823" s="27"/>
      <c r="F12823" s="27"/>
      <c r="G12823" s="28"/>
      <c r="H12823" s="28"/>
      <c r="I12823" s="28"/>
      <c r="J12823" s="28"/>
      <c r="K12823" s="28"/>
      <c r="L12823" s="28"/>
    </row>
    <row r="12824" spans="1:12" ht="21">
      <c r="A12824" s="26"/>
      <c r="B12824" s="27"/>
      <c r="C12824" s="27"/>
      <c r="D12824" s="27"/>
      <c r="E12824" s="27"/>
      <c r="F12824" s="27"/>
      <c r="G12824" s="29"/>
      <c r="H12824" s="29"/>
      <c r="I12824" s="29"/>
      <c r="J12824" s="29"/>
      <c r="K12824" s="29"/>
      <c r="L12824" s="29"/>
    </row>
    <row r="12825" spans="1:12" ht="21">
      <c r="A12825" s="26"/>
      <c r="B12825" s="27"/>
      <c r="C12825" s="27"/>
      <c r="D12825" s="27"/>
      <c r="E12825" s="27"/>
      <c r="F12825" s="27"/>
      <c r="G12825" s="28"/>
      <c r="H12825" s="28"/>
      <c r="I12825" s="28"/>
      <c r="J12825" s="28"/>
      <c r="K12825" s="28"/>
      <c r="L12825" s="28"/>
    </row>
    <row r="12826" spans="1:12" ht="21">
      <c r="A12826" s="26"/>
      <c r="B12826" s="27"/>
      <c r="C12826" s="27"/>
      <c r="D12826" s="27"/>
      <c r="E12826" s="27"/>
      <c r="F12826" s="27"/>
      <c r="G12826" s="29"/>
      <c r="H12826" s="29"/>
      <c r="I12826" s="29"/>
      <c r="J12826" s="29"/>
      <c r="K12826" s="29"/>
      <c r="L12826" s="29"/>
    </row>
    <row r="12827" spans="1:12" ht="21">
      <c r="A12827" s="26"/>
      <c r="B12827" s="27"/>
      <c r="C12827" s="27"/>
      <c r="D12827" s="27"/>
      <c r="E12827" s="27"/>
      <c r="F12827" s="27"/>
      <c r="G12827" s="29"/>
      <c r="H12827" s="29"/>
      <c r="I12827" s="29"/>
      <c r="J12827" s="29"/>
      <c r="K12827" s="29"/>
      <c r="L12827" s="29"/>
    </row>
    <row r="12828" spans="1:12" ht="21">
      <c r="A12828" s="26"/>
      <c r="B12828" s="27"/>
      <c r="C12828" s="27"/>
      <c r="D12828" s="27"/>
      <c r="E12828" s="27"/>
      <c r="F12828" s="27"/>
      <c r="G12828" s="29"/>
      <c r="H12828" s="29"/>
      <c r="I12828" s="29"/>
      <c r="J12828" s="29"/>
      <c r="K12828" s="29"/>
      <c r="L12828" s="29"/>
    </row>
    <row r="12829" spans="1:12" ht="21">
      <c r="A12829" s="26"/>
      <c r="B12829" s="27"/>
      <c r="C12829" s="27"/>
      <c r="D12829" s="27"/>
      <c r="E12829" s="27"/>
      <c r="F12829" s="27"/>
      <c r="G12829" s="29"/>
      <c r="H12829" s="29"/>
      <c r="I12829" s="29"/>
      <c r="J12829" s="29"/>
      <c r="K12829" s="29"/>
      <c r="L12829" s="29"/>
    </row>
    <row r="12830" spans="1:12" ht="21">
      <c r="A12830" s="26"/>
      <c r="B12830" s="27"/>
      <c r="C12830" s="27"/>
      <c r="D12830" s="27"/>
      <c r="E12830" s="27"/>
      <c r="F12830" s="27"/>
      <c r="G12830" s="29"/>
      <c r="H12830" s="29"/>
      <c r="I12830" s="29"/>
      <c r="J12830" s="29"/>
      <c r="K12830" s="29"/>
      <c r="L12830" s="29"/>
    </row>
    <row r="12831" spans="1:12" ht="21">
      <c r="A12831" s="26"/>
      <c r="B12831" s="27"/>
      <c r="C12831" s="27"/>
      <c r="D12831" s="27"/>
      <c r="E12831" s="27"/>
      <c r="F12831" s="27"/>
      <c r="G12831" s="29"/>
      <c r="H12831" s="29"/>
      <c r="I12831" s="29"/>
      <c r="J12831" s="29"/>
      <c r="K12831" s="29"/>
      <c r="L12831" s="29"/>
    </row>
    <row r="12832" spans="1:12" ht="21">
      <c r="A12832" s="26"/>
      <c r="B12832" s="27"/>
      <c r="C12832" s="27"/>
      <c r="D12832" s="27"/>
      <c r="E12832" s="27"/>
      <c r="F12832" s="27"/>
      <c r="G12832" s="29"/>
      <c r="H12832" s="29"/>
      <c r="I12832" s="29"/>
      <c r="J12832" s="29"/>
      <c r="K12832" s="29"/>
      <c r="L12832" s="29"/>
    </row>
    <row r="12833" spans="1:12" ht="21">
      <c r="A12833" s="26"/>
      <c r="B12833" s="27"/>
      <c r="C12833" s="27"/>
      <c r="D12833" s="27"/>
      <c r="E12833" s="27"/>
      <c r="F12833" s="27"/>
      <c r="G12833" s="29"/>
      <c r="H12833" s="29"/>
      <c r="I12833" s="29"/>
      <c r="J12833" s="29"/>
      <c r="K12833" s="29"/>
      <c r="L12833" s="29"/>
    </row>
    <row r="12834" spans="1:12" ht="21">
      <c r="A12834" s="26"/>
      <c r="B12834" s="27"/>
      <c r="C12834" s="27"/>
      <c r="D12834" s="27"/>
      <c r="E12834" s="27"/>
      <c r="F12834" s="27"/>
      <c r="G12834" s="29"/>
      <c r="H12834" s="29"/>
      <c r="I12834" s="29"/>
      <c r="J12834" s="29"/>
      <c r="K12834" s="29"/>
      <c r="L12834" s="29"/>
    </row>
    <row r="12835" spans="1:12" ht="21">
      <c r="A12835" s="26"/>
      <c r="B12835" s="27"/>
      <c r="C12835" s="27"/>
      <c r="D12835" s="27"/>
      <c r="E12835" s="27"/>
      <c r="F12835" s="27"/>
      <c r="G12835" s="29"/>
      <c r="H12835" s="29"/>
      <c r="I12835" s="29"/>
      <c r="J12835" s="29"/>
      <c r="K12835" s="29"/>
      <c r="L12835" s="29"/>
    </row>
    <row r="12836" spans="1:12" ht="21">
      <c r="A12836" s="26"/>
      <c r="B12836" s="27"/>
      <c r="C12836" s="27"/>
      <c r="D12836" s="27"/>
      <c r="E12836" s="27"/>
      <c r="F12836" s="27"/>
      <c r="G12836" s="29"/>
      <c r="H12836" s="29"/>
      <c r="I12836" s="29"/>
      <c r="J12836" s="29"/>
      <c r="K12836" s="29"/>
      <c r="L12836" s="29"/>
    </row>
    <row r="12837" spans="1:12" ht="21">
      <c r="A12837" s="26"/>
      <c r="B12837" s="27"/>
      <c r="C12837" s="27"/>
      <c r="D12837" s="27"/>
      <c r="E12837" s="27"/>
      <c r="F12837" s="27"/>
      <c r="G12837" s="29"/>
      <c r="H12837" s="29"/>
      <c r="I12837" s="29"/>
      <c r="J12837" s="29"/>
      <c r="K12837" s="29"/>
      <c r="L12837" s="29"/>
    </row>
    <row r="12838" spans="1:12" ht="21">
      <c r="A12838" s="26"/>
      <c r="B12838" s="27"/>
      <c r="C12838" s="27"/>
      <c r="D12838" s="27"/>
      <c r="E12838" s="27"/>
      <c r="F12838" s="27"/>
      <c r="G12838" s="29"/>
      <c r="H12838" s="29"/>
      <c r="I12838" s="29"/>
      <c r="J12838" s="29"/>
      <c r="K12838" s="29"/>
      <c r="L12838" s="29"/>
    </row>
    <row r="12839" spans="1:12" ht="21">
      <c r="A12839" s="26"/>
      <c r="B12839" s="27"/>
      <c r="C12839" s="27"/>
      <c r="D12839" s="27"/>
      <c r="E12839" s="27"/>
      <c r="F12839" s="27"/>
      <c r="G12839" s="29"/>
      <c r="H12839" s="29"/>
      <c r="I12839" s="29"/>
      <c r="J12839" s="29"/>
      <c r="K12839" s="29"/>
      <c r="L12839" s="29"/>
    </row>
    <row r="12840" spans="1:12" ht="21">
      <c r="A12840" s="26"/>
      <c r="B12840" s="27"/>
      <c r="C12840" s="27"/>
      <c r="D12840" s="27"/>
      <c r="E12840" s="27"/>
      <c r="F12840" s="27"/>
      <c r="G12840" s="29"/>
      <c r="H12840" s="29"/>
      <c r="I12840" s="29"/>
      <c r="J12840" s="29"/>
      <c r="K12840" s="29"/>
      <c r="L12840" s="29"/>
    </row>
    <row r="12841" spans="1:12" ht="21">
      <c r="A12841" s="26"/>
      <c r="B12841" s="27"/>
      <c r="C12841" s="27"/>
      <c r="D12841" s="27"/>
      <c r="E12841" s="27"/>
      <c r="F12841" s="27"/>
      <c r="G12841" s="29"/>
      <c r="H12841" s="29"/>
      <c r="I12841" s="29"/>
      <c r="J12841" s="29"/>
      <c r="K12841" s="29"/>
      <c r="L12841" s="29"/>
    </row>
    <row r="12842" spans="1:12" ht="21">
      <c r="A12842" s="26"/>
      <c r="B12842" s="27"/>
      <c r="C12842" s="27"/>
      <c r="D12842" s="27"/>
      <c r="E12842" s="27"/>
      <c r="F12842" s="27"/>
      <c r="G12842" s="29"/>
      <c r="H12842" s="29"/>
      <c r="I12842" s="29"/>
      <c r="J12842" s="29"/>
      <c r="K12842" s="29"/>
      <c r="L12842" s="29"/>
    </row>
    <row r="12843" spans="1:12" ht="21">
      <c r="A12843" s="26"/>
      <c r="B12843" s="27"/>
      <c r="C12843" s="27"/>
      <c r="D12843" s="27"/>
      <c r="E12843" s="27"/>
      <c r="F12843" s="27"/>
      <c r="G12843" s="29"/>
      <c r="H12843" s="29"/>
      <c r="I12843" s="29"/>
      <c r="J12843" s="29"/>
      <c r="K12843" s="29"/>
      <c r="L12843" s="29"/>
    </row>
    <row r="12844" spans="1:12" ht="21">
      <c r="A12844" s="26"/>
      <c r="B12844" s="27"/>
      <c r="C12844" s="27"/>
      <c r="D12844" s="27"/>
      <c r="E12844" s="27"/>
      <c r="F12844" s="27"/>
      <c r="G12844" s="29"/>
      <c r="H12844" s="29"/>
      <c r="I12844" s="29"/>
      <c r="J12844" s="29"/>
      <c r="K12844" s="29"/>
      <c r="L12844" s="29"/>
    </row>
    <row r="12845" spans="1:12" ht="21">
      <c r="A12845" s="26"/>
      <c r="B12845" s="27"/>
      <c r="C12845" s="27"/>
      <c r="D12845" s="27"/>
      <c r="E12845" s="27"/>
      <c r="F12845" s="27"/>
      <c r="G12845" s="29"/>
      <c r="H12845" s="29"/>
      <c r="I12845" s="29"/>
      <c r="J12845" s="29"/>
      <c r="K12845" s="29"/>
      <c r="L12845" s="29"/>
    </row>
    <row r="12846" spans="1:12" ht="21">
      <c r="A12846" s="26"/>
      <c r="B12846" s="27"/>
      <c r="C12846" s="27"/>
      <c r="D12846" s="27"/>
      <c r="E12846" s="27"/>
      <c r="F12846" s="27"/>
      <c r="G12846" s="29"/>
      <c r="H12846" s="29"/>
      <c r="I12846" s="29"/>
      <c r="J12846" s="29"/>
      <c r="K12846" s="29"/>
      <c r="L12846" s="29"/>
    </row>
    <row r="12847" spans="1:12" ht="21">
      <c r="A12847" s="26"/>
      <c r="B12847" s="27"/>
      <c r="C12847" s="27"/>
      <c r="D12847" s="27"/>
      <c r="E12847" s="27"/>
      <c r="F12847" s="27"/>
      <c r="G12847" s="29"/>
      <c r="H12847" s="29"/>
      <c r="I12847" s="29"/>
      <c r="J12847" s="29"/>
      <c r="K12847" s="29"/>
      <c r="L12847" s="29"/>
    </row>
    <row r="12848" spans="1:12" ht="21">
      <c r="A12848" s="26"/>
      <c r="B12848" s="27"/>
      <c r="C12848" s="27"/>
      <c r="D12848" s="27"/>
      <c r="E12848" s="27"/>
      <c r="F12848" s="27"/>
      <c r="G12848" s="29"/>
      <c r="H12848" s="29"/>
      <c r="I12848" s="29"/>
      <c r="J12848" s="29"/>
      <c r="K12848" s="29"/>
      <c r="L12848" s="29"/>
    </row>
    <row r="12849" spans="1:12" ht="21">
      <c r="A12849" s="26"/>
      <c r="B12849" s="27"/>
      <c r="C12849" s="27"/>
      <c r="D12849" s="27"/>
      <c r="E12849" s="27"/>
      <c r="F12849" s="27"/>
      <c r="G12849" s="29"/>
      <c r="H12849" s="29"/>
      <c r="I12849" s="29"/>
      <c r="J12849" s="29"/>
      <c r="K12849" s="29"/>
      <c r="L12849" s="29"/>
    </row>
    <row r="12850" spans="1:12" ht="21">
      <c r="A12850" s="26"/>
      <c r="B12850" s="27"/>
      <c r="C12850" s="27"/>
      <c r="D12850" s="27"/>
      <c r="E12850" s="27"/>
      <c r="F12850" s="27"/>
      <c r="G12850" s="29"/>
      <c r="H12850" s="29"/>
      <c r="I12850" s="29"/>
      <c r="J12850" s="29"/>
      <c r="K12850" s="29"/>
      <c r="L12850" s="29"/>
    </row>
    <row r="12851" spans="1:12" ht="21">
      <c r="A12851" s="26"/>
      <c r="B12851" s="27"/>
      <c r="C12851" s="27"/>
      <c r="D12851" s="27"/>
      <c r="E12851" s="27"/>
      <c r="F12851" s="27"/>
      <c r="G12851" s="29"/>
      <c r="H12851" s="29"/>
      <c r="I12851" s="29"/>
      <c r="J12851" s="29"/>
      <c r="K12851" s="29"/>
      <c r="L12851" s="29"/>
    </row>
    <row r="12852" spans="1:12" ht="21">
      <c r="A12852" s="26"/>
      <c r="B12852" s="27"/>
      <c r="C12852" s="27"/>
      <c r="D12852" s="27"/>
      <c r="E12852" s="27"/>
      <c r="F12852" s="27"/>
      <c r="G12852" s="29"/>
      <c r="H12852" s="29"/>
      <c r="I12852" s="29"/>
      <c r="J12852" s="29"/>
      <c r="K12852" s="29"/>
      <c r="L12852" s="29"/>
    </row>
    <row r="12853" spans="1:12" ht="21">
      <c r="A12853" s="26"/>
      <c r="B12853" s="27"/>
      <c r="C12853" s="27"/>
      <c r="D12853" s="27"/>
      <c r="E12853" s="27"/>
      <c r="F12853" s="27"/>
      <c r="G12853" s="29"/>
      <c r="H12853" s="29"/>
      <c r="I12853" s="29"/>
      <c r="J12853" s="29"/>
      <c r="K12853" s="29"/>
      <c r="L12853" s="29"/>
    </row>
    <row r="12854" spans="1:12" ht="21">
      <c r="A12854" s="26"/>
      <c r="B12854" s="27"/>
      <c r="C12854" s="27"/>
      <c r="D12854" s="27"/>
      <c r="E12854" s="27"/>
      <c r="F12854" s="27"/>
      <c r="G12854" s="29"/>
      <c r="H12854" s="29"/>
      <c r="I12854" s="29"/>
      <c r="J12854" s="29"/>
      <c r="K12854" s="29"/>
      <c r="L12854" s="29"/>
    </row>
    <row r="12855" spans="1:12" ht="21">
      <c r="A12855" s="26"/>
      <c r="B12855" s="27"/>
      <c r="C12855" s="27"/>
      <c r="D12855" s="27"/>
      <c r="E12855" s="27"/>
      <c r="F12855" s="27"/>
      <c r="G12855" s="29"/>
      <c r="H12855" s="29"/>
      <c r="I12855" s="29"/>
      <c r="J12855" s="29"/>
      <c r="K12855" s="29"/>
      <c r="L12855" s="29"/>
    </row>
    <row r="12856" spans="1:12" ht="21">
      <c r="A12856" s="26"/>
      <c r="B12856" s="27"/>
      <c r="C12856" s="27"/>
      <c r="D12856" s="27"/>
      <c r="E12856" s="27"/>
      <c r="F12856" s="27"/>
      <c r="G12856" s="29"/>
      <c r="H12856" s="29"/>
      <c r="I12856" s="29"/>
      <c r="J12856" s="29"/>
      <c r="K12856" s="29"/>
      <c r="L12856" s="29"/>
    </row>
    <row r="12857" spans="1:12" ht="21">
      <c r="A12857" s="26"/>
      <c r="B12857" s="27"/>
      <c r="C12857" s="27"/>
      <c r="D12857" s="27"/>
      <c r="E12857" s="27"/>
      <c r="F12857" s="27"/>
      <c r="G12857" s="29"/>
      <c r="H12857" s="29"/>
      <c r="I12857" s="29"/>
      <c r="J12857" s="29"/>
      <c r="K12857" s="29"/>
      <c r="L12857" s="29"/>
    </row>
    <row r="12858" spans="1:12" ht="21">
      <c r="A12858" s="26"/>
      <c r="B12858" s="27"/>
      <c r="C12858" s="27"/>
      <c r="D12858" s="27"/>
      <c r="E12858" s="27"/>
      <c r="F12858" s="27"/>
      <c r="G12858" s="29"/>
      <c r="H12858" s="29"/>
      <c r="I12858" s="29"/>
      <c r="J12858" s="29"/>
      <c r="K12858" s="29"/>
      <c r="L12858" s="29"/>
    </row>
    <row r="12859" spans="1:12" ht="21">
      <c r="A12859" s="26"/>
      <c r="B12859" s="27"/>
      <c r="C12859" s="27"/>
      <c r="D12859" s="27"/>
      <c r="E12859" s="27"/>
      <c r="F12859" s="27"/>
      <c r="G12859" s="29"/>
      <c r="H12859" s="29"/>
      <c r="I12859" s="29"/>
      <c r="J12859" s="29"/>
      <c r="K12859" s="29"/>
      <c r="L12859" s="29"/>
    </row>
    <row r="12860" spans="1:12" ht="21">
      <c r="A12860" s="26"/>
      <c r="B12860" s="27"/>
      <c r="C12860" s="27"/>
      <c r="D12860" s="27"/>
      <c r="E12860" s="27"/>
      <c r="F12860" s="27"/>
      <c r="G12860" s="29"/>
      <c r="H12860" s="29"/>
      <c r="I12860" s="29"/>
      <c r="J12860" s="29"/>
      <c r="K12860" s="29"/>
      <c r="L12860" s="29"/>
    </row>
    <row r="12861" spans="1:12" ht="21">
      <c r="A12861" s="26"/>
      <c r="B12861" s="27"/>
      <c r="C12861" s="27"/>
      <c r="D12861" s="27"/>
      <c r="E12861" s="27"/>
      <c r="F12861" s="27"/>
      <c r="G12861" s="29"/>
      <c r="H12861" s="29"/>
      <c r="I12861" s="29"/>
      <c r="J12861" s="29"/>
      <c r="K12861" s="29"/>
      <c r="L12861" s="29"/>
    </row>
    <row r="12862" spans="1:12" ht="21">
      <c r="A12862" s="26"/>
      <c r="B12862" s="27"/>
      <c r="C12862" s="27"/>
      <c r="D12862" s="27"/>
      <c r="E12862" s="27"/>
      <c r="F12862" s="27"/>
      <c r="G12862" s="29"/>
      <c r="H12862" s="29"/>
      <c r="I12862" s="29"/>
      <c r="J12862" s="29"/>
      <c r="K12862" s="29"/>
      <c r="L12862" s="29"/>
    </row>
    <row r="12863" spans="1:12" ht="21">
      <c r="A12863" s="26"/>
      <c r="B12863" s="27"/>
      <c r="C12863" s="27"/>
      <c r="D12863" s="27"/>
      <c r="E12863" s="27"/>
      <c r="F12863" s="27"/>
      <c r="G12863" s="29"/>
      <c r="H12863" s="29"/>
      <c r="I12863" s="29"/>
      <c r="J12863" s="29"/>
      <c r="K12863" s="29"/>
      <c r="L12863" s="29"/>
    </row>
    <row r="12864" spans="1:12" ht="21">
      <c r="A12864" s="26"/>
      <c r="B12864" s="27"/>
      <c r="C12864" s="27"/>
      <c r="D12864" s="27"/>
      <c r="E12864" s="27"/>
      <c r="F12864" s="27"/>
      <c r="G12864" s="29"/>
      <c r="H12864" s="29"/>
      <c r="I12864" s="29"/>
      <c r="J12864" s="29"/>
      <c r="K12864" s="29"/>
      <c r="L12864" s="29"/>
    </row>
    <row r="12865" spans="1:12" ht="21">
      <c r="A12865" s="26"/>
      <c r="B12865" s="27"/>
      <c r="C12865" s="27"/>
      <c r="D12865" s="27"/>
      <c r="E12865" s="27"/>
      <c r="F12865" s="27"/>
      <c r="G12865" s="29"/>
      <c r="H12865" s="29"/>
      <c r="I12865" s="29"/>
      <c r="J12865" s="29"/>
      <c r="K12865" s="29"/>
      <c r="L12865" s="29"/>
    </row>
    <row r="12866" spans="1:12" ht="21">
      <c r="A12866" s="26"/>
      <c r="B12866" s="27"/>
      <c r="C12866" s="27"/>
      <c r="D12866" s="27"/>
      <c r="E12866" s="27"/>
      <c r="F12866" s="27"/>
      <c r="G12866" s="29"/>
      <c r="H12866" s="29"/>
      <c r="I12866" s="29"/>
      <c r="J12866" s="29"/>
      <c r="K12866" s="29"/>
      <c r="L12866" s="29"/>
    </row>
    <row r="12867" spans="1:12" ht="21">
      <c r="A12867" s="26"/>
      <c r="B12867" s="27"/>
      <c r="C12867" s="27"/>
      <c r="D12867" s="27"/>
      <c r="E12867" s="27"/>
      <c r="F12867" s="27"/>
      <c r="G12867" s="29"/>
      <c r="H12867" s="29"/>
      <c r="I12867" s="29"/>
      <c r="J12867" s="29"/>
      <c r="K12867" s="29"/>
      <c r="L12867" s="29"/>
    </row>
    <row r="12868" spans="1:12" ht="21">
      <c r="A12868" s="26"/>
      <c r="B12868" s="27"/>
      <c r="C12868" s="27"/>
      <c r="D12868" s="27"/>
      <c r="E12868" s="27"/>
      <c r="F12868" s="27"/>
      <c r="G12868" s="29"/>
      <c r="H12868" s="29"/>
      <c r="I12868" s="29"/>
      <c r="J12868" s="29"/>
      <c r="K12868" s="29"/>
      <c r="L12868" s="29"/>
    </row>
    <row r="12869" spans="1:12" ht="21">
      <c r="A12869" s="26"/>
      <c r="B12869" s="27"/>
      <c r="C12869" s="27"/>
      <c r="D12869" s="27"/>
      <c r="E12869" s="27"/>
      <c r="F12869" s="27"/>
      <c r="G12869" s="28"/>
      <c r="H12869" s="28"/>
      <c r="I12869" s="28"/>
      <c r="J12869" s="28"/>
      <c r="K12869" s="28"/>
      <c r="L12869" s="28"/>
    </row>
    <row r="12870" spans="1:12" ht="21">
      <c r="A12870" s="26"/>
      <c r="B12870" s="27"/>
      <c r="C12870" s="27"/>
      <c r="D12870" s="27"/>
      <c r="E12870" s="27"/>
      <c r="F12870" s="27"/>
      <c r="G12870" s="28"/>
      <c r="H12870" s="28"/>
      <c r="I12870" s="28"/>
      <c r="J12870" s="28"/>
      <c r="K12870" s="28"/>
      <c r="L12870" s="28"/>
    </row>
    <row r="12871" spans="1:12" ht="21">
      <c r="A12871" s="26"/>
      <c r="B12871" s="27"/>
      <c r="C12871" s="27"/>
      <c r="D12871" s="27"/>
      <c r="E12871" s="27"/>
      <c r="F12871" s="27"/>
      <c r="G12871" s="28"/>
      <c r="H12871" s="28"/>
      <c r="I12871" s="28"/>
      <c r="J12871" s="28"/>
      <c r="K12871" s="28"/>
      <c r="L12871" s="28"/>
    </row>
    <row r="12872" spans="1:12" ht="21">
      <c r="A12872" s="26"/>
      <c r="B12872" s="27"/>
      <c r="C12872" s="27"/>
      <c r="D12872" s="27"/>
      <c r="E12872" s="27"/>
      <c r="F12872" s="27"/>
      <c r="G12872" s="28"/>
      <c r="H12872" s="28"/>
      <c r="I12872" s="28"/>
      <c r="J12872" s="28"/>
      <c r="K12872" s="28"/>
      <c r="L12872" s="28"/>
    </row>
    <row r="12873" spans="1:12" ht="21">
      <c r="A12873" s="26"/>
      <c r="B12873" s="27"/>
      <c r="C12873" s="27"/>
      <c r="D12873" s="27"/>
      <c r="E12873" s="27"/>
      <c r="F12873" s="27"/>
      <c r="G12873" s="28"/>
      <c r="H12873" s="28"/>
      <c r="I12873" s="28"/>
      <c r="J12873" s="28"/>
      <c r="K12873" s="28"/>
      <c r="L12873" s="28"/>
    </row>
    <row r="12874" spans="1:12" ht="21">
      <c r="A12874" s="26"/>
      <c r="B12874" s="27"/>
      <c r="C12874" s="27"/>
      <c r="D12874" s="27"/>
      <c r="E12874" s="27"/>
      <c r="F12874" s="27"/>
      <c r="G12874" s="28"/>
      <c r="H12874" s="28"/>
      <c r="I12874" s="28"/>
      <c r="J12874" s="28"/>
      <c r="K12874" s="28"/>
      <c r="L12874" s="28"/>
    </row>
    <row r="12875" spans="1:12" ht="21">
      <c r="A12875" s="26"/>
      <c r="B12875" s="27"/>
      <c r="C12875" s="27"/>
      <c r="D12875" s="27"/>
      <c r="E12875" s="27"/>
      <c r="F12875" s="27"/>
      <c r="G12875" s="29"/>
      <c r="H12875" s="29"/>
      <c r="I12875" s="29"/>
      <c r="J12875" s="29"/>
      <c r="K12875" s="29"/>
      <c r="L12875" s="29"/>
    </row>
    <row r="12876" spans="1:12" ht="21">
      <c r="A12876" s="26"/>
      <c r="B12876" s="27"/>
      <c r="C12876" s="27"/>
      <c r="D12876" s="27"/>
      <c r="E12876" s="27"/>
      <c r="F12876" s="27"/>
      <c r="G12876" s="29"/>
      <c r="H12876" s="29"/>
      <c r="I12876" s="29"/>
      <c r="J12876" s="29"/>
      <c r="K12876" s="29"/>
      <c r="L12876" s="29"/>
    </row>
    <row r="12877" spans="1:12" ht="21">
      <c r="A12877" s="26"/>
      <c r="B12877" s="27"/>
      <c r="C12877" s="27"/>
      <c r="D12877" s="27"/>
      <c r="E12877" s="27"/>
      <c r="F12877" s="27"/>
      <c r="G12877" s="29"/>
      <c r="H12877" s="29"/>
      <c r="I12877" s="29"/>
      <c r="J12877" s="29"/>
      <c r="K12877" s="29"/>
      <c r="L12877" s="29"/>
    </row>
    <row r="12878" spans="1:12" ht="21">
      <c r="A12878" s="26"/>
      <c r="B12878" s="27"/>
      <c r="C12878" s="27"/>
      <c r="D12878" s="27"/>
      <c r="E12878" s="27"/>
      <c r="F12878" s="27"/>
      <c r="G12878" s="28"/>
      <c r="H12878" s="28"/>
      <c r="I12878" s="28"/>
      <c r="J12878" s="28"/>
      <c r="K12878" s="28"/>
      <c r="L12878" s="28"/>
    </row>
    <row r="12879" spans="1:12" ht="21">
      <c r="A12879" s="26"/>
      <c r="B12879" s="27"/>
      <c r="C12879" s="27"/>
      <c r="D12879" s="27"/>
      <c r="E12879" s="27"/>
      <c r="F12879" s="27"/>
      <c r="G12879" s="28"/>
      <c r="H12879" s="28"/>
      <c r="I12879" s="28"/>
      <c r="J12879" s="28"/>
      <c r="K12879" s="28"/>
      <c r="L12879" s="28"/>
    </row>
    <row r="12880" spans="1:12" ht="21">
      <c r="A12880" s="26"/>
      <c r="B12880" s="27"/>
      <c r="C12880" s="27"/>
      <c r="D12880" s="27"/>
      <c r="E12880" s="27"/>
      <c r="F12880" s="27"/>
      <c r="G12880" s="29"/>
      <c r="H12880" s="29"/>
      <c r="I12880" s="29"/>
      <c r="J12880" s="29"/>
      <c r="K12880" s="29"/>
      <c r="L12880" s="29"/>
    </row>
    <row r="12881" spans="1:12" ht="21">
      <c r="A12881" s="26"/>
      <c r="B12881" s="27"/>
      <c r="C12881" s="27"/>
      <c r="D12881" s="27"/>
      <c r="E12881" s="27"/>
      <c r="F12881" s="27"/>
      <c r="G12881" s="29"/>
      <c r="H12881" s="29"/>
      <c r="I12881" s="29"/>
      <c r="J12881" s="29"/>
      <c r="K12881" s="29"/>
      <c r="L12881" s="29"/>
    </row>
    <row r="12882" spans="1:12" ht="21">
      <c r="A12882" s="26"/>
      <c r="B12882" s="27"/>
      <c r="C12882" s="27"/>
      <c r="D12882" s="27"/>
      <c r="E12882" s="27"/>
      <c r="F12882" s="27"/>
      <c r="G12882" s="28"/>
      <c r="H12882" s="28"/>
      <c r="I12882" s="28"/>
      <c r="J12882" s="28"/>
      <c r="K12882" s="28"/>
      <c r="L12882" s="28"/>
    </row>
    <row r="12883" spans="1:12" ht="21">
      <c r="A12883" s="26"/>
      <c r="B12883" s="27"/>
      <c r="C12883" s="27"/>
      <c r="D12883" s="27"/>
      <c r="E12883" s="27"/>
      <c r="F12883" s="27"/>
      <c r="G12883" s="29"/>
      <c r="H12883" s="29"/>
      <c r="I12883" s="29"/>
      <c r="J12883" s="29"/>
      <c r="K12883" s="29"/>
      <c r="L12883" s="29"/>
    </row>
    <row r="12884" spans="1:12" ht="21">
      <c r="A12884" s="26"/>
      <c r="B12884" s="27"/>
      <c r="C12884" s="27"/>
      <c r="D12884" s="27"/>
      <c r="E12884" s="27"/>
      <c r="F12884" s="27"/>
      <c r="G12884" s="29"/>
      <c r="H12884" s="29"/>
      <c r="I12884" s="29"/>
      <c r="J12884" s="29"/>
      <c r="K12884" s="29"/>
      <c r="L12884" s="29"/>
    </row>
    <row r="12885" spans="1:12" ht="21">
      <c r="A12885" s="26"/>
      <c r="B12885" s="27"/>
      <c r="C12885" s="27"/>
      <c r="D12885" s="27"/>
      <c r="E12885" s="27"/>
      <c r="F12885" s="27"/>
      <c r="G12885" s="29"/>
      <c r="H12885" s="29"/>
      <c r="I12885" s="29"/>
      <c r="J12885" s="29"/>
      <c r="K12885" s="29"/>
      <c r="L12885" s="29"/>
    </row>
    <row r="12886" spans="1:12" ht="21">
      <c r="A12886" s="26"/>
      <c r="B12886" s="27"/>
      <c r="C12886" s="27"/>
      <c r="D12886" s="27"/>
      <c r="E12886" s="27"/>
      <c r="F12886" s="27"/>
      <c r="G12886" s="29"/>
      <c r="H12886" s="29"/>
      <c r="I12886" s="29"/>
      <c r="J12886" s="29"/>
      <c r="K12886" s="29"/>
      <c r="L12886" s="29"/>
    </row>
    <row r="12887" spans="1:12" ht="21">
      <c r="A12887" s="26"/>
      <c r="B12887" s="27"/>
      <c r="C12887" s="27"/>
      <c r="D12887" s="27"/>
      <c r="E12887" s="27"/>
      <c r="F12887" s="27"/>
      <c r="G12887" s="29"/>
      <c r="H12887" s="29"/>
      <c r="I12887" s="29"/>
      <c r="J12887" s="29"/>
      <c r="K12887" s="29"/>
      <c r="L12887" s="29"/>
    </row>
    <row r="12888" spans="1:12" ht="21">
      <c r="A12888" s="26"/>
      <c r="B12888" s="27"/>
      <c r="C12888" s="27"/>
      <c r="D12888" s="27"/>
      <c r="E12888" s="27"/>
      <c r="F12888" s="27"/>
      <c r="G12888" s="28"/>
      <c r="H12888" s="28"/>
      <c r="I12888" s="28"/>
      <c r="J12888" s="28"/>
      <c r="K12888" s="28"/>
      <c r="L12888" s="28"/>
    </row>
    <row r="12889" spans="1:12" ht="21">
      <c r="A12889" s="26"/>
      <c r="B12889" s="27"/>
      <c r="C12889" s="27"/>
      <c r="D12889" s="27"/>
      <c r="E12889" s="27"/>
      <c r="F12889" s="27"/>
      <c r="G12889" s="29"/>
      <c r="H12889" s="29"/>
      <c r="I12889" s="29"/>
      <c r="J12889" s="29"/>
      <c r="K12889" s="29"/>
      <c r="L12889" s="29"/>
    </row>
    <row r="12890" spans="1:12" ht="21">
      <c r="A12890" s="26"/>
      <c r="B12890" s="27"/>
      <c r="C12890" s="27"/>
      <c r="D12890" s="27"/>
      <c r="E12890" s="27"/>
      <c r="F12890" s="27"/>
      <c r="G12890" s="28"/>
      <c r="H12890" s="28"/>
      <c r="I12890" s="28"/>
      <c r="J12890" s="28"/>
      <c r="K12890" s="28"/>
      <c r="L12890" s="28"/>
    </row>
    <row r="12891" spans="1:12" ht="21">
      <c r="A12891" s="26"/>
      <c r="B12891" s="27"/>
      <c r="C12891" s="27"/>
      <c r="D12891" s="27"/>
      <c r="E12891" s="27"/>
      <c r="F12891" s="27"/>
      <c r="G12891" s="29"/>
      <c r="H12891" s="29"/>
      <c r="I12891" s="29"/>
      <c r="J12891" s="29"/>
      <c r="K12891" s="29"/>
      <c r="L12891" s="29"/>
    </row>
    <row r="12892" spans="1:12" ht="21">
      <c r="A12892" s="26"/>
      <c r="B12892" s="27"/>
      <c r="C12892" s="27"/>
      <c r="D12892" s="27"/>
      <c r="E12892" s="27"/>
      <c r="F12892" s="27"/>
      <c r="G12892" s="28"/>
      <c r="H12892" s="28"/>
      <c r="I12892" s="28"/>
      <c r="J12892" s="28"/>
      <c r="K12892" s="28"/>
      <c r="L12892" s="28"/>
    </row>
    <row r="12893" spans="1:12" ht="21">
      <c r="A12893" s="26"/>
      <c r="B12893" s="27"/>
      <c r="C12893" s="27"/>
      <c r="D12893" s="27"/>
      <c r="E12893" s="27"/>
      <c r="F12893" s="27"/>
      <c r="G12893" s="29"/>
      <c r="H12893" s="29"/>
      <c r="I12893" s="29"/>
      <c r="J12893" s="29"/>
      <c r="K12893" s="29"/>
      <c r="L12893" s="29"/>
    </row>
    <row r="12894" spans="1:12" ht="21">
      <c r="A12894" s="26"/>
      <c r="B12894" s="27"/>
      <c r="C12894" s="27"/>
      <c r="D12894" s="27"/>
      <c r="E12894" s="27"/>
      <c r="F12894" s="27"/>
      <c r="G12894" s="29"/>
      <c r="H12894" s="29"/>
      <c r="I12894" s="29"/>
      <c r="J12894" s="29"/>
      <c r="K12894" s="29"/>
      <c r="L12894" s="29"/>
    </row>
    <row r="12895" spans="1:12" ht="21">
      <c r="A12895" s="26"/>
      <c r="B12895" s="27"/>
      <c r="C12895" s="27"/>
      <c r="D12895" s="27"/>
      <c r="E12895" s="27"/>
      <c r="F12895" s="27"/>
      <c r="G12895" s="29"/>
      <c r="H12895" s="29"/>
      <c r="I12895" s="29"/>
      <c r="J12895" s="29"/>
      <c r="K12895" s="29"/>
      <c r="L12895" s="29"/>
    </row>
    <row r="12896" spans="1:12" ht="21">
      <c r="A12896" s="26"/>
      <c r="B12896" s="27"/>
      <c r="C12896" s="27"/>
      <c r="D12896" s="27"/>
      <c r="E12896" s="27"/>
      <c r="F12896" s="27"/>
      <c r="G12896" s="29"/>
      <c r="H12896" s="29"/>
      <c r="I12896" s="29"/>
      <c r="J12896" s="29"/>
      <c r="K12896" s="29"/>
      <c r="L12896" s="29"/>
    </row>
    <row r="12897" spans="1:12" ht="21">
      <c r="A12897" s="26"/>
      <c r="B12897" s="27"/>
      <c r="C12897" s="27"/>
      <c r="D12897" s="27"/>
      <c r="E12897" s="27"/>
      <c r="F12897" s="27"/>
      <c r="G12897" s="29"/>
      <c r="H12897" s="29"/>
      <c r="I12897" s="29"/>
      <c r="J12897" s="29"/>
      <c r="K12897" s="29"/>
      <c r="L12897" s="29"/>
    </row>
    <row r="12898" spans="1:12" ht="21">
      <c r="A12898" s="26"/>
      <c r="B12898" s="27"/>
      <c r="C12898" s="27"/>
      <c r="D12898" s="27"/>
      <c r="E12898" s="27"/>
      <c r="F12898" s="27"/>
      <c r="G12898" s="29"/>
      <c r="H12898" s="29"/>
      <c r="I12898" s="29"/>
      <c r="J12898" s="29"/>
      <c r="K12898" s="29"/>
      <c r="L12898" s="29"/>
    </row>
    <row r="12899" spans="1:12" ht="21">
      <c r="A12899" s="26"/>
      <c r="B12899" s="27"/>
      <c r="C12899" s="27"/>
      <c r="D12899" s="27"/>
      <c r="E12899" s="27"/>
      <c r="F12899" s="27"/>
      <c r="G12899" s="29"/>
      <c r="H12899" s="29"/>
      <c r="I12899" s="29"/>
      <c r="J12899" s="29"/>
      <c r="K12899" s="29"/>
      <c r="L12899" s="29"/>
    </row>
    <row r="12900" spans="1:12" ht="21">
      <c r="A12900" s="26"/>
      <c r="B12900" s="27"/>
      <c r="C12900" s="27"/>
      <c r="D12900" s="27"/>
      <c r="E12900" s="27"/>
      <c r="F12900" s="27"/>
      <c r="G12900" s="29"/>
      <c r="H12900" s="29"/>
      <c r="I12900" s="29"/>
      <c r="J12900" s="29"/>
      <c r="K12900" s="29"/>
      <c r="L12900" s="29"/>
    </row>
    <row r="12901" spans="1:12" ht="21">
      <c r="A12901" s="26"/>
      <c r="B12901" s="27"/>
      <c r="C12901" s="27"/>
      <c r="D12901" s="27"/>
      <c r="E12901" s="27"/>
      <c r="F12901" s="27"/>
      <c r="G12901" s="29"/>
      <c r="H12901" s="29"/>
      <c r="I12901" s="29"/>
      <c r="J12901" s="29"/>
      <c r="K12901" s="29"/>
      <c r="L12901" s="29"/>
    </row>
    <row r="12902" spans="1:12" ht="21">
      <c r="A12902" s="26"/>
      <c r="B12902" s="27"/>
      <c r="C12902" s="27"/>
      <c r="D12902" s="27"/>
      <c r="E12902" s="27"/>
      <c r="F12902" s="27"/>
      <c r="G12902" s="29"/>
      <c r="H12902" s="29"/>
      <c r="I12902" s="29"/>
      <c r="J12902" s="29"/>
      <c r="K12902" s="29"/>
      <c r="L12902" s="29"/>
    </row>
    <row r="12903" spans="1:12" ht="21">
      <c r="A12903" s="26"/>
      <c r="B12903" s="27"/>
      <c r="C12903" s="27"/>
      <c r="D12903" s="27"/>
      <c r="E12903" s="27"/>
      <c r="F12903" s="27"/>
      <c r="G12903" s="29"/>
      <c r="H12903" s="29"/>
      <c r="I12903" s="29"/>
      <c r="J12903" s="29"/>
      <c r="K12903" s="29"/>
      <c r="L12903" s="29"/>
    </row>
    <row r="12904" spans="1:12" ht="21">
      <c r="A12904" s="26"/>
      <c r="B12904" s="27"/>
      <c r="C12904" s="27"/>
      <c r="D12904" s="27"/>
      <c r="E12904" s="27"/>
      <c r="F12904" s="27"/>
      <c r="G12904" s="29"/>
      <c r="H12904" s="29"/>
      <c r="I12904" s="29"/>
      <c r="J12904" s="29"/>
      <c r="K12904" s="29"/>
      <c r="L12904" s="29"/>
    </row>
    <row r="12905" spans="1:12" ht="21">
      <c r="A12905" s="26"/>
      <c r="B12905" s="27"/>
      <c r="C12905" s="27"/>
      <c r="D12905" s="27"/>
      <c r="E12905" s="27"/>
      <c r="F12905" s="27"/>
      <c r="G12905" s="29"/>
      <c r="H12905" s="29"/>
      <c r="I12905" s="29"/>
      <c r="J12905" s="29"/>
      <c r="K12905" s="29"/>
      <c r="L12905" s="29"/>
    </row>
    <row r="12906" spans="1:12" ht="21">
      <c r="A12906" s="26"/>
      <c r="B12906" s="27"/>
      <c r="C12906" s="27"/>
      <c r="D12906" s="27"/>
      <c r="E12906" s="27"/>
      <c r="F12906" s="27"/>
      <c r="G12906" s="29"/>
      <c r="H12906" s="29"/>
      <c r="I12906" s="29"/>
      <c r="J12906" s="29"/>
      <c r="K12906" s="29"/>
      <c r="L12906" s="29"/>
    </row>
    <row r="12907" spans="1:12" ht="21">
      <c r="A12907" s="26"/>
      <c r="B12907" s="27"/>
      <c r="C12907" s="27"/>
      <c r="D12907" s="27"/>
      <c r="E12907" s="27"/>
      <c r="F12907" s="27"/>
      <c r="G12907" s="29"/>
      <c r="H12907" s="29"/>
      <c r="I12907" s="29"/>
      <c r="J12907" s="29"/>
      <c r="K12907" s="29"/>
      <c r="L12907" s="29"/>
    </row>
    <row r="12908" spans="1:12" ht="21">
      <c r="A12908" s="26"/>
      <c r="B12908" s="27"/>
      <c r="C12908" s="27"/>
      <c r="D12908" s="27"/>
      <c r="E12908" s="27"/>
      <c r="F12908" s="27"/>
      <c r="G12908" s="28"/>
      <c r="H12908" s="28"/>
      <c r="I12908" s="28"/>
      <c r="J12908" s="28"/>
      <c r="K12908" s="28"/>
      <c r="L12908" s="28"/>
    </row>
    <row r="12909" spans="1:12" ht="21">
      <c r="A12909" s="26"/>
      <c r="B12909" s="27"/>
      <c r="C12909" s="27"/>
      <c r="D12909" s="27"/>
      <c r="E12909" s="27"/>
      <c r="F12909" s="27"/>
      <c r="G12909" s="28"/>
      <c r="H12909" s="28"/>
      <c r="I12909" s="28"/>
      <c r="J12909" s="28"/>
      <c r="K12909" s="28"/>
      <c r="L12909" s="28"/>
    </row>
    <row r="12910" spans="1:12" ht="21">
      <c r="A12910" s="26"/>
      <c r="B12910" s="27"/>
      <c r="C12910" s="27"/>
      <c r="D12910" s="27"/>
      <c r="E12910" s="27"/>
      <c r="F12910" s="27"/>
      <c r="G12910" s="29"/>
      <c r="H12910" s="29"/>
      <c r="I12910" s="29"/>
      <c r="J12910" s="29"/>
      <c r="K12910" s="29"/>
      <c r="L12910" s="29"/>
    </row>
    <row r="12911" spans="1:12" ht="21">
      <c r="A12911" s="26"/>
      <c r="B12911" s="27"/>
      <c r="C12911" s="27"/>
      <c r="D12911" s="27"/>
      <c r="E12911" s="27"/>
      <c r="F12911" s="27"/>
      <c r="G12911" s="29"/>
      <c r="H12911" s="29"/>
      <c r="I12911" s="29"/>
      <c r="J12911" s="29"/>
      <c r="K12911" s="29"/>
      <c r="L12911" s="29"/>
    </row>
    <row r="12912" spans="1:12" ht="21">
      <c r="A12912" s="26"/>
      <c r="B12912" s="27"/>
      <c r="C12912" s="27"/>
      <c r="D12912" s="27"/>
      <c r="E12912" s="27"/>
      <c r="F12912" s="27"/>
      <c r="G12912" s="28"/>
      <c r="H12912" s="28"/>
      <c r="I12912" s="28"/>
      <c r="J12912" s="28"/>
      <c r="K12912" s="28"/>
      <c r="L12912" s="28"/>
    </row>
    <row r="12913" spans="1:12" ht="21">
      <c r="A12913" s="26"/>
      <c r="B12913" s="27"/>
      <c r="C12913" s="27"/>
      <c r="D12913" s="27"/>
      <c r="E12913" s="27"/>
      <c r="F12913" s="27"/>
      <c r="G12913" s="29"/>
      <c r="H12913" s="29"/>
      <c r="I12913" s="29"/>
      <c r="J12913" s="29"/>
      <c r="K12913" s="29"/>
      <c r="L12913" s="29"/>
    </row>
    <row r="12914" spans="1:12" ht="21">
      <c r="A12914" s="26"/>
      <c r="B12914" s="27"/>
      <c r="C12914" s="27"/>
      <c r="D12914" s="27"/>
      <c r="E12914" s="27"/>
      <c r="F12914" s="27"/>
      <c r="G12914" s="28"/>
      <c r="H12914" s="28"/>
      <c r="I12914" s="28"/>
      <c r="J12914" s="28"/>
      <c r="K12914" s="28"/>
      <c r="L12914" s="28"/>
    </row>
    <row r="12915" spans="1:12" ht="21">
      <c r="A12915" s="26"/>
      <c r="B12915" s="27"/>
      <c r="C12915" s="27"/>
      <c r="D12915" s="27"/>
      <c r="E12915" s="27"/>
      <c r="F12915" s="27"/>
      <c r="G12915" s="29"/>
      <c r="H12915" s="29"/>
      <c r="I12915" s="29"/>
      <c r="J12915" s="29"/>
      <c r="K12915" s="29"/>
      <c r="L12915" s="29"/>
    </row>
    <row r="12916" spans="1:12" ht="21">
      <c r="A12916" s="26"/>
      <c r="B12916" s="27"/>
      <c r="C12916" s="27"/>
      <c r="D12916" s="27"/>
      <c r="E12916" s="27"/>
      <c r="F12916" s="27"/>
      <c r="G12916" s="29"/>
      <c r="H12916" s="29"/>
      <c r="I12916" s="29"/>
      <c r="J12916" s="29"/>
      <c r="K12916" s="29"/>
      <c r="L12916" s="29"/>
    </row>
    <row r="12917" spans="1:12" ht="21">
      <c r="A12917" s="26"/>
      <c r="B12917" s="27"/>
      <c r="C12917" s="27"/>
      <c r="D12917" s="27"/>
      <c r="E12917" s="27"/>
      <c r="F12917" s="27"/>
      <c r="G12917" s="29"/>
      <c r="H12917" s="29"/>
      <c r="I12917" s="29"/>
      <c r="J12917" s="29"/>
      <c r="K12917" s="29"/>
      <c r="L12917" s="29"/>
    </row>
    <row r="12918" spans="1:12" ht="21">
      <c r="A12918" s="26"/>
      <c r="B12918" s="27"/>
      <c r="C12918" s="27"/>
      <c r="D12918" s="27"/>
      <c r="E12918" s="27"/>
      <c r="F12918" s="27"/>
      <c r="G12918" s="29"/>
      <c r="H12918" s="29"/>
      <c r="I12918" s="29"/>
      <c r="J12918" s="29"/>
      <c r="K12918" s="29"/>
      <c r="L12918" s="29"/>
    </row>
    <row r="12919" spans="1:12" ht="21">
      <c r="A12919" s="26"/>
      <c r="B12919" s="27"/>
      <c r="C12919" s="27"/>
      <c r="D12919" s="27"/>
      <c r="E12919" s="27"/>
      <c r="F12919" s="27"/>
      <c r="G12919" s="29"/>
      <c r="H12919" s="29"/>
      <c r="I12919" s="29"/>
      <c r="J12919" s="29"/>
      <c r="K12919" s="29"/>
      <c r="L12919" s="29"/>
    </row>
    <row r="12920" spans="1:12" ht="21">
      <c r="A12920" s="26"/>
      <c r="B12920" s="27"/>
      <c r="C12920" s="27"/>
      <c r="D12920" s="27"/>
      <c r="E12920" s="27"/>
      <c r="F12920" s="27"/>
      <c r="G12920" s="29"/>
      <c r="H12920" s="29"/>
      <c r="I12920" s="29"/>
      <c r="J12920" s="29"/>
      <c r="K12920" s="29"/>
      <c r="L12920" s="29"/>
    </row>
    <row r="12921" spans="1:12" ht="21">
      <c r="A12921" s="26"/>
      <c r="B12921" s="27"/>
      <c r="C12921" s="27"/>
      <c r="D12921" s="27"/>
      <c r="E12921" s="27"/>
      <c r="F12921" s="27"/>
      <c r="G12921" s="28"/>
      <c r="H12921" s="28"/>
      <c r="I12921" s="28"/>
      <c r="J12921" s="28"/>
      <c r="K12921" s="28"/>
      <c r="L12921" s="28"/>
    </row>
    <row r="12922" spans="1:12" ht="21">
      <c r="A12922" s="26"/>
      <c r="B12922" s="27"/>
      <c r="C12922" s="27"/>
      <c r="D12922" s="27"/>
      <c r="E12922" s="27"/>
      <c r="F12922" s="27"/>
      <c r="G12922" s="28"/>
      <c r="H12922" s="28"/>
      <c r="I12922" s="28"/>
      <c r="J12922" s="28"/>
      <c r="K12922" s="28"/>
      <c r="L12922" s="28"/>
    </row>
    <row r="12923" spans="1:12" ht="21">
      <c r="A12923" s="26"/>
      <c r="B12923" s="27"/>
      <c r="C12923" s="27"/>
      <c r="D12923" s="27"/>
      <c r="E12923" s="27"/>
      <c r="F12923" s="27"/>
      <c r="G12923" s="29"/>
      <c r="H12923" s="29"/>
      <c r="I12923" s="29"/>
      <c r="J12923" s="29"/>
      <c r="K12923" s="29"/>
      <c r="L12923" s="29"/>
    </row>
    <row r="12924" spans="1:12" ht="21">
      <c r="A12924" s="26"/>
      <c r="B12924" s="27"/>
      <c r="C12924" s="27"/>
      <c r="D12924" s="27"/>
      <c r="E12924" s="27"/>
      <c r="F12924" s="27"/>
      <c r="G12924" s="29"/>
      <c r="H12924" s="29"/>
      <c r="I12924" s="29"/>
      <c r="J12924" s="29"/>
      <c r="K12924" s="29"/>
      <c r="L12924" s="29"/>
    </row>
    <row r="12925" spans="1:12" ht="21">
      <c r="A12925" s="26"/>
      <c r="B12925" s="27"/>
      <c r="C12925" s="27"/>
      <c r="D12925" s="27"/>
      <c r="E12925" s="27"/>
      <c r="F12925" s="27"/>
      <c r="G12925" s="28"/>
      <c r="H12925" s="28"/>
      <c r="I12925" s="28"/>
      <c r="J12925" s="28"/>
      <c r="K12925" s="28"/>
      <c r="L12925" s="28"/>
    </row>
    <row r="12926" spans="1:12" ht="21">
      <c r="A12926" s="26"/>
      <c r="B12926" s="27"/>
      <c r="C12926" s="27"/>
      <c r="D12926" s="27"/>
      <c r="E12926" s="27"/>
      <c r="F12926" s="27"/>
      <c r="G12926" s="29"/>
      <c r="H12926" s="29"/>
      <c r="I12926" s="29"/>
      <c r="J12926" s="29"/>
      <c r="K12926" s="29"/>
      <c r="L12926" s="29"/>
    </row>
    <row r="12927" spans="1:12" ht="21">
      <c r="A12927" s="26"/>
      <c r="B12927" s="27"/>
      <c r="C12927" s="27"/>
      <c r="D12927" s="27"/>
      <c r="E12927" s="27"/>
      <c r="F12927" s="27"/>
      <c r="G12927" s="28"/>
      <c r="H12927" s="28"/>
      <c r="I12927" s="28"/>
      <c r="J12927" s="28"/>
      <c r="K12927" s="28"/>
      <c r="L12927" s="28"/>
    </row>
    <row r="12928" spans="1:12" ht="21">
      <c r="A12928" s="26"/>
      <c r="B12928" s="27"/>
      <c r="C12928" s="27"/>
      <c r="D12928" s="27"/>
      <c r="E12928" s="27"/>
      <c r="F12928" s="27"/>
      <c r="G12928" s="28"/>
      <c r="H12928" s="28"/>
      <c r="I12928" s="28"/>
      <c r="J12928" s="28"/>
      <c r="K12928" s="28"/>
      <c r="L12928" s="28"/>
    </row>
    <row r="12929" spans="1:12" ht="21">
      <c r="A12929" s="26"/>
      <c r="B12929" s="27"/>
      <c r="C12929" s="27"/>
      <c r="D12929" s="27"/>
      <c r="E12929" s="27"/>
      <c r="F12929" s="27"/>
      <c r="G12929" s="28"/>
      <c r="H12929" s="28"/>
      <c r="I12929" s="28"/>
      <c r="J12929" s="28"/>
      <c r="K12929" s="28"/>
      <c r="L12929" s="28"/>
    </row>
    <row r="12930" spans="1:12" ht="21">
      <c r="A12930" s="26"/>
      <c r="B12930" s="27"/>
      <c r="C12930" s="27"/>
      <c r="D12930" s="27"/>
      <c r="E12930" s="27"/>
      <c r="F12930" s="27"/>
      <c r="G12930" s="29"/>
      <c r="H12930" s="29"/>
      <c r="I12930" s="29"/>
      <c r="J12930" s="29"/>
      <c r="K12930" s="29"/>
      <c r="L12930" s="29"/>
    </row>
    <row r="12931" spans="1:12" ht="21">
      <c r="A12931" s="26"/>
      <c r="B12931" s="27"/>
      <c r="C12931" s="27"/>
      <c r="D12931" s="27"/>
      <c r="E12931" s="27"/>
      <c r="F12931" s="27"/>
      <c r="G12931" s="28"/>
      <c r="H12931" s="28"/>
      <c r="I12931" s="28"/>
      <c r="J12931" s="28"/>
      <c r="K12931" s="28"/>
      <c r="L12931" s="28"/>
    </row>
    <row r="12932" spans="1:12" ht="21">
      <c r="A12932" s="26"/>
      <c r="B12932" s="27"/>
      <c r="C12932" s="27"/>
      <c r="D12932" s="27"/>
      <c r="E12932" s="27"/>
      <c r="F12932" s="27"/>
      <c r="G12932" s="29"/>
      <c r="H12932" s="29"/>
      <c r="I12932" s="29"/>
      <c r="J12932" s="29"/>
      <c r="K12932" s="29"/>
      <c r="L12932" s="29"/>
    </row>
    <row r="12933" spans="1:12" ht="21">
      <c r="A12933" s="26"/>
      <c r="B12933" s="27"/>
      <c r="C12933" s="27"/>
      <c r="D12933" s="27"/>
      <c r="E12933" s="27"/>
      <c r="F12933" s="27"/>
      <c r="G12933" s="29"/>
      <c r="H12933" s="29"/>
      <c r="I12933" s="29"/>
      <c r="J12933" s="29"/>
      <c r="K12933" s="29"/>
      <c r="L12933" s="29"/>
    </row>
    <row r="12934" spans="1:12" ht="21">
      <c r="A12934" s="26"/>
      <c r="B12934" s="27"/>
      <c r="C12934" s="27"/>
      <c r="D12934" s="27"/>
      <c r="E12934" s="27"/>
      <c r="F12934" s="27"/>
      <c r="G12934" s="28"/>
      <c r="H12934" s="28"/>
      <c r="I12934" s="28"/>
      <c r="J12934" s="28"/>
      <c r="K12934" s="28"/>
      <c r="L12934" s="28"/>
    </row>
    <row r="12935" spans="1:12" ht="21">
      <c r="A12935" s="26"/>
      <c r="B12935" s="27"/>
      <c r="C12935" s="27"/>
      <c r="D12935" s="27"/>
      <c r="E12935" s="27"/>
      <c r="F12935" s="27"/>
      <c r="G12935" s="28"/>
      <c r="H12935" s="28"/>
      <c r="I12935" s="28"/>
      <c r="J12935" s="28"/>
      <c r="K12935" s="28"/>
      <c r="L12935" s="28"/>
    </row>
    <row r="12936" spans="1:12" ht="21">
      <c r="A12936" s="26"/>
      <c r="B12936" s="27"/>
      <c r="C12936" s="27"/>
      <c r="D12936" s="27"/>
      <c r="E12936" s="27"/>
      <c r="F12936" s="27"/>
      <c r="G12936" s="28"/>
      <c r="H12936" s="28"/>
      <c r="I12936" s="28"/>
      <c r="J12936" s="28"/>
      <c r="K12936" s="28"/>
      <c r="L12936" s="28"/>
    </row>
    <row r="12937" spans="1:12" ht="21">
      <c r="A12937" s="26"/>
      <c r="B12937" s="27"/>
      <c r="C12937" s="27"/>
      <c r="D12937" s="27"/>
      <c r="E12937" s="27"/>
      <c r="F12937" s="27"/>
      <c r="G12937" s="29"/>
      <c r="H12937" s="29"/>
      <c r="I12937" s="29"/>
      <c r="J12937" s="29"/>
      <c r="K12937" s="29"/>
      <c r="L12937" s="29"/>
    </row>
    <row r="12938" spans="1:12" ht="21">
      <c r="A12938" s="26"/>
      <c r="B12938" s="27"/>
      <c r="C12938" s="27"/>
      <c r="D12938" s="27"/>
      <c r="E12938" s="27"/>
      <c r="F12938" s="27"/>
      <c r="G12938" s="29"/>
      <c r="H12938" s="29"/>
      <c r="I12938" s="29"/>
      <c r="J12938" s="29"/>
      <c r="K12938" s="29"/>
      <c r="L12938" s="29"/>
    </row>
    <row r="12939" spans="1:12" ht="21">
      <c r="A12939" s="26"/>
      <c r="B12939" s="27"/>
      <c r="C12939" s="27"/>
      <c r="D12939" s="27"/>
      <c r="E12939" s="27"/>
      <c r="F12939" s="27"/>
      <c r="G12939" s="29"/>
      <c r="H12939" s="29"/>
      <c r="I12939" s="29"/>
      <c r="J12939" s="29"/>
      <c r="K12939" s="29"/>
      <c r="L12939" s="29"/>
    </row>
    <row r="12940" spans="1:12" ht="21">
      <c r="A12940" s="26"/>
      <c r="B12940" s="27"/>
      <c r="C12940" s="27"/>
      <c r="D12940" s="27"/>
      <c r="E12940" s="27"/>
      <c r="F12940" s="27"/>
      <c r="G12940" s="28"/>
      <c r="H12940" s="28"/>
      <c r="I12940" s="28"/>
      <c r="J12940" s="28"/>
      <c r="K12940" s="28"/>
      <c r="L12940" s="28"/>
    </row>
    <row r="12941" spans="1:12" ht="21">
      <c r="A12941" s="26"/>
      <c r="B12941" s="27"/>
      <c r="C12941" s="27"/>
      <c r="D12941" s="27"/>
      <c r="E12941" s="27"/>
      <c r="F12941" s="27"/>
      <c r="G12941" s="28"/>
      <c r="H12941" s="28"/>
      <c r="I12941" s="28"/>
      <c r="J12941" s="28"/>
      <c r="K12941" s="28"/>
      <c r="L12941" s="28"/>
    </row>
    <row r="12942" spans="1:12" ht="21">
      <c r="A12942" s="26"/>
      <c r="B12942" s="27"/>
      <c r="C12942" s="27"/>
      <c r="D12942" s="27"/>
      <c r="E12942" s="27"/>
      <c r="F12942" s="27"/>
      <c r="G12942" s="28"/>
      <c r="H12942" s="28"/>
      <c r="I12942" s="28"/>
      <c r="J12942" s="28"/>
      <c r="K12942" s="28"/>
      <c r="L12942" s="28"/>
    </row>
    <row r="12943" spans="1:12" ht="21">
      <c r="A12943" s="26"/>
      <c r="B12943" s="27"/>
      <c r="C12943" s="27"/>
      <c r="D12943" s="27"/>
      <c r="E12943" s="27"/>
      <c r="F12943" s="27"/>
      <c r="G12943" s="29"/>
      <c r="H12943" s="29"/>
      <c r="I12943" s="29"/>
      <c r="J12943" s="29"/>
      <c r="K12943" s="29"/>
      <c r="L12943" s="29"/>
    </row>
    <row r="12944" spans="1:12" ht="21">
      <c r="A12944" s="26"/>
      <c r="B12944" s="27"/>
      <c r="C12944" s="27"/>
      <c r="D12944" s="27"/>
      <c r="E12944" s="27"/>
      <c r="F12944" s="27"/>
      <c r="G12944" s="29"/>
      <c r="H12944" s="29"/>
      <c r="I12944" s="29"/>
      <c r="J12944" s="29"/>
      <c r="K12944" s="29"/>
      <c r="L12944" s="29"/>
    </row>
    <row r="12945" spans="1:12" ht="21">
      <c r="A12945" s="26"/>
      <c r="B12945" s="27"/>
      <c r="C12945" s="27"/>
      <c r="D12945" s="27"/>
      <c r="E12945" s="27"/>
      <c r="F12945" s="27"/>
      <c r="G12945" s="29"/>
      <c r="H12945" s="29"/>
      <c r="I12945" s="29"/>
      <c r="J12945" s="29"/>
      <c r="K12945" s="29"/>
      <c r="L12945" s="29"/>
    </row>
    <row r="12946" spans="1:12" ht="21">
      <c r="A12946" s="26"/>
      <c r="B12946" s="27"/>
      <c r="C12946" s="27"/>
      <c r="D12946" s="27"/>
      <c r="E12946" s="27"/>
      <c r="F12946" s="27"/>
      <c r="G12946" s="28"/>
      <c r="H12946" s="28"/>
      <c r="I12946" s="28"/>
      <c r="J12946" s="28"/>
      <c r="K12946" s="28"/>
      <c r="L12946" s="28"/>
    </row>
    <row r="12947" spans="1:12" ht="21">
      <c r="A12947" s="26"/>
      <c r="B12947" s="27"/>
      <c r="C12947" s="27"/>
      <c r="D12947" s="27"/>
      <c r="E12947" s="27"/>
      <c r="F12947" s="27"/>
      <c r="G12947" s="29"/>
      <c r="H12947" s="29"/>
      <c r="I12947" s="29"/>
      <c r="J12947" s="29"/>
      <c r="K12947" s="29"/>
      <c r="L12947" s="29"/>
    </row>
    <row r="12948" spans="1:12" ht="21">
      <c r="A12948" s="26"/>
      <c r="B12948" s="27"/>
      <c r="C12948" s="27"/>
      <c r="D12948" s="27"/>
      <c r="E12948" s="27"/>
      <c r="F12948" s="27"/>
      <c r="G12948" s="29"/>
      <c r="H12948" s="29"/>
      <c r="I12948" s="29"/>
      <c r="J12948" s="29"/>
      <c r="K12948" s="29"/>
      <c r="L12948" s="29"/>
    </row>
    <row r="12949" spans="1:12" ht="21">
      <c r="A12949" s="26"/>
      <c r="B12949" s="27"/>
      <c r="C12949" s="27"/>
      <c r="D12949" s="27"/>
      <c r="E12949" s="27"/>
      <c r="F12949" s="27"/>
      <c r="G12949" s="29"/>
      <c r="H12949" s="29"/>
      <c r="I12949" s="29"/>
      <c r="J12949" s="29"/>
      <c r="K12949" s="29"/>
      <c r="L12949" s="29"/>
    </row>
    <row r="12950" spans="1:12" ht="21">
      <c r="A12950" s="26"/>
      <c r="B12950" s="27"/>
      <c r="C12950" s="27"/>
      <c r="D12950" s="27"/>
      <c r="E12950" s="27"/>
      <c r="F12950" s="27"/>
      <c r="G12950" s="29"/>
      <c r="H12950" s="29"/>
      <c r="I12950" s="29"/>
      <c r="J12950" s="29"/>
      <c r="K12950" s="29"/>
      <c r="L12950" s="29"/>
    </row>
    <row r="12951" spans="1:12" ht="21">
      <c r="A12951" s="26"/>
      <c r="B12951" s="27"/>
      <c r="C12951" s="27"/>
      <c r="D12951" s="27"/>
      <c r="E12951" s="27"/>
      <c r="F12951" s="27"/>
      <c r="G12951" s="29"/>
      <c r="H12951" s="29"/>
      <c r="I12951" s="29"/>
      <c r="J12951" s="29"/>
      <c r="K12951" s="29"/>
      <c r="L12951" s="29"/>
    </row>
    <row r="12952" spans="1:12" ht="21">
      <c r="A12952" s="26"/>
      <c r="B12952" s="27"/>
      <c r="C12952" s="27"/>
      <c r="D12952" s="27"/>
      <c r="E12952" s="27"/>
      <c r="F12952" s="27"/>
      <c r="G12952" s="29"/>
      <c r="H12952" s="29"/>
      <c r="I12952" s="29"/>
      <c r="J12952" s="29"/>
      <c r="K12952" s="29"/>
      <c r="L12952" s="29"/>
    </row>
    <row r="12953" spans="1:12" ht="21">
      <c r="A12953" s="26"/>
      <c r="B12953" s="27"/>
      <c r="C12953" s="27"/>
      <c r="D12953" s="27"/>
      <c r="E12953" s="27"/>
      <c r="F12953" s="27"/>
      <c r="G12953" s="29"/>
      <c r="H12953" s="29"/>
      <c r="I12953" s="29"/>
      <c r="J12953" s="29"/>
      <c r="K12953" s="29"/>
      <c r="L12953" s="29"/>
    </row>
    <row r="12954" spans="1:12" ht="21">
      <c r="A12954" s="26"/>
      <c r="B12954" s="27"/>
      <c r="C12954" s="27"/>
      <c r="D12954" s="27"/>
      <c r="E12954" s="27"/>
      <c r="F12954" s="27"/>
      <c r="G12954" s="29"/>
      <c r="H12954" s="29"/>
      <c r="I12954" s="29"/>
      <c r="J12954" s="29"/>
      <c r="K12954" s="29"/>
      <c r="L12954" s="29"/>
    </row>
    <row r="12955" spans="1:12" ht="21">
      <c r="A12955" s="26"/>
      <c r="B12955" s="27"/>
      <c r="C12955" s="27"/>
      <c r="D12955" s="27"/>
      <c r="E12955" s="27"/>
      <c r="F12955" s="27"/>
      <c r="G12955" s="29"/>
      <c r="H12955" s="29"/>
      <c r="I12955" s="29"/>
      <c r="J12955" s="29"/>
      <c r="K12955" s="29"/>
      <c r="L12955" s="29"/>
    </row>
    <row r="12956" spans="1:12" ht="21">
      <c r="A12956" s="26"/>
      <c r="B12956" s="27"/>
      <c r="C12956" s="27"/>
      <c r="D12956" s="27"/>
      <c r="E12956" s="27"/>
      <c r="F12956" s="27"/>
      <c r="G12956" s="29"/>
      <c r="H12956" s="29"/>
      <c r="I12956" s="29"/>
      <c r="J12956" s="29"/>
      <c r="K12956" s="29"/>
      <c r="L12956" s="29"/>
    </row>
    <row r="12957" spans="1:12" ht="21">
      <c r="A12957" s="26"/>
      <c r="B12957" s="27"/>
      <c r="C12957" s="27"/>
      <c r="D12957" s="27"/>
      <c r="E12957" s="27"/>
      <c r="F12957" s="27"/>
      <c r="G12957" s="29"/>
      <c r="H12957" s="29"/>
      <c r="I12957" s="29"/>
      <c r="J12957" s="29"/>
      <c r="K12957" s="29"/>
      <c r="L12957" s="29"/>
    </row>
    <row r="12958" spans="1:12" ht="21">
      <c r="A12958" s="26"/>
      <c r="B12958" s="27"/>
      <c r="C12958" s="27"/>
      <c r="D12958" s="27"/>
      <c r="E12958" s="27"/>
      <c r="F12958" s="27"/>
      <c r="G12958" s="29"/>
      <c r="H12958" s="29"/>
      <c r="I12958" s="29"/>
      <c r="J12958" s="29"/>
      <c r="K12958" s="29"/>
      <c r="L12958" s="29"/>
    </row>
    <row r="12959" spans="1:12" ht="21">
      <c r="A12959" s="26"/>
      <c r="B12959" s="27"/>
      <c r="C12959" s="27"/>
      <c r="D12959" s="27"/>
      <c r="E12959" s="27"/>
      <c r="F12959" s="27"/>
      <c r="G12959" s="29"/>
      <c r="H12959" s="29"/>
      <c r="I12959" s="29"/>
      <c r="J12959" s="29"/>
      <c r="K12959" s="29"/>
      <c r="L12959" s="29"/>
    </row>
    <row r="12960" spans="1:12" ht="21">
      <c r="A12960" s="26"/>
      <c r="B12960" s="27"/>
      <c r="C12960" s="27"/>
      <c r="D12960" s="27"/>
      <c r="E12960" s="27"/>
      <c r="F12960" s="27"/>
      <c r="G12960" s="29"/>
      <c r="H12960" s="29"/>
      <c r="I12960" s="29"/>
      <c r="J12960" s="29"/>
      <c r="K12960" s="29"/>
      <c r="L12960" s="29"/>
    </row>
    <row r="12961" spans="1:12" ht="21">
      <c r="A12961" s="26"/>
      <c r="B12961" s="27"/>
      <c r="C12961" s="27"/>
      <c r="D12961" s="27"/>
      <c r="E12961" s="27"/>
      <c r="F12961" s="27"/>
      <c r="G12961" s="28"/>
      <c r="H12961" s="28"/>
      <c r="I12961" s="28"/>
      <c r="J12961" s="28"/>
      <c r="K12961" s="28"/>
      <c r="L12961" s="28"/>
    </row>
    <row r="12962" spans="1:12" ht="21">
      <c r="A12962" s="26"/>
      <c r="B12962" s="27"/>
      <c r="C12962" s="27"/>
      <c r="D12962" s="27"/>
      <c r="E12962" s="27"/>
      <c r="F12962" s="27"/>
      <c r="G12962" s="28"/>
      <c r="H12962" s="28"/>
      <c r="I12962" s="28"/>
      <c r="J12962" s="28"/>
      <c r="K12962" s="28"/>
      <c r="L12962" s="28"/>
    </row>
    <row r="12963" spans="1:12" ht="21">
      <c r="A12963" s="26"/>
      <c r="B12963" s="27"/>
      <c r="C12963" s="27"/>
      <c r="D12963" s="27"/>
      <c r="E12963" s="27"/>
      <c r="F12963" s="27"/>
      <c r="G12963" s="28"/>
      <c r="H12963" s="28"/>
      <c r="I12963" s="28"/>
      <c r="J12963" s="28"/>
      <c r="K12963" s="28"/>
      <c r="L12963" s="28"/>
    </row>
    <row r="12964" spans="1:12" ht="21">
      <c r="A12964" s="26"/>
      <c r="B12964" s="27"/>
      <c r="C12964" s="27"/>
      <c r="D12964" s="27"/>
      <c r="E12964" s="27"/>
      <c r="F12964" s="27"/>
      <c r="G12964" s="29"/>
      <c r="H12964" s="29"/>
      <c r="I12964" s="29"/>
      <c r="J12964" s="29"/>
      <c r="K12964" s="29"/>
      <c r="L12964" s="29"/>
    </row>
    <row r="12965" spans="1:12" ht="21">
      <c r="A12965" s="26"/>
      <c r="B12965" s="27"/>
      <c r="C12965" s="27"/>
      <c r="D12965" s="27"/>
      <c r="E12965" s="27"/>
      <c r="F12965" s="27"/>
      <c r="G12965" s="29"/>
      <c r="H12965" s="29"/>
      <c r="I12965" s="29"/>
      <c r="J12965" s="29"/>
      <c r="K12965" s="29"/>
      <c r="L12965" s="29"/>
    </row>
    <row r="12966" spans="1:12" ht="21">
      <c r="A12966" s="26"/>
      <c r="B12966" s="27"/>
      <c r="C12966" s="27"/>
      <c r="D12966" s="27"/>
      <c r="E12966" s="27"/>
      <c r="F12966" s="27"/>
      <c r="G12966" s="28"/>
      <c r="H12966" s="28"/>
      <c r="I12966" s="28"/>
      <c r="J12966" s="28"/>
      <c r="K12966" s="28"/>
      <c r="L12966" s="28"/>
    </row>
    <row r="12967" spans="1:12" ht="21">
      <c r="A12967" s="26"/>
      <c r="B12967" s="27"/>
      <c r="C12967" s="27"/>
      <c r="D12967" s="27"/>
      <c r="E12967" s="27"/>
      <c r="F12967" s="27"/>
      <c r="G12967" s="29"/>
      <c r="H12967" s="29"/>
      <c r="I12967" s="29"/>
      <c r="J12967" s="29"/>
      <c r="K12967" s="29"/>
      <c r="L12967" s="29"/>
    </row>
    <row r="12968" spans="1:12" ht="21">
      <c r="A12968" s="26"/>
      <c r="B12968" s="27"/>
      <c r="C12968" s="27"/>
      <c r="D12968" s="27"/>
      <c r="E12968" s="27"/>
      <c r="F12968" s="27"/>
      <c r="G12968" s="29"/>
      <c r="H12968" s="29"/>
      <c r="I12968" s="29"/>
      <c r="J12968" s="29"/>
      <c r="K12968" s="29"/>
      <c r="L12968" s="29"/>
    </row>
    <row r="12969" spans="1:12" ht="21">
      <c r="A12969" s="26"/>
      <c r="B12969" s="27"/>
      <c r="C12969" s="27"/>
      <c r="D12969" s="27"/>
      <c r="E12969" s="27"/>
      <c r="F12969" s="27"/>
      <c r="G12969" s="29"/>
      <c r="H12969" s="29"/>
      <c r="I12969" s="29"/>
      <c r="J12969" s="29"/>
      <c r="K12969" s="29"/>
      <c r="L12969" s="29"/>
    </row>
    <row r="12970" spans="1:12" ht="21">
      <c r="A12970" s="26"/>
      <c r="B12970" s="27"/>
      <c r="C12970" s="27"/>
      <c r="D12970" s="27"/>
      <c r="E12970" s="27"/>
      <c r="F12970" s="27"/>
      <c r="G12970" s="28"/>
      <c r="H12970" s="28"/>
      <c r="I12970" s="28"/>
      <c r="J12970" s="28"/>
      <c r="K12970" s="28"/>
      <c r="L12970" s="28"/>
    </row>
    <row r="12971" spans="1:12" ht="21">
      <c r="A12971" s="26"/>
      <c r="B12971" s="27"/>
      <c r="C12971" s="27"/>
      <c r="D12971" s="27"/>
      <c r="E12971" s="27"/>
      <c r="F12971" s="27"/>
      <c r="G12971" s="29"/>
      <c r="H12971" s="29"/>
      <c r="I12971" s="29"/>
      <c r="J12971" s="29"/>
      <c r="K12971" s="29"/>
      <c r="L12971" s="29"/>
    </row>
    <row r="12972" spans="1:12" ht="21">
      <c r="A12972" s="26"/>
      <c r="B12972" s="27"/>
      <c r="C12972" s="27"/>
      <c r="D12972" s="27"/>
      <c r="E12972" s="27"/>
      <c r="F12972" s="27"/>
      <c r="G12972" s="29"/>
      <c r="H12972" s="29"/>
      <c r="I12972" s="29"/>
      <c r="J12972" s="29"/>
      <c r="K12972" s="29"/>
      <c r="L12972" s="29"/>
    </row>
    <row r="12973" spans="1:12" ht="21">
      <c r="A12973" s="26"/>
      <c r="B12973" s="27"/>
      <c r="C12973" s="27"/>
      <c r="D12973" s="27"/>
      <c r="E12973" s="27"/>
      <c r="F12973" s="27"/>
      <c r="G12973" s="29"/>
      <c r="H12973" s="29"/>
      <c r="I12973" s="29"/>
      <c r="J12973" s="29"/>
      <c r="K12973" s="29"/>
      <c r="L12973" s="29"/>
    </row>
    <row r="12974" spans="1:12" ht="21">
      <c r="A12974" s="26"/>
      <c r="B12974" s="27"/>
      <c r="C12974" s="27"/>
      <c r="D12974" s="27"/>
      <c r="E12974" s="27"/>
      <c r="F12974" s="27"/>
      <c r="G12974" s="29"/>
      <c r="H12974" s="29"/>
      <c r="I12974" s="29"/>
      <c r="J12974" s="29"/>
      <c r="K12974" s="29"/>
      <c r="L12974" s="29"/>
    </row>
    <row r="12975" spans="1:12" ht="21">
      <c r="A12975" s="26"/>
      <c r="B12975" s="27"/>
      <c r="C12975" s="27"/>
      <c r="D12975" s="27"/>
      <c r="E12975" s="27"/>
      <c r="F12975" s="27"/>
      <c r="G12975" s="29"/>
      <c r="H12975" s="29"/>
      <c r="I12975" s="29"/>
      <c r="J12975" s="29"/>
      <c r="K12975" s="29"/>
      <c r="L12975" s="29"/>
    </row>
    <row r="12976" spans="1:12" ht="21">
      <c r="A12976" s="26"/>
      <c r="B12976" s="27"/>
      <c r="C12976" s="27"/>
      <c r="D12976" s="27"/>
      <c r="E12976" s="27"/>
      <c r="F12976" s="27"/>
      <c r="G12976" s="29"/>
      <c r="H12976" s="29"/>
      <c r="I12976" s="29"/>
      <c r="J12976" s="29"/>
      <c r="K12976" s="29"/>
      <c r="L12976" s="29"/>
    </row>
    <row r="12977" spans="1:12" ht="21">
      <c r="A12977" s="26"/>
      <c r="B12977" s="27"/>
      <c r="C12977" s="27"/>
      <c r="D12977" s="27"/>
      <c r="E12977" s="27"/>
      <c r="F12977" s="27"/>
      <c r="G12977" s="29"/>
      <c r="H12977" s="29"/>
      <c r="I12977" s="29"/>
      <c r="J12977" s="29"/>
      <c r="K12977" s="29"/>
      <c r="L12977" s="29"/>
    </row>
    <row r="12978" spans="1:12" ht="21">
      <c r="A12978" s="26"/>
      <c r="B12978" s="27"/>
      <c r="C12978" s="27"/>
      <c r="D12978" s="27"/>
      <c r="E12978" s="27"/>
      <c r="F12978" s="27"/>
      <c r="G12978" s="29"/>
      <c r="H12978" s="29"/>
      <c r="I12978" s="29"/>
      <c r="J12978" s="29"/>
      <c r="K12978" s="29"/>
      <c r="L12978" s="29"/>
    </row>
    <row r="12979" spans="1:12" ht="21">
      <c r="A12979" s="26"/>
      <c r="B12979" s="27"/>
      <c r="C12979" s="27"/>
      <c r="D12979" s="27"/>
      <c r="E12979" s="27"/>
      <c r="F12979" s="27"/>
      <c r="G12979" s="29"/>
      <c r="H12979" s="29"/>
      <c r="I12979" s="29"/>
      <c r="J12979" s="29"/>
      <c r="K12979" s="29"/>
      <c r="L12979" s="29"/>
    </row>
    <row r="12980" spans="1:12" ht="21">
      <c r="A12980" s="26"/>
      <c r="B12980" s="27"/>
      <c r="C12980" s="27"/>
      <c r="D12980" s="27"/>
      <c r="E12980" s="27"/>
      <c r="F12980" s="27"/>
      <c r="G12980" s="29"/>
      <c r="H12980" s="29"/>
      <c r="I12980" s="29"/>
      <c r="J12980" s="29"/>
      <c r="K12980" s="29"/>
      <c r="L12980" s="29"/>
    </row>
    <row r="12981" spans="1:12" ht="21">
      <c r="A12981" s="26"/>
      <c r="B12981" s="27"/>
      <c r="C12981" s="27"/>
      <c r="D12981" s="27"/>
      <c r="E12981" s="27"/>
      <c r="F12981" s="27"/>
      <c r="G12981" s="29"/>
      <c r="H12981" s="29"/>
      <c r="I12981" s="29"/>
      <c r="J12981" s="29"/>
      <c r="K12981" s="29"/>
      <c r="L12981" s="29"/>
    </row>
    <row r="12982" spans="1:12" ht="21">
      <c r="A12982" s="26"/>
      <c r="B12982" s="27"/>
      <c r="C12982" s="27"/>
      <c r="D12982" s="27"/>
      <c r="E12982" s="27"/>
      <c r="F12982" s="27"/>
      <c r="G12982" s="29"/>
      <c r="H12982" s="29"/>
      <c r="I12982" s="29"/>
      <c r="J12982" s="29"/>
      <c r="K12982" s="29"/>
      <c r="L12982" s="29"/>
    </row>
    <row r="12983" spans="1:12" ht="21">
      <c r="A12983" s="26"/>
      <c r="B12983" s="27"/>
      <c r="C12983" s="27"/>
      <c r="D12983" s="27"/>
      <c r="E12983" s="27"/>
      <c r="F12983" s="27"/>
      <c r="G12983" s="29"/>
      <c r="H12983" s="29"/>
      <c r="I12983" s="29"/>
      <c r="J12983" s="29"/>
      <c r="K12983" s="29"/>
      <c r="L12983" s="29"/>
    </row>
    <row r="12984" spans="1:12" ht="21">
      <c r="A12984" s="26"/>
      <c r="B12984" s="27"/>
      <c r="C12984" s="27"/>
      <c r="D12984" s="27"/>
      <c r="E12984" s="27"/>
      <c r="F12984" s="27"/>
      <c r="G12984" s="29"/>
      <c r="H12984" s="29"/>
      <c r="I12984" s="29"/>
      <c r="J12984" s="29"/>
      <c r="K12984" s="29"/>
      <c r="L12984" s="29"/>
    </row>
    <row r="12985" spans="1:12" ht="21">
      <c r="A12985" s="26"/>
      <c r="B12985" s="27"/>
      <c r="C12985" s="27"/>
      <c r="D12985" s="27"/>
      <c r="E12985" s="27"/>
      <c r="F12985" s="27"/>
      <c r="G12985" s="29"/>
      <c r="H12985" s="29"/>
      <c r="I12985" s="29"/>
      <c r="J12985" s="29"/>
      <c r="K12985" s="29"/>
      <c r="L12985" s="29"/>
    </row>
    <row r="12986" spans="1:12" ht="21">
      <c r="A12986" s="26"/>
      <c r="B12986" s="27"/>
      <c r="C12986" s="27"/>
      <c r="D12986" s="27"/>
      <c r="E12986" s="27"/>
      <c r="F12986" s="27"/>
      <c r="G12986" s="29"/>
      <c r="H12986" s="29"/>
      <c r="I12986" s="29"/>
      <c r="J12986" s="29"/>
      <c r="K12986" s="29"/>
      <c r="L12986" s="29"/>
    </row>
    <row r="12987" spans="1:12" ht="21">
      <c r="A12987" s="26"/>
      <c r="B12987" s="27"/>
      <c r="C12987" s="27"/>
      <c r="D12987" s="27"/>
      <c r="E12987" s="27"/>
      <c r="F12987" s="27"/>
      <c r="G12987" s="29"/>
      <c r="H12987" s="29"/>
      <c r="I12987" s="29"/>
      <c r="J12987" s="29"/>
      <c r="K12987" s="29"/>
      <c r="L12987" s="29"/>
    </row>
    <row r="12988" spans="1:12" ht="21">
      <c r="A12988" s="26"/>
      <c r="B12988" s="27"/>
      <c r="C12988" s="27"/>
      <c r="D12988" s="27"/>
      <c r="E12988" s="27"/>
      <c r="F12988" s="27"/>
      <c r="G12988" s="28"/>
      <c r="H12988" s="28"/>
      <c r="I12988" s="28"/>
      <c r="J12988" s="28"/>
      <c r="K12988" s="28"/>
      <c r="L12988" s="28"/>
    </row>
    <row r="12989" spans="1:12" ht="21">
      <c r="A12989" s="26"/>
      <c r="B12989" s="27"/>
      <c r="C12989" s="27"/>
      <c r="D12989" s="27"/>
      <c r="E12989" s="27"/>
      <c r="F12989" s="27"/>
      <c r="G12989" s="29"/>
      <c r="H12989" s="29"/>
      <c r="I12989" s="29"/>
      <c r="J12989" s="29"/>
      <c r="K12989" s="29"/>
      <c r="L12989" s="29"/>
    </row>
    <row r="12990" spans="1:12" ht="21">
      <c r="A12990" s="26"/>
      <c r="B12990" s="27"/>
      <c r="C12990" s="27"/>
      <c r="D12990" s="27"/>
      <c r="E12990" s="27"/>
      <c r="F12990" s="27"/>
      <c r="G12990" s="29"/>
      <c r="H12990" s="29"/>
      <c r="I12990" s="29"/>
      <c r="J12990" s="29"/>
      <c r="K12990" s="29"/>
      <c r="L12990" s="29"/>
    </row>
    <row r="12991" spans="1:12" ht="21">
      <c r="A12991" s="26"/>
      <c r="B12991" s="27"/>
      <c r="C12991" s="27"/>
      <c r="D12991" s="27"/>
      <c r="E12991" s="27"/>
      <c r="F12991" s="27"/>
      <c r="G12991" s="28"/>
      <c r="H12991" s="28"/>
      <c r="I12991" s="28"/>
      <c r="J12991" s="28"/>
      <c r="K12991" s="28"/>
      <c r="L12991" s="28"/>
    </row>
    <row r="12992" spans="1:12" ht="21">
      <c r="A12992" s="26"/>
      <c r="B12992" s="27"/>
      <c r="C12992" s="27"/>
      <c r="D12992" s="27"/>
      <c r="E12992" s="27"/>
      <c r="F12992" s="27"/>
      <c r="G12992" s="28"/>
      <c r="H12992" s="28"/>
      <c r="I12992" s="28"/>
      <c r="J12992" s="28"/>
      <c r="K12992" s="28"/>
      <c r="L12992" s="28"/>
    </row>
    <row r="12993" spans="1:12" ht="21">
      <c r="A12993" s="26"/>
      <c r="B12993" s="27"/>
      <c r="C12993" s="27"/>
      <c r="D12993" s="27"/>
      <c r="E12993" s="27"/>
      <c r="F12993" s="27"/>
      <c r="G12993" s="29"/>
      <c r="H12993" s="29"/>
      <c r="I12993" s="29"/>
      <c r="J12993" s="29"/>
      <c r="K12993" s="29"/>
      <c r="L12993" s="29"/>
    </row>
    <row r="12994" spans="1:12" ht="21">
      <c r="A12994" s="26"/>
      <c r="B12994" s="27"/>
      <c r="C12994" s="27"/>
      <c r="D12994" s="27"/>
      <c r="E12994" s="27"/>
      <c r="F12994" s="27"/>
      <c r="G12994" s="29"/>
      <c r="H12994" s="29"/>
      <c r="I12994" s="29"/>
      <c r="J12994" s="29"/>
      <c r="K12994" s="29"/>
      <c r="L12994" s="29"/>
    </row>
    <row r="12995" spans="1:12" ht="21">
      <c r="A12995" s="26"/>
      <c r="B12995" s="27"/>
      <c r="C12995" s="27"/>
      <c r="D12995" s="27"/>
      <c r="E12995" s="27"/>
      <c r="F12995" s="27"/>
      <c r="G12995" s="29"/>
      <c r="H12995" s="29"/>
      <c r="I12995" s="29"/>
      <c r="J12995" s="29"/>
      <c r="K12995" s="29"/>
      <c r="L12995" s="29"/>
    </row>
    <row r="12996" spans="1:12" ht="21">
      <c r="A12996" s="26"/>
      <c r="B12996" s="27"/>
      <c r="C12996" s="27"/>
      <c r="D12996" s="27"/>
      <c r="E12996" s="27"/>
      <c r="F12996" s="27"/>
      <c r="G12996" s="29"/>
      <c r="H12996" s="29"/>
      <c r="I12996" s="29"/>
      <c r="J12996" s="29"/>
      <c r="K12996" s="29"/>
      <c r="L12996" s="29"/>
    </row>
    <row r="12997" spans="1:12" ht="21">
      <c r="A12997" s="26"/>
      <c r="B12997" s="27"/>
      <c r="C12997" s="27"/>
      <c r="D12997" s="27"/>
      <c r="E12997" s="27"/>
      <c r="F12997" s="27"/>
      <c r="G12997" s="28"/>
      <c r="H12997" s="28"/>
      <c r="I12997" s="28"/>
      <c r="J12997" s="28"/>
      <c r="K12997" s="28"/>
      <c r="L12997" s="28"/>
    </row>
    <row r="12998" spans="1:12" ht="21">
      <c r="A12998" s="26"/>
      <c r="B12998" s="27"/>
      <c r="C12998" s="27"/>
      <c r="D12998" s="27"/>
      <c r="E12998" s="27"/>
      <c r="F12998" s="27"/>
      <c r="G12998" s="28"/>
      <c r="H12998" s="28"/>
      <c r="I12998" s="28"/>
      <c r="J12998" s="28"/>
      <c r="K12998" s="28"/>
      <c r="L12998" s="28"/>
    </row>
    <row r="12999" spans="1:12" ht="21">
      <c r="A12999" s="26"/>
      <c r="B12999" s="27"/>
      <c r="C12999" s="27"/>
      <c r="D12999" s="27"/>
      <c r="E12999" s="27"/>
      <c r="F12999" s="27"/>
      <c r="G12999" s="28"/>
      <c r="H12999" s="28"/>
      <c r="I12999" s="28"/>
      <c r="J12999" s="28"/>
      <c r="K12999" s="28"/>
      <c r="L12999" s="28"/>
    </row>
    <row r="13000" spans="1:12" ht="21">
      <c r="A13000" s="26"/>
      <c r="B13000" s="27"/>
      <c r="C13000" s="27"/>
      <c r="D13000" s="27"/>
      <c r="E13000" s="27"/>
      <c r="F13000" s="27"/>
      <c r="G13000" s="28"/>
      <c r="H13000" s="28"/>
      <c r="I13000" s="28"/>
      <c r="J13000" s="28"/>
      <c r="K13000" s="28"/>
      <c r="L13000" s="28"/>
    </row>
    <row r="13001" spans="1:12" ht="21">
      <c r="A13001" s="26"/>
      <c r="B13001" s="27"/>
      <c r="C13001" s="27"/>
      <c r="D13001" s="27"/>
      <c r="E13001" s="27"/>
      <c r="F13001" s="27"/>
      <c r="G13001" s="28"/>
      <c r="H13001" s="28"/>
      <c r="I13001" s="28"/>
      <c r="J13001" s="28"/>
      <c r="K13001" s="28"/>
      <c r="L13001" s="28"/>
    </row>
    <row r="13002" spans="1:12" ht="21">
      <c r="A13002" s="26"/>
      <c r="B13002" s="27"/>
      <c r="C13002" s="27"/>
      <c r="D13002" s="27"/>
      <c r="E13002" s="27"/>
      <c r="F13002" s="27"/>
      <c r="G13002" s="28"/>
      <c r="H13002" s="28"/>
      <c r="I13002" s="28"/>
      <c r="J13002" s="28"/>
      <c r="K13002" s="28"/>
      <c r="L13002" s="28"/>
    </row>
    <row r="13003" spans="1:12" ht="21">
      <c r="A13003" s="26"/>
      <c r="B13003" s="27"/>
      <c r="C13003" s="27"/>
      <c r="D13003" s="27"/>
      <c r="E13003" s="27"/>
      <c r="F13003" s="27"/>
      <c r="G13003" s="28"/>
      <c r="H13003" s="28"/>
      <c r="I13003" s="28"/>
      <c r="J13003" s="28"/>
      <c r="K13003" s="28"/>
      <c r="L13003" s="28"/>
    </row>
    <row r="13004" spans="1:12" ht="21">
      <c r="A13004" s="26"/>
      <c r="B13004" s="27"/>
      <c r="C13004" s="27"/>
      <c r="D13004" s="27"/>
      <c r="E13004" s="27"/>
      <c r="F13004" s="27"/>
      <c r="G13004" s="28"/>
      <c r="H13004" s="28"/>
      <c r="I13004" s="28"/>
      <c r="J13004" s="28"/>
      <c r="K13004" s="28"/>
      <c r="L13004" s="28"/>
    </row>
    <row r="13005" spans="1:12" ht="21">
      <c r="A13005" s="26"/>
      <c r="B13005" s="27"/>
      <c r="C13005" s="27"/>
      <c r="D13005" s="27"/>
      <c r="E13005" s="27"/>
      <c r="F13005" s="27"/>
      <c r="G13005" s="29"/>
      <c r="H13005" s="29"/>
      <c r="I13005" s="29"/>
      <c r="J13005" s="29"/>
      <c r="K13005" s="29"/>
      <c r="L13005" s="29"/>
    </row>
    <row r="13006" spans="1:12" ht="21">
      <c r="A13006" s="26"/>
      <c r="B13006" s="27"/>
      <c r="C13006" s="27"/>
      <c r="D13006" s="27"/>
      <c r="E13006" s="27"/>
      <c r="F13006" s="27"/>
      <c r="G13006" s="29"/>
      <c r="H13006" s="29"/>
      <c r="I13006" s="29"/>
      <c r="J13006" s="29"/>
      <c r="K13006" s="29"/>
      <c r="L13006" s="29"/>
    </row>
    <row r="13007" spans="1:12" ht="21">
      <c r="A13007" s="26"/>
      <c r="B13007" s="27"/>
      <c r="C13007" s="27"/>
      <c r="D13007" s="27"/>
      <c r="E13007" s="27"/>
      <c r="F13007" s="27"/>
      <c r="G13007" s="28"/>
      <c r="H13007" s="28"/>
      <c r="I13007" s="28"/>
      <c r="J13007" s="28"/>
      <c r="K13007" s="28"/>
      <c r="L13007" s="28"/>
    </row>
    <row r="13008" spans="1:12" ht="21">
      <c r="A13008" s="26"/>
      <c r="B13008" s="27"/>
      <c r="C13008" s="27"/>
      <c r="D13008" s="27"/>
      <c r="E13008" s="27"/>
      <c r="F13008" s="27"/>
      <c r="G13008" s="29"/>
      <c r="H13008" s="29"/>
      <c r="I13008" s="29"/>
      <c r="J13008" s="29"/>
      <c r="K13008" s="29"/>
      <c r="L13008" s="29"/>
    </row>
    <row r="13009" spans="1:12" ht="21">
      <c r="A13009" s="26"/>
      <c r="B13009" s="27"/>
      <c r="C13009" s="27"/>
      <c r="D13009" s="27"/>
      <c r="E13009" s="27"/>
      <c r="F13009" s="27"/>
      <c r="G13009" s="28"/>
      <c r="H13009" s="28"/>
      <c r="I13009" s="28"/>
      <c r="J13009" s="28"/>
      <c r="K13009" s="28"/>
      <c r="L13009" s="28"/>
    </row>
    <row r="13010" spans="1:12" ht="21">
      <c r="A13010" s="26"/>
      <c r="B13010" s="27"/>
      <c r="C13010" s="27"/>
      <c r="D13010" s="27"/>
      <c r="E13010" s="27"/>
      <c r="F13010" s="27"/>
      <c r="G13010" s="28"/>
      <c r="H13010" s="28"/>
      <c r="I13010" s="28"/>
      <c r="J13010" s="28"/>
      <c r="K13010" s="28"/>
      <c r="L13010" s="28"/>
    </row>
    <row r="13011" spans="1:12" ht="21">
      <c r="A13011" s="26"/>
      <c r="B13011" s="27"/>
      <c r="C13011" s="27"/>
      <c r="D13011" s="27"/>
      <c r="E13011" s="27"/>
      <c r="F13011" s="27"/>
      <c r="G13011" s="28"/>
      <c r="H13011" s="28"/>
      <c r="I13011" s="28"/>
      <c r="J13011" s="28"/>
      <c r="K13011" s="28"/>
      <c r="L13011" s="28"/>
    </row>
    <row r="13012" spans="1:12" ht="21">
      <c r="A13012" s="26"/>
      <c r="B13012" s="27"/>
      <c r="C13012" s="27"/>
      <c r="D13012" s="27"/>
      <c r="E13012" s="27"/>
      <c r="F13012" s="27"/>
      <c r="G13012" s="28"/>
      <c r="H13012" s="28"/>
      <c r="I13012" s="28"/>
      <c r="J13012" s="28"/>
      <c r="K13012" s="28"/>
      <c r="L13012" s="28"/>
    </row>
    <row r="13013" spans="1:12" ht="21">
      <c r="A13013" s="26"/>
      <c r="B13013" s="27"/>
      <c r="C13013" s="27"/>
      <c r="D13013" s="27"/>
      <c r="E13013" s="27"/>
      <c r="F13013" s="27"/>
      <c r="G13013" s="28"/>
      <c r="H13013" s="28"/>
      <c r="I13013" s="28"/>
      <c r="J13013" s="28"/>
      <c r="K13013" s="28"/>
      <c r="L13013" s="28"/>
    </row>
    <row r="13014" spans="1:12" ht="21">
      <c r="A13014" s="26"/>
      <c r="B13014" s="27"/>
      <c r="C13014" s="27"/>
      <c r="D13014" s="27"/>
      <c r="E13014" s="27"/>
      <c r="F13014" s="27"/>
      <c r="G13014" s="28"/>
      <c r="H13014" s="28"/>
      <c r="I13014" s="28"/>
      <c r="J13014" s="28"/>
      <c r="K13014" s="28"/>
      <c r="L13014" s="28"/>
    </row>
    <row r="13015" spans="1:12" ht="21">
      <c r="A13015" s="26"/>
      <c r="B13015" s="27"/>
      <c r="C13015" s="27"/>
      <c r="D13015" s="27"/>
      <c r="E13015" s="27"/>
      <c r="F13015" s="27"/>
      <c r="G13015" s="29"/>
      <c r="H13015" s="29"/>
      <c r="I13015" s="29"/>
      <c r="J13015" s="29"/>
      <c r="K13015" s="29"/>
      <c r="L13015" s="29"/>
    </row>
    <row r="13016" spans="1:12" ht="21">
      <c r="A13016" s="26"/>
      <c r="B13016" s="27"/>
      <c r="C13016" s="27"/>
      <c r="D13016" s="27"/>
      <c r="E13016" s="27"/>
      <c r="F13016" s="27"/>
      <c r="G13016" s="29"/>
      <c r="H13016" s="29"/>
      <c r="I13016" s="29"/>
      <c r="J13016" s="29"/>
      <c r="K13016" s="29"/>
      <c r="L13016" s="29"/>
    </row>
    <row r="13017" spans="1:12" ht="21">
      <c r="A13017" s="26"/>
      <c r="B13017" s="27"/>
      <c r="C13017" s="27"/>
      <c r="D13017" s="27"/>
      <c r="E13017" s="27"/>
      <c r="F13017" s="27"/>
      <c r="G13017" s="28"/>
      <c r="H13017" s="28"/>
      <c r="I13017" s="28"/>
      <c r="J13017" s="28"/>
      <c r="K13017" s="28"/>
      <c r="L13017" s="28"/>
    </row>
    <row r="13018" spans="1:12" ht="21">
      <c r="A13018" s="26"/>
      <c r="B13018" s="27"/>
      <c r="C13018" s="27"/>
      <c r="D13018" s="27"/>
      <c r="E13018" s="27"/>
      <c r="F13018" s="27"/>
      <c r="G13018" s="28"/>
      <c r="H13018" s="28"/>
      <c r="I13018" s="28"/>
      <c r="J13018" s="28"/>
      <c r="K13018" s="28"/>
      <c r="L13018" s="28"/>
    </row>
    <row r="13019" spans="1:12" ht="21">
      <c r="A13019" s="26"/>
      <c r="B13019" s="27"/>
      <c r="C13019" s="27"/>
      <c r="D13019" s="27"/>
      <c r="E13019" s="27"/>
      <c r="F13019" s="27"/>
      <c r="G13019" s="28"/>
      <c r="H13019" s="28"/>
      <c r="I13019" s="28"/>
      <c r="J13019" s="28"/>
      <c r="K13019" s="28"/>
      <c r="L13019" s="28"/>
    </row>
    <row r="13020" spans="1:12" ht="21">
      <c r="A13020" s="26"/>
      <c r="B13020" s="27"/>
      <c r="C13020" s="27"/>
      <c r="D13020" s="27"/>
      <c r="E13020" s="27"/>
      <c r="F13020" s="27"/>
      <c r="G13020" s="28"/>
      <c r="H13020" s="28"/>
      <c r="I13020" s="28"/>
      <c r="J13020" s="28"/>
      <c r="K13020" s="28"/>
      <c r="L13020" s="28"/>
    </row>
    <row r="13021" spans="1:12" ht="21">
      <c r="A13021" s="26"/>
      <c r="B13021" s="27"/>
      <c r="C13021" s="27"/>
      <c r="D13021" s="27"/>
      <c r="E13021" s="27"/>
      <c r="F13021" s="27"/>
      <c r="G13021" s="28"/>
      <c r="H13021" s="28"/>
      <c r="I13021" s="28"/>
      <c r="J13021" s="28"/>
      <c r="K13021" s="28"/>
      <c r="L13021" s="28"/>
    </row>
    <row r="13022" spans="1:12" ht="21">
      <c r="A13022" s="26"/>
      <c r="B13022" s="27"/>
      <c r="C13022" s="27"/>
      <c r="D13022" s="27"/>
      <c r="E13022" s="27"/>
      <c r="F13022" s="27"/>
      <c r="G13022" s="29"/>
      <c r="H13022" s="29"/>
      <c r="I13022" s="29"/>
      <c r="J13022" s="29"/>
      <c r="K13022" s="29"/>
      <c r="L13022" s="29"/>
    </row>
    <row r="13023" spans="1:12" ht="21">
      <c r="A13023" s="26"/>
      <c r="B13023" s="27"/>
      <c r="C13023" s="27"/>
      <c r="D13023" s="27"/>
      <c r="E13023" s="27"/>
      <c r="F13023" s="27"/>
      <c r="G13023" s="28"/>
      <c r="H13023" s="28"/>
      <c r="I13023" s="28"/>
      <c r="J13023" s="28"/>
      <c r="K13023" s="28"/>
      <c r="L13023" s="28"/>
    </row>
    <row r="13024" spans="1:12" ht="21">
      <c r="A13024" s="26"/>
      <c r="B13024" s="27"/>
      <c r="C13024" s="27"/>
      <c r="D13024" s="27"/>
      <c r="E13024" s="27"/>
      <c r="F13024" s="27"/>
      <c r="G13024" s="28"/>
      <c r="H13024" s="28"/>
      <c r="I13024" s="28"/>
      <c r="J13024" s="28"/>
      <c r="K13024" s="28"/>
      <c r="L13024" s="28"/>
    </row>
    <row r="13025" spans="1:12" ht="21">
      <c r="A13025" s="26"/>
      <c r="B13025" s="27"/>
      <c r="C13025" s="27"/>
      <c r="D13025" s="27"/>
      <c r="E13025" s="27"/>
      <c r="F13025" s="27"/>
      <c r="G13025" s="28"/>
      <c r="H13025" s="28"/>
      <c r="I13025" s="28"/>
      <c r="J13025" s="28"/>
      <c r="K13025" s="28"/>
      <c r="L13025" s="28"/>
    </row>
    <row r="13026" spans="1:12" ht="21">
      <c r="A13026" s="26"/>
      <c r="B13026" s="27"/>
      <c r="C13026" s="27"/>
      <c r="D13026" s="27"/>
      <c r="E13026" s="27"/>
      <c r="F13026" s="27"/>
      <c r="G13026" s="28"/>
      <c r="H13026" s="28"/>
      <c r="I13026" s="28"/>
      <c r="J13026" s="28"/>
      <c r="K13026" s="28"/>
      <c r="L13026" s="28"/>
    </row>
    <row r="13027" spans="1:12" ht="21">
      <c r="A13027" s="26"/>
      <c r="B13027" s="27"/>
      <c r="C13027" s="27"/>
      <c r="D13027" s="27"/>
      <c r="E13027" s="27"/>
      <c r="F13027" s="27"/>
      <c r="G13027" s="28"/>
      <c r="H13027" s="28"/>
      <c r="I13027" s="28"/>
      <c r="J13027" s="28"/>
      <c r="K13027" s="28"/>
      <c r="L13027" s="28"/>
    </row>
    <row r="13028" spans="1:12" ht="21">
      <c r="A13028" s="26"/>
      <c r="B13028" s="27"/>
      <c r="C13028" s="27"/>
      <c r="D13028" s="27"/>
      <c r="E13028" s="27"/>
      <c r="F13028" s="27"/>
      <c r="G13028" s="29"/>
      <c r="H13028" s="29"/>
      <c r="I13028" s="29"/>
      <c r="J13028" s="29"/>
      <c r="K13028" s="29"/>
      <c r="L13028" s="29"/>
    </row>
    <row r="13029" spans="1:12" ht="21">
      <c r="A13029" s="26"/>
      <c r="B13029" s="27"/>
      <c r="C13029" s="27"/>
      <c r="D13029" s="27"/>
      <c r="E13029" s="27"/>
      <c r="F13029" s="27"/>
      <c r="G13029" s="29"/>
      <c r="H13029" s="29"/>
      <c r="I13029" s="29"/>
      <c r="J13029" s="29"/>
      <c r="K13029" s="29"/>
      <c r="L13029" s="29"/>
    </row>
    <row r="13030" spans="1:12" ht="21">
      <c r="A13030" s="26"/>
      <c r="B13030" s="27"/>
      <c r="C13030" s="27"/>
      <c r="D13030" s="27"/>
      <c r="E13030" s="27"/>
      <c r="F13030" s="27"/>
      <c r="G13030" s="28"/>
      <c r="H13030" s="28"/>
      <c r="I13030" s="28"/>
      <c r="J13030" s="28"/>
      <c r="K13030" s="28"/>
      <c r="L13030" s="28"/>
    </row>
    <row r="13031" spans="1:12" ht="21">
      <c r="A13031" s="26"/>
      <c r="B13031" s="27"/>
      <c r="C13031" s="27"/>
      <c r="D13031" s="27"/>
      <c r="E13031" s="27"/>
      <c r="F13031" s="27"/>
      <c r="G13031" s="28"/>
      <c r="H13031" s="28"/>
      <c r="I13031" s="28"/>
      <c r="J13031" s="28"/>
      <c r="K13031" s="28"/>
      <c r="L13031" s="28"/>
    </row>
    <row r="13032" spans="1:12" ht="21">
      <c r="A13032" s="26"/>
      <c r="B13032" s="27"/>
      <c r="C13032" s="27"/>
      <c r="D13032" s="27"/>
      <c r="E13032" s="27"/>
      <c r="F13032" s="27"/>
      <c r="G13032" s="29"/>
      <c r="H13032" s="29"/>
      <c r="I13032" s="29"/>
      <c r="J13032" s="29"/>
      <c r="K13032" s="29"/>
      <c r="L13032" s="29"/>
    </row>
    <row r="13033" spans="1:12" ht="21">
      <c r="A13033" s="26"/>
      <c r="B13033" s="27"/>
      <c r="C13033" s="27"/>
      <c r="D13033" s="27"/>
      <c r="E13033" s="27"/>
      <c r="F13033" s="27"/>
      <c r="G13033" s="29"/>
      <c r="H13033" s="29"/>
      <c r="I13033" s="29"/>
      <c r="J13033" s="29"/>
      <c r="K13033" s="29"/>
      <c r="L13033" s="29"/>
    </row>
    <row r="13034" spans="1:12" ht="21">
      <c r="A13034" s="26"/>
      <c r="B13034" s="27"/>
      <c r="C13034" s="27"/>
      <c r="D13034" s="27"/>
      <c r="E13034" s="27"/>
      <c r="F13034" s="27"/>
      <c r="G13034" s="29"/>
      <c r="H13034" s="29"/>
      <c r="I13034" s="29"/>
      <c r="J13034" s="29"/>
      <c r="K13034" s="29"/>
      <c r="L13034" s="29"/>
    </row>
    <row r="13035" spans="1:12" ht="21">
      <c r="A13035" s="26"/>
      <c r="B13035" s="27"/>
      <c r="C13035" s="27"/>
      <c r="D13035" s="27"/>
      <c r="E13035" s="27"/>
      <c r="F13035" s="27"/>
      <c r="G13035" s="29"/>
      <c r="H13035" s="29"/>
      <c r="I13035" s="29"/>
      <c r="J13035" s="29"/>
      <c r="K13035" s="29"/>
      <c r="L13035" s="29"/>
    </row>
    <row r="13036" spans="1:12" ht="21">
      <c r="A13036" s="26"/>
      <c r="B13036" s="27"/>
      <c r="C13036" s="27"/>
      <c r="D13036" s="27"/>
      <c r="E13036" s="27"/>
      <c r="F13036" s="27"/>
      <c r="G13036" s="29"/>
      <c r="H13036" s="29"/>
      <c r="I13036" s="29"/>
      <c r="J13036" s="29"/>
      <c r="K13036" s="29"/>
      <c r="L13036" s="29"/>
    </row>
    <row r="13037" spans="1:12" ht="21">
      <c r="A13037" s="26"/>
      <c r="B13037" s="27"/>
      <c r="C13037" s="27"/>
      <c r="D13037" s="27"/>
      <c r="E13037" s="27"/>
      <c r="F13037" s="27"/>
      <c r="G13037" s="29"/>
      <c r="H13037" s="29"/>
      <c r="I13037" s="29"/>
      <c r="J13037" s="29"/>
      <c r="K13037" s="29"/>
      <c r="L13037" s="29"/>
    </row>
    <row r="13038" spans="1:12" ht="21">
      <c r="A13038" s="26"/>
      <c r="B13038" s="27"/>
      <c r="C13038" s="27"/>
      <c r="D13038" s="27"/>
      <c r="E13038" s="27"/>
      <c r="F13038" s="27"/>
      <c r="G13038" s="29"/>
      <c r="H13038" s="29"/>
      <c r="I13038" s="29"/>
      <c r="J13038" s="29"/>
      <c r="K13038" s="29"/>
      <c r="L13038" s="29"/>
    </row>
    <row r="13039" spans="1:12" ht="21">
      <c r="A13039" s="26"/>
      <c r="B13039" s="27"/>
      <c r="C13039" s="27"/>
      <c r="D13039" s="27"/>
      <c r="E13039" s="27"/>
      <c r="F13039" s="27"/>
      <c r="G13039" s="29"/>
      <c r="H13039" s="29"/>
      <c r="I13039" s="29"/>
      <c r="J13039" s="29"/>
      <c r="K13039" s="29"/>
      <c r="L13039" s="29"/>
    </row>
    <row r="13040" spans="1:12" ht="21">
      <c r="A13040" s="26"/>
      <c r="B13040" s="27"/>
      <c r="C13040" s="27"/>
      <c r="D13040" s="27"/>
      <c r="E13040" s="27"/>
      <c r="F13040" s="27"/>
      <c r="G13040" s="29"/>
      <c r="H13040" s="29"/>
      <c r="I13040" s="29"/>
      <c r="J13040" s="29"/>
      <c r="K13040" s="29"/>
      <c r="L13040" s="29"/>
    </row>
    <row r="13041" spans="1:12" ht="21">
      <c r="A13041" s="26"/>
      <c r="B13041" s="27"/>
      <c r="C13041" s="27"/>
      <c r="D13041" s="27"/>
      <c r="E13041" s="27"/>
      <c r="F13041" s="27"/>
      <c r="G13041" s="28"/>
      <c r="H13041" s="28"/>
      <c r="I13041" s="28"/>
      <c r="J13041" s="28"/>
      <c r="K13041" s="28"/>
      <c r="L13041" s="28"/>
    </row>
    <row r="13042" spans="1:12" ht="21">
      <c r="A13042" s="26"/>
      <c r="B13042" s="27"/>
      <c r="C13042" s="27"/>
      <c r="D13042" s="27"/>
      <c r="E13042" s="27"/>
      <c r="F13042" s="27"/>
      <c r="G13042" s="29"/>
      <c r="H13042" s="29"/>
      <c r="I13042" s="29"/>
      <c r="J13042" s="29"/>
      <c r="K13042" s="29"/>
      <c r="L13042" s="29"/>
    </row>
    <row r="13043" spans="1:12" ht="21">
      <c r="A13043" s="26"/>
      <c r="B13043" s="27"/>
      <c r="C13043" s="27"/>
      <c r="D13043" s="27"/>
      <c r="E13043" s="27"/>
      <c r="F13043" s="27"/>
      <c r="G13043" s="29"/>
      <c r="H13043" s="29"/>
      <c r="I13043" s="29"/>
      <c r="J13043" s="29"/>
      <c r="K13043" s="29"/>
      <c r="L13043" s="29"/>
    </row>
    <row r="13044" spans="1:12" ht="21">
      <c r="A13044" s="26"/>
      <c r="B13044" s="27"/>
      <c r="C13044" s="27"/>
      <c r="D13044" s="27"/>
      <c r="E13044" s="27"/>
      <c r="F13044" s="27"/>
      <c r="G13044" s="29"/>
      <c r="H13044" s="29"/>
      <c r="I13044" s="29"/>
      <c r="J13044" s="29"/>
      <c r="K13044" s="29"/>
      <c r="L13044" s="29"/>
    </row>
    <row r="13045" spans="1:12" ht="21">
      <c r="A13045" s="26"/>
      <c r="B13045" s="27"/>
      <c r="C13045" s="27"/>
      <c r="D13045" s="27"/>
      <c r="E13045" s="27"/>
      <c r="F13045" s="27"/>
      <c r="G13045" s="28"/>
      <c r="H13045" s="28"/>
      <c r="I13045" s="28"/>
      <c r="J13045" s="28"/>
      <c r="K13045" s="28"/>
      <c r="L13045" s="28"/>
    </row>
    <row r="13046" spans="1:12" ht="21">
      <c r="A13046" s="26"/>
      <c r="B13046" s="27"/>
      <c r="C13046" s="27"/>
      <c r="D13046" s="27"/>
      <c r="E13046" s="27"/>
      <c r="F13046" s="27"/>
      <c r="G13046" s="28"/>
      <c r="H13046" s="28"/>
      <c r="I13046" s="28"/>
      <c r="J13046" s="28"/>
      <c r="K13046" s="28"/>
      <c r="L13046" s="28"/>
    </row>
    <row r="13047" spans="1:12" ht="21">
      <c r="A13047" s="26"/>
      <c r="B13047" s="27"/>
      <c r="C13047" s="27"/>
      <c r="D13047" s="27"/>
      <c r="E13047" s="27"/>
      <c r="F13047" s="27"/>
      <c r="G13047" s="29"/>
      <c r="H13047" s="29"/>
      <c r="I13047" s="29"/>
      <c r="J13047" s="29"/>
      <c r="K13047" s="29"/>
      <c r="L13047" s="29"/>
    </row>
    <row r="13048" spans="1:12" ht="21">
      <c r="A13048" s="26"/>
      <c r="B13048" s="27"/>
      <c r="C13048" s="27"/>
      <c r="D13048" s="27"/>
      <c r="E13048" s="27"/>
      <c r="F13048" s="27"/>
      <c r="G13048" s="29"/>
      <c r="H13048" s="29"/>
      <c r="I13048" s="29"/>
      <c r="J13048" s="29"/>
      <c r="K13048" s="29"/>
      <c r="L13048" s="29"/>
    </row>
    <row r="13049" spans="1:12" ht="21">
      <c r="A13049" s="26"/>
      <c r="B13049" s="27"/>
      <c r="C13049" s="27"/>
      <c r="D13049" s="27"/>
      <c r="E13049" s="27"/>
      <c r="F13049" s="27"/>
      <c r="G13049" s="29"/>
      <c r="H13049" s="29"/>
      <c r="I13049" s="29"/>
      <c r="J13049" s="29"/>
      <c r="K13049" s="29"/>
      <c r="L13049" s="29"/>
    </row>
    <row r="13050" spans="1:12" ht="21">
      <c r="A13050" s="26"/>
      <c r="B13050" s="27"/>
      <c r="C13050" s="27"/>
      <c r="D13050" s="27"/>
      <c r="E13050" s="27"/>
      <c r="F13050" s="27"/>
      <c r="G13050" s="29"/>
      <c r="H13050" s="29"/>
      <c r="I13050" s="29"/>
      <c r="J13050" s="29"/>
      <c r="K13050" s="29"/>
      <c r="L13050" s="29"/>
    </row>
    <row r="13051" spans="1:12" ht="21">
      <c r="A13051" s="26"/>
      <c r="B13051" s="27"/>
      <c r="C13051" s="27"/>
      <c r="D13051" s="27"/>
      <c r="E13051" s="27"/>
      <c r="F13051" s="27"/>
      <c r="G13051" s="28"/>
      <c r="H13051" s="28"/>
      <c r="I13051" s="28"/>
      <c r="J13051" s="28"/>
      <c r="K13051" s="28"/>
      <c r="L13051" s="28"/>
    </row>
    <row r="13052" spans="1:12" ht="21">
      <c r="A13052" s="26"/>
      <c r="B13052" s="27"/>
      <c r="C13052" s="27"/>
      <c r="D13052" s="27"/>
      <c r="E13052" s="27"/>
      <c r="F13052" s="27"/>
      <c r="G13052" s="28"/>
      <c r="H13052" s="28"/>
      <c r="I13052" s="28"/>
      <c r="J13052" s="28"/>
      <c r="K13052" s="28"/>
      <c r="L13052" s="28"/>
    </row>
    <row r="13053" spans="1:12" ht="21">
      <c r="A13053" s="26"/>
      <c r="B13053" s="27"/>
      <c r="C13053" s="27"/>
      <c r="D13053" s="27"/>
      <c r="E13053" s="27"/>
      <c r="F13053" s="27"/>
      <c r="G13053" s="29"/>
      <c r="H13053" s="29"/>
      <c r="I13053" s="29"/>
      <c r="J13053" s="29"/>
      <c r="K13053" s="29"/>
      <c r="L13053" s="29"/>
    </row>
    <row r="13054" spans="1:12" ht="21">
      <c r="A13054" s="26"/>
      <c r="B13054" s="27"/>
      <c r="C13054" s="27"/>
      <c r="D13054" s="27"/>
      <c r="E13054" s="27"/>
      <c r="F13054" s="27"/>
      <c r="G13054" s="29"/>
      <c r="H13054" s="29"/>
      <c r="I13054" s="29"/>
      <c r="J13054" s="29"/>
      <c r="K13054" s="29"/>
      <c r="L13054" s="29"/>
    </row>
    <row r="13055" spans="1:12" ht="21">
      <c r="A13055" s="26"/>
      <c r="B13055" s="27"/>
      <c r="C13055" s="27"/>
      <c r="D13055" s="27"/>
      <c r="E13055" s="27"/>
      <c r="F13055" s="27"/>
      <c r="G13055" s="28"/>
      <c r="H13055" s="28"/>
      <c r="I13055" s="28"/>
      <c r="J13055" s="28"/>
      <c r="K13055" s="28"/>
      <c r="L13055" s="28"/>
    </row>
    <row r="13056" spans="1:12" ht="21">
      <c r="A13056" s="26"/>
      <c r="B13056" s="27"/>
      <c r="C13056" s="27"/>
      <c r="D13056" s="27"/>
      <c r="E13056" s="27"/>
      <c r="F13056" s="27"/>
      <c r="G13056" s="29"/>
      <c r="H13056" s="29"/>
      <c r="I13056" s="29"/>
      <c r="J13056" s="29"/>
      <c r="K13056" s="29"/>
      <c r="L13056" s="29"/>
    </row>
    <row r="13057" spans="1:12" ht="21">
      <c r="A13057" s="26"/>
      <c r="B13057" s="27"/>
      <c r="C13057" s="27"/>
      <c r="D13057" s="27"/>
      <c r="E13057" s="27"/>
      <c r="F13057" s="27"/>
      <c r="G13057" s="28"/>
      <c r="H13057" s="28"/>
      <c r="I13057" s="28"/>
      <c r="J13057" s="28"/>
      <c r="K13057" s="28"/>
      <c r="L13057" s="28"/>
    </row>
    <row r="13058" spans="1:12" ht="21">
      <c r="A13058" s="26"/>
      <c r="B13058" s="27"/>
      <c r="C13058" s="27"/>
      <c r="D13058" s="27"/>
      <c r="E13058" s="27"/>
      <c r="F13058" s="27"/>
      <c r="G13058" s="29"/>
      <c r="H13058" s="29"/>
      <c r="I13058" s="29"/>
      <c r="J13058" s="29"/>
      <c r="K13058" s="29"/>
      <c r="L13058" s="29"/>
    </row>
    <row r="13059" spans="1:12" ht="21">
      <c r="A13059" s="26"/>
      <c r="B13059" s="27"/>
      <c r="C13059" s="27"/>
      <c r="D13059" s="27"/>
      <c r="E13059" s="27"/>
      <c r="F13059" s="27"/>
      <c r="G13059" s="29"/>
      <c r="H13059" s="29"/>
      <c r="I13059" s="29"/>
      <c r="J13059" s="29"/>
      <c r="K13059" s="29"/>
      <c r="L13059" s="29"/>
    </row>
    <row r="13060" spans="1:12" ht="21">
      <c r="A13060" s="26"/>
      <c r="B13060" s="27"/>
      <c r="C13060" s="27"/>
      <c r="D13060" s="27"/>
      <c r="E13060" s="27"/>
      <c r="F13060" s="27"/>
      <c r="G13060" s="29"/>
      <c r="H13060" s="29"/>
      <c r="I13060" s="29"/>
      <c r="J13060" s="29"/>
      <c r="K13060" s="29"/>
      <c r="L13060" s="29"/>
    </row>
    <row r="13061" spans="1:12" ht="21">
      <c r="A13061" s="26"/>
      <c r="B13061" s="27"/>
      <c r="C13061" s="27"/>
      <c r="D13061" s="27"/>
      <c r="E13061" s="27"/>
      <c r="F13061" s="27"/>
      <c r="G13061" s="29"/>
      <c r="H13061" s="29"/>
      <c r="I13061" s="29"/>
      <c r="J13061" s="29"/>
      <c r="K13061" s="29"/>
      <c r="L13061" s="29"/>
    </row>
    <row r="13062" spans="1:12" ht="21">
      <c r="A13062" s="26"/>
      <c r="B13062" s="27"/>
      <c r="C13062" s="27"/>
      <c r="D13062" s="27"/>
      <c r="E13062" s="27"/>
      <c r="F13062" s="27"/>
      <c r="G13062" s="28"/>
      <c r="H13062" s="28"/>
      <c r="I13062" s="28"/>
      <c r="J13062" s="28"/>
      <c r="K13062" s="28"/>
      <c r="L13062" s="28"/>
    </row>
    <row r="13063" spans="1:12" ht="21">
      <c r="A13063" s="26"/>
      <c r="B13063" s="27"/>
      <c r="C13063" s="27"/>
      <c r="D13063" s="27"/>
      <c r="E13063" s="27"/>
      <c r="F13063" s="27"/>
      <c r="G13063" s="29"/>
      <c r="H13063" s="29"/>
      <c r="I13063" s="29"/>
      <c r="J13063" s="29"/>
      <c r="K13063" s="29"/>
      <c r="L13063" s="29"/>
    </row>
    <row r="13064" spans="1:12" ht="21">
      <c r="A13064" s="26"/>
      <c r="B13064" s="27"/>
      <c r="C13064" s="27"/>
      <c r="D13064" s="27"/>
      <c r="E13064" s="27"/>
      <c r="F13064" s="27"/>
      <c r="G13064" s="29"/>
      <c r="H13064" s="29"/>
      <c r="I13064" s="29"/>
      <c r="J13064" s="29"/>
      <c r="K13064" s="29"/>
      <c r="L13064" s="29"/>
    </row>
    <row r="13065" spans="1:12" ht="21">
      <c r="A13065" s="26"/>
      <c r="B13065" s="27"/>
      <c r="C13065" s="27"/>
      <c r="D13065" s="27"/>
      <c r="E13065" s="27"/>
      <c r="F13065" s="27"/>
      <c r="G13065" s="29"/>
      <c r="H13065" s="29"/>
      <c r="I13065" s="29"/>
      <c r="J13065" s="29"/>
      <c r="K13065" s="29"/>
      <c r="L13065" s="29"/>
    </row>
    <row r="13066" spans="1:12" ht="21">
      <c r="A13066" s="26"/>
      <c r="B13066" s="27"/>
      <c r="C13066" s="27"/>
      <c r="D13066" s="27"/>
      <c r="E13066" s="27"/>
      <c r="F13066" s="27"/>
      <c r="G13066" s="29"/>
      <c r="H13066" s="29"/>
      <c r="I13066" s="29"/>
      <c r="J13066" s="29"/>
      <c r="K13066" s="29"/>
      <c r="L13066" s="29"/>
    </row>
    <row r="13067" spans="1:12" ht="21">
      <c r="A13067" s="26"/>
      <c r="B13067" s="27"/>
      <c r="C13067" s="27"/>
      <c r="D13067" s="27"/>
      <c r="E13067" s="27"/>
      <c r="F13067" s="27"/>
      <c r="G13067" s="29"/>
      <c r="H13067" s="29"/>
      <c r="I13067" s="29"/>
      <c r="J13067" s="29"/>
      <c r="K13067" s="29"/>
      <c r="L13067" s="29"/>
    </row>
    <row r="13068" spans="1:12" ht="21">
      <c r="A13068" s="26"/>
      <c r="B13068" s="27"/>
      <c r="C13068" s="27"/>
      <c r="D13068" s="27"/>
      <c r="E13068" s="27"/>
      <c r="F13068" s="27"/>
      <c r="G13068" s="29"/>
      <c r="H13068" s="29"/>
      <c r="I13068" s="29"/>
      <c r="J13068" s="29"/>
      <c r="K13068" s="29"/>
      <c r="L13068" s="29"/>
    </row>
    <row r="13069" spans="1:12" ht="21">
      <c r="A13069" s="26"/>
      <c r="B13069" s="27"/>
      <c r="C13069" s="27"/>
      <c r="D13069" s="27"/>
      <c r="E13069" s="27"/>
      <c r="F13069" s="27"/>
      <c r="G13069" s="29"/>
      <c r="H13069" s="29"/>
      <c r="I13069" s="29"/>
      <c r="J13069" s="29"/>
      <c r="K13069" s="29"/>
      <c r="L13069" s="29"/>
    </row>
    <row r="13070" spans="1:12" ht="21">
      <c r="A13070" s="26"/>
      <c r="B13070" s="27"/>
      <c r="C13070" s="27"/>
      <c r="D13070" s="27"/>
      <c r="E13070" s="27"/>
      <c r="F13070" s="27"/>
      <c r="G13070" s="29"/>
      <c r="H13070" s="29"/>
      <c r="I13070" s="29"/>
      <c r="J13070" s="29"/>
      <c r="K13070" s="29"/>
      <c r="L13070" s="29"/>
    </row>
    <row r="13071" spans="1:12" ht="21">
      <c r="A13071" s="26"/>
      <c r="B13071" s="27"/>
      <c r="C13071" s="27"/>
      <c r="D13071" s="27"/>
      <c r="E13071" s="27"/>
      <c r="F13071" s="27"/>
      <c r="G13071" s="29"/>
      <c r="H13071" s="29"/>
      <c r="I13071" s="29"/>
      <c r="J13071" s="29"/>
      <c r="K13071" s="29"/>
      <c r="L13071" s="29"/>
    </row>
    <row r="13072" spans="1:12" ht="21">
      <c r="A13072" s="26"/>
      <c r="B13072" s="27"/>
      <c r="C13072" s="27"/>
      <c r="D13072" s="27"/>
      <c r="E13072" s="27"/>
      <c r="F13072" s="27"/>
      <c r="G13072" s="29"/>
      <c r="H13072" s="29"/>
      <c r="I13072" s="29"/>
      <c r="J13072" s="29"/>
      <c r="K13072" s="29"/>
      <c r="L13072" s="29"/>
    </row>
    <row r="13073" spans="1:12" ht="21">
      <c r="A13073" s="26"/>
      <c r="B13073" s="27"/>
      <c r="C13073" s="27"/>
      <c r="D13073" s="27"/>
      <c r="E13073" s="27"/>
      <c r="F13073" s="27"/>
      <c r="G13073" s="29"/>
      <c r="H13073" s="29"/>
      <c r="I13073" s="29"/>
      <c r="J13073" s="29"/>
      <c r="K13073" s="29"/>
      <c r="L13073" s="29"/>
    </row>
    <row r="13074" spans="1:12" ht="21">
      <c r="A13074" s="26"/>
      <c r="B13074" s="27"/>
      <c r="C13074" s="27"/>
      <c r="D13074" s="27"/>
      <c r="E13074" s="27"/>
      <c r="F13074" s="27"/>
      <c r="G13074" s="29"/>
      <c r="H13074" s="29"/>
      <c r="I13074" s="29"/>
      <c r="J13074" s="29"/>
      <c r="K13074" s="29"/>
      <c r="L13074" s="29"/>
    </row>
    <row r="13075" spans="1:12" ht="21">
      <c r="A13075" s="26"/>
      <c r="B13075" s="27"/>
      <c r="C13075" s="27"/>
      <c r="D13075" s="27"/>
      <c r="E13075" s="27"/>
      <c r="F13075" s="27"/>
      <c r="G13075" s="29"/>
      <c r="H13075" s="29"/>
      <c r="I13075" s="29"/>
      <c r="J13075" s="29"/>
      <c r="K13075" s="29"/>
      <c r="L13075" s="29"/>
    </row>
    <row r="13076" spans="1:12" ht="21">
      <c r="A13076" s="26"/>
      <c r="B13076" s="27"/>
      <c r="C13076" s="27"/>
      <c r="D13076" s="27"/>
      <c r="E13076" s="27"/>
      <c r="F13076" s="27"/>
      <c r="G13076" s="29"/>
      <c r="H13076" s="29"/>
      <c r="I13076" s="29"/>
      <c r="J13076" s="29"/>
      <c r="K13076" s="29"/>
      <c r="L13076" s="29"/>
    </row>
    <row r="13077" spans="1:12" ht="21">
      <c r="A13077" s="26"/>
      <c r="B13077" s="27"/>
      <c r="C13077" s="27"/>
      <c r="D13077" s="27"/>
      <c r="E13077" s="27"/>
      <c r="F13077" s="27"/>
      <c r="G13077" s="29"/>
      <c r="H13077" s="29"/>
      <c r="I13077" s="29"/>
      <c r="J13077" s="29"/>
      <c r="K13077" s="29"/>
      <c r="L13077" s="29"/>
    </row>
    <row r="13078" spans="1:12" ht="21">
      <c r="A13078" s="26"/>
      <c r="B13078" s="27"/>
      <c r="C13078" s="27"/>
      <c r="D13078" s="27"/>
      <c r="E13078" s="27"/>
      <c r="F13078" s="27"/>
      <c r="G13078" s="29"/>
      <c r="H13078" s="29"/>
      <c r="I13078" s="29"/>
      <c r="J13078" s="29"/>
      <c r="K13078" s="29"/>
      <c r="L13078" s="29"/>
    </row>
    <row r="13079" spans="1:12" ht="21">
      <c r="A13079" s="26"/>
      <c r="B13079" s="27"/>
      <c r="C13079" s="27"/>
      <c r="D13079" s="27"/>
      <c r="E13079" s="27"/>
      <c r="F13079" s="27"/>
      <c r="G13079" s="29"/>
      <c r="H13079" s="29"/>
      <c r="I13079" s="29"/>
      <c r="J13079" s="29"/>
      <c r="K13079" s="29"/>
      <c r="L13079" s="29"/>
    </row>
    <row r="13080" spans="1:12" ht="21">
      <c r="A13080" s="26"/>
      <c r="B13080" s="27"/>
      <c r="C13080" s="27"/>
      <c r="D13080" s="27"/>
      <c r="E13080" s="27"/>
      <c r="F13080" s="27"/>
      <c r="G13080" s="29"/>
      <c r="H13080" s="29"/>
      <c r="I13080" s="29"/>
      <c r="J13080" s="29"/>
      <c r="K13080" s="29"/>
      <c r="L13080" s="29"/>
    </row>
    <row r="13081" spans="1:12" ht="21">
      <c r="A13081" s="26"/>
      <c r="B13081" s="27"/>
      <c r="C13081" s="27"/>
      <c r="D13081" s="27"/>
      <c r="E13081" s="27"/>
      <c r="F13081" s="27"/>
      <c r="G13081" s="29"/>
      <c r="H13081" s="29"/>
      <c r="I13081" s="29"/>
      <c r="J13081" s="29"/>
      <c r="K13081" s="29"/>
      <c r="L13081" s="29"/>
    </row>
    <row r="13082" spans="1:12" ht="21">
      <c r="A13082" s="26"/>
      <c r="B13082" s="27"/>
      <c r="C13082" s="27"/>
      <c r="D13082" s="27"/>
      <c r="E13082" s="27"/>
      <c r="F13082" s="27"/>
      <c r="G13082" s="29"/>
      <c r="H13082" s="29"/>
      <c r="I13082" s="29"/>
      <c r="J13082" s="29"/>
      <c r="K13082" s="29"/>
      <c r="L13082" s="29"/>
    </row>
    <row r="13083" spans="1:12" ht="21">
      <c r="A13083" s="26"/>
      <c r="B13083" s="27"/>
      <c r="C13083" s="27"/>
      <c r="D13083" s="27"/>
      <c r="E13083" s="27"/>
      <c r="F13083" s="27"/>
      <c r="G13083" s="29"/>
      <c r="H13083" s="29"/>
      <c r="I13083" s="29"/>
      <c r="J13083" s="29"/>
      <c r="K13083" s="29"/>
      <c r="L13083" s="29"/>
    </row>
    <row r="13084" spans="1:12" ht="21">
      <c r="A13084" s="26"/>
      <c r="B13084" s="27"/>
      <c r="C13084" s="27"/>
      <c r="D13084" s="27"/>
      <c r="E13084" s="27"/>
      <c r="F13084" s="27"/>
      <c r="G13084" s="29"/>
      <c r="H13084" s="29"/>
      <c r="I13084" s="29"/>
      <c r="J13084" s="29"/>
      <c r="K13084" s="29"/>
      <c r="L13084" s="29"/>
    </row>
    <row r="13085" spans="1:12" ht="21">
      <c r="A13085" s="26"/>
      <c r="B13085" s="27"/>
      <c r="C13085" s="27"/>
      <c r="D13085" s="27"/>
      <c r="E13085" s="27"/>
      <c r="F13085" s="27"/>
      <c r="G13085" s="29"/>
      <c r="H13085" s="29"/>
      <c r="I13085" s="29"/>
      <c r="J13085" s="29"/>
      <c r="K13085" s="29"/>
      <c r="L13085" s="29"/>
    </row>
    <row r="13086" spans="1:12" ht="21">
      <c r="A13086" s="26"/>
      <c r="B13086" s="27"/>
      <c r="C13086" s="27"/>
      <c r="D13086" s="27"/>
      <c r="E13086" s="27"/>
      <c r="F13086" s="27"/>
      <c r="G13086" s="29"/>
      <c r="H13086" s="29"/>
      <c r="I13086" s="29"/>
      <c r="J13086" s="29"/>
      <c r="K13086" s="29"/>
      <c r="L13086" s="29"/>
    </row>
    <row r="13087" spans="1:12" ht="21">
      <c r="A13087" s="26"/>
      <c r="B13087" s="27"/>
      <c r="C13087" s="27"/>
      <c r="D13087" s="27"/>
      <c r="E13087" s="27"/>
      <c r="F13087" s="27"/>
      <c r="G13087" s="29"/>
      <c r="H13087" s="29"/>
      <c r="I13087" s="29"/>
      <c r="J13087" s="29"/>
      <c r="K13087" s="29"/>
      <c r="L13087" s="29"/>
    </row>
    <row r="13088" spans="1:12" ht="21">
      <c r="A13088" s="26"/>
      <c r="B13088" s="27"/>
      <c r="C13088" s="27"/>
      <c r="D13088" s="27"/>
      <c r="E13088" s="27"/>
      <c r="F13088" s="27"/>
      <c r="G13088" s="29"/>
      <c r="H13088" s="29"/>
      <c r="I13088" s="29"/>
      <c r="J13088" s="29"/>
      <c r="K13088" s="29"/>
      <c r="L13088" s="29"/>
    </row>
    <row r="13089" spans="1:12" ht="21">
      <c r="A13089" s="26"/>
      <c r="B13089" s="27"/>
      <c r="C13089" s="27"/>
      <c r="D13089" s="27"/>
      <c r="E13089" s="27"/>
      <c r="F13089" s="27"/>
      <c r="G13089" s="29"/>
      <c r="H13089" s="29"/>
      <c r="I13089" s="29"/>
      <c r="J13089" s="29"/>
      <c r="K13089" s="29"/>
      <c r="L13089" s="29"/>
    </row>
    <row r="13090" spans="1:12" ht="21">
      <c r="A13090" s="26"/>
      <c r="B13090" s="27"/>
      <c r="C13090" s="27"/>
      <c r="D13090" s="27"/>
      <c r="E13090" s="27"/>
      <c r="F13090" s="27"/>
      <c r="G13090" s="28"/>
      <c r="H13090" s="28"/>
      <c r="I13090" s="28"/>
      <c r="J13090" s="28"/>
      <c r="K13090" s="28"/>
      <c r="L13090" s="28"/>
    </row>
    <row r="13091" spans="1:12" ht="21">
      <c r="A13091" s="26"/>
      <c r="B13091" s="27"/>
      <c r="C13091" s="27"/>
      <c r="D13091" s="27"/>
      <c r="E13091" s="27"/>
      <c r="F13091" s="27"/>
      <c r="G13091" s="29"/>
      <c r="H13091" s="29"/>
      <c r="I13091" s="29"/>
      <c r="J13091" s="29"/>
      <c r="K13091" s="29"/>
      <c r="L13091" s="29"/>
    </row>
    <row r="13092" spans="1:12" ht="21">
      <c r="A13092" s="26"/>
      <c r="B13092" s="27"/>
      <c r="C13092" s="27"/>
      <c r="D13092" s="27"/>
      <c r="E13092" s="27"/>
      <c r="F13092" s="27"/>
      <c r="G13092" s="29"/>
      <c r="H13092" s="29"/>
      <c r="I13092" s="29"/>
      <c r="J13092" s="29"/>
      <c r="K13092" s="29"/>
      <c r="L13092" s="29"/>
    </row>
    <row r="13093" spans="1:12" ht="21">
      <c r="A13093" s="26"/>
      <c r="B13093" s="27"/>
      <c r="C13093" s="27"/>
      <c r="D13093" s="27"/>
      <c r="E13093" s="27"/>
      <c r="F13093" s="27"/>
      <c r="G13093" s="29"/>
      <c r="H13093" s="29"/>
      <c r="I13093" s="29"/>
      <c r="J13093" s="29"/>
      <c r="K13093" s="29"/>
      <c r="L13093" s="29"/>
    </row>
    <row r="13094" spans="1:12" ht="21">
      <c r="A13094" s="26"/>
      <c r="B13094" s="27"/>
      <c r="C13094" s="27"/>
      <c r="D13094" s="27"/>
      <c r="E13094" s="27"/>
      <c r="F13094" s="27"/>
      <c r="G13094" s="29"/>
      <c r="H13094" s="29"/>
      <c r="I13094" s="29"/>
      <c r="J13094" s="29"/>
      <c r="K13094" s="29"/>
      <c r="L13094" s="29"/>
    </row>
    <row r="13095" spans="1:12" ht="21">
      <c r="A13095" s="26"/>
      <c r="B13095" s="27"/>
      <c r="C13095" s="27"/>
      <c r="D13095" s="27"/>
      <c r="E13095" s="27"/>
      <c r="F13095" s="27"/>
      <c r="G13095" s="29"/>
      <c r="H13095" s="29"/>
      <c r="I13095" s="29"/>
      <c r="J13095" s="29"/>
      <c r="K13095" s="29"/>
      <c r="L13095" s="29"/>
    </row>
    <row r="13096" spans="1:12" ht="21">
      <c r="A13096" s="26"/>
      <c r="B13096" s="27"/>
      <c r="C13096" s="27"/>
      <c r="D13096" s="27"/>
      <c r="E13096" s="27"/>
      <c r="F13096" s="27"/>
      <c r="G13096" s="29"/>
      <c r="H13096" s="29"/>
      <c r="I13096" s="29"/>
      <c r="J13096" s="29"/>
      <c r="K13096" s="29"/>
      <c r="L13096" s="29"/>
    </row>
    <row r="13097" spans="1:12" ht="21">
      <c r="A13097" s="26"/>
      <c r="B13097" s="27"/>
      <c r="C13097" s="27"/>
      <c r="D13097" s="27"/>
      <c r="E13097" s="27"/>
      <c r="F13097" s="27"/>
      <c r="G13097" s="29"/>
      <c r="H13097" s="29"/>
      <c r="I13097" s="29"/>
      <c r="J13097" s="29"/>
      <c r="K13097" s="29"/>
      <c r="L13097" s="29"/>
    </row>
    <row r="13098" spans="1:12" ht="21">
      <c r="A13098" s="26"/>
      <c r="B13098" s="27"/>
      <c r="C13098" s="27"/>
      <c r="D13098" s="27"/>
      <c r="E13098" s="27"/>
      <c r="F13098" s="27"/>
      <c r="G13098" s="29"/>
      <c r="H13098" s="29"/>
      <c r="I13098" s="29"/>
      <c r="J13098" s="29"/>
      <c r="K13098" s="29"/>
      <c r="L13098" s="29"/>
    </row>
    <row r="13099" spans="1:12" ht="21">
      <c r="A13099" s="26"/>
      <c r="B13099" s="27"/>
      <c r="C13099" s="27"/>
      <c r="D13099" s="27"/>
      <c r="E13099" s="27"/>
      <c r="F13099" s="27"/>
      <c r="G13099" s="29"/>
      <c r="H13099" s="29"/>
      <c r="I13099" s="29"/>
      <c r="J13099" s="29"/>
      <c r="K13099" s="29"/>
      <c r="L13099" s="29"/>
    </row>
    <row r="13100" spans="1:12" ht="21">
      <c r="A13100" s="26"/>
      <c r="B13100" s="27"/>
      <c r="C13100" s="27"/>
      <c r="D13100" s="27"/>
      <c r="E13100" s="27"/>
      <c r="F13100" s="27"/>
      <c r="G13100" s="28"/>
      <c r="H13100" s="28"/>
      <c r="I13100" s="28"/>
      <c r="J13100" s="28"/>
      <c r="K13100" s="28"/>
      <c r="L13100" s="28"/>
    </row>
    <row r="13101" spans="1:12" ht="21">
      <c r="A13101" s="26"/>
      <c r="B13101" s="27"/>
      <c r="C13101" s="27"/>
      <c r="D13101" s="27"/>
      <c r="E13101" s="27"/>
      <c r="F13101" s="27"/>
      <c r="G13101" s="29"/>
      <c r="H13101" s="29"/>
      <c r="I13101" s="29"/>
      <c r="J13101" s="29"/>
      <c r="K13101" s="29"/>
      <c r="L13101" s="29"/>
    </row>
    <row r="13102" spans="1:12" ht="21">
      <c r="A13102" s="26"/>
      <c r="B13102" s="27"/>
      <c r="C13102" s="27"/>
      <c r="D13102" s="27"/>
      <c r="E13102" s="27"/>
      <c r="F13102" s="27"/>
      <c r="G13102" s="28"/>
      <c r="H13102" s="28"/>
      <c r="I13102" s="28"/>
      <c r="J13102" s="28"/>
      <c r="K13102" s="28"/>
      <c r="L13102" s="28"/>
    </row>
    <row r="13103" spans="1:12" ht="21">
      <c r="A13103" s="26"/>
      <c r="B13103" s="27"/>
      <c r="C13103" s="27"/>
      <c r="D13103" s="27"/>
      <c r="E13103" s="27"/>
      <c r="F13103" s="27"/>
      <c r="G13103" s="29"/>
      <c r="H13103" s="29"/>
      <c r="I13103" s="29"/>
      <c r="J13103" s="29"/>
      <c r="K13103" s="29"/>
      <c r="L13103" s="29"/>
    </row>
    <row r="13104" spans="1:12" ht="21">
      <c r="A13104" s="26"/>
      <c r="B13104" s="27"/>
      <c r="C13104" s="27"/>
      <c r="D13104" s="27"/>
      <c r="E13104" s="27"/>
      <c r="F13104" s="27"/>
      <c r="G13104" s="29"/>
      <c r="H13104" s="29"/>
      <c r="I13104" s="29"/>
      <c r="J13104" s="29"/>
      <c r="K13104" s="29"/>
      <c r="L13104" s="29"/>
    </row>
    <row r="13105" spans="1:12" ht="21">
      <c r="A13105" s="26"/>
      <c r="B13105" s="27"/>
      <c r="C13105" s="27"/>
      <c r="D13105" s="27"/>
      <c r="E13105" s="27"/>
      <c r="F13105" s="27"/>
      <c r="G13105" s="28"/>
      <c r="H13105" s="28"/>
      <c r="I13105" s="28"/>
      <c r="J13105" s="28"/>
      <c r="K13105" s="28"/>
      <c r="L13105" s="28"/>
    </row>
    <row r="13106" spans="1:12" ht="21">
      <c r="A13106" s="26"/>
      <c r="B13106" s="27"/>
      <c r="C13106" s="27"/>
      <c r="D13106" s="27"/>
      <c r="E13106" s="27"/>
      <c r="F13106" s="27"/>
      <c r="G13106" s="29"/>
      <c r="H13106" s="29"/>
      <c r="I13106" s="29"/>
      <c r="J13106" s="29"/>
      <c r="K13106" s="29"/>
      <c r="L13106" s="29"/>
    </row>
    <row r="13107" spans="1:12" ht="21">
      <c r="A13107" s="26"/>
      <c r="B13107" s="27"/>
      <c r="C13107" s="27"/>
      <c r="D13107" s="27"/>
      <c r="E13107" s="27"/>
      <c r="F13107" s="27"/>
      <c r="G13107" s="29"/>
      <c r="H13107" s="29"/>
      <c r="I13107" s="29"/>
      <c r="J13107" s="29"/>
      <c r="K13107" s="29"/>
      <c r="L13107" s="29"/>
    </row>
    <row r="13108" spans="1:12" ht="21">
      <c r="A13108" s="26"/>
      <c r="B13108" s="27"/>
      <c r="C13108" s="27"/>
      <c r="D13108" s="27"/>
      <c r="E13108" s="27"/>
      <c r="F13108" s="27"/>
      <c r="G13108" s="29"/>
      <c r="H13108" s="29"/>
      <c r="I13108" s="29"/>
      <c r="J13108" s="29"/>
      <c r="K13108" s="29"/>
      <c r="L13108" s="29"/>
    </row>
    <row r="13109" spans="1:12" ht="21">
      <c r="A13109" s="26"/>
      <c r="B13109" s="27"/>
      <c r="C13109" s="27"/>
      <c r="D13109" s="27"/>
      <c r="E13109" s="27"/>
      <c r="F13109" s="27"/>
      <c r="G13109" s="29"/>
      <c r="H13109" s="29"/>
      <c r="I13109" s="29"/>
      <c r="J13109" s="29"/>
      <c r="K13109" s="29"/>
      <c r="L13109" s="29"/>
    </row>
    <row r="13110" spans="1:12" ht="21">
      <c r="A13110" s="26"/>
      <c r="B13110" s="27"/>
      <c r="C13110" s="27"/>
      <c r="D13110" s="27"/>
      <c r="E13110" s="27"/>
      <c r="F13110" s="27"/>
      <c r="G13110" s="29"/>
      <c r="H13110" s="29"/>
      <c r="I13110" s="29"/>
      <c r="J13110" s="29"/>
      <c r="K13110" s="29"/>
      <c r="L13110" s="29"/>
    </row>
    <row r="13111" spans="1:12" ht="21">
      <c r="A13111" s="26"/>
      <c r="B13111" s="27"/>
      <c r="C13111" s="27"/>
      <c r="D13111" s="27"/>
      <c r="E13111" s="27"/>
      <c r="F13111" s="27"/>
      <c r="G13111" s="29"/>
      <c r="H13111" s="29"/>
      <c r="I13111" s="29"/>
      <c r="J13111" s="29"/>
      <c r="K13111" s="29"/>
      <c r="L13111" s="29"/>
    </row>
    <row r="13112" spans="1:12" ht="21">
      <c r="A13112" s="26"/>
      <c r="B13112" s="27"/>
      <c r="C13112" s="27"/>
      <c r="D13112" s="27"/>
      <c r="E13112" s="27"/>
      <c r="F13112" s="27"/>
      <c r="G13112" s="29"/>
      <c r="H13112" s="29"/>
      <c r="I13112" s="29"/>
      <c r="J13112" s="29"/>
      <c r="K13112" s="29"/>
      <c r="L13112" s="29"/>
    </row>
    <row r="13113" spans="1:12" ht="21">
      <c r="A13113" s="26"/>
      <c r="B13113" s="27"/>
      <c r="C13113" s="27"/>
      <c r="D13113" s="27"/>
      <c r="E13113" s="27"/>
      <c r="F13113" s="27"/>
      <c r="G13113" s="29"/>
      <c r="H13113" s="29"/>
      <c r="I13113" s="29"/>
      <c r="J13113" s="29"/>
      <c r="K13113" s="29"/>
      <c r="L13113" s="29"/>
    </row>
    <row r="13114" spans="1:12" ht="21">
      <c r="A13114" s="26"/>
      <c r="B13114" s="27"/>
      <c r="C13114" s="27"/>
      <c r="D13114" s="27"/>
      <c r="E13114" s="27"/>
      <c r="F13114" s="27"/>
      <c r="G13114" s="29"/>
      <c r="H13114" s="29"/>
      <c r="I13114" s="29"/>
      <c r="J13114" s="29"/>
      <c r="K13114" s="29"/>
      <c r="L13114" s="29"/>
    </row>
    <row r="13115" spans="1:12" ht="21">
      <c r="A13115" s="26"/>
      <c r="B13115" s="27"/>
      <c r="C13115" s="27"/>
      <c r="D13115" s="27"/>
      <c r="E13115" s="27"/>
      <c r="F13115" s="27"/>
      <c r="G13115" s="29"/>
      <c r="H13115" s="29"/>
      <c r="I13115" s="29"/>
      <c r="J13115" s="29"/>
      <c r="K13115" s="29"/>
      <c r="L13115" s="29"/>
    </row>
    <row r="13116" spans="1:12" ht="21">
      <c r="A13116" s="26"/>
      <c r="B13116" s="27"/>
      <c r="C13116" s="27"/>
      <c r="D13116" s="27"/>
      <c r="E13116" s="27"/>
      <c r="F13116" s="27"/>
      <c r="G13116" s="29"/>
      <c r="H13116" s="29"/>
      <c r="I13116" s="29"/>
      <c r="J13116" s="29"/>
      <c r="K13116" s="29"/>
      <c r="L13116" s="29"/>
    </row>
    <row r="13117" spans="1:12" ht="21">
      <c r="A13117" s="26"/>
      <c r="B13117" s="27"/>
      <c r="C13117" s="27"/>
      <c r="D13117" s="27"/>
      <c r="E13117" s="27"/>
      <c r="F13117" s="27"/>
      <c r="G13117" s="29"/>
      <c r="H13117" s="29"/>
      <c r="I13117" s="29"/>
      <c r="J13117" s="29"/>
      <c r="K13117" s="29"/>
      <c r="L13117" s="29"/>
    </row>
    <row r="13118" spans="1:12" ht="21">
      <c r="A13118" s="26"/>
      <c r="B13118" s="27"/>
      <c r="C13118" s="27"/>
      <c r="D13118" s="27"/>
      <c r="E13118" s="27"/>
      <c r="F13118" s="27"/>
      <c r="G13118" s="29"/>
      <c r="H13118" s="29"/>
      <c r="I13118" s="29"/>
      <c r="J13118" s="29"/>
      <c r="K13118" s="29"/>
      <c r="L13118" s="29"/>
    </row>
    <row r="13119" spans="1:12" ht="21">
      <c r="A13119" s="26"/>
      <c r="B13119" s="27"/>
      <c r="C13119" s="27"/>
      <c r="D13119" s="27"/>
      <c r="E13119" s="27"/>
      <c r="F13119" s="27"/>
      <c r="G13119" s="28"/>
      <c r="H13119" s="28"/>
      <c r="I13119" s="28"/>
      <c r="J13119" s="28"/>
      <c r="K13119" s="28"/>
      <c r="L13119" s="28"/>
    </row>
    <row r="13120" spans="1:12" ht="21">
      <c r="A13120" s="26"/>
      <c r="B13120" s="27"/>
      <c r="C13120" s="27"/>
      <c r="D13120" s="27"/>
      <c r="E13120" s="27"/>
      <c r="F13120" s="27"/>
      <c r="G13120" s="29"/>
      <c r="H13120" s="29"/>
      <c r="I13120" s="29"/>
      <c r="J13120" s="29"/>
      <c r="K13120" s="29"/>
      <c r="L13120" s="29"/>
    </row>
    <row r="13121" spans="1:12" ht="21">
      <c r="A13121" s="26"/>
      <c r="B13121" s="27"/>
      <c r="C13121" s="27"/>
      <c r="D13121" s="27"/>
      <c r="E13121" s="27"/>
      <c r="F13121" s="27"/>
      <c r="G13121" s="29"/>
      <c r="H13121" s="29"/>
      <c r="I13121" s="29"/>
      <c r="J13121" s="29"/>
      <c r="K13121" s="29"/>
      <c r="L13121" s="29"/>
    </row>
    <row r="13122" spans="1:12" ht="21">
      <c r="A13122" s="26"/>
      <c r="B13122" s="27"/>
      <c r="C13122" s="27"/>
      <c r="D13122" s="27"/>
      <c r="E13122" s="27"/>
      <c r="F13122" s="27"/>
      <c r="G13122" s="28"/>
      <c r="H13122" s="28"/>
      <c r="I13122" s="28"/>
      <c r="J13122" s="28"/>
      <c r="K13122" s="28"/>
      <c r="L13122" s="28"/>
    </row>
    <row r="13123" spans="1:12" ht="21">
      <c r="A13123" s="26"/>
      <c r="B13123" s="27"/>
      <c r="C13123" s="27"/>
      <c r="D13123" s="27"/>
      <c r="E13123" s="27"/>
      <c r="F13123" s="27"/>
      <c r="G13123" s="28"/>
      <c r="H13123" s="28"/>
      <c r="I13123" s="28"/>
      <c r="J13123" s="28"/>
      <c r="K13123" s="28"/>
      <c r="L13123" s="28"/>
    </row>
    <row r="13124" spans="1:12" ht="21">
      <c r="A13124" s="26"/>
      <c r="B13124" s="27"/>
      <c r="C13124" s="27"/>
      <c r="D13124" s="27"/>
      <c r="E13124" s="27"/>
      <c r="F13124" s="27"/>
      <c r="G13124" s="29"/>
      <c r="H13124" s="29"/>
      <c r="I13124" s="29"/>
      <c r="J13124" s="29"/>
      <c r="K13124" s="29"/>
      <c r="L13124" s="29"/>
    </row>
    <row r="13125" spans="1:12" ht="21">
      <c r="A13125" s="26"/>
      <c r="B13125" s="27"/>
      <c r="C13125" s="27"/>
      <c r="D13125" s="27"/>
      <c r="E13125" s="27"/>
      <c r="F13125" s="27"/>
      <c r="G13125" s="29"/>
      <c r="H13125" s="29"/>
      <c r="I13125" s="29"/>
      <c r="J13125" s="29"/>
      <c r="K13125" s="29"/>
      <c r="L13125" s="29"/>
    </row>
    <row r="13126" spans="1:12" ht="21">
      <c r="A13126" s="26"/>
      <c r="B13126" s="27"/>
      <c r="C13126" s="27"/>
      <c r="D13126" s="27"/>
      <c r="E13126" s="27"/>
      <c r="F13126" s="27"/>
      <c r="G13126" s="29"/>
      <c r="H13126" s="29"/>
      <c r="I13126" s="29"/>
      <c r="J13126" s="29"/>
      <c r="K13126" s="29"/>
      <c r="L13126" s="29"/>
    </row>
    <row r="13127" spans="1:12" ht="21">
      <c r="A13127" s="26"/>
      <c r="B13127" s="27"/>
      <c r="C13127" s="27"/>
      <c r="D13127" s="27"/>
      <c r="E13127" s="27"/>
      <c r="F13127" s="27"/>
      <c r="G13127" s="29"/>
      <c r="H13127" s="29"/>
      <c r="I13127" s="29"/>
      <c r="J13127" s="29"/>
      <c r="K13127" s="29"/>
      <c r="L13127" s="29"/>
    </row>
    <row r="13128" spans="1:12" ht="21">
      <c r="A13128" s="26"/>
      <c r="B13128" s="27"/>
      <c r="C13128" s="27"/>
      <c r="D13128" s="27"/>
      <c r="E13128" s="27"/>
      <c r="F13128" s="27"/>
      <c r="G13128" s="29"/>
      <c r="H13128" s="29"/>
      <c r="I13128" s="29"/>
      <c r="J13128" s="29"/>
      <c r="K13128" s="29"/>
      <c r="L13128" s="29"/>
    </row>
    <row r="13129" spans="1:12" ht="21">
      <c r="A13129" s="26"/>
      <c r="B13129" s="27"/>
      <c r="C13129" s="27"/>
      <c r="D13129" s="27"/>
      <c r="E13129" s="27"/>
      <c r="F13129" s="27"/>
      <c r="G13129" s="28"/>
      <c r="H13129" s="28"/>
      <c r="I13129" s="28"/>
      <c r="J13129" s="28"/>
      <c r="K13129" s="28"/>
      <c r="L13129" s="28"/>
    </row>
    <row r="13130" spans="1:12" ht="21">
      <c r="A13130" s="26"/>
      <c r="B13130" s="27"/>
      <c r="C13130" s="27"/>
      <c r="D13130" s="27"/>
      <c r="E13130" s="27"/>
      <c r="F13130" s="27"/>
      <c r="G13130" s="29"/>
      <c r="H13130" s="29"/>
      <c r="I13130" s="29"/>
      <c r="J13130" s="29"/>
      <c r="K13130" s="29"/>
      <c r="L13130" s="29"/>
    </row>
    <row r="13131" spans="1:12" ht="21">
      <c r="A13131" s="26"/>
      <c r="B13131" s="27"/>
      <c r="C13131" s="27"/>
      <c r="D13131" s="27"/>
      <c r="E13131" s="27"/>
      <c r="F13131" s="27"/>
      <c r="G13131" s="29"/>
      <c r="H13131" s="29"/>
      <c r="I13131" s="29"/>
      <c r="J13131" s="29"/>
      <c r="K13131" s="29"/>
      <c r="L13131" s="29"/>
    </row>
    <row r="13132" spans="1:12" ht="21">
      <c r="A13132" s="26"/>
      <c r="B13132" s="27"/>
      <c r="C13132" s="27"/>
      <c r="D13132" s="27"/>
      <c r="E13132" s="27"/>
      <c r="F13132" s="27"/>
      <c r="G13132" s="28"/>
      <c r="H13132" s="28"/>
      <c r="I13132" s="28"/>
      <c r="J13132" s="28"/>
      <c r="K13132" s="28"/>
      <c r="L13132" s="28"/>
    </row>
    <row r="13133" spans="1:12" ht="21">
      <c r="A13133" s="26"/>
      <c r="B13133" s="27"/>
      <c r="C13133" s="27"/>
      <c r="D13133" s="27"/>
      <c r="E13133" s="27"/>
      <c r="F13133" s="27"/>
      <c r="G13133" s="29"/>
      <c r="H13133" s="29"/>
      <c r="I13133" s="29"/>
      <c r="J13133" s="29"/>
      <c r="K13133" s="29"/>
      <c r="L13133" s="29"/>
    </row>
    <row r="13134" spans="1:12" ht="21">
      <c r="A13134" s="26"/>
      <c r="B13134" s="27"/>
      <c r="C13134" s="27"/>
      <c r="D13134" s="27"/>
      <c r="E13134" s="27"/>
      <c r="F13134" s="27"/>
      <c r="G13134" s="28"/>
      <c r="H13134" s="28"/>
      <c r="I13134" s="28"/>
      <c r="J13134" s="28"/>
      <c r="K13134" s="28"/>
      <c r="L13134" s="28"/>
    </row>
    <row r="13135" spans="1:12" ht="21">
      <c r="A13135" s="26"/>
      <c r="B13135" s="27"/>
      <c r="C13135" s="27"/>
      <c r="D13135" s="27"/>
      <c r="E13135" s="27"/>
      <c r="F13135" s="27"/>
      <c r="G13135" s="28"/>
      <c r="H13135" s="28"/>
      <c r="I13135" s="28"/>
      <c r="J13135" s="28"/>
      <c r="K13135" s="28"/>
      <c r="L13135" s="28"/>
    </row>
    <row r="13136" spans="1:12" ht="21">
      <c r="A13136" s="26"/>
      <c r="B13136" s="27"/>
      <c r="C13136" s="27"/>
      <c r="D13136" s="27"/>
      <c r="E13136" s="27"/>
      <c r="F13136" s="27"/>
      <c r="G13136" s="28"/>
      <c r="H13136" s="28"/>
      <c r="I13136" s="28"/>
      <c r="J13136" s="28"/>
      <c r="K13136" s="28"/>
      <c r="L13136" s="28"/>
    </row>
    <row r="13137" spans="1:12" ht="21">
      <c r="A13137" s="26"/>
      <c r="B13137" s="27"/>
      <c r="C13137" s="27"/>
      <c r="D13137" s="27"/>
      <c r="E13137" s="27"/>
      <c r="F13137" s="27"/>
      <c r="G13137" s="29"/>
      <c r="H13137" s="29"/>
      <c r="I13137" s="29"/>
      <c r="J13137" s="29"/>
      <c r="K13137" s="29"/>
      <c r="L13137" s="29"/>
    </row>
    <row r="13138" spans="1:12" ht="21">
      <c r="A13138" s="26"/>
      <c r="B13138" s="27"/>
      <c r="C13138" s="27"/>
      <c r="D13138" s="27"/>
      <c r="E13138" s="27"/>
      <c r="F13138" s="27"/>
      <c r="G13138" s="28"/>
      <c r="H13138" s="28"/>
      <c r="I13138" s="28"/>
      <c r="J13138" s="28"/>
      <c r="K13138" s="28"/>
      <c r="L13138" s="28"/>
    </row>
    <row r="13139" spans="1:12" ht="21">
      <c r="A13139" s="26"/>
      <c r="B13139" s="27"/>
      <c r="C13139" s="27"/>
      <c r="D13139" s="27"/>
      <c r="E13139" s="27"/>
      <c r="F13139" s="27"/>
      <c r="G13139" s="29"/>
      <c r="H13139" s="29"/>
      <c r="I13139" s="29"/>
      <c r="J13139" s="29"/>
      <c r="K13139" s="29"/>
      <c r="L13139" s="29"/>
    </row>
    <row r="13140" spans="1:12" ht="21">
      <c r="A13140" s="26"/>
      <c r="B13140" s="27"/>
      <c r="C13140" s="27"/>
      <c r="D13140" s="27"/>
      <c r="E13140" s="27"/>
      <c r="F13140" s="27"/>
      <c r="G13140" s="29"/>
      <c r="H13140" s="29"/>
      <c r="I13140" s="29"/>
      <c r="J13140" s="29"/>
      <c r="K13140" s="29"/>
      <c r="L13140" s="29"/>
    </row>
    <row r="13141" spans="1:12" ht="21">
      <c r="A13141" s="26"/>
      <c r="B13141" s="27"/>
      <c r="C13141" s="27"/>
      <c r="D13141" s="27"/>
      <c r="E13141" s="27"/>
      <c r="F13141" s="27"/>
      <c r="G13141" s="29"/>
      <c r="H13141" s="29"/>
      <c r="I13141" s="29"/>
      <c r="J13141" s="29"/>
      <c r="K13141" s="29"/>
      <c r="L13141" s="29"/>
    </row>
    <row r="13142" spans="1:12" ht="21">
      <c r="A13142" s="26"/>
      <c r="B13142" s="27"/>
      <c r="C13142" s="27"/>
      <c r="D13142" s="27"/>
      <c r="E13142" s="27"/>
      <c r="F13142" s="27"/>
      <c r="G13142" s="29"/>
      <c r="H13142" s="29"/>
      <c r="I13142" s="29"/>
      <c r="J13142" s="29"/>
      <c r="K13142" s="29"/>
      <c r="L13142" s="29"/>
    </row>
    <row r="13143" spans="1:12" ht="21">
      <c r="A13143" s="26"/>
      <c r="B13143" s="27"/>
      <c r="C13143" s="27"/>
      <c r="D13143" s="27"/>
      <c r="E13143" s="27"/>
      <c r="F13143" s="27"/>
      <c r="G13143" s="28"/>
      <c r="H13143" s="28"/>
      <c r="I13143" s="28"/>
      <c r="J13143" s="28"/>
      <c r="K13143" s="28"/>
      <c r="L13143" s="28"/>
    </row>
    <row r="13144" spans="1:12" ht="21">
      <c r="A13144" s="26"/>
      <c r="B13144" s="27"/>
      <c r="C13144" s="27"/>
      <c r="D13144" s="27"/>
      <c r="E13144" s="27"/>
      <c r="F13144" s="27"/>
      <c r="G13144" s="29"/>
      <c r="H13144" s="29"/>
      <c r="I13144" s="29"/>
      <c r="J13144" s="29"/>
      <c r="K13144" s="29"/>
      <c r="L13144" s="29"/>
    </row>
    <row r="13145" spans="1:12" ht="21">
      <c r="A13145" s="26"/>
      <c r="B13145" s="27"/>
      <c r="C13145" s="27"/>
      <c r="D13145" s="27"/>
      <c r="E13145" s="27"/>
      <c r="F13145" s="27"/>
      <c r="G13145" s="28"/>
      <c r="H13145" s="28"/>
      <c r="I13145" s="28"/>
      <c r="J13145" s="28"/>
      <c r="K13145" s="28"/>
      <c r="L13145" s="28"/>
    </row>
    <row r="13146" spans="1:12" ht="21">
      <c r="A13146" s="26"/>
      <c r="B13146" s="27"/>
      <c r="C13146" s="27"/>
      <c r="D13146" s="27"/>
      <c r="E13146" s="27"/>
      <c r="F13146" s="27"/>
      <c r="G13146" s="28"/>
      <c r="H13146" s="28"/>
      <c r="I13146" s="28"/>
      <c r="J13146" s="28"/>
      <c r="K13146" s="28"/>
      <c r="L13146" s="28"/>
    </row>
    <row r="13147" spans="1:12" ht="21">
      <c r="A13147" s="26"/>
      <c r="B13147" s="27"/>
      <c r="C13147" s="27"/>
      <c r="D13147" s="27"/>
      <c r="E13147" s="27"/>
      <c r="F13147" s="27"/>
      <c r="G13147" s="28"/>
      <c r="H13147" s="28"/>
      <c r="I13147" s="28"/>
      <c r="J13147" s="28"/>
      <c r="K13147" s="28"/>
      <c r="L13147" s="28"/>
    </row>
    <row r="13148" spans="1:12" ht="21">
      <c r="A13148" s="26"/>
      <c r="B13148" s="27"/>
      <c r="C13148" s="27"/>
      <c r="D13148" s="27"/>
      <c r="E13148" s="27"/>
      <c r="F13148" s="27"/>
      <c r="G13148" s="28"/>
      <c r="H13148" s="28"/>
      <c r="I13148" s="28"/>
      <c r="J13148" s="28"/>
      <c r="K13148" s="28"/>
      <c r="L13148" s="28"/>
    </row>
    <row r="13149" spans="1:12" ht="21">
      <c r="A13149" s="26"/>
      <c r="B13149" s="27"/>
      <c r="C13149" s="27"/>
      <c r="D13149" s="27"/>
      <c r="E13149" s="27"/>
      <c r="F13149" s="27"/>
      <c r="G13149" s="28"/>
      <c r="H13149" s="28"/>
      <c r="I13149" s="28"/>
      <c r="J13149" s="28"/>
      <c r="K13149" s="28"/>
      <c r="L13149" s="28"/>
    </row>
    <row r="13150" spans="1:12" ht="21">
      <c r="A13150" s="26"/>
      <c r="B13150" s="27"/>
      <c r="C13150" s="27"/>
      <c r="D13150" s="27"/>
      <c r="E13150" s="27"/>
      <c r="F13150" s="27"/>
      <c r="G13150" s="28"/>
      <c r="H13150" s="28"/>
      <c r="I13150" s="28"/>
      <c r="J13150" s="28"/>
      <c r="K13150" s="28"/>
      <c r="L13150" s="28"/>
    </row>
    <row r="13151" spans="1:12" ht="21">
      <c r="A13151" s="26"/>
      <c r="B13151" s="27"/>
      <c r="C13151" s="27"/>
      <c r="D13151" s="27"/>
      <c r="E13151" s="27"/>
      <c r="F13151" s="27"/>
      <c r="G13151" s="29"/>
      <c r="H13151" s="29"/>
      <c r="I13151" s="29"/>
      <c r="J13151" s="29"/>
      <c r="K13151" s="29"/>
      <c r="L13151" s="29"/>
    </row>
    <row r="13152" spans="1:12" ht="21">
      <c r="A13152" s="26"/>
      <c r="B13152" s="27"/>
      <c r="C13152" s="27"/>
      <c r="D13152" s="27"/>
      <c r="E13152" s="27"/>
      <c r="F13152" s="27"/>
      <c r="G13152" s="29"/>
      <c r="H13152" s="29"/>
      <c r="I13152" s="29"/>
      <c r="J13152" s="29"/>
      <c r="K13152" s="29"/>
      <c r="L13152" s="29"/>
    </row>
    <row r="13153" spans="1:12" ht="21">
      <c r="A13153" s="26"/>
      <c r="B13153" s="27"/>
      <c r="C13153" s="27"/>
      <c r="D13153" s="27"/>
      <c r="E13153" s="27"/>
      <c r="F13153" s="27"/>
      <c r="G13153" s="28"/>
      <c r="H13153" s="28"/>
      <c r="I13153" s="28"/>
      <c r="J13153" s="28"/>
      <c r="K13153" s="28"/>
      <c r="L13153" s="28"/>
    </row>
    <row r="13154" spans="1:12" ht="21">
      <c r="A13154" s="26"/>
      <c r="B13154" s="27"/>
      <c r="C13154" s="27"/>
      <c r="D13154" s="27"/>
      <c r="E13154" s="27"/>
      <c r="F13154" s="27"/>
      <c r="G13154" s="28"/>
      <c r="H13154" s="28"/>
      <c r="I13154" s="28"/>
      <c r="J13154" s="28"/>
      <c r="K13154" s="28"/>
      <c r="L13154" s="28"/>
    </row>
    <row r="13155" spans="1:12" ht="21">
      <c r="A13155" s="26"/>
      <c r="B13155" s="27"/>
      <c r="C13155" s="27"/>
      <c r="D13155" s="27"/>
      <c r="E13155" s="27"/>
      <c r="F13155" s="27"/>
      <c r="G13155" s="29"/>
      <c r="H13155" s="29"/>
      <c r="I13155" s="29"/>
      <c r="J13155" s="29"/>
      <c r="K13155" s="29"/>
      <c r="L13155" s="29"/>
    </row>
    <row r="13156" spans="1:12" ht="21">
      <c r="A13156" s="26"/>
      <c r="B13156" s="27"/>
      <c r="C13156" s="27"/>
      <c r="D13156" s="27"/>
      <c r="E13156" s="27"/>
      <c r="F13156" s="27"/>
      <c r="G13156" s="29"/>
      <c r="H13156" s="29"/>
      <c r="I13156" s="29"/>
      <c r="J13156" s="29"/>
      <c r="K13156" s="29"/>
      <c r="L13156" s="29"/>
    </row>
    <row r="13157" spans="1:12" ht="21">
      <c r="A13157" s="26"/>
      <c r="B13157" s="27"/>
      <c r="C13157" s="27"/>
      <c r="D13157" s="27"/>
      <c r="E13157" s="27"/>
      <c r="F13157" s="27"/>
      <c r="G13157" s="29"/>
      <c r="H13157" s="29"/>
      <c r="I13157" s="29"/>
      <c r="J13157" s="29"/>
      <c r="K13157" s="29"/>
      <c r="L13157" s="29"/>
    </row>
    <row r="13158" spans="1:12" ht="21">
      <c r="A13158" s="26"/>
      <c r="B13158" s="27"/>
      <c r="C13158" s="27"/>
      <c r="D13158" s="27"/>
      <c r="E13158" s="27"/>
      <c r="F13158" s="27"/>
      <c r="G13158" s="29"/>
      <c r="H13158" s="29"/>
      <c r="I13158" s="29"/>
      <c r="J13158" s="29"/>
      <c r="K13158" s="29"/>
      <c r="L13158" s="29"/>
    </row>
    <row r="13159" spans="1:12" ht="21">
      <c r="A13159" s="26"/>
      <c r="B13159" s="27"/>
      <c r="C13159" s="27"/>
      <c r="D13159" s="27"/>
      <c r="E13159" s="27"/>
      <c r="F13159" s="27"/>
      <c r="G13159" s="29"/>
      <c r="H13159" s="29"/>
      <c r="I13159" s="29"/>
      <c r="J13159" s="29"/>
      <c r="K13159" s="29"/>
      <c r="L13159" s="29"/>
    </row>
    <row r="13160" spans="1:12" ht="21">
      <c r="A13160" s="26"/>
      <c r="B13160" s="27"/>
      <c r="C13160" s="27"/>
      <c r="D13160" s="27"/>
      <c r="E13160" s="27"/>
      <c r="F13160" s="27"/>
      <c r="G13160" s="29"/>
      <c r="H13160" s="29"/>
      <c r="I13160" s="29"/>
      <c r="J13160" s="29"/>
      <c r="K13160" s="29"/>
      <c r="L13160" s="29"/>
    </row>
    <row r="13161" spans="1:12" ht="21">
      <c r="A13161" s="26"/>
      <c r="B13161" s="27"/>
      <c r="C13161" s="27"/>
      <c r="D13161" s="27"/>
      <c r="E13161" s="27"/>
      <c r="F13161" s="27"/>
      <c r="G13161" s="28"/>
      <c r="H13161" s="28"/>
      <c r="I13161" s="28"/>
      <c r="J13161" s="28"/>
      <c r="K13161" s="28"/>
      <c r="L13161" s="28"/>
    </row>
    <row r="13162" spans="1:12" ht="21">
      <c r="A13162" s="26"/>
      <c r="B13162" s="27"/>
      <c r="C13162" s="27"/>
      <c r="D13162" s="27"/>
      <c r="E13162" s="27"/>
      <c r="F13162" s="27"/>
      <c r="G13162" s="29"/>
      <c r="H13162" s="29"/>
      <c r="I13162" s="29"/>
      <c r="J13162" s="29"/>
      <c r="K13162" s="29"/>
      <c r="L13162" s="29"/>
    </row>
    <row r="13163" spans="1:12" ht="21">
      <c r="A13163" s="26"/>
      <c r="B13163" s="27"/>
      <c r="C13163" s="27"/>
      <c r="D13163" s="27"/>
      <c r="E13163" s="27"/>
      <c r="F13163" s="27"/>
      <c r="G13163" s="28"/>
      <c r="H13163" s="28"/>
      <c r="I13163" s="28"/>
      <c r="J13163" s="28"/>
      <c r="K13163" s="28"/>
      <c r="L13163" s="28"/>
    </row>
    <row r="13164" spans="1:12" ht="21">
      <c r="A13164" s="26"/>
      <c r="B13164" s="27"/>
      <c r="C13164" s="27"/>
      <c r="D13164" s="27"/>
      <c r="E13164" s="27"/>
      <c r="F13164" s="27"/>
      <c r="G13164" s="29"/>
      <c r="H13164" s="29"/>
      <c r="I13164" s="29"/>
      <c r="J13164" s="29"/>
      <c r="K13164" s="29"/>
      <c r="L13164" s="29"/>
    </row>
    <row r="13165" spans="1:12" ht="21">
      <c r="A13165" s="26"/>
      <c r="B13165" s="27"/>
      <c r="C13165" s="27"/>
      <c r="D13165" s="27"/>
      <c r="E13165" s="27"/>
      <c r="F13165" s="27"/>
      <c r="G13165" s="29"/>
      <c r="H13165" s="29"/>
      <c r="I13165" s="29"/>
      <c r="J13165" s="29"/>
      <c r="K13165" s="29"/>
      <c r="L13165" s="29"/>
    </row>
    <row r="13166" spans="1:12" ht="21">
      <c r="A13166" s="26"/>
      <c r="B13166" s="27"/>
      <c r="C13166" s="27"/>
      <c r="D13166" s="27"/>
      <c r="E13166" s="27"/>
      <c r="F13166" s="27"/>
      <c r="G13166" s="29"/>
      <c r="H13166" s="29"/>
      <c r="I13166" s="29"/>
      <c r="J13166" s="29"/>
      <c r="K13166" s="29"/>
      <c r="L13166" s="29"/>
    </row>
    <row r="13167" spans="1:12" ht="21">
      <c r="A13167" s="26"/>
      <c r="B13167" s="27"/>
      <c r="C13167" s="27"/>
      <c r="D13167" s="27"/>
      <c r="E13167" s="27"/>
      <c r="F13167" s="27"/>
      <c r="G13167" s="28"/>
      <c r="H13167" s="28"/>
      <c r="I13167" s="28"/>
      <c r="J13167" s="28"/>
      <c r="K13167" s="28"/>
      <c r="L13167" s="28"/>
    </row>
    <row r="13168" spans="1:12" ht="21">
      <c r="A13168" s="26"/>
      <c r="B13168" s="27"/>
      <c r="C13168" s="27"/>
      <c r="D13168" s="27"/>
      <c r="E13168" s="27"/>
      <c r="F13168" s="27"/>
      <c r="G13168" s="28"/>
      <c r="H13168" s="28"/>
      <c r="I13168" s="28"/>
      <c r="J13168" s="28"/>
      <c r="K13168" s="28"/>
      <c r="L13168" s="28"/>
    </row>
    <row r="13169" spans="1:12" ht="21">
      <c r="A13169" s="26"/>
      <c r="B13169" s="27"/>
      <c r="C13169" s="27"/>
      <c r="D13169" s="27"/>
      <c r="E13169" s="27"/>
      <c r="F13169" s="27"/>
      <c r="G13169" s="28"/>
      <c r="H13169" s="28"/>
      <c r="I13169" s="28"/>
      <c r="J13169" s="28"/>
      <c r="K13169" s="28"/>
      <c r="L13169" s="28"/>
    </row>
    <row r="13170" spans="1:12" ht="21">
      <c r="A13170" s="26"/>
      <c r="B13170" s="27"/>
      <c r="C13170" s="27"/>
      <c r="D13170" s="27"/>
      <c r="E13170" s="27"/>
      <c r="F13170" s="27"/>
      <c r="G13170" s="28"/>
      <c r="H13170" s="28"/>
      <c r="I13170" s="28"/>
      <c r="J13170" s="28"/>
      <c r="K13170" s="28"/>
      <c r="L13170" s="28"/>
    </row>
    <row r="13171" spans="1:12" ht="21">
      <c r="A13171" s="26"/>
      <c r="B13171" s="27"/>
      <c r="C13171" s="27"/>
      <c r="D13171" s="27"/>
      <c r="E13171" s="27"/>
      <c r="F13171" s="27"/>
      <c r="G13171" s="28"/>
      <c r="H13171" s="28"/>
      <c r="I13171" s="28"/>
      <c r="J13171" s="28"/>
      <c r="K13171" s="28"/>
      <c r="L13171" s="28"/>
    </row>
    <row r="13172" spans="1:12" ht="21">
      <c r="A13172" s="26"/>
      <c r="B13172" s="27"/>
      <c r="C13172" s="27"/>
      <c r="D13172" s="27"/>
      <c r="E13172" s="27"/>
      <c r="F13172" s="27"/>
      <c r="G13172" s="29"/>
      <c r="H13172" s="29"/>
      <c r="I13172" s="29"/>
      <c r="J13172" s="29"/>
      <c r="K13172" s="29"/>
      <c r="L13172" s="29"/>
    </row>
    <row r="13173" spans="1:12" ht="21">
      <c r="A13173" s="26"/>
      <c r="B13173" s="27"/>
      <c r="C13173" s="27"/>
      <c r="D13173" s="27"/>
      <c r="E13173" s="27"/>
      <c r="F13173" s="27"/>
      <c r="G13173" s="29"/>
      <c r="H13173" s="29"/>
      <c r="I13173" s="29"/>
      <c r="J13173" s="29"/>
      <c r="K13173" s="29"/>
      <c r="L13173" s="29"/>
    </row>
    <row r="13174" spans="1:12" ht="21">
      <c r="A13174" s="26"/>
      <c r="B13174" s="27"/>
      <c r="C13174" s="27"/>
      <c r="D13174" s="27"/>
      <c r="E13174" s="27"/>
      <c r="F13174" s="27"/>
      <c r="G13174" s="28"/>
      <c r="H13174" s="28"/>
      <c r="I13174" s="28"/>
      <c r="J13174" s="28"/>
      <c r="K13174" s="28"/>
      <c r="L13174" s="28"/>
    </row>
    <row r="13175" spans="1:12" ht="21">
      <c r="A13175" s="26"/>
      <c r="B13175" s="27"/>
      <c r="C13175" s="27"/>
      <c r="D13175" s="27"/>
      <c r="E13175" s="27"/>
      <c r="F13175" s="27"/>
      <c r="G13175" s="28"/>
      <c r="H13175" s="28"/>
      <c r="I13175" s="28"/>
      <c r="J13175" s="28"/>
      <c r="K13175" s="28"/>
      <c r="L13175" s="28"/>
    </row>
    <row r="13176" spans="1:12" ht="21">
      <c r="A13176" s="26"/>
      <c r="B13176" s="27"/>
      <c r="C13176" s="27"/>
      <c r="D13176" s="27"/>
      <c r="E13176" s="27"/>
      <c r="F13176" s="27"/>
      <c r="G13176" s="29"/>
      <c r="H13176" s="29"/>
      <c r="I13176" s="29"/>
      <c r="J13176" s="29"/>
      <c r="K13176" s="29"/>
      <c r="L13176" s="29"/>
    </row>
    <row r="13177" spans="1:12" ht="21">
      <c r="A13177" s="26"/>
      <c r="B13177" s="27"/>
      <c r="C13177" s="27"/>
      <c r="D13177" s="27"/>
      <c r="E13177" s="27"/>
      <c r="F13177" s="27"/>
      <c r="G13177" s="29"/>
      <c r="H13177" s="29"/>
      <c r="I13177" s="29"/>
      <c r="J13177" s="29"/>
      <c r="K13177" s="29"/>
      <c r="L13177" s="29"/>
    </row>
    <row r="13178" spans="1:12" ht="21">
      <c r="A13178" s="26"/>
      <c r="B13178" s="27"/>
      <c r="C13178" s="27"/>
      <c r="D13178" s="27"/>
      <c r="E13178" s="27"/>
      <c r="F13178" s="27"/>
      <c r="G13178" s="29"/>
      <c r="H13178" s="29"/>
      <c r="I13178" s="29"/>
      <c r="J13178" s="29"/>
      <c r="K13178" s="29"/>
      <c r="L13178" s="29"/>
    </row>
    <row r="13179" spans="1:12" ht="21">
      <c r="A13179" s="26"/>
      <c r="B13179" s="27"/>
      <c r="C13179" s="27"/>
      <c r="D13179" s="27"/>
      <c r="E13179" s="27"/>
      <c r="F13179" s="27"/>
      <c r="G13179" s="29"/>
      <c r="H13179" s="29"/>
      <c r="I13179" s="29"/>
      <c r="J13179" s="29"/>
      <c r="K13179" s="29"/>
      <c r="L13179" s="29"/>
    </row>
    <row r="13180" spans="1:12" ht="21">
      <c r="A13180" s="26"/>
      <c r="B13180" s="27"/>
      <c r="C13180" s="27"/>
      <c r="D13180" s="27"/>
      <c r="E13180" s="27"/>
      <c r="F13180" s="27"/>
      <c r="G13180" s="29"/>
      <c r="H13180" s="29"/>
      <c r="I13180" s="29"/>
      <c r="J13180" s="29"/>
      <c r="K13180" s="29"/>
      <c r="L13180" s="29"/>
    </row>
    <row r="13181" spans="1:12" ht="21">
      <c r="A13181" s="26"/>
      <c r="B13181" s="27"/>
      <c r="C13181" s="27"/>
      <c r="D13181" s="27"/>
      <c r="E13181" s="27"/>
      <c r="F13181" s="27"/>
      <c r="G13181" s="29"/>
      <c r="H13181" s="29"/>
      <c r="I13181" s="29"/>
      <c r="J13181" s="29"/>
      <c r="K13181" s="29"/>
      <c r="L13181" s="29"/>
    </row>
    <row r="13182" spans="1:12" ht="21">
      <c r="A13182" s="26"/>
      <c r="B13182" s="27"/>
      <c r="C13182" s="27"/>
      <c r="D13182" s="27"/>
      <c r="E13182" s="27"/>
      <c r="F13182" s="27"/>
      <c r="G13182" s="29"/>
      <c r="H13182" s="29"/>
      <c r="I13182" s="29"/>
      <c r="J13182" s="29"/>
      <c r="K13182" s="29"/>
      <c r="L13182" s="29"/>
    </row>
    <row r="13183" spans="1:12" ht="21">
      <c r="A13183" s="26"/>
      <c r="B13183" s="27"/>
      <c r="C13183" s="27"/>
      <c r="D13183" s="27"/>
      <c r="E13183" s="27"/>
      <c r="F13183" s="27"/>
      <c r="G13183" s="28"/>
      <c r="H13183" s="28"/>
      <c r="I13183" s="28"/>
      <c r="J13183" s="28"/>
      <c r="K13183" s="28"/>
      <c r="L13183" s="28"/>
    </row>
    <row r="13184" spans="1:12" ht="21">
      <c r="A13184" s="26"/>
      <c r="B13184" s="27"/>
      <c r="C13184" s="27"/>
      <c r="D13184" s="27"/>
      <c r="E13184" s="27"/>
      <c r="F13184" s="27"/>
      <c r="G13184" s="29"/>
      <c r="H13184" s="29"/>
      <c r="I13184" s="29"/>
      <c r="J13184" s="29"/>
      <c r="K13184" s="29"/>
      <c r="L13184" s="29"/>
    </row>
    <row r="13185" spans="1:12" ht="21">
      <c r="A13185" s="26"/>
      <c r="B13185" s="27"/>
      <c r="C13185" s="27"/>
      <c r="D13185" s="27"/>
      <c r="E13185" s="27"/>
      <c r="F13185" s="27"/>
      <c r="G13185" s="29"/>
      <c r="H13185" s="29"/>
      <c r="I13185" s="29"/>
      <c r="J13185" s="29"/>
      <c r="K13185" s="29"/>
      <c r="L13185" s="29"/>
    </row>
    <row r="13186" spans="1:12" ht="21">
      <c r="A13186" s="26"/>
      <c r="B13186" s="27"/>
      <c r="C13186" s="27"/>
      <c r="D13186" s="27"/>
      <c r="E13186" s="27"/>
      <c r="F13186" s="27"/>
      <c r="G13186" s="29"/>
      <c r="H13186" s="29"/>
      <c r="I13186" s="29"/>
      <c r="J13186" s="29"/>
      <c r="K13186" s="29"/>
      <c r="L13186" s="29"/>
    </row>
    <row r="13187" spans="1:12" ht="21">
      <c r="A13187" s="26"/>
      <c r="B13187" s="27"/>
      <c r="C13187" s="27"/>
      <c r="D13187" s="27"/>
      <c r="E13187" s="27"/>
      <c r="F13187" s="27"/>
      <c r="G13187" s="29"/>
      <c r="H13187" s="29"/>
      <c r="I13187" s="29"/>
      <c r="J13187" s="29"/>
      <c r="K13187" s="29"/>
      <c r="L13187" s="29"/>
    </row>
    <row r="13188" spans="1:12" ht="21">
      <c r="A13188" s="26"/>
      <c r="B13188" s="27"/>
      <c r="C13188" s="27"/>
      <c r="D13188" s="27"/>
      <c r="E13188" s="27"/>
      <c r="F13188" s="27"/>
      <c r="G13188" s="29"/>
      <c r="H13188" s="29"/>
      <c r="I13188" s="29"/>
      <c r="J13188" s="29"/>
      <c r="K13188" s="29"/>
      <c r="L13188" s="29"/>
    </row>
    <row r="13189" spans="1:12" ht="21">
      <c r="A13189" s="26"/>
      <c r="B13189" s="27"/>
      <c r="C13189" s="27"/>
      <c r="D13189" s="27"/>
      <c r="E13189" s="27"/>
      <c r="F13189" s="27"/>
      <c r="G13189" s="29"/>
      <c r="H13189" s="29"/>
      <c r="I13189" s="29"/>
      <c r="J13189" s="29"/>
      <c r="K13189" s="29"/>
      <c r="L13189" s="29"/>
    </row>
    <row r="13190" spans="1:12" ht="21">
      <c r="A13190" s="26"/>
      <c r="B13190" s="27"/>
      <c r="C13190" s="27"/>
      <c r="D13190" s="27"/>
      <c r="E13190" s="27"/>
      <c r="F13190" s="27"/>
      <c r="G13190" s="29"/>
      <c r="H13190" s="29"/>
      <c r="I13190" s="29"/>
      <c r="J13190" s="29"/>
      <c r="K13190" s="29"/>
      <c r="L13190" s="29"/>
    </row>
    <row r="13191" spans="1:12" ht="21">
      <c r="A13191" s="26"/>
      <c r="B13191" s="27"/>
      <c r="C13191" s="27"/>
      <c r="D13191" s="27"/>
      <c r="E13191" s="27"/>
      <c r="F13191" s="27"/>
      <c r="G13191" s="29"/>
      <c r="H13191" s="29"/>
      <c r="I13191" s="29"/>
      <c r="J13191" s="29"/>
      <c r="K13191" s="29"/>
      <c r="L13191" s="29"/>
    </row>
    <row r="13192" spans="1:12" ht="21">
      <c r="A13192" s="26"/>
      <c r="B13192" s="27"/>
      <c r="C13192" s="27"/>
      <c r="D13192" s="27"/>
      <c r="E13192" s="27"/>
      <c r="F13192" s="27"/>
      <c r="G13192" s="29"/>
      <c r="H13192" s="29"/>
      <c r="I13192" s="29"/>
      <c r="J13192" s="29"/>
      <c r="K13192" s="29"/>
      <c r="L13192" s="29"/>
    </row>
    <row r="13193" spans="1:12" ht="21">
      <c r="A13193" s="26"/>
      <c r="B13193" s="27"/>
      <c r="C13193" s="27"/>
      <c r="D13193" s="27"/>
      <c r="E13193" s="27"/>
      <c r="F13193" s="27"/>
      <c r="G13193" s="29"/>
      <c r="H13193" s="29"/>
      <c r="I13193" s="29"/>
      <c r="J13193" s="29"/>
      <c r="K13193" s="29"/>
      <c r="L13193" s="29"/>
    </row>
    <row r="13194" spans="1:12" ht="21">
      <c r="A13194" s="26"/>
      <c r="B13194" s="27"/>
      <c r="C13194" s="27"/>
      <c r="D13194" s="27"/>
      <c r="E13194" s="27"/>
      <c r="F13194" s="27"/>
      <c r="G13194" s="29"/>
      <c r="H13194" s="29"/>
      <c r="I13194" s="29"/>
      <c r="J13194" s="29"/>
      <c r="K13194" s="29"/>
      <c r="L13194" s="29"/>
    </row>
    <row r="13195" spans="1:12" ht="21">
      <c r="A13195" s="26"/>
      <c r="B13195" s="27"/>
      <c r="C13195" s="27"/>
      <c r="D13195" s="27"/>
      <c r="E13195" s="27"/>
      <c r="F13195" s="27"/>
      <c r="G13195" s="29"/>
      <c r="H13195" s="29"/>
      <c r="I13195" s="29"/>
      <c r="J13195" s="29"/>
      <c r="K13195" s="29"/>
      <c r="L13195" s="29"/>
    </row>
    <row r="13196" spans="1:12" ht="21">
      <c r="A13196" s="26"/>
      <c r="B13196" s="27"/>
      <c r="C13196" s="27"/>
      <c r="D13196" s="27"/>
      <c r="E13196" s="27"/>
      <c r="F13196" s="27"/>
      <c r="G13196" s="29"/>
      <c r="H13196" s="29"/>
      <c r="I13196" s="29"/>
      <c r="J13196" s="29"/>
      <c r="K13196" s="29"/>
      <c r="L13196" s="29"/>
    </row>
    <row r="13197" spans="1:12" ht="21">
      <c r="A13197" s="26"/>
      <c r="B13197" s="27"/>
      <c r="C13197" s="27"/>
      <c r="D13197" s="27"/>
      <c r="E13197" s="27"/>
      <c r="F13197" s="27"/>
      <c r="G13197" s="29"/>
      <c r="H13197" s="29"/>
      <c r="I13197" s="29"/>
      <c r="J13197" s="29"/>
      <c r="K13197" s="29"/>
      <c r="L13197" s="29"/>
    </row>
    <row r="13198" spans="1:12" ht="21">
      <c r="A13198" s="26"/>
      <c r="B13198" s="27"/>
      <c r="C13198" s="27"/>
      <c r="D13198" s="27"/>
      <c r="E13198" s="27"/>
      <c r="F13198" s="27"/>
      <c r="G13198" s="29"/>
      <c r="H13198" s="29"/>
      <c r="I13198" s="29"/>
      <c r="J13198" s="29"/>
      <c r="K13198" s="29"/>
      <c r="L13198" s="29"/>
    </row>
    <row r="13199" spans="1:12" ht="21">
      <c r="A13199" s="26"/>
      <c r="B13199" s="27"/>
      <c r="C13199" s="27"/>
      <c r="D13199" s="27"/>
      <c r="E13199" s="27"/>
      <c r="F13199" s="27"/>
      <c r="G13199" s="28"/>
      <c r="H13199" s="28"/>
      <c r="I13199" s="28"/>
      <c r="J13199" s="28"/>
      <c r="K13199" s="28"/>
      <c r="L13199" s="28"/>
    </row>
    <row r="13200" spans="1:12" ht="21">
      <c r="A13200" s="26"/>
      <c r="B13200" s="27"/>
      <c r="C13200" s="27"/>
      <c r="D13200" s="27"/>
      <c r="E13200" s="27"/>
      <c r="F13200" s="27"/>
      <c r="G13200" s="29"/>
      <c r="H13200" s="29"/>
      <c r="I13200" s="29"/>
      <c r="J13200" s="29"/>
      <c r="K13200" s="29"/>
      <c r="L13200" s="29"/>
    </row>
    <row r="13201" spans="1:12" ht="21">
      <c r="A13201" s="26"/>
      <c r="B13201" s="27"/>
      <c r="C13201" s="27"/>
      <c r="D13201" s="27"/>
      <c r="E13201" s="27"/>
      <c r="F13201" s="27"/>
      <c r="G13201" s="29"/>
      <c r="H13201" s="29"/>
      <c r="I13201" s="29"/>
      <c r="J13201" s="29"/>
      <c r="K13201" s="29"/>
      <c r="L13201" s="29"/>
    </row>
    <row r="13202" spans="1:12" ht="21">
      <c r="A13202" s="26"/>
      <c r="B13202" s="27"/>
      <c r="C13202" s="27"/>
      <c r="D13202" s="27"/>
      <c r="E13202" s="27"/>
      <c r="F13202" s="27"/>
      <c r="G13202" s="29"/>
      <c r="H13202" s="29"/>
      <c r="I13202" s="29"/>
      <c r="J13202" s="29"/>
      <c r="K13202" s="29"/>
      <c r="L13202" s="29"/>
    </row>
    <row r="13203" spans="1:12" ht="21">
      <c r="A13203" s="26"/>
      <c r="B13203" s="27"/>
      <c r="C13203" s="27"/>
      <c r="D13203" s="27"/>
      <c r="E13203" s="27"/>
      <c r="F13203" s="27"/>
      <c r="G13203" s="29"/>
      <c r="H13203" s="29"/>
      <c r="I13203" s="29"/>
      <c r="J13203" s="29"/>
      <c r="K13203" s="29"/>
      <c r="L13203" s="29"/>
    </row>
    <row r="13204" spans="1:12" ht="21">
      <c r="A13204" s="26"/>
      <c r="B13204" s="27"/>
      <c r="C13204" s="27"/>
      <c r="D13204" s="27"/>
      <c r="E13204" s="27"/>
      <c r="F13204" s="27"/>
      <c r="G13204" s="29"/>
      <c r="H13204" s="29"/>
      <c r="I13204" s="29"/>
      <c r="J13204" s="29"/>
      <c r="K13204" s="29"/>
      <c r="L13204" s="29"/>
    </row>
    <row r="13205" spans="1:12" ht="21">
      <c r="A13205" s="26"/>
      <c r="B13205" s="27"/>
      <c r="C13205" s="27"/>
      <c r="D13205" s="27"/>
      <c r="E13205" s="27"/>
      <c r="F13205" s="27"/>
      <c r="G13205" s="29"/>
      <c r="H13205" s="29"/>
      <c r="I13205" s="29"/>
      <c r="J13205" s="29"/>
      <c r="K13205" s="29"/>
      <c r="L13205" s="29"/>
    </row>
    <row r="13206" spans="1:12" ht="21">
      <c r="A13206" s="26"/>
      <c r="B13206" s="27"/>
      <c r="C13206" s="27"/>
      <c r="D13206" s="27"/>
      <c r="E13206" s="27"/>
      <c r="F13206" s="27"/>
      <c r="G13206" s="29"/>
      <c r="H13206" s="29"/>
      <c r="I13206" s="29"/>
      <c r="J13206" s="29"/>
      <c r="K13206" s="29"/>
      <c r="L13206" s="29"/>
    </row>
    <row r="13207" spans="1:12" ht="21">
      <c r="A13207" s="26"/>
      <c r="B13207" s="27"/>
      <c r="C13207" s="27"/>
      <c r="D13207" s="27"/>
      <c r="E13207" s="27"/>
      <c r="F13207" s="27"/>
      <c r="G13207" s="29"/>
      <c r="H13207" s="29"/>
      <c r="I13207" s="29"/>
      <c r="J13207" s="29"/>
      <c r="K13207" s="29"/>
      <c r="L13207" s="29"/>
    </row>
    <row r="13208" spans="1:12" ht="21">
      <c r="A13208" s="26"/>
      <c r="B13208" s="27"/>
      <c r="C13208" s="27"/>
      <c r="D13208" s="27"/>
      <c r="E13208" s="27"/>
      <c r="F13208" s="27"/>
      <c r="G13208" s="28"/>
      <c r="H13208" s="28"/>
      <c r="I13208" s="28"/>
      <c r="J13208" s="28"/>
      <c r="K13208" s="28"/>
      <c r="L13208" s="28"/>
    </row>
    <row r="13209" spans="1:12" ht="21">
      <c r="A13209" s="26"/>
      <c r="B13209" s="27"/>
      <c r="C13209" s="27"/>
      <c r="D13209" s="27"/>
      <c r="E13209" s="27"/>
      <c r="F13209" s="27"/>
      <c r="G13209" s="28"/>
      <c r="H13209" s="28"/>
      <c r="I13209" s="28"/>
      <c r="J13209" s="28"/>
      <c r="K13209" s="28"/>
      <c r="L13209" s="28"/>
    </row>
    <row r="13210" spans="1:12" ht="21">
      <c r="A13210" s="26"/>
      <c r="B13210" s="27"/>
      <c r="C13210" s="27"/>
      <c r="D13210" s="27"/>
      <c r="E13210" s="27"/>
      <c r="F13210" s="27"/>
      <c r="G13210" s="28"/>
      <c r="H13210" s="28"/>
      <c r="I13210" s="28"/>
      <c r="J13210" s="28"/>
      <c r="K13210" s="28"/>
      <c r="L13210" s="28"/>
    </row>
    <row r="13211" spans="1:12" ht="21">
      <c r="A13211" s="26"/>
      <c r="B13211" s="27"/>
      <c r="C13211" s="27"/>
      <c r="D13211" s="27"/>
      <c r="E13211" s="27"/>
      <c r="F13211" s="27"/>
      <c r="G13211" s="29"/>
      <c r="H13211" s="29"/>
      <c r="I13211" s="29"/>
      <c r="J13211" s="29"/>
      <c r="K13211" s="29"/>
      <c r="L13211" s="29"/>
    </row>
    <row r="13212" spans="1:12" ht="21">
      <c r="A13212" s="26"/>
      <c r="B13212" s="27"/>
      <c r="C13212" s="27"/>
      <c r="D13212" s="27"/>
      <c r="E13212" s="27"/>
      <c r="F13212" s="27"/>
      <c r="G13212" s="28"/>
      <c r="H13212" s="28"/>
      <c r="I13212" s="28"/>
      <c r="J13212" s="28"/>
      <c r="K13212" s="28"/>
      <c r="L13212" s="28"/>
    </row>
    <row r="13213" spans="1:12" ht="21">
      <c r="A13213" s="26"/>
      <c r="B13213" s="27"/>
      <c r="C13213" s="27"/>
      <c r="D13213" s="27"/>
      <c r="E13213" s="27"/>
      <c r="F13213" s="27"/>
      <c r="G13213" s="28"/>
      <c r="H13213" s="28"/>
      <c r="I13213" s="28"/>
      <c r="J13213" s="28"/>
      <c r="K13213" s="28"/>
      <c r="L13213" s="28"/>
    </row>
    <row r="13214" spans="1:12" ht="21">
      <c r="A13214" s="26"/>
      <c r="B13214" s="27"/>
      <c r="C13214" s="27"/>
      <c r="D13214" s="27"/>
      <c r="E13214" s="27"/>
      <c r="F13214" s="27"/>
      <c r="G13214" s="28"/>
      <c r="H13214" s="28"/>
      <c r="I13214" s="28"/>
      <c r="J13214" s="28"/>
      <c r="K13214" s="28"/>
      <c r="L13214" s="28"/>
    </row>
    <row r="13215" spans="1:12" ht="21">
      <c r="A13215" s="26"/>
      <c r="B13215" s="27"/>
      <c r="C13215" s="27"/>
      <c r="D13215" s="27"/>
      <c r="E13215" s="27"/>
      <c r="F13215" s="27"/>
      <c r="G13215" s="28"/>
      <c r="H13215" s="28"/>
      <c r="I13215" s="28"/>
      <c r="J13215" s="28"/>
      <c r="K13215" s="28"/>
      <c r="L13215" s="28"/>
    </row>
    <row r="13216" spans="1:12" ht="21">
      <c r="A13216" s="26"/>
      <c r="B13216" s="27"/>
      <c r="C13216" s="27"/>
      <c r="D13216" s="27"/>
      <c r="E13216" s="27"/>
      <c r="F13216" s="27"/>
      <c r="G13216" s="29"/>
      <c r="H13216" s="29"/>
      <c r="I13216" s="29"/>
      <c r="J13216" s="29"/>
      <c r="K13216" s="29"/>
      <c r="L13216" s="29"/>
    </row>
    <row r="13217" spans="1:12" ht="21">
      <c r="A13217" s="26"/>
      <c r="B13217" s="27"/>
      <c r="C13217" s="27"/>
      <c r="D13217" s="27"/>
      <c r="E13217" s="27"/>
      <c r="F13217" s="27"/>
      <c r="G13217" s="29"/>
      <c r="H13217" s="29"/>
      <c r="I13217" s="29"/>
      <c r="J13217" s="29"/>
      <c r="K13217" s="29"/>
      <c r="L13217" s="29"/>
    </row>
    <row r="13218" spans="1:12" ht="21">
      <c r="A13218" s="26"/>
      <c r="B13218" s="27"/>
      <c r="C13218" s="27"/>
      <c r="D13218" s="27"/>
      <c r="E13218" s="27"/>
      <c r="F13218" s="27"/>
      <c r="G13218" s="29"/>
      <c r="H13218" s="29"/>
      <c r="I13218" s="29"/>
      <c r="J13218" s="29"/>
      <c r="K13218" s="29"/>
      <c r="L13218" s="29"/>
    </row>
    <row r="13219" spans="1:12" ht="21">
      <c r="A13219" s="26"/>
      <c r="B13219" s="27"/>
      <c r="C13219" s="27"/>
      <c r="D13219" s="27"/>
      <c r="E13219" s="27"/>
      <c r="F13219" s="27"/>
      <c r="G13219" s="29"/>
      <c r="H13219" s="29"/>
      <c r="I13219" s="29"/>
      <c r="J13219" s="29"/>
      <c r="K13219" s="29"/>
      <c r="L13219" s="29"/>
    </row>
    <row r="13220" spans="1:12" ht="21">
      <c r="A13220" s="26"/>
      <c r="B13220" s="27"/>
      <c r="C13220" s="27"/>
      <c r="D13220" s="27"/>
      <c r="E13220" s="27"/>
      <c r="F13220" s="27"/>
      <c r="G13220" s="29"/>
      <c r="H13220" s="29"/>
      <c r="I13220" s="29"/>
      <c r="J13220" s="29"/>
      <c r="K13220" s="29"/>
      <c r="L13220" s="29"/>
    </row>
    <row r="13221" spans="1:12" ht="21">
      <c r="A13221" s="26"/>
      <c r="B13221" s="27"/>
      <c r="C13221" s="27"/>
      <c r="D13221" s="27"/>
      <c r="E13221" s="27"/>
      <c r="F13221" s="27"/>
      <c r="G13221" s="29"/>
      <c r="H13221" s="29"/>
      <c r="I13221" s="29"/>
      <c r="J13221" s="29"/>
      <c r="K13221" s="29"/>
      <c r="L13221" s="29"/>
    </row>
    <row r="13222" spans="1:12" ht="21">
      <c r="A13222" s="26"/>
      <c r="B13222" s="27"/>
      <c r="C13222" s="27"/>
      <c r="D13222" s="27"/>
      <c r="E13222" s="27"/>
      <c r="F13222" s="27"/>
      <c r="G13222" s="29"/>
      <c r="H13222" s="29"/>
      <c r="I13222" s="29"/>
      <c r="J13222" s="29"/>
      <c r="K13222" s="29"/>
      <c r="L13222" s="29"/>
    </row>
    <row r="13223" spans="1:12" ht="21">
      <c r="A13223" s="26"/>
      <c r="B13223" s="27"/>
      <c r="C13223" s="27"/>
      <c r="D13223" s="27"/>
      <c r="E13223" s="27"/>
      <c r="F13223" s="27"/>
      <c r="G13223" s="29"/>
      <c r="H13223" s="29"/>
      <c r="I13223" s="29"/>
      <c r="J13223" s="29"/>
      <c r="K13223" s="29"/>
      <c r="L13223" s="29"/>
    </row>
    <row r="13224" spans="1:12" ht="21">
      <c r="A13224" s="26"/>
      <c r="B13224" s="27"/>
      <c r="C13224" s="27"/>
      <c r="D13224" s="27"/>
      <c r="E13224" s="27"/>
      <c r="F13224" s="27"/>
      <c r="G13224" s="29"/>
      <c r="H13224" s="29"/>
      <c r="I13224" s="29"/>
      <c r="J13224" s="29"/>
      <c r="K13224" s="29"/>
      <c r="L13224" s="29"/>
    </row>
    <row r="13225" spans="1:12" ht="21">
      <c r="A13225" s="26"/>
      <c r="B13225" s="27"/>
      <c r="C13225" s="27"/>
      <c r="D13225" s="27"/>
      <c r="E13225" s="27"/>
      <c r="F13225" s="27"/>
      <c r="G13225" s="29"/>
      <c r="H13225" s="29"/>
      <c r="I13225" s="29"/>
      <c r="J13225" s="29"/>
      <c r="K13225" s="29"/>
      <c r="L13225" s="29"/>
    </row>
    <row r="13226" spans="1:12" ht="21">
      <c r="A13226" s="26"/>
      <c r="B13226" s="27"/>
      <c r="C13226" s="27"/>
      <c r="D13226" s="27"/>
      <c r="E13226" s="27"/>
      <c r="F13226" s="27"/>
      <c r="G13226" s="29"/>
      <c r="H13226" s="29"/>
      <c r="I13226" s="29"/>
      <c r="J13226" s="29"/>
      <c r="K13226" s="29"/>
      <c r="L13226" s="29"/>
    </row>
    <row r="13227" spans="1:12" ht="21">
      <c r="A13227" s="26"/>
      <c r="B13227" s="27"/>
      <c r="C13227" s="27"/>
      <c r="D13227" s="27"/>
      <c r="E13227" s="27"/>
      <c r="F13227" s="27"/>
      <c r="G13227" s="29"/>
      <c r="H13227" s="29"/>
      <c r="I13227" s="29"/>
      <c r="J13227" s="29"/>
      <c r="K13227" s="29"/>
      <c r="L13227" s="29"/>
    </row>
    <row r="13228" spans="1:12" ht="21">
      <c r="A13228" s="26"/>
      <c r="B13228" s="27"/>
      <c r="C13228" s="27"/>
      <c r="D13228" s="27"/>
      <c r="E13228" s="27"/>
      <c r="F13228" s="27"/>
      <c r="G13228" s="28"/>
      <c r="H13228" s="28"/>
      <c r="I13228" s="28"/>
      <c r="J13228" s="28"/>
      <c r="K13228" s="28"/>
      <c r="L13228" s="28"/>
    </row>
    <row r="13229" spans="1:12" ht="21">
      <c r="A13229" s="26"/>
      <c r="B13229" s="27"/>
      <c r="C13229" s="27"/>
      <c r="D13229" s="27"/>
      <c r="E13229" s="27"/>
      <c r="F13229" s="27"/>
      <c r="G13229" s="29"/>
      <c r="H13229" s="29"/>
      <c r="I13229" s="29"/>
      <c r="J13229" s="29"/>
      <c r="K13229" s="29"/>
      <c r="L13229" s="29"/>
    </row>
    <row r="13230" spans="1:12" ht="21">
      <c r="A13230" s="26"/>
      <c r="B13230" s="27"/>
      <c r="C13230" s="27"/>
      <c r="D13230" s="27"/>
      <c r="E13230" s="27"/>
      <c r="F13230" s="27"/>
      <c r="G13230" s="28"/>
      <c r="H13230" s="28"/>
      <c r="I13230" s="28"/>
      <c r="J13230" s="28"/>
      <c r="K13230" s="28"/>
      <c r="L13230" s="28"/>
    </row>
    <row r="13231" spans="1:12" ht="21">
      <c r="A13231" s="26"/>
      <c r="B13231" s="27"/>
      <c r="C13231" s="27"/>
      <c r="D13231" s="27"/>
      <c r="E13231" s="27"/>
      <c r="F13231" s="27"/>
      <c r="G13231" s="29"/>
      <c r="H13231" s="29"/>
      <c r="I13231" s="29"/>
      <c r="J13231" s="29"/>
      <c r="K13231" s="29"/>
      <c r="L13231" s="29"/>
    </row>
    <row r="13232" spans="1:12" ht="21">
      <c r="A13232" s="26"/>
      <c r="B13232" s="27"/>
      <c r="C13232" s="27"/>
      <c r="D13232" s="27"/>
      <c r="E13232" s="27"/>
      <c r="F13232" s="27"/>
      <c r="G13232" s="29"/>
      <c r="H13232" s="29"/>
      <c r="I13232" s="29"/>
      <c r="J13232" s="29"/>
      <c r="K13232" s="29"/>
      <c r="L13232" s="29"/>
    </row>
    <row r="13233" spans="1:12" ht="21">
      <c r="A13233" s="26"/>
      <c r="B13233" s="27"/>
      <c r="C13233" s="27"/>
      <c r="D13233" s="27"/>
      <c r="E13233" s="27"/>
      <c r="F13233" s="27"/>
      <c r="G13233" s="29"/>
      <c r="H13233" s="29"/>
      <c r="I13233" s="29"/>
      <c r="J13233" s="29"/>
      <c r="K13233" s="29"/>
      <c r="L13233" s="29"/>
    </row>
    <row r="13234" spans="1:12" ht="21">
      <c r="A13234" s="26"/>
      <c r="B13234" s="27"/>
      <c r="C13234" s="27"/>
      <c r="D13234" s="27"/>
      <c r="E13234" s="27"/>
      <c r="F13234" s="27"/>
      <c r="G13234" s="29"/>
      <c r="H13234" s="29"/>
      <c r="I13234" s="29"/>
      <c r="J13234" s="29"/>
      <c r="K13234" s="29"/>
      <c r="L13234" s="29"/>
    </row>
    <row r="13235" spans="1:12" ht="21">
      <c r="A13235" s="26"/>
      <c r="B13235" s="27"/>
      <c r="C13235" s="27"/>
      <c r="D13235" s="27"/>
      <c r="E13235" s="27"/>
      <c r="F13235" s="27"/>
      <c r="G13235" s="29"/>
      <c r="H13235" s="29"/>
      <c r="I13235" s="29"/>
      <c r="J13235" s="29"/>
      <c r="K13235" s="29"/>
      <c r="L13235" s="29"/>
    </row>
    <row r="13236" spans="1:12" ht="21">
      <c r="A13236" s="26"/>
      <c r="B13236" s="27"/>
      <c r="C13236" s="27"/>
      <c r="D13236" s="27"/>
      <c r="E13236" s="27"/>
      <c r="F13236" s="27"/>
      <c r="G13236" s="28"/>
      <c r="H13236" s="28"/>
      <c r="I13236" s="28"/>
      <c r="J13236" s="28"/>
      <c r="K13236" s="28"/>
      <c r="L13236" s="28"/>
    </row>
    <row r="13237" spans="1:12" ht="21">
      <c r="A13237" s="26"/>
      <c r="B13237" s="27"/>
      <c r="C13237" s="27"/>
      <c r="D13237" s="27"/>
      <c r="E13237" s="27"/>
      <c r="F13237" s="27"/>
      <c r="G13237" s="29"/>
      <c r="H13237" s="29"/>
      <c r="I13237" s="29"/>
      <c r="J13237" s="29"/>
      <c r="K13237" s="29"/>
      <c r="L13237" s="29"/>
    </row>
    <row r="13238" spans="1:12" ht="21">
      <c r="A13238" s="26"/>
      <c r="B13238" s="27"/>
      <c r="C13238" s="27"/>
      <c r="D13238" s="27"/>
      <c r="E13238" s="27"/>
      <c r="F13238" s="27"/>
      <c r="G13238" s="28"/>
      <c r="H13238" s="28"/>
      <c r="I13238" s="28"/>
      <c r="J13238" s="28"/>
      <c r="K13238" s="28"/>
      <c r="L13238" s="28"/>
    </row>
    <row r="13239" spans="1:12" ht="21">
      <c r="A13239" s="26"/>
      <c r="B13239" s="27"/>
      <c r="C13239" s="27"/>
      <c r="D13239" s="27"/>
      <c r="E13239" s="27"/>
      <c r="F13239" s="27"/>
      <c r="G13239" s="28"/>
      <c r="H13239" s="28"/>
      <c r="I13239" s="28"/>
      <c r="J13239" s="28"/>
      <c r="K13239" s="28"/>
      <c r="L13239" s="28"/>
    </row>
    <row r="13240" spans="1:12" ht="21">
      <c r="A13240" s="26"/>
      <c r="B13240" s="27"/>
      <c r="C13240" s="27"/>
      <c r="D13240" s="27"/>
      <c r="E13240" s="27"/>
      <c r="F13240" s="27"/>
      <c r="G13240" s="29"/>
      <c r="H13240" s="29"/>
      <c r="I13240" s="29"/>
      <c r="J13240" s="29"/>
      <c r="K13240" s="29"/>
      <c r="L13240" s="29"/>
    </row>
    <row r="13241" spans="1:12" ht="21">
      <c r="A13241" s="26"/>
      <c r="B13241" s="27"/>
      <c r="C13241" s="27"/>
      <c r="D13241" s="27"/>
      <c r="E13241" s="27"/>
      <c r="F13241" s="27"/>
      <c r="G13241" s="29"/>
      <c r="H13241" s="29"/>
      <c r="I13241" s="29"/>
      <c r="J13241" s="29"/>
      <c r="K13241" s="29"/>
      <c r="L13241" s="29"/>
    </row>
    <row r="13242" spans="1:12" ht="21">
      <c r="A13242" s="26"/>
      <c r="B13242" s="27"/>
      <c r="C13242" s="27"/>
      <c r="D13242" s="27"/>
      <c r="E13242" s="27"/>
      <c r="F13242" s="27"/>
      <c r="G13242" s="28"/>
      <c r="H13242" s="28"/>
      <c r="I13242" s="28"/>
      <c r="J13242" s="28"/>
      <c r="K13242" s="28"/>
      <c r="L13242" s="28"/>
    </row>
    <row r="13243" spans="1:12" ht="21">
      <c r="A13243" s="26"/>
      <c r="B13243" s="27"/>
      <c r="C13243" s="27"/>
      <c r="D13243" s="27"/>
      <c r="E13243" s="27"/>
      <c r="F13243" s="27"/>
      <c r="G13243" s="28"/>
      <c r="H13243" s="28"/>
      <c r="I13243" s="28"/>
      <c r="J13243" s="28"/>
      <c r="K13243" s="28"/>
      <c r="L13243" s="28"/>
    </row>
    <row r="13244" spans="1:12" ht="21">
      <c r="A13244" s="26"/>
      <c r="B13244" s="27"/>
      <c r="C13244" s="27"/>
      <c r="D13244" s="27"/>
      <c r="E13244" s="27"/>
      <c r="F13244" s="27"/>
      <c r="G13244" s="28"/>
      <c r="H13244" s="28"/>
      <c r="I13244" s="28"/>
      <c r="J13244" s="28"/>
      <c r="K13244" s="28"/>
      <c r="L13244" s="28"/>
    </row>
    <row r="13245" spans="1:12" ht="21">
      <c r="A13245" s="26"/>
      <c r="B13245" s="27"/>
      <c r="C13245" s="27"/>
      <c r="D13245" s="27"/>
      <c r="E13245" s="27"/>
      <c r="F13245" s="27"/>
      <c r="G13245" s="28"/>
      <c r="H13245" s="28"/>
      <c r="I13245" s="28"/>
      <c r="J13245" s="28"/>
      <c r="K13245" s="28"/>
      <c r="L13245" s="28"/>
    </row>
    <row r="13246" spans="1:12" ht="21">
      <c r="A13246" s="26"/>
      <c r="B13246" s="27"/>
      <c r="C13246" s="27"/>
      <c r="D13246" s="27"/>
      <c r="E13246" s="27"/>
      <c r="F13246" s="27"/>
      <c r="G13246" s="28"/>
      <c r="H13246" s="28"/>
      <c r="I13246" s="28"/>
      <c r="J13246" s="28"/>
      <c r="K13246" s="28"/>
      <c r="L13246" s="28"/>
    </row>
    <row r="13247" spans="1:12" ht="21">
      <c r="A13247" s="26"/>
      <c r="B13247" s="27"/>
      <c r="C13247" s="27"/>
      <c r="D13247" s="27"/>
      <c r="E13247" s="27"/>
      <c r="F13247" s="27"/>
      <c r="G13247" s="28"/>
      <c r="H13247" s="28"/>
      <c r="I13247" s="28"/>
      <c r="J13247" s="28"/>
      <c r="K13247" s="28"/>
      <c r="L13247" s="28"/>
    </row>
    <row r="13248" spans="1:12" ht="21">
      <c r="A13248" s="26"/>
      <c r="B13248" s="27"/>
      <c r="C13248" s="27"/>
      <c r="D13248" s="27"/>
      <c r="E13248" s="27"/>
      <c r="F13248" s="27"/>
      <c r="G13248" s="29"/>
      <c r="H13248" s="29"/>
      <c r="I13248" s="29"/>
      <c r="J13248" s="29"/>
      <c r="K13248" s="29"/>
      <c r="L13248" s="29"/>
    </row>
    <row r="13249" spans="1:12" ht="21">
      <c r="A13249" s="26"/>
      <c r="B13249" s="27"/>
      <c r="C13249" s="27"/>
      <c r="D13249" s="27"/>
      <c r="E13249" s="27"/>
      <c r="F13249" s="27"/>
      <c r="G13249" s="29"/>
      <c r="H13249" s="29"/>
      <c r="I13249" s="29"/>
      <c r="J13249" s="29"/>
      <c r="K13249" s="29"/>
      <c r="L13249" s="29"/>
    </row>
    <row r="13250" spans="1:12" ht="21">
      <c r="A13250" s="26"/>
      <c r="B13250" s="27"/>
      <c r="C13250" s="27"/>
      <c r="D13250" s="27"/>
      <c r="E13250" s="27"/>
      <c r="F13250" s="27"/>
      <c r="G13250" s="28"/>
      <c r="H13250" s="28"/>
      <c r="I13250" s="28"/>
      <c r="J13250" s="28"/>
      <c r="K13250" s="28"/>
      <c r="L13250" s="28"/>
    </row>
    <row r="13251" spans="1:12" ht="21">
      <c r="A13251" s="26"/>
      <c r="B13251" s="27"/>
      <c r="C13251" s="27"/>
      <c r="D13251" s="27"/>
      <c r="E13251" s="27"/>
      <c r="F13251" s="27"/>
      <c r="G13251" s="28"/>
      <c r="H13251" s="28"/>
      <c r="I13251" s="28"/>
      <c r="J13251" s="28"/>
      <c r="K13251" s="28"/>
      <c r="L13251" s="28"/>
    </row>
    <row r="13252" spans="1:12" ht="21">
      <c r="A13252" s="26"/>
      <c r="B13252" s="27"/>
      <c r="C13252" s="27"/>
      <c r="D13252" s="27"/>
      <c r="E13252" s="27"/>
      <c r="F13252" s="27"/>
      <c r="G13252" s="28"/>
      <c r="H13252" s="28"/>
      <c r="I13252" s="28"/>
      <c r="J13252" s="28"/>
      <c r="K13252" s="28"/>
      <c r="L13252" s="28"/>
    </row>
    <row r="13253" spans="1:12" ht="21">
      <c r="A13253" s="26"/>
      <c r="B13253" s="27"/>
      <c r="C13253" s="27"/>
      <c r="D13253" s="27"/>
      <c r="E13253" s="27"/>
      <c r="F13253" s="27"/>
      <c r="G13253" s="28"/>
      <c r="H13253" s="28"/>
      <c r="I13253" s="28"/>
      <c r="J13253" s="28"/>
      <c r="K13253" s="28"/>
      <c r="L13253" s="28"/>
    </row>
    <row r="13254" spans="1:12" ht="21">
      <c r="A13254" s="26"/>
      <c r="B13254" s="27"/>
      <c r="C13254" s="27"/>
      <c r="D13254" s="27"/>
      <c r="E13254" s="27"/>
      <c r="F13254" s="27"/>
      <c r="G13254" s="28"/>
      <c r="H13254" s="28"/>
      <c r="I13254" s="28"/>
      <c r="J13254" s="28"/>
      <c r="K13254" s="28"/>
      <c r="L13254" s="28"/>
    </row>
    <row r="13255" spans="1:12" ht="21">
      <c r="A13255" s="26"/>
      <c r="B13255" s="27"/>
      <c r="C13255" s="27"/>
      <c r="D13255" s="27"/>
      <c r="E13255" s="27"/>
      <c r="F13255" s="27"/>
      <c r="G13255" s="29"/>
      <c r="H13255" s="29"/>
      <c r="I13255" s="29"/>
      <c r="J13255" s="29"/>
      <c r="K13255" s="29"/>
      <c r="L13255" s="29"/>
    </row>
    <row r="13256" spans="1:12" ht="21">
      <c r="A13256" s="26"/>
      <c r="B13256" s="27"/>
      <c r="C13256" s="27"/>
      <c r="D13256" s="27"/>
      <c r="E13256" s="27"/>
      <c r="F13256" s="27"/>
      <c r="G13256" s="28"/>
      <c r="H13256" s="28"/>
      <c r="I13256" s="28"/>
      <c r="J13256" s="28"/>
      <c r="K13256" s="28"/>
      <c r="L13256" s="28"/>
    </row>
    <row r="13257" spans="1:12" ht="21">
      <c r="A13257" s="26"/>
      <c r="B13257" s="27"/>
      <c r="C13257" s="27"/>
      <c r="D13257" s="27"/>
      <c r="E13257" s="27"/>
      <c r="F13257" s="27"/>
      <c r="G13257" s="29"/>
      <c r="H13257" s="29"/>
      <c r="I13257" s="29"/>
      <c r="J13257" s="29"/>
      <c r="K13257" s="29"/>
      <c r="L13257" s="29"/>
    </row>
    <row r="13258" spans="1:12" ht="21">
      <c r="A13258" s="26"/>
      <c r="B13258" s="27"/>
      <c r="C13258" s="27"/>
      <c r="D13258" s="27"/>
      <c r="E13258" s="27"/>
      <c r="F13258" s="27"/>
      <c r="G13258" s="28"/>
      <c r="H13258" s="28"/>
      <c r="I13258" s="28"/>
      <c r="J13258" s="28"/>
      <c r="K13258" s="28"/>
      <c r="L13258" s="28"/>
    </row>
    <row r="13259" spans="1:12" ht="21">
      <c r="A13259" s="26"/>
      <c r="B13259" s="27"/>
      <c r="C13259" s="27"/>
      <c r="D13259" s="27"/>
      <c r="E13259" s="27"/>
      <c r="F13259" s="27"/>
      <c r="G13259" s="29"/>
      <c r="H13259" s="29"/>
      <c r="I13259" s="29"/>
      <c r="J13259" s="29"/>
      <c r="K13259" s="29"/>
      <c r="L13259" s="29"/>
    </row>
    <row r="13260" spans="1:12" ht="21">
      <c r="A13260" s="26"/>
      <c r="B13260" s="27"/>
      <c r="C13260" s="27"/>
      <c r="D13260" s="27"/>
      <c r="E13260" s="27"/>
      <c r="F13260" s="27"/>
      <c r="G13260" s="29"/>
      <c r="H13260" s="29"/>
      <c r="I13260" s="29"/>
      <c r="J13260" s="29"/>
      <c r="K13260" s="29"/>
      <c r="L13260" s="29"/>
    </row>
    <row r="13261" spans="1:12" ht="21">
      <c r="A13261" s="26"/>
      <c r="B13261" s="27"/>
      <c r="C13261" s="27"/>
      <c r="D13261" s="27"/>
      <c r="E13261" s="27"/>
      <c r="F13261" s="27"/>
      <c r="G13261" s="29"/>
      <c r="H13261" s="29"/>
      <c r="I13261" s="29"/>
      <c r="J13261" s="29"/>
      <c r="K13261" s="29"/>
      <c r="L13261" s="29"/>
    </row>
    <row r="13262" spans="1:12" ht="21">
      <c r="A13262" s="26"/>
      <c r="B13262" s="27"/>
      <c r="C13262" s="27"/>
      <c r="D13262" s="27"/>
      <c r="E13262" s="27"/>
      <c r="F13262" s="27"/>
      <c r="G13262" s="29"/>
      <c r="H13262" s="29"/>
      <c r="I13262" s="29"/>
      <c r="J13262" s="29"/>
      <c r="K13262" s="29"/>
      <c r="L13262" s="29"/>
    </row>
    <row r="13263" spans="1:12" ht="21">
      <c r="A13263" s="26"/>
      <c r="B13263" s="27"/>
      <c r="C13263" s="27"/>
      <c r="D13263" s="27"/>
      <c r="E13263" s="27"/>
      <c r="F13263" s="27"/>
      <c r="G13263" s="29"/>
      <c r="H13263" s="29"/>
      <c r="I13263" s="29"/>
      <c r="J13263" s="29"/>
      <c r="K13263" s="29"/>
      <c r="L13263" s="29"/>
    </row>
    <row r="13264" spans="1:12" ht="21">
      <c r="A13264" s="26"/>
      <c r="B13264" s="27"/>
      <c r="C13264" s="27"/>
      <c r="D13264" s="27"/>
      <c r="E13264" s="27"/>
      <c r="F13264" s="27"/>
      <c r="G13264" s="29"/>
      <c r="H13264" s="29"/>
      <c r="I13264" s="29"/>
      <c r="J13264" s="29"/>
      <c r="K13264" s="29"/>
      <c r="L13264" s="29"/>
    </row>
    <row r="13265" spans="1:12" ht="21">
      <c r="A13265" s="26"/>
      <c r="B13265" s="27"/>
      <c r="C13265" s="27"/>
      <c r="D13265" s="27"/>
      <c r="E13265" s="27"/>
      <c r="F13265" s="27"/>
      <c r="G13265" s="29"/>
      <c r="H13265" s="29"/>
      <c r="I13265" s="29"/>
      <c r="J13265" s="29"/>
      <c r="K13265" s="29"/>
      <c r="L13265" s="29"/>
    </row>
    <row r="13266" spans="1:12" ht="21">
      <c r="A13266" s="26"/>
      <c r="B13266" s="27"/>
      <c r="C13266" s="27"/>
      <c r="D13266" s="27"/>
      <c r="E13266" s="27"/>
      <c r="F13266" s="27"/>
      <c r="G13266" s="29"/>
      <c r="H13266" s="29"/>
      <c r="I13266" s="29"/>
      <c r="J13266" s="29"/>
      <c r="K13266" s="29"/>
      <c r="L13266" s="29"/>
    </row>
    <row r="13267" spans="1:12" ht="21">
      <c r="A13267" s="26"/>
      <c r="B13267" s="27"/>
      <c r="C13267" s="27"/>
      <c r="D13267" s="27"/>
      <c r="E13267" s="27"/>
      <c r="F13267" s="27"/>
      <c r="G13267" s="28"/>
      <c r="H13267" s="28"/>
      <c r="I13267" s="28"/>
      <c r="J13267" s="28"/>
      <c r="K13267" s="28"/>
      <c r="L13267" s="28"/>
    </row>
    <row r="13268" spans="1:12" ht="21">
      <c r="A13268" s="26"/>
      <c r="B13268" s="27"/>
      <c r="C13268" s="27"/>
      <c r="D13268" s="27"/>
      <c r="E13268" s="27"/>
      <c r="F13268" s="27"/>
      <c r="G13268" s="29"/>
      <c r="H13268" s="29"/>
      <c r="I13268" s="29"/>
      <c r="J13268" s="29"/>
      <c r="K13268" s="29"/>
      <c r="L13268" s="29"/>
    </row>
    <row r="13269" spans="1:12" ht="21">
      <c r="A13269" s="26"/>
      <c r="B13269" s="27"/>
      <c r="C13269" s="27"/>
      <c r="D13269" s="27"/>
      <c r="E13269" s="27"/>
      <c r="F13269" s="27"/>
      <c r="G13269" s="29"/>
      <c r="H13269" s="29"/>
      <c r="I13269" s="29"/>
      <c r="J13269" s="29"/>
      <c r="K13269" s="29"/>
      <c r="L13269" s="29"/>
    </row>
    <row r="13270" spans="1:12" ht="21">
      <c r="A13270" s="26"/>
      <c r="B13270" s="27"/>
      <c r="C13270" s="27"/>
      <c r="D13270" s="27"/>
      <c r="E13270" s="27"/>
      <c r="F13270" s="27"/>
      <c r="G13270" s="28"/>
      <c r="H13270" s="28"/>
      <c r="I13270" s="28"/>
      <c r="J13270" s="28"/>
      <c r="K13270" s="28"/>
      <c r="L13270" s="28"/>
    </row>
    <row r="13271" spans="1:12" ht="21">
      <c r="A13271" s="26"/>
      <c r="B13271" s="27"/>
      <c r="C13271" s="27"/>
      <c r="D13271" s="27"/>
      <c r="E13271" s="27"/>
      <c r="F13271" s="27"/>
      <c r="G13271" s="28"/>
      <c r="H13271" s="28"/>
      <c r="I13271" s="28"/>
      <c r="J13271" s="28"/>
      <c r="K13271" s="28"/>
      <c r="L13271" s="28"/>
    </row>
    <row r="13272" spans="1:12" ht="21">
      <c r="A13272" s="26"/>
      <c r="B13272" s="27"/>
      <c r="C13272" s="27"/>
      <c r="D13272" s="27"/>
      <c r="E13272" s="27"/>
      <c r="F13272" s="27"/>
      <c r="G13272" s="28"/>
      <c r="H13272" s="28"/>
      <c r="I13272" s="28"/>
      <c r="J13272" s="28"/>
      <c r="K13272" s="28"/>
      <c r="L13272" s="28"/>
    </row>
    <row r="13273" spans="1:12" ht="21">
      <c r="A13273" s="26"/>
      <c r="B13273" s="27"/>
      <c r="C13273" s="27"/>
      <c r="D13273" s="27"/>
      <c r="E13273" s="27"/>
      <c r="F13273" s="27"/>
      <c r="G13273" s="29"/>
      <c r="H13273" s="29"/>
      <c r="I13273" s="29"/>
      <c r="J13273" s="29"/>
      <c r="K13273" s="29"/>
      <c r="L13273" s="29"/>
    </row>
    <row r="13274" spans="1:12" ht="21">
      <c r="A13274" s="26"/>
      <c r="B13274" s="27"/>
      <c r="C13274" s="27"/>
      <c r="D13274" s="27"/>
      <c r="E13274" s="27"/>
      <c r="F13274" s="27"/>
      <c r="G13274" s="29"/>
      <c r="H13274" s="29"/>
      <c r="I13274" s="29"/>
      <c r="J13274" s="29"/>
      <c r="K13274" s="29"/>
      <c r="L13274" s="29"/>
    </row>
    <row r="13275" spans="1:12" ht="21">
      <c r="A13275" s="26"/>
      <c r="B13275" s="27"/>
      <c r="C13275" s="27"/>
      <c r="D13275" s="27"/>
      <c r="E13275" s="27"/>
      <c r="F13275" s="27"/>
      <c r="G13275" s="29"/>
      <c r="H13275" s="29"/>
      <c r="I13275" s="29"/>
      <c r="J13275" s="29"/>
      <c r="K13275" s="29"/>
      <c r="L13275" s="29"/>
    </row>
    <row r="13276" spans="1:12" ht="21">
      <c r="A13276" s="26"/>
      <c r="B13276" s="27"/>
      <c r="C13276" s="27"/>
      <c r="D13276" s="27"/>
      <c r="E13276" s="27"/>
      <c r="F13276" s="27"/>
      <c r="G13276" s="29"/>
      <c r="H13276" s="29"/>
      <c r="I13276" s="29"/>
      <c r="J13276" s="29"/>
      <c r="K13276" s="29"/>
      <c r="L13276" s="29"/>
    </row>
    <row r="13277" spans="1:12" ht="21">
      <c r="A13277" s="26"/>
      <c r="B13277" s="27"/>
      <c r="C13277" s="27"/>
      <c r="D13277" s="27"/>
      <c r="E13277" s="27"/>
      <c r="F13277" s="27"/>
      <c r="G13277" s="29"/>
      <c r="H13277" s="29"/>
      <c r="I13277" s="29"/>
      <c r="J13277" s="29"/>
      <c r="K13277" s="29"/>
      <c r="L13277" s="29"/>
    </row>
    <row r="13278" spans="1:12" ht="21">
      <c r="A13278" s="26"/>
      <c r="B13278" s="27"/>
      <c r="C13278" s="27"/>
      <c r="D13278" s="27"/>
      <c r="E13278" s="27"/>
      <c r="F13278" s="27"/>
      <c r="G13278" s="28"/>
      <c r="H13278" s="28"/>
      <c r="I13278" s="28"/>
      <c r="J13278" s="28"/>
      <c r="K13278" s="28"/>
      <c r="L13278" s="28"/>
    </row>
    <row r="13279" spans="1:12" ht="21">
      <c r="A13279" s="26"/>
      <c r="B13279" s="27"/>
      <c r="C13279" s="27"/>
      <c r="D13279" s="27"/>
      <c r="E13279" s="27"/>
      <c r="F13279" s="27"/>
      <c r="G13279" s="28"/>
      <c r="H13279" s="28"/>
      <c r="I13279" s="28"/>
      <c r="J13279" s="28"/>
      <c r="K13279" s="28"/>
      <c r="L13279" s="28"/>
    </row>
    <row r="13280" spans="1:12" ht="21">
      <c r="A13280" s="26"/>
      <c r="B13280" s="27"/>
      <c r="C13280" s="27"/>
      <c r="D13280" s="27"/>
      <c r="E13280" s="27"/>
      <c r="F13280" s="27"/>
      <c r="G13280" s="28"/>
      <c r="H13280" s="28"/>
      <c r="I13280" s="28"/>
      <c r="J13280" s="28"/>
      <c r="K13280" s="28"/>
      <c r="L13280" s="28"/>
    </row>
    <row r="13281" spans="1:12" ht="21">
      <c r="A13281" s="26"/>
      <c r="B13281" s="27"/>
      <c r="C13281" s="27"/>
      <c r="D13281" s="27"/>
      <c r="E13281" s="27"/>
      <c r="F13281" s="27"/>
      <c r="G13281" s="28"/>
      <c r="H13281" s="28"/>
      <c r="I13281" s="28"/>
      <c r="J13281" s="28"/>
      <c r="K13281" s="28"/>
      <c r="L13281" s="28"/>
    </row>
    <row r="13282" spans="1:12" ht="21">
      <c r="A13282" s="26"/>
      <c r="B13282" s="27"/>
      <c r="C13282" s="27"/>
      <c r="D13282" s="27"/>
      <c r="E13282" s="27"/>
      <c r="F13282" s="27"/>
      <c r="G13282" s="28"/>
      <c r="H13282" s="28"/>
      <c r="I13282" s="28"/>
      <c r="J13282" s="28"/>
      <c r="K13282" s="28"/>
      <c r="L13282" s="28"/>
    </row>
    <row r="13283" spans="1:12" ht="21">
      <c r="A13283" s="26"/>
      <c r="B13283" s="27"/>
      <c r="C13283" s="27"/>
      <c r="D13283" s="27"/>
      <c r="E13283" s="27"/>
      <c r="F13283" s="27"/>
      <c r="G13283" s="29"/>
      <c r="H13283" s="29"/>
      <c r="I13283" s="29"/>
      <c r="J13283" s="29"/>
      <c r="K13283" s="29"/>
      <c r="L13283" s="29"/>
    </row>
    <row r="13284" spans="1:12" ht="21">
      <c r="A13284" s="26"/>
      <c r="B13284" s="27"/>
      <c r="C13284" s="27"/>
      <c r="D13284" s="27"/>
      <c r="E13284" s="27"/>
      <c r="F13284" s="27"/>
      <c r="G13284" s="29"/>
      <c r="H13284" s="29"/>
      <c r="I13284" s="29"/>
      <c r="J13284" s="29"/>
      <c r="K13284" s="29"/>
      <c r="L13284" s="29"/>
    </row>
    <row r="13285" spans="1:12" ht="21">
      <c r="A13285" s="26"/>
      <c r="B13285" s="27"/>
      <c r="C13285" s="27"/>
      <c r="D13285" s="27"/>
      <c r="E13285" s="27"/>
      <c r="F13285" s="27"/>
      <c r="G13285" s="29"/>
      <c r="H13285" s="29"/>
      <c r="I13285" s="29"/>
      <c r="J13285" s="29"/>
      <c r="K13285" s="29"/>
      <c r="L13285" s="29"/>
    </row>
    <row r="13286" spans="1:12" ht="21">
      <c r="A13286" s="26"/>
      <c r="B13286" s="27"/>
      <c r="C13286" s="27"/>
      <c r="D13286" s="27"/>
      <c r="E13286" s="27"/>
      <c r="F13286" s="27"/>
      <c r="G13286" s="29"/>
      <c r="H13286" s="29"/>
      <c r="I13286" s="29"/>
      <c r="J13286" s="29"/>
      <c r="K13286" s="29"/>
      <c r="L13286" s="29"/>
    </row>
    <row r="13287" spans="1:12" ht="21">
      <c r="A13287" s="26"/>
      <c r="B13287" s="27"/>
      <c r="C13287" s="27"/>
      <c r="D13287" s="27"/>
      <c r="E13287" s="27"/>
      <c r="F13287" s="27"/>
      <c r="G13287" s="28"/>
      <c r="H13287" s="28"/>
      <c r="I13287" s="28"/>
      <c r="J13287" s="28"/>
      <c r="K13287" s="28"/>
      <c r="L13287" s="28"/>
    </row>
    <row r="13288" spans="1:12" ht="21">
      <c r="A13288" s="26"/>
      <c r="B13288" s="27"/>
      <c r="C13288" s="27"/>
      <c r="D13288" s="27"/>
      <c r="E13288" s="27"/>
      <c r="F13288" s="27"/>
      <c r="G13288" s="29"/>
      <c r="H13288" s="29"/>
      <c r="I13288" s="29"/>
      <c r="J13288" s="29"/>
      <c r="K13288" s="29"/>
      <c r="L13288" s="29"/>
    </row>
    <row r="13289" spans="1:12" ht="21">
      <c r="A13289" s="26"/>
      <c r="B13289" s="27"/>
      <c r="C13289" s="27"/>
      <c r="D13289" s="27"/>
      <c r="E13289" s="27"/>
      <c r="F13289" s="27"/>
      <c r="G13289" s="29"/>
      <c r="H13289" s="29"/>
      <c r="I13289" s="29"/>
      <c r="J13289" s="29"/>
      <c r="K13289" s="29"/>
      <c r="L13289" s="29"/>
    </row>
    <row r="13290" spans="1:12" ht="21">
      <c r="A13290" s="26"/>
      <c r="B13290" s="27"/>
      <c r="C13290" s="27"/>
      <c r="D13290" s="27"/>
      <c r="E13290" s="27"/>
      <c r="F13290" s="27"/>
      <c r="G13290" s="28"/>
      <c r="H13290" s="28"/>
      <c r="I13290" s="28"/>
      <c r="J13290" s="28"/>
      <c r="K13290" s="28"/>
      <c r="L13290" s="28"/>
    </row>
    <row r="13291" spans="1:12" ht="21">
      <c r="A13291" s="26"/>
      <c r="B13291" s="27"/>
      <c r="C13291" s="27"/>
      <c r="D13291" s="27"/>
      <c r="E13291" s="27"/>
      <c r="F13291" s="27"/>
      <c r="G13291" s="28"/>
      <c r="H13291" s="28"/>
      <c r="I13291" s="28"/>
      <c r="J13291" s="28"/>
      <c r="K13291" s="28"/>
      <c r="L13291" s="28"/>
    </row>
    <row r="13292" spans="1:12" ht="21">
      <c r="A13292" s="26"/>
      <c r="B13292" s="27"/>
      <c r="C13292" s="27"/>
      <c r="D13292" s="27"/>
      <c r="E13292" s="27"/>
      <c r="F13292" s="27"/>
      <c r="G13292" s="29"/>
      <c r="H13292" s="29"/>
      <c r="I13292" s="29"/>
      <c r="J13292" s="29"/>
      <c r="K13292" s="29"/>
      <c r="L13292" s="29"/>
    </row>
    <row r="13293" spans="1:12" ht="21">
      <c r="A13293" s="26"/>
      <c r="B13293" s="27"/>
      <c r="C13293" s="27"/>
      <c r="D13293" s="27"/>
      <c r="E13293" s="27"/>
      <c r="F13293" s="27"/>
      <c r="G13293" s="29"/>
      <c r="H13293" s="29"/>
      <c r="I13293" s="29"/>
      <c r="J13293" s="29"/>
      <c r="K13293" s="29"/>
      <c r="L13293" s="29"/>
    </row>
    <row r="13294" spans="1:12" ht="21">
      <c r="A13294" s="26"/>
      <c r="B13294" s="27"/>
      <c r="C13294" s="27"/>
      <c r="D13294" s="27"/>
      <c r="E13294" s="27"/>
      <c r="F13294" s="27"/>
      <c r="G13294" s="29"/>
      <c r="H13294" s="29"/>
      <c r="I13294" s="29"/>
      <c r="J13294" s="29"/>
      <c r="K13294" s="29"/>
      <c r="L13294" s="29"/>
    </row>
    <row r="13295" spans="1:12" ht="21">
      <c r="A13295" s="26"/>
      <c r="B13295" s="27"/>
      <c r="C13295" s="27"/>
      <c r="D13295" s="27"/>
      <c r="E13295" s="27"/>
      <c r="F13295" s="27"/>
      <c r="G13295" s="29"/>
      <c r="H13295" s="29"/>
      <c r="I13295" s="29"/>
      <c r="J13295" s="29"/>
      <c r="K13295" s="29"/>
      <c r="L13295" s="29"/>
    </row>
    <row r="13296" spans="1:12" ht="21">
      <c r="A13296" s="26"/>
      <c r="B13296" s="27"/>
      <c r="C13296" s="27"/>
      <c r="D13296" s="27"/>
      <c r="E13296" s="27"/>
      <c r="F13296" s="27"/>
      <c r="G13296" s="29"/>
      <c r="H13296" s="29"/>
      <c r="I13296" s="29"/>
      <c r="J13296" s="29"/>
      <c r="K13296" s="29"/>
      <c r="L13296" s="29"/>
    </row>
    <row r="13297" spans="1:12" ht="21">
      <c r="A13297" s="26"/>
      <c r="B13297" s="27"/>
      <c r="C13297" s="27"/>
      <c r="D13297" s="27"/>
      <c r="E13297" s="27"/>
      <c r="F13297" s="27"/>
      <c r="G13297" s="29"/>
      <c r="H13297" s="29"/>
      <c r="I13297" s="29"/>
      <c r="J13297" s="29"/>
      <c r="K13297" s="29"/>
      <c r="L13297" s="29"/>
    </row>
    <row r="13298" spans="1:12" ht="21">
      <c r="A13298" s="26"/>
      <c r="B13298" s="27"/>
      <c r="C13298" s="27"/>
      <c r="D13298" s="27"/>
      <c r="E13298" s="27"/>
      <c r="F13298" s="27"/>
      <c r="G13298" s="28"/>
      <c r="H13298" s="28"/>
      <c r="I13298" s="28"/>
      <c r="J13298" s="28"/>
      <c r="K13298" s="28"/>
      <c r="L13298" s="28"/>
    </row>
    <row r="13299" spans="1:12" ht="21">
      <c r="A13299" s="26"/>
      <c r="B13299" s="27"/>
      <c r="C13299" s="27"/>
      <c r="D13299" s="27"/>
      <c r="E13299" s="27"/>
      <c r="F13299" s="27"/>
      <c r="G13299" s="28"/>
      <c r="H13299" s="28"/>
      <c r="I13299" s="28"/>
      <c r="J13299" s="28"/>
      <c r="K13299" s="28"/>
      <c r="L13299" s="28"/>
    </row>
    <row r="13300" spans="1:12" ht="21">
      <c r="A13300" s="26"/>
      <c r="B13300" s="27"/>
      <c r="C13300" s="27"/>
      <c r="D13300" s="27"/>
      <c r="E13300" s="27"/>
      <c r="F13300" s="27"/>
      <c r="G13300" s="29"/>
      <c r="H13300" s="29"/>
      <c r="I13300" s="29"/>
      <c r="J13300" s="29"/>
      <c r="K13300" s="29"/>
      <c r="L13300" s="29"/>
    </row>
    <row r="13301" spans="1:12" ht="21">
      <c r="A13301" s="26"/>
      <c r="B13301" s="27"/>
      <c r="C13301" s="27"/>
      <c r="D13301" s="27"/>
      <c r="E13301" s="27"/>
      <c r="F13301" s="27"/>
      <c r="G13301" s="28"/>
      <c r="H13301" s="28"/>
      <c r="I13301" s="28"/>
      <c r="J13301" s="28"/>
      <c r="K13301" s="28"/>
      <c r="L13301" s="28"/>
    </row>
    <row r="13302" spans="1:12" ht="21">
      <c r="A13302" s="26"/>
      <c r="B13302" s="27"/>
      <c r="C13302" s="27"/>
      <c r="D13302" s="27"/>
      <c r="E13302" s="27"/>
      <c r="F13302" s="27"/>
      <c r="G13302" s="29"/>
      <c r="H13302" s="29"/>
      <c r="I13302" s="29"/>
      <c r="J13302" s="29"/>
      <c r="K13302" s="29"/>
      <c r="L13302" s="29"/>
    </row>
    <row r="13303" spans="1:12" ht="21">
      <c r="A13303" s="26"/>
      <c r="B13303" s="27"/>
      <c r="C13303" s="27"/>
      <c r="D13303" s="27"/>
      <c r="E13303" s="27"/>
      <c r="F13303" s="27"/>
      <c r="G13303" s="29"/>
      <c r="H13303" s="29"/>
      <c r="I13303" s="29"/>
      <c r="J13303" s="29"/>
      <c r="K13303" s="29"/>
      <c r="L13303" s="29"/>
    </row>
    <row r="13304" spans="1:12" ht="21">
      <c r="A13304" s="26"/>
      <c r="B13304" s="27"/>
      <c r="C13304" s="27"/>
      <c r="D13304" s="27"/>
      <c r="E13304" s="27"/>
      <c r="F13304" s="27"/>
      <c r="G13304" s="29"/>
      <c r="H13304" s="29"/>
      <c r="I13304" s="29"/>
      <c r="J13304" s="29"/>
      <c r="K13304" s="29"/>
      <c r="L13304" s="29"/>
    </row>
    <row r="13305" spans="1:12" ht="21">
      <c r="A13305" s="26"/>
      <c r="B13305" s="27"/>
      <c r="C13305" s="27"/>
      <c r="D13305" s="27"/>
      <c r="E13305" s="27"/>
      <c r="F13305" s="27"/>
      <c r="G13305" s="29"/>
      <c r="H13305" s="29"/>
      <c r="I13305" s="29"/>
      <c r="J13305" s="29"/>
      <c r="K13305" s="29"/>
      <c r="L13305" s="29"/>
    </row>
    <row r="13306" spans="1:12" ht="21">
      <c r="A13306" s="26"/>
      <c r="B13306" s="27"/>
      <c r="C13306" s="27"/>
      <c r="D13306" s="27"/>
      <c r="E13306" s="27"/>
      <c r="F13306" s="27"/>
      <c r="G13306" s="29"/>
      <c r="H13306" s="29"/>
      <c r="I13306" s="29"/>
      <c r="J13306" s="29"/>
      <c r="K13306" s="29"/>
      <c r="L13306" s="29"/>
    </row>
    <row r="13307" spans="1:12" ht="21">
      <c r="A13307" s="26"/>
      <c r="B13307" s="27"/>
      <c r="C13307" s="27"/>
      <c r="D13307" s="27"/>
      <c r="E13307" s="27"/>
      <c r="F13307" s="27"/>
      <c r="G13307" s="29"/>
      <c r="H13307" s="29"/>
      <c r="I13307" s="29"/>
      <c r="J13307" s="29"/>
      <c r="K13307" s="29"/>
      <c r="L13307" s="29"/>
    </row>
    <row r="13308" spans="1:12" ht="21">
      <c r="A13308" s="26"/>
      <c r="B13308" s="27"/>
      <c r="C13308" s="27"/>
      <c r="D13308" s="27"/>
      <c r="E13308" s="27"/>
      <c r="F13308" s="27"/>
      <c r="G13308" s="29"/>
      <c r="H13308" s="29"/>
      <c r="I13308" s="29"/>
      <c r="J13308" s="29"/>
      <c r="K13308" s="29"/>
      <c r="L13308" s="29"/>
    </row>
    <row r="13309" spans="1:12" ht="21">
      <c r="A13309" s="26"/>
      <c r="B13309" s="27"/>
      <c r="C13309" s="27"/>
      <c r="D13309" s="27"/>
      <c r="E13309" s="27"/>
      <c r="F13309" s="27"/>
      <c r="G13309" s="29"/>
      <c r="H13309" s="29"/>
      <c r="I13309" s="29"/>
      <c r="J13309" s="29"/>
      <c r="K13309" s="29"/>
      <c r="L13309" s="29"/>
    </row>
    <row r="13310" spans="1:12" ht="21">
      <c r="A13310" s="26"/>
      <c r="B13310" s="27"/>
      <c r="C13310" s="27"/>
      <c r="D13310" s="27"/>
      <c r="E13310" s="27"/>
      <c r="F13310" s="27"/>
      <c r="G13310" s="29"/>
      <c r="H13310" s="29"/>
      <c r="I13310" s="29"/>
      <c r="J13310" s="29"/>
      <c r="K13310" s="29"/>
      <c r="L13310" s="29"/>
    </row>
    <row r="13311" spans="1:12" ht="21">
      <c r="A13311" s="26"/>
      <c r="B13311" s="27"/>
      <c r="C13311" s="27"/>
      <c r="D13311" s="27"/>
      <c r="E13311" s="27"/>
      <c r="F13311" s="27"/>
      <c r="G13311" s="29"/>
      <c r="H13311" s="29"/>
      <c r="I13311" s="29"/>
      <c r="J13311" s="29"/>
      <c r="K13311" s="29"/>
      <c r="L13311" s="29"/>
    </row>
    <row r="13312" spans="1:12" ht="21">
      <c r="A13312" s="26"/>
      <c r="B13312" s="27"/>
      <c r="C13312" s="27"/>
      <c r="D13312" s="27"/>
      <c r="E13312" s="27"/>
      <c r="F13312" s="27"/>
      <c r="G13312" s="29"/>
      <c r="H13312" s="29"/>
      <c r="I13312" s="29"/>
      <c r="J13312" s="29"/>
      <c r="K13312" s="29"/>
      <c r="L13312" s="29"/>
    </row>
    <row r="13313" spans="1:12" ht="21">
      <c r="A13313" s="26"/>
      <c r="B13313" s="27"/>
      <c r="C13313" s="27"/>
      <c r="D13313" s="27"/>
      <c r="E13313" s="27"/>
      <c r="F13313" s="27"/>
      <c r="G13313" s="29"/>
      <c r="H13313" s="29"/>
      <c r="I13313" s="29"/>
      <c r="J13313" s="29"/>
      <c r="K13313" s="29"/>
      <c r="L13313" s="29"/>
    </row>
    <row r="13314" spans="1:12" ht="21">
      <c r="A13314" s="26"/>
      <c r="B13314" s="27"/>
      <c r="C13314" s="27"/>
      <c r="D13314" s="27"/>
      <c r="E13314" s="27"/>
      <c r="F13314" s="27"/>
      <c r="G13314" s="28"/>
      <c r="H13314" s="28"/>
      <c r="I13314" s="28"/>
      <c r="J13314" s="28"/>
      <c r="K13314" s="28"/>
      <c r="L13314" s="28"/>
    </row>
    <row r="13315" spans="1:12" ht="21">
      <c r="A13315" s="26"/>
      <c r="B13315" s="27"/>
      <c r="C13315" s="27"/>
      <c r="D13315" s="27"/>
      <c r="E13315" s="27"/>
      <c r="F13315" s="27"/>
      <c r="G13315" s="29"/>
      <c r="H13315" s="29"/>
      <c r="I13315" s="29"/>
      <c r="J13315" s="29"/>
      <c r="K13315" s="29"/>
      <c r="L13315" s="29"/>
    </row>
    <row r="13316" spans="1:12" ht="21">
      <c r="A13316" s="26"/>
      <c r="B13316" s="27"/>
      <c r="C13316" s="27"/>
      <c r="D13316" s="27"/>
      <c r="E13316" s="27"/>
      <c r="F13316" s="27"/>
      <c r="G13316" s="29"/>
      <c r="H13316" s="29"/>
      <c r="I13316" s="29"/>
      <c r="J13316" s="29"/>
      <c r="K13316" s="29"/>
      <c r="L13316" s="29"/>
    </row>
    <row r="13317" spans="1:12" ht="21">
      <c r="A13317" s="26"/>
      <c r="B13317" s="27"/>
      <c r="C13317" s="27"/>
      <c r="D13317" s="27"/>
      <c r="E13317" s="27"/>
      <c r="F13317" s="27"/>
      <c r="G13317" s="29"/>
      <c r="H13317" s="29"/>
      <c r="I13317" s="29"/>
      <c r="J13317" s="29"/>
      <c r="K13317" s="29"/>
      <c r="L13317" s="29"/>
    </row>
    <row r="13318" spans="1:12" ht="21">
      <c r="A13318" s="26"/>
      <c r="B13318" s="27"/>
      <c r="C13318" s="27"/>
      <c r="D13318" s="27"/>
      <c r="E13318" s="27"/>
      <c r="F13318" s="27"/>
      <c r="G13318" s="29"/>
      <c r="H13318" s="29"/>
      <c r="I13318" s="29"/>
      <c r="J13318" s="29"/>
      <c r="K13318" s="29"/>
      <c r="L13318" s="29"/>
    </row>
    <row r="13319" spans="1:12" ht="21">
      <c r="A13319" s="26"/>
      <c r="B13319" s="27"/>
      <c r="C13319" s="27"/>
      <c r="D13319" s="27"/>
      <c r="E13319" s="27"/>
      <c r="F13319" s="27"/>
      <c r="G13319" s="29"/>
      <c r="H13319" s="29"/>
      <c r="I13319" s="29"/>
      <c r="J13319" s="29"/>
      <c r="K13319" s="29"/>
      <c r="L13319" s="29"/>
    </row>
    <row r="13320" spans="1:12" ht="21">
      <c r="A13320" s="26"/>
      <c r="B13320" s="27"/>
      <c r="C13320" s="27"/>
      <c r="D13320" s="27"/>
      <c r="E13320" s="27"/>
      <c r="F13320" s="27"/>
      <c r="G13320" s="29"/>
      <c r="H13320" s="29"/>
      <c r="I13320" s="29"/>
      <c r="J13320" s="29"/>
      <c r="K13320" s="29"/>
      <c r="L13320" s="29"/>
    </row>
    <row r="13321" spans="1:12" ht="21">
      <c r="A13321" s="26"/>
      <c r="B13321" s="27"/>
      <c r="C13321" s="27"/>
      <c r="D13321" s="27"/>
      <c r="E13321" s="27"/>
      <c r="F13321" s="27"/>
      <c r="G13321" s="29"/>
      <c r="H13321" s="29"/>
      <c r="I13321" s="29"/>
      <c r="J13321" s="29"/>
      <c r="K13321" s="29"/>
      <c r="L13321" s="29"/>
    </row>
    <row r="13322" spans="1:12" ht="21">
      <c r="A13322" s="26"/>
      <c r="B13322" s="27"/>
      <c r="C13322" s="27"/>
      <c r="D13322" s="27"/>
      <c r="E13322" s="27"/>
      <c r="F13322" s="27"/>
      <c r="G13322" s="29"/>
      <c r="H13322" s="29"/>
      <c r="I13322" s="29"/>
      <c r="J13322" s="29"/>
      <c r="K13322" s="29"/>
      <c r="L13322" s="29"/>
    </row>
    <row r="13323" spans="1:12" ht="21">
      <c r="A13323" s="26"/>
      <c r="B13323" s="27"/>
      <c r="C13323" s="27"/>
      <c r="D13323" s="27"/>
      <c r="E13323" s="27"/>
      <c r="F13323" s="27"/>
      <c r="G13323" s="29"/>
      <c r="H13323" s="29"/>
      <c r="I13323" s="29"/>
      <c r="J13323" s="29"/>
      <c r="K13323" s="29"/>
      <c r="L13323" s="29"/>
    </row>
    <row r="13324" spans="1:12" ht="21">
      <c r="A13324" s="26"/>
      <c r="B13324" s="27"/>
      <c r="C13324" s="27"/>
      <c r="D13324" s="27"/>
      <c r="E13324" s="27"/>
      <c r="F13324" s="27"/>
      <c r="G13324" s="29"/>
      <c r="H13324" s="29"/>
      <c r="I13324" s="29"/>
      <c r="J13324" s="29"/>
      <c r="K13324" s="29"/>
      <c r="L13324" s="29"/>
    </row>
    <row r="13325" spans="1:12" ht="21">
      <c r="A13325" s="26"/>
      <c r="B13325" s="27"/>
      <c r="C13325" s="27"/>
      <c r="D13325" s="27"/>
      <c r="E13325" s="27"/>
      <c r="F13325" s="27"/>
      <c r="G13325" s="28"/>
      <c r="H13325" s="28"/>
      <c r="I13325" s="28"/>
      <c r="J13325" s="28"/>
      <c r="K13325" s="28"/>
      <c r="L13325" s="28"/>
    </row>
    <row r="13326" spans="1:12" ht="21">
      <c r="A13326" s="26"/>
      <c r="B13326" s="27"/>
      <c r="C13326" s="27"/>
      <c r="D13326" s="27"/>
      <c r="E13326" s="27"/>
      <c r="F13326" s="27"/>
      <c r="G13326" s="28"/>
      <c r="H13326" s="28"/>
      <c r="I13326" s="28"/>
      <c r="J13326" s="28"/>
      <c r="K13326" s="28"/>
      <c r="L13326" s="28"/>
    </row>
    <row r="13327" spans="1:12" ht="21">
      <c r="A13327" s="26"/>
      <c r="B13327" s="27"/>
      <c r="C13327" s="27"/>
      <c r="D13327" s="27"/>
      <c r="E13327" s="27"/>
      <c r="F13327" s="27"/>
      <c r="G13327" s="28"/>
      <c r="H13327" s="28"/>
      <c r="I13327" s="28"/>
      <c r="J13327" s="28"/>
      <c r="K13327" s="28"/>
      <c r="L13327" s="28"/>
    </row>
    <row r="13328" spans="1:12" ht="21">
      <c r="A13328" s="26"/>
      <c r="B13328" s="27"/>
      <c r="C13328" s="27"/>
      <c r="D13328" s="27"/>
      <c r="E13328" s="27"/>
      <c r="F13328" s="27"/>
      <c r="G13328" s="29"/>
      <c r="H13328" s="29"/>
      <c r="I13328" s="29"/>
      <c r="J13328" s="29"/>
      <c r="K13328" s="29"/>
      <c r="L13328" s="29"/>
    </row>
    <row r="13329" spans="1:12" ht="21">
      <c r="A13329" s="26"/>
      <c r="B13329" s="27"/>
      <c r="C13329" s="27"/>
      <c r="D13329" s="27"/>
      <c r="E13329" s="27"/>
      <c r="F13329" s="27"/>
      <c r="G13329" s="29"/>
      <c r="H13329" s="29"/>
      <c r="I13329" s="29"/>
      <c r="J13329" s="29"/>
      <c r="K13329" s="29"/>
      <c r="L13329" s="29"/>
    </row>
    <row r="13330" spans="1:12" ht="21">
      <c r="A13330" s="26"/>
      <c r="B13330" s="27"/>
      <c r="C13330" s="27"/>
      <c r="D13330" s="27"/>
      <c r="E13330" s="27"/>
      <c r="F13330" s="27"/>
      <c r="G13330" s="29"/>
      <c r="H13330" s="29"/>
      <c r="I13330" s="29"/>
      <c r="J13330" s="29"/>
      <c r="K13330" s="29"/>
      <c r="L13330" s="29"/>
    </row>
    <row r="13331" spans="1:12" ht="21">
      <c r="A13331" s="26"/>
      <c r="B13331" s="27"/>
      <c r="C13331" s="27"/>
      <c r="D13331" s="27"/>
      <c r="E13331" s="27"/>
      <c r="F13331" s="27"/>
      <c r="G13331" s="29"/>
      <c r="H13331" s="29"/>
      <c r="I13331" s="29"/>
      <c r="J13331" s="29"/>
      <c r="K13331" s="29"/>
      <c r="L13331" s="29"/>
    </row>
    <row r="13332" spans="1:12" ht="21">
      <c r="A13332" s="26"/>
      <c r="B13332" s="27"/>
      <c r="C13332" s="27"/>
      <c r="D13332" s="27"/>
      <c r="E13332" s="27"/>
      <c r="F13332" s="27"/>
      <c r="G13332" s="29"/>
      <c r="H13332" s="29"/>
      <c r="I13332" s="29"/>
      <c r="J13332" s="29"/>
      <c r="K13332" s="29"/>
      <c r="L13332" s="29"/>
    </row>
    <row r="13333" spans="1:12" ht="21">
      <c r="A13333" s="26"/>
      <c r="B13333" s="27"/>
      <c r="C13333" s="27"/>
      <c r="D13333" s="27"/>
      <c r="E13333" s="27"/>
      <c r="F13333" s="27"/>
      <c r="G13333" s="29"/>
      <c r="H13333" s="29"/>
      <c r="I13333" s="29"/>
      <c r="J13333" s="29"/>
      <c r="K13333" s="29"/>
      <c r="L13333" s="29"/>
    </row>
    <row r="13334" spans="1:12" ht="21">
      <c r="A13334" s="26"/>
      <c r="B13334" s="27"/>
      <c r="C13334" s="27"/>
      <c r="D13334" s="27"/>
      <c r="E13334" s="27"/>
      <c r="F13334" s="27"/>
      <c r="G13334" s="28"/>
      <c r="H13334" s="28"/>
      <c r="I13334" s="28"/>
      <c r="J13334" s="28"/>
      <c r="K13334" s="28"/>
      <c r="L13334" s="28"/>
    </row>
    <row r="13335" spans="1:12" ht="21">
      <c r="A13335" s="26"/>
      <c r="B13335" s="27"/>
      <c r="C13335" s="27"/>
      <c r="D13335" s="27"/>
      <c r="E13335" s="27"/>
      <c r="F13335" s="27"/>
      <c r="G13335" s="28"/>
      <c r="H13335" s="28"/>
      <c r="I13335" s="28"/>
      <c r="J13335" s="28"/>
      <c r="K13335" s="28"/>
      <c r="L13335" s="28"/>
    </row>
    <row r="13336" spans="1:12" ht="21">
      <c r="A13336" s="26"/>
      <c r="B13336" s="27"/>
      <c r="C13336" s="27"/>
      <c r="D13336" s="27"/>
      <c r="E13336" s="27"/>
      <c r="F13336" s="27"/>
      <c r="G13336" s="28"/>
      <c r="H13336" s="28"/>
      <c r="I13336" s="28"/>
      <c r="J13336" s="28"/>
      <c r="K13336" s="28"/>
      <c r="L13336" s="28"/>
    </row>
    <row r="13337" spans="1:12" ht="21">
      <c r="A13337" s="26"/>
      <c r="B13337" s="27"/>
      <c r="C13337" s="27"/>
      <c r="D13337" s="27"/>
      <c r="E13337" s="27"/>
      <c r="F13337" s="27"/>
      <c r="G13337" s="28"/>
      <c r="H13337" s="28"/>
      <c r="I13337" s="28"/>
      <c r="J13337" s="28"/>
      <c r="K13337" s="28"/>
      <c r="L13337" s="28"/>
    </row>
    <row r="13338" spans="1:12" ht="21">
      <c r="A13338" s="26"/>
      <c r="B13338" s="27"/>
      <c r="C13338" s="27"/>
      <c r="D13338" s="27"/>
      <c r="E13338" s="27"/>
      <c r="F13338" s="27"/>
      <c r="G13338" s="28"/>
      <c r="H13338" s="28"/>
      <c r="I13338" s="28"/>
      <c r="J13338" s="28"/>
      <c r="K13338" s="28"/>
      <c r="L13338" s="28"/>
    </row>
    <row r="13339" spans="1:12" ht="21">
      <c r="A13339" s="26"/>
      <c r="B13339" s="27"/>
      <c r="C13339" s="27"/>
      <c r="D13339" s="27"/>
      <c r="E13339" s="27"/>
      <c r="F13339" s="27"/>
      <c r="G13339" s="28"/>
      <c r="H13339" s="28"/>
      <c r="I13339" s="28"/>
      <c r="J13339" s="28"/>
      <c r="K13339" s="28"/>
      <c r="L13339" s="28"/>
    </row>
    <row r="13340" spans="1:12" ht="21">
      <c r="A13340" s="26"/>
      <c r="B13340" s="27"/>
      <c r="C13340" s="27"/>
      <c r="D13340" s="27"/>
      <c r="E13340" s="27"/>
      <c r="F13340" s="27"/>
      <c r="G13340" s="28"/>
      <c r="H13340" s="28"/>
      <c r="I13340" s="28"/>
      <c r="J13340" s="28"/>
      <c r="K13340" s="28"/>
      <c r="L13340" s="28"/>
    </row>
    <row r="13341" spans="1:12" ht="21">
      <c r="A13341" s="26"/>
      <c r="B13341" s="27"/>
      <c r="C13341" s="27"/>
      <c r="D13341" s="27"/>
      <c r="E13341" s="27"/>
      <c r="F13341" s="27"/>
      <c r="G13341" s="28"/>
      <c r="H13341" s="28"/>
      <c r="I13341" s="28"/>
      <c r="J13341" s="28"/>
      <c r="K13341" s="28"/>
      <c r="L13341" s="28"/>
    </row>
    <row r="13342" spans="1:12" ht="21">
      <c r="A13342" s="26"/>
      <c r="B13342" s="27"/>
      <c r="C13342" s="27"/>
      <c r="D13342" s="27"/>
      <c r="E13342" s="27"/>
      <c r="F13342" s="27"/>
      <c r="G13342" s="28"/>
      <c r="H13342" s="28"/>
      <c r="I13342" s="28"/>
      <c r="J13342" s="28"/>
      <c r="K13342" s="28"/>
      <c r="L13342" s="28"/>
    </row>
    <row r="13343" spans="1:12" ht="21">
      <c r="A13343" s="26"/>
      <c r="B13343" s="27"/>
      <c r="C13343" s="27"/>
      <c r="D13343" s="27"/>
      <c r="E13343" s="27"/>
      <c r="F13343" s="27"/>
      <c r="G13343" s="29"/>
      <c r="H13343" s="29"/>
      <c r="I13343" s="29"/>
      <c r="J13343" s="29"/>
      <c r="K13343" s="29"/>
      <c r="L13343" s="29"/>
    </row>
    <row r="13344" spans="1:12" ht="21">
      <c r="A13344" s="26"/>
      <c r="B13344" s="27"/>
      <c r="C13344" s="27"/>
      <c r="D13344" s="27"/>
      <c r="E13344" s="27"/>
      <c r="F13344" s="27"/>
      <c r="G13344" s="28"/>
      <c r="H13344" s="28"/>
      <c r="I13344" s="28"/>
      <c r="J13344" s="28"/>
      <c r="K13344" s="28"/>
      <c r="L13344" s="28"/>
    </row>
    <row r="13345" spans="1:12" ht="21">
      <c r="A13345" s="26"/>
      <c r="B13345" s="27"/>
      <c r="C13345" s="27"/>
      <c r="D13345" s="27"/>
      <c r="E13345" s="27"/>
      <c r="F13345" s="27"/>
      <c r="G13345" s="29"/>
      <c r="H13345" s="29"/>
      <c r="I13345" s="29"/>
      <c r="J13345" s="29"/>
      <c r="K13345" s="29"/>
      <c r="L13345" s="29"/>
    </row>
    <row r="13346" spans="1:12" ht="21">
      <c r="A13346" s="26"/>
      <c r="B13346" s="27"/>
      <c r="C13346" s="27"/>
      <c r="D13346" s="27"/>
      <c r="E13346" s="27"/>
      <c r="F13346" s="27"/>
      <c r="G13346" s="29"/>
      <c r="H13346" s="29"/>
      <c r="I13346" s="29"/>
      <c r="J13346" s="29"/>
      <c r="K13346" s="29"/>
      <c r="L13346" s="29"/>
    </row>
    <row r="13347" spans="1:12" ht="21">
      <c r="A13347" s="26"/>
      <c r="B13347" s="27"/>
      <c r="C13347" s="27"/>
      <c r="D13347" s="27"/>
      <c r="E13347" s="27"/>
      <c r="F13347" s="27"/>
      <c r="G13347" s="29"/>
      <c r="H13347" s="29"/>
      <c r="I13347" s="29"/>
      <c r="J13347" s="29"/>
      <c r="K13347" s="29"/>
      <c r="L13347" s="29"/>
    </row>
    <row r="13348" spans="1:12" ht="21">
      <c r="A13348" s="26"/>
      <c r="B13348" s="27"/>
      <c r="C13348" s="27"/>
      <c r="D13348" s="27"/>
      <c r="E13348" s="27"/>
      <c r="F13348" s="27"/>
      <c r="G13348" s="29"/>
      <c r="H13348" s="29"/>
      <c r="I13348" s="29"/>
      <c r="J13348" s="29"/>
      <c r="K13348" s="29"/>
      <c r="L13348" s="29"/>
    </row>
    <row r="13349" spans="1:12" ht="21">
      <c r="A13349" s="26"/>
      <c r="B13349" s="27"/>
      <c r="C13349" s="27"/>
      <c r="D13349" s="27"/>
      <c r="E13349" s="27"/>
      <c r="F13349" s="27"/>
      <c r="G13349" s="29"/>
      <c r="H13349" s="29"/>
      <c r="I13349" s="29"/>
      <c r="J13349" s="29"/>
      <c r="K13349" s="29"/>
      <c r="L13349" s="29"/>
    </row>
    <row r="13350" spans="1:12" ht="21">
      <c r="A13350" s="26"/>
      <c r="B13350" s="27"/>
      <c r="C13350" s="27"/>
      <c r="D13350" s="27"/>
      <c r="E13350" s="27"/>
      <c r="F13350" s="27"/>
      <c r="G13350" s="29"/>
      <c r="H13350" s="29"/>
      <c r="I13350" s="29"/>
      <c r="J13350" s="29"/>
      <c r="K13350" s="29"/>
      <c r="L13350" s="29"/>
    </row>
    <row r="13351" spans="1:12" ht="21">
      <c r="A13351" s="26"/>
      <c r="B13351" s="27"/>
      <c r="C13351" s="27"/>
      <c r="D13351" s="27"/>
      <c r="E13351" s="27"/>
      <c r="F13351" s="27"/>
      <c r="G13351" s="29"/>
      <c r="H13351" s="29"/>
      <c r="I13351" s="29"/>
      <c r="J13351" s="29"/>
      <c r="K13351" s="29"/>
      <c r="L13351" s="29"/>
    </row>
    <row r="13352" spans="1:12" ht="21">
      <c r="A13352" s="26"/>
      <c r="B13352" s="27"/>
      <c r="C13352" s="27"/>
      <c r="D13352" s="27"/>
      <c r="E13352" s="27"/>
      <c r="F13352" s="27"/>
      <c r="G13352" s="29"/>
      <c r="H13352" s="29"/>
      <c r="I13352" s="29"/>
      <c r="J13352" s="29"/>
      <c r="K13352" s="29"/>
      <c r="L13352" s="29"/>
    </row>
    <row r="13353" spans="1:12" ht="21">
      <c r="A13353" s="26"/>
      <c r="B13353" s="27"/>
      <c r="C13353" s="27"/>
      <c r="D13353" s="27"/>
      <c r="E13353" s="27"/>
      <c r="F13353" s="27"/>
      <c r="G13353" s="29"/>
      <c r="H13353" s="29"/>
      <c r="I13353" s="29"/>
      <c r="J13353" s="29"/>
      <c r="K13353" s="29"/>
      <c r="L13353" s="29"/>
    </row>
    <row r="13354" spans="1:12" ht="21">
      <c r="A13354" s="26"/>
      <c r="B13354" s="27"/>
      <c r="C13354" s="27"/>
      <c r="D13354" s="27"/>
      <c r="E13354" s="27"/>
      <c r="F13354" s="27"/>
      <c r="G13354" s="29"/>
      <c r="H13354" s="29"/>
      <c r="I13354" s="29"/>
      <c r="J13354" s="29"/>
      <c r="K13354" s="29"/>
      <c r="L13354" s="29"/>
    </row>
    <row r="13355" spans="1:12" ht="21">
      <c r="A13355" s="26"/>
      <c r="B13355" s="27"/>
      <c r="C13355" s="27"/>
      <c r="D13355" s="27"/>
      <c r="E13355" s="27"/>
      <c r="F13355" s="27"/>
      <c r="G13355" s="29"/>
      <c r="H13355" s="29"/>
      <c r="I13355" s="29"/>
      <c r="J13355" s="29"/>
      <c r="K13355" s="29"/>
      <c r="L13355" s="29"/>
    </row>
    <row r="13356" spans="1:12" ht="21">
      <c r="A13356" s="26"/>
      <c r="B13356" s="27"/>
      <c r="C13356" s="27"/>
      <c r="D13356" s="27"/>
      <c r="E13356" s="27"/>
      <c r="F13356" s="27"/>
      <c r="G13356" s="29"/>
      <c r="H13356" s="29"/>
      <c r="I13356" s="29"/>
      <c r="J13356" s="29"/>
      <c r="K13356" s="29"/>
      <c r="L13356" s="29"/>
    </row>
    <row r="13357" spans="1:12" ht="21">
      <c r="A13357" s="26"/>
      <c r="B13357" s="27"/>
      <c r="C13357" s="27"/>
      <c r="D13357" s="27"/>
      <c r="E13357" s="27"/>
      <c r="F13357" s="27"/>
      <c r="G13357" s="29"/>
      <c r="H13357" s="29"/>
      <c r="I13357" s="29"/>
      <c r="J13357" s="29"/>
      <c r="K13357" s="29"/>
      <c r="L13357" s="29"/>
    </row>
    <row r="13358" spans="1:12" ht="21">
      <c r="A13358" s="26"/>
      <c r="B13358" s="27"/>
      <c r="C13358" s="27"/>
      <c r="D13358" s="27"/>
      <c r="E13358" s="27"/>
      <c r="F13358" s="27"/>
      <c r="G13358" s="29"/>
      <c r="H13358" s="29"/>
      <c r="I13358" s="29"/>
      <c r="J13358" s="29"/>
      <c r="K13358" s="29"/>
      <c r="L13358" s="29"/>
    </row>
    <row r="13359" spans="1:12" ht="21">
      <c r="A13359" s="26"/>
      <c r="B13359" s="27"/>
      <c r="C13359" s="27"/>
      <c r="D13359" s="27"/>
      <c r="E13359" s="27"/>
      <c r="F13359" s="27"/>
      <c r="G13359" s="29"/>
      <c r="H13359" s="29"/>
      <c r="I13359" s="29"/>
      <c r="J13359" s="29"/>
      <c r="K13359" s="29"/>
      <c r="L13359" s="29"/>
    </row>
    <row r="13360" spans="1:12" ht="21">
      <c r="A13360" s="26"/>
      <c r="B13360" s="27"/>
      <c r="C13360" s="27"/>
      <c r="D13360" s="27"/>
      <c r="E13360" s="27"/>
      <c r="F13360" s="27"/>
      <c r="G13360" s="29"/>
      <c r="H13360" s="29"/>
      <c r="I13360" s="29"/>
      <c r="J13360" s="29"/>
      <c r="K13360" s="29"/>
      <c r="L13360" s="29"/>
    </row>
    <row r="13361" spans="1:12" ht="21">
      <c r="A13361" s="26"/>
      <c r="B13361" s="27"/>
      <c r="C13361" s="27"/>
      <c r="D13361" s="27"/>
      <c r="E13361" s="27"/>
      <c r="F13361" s="27"/>
      <c r="G13361" s="28"/>
      <c r="H13361" s="28"/>
      <c r="I13361" s="28"/>
      <c r="J13361" s="28"/>
      <c r="K13361" s="28"/>
      <c r="L13361" s="28"/>
    </row>
    <row r="13362" spans="1:12" ht="21">
      <c r="A13362" s="26"/>
      <c r="B13362" s="27"/>
      <c r="C13362" s="27"/>
      <c r="D13362" s="27"/>
      <c r="E13362" s="27"/>
      <c r="F13362" s="27"/>
      <c r="G13362" s="28"/>
      <c r="H13362" s="28"/>
      <c r="I13362" s="28"/>
      <c r="J13362" s="28"/>
      <c r="K13362" s="28"/>
      <c r="L13362" s="28"/>
    </row>
    <row r="13363" spans="1:12" ht="21">
      <c r="A13363" s="26"/>
      <c r="B13363" s="27"/>
      <c r="C13363" s="27"/>
      <c r="D13363" s="27"/>
      <c r="E13363" s="27"/>
      <c r="F13363" s="27"/>
      <c r="G13363" s="28"/>
      <c r="H13363" s="28"/>
      <c r="I13363" s="28"/>
      <c r="J13363" s="28"/>
      <c r="K13363" s="28"/>
      <c r="L13363" s="28"/>
    </row>
    <row r="13364" spans="1:12" ht="21">
      <c r="A13364" s="26"/>
      <c r="B13364" s="27"/>
      <c r="C13364" s="27"/>
      <c r="D13364" s="27"/>
      <c r="E13364" s="27"/>
      <c r="F13364" s="27"/>
      <c r="G13364" s="29"/>
      <c r="H13364" s="29"/>
      <c r="I13364" s="29"/>
      <c r="J13364" s="29"/>
      <c r="K13364" s="29"/>
      <c r="L13364" s="29"/>
    </row>
    <row r="13365" spans="1:12" ht="21">
      <c r="A13365" s="26"/>
      <c r="B13365" s="27"/>
      <c r="C13365" s="27"/>
      <c r="D13365" s="27"/>
      <c r="E13365" s="27"/>
      <c r="F13365" s="27"/>
      <c r="G13365" s="29"/>
      <c r="H13365" s="29"/>
      <c r="I13365" s="29"/>
      <c r="J13365" s="29"/>
      <c r="K13365" s="29"/>
      <c r="L13365" s="29"/>
    </row>
    <row r="13366" spans="1:12" ht="21">
      <c r="A13366" s="26"/>
      <c r="B13366" s="27"/>
      <c r="C13366" s="27"/>
      <c r="D13366" s="27"/>
      <c r="E13366" s="27"/>
      <c r="F13366" s="27"/>
      <c r="G13366" s="29"/>
      <c r="H13366" s="29"/>
      <c r="I13366" s="29"/>
      <c r="J13366" s="29"/>
      <c r="K13366" s="29"/>
      <c r="L13366" s="29"/>
    </row>
    <row r="13367" spans="1:12" ht="21">
      <c r="A13367" s="26"/>
      <c r="B13367" s="27"/>
      <c r="C13367" s="27"/>
      <c r="D13367" s="27"/>
      <c r="E13367" s="27"/>
      <c r="F13367" s="27"/>
      <c r="G13367" s="29"/>
      <c r="H13367" s="29"/>
      <c r="I13367" s="29"/>
      <c r="J13367" s="29"/>
      <c r="K13367" s="29"/>
      <c r="L13367" s="29"/>
    </row>
    <row r="13368" spans="1:12" ht="21">
      <c r="A13368" s="26"/>
      <c r="B13368" s="27"/>
      <c r="C13368" s="27"/>
      <c r="D13368" s="27"/>
      <c r="E13368" s="27"/>
      <c r="F13368" s="27"/>
      <c r="G13368" s="29"/>
      <c r="H13368" s="29"/>
      <c r="I13368" s="29"/>
      <c r="J13368" s="29"/>
      <c r="K13368" s="29"/>
      <c r="L13368" s="29"/>
    </row>
    <row r="13369" spans="1:12" ht="21">
      <c r="A13369" s="26"/>
      <c r="B13369" s="27"/>
      <c r="C13369" s="27"/>
      <c r="D13369" s="27"/>
      <c r="E13369" s="27"/>
      <c r="F13369" s="27"/>
      <c r="G13369" s="29"/>
      <c r="H13369" s="29"/>
      <c r="I13369" s="29"/>
      <c r="J13369" s="29"/>
      <c r="K13369" s="29"/>
      <c r="L13369" s="29"/>
    </row>
    <row r="13370" spans="1:12" ht="21">
      <c r="A13370" s="26"/>
      <c r="B13370" s="27"/>
      <c r="C13370" s="27"/>
      <c r="D13370" s="27"/>
      <c r="E13370" s="27"/>
      <c r="F13370" s="27"/>
      <c r="G13370" s="29"/>
      <c r="H13370" s="29"/>
      <c r="I13370" s="29"/>
      <c r="J13370" s="29"/>
      <c r="K13370" s="29"/>
      <c r="L13370" s="29"/>
    </row>
    <row r="13371" spans="1:12" ht="21">
      <c r="A13371" s="26"/>
      <c r="B13371" s="27"/>
      <c r="C13371" s="27"/>
      <c r="D13371" s="27"/>
      <c r="E13371" s="27"/>
      <c r="F13371" s="27"/>
      <c r="G13371" s="29"/>
      <c r="H13371" s="29"/>
      <c r="I13371" s="29"/>
      <c r="J13371" s="29"/>
      <c r="K13371" s="29"/>
      <c r="L13371" s="29"/>
    </row>
    <row r="13372" spans="1:12" ht="21">
      <c r="A13372" s="26"/>
      <c r="B13372" s="27"/>
      <c r="C13372" s="27"/>
      <c r="D13372" s="27"/>
      <c r="E13372" s="27"/>
      <c r="F13372" s="27"/>
      <c r="G13372" s="29"/>
      <c r="H13372" s="29"/>
      <c r="I13372" s="29"/>
      <c r="J13372" s="29"/>
      <c r="K13372" s="29"/>
      <c r="L13372" s="29"/>
    </row>
    <row r="13373" spans="1:12" ht="21">
      <c r="A13373" s="26"/>
      <c r="B13373" s="27"/>
      <c r="C13373" s="27"/>
      <c r="D13373" s="27"/>
      <c r="E13373" s="27"/>
      <c r="F13373" s="27"/>
      <c r="G13373" s="29"/>
      <c r="H13373" s="29"/>
      <c r="I13373" s="29"/>
      <c r="J13373" s="29"/>
      <c r="K13373" s="29"/>
      <c r="L13373" s="29"/>
    </row>
    <row r="13374" spans="1:12" ht="21">
      <c r="A13374" s="26"/>
      <c r="B13374" s="27"/>
      <c r="C13374" s="27"/>
      <c r="D13374" s="27"/>
      <c r="E13374" s="27"/>
      <c r="F13374" s="27"/>
      <c r="G13374" s="29"/>
      <c r="H13374" s="29"/>
      <c r="I13374" s="29"/>
      <c r="J13374" s="29"/>
      <c r="K13374" s="29"/>
      <c r="L13374" s="29"/>
    </row>
    <row r="13375" spans="1:12" ht="21">
      <c r="A13375" s="26"/>
      <c r="B13375" s="27"/>
      <c r="C13375" s="27"/>
      <c r="D13375" s="27"/>
      <c r="E13375" s="27"/>
      <c r="F13375" s="27"/>
      <c r="G13375" s="29"/>
      <c r="H13375" s="29"/>
      <c r="I13375" s="29"/>
      <c r="J13375" s="29"/>
      <c r="K13375" s="29"/>
      <c r="L13375" s="29"/>
    </row>
    <row r="13376" spans="1:12" ht="21">
      <c r="A13376" s="26"/>
      <c r="B13376" s="27"/>
      <c r="C13376" s="27"/>
      <c r="D13376" s="27"/>
      <c r="E13376" s="27"/>
      <c r="F13376" s="27"/>
      <c r="G13376" s="29"/>
      <c r="H13376" s="29"/>
      <c r="I13376" s="29"/>
      <c r="J13376" s="29"/>
      <c r="K13376" s="29"/>
      <c r="L13376" s="29"/>
    </row>
    <row r="13377" spans="1:12" ht="21">
      <c r="A13377" s="26"/>
      <c r="B13377" s="27"/>
      <c r="C13377" s="27"/>
      <c r="D13377" s="27"/>
      <c r="E13377" s="27"/>
      <c r="F13377" s="27"/>
      <c r="G13377" s="29"/>
      <c r="H13377" s="29"/>
      <c r="I13377" s="29"/>
      <c r="J13377" s="29"/>
      <c r="K13377" s="29"/>
      <c r="L13377" s="29"/>
    </row>
    <row r="13378" spans="1:12" ht="21">
      <c r="A13378" s="26"/>
      <c r="B13378" s="27"/>
      <c r="C13378" s="27"/>
      <c r="D13378" s="27"/>
      <c r="E13378" s="27"/>
      <c r="F13378" s="27"/>
      <c r="G13378" s="29"/>
      <c r="H13378" s="29"/>
      <c r="I13378" s="29"/>
      <c r="J13378" s="29"/>
      <c r="K13378" s="29"/>
      <c r="L13378" s="29"/>
    </row>
    <row r="13379" spans="1:12" ht="21">
      <c r="A13379" s="26"/>
      <c r="B13379" s="27"/>
      <c r="C13379" s="27"/>
      <c r="D13379" s="27"/>
      <c r="E13379" s="27"/>
      <c r="F13379" s="27"/>
      <c r="G13379" s="29"/>
      <c r="H13379" s="29"/>
      <c r="I13379" s="29"/>
      <c r="J13379" s="29"/>
      <c r="K13379" s="29"/>
      <c r="L13379" s="29"/>
    </row>
    <row r="13380" spans="1:12" ht="21">
      <c r="A13380" s="26"/>
      <c r="B13380" s="27"/>
      <c r="C13380" s="27"/>
      <c r="D13380" s="27"/>
      <c r="E13380" s="27"/>
      <c r="F13380" s="27"/>
      <c r="G13380" s="29"/>
      <c r="H13380" s="29"/>
      <c r="I13380" s="29"/>
      <c r="J13380" s="29"/>
      <c r="K13380" s="29"/>
      <c r="L13380" s="29"/>
    </row>
    <row r="13381" spans="1:12" ht="21">
      <c r="A13381" s="26"/>
      <c r="B13381" s="27"/>
      <c r="C13381" s="27"/>
      <c r="D13381" s="27"/>
      <c r="E13381" s="27"/>
      <c r="F13381" s="27"/>
      <c r="G13381" s="29"/>
      <c r="H13381" s="29"/>
      <c r="I13381" s="29"/>
      <c r="J13381" s="29"/>
      <c r="K13381" s="29"/>
      <c r="L13381" s="29"/>
    </row>
    <row r="13382" spans="1:12" ht="21">
      <c r="A13382" s="26"/>
      <c r="B13382" s="27"/>
      <c r="C13382" s="27"/>
      <c r="D13382" s="27"/>
      <c r="E13382" s="27"/>
      <c r="F13382" s="27"/>
      <c r="G13382" s="29"/>
      <c r="H13382" s="29"/>
      <c r="I13382" s="29"/>
      <c r="J13382" s="29"/>
      <c r="K13382" s="29"/>
      <c r="L13382" s="29"/>
    </row>
    <row r="13383" spans="1:12" ht="21">
      <c r="A13383" s="26"/>
      <c r="B13383" s="27"/>
      <c r="C13383" s="27"/>
      <c r="D13383" s="27"/>
      <c r="E13383" s="27"/>
      <c r="F13383" s="27"/>
      <c r="G13383" s="29"/>
      <c r="H13383" s="29"/>
      <c r="I13383" s="29"/>
      <c r="J13383" s="29"/>
      <c r="K13383" s="29"/>
      <c r="L13383" s="29"/>
    </row>
    <row r="13384" spans="1:12" ht="21">
      <c r="A13384" s="26"/>
      <c r="B13384" s="27"/>
      <c r="C13384" s="27"/>
      <c r="D13384" s="27"/>
      <c r="E13384" s="27"/>
      <c r="F13384" s="27"/>
      <c r="G13384" s="29"/>
      <c r="H13384" s="29"/>
      <c r="I13384" s="29"/>
      <c r="J13384" s="29"/>
      <c r="K13384" s="29"/>
      <c r="L13384" s="29"/>
    </row>
    <row r="13385" spans="1:12" ht="21">
      <c r="A13385" s="26"/>
      <c r="B13385" s="27"/>
      <c r="C13385" s="27"/>
      <c r="D13385" s="27"/>
      <c r="E13385" s="27"/>
      <c r="F13385" s="27"/>
      <c r="G13385" s="29"/>
      <c r="H13385" s="29"/>
      <c r="I13385" s="29"/>
      <c r="J13385" s="29"/>
      <c r="K13385" s="29"/>
      <c r="L13385" s="29"/>
    </row>
    <row r="13386" spans="1:12" ht="21">
      <c r="A13386" s="26"/>
      <c r="B13386" s="27"/>
      <c r="C13386" s="27"/>
      <c r="D13386" s="27"/>
      <c r="E13386" s="27"/>
      <c r="F13386" s="27"/>
      <c r="G13386" s="29"/>
      <c r="H13386" s="29"/>
      <c r="I13386" s="29"/>
      <c r="J13386" s="29"/>
      <c r="K13386" s="29"/>
      <c r="L13386" s="29"/>
    </row>
    <row r="13387" spans="1:12" ht="21">
      <c r="A13387" s="26"/>
      <c r="B13387" s="27"/>
      <c r="C13387" s="27"/>
      <c r="D13387" s="27"/>
      <c r="E13387" s="27"/>
      <c r="F13387" s="27"/>
      <c r="G13387" s="29"/>
      <c r="H13387" s="29"/>
      <c r="I13387" s="29"/>
      <c r="J13387" s="29"/>
      <c r="K13387" s="29"/>
      <c r="L13387" s="29"/>
    </row>
    <row r="13388" spans="1:12" ht="21">
      <c r="A13388" s="26"/>
      <c r="B13388" s="27"/>
      <c r="C13388" s="27"/>
      <c r="D13388" s="27"/>
      <c r="E13388" s="27"/>
      <c r="F13388" s="27"/>
      <c r="G13388" s="29"/>
      <c r="H13388" s="29"/>
      <c r="I13388" s="29"/>
      <c r="J13388" s="29"/>
      <c r="K13388" s="29"/>
      <c r="L13388" s="29"/>
    </row>
    <row r="13389" spans="1:12" ht="21">
      <c r="A13389" s="26"/>
      <c r="B13389" s="27"/>
      <c r="C13389" s="27"/>
      <c r="D13389" s="27"/>
      <c r="E13389" s="27"/>
      <c r="F13389" s="27"/>
      <c r="G13389" s="29"/>
      <c r="H13389" s="29"/>
      <c r="I13389" s="29"/>
      <c r="J13389" s="29"/>
      <c r="K13389" s="29"/>
      <c r="L13389" s="29"/>
    </row>
    <row r="13390" spans="1:12" ht="21">
      <c r="A13390" s="26"/>
      <c r="B13390" s="27"/>
      <c r="C13390" s="27"/>
      <c r="D13390" s="27"/>
      <c r="E13390" s="27"/>
      <c r="F13390" s="27"/>
      <c r="G13390" s="29"/>
      <c r="H13390" s="29"/>
      <c r="I13390" s="29"/>
      <c r="J13390" s="29"/>
      <c r="K13390" s="29"/>
      <c r="L13390" s="29"/>
    </row>
    <row r="13391" spans="1:12" ht="21">
      <c r="A13391" s="26"/>
      <c r="B13391" s="27"/>
      <c r="C13391" s="27"/>
      <c r="D13391" s="27"/>
      <c r="E13391" s="27"/>
      <c r="F13391" s="27"/>
      <c r="G13391" s="29"/>
      <c r="H13391" s="29"/>
      <c r="I13391" s="29"/>
      <c r="J13391" s="29"/>
      <c r="K13391" s="29"/>
      <c r="L13391" s="29"/>
    </row>
    <row r="13392" spans="1:12" ht="21">
      <c r="A13392" s="26"/>
      <c r="B13392" s="27"/>
      <c r="C13392" s="27"/>
      <c r="D13392" s="27"/>
      <c r="E13392" s="27"/>
      <c r="F13392" s="27"/>
      <c r="G13392" s="29"/>
      <c r="H13392" s="29"/>
      <c r="I13392" s="29"/>
      <c r="J13392" s="29"/>
      <c r="K13392" s="29"/>
      <c r="L13392" s="29"/>
    </row>
    <row r="13393" spans="1:12" ht="21">
      <c r="A13393" s="26"/>
      <c r="B13393" s="27"/>
      <c r="C13393" s="27"/>
      <c r="D13393" s="27"/>
      <c r="E13393" s="27"/>
      <c r="F13393" s="27"/>
      <c r="G13393" s="29"/>
      <c r="H13393" s="29"/>
      <c r="I13393" s="29"/>
      <c r="J13393" s="29"/>
      <c r="K13393" s="29"/>
      <c r="L13393" s="29"/>
    </row>
    <row r="13394" spans="1:12" ht="21">
      <c r="A13394" s="26"/>
      <c r="B13394" s="27"/>
      <c r="C13394" s="27"/>
      <c r="D13394" s="27"/>
      <c r="E13394" s="27"/>
      <c r="F13394" s="27"/>
      <c r="G13394" s="29"/>
      <c r="H13394" s="29"/>
      <c r="I13394" s="29"/>
      <c r="J13394" s="29"/>
      <c r="K13394" s="29"/>
      <c r="L13394" s="29"/>
    </row>
    <row r="13395" spans="1:12" ht="21">
      <c r="A13395" s="26"/>
      <c r="B13395" s="27"/>
      <c r="C13395" s="27"/>
      <c r="D13395" s="27"/>
      <c r="E13395" s="27"/>
      <c r="F13395" s="27"/>
      <c r="G13395" s="29"/>
      <c r="H13395" s="29"/>
      <c r="I13395" s="29"/>
      <c r="J13395" s="29"/>
      <c r="K13395" s="29"/>
      <c r="L13395" s="29"/>
    </row>
    <row r="13396" spans="1:12" ht="21">
      <c r="A13396" s="26"/>
      <c r="B13396" s="27"/>
      <c r="C13396" s="27"/>
      <c r="D13396" s="27"/>
      <c r="E13396" s="27"/>
      <c r="F13396" s="27"/>
      <c r="G13396" s="29"/>
      <c r="H13396" s="29"/>
      <c r="I13396" s="29"/>
      <c r="J13396" s="29"/>
      <c r="K13396" s="29"/>
      <c r="L13396" s="29"/>
    </row>
    <row r="13397" spans="1:12" ht="21">
      <c r="A13397" s="26"/>
      <c r="B13397" s="27"/>
      <c r="C13397" s="27"/>
      <c r="D13397" s="27"/>
      <c r="E13397" s="27"/>
      <c r="F13397" s="27"/>
      <c r="G13397" s="29"/>
      <c r="H13397" s="29"/>
      <c r="I13397" s="29"/>
      <c r="J13397" s="29"/>
      <c r="K13397" s="29"/>
      <c r="L13397" s="29"/>
    </row>
    <row r="13398" spans="1:12" ht="21">
      <c r="A13398" s="26"/>
      <c r="B13398" s="27"/>
      <c r="C13398" s="27"/>
      <c r="D13398" s="27"/>
      <c r="E13398" s="27"/>
      <c r="F13398" s="27"/>
      <c r="G13398" s="29"/>
      <c r="H13398" s="29"/>
      <c r="I13398" s="29"/>
      <c r="J13398" s="29"/>
      <c r="K13398" s="29"/>
      <c r="L13398" s="29"/>
    </row>
    <row r="13399" spans="1:12" ht="21">
      <c r="A13399" s="26"/>
      <c r="B13399" s="27"/>
      <c r="C13399" s="27"/>
      <c r="D13399" s="27"/>
      <c r="E13399" s="27"/>
      <c r="F13399" s="27"/>
      <c r="G13399" s="28"/>
      <c r="H13399" s="28"/>
      <c r="I13399" s="28"/>
      <c r="J13399" s="28"/>
      <c r="K13399" s="28"/>
      <c r="L13399" s="28"/>
    </row>
    <row r="13400" spans="1:12" ht="21">
      <c r="A13400" s="26"/>
      <c r="B13400" s="27"/>
      <c r="C13400" s="27"/>
      <c r="D13400" s="27"/>
      <c r="E13400" s="27"/>
      <c r="F13400" s="27"/>
      <c r="G13400" s="29"/>
      <c r="H13400" s="29"/>
      <c r="I13400" s="29"/>
      <c r="J13400" s="29"/>
      <c r="K13400" s="29"/>
      <c r="L13400" s="29"/>
    </row>
    <row r="13401" spans="1:12" ht="21">
      <c r="A13401" s="26"/>
      <c r="B13401" s="27"/>
      <c r="C13401" s="27"/>
      <c r="D13401" s="27"/>
      <c r="E13401" s="27"/>
      <c r="F13401" s="27"/>
      <c r="G13401" s="29"/>
      <c r="H13401" s="29"/>
      <c r="I13401" s="29"/>
      <c r="J13401" s="29"/>
      <c r="K13401" s="29"/>
      <c r="L13401" s="29"/>
    </row>
    <row r="13402" spans="1:12" ht="21">
      <c r="A13402" s="26"/>
      <c r="B13402" s="27"/>
      <c r="C13402" s="27"/>
      <c r="D13402" s="27"/>
      <c r="E13402" s="27"/>
      <c r="F13402" s="27"/>
      <c r="G13402" s="29"/>
      <c r="H13402" s="29"/>
      <c r="I13402" s="29"/>
      <c r="J13402" s="29"/>
      <c r="K13402" s="29"/>
      <c r="L13402" s="29"/>
    </row>
    <row r="13403" spans="1:12" ht="21">
      <c r="A13403" s="26"/>
      <c r="B13403" s="27"/>
      <c r="C13403" s="27"/>
      <c r="D13403" s="27"/>
      <c r="E13403" s="27"/>
      <c r="F13403" s="27"/>
      <c r="G13403" s="29"/>
      <c r="H13403" s="29"/>
      <c r="I13403" s="29"/>
      <c r="J13403" s="29"/>
      <c r="K13403" s="29"/>
      <c r="L13403" s="29"/>
    </row>
    <row r="13404" spans="1:12" ht="21">
      <c r="A13404" s="26"/>
      <c r="B13404" s="27"/>
      <c r="C13404" s="27"/>
      <c r="D13404" s="27"/>
      <c r="E13404" s="27"/>
      <c r="F13404" s="27"/>
      <c r="G13404" s="29"/>
      <c r="H13404" s="29"/>
      <c r="I13404" s="29"/>
      <c r="J13404" s="29"/>
      <c r="K13404" s="29"/>
      <c r="L13404" s="29"/>
    </row>
    <row r="13405" spans="1:12" ht="21">
      <c r="A13405" s="26"/>
      <c r="B13405" s="27"/>
      <c r="C13405" s="27"/>
      <c r="D13405" s="27"/>
      <c r="E13405" s="27"/>
      <c r="F13405" s="27"/>
      <c r="G13405" s="29"/>
      <c r="H13405" s="29"/>
      <c r="I13405" s="29"/>
      <c r="J13405" s="29"/>
      <c r="K13405" s="29"/>
      <c r="L13405" s="29"/>
    </row>
    <row r="13406" spans="1:12" ht="21">
      <c r="A13406" s="26"/>
      <c r="B13406" s="27"/>
      <c r="C13406" s="27"/>
      <c r="D13406" s="27"/>
      <c r="E13406" s="27"/>
      <c r="F13406" s="27"/>
      <c r="G13406" s="29"/>
      <c r="H13406" s="29"/>
      <c r="I13406" s="29"/>
      <c r="J13406" s="29"/>
      <c r="K13406" s="29"/>
      <c r="L13406" s="29"/>
    </row>
    <row r="13407" spans="1:12" ht="21">
      <c r="A13407" s="26"/>
      <c r="B13407" s="27"/>
      <c r="C13407" s="27"/>
      <c r="D13407" s="27"/>
      <c r="E13407" s="27"/>
      <c r="F13407" s="27"/>
      <c r="G13407" s="29"/>
      <c r="H13407" s="29"/>
      <c r="I13407" s="29"/>
      <c r="J13407" s="29"/>
      <c r="K13407" s="29"/>
      <c r="L13407" s="29"/>
    </row>
    <row r="13408" spans="1:12" ht="21">
      <c r="A13408" s="26"/>
      <c r="B13408" s="27"/>
      <c r="C13408" s="27"/>
      <c r="D13408" s="27"/>
      <c r="E13408" s="27"/>
      <c r="F13408" s="27"/>
      <c r="G13408" s="29"/>
      <c r="H13408" s="29"/>
      <c r="I13408" s="29"/>
      <c r="J13408" s="29"/>
      <c r="K13408" s="29"/>
      <c r="L13408" s="29"/>
    </row>
    <row r="13409" spans="1:12" ht="21">
      <c r="A13409" s="26"/>
      <c r="B13409" s="27"/>
      <c r="C13409" s="27"/>
      <c r="D13409" s="27"/>
      <c r="E13409" s="27"/>
      <c r="F13409" s="27"/>
      <c r="G13409" s="29"/>
      <c r="H13409" s="29"/>
      <c r="I13409" s="29"/>
      <c r="J13409" s="29"/>
      <c r="K13409" s="29"/>
      <c r="L13409" s="29"/>
    </row>
    <row r="13410" spans="1:12" ht="21">
      <c r="A13410" s="26"/>
      <c r="B13410" s="27"/>
      <c r="C13410" s="27"/>
      <c r="D13410" s="27"/>
      <c r="E13410" s="27"/>
      <c r="F13410" s="27"/>
      <c r="G13410" s="28"/>
      <c r="H13410" s="28"/>
      <c r="I13410" s="28"/>
      <c r="J13410" s="28"/>
      <c r="K13410" s="28"/>
      <c r="L13410" s="28"/>
    </row>
    <row r="13411" spans="1:12" ht="21">
      <c r="A13411" s="26"/>
      <c r="B13411" s="27"/>
      <c r="C13411" s="27"/>
      <c r="D13411" s="27"/>
      <c r="E13411" s="27"/>
      <c r="F13411" s="27"/>
      <c r="G13411" s="29"/>
      <c r="H13411" s="29"/>
      <c r="I13411" s="29"/>
      <c r="J13411" s="29"/>
      <c r="K13411" s="29"/>
      <c r="L13411" s="29"/>
    </row>
    <row r="13412" spans="1:12" ht="21">
      <c r="A13412" s="26"/>
      <c r="B13412" s="27"/>
      <c r="C13412" s="27"/>
      <c r="D13412" s="27"/>
      <c r="E13412" s="27"/>
      <c r="F13412" s="27"/>
      <c r="G13412" s="29"/>
      <c r="H13412" s="29"/>
      <c r="I13412" s="29"/>
      <c r="J13412" s="29"/>
      <c r="K13412" s="29"/>
      <c r="L13412" s="29"/>
    </row>
    <row r="13413" spans="1:12" ht="21">
      <c r="A13413" s="26"/>
      <c r="B13413" s="27"/>
      <c r="C13413" s="27"/>
      <c r="D13413" s="27"/>
      <c r="E13413" s="27"/>
      <c r="F13413" s="27"/>
      <c r="G13413" s="29"/>
      <c r="H13413" s="29"/>
      <c r="I13413" s="29"/>
      <c r="J13413" s="29"/>
      <c r="K13413" s="29"/>
      <c r="L13413" s="29"/>
    </row>
    <row r="13414" spans="1:12" ht="21">
      <c r="A13414" s="26"/>
      <c r="B13414" s="27"/>
      <c r="C13414" s="27"/>
      <c r="D13414" s="27"/>
      <c r="E13414" s="27"/>
      <c r="F13414" s="27"/>
      <c r="G13414" s="29"/>
      <c r="H13414" s="29"/>
      <c r="I13414" s="29"/>
      <c r="J13414" s="29"/>
      <c r="K13414" s="29"/>
      <c r="L13414" s="29"/>
    </row>
    <row r="13415" spans="1:12" ht="21">
      <c r="A13415" s="26"/>
      <c r="B13415" s="27"/>
      <c r="C13415" s="27"/>
      <c r="D13415" s="27"/>
      <c r="E13415" s="27"/>
      <c r="F13415" s="27"/>
      <c r="G13415" s="29"/>
      <c r="H13415" s="29"/>
      <c r="I13415" s="29"/>
      <c r="J13415" s="29"/>
      <c r="K13415" s="29"/>
      <c r="L13415" s="29"/>
    </row>
    <row r="13416" spans="1:12" ht="21">
      <c r="A13416" s="26"/>
      <c r="B13416" s="27"/>
      <c r="C13416" s="27"/>
      <c r="D13416" s="27"/>
      <c r="E13416" s="27"/>
      <c r="F13416" s="27"/>
      <c r="G13416" s="29"/>
      <c r="H13416" s="29"/>
      <c r="I13416" s="29"/>
      <c r="J13416" s="29"/>
      <c r="K13416" s="29"/>
      <c r="L13416" s="29"/>
    </row>
    <row r="13417" spans="1:12" ht="21">
      <c r="A13417" s="26"/>
      <c r="B13417" s="27"/>
      <c r="C13417" s="27"/>
      <c r="D13417" s="27"/>
      <c r="E13417" s="27"/>
      <c r="F13417" s="27"/>
      <c r="G13417" s="29"/>
      <c r="H13417" s="29"/>
      <c r="I13417" s="29"/>
      <c r="J13417" s="29"/>
      <c r="K13417" s="29"/>
      <c r="L13417" s="29"/>
    </row>
    <row r="13418" spans="1:12" ht="21">
      <c r="A13418" s="26"/>
      <c r="B13418" s="27"/>
      <c r="C13418" s="27"/>
      <c r="D13418" s="27"/>
      <c r="E13418" s="27"/>
      <c r="F13418" s="27"/>
      <c r="G13418" s="29"/>
      <c r="H13418" s="29"/>
      <c r="I13418" s="29"/>
      <c r="J13418" s="29"/>
      <c r="K13418" s="29"/>
      <c r="L13418" s="29"/>
    </row>
    <row r="13419" spans="1:12" ht="21">
      <c r="A13419" s="26"/>
      <c r="B13419" s="27"/>
      <c r="C13419" s="27"/>
      <c r="D13419" s="27"/>
      <c r="E13419" s="27"/>
      <c r="F13419" s="27"/>
      <c r="G13419" s="29"/>
      <c r="H13419" s="29"/>
      <c r="I13419" s="29"/>
      <c r="J13419" s="29"/>
      <c r="K13419" s="29"/>
      <c r="L13419" s="29"/>
    </row>
    <row r="13420" spans="1:12" ht="21">
      <c r="A13420" s="26"/>
      <c r="B13420" s="27"/>
      <c r="C13420" s="27"/>
      <c r="D13420" s="27"/>
      <c r="E13420" s="27"/>
      <c r="F13420" s="27"/>
      <c r="G13420" s="28"/>
      <c r="H13420" s="28"/>
      <c r="I13420" s="28"/>
      <c r="J13420" s="28"/>
      <c r="K13420" s="28"/>
      <c r="L13420" s="28"/>
    </row>
    <row r="13421" spans="1:12" ht="21">
      <c r="A13421" s="26"/>
      <c r="B13421" s="27"/>
      <c r="C13421" s="27"/>
      <c r="D13421" s="27"/>
      <c r="E13421" s="27"/>
      <c r="F13421" s="27"/>
      <c r="G13421" s="29"/>
      <c r="H13421" s="29"/>
      <c r="I13421" s="29"/>
      <c r="J13421" s="29"/>
      <c r="K13421" s="29"/>
      <c r="L13421" s="29"/>
    </row>
    <row r="13422" spans="1:12" ht="21">
      <c r="A13422" s="26"/>
      <c r="B13422" s="27"/>
      <c r="C13422" s="27"/>
      <c r="D13422" s="27"/>
      <c r="E13422" s="27"/>
      <c r="F13422" s="27"/>
      <c r="G13422" s="29"/>
      <c r="H13422" s="29"/>
      <c r="I13422" s="29"/>
      <c r="J13422" s="29"/>
      <c r="K13422" s="29"/>
      <c r="L13422" s="29"/>
    </row>
    <row r="13423" spans="1:12" ht="21">
      <c r="A13423" s="26"/>
      <c r="B13423" s="27"/>
      <c r="C13423" s="27"/>
      <c r="D13423" s="27"/>
      <c r="E13423" s="27"/>
      <c r="F13423" s="27"/>
      <c r="G13423" s="29"/>
      <c r="H13423" s="29"/>
      <c r="I13423" s="29"/>
      <c r="J13423" s="29"/>
      <c r="K13423" s="29"/>
      <c r="L13423" s="29"/>
    </row>
    <row r="13424" spans="1:12" ht="21">
      <c r="A13424" s="26"/>
      <c r="B13424" s="27"/>
      <c r="C13424" s="27"/>
      <c r="D13424" s="27"/>
      <c r="E13424" s="27"/>
      <c r="F13424" s="27"/>
      <c r="G13424" s="29"/>
      <c r="H13424" s="29"/>
      <c r="I13424" s="29"/>
      <c r="J13424" s="29"/>
      <c r="K13424" s="29"/>
      <c r="L13424" s="29"/>
    </row>
    <row r="13425" spans="1:12" ht="21">
      <c r="A13425" s="26"/>
      <c r="B13425" s="27"/>
      <c r="C13425" s="27"/>
      <c r="D13425" s="27"/>
      <c r="E13425" s="27"/>
      <c r="F13425" s="27"/>
      <c r="G13425" s="29"/>
      <c r="H13425" s="29"/>
      <c r="I13425" s="29"/>
      <c r="J13425" s="29"/>
      <c r="K13425" s="29"/>
      <c r="L13425" s="29"/>
    </row>
    <row r="13426" spans="1:12" ht="21">
      <c r="A13426" s="26"/>
      <c r="B13426" s="27"/>
      <c r="C13426" s="27"/>
      <c r="D13426" s="27"/>
      <c r="E13426" s="27"/>
      <c r="F13426" s="27"/>
      <c r="G13426" s="29"/>
      <c r="H13426" s="29"/>
      <c r="I13426" s="29"/>
      <c r="J13426" s="29"/>
      <c r="K13426" s="29"/>
      <c r="L13426" s="29"/>
    </row>
    <row r="13427" spans="1:12" ht="21">
      <c r="A13427" s="26"/>
      <c r="B13427" s="27"/>
      <c r="C13427" s="27"/>
      <c r="D13427" s="27"/>
      <c r="E13427" s="27"/>
      <c r="F13427" s="27"/>
      <c r="G13427" s="29"/>
      <c r="H13427" s="29"/>
      <c r="I13427" s="29"/>
      <c r="J13427" s="29"/>
      <c r="K13427" s="29"/>
      <c r="L13427" s="29"/>
    </row>
    <row r="13428" spans="1:12" ht="21">
      <c r="A13428" s="26"/>
      <c r="B13428" s="27"/>
      <c r="C13428" s="27"/>
      <c r="D13428" s="27"/>
      <c r="E13428" s="27"/>
      <c r="F13428" s="27"/>
      <c r="G13428" s="28"/>
      <c r="H13428" s="28"/>
      <c r="I13428" s="28"/>
      <c r="J13428" s="28"/>
      <c r="K13428" s="28"/>
      <c r="L13428" s="28"/>
    </row>
    <row r="13429" spans="1:12" ht="21">
      <c r="A13429" s="26"/>
      <c r="B13429" s="27"/>
      <c r="C13429" s="27"/>
      <c r="D13429" s="27"/>
      <c r="E13429" s="27"/>
      <c r="F13429" s="27"/>
      <c r="G13429" s="28"/>
      <c r="H13429" s="28"/>
      <c r="I13429" s="28"/>
      <c r="J13429" s="28"/>
      <c r="K13429" s="28"/>
      <c r="L13429" s="28"/>
    </row>
    <row r="13430" spans="1:12" ht="21">
      <c r="A13430" s="26"/>
      <c r="B13430" s="27"/>
      <c r="C13430" s="27"/>
      <c r="D13430" s="27"/>
      <c r="E13430" s="27"/>
      <c r="F13430" s="27"/>
      <c r="G13430" s="28"/>
      <c r="H13430" s="28"/>
      <c r="I13430" s="28"/>
      <c r="J13430" s="28"/>
      <c r="K13430" s="28"/>
      <c r="L13430" s="28"/>
    </row>
    <row r="13431" spans="1:12" ht="21">
      <c r="A13431" s="26"/>
      <c r="B13431" s="27"/>
      <c r="C13431" s="27"/>
      <c r="D13431" s="27"/>
      <c r="E13431" s="27"/>
      <c r="F13431" s="27"/>
      <c r="G13431" s="28"/>
      <c r="H13431" s="28"/>
      <c r="I13431" s="28"/>
      <c r="J13431" s="28"/>
      <c r="K13431" s="28"/>
      <c r="L13431" s="28"/>
    </row>
    <row r="13432" spans="1:12" ht="21">
      <c r="A13432" s="26"/>
      <c r="B13432" s="27"/>
      <c r="C13432" s="27"/>
      <c r="D13432" s="27"/>
      <c r="E13432" s="27"/>
      <c r="F13432" s="27"/>
      <c r="G13432" s="29"/>
      <c r="H13432" s="29"/>
      <c r="I13432" s="29"/>
      <c r="J13432" s="29"/>
      <c r="K13432" s="29"/>
      <c r="L13432" s="29"/>
    </row>
    <row r="13433" spans="1:12" ht="21">
      <c r="A13433" s="26"/>
      <c r="B13433" s="27"/>
      <c r="C13433" s="27"/>
      <c r="D13433" s="27"/>
      <c r="E13433" s="27"/>
      <c r="F13433" s="27"/>
      <c r="G13433" s="29"/>
      <c r="H13433" s="29"/>
      <c r="I13433" s="29"/>
      <c r="J13433" s="29"/>
      <c r="K13433" s="29"/>
      <c r="L13433" s="29"/>
    </row>
    <row r="13434" spans="1:12" ht="21">
      <c r="A13434" s="26"/>
      <c r="B13434" s="27"/>
      <c r="C13434" s="27"/>
      <c r="D13434" s="27"/>
      <c r="E13434" s="27"/>
      <c r="F13434" s="27"/>
      <c r="G13434" s="29"/>
      <c r="H13434" s="29"/>
      <c r="I13434" s="29"/>
      <c r="J13434" s="29"/>
      <c r="K13434" s="29"/>
      <c r="L13434" s="29"/>
    </row>
    <row r="13435" spans="1:12" ht="21">
      <c r="A13435" s="26"/>
      <c r="B13435" s="27"/>
      <c r="C13435" s="27"/>
      <c r="D13435" s="27"/>
      <c r="E13435" s="27"/>
      <c r="F13435" s="27"/>
      <c r="G13435" s="28"/>
      <c r="H13435" s="28"/>
      <c r="I13435" s="28"/>
      <c r="J13435" s="28"/>
      <c r="K13435" s="28"/>
      <c r="L13435" s="28"/>
    </row>
    <row r="13436" spans="1:12" ht="21">
      <c r="A13436" s="26"/>
      <c r="B13436" s="27"/>
      <c r="C13436" s="27"/>
      <c r="D13436" s="27"/>
      <c r="E13436" s="27"/>
      <c r="F13436" s="27"/>
      <c r="G13436" s="29"/>
      <c r="H13436" s="29"/>
      <c r="I13436" s="29"/>
      <c r="J13436" s="29"/>
      <c r="K13436" s="29"/>
      <c r="L13436" s="29"/>
    </row>
    <row r="13437" spans="1:12" ht="21">
      <c r="A13437" s="26"/>
      <c r="B13437" s="27"/>
      <c r="C13437" s="27"/>
      <c r="D13437" s="27"/>
      <c r="E13437" s="27"/>
      <c r="F13437" s="27"/>
      <c r="G13437" s="29"/>
      <c r="H13437" s="29"/>
      <c r="I13437" s="29"/>
      <c r="J13437" s="29"/>
      <c r="K13437" s="29"/>
      <c r="L13437" s="29"/>
    </row>
    <row r="13438" spans="1:12" ht="21">
      <c r="A13438" s="26"/>
      <c r="B13438" s="27"/>
      <c r="C13438" s="27"/>
      <c r="D13438" s="27"/>
      <c r="E13438" s="27"/>
      <c r="F13438" s="27"/>
      <c r="G13438" s="29"/>
      <c r="H13438" s="29"/>
      <c r="I13438" s="29"/>
      <c r="J13438" s="29"/>
      <c r="K13438" s="29"/>
      <c r="L13438" s="29"/>
    </row>
    <row r="13439" spans="1:12" ht="21">
      <c r="A13439" s="26"/>
      <c r="B13439" s="27"/>
      <c r="C13439" s="27"/>
      <c r="D13439" s="27"/>
      <c r="E13439" s="27"/>
      <c r="F13439" s="27"/>
      <c r="G13439" s="29"/>
      <c r="H13439" s="29"/>
      <c r="I13439" s="29"/>
      <c r="J13439" s="29"/>
      <c r="K13439" s="29"/>
      <c r="L13439" s="29"/>
    </row>
    <row r="13440" spans="1:12" ht="21">
      <c r="A13440" s="26"/>
      <c r="B13440" s="27"/>
      <c r="C13440" s="27"/>
      <c r="D13440" s="27"/>
      <c r="E13440" s="27"/>
      <c r="F13440" s="27"/>
      <c r="G13440" s="29"/>
      <c r="H13440" s="29"/>
      <c r="I13440" s="29"/>
      <c r="J13440" s="29"/>
      <c r="K13440" s="29"/>
      <c r="L13440" s="29"/>
    </row>
    <row r="13441" spans="1:12" ht="21">
      <c r="A13441" s="26"/>
      <c r="B13441" s="27"/>
      <c r="C13441" s="27"/>
      <c r="D13441" s="27"/>
      <c r="E13441" s="27"/>
      <c r="F13441" s="27"/>
      <c r="G13441" s="29"/>
      <c r="H13441" s="29"/>
      <c r="I13441" s="29"/>
      <c r="J13441" s="29"/>
      <c r="K13441" s="29"/>
      <c r="L13441" s="29"/>
    </row>
    <row r="13442" spans="1:12" ht="21">
      <c r="A13442" s="26"/>
      <c r="B13442" s="27"/>
      <c r="C13442" s="27"/>
      <c r="D13442" s="27"/>
      <c r="E13442" s="27"/>
      <c r="F13442" s="27"/>
      <c r="G13442" s="29"/>
      <c r="H13442" s="29"/>
      <c r="I13442" s="29"/>
      <c r="J13442" s="29"/>
      <c r="K13442" s="29"/>
      <c r="L13442" s="29"/>
    </row>
    <row r="13443" spans="1:12" ht="21">
      <c r="A13443" s="26"/>
      <c r="B13443" s="27"/>
      <c r="C13443" s="27"/>
      <c r="D13443" s="27"/>
      <c r="E13443" s="27"/>
      <c r="F13443" s="27"/>
      <c r="G13443" s="29"/>
      <c r="H13443" s="29"/>
      <c r="I13443" s="29"/>
      <c r="J13443" s="29"/>
      <c r="K13443" s="29"/>
      <c r="L13443" s="29"/>
    </row>
    <row r="13444" spans="1:12" ht="21">
      <c r="A13444" s="26"/>
      <c r="B13444" s="27"/>
      <c r="C13444" s="27"/>
      <c r="D13444" s="27"/>
      <c r="E13444" s="27"/>
      <c r="F13444" s="27"/>
      <c r="G13444" s="29"/>
      <c r="H13444" s="29"/>
      <c r="I13444" s="29"/>
      <c r="J13444" s="29"/>
      <c r="K13444" s="29"/>
      <c r="L13444" s="29"/>
    </row>
    <row r="13445" spans="1:12" ht="21">
      <c r="A13445" s="26"/>
      <c r="B13445" s="27"/>
      <c r="C13445" s="27"/>
      <c r="D13445" s="27"/>
      <c r="E13445" s="27"/>
      <c r="F13445" s="27"/>
      <c r="G13445" s="28"/>
      <c r="H13445" s="28"/>
      <c r="I13445" s="28"/>
      <c r="J13445" s="28"/>
      <c r="K13445" s="28"/>
      <c r="L13445" s="28"/>
    </row>
    <row r="13446" spans="1:12" ht="21">
      <c r="A13446" s="26"/>
      <c r="B13446" s="27"/>
      <c r="C13446" s="27"/>
      <c r="D13446" s="27"/>
      <c r="E13446" s="27"/>
      <c r="F13446" s="27"/>
      <c r="G13446" s="28"/>
      <c r="H13446" s="28"/>
      <c r="I13446" s="28"/>
      <c r="J13446" s="28"/>
      <c r="K13446" s="28"/>
      <c r="L13446" s="28"/>
    </row>
    <row r="13447" spans="1:12" ht="21">
      <c r="A13447" s="26"/>
      <c r="B13447" s="27"/>
      <c r="C13447" s="27"/>
      <c r="D13447" s="27"/>
      <c r="E13447" s="27"/>
      <c r="F13447" s="27"/>
      <c r="G13447" s="28"/>
      <c r="H13447" s="28"/>
      <c r="I13447" s="28"/>
      <c r="J13447" s="28"/>
      <c r="K13447" s="28"/>
      <c r="L13447" s="28"/>
    </row>
    <row r="13448" spans="1:12" ht="21">
      <c r="A13448" s="26"/>
      <c r="B13448" s="27"/>
      <c r="C13448" s="27"/>
      <c r="D13448" s="27"/>
      <c r="E13448" s="27"/>
      <c r="F13448" s="27"/>
      <c r="G13448" s="28"/>
      <c r="H13448" s="28"/>
      <c r="I13448" s="28"/>
      <c r="J13448" s="28"/>
      <c r="K13448" s="28"/>
      <c r="L13448" s="28"/>
    </row>
    <row r="13449" spans="1:12" ht="21">
      <c r="A13449" s="26"/>
      <c r="B13449" s="27"/>
      <c r="C13449" s="27"/>
      <c r="D13449" s="27"/>
      <c r="E13449" s="27"/>
      <c r="F13449" s="27"/>
      <c r="G13449" s="28"/>
      <c r="H13449" s="28"/>
      <c r="I13449" s="28"/>
      <c r="J13449" s="28"/>
      <c r="K13449" s="28"/>
      <c r="L13449" s="28"/>
    </row>
    <row r="13450" spans="1:12" ht="21">
      <c r="A13450" s="26"/>
      <c r="B13450" s="27"/>
      <c r="C13450" s="27"/>
      <c r="D13450" s="27"/>
      <c r="E13450" s="27"/>
      <c r="F13450" s="27"/>
      <c r="G13450" s="28"/>
      <c r="H13450" s="28"/>
      <c r="I13450" s="28"/>
      <c r="J13450" s="28"/>
      <c r="K13450" s="28"/>
      <c r="L13450" s="28"/>
    </row>
    <row r="13451" spans="1:12" ht="21">
      <c r="A13451" s="26"/>
      <c r="B13451" s="27"/>
      <c r="C13451" s="27"/>
      <c r="D13451" s="27"/>
      <c r="E13451" s="27"/>
      <c r="F13451" s="27"/>
      <c r="G13451" s="28"/>
      <c r="H13451" s="28"/>
      <c r="I13451" s="28"/>
      <c r="J13451" s="28"/>
      <c r="K13451" s="28"/>
      <c r="L13451" s="28"/>
    </row>
    <row r="13452" spans="1:12" ht="21">
      <c r="A13452" s="26"/>
      <c r="B13452" s="27"/>
      <c r="C13452" s="27"/>
      <c r="D13452" s="27"/>
      <c r="E13452" s="27"/>
      <c r="F13452" s="27"/>
      <c r="G13452" s="29"/>
      <c r="H13452" s="29"/>
      <c r="I13452" s="29"/>
      <c r="J13452" s="29"/>
      <c r="K13452" s="29"/>
      <c r="L13452" s="29"/>
    </row>
    <row r="13453" spans="1:12" ht="21">
      <c r="A13453" s="26"/>
      <c r="B13453" s="27"/>
      <c r="C13453" s="27"/>
      <c r="D13453" s="27"/>
      <c r="E13453" s="27"/>
      <c r="F13453" s="27"/>
      <c r="G13453" s="29"/>
      <c r="H13453" s="29"/>
      <c r="I13453" s="29"/>
      <c r="J13453" s="29"/>
      <c r="K13453" s="29"/>
      <c r="L13453" s="29"/>
    </row>
    <row r="13454" spans="1:12" ht="21">
      <c r="A13454" s="26"/>
      <c r="B13454" s="27"/>
      <c r="C13454" s="27"/>
      <c r="D13454" s="27"/>
      <c r="E13454" s="27"/>
      <c r="F13454" s="27"/>
      <c r="G13454" s="29"/>
      <c r="H13454" s="29"/>
      <c r="I13454" s="29"/>
      <c r="J13454" s="29"/>
      <c r="K13454" s="29"/>
      <c r="L13454" s="29"/>
    </row>
    <row r="13455" spans="1:12" ht="21">
      <c r="A13455" s="26"/>
      <c r="B13455" s="27"/>
      <c r="C13455" s="27"/>
      <c r="D13455" s="27"/>
      <c r="E13455" s="27"/>
      <c r="F13455" s="27"/>
      <c r="G13455" s="28"/>
      <c r="H13455" s="28"/>
      <c r="I13455" s="28"/>
      <c r="J13455" s="28"/>
      <c r="K13455" s="28"/>
      <c r="L13455" s="28"/>
    </row>
    <row r="13456" spans="1:12" ht="21">
      <c r="A13456" s="26"/>
      <c r="B13456" s="27"/>
      <c r="C13456" s="27"/>
      <c r="D13456" s="27"/>
      <c r="E13456" s="27"/>
      <c r="F13456" s="27"/>
      <c r="G13456" s="28"/>
      <c r="H13456" s="28"/>
      <c r="I13456" s="28"/>
      <c r="J13456" s="28"/>
      <c r="K13456" s="28"/>
      <c r="L13456" s="28"/>
    </row>
    <row r="13457" spans="1:12" ht="21">
      <c r="A13457" s="26"/>
      <c r="B13457" s="27"/>
      <c r="C13457" s="27"/>
      <c r="D13457" s="27"/>
      <c r="E13457" s="27"/>
      <c r="F13457" s="27"/>
      <c r="G13457" s="29"/>
      <c r="H13457" s="29"/>
      <c r="I13457" s="29"/>
      <c r="J13457" s="29"/>
      <c r="K13457" s="29"/>
      <c r="L13457" s="29"/>
    </row>
    <row r="13458" spans="1:12" ht="21">
      <c r="A13458" s="26"/>
      <c r="B13458" s="27"/>
      <c r="C13458" s="27"/>
      <c r="D13458" s="27"/>
      <c r="E13458" s="27"/>
      <c r="F13458" s="27"/>
      <c r="G13458" s="29"/>
      <c r="H13458" s="29"/>
      <c r="I13458" s="29"/>
      <c r="J13458" s="29"/>
      <c r="K13458" s="29"/>
      <c r="L13458" s="29"/>
    </row>
    <row r="13459" spans="1:12" ht="21">
      <c r="A13459" s="26"/>
      <c r="B13459" s="27"/>
      <c r="C13459" s="27"/>
      <c r="D13459" s="27"/>
      <c r="E13459" s="27"/>
      <c r="F13459" s="27"/>
      <c r="G13459" s="28"/>
      <c r="H13459" s="28"/>
      <c r="I13459" s="28"/>
      <c r="J13459" s="28"/>
      <c r="K13459" s="28"/>
      <c r="L13459" s="28"/>
    </row>
    <row r="13460" spans="1:12" ht="21">
      <c r="A13460" s="26"/>
      <c r="B13460" s="27"/>
      <c r="C13460" s="27"/>
      <c r="D13460" s="27"/>
      <c r="E13460" s="27"/>
      <c r="F13460" s="27"/>
      <c r="G13460" s="28"/>
      <c r="H13460" s="28"/>
      <c r="I13460" s="28"/>
      <c r="J13460" s="28"/>
      <c r="K13460" s="28"/>
      <c r="L13460" s="28"/>
    </row>
    <row r="13461" spans="1:12" ht="21">
      <c r="A13461" s="26"/>
      <c r="B13461" s="27"/>
      <c r="C13461" s="27"/>
      <c r="D13461" s="27"/>
      <c r="E13461" s="27"/>
      <c r="F13461" s="27"/>
      <c r="G13461" s="28"/>
      <c r="H13461" s="28"/>
      <c r="I13461" s="28"/>
      <c r="J13461" s="28"/>
      <c r="K13461" s="28"/>
      <c r="L13461" s="28"/>
    </row>
    <row r="13462" spans="1:12" ht="21">
      <c r="A13462" s="26"/>
      <c r="B13462" s="27"/>
      <c r="C13462" s="27"/>
      <c r="D13462" s="27"/>
      <c r="E13462" s="27"/>
      <c r="F13462" s="27"/>
      <c r="G13462" s="28"/>
      <c r="H13462" s="28"/>
      <c r="I13462" s="28"/>
      <c r="J13462" s="28"/>
      <c r="K13462" s="28"/>
      <c r="L13462" s="28"/>
    </row>
    <row r="13463" spans="1:12" ht="21">
      <c r="A13463" s="26"/>
      <c r="B13463" s="27"/>
      <c r="C13463" s="27"/>
      <c r="D13463" s="27"/>
      <c r="E13463" s="27"/>
      <c r="F13463" s="27"/>
      <c r="G13463" s="28"/>
      <c r="H13463" s="28"/>
      <c r="I13463" s="28"/>
      <c r="J13463" s="28"/>
      <c r="K13463" s="28"/>
      <c r="L13463" s="28"/>
    </row>
    <row r="13464" spans="1:12" ht="21">
      <c r="A13464" s="26"/>
      <c r="B13464" s="27"/>
      <c r="C13464" s="27"/>
      <c r="D13464" s="27"/>
      <c r="E13464" s="27"/>
      <c r="F13464" s="27"/>
      <c r="G13464" s="28"/>
      <c r="H13464" s="28"/>
      <c r="I13464" s="28"/>
      <c r="J13464" s="28"/>
      <c r="K13464" s="28"/>
      <c r="L13464" s="28"/>
    </row>
    <row r="13465" spans="1:12" ht="21">
      <c r="A13465" s="26"/>
      <c r="B13465" s="27"/>
      <c r="C13465" s="27"/>
      <c r="D13465" s="27"/>
      <c r="E13465" s="27"/>
      <c r="F13465" s="27"/>
      <c r="G13465" s="28"/>
      <c r="H13465" s="28"/>
      <c r="I13465" s="28"/>
      <c r="J13465" s="28"/>
      <c r="K13465" s="28"/>
      <c r="L13465" s="28"/>
    </row>
    <row r="13466" spans="1:12" ht="21">
      <c r="A13466" s="26"/>
      <c r="B13466" s="27"/>
      <c r="C13466" s="27"/>
      <c r="D13466" s="27"/>
      <c r="E13466" s="27"/>
      <c r="F13466" s="27"/>
      <c r="G13466" s="29"/>
      <c r="H13466" s="29"/>
      <c r="I13466" s="29"/>
      <c r="J13466" s="29"/>
      <c r="K13466" s="29"/>
      <c r="L13466" s="29"/>
    </row>
    <row r="13467" spans="1:12" ht="21">
      <c r="A13467" s="26"/>
      <c r="B13467" s="27"/>
      <c r="C13467" s="27"/>
      <c r="D13467" s="27"/>
      <c r="E13467" s="27"/>
      <c r="F13467" s="27"/>
      <c r="G13467" s="29"/>
      <c r="H13467" s="29"/>
      <c r="I13467" s="29"/>
      <c r="J13467" s="29"/>
      <c r="K13467" s="29"/>
      <c r="L13467" s="29"/>
    </row>
    <row r="13468" spans="1:12" ht="21">
      <c r="A13468" s="26"/>
      <c r="B13468" s="27"/>
      <c r="C13468" s="27"/>
      <c r="D13468" s="27"/>
      <c r="E13468" s="27"/>
      <c r="F13468" s="27"/>
      <c r="G13468" s="29"/>
      <c r="H13468" s="29"/>
      <c r="I13468" s="29"/>
      <c r="J13468" s="29"/>
      <c r="K13468" s="29"/>
      <c r="L13468" s="29"/>
    </row>
    <row r="13469" spans="1:12" ht="21">
      <c r="A13469" s="26"/>
      <c r="B13469" s="27"/>
      <c r="C13469" s="27"/>
      <c r="D13469" s="27"/>
      <c r="E13469" s="27"/>
      <c r="F13469" s="27"/>
      <c r="G13469" s="29"/>
      <c r="H13469" s="29"/>
      <c r="I13469" s="29"/>
      <c r="J13469" s="29"/>
      <c r="K13469" s="29"/>
      <c r="L13469" s="29"/>
    </row>
    <row r="13470" spans="1:12" ht="21">
      <c r="A13470" s="26"/>
      <c r="B13470" s="27"/>
      <c r="C13470" s="27"/>
      <c r="D13470" s="27"/>
      <c r="E13470" s="27"/>
      <c r="F13470" s="27"/>
      <c r="G13470" s="29"/>
      <c r="H13470" s="29"/>
      <c r="I13470" s="29"/>
      <c r="J13470" s="29"/>
      <c r="K13470" s="29"/>
      <c r="L13470" s="29"/>
    </row>
    <row r="13471" spans="1:12" ht="21">
      <c r="A13471" s="26"/>
      <c r="B13471" s="27"/>
      <c r="C13471" s="27"/>
      <c r="D13471" s="27"/>
      <c r="E13471" s="27"/>
      <c r="F13471" s="27"/>
      <c r="G13471" s="29"/>
      <c r="H13471" s="29"/>
      <c r="I13471" s="29"/>
      <c r="J13471" s="29"/>
      <c r="K13471" s="29"/>
      <c r="L13471" s="29"/>
    </row>
    <row r="13472" spans="1:12" ht="21">
      <c r="A13472" s="26"/>
      <c r="B13472" s="27"/>
      <c r="C13472" s="27"/>
      <c r="D13472" s="27"/>
      <c r="E13472" s="27"/>
      <c r="F13472" s="27"/>
      <c r="G13472" s="29"/>
      <c r="H13472" s="29"/>
      <c r="I13472" s="29"/>
      <c r="J13472" s="29"/>
      <c r="K13472" s="29"/>
      <c r="L13472" s="29"/>
    </row>
    <row r="13473" spans="1:12" ht="21">
      <c r="A13473" s="26"/>
      <c r="B13473" s="27"/>
      <c r="C13473" s="27"/>
      <c r="D13473" s="27"/>
      <c r="E13473" s="27"/>
      <c r="F13473" s="27"/>
      <c r="G13473" s="29"/>
      <c r="H13473" s="29"/>
      <c r="I13473" s="29"/>
      <c r="J13473" s="29"/>
      <c r="K13473" s="29"/>
      <c r="L13473" s="29"/>
    </row>
    <row r="13474" spans="1:12" ht="21">
      <c r="A13474" s="26"/>
      <c r="B13474" s="27"/>
      <c r="C13474" s="27"/>
      <c r="D13474" s="27"/>
      <c r="E13474" s="27"/>
      <c r="F13474" s="27"/>
      <c r="G13474" s="28"/>
      <c r="H13474" s="28"/>
      <c r="I13474" s="28"/>
      <c r="J13474" s="28"/>
      <c r="K13474" s="28"/>
      <c r="L13474" s="28"/>
    </row>
    <row r="13475" spans="1:12" ht="21">
      <c r="A13475" s="26"/>
      <c r="B13475" s="27"/>
      <c r="C13475" s="27"/>
      <c r="D13475" s="27"/>
      <c r="E13475" s="27"/>
      <c r="F13475" s="27"/>
      <c r="G13475" s="29"/>
      <c r="H13475" s="29"/>
      <c r="I13475" s="29"/>
      <c r="J13475" s="29"/>
      <c r="K13475" s="29"/>
      <c r="L13475" s="29"/>
    </row>
    <row r="13476" spans="1:12" ht="21">
      <c r="A13476" s="26"/>
      <c r="B13476" s="27"/>
      <c r="C13476" s="27"/>
      <c r="D13476" s="27"/>
      <c r="E13476" s="27"/>
      <c r="F13476" s="27"/>
      <c r="G13476" s="29"/>
      <c r="H13476" s="29"/>
      <c r="I13476" s="29"/>
      <c r="J13476" s="29"/>
      <c r="K13476" s="29"/>
      <c r="L13476" s="29"/>
    </row>
    <row r="13477" spans="1:12" ht="21">
      <c r="A13477" s="26"/>
      <c r="B13477" s="27"/>
      <c r="C13477" s="27"/>
      <c r="D13477" s="27"/>
      <c r="E13477" s="27"/>
      <c r="F13477" s="27"/>
      <c r="G13477" s="29"/>
      <c r="H13477" s="29"/>
      <c r="I13477" s="29"/>
      <c r="J13477" s="29"/>
      <c r="K13477" s="29"/>
      <c r="L13477" s="29"/>
    </row>
    <row r="13478" spans="1:12" ht="21">
      <c r="A13478" s="26"/>
      <c r="B13478" s="27"/>
      <c r="C13478" s="27"/>
      <c r="D13478" s="27"/>
      <c r="E13478" s="27"/>
      <c r="F13478" s="27"/>
      <c r="G13478" s="29"/>
      <c r="H13478" s="29"/>
      <c r="I13478" s="29"/>
      <c r="J13478" s="29"/>
      <c r="K13478" s="29"/>
      <c r="L13478" s="29"/>
    </row>
    <row r="13479" spans="1:12" ht="21">
      <c r="A13479" s="26"/>
      <c r="B13479" s="27"/>
      <c r="C13479" s="27"/>
      <c r="D13479" s="27"/>
      <c r="E13479" s="27"/>
      <c r="F13479" s="27"/>
      <c r="G13479" s="28"/>
      <c r="H13479" s="28"/>
      <c r="I13479" s="28"/>
      <c r="J13479" s="28"/>
      <c r="K13479" s="28"/>
      <c r="L13479" s="28"/>
    </row>
    <row r="13480" spans="1:12" ht="21">
      <c r="A13480" s="26"/>
      <c r="B13480" s="27"/>
      <c r="C13480" s="27"/>
      <c r="D13480" s="27"/>
      <c r="E13480" s="27"/>
      <c r="F13480" s="27"/>
      <c r="G13480" s="29"/>
      <c r="H13480" s="29"/>
      <c r="I13480" s="29"/>
      <c r="J13480" s="29"/>
      <c r="K13480" s="29"/>
      <c r="L13480" s="29"/>
    </row>
    <row r="13481" spans="1:12" ht="21">
      <c r="A13481" s="26"/>
      <c r="B13481" s="27"/>
      <c r="C13481" s="27"/>
      <c r="D13481" s="27"/>
      <c r="E13481" s="27"/>
      <c r="F13481" s="27"/>
      <c r="G13481" s="29"/>
      <c r="H13481" s="29"/>
      <c r="I13481" s="29"/>
      <c r="J13481" s="29"/>
      <c r="K13481" s="29"/>
      <c r="L13481" s="29"/>
    </row>
    <row r="13482" spans="1:12" ht="21">
      <c r="A13482" s="26"/>
      <c r="B13482" s="27"/>
      <c r="C13482" s="27"/>
      <c r="D13482" s="27"/>
      <c r="E13482" s="27"/>
      <c r="F13482" s="27"/>
      <c r="G13482" s="29"/>
      <c r="H13482" s="29"/>
      <c r="I13482" s="29"/>
      <c r="J13482" s="29"/>
      <c r="K13482" s="29"/>
      <c r="L13482" s="29"/>
    </row>
    <row r="13483" spans="1:12" ht="21">
      <c r="A13483" s="26"/>
      <c r="B13483" s="27"/>
      <c r="C13483" s="27"/>
      <c r="D13483" s="27"/>
      <c r="E13483" s="27"/>
      <c r="F13483" s="27"/>
      <c r="G13483" s="29"/>
      <c r="H13483" s="29"/>
      <c r="I13483" s="29"/>
      <c r="J13483" s="29"/>
      <c r="K13483" s="29"/>
      <c r="L13483" s="29"/>
    </row>
    <row r="13484" spans="1:12" ht="21">
      <c r="A13484" s="26"/>
      <c r="B13484" s="27"/>
      <c r="C13484" s="27"/>
      <c r="D13484" s="27"/>
      <c r="E13484" s="27"/>
      <c r="F13484" s="27"/>
      <c r="G13484" s="29"/>
      <c r="H13484" s="29"/>
      <c r="I13484" s="29"/>
      <c r="J13484" s="29"/>
      <c r="K13484" s="29"/>
      <c r="L13484" s="29"/>
    </row>
    <row r="13485" spans="1:12" ht="21">
      <c r="A13485" s="26"/>
      <c r="B13485" s="27"/>
      <c r="C13485" s="27"/>
      <c r="D13485" s="27"/>
      <c r="E13485" s="27"/>
      <c r="F13485" s="27"/>
      <c r="G13485" s="29"/>
      <c r="H13485" s="29"/>
      <c r="I13485" s="29"/>
      <c r="J13485" s="29"/>
      <c r="K13485" s="29"/>
      <c r="L13485" s="29"/>
    </row>
    <row r="13486" spans="1:12" ht="21">
      <c r="A13486" s="26"/>
      <c r="B13486" s="27"/>
      <c r="C13486" s="27"/>
      <c r="D13486" s="27"/>
      <c r="E13486" s="27"/>
      <c r="F13486" s="27"/>
      <c r="G13486" s="29"/>
      <c r="H13486" s="29"/>
      <c r="I13486" s="29"/>
      <c r="J13486" s="29"/>
      <c r="K13486" s="29"/>
      <c r="L13486" s="29"/>
    </row>
    <row r="13487" spans="1:12" ht="21">
      <c r="A13487" s="26"/>
      <c r="B13487" s="27"/>
      <c r="C13487" s="27"/>
      <c r="D13487" s="27"/>
      <c r="E13487" s="27"/>
      <c r="F13487" s="27"/>
      <c r="G13487" s="29"/>
      <c r="H13487" s="29"/>
      <c r="I13487" s="29"/>
      <c r="J13487" s="29"/>
      <c r="K13487" s="29"/>
      <c r="L13487" s="29"/>
    </row>
    <row r="13488" spans="1:12" ht="21">
      <c r="A13488" s="26"/>
      <c r="B13488" s="27"/>
      <c r="C13488" s="27"/>
      <c r="D13488" s="27"/>
      <c r="E13488" s="27"/>
      <c r="F13488" s="27"/>
      <c r="G13488" s="28"/>
      <c r="H13488" s="28"/>
      <c r="I13488" s="28"/>
      <c r="J13488" s="28"/>
      <c r="K13488" s="28"/>
      <c r="L13488" s="28"/>
    </row>
    <row r="13489" spans="1:12" ht="21">
      <c r="A13489" s="26"/>
      <c r="B13489" s="27"/>
      <c r="C13489" s="27"/>
      <c r="D13489" s="27"/>
      <c r="E13489" s="27"/>
      <c r="F13489" s="27"/>
      <c r="G13489" s="28"/>
      <c r="H13489" s="28"/>
      <c r="I13489" s="28"/>
      <c r="J13489" s="28"/>
      <c r="K13489" s="28"/>
      <c r="L13489" s="28"/>
    </row>
    <row r="13490" spans="1:12" ht="21">
      <c r="A13490" s="26"/>
      <c r="B13490" s="27"/>
      <c r="C13490" s="27"/>
      <c r="D13490" s="27"/>
      <c r="E13490" s="27"/>
      <c r="F13490" s="27"/>
      <c r="G13490" s="28"/>
      <c r="H13490" s="28"/>
      <c r="I13490" s="28"/>
      <c r="J13490" s="28"/>
      <c r="K13490" s="28"/>
      <c r="L13490" s="28"/>
    </row>
    <row r="13491" spans="1:12" ht="21">
      <c r="A13491" s="26"/>
      <c r="B13491" s="27"/>
      <c r="C13491" s="27"/>
      <c r="D13491" s="27"/>
      <c r="E13491" s="27"/>
      <c r="F13491" s="27"/>
      <c r="G13491" s="28"/>
      <c r="H13491" s="28"/>
      <c r="I13491" s="28"/>
      <c r="J13491" s="28"/>
      <c r="K13491" s="28"/>
      <c r="L13491" s="28"/>
    </row>
    <row r="13492" spans="1:12" ht="21">
      <c r="A13492" s="26"/>
      <c r="B13492" s="27"/>
      <c r="C13492" s="27"/>
      <c r="D13492" s="27"/>
      <c r="E13492" s="27"/>
      <c r="F13492" s="27"/>
      <c r="G13492" s="28"/>
      <c r="H13492" s="28"/>
      <c r="I13492" s="28"/>
      <c r="J13492" s="28"/>
      <c r="K13492" s="28"/>
      <c r="L13492" s="28"/>
    </row>
    <row r="13493" spans="1:12" ht="21">
      <c r="A13493" s="26"/>
      <c r="B13493" s="27"/>
      <c r="C13493" s="27"/>
      <c r="D13493" s="27"/>
      <c r="E13493" s="27"/>
      <c r="F13493" s="27"/>
      <c r="G13493" s="28"/>
      <c r="H13493" s="28"/>
      <c r="I13493" s="28"/>
      <c r="J13493" s="28"/>
      <c r="K13493" s="28"/>
      <c r="L13493" s="28"/>
    </row>
    <row r="13494" spans="1:12" ht="21">
      <c r="A13494" s="26"/>
      <c r="B13494" s="27"/>
      <c r="C13494" s="27"/>
      <c r="D13494" s="27"/>
      <c r="E13494" s="27"/>
      <c r="F13494" s="27"/>
      <c r="G13494" s="29"/>
      <c r="H13494" s="29"/>
      <c r="I13494" s="29"/>
      <c r="J13494" s="29"/>
      <c r="K13494" s="29"/>
      <c r="L13494" s="29"/>
    </row>
    <row r="13495" spans="1:12" ht="21">
      <c r="A13495" s="26"/>
      <c r="B13495" s="27"/>
      <c r="C13495" s="27"/>
      <c r="D13495" s="27"/>
      <c r="E13495" s="27"/>
      <c r="F13495" s="27"/>
      <c r="G13495" s="28"/>
      <c r="H13495" s="28"/>
      <c r="I13495" s="28"/>
      <c r="J13495" s="28"/>
      <c r="K13495" s="28"/>
      <c r="L13495" s="28"/>
    </row>
    <row r="13496" spans="1:12" ht="21">
      <c r="A13496" s="26"/>
      <c r="B13496" s="27"/>
      <c r="C13496" s="27"/>
      <c r="D13496" s="27"/>
      <c r="E13496" s="27"/>
      <c r="F13496" s="27"/>
      <c r="G13496" s="28"/>
      <c r="H13496" s="28"/>
      <c r="I13496" s="28"/>
      <c r="J13496" s="28"/>
      <c r="K13496" s="28"/>
      <c r="L13496" s="28"/>
    </row>
    <row r="13497" spans="1:12" ht="21">
      <c r="A13497" s="26"/>
      <c r="B13497" s="27"/>
      <c r="C13497" s="27"/>
      <c r="D13497" s="27"/>
      <c r="E13497" s="27"/>
      <c r="F13497" s="27"/>
      <c r="G13497" s="28"/>
      <c r="H13497" s="28"/>
      <c r="I13497" s="28"/>
      <c r="J13497" s="28"/>
      <c r="K13497" s="28"/>
      <c r="L13497" s="28"/>
    </row>
    <row r="13498" spans="1:12" ht="21">
      <c r="A13498" s="26"/>
      <c r="B13498" s="27"/>
      <c r="C13498" s="27"/>
      <c r="D13498" s="27"/>
      <c r="E13498" s="27"/>
      <c r="F13498" s="27"/>
      <c r="G13498" s="28"/>
      <c r="H13498" s="28"/>
      <c r="I13498" s="28"/>
      <c r="J13498" s="28"/>
      <c r="K13498" s="28"/>
      <c r="L13498" s="28"/>
    </row>
    <row r="13499" spans="1:12" ht="21">
      <c r="A13499" s="26"/>
      <c r="B13499" s="27"/>
      <c r="C13499" s="27"/>
      <c r="D13499" s="27"/>
      <c r="E13499" s="27"/>
      <c r="F13499" s="27"/>
      <c r="G13499" s="28"/>
      <c r="H13499" s="28"/>
      <c r="I13499" s="28"/>
      <c r="J13499" s="28"/>
      <c r="K13499" s="28"/>
      <c r="L13499" s="28"/>
    </row>
    <row r="13500" spans="1:12" ht="21">
      <c r="A13500" s="26"/>
      <c r="B13500" s="27"/>
      <c r="C13500" s="27"/>
      <c r="D13500" s="27"/>
      <c r="E13500" s="27"/>
      <c r="F13500" s="27"/>
      <c r="G13500" s="28"/>
      <c r="H13500" s="28"/>
      <c r="I13500" s="28"/>
      <c r="J13500" s="28"/>
      <c r="K13500" s="28"/>
      <c r="L13500" s="28"/>
    </row>
    <row r="13501" spans="1:12" ht="21">
      <c r="A13501" s="26"/>
      <c r="B13501" s="27"/>
      <c r="C13501" s="27"/>
      <c r="D13501" s="27"/>
      <c r="E13501" s="27"/>
      <c r="F13501" s="27"/>
      <c r="G13501" s="29"/>
      <c r="H13501" s="29"/>
      <c r="I13501" s="29"/>
      <c r="J13501" s="29"/>
      <c r="K13501" s="29"/>
      <c r="L13501" s="29"/>
    </row>
    <row r="13502" spans="1:12" ht="21">
      <c r="A13502" s="26"/>
      <c r="B13502" s="27"/>
      <c r="C13502" s="27"/>
      <c r="D13502" s="27"/>
      <c r="E13502" s="27"/>
      <c r="F13502" s="27"/>
      <c r="G13502" s="29"/>
      <c r="H13502" s="29"/>
      <c r="I13502" s="29"/>
      <c r="J13502" s="29"/>
      <c r="K13502" s="29"/>
      <c r="L13502" s="29"/>
    </row>
    <row r="13503" spans="1:12" ht="21">
      <c r="A13503" s="26"/>
      <c r="B13503" s="27"/>
      <c r="C13503" s="27"/>
      <c r="D13503" s="27"/>
      <c r="E13503" s="27"/>
      <c r="F13503" s="27"/>
      <c r="G13503" s="29"/>
      <c r="H13503" s="29"/>
      <c r="I13503" s="29"/>
      <c r="J13503" s="29"/>
      <c r="K13503" s="29"/>
      <c r="L13503" s="29"/>
    </row>
    <row r="13504" spans="1:12" ht="21">
      <c r="A13504" s="26"/>
      <c r="B13504" s="27"/>
      <c r="C13504" s="27"/>
      <c r="D13504" s="27"/>
      <c r="E13504" s="27"/>
      <c r="F13504" s="27"/>
      <c r="G13504" s="28"/>
      <c r="H13504" s="28"/>
      <c r="I13504" s="28"/>
      <c r="J13504" s="28"/>
      <c r="K13504" s="28"/>
      <c r="L13504" s="28"/>
    </row>
    <row r="13505" spans="1:12" ht="21">
      <c r="A13505" s="26"/>
      <c r="B13505" s="27"/>
      <c r="C13505" s="27"/>
      <c r="D13505" s="27"/>
      <c r="E13505" s="27"/>
      <c r="F13505" s="27"/>
      <c r="G13505" s="29"/>
      <c r="H13505" s="29"/>
      <c r="I13505" s="29"/>
      <c r="J13505" s="29"/>
      <c r="K13505" s="29"/>
      <c r="L13505" s="29"/>
    </row>
    <row r="13506" spans="1:12" ht="21">
      <c r="A13506" s="26"/>
      <c r="B13506" s="27"/>
      <c r="C13506" s="27"/>
      <c r="D13506" s="27"/>
      <c r="E13506" s="27"/>
      <c r="F13506" s="27"/>
      <c r="G13506" s="28"/>
      <c r="H13506" s="28"/>
      <c r="I13506" s="28"/>
      <c r="J13506" s="28"/>
      <c r="K13506" s="28"/>
      <c r="L13506" s="28"/>
    </row>
    <row r="13507" spans="1:12" ht="21">
      <c r="A13507" s="26"/>
      <c r="B13507" s="27"/>
      <c r="C13507" s="27"/>
      <c r="D13507" s="27"/>
      <c r="E13507" s="27"/>
      <c r="F13507" s="27"/>
      <c r="G13507" s="29"/>
      <c r="H13507" s="29"/>
      <c r="I13507" s="29"/>
      <c r="J13507" s="29"/>
      <c r="K13507" s="29"/>
      <c r="L13507" s="29"/>
    </row>
    <row r="13508" spans="1:12" ht="21">
      <c r="A13508" s="26"/>
      <c r="B13508" s="27"/>
      <c r="C13508" s="27"/>
      <c r="D13508" s="27"/>
      <c r="E13508" s="27"/>
      <c r="F13508" s="27"/>
      <c r="G13508" s="29"/>
      <c r="H13508" s="29"/>
      <c r="I13508" s="29"/>
      <c r="J13508" s="29"/>
      <c r="K13508" s="29"/>
      <c r="L13508" s="29"/>
    </row>
    <row r="13509" spans="1:12" ht="21">
      <c r="A13509" s="26"/>
      <c r="B13509" s="27"/>
      <c r="C13509" s="27"/>
      <c r="D13509" s="27"/>
      <c r="E13509" s="27"/>
      <c r="F13509" s="27"/>
      <c r="G13509" s="28"/>
      <c r="H13509" s="28"/>
      <c r="I13509" s="28"/>
      <c r="J13509" s="28"/>
      <c r="K13509" s="28"/>
      <c r="L13509" s="28"/>
    </row>
    <row r="13510" spans="1:12" ht="21">
      <c r="A13510" s="26"/>
      <c r="B13510" s="27"/>
      <c r="C13510" s="27"/>
      <c r="D13510" s="27"/>
      <c r="E13510" s="27"/>
      <c r="F13510" s="27"/>
      <c r="G13510" s="29"/>
      <c r="H13510" s="29"/>
      <c r="I13510" s="29"/>
      <c r="J13510" s="29"/>
      <c r="K13510" s="29"/>
      <c r="L13510" s="29"/>
    </row>
    <row r="13511" spans="1:12" ht="21">
      <c r="A13511" s="26"/>
      <c r="B13511" s="27"/>
      <c r="C13511" s="27"/>
      <c r="D13511" s="27"/>
      <c r="E13511" s="27"/>
      <c r="F13511" s="27"/>
      <c r="G13511" s="29"/>
      <c r="H13511" s="29"/>
      <c r="I13511" s="29"/>
      <c r="J13511" s="29"/>
      <c r="K13511" s="29"/>
      <c r="L13511" s="29"/>
    </row>
    <row r="13512" spans="1:12" ht="21">
      <c r="A13512" s="26"/>
      <c r="B13512" s="27"/>
      <c r="C13512" s="27"/>
      <c r="D13512" s="27"/>
      <c r="E13512" s="27"/>
      <c r="F13512" s="27"/>
      <c r="G13512" s="29"/>
      <c r="H13512" s="29"/>
      <c r="I13512" s="29"/>
      <c r="J13512" s="29"/>
      <c r="K13512" s="29"/>
      <c r="L13512" s="29"/>
    </row>
    <row r="13513" spans="1:12" ht="21">
      <c r="A13513" s="26"/>
      <c r="B13513" s="27"/>
      <c r="C13513" s="27"/>
      <c r="D13513" s="27"/>
      <c r="E13513" s="27"/>
      <c r="F13513" s="27"/>
      <c r="G13513" s="29"/>
      <c r="H13513" s="29"/>
      <c r="I13513" s="29"/>
      <c r="J13513" s="29"/>
      <c r="K13513" s="29"/>
      <c r="L13513" s="29"/>
    </row>
    <row r="13514" spans="1:12" ht="21">
      <c r="A13514" s="26"/>
      <c r="B13514" s="27"/>
      <c r="C13514" s="27"/>
      <c r="D13514" s="27"/>
      <c r="E13514" s="27"/>
      <c r="F13514" s="27"/>
      <c r="G13514" s="29"/>
      <c r="H13514" s="29"/>
      <c r="I13514" s="29"/>
      <c r="J13514" s="29"/>
      <c r="K13514" s="29"/>
      <c r="L13514" s="29"/>
    </row>
    <row r="13515" spans="1:12" ht="21">
      <c r="A13515" s="26"/>
      <c r="B13515" s="27"/>
      <c r="C13515" s="27"/>
      <c r="D13515" s="27"/>
      <c r="E13515" s="27"/>
      <c r="F13515" s="27"/>
      <c r="G13515" s="29"/>
      <c r="H13515" s="29"/>
      <c r="I13515" s="29"/>
      <c r="J13515" s="29"/>
      <c r="K13515" s="29"/>
      <c r="L13515" s="29"/>
    </row>
    <row r="13516" spans="1:12" ht="21">
      <c r="A13516" s="26"/>
      <c r="B13516" s="27"/>
      <c r="C13516" s="27"/>
      <c r="D13516" s="27"/>
      <c r="E13516" s="27"/>
      <c r="F13516" s="27"/>
      <c r="G13516" s="28"/>
      <c r="H13516" s="28"/>
      <c r="I13516" s="28"/>
      <c r="J13516" s="28"/>
      <c r="K13516" s="28"/>
      <c r="L13516" s="28"/>
    </row>
    <row r="13517" spans="1:12" ht="21">
      <c r="A13517" s="26"/>
      <c r="B13517" s="27"/>
      <c r="C13517" s="27"/>
      <c r="D13517" s="27"/>
      <c r="E13517" s="27"/>
      <c r="F13517" s="27"/>
      <c r="G13517" s="28"/>
      <c r="H13517" s="28"/>
      <c r="I13517" s="28"/>
      <c r="J13517" s="28"/>
      <c r="K13517" s="28"/>
      <c r="L13517" s="28"/>
    </row>
    <row r="13518" spans="1:12" ht="21">
      <c r="A13518" s="26"/>
      <c r="B13518" s="27"/>
      <c r="C13518" s="27"/>
      <c r="D13518" s="27"/>
      <c r="E13518" s="27"/>
      <c r="F13518" s="27"/>
      <c r="G13518" s="28"/>
      <c r="H13518" s="28"/>
      <c r="I13518" s="28"/>
      <c r="J13518" s="28"/>
      <c r="K13518" s="28"/>
      <c r="L13518" s="28"/>
    </row>
    <row r="13519" spans="1:12" ht="21">
      <c r="A13519" s="26"/>
      <c r="B13519" s="27"/>
      <c r="C13519" s="27"/>
      <c r="D13519" s="27"/>
      <c r="E13519" s="27"/>
      <c r="F13519" s="27"/>
      <c r="G13519" s="28"/>
      <c r="H13519" s="28"/>
      <c r="I13519" s="28"/>
      <c r="J13519" s="28"/>
      <c r="K13519" s="28"/>
      <c r="L13519" s="28"/>
    </row>
    <row r="13520" spans="1:12" ht="21">
      <c r="A13520" s="26"/>
      <c r="B13520" s="27"/>
      <c r="C13520" s="27"/>
      <c r="D13520" s="27"/>
      <c r="E13520" s="27"/>
      <c r="F13520" s="27"/>
      <c r="G13520" s="29"/>
      <c r="H13520" s="29"/>
      <c r="I13520" s="29"/>
      <c r="J13520" s="29"/>
      <c r="K13520" s="29"/>
      <c r="L13520" s="29"/>
    </row>
    <row r="13521" spans="1:12" ht="21">
      <c r="A13521" s="26"/>
      <c r="B13521" s="27"/>
      <c r="C13521" s="27"/>
      <c r="D13521" s="27"/>
      <c r="E13521" s="27"/>
      <c r="F13521" s="27"/>
      <c r="G13521" s="28"/>
      <c r="H13521" s="28"/>
      <c r="I13521" s="28"/>
      <c r="J13521" s="28"/>
      <c r="K13521" s="28"/>
      <c r="L13521" s="28"/>
    </row>
    <row r="13522" spans="1:12" ht="21">
      <c r="A13522" s="26"/>
      <c r="B13522" s="27"/>
      <c r="C13522" s="27"/>
      <c r="D13522" s="27"/>
      <c r="E13522" s="27"/>
      <c r="F13522" s="27"/>
      <c r="G13522" s="28"/>
      <c r="H13522" s="28"/>
      <c r="I13522" s="28"/>
      <c r="J13522" s="28"/>
      <c r="K13522" s="28"/>
      <c r="L13522" s="28"/>
    </row>
    <row r="13523" spans="1:12" ht="21">
      <c r="A13523" s="26"/>
      <c r="B13523" s="27"/>
      <c r="C13523" s="27"/>
      <c r="D13523" s="27"/>
      <c r="E13523" s="27"/>
      <c r="F13523" s="27"/>
      <c r="G13523" s="29"/>
      <c r="H13523" s="29"/>
      <c r="I13523" s="29"/>
      <c r="J13523" s="29"/>
      <c r="K13523" s="29"/>
      <c r="L13523" s="29"/>
    </row>
    <row r="13524" spans="1:12" ht="21">
      <c r="A13524" s="26"/>
      <c r="B13524" s="27"/>
      <c r="C13524" s="27"/>
      <c r="D13524" s="27"/>
      <c r="E13524" s="27"/>
      <c r="F13524" s="27"/>
      <c r="G13524" s="28"/>
      <c r="H13524" s="28"/>
      <c r="I13524" s="28"/>
      <c r="J13524" s="28"/>
      <c r="K13524" s="28"/>
      <c r="L13524" s="28"/>
    </row>
    <row r="13525" spans="1:12" ht="21">
      <c r="A13525" s="26"/>
      <c r="B13525" s="27"/>
      <c r="C13525" s="27"/>
      <c r="D13525" s="27"/>
      <c r="E13525" s="27"/>
      <c r="F13525" s="27"/>
      <c r="G13525" s="29"/>
      <c r="H13525" s="29"/>
      <c r="I13525" s="29"/>
      <c r="J13525" s="29"/>
      <c r="K13525" s="29"/>
      <c r="L13525" s="29"/>
    </row>
    <row r="13526" spans="1:12" ht="21">
      <c r="A13526" s="26"/>
      <c r="B13526" s="27"/>
      <c r="C13526" s="27"/>
      <c r="D13526" s="27"/>
      <c r="E13526" s="27"/>
      <c r="F13526" s="27"/>
      <c r="G13526" s="28"/>
      <c r="H13526" s="28"/>
      <c r="I13526" s="28"/>
      <c r="J13526" s="28"/>
      <c r="K13526" s="28"/>
      <c r="L13526" s="28"/>
    </row>
    <row r="13527" spans="1:12" ht="21">
      <c r="A13527" s="26"/>
      <c r="B13527" s="27"/>
      <c r="C13527" s="27"/>
      <c r="D13527" s="27"/>
      <c r="E13527" s="27"/>
      <c r="F13527" s="27"/>
      <c r="G13527" s="29"/>
      <c r="H13527" s="29"/>
      <c r="I13527" s="29"/>
      <c r="J13527" s="29"/>
      <c r="K13527" s="29"/>
      <c r="L13527" s="29"/>
    </row>
    <row r="13528" spans="1:12" ht="21">
      <c r="A13528" s="26"/>
      <c r="B13528" s="27"/>
      <c r="C13528" s="27"/>
      <c r="D13528" s="27"/>
      <c r="E13528" s="27"/>
      <c r="F13528" s="27"/>
      <c r="G13528" s="29"/>
      <c r="H13528" s="29"/>
      <c r="I13528" s="29"/>
      <c r="J13528" s="29"/>
      <c r="K13528" s="29"/>
      <c r="L13528" s="29"/>
    </row>
    <row r="13529" spans="1:12" ht="21">
      <c r="A13529" s="26"/>
      <c r="B13529" s="27"/>
      <c r="C13529" s="27"/>
      <c r="D13529" s="27"/>
      <c r="E13529" s="27"/>
      <c r="F13529" s="27"/>
      <c r="G13529" s="28"/>
      <c r="H13529" s="28"/>
      <c r="I13529" s="28"/>
      <c r="J13529" s="28"/>
      <c r="K13529" s="28"/>
      <c r="L13529" s="28"/>
    </row>
    <row r="13530" spans="1:12" ht="21">
      <c r="A13530" s="26"/>
      <c r="B13530" s="27"/>
      <c r="C13530" s="27"/>
      <c r="D13530" s="27"/>
      <c r="E13530" s="27"/>
      <c r="F13530" s="27"/>
      <c r="G13530" s="28"/>
      <c r="H13530" s="28"/>
      <c r="I13530" s="28"/>
      <c r="J13530" s="28"/>
      <c r="K13530" s="28"/>
      <c r="L13530" s="28"/>
    </row>
    <row r="13531" spans="1:12" ht="21">
      <c r="A13531" s="26"/>
      <c r="B13531" s="27"/>
      <c r="C13531" s="27"/>
      <c r="D13531" s="27"/>
      <c r="E13531" s="27"/>
      <c r="F13531" s="27"/>
      <c r="G13531" s="28"/>
      <c r="H13531" s="28"/>
      <c r="I13531" s="28"/>
      <c r="J13531" s="28"/>
      <c r="K13531" s="28"/>
      <c r="L13531" s="28"/>
    </row>
    <row r="13532" spans="1:12" ht="21">
      <c r="A13532" s="26"/>
      <c r="B13532" s="27"/>
      <c r="C13532" s="27"/>
      <c r="D13532" s="27"/>
      <c r="E13532" s="27"/>
      <c r="F13532" s="27"/>
      <c r="G13532" s="28"/>
      <c r="H13532" s="28"/>
      <c r="I13532" s="28"/>
      <c r="J13532" s="28"/>
      <c r="K13532" s="28"/>
      <c r="L13532" s="28"/>
    </row>
    <row r="13533" spans="1:12" ht="21">
      <c r="A13533" s="26"/>
      <c r="B13533" s="27"/>
      <c r="C13533" s="27"/>
      <c r="D13533" s="27"/>
      <c r="E13533" s="27"/>
      <c r="F13533" s="27"/>
      <c r="G13533" s="28"/>
      <c r="H13533" s="28"/>
      <c r="I13533" s="28"/>
      <c r="J13533" s="28"/>
      <c r="K13533" s="28"/>
      <c r="L13533" s="28"/>
    </row>
    <row r="13534" spans="1:12" ht="21">
      <c r="A13534" s="26"/>
      <c r="B13534" s="27"/>
      <c r="C13534" s="27"/>
      <c r="D13534" s="27"/>
      <c r="E13534" s="27"/>
      <c r="F13534" s="27"/>
      <c r="G13534" s="29"/>
      <c r="H13534" s="29"/>
      <c r="I13534" s="29"/>
      <c r="J13534" s="29"/>
      <c r="K13534" s="29"/>
      <c r="L13534" s="29"/>
    </row>
    <row r="13535" spans="1:12" ht="21">
      <c r="A13535" s="26"/>
      <c r="B13535" s="27"/>
      <c r="C13535" s="27"/>
      <c r="D13535" s="27"/>
      <c r="E13535" s="27"/>
      <c r="F13535" s="27"/>
      <c r="G13535" s="29"/>
      <c r="H13535" s="29"/>
      <c r="I13535" s="29"/>
      <c r="J13535" s="29"/>
      <c r="K13535" s="29"/>
      <c r="L13535" s="29"/>
    </row>
    <row r="13536" spans="1:12" ht="21">
      <c r="A13536" s="26"/>
      <c r="B13536" s="27"/>
      <c r="C13536" s="27"/>
      <c r="D13536" s="27"/>
      <c r="E13536" s="27"/>
      <c r="F13536" s="27"/>
      <c r="G13536" s="29"/>
      <c r="H13536" s="29"/>
      <c r="I13536" s="29"/>
      <c r="J13536" s="29"/>
      <c r="K13536" s="29"/>
      <c r="L13536" s="29"/>
    </row>
    <row r="13537" spans="1:12" ht="21">
      <c r="A13537" s="26"/>
      <c r="B13537" s="27"/>
      <c r="C13537" s="27"/>
      <c r="D13537" s="27"/>
      <c r="E13537" s="27"/>
      <c r="F13537" s="27"/>
      <c r="G13537" s="29"/>
      <c r="H13537" s="29"/>
      <c r="I13537" s="29"/>
      <c r="J13537" s="29"/>
      <c r="K13537" s="29"/>
      <c r="L13537" s="29"/>
    </row>
    <row r="13538" spans="1:12" ht="21">
      <c r="A13538" s="26"/>
      <c r="B13538" s="27"/>
      <c r="C13538" s="27"/>
      <c r="D13538" s="27"/>
      <c r="E13538" s="27"/>
      <c r="F13538" s="27"/>
      <c r="G13538" s="29"/>
      <c r="H13538" s="29"/>
      <c r="I13538" s="29"/>
      <c r="J13538" s="29"/>
      <c r="K13538" s="29"/>
      <c r="L13538" s="29"/>
    </row>
    <row r="13539" spans="1:12" ht="21">
      <c r="A13539" s="26"/>
      <c r="B13539" s="27"/>
      <c r="C13539" s="27"/>
      <c r="D13539" s="27"/>
      <c r="E13539" s="27"/>
      <c r="F13539" s="27"/>
      <c r="G13539" s="29"/>
      <c r="H13539" s="29"/>
      <c r="I13539" s="29"/>
      <c r="J13539" s="29"/>
      <c r="K13539" s="29"/>
      <c r="L13539" s="29"/>
    </row>
    <row r="13540" spans="1:12" ht="21">
      <c r="A13540" s="26"/>
      <c r="B13540" s="27"/>
      <c r="C13540" s="27"/>
      <c r="D13540" s="27"/>
      <c r="E13540" s="27"/>
      <c r="F13540" s="27"/>
      <c r="G13540" s="29"/>
      <c r="H13540" s="29"/>
      <c r="I13540" s="29"/>
      <c r="J13540" s="29"/>
      <c r="K13540" s="29"/>
      <c r="L13540" s="29"/>
    </row>
    <row r="13541" spans="1:12" ht="21">
      <c r="A13541" s="26"/>
      <c r="B13541" s="27"/>
      <c r="C13541" s="27"/>
      <c r="D13541" s="27"/>
      <c r="E13541" s="27"/>
      <c r="F13541" s="27"/>
      <c r="G13541" s="28"/>
      <c r="H13541" s="28"/>
      <c r="I13541" s="28"/>
      <c r="J13541" s="28"/>
      <c r="K13541" s="28"/>
      <c r="L13541" s="28"/>
    </row>
    <row r="13542" spans="1:12" ht="21">
      <c r="A13542" s="26"/>
      <c r="B13542" s="27"/>
      <c r="C13542" s="27"/>
      <c r="D13542" s="27"/>
      <c r="E13542" s="27"/>
      <c r="F13542" s="27"/>
      <c r="G13542" s="29"/>
      <c r="H13542" s="29"/>
      <c r="I13542" s="29"/>
      <c r="J13542" s="29"/>
      <c r="K13542" s="29"/>
      <c r="L13542" s="29"/>
    </row>
    <row r="13543" spans="1:12" ht="21">
      <c r="A13543" s="26"/>
      <c r="B13543" s="27"/>
      <c r="C13543" s="27"/>
      <c r="D13543" s="27"/>
      <c r="E13543" s="27"/>
      <c r="F13543" s="27"/>
      <c r="G13543" s="28"/>
      <c r="H13543" s="28"/>
      <c r="I13543" s="28"/>
      <c r="J13543" s="28"/>
      <c r="K13543" s="28"/>
      <c r="L13543" s="28"/>
    </row>
    <row r="13544" spans="1:12" ht="21">
      <c r="A13544" s="26"/>
      <c r="B13544" s="27"/>
      <c r="C13544" s="27"/>
      <c r="D13544" s="27"/>
      <c r="E13544" s="27"/>
      <c r="F13544" s="27"/>
      <c r="G13544" s="29"/>
      <c r="H13544" s="29"/>
      <c r="I13544" s="29"/>
      <c r="J13544" s="29"/>
      <c r="K13544" s="29"/>
      <c r="L13544" s="29"/>
    </row>
    <row r="13545" spans="1:12" ht="21">
      <c r="A13545" s="26"/>
      <c r="B13545" s="27"/>
      <c r="C13545" s="27"/>
      <c r="D13545" s="27"/>
      <c r="E13545" s="27"/>
      <c r="F13545" s="27"/>
      <c r="G13545" s="29"/>
      <c r="H13545" s="29"/>
      <c r="I13545" s="29"/>
      <c r="J13545" s="29"/>
      <c r="K13545" s="29"/>
      <c r="L13545" s="29"/>
    </row>
    <row r="13546" spans="1:12" ht="21">
      <c r="A13546" s="26"/>
      <c r="B13546" s="27"/>
      <c r="C13546" s="27"/>
      <c r="D13546" s="27"/>
      <c r="E13546" s="27"/>
      <c r="F13546" s="27"/>
      <c r="G13546" s="29"/>
      <c r="H13546" s="29"/>
      <c r="I13546" s="29"/>
      <c r="J13546" s="29"/>
      <c r="K13546" s="29"/>
      <c r="L13546" s="29"/>
    </row>
    <row r="13547" spans="1:12" ht="21">
      <c r="A13547" s="26"/>
      <c r="B13547" s="27"/>
      <c r="C13547" s="27"/>
      <c r="D13547" s="27"/>
      <c r="E13547" s="27"/>
      <c r="F13547" s="27"/>
      <c r="G13547" s="28"/>
      <c r="H13547" s="28"/>
      <c r="I13547" s="28"/>
      <c r="J13547" s="28"/>
      <c r="K13547" s="28"/>
      <c r="L13547" s="28"/>
    </row>
    <row r="13548" spans="1:12" ht="21">
      <c r="A13548" s="26"/>
      <c r="B13548" s="27"/>
      <c r="C13548" s="27"/>
      <c r="D13548" s="27"/>
      <c r="E13548" s="27"/>
      <c r="F13548" s="27"/>
      <c r="G13548" s="29"/>
      <c r="H13548" s="29"/>
      <c r="I13548" s="29"/>
      <c r="J13548" s="29"/>
      <c r="K13548" s="29"/>
      <c r="L13548" s="29"/>
    </row>
    <row r="13549" spans="1:12" ht="21">
      <c r="A13549" s="26"/>
      <c r="B13549" s="27"/>
      <c r="C13549" s="27"/>
      <c r="D13549" s="27"/>
      <c r="E13549" s="27"/>
      <c r="F13549" s="27"/>
      <c r="G13549" s="28"/>
      <c r="H13549" s="28"/>
      <c r="I13549" s="28"/>
      <c r="J13549" s="28"/>
      <c r="K13549" s="28"/>
      <c r="L13549" s="28"/>
    </row>
    <row r="13550" spans="1:12" ht="21">
      <c r="A13550" s="26"/>
      <c r="B13550" s="27"/>
      <c r="C13550" s="27"/>
      <c r="D13550" s="27"/>
      <c r="E13550" s="27"/>
      <c r="F13550" s="27"/>
      <c r="G13550" s="29"/>
      <c r="H13550" s="29"/>
      <c r="I13550" s="29"/>
      <c r="J13550" s="29"/>
      <c r="K13550" s="29"/>
      <c r="L13550" s="29"/>
    </row>
    <row r="13551" spans="1:12" ht="21">
      <c r="A13551" s="26"/>
      <c r="B13551" s="27"/>
      <c r="C13551" s="27"/>
      <c r="D13551" s="27"/>
      <c r="E13551" s="27"/>
      <c r="F13551" s="27"/>
      <c r="G13551" s="29"/>
      <c r="H13551" s="29"/>
      <c r="I13551" s="29"/>
      <c r="J13551" s="29"/>
      <c r="K13551" s="29"/>
      <c r="L13551" s="29"/>
    </row>
    <row r="13552" spans="1:12" ht="21">
      <c r="A13552" s="26"/>
      <c r="B13552" s="27"/>
      <c r="C13552" s="27"/>
      <c r="D13552" s="27"/>
      <c r="E13552" s="27"/>
      <c r="F13552" s="27"/>
      <c r="G13552" s="29"/>
      <c r="H13552" s="29"/>
      <c r="I13552" s="29"/>
      <c r="J13552" s="29"/>
      <c r="K13552" s="29"/>
      <c r="L13552" s="29"/>
    </row>
    <row r="13553" spans="1:12" ht="21">
      <c r="A13553" s="26"/>
      <c r="B13553" s="27"/>
      <c r="C13553" s="27"/>
      <c r="D13553" s="27"/>
      <c r="E13553" s="27"/>
      <c r="F13553" s="27"/>
      <c r="G13553" s="29"/>
      <c r="H13553" s="29"/>
      <c r="I13553" s="29"/>
      <c r="J13553" s="29"/>
      <c r="K13553" s="29"/>
      <c r="L13553" s="29"/>
    </row>
    <row r="13554" spans="1:12" ht="21">
      <c r="A13554" s="26"/>
      <c r="B13554" s="27"/>
      <c r="C13554" s="27"/>
      <c r="D13554" s="27"/>
      <c r="E13554" s="27"/>
      <c r="F13554" s="27"/>
      <c r="G13554" s="29"/>
      <c r="H13554" s="29"/>
      <c r="I13554" s="29"/>
      <c r="J13554" s="29"/>
      <c r="K13554" s="29"/>
      <c r="L13554" s="29"/>
    </row>
    <row r="13555" spans="1:12" ht="21">
      <c r="A13555" s="26"/>
      <c r="B13555" s="27"/>
      <c r="C13555" s="27"/>
      <c r="D13555" s="27"/>
      <c r="E13555" s="27"/>
      <c r="F13555" s="27"/>
      <c r="G13555" s="29"/>
      <c r="H13555" s="29"/>
      <c r="I13555" s="29"/>
      <c r="J13555" s="29"/>
      <c r="K13555" s="29"/>
      <c r="L13555" s="29"/>
    </row>
    <row r="13556" spans="1:12" ht="21">
      <c r="A13556" s="26"/>
      <c r="B13556" s="27"/>
      <c r="C13556" s="27"/>
      <c r="D13556" s="27"/>
      <c r="E13556" s="27"/>
      <c r="F13556" s="27"/>
      <c r="G13556" s="28"/>
      <c r="H13556" s="28"/>
      <c r="I13556" s="28"/>
      <c r="J13556" s="28"/>
      <c r="K13556" s="28"/>
      <c r="L13556" s="28"/>
    </row>
    <row r="13557" spans="1:12" ht="21">
      <c r="A13557" s="26"/>
      <c r="B13557" s="27"/>
      <c r="C13557" s="27"/>
      <c r="D13557" s="27"/>
      <c r="E13557" s="27"/>
      <c r="F13557" s="27"/>
      <c r="G13557" s="29"/>
      <c r="H13557" s="29"/>
      <c r="I13557" s="29"/>
      <c r="J13557" s="29"/>
      <c r="K13557" s="29"/>
      <c r="L13557" s="29"/>
    </row>
    <row r="13558" spans="1:12" ht="21">
      <c r="A13558" s="26"/>
      <c r="B13558" s="27"/>
      <c r="C13558" s="27"/>
      <c r="D13558" s="27"/>
      <c r="E13558" s="27"/>
      <c r="F13558" s="27"/>
      <c r="G13558" s="28"/>
      <c r="H13558" s="28"/>
      <c r="I13558" s="28"/>
      <c r="J13558" s="28"/>
      <c r="K13558" s="28"/>
      <c r="L13558" s="28"/>
    </row>
    <row r="13559" spans="1:12" ht="21">
      <c r="A13559" s="26"/>
      <c r="B13559" s="27"/>
      <c r="C13559" s="27"/>
      <c r="D13559" s="27"/>
      <c r="E13559" s="27"/>
      <c r="F13559" s="27"/>
      <c r="G13559" s="29"/>
      <c r="H13559" s="29"/>
      <c r="I13559" s="29"/>
      <c r="J13559" s="29"/>
      <c r="K13559" s="29"/>
      <c r="L13559" s="29"/>
    </row>
    <row r="13560" spans="1:12" ht="21">
      <c r="A13560" s="26"/>
      <c r="B13560" s="27"/>
      <c r="C13560" s="27"/>
      <c r="D13560" s="27"/>
      <c r="E13560" s="27"/>
      <c r="F13560" s="27"/>
      <c r="G13560" s="29"/>
      <c r="H13560" s="29"/>
      <c r="I13560" s="29"/>
      <c r="J13560" s="29"/>
      <c r="K13560" s="29"/>
      <c r="L13560" s="29"/>
    </row>
    <row r="13561" spans="1:12" ht="21">
      <c r="A13561" s="26"/>
      <c r="B13561" s="27"/>
      <c r="C13561" s="27"/>
      <c r="D13561" s="27"/>
      <c r="E13561" s="27"/>
      <c r="F13561" s="27"/>
      <c r="G13561" s="29"/>
      <c r="H13561" s="29"/>
      <c r="I13561" s="29"/>
      <c r="J13561" s="29"/>
      <c r="K13561" s="29"/>
      <c r="L13561" s="29"/>
    </row>
    <row r="13562" spans="1:12" ht="21">
      <c r="A13562" s="26"/>
      <c r="B13562" s="27"/>
      <c r="C13562" s="27"/>
      <c r="D13562" s="27"/>
      <c r="E13562" s="27"/>
      <c r="F13562" s="27"/>
      <c r="G13562" s="29"/>
      <c r="H13562" s="29"/>
      <c r="I13562" s="29"/>
      <c r="J13562" s="29"/>
      <c r="K13562" s="29"/>
      <c r="L13562" s="29"/>
    </row>
    <row r="13563" spans="1:12" ht="21">
      <c r="A13563" s="26"/>
      <c r="B13563" s="27"/>
      <c r="C13563" s="27"/>
      <c r="D13563" s="27"/>
      <c r="E13563" s="27"/>
      <c r="F13563" s="27"/>
      <c r="G13563" s="29"/>
      <c r="H13563" s="29"/>
      <c r="I13563" s="29"/>
      <c r="J13563" s="29"/>
      <c r="K13563" s="29"/>
      <c r="L13563" s="29"/>
    </row>
    <row r="13564" spans="1:12" ht="21">
      <c r="A13564" s="26"/>
      <c r="B13564" s="27"/>
      <c r="C13564" s="27"/>
      <c r="D13564" s="27"/>
      <c r="E13564" s="27"/>
      <c r="F13564" s="27"/>
      <c r="G13564" s="29"/>
      <c r="H13564" s="29"/>
      <c r="I13564" s="29"/>
      <c r="J13564" s="29"/>
      <c r="K13564" s="29"/>
      <c r="L13564" s="29"/>
    </row>
    <row r="13565" spans="1:12" ht="21">
      <c r="A13565" s="26"/>
      <c r="B13565" s="27"/>
      <c r="C13565" s="27"/>
      <c r="D13565" s="27"/>
      <c r="E13565" s="27"/>
      <c r="F13565" s="27"/>
      <c r="G13565" s="29"/>
      <c r="H13565" s="29"/>
      <c r="I13565" s="29"/>
      <c r="J13565" s="29"/>
      <c r="K13565" s="29"/>
      <c r="L13565" s="29"/>
    </row>
    <row r="13566" spans="1:12" ht="21">
      <c r="A13566" s="26"/>
      <c r="B13566" s="27"/>
      <c r="C13566" s="27"/>
      <c r="D13566" s="27"/>
      <c r="E13566" s="27"/>
      <c r="F13566" s="27"/>
      <c r="G13566" s="29"/>
      <c r="H13566" s="29"/>
      <c r="I13566" s="29"/>
      <c r="J13566" s="29"/>
      <c r="K13566" s="29"/>
      <c r="L13566" s="29"/>
    </row>
    <row r="13567" spans="1:12" ht="21">
      <c r="A13567" s="26"/>
      <c r="B13567" s="27"/>
      <c r="C13567" s="27"/>
      <c r="D13567" s="27"/>
      <c r="E13567" s="27"/>
      <c r="F13567" s="27"/>
      <c r="G13567" s="29"/>
      <c r="H13567" s="29"/>
      <c r="I13567" s="29"/>
      <c r="J13567" s="29"/>
      <c r="K13567" s="29"/>
      <c r="L13567" s="29"/>
    </row>
    <row r="13568" spans="1:12" ht="21">
      <c r="A13568" s="26"/>
      <c r="B13568" s="27"/>
      <c r="C13568" s="27"/>
      <c r="D13568" s="27"/>
      <c r="E13568" s="27"/>
      <c r="F13568" s="27"/>
      <c r="G13568" s="28"/>
      <c r="H13568" s="28"/>
      <c r="I13568" s="28"/>
      <c r="J13568" s="28"/>
      <c r="K13568" s="28"/>
      <c r="L13568" s="28"/>
    </row>
    <row r="13569" spans="1:12" ht="21">
      <c r="A13569" s="26"/>
      <c r="B13569" s="27"/>
      <c r="C13569" s="27"/>
      <c r="D13569" s="27"/>
      <c r="E13569" s="27"/>
      <c r="F13569" s="27"/>
      <c r="G13569" s="29"/>
      <c r="H13569" s="29"/>
      <c r="I13569" s="29"/>
      <c r="J13569" s="29"/>
      <c r="K13569" s="29"/>
      <c r="L13569" s="29"/>
    </row>
    <row r="13570" spans="1:12" ht="21">
      <c r="A13570" s="26"/>
      <c r="B13570" s="27"/>
      <c r="C13570" s="27"/>
      <c r="D13570" s="27"/>
      <c r="E13570" s="27"/>
      <c r="F13570" s="27"/>
      <c r="G13570" s="28"/>
      <c r="H13570" s="28"/>
      <c r="I13570" s="28"/>
      <c r="J13570" s="28"/>
      <c r="K13570" s="28"/>
      <c r="L13570" s="28"/>
    </row>
    <row r="13571" spans="1:12" ht="21">
      <c r="A13571" s="26"/>
      <c r="B13571" s="27"/>
      <c r="C13571" s="27"/>
      <c r="D13571" s="27"/>
      <c r="E13571" s="27"/>
      <c r="F13571" s="27"/>
      <c r="G13571" s="28"/>
      <c r="H13571" s="28"/>
      <c r="I13571" s="28"/>
      <c r="J13571" s="28"/>
      <c r="K13571" s="28"/>
      <c r="L13571" s="28"/>
    </row>
    <row r="13572" spans="1:12" ht="21">
      <c r="A13572" s="26"/>
      <c r="B13572" s="27"/>
      <c r="C13572" s="27"/>
      <c r="D13572" s="27"/>
      <c r="E13572" s="27"/>
      <c r="F13572" s="27"/>
      <c r="G13572" s="28"/>
      <c r="H13572" s="28"/>
      <c r="I13572" s="28"/>
      <c r="J13572" s="28"/>
      <c r="K13572" s="28"/>
      <c r="L13572" s="28"/>
    </row>
    <row r="13573" spans="1:12" ht="21">
      <c r="A13573" s="26"/>
      <c r="B13573" s="27"/>
      <c r="C13573" s="27"/>
      <c r="D13573" s="27"/>
      <c r="E13573" s="27"/>
      <c r="F13573" s="27"/>
      <c r="G13573" s="28"/>
      <c r="H13573" s="28"/>
      <c r="I13573" s="28"/>
      <c r="J13573" s="28"/>
      <c r="K13573" s="28"/>
      <c r="L13573" s="28"/>
    </row>
    <row r="13574" spans="1:12" ht="21">
      <c r="A13574" s="26"/>
      <c r="B13574" s="27"/>
      <c r="C13574" s="27"/>
      <c r="D13574" s="27"/>
      <c r="E13574" s="27"/>
      <c r="F13574" s="27"/>
      <c r="G13574" s="29"/>
      <c r="H13574" s="29"/>
      <c r="I13574" s="29"/>
      <c r="J13574" s="29"/>
      <c r="K13574" s="29"/>
      <c r="L13574" s="29"/>
    </row>
    <row r="13575" spans="1:12" ht="21">
      <c r="A13575" s="26"/>
      <c r="B13575" s="27"/>
      <c r="C13575" s="27"/>
      <c r="D13575" s="27"/>
      <c r="E13575" s="27"/>
      <c r="F13575" s="27"/>
      <c r="G13575" s="29"/>
      <c r="H13575" s="29"/>
      <c r="I13575" s="29"/>
      <c r="J13575" s="29"/>
      <c r="K13575" s="29"/>
      <c r="L13575" s="29"/>
    </row>
    <row r="13576" spans="1:12" ht="21">
      <c r="A13576" s="26"/>
      <c r="B13576" s="27"/>
      <c r="C13576" s="27"/>
      <c r="D13576" s="27"/>
      <c r="E13576" s="27"/>
      <c r="F13576" s="27"/>
      <c r="G13576" s="29"/>
      <c r="H13576" s="29"/>
      <c r="I13576" s="29"/>
      <c r="J13576" s="29"/>
      <c r="K13576" s="29"/>
      <c r="L13576" s="29"/>
    </row>
    <row r="13577" spans="1:12" ht="21">
      <c r="A13577" s="26"/>
      <c r="B13577" s="27"/>
      <c r="C13577" s="27"/>
      <c r="D13577" s="27"/>
      <c r="E13577" s="27"/>
      <c r="F13577" s="27"/>
      <c r="G13577" s="28"/>
      <c r="H13577" s="28"/>
      <c r="I13577" s="28"/>
      <c r="J13577" s="28"/>
      <c r="K13577" s="28"/>
      <c r="L13577" s="28"/>
    </row>
    <row r="13578" spans="1:12" ht="21">
      <c r="A13578" s="26"/>
      <c r="B13578" s="27"/>
      <c r="C13578" s="27"/>
      <c r="D13578" s="27"/>
      <c r="E13578" s="27"/>
      <c r="F13578" s="27"/>
      <c r="G13578" s="29"/>
      <c r="H13578" s="29"/>
      <c r="I13578" s="29"/>
      <c r="J13578" s="29"/>
      <c r="K13578" s="29"/>
      <c r="L13578" s="29"/>
    </row>
    <row r="13579" spans="1:12" ht="21">
      <c r="A13579" s="26"/>
      <c r="B13579" s="27"/>
      <c r="C13579" s="27"/>
      <c r="D13579" s="27"/>
      <c r="E13579" s="27"/>
      <c r="F13579" s="27"/>
      <c r="G13579" s="28"/>
      <c r="H13579" s="28"/>
      <c r="I13579" s="28"/>
      <c r="J13579" s="28"/>
      <c r="K13579" s="28"/>
      <c r="L13579" s="28"/>
    </row>
    <row r="13580" spans="1:12" ht="21">
      <c r="A13580" s="26"/>
      <c r="B13580" s="27"/>
      <c r="C13580" s="27"/>
      <c r="D13580" s="27"/>
      <c r="E13580" s="27"/>
      <c r="F13580" s="27"/>
      <c r="G13580" s="28"/>
      <c r="H13580" s="28"/>
      <c r="I13580" s="28"/>
      <c r="J13580" s="28"/>
      <c r="K13580" s="28"/>
      <c r="L13580" s="28"/>
    </row>
    <row r="13581" spans="1:12" ht="21">
      <c r="A13581" s="26"/>
      <c r="B13581" s="27"/>
      <c r="C13581" s="27"/>
      <c r="D13581" s="27"/>
      <c r="E13581" s="27"/>
      <c r="F13581" s="27"/>
      <c r="G13581" s="28"/>
      <c r="H13581" s="28"/>
      <c r="I13581" s="28"/>
      <c r="J13581" s="28"/>
      <c r="K13581" s="28"/>
      <c r="L13581" s="28"/>
    </row>
    <row r="13582" spans="1:12" ht="21">
      <c r="A13582" s="26"/>
      <c r="B13582" s="27"/>
      <c r="C13582" s="27"/>
      <c r="D13582" s="27"/>
      <c r="E13582" s="27"/>
      <c r="F13582" s="27"/>
      <c r="G13582" s="28"/>
      <c r="H13582" s="28"/>
      <c r="I13582" s="28"/>
      <c r="J13582" s="28"/>
      <c r="K13582" s="28"/>
      <c r="L13582" s="28"/>
    </row>
    <row r="13583" spans="1:12" ht="21">
      <c r="A13583" s="26"/>
      <c r="B13583" s="27"/>
      <c r="C13583" s="27"/>
      <c r="D13583" s="27"/>
      <c r="E13583" s="27"/>
      <c r="F13583" s="27"/>
      <c r="G13583" s="29"/>
      <c r="H13583" s="29"/>
      <c r="I13583" s="29"/>
      <c r="J13583" s="29"/>
      <c r="K13583" s="29"/>
      <c r="L13583" s="29"/>
    </row>
    <row r="13584" spans="1:12" ht="21">
      <c r="A13584" s="26"/>
      <c r="B13584" s="27"/>
      <c r="C13584" s="27"/>
      <c r="D13584" s="27"/>
      <c r="E13584" s="27"/>
      <c r="F13584" s="27"/>
      <c r="G13584" s="29"/>
      <c r="H13584" s="29"/>
      <c r="I13584" s="29"/>
      <c r="J13584" s="29"/>
      <c r="K13584" s="29"/>
      <c r="L13584" s="29"/>
    </row>
    <row r="13585" spans="1:12" ht="21">
      <c r="A13585" s="26"/>
      <c r="B13585" s="27"/>
      <c r="C13585" s="27"/>
      <c r="D13585" s="27"/>
      <c r="E13585" s="27"/>
      <c r="F13585" s="27"/>
      <c r="G13585" s="29"/>
      <c r="H13585" s="29"/>
      <c r="I13585" s="29"/>
      <c r="J13585" s="29"/>
      <c r="K13585" s="29"/>
      <c r="L13585" s="29"/>
    </row>
    <row r="13586" spans="1:12" ht="21">
      <c r="A13586" s="26"/>
      <c r="B13586" s="27"/>
      <c r="C13586" s="27"/>
      <c r="D13586" s="27"/>
      <c r="E13586" s="27"/>
      <c r="F13586" s="27"/>
      <c r="G13586" s="28"/>
      <c r="H13586" s="28"/>
      <c r="I13586" s="28"/>
      <c r="J13586" s="28"/>
      <c r="K13586" s="28"/>
      <c r="L13586" s="28"/>
    </row>
    <row r="13587" spans="1:12" ht="21">
      <c r="A13587" s="26"/>
      <c r="B13587" s="27"/>
      <c r="C13587" s="27"/>
      <c r="D13587" s="27"/>
      <c r="E13587" s="27"/>
      <c r="F13587" s="27"/>
      <c r="G13587" s="29"/>
      <c r="H13587" s="29"/>
      <c r="I13587" s="29"/>
      <c r="J13587" s="29"/>
      <c r="K13587" s="29"/>
      <c r="L13587" s="29"/>
    </row>
    <row r="13588" spans="1:12" ht="21">
      <c r="A13588" s="26"/>
      <c r="B13588" s="27"/>
      <c r="C13588" s="27"/>
      <c r="D13588" s="27"/>
      <c r="E13588" s="27"/>
      <c r="F13588" s="27"/>
      <c r="G13588" s="28"/>
      <c r="H13588" s="28"/>
      <c r="I13588" s="28"/>
      <c r="J13588" s="28"/>
      <c r="K13588" s="28"/>
      <c r="L13588" s="28"/>
    </row>
    <row r="13589" spans="1:12" ht="21">
      <c r="A13589" s="26"/>
      <c r="B13589" s="27"/>
      <c r="C13589" s="27"/>
      <c r="D13589" s="27"/>
      <c r="E13589" s="27"/>
      <c r="F13589" s="27"/>
      <c r="G13589" s="29"/>
      <c r="H13589" s="29"/>
      <c r="I13589" s="29"/>
      <c r="J13589" s="29"/>
      <c r="K13589" s="29"/>
      <c r="L13589" s="29"/>
    </row>
    <row r="13590" spans="1:12" ht="21">
      <c r="A13590" s="26"/>
      <c r="B13590" s="27"/>
      <c r="C13590" s="27"/>
      <c r="D13590" s="27"/>
      <c r="E13590" s="27"/>
      <c r="F13590" s="27"/>
      <c r="G13590" s="29"/>
      <c r="H13590" s="29"/>
      <c r="I13590" s="29"/>
      <c r="J13590" s="29"/>
      <c r="K13590" s="29"/>
      <c r="L13590" s="29"/>
    </row>
    <row r="13591" spans="1:12" ht="21">
      <c r="A13591" s="26"/>
      <c r="B13591" s="27"/>
      <c r="C13591" s="27"/>
      <c r="D13591" s="27"/>
      <c r="E13591" s="27"/>
      <c r="F13591" s="27"/>
      <c r="G13591" s="28"/>
      <c r="H13591" s="28"/>
      <c r="I13591" s="28"/>
      <c r="J13591" s="28"/>
      <c r="K13591" s="28"/>
      <c r="L13591" s="28"/>
    </row>
    <row r="13592" spans="1:12" ht="21">
      <c r="A13592" s="26"/>
      <c r="B13592" s="27"/>
      <c r="C13592" s="27"/>
      <c r="D13592" s="27"/>
      <c r="E13592" s="27"/>
      <c r="F13592" s="27"/>
      <c r="G13592" s="29"/>
      <c r="H13592" s="29"/>
      <c r="I13592" s="29"/>
      <c r="J13592" s="29"/>
      <c r="K13592" s="29"/>
      <c r="L13592" s="29"/>
    </row>
    <row r="13593" spans="1:12" ht="21">
      <c r="A13593" s="26"/>
      <c r="B13593" s="27"/>
      <c r="C13593" s="27"/>
      <c r="D13593" s="27"/>
      <c r="E13593" s="27"/>
      <c r="F13593" s="27"/>
      <c r="G13593" s="28"/>
      <c r="H13593" s="28"/>
      <c r="I13593" s="28"/>
      <c r="J13593" s="28"/>
      <c r="K13593" s="28"/>
      <c r="L13593" s="28"/>
    </row>
    <row r="13594" spans="1:12" ht="21">
      <c r="A13594" s="26"/>
      <c r="B13594" s="27"/>
      <c r="C13594" s="27"/>
      <c r="D13594" s="27"/>
      <c r="E13594" s="27"/>
      <c r="F13594" s="27"/>
      <c r="G13594" s="28"/>
      <c r="H13594" s="28"/>
      <c r="I13594" s="28"/>
      <c r="J13594" s="28"/>
      <c r="K13594" s="28"/>
      <c r="L13594" s="28"/>
    </row>
    <row r="13595" spans="1:12" ht="21">
      <c r="A13595" s="26"/>
      <c r="B13595" s="27"/>
      <c r="C13595" s="27"/>
      <c r="D13595" s="27"/>
      <c r="E13595" s="27"/>
      <c r="F13595" s="27"/>
      <c r="G13595" s="29"/>
      <c r="H13595" s="29"/>
      <c r="I13595" s="29"/>
      <c r="J13595" s="29"/>
      <c r="K13595" s="29"/>
      <c r="L13595" s="29"/>
    </row>
    <row r="13596" spans="1:12" ht="21">
      <c r="A13596" s="26"/>
      <c r="B13596" s="27"/>
      <c r="C13596" s="27"/>
      <c r="D13596" s="27"/>
      <c r="E13596" s="27"/>
      <c r="F13596" s="27"/>
      <c r="G13596" s="28"/>
      <c r="H13596" s="28"/>
      <c r="I13596" s="28"/>
      <c r="J13596" s="28"/>
      <c r="K13596" s="28"/>
      <c r="L13596" s="28"/>
    </row>
    <row r="13597" spans="1:12" ht="21">
      <c r="A13597" s="26"/>
      <c r="B13597" s="27"/>
      <c r="C13597" s="27"/>
      <c r="D13597" s="27"/>
      <c r="E13597" s="27"/>
      <c r="F13597" s="27"/>
      <c r="G13597" s="28"/>
      <c r="H13597" s="28"/>
      <c r="I13597" s="28"/>
      <c r="J13597" s="28"/>
      <c r="K13597" s="28"/>
      <c r="L13597" s="28"/>
    </row>
    <row r="13598" spans="1:12" ht="21">
      <c r="A13598" s="26"/>
      <c r="B13598" s="27"/>
      <c r="C13598" s="27"/>
      <c r="D13598" s="27"/>
      <c r="E13598" s="27"/>
      <c r="F13598" s="27"/>
      <c r="G13598" s="29"/>
      <c r="H13598" s="29"/>
      <c r="I13598" s="29"/>
      <c r="J13598" s="29"/>
      <c r="K13598" s="29"/>
      <c r="L13598" s="29"/>
    </row>
    <row r="13599" spans="1:12" ht="21">
      <c r="A13599" s="26"/>
      <c r="B13599" s="27"/>
      <c r="C13599" s="27"/>
      <c r="D13599" s="27"/>
      <c r="E13599" s="27"/>
      <c r="F13599" s="27"/>
      <c r="G13599" s="28"/>
      <c r="H13599" s="28"/>
      <c r="I13599" s="28"/>
      <c r="J13599" s="28"/>
      <c r="K13599" s="28"/>
      <c r="L13599" s="28"/>
    </row>
    <row r="13600" spans="1:12" ht="21">
      <c r="A13600" s="26"/>
      <c r="B13600" s="27"/>
      <c r="C13600" s="27"/>
      <c r="D13600" s="27"/>
      <c r="E13600" s="27"/>
      <c r="F13600" s="27"/>
      <c r="G13600" s="28"/>
      <c r="H13600" s="28"/>
      <c r="I13600" s="28"/>
      <c r="J13600" s="28"/>
      <c r="K13600" s="28"/>
      <c r="L13600" s="28"/>
    </row>
    <row r="13601" spans="1:12" ht="21">
      <c r="A13601" s="26"/>
      <c r="B13601" s="27"/>
      <c r="C13601" s="27"/>
      <c r="D13601" s="27"/>
      <c r="E13601" s="27"/>
      <c r="F13601" s="27"/>
      <c r="G13601" s="29"/>
      <c r="H13601" s="29"/>
      <c r="I13601" s="29"/>
      <c r="J13601" s="29"/>
      <c r="K13601" s="29"/>
      <c r="L13601" s="29"/>
    </row>
    <row r="13602" spans="1:12" ht="21">
      <c r="A13602" s="26"/>
      <c r="B13602" s="27"/>
      <c r="C13602" s="27"/>
      <c r="D13602" s="27"/>
      <c r="E13602" s="27"/>
      <c r="F13602" s="27"/>
      <c r="G13602" s="28"/>
      <c r="H13602" s="28"/>
      <c r="I13602" s="28"/>
      <c r="J13602" s="28"/>
      <c r="K13602" s="28"/>
      <c r="L13602" s="28"/>
    </row>
    <row r="13603" spans="1:12" ht="21">
      <c r="A13603" s="26"/>
      <c r="B13603" s="27"/>
      <c r="C13603" s="27"/>
      <c r="D13603" s="27"/>
      <c r="E13603" s="27"/>
      <c r="F13603" s="27"/>
      <c r="G13603" s="29"/>
      <c r="H13603" s="29"/>
      <c r="I13603" s="29"/>
      <c r="J13603" s="29"/>
      <c r="K13603" s="29"/>
      <c r="L13603" s="29"/>
    </row>
    <row r="13604" spans="1:12" ht="21">
      <c r="A13604" s="26"/>
      <c r="B13604" s="27"/>
      <c r="C13604" s="27"/>
      <c r="D13604" s="27"/>
      <c r="E13604" s="27"/>
      <c r="F13604" s="27"/>
      <c r="G13604" s="29"/>
      <c r="H13604" s="29"/>
      <c r="I13604" s="29"/>
      <c r="J13604" s="29"/>
      <c r="K13604" s="29"/>
      <c r="L13604" s="29"/>
    </row>
    <row r="13605" spans="1:12" ht="21">
      <c r="A13605" s="26"/>
      <c r="B13605" s="27"/>
      <c r="C13605" s="27"/>
      <c r="D13605" s="27"/>
      <c r="E13605" s="27"/>
      <c r="F13605" s="27"/>
      <c r="G13605" s="29"/>
      <c r="H13605" s="29"/>
      <c r="I13605" s="29"/>
      <c r="J13605" s="29"/>
      <c r="K13605" s="29"/>
      <c r="L13605" s="29"/>
    </row>
    <row r="13606" spans="1:12" ht="21">
      <c r="A13606" s="26"/>
      <c r="B13606" s="27"/>
      <c r="C13606" s="27"/>
      <c r="D13606" s="27"/>
      <c r="E13606" s="27"/>
      <c r="F13606" s="27"/>
      <c r="G13606" s="29"/>
      <c r="H13606" s="29"/>
      <c r="I13606" s="29"/>
      <c r="J13606" s="29"/>
      <c r="K13606" s="29"/>
      <c r="L13606" s="29"/>
    </row>
    <row r="13607" spans="1:12" ht="21">
      <c r="A13607" s="26"/>
      <c r="B13607" s="27"/>
      <c r="C13607" s="27"/>
      <c r="D13607" s="27"/>
      <c r="E13607" s="27"/>
      <c r="F13607" s="27"/>
      <c r="G13607" s="29"/>
      <c r="H13607" s="29"/>
      <c r="I13607" s="29"/>
      <c r="J13607" s="29"/>
      <c r="K13607" s="29"/>
      <c r="L13607" s="29"/>
    </row>
    <row r="13608" spans="1:12" ht="21">
      <c r="A13608" s="26"/>
      <c r="B13608" s="27"/>
      <c r="C13608" s="27"/>
      <c r="D13608" s="27"/>
      <c r="E13608" s="27"/>
      <c r="F13608" s="27"/>
      <c r="G13608" s="29"/>
      <c r="H13608" s="29"/>
      <c r="I13608" s="29"/>
      <c r="J13608" s="29"/>
      <c r="K13608" s="29"/>
      <c r="L13608" s="29"/>
    </row>
    <row r="13609" spans="1:12" ht="21">
      <c r="A13609" s="26"/>
      <c r="B13609" s="27"/>
      <c r="C13609" s="27"/>
      <c r="D13609" s="27"/>
      <c r="E13609" s="27"/>
      <c r="F13609" s="27"/>
      <c r="G13609" s="29"/>
      <c r="H13609" s="29"/>
      <c r="I13609" s="29"/>
      <c r="J13609" s="29"/>
      <c r="K13609" s="29"/>
      <c r="L13609" s="29"/>
    </row>
    <row r="13610" spans="1:12" ht="21">
      <c r="A13610" s="26"/>
      <c r="B13610" s="27"/>
      <c r="C13610" s="27"/>
      <c r="D13610" s="27"/>
      <c r="E13610" s="27"/>
      <c r="F13610" s="27"/>
      <c r="G13610" s="29"/>
      <c r="H13610" s="29"/>
      <c r="I13610" s="29"/>
      <c r="J13610" s="29"/>
      <c r="K13610" s="29"/>
      <c r="L13610" s="29"/>
    </row>
    <row r="13611" spans="1:12" ht="21">
      <c r="A13611" s="26"/>
      <c r="B13611" s="27"/>
      <c r="C13611" s="27"/>
      <c r="D13611" s="27"/>
      <c r="E13611" s="27"/>
      <c r="F13611" s="27"/>
      <c r="G13611" s="29"/>
      <c r="H13611" s="29"/>
      <c r="I13611" s="29"/>
      <c r="J13611" s="29"/>
      <c r="K13611" s="29"/>
      <c r="L13611" s="29"/>
    </row>
    <row r="13612" spans="1:12" ht="21">
      <c r="A13612" s="26"/>
      <c r="B13612" s="27"/>
      <c r="C13612" s="27"/>
      <c r="D13612" s="27"/>
      <c r="E13612" s="27"/>
      <c r="F13612" s="27"/>
      <c r="G13612" s="28"/>
      <c r="H13612" s="28"/>
      <c r="I13612" s="28"/>
      <c r="J13612" s="28"/>
      <c r="K13612" s="28"/>
      <c r="L13612" s="28"/>
    </row>
    <row r="13613" spans="1:12" ht="21">
      <c r="A13613" s="26"/>
      <c r="B13613" s="27"/>
      <c r="C13613" s="27"/>
      <c r="D13613" s="27"/>
      <c r="E13613" s="27"/>
      <c r="F13613" s="27"/>
      <c r="G13613" s="29"/>
      <c r="H13613" s="29"/>
      <c r="I13613" s="29"/>
      <c r="J13613" s="29"/>
      <c r="K13613" s="29"/>
      <c r="L13613" s="29"/>
    </row>
    <row r="13614" spans="1:12" ht="21">
      <c r="A13614" s="26"/>
      <c r="B13614" s="27"/>
      <c r="C13614" s="27"/>
      <c r="D13614" s="27"/>
      <c r="E13614" s="27"/>
      <c r="F13614" s="27"/>
      <c r="G13614" s="28"/>
      <c r="H13614" s="28"/>
      <c r="I13614" s="28"/>
      <c r="J13614" s="28"/>
      <c r="K13614" s="28"/>
      <c r="L13614" s="28"/>
    </row>
    <row r="13615" spans="1:12" ht="21">
      <c r="A13615" s="26"/>
      <c r="B13615" s="27"/>
      <c r="C13615" s="27"/>
      <c r="D13615" s="27"/>
      <c r="E13615" s="27"/>
      <c r="F13615" s="27"/>
      <c r="G13615" s="29"/>
      <c r="H13615" s="29"/>
      <c r="I13615" s="29"/>
      <c r="J13615" s="29"/>
      <c r="K13615" s="29"/>
      <c r="L13615" s="29"/>
    </row>
    <row r="13616" spans="1:12" ht="21">
      <c r="A13616" s="26"/>
      <c r="B13616" s="27"/>
      <c r="C13616" s="27"/>
      <c r="D13616" s="27"/>
      <c r="E13616" s="27"/>
      <c r="F13616" s="27"/>
      <c r="G13616" s="29"/>
      <c r="H13616" s="29"/>
      <c r="I13616" s="29"/>
      <c r="J13616" s="29"/>
      <c r="K13616" s="29"/>
      <c r="L13616" s="29"/>
    </row>
    <row r="13617" spans="1:12" ht="21">
      <c r="A13617" s="26"/>
      <c r="B13617" s="27"/>
      <c r="C13617" s="27"/>
      <c r="D13617" s="27"/>
      <c r="E13617" s="27"/>
      <c r="F13617" s="27"/>
      <c r="G13617" s="29"/>
      <c r="H13617" s="29"/>
      <c r="I13617" s="29"/>
      <c r="J13617" s="29"/>
      <c r="K13617" s="29"/>
      <c r="L13617" s="29"/>
    </row>
    <row r="13618" spans="1:12" ht="21">
      <c r="A13618" s="26"/>
      <c r="B13618" s="27"/>
      <c r="C13618" s="27"/>
      <c r="D13618" s="27"/>
      <c r="E13618" s="27"/>
      <c r="F13618" s="27"/>
      <c r="G13618" s="29"/>
      <c r="H13618" s="29"/>
      <c r="I13618" s="29"/>
      <c r="J13618" s="29"/>
      <c r="K13618" s="29"/>
      <c r="L13618" s="29"/>
    </row>
    <row r="13619" spans="1:12" ht="21">
      <c r="A13619" s="26"/>
      <c r="B13619" s="27"/>
      <c r="C13619" s="27"/>
      <c r="D13619" s="27"/>
      <c r="E13619" s="27"/>
      <c r="F13619" s="27"/>
      <c r="G13619" s="29"/>
      <c r="H13619" s="29"/>
      <c r="I13619" s="29"/>
      <c r="J13619" s="29"/>
      <c r="K13619" s="29"/>
      <c r="L13619" s="29"/>
    </row>
    <row r="13620" spans="1:12" ht="21">
      <c r="A13620" s="26"/>
      <c r="B13620" s="27"/>
      <c r="C13620" s="27"/>
      <c r="D13620" s="27"/>
      <c r="E13620" s="27"/>
      <c r="F13620" s="27"/>
      <c r="G13620" s="29"/>
      <c r="H13620" s="29"/>
      <c r="I13620" s="29"/>
      <c r="J13620" s="29"/>
      <c r="K13620" s="29"/>
      <c r="L13620" s="29"/>
    </row>
    <row r="13621" spans="1:12" ht="21">
      <c r="A13621" s="26"/>
      <c r="B13621" s="27"/>
      <c r="C13621" s="27"/>
      <c r="D13621" s="27"/>
      <c r="E13621" s="27"/>
      <c r="F13621" s="27"/>
      <c r="G13621" s="28"/>
      <c r="H13621" s="28"/>
      <c r="I13621" s="28"/>
      <c r="J13621" s="28"/>
      <c r="K13621" s="28"/>
      <c r="L13621" s="28"/>
    </row>
    <row r="13622" spans="1:12" ht="21">
      <c r="A13622" s="26"/>
      <c r="B13622" s="27"/>
      <c r="C13622" s="27"/>
      <c r="D13622" s="27"/>
      <c r="E13622" s="27"/>
      <c r="F13622" s="27"/>
      <c r="G13622" s="29"/>
      <c r="H13622" s="29"/>
      <c r="I13622" s="29"/>
      <c r="J13622" s="29"/>
      <c r="K13622" s="29"/>
      <c r="L13622" s="29"/>
    </row>
    <row r="13623" spans="1:12" ht="21">
      <c r="A13623" s="26"/>
      <c r="B13623" s="27"/>
      <c r="C13623" s="27"/>
      <c r="D13623" s="27"/>
      <c r="E13623" s="27"/>
      <c r="F13623" s="27"/>
      <c r="G13623" s="28"/>
      <c r="H13623" s="28"/>
      <c r="I13623" s="28"/>
      <c r="J13623" s="28"/>
      <c r="K13623" s="28"/>
      <c r="L13623" s="28"/>
    </row>
    <row r="13624" spans="1:12" ht="21">
      <c r="A13624" s="26"/>
      <c r="B13624" s="27"/>
      <c r="C13624" s="27"/>
      <c r="D13624" s="27"/>
      <c r="E13624" s="27"/>
      <c r="F13624" s="27"/>
      <c r="G13624" s="29"/>
      <c r="H13624" s="29"/>
      <c r="I13624" s="29"/>
      <c r="J13624" s="29"/>
      <c r="K13624" s="29"/>
      <c r="L13624" s="29"/>
    </row>
    <row r="13625" spans="1:12" ht="21">
      <c r="A13625" s="26"/>
      <c r="B13625" s="27"/>
      <c r="C13625" s="27"/>
      <c r="D13625" s="27"/>
      <c r="E13625" s="27"/>
      <c r="F13625" s="27"/>
      <c r="G13625" s="29"/>
      <c r="H13625" s="29"/>
      <c r="I13625" s="29"/>
      <c r="J13625" s="29"/>
      <c r="K13625" s="29"/>
      <c r="L13625" s="29"/>
    </row>
    <row r="13626" spans="1:12" ht="21">
      <c r="A13626" s="26"/>
      <c r="B13626" s="27"/>
      <c r="C13626" s="27"/>
      <c r="D13626" s="27"/>
      <c r="E13626" s="27"/>
      <c r="F13626" s="27"/>
      <c r="G13626" s="29"/>
      <c r="H13626" s="29"/>
      <c r="I13626" s="29"/>
      <c r="J13626" s="29"/>
      <c r="K13626" s="29"/>
      <c r="L13626" s="29"/>
    </row>
    <row r="13627" spans="1:12" ht="21">
      <c r="A13627" s="26"/>
      <c r="B13627" s="27"/>
      <c r="C13627" s="27"/>
      <c r="D13627" s="27"/>
      <c r="E13627" s="27"/>
      <c r="F13627" s="27"/>
      <c r="G13627" s="29"/>
      <c r="H13627" s="29"/>
      <c r="I13627" s="29"/>
      <c r="J13627" s="29"/>
      <c r="K13627" s="29"/>
      <c r="L13627" s="29"/>
    </row>
    <row r="13628" spans="1:12" ht="21">
      <c r="A13628" s="26"/>
      <c r="B13628" s="27"/>
      <c r="C13628" s="27"/>
      <c r="D13628" s="27"/>
      <c r="E13628" s="27"/>
      <c r="F13628" s="27"/>
      <c r="G13628" s="29"/>
      <c r="H13628" s="29"/>
      <c r="I13628" s="29"/>
      <c r="J13628" s="29"/>
      <c r="K13628" s="29"/>
      <c r="L13628" s="29"/>
    </row>
    <row r="13629" spans="1:12" ht="21">
      <c r="A13629" s="26"/>
      <c r="B13629" s="27"/>
      <c r="C13629" s="27"/>
      <c r="D13629" s="27"/>
      <c r="E13629" s="27"/>
      <c r="F13629" s="27"/>
      <c r="G13629" s="29"/>
      <c r="H13629" s="29"/>
      <c r="I13629" s="29"/>
      <c r="J13629" s="29"/>
      <c r="K13629" s="29"/>
      <c r="L13629" s="29"/>
    </row>
    <row r="13630" spans="1:12" ht="21">
      <c r="A13630" s="26"/>
      <c r="B13630" s="27"/>
      <c r="C13630" s="27"/>
      <c r="D13630" s="27"/>
      <c r="E13630" s="27"/>
      <c r="F13630" s="27"/>
      <c r="G13630" s="29"/>
      <c r="H13630" s="29"/>
      <c r="I13630" s="29"/>
      <c r="J13630" s="29"/>
      <c r="K13630" s="29"/>
      <c r="L13630" s="29"/>
    </row>
    <row r="13631" spans="1:12" ht="21">
      <c r="A13631" s="26"/>
      <c r="B13631" s="27"/>
      <c r="C13631" s="27"/>
      <c r="D13631" s="27"/>
      <c r="E13631" s="27"/>
      <c r="F13631" s="27"/>
      <c r="G13631" s="29"/>
      <c r="H13631" s="29"/>
      <c r="I13631" s="29"/>
      <c r="J13631" s="29"/>
      <c r="K13631" s="29"/>
      <c r="L13631" s="29"/>
    </row>
    <row r="13632" spans="1:12" ht="21">
      <c r="A13632" s="26"/>
      <c r="B13632" s="27"/>
      <c r="C13632" s="27"/>
      <c r="D13632" s="27"/>
      <c r="E13632" s="27"/>
      <c r="F13632" s="27"/>
      <c r="G13632" s="29"/>
      <c r="H13632" s="29"/>
      <c r="I13632" s="29"/>
      <c r="J13632" s="29"/>
      <c r="K13632" s="29"/>
      <c r="L13632" s="29"/>
    </row>
    <row r="13633" spans="1:12" ht="21">
      <c r="A13633" s="26"/>
      <c r="B13633" s="27"/>
      <c r="C13633" s="27"/>
      <c r="D13633" s="27"/>
      <c r="E13633" s="27"/>
      <c r="F13633" s="27"/>
      <c r="G13633" s="28"/>
      <c r="H13633" s="28"/>
      <c r="I13633" s="28"/>
      <c r="J13633" s="28"/>
      <c r="K13633" s="28"/>
      <c r="L13633" s="28"/>
    </row>
    <row r="13634" spans="1:12" ht="21">
      <c r="A13634" s="26"/>
      <c r="B13634" s="27"/>
      <c r="C13634" s="27"/>
      <c r="D13634" s="27"/>
      <c r="E13634" s="27"/>
      <c r="F13634" s="27"/>
      <c r="G13634" s="29"/>
      <c r="H13634" s="29"/>
      <c r="I13634" s="29"/>
      <c r="J13634" s="29"/>
      <c r="K13634" s="29"/>
      <c r="L13634" s="29"/>
    </row>
    <row r="13635" spans="1:12" ht="21">
      <c r="A13635" s="26"/>
      <c r="B13635" s="27"/>
      <c r="C13635" s="27"/>
      <c r="D13635" s="27"/>
      <c r="E13635" s="27"/>
      <c r="F13635" s="27"/>
      <c r="G13635" s="28"/>
      <c r="H13635" s="28"/>
      <c r="I13635" s="28"/>
      <c r="J13635" s="28"/>
      <c r="K13635" s="28"/>
      <c r="L13635" s="28"/>
    </row>
    <row r="13636" spans="1:12" ht="21">
      <c r="A13636" s="26"/>
      <c r="B13636" s="27"/>
      <c r="C13636" s="27"/>
      <c r="D13636" s="27"/>
      <c r="E13636" s="27"/>
      <c r="F13636" s="27"/>
      <c r="G13636" s="28"/>
      <c r="H13636" s="28"/>
      <c r="I13636" s="28"/>
      <c r="J13636" s="28"/>
      <c r="K13636" s="28"/>
      <c r="L13636" s="28"/>
    </row>
    <row r="13637" spans="1:12" ht="21">
      <c r="A13637" s="26"/>
      <c r="B13637" s="27"/>
      <c r="C13637" s="27"/>
      <c r="D13637" s="27"/>
      <c r="E13637" s="27"/>
      <c r="F13637" s="27"/>
      <c r="G13637" s="28"/>
      <c r="H13637" s="28"/>
      <c r="I13637" s="28"/>
      <c r="J13637" s="28"/>
      <c r="K13637" s="28"/>
      <c r="L13637" s="28"/>
    </row>
    <row r="13638" spans="1:12" ht="21">
      <c r="A13638" s="26"/>
      <c r="B13638" s="27"/>
      <c r="C13638" s="27"/>
      <c r="D13638" s="27"/>
      <c r="E13638" s="27"/>
      <c r="F13638" s="27"/>
      <c r="G13638" s="28"/>
      <c r="H13638" s="28"/>
      <c r="I13638" s="28"/>
      <c r="J13638" s="28"/>
      <c r="K13638" s="28"/>
      <c r="L13638" s="28"/>
    </row>
    <row r="13639" spans="1:12" ht="21">
      <c r="A13639" s="26"/>
      <c r="B13639" s="27"/>
      <c r="C13639" s="27"/>
      <c r="D13639" s="27"/>
      <c r="E13639" s="27"/>
      <c r="F13639" s="27"/>
      <c r="G13639" s="28"/>
      <c r="H13639" s="28"/>
      <c r="I13639" s="28"/>
      <c r="J13639" s="28"/>
      <c r="K13639" s="28"/>
      <c r="L13639" s="28"/>
    </row>
    <row r="13640" spans="1:12" ht="21">
      <c r="A13640" s="26"/>
      <c r="B13640" s="27"/>
      <c r="C13640" s="27"/>
      <c r="D13640" s="27"/>
      <c r="E13640" s="27"/>
      <c r="F13640" s="27"/>
      <c r="G13640" s="28"/>
      <c r="H13640" s="28"/>
      <c r="I13640" s="28"/>
      <c r="J13640" s="28"/>
      <c r="K13640" s="28"/>
      <c r="L13640" s="28"/>
    </row>
    <row r="13641" spans="1:12" ht="21">
      <c r="A13641" s="26"/>
      <c r="B13641" s="27"/>
      <c r="C13641" s="27"/>
      <c r="D13641" s="27"/>
      <c r="E13641" s="27"/>
      <c r="F13641" s="27"/>
      <c r="G13641" s="29"/>
      <c r="H13641" s="29"/>
      <c r="I13641" s="29"/>
      <c r="J13641" s="29"/>
      <c r="K13641" s="29"/>
      <c r="L13641" s="29"/>
    </row>
    <row r="13642" spans="1:12" ht="21">
      <c r="A13642" s="26"/>
      <c r="B13642" s="27"/>
      <c r="C13642" s="27"/>
      <c r="D13642" s="27"/>
      <c r="E13642" s="27"/>
      <c r="F13642" s="27"/>
      <c r="G13642" s="28"/>
      <c r="H13642" s="28"/>
      <c r="I13642" s="28"/>
      <c r="J13642" s="28"/>
      <c r="K13642" s="28"/>
      <c r="L13642" s="28"/>
    </row>
    <row r="13643" spans="1:12" ht="21">
      <c r="A13643" s="26"/>
      <c r="B13643" s="27"/>
      <c r="C13643" s="27"/>
      <c r="D13643" s="27"/>
      <c r="E13643" s="27"/>
      <c r="F13643" s="27"/>
      <c r="G13643" s="28"/>
      <c r="H13643" s="28"/>
      <c r="I13643" s="28"/>
      <c r="J13643" s="28"/>
      <c r="K13643" s="28"/>
      <c r="L13643" s="28"/>
    </row>
    <row r="13644" spans="1:12" ht="21">
      <c r="A13644" s="26"/>
      <c r="B13644" s="27"/>
      <c r="C13644" s="27"/>
      <c r="D13644" s="27"/>
      <c r="E13644" s="27"/>
      <c r="F13644" s="27"/>
      <c r="G13644" s="28"/>
      <c r="H13644" s="28"/>
      <c r="I13644" s="28"/>
      <c r="J13644" s="28"/>
      <c r="K13644" s="28"/>
      <c r="L13644" s="28"/>
    </row>
    <row r="13645" spans="1:12" ht="21">
      <c r="A13645" s="26"/>
      <c r="B13645" s="27"/>
      <c r="C13645" s="27"/>
      <c r="D13645" s="27"/>
      <c r="E13645" s="27"/>
      <c r="F13645" s="27"/>
      <c r="G13645" s="29"/>
      <c r="H13645" s="29"/>
      <c r="I13645" s="29"/>
      <c r="J13645" s="29"/>
      <c r="K13645" s="29"/>
      <c r="L13645" s="29"/>
    </row>
    <row r="13646" spans="1:12" ht="21">
      <c r="A13646" s="26"/>
      <c r="B13646" s="27"/>
      <c r="C13646" s="27"/>
      <c r="D13646" s="27"/>
      <c r="E13646" s="27"/>
      <c r="F13646" s="27"/>
      <c r="G13646" s="28"/>
      <c r="H13646" s="28"/>
      <c r="I13646" s="28"/>
      <c r="J13646" s="28"/>
      <c r="K13646" s="28"/>
      <c r="L13646" s="28"/>
    </row>
    <row r="13647" spans="1:12" ht="21">
      <c r="A13647" s="26"/>
      <c r="B13647" s="27"/>
      <c r="C13647" s="27"/>
      <c r="D13647" s="27"/>
      <c r="E13647" s="27"/>
      <c r="F13647" s="27"/>
      <c r="G13647" s="28"/>
      <c r="H13647" s="28"/>
      <c r="I13647" s="28"/>
      <c r="J13647" s="28"/>
      <c r="K13647" s="28"/>
      <c r="L13647" s="28"/>
    </row>
    <row r="13648" spans="1:12" ht="21">
      <c r="A13648" s="26"/>
      <c r="B13648" s="27"/>
      <c r="C13648" s="27"/>
      <c r="D13648" s="27"/>
      <c r="E13648" s="27"/>
      <c r="F13648" s="27"/>
      <c r="G13648" s="28"/>
      <c r="H13648" s="28"/>
      <c r="I13648" s="28"/>
      <c r="J13648" s="28"/>
      <c r="K13648" s="28"/>
      <c r="L13648" s="28"/>
    </row>
    <row r="13649" spans="1:12" ht="21">
      <c r="A13649" s="26"/>
      <c r="B13649" s="27"/>
      <c r="C13649" s="27"/>
      <c r="D13649" s="27"/>
      <c r="E13649" s="27"/>
      <c r="F13649" s="27"/>
      <c r="G13649" s="28"/>
      <c r="H13649" s="28"/>
      <c r="I13649" s="28"/>
      <c r="J13649" s="28"/>
      <c r="K13649" s="28"/>
      <c r="L13649" s="28"/>
    </row>
    <row r="13650" spans="1:12" ht="21">
      <c r="A13650" s="26"/>
      <c r="B13650" s="27"/>
      <c r="C13650" s="27"/>
      <c r="D13650" s="27"/>
      <c r="E13650" s="27"/>
      <c r="F13650" s="27"/>
      <c r="G13650" s="28"/>
      <c r="H13650" s="28"/>
      <c r="I13650" s="28"/>
      <c r="J13650" s="28"/>
      <c r="K13650" s="28"/>
      <c r="L13650" s="28"/>
    </row>
    <row r="13651" spans="1:12" ht="21">
      <c r="A13651" s="26"/>
      <c r="B13651" s="27"/>
      <c r="C13651" s="27"/>
      <c r="D13651" s="27"/>
      <c r="E13651" s="27"/>
      <c r="F13651" s="27"/>
      <c r="G13651" s="29"/>
      <c r="H13651" s="29"/>
      <c r="I13651" s="29"/>
      <c r="J13651" s="29"/>
      <c r="K13651" s="29"/>
      <c r="L13651" s="29"/>
    </row>
    <row r="13652" spans="1:12" ht="21">
      <c r="A13652" s="26"/>
      <c r="B13652" s="27"/>
      <c r="C13652" s="27"/>
      <c r="D13652" s="27"/>
      <c r="E13652" s="27"/>
      <c r="F13652" s="27"/>
      <c r="G13652" s="28"/>
      <c r="H13652" s="28"/>
      <c r="I13652" s="28"/>
      <c r="J13652" s="28"/>
      <c r="K13652" s="28"/>
      <c r="L13652" s="28"/>
    </row>
    <row r="13653" spans="1:12" ht="21">
      <c r="A13653" s="26"/>
      <c r="B13653" s="27"/>
      <c r="C13653" s="27"/>
      <c r="D13653" s="27"/>
      <c r="E13653" s="27"/>
      <c r="F13653" s="27"/>
      <c r="G13653" s="28"/>
      <c r="H13653" s="28"/>
      <c r="I13653" s="28"/>
      <c r="J13653" s="28"/>
      <c r="K13653" s="28"/>
      <c r="L13653" s="28"/>
    </row>
    <row r="13654" spans="1:12" ht="21">
      <c r="A13654" s="26"/>
      <c r="B13654" s="27"/>
      <c r="C13654" s="27"/>
      <c r="D13654" s="27"/>
      <c r="E13654" s="27"/>
      <c r="F13654" s="27"/>
      <c r="G13654" s="28"/>
      <c r="H13654" s="28"/>
      <c r="I13654" s="28"/>
      <c r="J13654" s="28"/>
      <c r="K13654" s="28"/>
      <c r="L13654" s="28"/>
    </row>
    <row r="13655" spans="1:12" ht="21">
      <c r="A13655" s="26"/>
      <c r="B13655" s="27"/>
      <c r="C13655" s="27"/>
      <c r="D13655" s="27"/>
      <c r="E13655" s="27"/>
      <c r="F13655" s="27"/>
      <c r="G13655" s="29"/>
      <c r="H13655" s="29"/>
      <c r="I13655" s="29"/>
      <c r="J13655" s="29"/>
      <c r="K13655" s="29"/>
      <c r="L13655" s="29"/>
    </row>
    <row r="13656" spans="1:12" ht="21">
      <c r="A13656" s="26"/>
      <c r="B13656" s="27"/>
      <c r="C13656" s="27"/>
      <c r="D13656" s="27"/>
      <c r="E13656" s="27"/>
      <c r="F13656" s="27"/>
      <c r="G13656" s="29"/>
      <c r="H13656" s="29"/>
      <c r="I13656" s="29"/>
      <c r="J13656" s="29"/>
      <c r="K13656" s="29"/>
      <c r="L13656" s="29"/>
    </row>
    <row r="13657" spans="1:12" ht="21">
      <c r="A13657" s="26"/>
      <c r="B13657" s="27"/>
      <c r="C13657" s="27"/>
      <c r="D13657" s="27"/>
      <c r="E13657" s="27"/>
      <c r="F13657" s="27"/>
      <c r="G13657" s="29"/>
      <c r="H13657" s="29"/>
      <c r="I13657" s="29"/>
      <c r="J13657" s="29"/>
      <c r="K13657" s="29"/>
      <c r="L13657" s="29"/>
    </row>
    <row r="13658" spans="1:12" ht="21">
      <c r="A13658" s="26"/>
      <c r="B13658" s="27"/>
      <c r="C13658" s="27"/>
      <c r="D13658" s="27"/>
      <c r="E13658" s="27"/>
      <c r="F13658" s="27"/>
      <c r="G13658" s="29"/>
      <c r="H13658" s="29"/>
      <c r="I13658" s="29"/>
      <c r="J13658" s="29"/>
      <c r="K13658" s="29"/>
      <c r="L13658" s="29"/>
    </row>
    <row r="13659" spans="1:12" ht="21">
      <c r="A13659" s="26"/>
      <c r="B13659" s="27"/>
      <c r="C13659" s="27"/>
      <c r="D13659" s="27"/>
      <c r="E13659" s="27"/>
      <c r="F13659" s="27"/>
      <c r="G13659" s="29"/>
      <c r="H13659" s="29"/>
      <c r="I13659" s="29"/>
      <c r="J13659" s="29"/>
      <c r="K13659" s="29"/>
      <c r="L13659" s="29"/>
    </row>
    <row r="13660" spans="1:12" ht="21">
      <c r="A13660" s="26"/>
      <c r="B13660" s="27"/>
      <c r="C13660" s="27"/>
      <c r="D13660" s="27"/>
      <c r="E13660" s="27"/>
      <c r="F13660" s="27"/>
      <c r="G13660" s="29"/>
      <c r="H13660" s="29"/>
      <c r="I13660" s="29"/>
      <c r="J13660" s="29"/>
      <c r="K13660" s="29"/>
      <c r="L13660" s="29"/>
    </row>
    <row r="13661" spans="1:12" ht="21">
      <c r="A13661" s="26"/>
      <c r="B13661" s="27"/>
      <c r="C13661" s="27"/>
      <c r="D13661" s="27"/>
      <c r="E13661" s="27"/>
      <c r="F13661" s="27"/>
      <c r="G13661" s="28"/>
      <c r="H13661" s="28"/>
      <c r="I13661" s="28"/>
      <c r="J13661" s="28"/>
      <c r="K13661" s="28"/>
      <c r="L13661" s="28"/>
    </row>
    <row r="13662" spans="1:12" ht="21">
      <c r="A13662" s="26"/>
      <c r="B13662" s="27"/>
      <c r="C13662" s="27"/>
      <c r="D13662" s="27"/>
      <c r="E13662" s="27"/>
      <c r="F13662" s="27"/>
      <c r="G13662" s="29"/>
      <c r="H13662" s="29"/>
      <c r="I13662" s="29"/>
      <c r="J13662" s="29"/>
      <c r="K13662" s="29"/>
      <c r="L13662" s="29"/>
    </row>
    <row r="13663" spans="1:12" ht="21">
      <c r="A13663" s="26"/>
      <c r="B13663" s="27"/>
      <c r="C13663" s="27"/>
      <c r="D13663" s="27"/>
      <c r="E13663" s="27"/>
      <c r="F13663" s="27"/>
      <c r="G13663" s="28"/>
      <c r="H13663" s="28"/>
      <c r="I13663" s="28"/>
      <c r="J13663" s="28"/>
      <c r="K13663" s="28"/>
      <c r="L13663" s="28"/>
    </row>
    <row r="13664" spans="1:12" ht="21">
      <c r="A13664" s="26"/>
      <c r="B13664" s="27"/>
      <c r="C13664" s="27"/>
      <c r="D13664" s="27"/>
      <c r="E13664" s="27"/>
      <c r="F13664" s="27"/>
      <c r="G13664" s="29"/>
      <c r="H13664" s="29"/>
      <c r="I13664" s="29"/>
      <c r="J13664" s="29"/>
      <c r="K13664" s="29"/>
      <c r="L13664" s="29"/>
    </row>
    <row r="13665" spans="1:12" ht="21">
      <c r="A13665" s="26"/>
      <c r="B13665" s="27"/>
      <c r="C13665" s="27"/>
      <c r="D13665" s="27"/>
      <c r="E13665" s="27"/>
      <c r="F13665" s="27"/>
      <c r="G13665" s="29"/>
      <c r="H13665" s="29"/>
      <c r="I13665" s="29"/>
      <c r="J13665" s="29"/>
      <c r="K13665" s="29"/>
      <c r="L13665" s="29"/>
    </row>
    <row r="13666" spans="1:12" ht="21">
      <c r="A13666" s="26"/>
      <c r="B13666" s="27"/>
      <c r="C13666" s="27"/>
      <c r="D13666" s="27"/>
      <c r="E13666" s="27"/>
      <c r="F13666" s="27"/>
      <c r="G13666" s="29"/>
      <c r="H13666" s="29"/>
      <c r="I13666" s="29"/>
      <c r="J13666" s="29"/>
      <c r="K13666" s="29"/>
      <c r="L13666" s="29"/>
    </row>
    <row r="13667" spans="1:12" ht="21">
      <c r="A13667" s="26"/>
      <c r="B13667" s="27"/>
      <c r="C13667" s="27"/>
      <c r="D13667" s="27"/>
      <c r="E13667" s="27"/>
      <c r="F13667" s="27"/>
      <c r="G13667" s="29"/>
      <c r="H13667" s="29"/>
      <c r="I13667" s="29"/>
      <c r="J13667" s="29"/>
      <c r="K13667" s="29"/>
      <c r="L13667" s="29"/>
    </row>
    <row r="13668" spans="1:12" ht="21">
      <c r="A13668" s="26"/>
      <c r="B13668" s="27"/>
      <c r="C13668" s="27"/>
      <c r="D13668" s="27"/>
      <c r="E13668" s="27"/>
      <c r="F13668" s="27"/>
      <c r="G13668" s="29"/>
      <c r="H13668" s="29"/>
      <c r="I13668" s="29"/>
      <c r="J13668" s="29"/>
      <c r="K13668" s="29"/>
      <c r="L13668" s="29"/>
    </row>
    <row r="13669" spans="1:12" ht="21">
      <c r="A13669" s="26"/>
      <c r="B13669" s="27"/>
      <c r="C13669" s="27"/>
      <c r="D13669" s="27"/>
      <c r="E13669" s="27"/>
      <c r="F13669" s="27"/>
      <c r="G13669" s="29"/>
      <c r="H13669" s="29"/>
      <c r="I13669" s="29"/>
      <c r="J13669" s="29"/>
      <c r="K13669" s="29"/>
      <c r="L13669" s="29"/>
    </row>
    <row r="13670" spans="1:12" ht="21">
      <c r="A13670" s="26"/>
      <c r="B13670" s="27"/>
      <c r="C13670" s="27"/>
      <c r="D13670" s="27"/>
      <c r="E13670" s="27"/>
      <c r="F13670" s="27"/>
      <c r="G13670" s="29"/>
      <c r="H13670" s="29"/>
      <c r="I13670" s="29"/>
      <c r="J13670" s="29"/>
      <c r="K13670" s="29"/>
      <c r="L13670" s="29"/>
    </row>
    <row r="13671" spans="1:12" ht="21">
      <c r="A13671" s="26"/>
      <c r="B13671" s="27"/>
      <c r="C13671" s="27"/>
      <c r="D13671" s="27"/>
      <c r="E13671" s="27"/>
      <c r="F13671" s="27"/>
      <c r="G13671" s="29"/>
      <c r="H13671" s="29"/>
      <c r="I13671" s="29"/>
      <c r="J13671" s="29"/>
      <c r="K13671" s="29"/>
      <c r="L13671" s="29"/>
    </row>
    <row r="13672" spans="1:12" ht="21">
      <c r="A13672" s="26"/>
      <c r="B13672" s="27"/>
      <c r="C13672" s="27"/>
      <c r="D13672" s="27"/>
      <c r="E13672" s="27"/>
      <c r="F13672" s="27"/>
      <c r="G13672" s="29"/>
      <c r="H13672" s="29"/>
      <c r="I13672" s="29"/>
      <c r="J13672" s="29"/>
      <c r="K13672" s="29"/>
      <c r="L13672" s="29"/>
    </row>
    <row r="13673" spans="1:12" ht="21">
      <c r="A13673" s="26"/>
      <c r="B13673" s="27"/>
      <c r="C13673" s="27"/>
      <c r="D13673" s="27"/>
      <c r="E13673" s="27"/>
      <c r="F13673" s="27"/>
      <c r="G13673" s="29"/>
      <c r="H13673" s="29"/>
      <c r="I13673" s="29"/>
      <c r="J13673" s="29"/>
      <c r="K13673" s="29"/>
      <c r="L13673" s="29"/>
    </row>
    <row r="13674" spans="1:12" ht="21">
      <c r="A13674" s="26"/>
      <c r="B13674" s="27"/>
      <c r="C13674" s="27"/>
      <c r="D13674" s="27"/>
      <c r="E13674" s="27"/>
      <c r="F13674" s="27"/>
      <c r="G13674" s="29"/>
      <c r="H13674" s="29"/>
      <c r="I13674" s="29"/>
      <c r="J13674" s="29"/>
      <c r="K13674" s="29"/>
      <c r="L13674" s="29"/>
    </row>
    <row r="13675" spans="1:12" ht="21">
      <c r="A13675" s="26"/>
      <c r="B13675" s="27"/>
      <c r="C13675" s="27"/>
      <c r="D13675" s="27"/>
      <c r="E13675" s="27"/>
      <c r="F13675" s="27"/>
      <c r="G13675" s="29"/>
      <c r="H13675" s="29"/>
      <c r="I13675" s="29"/>
      <c r="J13675" s="29"/>
      <c r="K13675" s="29"/>
      <c r="L13675" s="29"/>
    </row>
    <row r="13676" spans="1:12" ht="21">
      <c r="A13676" s="26"/>
      <c r="B13676" s="27"/>
      <c r="C13676" s="27"/>
      <c r="D13676" s="27"/>
      <c r="E13676" s="27"/>
      <c r="F13676" s="27"/>
      <c r="G13676" s="29"/>
      <c r="H13676" s="29"/>
      <c r="I13676" s="29"/>
      <c r="J13676" s="29"/>
      <c r="K13676" s="29"/>
      <c r="L13676" s="29"/>
    </row>
    <row r="13677" spans="1:12" ht="21">
      <c r="A13677" s="26"/>
      <c r="B13677" s="27"/>
      <c r="C13677" s="27"/>
      <c r="D13677" s="27"/>
      <c r="E13677" s="27"/>
      <c r="F13677" s="27"/>
      <c r="G13677" s="29"/>
      <c r="H13677" s="29"/>
      <c r="I13677" s="29"/>
      <c r="J13677" s="29"/>
      <c r="K13677" s="29"/>
      <c r="L13677" s="29"/>
    </row>
    <row r="13678" spans="1:12" ht="21">
      <c r="A13678" s="26"/>
      <c r="B13678" s="27"/>
      <c r="C13678" s="27"/>
      <c r="D13678" s="27"/>
      <c r="E13678" s="27"/>
      <c r="F13678" s="27"/>
      <c r="G13678" s="29"/>
      <c r="H13678" s="29"/>
      <c r="I13678" s="29"/>
      <c r="J13678" s="29"/>
      <c r="K13678" s="29"/>
      <c r="L13678" s="29"/>
    </row>
    <row r="13679" spans="1:12" ht="21">
      <c r="A13679" s="26"/>
      <c r="B13679" s="27"/>
      <c r="C13679" s="27"/>
      <c r="D13679" s="27"/>
      <c r="E13679" s="27"/>
      <c r="F13679" s="27"/>
      <c r="G13679" s="29"/>
      <c r="H13679" s="29"/>
      <c r="I13679" s="29"/>
      <c r="J13679" s="29"/>
      <c r="K13679" s="29"/>
      <c r="L13679" s="29"/>
    </row>
    <row r="13680" spans="1:12" ht="21">
      <c r="A13680" s="26"/>
      <c r="B13680" s="27"/>
      <c r="C13680" s="27"/>
      <c r="D13680" s="27"/>
      <c r="E13680" s="27"/>
      <c r="F13680" s="27"/>
      <c r="G13680" s="29"/>
      <c r="H13680" s="29"/>
      <c r="I13680" s="29"/>
      <c r="J13680" s="29"/>
      <c r="K13680" s="29"/>
      <c r="L13680" s="29"/>
    </row>
    <row r="13681" spans="1:12" ht="21">
      <c r="A13681" s="26"/>
      <c r="B13681" s="27"/>
      <c r="C13681" s="27"/>
      <c r="D13681" s="27"/>
      <c r="E13681" s="27"/>
      <c r="F13681" s="27"/>
      <c r="G13681" s="29"/>
      <c r="H13681" s="29"/>
      <c r="I13681" s="29"/>
      <c r="J13681" s="29"/>
      <c r="K13681" s="29"/>
      <c r="L13681" s="29"/>
    </row>
    <row r="13682" spans="1:12" ht="21">
      <c r="A13682" s="26"/>
      <c r="B13682" s="27"/>
      <c r="C13682" s="27"/>
      <c r="D13682" s="27"/>
      <c r="E13682" s="27"/>
      <c r="F13682" s="27"/>
      <c r="G13682" s="29"/>
      <c r="H13682" s="29"/>
      <c r="I13682" s="29"/>
      <c r="J13682" s="29"/>
      <c r="K13682" s="29"/>
      <c r="L13682" s="29"/>
    </row>
    <row r="13683" spans="1:12" ht="21">
      <c r="A13683" s="26"/>
      <c r="B13683" s="27"/>
      <c r="C13683" s="27"/>
      <c r="D13683" s="27"/>
      <c r="E13683" s="27"/>
      <c r="F13683" s="27"/>
      <c r="G13683" s="29"/>
      <c r="H13683" s="29"/>
      <c r="I13683" s="29"/>
      <c r="J13683" s="29"/>
      <c r="K13683" s="29"/>
      <c r="L13683" s="29"/>
    </row>
    <row r="13684" spans="1:12" ht="21">
      <c r="A13684" s="26"/>
      <c r="B13684" s="27"/>
      <c r="C13684" s="27"/>
      <c r="D13684" s="27"/>
      <c r="E13684" s="27"/>
      <c r="F13684" s="27"/>
      <c r="G13684" s="29"/>
      <c r="H13684" s="29"/>
      <c r="I13684" s="29"/>
      <c r="J13684" s="29"/>
      <c r="K13684" s="29"/>
      <c r="L13684" s="29"/>
    </row>
    <row r="13685" spans="1:12" ht="21">
      <c r="A13685" s="26"/>
      <c r="B13685" s="27"/>
      <c r="C13685" s="27"/>
      <c r="D13685" s="27"/>
      <c r="E13685" s="27"/>
      <c r="F13685" s="27"/>
      <c r="G13685" s="29"/>
      <c r="H13685" s="29"/>
      <c r="I13685" s="29"/>
      <c r="J13685" s="29"/>
      <c r="K13685" s="29"/>
      <c r="L13685" s="29"/>
    </row>
    <row r="13686" spans="1:12" ht="21">
      <c r="A13686" s="26"/>
      <c r="B13686" s="27"/>
      <c r="C13686" s="27"/>
      <c r="D13686" s="27"/>
      <c r="E13686" s="27"/>
      <c r="F13686" s="27"/>
      <c r="G13686" s="29"/>
      <c r="H13686" s="29"/>
      <c r="I13686" s="29"/>
      <c r="J13686" s="29"/>
      <c r="K13686" s="29"/>
      <c r="L13686" s="29"/>
    </row>
    <row r="13687" spans="1:12" ht="21">
      <c r="A13687" s="26"/>
      <c r="B13687" s="27"/>
      <c r="C13687" s="27"/>
      <c r="D13687" s="27"/>
      <c r="E13687" s="27"/>
      <c r="F13687" s="27"/>
      <c r="G13687" s="29"/>
      <c r="H13687" s="29"/>
      <c r="I13687" s="29"/>
      <c r="J13687" s="29"/>
      <c r="K13687" s="29"/>
      <c r="L13687" s="29"/>
    </row>
    <row r="13688" spans="1:12" ht="21">
      <c r="A13688" s="26"/>
      <c r="B13688" s="27"/>
      <c r="C13688" s="27"/>
      <c r="D13688" s="27"/>
      <c r="E13688" s="27"/>
      <c r="F13688" s="27"/>
      <c r="G13688" s="29"/>
      <c r="H13688" s="29"/>
      <c r="I13688" s="29"/>
      <c r="J13688" s="29"/>
      <c r="K13688" s="29"/>
      <c r="L13688" s="29"/>
    </row>
    <row r="13689" spans="1:12" ht="21">
      <c r="A13689" s="26"/>
      <c r="B13689" s="27"/>
      <c r="C13689" s="27"/>
      <c r="D13689" s="27"/>
      <c r="E13689" s="27"/>
      <c r="F13689" s="27"/>
      <c r="G13689" s="29"/>
      <c r="H13689" s="29"/>
      <c r="I13689" s="29"/>
      <c r="J13689" s="29"/>
      <c r="K13689" s="29"/>
      <c r="L13689" s="29"/>
    </row>
    <row r="13690" spans="1:12" ht="21">
      <c r="A13690" s="26"/>
      <c r="B13690" s="27"/>
      <c r="C13690" s="27"/>
      <c r="D13690" s="27"/>
      <c r="E13690" s="27"/>
      <c r="F13690" s="27"/>
      <c r="G13690" s="29"/>
      <c r="H13690" s="29"/>
      <c r="I13690" s="29"/>
      <c r="J13690" s="29"/>
      <c r="K13690" s="29"/>
      <c r="L13690" s="29"/>
    </row>
    <row r="13691" spans="1:12" ht="21">
      <c r="A13691" s="26"/>
      <c r="B13691" s="27"/>
      <c r="C13691" s="27"/>
      <c r="D13691" s="27"/>
      <c r="E13691" s="27"/>
      <c r="F13691" s="27"/>
      <c r="G13691" s="29"/>
      <c r="H13691" s="29"/>
      <c r="I13691" s="29"/>
      <c r="J13691" s="29"/>
      <c r="K13691" s="29"/>
      <c r="L13691" s="29"/>
    </row>
    <row r="13692" spans="1:12" ht="21">
      <c r="A13692" s="26"/>
      <c r="B13692" s="27"/>
      <c r="C13692" s="27"/>
      <c r="D13692" s="27"/>
      <c r="E13692" s="27"/>
      <c r="F13692" s="27"/>
      <c r="G13692" s="29"/>
      <c r="H13692" s="29"/>
      <c r="I13692" s="29"/>
      <c r="J13692" s="29"/>
      <c r="K13692" s="29"/>
      <c r="L13692" s="29"/>
    </row>
    <row r="13693" spans="1:12" ht="21">
      <c r="A13693" s="26"/>
      <c r="B13693" s="27"/>
      <c r="C13693" s="27"/>
      <c r="D13693" s="27"/>
      <c r="E13693" s="27"/>
      <c r="F13693" s="27"/>
      <c r="G13693" s="29"/>
      <c r="H13693" s="29"/>
      <c r="I13693" s="29"/>
      <c r="J13693" s="29"/>
      <c r="K13693" s="29"/>
      <c r="L13693" s="29"/>
    </row>
    <row r="13694" spans="1:12" ht="21">
      <c r="A13694" s="26"/>
      <c r="B13694" s="27"/>
      <c r="C13694" s="27"/>
      <c r="D13694" s="27"/>
      <c r="E13694" s="27"/>
      <c r="F13694" s="27"/>
      <c r="G13694" s="29"/>
      <c r="H13694" s="29"/>
      <c r="I13694" s="29"/>
      <c r="J13694" s="29"/>
      <c r="K13694" s="29"/>
      <c r="L13694" s="29"/>
    </row>
    <row r="13695" spans="1:12" ht="21">
      <c r="A13695" s="26"/>
      <c r="B13695" s="27"/>
      <c r="C13695" s="27"/>
      <c r="D13695" s="27"/>
      <c r="E13695" s="27"/>
      <c r="F13695" s="27"/>
      <c r="G13695" s="29"/>
      <c r="H13695" s="29"/>
      <c r="I13695" s="29"/>
      <c r="J13695" s="29"/>
      <c r="K13695" s="29"/>
      <c r="L13695" s="29"/>
    </row>
    <row r="13696" spans="1:12" ht="21">
      <c r="A13696" s="26"/>
      <c r="B13696" s="27"/>
      <c r="C13696" s="27"/>
      <c r="D13696" s="27"/>
      <c r="E13696" s="27"/>
      <c r="F13696" s="27"/>
      <c r="G13696" s="29"/>
      <c r="H13696" s="29"/>
      <c r="I13696" s="29"/>
      <c r="J13696" s="29"/>
      <c r="K13696" s="29"/>
      <c r="L13696" s="29"/>
    </row>
    <row r="13697" spans="1:12" ht="21">
      <c r="A13697" s="26"/>
      <c r="B13697" s="27"/>
      <c r="C13697" s="27"/>
      <c r="D13697" s="27"/>
      <c r="E13697" s="27"/>
      <c r="F13697" s="27"/>
      <c r="G13697" s="29"/>
      <c r="H13697" s="29"/>
      <c r="I13697" s="29"/>
      <c r="J13697" s="29"/>
      <c r="K13697" s="29"/>
      <c r="L13697" s="29"/>
    </row>
    <row r="13698" spans="1:12" ht="21">
      <c r="A13698" s="26"/>
      <c r="B13698" s="27"/>
      <c r="C13698" s="27"/>
      <c r="D13698" s="27"/>
      <c r="E13698" s="27"/>
      <c r="F13698" s="27"/>
      <c r="G13698" s="29"/>
      <c r="H13698" s="29"/>
      <c r="I13698" s="29"/>
      <c r="J13698" s="29"/>
      <c r="K13698" s="29"/>
      <c r="L13698" s="29"/>
    </row>
    <row r="13699" spans="1:12" ht="21">
      <c r="A13699" s="26"/>
      <c r="B13699" s="27"/>
      <c r="C13699" s="27"/>
      <c r="D13699" s="27"/>
      <c r="E13699" s="27"/>
      <c r="F13699" s="27"/>
      <c r="G13699" s="29"/>
      <c r="H13699" s="29"/>
      <c r="I13699" s="29"/>
      <c r="J13699" s="29"/>
      <c r="K13699" s="29"/>
      <c r="L13699" s="29"/>
    </row>
    <row r="13700" spans="1:12" ht="21">
      <c r="A13700" s="26"/>
      <c r="B13700" s="27"/>
      <c r="C13700" s="27"/>
      <c r="D13700" s="27"/>
      <c r="E13700" s="27"/>
      <c r="F13700" s="27"/>
      <c r="G13700" s="29"/>
      <c r="H13700" s="29"/>
      <c r="I13700" s="29"/>
      <c r="J13700" s="29"/>
      <c r="K13700" s="29"/>
      <c r="L13700" s="29"/>
    </row>
    <row r="13701" spans="1:12" ht="21">
      <c r="A13701" s="26"/>
      <c r="B13701" s="27"/>
      <c r="C13701" s="27"/>
      <c r="D13701" s="27"/>
      <c r="E13701" s="27"/>
      <c r="F13701" s="27"/>
      <c r="G13701" s="29"/>
      <c r="H13701" s="29"/>
      <c r="I13701" s="29"/>
      <c r="J13701" s="29"/>
      <c r="K13701" s="29"/>
      <c r="L13701" s="29"/>
    </row>
    <row r="13702" spans="1:12" ht="21">
      <c r="A13702" s="26"/>
      <c r="B13702" s="27"/>
      <c r="C13702" s="27"/>
      <c r="D13702" s="27"/>
      <c r="E13702" s="27"/>
      <c r="F13702" s="27"/>
      <c r="G13702" s="29"/>
      <c r="H13702" s="29"/>
      <c r="I13702" s="29"/>
      <c r="J13702" s="29"/>
      <c r="K13702" s="29"/>
      <c r="L13702" s="29"/>
    </row>
    <row r="13703" spans="1:12" ht="21">
      <c r="A13703" s="26"/>
      <c r="B13703" s="27"/>
      <c r="C13703" s="27"/>
      <c r="D13703" s="27"/>
      <c r="E13703" s="27"/>
      <c r="F13703" s="27"/>
      <c r="G13703" s="29"/>
      <c r="H13703" s="29"/>
      <c r="I13703" s="29"/>
      <c r="J13703" s="29"/>
      <c r="K13703" s="29"/>
      <c r="L13703" s="29"/>
    </row>
    <row r="13704" spans="1:12" ht="21">
      <c r="A13704" s="26"/>
      <c r="B13704" s="27"/>
      <c r="C13704" s="27"/>
      <c r="D13704" s="27"/>
      <c r="E13704" s="27"/>
      <c r="F13704" s="27"/>
      <c r="G13704" s="29"/>
      <c r="H13704" s="29"/>
      <c r="I13704" s="29"/>
      <c r="J13704" s="29"/>
      <c r="K13704" s="29"/>
      <c r="L13704" s="29"/>
    </row>
    <row r="13705" spans="1:12" ht="21">
      <c r="A13705" s="26"/>
      <c r="B13705" s="27"/>
      <c r="C13705" s="27"/>
      <c r="D13705" s="27"/>
      <c r="E13705" s="27"/>
      <c r="F13705" s="27"/>
      <c r="G13705" s="29"/>
      <c r="H13705" s="29"/>
      <c r="I13705" s="29"/>
      <c r="J13705" s="29"/>
      <c r="K13705" s="29"/>
      <c r="L13705" s="29"/>
    </row>
    <row r="13706" spans="1:12" ht="21">
      <c r="A13706" s="26"/>
      <c r="B13706" s="27"/>
      <c r="C13706" s="27"/>
      <c r="D13706" s="27"/>
      <c r="E13706" s="27"/>
      <c r="F13706" s="27"/>
      <c r="G13706" s="29"/>
      <c r="H13706" s="29"/>
      <c r="I13706" s="29"/>
      <c r="J13706" s="29"/>
      <c r="K13706" s="29"/>
      <c r="L13706" s="29"/>
    </row>
    <row r="13707" spans="1:12" ht="21">
      <c r="A13707" s="26"/>
      <c r="B13707" s="27"/>
      <c r="C13707" s="27"/>
      <c r="D13707" s="27"/>
      <c r="E13707" s="27"/>
      <c r="F13707" s="27"/>
      <c r="G13707" s="28"/>
      <c r="H13707" s="28"/>
      <c r="I13707" s="28"/>
      <c r="J13707" s="28"/>
      <c r="K13707" s="28"/>
      <c r="L13707" s="28"/>
    </row>
    <row r="13708" spans="1:12" ht="21">
      <c r="A13708" s="26"/>
      <c r="B13708" s="27"/>
      <c r="C13708" s="27"/>
      <c r="D13708" s="27"/>
      <c r="E13708" s="27"/>
      <c r="F13708" s="27"/>
      <c r="G13708" s="28"/>
      <c r="H13708" s="28"/>
      <c r="I13708" s="28"/>
      <c r="J13708" s="28"/>
      <c r="K13708" s="28"/>
      <c r="L13708" s="28"/>
    </row>
    <row r="13709" spans="1:12" ht="21">
      <c r="A13709" s="26"/>
      <c r="B13709" s="27"/>
      <c r="C13709" s="27"/>
      <c r="D13709" s="27"/>
      <c r="E13709" s="27"/>
      <c r="F13709" s="27"/>
      <c r="G13709" s="28"/>
      <c r="H13709" s="28"/>
      <c r="I13709" s="28"/>
      <c r="J13709" s="28"/>
      <c r="K13709" s="28"/>
      <c r="L13709" s="28"/>
    </row>
    <row r="13710" spans="1:12" ht="21">
      <c r="A13710" s="26"/>
      <c r="B13710" s="27"/>
      <c r="C13710" s="27"/>
      <c r="D13710" s="27"/>
      <c r="E13710" s="27"/>
      <c r="F13710" s="27"/>
      <c r="G13710" s="28"/>
      <c r="H13710" s="28"/>
      <c r="I13710" s="28"/>
      <c r="J13710" s="28"/>
      <c r="K13710" s="28"/>
      <c r="L13710" s="28"/>
    </row>
    <row r="13711" spans="1:12" ht="21">
      <c r="A13711" s="26"/>
      <c r="B13711" s="27"/>
      <c r="C13711" s="27"/>
      <c r="D13711" s="27"/>
      <c r="E13711" s="27"/>
      <c r="F13711" s="27"/>
      <c r="G13711" s="28"/>
      <c r="H13711" s="28"/>
      <c r="I13711" s="28"/>
      <c r="J13711" s="28"/>
      <c r="K13711" s="28"/>
      <c r="L13711" s="28"/>
    </row>
    <row r="13712" spans="1:12" ht="21">
      <c r="A13712" s="26"/>
      <c r="B13712" s="27"/>
      <c r="C13712" s="27"/>
      <c r="D13712" s="27"/>
      <c r="E13712" s="27"/>
      <c r="F13712" s="27"/>
      <c r="G13712" s="28"/>
      <c r="H13712" s="28"/>
      <c r="I13712" s="28"/>
      <c r="J13712" s="28"/>
      <c r="K13712" s="28"/>
      <c r="L13712" s="28"/>
    </row>
    <row r="13713" spans="1:12" ht="21">
      <c r="A13713" s="26"/>
      <c r="B13713" s="27"/>
      <c r="C13713" s="27"/>
      <c r="D13713" s="27"/>
      <c r="E13713" s="27"/>
      <c r="F13713" s="27"/>
      <c r="G13713" s="29"/>
      <c r="H13713" s="29"/>
      <c r="I13713" s="29"/>
      <c r="J13713" s="29"/>
      <c r="K13713" s="29"/>
      <c r="L13713" s="29"/>
    </row>
    <row r="13714" spans="1:12" ht="21">
      <c r="A13714" s="26"/>
      <c r="B13714" s="27"/>
      <c r="C13714" s="27"/>
      <c r="D13714" s="27"/>
      <c r="E13714" s="27"/>
      <c r="F13714" s="27"/>
      <c r="G13714" s="29"/>
      <c r="H13714" s="29"/>
      <c r="I13714" s="29"/>
      <c r="J13714" s="29"/>
      <c r="K13714" s="29"/>
      <c r="L13714" s="29"/>
    </row>
    <row r="13715" spans="1:12" ht="21">
      <c r="A13715" s="26"/>
      <c r="B13715" s="27"/>
      <c r="C13715" s="27"/>
      <c r="D13715" s="27"/>
      <c r="E13715" s="27"/>
      <c r="F13715" s="27"/>
      <c r="G13715" s="29"/>
      <c r="H13715" s="29"/>
      <c r="I13715" s="29"/>
      <c r="J13715" s="29"/>
      <c r="K13715" s="29"/>
      <c r="L13715" s="29"/>
    </row>
    <row r="13716" spans="1:12" ht="21">
      <c r="A13716" s="26"/>
      <c r="B13716" s="27"/>
      <c r="C13716" s="27"/>
      <c r="D13716" s="27"/>
      <c r="E13716" s="27"/>
      <c r="F13716" s="27"/>
      <c r="G13716" s="28"/>
      <c r="H13716" s="28"/>
      <c r="I13716" s="28"/>
      <c r="J13716" s="28"/>
      <c r="K13716" s="28"/>
      <c r="L13716" s="28"/>
    </row>
    <row r="13717" spans="1:12" ht="21">
      <c r="A13717" s="26"/>
      <c r="B13717" s="27"/>
      <c r="C13717" s="27"/>
      <c r="D13717" s="27"/>
      <c r="E13717" s="27"/>
      <c r="F13717" s="27"/>
      <c r="G13717" s="28"/>
      <c r="H13717" s="28"/>
      <c r="I13717" s="28"/>
      <c r="J13717" s="28"/>
      <c r="K13717" s="28"/>
      <c r="L13717" s="28"/>
    </row>
    <row r="13718" spans="1:12" ht="21">
      <c r="A13718" s="26"/>
      <c r="B13718" s="27"/>
      <c r="C13718" s="27"/>
      <c r="D13718" s="27"/>
      <c r="E13718" s="27"/>
      <c r="F13718" s="27"/>
      <c r="G13718" s="29"/>
      <c r="H13718" s="29"/>
      <c r="I13718" s="29"/>
      <c r="J13718" s="29"/>
      <c r="K13718" s="29"/>
      <c r="L13718" s="29"/>
    </row>
    <row r="13719" spans="1:12" ht="21">
      <c r="A13719" s="26"/>
      <c r="B13719" s="27"/>
      <c r="C13719" s="27"/>
      <c r="D13719" s="27"/>
      <c r="E13719" s="27"/>
      <c r="F13719" s="27"/>
      <c r="G13719" s="29"/>
      <c r="H13719" s="29"/>
      <c r="I13719" s="29"/>
      <c r="J13719" s="29"/>
      <c r="K13719" s="29"/>
      <c r="L13719" s="29"/>
    </row>
    <row r="13720" spans="1:12" ht="21">
      <c r="A13720" s="26"/>
      <c r="B13720" s="27"/>
      <c r="C13720" s="27"/>
      <c r="D13720" s="27"/>
      <c r="E13720" s="27"/>
      <c r="F13720" s="27"/>
      <c r="G13720" s="28"/>
      <c r="H13720" s="28"/>
      <c r="I13720" s="28"/>
      <c r="J13720" s="28"/>
      <c r="K13720" s="28"/>
      <c r="L13720" s="28"/>
    </row>
    <row r="13721" spans="1:12" ht="21">
      <c r="A13721" s="26"/>
      <c r="B13721" s="27"/>
      <c r="C13721" s="27"/>
      <c r="D13721" s="27"/>
      <c r="E13721" s="27"/>
      <c r="F13721" s="27"/>
      <c r="G13721" s="29"/>
      <c r="H13721" s="29"/>
      <c r="I13721" s="29"/>
      <c r="J13721" s="29"/>
      <c r="K13721" s="29"/>
      <c r="L13721" s="29"/>
    </row>
    <row r="13722" spans="1:12" ht="21">
      <c r="A13722" s="26"/>
      <c r="B13722" s="27"/>
      <c r="C13722" s="27"/>
      <c r="D13722" s="27"/>
      <c r="E13722" s="27"/>
      <c r="F13722" s="27"/>
      <c r="G13722" s="28"/>
      <c r="H13722" s="28"/>
      <c r="I13722" s="28"/>
      <c r="J13722" s="28"/>
      <c r="K13722" s="28"/>
      <c r="L13722" s="28"/>
    </row>
    <row r="13723" spans="1:12" ht="21">
      <c r="A13723" s="26"/>
      <c r="B13723" s="27"/>
      <c r="C13723" s="27"/>
      <c r="D13723" s="27"/>
      <c r="E13723" s="27"/>
      <c r="F13723" s="27"/>
      <c r="G13723" s="29"/>
      <c r="H13723" s="29"/>
      <c r="I13723" s="29"/>
      <c r="J13723" s="29"/>
      <c r="K13723" s="29"/>
      <c r="L13723" s="29"/>
    </row>
    <row r="13724" spans="1:12" ht="21">
      <c r="A13724" s="26"/>
      <c r="B13724" s="27"/>
      <c r="C13724" s="27"/>
      <c r="D13724" s="27"/>
      <c r="E13724" s="27"/>
      <c r="F13724" s="27"/>
      <c r="G13724" s="29"/>
      <c r="H13724" s="29"/>
      <c r="I13724" s="29"/>
      <c r="J13724" s="29"/>
      <c r="K13724" s="29"/>
      <c r="L13724" s="29"/>
    </row>
    <row r="13725" spans="1:12" ht="21">
      <c r="A13725" s="26"/>
      <c r="B13725" s="27"/>
      <c r="C13725" s="27"/>
      <c r="D13725" s="27"/>
      <c r="E13725" s="27"/>
      <c r="F13725" s="27"/>
      <c r="G13725" s="28"/>
      <c r="H13725" s="28"/>
      <c r="I13725" s="28"/>
      <c r="J13725" s="28"/>
      <c r="K13725" s="28"/>
      <c r="L13725" s="28"/>
    </row>
    <row r="13726" spans="1:12" ht="21">
      <c r="A13726" s="26"/>
      <c r="B13726" s="27"/>
      <c r="C13726" s="27"/>
      <c r="D13726" s="27"/>
      <c r="E13726" s="27"/>
      <c r="F13726" s="27"/>
      <c r="G13726" s="28"/>
      <c r="H13726" s="28"/>
      <c r="I13726" s="28"/>
      <c r="J13726" s="28"/>
      <c r="K13726" s="28"/>
      <c r="L13726" s="28"/>
    </row>
    <row r="13727" spans="1:12" ht="21">
      <c r="A13727" s="26"/>
      <c r="B13727" s="27"/>
      <c r="C13727" s="27"/>
      <c r="D13727" s="27"/>
      <c r="E13727" s="27"/>
      <c r="F13727" s="27"/>
      <c r="G13727" s="29"/>
      <c r="H13727" s="29"/>
      <c r="I13727" s="29"/>
      <c r="J13727" s="29"/>
      <c r="K13727" s="29"/>
      <c r="L13727" s="29"/>
    </row>
    <row r="13728" spans="1:12" ht="21">
      <c r="A13728" s="26"/>
      <c r="B13728" s="27"/>
      <c r="C13728" s="27"/>
      <c r="D13728" s="27"/>
      <c r="E13728" s="27"/>
      <c r="F13728" s="27"/>
      <c r="G13728" s="28"/>
      <c r="H13728" s="28"/>
      <c r="I13728" s="28"/>
      <c r="J13728" s="28"/>
      <c r="K13728" s="28"/>
      <c r="L13728" s="28"/>
    </row>
    <row r="13729" spans="1:12" ht="21">
      <c r="A13729" s="26"/>
      <c r="B13729" s="27"/>
      <c r="C13729" s="27"/>
      <c r="D13729" s="27"/>
      <c r="E13729" s="27"/>
      <c r="F13729" s="27"/>
      <c r="G13729" s="29"/>
      <c r="H13729" s="29"/>
      <c r="I13729" s="29"/>
      <c r="J13729" s="29"/>
      <c r="K13729" s="29"/>
      <c r="L13729" s="29"/>
    </row>
    <row r="13730" spans="1:12" ht="21">
      <c r="A13730" s="26"/>
      <c r="B13730" s="27"/>
      <c r="C13730" s="27"/>
      <c r="D13730" s="27"/>
      <c r="E13730" s="27"/>
      <c r="F13730" s="27"/>
      <c r="G13730" s="29"/>
      <c r="H13730" s="29"/>
      <c r="I13730" s="29"/>
      <c r="J13730" s="29"/>
      <c r="K13730" s="29"/>
      <c r="L13730" s="29"/>
    </row>
    <row r="13731" spans="1:12" ht="21">
      <c r="A13731" s="26"/>
      <c r="B13731" s="27"/>
      <c r="C13731" s="27"/>
      <c r="D13731" s="27"/>
      <c r="E13731" s="27"/>
      <c r="F13731" s="27"/>
      <c r="G13731" s="29"/>
      <c r="H13731" s="29"/>
      <c r="I13731" s="29"/>
      <c r="J13731" s="29"/>
      <c r="K13731" s="29"/>
      <c r="L13731" s="29"/>
    </row>
    <row r="13732" spans="1:12" ht="21">
      <c r="A13732" s="26"/>
      <c r="B13732" s="27"/>
      <c r="C13732" s="27"/>
      <c r="D13732" s="27"/>
      <c r="E13732" s="27"/>
      <c r="F13732" s="27"/>
      <c r="G13732" s="29"/>
      <c r="H13732" s="29"/>
      <c r="I13732" s="29"/>
      <c r="J13732" s="29"/>
      <c r="K13732" s="29"/>
      <c r="L13732" s="29"/>
    </row>
    <row r="13733" spans="1:12" ht="21">
      <c r="A13733" s="26"/>
      <c r="B13733" s="27"/>
      <c r="C13733" s="27"/>
      <c r="D13733" s="27"/>
      <c r="E13733" s="27"/>
      <c r="F13733" s="27"/>
      <c r="G13733" s="29"/>
      <c r="H13733" s="29"/>
      <c r="I13733" s="29"/>
      <c r="J13733" s="29"/>
      <c r="K13733" s="29"/>
      <c r="L13733" s="29"/>
    </row>
    <row r="13734" spans="1:12" ht="21">
      <c r="A13734" s="26"/>
      <c r="B13734" s="27"/>
      <c r="C13734" s="27"/>
      <c r="D13734" s="27"/>
      <c r="E13734" s="27"/>
      <c r="F13734" s="27"/>
      <c r="G13734" s="29"/>
      <c r="H13734" s="29"/>
      <c r="I13734" s="29"/>
      <c r="J13734" s="29"/>
      <c r="K13734" s="29"/>
      <c r="L13734" s="29"/>
    </row>
    <row r="13735" spans="1:12" ht="21">
      <c r="A13735" s="26"/>
      <c r="B13735" s="27"/>
      <c r="C13735" s="27"/>
      <c r="D13735" s="27"/>
      <c r="E13735" s="27"/>
      <c r="F13735" s="27"/>
      <c r="G13735" s="29"/>
      <c r="H13735" s="29"/>
      <c r="I13735" s="29"/>
      <c r="J13735" s="29"/>
      <c r="K13735" s="29"/>
      <c r="L13735" s="29"/>
    </row>
    <row r="13736" spans="1:12" ht="21">
      <c r="A13736" s="26"/>
      <c r="B13736" s="27"/>
      <c r="C13736" s="27"/>
      <c r="D13736" s="27"/>
      <c r="E13736" s="27"/>
      <c r="F13736" s="27"/>
      <c r="G13736" s="29"/>
      <c r="H13736" s="29"/>
      <c r="I13736" s="29"/>
      <c r="J13736" s="29"/>
      <c r="K13736" s="29"/>
      <c r="L13736" s="29"/>
    </row>
    <row r="13737" spans="1:12" ht="21">
      <c r="A13737" s="26"/>
      <c r="B13737" s="27"/>
      <c r="C13737" s="27"/>
      <c r="D13737" s="27"/>
      <c r="E13737" s="27"/>
      <c r="F13737" s="27"/>
      <c r="G13737" s="29"/>
      <c r="H13737" s="29"/>
      <c r="I13737" s="29"/>
      <c r="J13737" s="29"/>
      <c r="K13737" s="29"/>
      <c r="L13737" s="29"/>
    </row>
    <row r="13738" spans="1:12" ht="21">
      <c r="A13738" s="26"/>
      <c r="B13738" s="27"/>
      <c r="C13738" s="27"/>
      <c r="D13738" s="27"/>
      <c r="E13738" s="27"/>
      <c r="F13738" s="27"/>
      <c r="G13738" s="29"/>
      <c r="H13738" s="29"/>
      <c r="I13738" s="29"/>
      <c r="J13738" s="29"/>
      <c r="K13738" s="29"/>
      <c r="L13738" s="29"/>
    </row>
    <row r="13739" spans="1:12" ht="21">
      <c r="A13739" s="26"/>
      <c r="B13739" s="27"/>
      <c r="C13739" s="27"/>
      <c r="D13739" s="27"/>
      <c r="E13739" s="27"/>
      <c r="F13739" s="27"/>
      <c r="G13739" s="29"/>
      <c r="H13739" s="29"/>
      <c r="I13739" s="29"/>
      <c r="J13739" s="29"/>
      <c r="K13739" s="29"/>
      <c r="L13739" s="29"/>
    </row>
    <row r="13740" spans="1:12" ht="21">
      <c r="A13740" s="26"/>
      <c r="B13740" s="27"/>
      <c r="C13740" s="27"/>
      <c r="D13740" s="27"/>
      <c r="E13740" s="27"/>
      <c r="F13740" s="27"/>
      <c r="G13740" s="29"/>
      <c r="H13740" s="29"/>
      <c r="I13740" s="29"/>
      <c r="J13740" s="29"/>
      <c r="K13740" s="29"/>
      <c r="L13740" s="29"/>
    </row>
    <row r="13741" spans="1:12" ht="21">
      <c r="A13741" s="26"/>
      <c r="B13741" s="27"/>
      <c r="C13741" s="27"/>
      <c r="D13741" s="27"/>
      <c r="E13741" s="27"/>
      <c r="F13741" s="27"/>
      <c r="G13741" s="29"/>
      <c r="H13741" s="29"/>
      <c r="I13741" s="29"/>
      <c r="J13741" s="29"/>
      <c r="K13741" s="29"/>
      <c r="L13741" s="29"/>
    </row>
    <row r="13742" spans="1:12" ht="21">
      <c r="A13742" s="26"/>
      <c r="B13742" s="27"/>
      <c r="C13742" s="27"/>
      <c r="D13742" s="27"/>
      <c r="E13742" s="27"/>
      <c r="F13742" s="27"/>
      <c r="G13742" s="29"/>
      <c r="H13742" s="29"/>
      <c r="I13742" s="29"/>
      <c r="J13742" s="29"/>
      <c r="K13742" s="29"/>
      <c r="L13742" s="29"/>
    </row>
    <row r="13743" spans="1:12" ht="21">
      <c r="A13743" s="26"/>
      <c r="B13743" s="27"/>
      <c r="C13743" s="27"/>
      <c r="D13743" s="27"/>
      <c r="E13743" s="27"/>
      <c r="F13743" s="27"/>
      <c r="G13743" s="29"/>
      <c r="H13743" s="29"/>
      <c r="I13743" s="29"/>
      <c r="J13743" s="29"/>
      <c r="K13743" s="29"/>
      <c r="L13743" s="29"/>
    </row>
    <row r="13744" spans="1:12" ht="21">
      <c r="A13744" s="26"/>
      <c r="B13744" s="27"/>
      <c r="C13744" s="27"/>
      <c r="D13744" s="27"/>
      <c r="E13744" s="27"/>
      <c r="F13744" s="27"/>
      <c r="G13744" s="29"/>
      <c r="H13744" s="29"/>
      <c r="I13744" s="29"/>
      <c r="J13744" s="29"/>
      <c r="K13744" s="29"/>
      <c r="L13744" s="29"/>
    </row>
    <row r="13745" spans="1:12" ht="21">
      <c r="A13745" s="26"/>
      <c r="B13745" s="27"/>
      <c r="C13745" s="27"/>
      <c r="D13745" s="27"/>
      <c r="E13745" s="27"/>
      <c r="F13745" s="27"/>
      <c r="G13745" s="28"/>
      <c r="H13745" s="28"/>
      <c r="I13745" s="28"/>
      <c r="J13745" s="28"/>
      <c r="K13745" s="28"/>
      <c r="L13745" s="28"/>
    </row>
    <row r="13746" spans="1:12" ht="21">
      <c r="A13746" s="26"/>
      <c r="B13746" s="27"/>
      <c r="C13746" s="27"/>
      <c r="D13746" s="27"/>
      <c r="E13746" s="27"/>
      <c r="F13746" s="27"/>
      <c r="G13746" s="28"/>
      <c r="H13746" s="28"/>
      <c r="I13746" s="28"/>
      <c r="J13746" s="28"/>
      <c r="K13746" s="28"/>
      <c r="L13746" s="28"/>
    </row>
    <row r="13747" spans="1:12" ht="21">
      <c r="A13747" s="26"/>
      <c r="B13747" s="27"/>
      <c r="C13747" s="27"/>
      <c r="D13747" s="27"/>
      <c r="E13747" s="27"/>
      <c r="F13747" s="27"/>
      <c r="G13747" s="28"/>
      <c r="H13747" s="28"/>
      <c r="I13747" s="28"/>
      <c r="J13747" s="28"/>
      <c r="K13747" s="28"/>
      <c r="L13747" s="28"/>
    </row>
    <row r="13748" spans="1:12" ht="21">
      <c r="A13748" s="26"/>
      <c r="B13748" s="27"/>
      <c r="C13748" s="27"/>
      <c r="D13748" s="27"/>
      <c r="E13748" s="27"/>
      <c r="F13748" s="27"/>
      <c r="G13748" s="28"/>
      <c r="H13748" s="28"/>
      <c r="I13748" s="28"/>
      <c r="J13748" s="28"/>
      <c r="K13748" s="28"/>
      <c r="L13748" s="28"/>
    </row>
    <row r="13749" spans="1:12" ht="21">
      <c r="A13749" s="26"/>
      <c r="B13749" s="27"/>
      <c r="C13749" s="27"/>
      <c r="D13749" s="27"/>
      <c r="E13749" s="27"/>
      <c r="F13749" s="27"/>
      <c r="G13749" s="29"/>
      <c r="H13749" s="29"/>
      <c r="I13749" s="29"/>
      <c r="J13749" s="29"/>
      <c r="K13749" s="29"/>
      <c r="L13749" s="29"/>
    </row>
    <row r="13750" spans="1:12" ht="21">
      <c r="A13750" s="26"/>
      <c r="B13750" s="27"/>
      <c r="C13750" s="27"/>
      <c r="D13750" s="27"/>
      <c r="E13750" s="27"/>
      <c r="F13750" s="27"/>
      <c r="G13750" s="28"/>
      <c r="H13750" s="28"/>
      <c r="I13750" s="28"/>
      <c r="J13750" s="28"/>
      <c r="K13750" s="28"/>
      <c r="L13750" s="28"/>
    </row>
    <row r="13751" spans="1:12" ht="21">
      <c r="A13751" s="26"/>
      <c r="B13751" s="27"/>
      <c r="C13751" s="27"/>
      <c r="D13751" s="27"/>
      <c r="E13751" s="27"/>
      <c r="F13751" s="27"/>
      <c r="G13751" s="29"/>
      <c r="H13751" s="29"/>
      <c r="I13751" s="29"/>
      <c r="J13751" s="29"/>
      <c r="K13751" s="29"/>
      <c r="L13751" s="29"/>
    </row>
    <row r="13752" spans="1:12" ht="21">
      <c r="A13752" s="26"/>
      <c r="B13752" s="27"/>
      <c r="C13752" s="27"/>
      <c r="D13752" s="27"/>
      <c r="E13752" s="27"/>
      <c r="F13752" s="27"/>
      <c r="G13752" s="28"/>
      <c r="H13752" s="28"/>
      <c r="I13752" s="28"/>
      <c r="J13752" s="28"/>
      <c r="K13752" s="28"/>
      <c r="L13752" s="28"/>
    </row>
    <row r="13753" spans="1:12" ht="21">
      <c r="A13753" s="26"/>
      <c r="B13753" s="27"/>
      <c r="C13753" s="27"/>
      <c r="D13753" s="27"/>
      <c r="E13753" s="27"/>
      <c r="F13753" s="27"/>
      <c r="G13753" s="28"/>
      <c r="H13753" s="28"/>
      <c r="I13753" s="28"/>
      <c r="J13753" s="28"/>
      <c r="K13753" s="28"/>
      <c r="L13753" s="28"/>
    </row>
    <row r="13754" spans="1:12" ht="21">
      <c r="A13754" s="26"/>
      <c r="B13754" s="27"/>
      <c r="C13754" s="27"/>
      <c r="D13754" s="27"/>
      <c r="E13754" s="27"/>
      <c r="F13754" s="27"/>
      <c r="G13754" s="28"/>
      <c r="H13754" s="28"/>
      <c r="I13754" s="28"/>
      <c r="J13754" s="28"/>
      <c r="K13754" s="28"/>
      <c r="L13754" s="28"/>
    </row>
    <row r="13755" spans="1:12" ht="21">
      <c r="A13755" s="26"/>
      <c r="B13755" s="27"/>
      <c r="C13755" s="27"/>
      <c r="D13755" s="27"/>
      <c r="E13755" s="27"/>
      <c r="F13755" s="27"/>
      <c r="G13755" s="29"/>
      <c r="H13755" s="29"/>
      <c r="I13755" s="29"/>
      <c r="J13755" s="29"/>
      <c r="K13755" s="29"/>
      <c r="L13755" s="29"/>
    </row>
    <row r="13756" spans="1:12" ht="21">
      <c r="A13756" s="26"/>
      <c r="B13756" s="27"/>
      <c r="C13756" s="27"/>
      <c r="D13756" s="27"/>
      <c r="E13756" s="27"/>
      <c r="F13756" s="27"/>
      <c r="G13756" s="28"/>
      <c r="H13756" s="28"/>
      <c r="I13756" s="28"/>
      <c r="J13756" s="28"/>
      <c r="K13756" s="28"/>
      <c r="L13756" s="28"/>
    </row>
    <row r="13757" spans="1:12" ht="21">
      <c r="A13757" s="26"/>
      <c r="B13757" s="27"/>
      <c r="C13757" s="27"/>
      <c r="D13757" s="27"/>
      <c r="E13757" s="27"/>
      <c r="F13757" s="27"/>
      <c r="G13757" s="28"/>
      <c r="H13757" s="28"/>
      <c r="I13757" s="28"/>
      <c r="J13757" s="28"/>
      <c r="K13757" s="28"/>
      <c r="L13757" s="28"/>
    </row>
    <row r="13758" spans="1:12" ht="21">
      <c r="A13758" s="26"/>
      <c r="B13758" s="27"/>
      <c r="C13758" s="27"/>
      <c r="D13758" s="27"/>
      <c r="E13758" s="27"/>
      <c r="F13758" s="27"/>
      <c r="G13758" s="29"/>
      <c r="H13758" s="29"/>
      <c r="I13758" s="29"/>
      <c r="J13758" s="29"/>
      <c r="K13758" s="29"/>
      <c r="L13758" s="29"/>
    </row>
    <row r="13759" spans="1:12" ht="21">
      <c r="A13759" s="26"/>
      <c r="B13759" s="27"/>
      <c r="C13759" s="27"/>
      <c r="D13759" s="27"/>
      <c r="E13759" s="27"/>
      <c r="F13759" s="27"/>
      <c r="G13759" s="28"/>
      <c r="H13759" s="28"/>
      <c r="I13759" s="28"/>
      <c r="J13759" s="28"/>
      <c r="K13759" s="28"/>
      <c r="L13759" s="28"/>
    </row>
    <row r="13760" spans="1:12" ht="21">
      <c r="A13760" s="26"/>
      <c r="B13760" s="27"/>
      <c r="C13760" s="27"/>
      <c r="D13760" s="27"/>
      <c r="E13760" s="27"/>
      <c r="F13760" s="27"/>
      <c r="G13760" s="29"/>
      <c r="H13760" s="29"/>
      <c r="I13760" s="29"/>
      <c r="J13760" s="29"/>
      <c r="K13760" s="29"/>
      <c r="L13760" s="29"/>
    </row>
    <row r="13761" spans="1:12" ht="21">
      <c r="A13761" s="26"/>
      <c r="B13761" s="27"/>
      <c r="C13761" s="27"/>
      <c r="D13761" s="27"/>
      <c r="E13761" s="27"/>
      <c r="F13761" s="27"/>
      <c r="G13761" s="28"/>
      <c r="H13761" s="28"/>
      <c r="I13761" s="28"/>
      <c r="J13761" s="28"/>
      <c r="K13761" s="28"/>
      <c r="L13761" s="28"/>
    </row>
    <row r="13762" spans="1:12" ht="21">
      <c r="A13762" s="26"/>
      <c r="B13762" s="27"/>
      <c r="C13762" s="27"/>
      <c r="D13762" s="27"/>
      <c r="E13762" s="27"/>
      <c r="F13762" s="27"/>
      <c r="G13762" s="28"/>
      <c r="H13762" s="28"/>
      <c r="I13762" s="28"/>
      <c r="J13762" s="28"/>
      <c r="K13762" s="28"/>
      <c r="L13762" s="28"/>
    </row>
    <row r="13763" spans="1:12" ht="21">
      <c r="A13763" s="26"/>
      <c r="B13763" s="27"/>
      <c r="C13763" s="27"/>
      <c r="D13763" s="27"/>
      <c r="E13763" s="27"/>
      <c r="F13763" s="27"/>
      <c r="G13763" s="29"/>
      <c r="H13763" s="29"/>
      <c r="I13763" s="29"/>
      <c r="J13763" s="29"/>
      <c r="K13763" s="29"/>
      <c r="L13763" s="29"/>
    </row>
    <row r="13764" spans="1:12" ht="21">
      <c r="A13764" s="26"/>
      <c r="B13764" s="27"/>
      <c r="C13764" s="27"/>
      <c r="D13764" s="27"/>
      <c r="E13764" s="27"/>
      <c r="F13764" s="27"/>
      <c r="G13764" s="29"/>
      <c r="H13764" s="29"/>
      <c r="I13764" s="29"/>
      <c r="J13764" s="29"/>
      <c r="K13764" s="29"/>
      <c r="L13764" s="29"/>
    </row>
    <row r="13765" spans="1:12" ht="21">
      <c r="A13765" s="26"/>
      <c r="B13765" s="27"/>
      <c r="C13765" s="27"/>
      <c r="D13765" s="27"/>
      <c r="E13765" s="27"/>
      <c r="F13765" s="27"/>
      <c r="G13765" s="28"/>
      <c r="H13765" s="28"/>
      <c r="I13765" s="28"/>
      <c r="J13765" s="28"/>
      <c r="K13765" s="28"/>
      <c r="L13765" s="28"/>
    </row>
    <row r="13766" spans="1:12" ht="21">
      <c r="A13766" s="26"/>
      <c r="B13766" s="27"/>
      <c r="C13766" s="27"/>
      <c r="D13766" s="27"/>
      <c r="E13766" s="27"/>
      <c r="F13766" s="27"/>
      <c r="G13766" s="28"/>
      <c r="H13766" s="28"/>
      <c r="I13766" s="28"/>
      <c r="J13766" s="28"/>
      <c r="K13766" s="28"/>
      <c r="L13766" s="28"/>
    </row>
    <row r="13767" spans="1:12" ht="21">
      <c r="A13767" s="26"/>
      <c r="B13767" s="27"/>
      <c r="C13767" s="27"/>
      <c r="D13767" s="27"/>
      <c r="E13767" s="27"/>
      <c r="F13767" s="27"/>
      <c r="G13767" s="29"/>
      <c r="H13767" s="29"/>
      <c r="I13767" s="29"/>
      <c r="J13767" s="29"/>
      <c r="K13767" s="29"/>
      <c r="L13767" s="29"/>
    </row>
    <row r="13768" spans="1:12" ht="21">
      <c r="A13768" s="26"/>
      <c r="B13768" s="27"/>
      <c r="C13768" s="27"/>
      <c r="D13768" s="27"/>
      <c r="E13768" s="27"/>
      <c r="F13768" s="27"/>
      <c r="G13768" s="29"/>
      <c r="H13768" s="29"/>
      <c r="I13768" s="29"/>
      <c r="J13768" s="29"/>
      <c r="K13768" s="29"/>
      <c r="L13768" s="29"/>
    </row>
    <row r="13769" spans="1:12" ht="21">
      <c r="A13769" s="26"/>
      <c r="B13769" s="27"/>
      <c r="C13769" s="27"/>
      <c r="D13769" s="27"/>
      <c r="E13769" s="27"/>
      <c r="F13769" s="27"/>
      <c r="G13769" s="28"/>
      <c r="H13769" s="28"/>
      <c r="I13769" s="28"/>
      <c r="J13769" s="28"/>
      <c r="K13769" s="28"/>
      <c r="L13769" s="28"/>
    </row>
    <row r="13770" spans="1:12" ht="21">
      <c r="A13770" s="26"/>
      <c r="B13770" s="27"/>
      <c r="C13770" s="27"/>
      <c r="D13770" s="27"/>
      <c r="E13770" s="27"/>
      <c r="F13770" s="27"/>
      <c r="G13770" s="28"/>
      <c r="H13770" s="28"/>
      <c r="I13770" s="28"/>
      <c r="J13770" s="28"/>
      <c r="K13770" s="28"/>
      <c r="L13770" s="28"/>
    </row>
    <row r="13771" spans="1:12" ht="21">
      <c r="A13771" s="26"/>
      <c r="B13771" s="27"/>
      <c r="C13771" s="27"/>
      <c r="D13771" s="27"/>
      <c r="E13771" s="27"/>
      <c r="F13771" s="27"/>
      <c r="G13771" s="29"/>
      <c r="H13771" s="29"/>
      <c r="I13771" s="29"/>
      <c r="J13771" s="29"/>
      <c r="K13771" s="29"/>
      <c r="L13771" s="29"/>
    </row>
    <row r="13772" spans="1:12" ht="21">
      <c r="A13772" s="26"/>
      <c r="B13772" s="27"/>
      <c r="C13772" s="27"/>
      <c r="D13772" s="27"/>
      <c r="E13772" s="27"/>
      <c r="F13772" s="27"/>
      <c r="G13772" s="28"/>
      <c r="H13772" s="28"/>
      <c r="I13772" s="28"/>
      <c r="J13772" s="28"/>
      <c r="K13772" s="28"/>
      <c r="L13772" s="28"/>
    </row>
    <row r="13773" spans="1:12" ht="21">
      <c r="A13773" s="26"/>
      <c r="B13773" s="27"/>
      <c r="C13773" s="27"/>
      <c r="D13773" s="27"/>
      <c r="E13773" s="27"/>
      <c r="F13773" s="27"/>
      <c r="G13773" s="28"/>
      <c r="H13773" s="28"/>
      <c r="I13773" s="28"/>
      <c r="J13773" s="28"/>
      <c r="K13773" s="28"/>
      <c r="L13773" s="28"/>
    </row>
    <row r="13774" spans="1:12" ht="21">
      <c r="A13774" s="26"/>
      <c r="B13774" s="27"/>
      <c r="C13774" s="27"/>
      <c r="D13774" s="27"/>
      <c r="E13774" s="27"/>
      <c r="F13774" s="27"/>
      <c r="G13774" s="28"/>
      <c r="H13774" s="28"/>
      <c r="I13774" s="28"/>
      <c r="J13774" s="28"/>
      <c r="K13774" s="28"/>
      <c r="L13774" s="28"/>
    </row>
    <row r="13775" spans="1:12" ht="21">
      <c r="A13775" s="26"/>
      <c r="B13775" s="27"/>
      <c r="C13775" s="27"/>
      <c r="D13775" s="27"/>
      <c r="E13775" s="27"/>
      <c r="F13775" s="27"/>
      <c r="G13775" s="29"/>
      <c r="H13775" s="29"/>
      <c r="I13775" s="29"/>
      <c r="J13775" s="29"/>
      <c r="K13775" s="29"/>
      <c r="L13775" s="29"/>
    </row>
    <row r="13776" spans="1:12" ht="21">
      <c r="A13776" s="26"/>
      <c r="B13776" s="27"/>
      <c r="C13776" s="27"/>
      <c r="D13776" s="27"/>
      <c r="E13776" s="27"/>
      <c r="F13776" s="27"/>
      <c r="G13776" s="29"/>
      <c r="H13776" s="29"/>
      <c r="I13776" s="29"/>
      <c r="J13776" s="29"/>
      <c r="K13776" s="29"/>
      <c r="L13776" s="29"/>
    </row>
    <row r="13777" spans="1:12" ht="21">
      <c r="A13777" s="26"/>
      <c r="B13777" s="27"/>
      <c r="C13777" s="27"/>
      <c r="D13777" s="27"/>
      <c r="E13777" s="27"/>
      <c r="F13777" s="27"/>
      <c r="G13777" s="29"/>
      <c r="H13777" s="29"/>
      <c r="I13777" s="29"/>
      <c r="J13777" s="29"/>
      <c r="K13777" s="29"/>
      <c r="L13777" s="29"/>
    </row>
    <row r="13778" spans="1:12" ht="21">
      <c r="A13778" s="26"/>
      <c r="B13778" s="27"/>
      <c r="C13778" s="27"/>
      <c r="D13778" s="27"/>
      <c r="E13778" s="27"/>
      <c r="F13778" s="27"/>
      <c r="G13778" s="28"/>
      <c r="H13778" s="28"/>
      <c r="I13778" s="28"/>
      <c r="J13778" s="28"/>
      <c r="K13778" s="28"/>
      <c r="L13778" s="28"/>
    </row>
    <row r="13779" spans="1:12" ht="21">
      <c r="A13779" s="26"/>
      <c r="B13779" s="27"/>
      <c r="C13779" s="27"/>
      <c r="D13779" s="27"/>
      <c r="E13779" s="27"/>
      <c r="F13779" s="27"/>
      <c r="G13779" s="29"/>
      <c r="H13779" s="29"/>
      <c r="I13779" s="29"/>
      <c r="J13779" s="29"/>
      <c r="K13779" s="29"/>
      <c r="L13779" s="29"/>
    </row>
    <row r="13780" spans="1:12" ht="21">
      <c r="A13780" s="26"/>
      <c r="B13780" s="27"/>
      <c r="C13780" s="27"/>
      <c r="D13780" s="27"/>
      <c r="E13780" s="27"/>
      <c r="F13780" s="27"/>
      <c r="G13780" s="28"/>
      <c r="H13780" s="28"/>
      <c r="I13780" s="28"/>
      <c r="J13780" s="28"/>
      <c r="K13780" s="28"/>
      <c r="L13780" s="28"/>
    </row>
    <row r="13781" spans="1:12" ht="21">
      <c r="A13781" s="26"/>
      <c r="B13781" s="27"/>
      <c r="C13781" s="27"/>
      <c r="D13781" s="27"/>
      <c r="E13781" s="27"/>
      <c r="F13781" s="27"/>
      <c r="G13781" s="29"/>
      <c r="H13781" s="29"/>
      <c r="I13781" s="29"/>
      <c r="J13781" s="29"/>
      <c r="K13781" s="29"/>
      <c r="L13781" s="29"/>
    </row>
    <row r="13782" spans="1:12" ht="21">
      <c r="A13782" s="26"/>
      <c r="B13782" s="27"/>
      <c r="C13782" s="27"/>
      <c r="D13782" s="27"/>
      <c r="E13782" s="27"/>
      <c r="F13782" s="27"/>
      <c r="G13782" s="29"/>
      <c r="H13782" s="29"/>
      <c r="I13782" s="29"/>
      <c r="J13782" s="29"/>
      <c r="K13782" s="29"/>
      <c r="L13782" s="29"/>
    </row>
    <row r="13783" spans="1:12" ht="21">
      <c r="A13783" s="26"/>
      <c r="B13783" s="27"/>
      <c r="C13783" s="27"/>
      <c r="D13783" s="27"/>
      <c r="E13783" s="27"/>
      <c r="F13783" s="27"/>
      <c r="G13783" s="29"/>
      <c r="H13783" s="29"/>
      <c r="I13783" s="29"/>
      <c r="J13783" s="29"/>
      <c r="K13783" s="29"/>
      <c r="L13783" s="29"/>
    </row>
    <row r="13784" spans="1:12" ht="21">
      <c r="A13784" s="26"/>
      <c r="B13784" s="27"/>
      <c r="C13784" s="27"/>
      <c r="D13784" s="27"/>
      <c r="E13784" s="27"/>
      <c r="F13784" s="27"/>
      <c r="G13784" s="28"/>
      <c r="H13784" s="28"/>
      <c r="I13784" s="28"/>
      <c r="J13784" s="28"/>
      <c r="K13784" s="28"/>
      <c r="L13784" s="28"/>
    </row>
    <row r="13785" spans="1:12" ht="21">
      <c r="A13785" s="26"/>
      <c r="B13785" s="27"/>
      <c r="C13785" s="27"/>
      <c r="D13785" s="27"/>
      <c r="E13785" s="27"/>
      <c r="F13785" s="27"/>
      <c r="G13785" s="29"/>
      <c r="H13785" s="29"/>
      <c r="I13785" s="29"/>
      <c r="J13785" s="29"/>
      <c r="K13785" s="29"/>
      <c r="L13785" s="29"/>
    </row>
    <row r="13786" spans="1:12" ht="21">
      <c r="A13786" s="26"/>
      <c r="B13786" s="27"/>
      <c r="C13786" s="27"/>
      <c r="D13786" s="27"/>
      <c r="E13786" s="27"/>
      <c r="F13786" s="27"/>
      <c r="G13786" s="29"/>
      <c r="H13786" s="29"/>
      <c r="I13786" s="29"/>
      <c r="J13786" s="29"/>
      <c r="K13786" s="29"/>
      <c r="L13786" s="29"/>
    </row>
    <row r="13787" spans="1:12" ht="21">
      <c r="A13787" s="26"/>
      <c r="B13787" s="27"/>
      <c r="C13787" s="27"/>
      <c r="D13787" s="27"/>
      <c r="E13787" s="27"/>
      <c r="F13787" s="27"/>
      <c r="G13787" s="29"/>
      <c r="H13787" s="29"/>
      <c r="I13787" s="29"/>
      <c r="J13787" s="29"/>
      <c r="K13787" s="29"/>
      <c r="L13787" s="29"/>
    </row>
    <row r="13788" spans="1:12" ht="21">
      <c r="A13788" s="26"/>
      <c r="B13788" s="27"/>
      <c r="C13788" s="27"/>
      <c r="D13788" s="27"/>
      <c r="E13788" s="27"/>
      <c r="F13788" s="27"/>
      <c r="G13788" s="29"/>
      <c r="H13788" s="29"/>
      <c r="I13788" s="29"/>
      <c r="J13788" s="29"/>
      <c r="K13788" s="29"/>
      <c r="L13788" s="29"/>
    </row>
    <row r="13789" spans="1:12" ht="21">
      <c r="A13789" s="26"/>
      <c r="B13789" s="27"/>
      <c r="C13789" s="27"/>
      <c r="D13789" s="27"/>
      <c r="E13789" s="27"/>
      <c r="F13789" s="27"/>
      <c r="G13789" s="29"/>
      <c r="H13789" s="29"/>
      <c r="I13789" s="29"/>
      <c r="J13789" s="29"/>
      <c r="K13789" s="29"/>
      <c r="L13789" s="29"/>
    </row>
    <row r="13790" spans="1:12" ht="21">
      <c r="A13790" s="26"/>
      <c r="B13790" s="27"/>
      <c r="C13790" s="27"/>
      <c r="D13790" s="27"/>
      <c r="E13790" s="27"/>
      <c r="F13790" s="27"/>
      <c r="G13790" s="29"/>
      <c r="H13790" s="29"/>
      <c r="I13790" s="29"/>
      <c r="J13790" s="29"/>
      <c r="K13790" s="29"/>
      <c r="L13790" s="29"/>
    </row>
    <row r="13791" spans="1:12" ht="21">
      <c r="A13791" s="26"/>
      <c r="B13791" s="27"/>
      <c r="C13791" s="27"/>
      <c r="D13791" s="27"/>
      <c r="E13791" s="27"/>
      <c r="F13791" s="27"/>
      <c r="G13791" s="29"/>
      <c r="H13791" s="29"/>
      <c r="I13791" s="29"/>
      <c r="J13791" s="29"/>
      <c r="K13791" s="29"/>
      <c r="L13791" s="29"/>
    </row>
    <row r="13792" spans="1:12" ht="21">
      <c r="A13792" s="26"/>
      <c r="B13792" s="27"/>
      <c r="C13792" s="27"/>
      <c r="D13792" s="27"/>
      <c r="E13792" s="27"/>
      <c r="F13792" s="27"/>
      <c r="G13792" s="29"/>
      <c r="H13792" s="29"/>
      <c r="I13792" s="29"/>
      <c r="J13792" s="29"/>
      <c r="K13792" s="29"/>
      <c r="L13792" s="29"/>
    </row>
    <row r="13793" spans="1:12" ht="21">
      <c r="A13793" s="26"/>
      <c r="B13793" s="27"/>
      <c r="C13793" s="27"/>
      <c r="D13793" s="27"/>
      <c r="E13793" s="27"/>
      <c r="F13793" s="27"/>
      <c r="G13793" s="29"/>
      <c r="H13793" s="29"/>
      <c r="I13793" s="29"/>
      <c r="J13793" s="29"/>
      <c r="K13793" s="29"/>
      <c r="L13793" s="29"/>
    </row>
    <row r="13794" spans="1:12" ht="21">
      <c r="A13794" s="26"/>
      <c r="B13794" s="27"/>
      <c r="C13794" s="27"/>
      <c r="D13794" s="27"/>
      <c r="E13794" s="27"/>
      <c r="F13794" s="27"/>
      <c r="G13794" s="29"/>
      <c r="H13794" s="29"/>
      <c r="I13794" s="29"/>
      <c r="J13794" s="29"/>
      <c r="K13794" s="29"/>
      <c r="L13794" s="29"/>
    </row>
    <row r="13795" spans="1:12" ht="21">
      <c r="A13795" s="26"/>
      <c r="B13795" s="27"/>
      <c r="C13795" s="27"/>
      <c r="D13795" s="27"/>
      <c r="E13795" s="27"/>
      <c r="F13795" s="27"/>
      <c r="G13795" s="29"/>
      <c r="H13795" s="29"/>
      <c r="I13795" s="29"/>
      <c r="J13795" s="29"/>
      <c r="K13795" s="29"/>
      <c r="L13795" s="29"/>
    </row>
    <row r="13796" spans="1:12" ht="21">
      <c r="A13796" s="26"/>
      <c r="B13796" s="27"/>
      <c r="C13796" s="27"/>
      <c r="D13796" s="27"/>
      <c r="E13796" s="27"/>
      <c r="F13796" s="27"/>
      <c r="G13796" s="29"/>
      <c r="H13796" s="29"/>
      <c r="I13796" s="29"/>
      <c r="J13796" s="29"/>
      <c r="K13796" s="29"/>
      <c r="L13796" s="29"/>
    </row>
    <row r="13797" spans="1:12" ht="21">
      <c r="A13797" s="26"/>
      <c r="B13797" s="27"/>
      <c r="C13797" s="27"/>
      <c r="D13797" s="27"/>
      <c r="E13797" s="27"/>
      <c r="F13797" s="27"/>
      <c r="G13797" s="29"/>
      <c r="H13797" s="29"/>
      <c r="I13797" s="29"/>
      <c r="J13797" s="29"/>
      <c r="K13797" s="29"/>
      <c r="L13797" s="29"/>
    </row>
    <row r="13798" spans="1:12" ht="21">
      <c r="A13798" s="26"/>
      <c r="B13798" s="27"/>
      <c r="C13798" s="27"/>
      <c r="D13798" s="27"/>
      <c r="E13798" s="27"/>
      <c r="F13798" s="27"/>
      <c r="G13798" s="29"/>
      <c r="H13798" s="29"/>
      <c r="I13798" s="29"/>
      <c r="J13798" s="29"/>
      <c r="K13798" s="29"/>
      <c r="L13798" s="29"/>
    </row>
    <row r="13799" spans="1:12" ht="21">
      <c r="A13799" s="26"/>
      <c r="B13799" s="27"/>
      <c r="C13799" s="27"/>
      <c r="D13799" s="27"/>
      <c r="E13799" s="27"/>
      <c r="F13799" s="27"/>
      <c r="G13799" s="28"/>
      <c r="H13799" s="28"/>
      <c r="I13799" s="28"/>
      <c r="J13799" s="28"/>
      <c r="K13799" s="28"/>
      <c r="L13799" s="28"/>
    </row>
    <row r="13800" spans="1:12" ht="21">
      <c r="A13800" s="26"/>
      <c r="B13800" s="27"/>
      <c r="C13800" s="27"/>
      <c r="D13800" s="27"/>
      <c r="E13800" s="27"/>
      <c r="F13800" s="27"/>
      <c r="G13800" s="28"/>
      <c r="H13800" s="28"/>
      <c r="I13800" s="28"/>
      <c r="J13800" s="28"/>
      <c r="K13800" s="28"/>
      <c r="L13800" s="28"/>
    </row>
    <row r="13801" spans="1:12" ht="21">
      <c r="A13801" s="26"/>
      <c r="B13801" s="27"/>
      <c r="C13801" s="27"/>
      <c r="D13801" s="27"/>
      <c r="E13801" s="27"/>
      <c r="F13801" s="27"/>
      <c r="G13801" s="28"/>
      <c r="H13801" s="28"/>
      <c r="I13801" s="28"/>
      <c r="J13801" s="28"/>
      <c r="K13801" s="28"/>
      <c r="L13801" s="28"/>
    </row>
    <row r="13802" spans="1:12" ht="21">
      <c r="A13802" s="26"/>
      <c r="B13802" s="27"/>
      <c r="C13802" s="27"/>
      <c r="D13802" s="27"/>
      <c r="E13802" s="27"/>
      <c r="F13802" s="27"/>
      <c r="G13802" s="28"/>
      <c r="H13802" s="28"/>
      <c r="I13802" s="28"/>
      <c r="J13802" s="28"/>
      <c r="K13802" s="28"/>
      <c r="L13802" s="28"/>
    </row>
    <row r="13803" spans="1:12" ht="21">
      <c r="A13803" s="26"/>
      <c r="B13803" s="27"/>
      <c r="C13803" s="27"/>
      <c r="D13803" s="27"/>
      <c r="E13803" s="27"/>
      <c r="F13803" s="27"/>
      <c r="G13803" s="29"/>
      <c r="H13803" s="29"/>
      <c r="I13803" s="29"/>
      <c r="J13803" s="29"/>
      <c r="K13803" s="29"/>
      <c r="L13803" s="29"/>
    </row>
    <row r="13804" spans="1:12" ht="21">
      <c r="A13804" s="26"/>
      <c r="B13804" s="27"/>
      <c r="C13804" s="27"/>
      <c r="D13804" s="27"/>
      <c r="E13804" s="27"/>
      <c r="F13804" s="27"/>
      <c r="G13804" s="28"/>
      <c r="H13804" s="28"/>
      <c r="I13804" s="28"/>
      <c r="J13804" s="28"/>
      <c r="K13804" s="28"/>
      <c r="L13804" s="28"/>
    </row>
    <row r="13805" spans="1:12" ht="21">
      <c r="A13805" s="26"/>
      <c r="B13805" s="27"/>
      <c r="C13805" s="27"/>
      <c r="D13805" s="27"/>
      <c r="E13805" s="27"/>
      <c r="F13805" s="27"/>
      <c r="G13805" s="29"/>
      <c r="H13805" s="29"/>
      <c r="I13805" s="29"/>
      <c r="J13805" s="29"/>
      <c r="K13805" s="29"/>
      <c r="L13805" s="29"/>
    </row>
    <row r="13806" spans="1:12" ht="21">
      <c r="A13806" s="26"/>
      <c r="B13806" s="27"/>
      <c r="C13806" s="27"/>
      <c r="D13806" s="27"/>
      <c r="E13806" s="27"/>
      <c r="F13806" s="27"/>
      <c r="G13806" s="29"/>
      <c r="H13806" s="29"/>
      <c r="I13806" s="29"/>
      <c r="J13806" s="29"/>
      <c r="K13806" s="29"/>
      <c r="L13806" s="29"/>
    </row>
    <row r="13807" spans="1:12" ht="21">
      <c r="A13807" s="26"/>
      <c r="B13807" s="27"/>
      <c r="C13807" s="27"/>
      <c r="D13807" s="27"/>
      <c r="E13807" s="27"/>
      <c r="F13807" s="27"/>
      <c r="G13807" s="29"/>
      <c r="H13807" s="29"/>
      <c r="I13807" s="29"/>
      <c r="J13807" s="29"/>
      <c r="K13807" s="29"/>
      <c r="L13807" s="29"/>
    </row>
    <row r="13808" spans="1:12" ht="21">
      <c r="A13808" s="26"/>
      <c r="B13808" s="27"/>
      <c r="C13808" s="27"/>
      <c r="D13808" s="27"/>
      <c r="E13808" s="27"/>
      <c r="F13808" s="27"/>
      <c r="G13808" s="29"/>
      <c r="H13808" s="29"/>
      <c r="I13808" s="29"/>
      <c r="J13808" s="29"/>
      <c r="K13808" s="29"/>
      <c r="L13808" s="29"/>
    </row>
    <row r="13809" spans="1:12" ht="21">
      <c r="A13809" s="26"/>
      <c r="B13809" s="27"/>
      <c r="C13809" s="27"/>
      <c r="D13809" s="27"/>
      <c r="E13809" s="27"/>
      <c r="F13809" s="27"/>
      <c r="G13809" s="29"/>
      <c r="H13809" s="29"/>
      <c r="I13809" s="29"/>
      <c r="J13809" s="29"/>
      <c r="K13809" s="29"/>
      <c r="L13809" s="29"/>
    </row>
    <row r="13810" spans="1:12" ht="21">
      <c r="A13810" s="26"/>
      <c r="B13810" s="27"/>
      <c r="C13810" s="27"/>
      <c r="D13810" s="27"/>
      <c r="E13810" s="27"/>
      <c r="F13810" s="27"/>
      <c r="G13810" s="29"/>
      <c r="H13810" s="29"/>
      <c r="I13810" s="29"/>
      <c r="J13810" s="29"/>
      <c r="K13810" s="29"/>
      <c r="L13810" s="29"/>
    </row>
    <row r="13811" spans="1:12" ht="21">
      <c r="A13811" s="26"/>
      <c r="B13811" s="27"/>
      <c r="C13811" s="27"/>
      <c r="D13811" s="27"/>
      <c r="E13811" s="27"/>
      <c r="F13811" s="27"/>
      <c r="G13811" s="29"/>
      <c r="H13811" s="29"/>
      <c r="I13811" s="29"/>
      <c r="J13811" s="29"/>
      <c r="K13811" s="29"/>
      <c r="L13811" s="29"/>
    </row>
    <row r="13812" spans="1:12" ht="21">
      <c r="A13812" s="26"/>
      <c r="B13812" s="27"/>
      <c r="C13812" s="27"/>
      <c r="D13812" s="27"/>
      <c r="E13812" s="27"/>
      <c r="F13812" s="27"/>
      <c r="G13812" s="29"/>
      <c r="H13812" s="29"/>
      <c r="I13812" s="29"/>
      <c r="J13812" s="29"/>
      <c r="K13812" s="29"/>
      <c r="L13812" s="29"/>
    </row>
    <row r="13813" spans="1:12" ht="21">
      <c r="A13813" s="26"/>
      <c r="B13813" s="27"/>
      <c r="C13813" s="27"/>
      <c r="D13813" s="27"/>
      <c r="E13813" s="27"/>
      <c r="F13813" s="27"/>
      <c r="G13813" s="29"/>
      <c r="H13813" s="29"/>
      <c r="I13813" s="29"/>
      <c r="J13813" s="29"/>
      <c r="K13813" s="29"/>
      <c r="L13813" s="29"/>
    </row>
    <row r="13814" spans="1:12" ht="21">
      <c r="A13814" s="26"/>
      <c r="B13814" s="27"/>
      <c r="C13814" s="27"/>
      <c r="D13814" s="27"/>
      <c r="E13814" s="27"/>
      <c r="F13814" s="27"/>
      <c r="G13814" s="29"/>
      <c r="H13814" s="29"/>
      <c r="I13814" s="29"/>
      <c r="J13814" s="29"/>
      <c r="K13814" s="29"/>
      <c r="L13814" s="29"/>
    </row>
    <row r="13815" spans="1:12" ht="21">
      <c r="A13815" s="26"/>
      <c r="B13815" s="27"/>
      <c r="C13815" s="27"/>
      <c r="D13815" s="27"/>
      <c r="E13815" s="27"/>
      <c r="F13815" s="27"/>
      <c r="G13815" s="29"/>
      <c r="H13815" s="29"/>
      <c r="I13815" s="29"/>
      <c r="J13815" s="29"/>
      <c r="K13815" s="29"/>
      <c r="L13815" s="29"/>
    </row>
    <row r="13816" spans="1:12" ht="21">
      <c r="A13816" s="26"/>
      <c r="B13816" s="27"/>
      <c r="C13816" s="27"/>
      <c r="D13816" s="27"/>
      <c r="E13816" s="27"/>
      <c r="F13816" s="27"/>
      <c r="G13816" s="29"/>
      <c r="H13816" s="29"/>
      <c r="I13816" s="29"/>
      <c r="J13816" s="29"/>
      <c r="K13816" s="29"/>
      <c r="L13816" s="29"/>
    </row>
    <row r="13817" spans="1:12" ht="21">
      <c r="A13817" s="26"/>
      <c r="B13817" s="27"/>
      <c r="C13817" s="27"/>
      <c r="D13817" s="27"/>
      <c r="E13817" s="27"/>
      <c r="F13817" s="27"/>
      <c r="G13817" s="29"/>
      <c r="H13817" s="29"/>
      <c r="I13817" s="29"/>
      <c r="J13817" s="29"/>
      <c r="K13817" s="29"/>
      <c r="L13817" s="29"/>
    </row>
    <row r="13818" spans="1:12" ht="21">
      <c r="A13818" s="26"/>
      <c r="B13818" s="27"/>
      <c r="C13818" s="27"/>
      <c r="D13818" s="27"/>
      <c r="E13818" s="27"/>
      <c r="F13818" s="27"/>
      <c r="G13818" s="29"/>
      <c r="H13818" s="29"/>
      <c r="I13818" s="29"/>
      <c r="J13818" s="29"/>
      <c r="K13818" s="29"/>
      <c r="L13818" s="29"/>
    </row>
    <row r="13819" spans="1:12" ht="21">
      <c r="A13819" s="26"/>
      <c r="B13819" s="27"/>
      <c r="C13819" s="27"/>
      <c r="D13819" s="27"/>
      <c r="E13819" s="27"/>
      <c r="F13819" s="27"/>
      <c r="G13819" s="29"/>
      <c r="H13819" s="29"/>
      <c r="I13819" s="29"/>
      <c r="J13819" s="29"/>
      <c r="K13819" s="29"/>
      <c r="L13819" s="29"/>
    </row>
    <row r="13820" spans="1:12" ht="21">
      <c r="A13820" s="26"/>
      <c r="B13820" s="27"/>
      <c r="C13820" s="27"/>
      <c r="D13820" s="27"/>
      <c r="E13820" s="27"/>
      <c r="F13820" s="27"/>
      <c r="G13820" s="29"/>
      <c r="H13820" s="29"/>
      <c r="I13820" s="29"/>
      <c r="J13820" s="29"/>
      <c r="K13820" s="29"/>
      <c r="L13820" s="29"/>
    </row>
    <row r="13821" spans="1:12" ht="21">
      <c r="A13821" s="26"/>
      <c r="B13821" s="27"/>
      <c r="C13821" s="27"/>
      <c r="D13821" s="27"/>
      <c r="E13821" s="27"/>
      <c r="F13821" s="27"/>
      <c r="G13821" s="29"/>
      <c r="H13821" s="29"/>
      <c r="I13821" s="29"/>
      <c r="J13821" s="29"/>
      <c r="K13821" s="29"/>
      <c r="L13821" s="29"/>
    </row>
    <row r="13822" spans="1:12" ht="21">
      <c r="A13822" s="26"/>
      <c r="B13822" s="27"/>
      <c r="C13822" s="27"/>
      <c r="D13822" s="27"/>
      <c r="E13822" s="27"/>
      <c r="F13822" s="27"/>
      <c r="G13822" s="29"/>
      <c r="H13822" s="29"/>
      <c r="I13822" s="29"/>
      <c r="J13822" s="29"/>
      <c r="K13822" s="29"/>
      <c r="L13822" s="29"/>
    </row>
    <row r="13823" spans="1:12" ht="21">
      <c r="A13823" s="26"/>
      <c r="B13823" s="27"/>
      <c r="C13823" s="27"/>
      <c r="D13823" s="27"/>
      <c r="E13823" s="27"/>
      <c r="F13823" s="27"/>
      <c r="G13823" s="29"/>
      <c r="H13823" s="29"/>
      <c r="I13823" s="29"/>
      <c r="J13823" s="29"/>
      <c r="K13823" s="29"/>
      <c r="L13823" s="29"/>
    </row>
    <row r="13824" spans="1:12" ht="21">
      <c r="A13824" s="26"/>
      <c r="B13824" s="27"/>
      <c r="C13824" s="27"/>
      <c r="D13824" s="27"/>
      <c r="E13824" s="27"/>
      <c r="F13824" s="27"/>
      <c r="G13824" s="29"/>
      <c r="H13824" s="29"/>
      <c r="I13824" s="29"/>
      <c r="J13824" s="29"/>
      <c r="K13824" s="29"/>
      <c r="L13824" s="29"/>
    </row>
    <row r="13825" spans="1:12" ht="21">
      <c r="A13825" s="26"/>
      <c r="B13825" s="27"/>
      <c r="C13825" s="27"/>
      <c r="D13825" s="27"/>
      <c r="E13825" s="27"/>
      <c r="F13825" s="27"/>
      <c r="G13825" s="29"/>
      <c r="H13825" s="29"/>
      <c r="I13825" s="29"/>
      <c r="J13825" s="29"/>
      <c r="K13825" s="29"/>
      <c r="L13825" s="29"/>
    </row>
    <row r="13826" spans="1:12" ht="21">
      <c r="A13826" s="26"/>
      <c r="B13826" s="27"/>
      <c r="C13826" s="27"/>
      <c r="D13826" s="27"/>
      <c r="E13826" s="27"/>
      <c r="F13826" s="27"/>
      <c r="G13826" s="29"/>
      <c r="H13826" s="29"/>
      <c r="I13826" s="29"/>
      <c r="J13826" s="29"/>
      <c r="K13826" s="29"/>
      <c r="L13826" s="29"/>
    </row>
    <row r="13827" spans="1:12" ht="21">
      <c r="A13827" s="26"/>
      <c r="B13827" s="27"/>
      <c r="C13827" s="27"/>
      <c r="D13827" s="27"/>
      <c r="E13827" s="27"/>
      <c r="F13827" s="27"/>
      <c r="G13827" s="29"/>
      <c r="H13827" s="29"/>
      <c r="I13827" s="29"/>
      <c r="J13827" s="29"/>
      <c r="K13827" s="29"/>
      <c r="L13827" s="29"/>
    </row>
    <row r="13828" spans="1:12" ht="21">
      <c r="A13828" s="26"/>
      <c r="B13828" s="27"/>
      <c r="C13828" s="27"/>
      <c r="D13828" s="27"/>
      <c r="E13828" s="27"/>
      <c r="F13828" s="27"/>
      <c r="G13828" s="29"/>
      <c r="H13828" s="29"/>
      <c r="I13828" s="29"/>
      <c r="J13828" s="29"/>
      <c r="K13828" s="29"/>
      <c r="L13828" s="29"/>
    </row>
    <row r="13829" spans="1:12" ht="21">
      <c r="A13829" s="26"/>
      <c r="B13829" s="27"/>
      <c r="C13829" s="27"/>
      <c r="D13829" s="27"/>
      <c r="E13829" s="27"/>
      <c r="F13829" s="27"/>
      <c r="G13829" s="28"/>
      <c r="H13829" s="28"/>
      <c r="I13829" s="28"/>
      <c r="J13829" s="28"/>
      <c r="K13829" s="28"/>
      <c r="L13829" s="28"/>
    </row>
    <row r="13830" spans="1:12" ht="21">
      <c r="A13830" s="26"/>
      <c r="B13830" s="27"/>
      <c r="C13830" s="27"/>
      <c r="D13830" s="27"/>
      <c r="E13830" s="27"/>
      <c r="F13830" s="27"/>
      <c r="G13830" s="28"/>
      <c r="H13830" s="28"/>
      <c r="I13830" s="28"/>
      <c r="J13830" s="28"/>
      <c r="K13830" s="28"/>
      <c r="L13830" s="28"/>
    </row>
    <row r="13831" spans="1:12" ht="21">
      <c r="A13831" s="26"/>
      <c r="B13831" s="27"/>
      <c r="C13831" s="27"/>
      <c r="D13831" s="27"/>
      <c r="E13831" s="27"/>
      <c r="F13831" s="27"/>
      <c r="G13831" s="29"/>
      <c r="H13831" s="29"/>
      <c r="I13831" s="29"/>
      <c r="J13831" s="29"/>
      <c r="K13831" s="29"/>
      <c r="L13831" s="29"/>
    </row>
    <row r="13832" spans="1:12" ht="21">
      <c r="A13832" s="26"/>
      <c r="B13832" s="27"/>
      <c r="C13832" s="27"/>
      <c r="D13832" s="27"/>
      <c r="E13832" s="27"/>
      <c r="F13832" s="27"/>
      <c r="G13832" s="29"/>
      <c r="H13832" s="29"/>
      <c r="I13832" s="29"/>
      <c r="J13832" s="29"/>
      <c r="K13832" s="29"/>
      <c r="L13832" s="29"/>
    </row>
    <row r="13833" spans="1:12" ht="21">
      <c r="A13833" s="26"/>
      <c r="B13833" s="27"/>
      <c r="C13833" s="27"/>
      <c r="D13833" s="27"/>
      <c r="E13833" s="27"/>
      <c r="F13833" s="27"/>
      <c r="G13833" s="29"/>
      <c r="H13833" s="29"/>
      <c r="I13833" s="29"/>
      <c r="J13833" s="29"/>
      <c r="K13833" s="29"/>
      <c r="L13833" s="29"/>
    </row>
    <row r="13834" spans="1:12" ht="21">
      <c r="A13834" s="26"/>
      <c r="B13834" s="27"/>
      <c r="C13834" s="27"/>
      <c r="D13834" s="27"/>
      <c r="E13834" s="27"/>
      <c r="F13834" s="27"/>
      <c r="G13834" s="29"/>
      <c r="H13834" s="29"/>
      <c r="I13834" s="29"/>
      <c r="J13834" s="29"/>
      <c r="K13834" s="29"/>
      <c r="L13834" s="29"/>
    </row>
    <row r="13835" spans="1:12" ht="21">
      <c r="A13835" s="26"/>
      <c r="B13835" s="27"/>
      <c r="C13835" s="27"/>
      <c r="D13835" s="27"/>
      <c r="E13835" s="27"/>
      <c r="F13835" s="27"/>
      <c r="G13835" s="28"/>
      <c r="H13835" s="28"/>
      <c r="I13835" s="28"/>
      <c r="J13835" s="28"/>
      <c r="K13835" s="28"/>
      <c r="L13835" s="28"/>
    </row>
    <row r="13836" spans="1:12" ht="21">
      <c r="A13836" s="26"/>
      <c r="B13836" s="27"/>
      <c r="C13836" s="27"/>
      <c r="D13836" s="27"/>
      <c r="E13836" s="27"/>
      <c r="F13836" s="27"/>
      <c r="G13836" s="28"/>
      <c r="H13836" s="28"/>
      <c r="I13836" s="28"/>
      <c r="J13836" s="28"/>
      <c r="K13836" s="28"/>
      <c r="L13836" s="28"/>
    </row>
    <row r="13837" spans="1:12" ht="21">
      <c r="A13837" s="26"/>
      <c r="B13837" s="27"/>
      <c r="C13837" s="27"/>
      <c r="D13837" s="27"/>
      <c r="E13837" s="27"/>
      <c r="F13837" s="27"/>
      <c r="G13837" s="28"/>
      <c r="H13837" s="28"/>
      <c r="I13837" s="28"/>
      <c r="J13837" s="28"/>
      <c r="K13837" s="28"/>
      <c r="L13837" s="28"/>
    </row>
    <row r="13838" spans="1:12" ht="21">
      <c r="A13838" s="26"/>
      <c r="B13838" s="27"/>
      <c r="C13838" s="27"/>
      <c r="D13838" s="27"/>
      <c r="E13838" s="27"/>
      <c r="F13838" s="27"/>
      <c r="G13838" s="28"/>
      <c r="H13838" s="28"/>
      <c r="I13838" s="28"/>
      <c r="J13838" s="28"/>
      <c r="K13838" s="28"/>
      <c r="L13838" s="28"/>
    </row>
    <row r="13839" spans="1:12" ht="21">
      <c r="A13839" s="26"/>
      <c r="B13839" s="27"/>
      <c r="C13839" s="27"/>
      <c r="D13839" s="27"/>
      <c r="E13839" s="27"/>
      <c r="F13839" s="27"/>
      <c r="G13839" s="28"/>
      <c r="H13839" s="28"/>
      <c r="I13839" s="28"/>
      <c r="J13839" s="28"/>
      <c r="K13839" s="28"/>
      <c r="L13839" s="28"/>
    </row>
    <row r="13840" spans="1:12" ht="21">
      <c r="A13840" s="26"/>
      <c r="B13840" s="27"/>
      <c r="C13840" s="27"/>
      <c r="D13840" s="27"/>
      <c r="E13840" s="27"/>
      <c r="F13840" s="27"/>
      <c r="G13840" s="28"/>
      <c r="H13840" s="28"/>
      <c r="I13840" s="28"/>
      <c r="J13840" s="28"/>
      <c r="K13840" s="28"/>
      <c r="L13840" s="28"/>
    </row>
    <row r="13841" spans="1:12" ht="21">
      <c r="A13841" s="26"/>
      <c r="B13841" s="27"/>
      <c r="C13841" s="27"/>
      <c r="D13841" s="27"/>
      <c r="E13841" s="27"/>
      <c r="F13841" s="27"/>
      <c r="G13841" s="28"/>
      <c r="H13841" s="28"/>
      <c r="I13841" s="28"/>
      <c r="J13841" s="28"/>
      <c r="K13841" s="28"/>
      <c r="L13841" s="28"/>
    </row>
    <row r="13842" spans="1:12" ht="21">
      <c r="A13842" s="26"/>
      <c r="B13842" s="27"/>
      <c r="C13842" s="27"/>
      <c r="D13842" s="27"/>
      <c r="E13842" s="27"/>
      <c r="F13842" s="27"/>
      <c r="G13842" s="29"/>
      <c r="H13842" s="29"/>
      <c r="I13842" s="29"/>
      <c r="J13842" s="29"/>
      <c r="K13842" s="29"/>
      <c r="L13842" s="29"/>
    </row>
    <row r="13843" spans="1:12" ht="21">
      <c r="A13843" s="26"/>
      <c r="B13843" s="27"/>
      <c r="C13843" s="27"/>
      <c r="D13843" s="27"/>
      <c r="E13843" s="27"/>
      <c r="F13843" s="27"/>
      <c r="G13843" s="29"/>
      <c r="H13843" s="29"/>
      <c r="I13843" s="29"/>
      <c r="J13843" s="29"/>
      <c r="K13843" s="29"/>
      <c r="L13843" s="29"/>
    </row>
    <row r="13844" spans="1:12" ht="21">
      <c r="A13844" s="26"/>
      <c r="B13844" s="27"/>
      <c r="C13844" s="27"/>
      <c r="D13844" s="27"/>
      <c r="E13844" s="27"/>
      <c r="F13844" s="27"/>
      <c r="G13844" s="29"/>
      <c r="H13844" s="29"/>
      <c r="I13844" s="29"/>
      <c r="J13844" s="29"/>
      <c r="K13844" s="29"/>
      <c r="L13844" s="29"/>
    </row>
    <row r="13845" spans="1:12" ht="21">
      <c r="A13845" s="26"/>
      <c r="B13845" s="27"/>
      <c r="C13845" s="27"/>
      <c r="D13845" s="27"/>
      <c r="E13845" s="27"/>
      <c r="F13845" s="27"/>
      <c r="G13845" s="28"/>
      <c r="H13845" s="28"/>
      <c r="I13845" s="28"/>
      <c r="J13845" s="28"/>
      <c r="K13845" s="28"/>
      <c r="L13845" s="28"/>
    </row>
    <row r="13846" spans="1:12" ht="21">
      <c r="A13846" s="26"/>
      <c r="B13846" s="27"/>
      <c r="C13846" s="27"/>
      <c r="D13846" s="27"/>
      <c r="E13846" s="27"/>
      <c r="F13846" s="27"/>
      <c r="G13846" s="28"/>
      <c r="H13846" s="28"/>
      <c r="I13846" s="28"/>
      <c r="J13846" s="28"/>
      <c r="K13846" s="28"/>
      <c r="L13846" s="28"/>
    </row>
    <row r="13847" spans="1:12" ht="21">
      <c r="A13847" s="26"/>
      <c r="B13847" s="27"/>
      <c r="C13847" s="27"/>
      <c r="D13847" s="27"/>
      <c r="E13847" s="27"/>
      <c r="F13847" s="27"/>
      <c r="G13847" s="28"/>
      <c r="H13847" s="28"/>
      <c r="I13847" s="28"/>
      <c r="J13847" s="28"/>
      <c r="K13847" s="28"/>
      <c r="L13847" s="28"/>
    </row>
    <row r="13848" spans="1:12" ht="21">
      <c r="A13848" s="26"/>
      <c r="B13848" s="27"/>
      <c r="C13848" s="27"/>
      <c r="D13848" s="27"/>
      <c r="E13848" s="27"/>
      <c r="F13848" s="27"/>
      <c r="G13848" s="29"/>
      <c r="H13848" s="29"/>
      <c r="I13848" s="29"/>
      <c r="J13848" s="29"/>
      <c r="K13848" s="29"/>
      <c r="L13848" s="29"/>
    </row>
    <row r="13849" spans="1:12" ht="21">
      <c r="A13849" s="26"/>
      <c r="B13849" s="27"/>
      <c r="C13849" s="27"/>
      <c r="D13849" s="27"/>
      <c r="E13849" s="27"/>
      <c r="F13849" s="27"/>
      <c r="G13849" s="28"/>
      <c r="H13849" s="28"/>
      <c r="I13849" s="28"/>
      <c r="J13849" s="28"/>
      <c r="K13849" s="28"/>
      <c r="L13849" s="28"/>
    </row>
    <row r="13850" spans="1:12" ht="21">
      <c r="A13850" s="26"/>
      <c r="B13850" s="27"/>
      <c r="C13850" s="27"/>
      <c r="D13850" s="27"/>
      <c r="E13850" s="27"/>
      <c r="F13850" s="27"/>
      <c r="G13850" s="28"/>
      <c r="H13850" s="28"/>
      <c r="I13850" s="28"/>
      <c r="J13850" s="28"/>
      <c r="K13850" s="28"/>
      <c r="L13850" s="28"/>
    </row>
    <row r="13851" spans="1:12" ht="21">
      <c r="A13851" s="26"/>
      <c r="B13851" s="27"/>
      <c r="C13851" s="27"/>
      <c r="D13851" s="27"/>
      <c r="E13851" s="27"/>
      <c r="F13851" s="27"/>
      <c r="G13851" s="28"/>
      <c r="H13851" s="28"/>
      <c r="I13851" s="28"/>
      <c r="J13851" s="28"/>
      <c r="K13851" s="28"/>
      <c r="L13851" s="28"/>
    </row>
    <row r="13852" spans="1:12" ht="21">
      <c r="A13852" s="26"/>
      <c r="B13852" s="27"/>
      <c r="C13852" s="27"/>
      <c r="D13852" s="27"/>
      <c r="E13852" s="27"/>
      <c r="F13852" s="27"/>
      <c r="G13852" s="28"/>
      <c r="H13852" s="28"/>
      <c r="I13852" s="28"/>
      <c r="J13852" s="28"/>
      <c r="K13852" s="28"/>
      <c r="L13852" s="28"/>
    </row>
    <row r="13853" spans="1:12" ht="21">
      <c r="A13853" s="26"/>
      <c r="B13853" s="27"/>
      <c r="C13853" s="27"/>
      <c r="D13853" s="27"/>
      <c r="E13853" s="27"/>
      <c r="F13853" s="27"/>
      <c r="G13853" s="29"/>
      <c r="H13853" s="29"/>
      <c r="I13853" s="29"/>
      <c r="J13853" s="29"/>
      <c r="K13853" s="29"/>
      <c r="L13853" s="29"/>
    </row>
    <row r="13854" spans="1:12" ht="21">
      <c r="A13854" s="26"/>
      <c r="B13854" s="27"/>
      <c r="C13854" s="27"/>
      <c r="D13854" s="27"/>
      <c r="E13854" s="27"/>
      <c r="F13854" s="27"/>
      <c r="G13854" s="29"/>
      <c r="H13854" s="29"/>
      <c r="I13854" s="29"/>
      <c r="J13854" s="29"/>
      <c r="K13854" s="29"/>
      <c r="L13854" s="29"/>
    </row>
    <row r="13855" spans="1:12" ht="21">
      <c r="A13855" s="26"/>
      <c r="B13855" s="27"/>
      <c r="C13855" s="27"/>
      <c r="D13855" s="27"/>
      <c r="E13855" s="27"/>
      <c r="F13855" s="27"/>
      <c r="G13855" s="28"/>
      <c r="H13855" s="28"/>
      <c r="I13855" s="28"/>
      <c r="J13855" s="28"/>
      <c r="K13855" s="28"/>
      <c r="L13855" s="28"/>
    </row>
    <row r="13856" spans="1:12" ht="21">
      <c r="A13856" s="26"/>
      <c r="B13856" s="27"/>
      <c r="C13856" s="27"/>
      <c r="D13856" s="27"/>
      <c r="E13856" s="27"/>
      <c r="F13856" s="27"/>
      <c r="G13856" s="28"/>
      <c r="H13856" s="28"/>
      <c r="I13856" s="28"/>
      <c r="J13856" s="28"/>
      <c r="K13856" s="28"/>
      <c r="L13856" s="28"/>
    </row>
    <row r="13857" spans="1:12" ht="21">
      <c r="A13857" s="26"/>
      <c r="B13857" s="27"/>
      <c r="C13857" s="27"/>
      <c r="D13857" s="27"/>
      <c r="E13857" s="27"/>
      <c r="F13857" s="27"/>
      <c r="G13857" s="28"/>
      <c r="H13857" s="28"/>
      <c r="I13857" s="28"/>
      <c r="J13857" s="28"/>
      <c r="K13857" s="28"/>
      <c r="L13857" s="28"/>
    </row>
    <row r="13858" spans="1:12" ht="21">
      <c r="A13858" s="26"/>
      <c r="B13858" s="27"/>
      <c r="C13858" s="27"/>
      <c r="D13858" s="27"/>
      <c r="E13858" s="27"/>
      <c r="F13858" s="27"/>
      <c r="G13858" s="28"/>
      <c r="H13858" s="28"/>
      <c r="I13858" s="28"/>
      <c r="J13858" s="28"/>
      <c r="K13858" s="28"/>
      <c r="L13858" s="28"/>
    </row>
    <row r="13859" spans="1:12" ht="21">
      <c r="A13859" s="26"/>
      <c r="B13859" s="27"/>
      <c r="C13859" s="27"/>
      <c r="D13859" s="27"/>
      <c r="E13859" s="27"/>
      <c r="F13859" s="27"/>
      <c r="G13859" s="28"/>
      <c r="H13859" s="28"/>
      <c r="I13859" s="28"/>
      <c r="J13859" s="28"/>
      <c r="K13859" s="28"/>
      <c r="L13859" s="28"/>
    </row>
    <row r="13860" spans="1:12" ht="21">
      <c r="A13860" s="26"/>
      <c r="B13860" s="27"/>
      <c r="C13860" s="27"/>
      <c r="D13860" s="27"/>
      <c r="E13860" s="27"/>
      <c r="F13860" s="27"/>
      <c r="G13860" s="28"/>
      <c r="H13860" s="28"/>
      <c r="I13860" s="28"/>
      <c r="J13860" s="28"/>
      <c r="K13860" s="28"/>
      <c r="L13860" s="28"/>
    </row>
    <row r="13861" spans="1:12" ht="21">
      <c r="A13861" s="26"/>
      <c r="B13861" s="27"/>
      <c r="C13861" s="27"/>
      <c r="D13861" s="27"/>
      <c r="E13861" s="27"/>
      <c r="F13861" s="27"/>
      <c r="G13861" s="28"/>
      <c r="H13861" s="28"/>
      <c r="I13861" s="28"/>
      <c r="J13861" s="28"/>
      <c r="K13861" s="28"/>
      <c r="L13861" s="28"/>
    </row>
    <row r="13862" spans="1:12" ht="21">
      <c r="A13862" s="26"/>
      <c r="B13862" s="27"/>
      <c r="C13862" s="27"/>
      <c r="D13862" s="27"/>
      <c r="E13862" s="27"/>
      <c r="F13862" s="27"/>
      <c r="G13862" s="28"/>
      <c r="H13862" s="28"/>
      <c r="I13862" s="28"/>
      <c r="J13862" s="28"/>
      <c r="K13862" s="28"/>
      <c r="L13862" s="28"/>
    </row>
    <row r="13863" spans="1:12" ht="21">
      <c r="A13863" s="26"/>
      <c r="B13863" s="27"/>
      <c r="C13863" s="27"/>
      <c r="D13863" s="27"/>
      <c r="E13863" s="27"/>
      <c r="F13863" s="27"/>
      <c r="G13863" s="29"/>
      <c r="H13863" s="29"/>
      <c r="I13863" s="29"/>
      <c r="J13863" s="29"/>
      <c r="K13863" s="29"/>
      <c r="L13863" s="29"/>
    </row>
    <row r="13864" spans="1:12" ht="21">
      <c r="A13864" s="26"/>
      <c r="B13864" s="27"/>
      <c r="C13864" s="27"/>
      <c r="D13864" s="27"/>
      <c r="E13864" s="27"/>
      <c r="F13864" s="27"/>
      <c r="G13864" s="29"/>
      <c r="H13864" s="29"/>
      <c r="I13864" s="29"/>
      <c r="J13864" s="29"/>
      <c r="K13864" s="29"/>
      <c r="L13864" s="29"/>
    </row>
    <row r="13865" spans="1:12" ht="21">
      <c r="A13865" s="26"/>
      <c r="B13865" s="27"/>
      <c r="C13865" s="27"/>
      <c r="D13865" s="27"/>
      <c r="E13865" s="27"/>
      <c r="F13865" s="27"/>
      <c r="G13865" s="28"/>
      <c r="H13865" s="28"/>
      <c r="I13865" s="28"/>
      <c r="J13865" s="28"/>
      <c r="K13865" s="28"/>
      <c r="L13865" s="28"/>
    </row>
    <row r="13866" spans="1:12" ht="21">
      <c r="A13866" s="26"/>
      <c r="B13866" s="27"/>
      <c r="C13866" s="27"/>
      <c r="D13866" s="27"/>
      <c r="E13866" s="27"/>
      <c r="F13866" s="27"/>
      <c r="G13866" s="28"/>
      <c r="H13866" s="28"/>
      <c r="I13866" s="28"/>
      <c r="J13866" s="28"/>
      <c r="K13866" s="28"/>
      <c r="L13866" s="28"/>
    </row>
    <row r="13867" spans="1:12" ht="21">
      <c r="A13867" s="26"/>
      <c r="B13867" s="27"/>
      <c r="C13867" s="27"/>
      <c r="D13867" s="27"/>
      <c r="E13867" s="27"/>
      <c r="F13867" s="27"/>
      <c r="G13867" s="29"/>
      <c r="H13867" s="29"/>
      <c r="I13867" s="29"/>
      <c r="J13867" s="29"/>
      <c r="K13867" s="29"/>
      <c r="L13867" s="29"/>
    </row>
    <row r="13868" spans="1:12" ht="21">
      <c r="A13868" s="26"/>
      <c r="B13868" s="27"/>
      <c r="C13868" s="27"/>
      <c r="D13868" s="27"/>
      <c r="E13868" s="27"/>
      <c r="F13868" s="27"/>
      <c r="G13868" s="28"/>
      <c r="H13868" s="28"/>
      <c r="I13868" s="28"/>
      <c r="J13868" s="28"/>
      <c r="K13868" s="28"/>
      <c r="L13868" s="28"/>
    </row>
    <row r="13869" spans="1:12" ht="21">
      <c r="A13869" s="26"/>
      <c r="B13869" s="27"/>
      <c r="C13869" s="27"/>
      <c r="D13869" s="27"/>
      <c r="E13869" s="27"/>
      <c r="F13869" s="27"/>
      <c r="G13869" s="28"/>
      <c r="H13869" s="28"/>
      <c r="I13869" s="28"/>
      <c r="J13869" s="28"/>
      <c r="K13869" s="28"/>
      <c r="L13869" s="28"/>
    </row>
    <row r="13870" spans="1:12" ht="21">
      <c r="A13870" s="26"/>
      <c r="B13870" s="27"/>
      <c r="C13870" s="27"/>
      <c r="D13870" s="27"/>
      <c r="E13870" s="27"/>
      <c r="F13870" s="27"/>
      <c r="G13870" s="29"/>
      <c r="H13870" s="29"/>
      <c r="I13870" s="29"/>
      <c r="J13870" s="29"/>
      <c r="K13870" s="29"/>
      <c r="L13870" s="29"/>
    </row>
    <row r="13871" spans="1:12" ht="21">
      <c r="A13871" s="26"/>
      <c r="B13871" s="27"/>
      <c r="C13871" s="27"/>
      <c r="D13871" s="27"/>
      <c r="E13871" s="27"/>
      <c r="F13871" s="27"/>
      <c r="G13871" s="28"/>
      <c r="H13871" s="28"/>
      <c r="I13871" s="28"/>
      <c r="J13871" s="28"/>
      <c r="K13871" s="28"/>
      <c r="L13871" s="28"/>
    </row>
    <row r="13872" spans="1:12" ht="21">
      <c r="A13872" s="26"/>
      <c r="B13872" s="27"/>
      <c r="C13872" s="27"/>
      <c r="D13872" s="27"/>
      <c r="E13872" s="27"/>
      <c r="F13872" s="27"/>
      <c r="G13872" s="29"/>
      <c r="H13872" s="29"/>
      <c r="I13872" s="29"/>
      <c r="J13872" s="29"/>
      <c r="K13872" s="29"/>
      <c r="L13872" s="29"/>
    </row>
    <row r="13873" spans="1:12" ht="21">
      <c r="A13873" s="26"/>
      <c r="B13873" s="27"/>
      <c r="C13873" s="27"/>
      <c r="D13873" s="27"/>
      <c r="E13873" s="27"/>
      <c r="F13873" s="27"/>
      <c r="G13873" s="29"/>
      <c r="H13873" s="29"/>
      <c r="I13873" s="29"/>
      <c r="J13873" s="29"/>
      <c r="K13873" s="29"/>
      <c r="L13873" s="29"/>
    </row>
    <row r="13874" spans="1:12" ht="21">
      <c r="A13874" s="26"/>
      <c r="B13874" s="27"/>
      <c r="C13874" s="27"/>
      <c r="D13874" s="27"/>
      <c r="E13874" s="27"/>
      <c r="F13874" s="27"/>
      <c r="G13874" s="28"/>
      <c r="H13874" s="28"/>
      <c r="I13874" s="28"/>
      <c r="J13874" s="28"/>
      <c r="K13874" s="28"/>
      <c r="L13874" s="28"/>
    </row>
    <row r="13875" spans="1:12" ht="21">
      <c r="A13875" s="26"/>
      <c r="B13875" s="27"/>
      <c r="C13875" s="27"/>
      <c r="D13875" s="27"/>
      <c r="E13875" s="27"/>
      <c r="F13875" s="27"/>
      <c r="G13875" s="28"/>
      <c r="H13875" s="28"/>
      <c r="I13875" s="28"/>
      <c r="J13875" s="28"/>
      <c r="K13875" s="28"/>
      <c r="L13875" s="28"/>
    </row>
    <row r="13876" spans="1:12" ht="21">
      <c r="A13876" s="26"/>
      <c r="B13876" s="27"/>
      <c r="C13876" s="27"/>
      <c r="D13876" s="27"/>
      <c r="E13876" s="27"/>
      <c r="F13876" s="27"/>
      <c r="G13876" s="29"/>
      <c r="H13876" s="29"/>
      <c r="I13876" s="29"/>
      <c r="J13876" s="29"/>
      <c r="K13876" s="29"/>
      <c r="L13876" s="29"/>
    </row>
    <row r="13877" spans="1:12" ht="21">
      <c r="A13877" s="26"/>
      <c r="B13877" s="27"/>
      <c r="C13877" s="27"/>
      <c r="D13877" s="27"/>
      <c r="E13877" s="27"/>
      <c r="F13877" s="27"/>
      <c r="G13877" s="29"/>
      <c r="H13877" s="29"/>
      <c r="I13877" s="29"/>
      <c r="J13877" s="29"/>
      <c r="K13877" s="29"/>
      <c r="L13877" s="29"/>
    </row>
    <row r="13878" spans="1:12" ht="21">
      <c r="A13878" s="26"/>
      <c r="B13878" s="27"/>
      <c r="C13878" s="27"/>
      <c r="D13878" s="27"/>
      <c r="E13878" s="27"/>
      <c r="F13878" s="27"/>
      <c r="G13878" s="29"/>
      <c r="H13878" s="29"/>
      <c r="I13878" s="29"/>
      <c r="J13878" s="29"/>
      <c r="K13878" s="29"/>
      <c r="L13878" s="29"/>
    </row>
    <row r="13879" spans="1:12" ht="21">
      <c r="A13879" s="26"/>
      <c r="B13879" s="27"/>
      <c r="C13879" s="27"/>
      <c r="D13879" s="27"/>
      <c r="E13879" s="27"/>
      <c r="F13879" s="27"/>
      <c r="G13879" s="28"/>
      <c r="H13879" s="28"/>
      <c r="I13879" s="28"/>
      <c r="J13879" s="28"/>
      <c r="K13879" s="28"/>
      <c r="L13879" s="28"/>
    </row>
    <row r="13880" spans="1:12" ht="21">
      <c r="A13880" s="26"/>
      <c r="B13880" s="27"/>
      <c r="C13880" s="27"/>
      <c r="D13880" s="27"/>
      <c r="E13880" s="27"/>
      <c r="F13880" s="27"/>
      <c r="G13880" s="29"/>
      <c r="H13880" s="29"/>
      <c r="I13880" s="29"/>
      <c r="J13880" s="29"/>
      <c r="K13880" s="29"/>
      <c r="L13880" s="29"/>
    </row>
    <row r="13881" spans="1:12" ht="21">
      <c r="A13881" s="26"/>
      <c r="B13881" s="27"/>
      <c r="C13881" s="27"/>
      <c r="D13881" s="27"/>
      <c r="E13881" s="27"/>
      <c r="F13881" s="27"/>
      <c r="G13881" s="29"/>
      <c r="H13881" s="29"/>
      <c r="I13881" s="29"/>
      <c r="J13881" s="29"/>
      <c r="K13881" s="29"/>
      <c r="L13881" s="29"/>
    </row>
    <row r="13882" spans="1:12" ht="21">
      <c r="A13882" s="26"/>
      <c r="B13882" s="27"/>
      <c r="C13882" s="27"/>
      <c r="D13882" s="27"/>
      <c r="E13882" s="27"/>
      <c r="F13882" s="27"/>
      <c r="G13882" s="29"/>
      <c r="H13882" s="29"/>
      <c r="I13882" s="29"/>
      <c r="J13882" s="29"/>
      <c r="K13882" s="29"/>
      <c r="L13882" s="29"/>
    </row>
    <row r="13883" spans="1:12" ht="21">
      <c r="A13883" s="26"/>
      <c r="B13883" s="27"/>
      <c r="C13883" s="27"/>
      <c r="D13883" s="27"/>
      <c r="E13883" s="27"/>
      <c r="F13883" s="27"/>
      <c r="G13883" s="28"/>
      <c r="H13883" s="28"/>
      <c r="I13883" s="28"/>
      <c r="J13883" s="28"/>
      <c r="K13883" s="28"/>
      <c r="L13883" s="28"/>
    </row>
    <row r="13884" spans="1:12" ht="21">
      <c r="A13884" s="26"/>
      <c r="B13884" s="27"/>
      <c r="C13884" s="27"/>
      <c r="D13884" s="27"/>
      <c r="E13884" s="27"/>
      <c r="F13884" s="27"/>
      <c r="G13884" s="28"/>
      <c r="H13884" s="28"/>
      <c r="I13884" s="28"/>
      <c r="J13884" s="28"/>
      <c r="K13884" s="28"/>
      <c r="L13884" s="28"/>
    </row>
    <row r="13885" spans="1:12" ht="21">
      <c r="A13885" s="26"/>
      <c r="B13885" s="27"/>
      <c r="C13885" s="27"/>
      <c r="D13885" s="27"/>
      <c r="E13885" s="27"/>
      <c r="F13885" s="27"/>
      <c r="G13885" s="29"/>
      <c r="H13885" s="29"/>
      <c r="I13885" s="29"/>
      <c r="J13885" s="29"/>
      <c r="K13885" s="29"/>
      <c r="L13885" s="29"/>
    </row>
    <row r="13886" spans="1:12" ht="21">
      <c r="A13886" s="26"/>
      <c r="B13886" s="27"/>
      <c r="C13886" s="27"/>
      <c r="D13886" s="27"/>
      <c r="E13886" s="27"/>
      <c r="F13886" s="27"/>
      <c r="G13886" s="29"/>
      <c r="H13886" s="29"/>
      <c r="I13886" s="29"/>
      <c r="J13886" s="29"/>
      <c r="K13886" s="29"/>
      <c r="L13886" s="29"/>
    </row>
    <row r="13887" spans="1:12" ht="21">
      <c r="A13887" s="26"/>
      <c r="B13887" s="27"/>
      <c r="C13887" s="27"/>
      <c r="D13887" s="27"/>
      <c r="E13887" s="27"/>
      <c r="F13887" s="27"/>
      <c r="G13887" s="29"/>
      <c r="H13887" s="29"/>
      <c r="I13887" s="29"/>
      <c r="J13887" s="29"/>
      <c r="K13887" s="29"/>
      <c r="L13887" s="29"/>
    </row>
    <row r="13888" spans="1:12" ht="21">
      <c r="A13888" s="26"/>
      <c r="B13888" s="27"/>
      <c r="C13888" s="27"/>
      <c r="D13888" s="27"/>
      <c r="E13888" s="27"/>
      <c r="F13888" s="27"/>
      <c r="G13888" s="29"/>
      <c r="H13888" s="29"/>
      <c r="I13888" s="29"/>
      <c r="J13888" s="29"/>
      <c r="K13888" s="29"/>
      <c r="L13888" s="29"/>
    </row>
    <row r="13889" spans="1:12" ht="21">
      <c r="A13889" s="26"/>
      <c r="B13889" s="27"/>
      <c r="C13889" s="27"/>
      <c r="D13889" s="27"/>
      <c r="E13889" s="27"/>
      <c r="F13889" s="27"/>
      <c r="G13889" s="28"/>
      <c r="H13889" s="28"/>
      <c r="I13889" s="28"/>
      <c r="J13889" s="28"/>
      <c r="K13889" s="28"/>
      <c r="L13889" s="28"/>
    </row>
    <row r="13890" spans="1:12" ht="21">
      <c r="A13890" s="26"/>
      <c r="B13890" s="27"/>
      <c r="C13890" s="27"/>
      <c r="D13890" s="27"/>
      <c r="E13890" s="27"/>
      <c r="F13890" s="27"/>
      <c r="G13890" s="29"/>
      <c r="H13890" s="29"/>
      <c r="I13890" s="29"/>
      <c r="J13890" s="29"/>
      <c r="K13890" s="29"/>
      <c r="L13890" s="29"/>
    </row>
    <row r="13891" spans="1:12" ht="21">
      <c r="A13891" s="26"/>
      <c r="B13891" s="27"/>
      <c r="C13891" s="27"/>
      <c r="D13891" s="27"/>
      <c r="E13891" s="27"/>
      <c r="F13891" s="27"/>
      <c r="G13891" s="28"/>
      <c r="H13891" s="28"/>
      <c r="I13891" s="28"/>
      <c r="J13891" s="28"/>
      <c r="K13891" s="28"/>
      <c r="L13891" s="28"/>
    </row>
    <row r="13892" spans="1:12" ht="21">
      <c r="A13892" s="26"/>
      <c r="B13892" s="27"/>
      <c r="C13892" s="27"/>
      <c r="D13892" s="27"/>
      <c r="E13892" s="27"/>
      <c r="F13892" s="27"/>
      <c r="G13892" s="29"/>
      <c r="H13892" s="29"/>
      <c r="I13892" s="29"/>
      <c r="J13892" s="29"/>
      <c r="K13892" s="29"/>
      <c r="L13892" s="29"/>
    </row>
    <row r="13893" spans="1:12" ht="21">
      <c r="A13893" s="26"/>
      <c r="B13893" s="27"/>
      <c r="C13893" s="27"/>
      <c r="D13893" s="27"/>
      <c r="E13893" s="27"/>
      <c r="F13893" s="27"/>
      <c r="G13893" s="28"/>
      <c r="H13893" s="28"/>
      <c r="I13893" s="28"/>
      <c r="J13893" s="28"/>
      <c r="K13893" s="28"/>
      <c r="L13893" s="28"/>
    </row>
    <row r="13894" spans="1:12" ht="21">
      <c r="A13894" s="26"/>
      <c r="B13894" s="27"/>
      <c r="C13894" s="27"/>
      <c r="D13894" s="27"/>
      <c r="E13894" s="27"/>
      <c r="F13894" s="27"/>
      <c r="G13894" s="29"/>
      <c r="H13894" s="29"/>
      <c r="I13894" s="29"/>
      <c r="J13894" s="29"/>
      <c r="K13894" s="29"/>
      <c r="L13894" s="29"/>
    </row>
    <row r="13895" spans="1:12" ht="21">
      <c r="A13895" s="26"/>
      <c r="B13895" s="27"/>
      <c r="C13895" s="27"/>
      <c r="D13895" s="27"/>
      <c r="E13895" s="27"/>
      <c r="F13895" s="27"/>
      <c r="G13895" s="29"/>
      <c r="H13895" s="29"/>
      <c r="I13895" s="29"/>
      <c r="J13895" s="29"/>
      <c r="K13895" s="29"/>
      <c r="L13895" s="29"/>
    </row>
    <row r="13896" spans="1:12" ht="21">
      <c r="A13896" s="26"/>
      <c r="B13896" s="27"/>
      <c r="C13896" s="27"/>
      <c r="D13896" s="27"/>
      <c r="E13896" s="27"/>
      <c r="F13896" s="27"/>
      <c r="G13896" s="29"/>
      <c r="H13896" s="29"/>
      <c r="I13896" s="29"/>
      <c r="J13896" s="29"/>
      <c r="K13896" s="29"/>
      <c r="L13896" s="29"/>
    </row>
    <row r="13897" spans="1:12" ht="21">
      <c r="A13897" s="26"/>
      <c r="B13897" s="27"/>
      <c r="C13897" s="27"/>
      <c r="D13897" s="27"/>
      <c r="E13897" s="27"/>
      <c r="F13897" s="27"/>
      <c r="G13897" s="29"/>
      <c r="H13897" s="29"/>
      <c r="I13897" s="29"/>
      <c r="J13897" s="29"/>
      <c r="K13897" s="29"/>
      <c r="L13897" s="29"/>
    </row>
    <row r="13898" spans="1:12" ht="21">
      <c r="A13898" s="26"/>
      <c r="B13898" s="27"/>
      <c r="C13898" s="27"/>
      <c r="D13898" s="27"/>
      <c r="E13898" s="27"/>
      <c r="F13898" s="27"/>
      <c r="G13898" s="29"/>
      <c r="H13898" s="29"/>
      <c r="I13898" s="29"/>
      <c r="J13898" s="29"/>
      <c r="K13898" s="29"/>
      <c r="L13898" s="29"/>
    </row>
    <row r="13899" spans="1:12" ht="21">
      <c r="A13899" s="26"/>
      <c r="B13899" s="27"/>
      <c r="C13899" s="27"/>
      <c r="D13899" s="27"/>
      <c r="E13899" s="27"/>
      <c r="F13899" s="27"/>
      <c r="G13899" s="29"/>
      <c r="H13899" s="29"/>
      <c r="I13899" s="29"/>
      <c r="J13899" s="29"/>
      <c r="K13899" s="29"/>
      <c r="L13899" s="29"/>
    </row>
    <row r="13900" spans="1:12" ht="21">
      <c r="A13900" s="26"/>
      <c r="B13900" s="27"/>
      <c r="C13900" s="27"/>
      <c r="D13900" s="27"/>
      <c r="E13900" s="27"/>
      <c r="F13900" s="27"/>
      <c r="G13900" s="28"/>
      <c r="H13900" s="28"/>
      <c r="I13900" s="28"/>
      <c r="J13900" s="28"/>
      <c r="K13900" s="28"/>
      <c r="L13900" s="28"/>
    </row>
    <row r="13901" spans="1:12" ht="21">
      <c r="A13901" s="26"/>
      <c r="B13901" s="27"/>
      <c r="C13901" s="27"/>
      <c r="D13901" s="27"/>
      <c r="E13901" s="27"/>
      <c r="F13901" s="27"/>
      <c r="G13901" s="29"/>
      <c r="H13901" s="29"/>
      <c r="I13901" s="29"/>
      <c r="J13901" s="29"/>
      <c r="K13901" s="29"/>
      <c r="L13901" s="29"/>
    </row>
    <row r="13902" spans="1:12" ht="21">
      <c r="A13902" s="26"/>
      <c r="B13902" s="27"/>
      <c r="C13902" s="27"/>
      <c r="D13902" s="27"/>
      <c r="E13902" s="27"/>
      <c r="F13902" s="27"/>
      <c r="G13902" s="29"/>
      <c r="H13902" s="29"/>
      <c r="I13902" s="29"/>
      <c r="J13902" s="29"/>
      <c r="K13902" s="29"/>
      <c r="L13902" s="29"/>
    </row>
    <row r="13903" spans="1:12" ht="21">
      <c r="A13903" s="26"/>
      <c r="B13903" s="27"/>
      <c r="C13903" s="27"/>
      <c r="D13903" s="27"/>
      <c r="E13903" s="27"/>
      <c r="F13903" s="27"/>
      <c r="G13903" s="29"/>
      <c r="H13903" s="29"/>
      <c r="I13903" s="29"/>
      <c r="J13903" s="29"/>
      <c r="K13903" s="29"/>
      <c r="L13903" s="29"/>
    </row>
    <row r="13904" spans="1:12" ht="21">
      <c r="A13904" s="26"/>
      <c r="B13904" s="27"/>
      <c r="C13904" s="27"/>
      <c r="D13904" s="27"/>
      <c r="E13904" s="27"/>
      <c r="F13904" s="27"/>
      <c r="G13904" s="29"/>
      <c r="H13904" s="29"/>
      <c r="I13904" s="29"/>
      <c r="J13904" s="29"/>
      <c r="K13904" s="29"/>
      <c r="L13904" s="29"/>
    </row>
    <row r="13905" spans="1:12" ht="21">
      <c r="A13905" s="26"/>
      <c r="B13905" s="27"/>
      <c r="C13905" s="27"/>
      <c r="D13905" s="27"/>
      <c r="E13905" s="27"/>
      <c r="F13905" s="27"/>
      <c r="G13905" s="29"/>
      <c r="H13905" s="29"/>
      <c r="I13905" s="29"/>
      <c r="J13905" s="29"/>
      <c r="K13905" s="29"/>
      <c r="L13905" s="29"/>
    </row>
    <row r="13906" spans="1:12" ht="21">
      <c r="A13906" s="26"/>
      <c r="B13906" s="27"/>
      <c r="C13906" s="27"/>
      <c r="D13906" s="27"/>
      <c r="E13906" s="27"/>
      <c r="F13906" s="27"/>
      <c r="G13906" s="29"/>
      <c r="H13906" s="29"/>
      <c r="I13906" s="29"/>
      <c r="J13906" s="29"/>
      <c r="K13906" s="29"/>
      <c r="L13906" s="29"/>
    </row>
    <row r="13907" spans="1:12" ht="21">
      <c r="A13907" s="26"/>
      <c r="B13907" s="27"/>
      <c r="C13907" s="27"/>
      <c r="D13907" s="27"/>
      <c r="E13907" s="27"/>
      <c r="F13907" s="27"/>
      <c r="G13907" s="29"/>
      <c r="H13907" s="29"/>
      <c r="I13907" s="29"/>
      <c r="J13907" s="29"/>
      <c r="K13907" s="29"/>
      <c r="L13907" s="29"/>
    </row>
    <row r="13908" spans="1:12" ht="21">
      <c r="A13908" s="26"/>
      <c r="B13908" s="27"/>
      <c r="C13908" s="27"/>
      <c r="D13908" s="27"/>
      <c r="E13908" s="27"/>
      <c r="F13908" s="27"/>
      <c r="G13908" s="29"/>
      <c r="H13908" s="29"/>
      <c r="I13908" s="29"/>
      <c r="J13908" s="29"/>
      <c r="K13908" s="29"/>
      <c r="L13908" s="29"/>
    </row>
    <row r="13909" spans="1:12" ht="21">
      <c r="A13909" s="26"/>
      <c r="B13909" s="27"/>
      <c r="C13909" s="27"/>
      <c r="D13909" s="27"/>
      <c r="E13909" s="27"/>
      <c r="F13909" s="27"/>
      <c r="G13909" s="29"/>
      <c r="H13909" s="29"/>
      <c r="I13909" s="29"/>
      <c r="J13909" s="29"/>
      <c r="K13909" s="29"/>
      <c r="L13909" s="29"/>
    </row>
    <row r="13910" spans="1:12" ht="21">
      <c r="A13910" s="26"/>
      <c r="B13910" s="27"/>
      <c r="C13910" s="27"/>
      <c r="D13910" s="27"/>
      <c r="E13910" s="27"/>
      <c r="F13910" s="27"/>
      <c r="G13910" s="29"/>
      <c r="H13910" s="29"/>
      <c r="I13910" s="29"/>
      <c r="J13910" s="29"/>
      <c r="K13910" s="29"/>
      <c r="L13910" s="29"/>
    </row>
    <row r="13911" spans="1:12" ht="21">
      <c r="A13911" s="26"/>
      <c r="B13911" s="27"/>
      <c r="C13911" s="27"/>
      <c r="D13911" s="27"/>
      <c r="E13911" s="27"/>
      <c r="F13911" s="27"/>
      <c r="G13911" s="29"/>
      <c r="H13911" s="29"/>
      <c r="I13911" s="29"/>
      <c r="J13911" s="29"/>
      <c r="K13911" s="29"/>
      <c r="L13911" s="29"/>
    </row>
    <row r="13912" spans="1:12" ht="21">
      <c r="A13912" s="26"/>
      <c r="B13912" s="27"/>
      <c r="C13912" s="27"/>
      <c r="D13912" s="27"/>
      <c r="E13912" s="27"/>
      <c r="F13912" s="27"/>
      <c r="G13912" s="29"/>
      <c r="H13912" s="29"/>
      <c r="I13912" s="29"/>
      <c r="J13912" s="29"/>
      <c r="K13912" s="29"/>
      <c r="L13912" s="29"/>
    </row>
    <row r="13913" spans="1:12" ht="21">
      <c r="A13913" s="26"/>
      <c r="B13913" s="27"/>
      <c r="C13913" s="27"/>
      <c r="D13913" s="27"/>
      <c r="E13913" s="27"/>
      <c r="F13913" s="27"/>
      <c r="G13913" s="29"/>
      <c r="H13913" s="29"/>
      <c r="I13913" s="29"/>
      <c r="J13913" s="29"/>
      <c r="K13913" s="29"/>
      <c r="L13913" s="29"/>
    </row>
    <row r="13914" spans="1:12" ht="21">
      <c r="A13914" s="26"/>
      <c r="B13914" s="27"/>
      <c r="C13914" s="27"/>
      <c r="D13914" s="27"/>
      <c r="E13914" s="27"/>
      <c r="F13914" s="27"/>
      <c r="G13914" s="29"/>
      <c r="H13914" s="29"/>
      <c r="I13914" s="29"/>
      <c r="J13914" s="29"/>
      <c r="K13914" s="29"/>
      <c r="L13914" s="29"/>
    </row>
    <row r="13915" spans="1:12" ht="21">
      <c r="A13915" s="26"/>
      <c r="B13915" s="27"/>
      <c r="C13915" s="27"/>
      <c r="D13915" s="27"/>
      <c r="E13915" s="27"/>
      <c r="F13915" s="27"/>
      <c r="G13915" s="29"/>
      <c r="H13915" s="29"/>
      <c r="I13915" s="29"/>
      <c r="J13915" s="29"/>
      <c r="K13915" s="29"/>
      <c r="L13915" s="29"/>
    </row>
    <row r="13916" spans="1:12" ht="21">
      <c r="A13916" s="26"/>
      <c r="B13916" s="27"/>
      <c r="C13916" s="27"/>
      <c r="D13916" s="27"/>
      <c r="E13916" s="27"/>
      <c r="F13916" s="27"/>
      <c r="G13916" s="29"/>
      <c r="H13916" s="29"/>
      <c r="I13916" s="29"/>
      <c r="J13916" s="29"/>
      <c r="K13916" s="29"/>
      <c r="L13916" s="29"/>
    </row>
    <row r="13917" spans="1:12" ht="21">
      <c r="A13917" s="26"/>
      <c r="B13917" s="27"/>
      <c r="C13917" s="27"/>
      <c r="D13917" s="27"/>
      <c r="E13917" s="27"/>
      <c r="F13917" s="27"/>
      <c r="G13917" s="29"/>
      <c r="H13917" s="29"/>
      <c r="I13917" s="29"/>
      <c r="J13917" s="29"/>
      <c r="K13917" s="29"/>
      <c r="L13917" s="29"/>
    </row>
    <row r="13918" spans="1:12" ht="21">
      <c r="A13918" s="26"/>
      <c r="B13918" s="27"/>
      <c r="C13918" s="27"/>
      <c r="D13918" s="27"/>
      <c r="E13918" s="27"/>
      <c r="F13918" s="27"/>
      <c r="G13918" s="29"/>
      <c r="H13918" s="29"/>
      <c r="I13918" s="29"/>
      <c r="J13918" s="29"/>
      <c r="K13918" s="29"/>
      <c r="L13918" s="29"/>
    </row>
    <row r="13919" spans="1:12" ht="21">
      <c r="A13919" s="26"/>
      <c r="B13919" s="27"/>
      <c r="C13919" s="27"/>
      <c r="D13919" s="27"/>
      <c r="E13919" s="27"/>
      <c r="F13919" s="27"/>
      <c r="G13919" s="29"/>
      <c r="H13919" s="29"/>
      <c r="I13919" s="29"/>
      <c r="J13919" s="29"/>
      <c r="K13919" s="29"/>
      <c r="L13919" s="29"/>
    </row>
    <row r="13920" spans="1:12" ht="21">
      <c r="A13920" s="26"/>
      <c r="B13920" s="27"/>
      <c r="C13920" s="27"/>
      <c r="D13920" s="27"/>
      <c r="E13920" s="27"/>
      <c r="F13920" s="27"/>
      <c r="G13920" s="29"/>
      <c r="H13920" s="29"/>
      <c r="I13920" s="29"/>
      <c r="J13920" s="29"/>
      <c r="K13920" s="29"/>
      <c r="L13920" s="29"/>
    </row>
    <row r="13921" spans="1:12" ht="21">
      <c r="A13921" s="26"/>
      <c r="B13921" s="27"/>
      <c r="C13921" s="27"/>
      <c r="D13921" s="27"/>
      <c r="E13921" s="27"/>
      <c r="F13921" s="27"/>
      <c r="G13921" s="29"/>
      <c r="H13921" s="29"/>
      <c r="I13921" s="29"/>
      <c r="J13921" s="29"/>
      <c r="K13921" s="29"/>
      <c r="L13921" s="29"/>
    </row>
    <row r="13922" spans="1:12" ht="21">
      <c r="A13922" s="26"/>
      <c r="B13922" s="27"/>
      <c r="C13922" s="27"/>
      <c r="D13922" s="27"/>
      <c r="E13922" s="27"/>
      <c r="F13922" s="27"/>
      <c r="G13922" s="29"/>
      <c r="H13922" s="29"/>
      <c r="I13922" s="29"/>
      <c r="J13922" s="29"/>
      <c r="K13922" s="29"/>
      <c r="L13922" s="29"/>
    </row>
    <row r="13923" spans="1:12" ht="21">
      <c r="A13923" s="26"/>
      <c r="B13923" s="27"/>
      <c r="C13923" s="27"/>
      <c r="D13923" s="27"/>
      <c r="E13923" s="27"/>
      <c r="F13923" s="27"/>
      <c r="G13923" s="29"/>
      <c r="H13923" s="29"/>
      <c r="I13923" s="29"/>
      <c r="J13923" s="29"/>
      <c r="K13923" s="29"/>
      <c r="L13923" s="29"/>
    </row>
    <row r="13924" spans="1:12" ht="21">
      <c r="A13924" s="26"/>
      <c r="B13924" s="27"/>
      <c r="C13924" s="27"/>
      <c r="D13924" s="27"/>
      <c r="E13924" s="27"/>
      <c r="F13924" s="27"/>
      <c r="G13924" s="29"/>
      <c r="H13924" s="29"/>
      <c r="I13924" s="29"/>
      <c r="J13924" s="29"/>
      <c r="K13924" s="29"/>
      <c r="L13924" s="29"/>
    </row>
    <row r="13925" spans="1:12" ht="21">
      <c r="A13925" s="26"/>
      <c r="B13925" s="27"/>
      <c r="C13925" s="27"/>
      <c r="D13925" s="27"/>
      <c r="E13925" s="27"/>
      <c r="F13925" s="27"/>
      <c r="G13925" s="29"/>
      <c r="H13925" s="29"/>
      <c r="I13925" s="29"/>
      <c r="J13925" s="29"/>
      <c r="K13925" s="29"/>
      <c r="L13925" s="29"/>
    </row>
    <row r="13926" spans="1:12" ht="21">
      <c r="A13926" s="26"/>
      <c r="B13926" s="27"/>
      <c r="C13926" s="27"/>
      <c r="D13926" s="27"/>
      <c r="E13926" s="27"/>
      <c r="F13926" s="27"/>
      <c r="G13926" s="29"/>
      <c r="H13926" s="29"/>
      <c r="I13926" s="29"/>
      <c r="J13926" s="29"/>
      <c r="K13926" s="29"/>
      <c r="L13926" s="29"/>
    </row>
    <row r="13927" spans="1:12" ht="21">
      <c r="A13927" s="26"/>
      <c r="B13927" s="27"/>
      <c r="C13927" s="27"/>
      <c r="D13927" s="27"/>
      <c r="E13927" s="27"/>
      <c r="F13927" s="27"/>
      <c r="G13927" s="28"/>
      <c r="H13927" s="28"/>
      <c r="I13927" s="28"/>
      <c r="J13927" s="28"/>
      <c r="K13927" s="28"/>
      <c r="L13927" s="28"/>
    </row>
    <row r="13928" spans="1:12" ht="21">
      <c r="A13928" s="26"/>
      <c r="B13928" s="27"/>
      <c r="C13928" s="27"/>
      <c r="D13928" s="27"/>
      <c r="E13928" s="27"/>
      <c r="F13928" s="27"/>
      <c r="G13928" s="29"/>
      <c r="H13928" s="29"/>
      <c r="I13928" s="29"/>
      <c r="J13928" s="29"/>
      <c r="K13928" s="29"/>
      <c r="L13928" s="29"/>
    </row>
    <row r="13929" spans="1:12" ht="21">
      <c r="A13929" s="26"/>
      <c r="B13929" s="27"/>
      <c r="C13929" s="27"/>
      <c r="D13929" s="27"/>
      <c r="E13929" s="27"/>
      <c r="F13929" s="27"/>
      <c r="G13929" s="29"/>
      <c r="H13929" s="29"/>
      <c r="I13929" s="29"/>
      <c r="J13929" s="29"/>
      <c r="K13929" s="29"/>
      <c r="L13929" s="29"/>
    </row>
    <row r="13930" spans="1:12" ht="21">
      <c r="A13930" s="26"/>
      <c r="B13930" s="27"/>
      <c r="C13930" s="27"/>
      <c r="D13930" s="27"/>
      <c r="E13930" s="27"/>
      <c r="F13930" s="27"/>
      <c r="G13930" s="29"/>
      <c r="H13930" s="29"/>
      <c r="I13930" s="29"/>
      <c r="J13930" s="29"/>
      <c r="K13930" s="29"/>
      <c r="L13930" s="29"/>
    </row>
    <row r="13931" spans="1:12" ht="21">
      <c r="A13931" s="26"/>
      <c r="B13931" s="27"/>
      <c r="C13931" s="27"/>
      <c r="D13931" s="27"/>
      <c r="E13931" s="27"/>
      <c r="F13931" s="27"/>
      <c r="G13931" s="28"/>
      <c r="H13931" s="28"/>
      <c r="I13931" s="28"/>
      <c r="J13931" s="28"/>
      <c r="K13931" s="28"/>
      <c r="L13931" s="28"/>
    </row>
    <row r="13932" spans="1:12" ht="21">
      <c r="A13932" s="26"/>
      <c r="B13932" s="27"/>
      <c r="C13932" s="27"/>
      <c r="D13932" s="27"/>
      <c r="E13932" s="27"/>
      <c r="F13932" s="27"/>
      <c r="G13932" s="29"/>
      <c r="H13932" s="29"/>
      <c r="I13932" s="29"/>
      <c r="J13932" s="29"/>
      <c r="K13932" s="29"/>
      <c r="L13932" s="29"/>
    </row>
    <row r="13933" spans="1:12" ht="21">
      <c r="A13933" s="26"/>
      <c r="B13933" s="27"/>
      <c r="C13933" s="27"/>
      <c r="D13933" s="27"/>
      <c r="E13933" s="27"/>
      <c r="F13933" s="27"/>
      <c r="G13933" s="29"/>
      <c r="H13933" s="29"/>
      <c r="I13933" s="29"/>
      <c r="J13933" s="29"/>
      <c r="K13933" s="29"/>
      <c r="L13933" s="29"/>
    </row>
    <row r="13934" spans="1:12" ht="21">
      <c r="A13934" s="26"/>
      <c r="B13934" s="27"/>
      <c r="C13934" s="27"/>
      <c r="D13934" s="27"/>
      <c r="E13934" s="27"/>
      <c r="F13934" s="27"/>
      <c r="G13934" s="29"/>
      <c r="H13934" s="29"/>
      <c r="I13934" s="29"/>
      <c r="J13934" s="29"/>
      <c r="K13934" s="29"/>
      <c r="L13934" s="29"/>
    </row>
    <row r="13935" spans="1:12" ht="21">
      <c r="A13935" s="26"/>
      <c r="B13935" s="27"/>
      <c r="C13935" s="27"/>
      <c r="D13935" s="27"/>
      <c r="E13935" s="27"/>
      <c r="F13935" s="27"/>
      <c r="G13935" s="29"/>
      <c r="H13935" s="29"/>
      <c r="I13935" s="29"/>
      <c r="J13935" s="29"/>
      <c r="K13935" s="29"/>
      <c r="L13935" s="29"/>
    </row>
    <row r="13936" spans="1:12" ht="21">
      <c r="A13936" s="26"/>
      <c r="B13936" s="27"/>
      <c r="C13936" s="27"/>
      <c r="D13936" s="27"/>
      <c r="E13936" s="27"/>
      <c r="F13936" s="27"/>
      <c r="G13936" s="29"/>
      <c r="H13936" s="29"/>
      <c r="I13936" s="29"/>
      <c r="J13936" s="29"/>
      <c r="K13936" s="29"/>
      <c r="L13936" s="29"/>
    </row>
    <row r="13937" spans="1:12" ht="21">
      <c r="A13937" s="26"/>
      <c r="B13937" s="27"/>
      <c r="C13937" s="27"/>
      <c r="D13937" s="27"/>
      <c r="E13937" s="27"/>
      <c r="F13937" s="27"/>
      <c r="G13937" s="29"/>
      <c r="H13937" s="29"/>
      <c r="I13937" s="29"/>
      <c r="J13937" s="29"/>
      <c r="K13937" s="29"/>
      <c r="L13937" s="29"/>
    </row>
    <row r="13938" spans="1:12" ht="21">
      <c r="A13938" s="26"/>
      <c r="B13938" s="27"/>
      <c r="C13938" s="27"/>
      <c r="D13938" s="27"/>
      <c r="E13938" s="27"/>
      <c r="F13938" s="27"/>
      <c r="G13938" s="28"/>
      <c r="H13938" s="28"/>
      <c r="I13938" s="28"/>
      <c r="J13938" s="28"/>
      <c r="K13938" s="28"/>
      <c r="L13938" s="28"/>
    </row>
    <row r="13939" spans="1:12" ht="21">
      <c r="A13939" s="26"/>
      <c r="B13939" s="27"/>
      <c r="C13939" s="27"/>
      <c r="D13939" s="27"/>
      <c r="E13939" s="27"/>
      <c r="F13939" s="27"/>
      <c r="G13939" s="29"/>
      <c r="H13939" s="29"/>
      <c r="I13939" s="29"/>
      <c r="J13939" s="29"/>
      <c r="K13939" s="29"/>
      <c r="L13939" s="29"/>
    </row>
    <row r="13940" spans="1:12" ht="21">
      <c r="A13940" s="26"/>
      <c r="B13940" s="27"/>
      <c r="C13940" s="27"/>
      <c r="D13940" s="27"/>
      <c r="E13940" s="27"/>
      <c r="F13940" s="27"/>
      <c r="G13940" s="29"/>
      <c r="H13940" s="29"/>
      <c r="I13940" s="29"/>
      <c r="J13940" s="29"/>
      <c r="K13940" s="29"/>
      <c r="L13940" s="29"/>
    </row>
    <row r="13941" spans="1:12" ht="21">
      <c r="A13941" s="26"/>
      <c r="B13941" s="27"/>
      <c r="C13941" s="27"/>
      <c r="D13941" s="27"/>
      <c r="E13941" s="27"/>
      <c r="F13941" s="27"/>
      <c r="G13941" s="29"/>
      <c r="H13941" s="29"/>
      <c r="I13941" s="29"/>
      <c r="J13941" s="29"/>
      <c r="K13941" s="29"/>
      <c r="L13941" s="29"/>
    </row>
    <row r="13942" spans="1:12" ht="21">
      <c r="A13942" s="26"/>
      <c r="B13942" s="27"/>
      <c r="C13942" s="27"/>
      <c r="D13942" s="27"/>
      <c r="E13942" s="27"/>
      <c r="F13942" s="27"/>
      <c r="G13942" s="29"/>
      <c r="H13942" s="29"/>
      <c r="I13942" s="29"/>
      <c r="J13942" s="29"/>
      <c r="K13942" s="29"/>
      <c r="L13942" s="29"/>
    </row>
    <row r="13943" spans="1:12" ht="21">
      <c r="A13943" s="26"/>
      <c r="B13943" s="27"/>
      <c r="C13943" s="27"/>
      <c r="D13943" s="27"/>
      <c r="E13943" s="27"/>
      <c r="F13943" s="27"/>
      <c r="G13943" s="28"/>
      <c r="H13943" s="28"/>
      <c r="I13943" s="28"/>
      <c r="J13943" s="28"/>
      <c r="K13943" s="28"/>
      <c r="L13943" s="28"/>
    </row>
    <row r="13944" spans="1:12" ht="21">
      <c r="A13944" s="26"/>
      <c r="B13944" s="27"/>
      <c r="C13944" s="27"/>
      <c r="D13944" s="27"/>
      <c r="E13944" s="27"/>
      <c r="F13944" s="27"/>
      <c r="G13944" s="29"/>
      <c r="H13944" s="29"/>
      <c r="I13944" s="29"/>
      <c r="J13944" s="29"/>
      <c r="K13944" s="29"/>
      <c r="L13944" s="29"/>
    </row>
    <row r="13945" spans="1:12" ht="21">
      <c r="A13945" s="26"/>
      <c r="B13945" s="27"/>
      <c r="C13945" s="27"/>
      <c r="D13945" s="27"/>
      <c r="E13945" s="27"/>
      <c r="F13945" s="27"/>
      <c r="G13945" s="29"/>
      <c r="H13945" s="29"/>
      <c r="I13945" s="29"/>
      <c r="J13945" s="29"/>
      <c r="K13945" s="29"/>
      <c r="L13945" s="29"/>
    </row>
    <row r="13946" spans="1:12" ht="21">
      <c r="A13946" s="26"/>
      <c r="B13946" s="27"/>
      <c r="C13946" s="27"/>
      <c r="D13946" s="27"/>
      <c r="E13946" s="27"/>
      <c r="F13946" s="27"/>
      <c r="G13946" s="29"/>
      <c r="H13946" s="29"/>
      <c r="I13946" s="29"/>
      <c r="J13946" s="29"/>
      <c r="K13946" s="29"/>
      <c r="L13946" s="29"/>
    </row>
    <row r="13947" spans="1:12" ht="21">
      <c r="A13947" s="26"/>
      <c r="B13947" s="27"/>
      <c r="C13947" s="27"/>
      <c r="D13947" s="27"/>
      <c r="E13947" s="27"/>
      <c r="F13947" s="27"/>
      <c r="G13947" s="29"/>
      <c r="H13947" s="29"/>
      <c r="I13947" s="29"/>
      <c r="J13947" s="29"/>
      <c r="K13947" s="29"/>
      <c r="L13947" s="29"/>
    </row>
    <row r="13948" spans="1:12" ht="21">
      <c r="A13948" s="26"/>
      <c r="B13948" s="27"/>
      <c r="C13948" s="27"/>
      <c r="D13948" s="27"/>
      <c r="E13948" s="27"/>
      <c r="F13948" s="27"/>
      <c r="G13948" s="29"/>
      <c r="H13948" s="29"/>
      <c r="I13948" s="29"/>
      <c r="J13948" s="29"/>
      <c r="K13948" s="29"/>
      <c r="L13948" s="29"/>
    </row>
    <row r="13949" spans="1:12" ht="21">
      <c r="A13949" s="26"/>
      <c r="B13949" s="27"/>
      <c r="C13949" s="27"/>
      <c r="D13949" s="27"/>
      <c r="E13949" s="27"/>
      <c r="F13949" s="27"/>
      <c r="G13949" s="29"/>
      <c r="H13949" s="29"/>
      <c r="I13949" s="29"/>
      <c r="J13949" s="29"/>
      <c r="K13949" s="29"/>
      <c r="L13949" s="29"/>
    </row>
    <row r="13950" spans="1:12" ht="21">
      <c r="A13950" s="26"/>
      <c r="B13950" s="27"/>
      <c r="C13950" s="27"/>
      <c r="D13950" s="27"/>
      <c r="E13950" s="27"/>
      <c r="F13950" s="27"/>
      <c r="G13950" s="29"/>
      <c r="H13950" s="29"/>
      <c r="I13950" s="29"/>
      <c r="J13950" s="29"/>
      <c r="K13950" s="29"/>
      <c r="L13950" s="29"/>
    </row>
    <row r="13951" spans="1:12" ht="21">
      <c r="A13951" s="26"/>
      <c r="B13951" s="27"/>
      <c r="C13951" s="27"/>
      <c r="D13951" s="27"/>
      <c r="E13951" s="27"/>
      <c r="F13951" s="27"/>
      <c r="G13951" s="29"/>
      <c r="H13951" s="29"/>
      <c r="I13951" s="29"/>
      <c r="J13951" s="29"/>
      <c r="K13951" s="29"/>
      <c r="L13951" s="29"/>
    </row>
    <row r="13952" spans="1:12" ht="21">
      <c r="A13952" s="26"/>
      <c r="B13952" s="27"/>
      <c r="C13952" s="27"/>
      <c r="D13952" s="27"/>
      <c r="E13952" s="27"/>
      <c r="F13952" s="27"/>
      <c r="G13952" s="29"/>
      <c r="H13952" s="29"/>
      <c r="I13952" s="29"/>
      <c r="J13952" s="29"/>
      <c r="K13952" s="29"/>
      <c r="L13952" s="29"/>
    </row>
    <row r="13953" spans="1:12" ht="21">
      <c r="A13953" s="26"/>
      <c r="B13953" s="27"/>
      <c r="C13953" s="27"/>
      <c r="D13953" s="27"/>
      <c r="E13953" s="27"/>
      <c r="F13953" s="27"/>
      <c r="G13953" s="29"/>
      <c r="H13953" s="29"/>
      <c r="I13953" s="29"/>
      <c r="J13953" s="29"/>
      <c r="K13953" s="29"/>
      <c r="L13953" s="29"/>
    </row>
    <row r="13954" spans="1:12" ht="21">
      <c r="A13954" s="26"/>
      <c r="B13954" s="27"/>
      <c r="C13954" s="27"/>
      <c r="D13954" s="27"/>
      <c r="E13954" s="27"/>
      <c r="F13954" s="27"/>
      <c r="G13954" s="29"/>
      <c r="H13954" s="29"/>
      <c r="I13954" s="29"/>
      <c r="J13954" s="29"/>
      <c r="K13954" s="29"/>
      <c r="L13954" s="29"/>
    </row>
    <row r="13955" spans="1:12" ht="21">
      <c r="A13955" s="26"/>
      <c r="B13955" s="27"/>
      <c r="C13955" s="27"/>
      <c r="D13955" s="27"/>
      <c r="E13955" s="27"/>
      <c r="F13955" s="27"/>
      <c r="G13955" s="29"/>
      <c r="H13955" s="29"/>
      <c r="I13955" s="29"/>
      <c r="J13955" s="29"/>
      <c r="K13955" s="29"/>
      <c r="L13955" s="29"/>
    </row>
    <row r="13956" spans="1:12" ht="21">
      <c r="A13956" s="26"/>
      <c r="B13956" s="27"/>
      <c r="C13956" s="27"/>
      <c r="D13956" s="27"/>
      <c r="E13956" s="27"/>
      <c r="F13956" s="27"/>
      <c r="G13956" s="29"/>
      <c r="H13956" s="29"/>
      <c r="I13956" s="29"/>
      <c r="J13956" s="29"/>
      <c r="K13956" s="29"/>
      <c r="L13956" s="29"/>
    </row>
    <row r="13957" spans="1:12" ht="21">
      <c r="A13957" s="26"/>
      <c r="B13957" s="27"/>
      <c r="C13957" s="27"/>
      <c r="D13957" s="27"/>
      <c r="E13957" s="27"/>
      <c r="F13957" s="27"/>
      <c r="G13957" s="28"/>
      <c r="H13957" s="28"/>
      <c r="I13957" s="28"/>
      <c r="J13957" s="28"/>
      <c r="K13957" s="28"/>
      <c r="L13957" s="28"/>
    </row>
    <row r="13958" spans="1:12" ht="21">
      <c r="A13958" s="26"/>
      <c r="B13958" s="27"/>
      <c r="C13958" s="27"/>
      <c r="D13958" s="27"/>
      <c r="E13958" s="27"/>
      <c r="F13958" s="27"/>
      <c r="G13958" s="29"/>
      <c r="H13958" s="29"/>
      <c r="I13958" s="29"/>
      <c r="J13958" s="29"/>
      <c r="K13958" s="29"/>
      <c r="L13958" s="29"/>
    </row>
    <row r="13959" spans="1:12" ht="21">
      <c r="A13959" s="26"/>
      <c r="B13959" s="27"/>
      <c r="C13959" s="27"/>
      <c r="D13959" s="27"/>
      <c r="E13959" s="27"/>
      <c r="F13959" s="27"/>
      <c r="G13959" s="29"/>
      <c r="H13959" s="29"/>
      <c r="I13959" s="29"/>
      <c r="J13959" s="29"/>
      <c r="K13959" s="29"/>
      <c r="L13959" s="29"/>
    </row>
    <row r="13960" spans="1:12" ht="21">
      <c r="A13960" s="26"/>
      <c r="B13960" s="27"/>
      <c r="C13960" s="27"/>
      <c r="D13960" s="27"/>
      <c r="E13960" s="27"/>
      <c r="F13960" s="27"/>
      <c r="G13960" s="28"/>
      <c r="H13960" s="28"/>
      <c r="I13960" s="28"/>
      <c r="J13960" s="28"/>
      <c r="K13960" s="28"/>
      <c r="L13960" s="28"/>
    </row>
    <row r="13961" spans="1:12" ht="21">
      <c r="A13961" s="26"/>
      <c r="B13961" s="27"/>
      <c r="C13961" s="27"/>
      <c r="D13961" s="27"/>
      <c r="E13961" s="27"/>
      <c r="F13961" s="27"/>
      <c r="G13961" s="29"/>
      <c r="H13961" s="29"/>
      <c r="I13961" s="29"/>
      <c r="J13961" s="29"/>
      <c r="K13961" s="29"/>
      <c r="L13961" s="29"/>
    </row>
    <row r="13962" spans="1:12" ht="21">
      <c r="A13962" s="26"/>
      <c r="B13962" s="27"/>
      <c r="C13962" s="27"/>
      <c r="D13962" s="27"/>
      <c r="E13962" s="27"/>
      <c r="F13962" s="27"/>
      <c r="G13962" s="29"/>
      <c r="H13962" s="29"/>
      <c r="I13962" s="29"/>
      <c r="J13962" s="29"/>
      <c r="K13962" s="29"/>
      <c r="L13962" s="29"/>
    </row>
    <row r="13963" spans="1:12" ht="21">
      <c r="A13963" s="26"/>
      <c r="B13963" s="27"/>
      <c r="C13963" s="27"/>
      <c r="D13963" s="27"/>
      <c r="E13963" s="27"/>
      <c r="F13963" s="27"/>
      <c r="G13963" s="29"/>
      <c r="H13963" s="29"/>
      <c r="I13963" s="29"/>
      <c r="J13963" s="29"/>
      <c r="K13963" s="29"/>
      <c r="L13963" s="29"/>
    </row>
    <row r="13964" spans="1:12" ht="21">
      <c r="A13964" s="26"/>
      <c r="B13964" s="27"/>
      <c r="C13964" s="27"/>
      <c r="D13964" s="27"/>
      <c r="E13964" s="27"/>
      <c r="F13964" s="27"/>
      <c r="G13964" s="29"/>
      <c r="H13964" s="29"/>
      <c r="I13964" s="29"/>
      <c r="J13964" s="29"/>
      <c r="K13964" s="29"/>
      <c r="L13964" s="29"/>
    </row>
    <row r="13965" spans="1:12" ht="21">
      <c r="A13965" s="26"/>
      <c r="B13965" s="27"/>
      <c r="C13965" s="27"/>
      <c r="D13965" s="27"/>
      <c r="E13965" s="27"/>
      <c r="F13965" s="27"/>
      <c r="G13965" s="29"/>
      <c r="H13965" s="29"/>
      <c r="I13965" s="29"/>
      <c r="J13965" s="29"/>
      <c r="K13965" s="29"/>
      <c r="L13965" s="29"/>
    </row>
    <row r="13966" spans="1:12" ht="21">
      <c r="A13966" s="26"/>
      <c r="B13966" s="27"/>
      <c r="C13966" s="27"/>
      <c r="D13966" s="27"/>
      <c r="E13966" s="27"/>
      <c r="F13966" s="27"/>
      <c r="G13966" s="29"/>
      <c r="H13966" s="29"/>
      <c r="I13966" s="29"/>
      <c r="J13966" s="29"/>
      <c r="K13966" s="29"/>
      <c r="L13966" s="29"/>
    </row>
    <row r="13967" spans="1:12" ht="21">
      <c r="A13967" s="26"/>
      <c r="B13967" s="27"/>
      <c r="C13967" s="27"/>
      <c r="D13967" s="27"/>
      <c r="E13967" s="27"/>
      <c r="F13967" s="27"/>
      <c r="G13967" s="28"/>
      <c r="H13967" s="28"/>
      <c r="I13967" s="28"/>
      <c r="J13967" s="28"/>
      <c r="K13967" s="28"/>
      <c r="L13967" s="28"/>
    </row>
    <row r="13968" spans="1:12" ht="21">
      <c r="A13968" s="26"/>
      <c r="B13968" s="27"/>
      <c r="C13968" s="27"/>
      <c r="D13968" s="27"/>
      <c r="E13968" s="27"/>
      <c r="F13968" s="27"/>
      <c r="G13968" s="29"/>
      <c r="H13968" s="29"/>
      <c r="I13968" s="29"/>
      <c r="J13968" s="29"/>
      <c r="K13968" s="29"/>
      <c r="L13968" s="29"/>
    </row>
    <row r="13969" spans="1:12" ht="21">
      <c r="A13969" s="26"/>
      <c r="B13969" s="27"/>
      <c r="C13969" s="27"/>
      <c r="D13969" s="27"/>
      <c r="E13969" s="27"/>
      <c r="F13969" s="27"/>
      <c r="G13969" s="29"/>
      <c r="H13969" s="29"/>
      <c r="I13969" s="29"/>
      <c r="J13969" s="29"/>
      <c r="K13969" s="29"/>
      <c r="L13969" s="29"/>
    </row>
    <row r="13970" spans="1:12" ht="21">
      <c r="A13970" s="26"/>
      <c r="B13970" s="27"/>
      <c r="C13970" s="27"/>
      <c r="D13970" s="27"/>
      <c r="E13970" s="27"/>
      <c r="F13970" s="27"/>
      <c r="G13970" s="28"/>
      <c r="H13970" s="28"/>
      <c r="I13970" s="28"/>
      <c r="J13970" s="28"/>
      <c r="K13970" s="28"/>
      <c r="L13970" s="28"/>
    </row>
    <row r="13971" spans="1:12" ht="21">
      <c r="A13971" s="26"/>
      <c r="B13971" s="27"/>
      <c r="C13971" s="27"/>
      <c r="D13971" s="27"/>
      <c r="E13971" s="27"/>
      <c r="F13971" s="27"/>
      <c r="G13971" s="29"/>
      <c r="H13971" s="29"/>
      <c r="I13971" s="29"/>
      <c r="J13971" s="29"/>
      <c r="K13971" s="29"/>
      <c r="L13971" s="29"/>
    </row>
    <row r="13972" spans="1:12" ht="21">
      <c r="A13972" s="26"/>
      <c r="B13972" s="27"/>
      <c r="C13972" s="27"/>
      <c r="D13972" s="27"/>
      <c r="E13972" s="27"/>
      <c r="F13972" s="27"/>
      <c r="G13972" s="28"/>
      <c r="H13972" s="28"/>
      <c r="I13972" s="28"/>
      <c r="J13972" s="28"/>
      <c r="K13972" s="28"/>
      <c r="L13972" s="28"/>
    </row>
    <row r="13973" spans="1:12" ht="21">
      <c r="A13973" s="26"/>
      <c r="B13973" s="27"/>
      <c r="C13973" s="27"/>
      <c r="D13973" s="27"/>
      <c r="E13973" s="27"/>
      <c r="F13973" s="27"/>
      <c r="G13973" s="28"/>
      <c r="H13973" s="28"/>
      <c r="I13973" s="28"/>
      <c r="J13973" s="28"/>
      <c r="K13973" s="28"/>
      <c r="L13973" s="28"/>
    </row>
    <row r="13974" spans="1:12" ht="21">
      <c r="A13974" s="26"/>
      <c r="B13974" s="27"/>
      <c r="C13974" s="27"/>
      <c r="D13974" s="27"/>
      <c r="E13974" s="27"/>
      <c r="F13974" s="27"/>
      <c r="G13974" s="28"/>
      <c r="H13974" s="28"/>
      <c r="I13974" s="28"/>
      <c r="J13974" s="28"/>
      <c r="K13974" s="28"/>
      <c r="L13974" s="28"/>
    </row>
    <row r="13975" spans="1:12" ht="21">
      <c r="A13975" s="26"/>
      <c r="B13975" s="27"/>
      <c r="C13975" s="27"/>
      <c r="D13975" s="27"/>
      <c r="E13975" s="27"/>
      <c r="F13975" s="27"/>
      <c r="G13975" s="29"/>
      <c r="H13975" s="29"/>
      <c r="I13975" s="29"/>
      <c r="J13975" s="29"/>
      <c r="K13975" s="29"/>
      <c r="L13975" s="29"/>
    </row>
    <row r="13976" spans="1:12" ht="21">
      <c r="A13976" s="26"/>
      <c r="B13976" s="27"/>
      <c r="C13976" s="27"/>
      <c r="D13976" s="27"/>
      <c r="E13976" s="27"/>
      <c r="F13976" s="27"/>
      <c r="G13976" s="28"/>
      <c r="H13976" s="28"/>
      <c r="I13976" s="28"/>
      <c r="J13976" s="28"/>
      <c r="K13976" s="28"/>
      <c r="L13976" s="28"/>
    </row>
    <row r="13977" spans="1:12" ht="21">
      <c r="A13977" s="26"/>
      <c r="B13977" s="27"/>
      <c r="C13977" s="27"/>
      <c r="D13977" s="27"/>
      <c r="E13977" s="27"/>
      <c r="F13977" s="27"/>
      <c r="G13977" s="29"/>
      <c r="H13977" s="29"/>
      <c r="I13977" s="29"/>
      <c r="J13977" s="29"/>
      <c r="K13977" s="29"/>
      <c r="L13977" s="29"/>
    </row>
    <row r="13978" spans="1:12" ht="21">
      <c r="A13978" s="26"/>
      <c r="B13978" s="27"/>
      <c r="C13978" s="27"/>
      <c r="D13978" s="27"/>
      <c r="E13978" s="27"/>
      <c r="F13978" s="27"/>
      <c r="G13978" s="29"/>
      <c r="H13978" s="29"/>
      <c r="I13978" s="29"/>
      <c r="J13978" s="29"/>
      <c r="K13978" s="29"/>
      <c r="L13978" s="29"/>
    </row>
    <row r="13979" spans="1:12" ht="21">
      <c r="A13979" s="26"/>
      <c r="B13979" s="27"/>
      <c r="C13979" s="27"/>
      <c r="D13979" s="27"/>
      <c r="E13979" s="27"/>
      <c r="F13979" s="27"/>
      <c r="G13979" s="29"/>
      <c r="H13979" s="29"/>
      <c r="I13979" s="29"/>
      <c r="J13979" s="29"/>
      <c r="K13979" s="29"/>
      <c r="L13979" s="29"/>
    </row>
    <row r="13980" spans="1:12" ht="21">
      <c r="A13980" s="26"/>
      <c r="B13980" s="27"/>
      <c r="C13980" s="27"/>
      <c r="D13980" s="27"/>
      <c r="E13980" s="27"/>
      <c r="F13980" s="27"/>
      <c r="G13980" s="29"/>
      <c r="H13980" s="29"/>
      <c r="I13980" s="29"/>
      <c r="J13980" s="29"/>
      <c r="K13980" s="29"/>
      <c r="L13980" s="29"/>
    </row>
    <row r="13981" spans="1:12" ht="21">
      <c r="A13981" s="26"/>
      <c r="B13981" s="27"/>
      <c r="C13981" s="27"/>
      <c r="D13981" s="27"/>
      <c r="E13981" s="27"/>
      <c r="F13981" s="27"/>
      <c r="G13981" s="29"/>
      <c r="H13981" s="29"/>
      <c r="I13981" s="29"/>
      <c r="J13981" s="29"/>
      <c r="K13981" s="29"/>
      <c r="L13981" s="29"/>
    </row>
    <row r="13982" spans="1:12" ht="21">
      <c r="A13982" s="26"/>
      <c r="B13982" s="27"/>
      <c r="C13982" s="27"/>
      <c r="D13982" s="27"/>
      <c r="E13982" s="27"/>
      <c r="F13982" s="27"/>
      <c r="G13982" s="29"/>
      <c r="H13982" s="29"/>
      <c r="I13982" s="29"/>
      <c r="J13982" s="29"/>
      <c r="K13982" s="29"/>
      <c r="L13982" s="29"/>
    </row>
    <row r="13983" spans="1:12" ht="21">
      <c r="A13983" s="26"/>
      <c r="B13983" s="27"/>
      <c r="C13983" s="27"/>
      <c r="D13983" s="27"/>
      <c r="E13983" s="27"/>
      <c r="F13983" s="27"/>
      <c r="G13983" s="28"/>
      <c r="H13983" s="28"/>
      <c r="I13983" s="28"/>
      <c r="J13983" s="28"/>
      <c r="K13983" s="28"/>
      <c r="L13983" s="28"/>
    </row>
    <row r="13984" spans="1:12" ht="21">
      <c r="A13984" s="26"/>
      <c r="B13984" s="27"/>
      <c r="C13984" s="27"/>
      <c r="D13984" s="27"/>
      <c r="E13984" s="27"/>
      <c r="F13984" s="27"/>
      <c r="G13984" s="28"/>
      <c r="H13984" s="28"/>
      <c r="I13984" s="28"/>
      <c r="J13984" s="28"/>
      <c r="K13984" s="28"/>
      <c r="L13984" s="28"/>
    </row>
    <row r="13985" spans="1:12" ht="21">
      <c r="A13985" s="26"/>
      <c r="B13985" s="27"/>
      <c r="C13985" s="27"/>
      <c r="D13985" s="27"/>
      <c r="E13985" s="27"/>
      <c r="F13985" s="27"/>
      <c r="G13985" s="28"/>
      <c r="H13985" s="28"/>
      <c r="I13985" s="28"/>
      <c r="J13985" s="28"/>
      <c r="K13985" s="28"/>
      <c r="L13985" s="28"/>
    </row>
    <row r="13986" spans="1:12" ht="21">
      <c r="A13986" s="26"/>
      <c r="B13986" s="27"/>
      <c r="C13986" s="27"/>
      <c r="D13986" s="27"/>
      <c r="E13986" s="27"/>
      <c r="F13986" s="27"/>
      <c r="G13986" s="28"/>
      <c r="H13986" s="28"/>
      <c r="I13986" s="28"/>
      <c r="J13986" s="28"/>
      <c r="K13986" s="28"/>
      <c r="L13986" s="28"/>
    </row>
    <row r="13987" spans="1:12" ht="21">
      <c r="A13987" s="26"/>
      <c r="B13987" s="27"/>
      <c r="C13987" s="27"/>
      <c r="D13987" s="27"/>
      <c r="E13987" s="27"/>
      <c r="F13987" s="27"/>
      <c r="G13987" s="28"/>
      <c r="H13987" s="28"/>
      <c r="I13987" s="28"/>
      <c r="J13987" s="28"/>
      <c r="K13987" s="28"/>
      <c r="L13987" s="28"/>
    </row>
    <row r="13988" spans="1:12" ht="21">
      <c r="A13988" s="26"/>
      <c r="B13988" s="27"/>
      <c r="C13988" s="27"/>
      <c r="D13988" s="27"/>
      <c r="E13988" s="27"/>
      <c r="F13988" s="27"/>
      <c r="G13988" s="28"/>
      <c r="H13988" s="28"/>
      <c r="I13988" s="28"/>
      <c r="J13988" s="28"/>
      <c r="K13988" s="28"/>
      <c r="L13988" s="28"/>
    </row>
    <row r="13989" spans="1:12" ht="21">
      <c r="A13989" s="26"/>
      <c r="B13989" s="27"/>
      <c r="C13989" s="27"/>
      <c r="D13989" s="27"/>
      <c r="E13989" s="27"/>
      <c r="F13989" s="27"/>
      <c r="G13989" s="29"/>
      <c r="H13989" s="29"/>
      <c r="I13989" s="29"/>
      <c r="J13989" s="29"/>
      <c r="K13989" s="29"/>
      <c r="L13989" s="29"/>
    </row>
    <row r="13990" spans="1:12" ht="21">
      <c r="A13990" s="26"/>
      <c r="B13990" s="27"/>
      <c r="C13990" s="27"/>
      <c r="D13990" s="27"/>
      <c r="E13990" s="27"/>
      <c r="F13990" s="27"/>
      <c r="G13990" s="29"/>
      <c r="H13990" s="29"/>
      <c r="I13990" s="29"/>
      <c r="J13990" s="29"/>
      <c r="K13990" s="29"/>
      <c r="L13990" s="29"/>
    </row>
    <row r="13991" spans="1:12" ht="21">
      <c r="A13991" s="26"/>
      <c r="B13991" s="27"/>
      <c r="C13991" s="27"/>
      <c r="D13991" s="27"/>
      <c r="E13991" s="27"/>
      <c r="F13991" s="27"/>
      <c r="G13991" s="28"/>
      <c r="H13991" s="28"/>
      <c r="I13991" s="28"/>
      <c r="J13991" s="28"/>
      <c r="K13991" s="28"/>
      <c r="L13991" s="28"/>
    </row>
    <row r="13992" spans="1:12" ht="21">
      <c r="A13992" s="26"/>
      <c r="B13992" s="27"/>
      <c r="C13992" s="27"/>
      <c r="D13992" s="27"/>
      <c r="E13992" s="27"/>
      <c r="F13992" s="27"/>
      <c r="G13992" s="28"/>
      <c r="H13992" s="28"/>
      <c r="I13992" s="28"/>
      <c r="J13992" s="28"/>
      <c r="K13992" s="28"/>
      <c r="L13992" s="28"/>
    </row>
    <row r="13993" spans="1:12" ht="21">
      <c r="A13993" s="26"/>
      <c r="B13993" s="27"/>
      <c r="C13993" s="27"/>
      <c r="D13993" s="27"/>
      <c r="E13993" s="27"/>
      <c r="F13993" s="27"/>
      <c r="G13993" s="29"/>
      <c r="H13993" s="29"/>
      <c r="I13993" s="29"/>
      <c r="J13993" s="29"/>
      <c r="K13993" s="29"/>
      <c r="L13993" s="29"/>
    </row>
    <row r="13994" spans="1:12" ht="21">
      <c r="A13994" s="26"/>
      <c r="B13994" s="27"/>
      <c r="C13994" s="27"/>
      <c r="D13994" s="27"/>
      <c r="E13994" s="27"/>
      <c r="F13994" s="27"/>
      <c r="G13994" s="29"/>
      <c r="H13994" s="29"/>
      <c r="I13994" s="29"/>
      <c r="J13994" s="29"/>
      <c r="K13994" s="29"/>
      <c r="L13994" s="29"/>
    </row>
    <row r="13995" spans="1:12" ht="21">
      <c r="A13995" s="26"/>
      <c r="B13995" s="27"/>
      <c r="C13995" s="27"/>
      <c r="D13995" s="27"/>
      <c r="E13995" s="27"/>
      <c r="F13995" s="27"/>
      <c r="G13995" s="29"/>
      <c r="H13995" s="29"/>
      <c r="I13995" s="29"/>
      <c r="J13995" s="29"/>
      <c r="K13995" s="29"/>
      <c r="L13995" s="29"/>
    </row>
    <row r="13996" spans="1:12" ht="21">
      <c r="A13996" s="26"/>
      <c r="B13996" s="27"/>
      <c r="C13996" s="27"/>
      <c r="D13996" s="27"/>
      <c r="E13996" s="27"/>
      <c r="F13996" s="27"/>
      <c r="G13996" s="29"/>
      <c r="H13996" s="29"/>
      <c r="I13996" s="29"/>
      <c r="J13996" s="29"/>
      <c r="K13996" s="29"/>
      <c r="L13996" s="29"/>
    </row>
    <row r="13997" spans="1:12" ht="21">
      <c r="A13997" s="26"/>
      <c r="B13997" s="27"/>
      <c r="C13997" s="27"/>
      <c r="D13997" s="27"/>
      <c r="E13997" s="27"/>
      <c r="F13997" s="27"/>
      <c r="G13997" s="29"/>
      <c r="H13997" s="29"/>
      <c r="I13997" s="29"/>
      <c r="J13997" s="29"/>
      <c r="K13997" s="29"/>
      <c r="L13997" s="29"/>
    </row>
    <row r="13998" spans="1:12" ht="21">
      <c r="A13998" s="26"/>
      <c r="B13998" s="27"/>
      <c r="C13998" s="27"/>
      <c r="D13998" s="27"/>
      <c r="E13998" s="27"/>
      <c r="F13998" s="27"/>
      <c r="G13998" s="29"/>
      <c r="H13998" s="29"/>
      <c r="I13998" s="29"/>
      <c r="J13998" s="29"/>
      <c r="K13998" s="29"/>
      <c r="L13998" s="29"/>
    </row>
    <row r="13999" spans="1:12" ht="21">
      <c r="A13999" s="26"/>
      <c r="B13999" s="27"/>
      <c r="C13999" s="27"/>
      <c r="D13999" s="27"/>
      <c r="E13999" s="27"/>
      <c r="F13999" s="27"/>
      <c r="G13999" s="28"/>
      <c r="H13999" s="28"/>
      <c r="I13999" s="28"/>
      <c r="J13999" s="28"/>
      <c r="K13999" s="28"/>
      <c r="L13999" s="28"/>
    </row>
    <row r="14000" spans="1:12" ht="21">
      <c r="A14000" s="26"/>
      <c r="B14000" s="27"/>
      <c r="C14000" s="27"/>
      <c r="D14000" s="27"/>
      <c r="E14000" s="27"/>
      <c r="F14000" s="27"/>
      <c r="G14000" s="29"/>
      <c r="H14000" s="29"/>
      <c r="I14000" s="29"/>
      <c r="J14000" s="29"/>
      <c r="K14000" s="29"/>
      <c r="L14000" s="29"/>
    </row>
    <row r="14001" spans="1:12" ht="21">
      <c r="A14001" s="26"/>
      <c r="B14001" s="27"/>
      <c r="C14001" s="27"/>
      <c r="D14001" s="27"/>
      <c r="E14001" s="27"/>
      <c r="F14001" s="27"/>
      <c r="G14001" s="28"/>
      <c r="H14001" s="28"/>
      <c r="I14001" s="28"/>
      <c r="J14001" s="28"/>
      <c r="K14001" s="28"/>
      <c r="L14001" s="28"/>
    </row>
    <row r="14002" spans="1:12" ht="21">
      <c r="A14002" s="26"/>
      <c r="B14002" s="27"/>
      <c r="C14002" s="27"/>
      <c r="D14002" s="27"/>
      <c r="E14002" s="27"/>
      <c r="F14002" s="27"/>
      <c r="G14002" s="29"/>
      <c r="H14002" s="29"/>
      <c r="I14002" s="29"/>
      <c r="J14002" s="29"/>
      <c r="K14002" s="29"/>
      <c r="L14002" s="29"/>
    </row>
    <row r="14003" spans="1:12" ht="21">
      <c r="A14003" s="26"/>
      <c r="B14003" s="27"/>
      <c r="C14003" s="27"/>
      <c r="D14003" s="27"/>
      <c r="E14003" s="27"/>
      <c r="F14003" s="27"/>
      <c r="G14003" s="29"/>
      <c r="H14003" s="29"/>
      <c r="I14003" s="29"/>
      <c r="J14003" s="29"/>
      <c r="K14003" s="29"/>
      <c r="L14003" s="29"/>
    </row>
    <row r="14004" spans="1:12" ht="21">
      <c r="A14004" s="26"/>
      <c r="B14004" s="27"/>
      <c r="C14004" s="27"/>
      <c r="D14004" s="27"/>
      <c r="E14004" s="27"/>
      <c r="F14004" s="27"/>
      <c r="G14004" s="29"/>
      <c r="H14004" s="29"/>
      <c r="I14004" s="29"/>
      <c r="J14004" s="29"/>
      <c r="K14004" s="29"/>
      <c r="L14004" s="29"/>
    </row>
    <row r="14005" spans="1:12" ht="21">
      <c r="A14005" s="26"/>
      <c r="B14005" s="27"/>
      <c r="C14005" s="27"/>
      <c r="D14005" s="27"/>
      <c r="E14005" s="27"/>
      <c r="F14005" s="27"/>
      <c r="G14005" s="28"/>
      <c r="H14005" s="28"/>
      <c r="I14005" s="28"/>
      <c r="J14005" s="28"/>
      <c r="K14005" s="28"/>
      <c r="L14005" s="28"/>
    </row>
    <row r="14006" spans="1:12" ht="21">
      <c r="A14006" s="26"/>
      <c r="B14006" s="27"/>
      <c r="C14006" s="27"/>
      <c r="D14006" s="27"/>
      <c r="E14006" s="27"/>
      <c r="F14006" s="27"/>
      <c r="G14006" s="28"/>
      <c r="H14006" s="28"/>
      <c r="I14006" s="28"/>
      <c r="J14006" s="28"/>
      <c r="K14006" s="28"/>
      <c r="L14006" s="28"/>
    </row>
    <row r="14007" spans="1:12" ht="21">
      <c r="A14007" s="26"/>
      <c r="B14007" s="27"/>
      <c r="C14007" s="27"/>
      <c r="D14007" s="27"/>
      <c r="E14007" s="27"/>
      <c r="F14007" s="27"/>
      <c r="G14007" s="28"/>
      <c r="H14007" s="28"/>
      <c r="I14007" s="28"/>
      <c r="J14007" s="28"/>
      <c r="K14007" s="28"/>
      <c r="L14007" s="28"/>
    </row>
    <row r="14008" spans="1:12" ht="21">
      <c r="A14008" s="26"/>
      <c r="B14008" s="27"/>
      <c r="C14008" s="27"/>
      <c r="D14008" s="27"/>
      <c r="E14008" s="27"/>
      <c r="F14008" s="27"/>
      <c r="G14008" s="28"/>
      <c r="H14008" s="28"/>
      <c r="I14008" s="28"/>
      <c r="J14008" s="28"/>
      <c r="K14008" s="28"/>
      <c r="L14008" s="28"/>
    </row>
    <row r="14009" spans="1:12" ht="21">
      <c r="A14009" s="26"/>
      <c r="B14009" s="27"/>
      <c r="C14009" s="27"/>
      <c r="D14009" s="27"/>
      <c r="E14009" s="27"/>
      <c r="F14009" s="27"/>
      <c r="G14009" s="28"/>
      <c r="H14009" s="28"/>
      <c r="I14009" s="28"/>
      <c r="J14009" s="28"/>
      <c r="K14009" s="28"/>
      <c r="L14009" s="28"/>
    </row>
    <row r="14010" spans="1:12" ht="21">
      <c r="A14010" s="26"/>
      <c r="B14010" s="27"/>
      <c r="C14010" s="27"/>
      <c r="D14010" s="27"/>
      <c r="E14010" s="27"/>
      <c r="F14010" s="27"/>
      <c r="G14010" s="29"/>
      <c r="H14010" s="29"/>
      <c r="I14010" s="29"/>
      <c r="J14010" s="29"/>
      <c r="K14010" s="29"/>
      <c r="L14010" s="29"/>
    </row>
    <row r="14011" spans="1:12" ht="21">
      <c r="A14011" s="26"/>
      <c r="B14011" s="27"/>
      <c r="C14011" s="27"/>
      <c r="D14011" s="27"/>
      <c r="E14011" s="27"/>
      <c r="F14011" s="27"/>
      <c r="G14011" s="29"/>
      <c r="H14011" s="29"/>
      <c r="I14011" s="29"/>
      <c r="J14011" s="29"/>
      <c r="K14011" s="29"/>
      <c r="L14011" s="29"/>
    </row>
    <row r="14012" spans="1:12" ht="21">
      <c r="A14012" s="26"/>
      <c r="B14012" s="27"/>
      <c r="C14012" s="27"/>
      <c r="D14012" s="27"/>
      <c r="E14012" s="27"/>
      <c r="F14012" s="27"/>
      <c r="G14012" s="28"/>
      <c r="H14012" s="28"/>
      <c r="I14012" s="28"/>
      <c r="J14012" s="28"/>
      <c r="K14012" s="28"/>
      <c r="L14012" s="28"/>
    </row>
    <row r="14013" spans="1:12" ht="21">
      <c r="A14013" s="26"/>
      <c r="B14013" s="27"/>
      <c r="C14013" s="27"/>
      <c r="D14013" s="27"/>
      <c r="E14013" s="27"/>
      <c r="F14013" s="27"/>
      <c r="G14013" s="28"/>
      <c r="H14013" s="28"/>
      <c r="I14013" s="28"/>
      <c r="J14013" s="28"/>
      <c r="K14013" s="28"/>
      <c r="L14013" s="28"/>
    </row>
    <row r="14014" spans="1:12" ht="21">
      <c r="A14014" s="26"/>
      <c r="B14014" s="27"/>
      <c r="C14014" s="27"/>
      <c r="D14014" s="27"/>
      <c r="E14014" s="27"/>
      <c r="F14014" s="27"/>
      <c r="G14014" s="29"/>
      <c r="H14014" s="29"/>
      <c r="I14014" s="29"/>
      <c r="J14014" s="29"/>
      <c r="K14014" s="29"/>
      <c r="L14014" s="29"/>
    </row>
    <row r="14015" spans="1:12" ht="21">
      <c r="A14015" s="26"/>
      <c r="B14015" s="27"/>
      <c r="C14015" s="27"/>
      <c r="D14015" s="27"/>
      <c r="E14015" s="27"/>
      <c r="F14015" s="27"/>
      <c r="G14015" s="29"/>
      <c r="H14015" s="29"/>
      <c r="I14015" s="29"/>
      <c r="J14015" s="29"/>
      <c r="K14015" s="29"/>
      <c r="L14015" s="29"/>
    </row>
    <row r="14016" spans="1:12" ht="21">
      <c r="A14016" s="26"/>
      <c r="B14016" s="27"/>
      <c r="C14016" s="27"/>
      <c r="D14016" s="27"/>
      <c r="E14016" s="27"/>
      <c r="F14016" s="27"/>
      <c r="G14016" s="29"/>
      <c r="H14016" s="29"/>
      <c r="I14016" s="29"/>
      <c r="J14016" s="29"/>
      <c r="K14016" s="29"/>
      <c r="L14016" s="29"/>
    </row>
    <row r="14017" spans="1:12" ht="21">
      <c r="A14017" s="26"/>
      <c r="B14017" s="27"/>
      <c r="C14017" s="27"/>
      <c r="D14017" s="27"/>
      <c r="E14017" s="27"/>
      <c r="F14017" s="27"/>
      <c r="G14017" s="29"/>
      <c r="H14017" s="29"/>
      <c r="I14017" s="29"/>
      <c r="J14017" s="29"/>
      <c r="K14017" s="29"/>
      <c r="L14017" s="29"/>
    </row>
    <row r="14018" spans="1:12" ht="21">
      <c r="A14018" s="26"/>
      <c r="B14018" s="27"/>
      <c r="C14018" s="27"/>
      <c r="D14018" s="27"/>
      <c r="E14018" s="27"/>
      <c r="F14018" s="27"/>
      <c r="G14018" s="29"/>
      <c r="H14018" s="29"/>
      <c r="I14018" s="29"/>
      <c r="J14018" s="29"/>
      <c r="K14018" s="29"/>
      <c r="L14018" s="29"/>
    </row>
    <row r="14019" spans="1:12" ht="21">
      <c r="A14019" s="26"/>
      <c r="B14019" s="27"/>
      <c r="C14019" s="27"/>
      <c r="D14019" s="27"/>
      <c r="E14019" s="27"/>
      <c r="F14019" s="27"/>
      <c r="G14019" s="29"/>
      <c r="H14019" s="29"/>
      <c r="I14019" s="29"/>
      <c r="J14019" s="29"/>
      <c r="K14019" s="29"/>
      <c r="L14019" s="29"/>
    </row>
    <row r="14020" spans="1:12" ht="21">
      <c r="A14020" s="26"/>
      <c r="B14020" s="27"/>
      <c r="C14020" s="27"/>
      <c r="D14020" s="27"/>
      <c r="E14020" s="27"/>
      <c r="F14020" s="27"/>
      <c r="G14020" s="29"/>
      <c r="H14020" s="29"/>
      <c r="I14020" s="29"/>
      <c r="J14020" s="29"/>
      <c r="K14020" s="29"/>
      <c r="L14020" s="29"/>
    </row>
    <row r="14021" spans="1:12" ht="21">
      <c r="A14021" s="26"/>
      <c r="B14021" s="27"/>
      <c r="C14021" s="27"/>
      <c r="D14021" s="27"/>
      <c r="E14021" s="27"/>
      <c r="F14021" s="27"/>
      <c r="G14021" s="29"/>
      <c r="H14021" s="29"/>
      <c r="I14021" s="29"/>
      <c r="J14021" s="29"/>
      <c r="K14021" s="29"/>
      <c r="L14021" s="29"/>
    </row>
    <row r="14022" spans="1:12" ht="21">
      <c r="A14022" s="26"/>
      <c r="B14022" s="27"/>
      <c r="C14022" s="27"/>
      <c r="D14022" s="27"/>
      <c r="E14022" s="27"/>
      <c r="F14022" s="27"/>
      <c r="G14022" s="29"/>
      <c r="H14022" s="29"/>
      <c r="I14022" s="29"/>
      <c r="J14022" s="29"/>
      <c r="K14022" s="29"/>
      <c r="L14022" s="29"/>
    </row>
    <row r="14023" spans="1:12" ht="21">
      <c r="A14023" s="26"/>
      <c r="B14023" s="27"/>
      <c r="C14023" s="27"/>
      <c r="D14023" s="27"/>
      <c r="E14023" s="27"/>
      <c r="F14023" s="27"/>
      <c r="G14023" s="29"/>
      <c r="H14023" s="29"/>
      <c r="I14023" s="29"/>
      <c r="J14023" s="29"/>
      <c r="K14023" s="29"/>
      <c r="L14023" s="29"/>
    </row>
    <row r="14024" spans="1:12" ht="21">
      <c r="A14024" s="26"/>
      <c r="B14024" s="27"/>
      <c r="C14024" s="27"/>
      <c r="D14024" s="27"/>
      <c r="E14024" s="27"/>
      <c r="F14024" s="27"/>
      <c r="G14024" s="29"/>
      <c r="H14024" s="29"/>
      <c r="I14024" s="29"/>
      <c r="J14024" s="29"/>
      <c r="K14024" s="29"/>
      <c r="L14024" s="29"/>
    </row>
    <row r="14025" spans="1:12" ht="21">
      <c r="A14025" s="26"/>
      <c r="B14025" s="27"/>
      <c r="C14025" s="27"/>
      <c r="D14025" s="27"/>
      <c r="E14025" s="27"/>
      <c r="F14025" s="27"/>
      <c r="G14025" s="29"/>
      <c r="H14025" s="29"/>
      <c r="I14025" s="29"/>
      <c r="J14025" s="29"/>
      <c r="K14025" s="29"/>
      <c r="L14025" s="29"/>
    </row>
    <row r="14026" spans="1:12" ht="21">
      <c r="A14026" s="26"/>
      <c r="B14026" s="27"/>
      <c r="C14026" s="27"/>
      <c r="D14026" s="27"/>
      <c r="E14026" s="27"/>
      <c r="F14026" s="27"/>
      <c r="G14026" s="29"/>
      <c r="H14026" s="29"/>
      <c r="I14026" s="29"/>
      <c r="J14026" s="29"/>
      <c r="K14026" s="29"/>
      <c r="L14026" s="29"/>
    </row>
    <row r="14027" spans="1:12" ht="21">
      <c r="A14027" s="26"/>
      <c r="B14027" s="27"/>
      <c r="C14027" s="27"/>
      <c r="D14027" s="27"/>
      <c r="E14027" s="27"/>
      <c r="F14027" s="27"/>
      <c r="G14027" s="29"/>
      <c r="H14027" s="29"/>
      <c r="I14027" s="29"/>
      <c r="J14027" s="29"/>
      <c r="K14027" s="29"/>
      <c r="L14027" s="29"/>
    </row>
    <row r="14028" spans="1:12" ht="21">
      <c r="A14028" s="26"/>
      <c r="B14028" s="27"/>
      <c r="C14028" s="27"/>
      <c r="D14028" s="27"/>
      <c r="E14028" s="27"/>
      <c r="F14028" s="27"/>
      <c r="G14028" s="29"/>
      <c r="H14028" s="29"/>
      <c r="I14028" s="29"/>
      <c r="J14028" s="29"/>
      <c r="K14028" s="29"/>
      <c r="L14028" s="29"/>
    </row>
    <row r="14029" spans="1:12" ht="21">
      <c r="A14029" s="26"/>
      <c r="B14029" s="27"/>
      <c r="C14029" s="27"/>
      <c r="D14029" s="27"/>
      <c r="E14029" s="27"/>
      <c r="F14029" s="27"/>
      <c r="G14029" s="29"/>
      <c r="H14029" s="29"/>
      <c r="I14029" s="29"/>
      <c r="J14029" s="29"/>
      <c r="K14029" s="29"/>
      <c r="L14029" s="29"/>
    </row>
    <row r="14030" spans="1:12" ht="21">
      <c r="A14030" s="26"/>
      <c r="B14030" s="27"/>
      <c r="C14030" s="27"/>
      <c r="D14030" s="27"/>
      <c r="E14030" s="27"/>
      <c r="F14030" s="27"/>
      <c r="G14030" s="28"/>
      <c r="H14030" s="28"/>
      <c r="I14030" s="28"/>
      <c r="J14030" s="28"/>
      <c r="K14030" s="28"/>
      <c r="L14030" s="28"/>
    </row>
    <row r="14031" spans="1:12" ht="21">
      <c r="A14031" s="26"/>
      <c r="B14031" s="27"/>
      <c r="C14031" s="27"/>
      <c r="D14031" s="27"/>
      <c r="E14031" s="27"/>
      <c r="F14031" s="27"/>
      <c r="G14031" s="29"/>
      <c r="H14031" s="29"/>
      <c r="I14031" s="29"/>
      <c r="J14031" s="29"/>
      <c r="K14031" s="29"/>
      <c r="L14031" s="29"/>
    </row>
    <row r="14032" spans="1:12" ht="21">
      <c r="A14032" s="26"/>
      <c r="B14032" s="27"/>
      <c r="C14032" s="27"/>
      <c r="D14032" s="27"/>
      <c r="E14032" s="27"/>
      <c r="F14032" s="27"/>
      <c r="G14032" s="29"/>
      <c r="H14032" s="29"/>
      <c r="I14032" s="29"/>
      <c r="J14032" s="29"/>
      <c r="K14032" s="29"/>
      <c r="L14032" s="29"/>
    </row>
    <row r="14033" spans="1:12" ht="21">
      <c r="A14033" s="26"/>
      <c r="B14033" s="27"/>
      <c r="C14033" s="27"/>
      <c r="D14033" s="27"/>
      <c r="E14033" s="27"/>
      <c r="F14033" s="27"/>
      <c r="G14033" s="29"/>
      <c r="H14033" s="29"/>
      <c r="I14033" s="29"/>
      <c r="J14033" s="29"/>
      <c r="K14033" s="29"/>
      <c r="L14033" s="29"/>
    </row>
    <row r="14034" spans="1:12" ht="21">
      <c r="A14034" s="26"/>
      <c r="B14034" s="27"/>
      <c r="C14034" s="27"/>
      <c r="D14034" s="27"/>
      <c r="E14034" s="27"/>
      <c r="F14034" s="27"/>
      <c r="G14034" s="29"/>
      <c r="H14034" s="29"/>
      <c r="I14034" s="29"/>
      <c r="J14034" s="29"/>
      <c r="K14034" s="29"/>
      <c r="L14034" s="29"/>
    </row>
    <row r="14035" spans="1:12" ht="21">
      <c r="A14035" s="26"/>
      <c r="B14035" s="27"/>
      <c r="C14035" s="27"/>
      <c r="D14035" s="27"/>
      <c r="E14035" s="27"/>
      <c r="F14035" s="27"/>
      <c r="G14035" s="29"/>
      <c r="H14035" s="29"/>
      <c r="I14035" s="29"/>
      <c r="J14035" s="29"/>
      <c r="K14035" s="29"/>
      <c r="L14035" s="29"/>
    </row>
    <row r="14036" spans="1:12" ht="21">
      <c r="A14036" s="26"/>
      <c r="B14036" s="27"/>
      <c r="C14036" s="27"/>
      <c r="D14036" s="27"/>
      <c r="E14036" s="27"/>
      <c r="F14036" s="27"/>
      <c r="G14036" s="29"/>
      <c r="H14036" s="29"/>
      <c r="I14036" s="29"/>
      <c r="J14036" s="29"/>
      <c r="K14036" s="29"/>
      <c r="L14036" s="29"/>
    </row>
    <row r="14037" spans="1:12" ht="21">
      <c r="A14037" s="26"/>
      <c r="B14037" s="27"/>
      <c r="C14037" s="27"/>
      <c r="D14037" s="27"/>
      <c r="E14037" s="27"/>
      <c r="F14037" s="27"/>
      <c r="G14037" s="28"/>
      <c r="H14037" s="28"/>
      <c r="I14037" s="28"/>
      <c r="J14037" s="28"/>
      <c r="K14037" s="28"/>
      <c r="L14037" s="28"/>
    </row>
    <row r="14038" spans="1:12" ht="21">
      <c r="A14038" s="26"/>
      <c r="B14038" s="27"/>
      <c r="C14038" s="27"/>
      <c r="D14038" s="27"/>
      <c r="E14038" s="27"/>
      <c r="F14038" s="27"/>
      <c r="G14038" s="29"/>
      <c r="H14038" s="29"/>
      <c r="I14038" s="29"/>
      <c r="J14038" s="29"/>
      <c r="K14038" s="29"/>
      <c r="L14038" s="29"/>
    </row>
    <row r="14039" spans="1:12" ht="21">
      <c r="A14039" s="26"/>
      <c r="B14039" s="27"/>
      <c r="C14039" s="27"/>
      <c r="D14039" s="27"/>
      <c r="E14039" s="27"/>
      <c r="F14039" s="27"/>
      <c r="G14039" s="29"/>
      <c r="H14039" s="29"/>
      <c r="I14039" s="29"/>
      <c r="J14039" s="29"/>
      <c r="K14039" s="29"/>
      <c r="L14039" s="29"/>
    </row>
    <row r="14040" spans="1:12" ht="21">
      <c r="A14040" s="26"/>
      <c r="B14040" s="27"/>
      <c r="C14040" s="27"/>
      <c r="D14040" s="27"/>
      <c r="E14040" s="27"/>
      <c r="F14040" s="27"/>
      <c r="G14040" s="29"/>
      <c r="H14040" s="29"/>
      <c r="I14040" s="29"/>
      <c r="J14040" s="29"/>
      <c r="K14040" s="29"/>
      <c r="L14040" s="29"/>
    </row>
    <row r="14041" spans="1:12" ht="21">
      <c r="A14041" s="26"/>
      <c r="B14041" s="27"/>
      <c r="C14041" s="27"/>
      <c r="D14041" s="27"/>
      <c r="E14041" s="27"/>
      <c r="F14041" s="27"/>
      <c r="G14041" s="29"/>
      <c r="H14041" s="29"/>
      <c r="I14041" s="29"/>
      <c r="J14041" s="29"/>
      <c r="K14041" s="29"/>
      <c r="L14041" s="29"/>
    </row>
    <row r="14042" spans="1:12" ht="21">
      <c r="A14042" s="26"/>
      <c r="B14042" s="27"/>
      <c r="C14042" s="27"/>
      <c r="D14042" s="27"/>
      <c r="E14042" s="27"/>
      <c r="F14042" s="27"/>
      <c r="G14042" s="29"/>
      <c r="H14042" s="29"/>
      <c r="I14042" s="29"/>
      <c r="J14042" s="29"/>
      <c r="K14042" s="29"/>
      <c r="L14042" s="29"/>
    </row>
    <row r="14043" spans="1:12" ht="21">
      <c r="A14043" s="26"/>
      <c r="B14043" s="27"/>
      <c r="C14043" s="27"/>
      <c r="D14043" s="27"/>
      <c r="E14043" s="27"/>
      <c r="F14043" s="27"/>
      <c r="G14043" s="29"/>
      <c r="H14043" s="29"/>
      <c r="I14043" s="29"/>
      <c r="J14043" s="29"/>
      <c r="K14043" s="29"/>
      <c r="L14043" s="29"/>
    </row>
    <row r="14044" spans="1:12" ht="21">
      <c r="A14044" s="26"/>
      <c r="B14044" s="27"/>
      <c r="C14044" s="27"/>
      <c r="D14044" s="27"/>
      <c r="E14044" s="27"/>
      <c r="F14044" s="27"/>
      <c r="G14044" s="29"/>
      <c r="H14044" s="29"/>
      <c r="I14044" s="29"/>
      <c r="J14044" s="29"/>
      <c r="K14044" s="29"/>
      <c r="L14044" s="29"/>
    </row>
    <row r="14045" spans="1:12" ht="21">
      <c r="A14045" s="26"/>
      <c r="B14045" s="27"/>
      <c r="C14045" s="27"/>
      <c r="D14045" s="27"/>
      <c r="E14045" s="27"/>
      <c r="F14045" s="27"/>
      <c r="G14045" s="29"/>
      <c r="H14045" s="29"/>
      <c r="I14045" s="29"/>
      <c r="J14045" s="29"/>
      <c r="K14045" s="29"/>
      <c r="L14045" s="29"/>
    </row>
    <row r="14046" spans="1:12" ht="21">
      <c r="A14046" s="26"/>
      <c r="B14046" s="27"/>
      <c r="C14046" s="27"/>
      <c r="D14046" s="27"/>
      <c r="E14046" s="27"/>
      <c r="F14046" s="27"/>
      <c r="G14046" s="28"/>
      <c r="H14046" s="28"/>
      <c r="I14046" s="28"/>
      <c r="J14046" s="28"/>
      <c r="K14046" s="28"/>
      <c r="L14046" s="28"/>
    </row>
    <row r="14047" spans="1:12" ht="21">
      <c r="A14047" s="26"/>
      <c r="B14047" s="27"/>
      <c r="C14047" s="27"/>
      <c r="D14047" s="27"/>
      <c r="E14047" s="27"/>
      <c r="F14047" s="27"/>
      <c r="G14047" s="29"/>
      <c r="H14047" s="29"/>
      <c r="I14047" s="29"/>
      <c r="J14047" s="29"/>
      <c r="K14047" s="29"/>
      <c r="L14047" s="29"/>
    </row>
    <row r="14048" spans="1:12" ht="21">
      <c r="A14048" s="26"/>
      <c r="B14048" s="27"/>
      <c r="C14048" s="27"/>
      <c r="D14048" s="27"/>
      <c r="E14048" s="27"/>
      <c r="F14048" s="27"/>
      <c r="G14048" s="28"/>
      <c r="H14048" s="28"/>
      <c r="I14048" s="28"/>
      <c r="J14048" s="28"/>
      <c r="K14048" s="28"/>
      <c r="L14048" s="28"/>
    </row>
    <row r="14049" spans="1:12" ht="21">
      <c r="A14049" s="26"/>
      <c r="B14049" s="27"/>
      <c r="C14049" s="27"/>
      <c r="D14049" s="27"/>
      <c r="E14049" s="27"/>
      <c r="F14049" s="27"/>
      <c r="G14049" s="29"/>
      <c r="H14049" s="29"/>
      <c r="I14049" s="29"/>
      <c r="J14049" s="29"/>
      <c r="K14049" s="29"/>
      <c r="L14049" s="29"/>
    </row>
    <row r="14050" spans="1:12" ht="21">
      <c r="A14050" s="26"/>
      <c r="B14050" s="27"/>
      <c r="C14050" s="27"/>
      <c r="D14050" s="27"/>
      <c r="E14050" s="27"/>
      <c r="F14050" s="27"/>
      <c r="G14050" s="28"/>
      <c r="H14050" s="28"/>
      <c r="I14050" s="28"/>
      <c r="J14050" s="28"/>
      <c r="K14050" s="28"/>
      <c r="L14050" s="28"/>
    </row>
    <row r="14051" spans="1:12" ht="21">
      <c r="A14051" s="26"/>
      <c r="B14051" s="27"/>
      <c r="C14051" s="27"/>
      <c r="D14051" s="27"/>
      <c r="E14051" s="27"/>
      <c r="F14051" s="27"/>
      <c r="G14051" s="28"/>
      <c r="H14051" s="28"/>
      <c r="I14051" s="28"/>
      <c r="J14051" s="28"/>
      <c r="K14051" s="28"/>
      <c r="L14051" s="28"/>
    </row>
    <row r="14052" spans="1:12" ht="21">
      <c r="A14052" s="26"/>
      <c r="B14052" s="27"/>
      <c r="C14052" s="27"/>
      <c r="D14052" s="27"/>
      <c r="E14052" s="27"/>
      <c r="F14052" s="27"/>
      <c r="G14052" s="28"/>
      <c r="H14052" s="28"/>
      <c r="I14052" s="28"/>
      <c r="J14052" s="28"/>
      <c r="K14052" s="28"/>
      <c r="L14052" s="28"/>
    </row>
    <row r="14053" spans="1:12" ht="21">
      <c r="A14053" s="26"/>
      <c r="B14053" s="27"/>
      <c r="C14053" s="27"/>
      <c r="D14053" s="27"/>
      <c r="E14053" s="27"/>
      <c r="F14053" s="27"/>
      <c r="G14053" s="28"/>
      <c r="H14053" s="28"/>
      <c r="I14053" s="28"/>
      <c r="J14053" s="28"/>
      <c r="K14053" s="28"/>
      <c r="L14053" s="28"/>
    </row>
    <row r="14054" spans="1:12" ht="21">
      <c r="A14054" s="26"/>
      <c r="B14054" s="27"/>
      <c r="C14054" s="27"/>
      <c r="D14054" s="27"/>
      <c r="E14054" s="27"/>
      <c r="F14054" s="27"/>
      <c r="G14054" s="29"/>
      <c r="H14054" s="29"/>
      <c r="I14054" s="29"/>
      <c r="J14054" s="29"/>
      <c r="K14054" s="29"/>
      <c r="L14054" s="29"/>
    </row>
    <row r="14055" spans="1:12" ht="21">
      <c r="A14055" s="26"/>
      <c r="B14055" s="27"/>
      <c r="C14055" s="27"/>
      <c r="D14055" s="27"/>
      <c r="E14055" s="27"/>
      <c r="F14055" s="27"/>
      <c r="G14055" s="28"/>
      <c r="H14055" s="28"/>
      <c r="I14055" s="28"/>
      <c r="J14055" s="28"/>
      <c r="K14055" s="28"/>
      <c r="L14055" s="28"/>
    </row>
    <row r="14056" spans="1:12" ht="21">
      <c r="A14056" s="26"/>
      <c r="B14056" s="27"/>
      <c r="C14056" s="27"/>
      <c r="D14056" s="27"/>
      <c r="E14056" s="27"/>
      <c r="F14056" s="27"/>
      <c r="G14056" s="29"/>
      <c r="H14056" s="29"/>
      <c r="I14056" s="29"/>
      <c r="J14056" s="29"/>
      <c r="K14056" s="29"/>
      <c r="L14056" s="29"/>
    </row>
    <row r="14057" spans="1:12" ht="21">
      <c r="A14057" s="26"/>
      <c r="B14057" s="27"/>
      <c r="C14057" s="27"/>
      <c r="D14057" s="27"/>
      <c r="E14057" s="27"/>
      <c r="F14057" s="27"/>
      <c r="G14057" s="28"/>
      <c r="H14057" s="28"/>
      <c r="I14057" s="28"/>
      <c r="J14057" s="28"/>
      <c r="K14057" s="28"/>
      <c r="L14057" s="28"/>
    </row>
    <row r="14058" spans="1:12" ht="21">
      <c r="A14058" s="26"/>
      <c r="B14058" s="27"/>
      <c r="C14058" s="27"/>
      <c r="D14058" s="27"/>
      <c r="E14058" s="27"/>
      <c r="F14058" s="27"/>
      <c r="G14058" s="28"/>
      <c r="H14058" s="28"/>
      <c r="I14058" s="28"/>
      <c r="J14058" s="28"/>
      <c r="K14058" s="28"/>
      <c r="L14058" s="28"/>
    </row>
    <row r="14059" spans="1:12" ht="21">
      <c r="A14059" s="26"/>
      <c r="B14059" s="27"/>
      <c r="C14059" s="27"/>
      <c r="D14059" s="27"/>
      <c r="E14059" s="27"/>
      <c r="F14059" s="27"/>
      <c r="G14059" s="29"/>
      <c r="H14059" s="29"/>
      <c r="I14059" s="29"/>
      <c r="J14059" s="29"/>
      <c r="K14059" s="29"/>
      <c r="L14059" s="29"/>
    </row>
    <row r="14060" spans="1:12" ht="21">
      <c r="A14060" s="26"/>
      <c r="B14060" s="27"/>
      <c r="C14060" s="27"/>
      <c r="D14060" s="27"/>
      <c r="E14060" s="27"/>
      <c r="F14060" s="27"/>
      <c r="G14060" s="28"/>
      <c r="H14060" s="28"/>
      <c r="I14060" s="28"/>
      <c r="J14060" s="28"/>
      <c r="K14060" s="28"/>
      <c r="L14060" s="28"/>
    </row>
    <row r="14061" spans="1:12" ht="21">
      <c r="A14061" s="26"/>
      <c r="B14061" s="27"/>
      <c r="C14061" s="27"/>
      <c r="D14061" s="27"/>
      <c r="E14061" s="27"/>
      <c r="F14061" s="27"/>
      <c r="G14061" s="29"/>
      <c r="H14061" s="29"/>
      <c r="I14061" s="29"/>
      <c r="J14061" s="29"/>
      <c r="K14061" s="29"/>
      <c r="L14061" s="29"/>
    </row>
    <row r="14062" spans="1:12" ht="21">
      <c r="A14062" s="26"/>
      <c r="B14062" s="27"/>
      <c r="C14062" s="27"/>
      <c r="D14062" s="27"/>
      <c r="E14062" s="27"/>
      <c r="F14062" s="27"/>
      <c r="G14062" s="28"/>
      <c r="H14062" s="28"/>
      <c r="I14062" s="28"/>
      <c r="J14062" s="28"/>
      <c r="K14062" s="28"/>
      <c r="L14062" s="28"/>
    </row>
    <row r="14063" spans="1:12" ht="21">
      <c r="A14063" s="26"/>
      <c r="B14063" s="27"/>
      <c r="C14063" s="27"/>
      <c r="D14063" s="27"/>
      <c r="E14063" s="27"/>
      <c r="F14063" s="27"/>
      <c r="G14063" s="29"/>
      <c r="H14063" s="29"/>
      <c r="I14063" s="29"/>
      <c r="J14063" s="29"/>
      <c r="K14063" s="29"/>
      <c r="L14063" s="29"/>
    </row>
    <row r="14064" spans="1:12" ht="21">
      <c r="A14064" s="26"/>
      <c r="B14064" s="27"/>
      <c r="C14064" s="27"/>
      <c r="D14064" s="27"/>
      <c r="E14064" s="27"/>
      <c r="F14064" s="27"/>
      <c r="G14064" s="29"/>
      <c r="H14064" s="29"/>
      <c r="I14064" s="29"/>
      <c r="J14064" s="29"/>
      <c r="K14064" s="29"/>
      <c r="L14064" s="29"/>
    </row>
    <row r="14065" spans="1:12" ht="21">
      <c r="A14065" s="26"/>
      <c r="B14065" s="27"/>
      <c r="C14065" s="27"/>
      <c r="D14065" s="27"/>
      <c r="E14065" s="27"/>
      <c r="F14065" s="27"/>
      <c r="G14065" s="29"/>
      <c r="H14065" s="29"/>
      <c r="I14065" s="29"/>
      <c r="J14065" s="29"/>
      <c r="K14065" s="29"/>
      <c r="L14065" s="29"/>
    </row>
    <row r="14066" spans="1:12" ht="21">
      <c r="A14066" s="26"/>
      <c r="B14066" s="27"/>
      <c r="C14066" s="27"/>
      <c r="D14066" s="27"/>
      <c r="E14066" s="27"/>
      <c r="F14066" s="27"/>
      <c r="G14066" s="28"/>
      <c r="H14066" s="28"/>
      <c r="I14066" s="28"/>
      <c r="J14066" s="28"/>
      <c r="K14066" s="28"/>
      <c r="L14066" s="28"/>
    </row>
    <row r="14067" spans="1:12" ht="21">
      <c r="A14067" s="26"/>
      <c r="B14067" s="27"/>
      <c r="C14067" s="27"/>
      <c r="D14067" s="27"/>
      <c r="E14067" s="27"/>
      <c r="F14067" s="27"/>
      <c r="G14067" s="29"/>
      <c r="H14067" s="29"/>
      <c r="I14067" s="29"/>
      <c r="J14067" s="29"/>
      <c r="K14067" s="29"/>
      <c r="L14067" s="29"/>
    </row>
    <row r="14068" spans="1:12" ht="21">
      <c r="A14068" s="26"/>
      <c r="B14068" s="27"/>
      <c r="C14068" s="27"/>
      <c r="D14068" s="27"/>
      <c r="E14068" s="27"/>
      <c r="F14068" s="27"/>
      <c r="G14068" s="28"/>
      <c r="H14068" s="28"/>
      <c r="I14068" s="28"/>
      <c r="J14068" s="28"/>
      <c r="K14068" s="28"/>
      <c r="L14068" s="28"/>
    </row>
    <row r="14069" spans="1:12" ht="21">
      <c r="A14069" s="26"/>
      <c r="B14069" s="27"/>
      <c r="C14069" s="27"/>
      <c r="D14069" s="27"/>
      <c r="E14069" s="27"/>
      <c r="F14069" s="27"/>
      <c r="G14069" s="29"/>
      <c r="H14069" s="29"/>
      <c r="I14069" s="29"/>
      <c r="J14069" s="29"/>
      <c r="K14069" s="29"/>
      <c r="L14069" s="29"/>
    </row>
    <row r="14070" spans="1:12" ht="21">
      <c r="A14070" s="26"/>
      <c r="B14070" s="27"/>
      <c r="C14070" s="27"/>
      <c r="D14070" s="27"/>
      <c r="E14070" s="27"/>
      <c r="F14070" s="27"/>
      <c r="G14070" s="29"/>
      <c r="H14070" s="29"/>
      <c r="I14070" s="29"/>
      <c r="J14070" s="29"/>
      <c r="K14070" s="29"/>
      <c r="L14070" s="29"/>
    </row>
    <row r="14071" spans="1:12" ht="21">
      <c r="A14071" s="26"/>
      <c r="B14071" s="27"/>
      <c r="C14071" s="27"/>
      <c r="D14071" s="27"/>
      <c r="E14071" s="27"/>
      <c r="F14071" s="27"/>
      <c r="G14071" s="29"/>
      <c r="H14071" s="29"/>
      <c r="I14071" s="29"/>
      <c r="J14071" s="29"/>
      <c r="K14071" s="29"/>
      <c r="L14071" s="29"/>
    </row>
    <row r="14072" spans="1:12" ht="21">
      <c r="A14072" s="26"/>
      <c r="B14072" s="27"/>
      <c r="C14072" s="27"/>
      <c r="D14072" s="27"/>
      <c r="E14072" s="27"/>
      <c r="F14072" s="27"/>
      <c r="G14072" s="29"/>
      <c r="H14072" s="29"/>
      <c r="I14072" s="29"/>
      <c r="J14072" s="29"/>
      <c r="K14072" s="29"/>
      <c r="L14072" s="29"/>
    </row>
    <row r="14073" spans="1:12" ht="21">
      <c r="A14073" s="26"/>
      <c r="B14073" s="27"/>
      <c r="C14073" s="27"/>
      <c r="D14073" s="27"/>
      <c r="E14073" s="27"/>
      <c r="F14073" s="27"/>
      <c r="G14073" s="29"/>
      <c r="H14073" s="29"/>
      <c r="I14073" s="29"/>
      <c r="J14073" s="29"/>
      <c r="K14073" s="29"/>
      <c r="L14073" s="29"/>
    </row>
    <row r="14074" spans="1:12" ht="21">
      <c r="A14074" s="26"/>
      <c r="B14074" s="27"/>
      <c r="C14074" s="27"/>
      <c r="D14074" s="27"/>
      <c r="E14074" s="27"/>
      <c r="F14074" s="27"/>
      <c r="G14074" s="28"/>
      <c r="H14074" s="28"/>
      <c r="I14074" s="28"/>
      <c r="J14074" s="28"/>
      <c r="K14074" s="28"/>
      <c r="L14074" s="28"/>
    </row>
    <row r="14075" spans="1:12" ht="21">
      <c r="A14075" s="26"/>
      <c r="B14075" s="27"/>
      <c r="C14075" s="27"/>
      <c r="D14075" s="27"/>
      <c r="E14075" s="27"/>
      <c r="F14075" s="27"/>
      <c r="G14075" s="29"/>
      <c r="H14075" s="29"/>
      <c r="I14075" s="29"/>
      <c r="J14075" s="29"/>
      <c r="K14075" s="29"/>
      <c r="L14075" s="29"/>
    </row>
    <row r="14076" spans="1:12" ht="21">
      <c r="A14076" s="26"/>
      <c r="B14076" s="27"/>
      <c r="C14076" s="27"/>
      <c r="D14076" s="27"/>
      <c r="E14076" s="27"/>
      <c r="F14076" s="27"/>
      <c r="G14076" s="28"/>
      <c r="H14076" s="28"/>
      <c r="I14076" s="28"/>
      <c r="J14076" s="28"/>
      <c r="K14076" s="28"/>
      <c r="L14076" s="28"/>
    </row>
    <row r="14077" spans="1:12" ht="21">
      <c r="A14077" s="26"/>
      <c r="B14077" s="27"/>
      <c r="C14077" s="27"/>
      <c r="D14077" s="27"/>
      <c r="E14077" s="27"/>
      <c r="F14077" s="27"/>
      <c r="G14077" s="28"/>
      <c r="H14077" s="28"/>
      <c r="I14077" s="28"/>
      <c r="J14077" s="28"/>
      <c r="K14077" s="28"/>
      <c r="L14077" s="28"/>
    </row>
    <row r="14078" spans="1:12" ht="21">
      <c r="A14078" s="26"/>
      <c r="B14078" s="27"/>
      <c r="C14078" s="27"/>
      <c r="D14078" s="27"/>
      <c r="E14078" s="27"/>
      <c r="F14078" s="27"/>
      <c r="G14078" s="29"/>
      <c r="H14078" s="29"/>
      <c r="I14078" s="29"/>
      <c r="J14078" s="29"/>
      <c r="K14078" s="29"/>
      <c r="L14078" s="29"/>
    </row>
    <row r="14079" spans="1:12" ht="21">
      <c r="A14079" s="26"/>
      <c r="B14079" s="27"/>
      <c r="C14079" s="27"/>
      <c r="D14079" s="27"/>
      <c r="E14079" s="27"/>
      <c r="F14079" s="27"/>
      <c r="G14079" s="29"/>
      <c r="H14079" s="29"/>
      <c r="I14079" s="29"/>
      <c r="J14079" s="29"/>
      <c r="K14079" s="29"/>
      <c r="L14079" s="29"/>
    </row>
    <row r="14080" spans="1:12" ht="21">
      <c r="A14080" s="26"/>
      <c r="B14080" s="27"/>
      <c r="C14080" s="27"/>
      <c r="D14080" s="27"/>
      <c r="E14080" s="27"/>
      <c r="F14080" s="27"/>
      <c r="G14080" s="28"/>
      <c r="H14080" s="28"/>
      <c r="I14080" s="28"/>
      <c r="J14080" s="28"/>
      <c r="K14080" s="28"/>
      <c r="L14080" s="28"/>
    </row>
    <row r="14081" spans="1:12" ht="21">
      <c r="A14081" s="26"/>
      <c r="B14081" s="27"/>
      <c r="C14081" s="27"/>
      <c r="D14081" s="27"/>
      <c r="E14081" s="27"/>
      <c r="F14081" s="27"/>
      <c r="G14081" s="28"/>
      <c r="H14081" s="28"/>
      <c r="I14081" s="28"/>
      <c r="J14081" s="28"/>
      <c r="K14081" s="28"/>
      <c r="L14081" s="28"/>
    </row>
    <row r="14082" spans="1:12" ht="21">
      <c r="A14082" s="26"/>
      <c r="B14082" s="27"/>
      <c r="C14082" s="27"/>
      <c r="D14082" s="27"/>
      <c r="E14082" s="27"/>
      <c r="F14082" s="27"/>
      <c r="G14082" s="29"/>
      <c r="H14082" s="29"/>
      <c r="I14082" s="29"/>
      <c r="J14082" s="29"/>
      <c r="K14082" s="29"/>
      <c r="L14082" s="29"/>
    </row>
    <row r="14083" spans="1:12" ht="21">
      <c r="A14083" s="26"/>
      <c r="B14083" s="27"/>
      <c r="C14083" s="27"/>
      <c r="D14083" s="27"/>
      <c r="E14083" s="27"/>
      <c r="F14083" s="27"/>
      <c r="G14083" s="28"/>
      <c r="H14083" s="28"/>
      <c r="I14083" s="28"/>
      <c r="J14083" s="28"/>
      <c r="K14083" s="28"/>
      <c r="L14083" s="28"/>
    </row>
    <row r="14084" spans="1:12" ht="21">
      <c r="A14084" s="26"/>
      <c r="B14084" s="27"/>
      <c r="C14084" s="27"/>
      <c r="D14084" s="27"/>
      <c r="E14084" s="27"/>
      <c r="F14084" s="27"/>
      <c r="G14084" s="28"/>
      <c r="H14084" s="28"/>
      <c r="I14084" s="28"/>
      <c r="J14084" s="28"/>
      <c r="K14084" s="28"/>
      <c r="L14084" s="28"/>
    </row>
    <row r="14085" spans="1:12" ht="21">
      <c r="A14085" s="26"/>
      <c r="B14085" s="27"/>
      <c r="C14085" s="27"/>
      <c r="D14085" s="27"/>
      <c r="E14085" s="27"/>
      <c r="F14085" s="27"/>
      <c r="G14085" s="28"/>
      <c r="H14085" s="28"/>
      <c r="I14085" s="28"/>
      <c r="J14085" s="28"/>
      <c r="K14085" s="28"/>
      <c r="L14085" s="28"/>
    </row>
    <row r="14086" spans="1:12" ht="21">
      <c r="A14086" s="26"/>
      <c r="B14086" s="27"/>
      <c r="C14086" s="27"/>
      <c r="D14086" s="27"/>
      <c r="E14086" s="27"/>
      <c r="F14086" s="27"/>
      <c r="G14086" s="29"/>
      <c r="H14086" s="29"/>
      <c r="I14086" s="29"/>
      <c r="J14086" s="29"/>
      <c r="K14086" s="29"/>
      <c r="L14086" s="29"/>
    </row>
    <row r="14087" spans="1:12" ht="21">
      <c r="A14087" s="26"/>
      <c r="B14087" s="27"/>
      <c r="C14087" s="27"/>
      <c r="D14087" s="27"/>
      <c r="E14087" s="27"/>
      <c r="F14087" s="27"/>
      <c r="G14087" s="28"/>
      <c r="H14087" s="28"/>
      <c r="I14087" s="28"/>
      <c r="J14087" s="28"/>
      <c r="K14087" s="28"/>
      <c r="L14087" s="28"/>
    </row>
    <row r="14088" spans="1:12" ht="21">
      <c r="A14088" s="26"/>
      <c r="B14088" s="27"/>
      <c r="C14088" s="27"/>
      <c r="D14088" s="27"/>
      <c r="E14088" s="27"/>
      <c r="F14088" s="27"/>
      <c r="G14088" s="28"/>
      <c r="H14088" s="28"/>
      <c r="I14088" s="28"/>
      <c r="J14088" s="28"/>
      <c r="K14088" s="28"/>
      <c r="L14088" s="28"/>
    </row>
    <row r="14089" spans="1:12" ht="21">
      <c r="A14089" s="26"/>
      <c r="B14089" s="27"/>
      <c r="C14089" s="27"/>
      <c r="D14089" s="27"/>
      <c r="E14089" s="27"/>
      <c r="F14089" s="27"/>
      <c r="G14089" s="28"/>
      <c r="H14089" s="28"/>
      <c r="I14089" s="28"/>
      <c r="J14089" s="28"/>
      <c r="K14089" s="28"/>
      <c r="L14089" s="28"/>
    </row>
    <row r="14090" spans="1:12" ht="21">
      <c r="A14090" s="26"/>
      <c r="B14090" s="27"/>
      <c r="C14090" s="27"/>
      <c r="D14090" s="27"/>
      <c r="E14090" s="27"/>
      <c r="F14090" s="27"/>
      <c r="G14090" s="28"/>
      <c r="H14090" s="28"/>
      <c r="I14090" s="28"/>
      <c r="J14090" s="28"/>
      <c r="K14090" s="28"/>
      <c r="L14090" s="28"/>
    </row>
    <row r="14091" spans="1:12" ht="21">
      <c r="A14091" s="26"/>
      <c r="B14091" s="27"/>
      <c r="C14091" s="27"/>
      <c r="D14091" s="27"/>
      <c r="E14091" s="27"/>
      <c r="F14091" s="27"/>
      <c r="G14091" s="28"/>
      <c r="H14091" s="28"/>
      <c r="I14091" s="28"/>
      <c r="J14091" s="28"/>
      <c r="K14091" s="28"/>
      <c r="L14091" s="28"/>
    </row>
    <row r="14092" spans="1:12" ht="21">
      <c r="A14092" s="26"/>
      <c r="B14092" s="27"/>
      <c r="C14092" s="27"/>
      <c r="D14092" s="27"/>
      <c r="E14092" s="27"/>
      <c r="F14092" s="27"/>
      <c r="G14092" s="28"/>
      <c r="H14092" s="28"/>
      <c r="I14092" s="28"/>
      <c r="J14092" s="28"/>
      <c r="K14092" s="28"/>
      <c r="L14092" s="28"/>
    </row>
    <row r="14093" spans="1:12" ht="21">
      <c r="A14093" s="26"/>
      <c r="B14093" s="27"/>
      <c r="C14093" s="27"/>
      <c r="D14093" s="27"/>
      <c r="E14093" s="27"/>
      <c r="F14093" s="27"/>
      <c r="G14093" s="29"/>
      <c r="H14093" s="29"/>
      <c r="I14093" s="29"/>
      <c r="J14093" s="29"/>
      <c r="K14093" s="29"/>
      <c r="L14093" s="29"/>
    </row>
    <row r="14094" spans="1:12" ht="21">
      <c r="A14094" s="26"/>
      <c r="B14094" s="27"/>
      <c r="C14094" s="27"/>
      <c r="D14094" s="27"/>
      <c r="E14094" s="27"/>
      <c r="F14094" s="27"/>
      <c r="G14094" s="28"/>
      <c r="H14094" s="28"/>
      <c r="I14094" s="28"/>
      <c r="J14094" s="28"/>
      <c r="K14094" s="28"/>
      <c r="L14094" s="28"/>
    </row>
    <row r="14095" spans="1:12" ht="21">
      <c r="A14095" s="26"/>
      <c r="B14095" s="27"/>
      <c r="C14095" s="27"/>
      <c r="D14095" s="27"/>
      <c r="E14095" s="27"/>
      <c r="F14095" s="27"/>
      <c r="G14095" s="29"/>
      <c r="H14095" s="29"/>
      <c r="I14095" s="29"/>
      <c r="J14095" s="29"/>
      <c r="K14095" s="29"/>
      <c r="L14095" s="29"/>
    </row>
    <row r="14096" spans="1:12" ht="21">
      <c r="A14096" s="26"/>
      <c r="B14096" s="27"/>
      <c r="C14096" s="27"/>
      <c r="D14096" s="27"/>
      <c r="E14096" s="27"/>
      <c r="F14096" s="27"/>
      <c r="G14096" s="28"/>
      <c r="H14096" s="28"/>
      <c r="I14096" s="28"/>
      <c r="J14096" s="28"/>
      <c r="K14096" s="28"/>
      <c r="L14096" s="28"/>
    </row>
    <row r="14097" spans="1:12" ht="21">
      <c r="A14097" s="26"/>
      <c r="B14097" s="27"/>
      <c r="C14097" s="27"/>
      <c r="D14097" s="27"/>
      <c r="E14097" s="27"/>
      <c r="F14097" s="27"/>
      <c r="G14097" s="29"/>
      <c r="H14097" s="29"/>
      <c r="I14097" s="29"/>
      <c r="J14097" s="29"/>
      <c r="K14097" s="29"/>
      <c r="L14097" s="29"/>
    </row>
    <row r="14098" spans="1:12" ht="21">
      <c r="A14098" s="26"/>
      <c r="B14098" s="27"/>
      <c r="C14098" s="27"/>
      <c r="D14098" s="27"/>
      <c r="E14098" s="27"/>
      <c r="F14098" s="27"/>
      <c r="G14098" s="29"/>
      <c r="H14098" s="29"/>
      <c r="I14098" s="29"/>
      <c r="J14098" s="29"/>
      <c r="K14098" s="29"/>
      <c r="L14098" s="29"/>
    </row>
    <row r="14099" spans="1:12" ht="21">
      <c r="A14099" s="26"/>
      <c r="B14099" s="27"/>
      <c r="C14099" s="27"/>
      <c r="D14099" s="27"/>
      <c r="E14099" s="27"/>
      <c r="F14099" s="27"/>
      <c r="G14099" s="29"/>
      <c r="H14099" s="29"/>
      <c r="I14099" s="29"/>
      <c r="J14099" s="29"/>
      <c r="K14099" s="29"/>
      <c r="L14099" s="29"/>
    </row>
    <row r="14100" spans="1:12" ht="21">
      <c r="A14100" s="26"/>
      <c r="B14100" s="27"/>
      <c r="C14100" s="27"/>
      <c r="D14100" s="27"/>
      <c r="E14100" s="27"/>
      <c r="F14100" s="27"/>
      <c r="G14100" s="29"/>
      <c r="H14100" s="29"/>
      <c r="I14100" s="29"/>
      <c r="J14100" s="29"/>
      <c r="K14100" s="29"/>
      <c r="L14100" s="29"/>
    </row>
    <row r="14101" spans="1:12" ht="21">
      <c r="A14101" s="26"/>
      <c r="B14101" s="27"/>
      <c r="C14101" s="27"/>
      <c r="D14101" s="27"/>
      <c r="E14101" s="27"/>
      <c r="F14101" s="27"/>
      <c r="G14101" s="29"/>
      <c r="H14101" s="29"/>
      <c r="I14101" s="29"/>
      <c r="J14101" s="29"/>
      <c r="K14101" s="29"/>
      <c r="L14101" s="29"/>
    </row>
    <row r="14102" spans="1:12" ht="21">
      <c r="A14102" s="26"/>
      <c r="B14102" s="27"/>
      <c r="C14102" s="27"/>
      <c r="D14102" s="27"/>
      <c r="E14102" s="27"/>
      <c r="F14102" s="27"/>
      <c r="G14102" s="29"/>
      <c r="H14102" s="29"/>
      <c r="I14102" s="29"/>
      <c r="J14102" s="29"/>
      <c r="K14102" s="29"/>
      <c r="L14102" s="29"/>
    </row>
    <row r="14103" spans="1:12" ht="21">
      <c r="A14103" s="26"/>
      <c r="B14103" s="27"/>
      <c r="C14103" s="27"/>
      <c r="D14103" s="27"/>
      <c r="E14103" s="27"/>
      <c r="F14103" s="27"/>
      <c r="G14103" s="29"/>
      <c r="H14103" s="29"/>
      <c r="I14103" s="29"/>
      <c r="J14103" s="29"/>
      <c r="K14103" s="29"/>
      <c r="L14103" s="29"/>
    </row>
    <row r="14104" spans="1:12" ht="21">
      <c r="A14104" s="26"/>
      <c r="B14104" s="27"/>
      <c r="C14104" s="27"/>
      <c r="D14104" s="27"/>
      <c r="E14104" s="27"/>
      <c r="F14104" s="27"/>
      <c r="G14104" s="29"/>
      <c r="H14104" s="29"/>
      <c r="I14104" s="29"/>
      <c r="J14104" s="29"/>
      <c r="K14104" s="29"/>
      <c r="L14104" s="29"/>
    </row>
    <row r="14105" spans="1:12" ht="21">
      <c r="A14105" s="26"/>
      <c r="B14105" s="27"/>
      <c r="C14105" s="27"/>
      <c r="D14105" s="27"/>
      <c r="E14105" s="27"/>
      <c r="F14105" s="27"/>
      <c r="G14105" s="29"/>
      <c r="H14105" s="29"/>
      <c r="I14105" s="29"/>
      <c r="J14105" s="29"/>
      <c r="K14105" s="29"/>
      <c r="L14105" s="29"/>
    </row>
    <row r="14106" spans="1:12" ht="21">
      <c r="A14106" s="26"/>
      <c r="B14106" s="27"/>
      <c r="C14106" s="27"/>
      <c r="D14106" s="27"/>
      <c r="E14106" s="27"/>
      <c r="F14106" s="27"/>
      <c r="G14106" s="29"/>
      <c r="H14106" s="29"/>
      <c r="I14106" s="29"/>
      <c r="J14106" s="29"/>
      <c r="K14106" s="29"/>
      <c r="L14106" s="29"/>
    </row>
    <row r="14107" spans="1:12" ht="21">
      <c r="A14107" s="26"/>
      <c r="B14107" s="27"/>
      <c r="C14107" s="27"/>
      <c r="D14107" s="27"/>
      <c r="E14107" s="27"/>
      <c r="F14107" s="27"/>
      <c r="G14107" s="29"/>
      <c r="H14107" s="29"/>
      <c r="I14107" s="29"/>
      <c r="J14107" s="29"/>
      <c r="K14107" s="29"/>
      <c r="L14107" s="29"/>
    </row>
    <row r="14108" spans="1:12" ht="21">
      <c r="A14108" s="26"/>
      <c r="B14108" s="27"/>
      <c r="C14108" s="27"/>
      <c r="D14108" s="27"/>
      <c r="E14108" s="27"/>
      <c r="F14108" s="27"/>
      <c r="G14108" s="28"/>
      <c r="H14108" s="28"/>
      <c r="I14108" s="28"/>
      <c r="J14108" s="28"/>
      <c r="K14108" s="28"/>
      <c r="L14108" s="28"/>
    </row>
    <row r="14109" spans="1:12" ht="21">
      <c r="A14109" s="26"/>
      <c r="B14109" s="27"/>
      <c r="C14109" s="27"/>
      <c r="D14109" s="27"/>
      <c r="E14109" s="27"/>
      <c r="F14109" s="27"/>
      <c r="G14109" s="28"/>
      <c r="H14109" s="28"/>
      <c r="I14109" s="28"/>
      <c r="J14109" s="28"/>
      <c r="K14109" s="28"/>
      <c r="L14109" s="28"/>
    </row>
    <row r="14110" spans="1:12" ht="21">
      <c r="A14110" s="26"/>
      <c r="B14110" s="27"/>
      <c r="C14110" s="27"/>
      <c r="D14110" s="27"/>
      <c r="E14110" s="27"/>
      <c r="F14110" s="27"/>
      <c r="G14110" s="28"/>
      <c r="H14110" s="28"/>
      <c r="I14110" s="28"/>
      <c r="J14110" s="28"/>
      <c r="K14110" s="28"/>
      <c r="L14110" s="28"/>
    </row>
    <row r="14111" spans="1:12" ht="21">
      <c r="A14111" s="26"/>
      <c r="B14111" s="27"/>
      <c r="C14111" s="27"/>
      <c r="D14111" s="27"/>
      <c r="E14111" s="27"/>
      <c r="F14111" s="27"/>
      <c r="G14111" s="29"/>
      <c r="H14111" s="29"/>
      <c r="I14111" s="29"/>
      <c r="J14111" s="29"/>
      <c r="K14111" s="29"/>
      <c r="L14111" s="29"/>
    </row>
    <row r="14112" spans="1:12" ht="21">
      <c r="A14112" s="26"/>
      <c r="B14112" s="27"/>
      <c r="C14112" s="27"/>
      <c r="D14112" s="27"/>
      <c r="E14112" s="27"/>
      <c r="F14112" s="27"/>
      <c r="G14112" s="29"/>
      <c r="H14112" s="29"/>
      <c r="I14112" s="29"/>
      <c r="J14112" s="29"/>
      <c r="K14112" s="29"/>
      <c r="L14112" s="29"/>
    </row>
    <row r="14113" spans="1:12" ht="21">
      <c r="A14113" s="26"/>
      <c r="B14113" s="27"/>
      <c r="C14113" s="27"/>
      <c r="D14113" s="27"/>
      <c r="E14113" s="27"/>
      <c r="F14113" s="27"/>
      <c r="G14113" s="29"/>
      <c r="H14113" s="29"/>
      <c r="I14113" s="29"/>
      <c r="J14113" s="29"/>
      <c r="K14113" s="29"/>
      <c r="L14113" s="29"/>
    </row>
    <row r="14114" spans="1:12" ht="21">
      <c r="A14114" s="26"/>
      <c r="B14114" s="27"/>
      <c r="C14114" s="27"/>
      <c r="D14114" s="27"/>
      <c r="E14114" s="27"/>
      <c r="F14114" s="27"/>
      <c r="G14114" s="29"/>
      <c r="H14114" s="29"/>
      <c r="I14114" s="29"/>
      <c r="J14114" s="29"/>
      <c r="K14114" s="29"/>
      <c r="L14114" s="29"/>
    </row>
    <row r="14115" spans="1:12" ht="21">
      <c r="A14115" s="26"/>
      <c r="B14115" s="27"/>
      <c r="C14115" s="27"/>
      <c r="D14115" s="27"/>
      <c r="E14115" s="27"/>
      <c r="F14115" s="27"/>
      <c r="G14115" s="29"/>
      <c r="H14115" s="29"/>
      <c r="I14115" s="29"/>
      <c r="J14115" s="29"/>
      <c r="K14115" s="29"/>
      <c r="L14115" s="29"/>
    </row>
    <row r="14116" spans="1:12" ht="21">
      <c r="A14116" s="26"/>
      <c r="B14116" s="27"/>
      <c r="C14116" s="27"/>
      <c r="D14116" s="27"/>
      <c r="E14116" s="27"/>
      <c r="F14116" s="27"/>
      <c r="G14116" s="28"/>
      <c r="H14116" s="28"/>
      <c r="I14116" s="28"/>
      <c r="J14116" s="28"/>
      <c r="K14116" s="28"/>
      <c r="L14116" s="28"/>
    </row>
    <row r="14117" spans="1:12" ht="21">
      <c r="A14117" s="26"/>
      <c r="B14117" s="27"/>
      <c r="C14117" s="27"/>
      <c r="D14117" s="27"/>
      <c r="E14117" s="27"/>
      <c r="F14117" s="27"/>
      <c r="G14117" s="28"/>
      <c r="H14117" s="28"/>
      <c r="I14117" s="28"/>
      <c r="J14117" s="28"/>
      <c r="K14117" s="28"/>
      <c r="L14117" s="28"/>
    </row>
    <row r="14118" spans="1:12" ht="21">
      <c r="A14118" s="26"/>
      <c r="B14118" s="27"/>
      <c r="C14118" s="27"/>
      <c r="D14118" s="27"/>
      <c r="E14118" s="27"/>
      <c r="F14118" s="27"/>
      <c r="G14118" s="28"/>
      <c r="H14118" s="28"/>
      <c r="I14118" s="28"/>
      <c r="J14118" s="28"/>
      <c r="K14118" s="28"/>
      <c r="L14118" s="28"/>
    </row>
    <row r="14119" spans="1:12" ht="21">
      <c r="A14119" s="26"/>
      <c r="B14119" s="27"/>
      <c r="C14119" s="27"/>
      <c r="D14119" s="27"/>
      <c r="E14119" s="27"/>
      <c r="F14119" s="27"/>
      <c r="G14119" s="28"/>
      <c r="H14119" s="28"/>
      <c r="I14119" s="28"/>
      <c r="J14119" s="28"/>
      <c r="K14119" s="28"/>
      <c r="L14119" s="28"/>
    </row>
    <row r="14120" spans="1:12" ht="21">
      <c r="A14120" s="26"/>
      <c r="B14120" s="27"/>
      <c r="C14120" s="27"/>
      <c r="D14120" s="27"/>
      <c r="E14120" s="27"/>
      <c r="F14120" s="27"/>
      <c r="G14120" s="28"/>
      <c r="H14120" s="28"/>
      <c r="I14120" s="28"/>
      <c r="J14120" s="28"/>
      <c r="K14120" s="28"/>
      <c r="L14120" s="28"/>
    </row>
    <row r="14121" spans="1:12" ht="21">
      <c r="A14121" s="26"/>
      <c r="B14121" s="27"/>
      <c r="C14121" s="27"/>
      <c r="D14121" s="27"/>
      <c r="E14121" s="27"/>
      <c r="F14121" s="27"/>
      <c r="G14121" s="29"/>
      <c r="H14121" s="29"/>
      <c r="I14121" s="29"/>
      <c r="J14121" s="29"/>
      <c r="K14121" s="29"/>
      <c r="L14121" s="29"/>
    </row>
    <row r="14122" spans="1:12" ht="21">
      <c r="A14122" s="26"/>
      <c r="B14122" s="27"/>
      <c r="C14122" s="27"/>
      <c r="D14122" s="27"/>
      <c r="E14122" s="27"/>
      <c r="F14122" s="27"/>
      <c r="G14122" s="29"/>
      <c r="H14122" s="29"/>
      <c r="I14122" s="29"/>
      <c r="J14122" s="29"/>
      <c r="K14122" s="29"/>
      <c r="L14122" s="29"/>
    </row>
    <row r="14123" spans="1:12" ht="21">
      <c r="A14123" s="26"/>
      <c r="B14123" s="27"/>
      <c r="C14123" s="27"/>
      <c r="D14123" s="27"/>
      <c r="E14123" s="27"/>
      <c r="F14123" s="27"/>
      <c r="G14123" s="29"/>
      <c r="H14123" s="29"/>
      <c r="I14123" s="29"/>
      <c r="J14123" s="29"/>
      <c r="K14123" s="29"/>
      <c r="L14123" s="29"/>
    </row>
    <row r="14124" spans="1:12" ht="21">
      <c r="A14124" s="26"/>
      <c r="B14124" s="27"/>
      <c r="C14124" s="27"/>
      <c r="D14124" s="27"/>
      <c r="E14124" s="27"/>
      <c r="F14124" s="27"/>
      <c r="G14124" s="29"/>
      <c r="H14124" s="29"/>
      <c r="I14124" s="29"/>
      <c r="J14124" s="29"/>
      <c r="K14124" s="29"/>
      <c r="L14124" s="29"/>
    </row>
    <row r="14125" spans="1:12" ht="21">
      <c r="A14125" s="26"/>
      <c r="B14125" s="27"/>
      <c r="C14125" s="27"/>
      <c r="D14125" s="27"/>
      <c r="E14125" s="27"/>
      <c r="F14125" s="27"/>
      <c r="G14125" s="29"/>
      <c r="H14125" s="29"/>
      <c r="I14125" s="29"/>
      <c r="J14125" s="29"/>
      <c r="K14125" s="29"/>
      <c r="L14125" s="29"/>
    </row>
    <row r="14126" spans="1:12" ht="21">
      <c r="A14126" s="26"/>
      <c r="B14126" s="27"/>
      <c r="C14126" s="27"/>
      <c r="D14126" s="27"/>
      <c r="E14126" s="27"/>
      <c r="F14126" s="27"/>
      <c r="G14126" s="29"/>
      <c r="H14126" s="29"/>
      <c r="I14126" s="29"/>
      <c r="J14126" s="29"/>
      <c r="K14126" s="29"/>
      <c r="L14126" s="29"/>
    </row>
    <row r="14127" spans="1:12" ht="21">
      <c r="A14127" s="26"/>
      <c r="B14127" s="27"/>
      <c r="C14127" s="27"/>
      <c r="D14127" s="27"/>
      <c r="E14127" s="27"/>
      <c r="F14127" s="27"/>
      <c r="G14127" s="29"/>
      <c r="H14127" s="29"/>
      <c r="I14127" s="29"/>
      <c r="J14127" s="29"/>
      <c r="K14127" s="29"/>
      <c r="L14127" s="29"/>
    </row>
    <row r="14128" spans="1:12" ht="21">
      <c r="A14128" s="26"/>
      <c r="B14128" s="27"/>
      <c r="C14128" s="27"/>
      <c r="D14128" s="27"/>
      <c r="E14128" s="27"/>
      <c r="F14128" s="27"/>
      <c r="G14128" s="28"/>
      <c r="H14128" s="28"/>
      <c r="I14128" s="28"/>
      <c r="J14128" s="28"/>
      <c r="K14128" s="28"/>
      <c r="L14128" s="28"/>
    </row>
    <row r="14129" spans="1:12" ht="21">
      <c r="A14129" s="26"/>
      <c r="B14129" s="27"/>
      <c r="C14129" s="27"/>
      <c r="D14129" s="27"/>
      <c r="E14129" s="27"/>
      <c r="F14129" s="27"/>
      <c r="G14129" s="28"/>
      <c r="H14129" s="28"/>
      <c r="I14129" s="28"/>
      <c r="J14129" s="28"/>
      <c r="K14129" s="28"/>
      <c r="L14129" s="28"/>
    </row>
    <row r="14130" spans="1:12" ht="21">
      <c r="A14130" s="26"/>
      <c r="B14130" s="27"/>
      <c r="C14130" s="27"/>
      <c r="D14130" s="27"/>
      <c r="E14130" s="27"/>
      <c r="F14130" s="27"/>
      <c r="G14130" s="29"/>
      <c r="H14130" s="29"/>
      <c r="I14130" s="29"/>
      <c r="J14130" s="29"/>
      <c r="K14130" s="29"/>
      <c r="L14130" s="29"/>
    </row>
    <row r="14131" spans="1:12" ht="21">
      <c r="A14131" s="26"/>
      <c r="B14131" s="27"/>
      <c r="C14131" s="27"/>
      <c r="D14131" s="27"/>
      <c r="E14131" s="27"/>
      <c r="F14131" s="27"/>
      <c r="G14131" s="29"/>
      <c r="H14131" s="29"/>
      <c r="I14131" s="29"/>
      <c r="J14131" s="29"/>
      <c r="K14131" s="29"/>
      <c r="L14131" s="29"/>
    </row>
    <row r="14132" spans="1:12" ht="21">
      <c r="A14132" s="26"/>
      <c r="B14132" s="27"/>
      <c r="C14132" s="27"/>
      <c r="D14132" s="27"/>
      <c r="E14132" s="27"/>
      <c r="F14132" s="27"/>
      <c r="G14132" s="29"/>
      <c r="H14132" s="29"/>
      <c r="I14132" s="29"/>
      <c r="J14132" s="29"/>
      <c r="K14132" s="29"/>
      <c r="L14132" s="29"/>
    </row>
    <row r="14133" spans="1:12" ht="21">
      <c r="A14133" s="26"/>
      <c r="B14133" s="27"/>
      <c r="C14133" s="27"/>
      <c r="D14133" s="27"/>
      <c r="E14133" s="27"/>
      <c r="F14133" s="27"/>
      <c r="G14133" s="29"/>
      <c r="H14133" s="29"/>
      <c r="I14133" s="29"/>
      <c r="J14133" s="29"/>
      <c r="K14133" s="29"/>
      <c r="L14133" s="29"/>
    </row>
    <row r="14134" spans="1:12" ht="21">
      <c r="A14134" s="26"/>
      <c r="B14134" s="27"/>
      <c r="C14134" s="27"/>
      <c r="D14134" s="27"/>
      <c r="E14134" s="27"/>
      <c r="F14134" s="27"/>
      <c r="G14134" s="29"/>
      <c r="H14134" s="29"/>
      <c r="I14134" s="29"/>
      <c r="J14134" s="29"/>
      <c r="K14134" s="29"/>
      <c r="L14134" s="29"/>
    </row>
    <row r="14135" spans="1:12" ht="21">
      <c r="A14135" s="26"/>
      <c r="B14135" s="27"/>
      <c r="C14135" s="27"/>
      <c r="D14135" s="27"/>
      <c r="E14135" s="27"/>
      <c r="F14135" s="27"/>
      <c r="G14135" s="29"/>
      <c r="H14135" s="29"/>
      <c r="I14135" s="29"/>
      <c r="J14135" s="29"/>
      <c r="K14135" s="29"/>
      <c r="L14135" s="29"/>
    </row>
    <row r="14136" spans="1:12" ht="21">
      <c r="A14136" s="26"/>
      <c r="B14136" s="27"/>
      <c r="C14136" s="27"/>
      <c r="D14136" s="27"/>
      <c r="E14136" s="27"/>
      <c r="F14136" s="27"/>
      <c r="G14136" s="28"/>
      <c r="H14136" s="28"/>
      <c r="I14136" s="28"/>
      <c r="J14136" s="28"/>
      <c r="K14136" s="28"/>
      <c r="L14136" s="28"/>
    </row>
    <row r="14137" spans="1:12" ht="21">
      <c r="A14137" s="26"/>
      <c r="B14137" s="27"/>
      <c r="C14137" s="27"/>
      <c r="D14137" s="27"/>
      <c r="E14137" s="27"/>
      <c r="F14137" s="27"/>
      <c r="G14137" s="29"/>
      <c r="H14137" s="29"/>
      <c r="I14137" s="29"/>
      <c r="J14137" s="29"/>
      <c r="K14137" s="29"/>
      <c r="L14137" s="29"/>
    </row>
    <row r="14138" spans="1:12" ht="21">
      <c r="A14138" s="26"/>
      <c r="B14138" s="27"/>
      <c r="C14138" s="27"/>
      <c r="D14138" s="27"/>
      <c r="E14138" s="27"/>
      <c r="F14138" s="27"/>
      <c r="G14138" s="29"/>
      <c r="H14138" s="29"/>
      <c r="I14138" s="29"/>
      <c r="J14138" s="29"/>
      <c r="K14138" s="29"/>
      <c r="L14138" s="29"/>
    </row>
    <row r="14139" spans="1:12" ht="21">
      <c r="A14139" s="26"/>
      <c r="B14139" s="27"/>
      <c r="C14139" s="27"/>
      <c r="D14139" s="27"/>
      <c r="E14139" s="27"/>
      <c r="F14139" s="27"/>
      <c r="G14139" s="29"/>
      <c r="H14139" s="29"/>
      <c r="I14139" s="29"/>
      <c r="J14139" s="29"/>
      <c r="K14139" s="29"/>
      <c r="L14139" s="29"/>
    </row>
    <row r="14140" spans="1:12" ht="21">
      <c r="A14140" s="26"/>
      <c r="B14140" s="27"/>
      <c r="C14140" s="27"/>
      <c r="D14140" s="27"/>
      <c r="E14140" s="27"/>
      <c r="F14140" s="27"/>
      <c r="G14140" s="29"/>
      <c r="H14140" s="29"/>
      <c r="I14140" s="29"/>
      <c r="J14140" s="29"/>
      <c r="K14140" s="29"/>
      <c r="L14140" s="29"/>
    </row>
    <row r="14141" spans="1:12" ht="21">
      <c r="A14141" s="26"/>
      <c r="B14141" s="27"/>
      <c r="C14141" s="27"/>
      <c r="D14141" s="27"/>
      <c r="E14141" s="27"/>
      <c r="F14141" s="27"/>
      <c r="G14141" s="29"/>
      <c r="H14141" s="29"/>
      <c r="I14141" s="29"/>
      <c r="J14141" s="29"/>
      <c r="K14141" s="29"/>
      <c r="L14141" s="29"/>
    </row>
    <row r="14142" spans="1:12" ht="21">
      <c r="A14142" s="26"/>
      <c r="B14142" s="27"/>
      <c r="C14142" s="27"/>
      <c r="D14142" s="27"/>
      <c r="E14142" s="27"/>
      <c r="F14142" s="27"/>
      <c r="G14142" s="29"/>
      <c r="H14142" s="29"/>
      <c r="I14142" s="29"/>
      <c r="J14142" s="29"/>
      <c r="K14142" s="29"/>
      <c r="L14142" s="29"/>
    </row>
    <row r="14143" spans="1:12" ht="21">
      <c r="A14143" s="26"/>
      <c r="B14143" s="27"/>
      <c r="C14143" s="27"/>
      <c r="D14143" s="27"/>
      <c r="E14143" s="27"/>
      <c r="F14143" s="27"/>
      <c r="G14143" s="29"/>
      <c r="H14143" s="29"/>
      <c r="I14143" s="29"/>
      <c r="J14143" s="29"/>
      <c r="K14143" s="29"/>
      <c r="L14143" s="29"/>
    </row>
    <row r="14144" spans="1:12" ht="21">
      <c r="A14144" s="26"/>
      <c r="B14144" s="27"/>
      <c r="C14144" s="27"/>
      <c r="D14144" s="27"/>
      <c r="E14144" s="27"/>
      <c r="F14144" s="27"/>
      <c r="G14144" s="29"/>
      <c r="H14144" s="29"/>
      <c r="I14144" s="29"/>
      <c r="J14144" s="29"/>
      <c r="K14144" s="29"/>
      <c r="L14144" s="29"/>
    </row>
    <row r="14145" spans="1:12" ht="21">
      <c r="A14145" s="26"/>
      <c r="B14145" s="27"/>
      <c r="C14145" s="27"/>
      <c r="D14145" s="27"/>
      <c r="E14145" s="27"/>
      <c r="F14145" s="27"/>
      <c r="G14145" s="29"/>
      <c r="H14145" s="29"/>
      <c r="I14145" s="29"/>
      <c r="J14145" s="29"/>
      <c r="K14145" s="29"/>
      <c r="L14145" s="29"/>
    </row>
    <row r="14146" spans="1:12" ht="21">
      <c r="A14146" s="26"/>
      <c r="B14146" s="27"/>
      <c r="C14146" s="27"/>
      <c r="D14146" s="27"/>
      <c r="E14146" s="27"/>
      <c r="F14146" s="27"/>
      <c r="G14146" s="29"/>
      <c r="H14146" s="29"/>
      <c r="I14146" s="29"/>
      <c r="J14146" s="29"/>
      <c r="K14146" s="29"/>
      <c r="L14146" s="29"/>
    </row>
    <row r="14147" spans="1:12" ht="21">
      <c r="A14147" s="26"/>
      <c r="B14147" s="27"/>
      <c r="C14147" s="27"/>
      <c r="D14147" s="27"/>
      <c r="E14147" s="27"/>
      <c r="F14147" s="27"/>
      <c r="G14147" s="28"/>
      <c r="H14147" s="28"/>
      <c r="I14147" s="28"/>
      <c r="J14147" s="28"/>
      <c r="K14147" s="28"/>
      <c r="L14147" s="28"/>
    </row>
    <row r="14148" spans="1:12" ht="21">
      <c r="A14148" s="26"/>
      <c r="B14148" s="27"/>
      <c r="C14148" s="27"/>
      <c r="D14148" s="27"/>
      <c r="E14148" s="27"/>
      <c r="F14148" s="27"/>
      <c r="G14148" s="29"/>
      <c r="H14148" s="29"/>
      <c r="I14148" s="29"/>
      <c r="J14148" s="29"/>
      <c r="K14148" s="29"/>
      <c r="L14148" s="29"/>
    </row>
    <row r="14149" spans="1:12" ht="21">
      <c r="A14149" s="26"/>
      <c r="B14149" s="27"/>
      <c r="C14149" s="27"/>
      <c r="D14149" s="27"/>
      <c r="E14149" s="27"/>
      <c r="F14149" s="27"/>
      <c r="G14149" s="29"/>
      <c r="H14149" s="29"/>
      <c r="I14149" s="29"/>
      <c r="J14149" s="29"/>
      <c r="K14149" s="29"/>
      <c r="L14149" s="29"/>
    </row>
    <row r="14150" spans="1:12" ht="21">
      <c r="A14150" s="26"/>
      <c r="B14150" s="27"/>
      <c r="C14150" s="27"/>
      <c r="D14150" s="27"/>
      <c r="E14150" s="27"/>
      <c r="F14150" s="27"/>
      <c r="G14150" s="29"/>
      <c r="H14150" s="29"/>
      <c r="I14150" s="29"/>
      <c r="J14150" s="29"/>
      <c r="K14150" s="29"/>
      <c r="L14150" s="29"/>
    </row>
    <row r="14151" spans="1:12" ht="21">
      <c r="A14151" s="26"/>
      <c r="B14151" s="27"/>
      <c r="C14151" s="27"/>
      <c r="D14151" s="27"/>
      <c r="E14151" s="27"/>
      <c r="F14151" s="27"/>
      <c r="G14151" s="29"/>
      <c r="H14151" s="29"/>
      <c r="I14151" s="29"/>
      <c r="J14151" s="29"/>
      <c r="K14151" s="29"/>
      <c r="L14151" s="29"/>
    </row>
    <row r="14152" spans="1:12" ht="21">
      <c r="A14152" s="26"/>
      <c r="B14152" s="27"/>
      <c r="C14152" s="27"/>
      <c r="D14152" s="27"/>
      <c r="E14152" s="27"/>
      <c r="F14152" s="27"/>
      <c r="G14152" s="28"/>
      <c r="H14152" s="28"/>
      <c r="I14152" s="28"/>
      <c r="J14152" s="28"/>
      <c r="K14152" s="28"/>
      <c r="L14152" s="28"/>
    </row>
    <row r="14153" spans="1:12" ht="21">
      <c r="A14153" s="26"/>
      <c r="B14153" s="27"/>
      <c r="C14153" s="27"/>
      <c r="D14153" s="27"/>
      <c r="E14153" s="27"/>
      <c r="F14153" s="27"/>
      <c r="G14153" s="29"/>
      <c r="H14153" s="29"/>
      <c r="I14153" s="29"/>
      <c r="J14153" s="29"/>
      <c r="K14153" s="29"/>
      <c r="L14153" s="29"/>
    </row>
    <row r="14154" spans="1:12" ht="21">
      <c r="A14154" s="26"/>
      <c r="B14154" s="27"/>
      <c r="C14154" s="27"/>
      <c r="D14154" s="27"/>
      <c r="E14154" s="27"/>
      <c r="F14154" s="27"/>
      <c r="G14154" s="29"/>
      <c r="H14154" s="29"/>
      <c r="I14154" s="29"/>
      <c r="J14154" s="29"/>
      <c r="K14154" s="29"/>
      <c r="L14154" s="29"/>
    </row>
    <row r="14155" spans="1:12" ht="21">
      <c r="A14155" s="26"/>
      <c r="B14155" s="27"/>
      <c r="C14155" s="27"/>
      <c r="D14155" s="27"/>
      <c r="E14155" s="27"/>
      <c r="F14155" s="27"/>
      <c r="G14155" s="29"/>
      <c r="H14155" s="29"/>
      <c r="I14155" s="29"/>
      <c r="J14155" s="29"/>
      <c r="K14155" s="29"/>
      <c r="L14155" s="29"/>
    </row>
    <row r="14156" spans="1:12" ht="21">
      <c r="A14156" s="26"/>
      <c r="B14156" s="27"/>
      <c r="C14156" s="27"/>
      <c r="D14156" s="27"/>
      <c r="E14156" s="27"/>
      <c r="F14156" s="27"/>
      <c r="G14156" s="29"/>
      <c r="H14156" s="29"/>
      <c r="I14156" s="29"/>
      <c r="J14156" s="29"/>
      <c r="K14156" s="29"/>
      <c r="L14156" s="29"/>
    </row>
    <row r="14157" spans="1:12" ht="21">
      <c r="A14157" s="26"/>
      <c r="B14157" s="27"/>
      <c r="C14157" s="27"/>
      <c r="D14157" s="27"/>
      <c r="E14157" s="27"/>
      <c r="F14157" s="27"/>
      <c r="G14157" s="29"/>
      <c r="H14157" s="29"/>
      <c r="I14157" s="29"/>
      <c r="J14157" s="29"/>
      <c r="K14157" s="29"/>
      <c r="L14157" s="29"/>
    </row>
    <row r="14158" spans="1:12" ht="21">
      <c r="A14158" s="26"/>
      <c r="B14158" s="27"/>
      <c r="C14158" s="27"/>
      <c r="D14158" s="27"/>
      <c r="E14158" s="27"/>
      <c r="F14158" s="27"/>
      <c r="G14158" s="29"/>
      <c r="H14158" s="29"/>
      <c r="I14158" s="29"/>
      <c r="J14158" s="29"/>
      <c r="K14158" s="29"/>
      <c r="L14158" s="29"/>
    </row>
    <row r="14159" spans="1:12" ht="21">
      <c r="A14159" s="26"/>
      <c r="B14159" s="27"/>
      <c r="C14159" s="27"/>
      <c r="D14159" s="27"/>
      <c r="E14159" s="27"/>
      <c r="F14159" s="27"/>
      <c r="G14159" s="29"/>
      <c r="H14159" s="29"/>
      <c r="I14159" s="29"/>
      <c r="J14159" s="29"/>
      <c r="K14159" s="29"/>
      <c r="L14159" s="29"/>
    </row>
    <row r="14160" spans="1:12" ht="21">
      <c r="A14160" s="26"/>
      <c r="B14160" s="27"/>
      <c r="C14160" s="27"/>
      <c r="D14160" s="27"/>
      <c r="E14160" s="27"/>
      <c r="F14160" s="27"/>
      <c r="G14160" s="29"/>
      <c r="H14160" s="29"/>
      <c r="I14160" s="29"/>
      <c r="J14160" s="29"/>
      <c r="K14160" s="29"/>
      <c r="L14160" s="29"/>
    </row>
    <row r="14161" spans="1:12" ht="21">
      <c r="A14161" s="26"/>
      <c r="B14161" s="27"/>
      <c r="C14161" s="27"/>
      <c r="D14161" s="27"/>
      <c r="E14161" s="27"/>
      <c r="F14161" s="27"/>
      <c r="G14161" s="29"/>
      <c r="H14161" s="29"/>
      <c r="I14161" s="29"/>
      <c r="J14161" s="29"/>
      <c r="K14161" s="29"/>
      <c r="L14161" s="29"/>
    </row>
    <row r="14162" spans="1:12" ht="21">
      <c r="A14162" s="26"/>
      <c r="B14162" s="27"/>
      <c r="C14162" s="27"/>
      <c r="D14162" s="27"/>
      <c r="E14162" s="27"/>
      <c r="F14162" s="27"/>
      <c r="G14162" s="29"/>
      <c r="H14162" s="29"/>
      <c r="I14162" s="29"/>
      <c r="J14162" s="29"/>
      <c r="K14162" s="29"/>
      <c r="L14162" s="29"/>
    </row>
    <row r="14163" spans="1:12" ht="21">
      <c r="A14163" s="26"/>
      <c r="B14163" s="27"/>
      <c r="C14163" s="27"/>
      <c r="D14163" s="27"/>
      <c r="E14163" s="27"/>
      <c r="F14163" s="27"/>
      <c r="G14163" s="28"/>
      <c r="H14163" s="28"/>
      <c r="I14163" s="28"/>
      <c r="J14163" s="28"/>
      <c r="K14163" s="28"/>
      <c r="L14163" s="28"/>
    </row>
    <row r="14164" spans="1:12" ht="21">
      <c r="A14164" s="26"/>
      <c r="B14164" s="27"/>
      <c r="C14164" s="27"/>
      <c r="D14164" s="27"/>
      <c r="E14164" s="27"/>
      <c r="F14164" s="27"/>
      <c r="G14164" s="28"/>
      <c r="H14164" s="28"/>
      <c r="I14164" s="28"/>
      <c r="J14164" s="28"/>
      <c r="K14164" s="28"/>
      <c r="L14164" s="28"/>
    </row>
    <row r="14165" spans="1:12" ht="21">
      <c r="A14165" s="26"/>
      <c r="B14165" s="27"/>
      <c r="C14165" s="27"/>
      <c r="D14165" s="27"/>
      <c r="E14165" s="27"/>
      <c r="F14165" s="27"/>
      <c r="G14165" s="28"/>
      <c r="H14165" s="28"/>
      <c r="I14165" s="28"/>
      <c r="J14165" s="28"/>
      <c r="K14165" s="28"/>
      <c r="L14165" s="28"/>
    </row>
    <row r="14166" spans="1:12" ht="21">
      <c r="A14166" s="26"/>
      <c r="B14166" s="27"/>
      <c r="C14166" s="27"/>
      <c r="D14166" s="27"/>
      <c r="E14166" s="27"/>
      <c r="F14166" s="27"/>
      <c r="G14166" s="29"/>
      <c r="H14166" s="29"/>
      <c r="I14166" s="29"/>
      <c r="J14166" s="29"/>
      <c r="K14166" s="29"/>
      <c r="L14166" s="29"/>
    </row>
    <row r="14167" spans="1:12" ht="21">
      <c r="A14167" s="26"/>
      <c r="B14167" s="27"/>
      <c r="C14167" s="27"/>
      <c r="D14167" s="27"/>
      <c r="E14167" s="27"/>
      <c r="F14167" s="27"/>
      <c r="G14167" s="29"/>
      <c r="H14167" s="29"/>
      <c r="I14167" s="29"/>
      <c r="J14167" s="29"/>
      <c r="K14167" s="29"/>
      <c r="L14167" s="29"/>
    </row>
    <row r="14168" spans="1:12" ht="21">
      <c r="A14168" s="26"/>
      <c r="B14168" s="27"/>
      <c r="C14168" s="27"/>
      <c r="D14168" s="27"/>
      <c r="E14168" s="27"/>
      <c r="F14168" s="27"/>
      <c r="G14168" s="29"/>
      <c r="H14168" s="29"/>
      <c r="I14168" s="29"/>
      <c r="J14168" s="29"/>
      <c r="K14168" s="29"/>
      <c r="L14168" s="29"/>
    </row>
    <row r="14169" spans="1:12" ht="21">
      <c r="A14169" s="26"/>
      <c r="B14169" s="27"/>
      <c r="C14169" s="27"/>
      <c r="D14169" s="27"/>
      <c r="E14169" s="27"/>
      <c r="F14169" s="27"/>
      <c r="G14169" s="28"/>
      <c r="H14169" s="28"/>
      <c r="I14169" s="28"/>
      <c r="J14169" s="28"/>
      <c r="K14169" s="28"/>
      <c r="L14169" s="28"/>
    </row>
    <row r="14170" spans="1:12" ht="21">
      <c r="A14170" s="26"/>
      <c r="B14170" s="27"/>
      <c r="C14170" s="27"/>
      <c r="D14170" s="27"/>
      <c r="E14170" s="27"/>
      <c r="F14170" s="27"/>
      <c r="G14170" s="29"/>
      <c r="H14170" s="29"/>
      <c r="I14170" s="29"/>
      <c r="J14170" s="29"/>
      <c r="K14170" s="29"/>
      <c r="L14170" s="29"/>
    </row>
    <row r="14171" spans="1:12" ht="21">
      <c r="A14171" s="26"/>
      <c r="B14171" s="27"/>
      <c r="C14171" s="27"/>
      <c r="D14171" s="27"/>
      <c r="E14171" s="27"/>
      <c r="F14171" s="27"/>
      <c r="G14171" s="28"/>
      <c r="H14171" s="28"/>
      <c r="I14171" s="28"/>
      <c r="J14171" s="28"/>
      <c r="K14171" s="28"/>
      <c r="L14171" s="28"/>
    </row>
    <row r="14172" spans="1:12" ht="21">
      <c r="A14172" s="26"/>
      <c r="B14172" s="27"/>
      <c r="C14172" s="27"/>
      <c r="D14172" s="27"/>
      <c r="E14172" s="27"/>
      <c r="F14172" s="27"/>
      <c r="G14172" s="28"/>
      <c r="H14172" s="28"/>
      <c r="I14172" s="28"/>
      <c r="J14172" s="28"/>
      <c r="K14172" s="28"/>
      <c r="L14172" s="28"/>
    </row>
    <row r="14173" spans="1:12" ht="21">
      <c r="A14173" s="26"/>
      <c r="B14173" s="27"/>
      <c r="C14173" s="27"/>
      <c r="D14173" s="27"/>
      <c r="E14173" s="27"/>
      <c r="F14173" s="27"/>
      <c r="G14173" s="28"/>
      <c r="H14173" s="28"/>
      <c r="I14173" s="28"/>
      <c r="J14173" s="28"/>
      <c r="K14173" s="28"/>
      <c r="L14173" s="28"/>
    </row>
    <row r="14174" spans="1:12" ht="21">
      <c r="A14174" s="26"/>
      <c r="B14174" s="27"/>
      <c r="C14174" s="27"/>
      <c r="D14174" s="27"/>
      <c r="E14174" s="27"/>
      <c r="F14174" s="27"/>
      <c r="G14174" s="28"/>
      <c r="H14174" s="28"/>
      <c r="I14174" s="28"/>
      <c r="J14174" s="28"/>
      <c r="K14174" s="28"/>
      <c r="L14174" s="28"/>
    </row>
    <row r="14175" spans="1:12" ht="21">
      <c r="A14175" s="26"/>
      <c r="B14175" s="27"/>
      <c r="C14175" s="27"/>
      <c r="D14175" s="27"/>
      <c r="E14175" s="27"/>
      <c r="F14175" s="27"/>
      <c r="G14175" s="28"/>
      <c r="H14175" s="28"/>
      <c r="I14175" s="28"/>
      <c r="J14175" s="28"/>
      <c r="K14175" s="28"/>
      <c r="L14175" s="28"/>
    </row>
    <row r="14176" spans="1:12" ht="21">
      <c r="A14176" s="26"/>
      <c r="B14176" s="27"/>
      <c r="C14176" s="27"/>
      <c r="D14176" s="27"/>
      <c r="E14176" s="27"/>
      <c r="F14176" s="27"/>
      <c r="G14176" s="28"/>
      <c r="H14176" s="28"/>
      <c r="I14176" s="28"/>
      <c r="J14176" s="28"/>
      <c r="K14176" s="28"/>
      <c r="L14176" s="28"/>
    </row>
    <row r="14177" spans="1:12" ht="21">
      <c r="A14177" s="26"/>
      <c r="B14177" s="27"/>
      <c r="C14177" s="27"/>
      <c r="D14177" s="27"/>
      <c r="E14177" s="27"/>
      <c r="F14177" s="27"/>
      <c r="G14177" s="29"/>
      <c r="H14177" s="29"/>
      <c r="I14177" s="29"/>
      <c r="J14177" s="29"/>
      <c r="K14177" s="29"/>
      <c r="L14177" s="29"/>
    </row>
    <row r="14178" spans="1:12" ht="21">
      <c r="A14178" s="26"/>
      <c r="B14178" s="27"/>
      <c r="C14178" s="27"/>
      <c r="D14178" s="27"/>
      <c r="E14178" s="27"/>
      <c r="F14178" s="27"/>
      <c r="G14178" s="28"/>
      <c r="H14178" s="28"/>
      <c r="I14178" s="28"/>
      <c r="J14178" s="28"/>
      <c r="K14178" s="28"/>
      <c r="L14178" s="28"/>
    </row>
    <row r="14179" spans="1:12" ht="21">
      <c r="A14179" s="26"/>
      <c r="B14179" s="27"/>
      <c r="C14179" s="27"/>
      <c r="D14179" s="27"/>
      <c r="E14179" s="27"/>
      <c r="F14179" s="27"/>
      <c r="G14179" s="28"/>
      <c r="H14179" s="28"/>
      <c r="I14179" s="28"/>
      <c r="J14179" s="28"/>
      <c r="K14179" s="28"/>
      <c r="L14179" s="28"/>
    </row>
    <row r="14180" spans="1:12" ht="21">
      <c r="A14180" s="26"/>
      <c r="B14180" s="27"/>
      <c r="C14180" s="27"/>
      <c r="D14180" s="27"/>
      <c r="E14180" s="27"/>
      <c r="F14180" s="27"/>
      <c r="G14180" s="28"/>
      <c r="H14180" s="28"/>
      <c r="I14180" s="28"/>
      <c r="J14180" s="28"/>
      <c r="K14180" s="28"/>
      <c r="L14180" s="28"/>
    </row>
    <row r="14181" spans="1:12" ht="21">
      <c r="A14181" s="26"/>
      <c r="B14181" s="27"/>
      <c r="C14181" s="27"/>
      <c r="D14181" s="27"/>
      <c r="E14181" s="27"/>
      <c r="F14181" s="27"/>
      <c r="G14181" s="29"/>
      <c r="H14181" s="29"/>
      <c r="I14181" s="29"/>
      <c r="J14181" s="29"/>
      <c r="K14181" s="29"/>
      <c r="L14181" s="29"/>
    </row>
    <row r="14182" spans="1:12" ht="21">
      <c r="A14182" s="26"/>
      <c r="B14182" s="27"/>
      <c r="C14182" s="27"/>
      <c r="D14182" s="27"/>
      <c r="E14182" s="27"/>
      <c r="F14182" s="27"/>
      <c r="G14182" s="29"/>
      <c r="H14182" s="29"/>
      <c r="I14182" s="29"/>
      <c r="J14182" s="29"/>
      <c r="K14182" s="29"/>
      <c r="L14182" s="29"/>
    </row>
    <row r="14183" spans="1:12" ht="21">
      <c r="A14183" s="26"/>
      <c r="B14183" s="27"/>
      <c r="C14183" s="27"/>
      <c r="D14183" s="27"/>
      <c r="E14183" s="27"/>
      <c r="F14183" s="27"/>
      <c r="G14183" s="29"/>
      <c r="H14183" s="29"/>
      <c r="I14183" s="29"/>
      <c r="J14183" s="29"/>
      <c r="K14183" s="29"/>
      <c r="L14183" s="29"/>
    </row>
    <row r="14184" spans="1:12" ht="21">
      <c r="A14184" s="26"/>
      <c r="B14184" s="27"/>
      <c r="C14184" s="27"/>
      <c r="D14184" s="27"/>
      <c r="E14184" s="27"/>
      <c r="F14184" s="27"/>
      <c r="G14184" s="29"/>
      <c r="H14184" s="29"/>
      <c r="I14184" s="29"/>
      <c r="J14184" s="29"/>
      <c r="K14184" s="29"/>
      <c r="L14184" s="29"/>
    </row>
    <row r="14185" spans="1:12" ht="21">
      <c r="A14185" s="26"/>
      <c r="B14185" s="27"/>
      <c r="C14185" s="27"/>
      <c r="D14185" s="27"/>
      <c r="E14185" s="27"/>
      <c r="F14185" s="27"/>
      <c r="G14185" s="29"/>
      <c r="H14185" s="29"/>
      <c r="I14185" s="29"/>
      <c r="J14185" s="29"/>
      <c r="K14185" s="29"/>
      <c r="L14185" s="29"/>
    </row>
    <row r="14186" spans="1:12" ht="21">
      <c r="A14186" s="26"/>
      <c r="B14186" s="27"/>
      <c r="C14186" s="27"/>
      <c r="D14186" s="27"/>
      <c r="E14186" s="27"/>
      <c r="F14186" s="27"/>
      <c r="G14186" s="29"/>
      <c r="H14186" s="29"/>
      <c r="I14186" s="29"/>
      <c r="J14186" s="29"/>
      <c r="K14186" s="29"/>
      <c r="L14186" s="29"/>
    </row>
    <row r="14187" spans="1:12" ht="21">
      <c r="A14187" s="26"/>
      <c r="B14187" s="27"/>
      <c r="C14187" s="27"/>
      <c r="D14187" s="27"/>
      <c r="E14187" s="27"/>
      <c r="F14187" s="27"/>
      <c r="G14187" s="29"/>
      <c r="H14187" s="29"/>
      <c r="I14187" s="29"/>
      <c r="J14187" s="29"/>
      <c r="K14187" s="29"/>
      <c r="L14187" s="29"/>
    </row>
    <row r="14188" spans="1:12" ht="21">
      <c r="A14188" s="26"/>
      <c r="B14188" s="27"/>
      <c r="C14188" s="27"/>
      <c r="D14188" s="27"/>
      <c r="E14188" s="27"/>
      <c r="F14188" s="27"/>
      <c r="G14188" s="29"/>
      <c r="H14188" s="29"/>
      <c r="I14188" s="29"/>
      <c r="J14188" s="29"/>
      <c r="K14188" s="29"/>
      <c r="L14188" s="29"/>
    </row>
    <row r="14189" spans="1:12" ht="21">
      <c r="A14189" s="26"/>
      <c r="B14189" s="27"/>
      <c r="C14189" s="27"/>
      <c r="D14189" s="27"/>
      <c r="E14189" s="27"/>
      <c r="F14189" s="27"/>
      <c r="G14189" s="29"/>
      <c r="H14189" s="29"/>
      <c r="I14189" s="29"/>
      <c r="J14189" s="29"/>
      <c r="K14189" s="29"/>
      <c r="L14189" s="29"/>
    </row>
    <row r="14190" spans="1:12" ht="21">
      <c r="A14190" s="26"/>
      <c r="B14190" s="27"/>
      <c r="C14190" s="27"/>
      <c r="D14190" s="27"/>
      <c r="E14190" s="27"/>
      <c r="F14190" s="27"/>
      <c r="G14190" s="29"/>
      <c r="H14190" s="29"/>
      <c r="I14190" s="29"/>
      <c r="J14190" s="29"/>
      <c r="K14190" s="29"/>
      <c r="L14190" s="29"/>
    </row>
    <row r="14191" spans="1:12" ht="21">
      <c r="A14191" s="26"/>
      <c r="B14191" s="27"/>
      <c r="C14191" s="27"/>
      <c r="D14191" s="27"/>
      <c r="E14191" s="27"/>
      <c r="F14191" s="27"/>
      <c r="G14191" s="29"/>
      <c r="H14191" s="29"/>
      <c r="I14191" s="29"/>
      <c r="J14191" s="29"/>
      <c r="K14191" s="29"/>
      <c r="L14191" s="29"/>
    </row>
    <row r="14192" spans="1:12" ht="21">
      <c r="A14192" s="26"/>
      <c r="B14192" s="27"/>
      <c r="C14192" s="27"/>
      <c r="D14192" s="27"/>
      <c r="E14192" s="27"/>
      <c r="F14192" s="27"/>
      <c r="G14192" s="29"/>
      <c r="H14192" s="29"/>
      <c r="I14192" s="29"/>
      <c r="J14192" s="29"/>
      <c r="K14192" s="29"/>
      <c r="L14192" s="29"/>
    </row>
    <row r="14193" spans="1:12" ht="21">
      <c r="A14193" s="26"/>
      <c r="B14193" s="27"/>
      <c r="C14193" s="27"/>
      <c r="D14193" s="27"/>
      <c r="E14193" s="27"/>
      <c r="F14193" s="27"/>
      <c r="G14193" s="29"/>
      <c r="H14193" s="29"/>
      <c r="I14193" s="29"/>
      <c r="J14193" s="29"/>
      <c r="K14193" s="29"/>
      <c r="L14193" s="29"/>
    </row>
    <row r="14194" spans="1:12" ht="21">
      <c r="A14194" s="26"/>
      <c r="B14194" s="27"/>
      <c r="C14194" s="27"/>
      <c r="D14194" s="27"/>
      <c r="E14194" s="27"/>
      <c r="F14194" s="27"/>
      <c r="G14194" s="29"/>
      <c r="H14194" s="29"/>
      <c r="I14194" s="29"/>
      <c r="J14194" s="29"/>
      <c r="K14194" s="29"/>
      <c r="L14194" s="29"/>
    </row>
    <row r="14195" spans="1:12" ht="21">
      <c r="A14195" s="26"/>
      <c r="B14195" s="27"/>
      <c r="C14195" s="27"/>
      <c r="D14195" s="27"/>
      <c r="E14195" s="27"/>
      <c r="F14195" s="27"/>
      <c r="G14195" s="29"/>
      <c r="H14195" s="29"/>
      <c r="I14195" s="29"/>
      <c r="J14195" s="29"/>
      <c r="K14195" s="29"/>
      <c r="L14195" s="29"/>
    </row>
    <row r="14196" spans="1:12" ht="21">
      <c r="A14196" s="26"/>
      <c r="B14196" s="27"/>
      <c r="C14196" s="27"/>
      <c r="D14196" s="27"/>
      <c r="E14196" s="27"/>
      <c r="F14196" s="27"/>
      <c r="G14196" s="29"/>
      <c r="H14196" s="29"/>
      <c r="I14196" s="29"/>
      <c r="J14196" s="29"/>
      <c r="K14196" s="29"/>
      <c r="L14196" s="29"/>
    </row>
    <row r="14197" spans="1:12" ht="21">
      <c r="A14197" s="26"/>
      <c r="B14197" s="27"/>
      <c r="C14197" s="27"/>
      <c r="D14197" s="27"/>
      <c r="E14197" s="27"/>
      <c r="F14197" s="27"/>
      <c r="G14197" s="29"/>
      <c r="H14197" s="29"/>
      <c r="I14197" s="29"/>
      <c r="J14197" s="29"/>
      <c r="K14197" s="29"/>
      <c r="L14197" s="29"/>
    </row>
    <row r="14198" spans="1:12" ht="21">
      <c r="A14198" s="26"/>
      <c r="B14198" s="27"/>
      <c r="C14198" s="27"/>
      <c r="D14198" s="27"/>
      <c r="E14198" s="27"/>
      <c r="F14198" s="27"/>
      <c r="G14198" s="29"/>
      <c r="H14198" s="29"/>
      <c r="I14198" s="29"/>
      <c r="J14198" s="29"/>
      <c r="K14198" s="29"/>
      <c r="L14198" s="29"/>
    </row>
    <row r="14199" spans="1:12" ht="21">
      <c r="A14199" s="26"/>
      <c r="B14199" s="27"/>
      <c r="C14199" s="27"/>
      <c r="D14199" s="27"/>
      <c r="E14199" s="27"/>
      <c r="F14199" s="27"/>
      <c r="G14199" s="28"/>
      <c r="H14199" s="28"/>
      <c r="I14199" s="28"/>
      <c r="J14199" s="28"/>
      <c r="K14199" s="28"/>
      <c r="L14199" s="28"/>
    </row>
    <row r="14200" spans="1:12" ht="21">
      <c r="A14200" s="26"/>
      <c r="B14200" s="27"/>
      <c r="C14200" s="27"/>
      <c r="D14200" s="27"/>
      <c r="E14200" s="27"/>
      <c r="F14200" s="27"/>
      <c r="G14200" s="29"/>
      <c r="H14200" s="29"/>
      <c r="I14200" s="29"/>
      <c r="J14200" s="29"/>
      <c r="K14200" s="29"/>
      <c r="L14200" s="29"/>
    </row>
    <row r="14201" spans="1:12" ht="21">
      <c r="A14201" s="26"/>
      <c r="B14201" s="27"/>
      <c r="C14201" s="27"/>
      <c r="D14201" s="27"/>
      <c r="E14201" s="27"/>
      <c r="F14201" s="27"/>
      <c r="G14201" s="28"/>
      <c r="H14201" s="28"/>
      <c r="I14201" s="28"/>
      <c r="J14201" s="28"/>
      <c r="K14201" s="28"/>
      <c r="L14201" s="28"/>
    </row>
    <row r="14202" spans="1:12" ht="21">
      <c r="A14202" s="26"/>
      <c r="B14202" s="27"/>
      <c r="C14202" s="27"/>
      <c r="D14202" s="27"/>
      <c r="E14202" s="27"/>
      <c r="F14202" s="27"/>
      <c r="G14202" s="29"/>
      <c r="H14202" s="29"/>
      <c r="I14202" s="29"/>
      <c r="J14202" s="29"/>
      <c r="K14202" s="29"/>
      <c r="L14202" s="29"/>
    </row>
    <row r="14203" spans="1:12" ht="21">
      <c r="A14203" s="26"/>
      <c r="B14203" s="27"/>
      <c r="C14203" s="27"/>
      <c r="D14203" s="27"/>
      <c r="E14203" s="27"/>
      <c r="F14203" s="27"/>
      <c r="G14203" s="28"/>
      <c r="H14203" s="28"/>
      <c r="I14203" s="28"/>
      <c r="J14203" s="28"/>
      <c r="K14203" s="28"/>
      <c r="L14203" s="28"/>
    </row>
    <row r="14204" spans="1:12" ht="21">
      <c r="A14204" s="26"/>
      <c r="B14204" s="27"/>
      <c r="C14204" s="27"/>
      <c r="D14204" s="27"/>
      <c r="E14204" s="27"/>
      <c r="F14204" s="27"/>
      <c r="G14204" s="29"/>
      <c r="H14204" s="29"/>
      <c r="I14204" s="29"/>
      <c r="J14204" s="29"/>
      <c r="K14204" s="29"/>
      <c r="L14204" s="29"/>
    </row>
    <row r="14205" spans="1:12" ht="21">
      <c r="A14205" s="26"/>
      <c r="B14205" s="27"/>
      <c r="C14205" s="27"/>
      <c r="D14205" s="27"/>
      <c r="E14205" s="27"/>
      <c r="F14205" s="27"/>
      <c r="G14205" s="29"/>
      <c r="H14205" s="29"/>
      <c r="I14205" s="29"/>
      <c r="J14205" s="29"/>
      <c r="K14205" s="29"/>
      <c r="L14205" s="29"/>
    </row>
    <row r="14206" spans="1:12" ht="21">
      <c r="A14206" s="26"/>
      <c r="B14206" s="27"/>
      <c r="C14206" s="27"/>
      <c r="D14206" s="27"/>
      <c r="E14206" s="27"/>
      <c r="F14206" s="27"/>
      <c r="G14206" s="29"/>
      <c r="H14206" s="29"/>
      <c r="I14206" s="29"/>
      <c r="J14206" s="29"/>
      <c r="K14206" s="29"/>
      <c r="L14206" s="29"/>
    </row>
    <row r="14207" spans="1:12" ht="21">
      <c r="A14207" s="26"/>
      <c r="B14207" s="27"/>
      <c r="C14207" s="27"/>
      <c r="D14207" s="27"/>
      <c r="E14207" s="27"/>
      <c r="F14207" s="27"/>
      <c r="G14207" s="29"/>
      <c r="H14207" s="29"/>
      <c r="I14207" s="29"/>
      <c r="J14207" s="29"/>
      <c r="K14207" s="29"/>
      <c r="L14207" s="29"/>
    </row>
    <row r="14208" spans="1:12" ht="21">
      <c r="A14208" s="26"/>
      <c r="B14208" s="27"/>
      <c r="C14208" s="27"/>
      <c r="D14208" s="27"/>
      <c r="E14208" s="27"/>
      <c r="F14208" s="27"/>
      <c r="G14208" s="29"/>
      <c r="H14208" s="29"/>
      <c r="I14208" s="29"/>
      <c r="J14208" s="29"/>
      <c r="K14208" s="29"/>
      <c r="L14208" s="29"/>
    </row>
    <row r="14209" spans="1:12" ht="21">
      <c r="A14209" s="26"/>
      <c r="B14209" s="27"/>
      <c r="C14209" s="27"/>
      <c r="D14209" s="27"/>
      <c r="E14209" s="27"/>
      <c r="F14209" s="27"/>
      <c r="G14209" s="29"/>
      <c r="H14209" s="29"/>
      <c r="I14209" s="29"/>
      <c r="J14209" s="29"/>
      <c r="K14209" s="29"/>
      <c r="L14209" s="29"/>
    </row>
    <row r="14210" spans="1:12" ht="21">
      <c r="A14210" s="26"/>
      <c r="B14210" s="27"/>
      <c r="C14210" s="27"/>
      <c r="D14210" s="27"/>
      <c r="E14210" s="27"/>
      <c r="F14210" s="27"/>
      <c r="G14210" s="29"/>
      <c r="H14210" s="29"/>
      <c r="I14210" s="29"/>
      <c r="J14210" s="29"/>
      <c r="K14210" s="29"/>
      <c r="L14210" s="29"/>
    </row>
    <row r="14211" spans="1:12" ht="21">
      <c r="A14211" s="26"/>
      <c r="B14211" s="27"/>
      <c r="C14211" s="27"/>
      <c r="D14211" s="27"/>
      <c r="E14211" s="27"/>
      <c r="F14211" s="27"/>
      <c r="G14211" s="29"/>
      <c r="H14211" s="29"/>
      <c r="I14211" s="29"/>
      <c r="J14211" s="29"/>
      <c r="K14211" s="29"/>
      <c r="L14211" s="29"/>
    </row>
    <row r="14212" spans="1:12" ht="21">
      <c r="A14212" s="26"/>
      <c r="B14212" s="27"/>
      <c r="C14212" s="27"/>
      <c r="D14212" s="27"/>
      <c r="E14212" s="27"/>
      <c r="F14212" s="27"/>
      <c r="G14212" s="29"/>
      <c r="H14212" s="29"/>
      <c r="I14212" s="29"/>
      <c r="J14212" s="29"/>
      <c r="K14212" s="29"/>
      <c r="L14212" s="29"/>
    </row>
    <row r="14213" spans="1:12" ht="21">
      <c r="A14213" s="26"/>
      <c r="B14213" s="27"/>
      <c r="C14213" s="27"/>
      <c r="D14213" s="27"/>
      <c r="E14213" s="27"/>
      <c r="F14213" s="27"/>
      <c r="G14213" s="29"/>
      <c r="H14213" s="29"/>
      <c r="I14213" s="29"/>
      <c r="J14213" s="29"/>
      <c r="K14213" s="29"/>
      <c r="L14213" s="29"/>
    </row>
    <row r="14214" spans="1:12" ht="21">
      <c r="A14214" s="26"/>
      <c r="B14214" s="27"/>
      <c r="C14214" s="27"/>
      <c r="D14214" s="27"/>
      <c r="E14214" s="27"/>
      <c r="F14214" s="27"/>
      <c r="G14214" s="29"/>
      <c r="H14214" s="29"/>
      <c r="I14214" s="29"/>
      <c r="J14214" s="29"/>
      <c r="K14214" s="29"/>
      <c r="L14214" s="29"/>
    </row>
    <row r="14215" spans="1:12" ht="21">
      <c r="A14215" s="26"/>
      <c r="B14215" s="27"/>
      <c r="C14215" s="27"/>
      <c r="D14215" s="27"/>
      <c r="E14215" s="27"/>
      <c r="F14215" s="27"/>
      <c r="G14215" s="29"/>
      <c r="H14215" s="29"/>
      <c r="I14215" s="29"/>
      <c r="J14215" s="29"/>
      <c r="K14215" s="29"/>
      <c r="L14215" s="29"/>
    </row>
    <row r="14216" spans="1:12" ht="21">
      <c r="A14216" s="26"/>
      <c r="B14216" s="27"/>
      <c r="C14216" s="27"/>
      <c r="D14216" s="27"/>
      <c r="E14216" s="27"/>
      <c r="F14216" s="27"/>
      <c r="G14216" s="29"/>
      <c r="H14216" s="29"/>
      <c r="I14216" s="29"/>
      <c r="J14216" s="29"/>
      <c r="K14216" s="29"/>
      <c r="L14216" s="29"/>
    </row>
    <row r="14217" spans="1:12" ht="21">
      <c r="A14217" s="26"/>
      <c r="B14217" s="27"/>
      <c r="C14217" s="27"/>
      <c r="D14217" s="27"/>
      <c r="E14217" s="27"/>
      <c r="F14217" s="27"/>
      <c r="G14217" s="29"/>
      <c r="H14217" s="29"/>
      <c r="I14217" s="29"/>
      <c r="J14217" s="29"/>
      <c r="K14217" s="29"/>
      <c r="L14217" s="29"/>
    </row>
    <row r="14218" spans="1:12" ht="21">
      <c r="A14218" s="26"/>
      <c r="B14218" s="27"/>
      <c r="C14218" s="27"/>
      <c r="D14218" s="27"/>
      <c r="E14218" s="27"/>
      <c r="F14218" s="27"/>
      <c r="G14218" s="29"/>
      <c r="H14218" s="29"/>
      <c r="I14218" s="29"/>
      <c r="J14218" s="29"/>
      <c r="K14218" s="29"/>
      <c r="L14218" s="29"/>
    </row>
    <row r="14219" spans="1:12" ht="21">
      <c r="A14219" s="26"/>
      <c r="B14219" s="27"/>
      <c r="C14219" s="27"/>
      <c r="D14219" s="27"/>
      <c r="E14219" s="27"/>
      <c r="F14219" s="27"/>
      <c r="G14219" s="29"/>
      <c r="H14219" s="29"/>
      <c r="I14219" s="29"/>
      <c r="J14219" s="29"/>
      <c r="K14219" s="29"/>
      <c r="L14219" s="29"/>
    </row>
    <row r="14220" spans="1:12" ht="21">
      <c r="A14220" s="26"/>
      <c r="B14220" s="27"/>
      <c r="C14220" s="27"/>
      <c r="D14220" s="27"/>
      <c r="E14220" s="27"/>
      <c r="F14220" s="27"/>
      <c r="G14220" s="29"/>
      <c r="H14220" s="29"/>
      <c r="I14220" s="29"/>
      <c r="J14220" s="29"/>
      <c r="K14220" s="29"/>
      <c r="L14220" s="29"/>
    </row>
    <row r="14221" spans="1:12" ht="21">
      <c r="A14221" s="26"/>
      <c r="B14221" s="27"/>
      <c r="C14221" s="27"/>
      <c r="D14221" s="27"/>
      <c r="E14221" s="27"/>
      <c r="F14221" s="27"/>
      <c r="G14221" s="29"/>
      <c r="H14221" s="29"/>
      <c r="I14221" s="29"/>
      <c r="J14221" s="29"/>
      <c r="K14221" s="29"/>
      <c r="L14221" s="29"/>
    </row>
    <row r="14222" spans="1:12" ht="21">
      <c r="A14222" s="26"/>
      <c r="B14222" s="27"/>
      <c r="C14222" s="27"/>
      <c r="D14222" s="27"/>
      <c r="E14222" s="27"/>
      <c r="F14222" s="27"/>
      <c r="G14222" s="29"/>
      <c r="H14222" s="29"/>
      <c r="I14222" s="29"/>
      <c r="J14222" s="29"/>
      <c r="K14222" s="29"/>
      <c r="L14222" s="29"/>
    </row>
    <row r="14223" spans="1:12" ht="21">
      <c r="A14223" s="26"/>
      <c r="B14223" s="27"/>
      <c r="C14223" s="27"/>
      <c r="D14223" s="27"/>
      <c r="E14223" s="27"/>
      <c r="F14223" s="27"/>
      <c r="G14223" s="29"/>
      <c r="H14223" s="29"/>
      <c r="I14223" s="29"/>
      <c r="J14223" s="29"/>
      <c r="K14223" s="29"/>
      <c r="L14223" s="29"/>
    </row>
    <row r="14224" spans="1:12" ht="21">
      <c r="A14224" s="26"/>
      <c r="B14224" s="27"/>
      <c r="C14224" s="27"/>
      <c r="D14224" s="27"/>
      <c r="E14224" s="27"/>
      <c r="F14224" s="27"/>
      <c r="G14224" s="29"/>
      <c r="H14224" s="29"/>
      <c r="I14224" s="29"/>
      <c r="J14224" s="29"/>
      <c r="K14224" s="29"/>
      <c r="L14224" s="29"/>
    </row>
    <row r="14225" spans="1:12" ht="21">
      <c r="A14225" s="26"/>
      <c r="B14225" s="27"/>
      <c r="C14225" s="27"/>
      <c r="D14225" s="27"/>
      <c r="E14225" s="27"/>
      <c r="F14225" s="27"/>
      <c r="G14225" s="29"/>
      <c r="H14225" s="29"/>
      <c r="I14225" s="29"/>
      <c r="J14225" s="29"/>
      <c r="K14225" s="29"/>
      <c r="L14225" s="29"/>
    </row>
    <row r="14226" spans="1:12" ht="21">
      <c r="A14226" s="26"/>
      <c r="B14226" s="27"/>
      <c r="C14226" s="27"/>
      <c r="D14226" s="27"/>
      <c r="E14226" s="27"/>
      <c r="F14226" s="27"/>
      <c r="G14226" s="29"/>
      <c r="H14226" s="29"/>
      <c r="I14226" s="29"/>
      <c r="J14226" s="29"/>
      <c r="K14226" s="29"/>
      <c r="L14226" s="29"/>
    </row>
    <row r="14227" spans="1:12" ht="21">
      <c r="A14227" s="26"/>
      <c r="B14227" s="27"/>
      <c r="C14227" s="27"/>
      <c r="D14227" s="27"/>
      <c r="E14227" s="27"/>
      <c r="F14227" s="27"/>
      <c r="G14227" s="29"/>
      <c r="H14227" s="29"/>
      <c r="I14227" s="29"/>
      <c r="J14227" s="29"/>
      <c r="K14227" s="29"/>
      <c r="L14227" s="29"/>
    </row>
    <row r="14228" spans="1:12" ht="21">
      <c r="A14228" s="26"/>
      <c r="B14228" s="27"/>
      <c r="C14228" s="27"/>
      <c r="D14228" s="27"/>
      <c r="E14228" s="27"/>
      <c r="F14228" s="27"/>
      <c r="G14228" s="29"/>
      <c r="H14228" s="29"/>
      <c r="I14228" s="29"/>
      <c r="J14228" s="29"/>
      <c r="K14228" s="29"/>
      <c r="L14228" s="29"/>
    </row>
    <row r="14229" spans="1:12" ht="21">
      <c r="A14229" s="26"/>
      <c r="B14229" s="27"/>
      <c r="C14229" s="27"/>
      <c r="D14229" s="27"/>
      <c r="E14229" s="27"/>
      <c r="F14229" s="27"/>
      <c r="G14229" s="29"/>
      <c r="H14229" s="29"/>
      <c r="I14229" s="29"/>
      <c r="J14229" s="29"/>
      <c r="K14229" s="29"/>
      <c r="L14229" s="29"/>
    </row>
    <row r="14230" spans="1:12" ht="21">
      <c r="A14230" s="26"/>
      <c r="B14230" s="27"/>
      <c r="C14230" s="27"/>
      <c r="D14230" s="27"/>
      <c r="E14230" s="27"/>
      <c r="F14230" s="27"/>
      <c r="G14230" s="29"/>
      <c r="H14230" s="29"/>
      <c r="I14230" s="29"/>
      <c r="J14230" s="29"/>
      <c r="K14230" s="29"/>
      <c r="L14230" s="29"/>
    </row>
    <row r="14231" spans="1:12" ht="21">
      <c r="A14231" s="26"/>
      <c r="B14231" s="27"/>
      <c r="C14231" s="27"/>
      <c r="D14231" s="27"/>
      <c r="E14231" s="27"/>
      <c r="F14231" s="27"/>
      <c r="G14231" s="29"/>
      <c r="H14231" s="29"/>
      <c r="I14231" s="29"/>
      <c r="J14231" s="29"/>
      <c r="K14231" s="29"/>
      <c r="L14231" s="29"/>
    </row>
    <row r="14232" spans="1:12" ht="21">
      <c r="A14232" s="26"/>
      <c r="B14232" s="27"/>
      <c r="C14232" s="27"/>
      <c r="D14232" s="27"/>
      <c r="E14232" s="27"/>
      <c r="F14232" s="27"/>
      <c r="G14232" s="29"/>
      <c r="H14232" s="29"/>
      <c r="I14232" s="29"/>
      <c r="J14232" s="29"/>
      <c r="K14232" s="29"/>
      <c r="L14232" s="29"/>
    </row>
    <row r="14233" spans="1:12" ht="21">
      <c r="A14233" s="26"/>
      <c r="B14233" s="27"/>
      <c r="C14233" s="27"/>
      <c r="D14233" s="27"/>
      <c r="E14233" s="27"/>
      <c r="F14233" s="27"/>
      <c r="G14233" s="29"/>
      <c r="H14233" s="29"/>
      <c r="I14233" s="29"/>
      <c r="J14233" s="29"/>
      <c r="K14233" s="29"/>
      <c r="L14233" s="29"/>
    </row>
    <row r="14234" spans="1:12" ht="21">
      <c r="A14234" s="26"/>
      <c r="B14234" s="27"/>
      <c r="C14234" s="27"/>
      <c r="D14234" s="27"/>
      <c r="E14234" s="27"/>
      <c r="F14234" s="27"/>
      <c r="G14234" s="29"/>
      <c r="H14234" s="29"/>
      <c r="I14234" s="29"/>
      <c r="J14234" s="29"/>
      <c r="K14234" s="29"/>
      <c r="L14234" s="29"/>
    </row>
    <row r="14235" spans="1:12" ht="21">
      <c r="A14235" s="26"/>
      <c r="B14235" s="27"/>
      <c r="C14235" s="27"/>
      <c r="D14235" s="27"/>
      <c r="E14235" s="27"/>
      <c r="F14235" s="27"/>
      <c r="G14235" s="29"/>
      <c r="H14235" s="29"/>
      <c r="I14235" s="29"/>
      <c r="J14235" s="29"/>
      <c r="K14235" s="29"/>
      <c r="L14235" s="29"/>
    </row>
    <row r="14236" spans="1:12" ht="21">
      <c r="A14236" s="26"/>
      <c r="B14236" s="27"/>
      <c r="C14236" s="27"/>
      <c r="D14236" s="27"/>
      <c r="E14236" s="27"/>
      <c r="F14236" s="27"/>
      <c r="G14236" s="29"/>
      <c r="H14236" s="29"/>
      <c r="I14236" s="29"/>
      <c r="J14236" s="29"/>
      <c r="K14236" s="29"/>
      <c r="L14236" s="29"/>
    </row>
    <row r="14237" spans="1:12" ht="21">
      <c r="A14237" s="26"/>
      <c r="B14237" s="27"/>
      <c r="C14237" s="27"/>
      <c r="D14237" s="27"/>
      <c r="E14237" s="27"/>
      <c r="F14237" s="27"/>
      <c r="G14237" s="28"/>
      <c r="H14237" s="28"/>
      <c r="I14237" s="28"/>
      <c r="J14237" s="28"/>
      <c r="K14237" s="28"/>
      <c r="L14237" s="28"/>
    </row>
    <row r="14238" spans="1:12" ht="21">
      <c r="A14238" s="26"/>
      <c r="B14238" s="27"/>
      <c r="C14238" s="27"/>
      <c r="D14238" s="27"/>
      <c r="E14238" s="27"/>
      <c r="F14238" s="27"/>
      <c r="G14238" s="29"/>
      <c r="H14238" s="29"/>
      <c r="I14238" s="29"/>
      <c r="J14238" s="29"/>
      <c r="K14238" s="29"/>
      <c r="L14238" s="29"/>
    </row>
    <row r="14239" spans="1:12" ht="21">
      <c r="A14239" s="26"/>
      <c r="B14239" s="27"/>
      <c r="C14239" s="27"/>
      <c r="D14239" s="27"/>
      <c r="E14239" s="27"/>
      <c r="F14239" s="27"/>
      <c r="G14239" s="28"/>
      <c r="H14239" s="28"/>
      <c r="I14239" s="28"/>
      <c r="J14239" s="28"/>
      <c r="K14239" s="28"/>
      <c r="L14239" s="28"/>
    </row>
    <row r="14240" spans="1:12" ht="21">
      <c r="A14240" s="26"/>
      <c r="B14240" s="27"/>
      <c r="C14240" s="27"/>
      <c r="D14240" s="27"/>
      <c r="E14240" s="27"/>
      <c r="F14240" s="27"/>
      <c r="G14240" s="29"/>
      <c r="H14240" s="29"/>
      <c r="I14240" s="29"/>
      <c r="J14240" s="29"/>
      <c r="K14240" s="29"/>
      <c r="L14240" s="29"/>
    </row>
    <row r="14241" spans="1:12" ht="21">
      <c r="A14241" s="26"/>
      <c r="B14241" s="27"/>
      <c r="C14241" s="27"/>
      <c r="D14241" s="27"/>
      <c r="E14241" s="27"/>
      <c r="F14241" s="27"/>
      <c r="G14241" s="29"/>
      <c r="H14241" s="29"/>
      <c r="I14241" s="29"/>
      <c r="J14241" s="29"/>
      <c r="K14241" s="29"/>
      <c r="L14241" s="29"/>
    </row>
    <row r="14242" spans="1:12" ht="21">
      <c r="A14242" s="26"/>
      <c r="B14242" s="27"/>
      <c r="C14242" s="27"/>
      <c r="D14242" s="27"/>
      <c r="E14242" s="27"/>
      <c r="F14242" s="27"/>
      <c r="G14242" s="29"/>
      <c r="H14242" s="29"/>
      <c r="I14242" s="29"/>
      <c r="J14242" s="29"/>
      <c r="K14242" s="29"/>
      <c r="L14242" s="29"/>
    </row>
    <row r="14243" spans="1:12" ht="21">
      <c r="A14243" s="26"/>
      <c r="B14243" s="27"/>
      <c r="C14243" s="27"/>
      <c r="D14243" s="27"/>
      <c r="E14243" s="27"/>
      <c r="F14243" s="27"/>
      <c r="G14243" s="29"/>
      <c r="H14243" s="29"/>
      <c r="I14243" s="29"/>
      <c r="J14243" s="29"/>
      <c r="K14243" s="29"/>
      <c r="L14243" s="29"/>
    </row>
    <row r="14244" spans="1:12" ht="21">
      <c r="A14244" s="26"/>
      <c r="B14244" s="27"/>
      <c r="C14244" s="27"/>
      <c r="D14244" s="27"/>
      <c r="E14244" s="27"/>
      <c r="F14244" s="27"/>
      <c r="G14244" s="29"/>
      <c r="H14244" s="29"/>
      <c r="I14244" s="29"/>
      <c r="J14244" s="29"/>
      <c r="K14244" s="29"/>
      <c r="L14244" s="29"/>
    </row>
    <row r="14245" spans="1:12" ht="21">
      <c r="A14245" s="26"/>
      <c r="B14245" s="27"/>
      <c r="C14245" s="27"/>
      <c r="D14245" s="27"/>
      <c r="E14245" s="27"/>
      <c r="F14245" s="27"/>
      <c r="G14245" s="29"/>
      <c r="H14245" s="29"/>
      <c r="I14245" s="29"/>
      <c r="J14245" s="29"/>
      <c r="K14245" s="29"/>
      <c r="L14245" s="29"/>
    </row>
    <row r="14246" spans="1:12" ht="21">
      <c r="A14246" s="26"/>
      <c r="B14246" s="27"/>
      <c r="C14246" s="27"/>
      <c r="D14246" s="27"/>
      <c r="E14246" s="27"/>
      <c r="F14246" s="27"/>
      <c r="G14246" s="29"/>
      <c r="H14246" s="29"/>
      <c r="I14246" s="29"/>
      <c r="J14246" s="29"/>
      <c r="K14246" s="29"/>
      <c r="L14246" s="29"/>
    </row>
    <row r="14247" spans="1:12" ht="21">
      <c r="A14247" s="26"/>
      <c r="B14247" s="27"/>
      <c r="C14247" s="27"/>
      <c r="D14247" s="27"/>
      <c r="E14247" s="27"/>
      <c r="F14247" s="27"/>
      <c r="G14247" s="29"/>
      <c r="H14247" s="29"/>
      <c r="I14247" s="29"/>
      <c r="J14247" s="29"/>
      <c r="K14247" s="29"/>
      <c r="L14247" s="29"/>
    </row>
    <row r="14248" spans="1:12" ht="21">
      <c r="A14248" s="26"/>
      <c r="B14248" s="27"/>
      <c r="C14248" s="27"/>
      <c r="D14248" s="27"/>
      <c r="E14248" s="27"/>
      <c r="F14248" s="27"/>
      <c r="G14248" s="28"/>
      <c r="H14248" s="28"/>
      <c r="I14248" s="28"/>
      <c r="J14248" s="28"/>
      <c r="K14248" s="28"/>
      <c r="L14248" s="28"/>
    </row>
    <row r="14249" spans="1:12" ht="21">
      <c r="A14249" s="26"/>
      <c r="B14249" s="27"/>
      <c r="C14249" s="27"/>
      <c r="D14249" s="27"/>
      <c r="E14249" s="27"/>
      <c r="F14249" s="27"/>
      <c r="G14249" s="29"/>
      <c r="H14249" s="29"/>
      <c r="I14249" s="29"/>
      <c r="J14249" s="29"/>
      <c r="K14249" s="29"/>
      <c r="L14249" s="29"/>
    </row>
    <row r="14250" spans="1:12" ht="21">
      <c r="A14250" s="26"/>
      <c r="B14250" s="27"/>
      <c r="C14250" s="27"/>
      <c r="D14250" s="27"/>
      <c r="E14250" s="27"/>
      <c r="F14250" s="27"/>
      <c r="G14250" s="29"/>
      <c r="H14250" s="29"/>
      <c r="I14250" s="29"/>
      <c r="J14250" s="29"/>
      <c r="K14250" s="29"/>
      <c r="L14250" s="29"/>
    </row>
    <row r="14251" spans="1:12" ht="21">
      <c r="A14251" s="26"/>
      <c r="B14251" s="27"/>
      <c r="C14251" s="27"/>
      <c r="D14251" s="27"/>
      <c r="E14251" s="27"/>
      <c r="F14251" s="27"/>
      <c r="G14251" s="29"/>
      <c r="H14251" s="29"/>
      <c r="I14251" s="29"/>
      <c r="J14251" s="29"/>
      <c r="K14251" s="29"/>
      <c r="L14251" s="29"/>
    </row>
    <row r="14252" spans="1:12" ht="21">
      <c r="A14252" s="26"/>
      <c r="B14252" s="27"/>
      <c r="C14252" s="27"/>
      <c r="D14252" s="27"/>
      <c r="E14252" s="27"/>
      <c r="F14252" s="27"/>
      <c r="G14252" s="29"/>
      <c r="H14252" s="29"/>
      <c r="I14252" s="29"/>
      <c r="J14252" s="29"/>
      <c r="K14252" s="29"/>
      <c r="L14252" s="29"/>
    </row>
    <row r="14253" spans="1:12" ht="21">
      <c r="A14253" s="26"/>
      <c r="B14253" s="27"/>
      <c r="C14253" s="27"/>
      <c r="D14253" s="27"/>
      <c r="E14253" s="27"/>
      <c r="F14253" s="27"/>
      <c r="G14253" s="28"/>
      <c r="H14253" s="28"/>
      <c r="I14253" s="28"/>
      <c r="J14253" s="28"/>
      <c r="K14253" s="28"/>
      <c r="L14253" s="28"/>
    </row>
    <row r="14254" spans="1:12" ht="21">
      <c r="A14254" s="26"/>
      <c r="B14254" s="27"/>
      <c r="C14254" s="27"/>
      <c r="D14254" s="27"/>
      <c r="E14254" s="27"/>
      <c r="F14254" s="27"/>
      <c r="G14254" s="29"/>
      <c r="H14254" s="29"/>
      <c r="I14254" s="29"/>
      <c r="J14254" s="29"/>
      <c r="K14254" s="29"/>
      <c r="L14254" s="29"/>
    </row>
    <row r="14255" spans="1:12" ht="21">
      <c r="A14255" s="26"/>
      <c r="B14255" s="27"/>
      <c r="C14255" s="27"/>
      <c r="D14255" s="27"/>
      <c r="E14255" s="27"/>
      <c r="F14255" s="27"/>
      <c r="G14255" s="29"/>
      <c r="H14255" s="29"/>
      <c r="I14255" s="29"/>
      <c r="J14255" s="29"/>
      <c r="K14255" s="29"/>
      <c r="L14255" s="29"/>
    </row>
    <row r="14256" spans="1:12" ht="21">
      <c r="A14256" s="26"/>
      <c r="B14256" s="27"/>
      <c r="C14256" s="27"/>
      <c r="D14256" s="27"/>
      <c r="E14256" s="27"/>
      <c r="F14256" s="27"/>
      <c r="G14256" s="29"/>
      <c r="H14256" s="29"/>
      <c r="I14256" s="29"/>
      <c r="J14256" s="29"/>
      <c r="K14256" s="29"/>
      <c r="L14256" s="29"/>
    </row>
    <row r="14257" spans="1:12" ht="21">
      <c r="A14257" s="26"/>
      <c r="B14257" s="27"/>
      <c r="C14257" s="27"/>
      <c r="D14257" s="27"/>
      <c r="E14257" s="27"/>
      <c r="F14257" s="27"/>
      <c r="G14257" s="29"/>
      <c r="H14257" s="29"/>
      <c r="I14257" s="29"/>
      <c r="J14257" s="29"/>
      <c r="K14257" s="29"/>
      <c r="L14257" s="29"/>
    </row>
    <row r="14258" spans="1:12" ht="21">
      <c r="A14258" s="26"/>
      <c r="B14258" s="27"/>
      <c r="C14258" s="27"/>
      <c r="D14258" s="27"/>
      <c r="E14258" s="27"/>
      <c r="F14258" s="27"/>
      <c r="G14258" s="28"/>
      <c r="H14258" s="28"/>
      <c r="I14258" s="28"/>
      <c r="J14258" s="28"/>
      <c r="K14258" s="28"/>
      <c r="L14258" s="28"/>
    </row>
    <row r="14259" spans="1:12" ht="21">
      <c r="A14259" s="26"/>
      <c r="B14259" s="27"/>
      <c r="C14259" s="27"/>
      <c r="D14259" s="27"/>
      <c r="E14259" s="27"/>
      <c r="F14259" s="27"/>
      <c r="G14259" s="29"/>
      <c r="H14259" s="29"/>
      <c r="I14259" s="29"/>
      <c r="J14259" s="29"/>
      <c r="K14259" s="29"/>
      <c r="L14259" s="29"/>
    </row>
    <row r="14260" spans="1:12" ht="21">
      <c r="A14260" s="26"/>
      <c r="B14260" s="27"/>
      <c r="C14260" s="27"/>
      <c r="D14260" s="27"/>
      <c r="E14260" s="27"/>
      <c r="F14260" s="27"/>
      <c r="G14260" s="29"/>
      <c r="H14260" s="29"/>
      <c r="I14260" s="29"/>
      <c r="J14260" s="29"/>
      <c r="K14260" s="29"/>
      <c r="L14260" s="29"/>
    </row>
    <row r="14261" spans="1:12" ht="21">
      <c r="A14261" s="26"/>
      <c r="B14261" s="27"/>
      <c r="C14261" s="27"/>
      <c r="D14261" s="27"/>
      <c r="E14261" s="27"/>
      <c r="F14261" s="27"/>
      <c r="G14261" s="29"/>
      <c r="H14261" s="29"/>
      <c r="I14261" s="29"/>
      <c r="J14261" s="29"/>
      <c r="K14261" s="29"/>
      <c r="L14261" s="29"/>
    </row>
    <row r="14262" spans="1:12" ht="21">
      <c r="A14262" s="26"/>
      <c r="B14262" s="27"/>
      <c r="C14262" s="27"/>
      <c r="D14262" s="27"/>
      <c r="E14262" s="27"/>
      <c r="F14262" s="27"/>
      <c r="G14262" s="29"/>
      <c r="H14262" s="29"/>
      <c r="I14262" s="29"/>
      <c r="J14262" s="29"/>
      <c r="K14262" s="29"/>
      <c r="L14262" s="29"/>
    </row>
    <row r="14263" spans="1:12" ht="21">
      <c r="A14263" s="26"/>
      <c r="B14263" s="27"/>
      <c r="C14263" s="27"/>
      <c r="D14263" s="27"/>
      <c r="E14263" s="27"/>
      <c r="F14263" s="27"/>
      <c r="G14263" s="29"/>
      <c r="H14263" s="29"/>
      <c r="I14263" s="29"/>
      <c r="J14263" s="29"/>
      <c r="K14263" s="29"/>
      <c r="L14263" s="29"/>
    </row>
    <row r="14264" spans="1:12" ht="21">
      <c r="A14264" s="26"/>
      <c r="B14264" s="27"/>
      <c r="C14264" s="27"/>
      <c r="D14264" s="27"/>
      <c r="E14264" s="27"/>
      <c r="F14264" s="27"/>
      <c r="G14264" s="29"/>
      <c r="H14264" s="29"/>
      <c r="I14264" s="29"/>
      <c r="J14264" s="29"/>
      <c r="K14264" s="29"/>
      <c r="L14264" s="29"/>
    </row>
    <row r="14265" spans="1:12" ht="21">
      <c r="A14265" s="26"/>
      <c r="B14265" s="27"/>
      <c r="C14265" s="27"/>
      <c r="D14265" s="27"/>
      <c r="E14265" s="27"/>
      <c r="F14265" s="27"/>
      <c r="G14265" s="29"/>
      <c r="H14265" s="29"/>
      <c r="I14265" s="29"/>
      <c r="J14265" s="29"/>
      <c r="K14265" s="29"/>
      <c r="L14265" s="29"/>
    </row>
    <row r="14266" spans="1:12" ht="21">
      <c r="A14266" s="26"/>
      <c r="B14266" s="27"/>
      <c r="C14266" s="27"/>
      <c r="D14266" s="27"/>
      <c r="E14266" s="27"/>
      <c r="F14266" s="27"/>
      <c r="G14266" s="28"/>
      <c r="H14266" s="28"/>
      <c r="I14266" s="28"/>
      <c r="J14266" s="28"/>
      <c r="K14266" s="28"/>
      <c r="L14266" s="28"/>
    </row>
    <row r="14267" spans="1:12" ht="21">
      <c r="A14267" s="26"/>
      <c r="B14267" s="27"/>
      <c r="C14267" s="27"/>
      <c r="D14267" s="27"/>
      <c r="E14267" s="27"/>
      <c r="F14267" s="27"/>
      <c r="G14267" s="28"/>
      <c r="H14267" s="28"/>
      <c r="I14267" s="28"/>
      <c r="J14267" s="28"/>
      <c r="K14267" s="28"/>
      <c r="L14267" s="28"/>
    </row>
    <row r="14268" spans="1:12" ht="21">
      <c r="A14268" s="26"/>
      <c r="B14268" s="27"/>
      <c r="C14268" s="27"/>
      <c r="D14268" s="27"/>
      <c r="E14268" s="27"/>
      <c r="F14268" s="27"/>
      <c r="G14268" s="28"/>
      <c r="H14268" s="28"/>
      <c r="I14268" s="28"/>
      <c r="J14268" s="28"/>
      <c r="K14268" s="28"/>
      <c r="L14268" s="28"/>
    </row>
    <row r="14269" spans="1:12" ht="21">
      <c r="A14269" s="26"/>
      <c r="B14269" s="27"/>
      <c r="C14269" s="27"/>
      <c r="D14269" s="27"/>
      <c r="E14269" s="27"/>
      <c r="F14269" s="27"/>
      <c r="G14269" s="28"/>
      <c r="H14269" s="28"/>
      <c r="I14269" s="28"/>
      <c r="J14269" s="28"/>
      <c r="K14269" s="28"/>
      <c r="L14269" s="28"/>
    </row>
    <row r="14270" spans="1:12" ht="21">
      <c r="A14270" s="26"/>
      <c r="B14270" s="27"/>
      <c r="C14270" s="27"/>
      <c r="D14270" s="27"/>
      <c r="E14270" s="27"/>
      <c r="F14270" s="27"/>
      <c r="G14270" s="29"/>
      <c r="H14270" s="29"/>
      <c r="I14270" s="29"/>
      <c r="J14270" s="29"/>
      <c r="K14270" s="29"/>
      <c r="L14270" s="29"/>
    </row>
    <row r="14271" spans="1:12" ht="21">
      <c r="A14271" s="26"/>
      <c r="B14271" s="27"/>
      <c r="C14271" s="27"/>
      <c r="D14271" s="27"/>
      <c r="E14271" s="27"/>
      <c r="F14271" s="27"/>
      <c r="G14271" s="29"/>
      <c r="H14271" s="29"/>
      <c r="I14271" s="29"/>
      <c r="J14271" s="29"/>
      <c r="K14271" s="29"/>
      <c r="L14271" s="29"/>
    </row>
    <row r="14272" spans="1:12" ht="21">
      <c r="A14272" s="26"/>
      <c r="B14272" s="27"/>
      <c r="C14272" s="27"/>
      <c r="D14272" s="27"/>
      <c r="E14272" s="27"/>
      <c r="F14272" s="27"/>
      <c r="G14272" s="29"/>
      <c r="H14272" s="29"/>
      <c r="I14272" s="29"/>
      <c r="J14272" s="29"/>
      <c r="K14272" s="29"/>
      <c r="L14272" s="29"/>
    </row>
    <row r="14273" spans="1:12" ht="21">
      <c r="A14273" s="26"/>
      <c r="B14273" s="27"/>
      <c r="C14273" s="27"/>
      <c r="D14273" s="27"/>
      <c r="E14273" s="27"/>
      <c r="F14273" s="27"/>
      <c r="G14273" s="28"/>
      <c r="H14273" s="28"/>
      <c r="I14273" s="28"/>
      <c r="J14273" s="28"/>
      <c r="K14273" s="28"/>
      <c r="L14273" s="28"/>
    </row>
    <row r="14274" spans="1:12" ht="21">
      <c r="A14274" s="26"/>
      <c r="B14274" s="27"/>
      <c r="C14274" s="27"/>
      <c r="D14274" s="27"/>
      <c r="E14274" s="27"/>
      <c r="F14274" s="27"/>
      <c r="G14274" s="29"/>
      <c r="H14274" s="29"/>
      <c r="I14274" s="29"/>
      <c r="J14274" s="29"/>
      <c r="K14274" s="29"/>
      <c r="L14274" s="29"/>
    </row>
    <row r="14275" spans="1:12" ht="21">
      <c r="A14275" s="26"/>
      <c r="B14275" s="27"/>
      <c r="C14275" s="27"/>
      <c r="D14275" s="27"/>
      <c r="E14275" s="27"/>
      <c r="F14275" s="27"/>
      <c r="G14275" s="29"/>
      <c r="H14275" s="29"/>
      <c r="I14275" s="29"/>
      <c r="J14275" s="29"/>
      <c r="K14275" s="29"/>
      <c r="L14275" s="29"/>
    </row>
    <row r="14276" spans="1:12" ht="21">
      <c r="A14276" s="26"/>
      <c r="B14276" s="27"/>
      <c r="C14276" s="27"/>
      <c r="D14276" s="27"/>
      <c r="E14276" s="27"/>
      <c r="F14276" s="27"/>
      <c r="G14276" s="29"/>
      <c r="H14276" s="29"/>
      <c r="I14276" s="29"/>
      <c r="J14276" s="29"/>
      <c r="K14276" s="29"/>
      <c r="L14276" s="29"/>
    </row>
    <row r="14277" spans="1:12" ht="21">
      <c r="A14277" s="26"/>
      <c r="B14277" s="27"/>
      <c r="C14277" s="27"/>
      <c r="D14277" s="27"/>
      <c r="E14277" s="27"/>
      <c r="F14277" s="27"/>
      <c r="G14277" s="29"/>
      <c r="H14277" s="29"/>
      <c r="I14277" s="29"/>
      <c r="J14277" s="29"/>
      <c r="K14277" s="29"/>
      <c r="L14277" s="29"/>
    </row>
    <row r="14278" spans="1:12" ht="21">
      <c r="A14278" s="26"/>
      <c r="B14278" s="27"/>
      <c r="C14278" s="27"/>
      <c r="D14278" s="27"/>
      <c r="E14278" s="27"/>
      <c r="F14278" s="27"/>
      <c r="G14278" s="29"/>
      <c r="H14278" s="29"/>
      <c r="I14278" s="29"/>
      <c r="J14278" s="29"/>
      <c r="K14278" s="29"/>
      <c r="L14278" s="29"/>
    </row>
    <row r="14279" spans="1:12" ht="21">
      <c r="A14279" s="26"/>
      <c r="B14279" s="27"/>
      <c r="C14279" s="27"/>
      <c r="D14279" s="27"/>
      <c r="E14279" s="27"/>
      <c r="F14279" s="27"/>
      <c r="G14279" s="29"/>
      <c r="H14279" s="29"/>
      <c r="I14279" s="29"/>
      <c r="J14279" s="29"/>
      <c r="K14279" s="29"/>
      <c r="L14279" s="29"/>
    </row>
    <row r="14280" spans="1:12" ht="21">
      <c r="A14280" s="26"/>
      <c r="B14280" s="27"/>
      <c r="C14280" s="27"/>
      <c r="D14280" s="27"/>
      <c r="E14280" s="27"/>
      <c r="F14280" s="27"/>
      <c r="G14280" s="29"/>
      <c r="H14280" s="29"/>
      <c r="I14280" s="29"/>
      <c r="J14280" s="29"/>
      <c r="K14280" s="29"/>
      <c r="L14280" s="29"/>
    </row>
    <row r="14281" spans="1:12" ht="21">
      <c r="A14281" s="26"/>
      <c r="B14281" s="27"/>
      <c r="C14281" s="27"/>
      <c r="D14281" s="27"/>
      <c r="E14281" s="27"/>
      <c r="F14281" s="27"/>
      <c r="G14281" s="29"/>
      <c r="H14281" s="29"/>
      <c r="I14281" s="29"/>
      <c r="J14281" s="29"/>
      <c r="K14281" s="29"/>
      <c r="L14281" s="29"/>
    </row>
    <row r="14282" spans="1:12" ht="21">
      <c r="A14282" s="26"/>
      <c r="B14282" s="27"/>
      <c r="C14282" s="27"/>
      <c r="D14282" s="27"/>
      <c r="E14282" s="27"/>
      <c r="F14282" s="27"/>
      <c r="G14282" s="29"/>
      <c r="H14282" s="29"/>
      <c r="I14282" s="29"/>
      <c r="J14282" s="29"/>
      <c r="K14282" s="29"/>
      <c r="L14282" s="29"/>
    </row>
    <row r="14283" spans="1:12" ht="21">
      <c r="A14283" s="26"/>
      <c r="B14283" s="27"/>
      <c r="C14283" s="27"/>
      <c r="D14283" s="27"/>
      <c r="E14283" s="27"/>
      <c r="F14283" s="27"/>
      <c r="G14283" s="28"/>
      <c r="H14283" s="28"/>
      <c r="I14283" s="28"/>
      <c r="J14283" s="28"/>
      <c r="K14283" s="28"/>
      <c r="L14283" s="28"/>
    </row>
    <row r="14284" spans="1:12" ht="21">
      <c r="A14284" s="26"/>
      <c r="B14284" s="27"/>
      <c r="C14284" s="27"/>
      <c r="D14284" s="27"/>
      <c r="E14284" s="27"/>
      <c r="F14284" s="27"/>
      <c r="G14284" s="28"/>
      <c r="H14284" s="28"/>
      <c r="I14284" s="28"/>
      <c r="J14284" s="28"/>
      <c r="K14284" s="28"/>
      <c r="L14284" s="28"/>
    </row>
    <row r="14285" spans="1:12" ht="21">
      <c r="A14285" s="26"/>
      <c r="B14285" s="27"/>
      <c r="C14285" s="27"/>
      <c r="D14285" s="27"/>
      <c r="E14285" s="27"/>
      <c r="F14285" s="27"/>
      <c r="G14285" s="28"/>
      <c r="H14285" s="28"/>
      <c r="I14285" s="28"/>
      <c r="J14285" s="28"/>
      <c r="K14285" s="28"/>
      <c r="L14285" s="28"/>
    </row>
    <row r="14286" spans="1:12" ht="21">
      <c r="A14286" s="26"/>
      <c r="B14286" s="27"/>
      <c r="C14286" s="27"/>
      <c r="D14286" s="27"/>
      <c r="E14286" s="27"/>
      <c r="F14286" s="27"/>
      <c r="G14286" s="29"/>
      <c r="H14286" s="29"/>
      <c r="I14286" s="29"/>
      <c r="J14286" s="29"/>
      <c r="K14286" s="29"/>
      <c r="L14286" s="29"/>
    </row>
    <row r="14287" spans="1:12" ht="21">
      <c r="A14287" s="26"/>
      <c r="B14287" s="27"/>
      <c r="C14287" s="27"/>
      <c r="D14287" s="27"/>
      <c r="E14287" s="27"/>
      <c r="F14287" s="27"/>
      <c r="G14287" s="28"/>
      <c r="H14287" s="28"/>
      <c r="I14287" s="28"/>
      <c r="J14287" s="28"/>
      <c r="K14287" s="28"/>
      <c r="L14287" s="28"/>
    </row>
    <row r="14288" spans="1:12" ht="21">
      <c r="A14288" s="26"/>
      <c r="B14288" s="27"/>
      <c r="C14288" s="27"/>
      <c r="D14288" s="27"/>
      <c r="E14288" s="27"/>
      <c r="F14288" s="27"/>
      <c r="G14288" s="28"/>
      <c r="H14288" s="28"/>
      <c r="I14288" s="28"/>
      <c r="J14288" s="28"/>
      <c r="K14288" s="28"/>
      <c r="L14288" s="28"/>
    </row>
    <row r="14289" spans="1:12" ht="21">
      <c r="A14289" s="26"/>
      <c r="B14289" s="27"/>
      <c r="C14289" s="27"/>
      <c r="D14289" s="27"/>
      <c r="E14289" s="27"/>
      <c r="F14289" s="27"/>
      <c r="G14289" s="28"/>
      <c r="H14289" s="28"/>
      <c r="I14289" s="28"/>
      <c r="J14289" s="28"/>
      <c r="K14289" s="28"/>
      <c r="L14289" s="28"/>
    </row>
    <row r="14290" spans="1:12" ht="21">
      <c r="A14290" s="26"/>
      <c r="B14290" s="27"/>
      <c r="C14290" s="27"/>
      <c r="D14290" s="27"/>
      <c r="E14290" s="27"/>
      <c r="F14290" s="27"/>
      <c r="G14290" s="29"/>
      <c r="H14290" s="29"/>
      <c r="I14290" s="29"/>
      <c r="J14290" s="29"/>
      <c r="K14290" s="29"/>
      <c r="L14290" s="29"/>
    </row>
    <row r="14291" spans="1:12" ht="21">
      <c r="A14291" s="26"/>
      <c r="B14291" s="27"/>
      <c r="C14291" s="27"/>
      <c r="D14291" s="27"/>
      <c r="E14291" s="27"/>
      <c r="F14291" s="27"/>
      <c r="G14291" s="29"/>
      <c r="H14291" s="29"/>
      <c r="I14291" s="29"/>
      <c r="J14291" s="29"/>
      <c r="K14291" s="29"/>
      <c r="L14291" s="29"/>
    </row>
    <row r="14292" spans="1:12" ht="21">
      <c r="A14292" s="26"/>
      <c r="B14292" s="27"/>
      <c r="C14292" s="27"/>
      <c r="D14292" s="27"/>
      <c r="E14292" s="27"/>
      <c r="F14292" s="27"/>
      <c r="G14292" s="29"/>
      <c r="H14292" s="29"/>
      <c r="I14292" s="29"/>
      <c r="J14292" s="29"/>
      <c r="K14292" s="29"/>
      <c r="L14292" s="29"/>
    </row>
    <row r="14293" spans="1:12" ht="21">
      <c r="A14293" s="26"/>
      <c r="B14293" s="27"/>
      <c r="C14293" s="27"/>
      <c r="D14293" s="27"/>
      <c r="E14293" s="27"/>
      <c r="F14293" s="27"/>
      <c r="G14293" s="28"/>
      <c r="H14293" s="28"/>
      <c r="I14293" s="28"/>
      <c r="J14293" s="28"/>
      <c r="K14293" s="28"/>
      <c r="L14293" s="28"/>
    </row>
    <row r="14294" spans="1:12" ht="21">
      <c r="A14294" s="26"/>
      <c r="B14294" s="27"/>
      <c r="C14294" s="27"/>
      <c r="D14294" s="27"/>
      <c r="E14294" s="27"/>
      <c r="F14294" s="27"/>
      <c r="G14294" s="28"/>
      <c r="H14294" s="28"/>
      <c r="I14294" s="28"/>
      <c r="J14294" s="28"/>
      <c r="K14294" s="28"/>
      <c r="L14294" s="28"/>
    </row>
    <row r="14295" spans="1:12" ht="21">
      <c r="A14295" s="26"/>
      <c r="B14295" s="27"/>
      <c r="C14295" s="27"/>
      <c r="D14295" s="27"/>
      <c r="E14295" s="27"/>
      <c r="F14295" s="27"/>
      <c r="G14295" s="29"/>
      <c r="H14295" s="29"/>
      <c r="I14295" s="29"/>
      <c r="J14295" s="29"/>
      <c r="K14295" s="29"/>
      <c r="L14295" s="29"/>
    </row>
    <row r="14296" spans="1:12" ht="21">
      <c r="A14296" s="26"/>
      <c r="B14296" s="27"/>
      <c r="C14296" s="27"/>
      <c r="D14296" s="27"/>
      <c r="E14296" s="27"/>
      <c r="F14296" s="27"/>
      <c r="G14296" s="29"/>
      <c r="H14296" s="29"/>
      <c r="I14296" s="29"/>
      <c r="J14296" s="29"/>
      <c r="K14296" s="29"/>
      <c r="L14296" s="29"/>
    </row>
    <row r="14297" spans="1:12" ht="21">
      <c r="A14297" s="26"/>
      <c r="B14297" s="27"/>
      <c r="C14297" s="27"/>
      <c r="D14297" s="27"/>
      <c r="E14297" s="27"/>
      <c r="F14297" s="27"/>
      <c r="G14297" s="28"/>
      <c r="H14297" s="28"/>
      <c r="I14297" s="28"/>
      <c r="J14297" s="28"/>
      <c r="K14297" s="28"/>
      <c r="L14297" s="28"/>
    </row>
    <row r="14298" spans="1:12" ht="21">
      <c r="A14298" s="26"/>
      <c r="B14298" s="27"/>
      <c r="C14298" s="27"/>
      <c r="D14298" s="27"/>
      <c r="E14298" s="27"/>
      <c r="F14298" s="27"/>
      <c r="G14298" s="29"/>
      <c r="H14298" s="29"/>
      <c r="I14298" s="29"/>
      <c r="J14298" s="29"/>
      <c r="K14298" s="29"/>
      <c r="L14298" s="29"/>
    </row>
    <row r="14299" spans="1:12" ht="21">
      <c r="A14299" s="26"/>
      <c r="B14299" s="27"/>
      <c r="C14299" s="27"/>
      <c r="D14299" s="27"/>
      <c r="E14299" s="27"/>
      <c r="F14299" s="27"/>
      <c r="G14299" s="28"/>
      <c r="H14299" s="28"/>
      <c r="I14299" s="28"/>
      <c r="J14299" s="28"/>
      <c r="K14299" s="28"/>
      <c r="L14299" s="28"/>
    </row>
    <row r="14300" spans="1:12" ht="21">
      <c r="A14300" s="26"/>
      <c r="B14300" s="27"/>
      <c r="C14300" s="27"/>
      <c r="D14300" s="27"/>
      <c r="E14300" s="27"/>
      <c r="F14300" s="27"/>
      <c r="G14300" s="28"/>
      <c r="H14300" s="28"/>
      <c r="I14300" s="28"/>
      <c r="J14300" s="28"/>
      <c r="K14300" s="28"/>
      <c r="L14300" s="28"/>
    </row>
    <row r="14301" spans="1:12" ht="21">
      <c r="A14301" s="26"/>
      <c r="B14301" s="27"/>
      <c r="C14301" s="27"/>
      <c r="D14301" s="27"/>
      <c r="E14301" s="27"/>
      <c r="F14301" s="27"/>
      <c r="G14301" s="28"/>
      <c r="H14301" s="28"/>
      <c r="I14301" s="28"/>
      <c r="J14301" s="28"/>
      <c r="K14301" s="28"/>
      <c r="L14301" s="28"/>
    </row>
    <row r="14302" spans="1:12" ht="21">
      <c r="A14302" s="26"/>
      <c r="B14302" s="27"/>
      <c r="C14302" s="27"/>
      <c r="D14302" s="27"/>
      <c r="E14302" s="27"/>
      <c r="F14302" s="27"/>
      <c r="G14302" s="28"/>
      <c r="H14302" s="28"/>
      <c r="I14302" s="28"/>
      <c r="J14302" s="28"/>
      <c r="K14302" s="28"/>
      <c r="L14302" s="28"/>
    </row>
    <row r="14303" spans="1:12" ht="21">
      <c r="A14303" s="26"/>
      <c r="B14303" s="27"/>
      <c r="C14303" s="27"/>
      <c r="D14303" s="27"/>
      <c r="E14303" s="27"/>
      <c r="F14303" s="27"/>
      <c r="G14303" s="28"/>
      <c r="H14303" s="28"/>
      <c r="I14303" s="28"/>
      <c r="J14303" s="28"/>
      <c r="K14303" s="28"/>
      <c r="L14303" s="28"/>
    </row>
    <row r="14304" spans="1:12" ht="21">
      <c r="A14304" s="26"/>
      <c r="B14304" s="27"/>
      <c r="C14304" s="27"/>
      <c r="D14304" s="27"/>
      <c r="E14304" s="27"/>
      <c r="F14304" s="27"/>
      <c r="G14304" s="29"/>
      <c r="H14304" s="29"/>
      <c r="I14304" s="29"/>
      <c r="J14304" s="29"/>
      <c r="K14304" s="29"/>
      <c r="L14304" s="29"/>
    </row>
    <row r="14305" spans="1:12" ht="21">
      <c r="A14305" s="26"/>
      <c r="B14305" s="27"/>
      <c r="C14305" s="27"/>
      <c r="D14305" s="27"/>
      <c r="E14305" s="27"/>
      <c r="F14305" s="27"/>
      <c r="G14305" s="29"/>
      <c r="H14305" s="29"/>
      <c r="I14305" s="29"/>
      <c r="J14305" s="29"/>
      <c r="K14305" s="29"/>
      <c r="L14305" s="29"/>
    </row>
    <row r="14306" spans="1:12" ht="21">
      <c r="A14306" s="26"/>
      <c r="B14306" s="27"/>
      <c r="C14306" s="27"/>
      <c r="D14306" s="27"/>
      <c r="E14306" s="27"/>
      <c r="F14306" s="27"/>
      <c r="G14306" s="29"/>
      <c r="H14306" s="29"/>
      <c r="I14306" s="29"/>
      <c r="J14306" s="29"/>
      <c r="K14306" s="29"/>
      <c r="L14306" s="29"/>
    </row>
    <row r="14307" spans="1:12" ht="21">
      <c r="A14307" s="26"/>
      <c r="B14307" s="27"/>
      <c r="C14307" s="27"/>
      <c r="D14307" s="27"/>
      <c r="E14307" s="27"/>
      <c r="F14307" s="27"/>
      <c r="G14307" s="29"/>
      <c r="H14307" s="29"/>
      <c r="I14307" s="29"/>
      <c r="J14307" s="29"/>
      <c r="K14307" s="29"/>
      <c r="L14307" s="29"/>
    </row>
    <row r="14308" spans="1:12" ht="21">
      <c r="A14308" s="26"/>
      <c r="B14308" s="27"/>
      <c r="C14308" s="27"/>
      <c r="D14308" s="27"/>
      <c r="E14308" s="27"/>
      <c r="F14308" s="27"/>
      <c r="G14308" s="29"/>
      <c r="H14308" s="29"/>
      <c r="I14308" s="29"/>
      <c r="J14308" s="29"/>
      <c r="K14308" s="29"/>
      <c r="L14308" s="29"/>
    </row>
    <row r="14309" spans="1:12" ht="21">
      <c r="A14309" s="26"/>
      <c r="B14309" s="27"/>
      <c r="C14309" s="27"/>
      <c r="D14309" s="27"/>
      <c r="E14309" s="27"/>
      <c r="F14309" s="27"/>
      <c r="G14309" s="29"/>
      <c r="H14309" s="29"/>
      <c r="I14309" s="29"/>
      <c r="J14309" s="29"/>
      <c r="K14309" s="29"/>
      <c r="L14309" s="29"/>
    </row>
    <row r="14310" spans="1:12" ht="21">
      <c r="A14310" s="26"/>
      <c r="B14310" s="27"/>
      <c r="C14310" s="27"/>
      <c r="D14310" s="27"/>
      <c r="E14310" s="27"/>
      <c r="F14310" s="27"/>
      <c r="G14310" s="29"/>
      <c r="H14310" s="29"/>
      <c r="I14310" s="29"/>
      <c r="J14310" s="29"/>
      <c r="K14310" s="29"/>
      <c r="L14310" s="29"/>
    </row>
    <row r="14311" spans="1:12" ht="21">
      <c r="A14311" s="26"/>
      <c r="B14311" s="27"/>
      <c r="C14311" s="27"/>
      <c r="D14311" s="27"/>
      <c r="E14311" s="27"/>
      <c r="F14311" s="27"/>
      <c r="G14311" s="29"/>
      <c r="H14311" s="29"/>
      <c r="I14311" s="29"/>
      <c r="J14311" s="29"/>
      <c r="K14311" s="29"/>
      <c r="L14311" s="29"/>
    </row>
    <row r="14312" spans="1:12" ht="21">
      <c r="A14312" s="26"/>
      <c r="B14312" s="27"/>
      <c r="C14312" s="27"/>
      <c r="D14312" s="27"/>
      <c r="E14312" s="27"/>
      <c r="F14312" s="27"/>
      <c r="G14312" s="29"/>
      <c r="H14312" s="29"/>
      <c r="I14312" s="29"/>
      <c r="J14312" s="29"/>
      <c r="K14312" s="29"/>
      <c r="L14312" s="29"/>
    </row>
    <row r="14313" spans="1:12" ht="21">
      <c r="A14313" s="26"/>
      <c r="B14313" s="27"/>
      <c r="C14313" s="27"/>
      <c r="D14313" s="27"/>
      <c r="E14313" s="27"/>
      <c r="F14313" s="27"/>
      <c r="G14313" s="29"/>
      <c r="H14313" s="29"/>
      <c r="I14313" s="29"/>
      <c r="J14313" s="29"/>
      <c r="K14313" s="29"/>
      <c r="L14313" s="29"/>
    </row>
    <row r="14314" spans="1:12" ht="21">
      <c r="A14314" s="26"/>
      <c r="B14314" s="27"/>
      <c r="C14314" s="27"/>
      <c r="D14314" s="27"/>
      <c r="E14314" s="27"/>
      <c r="F14314" s="27"/>
      <c r="G14314" s="29"/>
      <c r="H14314" s="29"/>
      <c r="I14314" s="29"/>
      <c r="J14314" s="29"/>
      <c r="K14314" s="29"/>
      <c r="L14314" s="29"/>
    </row>
    <row r="14315" spans="1:12" ht="21">
      <c r="A14315" s="26"/>
      <c r="B14315" s="27"/>
      <c r="C14315" s="27"/>
      <c r="D14315" s="27"/>
      <c r="E14315" s="27"/>
      <c r="F14315" s="27"/>
      <c r="G14315" s="29"/>
      <c r="H14315" s="29"/>
      <c r="I14315" s="29"/>
      <c r="J14315" s="29"/>
      <c r="K14315" s="29"/>
      <c r="L14315" s="29"/>
    </row>
    <row r="14316" spans="1:12" ht="21">
      <c r="A14316" s="26"/>
      <c r="B14316" s="27"/>
      <c r="C14316" s="27"/>
      <c r="D14316" s="27"/>
      <c r="E14316" s="27"/>
      <c r="F14316" s="27"/>
      <c r="G14316" s="29"/>
      <c r="H14316" s="29"/>
      <c r="I14316" s="29"/>
      <c r="J14316" s="29"/>
      <c r="K14316" s="29"/>
      <c r="L14316" s="29"/>
    </row>
    <row r="14317" spans="1:12" ht="21">
      <c r="A14317" s="26"/>
      <c r="B14317" s="27"/>
      <c r="C14317" s="27"/>
      <c r="D14317" s="27"/>
      <c r="E14317" s="27"/>
      <c r="F14317" s="27"/>
      <c r="G14317" s="28"/>
      <c r="H14317" s="28"/>
      <c r="I14317" s="28"/>
      <c r="J14317" s="28"/>
      <c r="K14317" s="28"/>
      <c r="L14317" s="28"/>
    </row>
    <row r="14318" spans="1:12" ht="21">
      <c r="A14318" s="26"/>
      <c r="B14318" s="27"/>
      <c r="C14318" s="27"/>
      <c r="D14318" s="27"/>
      <c r="E14318" s="27"/>
      <c r="F14318" s="27"/>
      <c r="G14318" s="28"/>
      <c r="H14318" s="28"/>
      <c r="I14318" s="28"/>
      <c r="J14318" s="28"/>
      <c r="K14318" s="28"/>
      <c r="L14318" s="28"/>
    </row>
    <row r="14319" spans="1:12" ht="21">
      <c r="A14319" s="26"/>
      <c r="B14319" s="27"/>
      <c r="C14319" s="27"/>
      <c r="D14319" s="27"/>
      <c r="E14319" s="27"/>
      <c r="F14319" s="27"/>
      <c r="G14319" s="29"/>
      <c r="H14319" s="29"/>
      <c r="I14319" s="29"/>
      <c r="J14319" s="29"/>
      <c r="K14319" s="29"/>
      <c r="L14319" s="29"/>
    </row>
    <row r="14320" spans="1:12" ht="21">
      <c r="A14320" s="26"/>
      <c r="B14320" s="27"/>
      <c r="C14320" s="27"/>
      <c r="D14320" s="27"/>
      <c r="E14320" s="27"/>
      <c r="F14320" s="27"/>
      <c r="G14320" s="29"/>
      <c r="H14320" s="29"/>
      <c r="I14320" s="29"/>
      <c r="J14320" s="29"/>
      <c r="K14320" s="29"/>
      <c r="L14320" s="29"/>
    </row>
    <row r="14321" spans="1:12" ht="21">
      <c r="A14321" s="26"/>
      <c r="B14321" s="27"/>
      <c r="C14321" s="27"/>
      <c r="D14321" s="27"/>
      <c r="E14321" s="27"/>
      <c r="F14321" s="27"/>
      <c r="G14321" s="29"/>
      <c r="H14321" s="29"/>
      <c r="I14321" s="29"/>
      <c r="J14321" s="29"/>
      <c r="K14321" s="29"/>
      <c r="L14321" s="29"/>
    </row>
    <row r="14322" spans="1:12" ht="21">
      <c r="A14322" s="26"/>
      <c r="B14322" s="27"/>
      <c r="C14322" s="27"/>
      <c r="D14322" s="27"/>
      <c r="E14322" s="27"/>
      <c r="F14322" s="27"/>
      <c r="G14322" s="29"/>
      <c r="H14322" s="29"/>
      <c r="I14322" s="29"/>
      <c r="J14322" s="29"/>
      <c r="K14322" s="29"/>
      <c r="L14322" s="29"/>
    </row>
    <row r="14323" spans="1:12" ht="21">
      <c r="A14323" s="26"/>
      <c r="B14323" s="27"/>
      <c r="C14323" s="27"/>
      <c r="D14323" s="27"/>
      <c r="E14323" s="27"/>
      <c r="F14323" s="27"/>
      <c r="G14323" s="28"/>
      <c r="H14323" s="28"/>
      <c r="I14323" s="28"/>
      <c r="J14323" s="28"/>
      <c r="K14323" s="28"/>
      <c r="L14323" s="28"/>
    </row>
    <row r="14324" spans="1:12" ht="21">
      <c r="A14324" s="26"/>
      <c r="B14324" s="27"/>
      <c r="C14324" s="27"/>
      <c r="D14324" s="27"/>
      <c r="E14324" s="27"/>
      <c r="F14324" s="27"/>
      <c r="G14324" s="29"/>
      <c r="H14324" s="29"/>
      <c r="I14324" s="29"/>
      <c r="J14324" s="29"/>
      <c r="K14324" s="29"/>
      <c r="L14324" s="29"/>
    </row>
    <row r="14325" spans="1:12" ht="21">
      <c r="A14325" s="26"/>
      <c r="B14325" s="27"/>
      <c r="C14325" s="27"/>
      <c r="D14325" s="27"/>
      <c r="E14325" s="27"/>
      <c r="F14325" s="27"/>
      <c r="G14325" s="29"/>
      <c r="H14325" s="29"/>
      <c r="I14325" s="29"/>
      <c r="J14325" s="29"/>
      <c r="K14325" s="29"/>
      <c r="L14325" s="29"/>
    </row>
    <row r="14326" spans="1:12" ht="21">
      <c r="A14326" s="26"/>
      <c r="B14326" s="27"/>
      <c r="C14326" s="27"/>
      <c r="D14326" s="27"/>
      <c r="E14326" s="27"/>
      <c r="F14326" s="27"/>
      <c r="G14326" s="28"/>
      <c r="H14326" s="28"/>
      <c r="I14326" s="28"/>
      <c r="J14326" s="28"/>
      <c r="K14326" s="28"/>
      <c r="L14326" s="28"/>
    </row>
    <row r="14327" spans="1:12" ht="21">
      <c r="A14327" s="26"/>
      <c r="B14327" s="27"/>
      <c r="C14327" s="27"/>
      <c r="D14327" s="27"/>
      <c r="E14327" s="27"/>
      <c r="F14327" s="27"/>
      <c r="G14327" s="28"/>
      <c r="H14327" s="28"/>
      <c r="I14327" s="28"/>
      <c r="J14327" s="28"/>
      <c r="K14327" s="28"/>
      <c r="L14327" s="28"/>
    </row>
    <row r="14328" spans="1:12" ht="21">
      <c r="A14328" s="26"/>
      <c r="B14328" s="27"/>
      <c r="C14328" s="27"/>
      <c r="D14328" s="27"/>
      <c r="E14328" s="27"/>
      <c r="F14328" s="27"/>
      <c r="G14328" s="28"/>
      <c r="H14328" s="28"/>
      <c r="I14328" s="28"/>
      <c r="J14328" s="28"/>
      <c r="K14328" s="28"/>
      <c r="L14328" s="28"/>
    </row>
    <row r="14329" spans="1:12" ht="21">
      <c r="A14329" s="26"/>
      <c r="B14329" s="27"/>
      <c r="C14329" s="27"/>
      <c r="D14329" s="27"/>
      <c r="E14329" s="27"/>
      <c r="F14329" s="27"/>
      <c r="G14329" s="28"/>
      <c r="H14329" s="28"/>
      <c r="I14329" s="28"/>
      <c r="J14329" s="28"/>
      <c r="K14329" s="28"/>
      <c r="L14329" s="28"/>
    </row>
    <row r="14330" spans="1:12" ht="21">
      <c r="A14330" s="26"/>
      <c r="B14330" s="27"/>
      <c r="C14330" s="27"/>
      <c r="D14330" s="27"/>
      <c r="E14330" s="27"/>
      <c r="F14330" s="27"/>
      <c r="G14330" s="28"/>
      <c r="H14330" s="28"/>
      <c r="I14330" s="28"/>
      <c r="J14330" s="28"/>
      <c r="K14330" s="28"/>
      <c r="L14330" s="28"/>
    </row>
    <row r="14331" spans="1:12" ht="21">
      <c r="A14331" s="26"/>
      <c r="B14331" s="27"/>
      <c r="C14331" s="27"/>
      <c r="D14331" s="27"/>
      <c r="E14331" s="27"/>
      <c r="F14331" s="27"/>
      <c r="G14331" s="28"/>
      <c r="H14331" s="28"/>
      <c r="I14331" s="28"/>
      <c r="J14331" s="28"/>
      <c r="K14331" s="28"/>
      <c r="L14331" s="28"/>
    </row>
    <row r="14332" spans="1:12" ht="21">
      <c r="A14332" s="26"/>
      <c r="B14332" s="27"/>
      <c r="C14332" s="27"/>
      <c r="D14332" s="27"/>
      <c r="E14332" s="27"/>
      <c r="F14332" s="27"/>
      <c r="G14332" s="29"/>
      <c r="H14332" s="29"/>
      <c r="I14332" s="29"/>
      <c r="J14332" s="29"/>
      <c r="K14332" s="29"/>
      <c r="L14332" s="29"/>
    </row>
    <row r="14333" spans="1:12" ht="21">
      <c r="A14333" s="26"/>
      <c r="B14333" s="27"/>
      <c r="C14333" s="27"/>
      <c r="D14333" s="27"/>
      <c r="E14333" s="27"/>
      <c r="F14333" s="27"/>
      <c r="G14333" s="28"/>
      <c r="H14333" s="28"/>
      <c r="I14333" s="28"/>
      <c r="J14333" s="28"/>
      <c r="K14333" s="28"/>
      <c r="L14333" s="28"/>
    </row>
    <row r="14334" spans="1:12" ht="21">
      <c r="A14334" s="26"/>
      <c r="B14334" s="27"/>
      <c r="C14334" s="27"/>
      <c r="D14334" s="27"/>
      <c r="E14334" s="27"/>
      <c r="F14334" s="27"/>
      <c r="G14334" s="29"/>
      <c r="H14334" s="29"/>
      <c r="I14334" s="29"/>
      <c r="J14334" s="29"/>
      <c r="K14334" s="29"/>
      <c r="L14334" s="29"/>
    </row>
    <row r="14335" spans="1:12" ht="21">
      <c r="A14335" s="26"/>
      <c r="B14335" s="27"/>
      <c r="C14335" s="27"/>
      <c r="D14335" s="27"/>
      <c r="E14335" s="27"/>
      <c r="F14335" s="27"/>
      <c r="G14335" s="29"/>
      <c r="H14335" s="29"/>
      <c r="I14335" s="29"/>
      <c r="J14335" s="29"/>
      <c r="K14335" s="29"/>
      <c r="L14335" s="29"/>
    </row>
    <row r="14336" spans="1:12" ht="21">
      <c r="A14336" s="26"/>
      <c r="B14336" s="27"/>
      <c r="C14336" s="27"/>
      <c r="D14336" s="27"/>
      <c r="E14336" s="27"/>
      <c r="F14336" s="27"/>
      <c r="G14336" s="28"/>
      <c r="H14336" s="28"/>
      <c r="I14336" s="28"/>
      <c r="J14336" s="28"/>
      <c r="K14336" s="28"/>
      <c r="L14336" s="28"/>
    </row>
    <row r="14337" spans="1:12" ht="21">
      <c r="A14337" s="26"/>
      <c r="B14337" s="27"/>
      <c r="C14337" s="27"/>
      <c r="D14337" s="27"/>
      <c r="E14337" s="27"/>
      <c r="F14337" s="27"/>
      <c r="G14337" s="28"/>
      <c r="H14337" s="28"/>
      <c r="I14337" s="28"/>
      <c r="J14337" s="28"/>
      <c r="K14337" s="28"/>
      <c r="L14337" s="28"/>
    </row>
    <row r="14338" spans="1:12" ht="21">
      <c r="A14338" s="26"/>
      <c r="B14338" s="27"/>
      <c r="C14338" s="27"/>
      <c r="D14338" s="27"/>
      <c r="E14338" s="27"/>
      <c r="F14338" s="27"/>
      <c r="G14338" s="28"/>
      <c r="H14338" s="28"/>
      <c r="I14338" s="28"/>
      <c r="J14338" s="28"/>
      <c r="K14338" s="28"/>
      <c r="L14338" s="28"/>
    </row>
    <row r="14339" spans="1:12" ht="21">
      <c r="A14339" s="26"/>
      <c r="B14339" s="27"/>
      <c r="C14339" s="27"/>
      <c r="D14339" s="27"/>
      <c r="E14339" s="27"/>
      <c r="F14339" s="27"/>
      <c r="G14339" s="29"/>
      <c r="H14339" s="29"/>
      <c r="I14339" s="29"/>
      <c r="J14339" s="29"/>
      <c r="K14339" s="29"/>
      <c r="L14339" s="29"/>
    </row>
    <row r="14340" spans="1:12" ht="21">
      <c r="A14340" s="26"/>
      <c r="B14340" s="27"/>
      <c r="C14340" s="27"/>
      <c r="D14340" s="27"/>
      <c r="E14340" s="27"/>
      <c r="F14340" s="27"/>
      <c r="G14340" s="29"/>
      <c r="H14340" s="29"/>
      <c r="I14340" s="29"/>
      <c r="J14340" s="29"/>
      <c r="K14340" s="29"/>
      <c r="L14340" s="29"/>
    </row>
    <row r="14341" spans="1:12" ht="21">
      <c r="A14341" s="26"/>
      <c r="B14341" s="27"/>
      <c r="C14341" s="27"/>
      <c r="D14341" s="27"/>
      <c r="E14341" s="27"/>
      <c r="F14341" s="27"/>
      <c r="G14341" s="29"/>
      <c r="H14341" s="29"/>
      <c r="I14341" s="29"/>
      <c r="J14341" s="29"/>
      <c r="K14341" s="29"/>
      <c r="L14341" s="29"/>
    </row>
    <row r="14342" spans="1:12" ht="21">
      <c r="A14342" s="26"/>
      <c r="B14342" s="27"/>
      <c r="C14342" s="27"/>
      <c r="D14342" s="27"/>
      <c r="E14342" s="27"/>
      <c r="F14342" s="27"/>
      <c r="G14342" s="28"/>
      <c r="H14342" s="28"/>
      <c r="I14342" s="28"/>
      <c r="J14342" s="28"/>
      <c r="K14342" s="28"/>
      <c r="L14342" s="28"/>
    </row>
    <row r="14343" spans="1:12" ht="21">
      <c r="A14343" s="26"/>
      <c r="B14343" s="27"/>
      <c r="C14343" s="27"/>
      <c r="D14343" s="27"/>
      <c r="E14343" s="27"/>
      <c r="F14343" s="27"/>
      <c r="G14343" s="28"/>
      <c r="H14343" s="28"/>
      <c r="I14343" s="28"/>
      <c r="J14343" s="28"/>
      <c r="K14343" s="28"/>
      <c r="L14343" s="28"/>
    </row>
    <row r="14344" spans="1:12" ht="21">
      <c r="A14344" s="26"/>
      <c r="B14344" s="27"/>
      <c r="C14344" s="27"/>
      <c r="D14344" s="27"/>
      <c r="E14344" s="27"/>
      <c r="F14344" s="27"/>
      <c r="G14344" s="28"/>
      <c r="H14344" s="28"/>
      <c r="I14344" s="28"/>
      <c r="J14344" s="28"/>
      <c r="K14344" s="28"/>
      <c r="L14344" s="28"/>
    </row>
    <row r="14345" spans="1:12" ht="21">
      <c r="A14345" s="26"/>
      <c r="B14345" s="27"/>
      <c r="C14345" s="27"/>
      <c r="D14345" s="27"/>
      <c r="E14345" s="27"/>
      <c r="F14345" s="27"/>
      <c r="G14345" s="29"/>
      <c r="H14345" s="29"/>
      <c r="I14345" s="29"/>
      <c r="J14345" s="29"/>
      <c r="K14345" s="29"/>
      <c r="L14345" s="29"/>
    </row>
    <row r="14346" spans="1:12" ht="21">
      <c r="A14346" s="26"/>
      <c r="B14346" s="27"/>
      <c r="C14346" s="27"/>
      <c r="D14346" s="27"/>
      <c r="E14346" s="27"/>
      <c r="F14346" s="27"/>
      <c r="G14346" s="29"/>
      <c r="H14346" s="29"/>
      <c r="I14346" s="29"/>
      <c r="J14346" s="29"/>
      <c r="K14346" s="29"/>
      <c r="L14346" s="29"/>
    </row>
    <row r="14347" spans="1:12" ht="21">
      <c r="A14347" s="26"/>
      <c r="B14347" s="27"/>
      <c r="C14347" s="27"/>
      <c r="D14347" s="27"/>
      <c r="E14347" s="27"/>
      <c r="F14347" s="27"/>
      <c r="G14347" s="29"/>
      <c r="H14347" s="29"/>
      <c r="I14347" s="29"/>
      <c r="J14347" s="29"/>
      <c r="K14347" s="29"/>
      <c r="L14347" s="29"/>
    </row>
    <row r="14348" spans="1:12" ht="21">
      <c r="A14348" s="26"/>
      <c r="B14348" s="27"/>
      <c r="C14348" s="27"/>
      <c r="D14348" s="27"/>
      <c r="E14348" s="27"/>
      <c r="F14348" s="27"/>
      <c r="G14348" s="29"/>
      <c r="H14348" s="29"/>
      <c r="I14348" s="29"/>
      <c r="J14348" s="29"/>
      <c r="K14348" s="29"/>
      <c r="L14348" s="29"/>
    </row>
    <row r="14349" spans="1:12" ht="21">
      <c r="A14349" s="26"/>
      <c r="B14349" s="27"/>
      <c r="C14349" s="27"/>
      <c r="D14349" s="27"/>
      <c r="E14349" s="27"/>
      <c r="F14349" s="27"/>
      <c r="G14349" s="29"/>
      <c r="H14349" s="29"/>
      <c r="I14349" s="29"/>
      <c r="J14349" s="29"/>
      <c r="K14349" s="29"/>
      <c r="L14349" s="29"/>
    </row>
    <row r="14350" spans="1:12" ht="21">
      <c r="A14350" s="26"/>
      <c r="B14350" s="27"/>
      <c r="C14350" s="27"/>
      <c r="D14350" s="27"/>
      <c r="E14350" s="27"/>
      <c r="F14350" s="27"/>
      <c r="G14350" s="29"/>
      <c r="H14350" s="29"/>
      <c r="I14350" s="29"/>
      <c r="J14350" s="29"/>
      <c r="K14350" s="29"/>
      <c r="L14350" s="29"/>
    </row>
    <row r="14351" spans="1:12" ht="21">
      <c r="A14351" s="26"/>
      <c r="B14351" s="27"/>
      <c r="C14351" s="27"/>
      <c r="D14351" s="27"/>
      <c r="E14351" s="27"/>
      <c r="F14351" s="27"/>
      <c r="G14351" s="28"/>
      <c r="H14351" s="28"/>
      <c r="I14351" s="28"/>
      <c r="J14351" s="28"/>
      <c r="K14351" s="28"/>
      <c r="L14351" s="28"/>
    </row>
    <row r="14352" spans="1:12" ht="21">
      <c r="A14352" s="26"/>
      <c r="B14352" s="27"/>
      <c r="C14352" s="27"/>
      <c r="D14352" s="27"/>
      <c r="E14352" s="27"/>
      <c r="F14352" s="27"/>
      <c r="G14352" s="29"/>
      <c r="H14352" s="29"/>
      <c r="I14352" s="29"/>
      <c r="J14352" s="29"/>
      <c r="K14352" s="29"/>
      <c r="L14352" s="29"/>
    </row>
    <row r="14353" spans="1:12" ht="21">
      <c r="A14353" s="26"/>
      <c r="B14353" s="27"/>
      <c r="C14353" s="27"/>
      <c r="D14353" s="27"/>
      <c r="E14353" s="27"/>
      <c r="F14353" s="27"/>
      <c r="G14353" s="29"/>
      <c r="H14353" s="29"/>
      <c r="I14353" s="29"/>
      <c r="J14353" s="29"/>
      <c r="K14353" s="29"/>
      <c r="L14353" s="29"/>
    </row>
    <row r="14354" spans="1:12" ht="21">
      <c r="A14354" s="26"/>
      <c r="B14354" s="27"/>
      <c r="C14354" s="27"/>
      <c r="D14354" s="27"/>
      <c r="E14354" s="27"/>
      <c r="F14354" s="27"/>
      <c r="G14354" s="28"/>
      <c r="H14354" s="28"/>
      <c r="I14354" s="28"/>
      <c r="J14354" s="28"/>
      <c r="K14354" s="28"/>
      <c r="L14354" s="28"/>
    </row>
    <row r="14355" spans="1:12" ht="21">
      <c r="A14355" s="26"/>
      <c r="B14355" s="27"/>
      <c r="C14355" s="27"/>
      <c r="D14355" s="27"/>
      <c r="E14355" s="27"/>
      <c r="F14355" s="27"/>
      <c r="G14355" s="28"/>
      <c r="H14355" s="28"/>
      <c r="I14355" s="28"/>
      <c r="J14355" s="28"/>
      <c r="K14355" s="28"/>
      <c r="L14355" s="28"/>
    </row>
    <row r="14356" spans="1:12" ht="21">
      <c r="A14356" s="26"/>
      <c r="B14356" s="27"/>
      <c r="C14356" s="27"/>
      <c r="D14356" s="27"/>
      <c r="E14356" s="27"/>
      <c r="F14356" s="27"/>
      <c r="G14356" s="28"/>
      <c r="H14356" s="28"/>
      <c r="I14356" s="28"/>
      <c r="J14356" s="28"/>
      <c r="K14356" s="28"/>
      <c r="L14356" s="28"/>
    </row>
    <row r="14357" spans="1:12" ht="21">
      <c r="A14357" s="26"/>
      <c r="B14357" s="27"/>
      <c r="C14357" s="27"/>
      <c r="D14357" s="27"/>
      <c r="E14357" s="27"/>
      <c r="F14357" s="27"/>
      <c r="G14357" s="28"/>
      <c r="H14357" s="28"/>
      <c r="I14357" s="28"/>
      <c r="J14357" s="28"/>
      <c r="K14357" s="28"/>
      <c r="L14357" s="28"/>
    </row>
    <row r="14358" spans="1:12" ht="21">
      <c r="A14358" s="26"/>
      <c r="B14358" s="27"/>
      <c r="C14358" s="27"/>
      <c r="D14358" s="27"/>
      <c r="E14358" s="27"/>
      <c r="F14358" s="27"/>
      <c r="G14358" s="29"/>
      <c r="H14358" s="29"/>
      <c r="I14358" s="29"/>
      <c r="J14358" s="29"/>
      <c r="K14358" s="29"/>
      <c r="L14358" s="29"/>
    </row>
    <row r="14359" spans="1:12" ht="21">
      <c r="A14359" s="26"/>
      <c r="B14359" s="27"/>
      <c r="C14359" s="27"/>
      <c r="D14359" s="27"/>
      <c r="E14359" s="27"/>
      <c r="F14359" s="27"/>
      <c r="G14359" s="28"/>
      <c r="H14359" s="28"/>
      <c r="I14359" s="28"/>
      <c r="J14359" s="28"/>
      <c r="K14359" s="28"/>
      <c r="L14359" s="28"/>
    </row>
    <row r="14360" spans="1:12" ht="21">
      <c r="A14360" s="26"/>
      <c r="B14360" s="27"/>
      <c r="C14360" s="27"/>
      <c r="D14360" s="27"/>
      <c r="E14360" s="27"/>
      <c r="F14360" s="27"/>
      <c r="G14360" s="28"/>
      <c r="H14360" s="28"/>
      <c r="I14360" s="28"/>
      <c r="J14360" s="28"/>
      <c r="K14360" s="28"/>
      <c r="L14360" s="28"/>
    </row>
    <row r="14361" spans="1:12" ht="21">
      <c r="A14361" s="26"/>
      <c r="B14361" s="27"/>
      <c r="C14361" s="27"/>
      <c r="D14361" s="27"/>
      <c r="E14361" s="27"/>
      <c r="F14361" s="27"/>
      <c r="G14361" s="29"/>
      <c r="H14361" s="29"/>
      <c r="I14361" s="29"/>
      <c r="J14361" s="29"/>
      <c r="K14361" s="29"/>
      <c r="L14361" s="29"/>
    </row>
    <row r="14362" spans="1:12" ht="21">
      <c r="A14362" s="26"/>
      <c r="B14362" s="27"/>
      <c r="C14362" s="27"/>
      <c r="D14362" s="27"/>
      <c r="E14362" s="27"/>
      <c r="F14362" s="27"/>
      <c r="G14362" s="28"/>
      <c r="H14362" s="28"/>
      <c r="I14362" s="28"/>
      <c r="J14362" s="28"/>
      <c r="K14362" s="28"/>
      <c r="L14362" s="28"/>
    </row>
    <row r="14363" spans="1:12" ht="21">
      <c r="A14363" s="26"/>
      <c r="B14363" s="27"/>
      <c r="C14363" s="27"/>
      <c r="D14363" s="27"/>
      <c r="E14363" s="27"/>
      <c r="F14363" s="27"/>
      <c r="G14363" s="29"/>
      <c r="H14363" s="29"/>
      <c r="I14363" s="29"/>
      <c r="J14363" s="29"/>
      <c r="K14363" s="29"/>
      <c r="L14363" s="29"/>
    </row>
    <row r="14364" spans="1:12" ht="21">
      <c r="A14364" s="26"/>
      <c r="B14364" s="27"/>
      <c r="C14364" s="27"/>
      <c r="D14364" s="27"/>
      <c r="E14364" s="27"/>
      <c r="F14364" s="27"/>
      <c r="G14364" s="28"/>
      <c r="H14364" s="28"/>
      <c r="I14364" s="28"/>
      <c r="J14364" s="28"/>
      <c r="K14364" s="28"/>
      <c r="L14364" s="28"/>
    </row>
    <row r="14365" spans="1:12" ht="21">
      <c r="A14365" s="26"/>
      <c r="B14365" s="27"/>
      <c r="C14365" s="27"/>
      <c r="D14365" s="27"/>
      <c r="E14365" s="27"/>
      <c r="F14365" s="27"/>
      <c r="G14365" s="28"/>
      <c r="H14365" s="28"/>
      <c r="I14365" s="28"/>
      <c r="J14365" s="28"/>
      <c r="K14365" s="28"/>
      <c r="L14365" s="28"/>
    </row>
    <row r="14366" spans="1:12" ht="21">
      <c r="A14366" s="26"/>
      <c r="B14366" s="27"/>
      <c r="C14366" s="27"/>
      <c r="D14366" s="27"/>
      <c r="E14366" s="27"/>
      <c r="F14366" s="27"/>
      <c r="G14366" s="29"/>
      <c r="H14366" s="29"/>
      <c r="I14366" s="29"/>
      <c r="J14366" s="29"/>
      <c r="K14366" s="29"/>
      <c r="L14366" s="29"/>
    </row>
    <row r="14367" spans="1:12" ht="21">
      <c r="A14367" s="26"/>
      <c r="B14367" s="27"/>
      <c r="C14367" s="27"/>
      <c r="D14367" s="27"/>
      <c r="E14367" s="27"/>
      <c r="F14367" s="27"/>
      <c r="G14367" s="28"/>
      <c r="H14367" s="28"/>
      <c r="I14367" s="28"/>
      <c r="J14367" s="28"/>
      <c r="K14367" s="28"/>
      <c r="L14367" s="28"/>
    </row>
    <row r="14368" spans="1:12" ht="21">
      <c r="A14368" s="26"/>
      <c r="B14368" s="27"/>
      <c r="C14368" s="27"/>
      <c r="D14368" s="27"/>
      <c r="E14368" s="27"/>
      <c r="F14368" s="27"/>
      <c r="G14368" s="28"/>
      <c r="H14368" s="28"/>
      <c r="I14368" s="28"/>
      <c r="J14368" s="28"/>
      <c r="K14368" s="28"/>
      <c r="L14368" s="28"/>
    </row>
    <row r="14369" spans="1:12" ht="21">
      <c r="A14369" s="26"/>
      <c r="B14369" s="27"/>
      <c r="C14369" s="27"/>
      <c r="D14369" s="27"/>
      <c r="E14369" s="27"/>
      <c r="F14369" s="27"/>
      <c r="G14369" s="28"/>
      <c r="H14369" s="28"/>
      <c r="I14369" s="28"/>
      <c r="J14369" s="28"/>
      <c r="K14369" s="28"/>
      <c r="L14369" s="28"/>
    </row>
    <row r="14370" spans="1:12" ht="21">
      <c r="A14370" s="26"/>
      <c r="B14370" s="27"/>
      <c r="C14370" s="27"/>
      <c r="D14370" s="27"/>
      <c r="E14370" s="27"/>
      <c r="F14370" s="27"/>
      <c r="G14370" s="28"/>
      <c r="H14370" s="28"/>
      <c r="I14370" s="28"/>
      <c r="J14370" s="28"/>
      <c r="K14370" s="28"/>
      <c r="L14370" s="28"/>
    </row>
    <row r="14371" spans="1:12" ht="21">
      <c r="A14371" s="26"/>
      <c r="B14371" s="27"/>
      <c r="C14371" s="27"/>
      <c r="D14371" s="27"/>
      <c r="E14371" s="27"/>
      <c r="F14371" s="27"/>
      <c r="G14371" s="28"/>
      <c r="H14371" s="28"/>
      <c r="I14371" s="28"/>
      <c r="J14371" s="28"/>
      <c r="K14371" s="28"/>
      <c r="L14371" s="28"/>
    </row>
    <row r="14372" spans="1:12" ht="21">
      <c r="A14372" s="26"/>
      <c r="B14372" s="27"/>
      <c r="C14372" s="27"/>
      <c r="D14372" s="27"/>
      <c r="E14372" s="27"/>
      <c r="F14372" s="27"/>
      <c r="G14372" s="29"/>
      <c r="H14372" s="29"/>
      <c r="I14372" s="29"/>
      <c r="J14372" s="29"/>
      <c r="K14372" s="29"/>
      <c r="L14372" s="29"/>
    </row>
    <row r="14373" spans="1:12" ht="21">
      <c r="A14373" s="26"/>
      <c r="B14373" s="27"/>
      <c r="C14373" s="27"/>
      <c r="D14373" s="27"/>
      <c r="E14373" s="27"/>
      <c r="F14373" s="27"/>
      <c r="G14373" s="29"/>
      <c r="H14373" s="29"/>
      <c r="I14373" s="29"/>
      <c r="J14373" s="29"/>
      <c r="K14373" s="29"/>
      <c r="L14373" s="29"/>
    </row>
    <row r="14374" spans="1:12" ht="21">
      <c r="A14374" s="26"/>
      <c r="B14374" s="27"/>
      <c r="C14374" s="27"/>
      <c r="D14374" s="27"/>
      <c r="E14374" s="27"/>
      <c r="F14374" s="27"/>
      <c r="G14374" s="29"/>
      <c r="H14374" s="29"/>
      <c r="I14374" s="29"/>
      <c r="J14374" s="29"/>
      <c r="K14374" s="29"/>
      <c r="L14374" s="29"/>
    </row>
    <row r="14375" spans="1:12" ht="21">
      <c r="A14375" s="26"/>
      <c r="B14375" s="27"/>
      <c r="C14375" s="27"/>
      <c r="D14375" s="27"/>
      <c r="E14375" s="27"/>
      <c r="F14375" s="27"/>
      <c r="G14375" s="29"/>
      <c r="H14375" s="29"/>
      <c r="I14375" s="29"/>
      <c r="J14375" s="29"/>
      <c r="K14375" s="29"/>
      <c r="L14375" s="29"/>
    </row>
    <row r="14376" spans="1:12" ht="21">
      <c r="A14376" s="26"/>
      <c r="B14376" s="27"/>
      <c r="C14376" s="27"/>
      <c r="D14376" s="27"/>
      <c r="E14376" s="27"/>
      <c r="F14376" s="27"/>
      <c r="G14376" s="29"/>
      <c r="H14376" s="29"/>
      <c r="I14376" s="29"/>
      <c r="J14376" s="29"/>
      <c r="K14376" s="29"/>
      <c r="L14376" s="29"/>
    </row>
    <row r="14377" spans="1:12" ht="21">
      <c r="A14377" s="26"/>
      <c r="B14377" s="27"/>
      <c r="C14377" s="27"/>
      <c r="D14377" s="27"/>
      <c r="E14377" s="27"/>
      <c r="F14377" s="27"/>
      <c r="G14377" s="29"/>
      <c r="H14377" s="29"/>
      <c r="I14377" s="29"/>
      <c r="J14377" s="29"/>
      <c r="K14377" s="29"/>
      <c r="L14377" s="29"/>
    </row>
    <row r="14378" spans="1:12" ht="21">
      <c r="A14378" s="26"/>
      <c r="B14378" s="27"/>
      <c r="C14378" s="27"/>
      <c r="D14378" s="27"/>
      <c r="E14378" s="27"/>
      <c r="F14378" s="27"/>
      <c r="G14378" s="29"/>
      <c r="H14378" s="29"/>
      <c r="I14378" s="29"/>
      <c r="J14378" s="29"/>
      <c r="K14378" s="29"/>
      <c r="L14378" s="29"/>
    </row>
    <row r="14379" spans="1:12" ht="21">
      <c r="A14379" s="26"/>
      <c r="B14379" s="27"/>
      <c r="C14379" s="27"/>
      <c r="D14379" s="27"/>
      <c r="E14379" s="27"/>
      <c r="F14379" s="27"/>
      <c r="G14379" s="28"/>
      <c r="H14379" s="28"/>
      <c r="I14379" s="28"/>
      <c r="J14379" s="28"/>
      <c r="K14379" s="28"/>
      <c r="L14379" s="28"/>
    </row>
    <row r="14380" spans="1:12" ht="21">
      <c r="A14380" s="26"/>
      <c r="B14380" s="27"/>
      <c r="C14380" s="27"/>
      <c r="D14380" s="27"/>
      <c r="E14380" s="27"/>
      <c r="F14380" s="27"/>
      <c r="G14380" s="29"/>
      <c r="H14380" s="29"/>
      <c r="I14380" s="29"/>
      <c r="J14380" s="29"/>
      <c r="K14380" s="29"/>
      <c r="L14380" s="29"/>
    </row>
    <row r="14381" spans="1:12" ht="21">
      <c r="A14381" s="26"/>
      <c r="B14381" s="27"/>
      <c r="C14381" s="27"/>
      <c r="D14381" s="27"/>
      <c r="E14381" s="27"/>
      <c r="F14381" s="27"/>
      <c r="G14381" s="28"/>
      <c r="H14381" s="28"/>
      <c r="I14381" s="28"/>
      <c r="J14381" s="28"/>
      <c r="K14381" s="28"/>
      <c r="L14381" s="28"/>
    </row>
    <row r="14382" spans="1:12" ht="21">
      <c r="A14382" s="26"/>
      <c r="B14382" s="27"/>
      <c r="C14382" s="27"/>
      <c r="D14382" s="27"/>
      <c r="E14382" s="27"/>
      <c r="F14382" s="27"/>
      <c r="G14382" s="28"/>
      <c r="H14382" s="28"/>
      <c r="I14382" s="28"/>
      <c r="J14382" s="28"/>
      <c r="K14382" s="28"/>
      <c r="L14382" s="28"/>
    </row>
    <row r="14383" spans="1:12" ht="21">
      <c r="A14383" s="26"/>
      <c r="B14383" s="27"/>
      <c r="C14383" s="27"/>
      <c r="D14383" s="27"/>
      <c r="E14383" s="27"/>
      <c r="F14383" s="27"/>
      <c r="G14383" s="29"/>
      <c r="H14383" s="29"/>
      <c r="I14383" s="29"/>
      <c r="J14383" s="29"/>
      <c r="K14383" s="29"/>
      <c r="L14383" s="29"/>
    </row>
    <row r="14384" spans="1:12" ht="21">
      <c r="A14384" s="26"/>
      <c r="B14384" s="27"/>
      <c r="C14384" s="27"/>
      <c r="D14384" s="27"/>
      <c r="E14384" s="27"/>
      <c r="F14384" s="27"/>
      <c r="G14384" s="28"/>
      <c r="H14384" s="28"/>
      <c r="I14384" s="28"/>
      <c r="J14384" s="28"/>
      <c r="K14384" s="28"/>
      <c r="L14384" s="28"/>
    </row>
    <row r="14385" spans="1:12" ht="21">
      <c r="A14385" s="26"/>
      <c r="B14385" s="27"/>
      <c r="C14385" s="27"/>
      <c r="D14385" s="27"/>
      <c r="E14385" s="27"/>
      <c r="F14385" s="27"/>
      <c r="G14385" s="28"/>
      <c r="H14385" s="28"/>
      <c r="I14385" s="28"/>
      <c r="J14385" s="28"/>
      <c r="K14385" s="28"/>
      <c r="L14385" s="28"/>
    </row>
    <row r="14386" spans="1:12" ht="21">
      <c r="A14386" s="26"/>
      <c r="B14386" s="27"/>
      <c r="C14386" s="27"/>
      <c r="D14386" s="27"/>
      <c r="E14386" s="27"/>
      <c r="F14386" s="27"/>
      <c r="G14386" s="29"/>
      <c r="H14386" s="29"/>
      <c r="I14386" s="29"/>
      <c r="J14386" s="29"/>
      <c r="K14386" s="29"/>
      <c r="L14386" s="29"/>
    </row>
    <row r="14387" spans="1:12" ht="21">
      <c r="A14387" s="26"/>
      <c r="B14387" s="27"/>
      <c r="C14387" s="27"/>
      <c r="D14387" s="27"/>
      <c r="E14387" s="27"/>
      <c r="F14387" s="27"/>
      <c r="G14387" s="28"/>
      <c r="H14387" s="28"/>
      <c r="I14387" s="28"/>
      <c r="J14387" s="28"/>
      <c r="K14387" s="28"/>
      <c r="L14387" s="28"/>
    </row>
    <row r="14388" spans="1:12" ht="21">
      <c r="A14388" s="26"/>
      <c r="B14388" s="27"/>
      <c r="C14388" s="27"/>
      <c r="D14388" s="27"/>
      <c r="E14388" s="27"/>
      <c r="F14388" s="27"/>
      <c r="G14388" s="29"/>
      <c r="H14388" s="29"/>
      <c r="I14388" s="29"/>
      <c r="J14388" s="29"/>
      <c r="K14388" s="29"/>
      <c r="L14388" s="29"/>
    </row>
    <row r="14389" spans="1:12" ht="21">
      <c r="A14389" s="26"/>
      <c r="B14389" s="27"/>
      <c r="C14389" s="27"/>
      <c r="D14389" s="27"/>
      <c r="E14389" s="27"/>
      <c r="F14389" s="27"/>
      <c r="G14389" s="29"/>
      <c r="H14389" s="29"/>
      <c r="I14389" s="29"/>
      <c r="J14389" s="29"/>
      <c r="K14389" s="29"/>
      <c r="L14389" s="29"/>
    </row>
    <row r="14390" spans="1:12" ht="21">
      <c r="A14390" s="26"/>
      <c r="B14390" s="27"/>
      <c r="C14390" s="27"/>
      <c r="D14390" s="27"/>
      <c r="E14390" s="27"/>
      <c r="F14390" s="27"/>
      <c r="G14390" s="29"/>
      <c r="H14390" s="29"/>
      <c r="I14390" s="29"/>
      <c r="J14390" s="29"/>
      <c r="K14390" s="29"/>
      <c r="L14390" s="29"/>
    </row>
    <row r="14391" spans="1:12" ht="21">
      <c r="A14391" s="26"/>
      <c r="B14391" s="27"/>
      <c r="C14391" s="27"/>
      <c r="D14391" s="27"/>
      <c r="E14391" s="27"/>
      <c r="F14391" s="27"/>
      <c r="G14391" s="29"/>
      <c r="H14391" s="29"/>
      <c r="I14391" s="29"/>
      <c r="J14391" s="29"/>
      <c r="K14391" s="29"/>
      <c r="L14391" s="29"/>
    </row>
    <row r="14392" spans="1:12" ht="21">
      <c r="A14392" s="26"/>
      <c r="B14392" s="27"/>
      <c r="C14392" s="27"/>
      <c r="D14392" s="27"/>
      <c r="E14392" s="27"/>
      <c r="F14392" s="27"/>
      <c r="G14392" s="29"/>
      <c r="H14392" s="29"/>
      <c r="I14392" s="29"/>
      <c r="J14392" s="29"/>
      <c r="K14392" s="29"/>
      <c r="L14392" s="29"/>
    </row>
    <row r="14393" spans="1:12" ht="21">
      <c r="A14393" s="26"/>
      <c r="B14393" s="27"/>
      <c r="C14393" s="27"/>
      <c r="D14393" s="27"/>
      <c r="E14393" s="27"/>
      <c r="F14393" s="27"/>
      <c r="G14393" s="29"/>
      <c r="H14393" s="29"/>
      <c r="I14393" s="29"/>
      <c r="J14393" s="29"/>
      <c r="K14393" s="29"/>
      <c r="L14393" s="29"/>
    </row>
    <row r="14394" spans="1:12" ht="21">
      <c r="A14394" s="26"/>
      <c r="B14394" s="27"/>
      <c r="C14394" s="27"/>
      <c r="D14394" s="27"/>
      <c r="E14394" s="27"/>
      <c r="F14394" s="27"/>
      <c r="G14394" s="29"/>
      <c r="H14394" s="29"/>
      <c r="I14394" s="29"/>
      <c r="J14394" s="29"/>
      <c r="K14394" s="29"/>
      <c r="L14394" s="29"/>
    </row>
    <row r="14395" spans="1:12" ht="21">
      <c r="A14395" s="26"/>
      <c r="B14395" s="27"/>
      <c r="C14395" s="27"/>
      <c r="D14395" s="27"/>
      <c r="E14395" s="27"/>
      <c r="F14395" s="27"/>
      <c r="G14395" s="29"/>
      <c r="H14395" s="29"/>
      <c r="I14395" s="29"/>
      <c r="J14395" s="29"/>
      <c r="K14395" s="29"/>
      <c r="L14395" s="29"/>
    </row>
    <row r="14396" spans="1:12" ht="21">
      <c r="A14396" s="26"/>
      <c r="B14396" s="27"/>
      <c r="C14396" s="27"/>
      <c r="D14396" s="27"/>
      <c r="E14396" s="27"/>
      <c r="F14396" s="27"/>
      <c r="G14396" s="29"/>
      <c r="H14396" s="29"/>
      <c r="I14396" s="29"/>
      <c r="J14396" s="29"/>
      <c r="K14396" s="29"/>
      <c r="L14396" s="29"/>
    </row>
    <row r="14397" spans="1:12" ht="21">
      <c r="A14397" s="26"/>
      <c r="B14397" s="27"/>
      <c r="C14397" s="27"/>
      <c r="D14397" s="27"/>
      <c r="E14397" s="27"/>
      <c r="F14397" s="27"/>
      <c r="G14397" s="29"/>
      <c r="H14397" s="29"/>
      <c r="I14397" s="29"/>
      <c r="J14397" s="29"/>
      <c r="K14397" s="29"/>
      <c r="L14397" s="29"/>
    </row>
    <row r="14398" spans="1:12" ht="21">
      <c r="A14398" s="26"/>
      <c r="B14398" s="27"/>
      <c r="C14398" s="27"/>
      <c r="D14398" s="27"/>
      <c r="E14398" s="27"/>
      <c r="F14398" s="27"/>
      <c r="G14398" s="29"/>
      <c r="H14398" s="29"/>
      <c r="I14398" s="29"/>
      <c r="J14398" s="29"/>
      <c r="K14398" s="29"/>
      <c r="L14398" s="29"/>
    </row>
    <row r="14399" spans="1:12" ht="21">
      <c r="A14399" s="26"/>
      <c r="B14399" s="27"/>
      <c r="C14399" s="27"/>
      <c r="D14399" s="27"/>
      <c r="E14399" s="27"/>
      <c r="F14399" s="27"/>
      <c r="G14399" s="29"/>
      <c r="H14399" s="29"/>
      <c r="I14399" s="29"/>
      <c r="J14399" s="29"/>
      <c r="K14399" s="29"/>
      <c r="L14399" s="29"/>
    </row>
    <row r="14400" spans="1:12" ht="21">
      <c r="A14400" s="26"/>
      <c r="B14400" s="27"/>
      <c r="C14400" s="27"/>
      <c r="D14400" s="27"/>
      <c r="E14400" s="27"/>
      <c r="F14400" s="27"/>
      <c r="G14400" s="29"/>
      <c r="H14400" s="29"/>
      <c r="I14400" s="29"/>
      <c r="J14400" s="29"/>
      <c r="K14400" s="29"/>
      <c r="L14400" s="29"/>
    </row>
    <row r="14401" spans="1:12" ht="21">
      <c r="A14401" s="26"/>
      <c r="B14401" s="27"/>
      <c r="C14401" s="27"/>
      <c r="D14401" s="27"/>
      <c r="E14401" s="27"/>
      <c r="F14401" s="27"/>
      <c r="G14401" s="29"/>
      <c r="H14401" s="29"/>
      <c r="I14401" s="29"/>
      <c r="J14401" s="29"/>
      <c r="K14401" s="29"/>
      <c r="L14401" s="29"/>
    </row>
    <row r="14402" spans="1:12" ht="21">
      <c r="A14402" s="26"/>
      <c r="B14402" s="27"/>
      <c r="C14402" s="27"/>
      <c r="D14402" s="27"/>
      <c r="E14402" s="27"/>
      <c r="F14402" s="27"/>
      <c r="G14402" s="29"/>
      <c r="H14402" s="29"/>
      <c r="I14402" s="29"/>
      <c r="J14402" s="29"/>
      <c r="K14402" s="29"/>
      <c r="L14402" s="29"/>
    </row>
    <row r="14403" spans="1:12" ht="21">
      <c r="A14403" s="26"/>
      <c r="B14403" s="27"/>
      <c r="C14403" s="27"/>
      <c r="D14403" s="27"/>
      <c r="E14403" s="27"/>
      <c r="F14403" s="27"/>
      <c r="G14403" s="29"/>
      <c r="H14403" s="29"/>
      <c r="I14403" s="29"/>
      <c r="J14403" s="29"/>
      <c r="K14403" s="29"/>
      <c r="L14403" s="29"/>
    </row>
    <row r="14404" spans="1:12" ht="21">
      <c r="A14404" s="26"/>
      <c r="B14404" s="27"/>
      <c r="C14404" s="27"/>
      <c r="D14404" s="27"/>
      <c r="E14404" s="27"/>
      <c r="F14404" s="27"/>
      <c r="G14404" s="29"/>
      <c r="H14404" s="29"/>
      <c r="I14404" s="29"/>
      <c r="J14404" s="29"/>
      <c r="K14404" s="29"/>
      <c r="L14404" s="29"/>
    </row>
    <row r="14405" spans="1:12" ht="21">
      <c r="A14405" s="26"/>
      <c r="B14405" s="27"/>
      <c r="C14405" s="27"/>
      <c r="D14405" s="27"/>
      <c r="E14405" s="27"/>
      <c r="F14405" s="27"/>
      <c r="G14405" s="29"/>
      <c r="H14405" s="29"/>
      <c r="I14405" s="29"/>
      <c r="J14405" s="29"/>
      <c r="K14405" s="29"/>
      <c r="L14405" s="29"/>
    </row>
    <row r="14406" spans="1:12" ht="21">
      <c r="A14406" s="26"/>
      <c r="B14406" s="27"/>
      <c r="C14406" s="27"/>
      <c r="D14406" s="27"/>
      <c r="E14406" s="27"/>
      <c r="F14406" s="27"/>
      <c r="G14406" s="29"/>
      <c r="H14406" s="29"/>
      <c r="I14406" s="29"/>
      <c r="J14406" s="29"/>
      <c r="K14406" s="29"/>
      <c r="L14406" s="29"/>
    </row>
    <row r="14407" spans="1:12" ht="21">
      <c r="A14407" s="26"/>
      <c r="B14407" s="27"/>
      <c r="C14407" s="27"/>
      <c r="D14407" s="27"/>
      <c r="E14407" s="27"/>
      <c r="F14407" s="27"/>
      <c r="G14407" s="29"/>
      <c r="H14407" s="29"/>
      <c r="I14407" s="29"/>
      <c r="J14407" s="29"/>
      <c r="K14407" s="29"/>
      <c r="L14407" s="29"/>
    </row>
    <row r="14408" spans="1:12" ht="21">
      <c r="A14408" s="26"/>
      <c r="B14408" s="27"/>
      <c r="C14408" s="27"/>
      <c r="D14408" s="27"/>
      <c r="E14408" s="27"/>
      <c r="F14408" s="27"/>
      <c r="G14408" s="29"/>
      <c r="H14408" s="29"/>
      <c r="I14408" s="29"/>
      <c r="J14408" s="29"/>
      <c r="K14408" s="29"/>
      <c r="L14408" s="29"/>
    </row>
    <row r="14409" spans="1:12" ht="21">
      <c r="A14409" s="26"/>
      <c r="B14409" s="27"/>
      <c r="C14409" s="27"/>
      <c r="D14409" s="27"/>
      <c r="E14409" s="27"/>
      <c r="F14409" s="27"/>
      <c r="G14409" s="29"/>
      <c r="H14409" s="29"/>
      <c r="I14409" s="29"/>
      <c r="J14409" s="29"/>
      <c r="K14409" s="29"/>
      <c r="L14409" s="29"/>
    </row>
    <row r="14410" spans="1:12" ht="21">
      <c r="A14410" s="26"/>
      <c r="B14410" s="27"/>
      <c r="C14410" s="27"/>
      <c r="D14410" s="27"/>
      <c r="E14410" s="27"/>
      <c r="F14410" s="27"/>
      <c r="G14410" s="29"/>
      <c r="H14410" s="29"/>
      <c r="I14410" s="29"/>
      <c r="J14410" s="29"/>
      <c r="K14410" s="29"/>
      <c r="L14410" s="29"/>
    </row>
    <row r="14411" spans="1:12" ht="21">
      <c r="A14411" s="26"/>
      <c r="B14411" s="27"/>
      <c r="C14411" s="27"/>
      <c r="D14411" s="27"/>
      <c r="E14411" s="27"/>
      <c r="F14411" s="27"/>
      <c r="G14411" s="28"/>
      <c r="H14411" s="28"/>
      <c r="I14411" s="28"/>
      <c r="J14411" s="28"/>
      <c r="K14411" s="28"/>
      <c r="L14411" s="28"/>
    </row>
    <row r="14412" spans="1:12" ht="21">
      <c r="A14412" s="26"/>
      <c r="B14412" s="27"/>
      <c r="C14412" s="27"/>
      <c r="D14412" s="27"/>
      <c r="E14412" s="27"/>
      <c r="F14412" s="27"/>
      <c r="G14412" s="29"/>
      <c r="H14412" s="29"/>
      <c r="I14412" s="29"/>
      <c r="J14412" s="29"/>
      <c r="K14412" s="29"/>
      <c r="L14412" s="29"/>
    </row>
    <row r="14413" spans="1:12" ht="21">
      <c r="A14413" s="26"/>
      <c r="B14413" s="27"/>
      <c r="C14413" s="27"/>
      <c r="D14413" s="27"/>
      <c r="E14413" s="27"/>
      <c r="F14413" s="27"/>
      <c r="G14413" s="29"/>
      <c r="H14413" s="29"/>
      <c r="I14413" s="29"/>
      <c r="J14413" s="29"/>
      <c r="K14413" s="29"/>
      <c r="L14413" s="29"/>
    </row>
    <row r="14414" spans="1:12" ht="21">
      <c r="A14414" s="26"/>
      <c r="B14414" s="27"/>
      <c r="C14414" s="27"/>
      <c r="D14414" s="27"/>
      <c r="E14414" s="27"/>
      <c r="F14414" s="27"/>
      <c r="G14414" s="29"/>
      <c r="H14414" s="29"/>
      <c r="I14414" s="29"/>
      <c r="J14414" s="29"/>
      <c r="K14414" s="29"/>
      <c r="L14414" s="29"/>
    </row>
    <row r="14415" spans="1:12" ht="21">
      <c r="A14415" s="26"/>
      <c r="B14415" s="27"/>
      <c r="C14415" s="27"/>
      <c r="D14415" s="27"/>
      <c r="E14415" s="27"/>
      <c r="F14415" s="27"/>
      <c r="G14415" s="29"/>
      <c r="H14415" s="29"/>
      <c r="I14415" s="29"/>
      <c r="J14415" s="29"/>
      <c r="K14415" s="29"/>
      <c r="L14415" s="29"/>
    </row>
    <row r="14416" spans="1:12" ht="21">
      <c r="A14416" s="26"/>
      <c r="B14416" s="27"/>
      <c r="C14416" s="27"/>
      <c r="D14416" s="27"/>
      <c r="E14416" s="27"/>
      <c r="F14416" s="27"/>
      <c r="G14416" s="28"/>
      <c r="H14416" s="28"/>
      <c r="I14416" s="28"/>
      <c r="J14416" s="28"/>
      <c r="K14416" s="28"/>
      <c r="L14416" s="28"/>
    </row>
    <row r="14417" spans="1:12" ht="21">
      <c r="A14417" s="26"/>
      <c r="B14417" s="27"/>
      <c r="C14417" s="27"/>
      <c r="D14417" s="27"/>
      <c r="E14417" s="27"/>
      <c r="F14417" s="27"/>
      <c r="G14417" s="29"/>
      <c r="H14417" s="29"/>
      <c r="I14417" s="29"/>
      <c r="J14417" s="29"/>
      <c r="K14417" s="29"/>
      <c r="L14417" s="29"/>
    </row>
    <row r="14418" spans="1:12" ht="21">
      <c r="A14418" s="26"/>
      <c r="B14418" s="27"/>
      <c r="C14418" s="27"/>
      <c r="D14418" s="27"/>
      <c r="E14418" s="27"/>
      <c r="F14418" s="27"/>
      <c r="G14418" s="29"/>
      <c r="H14418" s="29"/>
      <c r="I14418" s="29"/>
      <c r="J14418" s="29"/>
      <c r="K14418" s="29"/>
      <c r="L14418" s="29"/>
    </row>
    <row r="14419" spans="1:12" ht="21">
      <c r="A14419" s="26"/>
      <c r="B14419" s="27"/>
      <c r="C14419" s="27"/>
      <c r="D14419" s="27"/>
      <c r="E14419" s="27"/>
      <c r="F14419" s="27"/>
      <c r="G14419" s="29"/>
      <c r="H14419" s="29"/>
      <c r="I14419" s="29"/>
      <c r="J14419" s="29"/>
      <c r="K14419" s="29"/>
      <c r="L14419" s="29"/>
    </row>
    <row r="14420" spans="1:12" ht="21">
      <c r="A14420" s="26"/>
      <c r="B14420" s="27"/>
      <c r="C14420" s="27"/>
      <c r="D14420" s="27"/>
      <c r="E14420" s="27"/>
      <c r="F14420" s="27"/>
      <c r="G14420" s="28"/>
      <c r="H14420" s="28"/>
      <c r="I14420" s="28"/>
      <c r="J14420" s="28"/>
      <c r="K14420" s="28"/>
      <c r="L14420" s="28"/>
    </row>
    <row r="14421" spans="1:12" ht="21">
      <c r="A14421" s="26"/>
      <c r="B14421" s="27"/>
      <c r="C14421" s="27"/>
      <c r="D14421" s="27"/>
      <c r="E14421" s="27"/>
      <c r="F14421" s="27"/>
      <c r="G14421" s="29"/>
      <c r="H14421" s="29"/>
      <c r="I14421" s="29"/>
      <c r="J14421" s="29"/>
      <c r="K14421" s="29"/>
      <c r="L14421" s="29"/>
    </row>
    <row r="14422" spans="1:12" ht="21">
      <c r="A14422" s="26"/>
      <c r="B14422" s="27"/>
      <c r="C14422" s="27"/>
      <c r="D14422" s="27"/>
      <c r="E14422" s="27"/>
      <c r="F14422" s="27"/>
      <c r="G14422" s="29"/>
      <c r="H14422" s="29"/>
      <c r="I14422" s="29"/>
      <c r="J14422" s="29"/>
      <c r="K14422" s="29"/>
      <c r="L14422" s="29"/>
    </row>
    <row r="14423" spans="1:12" ht="21">
      <c r="A14423" s="26"/>
      <c r="B14423" s="27"/>
      <c r="C14423" s="27"/>
      <c r="D14423" s="27"/>
      <c r="E14423" s="27"/>
      <c r="F14423" s="27"/>
      <c r="G14423" s="29"/>
      <c r="H14423" s="29"/>
      <c r="I14423" s="29"/>
      <c r="J14423" s="29"/>
      <c r="K14423" s="29"/>
      <c r="L14423" s="29"/>
    </row>
    <row r="14424" spans="1:12" ht="21">
      <c r="A14424" s="26"/>
      <c r="B14424" s="27"/>
      <c r="C14424" s="27"/>
      <c r="D14424" s="27"/>
      <c r="E14424" s="27"/>
      <c r="F14424" s="27"/>
      <c r="G14424" s="29"/>
      <c r="H14424" s="29"/>
      <c r="I14424" s="29"/>
      <c r="J14424" s="29"/>
      <c r="K14424" s="29"/>
      <c r="L14424" s="29"/>
    </row>
    <row r="14425" spans="1:12" ht="21">
      <c r="A14425" s="26"/>
      <c r="B14425" s="27"/>
      <c r="C14425" s="27"/>
      <c r="D14425" s="27"/>
      <c r="E14425" s="27"/>
      <c r="F14425" s="27"/>
      <c r="G14425" s="28"/>
      <c r="H14425" s="28"/>
      <c r="I14425" s="28"/>
      <c r="J14425" s="28"/>
      <c r="K14425" s="28"/>
      <c r="L14425" s="28"/>
    </row>
    <row r="14426" spans="1:12" ht="21">
      <c r="A14426" s="26"/>
      <c r="B14426" s="27"/>
      <c r="C14426" s="27"/>
      <c r="D14426" s="27"/>
      <c r="E14426" s="27"/>
      <c r="F14426" s="27"/>
      <c r="G14426" s="29"/>
      <c r="H14426" s="29"/>
      <c r="I14426" s="29"/>
      <c r="J14426" s="29"/>
      <c r="K14426" s="29"/>
      <c r="L14426" s="29"/>
    </row>
    <row r="14427" spans="1:12" ht="21">
      <c r="A14427" s="26"/>
      <c r="B14427" s="27"/>
      <c r="C14427" s="27"/>
      <c r="D14427" s="27"/>
      <c r="E14427" s="27"/>
      <c r="F14427" s="27"/>
      <c r="G14427" s="29"/>
      <c r="H14427" s="29"/>
      <c r="I14427" s="29"/>
      <c r="J14427" s="29"/>
      <c r="K14427" s="29"/>
      <c r="L14427" s="29"/>
    </row>
    <row r="14428" spans="1:12" ht="21">
      <c r="A14428" s="26"/>
      <c r="B14428" s="27"/>
      <c r="C14428" s="27"/>
      <c r="D14428" s="27"/>
      <c r="E14428" s="27"/>
      <c r="F14428" s="27"/>
      <c r="G14428" s="29"/>
      <c r="H14428" s="29"/>
      <c r="I14428" s="29"/>
      <c r="J14428" s="29"/>
      <c r="K14428" s="29"/>
      <c r="L14428" s="29"/>
    </row>
    <row r="14429" spans="1:12" ht="21">
      <c r="A14429" s="26"/>
      <c r="B14429" s="27"/>
      <c r="C14429" s="27"/>
      <c r="D14429" s="27"/>
      <c r="E14429" s="27"/>
      <c r="F14429" s="27"/>
      <c r="G14429" s="28"/>
      <c r="H14429" s="28"/>
      <c r="I14429" s="28"/>
      <c r="J14429" s="28"/>
      <c r="K14429" s="28"/>
      <c r="L14429" s="28"/>
    </row>
    <row r="14430" spans="1:12" ht="21">
      <c r="A14430" s="26"/>
      <c r="B14430" s="27"/>
      <c r="C14430" s="27"/>
      <c r="D14430" s="27"/>
      <c r="E14430" s="27"/>
      <c r="F14430" s="27"/>
      <c r="G14430" s="29"/>
      <c r="H14430" s="29"/>
      <c r="I14430" s="29"/>
      <c r="J14430" s="29"/>
      <c r="K14430" s="29"/>
      <c r="L14430" s="29"/>
    </row>
    <row r="14431" spans="1:12" ht="21">
      <c r="A14431" s="26"/>
      <c r="B14431" s="27"/>
      <c r="C14431" s="27"/>
      <c r="D14431" s="27"/>
      <c r="E14431" s="27"/>
      <c r="F14431" s="27"/>
      <c r="G14431" s="28"/>
      <c r="H14431" s="28"/>
      <c r="I14431" s="28"/>
      <c r="J14431" s="28"/>
      <c r="K14431" s="28"/>
      <c r="L14431" s="28"/>
    </row>
    <row r="14432" spans="1:12" ht="21">
      <c r="A14432" s="26"/>
      <c r="B14432" s="27"/>
      <c r="C14432" s="27"/>
      <c r="D14432" s="27"/>
      <c r="E14432" s="27"/>
      <c r="F14432" s="27"/>
      <c r="G14432" s="28"/>
      <c r="H14432" s="28"/>
      <c r="I14432" s="28"/>
      <c r="J14432" s="28"/>
      <c r="K14432" s="28"/>
      <c r="L14432" s="28"/>
    </row>
    <row r="14433" spans="1:12" ht="21">
      <c r="A14433" s="26"/>
      <c r="B14433" s="27"/>
      <c r="C14433" s="27"/>
      <c r="D14433" s="27"/>
      <c r="E14433" s="27"/>
      <c r="F14433" s="27"/>
      <c r="G14433" s="29"/>
      <c r="H14433" s="29"/>
      <c r="I14433" s="29"/>
      <c r="J14433" s="29"/>
      <c r="K14433" s="29"/>
      <c r="L14433" s="29"/>
    </row>
    <row r="14434" spans="1:12" ht="21">
      <c r="A14434" s="26"/>
      <c r="B14434" s="27"/>
      <c r="C14434" s="27"/>
      <c r="D14434" s="27"/>
      <c r="E14434" s="27"/>
      <c r="F14434" s="27"/>
      <c r="G14434" s="28"/>
      <c r="H14434" s="28"/>
      <c r="I14434" s="28"/>
      <c r="J14434" s="28"/>
      <c r="K14434" s="28"/>
      <c r="L14434" s="28"/>
    </row>
    <row r="14435" spans="1:12" ht="21">
      <c r="A14435" s="26"/>
      <c r="B14435" s="27"/>
      <c r="C14435" s="27"/>
      <c r="D14435" s="27"/>
      <c r="E14435" s="27"/>
      <c r="F14435" s="27"/>
      <c r="G14435" s="28"/>
      <c r="H14435" s="28"/>
      <c r="I14435" s="28"/>
      <c r="J14435" s="28"/>
      <c r="K14435" s="28"/>
      <c r="L14435" s="28"/>
    </row>
    <row r="14436" spans="1:12" ht="21">
      <c r="A14436" s="26"/>
      <c r="B14436" s="27"/>
      <c r="C14436" s="27"/>
      <c r="D14436" s="27"/>
      <c r="E14436" s="27"/>
      <c r="F14436" s="27"/>
      <c r="G14436" s="29"/>
      <c r="H14436" s="29"/>
      <c r="I14436" s="29"/>
      <c r="J14436" s="29"/>
      <c r="K14436" s="29"/>
      <c r="L14436" s="29"/>
    </row>
    <row r="14437" spans="1:12" ht="21">
      <c r="A14437" s="26"/>
      <c r="B14437" s="27"/>
      <c r="C14437" s="27"/>
      <c r="D14437" s="27"/>
      <c r="E14437" s="27"/>
      <c r="F14437" s="27"/>
      <c r="G14437" s="28"/>
      <c r="H14437" s="28"/>
      <c r="I14437" s="28"/>
      <c r="J14437" s="28"/>
      <c r="K14437" s="28"/>
      <c r="L14437" s="28"/>
    </row>
    <row r="14438" spans="1:12" ht="21">
      <c r="A14438" s="26"/>
      <c r="B14438" s="27"/>
      <c r="C14438" s="27"/>
      <c r="D14438" s="27"/>
      <c r="E14438" s="27"/>
      <c r="F14438" s="27"/>
      <c r="G14438" s="28"/>
      <c r="H14438" s="28"/>
      <c r="I14438" s="28"/>
      <c r="J14438" s="28"/>
      <c r="K14438" s="28"/>
      <c r="L14438" s="28"/>
    </row>
    <row r="14439" spans="1:12" ht="21">
      <c r="A14439" s="26"/>
      <c r="B14439" s="27"/>
      <c r="C14439" s="27"/>
      <c r="D14439" s="27"/>
      <c r="E14439" s="27"/>
      <c r="F14439" s="27"/>
      <c r="G14439" s="29"/>
      <c r="H14439" s="29"/>
      <c r="I14439" s="29"/>
      <c r="J14439" s="29"/>
      <c r="K14439" s="29"/>
      <c r="L14439" s="29"/>
    </row>
    <row r="14440" spans="1:12" ht="21">
      <c r="A14440" s="26"/>
      <c r="B14440" s="27"/>
      <c r="C14440" s="27"/>
      <c r="D14440" s="27"/>
      <c r="E14440" s="27"/>
      <c r="F14440" s="27"/>
      <c r="G14440" s="28"/>
      <c r="H14440" s="28"/>
      <c r="I14440" s="28"/>
      <c r="J14440" s="28"/>
      <c r="K14440" s="28"/>
      <c r="L14440" s="28"/>
    </row>
    <row r="14441" spans="1:12" ht="21">
      <c r="A14441" s="26"/>
      <c r="B14441" s="27"/>
      <c r="C14441" s="27"/>
      <c r="D14441" s="27"/>
      <c r="E14441" s="27"/>
      <c r="F14441" s="27"/>
      <c r="G14441" s="28"/>
      <c r="H14441" s="28"/>
      <c r="I14441" s="28"/>
      <c r="J14441" s="28"/>
      <c r="K14441" s="28"/>
      <c r="L14441" s="28"/>
    </row>
    <row r="14442" spans="1:12" ht="21">
      <c r="A14442" s="26"/>
      <c r="B14442" s="27"/>
      <c r="C14442" s="27"/>
      <c r="D14442" s="27"/>
      <c r="E14442" s="27"/>
      <c r="F14442" s="27"/>
      <c r="G14442" s="29"/>
      <c r="H14442" s="29"/>
      <c r="I14442" s="29"/>
      <c r="J14442" s="29"/>
      <c r="K14442" s="29"/>
      <c r="L14442" s="29"/>
    </row>
    <row r="14443" spans="1:12" ht="21">
      <c r="A14443" s="26"/>
      <c r="B14443" s="27"/>
      <c r="C14443" s="27"/>
      <c r="D14443" s="27"/>
      <c r="E14443" s="27"/>
      <c r="F14443" s="27"/>
      <c r="G14443" s="28"/>
      <c r="H14443" s="28"/>
      <c r="I14443" s="28"/>
      <c r="J14443" s="28"/>
      <c r="K14443" s="28"/>
      <c r="L14443" s="28"/>
    </row>
    <row r="14444" spans="1:12" ht="21">
      <c r="A14444" s="26"/>
      <c r="B14444" s="27"/>
      <c r="C14444" s="27"/>
      <c r="D14444" s="27"/>
      <c r="E14444" s="27"/>
      <c r="F14444" s="27"/>
      <c r="G14444" s="29"/>
      <c r="H14444" s="29"/>
      <c r="I14444" s="29"/>
      <c r="J14444" s="29"/>
      <c r="K14444" s="29"/>
      <c r="L14444" s="29"/>
    </row>
    <row r="14445" spans="1:12" ht="21">
      <c r="A14445" s="26"/>
      <c r="B14445" s="27"/>
      <c r="C14445" s="27"/>
      <c r="D14445" s="27"/>
      <c r="E14445" s="27"/>
      <c r="F14445" s="27"/>
      <c r="G14445" s="29"/>
      <c r="H14445" s="29"/>
      <c r="I14445" s="29"/>
      <c r="J14445" s="29"/>
      <c r="K14445" s="29"/>
      <c r="L14445" s="29"/>
    </row>
    <row r="14446" spans="1:12" ht="21">
      <c r="A14446" s="26"/>
      <c r="B14446" s="27"/>
      <c r="C14446" s="27"/>
      <c r="D14446" s="27"/>
      <c r="E14446" s="27"/>
      <c r="F14446" s="27"/>
      <c r="G14446" s="29"/>
      <c r="H14446" s="29"/>
      <c r="I14446" s="29"/>
      <c r="J14446" s="29"/>
      <c r="K14446" s="29"/>
      <c r="L14446" s="29"/>
    </row>
    <row r="14447" spans="1:12" ht="21">
      <c r="A14447" s="26"/>
      <c r="B14447" s="27"/>
      <c r="C14447" s="27"/>
      <c r="D14447" s="27"/>
      <c r="E14447" s="27"/>
      <c r="F14447" s="27"/>
      <c r="G14447" s="29"/>
      <c r="H14447" s="29"/>
      <c r="I14447" s="29"/>
      <c r="J14447" s="29"/>
      <c r="K14447" s="29"/>
      <c r="L14447" s="29"/>
    </row>
    <row r="14448" spans="1:12" ht="21">
      <c r="A14448" s="26"/>
      <c r="B14448" s="27"/>
      <c r="C14448" s="27"/>
      <c r="D14448" s="27"/>
      <c r="E14448" s="27"/>
      <c r="F14448" s="27"/>
      <c r="G14448" s="29"/>
      <c r="H14448" s="29"/>
      <c r="I14448" s="29"/>
      <c r="J14448" s="29"/>
      <c r="K14448" s="29"/>
      <c r="L14448" s="29"/>
    </row>
    <row r="14449" spans="1:12" ht="21">
      <c r="A14449" s="26"/>
      <c r="B14449" s="27"/>
      <c r="C14449" s="27"/>
      <c r="D14449" s="27"/>
      <c r="E14449" s="27"/>
      <c r="F14449" s="27"/>
      <c r="G14449" s="29"/>
      <c r="H14449" s="29"/>
      <c r="I14449" s="29"/>
      <c r="J14449" s="29"/>
      <c r="K14449" s="29"/>
      <c r="L14449" s="29"/>
    </row>
    <row r="14450" spans="1:12" ht="21">
      <c r="A14450" s="26"/>
      <c r="B14450" s="27"/>
      <c r="C14450" s="27"/>
      <c r="D14450" s="27"/>
      <c r="E14450" s="27"/>
      <c r="F14450" s="27"/>
      <c r="G14450" s="28"/>
      <c r="H14450" s="28"/>
      <c r="I14450" s="28"/>
      <c r="J14450" s="28"/>
      <c r="K14450" s="28"/>
      <c r="L14450" s="28"/>
    </row>
    <row r="14451" spans="1:12" ht="21">
      <c r="A14451" s="26"/>
      <c r="B14451" s="27"/>
      <c r="C14451" s="27"/>
      <c r="D14451" s="27"/>
      <c r="E14451" s="27"/>
      <c r="F14451" s="27"/>
      <c r="G14451" s="29"/>
      <c r="H14451" s="29"/>
      <c r="I14451" s="29"/>
      <c r="J14451" s="29"/>
      <c r="K14451" s="29"/>
      <c r="L14451" s="29"/>
    </row>
    <row r="14452" spans="1:12" ht="21">
      <c r="A14452" s="26"/>
      <c r="B14452" s="27"/>
      <c r="C14452" s="27"/>
      <c r="D14452" s="27"/>
      <c r="E14452" s="27"/>
      <c r="F14452" s="27"/>
      <c r="G14452" s="28"/>
      <c r="H14452" s="28"/>
      <c r="I14452" s="28"/>
      <c r="J14452" s="28"/>
      <c r="K14452" s="28"/>
      <c r="L14452" s="28"/>
    </row>
    <row r="14453" spans="1:12" ht="21">
      <c r="A14453" s="26"/>
      <c r="B14453" s="27"/>
      <c r="C14453" s="27"/>
      <c r="D14453" s="27"/>
      <c r="E14453" s="27"/>
      <c r="F14453" s="27"/>
      <c r="G14453" s="28"/>
      <c r="H14453" s="28"/>
      <c r="I14453" s="28"/>
      <c r="J14453" s="28"/>
      <c r="K14453" s="28"/>
      <c r="L14453" s="28"/>
    </row>
    <row r="14454" spans="1:12" ht="21">
      <c r="A14454" s="26"/>
      <c r="B14454" s="27"/>
      <c r="C14454" s="27"/>
      <c r="D14454" s="27"/>
      <c r="E14454" s="27"/>
      <c r="F14454" s="27"/>
      <c r="G14454" s="29"/>
      <c r="H14454" s="29"/>
      <c r="I14454" s="29"/>
      <c r="J14454" s="29"/>
      <c r="K14454" s="29"/>
      <c r="L14454" s="29"/>
    </row>
    <row r="14455" spans="1:12" ht="21">
      <c r="A14455" s="26"/>
      <c r="B14455" s="27"/>
      <c r="C14455" s="27"/>
      <c r="D14455" s="27"/>
      <c r="E14455" s="27"/>
      <c r="F14455" s="27"/>
      <c r="G14455" s="28"/>
      <c r="H14455" s="28"/>
      <c r="I14455" s="28"/>
      <c r="J14455" s="28"/>
      <c r="K14455" s="28"/>
      <c r="L14455" s="28"/>
    </row>
    <row r="14456" spans="1:12" ht="21">
      <c r="A14456" s="26"/>
      <c r="B14456" s="27"/>
      <c r="C14456" s="27"/>
      <c r="D14456" s="27"/>
      <c r="E14456" s="27"/>
      <c r="F14456" s="27"/>
      <c r="G14456" s="29"/>
      <c r="H14456" s="29"/>
      <c r="I14456" s="29"/>
      <c r="J14456" s="29"/>
      <c r="K14456" s="29"/>
      <c r="L14456" s="29"/>
    </row>
    <row r="14457" spans="1:12" ht="21">
      <c r="A14457" s="26"/>
      <c r="B14457" s="27"/>
      <c r="C14457" s="27"/>
      <c r="D14457" s="27"/>
      <c r="E14457" s="27"/>
      <c r="F14457" s="27"/>
      <c r="G14457" s="29"/>
      <c r="H14457" s="29"/>
      <c r="I14457" s="29"/>
      <c r="J14457" s="29"/>
      <c r="K14457" s="29"/>
      <c r="L14457" s="29"/>
    </row>
    <row r="14458" spans="1:12" ht="21">
      <c r="A14458" s="26"/>
      <c r="B14458" s="27"/>
      <c r="C14458" s="27"/>
      <c r="D14458" s="27"/>
      <c r="E14458" s="27"/>
      <c r="F14458" s="27"/>
      <c r="G14458" s="29"/>
      <c r="H14458" s="29"/>
      <c r="I14458" s="29"/>
      <c r="J14458" s="29"/>
      <c r="K14458" s="29"/>
      <c r="L14458" s="29"/>
    </row>
    <row r="14459" spans="1:12" ht="21">
      <c r="A14459" s="26"/>
      <c r="B14459" s="27"/>
      <c r="C14459" s="27"/>
      <c r="D14459" s="27"/>
      <c r="E14459" s="27"/>
      <c r="F14459" s="27"/>
      <c r="G14459" s="28"/>
      <c r="H14459" s="28"/>
      <c r="I14459" s="28"/>
      <c r="J14459" s="28"/>
      <c r="K14459" s="28"/>
      <c r="L14459" s="28"/>
    </row>
    <row r="14460" spans="1:12" ht="21">
      <c r="A14460" s="26"/>
      <c r="B14460" s="27"/>
      <c r="C14460" s="27"/>
      <c r="D14460" s="27"/>
      <c r="E14460" s="27"/>
      <c r="F14460" s="27"/>
      <c r="G14460" s="29"/>
      <c r="H14460" s="29"/>
      <c r="I14460" s="29"/>
      <c r="J14460" s="29"/>
      <c r="K14460" s="29"/>
      <c r="L14460" s="29"/>
    </row>
    <row r="14461" spans="1:12" ht="21">
      <c r="A14461" s="26"/>
      <c r="B14461" s="27"/>
      <c r="C14461" s="27"/>
      <c r="D14461" s="27"/>
      <c r="E14461" s="27"/>
      <c r="F14461" s="27"/>
      <c r="G14461" s="28"/>
      <c r="H14461" s="28"/>
      <c r="I14461" s="28"/>
      <c r="J14461" s="28"/>
      <c r="K14461" s="28"/>
      <c r="L14461" s="28"/>
    </row>
    <row r="14462" spans="1:12" ht="21">
      <c r="A14462" s="26"/>
      <c r="B14462" s="27"/>
      <c r="C14462" s="27"/>
      <c r="D14462" s="27"/>
      <c r="E14462" s="27"/>
      <c r="F14462" s="27"/>
      <c r="G14462" s="29"/>
      <c r="H14462" s="29"/>
      <c r="I14462" s="29"/>
      <c r="J14462" s="29"/>
      <c r="K14462" s="29"/>
      <c r="L14462" s="29"/>
    </row>
    <row r="14463" spans="1:12" ht="21">
      <c r="A14463" s="26"/>
      <c r="B14463" s="27"/>
      <c r="C14463" s="27"/>
      <c r="D14463" s="27"/>
      <c r="E14463" s="27"/>
      <c r="F14463" s="27"/>
      <c r="G14463" s="29"/>
      <c r="H14463" s="29"/>
      <c r="I14463" s="29"/>
      <c r="J14463" s="29"/>
      <c r="K14463" s="29"/>
      <c r="L14463" s="29"/>
    </row>
    <row r="14464" spans="1:12" ht="21">
      <c r="A14464" s="26"/>
      <c r="B14464" s="27"/>
      <c r="C14464" s="27"/>
      <c r="D14464" s="27"/>
      <c r="E14464" s="27"/>
      <c r="F14464" s="27"/>
      <c r="G14464" s="29"/>
      <c r="H14464" s="29"/>
      <c r="I14464" s="29"/>
      <c r="J14464" s="29"/>
      <c r="K14464" s="29"/>
      <c r="L14464" s="29"/>
    </row>
    <row r="14465" spans="1:12" ht="21">
      <c r="A14465" s="26"/>
      <c r="B14465" s="27"/>
      <c r="C14465" s="27"/>
      <c r="D14465" s="27"/>
      <c r="E14465" s="27"/>
      <c r="F14465" s="27"/>
      <c r="G14465" s="29"/>
      <c r="H14465" s="29"/>
      <c r="I14465" s="29"/>
      <c r="J14465" s="29"/>
      <c r="K14465" s="29"/>
      <c r="L14465" s="29"/>
    </row>
    <row r="14466" spans="1:12" ht="21">
      <c r="A14466" s="26"/>
      <c r="B14466" s="27"/>
      <c r="C14466" s="27"/>
      <c r="D14466" s="27"/>
      <c r="E14466" s="27"/>
      <c r="F14466" s="27"/>
      <c r="G14466" s="29"/>
      <c r="H14466" s="29"/>
      <c r="I14466" s="29"/>
      <c r="J14466" s="29"/>
      <c r="K14466" s="29"/>
      <c r="L14466" s="29"/>
    </row>
    <row r="14467" spans="1:12" ht="21">
      <c r="A14467" s="26"/>
      <c r="B14467" s="27"/>
      <c r="C14467" s="27"/>
      <c r="D14467" s="27"/>
      <c r="E14467" s="27"/>
      <c r="F14467" s="27"/>
      <c r="G14467" s="29"/>
      <c r="H14467" s="29"/>
      <c r="I14467" s="29"/>
      <c r="J14467" s="29"/>
      <c r="K14467" s="29"/>
      <c r="L14467" s="29"/>
    </row>
    <row r="14468" spans="1:12" ht="21">
      <c r="A14468" s="26"/>
      <c r="B14468" s="27"/>
      <c r="C14468" s="27"/>
      <c r="D14468" s="27"/>
      <c r="E14468" s="27"/>
      <c r="F14468" s="27"/>
      <c r="G14468" s="29"/>
      <c r="H14468" s="29"/>
      <c r="I14468" s="29"/>
      <c r="J14468" s="29"/>
      <c r="K14468" s="29"/>
      <c r="L14468" s="29"/>
    </row>
    <row r="14469" spans="1:12" ht="21">
      <c r="A14469" s="26"/>
      <c r="B14469" s="27"/>
      <c r="C14469" s="27"/>
      <c r="D14469" s="27"/>
      <c r="E14469" s="27"/>
      <c r="F14469" s="27"/>
      <c r="G14469" s="29"/>
      <c r="H14469" s="29"/>
      <c r="I14469" s="29"/>
      <c r="J14469" s="29"/>
      <c r="K14469" s="29"/>
      <c r="L14469" s="29"/>
    </row>
    <row r="14470" spans="1:12" ht="21">
      <c r="A14470" s="26"/>
      <c r="B14470" s="27"/>
      <c r="C14470" s="27"/>
      <c r="D14470" s="27"/>
      <c r="E14470" s="27"/>
      <c r="F14470" s="27"/>
      <c r="G14470" s="29"/>
      <c r="H14470" s="29"/>
      <c r="I14470" s="29"/>
      <c r="J14470" s="29"/>
      <c r="K14470" s="29"/>
      <c r="L14470" s="29"/>
    </row>
    <row r="14471" spans="1:12" ht="21">
      <c r="A14471" s="26"/>
      <c r="B14471" s="27"/>
      <c r="C14471" s="27"/>
      <c r="D14471" s="27"/>
      <c r="E14471" s="27"/>
      <c r="F14471" s="27"/>
      <c r="G14471" s="29"/>
      <c r="H14471" s="29"/>
      <c r="I14471" s="29"/>
      <c r="J14471" s="29"/>
      <c r="K14471" s="29"/>
      <c r="L14471" s="29"/>
    </row>
    <row r="14472" spans="1:12" ht="21">
      <c r="A14472" s="26"/>
      <c r="B14472" s="27"/>
      <c r="C14472" s="27"/>
      <c r="D14472" s="27"/>
      <c r="E14472" s="27"/>
      <c r="F14472" s="27"/>
      <c r="G14472" s="29"/>
      <c r="H14472" s="29"/>
      <c r="I14472" s="29"/>
      <c r="J14472" s="29"/>
      <c r="K14472" s="29"/>
      <c r="L14472" s="29"/>
    </row>
    <row r="14473" spans="1:12" ht="21">
      <c r="A14473" s="26"/>
      <c r="B14473" s="27"/>
      <c r="C14473" s="27"/>
      <c r="D14473" s="27"/>
      <c r="E14473" s="27"/>
      <c r="F14473" s="27"/>
      <c r="G14473" s="29"/>
      <c r="H14473" s="29"/>
      <c r="I14473" s="29"/>
      <c r="J14473" s="29"/>
      <c r="K14473" s="29"/>
      <c r="L14473" s="29"/>
    </row>
    <row r="14474" spans="1:12" ht="21">
      <c r="A14474" s="26"/>
      <c r="B14474" s="27"/>
      <c r="C14474" s="27"/>
      <c r="D14474" s="27"/>
      <c r="E14474" s="27"/>
      <c r="F14474" s="27"/>
      <c r="G14474" s="28"/>
      <c r="H14474" s="28"/>
      <c r="I14474" s="28"/>
      <c r="J14474" s="28"/>
      <c r="K14474" s="28"/>
      <c r="L14474" s="28"/>
    </row>
    <row r="14475" spans="1:12" ht="21">
      <c r="A14475" s="26"/>
      <c r="B14475" s="27"/>
      <c r="C14475" s="27"/>
      <c r="D14475" s="27"/>
      <c r="E14475" s="27"/>
      <c r="F14475" s="27"/>
      <c r="G14475" s="28"/>
      <c r="H14475" s="28"/>
      <c r="I14475" s="28"/>
      <c r="J14475" s="28"/>
      <c r="K14475" s="28"/>
      <c r="L14475" s="28"/>
    </row>
    <row r="14476" spans="1:12" ht="21">
      <c r="A14476" s="26"/>
      <c r="B14476" s="27"/>
      <c r="C14476" s="27"/>
      <c r="D14476" s="27"/>
      <c r="E14476" s="27"/>
      <c r="F14476" s="27"/>
      <c r="G14476" s="28"/>
      <c r="H14476" s="28"/>
      <c r="I14476" s="28"/>
      <c r="J14476" s="28"/>
      <c r="K14476" s="28"/>
      <c r="L14476" s="28"/>
    </row>
    <row r="14477" spans="1:12" ht="21">
      <c r="A14477" s="26"/>
      <c r="B14477" s="27"/>
      <c r="C14477" s="27"/>
      <c r="D14477" s="27"/>
      <c r="E14477" s="27"/>
      <c r="F14477" s="27"/>
      <c r="G14477" s="28"/>
      <c r="H14477" s="28"/>
      <c r="I14477" s="28"/>
      <c r="J14477" s="28"/>
      <c r="K14477" s="28"/>
      <c r="L14477" s="28"/>
    </row>
    <row r="14478" spans="1:12" ht="21">
      <c r="A14478" s="26"/>
      <c r="B14478" s="27"/>
      <c r="C14478" s="27"/>
      <c r="D14478" s="27"/>
      <c r="E14478" s="27"/>
      <c r="F14478" s="27"/>
      <c r="G14478" s="28"/>
      <c r="H14478" s="28"/>
      <c r="I14478" s="28"/>
      <c r="J14478" s="28"/>
      <c r="K14478" s="28"/>
      <c r="L14478" s="28"/>
    </row>
    <row r="14479" spans="1:12" ht="21">
      <c r="A14479" s="26"/>
      <c r="B14479" s="27"/>
      <c r="C14479" s="27"/>
      <c r="D14479" s="27"/>
      <c r="E14479" s="27"/>
      <c r="F14479" s="27"/>
      <c r="G14479" s="28"/>
      <c r="H14479" s="28"/>
      <c r="I14479" s="28"/>
      <c r="J14479" s="28"/>
      <c r="K14479" s="28"/>
      <c r="L14479" s="28"/>
    </row>
    <row r="14480" spans="1:12" ht="21">
      <c r="A14480" s="26"/>
      <c r="B14480" s="27"/>
      <c r="C14480" s="27"/>
      <c r="D14480" s="27"/>
      <c r="E14480" s="27"/>
      <c r="F14480" s="27"/>
      <c r="G14480" s="28"/>
      <c r="H14480" s="28"/>
      <c r="I14480" s="28"/>
      <c r="J14480" s="28"/>
      <c r="K14480" s="28"/>
      <c r="L14480" s="28"/>
    </row>
    <row r="14481" spans="1:12" ht="21">
      <c r="A14481" s="26"/>
      <c r="B14481" s="27"/>
      <c r="C14481" s="27"/>
      <c r="D14481" s="27"/>
      <c r="E14481" s="27"/>
      <c r="F14481" s="27"/>
      <c r="G14481" s="28"/>
      <c r="H14481" s="28"/>
      <c r="I14481" s="28"/>
      <c r="J14481" s="28"/>
      <c r="K14481" s="28"/>
      <c r="L14481" s="28"/>
    </row>
    <row r="14482" spans="1:12" ht="21">
      <c r="A14482" s="26"/>
      <c r="B14482" s="27"/>
      <c r="C14482" s="27"/>
      <c r="D14482" s="27"/>
      <c r="E14482" s="27"/>
      <c r="F14482" s="27"/>
      <c r="G14482" s="28"/>
      <c r="H14482" s="28"/>
      <c r="I14482" s="28"/>
      <c r="J14482" s="28"/>
      <c r="K14482" s="28"/>
      <c r="L14482" s="28"/>
    </row>
    <row r="14483" spans="1:12" ht="21">
      <c r="A14483" s="26"/>
      <c r="B14483" s="27"/>
      <c r="C14483" s="27"/>
      <c r="D14483" s="27"/>
      <c r="E14483" s="27"/>
      <c r="F14483" s="27"/>
      <c r="G14483" s="28"/>
      <c r="H14483" s="28"/>
      <c r="I14483" s="28"/>
      <c r="J14483" s="28"/>
      <c r="K14483" s="28"/>
      <c r="L14483" s="28"/>
    </row>
    <row r="14484" spans="1:12" ht="21">
      <c r="A14484" s="26"/>
      <c r="B14484" s="27"/>
      <c r="C14484" s="27"/>
      <c r="D14484" s="27"/>
      <c r="E14484" s="27"/>
      <c r="F14484" s="27"/>
      <c r="G14484" s="28"/>
      <c r="H14484" s="28"/>
      <c r="I14484" s="28"/>
      <c r="J14484" s="28"/>
      <c r="K14484" s="28"/>
      <c r="L14484" s="28"/>
    </row>
    <row r="14485" spans="1:12" ht="21">
      <c r="A14485" s="26"/>
      <c r="B14485" s="27"/>
      <c r="C14485" s="27"/>
      <c r="D14485" s="27"/>
      <c r="E14485" s="27"/>
      <c r="F14485" s="27"/>
      <c r="G14485" s="28"/>
      <c r="H14485" s="28"/>
      <c r="I14485" s="28"/>
      <c r="J14485" s="28"/>
      <c r="K14485" s="28"/>
      <c r="L14485" s="28"/>
    </row>
    <row r="14486" spans="1:12" ht="21">
      <c r="A14486" s="26"/>
      <c r="B14486" s="27"/>
      <c r="C14486" s="27"/>
      <c r="D14486" s="27"/>
      <c r="E14486" s="27"/>
      <c r="F14486" s="27"/>
      <c r="G14486" s="28"/>
      <c r="H14486" s="28"/>
      <c r="I14486" s="28"/>
      <c r="J14486" s="28"/>
      <c r="K14486" s="28"/>
      <c r="L14486" s="28"/>
    </row>
    <row r="14487" spans="1:12" ht="21">
      <c r="A14487" s="26"/>
      <c r="B14487" s="27"/>
      <c r="C14487" s="27"/>
      <c r="D14487" s="27"/>
      <c r="E14487" s="27"/>
      <c r="F14487" s="27"/>
      <c r="G14487" s="28"/>
      <c r="H14487" s="28"/>
      <c r="I14487" s="28"/>
      <c r="J14487" s="28"/>
      <c r="K14487" s="28"/>
      <c r="L14487" s="28"/>
    </row>
    <row r="14488" spans="1:12" ht="21">
      <c r="A14488" s="26"/>
      <c r="B14488" s="27"/>
      <c r="C14488" s="27"/>
      <c r="D14488" s="27"/>
      <c r="E14488" s="27"/>
      <c r="F14488" s="27"/>
      <c r="G14488" s="28"/>
      <c r="H14488" s="28"/>
      <c r="I14488" s="28"/>
      <c r="J14488" s="28"/>
      <c r="K14488" s="28"/>
      <c r="L14488" s="28"/>
    </row>
    <row r="14489" spans="1:12" ht="21">
      <c r="A14489" s="26"/>
      <c r="B14489" s="27"/>
      <c r="C14489" s="27"/>
      <c r="D14489" s="27"/>
      <c r="E14489" s="27"/>
      <c r="F14489" s="27"/>
      <c r="G14489" s="28"/>
      <c r="H14489" s="28"/>
      <c r="I14489" s="28"/>
      <c r="J14489" s="28"/>
      <c r="K14489" s="28"/>
      <c r="L14489" s="28"/>
    </row>
    <row r="14490" spans="1:12" ht="21">
      <c r="A14490" s="26"/>
      <c r="B14490" s="27"/>
      <c r="C14490" s="27"/>
      <c r="D14490" s="27"/>
      <c r="E14490" s="27"/>
      <c r="F14490" s="27"/>
      <c r="G14490" s="28"/>
      <c r="H14490" s="28"/>
      <c r="I14490" s="28"/>
      <c r="J14490" s="28"/>
      <c r="K14490" s="28"/>
      <c r="L14490" s="28"/>
    </row>
    <row r="14491" spans="1:12" ht="21">
      <c r="A14491" s="26"/>
      <c r="B14491" s="27"/>
      <c r="C14491" s="27"/>
      <c r="D14491" s="27"/>
      <c r="E14491" s="27"/>
      <c r="F14491" s="27"/>
      <c r="G14491" s="28"/>
      <c r="H14491" s="28"/>
      <c r="I14491" s="28"/>
      <c r="J14491" s="28"/>
      <c r="K14491" s="28"/>
      <c r="L14491" s="28"/>
    </row>
    <row r="14492" spans="1:12" ht="21">
      <c r="A14492" s="26"/>
      <c r="B14492" s="27"/>
      <c r="C14492" s="27"/>
      <c r="D14492" s="27"/>
      <c r="E14492" s="27"/>
      <c r="F14492" s="27"/>
      <c r="G14492" s="28"/>
      <c r="H14492" s="28"/>
      <c r="I14492" s="28"/>
      <c r="J14492" s="28"/>
      <c r="K14492" s="28"/>
      <c r="L14492" s="28"/>
    </row>
    <row r="14493" spans="1:12" ht="21">
      <c r="A14493" s="26"/>
      <c r="B14493" s="27"/>
      <c r="C14493" s="27"/>
      <c r="D14493" s="27"/>
      <c r="E14493" s="27"/>
      <c r="F14493" s="27"/>
      <c r="G14493" s="28"/>
      <c r="H14493" s="28"/>
      <c r="I14493" s="28"/>
      <c r="J14493" s="28"/>
      <c r="K14493" s="28"/>
      <c r="L14493" s="28"/>
    </row>
    <row r="14494" spans="1:12" ht="21">
      <c r="A14494" s="26"/>
      <c r="B14494" s="27"/>
      <c r="C14494" s="27"/>
      <c r="D14494" s="27"/>
      <c r="E14494" s="27"/>
      <c r="F14494" s="27"/>
      <c r="G14494" s="29"/>
      <c r="H14494" s="29"/>
      <c r="I14494" s="29"/>
      <c r="J14494" s="29"/>
      <c r="K14494" s="29"/>
      <c r="L14494" s="29"/>
    </row>
    <row r="14495" spans="1:12" ht="21">
      <c r="A14495" s="26"/>
      <c r="B14495" s="27"/>
      <c r="C14495" s="27"/>
      <c r="D14495" s="27"/>
      <c r="E14495" s="27"/>
      <c r="F14495" s="27"/>
      <c r="G14495" s="29"/>
      <c r="H14495" s="29"/>
      <c r="I14495" s="29"/>
      <c r="J14495" s="29"/>
      <c r="K14495" s="29"/>
      <c r="L14495" s="29"/>
    </row>
    <row r="14496" spans="1:12" ht="21">
      <c r="A14496" s="26"/>
      <c r="B14496" s="27"/>
      <c r="C14496" s="27"/>
      <c r="D14496" s="27"/>
      <c r="E14496" s="27"/>
      <c r="F14496" s="27"/>
      <c r="G14496" s="28"/>
      <c r="H14496" s="28"/>
      <c r="I14496" s="28"/>
      <c r="J14496" s="28"/>
      <c r="K14496" s="28"/>
      <c r="L14496" s="28"/>
    </row>
    <row r="14497" spans="1:12" ht="21">
      <c r="A14497" s="26"/>
      <c r="B14497" s="27"/>
      <c r="C14497" s="27"/>
      <c r="D14497" s="27"/>
      <c r="E14497" s="27"/>
      <c r="F14497" s="27"/>
      <c r="G14497" s="29"/>
      <c r="H14497" s="29"/>
      <c r="I14497" s="29"/>
      <c r="J14497" s="29"/>
      <c r="K14497" s="29"/>
      <c r="L14497" s="29"/>
    </row>
    <row r="14498" spans="1:12" ht="21">
      <c r="A14498" s="26"/>
      <c r="B14498" s="27"/>
      <c r="C14498" s="27"/>
      <c r="D14498" s="27"/>
      <c r="E14498" s="27"/>
      <c r="F14498" s="27"/>
      <c r="G14498" s="28"/>
      <c r="H14498" s="28"/>
      <c r="I14498" s="28"/>
      <c r="J14498" s="28"/>
      <c r="K14498" s="28"/>
      <c r="L14498" s="28"/>
    </row>
    <row r="14499" spans="1:12" ht="21">
      <c r="A14499" s="26"/>
      <c r="B14499" s="27"/>
      <c r="C14499" s="27"/>
      <c r="D14499" s="27"/>
      <c r="E14499" s="27"/>
      <c r="F14499" s="27"/>
      <c r="G14499" s="29"/>
      <c r="H14499" s="29"/>
      <c r="I14499" s="29"/>
      <c r="J14499" s="29"/>
      <c r="K14499" s="29"/>
      <c r="L14499" s="29"/>
    </row>
    <row r="14500" spans="1:12" ht="21">
      <c r="A14500" s="26"/>
      <c r="B14500" s="27"/>
      <c r="C14500" s="27"/>
      <c r="D14500" s="27"/>
      <c r="E14500" s="27"/>
      <c r="F14500" s="27"/>
      <c r="G14500" s="29"/>
      <c r="H14500" s="29"/>
      <c r="I14500" s="29"/>
      <c r="J14500" s="29"/>
      <c r="K14500" s="29"/>
      <c r="L14500" s="29"/>
    </row>
    <row r="14501" spans="1:12" ht="21">
      <c r="A14501" s="26"/>
      <c r="B14501" s="27"/>
      <c r="C14501" s="27"/>
      <c r="D14501" s="27"/>
      <c r="E14501" s="27"/>
      <c r="F14501" s="27"/>
      <c r="G14501" s="29"/>
      <c r="H14501" s="29"/>
      <c r="I14501" s="29"/>
      <c r="J14501" s="29"/>
      <c r="K14501" s="29"/>
      <c r="L14501" s="29"/>
    </row>
    <row r="14502" spans="1:12" ht="21">
      <c r="A14502" s="26"/>
      <c r="B14502" s="27"/>
      <c r="C14502" s="27"/>
      <c r="D14502" s="27"/>
      <c r="E14502" s="27"/>
      <c r="F14502" s="27"/>
      <c r="G14502" s="29"/>
      <c r="H14502" s="29"/>
      <c r="I14502" s="29"/>
      <c r="J14502" s="29"/>
      <c r="K14502" s="29"/>
      <c r="L14502" s="29"/>
    </row>
    <row r="14503" spans="1:12" ht="21">
      <c r="A14503" s="26"/>
      <c r="B14503" s="27"/>
      <c r="C14503" s="27"/>
      <c r="D14503" s="27"/>
      <c r="E14503" s="27"/>
      <c r="F14503" s="27"/>
      <c r="G14503" s="29"/>
      <c r="H14503" s="29"/>
      <c r="I14503" s="29"/>
      <c r="J14503" s="29"/>
      <c r="K14503" s="29"/>
      <c r="L14503" s="29"/>
    </row>
    <row r="14504" spans="1:12" ht="21">
      <c r="A14504" s="26"/>
      <c r="B14504" s="27"/>
      <c r="C14504" s="27"/>
      <c r="D14504" s="27"/>
      <c r="E14504" s="27"/>
      <c r="F14504" s="27"/>
      <c r="G14504" s="29"/>
      <c r="H14504" s="29"/>
      <c r="I14504" s="29"/>
      <c r="J14504" s="29"/>
      <c r="K14504" s="29"/>
      <c r="L14504" s="29"/>
    </row>
    <row r="14505" spans="1:12" ht="21">
      <c r="A14505" s="26"/>
      <c r="B14505" s="27"/>
      <c r="C14505" s="27"/>
      <c r="D14505" s="27"/>
      <c r="E14505" s="27"/>
      <c r="F14505" s="27"/>
      <c r="G14505" s="29"/>
      <c r="H14505" s="29"/>
      <c r="I14505" s="29"/>
      <c r="J14505" s="29"/>
      <c r="K14505" s="29"/>
      <c r="L14505" s="29"/>
    </row>
    <row r="14506" spans="1:12" ht="21">
      <c r="A14506" s="26"/>
      <c r="B14506" s="27"/>
      <c r="C14506" s="27"/>
      <c r="D14506" s="27"/>
      <c r="E14506" s="27"/>
      <c r="F14506" s="27"/>
      <c r="G14506" s="29"/>
      <c r="H14506" s="29"/>
      <c r="I14506" s="29"/>
      <c r="J14506" s="29"/>
      <c r="K14506" s="29"/>
      <c r="L14506" s="29"/>
    </row>
    <row r="14507" spans="1:12" ht="21">
      <c r="A14507" s="26"/>
      <c r="B14507" s="27"/>
      <c r="C14507" s="27"/>
      <c r="D14507" s="27"/>
      <c r="E14507" s="27"/>
      <c r="F14507" s="27"/>
      <c r="G14507" s="29"/>
      <c r="H14507" s="29"/>
      <c r="I14507" s="29"/>
      <c r="J14507" s="29"/>
      <c r="K14507" s="29"/>
      <c r="L14507" s="29"/>
    </row>
    <row r="14508" spans="1:12" ht="21">
      <c r="A14508" s="26"/>
      <c r="B14508" s="27"/>
      <c r="C14508" s="27"/>
      <c r="D14508" s="27"/>
      <c r="E14508" s="27"/>
      <c r="F14508" s="27"/>
      <c r="G14508" s="29"/>
      <c r="H14508" s="29"/>
      <c r="I14508" s="29"/>
      <c r="J14508" s="29"/>
      <c r="K14508" s="29"/>
      <c r="L14508" s="29"/>
    </row>
    <row r="14509" spans="1:12" ht="21">
      <c r="A14509" s="26"/>
      <c r="B14509" s="27"/>
      <c r="C14509" s="27"/>
      <c r="D14509" s="27"/>
      <c r="E14509" s="27"/>
      <c r="F14509" s="27"/>
      <c r="G14509" s="29"/>
      <c r="H14509" s="29"/>
      <c r="I14509" s="29"/>
      <c r="J14509" s="29"/>
      <c r="K14509" s="29"/>
      <c r="L14509" s="29"/>
    </row>
    <row r="14510" spans="1:12" ht="21">
      <c r="A14510" s="26"/>
      <c r="B14510" s="27"/>
      <c r="C14510" s="27"/>
      <c r="D14510" s="27"/>
      <c r="E14510" s="27"/>
      <c r="F14510" s="27"/>
      <c r="G14510" s="29"/>
      <c r="H14510" s="29"/>
      <c r="I14510" s="29"/>
      <c r="J14510" s="29"/>
      <c r="K14510" s="29"/>
      <c r="L14510" s="29"/>
    </row>
    <row r="14511" spans="1:12" ht="21">
      <c r="A14511" s="26"/>
      <c r="B14511" s="27"/>
      <c r="C14511" s="27"/>
      <c r="D14511" s="27"/>
      <c r="E14511" s="27"/>
      <c r="F14511" s="27"/>
      <c r="G14511" s="29"/>
      <c r="H14511" s="29"/>
      <c r="I14511" s="29"/>
      <c r="J14511" s="29"/>
      <c r="K14511" s="29"/>
      <c r="L14511" s="29"/>
    </row>
    <row r="14512" spans="1:12" ht="21">
      <c r="A14512" s="26"/>
      <c r="B14512" s="27"/>
      <c r="C14512" s="27"/>
      <c r="D14512" s="27"/>
      <c r="E14512" s="27"/>
      <c r="F14512" s="27"/>
      <c r="G14512" s="29"/>
      <c r="H14512" s="29"/>
      <c r="I14512" s="29"/>
      <c r="J14512" s="29"/>
      <c r="K14512" s="29"/>
      <c r="L14512" s="29"/>
    </row>
    <row r="14513" spans="1:12" ht="21">
      <c r="A14513" s="26"/>
      <c r="B14513" s="27"/>
      <c r="C14513" s="27"/>
      <c r="D14513" s="27"/>
      <c r="E14513" s="27"/>
      <c r="F14513" s="27"/>
      <c r="G14513" s="29"/>
      <c r="H14513" s="29"/>
      <c r="I14513" s="29"/>
      <c r="J14513" s="29"/>
      <c r="K14513" s="29"/>
      <c r="L14513" s="29"/>
    </row>
    <row r="14514" spans="1:12" ht="21">
      <c r="A14514" s="26"/>
      <c r="B14514" s="27"/>
      <c r="C14514" s="27"/>
      <c r="D14514" s="27"/>
      <c r="E14514" s="27"/>
      <c r="F14514" s="27"/>
      <c r="G14514" s="29"/>
      <c r="H14514" s="29"/>
      <c r="I14514" s="29"/>
      <c r="J14514" s="29"/>
      <c r="K14514" s="29"/>
      <c r="L14514" s="29"/>
    </row>
    <row r="14515" spans="1:12" ht="21">
      <c r="A14515" s="26"/>
      <c r="B14515" s="27"/>
      <c r="C14515" s="27"/>
      <c r="D14515" s="27"/>
      <c r="E14515" s="27"/>
      <c r="F14515" s="27"/>
      <c r="G14515" s="29"/>
      <c r="H14515" s="29"/>
      <c r="I14515" s="29"/>
      <c r="J14515" s="29"/>
      <c r="K14515" s="29"/>
      <c r="L14515" s="29"/>
    </row>
    <row r="14516" spans="1:12" ht="21">
      <c r="A14516" s="26"/>
      <c r="B14516" s="27"/>
      <c r="C14516" s="27"/>
      <c r="D14516" s="27"/>
      <c r="E14516" s="27"/>
      <c r="F14516" s="27"/>
      <c r="G14516" s="29"/>
      <c r="H14516" s="29"/>
      <c r="I14516" s="29"/>
      <c r="J14516" s="29"/>
      <c r="K14516" s="29"/>
      <c r="L14516" s="29"/>
    </row>
    <row r="14517" spans="1:12" ht="21">
      <c r="A14517" s="26"/>
      <c r="B14517" s="27"/>
      <c r="C14517" s="27"/>
      <c r="D14517" s="27"/>
      <c r="E14517" s="27"/>
      <c r="F14517" s="27"/>
      <c r="G14517" s="29"/>
      <c r="H14517" s="29"/>
      <c r="I14517" s="29"/>
      <c r="J14517" s="29"/>
      <c r="K14517" s="29"/>
      <c r="L14517" s="29"/>
    </row>
    <row r="14518" spans="1:12" ht="21">
      <c r="A14518" s="26"/>
      <c r="B14518" s="27"/>
      <c r="C14518" s="27"/>
      <c r="D14518" s="27"/>
      <c r="E14518" s="27"/>
      <c r="F14518" s="27"/>
      <c r="G14518" s="29"/>
      <c r="H14518" s="29"/>
      <c r="I14518" s="29"/>
      <c r="J14518" s="29"/>
      <c r="K14518" s="29"/>
      <c r="L14518" s="29"/>
    </row>
    <row r="14519" spans="1:12" ht="21">
      <c r="A14519" s="26"/>
      <c r="B14519" s="27"/>
      <c r="C14519" s="27"/>
      <c r="D14519" s="27"/>
      <c r="E14519" s="27"/>
      <c r="F14519" s="27"/>
      <c r="G14519" s="29"/>
      <c r="H14519" s="29"/>
      <c r="I14519" s="29"/>
      <c r="J14519" s="29"/>
      <c r="K14519" s="29"/>
      <c r="L14519" s="29"/>
    </row>
    <row r="14520" spans="1:12" ht="21">
      <c r="A14520" s="26"/>
      <c r="B14520" s="27"/>
      <c r="C14520" s="27"/>
      <c r="D14520" s="27"/>
      <c r="E14520" s="27"/>
      <c r="F14520" s="27"/>
      <c r="G14520" s="29"/>
      <c r="H14520" s="29"/>
      <c r="I14520" s="29"/>
      <c r="J14520" s="29"/>
      <c r="K14520" s="29"/>
      <c r="L14520" s="29"/>
    </row>
    <row r="14521" spans="1:12" ht="21">
      <c r="A14521" s="26"/>
      <c r="B14521" s="27"/>
      <c r="C14521" s="27"/>
      <c r="D14521" s="27"/>
      <c r="E14521" s="27"/>
      <c r="F14521" s="27"/>
      <c r="G14521" s="29"/>
      <c r="H14521" s="29"/>
      <c r="I14521" s="29"/>
      <c r="J14521" s="29"/>
      <c r="K14521" s="29"/>
      <c r="L14521" s="29"/>
    </row>
    <row r="14522" spans="1:12" ht="21">
      <c r="A14522" s="26"/>
      <c r="B14522" s="27"/>
      <c r="C14522" s="27"/>
      <c r="D14522" s="27"/>
      <c r="E14522" s="27"/>
      <c r="F14522" s="27"/>
      <c r="G14522" s="29"/>
      <c r="H14522" s="29"/>
      <c r="I14522" s="29"/>
      <c r="J14522" s="29"/>
      <c r="K14522" s="29"/>
      <c r="L14522" s="29"/>
    </row>
    <row r="14523" spans="1:12" ht="21">
      <c r="A14523" s="26"/>
      <c r="B14523" s="27"/>
      <c r="C14523" s="27"/>
      <c r="D14523" s="27"/>
      <c r="E14523" s="27"/>
      <c r="F14523" s="27"/>
      <c r="G14523" s="29"/>
      <c r="H14523" s="29"/>
      <c r="I14523" s="29"/>
      <c r="J14523" s="29"/>
      <c r="K14523" s="29"/>
      <c r="L14523" s="29"/>
    </row>
    <row r="14524" spans="1:12" ht="21">
      <c r="A14524" s="26"/>
      <c r="B14524" s="27"/>
      <c r="C14524" s="27"/>
      <c r="D14524" s="27"/>
      <c r="E14524" s="27"/>
      <c r="F14524" s="27"/>
      <c r="G14524" s="29"/>
      <c r="H14524" s="29"/>
      <c r="I14524" s="29"/>
      <c r="J14524" s="29"/>
      <c r="K14524" s="29"/>
      <c r="L14524" s="29"/>
    </row>
    <row r="14525" spans="1:12" ht="21">
      <c r="A14525" s="26"/>
      <c r="B14525" s="27"/>
      <c r="C14525" s="27"/>
      <c r="D14525" s="27"/>
      <c r="E14525" s="27"/>
      <c r="F14525" s="27"/>
      <c r="G14525" s="29"/>
      <c r="H14525" s="29"/>
      <c r="I14525" s="29"/>
      <c r="J14525" s="29"/>
      <c r="K14525" s="29"/>
      <c r="L14525" s="29"/>
    </row>
    <row r="14526" spans="1:12" ht="21">
      <c r="A14526" s="26"/>
      <c r="B14526" s="27"/>
      <c r="C14526" s="27"/>
      <c r="D14526" s="27"/>
      <c r="E14526" s="27"/>
      <c r="F14526" s="27"/>
      <c r="G14526" s="29"/>
      <c r="H14526" s="29"/>
      <c r="I14526" s="29"/>
      <c r="J14526" s="29"/>
      <c r="K14526" s="29"/>
      <c r="L14526" s="29"/>
    </row>
    <row r="14527" spans="1:12" ht="21">
      <c r="A14527" s="26"/>
      <c r="B14527" s="27"/>
      <c r="C14527" s="27"/>
      <c r="D14527" s="27"/>
      <c r="E14527" s="27"/>
      <c r="F14527" s="27"/>
      <c r="G14527" s="29"/>
      <c r="H14527" s="29"/>
      <c r="I14527" s="29"/>
      <c r="J14527" s="29"/>
      <c r="K14527" s="29"/>
      <c r="L14527" s="29"/>
    </row>
    <row r="14528" spans="1:12" ht="21">
      <c r="A14528" s="26"/>
      <c r="B14528" s="27"/>
      <c r="C14528" s="27"/>
      <c r="D14528" s="27"/>
      <c r="E14528" s="27"/>
      <c r="F14528" s="27"/>
      <c r="G14528" s="29"/>
      <c r="H14528" s="29"/>
      <c r="I14528" s="29"/>
      <c r="J14528" s="29"/>
      <c r="K14528" s="29"/>
      <c r="L14528" s="29"/>
    </row>
    <row r="14529" spans="1:12" ht="21">
      <c r="A14529" s="26"/>
      <c r="B14529" s="27"/>
      <c r="C14529" s="27"/>
      <c r="D14529" s="27"/>
      <c r="E14529" s="27"/>
      <c r="F14529" s="27"/>
      <c r="G14529" s="29"/>
      <c r="H14529" s="29"/>
      <c r="I14529" s="29"/>
      <c r="J14529" s="29"/>
      <c r="K14529" s="29"/>
      <c r="L14529" s="29"/>
    </row>
    <row r="14530" spans="1:12" ht="21">
      <c r="A14530" s="26"/>
      <c r="B14530" s="27"/>
      <c r="C14530" s="27"/>
      <c r="D14530" s="27"/>
      <c r="E14530" s="27"/>
      <c r="F14530" s="27"/>
      <c r="G14530" s="29"/>
      <c r="H14530" s="29"/>
      <c r="I14530" s="29"/>
      <c r="J14530" s="29"/>
      <c r="K14530" s="29"/>
      <c r="L14530" s="29"/>
    </row>
    <row r="14531" spans="1:12" ht="21">
      <c r="A14531" s="26"/>
      <c r="B14531" s="27"/>
      <c r="C14531" s="27"/>
      <c r="D14531" s="27"/>
      <c r="E14531" s="27"/>
      <c r="F14531" s="27"/>
      <c r="G14531" s="29"/>
      <c r="H14531" s="29"/>
      <c r="I14531" s="29"/>
      <c r="J14531" s="29"/>
      <c r="K14531" s="29"/>
      <c r="L14531" s="29"/>
    </row>
    <row r="14532" spans="1:12" ht="21">
      <c r="A14532" s="26"/>
      <c r="B14532" s="27"/>
      <c r="C14532" s="27"/>
      <c r="D14532" s="27"/>
      <c r="E14532" s="27"/>
      <c r="F14532" s="27"/>
      <c r="G14532" s="29"/>
      <c r="H14532" s="29"/>
      <c r="I14532" s="29"/>
      <c r="J14532" s="29"/>
      <c r="K14532" s="29"/>
      <c r="L14532" s="29"/>
    </row>
    <row r="14533" spans="1:12" ht="21">
      <c r="A14533" s="26"/>
      <c r="B14533" s="27"/>
      <c r="C14533" s="27"/>
      <c r="D14533" s="27"/>
      <c r="E14533" s="27"/>
      <c r="F14533" s="27"/>
      <c r="G14533" s="29"/>
      <c r="H14533" s="29"/>
      <c r="I14533" s="29"/>
      <c r="J14533" s="29"/>
      <c r="K14533" s="29"/>
      <c r="L14533" s="29"/>
    </row>
    <row r="14534" spans="1:12" ht="21">
      <c r="A14534" s="26"/>
      <c r="B14534" s="27"/>
      <c r="C14534" s="27"/>
      <c r="D14534" s="27"/>
      <c r="E14534" s="27"/>
      <c r="F14534" s="27"/>
      <c r="G14534" s="29"/>
      <c r="H14534" s="29"/>
      <c r="I14534" s="29"/>
      <c r="J14534" s="29"/>
      <c r="K14534" s="29"/>
      <c r="L14534" s="29"/>
    </row>
    <row r="14535" spans="1:12" ht="21">
      <c r="A14535" s="26"/>
      <c r="B14535" s="27"/>
      <c r="C14535" s="27"/>
      <c r="D14535" s="27"/>
      <c r="E14535" s="27"/>
      <c r="F14535" s="27"/>
      <c r="G14535" s="29"/>
      <c r="H14535" s="29"/>
      <c r="I14535" s="29"/>
      <c r="J14535" s="29"/>
      <c r="K14535" s="29"/>
      <c r="L14535" s="29"/>
    </row>
    <row r="14536" spans="1:12" ht="21">
      <c r="A14536" s="26"/>
      <c r="B14536" s="27"/>
      <c r="C14536" s="27"/>
      <c r="D14536" s="27"/>
      <c r="E14536" s="27"/>
      <c r="F14536" s="27"/>
      <c r="G14536" s="29"/>
      <c r="H14536" s="29"/>
      <c r="I14536" s="29"/>
      <c r="J14536" s="29"/>
      <c r="K14536" s="29"/>
      <c r="L14536" s="29"/>
    </row>
    <row r="14537" spans="1:12" ht="21">
      <c r="A14537" s="26"/>
      <c r="B14537" s="27"/>
      <c r="C14537" s="27"/>
      <c r="D14537" s="27"/>
      <c r="E14537" s="27"/>
      <c r="F14537" s="27"/>
      <c r="G14537" s="29"/>
      <c r="H14537" s="29"/>
      <c r="I14537" s="29"/>
      <c r="J14537" s="29"/>
      <c r="K14537" s="29"/>
      <c r="L14537" s="29"/>
    </row>
    <row r="14538" spans="1:12" ht="21">
      <c r="A14538" s="26"/>
      <c r="B14538" s="27"/>
      <c r="C14538" s="27"/>
      <c r="D14538" s="27"/>
      <c r="E14538" s="27"/>
      <c r="F14538" s="27"/>
      <c r="G14538" s="29"/>
      <c r="H14538" s="29"/>
      <c r="I14538" s="29"/>
      <c r="J14538" s="29"/>
      <c r="K14538" s="29"/>
      <c r="L14538" s="29"/>
    </row>
    <row r="14539" spans="1:12" ht="21">
      <c r="A14539" s="26"/>
      <c r="B14539" s="27"/>
      <c r="C14539" s="27"/>
      <c r="D14539" s="27"/>
      <c r="E14539" s="27"/>
      <c r="F14539" s="27"/>
      <c r="G14539" s="29"/>
      <c r="H14539" s="29"/>
      <c r="I14539" s="29"/>
      <c r="J14539" s="29"/>
      <c r="K14539" s="29"/>
      <c r="L14539" s="29"/>
    </row>
    <row r="14540" spans="1:12" ht="21">
      <c r="A14540" s="26"/>
      <c r="B14540" s="27"/>
      <c r="C14540" s="27"/>
      <c r="D14540" s="27"/>
      <c r="E14540" s="27"/>
      <c r="F14540" s="27"/>
      <c r="G14540" s="29"/>
      <c r="H14540" s="29"/>
      <c r="I14540" s="29"/>
      <c r="J14540" s="29"/>
      <c r="K14540" s="29"/>
      <c r="L14540" s="29"/>
    </row>
    <row r="14541" spans="1:12" ht="21">
      <c r="A14541" s="26"/>
      <c r="B14541" s="27"/>
      <c r="C14541" s="27"/>
      <c r="D14541" s="27"/>
      <c r="E14541" s="27"/>
      <c r="F14541" s="27"/>
      <c r="G14541" s="29"/>
      <c r="H14541" s="29"/>
      <c r="I14541" s="29"/>
      <c r="J14541" s="29"/>
      <c r="K14541" s="29"/>
      <c r="L14541" s="29"/>
    </row>
    <row r="14542" spans="1:12" ht="21">
      <c r="A14542" s="26"/>
      <c r="B14542" s="27"/>
      <c r="C14542" s="27"/>
      <c r="D14542" s="27"/>
      <c r="E14542" s="27"/>
      <c r="F14542" s="27"/>
      <c r="G14542" s="29"/>
      <c r="H14542" s="29"/>
      <c r="I14542" s="29"/>
      <c r="J14542" s="29"/>
      <c r="K14542" s="29"/>
      <c r="L14542" s="29"/>
    </row>
    <row r="14543" spans="1:12" ht="21">
      <c r="A14543" s="26"/>
      <c r="B14543" s="27"/>
      <c r="C14543" s="27"/>
      <c r="D14543" s="27"/>
      <c r="E14543" s="27"/>
      <c r="F14543" s="27"/>
      <c r="G14543" s="29"/>
      <c r="H14543" s="29"/>
      <c r="I14543" s="29"/>
      <c r="J14543" s="29"/>
      <c r="K14543" s="29"/>
      <c r="L14543" s="29"/>
    </row>
    <row r="14544" spans="1:12" ht="21">
      <c r="A14544" s="26"/>
      <c r="B14544" s="27"/>
      <c r="C14544" s="27"/>
      <c r="D14544" s="27"/>
      <c r="E14544" s="27"/>
      <c r="F14544" s="27"/>
      <c r="G14544" s="29"/>
      <c r="H14544" s="29"/>
      <c r="I14544" s="29"/>
      <c r="J14544" s="29"/>
      <c r="K14544" s="29"/>
      <c r="L14544" s="29"/>
    </row>
    <row r="14545" spans="1:12" ht="21">
      <c r="A14545" s="26"/>
      <c r="B14545" s="27"/>
      <c r="C14545" s="27"/>
      <c r="D14545" s="27"/>
      <c r="E14545" s="27"/>
      <c r="F14545" s="27"/>
      <c r="G14545" s="28"/>
      <c r="H14545" s="28"/>
      <c r="I14545" s="28"/>
      <c r="J14545" s="28"/>
      <c r="K14545" s="28"/>
      <c r="L14545" s="28"/>
    </row>
    <row r="14546" spans="1:12" ht="21">
      <c r="A14546" s="26"/>
      <c r="B14546" s="27"/>
      <c r="C14546" s="27"/>
      <c r="D14546" s="27"/>
      <c r="E14546" s="27"/>
      <c r="F14546" s="27"/>
      <c r="G14546" s="28"/>
      <c r="H14546" s="28"/>
      <c r="I14546" s="28"/>
      <c r="J14546" s="28"/>
      <c r="K14546" s="28"/>
      <c r="L14546" s="28"/>
    </row>
    <row r="14547" spans="1:12" ht="21">
      <c r="A14547" s="26"/>
      <c r="B14547" s="27"/>
      <c r="C14547" s="27"/>
      <c r="D14547" s="27"/>
      <c r="E14547" s="27"/>
      <c r="F14547" s="27"/>
      <c r="G14547" s="28"/>
      <c r="H14547" s="28"/>
      <c r="I14547" s="28"/>
      <c r="J14547" s="28"/>
      <c r="K14547" s="28"/>
      <c r="L14547" s="28"/>
    </row>
    <row r="14548" spans="1:12" ht="21">
      <c r="A14548" s="26"/>
      <c r="B14548" s="27"/>
      <c r="C14548" s="27"/>
      <c r="D14548" s="27"/>
      <c r="E14548" s="27"/>
      <c r="F14548" s="27"/>
      <c r="G14548" s="28"/>
      <c r="H14548" s="28"/>
      <c r="I14548" s="28"/>
      <c r="J14548" s="28"/>
      <c r="K14548" s="28"/>
      <c r="L14548" s="28"/>
    </row>
    <row r="14549" spans="1:12" ht="21">
      <c r="A14549" s="26"/>
      <c r="B14549" s="27"/>
      <c r="C14549" s="27"/>
      <c r="D14549" s="27"/>
      <c r="E14549" s="27"/>
      <c r="F14549" s="27"/>
      <c r="G14549" s="28"/>
      <c r="H14549" s="28"/>
      <c r="I14549" s="28"/>
      <c r="J14549" s="28"/>
      <c r="K14549" s="28"/>
      <c r="L14549" s="28"/>
    </row>
    <row r="14550" spans="1:12" ht="21">
      <c r="A14550" s="26"/>
      <c r="B14550" s="27"/>
      <c r="C14550" s="27"/>
      <c r="D14550" s="27"/>
      <c r="E14550" s="27"/>
      <c r="F14550" s="27"/>
      <c r="G14550" s="28"/>
      <c r="H14550" s="28"/>
      <c r="I14550" s="28"/>
      <c r="J14550" s="28"/>
      <c r="K14550" s="28"/>
      <c r="L14550" s="28"/>
    </row>
    <row r="14551" spans="1:12" ht="21">
      <c r="A14551" s="26"/>
      <c r="B14551" s="27"/>
      <c r="C14551" s="27"/>
      <c r="D14551" s="27"/>
      <c r="E14551" s="27"/>
      <c r="F14551" s="27"/>
      <c r="G14551" s="29"/>
      <c r="H14551" s="29"/>
      <c r="I14551" s="29"/>
      <c r="J14551" s="29"/>
      <c r="K14551" s="29"/>
      <c r="L14551" s="29"/>
    </row>
    <row r="14552" spans="1:12" ht="21">
      <c r="A14552" s="26"/>
      <c r="B14552" s="27"/>
      <c r="C14552" s="27"/>
      <c r="D14552" s="27"/>
      <c r="E14552" s="27"/>
      <c r="F14552" s="27"/>
      <c r="G14552" s="29"/>
      <c r="H14552" s="29"/>
      <c r="I14552" s="29"/>
      <c r="J14552" s="29"/>
      <c r="K14552" s="29"/>
      <c r="L14552" s="29"/>
    </row>
    <row r="14553" spans="1:12" ht="21">
      <c r="A14553" s="26"/>
      <c r="B14553" s="27"/>
      <c r="C14553" s="27"/>
      <c r="D14553" s="27"/>
      <c r="E14553" s="27"/>
      <c r="F14553" s="27"/>
      <c r="G14553" s="29"/>
      <c r="H14553" s="29"/>
      <c r="I14553" s="29"/>
      <c r="J14553" s="29"/>
      <c r="K14553" s="29"/>
      <c r="L14553" s="29"/>
    </row>
    <row r="14554" spans="1:12" ht="21">
      <c r="A14554" s="26"/>
      <c r="B14554" s="27"/>
      <c r="C14554" s="27"/>
      <c r="D14554" s="27"/>
      <c r="E14554" s="27"/>
      <c r="F14554" s="27"/>
      <c r="G14554" s="28"/>
      <c r="H14554" s="28"/>
      <c r="I14554" s="28"/>
      <c r="J14554" s="28"/>
      <c r="K14554" s="28"/>
      <c r="L14554" s="28"/>
    </row>
    <row r="14555" spans="1:12" ht="21">
      <c r="A14555" s="26"/>
      <c r="B14555" s="27"/>
      <c r="C14555" s="27"/>
      <c r="D14555" s="27"/>
      <c r="E14555" s="27"/>
      <c r="F14555" s="27"/>
      <c r="G14555" s="28"/>
      <c r="H14555" s="28"/>
      <c r="I14555" s="28"/>
      <c r="J14555" s="28"/>
      <c r="K14555" s="28"/>
      <c r="L14555" s="28"/>
    </row>
    <row r="14556" spans="1:12" ht="21">
      <c r="A14556" s="26"/>
      <c r="B14556" s="27"/>
      <c r="C14556" s="27"/>
      <c r="D14556" s="27"/>
      <c r="E14556" s="27"/>
      <c r="F14556" s="27"/>
      <c r="G14556" s="29"/>
      <c r="H14556" s="29"/>
      <c r="I14556" s="29"/>
      <c r="J14556" s="29"/>
      <c r="K14556" s="29"/>
      <c r="L14556" s="29"/>
    </row>
    <row r="14557" spans="1:12" ht="21">
      <c r="A14557" s="26"/>
      <c r="B14557" s="27"/>
      <c r="C14557" s="27"/>
      <c r="D14557" s="27"/>
      <c r="E14557" s="27"/>
      <c r="F14557" s="27"/>
      <c r="G14557" s="29"/>
      <c r="H14557" s="29"/>
      <c r="I14557" s="29"/>
      <c r="J14557" s="29"/>
      <c r="K14557" s="29"/>
      <c r="L14557" s="29"/>
    </row>
    <row r="14558" spans="1:12" ht="21">
      <c r="A14558" s="26"/>
      <c r="B14558" s="27"/>
      <c r="C14558" s="27"/>
      <c r="D14558" s="27"/>
      <c r="E14558" s="27"/>
      <c r="F14558" s="27"/>
      <c r="G14558" s="28"/>
      <c r="H14558" s="28"/>
      <c r="I14558" s="28"/>
      <c r="J14558" s="28"/>
      <c r="K14558" s="28"/>
      <c r="L14558" s="28"/>
    </row>
    <row r="14559" spans="1:12" ht="21">
      <c r="A14559" s="26"/>
      <c r="B14559" s="27"/>
      <c r="C14559" s="27"/>
      <c r="D14559" s="27"/>
      <c r="E14559" s="27"/>
      <c r="F14559" s="27"/>
      <c r="G14559" s="29"/>
      <c r="H14559" s="29"/>
      <c r="I14559" s="29"/>
      <c r="J14559" s="29"/>
      <c r="K14559" s="29"/>
      <c r="L14559" s="29"/>
    </row>
    <row r="14560" spans="1:12" ht="21">
      <c r="A14560" s="26"/>
      <c r="B14560" s="27"/>
      <c r="C14560" s="27"/>
      <c r="D14560" s="27"/>
      <c r="E14560" s="27"/>
      <c r="F14560" s="27"/>
      <c r="G14560" s="29"/>
      <c r="H14560" s="29"/>
      <c r="I14560" s="29"/>
      <c r="J14560" s="29"/>
      <c r="K14560" s="29"/>
      <c r="L14560" s="29"/>
    </row>
    <row r="14561" spans="1:12" ht="21">
      <c r="A14561" s="26"/>
      <c r="B14561" s="27"/>
      <c r="C14561" s="27"/>
      <c r="D14561" s="27"/>
      <c r="E14561" s="27"/>
      <c r="F14561" s="27"/>
      <c r="G14561" s="29"/>
      <c r="H14561" s="29"/>
      <c r="I14561" s="29"/>
      <c r="J14561" s="29"/>
      <c r="K14561" s="29"/>
      <c r="L14561" s="29"/>
    </row>
    <row r="14562" spans="1:12" ht="21">
      <c r="A14562" s="26"/>
      <c r="B14562" s="27"/>
      <c r="C14562" s="27"/>
      <c r="D14562" s="27"/>
      <c r="E14562" s="27"/>
      <c r="F14562" s="27"/>
      <c r="G14562" s="29"/>
      <c r="H14562" s="29"/>
      <c r="I14562" s="29"/>
      <c r="J14562" s="29"/>
      <c r="K14562" s="29"/>
      <c r="L14562" s="29"/>
    </row>
    <row r="14563" spans="1:12" ht="21">
      <c r="A14563" s="26"/>
      <c r="B14563" s="27"/>
      <c r="C14563" s="27"/>
      <c r="D14563" s="27"/>
      <c r="E14563" s="27"/>
      <c r="F14563" s="27"/>
      <c r="G14563" s="29"/>
      <c r="H14563" s="29"/>
      <c r="I14563" s="29"/>
      <c r="J14563" s="29"/>
      <c r="K14563" s="29"/>
      <c r="L14563" s="29"/>
    </row>
    <row r="14564" spans="1:12" ht="21">
      <c r="A14564" s="26"/>
      <c r="B14564" s="27"/>
      <c r="C14564" s="27"/>
      <c r="D14564" s="27"/>
      <c r="E14564" s="27"/>
      <c r="F14564" s="27"/>
      <c r="G14564" s="28"/>
      <c r="H14564" s="28"/>
      <c r="I14564" s="28"/>
      <c r="J14564" s="28"/>
      <c r="K14564" s="28"/>
      <c r="L14564" s="28"/>
    </row>
    <row r="14565" spans="1:12" ht="21">
      <c r="A14565" s="26"/>
      <c r="B14565" s="27"/>
      <c r="C14565" s="27"/>
      <c r="D14565" s="27"/>
      <c r="E14565" s="27"/>
      <c r="F14565" s="27"/>
      <c r="G14565" s="29"/>
      <c r="H14565" s="29"/>
      <c r="I14565" s="29"/>
      <c r="J14565" s="29"/>
      <c r="K14565" s="29"/>
      <c r="L14565" s="29"/>
    </row>
    <row r="14566" spans="1:12" ht="21">
      <c r="A14566" s="26"/>
      <c r="B14566" s="27"/>
      <c r="C14566" s="27"/>
      <c r="D14566" s="27"/>
      <c r="E14566" s="27"/>
      <c r="F14566" s="27"/>
      <c r="G14566" s="28"/>
      <c r="H14566" s="28"/>
      <c r="I14566" s="28"/>
      <c r="J14566" s="28"/>
      <c r="K14566" s="28"/>
      <c r="L14566" s="28"/>
    </row>
    <row r="14567" spans="1:12" ht="21">
      <c r="A14567" s="26"/>
      <c r="B14567" s="27"/>
      <c r="C14567" s="27"/>
      <c r="D14567" s="27"/>
      <c r="E14567" s="27"/>
      <c r="F14567" s="27"/>
      <c r="G14567" s="29"/>
      <c r="H14567" s="29"/>
      <c r="I14567" s="29"/>
      <c r="J14567" s="29"/>
      <c r="K14567" s="29"/>
      <c r="L14567" s="29"/>
    </row>
    <row r="14568" spans="1:12" ht="21">
      <c r="A14568" s="26"/>
      <c r="B14568" s="27"/>
      <c r="C14568" s="27"/>
      <c r="D14568" s="27"/>
      <c r="E14568" s="27"/>
      <c r="F14568" s="27"/>
      <c r="G14568" s="29"/>
      <c r="H14568" s="29"/>
      <c r="I14568" s="29"/>
      <c r="J14568" s="29"/>
      <c r="K14568" s="29"/>
      <c r="L14568" s="29"/>
    </row>
    <row r="14569" spans="1:12" ht="21">
      <c r="A14569" s="26"/>
      <c r="B14569" s="27"/>
      <c r="C14569" s="27"/>
      <c r="D14569" s="27"/>
      <c r="E14569" s="27"/>
      <c r="F14569" s="27"/>
      <c r="G14569" s="29"/>
      <c r="H14569" s="29"/>
      <c r="I14569" s="29"/>
      <c r="J14569" s="29"/>
      <c r="K14569" s="29"/>
      <c r="L14569" s="29"/>
    </row>
    <row r="14570" spans="1:12" ht="21">
      <c r="A14570" s="26"/>
      <c r="B14570" s="27"/>
      <c r="C14570" s="27"/>
      <c r="D14570" s="27"/>
      <c r="E14570" s="27"/>
      <c r="F14570" s="27"/>
      <c r="G14570" s="29"/>
      <c r="H14570" s="29"/>
      <c r="I14570" s="29"/>
      <c r="J14570" s="29"/>
      <c r="K14570" s="29"/>
      <c r="L14570" s="29"/>
    </row>
    <row r="14571" spans="1:12" ht="21">
      <c r="A14571" s="26"/>
      <c r="B14571" s="27"/>
      <c r="C14571" s="27"/>
      <c r="D14571" s="27"/>
      <c r="E14571" s="27"/>
      <c r="F14571" s="27"/>
      <c r="G14571" s="29"/>
      <c r="H14571" s="29"/>
      <c r="I14571" s="29"/>
      <c r="J14571" s="29"/>
      <c r="K14571" s="29"/>
      <c r="L14571" s="29"/>
    </row>
    <row r="14572" spans="1:12" ht="21">
      <c r="A14572" s="26"/>
      <c r="B14572" s="27"/>
      <c r="C14572" s="27"/>
      <c r="D14572" s="27"/>
      <c r="E14572" s="27"/>
      <c r="F14572" s="27"/>
      <c r="G14572" s="29"/>
      <c r="H14572" s="29"/>
      <c r="I14572" s="29"/>
      <c r="J14572" s="29"/>
      <c r="K14572" s="29"/>
      <c r="L14572" s="29"/>
    </row>
    <row r="14573" spans="1:12" ht="21">
      <c r="A14573" s="26"/>
      <c r="B14573" s="27"/>
      <c r="C14573" s="27"/>
      <c r="D14573" s="27"/>
      <c r="E14573" s="27"/>
      <c r="F14573" s="27"/>
      <c r="G14573" s="29"/>
      <c r="H14573" s="29"/>
      <c r="I14573" s="29"/>
      <c r="J14573" s="29"/>
      <c r="K14573" s="29"/>
      <c r="L14573" s="29"/>
    </row>
    <row r="14574" spans="1:12" ht="21">
      <c r="A14574" s="26"/>
      <c r="B14574" s="27"/>
      <c r="C14574" s="27"/>
      <c r="D14574" s="27"/>
      <c r="E14574" s="27"/>
      <c r="F14574" s="27"/>
      <c r="G14574" s="29"/>
      <c r="H14574" s="29"/>
      <c r="I14574" s="29"/>
      <c r="J14574" s="29"/>
      <c r="K14574" s="29"/>
      <c r="L14574" s="29"/>
    </row>
    <row r="14575" spans="1:12" ht="21">
      <c r="A14575" s="26"/>
      <c r="B14575" s="27"/>
      <c r="C14575" s="27"/>
      <c r="D14575" s="27"/>
      <c r="E14575" s="27"/>
      <c r="F14575" s="27"/>
      <c r="G14575" s="29"/>
      <c r="H14575" s="29"/>
      <c r="I14575" s="29"/>
      <c r="J14575" s="29"/>
      <c r="K14575" s="29"/>
      <c r="L14575" s="29"/>
    </row>
    <row r="14576" spans="1:12" ht="21">
      <c r="A14576" s="26"/>
      <c r="B14576" s="27"/>
      <c r="C14576" s="27"/>
      <c r="D14576" s="27"/>
      <c r="E14576" s="27"/>
      <c r="F14576" s="27"/>
      <c r="G14576" s="29"/>
      <c r="H14576" s="29"/>
      <c r="I14576" s="29"/>
      <c r="J14576" s="29"/>
      <c r="K14576" s="29"/>
      <c r="L14576" s="29"/>
    </row>
    <row r="14577" spans="1:12" ht="21">
      <c r="A14577" s="26"/>
      <c r="B14577" s="27"/>
      <c r="C14577" s="27"/>
      <c r="D14577" s="27"/>
      <c r="E14577" s="27"/>
      <c r="F14577" s="27"/>
      <c r="G14577" s="29"/>
      <c r="H14577" s="29"/>
      <c r="I14577" s="29"/>
      <c r="J14577" s="29"/>
      <c r="K14577" s="29"/>
      <c r="L14577" s="29"/>
    </row>
    <row r="14578" spans="1:12" ht="21">
      <c r="A14578" s="26"/>
      <c r="B14578" s="27"/>
      <c r="C14578" s="27"/>
      <c r="D14578" s="27"/>
      <c r="E14578" s="27"/>
      <c r="F14578" s="27"/>
      <c r="G14578" s="29"/>
      <c r="H14578" s="29"/>
      <c r="I14578" s="29"/>
      <c r="J14578" s="29"/>
      <c r="K14578" s="29"/>
      <c r="L14578" s="29"/>
    </row>
    <row r="14579" spans="1:12" ht="21">
      <c r="A14579" s="26"/>
      <c r="B14579" s="27"/>
      <c r="C14579" s="27"/>
      <c r="D14579" s="27"/>
      <c r="E14579" s="27"/>
      <c r="F14579" s="27"/>
      <c r="G14579" s="28"/>
      <c r="H14579" s="28"/>
      <c r="I14579" s="28"/>
      <c r="J14579" s="28"/>
      <c r="K14579" s="28"/>
      <c r="L14579" s="28"/>
    </row>
    <row r="14580" spans="1:12" ht="21">
      <c r="A14580" s="26"/>
      <c r="B14580" s="27"/>
      <c r="C14580" s="27"/>
      <c r="D14580" s="27"/>
      <c r="E14580" s="27"/>
      <c r="F14580" s="27"/>
      <c r="G14580" s="28"/>
      <c r="H14580" s="28"/>
      <c r="I14580" s="28"/>
      <c r="J14580" s="28"/>
      <c r="K14580" s="28"/>
      <c r="L14580" s="28"/>
    </row>
    <row r="14581" spans="1:12" ht="21">
      <c r="A14581" s="26"/>
      <c r="B14581" s="27"/>
      <c r="C14581" s="27"/>
      <c r="D14581" s="27"/>
      <c r="E14581" s="27"/>
      <c r="F14581" s="27"/>
      <c r="G14581" s="29"/>
      <c r="H14581" s="29"/>
      <c r="I14581" s="29"/>
      <c r="J14581" s="29"/>
      <c r="K14581" s="29"/>
      <c r="L14581" s="29"/>
    </row>
    <row r="14582" spans="1:12" ht="21">
      <c r="A14582" s="26"/>
      <c r="B14582" s="27"/>
      <c r="C14582" s="27"/>
      <c r="D14582" s="27"/>
      <c r="E14582" s="27"/>
      <c r="F14582" s="27"/>
      <c r="G14582" s="29"/>
      <c r="H14582" s="29"/>
      <c r="I14582" s="29"/>
      <c r="J14582" s="29"/>
      <c r="K14582" s="29"/>
      <c r="L14582" s="29"/>
    </row>
    <row r="14583" spans="1:12" ht="21">
      <c r="A14583" s="26"/>
      <c r="B14583" s="27"/>
      <c r="C14583" s="27"/>
      <c r="D14583" s="27"/>
      <c r="E14583" s="27"/>
      <c r="F14583" s="27"/>
      <c r="G14583" s="28"/>
      <c r="H14583" s="28"/>
      <c r="I14583" s="28"/>
      <c r="J14583" s="28"/>
      <c r="K14583" s="28"/>
      <c r="L14583" s="28"/>
    </row>
    <row r="14584" spans="1:12" ht="21">
      <c r="A14584" s="26"/>
      <c r="B14584" s="27"/>
      <c r="C14584" s="27"/>
      <c r="D14584" s="27"/>
      <c r="E14584" s="27"/>
      <c r="F14584" s="27"/>
      <c r="G14584" s="28"/>
      <c r="H14584" s="28"/>
      <c r="I14584" s="28"/>
      <c r="J14584" s="28"/>
      <c r="K14584" s="28"/>
      <c r="L14584" s="28"/>
    </row>
    <row r="14585" spans="1:12" ht="21">
      <c r="A14585" s="26"/>
      <c r="B14585" s="27"/>
      <c r="C14585" s="27"/>
      <c r="D14585" s="27"/>
      <c r="E14585" s="27"/>
      <c r="F14585" s="27"/>
      <c r="G14585" s="28"/>
      <c r="H14585" s="28"/>
      <c r="I14585" s="28"/>
      <c r="J14585" s="28"/>
      <c r="K14585" s="28"/>
      <c r="L14585" s="28"/>
    </row>
    <row r="14586" spans="1:12" ht="21">
      <c r="A14586" s="26"/>
      <c r="B14586" s="27"/>
      <c r="C14586" s="27"/>
      <c r="D14586" s="27"/>
      <c r="E14586" s="27"/>
      <c r="F14586" s="27"/>
      <c r="G14586" s="29"/>
      <c r="H14586" s="29"/>
      <c r="I14586" s="29"/>
      <c r="J14586" s="29"/>
      <c r="K14586" s="29"/>
      <c r="L14586" s="29"/>
    </row>
    <row r="14587" spans="1:12" ht="21">
      <c r="A14587" s="26"/>
      <c r="B14587" s="27"/>
      <c r="C14587" s="27"/>
      <c r="D14587" s="27"/>
      <c r="E14587" s="27"/>
      <c r="F14587" s="27"/>
      <c r="G14587" s="29"/>
      <c r="H14587" s="29"/>
      <c r="I14587" s="29"/>
      <c r="J14587" s="29"/>
      <c r="K14587" s="29"/>
      <c r="L14587" s="29"/>
    </row>
    <row r="14588" spans="1:12" ht="21">
      <c r="A14588" s="26"/>
      <c r="B14588" s="27"/>
      <c r="C14588" s="27"/>
      <c r="D14588" s="27"/>
      <c r="E14588" s="27"/>
      <c r="F14588" s="27"/>
      <c r="G14588" s="28"/>
      <c r="H14588" s="28"/>
      <c r="I14588" s="28"/>
      <c r="J14588" s="28"/>
      <c r="K14588" s="28"/>
      <c r="L14588" s="28"/>
    </row>
    <row r="14589" spans="1:12" ht="21">
      <c r="A14589" s="26"/>
      <c r="B14589" s="27"/>
      <c r="C14589" s="27"/>
      <c r="D14589" s="27"/>
      <c r="E14589" s="27"/>
      <c r="F14589" s="27"/>
      <c r="G14589" s="29"/>
      <c r="H14589" s="29"/>
      <c r="I14589" s="29"/>
      <c r="J14589" s="29"/>
      <c r="K14589" s="29"/>
      <c r="L14589" s="29"/>
    </row>
    <row r="14590" spans="1:12" ht="21">
      <c r="A14590" s="26"/>
      <c r="B14590" s="27"/>
      <c r="C14590" s="27"/>
      <c r="D14590" s="27"/>
      <c r="E14590" s="27"/>
      <c r="F14590" s="27"/>
      <c r="G14590" s="28"/>
      <c r="H14590" s="28"/>
      <c r="I14590" s="28"/>
      <c r="J14590" s="28"/>
      <c r="K14590" s="28"/>
      <c r="L14590" s="28"/>
    </row>
    <row r="14591" spans="1:12" ht="21">
      <c r="A14591" s="26"/>
      <c r="B14591" s="27"/>
      <c r="C14591" s="27"/>
      <c r="D14591" s="27"/>
      <c r="E14591" s="27"/>
      <c r="F14591" s="27"/>
      <c r="G14591" s="29"/>
      <c r="H14591" s="29"/>
      <c r="I14591" s="29"/>
      <c r="J14591" s="29"/>
      <c r="K14591" s="29"/>
      <c r="L14591" s="29"/>
    </row>
    <row r="14592" spans="1:12" ht="21">
      <c r="A14592" s="26"/>
      <c r="B14592" s="27"/>
      <c r="C14592" s="27"/>
      <c r="D14592" s="27"/>
      <c r="E14592" s="27"/>
      <c r="F14592" s="27"/>
      <c r="G14592" s="29"/>
      <c r="H14592" s="29"/>
      <c r="I14592" s="29"/>
      <c r="J14592" s="29"/>
      <c r="K14592" s="29"/>
      <c r="L14592" s="29"/>
    </row>
    <row r="14593" spans="1:12" ht="21">
      <c r="A14593" s="26"/>
      <c r="B14593" s="27"/>
      <c r="C14593" s="27"/>
      <c r="D14593" s="27"/>
      <c r="E14593" s="27"/>
      <c r="F14593" s="27"/>
      <c r="G14593" s="29"/>
      <c r="H14593" s="29"/>
      <c r="I14593" s="29"/>
      <c r="J14593" s="29"/>
      <c r="K14593" s="29"/>
      <c r="L14593" s="29"/>
    </row>
    <row r="14594" spans="1:12" ht="21">
      <c r="A14594" s="26"/>
      <c r="B14594" s="27"/>
      <c r="C14594" s="27"/>
      <c r="D14594" s="27"/>
      <c r="E14594" s="27"/>
      <c r="F14594" s="27"/>
      <c r="G14594" s="29"/>
      <c r="H14594" s="29"/>
      <c r="I14594" s="29"/>
      <c r="J14594" s="29"/>
      <c r="K14594" s="29"/>
      <c r="L14594" s="29"/>
    </row>
    <row r="14595" spans="1:12" ht="21">
      <c r="A14595" s="26"/>
      <c r="B14595" s="27"/>
      <c r="C14595" s="27"/>
      <c r="D14595" s="27"/>
      <c r="E14595" s="27"/>
      <c r="F14595" s="27"/>
      <c r="G14595" s="29"/>
      <c r="H14595" s="29"/>
      <c r="I14595" s="29"/>
      <c r="J14595" s="29"/>
      <c r="K14595" s="29"/>
      <c r="L14595" s="29"/>
    </row>
    <row r="14596" spans="1:12" ht="21">
      <c r="A14596" s="26"/>
      <c r="B14596" s="27"/>
      <c r="C14596" s="27"/>
      <c r="D14596" s="27"/>
      <c r="E14596" s="27"/>
      <c r="F14596" s="27"/>
      <c r="G14596" s="29"/>
      <c r="H14596" s="29"/>
      <c r="I14596" s="29"/>
      <c r="J14596" s="29"/>
      <c r="K14596" s="29"/>
      <c r="L14596" s="29"/>
    </row>
    <row r="14597" spans="1:12" ht="21">
      <c r="A14597" s="26"/>
      <c r="B14597" s="27"/>
      <c r="C14597" s="27"/>
      <c r="D14597" s="27"/>
      <c r="E14597" s="27"/>
      <c r="F14597" s="27"/>
      <c r="G14597" s="28"/>
      <c r="H14597" s="28"/>
      <c r="I14597" s="28"/>
      <c r="J14597" s="28"/>
      <c r="K14597" s="28"/>
      <c r="L14597" s="28"/>
    </row>
    <row r="14598" spans="1:12" ht="21">
      <c r="A14598" s="26"/>
      <c r="B14598" s="27"/>
      <c r="C14598" s="27"/>
      <c r="D14598" s="27"/>
      <c r="E14598" s="27"/>
      <c r="F14598" s="27"/>
      <c r="G14598" s="29"/>
      <c r="H14598" s="29"/>
      <c r="I14598" s="29"/>
      <c r="J14598" s="29"/>
      <c r="K14598" s="29"/>
      <c r="L14598" s="29"/>
    </row>
    <row r="14599" spans="1:12" ht="21">
      <c r="A14599" s="26"/>
      <c r="B14599" s="27"/>
      <c r="C14599" s="27"/>
      <c r="D14599" s="27"/>
      <c r="E14599" s="27"/>
      <c r="F14599" s="27"/>
      <c r="G14599" s="28"/>
      <c r="H14599" s="28"/>
      <c r="I14599" s="28"/>
      <c r="J14599" s="28"/>
      <c r="K14599" s="28"/>
      <c r="L14599" s="28"/>
    </row>
    <row r="14600" spans="1:12" ht="21">
      <c r="A14600" s="26"/>
      <c r="B14600" s="27"/>
      <c r="C14600" s="27"/>
      <c r="D14600" s="27"/>
      <c r="E14600" s="27"/>
      <c r="F14600" s="27"/>
      <c r="G14600" s="29"/>
      <c r="H14600" s="29"/>
      <c r="I14600" s="29"/>
      <c r="J14600" s="29"/>
      <c r="K14600" s="29"/>
      <c r="L14600" s="29"/>
    </row>
    <row r="14601" spans="1:12" ht="21">
      <c r="A14601" s="26"/>
      <c r="B14601" s="27"/>
      <c r="C14601" s="27"/>
      <c r="D14601" s="27"/>
      <c r="E14601" s="27"/>
      <c r="F14601" s="27"/>
      <c r="G14601" s="29"/>
      <c r="H14601" s="29"/>
      <c r="I14601" s="29"/>
      <c r="J14601" s="29"/>
      <c r="K14601" s="29"/>
      <c r="L14601" s="29"/>
    </row>
    <row r="14602" spans="1:12" ht="21">
      <c r="A14602" s="26"/>
      <c r="B14602" s="27"/>
      <c r="C14602" s="27"/>
      <c r="D14602" s="27"/>
      <c r="E14602" s="27"/>
      <c r="F14602" s="27"/>
      <c r="G14602" s="29"/>
      <c r="H14602" s="29"/>
      <c r="I14602" s="29"/>
      <c r="J14602" s="29"/>
      <c r="K14602" s="29"/>
      <c r="L14602" s="29"/>
    </row>
    <row r="14603" spans="1:12" ht="21">
      <c r="A14603" s="26"/>
      <c r="B14603" s="27"/>
      <c r="C14603" s="27"/>
      <c r="D14603" s="27"/>
      <c r="E14603" s="27"/>
      <c r="F14603" s="27"/>
      <c r="G14603" s="28"/>
      <c r="H14603" s="28"/>
      <c r="I14603" s="28"/>
      <c r="J14603" s="28"/>
      <c r="K14603" s="28"/>
      <c r="L14603" s="28"/>
    </row>
    <row r="14604" spans="1:12" ht="21">
      <c r="A14604" s="26"/>
      <c r="B14604" s="27"/>
      <c r="C14604" s="27"/>
      <c r="D14604" s="27"/>
      <c r="E14604" s="27"/>
      <c r="F14604" s="27"/>
      <c r="G14604" s="28"/>
      <c r="H14604" s="28"/>
      <c r="I14604" s="28"/>
      <c r="J14604" s="28"/>
      <c r="K14604" s="28"/>
      <c r="L14604" s="28"/>
    </row>
    <row r="14605" spans="1:12" ht="21">
      <c r="A14605" s="26"/>
      <c r="B14605" s="27"/>
      <c r="C14605" s="27"/>
      <c r="D14605" s="27"/>
      <c r="E14605" s="27"/>
      <c r="F14605" s="27"/>
      <c r="G14605" s="29"/>
      <c r="H14605" s="29"/>
      <c r="I14605" s="29"/>
      <c r="J14605" s="29"/>
      <c r="K14605" s="29"/>
      <c r="L14605" s="29"/>
    </row>
    <row r="14606" spans="1:12" ht="21">
      <c r="A14606" s="26"/>
      <c r="B14606" s="27"/>
      <c r="C14606" s="27"/>
      <c r="D14606" s="27"/>
      <c r="E14606" s="27"/>
      <c r="F14606" s="27"/>
      <c r="G14606" s="29"/>
      <c r="H14606" s="29"/>
      <c r="I14606" s="29"/>
      <c r="J14606" s="29"/>
      <c r="K14606" s="29"/>
      <c r="L14606" s="29"/>
    </row>
    <row r="14607" spans="1:12" ht="21">
      <c r="A14607" s="26"/>
      <c r="B14607" s="27"/>
      <c r="C14607" s="27"/>
      <c r="D14607" s="27"/>
      <c r="E14607" s="27"/>
      <c r="F14607" s="27"/>
      <c r="G14607" s="28"/>
      <c r="H14607" s="28"/>
      <c r="I14607" s="28"/>
      <c r="J14607" s="28"/>
      <c r="K14607" s="28"/>
      <c r="L14607" s="28"/>
    </row>
    <row r="14608" spans="1:12" ht="21">
      <c r="A14608" s="26"/>
      <c r="B14608" s="27"/>
      <c r="C14608" s="27"/>
      <c r="D14608" s="27"/>
      <c r="E14608" s="27"/>
      <c r="F14608" s="27"/>
      <c r="G14608" s="28"/>
      <c r="H14608" s="28"/>
      <c r="I14608" s="28"/>
      <c r="J14608" s="28"/>
      <c r="K14608" s="28"/>
      <c r="L14608" s="28"/>
    </row>
    <row r="14609" spans="1:12" ht="21">
      <c r="A14609" s="26"/>
      <c r="B14609" s="27"/>
      <c r="C14609" s="27"/>
      <c r="D14609" s="27"/>
      <c r="E14609" s="27"/>
      <c r="F14609" s="27"/>
      <c r="G14609" s="29"/>
      <c r="H14609" s="29"/>
      <c r="I14609" s="29"/>
      <c r="J14609" s="29"/>
      <c r="K14609" s="29"/>
      <c r="L14609" s="29"/>
    </row>
    <row r="14610" spans="1:12" ht="21">
      <c r="A14610" s="26"/>
      <c r="B14610" s="27"/>
      <c r="C14610" s="27"/>
      <c r="D14610" s="27"/>
      <c r="E14610" s="27"/>
      <c r="F14610" s="27"/>
      <c r="G14610" s="28"/>
      <c r="H14610" s="28"/>
      <c r="I14610" s="28"/>
      <c r="J14610" s="28"/>
      <c r="K14610" s="28"/>
      <c r="L14610" s="28"/>
    </row>
    <row r="14611" spans="1:12" ht="21">
      <c r="A14611" s="26"/>
      <c r="B14611" s="27"/>
      <c r="C14611" s="27"/>
      <c r="D14611" s="27"/>
      <c r="E14611" s="27"/>
      <c r="F14611" s="27"/>
      <c r="G14611" s="28"/>
      <c r="H14611" s="28"/>
      <c r="I14611" s="28"/>
      <c r="J14611" s="28"/>
      <c r="K14611" s="28"/>
      <c r="L14611" s="28"/>
    </row>
    <row r="14612" spans="1:12" ht="21">
      <c r="A14612" s="26"/>
      <c r="B14612" s="27"/>
      <c r="C14612" s="27"/>
      <c r="D14612" s="27"/>
      <c r="E14612" s="27"/>
      <c r="F14612" s="27"/>
      <c r="G14612" s="28"/>
      <c r="H14612" s="28"/>
      <c r="I14612" s="28"/>
      <c r="J14612" s="28"/>
      <c r="K14612" s="28"/>
      <c r="L14612" s="28"/>
    </row>
    <row r="14613" spans="1:12" ht="21">
      <c r="A14613" s="26"/>
      <c r="B14613" s="27"/>
      <c r="C14613" s="27"/>
      <c r="D14613" s="27"/>
      <c r="E14613" s="27"/>
      <c r="F14613" s="27"/>
      <c r="G14613" s="29"/>
      <c r="H14613" s="29"/>
      <c r="I14613" s="29"/>
      <c r="J14613" s="29"/>
      <c r="K14613" s="29"/>
      <c r="L14613" s="29"/>
    </row>
    <row r="14614" spans="1:12" ht="21">
      <c r="A14614" s="26"/>
      <c r="B14614" s="27"/>
      <c r="C14614" s="27"/>
      <c r="D14614" s="27"/>
      <c r="E14614" s="27"/>
      <c r="F14614" s="27"/>
      <c r="G14614" s="29"/>
      <c r="H14614" s="29"/>
      <c r="I14614" s="29"/>
      <c r="J14614" s="29"/>
      <c r="K14614" s="29"/>
      <c r="L14614" s="29"/>
    </row>
    <row r="14615" spans="1:12" ht="21">
      <c r="A14615" s="26"/>
      <c r="B14615" s="27"/>
      <c r="C14615" s="27"/>
      <c r="D14615" s="27"/>
      <c r="E14615" s="27"/>
      <c r="F14615" s="27"/>
      <c r="G14615" s="29"/>
      <c r="H14615" s="29"/>
      <c r="I14615" s="29"/>
      <c r="J14615" s="29"/>
      <c r="K14615" s="29"/>
      <c r="L14615" s="29"/>
    </row>
    <row r="14616" spans="1:12" ht="21">
      <c r="A14616" s="26"/>
      <c r="B14616" s="27"/>
      <c r="C14616" s="27"/>
      <c r="D14616" s="27"/>
      <c r="E14616" s="27"/>
      <c r="F14616" s="27"/>
      <c r="G14616" s="28"/>
      <c r="H14616" s="28"/>
      <c r="I14616" s="28"/>
      <c r="J14616" s="28"/>
      <c r="K14616" s="28"/>
      <c r="L14616" s="28"/>
    </row>
    <row r="14617" spans="1:12" ht="21">
      <c r="A14617" s="26"/>
      <c r="B14617" s="27"/>
      <c r="C14617" s="27"/>
      <c r="D14617" s="27"/>
      <c r="E14617" s="27"/>
      <c r="F14617" s="27"/>
      <c r="G14617" s="29"/>
      <c r="H14617" s="29"/>
      <c r="I14617" s="29"/>
      <c r="J14617" s="29"/>
      <c r="K14617" s="29"/>
      <c r="L14617" s="29"/>
    </row>
    <row r="14618" spans="1:12" ht="21">
      <c r="A14618" s="26"/>
      <c r="B14618" s="27"/>
      <c r="C14618" s="27"/>
      <c r="D14618" s="27"/>
      <c r="E14618" s="27"/>
      <c r="F14618" s="27"/>
      <c r="G14618" s="28"/>
      <c r="H14618" s="28"/>
      <c r="I14618" s="28"/>
      <c r="J14618" s="28"/>
      <c r="K14618" s="28"/>
      <c r="L14618" s="28"/>
    </row>
    <row r="14619" spans="1:12" ht="21">
      <c r="A14619" s="26"/>
      <c r="B14619" s="27"/>
      <c r="C14619" s="27"/>
      <c r="D14619" s="27"/>
      <c r="E14619" s="27"/>
      <c r="F14619" s="27"/>
      <c r="G14619" s="29"/>
      <c r="H14619" s="29"/>
      <c r="I14619" s="29"/>
      <c r="J14619" s="29"/>
      <c r="K14619" s="29"/>
      <c r="L14619" s="29"/>
    </row>
    <row r="14620" spans="1:12" ht="21">
      <c r="A14620" s="26"/>
      <c r="B14620" s="27"/>
      <c r="C14620" s="27"/>
      <c r="D14620" s="27"/>
      <c r="E14620" s="27"/>
      <c r="F14620" s="27"/>
      <c r="G14620" s="29"/>
      <c r="H14620" s="29"/>
      <c r="I14620" s="29"/>
      <c r="J14620" s="29"/>
      <c r="K14620" s="29"/>
      <c r="L14620" s="29"/>
    </row>
    <row r="14621" spans="1:12" ht="21">
      <c r="A14621" s="26"/>
      <c r="B14621" s="27"/>
      <c r="C14621" s="27"/>
      <c r="D14621" s="27"/>
      <c r="E14621" s="27"/>
      <c r="F14621" s="27"/>
      <c r="G14621" s="29"/>
      <c r="H14621" s="29"/>
      <c r="I14621" s="29"/>
      <c r="J14621" s="29"/>
      <c r="K14621" s="29"/>
      <c r="L14621" s="29"/>
    </row>
    <row r="14622" spans="1:12" ht="21">
      <c r="A14622" s="26"/>
      <c r="B14622" s="27"/>
      <c r="C14622" s="27"/>
      <c r="D14622" s="27"/>
      <c r="E14622" s="27"/>
      <c r="F14622" s="27"/>
      <c r="G14622" s="28"/>
      <c r="H14622" s="28"/>
      <c r="I14622" s="28"/>
      <c r="J14622" s="28"/>
      <c r="K14622" s="28"/>
      <c r="L14622" s="28"/>
    </row>
    <row r="14623" spans="1:12" ht="21">
      <c r="A14623" s="26"/>
      <c r="B14623" s="27"/>
      <c r="C14623" s="27"/>
      <c r="D14623" s="27"/>
      <c r="E14623" s="27"/>
      <c r="F14623" s="27"/>
      <c r="G14623" s="29"/>
      <c r="H14623" s="29"/>
      <c r="I14623" s="29"/>
      <c r="J14623" s="29"/>
      <c r="K14623" s="29"/>
      <c r="L14623" s="29"/>
    </row>
    <row r="14624" spans="1:12" ht="21">
      <c r="A14624" s="26"/>
      <c r="B14624" s="27"/>
      <c r="C14624" s="27"/>
      <c r="D14624" s="27"/>
      <c r="E14624" s="27"/>
      <c r="F14624" s="27"/>
      <c r="G14624" s="29"/>
      <c r="H14624" s="29"/>
      <c r="I14624" s="29"/>
      <c r="J14624" s="29"/>
      <c r="K14624" s="29"/>
      <c r="L14624" s="29"/>
    </row>
    <row r="14625" spans="1:12" ht="21">
      <c r="A14625" s="26"/>
      <c r="B14625" s="27"/>
      <c r="C14625" s="27"/>
      <c r="D14625" s="27"/>
      <c r="E14625" s="27"/>
      <c r="F14625" s="27"/>
      <c r="G14625" s="29"/>
      <c r="H14625" s="29"/>
      <c r="I14625" s="29"/>
      <c r="J14625" s="29"/>
      <c r="K14625" s="29"/>
      <c r="L14625" s="29"/>
    </row>
    <row r="14626" spans="1:12" ht="21">
      <c r="A14626" s="26"/>
      <c r="B14626" s="27"/>
      <c r="C14626" s="27"/>
      <c r="D14626" s="27"/>
      <c r="E14626" s="27"/>
      <c r="F14626" s="27"/>
      <c r="G14626" s="29"/>
      <c r="H14626" s="29"/>
      <c r="I14626" s="29"/>
      <c r="J14626" s="29"/>
      <c r="K14626" s="29"/>
      <c r="L14626" s="29"/>
    </row>
    <row r="14627" spans="1:12" ht="21">
      <c r="A14627" s="26"/>
      <c r="B14627" s="27"/>
      <c r="C14627" s="27"/>
      <c r="D14627" s="27"/>
      <c r="E14627" s="27"/>
      <c r="F14627" s="27"/>
      <c r="G14627" s="29"/>
      <c r="H14627" s="29"/>
      <c r="I14627" s="29"/>
      <c r="J14627" s="29"/>
      <c r="K14627" s="29"/>
      <c r="L14627" s="29"/>
    </row>
    <row r="14628" spans="1:12" ht="21">
      <c r="A14628" s="26"/>
      <c r="B14628" s="27"/>
      <c r="C14628" s="27"/>
      <c r="D14628" s="27"/>
      <c r="E14628" s="27"/>
      <c r="F14628" s="27"/>
      <c r="G14628" s="29"/>
      <c r="H14628" s="29"/>
      <c r="I14628" s="29"/>
      <c r="J14628" s="29"/>
      <c r="K14628" s="29"/>
      <c r="L14628" s="29"/>
    </row>
    <row r="14629" spans="1:12" ht="21">
      <c r="A14629" s="26"/>
      <c r="B14629" s="27"/>
      <c r="C14629" s="27"/>
      <c r="D14629" s="27"/>
      <c r="E14629" s="27"/>
      <c r="F14629" s="27"/>
      <c r="G14629" s="29"/>
      <c r="H14629" s="29"/>
      <c r="I14629" s="29"/>
      <c r="J14629" s="29"/>
      <c r="K14629" s="29"/>
      <c r="L14629" s="29"/>
    </row>
    <row r="14630" spans="1:12" ht="21">
      <c r="A14630" s="26"/>
      <c r="B14630" s="27"/>
      <c r="C14630" s="27"/>
      <c r="D14630" s="27"/>
      <c r="E14630" s="27"/>
      <c r="F14630" s="27"/>
      <c r="G14630" s="29"/>
      <c r="H14630" s="29"/>
      <c r="I14630" s="29"/>
      <c r="J14630" s="29"/>
      <c r="K14630" s="29"/>
      <c r="L14630" s="29"/>
    </row>
    <row r="14631" spans="1:12" ht="21">
      <c r="A14631" s="26"/>
      <c r="B14631" s="27"/>
      <c r="C14631" s="27"/>
      <c r="D14631" s="27"/>
      <c r="E14631" s="27"/>
      <c r="F14631" s="27"/>
      <c r="G14631" s="29"/>
      <c r="H14631" s="29"/>
      <c r="I14631" s="29"/>
      <c r="J14631" s="29"/>
      <c r="K14631" s="29"/>
      <c r="L14631" s="29"/>
    </row>
    <row r="14632" spans="1:12" ht="21">
      <c r="A14632" s="26"/>
      <c r="B14632" s="27"/>
      <c r="C14632" s="27"/>
      <c r="D14632" s="27"/>
      <c r="E14632" s="27"/>
      <c r="F14632" s="27"/>
      <c r="G14632" s="29"/>
      <c r="H14632" s="29"/>
      <c r="I14632" s="29"/>
      <c r="J14632" s="29"/>
      <c r="K14632" s="29"/>
      <c r="L14632" s="29"/>
    </row>
    <row r="14633" spans="1:12" ht="21">
      <c r="A14633" s="26"/>
      <c r="B14633" s="27"/>
      <c r="C14633" s="27"/>
      <c r="D14633" s="27"/>
      <c r="E14633" s="27"/>
      <c r="F14633" s="27"/>
      <c r="G14633" s="29"/>
      <c r="H14633" s="29"/>
      <c r="I14633" s="29"/>
      <c r="J14633" s="29"/>
      <c r="K14633" s="29"/>
      <c r="L14633" s="29"/>
    </row>
    <row r="14634" spans="1:12" ht="21">
      <c r="A14634" s="26"/>
      <c r="B14634" s="27"/>
      <c r="C14634" s="27"/>
      <c r="D14634" s="27"/>
      <c r="E14634" s="27"/>
      <c r="F14634" s="27"/>
      <c r="G14634" s="29"/>
      <c r="H14634" s="29"/>
      <c r="I14634" s="29"/>
      <c r="J14634" s="29"/>
      <c r="K14634" s="29"/>
      <c r="L14634" s="29"/>
    </row>
    <row r="14635" spans="1:12" ht="21">
      <c r="A14635" s="26"/>
      <c r="B14635" s="27"/>
      <c r="C14635" s="27"/>
      <c r="D14635" s="27"/>
      <c r="E14635" s="27"/>
      <c r="F14635" s="27"/>
      <c r="G14635" s="29"/>
      <c r="H14635" s="29"/>
      <c r="I14635" s="29"/>
      <c r="J14635" s="29"/>
      <c r="K14635" s="29"/>
      <c r="L14635" s="29"/>
    </row>
    <row r="14636" spans="1:12" ht="21">
      <c r="A14636" s="26"/>
      <c r="B14636" s="27"/>
      <c r="C14636" s="27"/>
      <c r="D14636" s="27"/>
      <c r="E14636" s="27"/>
      <c r="F14636" s="27"/>
      <c r="G14636" s="29"/>
      <c r="H14636" s="29"/>
      <c r="I14636" s="29"/>
      <c r="J14636" s="29"/>
      <c r="K14636" s="29"/>
      <c r="L14636" s="29"/>
    </row>
    <row r="14637" spans="1:12" ht="21">
      <c r="A14637" s="26"/>
      <c r="B14637" s="27"/>
      <c r="C14637" s="27"/>
      <c r="D14637" s="27"/>
      <c r="E14637" s="27"/>
      <c r="F14637" s="27"/>
      <c r="G14637" s="29"/>
      <c r="H14637" s="29"/>
      <c r="I14637" s="29"/>
      <c r="J14637" s="29"/>
      <c r="K14637" s="29"/>
      <c r="L14637" s="29"/>
    </row>
    <row r="14638" spans="1:12" ht="21">
      <c r="A14638" s="26"/>
      <c r="B14638" s="27"/>
      <c r="C14638" s="27"/>
      <c r="D14638" s="27"/>
      <c r="E14638" s="27"/>
      <c r="F14638" s="27"/>
      <c r="G14638" s="28"/>
      <c r="H14638" s="28"/>
      <c r="I14638" s="28"/>
      <c r="J14638" s="28"/>
      <c r="K14638" s="28"/>
      <c r="L14638" s="28"/>
    </row>
    <row r="14639" spans="1:12" ht="21">
      <c r="A14639" s="26"/>
      <c r="B14639" s="27"/>
      <c r="C14639" s="27"/>
      <c r="D14639" s="27"/>
      <c r="E14639" s="27"/>
      <c r="F14639" s="27"/>
      <c r="G14639" s="28"/>
      <c r="H14639" s="28"/>
      <c r="I14639" s="28"/>
      <c r="J14639" s="28"/>
      <c r="K14639" s="28"/>
      <c r="L14639" s="28"/>
    </row>
    <row r="14640" spans="1:12" ht="21">
      <c r="A14640" s="26"/>
      <c r="B14640" s="27"/>
      <c r="C14640" s="27"/>
      <c r="D14640" s="27"/>
      <c r="E14640" s="27"/>
      <c r="F14640" s="27"/>
      <c r="G14640" s="28"/>
      <c r="H14640" s="28"/>
      <c r="I14640" s="28"/>
      <c r="J14640" s="28"/>
      <c r="K14640" s="28"/>
      <c r="L14640" s="28"/>
    </row>
    <row r="14641" spans="1:12" ht="21">
      <c r="A14641" s="26"/>
      <c r="B14641" s="27"/>
      <c r="C14641" s="27"/>
      <c r="D14641" s="27"/>
      <c r="E14641" s="27"/>
      <c r="F14641" s="27"/>
      <c r="G14641" s="29"/>
      <c r="H14641" s="29"/>
      <c r="I14641" s="29"/>
      <c r="J14641" s="29"/>
      <c r="K14641" s="29"/>
      <c r="L14641" s="29"/>
    </row>
    <row r="14642" spans="1:12" ht="21">
      <c r="A14642" s="26"/>
      <c r="B14642" s="27"/>
      <c r="C14642" s="27"/>
      <c r="D14642" s="27"/>
      <c r="E14642" s="27"/>
      <c r="F14642" s="27"/>
      <c r="G14642" s="28"/>
      <c r="H14642" s="28"/>
      <c r="I14642" s="28"/>
      <c r="J14642" s="28"/>
      <c r="K14642" s="28"/>
      <c r="L14642" s="28"/>
    </row>
    <row r="14643" spans="1:12" ht="21">
      <c r="A14643" s="26"/>
      <c r="B14643" s="27"/>
      <c r="C14643" s="27"/>
      <c r="D14643" s="27"/>
      <c r="E14643" s="27"/>
      <c r="F14643" s="27"/>
      <c r="G14643" s="29"/>
      <c r="H14643" s="29"/>
      <c r="I14643" s="29"/>
      <c r="J14643" s="29"/>
      <c r="K14643" s="29"/>
      <c r="L14643" s="29"/>
    </row>
    <row r="14644" spans="1:12" ht="21">
      <c r="A14644" s="26"/>
      <c r="B14644" s="27"/>
      <c r="C14644" s="27"/>
      <c r="D14644" s="27"/>
      <c r="E14644" s="27"/>
      <c r="F14644" s="27"/>
      <c r="G14644" s="29"/>
      <c r="H14644" s="29"/>
      <c r="I14644" s="29"/>
      <c r="J14644" s="29"/>
      <c r="K14644" s="29"/>
      <c r="L14644" s="29"/>
    </row>
    <row r="14645" spans="1:12" ht="21">
      <c r="A14645" s="26"/>
      <c r="B14645" s="27"/>
      <c r="C14645" s="27"/>
      <c r="D14645" s="27"/>
      <c r="E14645" s="27"/>
      <c r="F14645" s="27"/>
      <c r="G14645" s="29"/>
      <c r="H14645" s="29"/>
      <c r="I14645" s="29"/>
      <c r="J14645" s="29"/>
      <c r="K14645" s="29"/>
      <c r="L14645" s="29"/>
    </row>
    <row r="14646" spans="1:12" ht="21">
      <c r="A14646" s="26"/>
      <c r="B14646" s="27"/>
      <c r="C14646" s="27"/>
      <c r="D14646" s="27"/>
      <c r="E14646" s="27"/>
      <c r="F14646" s="27"/>
      <c r="G14646" s="29"/>
      <c r="H14646" s="29"/>
      <c r="I14646" s="29"/>
      <c r="J14646" s="29"/>
      <c r="K14646" s="29"/>
      <c r="L14646" s="29"/>
    </row>
    <row r="14647" spans="1:12" ht="21">
      <c r="A14647" s="26"/>
      <c r="B14647" s="27"/>
      <c r="C14647" s="27"/>
      <c r="D14647" s="27"/>
      <c r="E14647" s="27"/>
      <c r="F14647" s="27"/>
      <c r="G14647" s="29"/>
      <c r="H14647" s="29"/>
      <c r="I14647" s="29"/>
      <c r="J14647" s="29"/>
      <c r="K14647" s="29"/>
      <c r="L14647" s="29"/>
    </row>
    <row r="14648" spans="1:12" ht="21">
      <c r="A14648" s="26"/>
      <c r="B14648" s="27"/>
      <c r="C14648" s="27"/>
      <c r="D14648" s="27"/>
      <c r="E14648" s="27"/>
      <c r="F14648" s="27"/>
      <c r="G14648" s="29"/>
      <c r="H14648" s="29"/>
      <c r="I14648" s="29"/>
      <c r="J14648" s="29"/>
      <c r="K14648" s="29"/>
      <c r="L14648" s="29"/>
    </row>
    <row r="14649" spans="1:12" ht="21">
      <c r="A14649" s="26"/>
      <c r="B14649" s="27"/>
      <c r="C14649" s="27"/>
      <c r="D14649" s="27"/>
      <c r="E14649" s="27"/>
      <c r="F14649" s="27"/>
      <c r="G14649" s="29"/>
      <c r="H14649" s="29"/>
      <c r="I14649" s="29"/>
      <c r="J14649" s="29"/>
      <c r="K14649" s="29"/>
      <c r="L14649" s="29"/>
    </row>
    <row r="14650" spans="1:12" ht="21">
      <c r="A14650" s="26"/>
      <c r="B14650" s="27"/>
      <c r="C14650" s="27"/>
      <c r="D14650" s="27"/>
      <c r="E14650" s="27"/>
      <c r="F14650" s="27"/>
      <c r="G14650" s="29"/>
      <c r="H14650" s="29"/>
      <c r="I14650" s="29"/>
      <c r="J14650" s="29"/>
      <c r="K14650" s="29"/>
      <c r="L14650" s="29"/>
    </row>
    <row r="14651" spans="1:12" ht="21">
      <c r="A14651" s="26"/>
      <c r="B14651" s="27"/>
      <c r="C14651" s="27"/>
      <c r="D14651" s="27"/>
      <c r="E14651" s="27"/>
      <c r="F14651" s="27"/>
      <c r="G14651" s="29"/>
      <c r="H14651" s="29"/>
      <c r="I14651" s="29"/>
      <c r="J14651" s="29"/>
      <c r="K14651" s="29"/>
      <c r="L14651" s="29"/>
    </row>
    <row r="14652" spans="1:12" ht="21">
      <c r="A14652" s="26"/>
      <c r="B14652" s="27"/>
      <c r="C14652" s="27"/>
      <c r="D14652" s="27"/>
      <c r="E14652" s="27"/>
      <c r="F14652" s="27"/>
      <c r="G14652" s="29"/>
      <c r="H14652" s="29"/>
      <c r="I14652" s="29"/>
      <c r="J14652" s="29"/>
      <c r="K14652" s="29"/>
      <c r="L14652" s="29"/>
    </row>
    <row r="14653" spans="1:12" ht="21">
      <c r="A14653" s="26"/>
      <c r="B14653" s="27"/>
      <c r="C14653" s="27"/>
      <c r="D14653" s="27"/>
      <c r="E14653" s="27"/>
      <c r="F14653" s="27"/>
      <c r="G14653" s="29"/>
      <c r="H14653" s="29"/>
      <c r="I14653" s="29"/>
      <c r="J14653" s="29"/>
      <c r="K14653" s="29"/>
      <c r="L14653" s="29"/>
    </row>
    <row r="14654" spans="1:12" ht="21">
      <c r="A14654" s="26"/>
      <c r="B14654" s="27"/>
      <c r="C14654" s="27"/>
      <c r="D14654" s="27"/>
      <c r="E14654" s="27"/>
      <c r="F14654" s="27"/>
      <c r="G14654" s="29"/>
      <c r="H14654" s="29"/>
      <c r="I14654" s="29"/>
      <c r="J14654" s="29"/>
      <c r="K14654" s="29"/>
      <c r="L14654" s="29"/>
    </row>
    <row r="14655" spans="1:12" ht="21">
      <c r="A14655" s="26"/>
      <c r="B14655" s="27"/>
      <c r="C14655" s="27"/>
      <c r="D14655" s="27"/>
      <c r="E14655" s="27"/>
      <c r="F14655" s="27"/>
      <c r="G14655" s="29"/>
      <c r="H14655" s="29"/>
      <c r="I14655" s="29"/>
      <c r="J14655" s="29"/>
      <c r="K14655" s="29"/>
      <c r="L14655" s="29"/>
    </row>
    <row r="14656" spans="1:12" ht="21">
      <c r="A14656" s="26"/>
      <c r="B14656" s="27"/>
      <c r="C14656" s="27"/>
      <c r="D14656" s="27"/>
      <c r="E14656" s="27"/>
      <c r="F14656" s="27"/>
      <c r="G14656" s="29"/>
      <c r="H14656" s="29"/>
      <c r="I14656" s="29"/>
      <c r="J14656" s="29"/>
      <c r="K14656" s="29"/>
      <c r="L14656" s="29"/>
    </row>
    <row r="14657" spans="1:12" ht="21">
      <c r="A14657" s="26"/>
      <c r="B14657" s="27"/>
      <c r="C14657" s="27"/>
      <c r="D14657" s="27"/>
      <c r="E14657" s="27"/>
      <c r="F14657" s="27"/>
      <c r="G14657" s="29"/>
      <c r="H14657" s="29"/>
      <c r="I14657" s="29"/>
      <c r="J14657" s="29"/>
      <c r="K14657" s="29"/>
      <c r="L14657" s="29"/>
    </row>
    <row r="14658" spans="1:12" ht="21">
      <c r="A14658" s="26"/>
      <c r="B14658" s="27"/>
      <c r="C14658" s="27"/>
      <c r="D14658" s="27"/>
      <c r="E14658" s="27"/>
      <c r="F14658" s="27"/>
      <c r="G14658" s="29"/>
      <c r="H14658" s="29"/>
      <c r="I14658" s="29"/>
      <c r="J14658" s="29"/>
      <c r="K14658" s="29"/>
      <c r="L14658" s="29"/>
    </row>
    <row r="14659" spans="1:12" ht="21">
      <c r="A14659" s="26"/>
      <c r="B14659" s="27"/>
      <c r="C14659" s="27"/>
      <c r="D14659" s="27"/>
      <c r="E14659" s="27"/>
      <c r="F14659" s="27"/>
      <c r="G14659" s="29"/>
      <c r="H14659" s="29"/>
      <c r="I14659" s="29"/>
      <c r="J14659" s="29"/>
      <c r="K14659" s="29"/>
      <c r="L14659" s="29"/>
    </row>
    <row r="14660" spans="1:12" ht="21">
      <c r="A14660" s="26"/>
      <c r="B14660" s="27"/>
      <c r="C14660" s="27"/>
      <c r="D14660" s="27"/>
      <c r="E14660" s="27"/>
      <c r="F14660" s="27"/>
      <c r="G14660" s="29"/>
      <c r="H14660" s="29"/>
      <c r="I14660" s="29"/>
      <c r="J14660" s="29"/>
      <c r="K14660" s="29"/>
      <c r="L14660" s="29"/>
    </row>
    <row r="14661" spans="1:12" ht="21">
      <c r="A14661" s="26"/>
      <c r="B14661" s="27"/>
      <c r="C14661" s="27"/>
      <c r="D14661" s="27"/>
      <c r="E14661" s="27"/>
      <c r="F14661" s="27"/>
      <c r="G14661" s="29"/>
      <c r="H14661" s="29"/>
      <c r="I14661" s="29"/>
      <c r="J14661" s="29"/>
      <c r="K14661" s="29"/>
      <c r="L14661" s="29"/>
    </row>
    <row r="14662" spans="1:12" ht="21">
      <c r="A14662" s="26"/>
      <c r="B14662" s="27"/>
      <c r="C14662" s="27"/>
      <c r="D14662" s="27"/>
      <c r="E14662" s="27"/>
      <c r="F14662" s="27"/>
      <c r="G14662" s="28"/>
      <c r="H14662" s="28"/>
      <c r="I14662" s="28"/>
      <c r="J14662" s="28"/>
      <c r="K14662" s="28"/>
      <c r="L14662" s="28"/>
    </row>
    <row r="14663" spans="1:12" ht="21">
      <c r="A14663" s="26"/>
      <c r="B14663" s="27"/>
      <c r="C14663" s="27"/>
      <c r="D14663" s="27"/>
      <c r="E14663" s="27"/>
      <c r="F14663" s="27"/>
      <c r="G14663" s="29"/>
      <c r="H14663" s="29"/>
      <c r="I14663" s="29"/>
      <c r="J14663" s="29"/>
      <c r="K14663" s="29"/>
      <c r="L14663" s="29"/>
    </row>
    <row r="14664" spans="1:12" ht="21">
      <c r="A14664" s="26"/>
      <c r="B14664" s="27"/>
      <c r="C14664" s="27"/>
      <c r="D14664" s="27"/>
      <c r="E14664" s="27"/>
      <c r="F14664" s="27"/>
      <c r="G14664" s="29"/>
      <c r="H14664" s="29"/>
      <c r="I14664" s="29"/>
      <c r="J14664" s="29"/>
      <c r="K14664" s="29"/>
      <c r="L14664" s="29"/>
    </row>
    <row r="14665" spans="1:12" ht="21">
      <c r="A14665" s="26"/>
      <c r="B14665" s="27"/>
      <c r="C14665" s="27"/>
      <c r="D14665" s="27"/>
      <c r="E14665" s="27"/>
      <c r="F14665" s="27"/>
      <c r="G14665" s="29"/>
      <c r="H14665" s="29"/>
      <c r="I14665" s="29"/>
      <c r="J14665" s="29"/>
      <c r="K14665" s="29"/>
      <c r="L14665" s="29"/>
    </row>
    <row r="14666" spans="1:12" ht="21">
      <c r="A14666" s="26"/>
      <c r="B14666" s="27"/>
      <c r="C14666" s="27"/>
      <c r="D14666" s="27"/>
      <c r="E14666" s="27"/>
      <c r="F14666" s="27"/>
      <c r="G14666" s="29"/>
      <c r="H14666" s="29"/>
      <c r="I14666" s="29"/>
      <c r="J14666" s="29"/>
      <c r="K14666" s="29"/>
      <c r="L14666" s="29"/>
    </row>
    <row r="14667" spans="1:12" ht="21">
      <c r="A14667" s="26"/>
      <c r="B14667" s="27"/>
      <c r="C14667" s="27"/>
      <c r="D14667" s="27"/>
      <c r="E14667" s="27"/>
      <c r="F14667" s="27"/>
      <c r="G14667" s="28"/>
      <c r="H14667" s="28"/>
      <c r="I14667" s="28"/>
      <c r="J14667" s="28"/>
      <c r="K14667" s="28"/>
      <c r="L14667" s="28"/>
    </row>
    <row r="14668" spans="1:12" ht="21">
      <c r="A14668" s="26"/>
      <c r="B14668" s="27"/>
      <c r="C14668" s="27"/>
      <c r="D14668" s="27"/>
      <c r="E14668" s="27"/>
      <c r="F14668" s="27"/>
      <c r="G14668" s="28"/>
      <c r="H14668" s="28"/>
      <c r="I14668" s="28"/>
      <c r="J14668" s="28"/>
      <c r="K14668" s="28"/>
      <c r="L14668" s="28"/>
    </row>
    <row r="14669" spans="1:12" ht="21">
      <c r="A14669" s="26"/>
      <c r="B14669" s="27"/>
      <c r="C14669" s="27"/>
      <c r="D14669" s="27"/>
      <c r="E14669" s="27"/>
      <c r="F14669" s="27"/>
      <c r="G14669" s="29"/>
      <c r="H14669" s="29"/>
      <c r="I14669" s="29"/>
      <c r="J14669" s="29"/>
      <c r="K14669" s="29"/>
      <c r="L14669" s="29"/>
    </row>
    <row r="14670" spans="1:12" ht="21">
      <c r="A14670" s="26"/>
      <c r="B14670" s="27"/>
      <c r="C14670" s="27"/>
      <c r="D14670" s="27"/>
      <c r="E14670" s="27"/>
      <c r="F14670" s="27"/>
      <c r="G14670" s="29"/>
      <c r="H14670" s="29"/>
      <c r="I14670" s="29"/>
      <c r="J14670" s="29"/>
      <c r="K14670" s="29"/>
      <c r="L14670" s="29"/>
    </row>
    <row r="14671" spans="1:12" ht="21">
      <c r="A14671" s="26"/>
      <c r="B14671" s="27"/>
      <c r="C14671" s="27"/>
      <c r="D14671" s="27"/>
      <c r="E14671" s="27"/>
      <c r="F14671" s="27"/>
      <c r="G14671" s="29"/>
      <c r="H14671" s="29"/>
      <c r="I14671" s="29"/>
      <c r="J14671" s="29"/>
      <c r="K14671" s="29"/>
      <c r="L14671" s="29"/>
    </row>
    <row r="14672" spans="1:12" ht="21">
      <c r="A14672" s="26"/>
      <c r="B14672" s="27"/>
      <c r="C14672" s="27"/>
      <c r="D14672" s="27"/>
      <c r="E14672" s="27"/>
      <c r="F14672" s="27"/>
      <c r="G14672" s="28"/>
      <c r="H14672" s="28"/>
      <c r="I14672" s="28"/>
      <c r="J14672" s="28"/>
      <c r="K14672" s="28"/>
      <c r="L14672" s="28"/>
    </row>
    <row r="14673" spans="1:12" ht="21">
      <c r="A14673" s="26"/>
      <c r="B14673" s="27"/>
      <c r="C14673" s="27"/>
      <c r="D14673" s="27"/>
      <c r="E14673" s="27"/>
      <c r="F14673" s="27"/>
      <c r="G14673" s="28"/>
      <c r="H14673" s="28"/>
      <c r="I14673" s="28"/>
      <c r="J14673" s="28"/>
      <c r="K14673" s="28"/>
      <c r="L14673" s="28"/>
    </row>
    <row r="14674" spans="1:12" ht="21">
      <c r="A14674" s="26"/>
      <c r="B14674" s="27"/>
      <c r="C14674" s="27"/>
      <c r="D14674" s="27"/>
      <c r="E14674" s="27"/>
      <c r="F14674" s="27"/>
      <c r="G14674" s="28"/>
      <c r="H14674" s="28"/>
      <c r="I14674" s="28"/>
      <c r="J14674" s="28"/>
      <c r="K14674" s="28"/>
      <c r="L14674" s="28"/>
    </row>
    <row r="14675" spans="1:12" ht="21">
      <c r="A14675" s="26"/>
      <c r="B14675" s="27"/>
      <c r="C14675" s="27"/>
      <c r="D14675" s="27"/>
      <c r="E14675" s="27"/>
      <c r="F14675" s="27"/>
      <c r="G14675" s="28"/>
      <c r="H14675" s="28"/>
      <c r="I14675" s="28"/>
      <c r="J14675" s="28"/>
      <c r="K14675" s="28"/>
      <c r="L14675" s="28"/>
    </row>
    <row r="14676" spans="1:12" ht="21">
      <c r="A14676" s="26"/>
      <c r="B14676" s="27"/>
      <c r="C14676" s="27"/>
      <c r="D14676" s="27"/>
      <c r="E14676" s="27"/>
      <c r="F14676" s="27"/>
      <c r="G14676" s="28"/>
      <c r="H14676" s="28"/>
      <c r="I14676" s="28"/>
      <c r="J14676" s="28"/>
      <c r="K14676" s="28"/>
      <c r="L14676" s="28"/>
    </row>
    <row r="14677" spans="1:12" ht="21">
      <c r="A14677" s="26"/>
      <c r="B14677" s="27"/>
      <c r="C14677" s="27"/>
      <c r="D14677" s="27"/>
      <c r="E14677" s="27"/>
      <c r="F14677" s="27"/>
      <c r="G14677" s="28"/>
      <c r="H14677" s="28"/>
      <c r="I14677" s="28"/>
      <c r="J14677" s="28"/>
      <c r="K14677" s="28"/>
      <c r="L14677" s="28"/>
    </row>
    <row r="14678" spans="1:12" ht="21">
      <c r="A14678" s="26"/>
      <c r="B14678" s="27"/>
      <c r="C14678" s="27"/>
      <c r="D14678" s="27"/>
      <c r="E14678" s="27"/>
      <c r="F14678" s="27"/>
      <c r="G14678" s="29"/>
      <c r="H14678" s="29"/>
      <c r="I14678" s="29"/>
      <c r="J14678" s="29"/>
      <c r="K14678" s="29"/>
      <c r="L14678" s="29"/>
    </row>
    <row r="14679" spans="1:12" ht="21">
      <c r="A14679" s="26"/>
      <c r="B14679" s="27"/>
      <c r="C14679" s="27"/>
      <c r="D14679" s="27"/>
      <c r="E14679" s="27"/>
      <c r="F14679" s="27"/>
      <c r="G14679" s="28"/>
      <c r="H14679" s="28"/>
      <c r="I14679" s="28"/>
      <c r="J14679" s="28"/>
      <c r="K14679" s="28"/>
      <c r="L14679" s="28"/>
    </row>
    <row r="14680" spans="1:12" ht="21">
      <c r="A14680" s="26"/>
      <c r="B14680" s="27"/>
      <c r="C14680" s="27"/>
      <c r="D14680" s="27"/>
      <c r="E14680" s="27"/>
      <c r="F14680" s="27"/>
      <c r="G14680" s="28"/>
      <c r="H14680" s="28"/>
      <c r="I14680" s="28"/>
      <c r="J14680" s="28"/>
      <c r="K14680" s="28"/>
      <c r="L14680" s="28"/>
    </row>
    <row r="14681" spans="1:12" ht="21">
      <c r="A14681" s="26"/>
      <c r="B14681" s="27"/>
      <c r="C14681" s="27"/>
      <c r="D14681" s="27"/>
      <c r="E14681" s="27"/>
      <c r="F14681" s="27"/>
      <c r="G14681" s="28"/>
      <c r="H14681" s="28"/>
      <c r="I14681" s="28"/>
      <c r="J14681" s="28"/>
      <c r="K14681" s="28"/>
      <c r="L14681" s="28"/>
    </row>
    <row r="14682" spans="1:12" ht="21">
      <c r="A14682" s="26"/>
      <c r="B14682" s="27"/>
      <c r="C14682" s="27"/>
      <c r="D14682" s="27"/>
      <c r="E14682" s="27"/>
      <c r="F14682" s="27"/>
      <c r="G14682" s="28"/>
      <c r="H14682" s="28"/>
      <c r="I14682" s="28"/>
      <c r="J14682" s="28"/>
      <c r="K14682" s="28"/>
      <c r="L14682" s="28"/>
    </row>
    <row r="14683" spans="1:12" ht="21">
      <c r="A14683" s="26"/>
      <c r="B14683" s="27"/>
      <c r="C14683" s="27"/>
      <c r="D14683" s="27"/>
      <c r="E14683" s="27"/>
      <c r="F14683" s="27"/>
      <c r="G14683" s="28"/>
      <c r="H14683" s="28"/>
      <c r="I14683" s="28"/>
      <c r="J14683" s="28"/>
      <c r="K14683" s="28"/>
      <c r="L14683" s="28"/>
    </row>
    <row r="14684" spans="1:12" ht="21">
      <c r="A14684" s="26"/>
      <c r="B14684" s="27"/>
      <c r="C14684" s="27"/>
      <c r="D14684" s="27"/>
      <c r="E14684" s="27"/>
      <c r="F14684" s="27"/>
      <c r="G14684" s="28"/>
      <c r="H14684" s="28"/>
      <c r="I14684" s="28"/>
      <c r="J14684" s="28"/>
      <c r="K14684" s="28"/>
      <c r="L14684" s="28"/>
    </row>
    <row r="14685" spans="1:12" ht="21">
      <c r="A14685" s="26"/>
      <c r="B14685" s="27"/>
      <c r="C14685" s="27"/>
      <c r="D14685" s="27"/>
      <c r="E14685" s="27"/>
      <c r="F14685" s="27"/>
      <c r="G14685" s="29"/>
      <c r="H14685" s="29"/>
      <c r="I14685" s="29"/>
      <c r="J14685" s="29"/>
      <c r="K14685" s="29"/>
      <c r="L14685" s="29"/>
    </row>
    <row r="14686" spans="1:12" ht="21">
      <c r="A14686" s="26"/>
      <c r="B14686" s="27"/>
      <c r="C14686" s="27"/>
      <c r="D14686" s="27"/>
      <c r="E14686" s="27"/>
      <c r="F14686" s="27"/>
      <c r="G14686" s="29"/>
      <c r="H14686" s="29"/>
      <c r="I14686" s="29"/>
      <c r="J14686" s="29"/>
      <c r="K14686" s="29"/>
      <c r="L14686" s="29"/>
    </row>
    <row r="14687" spans="1:12" ht="21">
      <c r="A14687" s="26"/>
      <c r="B14687" s="27"/>
      <c r="C14687" s="27"/>
      <c r="D14687" s="27"/>
      <c r="E14687" s="27"/>
      <c r="F14687" s="27"/>
      <c r="G14687" s="28"/>
      <c r="H14687" s="28"/>
      <c r="I14687" s="28"/>
      <c r="J14687" s="28"/>
      <c r="K14687" s="28"/>
      <c r="L14687" s="28"/>
    </row>
    <row r="14688" spans="1:12" ht="21">
      <c r="A14688" s="26"/>
      <c r="B14688" s="27"/>
      <c r="C14688" s="27"/>
      <c r="D14688" s="27"/>
      <c r="E14688" s="27"/>
      <c r="F14688" s="27"/>
      <c r="G14688" s="28"/>
      <c r="H14688" s="28"/>
      <c r="I14688" s="28"/>
      <c r="J14688" s="28"/>
      <c r="K14688" s="28"/>
      <c r="L14688" s="28"/>
    </row>
    <row r="14689" spans="1:12" ht="21">
      <c r="A14689" s="26"/>
      <c r="B14689" s="27"/>
      <c r="C14689" s="27"/>
      <c r="D14689" s="27"/>
      <c r="E14689" s="27"/>
      <c r="F14689" s="27"/>
      <c r="G14689" s="28"/>
      <c r="H14689" s="28"/>
      <c r="I14689" s="28"/>
      <c r="J14689" s="28"/>
      <c r="K14689" s="28"/>
      <c r="L14689" s="28"/>
    </row>
    <row r="14690" spans="1:12" ht="21">
      <c r="A14690" s="26"/>
      <c r="B14690" s="27"/>
      <c r="C14690" s="27"/>
      <c r="D14690" s="27"/>
      <c r="E14690" s="27"/>
      <c r="F14690" s="27"/>
      <c r="G14690" s="29"/>
      <c r="H14690" s="29"/>
      <c r="I14690" s="29"/>
      <c r="J14690" s="29"/>
      <c r="K14690" s="29"/>
      <c r="L14690" s="29"/>
    </row>
    <row r="14691" spans="1:12" ht="21">
      <c r="A14691" s="26"/>
      <c r="B14691" s="27"/>
      <c r="C14691" s="27"/>
      <c r="D14691" s="27"/>
      <c r="E14691" s="27"/>
      <c r="F14691" s="27"/>
      <c r="G14691" s="29"/>
      <c r="H14691" s="29"/>
      <c r="I14691" s="29"/>
      <c r="J14691" s="29"/>
      <c r="K14691" s="29"/>
      <c r="L14691" s="29"/>
    </row>
    <row r="14692" spans="1:12" ht="21">
      <c r="A14692" s="26"/>
      <c r="B14692" s="27"/>
      <c r="C14692" s="27"/>
      <c r="D14692" s="27"/>
      <c r="E14692" s="27"/>
      <c r="F14692" s="27"/>
      <c r="G14692" s="29"/>
      <c r="H14692" s="29"/>
      <c r="I14692" s="29"/>
      <c r="J14692" s="29"/>
      <c r="K14692" s="29"/>
      <c r="L14692" s="29"/>
    </row>
    <row r="14693" spans="1:12" ht="21">
      <c r="A14693" s="26"/>
      <c r="B14693" s="27"/>
      <c r="C14693" s="27"/>
      <c r="D14693" s="27"/>
      <c r="E14693" s="27"/>
      <c r="F14693" s="27"/>
      <c r="G14693" s="28"/>
      <c r="H14693" s="28"/>
      <c r="I14693" s="28"/>
      <c r="J14693" s="28"/>
      <c r="K14693" s="28"/>
      <c r="L14693" s="28"/>
    </row>
    <row r="14694" spans="1:12" ht="21">
      <c r="A14694" s="26"/>
      <c r="B14694" s="27"/>
      <c r="C14694" s="27"/>
      <c r="D14694" s="27"/>
      <c r="E14694" s="27"/>
      <c r="F14694" s="27"/>
      <c r="G14694" s="28"/>
      <c r="H14694" s="28"/>
      <c r="I14694" s="28"/>
      <c r="J14694" s="28"/>
      <c r="K14694" s="28"/>
      <c r="L14694" s="28"/>
    </row>
    <row r="14695" spans="1:12" ht="21">
      <c r="A14695" s="26"/>
      <c r="B14695" s="27"/>
      <c r="C14695" s="27"/>
      <c r="D14695" s="27"/>
      <c r="E14695" s="27"/>
      <c r="F14695" s="27"/>
      <c r="G14695" s="28"/>
      <c r="H14695" s="28"/>
      <c r="I14695" s="28"/>
      <c r="J14695" s="28"/>
      <c r="K14695" s="28"/>
      <c r="L14695" s="28"/>
    </row>
    <row r="14696" spans="1:12" ht="21">
      <c r="A14696" s="26"/>
      <c r="B14696" s="27"/>
      <c r="C14696" s="27"/>
      <c r="D14696" s="27"/>
      <c r="E14696" s="27"/>
      <c r="F14696" s="27"/>
      <c r="G14696" s="28"/>
      <c r="H14696" s="28"/>
      <c r="I14696" s="28"/>
      <c r="J14696" s="28"/>
      <c r="K14696" s="28"/>
      <c r="L14696" s="28"/>
    </row>
    <row r="14697" spans="1:12" ht="21">
      <c r="A14697" s="26"/>
      <c r="B14697" s="27"/>
      <c r="C14697" s="27"/>
      <c r="D14697" s="27"/>
      <c r="E14697" s="27"/>
      <c r="F14697" s="27"/>
      <c r="G14697" s="28"/>
      <c r="H14697" s="28"/>
      <c r="I14697" s="28"/>
      <c r="J14697" s="28"/>
      <c r="K14697" s="28"/>
      <c r="L14697" s="28"/>
    </row>
    <row r="14698" spans="1:12" ht="21">
      <c r="A14698" s="26"/>
      <c r="B14698" s="27"/>
      <c r="C14698" s="27"/>
      <c r="D14698" s="27"/>
      <c r="E14698" s="27"/>
      <c r="F14698" s="27"/>
      <c r="G14698" s="28"/>
      <c r="H14698" s="28"/>
      <c r="I14698" s="28"/>
      <c r="J14698" s="28"/>
      <c r="K14698" s="28"/>
      <c r="L14698" s="28"/>
    </row>
    <row r="14699" spans="1:12" ht="21">
      <c r="A14699" s="26"/>
      <c r="B14699" s="27"/>
      <c r="C14699" s="27"/>
      <c r="D14699" s="27"/>
      <c r="E14699" s="27"/>
      <c r="F14699" s="27"/>
      <c r="G14699" s="28"/>
      <c r="H14699" s="28"/>
      <c r="I14699" s="28"/>
      <c r="J14699" s="28"/>
      <c r="K14699" s="28"/>
      <c r="L14699" s="28"/>
    </row>
    <row r="14700" spans="1:12" ht="21">
      <c r="A14700" s="26"/>
      <c r="B14700" s="27"/>
      <c r="C14700" s="27"/>
      <c r="D14700" s="27"/>
      <c r="E14700" s="27"/>
      <c r="F14700" s="27"/>
      <c r="G14700" s="28"/>
      <c r="H14700" s="28"/>
      <c r="I14700" s="28"/>
      <c r="J14700" s="28"/>
      <c r="K14700" s="28"/>
      <c r="L14700" s="28"/>
    </row>
    <row r="14701" spans="1:12" ht="21">
      <c r="A14701" s="26"/>
      <c r="B14701" s="27"/>
      <c r="C14701" s="27"/>
      <c r="D14701" s="27"/>
      <c r="E14701" s="27"/>
      <c r="F14701" s="27"/>
      <c r="G14701" s="29"/>
      <c r="H14701" s="29"/>
      <c r="I14701" s="29"/>
      <c r="J14701" s="29"/>
      <c r="K14701" s="29"/>
      <c r="L14701" s="29"/>
    </row>
    <row r="14702" spans="1:12" ht="21">
      <c r="A14702" s="26"/>
      <c r="B14702" s="27"/>
      <c r="C14702" s="27"/>
      <c r="D14702" s="27"/>
      <c r="E14702" s="27"/>
      <c r="F14702" s="27"/>
      <c r="G14702" s="28"/>
      <c r="H14702" s="28"/>
      <c r="I14702" s="28"/>
      <c r="J14702" s="28"/>
      <c r="K14702" s="28"/>
      <c r="L14702" s="28"/>
    </row>
    <row r="14703" spans="1:12" ht="21">
      <c r="A14703" s="26"/>
      <c r="B14703" s="27"/>
      <c r="C14703" s="27"/>
      <c r="D14703" s="27"/>
      <c r="E14703" s="27"/>
      <c r="F14703" s="27"/>
      <c r="G14703" s="28"/>
      <c r="H14703" s="28"/>
      <c r="I14703" s="28"/>
      <c r="J14703" s="28"/>
      <c r="K14703" s="28"/>
      <c r="L14703" s="28"/>
    </row>
    <row r="14704" spans="1:12" ht="21">
      <c r="A14704" s="26"/>
      <c r="B14704" s="27"/>
      <c r="C14704" s="27"/>
      <c r="D14704" s="27"/>
      <c r="E14704" s="27"/>
      <c r="F14704" s="27"/>
      <c r="G14704" s="29"/>
      <c r="H14704" s="29"/>
      <c r="I14704" s="29"/>
      <c r="J14704" s="29"/>
      <c r="K14704" s="29"/>
      <c r="L14704" s="29"/>
    </row>
    <row r="14705" spans="1:12" ht="21">
      <c r="A14705" s="26"/>
      <c r="B14705" s="27"/>
      <c r="C14705" s="27"/>
      <c r="D14705" s="27"/>
      <c r="E14705" s="27"/>
      <c r="F14705" s="27"/>
      <c r="G14705" s="29"/>
      <c r="H14705" s="29"/>
      <c r="I14705" s="29"/>
      <c r="J14705" s="29"/>
      <c r="K14705" s="29"/>
      <c r="L14705" s="29"/>
    </row>
    <row r="14706" spans="1:12" ht="21">
      <c r="A14706" s="26"/>
      <c r="B14706" s="27"/>
      <c r="C14706" s="27"/>
      <c r="D14706" s="27"/>
      <c r="E14706" s="27"/>
      <c r="F14706" s="27"/>
      <c r="G14706" s="28"/>
      <c r="H14706" s="28"/>
      <c r="I14706" s="28"/>
      <c r="J14706" s="28"/>
      <c r="K14706" s="28"/>
      <c r="L14706" s="28"/>
    </row>
    <row r="14707" spans="1:12" ht="21">
      <c r="A14707" s="26"/>
      <c r="B14707" s="27"/>
      <c r="C14707" s="27"/>
      <c r="D14707" s="27"/>
      <c r="E14707" s="27"/>
      <c r="F14707" s="27"/>
      <c r="G14707" s="28"/>
      <c r="H14707" s="28"/>
      <c r="I14707" s="28"/>
      <c r="J14707" s="28"/>
      <c r="K14707" s="28"/>
      <c r="L14707" s="28"/>
    </row>
    <row r="14708" spans="1:12" ht="21">
      <c r="A14708" s="26"/>
      <c r="B14708" s="27"/>
      <c r="C14708" s="27"/>
      <c r="D14708" s="27"/>
      <c r="E14708" s="27"/>
      <c r="F14708" s="27"/>
      <c r="G14708" s="29"/>
      <c r="H14708" s="29"/>
      <c r="I14708" s="29"/>
      <c r="J14708" s="29"/>
      <c r="K14708" s="29"/>
      <c r="L14708" s="29"/>
    </row>
    <row r="14709" spans="1:12" ht="21">
      <c r="A14709" s="26"/>
      <c r="B14709" s="27"/>
      <c r="C14709" s="27"/>
      <c r="D14709" s="27"/>
      <c r="E14709" s="27"/>
      <c r="F14709" s="27"/>
      <c r="G14709" s="29"/>
      <c r="H14709" s="29"/>
      <c r="I14709" s="29"/>
      <c r="J14709" s="29"/>
      <c r="K14709" s="29"/>
      <c r="L14709" s="29"/>
    </row>
    <row r="14710" spans="1:12" ht="21">
      <c r="A14710" s="26"/>
      <c r="B14710" s="27"/>
      <c r="C14710" s="27"/>
      <c r="D14710" s="27"/>
      <c r="E14710" s="27"/>
      <c r="F14710" s="27"/>
      <c r="G14710" s="29"/>
      <c r="H14710" s="29"/>
      <c r="I14710" s="29"/>
      <c r="J14710" s="29"/>
      <c r="K14710" s="29"/>
      <c r="L14710" s="29"/>
    </row>
    <row r="14711" spans="1:12" ht="21">
      <c r="A14711" s="26"/>
      <c r="B14711" s="27"/>
      <c r="C14711" s="27"/>
      <c r="D14711" s="27"/>
      <c r="E14711" s="27"/>
      <c r="F14711" s="27"/>
      <c r="G14711" s="29"/>
      <c r="H14711" s="29"/>
      <c r="I14711" s="29"/>
      <c r="J14711" s="29"/>
      <c r="K14711" s="29"/>
      <c r="L14711" s="29"/>
    </row>
    <row r="14712" spans="1:12" ht="21">
      <c r="A14712" s="26"/>
      <c r="B14712" s="27"/>
      <c r="C14712" s="27"/>
      <c r="D14712" s="27"/>
      <c r="E14712" s="27"/>
      <c r="F14712" s="27"/>
      <c r="G14712" s="28"/>
      <c r="H14712" s="28"/>
      <c r="I14712" s="28"/>
      <c r="J14712" s="28"/>
      <c r="K14712" s="28"/>
      <c r="L14712" s="28"/>
    </row>
    <row r="14713" spans="1:12" ht="21">
      <c r="A14713" s="26"/>
      <c r="B14713" s="27"/>
      <c r="C14713" s="27"/>
      <c r="D14713" s="27"/>
      <c r="E14713" s="27"/>
      <c r="F14713" s="27"/>
      <c r="G14713" s="29"/>
      <c r="H14713" s="29"/>
      <c r="I14713" s="29"/>
      <c r="J14713" s="29"/>
      <c r="K14713" s="29"/>
      <c r="L14713" s="29"/>
    </row>
    <row r="14714" spans="1:12" ht="21">
      <c r="A14714" s="26"/>
      <c r="B14714" s="27"/>
      <c r="C14714" s="27"/>
      <c r="D14714" s="27"/>
      <c r="E14714" s="27"/>
      <c r="F14714" s="27"/>
      <c r="G14714" s="29"/>
      <c r="H14714" s="29"/>
      <c r="I14714" s="29"/>
      <c r="J14714" s="29"/>
      <c r="K14714" s="29"/>
      <c r="L14714" s="29"/>
    </row>
    <row r="14715" spans="1:12" ht="21">
      <c r="A14715" s="26"/>
      <c r="B14715" s="27"/>
      <c r="C14715" s="27"/>
      <c r="D14715" s="27"/>
      <c r="E14715" s="27"/>
      <c r="F14715" s="27"/>
      <c r="G14715" s="29"/>
      <c r="H14715" s="29"/>
      <c r="I14715" s="29"/>
      <c r="J14715" s="29"/>
      <c r="K14715" s="29"/>
      <c r="L14715" s="29"/>
    </row>
    <row r="14716" spans="1:12" ht="21">
      <c r="A14716" s="26"/>
      <c r="B14716" s="27"/>
      <c r="C14716" s="27"/>
      <c r="D14716" s="27"/>
      <c r="E14716" s="27"/>
      <c r="F14716" s="27"/>
      <c r="G14716" s="29"/>
      <c r="H14716" s="29"/>
      <c r="I14716" s="29"/>
      <c r="J14716" s="29"/>
      <c r="K14716" s="29"/>
      <c r="L14716" s="29"/>
    </row>
    <row r="14717" spans="1:12" ht="21">
      <c r="A14717" s="26"/>
      <c r="B14717" s="27"/>
      <c r="C14717" s="27"/>
      <c r="D14717" s="27"/>
      <c r="E14717" s="27"/>
      <c r="F14717" s="27"/>
      <c r="G14717" s="28"/>
      <c r="H14717" s="28"/>
      <c r="I14717" s="28"/>
      <c r="J14717" s="28"/>
      <c r="K14717" s="28"/>
      <c r="L14717" s="28"/>
    </row>
    <row r="14718" spans="1:12" ht="21">
      <c r="A14718" s="26"/>
      <c r="B14718" s="27"/>
      <c r="C14718" s="27"/>
      <c r="D14718" s="27"/>
      <c r="E14718" s="27"/>
      <c r="F14718" s="27"/>
      <c r="G14718" s="29"/>
      <c r="H14718" s="29"/>
      <c r="I14718" s="29"/>
      <c r="J14718" s="29"/>
      <c r="K14718" s="29"/>
      <c r="L14718" s="29"/>
    </row>
    <row r="14719" spans="1:12" ht="21">
      <c r="A14719" s="26"/>
      <c r="B14719" s="27"/>
      <c r="C14719" s="27"/>
      <c r="D14719" s="27"/>
      <c r="E14719" s="27"/>
      <c r="F14719" s="27"/>
      <c r="G14719" s="29"/>
      <c r="H14719" s="29"/>
      <c r="I14719" s="29"/>
      <c r="J14719" s="29"/>
      <c r="K14719" s="29"/>
      <c r="L14719" s="29"/>
    </row>
    <row r="14720" spans="1:12" ht="21">
      <c r="A14720" s="26"/>
      <c r="B14720" s="27"/>
      <c r="C14720" s="27"/>
      <c r="D14720" s="27"/>
      <c r="E14720" s="27"/>
      <c r="F14720" s="27"/>
      <c r="G14720" s="29"/>
      <c r="H14720" s="29"/>
      <c r="I14720" s="29"/>
      <c r="J14720" s="29"/>
      <c r="K14720" s="29"/>
      <c r="L14720" s="29"/>
    </row>
    <row r="14721" spans="1:12" ht="21">
      <c r="A14721" s="26"/>
      <c r="B14721" s="27"/>
      <c r="C14721" s="27"/>
      <c r="D14721" s="27"/>
      <c r="E14721" s="27"/>
      <c r="F14721" s="27"/>
      <c r="G14721" s="28"/>
      <c r="H14721" s="28"/>
      <c r="I14721" s="28"/>
      <c r="J14721" s="28"/>
      <c r="K14721" s="28"/>
      <c r="L14721" s="28"/>
    </row>
    <row r="14722" spans="1:12" ht="21">
      <c r="A14722" s="26"/>
      <c r="B14722" s="27"/>
      <c r="C14722" s="27"/>
      <c r="D14722" s="27"/>
      <c r="E14722" s="27"/>
      <c r="F14722" s="27"/>
      <c r="G14722" s="28"/>
      <c r="H14722" s="28"/>
      <c r="I14722" s="28"/>
      <c r="J14722" s="28"/>
      <c r="K14722" s="28"/>
      <c r="L14722" s="28"/>
    </row>
    <row r="14723" spans="1:12" ht="21">
      <c r="A14723" s="26"/>
      <c r="B14723" s="27"/>
      <c r="C14723" s="27"/>
      <c r="D14723" s="27"/>
      <c r="E14723" s="27"/>
      <c r="F14723" s="27"/>
      <c r="G14723" s="29"/>
      <c r="H14723" s="29"/>
      <c r="I14723" s="29"/>
      <c r="J14723" s="29"/>
      <c r="K14723" s="29"/>
      <c r="L14723" s="29"/>
    </row>
    <row r="14724" spans="1:12" ht="21">
      <c r="A14724" s="26"/>
      <c r="B14724" s="27"/>
      <c r="C14724" s="27"/>
      <c r="D14724" s="27"/>
      <c r="E14724" s="27"/>
      <c r="F14724" s="27"/>
      <c r="G14724" s="29"/>
      <c r="H14724" s="29"/>
      <c r="I14724" s="29"/>
      <c r="J14724" s="29"/>
      <c r="K14724" s="29"/>
      <c r="L14724" s="29"/>
    </row>
    <row r="14725" spans="1:12" ht="21">
      <c r="A14725" s="26"/>
      <c r="B14725" s="27"/>
      <c r="C14725" s="27"/>
      <c r="D14725" s="27"/>
      <c r="E14725" s="27"/>
      <c r="F14725" s="27"/>
      <c r="G14725" s="29"/>
      <c r="H14725" s="29"/>
      <c r="I14725" s="29"/>
      <c r="J14725" s="29"/>
      <c r="K14725" s="29"/>
      <c r="L14725" s="29"/>
    </row>
    <row r="14726" spans="1:12" ht="21">
      <c r="A14726" s="26"/>
      <c r="B14726" s="27"/>
      <c r="C14726" s="27"/>
      <c r="D14726" s="27"/>
      <c r="E14726" s="27"/>
      <c r="F14726" s="27"/>
      <c r="G14726" s="29"/>
      <c r="H14726" s="29"/>
      <c r="I14726" s="29"/>
      <c r="J14726" s="29"/>
      <c r="K14726" s="29"/>
      <c r="L14726" s="29"/>
    </row>
    <row r="14727" spans="1:12" ht="21">
      <c r="A14727" s="26"/>
      <c r="B14727" s="27"/>
      <c r="C14727" s="27"/>
      <c r="D14727" s="27"/>
      <c r="E14727" s="27"/>
      <c r="F14727" s="27"/>
      <c r="G14727" s="28"/>
      <c r="H14727" s="28"/>
      <c r="I14727" s="28"/>
      <c r="J14727" s="28"/>
      <c r="K14727" s="28"/>
      <c r="L14727" s="28"/>
    </row>
    <row r="14728" spans="1:12" ht="21">
      <c r="A14728" s="26"/>
      <c r="B14728" s="27"/>
      <c r="C14728" s="27"/>
      <c r="D14728" s="27"/>
      <c r="E14728" s="27"/>
      <c r="F14728" s="27"/>
      <c r="G14728" s="29"/>
      <c r="H14728" s="29"/>
      <c r="I14728" s="29"/>
      <c r="J14728" s="29"/>
      <c r="K14728" s="29"/>
      <c r="L14728" s="29"/>
    </row>
    <row r="14729" spans="1:12" ht="21">
      <c r="A14729" s="26"/>
      <c r="B14729" s="27"/>
      <c r="C14729" s="27"/>
      <c r="D14729" s="27"/>
      <c r="E14729" s="27"/>
      <c r="F14729" s="27"/>
      <c r="G14729" s="28"/>
      <c r="H14729" s="28"/>
      <c r="I14729" s="28"/>
      <c r="J14729" s="28"/>
      <c r="K14729" s="28"/>
      <c r="L14729" s="28"/>
    </row>
    <row r="14730" spans="1:12" ht="21">
      <c r="A14730" s="26"/>
      <c r="B14730" s="27"/>
      <c r="C14730" s="27"/>
      <c r="D14730" s="27"/>
      <c r="E14730" s="27"/>
      <c r="F14730" s="27"/>
      <c r="G14730" s="28"/>
      <c r="H14730" s="28"/>
      <c r="I14730" s="28"/>
      <c r="J14730" s="28"/>
      <c r="K14730" s="28"/>
      <c r="L14730" s="28"/>
    </row>
    <row r="14731" spans="1:12" ht="21">
      <c r="A14731" s="26"/>
      <c r="B14731" s="27"/>
      <c r="C14731" s="27"/>
      <c r="D14731" s="27"/>
      <c r="E14731" s="27"/>
      <c r="F14731" s="27"/>
      <c r="G14731" s="28"/>
      <c r="H14731" s="28"/>
      <c r="I14731" s="28"/>
      <c r="J14731" s="28"/>
      <c r="K14731" s="28"/>
      <c r="L14731" s="28"/>
    </row>
    <row r="14732" spans="1:12" ht="21">
      <c r="A14732" s="26"/>
      <c r="B14732" s="27"/>
      <c r="C14732" s="27"/>
      <c r="D14732" s="27"/>
      <c r="E14732" s="27"/>
      <c r="F14732" s="27"/>
      <c r="G14732" s="29"/>
      <c r="H14732" s="29"/>
      <c r="I14732" s="29"/>
      <c r="J14732" s="29"/>
      <c r="K14732" s="29"/>
      <c r="L14732" s="29"/>
    </row>
    <row r="14733" spans="1:12" ht="21">
      <c r="A14733" s="26"/>
      <c r="B14733" s="27"/>
      <c r="C14733" s="27"/>
      <c r="D14733" s="27"/>
      <c r="E14733" s="27"/>
      <c r="F14733" s="27"/>
      <c r="G14733" s="29"/>
      <c r="H14733" s="29"/>
      <c r="I14733" s="29"/>
      <c r="J14733" s="29"/>
      <c r="K14733" s="29"/>
      <c r="L14733" s="29"/>
    </row>
    <row r="14734" spans="1:12" ht="21">
      <c r="A14734" s="26"/>
      <c r="B14734" s="27"/>
      <c r="C14734" s="27"/>
      <c r="D14734" s="27"/>
      <c r="E14734" s="27"/>
      <c r="F14734" s="27"/>
      <c r="G14734" s="29"/>
      <c r="H14734" s="29"/>
      <c r="I14734" s="29"/>
      <c r="J14734" s="29"/>
      <c r="K14734" s="29"/>
      <c r="L14734" s="29"/>
    </row>
    <row r="14735" spans="1:12" ht="21">
      <c r="A14735" s="26"/>
      <c r="B14735" s="27"/>
      <c r="C14735" s="27"/>
      <c r="D14735" s="27"/>
      <c r="E14735" s="27"/>
      <c r="F14735" s="27"/>
      <c r="G14735" s="29"/>
      <c r="H14735" s="29"/>
      <c r="I14735" s="29"/>
      <c r="J14735" s="29"/>
      <c r="K14735" s="29"/>
      <c r="L14735" s="29"/>
    </row>
    <row r="14736" spans="1:12" ht="21">
      <c r="A14736" s="26"/>
      <c r="B14736" s="27"/>
      <c r="C14736" s="27"/>
      <c r="D14736" s="27"/>
      <c r="E14736" s="27"/>
      <c r="F14736" s="27"/>
      <c r="G14736" s="29"/>
      <c r="H14736" s="29"/>
      <c r="I14736" s="29"/>
      <c r="J14736" s="29"/>
      <c r="K14736" s="29"/>
      <c r="L14736" s="29"/>
    </row>
    <row r="14737" spans="1:12" ht="21">
      <c r="A14737" s="26"/>
      <c r="B14737" s="27"/>
      <c r="C14737" s="27"/>
      <c r="D14737" s="27"/>
      <c r="E14737" s="27"/>
      <c r="F14737" s="27"/>
      <c r="G14737" s="29"/>
      <c r="H14737" s="29"/>
      <c r="I14737" s="29"/>
      <c r="J14737" s="29"/>
      <c r="K14737" s="29"/>
      <c r="L14737" s="29"/>
    </row>
    <row r="14738" spans="1:12" ht="21">
      <c r="A14738" s="26"/>
      <c r="B14738" s="27"/>
      <c r="C14738" s="27"/>
      <c r="D14738" s="27"/>
      <c r="E14738" s="27"/>
      <c r="F14738" s="27"/>
      <c r="G14738" s="28"/>
      <c r="H14738" s="28"/>
      <c r="I14738" s="28"/>
      <c r="J14738" s="28"/>
      <c r="K14738" s="28"/>
      <c r="L14738" s="28"/>
    </row>
    <row r="14739" spans="1:12" ht="21">
      <c r="A14739" s="26"/>
      <c r="B14739" s="27"/>
      <c r="C14739" s="27"/>
      <c r="D14739" s="27"/>
      <c r="E14739" s="27"/>
      <c r="F14739" s="27"/>
      <c r="G14739" s="29"/>
      <c r="H14739" s="29"/>
      <c r="I14739" s="29"/>
      <c r="J14739" s="29"/>
      <c r="K14739" s="29"/>
      <c r="L14739" s="29"/>
    </row>
    <row r="14740" spans="1:12" ht="21">
      <c r="A14740" s="26"/>
      <c r="B14740" s="27"/>
      <c r="C14740" s="27"/>
      <c r="D14740" s="27"/>
      <c r="E14740" s="27"/>
      <c r="F14740" s="27"/>
      <c r="G14740" s="29"/>
      <c r="H14740" s="29"/>
      <c r="I14740" s="29"/>
      <c r="J14740" s="29"/>
      <c r="K14740" s="29"/>
      <c r="L14740" s="29"/>
    </row>
    <row r="14741" spans="1:12" ht="21">
      <c r="A14741" s="26"/>
      <c r="B14741" s="27"/>
      <c r="C14741" s="27"/>
      <c r="D14741" s="27"/>
      <c r="E14741" s="27"/>
      <c r="F14741" s="27"/>
      <c r="G14741" s="29"/>
      <c r="H14741" s="29"/>
      <c r="I14741" s="29"/>
      <c r="J14741" s="29"/>
      <c r="K14741" s="29"/>
      <c r="L14741" s="29"/>
    </row>
    <row r="14742" spans="1:12" ht="21">
      <c r="A14742" s="26"/>
      <c r="B14742" s="27"/>
      <c r="C14742" s="27"/>
      <c r="D14742" s="27"/>
      <c r="E14742" s="27"/>
      <c r="F14742" s="27"/>
      <c r="G14742" s="29"/>
      <c r="H14742" s="29"/>
      <c r="I14742" s="29"/>
      <c r="J14742" s="29"/>
      <c r="K14742" s="29"/>
      <c r="L14742" s="29"/>
    </row>
    <row r="14743" spans="1:12" ht="21">
      <c r="A14743" s="26"/>
      <c r="B14743" s="27"/>
      <c r="C14743" s="27"/>
      <c r="D14743" s="27"/>
      <c r="E14743" s="27"/>
      <c r="F14743" s="27"/>
      <c r="G14743" s="29"/>
      <c r="H14743" s="29"/>
      <c r="I14743" s="29"/>
      <c r="J14743" s="29"/>
      <c r="K14743" s="29"/>
      <c r="L14743" s="29"/>
    </row>
    <row r="14744" spans="1:12" ht="21">
      <c r="A14744" s="26"/>
      <c r="B14744" s="27"/>
      <c r="C14744" s="27"/>
      <c r="D14744" s="27"/>
      <c r="E14744" s="27"/>
      <c r="F14744" s="27"/>
      <c r="G14744" s="29"/>
      <c r="H14744" s="29"/>
      <c r="I14744" s="29"/>
      <c r="J14744" s="29"/>
      <c r="K14744" s="29"/>
      <c r="L14744" s="29"/>
    </row>
    <row r="14745" spans="1:12" ht="21">
      <c r="A14745" s="26"/>
      <c r="B14745" s="27"/>
      <c r="C14745" s="27"/>
      <c r="D14745" s="27"/>
      <c r="E14745" s="27"/>
      <c r="F14745" s="27"/>
      <c r="G14745" s="29"/>
      <c r="H14745" s="29"/>
      <c r="I14745" s="29"/>
      <c r="J14745" s="29"/>
      <c r="K14745" s="29"/>
      <c r="L14745" s="29"/>
    </row>
    <row r="14746" spans="1:12" ht="21">
      <c r="A14746" s="26"/>
      <c r="B14746" s="27"/>
      <c r="C14746" s="27"/>
      <c r="D14746" s="27"/>
      <c r="E14746" s="27"/>
      <c r="F14746" s="27"/>
      <c r="G14746" s="29"/>
      <c r="H14746" s="29"/>
      <c r="I14746" s="29"/>
      <c r="J14746" s="29"/>
      <c r="K14746" s="29"/>
      <c r="L14746" s="29"/>
    </row>
    <row r="14747" spans="1:12" ht="21">
      <c r="A14747" s="26"/>
      <c r="B14747" s="27"/>
      <c r="C14747" s="27"/>
      <c r="D14747" s="27"/>
      <c r="E14747" s="27"/>
      <c r="F14747" s="27"/>
      <c r="G14747" s="29"/>
      <c r="H14747" s="29"/>
      <c r="I14747" s="29"/>
      <c r="J14747" s="29"/>
      <c r="K14747" s="29"/>
      <c r="L14747" s="29"/>
    </row>
    <row r="14748" spans="1:12" ht="21">
      <c r="A14748" s="26"/>
      <c r="B14748" s="27"/>
      <c r="C14748" s="27"/>
      <c r="D14748" s="27"/>
      <c r="E14748" s="27"/>
      <c r="F14748" s="27"/>
      <c r="G14748" s="29"/>
      <c r="H14748" s="29"/>
      <c r="I14748" s="29"/>
      <c r="J14748" s="29"/>
      <c r="K14748" s="29"/>
      <c r="L14748" s="29"/>
    </row>
    <row r="14749" spans="1:12" ht="21">
      <c r="A14749" s="26"/>
      <c r="B14749" s="27"/>
      <c r="C14749" s="27"/>
      <c r="D14749" s="27"/>
      <c r="E14749" s="27"/>
      <c r="F14749" s="27"/>
      <c r="G14749" s="29"/>
      <c r="H14749" s="29"/>
      <c r="I14749" s="29"/>
      <c r="J14749" s="29"/>
      <c r="K14749" s="29"/>
      <c r="L14749" s="29"/>
    </row>
    <row r="14750" spans="1:12" ht="21">
      <c r="A14750" s="26"/>
      <c r="B14750" s="27"/>
      <c r="C14750" s="27"/>
      <c r="D14750" s="27"/>
      <c r="E14750" s="27"/>
      <c r="F14750" s="27"/>
      <c r="G14750" s="29"/>
      <c r="H14750" s="29"/>
      <c r="I14750" s="29"/>
      <c r="J14750" s="29"/>
      <c r="K14750" s="29"/>
      <c r="L14750" s="29"/>
    </row>
    <row r="14751" spans="1:12" ht="21">
      <c r="A14751" s="26"/>
      <c r="B14751" s="27"/>
      <c r="C14751" s="27"/>
      <c r="D14751" s="27"/>
      <c r="E14751" s="27"/>
      <c r="F14751" s="27"/>
      <c r="G14751" s="29"/>
      <c r="H14751" s="29"/>
      <c r="I14751" s="29"/>
      <c r="J14751" s="29"/>
      <c r="K14751" s="29"/>
      <c r="L14751" s="29"/>
    </row>
    <row r="14752" spans="1:12" ht="21">
      <c r="A14752" s="26"/>
      <c r="B14752" s="27"/>
      <c r="C14752" s="27"/>
      <c r="D14752" s="27"/>
      <c r="E14752" s="27"/>
      <c r="F14752" s="27"/>
      <c r="G14752" s="29"/>
      <c r="H14752" s="29"/>
      <c r="I14752" s="29"/>
      <c r="J14752" s="29"/>
      <c r="K14752" s="29"/>
      <c r="L14752" s="29"/>
    </row>
    <row r="14753" spans="1:12" ht="21">
      <c r="A14753" s="26"/>
      <c r="B14753" s="27"/>
      <c r="C14753" s="27"/>
      <c r="D14753" s="27"/>
      <c r="E14753" s="27"/>
      <c r="F14753" s="27"/>
      <c r="G14753" s="29"/>
      <c r="H14753" s="29"/>
      <c r="I14753" s="29"/>
      <c r="J14753" s="29"/>
      <c r="K14753" s="29"/>
      <c r="L14753" s="29"/>
    </row>
    <row r="14754" spans="1:12" ht="21">
      <c r="A14754" s="26"/>
      <c r="B14754" s="27"/>
      <c r="C14754" s="27"/>
      <c r="D14754" s="27"/>
      <c r="E14754" s="27"/>
      <c r="F14754" s="27"/>
      <c r="G14754" s="29"/>
      <c r="H14754" s="29"/>
      <c r="I14754" s="29"/>
      <c r="J14754" s="29"/>
      <c r="K14754" s="29"/>
      <c r="L14754" s="29"/>
    </row>
    <row r="14755" spans="1:12" ht="21">
      <c r="A14755" s="26"/>
      <c r="B14755" s="27"/>
      <c r="C14755" s="27"/>
      <c r="D14755" s="27"/>
      <c r="E14755" s="27"/>
      <c r="F14755" s="27"/>
      <c r="G14755" s="29"/>
      <c r="H14755" s="29"/>
      <c r="I14755" s="29"/>
      <c r="J14755" s="29"/>
      <c r="K14755" s="29"/>
      <c r="L14755" s="29"/>
    </row>
    <row r="14756" spans="1:12" ht="21">
      <c r="A14756" s="26"/>
      <c r="B14756" s="27"/>
      <c r="C14756" s="27"/>
      <c r="D14756" s="27"/>
      <c r="E14756" s="27"/>
      <c r="F14756" s="27"/>
      <c r="G14756" s="29"/>
      <c r="H14756" s="29"/>
      <c r="I14756" s="29"/>
      <c r="J14756" s="29"/>
      <c r="K14756" s="29"/>
      <c r="L14756" s="29"/>
    </row>
    <row r="14757" spans="1:12" ht="21">
      <c r="A14757" s="26"/>
      <c r="B14757" s="27"/>
      <c r="C14757" s="27"/>
      <c r="D14757" s="27"/>
      <c r="E14757" s="27"/>
      <c r="F14757" s="27"/>
      <c r="G14757" s="29"/>
      <c r="H14757" s="29"/>
      <c r="I14757" s="29"/>
      <c r="J14757" s="29"/>
      <c r="K14757" s="29"/>
      <c r="L14757" s="29"/>
    </row>
    <row r="14758" spans="1:12" ht="21">
      <c r="A14758" s="26"/>
      <c r="B14758" s="27"/>
      <c r="C14758" s="27"/>
      <c r="D14758" s="27"/>
      <c r="E14758" s="27"/>
      <c r="F14758" s="27"/>
      <c r="G14758" s="29"/>
      <c r="H14758" s="29"/>
      <c r="I14758" s="29"/>
      <c r="J14758" s="29"/>
      <c r="K14758" s="29"/>
      <c r="L14758" s="29"/>
    </row>
    <row r="14759" spans="1:12" ht="21">
      <c r="A14759" s="26"/>
      <c r="B14759" s="27"/>
      <c r="C14759" s="27"/>
      <c r="D14759" s="27"/>
      <c r="E14759" s="27"/>
      <c r="F14759" s="27"/>
      <c r="G14759" s="29"/>
      <c r="H14759" s="29"/>
      <c r="I14759" s="29"/>
      <c r="J14759" s="29"/>
      <c r="K14759" s="29"/>
      <c r="L14759" s="29"/>
    </row>
    <row r="14760" spans="1:12" ht="21">
      <c r="A14760" s="26"/>
      <c r="B14760" s="27"/>
      <c r="C14760" s="27"/>
      <c r="D14760" s="27"/>
      <c r="E14760" s="27"/>
      <c r="F14760" s="27"/>
      <c r="G14760" s="29"/>
      <c r="H14760" s="29"/>
      <c r="I14760" s="29"/>
      <c r="J14760" s="29"/>
      <c r="K14760" s="29"/>
      <c r="L14760" s="29"/>
    </row>
    <row r="14761" spans="1:12" ht="21">
      <c r="A14761" s="26"/>
      <c r="B14761" s="27"/>
      <c r="C14761" s="27"/>
      <c r="D14761" s="27"/>
      <c r="E14761" s="27"/>
      <c r="F14761" s="27"/>
      <c r="G14761" s="29"/>
      <c r="H14761" s="29"/>
      <c r="I14761" s="29"/>
      <c r="J14761" s="29"/>
      <c r="K14761" s="29"/>
      <c r="L14761" s="29"/>
    </row>
    <row r="14762" spans="1:12" ht="21">
      <c r="A14762" s="26"/>
      <c r="B14762" s="27"/>
      <c r="C14762" s="27"/>
      <c r="D14762" s="27"/>
      <c r="E14762" s="27"/>
      <c r="F14762" s="27"/>
      <c r="G14762" s="29"/>
      <c r="H14762" s="29"/>
      <c r="I14762" s="29"/>
      <c r="J14762" s="29"/>
      <c r="K14762" s="29"/>
      <c r="L14762" s="29"/>
    </row>
    <row r="14763" spans="1:12" ht="21">
      <c r="A14763" s="26"/>
      <c r="B14763" s="27"/>
      <c r="C14763" s="27"/>
      <c r="D14763" s="27"/>
      <c r="E14763" s="27"/>
      <c r="F14763" s="27"/>
      <c r="G14763" s="29"/>
      <c r="H14763" s="29"/>
      <c r="I14763" s="29"/>
      <c r="J14763" s="29"/>
      <c r="K14763" s="29"/>
      <c r="L14763" s="29"/>
    </row>
    <row r="14764" spans="1:12" ht="21">
      <c r="A14764" s="26"/>
      <c r="B14764" s="27"/>
      <c r="C14764" s="27"/>
      <c r="D14764" s="27"/>
      <c r="E14764" s="27"/>
      <c r="F14764" s="27"/>
      <c r="G14764" s="29"/>
      <c r="H14764" s="29"/>
      <c r="I14764" s="29"/>
      <c r="J14764" s="29"/>
      <c r="K14764" s="29"/>
      <c r="L14764" s="29"/>
    </row>
    <row r="14765" spans="1:12" ht="21">
      <c r="A14765" s="26"/>
      <c r="B14765" s="27"/>
      <c r="C14765" s="27"/>
      <c r="D14765" s="27"/>
      <c r="E14765" s="27"/>
      <c r="F14765" s="27"/>
      <c r="G14765" s="29"/>
      <c r="H14765" s="29"/>
      <c r="I14765" s="29"/>
      <c r="J14765" s="29"/>
      <c r="K14765" s="29"/>
      <c r="L14765" s="29"/>
    </row>
    <row r="14766" spans="1:12" ht="21">
      <c r="A14766" s="26"/>
      <c r="B14766" s="27"/>
      <c r="C14766" s="27"/>
      <c r="D14766" s="27"/>
      <c r="E14766" s="27"/>
      <c r="F14766" s="27"/>
      <c r="G14766" s="29"/>
      <c r="H14766" s="29"/>
      <c r="I14766" s="29"/>
      <c r="J14766" s="29"/>
      <c r="K14766" s="29"/>
      <c r="L14766" s="29"/>
    </row>
    <row r="14767" spans="1:12" ht="21">
      <c r="A14767" s="26"/>
      <c r="B14767" s="27"/>
      <c r="C14767" s="27"/>
      <c r="D14767" s="27"/>
      <c r="E14767" s="27"/>
      <c r="F14767" s="27"/>
      <c r="G14767" s="29"/>
      <c r="H14767" s="29"/>
      <c r="I14767" s="29"/>
      <c r="J14767" s="29"/>
      <c r="K14767" s="29"/>
      <c r="L14767" s="29"/>
    </row>
    <row r="14768" spans="1:12" ht="21">
      <c r="A14768" s="26"/>
      <c r="B14768" s="27"/>
      <c r="C14768" s="27"/>
      <c r="D14768" s="27"/>
      <c r="E14768" s="27"/>
      <c r="F14768" s="27"/>
      <c r="G14768" s="29"/>
      <c r="H14768" s="29"/>
      <c r="I14768" s="29"/>
      <c r="J14768" s="29"/>
      <c r="K14768" s="29"/>
      <c r="L14768" s="29"/>
    </row>
    <row r="14769" spans="1:12" ht="21">
      <c r="A14769" s="26"/>
      <c r="B14769" s="27"/>
      <c r="C14769" s="27"/>
      <c r="D14769" s="27"/>
      <c r="E14769" s="27"/>
      <c r="F14769" s="27"/>
      <c r="G14769" s="29"/>
      <c r="H14769" s="29"/>
      <c r="I14769" s="29"/>
      <c r="J14769" s="29"/>
      <c r="K14769" s="29"/>
      <c r="L14769" s="29"/>
    </row>
    <row r="14770" spans="1:12" ht="21">
      <c r="A14770" s="26"/>
      <c r="B14770" s="27"/>
      <c r="C14770" s="27"/>
      <c r="D14770" s="27"/>
      <c r="E14770" s="27"/>
      <c r="F14770" s="27"/>
      <c r="G14770" s="29"/>
      <c r="H14770" s="29"/>
      <c r="I14770" s="29"/>
      <c r="J14770" s="29"/>
      <c r="K14770" s="29"/>
      <c r="L14770" s="29"/>
    </row>
    <row r="14771" spans="1:12" ht="21">
      <c r="A14771" s="26"/>
      <c r="B14771" s="27"/>
      <c r="C14771" s="27"/>
      <c r="D14771" s="27"/>
      <c r="E14771" s="27"/>
      <c r="F14771" s="27"/>
      <c r="G14771" s="29"/>
      <c r="H14771" s="29"/>
      <c r="I14771" s="29"/>
      <c r="J14771" s="29"/>
      <c r="K14771" s="29"/>
      <c r="L14771" s="29"/>
    </row>
    <row r="14772" spans="1:12" ht="21">
      <c r="A14772" s="26"/>
      <c r="B14772" s="27"/>
      <c r="C14772" s="27"/>
      <c r="D14772" s="27"/>
      <c r="E14772" s="27"/>
      <c r="F14772" s="27"/>
      <c r="G14772" s="29"/>
      <c r="H14772" s="29"/>
      <c r="I14772" s="29"/>
      <c r="J14772" s="29"/>
      <c r="K14772" s="29"/>
      <c r="L14772" s="29"/>
    </row>
    <row r="14773" spans="1:12" ht="21">
      <c r="A14773" s="26"/>
      <c r="B14773" s="27"/>
      <c r="C14773" s="27"/>
      <c r="D14773" s="27"/>
      <c r="E14773" s="27"/>
      <c r="F14773" s="27"/>
      <c r="G14773" s="29"/>
      <c r="H14773" s="29"/>
      <c r="I14773" s="29"/>
      <c r="J14773" s="29"/>
      <c r="K14773" s="29"/>
      <c r="L14773" s="29"/>
    </row>
    <row r="14774" spans="1:12" ht="21">
      <c r="A14774" s="26"/>
      <c r="B14774" s="27"/>
      <c r="C14774" s="27"/>
      <c r="D14774" s="27"/>
      <c r="E14774" s="27"/>
      <c r="F14774" s="27"/>
      <c r="G14774" s="29"/>
      <c r="H14774" s="29"/>
      <c r="I14774" s="29"/>
      <c r="J14774" s="29"/>
      <c r="K14774" s="29"/>
      <c r="L14774" s="29"/>
    </row>
    <row r="14775" spans="1:12" ht="21">
      <c r="A14775" s="26"/>
      <c r="B14775" s="27"/>
      <c r="C14775" s="27"/>
      <c r="D14775" s="27"/>
      <c r="E14775" s="27"/>
      <c r="F14775" s="27"/>
      <c r="G14775" s="29"/>
      <c r="H14775" s="29"/>
      <c r="I14775" s="29"/>
      <c r="J14775" s="29"/>
      <c r="K14775" s="29"/>
      <c r="L14775" s="29"/>
    </row>
    <row r="14776" spans="1:12" ht="21">
      <c r="A14776" s="26"/>
      <c r="B14776" s="27"/>
      <c r="C14776" s="27"/>
      <c r="D14776" s="27"/>
      <c r="E14776" s="27"/>
      <c r="F14776" s="27"/>
      <c r="G14776" s="28"/>
      <c r="H14776" s="28"/>
      <c r="I14776" s="28"/>
      <c r="J14776" s="28"/>
      <c r="K14776" s="28"/>
      <c r="L14776" s="28"/>
    </row>
    <row r="14777" spans="1:12" ht="21">
      <c r="A14777" s="26"/>
      <c r="B14777" s="27"/>
      <c r="C14777" s="27"/>
      <c r="D14777" s="27"/>
      <c r="E14777" s="27"/>
      <c r="F14777" s="27"/>
      <c r="G14777" s="29"/>
      <c r="H14777" s="29"/>
      <c r="I14777" s="29"/>
      <c r="J14777" s="29"/>
      <c r="K14777" s="29"/>
      <c r="L14777" s="29"/>
    </row>
    <row r="14778" spans="1:12" ht="21">
      <c r="A14778" s="26"/>
      <c r="B14778" s="27"/>
      <c r="C14778" s="27"/>
      <c r="D14778" s="27"/>
      <c r="E14778" s="27"/>
      <c r="F14778" s="27"/>
      <c r="G14778" s="29"/>
      <c r="H14778" s="29"/>
      <c r="I14778" s="29"/>
      <c r="J14778" s="29"/>
      <c r="K14778" s="29"/>
      <c r="L14778" s="29"/>
    </row>
    <row r="14779" spans="1:12" ht="21">
      <c r="A14779" s="26"/>
      <c r="B14779" s="27"/>
      <c r="C14779" s="27"/>
      <c r="D14779" s="27"/>
      <c r="E14779" s="27"/>
      <c r="F14779" s="27"/>
      <c r="G14779" s="29"/>
      <c r="H14779" s="29"/>
      <c r="I14779" s="29"/>
      <c r="J14779" s="29"/>
      <c r="K14779" s="29"/>
      <c r="L14779" s="29"/>
    </row>
    <row r="14780" spans="1:12" ht="21">
      <c r="A14780" s="26"/>
      <c r="B14780" s="27"/>
      <c r="C14780" s="27"/>
      <c r="D14780" s="27"/>
      <c r="E14780" s="27"/>
      <c r="F14780" s="27"/>
      <c r="G14780" s="29"/>
      <c r="H14780" s="29"/>
      <c r="I14780" s="29"/>
      <c r="J14780" s="29"/>
      <c r="K14780" s="29"/>
      <c r="L14780" s="29"/>
    </row>
    <row r="14781" spans="1:12" ht="21">
      <c r="A14781" s="26"/>
      <c r="B14781" s="27"/>
      <c r="C14781" s="27"/>
      <c r="D14781" s="27"/>
      <c r="E14781" s="27"/>
      <c r="F14781" s="27"/>
      <c r="G14781" s="28"/>
      <c r="H14781" s="28"/>
      <c r="I14781" s="28"/>
      <c r="J14781" s="28"/>
      <c r="K14781" s="28"/>
      <c r="L14781" s="28"/>
    </row>
    <row r="14782" spans="1:12" ht="21">
      <c r="A14782" s="26"/>
      <c r="B14782" s="27"/>
      <c r="C14782" s="27"/>
      <c r="D14782" s="27"/>
      <c r="E14782" s="27"/>
      <c r="F14782" s="27"/>
      <c r="G14782" s="29"/>
      <c r="H14782" s="29"/>
      <c r="I14782" s="29"/>
      <c r="J14782" s="29"/>
      <c r="K14782" s="29"/>
      <c r="L14782" s="29"/>
    </row>
    <row r="14783" spans="1:12" ht="21">
      <c r="A14783" s="26"/>
      <c r="B14783" s="27"/>
      <c r="C14783" s="27"/>
      <c r="D14783" s="27"/>
      <c r="E14783" s="27"/>
      <c r="F14783" s="27"/>
      <c r="G14783" s="29"/>
      <c r="H14783" s="29"/>
      <c r="I14783" s="29"/>
      <c r="J14783" s="29"/>
      <c r="K14783" s="29"/>
      <c r="L14783" s="29"/>
    </row>
    <row r="14784" spans="1:12" ht="21">
      <c r="A14784" s="26"/>
      <c r="B14784" s="27"/>
      <c r="C14784" s="27"/>
      <c r="D14784" s="27"/>
      <c r="E14784" s="27"/>
      <c r="F14784" s="27"/>
      <c r="G14784" s="29"/>
      <c r="H14784" s="29"/>
      <c r="I14784" s="29"/>
      <c r="J14784" s="29"/>
      <c r="K14784" s="29"/>
      <c r="L14784" s="29"/>
    </row>
    <row r="14785" spans="1:12" ht="21">
      <c r="A14785" s="26"/>
      <c r="B14785" s="27"/>
      <c r="C14785" s="27"/>
      <c r="D14785" s="27"/>
      <c r="E14785" s="27"/>
      <c r="F14785" s="27"/>
      <c r="G14785" s="29"/>
      <c r="H14785" s="29"/>
      <c r="I14785" s="29"/>
      <c r="J14785" s="29"/>
      <c r="K14785" s="29"/>
      <c r="L14785" s="29"/>
    </row>
    <row r="14786" spans="1:12" ht="21">
      <c r="A14786" s="26"/>
      <c r="B14786" s="27"/>
      <c r="C14786" s="27"/>
      <c r="D14786" s="27"/>
      <c r="E14786" s="27"/>
      <c r="F14786" s="27"/>
      <c r="G14786" s="29"/>
      <c r="H14786" s="29"/>
      <c r="I14786" s="29"/>
      <c r="J14786" s="29"/>
      <c r="K14786" s="29"/>
      <c r="L14786" s="29"/>
    </row>
    <row r="14787" spans="1:12" ht="21">
      <c r="A14787" s="26"/>
      <c r="B14787" s="27"/>
      <c r="C14787" s="27"/>
      <c r="D14787" s="27"/>
      <c r="E14787" s="27"/>
      <c r="F14787" s="27"/>
      <c r="G14787" s="29"/>
      <c r="H14787" s="29"/>
      <c r="I14787" s="29"/>
      <c r="J14787" s="29"/>
      <c r="K14787" s="29"/>
      <c r="L14787" s="29"/>
    </row>
    <row r="14788" spans="1:12" ht="21">
      <c r="A14788" s="26"/>
      <c r="B14788" s="27"/>
      <c r="C14788" s="27"/>
      <c r="D14788" s="27"/>
      <c r="E14788" s="27"/>
      <c r="F14788" s="27"/>
      <c r="G14788" s="29"/>
      <c r="H14788" s="29"/>
      <c r="I14788" s="29"/>
      <c r="J14788" s="29"/>
      <c r="K14788" s="29"/>
      <c r="L14788" s="29"/>
    </row>
    <row r="14789" spans="1:12" ht="21">
      <c r="A14789" s="26"/>
      <c r="B14789" s="27"/>
      <c r="C14789" s="27"/>
      <c r="D14789" s="27"/>
      <c r="E14789" s="27"/>
      <c r="F14789" s="27"/>
      <c r="G14789" s="29"/>
      <c r="H14789" s="29"/>
      <c r="I14789" s="29"/>
      <c r="J14789" s="29"/>
      <c r="K14789" s="29"/>
      <c r="L14789" s="29"/>
    </row>
    <row r="14790" spans="1:12" ht="21">
      <c r="A14790" s="26"/>
      <c r="B14790" s="27"/>
      <c r="C14790" s="27"/>
      <c r="D14790" s="27"/>
      <c r="E14790" s="27"/>
      <c r="F14790" s="27"/>
      <c r="G14790" s="29"/>
      <c r="H14790" s="29"/>
      <c r="I14790" s="29"/>
      <c r="J14790" s="29"/>
      <c r="K14790" s="29"/>
      <c r="L14790" s="29"/>
    </row>
    <row r="14791" spans="1:12" ht="21">
      <c r="A14791" s="26"/>
      <c r="B14791" s="27"/>
      <c r="C14791" s="27"/>
      <c r="D14791" s="27"/>
      <c r="E14791" s="27"/>
      <c r="F14791" s="27"/>
      <c r="G14791" s="29"/>
      <c r="H14791" s="29"/>
      <c r="I14791" s="29"/>
      <c r="J14791" s="29"/>
      <c r="K14791" s="29"/>
      <c r="L14791" s="29"/>
    </row>
    <row r="14792" spans="1:12" ht="21">
      <c r="A14792" s="26"/>
      <c r="B14792" s="27"/>
      <c r="C14792" s="27"/>
      <c r="D14792" s="27"/>
      <c r="E14792" s="27"/>
      <c r="F14792" s="27"/>
      <c r="G14792" s="29"/>
      <c r="H14792" s="29"/>
      <c r="I14792" s="29"/>
      <c r="J14792" s="29"/>
      <c r="K14792" s="29"/>
      <c r="L14792" s="29"/>
    </row>
    <row r="14793" spans="1:12" ht="21">
      <c r="A14793" s="26"/>
      <c r="B14793" s="27"/>
      <c r="C14793" s="27"/>
      <c r="D14793" s="27"/>
      <c r="E14793" s="27"/>
      <c r="F14793" s="27"/>
      <c r="G14793" s="29"/>
      <c r="H14793" s="29"/>
      <c r="I14793" s="29"/>
      <c r="J14793" s="29"/>
      <c r="K14793" s="29"/>
      <c r="L14793" s="29"/>
    </row>
    <row r="14794" spans="1:12" ht="21">
      <c r="A14794" s="26"/>
      <c r="B14794" s="27"/>
      <c r="C14794" s="27"/>
      <c r="D14794" s="27"/>
      <c r="E14794" s="27"/>
      <c r="F14794" s="27"/>
      <c r="G14794" s="29"/>
      <c r="H14794" s="29"/>
      <c r="I14794" s="29"/>
      <c r="J14794" s="29"/>
      <c r="K14794" s="29"/>
      <c r="L14794" s="29"/>
    </row>
    <row r="14795" spans="1:12" ht="21">
      <c r="A14795" s="26"/>
      <c r="B14795" s="27"/>
      <c r="C14795" s="27"/>
      <c r="D14795" s="27"/>
      <c r="E14795" s="27"/>
      <c r="F14795" s="27"/>
      <c r="G14795" s="28"/>
      <c r="H14795" s="28"/>
      <c r="I14795" s="28"/>
      <c r="J14795" s="28"/>
      <c r="K14795" s="28"/>
      <c r="L14795" s="28"/>
    </row>
    <row r="14796" spans="1:12" ht="21">
      <c r="A14796" s="26"/>
      <c r="B14796" s="27"/>
      <c r="C14796" s="27"/>
      <c r="D14796" s="27"/>
      <c r="E14796" s="27"/>
      <c r="F14796" s="27"/>
      <c r="G14796" s="29"/>
      <c r="H14796" s="29"/>
      <c r="I14796" s="29"/>
      <c r="J14796" s="29"/>
      <c r="K14796" s="29"/>
      <c r="L14796" s="29"/>
    </row>
    <row r="14797" spans="1:12" ht="21">
      <c r="A14797" s="26"/>
      <c r="B14797" s="27"/>
      <c r="C14797" s="27"/>
      <c r="D14797" s="27"/>
      <c r="E14797" s="27"/>
      <c r="F14797" s="27"/>
      <c r="G14797" s="29"/>
      <c r="H14797" s="29"/>
      <c r="I14797" s="29"/>
      <c r="J14797" s="29"/>
      <c r="K14797" s="29"/>
      <c r="L14797" s="29"/>
    </row>
    <row r="14798" spans="1:12" ht="21">
      <c r="A14798" s="26"/>
      <c r="B14798" s="27"/>
      <c r="C14798" s="27"/>
      <c r="D14798" s="27"/>
      <c r="E14798" s="27"/>
      <c r="F14798" s="27"/>
      <c r="G14798" s="28"/>
      <c r="H14798" s="28"/>
      <c r="I14798" s="28"/>
      <c r="J14798" s="28"/>
      <c r="K14798" s="28"/>
      <c r="L14798" s="28"/>
    </row>
    <row r="14799" spans="1:12" ht="21">
      <c r="A14799" s="26"/>
      <c r="B14799" s="27"/>
      <c r="C14799" s="27"/>
      <c r="D14799" s="27"/>
      <c r="E14799" s="27"/>
      <c r="F14799" s="27"/>
      <c r="G14799" s="29"/>
      <c r="H14799" s="29"/>
      <c r="I14799" s="29"/>
      <c r="J14799" s="29"/>
      <c r="K14799" s="29"/>
      <c r="L14799" s="29"/>
    </row>
    <row r="14800" spans="1:12" ht="21">
      <c r="A14800" s="26"/>
      <c r="B14800" s="27"/>
      <c r="C14800" s="27"/>
      <c r="D14800" s="27"/>
      <c r="E14800" s="27"/>
      <c r="F14800" s="27"/>
      <c r="G14800" s="29"/>
      <c r="H14800" s="29"/>
      <c r="I14800" s="29"/>
      <c r="J14800" s="29"/>
      <c r="K14800" s="29"/>
      <c r="L14800" s="29"/>
    </row>
    <row r="14801" spans="1:12" ht="21">
      <c r="A14801" s="26"/>
      <c r="B14801" s="27"/>
      <c r="C14801" s="27"/>
      <c r="D14801" s="27"/>
      <c r="E14801" s="27"/>
      <c r="F14801" s="27"/>
      <c r="G14801" s="29"/>
      <c r="H14801" s="29"/>
      <c r="I14801" s="29"/>
      <c r="J14801" s="29"/>
      <c r="K14801" s="29"/>
      <c r="L14801" s="29"/>
    </row>
    <row r="14802" spans="1:12" ht="21">
      <c r="A14802" s="26"/>
      <c r="B14802" s="27"/>
      <c r="C14802" s="27"/>
      <c r="D14802" s="27"/>
      <c r="E14802" s="27"/>
      <c r="F14802" s="27"/>
      <c r="G14802" s="29"/>
      <c r="H14802" s="29"/>
      <c r="I14802" s="29"/>
      <c r="J14802" s="29"/>
      <c r="K14802" s="29"/>
      <c r="L14802" s="29"/>
    </row>
    <row r="14803" spans="1:12" ht="21">
      <c r="A14803" s="26"/>
      <c r="B14803" s="27"/>
      <c r="C14803" s="27"/>
      <c r="D14803" s="27"/>
      <c r="E14803" s="27"/>
      <c r="F14803" s="27"/>
      <c r="G14803" s="29"/>
      <c r="H14803" s="29"/>
      <c r="I14803" s="29"/>
      <c r="J14803" s="29"/>
      <c r="K14803" s="29"/>
      <c r="L14803" s="29"/>
    </row>
    <row r="14804" spans="1:12" ht="21">
      <c r="A14804" s="26"/>
      <c r="B14804" s="27"/>
      <c r="C14804" s="27"/>
      <c r="D14804" s="27"/>
      <c r="E14804" s="27"/>
      <c r="F14804" s="27"/>
      <c r="G14804" s="29"/>
      <c r="H14804" s="29"/>
      <c r="I14804" s="29"/>
      <c r="J14804" s="29"/>
      <c r="K14804" s="29"/>
      <c r="L14804" s="29"/>
    </row>
    <row r="14805" spans="1:12" ht="21">
      <c r="A14805" s="26"/>
      <c r="B14805" s="27"/>
      <c r="C14805" s="27"/>
      <c r="D14805" s="27"/>
      <c r="E14805" s="27"/>
      <c r="F14805" s="27"/>
      <c r="G14805" s="28"/>
      <c r="H14805" s="28"/>
      <c r="I14805" s="28"/>
      <c r="J14805" s="28"/>
      <c r="K14805" s="28"/>
      <c r="L14805" s="28"/>
    </row>
    <row r="14806" spans="1:12" ht="21">
      <c r="A14806" s="26"/>
      <c r="B14806" s="27"/>
      <c r="C14806" s="27"/>
      <c r="D14806" s="27"/>
      <c r="E14806" s="27"/>
      <c r="F14806" s="27"/>
      <c r="G14806" s="29"/>
      <c r="H14806" s="29"/>
      <c r="I14806" s="29"/>
      <c r="J14806" s="29"/>
      <c r="K14806" s="29"/>
      <c r="L14806" s="29"/>
    </row>
    <row r="14807" spans="1:12" ht="21">
      <c r="A14807" s="26"/>
      <c r="B14807" s="27"/>
      <c r="C14807" s="27"/>
      <c r="D14807" s="27"/>
      <c r="E14807" s="27"/>
      <c r="F14807" s="27"/>
      <c r="G14807" s="29"/>
      <c r="H14807" s="29"/>
      <c r="I14807" s="29"/>
      <c r="J14807" s="29"/>
      <c r="K14807" s="29"/>
      <c r="L14807" s="29"/>
    </row>
    <row r="14808" spans="1:12" ht="21">
      <c r="A14808" s="26"/>
      <c r="B14808" s="27"/>
      <c r="C14808" s="27"/>
      <c r="D14808" s="27"/>
      <c r="E14808" s="27"/>
      <c r="F14808" s="27"/>
      <c r="G14808" s="28"/>
      <c r="H14808" s="28"/>
      <c r="I14808" s="28"/>
      <c r="J14808" s="28"/>
      <c r="K14808" s="28"/>
      <c r="L14808" s="28"/>
    </row>
    <row r="14809" spans="1:12" ht="21">
      <c r="A14809" s="26"/>
      <c r="B14809" s="27"/>
      <c r="C14809" s="27"/>
      <c r="D14809" s="27"/>
      <c r="E14809" s="27"/>
      <c r="F14809" s="27"/>
      <c r="G14809" s="29"/>
      <c r="H14809" s="29"/>
      <c r="I14809" s="29"/>
      <c r="J14809" s="29"/>
      <c r="K14809" s="29"/>
      <c r="L14809" s="29"/>
    </row>
    <row r="14810" spans="1:12" ht="21">
      <c r="A14810" s="26"/>
      <c r="B14810" s="27"/>
      <c r="C14810" s="27"/>
      <c r="D14810" s="27"/>
      <c r="E14810" s="27"/>
      <c r="F14810" s="27"/>
      <c r="G14810" s="28"/>
      <c r="H14810" s="28"/>
      <c r="I14810" s="28"/>
      <c r="J14810" s="28"/>
      <c r="K14810" s="28"/>
      <c r="L14810" s="28"/>
    </row>
    <row r="14811" spans="1:12" ht="21">
      <c r="A14811" s="26"/>
      <c r="B14811" s="27"/>
      <c r="C14811" s="27"/>
      <c r="D14811" s="27"/>
      <c r="E14811" s="27"/>
      <c r="F14811" s="27"/>
      <c r="G14811" s="28"/>
      <c r="H14811" s="28"/>
      <c r="I14811" s="28"/>
      <c r="J14811" s="28"/>
      <c r="K14811" s="28"/>
      <c r="L14811" s="28"/>
    </row>
    <row r="14812" spans="1:12" ht="21">
      <c r="A14812" s="26"/>
      <c r="B14812" s="27"/>
      <c r="C14812" s="27"/>
      <c r="D14812" s="27"/>
      <c r="E14812" s="27"/>
      <c r="F14812" s="27"/>
      <c r="G14812" s="28"/>
      <c r="H14812" s="28"/>
      <c r="I14812" s="28"/>
      <c r="J14812" s="28"/>
      <c r="K14812" s="28"/>
      <c r="L14812" s="28"/>
    </row>
    <row r="14813" spans="1:12" ht="21">
      <c r="A14813" s="26"/>
      <c r="B14813" s="27"/>
      <c r="C14813" s="27"/>
      <c r="D14813" s="27"/>
      <c r="E14813" s="27"/>
      <c r="F14813" s="27"/>
      <c r="G14813" s="29"/>
      <c r="H14813" s="29"/>
      <c r="I14813" s="29"/>
      <c r="J14813" s="29"/>
      <c r="K14813" s="29"/>
      <c r="L14813" s="29"/>
    </row>
    <row r="14814" spans="1:12" ht="21">
      <c r="A14814" s="26"/>
      <c r="B14814" s="27"/>
      <c r="C14814" s="27"/>
      <c r="D14814" s="27"/>
      <c r="E14814" s="27"/>
      <c r="F14814" s="27"/>
      <c r="G14814" s="28"/>
      <c r="H14814" s="28"/>
      <c r="I14814" s="28"/>
      <c r="J14814" s="28"/>
      <c r="K14814" s="28"/>
      <c r="L14814" s="28"/>
    </row>
    <row r="14815" spans="1:12" ht="21">
      <c r="A14815" s="26"/>
      <c r="B14815" s="27"/>
      <c r="C14815" s="27"/>
      <c r="D14815" s="27"/>
      <c r="E14815" s="27"/>
      <c r="F14815" s="27"/>
      <c r="G14815" s="29"/>
      <c r="H14815" s="29"/>
      <c r="I14815" s="29"/>
      <c r="J14815" s="29"/>
      <c r="K14815" s="29"/>
      <c r="L14815" s="29"/>
    </row>
    <row r="14816" spans="1:12" ht="21">
      <c r="A14816" s="26"/>
      <c r="B14816" s="27"/>
      <c r="C14816" s="27"/>
      <c r="D14816" s="27"/>
      <c r="E14816" s="27"/>
      <c r="F14816" s="27"/>
      <c r="G14816" s="29"/>
      <c r="H14816" s="29"/>
      <c r="I14816" s="29"/>
      <c r="J14816" s="29"/>
      <c r="K14816" s="29"/>
      <c r="L14816" s="29"/>
    </row>
    <row r="14817" spans="1:12" ht="21">
      <c r="A14817" s="26"/>
      <c r="B14817" s="27"/>
      <c r="C14817" s="27"/>
      <c r="D14817" s="27"/>
      <c r="E14817" s="27"/>
      <c r="F14817" s="27"/>
      <c r="G14817" s="28"/>
      <c r="H14817" s="28"/>
      <c r="I14817" s="28"/>
      <c r="J14817" s="28"/>
      <c r="K14817" s="28"/>
      <c r="L14817" s="28"/>
    </row>
    <row r="14818" spans="1:12" ht="21">
      <c r="A14818" s="26"/>
      <c r="B14818" s="27"/>
      <c r="C14818" s="27"/>
      <c r="D14818" s="27"/>
      <c r="E14818" s="27"/>
      <c r="F14818" s="27"/>
      <c r="G14818" s="29"/>
      <c r="H14818" s="29"/>
      <c r="I14818" s="29"/>
      <c r="J14818" s="29"/>
      <c r="K14818" s="29"/>
      <c r="L14818" s="29"/>
    </row>
    <row r="14819" spans="1:12" ht="21">
      <c r="A14819" s="26"/>
      <c r="B14819" s="27"/>
      <c r="C14819" s="27"/>
      <c r="D14819" s="27"/>
      <c r="E14819" s="27"/>
      <c r="F14819" s="27"/>
      <c r="G14819" s="29"/>
      <c r="H14819" s="29"/>
      <c r="I14819" s="29"/>
      <c r="J14819" s="29"/>
      <c r="K14819" s="29"/>
      <c r="L14819" s="29"/>
    </row>
    <row r="14820" spans="1:12" ht="21">
      <c r="A14820" s="26"/>
      <c r="B14820" s="27"/>
      <c r="C14820" s="27"/>
      <c r="D14820" s="27"/>
      <c r="E14820" s="27"/>
      <c r="F14820" s="27"/>
      <c r="G14820" s="29"/>
      <c r="H14820" s="29"/>
      <c r="I14820" s="29"/>
      <c r="J14820" s="29"/>
      <c r="K14820" s="29"/>
      <c r="L14820" s="29"/>
    </row>
    <row r="14821" spans="1:12" ht="21">
      <c r="A14821" s="26"/>
      <c r="B14821" s="27"/>
      <c r="C14821" s="27"/>
      <c r="D14821" s="27"/>
      <c r="E14821" s="27"/>
      <c r="F14821" s="27"/>
      <c r="G14821" s="29"/>
      <c r="H14821" s="29"/>
      <c r="I14821" s="29"/>
      <c r="J14821" s="29"/>
      <c r="K14821" s="29"/>
      <c r="L14821" s="29"/>
    </row>
    <row r="14822" spans="1:12" ht="21">
      <c r="A14822" s="26"/>
      <c r="B14822" s="27"/>
      <c r="C14822" s="27"/>
      <c r="D14822" s="27"/>
      <c r="E14822" s="27"/>
      <c r="F14822" s="27"/>
      <c r="G14822" s="28"/>
      <c r="H14822" s="28"/>
      <c r="I14822" s="28"/>
      <c r="J14822" s="28"/>
      <c r="K14822" s="28"/>
      <c r="L14822" s="28"/>
    </row>
    <row r="14823" spans="1:12" ht="21">
      <c r="A14823" s="26"/>
      <c r="B14823" s="27"/>
      <c r="C14823" s="27"/>
      <c r="D14823" s="27"/>
      <c r="E14823" s="27"/>
      <c r="F14823" s="27"/>
      <c r="G14823" s="28"/>
      <c r="H14823" s="28"/>
      <c r="I14823" s="28"/>
      <c r="J14823" s="28"/>
      <c r="K14823" s="28"/>
      <c r="L14823" s="28"/>
    </row>
    <row r="14824" spans="1:12" ht="21">
      <c r="A14824" s="26"/>
      <c r="B14824" s="27"/>
      <c r="C14824" s="27"/>
      <c r="D14824" s="27"/>
      <c r="E14824" s="27"/>
      <c r="F14824" s="27"/>
      <c r="G14824" s="28"/>
      <c r="H14824" s="28"/>
      <c r="I14824" s="28"/>
      <c r="J14824" s="28"/>
      <c r="K14824" s="28"/>
      <c r="L14824" s="28"/>
    </row>
    <row r="14825" spans="1:12" ht="21">
      <c r="A14825" s="26"/>
      <c r="B14825" s="27"/>
      <c r="C14825" s="27"/>
      <c r="D14825" s="27"/>
      <c r="E14825" s="27"/>
      <c r="F14825" s="27"/>
      <c r="G14825" s="28"/>
      <c r="H14825" s="28"/>
      <c r="I14825" s="28"/>
      <c r="J14825" s="28"/>
      <c r="K14825" s="28"/>
      <c r="L14825" s="28"/>
    </row>
    <row r="14826" spans="1:12" ht="21">
      <c r="A14826" s="26"/>
      <c r="B14826" s="27"/>
      <c r="C14826" s="27"/>
      <c r="D14826" s="27"/>
      <c r="E14826" s="27"/>
      <c r="F14826" s="27"/>
      <c r="G14826" s="28"/>
      <c r="H14826" s="28"/>
      <c r="I14826" s="28"/>
      <c r="J14826" s="28"/>
      <c r="K14826" s="28"/>
      <c r="L14826" s="28"/>
    </row>
    <row r="14827" spans="1:12" ht="21">
      <c r="A14827" s="26"/>
      <c r="B14827" s="27"/>
      <c r="C14827" s="27"/>
      <c r="D14827" s="27"/>
      <c r="E14827" s="27"/>
      <c r="F14827" s="27"/>
      <c r="G14827" s="29"/>
      <c r="H14827" s="29"/>
      <c r="I14827" s="29"/>
      <c r="J14827" s="29"/>
      <c r="K14827" s="29"/>
      <c r="L14827" s="29"/>
    </row>
    <row r="14828" spans="1:12" ht="21">
      <c r="A14828" s="26"/>
      <c r="B14828" s="27"/>
      <c r="C14828" s="27"/>
      <c r="D14828" s="27"/>
      <c r="E14828" s="27"/>
      <c r="F14828" s="27"/>
      <c r="G14828" s="29"/>
      <c r="H14828" s="29"/>
      <c r="I14828" s="29"/>
      <c r="J14828" s="29"/>
      <c r="K14828" s="29"/>
      <c r="L14828" s="29"/>
    </row>
    <row r="14829" spans="1:12" ht="21">
      <c r="A14829" s="26"/>
      <c r="B14829" s="27"/>
      <c r="C14829" s="27"/>
      <c r="D14829" s="27"/>
      <c r="E14829" s="27"/>
      <c r="F14829" s="27"/>
      <c r="G14829" s="29"/>
      <c r="H14829" s="29"/>
      <c r="I14829" s="29"/>
      <c r="J14829" s="29"/>
      <c r="K14829" s="29"/>
      <c r="L14829" s="29"/>
    </row>
    <row r="14830" spans="1:12" ht="21">
      <c r="A14830" s="26"/>
      <c r="B14830" s="27"/>
      <c r="C14830" s="27"/>
      <c r="D14830" s="27"/>
      <c r="E14830" s="27"/>
      <c r="F14830" s="27"/>
      <c r="G14830" s="28"/>
      <c r="H14830" s="28"/>
      <c r="I14830" s="28"/>
      <c r="J14830" s="28"/>
      <c r="K14830" s="28"/>
      <c r="L14830" s="28"/>
    </row>
    <row r="14831" spans="1:12" ht="21">
      <c r="A14831" s="26"/>
      <c r="B14831" s="27"/>
      <c r="C14831" s="27"/>
      <c r="D14831" s="27"/>
      <c r="E14831" s="27"/>
      <c r="F14831" s="27"/>
      <c r="G14831" s="29"/>
      <c r="H14831" s="29"/>
      <c r="I14831" s="29"/>
      <c r="J14831" s="29"/>
      <c r="K14831" s="29"/>
      <c r="L14831" s="29"/>
    </row>
    <row r="14832" spans="1:12" ht="21">
      <c r="A14832" s="26"/>
      <c r="B14832" s="27"/>
      <c r="C14832" s="27"/>
      <c r="D14832" s="27"/>
      <c r="E14832" s="27"/>
      <c r="F14832" s="27"/>
      <c r="G14832" s="29"/>
      <c r="H14832" s="29"/>
      <c r="I14832" s="29"/>
      <c r="J14832" s="29"/>
      <c r="K14832" s="29"/>
      <c r="L14832" s="29"/>
    </row>
    <row r="14833" spans="1:12" ht="21">
      <c r="A14833" s="26"/>
      <c r="B14833" s="27"/>
      <c r="C14833" s="27"/>
      <c r="D14833" s="27"/>
      <c r="E14833" s="27"/>
      <c r="F14833" s="27"/>
      <c r="G14833" s="29"/>
      <c r="H14833" s="29"/>
      <c r="I14833" s="29"/>
      <c r="J14833" s="29"/>
      <c r="K14833" s="29"/>
      <c r="L14833" s="29"/>
    </row>
    <row r="14834" spans="1:12" ht="21">
      <c r="A14834" s="26"/>
      <c r="B14834" s="27"/>
      <c r="C14834" s="27"/>
      <c r="D14834" s="27"/>
      <c r="E14834" s="27"/>
      <c r="F14834" s="27"/>
      <c r="G14834" s="29"/>
      <c r="H14834" s="29"/>
      <c r="I14834" s="29"/>
      <c r="J14834" s="29"/>
      <c r="K14834" s="29"/>
      <c r="L14834" s="29"/>
    </row>
    <row r="14835" spans="1:12" ht="21">
      <c r="A14835" s="26"/>
      <c r="B14835" s="27"/>
      <c r="C14835" s="27"/>
      <c r="D14835" s="27"/>
      <c r="E14835" s="27"/>
      <c r="F14835" s="27"/>
      <c r="G14835" s="29"/>
      <c r="H14835" s="29"/>
      <c r="I14835" s="29"/>
      <c r="J14835" s="29"/>
      <c r="K14835" s="29"/>
      <c r="L14835" s="29"/>
    </row>
    <row r="14836" spans="1:12" ht="21">
      <c r="A14836" s="26"/>
      <c r="B14836" s="27"/>
      <c r="C14836" s="27"/>
      <c r="D14836" s="27"/>
      <c r="E14836" s="27"/>
      <c r="F14836" s="27"/>
      <c r="G14836" s="29"/>
      <c r="H14836" s="29"/>
      <c r="I14836" s="29"/>
      <c r="J14836" s="29"/>
      <c r="K14836" s="29"/>
      <c r="L14836" s="29"/>
    </row>
    <row r="14837" spans="1:12" ht="21">
      <c r="A14837" s="26"/>
      <c r="B14837" s="27"/>
      <c r="C14837" s="27"/>
      <c r="D14837" s="27"/>
      <c r="E14837" s="27"/>
      <c r="F14837" s="27"/>
      <c r="G14837" s="28"/>
      <c r="H14837" s="28"/>
      <c r="I14837" s="28"/>
      <c r="J14837" s="28"/>
      <c r="K14837" s="28"/>
      <c r="L14837" s="28"/>
    </row>
    <row r="14838" spans="1:12" ht="21">
      <c r="A14838" s="26"/>
      <c r="B14838" s="27"/>
      <c r="C14838" s="27"/>
      <c r="D14838" s="27"/>
      <c r="E14838" s="27"/>
      <c r="F14838" s="27"/>
      <c r="G14838" s="29"/>
      <c r="H14838" s="29"/>
      <c r="I14838" s="29"/>
      <c r="J14838" s="29"/>
      <c r="K14838" s="29"/>
      <c r="L14838" s="29"/>
    </row>
    <row r="14839" spans="1:12" ht="21">
      <c r="A14839" s="26"/>
      <c r="B14839" s="27"/>
      <c r="C14839" s="27"/>
      <c r="D14839" s="27"/>
      <c r="E14839" s="27"/>
      <c r="F14839" s="27"/>
      <c r="G14839" s="28"/>
      <c r="H14839" s="28"/>
      <c r="I14839" s="28"/>
      <c r="J14839" s="28"/>
      <c r="K14839" s="28"/>
      <c r="L14839" s="28"/>
    </row>
    <row r="14840" spans="1:12" ht="21">
      <c r="A14840" s="26"/>
      <c r="B14840" s="27"/>
      <c r="C14840" s="27"/>
      <c r="D14840" s="27"/>
      <c r="E14840" s="27"/>
      <c r="F14840" s="27"/>
      <c r="G14840" s="29"/>
      <c r="H14840" s="29"/>
      <c r="I14840" s="29"/>
      <c r="J14840" s="29"/>
      <c r="K14840" s="29"/>
      <c r="L14840" s="29"/>
    </row>
    <row r="14841" spans="1:12" ht="21">
      <c r="A14841" s="26"/>
      <c r="B14841" s="27"/>
      <c r="C14841" s="27"/>
      <c r="D14841" s="27"/>
      <c r="E14841" s="27"/>
      <c r="F14841" s="27"/>
      <c r="G14841" s="29"/>
      <c r="H14841" s="29"/>
      <c r="I14841" s="29"/>
      <c r="J14841" s="29"/>
      <c r="K14841" s="29"/>
      <c r="L14841" s="29"/>
    </row>
    <row r="14842" spans="1:12" ht="21">
      <c r="A14842" s="26"/>
      <c r="B14842" s="27"/>
      <c r="C14842" s="27"/>
      <c r="D14842" s="27"/>
      <c r="E14842" s="27"/>
      <c r="F14842" s="27"/>
      <c r="G14842" s="29"/>
      <c r="H14842" s="29"/>
      <c r="I14842" s="29"/>
      <c r="J14842" s="29"/>
      <c r="K14842" s="29"/>
      <c r="L14842" s="29"/>
    </row>
    <row r="14843" spans="1:12" ht="21">
      <c r="A14843" s="26"/>
      <c r="B14843" s="27"/>
      <c r="C14843" s="27"/>
      <c r="D14843" s="27"/>
      <c r="E14843" s="27"/>
      <c r="F14843" s="27"/>
      <c r="G14843" s="28"/>
      <c r="H14843" s="28"/>
      <c r="I14843" s="28"/>
      <c r="J14843" s="28"/>
      <c r="K14843" s="28"/>
      <c r="L14843" s="28"/>
    </row>
    <row r="14844" spans="1:12" ht="21">
      <c r="A14844" s="26"/>
      <c r="B14844" s="27"/>
      <c r="C14844" s="27"/>
      <c r="D14844" s="27"/>
      <c r="E14844" s="27"/>
      <c r="F14844" s="27"/>
      <c r="G14844" s="28"/>
      <c r="H14844" s="28"/>
      <c r="I14844" s="28"/>
      <c r="J14844" s="28"/>
      <c r="K14844" s="28"/>
      <c r="L14844" s="28"/>
    </row>
    <row r="14845" spans="1:12" ht="21">
      <c r="A14845" s="26"/>
      <c r="B14845" s="27"/>
      <c r="C14845" s="27"/>
      <c r="D14845" s="27"/>
      <c r="E14845" s="27"/>
      <c r="F14845" s="27"/>
      <c r="G14845" s="28"/>
      <c r="H14845" s="28"/>
      <c r="I14845" s="28"/>
      <c r="J14845" s="28"/>
      <c r="K14845" s="28"/>
      <c r="L14845" s="28"/>
    </row>
    <row r="14846" spans="1:12" ht="21">
      <c r="A14846" s="26"/>
      <c r="B14846" s="27"/>
      <c r="C14846" s="27"/>
      <c r="D14846" s="27"/>
      <c r="E14846" s="27"/>
      <c r="F14846" s="27"/>
      <c r="G14846" s="28"/>
      <c r="H14846" s="28"/>
      <c r="I14846" s="28"/>
      <c r="J14846" s="28"/>
      <c r="K14846" s="28"/>
      <c r="L14846" s="28"/>
    </row>
    <row r="14847" spans="1:12" ht="21">
      <c r="A14847" s="26"/>
      <c r="B14847" s="27"/>
      <c r="C14847" s="27"/>
      <c r="D14847" s="27"/>
      <c r="E14847" s="27"/>
      <c r="F14847" s="27"/>
      <c r="G14847" s="28"/>
      <c r="H14847" s="28"/>
      <c r="I14847" s="28"/>
      <c r="J14847" s="28"/>
      <c r="K14847" s="28"/>
      <c r="L14847" s="28"/>
    </row>
    <row r="14848" spans="1:12" ht="21">
      <c r="A14848" s="26"/>
      <c r="B14848" s="27"/>
      <c r="C14848" s="27"/>
      <c r="D14848" s="27"/>
      <c r="E14848" s="27"/>
      <c r="F14848" s="27"/>
      <c r="G14848" s="29"/>
      <c r="H14848" s="29"/>
      <c r="I14848" s="29"/>
      <c r="J14848" s="29"/>
      <c r="K14848" s="29"/>
      <c r="L14848" s="29"/>
    </row>
    <row r="14849" spans="1:12" ht="21">
      <c r="A14849" s="26"/>
      <c r="B14849" s="27"/>
      <c r="C14849" s="27"/>
      <c r="D14849" s="27"/>
      <c r="E14849" s="27"/>
      <c r="F14849" s="27"/>
      <c r="G14849" s="29"/>
      <c r="H14849" s="29"/>
      <c r="I14849" s="29"/>
      <c r="J14849" s="29"/>
      <c r="K14849" s="29"/>
      <c r="L14849" s="29"/>
    </row>
    <row r="14850" spans="1:12" ht="21">
      <c r="A14850" s="26"/>
      <c r="B14850" s="27"/>
      <c r="C14850" s="27"/>
      <c r="D14850" s="27"/>
      <c r="E14850" s="27"/>
      <c r="F14850" s="27"/>
      <c r="G14850" s="28"/>
      <c r="H14850" s="28"/>
      <c r="I14850" s="28"/>
      <c r="J14850" s="28"/>
      <c r="K14850" s="28"/>
      <c r="L14850" s="28"/>
    </row>
    <row r="14851" spans="1:12" ht="21">
      <c r="A14851" s="26"/>
      <c r="B14851" s="27"/>
      <c r="C14851" s="27"/>
      <c r="D14851" s="27"/>
      <c r="E14851" s="27"/>
      <c r="F14851" s="27"/>
      <c r="G14851" s="28"/>
      <c r="H14851" s="28"/>
      <c r="I14851" s="28"/>
      <c r="J14851" s="28"/>
      <c r="K14851" s="28"/>
      <c r="L14851" s="28"/>
    </row>
    <row r="14852" spans="1:12" ht="21">
      <c r="A14852" s="26"/>
      <c r="B14852" s="27"/>
      <c r="C14852" s="27"/>
      <c r="D14852" s="27"/>
      <c r="E14852" s="27"/>
      <c r="F14852" s="27"/>
      <c r="G14852" s="29"/>
      <c r="H14852" s="29"/>
      <c r="I14852" s="29"/>
      <c r="J14852" s="29"/>
      <c r="K14852" s="29"/>
      <c r="L14852" s="29"/>
    </row>
    <row r="14853" spans="1:12" ht="21">
      <c r="A14853" s="26"/>
      <c r="B14853" s="27"/>
      <c r="C14853" s="27"/>
      <c r="D14853" s="27"/>
      <c r="E14853" s="27"/>
      <c r="F14853" s="27"/>
      <c r="G14853" s="29"/>
      <c r="H14853" s="29"/>
      <c r="I14853" s="29"/>
      <c r="J14853" s="29"/>
      <c r="K14853" s="29"/>
      <c r="L14853" s="29"/>
    </row>
    <row r="14854" spans="1:12" ht="21">
      <c r="A14854" s="26"/>
      <c r="B14854" s="27"/>
      <c r="C14854" s="27"/>
      <c r="D14854" s="27"/>
      <c r="E14854" s="27"/>
      <c r="F14854" s="27"/>
      <c r="G14854" s="29"/>
      <c r="H14854" s="29"/>
      <c r="I14854" s="29"/>
      <c r="J14854" s="29"/>
      <c r="K14854" s="29"/>
      <c r="L14854" s="29"/>
    </row>
    <row r="14855" spans="1:12" ht="21">
      <c r="A14855" s="26"/>
      <c r="B14855" s="27"/>
      <c r="C14855" s="27"/>
      <c r="D14855" s="27"/>
      <c r="E14855" s="27"/>
      <c r="F14855" s="27"/>
      <c r="G14855" s="29"/>
      <c r="H14855" s="29"/>
      <c r="I14855" s="29"/>
      <c r="J14855" s="29"/>
      <c r="K14855" s="29"/>
      <c r="L14855" s="29"/>
    </row>
    <row r="14856" spans="1:12" ht="21">
      <c r="A14856" s="26"/>
      <c r="B14856" s="27"/>
      <c r="C14856" s="27"/>
      <c r="D14856" s="27"/>
      <c r="E14856" s="27"/>
      <c r="F14856" s="27"/>
      <c r="G14856" s="29"/>
      <c r="H14856" s="29"/>
      <c r="I14856" s="29"/>
      <c r="J14856" s="29"/>
      <c r="K14856" s="29"/>
      <c r="L14856" s="29"/>
    </row>
    <row r="14857" spans="1:12" ht="21">
      <c r="A14857" s="26"/>
      <c r="B14857" s="27"/>
      <c r="C14857" s="27"/>
      <c r="D14857" s="27"/>
      <c r="E14857" s="27"/>
      <c r="F14857" s="27"/>
      <c r="G14857" s="29"/>
      <c r="H14857" s="29"/>
      <c r="I14857" s="29"/>
      <c r="J14857" s="29"/>
      <c r="K14857" s="29"/>
      <c r="L14857" s="29"/>
    </row>
    <row r="14858" spans="1:12" ht="21">
      <c r="A14858" s="26"/>
      <c r="B14858" s="27"/>
      <c r="C14858" s="27"/>
      <c r="D14858" s="27"/>
      <c r="E14858" s="27"/>
      <c r="F14858" s="27"/>
      <c r="G14858" s="29"/>
      <c r="H14858" s="29"/>
      <c r="I14858" s="29"/>
      <c r="J14858" s="29"/>
      <c r="K14858" s="29"/>
      <c r="L14858" s="29"/>
    </row>
    <row r="14859" spans="1:12" ht="21">
      <c r="A14859" s="26"/>
      <c r="B14859" s="27"/>
      <c r="C14859" s="27"/>
      <c r="D14859" s="27"/>
      <c r="E14859" s="27"/>
      <c r="F14859" s="27"/>
      <c r="G14859" s="28"/>
      <c r="H14859" s="28"/>
      <c r="I14859" s="28"/>
      <c r="J14859" s="28"/>
      <c r="K14859" s="28"/>
      <c r="L14859" s="28"/>
    </row>
    <row r="14860" spans="1:12" ht="21">
      <c r="A14860" s="26"/>
      <c r="B14860" s="27"/>
      <c r="C14860" s="27"/>
      <c r="D14860" s="27"/>
      <c r="E14860" s="27"/>
      <c r="F14860" s="27"/>
      <c r="G14860" s="28"/>
      <c r="H14860" s="28"/>
      <c r="I14860" s="28"/>
      <c r="J14860" s="28"/>
      <c r="K14860" s="28"/>
      <c r="L14860" s="28"/>
    </row>
    <row r="14861" spans="1:12" ht="21">
      <c r="A14861" s="26"/>
      <c r="B14861" s="27"/>
      <c r="C14861" s="27"/>
      <c r="D14861" s="27"/>
      <c r="E14861" s="27"/>
      <c r="F14861" s="27"/>
      <c r="G14861" s="29"/>
      <c r="H14861" s="29"/>
      <c r="I14861" s="29"/>
      <c r="J14861" s="29"/>
      <c r="K14861" s="29"/>
      <c r="L14861" s="29"/>
    </row>
    <row r="14862" spans="1:12" ht="21">
      <c r="A14862" s="26"/>
      <c r="B14862" s="27"/>
      <c r="C14862" s="27"/>
      <c r="D14862" s="27"/>
      <c r="E14862" s="27"/>
      <c r="F14862" s="27"/>
      <c r="G14862" s="29"/>
      <c r="H14862" s="29"/>
      <c r="I14862" s="29"/>
      <c r="J14862" s="29"/>
      <c r="K14862" s="29"/>
      <c r="L14862" s="29"/>
    </row>
    <row r="14863" spans="1:12" ht="21">
      <c r="A14863" s="26"/>
      <c r="B14863" s="27"/>
      <c r="C14863" s="27"/>
      <c r="D14863" s="27"/>
      <c r="E14863" s="27"/>
      <c r="F14863" s="27"/>
      <c r="G14863" s="29"/>
      <c r="H14863" s="29"/>
      <c r="I14863" s="29"/>
      <c r="J14863" s="29"/>
      <c r="K14863" s="29"/>
      <c r="L14863" s="29"/>
    </row>
    <row r="14864" spans="1:12" ht="21">
      <c r="A14864" s="26"/>
      <c r="B14864" s="27"/>
      <c r="C14864" s="27"/>
      <c r="D14864" s="27"/>
      <c r="E14864" s="27"/>
      <c r="F14864" s="27"/>
      <c r="G14864" s="29"/>
      <c r="H14864" s="29"/>
      <c r="I14864" s="29"/>
      <c r="J14864" s="29"/>
      <c r="K14864" s="29"/>
      <c r="L14864" s="29"/>
    </row>
    <row r="14865" spans="1:12" ht="21">
      <c r="A14865" s="26"/>
      <c r="B14865" s="27"/>
      <c r="C14865" s="27"/>
      <c r="D14865" s="27"/>
      <c r="E14865" s="27"/>
      <c r="F14865" s="27"/>
      <c r="G14865" s="29"/>
      <c r="H14865" s="29"/>
      <c r="I14865" s="29"/>
      <c r="J14865" s="29"/>
      <c r="K14865" s="29"/>
      <c r="L14865" s="29"/>
    </row>
    <row r="14866" spans="1:12" ht="21">
      <c r="A14866" s="26"/>
      <c r="B14866" s="27"/>
      <c r="C14866" s="27"/>
      <c r="D14866" s="27"/>
      <c r="E14866" s="27"/>
      <c r="F14866" s="27"/>
      <c r="G14866" s="29"/>
      <c r="H14866" s="29"/>
      <c r="I14866" s="29"/>
      <c r="J14866" s="29"/>
      <c r="K14866" s="29"/>
      <c r="L14866" s="29"/>
    </row>
    <row r="14867" spans="1:12" ht="21">
      <c r="A14867" s="26"/>
      <c r="B14867" s="27"/>
      <c r="C14867" s="27"/>
      <c r="D14867" s="27"/>
      <c r="E14867" s="27"/>
      <c r="F14867" s="27"/>
      <c r="G14867" s="29"/>
      <c r="H14867" s="29"/>
      <c r="I14867" s="29"/>
      <c r="J14867" s="29"/>
      <c r="K14867" s="29"/>
      <c r="L14867" s="29"/>
    </row>
    <row r="14868" spans="1:12" ht="21">
      <c r="A14868" s="26"/>
      <c r="B14868" s="27"/>
      <c r="C14868" s="27"/>
      <c r="D14868" s="27"/>
      <c r="E14868" s="27"/>
      <c r="F14868" s="27"/>
      <c r="G14868" s="29"/>
      <c r="H14868" s="29"/>
      <c r="I14868" s="29"/>
      <c r="J14868" s="29"/>
      <c r="K14868" s="29"/>
      <c r="L14868" s="29"/>
    </row>
    <row r="14869" spans="1:12" ht="21">
      <c r="A14869" s="26"/>
      <c r="B14869" s="27"/>
      <c r="C14869" s="27"/>
      <c r="D14869" s="27"/>
      <c r="E14869" s="27"/>
      <c r="F14869" s="27"/>
      <c r="G14869" s="29"/>
      <c r="H14869" s="29"/>
      <c r="I14869" s="29"/>
      <c r="J14869" s="29"/>
      <c r="K14869" s="29"/>
      <c r="L14869" s="29"/>
    </row>
    <row r="14870" spans="1:12" ht="21">
      <c r="A14870" s="26"/>
      <c r="B14870" s="27"/>
      <c r="C14870" s="27"/>
      <c r="D14870" s="27"/>
      <c r="E14870" s="27"/>
      <c r="F14870" s="27"/>
      <c r="G14870" s="29"/>
      <c r="H14870" s="29"/>
      <c r="I14870" s="29"/>
      <c r="J14870" s="29"/>
      <c r="K14870" s="29"/>
      <c r="L14870" s="29"/>
    </row>
    <row r="14871" spans="1:12" ht="21">
      <c r="A14871" s="26"/>
      <c r="B14871" s="27"/>
      <c r="C14871" s="27"/>
      <c r="D14871" s="27"/>
      <c r="E14871" s="27"/>
      <c r="F14871" s="27"/>
      <c r="G14871" s="29"/>
      <c r="H14871" s="29"/>
      <c r="I14871" s="29"/>
      <c r="J14871" s="29"/>
      <c r="K14871" s="29"/>
      <c r="L14871" s="29"/>
    </row>
    <row r="14872" spans="1:12" ht="21">
      <c r="A14872" s="26"/>
      <c r="B14872" s="27"/>
      <c r="C14872" s="27"/>
      <c r="D14872" s="27"/>
      <c r="E14872" s="27"/>
      <c r="F14872" s="27"/>
      <c r="G14872" s="29"/>
      <c r="H14872" s="29"/>
      <c r="I14872" s="29"/>
      <c r="J14872" s="29"/>
      <c r="K14872" s="29"/>
      <c r="L14872" s="29"/>
    </row>
    <row r="14873" spans="1:12" ht="21">
      <c r="A14873" s="26"/>
      <c r="B14873" s="27"/>
      <c r="C14873" s="27"/>
      <c r="D14873" s="27"/>
      <c r="E14873" s="27"/>
      <c r="F14873" s="27"/>
      <c r="G14873" s="29"/>
      <c r="H14873" s="29"/>
      <c r="I14873" s="29"/>
      <c r="J14873" s="29"/>
      <c r="K14873" s="29"/>
      <c r="L14873" s="29"/>
    </row>
    <row r="14874" spans="1:12" ht="21">
      <c r="A14874" s="26"/>
      <c r="B14874" s="27"/>
      <c r="C14874" s="27"/>
      <c r="D14874" s="27"/>
      <c r="E14874" s="27"/>
      <c r="F14874" s="27"/>
      <c r="G14874" s="29"/>
      <c r="H14874" s="29"/>
      <c r="I14874" s="29"/>
      <c r="J14874" s="29"/>
      <c r="K14874" s="29"/>
      <c r="L14874" s="29"/>
    </row>
    <row r="14875" spans="1:12" ht="21">
      <c r="A14875" s="26"/>
      <c r="B14875" s="27"/>
      <c r="C14875" s="27"/>
      <c r="D14875" s="27"/>
      <c r="E14875" s="27"/>
      <c r="F14875" s="27"/>
      <c r="G14875" s="28"/>
      <c r="H14875" s="28"/>
      <c r="I14875" s="28"/>
      <c r="J14875" s="28"/>
      <c r="K14875" s="28"/>
      <c r="L14875" s="28"/>
    </row>
    <row r="14876" spans="1:12" ht="21">
      <c r="A14876" s="26"/>
      <c r="B14876" s="27"/>
      <c r="C14876" s="27"/>
      <c r="D14876" s="27"/>
      <c r="E14876" s="27"/>
      <c r="F14876" s="27"/>
      <c r="G14876" s="29"/>
      <c r="H14876" s="29"/>
      <c r="I14876" s="29"/>
      <c r="J14876" s="29"/>
      <c r="K14876" s="29"/>
      <c r="L14876" s="29"/>
    </row>
    <row r="14877" spans="1:12" ht="21">
      <c r="A14877" s="26"/>
      <c r="B14877" s="27"/>
      <c r="C14877" s="27"/>
      <c r="D14877" s="27"/>
      <c r="E14877" s="27"/>
      <c r="F14877" s="27"/>
      <c r="G14877" s="29"/>
      <c r="H14877" s="29"/>
      <c r="I14877" s="29"/>
      <c r="J14877" s="29"/>
      <c r="K14877" s="29"/>
      <c r="L14877" s="29"/>
    </row>
    <row r="14878" spans="1:12" ht="21">
      <c r="A14878" s="26"/>
      <c r="B14878" s="27"/>
      <c r="C14878" s="27"/>
      <c r="D14878" s="27"/>
      <c r="E14878" s="27"/>
      <c r="F14878" s="27"/>
      <c r="G14878" s="29"/>
      <c r="H14878" s="29"/>
      <c r="I14878" s="29"/>
      <c r="J14878" s="29"/>
      <c r="K14878" s="29"/>
      <c r="L14878" s="29"/>
    </row>
    <row r="14879" spans="1:12" ht="21">
      <c r="A14879" s="26"/>
      <c r="B14879" s="27"/>
      <c r="C14879" s="27"/>
      <c r="D14879" s="27"/>
      <c r="E14879" s="27"/>
      <c r="F14879" s="27"/>
      <c r="G14879" s="29"/>
      <c r="H14879" s="29"/>
      <c r="I14879" s="29"/>
      <c r="J14879" s="29"/>
      <c r="K14879" s="29"/>
      <c r="L14879" s="29"/>
    </row>
    <row r="14880" spans="1:12" ht="21">
      <c r="A14880" s="26"/>
      <c r="B14880" s="27"/>
      <c r="C14880" s="27"/>
      <c r="D14880" s="27"/>
      <c r="E14880" s="27"/>
      <c r="F14880" s="27"/>
      <c r="G14880" s="29"/>
      <c r="H14880" s="29"/>
      <c r="I14880" s="29"/>
      <c r="J14880" s="29"/>
      <c r="K14880" s="29"/>
      <c r="L14880" s="29"/>
    </row>
    <row r="14881" spans="1:12" ht="21">
      <c r="A14881" s="26"/>
      <c r="B14881" s="27"/>
      <c r="C14881" s="27"/>
      <c r="D14881" s="27"/>
      <c r="E14881" s="27"/>
      <c r="F14881" s="27"/>
      <c r="G14881" s="29"/>
      <c r="H14881" s="29"/>
      <c r="I14881" s="29"/>
      <c r="J14881" s="29"/>
      <c r="K14881" s="29"/>
      <c r="L14881" s="29"/>
    </row>
    <row r="14882" spans="1:12" ht="21">
      <c r="A14882" s="26"/>
      <c r="B14882" s="27"/>
      <c r="C14882" s="27"/>
      <c r="D14882" s="27"/>
      <c r="E14882" s="27"/>
      <c r="F14882" s="27"/>
      <c r="G14882" s="29"/>
      <c r="H14882" s="29"/>
      <c r="I14882" s="29"/>
      <c r="J14882" s="29"/>
      <c r="K14882" s="29"/>
      <c r="L14882" s="29"/>
    </row>
    <row r="14883" spans="1:12" ht="21">
      <c r="A14883" s="26"/>
      <c r="B14883" s="27"/>
      <c r="C14883" s="27"/>
      <c r="D14883" s="27"/>
      <c r="E14883" s="27"/>
      <c r="F14883" s="27"/>
      <c r="G14883" s="29"/>
      <c r="H14883" s="29"/>
      <c r="I14883" s="29"/>
      <c r="J14883" s="29"/>
      <c r="K14883" s="29"/>
      <c r="L14883" s="29"/>
    </row>
    <row r="14884" spans="1:12" ht="21">
      <c r="A14884" s="26"/>
      <c r="B14884" s="27"/>
      <c r="C14884" s="27"/>
      <c r="D14884" s="27"/>
      <c r="E14884" s="27"/>
      <c r="F14884" s="27"/>
      <c r="G14884" s="28"/>
      <c r="H14884" s="28"/>
      <c r="I14884" s="28"/>
      <c r="J14884" s="28"/>
      <c r="K14884" s="28"/>
      <c r="L14884" s="28"/>
    </row>
    <row r="14885" spans="1:12" ht="21">
      <c r="A14885" s="26"/>
      <c r="B14885" s="27"/>
      <c r="C14885" s="27"/>
      <c r="D14885" s="27"/>
      <c r="E14885" s="27"/>
      <c r="F14885" s="27"/>
      <c r="G14885" s="29"/>
      <c r="H14885" s="29"/>
      <c r="I14885" s="29"/>
      <c r="J14885" s="29"/>
      <c r="K14885" s="29"/>
      <c r="L14885" s="29"/>
    </row>
    <row r="14886" spans="1:12" ht="21">
      <c r="A14886" s="26"/>
      <c r="B14886" s="27"/>
      <c r="C14886" s="27"/>
      <c r="D14886" s="27"/>
      <c r="E14886" s="27"/>
      <c r="F14886" s="27"/>
      <c r="G14886" s="28"/>
      <c r="H14886" s="28"/>
      <c r="I14886" s="28"/>
      <c r="J14886" s="28"/>
      <c r="K14886" s="28"/>
      <c r="L14886" s="28"/>
    </row>
    <row r="14887" spans="1:12" ht="21">
      <c r="A14887" s="26"/>
      <c r="B14887" s="27"/>
      <c r="C14887" s="27"/>
      <c r="D14887" s="27"/>
      <c r="E14887" s="27"/>
      <c r="F14887" s="27"/>
      <c r="G14887" s="29"/>
      <c r="H14887" s="29"/>
      <c r="I14887" s="29"/>
      <c r="J14887" s="29"/>
      <c r="K14887" s="29"/>
      <c r="L14887" s="29"/>
    </row>
    <row r="14888" spans="1:12" ht="21">
      <c r="A14888" s="26"/>
      <c r="B14888" s="27"/>
      <c r="C14888" s="27"/>
      <c r="D14888" s="27"/>
      <c r="E14888" s="27"/>
      <c r="F14888" s="27"/>
      <c r="G14888" s="28"/>
      <c r="H14888" s="28"/>
      <c r="I14888" s="28"/>
      <c r="J14888" s="28"/>
      <c r="K14888" s="28"/>
      <c r="L14888" s="28"/>
    </row>
    <row r="14889" spans="1:12" ht="21">
      <c r="A14889" s="26"/>
      <c r="B14889" s="27"/>
      <c r="C14889" s="27"/>
      <c r="D14889" s="27"/>
      <c r="E14889" s="27"/>
      <c r="F14889" s="27"/>
      <c r="G14889" s="28"/>
      <c r="H14889" s="28"/>
      <c r="I14889" s="28"/>
      <c r="J14889" s="28"/>
      <c r="K14889" s="28"/>
      <c r="L14889" s="28"/>
    </row>
    <row r="14890" spans="1:12" ht="21">
      <c r="A14890" s="26"/>
      <c r="B14890" s="27"/>
      <c r="C14890" s="27"/>
      <c r="D14890" s="27"/>
      <c r="E14890" s="27"/>
      <c r="F14890" s="27"/>
      <c r="G14890" s="28"/>
      <c r="H14890" s="28"/>
      <c r="I14890" s="28"/>
      <c r="J14890" s="28"/>
      <c r="K14890" s="28"/>
      <c r="L14890" s="28"/>
    </row>
    <row r="14891" spans="1:12" ht="21">
      <c r="A14891" s="26"/>
      <c r="B14891" s="27"/>
      <c r="C14891" s="27"/>
      <c r="D14891" s="27"/>
      <c r="E14891" s="27"/>
      <c r="F14891" s="27"/>
      <c r="G14891" s="28"/>
      <c r="H14891" s="28"/>
      <c r="I14891" s="28"/>
      <c r="J14891" s="28"/>
      <c r="K14891" s="28"/>
      <c r="L14891" s="28"/>
    </row>
    <row r="14892" spans="1:12" ht="21">
      <c r="A14892" s="26"/>
      <c r="B14892" s="27"/>
      <c r="C14892" s="27"/>
      <c r="D14892" s="27"/>
      <c r="E14892" s="27"/>
      <c r="F14892" s="27"/>
      <c r="G14892" s="29"/>
      <c r="H14892" s="29"/>
      <c r="I14892" s="29"/>
      <c r="J14892" s="29"/>
      <c r="K14892" s="29"/>
      <c r="L14892" s="29"/>
    </row>
    <row r="14893" spans="1:12" ht="21">
      <c r="A14893" s="26"/>
      <c r="B14893" s="27"/>
      <c r="C14893" s="27"/>
      <c r="D14893" s="27"/>
      <c r="E14893" s="27"/>
      <c r="F14893" s="27"/>
      <c r="G14893" s="29"/>
      <c r="H14893" s="29"/>
      <c r="I14893" s="29"/>
      <c r="J14893" s="29"/>
      <c r="K14893" s="29"/>
      <c r="L14893" s="29"/>
    </row>
    <row r="14894" spans="1:12" ht="21">
      <c r="A14894" s="26"/>
      <c r="B14894" s="27"/>
      <c r="C14894" s="27"/>
      <c r="D14894" s="27"/>
      <c r="E14894" s="27"/>
      <c r="F14894" s="27"/>
      <c r="G14894" s="29"/>
      <c r="H14894" s="29"/>
      <c r="I14894" s="29"/>
      <c r="J14894" s="29"/>
      <c r="K14894" s="29"/>
      <c r="L14894" s="29"/>
    </row>
    <row r="14895" spans="1:12" ht="21">
      <c r="A14895" s="26"/>
      <c r="B14895" s="27"/>
      <c r="C14895" s="27"/>
      <c r="D14895" s="27"/>
      <c r="E14895" s="27"/>
      <c r="F14895" s="27"/>
      <c r="G14895" s="28"/>
      <c r="H14895" s="28"/>
      <c r="I14895" s="28"/>
      <c r="J14895" s="28"/>
      <c r="K14895" s="28"/>
      <c r="L14895" s="28"/>
    </row>
    <row r="14896" spans="1:12" ht="21">
      <c r="A14896" s="26"/>
      <c r="B14896" s="27"/>
      <c r="C14896" s="27"/>
      <c r="D14896" s="27"/>
      <c r="E14896" s="27"/>
      <c r="F14896" s="27"/>
      <c r="G14896" s="29"/>
      <c r="H14896" s="29"/>
      <c r="I14896" s="29"/>
      <c r="J14896" s="29"/>
      <c r="K14896" s="29"/>
      <c r="L14896" s="29"/>
    </row>
    <row r="14897" spans="1:12" ht="21">
      <c r="A14897" s="26"/>
      <c r="B14897" s="27"/>
      <c r="C14897" s="27"/>
      <c r="D14897" s="27"/>
      <c r="E14897" s="27"/>
      <c r="F14897" s="27"/>
      <c r="G14897" s="29"/>
      <c r="H14897" s="29"/>
      <c r="I14897" s="29"/>
      <c r="J14897" s="29"/>
      <c r="K14897" s="29"/>
      <c r="L14897" s="29"/>
    </row>
    <row r="14898" spans="1:12" ht="21">
      <c r="A14898" s="26"/>
      <c r="B14898" s="27"/>
      <c r="C14898" s="27"/>
      <c r="D14898" s="27"/>
      <c r="E14898" s="27"/>
      <c r="F14898" s="27"/>
      <c r="G14898" s="29"/>
      <c r="H14898" s="29"/>
      <c r="I14898" s="29"/>
      <c r="J14898" s="29"/>
      <c r="K14898" s="29"/>
      <c r="L14898" s="29"/>
    </row>
    <row r="14899" spans="1:12" ht="21">
      <c r="A14899" s="26"/>
      <c r="B14899" s="27"/>
      <c r="C14899" s="27"/>
      <c r="D14899" s="27"/>
      <c r="E14899" s="27"/>
      <c r="F14899" s="27"/>
      <c r="G14899" s="28"/>
      <c r="H14899" s="28"/>
      <c r="I14899" s="28"/>
      <c r="J14899" s="28"/>
      <c r="K14899" s="28"/>
      <c r="L14899" s="28"/>
    </row>
    <row r="14900" spans="1:12" ht="21">
      <c r="A14900" s="26"/>
      <c r="B14900" s="27"/>
      <c r="C14900" s="27"/>
      <c r="D14900" s="27"/>
      <c r="E14900" s="27"/>
      <c r="F14900" s="27"/>
      <c r="G14900" s="29"/>
      <c r="H14900" s="29"/>
      <c r="I14900" s="29"/>
      <c r="J14900" s="29"/>
      <c r="K14900" s="29"/>
      <c r="L14900" s="29"/>
    </row>
    <row r="14901" spans="1:12" ht="21">
      <c r="A14901" s="26"/>
      <c r="B14901" s="27"/>
      <c r="C14901" s="27"/>
      <c r="D14901" s="27"/>
      <c r="E14901" s="27"/>
      <c r="F14901" s="27"/>
      <c r="G14901" s="29"/>
      <c r="H14901" s="29"/>
      <c r="I14901" s="29"/>
      <c r="J14901" s="29"/>
      <c r="K14901" s="29"/>
      <c r="L14901" s="29"/>
    </row>
    <row r="14902" spans="1:12" ht="21">
      <c r="A14902" s="26"/>
      <c r="B14902" s="27"/>
      <c r="C14902" s="27"/>
      <c r="D14902" s="27"/>
      <c r="E14902" s="27"/>
      <c r="F14902" s="27"/>
      <c r="G14902" s="29"/>
      <c r="H14902" s="29"/>
      <c r="I14902" s="29"/>
      <c r="J14902" s="29"/>
      <c r="K14902" s="29"/>
      <c r="L14902" s="29"/>
    </row>
    <row r="14903" spans="1:12" ht="21">
      <c r="A14903" s="26"/>
      <c r="B14903" s="27"/>
      <c r="C14903" s="27"/>
      <c r="D14903" s="27"/>
      <c r="E14903" s="27"/>
      <c r="F14903" s="27"/>
      <c r="G14903" s="29"/>
      <c r="H14903" s="29"/>
      <c r="I14903" s="29"/>
      <c r="J14903" s="29"/>
      <c r="K14903" s="29"/>
      <c r="L14903" s="29"/>
    </row>
    <row r="14904" spans="1:12" ht="21">
      <c r="A14904" s="26"/>
      <c r="B14904" s="27"/>
      <c r="C14904" s="27"/>
      <c r="D14904" s="27"/>
      <c r="E14904" s="27"/>
      <c r="F14904" s="27"/>
      <c r="G14904" s="28"/>
      <c r="H14904" s="28"/>
      <c r="I14904" s="28"/>
      <c r="J14904" s="28"/>
      <c r="K14904" s="28"/>
      <c r="L14904" s="28"/>
    </row>
    <row r="14905" spans="1:12" ht="21">
      <c r="A14905" s="26"/>
      <c r="B14905" s="27"/>
      <c r="C14905" s="27"/>
      <c r="D14905" s="27"/>
      <c r="E14905" s="27"/>
      <c r="F14905" s="27"/>
      <c r="G14905" s="29"/>
      <c r="H14905" s="29"/>
      <c r="I14905" s="29"/>
      <c r="J14905" s="29"/>
      <c r="K14905" s="29"/>
      <c r="L14905" s="29"/>
    </row>
    <row r="14906" spans="1:12" ht="21">
      <c r="A14906" s="26"/>
      <c r="B14906" s="27"/>
      <c r="C14906" s="27"/>
      <c r="D14906" s="27"/>
      <c r="E14906" s="27"/>
      <c r="F14906" s="27"/>
      <c r="G14906" s="28"/>
      <c r="H14906" s="28"/>
      <c r="I14906" s="28"/>
      <c r="J14906" s="28"/>
      <c r="K14906" s="28"/>
      <c r="L14906" s="28"/>
    </row>
    <row r="14907" spans="1:12" ht="21">
      <c r="A14907" s="26"/>
      <c r="B14907" s="27"/>
      <c r="C14907" s="27"/>
      <c r="D14907" s="27"/>
      <c r="E14907" s="27"/>
      <c r="F14907" s="27"/>
      <c r="G14907" s="29"/>
      <c r="H14907" s="29"/>
      <c r="I14907" s="29"/>
      <c r="J14907" s="29"/>
      <c r="K14907" s="29"/>
      <c r="L14907" s="29"/>
    </row>
    <row r="14908" spans="1:12" ht="21">
      <c r="A14908" s="26"/>
      <c r="B14908" s="27"/>
      <c r="C14908" s="27"/>
      <c r="D14908" s="27"/>
      <c r="E14908" s="27"/>
      <c r="F14908" s="27"/>
      <c r="G14908" s="29"/>
      <c r="H14908" s="29"/>
      <c r="I14908" s="29"/>
      <c r="J14908" s="29"/>
      <c r="K14908" s="29"/>
      <c r="L14908" s="29"/>
    </row>
    <row r="14909" spans="1:12" ht="21">
      <c r="A14909" s="26"/>
      <c r="B14909" s="27"/>
      <c r="C14909" s="27"/>
      <c r="D14909" s="27"/>
      <c r="E14909" s="27"/>
      <c r="F14909" s="27"/>
      <c r="G14909" s="29"/>
      <c r="H14909" s="29"/>
      <c r="I14909" s="29"/>
      <c r="J14909" s="29"/>
      <c r="K14909" s="29"/>
      <c r="L14909" s="29"/>
    </row>
    <row r="14910" spans="1:12" ht="21">
      <c r="A14910" s="26"/>
      <c r="B14910" s="27"/>
      <c r="C14910" s="27"/>
      <c r="D14910" s="27"/>
      <c r="E14910" s="27"/>
      <c r="F14910" s="27"/>
      <c r="G14910" s="29"/>
      <c r="H14910" s="29"/>
      <c r="I14910" s="29"/>
      <c r="J14910" s="29"/>
      <c r="K14910" s="29"/>
      <c r="L14910" s="29"/>
    </row>
    <row r="14911" spans="1:12" ht="21">
      <c r="A14911" s="26"/>
      <c r="B14911" s="27"/>
      <c r="C14911" s="27"/>
      <c r="D14911" s="27"/>
      <c r="E14911" s="27"/>
      <c r="F14911" s="27"/>
      <c r="G14911" s="29"/>
      <c r="H14911" s="29"/>
      <c r="I14911" s="29"/>
      <c r="J14911" s="29"/>
      <c r="K14911" s="29"/>
      <c r="L14911" s="29"/>
    </row>
    <row r="14912" spans="1:12" ht="21">
      <c r="A14912" s="26"/>
      <c r="B14912" s="27"/>
      <c r="C14912" s="27"/>
      <c r="D14912" s="27"/>
      <c r="E14912" s="27"/>
      <c r="F14912" s="27"/>
      <c r="G14912" s="28"/>
      <c r="H14912" s="28"/>
      <c r="I14912" s="28"/>
      <c r="J14912" s="28"/>
      <c r="K14912" s="28"/>
      <c r="L14912" s="28"/>
    </row>
    <row r="14913" spans="1:12" ht="21">
      <c r="A14913" s="26"/>
      <c r="B14913" s="27"/>
      <c r="C14913" s="27"/>
      <c r="D14913" s="27"/>
      <c r="E14913" s="27"/>
      <c r="F14913" s="27"/>
      <c r="G14913" s="29"/>
      <c r="H14913" s="29"/>
      <c r="I14913" s="29"/>
      <c r="J14913" s="29"/>
      <c r="K14913" s="29"/>
      <c r="L14913" s="29"/>
    </row>
    <row r="14914" spans="1:12" ht="21">
      <c r="A14914" s="26"/>
      <c r="B14914" s="27"/>
      <c r="C14914" s="27"/>
      <c r="D14914" s="27"/>
      <c r="E14914" s="27"/>
      <c r="F14914" s="27"/>
      <c r="G14914" s="28"/>
      <c r="H14914" s="28"/>
      <c r="I14914" s="28"/>
      <c r="J14914" s="28"/>
      <c r="K14914" s="28"/>
      <c r="L14914" s="28"/>
    </row>
    <row r="14915" spans="1:12" ht="21">
      <c r="A14915" s="26"/>
      <c r="B14915" s="27"/>
      <c r="C14915" s="27"/>
      <c r="D14915" s="27"/>
      <c r="E14915" s="27"/>
      <c r="F14915" s="27"/>
      <c r="G14915" s="28"/>
      <c r="H14915" s="28"/>
      <c r="I14915" s="28"/>
      <c r="J14915" s="28"/>
      <c r="K14915" s="28"/>
      <c r="L14915" s="28"/>
    </row>
    <row r="14916" spans="1:12" ht="21">
      <c r="A14916" s="26"/>
      <c r="B14916" s="27"/>
      <c r="C14916" s="27"/>
      <c r="D14916" s="27"/>
      <c r="E14916" s="27"/>
      <c r="F14916" s="27"/>
      <c r="G14916" s="29"/>
      <c r="H14916" s="29"/>
      <c r="I14916" s="29"/>
      <c r="J14916" s="29"/>
      <c r="K14916" s="29"/>
      <c r="L14916" s="29"/>
    </row>
    <row r="14917" spans="1:12" ht="21">
      <c r="A14917" s="26"/>
      <c r="B14917" s="27"/>
      <c r="C14917" s="27"/>
      <c r="D14917" s="27"/>
      <c r="E14917" s="27"/>
      <c r="F14917" s="27"/>
      <c r="G14917" s="29"/>
      <c r="H14917" s="29"/>
      <c r="I14917" s="29"/>
      <c r="J14917" s="29"/>
      <c r="K14917" s="29"/>
      <c r="L14917" s="29"/>
    </row>
    <row r="14918" spans="1:12" ht="21">
      <c r="A14918" s="26"/>
      <c r="B14918" s="27"/>
      <c r="C14918" s="27"/>
      <c r="D14918" s="27"/>
      <c r="E14918" s="27"/>
      <c r="F14918" s="27"/>
      <c r="G14918" s="28"/>
      <c r="H14918" s="28"/>
      <c r="I14918" s="28"/>
      <c r="J14918" s="28"/>
      <c r="K14918" s="28"/>
      <c r="L14918" s="28"/>
    </row>
    <row r="14919" spans="1:12" ht="21">
      <c r="A14919" s="26"/>
      <c r="B14919" s="27"/>
      <c r="C14919" s="27"/>
      <c r="D14919" s="27"/>
      <c r="E14919" s="27"/>
      <c r="F14919" s="27"/>
      <c r="G14919" s="28"/>
      <c r="H14919" s="28"/>
      <c r="I14919" s="28"/>
      <c r="J14919" s="28"/>
      <c r="K14919" s="28"/>
      <c r="L14919" s="28"/>
    </row>
    <row r="14920" spans="1:12" ht="21">
      <c r="A14920" s="26"/>
      <c r="B14920" s="27"/>
      <c r="C14920" s="27"/>
      <c r="D14920" s="27"/>
      <c r="E14920" s="27"/>
      <c r="F14920" s="27"/>
      <c r="G14920" s="29"/>
      <c r="H14920" s="29"/>
      <c r="I14920" s="29"/>
      <c r="J14920" s="29"/>
      <c r="K14920" s="29"/>
      <c r="L14920" s="29"/>
    </row>
    <row r="14921" spans="1:12" ht="21">
      <c r="A14921" s="26"/>
      <c r="B14921" s="27"/>
      <c r="C14921" s="27"/>
      <c r="D14921" s="27"/>
      <c r="E14921" s="27"/>
      <c r="F14921" s="27"/>
      <c r="G14921" s="28"/>
      <c r="H14921" s="28"/>
      <c r="I14921" s="28"/>
      <c r="J14921" s="28"/>
      <c r="K14921" s="28"/>
      <c r="L14921" s="28"/>
    </row>
    <row r="14922" spans="1:12" ht="21">
      <c r="A14922" s="26"/>
      <c r="B14922" s="27"/>
      <c r="C14922" s="27"/>
      <c r="D14922" s="27"/>
      <c r="E14922" s="27"/>
      <c r="F14922" s="27"/>
      <c r="G14922" s="28"/>
      <c r="H14922" s="28"/>
      <c r="I14922" s="28"/>
      <c r="J14922" s="28"/>
      <c r="K14922" s="28"/>
      <c r="L14922" s="28"/>
    </row>
    <row r="14923" spans="1:12" ht="21">
      <c r="A14923" s="26"/>
      <c r="B14923" s="27"/>
      <c r="C14923" s="27"/>
      <c r="D14923" s="27"/>
      <c r="E14923" s="27"/>
      <c r="F14923" s="27"/>
      <c r="G14923" s="28"/>
      <c r="H14923" s="28"/>
      <c r="I14923" s="28"/>
      <c r="J14923" s="28"/>
      <c r="K14923" s="28"/>
      <c r="L14923" s="28"/>
    </row>
    <row r="14924" spans="1:12" ht="21">
      <c r="A14924" s="26"/>
      <c r="B14924" s="27"/>
      <c r="C14924" s="27"/>
      <c r="D14924" s="27"/>
      <c r="E14924" s="27"/>
      <c r="F14924" s="27"/>
      <c r="G14924" s="29"/>
      <c r="H14924" s="29"/>
      <c r="I14924" s="29"/>
      <c r="J14924" s="29"/>
      <c r="K14924" s="29"/>
      <c r="L14924" s="29"/>
    </row>
    <row r="14925" spans="1:12" ht="21">
      <c r="A14925" s="26"/>
      <c r="B14925" s="27"/>
      <c r="C14925" s="27"/>
      <c r="D14925" s="27"/>
      <c r="E14925" s="27"/>
      <c r="F14925" s="27"/>
      <c r="G14925" s="29"/>
      <c r="H14925" s="29"/>
      <c r="I14925" s="29"/>
      <c r="J14925" s="29"/>
      <c r="K14925" s="29"/>
      <c r="L14925" s="29"/>
    </row>
    <row r="14926" spans="1:12" ht="21">
      <c r="A14926" s="26"/>
      <c r="B14926" s="27"/>
      <c r="C14926" s="27"/>
      <c r="D14926" s="27"/>
      <c r="E14926" s="27"/>
      <c r="F14926" s="27"/>
      <c r="G14926" s="28"/>
      <c r="H14926" s="28"/>
      <c r="I14926" s="28"/>
      <c r="J14926" s="28"/>
      <c r="K14926" s="28"/>
      <c r="L14926" s="28"/>
    </row>
    <row r="14927" spans="1:12" ht="21">
      <c r="A14927" s="26"/>
      <c r="B14927" s="27"/>
      <c r="C14927" s="27"/>
      <c r="D14927" s="27"/>
      <c r="E14927" s="27"/>
      <c r="F14927" s="27"/>
      <c r="G14927" s="28"/>
      <c r="H14927" s="28"/>
      <c r="I14927" s="28"/>
      <c r="J14927" s="28"/>
      <c r="K14927" s="28"/>
      <c r="L14927" s="28"/>
    </row>
    <row r="14928" spans="1:12" ht="21">
      <c r="A14928" s="26"/>
      <c r="B14928" s="27"/>
      <c r="C14928" s="27"/>
      <c r="D14928" s="27"/>
      <c r="E14928" s="27"/>
      <c r="F14928" s="27"/>
      <c r="G14928" s="28"/>
      <c r="H14928" s="28"/>
      <c r="I14928" s="28"/>
      <c r="J14928" s="28"/>
      <c r="K14928" s="28"/>
      <c r="L14928" s="28"/>
    </row>
    <row r="14929" spans="1:12" ht="21">
      <c r="A14929" s="26"/>
      <c r="B14929" s="27"/>
      <c r="C14929" s="27"/>
      <c r="D14929" s="27"/>
      <c r="E14929" s="27"/>
      <c r="F14929" s="27"/>
      <c r="G14929" s="28"/>
      <c r="H14929" s="28"/>
      <c r="I14929" s="28"/>
      <c r="J14929" s="28"/>
      <c r="K14929" s="28"/>
      <c r="L14929" s="28"/>
    </row>
    <row r="14930" spans="1:12" ht="21">
      <c r="A14930" s="26"/>
      <c r="B14930" s="27"/>
      <c r="C14930" s="27"/>
      <c r="D14930" s="27"/>
      <c r="E14930" s="27"/>
      <c r="F14930" s="27"/>
      <c r="G14930" s="28"/>
      <c r="H14930" s="28"/>
      <c r="I14930" s="28"/>
      <c r="J14930" s="28"/>
      <c r="K14930" s="28"/>
      <c r="L14930" s="28"/>
    </row>
    <row r="14931" spans="1:12" ht="21">
      <c r="A14931" s="26"/>
      <c r="B14931" s="27"/>
      <c r="C14931" s="27"/>
      <c r="D14931" s="27"/>
      <c r="E14931" s="27"/>
      <c r="F14931" s="27"/>
      <c r="G14931" s="29"/>
      <c r="H14931" s="29"/>
      <c r="I14931" s="29"/>
      <c r="J14931" s="29"/>
      <c r="K14931" s="29"/>
      <c r="L14931" s="29"/>
    </row>
    <row r="14932" spans="1:12" ht="21">
      <c r="A14932" s="26"/>
      <c r="B14932" s="27"/>
      <c r="C14932" s="27"/>
      <c r="D14932" s="27"/>
      <c r="E14932" s="27"/>
      <c r="F14932" s="27"/>
      <c r="G14932" s="28"/>
      <c r="H14932" s="28"/>
      <c r="I14932" s="28"/>
      <c r="J14932" s="28"/>
      <c r="K14932" s="28"/>
      <c r="L14932" s="28"/>
    </row>
    <row r="14933" spans="1:12" ht="21">
      <c r="A14933" s="26"/>
      <c r="B14933" s="27"/>
      <c r="C14933" s="27"/>
      <c r="D14933" s="27"/>
      <c r="E14933" s="27"/>
      <c r="F14933" s="27"/>
      <c r="G14933" s="29"/>
      <c r="H14933" s="29"/>
      <c r="I14933" s="29"/>
      <c r="J14933" s="29"/>
      <c r="K14933" s="29"/>
      <c r="L14933" s="29"/>
    </row>
    <row r="14934" spans="1:12" ht="21">
      <c r="A14934" s="26"/>
      <c r="B14934" s="27"/>
      <c r="C14934" s="27"/>
      <c r="D14934" s="27"/>
      <c r="E14934" s="27"/>
      <c r="F14934" s="27"/>
      <c r="G14934" s="28"/>
      <c r="H14934" s="28"/>
      <c r="I14934" s="28"/>
      <c r="J14934" s="28"/>
      <c r="K14934" s="28"/>
      <c r="L14934" s="28"/>
    </row>
    <row r="14935" spans="1:12" ht="21">
      <c r="A14935" s="26"/>
      <c r="B14935" s="27"/>
      <c r="C14935" s="27"/>
      <c r="D14935" s="27"/>
      <c r="E14935" s="27"/>
      <c r="F14935" s="27"/>
      <c r="G14935" s="29"/>
      <c r="H14935" s="29"/>
      <c r="I14935" s="29"/>
      <c r="J14935" s="29"/>
      <c r="K14935" s="29"/>
      <c r="L14935" s="29"/>
    </row>
    <row r="14936" spans="1:12" ht="21">
      <c r="A14936" s="26"/>
      <c r="B14936" s="27"/>
      <c r="C14936" s="27"/>
      <c r="D14936" s="27"/>
      <c r="E14936" s="27"/>
      <c r="F14936" s="27"/>
      <c r="G14936" s="29"/>
      <c r="H14936" s="29"/>
      <c r="I14936" s="29"/>
      <c r="J14936" s="29"/>
      <c r="K14936" s="29"/>
      <c r="L14936" s="29"/>
    </row>
    <row r="14937" spans="1:12" ht="21">
      <c r="A14937" s="26"/>
      <c r="B14937" s="27"/>
      <c r="C14937" s="27"/>
      <c r="D14937" s="27"/>
      <c r="E14937" s="27"/>
      <c r="F14937" s="27"/>
      <c r="G14937" s="29"/>
      <c r="H14937" s="29"/>
      <c r="I14937" s="29"/>
      <c r="J14937" s="29"/>
      <c r="K14937" s="29"/>
      <c r="L14937" s="29"/>
    </row>
    <row r="14938" spans="1:12" ht="21">
      <c r="A14938" s="26"/>
      <c r="B14938" s="27"/>
      <c r="C14938" s="27"/>
      <c r="D14938" s="27"/>
      <c r="E14938" s="27"/>
      <c r="F14938" s="27"/>
      <c r="G14938" s="29"/>
      <c r="H14938" s="29"/>
      <c r="I14938" s="29"/>
      <c r="J14938" s="29"/>
      <c r="K14938" s="29"/>
      <c r="L14938" s="29"/>
    </row>
    <row r="14939" spans="1:12" ht="21">
      <c r="A14939" s="26"/>
      <c r="B14939" s="27"/>
      <c r="C14939" s="27"/>
      <c r="D14939" s="27"/>
      <c r="E14939" s="27"/>
      <c r="F14939" s="27"/>
      <c r="G14939" s="29"/>
      <c r="H14939" s="29"/>
      <c r="I14939" s="29"/>
      <c r="J14939" s="29"/>
      <c r="K14939" s="29"/>
      <c r="L14939" s="29"/>
    </row>
    <row r="14940" spans="1:12" ht="21">
      <c r="A14940" s="26"/>
      <c r="B14940" s="27"/>
      <c r="C14940" s="27"/>
      <c r="D14940" s="27"/>
      <c r="E14940" s="27"/>
      <c r="F14940" s="27"/>
      <c r="G14940" s="29"/>
      <c r="H14940" s="29"/>
      <c r="I14940" s="29"/>
      <c r="J14940" s="29"/>
      <c r="K14940" s="29"/>
      <c r="L14940" s="29"/>
    </row>
    <row r="14941" spans="1:12" ht="21">
      <c r="A14941" s="26"/>
      <c r="B14941" s="27"/>
      <c r="C14941" s="27"/>
      <c r="D14941" s="27"/>
      <c r="E14941" s="27"/>
      <c r="F14941" s="27"/>
      <c r="G14941" s="29"/>
      <c r="H14941" s="29"/>
      <c r="I14941" s="29"/>
      <c r="J14941" s="29"/>
      <c r="K14941" s="29"/>
      <c r="L14941" s="29"/>
    </row>
    <row r="14942" spans="1:12" ht="21">
      <c r="A14942" s="26"/>
      <c r="B14942" s="27"/>
      <c r="C14942" s="27"/>
      <c r="D14942" s="27"/>
      <c r="E14942" s="27"/>
      <c r="F14942" s="27"/>
      <c r="G14942" s="29"/>
      <c r="H14942" s="29"/>
      <c r="I14942" s="29"/>
      <c r="J14942" s="29"/>
      <c r="K14942" s="29"/>
      <c r="L14942" s="29"/>
    </row>
    <row r="14943" spans="1:12" ht="21">
      <c r="A14943" s="26"/>
      <c r="B14943" s="27"/>
      <c r="C14943" s="27"/>
      <c r="D14943" s="27"/>
      <c r="E14943" s="27"/>
      <c r="F14943" s="27"/>
      <c r="G14943" s="29"/>
      <c r="H14943" s="29"/>
      <c r="I14943" s="29"/>
      <c r="J14943" s="29"/>
      <c r="K14943" s="29"/>
      <c r="L14943" s="29"/>
    </row>
    <row r="14944" spans="1:12" ht="21">
      <c r="A14944" s="26"/>
      <c r="B14944" s="27"/>
      <c r="C14944" s="27"/>
      <c r="D14944" s="27"/>
      <c r="E14944" s="27"/>
      <c r="F14944" s="27"/>
      <c r="G14944" s="29"/>
      <c r="H14944" s="29"/>
      <c r="I14944" s="29"/>
      <c r="J14944" s="29"/>
      <c r="K14944" s="29"/>
      <c r="L14944" s="29"/>
    </row>
    <row r="14945" spans="1:12" ht="21">
      <c r="A14945" s="26"/>
      <c r="B14945" s="27"/>
      <c r="C14945" s="27"/>
      <c r="D14945" s="27"/>
      <c r="E14945" s="27"/>
      <c r="F14945" s="27"/>
      <c r="G14945" s="29"/>
      <c r="H14945" s="29"/>
      <c r="I14945" s="29"/>
      <c r="J14945" s="29"/>
      <c r="K14945" s="29"/>
      <c r="L14945" s="29"/>
    </row>
    <row r="14946" spans="1:12" ht="21">
      <c r="A14946" s="26"/>
      <c r="B14946" s="27"/>
      <c r="C14946" s="27"/>
      <c r="D14946" s="27"/>
      <c r="E14946" s="27"/>
      <c r="F14946" s="27"/>
      <c r="G14946" s="28"/>
      <c r="H14946" s="28"/>
      <c r="I14946" s="28"/>
      <c r="J14946" s="28"/>
      <c r="K14946" s="28"/>
      <c r="L14946" s="28"/>
    </row>
    <row r="14947" spans="1:12" ht="21">
      <c r="A14947" s="26"/>
      <c r="B14947" s="27"/>
      <c r="C14947" s="27"/>
      <c r="D14947" s="27"/>
      <c r="E14947" s="27"/>
      <c r="F14947" s="27"/>
      <c r="G14947" s="28"/>
      <c r="H14947" s="28"/>
      <c r="I14947" s="28"/>
      <c r="J14947" s="28"/>
      <c r="K14947" s="28"/>
      <c r="L14947" s="28"/>
    </row>
    <row r="14948" spans="1:12" ht="21">
      <c r="A14948" s="26"/>
      <c r="B14948" s="27"/>
      <c r="C14948" s="27"/>
      <c r="D14948" s="27"/>
      <c r="E14948" s="27"/>
      <c r="F14948" s="27"/>
      <c r="G14948" s="28"/>
      <c r="H14948" s="28"/>
      <c r="I14948" s="28"/>
      <c r="J14948" s="28"/>
      <c r="K14948" s="28"/>
      <c r="L14948" s="28"/>
    </row>
    <row r="14949" spans="1:12" ht="21">
      <c r="A14949" s="26"/>
      <c r="B14949" s="27"/>
      <c r="C14949" s="27"/>
      <c r="D14949" s="27"/>
      <c r="E14949" s="27"/>
      <c r="F14949" s="27"/>
      <c r="G14949" s="29"/>
      <c r="H14949" s="29"/>
      <c r="I14949" s="29"/>
      <c r="J14949" s="29"/>
      <c r="K14949" s="29"/>
      <c r="L14949" s="29"/>
    </row>
    <row r="14950" spans="1:12" ht="21">
      <c r="A14950" s="26"/>
      <c r="B14950" s="27"/>
      <c r="C14950" s="27"/>
      <c r="D14950" s="27"/>
      <c r="E14950" s="27"/>
      <c r="F14950" s="27"/>
      <c r="G14950" s="29"/>
      <c r="H14950" s="29"/>
      <c r="I14950" s="29"/>
      <c r="J14950" s="29"/>
      <c r="K14950" s="29"/>
      <c r="L14950" s="29"/>
    </row>
    <row r="14951" spans="1:12" ht="21">
      <c r="A14951" s="26"/>
      <c r="B14951" s="27"/>
      <c r="C14951" s="27"/>
      <c r="D14951" s="27"/>
      <c r="E14951" s="27"/>
      <c r="F14951" s="27"/>
      <c r="G14951" s="29"/>
      <c r="H14951" s="29"/>
      <c r="I14951" s="29"/>
      <c r="J14951" s="29"/>
      <c r="K14951" s="29"/>
      <c r="L14951" s="29"/>
    </row>
    <row r="14952" spans="1:12" ht="21">
      <c r="A14952" s="26"/>
      <c r="B14952" s="27"/>
      <c r="C14952" s="27"/>
      <c r="D14952" s="27"/>
      <c r="E14952" s="27"/>
      <c r="F14952" s="27"/>
      <c r="G14952" s="29"/>
      <c r="H14952" s="29"/>
      <c r="I14952" s="29"/>
      <c r="J14952" s="29"/>
      <c r="K14952" s="29"/>
      <c r="L14952" s="29"/>
    </row>
    <row r="14953" spans="1:12" ht="21">
      <c r="A14953" s="26"/>
      <c r="B14953" s="27"/>
      <c r="C14953" s="27"/>
      <c r="D14953" s="27"/>
      <c r="E14953" s="27"/>
      <c r="F14953" s="27"/>
      <c r="G14953" s="29"/>
      <c r="H14953" s="29"/>
      <c r="I14953" s="29"/>
      <c r="J14953" s="29"/>
      <c r="K14953" s="29"/>
      <c r="L14953" s="29"/>
    </row>
    <row r="14954" spans="1:12" ht="21">
      <c r="A14954" s="26"/>
      <c r="B14954" s="27"/>
      <c r="C14954" s="27"/>
      <c r="D14954" s="27"/>
      <c r="E14954" s="27"/>
      <c r="F14954" s="27"/>
      <c r="G14954" s="28"/>
      <c r="H14954" s="28"/>
      <c r="I14954" s="28"/>
      <c r="J14954" s="28"/>
      <c r="K14954" s="28"/>
      <c r="L14954" s="28"/>
    </row>
    <row r="14955" spans="1:12" ht="21">
      <c r="A14955" s="26"/>
      <c r="B14955" s="27"/>
      <c r="C14955" s="27"/>
      <c r="D14955" s="27"/>
      <c r="E14955" s="27"/>
      <c r="F14955" s="27"/>
      <c r="G14955" s="28"/>
      <c r="H14955" s="28"/>
      <c r="I14955" s="28"/>
      <c r="J14955" s="28"/>
      <c r="K14955" s="28"/>
      <c r="L14955" s="28"/>
    </row>
    <row r="14956" spans="1:12" ht="21">
      <c r="A14956" s="26"/>
      <c r="B14956" s="27"/>
      <c r="C14956" s="27"/>
      <c r="D14956" s="27"/>
      <c r="E14956" s="27"/>
      <c r="F14956" s="27"/>
      <c r="G14956" s="28"/>
      <c r="H14956" s="28"/>
      <c r="I14956" s="28"/>
      <c r="J14956" s="28"/>
      <c r="K14956" s="28"/>
      <c r="L14956" s="28"/>
    </row>
    <row r="14957" spans="1:12" ht="21">
      <c r="A14957" s="26"/>
      <c r="B14957" s="27"/>
      <c r="C14957" s="27"/>
      <c r="D14957" s="27"/>
      <c r="E14957" s="27"/>
      <c r="F14957" s="27"/>
      <c r="G14957" s="28"/>
      <c r="H14957" s="28"/>
      <c r="I14957" s="28"/>
      <c r="J14957" s="28"/>
      <c r="K14957" s="28"/>
      <c r="L14957" s="28"/>
    </row>
    <row r="14958" spans="1:12" ht="21">
      <c r="A14958" s="26"/>
      <c r="B14958" s="27"/>
      <c r="C14958" s="27"/>
      <c r="D14958" s="27"/>
      <c r="E14958" s="27"/>
      <c r="F14958" s="27"/>
      <c r="G14958" s="28"/>
      <c r="H14958" s="28"/>
      <c r="I14958" s="28"/>
      <c r="J14958" s="28"/>
      <c r="K14958" s="28"/>
      <c r="L14958" s="28"/>
    </row>
    <row r="14959" spans="1:12" ht="21">
      <c r="A14959" s="26"/>
      <c r="B14959" s="27"/>
      <c r="C14959" s="27"/>
      <c r="D14959" s="27"/>
      <c r="E14959" s="27"/>
      <c r="F14959" s="27"/>
      <c r="G14959" s="29"/>
      <c r="H14959" s="29"/>
      <c r="I14959" s="29"/>
      <c r="J14959" s="29"/>
      <c r="K14959" s="29"/>
      <c r="L14959" s="29"/>
    </row>
    <row r="14960" spans="1:12" ht="21">
      <c r="A14960" s="26"/>
      <c r="B14960" s="27"/>
      <c r="C14960" s="27"/>
      <c r="D14960" s="27"/>
      <c r="E14960" s="27"/>
      <c r="F14960" s="27"/>
      <c r="G14960" s="29"/>
      <c r="H14960" s="29"/>
      <c r="I14960" s="29"/>
      <c r="J14960" s="29"/>
      <c r="K14960" s="29"/>
      <c r="L14960" s="29"/>
    </row>
    <row r="14961" spans="1:12" ht="21">
      <c r="A14961" s="26"/>
      <c r="B14961" s="27"/>
      <c r="C14961" s="27"/>
      <c r="D14961" s="27"/>
      <c r="E14961" s="27"/>
      <c r="F14961" s="27"/>
      <c r="G14961" s="29"/>
      <c r="H14961" s="29"/>
      <c r="I14961" s="29"/>
      <c r="J14961" s="29"/>
      <c r="K14961" s="29"/>
      <c r="L14961" s="29"/>
    </row>
    <row r="14962" spans="1:12" ht="21">
      <c r="A14962" s="26"/>
      <c r="B14962" s="27"/>
      <c r="C14962" s="27"/>
      <c r="D14962" s="27"/>
      <c r="E14962" s="27"/>
      <c r="F14962" s="27"/>
      <c r="G14962" s="29"/>
      <c r="H14962" s="29"/>
      <c r="I14962" s="29"/>
      <c r="J14962" s="29"/>
      <c r="K14962" s="29"/>
      <c r="L14962" s="29"/>
    </row>
    <row r="14963" spans="1:12" ht="21">
      <c r="A14963" s="26"/>
      <c r="B14963" s="27"/>
      <c r="C14963" s="27"/>
      <c r="D14963" s="27"/>
      <c r="E14963" s="27"/>
      <c r="F14963" s="27"/>
      <c r="G14963" s="28"/>
      <c r="H14963" s="28"/>
      <c r="I14963" s="28"/>
      <c r="J14963" s="28"/>
      <c r="K14963" s="28"/>
      <c r="L14963" s="28"/>
    </row>
    <row r="14964" spans="1:12" ht="21">
      <c r="A14964" s="26"/>
      <c r="B14964" s="27"/>
      <c r="C14964" s="27"/>
      <c r="D14964" s="27"/>
      <c r="E14964" s="27"/>
      <c r="F14964" s="27"/>
      <c r="G14964" s="28"/>
      <c r="H14964" s="28"/>
      <c r="I14964" s="28"/>
      <c r="J14964" s="28"/>
      <c r="K14964" s="28"/>
      <c r="L14964" s="28"/>
    </row>
    <row r="14965" spans="1:12" ht="21">
      <c r="A14965" s="26"/>
      <c r="B14965" s="27"/>
      <c r="C14965" s="27"/>
      <c r="D14965" s="27"/>
      <c r="E14965" s="27"/>
      <c r="F14965" s="27"/>
      <c r="G14965" s="29"/>
      <c r="H14965" s="29"/>
      <c r="I14965" s="29"/>
      <c r="J14965" s="29"/>
      <c r="K14965" s="29"/>
      <c r="L14965" s="29"/>
    </row>
    <row r="14966" spans="1:12" ht="21">
      <c r="A14966" s="26"/>
      <c r="B14966" s="27"/>
      <c r="C14966" s="27"/>
      <c r="D14966" s="27"/>
      <c r="E14966" s="27"/>
      <c r="F14966" s="27"/>
      <c r="G14966" s="28"/>
      <c r="H14966" s="28"/>
      <c r="I14966" s="28"/>
      <c r="J14966" s="28"/>
      <c r="K14966" s="28"/>
      <c r="L14966" s="28"/>
    </row>
    <row r="14967" spans="1:12" ht="21">
      <c r="A14967" s="26"/>
      <c r="B14967" s="27"/>
      <c r="C14967" s="27"/>
      <c r="D14967" s="27"/>
      <c r="E14967" s="27"/>
      <c r="F14967" s="27"/>
      <c r="G14967" s="28"/>
      <c r="H14967" s="28"/>
      <c r="I14967" s="28"/>
      <c r="J14967" s="28"/>
      <c r="K14967" s="28"/>
      <c r="L14967" s="28"/>
    </row>
    <row r="14968" spans="1:12" ht="21">
      <c r="A14968" s="26"/>
      <c r="B14968" s="27"/>
      <c r="C14968" s="27"/>
      <c r="D14968" s="27"/>
      <c r="E14968" s="27"/>
      <c r="F14968" s="27"/>
      <c r="G14968" s="29"/>
      <c r="H14968" s="29"/>
      <c r="I14968" s="29"/>
      <c r="J14968" s="29"/>
      <c r="K14968" s="29"/>
      <c r="L14968" s="29"/>
    </row>
    <row r="14969" spans="1:12" ht="21">
      <c r="A14969" s="26"/>
      <c r="B14969" s="27"/>
      <c r="C14969" s="27"/>
      <c r="D14969" s="27"/>
      <c r="E14969" s="27"/>
      <c r="F14969" s="27"/>
      <c r="G14969" s="29"/>
      <c r="H14969" s="29"/>
      <c r="I14969" s="29"/>
      <c r="J14969" s="29"/>
      <c r="K14969" s="29"/>
      <c r="L14969" s="29"/>
    </row>
    <row r="14970" spans="1:12" ht="21">
      <c r="A14970" s="26"/>
      <c r="B14970" s="27"/>
      <c r="C14970" s="27"/>
      <c r="D14970" s="27"/>
      <c r="E14970" s="27"/>
      <c r="F14970" s="27"/>
      <c r="G14970" s="29"/>
      <c r="H14970" s="29"/>
      <c r="I14970" s="29"/>
      <c r="J14970" s="29"/>
      <c r="K14970" s="29"/>
      <c r="L14970" s="29"/>
    </row>
    <row r="14971" spans="1:12" ht="21">
      <c r="A14971" s="26"/>
      <c r="B14971" s="27"/>
      <c r="C14971" s="27"/>
      <c r="D14971" s="27"/>
      <c r="E14971" s="27"/>
      <c r="F14971" s="27"/>
      <c r="G14971" s="29"/>
      <c r="H14971" s="29"/>
      <c r="I14971" s="29"/>
      <c r="J14971" s="29"/>
      <c r="K14971" s="29"/>
      <c r="L14971" s="29"/>
    </row>
    <row r="14972" spans="1:12" ht="21">
      <c r="A14972" s="26"/>
      <c r="B14972" s="27"/>
      <c r="C14972" s="27"/>
      <c r="D14972" s="27"/>
      <c r="E14972" s="27"/>
      <c r="F14972" s="27"/>
      <c r="G14972" s="29"/>
      <c r="H14972" s="29"/>
      <c r="I14972" s="29"/>
      <c r="J14972" s="29"/>
      <c r="K14972" s="29"/>
      <c r="L14972" s="29"/>
    </row>
    <row r="14973" spans="1:12" ht="21">
      <c r="A14973" s="26"/>
      <c r="B14973" s="27"/>
      <c r="C14973" s="27"/>
      <c r="D14973" s="27"/>
      <c r="E14973" s="27"/>
      <c r="F14973" s="27"/>
      <c r="G14973" s="29"/>
      <c r="H14973" s="29"/>
      <c r="I14973" s="29"/>
      <c r="J14973" s="29"/>
      <c r="K14973" s="29"/>
      <c r="L14973" s="29"/>
    </row>
    <row r="14974" spans="1:12" ht="21">
      <c r="A14974" s="26"/>
      <c r="B14974" s="27"/>
      <c r="C14974" s="27"/>
      <c r="D14974" s="27"/>
      <c r="E14974" s="27"/>
      <c r="F14974" s="27"/>
      <c r="G14974" s="28"/>
      <c r="H14974" s="28"/>
      <c r="I14974" s="28"/>
      <c r="J14974" s="28"/>
      <c r="K14974" s="28"/>
      <c r="L14974" s="28"/>
    </row>
    <row r="14975" spans="1:12" ht="21">
      <c r="A14975" s="26"/>
      <c r="B14975" s="27"/>
      <c r="C14975" s="27"/>
      <c r="D14975" s="27"/>
      <c r="E14975" s="27"/>
      <c r="F14975" s="27"/>
      <c r="G14975" s="28"/>
      <c r="H14975" s="28"/>
      <c r="I14975" s="28"/>
      <c r="J14975" s="28"/>
      <c r="K14975" s="28"/>
      <c r="L14975" s="28"/>
    </row>
    <row r="14976" spans="1:12" ht="21">
      <c r="A14976" s="26"/>
      <c r="B14976" s="27"/>
      <c r="C14976" s="27"/>
      <c r="D14976" s="27"/>
      <c r="E14976" s="27"/>
      <c r="F14976" s="27"/>
      <c r="G14976" s="28"/>
      <c r="H14976" s="28"/>
      <c r="I14976" s="28"/>
      <c r="J14976" s="28"/>
      <c r="K14976" s="28"/>
      <c r="L14976" s="28"/>
    </row>
    <row r="14977" spans="1:12" ht="21">
      <c r="A14977" s="26"/>
      <c r="B14977" s="27"/>
      <c r="C14977" s="27"/>
      <c r="D14977" s="27"/>
      <c r="E14977" s="27"/>
      <c r="F14977" s="27"/>
      <c r="G14977" s="29"/>
      <c r="H14977" s="29"/>
      <c r="I14977" s="29"/>
      <c r="J14977" s="29"/>
      <c r="K14977" s="29"/>
      <c r="L14977" s="29"/>
    </row>
    <row r="14978" spans="1:12" ht="21">
      <c r="A14978" s="26"/>
      <c r="B14978" s="27"/>
      <c r="C14978" s="27"/>
      <c r="D14978" s="27"/>
      <c r="E14978" s="27"/>
      <c r="F14978" s="27"/>
      <c r="G14978" s="29"/>
      <c r="H14978" s="29"/>
      <c r="I14978" s="29"/>
      <c r="J14978" s="29"/>
      <c r="K14978" s="29"/>
      <c r="L14978" s="29"/>
    </row>
    <row r="14979" spans="1:12" ht="21">
      <c r="A14979" s="26"/>
      <c r="B14979" s="27"/>
      <c r="C14979" s="27"/>
      <c r="D14979" s="27"/>
      <c r="E14979" s="27"/>
      <c r="F14979" s="27"/>
      <c r="G14979" s="29"/>
      <c r="H14979" s="29"/>
      <c r="I14979" s="29"/>
      <c r="J14979" s="29"/>
      <c r="K14979" s="29"/>
      <c r="L14979" s="29"/>
    </row>
    <row r="14980" spans="1:12" ht="21">
      <c r="A14980" s="26"/>
      <c r="B14980" s="27"/>
      <c r="C14980" s="27"/>
      <c r="D14980" s="27"/>
      <c r="E14980" s="27"/>
      <c r="F14980" s="27"/>
      <c r="G14980" s="29"/>
      <c r="H14980" s="29"/>
      <c r="I14980" s="29"/>
      <c r="J14980" s="29"/>
      <c r="K14980" s="29"/>
      <c r="L14980" s="29"/>
    </row>
    <row r="14981" spans="1:12" ht="21">
      <c r="A14981" s="26"/>
      <c r="B14981" s="27"/>
      <c r="C14981" s="27"/>
      <c r="D14981" s="27"/>
      <c r="E14981" s="27"/>
      <c r="F14981" s="27"/>
      <c r="G14981" s="29"/>
      <c r="H14981" s="29"/>
      <c r="I14981" s="29"/>
      <c r="J14981" s="29"/>
      <c r="K14981" s="29"/>
      <c r="L14981" s="29"/>
    </row>
    <row r="14982" spans="1:12" ht="21">
      <c r="A14982" s="26"/>
      <c r="B14982" s="27"/>
      <c r="C14982" s="27"/>
      <c r="D14982" s="27"/>
      <c r="E14982" s="27"/>
      <c r="F14982" s="27"/>
      <c r="G14982" s="29"/>
      <c r="H14982" s="29"/>
      <c r="I14982" s="29"/>
      <c r="J14982" s="29"/>
      <c r="K14982" s="29"/>
      <c r="L14982" s="29"/>
    </row>
    <row r="14983" spans="1:12" ht="21">
      <c r="A14983" s="26"/>
      <c r="B14983" s="27"/>
      <c r="C14983" s="27"/>
      <c r="D14983" s="27"/>
      <c r="E14983" s="27"/>
      <c r="F14983" s="27"/>
      <c r="G14983" s="29"/>
      <c r="H14983" s="29"/>
      <c r="I14983" s="29"/>
      <c r="J14983" s="29"/>
      <c r="K14983" s="29"/>
      <c r="L14983" s="29"/>
    </row>
    <row r="14984" spans="1:12" ht="21">
      <c r="A14984" s="26"/>
      <c r="B14984" s="27"/>
      <c r="C14984" s="27"/>
      <c r="D14984" s="27"/>
      <c r="E14984" s="27"/>
      <c r="F14984" s="27"/>
      <c r="G14984" s="29"/>
      <c r="H14984" s="29"/>
      <c r="I14984" s="29"/>
      <c r="J14984" s="29"/>
      <c r="K14984" s="29"/>
      <c r="L14984" s="29"/>
    </row>
    <row r="14985" spans="1:12" ht="21">
      <c r="A14985" s="26"/>
      <c r="B14985" s="27"/>
      <c r="C14985" s="27"/>
      <c r="D14985" s="27"/>
      <c r="E14985" s="27"/>
      <c r="F14985" s="27"/>
      <c r="G14985" s="29"/>
      <c r="H14985" s="29"/>
      <c r="I14985" s="29"/>
      <c r="J14985" s="29"/>
      <c r="K14985" s="29"/>
      <c r="L14985" s="29"/>
    </row>
    <row r="14986" spans="1:12" ht="21">
      <c r="A14986" s="26"/>
      <c r="B14986" s="27"/>
      <c r="C14986" s="27"/>
      <c r="D14986" s="27"/>
      <c r="E14986" s="27"/>
      <c r="F14986" s="27"/>
      <c r="G14986" s="29"/>
      <c r="H14986" s="29"/>
      <c r="I14986" s="29"/>
      <c r="J14986" s="29"/>
      <c r="K14986" s="29"/>
      <c r="L14986" s="29"/>
    </row>
    <row r="14987" spans="1:12" ht="21">
      <c r="A14987" s="26"/>
      <c r="B14987" s="27"/>
      <c r="C14987" s="27"/>
      <c r="D14987" s="27"/>
      <c r="E14987" s="27"/>
      <c r="F14987" s="27"/>
      <c r="G14987" s="29"/>
      <c r="H14987" s="29"/>
      <c r="I14987" s="29"/>
      <c r="J14987" s="29"/>
      <c r="K14987" s="29"/>
      <c r="L14987" s="29"/>
    </row>
    <row r="14988" spans="1:12" ht="21">
      <c r="A14988" s="26"/>
      <c r="B14988" s="27"/>
      <c r="C14988" s="27"/>
      <c r="D14988" s="27"/>
      <c r="E14988" s="27"/>
      <c r="F14988" s="27"/>
      <c r="G14988" s="29"/>
      <c r="H14988" s="29"/>
      <c r="I14988" s="29"/>
      <c r="J14988" s="29"/>
      <c r="K14988" s="29"/>
      <c r="L14988" s="29"/>
    </row>
    <row r="14989" spans="1:12" ht="21">
      <c r="A14989" s="26"/>
      <c r="B14989" s="27"/>
      <c r="C14989" s="27"/>
      <c r="D14989" s="27"/>
      <c r="E14989" s="27"/>
      <c r="F14989" s="27"/>
      <c r="G14989" s="29"/>
      <c r="H14989" s="29"/>
      <c r="I14989" s="29"/>
      <c r="J14989" s="29"/>
      <c r="K14989" s="29"/>
      <c r="L14989" s="29"/>
    </row>
    <row r="14990" spans="1:12" ht="21">
      <c r="A14990" s="26"/>
      <c r="B14990" s="27"/>
      <c r="C14990" s="27"/>
      <c r="D14990" s="27"/>
      <c r="E14990" s="27"/>
      <c r="F14990" s="27"/>
      <c r="G14990" s="28"/>
      <c r="H14990" s="28"/>
      <c r="I14990" s="28"/>
      <c r="J14990" s="28"/>
      <c r="K14990" s="28"/>
      <c r="L14990" s="28"/>
    </row>
    <row r="14991" spans="1:12" ht="21">
      <c r="A14991" s="26"/>
      <c r="B14991" s="27"/>
      <c r="C14991" s="27"/>
      <c r="D14991" s="27"/>
      <c r="E14991" s="27"/>
      <c r="F14991" s="27"/>
      <c r="G14991" s="29"/>
      <c r="H14991" s="29"/>
      <c r="I14991" s="29"/>
      <c r="J14991" s="29"/>
      <c r="K14991" s="29"/>
      <c r="L14991" s="29"/>
    </row>
    <row r="14992" spans="1:12" ht="21">
      <c r="A14992" s="26"/>
      <c r="B14992" s="27"/>
      <c r="C14992" s="27"/>
      <c r="D14992" s="27"/>
      <c r="E14992" s="27"/>
      <c r="F14992" s="27"/>
      <c r="G14992" s="29"/>
      <c r="H14992" s="29"/>
      <c r="I14992" s="29"/>
      <c r="J14992" s="29"/>
      <c r="K14992" s="29"/>
      <c r="L14992" s="29"/>
    </row>
    <row r="14993" spans="1:12" ht="21">
      <c r="A14993" s="26"/>
      <c r="B14993" s="27"/>
      <c r="C14993" s="27"/>
      <c r="D14993" s="27"/>
      <c r="E14993" s="27"/>
      <c r="F14993" s="27"/>
      <c r="G14993" s="29"/>
      <c r="H14993" s="29"/>
      <c r="I14993" s="29"/>
      <c r="J14993" s="29"/>
      <c r="K14993" s="29"/>
      <c r="L14993" s="29"/>
    </row>
    <row r="14994" spans="1:12" ht="21">
      <c r="A14994" s="26"/>
      <c r="B14994" s="27"/>
      <c r="C14994" s="27"/>
      <c r="D14994" s="27"/>
      <c r="E14994" s="27"/>
      <c r="F14994" s="27"/>
      <c r="G14994" s="29"/>
      <c r="H14994" s="29"/>
      <c r="I14994" s="29"/>
      <c r="J14994" s="29"/>
      <c r="K14994" s="29"/>
      <c r="L14994" s="29"/>
    </row>
    <row r="14995" spans="1:12" ht="21">
      <c r="A14995" s="26"/>
      <c r="B14995" s="27"/>
      <c r="C14995" s="27"/>
      <c r="D14995" s="27"/>
      <c r="E14995" s="27"/>
      <c r="F14995" s="27"/>
      <c r="G14995" s="29"/>
      <c r="H14995" s="29"/>
      <c r="I14995" s="29"/>
      <c r="J14995" s="29"/>
      <c r="K14995" s="29"/>
      <c r="L14995" s="29"/>
    </row>
    <row r="14996" spans="1:12" ht="21">
      <c r="A14996" s="26"/>
      <c r="B14996" s="27"/>
      <c r="C14996" s="27"/>
      <c r="D14996" s="27"/>
      <c r="E14996" s="27"/>
      <c r="F14996" s="27"/>
      <c r="G14996" s="29"/>
      <c r="H14996" s="29"/>
      <c r="I14996" s="29"/>
      <c r="J14996" s="29"/>
      <c r="K14996" s="29"/>
      <c r="L14996" s="29"/>
    </row>
    <row r="14997" spans="1:12" ht="21">
      <c r="A14997" s="26"/>
      <c r="B14997" s="27"/>
      <c r="C14997" s="27"/>
      <c r="D14997" s="27"/>
      <c r="E14997" s="27"/>
      <c r="F14997" s="27"/>
      <c r="G14997" s="29"/>
      <c r="H14997" s="29"/>
      <c r="I14997" s="29"/>
      <c r="J14997" s="29"/>
      <c r="K14997" s="29"/>
      <c r="L14997" s="29"/>
    </row>
    <row r="14998" spans="1:12" ht="21">
      <c r="A14998" s="26"/>
      <c r="B14998" s="27"/>
      <c r="C14998" s="27"/>
      <c r="D14998" s="27"/>
      <c r="E14998" s="27"/>
      <c r="F14998" s="27"/>
      <c r="G14998" s="29"/>
      <c r="H14998" s="29"/>
      <c r="I14998" s="29"/>
      <c r="J14998" s="29"/>
      <c r="K14998" s="29"/>
      <c r="L14998" s="29"/>
    </row>
    <row r="14999" spans="1:12" ht="21">
      <c r="A14999" s="26"/>
      <c r="B14999" s="27"/>
      <c r="C14999" s="27"/>
      <c r="D14999" s="27"/>
      <c r="E14999" s="27"/>
      <c r="F14999" s="27"/>
      <c r="G14999" s="29"/>
      <c r="H14999" s="29"/>
      <c r="I14999" s="29"/>
      <c r="J14999" s="29"/>
      <c r="K14999" s="29"/>
      <c r="L14999" s="29"/>
    </row>
    <row r="15000" spans="1:12" ht="21">
      <c r="A15000" s="26"/>
      <c r="B15000" s="27"/>
      <c r="C15000" s="27"/>
      <c r="D15000" s="27"/>
      <c r="E15000" s="27"/>
      <c r="F15000" s="27"/>
      <c r="G15000" s="29"/>
      <c r="H15000" s="29"/>
      <c r="I15000" s="29"/>
      <c r="J15000" s="29"/>
      <c r="K15000" s="29"/>
      <c r="L15000" s="29"/>
    </row>
    <row r="15001" spans="1:12" ht="21">
      <c r="A15001" s="26"/>
      <c r="B15001" s="27"/>
      <c r="C15001" s="27"/>
      <c r="D15001" s="27"/>
      <c r="E15001" s="27"/>
      <c r="F15001" s="27"/>
      <c r="G15001" s="29"/>
      <c r="H15001" s="29"/>
      <c r="I15001" s="29"/>
      <c r="J15001" s="29"/>
      <c r="K15001" s="29"/>
      <c r="L15001" s="29"/>
    </row>
    <row r="15002" spans="1:12" ht="21">
      <c r="A15002" s="26"/>
      <c r="B15002" s="27"/>
      <c r="C15002" s="27"/>
      <c r="D15002" s="27"/>
      <c r="E15002" s="27"/>
      <c r="F15002" s="27"/>
      <c r="G15002" s="29"/>
      <c r="H15002" s="29"/>
      <c r="I15002" s="29"/>
      <c r="J15002" s="29"/>
      <c r="K15002" s="29"/>
      <c r="L15002" s="29"/>
    </row>
    <row r="15003" spans="1:12" ht="21">
      <c r="A15003" s="26"/>
      <c r="B15003" s="27"/>
      <c r="C15003" s="27"/>
      <c r="D15003" s="27"/>
      <c r="E15003" s="27"/>
      <c r="F15003" s="27"/>
      <c r="G15003" s="28"/>
      <c r="H15003" s="28"/>
      <c r="I15003" s="28"/>
      <c r="J15003" s="28"/>
      <c r="K15003" s="28"/>
      <c r="L15003" s="28"/>
    </row>
    <row r="15004" spans="1:12" ht="21">
      <c r="A15004" s="26"/>
      <c r="B15004" s="27"/>
      <c r="C15004" s="27"/>
      <c r="D15004" s="27"/>
      <c r="E15004" s="27"/>
      <c r="F15004" s="27"/>
      <c r="G15004" s="29"/>
      <c r="H15004" s="29"/>
      <c r="I15004" s="29"/>
      <c r="J15004" s="29"/>
      <c r="K15004" s="29"/>
      <c r="L15004" s="29"/>
    </row>
    <row r="15005" spans="1:12" ht="21">
      <c r="A15005" s="26"/>
      <c r="B15005" s="27"/>
      <c r="C15005" s="27"/>
      <c r="D15005" s="27"/>
      <c r="E15005" s="27"/>
      <c r="F15005" s="27"/>
      <c r="G15005" s="29"/>
      <c r="H15005" s="29"/>
      <c r="I15005" s="29"/>
      <c r="J15005" s="29"/>
      <c r="K15005" s="29"/>
      <c r="L15005" s="29"/>
    </row>
    <row r="15006" spans="1:12" ht="21">
      <c r="A15006" s="26"/>
      <c r="B15006" s="27"/>
      <c r="C15006" s="27"/>
      <c r="D15006" s="27"/>
      <c r="E15006" s="27"/>
      <c r="F15006" s="27"/>
      <c r="G15006" s="29"/>
      <c r="H15006" s="29"/>
      <c r="I15006" s="29"/>
      <c r="J15006" s="29"/>
      <c r="K15006" s="29"/>
      <c r="L15006" s="29"/>
    </row>
    <row r="15007" spans="1:12" ht="21">
      <c r="A15007" s="26"/>
      <c r="B15007" s="27"/>
      <c r="C15007" s="27"/>
      <c r="D15007" s="27"/>
      <c r="E15007" s="27"/>
      <c r="F15007" s="27"/>
      <c r="G15007" s="29"/>
      <c r="H15007" s="29"/>
      <c r="I15007" s="29"/>
      <c r="J15007" s="29"/>
      <c r="K15007" s="29"/>
      <c r="L15007" s="29"/>
    </row>
    <row r="15008" spans="1:12" ht="21">
      <c r="A15008" s="26"/>
      <c r="B15008" s="27"/>
      <c r="C15008" s="27"/>
      <c r="D15008" s="27"/>
      <c r="E15008" s="27"/>
      <c r="F15008" s="27"/>
      <c r="G15008" s="29"/>
      <c r="H15008" s="29"/>
      <c r="I15008" s="29"/>
      <c r="J15008" s="29"/>
      <c r="K15008" s="29"/>
      <c r="L15008" s="29"/>
    </row>
    <row r="15009" spans="1:12" ht="21">
      <c r="A15009" s="26"/>
      <c r="B15009" s="27"/>
      <c r="C15009" s="27"/>
      <c r="D15009" s="27"/>
      <c r="E15009" s="27"/>
      <c r="F15009" s="27"/>
      <c r="G15009" s="29"/>
      <c r="H15009" s="29"/>
      <c r="I15009" s="29"/>
      <c r="J15009" s="29"/>
      <c r="K15009" s="29"/>
      <c r="L15009" s="29"/>
    </row>
    <row r="15010" spans="1:12" ht="21">
      <c r="A15010" s="26"/>
      <c r="B15010" s="27"/>
      <c r="C15010" s="27"/>
      <c r="D15010" s="27"/>
      <c r="E15010" s="27"/>
      <c r="F15010" s="27"/>
      <c r="G15010" s="28"/>
      <c r="H15010" s="28"/>
      <c r="I15010" s="28"/>
      <c r="J15010" s="28"/>
      <c r="K15010" s="28"/>
      <c r="L15010" s="28"/>
    </row>
    <row r="15011" spans="1:12" ht="21">
      <c r="A15011" s="26"/>
      <c r="B15011" s="27"/>
      <c r="C15011" s="27"/>
      <c r="D15011" s="27"/>
      <c r="E15011" s="27"/>
      <c r="F15011" s="27"/>
      <c r="G15011" s="28"/>
      <c r="H15011" s="28"/>
      <c r="I15011" s="28"/>
      <c r="J15011" s="28"/>
      <c r="K15011" s="28"/>
      <c r="L15011" s="28"/>
    </row>
    <row r="15012" spans="1:12" ht="21">
      <c r="A15012" s="26"/>
      <c r="B15012" s="27"/>
      <c r="C15012" s="27"/>
      <c r="D15012" s="27"/>
      <c r="E15012" s="27"/>
      <c r="F15012" s="27"/>
      <c r="G15012" s="28"/>
      <c r="H15012" s="28"/>
      <c r="I15012" s="28"/>
      <c r="J15012" s="28"/>
      <c r="K15012" s="28"/>
      <c r="L15012" s="28"/>
    </row>
    <row r="15013" spans="1:12" ht="21">
      <c r="A15013" s="26"/>
      <c r="B15013" s="27"/>
      <c r="C15013" s="27"/>
      <c r="D15013" s="27"/>
      <c r="E15013" s="27"/>
      <c r="F15013" s="27"/>
      <c r="G15013" s="28"/>
      <c r="H15013" s="28"/>
      <c r="I15013" s="28"/>
      <c r="J15013" s="28"/>
      <c r="K15013" s="28"/>
      <c r="L15013" s="28"/>
    </row>
    <row r="15014" spans="1:12" ht="21">
      <c r="A15014" s="26"/>
      <c r="B15014" s="27"/>
      <c r="C15014" s="27"/>
      <c r="D15014" s="27"/>
      <c r="E15014" s="27"/>
      <c r="F15014" s="27"/>
      <c r="G15014" s="28"/>
      <c r="H15014" s="28"/>
      <c r="I15014" s="28"/>
      <c r="J15014" s="28"/>
      <c r="K15014" s="28"/>
      <c r="L15014" s="28"/>
    </row>
    <row r="15015" spans="1:12" ht="21">
      <c r="A15015" s="26"/>
      <c r="B15015" s="27"/>
      <c r="C15015" s="27"/>
      <c r="D15015" s="27"/>
      <c r="E15015" s="27"/>
      <c r="F15015" s="27"/>
      <c r="G15015" s="28"/>
      <c r="H15015" s="28"/>
      <c r="I15015" s="28"/>
      <c r="J15015" s="28"/>
      <c r="K15015" s="28"/>
      <c r="L15015" s="28"/>
    </row>
    <row r="15016" spans="1:12" ht="21">
      <c r="A15016" s="26"/>
      <c r="B15016" s="27"/>
      <c r="C15016" s="27"/>
      <c r="D15016" s="27"/>
      <c r="E15016" s="27"/>
      <c r="F15016" s="27"/>
      <c r="G15016" s="28"/>
      <c r="H15016" s="28"/>
      <c r="I15016" s="28"/>
      <c r="J15016" s="28"/>
      <c r="K15016" s="28"/>
      <c r="L15016" s="28"/>
    </row>
    <row r="15017" spans="1:12" ht="21">
      <c r="A15017" s="26"/>
      <c r="B15017" s="27"/>
      <c r="C15017" s="27"/>
      <c r="D15017" s="27"/>
      <c r="E15017" s="27"/>
      <c r="F15017" s="27"/>
      <c r="G15017" s="28"/>
      <c r="H15017" s="28"/>
      <c r="I15017" s="28"/>
      <c r="J15017" s="28"/>
      <c r="K15017" s="28"/>
      <c r="L15017" s="28"/>
    </row>
    <row r="15018" spans="1:12" ht="21">
      <c r="A15018" s="26"/>
      <c r="B15018" s="27"/>
      <c r="C15018" s="27"/>
      <c r="D15018" s="27"/>
      <c r="E15018" s="27"/>
      <c r="F15018" s="27"/>
      <c r="G15018" s="28"/>
      <c r="H15018" s="28"/>
      <c r="I15018" s="28"/>
      <c r="J15018" s="28"/>
      <c r="K15018" s="28"/>
      <c r="L15018" s="28"/>
    </row>
    <row r="15019" spans="1:12" ht="21">
      <c r="A15019" s="26"/>
      <c r="B15019" s="27"/>
      <c r="C15019" s="27"/>
      <c r="D15019" s="27"/>
      <c r="E15019" s="27"/>
      <c r="F15019" s="27"/>
      <c r="G15019" s="28"/>
      <c r="H15019" s="28"/>
      <c r="I15019" s="28"/>
      <c r="J15019" s="28"/>
      <c r="K15019" s="28"/>
      <c r="L15019" s="28"/>
    </row>
    <row r="15020" spans="1:12" ht="21">
      <c r="A15020" s="26"/>
      <c r="B15020" s="27"/>
      <c r="C15020" s="27"/>
      <c r="D15020" s="27"/>
      <c r="E15020" s="27"/>
      <c r="F15020" s="27"/>
      <c r="G15020" s="29"/>
      <c r="H15020" s="29"/>
      <c r="I15020" s="29"/>
      <c r="J15020" s="29"/>
      <c r="K15020" s="29"/>
      <c r="L15020" s="29"/>
    </row>
    <row r="15021" spans="1:12" ht="21">
      <c r="A15021" s="26"/>
      <c r="B15021" s="27"/>
      <c r="C15021" s="27"/>
      <c r="D15021" s="27"/>
      <c r="E15021" s="27"/>
      <c r="F15021" s="27"/>
      <c r="G15021" s="29"/>
      <c r="H15021" s="29"/>
      <c r="I15021" s="29"/>
      <c r="J15021" s="29"/>
      <c r="K15021" s="29"/>
      <c r="L15021" s="29"/>
    </row>
    <row r="15022" spans="1:12" ht="21">
      <c r="A15022" s="26"/>
      <c r="B15022" s="27"/>
      <c r="C15022" s="27"/>
      <c r="D15022" s="27"/>
      <c r="E15022" s="27"/>
      <c r="F15022" s="27"/>
      <c r="G15022" s="29"/>
      <c r="H15022" s="29"/>
      <c r="I15022" s="29"/>
      <c r="J15022" s="29"/>
      <c r="K15022" s="29"/>
      <c r="L15022" s="29"/>
    </row>
    <row r="15023" spans="1:12" ht="21">
      <c r="A15023" s="26"/>
      <c r="B15023" s="27"/>
      <c r="C15023" s="27"/>
      <c r="D15023" s="27"/>
      <c r="E15023" s="27"/>
      <c r="F15023" s="27"/>
      <c r="G15023" s="29"/>
      <c r="H15023" s="29"/>
      <c r="I15023" s="29"/>
      <c r="J15023" s="29"/>
      <c r="K15023" s="29"/>
      <c r="L15023" s="29"/>
    </row>
    <row r="15024" spans="1:12" ht="21">
      <c r="A15024" s="26"/>
      <c r="B15024" s="27"/>
      <c r="C15024" s="27"/>
      <c r="D15024" s="27"/>
      <c r="E15024" s="27"/>
      <c r="F15024" s="27"/>
      <c r="G15024" s="29"/>
      <c r="H15024" s="29"/>
      <c r="I15024" s="29"/>
      <c r="J15024" s="29"/>
      <c r="K15024" s="29"/>
      <c r="L15024" s="29"/>
    </row>
    <row r="15025" spans="1:12" ht="21">
      <c r="A15025" s="26"/>
      <c r="B15025" s="27"/>
      <c r="C15025" s="27"/>
      <c r="D15025" s="27"/>
      <c r="E15025" s="27"/>
      <c r="F15025" s="27"/>
      <c r="G15025" s="29"/>
      <c r="H15025" s="29"/>
      <c r="I15025" s="29"/>
      <c r="J15025" s="29"/>
      <c r="K15025" s="29"/>
      <c r="L15025" s="29"/>
    </row>
    <row r="15026" spans="1:12" ht="21">
      <c r="A15026" s="26"/>
      <c r="B15026" s="27"/>
      <c r="C15026" s="27"/>
      <c r="D15026" s="27"/>
      <c r="E15026" s="27"/>
      <c r="F15026" s="27"/>
      <c r="G15026" s="29"/>
      <c r="H15026" s="29"/>
      <c r="I15026" s="29"/>
      <c r="J15026" s="29"/>
      <c r="K15026" s="29"/>
      <c r="L15026" s="29"/>
    </row>
    <row r="15027" spans="1:12" ht="21">
      <c r="A15027" s="26"/>
      <c r="B15027" s="27"/>
      <c r="C15027" s="27"/>
      <c r="D15027" s="27"/>
      <c r="E15027" s="27"/>
      <c r="F15027" s="27"/>
      <c r="G15027" s="29"/>
      <c r="H15027" s="29"/>
      <c r="I15027" s="29"/>
      <c r="J15027" s="29"/>
      <c r="K15027" s="29"/>
      <c r="L15027" s="29"/>
    </row>
    <row r="15028" spans="1:12" ht="21">
      <c r="A15028" s="26"/>
      <c r="B15028" s="27"/>
      <c r="C15028" s="27"/>
      <c r="D15028" s="27"/>
      <c r="E15028" s="27"/>
      <c r="F15028" s="27"/>
      <c r="G15028" s="29"/>
      <c r="H15028" s="29"/>
      <c r="I15028" s="29"/>
      <c r="J15028" s="29"/>
      <c r="K15028" s="29"/>
      <c r="L15028" s="29"/>
    </row>
    <row r="15029" spans="1:12" ht="21">
      <c r="A15029" s="26"/>
      <c r="B15029" s="27"/>
      <c r="C15029" s="27"/>
      <c r="D15029" s="27"/>
      <c r="E15029" s="27"/>
      <c r="F15029" s="27"/>
      <c r="G15029" s="29"/>
      <c r="H15029" s="29"/>
      <c r="I15029" s="29"/>
      <c r="J15029" s="29"/>
      <c r="K15029" s="29"/>
      <c r="L15029" s="29"/>
    </row>
    <row r="15030" spans="1:12" ht="21">
      <c r="A15030" s="26"/>
      <c r="B15030" s="27"/>
      <c r="C15030" s="27"/>
      <c r="D15030" s="27"/>
      <c r="E15030" s="27"/>
      <c r="F15030" s="27"/>
      <c r="G15030" s="29"/>
      <c r="H15030" s="29"/>
      <c r="I15030" s="29"/>
      <c r="J15030" s="29"/>
      <c r="K15030" s="29"/>
      <c r="L15030" s="29"/>
    </row>
    <row r="15031" spans="1:12" ht="21">
      <c r="A15031" s="26"/>
      <c r="B15031" s="27"/>
      <c r="C15031" s="27"/>
      <c r="D15031" s="27"/>
      <c r="E15031" s="27"/>
      <c r="F15031" s="27"/>
      <c r="G15031" s="29"/>
      <c r="H15031" s="29"/>
      <c r="I15031" s="29"/>
      <c r="J15031" s="29"/>
      <c r="K15031" s="29"/>
      <c r="L15031" s="29"/>
    </row>
    <row r="15032" spans="1:12" ht="21">
      <c r="A15032" s="26"/>
      <c r="B15032" s="27"/>
      <c r="C15032" s="27"/>
      <c r="D15032" s="27"/>
      <c r="E15032" s="27"/>
      <c r="F15032" s="27"/>
      <c r="G15032" s="29"/>
      <c r="H15032" s="29"/>
      <c r="I15032" s="29"/>
      <c r="J15032" s="29"/>
      <c r="K15032" s="29"/>
      <c r="L15032" s="29"/>
    </row>
    <row r="15033" spans="1:12" ht="21">
      <c r="A15033" s="26"/>
      <c r="B15033" s="27"/>
      <c r="C15033" s="27"/>
      <c r="D15033" s="27"/>
      <c r="E15033" s="27"/>
      <c r="F15033" s="27"/>
      <c r="G15033" s="29"/>
      <c r="H15033" s="29"/>
      <c r="I15033" s="29"/>
      <c r="J15033" s="29"/>
      <c r="K15033" s="29"/>
      <c r="L15033" s="29"/>
    </row>
    <row r="15034" spans="1:12" ht="21">
      <c r="A15034" s="26"/>
      <c r="B15034" s="27"/>
      <c r="C15034" s="27"/>
      <c r="D15034" s="27"/>
      <c r="E15034" s="27"/>
      <c r="F15034" s="27"/>
      <c r="G15034" s="29"/>
      <c r="H15034" s="29"/>
      <c r="I15034" s="29"/>
      <c r="J15034" s="29"/>
      <c r="K15034" s="29"/>
      <c r="L15034" s="29"/>
    </row>
    <row r="15035" spans="1:12" ht="21">
      <c r="A15035" s="26"/>
      <c r="B15035" s="27"/>
      <c r="C15035" s="27"/>
      <c r="D15035" s="27"/>
      <c r="E15035" s="27"/>
      <c r="F15035" s="27"/>
      <c r="G15035" s="29"/>
      <c r="H15035" s="29"/>
      <c r="I15035" s="29"/>
      <c r="J15035" s="29"/>
      <c r="K15035" s="29"/>
      <c r="L15035" s="29"/>
    </row>
    <row r="15036" spans="1:12" ht="21">
      <c r="A15036" s="26"/>
      <c r="B15036" s="27"/>
      <c r="C15036" s="27"/>
      <c r="D15036" s="27"/>
      <c r="E15036" s="27"/>
      <c r="F15036" s="27"/>
      <c r="G15036" s="29"/>
      <c r="H15036" s="29"/>
      <c r="I15036" s="29"/>
      <c r="J15036" s="29"/>
      <c r="K15036" s="29"/>
      <c r="L15036" s="29"/>
    </row>
    <row r="15037" spans="1:12" ht="21">
      <c r="A15037" s="26"/>
      <c r="B15037" s="27"/>
      <c r="C15037" s="27"/>
      <c r="D15037" s="27"/>
      <c r="E15037" s="27"/>
      <c r="F15037" s="27"/>
      <c r="G15037" s="28"/>
      <c r="H15037" s="28"/>
      <c r="I15037" s="28"/>
      <c r="J15037" s="28"/>
      <c r="K15037" s="28"/>
      <c r="L15037" s="28"/>
    </row>
    <row r="15038" spans="1:12" ht="21">
      <c r="A15038" s="26"/>
      <c r="B15038" s="27"/>
      <c r="C15038" s="27"/>
      <c r="D15038" s="27"/>
      <c r="E15038" s="27"/>
      <c r="F15038" s="27"/>
      <c r="G15038" s="28"/>
      <c r="H15038" s="28"/>
      <c r="I15038" s="28"/>
      <c r="J15038" s="28"/>
      <c r="K15038" s="28"/>
      <c r="L15038" s="28"/>
    </row>
    <row r="15039" spans="1:12" ht="21">
      <c r="A15039" s="26"/>
      <c r="B15039" s="27"/>
      <c r="C15039" s="27"/>
      <c r="D15039" s="27"/>
      <c r="E15039" s="27"/>
      <c r="F15039" s="27"/>
      <c r="G15039" s="28"/>
      <c r="H15039" s="28"/>
      <c r="I15039" s="28"/>
      <c r="J15039" s="28"/>
      <c r="K15039" s="28"/>
      <c r="L15039" s="28"/>
    </row>
    <row r="15040" spans="1:12" ht="21">
      <c r="A15040" s="26"/>
      <c r="B15040" s="27"/>
      <c r="C15040" s="27"/>
      <c r="D15040" s="27"/>
      <c r="E15040" s="27"/>
      <c r="F15040" s="27"/>
      <c r="G15040" s="29"/>
      <c r="H15040" s="29"/>
      <c r="I15040" s="29"/>
      <c r="J15040" s="29"/>
      <c r="K15040" s="29"/>
      <c r="L15040" s="29"/>
    </row>
    <row r="15041" spans="1:12" ht="21">
      <c r="A15041" s="26"/>
      <c r="B15041" s="27"/>
      <c r="C15041" s="27"/>
      <c r="D15041" s="27"/>
      <c r="E15041" s="27"/>
      <c r="F15041" s="27"/>
      <c r="G15041" s="28"/>
      <c r="H15041" s="28"/>
      <c r="I15041" s="28"/>
      <c r="J15041" s="28"/>
      <c r="K15041" s="28"/>
      <c r="L15041" s="28"/>
    </row>
    <row r="15042" spans="1:12" ht="21">
      <c r="A15042" s="26"/>
      <c r="B15042" s="27"/>
      <c r="C15042" s="27"/>
      <c r="D15042" s="27"/>
      <c r="E15042" s="27"/>
      <c r="F15042" s="27"/>
      <c r="G15042" s="29"/>
      <c r="H15042" s="29"/>
      <c r="I15042" s="29"/>
      <c r="J15042" s="29"/>
      <c r="K15042" s="29"/>
      <c r="L15042" s="29"/>
    </row>
    <row r="15043" spans="1:12" ht="21">
      <c r="A15043" s="26"/>
      <c r="B15043" s="27"/>
      <c r="C15043" s="27"/>
      <c r="D15043" s="27"/>
      <c r="E15043" s="27"/>
      <c r="F15043" s="27"/>
      <c r="G15043" s="29"/>
      <c r="H15043" s="29"/>
      <c r="I15043" s="29"/>
      <c r="J15043" s="29"/>
      <c r="K15043" s="29"/>
      <c r="L15043" s="29"/>
    </row>
    <row r="15044" spans="1:12" ht="21">
      <c r="A15044" s="26"/>
      <c r="B15044" s="27"/>
      <c r="C15044" s="27"/>
      <c r="D15044" s="27"/>
      <c r="E15044" s="27"/>
      <c r="F15044" s="27"/>
      <c r="G15044" s="29"/>
      <c r="H15044" s="29"/>
      <c r="I15044" s="29"/>
      <c r="J15044" s="29"/>
      <c r="K15044" s="29"/>
      <c r="L15044" s="29"/>
    </row>
    <row r="15045" spans="1:12" ht="21">
      <c r="A15045" s="26"/>
      <c r="B15045" s="27"/>
      <c r="C15045" s="27"/>
      <c r="D15045" s="27"/>
      <c r="E15045" s="27"/>
      <c r="F15045" s="27"/>
      <c r="G15045" s="29"/>
      <c r="H15045" s="29"/>
      <c r="I15045" s="29"/>
      <c r="J15045" s="29"/>
      <c r="K15045" s="29"/>
      <c r="L15045" s="29"/>
    </row>
    <row r="15046" spans="1:12" ht="21">
      <c r="A15046" s="26"/>
      <c r="B15046" s="27"/>
      <c r="C15046" s="27"/>
      <c r="D15046" s="27"/>
      <c r="E15046" s="27"/>
      <c r="F15046" s="27"/>
      <c r="G15046" s="29"/>
      <c r="H15046" s="29"/>
      <c r="I15046" s="29"/>
      <c r="J15046" s="29"/>
      <c r="K15046" s="29"/>
      <c r="L15046" s="29"/>
    </row>
    <row r="15047" spans="1:12" ht="21">
      <c r="A15047" s="26"/>
      <c r="B15047" s="27"/>
      <c r="C15047" s="27"/>
      <c r="D15047" s="27"/>
      <c r="E15047" s="27"/>
      <c r="F15047" s="27"/>
      <c r="G15047" s="29"/>
      <c r="H15047" s="29"/>
      <c r="I15047" s="29"/>
      <c r="J15047" s="29"/>
      <c r="K15047" s="29"/>
      <c r="L15047" s="29"/>
    </row>
    <row r="15048" spans="1:12" ht="21">
      <c r="A15048" s="26"/>
      <c r="B15048" s="27"/>
      <c r="C15048" s="27"/>
      <c r="D15048" s="27"/>
      <c r="E15048" s="27"/>
      <c r="F15048" s="27"/>
      <c r="G15048" s="29"/>
      <c r="H15048" s="29"/>
      <c r="I15048" s="29"/>
      <c r="J15048" s="29"/>
      <c r="K15048" s="29"/>
      <c r="L15048" s="29"/>
    </row>
    <row r="15049" spans="1:12" ht="21">
      <c r="A15049" s="26"/>
      <c r="B15049" s="27"/>
      <c r="C15049" s="27"/>
      <c r="D15049" s="27"/>
      <c r="E15049" s="27"/>
      <c r="F15049" s="27"/>
      <c r="G15049" s="29"/>
      <c r="H15049" s="29"/>
      <c r="I15049" s="29"/>
      <c r="J15049" s="29"/>
      <c r="K15049" s="29"/>
      <c r="L15049" s="29"/>
    </row>
    <row r="15050" spans="1:12" ht="21">
      <c r="A15050" s="26"/>
      <c r="B15050" s="27"/>
      <c r="C15050" s="27"/>
      <c r="D15050" s="27"/>
      <c r="E15050" s="27"/>
      <c r="F15050" s="27"/>
      <c r="G15050" s="29"/>
      <c r="H15050" s="29"/>
      <c r="I15050" s="29"/>
      <c r="J15050" s="29"/>
      <c r="K15050" s="29"/>
      <c r="L15050" s="29"/>
    </row>
    <row r="15051" spans="1:12" ht="21">
      <c r="A15051" s="26"/>
      <c r="B15051" s="27"/>
      <c r="C15051" s="27"/>
      <c r="D15051" s="27"/>
      <c r="E15051" s="27"/>
      <c r="F15051" s="27"/>
      <c r="G15051" s="29"/>
      <c r="H15051" s="29"/>
      <c r="I15051" s="29"/>
      <c r="J15051" s="29"/>
      <c r="K15051" s="29"/>
      <c r="L15051" s="29"/>
    </row>
    <row r="15052" spans="1:12" ht="21">
      <c r="A15052" s="26"/>
      <c r="B15052" s="27"/>
      <c r="C15052" s="27"/>
      <c r="D15052" s="27"/>
      <c r="E15052" s="27"/>
      <c r="F15052" s="27"/>
      <c r="G15052" s="29"/>
      <c r="H15052" s="29"/>
      <c r="I15052" s="29"/>
      <c r="J15052" s="29"/>
      <c r="K15052" s="29"/>
      <c r="L15052" s="29"/>
    </row>
    <row r="15053" spans="1:12" ht="21">
      <c r="A15053" s="26"/>
      <c r="B15053" s="27"/>
      <c r="C15053" s="27"/>
      <c r="D15053" s="27"/>
      <c r="E15053" s="27"/>
      <c r="F15053" s="27"/>
      <c r="G15053" s="29"/>
      <c r="H15053" s="29"/>
      <c r="I15053" s="29"/>
      <c r="J15053" s="29"/>
      <c r="K15053" s="29"/>
      <c r="L15053" s="29"/>
    </row>
    <row r="15054" spans="1:12" ht="21">
      <c r="A15054" s="26"/>
      <c r="B15054" s="27"/>
      <c r="C15054" s="27"/>
      <c r="D15054" s="27"/>
      <c r="E15054" s="27"/>
      <c r="F15054" s="27"/>
      <c r="G15054" s="29"/>
      <c r="H15054" s="29"/>
      <c r="I15054" s="29"/>
      <c r="J15054" s="29"/>
      <c r="K15054" s="29"/>
      <c r="L15054" s="29"/>
    </row>
    <row r="15055" spans="1:12" ht="21">
      <c r="A15055" s="26"/>
      <c r="B15055" s="27"/>
      <c r="C15055" s="27"/>
      <c r="D15055" s="27"/>
      <c r="E15055" s="27"/>
      <c r="F15055" s="27"/>
      <c r="G15055" s="29"/>
      <c r="H15055" s="29"/>
      <c r="I15055" s="29"/>
      <c r="J15055" s="29"/>
      <c r="K15055" s="29"/>
      <c r="L15055" s="29"/>
    </row>
    <row r="15056" spans="1:12" ht="21">
      <c r="A15056" s="26"/>
      <c r="B15056" s="27"/>
      <c r="C15056" s="27"/>
      <c r="D15056" s="27"/>
      <c r="E15056" s="27"/>
      <c r="F15056" s="27"/>
      <c r="G15056" s="29"/>
      <c r="H15056" s="29"/>
      <c r="I15056" s="29"/>
      <c r="J15056" s="29"/>
      <c r="K15056" s="29"/>
      <c r="L15056" s="29"/>
    </row>
    <row r="15057" spans="1:12" ht="21">
      <c r="A15057" s="26"/>
      <c r="B15057" s="27"/>
      <c r="C15057" s="27"/>
      <c r="D15057" s="27"/>
      <c r="E15057" s="27"/>
      <c r="F15057" s="27"/>
      <c r="G15057" s="29"/>
      <c r="H15057" s="29"/>
      <c r="I15057" s="29"/>
      <c r="J15057" s="29"/>
      <c r="K15057" s="29"/>
      <c r="L15057" s="29"/>
    </row>
    <row r="15058" spans="1:12" ht="21">
      <c r="A15058" s="26"/>
      <c r="B15058" s="27"/>
      <c r="C15058" s="27"/>
      <c r="D15058" s="27"/>
      <c r="E15058" s="27"/>
      <c r="F15058" s="27"/>
      <c r="G15058" s="29"/>
      <c r="H15058" s="29"/>
      <c r="I15058" s="29"/>
      <c r="J15058" s="29"/>
      <c r="K15058" s="29"/>
      <c r="L15058" s="29"/>
    </row>
    <row r="15059" spans="1:12" ht="21">
      <c r="A15059" s="26"/>
      <c r="B15059" s="27"/>
      <c r="C15059" s="27"/>
      <c r="D15059" s="27"/>
      <c r="E15059" s="27"/>
      <c r="F15059" s="27"/>
      <c r="G15059" s="29"/>
      <c r="H15059" s="29"/>
      <c r="I15059" s="29"/>
      <c r="J15059" s="29"/>
      <c r="K15059" s="29"/>
      <c r="L15059" s="29"/>
    </row>
    <row r="15060" spans="1:12" ht="21">
      <c r="A15060" s="26"/>
      <c r="B15060" s="27"/>
      <c r="C15060" s="27"/>
      <c r="D15060" s="27"/>
      <c r="E15060" s="27"/>
      <c r="F15060" s="27"/>
      <c r="G15060" s="29"/>
      <c r="H15060" s="29"/>
      <c r="I15060" s="29"/>
      <c r="J15060" s="29"/>
      <c r="K15060" s="29"/>
      <c r="L15060" s="29"/>
    </row>
    <row r="15061" spans="1:12" ht="21">
      <c r="A15061" s="26"/>
      <c r="B15061" s="27"/>
      <c r="C15061" s="27"/>
      <c r="D15061" s="27"/>
      <c r="E15061" s="27"/>
      <c r="F15061" s="27"/>
      <c r="G15061" s="29"/>
      <c r="H15061" s="29"/>
      <c r="I15061" s="29"/>
      <c r="J15061" s="29"/>
      <c r="K15061" s="29"/>
      <c r="L15061" s="29"/>
    </row>
    <row r="15062" spans="1:12" ht="21">
      <c r="A15062" s="26"/>
      <c r="B15062" s="27"/>
      <c r="C15062" s="27"/>
      <c r="D15062" s="27"/>
      <c r="E15062" s="27"/>
      <c r="F15062" s="27"/>
      <c r="G15062" s="29"/>
      <c r="H15062" s="29"/>
      <c r="I15062" s="29"/>
      <c r="J15062" s="29"/>
      <c r="K15062" s="29"/>
      <c r="L15062" s="29"/>
    </row>
    <row r="15063" spans="1:12" ht="21">
      <c r="A15063" s="26"/>
      <c r="B15063" s="27"/>
      <c r="C15063" s="27"/>
      <c r="D15063" s="27"/>
      <c r="E15063" s="27"/>
      <c r="F15063" s="27"/>
      <c r="G15063" s="29"/>
      <c r="H15063" s="29"/>
      <c r="I15063" s="29"/>
      <c r="J15063" s="29"/>
      <c r="K15063" s="29"/>
      <c r="L15063" s="29"/>
    </row>
    <row r="15064" spans="1:12" ht="21">
      <c r="A15064" s="26"/>
      <c r="B15064" s="27"/>
      <c r="C15064" s="27"/>
      <c r="D15064" s="27"/>
      <c r="E15064" s="27"/>
      <c r="F15064" s="27"/>
      <c r="G15064" s="29"/>
      <c r="H15064" s="29"/>
      <c r="I15064" s="29"/>
      <c r="J15064" s="29"/>
      <c r="K15064" s="29"/>
      <c r="L15064" s="29"/>
    </row>
    <row r="15065" spans="1:12" ht="21">
      <c r="A15065" s="26"/>
      <c r="B15065" s="27"/>
      <c r="C15065" s="27"/>
      <c r="D15065" s="27"/>
      <c r="E15065" s="27"/>
      <c r="F15065" s="27"/>
      <c r="G15065" s="29"/>
      <c r="H15065" s="29"/>
      <c r="I15065" s="29"/>
      <c r="J15065" s="29"/>
      <c r="K15065" s="29"/>
      <c r="L15065" s="29"/>
    </row>
    <row r="15066" spans="1:12" ht="21">
      <c r="A15066" s="26"/>
      <c r="B15066" s="27"/>
      <c r="C15066" s="27"/>
      <c r="D15066" s="27"/>
      <c r="E15066" s="27"/>
      <c r="F15066" s="27"/>
      <c r="G15066" s="29"/>
      <c r="H15066" s="29"/>
      <c r="I15066" s="29"/>
      <c r="J15066" s="29"/>
      <c r="K15066" s="29"/>
      <c r="L15066" s="29"/>
    </row>
    <row r="15067" spans="1:12" ht="21">
      <c r="A15067" s="26"/>
      <c r="B15067" s="27"/>
      <c r="C15067" s="27"/>
      <c r="D15067" s="27"/>
      <c r="E15067" s="27"/>
      <c r="F15067" s="27"/>
      <c r="G15067" s="29"/>
      <c r="H15067" s="29"/>
      <c r="I15067" s="29"/>
      <c r="J15067" s="29"/>
      <c r="K15067" s="29"/>
      <c r="L15067" s="29"/>
    </row>
    <row r="15068" spans="1:12" ht="21">
      <c r="A15068" s="26"/>
      <c r="B15068" s="27"/>
      <c r="C15068" s="27"/>
      <c r="D15068" s="27"/>
      <c r="E15068" s="27"/>
      <c r="F15068" s="27"/>
      <c r="G15068" s="29"/>
      <c r="H15068" s="29"/>
      <c r="I15068" s="29"/>
      <c r="J15068" s="29"/>
      <c r="K15068" s="29"/>
      <c r="L15068" s="29"/>
    </row>
    <row r="15069" spans="1:12" ht="21">
      <c r="A15069" s="26"/>
      <c r="B15069" s="27"/>
      <c r="C15069" s="27"/>
      <c r="D15069" s="27"/>
      <c r="E15069" s="27"/>
      <c r="F15069" s="27"/>
      <c r="G15069" s="29"/>
      <c r="H15069" s="29"/>
      <c r="I15069" s="29"/>
      <c r="J15069" s="29"/>
      <c r="K15069" s="29"/>
      <c r="L15069" s="29"/>
    </row>
    <row r="15070" spans="1:12" ht="21">
      <c r="A15070" s="26"/>
      <c r="B15070" s="27"/>
      <c r="C15070" s="27"/>
      <c r="D15070" s="27"/>
      <c r="E15070" s="27"/>
      <c r="F15070" s="27"/>
      <c r="G15070" s="29"/>
      <c r="H15070" s="29"/>
      <c r="I15070" s="29"/>
      <c r="J15070" s="29"/>
      <c r="K15070" s="29"/>
      <c r="L15070" s="29"/>
    </row>
    <row r="15071" spans="1:12" ht="21">
      <c r="A15071" s="26"/>
      <c r="B15071" s="27"/>
      <c r="C15071" s="27"/>
      <c r="D15071" s="27"/>
      <c r="E15071" s="27"/>
      <c r="F15071" s="27"/>
      <c r="G15071" s="29"/>
      <c r="H15071" s="29"/>
      <c r="I15071" s="29"/>
      <c r="J15071" s="29"/>
      <c r="K15071" s="29"/>
      <c r="L15071" s="29"/>
    </row>
    <row r="15072" spans="1:12" ht="21">
      <c r="A15072" s="26"/>
      <c r="B15072" s="27"/>
      <c r="C15072" s="27"/>
      <c r="D15072" s="27"/>
      <c r="E15072" s="27"/>
      <c r="F15072" s="27"/>
      <c r="G15072" s="29"/>
      <c r="H15072" s="29"/>
      <c r="I15072" s="29"/>
      <c r="J15072" s="29"/>
      <c r="K15072" s="29"/>
      <c r="L15072" s="29"/>
    </row>
    <row r="15073" spans="1:12" ht="21">
      <c r="A15073" s="26"/>
      <c r="B15073" s="27"/>
      <c r="C15073" s="27"/>
      <c r="D15073" s="27"/>
      <c r="E15073" s="27"/>
      <c r="F15073" s="27"/>
      <c r="G15073" s="29"/>
      <c r="H15073" s="29"/>
      <c r="I15073" s="29"/>
      <c r="J15073" s="29"/>
      <c r="K15073" s="29"/>
      <c r="L15073" s="29"/>
    </row>
    <row r="15074" spans="1:12" ht="21">
      <c r="A15074" s="26"/>
      <c r="B15074" s="27"/>
      <c r="C15074" s="27"/>
      <c r="D15074" s="27"/>
      <c r="E15074" s="27"/>
      <c r="F15074" s="27"/>
      <c r="G15074" s="29"/>
      <c r="H15074" s="29"/>
      <c r="I15074" s="29"/>
      <c r="J15074" s="29"/>
      <c r="K15074" s="29"/>
      <c r="L15074" s="29"/>
    </row>
    <row r="15075" spans="1:12" ht="21">
      <c r="A15075" s="26"/>
      <c r="B15075" s="27"/>
      <c r="C15075" s="27"/>
      <c r="D15075" s="27"/>
      <c r="E15075" s="27"/>
      <c r="F15075" s="27"/>
      <c r="G15075" s="29"/>
      <c r="H15075" s="29"/>
      <c r="I15075" s="29"/>
      <c r="J15075" s="29"/>
      <c r="K15075" s="29"/>
      <c r="L15075" s="29"/>
    </row>
    <row r="15076" spans="1:12" ht="21">
      <c r="A15076" s="26"/>
      <c r="B15076" s="27"/>
      <c r="C15076" s="27"/>
      <c r="D15076" s="27"/>
      <c r="E15076" s="27"/>
      <c r="F15076" s="27"/>
      <c r="G15076" s="29"/>
      <c r="H15076" s="29"/>
      <c r="I15076" s="29"/>
      <c r="J15076" s="29"/>
      <c r="K15076" s="29"/>
      <c r="L15076" s="29"/>
    </row>
    <row r="15077" spans="1:12" ht="21">
      <c r="A15077" s="26"/>
      <c r="B15077" s="27"/>
      <c r="C15077" s="27"/>
      <c r="D15077" s="27"/>
      <c r="E15077" s="27"/>
      <c r="F15077" s="27"/>
      <c r="G15077" s="29"/>
      <c r="H15077" s="29"/>
      <c r="I15077" s="29"/>
      <c r="J15077" s="29"/>
      <c r="K15077" s="29"/>
      <c r="L15077" s="29"/>
    </row>
    <row r="15078" spans="1:12" ht="21">
      <c r="A15078" s="26"/>
      <c r="B15078" s="27"/>
      <c r="C15078" s="27"/>
      <c r="D15078" s="27"/>
      <c r="E15078" s="27"/>
      <c r="F15078" s="27"/>
      <c r="G15078" s="29"/>
      <c r="H15078" s="29"/>
      <c r="I15078" s="29"/>
      <c r="J15078" s="29"/>
      <c r="K15078" s="29"/>
      <c r="L15078" s="29"/>
    </row>
    <row r="15079" spans="1:12" ht="21">
      <c r="A15079" s="26"/>
      <c r="B15079" s="27"/>
      <c r="C15079" s="27"/>
      <c r="D15079" s="27"/>
      <c r="E15079" s="27"/>
      <c r="F15079" s="27"/>
      <c r="G15079" s="29"/>
      <c r="H15079" s="29"/>
      <c r="I15079" s="29"/>
      <c r="J15079" s="29"/>
      <c r="K15079" s="29"/>
      <c r="L15079" s="29"/>
    </row>
    <row r="15080" spans="1:12" ht="21">
      <c r="A15080" s="26"/>
      <c r="B15080" s="27"/>
      <c r="C15080" s="27"/>
      <c r="D15080" s="27"/>
      <c r="E15080" s="27"/>
      <c r="F15080" s="27"/>
      <c r="G15080" s="29"/>
      <c r="H15080" s="29"/>
      <c r="I15080" s="29"/>
      <c r="J15080" s="29"/>
      <c r="K15080" s="29"/>
      <c r="L15080" s="29"/>
    </row>
    <row r="15081" spans="1:12" ht="21">
      <c r="A15081" s="26"/>
      <c r="B15081" s="27"/>
      <c r="C15081" s="27"/>
      <c r="D15081" s="27"/>
      <c r="E15081" s="27"/>
      <c r="F15081" s="27"/>
      <c r="G15081" s="29"/>
      <c r="H15081" s="29"/>
      <c r="I15081" s="29"/>
      <c r="J15081" s="29"/>
      <c r="K15081" s="29"/>
      <c r="L15081" s="29"/>
    </row>
    <row r="15082" spans="1:12" ht="21">
      <c r="A15082" s="26"/>
      <c r="B15082" s="27"/>
      <c r="C15082" s="27"/>
      <c r="D15082" s="27"/>
      <c r="E15082" s="27"/>
      <c r="F15082" s="27"/>
      <c r="G15082" s="29"/>
      <c r="H15082" s="29"/>
      <c r="I15082" s="29"/>
      <c r="J15082" s="29"/>
      <c r="K15082" s="29"/>
      <c r="L15082" s="29"/>
    </row>
    <row r="15083" spans="1:12" ht="21">
      <c r="A15083" s="26"/>
      <c r="B15083" s="27"/>
      <c r="C15083" s="27"/>
      <c r="D15083" s="27"/>
      <c r="E15083" s="27"/>
      <c r="F15083" s="27"/>
      <c r="G15083" s="29"/>
      <c r="H15083" s="29"/>
      <c r="I15083" s="29"/>
      <c r="J15083" s="29"/>
      <c r="K15083" s="29"/>
      <c r="L15083" s="29"/>
    </row>
    <row r="15084" spans="1:12" ht="21">
      <c r="A15084" s="26"/>
      <c r="B15084" s="27"/>
      <c r="C15084" s="27"/>
      <c r="D15084" s="27"/>
      <c r="E15084" s="27"/>
      <c r="F15084" s="27"/>
      <c r="G15084" s="28"/>
      <c r="H15084" s="28"/>
      <c r="I15084" s="28"/>
      <c r="J15084" s="28"/>
      <c r="K15084" s="28"/>
      <c r="L15084" s="28"/>
    </row>
    <row r="15085" spans="1:12" ht="21">
      <c r="A15085" s="26"/>
      <c r="B15085" s="27"/>
      <c r="C15085" s="27"/>
      <c r="D15085" s="27"/>
      <c r="E15085" s="27"/>
      <c r="F15085" s="27"/>
      <c r="G15085" s="29"/>
      <c r="H15085" s="29"/>
      <c r="I15085" s="29"/>
      <c r="J15085" s="29"/>
      <c r="K15085" s="29"/>
      <c r="L15085" s="29"/>
    </row>
    <row r="15086" spans="1:12" ht="21">
      <c r="A15086" s="26"/>
      <c r="B15086" s="27"/>
      <c r="C15086" s="27"/>
      <c r="D15086" s="27"/>
      <c r="E15086" s="27"/>
      <c r="F15086" s="27"/>
      <c r="G15086" s="28"/>
      <c r="H15086" s="28"/>
      <c r="I15086" s="28"/>
      <c r="J15086" s="28"/>
      <c r="K15086" s="28"/>
      <c r="L15086" s="28"/>
    </row>
    <row r="15087" spans="1:12" ht="21">
      <c r="A15087" s="26"/>
      <c r="B15087" s="27"/>
      <c r="C15087" s="27"/>
      <c r="D15087" s="27"/>
      <c r="E15087" s="27"/>
      <c r="F15087" s="27"/>
      <c r="G15087" s="29"/>
      <c r="H15087" s="29"/>
      <c r="I15087" s="29"/>
      <c r="J15087" s="29"/>
      <c r="K15087" s="29"/>
      <c r="L15087" s="29"/>
    </row>
    <row r="15088" spans="1:12" ht="21">
      <c r="A15088" s="26"/>
      <c r="B15088" s="27"/>
      <c r="C15088" s="27"/>
      <c r="D15088" s="27"/>
      <c r="E15088" s="27"/>
      <c r="F15088" s="27"/>
      <c r="G15088" s="29"/>
      <c r="H15088" s="29"/>
      <c r="I15088" s="29"/>
      <c r="J15088" s="29"/>
      <c r="K15088" s="29"/>
      <c r="L15088" s="29"/>
    </row>
    <row r="15089" spans="1:12" ht="21">
      <c r="A15089" s="26"/>
      <c r="B15089" s="27"/>
      <c r="C15089" s="27"/>
      <c r="D15089" s="27"/>
      <c r="E15089" s="27"/>
      <c r="F15089" s="27"/>
      <c r="G15089" s="29"/>
      <c r="H15089" s="29"/>
      <c r="I15089" s="29"/>
      <c r="J15089" s="29"/>
      <c r="K15089" s="29"/>
      <c r="L15089" s="29"/>
    </row>
    <row r="15090" spans="1:12" ht="21">
      <c r="A15090" s="26"/>
      <c r="B15090" s="27"/>
      <c r="C15090" s="27"/>
      <c r="D15090" s="27"/>
      <c r="E15090" s="27"/>
      <c r="F15090" s="27"/>
      <c r="G15090" s="29"/>
      <c r="H15090" s="29"/>
      <c r="I15090" s="29"/>
      <c r="J15090" s="29"/>
      <c r="K15090" s="29"/>
      <c r="L15090" s="29"/>
    </row>
    <row r="15091" spans="1:12" ht="21">
      <c r="A15091" s="26"/>
      <c r="B15091" s="27"/>
      <c r="C15091" s="27"/>
      <c r="D15091" s="27"/>
      <c r="E15091" s="27"/>
      <c r="F15091" s="27"/>
      <c r="G15091" s="28"/>
      <c r="H15091" s="28"/>
      <c r="I15091" s="28"/>
      <c r="J15091" s="28"/>
      <c r="K15091" s="28"/>
      <c r="L15091" s="28"/>
    </row>
    <row r="15092" spans="1:12" ht="21">
      <c r="A15092" s="26"/>
      <c r="B15092" s="27"/>
      <c r="C15092" s="27"/>
      <c r="D15092" s="27"/>
      <c r="E15092" s="27"/>
      <c r="F15092" s="27"/>
      <c r="G15092" s="29"/>
      <c r="H15092" s="29"/>
      <c r="I15092" s="29"/>
      <c r="J15092" s="29"/>
      <c r="K15092" s="29"/>
      <c r="L15092" s="29"/>
    </row>
    <row r="15093" spans="1:12" ht="21">
      <c r="A15093" s="26"/>
      <c r="B15093" s="27"/>
      <c r="C15093" s="27"/>
      <c r="D15093" s="27"/>
      <c r="E15093" s="27"/>
      <c r="F15093" s="27"/>
      <c r="G15093" s="29"/>
      <c r="H15093" s="29"/>
      <c r="I15093" s="29"/>
      <c r="J15093" s="29"/>
      <c r="K15093" s="29"/>
      <c r="L15093" s="29"/>
    </row>
    <row r="15094" spans="1:12" ht="21">
      <c r="A15094" s="26"/>
      <c r="B15094" s="27"/>
      <c r="C15094" s="27"/>
      <c r="D15094" s="27"/>
      <c r="E15094" s="27"/>
      <c r="F15094" s="27"/>
      <c r="G15094" s="29"/>
      <c r="H15094" s="29"/>
      <c r="I15094" s="29"/>
      <c r="J15094" s="29"/>
      <c r="K15094" s="29"/>
      <c r="L15094" s="29"/>
    </row>
    <row r="15095" spans="1:12" ht="21">
      <c r="A15095" s="26"/>
      <c r="B15095" s="27"/>
      <c r="C15095" s="27"/>
      <c r="D15095" s="27"/>
      <c r="E15095" s="27"/>
      <c r="F15095" s="27"/>
      <c r="G15095" s="29"/>
      <c r="H15095" s="29"/>
      <c r="I15095" s="29"/>
      <c r="J15095" s="29"/>
      <c r="K15095" s="29"/>
      <c r="L15095" s="29"/>
    </row>
    <row r="15096" spans="1:12" ht="21">
      <c r="A15096" s="26"/>
      <c r="B15096" s="27"/>
      <c r="C15096" s="27"/>
      <c r="D15096" s="27"/>
      <c r="E15096" s="27"/>
      <c r="F15096" s="27"/>
      <c r="G15096" s="28"/>
      <c r="H15096" s="28"/>
      <c r="I15096" s="28"/>
      <c r="J15096" s="28"/>
      <c r="K15096" s="28"/>
      <c r="L15096" s="28"/>
    </row>
    <row r="15097" spans="1:12" ht="21">
      <c r="A15097" s="26"/>
      <c r="B15097" s="27"/>
      <c r="C15097" s="27"/>
      <c r="D15097" s="27"/>
      <c r="E15097" s="27"/>
      <c r="F15097" s="27"/>
      <c r="G15097" s="29"/>
      <c r="H15097" s="29"/>
      <c r="I15097" s="29"/>
      <c r="J15097" s="29"/>
      <c r="K15097" s="29"/>
      <c r="L15097" s="29"/>
    </row>
    <row r="15098" spans="1:12" ht="21">
      <c r="A15098" s="26"/>
      <c r="B15098" s="27"/>
      <c r="C15098" s="27"/>
      <c r="D15098" s="27"/>
      <c r="E15098" s="27"/>
      <c r="F15098" s="27"/>
      <c r="G15098" s="29"/>
      <c r="H15098" s="29"/>
      <c r="I15098" s="29"/>
      <c r="J15098" s="29"/>
      <c r="K15098" s="29"/>
      <c r="L15098" s="29"/>
    </row>
    <row r="15099" spans="1:12" ht="21">
      <c r="A15099" s="26"/>
      <c r="B15099" s="27"/>
      <c r="C15099" s="27"/>
      <c r="D15099" s="27"/>
      <c r="E15099" s="27"/>
      <c r="F15099" s="27"/>
      <c r="G15099" s="29"/>
      <c r="H15099" s="29"/>
      <c r="I15099" s="29"/>
      <c r="J15099" s="29"/>
      <c r="K15099" s="29"/>
      <c r="L15099" s="29"/>
    </row>
    <row r="15100" spans="1:12" ht="21">
      <c r="A15100" s="26"/>
      <c r="B15100" s="27"/>
      <c r="C15100" s="27"/>
      <c r="D15100" s="27"/>
      <c r="E15100" s="27"/>
      <c r="F15100" s="27"/>
      <c r="G15100" s="29"/>
      <c r="H15100" s="29"/>
      <c r="I15100" s="29"/>
      <c r="J15100" s="29"/>
      <c r="K15100" s="29"/>
      <c r="L15100" s="29"/>
    </row>
    <row r="15101" spans="1:12" ht="21">
      <c r="A15101" s="26"/>
      <c r="B15101" s="27"/>
      <c r="C15101" s="27"/>
      <c r="D15101" s="27"/>
      <c r="E15101" s="27"/>
      <c r="F15101" s="27"/>
      <c r="G15101" s="29"/>
      <c r="H15101" s="29"/>
      <c r="I15101" s="29"/>
      <c r="J15101" s="29"/>
      <c r="K15101" s="29"/>
      <c r="L15101" s="29"/>
    </row>
    <row r="15102" spans="1:12" ht="21">
      <c r="A15102" s="26"/>
      <c r="B15102" s="27"/>
      <c r="C15102" s="27"/>
      <c r="D15102" s="27"/>
      <c r="E15102" s="27"/>
      <c r="F15102" s="27"/>
      <c r="G15102" s="29"/>
      <c r="H15102" s="29"/>
      <c r="I15102" s="29"/>
      <c r="J15102" s="29"/>
      <c r="K15102" s="29"/>
      <c r="L15102" s="29"/>
    </row>
    <row r="15103" spans="1:12" ht="21">
      <c r="A15103" s="26"/>
      <c r="B15103" s="27"/>
      <c r="C15103" s="27"/>
      <c r="D15103" s="27"/>
      <c r="E15103" s="27"/>
      <c r="F15103" s="27"/>
      <c r="G15103" s="29"/>
      <c r="H15103" s="29"/>
      <c r="I15103" s="29"/>
      <c r="J15103" s="29"/>
      <c r="K15103" s="29"/>
      <c r="L15103" s="29"/>
    </row>
    <row r="15104" spans="1:12" ht="21">
      <c r="A15104" s="26"/>
      <c r="B15104" s="27"/>
      <c r="C15104" s="27"/>
      <c r="D15104" s="27"/>
      <c r="E15104" s="27"/>
      <c r="F15104" s="27"/>
      <c r="G15104" s="28"/>
      <c r="H15104" s="28"/>
      <c r="I15104" s="28"/>
      <c r="J15104" s="28"/>
      <c r="K15104" s="28"/>
      <c r="L15104" s="28"/>
    </row>
    <row r="15105" spans="1:12" ht="21">
      <c r="A15105" s="26"/>
      <c r="B15105" s="27"/>
      <c r="C15105" s="27"/>
      <c r="D15105" s="27"/>
      <c r="E15105" s="27"/>
      <c r="F15105" s="27"/>
      <c r="G15105" s="28"/>
      <c r="H15105" s="28"/>
      <c r="I15105" s="28"/>
      <c r="J15105" s="28"/>
      <c r="K15105" s="28"/>
      <c r="L15105" s="28"/>
    </row>
    <row r="15106" spans="1:12" ht="21">
      <c r="A15106" s="26"/>
      <c r="B15106" s="27"/>
      <c r="C15106" s="27"/>
      <c r="D15106" s="27"/>
      <c r="E15106" s="27"/>
      <c r="F15106" s="27"/>
      <c r="G15106" s="28"/>
      <c r="H15106" s="28"/>
      <c r="I15106" s="28"/>
      <c r="J15106" s="28"/>
      <c r="K15106" s="28"/>
      <c r="L15106" s="28"/>
    </row>
    <row r="15107" spans="1:12" ht="21">
      <c r="A15107" s="26"/>
      <c r="B15107" s="27"/>
      <c r="C15107" s="27"/>
      <c r="D15107" s="27"/>
      <c r="E15107" s="27"/>
      <c r="F15107" s="27"/>
      <c r="G15107" s="28"/>
      <c r="H15107" s="28"/>
      <c r="I15107" s="28"/>
      <c r="J15107" s="28"/>
      <c r="K15107" s="28"/>
      <c r="L15107" s="28"/>
    </row>
    <row r="15108" spans="1:12" ht="21">
      <c r="A15108" s="26"/>
      <c r="B15108" s="27"/>
      <c r="C15108" s="27"/>
      <c r="D15108" s="27"/>
      <c r="E15108" s="27"/>
      <c r="F15108" s="27"/>
      <c r="G15108" s="29"/>
      <c r="H15108" s="29"/>
      <c r="I15108" s="29"/>
      <c r="J15108" s="29"/>
      <c r="K15108" s="29"/>
      <c r="L15108" s="29"/>
    </row>
    <row r="15109" spans="1:12" ht="21">
      <c r="A15109" s="26"/>
      <c r="B15109" s="27"/>
      <c r="C15109" s="27"/>
      <c r="D15109" s="27"/>
      <c r="E15109" s="27"/>
      <c r="F15109" s="27"/>
      <c r="G15109" s="29"/>
      <c r="H15109" s="29"/>
      <c r="I15109" s="29"/>
      <c r="J15109" s="29"/>
      <c r="K15109" s="29"/>
      <c r="L15109" s="29"/>
    </row>
    <row r="15110" spans="1:12" ht="21">
      <c r="A15110" s="26"/>
      <c r="B15110" s="27"/>
      <c r="C15110" s="27"/>
      <c r="D15110" s="27"/>
      <c r="E15110" s="27"/>
      <c r="F15110" s="27"/>
      <c r="G15110" s="29"/>
      <c r="H15110" s="29"/>
      <c r="I15110" s="29"/>
      <c r="J15110" s="29"/>
      <c r="K15110" s="29"/>
      <c r="L15110" s="29"/>
    </row>
    <row r="15111" spans="1:12" ht="21">
      <c r="A15111" s="26"/>
      <c r="B15111" s="27"/>
      <c r="C15111" s="27"/>
      <c r="D15111" s="27"/>
      <c r="E15111" s="27"/>
      <c r="F15111" s="27"/>
      <c r="G15111" s="28"/>
      <c r="H15111" s="28"/>
      <c r="I15111" s="28"/>
      <c r="J15111" s="28"/>
      <c r="K15111" s="28"/>
      <c r="L15111" s="28"/>
    </row>
    <row r="15112" spans="1:12" ht="21">
      <c r="A15112" s="26"/>
      <c r="B15112" s="27"/>
      <c r="C15112" s="27"/>
      <c r="D15112" s="27"/>
      <c r="E15112" s="27"/>
      <c r="F15112" s="27"/>
      <c r="G15112" s="29"/>
      <c r="H15112" s="29"/>
      <c r="I15112" s="29"/>
      <c r="J15112" s="29"/>
      <c r="K15112" s="29"/>
      <c r="L15112" s="29"/>
    </row>
    <row r="15113" spans="1:12" ht="21">
      <c r="A15113" s="26"/>
      <c r="B15113" s="27"/>
      <c r="C15113" s="27"/>
      <c r="D15113" s="27"/>
      <c r="E15113" s="27"/>
      <c r="F15113" s="27"/>
      <c r="G15113" s="29"/>
      <c r="H15113" s="29"/>
      <c r="I15113" s="29"/>
      <c r="J15113" s="29"/>
      <c r="K15113" s="29"/>
      <c r="L15113" s="29"/>
    </row>
    <row r="15114" spans="1:12" ht="21">
      <c r="A15114" s="26"/>
      <c r="B15114" s="27"/>
      <c r="C15114" s="27"/>
      <c r="D15114" s="27"/>
      <c r="E15114" s="27"/>
      <c r="F15114" s="27"/>
      <c r="G15114" s="29"/>
      <c r="H15114" s="29"/>
      <c r="I15114" s="29"/>
      <c r="J15114" s="29"/>
      <c r="K15114" s="29"/>
      <c r="L15114" s="29"/>
    </row>
    <row r="15115" spans="1:12" ht="21">
      <c r="A15115" s="26"/>
      <c r="B15115" s="27"/>
      <c r="C15115" s="27"/>
      <c r="D15115" s="27"/>
      <c r="E15115" s="27"/>
      <c r="F15115" s="27"/>
      <c r="G15115" s="29"/>
      <c r="H15115" s="29"/>
      <c r="I15115" s="29"/>
      <c r="J15115" s="29"/>
      <c r="K15115" s="29"/>
      <c r="L15115" s="29"/>
    </row>
    <row r="15116" spans="1:12" ht="21">
      <c r="A15116" s="26"/>
      <c r="B15116" s="27"/>
      <c r="C15116" s="27"/>
      <c r="D15116" s="27"/>
      <c r="E15116" s="27"/>
      <c r="F15116" s="27"/>
      <c r="G15116" s="29"/>
      <c r="H15116" s="29"/>
      <c r="I15116" s="29"/>
      <c r="J15116" s="29"/>
      <c r="K15116" s="29"/>
      <c r="L15116" s="29"/>
    </row>
    <row r="15117" spans="1:12" ht="21">
      <c r="A15117" s="26"/>
      <c r="B15117" s="27"/>
      <c r="C15117" s="27"/>
      <c r="D15117" s="27"/>
      <c r="E15117" s="27"/>
      <c r="F15117" s="27"/>
      <c r="G15117" s="28"/>
      <c r="H15117" s="28"/>
      <c r="I15117" s="28"/>
      <c r="J15117" s="28"/>
      <c r="K15117" s="28"/>
      <c r="L15117" s="28"/>
    </row>
    <row r="15118" spans="1:12" ht="21">
      <c r="A15118" s="26"/>
      <c r="B15118" s="27"/>
      <c r="C15118" s="27"/>
      <c r="D15118" s="27"/>
      <c r="E15118" s="27"/>
      <c r="F15118" s="27"/>
      <c r="G15118" s="29"/>
      <c r="H15118" s="29"/>
      <c r="I15118" s="29"/>
      <c r="J15118" s="29"/>
      <c r="K15118" s="29"/>
      <c r="L15118" s="29"/>
    </row>
    <row r="15119" spans="1:12" ht="21">
      <c r="A15119" s="26"/>
      <c r="B15119" s="27"/>
      <c r="C15119" s="27"/>
      <c r="D15119" s="27"/>
      <c r="E15119" s="27"/>
      <c r="F15119" s="27"/>
      <c r="G15119" s="29"/>
      <c r="H15119" s="29"/>
      <c r="I15119" s="29"/>
      <c r="J15119" s="29"/>
      <c r="K15119" s="29"/>
      <c r="L15119" s="29"/>
    </row>
    <row r="15120" spans="1:12" ht="21">
      <c r="A15120" s="26"/>
      <c r="B15120" s="27"/>
      <c r="C15120" s="27"/>
      <c r="D15120" s="27"/>
      <c r="E15120" s="27"/>
      <c r="F15120" s="27"/>
      <c r="G15120" s="29"/>
      <c r="H15120" s="29"/>
      <c r="I15120" s="29"/>
      <c r="J15120" s="29"/>
      <c r="K15120" s="29"/>
      <c r="L15120" s="29"/>
    </row>
    <row r="15121" spans="1:12" ht="21">
      <c r="A15121" s="26"/>
      <c r="B15121" s="27"/>
      <c r="C15121" s="27"/>
      <c r="D15121" s="27"/>
      <c r="E15121" s="27"/>
      <c r="F15121" s="27"/>
      <c r="G15121" s="28"/>
      <c r="H15121" s="28"/>
      <c r="I15121" s="28"/>
      <c r="J15121" s="28"/>
      <c r="K15121" s="28"/>
      <c r="L15121" s="28"/>
    </row>
    <row r="15122" spans="1:12" ht="21">
      <c r="A15122" s="26"/>
      <c r="B15122" s="27"/>
      <c r="C15122" s="27"/>
      <c r="D15122" s="27"/>
      <c r="E15122" s="27"/>
      <c r="F15122" s="27"/>
      <c r="G15122" s="28"/>
      <c r="H15122" s="28"/>
      <c r="I15122" s="28"/>
      <c r="J15122" s="28"/>
      <c r="K15122" s="28"/>
      <c r="L15122" s="28"/>
    </row>
    <row r="15123" spans="1:12" ht="21">
      <c r="A15123" s="26"/>
      <c r="B15123" s="27"/>
      <c r="C15123" s="27"/>
      <c r="D15123" s="27"/>
      <c r="E15123" s="27"/>
      <c r="F15123" s="27"/>
      <c r="G15123" s="28"/>
      <c r="H15123" s="28"/>
      <c r="I15123" s="28"/>
      <c r="J15123" s="28"/>
      <c r="K15123" s="28"/>
      <c r="L15123" s="28"/>
    </row>
    <row r="15124" spans="1:12" ht="21">
      <c r="A15124" s="26"/>
      <c r="B15124" s="27"/>
      <c r="C15124" s="27"/>
      <c r="D15124" s="27"/>
      <c r="E15124" s="27"/>
      <c r="F15124" s="27"/>
      <c r="G15124" s="29"/>
      <c r="H15124" s="29"/>
      <c r="I15124" s="29"/>
      <c r="J15124" s="29"/>
      <c r="K15124" s="29"/>
      <c r="L15124" s="29"/>
    </row>
    <row r="15125" spans="1:12" ht="21">
      <c r="A15125" s="26"/>
      <c r="B15125" s="27"/>
      <c r="C15125" s="27"/>
      <c r="D15125" s="27"/>
      <c r="E15125" s="27"/>
      <c r="F15125" s="27"/>
      <c r="G15125" s="28"/>
      <c r="H15125" s="28"/>
      <c r="I15125" s="28"/>
      <c r="J15125" s="28"/>
      <c r="K15125" s="28"/>
      <c r="L15125" s="28"/>
    </row>
    <row r="15126" spans="1:12" ht="21">
      <c r="A15126" s="26"/>
      <c r="B15126" s="27"/>
      <c r="C15126" s="27"/>
      <c r="D15126" s="27"/>
      <c r="E15126" s="27"/>
      <c r="F15126" s="27"/>
      <c r="G15126" s="28"/>
      <c r="H15126" s="28"/>
      <c r="I15126" s="28"/>
      <c r="J15126" s="28"/>
      <c r="K15126" s="28"/>
      <c r="L15126" s="28"/>
    </row>
    <row r="15127" spans="1:12" ht="21">
      <c r="A15127" s="26"/>
      <c r="B15127" s="27"/>
      <c r="C15127" s="27"/>
      <c r="D15127" s="27"/>
      <c r="E15127" s="27"/>
      <c r="F15127" s="27"/>
      <c r="G15127" s="28"/>
      <c r="H15127" s="28"/>
      <c r="I15127" s="28"/>
      <c r="J15127" s="28"/>
      <c r="K15127" s="28"/>
      <c r="L15127" s="28"/>
    </row>
    <row r="15128" spans="1:12" ht="21">
      <c r="A15128" s="26"/>
      <c r="B15128" s="27"/>
      <c r="C15128" s="27"/>
      <c r="D15128" s="27"/>
      <c r="E15128" s="27"/>
      <c r="F15128" s="27"/>
      <c r="G15128" s="29"/>
      <c r="H15128" s="29"/>
      <c r="I15128" s="29"/>
      <c r="J15128" s="29"/>
      <c r="K15128" s="29"/>
      <c r="L15128" s="29"/>
    </row>
    <row r="15129" spans="1:12" ht="21">
      <c r="A15129" s="26"/>
      <c r="B15129" s="27"/>
      <c r="C15129" s="27"/>
      <c r="D15129" s="27"/>
      <c r="E15129" s="27"/>
      <c r="F15129" s="27"/>
      <c r="G15129" s="29"/>
      <c r="H15129" s="29"/>
      <c r="I15129" s="29"/>
      <c r="J15129" s="29"/>
      <c r="K15129" s="29"/>
      <c r="L15129" s="29"/>
    </row>
    <row r="15130" spans="1:12" ht="21">
      <c r="A15130" s="26"/>
      <c r="B15130" s="27"/>
      <c r="C15130" s="27"/>
      <c r="D15130" s="27"/>
      <c r="E15130" s="27"/>
      <c r="F15130" s="27"/>
      <c r="G15130" s="29"/>
      <c r="H15130" s="29"/>
      <c r="I15130" s="29"/>
      <c r="J15130" s="29"/>
      <c r="K15130" s="29"/>
      <c r="L15130" s="29"/>
    </row>
    <row r="15131" spans="1:12" ht="21">
      <c r="A15131" s="26"/>
      <c r="B15131" s="27"/>
      <c r="C15131" s="27"/>
      <c r="D15131" s="27"/>
      <c r="E15131" s="27"/>
      <c r="F15131" s="27"/>
      <c r="G15131" s="28"/>
      <c r="H15131" s="28"/>
      <c r="I15131" s="28"/>
      <c r="J15131" s="28"/>
      <c r="K15131" s="28"/>
      <c r="L15131" s="28"/>
    </row>
    <row r="15132" spans="1:12" ht="21">
      <c r="A15132" s="26"/>
      <c r="B15132" s="27"/>
      <c r="C15132" s="27"/>
      <c r="D15132" s="27"/>
      <c r="E15132" s="27"/>
      <c r="F15132" s="27"/>
      <c r="G15132" s="28"/>
      <c r="H15132" s="28"/>
      <c r="I15132" s="28"/>
      <c r="J15132" s="28"/>
      <c r="K15132" s="28"/>
      <c r="L15132" s="28"/>
    </row>
    <row r="15133" spans="1:12" ht="21">
      <c r="A15133" s="26"/>
      <c r="B15133" s="27"/>
      <c r="C15133" s="27"/>
      <c r="D15133" s="27"/>
      <c r="E15133" s="27"/>
      <c r="F15133" s="27"/>
      <c r="G15133" s="29"/>
      <c r="H15133" s="29"/>
      <c r="I15133" s="29"/>
      <c r="J15133" s="29"/>
      <c r="K15133" s="29"/>
      <c r="L15133" s="29"/>
    </row>
    <row r="15134" spans="1:12" ht="21">
      <c r="A15134" s="26"/>
      <c r="B15134" s="27"/>
      <c r="C15134" s="27"/>
      <c r="D15134" s="27"/>
      <c r="E15134" s="27"/>
      <c r="F15134" s="27"/>
      <c r="G15134" s="28"/>
      <c r="H15134" s="28"/>
      <c r="I15134" s="28"/>
      <c r="J15134" s="28"/>
      <c r="K15134" s="28"/>
      <c r="L15134" s="28"/>
    </row>
    <row r="15135" spans="1:12" ht="21">
      <c r="A15135" s="26"/>
      <c r="B15135" s="27"/>
      <c r="C15135" s="27"/>
      <c r="D15135" s="27"/>
      <c r="E15135" s="27"/>
      <c r="F15135" s="27"/>
      <c r="G15135" s="28"/>
      <c r="H15135" s="28"/>
      <c r="I15135" s="28"/>
      <c r="J15135" s="28"/>
      <c r="K15135" s="28"/>
      <c r="L15135" s="28"/>
    </row>
    <row r="15136" spans="1:12" ht="21">
      <c r="A15136" s="26"/>
      <c r="B15136" s="27"/>
      <c r="C15136" s="27"/>
      <c r="D15136" s="27"/>
      <c r="E15136" s="27"/>
      <c r="F15136" s="27"/>
      <c r="G15136" s="28"/>
      <c r="H15136" s="28"/>
      <c r="I15136" s="28"/>
      <c r="J15136" s="28"/>
      <c r="K15136" s="28"/>
      <c r="L15136" s="28"/>
    </row>
    <row r="15137" spans="1:12" ht="21">
      <c r="A15137" s="26"/>
      <c r="B15137" s="27"/>
      <c r="C15137" s="27"/>
      <c r="D15137" s="27"/>
      <c r="E15137" s="27"/>
      <c r="F15137" s="27"/>
      <c r="G15137" s="28"/>
      <c r="H15137" s="28"/>
      <c r="I15137" s="28"/>
      <c r="J15137" s="28"/>
      <c r="K15137" s="28"/>
      <c r="L15137" s="28"/>
    </row>
    <row r="15138" spans="1:12" ht="21">
      <c r="A15138" s="26"/>
      <c r="B15138" s="27"/>
      <c r="C15138" s="27"/>
      <c r="D15138" s="27"/>
      <c r="E15138" s="27"/>
      <c r="F15138" s="27"/>
      <c r="G15138" s="28"/>
      <c r="H15138" s="28"/>
      <c r="I15138" s="28"/>
      <c r="J15138" s="28"/>
      <c r="K15138" s="28"/>
      <c r="L15138" s="28"/>
    </row>
    <row r="15139" spans="1:12" ht="21">
      <c r="A15139" s="26"/>
      <c r="B15139" s="27"/>
      <c r="C15139" s="27"/>
      <c r="D15139" s="27"/>
      <c r="E15139" s="27"/>
      <c r="F15139" s="27"/>
      <c r="G15139" s="28"/>
      <c r="H15139" s="28"/>
      <c r="I15139" s="28"/>
      <c r="J15139" s="28"/>
      <c r="K15139" s="28"/>
      <c r="L15139" s="28"/>
    </row>
    <row r="15140" spans="1:12" ht="21">
      <c r="A15140" s="26"/>
      <c r="B15140" s="27"/>
      <c r="C15140" s="27"/>
      <c r="D15140" s="27"/>
      <c r="E15140" s="27"/>
      <c r="F15140" s="27"/>
      <c r="G15140" s="28"/>
      <c r="H15140" s="28"/>
      <c r="I15140" s="28"/>
      <c r="J15140" s="28"/>
      <c r="K15140" s="28"/>
      <c r="L15140" s="28"/>
    </row>
    <row r="15141" spans="1:12" ht="21">
      <c r="A15141" s="26"/>
      <c r="B15141" s="27"/>
      <c r="C15141" s="27"/>
      <c r="D15141" s="27"/>
      <c r="E15141" s="27"/>
      <c r="F15141" s="27"/>
      <c r="G15141" s="28"/>
      <c r="H15141" s="28"/>
      <c r="I15141" s="28"/>
      <c r="J15141" s="28"/>
      <c r="K15141" s="28"/>
      <c r="L15141" s="28"/>
    </row>
    <row r="15142" spans="1:12" ht="21">
      <c r="A15142" s="26"/>
      <c r="B15142" s="27"/>
      <c r="C15142" s="27"/>
      <c r="D15142" s="27"/>
      <c r="E15142" s="27"/>
      <c r="F15142" s="27"/>
      <c r="G15142" s="29"/>
      <c r="H15142" s="29"/>
      <c r="I15142" s="29"/>
      <c r="J15142" s="29"/>
      <c r="K15142" s="29"/>
      <c r="L15142" s="29"/>
    </row>
    <row r="15143" spans="1:12" ht="21">
      <c r="A15143" s="26"/>
      <c r="B15143" s="27"/>
      <c r="C15143" s="27"/>
      <c r="D15143" s="27"/>
      <c r="E15143" s="27"/>
      <c r="F15143" s="27"/>
      <c r="G15143" s="28"/>
      <c r="H15143" s="28"/>
      <c r="I15143" s="28"/>
      <c r="J15143" s="28"/>
      <c r="K15143" s="28"/>
      <c r="L15143" s="28"/>
    </row>
    <row r="15144" spans="1:12" ht="21">
      <c r="A15144" s="26"/>
      <c r="B15144" s="27"/>
      <c r="C15144" s="27"/>
      <c r="D15144" s="27"/>
      <c r="E15144" s="27"/>
      <c r="F15144" s="27"/>
      <c r="G15144" s="29"/>
      <c r="H15144" s="29"/>
      <c r="I15144" s="29"/>
      <c r="J15144" s="29"/>
      <c r="K15144" s="29"/>
      <c r="L15144" s="29"/>
    </row>
    <row r="15145" spans="1:12" ht="21">
      <c r="A15145" s="26"/>
      <c r="B15145" s="27"/>
      <c r="C15145" s="27"/>
      <c r="D15145" s="27"/>
      <c r="E15145" s="27"/>
      <c r="F15145" s="27"/>
      <c r="G15145" s="29"/>
      <c r="H15145" s="29"/>
      <c r="I15145" s="29"/>
      <c r="J15145" s="29"/>
      <c r="K15145" s="29"/>
      <c r="L15145" s="29"/>
    </row>
    <row r="15146" spans="1:12" ht="21">
      <c r="A15146" s="26"/>
      <c r="B15146" s="27"/>
      <c r="C15146" s="27"/>
      <c r="D15146" s="27"/>
      <c r="E15146" s="27"/>
      <c r="F15146" s="27"/>
      <c r="G15146" s="29"/>
      <c r="H15146" s="29"/>
      <c r="I15146" s="29"/>
      <c r="J15146" s="29"/>
      <c r="K15146" s="29"/>
      <c r="L15146" s="29"/>
    </row>
    <row r="15147" spans="1:12" ht="21">
      <c r="A15147" s="26"/>
      <c r="B15147" s="27"/>
      <c r="C15147" s="27"/>
      <c r="D15147" s="27"/>
      <c r="E15147" s="27"/>
      <c r="F15147" s="27"/>
      <c r="G15147" s="29"/>
      <c r="H15147" s="29"/>
      <c r="I15147" s="29"/>
      <c r="J15147" s="29"/>
      <c r="K15147" s="29"/>
      <c r="L15147" s="29"/>
    </row>
    <row r="15148" spans="1:12" ht="21">
      <c r="A15148" s="26"/>
      <c r="B15148" s="27"/>
      <c r="C15148" s="27"/>
      <c r="D15148" s="27"/>
      <c r="E15148" s="27"/>
      <c r="F15148" s="27"/>
      <c r="G15148" s="28"/>
      <c r="H15148" s="28"/>
      <c r="I15148" s="28"/>
      <c r="J15148" s="28"/>
      <c r="K15148" s="28"/>
      <c r="L15148" s="28"/>
    </row>
    <row r="15149" spans="1:12" ht="21">
      <c r="A15149" s="26"/>
      <c r="B15149" s="27"/>
      <c r="C15149" s="27"/>
      <c r="D15149" s="27"/>
      <c r="E15149" s="27"/>
      <c r="F15149" s="27"/>
      <c r="G15149" s="28"/>
      <c r="H15149" s="28"/>
      <c r="I15149" s="28"/>
      <c r="J15149" s="28"/>
      <c r="K15149" s="28"/>
      <c r="L15149" s="28"/>
    </row>
    <row r="15150" spans="1:12" ht="21">
      <c r="A15150" s="26"/>
      <c r="B15150" s="27"/>
      <c r="C15150" s="27"/>
      <c r="D15150" s="27"/>
      <c r="E15150" s="27"/>
      <c r="F15150" s="27"/>
      <c r="G15150" s="29"/>
      <c r="H15150" s="29"/>
      <c r="I15150" s="29"/>
      <c r="J15150" s="29"/>
      <c r="K15150" s="29"/>
      <c r="L15150" s="29"/>
    </row>
    <row r="15151" spans="1:12" ht="21">
      <c r="A15151" s="26"/>
      <c r="B15151" s="27"/>
      <c r="C15151" s="27"/>
      <c r="D15151" s="27"/>
      <c r="E15151" s="27"/>
      <c r="F15151" s="27"/>
      <c r="G15151" s="29"/>
      <c r="H15151" s="29"/>
      <c r="I15151" s="29"/>
      <c r="J15151" s="29"/>
      <c r="K15151" s="29"/>
      <c r="L15151" s="29"/>
    </row>
    <row r="15152" spans="1:12" ht="21">
      <c r="A15152" s="26"/>
      <c r="B15152" s="27"/>
      <c r="C15152" s="27"/>
      <c r="D15152" s="27"/>
      <c r="E15152" s="27"/>
      <c r="F15152" s="27"/>
      <c r="G15152" s="28"/>
      <c r="H15152" s="28"/>
      <c r="I15152" s="28"/>
      <c r="J15152" s="28"/>
      <c r="K15152" s="28"/>
      <c r="L15152" s="28"/>
    </row>
    <row r="15153" spans="1:12" ht="21">
      <c r="A15153" s="26"/>
      <c r="B15153" s="27"/>
      <c r="C15153" s="27"/>
      <c r="D15153" s="27"/>
      <c r="E15153" s="27"/>
      <c r="F15153" s="27"/>
      <c r="G15153" s="29"/>
      <c r="H15153" s="29"/>
      <c r="I15153" s="29"/>
      <c r="J15153" s="29"/>
      <c r="K15153" s="29"/>
      <c r="L15153" s="29"/>
    </row>
    <row r="15154" spans="1:12" ht="21">
      <c r="A15154" s="26"/>
      <c r="B15154" s="27"/>
      <c r="C15154" s="27"/>
      <c r="D15154" s="27"/>
      <c r="E15154" s="27"/>
      <c r="F15154" s="27"/>
      <c r="G15154" s="29"/>
      <c r="H15154" s="29"/>
      <c r="I15154" s="29"/>
      <c r="J15154" s="29"/>
      <c r="K15154" s="29"/>
      <c r="L15154" s="29"/>
    </row>
    <row r="15155" spans="1:12" ht="21">
      <c r="A15155" s="26"/>
      <c r="B15155" s="27"/>
      <c r="C15155" s="27"/>
      <c r="D15155" s="27"/>
      <c r="E15155" s="27"/>
      <c r="F15155" s="27"/>
      <c r="G15155" s="28"/>
      <c r="H15155" s="28"/>
      <c r="I15155" s="28"/>
      <c r="J15155" s="28"/>
      <c r="K15155" s="28"/>
      <c r="L15155" s="28"/>
    </row>
    <row r="15156" spans="1:12" ht="21">
      <c r="A15156" s="26"/>
      <c r="B15156" s="27"/>
      <c r="C15156" s="27"/>
      <c r="D15156" s="27"/>
      <c r="E15156" s="27"/>
      <c r="F15156" s="27"/>
      <c r="G15156" s="28"/>
      <c r="H15156" s="28"/>
      <c r="I15156" s="28"/>
      <c r="J15156" s="28"/>
      <c r="K15156" s="28"/>
      <c r="L15156" s="28"/>
    </row>
    <row r="15157" spans="1:12" ht="21">
      <c r="A15157" s="26"/>
      <c r="B15157" s="27"/>
      <c r="C15157" s="27"/>
      <c r="D15157" s="27"/>
      <c r="E15157" s="27"/>
      <c r="F15157" s="27"/>
      <c r="G15157" s="29"/>
      <c r="H15157" s="29"/>
      <c r="I15157" s="29"/>
      <c r="J15157" s="29"/>
      <c r="K15157" s="29"/>
      <c r="L15157" s="29"/>
    </row>
    <row r="15158" spans="1:12" ht="21">
      <c r="A15158" s="26"/>
      <c r="B15158" s="27"/>
      <c r="C15158" s="27"/>
      <c r="D15158" s="27"/>
      <c r="E15158" s="27"/>
      <c r="F15158" s="27"/>
      <c r="G15158" s="28"/>
      <c r="H15158" s="28"/>
      <c r="I15158" s="28"/>
      <c r="J15158" s="28"/>
      <c r="K15158" s="28"/>
      <c r="L15158" s="28"/>
    </row>
    <row r="15159" spans="1:12" ht="21">
      <c r="A15159" s="26"/>
      <c r="B15159" s="27"/>
      <c r="C15159" s="27"/>
      <c r="D15159" s="27"/>
      <c r="E15159" s="27"/>
      <c r="F15159" s="27"/>
      <c r="G15159" s="29"/>
      <c r="H15159" s="29"/>
      <c r="I15159" s="29"/>
      <c r="J15159" s="29"/>
      <c r="K15159" s="29"/>
      <c r="L15159" s="29"/>
    </row>
    <row r="15160" spans="1:12" ht="21">
      <c r="A15160" s="26"/>
      <c r="B15160" s="27"/>
      <c r="C15160" s="27"/>
      <c r="D15160" s="27"/>
      <c r="E15160" s="27"/>
      <c r="F15160" s="27"/>
      <c r="G15160" s="29"/>
      <c r="H15160" s="29"/>
      <c r="I15160" s="29"/>
      <c r="J15160" s="29"/>
      <c r="K15160" s="29"/>
      <c r="L15160" s="29"/>
    </row>
    <row r="15161" spans="1:12" ht="21">
      <c r="A15161" s="26"/>
      <c r="B15161" s="27"/>
      <c r="C15161" s="27"/>
      <c r="D15161" s="27"/>
      <c r="E15161" s="27"/>
      <c r="F15161" s="27"/>
      <c r="G15161" s="29"/>
      <c r="H15161" s="29"/>
      <c r="I15161" s="29"/>
      <c r="J15161" s="29"/>
      <c r="K15161" s="29"/>
      <c r="L15161" s="29"/>
    </row>
    <row r="15162" spans="1:12" ht="21">
      <c r="A15162" s="26"/>
      <c r="B15162" s="27"/>
      <c r="C15162" s="27"/>
      <c r="D15162" s="27"/>
      <c r="E15162" s="27"/>
      <c r="F15162" s="27"/>
      <c r="G15162" s="29"/>
      <c r="H15162" s="29"/>
      <c r="I15162" s="29"/>
      <c r="J15162" s="29"/>
      <c r="K15162" s="29"/>
      <c r="L15162" s="29"/>
    </row>
    <row r="15163" spans="1:12" ht="21">
      <c r="A15163" s="26"/>
      <c r="B15163" s="27"/>
      <c r="C15163" s="27"/>
      <c r="D15163" s="27"/>
      <c r="E15163" s="27"/>
      <c r="F15163" s="27"/>
      <c r="G15163" s="29"/>
      <c r="H15163" s="29"/>
      <c r="I15163" s="29"/>
      <c r="J15163" s="29"/>
      <c r="K15163" s="29"/>
      <c r="L15163" s="29"/>
    </row>
    <row r="15164" spans="1:12" ht="21">
      <c r="A15164" s="26"/>
      <c r="B15164" s="27"/>
      <c r="C15164" s="27"/>
      <c r="D15164" s="27"/>
      <c r="E15164" s="27"/>
      <c r="F15164" s="27"/>
      <c r="G15164" s="28"/>
      <c r="H15164" s="28"/>
      <c r="I15164" s="28"/>
      <c r="J15164" s="28"/>
      <c r="K15164" s="28"/>
      <c r="L15164" s="28"/>
    </row>
    <row r="15165" spans="1:12" ht="21">
      <c r="A15165" s="26"/>
      <c r="B15165" s="27"/>
      <c r="C15165" s="27"/>
      <c r="D15165" s="27"/>
      <c r="E15165" s="27"/>
      <c r="F15165" s="27"/>
      <c r="G15165" s="28"/>
      <c r="H15165" s="28"/>
      <c r="I15165" s="28"/>
      <c r="J15165" s="28"/>
      <c r="K15165" s="28"/>
      <c r="L15165" s="28"/>
    </row>
    <row r="15166" spans="1:12" ht="21">
      <c r="A15166" s="26"/>
      <c r="B15166" s="27"/>
      <c r="C15166" s="27"/>
      <c r="D15166" s="27"/>
      <c r="E15166" s="27"/>
      <c r="F15166" s="27"/>
      <c r="G15166" s="28"/>
      <c r="H15166" s="28"/>
      <c r="I15166" s="28"/>
      <c r="J15166" s="28"/>
      <c r="K15166" s="28"/>
      <c r="L15166" s="28"/>
    </row>
    <row r="15167" spans="1:12" ht="21">
      <c r="A15167" s="26"/>
      <c r="B15167" s="27"/>
      <c r="C15167" s="27"/>
      <c r="D15167" s="27"/>
      <c r="E15167" s="27"/>
      <c r="F15167" s="27"/>
      <c r="G15167" s="28"/>
      <c r="H15167" s="28"/>
      <c r="I15167" s="28"/>
      <c r="J15167" s="28"/>
      <c r="K15167" s="28"/>
      <c r="L15167" s="28"/>
    </row>
    <row r="15168" spans="1:12" ht="21">
      <c r="A15168" s="26"/>
      <c r="B15168" s="27"/>
      <c r="C15168" s="27"/>
      <c r="D15168" s="27"/>
      <c r="E15168" s="27"/>
      <c r="F15168" s="27"/>
      <c r="G15168" s="28"/>
      <c r="H15168" s="28"/>
      <c r="I15168" s="28"/>
      <c r="J15168" s="28"/>
      <c r="K15168" s="28"/>
      <c r="L15168" s="28"/>
    </row>
    <row r="15169" spans="1:12" ht="21">
      <c r="A15169" s="26"/>
      <c r="B15169" s="27"/>
      <c r="C15169" s="27"/>
      <c r="D15169" s="27"/>
      <c r="E15169" s="27"/>
      <c r="F15169" s="27"/>
      <c r="G15169" s="28"/>
      <c r="H15169" s="28"/>
      <c r="I15169" s="28"/>
      <c r="J15169" s="28"/>
      <c r="K15169" s="28"/>
      <c r="L15169" s="28"/>
    </row>
    <row r="15170" spans="1:12" ht="21">
      <c r="A15170" s="26"/>
      <c r="B15170" s="27"/>
      <c r="C15170" s="27"/>
      <c r="D15170" s="27"/>
      <c r="E15170" s="27"/>
      <c r="F15170" s="27"/>
      <c r="G15170" s="29"/>
      <c r="H15170" s="29"/>
      <c r="I15170" s="29"/>
      <c r="J15170" s="29"/>
      <c r="K15170" s="29"/>
      <c r="L15170" s="29"/>
    </row>
    <row r="15171" spans="1:12" ht="21">
      <c r="A15171" s="26"/>
      <c r="B15171" s="27"/>
      <c r="C15171" s="27"/>
      <c r="D15171" s="27"/>
      <c r="E15171" s="27"/>
      <c r="F15171" s="27"/>
      <c r="G15171" s="28"/>
      <c r="H15171" s="28"/>
      <c r="I15171" s="28"/>
      <c r="J15171" s="28"/>
      <c r="K15171" s="28"/>
      <c r="L15171" s="28"/>
    </row>
    <row r="15172" spans="1:12" ht="21">
      <c r="A15172" s="26"/>
      <c r="B15172" s="27"/>
      <c r="C15172" s="27"/>
      <c r="D15172" s="27"/>
      <c r="E15172" s="27"/>
      <c r="F15172" s="27"/>
      <c r="G15172" s="29"/>
      <c r="H15172" s="29"/>
      <c r="I15172" s="29"/>
      <c r="J15172" s="29"/>
      <c r="K15172" s="29"/>
      <c r="L15172" s="29"/>
    </row>
    <row r="15173" spans="1:12" ht="21">
      <c r="A15173" s="26"/>
      <c r="B15173" s="27"/>
      <c r="C15173" s="27"/>
      <c r="D15173" s="27"/>
      <c r="E15173" s="27"/>
      <c r="F15173" s="27"/>
      <c r="G15173" s="29"/>
      <c r="H15173" s="29"/>
      <c r="I15173" s="29"/>
      <c r="J15173" s="29"/>
      <c r="K15173" s="29"/>
      <c r="L15173" s="29"/>
    </row>
    <row r="15174" spans="1:12" ht="21">
      <c r="A15174" s="26"/>
      <c r="B15174" s="27"/>
      <c r="C15174" s="27"/>
      <c r="D15174" s="27"/>
      <c r="E15174" s="27"/>
      <c r="F15174" s="27"/>
      <c r="G15174" s="28"/>
      <c r="H15174" s="28"/>
      <c r="I15174" s="28"/>
      <c r="J15174" s="28"/>
      <c r="K15174" s="28"/>
      <c r="L15174" s="28"/>
    </row>
    <row r="15175" spans="1:12" ht="21">
      <c r="A15175" s="26"/>
      <c r="B15175" s="27"/>
      <c r="C15175" s="27"/>
      <c r="D15175" s="27"/>
      <c r="E15175" s="27"/>
      <c r="F15175" s="27"/>
      <c r="G15175" s="28"/>
      <c r="H15175" s="28"/>
      <c r="I15175" s="28"/>
      <c r="J15175" s="28"/>
      <c r="K15175" s="28"/>
      <c r="L15175" s="28"/>
    </row>
    <row r="15176" spans="1:12" ht="21">
      <c r="A15176" s="26"/>
      <c r="B15176" s="27"/>
      <c r="C15176" s="27"/>
      <c r="D15176" s="27"/>
      <c r="E15176" s="27"/>
      <c r="F15176" s="27"/>
      <c r="G15176" s="28"/>
      <c r="H15176" s="28"/>
      <c r="I15176" s="28"/>
      <c r="J15176" s="28"/>
      <c r="K15176" s="28"/>
      <c r="L15176" s="28"/>
    </row>
    <row r="15177" spans="1:12" ht="21">
      <c r="A15177" s="26"/>
      <c r="B15177" s="27"/>
      <c r="C15177" s="27"/>
      <c r="D15177" s="27"/>
      <c r="E15177" s="27"/>
      <c r="F15177" s="27"/>
      <c r="G15177" s="29"/>
      <c r="H15177" s="29"/>
      <c r="I15177" s="29"/>
      <c r="J15177" s="29"/>
      <c r="K15177" s="29"/>
      <c r="L15177" s="29"/>
    </row>
    <row r="15178" spans="1:12" ht="21">
      <c r="A15178" s="26"/>
      <c r="B15178" s="27"/>
      <c r="C15178" s="27"/>
      <c r="D15178" s="27"/>
      <c r="E15178" s="27"/>
      <c r="F15178" s="27"/>
      <c r="G15178" s="29"/>
      <c r="H15178" s="29"/>
      <c r="I15178" s="29"/>
      <c r="J15178" s="29"/>
      <c r="K15178" s="29"/>
      <c r="L15178" s="29"/>
    </row>
    <row r="15179" spans="1:12" ht="21">
      <c r="A15179" s="26"/>
      <c r="B15179" s="27"/>
      <c r="C15179" s="27"/>
      <c r="D15179" s="27"/>
      <c r="E15179" s="27"/>
      <c r="F15179" s="27"/>
      <c r="G15179" s="29"/>
      <c r="H15179" s="29"/>
      <c r="I15179" s="29"/>
      <c r="J15179" s="29"/>
      <c r="K15179" s="29"/>
      <c r="L15179" s="29"/>
    </row>
    <row r="15180" spans="1:12" ht="21">
      <c r="A15180" s="26"/>
      <c r="B15180" s="27"/>
      <c r="C15180" s="27"/>
      <c r="D15180" s="27"/>
      <c r="E15180" s="27"/>
      <c r="F15180" s="27"/>
      <c r="G15180" s="28"/>
      <c r="H15180" s="28"/>
      <c r="I15180" s="28"/>
      <c r="J15180" s="28"/>
      <c r="K15180" s="28"/>
      <c r="L15180" s="28"/>
    </row>
    <row r="15181" spans="1:12" ht="21">
      <c r="A15181" s="26"/>
      <c r="B15181" s="27"/>
      <c r="C15181" s="27"/>
      <c r="D15181" s="27"/>
      <c r="E15181" s="27"/>
      <c r="F15181" s="27"/>
      <c r="G15181" s="28"/>
      <c r="H15181" s="28"/>
      <c r="I15181" s="28"/>
      <c r="J15181" s="28"/>
      <c r="K15181" s="28"/>
      <c r="L15181" s="28"/>
    </row>
    <row r="15182" spans="1:12" ht="21">
      <c r="A15182" s="26"/>
      <c r="B15182" s="27"/>
      <c r="C15182" s="27"/>
      <c r="D15182" s="27"/>
      <c r="E15182" s="27"/>
      <c r="F15182" s="27"/>
      <c r="G15182" s="28"/>
      <c r="H15182" s="28"/>
      <c r="I15182" s="28"/>
      <c r="J15182" s="28"/>
      <c r="K15182" s="28"/>
      <c r="L15182" s="28"/>
    </row>
    <row r="15183" spans="1:12" ht="21">
      <c r="A15183" s="26"/>
      <c r="B15183" s="27"/>
      <c r="C15183" s="27"/>
      <c r="D15183" s="27"/>
      <c r="E15183" s="27"/>
      <c r="F15183" s="27"/>
      <c r="G15183" s="29"/>
      <c r="H15183" s="29"/>
      <c r="I15183" s="29"/>
      <c r="J15183" s="29"/>
      <c r="K15183" s="29"/>
      <c r="L15183" s="29"/>
    </row>
    <row r="15184" spans="1:12" ht="21">
      <c r="A15184" s="26"/>
      <c r="B15184" s="27"/>
      <c r="C15184" s="27"/>
      <c r="D15184" s="27"/>
      <c r="E15184" s="27"/>
      <c r="F15184" s="27"/>
      <c r="G15184" s="29"/>
      <c r="H15184" s="29"/>
      <c r="I15184" s="29"/>
      <c r="J15184" s="29"/>
      <c r="K15184" s="29"/>
      <c r="L15184" s="29"/>
    </row>
    <row r="15185" spans="1:12" ht="21">
      <c r="A15185" s="26"/>
      <c r="B15185" s="27"/>
      <c r="C15185" s="27"/>
      <c r="D15185" s="27"/>
      <c r="E15185" s="27"/>
      <c r="F15185" s="27"/>
      <c r="G15185" s="29"/>
      <c r="H15185" s="29"/>
      <c r="I15185" s="29"/>
      <c r="J15185" s="29"/>
      <c r="K15185" s="29"/>
      <c r="L15185" s="29"/>
    </row>
    <row r="15186" spans="1:12" ht="21">
      <c r="A15186" s="26"/>
      <c r="B15186" s="27"/>
      <c r="C15186" s="27"/>
      <c r="D15186" s="27"/>
      <c r="E15186" s="27"/>
      <c r="F15186" s="27"/>
      <c r="G15186" s="29"/>
      <c r="H15186" s="29"/>
      <c r="I15186" s="29"/>
      <c r="J15186" s="29"/>
      <c r="K15186" s="29"/>
      <c r="L15186" s="29"/>
    </row>
    <row r="15187" spans="1:12" ht="21">
      <c r="A15187" s="26"/>
      <c r="B15187" s="27"/>
      <c r="C15187" s="27"/>
      <c r="D15187" s="27"/>
      <c r="E15187" s="27"/>
      <c r="F15187" s="27"/>
      <c r="G15187" s="29"/>
      <c r="H15187" s="29"/>
      <c r="I15187" s="29"/>
      <c r="J15187" s="29"/>
      <c r="K15187" s="29"/>
      <c r="L15187" s="29"/>
    </row>
    <row r="15188" spans="1:12" ht="21">
      <c r="A15188" s="26"/>
      <c r="B15188" s="27"/>
      <c r="C15188" s="27"/>
      <c r="D15188" s="27"/>
      <c r="E15188" s="27"/>
      <c r="F15188" s="27"/>
      <c r="G15188" s="29"/>
      <c r="H15188" s="29"/>
      <c r="I15188" s="29"/>
      <c r="J15188" s="29"/>
      <c r="K15188" s="29"/>
      <c r="L15188" s="29"/>
    </row>
    <row r="15189" spans="1:12" ht="21">
      <c r="A15189" s="26"/>
      <c r="B15189" s="27"/>
      <c r="C15189" s="27"/>
      <c r="D15189" s="27"/>
      <c r="E15189" s="27"/>
      <c r="F15189" s="27"/>
      <c r="G15189" s="29"/>
      <c r="H15189" s="29"/>
      <c r="I15189" s="29"/>
      <c r="J15189" s="29"/>
      <c r="K15189" s="29"/>
      <c r="L15189" s="29"/>
    </row>
    <row r="15190" spans="1:12" ht="21">
      <c r="A15190" s="26"/>
      <c r="B15190" s="27"/>
      <c r="C15190" s="27"/>
      <c r="D15190" s="27"/>
      <c r="E15190" s="27"/>
      <c r="F15190" s="27"/>
      <c r="G15190" s="29"/>
      <c r="H15190" s="29"/>
      <c r="I15190" s="29"/>
      <c r="J15190" s="29"/>
      <c r="K15190" s="29"/>
      <c r="L15190" s="29"/>
    </row>
    <row r="15191" spans="1:12" ht="21">
      <c r="A15191" s="26"/>
      <c r="B15191" s="27"/>
      <c r="C15191" s="27"/>
      <c r="D15191" s="27"/>
      <c r="E15191" s="27"/>
      <c r="F15191" s="27"/>
      <c r="G15191" s="29"/>
      <c r="H15191" s="29"/>
      <c r="I15191" s="29"/>
      <c r="J15191" s="29"/>
      <c r="K15191" s="29"/>
      <c r="L15191" s="29"/>
    </row>
    <row r="15192" spans="1:12" ht="21">
      <c r="A15192" s="26"/>
      <c r="B15192" s="27"/>
      <c r="C15192" s="27"/>
      <c r="D15192" s="27"/>
      <c r="E15192" s="27"/>
      <c r="F15192" s="27"/>
      <c r="G15192" s="28"/>
      <c r="H15192" s="28"/>
      <c r="I15192" s="28"/>
      <c r="J15192" s="28"/>
      <c r="K15192" s="28"/>
      <c r="L15192" s="28"/>
    </row>
    <row r="15193" spans="1:12" ht="21">
      <c r="A15193" s="26"/>
      <c r="B15193" s="27"/>
      <c r="C15193" s="27"/>
      <c r="D15193" s="27"/>
      <c r="E15193" s="27"/>
      <c r="F15193" s="27"/>
      <c r="G15193" s="28"/>
      <c r="H15193" s="28"/>
      <c r="I15193" s="28"/>
      <c r="J15193" s="28"/>
      <c r="K15193" s="28"/>
      <c r="L15193" s="28"/>
    </row>
    <row r="15194" spans="1:12" ht="21">
      <c r="A15194" s="26"/>
      <c r="B15194" s="27"/>
      <c r="C15194" s="27"/>
      <c r="D15194" s="27"/>
      <c r="E15194" s="27"/>
      <c r="F15194" s="27"/>
      <c r="G15194" s="28"/>
      <c r="H15194" s="28"/>
      <c r="I15194" s="28"/>
      <c r="J15194" s="28"/>
      <c r="K15194" s="28"/>
      <c r="L15194" s="28"/>
    </row>
    <row r="15195" spans="1:12" ht="21">
      <c r="A15195" s="26"/>
      <c r="B15195" s="27"/>
      <c r="C15195" s="27"/>
      <c r="D15195" s="27"/>
      <c r="E15195" s="27"/>
      <c r="F15195" s="27"/>
      <c r="G15195" s="28"/>
      <c r="H15195" s="28"/>
      <c r="I15195" s="28"/>
      <c r="J15195" s="28"/>
      <c r="K15195" s="28"/>
      <c r="L15195" s="28"/>
    </row>
    <row r="15196" spans="1:12" ht="21">
      <c r="A15196" s="26"/>
      <c r="B15196" s="27"/>
      <c r="C15196" s="27"/>
      <c r="D15196" s="27"/>
      <c r="E15196" s="27"/>
      <c r="F15196" s="27"/>
      <c r="G15196" s="29"/>
      <c r="H15196" s="29"/>
      <c r="I15196" s="29"/>
      <c r="J15196" s="29"/>
      <c r="K15196" s="29"/>
      <c r="L15196" s="29"/>
    </row>
    <row r="15197" spans="1:12" ht="21">
      <c r="A15197" s="26"/>
      <c r="B15197" s="27"/>
      <c r="C15197" s="27"/>
      <c r="D15197" s="27"/>
      <c r="E15197" s="27"/>
      <c r="F15197" s="27"/>
      <c r="G15197" s="28"/>
      <c r="H15197" s="28"/>
      <c r="I15197" s="28"/>
      <c r="J15197" s="28"/>
      <c r="K15197" s="28"/>
      <c r="L15197" s="28"/>
    </row>
    <row r="15198" spans="1:12" ht="21">
      <c r="A15198" s="26"/>
      <c r="B15198" s="27"/>
      <c r="C15198" s="27"/>
      <c r="D15198" s="27"/>
      <c r="E15198" s="27"/>
      <c r="F15198" s="27"/>
      <c r="G15198" s="28"/>
      <c r="H15198" s="28"/>
      <c r="I15198" s="28"/>
      <c r="J15198" s="28"/>
      <c r="K15198" s="28"/>
      <c r="L15198" s="28"/>
    </row>
    <row r="15199" spans="1:12" ht="21">
      <c r="A15199" s="26"/>
      <c r="B15199" s="27"/>
      <c r="C15199" s="27"/>
      <c r="D15199" s="27"/>
      <c r="E15199" s="27"/>
      <c r="F15199" s="27"/>
      <c r="G15199" s="28"/>
      <c r="H15199" s="28"/>
      <c r="I15199" s="28"/>
      <c r="J15199" s="28"/>
      <c r="K15199" s="28"/>
      <c r="L15199" s="28"/>
    </row>
    <row r="15200" spans="1:12" ht="21">
      <c r="A15200" s="26"/>
      <c r="B15200" s="27"/>
      <c r="C15200" s="27"/>
      <c r="D15200" s="27"/>
      <c r="E15200" s="27"/>
      <c r="F15200" s="27"/>
      <c r="G15200" s="28"/>
      <c r="H15200" s="28"/>
      <c r="I15200" s="28"/>
      <c r="J15200" s="28"/>
      <c r="K15200" s="28"/>
      <c r="L15200" s="28"/>
    </row>
    <row r="15201" spans="1:12" ht="21">
      <c r="A15201" s="26"/>
      <c r="B15201" s="27"/>
      <c r="C15201" s="27"/>
      <c r="D15201" s="27"/>
      <c r="E15201" s="27"/>
      <c r="F15201" s="27"/>
      <c r="G15201" s="29"/>
      <c r="H15201" s="29"/>
      <c r="I15201" s="29"/>
      <c r="J15201" s="29"/>
      <c r="K15201" s="29"/>
      <c r="L15201" s="29"/>
    </row>
    <row r="15202" spans="1:12" ht="21">
      <c r="A15202" s="26"/>
      <c r="B15202" s="27"/>
      <c r="C15202" s="27"/>
      <c r="D15202" s="27"/>
      <c r="E15202" s="27"/>
      <c r="F15202" s="27"/>
      <c r="G15202" s="28"/>
      <c r="H15202" s="28"/>
      <c r="I15202" s="28"/>
      <c r="J15202" s="28"/>
      <c r="K15202" s="28"/>
      <c r="L15202" s="28"/>
    </row>
    <row r="15203" spans="1:12" ht="21">
      <c r="A15203" s="26"/>
      <c r="B15203" s="27"/>
      <c r="C15203" s="27"/>
      <c r="D15203" s="27"/>
      <c r="E15203" s="27"/>
      <c r="F15203" s="27"/>
      <c r="G15203" s="28"/>
      <c r="H15203" s="28"/>
      <c r="I15203" s="28"/>
      <c r="J15203" s="28"/>
      <c r="K15203" s="28"/>
      <c r="L15203" s="28"/>
    </row>
    <row r="15204" spans="1:12" ht="21">
      <c r="A15204" s="26"/>
      <c r="B15204" s="27"/>
      <c r="C15204" s="27"/>
      <c r="D15204" s="27"/>
      <c r="E15204" s="27"/>
      <c r="F15204" s="27"/>
      <c r="G15204" s="29"/>
      <c r="H15204" s="29"/>
      <c r="I15204" s="29"/>
      <c r="J15204" s="29"/>
      <c r="K15204" s="29"/>
      <c r="L15204" s="29"/>
    </row>
    <row r="15205" spans="1:12" ht="21">
      <c r="A15205" s="26"/>
      <c r="B15205" s="27"/>
      <c r="C15205" s="27"/>
      <c r="D15205" s="27"/>
      <c r="E15205" s="27"/>
      <c r="F15205" s="27"/>
      <c r="G15205" s="28"/>
      <c r="H15205" s="28"/>
      <c r="I15205" s="28"/>
      <c r="J15205" s="28"/>
      <c r="K15205" s="28"/>
      <c r="L15205" s="28"/>
    </row>
    <row r="15206" spans="1:12" ht="21">
      <c r="A15206" s="26"/>
      <c r="B15206" s="27"/>
      <c r="C15206" s="27"/>
      <c r="D15206" s="27"/>
      <c r="E15206" s="27"/>
      <c r="F15206" s="27"/>
      <c r="G15206" s="28"/>
      <c r="H15206" s="28"/>
      <c r="I15206" s="28"/>
      <c r="J15206" s="28"/>
      <c r="K15206" s="28"/>
      <c r="L15206" s="28"/>
    </row>
    <row r="15207" spans="1:12" ht="21">
      <c r="A15207" s="26"/>
      <c r="B15207" s="27"/>
      <c r="C15207" s="27"/>
      <c r="D15207" s="27"/>
      <c r="E15207" s="27"/>
      <c r="F15207" s="27"/>
      <c r="G15207" s="28"/>
      <c r="H15207" s="28"/>
      <c r="I15207" s="28"/>
      <c r="J15207" s="28"/>
      <c r="K15207" s="28"/>
      <c r="L15207" s="28"/>
    </row>
    <row r="15208" spans="1:12" ht="21">
      <c r="A15208" s="26"/>
      <c r="B15208" s="27"/>
      <c r="C15208" s="27"/>
      <c r="D15208" s="27"/>
      <c r="E15208" s="27"/>
      <c r="F15208" s="27"/>
      <c r="G15208" s="28"/>
      <c r="H15208" s="28"/>
      <c r="I15208" s="28"/>
      <c r="J15208" s="28"/>
      <c r="K15208" s="28"/>
      <c r="L15208" s="28"/>
    </row>
    <row r="15209" spans="1:12" ht="21">
      <c r="A15209" s="26"/>
      <c r="B15209" s="27"/>
      <c r="C15209" s="27"/>
      <c r="D15209" s="27"/>
      <c r="E15209" s="27"/>
      <c r="F15209" s="27"/>
      <c r="G15209" s="28"/>
      <c r="H15209" s="28"/>
      <c r="I15209" s="28"/>
      <c r="J15209" s="28"/>
      <c r="K15209" s="28"/>
      <c r="L15209" s="28"/>
    </row>
    <row r="15210" spans="1:12" ht="21">
      <c r="A15210" s="26"/>
      <c r="B15210" s="27"/>
      <c r="C15210" s="27"/>
      <c r="D15210" s="27"/>
      <c r="E15210" s="27"/>
      <c r="F15210" s="27"/>
      <c r="G15210" s="29"/>
      <c r="H15210" s="29"/>
      <c r="I15210" s="29"/>
      <c r="J15210" s="29"/>
      <c r="K15210" s="29"/>
      <c r="L15210" s="29"/>
    </row>
    <row r="15211" spans="1:12" ht="21">
      <c r="A15211" s="26"/>
      <c r="B15211" s="27"/>
      <c r="C15211" s="27"/>
      <c r="D15211" s="27"/>
      <c r="E15211" s="27"/>
      <c r="F15211" s="27"/>
      <c r="G15211" s="29"/>
      <c r="H15211" s="29"/>
      <c r="I15211" s="29"/>
      <c r="J15211" s="29"/>
      <c r="K15211" s="29"/>
      <c r="L15211" s="29"/>
    </row>
    <row r="15212" spans="1:12" ht="21">
      <c r="A15212" s="26"/>
      <c r="B15212" s="27"/>
      <c r="C15212" s="27"/>
      <c r="D15212" s="27"/>
      <c r="E15212" s="27"/>
      <c r="F15212" s="27"/>
      <c r="G15212" s="29"/>
      <c r="H15212" s="29"/>
      <c r="I15212" s="29"/>
      <c r="J15212" s="29"/>
      <c r="K15212" s="29"/>
      <c r="L15212" s="29"/>
    </row>
    <row r="15213" spans="1:12" ht="21">
      <c r="A15213" s="26"/>
      <c r="B15213" s="27"/>
      <c r="C15213" s="27"/>
      <c r="D15213" s="27"/>
      <c r="E15213" s="27"/>
      <c r="F15213" s="27"/>
      <c r="G15213" s="29"/>
      <c r="H15213" s="29"/>
      <c r="I15213" s="29"/>
      <c r="J15213" s="29"/>
      <c r="K15213" s="29"/>
      <c r="L15213" s="29"/>
    </row>
    <row r="15214" spans="1:12" ht="21">
      <c r="A15214" s="26"/>
      <c r="B15214" s="27"/>
      <c r="C15214" s="27"/>
      <c r="D15214" s="27"/>
      <c r="E15214" s="27"/>
      <c r="F15214" s="27"/>
      <c r="G15214" s="29"/>
      <c r="H15214" s="29"/>
      <c r="I15214" s="29"/>
      <c r="J15214" s="29"/>
      <c r="K15214" s="29"/>
      <c r="L15214" s="29"/>
    </row>
    <row r="15215" spans="1:12" ht="21">
      <c r="A15215" s="26"/>
      <c r="B15215" s="27"/>
      <c r="C15215" s="27"/>
      <c r="D15215" s="27"/>
      <c r="E15215" s="27"/>
      <c r="F15215" s="27"/>
      <c r="G15215" s="29"/>
      <c r="H15215" s="29"/>
      <c r="I15215" s="29"/>
      <c r="J15215" s="29"/>
      <c r="K15215" s="29"/>
      <c r="L15215" s="29"/>
    </row>
    <row r="15216" spans="1:12" ht="21">
      <c r="A15216" s="26"/>
      <c r="B15216" s="27"/>
      <c r="C15216" s="27"/>
      <c r="D15216" s="27"/>
      <c r="E15216" s="27"/>
      <c r="F15216" s="27"/>
      <c r="G15216" s="29"/>
      <c r="H15216" s="29"/>
      <c r="I15216" s="29"/>
      <c r="J15216" s="29"/>
      <c r="K15216" s="29"/>
      <c r="L15216" s="29"/>
    </row>
    <row r="15217" spans="1:12" ht="21">
      <c r="A15217" s="26"/>
      <c r="B15217" s="27"/>
      <c r="C15217" s="27"/>
      <c r="D15217" s="27"/>
      <c r="E15217" s="27"/>
      <c r="F15217" s="27"/>
      <c r="G15217" s="28"/>
      <c r="H15217" s="28"/>
      <c r="I15217" s="28"/>
      <c r="J15217" s="28"/>
      <c r="K15217" s="28"/>
      <c r="L15217" s="28"/>
    </row>
    <row r="15218" spans="1:12" ht="21">
      <c r="A15218" s="26"/>
      <c r="B15218" s="27"/>
      <c r="C15218" s="27"/>
      <c r="D15218" s="27"/>
      <c r="E15218" s="27"/>
      <c r="F15218" s="27"/>
      <c r="G15218" s="29"/>
      <c r="H15218" s="29"/>
      <c r="I15218" s="29"/>
      <c r="J15218" s="29"/>
      <c r="K15218" s="29"/>
      <c r="L15218" s="29"/>
    </row>
    <row r="15219" spans="1:12" ht="21">
      <c r="A15219" s="26"/>
      <c r="B15219" s="27"/>
      <c r="C15219" s="27"/>
      <c r="D15219" s="27"/>
      <c r="E15219" s="27"/>
      <c r="F15219" s="27"/>
      <c r="G15219" s="28"/>
      <c r="H15219" s="28"/>
      <c r="I15219" s="28"/>
      <c r="J15219" s="28"/>
      <c r="K15219" s="28"/>
      <c r="L15219" s="28"/>
    </row>
    <row r="15220" spans="1:12" ht="21">
      <c r="A15220" s="26"/>
      <c r="B15220" s="27"/>
      <c r="C15220" s="27"/>
      <c r="D15220" s="27"/>
      <c r="E15220" s="27"/>
      <c r="F15220" s="27"/>
      <c r="G15220" s="28"/>
      <c r="H15220" s="28"/>
      <c r="I15220" s="28"/>
      <c r="J15220" s="28"/>
      <c r="K15220" s="28"/>
      <c r="L15220" s="28"/>
    </row>
    <row r="15221" spans="1:12" ht="21">
      <c r="A15221" s="26"/>
      <c r="B15221" s="27"/>
      <c r="C15221" s="27"/>
      <c r="D15221" s="27"/>
      <c r="E15221" s="27"/>
      <c r="F15221" s="27"/>
      <c r="G15221" s="29"/>
      <c r="H15221" s="29"/>
      <c r="I15221" s="29"/>
      <c r="J15221" s="29"/>
      <c r="K15221" s="29"/>
      <c r="L15221" s="29"/>
    </row>
    <row r="15222" spans="1:12" ht="21">
      <c r="A15222" s="26"/>
      <c r="B15222" s="27"/>
      <c r="C15222" s="27"/>
      <c r="D15222" s="27"/>
      <c r="E15222" s="27"/>
      <c r="F15222" s="27"/>
      <c r="G15222" s="28"/>
      <c r="H15222" s="28"/>
      <c r="I15222" s="28"/>
      <c r="J15222" s="28"/>
      <c r="K15222" s="28"/>
      <c r="L15222" s="28"/>
    </row>
    <row r="15223" spans="1:12" ht="21">
      <c r="A15223" s="26"/>
      <c r="B15223" s="27"/>
      <c r="C15223" s="27"/>
      <c r="D15223" s="27"/>
      <c r="E15223" s="27"/>
      <c r="F15223" s="27"/>
      <c r="G15223" s="29"/>
      <c r="H15223" s="29"/>
      <c r="I15223" s="29"/>
      <c r="J15223" s="29"/>
      <c r="K15223" s="29"/>
      <c r="L15223" s="29"/>
    </row>
    <row r="15224" spans="1:12" ht="21">
      <c r="A15224" s="26"/>
      <c r="B15224" s="27"/>
      <c r="C15224" s="27"/>
      <c r="D15224" s="27"/>
      <c r="E15224" s="27"/>
      <c r="F15224" s="27"/>
      <c r="G15224" s="29"/>
      <c r="H15224" s="29"/>
      <c r="I15224" s="29"/>
      <c r="J15224" s="29"/>
      <c r="K15224" s="29"/>
      <c r="L15224" s="29"/>
    </row>
    <row r="15225" spans="1:12" ht="21">
      <c r="A15225" s="26"/>
      <c r="B15225" s="27"/>
      <c r="C15225" s="27"/>
      <c r="D15225" s="27"/>
      <c r="E15225" s="27"/>
      <c r="F15225" s="27"/>
      <c r="G15225" s="29"/>
      <c r="H15225" s="29"/>
      <c r="I15225" s="29"/>
      <c r="J15225" s="29"/>
      <c r="K15225" s="29"/>
      <c r="L15225" s="29"/>
    </row>
    <row r="15226" spans="1:12" ht="21">
      <c r="A15226" s="26"/>
      <c r="B15226" s="27"/>
      <c r="C15226" s="27"/>
      <c r="D15226" s="27"/>
      <c r="E15226" s="27"/>
      <c r="F15226" s="27"/>
      <c r="G15226" s="29"/>
      <c r="H15226" s="29"/>
      <c r="I15226" s="29"/>
      <c r="J15226" s="29"/>
      <c r="K15226" s="29"/>
      <c r="L15226" s="29"/>
    </row>
    <row r="15227" spans="1:12" ht="21">
      <c r="A15227" s="26"/>
      <c r="B15227" s="27"/>
      <c r="C15227" s="27"/>
      <c r="D15227" s="27"/>
      <c r="E15227" s="27"/>
      <c r="F15227" s="27"/>
      <c r="G15227" s="29"/>
      <c r="H15227" s="29"/>
      <c r="I15227" s="29"/>
      <c r="J15227" s="29"/>
      <c r="K15227" s="29"/>
      <c r="L15227" s="29"/>
    </row>
    <row r="15228" spans="1:12" ht="21">
      <c r="A15228" s="26"/>
      <c r="B15228" s="27"/>
      <c r="C15228" s="27"/>
      <c r="D15228" s="27"/>
      <c r="E15228" s="27"/>
      <c r="F15228" s="27"/>
      <c r="G15228" s="29"/>
      <c r="H15228" s="29"/>
      <c r="I15228" s="29"/>
      <c r="J15228" s="29"/>
      <c r="K15228" s="29"/>
      <c r="L15228" s="29"/>
    </row>
    <row r="15229" spans="1:12" ht="21">
      <c r="A15229" s="26"/>
      <c r="B15229" s="27"/>
      <c r="C15229" s="27"/>
      <c r="D15229" s="27"/>
      <c r="E15229" s="27"/>
      <c r="F15229" s="27"/>
      <c r="G15229" s="29"/>
      <c r="H15229" s="29"/>
      <c r="I15229" s="29"/>
      <c r="J15229" s="29"/>
      <c r="K15229" s="29"/>
      <c r="L15229" s="29"/>
    </row>
    <row r="15230" spans="1:12" ht="21">
      <c r="A15230" s="26"/>
      <c r="B15230" s="27"/>
      <c r="C15230" s="27"/>
      <c r="D15230" s="27"/>
      <c r="E15230" s="27"/>
      <c r="F15230" s="27"/>
      <c r="G15230" s="29"/>
      <c r="H15230" s="29"/>
      <c r="I15230" s="29"/>
      <c r="J15230" s="29"/>
      <c r="K15230" s="29"/>
      <c r="L15230" s="29"/>
    </row>
    <row r="15231" spans="1:12" ht="21">
      <c r="A15231" s="26"/>
      <c r="B15231" s="27"/>
      <c r="C15231" s="27"/>
      <c r="D15231" s="27"/>
      <c r="E15231" s="27"/>
      <c r="F15231" s="27"/>
      <c r="G15231" s="28"/>
      <c r="H15231" s="28"/>
      <c r="I15231" s="28"/>
      <c r="J15231" s="28"/>
      <c r="K15231" s="28"/>
      <c r="L15231" s="28"/>
    </row>
    <row r="15232" spans="1:12" ht="21">
      <c r="A15232" s="26"/>
      <c r="B15232" s="27"/>
      <c r="C15232" s="27"/>
      <c r="D15232" s="27"/>
      <c r="E15232" s="27"/>
      <c r="F15232" s="27"/>
      <c r="G15232" s="28"/>
      <c r="H15232" s="28"/>
      <c r="I15232" s="28"/>
      <c r="J15232" s="28"/>
      <c r="K15232" s="28"/>
      <c r="L15232" s="28"/>
    </row>
    <row r="15233" spans="1:12" ht="21">
      <c r="A15233" s="26"/>
      <c r="B15233" s="27"/>
      <c r="C15233" s="27"/>
      <c r="D15233" s="27"/>
      <c r="E15233" s="27"/>
      <c r="F15233" s="27"/>
      <c r="G15233" s="29"/>
      <c r="H15233" s="29"/>
      <c r="I15233" s="29"/>
      <c r="J15233" s="29"/>
      <c r="K15233" s="29"/>
      <c r="L15233" s="29"/>
    </row>
    <row r="15234" spans="1:12" ht="21">
      <c r="A15234" s="26"/>
      <c r="B15234" s="27"/>
      <c r="C15234" s="27"/>
      <c r="D15234" s="27"/>
      <c r="E15234" s="27"/>
      <c r="F15234" s="27"/>
      <c r="G15234" s="28"/>
      <c r="H15234" s="28"/>
      <c r="I15234" s="28"/>
      <c r="J15234" s="28"/>
      <c r="K15234" s="28"/>
      <c r="L15234" s="28"/>
    </row>
    <row r="15235" spans="1:12" ht="21">
      <c r="A15235" s="26"/>
      <c r="B15235" s="27"/>
      <c r="C15235" s="27"/>
      <c r="D15235" s="27"/>
      <c r="E15235" s="27"/>
      <c r="F15235" s="27"/>
      <c r="G15235" s="29"/>
      <c r="H15235" s="29"/>
      <c r="I15235" s="29"/>
      <c r="J15235" s="29"/>
      <c r="K15235" s="29"/>
      <c r="L15235" s="29"/>
    </row>
    <row r="15236" spans="1:12" ht="21">
      <c r="A15236" s="26"/>
      <c r="B15236" s="27"/>
      <c r="C15236" s="27"/>
      <c r="D15236" s="27"/>
      <c r="E15236" s="27"/>
      <c r="F15236" s="27"/>
      <c r="G15236" s="29"/>
      <c r="H15236" s="29"/>
      <c r="I15236" s="29"/>
      <c r="J15236" s="29"/>
      <c r="K15236" s="29"/>
      <c r="L15236" s="29"/>
    </row>
    <row r="15237" spans="1:12" ht="21">
      <c r="A15237" s="26"/>
      <c r="B15237" s="27"/>
      <c r="C15237" s="27"/>
      <c r="D15237" s="27"/>
      <c r="E15237" s="27"/>
      <c r="F15237" s="27"/>
      <c r="G15237" s="29"/>
      <c r="H15237" s="29"/>
      <c r="I15237" s="29"/>
      <c r="J15237" s="29"/>
      <c r="K15237" s="29"/>
      <c r="L15237" s="29"/>
    </row>
    <row r="15238" spans="1:12" ht="21">
      <c r="A15238" s="26"/>
      <c r="B15238" s="27"/>
      <c r="C15238" s="27"/>
      <c r="D15238" s="27"/>
      <c r="E15238" s="27"/>
      <c r="F15238" s="27"/>
      <c r="G15238" s="29"/>
      <c r="H15238" s="29"/>
      <c r="I15238" s="29"/>
      <c r="J15238" s="29"/>
      <c r="K15238" s="29"/>
      <c r="L15238" s="29"/>
    </row>
    <row r="15239" spans="1:12" ht="21">
      <c r="A15239" s="26"/>
      <c r="B15239" s="27"/>
      <c r="C15239" s="27"/>
      <c r="D15239" s="27"/>
      <c r="E15239" s="27"/>
      <c r="F15239" s="27"/>
      <c r="G15239" s="29"/>
      <c r="H15239" s="29"/>
      <c r="I15239" s="29"/>
      <c r="J15239" s="29"/>
      <c r="K15239" s="29"/>
      <c r="L15239" s="29"/>
    </row>
    <row r="15240" spans="1:12" ht="21">
      <c r="A15240" s="26"/>
      <c r="B15240" s="27"/>
      <c r="C15240" s="27"/>
      <c r="D15240" s="27"/>
      <c r="E15240" s="27"/>
      <c r="F15240" s="27"/>
      <c r="G15240" s="29"/>
      <c r="H15240" s="29"/>
      <c r="I15240" s="29"/>
      <c r="J15240" s="29"/>
      <c r="K15240" s="29"/>
      <c r="L15240" s="29"/>
    </row>
    <row r="15241" spans="1:12" ht="21">
      <c r="A15241" s="26"/>
      <c r="B15241" s="27"/>
      <c r="C15241" s="27"/>
      <c r="D15241" s="27"/>
      <c r="E15241" s="27"/>
      <c r="F15241" s="27"/>
      <c r="G15241" s="29"/>
      <c r="H15241" s="29"/>
      <c r="I15241" s="29"/>
      <c r="J15241" s="29"/>
      <c r="K15241" s="29"/>
      <c r="L15241" s="29"/>
    </row>
    <row r="15242" spans="1:12" ht="21">
      <c r="A15242" s="26"/>
      <c r="B15242" s="27"/>
      <c r="C15242" s="27"/>
      <c r="D15242" s="27"/>
      <c r="E15242" s="27"/>
      <c r="F15242" s="27"/>
      <c r="G15242" s="29"/>
      <c r="H15242" s="29"/>
      <c r="I15242" s="29"/>
      <c r="J15242" s="29"/>
      <c r="K15242" s="29"/>
      <c r="L15242" s="29"/>
    </row>
    <row r="15243" spans="1:12" ht="21">
      <c r="A15243" s="26"/>
      <c r="B15243" s="27"/>
      <c r="C15243" s="27"/>
      <c r="D15243" s="27"/>
      <c r="E15243" s="27"/>
      <c r="F15243" s="27"/>
      <c r="G15243" s="28"/>
      <c r="H15243" s="28"/>
      <c r="I15243" s="28"/>
      <c r="J15243" s="28"/>
      <c r="K15243" s="28"/>
      <c r="L15243" s="28"/>
    </row>
    <row r="15244" spans="1:12" ht="21">
      <c r="A15244" s="26"/>
      <c r="B15244" s="27"/>
      <c r="C15244" s="27"/>
      <c r="D15244" s="27"/>
      <c r="E15244" s="27"/>
      <c r="F15244" s="27"/>
      <c r="G15244" s="28"/>
      <c r="H15244" s="28"/>
      <c r="I15244" s="28"/>
      <c r="J15244" s="28"/>
      <c r="K15244" s="28"/>
      <c r="L15244" s="28"/>
    </row>
    <row r="15245" spans="1:12" ht="21">
      <c r="A15245" s="26"/>
      <c r="B15245" s="27"/>
      <c r="C15245" s="27"/>
      <c r="D15245" s="27"/>
      <c r="E15245" s="27"/>
      <c r="F15245" s="27"/>
      <c r="G15245" s="29"/>
      <c r="H15245" s="29"/>
      <c r="I15245" s="29"/>
      <c r="J15245" s="29"/>
      <c r="K15245" s="29"/>
      <c r="L15245" s="29"/>
    </row>
    <row r="15246" spans="1:12" ht="21">
      <c r="A15246" s="26"/>
      <c r="B15246" s="27"/>
      <c r="C15246" s="27"/>
      <c r="D15246" s="27"/>
      <c r="E15246" s="27"/>
      <c r="F15246" s="27"/>
      <c r="G15246" s="28"/>
      <c r="H15246" s="28"/>
      <c r="I15246" s="28"/>
      <c r="J15246" s="28"/>
      <c r="K15246" s="28"/>
      <c r="L15246" s="28"/>
    </row>
    <row r="15247" spans="1:12" ht="21">
      <c r="A15247" s="26"/>
      <c r="B15247" s="27"/>
      <c r="C15247" s="27"/>
      <c r="D15247" s="27"/>
      <c r="E15247" s="27"/>
      <c r="F15247" s="27"/>
      <c r="G15247" s="28"/>
      <c r="H15247" s="28"/>
      <c r="I15247" s="28"/>
      <c r="J15247" s="28"/>
      <c r="K15247" s="28"/>
      <c r="L15247" s="28"/>
    </row>
    <row r="15248" spans="1:12" ht="21">
      <c r="A15248" s="26"/>
      <c r="B15248" s="27"/>
      <c r="C15248" s="27"/>
      <c r="D15248" s="27"/>
      <c r="E15248" s="27"/>
      <c r="F15248" s="27"/>
      <c r="G15248" s="28"/>
      <c r="H15248" s="28"/>
      <c r="I15248" s="28"/>
      <c r="J15248" s="28"/>
      <c r="K15248" s="28"/>
      <c r="L15248" s="28"/>
    </row>
    <row r="15249" spans="1:12" ht="21">
      <c r="A15249" s="26"/>
      <c r="B15249" s="27"/>
      <c r="C15249" s="27"/>
      <c r="D15249" s="27"/>
      <c r="E15249" s="27"/>
      <c r="F15249" s="27"/>
      <c r="G15249" s="29"/>
      <c r="H15249" s="29"/>
      <c r="I15249" s="29"/>
      <c r="J15249" s="29"/>
      <c r="K15249" s="29"/>
      <c r="L15249" s="29"/>
    </row>
    <row r="15250" spans="1:12" ht="21">
      <c r="A15250" s="26"/>
      <c r="B15250" s="27"/>
      <c r="C15250" s="27"/>
      <c r="D15250" s="27"/>
      <c r="E15250" s="27"/>
      <c r="F15250" s="27"/>
      <c r="G15250" s="29"/>
      <c r="H15250" s="29"/>
      <c r="I15250" s="29"/>
      <c r="J15250" s="29"/>
      <c r="K15250" s="29"/>
      <c r="L15250" s="29"/>
    </row>
    <row r="15251" spans="1:12" ht="21">
      <c r="A15251" s="26"/>
      <c r="B15251" s="27"/>
      <c r="C15251" s="27"/>
      <c r="D15251" s="27"/>
      <c r="E15251" s="27"/>
      <c r="F15251" s="27"/>
      <c r="G15251" s="29"/>
      <c r="H15251" s="29"/>
      <c r="I15251" s="29"/>
      <c r="J15251" s="29"/>
      <c r="K15251" s="29"/>
      <c r="L15251" s="29"/>
    </row>
    <row r="15252" spans="1:12" ht="21">
      <c r="A15252" s="26"/>
      <c r="B15252" s="27"/>
      <c r="C15252" s="27"/>
      <c r="D15252" s="27"/>
      <c r="E15252" s="27"/>
      <c r="F15252" s="27"/>
      <c r="G15252" s="28"/>
      <c r="H15252" s="28"/>
      <c r="I15252" s="28"/>
      <c r="J15252" s="28"/>
      <c r="K15252" s="28"/>
      <c r="L15252" s="28"/>
    </row>
    <row r="15253" spans="1:12" ht="21">
      <c r="A15253" s="26"/>
      <c r="B15253" s="27"/>
      <c r="C15253" s="27"/>
      <c r="D15253" s="27"/>
      <c r="E15253" s="27"/>
      <c r="F15253" s="27"/>
      <c r="G15253" s="28"/>
      <c r="H15253" s="28"/>
      <c r="I15253" s="28"/>
      <c r="J15253" s="28"/>
      <c r="K15253" s="28"/>
      <c r="L15253" s="28"/>
    </row>
    <row r="15254" spans="1:12" ht="21">
      <c r="A15254" s="26"/>
      <c r="B15254" s="27"/>
      <c r="C15254" s="27"/>
      <c r="D15254" s="27"/>
      <c r="E15254" s="27"/>
      <c r="F15254" s="27"/>
      <c r="G15254" s="28"/>
      <c r="H15254" s="28"/>
      <c r="I15254" s="28"/>
      <c r="J15254" s="28"/>
      <c r="K15254" s="28"/>
      <c r="L15254" s="28"/>
    </row>
    <row r="15255" spans="1:12" ht="21">
      <c r="A15255" s="26"/>
      <c r="B15255" s="27"/>
      <c r="C15255" s="27"/>
      <c r="D15255" s="27"/>
      <c r="E15255" s="27"/>
      <c r="F15255" s="27"/>
      <c r="G15255" s="28"/>
      <c r="H15255" s="28"/>
      <c r="I15255" s="28"/>
      <c r="J15255" s="28"/>
      <c r="K15255" s="28"/>
      <c r="L15255" s="28"/>
    </row>
    <row r="15256" spans="1:12" ht="21">
      <c r="A15256" s="26"/>
      <c r="B15256" s="27"/>
      <c r="C15256" s="27"/>
      <c r="D15256" s="27"/>
      <c r="E15256" s="27"/>
      <c r="F15256" s="27"/>
      <c r="G15256" s="28"/>
      <c r="H15256" s="28"/>
      <c r="I15256" s="28"/>
      <c r="J15256" s="28"/>
      <c r="K15256" s="28"/>
      <c r="L15256" s="28"/>
    </row>
    <row r="15257" spans="1:12" ht="21">
      <c r="A15257" s="26"/>
      <c r="B15257" s="27"/>
      <c r="C15257" s="27"/>
      <c r="D15257" s="27"/>
      <c r="E15257" s="27"/>
      <c r="F15257" s="27"/>
      <c r="G15257" s="28"/>
      <c r="H15257" s="28"/>
      <c r="I15257" s="28"/>
      <c r="J15257" s="28"/>
      <c r="K15257" s="28"/>
      <c r="L15257" s="28"/>
    </row>
    <row r="15258" spans="1:12" ht="21">
      <c r="A15258" s="26"/>
      <c r="B15258" s="27"/>
      <c r="C15258" s="27"/>
      <c r="D15258" s="27"/>
      <c r="E15258" s="27"/>
      <c r="F15258" s="27"/>
      <c r="G15258" s="29"/>
      <c r="H15258" s="29"/>
      <c r="I15258" s="29"/>
      <c r="J15258" s="29"/>
      <c r="K15258" s="29"/>
      <c r="L15258" s="29"/>
    </row>
    <row r="15259" spans="1:12" ht="21">
      <c r="A15259" s="26"/>
      <c r="B15259" s="27"/>
      <c r="C15259" s="27"/>
      <c r="D15259" s="27"/>
      <c r="E15259" s="27"/>
      <c r="F15259" s="27"/>
      <c r="G15259" s="29"/>
      <c r="H15259" s="29"/>
      <c r="I15259" s="29"/>
      <c r="J15259" s="29"/>
      <c r="K15259" s="29"/>
      <c r="L15259" s="29"/>
    </row>
    <row r="15260" spans="1:12" ht="21">
      <c r="A15260" s="26"/>
      <c r="B15260" s="27"/>
      <c r="C15260" s="27"/>
      <c r="D15260" s="27"/>
      <c r="E15260" s="27"/>
      <c r="F15260" s="27"/>
      <c r="G15260" s="29"/>
      <c r="H15260" s="29"/>
      <c r="I15260" s="29"/>
      <c r="J15260" s="29"/>
      <c r="K15260" s="29"/>
      <c r="L15260" s="29"/>
    </row>
    <row r="15261" spans="1:12" ht="21">
      <c r="A15261" s="26"/>
      <c r="B15261" s="27"/>
      <c r="C15261" s="27"/>
      <c r="D15261" s="27"/>
      <c r="E15261" s="27"/>
      <c r="F15261" s="27"/>
      <c r="G15261" s="28"/>
      <c r="H15261" s="28"/>
      <c r="I15261" s="28"/>
      <c r="J15261" s="28"/>
      <c r="K15261" s="28"/>
      <c r="L15261" s="28"/>
    </row>
    <row r="15262" spans="1:12" ht="21">
      <c r="A15262" s="26"/>
      <c r="B15262" s="27"/>
      <c r="C15262" s="27"/>
      <c r="D15262" s="27"/>
      <c r="E15262" s="27"/>
      <c r="F15262" s="27"/>
      <c r="G15262" s="28"/>
      <c r="H15262" s="28"/>
      <c r="I15262" s="28"/>
      <c r="J15262" s="28"/>
      <c r="K15262" s="28"/>
      <c r="L15262" s="28"/>
    </row>
    <row r="15263" spans="1:12" ht="21">
      <c r="A15263" s="26"/>
      <c r="B15263" s="27"/>
      <c r="C15263" s="27"/>
      <c r="D15263" s="27"/>
      <c r="E15263" s="27"/>
      <c r="F15263" s="27"/>
      <c r="G15263" s="28"/>
      <c r="H15263" s="28"/>
      <c r="I15263" s="28"/>
      <c r="J15263" s="28"/>
      <c r="K15263" s="28"/>
      <c r="L15263" s="28"/>
    </row>
    <row r="15264" spans="1:12" ht="21">
      <c r="A15264" s="26"/>
      <c r="B15264" s="27"/>
      <c r="C15264" s="27"/>
      <c r="D15264" s="27"/>
      <c r="E15264" s="27"/>
      <c r="F15264" s="27"/>
      <c r="G15264" s="28"/>
      <c r="H15264" s="28"/>
      <c r="I15264" s="28"/>
      <c r="J15264" s="28"/>
      <c r="K15264" s="28"/>
      <c r="L15264" s="28"/>
    </row>
    <row r="15265" spans="1:12" ht="21">
      <c r="A15265" s="26"/>
      <c r="B15265" s="27"/>
      <c r="C15265" s="27"/>
      <c r="D15265" s="27"/>
      <c r="E15265" s="27"/>
      <c r="F15265" s="27"/>
      <c r="G15265" s="29"/>
      <c r="H15265" s="29"/>
      <c r="I15265" s="29"/>
      <c r="J15265" s="29"/>
      <c r="K15265" s="29"/>
      <c r="L15265" s="29"/>
    </row>
    <row r="15266" spans="1:12" ht="21">
      <c r="A15266" s="26"/>
      <c r="B15266" s="27"/>
      <c r="C15266" s="27"/>
      <c r="D15266" s="27"/>
      <c r="E15266" s="27"/>
      <c r="F15266" s="27"/>
      <c r="G15266" s="29"/>
      <c r="H15266" s="29"/>
      <c r="I15266" s="29"/>
      <c r="J15266" s="29"/>
      <c r="K15266" s="29"/>
      <c r="L15266" s="29"/>
    </row>
    <row r="15267" spans="1:12" ht="21">
      <c r="A15267" s="26"/>
      <c r="B15267" s="27"/>
      <c r="C15267" s="27"/>
      <c r="D15267" s="27"/>
      <c r="E15267" s="27"/>
      <c r="F15267" s="27"/>
      <c r="G15267" s="28"/>
      <c r="H15267" s="28"/>
      <c r="I15267" s="28"/>
      <c r="J15267" s="28"/>
      <c r="K15267" s="28"/>
      <c r="L15267" s="28"/>
    </row>
    <row r="15268" spans="1:12" ht="21">
      <c r="A15268" s="26"/>
      <c r="B15268" s="27"/>
      <c r="C15268" s="27"/>
      <c r="D15268" s="27"/>
      <c r="E15268" s="27"/>
      <c r="F15268" s="27"/>
      <c r="G15268" s="29"/>
      <c r="H15268" s="29"/>
      <c r="I15268" s="29"/>
      <c r="J15268" s="29"/>
      <c r="K15268" s="29"/>
      <c r="L15268" s="29"/>
    </row>
    <row r="15269" spans="1:12" ht="21">
      <c r="A15269" s="26"/>
      <c r="B15269" s="27"/>
      <c r="C15269" s="27"/>
      <c r="D15269" s="27"/>
      <c r="E15269" s="27"/>
      <c r="F15269" s="27"/>
      <c r="G15269" s="28"/>
      <c r="H15269" s="28"/>
      <c r="I15269" s="28"/>
      <c r="J15269" s="28"/>
      <c r="K15269" s="28"/>
      <c r="L15269" s="28"/>
    </row>
    <row r="15270" spans="1:12" ht="21">
      <c r="A15270" s="26"/>
      <c r="B15270" s="27"/>
      <c r="C15270" s="27"/>
      <c r="D15270" s="27"/>
      <c r="E15270" s="27"/>
      <c r="F15270" s="27"/>
      <c r="G15270" s="28"/>
      <c r="H15270" s="28"/>
      <c r="I15270" s="28"/>
      <c r="J15270" s="28"/>
      <c r="K15270" s="28"/>
      <c r="L15270" s="28"/>
    </row>
    <row r="15271" spans="1:12" ht="21">
      <c r="A15271" s="26"/>
      <c r="B15271" s="27"/>
      <c r="C15271" s="27"/>
      <c r="D15271" s="27"/>
      <c r="E15271" s="27"/>
      <c r="F15271" s="27"/>
      <c r="G15271" s="29"/>
      <c r="H15271" s="29"/>
      <c r="I15271" s="29"/>
      <c r="J15271" s="29"/>
      <c r="K15271" s="29"/>
      <c r="L15271" s="29"/>
    </row>
    <row r="15272" spans="1:12" ht="21">
      <c r="A15272" s="26"/>
      <c r="B15272" s="27"/>
      <c r="C15272" s="27"/>
      <c r="D15272" s="27"/>
      <c r="E15272" s="27"/>
      <c r="F15272" s="27"/>
      <c r="G15272" s="28"/>
      <c r="H15272" s="28"/>
      <c r="I15272" s="28"/>
      <c r="J15272" s="28"/>
      <c r="K15272" s="28"/>
      <c r="L15272" s="28"/>
    </row>
    <row r="15273" spans="1:12" ht="21">
      <c r="A15273" s="26"/>
      <c r="B15273" s="27"/>
      <c r="C15273" s="27"/>
      <c r="D15273" s="27"/>
      <c r="E15273" s="27"/>
      <c r="F15273" s="27"/>
      <c r="G15273" s="28"/>
      <c r="H15273" s="28"/>
      <c r="I15273" s="28"/>
      <c r="J15273" s="28"/>
      <c r="K15273" s="28"/>
      <c r="L15273" s="28"/>
    </row>
    <row r="15274" spans="1:12" ht="21">
      <c r="A15274" s="26"/>
      <c r="B15274" s="27"/>
      <c r="C15274" s="27"/>
      <c r="D15274" s="27"/>
      <c r="E15274" s="27"/>
      <c r="F15274" s="27"/>
      <c r="G15274" s="29"/>
      <c r="H15274" s="29"/>
      <c r="I15274" s="29"/>
      <c r="J15274" s="29"/>
      <c r="K15274" s="29"/>
      <c r="L15274" s="29"/>
    </row>
    <row r="15275" spans="1:12" ht="21">
      <c r="A15275" s="26"/>
      <c r="B15275" s="27"/>
      <c r="C15275" s="27"/>
      <c r="D15275" s="27"/>
      <c r="E15275" s="27"/>
      <c r="F15275" s="27"/>
      <c r="G15275" s="28"/>
      <c r="H15275" s="28"/>
      <c r="I15275" s="28"/>
      <c r="J15275" s="28"/>
      <c r="K15275" s="28"/>
      <c r="L15275" s="28"/>
    </row>
    <row r="15276" spans="1:12" ht="21">
      <c r="A15276" s="26"/>
      <c r="B15276" s="27"/>
      <c r="C15276" s="27"/>
      <c r="D15276" s="27"/>
      <c r="E15276" s="27"/>
      <c r="F15276" s="27"/>
      <c r="G15276" s="28"/>
      <c r="H15276" s="28"/>
      <c r="I15276" s="28"/>
      <c r="J15276" s="28"/>
      <c r="K15276" s="28"/>
      <c r="L15276" s="28"/>
    </row>
    <row r="15277" spans="1:12" ht="21">
      <c r="A15277" s="26"/>
      <c r="B15277" s="27"/>
      <c r="C15277" s="27"/>
      <c r="D15277" s="27"/>
      <c r="E15277" s="27"/>
      <c r="F15277" s="27"/>
      <c r="G15277" s="29"/>
      <c r="H15277" s="29"/>
      <c r="I15277" s="29"/>
      <c r="J15277" s="29"/>
      <c r="K15277" s="29"/>
      <c r="L15277" s="29"/>
    </row>
    <row r="15278" spans="1:12" ht="21">
      <c r="A15278" s="26"/>
      <c r="B15278" s="27"/>
      <c r="C15278" s="27"/>
      <c r="D15278" s="27"/>
      <c r="E15278" s="27"/>
      <c r="F15278" s="27"/>
      <c r="G15278" s="28"/>
      <c r="H15278" s="28"/>
      <c r="I15278" s="28"/>
      <c r="J15278" s="28"/>
      <c r="K15278" s="28"/>
      <c r="L15278" s="28"/>
    </row>
    <row r="15279" spans="1:12" ht="21">
      <c r="A15279" s="26"/>
      <c r="B15279" s="27"/>
      <c r="C15279" s="27"/>
      <c r="D15279" s="27"/>
      <c r="E15279" s="27"/>
      <c r="F15279" s="27"/>
      <c r="G15279" s="29"/>
      <c r="H15279" s="29"/>
      <c r="I15279" s="29"/>
      <c r="J15279" s="29"/>
      <c r="K15279" s="29"/>
      <c r="L15279" s="29"/>
    </row>
    <row r="15280" spans="1:12" ht="21">
      <c r="A15280" s="26"/>
      <c r="B15280" s="27"/>
      <c r="C15280" s="27"/>
      <c r="D15280" s="27"/>
      <c r="E15280" s="27"/>
      <c r="F15280" s="27"/>
      <c r="G15280" s="29"/>
      <c r="H15280" s="29"/>
      <c r="I15280" s="29"/>
      <c r="J15280" s="29"/>
      <c r="K15280" s="29"/>
      <c r="L15280" s="29"/>
    </row>
    <row r="15281" spans="1:12" ht="21">
      <c r="A15281" s="26"/>
      <c r="B15281" s="27"/>
      <c r="C15281" s="27"/>
      <c r="D15281" s="27"/>
      <c r="E15281" s="27"/>
      <c r="F15281" s="27"/>
      <c r="G15281" s="29"/>
      <c r="H15281" s="29"/>
      <c r="I15281" s="29"/>
      <c r="J15281" s="29"/>
      <c r="K15281" s="29"/>
      <c r="L15281" s="29"/>
    </row>
    <row r="15282" spans="1:12" ht="21">
      <c r="A15282" s="26"/>
      <c r="B15282" s="27"/>
      <c r="C15282" s="27"/>
      <c r="D15282" s="27"/>
      <c r="E15282" s="27"/>
      <c r="F15282" s="27"/>
      <c r="G15282" s="29"/>
      <c r="H15282" s="29"/>
      <c r="I15282" s="29"/>
      <c r="J15282" s="29"/>
      <c r="K15282" s="29"/>
      <c r="L15282" s="29"/>
    </row>
    <row r="15283" spans="1:12" ht="21">
      <c r="A15283" s="26"/>
      <c r="B15283" s="27"/>
      <c r="C15283" s="27"/>
      <c r="D15283" s="27"/>
      <c r="E15283" s="27"/>
      <c r="F15283" s="27"/>
      <c r="G15283" s="29"/>
      <c r="H15283" s="29"/>
      <c r="I15283" s="29"/>
      <c r="J15283" s="29"/>
      <c r="K15283" s="29"/>
      <c r="L15283" s="29"/>
    </row>
    <row r="15284" spans="1:12" ht="21">
      <c r="A15284" s="26"/>
      <c r="B15284" s="27"/>
      <c r="C15284" s="27"/>
      <c r="D15284" s="27"/>
      <c r="E15284" s="27"/>
      <c r="F15284" s="27"/>
      <c r="G15284" s="29"/>
      <c r="H15284" s="29"/>
      <c r="I15284" s="29"/>
      <c r="J15284" s="29"/>
      <c r="K15284" s="29"/>
      <c r="L15284" s="29"/>
    </row>
    <row r="15285" spans="1:12" ht="21">
      <c r="A15285" s="26"/>
      <c r="B15285" s="27"/>
      <c r="C15285" s="27"/>
      <c r="D15285" s="27"/>
      <c r="E15285" s="27"/>
      <c r="F15285" s="27"/>
      <c r="G15285" s="29"/>
      <c r="H15285" s="29"/>
      <c r="I15285" s="29"/>
      <c r="J15285" s="29"/>
      <c r="K15285" s="29"/>
      <c r="L15285" s="29"/>
    </row>
    <row r="15286" spans="1:12" ht="21">
      <c r="A15286" s="26"/>
      <c r="B15286" s="27"/>
      <c r="C15286" s="27"/>
      <c r="D15286" s="27"/>
      <c r="E15286" s="27"/>
      <c r="F15286" s="27"/>
      <c r="G15286" s="29"/>
      <c r="H15286" s="29"/>
      <c r="I15286" s="29"/>
      <c r="J15286" s="29"/>
      <c r="K15286" s="29"/>
      <c r="L15286" s="29"/>
    </row>
    <row r="15287" spans="1:12" ht="21">
      <c r="A15287" s="26"/>
      <c r="B15287" s="27"/>
      <c r="C15287" s="27"/>
      <c r="D15287" s="27"/>
      <c r="E15287" s="27"/>
      <c r="F15287" s="27"/>
      <c r="G15287" s="29"/>
      <c r="H15287" s="29"/>
      <c r="I15287" s="29"/>
      <c r="J15287" s="29"/>
      <c r="K15287" s="29"/>
      <c r="L15287" s="29"/>
    </row>
    <row r="15288" spans="1:12" ht="21">
      <c r="A15288" s="26"/>
      <c r="B15288" s="27"/>
      <c r="C15288" s="27"/>
      <c r="D15288" s="27"/>
      <c r="E15288" s="27"/>
      <c r="F15288" s="27"/>
      <c r="G15288" s="28"/>
      <c r="H15288" s="28"/>
      <c r="I15288" s="28"/>
      <c r="J15288" s="28"/>
      <c r="K15288" s="28"/>
      <c r="L15288" s="28"/>
    </row>
    <row r="15289" spans="1:12" ht="21">
      <c r="A15289" s="26"/>
      <c r="B15289" s="27"/>
      <c r="C15289" s="27"/>
      <c r="D15289" s="27"/>
      <c r="E15289" s="27"/>
      <c r="F15289" s="27"/>
      <c r="G15289" s="29"/>
      <c r="H15289" s="29"/>
      <c r="I15289" s="29"/>
      <c r="J15289" s="29"/>
      <c r="K15289" s="29"/>
      <c r="L15289" s="29"/>
    </row>
    <row r="15290" spans="1:12" ht="21">
      <c r="A15290" s="26"/>
      <c r="B15290" s="27"/>
      <c r="C15290" s="27"/>
      <c r="D15290" s="27"/>
      <c r="E15290" s="27"/>
      <c r="F15290" s="27"/>
      <c r="G15290" s="28"/>
      <c r="H15290" s="28"/>
      <c r="I15290" s="28"/>
      <c r="J15290" s="28"/>
      <c r="K15290" s="28"/>
      <c r="L15290" s="28"/>
    </row>
    <row r="15291" spans="1:12" ht="21">
      <c r="A15291" s="26"/>
      <c r="B15291" s="27"/>
      <c r="C15291" s="27"/>
      <c r="D15291" s="27"/>
      <c r="E15291" s="27"/>
      <c r="F15291" s="27"/>
      <c r="G15291" s="28"/>
      <c r="H15291" s="28"/>
      <c r="I15291" s="28"/>
      <c r="J15291" s="28"/>
      <c r="K15291" s="28"/>
      <c r="L15291" s="28"/>
    </row>
    <row r="15292" spans="1:12" ht="21">
      <c r="A15292" s="26"/>
      <c r="B15292" s="27"/>
      <c r="C15292" s="27"/>
      <c r="D15292" s="27"/>
      <c r="E15292" s="27"/>
      <c r="F15292" s="27"/>
      <c r="G15292" s="29"/>
      <c r="H15292" s="29"/>
      <c r="I15292" s="29"/>
      <c r="J15292" s="29"/>
      <c r="K15292" s="29"/>
      <c r="L15292" s="29"/>
    </row>
    <row r="15293" spans="1:12" ht="21">
      <c r="A15293" s="26"/>
      <c r="B15293" s="27"/>
      <c r="C15293" s="27"/>
      <c r="D15293" s="27"/>
      <c r="E15293" s="27"/>
      <c r="F15293" s="27"/>
      <c r="G15293" s="28"/>
      <c r="H15293" s="28"/>
      <c r="I15293" s="28"/>
      <c r="J15293" s="28"/>
      <c r="K15293" s="28"/>
      <c r="L15293" s="28"/>
    </row>
    <row r="15294" spans="1:12" ht="21">
      <c r="A15294" s="26"/>
      <c r="B15294" s="27"/>
      <c r="C15294" s="27"/>
      <c r="D15294" s="27"/>
      <c r="E15294" s="27"/>
      <c r="F15294" s="27"/>
      <c r="G15294" s="29"/>
      <c r="H15294" s="29"/>
      <c r="I15294" s="29"/>
      <c r="J15294" s="29"/>
      <c r="K15294" s="29"/>
      <c r="L15294" s="29"/>
    </row>
    <row r="15295" spans="1:12" ht="21">
      <c r="A15295" s="26"/>
      <c r="B15295" s="27"/>
      <c r="C15295" s="27"/>
      <c r="D15295" s="27"/>
      <c r="E15295" s="27"/>
      <c r="F15295" s="27"/>
      <c r="G15295" s="29"/>
      <c r="H15295" s="29"/>
      <c r="I15295" s="29"/>
      <c r="J15295" s="29"/>
      <c r="K15295" s="29"/>
      <c r="L15295" s="29"/>
    </row>
    <row r="15296" spans="1:12" ht="21">
      <c r="A15296" s="26"/>
      <c r="B15296" s="27"/>
      <c r="C15296" s="27"/>
      <c r="D15296" s="27"/>
      <c r="E15296" s="27"/>
      <c r="F15296" s="27"/>
      <c r="G15296" s="29"/>
      <c r="H15296" s="29"/>
      <c r="I15296" s="29"/>
      <c r="J15296" s="29"/>
      <c r="K15296" s="29"/>
      <c r="L15296" s="29"/>
    </row>
    <row r="15297" spans="1:12" ht="21">
      <c r="A15297" s="26"/>
      <c r="B15297" s="27"/>
      <c r="C15297" s="27"/>
      <c r="D15297" s="27"/>
      <c r="E15297" s="27"/>
      <c r="F15297" s="27"/>
      <c r="G15297" s="28"/>
      <c r="H15297" s="28"/>
      <c r="I15297" s="28"/>
      <c r="J15297" s="28"/>
      <c r="K15297" s="28"/>
      <c r="L15297" s="28"/>
    </row>
    <row r="15298" spans="1:12" ht="21">
      <c r="A15298" s="26"/>
      <c r="B15298" s="27"/>
      <c r="C15298" s="27"/>
      <c r="D15298" s="27"/>
      <c r="E15298" s="27"/>
      <c r="F15298" s="27"/>
      <c r="G15298" s="29"/>
      <c r="H15298" s="29"/>
      <c r="I15298" s="29"/>
      <c r="J15298" s="29"/>
      <c r="K15298" s="29"/>
      <c r="L15298" s="29"/>
    </row>
    <row r="15299" spans="1:12" ht="21">
      <c r="A15299" s="26"/>
      <c r="B15299" s="27"/>
      <c r="C15299" s="27"/>
      <c r="D15299" s="27"/>
      <c r="E15299" s="27"/>
      <c r="F15299" s="27"/>
      <c r="G15299" s="28"/>
      <c r="H15299" s="28"/>
      <c r="I15299" s="28"/>
      <c r="J15299" s="28"/>
      <c r="K15299" s="28"/>
      <c r="L15299" s="28"/>
    </row>
    <row r="15300" spans="1:12" ht="21">
      <c r="A15300" s="26"/>
      <c r="B15300" s="27"/>
      <c r="C15300" s="27"/>
      <c r="D15300" s="27"/>
      <c r="E15300" s="27"/>
      <c r="F15300" s="27"/>
      <c r="G15300" s="29"/>
      <c r="H15300" s="29"/>
      <c r="I15300" s="29"/>
      <c r="J15300" s="29"/>
      <c r="K15300" s="29"/>
      <c r="L15300" s="29"/>
    </row>
    <row r="15301" spans="1:12" ht="21">
      <c r="A15301" s="26"/>
      <c r="B15301" s="27"/>
      <c r="C15301" s="27"/>
      <c r="D15301" s="27"/>
      <c r="E15301" s="27"/>
      <c r="F15301" s="27"/>
      <c r="G15301" s="29"/>
      <c r="H15301" s="29"/>
      <c r="I15301" s="29"/>
      <c r="J15301" s="29"/>
      <c r="K15301" s="29"/>
      <c r="L15301" s="29"/>
    </row>
    <row r="15302" spans="1:12" ht="21">
      <c r="A15302" s="26"/>
      <c r="B15302" s="27"/>
      <c r="C15302" s="27"/>
      <c r="D15302" s="27"/>
      <c r="E15302" s="27"/>
      <c r="F15302" s="27"/>
      <c r="G15302" s="29"/>
      <c r="H15302" s="29"/>
      <c r="I15302" s="29"/>
      <c r="J15302" s="29"/>
      <c r="K15302" s="29"/>
      <c r="L15302" s="29"/>
    </row>
    <row r="15303" spans="1:12" ht="21">
      <c r="A15303" s="26"/>
      <c r="B15303" s="27"/>
      <c r="C15303" s="27"/>
      <c r="D15303" s="27"/>
      <c r="E15303" s="27"/>
      <c r="F15303" s="27"/>
      <c r="G15303" s="29"/>
      <c r="H15303" s="29"/>
      <c r="I15303" s="29"/>
      <c r="J15303" s="29"/>
      <c r="K15303" s="29"/>
      <c r="L15303" s="29"/>
    </row>
    <row r="15304" spans="1:12" ht="21">
      <c r="A15304" s="26"/>
      <c r="B15304" s="27"/>
      <c r="C15304" s="27"/>
      <c r="D15304" s="27"/>
      <c r="E15304" s="27"/>
      <c r="F15304" s="27"/>
      <c r="G15304" s="29"/>
      <c r="H15304" s="29"/>
      <c r="I15304" s="29"/>
      <c r="J15304" s="29"/>
      <c r="K15304" s="29"/>
      <c r="L15304" s="29"/>
    </row>
    <row r="15305" spans="1:12" ht="21">
      <c r="A15305" s="26"/>
      <c r="B15305" s="27"/>
      <c r="C15305" s="27"/>
      <c r="D15305" s="27"/>
      <c r="E15305" s="27"/>
      <c r="F15305" s="27"/>
      <c r="G15305" s="29"/>
      <c r="H15305" s="29"/>
      <c r="I15305" s="29"/>
      <c r="J15305" s="29"/>
      <c r="K15305" s="29"/>
      <c r="L15305" s="29"/>
    </row>
    <row r="15306" spans="1:12" ht="21">
      <c r="A15306" s="26"/>
      <c r="B15306" s="27"/>
      <c r="C15306" s="27"/>
      <c r="D15306" s="27"/>
      <c r="E15306" s="27"/>
      <c r="F15306" s="27"/>
      <c r="G15306" s="29"/>
      <c r="H15306" s="29"/>
      <c r="I15306" s="29"/>
      <c r="J15306" s="29"/>
      <c r="K15306" s="29"/>
      <c r="L15306" s="29"/>
    </row>
    <row r="15307" spans="1:12" ht="21">
      <c r="A15307" s="26"/>
      <c r="B15307" s="27"/>
      <c r="C15307" s="27"/>
      <c r="D15307" s="27"/>
      <c r="E15307" s="27"/>
      <c r="F15307" s="27"/>
      <c r="G15307" s="29"/>
      <c r="H15307" s="29"/>
      <c r="I15307" s="29"/>
      <c r="J15307" s="29"/>
      <c r="K15307" s="29"/>
      <c r="L15307" s="29"/>
    </row>
    <row r="15308" spans="1:12" ht="21">
      <c r="A15308" s="26"/>
      <c r="B15308" s="27"/>
      <c r="C15308" s="27"/>
      <c r="D15308" s="27"/>
      <c r="E15308" s="27"/>
      <c r="F15308" s="27"/>
      <c r="G15308" s="29"/>
      <c r="H15308" s="29"/>
      <c r="I15308" s="29"/>
      <c r="J15308" s="29"/>
      <c r="K15308" s="29"/>
      <c r="L15308" s="29"/>
    </row>
    <row r="15309" spans="1:12" ht="21">
      <c r="A15309" s="26"/>
      <c r="B15309" s="27"/>
      <c r="C15309" s="27"/>
      <c r="D15309" s="27"/>
      <c r="E15309" s="27"/>
      <c r="F15309" s="27"/>
      <c r="G15309" s="28"/>
      <c r="H15309" s="28"/>
      <c r="I15309" s="28"/>
      <c r="J15309" s="28"/>
      <c r="K15309" s="28"/>
      <c r="L15309" s="28"/>
    </row>
    <row r="15310" spans="1:12" ht="21">
      <c r="A15310" s="26"/>
      <c r="B15310" s="27"/>
      <c r="C15310" s="27"/>
      <c r="D15310" s="27"/>
      <c r="E15310" s="27"/>
      <c r="F15310" s="27"/>
      <c r="G15310" s="29"/>
      <c r="H15310" s="29"/>
      <c r="I15310" s="29"/>
      <c r="J15310" s="29"/>
      <c r="K15310" s="29"/>
      <c r="L15310" s="29"/>
    </row>
    <row r="15311" spans="1:12" ht="21">
      <c r="A15311" s="26"/>
      <c r="B15311" s="27"/>
      <c r="C15311" s="27"/>
      <c r="D15311" s="27"/>
      <c r="E15311" s="27"/>
      <c r="F15311" s="27"/>
      <c r="G15311" s="28"/>
      <c r="H15311" s="28"/>
      <c r="I15311" s="28"/>
      <c r="J15311" s="28"/>
      <c r="K15311" s="28"/>
      <c r="L15311" s="28"/>
    </row>
    <row r="15312" spans="1:12" ht="21">
      <c r="A15312" s="26"/>
      <c r="B15312" s="27"/>
      <c r="C15312" s="27"/>
      <c r="D15312" s="27"/>
      <c r="E15312" s="27"/>
      <c r="F15312" s="27"/>
      <c r="G15312" s="28"/>
      <c r="H15312" s="28"/>
      <c r="I15312" s="28"/>
      <c r="J15312" s="28"/>
      <c r="K15312" s="28"/>
      <c r="L15312" s="28"/>
    </row>
    <row r="15313" spans="1:12" ht="21">
      <c r="A15313" s="26"/>
      <c r="B15313" s="27"/>
      <c r="C15313" s="27"/>
      <c r="D15313" s="27"/>
      <c r="E15313" s="27"/>
      <c r="F15313" s="27"/>
      <c r="G15313" s="28"/>
      <c r="H15313" s="28"/>
      <c r="I15313" s="28"/>
      <c r="J15313" s="28"/>
      <c r="K15313" s="28"/>
      <c r="L15313" s="28"/>
    </row>
    <row r="15314" spans="1:12" ht="21">
      <c r="A15314" s="26"/>
      <c r="B15314" s="27"/>
      <c r="C15314" s="27"/>
      <c r="D15314" s="27"/>
      <c r="E15314" s="27"/>
      <c r="F15314" s="27"/>
      <c r="G15314" s="28"/>
      <c r="H15314" s="28"/>
      <c r="I15314" s="28"/>
      <c r="J15314" s="28"/>
      <c r="K15314" s="28"/>
      <c r="L15314" s="28"/>
    </row>
    <row r="15315" spans="1:12" ht="21">
      <c r="A15315" s="26"/>
      <c r="B15315" s="27"/>
      <c r="C15315" s="27"/>
      <c r="D15315" s="27"/>
      <c r="E15315" s="27"/>
      <c r="F15315" s="27"/>
      <c r="G15315" s="28"/>
      <c r="H15315" s="28"/>
      <c r="I15315" s="28"/>
      <c r="J15315" s="28"/>
      <c r="K15315" s="28"/>
      <c r="L15315" s="28"/>
    </row>
    <row r="15316" spans="1:12" ht="21">
      <c r="A15316" s="26"/>
      <c r="B15316" s="27"/>
      <c r="C15316" s="27"/>
      <c r="D15316" s="27"/>
      <c r="E15316" s="27"/>
      <c r="F15316" s="27"/>
      <c r="G15316" s="29"/>
      <c r="H15316" s="29"/>
      <c r="I15316" s="29"/>
      <c r="J15316" s="29"/>
      <c r="K15316" s="29"/>
      <c r="L15316" s="29"/>
    </row>
    <row r="15317" spans="1:12" ht="21">
      <c r="A15317" s="26"/>
      <c r="B15317" s="27"/>
      <c r="C15317" s="27"/>
      <c r="D15317" s="27"/>
      <c r="E15317" s="27"/>
      <c r="F15317" s="27"/>
      <c r="G15317" s="29"/>
      <c r="H15317" s="29"/>
      <c r="I15317" s="29"/>
      <c r="J15317" s="29"/>
      <c r="K15317" s="29"/>
      <c r="L15317" s="29"/>
    </row>
    <row r="15318" spans="1:12" ht="21">
      <c r="A15318" s="26"/>
      <c r="B15318" s="27"/>
      <c r="C15318" s="27"/>
      <c r="D15318" s="27"/>
      <c r="E15318" s="27"/>
      <c r="F15318" s="27"/>
      <c r="G15318" s="28"/>
      <c r="H15318" s="28"/>
      <c r="I15318" s="28"/>
      <c r="J15318" s="28"/>
      <c r="K15318" s="28"/>
      <c r="L15318" s="28"/>
    </row>
    <row r="15319" spans="1:12" ht="21">
      <c r="A15319" s="26"/>
      <c r="B15319" s="27"/>
      <c r="C15319" s="27"/>
      <c r="D15319" s="27"/>
      <c r="E15319" s="27"/>
      <c r="F15319" s="27"/>
      <c r="G15319" s="28"/>
      <c r="H15319" s="28"/>
      <c r="I15319" s="28"/>
      <c r="J15319" s="28"/>
      <c r="K15319" s="28"/>
      <c r="L15319" s="28"/>
    </row>
    <row r="15320" spans="1:12" ht="21">
      <c r="A15320" s="26"/>
      <c r="B15320" s="27"/>
      <c r="C15320" s="27"/>
      <c r="D15320" s="27"/>
      <c r="E15320" s="27"/>
      <c r="F15320" s="27"/>
      <c r="G15320" s="28"/>
      <c r="H15320" s="28"/>
      <c r="I15320" s="28"/>
      <c r="J15320" s="28"/>
      <c r="K15320" s="28"/>
      <c r="L15320" s="28"/>
    </row>
    <row r="15321" spans="1:12" ht="21">
      <c r="A15321" s="26"/>
      <c r="B15321" s="27"/>
      <c r="C15321" s="27"/>
      <c r="D15321" s="27"/>
      <c r="E15321" s="27"/>
      <c r="F15321" s="27"/>
      <c r="G15321" s="28"/>
      <c r="H15321" s="28"/>
      <c r="I15321" s="28"/>
      <c r="J15321" s="28"/>
      <c r="K15321" s="28"/>
      <c r="L15321" s="28"/>
    </row>
    <row r="15322" spans="1:12" ht="21">
      <c r="A15322" s="26"/>
      <c r="B15322" s="27"/>
      <c r="C15322" s="27"/>
      <c r="D15322" s="27"/>
      <c r="E15322" s="27"/>
      <c r="F15322" s="27"/>
      <c r="G15322" s="28"/>
      <c r="H15322" s="28"/>
      <c r="I15322" s="28"/>
      <c r="J15322" s="28"/>
      <c r="K15322" s="28"/>
      <c r="L15322" s="28"/>
    </row>
    <row r="15323" spans="1:12" ht="21">
      <c r="A15323" s="26"/>
      <c r="B15323" s="27"/>
      <c r="C15323" s="27"/>
      <c r="D15323" s="27"/>
      <c r="E15323" s="27"/>
      <c r="F15323" s="27"/>
      <c r="G15323" s="28"/>
      <c r="H15323" s="28"/>
      <c r="I15323" s="28"/>
      <c r="J15323" s="28"/>
      <c r="K15323" s="28"/>
      <c r="L15323" s="28"/>
    </row>
    <row r="15324" spans="1:12" ht="21">
      <c r="A15324" s="26"/>
      <c r="B15324" s="27"/>
      <c r="C15324" s="27"/>
      <c r="D15324" s="27"/>
      <c r="E15324" s="27"/>
      <c r="F15324" s="27"/>
      <c r="G15324" s="28"/>
      <c r="H15324" s="28"/>
      <c r="I15324" s="28"/>
      <c r="J15324" s="28"/>
      <c r="K15324" s="28"/>
      <c r="L15324" s="28"/>
    </row>
    <row r="15325" spans="1:12" ht="21">
      <c r="A15325" s="26"/>
      <c r="B15325" s="27"/>
      <c r="C15325" s="27"/>
      <c r="D15325" s="27"/>
      <c r="E15325" s="27"/>
      <c r="F15325" s="27"/>
      <c r="G15325" s="28"/>
      <c r="H15325" s="28"/>
      <c r="I15325" s="28"/>
      <c r="J15325" s="28"/>
      <c r="K15325" s="28"/>
      <c r="L15325" s="28"/>
    </row>
    <row r="15326" spans="1:12" ht="21">
      <c r="A15326" s="26"/>
      <c r="B15326" s="27"/>
      <c r="C15326" s="27"/>
      <c r="D15326" s="27"/>
      <c r="E15326" s="27"/>
      <c r="F15326" s="27"/>
      <c r="G15326" s="29"/>
      <c r="H15326" s="29"/>
      <c r="I15326" s="29"/>
      <c r="J15326" s="29"/>
      <c r="K15326" s="29"/>
      <c r="L15326" s="29"/>
    </row>
    <row r="15327" spans="1:12" ht="21">
      <c r="A15327" s="26"/>
      <c r="B15327" s="27"/>
      <c r="C15327" s="27"/>
      <c r="D15327" s="27"/>
      <c r="E15327" s="27"/>
      <c r="F15327" s="27"/>
      <c r="G15327" s="29"/>
      <c r="H15327" s="29"/>
      <c r="I15327" s="29"/>
      <c r="J15327" s="29"/>
      <c r="K15327" s="29"/>
      <c r="L15327" s="29"/>
    </row>
    <row r="15328" spans="1:12" ht="21">
      <c r="A15328" s="26"/>
      <c r="B15328" s="27"/>
      <c r="C15328" s="27"/>
      <c r="D15328" s="27"/>
      <c r="E15328" s="27"/>
      <c r="F15328" s="27"/>
      <c r="G15328" s="28"/>
      <c r="H15328" s="28"/>
      <c r="I15328" s="28"/>
      <c r="J15328" s="28"/>
      <c r="K15328" s="28"/>
      <c r="L15328" s="28"/>
    </row>
    <row r="15329" spans="1:12" ht="21">
      <c r="A15329" s="26"/>
      <c r="B15329" s="27"/>
      <c r="C15329" s="27"/>
      <c r="D15329" s="27"/>
      <c r="E15329" s="27"/>
      <c r="F15329" s="27"/>
      <c r="G15329" s="28"/>
      <c r="H15329" s="28"/>
      <c r="I15329" s="28"/>
      <c r="J15329" s="28"/>
      <c r="K15329" s="28"/>
      <c r="L15329" s="28"/>
    </row>
    <row r="15330" spans="1:12" ht="21">
      <c r="A15330" s="26"/>
      <c r="B15330" s="27"/>
      <c r="C15330" s="27"/>
      <c r="D15330" s="27"/>
      <c r="E15330" s="27"/>
      <c r="F15330" s="27"/>
      <c r="G15330" s="28"/>
      <c r="H15330" s="28"/>
      <c r="I15330" s="28"/>
      <c r="J15330" s="28"/>
      <c r="K15330" s="28"/>
      <c r="L15330" s="28"/>
    </row>
    <row r="15331" spans="1:12" ht="21">
      <c r="A15331" s="26"/>
      <c r="B15331" s="27"/>
      <c r="C15331" s="27"/>
      <c r="D15331" s="27"/>
      <c r="E15331" s="27"/>
      <c r="F15331" s="27"/>
      <c r="G15331" s="28"/>
      <c r="H15331" s="28"/>
      <c r="I15331" s="28"/>
      <c r="J15331" s="28"/>
      <c r="K15331" s="28"/>
      <c r="L15331" s="28"/>
    </row>
    <row r="15332" spans="1:12" ht="21">
      <c r="A15332" s="26"/>
      <c r="B15332" s="27"/>
      <c r="C15332" s="27"/>
      <c r="D15332" s="27"/>
      <c r="E15332" s="27"/>
      <c r="F15332" s="27"/>
      <c r="G15332" s="29"/>
      <c r="H15332" s="29"/>
      <c r="I15332" s="29"/>
      <c r="J15332" s="29"/>
      <c r="K15332" s="29"/>
      <c r="L15332" s="29"/>
    </row>
    <row r="15333" spans="1:12" ht="21">
      <c r="A15333" s="26"/>
      <c r="B15333" s="27"/>
      <c r="C15333" s="27"/>
      <c r="D15333" s="27"/>
      <c r="E15333" s="27"/>
      <c r="F15333" s="27"/>
      <c r="G15333" s="29"/>
      <c r="H15333" s="29"/>
      <c r="I15333" s="29"/>
      <c r="J15333" s="29"/>
      <c r="K15333" s="29"/>
      <c r="L15333" s="29"/>
    </row>
    <row r="15334" spans="1:12" ht="21">
      <c r="A15334" s="26"/>
      <c r="B15334" s="27"/>
      <c r="C15334" s="27"/>
      <c r="D15334" s="27"/>
      <c r="E15334" s="27"/>
      <c r="F15334" s="27"/>
      <c r="G15334" s="28"/>
      <c r="H15334" s="28"/>
      <c r="I15334" s="28"/>
      <c r="J15334" s="28"/>
      <c r="K15334" s="28"/>
      <c r="L15334" s="28"/>
    </row>
    <row r="15335" spans="1:12" ht="21">
      <c r="A15335" s="26"/>
      <c r="B15335" s="27"/>
      <c r="C15335" s="27"/>
      <c r="D15335" s="27"/>
      <c r="E15335" s="27"/>
      <c r="F15335" s="27"/>
      <c r="G15335" s="29"/>
      <c r="H15335" s="29"/>
      <c r="I15335" s="29"/>
      <c r="J15335" s="29"/>
      <c r="K15335" s="29"/>
      <c r="L15335" s="29"/>
    </row>
    <row r="15336" spans="1:12" ht="21">
      <c r="A15336" s="26"/>
      <c r="B15336" s="27"/>
      <c r="C15336" s="27"/>
      <c r="D15336" s="27"/>
      <c r="E15336" s="27"/>
      <c r="F15336" s="27"/>
      <c r="G15336" s="28"/>
      <c r="H15336" s="28"/>
      <c r="I15336" s="28"/>
      <c r="J15336" s="28"/>
      <c r="K15336" s="28"/>
      <c r="L15336" s="28"/>
    </row>
    <row r="15337" spans="1:12" ht="21">
      <c r="A15337" s="26"/>
      <c r="B15337" s="27"/>
      <c r="C15337" s="27"/>
      <c r="D15337" s="27"/>
      <c r="E15337" s="27"/>
      <c r="F15337" s="27"/>
      <c r="G15337" s="28"/>
      <c r="H15337" s="28"/>
      <c r="I15337" s="28"/>
      <c r="J15337" s="28"/>
      <c r="K15337" s="28"/>
      <c r="L15337" s="28"/>
    </row>
    <row r="15338" spans="1:12" ht="21">
      <c r="A15338" s="26"/>
      <c r="B15338" s="27"/>
      <c r="C15338" s="27"/>
      <c r="D15338" s="27"/>
      <c r="E15338" s="27"/>
      <c r="F15338" s="27"/>
      <c r="G15338" s="29"/>
      <c r="H15338" s="29"/>
      <c r="I15338" s="29"/>
      <c r="J15338" s="29"/>
      <c r="K15338" s="29"/>
      <c r="L15338" s="29"/>
    </row>
    <row r="15339" spans="1:12" ht="21">
      <c r="A15339" s="26"/>
      <c r="B15339" s="27"/>
      <c r="C15339" s="27"/>
      <c r="D15339" s="27"/>
      <c r="E15339" s="27"/>
      <c r="F15339" s="27"/>
      <c r="G15339" s="28"/>
      <c r="H15339" s="28"/>
      <c r="I15339" s="28"/>
      <c r="J15339" s="28"/>
      <c r="K15339" s="28"/>
      <c r="L15339" s="28"/>
    </row>
    <row r="15340" spans="1:12" ht="21">
      <c r="A15340" s="26"/>
      <c r="B15340" s="27"/>
      <c r="C15340" s="27"/>
      <c r="D15340" s="27"/>
      <c r="E15340" s="27"/>
      <c r="F15340" s="27"/>
      <c r="G15340" s="29"/>
      <c r="H15340" s="29"/>
      <c r="I15340" s="29"/>
      <c r="J15340" s="29"/>
      <c r="K15340" s="29"/>
      <c r="L15340" s="29"/>
    </row>
    <row r="15341" spans="1:12" ht="21">
      <c r="A15341" s="26"/>
      <c r="B15341" s="27"/>
      <c r="C15341" s="27"/>
      <c r="D15341" s="27"/>
      <c r="E15341" s="27"/>
      <c r="F15341" s="27"/>
      <c r="G15341" s="29"/>
      <c r="H15341" s="29"/>
      <c r="I15341" s="29"/>
      <c r="J15341" s="29"/>
      <c r="K15341" s="29"/>
      <c r="L15341" s="29"/>
    </row>
    <row r="15342" spans="1:12" ht="21">
      <c r="A15342" s="26"/>
      <c r="B15342" s="27"/>
      <c r="C15342" s="27"/>
      <c r="D15342" s="27"/>
      <c r="E15342" s="27"/>
      <c r="F15342" s="27"/>
      <c r="G15342" s="29"/>
      <c r="H15342" s="29"/>
      <c r="I15342" s="29"/>
      <c r="J15342" s="29"/>
      <c r="K15342" s="29"/>
      <c r="L15342" s="29"/>
    </row>
    <row r="15343" spans="1:12" ht="21">
      <c r="A15343" s="26"/>
      <c r="B15343" s="27"/>
      <c r="C15343" s="27"/>
      <c r="D15343" s="27"/>
      <c r="E15343" s="27"/>
      <c r="F15343" s="27"/>
      <c r="G15343" s="29"/>
      <c r="H15343" s="29"/>
      <c r="I15343" s="29"/>
      <c r="J15343" s="29"/>
      <c r="K15343" s="29"/>
      <c r="L15343" s="29"/>
    </row>
    <row r="15344" spans="1:12" ht="21">
      <c r="A15344" s="26"/>
      <c r="B15344" s="27"/>
      <c r="C15344" s="27"/>
      <c r="D15344" s="27"/>
      <c r="E15344" s="27"/>
      <c r="F15344" s="27"/>
      <c r="G15344" s="29"/>
      <c r="H15344" s="29"/>
      <c r="I15344" s="29"/>
      <c r="J15344" s="29"/>
      <c r="K15344" s="29"/>
      <c r="L15344" s="29"/>
    </row>
    <row r="15345" spans="1:12" ht="21">
      <c r="A15345" s="26"/>
      <c r="B15345" s="27"/>
      <c r="C15345" s="27"/>
      <c r="D15345" s="27"/>
      <c r="E15345" s="27"/>
      <c r="F15345" s="27"/>
      <c r="G15345" s="29"/>
      <c r="H15345" s="29"/>
      <c r="I15345" s="29"/>
      <c r="J15345" s="29"/>
      <c r="K15345" s="29"/>
      <c r="L15345" s="29"/>
    </row>
    <row r="15346" spans="1:12" ht="21">
      <c r="A15346" s="26"/>
      <c r="B15346" s="27"/>
      <c r="C15346" s="27"/>
      <c r="D15346" s="27"/>
      <c r="E15346" s="27"/>
      <c r="F15346" s="27"/>
      <c r="G15346" s="29"/>
      <c r="H15346" s="29"/>
      <c r="I15346" s="29"/>
      <c r="J15346" s="29"/>
      <c r="K15346" s="29"/>
      <c r="L15346" s="29"/>
    </row>
    <row r="15347" spans="1:12" ht="21">
      <c r="A15347" s="26"/>
      <c r="B15347" s="27"/>
      <c r="C15347" s="27"/>
      <c r="D15347" s="27"/>
      <c r="E15347" s="27"/>
      <c r="F15347" s="27"/>
      <c r="G15347" s="29"/>
      <c r="H15347" s="29"/>
      <c r="I15347" s="29"/>
      <c r="J15347" s="29"/>
      <c r="K15347" s="29"/>
      <c r="L15347" s="29"/>
    </row>
    <row r="15348" spans="1:12" ht="21">
      <c r="A15348" s="26"/>
      <c r="B15348" s="27"/>
      <c r="C15348" s="27"/>
      <c r="D15348" s="27"/>
      <c r="E15348" s="27"/>
      <c r="F15348" s="27"/>
      <c r="G15348" s="29"/>
      <c r="H15348" s="29"/>
      <c r="I15348" s="29"/>
      <c r="J15348" s="29"/>
      <c r="K15348" s="29"/>
      <c r="L15348" s="29"/>
    </row>
    <row r="15349" spans="1:12" ht="21">
      <c r="A15349" s="26"/>
      <c r="B15349" s="27"/>
      <c r="C15349" s="27"/>
      <c r="D15349" s="27"/>
      <c r="E15349" s="27"/>
      <c r="F15349" s="27"/>
      <c r="G15349" s="29"/>
      <c r="H15349" s="29"/>
      <c r="I15349" s="29"/>
      <c r="J15349" s="29"/>
      <c r="K15349" s="29"/>
      <c r="L15349" s="29"/>
    </row>
    <row r="15350" spans="1:12" ht="21">
      <c r="A15350" s="26"/>
      <c r="B15350" s="27"/>
      <c r="C15350" s="27"/>
      <c r="D15350" s="27"/>
      <c r="E15350" s="27"/>
      <c r="F15350" s="27"/>
      <c r="G15350" s="29"/>
      <c r="H15350" s="29"/>
      <c r="I15350" s="29"/>
      <c r="J15350" s="29"/>
      <c r="K15350" s="29"/>
      <c r="L15350" s="29"/>
    </row>
    <row r="15351" spans="1:12" ht="21">
      <c r="A15351" s="26"/>
      <c r="B15351" s="27"/>
      <c r="C15351" s="27"/>
      <c r="D15351" s="27"/>
      <c r="E15351" s="27"/>
      <c r="F15351" s="27"/>
      <c r="G15351" s="29"/>
      <c r="H15351" s="29"/>
      <c r="I15351" s="29"/>
      <c r="J15351" s="29"/>
      <c r="K15351" s="29"/>
      <c r="L15351" s="29"/>
    </row>
    <row r="15352" spans="1:12" ht="21">
      <c r="A15352" s="26"/>
      <c r="B15352" s="27"/>
      <c r="C15352" s="27"/>
      <c r="D15352" s="27"/>
      <c r="E15352" s="27"/>
      <c r="F15352" s="27"/>
      <c r="G15352" s="29"/>
      <c r="H15352" s="29"/>
      <c r="I15352" s="29"/>
      <c r="J15352" s="29"/>
      <c r="K15352" s="29"/>
      <c r="L15352" s="29"/>
    </row>
    <row r="15353" spans="1:12" ht="21">
      <c r="A15353" s="26"/>
      <c r="B15353" s="27"/>
      <c r="C15353" s="27"/>
      <c r="D15353" s="27"/>
      <c r="E15353" s="27"/>
      <c r="F15353" s="27"/>
      <c r="G15353" s="29"/>
      <c r="H15353" s="29"/>
      <c r="I15353" s="29"/>
      <c r="J15353" s="29"/>
      <c r="K15353" s="29"/>
      <c r="L15353" s="29"/>
    </row>
    <row r="15354" spans="1:12" ht="21">
      <c r="A15354" s="26"/>
      <c r="B15354" s="27"/>
      <c r="C15354" s="27"/>
      <c r="D15354" s="27"/>
      <c r="E15354" s="27"/>
      <c r="F15354" s="27"/>
      <c r="G15354" s="29"/>
      <c r="H15354" s="29"/>
      <c r="I15354" s="29"/>
      <c r="J15354" s="29"/>
      <c r="K15354" s="29"/>
      <c r="L15354" s="29"/>
    </row>
    <row r="15355" spans="1:12" ht="21">
      <c r="A15355" s="26"/>
      <c r="B15355" s="27"/>
      <c r="C15355" s="27"/>
      <c r="D15355" s="27"/>
      <c r="E15355" s="27"/>
      <c r="F15355" s="27"/>
      <c r="G15355" s="29"/>
      <c r="H15355" s="29"/>
      <c r="I15355" s="29"/>
      <c r="J15355" s="29"/>
      <c r="K15355" s="29"/>
      <c r="L15355" s="29"/>
    </row>
    <row r="15356" spans="1:12" ht="21">
      <c r="A15356" s="26"/>
      <c r="B15356" s="27"/>
      <c r="C15356" s="27"/>
      <c r="D15356" s="27"/>
      <c r="E15356" s="27"/>
      <c r="F15356" s="27"/>
      <c r="G15356" s="29"/>
      <c r="H15356" s="29"/>
      <c r="I15356" s="29"/>
      <c r="J15356" s="29"/>
      <c r="K15356" s="29"/>
      <c r="L15356" s="29"/>
    </row>
    <row r="15357" spans="1:12" ht="21">
      <c r="A15357" s="26"/>
      <c r="B15357" s="27"/>
      <c r="C15357" s="27"/>
      <c r="D15357" s="27"/>
      <c r="E15357" s="27"/>
      <c r="F15357" s="27"/>
      <c r="G15357" s="29"/>
      <c r="H15357" s="29"/>
      <c r="I15357" s="29"/>
      <c r="J15357" s="29"/>
      <c r="K15357" s="29"/>
      <c r="L15357" s="29"/>
    </row>
    <row r="15358" spans="1:12" ht="21">
      <c r="A15358" s="26"/>
      <c r="B15358" s="27"/>
      <c r="C15358" s="27"/>
      <c r="D15358" s="27"/>
      <c r="E15358" s="27"/>
      <c r="F15358" s="27"/>
      <c r="G15358" s="29"/>
      <c r="H15358" s="29"/>
      <c r="I15358" s="29"/>
      <c r="J15358" s="29"/>
      <c r="K15358" s="29"/>
      <c r="L15358" s="29"/>
    </row>
    <row r="15359" spans="1:12" ht="21">
      <c r="A15359" s="26"/>
      <c r="B15359" s="27"/>
      <c r="C15359" s="27"/>
      <c r="D15359" s="27"/>
      <c r="E15359" s="27"/>
      <c r="F15359" s="27"/>
      <c r="G15359" s="29"/>
      <c r="H15359" s="29"/>
      <c r="I15359" s="29"/>
      <c r="J15359" s="29"/>
      <c r="K15359" s="29"/>
      <c r="L15359" s="29"/>
    </row>
    <row r="15360" spans="1:12" ht="21">
      <c r="A15360" s="26"/>
      <c r="B15360" s="27"/>
      <c r="C15360" s="27"/>
      <c r="D15360" s="27"/>
      <c r="E15360" s="27"/>
      <c r="F15360" s="27"/>
      <c r="G15360" s="29"/>
      <c r="H15360" s="29"/>
      <c r="I15360" s="29"/>
      <c r="J15360" s="29"/>
      <c r="K15360" s="29"/>
      <c r="L15360" s="29"/>
    </row>
    <row r="15361" spans="1:12" ht="21">
      <c r="A15361" s="26"/>
      <c r="B15361" s="27"/>
      <c r="C15361" s="27"/>
      <c r="D15361" s="27"/>
      <c r="E15361" s="27"/>
      <c r="F15361" s="27"/>
      <c r="G15361" s="29"/>
      <c r="H15361" s="29"/>
      <c r="I15361" s="29"/>
      <c r="J15361" s="29"/>
      <c r="K15361" s="29"/>
      <c r="L15361" s="29"/>
    </row>
    <row r="15362" spans="1:12" ht="21">
      <c r="A15362" s="26"/>
      <c r="B15362" s="27"/>
      <c r="C15362" s="27"/>
      <c r="D15362" s="27"/>
      <c r="E15362" s="27"/>
      <c r="F15362" s="27"/>
      <c r="G15362" s="29"/>
      <c r="H15362" s="29"/>
      <c r="I15362" s="29"/>
      <c r="J15362" s="29"/>
      <c r="K15362" s="29"/>
      <c r="L15362" s="29"/>
    </row>
    <row r="15363" spans="1:12" ht="21">
      <c r="A15363" s="26"/>
      <c r="B15363" s="27"/>
      <c r="C15363" s="27"/>
      <c r="D15363" s="27"/>
      <c r="E15363" s="27"/>
      <c r="F15363" s="27"/>
      <c r="G15363" s="29"/>
      <c r="H15363" s="29"/>
      <c r="I15363" s="29"/>
      <c r="J15363" s="29"/>
      <c r="K15363" s="29"/>
      <c r="L15363" s="29"/>
    </row>
    <row r="15364" spans="1:12" ht="21">
      <c r="A15364" s="26"/>
      <c r="B15364" s="27"/>
      <c r="C15364" s="27"/>
      <c r="D15364" s="27"/>
      <c r="E15364" s="27"/>
      <c r="F15364" s="27"/>
      <c r="G15364" s="29"/>
      <c r="H15364" s="29"/>
      <c r="I15364" s="29"/>
      <c r="J15364" s="29"/>
      <c r="K15364" s="29"/>
      <c r="L15364" s="29"/>
    </row>
    <row r="15365" spans="1:12" ht="21">
      <c r="A15365" s="26"/>
      <c r="B15365" s="27"/>
      <c r="C15365" s="27"/>
      <c r="D15365" s="27"/>
      <c r="E15365" s="27"/>
      <c r="F15365" s="27"/>
      <c r="G15365" s="29"/>
      <c r="H15365" s="29"/>
      <c r="I15365" s="29"/>
      <c r="J15365" s="29"/>
      <c r="K15365" s="29"/>
      <c r="L15365" s="29"/>
    </row>
    <row r="15366" spans="1:12" ht="21">
      <c r="A15366" s="26"/>
      <c r="B15366" s="27"/>
      <c r="C15366" s="27"/>
      <c r="D15366" s="27"/>
      <c r="E15366" s="27"/>
      <c r="F15366" s="27"/>
      <c r="G15366" s="29"/>
      <c r="H15366" s="29"/>
      <c r="I15366" s="29"/>
      <c r="J15366" s="29"/>
      <c r="K15366" s="29"/>
      <c r="L15366" s="29"/>
    </row>
    <row r="15367" spans="1:12" ht="21">
      <c r="A15367" s="26"/>
      <c r="B15367" s="27"/>
      <c r="C15367" s="27"/>
      <c r="D15367" s="27"/>
      <c r="E15367" s="27"/>
      <c r="F15367" s="27"/>
      <c r="G15367" s="29"/>
      <c r="H15367" s="29"/>
      <c r="I15367" s="29"/>
      <c r="J15367" s="29"/>
      <c r="K15367" s="29"/>
      <c r="L15367" s="29"/>
    </row>
    <row r="15368" spans="1:12" ht="21">
      <c r="A15368" s="26"/>
      <c r="B15368" s="27"/>
      <c r="C15368" s="27"/>
      <c r="D15368" s="27"/>
      <c r="E15368" s="27"/>
      <c r="F15368" s="27"/>
      <c r="G15368" s="29"/>
      <c r="H15368" s="29"/>
      <c r="I15368" s="29"/>
      <c r="J15368" s="29"/>
      <c r="K15368" s="29"/>
      <c r="L15368" s="29"/>
    </row>
    <row r="15369" spans="1:12" ht="21">
      <c r="A15369" s="26"/>
      <c r="B15369" s="27"/>
      <c r="C15369" s="27"/>
      <c r="D15369" s="27"/>
      <c r="E15369" s="27"/>
      <c r="F15369" s="27"/>
      <c r="G15369" s="29"/>
      <c r="H15369" s="29"/>
      <c r="I15369" s="29"/>
      <c r="J15369" s="29"/>
      <c r="K15369" s="29"/>
      <c r="L15369" s="29"/>
    </row>
    <row r="15370" spans="1:12" ht="21">
      <c r="A15370" s="26"/>
      <c r="B15370" s="27"/>
      <c r="C15370" s="27"/>
      <c r="D15370" s="27"/>
      <c r="E15370" s="27"/>
      <c r="F15370" s="27"/>
      <c r="G15370" s="29"/>
      <c r="H15370" s="29"/>
      <c r="I15370" s="29"/>
      <c r="J15370" s="29"/>
      <c r="K15370" s="29"/>
      <c r="L15370" s="29"/>
    </row>
    <row r="15371" spans="1:12" ht="21">
      <c r="A15371" s="26"/>
      <c r="B15371" s="27"/>
      <c r="C15371" s="27"/>
      <c r="D15371" s="27"/>
      <c r="E15371" s="27"/>
      <c r="F15371" s="27"/>
      <c r="G15371" s="29"/>
      <c r="H15371" s="29"/>
      <c r="I15371" s="29"/>
      <c r="J15371" s="29"/>
      <c r="K15371" s="29"/>
      <c r="L15371" s="29"/>
    </row>
    <row r="15372" spans="1:12" ht="21">
      <c r="A15372" s="26"/>
      <c r="B15372" s="27"/>
      <c r="C15372" s="27"/>
      <c r="D15372" s="27"/>
      <c r="E15372" s="27"/>
      <c r="F15372" s="27"/>
      <c r="G15372" s="29"/>
      <c r="H15372" s="29"/>
      <c r="I15372" s="29"/>
      <c r="J15372" s="29"/>
      <c r="K15372" s="29"/>
      <c r="L15372" s="29"/>
    </row>
    <row r="15373" spans="1:12" ht="21">
      <c r="A15373" s="26"/>
      <c r="B15373" s="27"/>
      <c r="C15373" s="27"/>
      <c r="D15373" s="27"/>
      <c r="E15373" s="27"/>
      <c r="F15373" s="27"/>
      <c r="G15373" s="29"/>
      <c r="H15373" s="29"/>
      <c r="I15373" s="29"/>
      <c r="J15373" s="29"/>
      <c r="K15373" s="29"/>
      <c r="L15373" s="29"/>
    </row>
    <row r="15374" spans="1:12" ht="21">
      <c r="A15374" s="26"/>
      <c r="B15374" s="27"/>
      <c r="C15374" s="27"/>
      <c r="D15374" s="27"/>
      <c r="E15374" s="27"/>
      <c r="F15374" s="27"/>
      <c r="G15374" s="29"/>
      <c r="H15374" s="29"/>
      <c r="I15374" s="29"/>
      <c r="J15374" s="29"/>
      <c r="K15374" s="29"/>
      <c r="L15374" s="29"/>
    </row>
    <row r="15375" spans="1:12" ht="21">
      <c r="A15375" s="26"/>
      <c r="B15375" s="27"/>
      <c r="C15375" s="27"/>
      <c r="D15375" s="27"/>
      <c r="E15375" s="27"/>
      <c r="F15375" s="27"/>
      <c r="G15375" s="29"/>
      <c r="H15375" s="29"/>
      <c r="I15375" s="29"/>
      <c r="J15375" s="29"/>
      <c r="K15375" s="29"/>
      <c r="L15375" s="29"/>
    </row>
    <row r="15376" spans="1:12" ht="21">
      <c r="A15376" s="26"/>
      <c r="B15376" s="27"/>
      <c r="C15376" s="27"/>
      <c r="D15376" s="27"/>
      <c r="E15376" s="27"/>
      <c r="F15376" s="27"/>
      <c r="G15376" s="29"/>
      <c r="H15376" s="29"/>
      <c r="I15376" s="29"/>
      <c r="J15376" s="29"/>
      <c r="K15376" s="29"/>
      <c r="L15376" s="29"/>
    </row>
    <row r="15377" spans="1:12" ht="21">
      <c r="A15377" s="26"/>
      <c r="B15377" s="27"/>
      <c r="C15377" s="27"/>
      <c r="D15377" s="27"/>
      <c r="E15377" s="27"/>
      <c r="F15377" s="27"/>
      <c r="G15377" s="29"/>
      <c r="H15377" s="29"/>
      <c r="I15377" s="29"/>
      <c r="J15377" s="29"/>
      <c r="K15377" s="29"/>
      <c r="L15377" s="29"/>
    </row>
    <row r="15378" spans="1:12" ht="21">
      <c r="A15378" s="26"/>
      <c r="B15378" s="27"/>
      <c r="C15378" s="27"/>
      <c r="D15378" s="27"/>
      <c r="E15378" s="27"/>
      <c r="F15378" s="27"/>
      <c r="G15378" s="29"/>
      <c r="H15378" s="29"/>
      <c r="I15378" s="29"/>
      <c r="J15378" s="29"/>
      <c r="K15378" s="29"/>
      <c r="L15378" s="29"/>
    </row>
    <row r="15379" spans="1:12" ht="21">
      <c r="A15379" s="26"/>
      <c r="B15379" s="27"/>
      <c r="C15379" s="27"/>
      <c r="D15379" s="27"/>
      <c r="E15379" s="27"/>
      <c r="F15379" s="27"/>
      <c r="G15379" s="29"/>
      <c r="H15379" s="29"/>
      <c r="I15379" s="29"/>
      <c r="J15379" s="29"/>
      <c r="K15379" s="29"/>
      <c r="L15379" s="29"/>
    </row>
    <row r="15380" spans="1:12" ht="21">
      <c r="A15380" s="26"/>
      <c r="B15380" s="27"/>
      <c r="C15380" s="27"/>
      <c r="D15380" s="27"/>
      <c r="E15380" s="27"/>
      <c r="F15380" s="27"/>
      <c r="G15380" s="29"/>
      <c r="H15380" s="29"/>
      <c r="I15380" s="29"/>
      <c r="J15380" s="29"/>
      <c r="K15380" s="29"/>
      <c r="L15380" s="29"/>
    </row>
    <row r="15381" spans="1:12" ht="21">
      <c r="A15381" s="26"/>
      <c r="B15381" s="27"/>
      <c r="C15381" s="27"/>
      <c r="D15381" s="27"/>
      <c r="E15381" s="27"/>
      <c r="F15381" s="27"/>
      <c r="G15381" s="29"/>
      <c r="H15381" s="29"/>
      <c r="I15381" s="29"/>
      <c r="J15381" s="29"/>
      <c r="K15381" s="29"/>
      <c r="L15381" s="29"/>
    </row>
    <row r="15382" spans="1:12" ht="21">
      <c r="A15382" s="26"/>
      <c r="B15382" s="27"/>
      <c r="C15382" s="27"/>
      <c r="D15382" s="27"/>
      <c r="E15382" s="27"/>
      <c r="F15382" s="27"/>
      <c r="G15382" s="29"/>
      <c r="H15382" s="29"/>
      <c r="I15382" s="29"/>
      <c r="J15382" s="29"/>
      <c r="K15382" s="29"/>
      <c r="L15382" s="29"/>
    </row>
    <row r="15383" spans="1:12" ht="21">
      <c r="A15383" s="26"/>
      <c r="B15383" s="27"/>
      <c r="C15383" s="27"/>
      <c r="D15383" s="27"/>
      <c r="E15383" s="27"/>
      <c r="F15383" s="27"/>
      <c r="G15383" s="28"/>
      <c r="H15383" s="28"/>
      <c r="I15383" s="28"/>
      <c r="J15383" s="28"/>
      <c r="K15383" s="28"/>
      <c r="L15383" s="28"/>
    </row>
    <row r="15384" spans="1:12" ht="21">
      <c r="A15384" s="26"/>
      <c r="B15384" s="27"/>
      <c r="C15384" s="27"/>
      <c r="D15384" s="27"/>
      <c r="E15384" s="27"/>
      <c r="F15384" s="27"/>
      <c r="G15384" s="28"/>
      <c r="H15384" s="28"/>
      <c r="I15384" s="28"/>
      <c r="J15384" s="28"/>
      <c r="K15384" s="28"/>
      <c r="L15384" s="28"/>
    </row>
    <row r="15385" spans="1:12" ht="21">
      <c r="A15385" s="26"/>
      <c r="B15385" s="27"/>
      <c r="C15385" s="27"/>
      <c r="D15385" s="27"/>
      <c r="E15385" s="27"/>
      <c r="F15385" s="27"/>
      <c r="G15385" s="28"/>
      <c r="H15385" s="28"/>
      <c r="I15385" s="28"/>
      <c r="J15385" s="28"/>
      <c r="K15385" s="28"/>
      <c r="L15385" s="28"/>
    </row>
    <row r="15386" spans="1:12" ht="21">
      <c r="A15386" s="26"/>
      <c r="B15386" s="27"/>
      <c r="C15386" s="27"/>
      <c r="D15386" s="27"/>
      <c r="E15386" s="27"/>
      <c r="F15386" s="27"/>
      <c r="G15386" s="28"/>
      <c r="H15386" s="28"/>
      <c r="I15386" s="28"/>
      <c r="J15386" s="28"/>
      <c r="K15386" s="28"/>
      <c r="L15386" s="28"/>
    </row>
    <row r="15387" spans="1:12" ht="21">
      <c r="A15387" s="26"/>
      <c r="B15387" s="27"/>
      <c r="C15387" s="27"/>
      <c r="D15387" s="27"/>
      <c r="E15387" s="27"/>
      <c r="F15387" s="27"/>
      <c r="G15387" s="28"/>
      <c r="H15387" s="28"/>
      <c r="I15387" s="28"/>
      <c r="J15387" s="28"/>
      <c r="K15387" s="28"/>
      <c r="L15387" s="28"/>
    </row>
    <row r="15388" spans="1:12" ht="21">
      <c r="A15388" s="26"/>
      <c r="B15388" s="27"/>
      <c r="C15388" s="27"/>
      <c r="D15388" s="27"/>
      <c r="E15388" s="27"/>
      <c r="F15388" s="27"/>
      <c r="G15388" s="28"/>
      <c r="H15388" s="28"/>
      <c r="I15388" s="28"/>
      <c r="J15388" s="28"/>
      <c r="K15388" s="28"/>
      <c r="L15388" s="28"/>
    </row>
    <row r="15389" spans="1:12" ht="21">
      <c r="A15389" s="26"/>
      <c r="B15389" s="27"/>
      <c r="C15389" s="27"/>
      <c r="D15389" s="27"/>
      <c r="E15389" s="27"/>
      <c r="F15389" s="27"/>
      <c r="G15389" s="29"/>
      <c r="H15389" s="29"/>
      <c r="I15389" s="29"/>
      <c r="J15389" s="29"/>
      <c r="K15389" s="29"/>
      <c r="L15389" s="29"/>
    </row>
    <row r="15390" spans="1:12" ht="21">
      <c r="A15390" s="26"/>
      <c r="B15390" s="27"/>
      <c r="C15390" s="27"/>
      <c r="D15390" s="27"/>
      <c r="E15390" s="27"/>
      <c r="F15390" s="27"/>
      <c r="G15390" s="29"/>
      <c r="H15390" s="29"/>
      <c r="I15390" s="29"/>
      <c r="J15390" s="29"/>
      <c r="K15390" s="29"/>
      <c r="L15390" s="29"/>
    </row>
    <row r="15391" spans="1:12" ht="21">
      <c r="A15391" s="26"/>
      <c r="B15391" s="27"/>
      <c r="C15391" s="27"/>
      <c r="D15391" s="27"/>
      <c r="E15391" s="27"/>
      <c r="F15391" s="27"/>
      <c r="G15391" s="29"/>
      <c r="H15391" s="29"/>
      <c r="I15391" s="29"/>
      <c r="J15391" s="29"/>
      <c r="K15391" s="29"/>
      <c r="L15391" s="29"/>
    </row>
    <row r="15392" spans="1:12" ht="21">
      <c r="A15392" s="26"/>
      <c r="B15392" s="27"/>
      <c r="C15392" s="27"/>
      <c r="D15392" s="27"/>
      <c r="E15392" s="27"/>
      <c r="F15392" s="27"/>
      <c r="G15392" s="28"/>
      <c r="H15392" s="28"/>
      <c r="I15392" s="28"/>
      <c r="J15392" s="28"/>
      <c r="K15392" s="28"/>
      <c r="L15392" s="28"/>
    </row>
    <row r="15393" spans="1:12" ht="21">
      <c r="A15393" s="26"/>
      <c r="B15393" s="27"/>
      <c r="C15393" s="27"/>
      <c r="D15393" s="27"/>
      <c r="E15393" s="27"/>
      <c r="F15393" s="27"/>
      <c r="G15393" s="28"/>
      <c r="H15393" s="28"/>
      <c r="I15393" s="28"/>
      <c r="J15393" s="28"/>
      <c r="K15393" s="28"/>
      <c r="L15393" s="28"/>
    </row>
    <row r="15394" spans="1:12" ht="21">
      <c r="A15394" s="26"/>
      <c r="B15394" s="27"/>
      <c r="C15394" s="27"/>
      <c r="D15394" s="27"/>
      <c r="E15394" s="27"/>
      <c r="F15394" s="27"/>
      <c r="G15394" s="29"/>
      <c r="H15394" s="29"/>
      <c r="I15394" s="29"/>
      <c r="J15394" s="29"/>
      <c r="K15394" s="29"/>
      <c r="L15394" s="29"/>
    </row>
    <row r="15395" spans="1:12" ht="21">
      <c r="A15395" s="26"/>
      <c r="B15395" s="27"/>
      <c r="C15395" s="27"/>
      <c r="D15395" s="27"/>
      <c r="E15395" s="27"/>
      <c r="F15395" s="27"/>
      <c r="G15395" s="28"/>
      <c r="H15395" s="28"/>
      <c r="I15395" s="28"/>
      <c r="J15395" s="28"/>
      <c r="K15395" s="28"/>
      <c r="L15395" s="28"/>
    </row>
    <row r="15396" spans="1:12" ht="21">
      <c r="A15396" s="26"/>
      <c r="B15396" s="27"/>
      <c r="C15396" s="27"/>
      <c r="D15396" s="27"/>
      <c r="E15396" s="27"/>
      <c r="F15396" s="27"/>
      <c r="G15396" s="28"/>
      <c r="H15396" s="28"/>
      <c r="I15396" s="28"/>
      <c r="J15396" s="28"/>
      <c r="K15396" s="28"/>
      <c r="L15396" s="28"/>
    </row>
    <row r="15397" spans="1:12" ht="21">
      <c r="A15397" s="26"/>
      <c r="B15397" s="27"/>
      <c r="C15397" s="27"/>
      <c r="D15397" s="27"/>
      <c r="E15397" s="27"/>
      <c r="F15397" s="27"/>
      <c r="G15397" s="28"/>
      <c r="H15397" s="28"/>
      <c r="I15397" s="28"/>
      <c r="J15397" s="28"/>
      <c r="K15397" s="28"/>
      <c r="L15397" s="28"/>
    </row>
    <row r="15398" spans="1:12" ht="21">
      <c r="A15398" s="26"/>
      <c r="B15398" s="27"/>
      <c r="C15398" s="27"/>
      <c r="D15398" s="27"/>
      <c r="E15398" s="27"/>
      <c r="F15398" s="27"/>
      <c r="G15398" s="28"/>
      <c r="H15398" s="28"/>
      <c r="I15398" s="28"/>
      <c r="J15398" s="28"/>
      <c r="K15398" s="28"/>
      <c r="L15398" s="28"/>
    </row>
    <row r="15399" spans="1:12" ht="21">
      <c r="A15399" s="26"/>
      <c r="B15399" s="27"/>
      <c r="C15399" s="27"/>
      <c r="D15399" s="27"/>
      <c r="E15399" s="27"/>
      <c r="F15399" s="27"/>
      <c r="G15399" s="29"/>
      <c r="H15399" s="29"/>
      <c r="I15399" s="29"/>
      <c r="J15399" s="29"/>
      <c r="K15399" s="29"/>
      <c r="L15399" s="29"/>
    </row>
    <row r="15400" spans="1:12" ht="21">
      <c r="A15400" s="26"/>
      <c r="B15400" s="27"/>
      <c r="C15400" s="27"/>
      <c r="D15400" s="27"/>
      <c r="E15400" s="27"/>
      <c r="F15400" s="27"/>
      <c r="G15400" s="29"/>
      <c r="H15400" s="29"/>
      <c r="I15400" s="29"/>
      <c r="J15400" s="29"/>
      <c r="K15400" s="29"/>
      <c r="L15400" s="29"/>
    </row>
    <row r="15401" spans="1:12" ht="21">
      <c r="A15401" s="26"/>
      <c r="B15401" s="27"/>
      <c r="C15401" s="27"/>
      <c r="D15401" s="27"/>
      <c r="E15401" s="27"/>
      <c r="F15401" s="27"/>
      <c r="G15401" s="29"/>
      <c r="H15401" s="29"/>
      <c r="I15401" s="29"/>
      <c r="J15401" s="29"/>
      <c r="K15401" s="29"/>
      <c r="L15401" s="29"/>
    </row>
    <row r="15402" spans="1:12" ht="21">
      <c r="A15402" s="26"/>
      <c r="B15402" s="27"/>
      <c r="C15402" s="27"/>
      <c r="D15402" s="27"/>
      <c r="E15402" s="27"/>
      <c r="F15402" s="27"/>
      <c r="G15402" s="28"/>
      <c r="H15402" s="28"/>
      <c r="I15402" s="28"/>
      <c r="J15402" s="28"/>
      <c r="K15402" s="28"/>
      <c r="L15402" s="28"/>
    </row>
    <row r="15403" spans="1:12" ht="21">
      <c r="A15403" s="26"/>
      <c r="B15403" s="27"/>
      <c r="C15403" s="27"/>
      <c r="D15403" s="27"/>
      <c r="E15403" s="27"/>
      <c r="F15403" s="27"/>
      <c r="G15403" s="29"/>
      <c r="H15403" s="29"/>
      <c r="I15403" s="29"/>
      <c r="J15403" s="29"/>
      <c r="K15403" s="29"/>
      <c r="L15403" s="29"/>
    </row>
    <row r="15404" spans="1:12" ht="21">
      <c r="A15404" s="26"/>
      <c r="B15404" s="27"/>
      <c r="C15404" s="27"/>
      <c r="D15404" s="27"/>
      <c r="E15404" s="27"/>
      <c r="F15404" s="27"/>
      <c r="G15404" s="28"/>
      <c r="H15404" s="28"/>
      <c r="I15404" s="28"/>
      <c r="J15404" s="28"/>
      <c r="K15404" s="28"/>
      <c r="L15404" s="28"/>
    </row>
    <row r="15405" spans="1:12" ht="21">
      <c r="A15405" s="26"/>
      <c r="B15405" s="27"/>
      <c r="C15405" s="27"/>
      <c r="D15405" s="27"/>
      <c r="E15405" s="27"/>
      <c r="F15405" s="27"/>
      <c r="G15405" s="28"/>
      <c r="H15405" s="28"/>
      <c r="I15405" s="28"/>
      <c r="J15405" s="28"/>
      <c r="K15405" s="28"/>
      <c r="L15405" s="28"/>
    </row>
    <row r="15406" spans="1:12" ht="21">
      <c r="A15406" s="26"/>
      <c r="B15406" s="27"/>
      <c r="C15406" s="27"/>
      <c r="D15406" s="27"/>
      <c r="E15406" s="27"/>
      <c r="F15406" s="27"/>
      <c r="G15406" s="28"/>
      <c r="H15406" s="28"/>
      <c r="I15406" s="28"/>
      <c r="J15406" s="28"/>
      <c r="K15406" s="28"/>
      <c r="L15406" s="28"/>
    </row>
    <row r="15407" spans="1:12" ht="21">
      <c r="A15407" s="26"/>
      <c r="B15407" s="27"/>
      <c r="C15407" s="27"/>
      <c r="D15407" s="27"/>
      <c r="E15407" s="27"/>
      <c r="F15407" s="27"/>
      <c r="G15407" s="29"/>
      <c r="H15407" s="29"/>
      <c r="I15407" s="29"/>
      <c r="J15407" s="29"/>
      <c r="K15407" s="29"/>
      <c r="L15407" s="29"/>
    </row>
    <row r="15408" spans="1:12" ht="21">
      <c r="A15408" s="26"/>
      <c r="B15408" s="27"/>
      <c r="C15408" s="27"/>
      <c r="D15408" s="27"/>
      <c r="E15408" s="27"/>
      <c r="F15408" s="27"/>
      <c r="G15408" s="29"/>
      <c r="H15408" s="29"/>
      <c r="I15408" s="29"/>
      <c r="J15408" s="29"/>
      <c r="K15408" s="29"/>
      <c r="L15408" s="29"/>
    </row>
    <row r="15409" spans="1:12" ht="21">
      <c r="A15409" s="26"/>
      <c r="B15409" s="27"/>
      <c r="C15409" s="27"/>
      <c r="D15409" s="27"/>
      <c r="E15409" s="27"/>
      <c r="F15409" s="27"/>
      <c r="G15409" s="29"/>
      <c r="H15409" s="29"/>
      <c r="I15409" s="29"/>
      <c r="J15409" s="29"/>
      <c r="K15409" s="29"/>
      <c r="L15409" s="29"/>
    </row>
    <row r="15410" spans="1:12" ht="21">
      <c r="A15410" s="26"/>
      <c r="B15410" s="27"/>
      <c r="C15410" s="27"/>
      <c r="D15410" s="27"/>
      <c r="E15410" s="27"/>
      <c r="F15410" s="27"/>
      <c r="G15410" s="29"/>
      <c r="H15410" s="29"/>
      <c r="I15410" s="29"/>
      <c r="J15410" s="29"/>
      <c r="K15410" s="29"/>
      <c r="L15410" s="29"/>
    </row>
    <row r="15411" spans="1:12" ht="21">
      <c r="A15411" s="26"/>
      <c r="B15411" s="27"/>
      <c r="C15411" s="27"/>
      <c r="D15411" s="27"/>
      <c r="E15411" s="27"/>
      <c r="F15411" s="27"/>
      <c r="G15411" s="29"/>
      <c r="H15411" s="29"/>
      <c r="I15411" s="29"/>
      <c r="J15411" s="29"/>
      <c r="K15411" s="29"/>
      <c r="L15411" s="29"/>
    </row>
    <row r="15412" spans="1:12" ht="21">
      <c r="A15412" s="26"/>
      <c r="B15412" s="27"/>
      <c r="C15412" s="27"/>
      <c r="D15412" s="27"/>
      <c r="E15412" s="27"/>
      <c r="F15412" s="27"/>
      <c r="G15412" s="29"/>
      <c r="H15412" s="29"/>
      <c r="I15412" s="29"/>
      <c r="J15412" s="29"/>
      <c r="K15412" s="29"/>
      <c r="L15412" s="29"/>
    </row>
    <row r="15413" spans="1:12" ht="21">
      <c r="A15413" s="26"/>
      <c r="B15413" s="27"/>
      <c r="C15413" s="27"/>
      <c r="D15413" s="27"/>
      <c r="E15413" s="27"/>
      <c r="F15413" s="27"/>
      <c r="G15413" s="29"/>
      <c r="H15413" s="29"/>
      <c r="I15413" s="29"/>
      <c r="J15413" s="29"/>
      <c r="K15413" s="29"/>
      <c r="L15413" s="29"/>
    </row>
    <row r="15414" spans="1:12" ht="21">
      <c r="A15414" s="26"/>
      <c r="B15414" s="27"/>
      <c r="C15414" s="27"/>
      <c r="D15414" s="27"/>
      <c r="E15414" s="27"/>
      <c r="F15414" s="27"/>
      <c r="G15414" s="29"/>
      <c r="H15414" s="29"/>
      <c r="I15414" s="29"/>
      <c r="J15414" s="29"/>
      <c r="K15414" s="29"/>
      <c r="L15414" s="29"/>
    </row>
    <row r="15415" spans="1:12" ht="21">
      <c r="A15415" s="26"/>
      <c r="B15415" s="27"/>
      <c r="C15415" s="27"/>
      <c r="D15415" s="27"/>
      <c r="E15415" s="27"/>
      <c r="F15415" s="27"/>
      <c r="G15415" s="29"/>
      <c r="H15415" s="29"/>
      <c r="I15415" s="29"/>
      <c r="J15415" s="29"/>
      <c r="K15415" s="29"/>
      <c r="L15415" s="29"/>
    </row>
    <row r="15416" spans="1:12" ht="21">
      <c r="A15416" s="26"/>
      <c r="B15416" s="27"/>
      <c r="C15416" s="27"/>
      <c r="D15416" s="27"/>
      <c r="E15416" s="27"/>
      <c r="F15416" s="27"/>
      <c r="G15416" s="29"/>
      <c r="H15416" s="29"/>
      <c r="I15416" s="29"/>
      <c r="J15416" s="29"/>
      <c r="K15416" s="29"/>
      <c r="L15416" s="29"/>
    </row>
    <row r="15417" spans="1:12" ht="21">
      <c r="A15417" s="26"/>
      <c r="B15417" s="27"/>
      <c r="C15417" s="27"/>
      <c r="D15417" s="27"/>
      <c r="E15417" s="27"/>
      <c r="F15417" s="27"/>
      <c r="G15417" s="29"/>
      <c r="H15417" s="29"/>
      <c r="I15417" s="29"/>
      <c r="J15417" s="29"/>
      <c r="K15417" s="29"/>
      <c r="L15417" s="29"/>
    </row>
    <row r="15418" spans="1:12" ht="21">
      <c r="A15418" s="26"/>
      <c r="B15418" s="27"/>
      <c r="C15418" s="27"/>
      <c r="D15418" s="27"/>
      <c r="E15418" s="27"/>
      <c r="F15418" s="27"/>
      <c r="G15418" s="29"/>
      <c r="H15418" s="29"/>
      <c r="I15418" s="29"/>
      <c r="J15418" s="29"/>
      <c r="K15418" s="29"/>
      <c r="L15418" s="29"/>
    </row>
    <row r="15419" spans="1:12" ht="21">
      <c r="A15419" s="26"/>
      <c r="B15419" s="27"/>
      <c r="C15419" s="27"/>
      <c r="D15419" s="27"/>
      <c r="E15419" s="27"/>
      <c r="F15419" s="27"/>
      <c r="G15419" s="29"/>
      <c r="H15419" s="29"/>
      <c r="I15419" s="29"/>
      <c r="J15419" s="29"/>
      <c r="K15419" s="29"/>
      <c r="L15419" s="29"/>
    </row>
    <row r="15420" spans="1:12" ht="21">
      <c r="A15420" s="26"/>
      <c r="B15420" s="27"/>
      <c r="C15420" s="27"/>
      <c r="D15420" s="27"/>
      <c r="E15420" s="27"/>
      <c r="F15420" s="27"/>
      <c r="G15420" s="29"/>
      <c r="H15420" s="29"/>
      <c r="I15420" s="29"/>
      <c r="J15420" s="29"/>
      <c r="K15420" s="29"/>
      <c r="L15420" s="29"/>
    </row>
    <row r="15421" spans="1:12" ht="21">
      <c r="A15421" s="26"/>
      <c r="B15421" s="27"/>
      <c r="C15421" s="27"/>
      <c r="D15421" s="27"/>
      <c r="E15421" s="27"/>
      <c r="F15421" s="27"/>
      <c r="G15421" s="29"/>
      <c r="H15421" s="29"/>
      <c r="I15421" s="29"/>
      <c r="J15421" s="29"/>
      <c r="K15421" s="29"/>
      <c r="L15421" s="29"/>
    </row>
    <row r="15422" spans="1:12" ht="21">
      <c r="A15422" s="26"/>
      <c r="B15422" s="27"/>
      <c r="C15422" s="27"/>
      <c r="D15422" s="27"/>
      <c r="E15422" s="27"/>
      <c r="F15422" s="27"/>
      <c r="G15422" s="28"/>
      <c r="H15422" s="28"/>
      <c r="I15422" s="28"/>
      <c r="J15422" s="28"/>
      <c r="K15422" s="28"/>
      <c r="L15422" s="28"/>
    </row>
    <row r="15423" spans="1:12" ht="21">
      <c r="A15423" s="26"/>
      <c r="B15423" s="27"/>
      <c r="C15423" s="27"/>
      <c r="D15423" s="27"/>
      <c r="E15423" s="27"/>
      <c r="F15423" s="27"/>
      <c r="G15423" s="28"/>
      <c r="H15423" s="28"/>
      <c r="I15423" s="28"/>
      <c r="J15423" s="28"/>
      <c r="K15423" s="28"/>
      <c r="L15423" s="28"/>
    </row>
    <row r="15424" spans="1:12" ht="21">
      <c r="A15424" s="26"/>
      <c r="B15424" s="27"/>
      <c r="C15424" s="27"/>
      <c r="D15424" s="27"/>
      <c r="E15424" s="27"/>
      <c r="F15424" s="27"/>
      <c r="G15424" s="29"/>
      <c r="H15424" s="29"/>
      <c r="I15424" s="29"/>
      <c r="J15424" s="29"/>
      <c r="K15424" s="29"/>
      <c r="L15424" s="29"/>
    </row>
    <row r="15425" spans="1:12" ht="21">
      <c r="A15425" s="26"/>
      <c r="B15425" s="27"/>
      <c r="C15425" s="27"/>
      <c r="D15425" s="27"/>
      <c r="E15425" s="27"/>
      <c r="F15425" s="27"/>
      <c r="G15425" s="29"/>
      <c r="H15425" s="29"/>
      <c r="I15425" s="29"/>
      <c r="J15425" s="29"/>
      <c r="K15425" s="29"/>
      <c r="L15425" s="29"/>
    </row>
    <row r="15426" spans="1:12" ht="21">
      <c r="A15426" s="26"/>
      <c r="B15426" s="27"/>
      <c r="C15426" s="27"/>
      <c r="D15426" s="27"/>
      <c r="E15426" s="27"/>
      <c r="F15426" s="27"/>
      <c r="G15426" s="28"/>
      <c r="H15426" s="28"/>
      <c r="I15426" s="28"/>
      <c r="J15426" s="28"/>
      <c r="K15426" s="28"/>
      <c r="L15426" s="28"/>
    </row>
    <row r="15427" spans="1:12" ht="21">
      <c r="A15427" s="26"/>
      <c r="B15427" s="27"/>
      <c r="C15427" s="27"/>
      <c r="D15427" s="27"/>
      <c r="E15427" s="27"/>
      <c r="F15427" s="27"/>
      <c r="G15427" s="29"/>
      <c r="H15427" s="29"/>
      <c r="I15427" s="29"/>
      <c r="J15427" s="29"/>
      <c r="K15427" s="29"/>
      <c r="L15427" s="29"/>
    </row>
    <row r="15428" spans="1:12" ht="21">
      <c r="A15428" s="26"/>
      <c r="B15428" s="27"/>
      <c r="C15428" s="27"/>
      <c r="D15428" s="27"/>
      <c r="E15428" s="27"/>
      <c r="F15428" s="27"/>
      <c r="G15428" s="28"/>
      <c r="H15428" s="28"/>
      <c r="I15428" s="28"/>
      <c r="J15428" s="28"/>
      <c r="K15428" s="28"/>
      <c r="L15428" s="28"/>
    </row>
    <row r="15429" spans="1:12" ht="21">
      <c r="A15429" s="26"/>
      <c r="B15429" s="27"/>
      <c r="C15429" s="27"/>
      <c r="D15429" s="27"/>
      <c r="E15429" s="27"/>
      <c r="F15429" s="27"/>
      <c r="G15429" s="29"/>
      <c r="H15429" s="29"/>
      <c r="I15429" s="29"/>
      <c r="J15429" s="29"/>
      <c r="K15429" s="29"/>
      <c r="L15429" s="29"/>
    </row>
    <row r="15430" spans="1:12" ht="21">
      <c r="A15430" s="26"/>
      <c r="B15430" s="27"/>
      <c r="C15430" s="27"/>
      <c r="D15430" s="27"/>
      <c r="E15430" s="27"/>
      <c r="F15430" s="27"/>
      <c r="G15430" s="29"/>
      <c r="H15430" s="29"/>
      <c r="I15430" s="29"/>
      <c r="J15430" s="29"/>
      <c r="K15430" s="29"/>
      <c r="L15430" s="29"/>
    </row>
    <row r="15431" spans="1:12" ht="21">
      <c r="A15431" s="26"/>
      <c r="B15431" s="27"/>
      <c r="C15431" s="27"/>
      <c r="D15431" s="27"/>
      <c r="E15431" s="27"/>
      <c r="F15431" s="27"/>
      <c r="G15431" s="29"/>
      <c r="H15431" s="29"/>
      <c r="I15431" s="29"/>
      <c r="J15431" s="29"/>
      <c r="K15431" s="29"/>
      <c r="L15431" s="29"/>
    </row>
    <row r="15432" spans="1:12" ht="21">
      <c r="A15432" s="26"/>
      <c r="B15432" s="27"/>
      <c r="C15432" s="27"/>
      <c r="D15432" s="27"/>
      <c r="E15432" s="27"/>
      <c r="F15432" s="27"/>
      <c r="G15432" s="28"/>
      <c r="H15432" s="28"/>
      <c r="I15432" s="28"/>
      <c r="J15432" s="28"/>
      <c r="K15432" s="28"/>
      <c r="L15432" s="28"/>
    </row>
    <row r="15433" spans="1:12" ht="21">
      <c r="A15433" s="26"/>
      <c r="B15433" s="27"/>
      <c r="C15433" s="27"/>
      <c r="D15433" s="27"/>
      <c r="E15433" s="27"/>
      <c r="F15433" s="27"/>
      <c r="G15433" s="29"/>
      <c r="H15433" s="29"/>
      <c r="I15433" s="29"/>
      <c r="J15433" s="29"/>
      <c r="K15433" s="29"/>
      <c r="L15433" s="29"/>
    </row>
    <row r="15434" spans="1:12" ht="21">
      <c r="A15434" s="26"/>
      <c r="B15434" s="27"/>
      <c r="C15434" s="27"/>
      <c r="D15434" s="27"/>
      <c r="E15434" s="27"/>
      <c r="F15434" s="27"/>
      <c r="G15434" s="29"/>
      <c r="H15434" s="29"/>
      <c r="I15434" s="29"/>
      <c r="J15434" s="29"/>
      <c r="K15434" s="29"/>
      <c r="L15434" s="29"/>
    </row>
    <row r="15435" spans="1:12" ht="21">
      <c r="A15435" s="26"/>
      <c r="B15435" s="27"/>
      <c r="C15435" s="27"/>
      <c r="D15435" s="27"/>
      <c r="E15435" s="27"/>
      <c r="F15435" s="27"/>
      <c r="G15435" s="28"/>
      <c r="H15435" s="28"/>
      <c r="I15435" s="28"/>
      <c r="J15435" s="28"/>
      <c r="K15435" s="28"/>
      <c r="L15435" s="28"/>
    </row>
    <row r="15436" spans="1:12" ht="21">
      <c r="A15436" s="26"/>
      <c r="B15436" s="27"/>
      <c r="C15436" s="27"/>
      <c r="D15436" s="27"/>
      <c r="E15436" s="27"/>
      <c r="F15436" s="27"/>
      <c r="G15436" s="29"/>
      <c r="H15436" s="29"/>
      <c r="I15436" s="29"/>
      <c r="J15436" s="29"/>
      <c r="K15436" s="29"/>
      <c r="L15436" s="29"/>
    </row>
    <row r="15437" spans="1:12" ht="21">
      <c r="A15437" s="26"/>
      <c r="B15437" s="27"/>
      <c r="C15437" s="27"/>
      <c r="D15437" s="27"/>
      <c r="E15437" s="27"/>
      <c r="F15437" s="27"/>
      <c r="G15437" s="28"/>
      <c r="H15437" s="28"/>
      <c r="I15437" s="28"/>
      <c r="J15437" s="28"/>
      <c r="K15437" s="28"/>
      <c r="L15437" s="28"/>
    </row>
    <row r="15438" spans="1:12" ht="21">
      <c r="A15438" s="26"/>
      <c r="B15438" s="27"/>
      <c r="C15438" s="27"/>
      <c r="D15438" s="27"/>
      <c r="E15438" s="27"/>
      <c r="F15438" s="27"/>
      <c r="G15438" s="28"/>
      <c r="H15438" s="28"/>
      <c r="I15438" s="28"/>
      <c r="J15438" s="28"/>
      <c r="K15438" s="28"/>
      <c r="L15438" s="28"/>
    </row>
    <row r="15439" spans="1:12" ht="21">
      <c r="A15439" s="26"/>
      <c r="B15439" s="27"/>
      <c r="C15439" s="27"/>
      <c r="D15439" s="27"/>
      <c r="E15439" s="27"/>
      <c r="F15439" s="27"/>
      <c r="G15439" s="28"/>
      <c r="H15439" s="28"/>
      <c r="I15439" s="28"/>
      <c r="J15439" s="28"/>
      <c r="K15439" s="28"/>
      <c r="L15439" s="28"/>
    </row>
    <row r="15440" spans="1:12" ht="21">
      <c r="A15440" s="26"/>
      <c r="B15440" s="27"/>
      <c r="C15440" s="27"/>
      <c r="D15440" s="27"/>
      <c r="E15440" s="27"/>
      <c r="F15440" s="27"/>
      <c r="G15440" s="28"/>
      <c r="H15440" s="28"/>
      <c r="I15440" s="28"/>
      <c r="J15440" s="28"/>
      <c r="K15440" s="28"/>
      <c r="L15440" s="28"/>
    </row>
    <row r="15441" spans="1:12" ht="21">
      <c r="A15441" s="26"/>
      <c r="B15441" s="27"/>
      <c r="C15441" s="27"/>
      <c r="D15441" s="27"/>
      <c r="E15441" s="27"/>
      <c r="F15441" s="27"/>
      <c r="G15441" s="28"/>
      <c r="H15441" s="28"/>
      <c r="I15441" s="28"/>
      <c r="J15441" s="28"/>
      <c r="K15441" s="28"/>
      <c r="L15441" s="28"/>
    </row>
    <row r="15442" spans="1:12" ht="21">
      <c r="A15442" s="26"/>
      <c r="B15442" s="27"/>
      <c r="C15442" s="27"/>
      <c r="D15442" s="27"/>
      <c r="E15442" s="27"/>
      <c r="F15442" s="27"/>
      <c r="G15442" s="28"/>
      <c r="H15442" s="28"/>
      <c r="I15442" s="28"/>
      <c r="J15442" s="28"/>
      <c r="K15442" s="28"/>
      <c r="L15442" s="28"/>
    </row>
    <row r="15443" spans="1:12" ht="21">
      <c r="A15443" s="26"/>
      <c r="B15443" s="27"/>
      <c r="C15443" s="27"/>
      <c r="D15443" s="27"/>
      <c r="E15443" s="27"/>
      <c r="F15443" s="27"/>
      <c r="G15443" s="28"/>
      <c r="H15443" s="28"/>
      <c r="I15443" s="28"/>
      <c r="J15443" s="28"/>
      <c r="K15443" s="28"/>
      <c r="L15443" s="28"/>
    </row>
    <row r="15444" spans="1:12" ht="21">
      <c r="A15444" s="26"/>
      <c r="B15444" s="27"/>
      <c r="C15444" s="27"/>
      <c r="D15444" s="27"/>
      <c r="E15444" s="27"/>
      <c r="F15444" s="27"/>
      <c r="G15444" s="29"/>
      <c r="H15444" s="29"/>
      <c r="I15444" s="29"/>
      <c r="J15444" s="29"/>
      <c r="K15444" s="29"/>
      <c r="L15444" s="29"/>
    </row>
    <row r="15445" spans="1:12" ht="21">
      <c r="A15445" s="26"/>
      <c r="B15445" s="27"/>
      <c r="C15445" s="27"/>
      <c r="D15445" s="27"/>
      <c r="E15445" s="27"/>
      <c r="F15445" s="27"/>
      <c r="G15445" s="28"/>
      <c r="H15445" s="28"/>
      <c r="I15445" s="28"/>
      <c r="J15445" s="28"/>
      <c r="K15445" s="28"/>
      <c r="L15445" s="28"/>
    </row>
    <row r="15446" spans="1:12" ht="21">
      <c r="A15446" s="26"/>
      <c r="B15446" s="27"/>
      <c r="C15446" s="27"/>
      <c r="D15446" s="27"/>
      <c r="E15446" s="27"/>
      <c r="F15446" s="27"/>
      <c r="G15446" s="28"/>
      <c r="H15446" s="28"/>
      <c r="I15446" s="28"/>
      <c r="J15446" s="28"/>
      <c r="K15446" s="28"/>
      <c r="L15446" s="28"/>
    </row>
    <row r="15447" spans="1:12" ht="21">
      <c r="A15447" s="26"/>
      <c r="B15447" s="27"/>
      <c r="C15447" s="27"/>
      <c r="D15447" s="27"/>
      <c r="E15447" s="27"/>
      <c r="F15447" s="27"/>
      <c r="G15447" s="29"/>
      <c r="H15447" s="29"/>
      <c r="I15447" s="29"/>
      <c r="J15447" s="29"/>
      <c r="K15447" s="29"/>
      <c r="L15447" s="29"/>
    </row>
    <row r="15448" spans="1:12" ht="21">
      <c r="A15448" s="26"/>
      <c r="B15448" s="27"/>
      <c r="C15448" s="27"/>
      <c r="D15448" s="27"/>
      <c r="E15448" s="27"/>
      <c r="F15448" s="27"/>
      <c r="G15448" s="28"/>
      <c r="H15448" s="28"/>
      <c r="I15448" s="28"/>
      <c r="J15448" s="28"/>
      <c r="K15448" s="28"/>
      <c r="L15448" s="28"/>
    </row>
    <row r="15449" spans="1:12" ht="21">
      <c r="A15449" s="26"/>
      <c r="B15449" s="27"/>
      <c r="C15449" s="27"/>
      <c r="D15449" s="27"/>
      <c r="E15449" s="27"/>
      <c r="F15449" s="27"/>
      <c r="G15449" s="28"/>
      <c r="H15449" s="28"/>
      <c r="I15449" s="28"/>
      <c r="J15449" s="28"/>
      <c r="K15449" s="28"/>
      <c r="L15449" s="28"/>
    </row>
    <row r="15450" spans="1:12" ht="21">
      <c r="A15450" s="26"/>
      <c r="B15450" s="27"/>
      <c r="C15450" s="27"/>
      <c r="D15450" s="27"/>
      <c r="E15450" s="27"/>
      <c r="F15450" s="27"/>
      <c r="G15450" s="28"/>
      <c r="H15450" s="28"/>
      <c r="I15450" s="28"/>
      <c r="J15450" s="28"/>
      <c r="K15450" s="28"/>
      <c r="L15450" s="28"/>
    </row>
    <row r="15451" spans="1:12" ht="21">
      <c r="A15451" s="26"/>
      <c r="B15451" s="27"/>
      <c r="C15451" s="27"/>
      <c r="D15451" s="27"/>
      <c r="E15451" s="27"/>
      <c r="F15451" s="27"/>
      <c r="G15451" s="29"/>
      <c r="H15451" s="29"/>
      <c r="I15451" s="29"/>
      <c r="J15451" s="29"/>
      <c r="K15451" s="29"/>
      <c r="L15451" s="29"/>
    </row>
    <row r="15452" spans="1:12" ht="21">
      <c r="A15452" s="26"/>
      <c r="B15452" s="27"/>
      <c r="C15452" s="27"/>
      <c r="D15452" s="27"/>
      <c r="E15452" s="27"/>
      <c r="F15452" s="27"/>
      <c r="G15452" s="28"/>
      <c r="H15452" s="28"/>
      <c r="I15452" s="28"/>
      <c r="J15452" s="28"/>
      <c r="K15452" s="28"/>
      <c r="L15452" s="28"/>
    </row>
    <row r="15453" spans="1:12" ht="21">
      <c r="A15453" s="26"/>
      <c r="B15453" s="27"/>
      <c r="C15453" s="27"/>
      <c r="D15453" s="27"/>
      <c r="E15453" s="27"/>
      <c r="F15453" s="27"/>
      <c r="G15453" s="28"/>
      <c r="H15453" s="28"/>
      <c r="I15453" s="28"/>
      <c r="J15453" s="28"/>
      <c r="K15453" s="28"/>
      <c r="L15453" s="28"/>
    </row>
    <row r="15454" spans="1:12" ht="21">
      <c r="A15454" s="26"/>
      <c r="B15454" s="27"/>
      <c r="C15454" s="27"/>
      <c r="D15454" s="27"/>
      <c r="E15454" s="27"/>
      <c r="F15454" s="27"/>
      <c r="G15454" s="28"/>
      <c r="H15454" s="28"/>
      <c r="I15454" s="28"/>
      <c r="J15454" s="28"/>
      <c r="K15454" s="28"/>
      <c r="L15454" s="28"/>
    </row>
    <row r="15455" spans="1:12" ht="21">
      <c r="A15455" s="26"/>
      <c r="B15455" s="27"/>
      <c r="C15455" s="27"/>
      <c r="D15455" s="27"/>
      <c r="E15455" s="27"/>
      <c r="F15455" s="27"/>
      <c r="G15455" s="28"/>
      <c r="H15455" s="28"/>
      <c r="I15455" s="28"/>
      <c r="J15455" s="28"/>
      <c r="K15455" s="28"/>
      <c r="L15455" s="28"/>
    </row>
    <row r="15456" spans="1:12" ht="21">
      <c r="A15456" s="26"/>
      <c r="B15456" s="27"/>
      <c r="C15456" s="27"/>
      <c r="D15456" s="27"/>
      <c r="E15456" s="27"/>
      <c r="F15456" s="27"/>
      <c r="G15456" s="28"/>
      <c r="H15456" s="28"/>
      <c r="I15456" s="28"/>
      <c r="J15456" s="28"/>
      <c r="K15456" s="28"/>
      <c r="L15456" s="28"/>
    </row>
    <row r="15457" spans="1:12" ht="21">
      <c r="A15457" s="26"/>
      <c r="B15457" s="27"/>
      <c r="C15457" s="27"/>
      <c r="D15457" s="27"/>
      <c r="E15457" s="27"/>
      <c r="F15457" s="27"/>
      <c r="G15457" s="29"/>
      <c r="H15457" s="29"/>
      <c r="I15457" s="29"/>
      <c r="J15457" s="29"/>
      <c r="K15457" s="29"/>
      <c r="L15457" s="29"/>
    </row>
    <row r="15458" spans="1:12" ht="21">
      <c r="A15458" s="26"/>
      <c r="B15458" s="27"/>
      <c r="C15458" s="27"/>
      <c r="D15458" s="27"/>
      <c r="E15458" s="27"/>
      <c r="F15458" s="27"/>
      <c r="G15458" s="29"/>
      <c r="H15458" s="29"/>
      <c r="I15458" s="29"/>
      <c r="J15458" s="29"/>
      <c r="K15458" s="29"/>
      <c r="L15458" s="29"/>
    </row>
    <row r="15459" spans="1:12" ht="21">
      <c r="A15459" s="26"/>
      <c r="B15459" s="27"/>
      <c r="C15459" s="27"/>
      <c r="D15459" s="27"/>
      <c r="E15459" s="27"/>
      <c r="F15459" s="27"/>
      <c r="G15459" s="29"/>
      <c r="H15459" s="29"/>
      <c r="I15459" s="29"/>
      <c r="J15459" s="29"/>
      <c r="K15459" s="29"/>
      <c r="L15459" s="29"/>
    </row>
    <row r="15460" spans="1:12" ht="21">
      <c r="A15460" s="26"/>
      <c r="B15460" s="27"/>
      <c r="C15460" s="27"/>
      <c r="D15460" s="27"/>
      <c r="E15460" s="27"/>
      <c r="F15460" s="27"/>
      <c r="G15460" s="28"/>
      <c r="H15460" s="28"/>
      <c r="I15460" s="28"/>
      <c r="J15460" s="28"/>
      <c r="K15460" s="28"/>
      <c r="L15460" s="28"/>
    </row>
    <row r="15461" spans="1:12" ht="21">
      <c r="A15461" s="26"/>
      <c r="B15461" s="27"/>
      <c r="C15461" s="27"/>
      <c r="D15461" s="27"/>
      <c r="E15461" s="27"/>
      <c r="F15461" s="27"/>
      <c r="G15461" s="29"/>
      <c r="H15461" s="29"/>
      <c r="I15461" s="29"/>
      <c r="J15461" s="29"/>
      <c r="K15461" s="29"/>
      <c r="L15461" s="29"/>
    </row>
    <row r="15462" spans="1:12" ht="21">
      <c r="A15462" s="26"/>
      <c r="B15462" s="27"/>
      <c r="C15462" s="27"/>
      <c r="D15462" s="27"/>
      <c r="E15462" s="27"/>
      <c r="F15462" s="27"/>
      <c r="G15462" s="29"/>
      <c r="H15462" s="29"/>
      <c r="I15462" s="29"/>
      <c r="J15462" s="29"/>
      <c r="K15462" s="29"/>
      <c r="L15462" s="29"/>
    </row>
    <row r="15463" spans="1:12" ht="21">
      <c r="A15463" s="26"/>
      <c r="B15463" s="27"/>
      <c r="C15463" s="27"/>
      <c r="D15463" s="27"/>
      <c r="E15463" s="27"/>
      <c r="F15463" s="27"/>
      <c r="G15463" s="29"/>
      <c r="H15463" s="29"/>
      <c r="I15463" s="29"/>
      <c r="J15463" s="29"/>
      <c r="K15463" s="29"/>
      <c r="L15463" s="29"/>
    </row>
    <row r="15464" spans="1:12" ht="21">
      <c r="A15464" s="26"/>
      <c r="B15464" s="27"/>
      <c r="C15464" s="27"/>
      <c r="D15464" s="27"/>
      <c r="E15464" s="27"/>
      <c r="F15464" s="27"/>
      <c r="G15464" s="29"/>
      <c r="H15464" s="29"/>
      <c r="I15464" s="29"/>
      <c r="J15464" s="29"/>
      <c r="K15464" s="29"/>
      <c r="L15464" s="29"/>
    </row>
    <row r="15465" spans="1:12" ht="21">
      <c r="A15465" s="26"/>
      <c r="B15465" s="27"/>
      <c r="C15465" s="27"/>
      <c r="D15465" s="27"/>
      <c r="E15465" s="27"/>
      <c r="F15465" s="27"/>
      <c r="G15465" s="29"/>
      <c r="H15465" s="29"/>
      <c r="I15465" s="29"/>
      <c r="J15465" s="29"/>
      <c r="K15465" s="29"/>
      <c r="L15465" s="29"/>
    </row>
    <row r="15466" spans="1:12" ht="21">
      <c r="A15466" s="26"/>
      <c r="B15466" s="27"/>
      <c r="C15466" s="27"/>
      <c r="D15466" s="27"/>
      <c r="E15466" s="27"/>
      <c r="F15466" s="27"/>
      <c r="G15466" s="29"/>
      <c r="H15466" s="29"/>
      <c r="I15466" s="29"/>
      <c r="J15466" s="29"/>
      <c r="K15466" s="29"/>
      <c r="L15466" s="29"/>
    </row>
    <row r="15467" spans="1:12" ht="21">
      <c r="A15467" s="26"/>
      <c r="B15467" s="27"/>
      <c r="C15467" s="27"/>
      <c r="D15467" s="27"/>
      <c r="E15467" s="27"/>
      <c r="F15467" s="27"/>
      <c r="G15467" s="29"/>
      <c r="H15467" s="29"/>
      <c r="I15467" s="29"/>
      <c r="J15467" s="29"/>
      <c r="K15467" s="29"/>
      <c r="L15467" s="29"/>
    </row>
    <row r="15468" spans="1:12" ht="21">
      <c r="A15468" s="26"/>
      <c r="B15468" s="27"/>
      <c r="C15468" s="27"/>
      <c r="D15468" s="27"/>
      <c r="E15468" s="27"/>
      <c r="F15468" s="27"/>
      <c r="G15468" s="29"/>
      <c r="H15468" s="29"/>
      <c r="I15468" s="29"/>
      <c r="J15468" s="29"/>
      <c r="K15468" s="29"/>
      <c r="L15468" s="29"/>
    </row>
    <row r="15469" spans="1:12" ht="21">
      <c r="A15469" s="26"/>
      <c r="B15469" s="27"/>
      <c r="C15469" s="27"/>
      <c r="D15469" s="27"/>
      <c r="E15469" s="27"/>
      <c r="F15469" s="27"/>
      <c r="G15469" s="29"/>
      <c r="H15469" s="29"/>
      <c r="I15469" s="29"/>
      <c r="J15469" s="29"/>
      <c r="K15469" s="29"/>
      <c r="L15469" s="29"/>
    </row>
    <row r="15470" spans="1:12" ht="21">
      <c r="A15470" s="26"/>
      <c r="B15470" s="27"/>
      <c r="C15470" s="27"/>
      <c r="D15470" s="27"/>
      <c r="E15470" s="27"/>
      <c r="F15470" s="27"/>
      <c r="G15470" s="29"/>
      <c r="H15470" s="29"/>
      <c r="I15470" s="29"/>
      <c r="J15470" s="29"/>
      <c r="K15470" s="29"/>
      <c r="L15470" s="29"/>
    </row>
    <row r="15471" spans="1:12" ht="21">
      <c r="A15471" s="26"/>
      <c r="B15471" s="27"/>
      <c r="C15471" s="27"/>
      <c r="D15471" s="27"/>
      <c r="E15471" s="27"/>
      <c r="F15471" s="27"/>
      <c r="G15471" s="28"/>
      <c r="H15471" s="28"/>
      <c r="I15471" s="28"/>
      <c r="J15471" s="28"/>
      <c r="K15471" s="28"/>
      <c r="L15471" s="28"/>
    </row>
    <row r="15472" spans="1:12" ht="21">
      <c r="A15472" s="26"/>
      <c r="B15472" s="27"/>
      <c r="C15472" s="27"/>
      <c r="D15472" s="27"/>
      <c r="E15472" s="27"/>
      <c r="F15472" s="27"/>
      <c r="G15472" s="28"/>
      <c r="H15472" s="28"/>
      <c r="I15472" s="28"/>
      <c r="J15472" s="28"/>
      <c r="K15472" s="28"/>
      <c r="L15472" s="28"/>
    </row>
    <row r="15473" spans="1:12" ht="21">
      <c r="A15473" s="26"/>
      <c r="B15473" s="27"/>
      <c r="C15473" s="27"/>
      <c r="D15473" s="27"/>
      <c r="E15473" s="27"/>
      <c r="F15473" s="27"/>
      <c r="G15473" s="29"/>
      <c r="H15473" s="29"/>
      <c r="I15473" s="29"/>
      <c r="J15473" s="29"/>
      <c r="K15473" s="29"/>
      <c r="L15473" s="29"/>
    </row>
    <row r="15474" spans="1:12" ht="21">
      <c r="A15474" s="26"/>
      <c r="B15474" s="27"/>
      <c r="C15474" s="27"/>
      <c r="D15474" s="27"/>
      <c r="E15474" s="27"/>
      <c r="F15474" s="27"/>
      <c r="G15474" s="29"/>
      <c r="H15474" s="29"/>
      <c r="I15474" s="29"/>
      <c r="J15474" s="29"/>
      <c r="K15474" s="29"/>
      <c r="L15474" s="29"/>
    </row>
    <row r="15475" spans="1:12" ht="21">
      <c r="A15475" s="26"/>
      <c r="B15475" s="27"/>
      <c r="C15475" s="27"/>
      <c r="D15475" s="27"/>
      <c r="E15475" s="27"/>
      <c r="F15475" s="27"/>
      <c r="G15475" s="28"/>
      <c r="H15475" s="28"/>
      <c r="I15475" s="28"/>
      <c r="J15475" s="28"/>
      <c r="K15475" s="28"/>
      <c r="L15475" s="28"/>
    </row>
    <row r="15476" spans="1:12" ht="21">
      <c r="A15476" s="26"/>
      <c r="B15476" s="27"/>
      <c r="C15476" s="27"/>
      <c r="D15476" s="27"/>
      <c r="E15476" s="27"/>
      <c r="F15476" s="27"/>
      <c r="G15476" s="28"/>
      <c r="H15476" s="28"/>
      <c r="I15476" s="28"/>
      <c r="J15476" s="28"/>
      <c r="K15476" s="28"/>
      <c r="L15476" s="28"/>
    </row>
    <row r="15477" spans="1:12" ht="21">
      <c r="A15477" s="26"/>
      <c r="B15477" s="27"/>
      <c r="C15477" s="27"/>
      <c r="D15477" s="27"/>
      <c r="E15477" s="27"/>
      <c r="F15477" s="27"/>
      <c r="G15477" s="28"/>
      <c r="H15477" s="28"/>
      <c r="I15477" s="28"/>
      <c r="J15477" s="28"/>
      <c r="K15477" s="28"/>
      <c r="L15477" s="28"/>
    </row>
    <row r="15478" spans="1:12" ht="21">
      <c r="A15478" s="26"/>
      <c r="B15478" s="27"/>
      <c r="C15478" s="27"/>
      <c r="D15478" s="27"/>
      <c r="E15478" s="27"/>
      <c r="F15478" s="27"/>
      <c r="G15478" s="28"/>
      <c r="H15478" s="28"/>
      <c r="I15478" s="28"/>
      <c r="J15478" s="28"/>
      <c r="K15478" s="28"/>
      <c r="L15478" s="28"/>
    </row>
    <row r="15479" spans="1:12" ht="21">
      <c r="A15479" s="26"/>
      <c r="B15479" s="27"/>
      <c r="C15479" s="27"/>
      <c r="D15479" s="27"/>
      <c r="E15479" s="27"/>
      <c r="F15479" s="27"/>
      <c r="G15479" s="29"/>
      <c r="H15479" s="29"/>
      <c r="I15479" s="29"/>
      <c r="J15479" s="29"/>
      <c r="K15479" s="29"/>
      <c r="L15479" s="29"/>
    </row>
    <row r="15480" spans="1:12" ht="21">
      <c r="A15480" s="26"/>
      <c r="B15480" s="27"/>
      <c r="C15480" s="27"/>
      <c r="D15480" s="27"/>
      <c r="E15480" s="27"/>
      <c r="F15480" s="27"/>
      <c r="G15480" s="28"/>
      <c r="H15480" s="28"/>
      <c r="I15480" s="28"/>
      <c r="J15480" s="28"/>
      <c r="K15480" s="28"/>
      <c r="L15480" s="28"/>
    </row>
    <row r="15481" spans="1:12" ht="21">
      <c r="A15481" s="26"/>
      <c r="B15481" s="27"/>
      <c r="C15481" s="27"/>
      <c r="D15481" s="27"/>
      <c r="E15481" s="27"/>
      <c r="F15481" s="27"/>
      <c r="G15481" s="29"/>
      <c r="H15481" s="29"/>
      <c r="I15481" s="29"/>
      <c r="J15481" s="29"/>
      <c r="K15481" s="29"/>
      <c r="L15481" s="29"/>
    </row>
    <row r="15482" spans="1:12" ht="21">
      <c r="A15482" s="26"/>
      <c r="B15482" s="27"/>
      <c r="C15482" s="27"/>
      <c r="D15482" s="27"/>
      <c r="E15482" s="27"/>
      <c r="F15482" s="27"/>
      <c r="G15482" s="29"/>
      <c r="H15482" s="29"/>
      <c r="I15482" s="29"/>
      <c r="J15482" s="29"/>
      <c r="K15482" s="29"/>
      <c r="L15482" s="29"/>
    </row>
    <row r="15483" spans="1:12" ht="21">
      <c r="A15483" s="26"/>
      <c r="B15483" s="27"/>
      <c r="C15483" s="27"/>
      <c r="D15483" s="27"/>
      <c r="E15483" s="27"/>
      <c r="F15483" s="27"/>
      <c r="G15483" s="29"/>
      <c r="H15483" s="29"/>
      <c r="I15483" s="29"/>
      <c r="J15483" s="29"/>
      <c r="K15483" s="29"/>
      <c r="L15483" s="29"/>
    </row>
    <row r="15484" spans="1:12" ht="21">
      <c r="A15484" s="26"/>
      <c r="B15484" s="27"/>
      <c r="C15484" s="27"/>
      <c r="D15484" s="27"/>
      <c r="E15484" s="27"/>
      <c r="F15484" s="27"/>
      <c r="G15484" s="29"/>
      <c r="H15484" s="29"/>
      <c r="I15484" s="29"/>
      <c r="J15484" s="29"/>
      <c r="K15484" s="29"/>
      <c r="L15484" s="29"/>
    </row>
    <row r="15485" spans="1:12" ht="21">
      <c r="A15485" s="26"/>
      <c r="B15485" s="27"/>
      <c r="C15485" s="27"/>
      <c r="D15485" s="27"/>
      <c r="E15485" s="27"/>
      <c r="F15485" s="27"/>
      <c r="G15485" s="29"/>
      <c r="H15485" s="29"/>
      <c r="I15485" s="29"/>
      <c r="J15485" s="29"/>
      <c r="K15485" s="29"/>
      <c r="L15485" s="29"/>
    </row>
    <row r="15486" spans="1:12" ht="21">
      <c r="A15486" s="26"/>
      <c r="B15486" s="27"/>
      <c r="C15486" s="27"/>
      <c r="D15486" s="27"/>
      <c r="E15486" s="27"/>
      <c r="F15486" s="27"/>
      <c r="G15486" s="29"/>
      <c r="H15486" s="29"/>
      <c r="I15486" s="29"/>
      <c r="J15486" s="29"/>
      <c r="K15486" s="29"/>
      <c r="L15486" s="29"/>
    </row>
    <row r="15487" spans="1:12" ht="21">
      <c r="A15487" s="26"/>
      <c r="B15487" s="27"/>
      <c r="C15487" s="27"/>
      <c r="D15487" s="27"/>
      <c r="E15487" s="27"/>
      <c r="F15487" s="27"/>
      <c r="G15487" s="29"/>
      <c r="H15487" s="29"/>
      <c r="I15487" s="29"/>
      <c r="J15487" s="29"/>
      <c r="K15487" s="29"/>
      <c r="L15487" s="29"/>
    </row>
    <row r="15488" spans="1:12" ht="21">
      <c r="A15488" s="26"/>
      <c r="B15488" s="27"/>
      <c r="C15488" s="27"/>
      <c r="D15488" s="27"/>
      <c r="E15488" s="27"/>
      <c r="F15488" s="27"/>
      <c r="G15488" s="29"/>
      <c r="H15488" s="29"/>
      <c r="I15488" s="29"/>
      <c r="J15488" s="29"/>
      <c r="K15488" s="29"/>
      <c r="L15488" s="29"/>
    </row>
    <row r="15489" spans="1:12" ht="21">
      <c r="A15489" s="26"/>
      <c r="B15489" s="27"/>
      <c r="C15489" s="27"/>
      <c r="D15489" s="27"/>
      <c r="E15489" s="27"/>
      <c r="F15489" s="27"/>
      <c r="G15489" s="29"/>
      <c r="H15489" s="29"/>
      <c r="I15489" s="29"/>
      <c r="J15489" s="29"/>
      <c r="K15489" s="29"/>
      <c r="L15489" s="29"/>
    </row>
    <row r="15490" spans="1:12" ht="21">
      <c r="A15490" s="26"/>
      <c r="B15490" s="27"/>
      <c r="C15490" s="27"/>
      <c r="D15490" s="27"/>
      <c r="E15490" s="27"/>
      <c r="F15490" s="27"/>
      <c r="G15490" s="29"/>
      <c r="H15490" s="29"/>
      <c r="I15490" s="29"/>
      <c r="J15490" s="29"/>
      <c r="K15490" s="29"/>
      <c r="L15490" s="29"/>
    </row>
    <row r="15491" spans="1:12" ht="21">
      <c r="A15491" s="26"/>
      <c r="B15491" s="27"/>
      <c r="C15491" s="27"/>
      <c r="D15491" s="27"/>
      <c r="E15491" s="27"/>
      <c r="F15491" s="27"/>
      <c r="G15491" s="29"/>
      <c r="H15491" s="29"/>
      <c r="I15491" s="29"/>
      <c r="J15491" s="29"/>
      <c r="K15491" s="29"/>
      <c r="L15491" s="29"/>
    </row>
    <row r="15492" spans="1:12" ht="21">
      <c r="A15492" s="26"/>
      <c r="B15492" s="27"/>
      <c r="C15492" s="27"/>
      <c r="D15492" s="27"/>
      <c r="E15492" s="27"/>
      <c r="F15492" s="27"/>
      <c r="G15492" s="29"/>
      <c r="H15492" s="29"/>
      <c r="I15492" s="29"/>
      <c r="J15492" s="29"/>
      <c r="K15492" s="29"/>
      <c r="L15492" s="29"/>
    </row>
    <row r="15493" spans="1:12" ht="21">
      <c r="A15493" s="26"/>
      <c r="B15493" s="27"/>
      <c r="C15493" s="27"/>
      <c r="D15493" s="27"/>
      <c r="E15493" s="27"/>
      <c r="F15493" s="27"/>
      <c r="G15493" s="29"/>
      <c r="H15493" s="29"/>
      <c r="I15493" s="29"/>
      <c r="J15493" s="29"/>
      <c r="K15493" s="29"/>
      <c r="L15493" s="29"/>
    </row>
    <row r="15494" spans="1:12" ht="21">
      <c r="A15494" s="26"/>
      <c r="B15494" s="27"/>
      <c r="C15494" s="27"/>
      <c r="D15494" s="27"/>
      <c r="E15494" s="27"/>
      <c r="F15494" s="27"/>
      <c r="G15494" s="29"/>
      <c r="H15494" s="29"/>
      <c r="I15494" s="29"/>
      <c r="J15494" s="29"/>
      <c r="K15494" s="29"/>
      <c r="L15494" s="29"/>
    </row>
    <row r="15495" spans="1:12" ht="21">
      <c r="A15495" s="26"/>
      <c r="B15495" s="27"/>
      <c r="C15495" s="27"/>
      <c r="D15495" s="27"/>
      <c r="E15495" s="27"/>
      <c r="F15495" s="27"/>
      <c r="G15495" s="29"/>
      <c r="H15495" s="29"/>
      <c r="I15495" s="29"/>
      <c r="J15495" s="29"/>
      <c r="K15495" s="29"/>
      <c r="L15495" s="29"/>
    </row>
    <row r="15496" spans="1:12" ht="21">
      <c r="A15496" s="26"/>
      <c r="B15496" s="27"/>
      <c r="C15496" s="27"/>
      <c r="D15496" s="27"/>
      <c r="E15496" s="27"/>
      <c r="F15496" s="27"/>
      <c r="G15496" s="29"/>
      <c r="H15496" s="29"/>
      <c r="I15496" s="29"/>
      <c r="J15496" s="29"/>
      <c r="K15496" s="29"/>
      <c r="L15496" s="29"/>
    </row>
    <row r="15497" spans="1:12" ht="21">
      <c r="A15497" s="26"/>
      <c r="B15497" s="27"/>
      <c r="C15497" s="27"/>
      <c r="D15497" s="27"/>
      <c r="E15497" s="27"/>
      <c r="F15497" s="27"/>
      <c r="G15497" s="29"/>
      <c r="H15497" s="29"/>
      <c r="I15497" s="29"/>
      <c r="J15497" s="29"/>
      <c r="K15497" s="29"/>
      <c r="L15497" s="29"/>
    </row>
    <row r="15498" spans="1:12" ht="21">
      <c r="A15498" s="26"/>
      <c r="B15498" s="27"/>
      <c r="C15498" s="27"/>
      <c r="D15498" s="27"/>
      <c r="E15498" s="27"/>
      <c r="F15498" s="27"/>
      <c r="G15498" s="29"/>
      <c r="H15498" s="29"/>
      <c r="I15498" s="29"/>
      <c r="J15498" s="29"/>
      <c r="K15498" s="29"/>
      <c r="L15498" s="29"/>
    </row>
    <row r="15499" spans="1:12" ht="21">
      <c r="A15499" s="26"/>
      <c r="B15499" s="27"/>
      <c r="C15499" s="27"/>
      <c r="D15499" s="27"/>
      <c r="E15499" s="27"/>
      <c r="F15499" s="27"/>
      <c r="G15499" s="29"/>
      <c r="H15499" s="29"/>
      <c r="I15499" s="29"/>
      <c r="J15499" s="29"/>
      <c r="K15499" s="29"/>
      <c r="L15499" s="29"/>
    </row>
    <row r="15500" spans="1:12" ht="21">
      <c r="A15500" s="26"/>
      <c r="B15500" s="27"/>
      <c r="C15500" s="27"/>
      <c r="D15500" s="27"/>
      <c r="E15500" s="27"/>
      <c r="F15500" s="27"/>
      <c r="G15500" s="29"/>
      <c r="H15500" s="29"/>
      <c r="I15500" s="29"/>
      <c r="J15500" s="29"/>
      <c r="K15500" s="29"/>
      <c r="L15500" s="29"/>
    </row>
    <row r="15501" spans="1:12" ht="21">
      <c r="A15501" s="26"/>
      <c r="B15501" s="27"/>
      <c r="C15501" s="27"/>
      <c r="D15501" s="27"/>
      <c r="E15501" s="27"/>
      <c r="F15501" s="27"/>
      <c r="G15501" s="29"/>
      <c r="H15501" s="29"/>
      <c r="I15501" s="29"/>
      <c r="J15501" s="29"/>
      <c r="K15501" s="29"/>
      <c r="L15501" s="29"/>
    </row>
    <row r="15502" spans="1:12" ht="21">
      <c r="A15502" s="26"/>
      <c r="B15502" s="27"/>
      <c r="C15502" s="27"/>
      <c r="D15502" s="27"/>
      <c r="E15502" s="27"/>
      <c r="F15502" s="27"/>
      <c r="G15502" s="28"/>
      <c r="H15502" s="28"/>
      <c r="I15502" s="28"/>
      <c r="J15502" s="28"/>
      <c r="K15502" s="28"/>
      <c r="L15502" s="28"/>
    </row>
    <row r="15503" spans="1:12" ht="21">
      <c r="A15503" s="26"/>
      <c r="B15503" s="27"/>
      <c r="C15503" s="27"/>
      <c r="D15503" s="27"/>
      <c r="E15503" s="27"/>
      <c r="F15503" s="27"/>
      <c r="G15503" s="29"/>
      <c r="H15503" s="29"/>
      <c r="I15503" s="29"/>
      <c r="J15503" s="29"/>
      <c r="K15503" s="29"/>
      <c r="L15503" s="29"/>
    </row>
    <row r="15504" spans="1:12" ht="21">
      <c r="A15504" s="26"/>
      <c r="B15504" s="27"/>
      <c r="C15504" s="27"/>
      <c r="D15504" s="27"/>
      <c r="E15504" s="27"/>
      <c r="F15504" s="27"/>
      <c r="G15504" s="28"/>
      <c r="H15504" s="28"/>
      <c r="I15504" s="28"/>
      <c r="J15504" s="28"/>
      <c r="K15504" s="28"/>
      <c r="L15504" s="28"/>
    </row>
    <row r="15505" spans="1:12" ht="21">
      <c r="A15505" s="26"/>
      <c r="B15505" s="27"/>
      <c r="C15505" s="27"/>
      <c r="D15505" s="27"/>
      <c r="E15505" s="27"/>
      <c r="F15505" s="27"/>
      <c r="G15505" s="28"/>
      <c r="H15505" s="28"/>
      <c r="I15505" s="28"/>
      <c r="J15505" s="28"/>
      <c r="K15505" s="28"/>
      <c r="L15505" s="28"/>
    </row>
    <row r="15506" spans="1:12" ht="21">
      <c r="A15506" s="26"/>
      <c r="B15506" s="27"/>
      <c r="C15506" s="27"/>
      <c r="D15506" s="27"/>
      <c r="E15506" s="27"/>
      <c r="F15506" s="27"/>
      <c r="G15506" s="28"/>
      <c r="H15506" s="28"/>
      <c r="I15506" s="28"/>
      <c r="J15506" s="28"/>
      <c r="K15506" s="28"/>
      <c r="L15506" s="28"/>
    </row>
    <row r="15507" spans="1:12" ht="21">
      <c r="A15507" s="26"/>
      <c r="B15507" s="27"/>
      <c r="C15507" s="27"/>
      <c r="D15507" s="27"/>
      <c r="E15507" s="27"/>
      <c r="F15507" s="27"/>
      <c r="G15507" s="29"/>
      <c r="H15507" s="29"/>
      <c r="I15507" s="29"/>
      <c r="J15507" s="29"/>
      <c r="K15507" s="29"/>
      <c r="L15507" s="29"/>
    </row>
    <row r="15508" spans="1:12" ht="21">
      <c r="A15508" s="26"/>
      <c r="B15508" s="27"/>
      <c r="C15508" s="27"/>
      <c r="D15508" s="27"/>
      <c r="E15508" s="27"/>
      <c r="F15508" s="27"/>
      <c r="G15508" s="29"/>
      <c r="H15508" s="29"/>
      <c r="I15508" s="29"/>
      <c r="J15508" s="29"/>
      <c r="K15508" s="29"/>
      <c r="L15508" s="29"/>
    </row>
    <row r="15509" spans="1:12" ht="21">
      <c r="A15509" s="26"/>
      <c r="B15509" s="27"/>
      <c r="C15509" s="27"/>
      <c r="D15509" s="27"/>
      <c r="E15509" s="27"/>
      <c r="F15509" s="27"/>
      <c r="G15509" s="29"/>
      <c r="H15509" s="29"/>
      <c r="I15509" s="29"/>
      <c r="J15509" s="29"/>
      <c r="K15509" s="29"/>
      <c r="L15509" s="29"/>
    </row>
    <row r="15510" spans="1:12" ht="21">
      <c r="A15510" s="26"/>
      <c r="B15510" s="27"/>
      <c r="C15510" s="27"/>
      <c r="D15510" s="27"/>
      <c r="E15510" s="27"/>
      <c r="F15510" s="27"/>
      <c r="G15510" s="29"/>
      <c r="H15510" s="29"/>
      <c r="I15510" s="29"/>
      <c r="J15510" s="29"/>
      <c r="K15510" s="29"/>
      <c r="L15510" s="29"/>
    </row>
    <row r="15511" spans="1:12" ht="21">
      <c r="A15511" s="26"/>
      <c r="B15511" s="27"/>
      <c r="C15511" s="27"/>
      <c r="D15511" s="27"/>
      <c r="E15511" s="27"/>
      <c r="F15511" s="27"/>
      <c r="G15511" s="28"/>
      <c r="H15511" s="28"/>
      <c r="I15511" s="28"/>
      <c r="J15511" s="28"/>
      <c r="K15511" s="28"/>
      <c r="L15511" s="28"/>
    </row>
    <row r="15512" spans="1:12" ht="21">
      <c r="A15512" s="26"/>
      <c r="B15512" s="27"/>
      <c r="C15512" s="27"/>
      <c r="D15512" s="27"/>
      <c r="E15512" s="27"/>
      <c r="F15512" s="27"/>
      <c r="G15512" s="28"/>
      <c r="H15512" s="28"/>
      <c r="I15512" s="28"/>
      <c r="J15512" s="28"/>
      <c r="K15512" s="28"/>
      <c r="L15512" s="28"/>
    </row>
    <row r="15513" spans="1:12" ht="21">
      <c r="A15513" s="26"/>
      <c r="B15513" s="27"/>
      <c r="C15513" s="27"/>
      <c r="D15513" s="27"/>
      <c r="E15513" s="27"/>
      <c r="F15513" s="27"/>
      <c r="G15513" s="28"/>
      <c r="H15513" s="28"/>
      <c r="I15513" s="28"/>
      <c r="J15513" s="28"/>
      <c r="K15513" s="28"/>
      <c r="L15513" s="28"/>
    </row>
    <row r="15514" spans="1:12" ht="21">
      <c r="A15514" s="26"/>
      <c r="B15514" s="27"/>
      <c r="C15514" s="27"/>
      <c r="D15514" s="27"/>
      <c r="E15514" s="27"/>
      <c r="F15514" s="27"/>
      <c r="G15514" s="28"/>
      <c r="H15514" s="28"/>
      <c r="I15514" s="28"/>
      <c r="J15514" s="28"/>
      <c r="K15514" s="28"/>
      <c r="L15514" s="28"/>
    </row>
    <row r="15515" spans="1:12" ht="21">
      <c r="A15515" s="26"/>
      <c r="B15515" s="27"/>
      <c r="C15515" s="27"/>
      <c r="D15515" s="27"/>
      <c r="E15515" s="27"/>
      <c r="F15515" s="27"/>
      <c r="G15515" s="28"/>
      <c r="H15515" s="28"/>
      <c r="I15515" s="28"/>
      <c r="J15515" s="28"/>
      <c r="K15515" s="28"/>
      <c r="L15515" s="28"/>
    </row>
    <row r="15516" spans="1:12" ht="21">
      <c r="A15516" s="26"/>
      <c r="B15516" s="27"/>
      <c r="C15516" s="27"/>
      <c r="D15516" s="27"/>
      <c r="E15516" s="27"/>
      <c r="F15516" s="27"/>
      <c r="G15516" s="28"/>
      <c r="H15516" s="28"/>
      <c r="I15516" s="28"/>
      <c r="J15516" s="28"/>
      <c r="K15516" s="28"/>
      <c r="L15516" s="28"/>
    </row>
    <row r="15517" spans="1:12" ht="21">
      <c r="A15517" s="26"/>
      <c r="B15517" s="27"/>
      <c r="C15517" s="27"/>
      <c r="D15517" s="27"/>
      <c r="E15517" s="27"/>
      <c r="F15517" s="27"/>
      <c r="G15517" s="28"/>
      <c r="H15517" s="28"/>
      <c r="I15517" s="28"/>
      <c r="J15517" s="28"/>
      <c r="K15517" s="28"/>
      <c r="L15517" s="28"/>
    </row>
    <row r="15518" spans="1:12" ht="21">
      <c r="A15518" s="26"/>
      <c r="B15518" s="27"/>
      <c r="C15518" s="27"/>
      <c r="D15518" s="27"/>
      <c r="E15518" s="27"/>
      <c r="F15518" s="27"/>
      <c r="G15518" s="28"/>
      <c r="H15518" s="28"/>
      <c r="I15518" s="28"/>
      <c r="J15518" s="28"/>
      <c r="K15518" s="28"/>
      <c r="L15518" s="28"/>
    </row>
    <row r="15519" spans="1:12" ht="21">
      <c r="A15519" s="26"/>
      <c r="B15519" s="27"/>
      <c r="C15519" s="27"/>
      <c r="D15519" s="27"/>
      <c r="E15519" s="27"/>
      <c r="F15519" s="27"/>
      <c r="G15519" s="28"/>
      <c r="H15519" s="28"/>
      <c r="I15519" s="28"/>
      <c r="J15519" s="28"/>
      <c r="K15519" s="28"/>
      <c r="L15519" s="28"/>
    </row>
    <row r="15520" spans="1:12" ht="21">
      <c r="A15520" s="26"/>
      <c r="B15520" s="27"/>
      <c r="C15520" s="27"/>
      <c r="D15520" s="27"/>
      <c r="E15520" s="27"/>
      <c r="F15520" s="27"/>
      <c r="G15520" s="28"/>
      <c r="H15520" s="28"/>
      <c r="I15520" s="28"/>
      <c r="J15520" s="28"/>
      <c r="K15520" s="28"/>
      <c r="L15520" s="28"/>
    </row>
    <row r="15521" spans="1:12" ht="21">
      <c r="A15521" s="26"/>
      <c r="B15521" s="27"/>
      <c r="C15521" s="27"/>
      <c r="D15521" s="27"/>
      <c r="E15521" s="27"/>
      <c r="F15521" s="27"/>
      <c r="G15521" s="28"/>
      <c r="H15521" s="28"/>
      <c r="I15521" s="28"/>
      <c r="J15521" s="28"/>
      <c r="K15521" s="28"/>
      <c r="L15521" s="28"/>
    </row>
    <row r="15522" spans="1:12" ht="21">
      <c r="A15522" s="26"/>
      <c r="B15522" s="27"/>
      <c r="C15522" s="27"/>
      <c r="D15522" s="27"/>
      <c r="E15522" s="27"/>
      <c r="F15522" s="27"/>
      <c r="G15522" s="29"/>
      <c r="H15522" s="29"/>
      <c r="I15522" s="29"/>
      <c r="J15522" s="29"/>
      <c r="K15522" s="29"/>
      <c r="L15522" s="29"/>
    </row>
    <row r="15523" spans="1:12" ht="21">
      <c r="A15523" s="26"/>
      <c r="B15523" s="27"/>
      <c r="C15523" s="27"/>
      <c r="D15523" s="27"/>
      <c r="E15523" s="27"/>
      <c r="F15523" s="27"/>
      <c r="G15523" s="29"/>
      <c r="H15523" s="29"/>
      <c r="I15523" s="29"/>
      <c r="J15523" s="29"/>
      <c r="K15523" s="29"/>
      <c r="L15523" s="29"/>
    </row>
    <row r="15524" spans="1:12" ht="21">
      <c r="A15524" s="26"/>
      <c r="B15524" s="27"/>
      <c r="C15524" s="27"/>
      <c r="D15524" s="27"/>
      <c r="E15524" s="27"/>
      <c r="F15524" s="27"/>
      <c r="G15524" s="29"/>
      <c r="H15524" s="29"/>
      <c r="I15524" s="29"/>
      <c r="J15524" s="29"/>
      <c r="K15524" s="29"/>
      <c r="L15524" s="29"/>
    </row>
    <row r="15525" spans="1:12" ht="21">
      <c r="A15525" s="26"/>
      <c r="B15525" s="27"/>
      <c r="C15525" s="27"/>
      <c r="D15525" s="27"/>
      <c r="E15525" s="27"/>
      <c r="F15525" s="27"/>
      <c r="G15525" s="28"/>
      <c r="H15525" s="28"/>
      <c r="I15525" s="28"/>
      <c r="J15525" s="28"/>
      <c r="K15525" s="28"/>
      <c r="L15525" s="28"/>
    </row>
    <row r="15526" spans="1:12" ht="21">
      <c r="A15526" s="26"/>
      <c r="B15526" s="27"/>
      <c r="C15526" s="27"/>
      <c r="D15526" s="27"/>
      <c r="E15526" s="27"/>
      <c r="F15526" s="27"/>
      <c r="G15526" s="28"/>
      <c r="H15526" s="28"/>
      <c r="I15526" s="28"/>
      <c r="J15526" s="28"/>
      <c r="K15526" s="28"/>
      <c r="L15526" s="28"/>
    </row>
    <row r="15527" spans="1:12" ht="21">
      <c r="A15527" s="26"/>
      <c r="B15527" s="27"/>
      <c r="C15527" s="27"/>
      <c r="D15527" s="27"/>
      <c r="E15527" s="27"/>
      <c r="F15527" s="27"/>
      <c r="G15527" s="29"/>
      <c r="H15527" s="29"/>
      <c r="I15527" s="29"/>
      <c r="J15527" s="29"/>
      <c r="K15527" s="29"/>
      <c r="L15527" s="29"/>
    </row>
    <row r="15528" spans="1:12" ht="21">
      <c r="A15528" s="26"/>
      <c r="B15528" s="27"/>
      <c r="C15528" s="27"/>
      <c r="D15528" s="27"/>
      <c r="E15528" s="27"/>
      <c r="F15528" s="27"/>
      <c r="G15528" s="29"/>
      <c r="H15528" s="29"/>
      <c r="I15528" s="29"/>
      <c r="J15528" s="29"/>
      <c r="K15528" s="29"/>
      <c r="L15528" s="29"/>
    </row>
    <row r="15529" spans="1:12" ht="21">
      <c r="A15529" s="26"/>
      <c r="B15529" s="27"/>
      <c r="C15529" s="27"/>
      <c r="D15529" s="27"/>
      <c r="E15529" s="27"/>
      <c r="F15529" s="27"/>
      <c r="G15529" s="29"/>
      <c r="H15529" s="29"/>
      <c r="I15529" s="29"/>
      <c r="J15529" s="29"/>
      <c r="K15529" s="29"/>
      <c r="L15529" s="29"/>
    </row>
    <row r="15530" spans="1:12" ht="21">
      <c r="A15530" s="26"/>
      <c r="B15530" s="27"/>
      <c r="C15530" s="27"/>
      <c r="D15530" s="27"/>
      <c r="E15530" s="27"/>
      <c r="F15530" s="27"/>
      <c r="G15530" s="29"/>
      <c r="H15530" s="29"/>
      <c r="I15530" s="29"/>
      <c r="J15530" s="29"/>
      <c r="K15530" s="29"/>
      <c r="L15530" s="29"/>
    </row>
    <row r="15531" spans="1:12" ht="21">
      <c r="A15531" s="26"/>
      <c r="B15531" s="27"/>
      <c r="C15531" s="27"/>
      <c r="D15531" s="27"/>
      <c r="E15531" s="27"/>
      <c r="F15531" s="27"/>
      <c r="G15531" s="28"/>
      <c r="H15531" s="28"/>
      <c r="I15531" s="28"/>
      <c r="J15531" s="28"/>
      <c r="K15531" s="28"/>
      <c r="L15531" s="28"/>
    </row>
    <row r="15532" spans="1:12" ht="21">
      <c r="A15532" s="26"/>
      <c r="B15532" s="27"/>
      <c r="C15532" s="27"/>
      <c r="D15532" s="27"/>
      <c r="E15532" s="27"/>
      <c r="F15532" s="27"/>
      <c r="G15532" s="28"/>
      <c r="H15532" s="28"/>
      <c r="I15532" s="28"/>
      <c r="J15532" s="28"/>
      <c r="K15532" s="28"/>
      <c r="L15532" s="28"/>
    </row>
    <row r="15533" spans="1:12" ht="21">
      <c r="A15533" s="26"/>
      <c r="B15533" s="27"/>
      <c r="C15533" s="27"/>
      <c r="D15533" s="27"/>
      <c r="E15533" s="27"/>
      <c r="F15533" s="27"/>
      <c r="G15533" s="28"/>
      <c r="H15533" s="28"/>
      <c r="I15533" s="28"/>
      <c r="J15533" s="28"/>
      <c r="K15533" s="28"/>
      <c r="L15533" s="28"/>
    </row>
    <row r="15534" spans="1:12" ht="21">
      <c r="A15534" s="26"/>
      <c r="B15534" s="27"/>
      <c r="C15534" s="27"/>
      <c r="D15534" s="27"/>
      <c r="E15534" s="27"/>
      <c r="F15534" s="27"/>
      <c r="G15534" s="28"/>
      <c r="H15534" s="28"/>
      <c r="I15534" s="28"/>
      <c r="J15534" s="28"/>
      <c r="K15534" s="28"/>
      <c r="L15534" s="28"/>
    </row>
    <row r="15535" spans="1:12" ht="21">
      <c r="A15535" s="26"/>
      <c r="B15535" s="27"/>
      <c r="C15535" s="27"/>
      <c r="D15535" s="27"/>
      <c r="E15535" s="27"/>
      <c r="F15535" s="27"/>
      <c r="G15535" s="28"/>
      <c r="H15535" s="28"/>
      <c r="I15535" s="28"/>
      <c r="J15535" s="28"/>
      <c r="K15535" s="28"/>
      <c r="L15535" s="28"/>
    </row>
    <row r="15536" spans="1:12" ht="21">
      <c r="A15536" s="26"/>
      <c r="B15536" s="27"/>
      <c r="C15536" s="27"/>
      <c r="D15536" s="27"/>
      <c r="E15536" s="27"/>
      <c r="F15536" s="27"/>
      <c r="G15536" s="29"/>
      <c r="H15536" s="29"/>
      <c r="I15536" s="29"/>
      <c r="J15536" s="29"/>
      <c r="K15536" s="29"/>
      <c r="L15536" s="29"/>
    </row>
    <row r="15537" spans="1:12" ht="21">
      <c r="A15537" s="26"/>
      <c r="B15537" s="27"/>
      <c r="C15537" s="27"/>
      <c r="D15537" s="27"/>
      <c r="E15537" s="27"/>
      <c r="F15537" s="27"/>
      <c r="G15537" s="28"/>
      <c r="H15537" s="28"/>
      <c r="I15537" s="28"/>
      <c r="J15537" s="28"/>
      <c r="K15537" s="28"/>
      <c r="L15537" s="28"/>
    </row>
    <row r="15538" spans="1:12" ht="21">
      <c r="A15538" s="26"/>
      <c r="B15538" s="27"/>
      <c r="C15538" s="27"/>
      <c r="D15538" s="27"/>
      <c r="E15538" s="27"/>
      <c r="F15538" s="27"/>
      <c r="G15538" s="28"/>
      <c r="H15538" s="28"/>
      <c r="I15538" s="28"/>
      <c r="J15538" s="28"/>
      <c r="K15538" s="28"/>
      <c r="L15538" s="28"/>
    </row>
    <row r="15539" spans="1:12" ht="21">
      <c r="A15539" s="26"/>
      <c r="B15539" s="27"/>
      <c r="C15539" s="27"/>
      <c r="D15539" s="27"/>
      <c r="E15539" s="27"/>
      <c r="F15539" s="27"/>
      <c r="G15539" s="28"/>
      <c r="H15539" s="28"/>
      <c r="I15539" s="28"/>
      <c r="J15539" s="28"/>
      <c r="K15539" s="28"/>
      <c r="L15539" s="28"/>
    </row>
    <row r="15540" spans="1:12" ht="21">
      <c r="A15540" s="26"/>
      <c r="B15540" s="27"/>
      <c r="C15540" s="27"/>
      <c r="D15540" s="27"/>
      <c r="E15540" s="27"/>
      <c r="F15540" s="27"/>
      <c r="G15540" s="28"/>
      <c r="H15540" s="28"/>
      <c r="I15540" s="28"/>
      <c r="J15540" s="28"/>
      <c r="K15540" s="28"/>
      <c r="L15540" s="28"/>
    </row>
    <row r="15541" spans="1:12" ht="21">
      <c r="A15541" s="26"/>
      <c r="B15541" s="27"/>
      <c r="C15541" s="27"/>
      <c r="D15541" s="27"/>
      <c r="E15541" s="27"/>
      <c r="F15541" s="27"/>
      <c r="G15541" s="28"/>
      <c r="H15541" s="28"/>
      <c r="I15541" s="28"/>
      <c r="J15541" s="28"/>
      <c r="K15541" s="28"/>
      <c r="L15541" s="28"/>
    </row>
    <row r="15542" spans="1:12" ht="21">
      <c r="A15542" s="26"/>
      <c r="B15542" s="27"/>
      <c r="C15542" s="27"/>
      <c r="D15542" s="27"/>
      <c r="E15542" s="27"/>
      <c r="F15542" s="27"/>
      <c r="G15542" s="29"/>
      <c r="H15542" s="29"/>
      <c r="I15542" s="29"/>
      <c r="J15542" s="29"/>
      <c r="K15542" s="29"/>
      <c r="L15542" s="29"/>
    </row>
    <row r="15543" spans="1:12" ht="21">
      <c r="A15543" s="26"/>
      <c r="B15543" s="27"/>
      <c r="C15543" s="27"/>
      <c r="D15543" s="27"/>
      <c r="E15543" s="27"/>
      <c r="F15543" s="27"/>
      <c r="G15543" s="29"/>
      <c r="H15543" s="29"/>
      <c r="I15543" s="29"/>
      <c r="J15543" s="29"/>
      <c r="K15543" s="29"/>
      <c r="L15543" s="29"/>
    </row>
    <row r="15544" spans="1:12" ht="21">
      <c r="A15544" s="26"/>
      <c r="B15544" s="27"/>
      <c r="C15544" s="27"/>
      <c r="D15544" s="27"/>
      <c r="E15544" s="27"/>
      <c r="F15544" s="27"/>
      <c r="G15544" s="28"/>
      <c r="H15544" s="28"/>
      <c r="I15544" s="28"/>
      <c r="J15544" s="28"/>
      <c r="K15544" s="28"/>
      <c r="L15544" s="28"/>
    </row>
    <row r="15545" spans="1:12" ht="21">
      <c r="A15545" s="26"/>
      <c r="B15545" s="27"/>
      <c r="C15545" s="27"/>
      <c r="D15545" s="27"/>
      <c r="E15545" s="27"/>
      <c r="F15545" s="27"/>
      <c r="G15545" s="28"/>
      <c r="H15545" s="28"/>
      <c r="I15545" s="28"/>
      <c r="J15545" s="28"/>
      <c r="K15545" s="28"/>
      <c r="L15545" s="28"/>
    </row>
    <row r="15546" spans="1:12" ht="21">
      <c r="A15546" s="26"/>
      <c r="B15546" s="27"/>
      <c r="C15546" s="27"/>
      <c r="D15546" s="27"/>
      <c r="E15546" s="27"/>
      <c r="F15546" s="27"/>
      <c r="G15546" s="28"/>
      <c r="H15546" s="28"/>
      <c r="I15546" s="28"/>
      <c r="J15546" s="28"/>
      <c r="K15546" s="28"/>
      <c r="L15546" s="28"/>
    </row>
    <row r="15547" spans="1:12" ht="21">
      <c r="A15547" s="26"/>
      <c r="B15547" s="27"/>
      <c r="C15547" s="27"/>
      <c r="D15547" s="27"/>
      <c r="E15547" s="27"/>
      <c r="F15547" s="27"/>
      <c r="G15547" s="28"/>
      <c r="H15547" s="28"/>
      <c r="I15547" s="28"/>
      <c r="J15547" s="28"/>
      <c r="K15547" s="28"/>
      <c r="L15547" s="28"/>
    </row>
    <row r="15548" spans="1:12" ht="21">
      <c r="A15548" s="26"/>
      <c r="B15548" s="27"/>
      <c r="C15548" s="27"/>
      <c r="D15548" s="27"/>
      <c r="E15548" s="27"/>
      <c r="F15548" s="27"/>
      <c r="G15548" s="29"/>
      <c r="H15548" s="29"/>
      <c r="I15548" s="29"/>
      <c r="J15548" s="29"/>
      <c r="K15548" s="29"/>
      <c r="L15548" s="29"/>
    </row>
    <row r="15549" spans="1:12" ht="21">
      <c r="A15549" s="26"/>
      <c r="B15549" s="27"/>
      <c r="C15549" s="27"/>
      <c r="D15549" s="27"/>
      <c r="E15549" s="27"/>
      <c r="F15549" s="27"/>
      <c r="G15549" s="29"/>
      <c r="H15549" s="29"/>
      <c r="I15549" s="29"/>
      <c r="J15549" s="29"/>
      <c r="K15549" s="29"/>
      <c r="L15549" s="29"/>
    </row>
    <row r="15550" spans="1:12" ht="21">
      <c r="A15550" s="26"/>
      <c r="B15550" s="27"/>
      <c r="C15550" s="27"/>
      <c r="D15550" s="27"/>
      <c r="E15550" s="27"/>
      <c r="F15550" s="27"/>
      <c r="G15550" s="29"/>
      <c r="H15550" s="29"/>
      <c r="I15550" s="29"/>
      <c r="J15550" s="29"/>
      <c r="K15550" s="29"/>
      <c r="L15550" s="29"/>
    </row>
    <row r="15551" spans="1:12" ht="21">
      <c r="A15551" s="26"/>
      <c r="B15551" s="27"/>
      <c r="C15551" s="27"/>
      <c r="D15551" s="27"/>
      <c r="E15551" s="27"/>
      <c r="F15551" s="27"/>
      <c r="G15551" s="28"/>
      <c r="H15551" s="28"/>
      <c r="I15551" s="28"/>
      <c r="J15551" s="28"/>
      <c r="K15551" s="28"/>
      <c r="L15551" s="28"/>
    </row>
    <row r="15552" spans="1:12" ht="21">
      <c r="A15552" s="26"/>
      <c r="B15552" s="27"/>
      <c r="C15552" s="27"/>
      <c r="D15552" s="27"/>
      <c r="E15552" s="27"/>
      <c r="F15552" s="27"/>
      <c r="G15552" s="28"/>
      <c r="H15552" s="28"/>
      <c r="I15552" s="28"/>
      <c r="J15552" s="28"/>
      <c r="K15552" s="28"/>
      <c r="L15552" s="28"/>
    </row>
    <row r="15553" spans="1:12" ht="21">
      <c r="A15553" s="26"/>
      <c r="B15553" s="27"/>
      <c r="C15553" s="27"/>
      <c r="D15553" s="27"/>
      <c r="E15553" s="27"/>
      <c r="F15553" s="27"/>
      <c r="G15553" s="29"/>
      <c r="H15553" s="29"/>
      <c r="I15553" s="29"/>
      <c r="J15553" s="29"/>
      <c r="K15553" s="29"/>
      <c r="L15553" s="29"/>
    </row>
    <row r="15554" spans="1:12" ht="21">
      <c r="A15554" s="26"/>
      <c r="B15554" s="27"/>
      <c r="C15554" s="27"/>
      <c r="D15554" s="27"/>
      <c r="E15554" s="27"/>
      <c r="F15554" s="27"/>
      <c r="G15554" s="29"/>
      <c r="H15554" s="29"/>
      <c r="I15554" s="29"/>
      <c r="J15554" s="29"/>
      <c r="K15554" s="29"/>
      <c r="L15554" s="29"/>
    </row>
    <row r="15555" spans="1:12" ht="21">
      <c r="A15555" s="26"/>
      <c r="B15555" s="27"/>
      <c r="C15555" s="27"/>
      <c r="D15555" s="27"/>
      <c r="E15555" s="27"/>
      <c r="F15555" s="27"/>
      <c r="G15555" s="28"/>
      <c r="H15555" s="28"/>
      <c r="I15555" s="28"/>
      <c r="J15555" s="28"/>
      <c r="K15555" s="28"/>
      <c r="L15555" s="28"/>
    </row>
    <row r="15556" spans="1:12" ht="21">
      <c r="A15556" s="26"/>
      <c r="B15556" s="27"/>
      <c r="C15556" s="27"/>
      <c r="D15556" s="27"/>
      <c r="E15556" s="27"/>
      <c r="F15556" s="27"/>
      <c r="G15556" s="29"/>
      <c r="H15556" s="29"/>
      <c r="I15556" s="29"/>
      <c r="J15556" s="29"/>
      <c r="K15556" s="29"/>
      <c r="L15556" s="29"/>
    </row>
    <row r="15557" spans="1:12" ht="21">
      <c r="A15557" s="26"/>
      <c r="B15557" s="27"/>
      <c r="C15557" s="27"/>
      <c r="D15557" s="27"/>
      <c r="E15557" s="27"/>
      <c r="F15557" s="27"/>
      <c r="G15557" s="29"/>
      <c r="H15557" s="29"/>
      <c r="I15557" s="29"/>
      <c r="J15557" s="29"/>
      <c r="K15557" s="29"/>
      <c r="L15557" s="29"/>
    </row>
    <row r="15558" spans="1:12" ht="21">
      <c r="A15558" s="26"/>
      <c r="B15558" s="27"/>
      <c r="C15558" s="27"/>
      <c r="D15558" s="27"/>
      <c r="E15558" s="27"/>
      <c r="F15558" s="27"/>
      <c r="G15558" s="28"/>
      <c r="H15558" s="28"/>
      <c r="I15558" s="28"/>
      <c r="J15558" s="28"/>
      <c r="K15558" s="28"/>
      <c r="L15558" s="28"/>
    </row>
    <row r="15559" spans="1:12" ht="21">
      <c r="A15559" s="26"/>
      <c r="B15559" s="27"/>
      <c r="C15559" s="27"/>
      <c r="D15559" s="27"/>
      <c r="E15559" s="27"/>
      <c r="F15559" s="27"/>
      <c r="G15559" s="28"/>
      <c r="H15559" s="28"/>
      <c r="I15559" s="28"/>
      <c r="J15559" s="28"/>
      <c r="K15559" s="28"/>
      <c r="L15559" s="28"/>
    </row>
    <row r="15560" spans="1:12" ht="21">
      <c r="A15560" s="26"/>
      <c r="B15560" s="27"/>
      <c r="C15560" s="27"/>
      <c r="D15560" s="27"/>
      <c r="E15560" s="27"/>
      <c r="F15560" s="27"/>
      <c r="G15560" s="28"/>
      <c r="H15560" s="28"/>
      <c r="I15560" s="28"/>
      <c r="J15560" s="28"/>
      <c r="K15560" s="28"/>
      <c r="L15560" s="28"/>
    </row>
    <row r="15561" spans="1:12" ht="21">
      <c r="A15561" s="26"/>
      <c r="B15561" s="27"/>
      <c r="C15561" s="27"/>
      <c r="D15561" s="27"/>
      <c r="E15561" s="27"/>
      <c r="F15561" s="27"/>
      <c r="G15561" s="29"/>
      <c r="H15561" s="29"/>
      <c r="I15561" s="29"/>
      <c r="J15561" s="29"/>
      <c r="K15561" s="29"/>
      <c r="L15561" s="29"/>
    </row>
    <row r="15562" spans="1:12" ht="21">
      <c r="A15562" s="26"/>
      <c r="B15562" s="27"/>
      <c r="C15562" s="27"/>
      <c r="D15562" s="27"/>
      <c r="E15562" s="27"/>
      <c r="F15562" s="27"/>
      <c r="G15562" s="28"/>
      <c r="H15562" s="28"/>
      <c r="I15562" s="28"/>
      <c r="J15562" s="28"/>
      <c r="K15562" s="28"/>
      <c r="L15562" s="28"/>
    </row>
    <row r="15563" spans="1:12" ht="21">
      <c r="A15563" s="26"/>
      <c r="B15563" s="27"/>
      <c r="C15563" s="27"/>
      <c r="D15563" s="27"/>
      <c r="E15563" s="27"/>
      <c r="F15563" s="27"/>
      <c r="G15563" s="29"/>
      <c r="H15563" s="29"/>
      <c r="I15563" s="29"/>
      <c r="J15563" s="29"/>
      <c r="K15563" s="29"/>
      <c r="L15563" s="29"/>
    </row>
    <row r="15564" spans="1:12" ht="21">
      <c r="A15564" s="26"/>
      <c r="B15564" s="27"/>
      <c r="C15564" s="27"/>
      <c r="D15564" s="27"/>
      <c r="E15564" s="27"/>
      <c r="F15564" s="27"/>
      <c r="G15564" s="29"/>
      <c r="H15564" s="29"/>
      <c r="I15564" s="29"/>
      <c r="J15564" s="29"/>
      <c r="K15564" s="29"/>
      <c r="L15564" s="29"/>
    </row>
    <row r="15565" spans="1:12" ht="21">
      <c r="A15565" s="26"/>
      <c r="B15565" s="27"/>
      <c r="C15565" s="27"/>
      <c r="D15565" s="27"/>
      <c r="E15565" s="27"/>
      <c r="F15565" s="27"/>
      <c r="G15565" s="28"/>
      <c r="H15565" s="28"/>
      <c r="I15565" s="28"/>
      <c r="J15565" s="28"/>
      <c r="K15565" s="28"/>
      <c r="L15565" s="28"/>
    </row>
    <row r="15566" spans="1:12" ht="21">
      <c r="A15566" s="26"/>
      <c r="B15566" s="27"/>
      <c r="C15566" s="27"/>
      <c r="D15566" s="27"/>
      <c r="E15566" s="27"/>
      <c r="F15566" s="27"/>
      <c r="G15566" s="28"/>
      <c r="H15566" s="28"/>
      <c r="I15566" s="28"/>
      <c r="J15566" s="28"/>
      <c r="K15566" s="28"/>
      <c r="L15566" s="28"/>
    </row>
    <row r="15567" spans="1:12" ht="21">
      <c r="A15567" s="26"/>
      <c r="B15567" s="27"/>
      <c r="C15567" s="27"/>
      <c r="D15567" s="27"/>
      <c r="E15567" s="27"/>
      <c r="F15567" s="27"/>
      <c r="G15567" s="28"/>
      <c r="H15567" s="28"/>
      <c r="I15567" s="28"/>
      <c r="J15567" s="28"/>
      <c r="K15567" s="28"/>
      <c r="L15567" s="28"/>
    </row>
    <row r="15568" spans="1:12" ht="21">
      <c r="A15568" s="26"/>
      <c r="B15568" s="27"/>
      <c r="C15568" s="27"/>
      <c r="D15568" s="27"/>
      <c r="E15568" s="27"/>
      <c r="F15568" s="27"/>
      <c r="G15568" s="28"/>
      <c r="H15568" s="28"/>
      <c r="I15568" s="28"/>
      <c r="J15568" s="28"/>
      <c r="K15568" s="28"/>
      <c r="L15568" s="28"/>
    </row>
    <row r="15569" spans="1:12" ht="21">
      <c r="A15569" s="26"/>
      <c r="B15569" s="27"/>
      <c r="C15569" s="27"/>
      <c r="D15569" s="27"/>
      <c r="E15569" s="27"/>
      <c r="F15569" s="27"/>
      <c r="G15569" s="28"/>
      <c r="H15569" s="28"/>
      <c r="I15569" s="28"/>
      <c r="J15569" s="28"/>
      <c r="K15569" s="28"/>
      <c r="L15569" s="28"/>
    </row>
    <row r="15570" spans="1:12" ht="21">
      <c r="A15570" s="26"/>
      <c r="B15570" s="27"/>
      <c r="C15570" s="27"/>
      <c r="D15570" s="27"/>
      <c r="E15570" s="27"/>
      <c r="F15570" s="27"/>
      <c r="G15570" s="28"/>
      <c r="H15570" s="28"/>
      <c r="I15570" s="28"/>
      <c r="J15570" s="28"/>
      <c r="K15570" s="28"/>
      <c r="L15570" s="28"/>
    </row>
    <row r="15571" spans="1:12" ht="21">
      <c r="A15571" s="26"/>
      <c r="B15571" s="27"/>
      <c r="C15571" s="27"/>
      <c r="D15571" s="27"/>
      <c r="E15571" s="27"/>
      <c r="F15571" s="27"/>
      <c r="G15571" s="29"/>
      <c r="H15571" s="29"/>
      <c r="I15571" s="29"/>
      <c r="J15571" s="29"/>
      <c r="K15571" s="29"/>
      <c r="L15571" s="29"/>
    </row>
    <row r="15572" spans="1:12" ht="21">
      <c r="A15572" s="26"/>
      <c r="B15572" s="27"/>
      <c r="C15572" s="27"/>
      <c r="D15572" s="27"/>
      <c r="E15572" s="27"/>
      <c r="F15572" s="27"/>
      <c r="G15572" s="29"/>
      <c r="H15572" s="29"/>
      <c r="I15572" s="29"/>
      <c r="J15572" s="29"/>
      <c r="K15572" s="29"/>
      <c r="L15572" s="29"/>
    </row>
    <row r="15573" spans="1:12" ht="21">
      <c r="A15573" s="26"/>
      <c r="B15573" s="27"/>
      <c r="C15573" s="27"/>
      <c r="D15573" s="27"/>
      <c r="E15573" s="27"/>
      <c r="F15573" s="27"/>
      <c r="G15573" s="29"/>
      <c r="H15573" s="29"/>
      <c r="I15573" s="29"/>
      <c r="J15573" s="29"/>
      <c r="K15573" s="29"/>
      <c r="L15573" s="29"/>
    </row>
    <row r="15574" spans="1:12" ht="21">
      <c r="A15574" s="26"/>
      <c r="B15574" s="27"/>
      <c r="C15574" s="27"/>
      <c r="D15574" s="27"/>
      <c r="E15574" s="27"/>
      <c r="F15574" s="27"/>
      <c r="G15574" s="28"/>
      <c r="H15574" s="28"/>
      <c r="I15574" s="28"/>
      <c r="J15574" s="28"/>
      <c r="K15574" s="28"/>
      <c r="L15574" s="28"/>
    </row>
    <row r="15575" spans="1:12" ht="21">
      <c r="A15575" s="26"/>
      <c r="B15575" s="27"/>
      <c r="C15575" s="27"/>
      <c r="D15575" s="27"/>
      <c r="E15575" s="27"/>
      <c r="F15575" s="27"/>
      <c r="G15575" s="29"/>
      <c r="H15575" s="29"/>
      <c r="I15575" s="29"/>
      <c r="J15575" s="29"/>
      <c r="K15575" s="29"/>
      <c r="L15575" s="29"/>
    </row>
    <row r="15576" spans="1:12" ht="21">
      <c r="A15576" s="26"/>
      <c r="B15576" s="27"/>
      <c r="C15576" s="27"/>
      <c r="D15576" s="27"/>
      <c r="E15576" s="27"/>
      <c r="F15576" s="27"/>
      <c r="G15576" s="28"/>
      <c r="H15576" s="28"/>
      <c r="I15576" s="28"/>
      <c r="J15576" s="28"/>
      <c r="K15576" s="28"/>
      <c r="L15576" s="28"/>
    </row>
    <row r="15577" spans="1:12" ht="21">
      <c r="A15577" s="26"/>
      <c r="B15577" s="27"/>
      <c r="C15577" s="27"/>
      <c r="D15577" s="27"/>
      <c r="E15577" s="27"/>
      <c r="F15577" s="27"/>
      <c r="G15577" s="29"/>
      <c r="H15577" s="29"/>
      <c r="I15577" s="29"/>
      <c r="J15577" s="29"/>
      <c r="K15577" s="29"/>
      <c r="L15577" s="29"/>
    </row>
    <row r="15578" spans="1:12" ht="21">
      <c r="A15578" s="26"/>
      <c r="B15578" s="27"/>
      <c r="C15578" s="27"/>
      <c r="D15578" s="27"/>
      <c r="E15578" s="27"/>
      <c r="F15578" s="27"/>
      <c r="G15578" s="28"/>
      <c r="H15578" s="28"/>
      <c r="I15578" s="28"/>
      <c r="J15578" s="28"/>
      <c r="K15578" s="28"/>
      <c r="L15578" s="28"/>
    </row>
    <row r="15579" spans="1:12" ht="21">
      <c r="A15579" s="26"/>
      <c r="B15579" s="27"/>
      <c r="C15579" s="27"/>
      <c r="D15579" s="27"/>
      <c r="E15579" s="27"/>
      <c r="F15579" s="27"/>
      <c r="G15579" s="29"/>
      <c r="H15579" s="29"/>
      <c r="I15579" s="29"/>
      <c r="J15579" s="29"/>
      <c r="K15579" s="29"/>
      <c r="L15579" s="29"/>
    </row>
    <row r="15580" spans="1:12" ht="21">
      <c r="A15580" s="26"/>
      <c r="B15580" s="27"/>
      <c r="C15580" s="27"/>
      <c r="D15580" s="27"/>
      <c r="E15580" s="27"/>
      <c r="F15580" s="27"/>
      <c r="G15580" s="29"/>
      <c r="H15580" s="29"/>
      <c r="I15580" s="29"/>
      <c r="J15580" s="29"/>
      <c r="K15580" s="29"/>
      <c r="L15580" s="29"/>
    </row>
    <row r="15581" spans="1:12" ht="21">
      <c r="A15581" s="26"/>
      <c r="B15581" s="27"/>
      <c r="C15581" s="27"/>
      <c r="D15581" s="27"/>
      <c r="E15581" s="27"/>
      <c r="F15581" s="27"/>
      <c r="G15581" s="29"/>
      <c r="H15581" s="29"/>
      <c r="I15581" s="29"/>
      <c r="J15581" s="29"/>
      <c r="K15581" s="29"/>
      <c r="L15581" s="29"/>
    </row>
    <row r="15582" spans="1:12" ht="21">
      <c r="A15582" s="26"/>
      <c r="B15582" s="27"/>
      <c r="C15582" s="27"/>
      <c r="D15582" s="27"/>
      <c r="E15582" s="27"/>
      <c r="F15582" s="27"/>
      <c r="G15582" s="29"/>
      <c r="H15582" s="29"/>
      <c r="I15582" s="29"/>
      <c r="J15582" s="29"/>
      <c r="K15582" s="29"/>
      <c r="L15582" s="29"/>
    </row>
    <row r="15583" spans="1:12" ht="21">
      <c r="A15583" s="26"/>
      <c r="B15583" s="27"/>
      <c r="C15583" s="27"/>
      <c r="D15583" s="27"/>
      <c r="E15583" s="27"/>
      <c r="F15583" s="27"/>
      <c r="G15583" s="29"/>
      <c r="H15583" s="29"/>
      <c r="I15583" s="29"/>
      <c r="J15583" s="29"/>
      <c r="K15583" s="29"/>
      <c r="L15583" s="29"/>
    </row>
    <row r="15584" spans="1:12" ht="21">
      <c r="A15584" s="26"/>
      <c r="B15584" s="27"/>
      <c r="C15584" s="27"/>
      <c r="D15584" s="27"/>
      <c r="E15584" s="27"/>
      <c r="F15584" s="27"/>
      <c r="G15584" s="29"/>
      <c r="H15584" s="29"/>
      <c r="I15584" s="29"/>
      <c r="J15584" s="29"/>
      <c r="K15584" s="29"/>
      <c r="L15584" s="29"/>
    </row>
    <row r="15585" spans="1:12" ht="21">
      <c r="A15585" s="26"/>
      <c r="B15585" s="27"/>
      <c r="C15585" s="27"/>
      <c r="D15585" s="27"/>
      <c r="E15585" s="27"/>
      <c r="F15585" s="27"/>
      <c r="G15585" s="29"/>
      <c r="H15585" s="29"/>
      <c r="I15585" s="29"/>
      <c r="J15585" s="29"/>
      <c r="K15585" s="29"/>
      <c r="L15585" s="29"/>
    </row>
    <row r="15586" spans="1:12" ht="21">
      <c r="A15586" s="26"/>
      <c r="B15586" s="27"/>
      <c r="C15586" s="27"/>
      <c r="D15586" s="27"/>
      <c r="E15586" s="27"/>
      <c r="F15586" s="27"/>
      <c r="G15586" s="29"/>
      <c r="H15586" s="29"/>
      <c r="I15586" s="29"/>
      <c r="J15586" s="29"/>
      <c r="K15586" s="29"/>
      <c r="L15586" s="29"/>
    </row>
    <row r="15587" spans="1:12" ht="21">
      <c r="A15587" s="26"/>
      <c r="B15587" s="27"/>
      <c r="C15587" s="27"/>
      <c r="D15587" s="27"/>
      <c r="E15587" s="27"/>
      <c r="F15587" s="27"/>
      <c r="G15587" s="29"/>
      <c r="H15587" s="29"/>
      <c r="I15587" s="29"/>
      <c r="J15587" s="29"/>
      <c r="K15587" s="29"/>
      <c r="L15587" s="29"/>
    </row>
    <row r="15588" spans="1:12" ht="21">
      <c r="A15588" s="26"/>
      <c r="B15588" s="27"/>
      <c r="C15588" s="27"/>
      <c r="D15588" s="27"/>
      <c r="E15588" s="27"/>
      <c r="F15588" s="27"/>
      <c r="G15588" s="29"/>
      <c r="H15588" s="29"/>
      <c r="I15588" s="29"/>
      <c r="J15588" s="29"/>
      <c r="K15588" s="29"/>
      <c r="L15588" s="29"/>
    </row>
    <row r="15589" spans="1:12" ht="21">
      <c r="A15589" s="26"/>
      <c r="B15589" s="27"/>
      <c r="C15589" s="27"/>
      <c r="D15589" s="27"/>
      <c r="E15589" s="27"/>
      <c r="F15589" s="27"/>
      <c r="G15589" s="29"/>
      <c r="H15589" s="29"/>
      <c r="I15589" s="29"/>
      <c r="J15589" s="29"/>
      <c r="K15589" s="29"/>
      <c r="L15589" s="29"/>
    </row>
    <row r="15590" spans="1:12" ht="21">
      <c r="A15590" s="26"/>
      <c r="B15590" s="27"/>
      <c r="C15590" s="27"/>
      <c r="D15590" s="27"/>
      <c r="E15590" s="27"/>
      <c r="F15590" s="27"/>
      <c r="G15590" s="29"/>
      <c r="H15590" s="29"/>
      <c r="I15590" s="29"/>
      <c r="J15590" s="29"/>
      <c r="K15590" s="29"/>
      <c r="L15590" s="29"/>
    </row>
    <row r="15591" spans="1:12" ht="21">
      <c r="A15591" s="26"/>
      <c r="B15591" s="27"/>
      <c r="C15591" s="27"/>
      <c r="D15591" s="27"/>
      <c r="E15591" s="27"/>
      <c r="F15591" s="27"/>
      <c r="G15591" s="28"/>
      <c r="H15591" s="28"/>
      <c r="I15591" s="28"/>
      <c r="J15591" s="28"/>
      <c r="K15591" s="28"/>
      <c r="L15591" s="28"/>
    </row>
    <row r="15592" spans="1:12" ht="21">
      <c r="A15592" s="26"/>
      <c r="B15592" s="27"/>
      <c r="C15592" s="27"/>
      <c r="D15592" s="27"/>
      <c r="E15592" s="27"/>
      <c r="F15592" s="27"/>
      <c r="G15592" s="28"/>
      <c r="H15592" s="28"/>
      <c r="I15592" s="28"/>
      <c r="J15592" s="28"/>
      <c r="K15592" s="28"/>
      <c r="L15592" s="28"/>
    </row>
    <row r="15593" spans="1:12" ht="21">
      <c r="A15593" s="26"/>
      <c r="B15593" s="27"/>
      <c r="C15593" s="27"/>
      <c r="D15593" s="27"/>
      <c r="E15593" s="27"/>
      <c r="F15593" s="27"/>
      <c r="G15593" s="29"/>
      <c r="H15593" s="29"/>
      <c r="I15593" s="29"/>
      <c r="J15593" s="29"/>
      <c r="K15593" s="29"/>
      <c r="L15593" s="29"/>
    </row>
    <row r="15594" spans="1:12" ht="21">
      <c r="A15594" s="26"/>
      <c r="B15594" s="27"/>
      <c r="C15594" s="27"/>
      <c r="D15594" s="27"/>
      <c r="E15594" s="27"/>
      <c r="F15594" s="27"/>
      <c r="G15594" s="29"/>
      <c r="H15594" s="29"/>
      <c r="I15594" s="29"/>
      <c r="J15594" s="29"/>
      <c r="K15594" s="29"/>
      <c r="L15594" s="29"/>
    </row>
    <row r="15595" spans="1:12" ht="21">
      <c r="A15595" s="26"/>
      <c r="B15595" s="27"/>
      <c r="C15595" s="27"/>
      <c r="D15595" s="27"/>
      <c r="E15595" s="27"/>
      <c r="F15595" s="27"/>
      <c r="G15595" s="29"/>
      <c r="H15595" s="29"/>
      <c r="I15595" s="29"/>
      <c r="J15595" s="29"/>
      <c r="K15595" s="29"/>
      <c r="L15595" s="29"/>
    </row>
    <row r="15596" spans="1:12" ht="21">
      <c r="A15596" s="26"/>
      <c r="B15596" s="27"/>
      <c r="C15596" s="27"/>
      <c r="D15596" s="27"/>
      <c r="E15596" s="27"/>
      <c r="F15596" s="27"/>
      <c r="G15596" s="29"/>
      <c r="H15596" s="29"/>
      <c r="I15596" s="29"/>
      <c r="J15596" s="29"/>
      <c r="K15596" s="29"/>
      <c r="L15596" s="29"/>
    </row>
    <row r="15597" spans="1:12" ht="21">
      <c r="A15597" s="26"/>
      <c r="B15597" s="27"/>
      <c r="C15597" s="27"/>
      <c r="D15597" s="27"/>
      <c r="E15597" s="27"/>
      <c r="F15597" s="27"/>
      <c r="G15597" s="29"/>
      <c r="H15597" s="29"/>
      <c r="I15597" s="29"/>
      <c r="J15597" s="29"/>
      <c r="K15597" s="29"/>
      <c r="L15597" s="29"/>
    </row>
    <row r="15598" spans="1:12" ht="21">
      <c r="A15598" s="26"/>
      <c r="B15598" s="27"/>
      <c r="C15598" s="27"/>
      <c r="D15598" s="27"/>
      <c r="E15598" s="27"/>
      <c r="F15598" s="27"/>
      <c r="G15598" s="29"/>
      <c r="H15598" s="29"/>
      <c r="I15598" s="29"/>
      <c r="J15598" s="29"/>
      <c r="K15598" s="29"/>
      <c r="L15598" s="29"/>
    </row>
    <row r="15599" spans="1:12" ht="21">
      <c r="A15599" s="26"/>
      <c r="B15599" s="27"/>
      <c r="C15599" s="27"/>
      <c r="D15599" s="27"/>
      <c r="E15599" s="27"/>
      <c r="F15599" s="27"/>
      <c r="G15599" s="28"/>
      <c r="H15599" s="28"/>
      <c r="I15599" s="28"/>
      <c r="J15599" s="28"/>
      <c r="K15599" s="28"/>
      <c r="L15599" s="28"/>
    </row>
    <row r="15600" spans="1:12" ht="21">
      <c r="A15600" s="26"/>
      <c r="B15600" s="27"/>
      <c r="C15600" s="27"/>
      <c r="D15600" s="27"/>
      <c r="E15600" s="27"/>
      <c r="F15600" s="27"/>
      <c r="G15600" s="29"/>
      <c r="H15600" s="29"/>
      <c r="I15600" s="29"/>
      <c r="J15600" s="29"/>
      <c r="K15600" s="29"/>
      <c r="L15600" s="29"/>
    </row>
    <row r="15601" spans="1:12" ht="21">
      <c r="A15601" s="26"/>
      <c r="B15601" s="27"/>
      <c r="C15601" s="27"/>
      <c r="D15601" s="27"/>
      <c r="E15601" s="27"/>
      <c r="F15601" s="27"/>
      <c r="G15601" s="29"/>
      <c r="H15601" s="29"/>
      <c r="I15601" s="29"/>
      <c r="J15601" s="29"/>
      <c r="K15601" s="29"/>
      <c r="L15601" s="29"/>
    </row>
    <row r="15602" spans="1:12" ht="21">
      <c r="A15602" s="26"/>
      <c r="B15602" s="27"/>
      <c r="C15602" s="27"/>
      <c r="D15602" s="27"/>
      <c r="E15602" s="27"/>
      <c r="F15602" s="27"/>
      <c r="G15602" s="29"/>
      <c r="H15602" s="29"/>
      <c r="I15602" s="29"/>
      <c r="J15602" s="29"/>
      <c r="K15602" s="29"/>
      <c r="L15602" s="29"/>
    </row>
    <row r="15603" spans="1:12" ht="21">
      <c r="A15603" s="26"/>
      <c r="B15603" s="27"/>
      <c r="C15603" s="27"/>
      <c r="D15603" s="27"/>
      <c r="E15603" s="27"/>
      <c r="F15603" s="27"/>
      <c r="G15603" s="28"/>
      <c r="H15603" s="28"/>
      <c r="I15603" s="28"/>
      <c r="J15603" s="28"/>
      <c r="K15603" s="28"/>
      <c r="L15603" s="28"/>
    </row>
    <row r="15604" spans="1:12" ht="21">
      <c r="A15604" s="26"/>
      <c r="B15604" s="27"/>
      <c r="C15604" s="27"/>
      <c r="D15604" s="27"/>
      <c r="E15604" s="27"/>
      <c r="F15604" s="27"/>
      <c r="G15604" s="29"/>
      <c r="H15604" s="29"/>
      <c r="I15604" s="29"/>
      <c r="J15604" s="29"/>
      <c r="K15604" s="29"/>
      <c r="L15604" s="29"/>
    </row>
    <row r="15605" spans="1:12" ht="21">
      <c r="A15605" s="26"/>
      <c r="B15605" s="27"/>
      <c r="C15605" s="27"/>
      <c r="D15605" s="27"/>
      <c r="E15605" s="27"/>
      <c r="F15605" s="27"/>
      <c r="G15605" s="29"/>
      <c r="H15605" s="29"/>
      <c r="I15605" s="29"/>
      <c r="J15605" s="29"/>
      <c r="K15605" s="29"/>
      <c r="L15605" s="29"/>
    </row>
    <row r="15606" spans="1:12" ht="21">
      <c r="A15606" s="26"/>
      <c r="B15606" s="27"/>
      <c r="C15606" s="27"/>
      <c r="D15606" s="27"/>
      <c r="E15606" s="27"/>
      <c r="F15606" s="27"/>
      <c r="G15606" s="29"/>
      <c r="H15606" s="29"/>
      <c r="I15606" s="29"/>
      <c r="J15606" s="29"/>
      <c r="K15606" s="29"/>
      <c r="L15606" s="29"/>
    </row>
    <row r="15607" spans="1:12" ht="21">
      <c r="A15607" s="26"/>
      <c r="B15607" s="27"/>
      <c r="C15607" s="27"/>
      <c r="D15607" s="27"/>
      <c r="E15607" s="27"/>
      <c r="F15607" s="27"/>
      <c r="G15607" s="28"/>
      <c r="H15607" s="28"/>
      <c r="I15607" s="28"/>
      <c r="J15607" s="28"/>
      <c r="K15607" s="28"/>
      <c r="L15607" s="28"/>
    </row>
    <row r="15608" spans="1:12" ht="21">
      <c r="A15608" s="26"/>
      <c r="B15608" s="27"/>
      <c r="C15608" s="27"/>
      <c r="D15608" s="27"/>
      <c r="E15608" s="27"/>
      <c r="F15608" s="27"/>
      <c r="G15608" s="28"/>
      <c r="H15608" s="28"/>
      <c r="I15608" s="28"/>
      <c r="J15608" s="28"/>
      <c r="K15608" s="28"/>
      <c r="L15608" s="28"/>
    </row>
    <row r="15609" spans="1:12" ht="21">
      <c r="A15609" s="26"/>
      <c r="B15609" s="27"/>
      <c r="C15609" s="27"/>
      <c r="D15609" s="27"/>
      <c r="E15609" s="27"/>
      <c r="F15609" s="27"/>
      <c r="G15609" s="29"/>
      <c r="H15609" s="29"/>
      <c r="I15609" s="29"/>
      <c r="J15609" s="29"/>
      <c r="K15609" s="29"/>
      <c r="L15609" s="29"/>
    </row>
    <row r="15610" spans="1:12" ht="21">
      <c r="A15610" s="26"/>
      <c r="B15610" s="27"/>
      <c r="C15610" s="27"/>
      <c r="D15610" s="27"/>
      <c r="E15610" s="27"/>
      <c r="F15610" s="27"/>
      <c r="G15610" s="29"/>
      <c r="H15610" s="29"/>
      <c r="I15610" s="29"/>
      <c r="J15610" s="29"/>
      <c r="K15610" s="29"/>
      <c r="L15610" s="29"/>
    </row>
    <row r="15611" spans="1:12" ht="21">
      <c r="A15611" s="26"/>
      <c r="B15611" s="27"/>
      <c r="C15611" s="27"/>
      <c r="D15611" s="27"/>
      <c r="E15611" s="27"/>
      <c r="F15611" s="27"/>
      <c r="G15611" s="29"/>
      <c r="H15611" s="29"/>
      <c r="I15611" s="29"/>
      <c r="J15611" s="29"/>
      <c r="K15611" s="29"/>
      <c r="L15611" s="29"/>
    </row>
    <row r="15612" spans="1:12" ht="21">
      <c r="A15612" s="26"/>
      <c r="B15612" s="27"/>
      <c r="C15612" s="27"/>
      <c r="D15612" s="27"/>
      <c r="E15612" s="27"/>
      <c r="F15612" s="27"/>
      <c r="G15612" s="29"/>
      <c r="H15612" s="29"/>
      <c r="I15612" s="29"/>
      <c r="J15612" s="29"/>
      <c r="K15612" s="29"/>
      <c r="L15612" s="29"/>
    </row>
    <row r="15613" spans="1:12" ht="21">
      <c r="A15613" s="26"/>
      <c r="B15613" s="27"/>
      <c r="C15613" s="27"/>
      <c r="D15613" s="27"/>
      <c r="E15613" s="27"/>
      <c r="F15613" s="27"/>
      <c r="G15613" s="29"/>
      <c r="H15613" s="29"/>
      <c r="I15613" s="29"/>
      <c r="J15613" s="29"/>
      <c r="K15613" s="29"/>
      <c r="L15613" s="29"/>
    </row>
    <row r="15614" spans="1:12" ht="21">
      <c r="A15614" s="26"/>
      <c r="B15614" s="27"/>
      <c r="C15614" s="27"/>
      <c r="D15614" s="27"/>
      <c r="E15614" s="27"/>
      <c r="F15614" s="27"/>
      <c r="G15614" s="28"/>
      <c r="H15614" s="28"/>
      <c r="I15614" s="28"/>
      <c r="J15614" s="28"/>
      <c r="K15614" s="28"/>
      <c r="L15614" s="28"/>
    </row>
    <row r="15615" spans="1:12" ht="21">
      <c r="A15615" s="26"/>
      <c r="B15615" s="27"/>
      <c r="C15615" s="27"/>
      <c r="D15615" s="27"/>
      <c r="E15615" s="27"/>
      <c r="F15615" s="27"/>
      <c r="G15615" s="29"/>
      <c r="H15615" s="29"/>
      <c r="I15615" s="29"/>
      <c r="J15615" s="29"/>
      <c r="K15615" s="29"/>
      <c r="L15615" s="29"/>
    </row>
    <row r="15616" spans="1:12" ht="21">
      <c r="A15616" s="26"/>
      <c r="B15616" s="27"/>
      <c r="C15616" s="27"/>
      <c r="D15616" s="27"/>
      <c r="E15616" s="27"/>
      <c r="F15616" s="27"/>
      <c r="G15616" s="28"/>
      <c r="H15616" s="28"/>
      <c r="I15616" s="28"/>
      <c r="J15616" s="28"/>
      <c r="K15616" s="28"/>
      <c r="L15616" s="28"/>
    </row>
    <row r="15617" spans="1:12" ht="21">
      <c r="A15617" s="26"/>
      <c r="B15617" s="27"/>
      <c r="C15617" s="27"/>
      <c r="D15617" s="27"/>
      <c r="E15617" s="27"/>
      <c r="F15617" s="27"/>
      <c r="G15617" s="29"/>
      <c r="H15617" s="29"/>
      <c r="I15617" s="29"/>
      <c r="J15617" s="29"/>
      <c r="K15617" s="29"/>
      <c r="L15617" s="29"/>
    </row>
    <row r="15618" spans="1:12" ht="21">
      <c r="A15618" s="26"/>
      <c r="B15618" s="27"/>
      <c r="C15618" s="27"/>
      <c r="D15618" s="27"/>
      <c r="E15618" s="27"/>
      <c r="F15618" s="27"/>
      <c r="G15618" s="29"/>
      <c r="H15618" s="29"/>
      <c r="I15618" s="29"/>
      <c r="J15618" s="29"/>
      <c r="K15618" s="29"/>
      <c r="L15618" s="29"/>
    </row>
    <row r="15619" spans="1:12" ht="21">
      <c r="A15619" s="26"/>
      <c r="B15619" s="27"/>
      <c r="C15619" s="27"/>
      <c r="D15619" s="27"/>
      <c r="E15619" s="27"/>
      <c r="F15619" s="27"/>
      <c r="G15619" s="28"/>
      <c r="H15619" s="28"/>
      <c r="I15619" s="28"/>
      <c r="J15619" s="28"/>
      <c r="K15619" s="28"/>
      <c r="L15619" s="28"/>
    </row>
    <row r="15620" spans="1:12" ht="21">
      <c r="A15620" s="26"/>
      <c r="B15620" s="27"/>
      <c r="C15620" s="27"/>
      <c r="D15620" s="27"/>
      <c r="E15620" s="27"/>
      <c r="F15620" s="27"/>
      <c r="G15620" s="29"/>
      <c r="H15620" s="29"/>
      <c r="I15620" s="29"/>
      <c r="J15620" s="29"/>
      <c r="K15620" s="29"/>
      <c r="L15620" s="29"/>
    </row>
    <row r="15621" spans="1:12" ht="21">
      <c r="A15621" s="26"/>
      <c r="B15621" s="27"/>
      <c r="C15621" s="27"/>
      <c r="D15621" s="27"/>
      <c r="E15621" s="27"/>
      <c r="F15621" s="27"/>
      <c r="G15621" s="29"/>
      <c r="H15621" s="29"/>
      <c r="I15621" s="29"/>
      <c r="J15621" s="29"/>
      <c r="K15621" s="29"/>
      <c r="L15621" s="29"/>
    </row>
    <row r="15622" spans="1:12" ht="21">
      <c r="A15622" s="26"/>
      <c r="B15622" s="27"/>
      <c r="C15622" s="27"/>
      <c r="D15622" s="27"/>
      <c r="E15622" s="27"/>
      <c r="F15622" s="27"/>
      <c r="G15622" s="29"/>
      <c r="H15622" s="29"/>
      <c r="I15622" s="29"/>
      <c r="J15622" s="29"/>
      <c r="K15622" s="29"/>
      <c r="L15622" s="29"/>
    </row>
    <row r="15623" spans="1:12" ht="21">
      <c r="A15623" s="26"/>
      <c r="B15623" s="27"/>
      <c r="C15623" s="27"/>
      <c r="D15623" s="27"/>
      <c r="E15623" s="27"/>
      <c r="F15623" s="27"/>
      <c r="G15623" s="29"/>
      <c r="H15623" s="29"/>
      <c r="I15623" s="29"/>
      <c r="J15623" s="29"/>
      <c r="K15623" s="29"/>
      <c r="L15623" s="29"/>
    </row>
    <row r="15624" spans="1:12" ht="21">
      <c r="A15624" s="26"/>
      <c r="B15624" s="27"/>
      <c r="C15624" s="27"/>
      <c r="D15624" s="27"/>
      <c r="E15624" s="27"/>
      <c r="F15624" s="27"/>
      <c r="G15624" s="29"/>
      <c r="H15624" s="29"/>
      <c r="I15624" s="29"/>
      <c r="J15624" s="29"/>
      <c r="K15624" s="29"/>
      <c r="L15624" s="29"/>
    </row>
    <row r="15625" spans="1:12" ht="21">
      <c r="A15625" s="26"/>
      <c r="B15625" s="27"/>
      <c r="C15625" s="27"/>
      <c r="D15625" s="27"/>
      <c r="E15625" s="27"/>
      <c r="F15625" s="27"/>
      <c r="G15625" s="29"/>
      <c r="H15625" s="29"/>
      <c r="I15625" s="29"/>
      <c r="J15625" s="29"/>
      <c r="K15625" s="29"/>
      <c r="L15625" s="29"/>
    </row>
    <row r="15626" spans="1:12" ht="21">
      <c r="A15626" s="26"/>
      <c r="B15626" s="27"/>
      <c r="C15626" s="27"/>
      <c r="D15626" s="27"/>
      <c r="E15626" s="27"/>
      <c r="F15626" s="27"/>
      <c r="G15626" s="29"/>
      <c r="H15626" s="29"/>
      <c r="I15626" s="29"/>
      <c r="J15626" s="29"/>
      <c r="K15626" s="29"/>
      <c r="L15626" s="29"/>
    </row>
    <row r="15627" spans="1:12" ht="21">
      <c r="A15627" s="26"/>
      <c r="B15627" s="27"/>
      <c r="C15627" s="27"/>
      <c r="D15627" s="27"/>
      <c r="E15627" s="27"/>
      <c r="F15627" s="27"/>
      <c r="G15627" s="29"/>
      <c r="H15627" s="29"/>
      <c r="I15627" s="29"/>
      <c r="J15627" s="29"/>
      <c r="K15627" s="29"/>
      <c r="L15627" s="29"/>
    </row>
    <row r="15628" spans="1:12" ht="21">
      <c r="A15628" s="26"/>
      <c r="B15628" s="27"/>
      <c r="C15628" s="27"/>
      <c r="D15628" s="27"/>
      <c r="E15628" s="27"/>
      <c r="F15628" s="27"/>
      <c r="G15628" s="29"/>
      <c r="H15628" s="29"/>
      <c r="I15628" s="29"/>
      <c r="J15628" s="29"/>
      <c r="K15628" s="29"/>
      <c r="L15628" s="29"/>
    </row>
    <row r="15629" spans="1:12" ht="21">
      <c r="A15629" s="26"/>
      <c r="B15629" s="27"/>
      <c r="C15629" s="27"/>
      <c r="D15629" s="27"/>
      <c r="E15629" s="27"/>
      <c r="F15629" s="27"/>
      <c r="G15629" s="29"/>
      <c r="H15629" s="29"/>
      <c r="I15629" s="29"/>
      <c r="J15629" s="29"/>
      <c r="K15629" s="29"/>
      <c r="L15629" s="29"/>
    </row>
    <row r="15630" spans="1:12" ht="21">
      <c r="A15630" s="26"/>
      <c r="B15630" s="27"/>
      <c r="C15630" s="27"/>
      <c r="D15630" s="27"/>
      <c r="E15630" s="27"/>
      <c r="F15630" s="27"/>
      <c r="G15630" s="29"/>
      <c r="H15630" s="29"/>
      <c r="I15630" s="29"/>
      <c r="J15630" s="29"/>
      <c r="K15630" s="29"/>
      <c r="L15630" s="29"/>
    </row>
    <row r="15631" spans="1:12" ht="21">
      <c r="A15631" s="26"/>
      <c r="B15631" s="27"/>
      <c r="C15631" s="27"/>
      <c r="D15631" s="27"/>
      <c r="E15631" s="27"/>
      <c r="F15631" s="27"/>
      <c r="G15631" s="29"/>
      <c r="H15631" s="29"/>
      <c r="I15631" s="29"/>
      <c r="J15631" s="29"/>
      <c r="K15631" s="29"/>
      <c r="L15631" s="29"/>
    </row>
    <row r="15632" spans="1:12" ht="21">
      <c r="A15632" s="26"/>
      <c r="B15632" s="27"/>
      <c r="C15632" s="27"/>
      <c r="D15632" s="27"/>
      <c r="E15632" s="27"/>
      <c r="F15632" s="27"/>
      <c r="G15632" s="29"/>
      <c r="H15632" s="29"/>
      <c r="I15632" s="29"/>
      <c r="J15632" s="29"/>
      <c r="K15632" s="29"/>
      <c r="L15632" s="29"/>
    </row>
    <row r="15633" spans="1:12" ht="21">
      <c r="A15633" s="26"/>
      <c r="B15633" s="27"/>
      <c r="C15633" s="27"/>
      <c r="D15633" s="27"/>
      <c r="E15633" s="27"/>
      <c r="F15633" s="27"/>
      <c r="G15633" s="28"/>
      <c r="H15633" s="28"/>
      <c r="I15633" s="28"/>
      <c r="J15633" s="28"/>
      <c r="K15633" s="28"/>
      <c r="L15633" s="28"/>
    </row>
    <row r="15634" spans="1:12" ht="21">
      <c r="A15634" s="26"/>
      <c r="B15634" s="27"/>
      <c r="C15634" s="27"/>
      <c r="D15634" s="27"/>
      <c r="E15634" s="27"/>
      <c r="F15634" s="27"/>
      <c r="G15634" s="29"/>
      <c r="H15634" s="29"/>
      <c r="I15634" s="29"/>
      <c r="J15634" s="29"/>
      <c r="K15634" s="29"/>
      <c r="L15634" s="29"/>
    </row>
    <row r="15635" spans="1:12" ht="21">
      <c r="A15635" s="26"/>
      <c r="B15635" s="27"/>
      <c r="C15635" s="27"/>
      <c r="D15635" s="27"/>
      <c r="E15635" s="27"/>
      <c r="F15635" s="27"/>
      <c r="G15635" s="29"/>
      <c r="H15635" s="29"/>
      <c r="I15635" s="29"/>
      <c r="J15635" s="29"/>
      <c r="K15635" s="29"/>
      <c r="L15635" s="29"/>
    </row>
    <row r="15636" spans="1:12" ht="21">
      <c r="A15636" s="26"/>
      <c r="B15636" s="27"/>
      <c r="C15636" s="27"/>
      <c r="D15636" s="27"/>
      <c r="E15636" s="27"/>
      <c r="F15636" s="27"/>
      <c r="G15636" s="28"/>
      <c r="H15636" s="28"/>
      <c r="I15636" s="28"/>
      <c r="J15636" s="28"/>
      <c r="K15636" s="28"/>
      <c r="L15636" s="28"/>
    </row>
    <row r="15637" spans="1:12" ht="21">
      <c r="A15637" s="26"/>
      <c r="B15637" s="27"/>
      <c r="C15637" s="27"/>
      <c r="D15637" s="27"/>
      <c r="E15637" s="27"/>
      <c r="F15637" s="27"/>
      <c r="G15637" s="29"/>
      <c r="H15637" s="29"/>
      <c r="I15637" s="29"/>
      <c r="J15637" s="29"/>
      <c r="K15637" s="29"/>
      <c r="L15637" s="29"/>
    </row>
    <row r="15638" spans="1:12" ht="21">
      <c r="A15638" s="26"/>
      <c r="B15638" s="27"/>
      <c r="C15638" s="27"/>
      <c r="D15638" s="27"/>
      <c r="E15638" s="27"/>
      <c r="F15638" s="27"/>
      <c r="G15638" s="29"/>
      <c r="H15638" s="29"/>
      <c r="I15638" s="29"/>
      <c r="J15638" s="29"/>
      <c r="K15638" s="29"/>
      <c r="L15638" s="29"/>
    </row>
    <row r="15639" spans="1:12" ht="21">
      <c r="A15639" s="26"/>
      <c r="B15639" s="27"/>
      <c r="C15639" s="27"/>
      <c r="D15639" s="27"/>
      <c r="E15639" s="27"/>
      <c r="F15639" s="27"/>
      <c r="G15639" s="29"/>
      <c r="H15639" s="29"/>
      <c r="I15639" s="29"/>
      <c r="J15639" s="29"/>
      <c r="K15639" s="29"/>
      <c r="L15639" s="29"/>
    </row>
    <row r="15640" spans="1:12" ht="21">
      <c r="A15640" s="26"/>
      <c r="B15640" s="27"/>
      <c r="C15640" s="27"/>
      <c r="D15640" s="27"/>
      <c r="E15640" s="27"/>
      <c r="F15640" s="27"/>
      <c r="G15640" s="29"/>
      <c r="H15640" s="29"/>
      <c r="I15640" s="29"/>
      <c r="J15640" s="29"/>
      <c r="K15640" s="29"/>
      <c r="L15640" s="29"/>
    </row>
    <row r="15641" spans="1:12" ht="21">
      <c r="A15641" s="26"/>
      <c r="B15641" s="27"/>
      <c r="C15641" s="27"/>
      <c r="D15641" s="27"/>
      <c r="E15641" s="27"/>
      <c r="F15641" s="27"/>
      <c r="G15641" s="29"/>
      <c r="H15641" s="29"/>
      <c r="I15641" s="29"/>
      <c r="J15641" s="29"/>
      <c r="K15641" s="29"/>
      <c r="L15641" s="29"/>
    </row>
    <row r="15642" spans="1:12" ht="21">
      <c r="A15642" s="26"/>
      <c r="B15642" s="27"/>
      <c r="C15642" s="27"/>
      <c r="D15642" s="27"/>
      <c r="E15642" s="27"/>
      <c r="F15642" s="27"/>
      <c r="G15642" s="29"/>
      <c r="H15642" s="29"/>
      <c r="I15642" s="29"/>
      <c r="J15642" s="29"/>
      <c r="K15642" s="29"/>
      <c r="L15642" s="29"/>
    </row>
    <row r="15643" spans="1:12" ht="21">
      <c r="A15643" s="26"/>
      <c r="B15643" s="27"/>
      <c r="C15643" s="27"/>
      <c r="D15643" s="27"/>
      <c r="E15643" s="27"/>
      <c r="F15643" s="27"/>
      <c r="G15643" s="28"/>
      <c r="H15643" s="28"/>
      <c r="I15643" s="28"/>
      <c r="J15643" s="28"/>
      <c r="K15643" s="28"/>
      <c r="L15643" s="28"/>
    </row>
    <row r="15644" spans="1:12" ht="21">
      <c r="A15644" s="26"/>
      <c r="B15644" s="27"/>
      <c r="C15644" s="27"/>
      <c r="D15644" s="27"/>
      <c r="E15644" s="27"/>
      <c r="F15644" s="27"/>
      <c r="G15644" s="29"/>
      <c r="H15644" s="29"/>
      <c r="I15644" s="29"/>
      <c r="J15644" s="29"/>
      <c r="K15644" s="29"/>
      <c r="L15644" s="29"/>
    </row>
    <row r="15645" spans="1:12" ht="21">
      <c r="A15645" s="26"/>
      <c r="B15645" s="27"/>
      <c r="C15645" s="27"/>
      <c r="D15645" s="27"/>
      <c r="E15645" s="27"/>
      <c r="F15645" s="27"/>
      <c r="G15645" s="29"/>
      <c r="H15645" s="29"/>
      <c r="I15645" s="29"/>
      <c r="J15645" s="29"/>
      <c r="K15645" s="29"/>
      <c r="L15645" s="29"/>
    </row>
    <row r="15646" spans="1:12" ht="21">
      <c r="A15646" s="26"/>
      <c r="B15646" s="27"/>
      <c r="C15646" s="27"/>
      <c r="D15646" s="27"/>
      <c r="E15646" s="27"/>
      <c r="F15646" s="27"/>
      <c r="G15646" s="28"/>
      <c r="H15646" s="28"/>
      <c r="I15646" s="28"/>
      <c r="J15646" s="28"/>
      <c r="K15646" s="28"/>
      <c r="L15646" s="28"/>
    </row>
    <row r="15647" spans="1:12" ht="21">
      <c r="A15647" s="26"/>
      <c r="B15647" s="27"/>
      <c r="C15647" s="27"/>
      <c r="D15647" s="27"/>
      <c r="E15647" s="27"/>
      <c r="F15647" s="27"/>
      <c r="G15647" s="29"/>
      <c r="H15647" s="29"/>
      <c r="I15647" s="29"/>
      <c r="J15647" s="29"/>
      <c r="K15647" s="29"/>
      <c r="L15647" s="29"/>
    </row>
    <row r="15648" spans="1:12" ht="21">
      <c r="A15648" s="26"/>
      <c r="B15648" s="27"/>
      <c r="C15648" s="27"/>
      <c r="D15648" s="27"/>
      <c r="E15648" s="27"/>
      <c r="F15648" s="27"/>
      <c r="G15648" s="28"/>
      <c r="H15648" s="28"/>
      <c r="I15648" s="28"/>
      <c r="J15648" s="28"/>
      <c r="K15648" s="28"/>
      <c r="L15648" s="28"/>
    </row>
    <row r="15649" spans="1:12" ht="21">
      <c r="A15649" s="26"/>
      <c r="B15649" s="27"/>
      <c r="C15649" s="27"/>
      <c r="D15649" s="27"/>
      <c r="E15649" s="27"/>
      <c r="F15649" s="27"/>
      <c r="G15649" s="28"/>
      <c r="H15649" s="28"/>
      <c r="I15649" s="28"/>
      <c r="J15649" s="28"/>
      <c r="K15649" s="28"/>
      <c r="L15649" s="28"/>
    </row>
    <row r="15650" spans="1:12" ht="21">
      <c r="A15650" s="26"/>
      <c r="B15650" s="27"/>
      <c r="C15650" s="27"/>
      <c r="D15650" s="27"/>
      <c r="E15650" s="27"/>
      <c r="F15650" s="27"/>
      <c r="G15650" s="28"/>
      <c r="H15650" s="28"/>
      <c r="I15650" s="28"/>
      <c r="J15650" s="28"/>
      <c r="K15650" s="28"/>
      <c r="L15650" s="28"/>
    </row>
    <row r="15651" spans="1:12" ht="21">
      <c r="A15651" s="26"/>
      <c r="B15651" s="27"/>
      <c r="C15651" s="27"/>
      <c r="D15651" s="27"/>
      <c r="E15651" s="27"/>
      <c r="F15651" s="27"/>
      <c r="G15651" s="29"/>
      <c r="H15651" s="29"/>
      <c r="I15651" s="29"/>
      <c r="J15651" s="29"/>
      <c r="K15651" s="29"/>
      <c r="L15651" s="29"/>
    </row>
    <row r="15652" spans="1:12" ht="21">
      <c r="A15652" s="26"/>
      <c r="B15652" s="27"/>
      <c r="C15652" s="27"/>
      <c r="D15652" s="27"/>
      <c r="E15652" s="27"/>
      <c r="F15652" s="27"/>
      <c r="G15652" s="28"/>
      <c r="H15652" s="28"/>
      <c r="I15652" s="28"/>
      <c r="J15652" s="28"/>
      <c r="K15652" s="28"/>
      <c r="L15652" s="28"/>
    </row>
    <row r="15653" spans="1:12" ht="21">
      <c r="A15653" s="26"/>
      <c r="B15653" s="27"/>
      <c r="C15653" s="27"/>
      <c r="D15653" s="27"/>
      <c r="E15653" s="27"/>
      <c r="F15653" s="27"/>
      <c r="G15653" s="29"/>
      <c r="H15653" s="29"/>
      <c r="I15653" s="29"/>
      <c r="J15653" s="29"/>
      <c r="K15653" s="29"/>
      <c r="L15653" s="29"/>
    </row>
    <row r="15654" spans="1:12" ht="21">
      <c r="A15654" s="26"/>
      <c r="B15654" s="27"/>
      <c r="C15654" s="27"/>
      <c r="D15654" s="27"/>
      <c r="E15654" s="27"/>
      <c r="F15654" s="27"/>
      <c r="G15654" s="29"/>
      <c r="H15654" s="29"/>
      <c r="I15654" s="29"/>
      <c r="J15654" s="29"/>
      <c r="K15654" s="29"/>
      <c r="L15654" s="29"/>
    </row>
    <row r="15655" spans="1:12" ht="21">
      <c r="A15655" s="26"/>
      <c r="B15655" s="27"/>
      <c r="C15655" s="27"/>
      <c r="D15655" s="27"/>
      <c r="E15655" s="27"/>
      <c r="F15655" s="27"/>
      <c r="G15655" s="28"/>
      <c r="H15655" s="28"/>
      <c r="I15655" s="28"/>
      <c r="J15655" s="28"/>
      <c r="K15655" s="28"/>
      <c r="L15655" s="28"/>
    </row>
    <row r="15656" spans="1:12" ht="21">
      <c r="A15656" s="26"/>
      <c r="B15656" s="27"/>
      <c r="C15656" s="27"/>
      <c r="D15656" s="27"/>
      <c r="E15656" s="27"/>
      <c r="F15656" s="27"/>
      <c r="G15656" s="28"/>
      <c r="H15656" s="28"/>
      <c r="I15656" s="28"/>
      <c r="J15656" s="28"/>
      <c r="K15656" s="28"/>
      <c r="L15656" s="28"/>
    </row>
    <row r="15657" spans="1:12" ht="21">
      <c r="A15657" s="26"/>
      <c r="B15657" s="27"/>
      <c r="C15657" s="27"/>
      <c r="D15657" s="27"/>
      <c r="E15657" s="27"/>
      <c r="F15657" s="27"/>
      <c r="G15657" s="28"/>
      <c r="H15657" s="28"/>
      <c r="I15657" s="28"/>
      <c r="J15657" s="28"/>
      <c r="K15657" s="28"/>
      <c r="L15657" s="28"/>
    </row>
    <row r="15658" spans="1:12" ht="21">
      <c r="A15658" s="26"/>
      <c r="B15658" s="27"/>
      <c r="C15658" s="27"/>
      <c r="D15658" s="27"/>
      <c r="E15658" s="27"/>
      <c r="F15658" s="27"/>
      <c r="G15658" s="29"/>
      <c r="H15658" s="29"/>
      <c r="I15658" s="29"/>
      <c r="J15658" s="29"/>
      <c r="K15658" s="29"/>
      <c r="L15658" s="29"/>
    </row>
    <row r="15659" spans="1:12" ht="21">
      <c r="A15659" s="26"/>
      <c r="B15659" s="27"/>
      <c r="C15659" s="27"/>
      <c r="D15659" s="27"/>
      <c r="E15659" s="27"/>
      <c r="F15659" s="27"/>
      <c r="G15659" s="29"/>
      <c r="H15659" s="29"/>
      <c r="I15659" s="29"/>
      <c r="J15659" s="29"/>
      <c r="K15659" s="29"/>
      <c r="L15659" s="29"/>
    </row>
    <row r="15660" spans="1:12" ht="21">
      <c r="A15660" s="26"/>
      <c r="B15660" s="27"/>
      <c r="C15660" s="27"/>
      <c r="D15660" s="27"/>
      <c r="E15660" s="27"/>
      <c r="F15660" s="27"/>
      <c r="G15660" s="28"/>
      <c r="H15660" s="28"/>
      <c r="I15660" s="28"/>
      <c r="J15660" s="28"/>
      <c r="K15660" s="28"/>
      <c r="L15660" s="28"/>
    </row>
    <row r="15661" spans="1:12" ht="21">
      <c r="A15661" s="26"/>
      <c r="B15661" s="27"/>
      <c r="C15661" s="27"/>
      <c r="D15661" s="27"/>
      <c r="E15661" s="27"/>
      <c r="F15661" s="27"/>
      <c r="G15661" s="28"/>
      <c r="H15661" s="28"/>
      <c r="I15661" s="28"/>
      <c r="J15661" s="28"/>
      <c r="K15661" s="28"/>
      <c r="L15661" s="28"/>
    </row>
    <row r="15662" spans="1:12" ht="21">
      <c r="A15662" s="26"/>
      <c r="B15662" s="27"/>
      <c r="C15662" s="27"/>
      <c r="D15662" s="27"/>
      <c r="E15662" s="27"/>
      <c r="F15662" s="27"/>
      <c r="G15662" s="28"/>
      <c r="H15662" s="28"/>
      <c r="I15662" s="28"/>
      <c r="J15662" s="28"/>
      <c r="K15662" s="28"/>
      <c r="L15662" s="28"/>
    </row>
    <row r="15663" spans="1:12" ht="21">
      <c r="A15663" s="26"/>
      <c r="B15663" s="27"/>
      <c r="C15663" s="27"/>
      <c r="D15663" s="27"/>
      <c r="E15663" s="27"/>
      <c r="F15663" s="27"/>
      <c r="G15663" s="28"/>
      <c r="H15663" s="28"/>
      <c r="I15663" s="28"/>
      <c r="J15663" s="28"/>
      <c r="K15663" s="28"/>
      <c r="L15663" s="28"/>
    </row>
    <row r="15664" spans="1:12" ht="21">
      <c r="A15664" s="26"/>
      <c r="B15664" s="27"/>
      <c r="C15664" s="27"/>
      <c r="D15664" s="27"/>
      <c r="E15664" s="27"/>
      <c r="F15664" s="27"/>
      <c r="G15664" s="28"/>
      <c r="H15664" s="28"/>
      <c r="I15664" s="28"/>
      <c r="J15664" s="28"/>
      <c r="K15664" s="28"/>
      <c r="L15664" s="28"/>
    </row>
    <row r="15665" spans="1:12" ht="21">
      <c r="A15665" s="26"/>
      <c r="B15665" s="27"/>
      <c r="C15665" s="27"/>
      <c r="D15665" s="27"/>
      <c r="E15665" s="27"/>
      <c r="F15665" s="27"/>
      <c r="G15665" s="29"/>
      <c r="H15665" s="29"/>
      <c r="I15665" s="29"/>
      <c r="J15665" s="29"/>
      <c r="K15665" s="29"/>
      <c r="L15665" s="29"/>
    </row>
    <row r="15666" spans="1:12" ht="21">
      <c r="A15666" s="26"/>
      <c r="B15666" s="27"/>
      <c r="C15666" s="27"/>
      <c r="D15666" s="27"/>
      <c r="E15666" s="27"/>
      <c r="F15666" s="27"/>
      <c r="G15666" s="29"/>
      <c r="H15666" s="29"/>
      <c r="I15666" s="29"/>
      <c r="J15666" s="29"/>
      <c r="K15666" s="29"/>
      <c r="L15666" s="29"/>
    </row>
    <row r="15667" spans="1:12" ht="21">
      <c r="A15667" s="26"/>
      <c r="B15667" s="27"/>
      <c r="C15667" s="27"/>
      <c r="D15667" s="27"/>
      <c r="E15667" s="27"/>
      <c r="F15667" s="27"/>
      <c r="G15667" s="28"/>
      <c r="H15667" s="28"/>
      <c r="I15667" s="28"/>
      <c r="J15667" s="28"/>
      <c r="K15667" s="28"/>
      <c r="L15667" s="28"/>
    </row>
    <row r="15668" spans="1:12" ht="21">
      <c r="A15668" s="26"/>
      <c r="B15668" s="27"/>
      <c r="C15668" s="27"/>
      <c r="D15668" s="27"/>
      <c r="E15668" s="27"/>
      <c r="F15668" s="27"/>
      <c r="G15668" s="28"/>
      <c r="H15668" s="28"/>
      <c r="I15668" s="28"/>
      <c r="J15668" s="28"/>
      <c r="K15668" s="28"/>
      <c r="L15668" s="28"/>
    </row>
    <row r="15669" spans="1:12" ht="21">
      <c r="A15669" s="26"/>
      <c r="B15669" s="27"/>
      <c r="C15669" s="27"/>
      <c r="D15669" s="27"/>
      <c r="E15669" s="27"/>
      <c r="F15669" s="27"/>
      <c r="G15669" s="29"/>
      <c r="H15669" s="29"/>
      <c r="I15669" s="29"/>
      <c r="J15669" s="29"/>
      <c r="K15669" s="29"/>
      <c r="L15669" s="29"/>
    </row>
    <row r="15670" spans="1:12" ht="21">
      <c r="A15670" s="26"/>
      <c r="B15670" s="27"/>
      <c r="C15670" s="27"/>
      <c r="D15670" s="27"/>
      <c r="E15670" s="27"/>
      <c r="F15670" s="27"/>
      <c r="G15670" s="29"/>
      <c r="H15670" s="29"/>
      <c r="I15670" s="29"/>
      <c r="J15670" s="29"/>
      <c r="K15670" s="29"/>
      <c r="L15670" s="29"/>
    </row>
    <row r="15671" spans="1:12" ht="21">
      <c r="A15671" s="26"/>
      <c r="B15671" s="27"/>
      <c r="C15671" s="27"/>
      <c r="D15671" s="27"/>
      <c r="E15671" s="27"/>
      <c r="F15671" s="27"/>
      <c r="G15671" s="29"/>
      <c r="H15671" s="29"/>
      <c r="I15671" s="29"/>
      <c r="J15671" s="29"/>
      <c r="K15671" s="29"/>
      <c r="L15671" s="29"/>
    </row>
    <row r="15672" spans="1:12" ht="21">
      <c r="A15672" s="26"/>
      <c r="B15672" s="27"/>
      <c r="C15672" s="27"/>
      <c r="D15672" s="27"/>
      <c r="E15672" s="27"/>
      <c r="F15672" s="27"/>
      <c r="G15672" s="29"/>
      <c r="H15672" s="29"/>
      <c r="I15672" s="29"/>
      <c r="J15672" s="29"/>
      <c r="K15672" s="29"/>
      <c r="L15672" s="29"/>
    </row>
    <row r="15673" spans="1:12" ht="21">
      <c r="A15673" s="26"/>
      <c r="B15673" s="27"/>
      <c r="C15673" s="27"/>
      <c r="D15673" s="27"/>
      <c r="E15673" s="27"/>
      <c r="F15673" s="27"/>
      <c r="G15673" s="29"/>
      <c r="H15673" s="29"/>
      <c r="I15673" s="29"/>
      <c r="J15673" s="29"/>
      <c r="K15673" s="29"/>
      <c r="L15673" s="29"/>
    </row>
    <row r="15674" spans="1:12" ht="21">
      <c r="A15674" s="26"/>
      <c r="B15674" s="27"/>
      <c r="C15674" s="27"/>
      <c r="D15674" s="27"/>
      <c r="E15674" s="27"/>
      <c r="F15674" s="27"/>
      <c r="G15674" s="29"/>
      <c r="H15674" s="29"/>
      <c r="I15674" s="29"/>
      <c r="J15674" s="29"/>
      <c r="K15674" s="29"/>
      <c r="L15674" s="29"/>
    </row>
    <row r="15675" spans="1:12" ht="21">
      <c r="A15675" s="26"/>
      <c r="B15675" s="27"/>
      <c r="C15675" s="27"/>
      <c r="D15675" s="27"/>
      <c r="E15675" s="27"/>
      <c r="F15675" s="27"/>
      <c r="G15675" s="29"/>
      <c r="H15675" s="29"/>
      <c r="I15675" s="29"/>
      <c r="J15675" s="29"/>
      <c r="K15675" s="29"/>
      <c r="L15675" s="29"/>
    </row>
    <row r="15676" spans="1:12" ht="21">
      <c r="A15676" s="26"/>
      <c r="B15676" s="27"/>
      <c r="C15676" s="27"/>
      <c r="D15676" s="27"/>
      <c r="E15676" s="27"/>
      <c r="F15676" s="27"/>
      <c r="G15676" s="29"/>
      <c r="H15676" s="29"/>
      <c r="I15676" s="29"/>
      <c r="J15676" s="29"/>
      <c r="K15676" s="29"/>
      <c r="L15676" s="29"/>
    </row>
    <row r="15677" spans="1:12" ht="21">
      <c r="A15677" s="26"/>
      <c r="B15677" s="27"/>
      <c r="C15677" s="27"/>
      <c r="D15677" s="27"/>
      <c r="E15677" s="27"/>
      <c r="F15677" s="27"/>
      <c r="G15677" s="28"/>
      <c r="H15677" s="28"/>
      <c r="I15677" s="28"/>
      <c r="J15677" s="28"/>
      <c r="K15677" s="28"/>
      <c r="L15677" s="28"/>
    </row>
    <row r="15678" spans="1:12" ht="21">
      <c r="A15678" s="26"/>
      <c r="B15678" s="27"/>
      <c r="C15678" s="27"/>
      <c r="D15678" s="27"/>
      <c r="E15678" s="27"/>
      <c r="F15678" s="27"/>
      <c r="G15678" s="29"/>
      <c r="H15678" s="29"/>
      <c r="I15678" s="29"/>
      <c r="J15678" s="29"/>
      <c r="K15678" s="29"/>
      <c r="L15678" s="29"/>
    </row>
    <row r="15679" spans="1:12" ht="21">
      <c r="A15679" s="26"/>
      <c r="B15679" s="27"/>
      <c r="C15679" s="27"/>
      <c r="D15679" s="27"/>
      <c r="E15679" s="27"/>
      <c r="F15679" s="27"/>
      <c r="G15679" s="29"/>
      <c r="H15679" s="29"/>
      <c r="I15679" s="29"/>
      <c r="J15679" s="29"/>
      <c r="K15679" s="29"/>
      <c r="L15679" s="29"/>
    </row>
    <row r="15680" spans="1:12" ht="21">
      <c r="A15680" s="26"/>
      <c r="B15680" s="27"/>
      <c r="C15680" s="27"/>
      <c r="D15680" s="27"/>
      <c r="E15680" s="27"/>
      <c r="F15680" s="27"/>
      <c r="G15680" s="29"/>
      <c r="H15680" s="29"/>
      <c r="I15680" s="29"/>
      <c r="J15680" s="29"/>
      <c r="K15680" s="29"/>
      <c r="L15680" s="29"/>
    </row>
    <row r="15681" spans="1:12" ht="21">
      <c r="A15681" s="26"/>
      <c r="B15681" s="27"/>
      <c r="C15681" s="27"/>
      <c r="D15681" s="27"/>
      <c r="E15681" s="27"/>
      <c r="F15681" s="27"/>
      <c r="G15681" s="28"/>
      <c r="H15681" s="28"/>
      <c r="I15681" s="28"/>
      <c r="J15681" s="28"/>
      <c r="K15681" s="28"/>
      <c r="L15681" s="28"/>
    </row>
    <row r="15682" spans="1:12" ht="21">
      <c r="A15682" s="26"/>
      <c r="B15682" s="27"/>
      <c r="C15682" s="27"/>
      <c r="D15682" s="27"/>
      <c r="E15682" s="27"/>
      <c r="F15682" s="27"/>
      <c r="G15682" s="28"/>
      <c r="H15682" s="28"/>
      <c r="I15682" s="28"/>
      <c r="J15682" s="28"/>
      <c r="K15682" s="28"/>
      <c r="L15682" s="28"/>
    </row>
    <row r="15683" spans="1:12" ht="21">
      <c r="A15683" s="26"/>
      <c r="B15683" s="27"/>
      <c r="C15683" s="27"/>
      <c r="D15683" s="27"/>
      <c r="E15683" s="27"/>
      <c r="F15683" s="27"/>
      <c r="G15683" s="28"/>
      <c r="H15683" s="28"/>
      <c r="I15683" s="28"/>
      <c r="J15683" s="28"/>
      <c r="K15683" s="28"/>
      <c r="L15683" s="28"/>
    </row>
    <row r="15684" spans="1:12" ht="21">
      <c r="A15684" s="26"/>
      <c r="B15684" s="27"/>
      <c r="C15684" s="27"/>
      <c r="D15684" s="27"/>
      <c r="E15684" s="27"/>
      <c r="F15684" s="27"/>
      <c r="G15684" s="28"/>
      <c r="H15684" s="28"/>
      <c r="I15684" s="28"/>
      <c r="J15684" s="28"/>
      <c r="K15684" s="28"/>
      <c r="L15684" s="28"/>
    </row>
    <row r="15685" spans="1:12" ht="21">
      <c r="A15685" s="26"/>
      <c r="B15685" s="27"/>
      <c r="C15685" s="27"/>
      <c r="D15685" s="27"/>
      <c r="E15685" s="27"/>
      <c r="F15685" s="27"/>
      <c r="G15685" s="28"/>
      <c r="H15685" s="28"/>
      <c r="I15685" s="28"/>
      <c r="J15685" s="28"/>
      <c r="K15685" s="28"/>
      <c r="L15685" s="28"/>
    </row>
    <row r="15686" spans="1:12" ht="21">
      <c r="A15686" s="26"/>
      <c r="B15686" s="27"/>
      <c r="C15686" s="27"/>
      <c r="D15686" s="27"/>
      <c r="E15686" s="27"/>
      <c r="F15686" s="27"/>
      <c r="G15686" s="29"/>
      <c r="H15686" s="29"/>
      <c r="I15686" s="29"/>
      <c r="J15686" s="29"/>
      <c r="K15686" s="29"/>
      <c r="L15686" s="29"/>
    </row>
    <row r="15687" spans="1:12" ht="21">
      <c r="A15687" s="26"/>
      <c r="B15687" s="27"/>
      <c r="C15687" s="27"/>
      <c r="D15687" s="27"/>
      <c r="E15687" s="27"/>
      <c r="F15687" s="27"/>
      <c r="G15687" s="28"/>
      <c r="H15687" s="28"/>
      <c r="I15687" s="28"/>
      <c r="J15687" s="28"/>
      <c r="K15687" s="28"/>
      <c r="L15687" s="28"/>
    </row>
    <row r="15688" spans="1:12" ht="21">
      <c r="A15688" s="26"/>
      <c r="B15688" s="27"/>
      <c r="C15688" s="27"/>
      <c r="D15688" s="27"/>
      <c r="E15688" s="27"/>
      <c r="F15688" s="27"/>
      <c r="G15688" s="28"/>
      <c r="H15688" s="28"/>
      <c r="I15688" s="28"/>
      <c r="J15688" s="28"/>
      <c r="K15688" s="28"/>
      <c r="L15688" s="28"/>
    </row>
    <row r="15689" spans="1:12" ht="21">
      <c r="A15689" s="26"/>
      <c r="B15689" s="27"/>
      <c r="C15689" s="27"/>
      <c r="D15689" s="27"/>
      <c r="E15689" s="27"/>
      <c r="F15689" s="27"/>
      <c r="G15689" s="28"/>
      <c r="H15689" s="28"/>
      <c r="I15689" s="28"/>
      <c r="J15689" s="28"/>
      <c r="K15689" s="28"/>
      <c r="L15689" s="28"/>
    </row>
    <row r="15690" spans="1:12" ht="21">
      <c r="A15690" s="26"/>
      <c r="B15690" s="27"/>
      <c r="C15690" s="27"/>
      <c r="D15690" s="27"/>
      <c r="E15690" s="27"/>
      <c r="F15690" s="27"/>
      <c r="G15690" s="29"/>
      <c r="H15690" s="29"/>
      <c r="I15690" s="29"/>
      <c r="J15690" s="29"/>
      <c r="K15690" s="29"/>
      <c r="L15690" s="29"/>
    </row>
    <row r="15691" spans="1:12" ht="21">
      <c r="A15691" s="26"/>
      <c r="B15691" s="27"/>
      <c r="C15691" s="27"/>
      <c r="D15691" s="27"/>
      <c r="E15691" s="27"/>
      <c r="F15691" s="27"/>
      <c r="G15691" s="29"/>
      <c r="H15691" s="29"/>
      <c r="I15691" s="29"/>
      <c r="J15691" s="29"/>
      <c r="K15691" s="29"/>
      <c r="L15691" s="29"/>
    </row>
    <row r="15692" spans="1:12" ht="21">
      <c r="A15692" s="26"/>
      <c r="B15692" s="27"/>
      <c r="C15692" s="27"/>
      <c r="D15692" s="27"/>
      <c r="E15692" s="27"/>
      <c r="F15692" s="27"/>
      <c r="G15692" s="29"/>
      <c r="H15692" s="29"/>
      <c r="I15692" s="29"/>
      <c r="J15692" s="29"/>
      <c r="K15692" s="29"/>
      <c r="L15692" s="29"/>
    </row>
    <row r="15693" spans="1:12" ht="21">
      <c r="A15693" s="26"/>
      <c r="B15693" s="27"/>
      <c r="C15693" s="27"/>
      <c r="D15693" s="27"/>
      <c r="E15693" s="27"/>
      <c r="F15693" s="27"/>
      <c r="G15693" s="29"/>
      <c r="H15693" s="29"/>
      <c r="I15693" s="29"/>
      <c r="J15693" s="29"/>
      <c r="K15693" s="29"/>
      <c r="L15693" s="29"/>
    </row>
    <row r="15694" spans="1:12" ht="21">
      <c r="A15694" s="26"/>
      <c r="B15694" s="27"/>
      <c r="C15694" s="27"/>
      <c r="D15694" s="27"/>
      <c r="E15694" s="27"/>
      <c r="F15694" s="27"/>
      <c r="G15694" s="29"/>
      <c r="H15694" s="29"/>
      <c r="I15694" s="29"/>
      <c r="J15694" s="29"/>
      <c r="K15694" s="29"/>
      <c r="L15694" s="29"/>
    </row>
    <row r="15695" spans="1:12" ht="21">
      <c r="A15695" s="26"/>
      <c r="B15695" s="27"/>
      <c r="C15695" s="27"/>
      <c r="D15695" s="27"/>
      <c r="E15695" s="27"/>
      <c r="F15695" s="27"/>
      <c r="G15695" s="29"/>
      <c r="H15695" s="29"/>
      <c r="I15695" s="29"/>
      <c r="J15695" s="29"/>
      <c r="K15695" s="29"/>
      <c r="L15695" s="29"/>
    </row>
    <row r="15696" spans="1:12" ht="21">
      <c r="A15696" s="26"/>
      <c r="B15696" s="27"/>
      <c r="C15696" s="27"/>
      <c r="D15696" s="27"/>
      <c r="E15696" s="27"/>
      <c r="F15696" s="27"/>
      <c r="G15696" s="29"/>
      <c r="H15696" s="29"/>
      <c r="I15696" s="29"/>
      <c r="J15696" s="29"/>
      <c r="K15696" s="29"/>
      <c r="L15696" s="29"/>
    </row>
    <row r="15697" spans="1:12" ht="21">
      <c r="A15697" s="26"/>
      <c r="B15697" s="27"/>
      <c r="C15697" s="27"/>
      <c r="D15697" s="27"/>
      <c r="E15697" s="27"/>
      <c r="F15697" s="27"/>
      <c r="G15697" s="28"/>
      <c r="H15697" s="28"/>
      <c r="I15697" s="28"/>
      <c r="J15697" s="28"/>
      <c r="K15697" s="28"/>
      <c r="L15697" s="28"/>
    </row>
    <row r="15698" spans="1:12" ht="21">
      <c r="A15698" s="26"/>
      <c r="B15698" s="27"/>
      <c r="C15698" s="27"/>
      <c r="D15698" s="27"/>
      <c r="E15698" s="27"/>
      <c r="F15698" s="27"/>
      <c r="G15698" s="28"/>
      <c r="H15698" s="28"/>
      <c r="I15698" s="28"/>
      <c r="J15698" s="28"/>
      <c r="K15698" s="28"/>
      <c r="L15698" s="28"/>
    </row>
    <row r="15699" spans="1:12" ht="21">
      <c r="A15699" s="26"/>
      <c r="B15699" s="27"/>
      <c r="C15699" s="27"/>
      <c r="D15699" s="27"/>
      <c r="E15699" s="27"/>
      <c r="F15699" s="27"/>
      <c r="G15699" s="29"/>
      <c r="H15699" s="29"/>
      <c r="I15699" s="29"/>
      <c r="J15699" s="29"/>
      <c r="K15699" s="29"/>
      <c r="L15699" s="29"/>
    </row>
    <row r="15700" spans="1:12" ht="21">
      <c r="A15700" s="26"/>
      <c r="B15700" s="27"/>
      <c r="C15700" s="27"/>
      <c r="D15700" s="27"/>
      <c r="E15700" s="27"/>
      <c r="F15700" s="27"/>
      <c r="G15700" s="29"/>
      <c r="H15700" s="29"/>
      <c r="I15700" s="29"/>
      <c r="J15700" s="29"/>
      <c r="K15700" s="29"/>
      <c r="L15700" s="29"/>
    </row>
    <row r="15701" spans="1:12" ht="21">
      <c r="A15701" s="26"/>
      <c r="B15701" s="27"/>
      <c r="C15701" s="27"/>
      <c r="D15701" s="27"/>
      <c r="E15701" s="27"/>
      <c r="F15701" s="27"/>
      <c r="G15701" s="29"/>
      <c r="H15701" s="29"/>
      <c r="I15701" s="29"/>
      <c r="J15701" s="29"/>
      <c r="K15701" s="29"/>
      <c r="L15701" s="29"/>
    </row>
    <row r="15702" spans="1:12" ht="21">
      <c r="A15702" s="26"/>
      <c r="B15702" s="27"/>
      <c r="C15702" s="27"/>
      <c r="D15702" s="27"/>
      <c r="E15702" s="27"/>
      <c r="F15702" s="27"/>
      <c r="G15702" s="29"/>
      <c r="H15702" s="29"/>
      <c r="I15702" s="29"/>
      <c r="J15702" s="29"/>
      <c r="K15702" s="29"/>
      <c r="L15702" s="29"/>
    </row>
    <row r="15703" spans="1:12" ht="21">
      <c r="A15703" s="26"/>
      <c r="B15703" s="27"/>
      <c r="C15703" s="27"/>
      <c r="D15703" s="27"/>
      <c r="E15703" s="27"/>
      <c r="F15703" s="27"/>
      <c r="G15703" s="29"/>
      <c r="H15703" s="29"/>
      <c r="I15703" s="29"/>
      <c r="J15703" s="29"/>
      <c r="K15703" s="29"/>
      <c r="L15703" s="29"/>
    </row>
    <row r="15704" spans="1:12" ht="21">
      <c r="A15704" s="26"/>
      <c r="B15704" s="27"/>
      <c r="C15704" s="27"/>
      <c r="D15704" s="27"/>
      <c r="E15704" s="27"/>
      <c r="F15704" s="27"/>
      <c r="G15704" s="29"/>
      <c r="H15704" s="29"/>
      <c r="I15704" s="29"/>
      <c r="J15704" s="29"/>
      <c r="K15704" s="29"/>
      <c r="L15704" s="29"/>
    </row>
    <row r="15705" spans="1:12" ht="21">
      <c r="A15705" s="26"/>
      <c r="B15705" s="27"/>
      <c r="C15705" s="27"/>
      <c r="D15705" s="27"/>
      <c r="E15705" s="27"/>
      <c r="F15705" s="27"/>
      <c r="G15705" s="29"/>
      <c r="H15705" s="29"/>
      <c r="I15705" s="29"/>
      <c r="J15705" s="29"/>
      <c r="K15705" s="29"/>
      <c r="L15705" s="29"/>
    </row>
    <row r="15706" spans="1:12" ht="21">
      <c r="A15706" s="26"/>
      <c r="B15706" s="27"/>
      <c r="C15706" s="27"/>
      <c r="D15706" s="27"/>
      <c r="E15706" s="27"/>
      <c r="F15706" s="27"/>
      <c r="G15706" s="29"/>
      <c r="H15706" s="29"/>
      <c r="I15706" s="29"/>
      <c r="J15706" s="29"/>
      <c r="K15706" s="29"/>
      <c r="L15706" s="29"/>
    </row>
    <row r="15707" spans="1:12" ht="21">
      <c r="A15707" s="26"/>
      <c r="B15707" s="27"/>
      <c r="C15707" s="27"/>
      <c r="D15707" s="27"/>
      <c r="E15707" s="27"/>
      <c r="F15707" s="27"/>
      <c r="G15707" s="29"/>
      <c r="H15707" s="29"/>
      <c r="I15707" s="29"/>
      <c r="J15707" s="29"/>
      <c r="K15707" s="29"/>
      <c r="L15707" s="29"/>
    </row>
    <row r="15708" spans="1:12" ht="21">
      <c r="A15708" s="26"/>
      <c r="B15708" s="27"/>
      <c r="C15708" s="27"/>
      <c r="D15708" s="27"/>
      <c r="E15708" s="27"/>
      <c r="F15708" s="27"/>
      <c r="G15708" s="29"/>
      <c r="H15708" s="29"/>
      <c r="I15708" s="29"/>
      <c r="J15708" s="29"/>
      <c r="K15708" s="29"/>
      <c r="L15708" s="29"/>
    </row>
    <row r="15709" spans="1:12" ht="21">
      <c r="A15709" s="26"/>
      <c r="B15709" s="27"/>
      <c r="C15709" s="27"/>
      <c r="D15709" s="27"/>
      <c r="E15709" s="27"/>
      <c r="F15709" s="27"/>
      <c r="G15709" s="29"/>
      <c r="H15709" s="29"/>
      <c r="I15709" s="29"/>
      <c r="J15709" s="29"/>
      <c r="K15709" s="29"/>
      <c r="L15709" s="29"/>
    </row>
    <row r="15710" spans="1:12" ht="21">
      <c r="A15710" s="26"/>
      <c r="B15710" s="27"/>
      <c r="C15710" s="27"/>
      <c r="D15710" s="27"/>
      <c r="E15710" s="27"/>
      <c r="F15710" s="27"/>
      <c r="G15710" s="29"/>
      <c r="H15710" s="29"/>
      <c r="I15710" s="29"/>
      <c r="J15710" s="29"/>
      <c r="K15710" s="29"/>
      <c r="L15710" s="29"/>
    </row>
    <row r="15711" spans="1:12" ht="21">
      <c r="A15711" s="26"/>
      <c r="B15711" s="27"/>
      <c r="C15711" s="27"/>
      <c r="D15711" s="27"/>
      <c r="E15711" s="27"/>
      <c r="F15711" s="27"/>
      <c r="G15711" s="29"/>
      <c r="H15711" s="29"/>
      <c r="I15711" s="29"/>
      <c r="J15711" s="29"/>
      <c r="K15711" s="29"/>
      <c r="L15711" s="29"/>
    </row>
    <row r="15712" spans="1:12" ht="21">
      <c r="A15712" s="26"/>
      <c r="B15712" s="27"/>
      <c r="C15712" s="27"/>
      <c r="D15712" s="27"/>
      <c r="E15712" s="27"/>
      <c r="F15712" s="27"/>
      <c r="G15712" s="29"/>
      <c r="H15712" s="29"/>
      <c r="I15712" s="29"/>
      <c r="J15712" s="29"/>
      <c r="K15712" s="29"/>
      <c r="L15712" s="29"/>
    </row>
    <row r="15713" spans="1:12" ht="21">
      <c r="A15713" s="26"/>
      <c r="B15713" s="27"/>
      <c r="C15713" s="27"/>
      <c r="D15713" s="27"/>
      <c r="E15713" s="27"/>
      <c r="F15713" s="27"/>
      <c r="G15713" s="28"/>
      <c r="H15713" s="28"/>
      <c r="I15713" s="28"/>
      <c r="J15713" s="28"/>
      <c r="K15713" s="28"/>
      <c r="L15713" s="28"/>
    </row>
    <row r="15714" spans="1:12" ht="21">
      <c r="A15714" s="26"/>
      <c r="B15714" s="27"/>
      <c r="C15714" s="27"/>
      <c r="D15714" s="27"/>
      <c r="E15714" s="27"/>
      <c r="F15714" s="27"/>
      <c r="G15714" s="29"/>
      <c r="H15714" s="29"/>
      <c r="I15714" s="29"/>
      <c r="J15714" s="29"/>
      <c r="K15714" s="29"/>
      <c r="L15714" s="29"/>
    </row>
    <row r="15715" spans="1:12" ht="21">
      <c r="A15715" s="26"/>
      <c r="B15715" s="27"/>
      <c r="C15715" s="27"/>
      <c r="D15715" s="27"/>
      <c r="E15715" s="27"/>
      <c r="F15715" s="27"/>
      <c r="G15715" s="29"/>
      <c r="H15715" s="29"/>
      <c r="I15715" s="29"/>
      <c r="J15715" s="29"/>
      <c r="K15715" s="29"/>
      <c r="L15715" s="29"/>
    </row>
    <row r="15716" spans="1:12" ht="21">
      <c r="A15716" s="26"/>
      <c r="B15716" s="27"/>
      <c r="C15716" s="27"/>
      <c r="D15716" s="27"/>
      <c r="E15716" s="27"/>
      <c r="F15716" s="27"/>
      <c r="G15716" s="29"/>
      <c r="H15716" s="29"/>
      <c r="I15716" s="29"/>
      <c r="J15716" s="29"/>
      <c r="K15716" s="29"/>
      <c r="L15716" s="29"/>
    </row>
    <row r="15717" spans="1:12" ht="21">
      <c r="A15717" s="26"/>
      <c r="B15717" s="27"/>
      <c r="C15717" s="27"/>
      <c r="D15717" s="27"/>
      <c r="E15717" s="27"/>
      <c r="F15717" s="27"/>
      <c r="G15717" s="29"/>
      <c r="H15717" s="29"/>
      <c r="I15717" s="29"/>
      <c r="J15717" s="29"/>
      <c r="K15717" s="29"/>
      <c r="L15717" s="29"/>
    </row>
    <row r="15718" spans="1:12" ht="21">
      <c r="A15718" s="26"/>
      <c r="B15718" s="27"/>
      <c r="C15718" s="27"/>
      <c r="D15718" s="27"/>
      <c r="E15718" s="27"/>
      <c r="F15718" s="27"/>
      <c r="G15718" s="29"/>
      <c r="H15718" s="29"/>
      <c r="I15718" s="29"/>
      <c r="J15718" s="29"/>
      <c r="K15718" s="29"/>
      <c r="L15718" s="29"/>
    </row>
    <row r="15719" spans="1:12" ht="21">
      <c r="A15719" s="26"/>
      <c r="B15719" s="27"/>
      <c r="C15719" s="27"/>
      <c r="D15719" s="27"/>
      <c r="E15719" s="27"/>
      <c r="F15719" s="27"/>
      <c r="G15719" s="29"/>
      <c r="H15719" s="29"/>
      <c r="I15719" s="29"/>
      <c r="J15719" s="29"/>
      <c r="K15719" s="29"/>
      <c r="L15719" s="29"/>
    </row>
    <row r="15720" spans="1:12" ht="21">
      <c r="A15720" s="26"/>
      <c r="B15720" s="27"/>
      <c r="C15720" s="27"/>
      <c r="D15720" s="27"/>
      <c r="E15720" s="27"/>
      <c r="F15720" s="27"/>
      <c r="G15720" s="29"/>
      <c r="H15720" s="29"/>
      <c r="I15720" s="29"/>
      <c r="J15720" s="29"/>
      <c r="K15720" s="29"/>
      <c r="L15720" s="29"/>
    </row>
    <row r="15721" spans="1:12" ht="21">
      <c r="A15721" s="26"/>
      <c r="B15721" s="27"/>
      <c r="C15721" s="27"/>
      <c r="D15721" s="27"/>
      <c r="E15721" s="27"/>
      <c r="F15721" s="27"/>
      <c r="G15721" s="29"/>
      <c r="H15721" s="29"/>
      <c r="I15721" s="29"/>
      <c r="J15721" s="29"/>
      <c r="K15721" s="29"/>
      <c r="L15721" s="29"/>
    </row>
    <row r="15722" spans="1:12" ht="21">
      <c r="A15722" s="26"/>
      <c r="B15722" s="27"/>
      <c r="C15722" s="27"/>
      <c r="D15722" s="27"/>
      <c r="E15722" s="27"/>
      <c r="F15722" s="27"/>
      <c r="G15722" s="28"/>
      <c r="H15722" s="28"/>
      <c r="I15722" s="28"/>
      <c r="J15722" s="28"/>
      <c r="K15722" s="28"/>
      <c r="L15722" s="28"/>
    </row>
    <row r="15723" spans="1:12" ht="21">
      <c r="A15723" s="26"/>
      <c r="B15723" s="27"/>
      <c r="C15723" s="27"/>
      <c r="D15723" s="27"/>
      <c r="E15723" s="27"/>
      <c r="F15723" s="27"/>
      <c r="G15723" s="29"/>
      <c r="H15723" s="29"/>
      <c r="I15723" s="29"/>
      <c r="J15723" s="29"/>
      <c r="K15723" s="29"/>
      <c r="L15723" s="29"/>
    </row>
    <row r="15724" spans="1:12" ht="21">
      <c r="A15724" s="26"/>
      <c r="B15724" s="27"/>
      <c r="C15724" s="27"/>
      <c r="D15724" s="27"/>
      <c r="E15724" s="27"/>
      <c r="F15724" s="27"/>
      <c r="G15724" s="28"/>
      <c r="H15724" s="28"/>
      <c r="I15724" s="28"/>
      <c r="J15724" s="28"/>
      <c r="K15724" s="28"/>
      <c r="L15724" s="28"/>
    </row>
    <row r="15725" spans="1:12" ht="21">
      <c r="A15725" s="26"/>
      <c r="B15725" s="27"/>
      <c r="C15725" s="27"/>
      <c r="D15725" s="27"/>
      <c r="E15725" s="27"/>
      <c r="F15725" s="27"/>
      <c r="G15725" s="29"/>
      <c r="H15725" s="29"/>
      <c r="I15725" s="29"/>
      <c r="J15725" s="29"/>
      <c r="K15725" s="29"/>
      <c r="L15725" s="29"/>
    </row>
    <row r="15726" spans="1:12" ht="21">
      <c r="A15726" s="26"/>
      <c r="B15726" s="27"/>
      <c r="C15726" s="27"/>
      <c r="D15726" s="27"/>
      <c r="E15726" s="27"/>
      <c r="F15726" s="27"/>
      <c r="G15726" s="28"/>
      <c r="H15726" s="28"/>
      <c r="I15726" s="28"/>
      <c r="J15726" s="28"/>
      <c r="K15726" s="28"/>
      <c r="L15726" s="28"/>
    </row>
    <row r="15727" spans="1:12" ht="21">
      <c r="A15727" s="26"/>
      <c r="B15727" s="27"/>
      <c r="C15727" s="27"/>
      <c r="D15727" s="27"/>
      <c r="E15727" s="27"/>
      <c r="F15727" s="27"/>
      <c r="G15727" s="28"/>
      <c r="H15727" s="28"/>
      <c r="I15727" s="28"/>
      <c r="J15727" s="28"/>
      <c r="K15727" s="28"/>
      <c r="L15727" s="28"/>
    </row>
    <row r="15728" spans="1:12" ht="21">
      <c r="A15728" s="26"/>
      <c r="B15728" s="27"/>
      <c r="C15728" s="27"/>
      <c r="D15728" s="27"/>
      <c r="E15728" s="27"/>
      <c r="F15728" s="27"/>
      <c r="G15728" s="28"/>
      <c r="H15728" s="28"/>
      <c r="I15728" s="28"/>
      <c r="J15728" s="28"/>
      <c r="K15728" s="28"/>
      <c r="L15728" s="28"/>
    </row>
    <row r="15729" spans="1:12" ht="21">
      <c r="A15729" s="26"/>
      <c r="B15729" s="27"/>
      <c r="C15729" s="27"/>
      <c r="D15729" s="27"/>
      <c r="E15729" s="27"/>
      <c r="F15729" s="27"/>
      <c r="G15729" s="28"/>
      <c r="H15729" s="28"/>
      <c r="I15729" s="28"/>
      <c r="J15729" s="28"/>
      <c r="K15729" s="28"/>
      <c r="L15729" s="28"/>
    </row>
    <row r="15730" spans="1:12" ht="21">
      <c r="A15730" s="26"/>
      <c r="B15730" s="27"/>
      <c r="C15730" s="27"/>
      <c r="D15730" s="27"/>
      <c r="E15730" s="27"/>
      <c r="F15730" s="27"/>
      <c r="G15730" s="29"/>
      <c r="H15730" s="29"/>
      <c r="I15730" s="29"/>
      <c r="J15730" s="29"/>
      <c r="K15730" s="29"/>
      <c r="L15730" s="29"/>
    </row>
    <row r="15731" spans="1:12" ht="21">
      <c r="A15731" s="26"/>
      <c r="B15731" s="27"/>
      <c r="C15731" s="27"/>
      <c r="D15731" s="27"/>
      <c r="E15731" s="27"/>
      <c r="F15731" s="27"/>
      <c r="G15731" s="29"/>
      <c r="H15731" s="29"/>
      <c r="I15731" s="29"/>
      <c r="J15731" s="29"/>
      <c r="K15731" s="29"/>
      <c r="L15731" s="29"/>
    </row>
    <row r="15732" spans="1:12" ht="21">
      <c r="A15732" s="26"/>
      <c r="B15732" s="27"/>
      <c r="C15732" s="27"/>
      <c r="D15732" s="27"/>
      <c r="E15732" s="27"/>
      <c r="F15732" s="27"/>
      <c r="G15732" s="29"/>
      <c r="H15732" s="29"/>
      <c r="I15732" s="29"/>
      <c r="J15732" s="29"/>
      <c r="K15732" s="29"/>
      <c r="L15732" s="29"/>
    </row>
    <row r="15733" spans="1:12" ht="21">
      <c r="A15733" s="26"/>
      <c r="B15733" s="27"/>
      <c r="C15733" s="27"/>
      <c r="D15733" s="27"/>
      <c r="E15733" s="27"/>
      <c r="F15733" s="27"/>
      <c r="G15733" s="28"/>
      <c r="H15733" s="28"/>
      <c r="I15733" s="28"/>
      <c r="J15733" s="28"/>
      <c r="K15733" s="28"/>
      <c r="L15733" s="28"/>
    </row>
    <row r="15734" spans="1:12" ht="21">
      <c r="A15734" s="26"/>
      <c r="B15734" s="27"/>
      <c r="C15734" s="27"/>
      <c r="D15734" s="27"/>
      <c r="E15734" s="27"/>
      <c r="F15734" s="27"/>
      <c r="G15734" s="29"/>
      <c r="H15734" s="29"/>
      <c r="I15734" s="29"/>
      <c r="J15734" s="29"/>
      <c r="K15734" s="29"/>
      <c r="L15734" s="29"/>
    </row>
    <row r="15735" spans="1:12" ht="21">
      <c r="A15735" s="26"/>
      <c r="B15735" s="27"/>
      <c r="C15735" s="27"/>
      <c r="D15735" s="27"/>
      <c r="E15735" s="27"/>
      <c r="F15735" s="27"/>
      <c r="G15735" s="29"/>
      <c r="H15735" s="29"/>
      <c r="I15735" s="29"/>
      <c r="J15735" s="29"/>
      <c r="K15735" s="29"/>
      <c r="L15735" s="29"/>
    </row>
    <row r="15736" spans="1:12" ht="21">
      <c r="A15736" s="26"/>
      <c r="B15736" s="27"/>
      <c r="C15736" s="27"/>
      <c r="D15736" s="27"/>
      <c r="E15736" s="27"/>
      <c r="F15736" s="27"/>
      <c r="G15736" s="28"/>
      <c r="H15736" s="28"/>
      <c r="I15736" s="28"/>
      <c r="J15736" s="28"/>
      <c r="K15736" s="28"/>
      <c r="L15736" s="28"/>
    </row>
    <row r="15737" spans="1:12" ht="21">
      <c r="A15737" s="26"/>
      <c r="B15737" s="27"/>
      <c r="C15737" s="27"/>
      <c r="D15737" s="27"/>
      <c r="E15737" s="27"/>
      <c r="F15737" s="27"/>
      <c r="G15737" s="29"/>
      <c r="H15737" s="29"/>
      <c r="I15737" s="29"/>
      <c r="J15737" s="29"/>
      <c r="K15737" s="29"/>
      <c r="L15737" s="29"/>
    </row>
    <row r="15738" spans="1:12" ht="21">
      <c r="A15738" s="26"/>
      <c r="B15738" s="27"/>
      <c r="C15738" s="27"/>
      <c r="D15738" s="27"/>
      <c r="E15738" s="27"/>
      <c r="F15738" s="27"/>
      <c r="G15738" s="29"/>
      <c r="H15738" s="29"/>
      <c r="I15738" s="29"/>
      <c r="J15738" s="29"/>
      <c r="K15738" s="29"/>
      <c r="L15738" s="29"/>
    </row>
    <row r="15739" spans="1:12" ht="21">
      <c r="A15739" s="26"/>
      <c r="B15739" s="27"/>
      <c r="C15739" s="27"/>
      <c r="D15739" s="27"/>
      <c r="E15739" s="27"/>
      <c r="F15739" s="27"/>
      <c r="G15739" s="28"/>
      <c r="H15739" s="28"/>
      <c r="I15739" s="28"/>
      <c r="J15739" s="28"/>
      <c r="K15739" s="28"/>
      <c r="L15739" s="28"/>
    </row>
    <row r="15740" spans="1:12" ht="21">
      <c r="A15740" s="26"/>
      <c r="B15740" s="27"/>
      <c r="C15740" s="27"/>
      <c r="D15740" s="27"/>
      <c r="E15740" s="27"/>
      <c r="F15740" s="27"/>
      <c r="G15740" s="29"/>
      <c r="H15740" s="29"/>
      <c r="I15740" s="29"/>
      <c r="J15740" s="29"/>
      <c r="K15740" s="29"/>
      <c r="L15740" s="29"/>
    </row>
    <row r="15741" spans="1:12" ht="21">
      <c r="A15741" s="26"/>
      <c r="B15741" s="27"/>
      <c r="C15741" s="27"/>
      <c r="D15741" s="27"/>
      <c r="E15741" s="27"/>
      <c r="F15741" s="27"/>
      <c r="G15741" s="29"/>
      <c r="H15741" s="29"/>
      <c r="I15741" s="29"/>
      <c r="J15741" s="29"/>
      <c r="K15741" s="29"/>
      <c r="L15741" s="29"/>
    </row>
    <row r="15742" spans="1:12" ht="21">
      <c r="A15742" s="26"/>
      <c r="B15742" s="27"/>
      <c r="C15742" s="27"/>
      <c r="D15742" s="27"/>
      <c r="E15742" s="27"/>
      <c r="F15742" s="27"/>
      <c r="G15742" s="29"/>
      <c r="H15742" s="29"/>
      <c r="I15742" s="29"/>
      <c r="J15742" s="29"/>
      <c r="K15742" s="29"/>
      <c r="L15742" s="29"/>
    </row>
    <row r="15743" spans="1:12" ht="21">
      <c r="A15743" s="26"/>
      <c r="B15743" s="27"/>
      <c r="C15743" s="27"/>
      <c r="D15743" s="27"/>
      <c r="E15743" s="27"/>
      <c r="F15743" s="27"/>
      <c r="G15743" s="29"/>
      <c r="H15743" s="29"/>
      <c r="I15743" s="29"/>
      <c r="J15743" s="29"/>
      <c r="K15743" s="29"/>
      <c r="L15743" s="29"/>
    </row>
    <row r="15744" spans="1:12" ht="21">
      <c r="A15744" s="26"/>
      <c r="B15744" s="27"/>
      <c r="C15744" s="27"/>
      <c r="D15744" s="27"/>
      <c r="E15744" s="27"/>
      <c r="F15744" s="27"/>
      <c r="G15744" s="28"/>
      <c r="H15744" s="28"/>
      <c r="I15744" s="28"/>
      <c r="J15744" s="28"/>
      <c r="K15744" s="28"/>
      <c r="L15744" s="28"/>
    </row>
    <row r="15745" spans="1:12" ht="21">
      <c r="A15745" s="26"/>
      <c r="B15745" s="27"/>
      <c r="C15745" s="27"/>
      <c r="D15745" s="27"/>
      <c r="E15745" s="27"/>
      <c r="F15745" s="27"/>
      <c r="G15745" s="29"/>
      <c r="H15745" s="29"/>
      <c r="I15745" s="29"/>
      <c r="J15745" s="29"/>
      <c r="K15745" s="29"/>
      <c r="L15745" s="29"/>
    </row>
    <row r="15746" spans="1:12" ht="21">
      <c r="A15746" s="26"/>
      <c r="B15746" s="27"/>
      <c r="C15746" s="27"/>
      <c r="D15746" s="27"/>
      <c r="E15746" s="27"/>
      <c r="F15746" s="27"/>
      <c r="G15746" s="29"/>
      <c r="H15746" s="29"/>
      <c r="I15746" s="29"/>
      <c r="J15746" s="29"/>
      <c r="K15746" s="29"/>
      <c r="L15746" s="29"/>
    </row>
    <row r="15747" spans="1:12" ht="21">
      <c r="A15747" s="26"/>
      <c r="B15747" s="27"/>
      <c r="C15747" s="27"/>
      <c r="D15747" s="27"/>
      <c r="E15747" s="27"/>
      <c r="F15747" s="27"/>
      <c r="G15747" s="29"/>
      <c r="H15747" s="29"/>
      <c r="I15747" s="29"/>
      <c r="J15747" s="29"/>
      <c r="K15747" s="29"/>
      <c r="L15747" s="29"/>
    </row>
    <row r="15748" spans="1:12" ht="21">
      <c r="A15748" s="26"/>
      <c r="B15748" s="27"/>
      <c r="C15748" s="27"/>
      <c r="D15748" s="27"/>
      <c r="E15748" s="27"/>
      <c r="F15748" s="27"/>
      <c r="G15748" s="29"/>
      <c r="H15748" s="29"/>
      <c r="I15748" s="29"/>
      <c r="J15748" s="29"/>
      <c r="K15748" s="29"/>
      <c r="L15748" s="29"/>
    </row>
    <row r="15749" spans="1:12" ht="21">
      <c r="A15749" s="26"/>
      <c r="B15749" s="27"/>
      <c r="C15749" s="27"/>
      <c r="D15749" s="27"/>
      <c r="E15749" s="27"/>
      <c r="F15749" s="27"/>
      <c r="G15749" s="29"/>
      <c r="H15749" s="29"/>
      <c r="I15749" s="29"/>
      <c r="J15749" s="29"/>
      <c r="K15749" s="29"/>
      <c r="L15749" s="29"/>
    </row>
    <row r="15750" spans="1:12" ht="21">
      <c r="A15750" s="26"/>
      <c r="B15750" s="27"/>
      <c r="C15750" s="27"/>
      <c r="D15750" s="27"/>
      <c r="E15750" s="27"/>
      <c r="F15750" s="27"/>
      <c r="G15750" s="28"/>
      <c r="H15750" s="28"/>
      <c r="I15750" s="28"/>
      <c r="J15750" s="28"/>
      <c r="K15750" s="28"/>
      <c r="L15750" s="28"/>
    </row>
    <row r="15751" spans="1:12" ht="21">
      <c r="A15751" s="26"/>
      <c r="B15751" s="27"/>
      <c r="C15751" s="27"/>
      <c r="D15751" s="27"/>
      <c r="E15751" s="27"/>
      <c r="F15751" s="27"/>
      <c r="G15751" s="29"/>
      <c r="H15751" s="29"/>
      <c r="I15751" s="29"/>
      <c r="J15751" s="29"/>
      <c r="K15751" s="29"/>
      <c r="L15751" s="29"/>
    </row>
    <row r="15752" spans="1:12" ht="21">
      <c r="A15752" s="26"/>
      <c r="B15752" s="27"/>
      <c r="C15752" s="27"/>
      <c r="D15752" s="27"/>
      <c r="E15752" s="27"/>
      <c r="F15752" s="27"/>
      <c r="G15752" s="28"/>
      <c r="H15752" s="28"/>
      <c r="I15752" s="28"/>
      <c r="J15752" s="28"/>
      <c r="K15752" s="28"/>
      <c r="L15752" s="28"/>
    </row>
    <row r="15753" spans="1:12" ht="21">
      <c r="A15753" s="26"/>
      <c r="B15753" s="27"/>
      <c r="C15753" s="27"/>
      <c r="D15753" s="27"/>
      <c r="E15753" s="27"/>
      <c r="F15753" s="27"/>
      <c r="G15753" s="28"/>
      <c r="H15753" s="28"/>
      <c r="I15753" s="28"/>
      <c r="J15753" s="28"/>
      <c r="K15753" s="28"/>
      <c r="L15753" s="28"/>
    </row>
    <row r="15754" spans="1:12" ht="21">
      <c r="A15754" s="26"/>
      <c r="B15754" s="27"/>
      <c r="C15754" s="27"/>
      <c r="D15754" s="27"/>
      <c r="E15754" s="27"/>
      <c r="F15754" s="27"/>
      <c r="G15754" s="28"/>
      <c r="H15754" s="28"/>
      <c r="I15754" s="28"/>
      <c r="J15754" s="28"/>
      <c r="K15754" s="28"/>
      <c r="L15754" s="28"/>
    </row>
    <row r="15755" spans="1:12" ht="21">
      <c r="A15755" s="26"/>
      <c r="B15755" s="27"/>
      <c r="C15755" s="27"/>
      <c r="D15755" s="27"/>
      <c r="E15755" s="27"/>
      <c r="F15755" s="27"/>
      <c r="G15755" s="29"/>
      <c r="H15755" s="29"/>
      <c r="I15755" s="29"/>
      <c r="J15755" s="29"/>
      <c r="K15755" s="29"/>
      <c r="L15755" s="29"/>
    </row>
    <row r="15756" spans="1:12" ht="21">
      <c r="A15756" s="26"/>
      <c r="B15756" s="27"/>
      <c r="C15756" s="27"/>
      <c r="D15756" s="27"/>
      <c r="E15756" s="27"/>
      <c r="F15756" s="27"/>
      <c r="G15756" s="28"/>
      <c r="H15756" s="28"/>
      <c r="I15756" s="28"/>
      <c r="J15756" s="28"/>
      <c r="K15756" s="28"/>
      <c r="L15756" s="28"/>
    </row>
    <row r="15757" spans="1:12" ht="21">
      <c r="A15757" s="26"/>
      <c r="B15757" s="27"/>
      <c r="C15757" s="27"/>
      <c r="D15757" s="27"/>
      <c r="E15757" s="27"/>
      <c r="F15757" s="27"/>
      <c r="G15757" s="28"/>
      <c r="H15757" s="28"/>
      <c r="I15757" s="28"/>
      <c r="J15757" s="28"/>
      <c r="K15757" s="28"/>
      <c r="L15757" s="28"/>
    </row>
    <row r="15758" spans="1:12" ht="21">
      <c r="A15758" s="26"/>
      <c r="B15758" s="27"/>
      <c r="C15758" s="27"/>
      <c r="D15758" s="27"/>
      <c r="E15758" s="27"/>
      <c r="F15758" s="27"/>
      <c r="G15758" s="28"/>
      <c r="H15758" s="28"/>
      <c r="I15758" s="28"/>
      <c r="J15758" s="28"/>
      <c r="K15758" s="28"/>
      <c r="L15758" s="28"/>
    </row>
    <row r="15759" spans="1:12" ht="21">
      <c r="A15759" s="26"/>
      <c r="B15759" s="27"/>
      <c r="C15759" s="27"/>
      <c r="D15759" s="27"/>
      <c r="E15759" s="27"/>
      <c r="F15759" s="27"/>
      <c r="G15759" s="28"/>
      <c r="H15759" s="28"/>
      <c r="I15759" s="28"/>
      <c r="J15759" s="28"/>
      <c r="K15759" s="28"/>
      <c r="L15759" s="28"/>
    </row>
    <row r="15760" spans="1:12" ht="21">
      <c r="A15760" s="26"/>
      <c r="B15760" s="27"/>
      <c r="C15760" s="27"/>
      <c r="D15760" s="27"/>
      <c r="E15760" s="27"/>
      <c r="F15760" s="27"/>
      <c r="G15760" s="28"/>
      <c r="H15760" s="28"/>
      <c r="I15760" s="28"/>
      <c r="J15760" s="28"/>
      <c r="K15760" s="28"/>
      <c r="L15760" s="28"/>
    </row>
    <row r="15761" spans="1:12" ht="21">
      <c r="A15761" s="26"/>
      <c r="B15761" s="27"/>
      <c r="C15761" s="27"/>
      <c r="D15761" s="27"/>
      <c r="E15761" s="27"/>
      <c r="F15761" s="27"/>
      <c r="G15761" s="28"/>
      <c r="H15761" s="28"/>
      <c r="I15761" s="28"/>
      <c r="J15761" s="28"/>
      <c r="K15761" s="28"/>
      <c r="L15761" s="28"/>
    </row>
    <row r="15762" spans="1:12" ht="21">
      <c r="A15762" s="26"/>
      <c r="B15762" s="27"/>
      <c r="C15762" s="27"/>
      <c r="D15762" s="27"/>
      <c r="E15762" s="27"/>
      <c r="F15762" s="27"/>
      <c r="G15762" s="29"/>
      <c r="H15762" s="29"/>
      <c r="I15762" s="29"/>
      <c r="J15762" s="29"/>
      <c r="K15762" s="29"/>
      <c r="L15762" s="29"/>
    </row>
    <row r="15763" spans="1:12" ht="21">
      <c r="A15763" s="26"/>
      <c r="B15763" s="27"/>
      <c r="C15763" s="27"/>
      <c r="D15763" s="27"/>
      <c r="E15763" s="27"/>
      <c r="F15763" s="27"/>
      <c r="G15763" s="29"/>
      <c r="H15763" s="29"/>
      <c r="I15763" s="29"/>
      <c r="J15763" s="29"/>
      <c r="K15763" s="29"/>
      <c r="L15763" s="29"/>
    </row>
    <row r="15764" spans="1:12" ht="21">
      <c r="A15764" s="26"/>
      <c r="B15764" s="27"/>
      <c r="C15764" s="27"/>
      <c r="D15764" s="27"/>
      <c r="E15764" s="27"/>
      <c r="F15764" s="27"/>
      <c r="G15764" s="28"/>
      <c r="H15764" s="28"/>
      <c r="I15764" s="28"/>
      <c r="J15764" s="28"/>
      <c r="K15764" s="28"/>
      <c r="L15764" s="28"/>
    </row>
    <row r="15765" spans="1:12" ht="21">
      <c r="A15765" s="26"/>
      <c r="B15765" s="27"/>
      <c r="C15765" s="27"/>
      <c r="D15765" s="27"/>
      <c r="E15765" s="27"/>
      <c r="F15765" s="27"/>
      <c r="G15765" s="28"/>
      <c r="H15765" s="28"/>
      <c r="I15765" s="28"/>
      <c r="J15765" s="28"/>
      <c r="K15765" s="28"/>
      <c r="L15765" s="28"/>
    </row>
    <row r="15766" spans="1:12" ht="21">
      <c r="A15766" s="26"/>
      <c r="B15766" s="27"/>
      <c r="C15766" s="27"/>
      <c r="D15766" s="27"/>
      <c r="E15766" s="27"/>
      <c r="F15766" s="27"/>
      <c r="G15766" s="28"/>
      <c r="H15766" s="28"/>
      <c r="I15766" s="28"/>
      <c r="J15766" s="28"/>
      <c r="K15766" s="28"/>
      <c r="L15766" s="28"/>
    </row>
    <row r="15767" spans="1:12" ht="21">
      <c r="A15767" s="26"/>
      <c r="B15767" s="27"/>
      <c r="C15767" s="27"/>
      <c r="D15767" s="27"/>
      <c r="E15767" s="27"/>
      <c r="F15767" s="27"/>
      <c r="G15767" s="28"/>
      <c r="H15767" s="28"/>
      <c r="I15767" s="28"/>
      <c r="J15767" s="28"/>
      <c r="K15767" s="28"/>
      <c r="L15767" s="28"/>
    </row>
    <row r="15768" spans="1:12" ht="21">
      <c r="A15768" s="26"/>
      <c r="B15768" s="27"/>
      <c r="C15768" s="27"/>
      <c r="D15768" s="27"/>
      <c r="E15768" s="27"/>
      <c r="F15768" s="27"/>
      <c r="G15768" s="28"/>
      <c r="H15768" s="28"/>
      <c r="I15768" s="28"/>
      <c r="J15768" s="28"/>
      <c r="K15768" s="28"/>
      <c r="L15768" s="28"/>
    </row>
    <row r="15769" spans="1:12" ht="21">
      <c r="A15769" s="26"/>
      <c r="B15769" s="27"/>
      <c r="C15769" s="27"/>
      <c r="D15769" s="27"/>
      <c r="E15769" s="27"/>
      <c r="F15769" s="27"/>
      <c r="G15769" s="28"/>
      <c r="H15769" s="28"/>
      <c r="I15769" s="28"/>
      <c r="J15769" s="28"/>
      <c r="K15769" s="28"/>
      <c r="L15769" s="28"/>
    </row>
    <row r="15770" spans="1:12" ht="21">
      <c r="A15770" s="26"/>
      <c r="B15770" s="27"/>
      <c r="C15770" s="27"/>
      <c r="D15770" s="27"/>
      <c r="E15770" s="27"/>
      <c r="F15770" s="27"/>
      <c r="G15770" s="28"/>
      <c r="H15770" s="28"/>
      <c r="I15770" s="28"/>
      <c r="J15770" s="28"/>
      <c r="K15770" s="28"/>
      <c r="L15770" s="28"/>
    </row>
    <row r="15771" spans="1:12" ht="21">
      <c r="A15771" s="26"/>
      <c r="B15771" s="27"/>
      <c r="C15771" s="27"/>
      <c r="D15771" s="27"/>
      <c r="E15771" s="27"/>
      <c r="F15771" s="27"/>
      <c r="G15771" s="29"/>
      <c r="H15771" s="29"/>
      <c r="I15771" s="29"/>
      <c r="J15771" s="29"/>
      <c r="K15771" s="29"/>
      <c r="L15771" s="29"/>
    </row>
    <row r="15772" spans="1:12" ht="21">
      <c r="A15772" s="26"/>
      <c r="B15772" s="27"/>
      <c r="C15772" s="27"/>
      <c r="D15772" s="27"/>
      <c r="E15772" s="27"/>
      <c r="F15772" s="27"/>
      <c r="G15772" s="28"/>
      <c r="H15772" s="28"/>
      <c r="I15772" s="28"/>
      <c r="J15772" s="28"/>
      <c r="K15772" s="28"/>
      <c r="L15772" s="28"/>
    </row>
    <row r="15773" spans="1:12" ht="21">
      <c r="A15773" s="26"/>
      <c r="B15773" s="27"/>
      <c r="C15773" s="27"/>
      <c r="D15773" s="27"/>
      <c r="E15773" s="27"/>
      <c r="F15773" s="27"/>
      <c r="G15773" s="29"/>
      <c r="H15773" s="29"/>
      <c r="I15773" s="29"/>
      <c r="J15773" s="29"/>
      <c r="K15773" s="29"/>
      <c r="L15773" s="29"/>
    </row>
    <row r="15774" spans="1:12" ht="21">
      <c r="A15774" s="26"/>
      <c r="B15774" s="27"/>
      <c r="C15774" s="27"/>
      <c r="D15774" s="27"/>
      <c r="E15774" s="27"/>
      <c r="F15774" s="27"/>
      <c r="G15774" s="29"/>
      <c r="H15774" s="29"/>
      <c r="I15774" s="29"/>
      <c r="J15774" s="29"/>
      <c r="K15774" s="29"/>
      <c r="L15774" s="29"/>
    </row>
    <row r="15775" spans="1:12" ht="21">
      <c r="A15775" s="26"/>
      <c r="B15775" s="27"/>
      <c r="C15775" s="27"/>
      <c r="D15775" s="27"/>
      <c r="E15775" s="27"/>
      <c r="F15775" s="27"/>
      <c r="G15775" s="29"/>
      <c r="H15775" s="29"/>
      <c r="I15775" s="29"/>
      <c r="J15775" s="29"/>
      <c r="K15775" s="29"/>
      <c r="L15775" s="29"/>
    </row>
    <row r="15776" spans="1:12" ht="21">
      <c r="A15776" s="26"/>
      <c r="B15776" s="27"/>
      <c r="C15776" s="27"/>
      <c r="D15776" s="27"/>
      <c r="E15776" s="27"/>
      <c r="F15776" s="27"/>
      <c r="G15776" s="29"/>
      <c r="H15776" s="29"/>
      <c r="I15776" s="29"/>
      <c r="J15776" s="29"/>
      <c r="K15776" s="29"/>
      <c r="L15776" s="29"/>
    </row>
    <row r="15777" spans="1:12" ht="21">
      <c r="A15777" s="26"/>
      <c r="B15777" s="27"/>
      <c r="C15777" s="27"/>
      <c r="D15777" s="27"/>
      <c r="E15777" s="27"/>
      <c r="F15777" s="27"/>
      <c r="G15777" s="29"/>
      <c r="H15777" s="29"/>
      <c r="I15777" s="29"/>
      <c r="J15777" s="29"/>
      <c r="K15777" s="29"/>
      <c r="L15777" s="29"/>
    </row>
    <row r="15778" spans="1:12" ht="21">
      <c r="A15778" s="26"/>
      <c r="B15778" s="27"/>
      <c r="C15778" s="27"/>
      <c r="D15778" s="27"/>
      <c r="E15778" s="27"/>
      <c r="F15778" s="27"/>
      <c r="G15778" s="29"/>
      <c r="H15778" s="29"/>
      <c r="I15778" s="29"/>
      <c r="J15778" s="29"/>
      <c r="K15778" s="29"/>
      <c r="L15778" s="29"/>
    </row>
    <row r="15779" spans="1:12" ht="21">
      <c r="A15779" s="26"/>
      <c r="B15779" s="27"/>
      <c r="C15779" s="27"/>
      <c r="D15779" s="27"/>
      <c r="E15779" s="27"/>
      <c r="F15779" s="27"/>
      <c r="G15779" s="29"/>
      <c r="H15779" s="29"/>
      <c r="I15779" s="29"/>
      <c r="J15779" s="29"/>
      <c r="K15779" s="29"/>
      <c r="L15779" s="29"/>
    </row>
    <row r="15780" spans="1:12" ht="21">
      <c r="A15780" s="26"/>
      <c r="B15780" s="27"/>
      <c r="C15780" s="27"/>
      <c r="D15780" s="27"/>
      <c r="E15780" s="27"/>
      <c r="F15780" s="27"/>
      <c r="G15780" s="29"/>
      <c r="H15780" s="29"/>
      <c r="I15780" s="29"/>
      <c r="J15780" s="29"/>
      <c r="K15780" s="29"/>
      <c r="L15780" s="29"/>
    </row>
    <row r="15781" spans="1:12" ht="21">
      <c r="A15781" s="26"/>
      <c r="B15781" s="27"/>
      <c r="C15781" s="27"/>
      <c r="D15781" s="27"/>
      <c r="E15781" s="27"/>
      <c r="F15781" s="27"/>
      <c r="G15781" s="28"/>
      <c r="H15781" s="28"/>
      <c r="I15781" s="28"/>
      <c r="J15781" s="28"/>
      <c r="K15781" s="28"/>
      <c r="L15781" s="28"/>
    </row>
    <row r="15782" spans="1:12" ht="21">
      <c r="A15782" s="26"/>
      <c r="B15782" s="27"/>
      <c r="C15782" s="27"/>
      <c r="D15782" s="27"/>
      <c r="E15782" s="27"/>
      <c r="F15782" s="27"/>
      <c r="G15782" s="28"/>
      <c r="H15782" s="28"/>
      <c r="I15782" s="28"/>
      <c r="J15782" s="28"/>
      <c r="K15782" s="28"/>
      <c r="L15782" s="28"/>
    </row>
    <row r="15783" spans="1:12" ht="21">
      <c r="A15783" s="26"/>
      <c r="B15783" s="27"/>
      <c r="C15783" s="27"/>
      <c r="D15783" s="27"/>
      <c r="E15783" s="27"/>
      <c r="F15783" s="27"/>
      <c r="G15783" s="29"/>
      <c r="H15783" s="29"/>
      <c r="I15783" s="29"/>
      <c r="J15783" s="29"/>
      <c r="K15783" s="29"/>
      <c r="L15783" s="29"/>
    </row>
    <row r="15784" spans="1:12" ht="21">
      <c r="A15784" s="26"/>
      <c r="B15784" s="27"/>
      <c r="C15784" s="27"/>
      <c r="D15784" s="27"/>
      <c r="E15784" s="27"/>
      <c r="F15784" s="27"/>
      <c r="G15784" s="28"/>
      <c r="H15784" s="28"/>
      <c r="I15784" s="28"/>
      <c r="J15784" s="28"/>
      <c r="K15784" s="28"/>
      <c r="L15784" s="28"/>
    </row>
    <row r="15785" spans="1:12" ht="21">
      <c r="A15785" s="26"/>
      <c r="B15785" s="27"/>
      <c r="C15785" s="27"/>
      <c r="D15785" s="27"/>
      <c r="E15785" s="27"/>
      <c r="F15785" s="27"/>
      <c r="G15785" s="28"/>
      <c r="H15785" s="28"/>
      <c r="I15785" s="28"/>
      <c r="J15785" s="28"/>
      <c r="K15785" s="28"/>
      <c r="L15785" s="28"/>
    </row>
    <row r="15786" spans="1:12" ht="21">
      <c r="A15786" s="26"/>
      <c r="B15786" s="27"/>
      <c r="C15786" s="27"/>
      <c r="D15786" s="27"/>
      <c r="E15786" s="27"/>
      <c r="F15786" s="27"/>
      <c r="G15786" s="28"/>
      <c r="H15786" s="28"/>
      <c r="I15786" s="28"/>
      <c r="J15786" s="28"/>
      <c r="K15786" s="28"/>
      <c r="L15786" s="28"/>
    </row>
    <row r="15787" spans="1:12" ht="21">
      <c r="A15787" s="26"/>
      <c r="B15787" s="27"/>
      <c r="C15787" s="27"/>
      <c r="D15787" s="27"/>
      <c r="E15787" s="27"/>
      <c r="F15787" s="27"/>
      <c r="G15787" s="29"/>
      <c r="H15787" s="29"/>
      <c r="I15787" s="29"/>
      <c r="J15787" s="29"/>
      <c r="K15787" s="29"/>
      <c r="L15787" s="29"/>
    </row>
    <row r="15788" spans="1:12" ht="21">
      <c r="A15788" s="26"/>
      <c r="B15788" s="27"/>
      <c r="C15788" s="27"/>
      <c r="D15788" s="27"/>
      <c r="E15788" s="27"/>
      <c r="F15788" s="27"/>
      <c r="G15788" s="28"/>
      <c r="H15788" s="28"/>
      <c r="I15788" s="28"/>
      <c r="J15788" s="28"/>
      <c r="K15788" s="28"/>
      <c r="L15788" s="28"/>
    </row>
    <row r="15789" spans="1:12" ht="21">
      <c r="A15789" s="26"/>
      <c r="B15789" s="27"/>
      <c r="C15789" s="27"/>
      <c r="D15789" s="27"/>
      <c r="E15789" s="27"/>
      <c r="F15789" s="27"/>
      <c r="G15789" s="29"/>
      <c r="H15789" s="29"/>
      <c r="I15789" s="29"/>
      <c r="J15789" s="29"/>
      <c r="K15789" s="29"/>
      <c r="L15789" s="29"/>
    </row>
    <row r="15790" spans="1:12" ht="21">
      <c r="A15790" s="26"/>
      <c r="B15790" s="27"/>
      <c r="C15790" s="27"/>
      <c r="D15790" s="27"/>
      <c r="E15790" s="27"/>
      <c r="F15790" s="27"/>
      <c r="G15790" s="29"/>
      <c r="H15790" s="29"/>
      <c r="I15790" s="29"/>
      <c r="J15790" s="29"/>
      <c r="K15790" s="29"/>
      <c r="L15790" s="29"/>
    </row>
    <row r="15791" spans="1:12" ht="21">
      <c r="A15791" s="26"/>
      <c r="B15791" s="27"/>
      <c r="C15791" s="27"/>
      <c r="D15791" s="27"/>
      <c r="E15791" s="27"/>
      <c r="F15791" s="27"/>
      <c r="G15791" s="29"/>
      <c r="H15791" s="29"/>
      <c r="I15791" s="29"/>
      <c r="J15791" s="29"/>
      <c r="K15791" s="29"/>
      <c r="L15791" s="29"/>
    </row>
    <row r="15792" spans="1:12" ht="21">
      <c r="A15792" s="26"/>
      <c r="B15792" s="27"/>
      <c r="C15792" s="27"/>
      <c r="D15792" s="27"/>
      <c r="E15792" s="27"/>
      <c r="F15792" s="27"/>
      <c r="G15792" s="28"/>
      <c r="H15792" s="28"/>
      <c r="I15792" s="28"/>
      <c r="J15792" s="28"/>
      <c r="K15792" s="28"/>
      <c r="L15792" s="28"/>
    </row>
    <row r="15793" spans="1:12" ht="21">
      <c r="A15793" s="26"/>
      <c r="B15793" s="27"/>
      <c r="C15793" s="27"/>
      <c r="D15793" s="27"/>
      <c r="E15793" s="27"/>
      <c r="F15793" s="27"/>
      <c r="G15793" s="28"/>
      <c r="H15793" s="28"/>
      <c r="I15793" s="28"/>
      <c r="J15793" s="28"/>
      <c r="K15793" s="28"/>
      <c r="L15793" s="28"/>
    </row>
    <row r="15794" spans="1:12" ht="21">
      <c r="A15794" s="26"/>
      <c r="B15794" s="27"/>
      <c r="C15794" s="27"/>
      <c r="D15794" s="27"/>
      <c r="E15794" s="27"/>
      <c r="F15794" s="27"/>
      <c r="G15794" s="28"/>
      <c r="H15794" s="28"/>
      <c r="I15794" s="28"/>
      <c r="J15794" s="28"/>
      <c r="K15794" s="28"/>
      <c r="L15794" s="28"/>
    </row>
    <row r="15795" spans="1:12" ht="21">
      <c r="A15795" s="26"/>
      <c r="B15795" s="27"/>
      <c r="C15795" s="27"/>
      <c r="D15795" s="27"/>
      <c r="E15795" s="27"/>
      <c r="F15795" s="27"/>
      <c r="G15795" s="28"/>
      <c r="H15795" s="28"/>
      <c r="I15795" s="28"/>
      <c r="J15795" s="28"/>
      <c r="K15795" s="28"/>
      <c r="L15795" s="28"/>
    </row>
    <row r="15796" spans="1:12" ht="21">
      <c r="A15796" s="26"/>
      <c r="B15796" s="27"/>
      <c r="C15796" s="27"/>
      <c r="D15796" s="27"/>
      <c r="E15796" s="27"/>
      <c r="F15796" s="27"/>
      <c r="G15796" s="28"/>
      <c r="H15796" s="28"/>
      <c r="I15796" s="28"/>
      <c r="J15796" s="28"/>
      <c r="K15796" s="28"/>
      <c r="L15796" s="28"/>
    </row>
    <row r="15797" spans="1:12" ht="21">
      <c r="A15797" s="26"/>
      <c r="B15797" s="27"/>
      <c r="C15797" s="27"/>
      <c r="D15797" s="27"/>
      <c r="E15797" s="27"/>
      <c r="F15797" s="27"/>
      <c r="G15797" s="29"/>
      <c r="H15797" s="29"/>
      <c r="I15797" s="29"/>
      <c r="J15797" s="29"/>
      <c r="K15797" s="29"/>
      <c r="L15797" s="29"/>
    </row>
    <row r="15798" spans="1:12" ht="21">
      <c r="A15798" s="26"/>
      <c r="B15798" s="27"/>
      <c r="C15798" s="27"/>
      <c r="D15798" s="27"/>
      <c r="E15798" s="27"/>
      <c r="F15798" s="27"/>
      <c r="G15798" s="29"/>
      <c r="H15798" s="29"/>
      <c r="I15798" s="29"/>
      <c r="J15798" s="29"/>
      <c r="K15798" s="29"/>
      <c r="L15798" s="29"/>
    </row>
    <row r="15799" spans="1:12" ht="21">
      <c r="A15799" s="26"/>
      <c r="B15799" s="27"/>
      <c r="C15799" s="27"/>
      <c r="D15799" s="27"/>
      <c r="E15799" s="27"/>
      <c r="F15799" s="27"/>
      <c r="G15799" s="29"/>
      <c r="H15799" s="29"/>
      <c r="I15799" s="29"/>
      <c r="J15799" s="29"/>
      <c r="K15799" s="29"/>
      <c r="L15799" s="29"/>
    </row>
    <row r="15800" spans="1:12" ht="21">
      <c r="A15800" s="26"/>
      <c r="B15800" s="27"/>
      <c r="C15800" s="27"/>
      <c r="D15800" s="27"/>
      <c r="E15800" s="27"/>
      <c r="F15800" s="27"/>
      <c r="G15800" s="29"/>
      <c r="H15800" s="29"/>
      <c r="I15800" s="29"/>
      <c r="J15800" s="29"/>
      <c r="K15800" s="29"/>
      <c r="L15800" s="29"/>
    </row>
    <row r="15801" spans="1:12" ht="21">
      <c r="A15801" s="26"/>
      <c r="B15801" s="27"/>
      <c r="C15801" s="27"/>
      <c r="D15801" s="27"/>
      <c r="E15801" s="27"/>
      <c r="F15801" s="27"/>
      <c r="G15801" s="28"/>
      <c r="H15801" s="28"/>
      <c r="I15801" s="28"/>
      <c r="J15801" s="28"/>
      <c r="K15801" s="28"/>
      <c r="L15801" s="28"/>
    </row>
    <row r="15802" spans="1:12" ht="21">
      <c r="A15802" s="26"/>
      <c r="B15802" s="27"/>
      <c r="C15802" s="27"/>
      <c r="D15802" s="27"/>
      <c r="E15802" s="27"/>
      <c r="F15802" s="27"/>
      <c r="G15802" s="29"/>
      <c r="H15802" s="29"/>
      <c r="I15802" s="29"/>
      <c r="J15802" s="29"/>
      <c r="K15802" s="29"/>
      <c r="L15802" s="29"/>
    </row>
    <row r="15803" spans="1:12" ht="21">
      <c r="A15803" s="26"/>
      <c r="B15803" s="27"/>
      <c r="C15803" s="27"/>
      <c r="D15803" s="27"/>
      <c r="E15803" s="27"/>
      <c r="F15803" s="27"/>
      <c r="G15803" s="29"/>
      <c r="H15803" s="29"/>
      <c r="I15803" s="29"/>
      <c r="J15803" s="29"/>
      <c r="K15803" s="29"/>
      <c r="L15803" s="29"/>
    </row>
    <row r="15804" spans="1:12" ht="21">
      <c r="A15804" s="26"/>
      <c r="B15804" s="27"/>
      <c r="C15804" s="27"/>
      <c r="D15804" s="27"/>
      <c r="E15804" s="27"/>
      <c r="F15804" s="27"/>
      <c r="G15804" s="28"/>
      <c r="H15804" s="28"/>
      <c r="I15804" s="28"/>
      <c r="J15804" s="28"/>
      <c r="K15804" s="28"/>
      <c r="L15804" s="28"/>
    </row>
    <row r="15805" spans="1:12" ht="21">
      <c r="A15805" s="26"/>
      <c r="B15805" s="27"/>
      <c r="C15805" s="27"/>
      <c r="D15805" s="27"/>
      <c r="E15805" s="27"/>
      <c r="F15805" s="27"/>
      <c r="G15805" s="28"/>
      <c r="H15805" s="28"/>
      <c r="I15805" s="28"/>
      <c r="J15805" s="28"/>
      <c r="K15805" s="28"/>
      <c r="L15805" s="28"/>
    </row>
    <row r="15806" spans="1:12" ht="21">
      <c r="A15806" s="26"/>
      <c r="B15806" s="27"/>
      <c r="C15806" s="27"/>
      <c r="D15806" s="27"/>
      <c r="E15806" s="27"/>
      <c r="F15806" s="27"/>
      <c r="G15806" s="29"/>
      <c r="H15806" s="29"/>
      <c r="I15806" s="29"/>
      <c r="J15806" s="29"/>
      <c r="K15806" s="29"/>
      <c r="L15806" s="29"/>
    </row>
    <row r="15807" spans="1:12" ht="21">
      <c r="A15807" s="26"/>
      <c r="B15807" s="27"/>
      <c r="C15807" s="27"/>
      <c r="D15807" s="27"/>
      <c r="E15807" s="27"/>
      <c r="F15807" s="27"/>
      <c r="G15807" s="29"/>
      <c r="H15807" s="29"/>
      <c r="I15807" s="29"/>
      <c r="J15807" s="29"/>
      <c r="K15807" s="29"/>
      <c r="L15807" s="29"/>
    </row>
    <row r="15808" spans="1:12" ht="21">
      <c r="A15808" s="26"/>
      <c r="B15808" s="27"/>
      <c r="C15808" s="27"/>
      <c r="D15808" s="27"/>
      <c r="E15808" s="27"/>
      <c r="F15808" s="27"/>
      <c r="G15808" s="28"/>
      <c r="H15808" s="28"/>
      <c r="I15808" s="28"/>
      <c r="J15808" s="28"/>
      <c r="K15808" s="28"/>
      <c r="L15808" s="28"/>
    </row>
    <row r="15809" spans="1:12" ht="21">
      <c r="A15809" s="26"/>
      <c r="B15809" s="27"/>
      <c r="C15809" s="27"/>
      <c r="D15809" s="27"/>
      <c r="E15809" s="27"/>
      <c r="F15809" s="27"/>
      <c r="G15809" s="29"/>
      <c r="H15809" s="29"/>
      <c r="I15809" s="29"/>
      <c r="J15809" s="29"/>
      <c r="K15809" s="29"/>
      <c r="L15809" s="29"/>
    </row>
    <row r="15810" spans="1:12" ht="21">
      <c r="A15810" s="26"/>
      <c r="B15810" s="27"/>
      <c r="C15810" s="27"/>
      <c r="D15810" s="27"/>
      <c r="E15810" s="27"/>
      <c r="F15810" s="27"/>
      <c r="G15810" s="29"/>
      <c r="H15810" s="29"/>
      <c r="I15810" s="29"/>
      <c r="J15810" s="29"/>
      <c r="K15810" s="29"/>
      <c r="L15810" s="29"/>
    </row>
    <row r="15811" spans="1:12" ht="21">
      <c r="A15811" s="26"/>
      <c r="B15811" s="27"/>
      <c r="C15811" s="27"/>
      <c r="D15811" s="27"/>
      <c r="E15811" s="27"/>
      <c r="F15811" s="27"/>
      <c r="G15811" s="29"/>
      <c r="H15811" s="29"/>
      <c r="I15811" s="29"/>
      <c r="J15811" s="29"/>
      <c r="K15811" s="29"/>
      <c r="L15811" s="29"/>
    </row>
    <row r="15812" spans="1:12" ht="21">
      <c r="A15812" s="26"/>
      <c r="B15812" s="27"/>
      <c r="C15812" s="27"/>
      <c r="D15812" s="27"/>
      <c r="E15812" s="27"/>
      <c r="F15812" s="27"/>
      <c r="G15812" s="28"/>
      <c r="H15812" s="28"/>
      <c r="I15812" s="28"/>
      <c r="J15812" s="28"/>
      <c r="K15812" s="28"/>
      <c r="L15812" s="28"/>
    </row>
    <row r="15813" spans="1:12" ht="21">
      <c r="A15813" s="26"/>
      <c r="B15813" s="27"/>
      <c r="C15813" s="27"/>
      <c r="D15813" s="27"/>
      <c r="E15813" s="27"/>
      <c r="F15813" s="27"/>
      <c r="G15813" s="28"/>
      <c r="H15813" s="28"/>
      <c r="I15813" s="28"/>
      <c r="J15813" s="28"/>
      <c r="K15813" s="28"/>
      <c r="L15813" s="28"/>
    </row>
    <row r="15814" spans="1:12" ht="21">
      <c r="A15814" s="26"/>
      <c r="B15814" s="27"/>
      <c r="C15814" s="27"/>
      <c r="D15814" s="27"/>
      <c r="E15814" s="27"/>
      <c r="F15814" s="27"/>
      <c r="G15814" s="29"/>
      <c r="H15814" s="29"/>
      <c r="I15814" s="29"/>
      <c r="J15814" s="29"/>
      <c r="K15814" s="29"/>
      <c r="L15814" s="29"/>
    </row>
    <row r="15815" spans="1:12" ht="21">
      <c r="A15815" s="26"/>
      <c r="B15815" s="27"/>
      <c r="C15815" s="27"/>
      <c r="D15815" s="27"/>
      <c r="E15815" s="27"/>
      <c r="F15815" s="27"/>
      <c r="G15815" s="29"/>
      <c r="H15815" s="29"/>
      <c r="I15815" s="29"/>
      <c r="J15815" s="29"/>
      <c r="K15815" s="29"/>
      <c r="L15815" s="29"/>
    </row>
    <row r="15816" spans="1:12" ht="21">
      <c r="A15816" s="26"/>
      <c r="B15816" s="27"/>
      <c r="C15816" s="27"/>
      <c r="D15816" s="27"/>
      <c r="E15816" s="27"/>
      <c r="F15816" s="27"/>
      <c r="G15816" s="29"/>
      <c r="H15816" s="29"/>
      <c r="I15816" s="29"/>
      <c r="J15816" s="29"/>
      <c r="K15816" s="29"/>
      <c r="L15816" s="29"/>
    </row>
    <row r="15817" spans="1:12" ht="21">
      <c r="A15817" s="26"/>
      <c r="B15817" s="27"/>
      <c r="C15817" s="27"/>
      <c r="D15817" s="27"/>
      <c r="E15817" s="27"/>
      <c r="F15817" s="27"/>
      <c r="G15817" s="29"/>
      <c r="H15817" s="29"/>
      <c r="I15817" s="29"/>
      <c r="J15817" s="29"/>
      <c r="K15817" s="29"/>
      <c r="L15817" s="29"/>
    </row>
    <row r="15818" spans="1:12" ht="21">
      <c r="A15818" s="26"/>
      <c r="B15818" s="27"/>
      <c r="C15818" s="27"/>
      <c r="D15818" s="27"/>
      <c r="E15818" s="27"/>
      <c r="F15818" s="27"/>
      <c r="G15818" s="29"/>
      <c r="H15818" s="29"/>
      <c r="I15818" s="29"/>
      <c r="J15818" s="29"/>
      <c r="K15818" s="29"/>
      <c r="L15818" s="29"/>
    </row>
    <row r="15819" spans="1:12" ht="21">
      <c r="A15819" s="26"/>
      <c r="B15819" s="27"/>
      <c r="C15819" s="27"/>
      <c r="D15819" s="27"/>
      <c r="E15819" s="27"/>
      <c r="F15819" s="27"/>
      <c r="G15819" s="29"/>
      <c r="H15819" s="29"/>
      <c r="I15819" s="29"/>
      <c r="J15819" s="29"/>
      <c r="K15819" s="29"/>
      <c r="L15819" s="29"/>
    </row>
    <row r="15820" spans="1:12" ht="21">
      <c r="A15820" s="26"/>
      <c r="B15820" s="27"/>
      <c r="C15820" s="27"/>
      <c r="D15820" s="27"/>
      <c r="E15820" s="27"/>
      <c r="F15820" s="27"/>
      <c r="G15820" s="29"/>
      <c r="H15820" s="29"/>
      <c r="I15820" s="29"/>
      <c r="J15820" s="29"/>
      <c r="K15820" s="29"/>
      <c r="L15820" s="29"/>
    </row>
    <row r="15821" spans="1:12" ht="21">
      <c r="A15821" s="26"/>
      <c r="B15821" s="27"/>
      <c r="C15821" s="27"/>
      <c r="D15821" s="27"/>
      <c r="E15821" s="27"/>
      <c r="F15821" s="27"/>
      <c r="G15821" s="29"/>
      <c r="H15821" s="29"/>
      <c r="I15821" s="29"/>
      <c r="J15821" s="29"/>
      <c r="K15821" s="29"/>
      <c r="L15821" s="29"/>
    </row>
    <row r="15822" spans="1:12" ht="21">
      <c r="A15822" s="26"/>
      <c r="B15822" s="27"/>
      <c r="C15822" s="27"/>
      <c r="D15822" s="27"/>
      <c r="E15822" s="27"/>
      <c r="F15822" s="27"/>
      <c r="G15822" s="29"/>
      <c r="H15822" s="29"/>
      <c r="I15822" s="29"/>
      <c r="J15822" s="29"/>
      <c r="K15822" s="29"/>
      <c r="L15822" s="29"/>
    </row>
    <row r="15823" spans="1:12" ht="21">
      <c r="A15823" s="26"/>
      <c r="B15823" s="27"/>
      <c r="C15823" s="27"/>
      <c r="D15823" s="27"/>
      <c r="E15823" s="27"/>
      <c r="F15823" s="27"/>
      <c r="G15823" s="29"/>
      <c r="H15823" s="29"/>
      <c r="I15823" s="29"/>
      <c r="J15823" s="29"/>
      <c r="K15823" s="29"/>
      <c r="L15823" s="29"/>
    </row>
    <row r="15824" spans="1:12" ht="21">
      <c r="A15824" s="26"/>
      <c r="B15824" s="27"/>
      <c r="C15824" s="27"/>
      <c r="D15824" s="27"/>
      <c r="E15824" s="27"/>
      <c r="F15824" s="27"/>
      <c r="G15824" s="29"/>
      <c r="H15824" s="29"/>
      <c r="I15824" s="29"/>
      <c r="J15824" s="29"/>
      <c r="K15824" s="29"/>
      <c r="L15824" s="29"/>
    </row>
    <row r="15825" spans="1:12" ht="21">
      <c r="A15825" s="26"/>
      <c r="B15825" s="27"/>
      <c r="C15825" s="27"/>
      <c r="D15825" s="27"/>
      <c r="E15825" s="27"/>
      <c r="F15825" s="27"/>
      <c r="G15825" s="29"/>
      <c r="H15825" s="29"/>
      <c r="I15825" s="29"/>
      <c r="J15825" s="29"/>
      <c r="K15825" s="29"/>
      <c r="L15825" s="29"/>
    </row>
    <row r="15826" spans="1:12" ht="21">
      <c r="A15826" s="26"/>
      <c r="B15826" s="27"/>
      <c r="C15826" s="27"/>
      <c r="D15826" s="27"/>
      <c r="E15826" s="27"/>
      <c r="F15826" s="27"/>
      <c r="G15826" s="29"/>
      <c r="H15826" s="29"/>
      <c r="I15826" s="29"/>
      <c r="J15826" s="29"/>
      <c r="K15826" s="29"/>
      <c r="L15826" s="29"/>
    </row>
    <row r="15827" spans="1:12" ht="21">
      <c r="A15827" s="26"/>
      <c r="B15827" s="27"/>
      <c r="C15827" s="27"/>
      <c r="D15827" s="27"/>
      <c r="E15827" s="27"/>
      <c r="F15827" s="27"/>
      <c r="G15827" s="29"/>
      <c r="H15827" s="29"/>
      <c r="I15827" s="29"/>
      <c r="J15827" s="29"/>
      <c r="K15827" s="29"/>
      <c r="L15827" s="29"/>
    </row>
    <row r="15828" spans="1:12" ht="21">
      <c r="A15828" s="26"/>
      <c r="B15828" s="27"/>
      <c r="C15828" s="27"/>
      <c r="D15828" s="27"/>
      <c r="E15828" s="27"/>
      <c r="F15828" s="27"/>
      <c r="G15828" s="28"/>
      <c r="H15828" s="28"/>
      <c r="I15828" s="28"/>
      <c r="J15828" s="28"/>
      <c r="K15828" s="28"/>
      <c r="L15828" s="28"/>
    </row>
    <row r="15829" spans="1:12" ht="21">
      <c r="A15829" s="26"/>
      <c r="B15829" s="27"/>
      <c r="C15829" s="27"/>
      <c r="D15829" s="27"/>
      <c r="E15829" s="27"/>
      <c r="F15829" s="27"/>
      <c r="G15829" s="29"/>
      <c r="H15829" s="29"/>
      <c r="I15829" s="29"/>
      <c r="J15829" s="29"/>
      <c r="K15829" s="29"/>
      <c r="L15829" s="29"/>
    </row>
    <row r="15830" spans="1:12" ht="21">
      <c r="A15830" s="26"/>
      <c r="B15830" s="27"/>
      <c r="C15830" s="27"/>
      <c r="D15830" s="27"/>
      <c r="E15830" s="27"/>
      <c r="F15830" s="27"/>
      <c r="G15830" s="29"/>
      <c r="H15830" s="29"/>
      <c r="I15830" s="29"/>
      <c r="J15830" s="29"/>
      <c r="K15830" s="29"/>
      <c r="L15830" s="29"/>
    </row>
    <row r="15831" spans="1:12" ht="21">
      <c r="A15831" s="26"/>
      <c r="B15831" s="27"/>
      <c r="C15831" s="27"/>
      <c r="D15831" s="27"/>
      <c r="E15831" s="27"/>
      <c r="F15831" s="27"/>
      <c r="G15831" s="29"/>
      <c r="H15831" s="29"/>
      <c r="I15831" s="29"/>
      <c r="J15831" s="29"/>
      <c r="K15831" s="29"/>
      <c r="L15831" s="29"/>
    </row>
    <row r="15832" spans="1:12" ht="21">
      <c r="A15832" s="26"/>
      <c r="B15832" s="27"/>
      <c r="C15832" s="27"/>
      <c r="D15832" s="27"/>
      <c r="E15832" s="27"/>
      <c r="F15832" s="27"/>
      <c r="G15832" s="29"/>
      <c r="H15832" s="29"/>
      <c r="I15832" s="29"/>
      <c r="J15832" s="29"/>
      <c r="K15832" s="29"/>
      <c r="L15832" s="29"/>
    </row>
    <row r="15833" spans="1:12" ht="21">
      <c r="A15833" s="26"/>
      <c r="B15833" s="27"/>
      <c r="C15833" s="27"/>
      <c r="D15833" s="27"/>
      <c r="E15833" s="27"/>
      <c r="F15833" s="27"/>
      <c r="G15833" s="29"/>
      <c r="H15833" s="29"/>
      <c r="I15833" s="29"/>
      <c r="J15833" s="29"/>
      <c r="K15833" s="29"/>
      <c r="L15833" s="29"/>
    </row>
    <row r="15834" spans="1:12" ht="21">
      <c r="A15834" s="26"/>
      <c r="B15834" s="27"/>
      <c r="C15834" s="27"/>
      <c r="D15834" s="27"/>
      <c r="E15834" s="27"/>
      <c r="F15834" s="27"/>
      <c r="G15834" s="29"/>
      <c r="H15834" s="29"/>
      <c r="I15834" s="29"/>
      <c r="J15834" s="29"/>
      <c r="K15834" s="29"/>
      <c r="L15834" s="29"/>
    </row>
    <row r="15835" spans="1:12" ht="21">
      <c r="A15835" s="26"/>
      <c r="B15835" s="27"/>
      <c r="C15835" s="27"/>
      <c r="D15835" s="27"/>
      <c r="E15835" s="27"/>
      <c r="F15835" s="27"/>
      <c r="G15835" s="29"/>
      <c r="H15835" s="29"/>
      <c r="I15835" s="29"/>
      <c r="J15835" s="29"/>
      <c r="K15835" s="29"/>
      <c r="L15835" s="29"/>
    </row>
    <row r="15836" spans="1:12" ht="21">
      <c r="A15836" s="26"/>
      <c r="B15836" s="27"/>
      <c r="C15836" s="27"/>
      <c r="D15836" s="27"/>
      <c r="E15836" s="27"/>
      <c r="F15836" s="27"/>
      <c r="G15836" s="29"/>
      <c r="H15836" s="29"/>
      <c r="I15836" s="29"/>
      <c r="J15836" s="29"/>
      <c r="K15836" s="29"/>
      <c r="L15836" s="29"/>
    </row>
    <row r="15837" spans="1:12" ht="21">
      <c r="A15837" s="26"/>
      <c r="B15837" s="27"/>
      <c r="C15837" s="27"/>
      <c r="D15837" s="27"/>
      <c r="E15837" s="27"/>
      <c r="F15837" s="27"/>
      <c r="G15837" s="29"/>
      <c r="H15837" s="29"/>
      <c r="I15837" s="29"/>
      <c r="J15837" s="29"/>
      <c r="K15837" s="29"/>
      <c r="L15837" s="29"/>
    </row>
    <row r="15838" spans="1:12" ht="21">
      <c r="A15838" s="26"/>
      <c r="B15838" s="27"/>
      <c r="C15838" s="27"/>
      <c r="D15838" s="27"/>
      <c r="E15838" s="27"/>
      <c r="F15838" s="27"/>
      <c r="G15838" s="29"/>
      <c r="H15838" s="29"/>
      <c r="I15838" s="29"/>
      <c r="J15838" s="29"/>
      <c r="K15838" s="29"/>
      <c r="L15838" s="29"/>
    </row>
    <row r="15839" spans="1:12" ht="21">
      <c r="A15839" s="26"/>
      <c r="B15839" s="27"/>
      <c r="C15839" s="27"/>
      <c r="D15839" s="27"/>
      <c r="E15839" s="27"/>
      <c r="F15839" s="27"/>
      <c r="G15839" s="28"/>
      <c r="H15839" s="28"/>
      <c r="I15839" s="28"/>
      <c r="J15839" s="28"/>
      <c r="K15839" s="28"/>
      <c r="L15839" s="28"/>
    </row>
    <row r="15840" spans="1:12" ht="21">
      <c r="A15840" s="26"/>
      <c r="B15840" s="27"/>
      <c r="C15840" s="27"/>
      <c r="D15840" s="27"/>
      <c r="E15840" s="27"/>
      <c r="F15840" s="27"/>
      <c r="G15840" s="28"/>
      <c r="H15840" s="28"/>
      <c r="I15840" s="28"/>
      <c r="J15840" s="28"/>
      <c r="K15840" s="28"/>
      <c r="L15840" s="28"/>
    </row>
    <row r="15841" spans="1:12" ht="21">
      <c r="A15841" s="26"/>
      <c r="B15841" s="27"/>
      <c r="C15841" s="27"/>
      <c r="D15841" s="27"/>
      <c r="E15841" s="27"/>
      <c r="F15841" s="27"/>
      <c r="G15841" s="29"/>
      <c r="H15841" s="29"/>
      <c r="I15841" s="29"/>
      <c r="J15841" s="29"/>
      <c r="K15841" s="29"/>
      <c r="L15841" s="29"/>
    </row>
    <row r="15842" spans="1:12" ht="21">
      <c r="A15842" s="26"/>
      <c r="B15842" s="27"/>
      <c r="C15842" s="27"/>
      <c r="D15842" s="27"/>
      <c r="E15842" s="27"/>
      <c r="F15842" s="27"/>
      <c r="G15842" s="29"/>
      <c r="H15842" s="29"/>
      <c r="I15842" s="29"/>
      <c r="J15842" s="29"/>
      <c r="K15842" s="29"/>
      <c r="L15842" s="29"/>
    </row>
    <row r="15843" spans="1:12" ht="21">
      <c r="A15843" s="26"/>
      <c r="B15843" s="27"/>
      <c r="C15843" s="27"/>
      <c r="D15843" s="27"/>
      <c r="E15843" s="27"/>
      <c r="F15843" s="27"/>
      <c r="G15843" s="29"/>
      <c r="H15843" s="29"/>
      <c r="I15843" s="29"/>
      <c r="J15843" s="29"/>
      <c r="K15843" s="29"/>
      <c r="L15843" s="29"/>
    </row>
    <row r="15844" spans="1:12" ht="21">
      <c r="A15844" s="26"/>
      <c r="B15844" s="27"/>
      <c r="C15844" s="27"/>
      <c r="D15844" s="27"/>
      <c r="E15844" s="27"/>
      <c r="F15844" s="27"/>
      <c r="G15844" s="28"/>
      <c r="H15844" s="28"/>
      <c r="I15844" s="28"/>
      <c r="J15844" s="28"/>
      <c r="K15844" s="28"/>
      <c r="L15844" s="28"/>
    </row>
    <row r="15845" spans="1:12" ht="21">
      <c r="A15845" s="26"/>
      <c r="B15845" s="27"/>
      <c r="C15845" s="27"/>
      <c r="D15845" s="27"/>
      <c r="E15845" s="27"/>
      <c r="F15845" s="27"/>
      <c r="G15845" s="28"/>
      <c r="H15845" s="28"/>
      <c r="I15845" s="28"/>
      <c r="J15845" s="28"/>
      <c r="K15845" s="28"/>
      <c r="L15845" s="28"/>
    </row>
    <row r="15846" spans="1:12" ht="21">
      <c r="A15846" s="26"/>
      <c r="B15846" s="27"/>
      <c r="C15846" s="27"/>
      <c r="D15846" s="27"/>
      <c r="E15846" s="27"/>
      <c r="F15846" s="27"/>
      <c r="G15846" s="29"/>
      <c r="H15846" s="29"/>
      <c r="I15846" s="29"/>
      <c r="J15846" s="29"/>
      <c r="K15846" s="29"/>
      <c r="L15846" s="29"/>
    </row>
    <row r="15847" spans="1:12" ht="21">
      <c r="A15847" s="26"/>
      <c r="B15847" s="27"/>
      <c r="C15847" s="27"/>
      <c r="D15847" s="27"/>
      <c r="E15847" s="27"/>
      <c r="F15847" s="27"/>
      <c r="G15847" s="28"/>
      <c r="H15847" s="28"/>
      <c r="I15847" s="28"/>
      <c r="J15847" s="28"/>
      <c r="K15847" s="28"/>
      <c r="L15847" s="28"/>
    </row>
    <row r="15848" spans="1:12" ht="21">
      <c r="A15848" s="26"/>
      <c r="B15848" s="27"/>
      <c r="C15848" s="27"/>
      <c r="D15848" s="27"/>
      <c r="E15848" s="27"/>
      <c r="F15848" s="27"/>
      <c r="G15848" s="28"/>
      <c r="H15848" s="28"/>
      <c r="I15848" s="28"/>
      <c r="J15848" s="28"/>
      <c r="K15848" s="28"/>
      <c r="L15848" s="28"/>
    </row>
    <row r="15849" spans="1:12" ht="21">
      <c r="A15849" s="26"/>
      <c r="B15849" s="27"/>
      <c r="C15849" s="27"/>
      <c r="D15849" s="27"/>
      <c r="E15849" s="27"/>
      <c r="F15849" s="27"/>
      <c r="G15849" s="28"/>
      <c r="H15849" s="28"/>
      <c r="I15849" s="28"/>
      <c r="J15849" s="28"/>
      <c r="K15849" s="28"/>
      <c r="L15849" s="28"/>
    </row>
    <row r="15850" spans="1:12" ht="21">
      <c r="A15850" s="26"/>
      <c r="B15850" s="27"/>
      <c r="C15850" s="27"/>
      <c r="D15850" s="27"/>
      <c r="E15850" s="27"/>
      <c r="F15850" s="27"/>
      <c r="G15850" s="28"/>
      <c r="H15850" s="28"/>
      <c r="I15850" s="28"/>
      <c r="J15850" s="28"/>
      <c r="K15850" s="28"/>
      <c r="L15850" s="28"/>
    </row>
    <row r="15851" spans="1:12" ht="21">
      <c r="A15851" s="26"/>
      <c r="B15851" s="27"/>
      <c r="C15851" s="27"/>
      <c r="D15851" s="27"/>
      <c r="E15851" s="27"/>
      <c r="F15851" s="27"/>
      <c r="G15851" s="28"/>
      <c r="H15851" s="28"/>
      <c r="I15851" s="28"/>
      <c r="J15851" s="28"/>
      <c r="K15851" s="28"/>
      <c r="L15851" s="28"/>
    </row>
    <row r="15852" spans="1:12" ht="21">
      <c r="A15852" s="26"/>
      <c r="B15852" s="27"/>
      <c r="C15852" s="27"/>
      <c r="D15852" s="27"/>
      <c r="E15852" s="27"/>
      <c r="F15852" s="27"/>
      <c r="G15852" s="29"/>
      <c r="H15852" s="29"/>
      <c r="I15852" s="29"/>
      <c r="J15852" s="29"/>
      <c r="K15852" s="29"/>
      <c r="L15852" s="29"/>
    </row>
    <row r="15853" spans="1:12" ht="21">
      <c r="A15853" s="26"/>
      <c r="B15853" s="27"/>
      <c r="C15853" s="27"/>
      <c r="D15853" s="27"/>
      <c r="E15853" s="27"/>
      <c r="F15853" s="27"/>
      <c r="G15853" s="29"/>
      <c r="H15853" s="29"/>
      <c r="I15853" s="29"/>
      <c r="J15853" s="29"/>
      <c r="K15853" s="29"/>
      <c r="L15853" s="29"/>
    </row>
    <row r="15854" spans="1:12" ht="21">
      <c r="A15854" s="26"/>
      <c r="B15854" s="27"/>
      <c r="C15854" s="27"/>
      <c r="D15854" s="27"/>
      <c r="E15854" s="27"/>
      <c r="F15854" s="27"/>
      <c r="G15854" s="28"/>
      <c r="H15854" s="28"/>
      <c r="I15854" s="28"/>
      <c r="J15854" s="28"/>
      <c r="K15854" s="28"/>
      <c r="L15854" s="28"/>
    </row>
    <row r="15855" spans="1:12" ht="21">
      <c r="A15855" s="26"/>
      <c r="B15855" s="27"/>
      <c r="C15855" s="27"/>
      <c r="D15855" s="27"/>
      <c r="E15855" s="27"/>
      <c r="F15855" s="27"/>
      <c r="G15855" s="28"/>
      <c r="H15855" s="28"/>
      <c r="I15855" s="28"/>
      <c r="J15855" s="28"/>
      <c r="K15855" s="28"/>
      <c r="L15855" s="28"/>
    </row>
    <row r="15856" spans="1:12" ht="21">
      <c r="A15856" s="26"/>
      <c r="B15856" s="27"/>
      <c r="C15856" s="27"/>
      <c r="D15856" s="27"/>
      <c r="E15856" s="27"/>
      <c r="F15856" s="27"/>
      <c r="G15856" s="28"/>
      <c r="H15856" s="28"/>
      <c r="I15856" s="28"/>
      <c r="J15856" s="28"/>
      <c r="K15856" s="28"/>
      <c r="L15856" s="28"/>
    </row>
    <row r="15857" spans="1:12" ht="21">
      <c r="A15857" s="26"/>
      <c r="B15857" s="27"/>
      <c r="C15857" s="27"/>
      <c r="D15857" s="27"/>
      <c r="E15857" s="27"/>
      <c r="F15857" s="27"/>
      <c r="G15857" s="28"/>
      <c r="H15857" s="28"/>
      <c r="I15857" s="28"/>
      <c r="J15857" s="28"/>
      <c r="K15857" s="28"/>
      <c r="L15857" s="28"/>
    </row>
    <row r="15858" spans="1:12" ht="21">
      <c r="A15858" s="26"/>
      <c r="B15858" s="27"/>
      <c r="C15858" s="27"/>
      <c r="D15858" s="27"/>
      <c r="E15858" s="27"/>
      <c r="F15858" s="27"/>
      <c r="G15858" s="28"/>
      <c r="H15858" s="28"/>
      <c r="I15858" s="28"/>
      <c r="J15858" s="28"/>
      <c r="K15858" s="28"/>
      <c r="L15858" s="28"/>
    </row>
    <row r="15859" spans="1:12" ht="21">
      <c r="A15859" s="26"/>
      <c r="B15859" s="27"/>
      <c r="C15859" s="27"/>
      <c r="D15859" s="27"/>
      <c r="E15859" s="27"/>
      <c r="F15859" s="27"/>
      <c r="G15859" s="29"/>
      <c r="H15859" s="29"/>
      <c r="I15859" s="29"/>
      <c r="J15859" s="29"/>
      <c r="K15859" s="29"/>
      <c r="L15859" s="29"/>
    </row>
    <row r="15860" spans="1:12" ht="21">
      <c r="A15860" s="26"/>
      <c r="B15860" s="27"/>
      <c r="C15860" s="27"/>
      <c r="D15860" s="27"/>
      <c r="E15860" s="27"/>
      <c r="F15860" s="27"/>
      <c r="G15860" s="29"/>
      <c r="H15860" s="29"/>
      <c r="I15860" s="29"/>
      <c r="J15860" s="29"/>
      <c r="K15860" s="29"/>
      <c r="L15860" s="29"/>
    </row>
    <row r="15861" spans="1:12" ht="21">
      <c r="A15861" s="26"/>
      <c r="B15861" s="27"/>
      <c r="C15861" s="27"/>
      <c r="D15861" s="27"/>
      <c r="E15861" s="27"/>
      <c r="F15861" s="27"/>
      <c r="G15861" s="29"/>
      <c r="H15861" s="29"/>
      <c r="I15861" s="29"/>
      <c r="J15861" s="29"/>
      <c r="K15861" s="29"/>
      <c r="L15861" s="29"/>
    </row>
    <row r="15862" spans="1:12" ht="21">
      <c r="A15862" s="26"/>
      <c r="B15862" s="27"/>
      <c r="C15862" s="27"/>
      <c r="D15862" s="27"/>
      <c r="E15862" s="27"/>
      <c r="F15862" s="27"/>
      <c r="G15862" s="29"/>
      <c r="H15862" s="29"/>
      <c r="I15862" s="29"/>
      <c r="J15862" s="29"/>
      <c r="K15862" s="29"/>
      <c r="L15862" s="29"/>
    </row>
    <row r="15863" spans="1:12" ht="21">
      <c r="A15863" s="26"/>
      <c r="B15863" s="27"/>
      <c r="C15863" s="27"/>
      <c r="D15863" s="27"/>
      <c r="E15863" s="27"/>
      <c r="F15863" s="27"/>
      <c r="G15863" s="29"/>
      <c r="H15863" s="29"/>
      <c r="I15863" s="29"/>
      <c r="J15863" s="29"/>
      <c r="K15863" s="29"/>
      <c r="L15863" s="29"/>
    </row>
    <row r="15864" spans="1:12" ht="21">
      <c r="A15864" s="26"/>
      <c r="B15864" s="27"/>
      <c r="C15864" s="27"/>
      <c r="D15864" s="27"/>
      <c r="E15864" s="27"/>
      <c r="F15864" s="27"/>
      <c r="G15864" s="29"/>
      <c r="H15864" s="29"/>
      <c r="I15864" s="29"/>
      <c r="J15864" s="29"/>
      <c r="K15864" s="29"/>
      <c r="L15864" s="29"/>
    </row>
    <row r="15865" spans="1:12" ht="21">
      <c r="A15865" s="26"/>
      <c r="B15865" s="27"/>
      <c r="C15865" s="27"/>
      <c r="D15865" s="27"/>
      <c r="E15865" s="27"/>
      <c r="F15865" s="27"/>
      <c r="G15865" s="29"/>
      <c r="H15865" s="29"/>
      <c r="I15865" s="29"/>
      <c r="J15865" s="29"/>
      <c r="K15865" s="29"/>
      <c r="L15865" s="29"/>
    </row>
    <row r="15866" spans="1:12" ht="21">
      <c r="A15866" s="26"/>
      <c r="B15866" s="27"/>
      <c r="C15866" s="27"/>
      <c r="D15866" s="27"/>
      <c r="E15866" s="27"/>
      <c r="F15866" s="27"/>
      <c r="G15866" s="29"/>
      <c r="H15866" s="29"/>
      <c r="I15866" s="29"/>
      <c r="J15866" s="29"/>
      <c r="K15866" s="29"/>
      <c r="L15866" s="29"/>
    </row>
    <row r="15867" spans="1:12" ht="21">
      <c r="A15867" s="26"/>
      <c r="B15867" s="27"/>
      <c r="C15867" s="27"/>
      <c r="D15867" s="27"/>
      <c r="E15867" s="27"/>
      <c r="F15867" s="27"/>
      <c r="G15867" s="29"/>
      <c r="H15867" s="29"/>
      <c r="I15867" s="29"/>
      <c r="J15867" s="29"/>
      <c r="K15867" s="29"/>
      <c r="L15867" s="29"/>
    </row>
    <row r="15868" spans="1:12" ht="21">
      <c r="A15868" s="26"/>
      <c r="B15868" s="27"/>
      <c r="C15868" s="27"/>
      <c r="D15868" s="27"/>
      <c r="E15868" s="27"/>
      <c r="F15868" s="27"/>
      <c r="G15868" s="29"/>
      <c r="H15868" s="29"/>
      <c r="I15868" s="29"/>
      <c r="J15868" s="29"/>
      <c r="K15868" s="29"/>
      <c r="L15868" s="29"/>
    </row>
    <row r="15869" spans="1:12" ht="21">
      <c r="A15869" s="26"/>
      <c r="B15869" s="27"/>
      <c r="C15869" s="27"/>
      <c r="D15869" s="27"/>
      <c r="E15869" s="27"/>
      <c r="F15869" s="27"/>
      <c r="G15869" s="29"/>
      <c r="H15869" s="29"/>
      <c r="I15869" s="29"/>
      <c r="J15869" s="29"/>
      <c r="K15869" s="29"/>
      <c r="L15869" s="29"/>
    </row>
    <row r="15870" spans="1:12" ht="21">
      <c r="A15870" s="26"/>
      <c r="B15870" s="27"/>
      <c r="C15870" s="27"/>
      <c r="D15870" s="27"/>
      <c r="E15870" s="27"/>
      <c r="F15870" s="27"/>
      <c r="G15870" s="29"/>
      <c r="H15870" s="29"/>
      <c r="I15870" s="29"/>
      <c r="J15870" s="29"/>
      <c r="K15870" s="29"/>
      <c r="L15870" s="29"/>
    </row>
    <row r="15871" spans="1:12" ht="21">
      <c r="A15871" s="26"/>
      <c r="B15871" s="27"/>
      <c r="C15871" s="27"/>
      <c r="D15871" s="27"/>
      <c r="E15871" s="27"/>
      <c r="F15871" s="27"/>
      <c r="G15871" s="29"/>
      <c r="H15871" s="29"/>
      <c r="I15871" s="29"/>
      <c r="J15871" s="29"/>
      <c r="K15871" s="29"/>
      <c r="L15871" s="29"/>
    </row>
    <row r="15872" spans="1:12" ht="21">
      <c r="A15872" s="26"/>
      <c r="B15872" s="27"/>
      <c r="C15872" s="27"/>
      <c r="D15872" s="27"/>
      <c r="E15872" s="27"/>
      <c r="F15872" s="27"/>
      <c r="G15872" s="29"/>
      <c r="H15872" s="29"/>
      <c r="I15872" s="29"/>
      <c r="J15872" s="29"/>
      <c r="K15872" s="29"/>
      <c r="L15872" s="29"/>
    </row>
    <row r="15873" spans="1:12" ht="21">
      <c r="A15873" s="26"/>
      <c r="B15873" s="27"/>
      <c r="C15873" s="27"/>
      <c r="D15873" s="27"/>
      <c r="E15873" s="27"/>
      <c r="F15873" s="27"/>
      <c r="G15873" s="29"/>
      <c r="H15873" s="29"/>
      <c r="I15873" s="29"/>
      <c r="J15873" s="29"/>
      <c r="K15873" s="29"/>
      <c r="L15873" s="29"/>
    </row>
    <row r="15874" spans="1:12" ht="21">
      <c r="A15874" s="26"/>
      <c r="B15874" s="27"/>
      <c r="C15874" s="27"/>
      <c r="D15874" s="27"/>
      <c r="E15874" s="27"/>
      <c r="F15874" s="27"/>
      <c r="G15874" s="29"/>
      <c r="H15874" s="29"/>
      <c r="I15874" s="29"/>
      <c r="J15874" s="29"/>
      <c r="K15874" s="29"/>
      <c r="L15874" s="29"/>
    </row>
    <row r="15875" spans="1:12" ht="21">
      <c r="A15875" s="26"/>
      <c r="B15875" s="27"/>
      <c r="C15875" s="27"/>
      <c r="D15875" s="27"/>
      <c r="E15875" s="27"/>
      <c r="F15875" s="27"/>
      <c r="G15875" s="28"/>
      <c r="H15875" s="28"/>
      <c r="I15875" s="28"/>
      <c r="J15875" s="28"/>
      <c r="K15875" s="28"/>
      <c r="L15875" s="28"/>
    </row>
    <row r="15876" spans="1:12" ht="21">
      <c r="A15876" s="26"/>
      <c r="B15876" s="27"/>
      <c r="C15876" s="27"/>
      <c r="D15876" s="27"/>
      <c r="E15876" s="27"/>
      <c r="F15876" s="27"/>
      <c r="G15876" s="28"/>
      <c r="H15876" s="28"/>
      <c r="I15876" s="28"/>
      <c r="J15876" s="28"/>
      <c r="K15876" s="28"/>
      <c r="L15876" s="28"/>
    </row>
    <row r="15877" spans="1:12" ht="21">
      <c r="A15877" s="26"/>
      <c r="B15877" s="27"/>
      <c r="C15877" s="27"/>
      <c r="D15877" s="27"/>
      <c r="E15877" s="27"/>
      <c r="F15877" s="27"/>
      <c r="G15877" s="28"/>
      <c r="H15877" s="28"/>
      <c r="I15877" s="28"/>
      <c r="J15877" s="28"/>
      <c r="K15877" s="28"/>
      <c r="L15877" s="28"/>
    </row>
    <row r="15878" spans="1:12" ht="21">
      <c r="A15878" s="26"/>
      <c r="B15878" s="27"/>
      <c r="C15878" s="27"/>
      <c r="D15878" s="27"/>
      <c r="E15878" s="27"/>
      <c r="F15878" s="27"/>
      <c r="G15878" s="29"/>
      <c r="H15878" s="29"/>
      <c r="I15878" s="29"/>
      <c r="J15878" s="29"/>
      <c r="K15878" s="29"/>
      <c r="L15878" s="29"/>
    </row>
    <row r="15879" spans="1:12" ht="21">
      <c r="A15879" s="26"/>
      <c r="B15879" s="27"/>
      <c r="C15879" s="27"/>
      <c r="D15879" s="27"/>
      <c r="E15879" s="27"/>
      <c r="F15879" s="27"/>
      <c r="G15879" s="28"/>
      <c r="H15879" s="28"/>
      <c r="I15879" s="28"/>
      <c r="J15879" s="28"/>
      <c r="K15879" s="28"/>
      <c r="L15879" s="28"/>
    </row>
    <row r="15880" spans="1:12" ht="21">
      <c r="A15880" s="26"/>
      <c r="B15880" s="27"/>
      <c r="C15880" s="27"/>
      <c r="D15880" s="27"/>
      <c r="E15880" s="27"/>
      <c r="F15880" s="27"/>
      <c r="G15880" s="29"/>
      <c r="H15880" s="29"/>
      <c r="I15880" s="29"/>
      <c r="J15880" s="29"/>
      <c r="K15880" s="29"/>
      <c r="L15880" s="29"/>
    </row>
    <row r="15881" spans="1:12" ht="21">
      <c r="A15881" s="26"/>
      <c r="B15881" s="27"/>
      <c r="C15881" s="27"/>
      <c r="D15881" s="27"/>
      <c r="E15881" s="27"/>
      <c r="F15881" s="27"/>
      <c r="G15881" s="29"/>
      <c r="H15881" s="29"/>
      <c r="I15881" s="29"/>
      <c r="J15881" s="29"/>
      <c r="K15881" s="29"/>
      <c r="L15881" s="29"/>
    </row>
    <row r="15882" spans="1:12" ht="21">
      <c r="A15882" s="26"/>
      <c r="B15882" s="27"/>
      <c r="C15882" s="27"/>
      <c r="D15882" s="27"/>
      <c r="E15882" s="27"/>
      <c r="F15882" s="27"/>
      <c r="G15882" s="29"/>
      <c r="H15882" s="29"/>
      <c r="I15882" s="29"/>
      <c r="J15882" s="29"/>
      <c r="K15882" s="29"/>
      <c r="L15882" s="29"/>
    </row>
    <row r="15883" spans="1:12" ht="21">
      <c r="A15883" s="26"/>
      <c r="B15883" s="27"/>
      <c r="C15883" s="27"/>
      <c r="D15883" s="27"/>
      <c r="E15883" s="27"/>
      <c r="F15883" s="27"/>
      <c r="G15883" s="29"/>
      <c r="H15883" s="29"/>
      <c r="I15883" s="29"/>
      <c r="J15883" s="29"/>
      <c r="K15883" s="29"/>
      <c r="L15883" s="29"/>
    </row>
    <row r="15884" spans="1:12" ht="21">
      <c r="A15884" s="26"/>
      <c r="B15884" s="27"/>
      <c r="C15884" s="27"/>
      <c r="D15884" s="27"/>
      <c r="E15884" s="27"/>
      <c r="F15884" s="27"/>
      <c r="G15884" s="29"/>
      <c r="H15884" s="29"/>
      <c r="I15884" s="29"/>
      <c r="J15884" s="29"/>
      <c r="K15884" s="29"/>
      <c r="L15884" s="29"/>
    </row>
    <row r="15885" spans="1:12" ht="21">
      <c r="A15885" s="26"/>
      <c r="B15885" s="27"/>
      <c r="C15885" s="27"/>
      <c r="D15885" s="27"/>
      <c r="E15885" s="27"/>
      <c r="F15885" s="27"/>
      <c r="G15885" s="29"/>
      <c r="H15885" s="29"/>
      <c r="I15885" s="29"/>
      <c r="J15885" s="29"/>
      <c r="K15885" s="29"/>
      <c r="L15885" s="29"/>
    </row>
    <row r="15886" spans="1:12" ht="21">
      <c r="A15886" s="26"/>
      <c r="B15886" s="27"/>
      <c r="C15886" s="27"/>
      <c r="D15886" s="27"/>
      <c r="E15886" s="27"/>
      <c r="F15886" s="27"/>
      <c r="G15886" s="29"/>
      <c r="H15886" s="29"/>
      <c r="I15886" s="29"/>
      <c r="J15886" s="29"/>
      <c r="K15886" s="29"/>
      <c r="L15886" s="29"/>
    </row>
    <row r="15887" spans="1:12" ht="21">
      <c r="A15887" s="26"/>
      <c r="B15887" s="27"/>
      <c r="C15887" s="27"/>
      <c r="D15887" s="27"/>
      <c r="E15887" s="27"/>
      <c r="F15887" s="27"/>
      <c r="G15887" s="29"/>
      <c r="H15887" s="29"/>
      <c r="I15887" s="29"/>
      <c r="J15887" s="29"/>
      <c r="K15887" s="29"/>
      <c r="L15887" s="29"/>
    </row>
    <row r="15888" spans="1:12" ht="21">
      <c r="A15888" s="26"/>
      <c r="B15888" s="27"/>
      <c r="C15888" s="27"/>
      <c r="D15888" s="27"/>
      <c r="E15888" s="27"/>
      <c r="F15888" s="27"/>
      <c r="G15888" s="29"/>
      <c r="H15888" s="29"/>
      <c r="I15888" s="29"/>
      <c r="J15888" s="29"/>
      <c r="K15888" s="29"/>
      <c r="L15888" s="29"/>
    </row>
    <row r="15889" spans="1:12" ht="21">
      <c r="A15889" s="26"/>
      <c r="B15889" s="27"/>
      <c r="C15889" s="27"/>
      <c r="D15889" s="27"/>
      <c r="E15889" s="27"/>
      <c r="F15889" s="27"/>
      <c r="G15889" s="29"/>
      <c r="H15889" s="29"/>
      <c r="I15889" s="29"/>
      <c r="J15889" s="29"/>
      <c r="K15889" s="29"/>
      <c r="L15889" s="29"/>
    </row>
    <row r="15890" spans="1:12" ht="21">
      <c r="A15890" s="26"/>
      <c r="B15890" s="27"/>
      <c r="C15890" s="27"/>
      <c r="D15890" s="27"/>
      <c r="E15890" s="27"/>
      <c r="F15890" s="27"/>
      <c r="G15890" s="29"/>
      <c r="H15890" s="29"/>
      <c r="I15890" s="29"/>
      <c r="J15890" s="29"/>
      <c r="K15890" s="29"/>
      <c r="L15890" s="29"/>
    </row>
    <row r="15891" spans="1:12" ht="21">
      <c r="A15891" s="26"/>
      <c r="B15891" s="27"/>
      <c r="C15891" s="27"/>
      <c r="D15891" s="27"/>
      <c r="E15891" s="27"/>
      <c r="F15891" s="27"/>
      <c r="G15891" s="29"/>
      <c r="H15891" s="29"/>
      <c r="I15891" s="29"/>
      <c r="J15891" s="29"/>
      <c r="K15891" s="29"/>
      <c r="L15891" s="29"/>
    </row>
    <row r="15892" spans="1:12" ht="21">
      <c r="A15892" s="26"/>
      <c r="B15892" s="27"/>
      <c r="C15892" s="27"/>
      <c r="D15892" s="27"/>
      <c r="E15892" s="27"/>
      <c r="F15892" s="27"/>
      <c r="G15892" s="29"/>
      <c r="H15892" s="29"/>
      <c r="I15892" s="29"/>
      <c r="J15892" s="29"/>
      <c r="K15892" s="29"/>
      <c r="L15892" s="29"/>
    </row>
    <row r="15893" spans="1:12" ht="21">
      <c r="A15893" s="26"/>
      <c r="B15893" s="27"/>
      <c r="C15893" s="27"/>
      <c r="D15893" s="27"/>
      <c r="E15893" s="27"/>
      <c r="F15893" s="27"/>
      <c r="G15893" s="29"/>
      <c r="H15893" s="29"/>
      <c r="I15893" s="29"/>
      <c r="J15893" s="29"/>
      <c r="K15893" s="29"/>
      <c r="L15893" s="29"/>
    </row>
    <row r="15894" spans="1:12" ht="21">
      <c r="A15894" s="26"/>
      <c r="B15894" s="27"/>
      <c r="C15894" s="27"/>
      <c r="D15894" s="27"/>
      <c r="E15894" s="27"/>
      <c r="F15894" s="27"/>
      <c r="G15894" s="29"/>
      <c r="H15894" s="29"/>
      <c r="I15894" s="29"/>
      <c r="J15894" s="29"/>
      <c r="K15894" s="29"/>
      <c r="L15894" s="29"/>
    </row>
    <row r="15895" spans="1:12" ht="21">
      <c r="A15895" s="26"/>
      <c r="B15895" s="27"/>
      <c r="C15895" s="27"/>
      <c r="D15895" s="27"/>
      <c r="E15895" s="27"/>
      <c r="F15895" s="27"/>
      <c r="G15895" s="29"/>
      <c r="H15895" s="29"/>
      <c r="I15895" s="29"/>
      <c r="J15895" s="29"/>
      <c r="K15895" s="29"/>
      <c r="L15895" s="29"/>
    </row>
    <row r="15896" spans="1:12" ht="21">
      <c r="A15896" s="26"/>
      <c r="B15896" s="27"/>
      <c r="C15896" s="27"/>
      <c r="D15896" s="27"/>
      <c r="E15896" s="27"/>
      <c r="F15896" s="27"/>
      <c r="G15896" s="29"/>
      <c r="H15896" s="29"/>
      <c r="I15896" s="29"/>
      <c r="J15896" s="29"/>
      <c r="K15896" s="29"/>
      <c r="L15896" s="29"/>
    </row>
    <row r="15897" spans="1:12" ht="21">
      <c r="A15897" s="26"/>
      <c r="B15897" s="27"/>
      <c r="C15897" s="27"/>
      <c r="D15897" s="27"/>
      <c r="E15897" s="27"/>
      <c r="F15897" s="27"/>
      <c r="G15897" s="29"/>
      <c r="H15897" s="29"/>
      <c r="I15897" s="29"/>
      <c r="J15897" s="29"/>
      <c r="K15897" s="29"/>
      <c r="L15897" s="29"/>
    </row>
    <row r="15898" spans="1:12" ht="21">
      <c r="A15898" s="26"/>
      <c r="B15898" s="27"/>
      <c r="C15898" s="27"/>
      <c r="D15898" s="27"/>
      <c r="E15898" s="27"/>
      <c r="F15898" s="27"/>
      <c r="G15898" s="29"/>
      <c r="H15898" s="29"/>
      <c r="I15898" s="29"/>
      <c r="J15898" s="29"/>
      <c r="K15898" s="29"/>
      <c r="L15898" s="29"/>
    </row>
    <row r="15899" spans="1:12" ht="21">
      <c r="A15899" s="26"/>
      <c r="B15899" s="27"/>
      <c r="C15899" s="27"/>
      <c r="D15899" s="27"/>
      <c r="E15899" s="27"/>
      <c r="F15899" s="27"/>
      <c r="G15899" s="29"/>
      <c r="H15899" s="29"/>
      <c r="I15899" s="29"/>
      <c r="J15899" s="29"/>
      <c r="K15899" s="29"/>
      <c r="L15899" s="29"/>
    </row>
    <row r="15900" spans="1:12" ht="21">
      <c r="A15900" s="26"/>
      <c r="B15900" s="27"/>
      <c r="C15900" s="27"/>
      <c r="D15900" s="27"/>
      <c r="E15900" s="27"/>
      <c r="F15900" s="27"/>
      <c r="G15900" s="29"/>
      <c r="H15900" s="29"/>
      <c r="I15900" s="29"/>
      <c r="J15900" s="29"/>
      <c r="K15900" s="29"/>
      <c r="L15900" s="29"/>
    </row>
    <row r="15901" spans="1:12" ht="21">
      <c r="A15901" s="26"/>
      <c r="B15901" s="27"/>
      <c r="C15901" s="27"/>
      <c r="D15901" s="27"/>
      <c r="E15901" s="27"/>
      <c r="F15901" s="27"/>
      <c r="G15901" s="29"/>
      <c r="H15901" s="29"/>
      <c r="I15901" s="29"/>
      <c r="J15901" s="29"/>
      <c r="K15901" s="29"/>
      <c r="L15901" s="29"/>
    </row>
    <row r="15902" spans="1:12" ht="21">
      <c r="A15902" s="26"/>
      <c r="B15902" s="27"/>
      <c r="C15902" s="27"/>
      <c r="D15902" s="27"/>
      <c r="E15902" s="27"/>
      <c r="F15902" s="27"/>
      <c r="G15902" s="29"/>
      <c r="H15902" s="29"/>
      <c r="I15902" s="29"/>
      <c r="J15902" s="29"/>
      <c r="K15902" s="29"/>
      <c r="L15902" s="29"/>
    </row>
    <row r="15903" spans="1:12" ht="21">
      <c r="A15903" s="26"/>
      <c r="B15903" s="27"/>
      <c r="C15903" s="27"/>
      <c r="D15903" s="27"/>
      <c r="E15903" s="27"/>
      <c r="F15903" s="27"/>
      <c r="G15903" s="29"/>
      <c r="H15903" s="29"/>
      <c r="I15903" s="29"/>
      <c r="J15903" s="29"/>
      <c r="K15903" s="29"/>
      <c r="L15903" s="29"/>
    </row>
    <row r="15904" spans="1:12" ht="21">
      <c r="A15904" s="26"/>
      <c r="B15904" s="27"/>
      <c r="C15904" s="27"/>
      <c r="D15904" s="27"/>
      <c r="E15904" s="27"/>
      <c r="F15904" s="27"/>
      <c r="G15904" s="29"/>
      <c r="H15904" s="29"/>
      <c r="I15904" s="29"/>
      <c r="J15904" s="29"/>
      <c r="K15904" s="29"/>
      <c r="L15904" s="29"/>
    </row>
    <row r="15905" spans="1:12" ht="21">
      <c r="A15905" s="26"/>
      <c r="B15905" s="27"/>
      <c r="C15905" s="27"/>
      <c r="D15905" s="27"/>
      <c r="E15905" s="27"/>
      <c r="F15905" s="27"/>
      <c r="G15905" s="29"/>
      <c r="H15905" s="29"/>
      <c r="I15905" s="29"/>
      <c r="J15905" s="29"/>
      <c r="K15905" s="29"/>
      <c r="L15905" s="29"/>
    </row>
    <row r="15906" spans="1:12" ht="21">
      <c r="A15906" s="26"/>
      <c r="B15906" s="27"/>
      <c r="C15906" s="27"/>
      <c r="D15906" s="27"/>
      <c r="E15906" s="27"/>
      <c r="F15906" s="27"/>
      <c r="G15906" s="29"/>
      <c r="H15906" s="29"/>
      <c r="I15906" s="29"/>
      <c r="J15906" s="29"/>
      <c r="K15906" s="29"/>
      <c r="L15906" s="29"/>
    </row>
    <row r="15907" spans="1:12" ht="21">
      <c r="A15907" s="26"/>
      <c r="B15907" s="27"/>
      <c r="C15907" s="27"/>
      <c r="D15907" s="27"/>
      <c r="E15907" s="27"/>
      <c r="F15907" s="27"/>
      <c r="G15907" s="29"/>
      <c r="H15907" s="29"/>
      <c r="I15907" s="29"/>
      <c r="J15907" s="29"/>
      <c r="K15907" s="29"/>
      <c r="L15907" s="29"/>
    </row>
    <row r="15908" spans="1:12" ht="21">
      <c r="A15908" s="26"/>
      <c r="B15908" s="27"/>
      <c r="C15908" s="27"/>
      <c r="D15908" s="27"/>
      <c r="E15908" s="27"/>
      <c r="F15908" s="27"/>
      <c r="G15908" s="29"/>
      <c r="H15908" s="29"/>
      <c r="I15908" s="29"/>
      <c r="J15908" s="29"/>
      <c r="K15908" s="29"/>
      <c r="L15908" s="29"/>
    </row>
    <row r="15909" spans="1:12" ht="21">
      <c r="A15909" s="26"/>
      <c r="B15909" s="27"/>
      <c r="C15909" s="27"/>
      <c r="D15909" s="27"/>
      <c r="E15909" s="27"/>
      <c r="F15909" s="27"/>
      <c r="G15909" s="29"/>
      <c r="H15909" s="29"/>
      <c r="I15909" s="29"/>
      <c r="J15909" s="29"/>
      <c r="K15909" s="29"/>
      <c r="L15909" s="29"/>
    </row>
    <row r="15910" spans="1:12" ht="21">
      <c r="A15910" s="26"/>
      <c r="B15910" s="27"/>
      <c r="C15910" s="27"/>
      <c r="D15910" s="27"/>
      <c r="E15910" s="27"/>
      <c r="F15910" s="27"/>
      <c r="G15910" s="29"/>
      <c r="H15910" s="29"/>
      <c r="I15910" s="29"/>
      <c r="J15910" s="29"/>
      <c r="K15910" s="29"/>
      <c r="L15910" s="29"/>
    </row>
    <row r="15911" spans="1:12" ht="21">
      <c r="A15911" s="26"/>
      <c r="B15911" s="27"/>
      <c r="C15911" s="27"/>
      <c r="D15911" s="27"/>
      <c r="E15911" s="27"/>
      <c r="F15911" s="27"/>
      <c r="G15911" s="29"/>
      <c r="H15911" s="29"/>
      <c r="I15911" s="29"/>
      <c r="J15911" s="29"/>
      <c r="K15911" s="29"/>
      <c r="L15911" s="29"/>
    </row>
    <row r="15912" spans="1:12" ht="21">
      <c r="A15912" s="26"/>
      <c r="B15912" s="27"/>
      <c r="C15912" s="27"/>
      <c r="D15912" s="27"/>
      <c r="E15912" s="27"/>
      <c r="F15912" s="27"/>
      <c r="G15912" s="29"/>
      <c r="H15912" s="29"/>
      <c r="I15912" s="29"/>
      <c r="J15912" s="29"/>
      <c r="K15912" s="29"/>
      <c r="L15912" s="29"/>
    </row>
    <row r="15913" spans="1:12" ht="21">
      <c r="A15913" s="26"/>
      <c r="B15913" s="27"/>
      <c r="C15913" s="27"/>
      <c r="D15913" s="27"/>
      <c r="E15913" s="27"/>
      <c r="F15913" s="27"/>
      <c r="G15913" s="28"/>
      <c r="H15913" s="28"/>
      <c r="I15913" s="28"/>
      <c r="J15913" s="28"/>
      <c r="K15913" s="28"/>
      <c r="L15913" s="28"/>
    </row>
    <row r="15914" spans="1:12" ht="21">
      <c r="A15914" s="26"/>
      <c r="B15914" s="27"/>
      <c r="C15914" s="27"/>
      <c r="D15914" s="27"/>
      <c r="E15914" s="27"/>
      <c r="F15914" s="27"/>
      <c r="G15914" s="29"/>
      <c r="H15914" s="29"/>
      <c r="I15914" s="29"/>
      <c r="J15914" s="29"/>
      <c r="K15914" s="29"/>
      <c r="L15914" s="29"/>
    </row>
    <row r="15915" spans="1:12" ht="21">
      <c r="A15915" s="26"/>
      <c r="B15915" s="27"/>
      <c r="C15915" s="27"/>
      <c r="D15915" s="27"/>
      <c r="E15915" s="27"/>
      <c r="F15915" s="27"/>
      <c r="G15915" s="29"/>
      <c r="H15915" s="29"/>
      <c r="I15915" s="29"/>
      <c r="J15915" s="29"/>
      <c r="K15915" s="29"/>
      <c r="L15915" s="29"/>
    </row>
    <row r="15916" spans="1:12" ht="21">
      <c r="A15916" s="26"/>
      <c r="B15916" s="27"/>
      <c r="C15916" s="27"/>
      <c r="D15916" s="27"/>
      <c r="E15916" s="27"/>
      <c r="F15916" s="27"/>
      <c r="G15916" s="29"/>
      <c r="H15916" s="29"/>
      <c r="I15916" s="29"/>
      <c r="J15916" s="29"/>
      <c r="K15916" s="29"/>
      <c r="L15916" s="29"/>
    </row>
    <row r="15917" spans="1:12" ht="21">
      <c r="A15917" s="26"/>
      <c r="B15917" s="27"/>
      <c r="C15917" s="27"/>
      <c r="D15917" s="27"/>
      <c r="E15917" s="27"/>
      <c r="F15917" s="27"/>
      <c r="G15917" s="29"/>
      <c r="H15917" s="29"/>
      <c r="I15917" s="29"/>
      <c r="J15917" s="29"/>
      <c r="K15917" s="29"/>
      <c r="L15917" s="29"/>
    </row>
    <row r="15918" spans="1:12" ht="21">
      <c r="A15918" s="26"/>
      <c r="B15918" s="27"/>
      <c r="C15918" s="27"/>
      <c r="D15918" s="27"/>
      <c r="E15918" s="27"/>
      <c r="F15918" s="27"/>
      <c r="G15918" s="29"/>
      <c r="H15918" s="29"/>
      <c r="I15918" s="29"/>
      <c r="J15918" s="29"/>
      <c r="K15918" s="29"/>
      <c r="L15918" s="29"/>
    </row>
    <row r="15919" spans="1:12" ht="21">
      <c r="A15919" s="26"/>
      <c r="B15919" s="27"/>
      <c r="C15919" s="27"/>
      <c r="D15919" s="27"/>
      <c r="E15919" s="27"/>
      <c r="F15919" s="27"/>
      <c r="G15919" s="29"/>
      <c r="H15919" s="29"/>
      <c r="I15919" s="29"/>
      <c r="J15919" s="29"/>
      <c r="K15919" s="29"/>
      <c r="L15919" s="29"/>
    </row>
    <row r="15920" spans="1:12" ht="21">
      <c r="A15920" s="26"/>
      <c r="B15920" s="27"/>
      <c r="C15920" s="27"/>
      <c r="D15920" s="27"/>
      <c r="E15920" s="27"/>
      <c r="F15920" s="27"/>
      <c r="G15920" s="29"/>
      <c r="H15920" s="29"/>
      <c r="I15920" s="29"/>
      <c r="J15920" s="29"/>
      <c r="K15920" s="29"/>
      <c r="L15920" s="29"/>
    </row>
    <row r="15921" spans="1:12" ht="21">
      <c r="A15921" s="26"/>
      <c r="B15921" s="27"/>
      <c r="C15921" s="27"/>
      <c r="D15921" s="27"/>
      <c r="E15921" s="27"/>
      <c r="F15921" s="27"/>
      <c r="G15921" s="29"/>
      <c r="H15921" s="29"/>
      <c r="I15921" s="29"/>
      <c r="J15921" s="29"/>
      <c r="K15921" s="29"/>
      <c r="L15921" s="29"/>
    </row>
    <row r="15922" spans="1:12" ht="21">
      <c r="A15922" s="26"/>
      <c r="B15922" s="27"/>
      <c r="C15922" s="27"/>
      <c r="D15922" s="27"/>
      <c r="E15922" s="27"/>
      <c r="F15922" s="27"/>
      <c r="G15922" s="28"/>
      <c r="H15922" s="28"/>
      <c r="I15922" s="28"/>
      <c r="J15922" s="28"/>
      <c r="K15922" s="28"/>
      <c r="L15922" s="28"/>
    </row>
    <row r="15923" spans="1:12" ht="21">
      <c r="A15923" s="26"/>
      <c r="B15923" s="27"/>
      <c r="C15923" s="27"/>
      <c r="D15923" s="27"/>
      <c r="E15923" s="27"/>
      <c r="F15923" s="27"/>
      <c r="G15923" s="29"/>
      <c r="H15923" s="29"/>
      <c r="I15923" s="29"/>
      <c r="J15923" s="29"/>
      <c r="K15923" s="29"/>
      <c r="L15923" s="29"/>
    </row>
    <row r="15924" spans="1:12" ht="21">
      <c r="A15924" s="26"/>
      <c r="B15924" s="27"/>
      <c r="C15924" s="27"/>
      <c r="D15924" s="27"/>
      <c r="E15924" s="27"/>
      <c r="F15924" s="27"/>
      <c r="G15924" s="28"/>
      <c r="H15924" s="28"/>
      <c r="I15924" s="28"/>
      <c r="J15924" s="28"/>
      <c r="K15924" s="28"/>
      <c r="L15924" s="28"/>
    </row>
    <row r="15925" spans="1:12" ht="21">
      <c r="A15925" s="26"/>
      <c r="B15925" s="27"/>
      <c r="C15925" s="27"/>
      <c r="D15925" s="27"/>
      <c r="E15925" s="27"/>
      <c r="F15925" s="27"/>
      <c r="G15925" s="29"/>
      <c r="H15925" s="29"/>
      <c r="I15925" s="29"/>
      <c r="J15925" s="29"/>
      <c r="K15925" s="29"/>
      <c r="L15925" s="29"/>
    </row>
    <row r="15926" spans="1:12" ht="21">
      <c r="A15926" s="26"/>
      <c r="B15926" s="27"/>
      <c r="C15926" s="27"/>
      <c r="D15926" s="27"/>
      <c r="E15926" s="27"/>
      <c r="F15926" s="27"/>
      <c r="G15926" s="29"/>
      <c r="H15926" s="29"/>
      <c r="I15926" s="29"/>
      <c r="J15926" s="29"/>
      <c r="K15926" s="29"/>
      <c r="L15926" s="29"/>
    </row>
    <row r="15927" spans="1:12" ht="21">
      <c r="A15927" s="26"/>
      <c r="B15927" s="27"/>
      <c r="C15927" s="27"/>
      <c r="D15927" s="27"/>
      <c r="E15927" s="27"/>
      <c r="F15927" s="27"/>
      <c r="G15927" s="29"/>
      <c r="H15927" s="29"/>
      <c r="I15927" s="29"/>
      <c r="J15927" s="29"/>
      <c r="K15927" s="29"/>
      <c r="L15927" s="29"/>
    </row>
    <row r="15928" spans="1:12" ht="21">
      <c r="A15928" s="26"/>
      <c r="B15928" s="27"/>
      <c r="C15928" s="27"/>
      <c r="D15928" s="27"/>
      <c r="E15928" s="27"/>
      <c r="F15928" s="27"/>
      <c r="G15928" s="29"/>
      <c r="H15928" s="29"/>
      <c r="I15928" s="29"/>
      <c r="J15928" s="29"/>
      <c r="K15928" s="29"/>
      <c r="L15928" s="29"/>
    </row>
    <row r="15929" spans="1:12" ht="21">
      <c r="A15929" s="26"/>
      <c r="B15929" s="27"/>
      <c r="C15929" s="27"/>
      <c r="D15929" s="27"/>
      <c r="E15929" s="27"/>
      <c r="F15929" s="27"/>
      <c r="G15929" s="28"/>
      <c r="H15929" s="28"/>
      <c r="I15929" s="28"/>
      <c r="J15929" s="28"/>
      <c r="K15929" s="28"/>
      <c r="L15929" s="28"/>
    </row>
    <row r="15930" spans="1:12" ht="21">
      <c r="A15930" s="26"/>
      <c r="B15930" s="27"/>
      <c r="C15930" s="27"/>
      <c r="D15930" s="27"/>
      <c r="E15930" s="27"/>
      <c r="F15930" s="27"/>
      <c r="G15930" s="29"/>
      <c r="H15930" s="29"/>
      <c r="I15930" s="29"/>
      <c r="J15930" s="29"/>
      <c r="K15930" s="29"/>
      <c r="L15930" s="29"/>
    </row>
    <row r="15931" spans="1:12" ht="21">
      <c r="A15931" s="26"/>
      <c r="B15931" s="27"/>
      <c r="C15931" s="27"/>
      <c r="D15931" s="27"/>
      <c r="E15931" s="27"/>
      <c r="F15931" s="27"/>
      <c r="G15931" s="29"/>
      <c r="H15931" s="29"/>
      <c r="I15931" s="29"/>
      <c r="J15931" s="29"/>
      <c r="K15931" s="29"/>
      <c r="L15931" s="29"/>
    </row>
    <row r="15932" spans="1:12" ht="21">
      <c r="A15932" s="26"/>
      <c r="B15932" s="27"/>
      <c r="C15932" s="27"/>
      <c r="D15932" s="27"/>
      <c r="E15932" s="27"/>
      <c r="F15932" s="27"/>
      <c r="G15932" s="29"/>
      <c r="H15932" s="29"/>
      <c r="I15932" s="29"/>
      <c r="J15932" s="29"/>
      <c r="K15932" s="29"/>
      <c r="L15932" s="29"/>
    </row>
    <row r="15933" spans="1:12" ht="21">
      <c r="A15933" s="26"/>
      <c r="B15933" s="27"/>
      <c r="C15933" s="27"/>
      <c r="D15933" s="27"/>
      <c r="E15933" s="27"/>
      <c r="F15933" s="27"/>
      <c r="G15933" s="29"/>
      <c r="H15933" s="29"/>
      <c r="I15933" s="29"/>
      <c r="J15933" s="29"/>
      <c r="K15933" s="29"/>
      <c r="L15933" s="29"/>
    </row>
    <row r="15934" spans="1:12" ht="21">
      <c r="A15934" s="26"/>
      <c r="B15934" s="27"/>
      <c r="C15934" s="27"/>
      <c r="D15934" s="27"/>
      <c r="E15934" s="27"/>
      <c r="F15934" s="27"/>
      <c r="G15934" s="28"/>
      <c r="H15934" s="28"/>
      <c r="I15934" s="28"/>
      <c r="J15934" s="28"/>
      <c r="K15934" s="28"/>
      <c r="L15934" s="28"/>
    </row>
    <row r="15935" spans="1:12" ht="21">
      <c r="A15935" s="26"/>
      <c r="B15935" s="27"/>
      <c r="C15935" s="27"/>
      <c r="D15935" s="27"/>
      <c r="E15935" s="27"/>
      <c r="F15935" s="27"/>
      <c r="G15935" s="29"/>
      <c r="H15935" s="29"/>
      <c r="I15935" s="29"/>
      <c r="J15935" s="29"/>
      <c r="K15935" s="29"/>
      <c r="L15935" s="29"/>
    </row>
    <row r="15936" spans="1:12" ht="21">
      <c r="A15936" s="26"/>
      <c r="B15936" s="27"/>
      <c r="C15936" s="27"/>
      <c r="D15936" s="27"/>
      <c r="E15936" s="27"/>
      <c r="F15936" s="27"/>
      <c r="G15936" s="29"/>
      <c r="H15936" s="29"/>
      <c r="I15936" s="29"/>
      <c r="J15936" s="29"/>
      <c r="K15936" s="29"/>
      <c r="L15936" s="29"/>
    </row>
    <row r="15937" spans="1:12" ht="21">
      <c r="A15937" s="26"/>
      <c r="B15937" s="27"/>
      <c r="C15937" s="27"/>
      <c r="D15937" s="27"/>
      <c r="E15937" s="27"/>
      <c r="F15937" s="27"/>
      <c r="G15937" s="29"/>
      <c r="H15937" s="29"/>
      <c r="I15937" s="29"/>
      <c r="J15937" s="29"/>
      <c r="K15937" s="29"/>
      <c r="L15937" s="29"/>
    </row>
    <row r="15938" spans="1:12" ht="21">
      <c r="A15938" s="26"/>
      <c r="B15938" s="27"/>
      <c r="C15938" s="27"/>
      <c r="D15938" s="27"/>
      <c r="E15938" s="27"/>
      <c r="F15938" s="27"/>
      <c r="G15938" s="29"/>
      <c r="H15938" s="29"/>
      <c r="I15938" s="29"/>
      <c r="J15938" s="29"/>
      <c r="K15938" s="29"/>
      <c r="L15938" s="29"/>
    </row>
    <row r="15939" spans="1:12" ht="21">
      <c r="A15939" s="26"/>
      <c r="B15939" s="27"/>
      <c r="C15939" s="27"/>
      <c r="D15939" s="27"/>
      <c r="E15939" s="27"/>
      <c r="F15939" s="27"/>
      <c r="G15939" s="29"/>
      <c r="H15939" s="29"/>
      <c r="I15939" s="29"/>
      <c r="J15939" s="29"/>
      <c r="K15939" s="29"/>
      <c r="L15939" s="29"/>
    </row>
    <row r="15940" spans="1:12" ht="21">
      <c r="A15940" s="26"/>
      <c r="B15940" s="27"/>
      <c r="C15940" s="27"/>
      <c r="D15940" s="27"/>
      <c r="E15940" s="27"/>
      <c r="F15940" s="27"/>
      <c r="G15940" s="29"/>
      <c r="H15940" s="29"/>
      <c r="I15940" s="29"/>
      <c r="J15940" s="29"/>
      <c r="K15940" s="29"/>
      <c r="L15940" s="29"/>
    </row>
    <row r="15941" spans="1:12" ht="21">
      <c r="A15941" s="26"/>
      <c r="B15941" s="27"/>
      <c r="C15941" s="27"/>
      <c r="D15941" s="27"/>
      <c r="E15941" s="27"/>
      <c r="F15941" s="27"/>
      <c r="G15941" s="29"/>
      <c r="H15941" s="29"/>
      <c r="I15941" s="29"/>
      <c r="J15941" s="29"/>
      <c r="K15941" s="29"/>
      <c r="L15941" s="29"/>
    </row>
    <row r="15942" spans="1:12" ht="21">
      <c r="A15942" s="26"/>
      <c r="B15942" s="27"/>
      <c r="C15942" s="27"/>
      <c r="D15942" s="27"/>
      <c r="E15942" s="27"/>
      <c r="F15942" s="27"/>
      <c r="G15942" s="28"/>
      <c r="H15942" s="28"/>
      <c r="I15942" s="28"/>
      <c r="J15942" s="28"/>
      <c r="K15942" s="28"/>
      <c r="L15942" s="28"/>
    </row>
    <row r="15943" spans="1:12" ht="21">
      <c r="A15943" s="26"/>
      <c r="B15943" s="27"/>
      <c r="C15943" s="27"/>
      <c r="D15943" s="27"/>
      <c r="E15943" s="27"/>
      <c r="F15943" s="27"/>
      <c r="G15943" s="28"/>
      <c r="H15943" s="28"/>
      <c r="I15943" s="28"/>
      <c r="J15943" s="28"/>
      <c r="K15943" s="28"/>
      <c r="L15943" s="28"/>
    </row>
    <row r="15944" spans="1:12" ht="21">
      <c r="A15944" s="26"/>
      <c r="B15944" s="27"/>
      <c r="C15944" s="27"/>
      <c r="D15944" s="27"/>
      <c r="E15944" s="27"/>
      <c r="F15944" s="27"/>
      <c r="G15944" s="28"/>
      <c r="H15944" s="28"/>
      <c r="I15944" s="28"/>
      <c r="J15944" s="28"/>
      <c r="K15944" s="28"/>
      <c r="L15944" s="28"/>
    </row>
    <row r="15945" spans="1:12" ht="21">
      <c r="A15945" s="26"/>
      <c r="B15945" s="27"/>
      <c r="C15945" s="27"/>
      <c r="D15945" s="27"/>
      <c r="E15945" s="27"/>
      <c r="F15945" s="27"/>
      <c r="G15945" s="29"/>
      <c r="H15945" s="29"/>
      <c r="I15945" s="29"/>
      <c r="J15945" s="29"/>
      <c r="K15945" s="29"/>
      <c r="L15945" s="29"/>
    </row>
    <row r="15946" spans="1:12" ht="21">
      <c r="A15946" s="26"/>
      <c r="B15946" s="27"/>
      <c r="C15946" s="27"/>
      <c r="D15946" s="27"/>
      <c r="E15946" s="27"/>
      <c r="F15946" s="27"/>
      <c r="G15946" s="28"/>
      <c r="H15946" s="28"/>
      <c r="I15946" s="28"/>
      <c r="J15946" s="28"/>
      <c r="K15946" s="28"/>
      <c r="L15946" s="28"/>
    </row>
    <row r="15947" spans="1:12" ht="21">
      <c r="A15947" s="26"/>
      <c r="B15947" s="27"/>
      <c r="C15947" s="27"/>
      <c r="D15947" s="27"/>
      <c r="E15947" s="27"/>
      <c r="F15947" s="27"/>
      <c r="G15947" s="29"/>
      <c r="H15947" s="29"/>
      <c r="I15947" s="29"/>
      <c r="J15947" s="29"/>
      <c r="K15947" s="29"/>
      <c r="L15947" s="29"/>
    </row>
    <row r="15948" spans="1:12" ht="21">
      <c r="A15948" s="26"/>
      <c r="B15948" s="27"/>
      <c r="C15948" s="27"/>
      <c r="D15948" s="27"/>
      <c r="E15948" s="27"/>
      <c r="F15948" s="27"/>
      <c r="G15948" s="29"/>
      <c r="H15948" s="29"/>
      <c r="I15948" s="29"/>
      <c r="J15948" s="29"/>
      <c r="K15948" s="29"/>
      <c r="L15948" s="29"/>
    </row>
    <row r="15949" spans="1:12" ht="21">
      <c r="A15949" s="26"/>
      <c r="B15949" s="27"/>
      <c r="C15949" s="27"/>
      <c r="D15949" s="27"/>
      <c r="E15949" s="27"/>
      <c r="F15949" s="27"/>
      <c r="G15949" s="28"/>
      <c r="H15949" s="28"/>
      <c r="I15949" s="28"/>
      <c r="J15949" s="28"/>
      <c r="K15949" s="28"/>
      <c r="L15949" s="28"/>
    </row>
    <row r="15950" spans="1:12" ht="21">
      <c r="A15950" s="26"/>
      <c r="B15950" s="27"/>
      <c r="C15950" s="27"/>
      <c r="D15950" s="27"/>
      <c r="E15950" s="27"/>
      <c r="F15950" s="27"/>
      <c r="G15950" s="29"/>
      <c r="H15950" s="29"/>
      <c r="I15950" s="29"/>
      <c r="J15950" s="29"/>
      <c r="K15950" s="29"/>
      <c r="L15950" s="29"/>
    </row>
    <row r="15951" spans="1:12" ht="21">
      <c r="A15951" s="26"/>
      <c r="B15951" s="27"/>
      <c r="C15951" s="27"/>
      <c r="D15951" s="27"/>
      <c r="E15951" s="27"/>
      <c r="F15951" s="27"/>
      <c r="G15951" s="29"/>
      <c r="H15951" s="29"/>
      <c r="I15951" s="29"/>
      <c r="J15951" s="29"/>
      <c r="K15951" s="29"/>
      <c r="L15951" s="29"/>
    </row>
    <row r="15952" spans="1:12" ht="21">
      <c r="A15952" s="26"/>
      <c r="B15952" s="27"/>
      <c r="C15952" s="27"/>
      <c r="D15952" s="27"/>
      <c r="E15952" s="27"/>
      <c r="F15952" s="27"/>
      <c r="G15952" s="29"/>
      <c r="H15952" s="29"/>
      <c r="I15952" s="29"/>
      <c r="J15952" s="29"/>
      <c r="K15952" s="29"/>
      <c r="L15952" s="29"/>
    </row>
    <row r="15953" spans="1:12" ht="21">
      <c r="A15953" s="26"/>
      <c r="B15953" s="27"/>
      <c r="C15953" s="27"/>
      <c r="D15953" s="27"/>
      <c r="E15953" s="27"/>
      <c r="F15953" s="27"/>
      <c r="G15953" s="29"/>
      <c r="H15953" s="29"/>
      <c r="I15953" s="29"/>
      <c r="J15953" s="29"/>
      <c r="K15953" s="29"/>
      <c r="L15953" s="29"/>
    </row>
    <row r="15954" spans="1:12" ht="21">
      <c r="A15954" s="26"/>
      <c r="B15954" s="27"/>
      <c r="C15954" s="27"/>
      <c r="D15954" s="27"/>
      <c r="E15954" s="27"/>
      <c r="F15954" s="27"/>
      <c r="G15954" s="29"/>
      <c r="H15954" s="29"/>
      <c r="I15954" s="29"/>
      <c r="J15954" s="29"/>
      <c r="K15954" s="29"/>
      <c r="L15954" s="29"/>
    </row>
    <row r="15955" spans="1:12" ht="21">
      <c r="A15955" s="26"/>
      <c r="B15955" s="27"/>
      <c r="C15955" s="27"/>
      <c r="D15955" s="27"/>
      <c r="E15955" s="27"/>
      <c r="F15955" s="27"/>
      <c r="G15955" s="29"/>
      <c r="H15955" s="29"/>
      <c r="I15955" s="29"/>
      <c r="J15955" s="29"/>
      <c r="K15955" s="29"/>
      <c r="L15955" s="29"/>
    </row>
    <row r="15956" spans="1:12" ht="21">
      <c r="A15956" s="26"/>
      <c r="B15956" s="27"/>
      <c r="C15956" s="27"/>
      <c r="D15956" s="27"/>
      <c r="E15956" s="27"/>
      <c r="F15956" s="27"/>
      <c r="G15956" s="29"/>
      <c r="H15956" s="29"/>
      <c r="I15956" s="29"/>
      <c r="J15956" s="29"/>
      <c r="K15956" s="29"/>
      <c r="L15956" s="29"/>
    </row>
    <row r="15957" spans="1:12" ht="21">
      <c r="A15957" s="26"/>
      <c r="B15957" s="27"/>
      <c r="C15957" s="27"/>
      <c r="D15957" s="27"/>
      <c r="E15957" s="27"/>
      <c r="F15957" s="27"/>
      <c r="G15957" s="29"/>
      <c r="H15957" s="29"/>
      <c r="I15957" s="29"/>
      <c r="J15957" s="29"/>
      <c r="K15957" s="29"/>
      <c r="L15957" s="29"/>
    </row>
    <row r="15958" spans="1:12" ht="21">
      <c r="A15958" s="26"/>
      <c r="B15958" s="27"/>
      <c r="C15958" s="27"/>
      <c r="D15958" s="27"/>
      <c r="E15958" s="27"/>
      <c r="F15958" s="27"/>
      <c r="G15958" s="29"/>
      <c r="H15958" s="29"/>
      <c r="I15958" s="29"/>
      <c r="J15958" s="29"/>
      <c r="K15958" s="29"/>
      <c r="L15958" s="29"/>
    </row>
    <row r="15959" spans="1:12" ht="21">
      <c r="A15959" s="26"/>
      <c r="B15959" s="27"/>
      <c r="C15959" s="27"/>
      <c r="D15959" s="27"/>
      <c r="E15959" s="27"/>
      <c r="F15959" s="27"/>
      <c r="G15959" s="28"/>
      <c r="H15959" s="28"/>
      <c r="I15959" s="28"/>
      <c r="J15959" s="28"/>
      <c r="K15959" s="28"/>
      <c r="L15959" s="28"/>
    </row>
    <row r="15960" spans="1:12" ht="21">
      <c r="A15960" s="26"/>
      <c r="B15960" s="27"/>
      <c r="C15960" s="27"/>
      <c r="D15960" s="27"/>
      <c r="E15960" s="27"/>
      <c r="F15960" s="27"/>
      <c r="G15960" s="28"/>
      <c r="H15960" s="28"/>
      <c r="I15960" s="28"/>
      <c r="J15960" s="28"/>
      <c r="K15960" s="28"/>
      <c r="L15960" s="28"/>
    </row>
    <row r="15961" spans="1:12" ht="21">
      <c r="A15961" s="26"/>
      <c r="B15961" s="27"/>
      <c r="C15961" s="27"/>
      <c r="D15961" s="27"/>
      <c r="E15961" s="27"/>
      <c r="F15961" s="27"/>
      <c r="G15961" s="28"/>
      <c r="H15961" s="28"/>
      <c r="I15961" s="28"/>
      <c r="J15961" s="28"/>
      <c r="K15961" s="28"/>
      <c r="L15961" s="28"/>
    </row>
    <row r="15962" spans="1:12" ht="21">
      <c r="A15962" s="26"/>
      <c r="B15962" s="27"/>
      <c r="C15962" s="27"/>
      <c r="D15962" s="27"/>
      <c r="E15962" s="27"/>
      <c r="F15962" s="27"/>
      <c r="G15962" s="28"/>
      <c r="H15962" s="28"/>
      <c r="I15962" s="28"/>
      <c r="J15962" s="28"/>
      <c r="K15962" s="28"/>
      <c r="L15962" s="28"/>
    </row>
    <row r="15963" spans="1:12" ht="21">
      <c r="A15963" s="26"/>
      <c r="B15963" s="27"/>
      <c r="C15963" s="27"/>
      <c r="D15963" s="27"/>
      <c r="E15963" s="27"/>
      <c r="F15963" s="27"/>
      <c r="G15963" s="28"/>
      <c r="H15963" s="28"/>
      <c r="I15963" s="28"/>
      <c r="J15963" s="28"/>
      <c r="K15963" s="28"/>
      <c r="L15963" s="28"/>
    </row>
    <row r="15964" spans="1:12" ht="21">
      <c r="A15964" s="26"/>
      <c r="B15964" s="27"/>
      <c r="C15964" s="27"/>
      <c r="D15964" s="27"/>
      <c r="E15964" s="27"/>
      <c r="F15964" s="27"/>
      <c r="G15964" s="28"/>
      <c r="H15964" s="28"/>
      <c r="I15964" s="28"/>
      <c r="J15964" s="28"/>
      <c r="K15964" s="28"/>
      <c r="L15964" s="28"/>
    </row>
    <row r="15965" spans="1:12" ht="21">
      <c r="A15965" s="26"/>
      <c r="B15965" s="27"/>
      <c r="C15965" s="27"/>
      <c r="D15965" s="27"/>
      <c r="E15965" s="27"/>
      <c r="F15965" s="27"/>
      <c r="G15965" s="28"/>
      <c r="H15965" s="28"/>
      <c r="I15965" s="28"/>
      <c r="J15965" s="28"/>
      <c r="K15965" s="28"/>
      <c r="L15965" s="28"/>
    </row>
    <row r="15966" spans="1:12" ht="21">
      <c r="A15966" s="26"/>
      <c r="B15966" s="27"/>
      <c r="C15966" s="27"/>
      <c r="D15966" s="27"/>
      <c r="E15966" s="27"/>
      <c r="F15966" s="27"/>
      <c r="G15966" s="29"/>
      <c r="H15966" s="29"/>
      <c r="I15966" s="29"/>
      <c r="J15966" s="29"/>
      <c r="K15966" s="29"/>
      <c r="L15966" s="29"/>
    </row>
    <row r="15967" spans="1:12" ht="21">
      <c r="A15967" s="26"/>
      <c r="B15967" s="27"/>
      <c r="C15967" s="27"/>
      <c r="D15967" s="27"/>
      <c r="E15967" s="27"/>
      <c r="F15967" s="27"/>
      <c r="G15967" s="29"/>
      <c r="H15967" s="29"/>
      <c r="I15967" s="29"/>
      <c r="J15967" s="29"/>
      <c r="K15967" s="29"/>
      <c r="L15967" s="29"/>
    </row>
    <row r="15968" spans="1:12" ht="21">
      <c r="A15968" s="26"/>
      <c r="B15968" s="27"/>
      <c r="C15968" s="27"/>
      <c r="D15968" s="27"/>
      <c r="E15968" s="27"/>
      <c r="F15968" s="27"/>
      <c r="G15968" s="29"/>
      <c r="H15968" s="29"/>
      <c r="I15968" s="29"/>
      <c r="J15968" s="29"/>
      <c r="K15968" s="29"/>
      <c r="L15968" s="29"/>
    </row>
    <row r="15969" spans="1:12" ht="21">
      <c r="A15969" s="26"/>
      <c r="B15969" s="27"/>
      <c r="C15969" s="27"/>
      <c r="D15969" s="27"/>
      <c r="E15969" s="27"/>
      <c r="F15969" s="27"/>
      <c r="G15969" s="28"/>
      <c r="H15969" s="28"/>
      <c r="I15969" s="28"/>
      <c r="J15969" s="28"/>
      <c r="K15969" s="28"/>
      <c r="L15969" s="28"/>
    </row>
    <row r="15970" spans="1:12" ht="21">
      <c r="A15970" s="26"/>
      <c r="B15970" s="27"/>
      <c r="C15970" s="27"/>
      <c r="D15970" s="27"/>
      <c r="E15970" s="27"/>
      <c r="F15970" s="27"/>
      <c r="G15970" s="28"/>
      <c r="H15970" s="28"/>
      <c r="I15970" s="28"/>
      <c r="J15970" s="28"/>
      <c r="K15970" s="28"/>
      <c r="L15970" s="28"/>
    </row>
    <row r="15971" spans="1:12" ht="21">
      <c r="A15971" s="26"/>
      <c r="B15971" s="27"/>
      <c r="C15971" s="27"/>
      <c r="D15971" s="27"/>
      <c r="E15971" s="27"/>
      <c r="F15971" s="27"/>
      <c r="G15971" s="28"/>
      <c r="H15971" s="28"/>
      <c r="I15971" s="28"/>
      <c r="J15971" s="28"/>
      <c r="K15971" s="28"/>
      <c r="L15971" s="28"/>
    </row>
    <row r="15972" spans="1:12" ht="21">
      <c r="A15972" s="26"/>
      <c r="B15972" s="27"/>
      <c r="C15972" s="27"/>
      <c r="D15972" s="27"/>
      <c r="E15972" s="27"/>
      <c r="F15972" s="27"/>
      <c r="G15972" s="29"/>
      <c r="H15972" s="29"/>
      <c r="I15972" s="29"/>
      <c r="J15972" s="29"/>
      <c r="K15972" s="29"/>
      <c r="L15972" s="29"/>
    </row>
    <row r="15973" spans="1:12" ht="21">
      <c r="A15973" s="26"/>
      <c r="B15973" s="27"/>
      <c r="C15973" s="27"/>
      <c r="D15973" s="27"/>
      <c r="E15973" s="27"/>
      <c r="F15973" s="27"/>
      <c r="G15973" s="28"/>
      <c r="H15973" s="28"/>
      <c r="I15973" s="28"/>
      <c r="J15973" s="28"/>
      <c r="K15973" s="28"/>
      <c r="L15973" s="28"/>
    </row>
    <row r="15974" spans="1:12" ht="21">
      <c r="A15974" s="26"/>
      <c r="B15974" s="27"/>
      <c r="C15974" s="27"/>
      <c r="D15974" s="27"/>
      <c r="E15974" s="27"/>
      <c r="F15974" s="27"/>
      <c r="G15974" s="28"/>
      <c r="H15974" s="28"/>
      <c r="I15974" s="28"/>
      <c r="J15974" s="28"/>
      <c r="K15974" s="28"/>
      <c r="L15974" s="28"/>
    </row>
    <row r="15975" spans="1:12" ht="21">
      <c r="A15975" s="26"/>
      <c r="B15975" s="27"/>
      <c r="C15975" s="27"/>
      <c r="D15975" s="27"/>
      <c r="E15975" s="27"/>
      <c r="F15975" s="27"/>
      <c r="G15975" s="29"/>
      <c r="H15975" s="29"/>
      <c r="I15975" s="29"/>
      <c r="J15975" s="29"/>
      <c r="K15975" s="29"/>
      <c r="L15975" s="29"/>
    </row>
    <row r="15976" spans="1:12" ht="21">
      <c r="A15976" s="26"/>
      <c r="B15976" s="27"/>
      <c r="C15976" s="27"/>
      <c r="D15976" s="27"/>
      <c r="E15976" s="27"/>
      <c r="F15976" s="27"/>
      <c r="G15976" s="29"/>
      <c r="H15976" s="29"/>
      <c r="I15976" s="29"/>
      <c r="J15976" s="29"/>
      <c r="K15976" s="29"/>
      <c r="L15976" s="29"/>
    </row>
    <row r="15977" spans="1:12" ht="21">
      <c r="A15977" s="26"/>
      <c r="B15977" s="27"/>
      <c r="C15977" s="27"/>
      <c r="D15977" s="27"/>
      <c r="E15977" s="27"/>
      <c r="F15977" s="27"/>
      <c r="G15977" s="28"/>
      <c r="H15977" s="28"/>
      <c r="I15977" s="28"/>
      <c r="J15977" s="28"/>
      <c r="K15977" s="28"/>
      <c r="L15977" s="28"/>
    </row>
    <row r="15978" spans="1:12" ht="21">
      <c r="A15978" s="26"/>
      <c r="B15978" s="27"/>
      <c r="C15978" s="27"/>
      <c r="D15978" s="27"/>
      <c r="E15978" s="27"/>
      <c r="F15978" s="27"/>
      <c r="G15978" s="28"/>
      <c r="H15978" s="28"/>
      <c r="I15978" s="28"/>
      <c r="J15978" s="28"/>
      <c r="K15978" s="28"/>
      <c r="L15978" s="28"/>
    </row>
    <row r="15979" spans="1:12" ht="21">
      <c r="A15979" s="26"/>
      <c r="B15979" s="27"/>
      <c r="C15979" s="27"/>
      <c r="D15979" s="27"/>
      <c r="E15979" s="27"/>
      <c r="F15979" s="27"/>
      <c r="G15979" s="28"/>
      <c r="H15979" s="28"/>
      <c r="I15979" s="28"/>
      <c r="J15979" s="28"/>
      <c r="K15979" s="28"/>
      <c r="L15979" s="28"/>
    </row>
    <row r="15980" spans="1:12" ht="21">
      <c r="A15980" s="26"/>
      <c r="B15980" s="27"/>
      <c r="C15980" s="27"/>
      <c r="D15980" s="27"/>
      <c r="E15980" s="27"/>
      <c r="F15980" s="27"/>
      <c r="G15980" s="29"/>
      <c r="H15980" s="29"/>
      <c r="I15980" s="29"/>
      <c r="J15980" s="29"/>
      <c r="K15980" s="29"/>
      <c r="L15980" s="29"/>
    </row>
    <row r="15981" spans="1:12" ht="21">
      <c r="A15981" s="26"/>
      <c r="B15981" s="27"/>
      <c r="C15981" s="27"/>
      <c r="D15981" s="27"/>
      <c r="E15981" s="27"/>
      <c r="F15981" s="27"/>
      <c r="G15981" s="29"/>
      <c r="H15981" s="29"/>
      <c r="I15981" s="29"/>
      <c r="J15981" s="29"/>
      <c r="K15981" s="29"/>
      <c r="L15981" s="29"/>
    </row>
    <row r="15982" spans="1:12" ht="21">
      <c r="A15982" s="26"/>
      <c r="B15982" s="27"/>
      <c r="C15982" s="27"/>
      <c r="D15982" s="27"/>
      <c r="E15982" s="27"/>
      <c r="F15982" s="27"/>
      <c r="G15982" s="29"/>
      <c r="H15982" s="29"/>
      <c r="I15982" s="29"/>
      <c r="J15982" s="29"/>
      <c r="K15982" s="29"/>
      <c r="L15982" s="29"/>
    </row>
    <row r="15983" spans="1:12" ht="21">
      <c r="A15983" s="26"/>
      <c r="B15983" s="27"/>
      <c r="C15983" s="27"/>
      <c r="D15983" s="27"/>
      <c r="E15983" s="27"/>
      <c r="F15983" s="27"/>
      <c r="G15983" s="29"/>
      <c r="H15983" s="29"/>
      <c r="I15983" s="29"/>
      <c r="J15983" s="29"/>
      <c r="K15983" s="29"/>
      <c r="L15983" s="29"/>
    </row>
    <row r="15984" spans="1:12" ht="21">
      <c r="A15984" s="26"/>
      <c r="B15984" s="27"/>
      <c r="C15984" s="27"/>
      <c r="D15984" s="27"/>
      <c r="E15984" s="27"/>
      <c r="F15984" s="27"/>
      <c r="G15984" s="29"/>
      <c r="H15984" s="29"/>
      <c r="I15984" s="29"/>
      <c r="J15984" s="29"/>
      <c r="K15984" s="29"/>
      <c r="L15984" s="29"/>
    </row>
    <row r="15985" spans="1:12" ht="21">
      <c r="A15985" s="26"/>
      <c r="B15985" s="27"/>
      <c r="C15985" s="27"/>
      <c r="D15985" s="27"/>
      <c r="E15985" s="27"/>
      <c r="F15985" s="27"/>
      <c r="G15985" s="29"/>
      <c r="H15985" s="29"/>
      <c r="I15985" s="29"/>
      <c r="J15985" s="29"/>
      <c r="K15985" s="29"/>
      <c r="L15985" s="29"/>
    </row>
    <row r="15986" spans="1:12" ht="21">
      <c r="A15986" s="26"/>
      <c r="B15986" s="27"/>
      <c r="C15986" s="27"/>
      <c r="D15986" s="27"/>
      <c r="E15986" s="27"/>
      <c r="F15986" s="27"/>
      <c r="G15986" s="29"/>
      <c r="H15986" s="29"/>
      <c r="I15986" s="29"/>
      <c r="J15986" s="29"/>
      <c r="K15986" s="29"/>
      <c r="L15986" s="29"/>
    </row>
    <row r="15987" spans="1:12" ht="21">
      <c r="A15987" s="26"/>
      <c r="B15987" s="27"/>
      <c r="C15987" s="27"/>
      <c r="D15987" s="27"/>
      <c r="E15987" s="27"/>
      <c r="F15987" s="27"/>
      <c r="G15987" s="29"/>
      <c r="H15987" s="29"/>
      <c r="I15987" s="29"/>
      <c r="J15987" s="29"/>
      <c r="K15987" s="29"/>
      <c r="L15987" s="29"/>
    </row>
    <row r="15988" spans="1:12" ht="21">
      <c r="A15988" s="26"/>
      <c r="B15988" s="27"/>
      <c r="C15988" s="27"/>
      <c r="D15988" s="27"/>
      <c r="E15988" s="27"/>
      <c r="F15988" s="27"/>
      <c r="G15988" s="29"/>
      <c r="H15988" s="29"/>
      <c r="I15988" s="29"/>
      <c r="J15988" s="29"/>
      <c r="K15988" s="29"/>
      <c r="L15988" s="29"/>
    </row>
    <row r="15989" spans="1:12" ht="21">
      <c r="A15989" s="26"/>
      <c r="B15989" s="27"/>
      <c r="C15989" s="27"/>
      <c r="D15989" s="27"/>
      <c r="E15989" s="27"/>
      <c r="F15989" s="27"/>
      <c r="G15989" s="29"/>
      <c r="H15989" s="29"/>
      <c r="I15989" s="29"/>
      <c r="J15989" s="29"/>
      <c r="K15989" s="29"/>
      <c r="L15989" s="29"/>
    </row>
    <row r="15990" spans="1:12" ht="21">
      <c r="A15990" s="26"/>
      <c r="B15990" s="27"/>
      <c r="C15990" s="27"/>
      <c r="D15990" s="27"/>
      <c r="E15990" s="27"/>
      <c r="F15990" s="27"/>
      <c r="G15990" s="29"/>
      <c r="H15990" s="29"/>
      <c r="I15990" s="29"/>
      <c r="J15990" s="29"/>
      <c r="K15990" s="29"/>
      <c r="L15990" s="29"/>
    </row>
    <row r="15991" spans="1:12" ht="21">
      <c r="A15991" s="26"/>
      <c r="B15991" s="27"/>
      <c r="C15991" s="27"/>
      <c r="D15991" s="27"/>
      <c r="E15991" s="27"/>
      <c r="F15991" s="27"/>
      <c r="G15991" s="29"/>
      <c r="H15991" s="29"/>
      <c r="I15991" s="29"/>
      <c r="J15991" s="29"/>
      <c r="K15991" s="29"/>
      <c r="L15991" s="29"/>
    </row>
    <row r="15992" spans="1:12" ht="21">
      <c r="A15992" s="26"/>
      <c r="B15992" s="27"/>
      <c r="C15992" s="27"/>
      <c r="D15992" s="27"/>
      <c r="E15992" s="27"/>
      <c r="F15992" s="27"/>
      <c r="G15992" s="29"/>
      <c r="H15992" s="29"/>
      <c r="I15992" s="29"/>
      <c r="J15992" s="29"/>
      <c r="K15992" s="29"/>
      <c r="L15992" s="29"/>
    </row>
    <row r="15993" spans="1:12" ht="21">
      <c r="A15993" s="26"/>
      <c r="B15993" s="27"/>
      <c r="C15993" s="27"/>
      <c r="D15993" s="27"/>
      <c r="E15993" s="27"/>
      <c r="F15993" s="27"/>
      <c r="G15993" s="28"/>
      <c r="H15993" s="28"/>
      <c r="I15993" s="28"/>
      <c r="J15993" s="28"/>
      <c r="K15993" s="28"/>
      <c r="L15993" s="28"/>
    </row>
    <row r="15994" spans="1:12" ht="21">
      <c r="A15994" s="26"/>
      <c r="B15994" s="27"/>
      <c r="C15994" s="27"/>
      <c r="D15994" s="27"/>
      <c r="E15994" s="27"/>
      <c r="F15994" s="27"/>
      <c r="G15994" s="28"/>
      <c r="H15994" s="28"/>
      <c r="I15994" s="28"/>
      <c r="J15994" s="28"/>
      <c r="K15994" s="28"/>
      <c r="L15994" s="28"/>
    </row>
    <row r="15995" spans="1:12" ht="21">
      <c r="A15995" s="26"/>
      <c r="B15995" s="27"/>
      <c r="C15995" s="27"/>
      <c r="D15995" s="27"/>
      <c r="E15995" s="27"/>
      <c r="F15995" s="27"/>
      <c r="G15995" s="29"/>
      <c r="H15995" s="29"/>
      <c r="I15995" s="29"/>
      <c r="J15995" s="29"/>
      <c r="K15995" s="29"/>
      <c r="L15995" s="29"/>
    </row>
    <row r="15996" spans="1:12" ht="21">
      <c r="A15996" s="26"/>
      <c r="B15996" s="27"/>
      <c r="C15996" s="27"/>
      <c r="D15996" s="27"/>
      <c r="E15996" s="27"/>
      <c r="F15996" s="27"/>
      <c r="G15996" s="29"/>
      <c r="H15996" s="29"/>
      <c r="I15996" s="29"/>
      <c r="J15996" s="29"/>
      <c r="K15996" s="29"/>
      <c r="L15996" s="29"/>
    </row>
    <row r="15997" spans="1:12" ht="21">
      <c r="A15997" s="26"/>
      <c r="B15997" s="27"/>
      <c r="C15997" s="27"/>
      <c r="D15997" s="27"/>
      <c r="E15997" s="27"/>
      <c r="F15997" s="27"/>
      <c r="G15997" s="29"/>
      <c r="H15997" s="29"/>
      <c r="I15997" s="29"/>
      <c r="J15997" s="29"/>
      <c r="K15997" s="29"/>
      <c r="L15997" s="29"/>
    </row>
    <row r="15998" spans="1:12" ht="21">
      <c r="A15998" s="26"/>
      <c r="B15998" s="27"/>
      <c r="C15998" s="27"/>
      <c r="D15998" s="27"/>
      <c r="E15998" s="27"/>
      <c r="F15998" s="27"/>
      <c r="G15998" s="29"/>
      <c r="H15998" s="29"/>
      <c r="I15998" s="29"/>
      <c r="J15998" s="29"/>
      <c r="K15998" s="29"/>
      <c r="L15998" s="29"/>
    </row>
    <row r="15999" spans="1:12" ht="21">
      <c r="A15999" s="26"/>
      <c r="B15999" s="27"/>
      <c r="C15999" s="27"/>
      <c r="D15999" s="27"/>
      <c r="E15999" s="27"/>
      <c r="F15999" s="27"/>
      <c r="G15999" s="28"/>
      <c r="H15999" s="28"/>
      <c r="I15999" s="28"/>
      <c r="J15999" s="28"/>
      <c r="K15999" s="28"/>
      <c r="L15999" s="28"/>
    </row>
    <row r="16000" spans="1:12" ht="21">
      <c r="A16000" s="26"/>
      <c r="B16000" s="27"/>
      <c r="C16000" s="27"/>
      <c r="D16000" s="27"/>
      <c r="E16000" s="27"/>
      <c r="F16000" s="27"/>
      <c r="G16000" s="29"/>
      <c r="H16000" s="29"/>
      <c r="I16000" s="29"/>
      <c r="J16000" s="29"/>
      <c r="K16000" s="29"/>
      <c r="L16000" s="29"/>
    </row>
    <row r="16001" spans="1:12" ht="21">
      <c r="A16001" s="26"/>
      <c r="B16001" s="27"/>
      <c r="C16001" s="27"/>
      <c r="D16001" s="27"/>
      <c r="E16001" s="27"/>
      <c r="F16001" s="27"/>
      <c r="G16001" s="29"/>
      <c r="H16001" s="29"/>
      <c r="I16001" s="29"/>
      <c r="J16001" s="29"/>
      <c r="K16001" s="29"/>
      <c r="L16001" s="29"/>
    </row>
    <row r="16002" spans="1:12" ht="21">
      <c r="A16002" s="26"/>
      <c r="B16002" s="27"/>
      <c r="C16002" s="27"/>
      <c r="D16002" s="27"/>
      <c r="E16002" s="27"/>
      <c r="F16002" s="27"/>
      <c r="G16002" s="28"/>
      <c r="H16002" s="28"/>
      <c r="I16002" s="28"/>
      <c r="J16002" s="28"/>
      <c r="K16002" s="28"/>
      <c r="L16002" s="28"/>
    </row>
    <row r="16003" spans="1:12" ht="21">
      <c r="A16003" s="26"/>
      <c r="B16003" s="27"/>
      <c r="C16003" s="27"/>
      <c r="D16003" s="27"/>
      <c r="E16003" s="27"/>
      <c r="F16003" s="27"/>
      <c r="G16003" s="28"/>
      <c r="H16003" s="28"/>
      <c r="I16003" s="28"/>
      <c r="J16003" s="28"/>
      <c r="K16003" s="28"/>
      <c r="L16003" s="28"/>
    </row>
    <row r="16004" spans="1:12" ht="21">
      <c r="A16004" s="26"/>
      <c r="B16004" s="27"/>
      <c r="C16004" s="27"/>
      <c r="D16004" s="27"/>
      <c r="E16004" s="27"/>
      <c r="F16004" s="27"/>
      <c r="G16004" s="28"/>
      <c r="H16004" s="28"/>
      <c r="I16004" s="28"/>
      <c r="J16004" s="28"/>
      <c r="K16004" s="28"/>
      <c r="L16004" s="28"/>
    </row>
    <row r="16005" spans="1:12" ht="21">
      <c r="A16005" s="26"/>
      <c r="B16005" s="27"/>
      <c r="C16005" s="27"/>
      <c r="D16005" s="27"/>
      <c r="E16005" s="27"/>
      <c r="F16005" s="27"/>
      <c r="G16005" s="28"/>
      <c r="H16005" s="28"/>
      <c r="I16005" s="28"/>
      <c r="J16005" s="28"/>
      <c r="K16005" s="28"/>
      <c r="L16005" s="28"/>
    </row>
    <row r="16006" spans="1:12" ht="21">
      <c r="A16006" s="26"/>
      <c r="B16006" s="27"/>
      <c r="C16006" s="27"/>
      <c r="D16006" s="27"/>
      <c r="E16006" s="27"/>
      <c r="F16006" s="27"/>
      <c r="G16006" s="29"/>
      <c r="H16006" s="29"/>
      <c r="I16006" s="29"/>
      <c r="J16006" s="29"/>
      <c r="K16006" s="29"/>
      <c r="L16006" s="29"/>
    </row>
    <row r="16007" spans="1:12" ht="21">
      <c r="A16007" s="26"/>
      <c r="B16007" s="27"/>
      <c r="C16007" s="27"/>
      <c r="D16007" s="27"/>
      <c r="E16007" s="27"/>
      <c r="F16007" s="27"/>
      <c r="G16007" s="29"/>
      <c r="H16007" s="29"/>
      <c r="I16007" s="29"/>
      <c r="J16007" s="29"/>
      <c r="K16007" s="29"/>
      <c r="L16007" s="29"/>
    </row>
    <row r="16008" spans="1:12" ht="21">
      <c r="A16008" s="26"/>
      <c r="B16008" s="27"/>
      <c r="C16008" s="27"/>
      <c r="D16008" s="27"/>
      <c r="E16008" s="27"/>
      <c r="F16008" s="27"/>
      <c r="G16008" s="29"/>
      <c r="H16008" s="29"/>
      <c r="I16008" s="29"/>
      <c r="J16008" s="29"/>
      <c r="K16008" s="29"/>
      <c r="L16008" s="29"/>
    </row>
    <row r="16009" spans="1:12" ht="21">
      <c r="A16009" s="26"/>
      <c r="B16009" s="27"/>
      <c r="C16009" s="27"/>
      <c r="D16009" s="27"/>
      <c r="E16009" s="27"/>
      <c r="F16009" s="27"/>
      <c r="G16009" s="28"/>
      <c r="H16009" s="28"/>
      <c r="I16009" s="28"/>
      <c r="J16009" s="28"/>
      <c r="K16009" s="28"/>
      <c r="L16009" s="28"/>
    </row>
    <row r="16010" spans="1:12" ht="21">
      <c r="A16010" s="26"/>
      <c r="B16010" s="27"/>
      <c r="C16010" s="27"/>
      <c r="D16010" s="27"/>
      <c r="E16010" s="27"/>
      <c r="F16010" s="27"/>
      <c r="G16010" s="29"/>
      <c r="H16010" s="29"/>
      <c r="I16010" s="29"/>
      <c r="J16010" s="29"/>
      <c r="K16010" s="29"/>
      <c r="L16010" s="29"/>
    </row>
    <row r="16011" spans="1:12" ht="21">
      <c r="A16011" s="26"/>
      <c r="B16011" s="27"/>
      <c r="C16011" s="27"/>
      <c r="D16011" s="27"/>
      <c r="E16011" s="27"/>
      <c r="F16011" s="27"/>
      <c r="G16011" s="29"/>
      <c r="H16011" s="29"/>
      <c r="I16011" s="29"/>
      <c r="J16011" s="29"/>
      <c r="K16011" s="29"/>
      <c r="L16011" s="29"/>
    </row>
    <row r="16012" spans="1:12" ht="21">
      <c r="A16012" s="26"/>
      <c r="B16012" s="27"/>
      <c r="C16012" s="27"/>
      <c r="D16012" s="27"/>
      <c r="E16012" s="27"/>
      <c r="F16012" s="27"/>
      <c r="G16012" s="28"/>
      <c r="H16012" s="28"/>
      <c r="I16012" s="28"/>
      <c r="J16012" s="28"/>
      <c r="K16012" s="28"/>
      <c r="L16012" s="28"/>
    </row>
    <row r="16013" spans="1:12" ht="21">
      <c r="A16013" s="26"/>
      <c r="B16013" s="27"/>
      <c r="C16013" s="27"/>
      <c r="D16013" s="27"/>
      <c r="E16013" s="27"/>
      <c r="F16013" s="27"/>
      <c r="G16013" s="28"/>
      <c r="H16013" s="28"/>
      <c r="I16013" s="28"/>
      <c r="J16013" s="28"/>
      <c r="K16013" s="28"/>
      <c r="L16013" s="28"/>
    </row>
    <row r="16014" spans="1:12" ht="21">
      <c r="A16014" s="26"/>
      <c r="B16014" s="27"/>
      <c r="C16014" s="27"/>
      <c r="D16014" s="27"/>
      <c r="E16014" s="27"/>
      <c r="F16014" s="27"/>
      <c r="G16014" s="28"/>
      <c r="H16014" s="28"/>
      <c r="I16014" s="28"/>
      <c r="J16014" s="28"/>
      <c r="K16014" s="28"/>
      <c r="L16014" s="28"/>
    </row>
    <row r="16015" spans="1:12" ht="21">
      <c r="A16015" s="26"/>
      <c r="B16015" s="27"/>
      <c r="C16015" s="27"/>
      <c r="D16015" s="27"/>
      <c r="E16015" s="27"/>
      <c r="F16015" s="27"/>
      <c r="G16015" s="29"/>
      <c r="H16015" s="29"/>
      <c r="I16015" s="29"/>
      <c r="J16015" s="29"/>
      <c r="K16015" s="29"/>
      <c r="L16015" s="29"/>
    </row>
    <row r="16016" spans="1:12" ht="21">
      <c r="A16016" s="26"/>
      <c r="B16016" s="27"/>
      <c r="C16016" s="27"/>
      <c r="D16016" s="27"/>
      <c r="E16016" s="27"/>
      <c r="F16016" s="27"/>
      <c r="G16016" s="29"/>
      <c r="H16016" s="29"/>
      <c r="I16016" s="29"/>
      <c r="J16016" s="29"/>
      <c r="K16016" s="29"/>
      <c r="L16016" s="29"/>
    </row>
    <row r="16017" spans="1:12" ht="21">
      <c r="A16017" s="26"/>
      <c r="B16017" s="27"/>
      <c r="C16017" s="27"/>
      <c r="D16017" s="27"/>
      <c r="E16017" s="27"/>
      <c r="F16017" s="27"/>
      <c r="G16017" s="29"/>
      <c r="H16017" s="29"/>
      <c r="I16017" s="29"/>
      <c r="J16017" s="29"/>
      <c r="K16017" s="29"/>
      <c r="L16017" s="29"/>
    </row>
    <row r="16018" spans="1:12" ht="21">
      <c r="A16018" s="26"/>
      <c r="B16018" s="27"/>
      <c r="C16018" s="27"/>
      <c r="D16018" s="27"/>
      <c r="E16018" s="27"/>
      <c r="F16018" s="27"/>
      <c r="G16018" s="28"/>
      <c r="H16018" s="28"/>
      <c r="I16018" s="28"/>
      <c r="J16018" s="28"/>
      <c r="K16018" s="28"/>
      <c r="L16018" s="28"/>
    </row>
    <row r="16019" spans="1:12" ht="21">
      <c r="A16019" s="26"/>
      <c r="B16019" s="27"/>
      <c r="C16019" s="27"/>
      <c r="D16019" s="27"/>
      <c r="E16019" s="27"/>
      <c r="F16019" s="27"/>
      <c r="G16019" s="28"/>
      <c r="H16019" s="28"/>
      <c r="I16019" s="28"/>
      <c r="J16019" s="28"/>
      <c r="K16019" s="28"/>
      <c r="L16019" s="28"/>
    </row>
    <row r="16020" spans="1:12" ht="21">
      <c r="A16020" s="26"/>
      <c r="B16020" s="27"/>
      <c r="C16020" s="27"/>
      <c r="D16020" s="27"/>
      <c r="E16020" s="27"/>
      <c r="F16020" s="27"/>
      <c r="G16020" s="28"/>
      <c r="H16020" s="28"/>
      <c r="I16020" s="28"/>
      <c r="J16020" s="28"/>
      <c r="K16020" s="28"/>
      <c r="L16020" s="28"/>
    </row>
    <row r="16021" spans="1:12" ht="21">
      <c r="A16021" s="26"/>
      <c r="B16021" s="27"/>
      <c r="C16021" s="27"/>
      <c r="D16021" s="27"/>
      <c r="E16021" s="27"/>
      <c r="F16021" s="27"/>
      <c r="G16021" s="29"/>
      <c r="H16021" s="29"/>
      <c r="I16021" s="29"/>
      <c r="J16021" s="29"/>
      <c r="K16021" s="29"/>
      <c r="L16021" s="29"/>
    </row>
    <row r="16022" spans="1:12" ht="21">
      <c r="A16022" s="26"/>
      <c r="B16022" s="27"/>
      <c r="C16022" s="27"/>
      <c r="D16022" s="27"/>
      <c r="E16022" s="27"/>
      <c r="F16022" s="27"/>
      <c r="G16022" s="29"/>
      <c r="H16022" s="29"/>
      <c r="I16022" s="29"/>
      <c r="J16022" s="29"/>
      <c r="K16022" s="29"/>
      <c r="L16022" s="29"/>
    </row>
    <row r="16023" spans="1:12" ht="21">
      <c r="A16023" s="26"/>
      <c r="B16023" s="27"/>
      <c r="C16023" s="27"/>
      <c r="D16023" s="27"/>
      <c r="E16023" s="27"/>
      <c r="F16023" s="27"/>
      <c r="G16023" s="29"/>
      <c r="H16023" s="29"/>
      <c r="I16023" s="29"/>
      <c r="J16023" s="29"/>
      <c r="K16023" s="29"/>
      <c r="L16023" s="29"/>
    </row>
    <row r="16024" spans="1:12" ht="21">
      <c r="A16024" s="26"/>
      <c r="B16024" s="27"/>
      <c r="C16024" s="27"/>
      <c r="D16024" s="27"/>
      <c r="E16024" s="27"/>
      <c r="F16024" s="27"/>
      <c r="G16024" s="29"/>
      <c r="H16024" s="29"/>
      <c r="I16024" s="29"/>
      <c r="J16024" s="29"/>
      <c r="K16024" s="29"/>
      <c r="L16024" s="29"/>
    </row>
    <row r="16025" spans="1:12" ht="21">
      <c r="A16025" s="26"/>
      <c r="B16025" s="27"/>
      <c r="C16025" s="27"/>
      <c r="D16025" s="27"/>
      <c r="E16025" s="27"/>
      <c r="F16025" s="27"/>
      <c r="G16025" s="29"/>
      <c r="H16025" s="29"/>
      <c r="I16025" s="29"/>
      <c r="J16025" s="29"/>
      <c r="K16025" s="29"/>
      <c r="L16025" s="29"/>
    </row>
    <row r="16026" spans="1:12" ht="21">
      <c r="A16026" s="26"/>
      <c r="B16026" s="27"/>
      <c r="C16026" s="27"/>
      <c r="D16026" s="27"/>
      <c r="E16026" s="27"/>
      <c r="F16026" s="27"/>
      <c r="G16026" s="29"/>
      <c r="H16026" s="29"/>
      <c r="I16026" s="29"/>
      <c r="J16026" s="29"/>
      <c r="K16026" s="29"/>
      <c r="L16026" s="29"/>
    </row>
    <row r="16027" spans="1:12" ht="21">
      <c r="A16027" s="26"/>
      <c r="B16027" s="27"/>
      <c r="C16027" s="27"/>
      <c r="D16027" s="27"/>
      <c r="E16027" s="27"/>
      <c r="F16027" s="27"/>
      <c r="G16027" s="29"/>
      <c r="H16027" s="29"/>
      <c r="I16027" s="29"/>
      <c r="J16027" s="29"/>
      <c r="K16027" s="29"/>
      <c r="L16027" s="29"/>
    </row>
    <row r="16028" spans="1:12" ht="21">
      <c r="A16028" s="26"/>
      <c r="B16028" s="27"/>
      <c r="C16028" s="27"/>
      <c r="D16028" s="27"/>
      <c r="E16028" s="27"/>
      <c r="F16028" s="27"/>
      <c r="G16028" s="29"/>
      <c r="H16028" s="29"/>
      <c r="I16028" s="29"/>
      <c r="J16028" s="29"/>
      <c r="K16028" s="29"/>
      <c r="L16028" s="29"/>
    </row>
    <row r="16029" spans="1:12" ht="21">
      <c r="A16029" s="26"/>
      <c r="B16029" s="27"/>
      <c r="C16029" s="27"/>
      <c r="D16029" s="27"/>
      <c r="E16029" s="27"/>
      <c r="F16029" s="27"/>
      <c r="G16029" s="29"/>
      <c r="H16029" s="29"/>
      <c r="I16029" s="29"/>
      <c r="J16029" s="29"/>
      <c r="K16029" s="29"/>
      <c r="L16029" s="29"/>
    </row>
    <row r="16030" spans="1:12" ht="21">
      <c r="A16030" s="26"/>
      <c r="B16030" s="27"/>
      <c r="C16030" s="27"/>
      <c r="D16030" s="27"/>
      <c r="E16030" s="27"/>
      <c r="F16030" s="27"/>
      <c r="G16030" s="28"/>
      <c r="H16030" s="28"/>
      <c r="I16030" s="28"/>
      <c r="J16030" s="28"/>
      <c r="K16030" s="28"/>
      <c r="L16030" s="28"/>
    </row>
    <row r="16031" spans="1:12" ht="21">
      <c r="A16031" s="26"/>
      <c r="B16031" s="27"/>
      <c r="C16031" s="27"/>
      <c r="D16031" s="27"/>
      <c r="E16031" s="27"/>
      <c r="F16031" s="27"/>
      <c r="G16031" s="28"/>
      <c r="H16031" s="28"/>
      <c r="I16031" s="28"/>
      <c r="J16031" s="28"/>
      <c r="K16031" s="28"/>
      <c r="L16031" s="28"/>
    </row>
    <row r="16032" spans="1:12" ht="21">
      <c r="A16032" s="26"/>
      <c r="B16032" s="27"/>
      <c r="C16032" s="27"/>
      <c r="D16032" s="27"/>
      <c r="E16032" s="27"/>
      <c r="F16032" s="27"/>
      <c r="G16032" s="28"/>
      <c r="H16032" s="28"/>
      <c r="I16032" s="28"/>
      <c r="J16032" s="28"/>
      <c r="K16032" s="28"/>
      <c r="L16032" s="28"/>
    </row>
    <row r="16033" spans="1:12" ht="21">
      <c r="A16033" s="26"/>
      <c r="B16033" s="27"/>
      <c r="C16033" s="27"/>
      <c r="D16033" s="27"/>
      <c r="E16033" s="27"/>
      <c r="F16033" s="27"/>
      <c r="G16033" s="28"/>
      <c r="H16033" s="28"/>
      <c r="I16033" s="28"/>
      <c r="J16033" s="28"/>
      <c r="K16033" s="28"/>
      <c r="L16033" s="28"/>
    </row>
    <row r="16034" spans="1:12" ht="21">
      <c r="A16034" s="26"/>
      <c r="B16034" s="27"/>
      <c r="C16034" s="27"/>
      <c r="D16034" s="27"/>
      <c r="E16034" s="27"/>
      <c r="F16034" s="27"/>
      <c r="G16034" s="29"/>
      <c r="H16034" s="29"/>
      <c r="I16034" s="29"/>
      <c r="J16034" s="29"/>
      <c r="K16034" s="29"/>
      <c r="L16034" s="29"/>
    </row>
    <row r="16035" spans="1:12" ht="21">
      <c r="A16035" s="26"/>
      <c r="B16035" s="27"/>
      <c r="C16035" s="27"/>
      <c r="D16035" s="27"/>
      <c r="E16035" s="27"/>
      <c r="F16035" s="27"/>
      <c r="G16035" s="28"/>
      <c r="H16035" s="28"/>
      <c r="I16035" s="28"/>
      <c r="J16035" s="28"/>
      <c r="K16035" s="28"/>
      <c r="L16035" s="28"/>
    </row>
    <row r="16036" spans="1:12" ht="21">
      <c r="A16036" s="26"/>
      <c r="B16036" s="27"/>
      <c r="C16036" s="27"/>
      <c r="D16036" s="27"/>
      <c r="E16036" s="27"/>
      <c r="F16036" s="27"/>
      <c r="G16036" s="28"/>
      <c r="H16036" s="28"/>
      <c r="I16036" s="28"/>
      <c r="J16036" s="28"/>
      <c r="K16036" s="28"/>
      <c r="L16036" s="28"/>
    </row>
    <row r="16037" spans="1:12" ht="21">
      <c r="A16037" s="26"/>
      <c r="B16037" s="27"/>
      <c r="C16037" s="27"/>
      <c r="D16037" s="27"/>
      <c r="E16037" s="27"/>
      <c r="F16037" s="27"/>
      <c r="G16037" s="29"/>
      <c r="H16037" s="29"/>
      <c r="I16037" s="29"/>
      <c r="J16037" s="29"/>
      <c r="K16037" s="29"/>
      <c r="L16037" s="29"/>
    </row>
    <row r="16038" spans="1:12" ht="21">
      <c r="A16038" s="26"/>
      <c r="B16038" s="27"/>
      <c r="C16038" s="27"/>
      <c r="D16038" s="27"/>
      <c r="E16038" s="27"/>
      <c r="F16038" s="27"/>
      <c r="G16038" s="28"/>
      <c r="H16038" s="28"/>
      <c r="I16038" s="28"/>
      <c r="J16038" s="28"/>
      <c r="K16038" s="28"/>
      <c r="L16038" s="28"/>
    </row>
    <row r="16039" spans="1:12" ht="21">
      <c r="A16039" s="26"/>
      <c r="B16039" s="27"/>
      <c r="C16039" s="27"/>
      <c r="D16039" s="27"/>
      <c r="E16039" s="27"/>
      <c r="F16039" s="27"/>
      <c r="G16039" s="29"/>
      <c r="H16039" s="29"/>
      <c r="I16039" s="29"/>
      <c r="J16039" s="29"/>
      <c r="K16039" s="29"/>
      <c r="L16039" s="29"/>
    </row>
    <row r="16040" spans="1:12" ht="21">
      <c r="A16040" s="26"/>
      <c r="B16040" s="27"/>
      <c r="C16040" s="27"/>
      <c r="D16040" s="27"/>
      <c r="E16040" s="27"/>
      <c r="F16040" s="27"/>
      <c r="G16040" s="28"/>
      <c r="H16040" s="28"/>
      <c r="I16040" s="28"/>
      <c r="J16040" s="28"/>
      <c r="K16040" s="28"/>
      <c r="L16040" s="28"/>
    </row>
    <row r="16041" spans="1:12" ht="21">
      <c r="A16041" s="26"/>
      <c r="B16041" s="27"/>
      <c r="C16041" s="27"/>
      <c r="D16041" s="27"/>
      <c r="E16041" s="27"/>
      <c r="F16041" s="27"/>
      <c r="G16041" s="28"/>
      <c r="H16041" s="28"/>
      <c r="I16041" s="28"/>
      <c r="J16041" s="28"/>
      <c r="K16041" s="28"/>
      <c r="L16041" s="28"/>
    </row>
    <row r="16042" spans="1:12" ht="21">
      <c r="A16042" s="26"/>
      <c r="B16042" s="27"/>
      <c r="C16042" s="27"/>
      <c r="D16042" s="27"/>
      <c r="E16042" s="27"/>
      <c r="F16042" s="27"/>
      <c r="G16042" s="29"/>
      <c r="H16042" s="29"/>
      <c r="I16042" s="29"/>
      <c r="J16042" s="29"/>
      <c r="K16042" s="29"/>
      <c r="L16042" s="29"/>
    </row>
    <row r="16043" spans="1:12" ht="21">
      <c r="A16043" s="26"/>
      <c r="B16043" s="27"/>
      <c r="C16043" s="27"/>
      <c r="D16043" s="27"/>
      <c r="E16043" s="27"/>
      <c r="F16043" s="27"/>
      <c r="G16043" s="28"/>
      <c r="H16043" s="28"/>
      <c r="I16043" s="28"/>
      <c r="J16043" s="28"/>
      <c r="K16043" s="28"/>
      <c r="L16043" s="28"/>
    </row>
    <row r="16044" spans="1:12" ht="21">
      <c r="A16044" s="26"/>
      <c r="B16044" s="27"/>
      <c r="C16044" s="27"/>
      <c r="D16044" s="27"/>
      <c r="E16044" s="27"/>
      <c r="F16044" s="27"/>
      <c r="G16044" s="28"/>
      <c r="H16044" s="28"/>
      <c r="I16044" s="28"/>
      <c r="J16044" s="28"/>
      <c r="K16044" s="28"/>
      <c r="L16044" s="28"/>
    </row>
    <row r="16045" spans="1:12" ht="21">
      <c r="A16045" s="26"/>
      <c r="B16045" s="27"/>
      <c r="C16045" s="27"/>
      <c r="D16045" s="27"/>
      <c r="E16045" s="27"/>
      <c r="F16045" s="27"/>
      <c r="G16045" s="29"/>
      <c r="H16045" s="29"/>
      <c r="I16045" s="29"/>
      <c r="J16045" s="29"/>
      <c r="K16045" s="29"/>
      <c r="L16045" s="29"/>
    </row>
    <row r="16046" spans="1:12" ht="21">
      <c r="A16046" s="26"/>
      <c r="B16046" s="27"/>
      <c r="C16046" s="27"/>
      <c r="D16046" s="27"/>
      <c r="E16046" s="27"/>
      <c r="F16046" s="27"/>
      <c r="G16046" s="28"/>
      <c r="H16046" s="28"/>
      <c r="I16046" s="28"/>
      <c r="J16046" s="28"/>
      <c r="K16046" s="28"/>
      <c r="L16046" s="28"/>
    </row>
    <row r="16047" spans="1:12" ht="21">
      <c r="A16047" s="26"/>
      <c r="B16047" s="27"/>
      <c r="C16047" s="27"/>
      <c r="D16047" s="27"/>
      <c r="E16047" s="27"/>
      <c r="F16047" s="27"/>
      <c r="G16047" s="28"/>
      <c r="H16047" s="28"/>
      <c r="I16047" s="28"/>
      <c r="J16047" s="28"/>
      <c r="K16047" s="28"/>
      <c r="L16047" s="28"/>
    </row>
    <row r="16048" spans="1:12" ht="21">
      <c r="A16048" s="26"/>
      <c r="B16048" s="27"/>
      <c r="C16048" s="27"/>
      <c r="D16048" s="27"/>
      <c r="E16048" s="27"/>
      <c r="F16048" s="27"/>
      <c r="G16048" s="29"/>
      <c r="H16048" s="29"/>
      <c r="I16048" s="29"/>
      <c r="J16048" s="29"/>
      <c r="K16048" s="29"/>
      <c r="L16048" s="29"/>
    </row>
    <row r="16049" spans="1:12" ht="21">
      <c r="A16049" s="26"/>
      <c r="B16049" s="27"/>
      <c r="C16049" s="27"/>
      <c r="D16049" s="27"/>
      <c r="E16049" s="27"/>
      <c r="F16049" s="27"/>
      <c r="G16049" s="29"/>
      <c r="H16049" s="29"/>
      <c r="I16049" s="29"/>
      <c r="J16049" s="29"/>
      <c r="K16049" s="29"/>
      <c r="L16049" s="29"/>
    </row>
    <row r="16050" spans="1:12" ht="21">
      <c r="A16050" s="26"/>
      <c r="B16050" s="27"/>
      <c r="C16050" s="27"/>
      <c r="D16050" s="27"/>
      <c r="E16050" s="27"/>
      <c r="F16050" s="27"/>
      <c r="G16050" s="29"/>
      <c r="H16050" s="29"/>
      <c r="I16050" s="29"/>
      <c r="J16050" s="29"/>
      <c r="K16050" s="29"/>
      <c r="L16050" s="29"/>
    </row>
    <row r="16051" spans="1:12" ht="21">
      <c r="A16051" s="26"/>
      <c r="B16051" s="27"/>
      <c r="C16051" s="27"/>
      <c r="D16051" s="27"/>
      <c r="E16051" s="27"/>
      <c r="F16051" s="27"/>
      <c r="G16051" s="29"/>
      <c r="H16051" s="29"/>
      <c r="I16051" s="29"/>
      <c r="J16051" s="29"/>
      <c r="K16051" s="29"/>
      <c r="L16051" s="29"/>
    </row>
    <row r="16052" spans="1:12" ht="21">
      <c r="A16052" s="26"/>
      <c r="B16052" s="27"/>
      <c r="C16052" s="27"/>
      <c r="D16052" s="27"/>
      <c r="E16052" s="27"/>
      <c r="F16052" s="27"/>
      <c r="G16052" s="29"/>
      <c r="H16052" s="29"/>
      <c r="I16052" s="29"/>
      <c r="J16052" s="29"/>
      <c r="K16052" s="29"/>
      <c r="L16052" s="29"/>
    </row>
    <row r="16053" spans="1:12" ht="21">
      <c r="A16053" s="26"/>
      <c r="B16053" s="27"/>
      <c r="C16053" s="27"/>
      <c r="D16053" s="27"/>
      <c r="E16053" s="27"/>
      <c r="F16053" s="27"/>
      <c r="G16053" s="29"/>
      <c r="H16053" s="29"/>
      <c r="I16053" s="29"/>
      <c r="J16053" s="29"/>
      <c r="K16053" s="29"/>
      <c r="L16053" s="29"/>
    </row>
    <row r="16054" spans="1:12" ht="21">
      <c r="A16054" s="26"/>
      <c r="B16054" s="27"/>
      <c r="C16054" s="27"/>
      <c r="D16054" s="27"/>
      <c r="E16054" s="27"/>
      <c r="F16054" s="27"/>
      <c r="G16054" s="29"/>
      <c r="H16054" s="29"/>
      <c r="I16054" s="29"/>
      <c r="J16054" s="29"/>
      <c r="K16054" s="29"/>
      <c r="L16054" s="29"/>
    </row>
    <row r="16055" spans="1:12" ht="21">
      <c r="A16055" s="26"/>
      <c r="B16055" s="27"/>
      <c r="C16055" s="27"/>
      <c r="D16055" s="27"/>
      <c r="E16055" s="27"/>
      <c r="F16055" s="27"/>
      <c r="G16055" s="28"/>
      <c r="H16055" s="28"/>
      <c r="I16055" s="28"/>
      <c r="J16055" s="28"/>
      <c r="K16055" s="28"/>
      <c r="L16055" s="28"/>
    </row>
    <row r="16056" spans="1:12" ht="21">
      <c r="A16056" s="26"/>
      <c r="B16056" s="27"/>
      <c r="C16056" s="27"/>
      <c r="D16056" s="27"/>
      <c r="E16056" s="27"/>
      <c r="F16056" s="27"/>
      <c r="G16056" s="29"/>
      <c r="H16056" s="29"/>
      <c r="I16056" s="29"/>
      <c r="J16056" s="29"/>
      <c r="K16056" s="29"/>
      <c r="L16056" s="29"/>
    </row>
    <row r="16057" spans="1:12" ht="21">
      <c r="A16057" s="26"/>
      <c r="B16057" s="27"/>
      <c r="C16057" s="27"/>
      <c r="D16057" s="27"/>
      <c r="E16057" s="27"/>
      <c r="F16057" s="27"/>
      <c r="G16057" s="28"/>
      <c r="H16057" s="28"/>
      <c r="I16057" s="28"/>
      <c r="J16057" s="28"/>
      <c r="K16057" s="28"/>
      <c r="L16057" s="28"/>
    </row>
    <row r="16058" spans="1:12" ht="21">
      <c r="A16058" s="26"/>
      <c r="B16058" s="27"/>
      <c r="C16058" s="27"/>
      <c r="D16058" s="27"/>
      <c r="E16058" s="27"/>
      <c r="F16058" s="27"/>
      <c r="G16058" s="28"/>
      <c r="H16058" s="28"/>
      <c r="I16058" s="28"/>
      <c r="J16058" s="28"/>
      <c r="K16058" s="28"/>
      <c r="L16058" s="28"/>
    </row>
    <row r="16059" spans="1:12" ht="21">
      <c r="A16059" s="26"/>
      <c r="B16059" s="27"/>
      <c r="C16059" s="27"/>
      <c r="D16059" s="27"/>
      <c r="E16059" s="27"/>
      <c r="F16059" s="27"/>
      <c r="G16059" s="29"/>
      <c r="H16059" s="29"/>
      <c r="I16059" s="29"/>
      <c r="J16059" s="29"/>
      <c r="K16059" s="29"/>
      <c r="L16059" s="29"/>
    </row>
    <row r="16060" spans="1:12" ht="21">
      <c r="A16060" s="26"/>
      <c r="B16060" s="27"/>
      <c r="C16060" s="27"/>
      <c r="D16060" s="27"/>
      <c r="E16060" s="27"/>
      <c r="F16060" s="27"/>
      <c r="G16060" s="28"/>
      <c r="H16060" s="28"/>
      <c r="I16060" s="28"/>
      <c r="J16060" s="28"/>
      <c r="K16060" s="28"/>
      <c r="L16060" s="28"/>
    </row>
    <row r="16061" spans="1:12" ht="21">
      <c r="A16061" s="26"/>
      <c r="B16061" s="27"/>
      <c r="C16061" s="27"/>
      <c r="D16061" s="27"/>
      <c r="E16061" s="27"/>
      <c r="F16061" s="27"/>
      <c r="G16061" s="28"/>
      <c r="H16061" s="28"/>
      <c r="I16061" s="28"/>
      <c r="J16061" s="28"/>
      <c r="K16061" s="28"/>
      <c r="L16061" s="28"/>
    </row>
    <row r="16062" spans="1:12" ht="21">
      <c r="A16062" s="26"/>
      <c r="B16062" s="27"/>
      <c r="C16062" s="27"/>
      <c r="D16062" s="27"/>
      <c r="E16062" s="27"/>
      <c r="F16062" s="27"/>
      <c r="G16062" s="29"/>
      <c r="H16062" s="29"/>
      <c r="I16062" s="29"/>
      <c r="J16062" s="29"/>
      <c r="K16062" s="29"/>
      <c r="L16062" s="29"/>
    </row>
    <row r="16063" spans="1:12" ht="21">
      <c r="A16063" s="26"/>
      <c r="B16063" s="27"/>
      <c r="C16063" s="27"/>
      <c r="D16063" s="27"/>
      <c r="E16063" s="27"/>
      <c r="F16063" s="27"/>
      <c r="G16063" s="28"/>
      <c r="H16063" s="28"/>
      <c r="I16063" s="28"/>
      <c r="J16063" s="28"/>
      <c r="K16063" s="28"/>
      <c r="L16063" s="28"/>
    </row>
    <row r="16064" spans="1:12" ht="21">
      <c r="A16064" s="26"/>
      <c r="B16064" s="27"/>
      <c r="C16064" s="27"/>
      <c r="D16064" s="27"/>
      <c r="E16064" s="27"/>
      <c r="F16064" s="27"/>
      <c r="G16064" s="28"/>
      <c r="H16064" s="28"/>
      <c r="I16064" s="28"/>
      <c r="J16064" s="28"/>
      <c r="K16064" s="28"/>
      <c r="L16064" s="28"/>
    </row>
    <row r="16065" spans="1:12" ht="21">
      <c r="A16065" s="26"/>
      <c r="B16065" s="27"/>
      <c r="C16065" s="27"/>
      <c r="D16065" s="27"/>
      <c r="E16065" s="27"/>
      <c r="F16065" s="27"/>
      <c r="G16065" s="29"/>
      <c r="H16065" s="29"/>
      <c r="I16065" s="29"/>
      <c r="J16065" s="29"/>
      <c r="K16065" s="29"/>
      <c r="L16065" s="29"/>
    </row>
    <row r="16066" spans="1:12" ht="21">
      <c r="A16066" s="26"/>
      <c r="B16066" s="27"/>
      <c r="C16066" s="27"/>
      <c r="D16066" s="27"/>
      <c r="E16066" s="27"/>
      <c r="F16066" s="27"/>
      <c r="G16066" s="28"/>
      <c r="H16066" s="28"/>
      <c r="I16066" s="28"/>
      <c r="J16066" s="28"/>
      <c r="K16066" s="28"/>
      <c r="L16066" s="28"/>
    </row>
    <row r="16067" spans="1:12" ht="21">
      <c r="A16067" s="26"/>
      <c r="B16067" s="27"/>
      <c r="C16067" s="27"/>
      <c r="D16067" s="27"/>
      <c r="E16067" s="27"/>
      <c r="F16067" s="27"/>
      <c r="G16067" s="28"/>
      <c r="H16067" s="28"/>
      <c r="I16067" s="28"/>
      <c r="J16067" s="28"/>
      <c r="K16067" s="28"/>
      <c r="L16067" s="28"/>
    </row>
    <row r="16068" spans="1:12" ht="21">
      <c r="A16068" s="26"/>
      <c r="B16068" s="27"/>
      <c r="C16068" s="27"/>
      <c r="D16068" s="27"/>
      <c r="E16068" s="27"/>
      <c r="F16068" s="27"/>
      <c r="G16068" s="28"/>
      <c r="H16068" s="28"/>
      <c r="I16068" s="28"/>
      <c r="J16068" s="28"/>
      <c r="K16068" s="28"/>
      <c r="L16068" s="28"/>
    </row>
    <row r="16069" spans="1:12" ht="21">
      <c r="A16069" s="26"/>
      <c r="B16069" s="27"/>
      <c r="C16069" s="27"/>
      <c r="D16069" s="27"/>
      <c r="E16069" s="27"/>
      <c r="F16069" s="27"/>
      <c r="G16069" s="28"/>
      <c r="H16069" s="28"/>
      <c r="I16069" s="28"/>
      <c r="J16069" s="28"/>
      <c r="K16069" s="28"/>
      <c r="L16069" s="28"/>
    </row>
    <row r="16070" spans="1:12" ht="21">
      <c r="A16070" s="26"/>
      <c r="B16070" s="27"/>
      <c r="C16070" s="27"/>
      <c r="D16070" s="27"/>
      <c r="E16070" s="27"/>
      <c r="F16070" s="27"/>
      <c r="G16070" s="28"/>
      <c r="H16070" s="28"/>
      <c r="I16070" s="28"/>
      <c r="J16070" s="28"/>
      <c r="K16070" s="28"/>
      <c r="L16070" s="28"/>
    </row>
    <row r="16071" spans="1:12" ht="21">
      <c r="A16071" s="26"/>
      <c r="B16071" s="27"/>
      <c r="C16071" s="27"/>
      <c r="D16071" s="27"/>
      <c r="E16071" s="27"/>
      <c r="F16071" s="27"/>
      <c r="G16071" s="29"/>
      <c r="H16071" s="29"/>
      <c r="I16071" s="29"/>
      <c r="J16071" s="29"/>
      <c r="K16071" s="29"/>
      <c r="L16071" s="29"/>
    </row>
    <row r="16072" spans="1:12" ht="21">
      <c r="A16072" s="26"/>
      <c r="B16072" s="27"/>
      <c r="C16072" s="27"/>
      <c r="D16072" s="27"/>
      <c r="E16072" s="27"/>
      <c r="F16072" s="27"/>
      <c r="G16072" s="29"/>
      <c r="H16072" s="29"/>
      <c r="I16072" s="29"/>
      <c r="J16072" s="29"/>
      <c r="K16072" s="29"/>
      <c r="L16072" s="29"/>
    </row>
    <row r="16073" spans="1:12" ht="21">
      <c r="A16073" s="26"/>
      <c r="B16073" s="27"/>
      <c r="C16073" s="27"/>
      <c r="D16073" s="27"/>
      <c r="E16073" s="27"/>
      <c r="F16073" s="27"/>
      <c r="G16073" s="29"/>
      <c r="H16073" s="29"/>
      <c r="I16073" s="29"/>
      <c r="J16073" s="29"/>
      <c r="K16073" s="29"/>
      <c r="L16073" s="29"/>
    </row>
    <row r="16074" spans="1:12" ht="21">
      <c r="A16074" s="26"/>
      <c r="B16074" s="27"/>
      <c r="C16074" s="27"/>
      <c r="D16074" s="27"/>
      <c r="E16074" s="27"/>
      <c r="F16074" s="27"/>
      <c r="G16074" s="29"/>
      <c r="H16074" s="29"/>
      <c r="I16074" s="29"/>
      <c r="J16074" s="29"/>
      <c r="K16074" s="29"/>
      <c r="L16074" s="29"/>
    </row>
    <row r="16075" spans="1:12" ht="21">
      <c r="A16075" s="26"/>
      <c r="B16075" s="27"/>
      <c r="C16075" s="27"/>
      <c r="D16075" s="27"/>
      <c r="E16075" s="27"/>
      <c r="F16075" s="27"/>
      <c r="G16075" s="29"/>
      <c r="H16075" s="29"/>
      <c r="I16075" s="29"/>
      <c r="J16075" s="29"/>
      <c r="K16075" s="29"/>
      <c r="L16075" s="29"/>
    </row>
    <row r="16076" spans="1:12" ht="21">
      <c r="A16076" s="26"/>
      <c r="B16076" s="27"/>
      <c r="C16076" s="27"/>
      <c r="D16076" s="27"/>
      <c r="E16076" s="27"/>
      <c r="F16076" s="27"/>
      <c r="G16076" s="29"/>
      <c r="H16076" s="29"/>
      <c r="I16076" s="29"/>
      <c r="J16076" s="29"/>
      <c r="K16076" s="29"/>
      <c r="L16076" s="29"/>
    </row>
    <row r="16077" spans="1:12" ht="21">
      <c r="A16077" s="26"/>
      <c r="B16077" s="27"/>
      <c r="C16077" s="27"/>
      <c r="D16077" s="27"/>
      <c r="E16077" s="27"/>
      <c r="F16077" s="27"/>
      <c r="G16077" s="29"/>
      <c r="H16077" s="29"/>
      <c r="I16077" s="29"/>
      <c r="J16077" s="29"/>
      <c r="K16077" s="29"/>
      <c r="L16077" s="29"/>
    </row>
    <row r="16078" spans="1:12" ht="21">
      <c r="A16078" s="26"/>
      <c r="B16078" s="27"/>
      <c r="C16078" s="27"/>
      <c r="D16078" s="27"/>
      <c r="E16078" s="27"/>
      <c r="F16078" s="27"/>
      <c r="G16078" s="29"/>
      <c r="H16078" s="29"/>
      <c r="I16078" s="29"/>
      <c r="J16078" s="29"/>
      <c r="K16078" s="29"/>
      <c r="L16078" s="29"/>
    </row>
    <row r="16079" spans="1:12" ht="21">
      <c r="A16079" s="26"/>
      <c r="B16079" s="27"/>
      <c r="C16079" s="27"/>
      <c r="D16079" s="27"/>
      <c r="E16079" s="27"/>
      <c r="F16079" s="27"/>
      <c r="G16079" s="28"/>
      <c r="H16079" s="28"/>
      <c r="I16079" s="28"/>
      <c r="J16079" s="28"/>
      <c r="K16079" s="28"/>
      <c r="L16079" s="28"/>
    </row>
    <row r="16080" spans="1:12" ht="21">
      <c r="A16080" s="26"/>
      <c r="B16080" s="27"/>
      <c r="C16080" s="27"/>
      <c r="D16080" s="27"/>
      <c r="E16080" s="27"/>
      <c r="F16080" s="27"/>
      <c r="G16080" s="28"/>
      <c r="H16080" s="28"/>
      <c r="I16080" s="28"/>
      <c r="J16080" s="28"/>
      <c r="K16080" s="28"/>
      <c r="L16080" s="28"/>
    </row>
    <row r="16081" spans="1:12" ht="21">
      <c r="A16081" s="26"/>
      <c r="B16081" s="27"/>
      <c r="C16081" s="27"/>
      <c r="D16081" s="27"/>
      <c r="E16081" s="27"/>
      <c r="F16081" s="27"/>
      <c r="G16081" s="28"/>
      <c r="H16081" s="28"/>
      <c r="I16081" s="28"/>
      <c r="J16081" s="28"/>
      <c r="K16081" s="28"/>
      <c r="L16081" s="28"/>
    </row>
    <row r="16082" spans="1:12" ht="21">
      <c r="A16082" s="26"/>
      <c r="B16082" s="27"/>
      <c r="C16082" s="27"/>
      <c r="D16082" s="27"/>
      <c r="E16082" s="27"/>
      <c r="F16082" s="27"/>
      <c r="G16082" s="28"/>
      <c r="H16082" s="28"/>
      <c r="I16082" s="28"/>
      <c r="J16082" s="28"/>
      <c r="K16082" s="28"/>
      <c r="L16082" s="28"/>
    </row>
    <row r="16083" spans="1:12" ht="21">
      <c r="A16083" s="26"/>
      <c r="B16083" s="27"/>
      <c r="C16083" s="27"/>
      <c r="D16083" s="27"/>
      <c r="E16083" s="27"/>
      <c r="F16083" s="27"/>
      <c r="G16083" s="29"/>
      <c r="H16083" s="29"/>
      <c r="I16083" s="29"/>
      <c r="J16083" s="29"/>
      <c r="K16083" s="29"/>
      <c r="L16083" s="29"/>
    </row>
    <row r="16084" spans="1:12" ht="21">
      <c r="A16084" s="26"/>
      <c r="B16084" s="27"/>
      <c r="C16084" s="27"/>
      <c r="D16084" s="27"/>
      <c r="E16084" s="27"/>
      <c r="F16084" s="27"/>
      <c r="G16084" s="29"/>
      <c r="H16084" s="29"/>
      <c r="I16084" s="29"/>
      <c r="J16084" s="29"/>
      <c r="K16084" s="29"/>
      <c r="L16084" s="29"/>
    </row>
    <row r="16085" spans="1:12" ht="21">
      <c r="A16085" s="26"/>
      <c r="B16085" s="27"/>
      <c r="C16085" s="27"/>
      <c r="D16085" s="27"/>
      <c r="E16085" s="27"/>
      <c r="F16085" s="27"/>
      <c r="G16085" s="29"/>
      <c r="H16085" s="29"/>
      <c r="I16085" s="29"/>
      <c r="J16085" s="29"/>
      <c r="K16085" s="29"/>
      <c r="L16085" s="29"/>
    </row>
    <row r="16086" spans="1:12" ht="21">
      <c r="A16086" s="26"/>
      <c r="B16086" s="27"/>
      <c r="C16086" s="27"/>
      <c r="D16086" s="27"/>
      <c r="E16086" s="27"/>
      <c r="F16086" s="27"/>
      <c r="G16086" s="28"/>
      <c r="H16086" s="28"/>
      <c r="I16086" s="28"/>
      <c r="J16086" s="28"/>
      <c r="K16086" s="28"/>
      <c r="L16086" s="28"/>
    </row>
    <row r="16087" spans="1:12" ht="21">
      <c r="A16087" s="26"/>
      <c r="B16087" s="27"/>
      <c r="C16087" s="27"/>
      <c r="D16087" s="27"/>
      <c r="E16087" s="27"/>
      <c r="F16087" s="27"/>
      <c r="G16087" s="28"/>
      <c r="H16087" s="28"/>
      <c r="I16087" s="28"/>
      <c r="J16087" s="28"/>
      <c r="K16087" s="28"/>
      <c r="L16087" s="28"/>
    </row>
    <row r="16088" spans="1:12" ht="21">
      <c r="A16088" s="26"/>
      <c r="B16088" s="27"/>
      <c r="C16088" s="27"/>
      <c r="D16088" s="27"/>
      <c r="E16088" s="27"/>
      <c r="F16088" s="27"/>
      <c r="G16088" s="28"/>
      <c r="H16088" s="28"/>
      <c r="I16088" s="28"/>
      <c r="J16088" s="28"/>
      <c r="K16088" s="28"/>
      <c r="L16088" s="28"/>
    </row>
    <row r="16089" spans="1:12" ht="21">
      <c r="A16089" s="26"/>
      <c r="B16089" s="27"/>
      <c r="C16089" s="27"/>
      <c r="D16089" s="27"/>
      <c r="E16089" s="27"/>
      <c r="F16089" s="27"/>
      <c r="G16089" s="29"/>
      <c r="H16089" s="29"/>
      <c r="I16089" s="29"/>
      <c r="J16089" s="29"/>
      <c r="K16089" s="29"/>
      <c r="L16089" s="29"/>
    </row>
    <row r="16090" spans="1:12" ht="21">
      <c r="A16090" s="26"/>
      <c r="B16090" s="27"/>
      <c r="C16090" s="27"/>
      <c r="D16090" s="27"/>
      <c r="E16090" s="27"/>
      <c r="F16090" s="27"/>
      <c r="G16090" s="29"/>
      <c r="H16090" s="29"/>
      <c r="I16090" s="29"/>
      <c r="J16090" s="29"/>
      <c r="K16090" s="29"/>
      <c r="L16090" s="29"/>
    </row>
    <row r="16091" spans="1:12" ht="21">
      <c r="A16091" s="26"/>
      <c r="B16091" s="27"/>
      <c r="C16091" s="27"/>
      <c r="D16091" s="27"/>
      <c r="E16091" s="27"/>
      <c r="F16091" s="27"/>
      <c r="G16091" s="28"/>
      <c r="H16091" s="28"/>
      <c r="I16091" s="28"/>
      <c r="J16091" s="28"/>
      <c r="K16091" s="28"/>
      <c r="L16091" s="28"/>
    </row>
    <row r="16092" spans="1:12" ht="21">
      <c r="A16092" s="26"/>
      <c r="B16092" s="27"/>
      <c r="C16092" s="27"/>
      <c r="D16092" s="27"/>
      <c r="E16092" s="27"/>
      <c r="F16092" s="27"/>
      <c r="G16092" s="29"/>
      <c r="H16092" s="29"/>
      <c r="I16092" s="29"/>
      <c r="J16092" s="29"/>
      <c r="K16092" s="29"/>
      <c r="L16092" s="29"/>
    </row>
    <row r="16093" spans="1:12" ht="21">
      <c r="A16093" s="26"/>
      <c r="B16093" s="27"/>
      <c r="C16093" s="27"/>
      <c r="D16093" s="27"/>
      <c r="E16093" s="27"/>
      <c r="F16093" s="27"/>
      <c r="G16093" s="29"/>
      <c r="H16093" s="29"/>
      <c r="I16093" s="29"/>
      <c r="J16093" s="29"/>
      <c r="K16093" s="29"/>
      <c r="L16093" s="29"/>
    </row>
    <row r="16094" spans="1:12" ht="21">
      <c r="A16094" s="26"/>
      <c r="B16094" s="27"/>
      <c r="C16094" s="27"/>
      <c r="D16094" s="27"/>
      <c r="E16094" s="27"/>
      <c r="F16094" s="27"/>
      <c r="G16094" s="29"/>
      <c r="H16094" s="29"/>
      <c r="I16094" s="29"/>
      <c r="J16094" s="29"/>
      <c r="K16094" s="29"/>
      <c r="L16094" s="29"/>
    </row>
    <row r="16095" spans="1:12" ht="21">
      <c r="A16095" s="26"/>
      <c r="B16095" s="27"/>
      <c r="C16095" s="27"/>
      <c r="D16095" s="27"/>
      <c r="E16095" s="27"/>
      <c r="F16095" s="27"/>
      <c r="G16095" s="28"/>
      <c r="H16095" s="28"/>
      <c r="I16095" s="28"/>
      <c r="J16095" s="28"/>
      <c r="K16095" s="28"/>
      <c r="L16095" s="28"/>
    </row>
    <row r="16096" spans="1:12" ht="21">
      <c r="A16096" s="26"/>
      <c r="B16096" s="27"/>
      <c r="C16096" s="27"/>
      <c r="D16096" s="27"/>
      <c r="E16096" s="27"/>
      <c r="F16096" s="27"/>
      <c r="G16096" s="28"/>
      <c r="H16096" s="28"/>
      <c r="I16096" s="28"/>
      <c r="J16096" s="28"/>
      <c r="K16096" s="28"/>
      <c r="L16096" s="28"/>
    </row>
    <row r="16097" spans="1:12" ht="21">
      <c r="A16097" s="26"/>
      <c r="B16097" s="27"/>
      <c r="C16097" s="27"/>
      <c r="D16097" s="27"/>
      <c r="E16097" s="27"/>
      <c r="F16097" s="27"/>
      <c r="G16097" s="28"/>
      <c r="H16097" s="28"/>
      <c r="I16097" s="28"/>
      <c r="J16097" s="28"/>
      <c r="K16097" s="28"/>
      <c r="L16097" s="28"/>
    </row>
    <row r="16098" spans="1:12" ht="21">
      <c r="A16098" s="26"/>
      <c r="B16098" s="27"/>
      <c r="C16098" s="27"/>
      <c r="D16098" s="27"/>
      <c r="E16098" s="27"/>
      <c r="F16098" s="27"/>
      <c r="G16098" s="29"/>
      <c r="H16098" s="29"/>
      <c r="I16098" s="29"/>
      <c r="J16098" s="29"/>
      <c r="K16098" s="29"/>
      <c r="L16098" s="29"/>
    </row>
    <row r="16099" spans="1:12" ht="21">
      <c r="A16099" s="26"/>
      <c r="B16099" s="27"/>
      <c r="C16099" s="27"/>
      <c r="D16099" s="27"/>
      <c r="E16099" s="27"/>
      <c r="F16099" s="27"/>
      <c r="G16099" s="29"/>
      <c r="H16099" s="29"/>
      <c r="I16099" s="29"/>
      <c r="J16099" s="29"/>
      <c r="K16099" s="29"/>
      <c r="L16099" s="29"/>
    </row>
    <row r="16100" spans="1:12" ht="21">
      <c r="A16100" s="26"/>
      <c r="B16100" s="27"/>
      <c r="C16100" s="27"/>
      <c r="D16100" s="27"/>
      <c r="E16100" s="27"/>
      <c r="F16100" s="27"/>
      <c r="G16100" s="28"/>
      <c r="H16100" s="28"/>
      <c r="I16100" s="28"/>
      <c r="J16100" s="28"/>
      <c r="K16100" s="28"/>
      <c r="L16100" s="28"/>
    </row>
    <row r="16101" spans="1:12" ht="21">
      <c r="A16101" s="26"/>
      <c r="B16101" s="27"/>
      <c r="C16101" s="27"/>
      <c r="D16101" s="27"/>
      <c r="E16101" s="27"/>
      <c r="F16101" s="27"/>
      <c r="G16101" s="29"/>
      <c r="H16101" s="29"/>
      <c r="I16101" s="29"/>
      <c r="J16101" s="29"/>
      <c r="K16101" s="29"/>
      <c r="L16101" s="29"/>
    </row>
    <row r="16102" spans="1:12" ht="21">
      <c r="A16102" s="26"/>
      <c r="B16102" s="27"/>
      <c r="C16102" s="27"/>
      <c r="D16102" s="27"/>
      <c r="E16102" s="27"/>
      <c r="F16102" s="27"/>
      <c r="G16102" s="29"/>
      <c r="H16102" s="29"/>
      <c r="I16102" s="29"/>
      <c r="J16102" s="29"/>
      <c r="K16102" s="29"/>
      <c r="L16102" s="29"/>
    </row>
    <row r="16103" spans="1:12" ht="21">
      <c r="A16103" s="26"/>
      <c r="B16103" s="27"/>
      <c r="C16103" s="27"/>
      <c r="D16103" s="27"/>
      <c r="E16103" s="27"/>
      <c r="F16103" s="27"/>
      <c r="G16103" s="29"/>
      <c r="H16103" s="29"/>
      <c r="I16103" s="29"/>
      <c r="J16103" s="29"/>
      <c r="K16103" s="29"/>
      <c r="L16103" s="29"/>
    </row>
    <row r="16104" spans="1:12" ht="21">
      <c r="A16104" s="26"/>
      <c r="B16104" s="27"/>
      <c r="C16104" s="27"/>
      <c r="D16104" s="27"/>
      <c r="E16104" s="27"/>
      <c r="F16104" s="27"/>
      <c r="G16104" s="29"/>
      <c r="H16104" s="29"/>
      <c r="I16104" s="29"/>
      <c r="J16104" s="29"/>
      <c r="K16104" s="29"/>
      <c r="L16104" s="29"/>
    </row>
    <row r="16105" spans="1:12" ht="21">
      <c r="A16105" s="26"/>
      <c r="B16105" s="27"/>
      <c r="C16105" s="27"/>
      <c r="D16105" s="27"/>
      <c r="E16105" s="27"/>
      <c r="F16105" s="27"/>
      <c r="G16105" s="29"/>
      <c r="H16105" s="29"/>
      <c r="I16105" s="29"/>
      <c r="J16105" s="29"/>
      <c r="K16105" s="29"/>
      <c r="L16105" s="29"/>
    </row>
    <row r="16106" spans="1:12" ht="21">
      <c r="A16106" s="26"/>
      <c r="B16106" s="27"/>
      <c r="C16106" s="27"/>
      <c r="D16106" s="27"/>
      <c r="E16106" s="27"/>
      <c r="F16106" s="27"/>
      <c r="G16106" s="29"/>
      <c r="H16106" s="29"/>
      <c r="I16106" s="29"/>
      <c r="J16106" s="29"/>
      <c r="K16106" s="29"/>
      <c r="L16106" s="29"/>
    </row>
    <row r="16107" spans="1:12" ht="21">
      <c r="A16107" s="26"/>
      <c r="B16107" s="27"/>
      <c r="C16107" s="27"/>
      <c r="D16107" s="27"/>
      <c r="E16107" s="27"/>
      <c r="F16107" s="27"/>
      <c r="G16107" s="29"/>
      <c r="H16107" s="29"/>
      <c r="I16107" s="29"/>
      <c r="J16107" s="29"/>
      <c r="K16107" s="29"/>
      <c r="L16107" s="29"/>
    </row>
    <row r="16108" spans="1:12" ht="21">
      <c r="A16108" s="26"/>
      <c r="B16108" s="27"/>
      <c r="C16108" s="27"/>
      <c r="D16108" s="27"/>
      <c r="E16108" s="27"/>
      <c r="F16108" s="27"/>
      <c r="G16108" s="28"/>
      <c r="H16108" s="28"/>
      <c r="I16108" s="28"/>
      <c r="J16108" s="28"/>
      <c r="K16108" s="28"/>
      <c r="L16108" s="28"/>
    </row>
    <row r="16109" spans="1:12" ht="21">
      <c r="A16109" s="26"/>
      <c r="B16109" s="27"/>
      <c r="C16109" s="27"/>
      <c r="D16109" s="27"/>
      <c r="E16109" s="27"/>
      <c r="F16109" s="27"/>
      <c r="G16109" s="29"/>
      <c r="H16109" s="29"/>
      <c r="I16109" s="29"/>
      <c r="J16109" s="29"/>
      <c r="K16109" s="29"/>
      <c r="L16109" s="29"/>
    </row>
    <row r="16110" spans="1:12" ht="21">
      <c r="A16110" s="26"/>
      <c r="B16110" s="27"/>
      <c r="C16110" s="27"/>
      <c r="D16110" s="27"/>
      <c r="E16110" s="27"/>
      <c r="F16110" s="27"/>
      <c r="G16110" s="28"/>
      <c r="H16110" s="28"/>
      <c r="I16110" s="28"/>
      <c r="J16110" s="28"/>
      <c r="K16110" s="28"/>
      <c r="L16110" s="28"/>
    </row>
    <row r="16111" spans="1:12" ht="21">
      <c r="A16111" s="26"/>
      <c r="B16111" s="27"/>
      <c r="C16111" s="27"/>
      <c r="D16111" s="27"/>
      <c r="E16111" s="27"/>
      <c r="F16111" s="27"/>
      <c r="G16111" s="29"/>
      <c r="H16111" s="29"/>
      <c r="I16111" s="29"/>
      <c r="J16111" s="29"/>
      <c r="K16111" s="29"/>
      <c r="L16111" s="29"/>
    </row>
    <row r="16112" spans="1:12" ht="21">
      <c r="A16112" s="26"/>
      <c r="B16112" s="27"/>
      <c r="C16112" s="27"/>
      <c r="D16112" s="27"/>
      <c r="E16112" s="27"/>
      <c r="F16112" s="27"/>
      <c r="G16112" s="29"/>
      <c r="H16112" s="29"/>
      <c r="I16112" s="29"/>
      <c r="J16112" s="29"/>
      <c r="K16112" s="29"/>
      <c r="L16112" s="29"/>
    </row>
    <row r="16113" spans="1:12" ht="21">
      <c r="A16113" s="26"/>
      <c r="B16113" s="27"/>
      <c r="C16113" s="27"/>
      <c r="D16113" s="27"/>
      <c r="E16113" s="27"/>
      <c r="F16113" s="27"/>
      <c r="G16113" s="29"/>
      <c r="H16113" s="29"/>
      <c r="I16113" s="29"/>
      <c r="J16113" s="29"/>
      <c r="K16113" s="29"/>
      <c r="L16113" s="29"/>
    </row>
    <row r="16114" spans="1:12" ht="21">
      <c r="A16114" s="26"/>
      <c r="B16114" s="27"/>
      <c r="C16114" s="27"/>
      <c r="D16114" s="27"/>
      <c r="E16114" s="27"/>
      <c r="F16114" s="27"/>
      <c r="G16114" s="29"/>
      <c r="H16114" s="29"/>
      <c r="I16114" s="29"/>
      <c r="J16114" s="29"/>
      <c r="K16114" s="29"/>
      <c r="L16114" s="29"/>
    </row>
    <row r="16115" spans="1:12" ht="21">
      <c r="A16115" s="26"/>
      <c r="B16115" s="27"/>
      <c r="C16115" s="27"/>
      <c r="D16115" s="27"/>
      <c r="E16115" s="27"/>
      <c r="F16115" s="27"/>
      <c r="G16115" s="29"/>
      <c r="H16115" s="29"/>
      <c r="I16115" s="29"/>
      <c r="J16115" s="29"/>
      <c r="K16115" s="29"/>
      <c r="L16115" s="29"/>
    </row>
    <row r="16116" spans="1:12" ht="21">
      <c r="A16116" s="26"/>
      <c r="B16116" s="27"/>
      <c r="C16116" s="27"/>
      <c r="D16116" s="27"/>
      <c r="E16116" s="27"/>
      <c r="F16116" s="27"/>
      <c r="G16116" s="29"/>
      <c r="H16116" s="29"/>
      <c r="I16116" s="29"/>
      <c r="J16116" s="29"/>
      <c r="K16116" s="29"/>
      <c r="L16116" s="29"/>
    </row>
    <row r="16117" spans="1:12" ht="21">
      <c r="A16117" s="26"/>
      <c r="B16117" s="27"/>
      <c r="C16117" s="27"/>
      <c r="D16117" s="27"/>
      <c r="E16117" s="27"/>
      <c r="F16117" s="27"/>
      <c r="G16117" s="29"/>
      <c r="H16117" s="29"/>
      <c r="I16117" s="29"/>
      <c r="J16117" s="29"/>
      <c r="K16117" s="29"/>
      <c r="L16117" s="29"/>
    </row>
    <row r="16118" spans="1:12" ht="21">
      <c r="A16118" s="26"/>
      <c r="B16118" s="27"/>
      <c r="C16118" s="27"/>
      <c r="D16118" s="27"/>
      <c r="E16118" s="27"/>
      <c r="F16118" s="27"/>
      <c r="G16118" s="29"/>
      <c r="H16118" s="29"/>
      <c r="I16118" s="29"/>
      <c r="J16118" s="29"/>
      <c r="K16118" s="29"/>
      <c r="L16118" s="29"/>
    </row>
    <row r="16119" spans="1:12" ht="21">
      <c r="A16119" s="26"/>
      <c r="B16119" s="27"/>
      <c r="C16119" s="27"/>
      <c r="D16119" s="27"/>
      <c r="E16119" s="27"/>
      <c r="F16119" s="27"/>
      <c r="G16119" s="29"/>
      <c r="H16119" s="29"/>
      <c r="I16119" s="29"/>
      <c r="J16119" s="29"/>
      <c r="K16119" s="29"/>
      <c r="L16119" s="29"/>
    </row>
    <row r="16120" spans="1:12" ht="21">
      <c r="A16120" s="26"/>
      <c r="B16120" s="27"/>
      <c r="C16120" s="27"/>
      <c r="D16120" s="27"/>
      <c r="E16120" s="27"/>
      <c r="F16120" s="27"/>
      <c r="G16120" s="29"/>
      <c r="H16120" s="29"/>
      <c r="I16120" s="29"/>
      <c r="J16120" s="29"/>
      <c r="K16120" s="29"/>
      <c r="L16120" s="29"/>
    </row>
    <row r="16121" spans="1:12" ht="21">
      <c r="A16121" s="26"/>
      <c r="B16121" s="27"/>
      <c r="C16121" s="27"/>
      <c r="D16121" s="27"/>
      <c r="E16121" s="27"/>
      <c r="F16121" s="27"/>
      <c r="G16121" s="29"/>
      <c r="H16121" s="29"/>
      <c r="I16121" s="29"/>
      <c r="J16121" s="29"/>
      <c r="K16121" s="29"/>
      <c r="L16121" s="29"/>
    </row>
    <row r="16122" spans="1:12" ht="21">
      <c r="A16122" s="26"/>
      <c r="B16122" s="27"/>
      <c r="C16122" s="27"/>
      <c r="D16122" s="27"/>
      <c r="E16122" s="27"/>
      <c r="F16122" s="27"/>
      <c r="G16122" s="29"/>
      <c r="H16122" s="29"/>
      <c r="I16122" s="29"/>
      <c r="J16122" s="29"/>
      <c r="K16122" s="29"/>
      <c r="L16122" s="29"/>
    </row>
    <row r="16123" spans="1:12" ht="21">
      <c r="A16123" s="26"/>
      <c r="B16123" s="27"/>
      <c r="C16123" s="27"/>
      <c r="D16123" s="27"/>
      <c r="E16123" s="27"/>
      <c r="F16123" s="27"/>
      <c r="G16123" s="29"/>
      <c r="H16123" s="29"/>
      <c r="I16123" s="29"/>
      <c r="J16123" s="29"/>
      <c r="K16123" s="29"/>
      <c r="L16123" s="29"/>
    </row>
    <row r="16124" spans="1:12" ht="21">
      <c r="A16124" s="26"/>
      <c r="B16124" s="27"/>
      <c r="C16124" s="27"/>
      <c r="D16124" s="27"/>
      <c r="E16124" s="27"/>
      <c r="F16124" s="27"/>
      <c r="G16124" s="29"/>
      <c r="H16124" s="29"/>
      <c r="I16124" s="29"/>
      <c r="J16124" s="29"/>
      <c r="K16124" s="29"/>
      <c r="L16124" s="29"/>
    </row>
    <row r="16125" spans="1:12" ht="21">
      <c r="A16125" s="26"/>
      <c r="B16125" s="27"/>
      <c r="C16125" s="27"/>
      <c r="D16125" s="27"/>
      <c r="E16125" s="27"/>
      <c r="F16125" s="27"/>
      <c r="G16125" s="29"/>
      <c r="H16125" s="29"/>
      <c r="I16125" s="29"/>
      <c r="J16125" s="29"/>
      <c r="K16125" s="29"/>
      <c r="L16125" s="29"/>
    </row>
    <row r="16126" spans="1:12" ht="21">
      <c r="A16126" s="26"/>
      <c r="B16126" s="27"/>
      <c r="C16126" s="27"/>
      <c r="D16126" s="27"/>
      <c r="E16126" s="27"/>
      <c r="F16126" s="27"/>
      <c r="G16126" s="28"/>
      <c r="H16126" s="28"/>
      <c r="I16126" s="28"/>
      <c r="J16126" s="28"/>
      <c r="K16126" s="28"/>
      <c r="L16126" s="28"/>
    </row>
    <row r="16127" spans="1:12" ht="21">
      <c r="A16127" s="26"/>
      <c r="B16127" s="27"/>
      <c r="C16127" s="27"/>
      <c r="D16127" s="27"/>
      <c r="E16127" s="27"/>
      <c r="F16127" s="27"/>
      <c r="G16127" s="29"/>
      <c r="H16127" s="29"/>
      <c r="I16127" s="29"/>
      <c r="J16127" s="29"/>
      <c r="K16127" s="29"/>
      <c r="L16127" s="29"/>
    </row>
    <row r="16128" spans="1:12" ht="21">
      <c r="A16128" s="26"/>
      <c r="B16128" s="27"/>
      <c r="C16128" s="27"/>
      <c r="D16128" s="27"/>
      <c r="E16128" s="27"/>
      <c r="F16128" s="27"/>
      <c r="G16128" s="28"/>
      <c r="H16128" s="28"/>
      <c r="I16128" s="28"/>
      <c r="J16128" s="28"/>
      <c r="K16128" s="28"/>
      <c r="L16128" s="28"/>
    </row>
    <row r="16129" spans="1:12" ht="21">
      <c r="A16129" s="26"/>
      <c r="B16129" s="27"/>
      <c r="C16129" s="27"/>
      <c r="D16129" s="27"/>
      <c r="E16129" s="27"/>
      <c r="F16129" s="27"/>
      <c r="G16129" s="29"/>
      <c r="H16129" s="29"/>
      <c r="I16129" s="29"/>
      <c r="J16129" s="29"/>
      <c r="K16129" s="29"/>
      <c r="L16129" s="29"/>
    </row>
    <row r="16130" spans="1:12" ht="21">
      <c r="A16130" s="26"/>
      <c r="B16130" s="27"/>
      <c r="C16130" s="27"/>
      <c r="D16130" s="27"/>
      <c r="E16130" s="27"/>
      <c r="F16130" s="27"/>
      <c r="G16130" s="29"/>
      <c r="H16130" s="29"/>
      <c r="I16130" s="29"/>
      <c r="J16130" s="29"/>
      <c r="K16130" s="29"/>
      <c r="L16130" s="29"/>
    </row>
    <row r="16131" spans="1:12" ht="21">
      <c r="A16131" s="26"/>
      <c r="B16131" s="27"/>
      <c r="C16131" s="27"/>
      <c r="D16131" s="27"/>
      <c r="E16131" s="27"/>
      <c r="F16131" s="27"/>
      <c r="G16131" s="29"/>
      <c r="H16131" s="29"/>
      <c r="I16131" s="29"/>
      <c r="J16131" s="29"/>
      <c r="K16131" s="29"/>
      <c r="L16131" s="29"/>
    </row>
    <row r="16132" spans="1:12" ht="21">
      <c r="A16132" s="26"/>
      <c r="B16132" s="27"/>
      <c r="C16132" s="27"/>
      <c r="D16132" s="27"/>
      <c r="E16132" s="27"/>
      <c r="F16132" s="27"/>
      <c r="G16132" s="29"/>
      <c r="H16132" s="29"/>
      <c r="I16132" s="29"/>
      <c r="J16132" s="29"/>
      <c r="K16132" s="29"/>
      <c r="L16132" s="29"/>
    </row>
    <row r="16133" spans="1:12" ht="21">
      <c r="A16133" s="26"/>
      <c r="B16133" s="27"/>
      <c r="C16133" s="27"/>
      <c r="D16133" s="27"/>
      <c r="E16133" s="27"/>
      <c r="F16133" s="27"/>
      <c r="G16133" s="29"/>
      <c r="H16133" s="29"/>
      <c r="I16133" s="29"/>
      <c r="J16133" s="29"/>
      <c r="K16133" s="29"/>
      <c r="L16133" s="29"/>
    </row>
    <row r="16134" spans="1:12" ht="21">
      <c r="A16134" s="26"/>
      <c r="B16134" s="27"/>
      <c r="C16134" s="27"/>
      <c r="D16134" s="27"/>
      <c r="E16134" s="27"/>
      <c r="F16134" s="27"/>
      <c r="G16134" s="29"/>
      <c r="H16134" s="29"/>
      <c r="I16134" s="29"/>
      <c r="J16134" s="29"/>
      <c r="K16134" s="29"/>
      <c r="L16134" s="29"/>
    </row>
    <row r="16135" spans="1:12" ht="21">
      <c r="A16135" s="26"/>
      <c r="B16135" s="27"/>
      <c r="C16135" s="27"/>
      <c r="D16135" s="27"/>
      <c r="E16135" s="27"/>
      <c r="F16135" s="27"/>
      <c r="G16135" s="28"/>
      <c r="H16135" s="28"/>
      <c r="I16135" s="28"/>
      <c r="J16135" s="28"/>
      <c r="K16135" s="28"/>
      <c r="L16135" s="28"/>
    </row>
    <row r="16136" spans="1:12" ht="21">
      <c r="A16136" s="26"/>
      <c r="B16136" s="27"/>
      <c r="C16136" s="27"/>
      <c r="D16136" s="27"/>
      <c r="E16136" s="27"/>
      <c r="F16136" s="27"/>
      <c r="G16136" s="29"/>
      <c r="H16136" s="29"/>
      <c r="I16136" s="29"/>
      <c r="J16136" s="29"/>
      <c r="K16136" s="29"/>
      <c r="L16136" s="29"/>
    </row>
    <row r="16137" spans="1:12" ht="21">
      <c r="A16137" s="26"/>
      <c r="B16137" s="27"/>
      <c r="C16137" s="27"/>
      <c r="D16137" s="27"/>
      <c r="E16137" s="27"/>
      <c r="F16137" s="27"/>
      <c r="G16137" s="28"/>
      <c r="H16137" s="28"/>
      <c r="I16137" s="28"/>
      <c r="J16137" s="28"/>
      <c r="K16137" s="28"/>
      <c r="L16137" s="28"/>
    </row>
    <row r="16138" spans="1:12" ht="21">
      <c r="A16138" s="26"/>
      <c r="B16138" s="27"/>
      <c r="C16138" s="27"/>
      <c r="D16138" s="27"/>
      <c r="E16138" s="27"/>
      <c r="F16138" s="27"/>
      <c r="G16138" s="29"/>
      <c r="H16138" s="29"/>
      <c r="I16138" s="29"/>
      <c r="J16138" s="29"/>
      <c r="K16138" s="29"/>
      <c r="L16138" s="29"/>
    </row>
    <row r="16139" spans="1:12" ht="21">
      <c r="A16139" s="26"/>
      <c r="B16139" s="27"/>
      <c r="C16139" s="27"/>
      <c r="D16139" s="27"/>
      <c r="E16139" s="27"/>
      <c r="F16139" s="27"/>
      <c r="G16139" s="29"/>
      <c r="H16139" s="29"/>
      <c r="I16139" s="29"/>
      <c r="J16139" s="29"/>
      <c r="K16139" s="29"/>
      <c r="L16139" s="29"/>
    </row>
    <row r="16140" spans="1:12" ht="21">
      <c r="A16140" s="26"/>
      <c r="B16140" s="27"/>
      <c r="C16140" s="27"/>
      <c r="D16140" s="27"/>
      <c r="E16140" s="27"/>
      <c r="F16140" s="27"/>
      <c r="G16140" s="29"/>
      <c r="H16140" s="29"/>
      <c r="I16140" s="29"/>
      <c r="J16140" s="29"/>
      <c r="K16140" s="29"/>
      <c r="L16140" s="29"/>
    </row>
    <row r="16141" spans="1:12" ht="21">
      <c r="A16141" s="26"/>
      <c r="B16141" s="27"/>
      <c r="C16141" s="27"/>
      <c r="D16141" s="27"/>
      <c r="E16141" s="27"/>
      <c r="F16141" s="27"/>
      <c r="G16141" s="29"/>
      <c r="H16141" s="29"/>
      <c r="I16141" s="29"/>
      <c r="J16141" s="29"/>
      <c r="K16141" s="29"/>
      <c r="L16141" s="29"/>
    </row>
    <row r="16142" spans="1:12" ht="21">
      <c r="A16142" s="26"/>
      <c r="B16142" s="27"/>
      <c r="C16142" s="27"/>
      <c r="D16142" s="27"/>
      <c r="E16142" s="27"/>
      <c r="F16142" s="27"/>
      <c r="G16142" s="29"/>
      <c r="H16142" s="29"/>
      <c r="I16142" s="29"/>
      <c r="J16142" s="29"/>
      <c r="K16142" s="29"/>
      <c r="L16142" s="29"/>
    </row>
    <row r="16143" spans="1:12" ht="21">
      <c r="A16143" s="26"/>
      <c r="B16143" s="27"/>
      <c r="C16143" s="27"/>
      <c r="D16143" s="27"/>
      <c r="E16143" s="27"/>
      <c r="F16143" s="27"/>
      <c r="G16143" s="29"/>
      <c r="H16143" s="29"/>
      <c r="I16143" s="29"/>
      <c r="J16143" s="29"/>
      <c r="K16143" s="29"/>
      <c r="L16143" s="29"/>
    </row>
    <row r="16144" spans="1:12" ht="21">
      <c r="A16144" s="26"/>
      <c r="B16144" s="27"/>
      <c r="C16144" s="27"/>
      <c r="D16144" s="27"/>
      <c r="E16144" s="27"/>
      <c r="F16144" s="27"/>
      <c r="G16144" s="29"/>
      <c r="H16144" s="29"/>
      <c r="I16144" s="29"/>
      <c r="J16144" s="29"/>
      <c r="K16144" s="29"/>
      <c r="L16144" s="29"/>
    </row>
    <row r="16145" spans="1:12" ht="21">
      <c r="A16145" s="26"/>
      <c r="B16145" s="27"/>
      <c r="C16145" s="27"/>
      <c r="D16145" s="27"/>
      <c r="E16145" s="27"/>
      <c r="F16145" s="27"/>
      <c r="G16145" s="29"/>
      <c r="H16145" s="29"/>
      <c r="I16145" s="29"/>
      <c r="J16145" s="29"/>
      <c r="K16145" s="29"/>
      <c r="L16145" s="29"/>
    </row>
    <row r="16146" spans="1:12" ht="21">
      <c r="A16146" s="26"/>
      <c r="B16146" s="27"/>
      <c r="C16146" s="27"/>
      <c r="D16146" s="27"/>
      <c r="E16146" s="27"/>
      <c r="F16146" s="27"/>
      <c r="G16146" s="29"/>
      <c r="H16146" s="29"/>
      <c r="I16146" s="29"/>
      <c r="J16146" s="29"/>
      <c r="K16146" s="29"/>
      <c r="L16146" s="29"/>
    </row>
    <row r="16147" spans="1:12" ht="21">
      <c r="A16147" s="26"/>
      <c r="B16147" s="27"/>
      <c r="C16147" s="27"/>
      <c r="D16147" s="27"/>
      <c r="E16147" s="27"/>
      <c r="F16147" s="27"/>
      <c r="G16147" s="29"/>
      <c r="H16147" s="29"/>
      <c r="I16147" s="29"/>
      <c r="J16147" s="29"/>
      <c r="K16147" s="29"/>
      <c r="L16147" s="29"/>
    </row>
    <row r="16148" spans="1:12" ht="21">
      <c r="A16148" s="26"/>
      <c r="B16148" s="27"/>
      <c r="C16148" s="27"/>
      <c r="D16148" s="27"/>
      <c r="E16148" s="27"/>
      <c r="F16148" s="27"/>
      <c r="G16148" s="29"/>
      <c r="H16148" s="29"/>
      <c r="I16148" s="29"/>
      <c r="J16148" s="29"/>
      <c r="K16148" s="29"/>
      <c r="L16148" s="29"/>
    </row>
    <row r="16149" spans="1:12" ht="21">
      <c r="A16149" s="26"/>
      <c r="B16149" s="27"/>
      <c r="C16149" s="27"/>
      <c r="D16149" s="27"/>
      <c r="E16149" s="27"/>
      <c r="F16149" s="27"/>
      <c r="G16149" s="29"/>
      <c r="H16149" s="29"/>
      <c r="I16149" s="29"/>
      <c r="J16149" s="29"/>
      <c r="K16149" s="29"/>
      <c r="L16149" s="29"/>
    </row>
    <row r="16150" spans="1:12" ht="21">
      <c r="A16150" s="26"/>
      <c r="B16150" s="27"/>
      <c r="C16150" s="27"/>
      <c r="D16150" s="27"/>
      <c r="E16150" s="27"/>
      <c r="F16150" s="27"/>
      <c r="G16150" s="28"/>
      <c r="H16150" s="28"/>
      <c r="I16150" s="28"/>
      <c r="J16150" s="28"/>
      <c r="K16150" s="28"/>
      <c r="L16150" s="28"/>
    </row>
    <row r="16151" spans="1:12" ht="21">
      <c r="A16151" s="26"/>
      <c r="B16151" s="27"/>
      <c r="C16151" s="27"/>
      <c r="D16151" s="27"/>
      <c r="E16151" s="27"/>
      <c r="F16151" s="27"/>
      <c r="G16151" s="28"/>
      <c r="H16151" s="28"/>
      <c r="I16151" s="28"/>
      <c r="J16151" s="28"/>
      <c r="K16151" s="28"/>
      <c r="L16151" s="28"/>
    </row>
    <row r="16152" spans="1:12" ht="21">
      <c r="A16152" s="26"/>
      <c r="B16152" s="27"/>
      <c r="C16152" s="27"/>
      <c r="D16152" s="27"/>
      <c r="E16152" s="27"/>
      <c r="F16152" s="27"/>
      <c r="G16152" s="28"/>
      <c r="H16152" s="28"/>
      <c r="I16152" s="28"/>
      <c r="J16152" s="28"/>
      <c r="K16152" s="28"/>
      <c r="L16152" s="28"/>
    </row>
    <row r="16153" spans="1:12" ht="21">
      <c r="A16153" s="26"/>
      <c r="B16153" s="27"/>
      <c r="C16153" s="27"/>
      <c r="D16153" s="27"/>
      <c r="E16153" s="27"/>
      <c r="F16153" s="27"/>
      <c r="G16153" s="28"/>
      <c r="H16153" s="28"/>
      <c r="I16153" s="28"/>
      <c r="J16153" s="28"/>
      <c r="K16153" s="28"/>
      <c r="L16153" s="28"/>
    </row>
    <row r="16154" spans="1:12" ht="21">
      <c r="A16154" s="26"/>
      <c r="B16154" s="27"/>
      <c r="C16154" s="27"/>
      <c r="D16154" s="27"/>
      <c r="E16154" s="27"/>
      <c r="F16154" s="27"/>
      <c r="G16154" s="28"/>
      <c r="H16154" s="28"/>
      <c r="I16154" s="28"/>
      <c r="J16154" s="28"/>
      <c r="K16154" s="28"/>
      <c r="L16154" s="28"/>
    </row>
    <row r="16155" spans="1:12" ht="21">
      <c r="A16155" s="26"/>
      <c r="B16155" s="27"/>
      <c r="C16155" s="27"/>
      <c r="D16155" s="27"/>
      <c r="E16155" s="27"/>
      <c r="F16155" s="27"/>
      <c r="G16155" s="29"/>
      <c r="H16155" s="29"/>
      <c r="I16155" s="29"/>
      <c r="J16155" s="29"/>
      <c r="K16155" s="29"/>
      <c r="L16155" s="29"/>
    </row>
    <row r="16156" spans="1:12" ht="21">
      <c r="A16156" s="26"/>
      <c r="B16156" s="27"/>
      <c r="C16156" s="27"/>
      <c r="D16156" s="27"/>
      <c r="E16156" s="27"/>
      <c r="F16156" s="27"/>
      <c r="G16156" s="28"/>
      <c r="H16156" s="28"/>
      <c r="I16156" s="28"/>
      <c r="J16156" s="28"/>
      <c r="K16156" s="28"/>
      <c r="L16156" s="28"/>
    </row>
    <row r="16157" spans="1:12" ht="21">
      <c r="A16157" s="26"/>
      <c r="B16157" s="27"/>
      <c r="C16157" s="27"/>
      <c r="D16157" s="27"/>
      <c r="E16157" s="27"/>
      <c r="F16157" s="27"/>
      <c r="G16157" s="28"/>
      <c r="H16157" s="28"/>
      <c r="I16157" s="28"/>
      <c r="J16157" s="28"/>
      <c r="K16157" s="28"/>
      <c r="L16157" s="28"/>
    </row>
    <row r="16158" spans="1:12" ht="21">
      <c r="A16158" s="26"/>
      <c r="B16158" s="27"/>
      <c r="C16158" s="27"/>
      <c r="D16158" s="27"/>
      <c r="E16158" s="27"/>
      <c r="F16158" s="27"/>
      <c r="G16158" s="28"/>
      <c r="H16158" s="28"/>
      <c r="I16158" s="28"/>
      <c r="J16158" s="28"/>
      <c r="K16158" s="28"/>
      <c r="L16158" s="28"/>
    </row>
    <row r="16159" spans="1:12" ht="21">
      <c r="A16159" s="26"/>
      <c r="B16159" s="27"/>
      <c r="C16159" s="27"/>
      <c r="D16159" s="27"/>
      <c r="E16159" s="27"/>
      <c r="F16159" s="27"/>
      <c r="G16159" s="28"/>
      <c r="H16159" s="28"/>
      <c r="I16159" s="28"/>
      <c r="J16159" s="28"/>
      <c r="K16159" s="28"/>
      <c r="L16159" s="28"/>
    </row>
    <row r="16160" spans="1:12" ht="21">
      <c r="A16160" s="26"/>
      <c r="B16160" s="27"/>
      <c r="C16160" s="27"/>
      <c r="D16160" s="27"/>
      <c r="E16160" s="27"/>
      <c r="F16160" s="27"/>
      <c r="G16160" s="28"/>
      <c r="H16160" s="28"/>
      <c r="I16160" s="28"/>
      <c r="J16160" s="28"/>
      <c r="K16160" s="28"/>
      <c r="L16160" s="28"/>
    </row>
    <row r="16161" spans="1:12" ht="21">
      <c r="A16161" s="26"/>
      <c r="B16161" s="27"/>
      <c r="C16161" s="27"/>
      <c r="D16161" s="27"/>
      <c r="E16161" s="27"/>
      <c r="F16161" s="27"/>
      <c r="G16161" s="28"/>
      <c r="H16161" s="28"/>
      <c r="I16161" s="28"/>
      <c r="J16161" s="28"/>
      <c r="K16161" s="28"/>
      <c r="L16161" s="28"/>
    </row>
    <row r="16162" spans="1:12" ht="21">
      <c r="A16162" s="26"/>
      <c r="B16162" s="27"/>
      <c r="C16162" s="27"/>
      <c r="D16162" s="27"/>
      <c r="E16162" s="27"/>
      <c r="F16162" s="27"/>
      <c r="G16162" s="28"/>
      <c r="H16162" s="28"/>
      <c r="I16162" s="28"/>
      <c r="J16162" s="28"/>
      <c r="K16162" s="28"/>
      <c r="L16162" s="28"/>
    </row>
    <row r="16163" spans="1:12" ht="21">
      <c r="A16163" s="26"/>
      <c r="B16163" s="27"/>
      <c r="C16163" s="27"/>
      <c r="D16163" s="27"/>
      <c r="E16163" s="27"/>
      <c r="F16163" s="27"/>
      <c r="G16163" s="28"/>
      <c r="H16163" s="28"/>
      <c r="I16163" s="28"/>
      <c r="J16163" s="28"/>
      <c r="K16163" s="28"/>
      <c r="L16163" s="28"/>
    </row>
    <row r="16164" spans="1:12" ht="21">
      <c r="A16164" s="26"/>
      <c r="B16164" s="27"/>
      <c r="C16164" s="27"/>
      <c r="D16164" s="27"/>
      <c r="E16164" s="27"/>
      <c r="F16164" s="27"/>
      <c r="G16164" s="28"/>
      <c r="H16164" s="28"/>
      <c r="I16164" s="28"/>
      <c r="J16164" s="28"/>
      <c r="K16164" s="28"/>
      <c r="L16164" s="28"/>
    </row>
    <row r="16165" spans="1:12" ht="21">
      <c r="A16165" s="26"/>
      <c r="B16165" s="27"/>
      <c r="C16165" s="27"/>
      <c r="D16165" s="27"/>
      <c r="E16165" s="27"/>
      <c r="F16165" s="27"/>
      <c r="G16165" s="29"/>
      <c r="H16165" s="29"/>
      <c r="I16165" s="29"/>
      <c r="J16165" s="29"/>
      <c r="K16165" s="29"/>
      <c r="L16165" s="29"/>
    </row>
    <row r="16166" spans="1:12" ht="21">
      <c r="A16166" s="26"/>
      <c r="B16166" s="27"/>
      <c r="C16166" s="27"/>
      <c r="D16166" s="27"/>
      <c r="E16166" s="27"/>
      <c r="F16166" s="27"/>
      <c r="G16166" s="28"/>
      <c r="H16166" s="28"/>
      <c r="I16166" s="28"/>
      <c r="J16166" s="28"/>
      <c r="K16166" s="28"/>
      <c r="L16166" s="28"/>
    </row>
    <row r="16167" spans="1:12" ht="21">
      <c r="A16167" s="26"/>
      <c r="B16167" s="27"/>
      <c r="C16167" s="27"/>
      <c r="D16167" s="27"/>
      <c r="E16167" s="27"/>
      <c r="F16167" s="27"/>
      <c r="G16167" s="28"/>
      <c r="H16167" s="28"/>
      <c r="I16167" s="28"/>
      <c r="J16167" s="28"/>
      <c r="K16167" s="28"/>
      <c r="L16167" s="28"/>
    </row>
    <row r="16168" spans="1:12" ht="21">
      <c r="A16168" s="26"/>
      <c r="B16168" s="27"/>
      <c r="C16168" s="27"/>
      <c r="D16168" s="27"/>
      <c r="E16168" s="27"/>
      <c r="F16168" s="27"/>
      <c r="G16168" s="28"/>
      <c r="H16168" s="28"/>
      <c r="I16168" s="28"/>
      <c r="J16168" s="28"/>
      <c r="K16168" s="28"/>
      <c r="L16168" s="28"/>
    </row>
    <row r="16169" spans="1:12" ht="21">
      <c r="A16169" s="26"/>
      <c r="B16169" s="27"/>
      <c r="C16169" s="27"/>
      <c r="D16169" s="27"/>
      <c r="E16169" s="27"/>
      <c r="F16169" s="27"/>
      <c r="G16169" s="28"/>
      <c r="H16169" s="28"/>
      <c r="I16169" s="28"/>
      <c r="J16169" s="28"/>
      <c r="K16169" s="28"/>
      <c r="L16169" s="28"/>
    </row>
    <row r="16170" spans="1:12" ht="21">
      <c r="A16170" s="26"/>
      <c r="B16170" s="27"/>
      <c r="C16170" s="27"/>
      <c r="D16170" s="27"/>
      <c r="E16170" s="27"/>
      <c r="F16170" s="27"/>
      <c r="G16170" s="29"/>
      <c r="H16170" s="29"/>
      <c r="I16170" s="29"/>
      <c r="J16170" s="29"/>
      <c r="K16170" s="29"/>
      <c r="L16170" s="29"/>
    </row>
    <row r="16171" spans="1:12" ht="21">
      <c r="A16171" s="26"/>
      <c r="B16171" s="27"/>
      <c r="C16171" s="27"/>
      <c r="D16171" s="27"/>
      <c r="E16171" s="27"/>
      <c r="F16171" s="27"/>
      <c r="G16171" s="29"/>
      <c r="H16171" s="29"/>
      <c r="I16171" s="29"/>
      <c r="J16171" s="29"/>
      <c r="K16171" s="29"/>
      <c r="L16171" s="29"/>
    </row>
    <row r="16172" spans="1:12" ht="21">
      <c r="A16172" s="26"/>
      <c r="B16172" s="27"/>
      <c r="C16172" s="27"/>
      <c r="D16172" s="27"/>
      <c r="E16172" s="27"/>
      <c r="F16172" s="27"/>
      <c r="G16172" s="29"/>
      <c r="H16172" s="29"/>
      <c r="I16172" s="29"/>
      <c r="J16172" s="29"/>
      <c r="K16172" s="29"/>
      <c r="L16172" s="29"/>
    </row>
    <row r="16173" spans="1:12" ht="21">
      <c r="A16173" s="26"/>
      <c r="B16173" s="27"/>
      <c r="C16173" s="27"/>
      <c r="D16173" s="27"/>
      <c r="E16173" s="27"/>
      <c r="F16173" s="27"/>
      <c r="G16173" s="29"/>
      <c r="H16173" s="29"/>
      <c r="I16173" s="29"/>
      <c r="J16173" s="29"/>
      <c r="K16173" s="29"/>
      <c r="L16173" s="29"/>
    </row>
    <row r="16174" spans="1:12" ht="21">
      <c r="A16174" s="26"/>
      <c r="B16174" s="27"/>
      <c r="C16174" s="27"/>
      <c r="D16174" s="27"/>
      <c r="E16174" s="27"/>
      <c r="F16174" s="27"/>
      <c r="G16174" s="29"/>
      <c r="H16174" s="29"/>
      <c r="I16174" s="29"/>
      <c r="J16174" s="29"/>
      <c r="K16174" s="29"/>
      <c r="L16174" s="29"/>
    </row>
    <row r="16175" spans="1:12" ht="21">
      <c r="A16175" s="26"/>
      <c r="B16175" s="27"/>
      <c r="C16175" s="27"/>
      <c r="D16175" s="27"/>
      <c r="E16175" s="27"/>
      <c r="F16175" s="27"/>
      <c r="G16175" s="28"/>
      <c r="H16175" s="28"/>
      <c r="I16175" s="28"/>
      <c r="J16175" s="28"/>
      <c r="K16175" s="28"/>
      <c r="L16175" s="28"/>
    </row>
    <row r="16176" spans="1:12" ht="21">
      <c r="A16176" s="26"/>
      <c r="B16176" s="27"/>
      <c r="C16176" s="27"/>
      <c r="D16176" s="27"/>
      <c r="E16176" s="27"/>
      <c r="F16176" s="27"/>
      <c r="G16176" s="29"/>
      <c r="H16176" s="29"/>
      <c r="I16176" s="29"/>
      <c r="J16176" s="29"/>
      <c r="K16176" s="29"/>
      <c r="L16176" s="29"/>
    </row>
    <row r="16177" spans="1:12" ht="21">
      <c r="A16177" s="26"/>
      <c r="B16177" s="27"/>
      <c r="C16177" s="27"/>
      <c r="D16177" s="27"/>
      <c r="E16177" s="27"/>
      <c r="F16177" s="27"/>
      <c r="G16177" s="28"/>
      <c r="H16177" s="28"/>
      <c r="I16177" s="28"/>
      <c r="J16177" s="28"/>
      <c r="K16177" s="28"/>
      <c r="L16177" s="28"/>
    </row>
    <row r="16178" spans="1:12" ht="21">
      <c r="A16178" s="26"/>
      <c r="B16178" s="27"/>
      <c r="C16178" s="27"/>
      <c r="D16178" s="27"/>
      <c r="E16178" s="27"/>
      <c r="F16178" s="27"/>
      <c r="G16178" s="29"/>
      <c r="H16178" s="29"/>
      <c r="I16178" s="29"/>
      <c r="J16178" s="29"/>
      <c r="K16178" s="29"/>
      <c r="L16178" s="29"/>
    </row>
    <row r="16179" spans="1:12" ht="21">
      <c r="A16179" s="26"/>
      <c r="B16179" s="27"/>
      <c r="C16179" s="27"/>
      <c r="D16179" s="27"/>
      <c r="E16179" s="27"/>
      <c r="F16179" s="27"/>
      <c r="G16179" s="29"/>
      <c r="H16179" s="29"/>
      <c r="I16179" s="29"/>
      <c r="J16179" s="29"/>
      <c r="K16179" s="29"/>
      <c r="L16179" s="29"/>
    </row>
    <row r="16180" spans="1:12" ht="21">
      <c r="A16180" s="26"/>
      <c r="B16180" s="27"/>
      <c r="C16180" s="27"/>
      <c r="D16180" s="27"/>
      <c r="E16180" s="27"/>
      <c r="F16180" s="27"/>
      <c r="G16180" s="29"/>
      <c r="H16180" s="29"/>
      <c r="I16180" s="29"/>
      <c r="J16180" s="29"/>
      <c r="K16180" s="29"/>
      <c r="L16180" s="29"/>
    </row>
    <row r="16181" spans="1:12" ht="21">
      <c r="A16181" s="26"/>
      <c r="B16181" s="27"/>
      <c r="C16181" s="27"/>
      <c r="D16181" s="27"/>
      <c r="E16181" s="27"/>
      <c r="F16181" s="27"/>
      <c r="G16181" s="29"/>
      <c r="H16181" s="29"/>
      <c r="I16181" s="29"/>
      <c r="J16181" s="29"/>
      <c r="K16181" s="29"/>
      <c r="L16181" s="29"/>
    </row>
    <row r="16182" spans="1:12" ht="21">
      <c r="A16182" s="26"/>
      <c r="B16182" s="27"/>
      <c r="C16182" s="27"/>
      <c r="D16182" s="27"/>
      <c r="E16182" s="27"/>
      <c r="F16182" s="27"/>
      <c r="G16182" s="29"/>
      <c r="H16182" s="29"/>
      <c r="I16182" s="29"/>
      <c r="J16182" s="29"/>
      <c r="K16182" s="29"/>
      <c r="L16182" s="29"/>
    </row>
    <row r="16183" spans="1:12" ht="21">
      <c r="A16183" s="26"/>
      <c r="B16183" s="27"/>
      <c r="C16183" s="27"/>
      <c r="D16183" s="27"/>
      <c r="E16183" s="27"/>
      <c r="F16183" s="27"/>
      <c r="G16183" s="29"/>
      <c r="H16183" s="29"/>
      <c r="I16183" s="29"/>
      <c r="J16183" s="29"/>
      <c r="K16183" s="29"/>
      <c r="L16183" s="29"/>
    </row>
    <row r="16184" spans="1:12" ht="21">
      <c r="A16184" s="26"/>
      <c r="B16184" s="27"/>
      <c r="C16184" s="27"/>
      <c r="D16184" s="27"/>
      <c r="E16184" s="27"/>
      <c r="F16184" s="27"/>
      <c r="G16184" s="29"/>
      <c r="H16184" s="29"/>
      <c r="I16184" s="29"/>
      <c r="J16184" s="29"/>
      <c r="K16184" s="29"/>
      <c r="L16184" s="29"/>
    </row>
    <row r="16185" spans="1:12" ht="21">
      <c r="A16185" s="26"/>
      <c r="B16185" s="27"/>
      <c r="C16185" s="27"/>
      <c r="D16185" s="27"/>
      <c r="E16185" s="27"/>
      <c r="F16185" s="27"/>
      <c r="G16185" s="29"/>
      <c r="H16185" s="29"/>
      <c r="I16185" s="29"/>
      <c r="J16185" s="29"/>
      <c r="K16185" s="29"/>
      <c r="L16185" s="29"/>
    </row>
    <row r="16186" spans="1:12" ht="21">
      <c r="A16186" s="26"/>
      <c r="B16186" s="27"/>
      <c r="C16186" s="27"/>
      <c r="D16186" s="27"/>
      <c r="E16186" s="27"/>
      <c r="F16186" s="27"/>
      <c r="G16186" s="29"/>
      <c r="H16186" s="29"/>
      <c r="I16186" s="29"/>
      <c r="J16186" s="29"/>
      <c r="K16186" s="29"/>
      <c r="L16186" s="29"/>
    </row>
    <row r="16187" spans="1:12" ht="21">
      <c r="A16187" s="26"/>
      <c r="B16187" s="27"/>
      <c r="C16187" s="27"/>
      <c r="D16187" s="27"/>
      <c r="E16187" s="27"/>
      <c r="F16187" s="27"/>
      <c r="G16187" s="29"/>
      <c r="H16187" s="29"/>
      <c r="I16187" s="29"/>
      <c r="J16187" s="29"/>
      <c r="K16187" s="29"/>
      <c r="L16187" s="29"/>
    </row>
    <row r="16188" spans="1:12" ht="21">
      <c r="A16188" s="26"/>
      <c r="B16188" s="27"/>
      <c r="C16188" s="27"/>
      <c r="D16188" s="27"/>
      <c r="E16188" s="27"/>
      <c r="F16188" s="27"/>
      <c r="G16188" s="29"/>
      <c r="H16188" s="29"/>
      <c r="I16188" s="29"/>
      <c r="J16188" s="29"/>
      <c r="K16188" s="29"/>
      <c r="L16188" s="29"/>
    </row>
    <row r="16189" spans="1:12" ht="21">
      <c r="A16189" s="26"/>
      <c r="B16189" s="27"/>
      <c r="C16189" s="27"/>
      <c r="D16189" s="27"/>
      <c r="E16189" s="27"/>
      <c r="F16189" s="27"/>
      <c r="G16189" s="29"/>
      <c r="H16189" s="29"/>
      <c r="I16189" s="29"/>
      <c r="J16189" s="29"/>
      <c r="K16189" s="29"/>
      <c r="L16189" s="29"/>
    </row>
    <row r="16190" spans="1:12" ht="21">
      <c r="A16190" s="26"/>
      <c r="B16190" s="27"/>
      <c r="C16190" s="27"/>
      <c r="D16190" s="27"/>
      <c r="E16190" s="27"/>
      <c r="F16190" s="27"/>
      <c r="G16190" s="29"/>
      <c r="H16190" s="29"/>
      <c r="I16190" s="29"/>
      <c r="J16190" s="29"/>
      <c r="K16190" s="29"/>
      <c r="L16190" s="29"/>
    </row>
    <row r="16191" spans="1:12" ht="21">
      <c r="A16191" s="26"/>
      <c r="B16191" s="27"/>
      <c r="C16191" s="27"/>
      <c r="D16191" s="27"/>
      <c r="E16191" s="27"/>
      <c r="F16191" s="27"/>
      <c r="G16191" s="29"/>
      <c r="H16191" s="29"/>
      <c r="I16191" s="29"/>
      <c r="J16191" s="29"/>
      <c r="K16191" s="29"/>
      <c r="L16191" s="29"/>
    </row>
    <row r="16192" spans="1:12" ht="21">
      <c r="A16192" s="26"/>
      <c r="B16192" s="27"/>
      <c r="C16192" s="27"/>
      <c r="D16192" s="27"/>
      <c r="E16192" s="27"/>
      <c r="F16192" s="27"/>
      <c r="G16192" s="29"/>
      <c r="H16192" s="29"/>
      <c r="I16192" s="29"/>
      <c r="J16192" s="29"/>
      <c r="K16192" s="29"/>
      <c r="L16192" s="29"/>
    </row>
    <row r="16193" spans="1:12" ht="21">
      <c r="A16193" s="26"/>
      <c r="B16193" s="27"/>
      <c r="C16193" s="27"/>
      <c r="D16193" s="27"/>
      <c r="E16193" s="27"/>
      <c r="F16193" s="27"/>
      <c r="G16193" s="29"/>
      <c r="H16193" s="29"/>
      <c r="I16193" s="29"/>
      <c r="J16193" s="29"/>
      <c r="K16193" s="29"/>
      <c r="L16193" s="29"/>
    </row>
    <row r="16194" spans="1:12" ht="21">
      <c r="A16194" s="26"/>
      <c r="B16194" s="27"/>
      <c r="C16194" s="27"/>
      <c r="D16194" s="27"/>
      <c r="E16194" s="27"/>
      <c r="F16194" s="27"/>
      <c r="G16194" s="29"/>
      <c r="H16194" s="29"/>
      <c r="I16194" s="29"/>
      <c r="J16194" s="29"/>
      <c r="K16194" s="29"/>
      <c r="L16194" s="29"/>
    </row>
    <row r="16195" spans="1:12" ht="21">
      <c r="A16195" s="26"/>
      <c r="B16195" s="27"/>
      <c r="C16195" s="27"/>
      <c r="D16195" s="27"/>
      <c r="E16195" s="27"/>
      <c r="F16195" s="27"/>
      <c r="G16195" s="29"/>
      <c r="H16195" s="29"/>
      <c r="I16195" s="29"/>
      <c r="J16195" s="29"/>
      <c r="K16195" s="29"/>
      <c r="L16195" s="29"/>
    </row>
    <row r="16196" spans="1:12" ht="21">
      <c r="A16196" s="26"/>
      <c r="B16196" s="27"/>
      <c r="C16196" s="27"/>
      <c r="D16196" s="27"/>
      <c r="E16196" s="27"/>
      <c r="F16196" s="27"/>
      <c r="G16196" s="29"/>
      <c r="H16196" s="29"/>
      <c r="I16196" s="29"/>
      <c r="J16196" s="29"/>
      <c r="K16196" s="29"/>
      <c r="L16196" s="29"/>
    </row>
    <row r="16197" spans="1:12" ht="21">
      <c r="A16197" s="26"/>
      <c r="B16197" s="27"/>
      <c r="C16197" s="27"/>
      <c r="D16197" s="27"/>
      <c r="E16197" s="27"/>
      <c r="F16197" s="27"/>
      <c r="G16197" s="29"/>
      <c r="H16197" s="29"/>
      <c r="I16197" s="29"/>
      <c r="J16197" s="29"/>
      <c r="K16197" s="29"/>
      <c r="L16197" s="29"/>
    </row>
    <row r="16198" spans="1:12" ht="21">
      <c r="A16198" s="26"/>
      <c r="B16198" s="27"/>
      <c r="C16198" s="27"/>
      <c r="D16198" s="27"/>
      <c r="E16198" s="27"/>
      <c r="F16198" s="27"/>
      <c r="G16198" s="29"/>
      <c r="H16198" s="29"/>
      <c r="I16198" s="29"/>
      <c r="J16198" s="29"/>
      <c r="K16198" s="29"/>
      <c r="L16198" s="29"/>
    </row>
    <row r="16199" spans="1:12" ht="21">
      <c r="A16199" s="26"/>
      <c r="B16199" s="27"/>
      <c r="C16199" s="27"/>
      <c r="D16199" s="27"/>
      <c r="E16199" s="27"/>
      <c r="F16199" s="27"/>
      <c r="G16199" s="29"/>
      <c r="H16199" s="29"/>
      <c r="I16199" s="29"/>
      <c r="J16199" s="29"/>
      <c r="K16199" s="29"/>
      <c r="L16199" s="29"/>
    </row>
    <row r="16200" spans="1:12" ht="21">
      <c r="A16200" s="26"/>
      <c r="B16200" s="27"/>
      <c r="C16200" s="27"/>
      <c r="D16200" s="27"/>
      <c r="E16200" s="27"/>
      <c r="F16200" s="27"/>
      <c r="G16200" s="29"/>
      <c r="H16200" s="29"/>
      <c r="I16200" s="29"/>
      <c r="J16200" s="29"/>
      <c r="K16200" s="29"/>
      <c r="L16200" s="29"/>
    </row>
    <row r="16201" spans="1:12" ht="21">
      <c r="A16201" s="26"/>
      <c r="B16201" s="27"/>
      <c r="C16201" s="27"/>
      <c r="D16201" s="27"/>
      <c r="E16201" s="27"/>
      <c r="F16201" s="27"/>
      <c r="G16201" s="29"/>
      <c r="H16201" s="29"/>
      <c r="I16201" s="29"/>
      <c r="J16201" s="29"/>
      <c r="K16201" s="29"/>
      <c r="L16201" s="29"/>
    </row>
    <row r="16202" spans="1:12" ht="21">
      <c r="A16202" s="26"/>
      <c r="B16202" s="27"/>
      <c r="C16202" s="27"/>
      <c r="D16202" s="27"/>
      <c r="E16202" s="27"/>
      <c r="F16202" s="27"/>
      <c r="G16202" s="29"/>
      <c r="H16202" s="29"/>
      <c r="I16202" s="29"/>
      <c r="J16202" s="29"/>
      <c r="K16202" s="29"/>
      <c r="L16202" s="29"/>
    </row>
    <row r="16203" spans="1:12" ht="21">
      <c r="A16203" s="26"/>
      <c r="B16203" s="27"/>
      <c r="C16203" s="27"/>
      <c r="D16203" s="27"/>
      <c r="E16203" s="27"/>
      <c r="F16203" s="27"/>
      <c r="G16203" s="29"/>
      <c r="H16203" s="29"/>
      <c r="I16203" s="29"/>
      <c r="J16203" s="29"/>
      <c r="K16203" s="29"/>
      <c r="L16203" s="29"/>
    </row>
    <row r="16204" spans="1:12" ht="21">
      <c r="A16204" s="26"/>
      <c r="B16204" s="27"/>
      <c r="C16204" s="27"/>
      <c r="D16204" s="27"/>
      <c r="E16204" s="27"/>
      <c r="F16204" s="27"/>
      <c r="G16204" s="29"/>
      <c r="H16204" s="29"/>
      <c r="I16204" s="29"/>
      <c r="J16204" s="29"/>
      <c r="K16204" s="29"/>
      <c r="L16204" s="29"/>
    </row>
    <row r="16205" spans="1:12" ht="21">
      <c r="A16205" s="26"/>
      <c r="B16205" s="27"/>
      <c r="C16205" s="27"/>
      <c r="D16205" s="27"/>
      <c r="E16205" s="27"/>
      <c r="F16205" s="27"/>
      <c r="G16205" s="29"/>
      <c r="H16205" s="29"/>
      <c r="I16205" s="29"/>
      <c r="J16205" s="29"/>
      <c r="K16205" s="29"/>
      <c r="L16205" s="29"/>
    </row>
    <row r="16206" spans="1:12" ht="21">
      <c r="A16206" s="26"/>
      <c r="B16206" s="27"/>
      <c r="C16206" s="27"/>
      <c r="D16206" s="27"/>
      <c r="E16206" s="27"/>
      <c r="F16206" s="27"/>
      <c r="G16206" s="29"/>
      <c r="H16206" s="29"/>
      <c r="I16206" s="29"/>
      <c r="J16206" s="29"/>
      <c r="K16206" s="29"/>
      <c r="L16206" s="29"/>
    </row>
    <row r="16207" spans="1:12" ht="21">
      <c r="A16207" s="26"/>
      <c r="B16207" s="27"/>
      <c r="C16207" s="27"/>
      <c r="D16207" s="27"/>
      <c r="E16207" s="27"/>
      <c r="F16207" s="27"/>
      <c r="G16207" s="29"/>
      <c r="H16207" s="29"/>
      <c r="I16207" s="29"/>
      <c r="J16207" s="29"/>
      <c r="K16207" s="29"/>
      <c r="L16207" s="29"/>
    </row>
    <row r="16208" spans="1:12" ht="21">
      <c r="A16208" s="26"/>
      <c r="B16208" s="27"/>
      <c r="C16208" s="27"/>
      <c r="D16208" s="27"/>
      <c r="E16208" s="27"/>
      <c r="F16208" s="27"/>
      <c r="G16208" s="29"/>
      <c r="H16208" s="29"/>
      <c r="I16208" s="29"/>
      <c r="J16208" s="29"/>
      <c r="K16208" s="29"/>
      <c r="L16208" s="29"/>
    </row>
    <row r="16209" spans="1:12" ht="21">
      <c r="A16209" s="26"/>
      <c r="B16209" s="27"/>
      <c r="C16209" s="27"/>
      <c r="D16209" s="27"/>
      <c r="E16209" s="27"/>
      <c r="F16209" s="27"/>
      <c r="G16209" s="29"/>
      <c r="H16209" s="29"/>
      <c r="I16209" s="29"/>
      <c r="J16209" s="29"/>
      <c r="K16209" s="29"/>
      <c r="L16209" s="29"/>
    </row>
    <row r="16210" spans="1:12" ht="21">
      <c r="A16210" s="26"/>
      <c r="B16210" s="27"/>
      <c r="C16210" s="27"/>
      <c r="D16210" s="27"/>
      <c r="E16210" s="27"/>
      <c r="F16210" s="27"/>
      <c r="G16210" s="29"/>
      <c r="H16210" s="29"/>
      <c r="I16210" s="29"/>
      <c r="J16210" s="29"/>
      <c r="K16210" s="29"/>
      <c r="L16210" s="29"/>
    </row>
    <row r="16211" spans="1:12" ht="21">
      <c r="A16211" s="26"/>
      <c r="B16211" s="27"/>
      <c r="C16211" s="27"/>
      <c r="D16211" s="27"/>
      <c r="E16211" s="27"/>
      <c r="F16211" s="27"/>
      <c r="G16211" s="29"/>
      <c r="H16211" s="29"/>
      <c r="I16211" s="29"/>
      <c r="J16211" s="29"/>
      <c r="K16211" s="29"/>
      <c r="L16211" s="29"/>
    </row>
    <row r="16212" spans="1:12" ht="21">
      <c r="A16212" s="26"/>
      <c r="B16212" s="27"/>
      <c r="C16212" s="27"/>
      <c r="D16212" s="27"/>
      <c r="E16212" s="27"/>
      <c r="F16212" s="27"/>
      <c r="G16212" s="29"/>
      <c r="H16212" s="29"/>
      <c r="I16212" s="29"/>
      <c r="J16212" s="29"/>
      <c r="K16212" s="29"/>
      <c r="L16212" s="29"/>
    </row>
    <row r="16213" spans="1:12" ht="21">
      <c r="A16213" s="26"/>
      <c r="B16213" s="27"/>
      <c r="C16213" s="27"/>
      <c r="D16213" s="27"/>
      <c r="E16213" s="27"/>
      <c r="F16213" s="27"/>
      <c r="G16213" s="29"/>
      <c r="H16213" s="29"/>
      <c r="I16213" s="29"/>
      <c r="J16213" s="29"/>
      <c r="K16213" s="29"/>
      <c r="L16213" s="29"/>
    </row>
    <row r="16214" spans="1:12" ht="21">
      <c r="A16214" s="26"/>
      <c r="B16214" s="27"/>
      <c r="C16214" s="27"/>
      <c r="D16214" s="27"/>
      <c r="E16214" s="27"/>
      <c r="F16214" s="27"/>
      <c r="G16214" s="29"/>
      <c r="H16214" s="29"/>
      <c r="I16214" s="29"/>
      <c r="J16214" s="29"/>
      <c r="K16214" s="29"/>
      <c r="L16214" s="29"/>
    </row>
    <row r="16215" spans="1:12" ht="21">
      <c r="A16215" s="26"/>
      <c r="B16215" s="27"/>
      <c r="C16215" s="27"/>
      <c r="D16215" s="27"/>
      <c r="E16215" s="27"/>
      <c r="F16215" s="27"/>
      <c r="G16215" s="29"/>
      <c r="H16215" s="29"/>
      <c r="I16215" s="29"/>
      <c r="J16215" s="29"/>
      <c r="K16215" s="29"/>
      <c r="L16215" s="29"/>
    </row>
    <row r="16216" spans="1:12" ht="21">
      <c r="A16216" s="26"/>
      <c r="B16216" s="27"/>
      <c r="C16216" s="27"/>
      <c r="D16216" s="27"/>
      <c r="E16216" s="27"/>
      <c r="F16216" s="27"/>
      <c r="G16216" s="29"/>
      <c r="H16216" s="29"/>
      <c r="I16216" s="29"/>
      <c r="J16216" s="29"/>
      <c r="K16216" s="29"/>
      <c r="L16216" s="29"/>
    </row>
    <row r="16217" spans="1:12" ht="21">
      <c r="A16217" s="26"/>
      <c r="B16217" s="27"/>
      <c r="C16217" s="27"/>
      <c r="D16217" s="27"/>
      <c r="E16217" s="27"/>
      <c r="F16217" s="27"/>
      <c r="G16217" s="29"/>
      <c r="H16217" s="29"/>
      <c r="I16217" s="29"/>
      <c r="J16217" s="29"/>
      <c r="K16217" s="29"/>
      <c r="L16217" s="29"/>
    </row>
    <row r="16218" spans="1:12" ht="21">
      <c r="A16218" s="26"/>
      <c r="B16218" s="27"/>
      <c r="C16218" s="27"/>
      <c r="D16218" s="27"/>
      <c r="E16218" s="27"/>
      <c r="F16218" s="27"/>
      <c r="G16218" s="29"/>
      <c r="H16218" s="29"/>
      <c r="I16218" s="29"/>
      <c r="J16218" s="29"/>
      <c r="K16218" s="29"/>
      <c r="L16218" s="29"/>
    </row>
    <row r="16219" spans="1:12" ht="21">
      <c r="A16219" s="26"/>
      <c r="B16219" s="27"/>
      <c r="C16219" s="27"/>
      <c r="D16219" s="27"/>
      <c r="E16219" s="27"/>
      <c r="F16219" s="27"/>
      <c r="G16219" s="29"/>
      <c r="H16219" s="29"/>
      <c r="I16219" s="29"/>
      <c r="J16219" s="29"/>
      <c r="K16219" s="29"/>
      <c r="L16219" s="29"/>
    </row>
    <row r="16220" spans="1:12" ht="21">
      <c r="A16220" s="26"/>
      <c r="B16220" s="27"/>
      <c r="C16220" s="27"/>
      <c r="D16220" s="27"/>
      <c r="E16220" s="27"/>
      <c r="F16220" s="27"/>
      <c r="G16220" s="29"/>
      <c r="H16220" s="29"/>
      <c r="I16220" s="29"/>
      <c r="J16220" s="29"/>
      <c r="K16220" s="29"/>
      <c r="L16220" s="29"/>
    </row>
    <row r="16221" spans="1:12" ht="21">
      <c r="A16221" s="26"/>
      <c r="B16221" s="27"/>
      <c r="C16221" s="27"/>
      <c r="D16221" s="27"/>
      <c r="E16221" s="27"/>
      <c r="F16221" s="27"/>
      <c r="G16221" s="28"/>
      <c r="H16221" s="28"/>
      <c r="I16221" s="28"/>
      <c r="J16221" s="28"/>
      <c r="K16221" s="28"/>
      <c r="L16221" s="28"/>
    </row>
    <row r="16222" spans="1:12" ht="21">
      <c r="A16222" s="26"/>
      <c r="B16222" s="27"/>
      <c r="C16222" s="27"/>
      <c r="D16222" s="27"/>
      <c r="E16222" s="27"/>
      <c r="F16222" s="27"/>
      <c r="G16222" s="28"/>
      <c r="H16222" s="28"/>
      <c r="I16222" s="28"/>
      <c r="J16222" s="28"/>
      <c r="K16222" s="28"/>
      <c r="L16222" s="28"/>
    </row>
    <row r="16223" spans="1:12" ht="21">
      <c r="A16223" s="26"/>
      <c r="B16223" s="27"/>
      <c r="C16223" s="27"/>
      <c r="D16223" s="27"/>
      <c r="E16223" s="27"/>
      <c r="F16223" s="27"/>
      <c r="G16223" s="28"/>
      <c r="H16223" s="28"/>
      <c r="I16223" s="28"/>
      <c r="J16223" s="28"/>
      <c r="K16223" s="28"/>
      <c r="L16223" s="28"/>
    </row>
    <row r="16224" spans="1:12" ht="21">
      <c r="A16224" s="26"/>
      <c r="B16224" s="27"/>
      <c r="C16224" s="27"/>
      <c r="D16224" s="27"/>
      <c r="E16224" s="27"/>
      <c r="F16224" s="27"/>
      <c r="G16224" s="28"/>
      <c r="H16224" s="28"/>
      <c r="I16224" s="28"/>
      <c r="J16224" s="28"/>
      <c r="K16224" s="28"/>
      <c r="L16224" s="28"/>
    </row>
    <row r="16225" spans="1:12" ht="21">
      <c r="A16225" s="26"/>
      <c r="B16225" s="27"/>
      <c r="C16225" s="27"/>
      <c r="D16225" s="27"/>
      <c r="E16225" s="27"/>
      <c r="F16225" s="27"/>
      <c r="G16225" s="28"/>
      <c r="H16225" s="28"/>
      <c r="I16225" s="28"/>
      <c r="J16225" s="28"/>
      <c r="K16225" s="28"/>
      <c r="L16225" s="28"/>
    </row>
    <row r="16226" spans="1:12" ht="21">
      <c r="A16226" s="26"/>
      <c r="B16226" s="27"/>
      <c r="C16226" s="27"/>
      <c r="D16226" s="27"/>
      <c r="E16226" s="27"/>
      <c r="F16226" s="27"/>
      <c r="G16226" s="28"/>
      <c r="H16226" s="28"/>
      <c r="I16226" s="28"/>
      <c r="J16226" s="28"/>
      <c r="K16226" s="28"/>
      <c r="L16226" s="28"/>
    </row>
    <row r="16227" spans="1:12" ht="21">
      <c r="A16227" s="26"/>
      <c r="B16227" s="27"/>
      <c r="C16227" s="27"/>
      <c r="D16227" s="27"/>
      <c r="E16227" s="27"/>
      <c r="F16227" s="27"/>
      <c r="G16227" s="29"/>
      <c r="H16227" s="29"/>
      <c r="I16227" s="29"/>
      <c r="J16227" s="29"/>
      <c r="K16227" s="29"/>
      <c r="L16227" s="29"/>
    </row>
    <row r="16228" spans="1:12" ht="21">
      <c r="A16228" s="26"/>
      <c r="B16228" s="27"/>
      <c r="C16228" s="27"/>
      <c r="D16228" s="27"/>
      <c r="E16228" s="27"/>
      <c r="F16228" s="27"/>
      <c r="G16228" s="29"/>
      <c r="H16228" s="29"/>
      <c r="I16228" s="29"/>
      <c r="J16228" s="29"/>
      <c r="K16228" s="29"/>
      <c r="L16228" s="29"/>
    </row>
    <row r="16229" spans="1:12" ht="21">
      <c r="A16229" s="26"/>
      <c r="B16229" s="27"/>
      <c r="C16229" s="27"/>
      <c r="D16229" s="27"/>
      <c r="E16229" s="27"/>
      <c r="F16229" s="27"/>
      <c r="G16229" s="29"/>
      <c r="H16229" s="29"/>
      <c r="I16229" s="29"/>
      <c r="J16229" s="29"/>
      <c r="K16229" s="29"/>
      <c r="L16229" s="29"/>
    </row>
    <row r="16230" spans="1:12" ht="21">
      <c r="A16230" s="26"/>
      <c r="B16230" s="27"/>
      <c r="C16230" s="27"/>
      <c r="D16230" s="27"/>
      <c r="E16230" s="27"/>
      <c r="F16230" s="27"/>
      <c r="G16230" s="28"/>
      <c r="H16230" s="28"/>
      <c r="I16230" s="28"/>
      <c r="J16230" s="28"/>
      <c r="K16230" s="28"/>
      <c r="L16230" s="28"/>
    </row>
    <row r="16231" spans="1:12" ht="21">
      <c r="A16231" s="26"/>
      <c r="B16231" s="27"/>
      <c r="C16231" s="27"/>
      <c r="D16231" s="27"/>
      <c r="E16231" s="27"/>
      <c r="F16231" s="27"/>
      <c r="G16231" s="28"/>
      <c r="H16231" s="28"/>
      <c r="I16231" s="28"/>
      <c r="J16231" s="28"/>
      <c r="K16231" s="28"/>
      <c r="L16231" s="28"/>
    </row>
    <row r="16232" spans="1:12" ht="21">
      <c r="A16232" s="26"/>
      <c r="B16232" s="27"/>
      <c r="C16232" s="27"/>
      <c r="D16232" s="27"/>
      <c r="E16232" s="27"/>
      <c r="F16232" s="27"/>
      <c r="G16232" s="29"/>
      <c r="H16232" s="29"/>
      <c r="I16232" s="29"/>
      <c r="J16232" s="29"/>
      <c r="K16232" s="29"/>
      <c r="L16232" s="29"/>
    </row>
    <row r="16233" spans="1:12" ht="21">
      <c r="A16233" s="26"/>
      <c r="B16233" s="27"/>
      <c r="C16233" s="27"/>
      <c r="D16233" s="27"/>
      <c r="E16233" s="27"/>
      <c r="F16233" s="27"/>
      <c r="G16233" s="29"/>
      <c r="H16233" s="29"/>
      <c r="I16233" s="29"/>
      <c r="J16233" s="29"/>
      <c r="K16233" s="29"/>
      <c r="L16233" s="29"/>
    </row>
    <row r="16234" spans="1:12" ht="21">
      <c r="A16234" s="26"/>
      <c r="B16234" s="27"/>
      <c r="C16234" s="27"/>
      <c r="D16234" s="27"/>
      <c r="E16234" s="27"/>
      <c r="F16234" s="27"/>
      <c r="G16234" s="28"/>
      <c r="H16234" s="28"/>
      <c r="I16234" s="28"/>
      <c r="J16234" s="28"/>
      <c r="K16234" s="28"/>
      <c r="L16234" s="28"/>
    </row>
    <row r="16235" spans="1:12" ht="21">
      <c r="A16235" s="26"/>
      <c r="B16235" s="27"/>
      <c r="C16235" s="27"/>
      <c r="D16235" s="27"/>
      <c r="E16235" s="27"/>
      <c r="F16235" s="27"/>
      <c r="G16235" s="29"/>
      <c r="H16235" s="29"/>
      <c r="I16235" s="29"/>
      <c r="J16235" s="29"/>
      <c r="K16235" s="29"/>
      <c r="L16235" s="29"/>
    </row>
    <row r="16236" spans="1:12" ht="21">
      <c r="A16236" s="26"/>
      <c r="B16236" s="27"/>
      <c r="C16236" s="27"/>
      <c r="D16236" s="27"/>
      <c r="E16236" s="27"/>
      <c r="F16236" s="27"/>
      <c r="G16236" s="29"/>
      <c r="H16236" s="29"/>
      <c r="I16236" s="29"/>
      <c r="J16236" s="29"/>
      <c r="K16236" s="29"/>
      <c r="L16236" s="29"/>
    </row>
    <row r="16237" spans="1:12" ht="21">
      <c r="A16237" s="26"/>
      <c r="B16237" s="27"/>
      <c r="C16237" s="27"/>
      <c r="D16237" s="27"/>
      <c r="E16237" s="27"/>
      <c r="F16237" s="27"/>
      <c r="G16237" s="29"/>
      <c r="H16237" s="29"/>
      <c r="I16237" s="29"/>
      <c r="J16237" s="29"/>
      <c r="K16237" s="29"/>
      <c r="L16237" s="29"/>
    </row>
    <row r="16238" spans="1:12" ht="21">
      <c r="A16238" s="26"/>
      <c r="B16238" s="27"/>
      <c r="C16238" s="27"/>
      <c r="D16238" s="27"/>
      <c r="E16238" s="27"/>
      <c r="F16238" s="27"/>
      <c r="G16238" s="29"/>
      <c r="H16238" s="29"/>
      <c r="I16238" s="29"/>
      <c r="J16238" s="29"/>
      <c r="K16238" s="29"/>
      <c r="L16238" s="29"/>
    </row>
    <row r="16239" spans="1:12" ht="21">
      <c r="A16239" s="26"/>
      <c r="B16239" s="27"/>
      <c r="C16239" s="27"/>
      <c r="D16239" s="27"/>
      <c r="E16239" s="27"/>
      <c r="F16239" s="27"/>
      <c r="G16239" s="29"/>
      <c r="H16239" s="29"/>
      <c r="I16239" s="29"/>
      <c r="J16239" s="29"/>
      <c r="K16239" s="29"/>
      <c r="L16239" s="29"/>
    </row>
    <row r="16240" spans="1:12" ht="21">
      <c r="A16240" s="26"/>
      <c r="B16240" s="27"/>
      <c r="C16240" s="27"/>
      <c r="D16240" s="27"/>
      <c r="E16240" s="27"/>
      <c r="F16240" s="27"/>
      <c r="G16240" s="28"/>
      <c r="H16240" s="28"/>
      <c r="I16240" s="28"/>
      <c r="J16240" s="28"/>
      <c r="K16240" s="28"/>
      <c r="L16240" s="28"/>
    </row>
    <row r="16241" spans="1:12" ht="21">
      <c r="A16241" s="26"/>
      <c r="B16241" s="27"/>
      <c r="C16241" s="27"/>
      <c r="D16241" s="27"/>
      <c r="E16241" s="27"/>
      <c r="F16241" s="27"/>
      <c r="G16241" s="29"/>
      <c r="H16241" s="29"/>
      <c r="I16241" s="29"/>
      <c r="J16241" s="29"/>
      <c r="K16241" s="29"/>
      <c r="L16241" s="29"/>
    </row>
    <row r="16242" spans="1:12" ht="21">
      <c r="A16242" s="26"/>
      <c r="B16242" s="27"/>
      <c r="C16242" s="27"/>
      <c r="D16242" s="27"/>
      <c r="E16242" s="27"/>
      <c r="F16242" s="27"/>
      <c r="G16242" s="28"/>
      <c r="H16242" s="28"/>
      <c r="I16242" s="28"/>
      <c r="J16242" s="28"/>
      <c r="K16242" s="28"/>
      <c r="L16242" s="28"/>
    </row>
    <row r="16243" spans="1:12" ht="21">
      <c r="A16243" s="26"/>
      <c r="B16243" s="27"/>
      <c r="C16243" s="27"/>
      <c r="D16243" s="27"/>
      <c r="E16243" s="27"/>
      <c r="F16243" s="27"/>
      <c r="G16243" s="29"/>
      <c r="H16243" s="29"/>
      <c r="I16243" s="29"/>
      <c r="J16243" s="29"/>
      <c r="K16243" s="29"/>
      <c r="L16243" s="29"/>
    </row>
    <row r="16244" spans="1:12" ht="21">
      <c r="A16244" s="26"/>
      <c r="B16244" s="27"/>
      <c r="C16244" s="27"/>
      <c r="D16244" s="27"/>
      <c r="E16244" s="27"/>
      <c r="F16244" s="27"/>
      <c r="G16244" s="29"/>
      <c r="H16244" s="29"/>
      <c r="I16244" s="29"/>
      <c r="J16244" s="29"/>
      <c r="K16244" s="29"/>
      <c r="L16244" s="29"/>
    </row>
    <row r="16245" spans="1:12" ht="21">
      <c r="A16245" s="26"/>
      <c r="B16245" s="27"/>
      <c r="C16245" s="27"/>
      <c r="D16245" s="27"/>
      <c r="E16245" s="27"/>
      <c r="F16245" s="27"/>
      <c r="G16245" s="29"/>
      <c r="H16245" s="29"/>
      <c r="I16245" s="29"/>
      <c r="J16245" s="29"/>
      <c r="K16245" s="29"/>
      <c r="L16245" s="29"/>
    </row>
    <row r="16246" spans="1:12" ht="21">
      <c r="A16246" s="26"/>
      <c r="B16246" s="27"/>
      <c r="C16246" s="27"/>
      <c r="D16246" s="27"/>
      <c r="E16246" s="27"/>
      <c r="F16246" s="27"/>
      <c r="G16246" s="29"/>
      <c r="H16246" s="29"/>
      <c r="I16246" s="29"/>
      <c r="J16246" s="29"/>
      <c r="K16246" s="29"/>
      <c r="L16246" s="29"/>
    </row>
    <row r="16247" spans="1:12" ht="21">
      <c r="A16247" s="26"/>
      <c r="B16247" s="27"/>
      <c r="C16247" s="27"/>
      <c r="D16247" s="27"/>
      <c r="E16247" s="27"/>
      <c r="F16247" s="27"/>
      <c r="G16247" s="29"/>
      <c r="H16247" s="29"/>
      <c r="I16247" s="29"/>
      <c r="J16247" s="29"/>
      <c r="K16247" s="29"/>
      <c r="L16247" s="29"/>
    </row>
    <row r="16248" spans="1:12" ht="21">
      <c r="A16248" s="26"/>
      <c r="B16248" s="27"/>
      <c r="C16248" s="27"/>
      <c r="D16248" s="27"/>
      <c r="E16248" s="27"/>
      <c r="F16248" s="27"/>
      <c r="G16248" s="29"/>
      <c r="H16248" s="29"/>
      <c r="I16248" s="29"/>
      <c r="J16248" s="29"/>
      <c r="K16248" s="29"/>
      <c r="L16248" s="29"/>
    </row>
    <row r="16249" spans="1:12" ht="21">
      <c r="A16249" s="26"/>
      <c r="B16249" s="27"/>
      <c r="C16249" s="27"/>
      <c r="D16249" s="27"/>
      <c r="E16249" s="27"/>
      <c r="F16249" s="27"/>
      <c r="G16249" s="29"/>
      <c r="H16249" s="29"/>
      <c r="I16249" s="29"/>
      <c r="J16249" s="29"/>
      <c r="K16249" s="29"/>
      <c r="L16249" s="29"/>
    </row>
    <row r="16250" spans="1:12" ht="21">
      <c r="A16250" s="26"/>
      <c r="B16250" s="27"/>
      <c r="C16250" s="27"/>
      <c r="D16250" s="27"/>
      <c r="E16250" s="27"/>
      <c r="F16250" s="27"/>
      <c r="G16250" s="29"/>
      <c r="H16250" s="29"/>
      <c r="I16250" s="29"/>
      <c r="J16250" s="29"/>
      <c r="K16250" s="29"/>
      <c r="L16250" s="29"/>
    </row>
    <row r="16251" spans="1:12" ht="21">
      <c r="A16251" s="26"/>
      <c r="B16251" s="27"/>
      <c r="C16251" s="27"/>
      <c r="D16251" s="27"/>
      <c r="E16251" s="27"/>
      <c r="F16251" s="27"/>
      <c r="G16251" s="29"/>
      <c r="H16251" s="29"/>
      <c r="I16251" s="29"/>
      <c r="J16251" s="29"/>
      <c r="K16251" s="29"/>
      <c r="L16251" s="29"/>
    </row>
    <row r="16252" spans="1:12" ht="21">
      <c r="A16252" s="26"/>
      <c r="B16252" s="27"/>
      <c r="C16252" s="27"/>
      <c r="D16252" s="27"/>
      <c r="E16252" s="27"/>
      <c r="F16252" s="27"/>
      <c r="G16252" s="29"/>
      <c r="H16252" s="29"/>
      <c r="I16252" s="29"/>
      <c r="J16252" s="29"/>
      <c r="K16252" s="29"/>
      <c r="L16252" s="29"/>
    </row>
    <row r="16253" spans="1:12" ht="21">
      <c r="A16253" s="26"/>
      <c r="B16253" s="27"/>
      <c r="C16253" s="27"/>
      <c r="D16253" s="27"/>
      <c r="E16253" s="27"/>
      <c r="F16253" s="27"/>
      <c r="G16253" s="29"/>
      <c r="H16253" s="29"/>
      <c r="I16253" s="29"/>
      <c r="J16253" s="29"/>
      <c r="K16253" s="29"/>
      <c r="L16253" s="29"/>
    </row>
    <row r="16254" spans="1:12" ht="21">
      <c r="A16254" s="26"/>
      <c r="B16254" s="27"/>
      <c r="C16254" s="27"/>
      <c r="D16254" s="27"/>
      <c r="E16254" s="27"/>
      <c r="F16254" s="27"/>
      <c r="G16254" s="29"/>
      <c r="H16254" s="29"/>
      <c r="I16254" s="29"/>
      <c r="J16254" s="29"/>
      <c r="K16254" s="29"/>
      <c r="L16254" s="29"/>
    </row>
    <row r="16255" spans="1:12" ht="21">
      <c r="A16255" s="26"/>
      <c r="B16255" s="27"/>
      <c r="C16255" s="27"/>
      <c r="D16255" s="27"/>
      <c r="E16255" s="27"/>
      <c r="F16255" s="27"/>
      <c r="G16255" s="29"/>
      <c r="H16255" s="29"/>
      <c r="I16255" s="29"/>
      <c r="J16255" s="29"/>
      <c r="K16255" s="29"/>
      <c r="L16255" s="29"/>
    </row>
    <row r="16256" spans="1:12" ht="21">
      <c r="A16256" s="26"/>
      <c r="B16256" s="27"/>
      <c r="C16256" s="27"/>
      <c r="D16256" s="27"/>
      <c r="E16256" s="27"/>
      <c r="F16256" s="27"/>
      <c r="G16256" s="29"/>
      <c r="H16256" s="29"/>
      <c r="I16256" s="29"/>
      <c r="J16256" s="29"/>
      <c r="K16256" s="29"/>
      <c r="L16256" s="29"/>
    </row>
    <row r="16257" spans="1:12" ht="21">
      <c r="A16257" s="26"/>
      <c r="B16257" s="27"/>
      <c r="C16257" s="27"/>
      <c r="D16257" s="27"/>
      <c r="E16257" s="27"/>
      <c r="F16257" s="27"/>
      <c r="G16257" s="29"/>
      <c r="H16257" s="29"/>
      <c r="I16257" s="29"/>
      <c r="J16257" s="29"/>
      <c r="K16257" s="29"/>
      <c r="L16257" s="29"/>
    </row>
    <row r="16258" spans="1:12" ht="21">
      <c r="A16258" s="26"/>
      <c r="B16258" s="27"/>
      <c r="C16258" s="27"/>
      <c r="D16258" s="27"/>
      <c r="E16258" s="27"/>
      <c r="F16258" s="27"/>
      <c r="G16258" s="29"/>
      <c r="H16258" s="29"/>
      <c r="I16258" s="29"/>
      <c r="J16258" s="29"/>
      <c r="K16258" s="29"/>
      <c r="L16258" s="29"/>
    </row>
    <row r="16259" spans="1:12" ht="21">
      <c r="A16259" s="26"/>
      <c r="B16259" s="27"/>
      <c r="C16259" s="27"/>
      <c r="D16259" s="27"/>
      <c r="E16259" s="27"/>
      <c r="F16259" s="27"/>
      <c r="G16259" s="29"/>
      <c r="H16259" s="29"/>
      <c r="I16259" s="29"/>
      <c r="J16259" s="29"/>
      <c r="K16259" s="29"/>
      <c r="L16259" s="29"/>
    </row>
    <row r="16260" spans="1:12" ht="21">
      <c r="A16260" s="26"/>
      <c r="B16260" s="27"/>
      <c r="C16260" s="27"/>
      <c r="D16260" s="27"/>
      <c r="E16260" s="27"/>
      <c r="F16260" s="27"/>
      <c r="G16260" s="28"/>
      <c r="H16260" s="28"/>
      <c r="I16260" s="28"/>
      <c r="J16260" s="28"/>
      <c r="K16260" s="28"/>
      <c r="L16260" s="28"/>
    </row>
    <row r="16261" spans="1:12" ht="21">
      <c r="A16261" s="26"/>
      <c r="B16261" s="27"/>
      <c r="C16261" s="27"/>
      <c r="D16261" s="27"/>
      <c r="E16261" s="27"/>
      <c r="F16261" s="27"/>
      <c r="G16261" s="28"/>
      <c r="H16261" s="28"/>
      <c r="I16261" s="28"/>
      <c r="J16261" s="28"/>
      <c r="K16261" s="28"/>
      <c r="L16261" s="28"/>
    </row>
    <row r="16262" spans="1:12" ht="21">
      <c r="A16262" s="26"/>
      <c r="B16262" s="27"/>
      <c r="C16262" s="27"/>
      <c r="D16262" s="27"/>
      <c r="E16262" s="27"/>
      <c r="F16262" s="27"/>
      <c r="G16262" s="29"/>
      <c r="H16262" s="29"/>
      <c r="I16262" s="29"/>
      <c r="J16262" s="29"/>
      <c r="K16262" s="29"/>
      <c r="L16262" s="29"/>
    </row>
    <row r="16263" spans="1:12" ht="21">
      <c r="A16263" s="26"/>
      <c r="B16263" s="27"/>
      <c r="C16263" s="27"/>
      <c r="D16263" s="27"/>
      <c r="E16263" s="27"/>
      <c r="F16263" s="27"/>
      <c r="G16263" s="29"/>
      <c r="H16263" s="29"/>
      <c r="I16263" s="29"/>
      <c r="J16263" s="29"/>
      <c r="K16263" s="29"/>
      <c r="L16263" s="29"/>
    </row>
    <row r="16264" spans="1:12" ht="21">
      <c r="A16264" s="26"/>
      <c r="B16264" s="27"/>
      <c r="C16264" s="27"/>
      <c r="D16264" s="27"/>
      <c r="E16264" s="27"/>
      <c r="F16264" s="27"/>
      <c r="G16264" s="28"/>
      <c r="H16264" s="28"/>
      <c r="I16264" s="28"/>
      <c r="J16264" s="28"/>
      <c r="K16264" s="28"/>
      <c r="L16264" s="28"/>
    </row>
    <row r="16265" spans="1:12" ht="21">
      <c r="A16265" s="26"/>
      <c r="B16265" s="27"/>
      <c r="C16265" s="27"/>
      <c r="D16265" s="27"/>
      <c r="E16265" s="27"/>
      <c r="F16265" s="27"/>
      <c r="G16265" s="28"/>
      <c r="H16265" s="28"/>
      <c r="I16265" s="28"/>
      <c r="J16265" s="28"/>
      <c r="K16265" s="28"/>
      <c r="L16265" s="28"/>
    </row>
    <row r="16266" spans="1:12" ht="21">
      <c r="A16266" s="26"/>
      <c r="B16266" s="27"/>
      <c r="C16266" s="27"/>
      <c r="D16266" s="27"/>
      <c r="E16266" s="27"/>
      <c r="F16266" s="27"/>
      <c r="G16266" s="28"/>
      <c r="H16266" s="28"/>
      <c r="I16266" s="28"/>
      <c r="J16266" s="28"/>
      <c r="K16266" s="28"/>
      <c r="L16266" s="28"/>
    </row>
    <row r="16267" spans="1:12" ht="21">
      <c r="A16267" s="26"/>
      <c r="B16267" s="27"/>
      <c r="C16267" s="27"/>
      <c r="D16267" s="27"/>
      <c r="E16267" s="27"/>
      <c r="F16267" s="27"/>
      <c r="G16267" s="29"/>
      <c r="H16267" s="29"/>
      <c r="I16267" s="29"/>
      <c r="J16267" s="29"/>
      <c r="K16267" s="29"/>
      <c r="L16267" s="29"/>
    </row>
    <row r="16268" spans="1:12" ht="21">
      <c r="A16268" s="26"/>
      <c r="B16268" s="27"/>
      <c r="C16268" s="27"/>
      <c r="D16268" s="27"/>
      <c r="E16268" s="27"/>
      <c r="F16268" s="27"/>
      <c r="G16268" s="28"/>
      <c r="H16268" s="28"/>
      <c r="I16268" s="28"/>
      <c r="J16268" s="28"/>
      <c r="K16268" s="28"/>
      <c r="L16268" s="28"/>
    </row>
    <row r="16269" spans="1:12" ht="21">
      <c r="A16269" s="26"/>
      <c r="B16269" s="27"/>
      <c r="C16269" s="27"/>
      <c r="D16269" s="27"/>
      <c r="E16269" s="27"/>
      <c r="F16269" s="27"/>
      <c r="G16269" s="28"/>
      <c r="H16269" s="28"/>
      <c r="I16269" s="28"/>
      <c r="J16269" s="28"/>
      <c r="K16269" s="28"/>
      <c r="L16269" s="28"/>
    </row>
    <row r="16270" spans="1:12" ht="21">
      <c r="A16270" s="26"/>
      <c r="B16270" s="27"/>
      <c r="C16270" s="27"/>
      <c r="D16270" s="27"/>
      <c r="E16270" s="27"/>
      <c r="F16270" s="27"/>
      <c r="G16270" s="29"/>
      <c r="H16270" s="29"/>
      <c r="I16270" s="29"/>
      <c r="J16270" s="29"/>
      <c r="K16270" s="29"/>
      <c r="L16270" s="29"/>
    </row>
    <row r="16271" spans="1:12" ht="21">
      <c r="A16271" s="26"/>
      <c r="B16271" s="27"/>
      <c r="C16271" s="27"/>
      <c r="D16271" s="27"/>
      <c r="E16271" s="27"/>
      <c r="F16271" s="27"/>
      <c r="G16271" s="29"/>
      <c r="H16271" s="29"/>
      <c r="I16271" s="29"/>
      <c r="J16271" s="29"/>
      <c r="K16271" s="29"/>
      <c r="L16271" s="29"/>
    </row>
    <row r="16272" spans="1:12" ht="21">
      <c r="A16272" s="26"/>
      <c r="B16272" s="27"/>
      <c r="C16272" s="27"/>
      <c r="D16272" s="27"/>
      <c r="E16272" s="27"/>
      <c r="F16272" s="27"/>
      <c r="G16272" s="29"/>
      <c r="H16272" s="29"/>
      <c r="I16272" s="29"/>
      <c r="J16272" s="29"/>
      <c r="K16272" s="29"/>
      <c r="L16272" s="29"/>
    </row>
    <row r="16273" spans="1:12" ht="21">
      <c r="A16273" s="26"/>
      <c r="B16273" s="27"/>
      <c r="C16273" s="27"/>
      <c r="D16273" s="27"/>
      <c r="E16273" s="27"/>
      <c r="F16273" s="27"/>
      <c r="G16273" s="29"/>
      <c r="H16273" s="29"/>
      <c r="I16273" s="29"/>
      <c r="J16273" s="29"/>
      <c r="K16273" s="29"/>
      <c r="L16273" s="29"/>
    </row>
    <row r="16274" spans="1:12" ht="21">
      <c r="A16274" s="26"/>
      <c r="B16274" s="27"/>
      <c r="C16274" s="27"/>
      <c r="D16274" s="27"/>
      <c r="E16274" s="27"/>
      <c r="F16274" s="27"/>
      <c r="G16274" s="29"/>
      <c r="H16274" s="29"/>
      <c r="I16274" s="29"/>
      <c r="J16274" s="29"/>
      <c r="K16274" s="29"/>
      <c r="L16274" s="29"/>
    </row>
    <row r="16275" spans="1:12" ht="21">
      <c r="A16275" s="26"/>
      <c r="B16275" s="27"/>
      <c r="C16275" s="27"/>
      <c r="D16275" s="27"/>
      <c r="E16275" s="27"/>
      <c r="F16275" s="27"/>
      <c r="G16275" s="29"/>
      <c r="H16275" s="29"/>
      <c r="I16275" s="29"/>
      <c r="J16275" s="29"/>
      <c r="K16275" s="29"/>
      <c r="L16275" s="29"/>
    </row>
    <row r="16276" spans="1:12" ht="21">
      <c r="A16276" s="26"/>
      <c r="B16276" s="27"/>
      <c r="C16276" s="27"/>
      <c r="D16276" s="27"/>
      <c r="E16276" s="27"/>
      <c r="F16276" s="27"/>
      <c r="G16276" s="28"/>
      <c r="H16276" s="28"/>
      <c r="I16276" s="28"/>
      <c r="J16276" s="28"/>
      <c r="K16276" s="28"/>
      <c r="L16276" s="28"/>
    </row>
    <row r="16277" spans="1:12" ht="21">
      <c r="A16277" s="26"/>
      <c r="B16277" s="27"/>
      <c r="C16277" s="27"/>
      <c r="D16277" s="27"/>
      <c r="E16277" s="27"/>
      <c r="F16277" s="27"/>
      <c r="G16277" s="29"/>
      <c r="H16277" s="29"/>
      <c r="I16277" s="29"/>
      <c r="J16277" s="29"/>
      <c r="K16277" s="29"/>
      <c r="L16277" s="29"/>
    </row>
    <row r="16278" spans="1:12" ht="21">
      <c r="A16278" s="26"/>
      <c r="B16278" s="27"/>
      <c r="C16278" s="27"/>
      <c r="D16278" s="27"/>
      <c r="E16278" s="27"/>
      <c r="F16278" s="27"/>
      <c r="G16278" s="29"/>
      <c r="H16278" s="29"/>
      <c r="I16278" s="29"/>
      <c r="J16278" s="29"/>
      <c r="K16278" s="29"/>
      <c r="L16278" s="29"/>
    </row>
    <row r="16279" spans="1:12" ht="21">
      <c r="A16279" s="26"/>
      <c r="B16279" s="27"/>
      <c r="C16279" s="27"/>
      <c r="D16279" s="27"/>
      <c r="E16279" s="27"/>
      <c r="F16279" s="27"/>
      <c r="G16279" s="28"/>
      <c r="H16279" s="28"/>
      <c r="I16279" s="28"/>
      <c r="J16279" s="28"/>
      <c r="K16279" s="28"/>
      <c r="L16279" s="28"/>
    </row>
    <row r="16280" spans="1:12" ht="21">
      <c r="A16280" s="26"/>
      <c r="B16280" s="27"/>
      <c r="C16280" s="27"/>
      <c r="D16280" s="27"/>
      <c r="E16280" s="27"/>
      <c r="F16280" s="27"/>
      <c r="G16280" s="28"/>
      <c r="H16280" s="28"/>
      <c r="I16280" s="28"/>
      <c r="J16280" s="28"/>
      <c r="K16280" s="28"/>
      <c r="L16280" s="28"/>
    </row>
    <row r="16281" spans="1:12" ht="21">
      <c r="A16281" s="26"/>
      <c r="B16281" s="27"/>
      <c r="C16281" s="27"/>
      <c r="D16281" s="27"/>
      <c r="E16281" s="27"/>
      <c r="F16281" s="27"/>
      <c r="G16281" s="28"/>
      <c r="H16281" s="28"/>
      <c r="I16281" s="28"/>
      <c r="J16281" s="28"/>
      <c r="K16281" s="28"/>
      <c r="L16281" s="28"/>
    </row>
    <row r="16282" spans="1:12" ht="21">
      <c r="A16282" s="26"/>
      <c r="B16282" s="27"/>
      <c r="C16282" s="27"/>
      <c r="D16282" s="27"/>
      <c r="E16282" s="27"/>
      <c r="F16282" s="27"/>
      <c r="G16282" s="29"/>
      <c r="H16282" s="29"/>
      <c r="I16282" s="29"/>
      <c r="J16282" s="29"/>
      <c r="K16282" s="29"/>
      <c r="L16282" s="29"/>
    </row>
    <row r="16283" spans="1:12" ht="21">
      <c r="A16283" s="26"/>
      <c r="B16283" s="27"/>
      <c r="C16283" s="27"/>
      <c r="D16283" s="27"/>
      <c r="E16283" s="27"/>
      <c r="F16283" s="27"/>
      <c r="G16283" s="28"/>
      <c r="H16283" s="28"/>
      <c r="I16283" s="28"/>
      <c r="J16283" s="28"/>
      <c r="K16283" s="28"/>
      <c r="L16283" s="28"/>
    </row>
    <row r="16284" spans="1:12" ht="21">
      <c r="A16284" s="26"/>
      <c r="B16284" s="27"/>
      <c r="C16284" s="27"/>
      <c r="D16284" s="27"/>
      <c r="E16284" s="27"/>
      <c r="F16284" s="27"/>
      <c r="G16284" s="29"/>
      <c r="H16284" s="29"/>
      <c r="I16284" s="29"/>
      <c r="J16284" s="29"/>
      <c r="K16284" s="29"/>
      <c r="L16284" s="29"/>
    </row>
    <row r="16285" spans="1:12" ht="21">
      <c r="A16285" s="26"/>
      <c r="B16285" s="27"/>
      <c r="C16285" s="27"/>
      <c r="D16285" s="27"/>
      <c r="E16285" s="27"/>
      <c r="F16285" s="27"/>
      <c r="G16285" s="29"/>
      <c r="H16285" s="29"/>
      <c r="I16285" s="29"/>
      <c r="J16285" s="29"/>
      <c r="K16285" s="29"/>
      <c r="L16285" s="29"/>
    </row>
    <row r="16286" spans="1:12" ht="21">
      <c r="A16286" s="26"/>
      <c r="B16286" s="27"/>
      <c r="C16286" s="27"/>
      <c r="D16286" s="27"/>
      <c r="E16286" s="27"/>
      <c r="F16286" s="27"/>
      <c r="G16286" s="28"/>
      <c r="H16286" s="28"/>
      <c r="I16286" s="28"/>
      <c r="J16286" s="28"/>
      <c r="K16286" s="28"/>
      <c r="L16286" s="28"/>
    </row>
    <row r="16287" spans="1:12" ht="21">
      <c r="A16287" s="26"/>
      <c r="B16287" s="27"/>
      <c r="C16287" s="27"/>
      <c r="D16287" s="27"/>
      <c r="E16287" s="27"/>
      <c r="F16287" s="27"/>
      <c r="G16287" s="28"/>
      <c r="H16287" s="28"/>
      <c r="I16287" s="28"/>
      <c r="J16287" s="28"/>
      <c r="K16287" s="28"/>
      <c r="L16287" s="28"/>
    </row>
    <row r="16288" spans="1:12" ht="21">
      <c r="A16288" s="26"/>
      <c r="B16288" s="27"/>
      <c r="C16288" s="27"/>
      <c r="D16288" s="27"/>
      <c r="E16288" s="27"/>
      <c r="F16288" s="27"/>
      <c r="G16288" s="28"/>
      <c r="H16288" s="28"/>
      <c r="I16288" s="28"/>
      <c r="J16288" s="28"/>
      <c r="K16288" s="28"/>
      <c r="L16288" s="28"/>
    </row>
    <row r="16289" spans="1:12" ht="21">
      <c r="A16289" s="26"/>
      <c r="B16289" s="27"/>
      <c r="C16289" s="27"/>
      <c r="D16289" s="27"/>
      <c r="E16289" s="27"/>
      <c r="F16289" s="27"/>
      <c r="G16289" s="29"/>
      <c r="H16289" s="29"/>
      <c r="I16289" s="29"/>
      <c r="J16289" s="29"/>
      <c r="K16289" s="29"/>
      <c r="L16289" s="29"/>
    </row>
    <row r="16290" spans="1:12" ht="21">
      <c r="A16290" s="26"/>
      <c r="B16290" s="27"/>
      <c r="C16290" s="27"/>
      <c r="D16290" s="27"/>
      <c r="E16290" s="27"/>
      <c r="F16290" s="27"/>
      <c r="G16290" s="29"/>
      <c r="H16290" s="29"/>
      <c r="I16290" s="29"/>
      <c r="J16290" s="29"/>
      <c r="K16290" s="29"/>
      <c r="L16290" s="29"/>
    </row>
    <row r="16291" spans="1:12" ht="21">
      <c r="A16291" s="26"/>
      <c r="B16291" s="27"/>
      <c r="C16291" s="27"/>
      <c r="D16291" s="27"/>
      <c r="E16291" s="27"/>
      <c r="F16291" s="27"/>
      <c r="G16291" s="29"/>
      <c r="H16291" s="29"/>
      <c r="I16291" s="29"/>
      <c r="J16291" s="29"/>
      <c r="K16291" s="29"/>
      <c r="L16291" s="29"/>
    </row>
    <row r="16292" spans="1:12" ht="21">
      <c r="A16292" s="26"/>
      <c r="B16292" s="27"/>
      <c r="C16292" s="27"/>
      <c r="D16292" s="27"/>
      <c r="E16292" s="27"/>
      <c r="F16292" s="27"/>
      <c r="G16292" s="28"/>
      <c r="H16292" s="28"/>
      <c r="I16292" s="28"/>
      <c r="J16292" s="28"/>
      <c r="K16292" s="28"/>
      <c r="L16292" s="28"/>
    </row>
    <row r="16293" spans="1:12" ht="21">
      <c r="A16293" s="26"/>
      <c r="B16293" s="27"/>
      <c r="C16293" s="27"/>
      <c r="D16293" s="27"/>
      <c r="E16293" s="27"/>
      <c r="F16293" s="27"/>
      <c r="G16293" s="28"/>
      <c r="H16293" s="28"/>
      <c r="I16293" s="28"/>
      <c r="J16293" s="28"/>
      <c r="K16293" s="28"/>
      <c r="L16293" s="28"/>
    </row>
    <row r="16294" spans="1:12" ht="21">
      <c r="A16294" s="26"/>
      <c r="B16294" s="27"/>
      <c r="C16294" s="27"/>
      <c r="D16294" s="27"/>
      <c r="E16294" s="27"/>
      <c r="F16294" s="27"/>
      <c r="G16294" s="28"/>
      <c r="H16294" s="28"/>
      <c r="I16294" s="28"/>
      <c r="J16294" s="28"/>
      <c r="K16294" s="28"/>
      <c r="L16294" s="28"/>
    </row>
    <row r="16295" spans="1:12" ht="21">
      <c r="A16295" s="26"/>
      <c r="B16295" s="27"/>
      <c r="C16295" s="27"/>
      <c r="D16295" s="27"/>
      <c r="E16295" s="27"/>
      <c r="F16295" s="27"/>
      <c r="G16295" s="29"/>
      <c r="H16295" s="29"/>
      <c r="I16295" s="29"/>
      <c r="J16295" s="29"/>
      <c r="K16295" s="29"/>
      <c r="L16295" s="29"/>
    </row>
    <row r="16296" spans="1:12" ht="21">
      <c r="A16296" s="26"/>
      <c r="B16296" s="27"/>
      <c r="C16296" s="27"/>
      <c r="D16296" s="27"/>
      <c r="E16296" s="27"/>
      <c r="F16296" s="27"/>
      <c r="G16296" s="29"/>
      <c r="H16296" s="29"/>
      <c r="I16296" s="29"/>
      <c r="J16296" s="29"/>
      <c r="K16296" s="29"/>
      <c r="L16296" s="29"/>
    </row>
    <row r="16297" spans="1:12" ht="21">
      <c r="A16297" s="26"/>
      <c r="B16297" s="27"/>
      <c r="C16297" s="27"/>
      <c r="D16297" s="27"/>
      <c r="E16297" s="27"/>
      <c r="F16297" s="27"/>
      <c r="G16297" s="29"/>
      <c r="H16297" s="29"/>
      <c r="I16297" s="29"/>
      <c r="J16297" s="29"/>
      <c r="K16297" s="29"/>
      <c r="L16297" s="29"/>
    </row>
    <row r="16298" spans="1:12" ht="21">
      <c r="A16298" s="26"/>
      <c r="B16298" s="27"/>
      <c r="C16298" s="27"/>
      <c r="D16298" s="27"/>
      <c r="E16298" s="27"/>
      <c r="F16298" s="27"/>
      <c r="G16298" s="28"/>
      <c r="H16298" s="28"/>
      <c r="I16298" s="28"/>
      <c r="J16298" s="28"/>
      <c r="K16298" s="28"/>
      <c r="L16298" s="28"/>
    </row>
    <row r="16299" spans="1:12" ht="21">
      <c r="A16299" s="26"/>
      <c r="B16299" s="27"/>
      <c r="C16299" s="27"/>
      <c r="D16299" s="27"/>
      <c r="E16299" s="27"/>
      <c r="F16299" s="27"/>
      <c r="G16299" s="29"/>
      <c r="H16299" s="29"/>
      <c r="I16299" s="29"/>
      <c r="J16299" s="29"/>
      <c r="K16299" s="29"/>
      <c r="L16299" s="29"/>
    </row>
    <row r="16300" spans="1:12" ht="21">
      <c r="A16300" s="26"/>
      <c r="B16300" s="27"/>
      <c r="C16300" s="27"/>
      <c r="D16300" s="27"/>
      <c r="E16300" s="27"/>
      <c r="F16300" s="27"/>
      <c r="G16300" s="29"/>
      <c r="H16300" s="29"/>
      <c r="I16300" s="29"/>
      <c r="J16300" s="29"/>
      <c r="K16300" s="29"/>
      <c r="L16300" s="29"/>
    </row>
    <row r="16301" spans="1:12" ht="21">
      <c r="A16301" s="26"/>
      <c r="B16301" s="27"/>
      <c r="C16301" s="27"/>
      <c r="D16301" s="27"/>
      <c r="E16301" s="27"/>
      <c r="F16301" s="27"/>
      <c r="G16301" s="29"/>
      <c r="H16301" s="29"/>
      <c r="I16301" s="29"/>
      <c r="J16301" s="29"/>
      <c r="K16301" s="29"/>
      <c r="L16301" s="29"/>
    </row>
    <row r="16302" spans="1:12" ht="21">
      <c r="A16302" s="26"/>
      <c r="B16302" s="27"/>
      <c r="C16302" s="27"/>
      <c r="D16302" s="27"/>
      <c r="E16302" s="27"/>
      <c r="F16302" s="27"/>
      <c r="G16302" s="29"/>
      <c r="H16302" s="29"/>
      <c r="I16302" s="29"/>
      <c r="J16302" s="29"/>
      <c r="K16302" s="29"/>
      <c r="L16302" s="29"/>
    </row>
    <row r="16303" spans="1:12" ht="21">
      <c r="A16303" s="26"/>
      <c r="B16303" s="27"/>
      <c r="C16303" s="27"/>
      <c r="D16303" s="27"/>
      <c r="E16303" s="27"/>
      <c r="F16303" s="27"/>
      <c r="G16303" s="29"/>
      <c r="H16303" s="29"/>
      <c r="I16303" s="29"/>
      <c r="J16303" s="29"/>
      <c r="K16303" s="29"/>
      <c r="L16303" s="29"/>
    </row>
    <row r="16304" spans="1:12" ht="21">
      <c r="A16304" s="26"/>
      <c r="B16304" s="27"/>
      <c r="C16304" s="27"/>
      <c r="D16304" s="27"/>
      <c r="E16304" s="27"/>
      <c r="F16304" s="27"/>
      <c r="G16304" s="29"/>
      <c r="H16304" s="29"/>
      <c r="I16304" s="29"/>
      <c r="J16304" s="29"/>
      <c r="K16304" s="29"/>
      <c r="L16304" s="29"/>
    </row>
    <row r="16305" spans="1:12" ht="21">
      <c r="A16305" s="26"/>
      <c r="B16305" s="27"/>
      <c r="C16305" s="27"/>
      <c r="D16305" s="27"/>
      <c r="E16305" s="27"/>
      <c r="F16305" s="27"/>
      <c r="G16305" s="29"/>
      <c r="H16305" s="29"/>
      <c r="I16305" s="29"/>
      <c r="J16305" s="29"/>
      <c r="K16305" s="29"/>
      <c r="L16305" s="29"/>
    </row>
    <row r="16306" spans="1:12" ht="21">
      <c r="A16306" s="26"/>
      <c r="B16306" s="27"/>
      <c r="C16306" s="27"/>
      <c r="D16306" s="27"/>
      <c r="E16306" s="27"/>
      <c r="F16306" s="27"/>
      <c r="G16306" s="29"/>
      <c r="H16306" s="29"/>
      <c r="I16306" s="29"/>
      <c r="J16306" s="29"/>
      <c r="K16306" s="29"/>
      <c r="L16306" s="29"/>
    </row>
    <row r="16307" spans="1:12" ht="21">
      <c r="A16307" s="26"/>
      <c r="B16307" s="27"/>
      <c r="C16307" s="27"/>
      <c r="D16307" s="27"/>
      <c r="E16307" s="27"/>
      <c r="F16307" s="27"/>
      <c r="G16307" s="29"/>
      <c r="H16307" s="29"/>
      <c r="I16307" s="29"/>
      <c r="J16307" s="29"/>
      <c r="K16307" s="29"/>
      <c r="L16307" s="29"/>
    </row>
    <row r="16308" spans="1:12" ht="21">
      <c r="A16308" s="26"/>
      <c r="B16308" s="27"/>
      <c r="C16308" s="27"/>
      <c r="D16308" s="27"/>
      <c r="E16308" s="27"/>
      <c r="F16308" s="27"/>
      <c r="G16308" s="29"/>
      <c r="H16308" s="29"/>
      <c r="I16308" s="29"/>
      <c r="J16308" s="29"/>
      <c r="K16308" s="29"/>
      <c r="L16308" s="29"/>
    </row>
    <row r="16309" spans="1:12" ht="21">
      <c r="A16309" s="26"/>
      <c r="B16309" s="27"/>
      <c r="C16309" s="27"/>
      <c r="D16309" s="27"/>
      <c r="E16309" s="27"/>
      <c r="F16309" s="27"/>
      <c r="G16309" s="29"/>
      <c r="H16309" s="29"/>
      <c r="I16309" s="29"/>
      <c r="J16309" s="29"/>
      <c r="K16309" s="29"/>
      <c r="L16309" s="29"/>
    </row>
    <row r="16310" spans="1:12" ht="21">
      <c r="A16310" s="26"/>
      <c r="B16310" s="27"/>
      <c r="C16310" s="27"/>
      <c r="D16310" s="27"/>
      <c r="E16310" s="27"/>
      <c r="F16310" s="27"/>
      <c r="G16310" s="28"/>
      <c r="H16310" s="28"/>
      <c r="I16310" s="28"/>
      <c r="J16310" s="28"/>
      <c r="K16310" s="28"/>
      <c r="L16310" s="28"/>
    </row>
    <row r="16311" spans="1:12" ht="21">
      <c r="A16311" s="26"/>
      <c r="B16311" s="27"/>
      <c r="C16311" s="27"/>
      <c r="D16311" s="27"/>
      <c r="E16311" s="27"/>
      <c r="F16311" s="27"/>
      <c r="G16311" s="29"/>
      <c r="H16311" s="29"/>
      <c r="I16311" s="29"/>
      <c r="J16311" s="29"/>
      <c r="K16311" s="29"/>
      <c r="L16311" s="29"/>
    </row>
    <row r="16312" spans="1:12" ht="21">
      <c r="A16312" s="26"/>
      <c r="B16312" s="27"/>
      <c r="C16312" s="27"/>
      <c r="D16312" s="27"/>
      <c r="E16312" s="27"/>
      <c r="F16312" s="27"/>
      <c r="G16312" s="29"/>
      <c r="H16312" s="29"/>
      <c r="I16312" s="29"/>
      <c r="J16312" s="29"/>
      <c r="K16312" s="29"/>
      <c r="L16312" s="29"/>
    </row>
    <row r="16313" spans="1:12" ht="21">
      <c r="A16313" s="26"/>
      <c r="B16313" s="27"/>
      <c r="C16313" s="27"/>
      <c r="D16313" s="27"/>
      <c r="E16313" s="27"/>
      <c r="F16313" s="27"/>
      <c r="G16313" s="28"/>
      <c r="H16313" s="28"/>
      <c r="I16313" s="28"/>
      <c r="J16313" s="28"/>
      <c r="K16313" s="28"/>
      <c r="L16313" s="28"/>
    </row>
    <row r="16314" spans="1:12" ht="21">
      <c r="A16314" s="26"/>
      <c r="B16314" s="27"/>
      <c r="C16314" s="27"/>
      <c r="D16314" s="27"/>
      <c r="E16314" s="27"/>
      <c r="F16314" s="27"/>
      <c r="G16314" s="28"/>
      <c r="H16314" s="28"/>
      <c r="I16314" s="28"/>
      <c r="J16314" s="28"/>
      <c r="K16314" s="28"/>
      <c r="L16314" s="28"/>
    </row>
    <row r="16315" spans="1:12" ht="21">
      <c r="A16315" s="26"/>
      <c r="B16315" s="27"/>
      <c r="C16315" s="27"/>
      <c r="D16315" s="27"/>
      <c r="E16315" s="27"/>
      <c r="F16315" s="27"/>
      <c r="G16315" s="28"/>
      <c r="H16315" s="28"/>
      <c r="I16315" s="28"/>
      <c r="J16315" s="28"/>
      <c r="K16315" s="28"/>
      <c r="L16315" s="28"/>
    </row>
    <row r="16316" spans="1:12" ht="21">
      <c r="A16316" s="26"/>
      <c r="B16316" s="27"/>
      <c r="C16316" s="27"/>
      <c r="D16316" s="27"/>
      <c r="E16316" s="27"/>
      <c r="F16316" s="27"/>
      <c r="G16316" s="28"/>
      <c r="H16316" s="28"/>
      <c r="I16316" s="28"/>
      <c r="J16316" s="28"/>
      <c r="K16316" s="28"/>
      <c r="L16316" s="28"/>
    </row>
    <row r="16317" spans="1:12" ht="21">
      <c r="A16317" s="26"/>
      <c r="B16317" s="27"/>
      <c r="C16317" s="27"/>
      <c r="D16317" s="27"/>
      <c r="E16317" s="27"/>
      <c r="F16317" s="27"/>
      <c r="G16317" s="28"/>
      <c r="H16317" s="28"/>
      <c r="I16317" s="28"/>
      <c r="J16317" s="28"/>
      <c r="K16317" s="28"/>
      <c r="L16317" s="28"/>
    </row>
    <row r="16318" spans="1:12" ht="21">
      <c r="A16318" s="26"/>
      <c r="B16318" s="27"/>
      <c r="C16318" s="27"/>
      <c r="D16318" s="27"/>
      <c r="E16318" s="27"/>
      <c r="F16318" s="27"/>
      <c r="G16318" s="28"/>
      <c r="H16318" s="28"/>
      <c r="I16318" s="28"/>
      <c r="J16318" s="28"/>
      <c r="K16318" s="28"/>
      <c r="L16318" s="28"/>
    </row>
    <row r="16319" spans="1:12" ht="21">
      <c r="A16319" s="26"/>
      <c r="B16319" s="27"/>
      <c r="C16319" s="27"/>
      <c r="D16319" s="27"/>
      <c r="E16319" s="27"/>
      <c r="F16319" s="27"/>
      <c r="G16319" s="29"/>
      <c r="H16319" s="29"/>
      <c r="I16319" s="29"/>
      <c r="J16319" s="29"/>
      <c r="K16319" s="29"/>
      <c r="L16319" s="29"/>
    </row>
    <row r="16320" spans="1:12" ht="21">
      <c r="A16320" s="26"/>
      <c r="B16320" s="27"/>
      <c r="C16320" s="27"/>
      <c r="D16320" s="27"/>
      <c r="E16320" s="27"/>
      <c r="F16320" s="27"/>
      <c r="G16320" s="29"/>
      <c r="H16320" s="29"/>
      <c r="I16320" s="29"/>
      <c r="J16320" s="29"/>
      <c r="K16320" s="29"/>
      <c r="L16320" s="29"/>
    </row>
    <row r="16321" spans="1:12" ht="21">
      <c r="A16321" s="26"/>
      <c r="B16321" s="27"/>
      <c r="C16321" s="27"/>
      <c r="D16321" s="27"/>
      <c r="E16321" s="27"/>
      <c r="F16321" s="27"/>
      <c r="G16321" s="29"/>
      <c r="H16321" s="29"/>
      <c r="I16321" s="29"/>
      <c r="J16321" s="29"/>
      <c r="K16321" s="29"/>
      <c r="L16321" s="29"/>
    </row>
    <row r="16322" spans="1:12" ht="21">
      <c r="A16322" s="26"/>
      <c r="B16322" s="27"/>
      <c r="C16322" s="27"/>
      <c r="D16322" s="27"/>
      <c r="E16322" s="27"/>
      <c r="F16322" s="27"/>
      <c r="G16322" s="29"/>
      <c r="H16322" s="29"/>
      <c r="I16322" s="29"/>
      <c r="J16322" s="29"/>
      <c r="K16322" s="29"/>
      <c r="L16322" s="29"/>
    </row>
    <row r="16323" spans="1:12" ht="21">
      <c r="A16323" s="26"/>
      <c r="B16323" s="27"/>
      <c r="C16323" s="27"/>
      <c r="D16323" s="27"/>
      <c r="E16323" s="27"/>
      <c r="F16323" s="27"/>
      <c r="G16323" s="29"/>
      <c r="H16323" s="29"/>
      <c r="I16323" s="29"/>
      <c r="J16323" s="29"/>
      <c r="K16323" s="29"/>
      <c r="L16323" s="29"/>
    </row>
    <row r="16324" spans="1:12" ht="21">
      <c r="A16324" s="26"/>
      <c r="B16324" s="27"/>
      <c r="C16324" s="27"/>
      <c r="D16324" s="27"/>
      <c r="E16324" s="27"/>
      <c r="F16324" s="27"/>
      <c r="G16324" s="29"/>
      <c r="H16324" s="29"/>
      <c r="I16324" s="29"/>
      <c r="J16324" s="29"/>
      <c r="K16324" s="29"/>
      <c r="L16324" s="29"/>
    </row>
    <row r="16325" spans="1:12" ht="21">
      <c r="A16325" s="26"/>
      <c r="B16325" s="27"/>
      <c r="C16325" s="27"/>
      <c r="D16325" s="27"/>
      <c r="E16325" s="27"/>
      <c r="F16325" s="27"/>
      <c r="G16325" s="29"/>
      <c r="H16325" s="29"/>
      <c r="I16325" s="29"/>
      <c r="J16325" s="29"/>
      <c r="K16325" s="29"/>
      <c r="L16325" s="29"/>
    </row>
    <row r="16326" spans="1:12" ht="21">
      <c r="A16326" s="26"/>
      <c r="B16326" s="27"/>
      <c r="C16326" s="27"/>
      <c r="D16326" s="27"/>
      <c r="E16326" s="27"/>
      <c r="F16326" s="27"/>
      <c r="G16326" s="29"/>
      <c r="H16326" s="29"/>
      <c r="I16326" s="29"/>
      <c r="J16326" s="29"/>
      <c r="K16326" s="29"/>
      <c r="L16326" s="29"/>
    </row>
    <row r="16327" spans="1:12" ht="21">
      <c r="A16327" s="26"/>
      <c r="B16327" s="27"/>
      <c r="C16327" s="27"/>
      <c r="D16327" s="27"/>
      <c r="E16327" s="27"/>
      <c r="F16327" s="27"/>
      <c r="G16327" s="29"/>
      <c r="H16327" s="29"/>
      <c r="I16327" s="29"/>
      <c r="J16327" s="29"/>
      <c r="K16327" s="29"/>
      <c r="L16327" s="29"/>
    </row>
    <row r="16328" spans="1:12" ht="21">
      <c r="A16328" s="26"/>
      <c r="B16328" s="27"/>
      <c r="C16328" s="27"/>
      <c r="D16328" s="27"/>
      <c r="E16328" s="27"/>
      <c r="F16328" s="27"/>
      <c r="G16328" s="29"/>
      <c r="H16328" s="29"/>
      <c r="I16328" s="29"/>
      <c r="J16328" s="29"/>
      <c r="K16328" s="29"/>
      <c r="L16328" s="29"/>
    </row>
    <row r="16329" spans="1:12" ht="21">
      <c r="A16329" s="26"/>
      <c r="B16329" s="27"/>
      <c r="C16329" s="27"/>
      <c r="D16329" s="27"/>
      <c r="E16329" s="27"/>
      <c r="F16329" s="27"/>
      <c r="G16329" s="29"/>
      <c r="H16329" s="29"/>
      <c r="I16329" s="29"/>
      <c r="J16329" s="29"/>
      <c r="K16329" s="29"/>
      <c r="L16329" s="29"/>
    </row>
    <row r="16330" spans="1:12" ht="21">
      <c r="A16330" s="26"/>
      <c r="B16330" s="27"/>
      <c r="C16330" s="27"/>
      <c r="D16330" s="27"/>
      <c r="E16330" s="27"/>
      <c r="F16330" s="27"/>
      <c r="G16330" s="29"/>
      <c r="H16330" s="29"/>
      <c r="I16330" s="29"/>
      <c r="J16330" s="29"/>
      <c r="K16330" s="29"/>
      <c r="L16330" s="29"/>
    </row>
    <row r="16331" spans="1:12" ht="21">
      <c r="A16331" s="26"/>
      <c r="B16331" s="27"/>
      <c r="C16331" s="27"/>
      <c r="D16331" s="27"/>
      <c r="E16331" s="27"/>
      <c r="F16331" s="27"/>
      <c r="G16331" s="29"/>
      <c r="H16331" s="29"/>
      <c r="I16331" s="29"/>
      <c r="J16331" s="29"/>
      <c r="K16331" s="29"/>
      <c r="L16331" s="29"/>
    </row>
    <row r="16332" spans="1:12" ht="21">
      <c r="A16332" s="26"/>
      <c r="B16332" s="27"/>
      <c r="C16332" s="27"/>
      <c r="D16332" s="27"/>
      <c r="E16332" s="27"/>
      <c r="F16332" s="27"/>
      <c r="G16332" s="29"/>
      <c r="H16332" s="29"/>
      <c r="I16332" s="29"/>
      <c r="J16332" s="29"/>
      <c r="K16332" s="29"/>
      <c r="L16332" s="29"/>
    </row>
    <row r="16333" spans="1:12" ht="21">
      <c r="A16333" s="26"/>
      <c r="B16333" s="27"/>
      <c r="C16333" s="27"/>
      <c r="D16333" s="27"/>
      <c r="E16333" s="27"/>
      <c r="F16333" s="27"/>
      <c r="G16333" s="29"/>
      <c r="H16333" s="29"/>
      <c r="I16333" s="29"/>
      <c r="J16333" s="29"/>
      <c r="K16333" s="29"/>
      <c r="L16333" s="29"/>
    </row>
    <row r="16334" spans="1:12" ht="21">
      <c r="A16334" s="26"/>
      <c r="B16334" s="27"/>
      <c r="C16334" s="27"/>
      <c r="D16334" s="27"/>
      <c r="E16334" s="27"/>
      <c r="F16334" s="27"/>
      <c r="G16334" s="29"/>
      <c r="H16334" s="29"/>
      <c r="I16334" s="29"/>
      <c r="J16334" s="29"/>
      <c r="K16334" s="29"/>
      <c r="L16334" s="29"/>
    </row>
    <row r="16335" spans="1:12" ht="21">
      <c r="A16335" s="26"/>
      <c r="B16335" s="27"/>
      <c r="C16335" s="27"/>
      <c r="D16335" s="27"/>
      <c r="E16335" s="27"/>
      <c r="F16335" s="27"/>
      <c r="G16335" s="29"/>
      <c r="H16335" s="29"/>
      <c r="I16335" s="29"/>
      <c r="J16335" s="29"/>
      <c r="K16335" s="29"/>
      <c r="L16335" s="29"/>
    </row>
    <row r="16336" spans="1:12" ht="21">
      <c r="A16336" s="26"/>
      <c r="B16336" s="27"/>
      <c r="C16336" s="27"/>
      <c r="D16336" s="27"/>
      <c r="E16336" s="27"/>
      <c r="F16336" s="27"/>
      <c r="G16336" s="29"/>
      <c r="H16336" s="29"/>
      <c r="I16336" s="29"/>
      <c r="J16336" s="29"/>
      <c r="K16336" s="29"/>
      <c r="L16336" s="29"/>
    </row>
    <row r="16337" spans="1:12" ht="21">
      <c r="A16337" s="26"/>
      <c r="B16337" s="27"/>
      <c r="C16337" s="27"/>
      <c r="D16337" s="27"/>
      <c r="E16337" s="27"/>
      <c r="F16337" s="27"/>
      <c r="G16337" s="29"/>
      <c r="H16337" s="29"/>
      <c r="I16337" s="29"/>
      <c r="J16337" s="29"/>
      <c r="K16337" s="29"/>
      <c r="L16337" s="29"/>
    </row>
    <row r="16338" spans="1:12" ht="21">
      <c r="A16338" s="26"/>
      <c r="B16338" s="27"/>
      <c r="C16338" s="27"/>
      <c r="D16338" s="27"/>
      <c r="E16338" s="27"/>
      <c r="F16338" s="27"/>
      <c r="G16338" s="29"/>
      <c r="H16338" s="29"/>
      <c r="I16338" s="29"/>
      <c r="J16338" s="29"/>
      <c r="K16338" s="29"/>
      <c r="L16338" s="29"/>
    </row>
    <row r="16339" spans="1:12" ht="21">
      <c r="A16339" s="26"/>
      <c r="B16339" s="27"/>
      <c r="C16339" s="27"/>
      <c r="D16339" s="27"/>
      <c r="E16339" s="27"/>
      <c r="F16339" s="27"/>
      <c r="G16339" s="29"/>
      <c r="H16339" s="29"/>
      <c r="I16339" s="29"/>
      <c r="J16339" s="29"/>
      <c r="K16339" s="29"/>
      <c r="L16339" s="29"/>
    </row>
    <row r="16340" spans="1:12" ht="21">
      <c r="A16340" s="26"/>
      <c r="B16340" s="27"/>
      <c r="C16340" s="27"/>
      <c r="D16340" s="27"/>
      <c r="E16340" s="27"/>
      <c r="F16340" s="27"/>
      <c r="G16340" s="28"/>
      <c r="H16340" s="28"/>
      <c r="I16340" s="28"/>
      <c r="J16340" s="28"/>
      <c r="K16340" s="28"/>
      <c r="L16340" s="28"/>
    </row>
    <row r="16341" spans="1:12" ht="21">
      <c r="A16341" s="26"/>
      <c r="B16341" s="27"/>
      <c r="C16341" s="27"/>
      <c r="D16341" s="27"/>
      <c r="E16341" s="27"/>
      <c r="F16341" s="27"/>
      <c r="G16341" s="29"/>
      <c r="H16341" s="29"/>
      <c r="I16341" s="29"/>
      <c r="J16341" s="29"/>
      <c r="K16341" s="29"/>
      <c r="L16341" s="29"/>
    </row>
    <row r="16342" spans="1:12" ht="21">
      <c r="A16342" s="26"/>
      <c r="B16342" s="27"/>
      <c r="C16342" s="27"/>
      <c r="D16342" s="27"/>
      <c r="E16342" s="27"/>
      <c r="F16342" s="27"/>
      <c r="G16342" s="29"/>
      <c r="H16342" s="29"/>
      <c r="I16342" s="29"/>
      <c r="J16342" s="29"/>
      <c r="K16342" s="29"/>
      <c r="L16342" s="29"/>
    </row>
    <row r="16343" spans="1:12" ht="21">
      <c r="A16343" s="26"/>
      <c r="B16343" s="27"/>
      <c r="C16343" s="27"/>
      <c r="D16343" s="27"/>
      <c r="E16343" s="27"/>
      <c r="F16343" s="27"/>
      <c r="G16343" s="28"/>
      <c r="H16343" s="28"/>
      <c r="I16343" s="28"/>
      <c r="J16343" s="28"/>
      <c r="K16343" s="28"/>
      <c r="L16343" s="28"/>
    </row>
    <row r="16344" spans="1:12" ht="21">
      <c r="A16344" s="26"/>
      <c r="B16344" s="27"/>
      <c r="C16344" s="27"/>
      <c r="D16344" s="27"/>
      <c r="E16344" s="27"/>
      <c r="F16344" s="27"/>
      <c r="G16344" s="28"/>
      <c r="H16344" s="28"/>
      <c r="I16344" s="28"/>
      <c r="J16344" s="28"/>
      <c r="K16344" s="28"/>
      <c r="L16344" s="28"/>
    </row>
    <row r="16345" spans="1:12" ht="21">
      <c r="A16345" s="26"/>
      <c r="B16345" s="27"/>
      <c r="C16345" s="27"/>
      <c r="D16345" s="27"/>
      <c r="E16345" s="27"/>
      <c r="F16345" s="27"/>
      <c r="G16345" s="29"/>
      <c r="H16345" s="29"/>
      <c r="I16345" s="29"/>
      <c r="J16345" s="29"/>
      <c r="K16345" s="29"/>
      <c r="L16345" s="29"/>
    </row>
    <row r="16346" spans="1:12" ht="21">
      <c r="A16346" s="26"/>
      <c r="B16346" s="27"/>
      <c r="C16346" s="27"/>
      <c r="D16346" s="27"/>
      <c r="E16346" s="27"/>
      <c r="F16346" s="27"/>
      <c r="G16346" s="29"/>
      <c r="H16346" s="29"/>
      <c r="I16346" s="29"/>
      <c r="J16346" s="29"/>
      <c r="K16346" s="29"/>
      <c r="L16346" s="29"/>
    </row>
    <row r="16347" spans="1:12" ht="21">
      <c r="A16347" s="26"/>
      <c r="B16347" s="27"/>
      <c r="C16347" s="27"/>
      <c r="D16347" s="27"/>
      <c r="E16347" s="27"/>
      <c r="F16347" s="27"/>
      <c r="G16347" s="29"/>
      <c r="H16347" s="29"/>
      <c r="I16347" s="29"/>
      <c r="J16347" s="29"/>
      <c r="K16347" s="29"/>
      <c r="L16347" s="29"/>
    </row>
    <row r="16348" spans="1:12" ht="21">
      <c r="A16348" s="26"/>
      <c r="B16348" s="27"/>
      <c r="C16348" s="27"/>
      <c r="D16348" s="27"/>
      <c r="E16348" s="27"/>
      <c r="F16348" s="27"/>
      <c r="G16348" s="29"/>
      <c r="H16348" s="29"/>
      <c r="I16348" s="29"/>
      <c r="J16348" s="29"/>
      <c r="K16348" s="29"/>
      <c r="L16348" s="29"/>
    </row>
    <row r="16349" spans="1:12" ht="21">
      <c r="A16349" s="26"/>
      <c r="B16349" s="27"/>
      <c r="C16349" s="27"/>
      <c r="D16349" s="27"/>
      <c r="E16349" s="27"/>
      <c r="F16349" s="27"/>
      <c r="G16349" s="28"/>
      <c r="H16349" s="28"/>
      <c r="I16349" s="28"/>
      <c r="J16349" s="28"/>
      <c r="K16349" s="28"/>
      <c r="L16349" s="28"/>
    </row>
    <row r="16350" spans="1:12" ht="21">
      <c r="A16350" s="26"/>
      <c r="B16350" s="27"/>
      <c r="C16350" s="27"/>
      <c r="D16350" s="27"/>
      <c r="E16350" s="27"/>
      <c r="F16350" s="27"/>
      <c r="G16350" s="28"/>
      <c r="H16350" s="28"/>
      <c r="I16350" s="28"/>
      <c r="J16350" s="28"/>
      <c r="K16350" s="28"/>
      <c r="L16350" s="28"/>
    </row>
    <row r="16351" spans="1:12" ht="21">
      <c r="A16351" s="26"/>
      <c r="B16351" s="27"/>
      <c r="C16351" s="27"/>
      <c r="D16351" s="27"/>
      <c r="E16351" s="27"/>
      <c r="F16351" s="27"/>
      <c r="G16351" s="28"/>
      <c r="H16351" s="28"/>
      <c r="I16351" s="28"/>
      <c r="J16351" s="28"/>
      <c r="K16351" s="28"/>
      <c r="L16351" s="28"/>
    </row>
    <row r="16352" spans="1:12" ht="21">
      <c r="A16352" s="26"/>
      <c r="B16352" s="27"/>
      <c r="C16352" s="27"/>
      <c r="D16352" s="27"/>
      <c r="E16352" s="27"/>
      <c r="F16352" s="27"/>
      <c r="G16352" s="28"/>
      <c r="H16352" s="28"/>
      <c r="I16352" s="28"/>
      <c r="J16352" s="28"/>
      <c r="K16352" s="28"/>
      <c r="L16352" s="28"/>
    </row>
    <row r="16353" spans="1:12" ht="21">
      <c r="A16353" s="26"/>
      <c r="B16353" s="27"/>
      <c r="C16353" s="27"/>
      <c r="D16353" s="27"/>
      <c r="E16353" s="27"/>
      <c r="F16353" s="27"/>
      <c r="G16353" s="28"/>
      <c r="H16353" s="28"/>
      <c r="I16353" s="28"/>
      <c r="J16353" s="28"/>
      <c r="K16353" s="28"/>
      <c r="L16353" s="28"/>
    </row>
    <row r="16354" spans="1:12" ht="21">
      <c r="A16354" s="26"/>
      <c r="B16354" s="27"/>
      <c r="C16354" s="27"/>
      <c r="D16354" s="27"/>
      <c r="E16354" s="27"/>
      <c r="F16354" s="27"/>
      <c r="G16354" s="28"/>
      <c r="H16354" s="28"/>
      <c r="I16354" s="28"/>
      <c r="J16354" s="28"/>
      <c r="K16354" s="28"/>
      <c r="L16354" s="28"/>
    </row>
    <row r="16355" spans="1:12" ht="21">
      <c r="A16355" s="26"/>
      <c r="B16355" s="27"/>
      <c r="C16355" s="27"/>
      <c r="D16355" s="27"/>
      <c r="E16355" s="27"/>
      <c r="F16355" s="27"/>
      <c r="G16355" s="28"/>
      <c r="H16355" s="28"/>
      <c r="I16355" s="28"/>
      <c r="J16355" s="28"/>
      <c r="K16355" s="28"/>
      <c r="L16355" s="28"/>
    </row>
    <row r="16356" spans="1:12" ht="21">
      <c r="A16356" s="26"/>
      <c r="B16356" s="27"/>
      <c r="C16356" s="27"/>
      <c r="D16356" s="27"/>
      <c r="E16356" s="27"/>
      <c r="F16356" s="27"/>
      <c r="G16356" s="29"/>
      <c r="H16356" s="29"/>
      <c r="I16356" s="29"/>
      <c r="J16356" s="29"/>
      <c r="K16356" s="29"/>
      <c r="L16356" s="29"/>
    </row>
    <row r="16357" spans="1:12" ht="21">
      <c r="A16357" s="26"/>
      <c r="B16357" s="27"/>
      <c r="C16357" s="27"/>
      <c r="D16357" s="27"/>
      <c r="E16357" s="27"/>
      <c r="F16357" s="27"/>
      <c r="G16357" s="29"/>
      <c r="H16357" s="29"/>
      <c r="I16357" s="29"/>
      <c r="J16357" s="29"/>
      <c r="K16357" s="29"/>
      <c r="L16357" s="29"/>
    </row>
    <row r="16358" spans="1:12" ht="21">
      <c r="A16358" s="26"/>
      <c r="B16358" s="27"/>
      <c r="C16358" s="27"/>
      <c r="D16358" s="27"/>
      <c r="E16358" s="27"/>
      <c r="F16358" s="27"/>
      <c r="G16358" s="29"/>
      <c r="H16358" s="29"/>
      <c r="I16358" s="29"/>
      <c r="J16358" s="29"/>
      <c r="K16358" s="29"/>
      <c r="L16358" s="29"/>
    </row>
    <row r="16359" spans="1:12" ht="21">
      <c r="A16359" s="26"/>
      <c r="B16359" s="27"/>
      <c r="C16359" s="27"/>
      <c r="D16359" s="27"/>
      <c r="E16359" s="27"/>
      <c r="F16359" s="27"/>
      <c r="G16359" s="29"/>
      <c r="H16359" s="29"/>
      <c r="I16359" s="29"/>
      <c r="J16359" s="29"/>
      <c r="K16359" s="29"/>
      <c r="L16359" s="29"/>
    </row>
    <row r="16360" spans="1:12" ht="21">
      <c r="A16360" s="26"/>
      <c r="B16360" s="27"/>
      <c r="C16360" s="27"/>
      <c r="D16360" s="27"/>
      <c r="E16360" s="27"/>
      <c r="F16360" s="27"/>
      <c r="G16360" s="29"/>
      <c r="H16360" s="29"/>
      <c r="I16360" s="29"/>
      <c r="J16360" s="29"/>
      <c r="K16360" s="29"/>
      <c r="L16360" s="29"/>
    </row>
    <row r="16361" spans="1:12" ht="21">
      <c r="A16361" s="26"/>
      <c r="B16361" s="27"/>
      <c r="C16361" s="27"/>
      <c r="D16361" s="27"/>
      <c r="E16361" s="27"/>
      <c r="F16361" s="27"/>
      <c r="G16361" s="29"/>
      <c r="H16361" s="29"/>
      <c r="I16361" s="29"/>
      <c r="J16361" s="29"/>
      <c r="K16361" s="29"/>
      <c r="L16361" s="29"/>
    </row>
    <row r="16362" spans="1:12" ht="21">
      <c r="A16362" s="26"/>
      <c r="B16362" s="27"/>
      <c r="C16362" s="27"/>
      <c r="D16362" s="27"/>
      <c r="E16362" s="27"/>
      <c r="F16362" s="27"/>
      <c r="G16362" s="29"/>
      <c r="H16362" s="29"/>
      <c r="I16362" s="29"/>
      <c r="J16362" s="29"/>
      <c r="K16362" s="29"/>
      <c r="L16362" s="29"/>
    </row>
    <row r="16363" spans="1:12" ht="21">
      <c r="A16363" s="26"/>
      <c r="B16363" s="27"/>
      <c r="C16363" s="27"/>
      <c r="D16363" s="27"/>
      <c r="E16363" s="27"/>
      <c r="F16363" s="27"/>
      <c r="G16363" s="28"/>
      <c r="H16363" s="28"/>
      <c r="I16363" s="28"/>
      <c r="J16363" s="28"/>
      <c r="K16363" s="28"/>
      <c r="L16363" s="28"/>
    </row>
    <row r="16364" spans="1:12" ht="21">
      <c r="A16364" s="26"/>
      <c r="B16364" s="27"/>
      <c r="C16364" s="27"/>
      <c r="D16364" s="27"/>
      <c r="E16364" s="27"/>
      <c r="F16364" s="27"/>
      <c r="G16364" s="28"/>
      <c r="H16364" s="28"/>
      <c r="I16364" s="28"/>
      <c r="J16364" s="28"/>
      <c r="K16364" s="28"/>
      <c r="L16364" s="28"/>
    </row>
    <row r="16365" spans="1:12" ht="21">
      <c r="A16365" s="26"/>
      <c r="B16365" s="27"/>
      <c r="C16365" s="27"/>
      <c r="D16365" s="27"/>
      <c r="E16365" s="27"/>
      <c r="F16365" s="27"/>
      <c r="G16365" s="28"/>
      <c r="H16365" s="28"/>
      <c r="I16365" s="28"/>
      <c r="J16365" s="28"/>
      <c r="K16365" s="28"/>
      <c r="L16365" s="28"/>
    </row>
    <row r="16366" spans="1:12" ht="21">
      <c r="A16366" s="26"/>
      <c r="B16366" s="27"/>
      <c r="C16366" s="27"/>
      <c r="D16366" s="27"/>
      <c r="E16366" s="27"/>
      <c r="F16366" s="27"/>
      <c r="G16366" s="28"/>
      <c r="H16366" s="28"/>
      <c r="I16366" s="28"/>
      <c r="J16366" s="28"/>
      <c r="K16366" s="28"/>
      <c r="L16366" s="28"/>
    </row>
    <row r="16367" spans="1:12" ht="21">
      <c r="A16367" s="26"/>
      <c r="B16367" s="27"/>
      <c r="C16367" s="27"/>
      <c r="D16367" s="27"/>
      <c r="E16367" s="27"/>
      <c r="F16367" s="27"/>
      <c r="G16367" s="29"/>
      <c r="H16367" s="29"/>
      <c r="I16367" s="29"/>
      <c r="J16367" s="29"/>
      <c r="K16367" s="29"/>
      <c r="L16367" s="29"/>
    </row>
    <row r="16368" spans="1:12" ht="21">
      <c r="A16368" s="26"/>
      <c r="B16368" s="27"/>
      <c r="C16368" s="27"/>
      <c r="D16368" s="27"/>
      <c r="E16368" s="27"/>
      <c r="F16368" s="27"/>
      <c r="G16368" s="29"/>
      <c r="H16368" s="29"/>
      <c r="I16368" s="29"/>
      <c r="J16368" s="29"/>
      <c r="K16368" s="29"/>
      <c r="L16368" s="29"/>
    </row>
    <row r="16369" spans="1:12" ht="21">
      <c r="A16369" s="26"/>
      <c r="B16369" s="27"/>
      <c r="C16369" s="27"/>
      <c r="D16369" s="27"/>
      <c r="E16369" s="27"/>
      <c r="F16369" s="27"/>
      <c r="G16369" s="28"/>
      <c r="H16369" s="28"/>
      <c r="I16369" s="28"/>
      <c r="J16369" s="28"/>
      <c r="K16369" s="28"/>
      <c r="L16369" s="28"/>
    </row>
    <row r="16370" spans="1:12" ht="21">
      <c r="A16370" s="26"/>
      <c r="B16370" s="27"/>
      <c r="C16370" s="27"/>
      <c r="D16370" s="27"/>
      <c r="E16370" s="27"/>
      <c r="F16370" s="27"/>
      <c r="G16370" s="28"/>
      <c r="H16370" s="28"/>
      <c r="I16370" s="28"/>
      <c r="J16370" s="28"/>
      <c r="K16370" s="28"/>
      <c r="L16370" s="28"/>
    </row>
    <row r="16371" spans="1:12" ht="21">
      <c r="A16371" s="26"/>
      <c r="B16371" s="27"/>
      <c r="C16371" s="27"/>
      <c r="D16371" s="27"/>
      <c r="E16371" s="27"/>
      <c r="F16371" s="27"/>
      <c r="G16371" s="28"/>
      <c r="H16371" s="28"/>
      <c r="I16371" s="28"/>
      <c r="J16371" s="28"/>
      <c r="K16371" s="28"/>
      <c r="L16371" s="28"/>
    </row>
    <row r="16372" spans="1:12" ht="21">
      <c r="A16372" s="26"/>
      <c r="B16372" s="27"/>
      <c r="C16372" s="27"/>
      <c r="D16372" s="27"/>
      <c r="E16372" s="27"/>
      <c r="F16372" s="27"/>
      <c r="G16372" s="28"/>
      <c r="H16372" s="28"/>
      <c r="I16372" s="28"/>
      <c r="J16372" s="28"/>
      <c r="K16372" s="28"/>
      <c r="L16372" s="28"/>
    </row>
    <row r="16373" spans="1:12" ht="21">
      <c r="A16373" s="26"/>
      <c r="B16373" s="27"/>
      <c r="C16373" s="27"/>
      <c r="D16373" s="27"/>
      <c r="E16373" s="27"/>
      <c r="F16373" s="27"/>
      <c r="G16373" s="28"/>
      <c r="H16373" s="28"/>
      <c r="I16373" s="28"/>
      <c r="J16373" s="28"/>
      <c r="K16373" s="28"/>
      <c r="L16373" s="28"/>
    </row>
    <row r="16374" spans="1:12" ht="21">
      <c r="A16374" s="26"/>
      <c r="B16374" s="27"/>
      <c r="C16374" s="27"/>
      <c r="D16374" s="27"/>
      <c r="E16374" s="27"/>
      <c r="F16374" s="27"/>
      <c r="G16374" s="29"/>
      <c r="H16374" s="29"/>
      <c r="I16374" s="29"/>
      <c r="J16374" s="29"/>
      <c r="K16374" s="29"/>
      <c r="L16374" s="29"/>
    </row>
    <row r="16375" spans="1:12" ht="21">
      <c r="A16375" s="26"/>
      <c r="B16375" s="27"/>
      <c r="C16375" s="27"/>
      <c r="D16375" s="27"/>
      <c r="E16375" s="27"/>
      <c r="F16375" s="27"/>
      <c r="G16375" s="28"/>
      <c r="H16375" s="28"/>
      <c r="I16375" s="28"/>
      <c r="J16375" s="28"/>
      <c r="K16375" s="28"/>
      <c r="L16375" s="28"/>
    </row>
    <row r="16376" spans="1:12" ht="21">
      <c r="A16376" s="26"/>
      <c r="B16376" s="27"/>
      <c r="C16376" s="27"/>
      <c r="D16376" s="27"/>
      <c r="E16376" s="27"/>
      <c r="F16376" s="27"/>
      <c r="G16376" s="28"/>
      <c r="H16376" s="28"/>
      <c r="I16376" s="28"/>
      <c r="J16376" s="28"/>
      <c r="K16376" s="28"/>
      <c r="L16376" s="28"/>
    </row>
    <row r="16377" spans="1:12" ht="21">
      <c r="A16377" s="26"/>
      <c r="B16377" s="27"/>
      <c r="C16377" s="27"/>
      <c r="D16377" s="27"/>
      <c r="E16377" s="27"/>
      <c r="F16377" s="27"/>
      <c r="G16377" s="29"/>
      <c r="H16377" s="29"/>
      <c r="I16377" s="29"/>
      <c r="J16377" s="29"/>
      <c r="K16377" s="29"/>
      <c r="L16377" s="29"/>
    </row>
    <row r="16378" spans="1:12" ht="21">
      <c r="A16378" s="26"/>
      <c r="B16378" s="27"/>
      <c r="C16378" s="27"/>
      <c r="D16378" s="27"/>
      <c r="E16378" s="27"/>
      <c r="F16378" s="27"/>
      <c r="G16378" s="28"/>
      <c r="H16378" s="28"/>
      <c r="I16378" s="28"/>
      <c r="J16378" s="28"/>
      <c r="K16378" s="28"/>
      <c r="L16378" s="28"/>
    </row>
    <row r="16379" spans="1:12" ht="21">
      <c r="A16379" s="26"/>
      <c r="B16379" s="27"/>
      <c r="C16379" s="27"/>
      <c r="D16379" s="27"/>
      <c r="E16379" s="27"/>
      <c r="F16379" s="27"/>
      <c r="G16379" s="28"/>
      <c r="H16379" s="28"/>
      <c r="I16379" s="28"/>
      <c r="J16379" s="28"/>
      <c r="K16379" s="28"/>
      <c r="L16379" s="28"/>
    </row>
    <row r="16380" spans="1:12" ht="21">
      <c r="A16380" s="26"/>
      <c r="B16380" s="27"/>
      <c r="C16380" s="27"/>
      <c r="D16380" s="27"/>
      <c r="E16380" s="27"/>
      <c r="F16380" s="27"/>
      <c r="G16380" s="29"/>
      <c r="H16380" s="29"/>
      <c r="I16380" s="29"/>
      <c r="J16380" s="29"/>
      <c r="K16380" s="29"/>
      <c r="L16380" s="29"/>
    </row>
    <row r="16381" spans="1:12" ht="21">
      <c r="A16381" s="26"/>
      <c r="B16381" s="27"/>
      <c r="C16381" s="27"/>
      <c r="D16381" s="27"/>
      <c r="E16381" s="27"/>
      <c r="F16381" s="27"/>
      <c r="G16381" s="29"/>
      <c r="H16381" s="29"/>
      <c r="I16381" s="29"/>
      <c r="J16381" s="29"/>
      <c r="K16381" s="29"/>
      <c r="L16381" s="29"/>
    </row>
    <row r="16382" spans="1:12" ht="21">
      <c r="A16382" s="26"/>
      <c r="B16382" s="27"/>
      <c r="C16382" s="27"/>
      <c r="D16382" s="27"/>
      <c r="E16382" s="27"/>
      <c r="F16382" s="27"/>
      <c r="G16382" s="28"/>
      <c r="H16382" s="28"/>
      <c r="I16382" s="28"/>
      <c r="J16382" s="28"/>
      <c r="K16382" s="28"/>
      <c r="L16382" s="28"/>
    </row>
    <row r="16383" spans="1:12" ht="21">
      <c r="A16383" s="26"/>
      <c r="B16383" s="27"/>
      <c r="C16383" s="27"/>
      <c r="D16383" s="27"/>
      <c r="E16383" s="27"/>
      <c r="F16383" s="27"/>
      <c r="G16383" s="28"/>
      <c r="H16383" s="28"/>
      <c r="I16383" s="28"/>
      <c r="J16383" s="28"/>
      <c r="K16383" s="28"/>
      <c r="L16383" s="28"/>
    </row>
    <row r="16384" spans="1:12" ht="21">
      <c r="A16384" s="26"/>
      <c r="B16384" s="27"/>
      <c r="C16384" s="27"/>
      <c r="D16384" s="27"/>
      <c r="E16384" s="27"/>
      <c r="F16384" s="27"/>
      <c r="G16384" s="29"/>
      <c r="H16384" s="29"/>
      <c r="I16384" s="29"/>
      <c r="J16384" s="29"/>
      <c r="K16384" s="29"/>
      <c r="L16384" s="29"/>
    </row>
    <row r="16385" spans="1:12" ht="21">
      <c r="A16385" s="26"/>
      <c r="B16385" s="27"/>
      <c r="C16385" s="27"/>
      <c r="D16385" s="27"/>
      <c r="E16385" s="27"/>
      <c r="F16385" s="27"/>
      <c r="G16385" s="29"/>
      <c r="H16385" s="29"/>
      <c r="I16385" s="29"/>
      <c r="J16385" s="29"/>
      <c r="K16385" s="29"/>
      <c r="L16385" s="29"/>
    </row>
    <row r="16386" spans="1:12" ht="21">
      <c r="A16386" s="26"/>
      <c r="B16386" s="27"/>
      <c r="C16386" s="27"/>
      <c r="D16386" s="27"/>
      <c r="E16386" s="27"/>
      <c r="F16386" s="27"/>
      <c r="G16386" s="29"/>
      <c r="H16386" s="29"/>
      <c r="I16386" s="29"/>
      <c r="J16386" s="29"/>
      <c r="K16386" s="29"/>
      <c r="L16386" s="29"/>
    </row>
    <row r="16387" spans="1:12" ht="21">
      <c r="A16387" s="26"/>
      <c r="B16387" s="27"/>
      <c r="C16387" s="27"/>
      <c r="D16387" s="27"/>
      <c r="E16387" s="27"/>
      <c r="F16387" s="27"/>
      <c r="G16387" s="29"/>
      <c r="H16387" s="29"/>
      <c r="I16387" s="29"/>
      <c r="J16387" s="29"/>
      <c r="K16387" s="29"/>
      <c r="L16387" s="29"/>
    </row>
    <row r="16388" spans="1:12" ht="21">
      <c r="A16388" s="26"/>
      <c r="B16388" s="27"/>
      <c r="C16388" s="27"/>
      <c r="D16388" s="27"/>
      <c r="E16388" s="27"/>
      <c r="F16388" s="27"/>
      <c r="G16388" s="28"/>
      <c r="H16388" s="28"/>
      <c r="I16388" s="28"/>
      <c r="J16388" s="28"/>
      <c r="K16388" s="28"/>
      <c r="L16388" s="28"/>
    </row>
    <row r="16389" spans="1:12" ht="21">
      <c r="A16389" s="26"/>
      <c r="B16389" s="27"/>
      <c r="C16389" s="27"/>
      <c r="D16389" s="27"/>
      <c r="E16389" s="27"/>
      <c r="F16389" s="27"/>
      <c r="G16389" s="29"/>
      <c r="H16389" s="29"/>
      <c r="I16389" s="29"/>
      <c r="J16389" s="29"/>
      <c r="K16389" s="29"/>
      <c r="L16389" s="29"/>
    </row>
    <row r="16390" spans="1:12" ht="21">
      <c r="A16390" s="26"/>
      <c r="B16390" s="27"/>
      <c r="C16390" s="27"/>
      <c r="D16390" s="27"/>
      <c r="E16390" s="27"/>
      <c r="F16390" s="27"/>
      <c r="G16390" s="29"/>
      <c r="H16390" s="29"/>
      <c r="I16390" s="29"/>
      <c r="J16390" s="29"/>
      <c r="K16390" s="29"/>
      <c r="L16390" s="29"/>
    </row>
    <row r="16391" spans="1:12" ht="21">
      <c r="A16391" s="26"/>
      <c r="B16391" s="27"/>
      <c r="C16391" s="27"/>
      <c r="D16391" s="27"/>
      <c r="E16391" s="27"/>
      <c r="F16391" s="27"/>
      <c r="G16391" s="29"/>
      <c r="H16391" s="29"/>
      <c r="I16391" s="29"/>
      <c r="J16391" s="29"/>
      <c r="K16391" s="29"/>
      <c r="L16391" s="29"/>
    </row>
    <row r="16392" spans="1:12" ht="21">
      <c r="A16392" s="26"/>
      <c r="B16392" s="27"/>
      <c r="C16392" s="27"/>
      <c r="D16392" s="27"/>
      <c r="E16392" s="27"/>
      <c r="F16392" s="27"/>
      <c r="G16392" s="29"/>
      <c r="H16392" s="29"/>
      <c r="I16392" s="29"/>
      <c r="J16392" s="29"/>
      <c r="K16392" s="29"/>
      <c r="L16392" s="29"/>
    </row>
    <row r="16393" spans="1:12" ht="21">
      <c r="A16393" s="26"/>
      <c r="B16393" s="27"/>
      <c r="C16393" s="27"/>
      <c r="D16393" s="27"/>
      <c r="E16393" s="27"/>
      <c r="F16393" s="27"/>
      <c r="G16393" s="28"/>
      <c r="H16393" s="28"/>
      <c r="I16393" s="28"/>
      <c r="J16393" s="28"/>
      <c r="K16393" s="28"/>
      <c r="L16393" s="28"/>
    </row>
    <row r="16394" spans="1:12" ht="21">
      <c r="A16394" s="26"/>
      <c r="B16394" s="27"/>
      <c r="C16394" s="27"/>
      <c r="D16394" s="27"/>
      <c r="E16394" s="27"/>
      <c r="F16394" s="27"/>
      <c r="G16394" s="29"/>
      <c r="H16394" s="29"/>
      <c r="I16394" s="29"/>
      <c r="J16394" s="29"/>
      <c r="K16394" s="29"/>
      <c r="L16394" s="29"/>
    </row>
    <row r="16395" spans="1:12" ht="21">
      <c r="A16395" s="26"/>
      <c r="B16395" s="27"/>
      <c r="C16395" s="27"/>
      <c r="D16395" s="27"/>
      <c r="E16395" s="27"/>
      <c r="F16395" s="27"/>
      <c r="G16395" s="29"/>
      <c r="H16395" s="29"/>
      <c r="I16395" s="29"/>
      <c r="J16395" s="29"/>
      <c r="K16395" s="29"/>
      <c r="L16395" s="29"/>
    </row>
    <row r="16396" spans="1:12" ht="21">
      <c r="A16396" s="26"/>
      <c r="B16396" s="27"/>
      <c r="C16396" s="27"/>
      <c r="D16396" s="27"/>
      <c r="E16396" s="27"/>
      <c r="F16396" s="27"/>
      <c r="G16396" s="29"/>
      <c r="H16396" s="29"/>
      <c r="I16396" s="29"/>
      <c r="J16396" s="29"/>
      <c r="K16396" s="29"/>
      <c r="L16396" s="29"/>
    </row>
    <row r="16397" spans="1:12" ht="21">
      <c r="A16397" s="26"/>
      <c r="B16397" s="27"/>
      <c r="C16397" s="27"/>
      <c r="D16397" s="27"/>
      <c r="E16397" s="27"/>
      <c r="F16397" s="27"/>
      <c r="G16397" s="28"/>
      <c r="H16397" s="28"/>
      <c r="I16397" s="28"/>
      <c r="J16397" s="28"/>
      <c r="K16397" s="28"/>
      <c r="L16397" s="28"/>
    </row>
    <row r="16398" spans="1:12" ht="21">
      <c r="A16398" s="26"/>
      <c r="B16398" s="27"/>
      <c r="C16398" s="27"/>
      <c r="D16398" s="27"/>
      <c r="E16398" s="27"/>
      <c r="F16398" s="27"/>
      <c r="G16398" s="28"/>
      <c r="H16398" s="28"/>
      <c r="I16398" s="28"/>
      <c r="J16398" s="28"/>
      <c r="K16398" s="28"/>
      <c r="L16398" s="28"/>
    </row>
    <row r="16399" spans="1:12" ht="21">
      <c r="A16399" s="26"/>
      <c r="B16399" s="27"/>
      <c r="C16399" s="27"/>
      <c r="D16399" s="27"/>
      <c r="E16399" s="27"/>
      <c r="F16399" s="27"/>
      <c r="G16399" s="29"/>
      <c r="H16399" s="29"/>
      <c r="I16399" s="29"/>
      <c r="J16399" s="29"/>
      <c r="K16399" s="29"/>
      <c r="L16399" s="29"/>
    </row>
    <row r="16400" spans="1:12" ht="21">
      <c r="A16400" s="26"/>
      <c r="B16400" s="27"/>
      <c r="C16400" s="27"/>
      <c r="D16400" s="27"/>
      <c r="E16400" s="27"/>
      <c r="F16400" s="27"/>
      <c r="G16400" s="29"/>
      <c r="H16400" s="29"/>
      <c r="I16400" s="29"/>
      <c r="J16400" s="29"/>
      <c r="K16400" s="29"/>
      <c r="L16400" s="29"/>
    </row>
    <row r="16401" spans="1:12" ht="21">
      <c r="A16401" s="26"/>
      <c r="B16401" s="27"/>
      <c r="C16401" s="27"/>
      <c r="D16401" s="27"/>
      <c r="E16401" s="27"/>
      <c r="F16401" s="27"/>
      <c r="G16401" s="29"/>
      <c r="H16401" s="29"/>
      <c r="I16401" s="29"/>
      <c r="J16401" s="29"/>
      <c r="K16401" s="29"/>
      <c r="L16401" s="29"/>
    </row>
    <row r="16402" spans="1:12" ht="21">
      <c r="A16402" s="26"/>
      <c r="B16402" s="27"/>
      <c r="C16402" s="27"/>
      <c r="D16402" s="27"/>
      <c r="E16402" s="27"/>
      <c r="F16402" s="27"/>
      <c r="G16402" s="29"/>
      <c r="H16402" s="29"/>
      <c r="I16402" s="29"/>
      <c r="J16402" s="29"/>
      <c r="K16402" s="29"/>
      <c r="L16402" s="29"/>
    </row>
    <row r="16403" spans="1:12" ht="21">
      <c r="A16403" s="26"/>
      <c r="B16403" s="27"/>
      <c r="C16403" s="27"/>
      <c r="D16403" s="27"/>
      <c r="E16403" s="27"/>
      <c r="F16403" s="27"/>
      <c r="G16403" s="28"/>
      <c r="H16403" s="28"/>
      <c r="I16403" s="28"/>
      <c r="J16403" s="28"/>
      <c r="K16403" s="28"/>
      <c r="L16403" s="28"/>
    </row>
    <row r="16404" spans="1:12" ht="21">
      <c r="A16404" s="26"/>
      <c r="B16404" s="27"/>
      <c r="C16404" s="27"/>
      <c r="D16404" s="27"/>
      <c r="E16404" s="27"/>
      <c r="F16404" s="27"/>
      <c r="G16404" s="28"/>
      <c r="H16404" s="28"/>
      <c r="I16404" s="28"/>
      <c r="J16404" s="28"/>
      <c r="K16404" s="28"/>
      <c r="L16404" s="28"/>
    </row>
    <row r="16405" spans="1:12" ht="21">
      <c r="A16405" s="26"/>
      <c r="B16405" s="27"/>
      <c r="C16405" s="27"/>
      <c r="D16405" s="27"/>
      <c r="E16405" s="27"/>
      <c r="F16405" s="27"/>
      <c r="G16405" s="29"/>
      <c r="H16405" s="29"/>
      <c r="I16405" s="29"/>
      <c r="J16405" s="29"/>
      <c r="K16405" s="29"/>
      <c r="L16405" s="29"/>
    </row>
    <row r="16406" spans="1:12" ht="21">
      <c r="A16406" s="26"/>
      <c r="B16406" s="27"/>
      <c r="C16406" s="27"/>
      <c r="D16406" s="27"/>
      <c r="E16406" s="27"/>
      <c r="F16406" s="27"/>
      <c r="G16406" s="29"/>
      <c r="H16406" s="29"/>
      <c r="I16406" s="29"/>
      <c r="J16406" s="29"/>
      <c r="K16406" s="29"/>
      <c r="L16406" s="29"/>
    </row>
    <row r="16407" spans="1:12" ht="21">
      <c r="A16407" s="26"/>
      <c r="B16407" s="27"/>
      <c r="C16407" s="27"/>
      <c r="D16407" s="27"/>
      <c r="E16407" s="27"/>
      <c r="F16407" s="27"/>
      <c r="G16407" s="28"/>
      <c r="H16407" s="28"/>
      <c r="I16407" s="28"/>
      <c r="J16407" s="28"/>
      <c r="K16407" s="28"/>
      <c r="L16407" s="28"/>
    </row>
    <row r="16408" spans="1:12" ht="21">
      <c r="A16408" s="26"/>
      <c r="B16408" s="27"/>
      <c r="C16408" s="27"/>
      <c r="D16408" s="27"/>
      <c r="E16408" s="27"/>
      <c r="F16408" s="27"/>
      <c r="G16408" s="28"/>
      <c r="H16408" s="28"/>
      <c r="I16408" s="28"/>
      <c r="J16408" s="28"/>
      <c r="K16408" s="28"/>
      <c r="L16408" s="28"/>
    </row>
    <row r="16409" spans="1:12" ht="21">
      <c r="A16409" s="26"/>
      <c r="B16409" s="27"/>
      <c r="C16409" s="27"/>
      <c r="D16409" s="27"/>
      <c r="E16409" s="27"/>
      <c r="F16409" s="27"/>
      <c r="G16409" s="29"/>
      <c r="H16409" s="29"/>
      <c r="I16409" s="29"/>
      <c r="J16409" s="29"/>
      <c r="K16409" s="29"/>
      <c r="L16409" s="29"/>
    </row>
    <row r="16410" spans="1:12" ht="21">
      <c r="A16410" s="26"/>
      <c r="B16410" s="27"/>
      <c r="C16410" s="27"/>
      <c r="D16410" s="27"/>
      <c r="E16410" s="27"/>
      <c r="F16410" s="27"/>
      <c r="G16410" s="28"/>
      <c r="H16410" s="28"/>
      <c r="I16410" s="28"/>
      <c r="J16410" s="28"/>
      <c r="K16410" s="28"/>
      <c r="L16410" s="28"/>
    </row>
    <row r="16411" spans="1:12" ht="21">
      <c r="A16411" s="26"/>
      <c r="B16411" s="27"/>
      <c r="C16411" s="27"/>
      <c r="D16411" s="27"/>
      <c r="E16411" s="27"/>
      <c r="F16411" s="27"/>
      <c r="G16411" s="29"/>
      <c r="H16411" s="29"/>
      <c r="I16411" s="29"/>
      <c r="J16411" s="29"/>
      <c r="K16411" s="29"/>
      <c r="L16411" s="29"/>
    </row>
    <row r="16412" spans="1:12" ht="21">
      <c r="A16412" s="26"/>
      <c r="B16412" s="27"/>
      <c r="C16412" s="27"/>
      <c r="D16412" s="27"/>
      <c r="E16412" s="27"/>
      <c r="F16412" s="27"/>
      <c r="G16412" s="29"/>
      <c r="H16412" s="29"/>
      <c r="I16412" s="29"/>
      <c r="J16412" s="29"/>
      <c r="K16412" s="29"/>
      <c r="L16412" s="29"/>
    </row>
    <row r="16413" spans="1:12" ht="21">
      <c r="A16413" s="26"/>
      <c r="B16413" s="27"/>
      <c r="C16413" s="27"/>
      <c r="D16413" s="27"/>
      <c r="E16413" s="27"/>
      <c r="F16413" s="27"/>
      <c r="G16413" s="29"/>
      <c r="H16413" s="29"/>
      <c r="I16413" s="29"/>
      <c r="J16413" s="29"/>
      <c r="K16413" s="29"/>
      <c r="L16413" s="29"/>
    </row>
    <row r="16414" spans="1:12" ht="21">
      <c r="A16414" s="26"/>
      <c r="B16414" s="27"/>
      <c r="C16414" s="27"/>
      <c r="D16414" s="27"/>
      <c r="E16414" s="27"/>
      <c r="F16414" s="27"/>
      <c r="G16414" s="28"/>
      <c r="H16414" s="28"/>
      <c r="I16414" s="28"/>
      <c r="J16414" s="28"/>
      <c r="K16414" s="28"/>
      <c r="L16414" s="28"/>
    </row>
    <row r="16415" spans="1:12" ht="21">
      <c r="A16415" s="26"/>
      <c r="B16415" s="27"/>
      <c r="C16415" s="27"/>
      <c r="D16415" s="27"/>
      <c r="E16415" s="27"/>
      <c r="F16415" s="27"/>
      <c r="G16415" s="29"/>
      <c r="H16415" s="29"/>
      <c r="I16415" s="29"/>
      <c r="J16415" s="29"/>
      <c r="K16415" s="29"/>
      <c r="L16415" s="29"/>
    </row>
    <row r="16416" spans="1:12" ht="21">
      <c r="A16416" s="26"/>
      <c r="B16416" s="27"/>
      <c r="C16416" s="27"/>
      <c r="D16416" s="27"/>
      <c r="E16416" s="27"/>
      <c r="F16416" s="27"/>
      <c r="G16416" s="28"/>
      <c r="H16416" s="28"/>
      <c r="I16416" s="28"/>
      <c r="J16416" s="28"/>
      <c r="K16416" s="28"/>
      <c r="L16416" s="28"/>
    </row>
    <row r="16417" spans="1:12" ht="21">
      <c r="A16417" s="26"/>
      <c r="B16417" s="27"/>
      <c r="C16417" s="27"/>
      <c r="D16417" s="27"/>
      <c r="E16417" s="27"/>
      <c r="F16417" s="27"/>
      <c r="G16417" s="29"/>
      <c r="H16417" s="29"/>
      <c r="I16417" s="29"/>
      <c r="J16417" s="29"/>
      <c r="K16417" s="29"/>
      <c r="L16417" s="29"/>
    </row>
    <row r="16418" spans="1:12" ht="21">
      <c r="A16418" s="26"/>
      <c r="B16418" s="27"/>
      <c r="C16418" s="27"/>
      <c r="D16418" s="27"/>
      <c r="E16418" s="27"/>
      <c r="F16418" s="27"/>
      <c r="G16418" s="29"/>
      <c r="H16418" s="29"/>
      <c r="I16418" s="29"/>
      <c r="J16418" s="29"/>
      <c r="K16418" s="29"/>
      <c r="L16418" s="29"/>
    </row>
    <row r="16419" spans="1:12" ht="21">
      <c r="A16419" s="26"/>
      <c r="B16419" s="27"/>
      <c r="C16419" s="27"/>
      <c r="D16419" s="27"/>
      <c r="E16419" s="27"/>
      <c r="F16419" s="27"/>
      <c r="G16419" s="29"/>
      <c r="H16419" s="29"/>
      <c r="I16419" s="29"/>
      <c r="J16419" s="29"/>
      <c r="K16419" s="29"/>
      <c r="L16419" s="29"/>
    </row>
    <row r="16420" spans="1:12" ht="21">
      <c r="A16420" s="26"/>
      <c r="B16420" s="27"/>
      <c r="C16420" s="27"/>
      <c r="D16420" s="27"/>
      <c r="E16420" s="27"/>
      <c r="F16420" s="27"/>
      <c r="G16420" s="29"/>
      <c r="H16420" s="29"/>
      <c r="I16420" s="29"/>
      <c r="J16420" s="29"/>
      <c r="K16420" s="29"/>
      <c r="L16420" s="29"/>
    </row>
    <row r="16421" spans="1:12" ht="21">
      <c r="A16421" s="26"/>
      <c r="B16421" s="27"/>
      <c r="C16421" s="27"/>
      <c r="D16421" s="27"/>
      <c r="E16421" s="27"/>
      <c r="F16421" s="27"/>
      <c r="G16421" s="29"/>
      <c r="H16421" s="29"/>
      <c r="I16421" s="29"/>
      <c r="J16421" s="29"/>
      <c r="K16421" s="29"/>
      <c r="L16421" s="29"/>
    </row>
    <row r="16422" spans="1:12" ht="21">
      <c r="A16422" s="26"/>
      <c r="B16422" s="27"/>
      <c r="C16422" s="27"/>
      <c r="D16422" s="27"/>
      <c r="E16422" s="27"/>
      <c r="F16422" s="27"/>
      <c r="G16422" s="29"/>
      <c r="H16422" s="29"/>
      <c r="I16422" s="29"/>
      <c r="J16422" s="29"/>
      <c r="K16422" s="29"/>
      <c r="L16422" s="29"/>
    </row>
    <row r="16423" spans="1:12" ht="21">
      <c r="A16423" s="26"/>
      <c r="B16423" s="27"/>
      <c r="C16423" s="27"/>
      <c r="D16423" s="27"/>
      <c r="E16423" s="27"/>
      <c r="F16423" s="27"/>
      <c r="G16423" s="29"/>
      <c r="H16423" s="29"/>
      <c r="I16423" s="29"/>
      <c r="J16423" s="29"/>
      <c r="K16423" s="29"/>
      <c r="L16423" s="29"/>
    </row>
    <row r="16424" spans="1:12" ht="21">
      <c r="A16424" s="26"/>
      <c r="B16424" s="27"/>
      <c r="C16424" s="27"/>
      <c r="D16424" s="27"/>
      <c r="E16424" s="27"/>
      <c r="F16424" s="27"/>
      <c r="G16424" s="29"/>
      <c r="H16424" s="29"/>
      <c r="I16424" s="29"/>
      <c r="J16424" s="29"/>
      <c r="K16424" s="29"/>
      <c r="L16424" s="29"/>
    </row>
    <row r="16425" spans="1:12" ht="21">
      <c r="A16425" s="26"/>
      <c r="B16425" s="27"/>
      <c r="C16425" s="27"/>
      <c r="D16425" s="27"/>
      <c r="E16425" s="27"/>
      <c r="F16425" s="27"/>
      <c r="G16425" s="29"/>
      <c r="H16425" s="29"/>
      <c r="I16425" s="29"/>
      <c r="J16425" s="29"/>
      <c r="K16425" s="29"/>
      <c r="L16425" s="29"/>
    </row>
    <row r="16426" spans="1:12" ht="21">
      <c r="A16426" s="26"/>
      <c r="B16426" s="27"/>
      <c r="C16426" s="27"/>
      <c r="D16426" s="27"/>
      <c r="E16426" s="27"/>
      <c r="F16426" s="27"/>
      <c r="G16426" s="29"/>
      <c r="H16426" s="29"/>
      <c r="I16426" s="29"/>
      <c r="J16426" s="29"/>
      <c r="K16426" s="29"/>
      <c r="L16426" s="29"/>
    </row>
    <row r="16427" spans="1:12" ht="21">
      <c r="A16427" s="26"/>
      <c r="B16427" s="27"/>
      <c r="C16427" s="27"/>
      <c r="D16427" s="27"/>
      <c r="E16427" s="27"/>
      <c r="F16427" s="27"/>
      <c r="G16427" s="29"/>
      <c r="H16427" s="29"/>
      <c r="I16427" s="29"/>
      <c r="J16427" s="29"/>
      <c r="K16427" s="29"/>
      <c r="L16427" s="29"/>
    </row>
    <row r="16428" spans="1:12" ht="21">
      <c r="A16428" s="26"/>
      <c r="B16428" s="27"/>
      <c r="C16428" s="27"/>
      <c r="D16428" s="27"/>
      <c r="E16428" s="27"/>
      <c r="F16428" s="27"/>
      <c r="G16428" s="29"/>
      <c r="H16428" s="29"/>
      <c r="I16428" s="29"/>
      <c r="J16428" s="29"/>
      <c r="K16428" s="29"/>
      <c r="L16428" s="29"/>
    </row>
    <row r="16429" spans="1:12" ht="21">
      <c r="A16429" s="26"/>
      <c r="B16429" s="27"/>
      <c r="C16429" s="27"/>
      <c r="D16429" s="27"/>
      <c r="E16429" s="27"/>
      <c r="F16429" s="27"/>
      <c r="G16429" s="29"/>
      <c r="H16429" s="29"/>
      <c r="I16429" s="29"/>
      <c r="J16429" s="29"/>
      <c r="K16429" s="29"/>
      <c r="L16429" s="29"/>
    </row>
    <row r="16430" spans="1:12" ht="21">
      <c r="A16430" s="26"/>
      <c r="B16430" s="27"/>
      <c r="C16430" s="27"/>
      <c r="D16430" s="27"/>
      <c r="E16430" s="27"/>
      <c r="F16430" s="27"/>
      <c r="G16430" s="29"/>
      <c r="H16430" s="29"/>
      <c r="I16430" s="29"/>
      <c r="J16430" s="29"/>
      <c r="K16430" s="29"/>
      <c r="L16430" s="29"/>
    </row>
    <row r="16431" spans="1:12" ht="21">
      <c r="A16431" s="26"/>
      <c r="B16431" s="27"/>
      <c r="C16431" s="27"/>
      <c r="D16431" s="27"/>
      <c r="E16431" s="27"/>
      <c r="F16431" s="27"/>
      <c r="G16431" s="29"/>
      <c r="H16431" s="29"/>
      <c r="I16431" s="29"/>
      <c r="J16431" s="29"/>
      <c r="K16431" s="29"/>
      <c r="L16431" s="29"/>
    </row>
    <row r="16432" spans="1:12" ht="21">
      <c r="A16432" s="26"/>
      <c r="B16432" s="27"/>
      <c r="C16432" s="27"/>
      <c r="D16432" s="27"/>
      <c r="E16432" s="27"/>
      <c r="F16432" s="27"/>
      <c r="G16432" s="29"/>
      <c r="H16432" s="29"/>
      <c r="I16432" s="29"/>
      <c r="J16432" s="29"/>
      <c r="K16432" s="29"/>
      <c r="L16432" s="29"/>
    </row>
    <row r="16433" spans="1:12" ht="21">
      <c r="A16433" s="26"/>
      <c r="B16433" s="27"/>
      <c r="C16433" s="27"/>
      <c r="D16433" s="27"/>
      <c r="E16433" s="27"/>
      <c r="F16433" s="27"/>
      <c r="G16433" s="29"/>
      <c r="H16433" s="29"/>
      <c r="I16433" s="29"/>
      <c r="J16433" s="29"/>
      <c r="K16433" s="29"/>
      <c r="L16433" s="29"/>
    </row>
    <row r="16434" spans="1:12" ht="21">
      <c r="A16434" s="26"/>
      <c r="B16434" s="27"/>
      <c r="C16434" s="27"/>
      <c r="D16434" s="27"/>
      <c r="E16434" s="27"/>
      <c r="F16434" s="27"/>
      <c r="G16434" s="29"/>
      <c r="H16434" s="29"/>
      <c r="I16434" s="29"/>
      <c r="J16434" s="29"/>
      <c r="K16434" s="29"/>
      <c r="L16434" s="29"/>
    </row>
    <row r="16435" spans="1:12" ht="21">
      <c r="A16435" s="26"/>
      <c r="B16435" s="27"/>
      <c r="C16435" s="27"/>
      <c r="D16435" s="27"/>
      <c r="E16435" s="27"/>
      <c r="F16435" s="27"/>
      <c r="G16435" s="29"/>
      <c r="H16435" s="29"/>
      <c r="I16435" s="29"/>
      <c r="J16435" s="29"/>
      <c r="K16435" s="29"/>
      <c r="L16435" s="29"/>
    </row>
    <row r="16436" spans="1:12" ht="21">
      <c r="A16436" s="26"/>
      <c r="B16436" s="27"/>
      <c r="C16436" s="27"/>
      <c r="D16436" s="27"/>
      <c r="E16436" s="27"/>
      <c r="F16436" s="27"/>
      <c r="G16436" s="29"/>
      <c r="H16436" s="29"/>
      <c r="I16436" s="29"/>
      <c r="J16436" s="29"/>
      <c r="K16436" s="29"/>
      <c r="L16436" s="29"/>
    </row>
    <row r="16437" spans="1:12" ht="21">
      <c r="A16437" s="26"/>
      <c r="B16437" s="27"/>
      <c r="C16437" s="27"/>
      <c r="D16437" s="27"/>
      <c r="E16437" s="27"/>
      <c r="F16437" s="27"/>
      <c r="G16437" s="29"/>
      <c r="H16437" s="29"/>
      <c r="I16437" s="29"/>
      <c r="J16437" s="29"/>
      <c r="K16437" s="29"/>
      <c r="L16437" s="29"/>
    </row>
    <row r="16438" spans="1:12" ht="21">
      <c r="A16438" s="26"/>
      <c r="B16438" s="27"/>
      <c r="C16438" s="27"/>
      <c r="D16438" s="27"/>
      <c r="E16438" s="27"/>
      <c r="F16438" s="27"/>
      <c r="G16438" s="29"/>
      <c r="H16438" s="29"/>
      <c r="I16438" s="29"/>
      <c r="J16438" s="29"/>
      <c r="K16438" s="29"/>
      <c r="L16438" s="29"/>
    </row>
    <row r="16439" spans="1:12" ht="21">
      <c r="A16439" s="26"/>
      <c r="B16439" s="27"/>
      <c r="C16439" s="27"/>
      <c r="D16439" s="27"/>
      <c r="E16439" s="27"/>
      <c r="F16439" s="27"/>
      <c r="G16439" s="29"/>
      <c r="H16439" s="29"/>
      <c r="I16439" s="29"/>
      <c r="J16439" s="29"/>
      <c r="K16439" s="29"/>
      <c r="L16439" s="29"/>
    </row>
    <row r="16440" spans="1:12" ht="21">
      <c r="A16440" s="26"/>
      <c r="B16440" s="27"/>
      <c r="C16440" s="27"/>
      <c r="D16440" s="27"/>
      <c r="E16440" s="27"/>
      <c r="F16440" s="27"/>
      <c r="G16440" s="29"/>
      <c r="H16440" s="29"/>
      <c r="I16440" s="29"/>
      <c r="J16440" s="29"/>
      <c r="K16440" s="29"/>
      <c r="L16440" s="29"/>
    </row>
    <row r="16441" spans="1:12" ht="21">
      <c r="A16441" s="26"/>
      <c r="B16441" s="27"/>
      <c r="C16441" s="27"/>
      <c r="D16441" s="27"/>
      <c r="E16441" s="27"/>
      <c r="F16441" s="27"/>
      <c r="G16441" s="29"/>
      <c r="H16441" s="29"/>
      <c r="I16441" s="29"/>
      <c r="J16441" s="29"/>
      <c r="K16441" s="29"/>
      <c r="L16441" s="29"/>
    </row>
    <row r="16442" spans="1:12" ht="21">
      <c r="A16442" s="26"/>
      <c r="B16442" s="27"/>
      <c r="C16442" s="27"/>
      <c r="D16442" s="27"/>
      <c r="E16442" s="27"/>
      <c r="F16442" s="27"/>
      <c r="G16442" s="29"/>
      <c r="H16442" s="29"/>
      <c r="I16442" s="29"/>
      <c r="J16442" s="29"/>
      <c r="K16442" s="29"/>
      <c r="L16442" s="29"/>
    </row>
    <row r="16443" spans="1:12" ht="21">
      <c r="A16443" s="26"/>
      <c r="B16443" s="27"/>
      <c r="C16443" s="27"/>
      <c r="D16443" s="27"/>
      <c r="E16443" s="27"/>
      <c r="F16443" s="27"/>
      <c r="G16443" s="29"/>
      <c r="H16443" s="29"/>
      <c r="I16443" s="29"/>
      <c r="J16443" s="29"/>
      <c r="K16443" s="29"/>
      <c r="L16443" s="29"/>
    </row>
    <row r="16444" spans="1:12" ht="21">
      <c r="A16444" s="26"/>
      <c r="B16444" s="27"/>
      <c r="C16444" s="27"/>
      <c r="D16444" s="27"/>
      <c r="E16444" s="27"/>
      <c r="F16444" s="27"/>
      <c r="G16444" s="29"/>
      <c r="H16444" s="29"/>
      <c r="I16444" s="29"/>
      <c r="J16444" s="29"/>
      <c r="K16444" s="29"/>
      <c r="L16444" s="29"/>
    </row>
    <row r="16445" spans="1:12" ht="21">
      <c r="A16445" s="26"/>
      <c r="B16445" s="27"/>
      <c r="C16445" s="27"/>
      <c r="D16445" s="27"/>
      <c r="E16445" s="27"/>
      <c r="F16445" s="27"/>
      <c r="G16445" s="28"/>
      <c r="H16445" s="28"/>
      <c r="I16445" s="28"/>
      <c r="J16445" s="28"/>
      <c r="K16445" s="28"/>
      <c r="L16445" s="28"/>
    </row>
    <row r="16446" spans="1:12" ht="21">
      <c r="A16446" s="26"/>
      <c r="B16446" s="27"/>
      <c r="C16446" s="27"/>
      <c r="D16446" s="27"/>
      <c r="E16446" s="27"/>
      <c r="F16446" s="27"/>
      <c r="G16446" s="28"/>
      <c r="H16446" s="28"/>
      <c r="I16446" s="28"/>
      <c r="J16446" s="28"/>
      <c r="K16446" s="28"/>
      <c r="L16446" s="28"/>
    </row>
    <row r="16447" spans="1:12" ht="21">
      <c r="A16447" s="26"/>
      <c r="B16447" s="27"/>
      <c r="C16447" s="27"/>
      <c r="D16447" s="27"/>
      <c r="E16447" s="27"/>
      <c r="F16447" s="27"/>
      <c r="G16447" s="29"/>
      <c r="H16447" s="29"/>
      <c r="I16447" s="29"/>
      <c r="J16447" s="29"/>
      <c r="K16447" s="29"/>
      <c r="L16447" s="29"/>
    </row>
    <row r="16448" spans="1:12" ht="21">
      <c r="A16448" s="26"/>
      <c r="B16448" s="27"/>
      <c r="C16448" s="27"/>
      <c r="D16448" s="27"/>
      <c r="E16448" s="27"/>
      <c r="F16448" s="27"/>
      <c r="G16448" s="29"/>
      <c r="H16448" s="29"/>
      <c r="I16448" s="29"/>
      <c r="J16448" s="29"/>
      <c r="K16448" s="29"/>
      <c r="L16448" s="29"/>
    </row>
    <row r="16449" spans="1:12" ht="21">
      <c r="A16449" s="26"/>
      <c r="B16449" s="27"/>
      <c r="C16449" s="27"/>
      <c r="D16449" s="27"/>
      <c r="E16449" s="27"/>
      <c r="F16449" s="27"/>
      <c r="G16449" s="29"/>
      <c r="H16449" s="29"/>
      <c r="I16449" s="29"/>
      <c r="J16449" s="29"/>
      <c r="K16449" s="29"/>
      <c r="L16449" s="29"/>
    </row>
    <row r="16450" spans="1:12" ht="21">
      <c r="A16450" s="26"/>
      <c r="B16450" s="27"/>
      <c r="C16450" s="27"/>
      <c r="D16450" s="27"/>
      <c r="E16450" s="27"/>
      <c r="F16450" s="27"/>
      <c r="G16450" s="29"/>
      <c r="H16450" s="29"/>
      <c r="I16450" s="29"/>
      <c r="J16450" s="29"/>
      <c r="K16450" s="29"/>
      <c r="L16450" s="29"/>
    </row>
    <row r="16451" spans="1:12" ht="21">
      <c r="A16451" s="26"/>
      <c r="B16451" s="27"/>
      <c r="C16451" s="27"/>
      <c r="D16451" s="27"/>
      <c r="E16451" s="27"/>
      <c r="F16451" s="27"/>
      <c r="G16451" s="29"/>
      <c r="H16451" s="29"/>
      <c r="I16451" s="29"/>
      <c r="J16451" s="29"/>
      <c r="K16451" s="29"/>
      <c r="L16451" s="29"/>
    </row>
    <row r="16452" spans="1:12" ht="21">
      <c r="A16452" s="26"/>
      <c r="B16452" s="27"/>
      <c r="C16452" s="27"/>
      <c r="D16452" s="27"/>
      <c r="E16452" s="27"/>
      <c r="F16452" s="27"/>
      <c r="G16452" s="28"/>
      <c r="H16452" s="28"/>
      <c r="I16452" s="28"/>
      <c r="J16452" s="28"/>
      <c r="K16452" s="28"/>
      <c r="L16452" s="28"/>
    </row>
    <row r="16453" spans="1:12" ht="21">
      <c r="A16453" s="26"/>
      <c r="B16453" s="27"/>
      <c r="C16453" s="27"/>
      <c r="D16453" s="27"/>
      <c r="E16453" s="27"/>
      <c r="F16453" s="27"/>
      <c r="G16453" s="29"/>
      <c r="H16453" s="29"/>
      <c r="I16453" s="29"/>
      <c r="J16453" s="29"/>
      <c r="K16453" s="29"/>
      <c r="L16453" s="29"/>
    </row>
    <row r="16454" spans="1:12" ht="21">
      <c r="A16454" s="26"/>
      <c r="B16454" s="27"/>
      <c r="C16454" s="27"/>
      <c r="D16454" s="27"/>
      <c r="E16454" s="27"/>
      <c r="F16454" s="27"/>
      <c r="G16454" s="28"/>
      <c r="H16454" s="28"/>
      <c r="I16454" s="28"/>
      <c r="J16454" s="28"/>
      <c r="K16454" s="28"/>
      <c r="L16454" s="28"/>
    </row>
    <row r="16455" spans="1:12" ht="21">
      <c r="A16455" s="26"/>
      <c r="B16455" s="27"/>
      <c r="C16455" s="27"/>
      <c r="D16455" s="27"/>
      <c r="E16455" s="27"/>
      <c r="F16455" s="27"/>
      <c r="G16455" s="29"/>
      <c r="H16455" s="29"/>
      <c r="I16455" s="29"/>
      <c r="J16455" s="29"/>
      <c r="K16455" s="29"/>
      <c r="L16455" s="29"/>
    </row>
    <row r="16456" spans="1:12" ht="21">
      <c r="A16456" s="26"/>
      <c r="B16456" s="27"/>
      <c r="C16456" s="27"/>
      <c r="D16456" s="27"/>
      <c r="E16456" s="27"/>
      <c r="F16456" s="27"/>
      <c r="G16456" s="29"/>
      <c r="H16456" s="29"/>
      <c r="I16456" s="29"/>
      <c r="J16456" s="29"/>
      <c r="K16456" s="29"/>
      <c r="L16456" s="29"/>
    </row>
    <row r="16457" spans="1:12" ht="21">
      <c r="A16457" s="26"/>
      <c r="B16457" s="27"/>
      <c r="C16457" s="27"/>
      <c r="D16457" s="27"/>
      <c r="E16457" s="27"/>
      <c r="F16457" s="27"/>
      <c r="G16457" s="28"/>
      <c r="H16457" s="28"/>
      <c r="I16457" s="28"/>
      <c r="J16457" s="28"/>
      <c r="K16457" s="28"/>
      <c r="L16457" s="28"/>
    </row>
    <row r="16458" spans="1:12" ht="21">
      <c r="A16458" s="26"/>
      <c r="B16458" s="27"/>
      <c r="C16458" s="27"/>
      <c r="D16458" s="27"/>
      <c r="E16458" s="27"/>
      <c r="F16458" s="27"/>
      <c r="G16458" s="29"/>
      <c r="H16458" s="29"/>
      <c r="I16458" s="29"/>
      <c r="J16458" s="29"/>
      <c r="K16458" s="29"/>
      <c r="L16458" s="29"/>
    </row>
    <row r="16459" spans="1:12" ht="21">
      <c r="A16459" s="26"/>
      <c r="B16459" s="27"/>
      <c r="C16459" s="27"/>
      <c r="D16459" s="27"/>
      <c r="E16459" s="27"/>
      <c r="F16459" s="27"/>
      <c r="G16459" s="29"/>
      <c r="H16459" s="29"/>
      <c r="I16459" s="29"/>
      <c r="J16459" s="29"/>
      <c r="K16459" s="29"/>
      <c r="L16459" s="29"/>
    </row>
    <row r="16460" spans="1:12" ht="21">
      <c r="A16460" s="26"/>
      <c r="B16460" s="27"/>
      <c r="C16460" s="27"/>
      <c r="D16460" s="27"/>
      <c r="E16460" s="27"/>
      <c r="F16460" s="27"/>
      <c r="G16460" s="29"/>
      <c r="H16460" s="29"/>
      <c r="I16460" s="29"/>
      <c r="J16460" s="29"/>
      <c r="K16460" s="29"/>
      <c r="L16460" s="29"/>
    </row>
    <row r="16461" spans="1:12" ht="21">
      <c r="A16461" s="26"/>
      <c r="B16461" s="27"/>
      <c r="C16461" s="27"/>
      <c r="D16461" s="27"/>
      <c r="E16461" s="27"/>
      <c r="F16461" s="27"/>
      <c r="G16461" s="29"/>
      <c r="H16461" s="29"/>
      <c r="I16461" s="29"/>
      <c r="J16461" s="29"/>
      <c r="K16461" s="29"/>
      <c r="L16461" s="29"/>
    </row>
    <row r="16462" spans="1:12" ht="21">
      <c r="A16462" s="26"/>
      <c r="B16462" s="27"/>
      <c r="C16462" s="27"/>
      <c r="D16462" s="27"/>
      <c r="E16462" s="27"/>
      <c r="F16462" s="27"/>
      <c r="G16462" s="29"/>
      <c r="H16462" s="29"/>
      <c r="I16462" s="29"/>
      <c r="J16462" s="29"/>
      <c r="K16462" s="29"/>
      <c r="L16462" s="29"/>
    </row>
    <row r="16463" spans="1:12" ht="21">
      <c r="A16463" s="26"/>
      <c r="B16463" s="27"/>
      <c r="C16463" s="27"/>
      <c r="D16463" s="27"/>
      <c r="E16463" s="27"/>
      <c r="F16463" s="27"/>
      <c r="G16463" s="29"/>
      <c r="H16463" s="29"/>
      <c r="I16463" s="29"/>
      <c r="J16463" s="29"/>
      <c r="K16463" s="29"/>
      <c r="L16463" s="29"/>
    </row>
    <row r="16464" spans="1:12" ht="21">
      <c r="A16464" s="26"/>
      <c r="B16464" s="27"/>
      <c r="C16464" s="27"/>
      <c r="D16464" s="27"/>
      <c r="E16464" s="27"/>
      <c r="F16464" s="27"/>
      <c r="G16464" s="29"/>
      <c r="H16464" s="29"/>
      <c r="I16464" s="29"/>
      <c r="J16464" s="29"/>
      <c r="K16464" s="29"/>
      <c r="L16464" s="29"/>
    </row>
    <row r="16465" spans="1:12" ht="21">
      <c r="A16465" s="26"/>
      <c r="B16465" s="27"/>
      <c r="C16465" s="27"/>
      <c r="D16465" s="27"/>
      <c r="E16465" s="27"/>
      <c r="F16465" s="27"/>
      <c r="G16465" s="29"/>
      <c r="H16465" s="29"/>
      <c r="I16465" s="29"/>
      <c r="J16465" s="29"/>
      <c r="K16465" s="29"/>
      <c r="L16465" s="29"/>
    </row>
    <row r="16466" spans="1:12" ht="21">
      <c r="A16466" s="26"/>
      <c r="B16466" s="27"/>
      <c r="C16466" s="27"/>
      <c r="D16466" s="27"/>
      <c r="E16466" s="27"/>
      <c r="F16466" s="27"/>
      <c r="G16466" s="29"/>
      <c r="H16466" s="29"/>
      <c r="I16466" s="29"/>
      <c r="J16466" s="29"/>
      <c r="K16466" s="29"/>
      <c r="L16466" s="29"/>
    </row>
    <row r="16467" spans="1:12" ht="21">
      <c r="A16467" s="26"/>
      <c r="B16467" s="27"/>
      <c r="C16467" s="27"/>
      <c r="D16467" s="27"/>
      <c r="E16467" s="27"/>
      <c r="F16467" s="27"/>
      <c r="G16467" s="29"/>
      <c r="H16467" s="29"/>
      <c r="I16467" s="29"/>
      <c r="J16467" s="29"/>
      <c r="K16467" s="29"/>
      <c r="L16467" s="29"/>
    </row>
    <row r="16468" spans="1:12" ht="21">
      <c r="A16468" s="26"/>
      <c r="B16468" s="27"/>
      <c r="C16468" s="27"/>
      <c r="D16468" s="27"/>
      <c r="E16468" s="27"/>
      <c r="F16468" s="27"/>
      <c r="G16468" s="29"/>
      <c r="H16468" s="29"/>
      <c r="I16468" s="29"/>
      <c r="J16468" s="29"/>
      <c r="K16468" s="29"/>
      <c r="L16468" s="29"/>
    </row>
    <row r="16469" spans="1:12" ht="21">
      <c r="A16469" s="26"/>
      <c r="B16469" s="27"/>
      <c r="C16469" s="27"/>
      <c r="D16469" s="27"/>
      <c r="E16469" s="27"/>
      <c r="F16469" s="27"/>
      <c r="G16469" s="29"/>
      <c r="H16469" s="29"/>
      <c r="I16469" s="29"/>
      <c r="J16469" s="29"/>
      <c r="K16469" s="29"/>
      <c r="L16469" s="29"/>
    </row>
    <row r="16470" spans="1:12" ht="21">
      <c r="A16470" s="26"/>
      <c r="B16470" s="27"/>
      <c r="C16470" s="27"/>
      <c r="D16470" s="27"/>
      <c r="E16470" s="27"/>
      <c r="F16470" s="27"/>
      <c r="G16470" s="29"/>
      <c r="H16470" s="29"/>
      <c r="I16470" s="29"/>
      <c r="J16470" s="29"/>
      <c r="K16470" s="29"/>
      <c r="L16470" s="29"/>
    </row>
    <row r="16471" spans="1:12" ht="21">
      <c r="A16471" s="26"/>
      <c r="B16471" s="27"/>
      <c r="C16471" s="27"/>
      <c r="D16471" s="27"/>
      <c r="E16471" s="27"/>
      <c r="F16471" s="27"/>
      <c r="G16471" s="28"/>
      <c r="H16471" s="28"/>
      <c r="I16471" s="28"/>
      <c r="J16471" s="28"/>
      <c r="K16471" s="28"/>
      <c r="L16471" s="28"/>
    </row>
    <row r="16472" spans="1:12" ht="21">
      <c r="A16472" s="26"/>
      <c r="B16472" s="27"/>
      <c r="C16472" s="27"/>
      <c r="D16472" s="27"/>
      <c r="E16472" s="27"/>
      <c r="F16472" s="27"/>
      <c r="G16472" s="29"/>
      <c r="H16472" s="29"/>
      <c r="I16472" s="29"/>
      <c r="J16472" s="29"/>
      <c r="K16472" s="29"/>
      <c r="L16472" s="29"/>
    </row>
    <row r="16473" spans="1:12" ht="21">
      <c r="A16473" s="26"/>
      <c r="B16473" s="27"/>
      <c r="C16473" s="27"/>
      <c r="D16473" s="27"/>
      <c r="E16473" s="27"/>
      <c r="F16473" s="27"/>
      <c r="G16473" s="29"/>
      <c r="H16473" s="29"/>
      <c r="I16473" s="29"/>
      <c r="J16473" s="29"/>
      <c r="K16473" s="29"/>
      <c r="L16473" s="29"/>
    </row>
    <row r="16474" spans="1:12" ht="21">
      <c r="A16474" s="26"/>
      <c r="B16474" s="27"/>
      <c r="C16474" s="27"/>
      <c r="D16474" s="27"/>
      <c r="E16474" s="27"/>
      <c r="F16474" s="27"/>
      <c r="G16474" s="28"/>
      <c r="H16474" s="28"/>
      <c r="I16474" s="28"/>
      <c r="J16474" s="28"/>
      <c r="K16474" s="28"/>
      <c r="L16474" s="28"/>
    </row>
    <row r="16475" spans="1:12" ht="21">
      <c r="A16475" s="26"/>
      <c r="B16475" s="27"/>
      <c r="C16475" s="27"/>
      <c r="D16475" s="27"/>
      <c r="E16475" s="27"/>
      <c r="F16475" s="27"/>
      <c r="G16475" s="29"/>
      <c r="H16475" s="29"/>
      <c r="I16475" s="29"/>
      <c r="J16475" s="29"/>
      <c r="K16475" s="29"/>
      <c r="L16475" s="29"/>
    </row>
    <row r="16476" spans="1:12" ht="21">
      <c r="A16476" s="26"/>
      <c r="B16476" s="27"/>
      <c r="C16476" s="27"/>
      <c r="D16476" s="27"/>
      <c r="E16476" s="27"/>
      <c r="F16476" s="27"/>
      <c r="G16476" s="29"/>
      <c r="H16476" s="29"/>
      <c r="I16476" s="29"/>
      <c r="J16476" s="29"/>
      <c r="K16476" s="29"/>
      <c r="L16476" s="29"/>
    </row>
    <row r="16477" spans="1:12" ht="21">
      <c r="A16477" s="26"/>
      <c r="B16477" s="27"/>
      <c r="C16477" s="27"/>
      <c r="D16477" s="27"/>
      <c r="E16477" s="27"/>
      <c r="F16477" s="27"/>
      <c r="G16477" s="29"/>
      <c r="H16477" s="29"/>
      <c r="I16477" s="29"/>
      <c r="J16477" s="29"/>
      <c r="K16477" s="29"/>
      <c r="L16477" s="29"/>
    </row>
    <row r="16478" spans="1:12" ht="21">
      <c r="A16478" s="26"/>
      <c r="B16478" s="27"/>
      <c r="C16478" s="27"/>
      <c r="D16478" s="27"/>
      <c r="E16478" s="27"/>
      <c r="F16478" s="27"/>
      <c r="G16478" s="29"/>
      <c r="H16478" s="29"/>
      <c r="I16478" s="29"/>
      <c r="J16478" s="29"/>
      <c r="K16478" s="29"/>
      <c r="L16478" s="29"/>
    </row>
    <row r="16479" spans="1:12" ht="21">
      <c r="A16479" s="26"/>
      <c r="B16479" s="27"/>
      <c r="C16479" s="27"/>
      <c r="D16479" s="27"/>
      <c r="E16479" s="27"/>
      <c r="F16479" s="27"/>
      <c r="G16479" s="29"/>
      <c r="H16479" s="29"/>
      <c r="I16479" s="29"/>
      <c r="J16479" s="29"/>
      <c r="K16479" s="29"/>
      <c r="L16479" s="29"/>
    </row>
    <row r="16480" spans="1:12" ht="21">
      <c r="A16480" s="26"/>
      <c r="B16480" s="27"/>
      <c r="C16480" s="27"/>
      <c r="D16480" s="27"/>
      <c r="E16480" s="27"/>
      <c r="F16480" s="27"/>
      <c r="G16480" s="29"/>
      <c r="H16480" s="29"/>
      <c r="I16480" s="29"/>
      <c r="J16480" s="29"/>
      <c r="K16480" s="29"/>
      <c r="L16480" s="29"/>
    </row>
    <row r="16481" spans="1:12" ht="21">
      <c r="A16481" s="26"/>
      <c r="B16481" s="27"/>
      <c r="C16481" s="27"/>
      <c r="D16481" s="27"/>
      <c r="E16481" s="27"/>
      <c r="F16481" s="27"/>
      <c r="G16481" s="28"/>
      <c r="H16481" s="28"/>
      <c r="I16481" s="28"/>
      <c r="J16481" s="28"/>
      <c r="K16481" s="28"/>
      <c r="L16481" s="28"/>
    </row>
    <row r="16482" spans="1:12" ht="21">
      <c r="A16482" s="26"/>
      <c r="B16482" s="27"/>
      <c r="C16482" s="27"/>
      <c r="D16482" s="27"/>
      <c r="E16482" s="27"/>
      <c r="F16482" s="27"/>
      <c r="G16482" s="29"/>
      <c r="H16482" s="29"/>
      <c r="I16482" s="29"/>
      <c r="J16482" s="29"/>
      <c r="K16482" s="29"/>
      <c r="L16482" s="29"/>
    </row>
    <row r="16483" spans="1:12" ht="21">
      <c r="A16483" s="26"/>
      <c r="B16483" s="27"/>
      <c r="C16483" s="27"/>
      <c r="D16483" s="27"/>
      <c r="E16483" s="27"/>
      <c r="F16483" s="27"/>
      <c r="G16483" s="29"/>
      <c r="H16483" s="29"/>
      <c r="I16483" s="29"/>
      <c r="J16483" s="29"/>
      <c r="K16483" s="29"/>
      <c r="L16483" s="29"/>
    </row>
    <row r="16484" spans="1:12" ht="21">
      <c r="A16484" s="26"/>
      <c r="B16484" s="27"/>
      <c r="C16484" s="27"/>
      <c r="D16484" s="27"/>
      <c r="E16484" s="27"/>
      <c r="F16484" s="27"/>
      <c r="G16484" s="28"/>
      <c r="H16484" s="28"/>
      <c r="I16484" s="28"/>
      <c r="J16484" s="28"/>
      <c r="K16484" s="28"/>
      <c r="L16484" s="28"/>
    </row>
    <row r="16485" spans="1:12" ht="21">
      <c r="A16485" s="26"/>
      <c r="B16485" s="27"/>
      <c r="C16485" s="27"/>
      <c r="D16485" s="27"/>
      <c r="E16485" s="27"/>
      <c r="F16485" s="27"/>
      <c r="G16485" s="29"/>
      <c r="H16485" s="29"/>
      <c r="I16485" s="29"/>
      <c r="J16485" s="29"/>
      <c r="K16485" s="29"/>
      <c r="L16485" s="29"/>
    </row>
    <row r="16486" spans="1:12" ht="21">
      <c r="A16486" s="26"/>
      <c r="B16486" s="27"/>
      <c r="C16486" s="27"/>
      <c r="D16486" s="27"/>
      <c r="E16486" s="27"/>
      <c r="F16486" s="27"/>
      <c r="G16486" s="28"/>
      <c r="H16486" s="28"/>
      <c r="I16486" s="28"/>
      <c r="J16486" s="28"/>
      <c r="K16486" s="28"/>
      <c r="L16486" s="28"/>
    </row>
    <row r="16487" spans="1:12" ht="21">
      <c r="A16487" s="26"/>
      <c r="B16487" s="27"/>
      <c r="C16487" s="27"/>
      <c r="D16487" s="27"/>
      <c r="E16487" s="27"/>
      <c r="F16487" s="27"/>
      <c r="G16487" s="28"/>
      <c r="H16487" s="28"/>
      <c r="I16487" s="28"/>
      <c r="J16487" s="28"/>
      <c r="K16487" s="28"/>
      <c r="L16487" s="28"/>
    </row>
    <row r="16488" spans="1:12" ht="21">
      <c r="A16488" s="26"/>
      <c r="B16488" s="27"/>
      <c r="C16488" s="27"/>
      <c r="D16488" s="27"/>
      <c r="E16488" s="27"/>
      <c r="F16488" s="27"/>
      <c r="G16488" s="28"/>
      <c r="H16488" s="28"/>
      <c r="I16488" s="28"/>
      <c r="J16488" s="28"/>
      <c r="K16488" s="28"/>
      <c r="L16488" s="28"/>
    </row>
    <row r="16489" spans="1:12" ht="21">
      <c r="A16489" s="26"/>
      <c r="B16489" s="27"/>
      <c r="C16489" s="27"/>
      <c r="D16489" s="27"/>
      <c r="E16489" s="27"/>
      <c r="F16489" s="27"/>
      <c r="G16489" s="29"/>
      <c r="H16489" s="29"/>
      <c r="I16489" s="29"/>
      <c r="J16489" s="29"/>
      <c r="K16489" s="29"/>
      <c r="L16489" s="29"/>
    </row>
    <row r="16490" spans="1:12" ht="21">
      <c r="A16490" s="26"/>
      <c r="B16490" s="27"/>
      <c r="C16490" s="27"/>
      <c r="D16490" s="27"/>
      <c r="E16490" s="27"/>
      <c r="F16490" s="27"/>
      <c r="G16490" s="28"/>
      <c r="H16490" s="28"/>
      <c r="I16490" s="28"/>
      <c r="J16490" s="28"/>
      <c r="K16490" s="28"/>
      <c r="L16490" s="28"/>
    </row>
    <row r="16491" spans="1:12" ht="21">
      <c r="A16491" s="26"/>
      <c r="B16491" s="27"/>
      <c r="C16491" s="27"/>
      <c r="D16491" s="27"/>
      <c r="E16491" s="27"/>
      <c r="F16491" s="27"/>
      <c r="G16491" s="29"/>
      <c r="H16491" s="29"/>
      <c r="I16491" s="29"/>
      <c r="J16491" s="29"/>
      <c r="K16491" s="29"/>
      <c r="L16491" s="29"/>
    </row>
    <row r="16492" spans="1:12" ht="21">
      <c r="A16492" s="26"/>
      <c r="B16492" s="27"/>
      <c r="C16492" s="27"/>
      <c r="D16492" s="27"/>
      <c r="E16492" s="27"/>
      <c r="F16492" s="27"/>
      <c r="G16492" s="29"/>
      <c r="H16492" s="29"/>
      <c r="I16492" s="29"/>
      <c r="J16492" s="29"/>
      <c r="K16492" s="29"/>
      <c r="L16492" s="29"/>
    </row>
    <row r="16493" spans="1:12" ht="21">
      <c r="A16493" s="26"/>
      <c r="B16493" s="27"/>
      <c r="C16493" s="27"/>
      <c r="D16493" s="27"/>
      <c r="E16493" s="27"/>
      <c r="F16493" s="27"/>
      <c r="G16493" s="28"/>
      <c r="H16493" s="28"/>
      <c r="I16493" s="28"/>
      <c r="J16493" s="28"/>
      <c r="K16493" s="28"/>
      <c r="L16493" s="28"/>
    </row>
    <row r="16494" spans="1:12" ht="21">
      <c r="A16494" s="26"/>
      <c r="B16494" s="27"/>
      <c r="C16494" s="27"/>
      <c r="D16494" s="27"/>
      <c r="E16494" s="27"/>
      <c r="F16494" s="27"/>
      <c r="G16494" s="29"/>
      <c r="H16494" s="29"/>
      <c r="I16494" s="29"/>
      <c r="J16494" s="29"/>
      <c r="K16494" s="29"/>
      <c r="L16494" s="29"/>
    </row>
    <row r="16495" spans="1:12" ht="21">
      <c r="A16495" s="26"/>
      <c r="B16495" s="27"/>
      <c r="C16495" s="27"/>
      <c r="D16495" s="27"/>
      <c r="E16495" s="27"/>
      <c r="F16495" s="27"/>
      <c r="G16495" s="29"/>
      <c r="H16495" s="29"/>
      <c r="I16495" s="29"/>
      <c r="J16495" s="29"/>
      <c r="K16495" s="29"/>
      <c r="L16495" s="29"/>
    </row>
    <row r="16496" spans="1:12" ht="21">
      <c r="A16496" s="26"/>
      <c r="B16496" s="27"/>
      <c r="C16496" s="27"/>
      <c r="D16496" s="27"/>
      <c r="E16496" s="27"/>
      <c r="F16496" s="27"/>
      <c r="G16496" s="29"/>
      <c r="H16496" s="29"/>
      <c r="I16496" s="29"/>
      <c r="J16496" s="29"/>
      <c r="K16496" s="29"/>
      <c r="L16496" s="29"/>
    </row>
    <row r="16497" spans="1:12" ht="21">
      <c r="A16497" s="26"/>
      <c r="B16497" s="27"/>
      <c r="C16497" s="27"/>
      <c r="D16497" s="27"/>
      <c r="E16497" s="27"/>
      <c r="F16497" s="27"/>
      <c r="G16497" s="29"/>
      <c r="H16497" s="29"/>
      <c r="I16497" s="29"/>
      <c r="J16497" s="29"/>
      <c r="K16497" s="29"/>
      <c r="L16497" s="29"/>
    </row>
    <row r="16498" spans="1:12" ht="21">
      <c r="A16498" s="26"/>
      <c r="B16498" s="27"/>
      <c r="C16498" s="27"/>
      <c r="D16498" s="27"/>
      <c r="E16498" s="27"/>
      <c r="F16498" s="27"/>
      <c r="G16498" s="29"/>
      <c r="H16498" s="29"/>
      <c r="I16498" s="29"/>
      <c r="J16498" s="29"/>
      <c r="K16498" s="29"/>
      <c r="L16498" s="29"/>
    </row>
    <row r="16499" spans="1:12" ht="21">
      <c r="A16499" s="26"/>
      <c r="B16499" s="27"/>
      <c r="C16499" s="27"/>
      <c r="D16499" s="27"/>
      <c r="E16499" s="27"/>
      <c r="F16499" s="27"/>
      <c r="G16499" s="28"/>
      <c r="H16499" s="28"/>
      <c r="I16499" s="28"/>
      <c r="J16499" s="28"/>
      <c r="K16499" s="28"/>
      <c r="L16499" s="28"/>
    </row>
    <row r="16500" spans="1:12" ht="21">
      <c r="A16500" s="26"/>
      <c r="B16500" s="27"/>
      <c r="C16500" s="27"/>
      <c r="D16500" s="27"/>
      <c r="E16500" s="27"/>
      <c r="F16500" s="27"/>
      <c r="G16500" s="28"/>
      <c r="H16500" s="28"/>
      <c r="I16500" s="28"/>
      <c r="J16500" s="28"/>
      <c r="K16500" s="28"/>
      <c r="L16500" s="28"/>
    </row>
    <row r="16501" spans="1:12" ht="21">
      <c r="A16501" s="26"/>
      <c r="B16501" s="27"/>
      <c r="C16501" s="27"/>
      <c r="D16501" s="27"/>
      <c r="E16501" s="27"/>
      <c r="F16501" s="27"/>
      <c r="G16501" s="28"/>
      <c r="H16501" s="28"/>
      <c r="I16501" s="28"/>
      <c r="J16501" s="28"/>
      <c r="K16501" s="28"/>
      <c r="L16501" s="28"/>
    </row>
    <row r="16502" spans="1:12" ht="21">
      <c r="A16502" s="26"/>
      <c r="B16502" s="27"/>
      <c r="C16502" s="27"/>
      <c r="D16502" s="27"/>
      <c r="E16502" s="27"/>
      <c r="F16502" s="27"/>
      <c r="G16502" s="28"/>
      <c r="H16502" s="28"/>
      <c r="I16502" s="28"/>
      <c r="J16502" s="28"/>
      <c r="K16502" s="28"/>
      <c r="L16502" s="28"/>
    </row>
    <row r="16503" spans="1:12" ht="21">
      <c r="A16503" s="26"/>
      <c r="B16503" s="27"/>
      <c r="C16503" s="27"/>
      <c r="D16503" s="27"/>
      <c r="E16503" s="27"/>
      <c r="F16503" s="27"/>
      <c r="G16503" s="29"/>
      <c r="H16503" s="29"/>
      <c r="I16503" s="29"/>
      <c r="J16503" s="29"/>
      <c r="K16503" s="29"/>
      <c r="L16503" s="29"/>
    </row>
    <row r="16504" spans="1:12" ht="21">
      <c r="A16504" s="26"/>
      <c r="B16504" s="27"/>
      <c r="C16504" s="27"/>
      <c r="D16504" s="27"/>
      <c r="E16504" s="27"/>
      <c r="F16504" s="27"/>
      <c r="G16504" s="29"/>
      <c r="H16504" s="29"/>
      <c r="I16504" s="29"/>
      <c r="J16504" s="29"/>
      <c r="K16504" s="29"/>
      <c r="L16504" s="29"/>
    </row>
    <row r="16505" spans="1:12" ht="21">
      <c r="A16505" s="26"/>
      <c r="B16505" s="27"/>
      <c r="C16505" s="27"/>
      <c r="D16505" s="27"/>
      <c r="E16505" s="27"/>
      <c r="F16505" s="27"/>
      <c r="G16505" s="28"/>
      <c r="H16505" s="28"/>
      <c r="I16505" s="28"/>
      <c r="J16505" s="28"/>
      <c r="K16505" s="28"/>
      <c r="L16505" s="28"/>
    </row>
    <row r="16506" spans="1:12" ht="21">
      <c r="A16506" s="26"/>
      <c r="B16506" s="27"/>
      <c r="C16506" s="27"/>
      <c r="D16506" s="27"/>
      <c r="E16506" s="27"/>
      <c r="F16506" s="27"/>
      <c r="G16506" s="28"/>
      <c r="H16506" s="28"/>
      <c r="I16506" s="28"/>
      <c r="J16506" s="28"/>
      <c r="K16506" s="28"/>
      <c r="L16506" s="28"/>
    </row>
    <row r="16507" spans="1:12" ht="21">
      <c r="A16507" s="26"/>
      <c r="B16507" s="27"/>
      <c r="C16507" s="27"/>
      <c r="D16507" s="27"/>
      <c r="E16507" s="27"/>
      <c r="F16507" s="27"/>
      <c r="G16507" s="29"/>
      <c r="H16507" s="29"/>
      <c r="I16507" s="29"/>
      <c r="J16507" s="29"/>
      <c r="K16507" s="29"/>
      <c r="L16507" s="29"/>
    </row>
    <row r="16508" spans="1:12" ht="21">
      <c r="A16508" s="26"/>
      <c r="B16508" s="27"/>
      <c r="C16508" s="27"/>
      <c r="D16508" s="27"/>
      <c r="E16508" s="27"/>
      <c r="F16508" s="27"/>
      <c r="G16508" s="29"/>
      <c r="H16508" s="29"/>
      <c r="I16508" s="29"/>
      <c r="J16508" s="29"/>
      <c r="K16508" s="29"/>
      <c r="L16508" s="29"/>
    </row>
    <row r="16509" spans="1:12" ht="21">
      <c r="A16509" s="26"/>
      <c r="B16509" s="27"/>
      <c r="C16509" s="27"/>
      <c r="D16509" s="27"/>
      <c r="E16509" s="27"/>
      <c r="F16509" s="27"/>
      <c r="G16509" s="29"/>
      <c r="H16509" s="29"/>
      <c r="I16509" s="29"/>
      <c r="J16509" s="29"/>
      <c r="K16509" s="29"/>
      <c r="L16509" s="29"/>
    </row>
    <row r="16510" spans="1:12" ht="21">
      <c r="A16510" s="26"/>
      <c r="B16510" s="27"/>
      <c r="C16510" s="27"/>
      <c r="D16510" s="27"/>
      <c r="E16510" s="27"/>
      <c r="F16510" s="27"/>
      <c r="G16510" s="29"/>
      <c r="H16510" s="29"/>
      <c r="I16510" s="29"/>
      <c r="J16510" s="29"/>
      <c r="K16510" s="29"/>
      <c r="L16510" s="29"/>
    </row>
    <row r="16511" spans="1:12" ht="21">
      <c r="A16511" s="26"/>
      <c r="B16511" s="27"/>
      <c r="C16511" s="27"/>
      <c r="D16511" s="27"/>
      <c r="E16511" s="27"/>
      <c r="F16511" s="27"/>
      <c r="G16511" s="29"/>
      <c r="H16511" s="29"/>
      <c r="I16511" s="29"/>
      <c r="J16511" s="29"/>
      <c r="K16511" s="29"/>
      <c r="L16511" s="29"/>
    </row>
    <row r="16512" spans="1:12" ht="21">
      <c r="A16512" s="26"/>
      <c r="B16512" s="27"/>
      <c r="C16512" s="27"/>
      <c r="D16512" s="27"/>
      <c r="E16512" s="27"/>
      <c r="F16512" s="27"/>
      <c r="G16512" s="29"/>
      <c r="H16512" s="29"/>
      <c r="I16512" s="29"/>
      <c r="J16512" s="29"/>
      <c r="K16512" s="29"/>
      <c r="L16512" s="29"/>
    </row>
    <row r="16513" spans="1:12" ht="21">
      <c r="A16513" s="26"/>
      <c r="B16513" s="27"/>
      <c r="C16513" s="27"/>
      <c r="D16513" s="27"/>
      <c r="E16513" s="27"/>
      <c r="F16513" s="27"/>
      <c r="G16513" s="28"/>
      <c r="H16513" s="28"/>
      <c r="I16513" s="28"/>
      <c r="J16513" s="28"/>
      <c r="K16513" s="28"/>
      <c r="L16513" s="28"/>
    </row>
    <row r="16514" spans="1:12" ht="21">
      <c r="A16514" s="26"/>
      <c r="B16514" s="27"/>
      <c r="C16514" s="27"/>
      <c r="D16514" s="27"/>
      <c r="E16514" s="27"/>
      <c r="F16514" s="27"/>
      <c r="G16514" s="29"/>
      <c r="H16514" s="29"/>
      <c r="I16514" s="29"/>
      <c r="J16514" s="29"/>
      <c r="K16514" s="29"/>
      <c r="L16514" s="29"/>
    </row>
    <row r="16515" spans="1:12" ht="21">
      <c r="A16515" s="26"/>
      <c r="B16515" s="27"/>
      <c r="C16515" s="27"/>
      <c r="D16515" s="27"/>
      <c r="E16515" s="27"/>
      <c r="F16515" s="27"/>
      <c r="G16515" s="28"/>
      <c r="H16515" s="28"/>
      <c r="I16515" s="28"/>
      <c r="J16515" s="28"/>
      <c r="K16515" s="28"/>
      <c r="L16515" s="28"/>
    </row>
    <row r="16516" spans="1:12" ht="21">
      <c r="A16516" s="26"/>
      <c r="B16516" s="27"/>
      <c r="C16516" s="27"/>
      <c r="D16516" s="27"/>
      <c r="E16516" s="27"/>
      <c r="F16516" s="27"/>
      <c r="G16516" s="29"/>
      <c r="H16516" s="29"/>
      <c r="I16516" s="29"/>
      <c r="J16516" s="29"/>
      <c r="K16516" s="29"/>
      <c r="L16516" s="29"/>
    </row>
    <row r="16517" spans="1:12" ht="21">
      <c r="A16517" s="26"/>
      <c r="B16517" s="27"/>
      <c r="C16517" s="27"/>
      <c r="D16517" s="27"/>
      <c r="E16517" s="27"/>
      <c r="F16517" s="27"/>
      <c r="G16517" s="29"/>
      <c r="H16517" s="29"/>
      <c r="I16517" s="29"/>
      <c r="J16517" s="29"/>
      <c r="K16517" s="29"/>
      <c r="L16517" s="29"/>
    </row>
    <row r="16518" spans="1:12" ht="21">
      <c r="A16518" s="26"/>
      <c r="B16518" s="27"/>
      <c r="C16518" s="27"/>
      <c r="D16518" s="27"/>
      <c r="E16518" s="27"/>
      <c r="F16518" s="27"/>
      <c r="G16518" s="29"/>
      <c r="H16518" s="29"/>
      <c r="I16518" s="29"/>
      <c r="J16518" s="29"/>
      <c r="K16518" s="29"/>
      <c r="L16518" s="29"/>
    </row>
    <row r="16519" spans="1:12" ht="21">
      <c r="A16519" s="26"/>
      <c r="B16519" s="27"/>
      <c r="C16519" s="27"/>
      <c r="D16519" s="27"/>
      <c r="E16519" s="27"/>
      <c r="F16519" s="27"/>
      <c r="G16519" s="28"/>
      <c r="H16519" s="28"/>
      <c r="I16519" s="28"/>
      <c r="J16519" s="28"/>
      <c r="K16519" s="28"/>
      <c r="L16519" s="28"/>
    </row>
    <row r="16520" spans="1:12" ht="21">
      <c r="A16520" s="26"/>
      <c r="B16520" s="27"/>
      <c r="C16520" s="27"/>
      <c r="D16520" s="27"/>
      <c r="E16520" s="27"/>
      <c r="F16520" s="27"/>
      <c r="G16520" s="28"/>
      <c r="H16520" s="28"/>
      <c r="I16520" s="28"/>
      <c r="J16520" s="28"/>
      <c r="K16520" s="28"/>
      <c r="L16520" s="28"/>
    </row>
    <row r="16521" spans="1:12" ht="21">
      <c r="A16521" s="26"/>
      <c r="B16521" s="27"/>
      <c r="C16521" s="27"/>
      <c r="D16521" s="27"/>
      <c r="E16521" s="27"/>
      <c r="F16521" s="27"/>
      <c r="G16521" s="29"/>
      <c r="H16521" s="29"/>
      <c r="I16521" s="29"/>
      <c r="J16521" s="29"/>
      <c r="K16521" s="29"/>
      <c r="L16521" s="29"/>
    </row>
    <row r="16522" spans="1:12" ht="21">
      <c r="A16522" s="26"/>
      <c r="B16522" s="27"/>
      <c r="C16522" s="27"/>
      <c r="D16522" s="27"/>
      <c r="E16522" s="27"/>
      <c r="F16522" s="27"/>
      <c r="G16522" s="29"/>
      <c r="H16522" s="29"/>
      <c r="I16522" s="29"/>
      <c r="J16522" s="29"/>
      <c r="K16522" s="29"/>
      <c r="L16522" s="29"/>
    </row>
    <row r="16523" spans="1:12" ht="21">
      <c r="A16523" s="26"/>
      <c r="B16523" s="27"/>
      <c r="C16523" s="27"/>
      <c r="D16523" s="27"/>
      <c r="E16523" s="27"/>
      <c r="F16523" s="27"/>
      <c r="G16523" s="28"/>
      <c r="H16523" s="28"/>
      <c r="I16523" s="28"/>
      <c r="J16523" s="28"/>
      <c r="K16523" s="28"/>
      <c r="L16523" s="28"/>
    </row>
    <row r="16524" spans="1:12" ht="21">
      <c r="A16524" s="26"/>
      <c r="B16524" s="27"/>
      <c r="C16524" s="27"/>
      <c r="D16524" s="27"/>
      <c r="E16524" s="27"/>
      <c r="F16524" s="27"/>
      <c r="G16524" s="29"/>
      <c r="H16524" s="29"/>
      <c r="I16524" s="29"/>
      <c r="J16524" s="29"/>
      <c r="K16524" s="29"/>
      <c r="L16524" s="29"/>
    </row>
    <row r="16525" spans="1:12" ht="21">
      <c r="A16525" s="26"/>
      <c r="B16525" s="27"/>
      <c r="C16525" s="27"/>
      <c r="D16525" s="27"/>
      <c r="E16525" s="27"/>
      <c r="F16525" s="27"/>
      <c r="G16525" s="29"/>
      <c r="H16525" s="29"/>
      <c r="I16525" s="29"/>
      <c r="J16525" s="29"/>
      <c r="K16525" s="29"/>
      <c r="L16525" s="29"/>
    </row>
    <row r="16526" spans="1:12" ht="21">
      <c r="A16526" s="26"/>
      <c r="B16526" s="27"/>
      <c r="C16526" s="27"/>
      <c r="D16526" s="27"/>
      <c r="E16526" s="27"/>
      <c r="F16526" s="27"/>
      <c r="G16526" s="28"/>
      <c r="H16526" s="28"/>
      <c r="I16526" s="28"/>
      <c r="J16526" s="28"/>
      <c r="K16526" s="28"/>
      <c r="L16526" s="28"/>
    </row>
    <row r="16527" spans="1:12" ht="21">
      <c r="A16527" s="26"/>
      <c r="B16527" s="27"/>
      <c r="C16527" s="27"/>
      <c r="D16527" s="27"/>
      <c r="E16527" s="27"/>
      <c r="F16527" s="27"/>
      <c r="G16527" s="28"/>
      <c r="H16527" s="28"/>
      <c r="I16527" s="28"/>
      <c r="J16527" s="28"/>
      <c r="K16527" s="28"/>
      <c r="L16527" s="28"/>
    </row>
    <row r="16528" spans="1:12" ht="21">
      <c r="A16528" s="26"/>
      <c r="B16528" s="27"/>
      <c r="C16528" s="27"/>
      <c r="D16528" s="27"/>
      <c r="E16528" s="27"/>
      <c r="F16528" s="27"/>
      <c r="G16528" s="29"/>
      <c r="H16528" s="29"/>
      <c r="I16528" s="29"/>
      <c r="J16528" s="29"/>
      <c r="K16528" s="29"/>
      <c r="L16528" s="29"/>
    </row>
    <row r="16529" spans="1:12" ht="21">
      <c r="A16529" s="26"/>
      <c r="B16529" s="27"/>
      <c r="C16529" s="27"/>
      <c r="D16529" s="27"/>
      <c r="E16529" s="27"/>
      <c r="F16529" s="27"/>
      <c r="G16529" s="29"/>
      <c r="H16529" s="29"/>
      <c r="I16529" s="29"/>
      <c r="J16529" s="29"/>
      <c r="K16529" s="29"/>
      <c r="L16529" s="29"/>
    </row>
    <row r="16530" spans="1:12" ht="21">
      <c r="A16530" s="26"/>
      <c r="B16530" s="27"/>
      <c r="C16530" s="27"/>
      <c r="D16530" s="27"/>
      <c r="E16530" s="27"/>
      <c r="F16530" s="27"/>
      <c r="G16530" s="29"/>
      <c r="H16530" s="29"/>
      <c r="I16530" s="29"/>
      <c r="J16530" s="29"/>
      <c r="K16530" s="29"/>
      <c r="L16530" s="29"/>
    </row>
    <row r="16531" spans="1:12" ht="21">
      <c r="A16531" s="26"/>
      <c r="B16531" s="27"/>
      <c r="C16531" s="27"/>
      <c r="D16531" s="27"/>
      <c r="E16531" s="27"/>
      <c r="F16531" s="27"/>
      <c r="G16531" s="29"/>
      <c r="H16531" s="29"/>
      <c r="I16531" s="29"/>
      <c r="J16531" s="29"/>
      <c r="K16531" s="29"/>
      <c r="L16531" s="29"/>
    </row>
    <row r="16532" spans="1:12" ht="21">
      <c r="A16532" s="26"/>
      <c r="B16532" s="27"/>
      <c r="C16532" s="27"/>
      <c r="D16532" s="27"/>
      <c r="E16532" s="27"/>
      <c r="F16532" s="27"/>
      <c r="G16532" s="29"/>
      <c r="H16532" s="29"/>
      <c r="I16532" s="29"/>
      <c r="J16532" s="29"/>
      <c r="K16532" s="29"/>
      <c r="L16532" s="29"/>
    </row>
    <row r="16533" spans="1:12" ht="21">
      <c r="A16533" s="26"/>
      <c r="B16533" s="27"/>
      <c r="C16533" s="27"/>
      <c r="D16533" s="27"/>
      <c r="E16533" s="27"/>
      <c r="F16533" s="27"/>
      <c r="G16533" s="29"/>
      <c r="H16533" s="29"/>
      <c r="I16533" s="29"/>
      <c r="J16533" s="29"/>
      <c r="K16533" s="29"/>
      <c r="L16533" s="29"/>
    </row>
    <row r="16534" spans="1:12" ht="21">
      <c r="A16534" s="26"/>
      <c r="B16534" s="27"/>
      <c r="C16534" s="27"/>
      <c r="D16534" s="27"/>
      <c r="E16534" s="27"/>
      <c r="F16534" s="27"/>
      <c r="G16534" s="29"/>
      <c r="H16534" s="29"/>
      <c r="I16534" s="29"/>
      <c r="J16534" s="29"/>
      <c r="K16534" s="29"/>
      <c r="L16534" s="29"/>
    </row>
    <row r="16535" spans="1:12" ht="21">
      <c r="A16535" s="26"/>
      <c r="B16535" s="27"/>
      <c r="C16535" s="27"/>
      <c r="D16535" s="27"/>
      <c r="E16535" s="27"/>
      <c r="F16535" s="27"/>
      <c r="G16535" s="28"/>
      <c r="H16535" s="28"/>
      <c r="I16535" s="28"/>
      <c r="J16535" s="28"/>
      <c r="K16535" s="28"/>
      <c r="L16535" s="28"/>
    </row>
    <row r="16536" spans="1:12" ht="21">
      <c r="A16536" s="26"/>
      <c r="B16536" s="27"/>
      <c r="C16536" s="27"/>
      <c r="D16536" s="27"/>
      <c r="E16536" s="27"/>
      <c r="F16536" s="27"/>
      <c r="G16536" s="28"/>
      <c r="H16536" s="28"/>
      <c r="I16536" s="28"/>
      <c r="J16536" s="28"/>
      <c r="K16536" s="28"/>
      <c r="L16536" s="28"/>
    </row>
    <row r="16537" spans="1:12" ht="21">
      <c r="A16537" s="26"/>
      <c r="B16537" s="27"/>
      <c r="C16537" s="27"/>
      <c r="D16537" s="27"/>
      <c r="E16537" s="27"/>
      <c r="F16537" s="27"/>
      <c r="G16537" s="29"/>
      <c r="H16537" s="29"/>
      <c r="I16537" s="29"/>
      <c r="J16537" s="29"/>
      <c r="K16537" s="29"/>
      <c r="L16537" s="29"/>
    </row>
    <row r="16538" spans="1:12" ht="21">
      <c r="A16538" s="26"/>
      <c r="B16538" s="27"/>
      <c r="C16538" s="27"/>
      <c r="D16538" s="27"/>
      <c r="E16538" s="27"/>
      <c r="F16538" s="27"/>
      <c r="G16538" s="29"/>
      <c r="H16538" s="29"/>
      <c r="I16538" s="29"/>
      <c r="J16538" s="29"/>
      <c r="K16538" s="29"/>
      <c r="L16538" s="29"/>
    </row>
    <row r="16539" spans="1:12" ht="21">
      <c r="A16539" s="26"/>
      <c r="B16539" s="27"/>
      <c r="C16539" s="27"/>
      <c r="D16539" s="27"/>
      <c r="E16539" s="27"/>
      <c r="F16539" s="27"/>
      <c r="G16539" s="29"/>
      <c r="H16539" s="29"/>
      <c r="I16539" s="29"/>
      <c r="J16539" s="29"/>
      <c r="K16539" s="29"/>
      <c r="L16539" s="29"/>
    </row>
    <row r="16540" spans="1:12" ht="21">
      <c r="A16540" s="26"/>
      <c r="B16540" s="27"/>
      <c r="C16540" s="27"/>
      <c r="D16540" s="27"/>
      <c r="E16540" s="27"/>
      <c r="F16540" s="27"/>
      <c r="G16540" s="29"/>
      <c r="H16540" s="29"/>
      <c r="I16540" s="29"/>
      <c r="J16540" s="29"/>
      <c r="K16540" s="29"/>
      <c r="L16540" s="29"/>
    </row>
    <row r="16541" spans="1:12" ht="21">
      <c r="A16541" s="26"/>
      <c r="B16541" s="27"/>
      <c r="C16541" s="27"/>
      <c r="D16541" s="27"/>
      <c r="E16541" s="27"/>
      <c r="F16541" s="27"/>
      <c r="G16541" s="29"/>
      <c r="H16541" s="29"/>
      <c r="I16541" s="29"/>
      <c r="J16541" s="29"/>
      <c r="K16541" s="29"/>
      <c r="L16541" s="29"/>
    </row>
    <row r="16542" spans="1:12" ht="21">
      <c r="A16542" s="26"/>
      <c r="B16542" s="27"/>
      <c r="C16542" s="27"/>
      <c r="D16542" s="27"/>
      <c r="E16542" s="27"/>
      <c r="F16542" s="27"/>
      <c r="G16542" s="29"/>
      <c r="H16542" s="29"/>
      <c r="I16542" s="29"/>
      <c r="J16542" s="29"/>
      <c r="K16542" s="29"/>
      <c r="L16542" s="29"/>
    </row>
    <row r="16543" spans="1:12" ht="21">
      <c r="A16543" s="26"/>
      <c r="B16543" s="27"/>
      <c r="C16543" s="27"/>
      <c r="D16543" s="27"/>
      <c r="E16543" s="27"/>
      <c r="F16543" s="27"/>
      <c r="G16543" s="29"/>
      <c r="H16543" s="29"/>
      <c r="I16543" s="29"/>
      <c r="J16543" s="29"/>
      <c r="K16543" s="29"/>
      <c r="L16543" s="29"/>
    </row>
    <row r="16544" spans="1:12" ht="21">
      <c r="A16544" s="26"/>
      <c r="B16544" s="27"/>
      <c r="C16544" s="27"/>
      <c r="D16544" s="27"/>
      <c r="E16544" s="27"/>
      <c r="F16544" s="27"/>
      <c r="G16544" s="29"/>
      <c r="H16544" s="29"/>
      <c r="I16544" s="29"/>
      <c r="J16544" s="29"/>
      <c r="K16544" s="29"/>
      <c r="L16544" s="29"/>
    </row>
    <row r="16545" spans="1:12" ht="21">
      <c r="A16545" s="26"/>
      <c r="B16545" s="27"/>
      <c r="C16545" s="27"/>
      <c r="D16545" s="27"/>
      <c r="E16545" s="27"/>
      <c r="F16545" s="27"/>
      <c r="G16545" s="29"/>
      <c r="H16545" s="29"/>
      <c r="I16545" s="29"/>
      <c r="J16545" s="29"/>
      <c r="K16545" s="29"/>
      <c r="L16545" s="29"/>
    </row>
    <row r="16546" spans="1:12" ht="21">
      <c r="A16546" s="26"/>
      <c r="B16546" s="27"/>
      <c r="C16546" s="27"/>
      <c r="D16546" s="27"/>
      <c r="E16546" s="27"/>
      <c r="F16546" s="27"/>
      <c r="G16546" s="29"/>
      <c r="H16546" s="29"/>
      <c r="I16546" s="29"/>
      <c r="J16546" s="29"/>
      <c r="K16546" s="29"/>
      <c r="L16546" s="29"/>
    </row>
    <row r="16547" spans="1:12" ht="21">
      <c r="A16547" s="26"/>
      <c r="B16547" s="27"/>
      <c r="C16547" s="27"/>
      <c r="D16547" s="27"/>
      <c r="E16547" s="27"/>
      <c r="F16547" s="27"/>
      <c r="G16547" s="29"/>
      <c r="H16547" s="29"/>
      <c r="I16547" s="29"/>
      <c r="J16547" s="29"/>
      <c r="K16547" s="29"/>
      <c r="L16547" s="29"/>
    </row>
    <row r="16548" spans="1:12" ht="21">
      <c r="A16548" s="26"/>
      <c r="B16548" s="27"/>
      <c r="C16548" s="27"/>
      <c r="D16548" s="27"/>
      <c r="E16548" s="27"/>
      <c r="F16548" s="27"/>
      <c r="G16548" s="29"/>
      <c r="H16548" s="29"/>
      <c r="I16548" s="29"/>
      <c r="J16548" s="29"/>
      <c r="K16548" s="29"/>
      <c r="L16548" s="29"/>
    </row>
    <row r="16549" spans="1:12" ht="21">
      <c r="A16549" s="26"/>
      <c r="B16549" s="27"/>
      <c r="C16549" s="27"/>
      <c r="D16549" s="27"/>
      <c r="E16549" s="27"/>
      <c r="F16549" s="27"/>
      <c r="G16549" s="29"/>
      <c r="H16549" s="29"/>
      <c r="I16549" s="29"/>
      <c r="J16549" s="29"/>
      <c r="K16549" s="29"/>
      <c r="L16549" s="29"/>
    </row>
    <row r="16550" spans="1:12" ht="21">
      <c r="A16550" s="26"/>
      <c r="B16550" s="27"/>
      <c r="C16550" s="27"/>
      <c r="D16550" s="27"/>
      <c r="E16550" s="27"/>
      <c r="F16550" s="27"/>
      <c r="G16550" s="29"/>
      <c r="H16550" s="29"/>
      <c r="I16550" s="29"/>
      <c r="J16550" s="29"/>
      <c r="K16550" s="29"/>
      <c r="L16550" s="29"/>
    </row>
    <row r="16551" spans="1:12" ht="21">
      <c r="A16551" s="26"/>
      <c r="B16551" s="27"/>
      <c r="C16551" s="27"/>
      <c r="D16551" s="27"/>
      <c r="E16551" s="27"/>
      <c r="F16551" s="27"/>
      <c r="G16551" s="28"/>
      <c r="H16551" s="28"/>
      <c r="I16551" s="28"/>
      <c r="J16551" s="28"/>
      <c r="K16551" s="28"/>
      <c r="L16551" s="28"/>
    </row>
    <row r="16552" spans="1:12" ht="21">
      <c r="A16552" s="26"/>
      <c r="B16552" s="27"/>
      <c r="C16552" s="27"/>
      <c r="D16552" s="27"/>
      <c r="E16552" s="27"/>
      <c r="F16552" s="27"/>
      <c r="G16552" s="29"/>
      <c r="H16552" s="29"/>
      <c r="I16552" s="29"/>
      <c r="J16552" s="29"/>
      <c r="K16552" s="29"/>
      <c r="L16552" s="29"/>
    </row>
    <row r="16553" spans="1:12" ht="21">
      <c r="A16553" s="26"/>
      <c r="B16553" s="27"/>
      <c r="C16553" s="27"/>
      <c r="D16553" s="27"/>
      <c r="E16553" s="27"/>
      <c r="F16553" s="27"/>
      <c r="G16553" s="29"/>
      <c r="H16553" s="29"/>
      <c r="I16553" s="29"/>
      <c r="J16553" s="29"/>
      <c r="K16553" s="29"/>
      <c r="L16553" s="29"/>
    </row>
    <row r="16554" spans="1:12" ht="21">
      <c r="A16554" s="26"/>
      <c r="B16554" s="27"/>
      <c r="C16554" s="27"/>
      <c r="D16554" s="27"/>
      <c r="E16554" s="27"/>
      <c r="F16554" s="27"/>
      <c r="G16554" s="29"/>
      <c r="H16554" s="29"/>
      <c r="I16554" s="29"/>
      <c r="J16554" s="29"/>
      <c r="K16554" s="29"/>
      <c r="L16554" s="29"/>
    </row>
    <row r="16555" spans="1:12" ht="21">
      <c r="A16555" s="26"/>
      <c r="B16555" s="27"/>
      <c r="C16555" s="27"/>
      <c r="D16555" s="27"/>
      <c r="E16555" s="27"/>
      <c r="F16555" s="27"/>
      <c r="G16555" s="28"/>
      <c r="H16555" s="28"/>
      <c r="I16555" s="28"/>
      <c r="J16555" s="28"/>
      <c r="K16555" s="28"/>
      <c r="L16555" s="28"/>
    </row>
    <row r="16556" spans="1:12" ht="21">
      <c r="A16556" s="26"/>
      <c r="B16556" s="27"/>
      <c r="C16556" s="27"/>
      <c r="D16556" s="27"/>
      <c r="E16556" s="27"/>
      <c r="F16556" s="27"/>
      <c r="G16556" s="29"/>
      <c r="H16556" s="29"/>
      <c r="I16556" s="29"/>
      <c r="J16556" s="29"/>
      <c r="K16556" s="29"/>
      <c r="L16556" s="29"/>
    </row>
    <row r="16557" spans="1:12" ht="21">
      <c r="A16557" s="26"/>
      <c r="B16557" s="27"/>
      <c r="C16557" s="27"/>
      <c r="D16557" s="27"/>
      <c r="E16557" s="27"/>
      <c r="F16557" s="27"/>
      <c r="G16557" s="29"/>
      <c r="H16557" s="29"/>
      <c r="I16557" s="29"/>
      <c r="J16557" s="29"/>
      <c r="K16557" s="29"/>
      <c r="L16557" s="29"/>
    </row>
    <row r="16558" spans="1:12" ht="21">
      <c r="A16558" s="26"/>
      <c r="B16558" s="27"/>
      <c r="C16558" s="27"/>
      <c r="D16558" s="27"/>
      <c r="E16558" s="27"/>
      <c r="F16558" s="27"/>
      <c r="G16558" s="29"/>
      <c r="H16558" s="29"/>
      <c r="I16558" s="29"/>
      <c r="J16558" s="29"/>
      <c r="K16558" s="29"/>
      <c r="L16558" s="29"/>
    </row>
    <row r="16559" spans="1:12" ht="21">
      <c r="A16559" s="26"/>
      <c r="B16559" s="27"/>
      <c r="C16559" s="27"/>
      <c r="D16559" s="27"/>
      <c r="E16559" s="27"/>
      <c r="F16559" s="27"/>
      <c r="G16559" s="29"/>
      <c r="H16559" s="29"/>
      <c r="I16559" s="29"/>
      <c r="J16559" s="29"/>
      <c r="K16559" s="29"/>
      <c r="L16559" s="29"/>
    </row>
    <row r="16560" spans="1:12" ht="21">
      <c r="A16560" s="26"/>
      <c r="B16560" s="27"/>
      <c r="C16560" s="27"/>
      <c r="D16560" s="27"/>
      <c r="E16560" s="27"/>
      <c r="F16560" s="27"/>
      <c r="G16560" s="28"/>
      <c r="H16560" s="28"/>
      <c r="I16560" s="28"/>
      <c r="J16560" s="28"/>
      <c r="K16560" s="28"/>
      <c r="L16560" s="28"/>
    </row>
    <row r="16561" spans="1:12" ht="21">
      <c r="A16561" s="26"/>
      <c r="B16561" s="27"/>
      <c r="C16561" s="27"/>
      <c r="D16561" s="27"/>
      <c r="E16561" s="27"/>
      <c r="F16561" s="27"/>
      <c r="G16561" s="29"/>
      <c r="H16561" s="29"/>
      <c r="I16561" s="29"/>
      <c r="J16561" s="29"/>
      <c r="K16561" s="29"/>
      <c r="L16561" s="29"/>
    </row>
    <row r="16562" spans="1:12" ht="21">
      <c r="A16562" s="26"/>
      <c r="B16562" s="27"/>
      <c r="C16562" s="27"/>
      <c r="D16562" s="27"/>
      <c r="E16562" s="27"/>
      <c r="F16562" s="27"/>
      <c r="G16562" s="29"/>
      <c r="H16562" s="29"/>
      <c r="I16562" s="29"/>
      <c r="J16562" s="29"/>
      <c r="K16562" s="29"/>
      <c r="L16562" s="29"/>
    </row>
    <row r="16563" spans="1:12" ht="21">
      <c r="A16563" s="26"/>
      <c r="B16563" s="27"/>
      <c r="C16563" s="27"/>
      <c r="D16563" s="27"/>
      <c r="E16563" s="27"/>
      <c r="F16563" s="27"/>
      <c r="G16563" s="29"/>
      <c r="H16563" s="29"/>
      <c r="I16563" s="29"/>
      <c r="J16563" s="29"/>
      <c r="K16563" s="29"/>
      <c r="L16563" s="29"/>
    </row>
    <row r="16564" spans="1:12" ht="21">
      <c r="A16564" s="26"/>
      <c r="B16564" s="27"/>
      <c r="C16564" s="27"/>
      <c r="D16564" s="27"/>
      <c r="E16564" s="27"/>
      <c r="F16564" s="27"/>
      <c r="G16564" s="28"/>
      <c r="H16564" s="28"/>
      <c r="I16564" s="28"/>
      <c r="J16564" s="28"/>
      <c r="K16564" s="28"/>
      <c r="L16564" s="28"/>
    </row>
    <row r="16565" spans="1:12" ht="21">
      <c r="A16565" s="26"/>
      <c r="B16565" s="27"/>
      <c r="C16565" s="27"/>
      <c r="D16565" s="27"/>
      <c r="E16565" s="27"/>
      <c r="F16565" s="27"/>
      <c r="G16565" s="28"/>
      <c r="H16565" s="28"/>
      <c r="I16565" s="28"/>
      <c r="J16565" s="28"/>
      <c r="K16565" s="28"/>
      <c r="L16565" s="28"/>
    </row>
    <row r="16566" spans="1:12" ht="21">
      <c r="A16566" s="26"/>
      <c r="B16566" s="27"/>
      <c r="C16566" s="27"/>
      <c r="D16566" s="27"/>
      <c r="E16566" s="27"/>
      <c r="F16566" s="27"/>
      <c r="G16566" s="28"/>
      <c r="H16566" s="28"/>
      <c r="I16566" s="28"/>
      <c r="J16566" s="28"/>
      <c r="K16566" s="28"/>
      <c r="L16566" s="28"/>
    </row>
    <row r="16567" spans="1:12" ht="21">
      <c r="A16567" s="26"/>
      <c r="B16567" s="27"/>
      <c r="C16567" s="27"/>
      <c r="D16567" s="27"/>
      <c r="E16567" s="27"/>
      <c r="F16567" s="27"/>
      <c r="G16567" s="28"/>
      <c r="H16567" s="28"/>
      <c r="I16567" s="28"/>
      <c r="J16567" s="28"/>
      <c r="K16567" s="28"/>
      <c r="L16567" s="28"/>
    </row>
    <row r="16568" spans="1:12" ht="21">
      <c r="A16568" s="26"/>
      <c r="B16568" s="27"/>
      <c r="C16568" s="27"/>
      <c r="D16568" s="27"/>
      <c r="E16568" s="27"/>
      <c r="F16568" s="27"/>
      <c r="G16568" s="29"/>
      <c r="H16568" s="29"/>
      <c r="I16568" s="29"/>
      <c r="J16568" s="29"/>
      <c r="K16568" s="29"/>
      <c r="L16568" s="29"/>
    </row>
    <row r="16569" spans="1:12" ht="21">
      <c r="A16569" s="26"/>
      <c r="B16569" s="27"/>
      <c r="C16569" s="27"/>
      <c r="D16569" s="27"/>
      <c r="E16569" s="27"/>
      <c r="F16569" s="27"/>
      <c r="G16569" s="29"/>
      <c r="H16569" s="29"/>
      <c r="I16569" s="29"/>
      <c r="J16569" s="29"/>
      <c r="K16569" s="29"/>
      <c r="L16569" s="29"/>
    </row>
    <row r="16570" spans="1:12" ht="21">
      <c r="A16570" s="26"/>
      <c r="B16570" s="27"/>
      <c r="C16570" s="27"/>
      <c r="D16570" s="27"/>
      <c r="E16570" s="27"/>
      <c r="F16570" s="27"/>
      <c r="G16570" s="29"/>
      <c r="H16570" s="29"/>
      <c r="I16570" s="29"/>
      <c r="J16570" s="29"/>
      <c r="K16570" s="29"/>
      <c r="L16570" s="29"/>
    </row>
    <row r="16571" spans="1:12" ht="21">
      <c r="A16571" s="26"/>
      <c r="B16571" s="27"/>
      <c r="C16571" s="27"/>
      <c r="D16571" s="27"/>
      <c r="E16571" s="27"/>
      <c r="F16571" s="27"/>
      <c r="G16571" s="28"/>
      <c r="H16571" s="28"/>
      <c r="I16571" s="28"/>
      <c r="J16571" s="28"/>
      <c r="K16571" s="28"/>
      <c r="L16571" s="28"/>
    </row>
    <row r="16572" spans="1:12" ht="21">
      <c r="A16572" s="26"/>
      <c r="B16572" s="27"/>
      <c r="C16572" s="27"/>
      <c r="D16572" s="27"/>
      <c r="E16572" s="27"/>
      <c r="F16572" s="27"/>
      <c r="G16572" s="29"/>
      <c r="H16572" s="29"/>
      <c r="I16572" s="29"/>
      <c r="J16572" s="29"/>
      <c r="K16572" s="29"/>
      <c r="L16572" s="29"/>
    </row>
    <row r="16573" spans="1:12" ht="21">
      <c r="A16573" s="26"/>
      <c r="B16573" s="27"/>
      <c r="C16573" s="27"/>
      <c r="D16573" s="27"/>
      <c r="E16573" s="27"/>
      <c r="F16573" s="27"/>
      <c r="G16573" s="29"/>
      <c r="H16573" s="29"/>
      <c r="I16573" s="29"/>
      <c r="J16573" s="29"/>
      <c r="K16573" s="29"/>
      <c r="L16573" s="29"/>
    </row>
    <row r="16574" spans="1:12" ht="21">
      <c r="A16574" s="26"/>
      <c r="B16574" s="27"/>
      <c r="C16574" s="27"/>
      <c r="D16574" s="27"/>
      <c r="E16574" s="27"/>
      <c r="F16574" s="27"/>
      <c r="G16574" s="29"/>
      <c r="H16574" s="29"/>
      <c r="I16574" s="29"/>
      <c r="J16574" s="29"/>
      <c r="K16574" s="29"/>
      <c r="L16574" s="29"/>
    </row>
    <row r="16575" spans="1:12" ht="21">
      <c r="A16575" s="26"/>
      <c r="B16575" s="27"/>
      <c r="C16575" s="27"/>
      <c r="D16575" s="27"/>
      <c r="E16575" s="27"/>
      <c r="F16575" s="27"/>
      <c r="G16575" s="29"/>
      <c r="H16575" s="29"/>
      <c r="I16575" s="29"/>
      <c r="J16575" s="29"/>
      <c r="K16575" s="29"/>
      <c r="L16575" s="29"/>
    </row>
    <row r="16576" spans="1:12" ht="21">
      <c r="A16576" s="26"/>
      <c r="B16576" s="27"/>
      <c r="C16576" s="27"/>
      <c r="D16576" s="27"/>
      <c r="E16576" s="27"/>
      <c r="F16576" s="27"/>
      <c r="G16576" s="29"/>
      <c r="H16576" s="29"/>
      <c r="I16576" s="29"/>
      <c r="J16576" s="29"/>
      <c r="K16576" s="29"/>
      <c r="L16576" s="29"/>
    </row>
    <row r="16577" spans="1:12" ht="21">
      <c r="A16577" s="26"/>
      <c r="B16577" s="27"/>
      <c r="C16577" s="27"/>
      <c r="D16577" s="27"/>
      <c r="E16577" s="27"/>
      <c r="F16577" s="27"/>
      <c r="G16577" s="29"/>
      <c r="H16577" s="29"/>
      <c r="I16577" s="29"/>
      <c r="J16577" s="29"/>
      <c r="K16577" s="29"/>
      <c r="L16577" s="29"/>
    </row>
    <row r="16578" spans="1:12" ht="21">
      <c r="A16578" s="26"/>
      <c r="B16578" s="27"/>
      <c r="C16578" s="27"/>
      <c r="D16578" s="27"/>
      <c r="E16578" s="27"/>
      <c r="F16578" s="27"/>
      <c r="G16578" s="29"/>
      <c r="H16578" s="29"/>
      <c r="I16578" s="29"/>
      <c r="J16578" s="29"/>
      <c r="K16578" s="29"/>
      <c r="L16578" s="29"/>
    </row>
    <row r="16579" spans="1:12" ht="21">
      <c r="A16579" s="26"/>
      <c r="B16579" s="27"/>
      <c r="C16579" s="27"/>
      <c r="D16579" s="27"/>
      <c r="E16579" s="27"/>
      <c r="F16579" s="27"/>
      <c r="G16579" s="29"/>
      <c r="H16579" s="29"/>
      <c r="I16579" s="29"/>
      <c r="J16579" s="29"/>
      <c r="K16579" s="29"/>
      <c r="L16579" s="29"/>
    </row>
    <row r="16580" spans="1:12" ht="21">
      <c r="A16580" s="26"/>
      <c r="B16580" s="27"/>
      <c r="C16580" s="27"/>
      <c r="D16580" s="27"/>
      <c r="E16580" s="27"/>
      <c r="F16580" s="27"/>
      <c r="G16580" s="29"/>
      <c r="H16580" s="29"/>
      <c r="I16580" s="29"/>
      <c r="J16580" s="29"/>
      <c r="K16580" s="29"/>
      <c r="L16580" s="29"/>
    </row>
    <row r="16581" spans="1:12" ht="21">
      <c r="A16581" s="26"/>
      <c r="B16581" s="27"/>
      <c r="C16581" s="27"/>
      <c r="D16581" s="27"/>
      <c r="E16581" s="27"/>
      <c r="F16581" s="27"/>
      <c r="G16581" s="29"/>
      <c r="H16581" s="29"/>
      <c r="I16581" s="29"/>
      <c r="J16581" s="29"/>
      <c r="K16581" s="29"/>
      <c r="L16581" s="29"/>
    </row>
    <row r="16582" spans="1:12" ht="21">
      <c r="A16582" s="26"/>
      <c r="B16582" s="27"/>
      <c r="C16582" s="27"/>
      <c r="D16582" s="27"/>
      <c r="E16582" s="27"/>
      <c r="F16582" s="27"/>
      <c r="G16582" s="28"/>
      <c r="H16582" s="28"/>
      <c r="I16582" s="28"/>
      <c r="J16582" s="28"/>
      <c r="K16582" s="28"/>
      <c r="L16582" s="28"/>
    </row>
    <row r="16583" spans="1:12" ht="21">
      <c r="A16583" s="26"/>
      <c r="B16583" s="27"/>
      <c r="C16583" s="27"/>
      <c r="D16583" s="27"/>
      <c r="E16583" s="27"/>
      <c r="F16583" s="27"/>
      <c r="G16583" s="29"/>
      <c r="H16583" s="29"/>
      <c r="I16583" s="29"/>
      <c r="J16583" s="29"/>
      <c r="K16583" s="29"/>
      <c r="L16583" s="29"/>
    </row>
    <row r="16584" spans="1:12" ht="21">
      <c r="A16584" s="26"/>
      <c r="B16584" s="27"/>
      <c r="C16584" s="27"/>
      <c r="D16584" s="27"/>
      <c r="E16584" s="27"/>
      <c r="F16584" s="27"/>
      <c r="G16584" s="28"/>
      <c r="H16584" s="28"/>
      <c r="I16584" s="28"/>
      <c r="J16584" s="28"/>
      <c r="K16584" s="28"/>
      <c r="L16584" s="28"/>
    </row>
    <row r="16585" spans="1:12" ht="21">
      <c r="A16585" s="26"/>
      <c r="B16585" s="27"/>
      <c r="C16585" s="27"/>
      <c r="D16585" s="27"/>
      <c r="E16585" s="27"/>
      <c r="F16585" s="27"/>
      <c r="G16585" s="29"/>
      <c r="H16585" s="29"/>
      <c r="I16585" s="29"/>
      <c r="J16585" s="29"/>
      <c r="K16585" s="29"/>
      <c r="L16585" s="29"/>
    </row>
    <row r="16586" spans="1:12" ht="21">
      <c r="A16586" s="26"/>
      <c r="B16586" s="27"/>
      <c r="C16586" s="27"/>
      <c r="D16586" s="27"/>
      <c r="E16586" s="27"/>
      <c r="F16586" s="27"/>
      <c r="G16586" s="29"/>
      <c r="H16586" s="29"/>
      <c r="I16586" s="29"/>
      <c r="J16586" s="29"/>
      <c r="K16586" s="29"/>
      <c r="L16586" s="29"/>
    </row>
    <row r="16587" spans="1:12" ht="21">
      <c r="A16587" s="26"/>
      <c r="B16587" s="27"/>
      <c r="C16587" s="27"/>
      <c r="D16587" s="27"/>
      <c r="E16587" s="27"/>
      <c r="F16587" s="27"/>
      <c r="G16587" s="29"/>
      <c r="H16587" s="29"/>
      <c r="I16587" s="29"/>
      <c r="J16587" s="29"/>
      <c r="K16587" s="29"/>
      <c r="L16587" s="29"/>
    </row>
    <row r="16588" spans="1:12" ht="21">
      <c r="A16588" s="26"/>
      <c r="B16588" s="27"/>
      <c r="C16588" s="27"/>
      <c r="D16588" s="27"/>
      <c r="E16588" s="27"/>
      <c r="F16588" s="27"/>
      <c r="G16588" s="28"/>
      <c r="H16588" s="28"/>
      <c r="I16588" s="28"/>
      <c r="J16588" s="28"/>
      <c r="K16588" s="28"/>
      <c r="L16588" s="28"/>
    </row>
    <row r="16589" spans="1:12" ht="21">
      <c r="A16589" s="26"/>
      <c r="B16589" s="27"/>
      <c r="C16589" s="27"/>
      <c r="D16589" s="27"/>
      <c r="E16589" s="27"/>
      <c r="F16589" s="27"/>
      <c r="G16589" s="29"/>
      <c r="H16589" s="29"/>
      <c r="I16589" s="29"/>
      <c r="J16589" s="29"/>
      <c r="K16589" s="29"/>
      <c r="L16589" s="29"/>
    </row>
    <row r="16590" spans="1:12" ht="21">
      <c r="A16590" s="26"/>
      <c r="B16590" s="27"/>
      <c r="C16590" s="27"/>
      <c r="D16590" s="27"/>
      <c r="E16590" s="27"/>
      <c r="F16590" s="27"/>
      <c r="G16590" s="28"/>
      <c r="H16590" s="28"/>
      <c r="I16590" s="28"/>
      <c r="J16590" s="28"/>
      <c r="K16590" s="28"/>
      <c r="L16590" s="28"/>
    </row>
    <row r="16591" spans="1:12" ht="21">
      <c r="A16591" s="26"/>
      <c r="B16591" s="27"/>
      <c r="C16591" s="27"/>
      <c r="D16591" s="27"/>
      <c r="E16591" s="27"/>
      <c r="F16591" s="27"/>
      <c r="G16591" s="28"/>
      <c r="H16591" s="28"/>
      <c r="I16591" s="28"/>
      <c r="J16591" s="28"/>
      <c r="K16591" s="28"/>
      <c r="L16591" s="28"/>
    </row>
    <row r="16592" spans="1:12" ht="21">
      <c r="A16592" s="26"/>
      <c r="B16592" s="27"/>
      <c r="C16592" s="27"/>
      <c r="D16592" s="27"/>
      <c r="E16592" s="27"/>
      <c r="F16592" s="27"/>
      <c r="G16592" s="29"/>
      <c r="H16592" s="29"/>
      <c r="I16592" s="29"/>
      <c r="J16592" s="29"/>
      <c r="K16592" s="29"/>
      <c r="L16592" s="29"/>
    </row>
    <row r="16593" spans="1:12" ht="21">
      <c r="A16593" s="26"/>
      <c r="B16593" s="27"/>
      <c r="C16593" s="27"/>
      <c r="D16593" s="27"/>
      <c r="E16593" s="27"/>
      <c r="F16593" s="27"/>
      <c r="G16593" s="29"/>
      <c r="H16593" s="29"/>
      <c r="I16593" s="29"/>
      <c r="J16593" s="29"/>
      <c r="K16593" s="29"/>
      <c r="L16593" s="29"/>
    </row>
    <row r="16594" spans="1:12" ht="21">
      <c r="A16594" s="26"/>
      <c r="B16594" s="27"/>
      <c r="C16594" s="27"/>
      <c r="D16594" s="27"/>
      <c r="E16594" s="27"/>
      <c r="F16594" s="27"/>
      <c r="G16594" s="29"/>
      <c r="H16594" s="29"/>
      <c r="I16594" s="29"/>
      <c r="J16594" s="29"/>
      <c r="K16594" s="29"/>
      <c r="L16594" s="29"/>
    </row>
    <row r="16595" spans="1:12" ht="21">
      <c r="A16595" s="26"/>
      <c r="B16595" s="27"/>
      <c r="C16595" s="27"/>
      <c r="D16595" s="27"/>
      <c r="E16595" s="27"/>
      <c r="F16595" s="27"/>
      <c r="G16595" s="28"/>
      <c r="H16595" s="28"/>
      <c r="I16595" s="28"/>
      <c r="J16595" s="28"/>
      <c r="K16595" s="28"/>
      <c r="L16595" s="28"/>
    </row>
    <row r="16596" spans="1:12" ht="21">
      <c r="A16596" s="26"/>
      <c r="B16596" s="27"/>
      <c r="C16596" s="27"/>
      <c r="D16596" s="27"/>
      <c r="E16596" s="27"/>
      <c r="F16596" s="27"/>
      <c r="G16596" s="29"/>
      <c r="H16596" s="29"/>
      <c r="I16596" s="29"/>
      <c r="J16596" s="29"/>
      <c r="K16596" s="29"/>
      <c r="L16596" s="29"/>
    </row>
    <row r="16597" spans="1:12" ht="21">
      <c r="A16597" s="26"/>
      <c r="B16597" s="27"/>
      <c r="C16597" s="27"/>
      <c r="D16597" s="27"/>
      <c r="E16597" s="27"/>
      <c r="F16597" s="27"/>
      <c r="G16597" s="28"/>
      <c r="H16597" s="28"/>
      <c r="I16597" s="28"/>
      <c r="J16597" s="28"/>
      <c r="K16597" s="28"/>
      <c r="L16597" s="28"/>
    </row>
    <row r="16598" spans="1:12" ht="21">
      <c r="A16598" s="26"/>
      <c r="B16598" s="27"/>
      <c r="C16598" s="27"/>
      <c r="D16598" s="27"/>
      <c r="E16598" s="27"/>
      <c r="F16598" s="27"/>
      <c r="G16598" s="28"/>
      <c r="H16598" s="28"/>
      <c r="I16598" s="28"/>
      <c r="J16598" s="28"/>
      <c r="K16598" s="28"/>
      <c r="L16598" s="28"/>
    </row>
    <row r="16599" spans="1:12" ht="21">
      <c r="A16599" s="26"/>
      <c r="B16599" s="27"/>
      <c r="C16599" s="27"/>
      <c r="D16599" s="27"/>
      <c r="E16599" s="27"/>
      <c r="F16599" s="27"/>
      <c r="G16599" s="29"/>
      <c r="H16599" s="29"/>
      <c r="I16599" s="29"/>
      <c r="J16599" s="29"/>
      <c r="K16599" s="29"/>
      <c r="L16599" s="29"/>
    </row>
    <row r="16600" spans="1:12" ht="21">
      <c r="A16600" s="26"/>
      <c r="B16600" s="27"/>
      <c r="C16600" s="27"/>
      <c r="D16600" s="27"/>
      <c r="E16600" s="27"/>
      <c r="F16600" s="27"/>
      <c r="G16600" s="29"/>
      <c r="H16600" s="29"/>
      <c r="I16600" s="29"/>
      <c r="J16600" s="29"/>
      <c r="K16600" s="29"/>
      <c r="L16600" s="29"/>
    </row>
    <row r="16601" spans="1:12" ht="21">
      <c r="A16601" s="26"/>
      <c r="B16601" s="27"/>
      <c r="C16601" s="27"/>
      <c r="D16601" s="27"/>
      <c r="E16601" s="27"/>
      <c r="F16601" s="27"/>
      <c r="G16601" s="29"/>
      <c r="H16601" s="29"/>
      <c r="I16601" s="29"/>
      <c r="J16601" s="29"/>
      <c r="K16601" s="29"/>
      <c r="L16601" s="29"/>
    </row>
    <row r="16602" spans="1:12" ht="21">
      <c r="A16602" s="26"/>
      <c r="B16602" s="27"/>
      <c r="C16602" s="27"/>
      <c r="D16602" s="27"/>
      <c r="E16602" s="27"/>
      <c r="F16602" s="27"/>
      <c r="G16602" s="28"/>
      <c r="H16602" s="28"/>
      <c r="I16602" s="28"/>
      <c r="J16602" s="28"/>
      <c r="K16602" s="28"/>
      <c r="L16602" s="28"/>
    </row>
    <row r="16603" spans="1:12" ht="21">
      <c r="A16603" s="26"/>
      <c r="B16603" s="27"/>
      <c r="C16603" s="27"/>
      <c r="D16603" s="27"/>
      <c r="E16603" s="27"/>
      <c r="F16603" s="27"/>
      <c r="G16603" s="28"/>
      <c r="H16603" s="28"/>
      <c r="I16603" s="28"/>
      <c r="J16603" s="28"/>
      <c r="K16603" s="28"/>
      <c r="L16603" s="28"/>
    </row>
    <row r="16604" spans="1:12" ht="21">
      <c r="A16604" s="26"/>
      <c r="B16604" s="27"/>
      <c r="C16604" s="27"/>
      <c r="D16604" s="27"/>
      <c r="E16604" s="27"/>
      <c r="F16604" s="27"/>
      <c r="G16604" s="28"/>
      <c r="H16604" s="28"/>
      <c r="I16604" s="28"/>
      <c r="J16604" s="28"/>
      <c r="K16604" s="28"/>
      <c r="L16604" s="28"/>
    </row>
    <row r="16605" spans="1:12" ht="21">
      <c r="A16605" s="26"/>
      <c r="B16605" s="27"/>
      <c r="C16605" s="27"/>
      <c r="D16605" s="27"/>
      <c r="E16605" s="27"/>
      <c r="F16605" s="27"/>
      <c r="G16605" s="28"/>
      <c r="H16605" s="28"/>
      <c r="I16605" s="28"/>
      <c r="J16605" s="28"/>
      <c r="K16605" s="28"/>
      <c r="L16605" s="28"/>
    </row>
    <row r="16606" spans="1:12" ht="21">
      <c r="A16606" s="26"/>
      <c r="B16606" s="27"/>
      <c r="C16606" s="27"/>
      <c r="D16606" s="27"/>
      <c r="E16606" s="27"/>
      <c r="F16606" s="27"/>
      <c r="G16606" s="28"/>
      <c r="H16606" s="28"/>
      <c r="I16606" s="28"/>
      <c r="J16606" s="28"/>
      <c r="K16606" s="28"/>
      <c r="L16606" s="28"/>
    </row>
    <row r="16607" spans="1:12" ht="21">
      <c r="A16607" s="26"/>
      <c r="B16607" s="27"/>
      <c r="C16607" s="27"/>
      <c r="D16607" s="27"/>
      <c r="E16607" s="27"/>
      <c r="F16607" s="27"/>
      <c r="G16607" s="29"/>
      <c r="H16607" s="29"/>
      <c r="I16607" s="29"/>
      <c r="J16607" s="29"/>
      <c r="K16607" s="29"/>
      <c r="L16607" s="29"/>
    </row>
    <row r="16608" spans="1:12" ht="21">
      <c r="A16608" s="26"/>
      <c r="B16608" s="27"/>
      <c r="C16608" s="27"/>
      <c r="D16608" s="27"/>
      <c r="E16608" s="27"/>
      <c r="F16608" s="27"/>
      <c r="G16608" s="28"/>
      <c r="H16608" s="28"/>
      <c r="I16608" s="28"/>
      <c r="J16608" s="28"/>
      <c r="K16608" s="28"/>
      <c r="L16608" s="28"/>
    </row>
    <row r="16609" spans="1:12" ht="21">
      <c r="A16609" s="26"/>
      <c r="B16609" s="27"/>
      <c r="C16609" s="27"/>
      <c r="D16609" s="27"/>
      <c r="E16609" s="27"/>
      <c r="F16609" s="27"/>
      <c r="G16609" s="29"/>
      <c r="H16609" s="29"/>
      <c r="I16609" s="29"/>
      <c r="J16609" s="29"/>
      <c r="K16609" s="29"/>
      <c r="L16609" s="29"/>
    </row>
    <row r="16610" spans="1:12" ht="21">
      <c r="A16610" s="26"/>
      <c r="B16610" s="27"/>
      <c r="C16610" s="27"/>
      <c r="D16610" s="27"/>
      <c r="E16610" s="27"/>
      <c r="F16610" s="27"/>
      <c r="G16610" s="28"/>
      <c r="H16610" s="28"/>
      <c r="I16610" s="28"/>
      <c r="J16610" s="28"/>
      <c r="K16610" s="28"/>
      <c r="L16610" s="28"/>
    </row>
    <row r="16611" spans="1:12" ht="21">
      <c r="A16611" s="26"/>
      <c r="B16611" s="27"/>
      <c r="C16611" s="27"/>
      <c r="D16611" s="27"/>
      <c r="E16611" s="27"/>
      <c r="F16611" s="27"/>
      <c r="G16611" s="29"/>
      <c r="H16611" s="29"/>
      <c r="I16611" s="29"/>
      <c r="J16611" s="29"/>
      <c r="K16611" s="29"/>
      <c r="L16611" s="29"/>
    </row>
    <row r="16612" spans="1:12" ht="21">
      <c r="A16612" s="26"/>
      <c r="B16612" s="27"/>
      <c r="C16612" s="27"/>
      <c r="D16612" s="27"/>
      <c r="E16612" s="27"/>
      <c r="F16612" s="27"/>
      <c r="G16612" s="29"/>
      <c r="H16612" s="29"/>
      <c r="I16612" s="29"/>
      <c r="J16612" s="29"/>
      <c r="K16612" s="29"/>
      <c r="L16612" s="29"/>
    </row>
    <row r="16613" spans="1:12" ht="21">
      <c r="A16613" s="26"/>
      <c r="B16613" s="27"/>
      <c r="C16613" s="27"/>
      <c r="D16613" s="27"/>
      <c r="E16613" s="27"/>
      <c r="F16613" s="27"/>
      <c r="G16613" s="29"/>
      <c r="H16613" s="29"/>
      <c r="I16613" s="29"/>
      <c r="J16613" s="29"/>
      <c r="K16613" s="29"/>
      <c r="L16613" s="29"/>
    </row>
    <row r="16614" spans="1:12" ht="21">
      <c r="A16614" s="26"/>
      <c r="B16614" s="27"/>
      <c r="C16614" s="27"/>
      <c r="D16614" s="27"/>
      <c r="E16614" s="27"/>
      <c r="F16614" s="27"/>
      <c r="G16614" s="28"/>
      <c r="H16614" s="28"/>
      <c r="I16614" s="28"/>
      <c r="J16614" s="28"/>
      <c r="K16614" s="28"/>
      <c r="L16614" s="28"/>
    </row>
    <row r="16615" spans="1:12" ht="21">
      <c r="A16615" s="26"/>
      <c r="B16615" s="27"/>
      <c r="C16615" s="27"/>
      <c r="D16615" s="27"/>
      <c r="E16615" s="27"/>
      <c r="F16615" s="27"/>
      <c r="G16615" s="29"/>
      <c r="H16615" s="29"/>
      <c r="I16615" s="29"/>
      <c r="J16615" s="29"/>
      <c r="K16615" s="29"/>
      <c r="L16615" s="29"/>
    </row>
    <row r="16616" spans="1:12" ht="21">
      <c r="A16616" s="26"/>
      <c r="B16616" s="27"/>
      <c r="C16616" s="27"/>
      <c r="D16616" s="27"/>
      <c r="E16616" s="27"/>
      <c r="F16616" s="27"/>
      <c r="G16616" s="29"/>
      <c r="H16616" s="29"/>
      <c r="I16616" s="29"/>
      <c r="J16616" s="29"/>
      <c r="K16616" s="29"/>
      <c r="L16616" s="29"/>
    </row>
    <row r="16617" spans="1:12" ht="21">
      <c r="A16617" s="26"/>
      <c r="B16617" s="27"/>
      <c r="C16617" s="27"/>
      <c r="D16617" s="27"/>
      <c r="E16617" s="27"/>
      <c r="F16617" s="27"/>
      <c r="G16617" s="29"/>
      <c r="H16617" s="29"/>
      <c r="I16617" s="29"/>
      <c r="J16617" s="29"/>
      <c r="K16617" s="29"/>
      <c r="L16617" s="29"/>
    </row>
    <row r="16618" spans="1:12" ht="21">
      <c r="A16618" s="26"/>
      <c r="B16618" s="27"/>
      <c r="C16618" s="27"/>
      <c r="D16618" s="27"/>
      <c r="E16618" s="27"/>
      <c r="F16618" s="27"/>
      <c r="G16618" s="29"/>
      <c r="H16618" s="29"/>
      <c r="I16618" s="29"/>
      <c r="J16618" s="29"/>
      <c r="K16618" s="29"/>
      <c r="L16618" s="29"/>
    </row>
    <row r="16619" spans="1:12" ht="21">
      <c r="A16619" s="26"/>
      <c r="B16619" s="27"/>
      <c r="C16619" s="27"/>
      <c r="D16619" s="27"/>
      <c r="E16619" s="27"/>
      <c r="F16619" s="27"/>
      <c r="G16619" s="29"/>
      <c r="H16619" s="29"/>
      <c r="I16619" s="29"/>
      <c r="J16619" s="29"/>
      <c r="K16619" s="29"/>
      <c r="L16619" s="29"/>
    </row>
    <row r="16620" spans="1:12" ht="21">
      <c r="A16620" s="26"/>
      <c r="B16620" s="27"/>
      <c r="C16620" s="27"/>
      <c r="D16620" s="27"/>
      <c r="E16620" s="27"/>
      <c r="F16620" s="27"/>
      <c r="G16620" s="29"/>
      <c r="H16620" s="29"/>
      <c r="I16620" s="29"/>
      <c r="J16620" s="29"/>
      <c r="K16620" s="29"/>
      <c r="L16620" s="29"/>
    </row>
    <row r="16621" spans="1:12" ht="21">
      <c r="A16621" s="26"/>
      <c r="B16621" s="27"/>
      <c r="C16621" s="27"/>
      <c r="D16621" s="27"/>
      <c r="E16621" s="27"/>
      <c r="F16621" s="27"/>
      <c r="G16621" s="29"/>
      <c r="H16621" s="29"/>
      <c r="I16621" s="29"/>
      <c r="J16621" s="29"/>
      <c r="K16621" s="29"/>
      <c r="L16621" s="29"/>
    </row>
    <row r="16622" spans="1:12" ht="21">
      <c r="A16622" s="26"/>
      <c r="B16622" s="27"/>
      <c r="C16622" s="27"/>
      <c r="D16622" s="27"/>
      <c r="E16622" s="27"/>
      <c r="F16622" s="27"/>
      <c r="G16622" s="29"/>
      <c r="H16622" s="29"/>
      <c r="I16622" s="29"/>
      <c r="J16622" s="29"/>
      <c r="K16622" s="29"/>
      <c r="L16622" s="29"/>
    </row>
    <row r="16623" spans="1:12" ht="21">
      <c r="A16623" s="26"/>
      <c r="B16623" s="27"/>
      <c r="C16623" s="27"/>
      <c r="D16623" s="27"/>
      <c r="E16623" s="27"/>
      <c r="F16623" s="27"/>
      <c r="G16623" s="28"/>
      <c r="H16623" s="28"/>
      <c r="I16623" s="28"/>
      <c r="J16623" s="28"/>
      <c r="K16623" s="28"/>
      <c r="L16623" s="28"/>
    </row>
    <row r="16624" spans="1:12" ht="21">
      <c r="A16624" s="26"/>
      <c r="B16624" s="27"/>
      <c r="C16624" s="27"/>
      <c r="D16624" s="27"/>
      <c r="E16624" s="27"/>
      <c r="F16624" s="27"/>
      <c r="G16624" s="28"/>
      <c r="H16624" s="28"/>
      <c r="I16624" s="28"/>
      <c r="J16624" s="28"/>
      <c r="K16624" s="28"/>
      <c r="L16624" s="28"/>
    </row>
    <row r="16625" spans="1:12" ht="21">
      <c r="A16625" s="26"/>
      <c r="B16625" s="27"/>
      <c r="C16625" s="27"/>
      <c r="D16625" s="27"/>
      <c r="E16625" s="27"/>
      <c r="F16625" s="27"/>
      <c r="G16625" s="29"/>
      <c r="H16625" s="29"/>
      <c r="I16625" s="29"/>
      <c r="J16625" s="29"/>
      <c r="K16625" s="29"/>
      <c r="L16625" s="29"/>
    </row>
    <row r="16626" spans="1:12" ht="21">
      <c r="A16626" s="26"/>
      <c r="B16626" s="27"/>
      <c r="C16626" s="27"/>
      <c r="D16626" s="27"/>
      <c r="E16626" s="27"/>
      <c r="F16626" s="27"/>
      <c r="G16626" s="29"/>
      <c r="H16626" s="29"/>
      <c r="I16626" s="29"/>
      <c r="J16626" s="29"/>
      <c r="K16626" s="29"/>
      <c r="L16626" s="29"/>
    </row>
    <row r="16627" spans="1:12" ht="21">
      <c r="A16627" s="26"/>
      <c r="B16627" s="27"/>
      <c r="C16627" s="27"/>
      <c r="D16627" s="27"/>
      <c r="E16627" s="27"/>
      <c r="F16627" s="27"/>
      <c r="G16627" s="29"/>
      <c r="H16627" s="29"/>
      <c r="I16627" s="29"/>
      <c r="J16627" s="29"/>
      <c r="K16627" s="29"/>
      <c r="L16627" s="29"/>
    </row>
    <row r="16628" spans="1:12" ht="21">
      <c r="A16628" s="26"/>
      <c r="B16628" s="27"/>
      <c r="C16628" s="27"/>
      <c r="D16628" s="27"/>
      <c r="E16628" s="27"/>
      <c r="F16628" s="27"/>
      <c r="G16628" s="29"/>
      <c r="H16628" s="29"/>
      <c r="I16628" s="29"/>
      <c r="J16628" s="29"/>
      <c r="K16628" s="29"/>
      <c r="L16628" s="29"/>
    </row>
    <row r="16629" spans="1:12" ht="21">
      <c r="A16629" s="26"/>
      <c r="B16629" s="27"/>
      <c r="C16629" s="27"/>
      <c r="D16629" s="27"/>
      <c r="E16629" s="27"/>
      <c r="F16629" s="27"/>
      <c r="G16629" s="29"/>
      <c r="H16629" s="29"/>
      <c r="I16629" s="29"/>
      <c r="J16629" s="29"/>
      <c r="K16629" s="29"/>
      <c r="L16629" s="29"/>
    </row>
    <row r="16630" spans="1:12" ht="21">
      <c r="A16630" s="26"/>
      <c r="B16630" s="27"/>
      <c r="C16630" s="27"/>
      <c r="D16630" s="27"/>
      <c r="E16630" s="27"/>
      <c r="F16630" s="27"/>
      <c r="G16630" s="28"/>
      <c r="H16630" s="28"/>
      <c r="I16630" s="28"/>
      <c r="J16630" s="28"/>
      <c r="K16630" s="28"/>
      <c r="L16630" s="28"/>
    </row>
    <row r="16631" spans="1:12" ht="21">
      <c r="A16631" s="26"/>
      <c r="B16631" s="27"/>
      <c r="C16631" s="27"/>
      <c r="D16631" s="27"/>
      <c r="E16631" s="27"/>
      <c r="F16631" s="27"/>
      <c r="G16631" s="28"/>
      <c r="H16631" s="28"/>
      <c r="I16631" s="28"/>
      <c r="J16631" s="28"/>
      <c r="K16631" s="28"/>
      <c r="L16631" s="28"/>
    </row>
    <row r="16632" spans="1:12" ht="21">
      <c r="A16632" s="26"/>
      <c r="B16632" s="27"/>
      <c r="C16632" s="27"/>
      <c r="D16632" s="27"/>
      <c r="E16632" s="27"/>
      <c r="F16632" s="27"/>
      <c r="G16632" s="28"/>
      <c r="H16632" s="28"/>
      <c r="I16632" s="28"/>
      <c r="J16632" s="28"/>
      <c r="K16632" s="28"/>
      <c r="L16632" s="28"/>
    </row>
    <row r="16633" spans="1:12" ht="21">
      <c r="A16633" s="26"/>
      <c r="B16633" s="27"/>
      <c r="C16633" s="27"/>
      <c r="D16633" s="27"/>
      <c r="E16633" s="27"/>
      <c r="F16633" s="27"/>
      <c r="G16633" s="28"/>
      <c r="H16633" s="28"/>
      <c r="I16633" s="28"/>
      <c r="J16633" s="28"/>
      <c r="K16633" s="28"/>
      <c r="L16633" s="28"/>
    </row>
    <row r="16634" spans="1:12" ht="21">
      <c r="A16634" s="26"/>
      <c r="B16634" s="27"/>
      <c r="C16634" s="27"/>
      <c r="D16634" s="27"/>
      <c r="E16634" s="27"/>
      <c r="F16634" s="27"/>
      <c r="G16634" s="28"/>
      <c r="H16634" s="28"/>
      <c r="I16634" s="28"/>
      <c r="J16634" s="28"/>
      <c r="K16634" s="28"/>
      <c r="L16634" s="28"/>
    </row>
    <row r="16635" spans="1:12" ht="21">
      <c r="A16635" s="26"/>
      <c r="B16635" s="27"/>
      <c r="C16635" s="27"/>
      <c r="D16635" s="27"/>
      <c r="E16635" s="27"/>
      <c r="F16635" s="27"/>
      <c r="G16635" s="29"/>
      <c r="H16635" s="29"/>
      <c r="I16635" s="29"/>
      <c r="J16635" s="29"/>
      <c r="K16635" s="29"/>
      <c r="L16635" s="29"/>
    </row>
    <row r="16636" spans="1:12" ht="21">
      <c r="A16636" s="26"/>
      <c r="B16636" s="27"/>
      <c r="C16636" s="27"/>
      <c r="D16636" s="27"/>
      <c r="E16636" s="27"/>
      <c r="F16636" s="27"/>
      <c r="G16636" s="29"/>
      <c r="H16636" s="29"/>
      <c r="I16636" s="29"/>
      <c r="J16636" s="29"/>
      <c r="K16636" s="29"/>
      <c r="L16636" s="29"/>
    </row>
    <row r="16637" spans="1:12" ht="21">
      <c r="A16637" s="26"/>
      <c r="B16637" s="27"/>
      <c r="C16637" s="27"/>
      <c r="D16637" s="27"/>
      <c r="E16637" s="27"/>
      <c r="F16637" s="27"/>
      <c r="G16637" s="29"/>
      <c r="H16637" s="29"/>
      <c r="I16637" s="29"/>
      <c r="J16637" s="29"/>
      <c r="K16637" s="29"/>
      <c r="L16637" s="29"/>
    </row>
    <row r="16638" spans="1:12" ht="21">
      <c r="A16638" s="26"/>
      <c r="B16638" s="27"/>
      <c r="C16638" s="27"/>
      <c r="D16638" s="27"/>
      <c r="E16638" s="27"/>
      <c r="F16638" s="27"/>
      <c r="G16638" s="29"/>
      <c r="H16638" s="29"/>
      <c r="I16638" s="29"/>
      <c r="J16638" s="29"/>
      <c r="K16638" s="29"/>
      <c r="L16638" s="29"/>
    </row>
    <row r="16639" spans="1:12" ht="21">
      <c r="A16639" s="26"/>
      <c r="B16639" s="27"/>
      <c r="C16639" s="27"/>
      <c r="D16639" s="27"/>
      <c r="E16639" s="27"/>
      <c r="F16639" s="27"/>
      <c r="G16639" s="29"/>
      <c r="H16639" s="29"/>
      <c r="I16639" s="29"/>
      <c r="J16639" s="29"/>
      <c r="K16639" s="29"/>
      <c r="L16639" s="29"/>
    </row>
    <row r="16640" spans="1:12" ht="21">
      <c r="A16640" s="26"/>
      <c r="B16640" s="27"/>
      <c r="C16640" s="27"/>
      <c r="D16640" s="27"/>
      <c r="E16640" s="27"/>
      <c r="F16640" s="27"/>
      <c r="G16640" s="29"/>
      <c r="H16640" s="29"/>
      <c r="I16640" s="29"/>
      <c r="J16640" s="29"/>
      <c r="K16640" s="29"/>
      <c r="L16640" s="29"/>
    </row>
    <row r="16641" spans="1:12" ht="21">
      <c r="A16641" s="26"/>
      <c r="B16641" s="27"/>
      <c r="C16641" s="27"/>
      <c r="D16641" s="27"/>
      <c r="E16641" s="27"/>
      <c r="F16641" s="27"/>
      <c r="G16641" s="29"/>
      <c r="H16641" s="29"/>
      <c r="I16641" s="29"/>
      <c r="J16641" s="29"/>
      <c r="K16641" s="29"/>
      <c r="L16641" s="29"/>
    </row>
    <row r="16642" spans="1:12" ht="21">
      <c r="A16642" s="26"/>
      <c r="B16642" s="27"/>
      <c r="C16642" s="27"/>
      <c r="D16642" s="27"/>
      <c r="E16642" s="27"/>
      <c r="F16642" s="27"/>
      <c r="G16642" s="28"/>
      <c r="H16642" s="28"/>
      <c r="I16642" s="28"/>
      <c r="J16642" s="28"/>
      <c r="K16642" s="28"/>
      <c r="L16642" s="28"/>
    </row>
    <row r="16643" spans="1:12" ht="21">
      <c r="A16643" s="26"/>
      <c r="B16643" s="27"/>
      <c r="C16643" s="27"/>
      <c r="D16643" s="27"/>
      <c r="E16643" s="27"/>
      <c r="F16643" s="27"/>
      <c r="G16643" s="28"/>
      <c r="H16643" s="28"/>
      <c r="I16643" s="28"/>
      <c r="J16643" s="28"/>
      <c r="K16643" s="28"/>
      <c r="L16643" s="28"/>
    </row>
    <row r="16644" spans="1:12" ht="21">
      <c r="A16644" s="26"/>
      <c r="B16644" s="27"/>
      <c r="C16644" s="27"/>
      <c r="D16644" s="27"/>
      <c r="E16644" s="27"/>
      <c r="F16644" s="27"/>
      <c r="G16644" s="29"/>
      <c r="H16644" s="29"/>
      <c r="I16644" s="29"/>
      <c r="J16644" s="29"/>
      <c r="K16644" s="29"/>
      <c r="L16644" s="29"/>
    </row>
    <row r="16645" spans="1:12" ht="21">
      <c r="A16645" s="26"/>
      <c r="B16645" s="27"/>
      <c r="C16645" s="27"/>
      <c r="D16645" s="27"/>
      <c r="E16645" s="27"/>
      <c r="F16645" s="27"/>
      <c r="G16645" s="29"/>
      <c r="H16645" s="29"/>
      <c r="I16645" s="29"/>
      <c r="J16645" s="29"/>
      <c r="K16645" s="29"/>
      <c r="L16645" s="29"/>
    </row>
    <row r="16646" spans="1:12" ht="21">
      <c r="A16646" s="26"/>
      <c r="B16646" s="27"/>
      <c r="C16646" s="27"/>
      <c r="D16646" s="27"/>
      <c r="E16646" s="27"/>
      <c r="F16646" s="27"/>
      <c r="G16646" s="29"/>
      <c r="H16646" s="29"/>
      <c r="I16646" s="29"/>
      <c r="J16646" s="29"/>
      <c r="K16646" s="29"/>
      <c r="L16646" s="29"/>
    </row>
    <row r="16647" spans="1:12" ht="21">
      <c r="A16647" s="26"/>
      <c r="B16647" s="27"/>
      <c r="C16647" s="27"/>
      <c r="D16647" s="27"/>
      <c r="E16647" s="27"/>
      <c r="F16647" s="27"/>
      <c r="G16647" s="29"/>
      <c r="H16647" s="29"/>
      <c r="I16647" s="29"/>
      <c r="J16647" s="29"/>
      <c r="K16647" s="29"/>
      <c r="L16647" s="29"/>
    </row>
    <row r="16648" spans="1:12" ht="21">
      <c r="A16648" s="26"/>
      <c r="B16648" s="27"/>
      <c r="C16648" s="27"/>
      <c r="D16648" s="27"/>
      <c r="E16648" s="27"/>
      <c r="F16648" s="27"/>
      <c r="G16648" s="29"/>
      <c r="H16648" s="29"/>
      <c r="I16648" s="29"/>
      <c r="J16648" s="29"/>
      <c r="K16648" s="29"/>
      <c r="L16648" s="29"/>
    </row>
    <row r="16649" spans="1:12" ht="21">
      <c r="A16649" s="26"/>
      <c r="B16649" s="27"/>
      <c r="C16649" s="27"/>
      <c r="D16649" s="27"/>
      <c r="E16649" s="27"/>
      <c r="F16649" s="27"/>
      <c r="G16649" s="29"/>
      <c r="H16649" s="29"/>
      <c r="I16649" s="29"/>
      <c r="J16649" s="29"/>
      <c r="K16649" s="29"/>
      <c r="L16649" s="29"/>
    </row>
    <row r="16650" spans="1:12" ht="21">
      <c r="A16650" s="26"/>
      <c r="B16650" s="27"/>
      <c r="C16650" s="27"/>
      <c r="D16650" s="27"/>
      <c r="E16650" s="27"/>
      <c r="F16650" s="27"/>
      <c r="G16650" s="28"/>
      <c r="H16650" s="28"/>
      <c r="I16650" s="28"/>
      <c r="J16650" s="28"/>
      <c r="K16650" s="28"/>
      <c r="L16650" s="28"/>
    </row>
    <row r="16651" spans="1:12" ht="21">
      <c r="A16651" s="26"/>
      <c r="B16651" s="27"/>
      <c r="C16651" s="27"/>
      <c r="D16651" s="27"/>
      <c r="E16651" s="27"/>
      <c r="F16651" s="27"/>
      <c r="G16651" s="28"/>
      <c r="H16651" s="28"/>
      <c r="I16651" s="28"/>
      <c r="J16651" s="28"/>
      <c r="K16651" s="28"/>
      <c r="L16651" s="28"/>
    </row>
    <row r="16652" spans="1:12" ht="21">
      <c r="A16652" s="26"/>
      <c r="B16652" s="27"/>
      <c r="C16652" s="27"/>
      <c r="D16652" s="27"/>
      <c r="E16652" s="27"/>
      <c r="F16652" s="27"/>
      <c r="G16652" s="28"/>
      <c r="H16652" s="28"/>
      <c r="I16652" s="28"/>
      <c r="J16652" s="28"/>
      <c r="K16652" s="28"/>
      <c r="L16652" s="28"/>
    </row>
    <row r="16653" spans="1:12" ht="21">
      <c r="A16653" s="26"/>
      <c r="B16653" s="27"/>
      <c r="C16653" s="27"/>
      <c r="D16653" s="27"/>
      <c r="E16653" s="27"/>
      <c r="F16653" s="27"/>
      <c r="G16653" s="28"/>
      <c r="H16653" s="28"/>
      <c r="I16653" s="28"/>
      <c r="J16653" s="28"/>
      <c r="K16653" s="28"/>
      <c r="L16653" s="28"/>
    </row>
    <row r="16654" spans="1:12" ht="21">
      <c r="A16654" s="26"/>
      <c r="B16654" s="27"/>
      <c r="C16654" s="27"/>
      <c r="D16654" s="27"/>
      <c r="E16654" s="27"/>
      <c r="F16654" s="27"/>
      <c r="G16654" s="28"/>
      <c r="H16654" s="28"/>
      <c r="I16654" s="28"/>
      <c r="J16654" s="28"/>
      <c r="K16654" s="28"/>
      <c r="L16654" s="28"/>
    </row>
    <row r="16655" spans="1:12" ht="21">
      <c r="A16655" s="26"/>
      <c r="B16655" s="27"/>
      <c r="C16655" s="27"/>
      <c r="D16655" s="27"/>
      <c r="E16655" s="27"/>
      <c r="F16655" s="27"/>
      <c r="G16655" s="28"/>
      <c r="H16655" s="28"/>
      <c r="I16655" s="28"/>
      <c r="J16655" s="28"/>
      <c r="K16655" s="28"/>
      <c r="L16655" s="28"/>
    </row>
    <row r="16656" spans="1:12" ht="21">
      <c r="A16656" s="26"/>
      <c r="B16656" s="27"/>
      <c r="C16656" s="27"/>
      <c r="D16656" s="27"/>
      <c r="E16656" s="27"/>
      <c r="F16656" s="27"/>
      <c r="G16656" s="28"/>
      <c r="H16656" s="28"/>
      <c r="I16656" s="28"/>
      <c r="J16656" s="28"/>
      <c r="K16656" s="28"/>
      <c r="L16656" s="28"/>
    </row>
    <row r="16657" spans="1:12" ht="21">
      <c r="A16657" s="26"/>
      <c r="B16657" s="27"/>
      <c r="C16657" s="27"/>
      <c r="D16657" s="27"/>
      <c r="E16657" s="27"/>
      <c r="F16657" s="27"/>
      <c r="G16657" s="29"/>
      <c r="H16657" s="29"/>
      <c r="I16657" s="29"/>
      <c r="J16657" s="29"/>
      <c r="K16657" s="29"/>
      <c r="L16657" s="29"/>
    </row>
    <row r="16658" spans="1:12" ht="21">
      <c r="A16658" s="26"/>
      <c r="B16658" s="27"/>
      <c r="C16658" s="27"/>
      <c r="D16658" s="27"/>
      <c r="E16658" s="27"/>
      <c r="F16658" s="27"/>
      <c r="G16658" s="29"/>
      <c r="H16658" s="29"/>
      <c r="I16658" s="29"/>
      <c r="J16658" s="29"/>
      <c r="K16658" s="29"/>
      <c r="L16658" s="29"/>
    </row>
    <row r="16659" spans="1:12" ht="21">
      <c r="A16659" s="26"/>
      <c r="B16659" s="27"/>
      <c r="C16659" s="27"/>
      <c r="D16659" s="27"/>
      <c r="E16659" s="27"/>
      <c r="F16659" s="27"/>
      <c r="G16659" s="29"/>
      <c r="H16659" s="29"/>
      <c r="I16659" s="29"/>
      <c r="J16659" s="29"/>
      <c r="K16659" s="29"/>
      <c r="L16659" s="29"/>
    </row>
    <row r="16660" spans="1:12" ht="21">
      <c r="A16660" s="26"/>
      <c r="B16660" s="27"/>
      <c r="C16660" s="27"/>
      <c r="D16660" s="27"/>
      <c r="E16660" s="27"/>
      <c r="F16660" s="27"/>
      <c r="G16660" s="28"/>
      <c r="H16660" s="28"/>
      <c r="I16660" s="28"/>
      <c r="J16660" s="28"/>
      <c r="K16660" s="28"/>
      <c r="L16660" s="28"/>
    </row>
    <row r="16661" spans="1:12" ht="21">
      <c r="A16661" s="26"/>
      <c r="B16661" s="27"/>
      <c r="C16661" s="27"/>
      <c r="D16661" s="27"/>
      <c r="E16661" s="27"/>
      <c r="F16661" s="27"/>
      <c r="G16661" s="29"/>
      <c r="H16661" s="29"/>
      <c r="I16661" s="29"/>
      <c r="J16661" s="29"/>
      <c r="K16661" s="29"/>
      <c r="L16661" s="29"/>
    </row>
    <row r="16662" spans="1:12" ht="21">
      <c r="A16662" s="26"/>
      <c r="B16662" s="27"/>
      <c r="C16662" s="27"/>
      <c r="D16662" s="27"/>
      <c r="E16662" s="27"/>
      <c r="F16662" s="27"/>
      <c r="G16662" s="29"/>
      <c r="H16662" s="29"/>
      <c r="I16662" s="29"/>
      <c r="J16662" s="29"/>
      <c r="K16662" s="29"/>
      <c r="L16662" s="29"/>
    </row>
    <row r="16663" spans="1:12" ht="21">
      <c r="A16663" s="26"/>
      <c r="B16663" s="27"/>
      <c r="C16663" s="27"/>
      <c r="D16663" s="27"/>
      <c r="E16663" s="27"/>
      <c r="F16663" s="27"/>
      <c r="G16663" s="29"/>
      <c r="H16663" s="29"/>
      <c r="I16663" s="29"/>
      <c r="J16663" s="29"/>
      <c r="K16663" s="29"/>
      <c r="L16663" s="29"/>
    </row>
    <row r="16664" spans="1:12" ht="21">
      <c r="A16664" s="26"/>
      <c r="B16664" s="27"/>
      <c r="C16664" s="27"/>
      <c r="D16664" s="27"/>
      <c r="E16664" s="27"/>
      <c r="F16664" s="27"/>
      <c r="G16664" s="29"/>
      <c r="H16664" s="29"/>
      <c r="I16664" s="29"/>
      <c r="J16664" s="29"/>
      <c r="K16664" s="29"/>
      <c r="L16664" s="29"/>
    </row>
    <row r="16665" spans="1:12" ht="21">
      <c r="A16665" s="26"/>
      <c r="B16665" s="27"/>
      <c r="C16665" s="27"/>
      <c r="D16665" s="27"/>
      <c r="E16665" s="27"/>
      <c r="F16665" s="27"/>
      <c r="G16665" s="29"/>
      <c r="H16665" s="29"/>
      <c r="I16665" s="29"/>
      <c r="J16665" s="29"/>
      <c r="K16665" s="29"/>
      <c r="L16665" s="29"/>
    </row>
    <row r="16666" spans="1:12" ht="21">
      <c r="A16666" s="26"/>
      <c r="B16666" s="27"/>
      <c r="C16666" s="27"/>
      <c r="D16666" s="27"/>
      <c r="E16666" s="27"/>
      <c r="F16666" s="27"/>
      <c r="G16666" s="28"/>
      <c r="H16666" s="28"/>
      <c r="I16666" s="28"/>
      <c r="J16666" s="28"/>
      <c r="K16666" s="28"/>
      <c r="L16666" s="28"/>
    </row>
    <row r="16667" spans="1:12" ht="21">
      <c r="A16667" s="26"/>
      <c r="B16667" s="27"/>
      <c r="C16667" s="27"/>
      <c r="D16667" s="27"/>
      <c r="E16667" s="27"/>
      <c r="F16667" s="27"/>
      <c r="G16667" s="29"/>
      <c r="H16667" s="29"/>
      <c r="I16667" s="29"/>
      <c r="J16667" s="29"/>
      <c r="K16667" s="29"/>
      <c r="L16667" s="29"/>
    </row>
    <row r="16668" spans="1:12" ht="21">
      <c r="A16668" s="26"/>
      <c r="B16668" s="27"/>
      <c r="C16668" s="27"/>
      <c r="D16668" s="27"/>
      <c r="E16668" s="27"/>
      <c r="F16668" s="27"/>
      <c r="G16668" s="29"/>
      <c r="H16668" s="29"/>
      <c r="I16668" s="29"/>
      <c r="J16668" s="29"/>
      <c r="K16668" s="29"/>
      <c r="L16668" s="29"/>
    </row>
    <row r="16669" spans="1:12" ht="21">
      <c r="A16669" s="26"/>
      <c r="B16669" s="27"/>
      <c r="C16669" s="27"/>
      <c r="D16669" s="27"/>
      <c r="E16669" s="27"/>
      <c r="F16669" s="27"/>
      <c r="G16669" s="29"/>
      <c r="H16669" s="29"/>
      <c r="I16669" s="29"/>
      <c r="J16669" s="29"/>
      <c r="K16669" s="29"/>
      <c r="L16669" s="29"/>
    </row>
    <row r="16670" spans="1:12" ht="21">
      <c r="A16670" s="26"/>
      <c r="B16670" s="27"/>
      <c r="C16670" s="27"/>
      <c r="D16670" s="27"/>
      <c r="E16670" s="27"/>
      <c r="F16670" s="27"/>
      <c r="G16670" s="29"/>
      <c r="H16670" s="29"/>
      <c r="I16670" s="29"/>
      <c r="J16670" s="29"/>
      <c r="K16670" s="29"/>
      <c r="L16670" s="29"/>
    </row>
    <row r="16671" spans="1:12" ht="21">
      <c r="A16671" s="26"/>
      <c r="B16671" s="27"/>
      <c r="C16671" s="27"/>
      <c r="D16671" s="27"/>
      <c r="E16671" s="27"/>
      <c r="F16671" s="27"/>
      <c r="G16671" s="29"/>
      <c r="H16671" s="29"/>
      <c r="I16671" s="29"/>
      <c r="J16671" s="29"/>
      <c r="K16671" s="29"/>
      <c r="L16671" s="29"/>
    </row>
    <row r="16672" spans="1:12" ht="21">
      <c r="A16672" s="26"/>
      <c r="B16672" s="27"/>
      <c r="C16672" s="27"/>
      <c r="D16672" s="27"/>
      <c r="E16672" s="27"/>
      <c r="F16672" s="27"/>
      <c r="G16672" s="29"/>
      <c r="H16672" s="29"/>
      <c r="I16672" s="29"/>
      <c r="J16672" s="29"/>
      <c r="K16672" s="29"/>
      <c r="L16672" s="29"/>
    </row>
    <row r="16673" spans="1:12" ht="21">
      <c r="A16673" s="26"/>
      <c r="B16673" s="27"/>
      <c r="C16673" s="27"/>
      <c r="D16673" s="27"/>
      <c r="E16673" s="27"/>
      <c r="F16673" s="27"/>
      <c r="G16673" s="29"/>
      <c r="H16673" s="29"/>
      <c r="I16673" s="29"/>
      <c r="J16673" s="29"/>
      <c r="K16673" s="29"/>
      <c r="L16673" s="29"/>
    </row>
    <row r="16674" spans="1:12" ht="21">
      <c r="A16674" s="26"/>
      <c r="B16674" s="27"/>
      <c r="C16674" s="27"/>
      <c r="D16674" s="27"/>
      <c r="E16674" s="27"/>
      <c r="F16674" s="27"/>
      <c r="G16674" s="29"/>
      <c r="H16674" s="29"/>
      <c r="I16674" s="29"/>
      <c r="J16674" s="29"/>
      <c r="K16674" s="29"/>
      <c r="L16674" s="29"/>
    </row>
    <row r="16675" spans="1:12" ht="21">
      <c r="A16675" s="26"/>
      <c r="B16675" s="27"/>
      <c r="C16675" s="27"/>
      <c r="D16675" s="27"/>
      <c r="E16675" s="27"/>
      <c r="F16675" s="27"/>
      <c r="G16675" s="29"/>
      <c r="H16675" s="29"/>
      <c r="I16675" s="29"/>
      <c r="J16675" s="29"/>
      <c r="K16675" s="29"/>
      <c r="L16675" s="29"/>
    </row>
    <row r="16676" spans="1:12" ht="21">
      <c r="A16676" s="26"/>
      <c r="B16676" s="27"/>
      <c r="C16676" s="27"/>
      <c r="D16676" s="27"/>
      <c r="E16676" s="27"/>
      <c r="F16676" s="27"/>
      <c r="G16676" s="28"/>
      <c r="H16676" s="28"/>
      <c r="I16676" s="28"/>
      <c r="J16676" s="28"/>
      <c r="K16676" s="28"/>
      <c r="L16676" s="28"/>
    </row>
    <row r="16677" spans="1:12" ht="21">
      <c r="A16677" s="26"/>
      <c r="B16677" s="27"/>
      <c r="C16677" s="27"/>
      <c r="D16677" s="27"/>
      <c r="E16677" s="27"/>
      <c r="F16677" s="27"/>
      <c r="G16677" s="29"/>
      <c r="H16677" s="29"/>
      <c r="I16677" s="29"/>
      <c r="J16677" s="29"/>
      <c r="K16677" s="29"/>
      <c r="L16677" s="29"/>
    </row>
    <row r="16678" spans="1:12" ht="21">
      <c r="A16678" s="26"/>
      <c r="B16678" s="27"/>
      <c r="C16678" s="27"/>
      <c r="D16678" s="27"/>
      <c r="E16678" s="27"/>
      <c r="F16678" s="27"/>
      <c r="G16678" s="28"/>
      <c r="H16678" s="28"/>
      <c r="I16678" s="28"/>
      <c r="J16678" s="28"/>
      <c r="K16678" s="28"/>
      <c r="L16678" s="28"/>
    </row>
    <row r="16679" spans="1:12" ht="21">
      <c r="A16679" s="26"/>
      <c r="B16679" s="27"/>
      <c r="C16679" s="27"/>
      <c r="D16679" s="27"/>
      <c r="E16679" s="27"/>
      <c r="F16679" s="27"/>
      <c r="G16679" s="28"/>
      <c r="H16679" s="28"/>
      <c r="I16679" s="28"/>
      <c r="J16679" s="28"/>
      <c r="K16679" s="28"/>
      <c r="L16679" s="28"/>
    </row>
    <row r="16680" spans="1:12" ht="21">
      <c r="A16680" s="26"/>
      <c r="B16680" s="27"/>
      <c r="C16680" s="27"/>
      <c r="D16680" s="27"/>
      <c r="E16680" s="27"/>
      <c r="F16680" s="27"/>
      <c r="G16680" s="28"/>
      <c r="H16680" s="28"/>
      <c r="I16680" s="28"/>
      <c r="J16680" s="28"/>
      <c r="K16680" s="28"/>
      <c r="L16680" s="28"/>
    </row>
    <row r="16681" spans="1:12" ht="21">
      <c r="A16681" s="26"/>
      <c r="B16681" s="27"/>
      <c r="C16681" s="27"/>
      <c r="D16681" s="27"/>
      <c r="E16681" s="27"/>
      <c r="F16681" s="27"/>
      <c r="G16681" s="29"/>
      <c r="H16681" s="29"/>
      <c r="I16681" s="29"/>
      <c r="J16681" s="29"/>
      <c r="K16681" s="29"/>
      <c r="L16681" s="29"/>
    </row>
    <row r="16682" spans="1:12" ht="21">
      <c r="A16682" s="26"/>
      <c r="B16682" s="27"/>
      <c r="C16682" s="27"/>
      <c r="D16682" s="27"/>
      <c r="E16682" s="27"/>
      <c r="F16682" s="27"/>
      <c r="G16682" s="29"/>
      <c r="H16682" s="29"/>
      <c r="I16682" s="29"/>
      <c r="J16682" s="29"/>
      <c r="K16682" s="29"/>
      <c r="L16682" s="29"/>
    </row>
    <row r="16683" spans="1:12" ht="21">
      <c r="A16683" s="26"/>
      <c r="B16683" s="27"/>
      <c r="C16683" s="27"/>
      <c r="D16683" s="27"/>
      <c r="E16683" s="27"/>
      <c r="F16683" s="27"/>
      <c r="G16683" s="28"/>
      <c r="H16683" s="28"/>
      <c r="I16683" s="28"/>
      <c r="J16683" s="28"/>
      <c r="K16683" s="28"/>
      <c r="L16683" s="28"/>
    </row>
    <row r="16684" spans="1:12" ht="21">
      <c r="A16684" s="26"/>
      <c r="B16684" s="27"/>
      <c r="C16684" s="27"/>
      <c r="D16684" s="27"/>
      <c r="E16684" s="27"/>
      <c r="F16684" s="27"/>
      <c r="G16684" s="29"/>
      <c r="H16684" s="29"/>
      <c r="I16684" s="29"/>
      <c r="J16684" s="29"/>
      <c r="K16684" s="29"/>
      <c r="L16684" s="29"/>
    </row>
    <row r="16685" spans="1:12" ht="21">
      <c r="A16685" s="26"/>
      <c r="B16685" s="27"/>
      <c r="C16685" s="27"/>
      <c r="D16685" s="27"/>
      <c r="E16685" s="27"/>
      <c r="F16685" s="27"/>
      <c r="G16685" s="29"/>
      <c r="H16685" s="29"/>
      <c r="I16685" s="29"/>
      <c r="J16685" s="29"/>
      <c r="K16685" s="29"/>
      <c r="L16685" s="29"/>
    </row>
    <row r="16686" spans="1:12" ht="21">
      <c r="A16686" s="26"/>
      <c r="B16686" s="27"/>
      <c r="C16686" s="27"/>
      <c r="D16686" s="27"/>
      <c r="E16686" s="27"/>
      <c r="F16686" s="27"/>
      <c r="G16686" s="28"/>
      <c r="H16686" s="28"/>
      <c r="I16686" s="28"/>
      <c r="J16686" s="28"/>
      <c r="K16686" s="28"/>
      <c r="L16686" s="28"/>
    </row>
    <row r="16687" spans="1:12" ht="21">
      <c r="A16687" s="26"/>
      <c r="B16687" s="27"/>
      <c r="C16687" s="27"/>
      <c r="D16687" s="27"/>
      <c r="E16687" s="27"/>
      <c r="F16687" s="27"/>
      <c r="G16687" s="28"/>
      <c r="H16687" s="28"/>
      <c r="I16687" s="28"/>
      <c r="J16687" s="28"/>
      <c r="K16687" s="28"/>
      <c r="L16687" s="28"/>
    </row>
    <row r="16688" spans="1:12" ht="21">
      <c r="A16688" s="26"/>
      <c r="B16688" s="27"/>
      <c r="C16688" s="27"/>
      <c r="D16688" s="27"/>
      <c r="E16688" s="27"/>
      <c r="F16688" s="27"/>
      <c r="G16688" s="28"/>
      <c r="H16688" s="28"/>
      <c r="I16688" s="28"/>
      <c r="J16688" s="28"/>
      <c r="K16688" s="28"/>
      <c r="L16688" s="28"/>
    </row>
    <row r="16689" spans="1:12" ht="21">
      <c r="A16689" s="26"/>
      <c r="B16689" s="27"/>
      <c r="C16689" s="27"/>
      <c r="D16689" s="27"/>
      <c r="E16689" s="27"/>
      <c r="F16689" s="27"/>
      <c r="G16689" s="28"/>
      <c r="H16689" s="28"/>
      <c r="I16689" s="28"/>
      <c r="J16689" s="28"/>
      <c r="K16689" s="28"/>
      <c r="L16689" s="28"/>
    </row>
    <row r="16690" spans="1:12" ht="21">
      <c r="A16690" s="26"/>
      <c r="B16690" s="27"/>
      <c r="C16690" s="27"/>
      <c r="D16690" s="27"/>
      <c r="E16690" s="27"/>
      <c r="F16690" s="27"/>
      <c r="G16690" s="28"/>
      <c r="H16690" s="28"/>
      <c r="I16690" s="28"/>
      <c r="J16690" s="28"/>
      <c r="K16690" s="28"/>
      <c r="L16690" s="28"/>
    </row>
    <row r="16691" spans="1:12" ht="21">
      <c r="A16691" s="26"/>
      <c r="B16691" s="27"/>
      <c r="C16691" s="27"/>
      <c r="D16691" s="27"/>
      <c r="E16691" s="27"/>
      <c r="F16691" s="27"/>
      <c r="G16691" s="29"/>
      <c r="H16691" s="29"/>
      <c r="I16691" s="29"/>
      <c r="J16691" s="29"/>
      <c r="K16691" s="29"/>
      <c r="L16691" s="29"/>
    </row>
    <row r="16692" spans="1:12" ht="21">
      <c r="A16692" s="26"/>
      <c r="B16692" s="27"/>
      <c r="C16692" s="27"/>
      <c r="D16692" s="27"/>
      <c r="E16692" s="27"/>
      <c r="F16692" s="27"/>
      <c r="G16692" s="28"/>
      <c r="H16692" s="28"/>
      <c r="I16692" s="28"/>
      <c r="J16692" s="28"/>
      <c r="K16692" s="28"/>
      <c r="L16692" s="28"/>
    </row>
    <row r="16693" spans="1:12" ht="21">
      <c r="A16693" s="26"/>
      <c r="B16693" s="27"/>
      <c r="C16693" s="27"/>
      <c r="D16693" s="27"/>
      <c r="E16693" s="27"/>
      <c r="F16693" s="27"/>
      <c r="G16693" s="28"/>
      <c r="H16693" s="28"/>
      <c r="I16693" s="28"/>
      <c r="J16693" s="28"/>
      <c r="K16693" s="28"/>
      <c r="L16693" s="28"/>
    </row>
    <row r="16694" spans="1:12" ht="21">
      <c r="A16694" s="26"/>
      <c r="B16694" s="27"/>
      <c r="C16694" s="27"/>
      <c r="D16694" s="27"/>
      <c r="E16694" s="27"/>
      <c r="F16694" s="27"/>
      <c r="G16694" s="28"/>
      <c r="H16694" s="28"/>
      <c r="I16694" s="28"/>
      <c r="J16694" s="28"/>
      <c r="K16694" s="28"/>
      <c r="L16694" s="28"/>
    </row>
    <row r="16695" spans="1:12" ht="21">
      <c r="A16695" s="26"/>
      <c r="B16695" s="27"/>
      <c r="C16695" s="27"/>
      <c r="D16695" s="27"/>
      <c r="E16695" s="27"/>
      <c r="F16695" s="27"/>
      <c r="G16695" s="28"/>
      <c r="H16695" s="28"/>
      <c r="I16695" s="28"/>
      <c r="J16695" s="28"/>
      <c r="K16695" s="28"/>
      <c r="L16695" s="28"/>
    </row>
    <row r="16696" spans="1:12" ht="21">
      <c r="A16696" s="26"/>
      <c r="B16696" s="27"/>
      <c r="C16696" s="27"/>
      <c r="D16696" s="27"/>
      <c r="E16696" s="27"/>
      <c r="F16696" s="27"/>
      <c r="G16696" s="28"/>
      <c r="H16696" s="28"/>
      <c r="I16696" s="28"/>
      <c r="J16696" s="28"/>
      <c r="K16696" s="28"/>
      <c r="L16696" s="28"/>
    </row>
    <row r="16697" spans="1:12" ht="21">
      <c r="A16697" s="26"/>
      <c r="B16697" s="27"/>
      <c r="C16697" s="27"/>
      <c r="D16697" s="27"/>
      <c r="E16697" s="27"/>
      <c r="F16697" s="27"/>
      <c r="G16697" s="29"/>
      <c r="H16697" s="29"/>
      <c r="I16697" s="29"/>
      <c r="J16697" s="29"/>
      <c r="K16697" s="29"/>
      <c r="L16697" s="29"/>
    </row>
    <row r="16698" spans="1:12" ht="21">
      <c r="A16698" s="26"/>
      <c r="B16698" s="27"/>
      <c r="C16698" s="27"/>
      <c r="D16698" s="27"/>
      <c r="E16698" s="27"/>
      <c r="F16698" s="27"/>
      <c r="G16698" s="29"/>
      <c r="H16698" s="29"/>
      <c r="I16698" s="29"/>
      <c r="J16698" s="29"/>
      <c r="K16698" s="29"/>
      <c r="L16698" s="29"/>
    </row>
    <row r="16699" spans="1:12" ht="21">
      <c r="A16699" s="26"/>
      <c r="B16699" s="27"/>
      <c r="C16699" s="27"/>
      <c r="D16699" s="27"/>
      <c r="E16699" s="27"/>
      <c r="F16699" s="27"/>
      <c r="G16699" s="29"/>
      <c r="H16699" s="29"/>
      <c r="I16699" s="29"/>
      <c r="J16699" s="29"/>
      <c r="K16699" s="29"/>
      <c r="L16699" s="29"/>
    </row>
    <row r="16700" spans="1:12" ht="21">
      <c r="A16700" s="26"/>
      <c r="B16700" s="27"/>
      <c r="C16700" s="27"/>
      <c r="D16700" s="27"/>
      <c r="E16700" s="27"/>
      <c r="F16700" s="27"/>
      <c r="G16700" s="29"/>
      <c r="H16700" s="29"/>
      <c r="I16700" s="29"/>
      <c r="J16700" s="29"/>
      <c r="K16700" s="29"/>
      <c r="L16700" s="29"/>
    </row>
    <row r="16701" spans="1:12" ht="21">
      <c r="A16701" s="26"/>
      <c r="B16701" s="27"/>
      <c r="C16701" s="27"/>
      <c r="D16701" s="27"/>
      <c r="E16701" s="27"/>
      <c r="F16701" s="27"/>
      <c r="G16701" s="29"/>
      <c r="H16701" s="29"/>
      <c r="I16701" s="29"/>
      <c r="J16701" s="29"/>
      <c r="K16701" s="29"/>
      <c r="L16701" s="29"/>
    </row>
    <row r="16702" spans="1:12" ht="21">
      <c r="A16702" s="26"/>
      <c r="B16702" s="27"/>
      <c r="C16702" s="27"/>
      <c r="D16702" s="27"/>
      <c r="E16702" s="27"/>
      <c r="F16702" s="27"/>
      <c r="G16702" s="29"/>
      <c r="H16702" s="29"/>
      <c r="I16702" s="29"/>
      <c r="J16702" s="29"/>
      <c r="K16702" s="29"/>
      <c r="L16702" s="29"/>
    </row>
    <row r="16703" spans="1:12" ht="21">
      <c r="A16703" s="26"/>
      <c r="B16703" s="27"/>
      <c r="C16703" s="27"/>
      <c r="D16703" s="27"/>
      <c r="E16703" s="27"/>
      <c r="F16703" s="27"/>
      <c r="G16703" s="29"/>
      <c r="H16703" s="29"/>
      <c r="I16703" s="29"/>
      <c r="J16703" s="29"/>
      <c r="K16703" s="29"/>
      <c r="L16703" s="29"/>
    </row>
    <row r="16704" spans="1:12" ht="21">
      <c r="A16704" s="26"/>
      <c r="B16704" s="27"/>
      <c r="C16704" s="27"/>
      <c r="D16704" s="27"/>
      <c r="E16704" s="27"/>
      <c r="F16704" s="27"/>
      <c r="G16704" s="29"/>
      <c r="H16704" s="29"/>
      <c r="I16704" s="29"/>
      <c r="J16704" s="29"/>
      <c r="K16704" s="29"/>
      <c r="L16704" s="29"/>
    </row>
    <row r="16705" spans="1:12" ht="21">
      <c r="A16705" s="26"/>
      <c r="B16705" s="27"/>
      <c r="C16705" s="27"/>
      <c r="D16705" s="27"/>
      <c r="E16705" s="27"/>
      <c r="F16705" s="27"/>
      <c r="G16705" s="29"/>
      <c r="H16705" s="29"/>
      <c r="I16705" s="29"/>
      <c r="J16705" s="29"/>
      <c r="K16705" s="29"/>
      <c r="L16705" s="29"/>
    </row>
    <row r="16706" spans="1:12" ht="21">
      <c r="A16706" s="26"/>
      <c r="B16706" s="27"/>
      <c r="C16706" s="27"/>
      <c r="D16706" s="27"/>
      <c r="E16706" s="27"/>
      <c r="F16706" s="27"/>
      <c r="G16706" s="29"/>
      <c r="H16706" s="29"/>
      <c r="I16706" s="29"/>
      <c r="J16706" s="29"/>
      <c r="K16706" s="29"/>
      <c r="L16706" s="29"/>
    </row>
    <row r="16707" spans="1:12" ht="21">
      <c r="A16707" s="26"/>
      <c r="B16707" s="27"/>
      <c r="C16707" s="27"/>
      <c r="D16707" s="27"/>
      <c r="E16707" s="27"/>
      <c r="F16707" s="27"/>
      <c r="G16707" s="29"/>
      <c r="H16707" s="29"/>
      <c r="I16707" s="29"/>
      <c r="J16707" s="29"/>
      <c r="K16707" s="29"/>
      <c r="L16707" s="29"/>
    </row>
    <row r="16708" spans="1:12" ht="21">
      <c r="A16708" s="26"/>
      <c r="B16708" s="27"/>
      <c r="C16708" s="27"/>
      <c r="D16708" s="27"/>
      <c r="E16708" s="27"/>
      <c r="F16708" s="27"/>
      <c r="G16708" s="29"/>
      <c r="H16708" s="29"/>
      <c r="I16708" s="29"/>
      <c r="J16708" s="29"/>
      <c r="K16708" s="29"/>
      <c r="L16708" s="29"/>
    </row>
    <row r="16709" spans="1:12" ht="21">
      <c r="A16709" s="26"/>
      <c r="B16709" s="27"/>
      <c r="C16709" s="27"/>
      <c r="D16709" s="27"/>
      <c r="E16709" s="27"/>
      <c r="F16709" s="27"/>
      <c r="G16709" s="29"/>
      <c r="H16709" s="29"/>
      <c r="I16709" s="29"/>
      <c r="J16709" s="29"/>
      <c r="K16709" s="29"/>
      <c r="L16709" s="29"/>
    </row>
    <row r="16710" spans="1:12" ht="21">
      <c r="A16710" s="26"/>
      <c r="B16710" s="27"/>
      <c r="C16710" s="27"/>
      <c r="D16710" s="27"/>
      <c r="E16710" s="27"/>
      <c r="F16710" s="27"/>
      <c r="G16710" s="29"/>
      <c r="H16710" s="29"/>
      <c r="I16710" s="29"/>
      <c r="J16710" s="29"/>
      <c r="K16710" s="29"/>
      <c r="L16710" s="29"/>
    </row>
    <row r="16711" spans="1:12" ht="21">
      <c r="A16711" s="26"/>
      <c r="B16711" s="27"/>
      <c r="C16711" s="27"/>
      <c r="D16711" s="27"/>
      <c r="E16711" s="27"/>
      <c r="F16711" s="27"/>
      <c r="G16711" s="29"/>
      <c r="H16711" s="29"/>
      <c r="I16711" s="29"/>
      <c r="J16711" s="29"/>
      <c r="K16711" s="29"/>
      <c r="L16711" s="29"/>
    </row>
    <row r="16712" spans="1:12" ht="21">
      <c r="A16712" s="26"/>
      <c r="B16712" s="27"/>
      <c r="C16712" s="27"/>
      <c r="D16712" s="27"/>
      <c r="E16712" s="27"/>
      <c r="F16712" s="27"/>
      <c r="G16712" s="29"/>
      <c r="H16712" s="29"/>
      <c r="I16712" s="29"/>
      <c r="J16712" s="29"/>
      <c r="K16712" s="29"/>
      <c r="L16712" s="29"/>
    </row>
    <row r="16713" spans="1:12" ht="21">
      <c r="A16713" s="26"/>
      <c r="B16713" s="27"/>
      <c r="C16713" s="27"/>
      <c r="D16713" s="27"/>
      <c r="E16713" s="27"/>
      <c r="F16713" s="27"/>
      <c r="G16713" s="28"/>
      <c r="H16713" s="28"/>
      <c r="I16713" s="28"/>
      <c r="J16713" s="28"/>
      <c r="K16713" s="28"/>
      <c r="L16713" s="28"/>
    </row>
    <row r="16714" spans="1:12" ht="21">
      <c r="A16714" s="26"/>
      <c r="B16714" s="27"/>
      <c r="C16714" s="27"/>
      <c r="D16714" s="27"/>
      <c r="E16714" s="27"/>
      <c r="F16714" s="27"/>
      <c r="G16714" s="28"/>
      <c r="H16714" s="28"/>
      <c r="I16714" s="28"/>
      <c r="J16714" s="28"/>
      <c r="K16714" s="28"/>
      <c r="L16714" s="28"/>
    </row>
    <row r="16715" spans="1:12" ht="21">
      <c r="A16715" s="26"/>
      <c r="B16715" s="27"/>
      <c r="C16715" s="27"/>
      <c r="D16715" s="27"/>
      <c r="E16715" s="27"/>
      <c r="F16715" s="27"/>
      <c r="G16715" s="28"/>
      <c r="H16715" s="28"/>
      <c r="I16715" s="28"/>
      <c r="J16715" s="28"/>
      <c r="K16715" s="28"/>
      <c r="L16715" s="28"/>
    </row>
    <row r="16716" spans="1:12" ht="21">
      <c r="A16716" s="26"/>
      <c r="B16716" s="27"/>
      <c r="C16716" s="27"/>
      <c r="D16716" s="27"/>
      <c r="E16716" s="27"/>
      <c r="F16716" s="27"/>
      <c r="G16716" s="29"/>
      <c r="H16716" s="29"/>
      <c r="I16716" s="29"/>
      <c r="J16716" s="29"/>
      <c r="K16716" s="29"/>
      <c r="L16716" s="29"/>
    </row>
    <row r="16717" spans="1:12" ht="21">
      <c r="A16717" s="26"/>
      <c r="B16717" s="27"/>
      <c r="C16717" s="27"/>
      <c r="D16717" s="27"/>
      <c r="E16717" s="27"/>
      <c r="F16717" s="27"/>
      <c r="G16717" s="28"/>
      <c r="H16717" s="28"/>
      <c r="I16717" s="28"/>
      <c r="J16717" s="28"/>
      <c r="K16717" s="28"/>
      <c r="L16717" s="28"/>
    </row>
    <row r="16718" spans="1:12" ht="21">
      <c r="A16718" s="26"/>
      <c r="B16718" s="27"/>
      <c r="C16718" s="27"/>
      <c r="D16718" s="27"/>
      <c r="E16718" s="27"/>
      <c r="F16718" s="27"/>
      <c r="G16718" s="29"/>
      <c r="H16718" s="29"/>
      <c r="I16718" s="29"/>
      <c r="J16718" s="29"/>
      <c r="K16718" s="29"/>
      <c r="L16718" s="29"/>
    </row>
    <row r="16719" spans="1:12" ht="21">
      <c r="A16719" s="26"/>
      <c r="B16719" s="27"/>
      <c r="C16719" s="27"/>
      <c r="D16719" s="27"/>
      <c r="E16719" s="27"/>
      <c r="F16719" s="27"/>
      <c r="G16719" s="29"/>
      <c r="H16719" s="29"/>
      <c r="I16719" s="29"/>
      <c r="J16719" s="29"/>
      <c r="K16719" s="29"/>
      <c r="L16719" s="29"/>
    </row>
    <row r="16720" spans="1:12" ht="21">
      <c r="A16720" s="26"/>
      <c r="B16720" s="27"/>
      <c r="C16720" s="27"/>
      <c r="D16720" s="27"/>
      <c r="E16720" s="27"/>
      <c r="F16720" s="27"/>
      <c r="G16720" s="29"/>
      <c r="H16720" s="29"/>
      <c r="I16720" s="29"/>
      <c r="J16720" s="29"/>
      <c r="K16720" s="29"/>
      <c r="L16720" s="29"/>
    </row>
    <row r="16721" spans="1:12" ht="21">
      <c r="A16721" s="26"/>
      <c r="B16721" s="27"/>
      <c r="C16721" s="27"/>
      <c r="D16721" s="27"/>
      <c r="E16721" s="27"/>
      <c r="F16721" s="27"/>
      <c r="G16721" s="29"/>
      <c r="H16721" s="29"/>
      <c r="I16721" s="29"/>
      <c r="J16721" s="29"/>
      <c r="K16721" s="29"/>
      <c r="L16721" s="29"/>
    </row>
    <row r="16722" spans="1:12" ht="21">
      <c r="A16722" s="26"/>
      <c r="B16722" s="27"/>
      <c r="C16722" s="27"/>
      <c r="D16722" s="27"/>
      <c r="E16722" s="27"/>
      <c r="F16722" s="27"/>
      <c r="G16722" s="29"/>
      <c r="H16722" s="29"/>
      <c r="I16722" s="29"/>
      <c r="J16722" s="29"/>
      <c r="K16722" s="29"/>
      <c r="L16722" s="29"/>
    </row>
    <row r="16723" spans="1:12" ht="21">
      <c r="A16723" s="26"/>
      <c r="B16723" s="27"/>
      <c r="C16723" s="27"/>
      <c r="D16723" s="27"/>
      <c r="E16723" s="27"/>
      <c r="F16723" s="27"/>
      <c r="G16723" s="29"/>
      <c r="H16723" s="29"/>
      <c r="I16723" s="29"/>
      <c r="J16723" s="29"/>
      <c r="K16723" s="29"/>
      <c r="L16723" s="29"/>
    </row>
    <row r="16724" spans="1:12" ht="21">
      <c r="A16724" s="26"/>
      <c r="B16724" s="27"/>
      <c r="C16724" s="27"/>
      <c r="D16724" s="27"/>
      <c r="E16724" s="27"/>
      <c r="F16724" s="27"/>
      <c r="G16724" s="29"/>
      <c r="H16724" s="29"/>
      <c r="I16724" s="29"/>
      <c r="J16724" s="29"/>
      <c r="K16724" s="29"/>
      <c r="L16724" s="29"/>
    </row>
    <row r="16725" spans="1:12" ht="21">
      <c r="A16725" s="26"/>
      <c r="B16725" s="27"/>
      <c r="C16725" s="27"/>
      <c r="D16725" s="27"/>
      <c r="E16725" s="27"/>
      <c r="F16725" s="27"/>
      <c r="G16725" s="29"/>
      <c r="H16725" s="29"/>
      <c r="I16725" s="29"/>
      <c r="J16725" s="29"/>
      <c r="K16725" s="29"/>
      <c r="L16725" s="29"/>
    </row>
    <row r="16726" spans="1:12" ht="21">
      <c r="A16726" s="26"/>
      <c r="B16726" s="27"/>
      <c r="C16726" s="27"/>
      <c r="D16726" s="27"/>
      <c r="E16726" s="27"/>
      <c r="F16726" s="27"/>
      <c r="G16726" s="29"/>
      <c r="H16726" s="29"/>
      <c r="I16726" s="29"/>
      <c r="J16726" s="29"/>
      <c r="K16726" s="29"/>
      <c r="L16726" s="29"/>
    </row>
    <row r="16727" spans="1:12" ht="21">
      <c r="A16727" s="26"/>
      <c r="B16727" s="27"/>
      <c r="C16727" s="27"/>
      <c r="D16727" s="27"/>
      <c r="E16727" s="27"/>
      <c r="F16727" s="27"/>
      <c r="G16727" s="29"/>
      <c r="H16727" s="29"/>
      <c r="I16727" s="29"/>
      <c r="J16727" s="29"/>
      <c r="K16727" s="29"/>
      <c r="L16727" s="29"/>
    </row>
    <row r="16728" spans="1:12" ht="21">
      <c r="A16728" s="26"/>
      <c r="B16728" s="27"/>
      <c r="C16728" s="27"/>
      <c r="D16728" s="27"/>
      <c r="E16728" s="27"/>
      <c r="F16728" s="27"/>
      <c r="G16728" s="29"/>
      <c r="H16728" s="29"/>
      <c r="I16728" s="29"/>
      <c r="J16728" s="29"/>
      <c r="K16728" s="29"/>
      <c r="L16728" s="29"/>
    </row>
    <row r="16729" spans="1:12" ht="21">
      <c r="A16729" s="26"/>
      <c r="B16729" s="27"/>
      <c r="C16729" s="27"/>
      <c r="D16729" s="27"/>
      <c r="E16729" s="27"/>
      <c r="F16729" s="27"/>
      <c r="G16729" s="29"/>
      <c r="H16729" s="29"/>
      <c r="I16729" s="29"/>
      <c r="J16729" s="29"/>
      <c r="K16729" s="29"/>
      <c r="L16729" s="29"/>
    </row>
    <row r="16730" spans="1:12" ht="21">
      <c r="A16730" s="26"/>
      <c r="B16730" s="27"/>
      <c r="C16730" s="27"/>
      <c r="D16730" s="27"/>
      <c r="E16730" s="27"/>
      <c r="F16730" s="27"/>
      <c r="G16730" s="29"/>
      <c r="H16730" s="29"/>
      <c r="I16730" s="29"/>
      <c r="J16730" s="29"/>
      <c r="K16730" s="29"/>
      <c r="L16730" s="29"/>
    </row>
    <row r="16731" spans="1:12" ht="21">
      <c r="A16731" s="26"/>
      <c r="B16731" s="27"/>
      <c r="C16731" s="27"/>
      <c r="D16731" s="27"/>
      <c r="E16731" s="27"/>
      <c r="F16731" s="27"/>
      <c r="G16731" s="29"/>
      <c r="H16731" s="29"/>
      <c r="I16731" s="29"/>
      <c r="J16731" s="29"/>
      <c r="K16731" s="29"/>
      <c r="L16731" s="29"/>
    </row>
    <row r="16732" spans="1:12" ht="21">
      <c r="A16732" s="26"/>
      <c r="B16732" s="27"/>
      <c r="C16732" s="27"/>
      <c r="D16732" s="27"/>
      <c r="E16732" s="27"/>
      <c r="F16732" s="27"/>
      <c r="G16732" s="29"/>
      <c r="H16732" s="29"/>
      <c r="I16732" s="29"/>
      <c r="J16732" s="29"/>
      <c r="K16732" s="29"/>
      <c r="L16732" s="29"/>
    </row>
    <row r="16733" spans="1:12" ht="21">
      <c r="A16733" s="26"/>
      <c r="B16733" s="27"/>
      <c r="C16733" s="27"/>
      <c r="D16733" s="27"/>
      <c r="E16733" s="27"/>
      <c r="F16733" s="27"/>
      <c r="G16733" s="29"/>
      <c r="H16733" s="29"/>
      <c r="I16733" s="29"/>
      <c r="J16733" s="29"/>
      <c r="K16733" s="29"/>
      <c r="L16733" s="29"/>
    </row>
    <row r="16734" spans="1:12" ht="21">
      <c r="A16734" s="26"/>
      <c r="B16734" s="27"/>
      <c r="C16734" s="27"/>
      <c r="D16734" s="27"/>
      <c r="E16734" s="27"/>
      <c r="F16734" s="27"/>
      <c r="G16734" s="29"/>
      <c r="H16734" s="29"/>
      <c r="I16734" s="29"/>
      <c r="J16734" s="29"/>
      <c r="K16734" s="29"/>
      <c r="L16734" s="29"/>
    </row>
    <row r="16735" spans="1:12" ht="21">
      <c r="A16735" s="26"/>
      <c r="B16735" s="27"/>
      <c r="C16735" s="27"/>
      <c r="D16735" s="27"/>
      <c r="E16735" s="27"/>
      <c r="F16735" s="27"/>
      <c r="G16735" s="29"/>
      <c r="H16735" s="29"/>
      <c r="I16735" s="29"/>
      <c r="J16735" s="29"/>
      <c r="K16735" s="29"/>
      <c r="L16735" s="29"/>
    </row>
    <row r="16736" spans="1:12" ht="21">
      <c r="A16736" s="26"/>
      <c r="B16736" s="27"/>
      <c r="C16736" s="27"/>
      <c r="D16736" s="27"/>
      <c r="E16736" s="27"/>
      <c r="F16736" s="27"/>
      <c r="G16736" s="29"/>
      <c r="H16736" s="29"/>
      <c r="I16736" s="29"/>
      <c r="J16736" s="29"/>
      <c r="K16736" s="29"/>
      <c r="L16736" s="29"/>
    </row>
    <row r="16737" spans="1:12" ht="21">
      <c r="A16737" s="26"/>
      <c r="B16737" s="27"/>
      <c r="C16737" s="27"/>
      <c r="D16737" s="27"/>
      <c r="E16737" s="27"/>
      <c r="F16737" s="27"/>
      <c r="G16737" s="29"/>
      <c r="H16737" s="29"/>
      <c r="I16737" s="29"/>
      <c r="J16737" s="29"/>
      <c r="K16737" s="29"/>
      <c r="L16737" s="29"/>
    </row>
    <row r="16738" spans="1:12" ht="21">
      <c r="A16738" s="26"/>
      <c r="B16738" s="27"/>
      <c r="C16738" s="27"/>
      <c r="D16738" s="27"/>
      <c r="E16738" s="27"/>
      <c r="F16738" s="27"/>
      <c r="G16738" s="29"/>
      <c r="H16738" s="29"/>
      <c r="I16738" s="29"/>
      <c r="J16738" s="29"/>
      <c r="K16738" s="29"/>
      <c r="L16738" s="29"/>
    </row>
    <row r="16739" spans="1:12" ht="21">
      <c r="A16739" s="26"/>
      <c r="B16739" s="27"/>
      <c r="C16739" s="27"/>
      <c r="D16739" s="27"/>
      <c r="E16739" s="27"/>
      <c r="F16739" s="27"/>
      <c r="G16739" s="29"/>
      <c r="H16739" s="29"/>
      <c r="I16739" s="29"/>
      <c r="J16739" s="29"/>
      <c r="K16739" s="29"/>
      <c r="L16739" s="29"/>
    </row>
    <row r="16740" spans="1:12" ht="21">
      <c r="A16740" s="26"/>
      <c r="B16740" s="27"/>
      <c r="C16740" s="27"/>
      <c r="D16740" s="27"/>
      <c r="E16740" s="27"/>
      <c r="F16740" s="27"/>
      <c r="G16740" s="29"/>
      <c r="H16740" s="29"/>
      <c r="I16740" s="29"/>
      <c r="J16740" s="29"/>
      <c r="K16740" s="29"/>
      <c r="L16740" s="29"/>
    </row>
    <row r="16741" spans="1:12" ht="21">
      <c r="A16741" s="26"/>
      <c r="B16741" s="27"/>
      <c r="C16741" s="27"/>
      <c r="D16741" s="27"/>
      <c r="E16741" s="27"/>
      <c r="F16741" s="27"/>
      <c r="G16741" s="29"/>
      <c r="H16741" s="29"/>
      <c r="I16741" s="29"/>
      <c r="J16741" s="29"/>
      <c r="K16741" s="29"/>
      <c r="L16741" s="29"/>
    </row>
    <row r="16742" spans="1:12" ht="21">
      <c r="A16742" s="26"/>
      <c r="B16742" s="27"/>
      <c r="C16742" s="27"/>
      <c r="D16742" s="27"/>
      <c r="E16742" s="27"/>
      <c r="F16742" s="27"/>
      <c r="G16742" s="29"/>
      <c r="H16742" s="29"/>
      <c r="I16742" s="29"/>
      <c r="J16742" s="29"/>
      <c r="K16742" s="29"/>
      <c r="L16742" s="29"/>
    </row>
    <row r="16743" spans="1:12" ht="21">
      <c r="A16743" s="26"/>
      <c r="B16743" s="27"/>
      <c r="C16743" s="27"/>
      <c r="D16743" s="27"/>
      <c r="E16743" s="27"/>
      <c r="F16743" s="27"/>
      <c r="G16743" s="29"/>
      <c r="H16743" s="29"/>
      <c r="I16743" s="29"/>
      <c r="J16743" s="29"/>
      <c r="K16743" s="29"/>
      <c r="L16743" s="29"/>
    </row>
    <row r="16744" spans="1:12" ht="21">
      <c r="A16744" s="26"/>
      <c r="B16744" s="27"/>
      <c r="C16744" s="27"/>
      <c r="D16744" s="27"/>
      <c r="E16744" s="27"/>
      <c r="F16744" s="27"/>
      <c r="G16744" s="29"/>
      <c r="H16744" s="29"/>
      <c r="I16744" s="29"/>
      <c r="J16744" s="29"/>
      <c r="K16744" s="29"/>
      <c r="L16744" s="29"/>
    </row>
    <row r="16745" spans="1:12" ht="21">
      <c r="A16745" s="26"/>
      <c r="B16745" s="27"/>
      <c r="C16745" s="27"/>
      <c r="D16745" s="27"/>
      <c r="E16745" s="27"/>
      <c r="F16745" s="27"/>
      <c r="G16745" s="29"/>
      <c r="H16745" s="29"/>
      <c r="I16745" s="29"/>
      <c r="J16745" s="29"/>
      <c r="K16745" s="29"/>
      <c r="L16745" s="29"/>
    </row>
    <row r="16746" spans="1:12" ht="21">
      <c r="A16746" s="26"/>
      <c r="B16746" s="27"/>
      <c r="C16746" s="27"/>
      <c r="D16746" s="27"/>
      <c r="E16746" s="27"/>
      <c r="F16746" s="27"/>
      <c r="G16746" s="29"/>
      <c r="H16746" s="29"/>
      <c r="I16746" s="29"/>
      <c r="J16746" s="29"/>
      <c r="K16746" s="29"/>
      <c r="L16746" s="29"/>
    </row>
    <row r="16747" spans="1:12" ht="21">
      <c r="A16747" s="26"/>
      <c r="B16747" s="27"/>
      <c r="C16747" s="27"/>
      <c r="D16747" s="27"/>
      <c r="E16747" s="27"/>
      <c r="F16747" s="27"/>
      <c r="G16747" s="29"/>
      <c r="H16747" s="29"/>
      <c r="I16747" s="29"/>
      <c r="J16747" s="29"/>
      <c r="K16747" s="29"/>
      <c r="L16747" s="29"/>
    </row>
    <row r="16748" spans="1:12" ht="21">
      <c r="A16748" s="26"/>
      <c r="B16748" s="27"/>
      <c r="C16748" s="27"/>
      <c r="D16748" s="27"/>
      <c r="E16748" s="27"/>
      <c r="F16748" s="27"/>
      <c r="G16748" s="29"/>
      <c r="H16748" s="29"/>
      <c r="I16748" s="29"/>
      <c r="J16748" s="29"/>
      <c r="K16748" s="29"/>
      <c r="L16748" s="29"/>
    </row>
    <row r="16749" spans="1:12" ht="21">
      <c r="A16749" s="26"/>
      <c r="B16749" s="27"/>
      <c r="C16749" s="27"/>
      <c r="D16749" s="27"/>
      <c r="E16749" s="27"/>
      <c r="F16749" s="27"/>
      <c r="G16749" s="29"/>
      <c r="H16749" s="29"/>
      <c r="I16749" s="29"/>
      <c r="J16749" s="29"/>
      <c r="K16749" s="29"/>
      <c r="L16749" s="29"/>
    </row>
    <row r="16750" spans="1:12" ht="21">
      <c r="A16750" s="26"/>
      <c r="B16750" s="27"/>
      <c r="C16750" s="27"/>
      <c r="D16750" s="27"/>
      <c r="E16750" s="27"/>
      <c r="F16750" s="27"/>
      <c r="G16750" s="29"/>
      <c r="H16750" s="29"/>
      <c r="I16750" s="29"/>
      <c r="J16750" s="29"/>
      <c r="K16750" s="29"/>
      <c r="L16750" s="29"/>
    </row>
    <row r="16751" spans="1:12" ht="21">
      <c r="A16751" s="26"/>
      <c r="B16751" s="27"/>
      <c r="C16751" s="27"/>
      <c r="D16751" s="27"/>
      <c r="E16751" s="27"/>
      <c r="F16751" s="27"/>
      <c r="G16751" s="29"/>
      <c r="H16751" s="29"/>
      <c r="I16751" s="29"/>
      <c r="J16751" s="29"/>
      <c r="K16751" s="29"/>
      <c r="L16751" s="29"/>
    </row>
    <row r="16752" spans="1:12" ht="21">
      <c r="A16752" s="26"/>
      <c r="B16752" s="27"/>
      <c r="C16752" s="27"/>
      <c r="D16752" s="27"/>
      <c r="E16752" s="27"/>
      <c r="F16752" s="27"/>
      <c r="G16752" s="29"/>
      <c r="H16752" s="29"/>
      <c r="I16752" s="29"/>
      <c r="J16752" s="29"/>
      <c r="K16752" s="29"/>
      <c r="L16752" s="29"/>
    </row>
    <row r="16753" spans="1:12" ht="21">
      <c r="A16753" s="26"/>
      <c r="B16753" s="27"/>
      <c r="C16753" s="27"/>
      <c r="D16753" s="27"/>
      <c r="E16753" s="27"/>
      <c r="F16753" s="27"/>
      <c r="G16753" s="29"/>
      <c r="H16753" s="29"/>
      <c r="I16753" s="29"/>
      <c r="J16753" s="29"/>
      <c r="K16753" s="29"/>
      <c r="L16753" s="29"/>
    </row>
    <row r="16754" spans="1:12" ht="21">
      <c r="A16754" s="26"/>
      <c r="B16754" s="27"/>
      <c r="C16754" s="27"/>
      <c r="D16754" s="27"/>
      <c r="E16754" s="27"/>
      <c r="F16754" s="27"/>
      <c r="G16754" s="29"/>
      <c r="H16754" s="29"/>
      <c r="I16754" s="29"/>
      <c r="J16754" s="29"/>
      <c r="K16754" s="29"/>
      <c r="L16754" s="29"/>
    </row>
    <row r="16755" spans="1:12" ht="21">
      <c r="A16755" s="26"/>
      <c r="B16755" s="27"/>
      <c r="C16755" s="27"/>
      <c r="D16755" s="27"/>
      <c r="E16755" s="27"/>
      <c r="F16755" s="27"/>
      <c r="G16755" s="29"/>
      <c r="H16755" s="29"/>
      <c r="I16755" s="29"/>
      <c r="J16755" s="29"/>
      <c r="K16755" s="29"/>
      <c r="L16755" s="29"/>
    </row>
    <row r="16756" spans="1:12" ht="21">
      <c r="A16756" s="26"/>
      <c r="B16756" s="27"/>
      <c r="C16756" s="27"/>
      <c r="D16756" s="27"/>
      <c r="E16756" s="27"/>
      <c r="F16756" s="27"/>
      <c r="G16756" s="29"/>
      <c r="H16756" s="29"/>
      <c r="I16756" s="29"/>
      <c r="J16756" s="29"/>
      <c r="K16756" s="29"/>
      <c r="L16756" s="29"/>
    </row>
    <row r="16757" spans="1:12" ht="21">
      <c r="A16757" s="26"/>
      <c r="B16757" s="27"/>
      <c r="C16757" s="27"/>
      <c r="D16757" s="27"/>
      <c r="E16757" s="27"/>
      <c r="F16757" s="27"/>
      <c r="G16757" s="29"/>
      <c r="H16757" s="29"/>
      <c r="I16757" s="29"/>
      <c r="J16757" s="29"/>
      <c r="K16757" s="29"/>
      <c r="L16757" s="29"/>
    </row>
    <row r="16758" spans="1:12" ht="21">
      <c r="A16758" s="26"/>
      <c r="B16758" s="27"/>
      <c r="C16758" s="27"/>
      <c r="D16758" s="27"/>
      <c r="E16758" s="27"/>
      <c r="F16758" s="27"/>
      <c r="G16758" s="29"/>
      <c r="H16758" s="29"/>
      <c r="I16758" s="29"/>
      <c r="J16758" s="29"/>
      <c r="K16758" s="29"/>
      <c r="L16758" s="29"/>
    </row>
    <row r="16759" spans="1:12" ht="21">
      <c r="A16759" s="26"/>
      <c r="B16759" s="27"/>
      <c r="C16759" s="27"/>
      <c r="D16759" s="27"/>
      <c r="E16759" s="27"/>
      <c r="F16759" s="27"/>
      <c r="G16759" s="29"/>
      <c r="H16759" s="29"/>
      <c r="I16759" s="29"/>
      <c r="J16759" s="29"/>
      <c r="K16759" s="29"/>
      <c r="L16759" s="29"/>
    </row>
    <row r="16760" spans="1:12" ht="21">
      <c r="A16760" s="26"/>
      <c r="B16760" s="27"/>
      <c r="C16760" s="27"/>
      <c r="D16760" s="27"/>
      <c r="E16760" s="27"/>
      <c r="F16760" s="27"/>
      <c r="G16760" s="28"/>
      <c r="H16760" s="28"/>
      <c r="I16760" s="28"/>
      <c r="J16760" s="28"/>
      <c r="K16760" s="28"/>
      <c r="L16760" s="28"/>
    </row>
    <row r="16761" spans="1:12" ht="21">
      <c r="A16761" s="26"/>
      <c r="B16761" s="27"/>
      <c r="C16761" s="27"/>
      <c r="D16761" s="27"/>
      <c r="E16761" s="27"/>
      <c r="F16761" s="27"/>
      <c r="G16761" s="29"/>
      <c r="H16761" s="29"/>
      <c r="I16761" s="29"/>
      <c r="J16761" s="29"/>
      <c r="K16761" s="29"/>
      <c r="L16761" s="29"/>
    </row>
    <row r="16762" spans="1:12" ht="21">
      <c r="A16762" s="26"/>
      <c r="B16762" s="27"/>
      <c r="C16762" s="27"/>
      <c r="D16762" s="27"/>
      <c r="E16762" s="27"/>
      <c r="F16762" s="27"/>
      <c r="G16762" s="28"/>
      <c r="H16762" s="28"/>
      <c r="I16762" s="28"/>
      <c r="J16762" s="28"/>
      <c r="K16762" s="28"/>
      <c r="L16762" s="28"/>
    </row>
    <row r="16763" spans="1:12" ht="21">
      <c r="A16763" s="26"/>
      <c r="B16763" s="27"/>
      <c r="C16763" s="27"/>
      <c r="D16763" s="27"/>
      <c r="E16763" s="27"/>
      <c r="F16763" s="27"/>
      <c r="G16763" s="29"/>
      <c r="H16763" s="29"/>
      <c r="I16763" s="29"/>
      <c r="J16763" s="29"/>
      <c r="K16763" s="29"/>
      <c r="L16763" s="29"/>
    </row>
    <row r="16764" spans="1:12" ht="21">
      <c r="A16764" s="26"/>
      <c r="B16764" s="27"/>
      <c r="C16764" s="27"/>
      <c r="D16764" s="27"/>
      <c r="E16764" s="27"/>
      <c r="F16764" s="27"/>
      <c r="G16764" s="29"/>
      <c r="H16764" s="29"/>
      <c r="I16764" s="29"/>
      <c r="J16764" s="29"/>
      <c r="K16764" s="29"/>
      <c r="L16764" s="29"/>
    </row>
    <row r="16765" spans="1:12" ht="21">
      <c r="A16765" s="26"/>
      <c r="B16765" s="27"/>
      <c r="C16765" s="27"/>
      <c r="D16765" s="27"/>
      <c r="E16765" s="27"/>
      <c r="F16765" s="27"/>
      <c r="G16765" s="29"/>
      <c r="H16765" s="29"/>
      <c r="I16765" s="29"/>
      <c r="J16765" s="29"/>
      <c r="K16765" s="29"/>
      <c r="L16765" s="29"/>
    </row>
    <row r="16766" spans="1:12" ht="21">
      <c r="A16766" s="26"/>
      <c r="B16766" s="27"/>
      <c r="C16766" s="27"/>
      <c r="D16766" s="27"/>
      <c r="E16766" s="27"/>
      <c r="F16766" s="27"/>
      <c r="G16766" s="29"/>
      <c r="H16766" s="29"/>
      <c r="I16766" s="29"/>
      <c r="J16766" s="29"/>
      <c r="K16766" s="29"/>
      <c r="L16766" s="29"/>
    </row>
    <row r="16767" spans="1:12" ht="21">
      <c r="A16767" s="26"/>
      <c r="B16767" s="27"/>
      <c r="C16767" s="27"/>
      <c r="D16767" s="27"/>
      <c r="E16767" s="27"/>
      <c r="F16767" s="27"/>
      <c r="G16767" s="28"/>
      <c r="H16767" s="28"/>
      <c r="I16767" s="28"/>
      <c r="J16767" s="28"/>
      <c r="K16767" s="28"/>
      <c r="L16767" s="28"/>
    </row>
    <row r="16768" spans="1:12" ht="21">
      <c r="A16768" s="26"/>
      <c r="B16768" s="27"/>
      <c r="C16768" s="27"/>
      <c r="D16768" s="27"/>
      <c r="E16768" s="27"/>
      <c r="F16768" s="27"/>
      <c r="G16768" s="29"/>
      <c r="H16768" s="29"/>
      <c r="I16768" s="29"/>
      <c r="J16768" s="29"/>
      <c r="K16768" s="29"/>
      <c r="L16768" s="29"/>
    </row>
    <row r="16769" spans="1:12" ht="21">
      <c r="A16769" s="26"/>
      <c r="B16769" s="27"/>
      <c r="C16769" s="27"/>
      <c r="D16769" s="27"/>
      <c r="E16769" s="27"/>
      <c r="F16769" s="27"/>
      <c r="G16769" s="29"/>
      <c r="H16769" s="29"/>
      <c r="I16769" s="29"/>
      <c r="J16769" s="29"/>
      <c r="K16769" s="29"/>
      <c r="L16769" s="29"/>
    </row>
    <row r="16770" spans="1:12" ht="21">
      <c r="A16770" s="26"/>
      <c r="B16770" s="27"/>
      <c r="C16770" s="27"/>
      <c r="D16770" s="27"/>
      <c r="E16770" s="27"/>
      <c r="F16770" s="27"/>
      <c r="G16770" s="29"/>
      <c r="H16770" s="29"/>
      <c r="I16770" s="29"/>
      <c r="J16770" s="29"/>
      <c r="K16770" s="29"/>
      <c r="L16770" s="29"/>
    </row>
    <row r="16771" spans="1:12" ht="21">
      <c r="A16771" s="26"/>
      <c r="B16771" s="27"/>
      <c r="C16771" s="27"/>
      <c r="D16771" s="27"/>
      <c r="E16771" s="27"/>
      <c r="F16771" s="27"/>
      <c r="G16771" s="29"/>
      <c r="H16771" s="29"/>
      <c r="I16771" s="29"/>
      <c r="J16771" s="29"/>
      <c r="K16771" s="29"/>
      <c r="L16771" s="29"/>
    </row>
    <row r="16772" spans="1:12" ht="21">
      <c r="A16772" s="26"/>
      <c r="B16772" s="27"/>
      <c r="C16772" s="27"/>
      <c r="D16772" s="27"/>
      <c r="E16772" s="27"/>
      <c r="F16772" s="27"/>
      <c r="G16772" s="28"/>
      <c r="H16772" s="28"/>
      <c r="I16772" s="28"/>
      <c r="J16772" s="28"/>
      <c r="K16772" s="28"/>
      <c r="L16772" s="28"/>
    </row>
    <row r="16773" spans="1:12" ht="21">
      <c r="A16773" s="26"/>
      <c r="B16773" s="27"/>
      <c r="C16773" s="27"/>
      <c r="D16773" s="27"/>
      <c r="E16773" s="27"/>
      <c r="F16773" s="27"/>
      <c r="G16773" s="29"/>
      <c r="H16773" s="29"/>
      <c r="I16773" s="29"/>
      <c r="J16773" s="29"/>
      <c r="K16773" s="29"/>
      <c r="L16773" s="29"/>
    </row>
    <row r="16774" spans="1:12" ht="21">
      <c r="A16774" s="26"/>
      <c r="B16774" s="27"/>
      <c r="C16774" s="27"/>
      <c r="D16774" s="27"/>
      <c r="E16774" s="27"/>
      <c r="F16774" s="27"/>
      <c r="G16774" s="29"/>
      <c r="H16774" s="29"/>
      <c r="I16774" s="29"/>
      <c r="J16774" s="29"/>
      <c r="K16774" s="29"/>
      <c r="L16774" s="29"/>
    </row>
    <row r="16775" spans="1:12" ht="21">
      <c r="A16775" s="26"/>
      <c r="B16775" s="27"/>
      <c r="C16775" s="27"/>
      <c r="D16775" s="27"/>
      <c r="E16775" s="27"/>
      <c r="F16775" s="27"/>
      <c r="G16775" s="29"/>
      <c r="H16775" s="29"/>
      <c r="I16775" s="29"/>
      <c r="J16775" s="29"/>
      <c r="K16775" s="29"/>
      <c r="L16775" s="29"/>
    </row>
    <row r="16776" spans="1:12" ht="21">
      <c r="A16776" s="26"/>
      <c r="B16776" s="27"/>
      <c r="C16776" s="27"/>
      <c r="D16776" s="27"/>
      <c r="E16776" s="27"/>
      <c r="F16776" s="27"/>
      <c r="G16776" s="29"/>
      <c r="H16776" s="29"/>
      <c r="I16776" s="29"/>
      <c r="J16776" s="29"/>
      <c r="K16776" s="29"/>
      <c r="L16776" s="29"/>
    </row>
    <row r="16777" spans="1:12" ht="21">
      <c r="A16777" s="26"/>
      <c r="B16777" s="27"/>
      <c r="C16777" s="27"/>
      <c r="D16777" s="27"/>
      <c r="E16777" s="27"/>
      <c r="F16777" s="27"/>
      <c r="G16777" s="29"/>
      <c r="H16777" s="29"/>
      <c r="I16777" s="29"/>
      <c r="J16777" s="29"/>
      <c r="K16777" s="29"/>
      <c r="L16777" s="29"/>
    </row>
    <row r="16778" spans="1:12" ht="21">
      <c r="A16778" s="26"/>
      <c r="B16778" s="27"/>
      <c r="C16778" s="27"/>
      <c r="D16778" s="27"/>
      <c r="E16778" s="27"/>
      <c r="F16778" s="27"/>
      <c r="G16778" s="29"/>
      <c r="H16778" s="29"/>
      <c r="I16778" s="29"/>
      <c r="J16778" s="29"/>
      <c r="K16778" s="29"/>
      <c r="L16778" s="29"/>
    </row>
    <row r="16779" spans="1:12" ht="21">
      <c r="A16779" s="26"/>
      <c r="B16779" s="27"/>
      <c r="C16779" s="27"/>
      <c r="D16779" s="27"/>
      <c r="E16779" s="27"/>
      <c r="F16779" s="27"/>
      <c r="G16779" s="29"/>
      <c r="H16779" s="29"/>
      <c r="I16779" s="29"/>
      <c r="J16779" s="29"/>
      <c r="K16779" s="29"/>
      <c r="L16779" s="29"/>
    </row>
    <row r="16780" spans="1:12" ht="21">
      <c r="A16780" s="26"/>
      <c r="B16780" s="27"/>
      <c r="C16780" s="27"/>
      <c r="D16780" s="27"/>
      <c r="E16780" s="27"/>
      <c r="F16780" s="27"/>
      <c r="G16780" s="28"/>
      <c r="H16780" s="28"/>
      <c r="I16780" s="28"/>
      <c r="J16780" s="28"/>
      <c r="K16780" s="28"/>
      <c r="L16780" s="28"/>
    </row>
    <row r="16781" spans="1:12" ht="21">
      <c r="A16781" s="26"/>
      <c r="B16781" s="27"/>
      <c r="C16781" s="27"/>
      <c r="D16781" s="27"/>
      <c r="E16781" s="27"/>
      <c r="F16781" s="27"/>
      <c r="G16781" s="28"/>
      <c r="H16781" s="28"/>
      <c r="I16781" s="28"/>
      <c r="J16781" s="28"/>
      <c r="K16781" s="28"/>
      <c r="L16781" s="28"/>
    </row>
    <row r="16782" spans="1:12" ht="21">
      <c r="A16782" s="26"/>
      <c r="B16782" s="27"/>
      <c r="C16782" s="27"/>
      <c r="D16782" s="27"/>
      <c r="E16782" s="27"/>
      <c r="F16782" s="27"/>
      <c r="G16782" s="28"/>
      <c r="H16782" s="28"/>
      <c r="I16782" s="28"/>
      <c r="J16782" s="28"/>
      <c r="K16782" s="28"/>
      <c r="L16782" s="28"/>
    </row>
    <row r="16783" spans="1:12" ht="21">
      <c r="A16783" s="26"/>
      <c r="B16783" s="27"/>
      <c r="C16783" s="27"/>
      <c r="D16783" s="27"/>
      <c r="E16783" s="27"/>
      <c r="F16783" s="27"/>
      <c r="G16783" s="28"/>
      <c r="H16783" s="28"/>
      <c r="I16783" s="28"/>
      <c r="J16783" s="28"/>
      <c r="K16783" s="28"/>
      <c r="L16783" s="28"/>
    </row>
    <row r="16784" spans="1:12" ht="21">
      <c r="A16784" s="26"/>
      <c r="B16784" s="27"/>
      <c r="C16784" s="27"/>
      <c r="D16784" s="27"/>
      <c r="E16784" s="27"/>
      <c r="F16784" s="27"/>
      <c r="G16784" s="29"/>
      <c r="H16784" s="29"/>
      <c r="I16784" s="29"/>
      <c r="J16784" s="29"/>
      <c r="K16784" s="29"/>
      <c r="L16784" s="29"/>
    </row>
    <row r="16785" spans="1:12" ht="21">
      <c r="A16785" s="26"/>
      <c r="B16785" s="27"/>
      <c r="C16785" s="27"/>
      <c r="D16785" s="27"/>
      <c r="E16785" s="27"/>
      <c r="F16785" s="27"/>
      <c r="G16785" s="29"/>
      <c r="H16785" s="29"/>
      <c r="I16785" s="29"/>
      <c r="J16785" s="29"/>
      <c r="K16785" s="29"/>
      <c r="L16785" s="29"/>
    </row>
    <row r="16786" spans="1:12" ht="21">
      <c r="A16786" s="26"/>
      <c r="B16786" s="27"/>
      <c r="C16786" s="27"/>
      <c r="D16786" s="27"/>
      <c r="E16786" s="27"/>
      <c r="F16786" s="27"/>
      <c r="G16786" s="29"/>
      <c r="H16786" s="29"/>
      <c r="I16786" s="29"/>
      <c r="J16786" s="29"/>
      <c r="K16786" s="29"/>
      <c r="L16786" s="29"/>
    </row>
    <row r="16787" spans="1:12" ht="21">
      <c r="A16787" s="26"/>
      <c r="B16787" s="27"/>
      <c r="C16787" s="27"/>
      <c r="D16787" s="27"/>
      <c r="E16787" s="27"/>
      <c r="F16787" s="27"/>
      <c r="G16787" s="28"/>
      <c r="H16787" s="28"/>
      <c r="I16787" s="28"/>
      <c r="J16787" s="28"/>
      <c r="K16787" s="28"/>
      <c r="L16787" s="28"/>
    </row>
    <row r="16788" spans="1:12" ht="21">
      <c r="A16788" s="26"/>
      <c r="B16788" s="27"/>
      <c r="C16788" s="27"/>
      <c r="D16788" s="27"/>
      <c r="E16788" s="27"/>
      <c r="F16788" s="27"/>
      <c r="G16788" s="29"/>
      <c r="H16788" s="29"/>
      <c r="I16788" s="29"/>
      <c r="J16788" s="29"/>
      <c r="K16788" s="29"/>
      <c r="L16788" s="29"/>
    </row>
    <row r="16789" spans="1:12" ht="21">
      <c r="A16789" s="26"/>
      <c r="B16789" s="27"/>
      <c r="C16789" s="27"/>
      <c r="D16789" s="27"/>
      <c r="E16789" s="27"/>
      <c r="F16789" s="27"/>
      <c r="G16789" s="29"/>
      <c r="H16789" s="29"/>
      <c r="I16789" s="29"/>
      <c r="J16789" s="29"/>
      <c r="K16789" s="29"/>
      <c r="L16789" s="29"/>
    </row>
    <row r="16790" spans="1:12" ht="21">
      <c r="A16790" s="26"/>
      <c r="B16790" s="27"/>
      <c r="C16790" s="27"/>
      <c r="D16790" s="27"/>
      <c r="E16790" s="27"/>
      <c r="F16790" s="27"/>
      <c r="G16790" s="29"/>
      <c r="H16790" s="29"/>
      <c r="I16790" s="29"/>
      <c r="J16790" s="29"/>
      <c r="K16790" s="29"/>
      <c r="L16790" s="29"/>
    </row>
    <row r="16791" spans="1:12" ht="21">
      <c r="A16791" s="26"/>
      <c r="B16791" s="27"/>
      <c r="C16791" s="27"/>
      <c r="D16791" s="27"/>
      <c r="E16791" s="27"/>
      <c r="F16791" s="27"/>
      <c r="G16791" s="29"/>
      <c r="H16791" s="29"/>
      <c r="I16791" s="29"/>
      <c r="J16791" s="29"/>
      <c r="K16791" s="29"/>
      <c r="L16791" s="29"/>
    </row>
    <row r="16792" spans="1:12" ht="21">
      <c r="A16792" s="26"/>
      <c r="B16792" s="27"/>
      <c r="C16792" s="27"/>
      <c r="D16792" s="27"/>
      <c r="E16792" s="27"/>
      <c r="F16792" s="27"/>
      <c r="G16792" s="29"/>
      <c r="H16792" s="29"/>
      <c r="I16792" s="29"/>
      <c r="J16792" s="29"/>
      <c r="K16792" s="29"/>
      <c r="L16792" s="29"/>
    </row>
    <row r="16793" spans="1:12" ht="21">
      <c r="A16793" s="26"/>
      <c r="B16793" s="27"/>
      <c r="C16793" s="27"/>
      <c r="D16793" s="27"/>
      <c r="E16793" s="27"/>
      <c r="F16793" s="27"/>
      <c r="G16793" s="29"/>
      <c r="H16793" s="29"/>
      <c r="I16793" s="29"/>
      <c r="J16793" s="29"/>
      <c r="K16793" s="29"/>
      <c r="L16793" s="29"/>
    </row>
    <row r="16794" spans="1:12" ht="21">
      <c r="A16794" s="26"/>
      <c r="B16794" s="27"/>
      <c r="C16794" s="27"/>
      <c r="D16794" s="27"/>
      <c r="E16794" s="27"/>
      <c r="F16794" s="27"/>
      <c r="G16794" s="29"/>
      <c r="H16794" s="29"/>
      <c r="I16794" s="29"/>
      <c r="J16794" s="29"/>
      <c r="K16794" s="29"/>
      <c r="L16794" s="29"/>
    </row>
    <row r="16795" spans="1:12" ht="21">
      <c r="A16795" s="26"/>
      <c r="B16795" s="27"/>
      <c r="C16795" s="27"/>
      <c r="D16795" s="27"/>
      <c r="E16795" s="27"/>
      <c r="F16795" s="27"/>
      <c r="G16795" s="29"/>
      <c r="H16795" s="29"/>
      <c r="I16795" s="29"/>
      <c r="J16795" s="29"/>
      <c r="K16795" s="29"/>
      <c r="L16795" s="29"/>
    </row>
    <row r="16796" spans="1:12" ht="21">
      <c r="A16796" s="26"/>
      <c r="B16796" s="27"/>
      <c r="C16796" s="27"/>
      <c r="D16796" s="27"/>
      <c r="E16796" s="27"/>
      <c r="F16796" s="27"/>
      <c r="G16796" s="29"/>
      <c r="H16796" s="29"/>
      <c r="I16796" s="29"/>
      <c r="J16796" s="29"/>
      <c r="K16796" s="29"/>
      <c r="L16796" s="29"/>
    </row>
    <row r="16797" spans="1:12" ht="21">
      <c r="A16797" s="26"/>
      <c r="B16797" s="27"/>
      <c r="C16797" s="27"/>
      <c r="D16797" s="27"/>
      <c r="E16797" s="27"/>
      <c r="F16797" s="27"/>
      <c r="G16797" s="28"/>
      <c r="H16797" s="28"/>
      <c r="I16797" s="28"/>
      <c r="J16797" s="28"/>
      <c r="K16797" s="28"/>
      <c r="L16797" s="28"/>
    </row>
    <row r="16798" spans="1:12" ht="21">
      <c r="A16798" s="26"/>
      <c r="B16798" s="27"/>
      <c r="C16798" s="27"/>
      <c r="D16798" s="27"/>
      <c r="E16798" s="27"/>
      <c r="F16798" s="27"/>
      <c r="G16798" s="28"/>
      <c r="H16798" s="28"/>
      <c r="I16798" s="28"/>
      <c r="J16798" s="28"/>
      <c r="K16798" s="28"/>
      <c r="L16798" s="28"/>
    </row>
    <row r="16799" spans="1:12" ht="21">
      <c r="A16799" s="26"/>
      <c r="B16799" s="27"/>
      <c r="C16799" s="27"/>
      <c r="D16799" s="27"/>
      <c r="E16799" s="27"/>
      <c r="F16799" s="27"/>
      <c r="G16799" s="28"/>
      <c r="H16799" s="28"/>
      <c r="I16799" s="28"/>
      <c r="J16799" s="28"/>
      <c r="K16799" s="28"/>
      <c r="L16799" s="28"/>
    </row>
    <row r="16800" spans="1:12" ht="21">
      <c r="A16800" s="26"/>
      <c r="B16800" s="27"/>
      <c r="C16800" s="27"/>
      <c r="D16800" s="27"/>
      <c r="E16800" s="27"/>
      <c r="F16800" s="27"/>
      <c r="G16800" s="28"/>
      <c r="H16800" s="28"/>
      <c r="I16800" s="28"/>
      <c r="J16800" s="28"/>
      <c r="K16800" s="28"/>
      <c r="L16800" s="28"/>
    </row>
    <row r="16801" spans="1:12" ht="21">
      <c r="A16801" s="26"/>
      <c r="B16801" s="27"/>
      <c r="C16801" s="27"/>
      <c r="D16801" s="27"/>
      <c r="E16801" s="27"/>
      <c r="F16801" s="27"/>
      <c r="G16801" s="28"/>
      <c r="H16801" s="28"/>
      <c r="I16801" s="28"/>
      <c r="J16801" s="28"/>
      <c r="K16801" s="28"/>
      <c r="L16801" s="28"/>
    </row>
    <row r="16802" spans="1:12" ht="21">
      <c r="A16802" s="26"/>
      <c r="B16802" s="27"/>
      <c r="C16802" s="27"/>
      <c r="D16802" s="27"/>
      <c r="E16802" s="27"/>
      <c r="F16802" s="27"/>
      <c r="G16802" s="28"/>
      <c r="H16802" s="28"/>
      <c r="I16802" s="28"/>
      <c r="J16802" s="28"/>
      <c r="K16802" s="28"/>
      <c r="L16802" s="28"/>
    </row>
    <row r="16803" spans="1:12" ht="21">
      <c r="A16803" s="26"/>
      <c r="B16803" s="27"/>
      <c r="C16803" s="27"/>
      <c r="D16803" s="27"/>
      <c r="E16803" s="27"/>
      <c r="F16803" s="27"/>
      <c r="G16803" s="28"/>
      <c r="H16803" s="28"/>
      <c r="I16803" s="28"/>
      <c r="J16803" s="28"/>
      <c r="K16803" s="28"/>
      <c r="L16803" s="28"/>
    </row>
    <row r="16804" spans="1:12" ht="21">
      <c r="A16804" s="26"/>
      <c r="B16804" s="27"/>
      <c r="C16804" s="27"/>
      <c r="D16804" s="27"/>
      <c r="E16804" s="27"/>
      <c r="F16804" s="27"/>
      <c r="G16804" s="29"/>
      <c r="H16804" s="29"/>
      <c r="I16804" s="29"/>
      <c r="J16804" s="29"/>
      <c r="K16804" s="29"/>
      <c r="L16804" s="29"/>
    </row>
    <row r="16805" spans="1:12" ht="21">
      <c r="A16805" s="26"/>
      <c r="B16805" s="27"/>
      <c r="C16805" s="27"/>
      <c r="D16805" s="27"/>
      <c r="E16805" s="27"/>
      <c r="F16805" s="27"/>
      <c r="G16805" s="29"/>
      <c r="H16805" s="29"/>
      <c r="I16805" s="29"/>
      <c r="J16805" s="29"/>
      <c r="K16805" s="29"/>
      <c r="L16805" s="29"/>
    </row>
    <row r="16806" spans="1:12" ht="21">
      <c r="A16806" s="26"/>
      <c r="B16806" s="27"/>
      <c r="C16806" s="27"/>
      <c r="D16806" s="27"/>
      <c r="E16806" s="27"/>
      <c r="F16806" s="27"/>
      <c r="G16806" s="29"/>
      <c r="H16806" s="29"/>
      <c r="I16806" s="29"/>
      <c r="J16806" s="29"/>
      <c r="K16806" s="29"/>
      <c r="L16806" s="29"/>
    </row>
    <row r="16807" spans="1:12" ht="21">
      <c r="A16807" s="26"/>
      <c r="B16807" s="27"/>
      <c r="C16807" s="27"/>
      <c r="D16807" s="27"/>
      <c r="E16807" s="27"/>
      <c r="F16807" s="27"/>
      <c r="G16807" s="28"/>
      <c r="H16807" s="28"/>
      <c r="I16807" s="28"/>
      <c r="J16807" s="28"/>
      <c r="K16807" s="28"/>
      <c r="L16807" s="28"/>
    </row>
    <row r="16808" spans="1:12" ht="21">
      <c r="A16808" s="26"/>
      <c r="B16808" s="27"/>
      <c r="C16808" s="27"/>
      <c r="D16808" s="27"/>
      <c r="E16808" s="27"/>
      <c r="F16808" s="27"/>
      <c r="G16808" s="28"/>
      <c r="H16808" s="28"/>
      <c r="I16808" s="28"/>
      <c r="J16808" s="28"/>
      <c r="K16808" s="28"/>
      <c r="L16808" s="28"/>
    </row>
    <row r="16809" spans="1:12" ht="21">
      <c r="A16809" s="26"/>
      <c r="B16809" s="27"/>
      <c r="C16809" s="27"/>
      <c r="D16809" s="27"/>
      <c r="E16809" s="27"/>
      <c r="F16809" s="27"/>
      <c r="G16809" s="28"/>
      <c r="H16809" s="28"/>
      <c r="I16809" s="28"/>
      <c r="J16809" s="28"/>
      <c r="K16809" s="28"/>
      <c r="L16809" s="28"/>
    </row>
    <row r="16810" spans="1:12" ht="21">
      <c r="A16810" s="26"/>
      <c r="B16810" s="27"/>
      <c r="C16810" s="27"/>
      <c r="D16810" s="27"/>
      <c r="E16810" s="27"/>
      <c r="F16810" s="27"/>
      <c r="G16810" s="28"/>
      <c r="H16810" s="28"/>
      <c r="I16810" s="28"/>
      <c r="J16810" s="28"/>
      <c r="K16810" s="28"/>
      <c r="L16810" s="28"/>
    </row>
    <row r="16811" spans="1:12" ht="21">
      <c r="A16811" s="26"/>
      <c r="B16811" s="27"/>
      <c r="C16811" s="27"/>
      <c r="D16811" s="27"/>
      <c r="E16811" s="27"/>
      <c r="F16811" s="27"/>
      <c r="G16811" s="28"/>
      <c r="H16811" s="28"/>
      <c r="I16811" s="28"/>
      <c r="J16811" s="28"/>
      <c r="K16811" s="28"/>
      <c r="L16811" s="28"/>
    </row>
    <row r="16812" spans="1:12" ht="21">
      <c r="A16812" s="26"/>
      <c r="B16812" s="27"/>
      <c r="C16812" s="27"/>
      <c r="D16812" s="27"/>
      <c r="E16812" s="27"/>
      <c r="F16812" s="27"/>
      <c r="G16812" s="29"/>
      <c r="H16812" s="29"/>
      <c r="I16812" s="29"/>
      <c r="J16812" s="29"/>
      <c r="K16812" s="29"/>
      <c r="L16812" s="29"/>
    </row>
    <row r="16813" spans="1:12" ht="21">
      <c r="A16813" s="26"/>
      <c r="B16813" s="27"/>
      <c r="C16813" s="27"/>
      <c r="D16813" s="27"/>
      <c r="E16813" s="27"/>
      <c r="F16813" s="27"/>
      <c r="G16813" s="29"/>
      <c r="H16813" s="29"/>
      <c r="I16813" s="29"/>
      <c r="J16813" s="29"/>
      <c r="K16813" s="29"/>
      <c r="L16813" s="29"/>
    </row>
    <row r="16814" spans="1:12" ht="21">
      <c r="A16814" s="26"/>
      <c r="B16814" s="27"/>
      <c r="C16814" s="27"/>
      <c r="D16814" s="27"/>
      <c r="E16814" s="27"/>
      <c r="F16814" s="27"/>
      <c r="G16814" s="29"/>
      <c r="H16814" s="29"/>
      <c r="I16814" s="29"/>
      <c r="J16814" s="29"/>
      <c r="K16814" s="29"/>
      <c r="L16814" s="29"/>
    </row>
    <row r="16815" spans="1:12" ht="21">
      <c r="A16815" s="26"/>
      <c r="B16815" s="27"/>
      <c r="C16815" s="27"/>
      <c r="D16815" s="27"/>
      <c r="E16815" s="27"/>
      <c r="F16815" s="27"/>
      <c r="G16815" s="28"/>
      <c r="H16815" s="28"/>
      <c r="I16815" s="28"/>
      <c r="J16815" s="28"/>
      <c r="K16815" s="28"/>
      <c r="L16815" s="28"/>
    </row>
    <row r="16816" spans="1:12" ht="21">
      <c r="A16816" s="26"/>
      <c r="B16816" s="27"/>
      <c r="C16816" s="27"/>
      <c r="D16816" s="27"/>
      <c r="E16816" s="27"/>
      <c r="F16816" s="27"/>
      <c r="G16816" s="28"/>
      <c r="H16816" s="28"/>
      <c r="I16816" s="28"/>
      <c r="J16816" s="28"/>
      <c r="K16816" s="28"/>
      <c r="L16816" s="28"/>
    </row>
    <row r="16817" spans="1:12" ht="21">
      <c r="A16817" s="26"/>
      <c r="B16817" s="27"/>
      <c r="C16817" s="27"/>
      <c r="D16817" s="27"/>
      <c r="E16817" s="27"/>
      <c r="F16817" s="27"/>
      <c r="G16817" s="29"/>
      <c r="H16817" s="29"/>
      <c r="I16817" s="29"/>
      <c r="J16817" s="29"/>
      <c r="K16817" s="29"/>
      <c r="L16817" s="29"/>
    </row>
    <row r="16818" spans="1:12" ht="21">
      <c r="A16818" s="26"/>
      <c r="B16818" s="27"/>
      <c r="C16818" s="27"/>
      <c r="D16818" s="27"/>
      <c r="E16818" s="27"/>
      <c r="F16818" s="27"/>
      <c r="G16818" s="29"/>
      <c r="H16818" s="29"/>
      <c r="I16818" s="29"/>
      <c r="J16818" s="29"/>
      <c r="K16818" s="29"/>
      <c r="L16818" s="29"/>
    </row>
    <row r="16819" spans="1:12" ht="21">
      <c r="A16819" s="26"/>
      <c r="B16819" s="27"/>
      <c r="C16819" s="27"/>
      <c r="D16819" s="27"/>
      <c r="E16819" s="27"/>
      <c r="F16819" s="27"/>
      <c r="G16819" s="29"/>
      <c r="H16819" s="29"/>
      <c r="I16819" s="29"/>
      <c r="J16819" s="29"/>
      <c r="K16819" s="29"/>
      <c r="L16819" s="29"/>
    </row>
    <row r="16820" spans="1:12" ht="21">
      <c r="A16820" s="26"/>
      <c r="B16820" s="27"/>
      <c r="C16820" s="27"/>
      <c r="D16820" s="27"/>
      <c r="E16820" s="27"/>
      <c r="F16820" s="27"/>
      <c r="G16820" s="29"/>
      <c r="H16820" s="29"/>
      <c r="I16820" s="29"/>
      <c r="J16820" s="29"/>
      <c r="K16820" s="29"/>
      <c r="L16820" s="29"/>
    </row>
    <row r="16821" spans="1:12" ht="21">
      <c r="A16821" s="26"/>
      <c r="B16821" s="27"/>
      <c r="C16821" s="27"/>
      <c r="D16821" s="27"/>
      <c r="E16821" s="27"/>
      <c r="F16821" s="27"/>
      <c r="G16821" s="29"/>
      <c r="H16821" s="29"/>
      <c r="I16821" s="29"/>
      <c r="J16821" s="29"/>
      <c r="K16821" s="29"/>
      <c r="L16821" s="29"/>
    </row>
    <row r="16822" spans="1:12" ht="21">
      <c r="A16822" s="26"/>
      <c r="B16822" s="27"/>
      <c r="C16822" s="27"/>
      <c r="D16822" s="27"/>
      <c r="E16822" s="27"/>
      <c r="F16822" s="27"/>
      <c r="G16822" s="29"/>
      <c r="H16822" s="29"/>
      <c r="I16822" s="29"/>
      <c r="J16822" s="29"/>
      <c r="K16822" s="29"/>
      <c r="L16822" s="29"/>
    </row>
    <row r="16823" spans="1:12" ht="21">
      <c r="A16823" s="26"/>
      <c r="B16823" s="27"/>
      <c r="C16823" s="27"/>
      <c r="D16823" s="27"/>
      <c r="E16823" s="27"/>
      <c r="F16823" s="27"/>
      <c r="G16823" s="29"/>
      <c r="H16823" s="29"/>
      <c r="I16823" s="29"/>
      <c r="J16823" s="29"/>
      <c r="K16823" s="29"/>
      <c r="L16823" s="29"/>
    </row>
    <row r="16824" spans="1:12" ht="21">
      <c r="A16824" s="26"/>
      <c r="B16824" s="27"/>
      <c r="C16824" s="27"/>
      <c r="D16824" s="27"/>
      <c r="E16824" s="27"/>
      <c r="F16824" s="27"/>
      <c r="G16824" s="29"/>
      <c r="H16824" s="29"/>
      <c r="I16824" s="29"/>
      <c r="J16824" s="29"/>
      <c r="K16824" s="29"/>
      <c r="L16824" s="29"/>
    </row>
    <row r="16825" spans="1:12" ht="21">
      <c r="A16825" s="26"/>
      <c r="B16825" s="27"/>
      <c r="C16825" s="27"/>
      <c r="D16825" s="27"/>
      <c r="E16825" s="27"/>
      <c r="F16825" s="27"/>
      <c r="G16825" s="29"/>
      <c r="H16825" s="29"/>
      <c r="I16825" s="29"/>
      <c r="J16825" s="29"/>
      <c r="K16825" s="29"/>
      <c r="L16825" s="29"/>
    </row>
    <row r="16826" spans="1:12" ht="21">
      <c r="A16826" s="26"/>
      <c r="B16826" s="27"/>
      <c r="C16826" s="27"/>
      <c r="D16826" s="27"/>
      <c r="E16826" s="27"/>
      <c r="F16826" s="27"/>
      <c r="G16826" s="29"/>
      <c r="H16826" s="29"/>
      <c r="I16826" s="29"/>
      <c r="J16826" s="29"/>
      <c r="K16826" s="29"/>
      <c r="L16826" s="29"/>
    </row>
    <row r="16827" spans="1:12" ht="21">
      <c r="A16827" s="26"/>
      <c r="B16827" s="27"/>
      <c r="C16827" s="27"/>
      <c r="D16827" s="27"/>
      <c r="E16827" s="27"/>
      <c r="F16827" s="27"/>
      <c r="G16827" s="29"/>
      <c r="H16827" s="29"/>
      <c r="I16827" s="29"/>
      <c r="J16827" s="29"/>
      <c r="K16827" s="29"/>
      <c r="L16827" s="29"/>
    </row>
    <row r="16828" spans="1:12" ht="21">
      <c r="A16828" s="26"/>
      <c r="B16828" s="27"/>
      <c r="C16828" s="27"/>
      <c r="D16828" s="27"/>
      <c r="E16828" s="27"/>
      <c r="F16828" s="27"/>
      <c r="G16828" s="29"/>
      <c r="H16828" s="29"/>
      <c r="I16828" s="29"/>
      <c r="J16828" s="29"/>
      <c r="K16828" s="29"/>
      <c r="L16828" s="29"/>
    </row>
    <row r="16829" spans="1:12" ht="21">
      <c r="A16829" s="26"/>
      <c r="B16829" s="27"/>
      <c r="C16829" s="27"/>
      <c r="D16829" s="27"/>
      <c r="E16829" s="27"/>
      <c r="F16829" s="27"/>
      <c r="G16829" s="29"/>
      <c r="H16829" s="29"/>
      <c r="I16829" s="29"/>
      <c r="J16829" s="29"/>
      <c r="K16829" s="29"/>
      <c r="L16829" s="29"/>
    </row>
    <row r="16830" spans="1:12" ht="21">
      <c r="A16830" s="26"/>
      <c r="B16830" s="27"/>
      <c r="C16830" s="27"/>
      <c r="D16830" s="27"/>
      <c r="E16830" s="27"/>
      <c r="F16830" s="27"/>
      <c r="G16830" s="29"/>
      <c r="H16830" s="29"/>
      <c r="I16830" s="29"/>
      <c r="J16830" s="29"/>
      <c r="K16830" s="29"/>
      <c r="L16830" s="29"/>
    </row>
    <row r="16831" spans="1:12" ht="21">
      <c r="A16831" s="26"/>
      <c r="B16831" s="27"/>
      <c r="C16831" s="27"/>
      <c r="D16831" s="27"/>
      <c r="E16831" s="27"/>
      <c r="F16831" s="27"/>
      <c r="G16831" s="28"/>
      <c r="H16831" s="28"/>
      <c r="I16831" s="28"/>
      <c r="J16831" s="28"/>
      <c r="K16831" s="28"/>
      <c r="L16831" s="28"/>
    </row>
    <row r="16832" spans="1:12" ht="21">
      <c r="A16832" s="26"/>
      <c r="B16832" s="27"/>
      <c r="C16832" s="27"/>
      <c r="D16832" s="27"/>
      <c r="E16832" s="27"/>
      <c r="F16832" s="27"/>
      <c r="G16832" s="28"/>
      <c r="H16832" s="28"/>
      <c r="I16832" s="28"/>
      <c r="J16832" s="28"/>
      <c r="K16832" s="28"/>
      <c r="L16832" s="28"/>
    </row>
    <row r="16833" spans="1:12" ht="21">
      <c r="A16833" s="26"/>
      <c r="B16833" s="27"/>
      <c r="C16833" s="27"/>
      <c r="D16833" s="27"/>
      <c r="E16833" s="27"/>
      <c r="F16833" s="27"/>
      <c r="G16833" s="29"/>
      <c r="H16833" s="29"/>
      <c r="I16833" s="29"/>
      <c r="J16833" s="29"/>
      <c r="K16833" s="29"/>
      <c r="L16833" s="29"/>
    </row>
    <row r="16834" spans="1:12" ht="21">
      <c r="A16834" s="26"/>
      <c r="B16834" s="27"/>
      <c r="C16834" s="27"/>
      <c r="D16834" s="27"/>
      <c r="E16834" s="27"/>
      <c r="F16834" s="27"/>
      <c r="G16834" s="29"/>
      <c r="H16834" s="29"/>
      <c r="I16834" s="29"/>
      <c r="J16834" s="29"/>
      <c r="K16834" s="29"/>
      <c r="L16834" s="29"/>
    </row>
    <row r="16835" spans="1:12" ht="21">
      <c r="A16835" s="26"/>
      <c r="B16835" s="27"/>
      <c r="C16835" s="27"/>
      <c r="D16835" s="27"/>
      <c r="E16835" s="27"/>
      <c r="F16835" s="27"/>
      <c r="G16835" s="29"/>
      <c r="H16835" s="29"/>
      <c r="I16835" s="29"/>
      <c r="J16835" s="29"/>
      <c r="K16835" s="29"/>
      <c r="L16835" s="29"/>
    </row>
    <row r="16836" spans="1:12" ht="21">
      <c r="A16836" s="26"/>
      <c r="B16836" s="27"/>
      <c r="C16836" s="27"/>
      <c r="D16836" s="27"/>
      <c r="E16836" s="27"/>
      <c r="F16836" s="27"/>
      <c r="G16836" s="29"/>
      <c r="H16836" s="29"/>
      <c r="I16836" s="29"/>
      <c r="J16836" s="29"/>
      <c r="K16836" s="29"/>
      <c r="L16836" s="29"/>
    </row>
    <row r="16837" spans="1:12" ht="21">
      <c r="A16837" s="26"/>
      <c r="B16837" s="27"/>
      <c r="C16837" s="27"/>
      <c r="D16837" s="27"/>
      <c r="E16837" s="27"/>
      <c r="F16837" s="27"/>
      <c r="G16837" s="28"/>
      <c r="H16837" s="28"/>
      <c r="I16837" s="28"/>
      <c r="J16837" s="28"/>
      <c r="K16837" s="28"/>
      <c r="L16837" s="28"/>
    </row>
    <row r="16838" spans="1:12" ht="21">
      <c r="A16838" s="26"/>
      <c r="B16838" s="27"/>
      <c r="C16838" s="27"/>
      <c r="D16838" s="27"/>
      <c r="E16838" s="27"/>
      <c r="F16838" s="27"/>
      <c r="G16838" s="29"/>
      <c r="H16838" s="29"/>
      <c r="I16838" s="29"/>
      <c r="J16838" s="29"/>
      <c r="K16838" s="29"/>
      <c r="L16838" s="29"/>
    </row>
    <row r="16839" spans="1:12" ht="21">
      <c r="A16839" s="26"/>
      <c r="B16839" s="27"/>
      <c r="C16839" s="27"/>
      <c r="D16839" s="27"/>
      <c r="E16839" s="27"/>
      <c r="F16839" s="27"/>
      <c r="G16839" s="29"/>
      <c r="H16839" s="29"/>
      <c r="I16839" s="29"/>
      <c r="J16839" s="29"/>
      <c r="K16839" s="29"/>
      <c r="L16839" s="29"/>
    </row>
    <row r="16840" spans="1:12" ht="21">
      <c r="A16840" s="26"/>
      <c r="B16840" s="27"/>
      <c r="C16840" s="27"/>
      <c r="D16840" s="27"/>
      <c r="E16840" s="27"/>
      <c r="F16840" s="27"/>
      <c r="G16840" s="28"/>
      <c r="H16840" s="28"/>
      <c r="I16840" s="28"/>
      <c r="J16840" s="28"/>
      <c r="K16840" s="28"/>
      <c r="L16840" s="28"/>
    </row>
    <row r="16841" spans="1:12" ht="21">
      <c r="A16841" s="26"/>
      <c r="B16841" s="27"/>
      <c r="C16841" s="27"/>
      <c r="D16841" s="27"/>
      <c r="E16841" s="27"/>
      <c r="F16841" s="27"/>
      <c r="G16841" s="28"/>
      <c r="H16841" s="28"/>
      <c r="I16841" s="28"/>
      <c r="J16841" s="28"/>
      <c r="K16841" s="28"/>
      <c r="L16841" s="28"/>
    </row>
    <row r="16842" spans="1:12" ht="21">
      <c r="A16842" s="26"/>
      <c r="B16842" s="27"/>
      <c r="C16842" s="27"/>
      <c r="D16842" s="27"/>
      <c r="E16842" s="27"/>
      <c r="F16842" s="27"/>
      <c r="G16842" s="28"/>
      <c r="H16842" s="28"/>
      <c r="I16842" s="28"/>
      <c r="J16842" s="28"/>
      <c r="K16842" s="28"/>
      <c r="L16842" s="28"/>
    </row>
    <row r="16843" spans="1:12" ht="21">
      <c r="A16843" s="26"/>
      <c r="B16843" s="27"/>
      <c r="C16843" s="27"/>
      <c r="D16843" s="27"/>
      <c r="E16843" s="27"/>
      <c r="F16843" s="27"/>
      <c r="G16843" s="28"/>
      <c r="H16843" s="28"/>
      <c r="I16843" s="28"/>
      <c r="J16843" s="28"/>
      <c r="K16843" s="28"/>
      <c r="L16843" s="28"/>
    </row>
    <row r="16844" spans="1:12" ht="21">
      <c r="A16844" s="26"/>
      <c r="B16844" s="27"/>
      <c r="C16844" s="27"/>
      <c r="D16844" s="27"/>
      <c r="E16844" s="27"/>
      <c r="F16844" s="27"/>
      <c r="G16844" s="28"/>
      <c r="H16844" s="28"/>
      <c r="I16844" s="28"/>
      <c r="J16844" s="28"/>
      <c r="K16844" s="28"/>
      <c r="L16844" s="28"/>
    </row>
    <row r="16845" spans="1:12" ht="21">
      <c r="A16845" s="26"/>
      <c r="B16845" s="27"/>
      <c r="C16845" s="27"/>
      <c r="D16845" s="27"/>
      <c r="E16845" s="27"/>
      <c r="F16845" s="27"/>
      <c r="G16845" s="28"/>
      <c r="H16845" s="28"/>
      <c r="I16845" s="28"/>
      <c r="J16845" s="28"/>
      <c r="K16845" s="28"/>
      <c r="L16845" s="28"/>
    </row>
    <row r="16846" spans="1:12" ht="21">
      <c r="A16846" s="26"/>
      <c r="B16846" s="27"/>
      <c r="C16846" s="27"/>
      <c r="D16846" s="27"/>
      <c r="E16846" s="27"/>
      <c r="F16846" s="27"/>
      <c r="G16846" s="29"/>
      <c r="H16846" s="29"/>
      <c r="I16846" s="29"/>
      <c r="J16846" s="29"/>
      <c r="K16846" s="29"/>
      <c r="L16846" s="29"/>
    </row>
    <row r="16847" spans="1:12" ht="21">
      <c r="A16847" s="26"/>
      <c r="B16847" s="27"/>
      <c r="C16847" s="27"/>
      <c r="D16847" s="27"/>
      <c r="E16847" s="27"/>
      <c r="F16847" s="27"/>
      <c r="G16847" s="28"/>
      <c r="H16847" s="28"/>
      <c r="I16847" s="28"/>
      <c r="J16847" s="28"/>
      <c r="K16847" s="28"/>
      <c r="L16847" s="28"/>
    </row>
    <row r="16848" spans="1:12" ht="21">
      <c r="A16848" s="26"/>
      <c r="B16848" s="27"/>
      <c r="C16848" s="27"/>
      <c r="D16848" s="27"/>
      <c r="E16848" s="27"/>
      <c r="F16848" s="27"/>
      <c r="G16848" s="29"/>
      <c r="H16848" s="29"/>
      <c r="I16848" s="29"/>
      <c r="J16848" s="29"/>
      <c r="K16848" s="29"/>
      <c r="L16848" s="29"/>
    </row>
    <row r="16849" spans="1:12" ht="21">
      <c r="A16849" s="26"/>
      <c r="B16849" s="27"/>
      <c r="C16849" s="27"/>
      <c r="D16849" s="27"/>
      <c r="E16849" s="27"/>
      <c r="F16849" s="27"/>
      <c r="G16849" s="29"/>
      <c r="H16849" s="29"/>
      <c r="I16849" s="29"/>
      <c r="J16849" s="29"/>
      <c r="K16849" s="29"/>
      <c r="L16849" s="29"/>
    </row>
    <row r="16850" spans="1:12" ht="21">
      <c r="A16850" s="26"/>
      <c r="B16850" s="27"/>
      <c r="C16850" s="27"/>
      <c r="D16850" s="27"/>
      <c r="E16850" s="27"/>
      <c r="F16850" s="27"/>
      <c r="G16850" s="28"/>
      <c r="H16850" s="28"/>
      <c r="I16850" s="28"/>
      <c r="J16850" s="28"/>
      <c r="K16850" s="28"/>
      <c r="L16850" s="28"/>
    </row>
    <row r="16851" spans="1:12" ht="21">
      <c r="A16851" s="26"/>
      <c r="B16851" s="27"/>
      <c r="C16851" s="27"/>
      <c r="D16851" s="27"/>
      <c r="E16851" s="27"/>
      <c r="F16851" s="27"/>
      <c r="G16851" s="28"/>
      <c r="H16851" s="28"/>
      <c r="I16851" s="28"/>
      <c r="J16851" s="28"/>
      <c r="K16851" s="28"/>
      <c r="L16851" s="28"/>
    </row>
    <row r="16852" spans="1:12" ht="21">
      <c r="A16852" s="26"/>
      <c r="B16852" s="27"/>
      <c r="C16852" s="27"/>
      <c r="D16852" s="27"/>
      <c r="E16852" s="27"/>
      <c r="F16852" s="27"/>
      <c r="G16852" s="28"/>
      <c r="H16852" s="28"/>
      <c r="I16852" s="28"/>
      <c r="J16852" s="28"/>
      <c r="K16852" s="28"/>
      <c r="L16852" s="28"/>
    </row>
    <row r="16853" spans="1:12" ht="21">
      <c r="A16853" s="26"/>
      <c r="B16853" s="27"/>
      <c r="C16853" s="27"/>
      <c r="D16853" s="27"/>
      <c r="E16853" s="27"/>
      <c r="F16853" s="27"/>
      <c r="G16853" s="29"/>
      <c r="H16853" s="29"/>
      <c r="I16853" s="29"/>
      <c r="J16853" s="29"/>
      <c r="K16853" s="29"/>
      <c r="L16853" s="29"/>
    </row>
    <row r="16854" spans="1:12" ht="21">
      <c r="A16854" s="26"/>
      <c r="B16854" s="27"/>
      <c r="C16854" s="27"/>
      <c r="D16854" s="27"/>
      <c r="E16854" s="27"/>
      <c r="F16854" s="27"/>
      <c r="G16854" s="29"/>
      <c r="H16854" s="29"/>
      <c r="I16854" s="29"/>
      <c r="J16854" s="29"/>
      <c r="K16854" s="29"/>
      <c r="L16854" s="29"/>
    </row>
    <row r="16855" spans="1:12" ht="21">
      <c r="A16855" s="26"/>
      <c r="B16855" s="27"/>
      <c r="C16855" s="27"/>
      <c r="D16855" s="27"/>
      <c r="E16855" s="27"/>
      <c r="F16855" s="27"/>
      <c r="G16855" s="29"/>
      <c r="H16855" s="29"/>
      <c r="I16855" s="29"/>
      <c r="J16855" s="29"/>
      <c r="K16855" s="29"/>
      <c r="L16855" s="29"/>
    </row>
    <row r="16856" spans="1:12" ht="21">
      <c r="A16856" s="26"/>
      <c r="B16856" s="27"/>
      <c r="C16856" s="27"/>
      <c r="D16856" s="27"/>
      <c r="E16856" s="27"/>
      <c r="F16856" s="27"/>
      <c r="G16856" s="28"/>
      <c r="H16856" s="28"/>
      <c r="I16856" s="28"/>
      <c r="J16856" s="28"/>
      <c r="K16856" s="28"/>
      <c r="L16856" s="28"/>
    </row>
    <row r="16857" spans="1:12" ht="21">
      <c r="A16857" s="26"/>
      <c r="B16857" s="27"/>
      <c r="C16857" s="27"/>
      <c r="D16857" s="27"/>
      <c r="E16857" s="27"/>
      <c r="F16857" s="27"/>
      <c r="G16857" s="28"/>
      <c r="H16857" s="28"/>
      <c r="I16857" s="28"/>
      <c r="J16857" s="28"/>
      <c r="K16857" s="28"/>
      <c r="L16857" s="28"/>
    </row>
    <row r="16858" spans="1:12" ht="21">
      <c r="A16858" s="26"/>
      <c r="B16858" s="27"/>
      <c r="C16858" s="27"/>
      <c r="D16858" s="27"/>
      <c r="E16858" s="27"/>
      <c r="F16858" s="27"/>
      <c r="G16858" s="28"/>
      <c r="H16858" s="28"/>
      <c r="I16858" s="28"/>
      <c r="J16858" s="28"/>
      <c r="K16858" s="28"/>
      <c r="L16858" s="28"/>
    </row>
    <row r="16859" spans="1:12" ht="21">
      <c r="A16859" s="26"/>
      <c r="B16859" s="27"/>
      <c r="C16859" s="27"/>
      <c r="D16859" s="27"/>
      <c r="E16859" s="27"/>
      <c r="F16859" s="27"/>
      <c r="G16859" s="29"/>
      <c r="H16859" s="29"/>
      <c r="I16859" s="29"/>
      <c r="J16859" s="29"/>
      <c r="K16859" s="29"/>
      <c r="L16859" s="29"/>
    </row>
    <row r="16860" spans="1:12" ht="21">
      <c r="A16860" s="26"/>
      <c r="B16860" s="27"/>
      <c r="C16860" s="27"/>
      <c r="D16860" s="27"/>
      <c r="E16860" s="27"/>
      <c r="F16860" s="27"/>
      <c r="G16860" s="29"/>
      <c r="H16860" s="29"/>
      <c r="I16860" s="29"/>
      <c r="J16860" s="29"/>
      <c r="K16860" s="29"/>
      <c r="L16860" s="29"/>
    </row>
    <row r="16861" spans="1:12" ht="21">
      <c r="A16861" s="26"/>
      <c r="B16861" s="27"/>
      <c r="C16861" s="27"/>
      <c r="D16861" s="27"/>
      <c r="E16861" s="27"/>
      <c r="F16861" s="27"/>
      <c r="G16861" s="29"/>
      <c r="H16861" s="29"/>
      <c r="I16861" s="29"/>
      <c r="J16861" s="29"/>
      <c r="K16861" s="29"/>
      <c r="L16861" s="29"/>
    </row>
    <row r="16862" spans="1:12" ht="21">
      <c r="A16862" s="26"/>
      <c r="B16862" s="27"/>
      <c r="C16862" s="27"/>
      <c r="D16862" s="27"/>
      <c r="E16862" s="27"/>
      <c r="F16862" s="27"/>
      <c r="G16862" s="29"/>
      <c r="H16862" s="29"/>
      <c r="I16862" s="29"/>
      <c r="J16862" s="29"/>
      <c r="K16862" s="29"/>
      <c r="L16862" s="29"/>
    </row>
    <row r="16863" spans="1:12" ht="21">
      <c r="A16863" s="26"/>
      <c r="B16863" s="27"/>
      <c r="C16863" s="27"/>
      <c r="D16863" s="27"/>
      <c r="E16863" s="27"/>
      <c r="F16863" s="27"/>
      <c r="G16863" s="29"/>
      <c r="H16863" s="29"/>
      <c r="I16863" s="29"/>
      <c r="J16863" s="29"/>
      <c r="K16863" s="29"/>
      <c r="L16863" s="29"/>
    </row>
    <row r="16864" spans="1:12" ht="21">
      <c r="A16864" s="26"/>
      <c r="B16864" s="27"/>
      <c r="C16864" s="27"/>
      <c r="D16864" s="27"/>
      <c r="E16864" s="27"/>
      <c r="F16864" s="27"/>
      <c r="G16864" s="29"/>
      <c r="H16864" s="29"/>
      <c r="I16864" s="29"/>
      <c r="J16864" s="29"/>
      <c r="K16864" s="29"/>
      <c r="L16864" s="29"/>
    </row>
    <row r="16865" spans="1:12" ht="21">
      <c r="A16865" s="26"/>
      <c r="B16865" s="27"/>
      <c r="C16865" s="27"/>
      <c r="D16865" s="27"/>
      <c r="E16865" s="27"/>
      <c r="F16865" s="27"/>
      <c r="G16865" s="29"/>
      <c r="H16865" s="29"/>
      <c r="I16865" s="29"/>
      <c r="J16865" s="29"/>
      <c r="K16865" s="29"/>
      <c r="L16865" s="29"/>
    </row>
    <row r="16866" spans="1:12" ht="21">
      <c r="A16866" s="26"/>
      <c r="B16866" s="27"/>
      <c r="C16866" s="27"/>
      <c r="D16866" s="27"/>
      <c r="E16866" s="27"/>
      <c r="F16866" s="27"/>
      <c r="G16866" s="29"/>
      <c r="H16866" s="29"/>
      <c r="I16866" s="29"/>
      <c r="J16866" s="29"/>
      <c r="K16866" s="29"/>
      <c r="L16866" s="29"/>
    </row>
    <row r="16867" spans="1:12" ht="21">
      <c r="A16867" s="26"/>
      <c r="B16867" s="27"/>
      <c r="C16867" s="27"/>
      <c r="D16867" s="27"/>
      <c r="E16867" s="27"/>
      <c r="F16867" s="27"/>
      <c r="G16867" s="29"/>
      <c r="H16867" s="29"/>
      <c r="I16867" s="29"/>
      <c r="J16867" s="29"/>
      <c r="K16867" s="29"/>
      <c r="L16867" s="29"/>
    </row>
    <row r="16868" spans="1:12" ht="21">
      <c r="A16868" s="26"/>
      <c r="B16868" s="27"/>
      <c r="C16868" s="27"/>
      <c r="D16868" s="27"/>
      <c r="E16868" s="27"/>
      <c r="F16868" s="27"/>
      <c r="G16868" s="28"/>
      <c r="H16868" s="28"/>
      <c r="I16868" s="28"/>
      <c r="J16868" s="28"/>
      <c r="K16868" s="28"/>
      <c r="L16868" s="28"/>
    </row>
    <row r="16869" spans="1:12" ht="21">
      <c r="A16869" s="26"/>
      <c r="B16869" s="27"/>
      <c r="C16869" s="27"/>
      <c r="D16869" s="27"/>
      <c r="E16869" s="27"/>
      <c r="F16869" s="27"/>
      <c r="G16869" s="28"/>
      <c r="H16869" s="28"/>
      <c r="I16869" s="28"/>
      <c r="J16869" s="28"/>
      <c r="K16869" s="28"/>
      <c r="L16869" s="28"/>
    </row>
    <row r="16870" spans="1:12" ht="21">
      <c r="A16870" s="26"/>
      <c r="B16870" s="27"/>
      <c r="C16870" s="27"/>
      <c r="D16870" s="27"/>
      <c r="E16870" s="27"/>
      <c r="F16870" s="27"/>
      <c r="G16870" s="28"/>
      <c r="H16870" s="28"/>
      <c r="I16870" s="28"/>
      <c r="J16870" s="28"/>
      <c r="K16870" s="28"/>
      <c r="L16870" s="28"/>
    </row>
    <row r="16871" spans="1:12" ht="21">
      <c r="A16871" s="26"/>
      <c r="B16871" s="27"/>
      <c r="C16871" s="27"/>
      <c r="D16871" s="27"/>
      <c r="E16871" s="27"/>
      <c r="F16871" s="27"/>
      <c r="G16871" s="28"/>
      <c r="H16871" s="28"/>
      <c r="I16871" s="28"/>
      <c r="J16871" s="28"/>
      <c r="K16871" s="28"/>
      <c r="L16871" s="28"/>
    </row>
    <row r="16872" spans="1:12" ht="21">
      <c r="A16872" s="26"/>
      <c r="B16872" s="27"/>
      <c r="C16872" s="27"/>
      <c r="D16872" s="27"/>
      <c r="E16872" s="27"/>
      <c r="F16872" s="27"/>
      <c r="G16872" s="29"/>
      <c r="H16872" s="29"/>
      <c r="I16872" s="29"/>
      <c r="J16872" s="29"/>
      <c r="K16872" s="29"/>
      <c r="L16872" s="29"/>
    </row>
    <row r="16873" spans="1:12" ht="21">
      <c r="A16873" s="26"/>
      <c r="B16873" s="27"/>
      <c r="C16873" s="27"/>
      <c r="D16873" s="27"/>
      <c r="E16873" s="27"/>
      <c r="F16873" s="27"/>
      <c r="G16873" s="28"/>
      <c r="H16873" s="28"/>
      <c r="I16873" s="28"/>
      <c r="J16873" s="28"/>
      <c r="K16873" s="28"/>
      <c r="L16873" s="28"/>
    </row>
    <row r="16874" spans="1:12" ht="21">
      <c r="A16874" s="26"/>
      <c r="B16874" s="27"/>
      <c r="C16874" s="27"/>
      <c r="D16874" s="27"/>
      <c r="E16874" s="27"/>
      <c r="F16874" s="27"/>
      <c r="G16874" s="28"/>
      <c r="H16874" s="28"/>
      <c r="I16874" s="28"/>
      <c r="J16874" s="28"/>
      <c r="K16874" s="28"/>
      <c r="L16874" s="28"/>
    </row>
    <row r="16875" spans="1:12" ht="21">
      <c r="A16875" s="26"/>
      <c r="B16875" s="27"/>
      <c r="C16875" s="27"/>
      <c r="D16875" s="27"/>
      <c r="E16875" s="27"/>
      <c r="F16875" s="27"/>
      <c r="G16875" s="29"/>
      <c r="H16875" s="29"/>
      <c r="I16875" s="29"/>
      <c r="J16875" s="29"/>
      <c r="K16875" s="29"/>
      <c r="L16875" s="29"/>
    </row>
    <row r="16876" spans="1:12" ht="21">
      <c r="A16876" s="26"/>
      <c r="B16876" s="27"/>
      <c r="C16876" s="27"/>
      <c r="D16876" s="27"/>
      <c r="E16876" s="27"/>
      <c r="F16876" s="27"/>
      <c r="G16876" s="28"/>
      <c r="H16876" s="28"/>
      <c r="I16876" s="28"/>
      <c r="J16876" s="28"/>
      <c r="K16876" s="28"/>
      <c r="L16876" s="28"/>
    </row>
    <row r="16877" spans="1:12" ht="21">
      <c r="A16877" s="26"/>
      <c r="B16877" s="27"/>
      <c r="C16877" s="27"/>
      <c r="D16877" s="27"/>
      <c r="E16877" s="27"/>
      <c r="F16877" s="27"/>
      <c r="G16877" s="28"/>
      <c r="H16877" s="28"/>
      <c r="I16877" s="28"/>
      <c r="J16877" s="28"/>
      <c r="K16877" s="28"/>
      <c r="L16877" s="28"/>
    </row>
    <row r="16878" spans="1:12" ht="21">
      <c r="A16878" s="26"/>
      <c r="B16878" s="27"/>
      <c r="C16878" s="27"/>
      <c r="D16878" s="27"/>
      <c r="E16878" s="27"/>
      <c r="F16878" s="27"/>
      <c r="G16878" s="28"/>
      <c r="H16878" s="28"/>
      <c r="I16878" s="28"/>
      <c r="J16878" s="28"/>
      <c r="K16878" s="28"/>
      <c r="L16878" s="28"/>
    </row>
    <row r="16879" spans="1:12" ht="21">
      <c r="A16879" s="26"/>
      <c r="B16879" s="27"/>
      <c r="C16879" s="27"/>
      <c r="D16879" s="27"/>
      <c r="E16879" s="27"/>
      <c r="F16879" s="27"/>
      <c r="G16879" s="28"/>
      <c r="H16879" s="28"/>
      <c r="I16879" s="28"/>
      <c r="J16879" s="28"/>
      <c r="K16879" s="28"/>
      <c r="L16879" s="28"/>
    </row>
    <row r="16880" spans="1:12" ht="21">
      <c r="A16880" s="26"/>
      <c r="B16880" s="27"/>
      <c r="C16880" s="27"/>
      <c r="D16880" s="27"/>
      <c r="E16880" s="27"/>
      <c r="F16880" s="27"/>
      <c r="G16880" s="29"/>
      <c r="H16880" s="29"/>
      <c r="I16880" s="29"/>
      <c r="J16880" s="29"/>
      <c r="K16880" s="29"/>
      <c r="L16880" s="29"/>
    </row>
    <row r="16881" spans="1:12" ht="21">
      <c r="A16881" s="26"/>
      <c r="B16881" s="27"/>
      <c r="C16881" s="27"/>
      <c r="D16881" s="27"/>
      <c r="E16881" s="27"/>
      <c r="F16881" s="27"/>
      <c r="G16881" s="28"/>
      <c r="H16881" s="28"/>
      <c r="I16881" s="28"/>
      <c r="J16881" s="28"/>
      <c r="K16881" s="28"/>
      <c r="L16881" s="28"/>
    </row>
    <row r="16882" spans="1:12" ht="21">
      <c r="A16882" s="26"/>
      <c r="B16882" s="27"/>
      <c r="C16882" s="27"/>
      <c r="D16882" s="27"/>
      <c r="E16882" s="27"/>
      <c r="F16882" s="27"/>
      <c r="G16882" s="28"/>
      <c r="H16882" s="28"/>
      <c r="I16882" s="28"/>
      <c r="J16882" s="28"/>
      <c r="K16882" s="28"/>
      <c r="L16882" s="28"/>
    </row>
    <row r="16883" spans="1:12" ht="21">
      <c r="A16883" s="26"/>
      <c r="B16883" s="27"/>
      <c r="C16883" s="27"/>
      <c r="D16883" s="27"/>
      <c r="E16883" s="27"/>
      <c r="F16883" s="27"/>
      <c r="G16883" s="28"/>
      <c r="H16883" s="28"/>
      <c r="I16883" s="28"/>
      <c r="J16883" s="28"/>
      <c r="K16883" s="28"/>
      <c r="L16883" s="28"/>
    </row>
    <row r="16884" spans="1:12" ht="21">
      <c r="A16884" s="26"/>
      <c r="B16884" s="27"/>
      <c r="C16884" s="27"/>
      <c r="D16884" s="27"/>
      <c r="E16884" s="27"/>
      <c r="F16884" s="27"/>
      <c r="G16884" s="28"/>
      <c r="H16884" s="28"/>
      <c r="I16884" s="28"/>
      <c r="J16884" s="28"/>
      <c r="K16884" s="28"/>
      <c r="L16884" s="28"/>
    </row>
    <row r="16885" spans="1:12" ht="21">
      <c r="A16885" s="26"/>
      <c r="B16885" s="27"/>
      <c r="C16885" s="27"/>
      <c r="D16885" s="27"/>
      <c r="E16885" s="27"/>
      <c r="F16885" s="27"/>
      <c r="G16885" s="28"/>
      <c r="H16885" s="28"/>
      <c r="I16885" s="28"/>
      <c r="J16885" s="28"/>
      <c r="K16885" s="28"/>
      <c r="L16885" s="28"/>
    </row>
    <row r="16886" spans="1:12" ht="21">
      <c r="A16886" s="26"/>
      <c r="B16886" s="27"/>
      <c r="C16886" s="27"/>
      <c r="D16886" s="27"/>
      <c r="E16886" s="27"/>
      <c r="F16886" s="27"/>
      <c r="G16886" s="29"/>
      <c r="H16886" s="29"/>
      <c r="I16886" s="29"/>
      <c r="J16886" s="29"/>
      <c r="K16886" s="29"/>
      <c r="L16886" s="29"/>
    </row>
    <row r="16887" spans="1:12" ht="21">
      <c r="A16887" s="26"/>
      <c r="B16887" s="27"/>
      <c r="C16887" s="27"/>
      <c r="D16887" s="27"/>
      <c r="E16887" s="27"/>
      <c r="F16887" s="27"/>
      <c r="G16887" s="29"/>
      <c r="H16887" s="29"/>
      <c r="I16887" s="29"/>
      <c r="J16887" s="29"/>
      <c r="K16887" s="29"/>
      <c r="L16887" s="29"/>
    </row>
    <row r="16888" spans="1:12" ht="21">
      <c r="A16888" s="26"/>
      <c r="B16888" s="27"/>
      <c r="C16888" s="27"/>
      <c r="D16888" s="27"/>
      <c r="E16888" s="27"/>
      <c r="F16888" s="27"/>
      <c r="G16888" s="29"/>
      <c r="H16888" s="29"/>
      <c r="I16888" s="29"/>
      <c r="J16888" s="29"/>
      <c r="K16888" s="29"/>
      <c r="L16888" s="29"/>
    </row>
    <row r="16889" spans="1:12" ht="21">
      <c r="A16889" s="26"/>
      <c r="B16889" s="27"/>
      <c r="C16889" s="27"/>
      <c r="D16889" s="27"/>
      <c r="E16889" s="27"/>
      <c r="F16889" s="27"/>
      <c r="G16889" s="29"/>
      <c r="H16889" s="29"/>
      <c r="I16889" s="29"/>
      <c r="J16889" s="29"/>
      <c r="K16889" s="29"/>
      <c r="L16889" s="29"/>
    </row>
    <row r="16890" spans="1:12" ht="21">
      <c r="A16890" s="26"/>
      <c r="B16890" s="27"/>
      <c r="C16890" s="27"/>
      <c r="D16890" s="27"/>
      <c r="E16890" s="27"/>
      <c r="F16890" s="27"/>
      <c r="G16890" s="29"/>
      <c r="H16890" s="29"/>
      <c r="I16890" s="29"/>
      <c r="J16890" s="29"/>
      <c r="K16890" s="29"/>
      <c r="L16890" s="29"/>
    </row>
    <row r="16891" spans="1:12" ht="21">
      <c r="A16891" s="26"/>
      <c r="B16891" s="27"/>
      <c r="C16891" s="27"/>
      <c r="D16891" s="27"/>
      <c r="E16891" s="27"/>
      <c r="F16891" s="27"/>
      <c r="G16891" s="29"/>
      <c r="H16891" s="29"/>
      <c r="I16891" s="29"/>
      <c r="J16891" s="29"/>
      <c r="K16891" s="29"/>
      <c r="L16891" s="29"/>
    </row>
    <row r="16892" spans="1:12" ht="21">
      <c r="A16892" s="26"/>
      <c r="B16892" s="27"/>
      <c r="C16892" s="27"/>
      <c r="D16892" s="27"/>
      <c r="E16892" s="27"/>
      <c r="F16892" s="27"/>
      <c r="G16892" s="29"/>
      <c r="H16892" s="29"/>
      <c r="I16892" s="29"/>
      <c r="J16892" s="29"/>
      <c r="K16892" s="29"/>
      <c r="L16892" s="29"/>
    </row>
    <row r="16893" spans="1:12" ht="21">
      <c r="A16893" s="26"/>
      <c r="B16893" s="27"/>
      <c r="C16893" s="27"/>
      <c r="D16893" s="27"/>
      <c r="E16893" s="27"/>
      <c r="F16893" s="27"/>
      <c r="G16893" s="28"/>
      <c r="H16893" s="28"/>
      <c r="I16893" s="28"/>
      <c r="J16893" s="28"/>
      <c r="K16893" s="28"/>
      <c r="L16893" s="28"/>
    </row>
    <row r="16894" spans="1:12" ht="21">
      <c r="A16894" s="26"/>
      <c r="B16894" s="27"/>
      <c r="C16894" s="27"/>
      <c r="D16894" s="27"/>
      <c r="E16894" s="27"/>
      <c r="F16894" s="27"/>
      <c r="G16894" s="29"/>
      <c r="H16894" s="29"/>
      <c r="I16894" s="29"/>
      <c r="J16894" s="29"/>
      <c r="K16894" s="29"/>
      <c r="L16894" s="29"/>
    </row>
    <row r="16895" spans="1:12" ht="21">
      <c r="A16895" s="26"/>
      <c r="B16895" s="27"/>
      <c r="C16895" s="27"/>
      <c r="D16895" s="27"/>
      <c r="E16895" s="27"/>
      <c r="F16895" s="27"/>
      <c r="G16895" s="28"/>
      <c r="H16895" s="28"/>
      <c r="I16895" s="28"/>
      <c r="J16895" s="28"/>
      <c r="K16895" s="28"/>
      <c r="L16895" s="28"/>
    </row>
    <row r="16896" spans="1:12" ht="21">
      <c r="A16896" s="26"/>
      <c r="B16896" s="27"/>
      <c r="C16896" s="27"/>
      <c r="D16896" s="27"/>
      <c r="E16896" s="27"/>
      <c r="F16896" s="27"/>
      <c r="G16896" s="28"/>
      <c r="H16896" s="28"/>
      <c r="I16896" s="28"/>
      <c r="J16896" s="28"/>
      <c r="K16896" s="28"/>
      <c r="L16896" s="28"/>
    </row>
    <row r="16897" spans="1:12" ht="21">
      <c r="A16897" s="26"/>
      <c r="B16897" s="27"/>
      <c r="C16897" s="27"/>
      <c r="D16897" s="27"/>
      <c r="E16897" s="27"/>
      <c r="F16897" s="27"/>
      <c r="G16897" s="29"/>
      <c r="H16897" s="29"/>
      <c r="I16897" s="29"/>
      <c r="J16897" s="29"/>
      <c r="K16897" s="29"/>
      <c r="L16897" s="29"/>
    </row>
    <row r="16898" spans="1:12" ht="21">
      <c r="A16898" s="26"/>
      <c r="B16898" s="27"/>
      <c r="C16898" s="27"/>
      <c r="D16898" s="27"/>
      <c r="E16898" s="27"/>
      <c r="F16898" s="27"/>
      <c r="G16898" s="28"/>
      <c r="H16898" s="28"/>
      <c r="I16898" s="28"/>
      <c r="J16898" s="28"/>
      <c r="K16898" s="28"/>
      <c r="L16898" s="28"/>
    </row>
    <row r="16899" spans="1:12" ht="21">
      <c r="A16899" s="26"/>
      <c r="B16899" s="27"/>
      <c r="C16899" s="27"/>
      <c r="D16899" s="27"/>
      <c r="E16899" s="27"/>
      <c r="F16899" s="27"/>
      <c r="G16899" s="28"/>
      <c r="H16899" s="28"/>
      <c r="I16899" s="28"/>
      <c r="J16899" s="28"/>
      <c r="K16899" s="28"/>
      <c r="L16899" s="28"/>
    </row>
    <row r="16900" spans="1:12" ht="21">
      <c r="A16900" s="26"/>
      <c r="B16900" s="27"/>
      <c r="C16900" s="27"/>
      <c r="D16900" s="27"/>
      <c r="E16900" s="27"/>
      <c r="F16900" s="27"/>
      <c r="G16900" s="29"/>
      <c r="H16900" s="29"/>
      <c r="I16900" s="29"/>
      <c r="J16900" s="29"/>
      <c r="K16900" s="29"/>
      <c r="L16900" s="29"/>
    </row>
    <row r="16901" spans="1:12" ht="21">
      <c r="A16901" s="26"/>
      <c r="B16901" s="27"/>
      <c r="C16901" s="27"/>
      <c r="D16901" s="27"/>
      <c r="E16901" s="27"/>
      <c r="F16901" s="27"/>
      <c r="G16901" s="28"/>
      <c r="H16901" s="28"/>
      <c r="I16901" s="28"/>
      <c r="J16901" s="28"/>
      <c r="K16901" s="28"/>
      <c r="L16901" s="28"/>
    </row>
    <row r="16902" spans="1:12" ht="21">
      <c r="A16902" s="26"/>
      <c r="B16902" s="27"/>
      <c r="C16902" s="27"/>
      <c r="D16902" s="27"/>
      <c r="E16902" s="27"/>
      <c r="F16902" s="27"/>
      <c r="G16902" s="29"/>
      <c r="H16902" s="29"/>
      <c r="I16902" s="29"/>
      <c r="J16902" s="29"/>
      <c r="K16902" s="29"/>
      <c r="L16902" s="29"/>
    </row>
    <row r="16903" spans="1:12" ht="21">
      <c r="A16903" s="26"/>
      <c r="B16903" s="27"/>
      <c r="C16903" s="27"/>
      <c r="D16903" s="27"/>
      <c r="E16903" s="27"/>
      <c r="F16903" s="27"/>
      <c r="G16903" s="29"/>
      <c r="H16903" s="29"/>
      <c r="I16903" s="29"/>
      <c r="J16903" s="29"/>
      <c r="K16903" s="29"/>
      <c r="L16903" s="29"/>
    </row>
    <row r="16904" spans="1:12" ht="21">
      <c r="A16904" s="26"/>
      <c r="B16904" s="27"/>
      <c r="C16904" s="27"/>
      <c r="D16904" s="27"/>
      <c r="E16904" s="27"/>
      <c r="F16904" s="27"/>
      <c r="G16904" s="29"/>
      <c r="H16904" s="29"/>
      <c r="I16904" s="29"/>
      <c r="J16904" s="29"/>
      <c r="K16904" s="29"/>
      <c r="L16904" s="29"/>
    </row>
    <row r="16905" spans="1:12" ht="21">
      <c r="A16905" s="26"/>
      <c r="B16905" s="27"/>
      <c r="C16905" s="27"/>
      <c r="D16905" s="27"/>
      <c r="E16905" s="27"/>
      <c r="F16905" s="27"/>
      <c r="G16905" s="28"/>
      <c r="H16905" s="28"/>
      <c r="I16905" s="28"/>
      <c r="J16905" s="28"/>
      <c r="K16905" s="28"/>
      <c r="L16905" s="28"/>
    </row>
    <row r="16906" spans="1:12" ht="21">
      <c r="A16906" s="26"/>
      <c r="B16906" s="27"/>
      <c r="C16906" s="27"/>
      <c r="D16906" s="27"/>
      <c r="E16906" s="27"/>
      <c r="F16906" s="27"/>
      <c r="G16906" s="28"/>
      <c r="H16906" s="28"/>
      <c r="I16906" s="28"/>
      <c r="J16906" s="28"/>
      <c r="K16906" s="28"/>
      <c r="L16906" s="28"/>
    </row>
    <row r="16907" spans="1:12" ht="21">
      <c r="A16907" s="26"/>
      <c r="B16907" s="27"/>
      <c r="C16907" s="27"/>
      <c r="D16907" s="27"/>
      <c r="E16907" s="27"/>
      <c r="F16907" s="27"/>
      <c r="G16907" s="28"/>
      <c r="H16907" s="28"/>
      <c r="I16907" s="28"/>
      <c r="J16907" s="28"/>
      <c r="K16907" s="28"/>
      <c r="L16907" s="28"/>
    </row>
    <row r="16908" spans="1:12" ht="21">
      <c r="A16908" s="26"/>
      <c r="B16908" s="27"/>
      <c r="C16908" s="27"/>
      <c r="D16908" s="27"/>
      <c r="E16908" s="27"/>
      <c r="F16908" s="27"/>
      <c r="G16908" s="28"/>
      <c r="H16908" s="28"/>
      <c r="I16908" s="28"/>
      <c r="J16908" s="28"/>
      <c r="K16908" s="28"/>
      <c r="L16908" s="28"/>
    </row>
    <row r="16909" spans="1:12" ht="21">
      <c r="A16909" s="26"/>
      <c r="B16909" s="27"/>
      <c r="C16909" s="27"/>
      <c r="D16909" s="27"/>
      <c r="E16909" s="27"/>
      <c r="F16909" s="27"/>
      <c r="G16909" s="28"/>
      <c r="H16909" s="28"/>
      <c r="I16909" s="28"/>
      <c r="J16909" s="28"/>
      <c r="K16909" s="28"/>
      <c r="L16909" s="28"/>
    </row>
    <row r="16910" spans="1:12" ht="21">
      <c r="A16910" s="26"/>
      <c r="B16910" s="27"/>
      <c r="C16910" s="27"/>
      <c r="D16910" s="27"/>
      <c r="E16910" s="27"/>
      <c r="F16910" s="27"/>
      <c r="G16910" s="28"/>
      <c r="H16910" s="28"/>
      <c r="I16910" s="28"/>
      <c r="J16910" s="28"/>
      <c r="K16910" s="28"/>
      <c r="L16910" s="28"/>
    </row>
    <row r="16911" spans="1:12" ht="21">
      <c r="A16911" s="26"/>
      <c r="B16911" s="27"/>
      <c r="C16911" s="27"/>
      <c r="D16911" s="27"/>
      <c r="E16911" s="27"/>
      <c r="F16911" s="27"/>
      <c r="G16911" s="29"/>
      <c r="H16911" s="29"/>
      <c r="I16911" s="29"/>
      <c r="J16911" s="29"/>
      <c r="K16911" s="29"/>
      <c r="L16911" s="29"/>
    </row>
    <row r="16912" spans="1:12" ht="21">
      <c r="A16912" s="26"/>
      <c r="B16912" s="27"/>
      <c r="C16912" s="27"/>
      <c r="D16912" s="27"/>
      <c r="E16912" s="27"/>
      <c r="F16912" s="27"/>
      <c r="G16912" s="29"/>
      <c r="H16912" s="29"/>
      <c r="I16912" s="29"/>
      <c r="J16912" s="29"/>
      <c r="K16912" s="29"/>
      <c r="L16912" s="29"/>
    </row>
    <row r="16913" spans="1:12" ht="21">
      <c r="A16913" s="26"/>
      <c r="B16913" s="27"/>
      <c r="C16913" s="27"/>
      <c r="D16913" s="27"/>
      <c r="E16913" s="27"/>
      <c r="F16913" s="27"/>
      <c r="G16913" s="29"/>
      <c r="H16913" s="29"/>
      <c r="I16913" s="29"/>
      <c r="J16913" s="29"/>
      <c r="K16913" s="29"/>
      <c r="L16913" s="29"/>
    </row>
    <row r="16914" spans="1:12" ht="21">
      <c r="A16914" s="26"/>
      <c r="B16914" s="27"/>
      <c r="C16914" s="27"/>
      <c r="D16914" s="27"/>
      <c r="E16914" s="27"/>
      <c r="F16914" s="27"/>
      <c r="G16914" s="29"/>
      <c r="H16914" s="29"/>
      <c r="I16914" s="29"/>
      <c r="J16914" s="29"/>
      <c r="K16914" s="29"/>
      <c r="L16914" s="29"/>
    </row>
    <row r="16915" spans="1:12" ht="21">
      <c r="A16915" s="26"/>
      <c r="B16915" s="27"/>
      <c r="C16915" s="27"/>
      <c r="D16915" s="27"/>
      <c r="E16915" s="27"/>
      <c r="F16915" s="27"/>
      <c r="G16915" s="29"/>
      <c r="H16915" s="29"/>
      <c r="I16915" s="29"/>
      <c r="J16915" s="29"/>
      <c r="K16915" s="29"/>
      <c r="L16915" s="29"/>
    </row>
    <row r="16916" spans="1:12" ht="21">
      <c r="A16916" s="26"/>
      <c r="B16916" s="27"/>
      <c r="C16916" s="27"/>
      <c r="D16916" s="27"/>
      <c r="E16916" s="27"/>
      <c r="F16916" s="27"/>
      <c r="G16916" s="29"/>
      <c r="H16916" s="29"/>
      <c r="I16916" s="29"/>
      <c r="J16916" s="29"/>
      <c r="K16916" s="29"/>
      <c r="L16916" s="29"/>
    </row>
    <row r="16917" spans="1:12" ht="21">
      <c r="A16917" s="26"/>
      <c r="B16917" s="27"/>
      <c r="C16917" s="27"/>
      <c r="D16917" s="27"/>
      <c r="E16917" s="27"/>
      <c r="F16917" s="27"/>
      <c r="G16917" s="28"/>
      <c r="H16917" s="28"/>
      <c r="I16917" s="28"/>
      <c r="J16917" s="28"/>
      <c r="K16917" s="28"/>
      <c r="L16917" s="28"/>
    </row>
    <row r="16918" spans="1:12" ht="21">
      <c r="A16918" s="26"/>
      <c r="B16918" s="27"/>
      <c r="C16918" s="27"/>
      <c r="D16918" s="27"/>
      <c r="E16918" s="27"/>
      <c r="F16918" s="27"/>
      <c r="G16918" s="28"/>
      <c r="H16918" s="28"/>
      <c r="I16918" s="28"/>
      <c r="J16918" s="28"/>
      <c r="K16918" s="28"/>
      <c r="L16918" s="28"/>
    </row>
    <row r="16919" spans="1:12" ht="21">
      <c r="A16919" s="26"/>
      <c r="B16919" s="27"/>
      <c r="C16919" s="27"/>
      <c r="D16919" s="27"/>
      <c r="E16919" s="27"/>
      <c r="F16919" s="27"/>
      <c r="G16919" s="28"/>
      <c r="H16919" s="28"/>
      <c r="I16919" s="28"/>
      <c r="J16919" s="28"/>
      <c r="K16919" s="28"/>
      <c r="L16919" s="28"/>
    </row>
    <row r="16920" spans="1:12" ht="21">
      <c r="A16920" s="26"/>
      <c r="B16920" s="27"/>
      <c r="C16920" s="27"/>
      <c r="D16920" s="27"/>
      <c r="E16920" s="27"/>
      <c r="F16920" s="27"/>
      <c r="G16920" s="28"/>
      <c r="H16920" s="28"/>
      <c r="I16920" s="28"/>
      <c r="J16920" s="28"/>
      <c r="K16920" s="28"/>
      <c r="L16920" s="28"/>
    </row>
    <row r="16921" spans="1:12" ht="21">
      <c r="A16921" s="26"/>
      <c r="B16921" s="27"/>
      <c r="C16921" s="27"/>
      <c r="D16921" s="27"/>
      <c r="E16921" s="27"/>
      <c r="F16921" s="27"/>
      <c r="G16921" s="28"/>
      <c r="H16921" s="28"/>
      <c r="I16921" s="28"/>
      <c r="J16921" s="28"/>
      <c r="K16921" s="28"/>
      <c r="L16921" s="28"/>
    </row>
    <row r="16922" spans="1:12" ht="21">
      <c r="A16922" s="26"/>
      <c r="B16922" s="27"/>
      <c r="C16922" s="27"/>
      <c r="D16922" s="27"/>
      <c r="E16922" s="27"/>
      <c r="F16922" s="27"/>
      <c r="G16922" s="28"/>
      <c r="H16922" s="28"/>
      <c r="I16922" s="28"/>
      <c r="J16922" s="28"/>
      <c r="K16922" s="28"/>
      <c r="L16922" s="28"/>
    </row>
    <row r="16923" spans="1:12" ht="21">
      <c r="A16923" s="26"/>
      <c r="B16923" s="27"/>
      <c r="C16923" s="27"/>
      <c r="D16923" s="27"/>
      <c r="E16923" s="27"/>
      <c r="F16923" s="27"/>
      <c r="G16923" s="28"/>
      <c r="H16923" s="28"/>
      <c r="I16923" s="28"/>
      <c r="J16923" s="28"/>
      <c r="K16923" s="28"/>
      <c r="L16923" s="28"/>
    </row>
    <row r="16924" spans="1:12" ht="21">
      <c r="A16924" s="26"/>
      <c r="B16924" s="27"/>
      <c r="C16924" s="27"/>
      <c r="D16924" s="27"/>
      <c r="E16924" s="27"/>
      <c r="F16924" s="27"/>
      <c r="G16924" s="28"/>
      <c r="H16924" s="28"/>
      <c r="I16924" s="28"/>
      <c r="J16924" s="28"/>
      <c r="K16924" s="28"/>
      <c r="L16924" s="28"/>
    </row>
    <row r="16925" spans="1:12" ht="21">
      <c r="A16925" s="26"/>
      <c r="B16925" s="27"/>
      <c r="C16925" s="27"/>
      <c r="D16925" s="27"/>
      <c r="E16925" s="27"/>
      <c r="F16925" s="27"/>
      <c r="G16925" s="28"/>
      <c r="H16925" s="28"/>
      <c r="I16925" s="28"/>
      <c r="J16925" s="28"/>
      <c r="K16925" s="28"/>
      <c r="L16925" s="28"/>
    </row>
    <row r="16926" spans="1:12" ht="21">
      <c r="A16926" s="26"/>
      <c r="B16926" s="27"/>
      <c r="C16926" s="27"/>
      <c r="D16926" s="27"/>
      <c r="E16926" s="27"/>
      <c r="F16926" s="27"/>
      <c r="G16926" s="28"/>
      <c r="H16926" s="28"/>
      <c r="I16926" s="28"/>
      <c r="J16926" s="28"/>
      <c r="K16926" s="28"/>
      <c r="L16926" s="28"/>
    </row>
    <row r="16927" spans="1:12" ht="21">
      <c r="A16927" s="26"/>
      <c r="B16927" s="27"/>
      <c r="C16927" s="27"/>
      <c r="D16927" s="27"/>
      <c r="E16927" s="27"/>
      <c r="F16927" s="27"/>
      <c r="G16927" s="28"/>
      <c r="H16927" s="28"/>
      <c r="I16927" s="28"/>
      <c r="J16927" s="28"/>
      <c r="K16927" s="28"/>
      <c r="L16927" s="28"/>
    </row>
    <row r="16928" spans="1:12" ht="21">
      <c r="A16928" s="26"/>
      <c r="B16928" s="27"/>
      <c r="C16928" s="27"/>
      <c r="D16928" s="27"/>
      <c r="E16928" s="27"/>
      <c r="F16928" s="27"/>
      <c r="G16928" s="28"/>
      <c r="H16928" s="28"/>
      <c r="I16928" s="28"/>
      <c r="J16928" s="28"/>
      <c r="K16928" s="28"/>
      <c r="L16928" s="28"/>
    </row>
    <row r="16929" spans="1:12" ht="21">
      <c r="A16929" s="26"/>
      <c r="B16929" s="27"/>
      <c r="C16929" s="27"/>
      <c r="D16929" s="27"/>
      <c r="E16929" s="27"/>
      <c r="F16929" s="27"/>
      <c r="G16929" s="28"/>
      <c r="H16929" s="28"/>
      <c r="I16929" s="28"/>
      <c r="J16929" s="28"/>
      <c r="K16929" s="28"/>
      <c r="L16929" s="28"/>
    </row>
    <row r="16930" spans="1:12" ht="21">
      <c r="A16930" s="26"/>
      <c r="B16930" s="27"/>
      <c r="C16930" s="27"/>
      <c r="D16930" s="27"/>
      <c r="E16930" s="27"/>
      <c r="F16930" s="27"/>
      <c r="G16930" s="29"/>
      <c r="H16930" s="29"/>
      <c r="I16930" s="29"/>
      <c r="J16930" s="29"/>
      <c r="K16930" s="29"/>
      <c r="L16930" s="29"/>
    </row>
    <row r="16931" spans="1:12" ht="21">
      <c r="A16931" s="26"/>
      <c r="B16931" s="27"/>
      <c r="C16931" s="27"/>
      <c r="D16931" s="27"/>
      <c r="E16931" s="27"/>
      <c r="F16931" s="27"/>
      <c r="G16931" s="28"/>
      <c r="H16931" s="28"/>
      <c r="I16931" s="28"/>
      <c r="J16931" s="28"/>
      <c r="K16931" s="28"/>
      <c r="L16931" s="28"/>
    </row>
    <row r="16932" spans="1:12" ht="21">
      <c r="A16932" s="26"/>
      <c r="B16932" s="27"/>
      <c r="C16932" s="27"/>
      <c r="D16932" s="27"/>
      <c r="E16932" s="27"/>
      <c r="F16932" s="27"/>
      <c r="G16932" s="28"/>
      <c r="H16932" s="28"/>
      <c r="I16932" s="28"/>
      <c r="J16932" s="28"/>
      <c r="K16932" s="28"/>
      <c r="L16932" s="28"/>
    </row>
    <row r="16933" spans="1:12" ht="21">
      <c r="A16933" s="26"/>
      <c r="B16933" s="27"/>
      <c r="C16933" s="27"/>
      <c r="D16933" s="27"/>
      <c r="E16933" s="27"/>
      <c r="F16933" s="27"/>
      <c r="G16933" s="28"/>
      <c r="H16933" s="28"/>
      <c r="I16933" s="28"/>
      <c r="J16933" s="28"/>
      <c r="K16933" s="28"/>
      <c r="L16933" s="28"/>
    </row>
    <row r="16934" spans="1:12" ht="21">
      <c r="A16934" s="26"/>
      <c r="B16934" s="27"/>
      <c r="C16934" s="27"/>
      <c r="D16934" s="27"/>
      <c r="E16934" s="27"/>
      <c r="F16934" s="27"/>
      <c r="G16934" s="28"/>
      <c r="H16934" s="28"/>
      <c r="I16934" s="28"/>
      <c r="J16934" s="28"/>
      <c r="K16934" s="28"/>
      <c r="L16934" s="28"/>
    </row>
    <row r="16935" spans="1:12" ht="21">
      <c r="A16935" s="26"/>
      <c r="B16935" s="27"/>
      <c r="C16935" s="27"/>
      <c r="D16935" s="27"/>
      <c r="E16935" s="27"/>
      <c r="F16935" s="27"/>
      <c r="G16935" s="28"/>
      <c r="H16935" s="28"/>
      <c r="I16935" s="28"/>
      <c r="J16935" s="28"/>
      <c r="K16935" s="28"/>
      <c r="L16935" s="28"/>
    </row>
    <row r="16936" spans="1:12" ht="21">
      <c r="A16936" s="26"/>
      <c r="B16936" s="27"/>
      <c r="C16936" s="27"/>
      <c r="D16936" s="27"/>
      <c r="E16936" s="27"/>
      <c r="F16936" s="27"/>
      <c r="G16936" s="28"/>
      <c r="H16936" s="28"/>
      <c r="I16936" s="28"/>
      <c r="J16936" s="28"/>
      <c r="K16936" s="28"/>
      <c r="L16936" s="28"/>
    </row>
    <row r="16937" spans="1:12" ht="21">
      <c r="A16937" s="26"/>
      <c r="B16937" s="27"/>
      <c r="C16937" s="27"/>
      <c r="D16937" s="27"/>
      <c r="E16937" s="27"/>
      <c r="F16937" s="27"/>
      <c r="G16937" s="28"/>
      <c r="H16937" s="28"/>
      <c r="I16937" s="28"/>
      <c r="J16937" s="28"/>
      <c r="K16937" s="28"/>
      <c r="L16937" s="28"/>
    </row>
    <row r="16938" spans="1:12" ht="21">
      <c r="A16938" s="26"/>
      <c r="B16938" s="27"/>
      <c r="C16938" s="27"/>
      <c r="D16938" s="27"/>
      <c r="E16938" s="27"/>
      <c r="F16938" s="27"/>
      <c r="G16938" s="28"/>
      <c r="H16938" s="28"/>
      <c r="I16938" s="28"/>
      <c r="J16938" s="28"/>
      <c r="K16938" s="28"/>
      <c r="L16938" s="28"/>
    </row>
    <row r="16939" spans="1:12" ht="21">
      <c r="A16939" s="26"/>
      <c r="B16939" s="27"/>
      <c r="C16939" s="27"/>
      <c r="D16939" s="27"/>
      <c r="E16939" s="27"/>
      <c r="F16939" s="27"/>
      <c r="G16939" s="29"/>
      <c r="H16939" s="29"/>
      <c r="I16939" s="29"/>
      <c r="J16939" s="29"/>
      <c r="K16939" s="29"/>
      <c r="L16939" s="29"/>
    </row>
    <row r="16940" spans="1:12" ht="21">
      <c r="A16940" s="26"/>
      <c r="B16940" s="27"/>
      <c r="C16940" s="27"/>
      <c r="D16940" s="27"/>
      <c r="E16940" s="27"/>
      <c r="F16940" s="27"/>
      <c r="G16940" s="28"/>
      <c r="H16940" s="28"/>
      <c r="I16940" s="28"/>
      <c r="J16940" s="28"/>
      <c r="K16940" s="28"/>
      <c r="L16940" s="28"/>
    </row>
    <row r="16941" spans="1:12" ht="21">
      <c r="A16941" s="26"/>
      <c r="B16941" s="27"/>
      <c r="C16941" s="27"/>
      <c r="D16941" s="27"/>
      <c r="E16941" s="27"/>
      <c r="F16941" s="27"/>
      <c r="G16941" s="29"/>
      <c r="H16941" s="29"/>
      <c r="I16941" s="29"/>
      <c r="J16941" s="29"/>
      <c r="K16941" s="29"/>
      <c r="L16941" s="29"/>
    </row>
    <row r="16942" spans="1:12" ht="21">
      <c r="A16942" s="26"/>
      <c r="B16942" s="27"/>
      <c r="C16942" s="27"/>
      <c r="D16942" s="27"/>
      <c r="E16942" s="27"/>
      <c r="F16942" s="27"/>
      <c r="G16942" s="29"/>
      <c r="H16942" s="29"/>
      <c r="I16942" s="29"/>
      <c r="J16942" s="29"/>
      <c r="K16942" s="29"/>
      <c r="L16942" s="29"/>
    </row>
    <row r="16943" spans="1:12" ht="21">
      <c r="A16943" s="26"/>
      <c r="B16943" s="27"/>
      <c r="C16943" s="27"/>
      <c r="D16943" s="27"/>
      <c r="E16943" s="27"/>
      <c r="F16943" s="27"/>
      <c r="G16943" s="28"/>
      <c r="H16943" s="28"/>
      <c r="I16943" s="28"/>
      <c r="J16943" s="28"/>
      <c r="K16943" s="28"/>
      <c r="L16943" s="28"/>
    </row>
    <row r="16944" spans="1:12" ht="21">
      <c r="A16944" s="26"/>
      <c r="B16944" s="27"/>
      <c r="C16944" s="27"/>
      <c r="D16944" s="27"/>
      <c r="E16944" s="27"/>
      <c r="F16944" s="27"/>
      <c r="G16944" s="29"/>
      <c r="H16944" s="29"/>
      <c r="I16944" s="29"/>
      <c r="J16944" s="29"/>
      <c r="K16944" s="29"/>
      <c r="L16944" s="29"/>
    </row>
    <row r="16945" spans="1:12" ht="21">
      <c r="A16945" s="26"/>
      <c r="B16945" s="27"/>
      <c r="C16945" s="27"/>
      <c r="D16945" s="27"/>
      <c r="E16945" s="27"/>
      <c r="F16945" s="27"/>
      <c r="G16945" s="28"/>
      <c r="H16945" s="28"/>
      <c r="I16945" s="28"/>
      <c r="J16945" s="28"/>
      <c r="K16945" s="28"/>
      <c r="L16945" s="28"/>
    </row>
    <row r="16946" spans="1:12" ht="21">
      <c r="A16946" s="26"/>
      <c r="B16946" s="27"/>
      <c r="C16946" s="27"/>
      <c r="D16946" s="27"/>
      <c r="E16946" s="27"/>
      <c r="F16946" s="27"/>
      <c r="G16946" s="28"/>
      <c r="H16946" s="28"/>
      <c r="I16946" s="28"/>
      <c r="J16946" s="28"/>
      <c r="K16946" s="28"/>
      <c r="L16946" s="28"/>
    </row>
    <row r="16947" spans="1:12" ht="21">
      <c r="A16947" s="26"/>
      <c r="B16947" s="27"/>
      <c r="C16947" s="27"/>
      <c r="D16947" s="27"/>
      <c r="E16947" s="27"/>
      <c r="F16947" s="27"/>
      <c r="G16947" s="29"/>
      <c r="H16947" s="29"/>
      <c r="I16947" s="29"/>
      <c r="J16947" s="29"/>
      <c r="K16947" s="29"/>
      <c r="L16947" s="29"/>
    </row>
    <row r="16948" spans="1:12" ht="21">
      <c r="A16948" s="26"/>
      <c r="B16948" s="27"/>
      <c r="C16948" s="27"/>
      <c r="D16948" s="27"/>
      <c r="E16948" s="27"/>
      <c r="F16948" s="27"/>
      <c r="G16948" s="28"/>
      <c r="H16948" s="28"/>
      <c r="I16948" s="28"/>
      <c r="J16948" s="28"/>
      <c r="K16948" s="28"/>
      <c r="L16948" s="28"/>
    </row>
    <row r="16949" spans="1:12" ht="21">
      <c r="A16949" s="26"/>
      <c r="B16949" s="27"/>
      <c r="C16949" s="27"/>
      <c r="D16949" s="27"/>
      <c r="E16949" s="27"/>
      <c r="F16949" s="27"/>
      <c r="G16949" s="28"/>
      <c r="H16949" s="28"/>
      <c r="I16949" s="28"/>
      <c r="J16949" s="28"/>
      <c r="K16949" s="28"/>
      <c r="L16949" s="28"/>
    </row>
    <row r="16950" spans="1:12" ht="21">
      <c r="A16950" s="26"/>
      <c r="B16950" s="27"/>
      <c r="C16950" s="27"/>
      <c r="D16950" s="27"/>
      <c r="E16950" s="27"/>
      <c r="F16950" s="27"/>
      <c r="G16950" s="29"/>
      <c r="H16950" s="29"/>
      <c r="I16950" s="29"/>
      <c r="J16950" s="29"/>
      <c r="K16950" s="29"/>
      <c r="L16950" s="29"/>
    </row>
    <row r="16951" spans="1:12" ht="21">
      <c r="A16951" s="26"/>
      <c r="B16951" s="27"/>
      <c r="C16951" s="27"/>
      <c r="D16951" s="27"/>
      <c r="E16951" s="27"/>
      <c r="F16951" s="27"/>
      <c r="G16951" s="28"/>
      <c r="H16951" s="28"/>
      <c r="I16951" s="28"/>
      <c r="J16951" s="28"/>
      <c r="K16951" s="28"/>
      <c r="L16951" s="28"/>
    </row>
    <row r="16952" spans="1:12" ht="21">
      <c r="A16952" s="26"/>
      <c r="B16952" s="27"/>
      <c r="C16952" s="27"/>
      <c r="D16952" s="27"/>
      <c r="E16952" s="27"/>
      <c r="F16952" s="27"/>
      <c r="G16952" s="28"/>
      <c r="H16952" s="28"/>
      <c r="I16952" s="28"/>
      <c r="J16952" s="28"/>
      <c r="K16952" s="28"/>
      <c r="L16952" s="28"/>
    </row>
    <row r="16953" spans="1:12" ht="21">
      <c r="A16953" s="26"/>
      <c r="B16953" s="27"/>
      <c r="C16953" s="27"/>
      <c r="D16953" s="27"/>
      <c r="E16953" s="27"/>
      <c r="F16953" s="27"/>
      <c r="G16953" s="29"/>
      <c r="H16953" s="29"/>
      <c r="I16953" s="29"/>
      <c r="J16953" s="29"/>
      <c r="K16953" s="29"/>
      <c r="L16953" s="29"/>
    </row>
    <row r="16954" spans="1:12" ht="21">
      <c r="A16954" s="26"/>
      <c r="B16954" s="27"/>
      <c r="C16954" s="27"/>
      <c r="D16954" s="27"/>
      <c r="E16954" s="27"/>
      <c r="F16954" s="27"/>
      <c r="G16954" s="28"/>
      <c r="H16954" s="28"/>
      <c r="I16954" s="28"/>
      <c r="J16954" s="28"/>
      <c r="K16954" s="28"/>
      <c r="L16954" s="28"/>
    </row>
    <row r="16955" spans="1:12" ht="21">
      <c r="A16955" s="26"/>
      <c r="B16955" s="27"/>
      <c r="C16955" s="27"/>
      <c r="D16955" s="27"/>
      <c r="E16955" s="27"/>
      <c r="F16955" s="27"/>
      <c r="G16955" s="28"/>
      <c r="H16955" s="28"/>
      <c r="I16955" s="28"/>
      <c r="J16955" s="28"/>
      <c r="K16955" s="28"/>
      <c r="L16955" s="28"/>
    </row>
    <row r="16956" spans="1:12" ht="21">
      <c r="A16956" s="26"/>
      <c r="B16956" s="27"/>
      <c r="C16956" s="27"/>
      <c r="D16956" s="27"/>
      <c r="E16956" s="27"/>
      <c r="F16956" s="27"/>
      <c r="G16956" s="29"/>
      <c r="H16956" s="29"/>
      <c r="I16956" s="29"/>
      <c r="J16956" s="29"/>
      <c r="K16956" s="29"/>
      <c r="L16956" s="29"/>
    </row>
    <row r="16957" spans="1:12" ht="21">
      <c r="A16957" s="26"/>
      <c r="B16957" s="27"/>
      <c r="C16957" s="27"/>
      <c r="D16957" s="27"/>
      <c r="E16957" s="27"/>
      <c r="F16957" s="27"/>
      <c r="G16957" s="28"/>
      <c r="H16957" s="28"/>
      <c r="I16957" s="28"/>
      <c r="J16957" s="28"/>
      <c r="K16957" s="28"/>
      <c r="L16957" s="28"/>
    </row>
    <row r="16958" spans="1:12" ht="21">
      <c r="A16958" s="26"/>
      <c r="B16958" s="27"/>
      <c r="C16958" s="27"/>
      <c r="D16958" s="27"/>
      <c r="E16958" s="27"/>
      <c r="F16958" s="27"/>
      <c r="G16958" s="29"/>
      <c r="H16958" s="29"/>
      <c r="I16958" s="29"/>
      <c r="J16958" s="29"/>
      <c r="K16958" s="29"/>
      <c r="L16958" s="29"/>
    </row>
    <row r="16959" spans="1:12" ht="21">
      <c r="A16959" s="26"/>
      <c r="B16959" s="27"/>
      <c r="C16959" s="27"/>
      <c r="D16959" s="27"/>
      <c r="E16959" s="27"/>
      <c r="F16959" s="27"/>
      <c r="G16959" s="29"/>
      <c r="H16959" s="29"/>
      <c r="I16959" s="29"/>
      <c r="J16959" s="29"/>
      <c r="K16959" s="29"/>
      <c r="L16959" s="29"/>
    </row>
    <row r="16960" spans="1:12" ht="21">
      <c r="A16960" s="26"/>
      <c r="B16960" s="27"/>
      <c r="C16960" s="27"/>
      <c r="D16960" s="27"/>
      <c r="E16960" s="27"/>
      <c r="F16960" s="27"/>
      <c r="G16960" s="29"/>
      <c r="H16960" s="29"/>
      <c r="I16960" s="29"/>
      <c r="J16960" s="29"/>
      <c r="K16960" s="29"/>
      <c r="L16960" s="29"/>
    </row>
    <row r="16961" spans="1:12" ht="21">
      <c r="A16961" s="26"/>
      <c r="B16961" s="27"/>
      <c r="C16961" s="27"/>
      <c r="D16961" s="27"/>
      <c r="E16961" s="27"/>
      <c r="F16961" s="27"/>
      <c r="G16961" s="28"/>
      <c r="H16961" s="28"/>
      <c r="I16961" s="28"/>
      <c r="J16961" s="28"/>
      <c r="K16961" s="28"/>
      <c r="L16961" s="28"/>
    </row>
    <row r="16962" spans="1:12" ht="21">
      <c r="A16962" s="26"/>
      <c r="B16962" s="27"/>
      <c r="C16962" s="27"/>
      <c r="D16962" s="27"/>
      <c r="E16962" s="27"/>
      <c r="F16962" s="27"/>
      <c r="G16962" s="29"/>
      <c r="H16962" s="29"/>
      <c r="I16962" s="29"/>
      <c r="J16962" s="29"/>
      <c r="K16962" s="29"/>
      <c r="L16962" s="29"/>
    </row>
    <row r="16963" spans="1:12" ht="21">
      <c r="A16963" s="26"/>
      <c r="B16963" s="27"/>
      <c r="C16963" s="27"/>
      <c r="D16963" s="27"/>
      <c r="E16963" s="27"/>
      <c r="F16963" s="27"/>
      <c r="G16963" s="28"/>
      <c r="H16963" s="28"/>
      <c r="I16963" s="28"/>
      <c r="J16963" s="28"/>
      <c r="K16963" s="28"/>
      <c r="L16963" s="28"/>
    </row>
    <row r="16964" spans="1:12" ht="21">
      <c r="A16964" s="26"/>
      <c r="B16964" s="27"/>
      <c r="C16964" s="27"/>
      <c r="D16964" s="27"/>
      <c r="E16964" s="27"/>
      <c r="F16964" s="27"/>
      <c r="G16964" s="28"/>
      <c r="H16964" s="28"/>
      <c r="I16964" s="28"/>
      <c r="J16964" s="28"/>
      <c r="K16964" s="28"/>
      <c r="L16964" s="28"/>
    </row>
    <row r="16965" spans="1:12" ht="21">
      <c r="A16965" s="26"/>
      <c r="B16965" s="27"/>
      <c r="C16965" s="27"/>
      <c r="D16965" s="27"/>
      <c r="E16965" s="27"/>
      <c r="F16965" s="27"/>
      <c r="G16965" s="29"/>
      <c r="H16965" s="29"/>
      <c r="I16965" s="29"/>
      <c r="J16965" s="29"/>
      <c r="K16965" s="29"/>
      <c r="L16965" s="29"/>
    </row>
    <row r="16966" spans="1:12" ht="21">
      <c r="A16966" s="26"/>
      <c r="B16966" s="27"/>
      <c r="C16966" s="27"/>
      <c r="D16966" s="27"/>
      <c r="E16966" s="27"/>
      <c r="F16966" s="27"/>
      <c r="G16966" s="28"/>
      <c r="H16966" s="28"/>
      <c r="I16966" s="28"/>
      <c r="J16966" s="28"/>
      <c r="K16966" s="28"/>
      <c r="L16966" s="28"/>
    </row>
    <row r="16967" spans="1:12" ht="21">
      <c r="A16967" s="26"/>
      <c r="B16967" s="27"/>
      <c r="C16967" s="27"/>
      <c r="D16967" s="27"/>
      <c r="E16967" s="27"/>
      <c r="F16967" s="27"/>
      <c r="G16967" s="28"/>
      <c r="H16967" s="28"/>
      <c r="I16967" s="28"/>
      <c r="J16967" s="28"/>
      <c r="K16967" s="28"/>
      <c r="L16967" s="28"/>
    </row>
    <row r="16968" spans="1:12" ht="21">
      <c r="A16968" s="26"/>
      <c r="B16968" s="27"/>
      <c r="C16968" s="27"/>
      <c r="D16968" s="27"/>
      <c r="E16968" s="27"/>
      <c r="F16968" s="27"/>
      <c r="G16968" s="29"/>
      <c r="H16968" s="29"/>
      <c r="I16968" s="29"/>
      <c r="J16968" s="29"/>
      <c r="K16968" s="29"/>
      <c r="L16968" s="29"/>
    </row>
    <row r="16969" spans="1:12" ht="21">
      <c r="A16969" s="26"/>
      <c r="B16969" s="27"/>
      <c r="C16969" s="27"/>
      <c r="D16969" s="27"/>
      <c r="E16969" s="27"/>
      <c r="F16969" s="27"/>
      <c r="G16969" s="28"/>
      <c r="H16969" s="28"/>
      <c r="I16969" s="28"/>
      <c r="J16969" s="28"/>
      <c r="K16969" s="28"/>
      <c r="L16969" s="28"/>
    </row>
    <row r="16970" spans="1:12" ht="21">
      <c r="A16970" s="26"/>
      <c r="B16970" s="27"/>
      <c r="C16970" s="27"/>
      <c r="D16970" s="27"/>
      <c r="E16970" s="27"/>
      <c r="F16970" s="27"/>
      <c r="G16970" s="29"/>
      <c r="H16970" s="29"/>
      <c r="I16970" s="29"/>
      <c r="J16970" s="29"/>
      <c r="K16970" s="29"/>
      <c r="L16970" s="29"/>
    </row>
    <row r="16971" spans="1:12" ht="21">
      <c r="A16971" s="26"/>
      <c r="B16971" s="27"/>
      <c r="C16971" s="27"/>
      <c r="D16971" s="27"/>
      <c r="E16971" s="27"/>
      <c r="F16971" s="27"/>
      <c r="G16971" s="29"/>
      <c r="H16971" s="29"/>
      <c r="I16971" s="29"/>
      <c r="J16971" s="29"/>
      <c r="K16971" s="29"/>
      <c r="L16971" s="29"/>
    </row>
    <row r="16972" spans="1:12" ht="21">
      <c r="A16972" s="26"/>
      <c r="B16972" s="27"/>
      <c r="C16972" s="27"/>
      <c r="D16972" s="27"/>
      <c r="E16972" s="27"/>
      <c r="F16972" s="27"/>
      <c r="G16972" s="29"/>
      <c r="H16972" s="29"/>
      <c r="I16972" s="29"/>
      <c r="J16972" s="29"/>
      <c r="K16972" s="29"/>
      <c r="L16972" s="29"/>
    </row>
    <row r="16973" spans="1:12" ht="21">
      <c r="A16973" s="26"/>
      <c r="B16973" s="27"/>
      <c r="C16973" s="27"/>
      <c r="D16973" s="27"/>
      <c r="E16973" s="27"/>
      <c r="F16973" s="27"/>
      <c r="G16973" s="28"/>
      <c r="H16973" s="28"/>
      <c r="I16973" s="28"/>
      <c r="J16973" s="28"/>
      <c r="K16973" s="28"/>
      <c r="L16973" s="28"/>
    </row>
    <row r="16974" spans="1:12" ht="21">
      <c r="A16974" s="26"/>
      <c r="B16974" s="27"/>
      <c r="C16974" s="27"/>
      <c r="D16974" s="27"/>
      <c r="E16974" s="27"/>
      <c r="F16974" s="27"/>
      <c r="G16974" s="29"/>
      <c r="H16974" s="29"/>
      <c r="I16974" s="29"/>
      <c r="J16974" s="29"/>
      <c r="K16974" s="29"/>
      <c r="L16974" s="29"/>
    </row>
    <row r="16975" spans="1:12" ht="21">
      <c r="A16975" s="26"/>
      <c r="B16975" s="27"/>
      <c r="C16975" s="27"/>
      <c r="D16975" s="27"/>
      <c r="E16975" s="27"/>
      <c r="F16975" s="27"/>
      <c r="G16975" s="28"/>
      <c r="H16975" s="28"/>
      <c r="I16975" s="28"/>
      <c r="J16975" s="28"/>
      <c r="K16975" s="28"/>
      <c r="L16975" s="28"/>
    </row>
    <row r="16976" spans="1:12" ht="21">
      <c r="A16976" s="26"/>
      <c r="B16976" s="27"/>
      <c r="C16976" s="27"/>
      <c r="D16976" s="27"/>
      <c r="E16976" s="27"/>
      <c r="F16976" s="27"/>
      <c r="G16976" s="29"/>
      <c r="H16976" s="29"/>
      <c r="I16976" s="29"/>
      <c r="J16976" s="29"/>
      <c r="K16976" s="29"/>
      <c r="L16976" s="29"/>
    </row>
    <row r="16977" spans="1:12" ht="21">
      <c r="A16977" s="26"/>
      <c r="B16977" s="27"/>
      <c r="C16977" s="27"/>
      <c r="D16977" s="27"/>
      <c r="E16977" s="27"/>
      <c r="F16977" s="27"/>
      <c r="G16977" s="29"/>
      <c r="H16977" s="29"/>
      <c r="I16977" s="29"/>
      <c r="J16977" s="29"/>
      <c r="K16977" s="29"/>
      <c r="L16977" s="29"/>
    </row>
    <row r="16978" spans="1:12" ht="21">
      <c r="A16978" s="26"/>
      <c r="B16978" s="27"/>
      <c r="C16978" s="27"/>
      <c r="D16978" s="27"/>
      <c r="E16978" s="27"/>
      <c r="F16978" s="27"/>
      <c r="G16978" s="29"/>
      <c r="H16978" s="29"/>
      <c r="I16978" s="29"/>
      <c r="J16978" s="29"/>
      <c r="K16978" s="29"/>
      <c r="L16978" s="29"/>
    </row>
    <row r="16979" spans="1:12" ht="21">
      <c r="A16979" s="26"/>
      <c r="B16979" s="27"/>
      <c r="C16979" s="27"/>
      <c r="D16979" s="27"/>
      <c r="E16979" s="27"/>
      <c r="F16979" s="27"/>
      <c r="G16979" s="29"/>
      <c r="H16979" s="29"/>
      <c r="I16979" s="29"/>
      <c r="J16979" s="29"/>
      <c r="K16979" s="29"/>
      <c r="L16979" s="29"/>
    </row>
    <row r="16980" spans="1:12" ht="21">
      <c r="A16980" s="26"/>
      <c r="B16980" s="27"/>
      <c r="C16980" s="27"/>
      <c r="D16980" s="27"/>
      <c r="E16980" s="27"/>
      <c r="F16980" s="27"/>
      <c r="G16980" s="29"/>
      <c r="H16980" s="29"/>
      <c r="I16980" s="29"/>
      <c r="J16980" s="29"/>
      <c r="K16980" s="29"/>
      <c r="L16980" s="29"/>
    </row>
    <row r="16981" spans="1:12" ht="21">
      <c r="A16981" s="26"/>
      <c r="B16981" s="27"/>
      <c r="C16981" s="27"/>
      <c r="D16981" s="27"/>
      <c r="E16981" s="27"/>
      <c r="F16981" s="27"/>
      <c r="G16981" s="29"/>
      <c r="H16981" s="29"/>
      <c r="I16981" s="29"/>
      <c r="J16981" s="29"/>
      <c r="K16981" s="29"/>
      <c r="L16981" s="29"/>
    </row>
    <row r="16982" spans="1:12" ht="21">
      <c r="A16982" s="26"/>
      <c r="B16982" s="27"/>
      <c r="C16982" s="27"/>
      <c r="D16982" s="27"/>
      <c r="E16982" s="27"/>
      <c r="F16982" s="27"/>
      <c r="G16982" s="29"/>
      <c r="H16982" s="29"/>
      <c r="I16982" s="29"/>
      <c r="J16982" s="29"/>
      <c r="K16982" s="29"/>
      <c r="L16982" s="29"/>
    </row>
    <row r="16983" spans="1:12" ht="21">
      <c r="A16983" s="26"/>
      <c r="B16983" s="27"/>
      <c r="C16983" s="27"/>
      <c r="D16983" s="27"/>
      <c r="E16983" s="27"/>
      <c r="F16983" s="27"/>
      <c r="G16983" s="29"/>
      <c r="H16983" s="29"/>
      <c r="I16983" s="29"/>
      <c r="J16983" s="29"/>
      <c r="K16983" s="29"/>
      <c r="L16983" s="29"/>
    </row>
    <row r="16984" spans="1:12" ht="21">
      <c r="A16984" s="26"/>
      <c r="B16984" s="27"/>
      <c r="C16984" s="27"/>
      <c r="D16984" s="27"/>
      <c r="E16984" s="27"/>
      <c r="F16984" s="27"/>
      <c r="G16984" s="29"/>
      <c r="H16984" s="29"/>
      <c r="I16984" s="29"/>
      <c r="J16984" s="29"/>
      <c r="K16984" s="29"/>
      <c r="L16984" s="29"/>
    </row>
    <row r="16985" spans="1:12" ht="21">
      <c r="A16985" s="26"/>
      <c r="B16985" s="27"/>
      <c r="C16985" s="27"/>
      <c r="D16985" s="27"/>
      <c r="E16985" s="27"/>
      <c r="F16985" s="27"/>
      <c r="G16985" s="29"/>
      <c r="H16985" s="29"/>
      <c r="I16985" s="29"/>
      <c r="J16985" s="29"/>
      <c r="K16985" s="29"/>
      <c r="L16985" s="29"/>
    </row>
    <row r="16986" spans="1:12" ht="21">
      <c r="A16986" s="26"/>
      <c r="B16986" s="27"/>
      <c r="C16986" s="27"/>
      <c r="D16986" s="27"/>
      <c r="E16986" s="27"/>
      <c r="F16986" s="27"/>
      <c r="G16986" s="29"/>
      <c r="H16986" s="29"/>
      <c r="I16986" s="29"/>
      <c r="J16986" s="29"/>
      <c r="K16986" s="29"/>
      <c r="L16986" s="29"/>
    </row>
    <row r="16987" spans="1:12" ht="21">
      <c r="A16987" s="26"/>
      <c r="B16987" s="27"/>
      <c r="C16987" s="27"/>
      <c r="D16987" s="27"/>
      <c r="E16987" s="27"/>
      <c r="F16987" s="27"/>
      <c r="G16987" s="29"/>
      <c r="H16987" s="29"/>
      <c r="I16987" s="29"/>
      <c r="J16987" s="29"/>
      <c r="K16987" s="29"/>
      <c r="L16987" s="29"/>
    </row>
    <row r="16988" spans="1:12" ht="21">
      <c r="A16988" s="26"/>
      <c r="B16988" s="27"/>
      <c r="C16988" s="27"/>
      <c r="D16988" s="27"/>
      <c r="E16988" s="27"/>
      <c r="F16988" s="27"/>
      <c r="G16988" s="28"/>
      <c r="H16988" s="28"/>
      <c r="I16988" s="28"/>
      <c r="J16988" s="28"/>
      <c r="K16988" s="28"/>
      <c r="L16988" s="28"/>
    </row>
    <row r="16989" spans="1:12" ht="21">
      <c r="A16989" s="26"/>
      <c r="B16989" s="27"/>
      <c r="C16989" s="27"/>
      <c r="D16989" s="27"/>
      <c r="E16989" s="27"/>
      <c r="F16989" s="27"/>
      <c r="G16989" s="28"/>
      <c r="H16989" s="28"/>
      <c r="I16989" s="28"/>
      <c r="J16989" s="28"/>
      <c r="K16989" s="28"/>
      <c r="L16989" s="28"/>
    </row>
    <row r="16990" spans="1:12" ht="21">
      <c r="A16990" s="26"/>
      <c r="B16990" s="27"/>
      <c r="C16990" s="27"/>
      <c r="D16990" s="27"/>
      <c r="E16990" s="27"/>
      <c r="F16990" s="27"/>
      <c r="G16990" s="28"/>
      <c r="H16990" s="28"/>
      <c r="I16990" s="28"/>
      <c r="J16990" s="28"/>
      <c r="K16990" s="28"/>
      <c r="L16990" s="28"/>
    </row>
    <row r="16991" spans="1:12" ht="21">
      <c r="A16991" s="26"/>
      <c r="B16991" s="27"/>
      <c r="C16991" s="27"/>
      <c r="D16991" s="27"/>
      <c r="E16991" s="27"/>
      <c r="F16991" s="27"/>
      <c r="G16991" s="28"/>
      <c r="H16991" s="28"/>
      <c r="I16991" s="28"/>
      <c r="J16991" s="28"/>
      <c r="K16991" s="28"/>
      <c r="L16991" s="28"/>
    </row>
    <row r="16992" spans="1:12" ht="21">
      <c r="A16992" s="26"/>
      <c r="B16992" s="27"/>
      <c r="C16992" s="27"/>
      <c r="D16992" s="27"/>
      <c r="E16992" s="27"/>
      <c r="F16992" s="27"/>
      <c r="G16992" s="29"/>
      <c r="H16992" s="29"/>
      <c r="I16992" s="29"/>
      <c r="J16992" s="29"/>
      <c r="K16992" s="29"/>
      <c r="L16992" s="29"/>
    </row>
    <row r="16993" spans="1:12" ht="21">
      <c r="A16993" s="26"/>
      <c r="B16993" s="27"/>
      <c r="C16993" s="27"/>
      <c r="D16993" s="27"/>
      <c r="E16993" s="27"/>
      <c r="F16993" s="27"/>
      <c r="G16993" s="28"/>
      <c r="H16993" s="28"/>
      <c r="I16993" s="28"/>
      <c r="J16993" s="28"/>
      <c r="K16993" s="28"/>
      <c r="L16993" s="28"/>
    </row>
    <row r="16994" spans="1:12" ht="21">
      <c r="A16994" s="26"/>
      <c r="B16994" s="27"/>
      <c r="C16994" s="27"/>
      <c r="D16994" s="27"/>
      <c r="E16994" s="27"/>
      <c r="F16994" s="27"/>
      <c r="G16994" s="28"/>
      <c r="H16994" s="28"/>
      <c r="I16994" s="28"/>
      <c r="J16994" s="28"/>
      <c r="K16994" s="28"/>
      <c r="L16994" s="28"/>
    </row>
    <row r="16995" spans="1:12" ht="21">
      <c r="A16995" s="26"/>
      <c r="B16995" s="27"/>
      <c r="C16995" s="27"/>
      <c r="D16995" s="27"/>
      <c r="E16995" s="27"/>
      <c r="F16995" s="27"/>
      <c r="G16995" s="28"/>
      <c r="H16995" s="28"/>
      <c r="I16995" s="28"/>
      <c r="J16995" s="28"/>
      <c r="K16995" s="28"/>
      <c r="L16995" s="28"/>
    </row>
    <row r="16996" spans="1:12" ht="21">
      <c r="A16996" s="26"/>
      <c r="B16996" s="27"/>
      <c r="C16996" s="27"/>
      <c r="D16996" s="27"/>
      <c r="E16996" s="27"/>
      <c r="F16996" s="27"/>
      <c r="G16996" s="28"/>
      <c r="H16996" s="28"/>
      <c r="I16996" s="28"/>
      <c r="J16996" s="28"/>
      <c r="K16996" s="28"/>
      <c r="L16996" s="28"/>
    </row>
    <row r="16997" spans="1:12" ht="21">
      <c r="A16997" s="26"/>
      <c r="B16997" s="27"/>
      <c r="C16997" s="27"/>
      <c r="D16997" s="27"/>
      <c r="E16997" s="27"/>
      <c r="F16997" s="27"/>
      <c r="G16997" s="28"/>
      <c r="H16997" s="28"/>
      <c r="I16997" s="28"/>
      <c r="J16997" s="28"/>
      <c r="K16997" s="28"/>
      <c r="L16997" s="28"/>
    </row>
    <row r="16998" spans="1:12" ht="21">
      <c r="A16998" s="26"/>
      <c r="B16998" s="27"/>
      <c r="C16998" s="27"/>
      <c r="D16998" s="27"/>
      <c r="E16998" s="27"/>
      <c r="F16998" s="27"/>
      <c r="G16998" s="28"/>
      <c r="H16998" s="28"/>
      <c r="I16998" s="28"/>
      <c r="J16998" s="28"/>
      <c r="K16998" s="28"/>
      <c r="L16998" s="28"/>
    </row>
    <row r="16999" spans="1:12" ht="21">
      <c r="A16999" s="26"/>
      <c r="B16999" s="27"/>
      <c r="C16999" s="27"/>
      <c r="D16999" s="27"/>
      <c r="E16999" s="27"/>
      <c r="F16999" s="27"/>
      <c r="G16999" s="28"/>
      <c r="H16999" s="28"/>
      <c r="I16999" s="28"/>
      <c r="J16999" s="28"/>
      <c r="K16999" s="28"/>
      <c r="L16999" s="28"/>
    </row>
    <row r="17000" spans="1:12" ht="21">
      <c r="A17000" s="26"/>
      <c r="B17000" s="27"/>
      <c r="C17000" s="27"/>
      <c r="D17000" s="27"/>
      <c r="E17000" s="27"/>
      <c r="F17000" s="27"/>
      <c r="G17000" s="28"/>
      <c r="H17000" s="28"/>
      <c r="I17000" s="28"/>
      <c r="J17000" s="28"/>
      <c r="K17000" s="28"/>
      <c r="L17000" s="28"/>
    </row>
    <row r="17001" spans="1:12" ht="21">
      <c r="A17001" s="26"/>
      <c r="B17001" s="27"/>
      <c r="C17001" s="27"/>
      <c r="D17001" s="27"/>
      <c r="E17001" s="27"/>
      <c r="F17001" s="27"/>
      <c r="G17001" s="28"/>
      <c r="H17001" s="28"/>
      <c r="I17001" s="28"/>
      <c r="J17001" s="28"/>
      <c r="K17001" s="28"/>
      <c r="L17001" s="28"/>
    </row>
    <row r="17002" spans="1:12" ht="21">
      <c r="A17002" s="26"/>
      <c r="B17002" s="27"/>
      <c r="C17002" s="27"/>
      <c r="D17002" s="27"/>
      <c r="E17002" s="27"/>
      <c r="F17002" s="27"/>
      <c r="G17002" s="29"/>
      <c r="H17002" s="29"/>
      <c r="I17002" s="29"/>
      <c r="J17002" s="29"/>
      <c r="K17002" s="29"/>
      <c r="L17002" s="29"/>
    </row>
    <row r="17003" spans="1:12" ht="21">
      <c r="A17003" s="26"/>
      <c r="B17003" s="27"/>
      <c r="C17003" s="27"/>
      <c r="D17003" s="27"/>
      <c r="E17003" s="27"/>
      <c r="F17003" s="27"/>
      <c r="G17003" s="28"/>
      <c r="H17003" s="28"/>
      <c r="I17003" s="28"/>
      <c r="J17003" s="28"/>
      <c r="K17003" s="28"/>
      <c r="L17003" s="28"/>
    </row>
    <row r="17004" spans="1:12" ht="21">
      <c r="A17004" s="26"/>
      <c r="B17004" s="27"/>
      <c r="C17004" s="27"/>
      <c r="D17004" s="27"/>
      <c r="E17004" s="27"/>
      <c r="F17004" s="27"/>
      <c r="G17004" s="28"/>
      <c r="H17004" s="28"/>
      <c r="I17004" s="28"/>
      <c r="J17004" s="28"/>
      <c r="K17004" s="28"/>
      <c r="L17004" s="28"/>
    </row>
    <row r="17005" spans="1:12" ht="21">
      <c r="A17005" s="26"/>
      <c r="B17005" s="27"/>
      <c r="C17005" s="27"/>
      <c r="D17005" s="27"/>
      <c r="E17005" s="27"/>
      <c r="F17005" s="27"/>
      <c r="G17005" s="28"/>
      <c r="H17005" s="28"/>
      <c r="I17005" s="28"/>
      <c r="J17005" s="28"/>
      <c r="K17005" s="28"/>
      <c r="L17005" s="28"/>
    </row>
    <row r="17006" spans="1:12" ht="21">
      <c r="A17006" s="26"/>
      <c r="B17006" s="27"/>
      <c r="C17006" s="27"/>
      <c r="D17006" s="27"/>
      <c r="E17006" s="27"/>
      <c r="F17006" s="27"/>
      <c r="G17006" s="28"/>
      <c r="H17006" s="28"/>
      <c r="I17006" s="28"/>
      <c r="J17006" s="28"/>
      <c r="K17006" s="28"/>
      <c r="L17006" s="28"/>
    </row>
    <row r="17007" spans="1:12" ht="21">
      <c r="A17007" s="26"/>
      <c r="B17007" s="27"/>
      <c r="C17007" s="27"/>
      <c r="D17007" s="27"/>
      <c r="E17007" s="27"/>
      <c r="F17007" s="27"/>
      <c r="G17007" s="28"/>
      <c r="H17007" s="28"/>
      <c r="I17007" s="28"/>
      <c r="J17007" s="28"/>
      <c r="K17007" s="28"/>
      <c r="L17007" s="28"/>
    </row>
    <row r="17008" spans="1:12" ht="21">
      <c r="A17008" s="26"/>
      <c r="B17008" s="27"/>
      <c r="C17008" s="27"/>
      <c r="D17008" s="27"/>
      <c r="E17008" s="27"/>
      <c r="F17008" s="27"/>
      <c r="G17008" s="29"/>
      <c r="H17008" s="29"/>
      <c r="I17008" s="29"/>
      <c r="J17008" s="29"/>
      <c r="K17008" s="29"/>
      <c r="L17008" s="29"/>
    </row>
    <row r="17009" spans="1:12" ht="21">
      <c r="A17009" s="26"/>
      <c r="B17009" s="27"/>
      <c r="C17009" s="27"/>
      <c r="D17009" s="27"/>
      <c r="E17009" s="27"/>
      <c r="F17009" s="27"/>
      <c r="G17009" s="29"/>
      <c r="H17009" s="29"/>
      <c r="I17009" s="29"/>
      <c r="J17009" s="29"/>
      <c r="K17009" s="29"/>
      <c r="L17009" s="29"/>
    </row>
    <row r="17010" spans="1:12" ht="21">
      <c r="A17010" s="26"/>
      <c r="B17010" s="27"/>
      <c r="C17010" s="27"/>
      <c r="D17010" s="27"/>
      <c r="E17010" s="27"/>
      <c r="F17010" s="27"/>
      <c r="G17010" s="28"/>
      <c r="H17010" s="28"/>
      <c r="I17010" s="28"/>
      <c r="J17010" s="28"/>
      <c r="K17010" s="28"/>
      <c r="L17010" s="28"/>
    </row>
    <row r="17011" spans="1:12" ht="21">
      <c r="A17011" s="26"/>
      <c r="B17011" s="27"/>
      <c r="C17011" s="27"/>
      <c r="D17011" s="27"/>
      <c r="E17011" s="27"/>
      <c r="F17011" s="27"/>
      <c r="G17011" s="29"/>
      <c r="H17011" s="29"/>
      <c r="I17011" s="29"/>
      <c r="J17011" s="29"/>
      <c r="K17011" s="29"/>
      <c r="L17011" s="29"/>
    </row>
    <row r="17012" spans="1:12" ht="21">
      <c r="A17012" s="26"/>
      <c r="B17012" s="27"/>
      <c r="C17012" s="27"/>
      <c r="D17012" s="27"/>
      <c r="E17012" s="27"/>
      <c r="F17012" s="27"/>
      <c r="G17012" s="28"/>
      <c r="H17012" s="28"/>
      <c r="I17012" s="28"/>
      <c r="J17012" s="28"/>
      <c r="K17012" s="28"/>
      <c r="L17012" s="28"/>
    </row>
    <row r="17013" spans="1:12" ht="21">
      <c r="A17013" s="26"/>
      <c r="B17013" s="27"/>
      <c r="C17013" s="27"/>
      <c r="D17013" s="27"/>
      <c r="E17013" s="27"/>
      <c r="F17013" s="27"/>
      <c r="G17013" s="28"/>
      <c r="H17013" s="28"/>
      <c r="I17013" s="28"/>
      <c r="J17013" s="28"/>
      <c r="K17013" s="28"/>
      <c r="L17013" s="28"/>
    </row>
    <row r="17014" spans="1:12" ht="21">
      <c r="A17014" s="26"/>
      <c r="B17014" s="27"/>
      <c r="C17014" s="27"/>
      <c r="D17014" s="27"/>
      <c r="E17014" s="27"/>
      <c r="F17014" s="27"/>
      <c r="G17014" s="29"/>
      <c r="H17014" s="29"/>
      <c r="I17014" s="29"/>
      <c r="J17014" s="29"/>
      <c r="K17014" s="29"/>
      <c r="L17014" s="29"/>
    </row>
    <row r="17015" spans="1:12" ht="21">
      <c r="A17015" s="26"/>
      <c r="B17015" s="27"/>
      <c r="C17015" s="27"/>
      <c r="D17015" s="27"/>
      <c r="E17015" s="27"/>
      <c r="F17015" s="27"/>
      <c r="G17015" s="28"/>
      <c r="H17015" s="28"/>
      <c r="I17015" s="28"/>
      <c r="J17015" s="28"/>
      <c r="K17015" s="28"/>
      <c r="L17015" s="28"/>
    </row>
    <row r="17016" spans="1:12" ht="21">
      <c r="A17016" s="26"/>
      <c r="B17016" s="27"/>
      <c r="C17016" s="27"/>
      <c r="D17016" s="27"/>
      <c r="E17016" s="27"/>
      <c r="F17016" s="27"/>
      <c r="G17016" s="29"/>
      <c r="H17016" s="29"/>
      <c r="I17016" s="29"/>
      <c r="J17016" s="29"/>
      <c r="K17016" s="29"/>
      <c r="L17016" s="29"/>
    </row>
    <row r="17017" spans="1:12" ht="21">
      <c r="A17017" s="26"/>
      <c r="B17017" s="27"/>
      <c r="C17017" s="27"/>
      <c r="D17017" s="27"/>
      <c r="E17017" s="27"/>
      <c r="F17017" s="27"/>
      <c r="G17017" s="29"/>
      <c r="H17017" s="29"/>
      <c r="I17017" s="29"/>
      <c r="J17017" s="29"/>
      <c r="K17017" s="29"/>
      <c r="L17017" s="29"/>
    </row>
    <row r="17018" spans="1:12" ht="21">
      <c r="A17018" s="26"/>
      <c r="B17018" s="27"/>
      <c r="C17018" s="27"/>
      <c r="D17018" s="27"/>
      <c r="E17018" s="27"/>
      <c r="F17018" s="27"/>
      <c r="G17018" s="29"/>
      <c r="H17018" s="29"/>
      <c r="I17018" s="29"/>
      <c r="J17018" s="29"/>
      <c r="K17018" s="29"/>
      <c r="L17018" s="29"/>
    </row>
    <row r="17019" spans="1:12" ht="21">
      <c r="A17019" s="26"/>
      <c r="B17019" s="27"/>
      <c r="C17019" s="27"/>
      <c r="D17019" s="27"/>
      <c r="E17019" s="27"/>
      <c r="F17019" s="27"/>
      <c r="G17019" s="29"/>
      <c r="H17019" s="29"/>
      <c r="I17019" s="29"/>
      <c r="J17019" s="29"/>
      <c r="K17019" s="29"/>
      <c r="L17019" s="29"/>
    </row>
    <row r="17020" spans="1:12" ht="21">
      <c r="A17020" s="26"/>
      <c r="B17020" s="27"/>
      <c r="C17020" s="27"/>
      <c r="D17020" s="27"/>
      <c r="E17020" s="27"/>
      <c r="F17020" s="27"/>
      <c r="G17020" s="29"/>
      <c r="H17020" s="29"/>
      <c r="I17020" s="29"/>
      <c r="J17020" s="29"/>
      <c r="K17020" s="29"/>
      <c r="L17020" s="29"/>
    </row>
    <row r="17021" spans="1:12" ht="21">
      <c r="A17021" s="26"/>
      <c r="B17021" s="27"/>
      <c r="C17021" s="27"/>
      <c r="D17021" s="27"/>
      <c r="E17021" s="27"/>
      <c r="F17021" s="27"/>
      <c r="G17021" s="29"/>
      <c r="H17021" s="29"/>
      <c r="I17021" s="29"/>
      <c r="J17021" s="29"/>
      <c r="K17021" s="29"/>
      <c r="L17021" s="29"/>
    </row>
    <row r="17022" spans="1:12" ht="21">
      <c r="A17022" s="26"/>
      <c r="B17022" s="27"/>
      <c r="C17022" s="27"/>
      <c r="D17022" s="27"/>
      <c r="E17022" s="27"/>
      <c r="F17022" s="27"/>
      <c r="G17022" s="29"/>
      <c r="H17022" s="29"/>
      <c r="I17022" s="29"/>
      <c r="J17022" s="29"/>
      <c r="K17022" s="29"/>
      <c r="L17022" s="29"/>
    </row>
    <row r="17023" spans="1:12" ht="21">
      <c r="A17023" s="26"/>
      <c r="B17023" s="27"/>
      <c r="C17023" s="27"/>
      <c r="D17023" s="27"/>
      <c r="E17023" s="27"/>
      <c r="F17023" s="27"/>
      <c r="G17023" s="29"/>
      <c r="H17023" s="29"/>
      <c r="I17023" s="29"/>
      <c r="J17023" s="29"/>
      <c r="K17023" s="29"/>
      <c r="L17023" s="29"/>
    </row>
    <row r="17024" spans="1:12" ht="21">
      <c r="A17024" s="26"/>
      <c r="B17024" s="27"/>
      <c r="C17024" s="27"/>
      <c r="D17024" s="27"/>
      <c r="E17024" s="27"/>
      <c r="F17024" s="27"/>
      <c r="G17024" s="29"/>
      <c r="H17024" s="29"/>
      <c r="I17024" s="29"/>
      <c r="J17024" s="29"/>
      <c r="K17024" s="29"/>
      <c r="L17024" s="29"/>
    </row>
    <row r="17025" spans="1:12" ht="21">
      <c r="A17025" s="26"/>
      <c r="B17025" s="27"/>
      <c r="C17025" s="27"/>
      <c r="D17025" s="27"/>
      <c r="E17025" s="27"/>
      <c r="F17025" s="27"/>
      <c r="G17025" s="29"/>
      <c r="H17025" s="29"/>
      <c r="I17025" s="29"/>
      <c r="J17025" s="29"/>
      <c r="K17025" s="29"/>
      <c r="L17025" s="29"/>
    </row>
    <row r="17026" spans="1:12" ht="21">
      <c r="A17026" s="26"/>
      <c r="B17026" s="27"/>
      <c r="C17026" s="27"/>
      <c r="D17026" s="27"/>
      <c r="E17026" s="27"/>
      <c r="F17026" s="27"/>
      <c r="G17026" s="29"/>
      <c r="H17026" s="29"/>
      <c r="I17026" s="29"/>
      <c r="J17026" s="29"/>
      <c r="K17026" s="29"/>
      <c r="L17026" s="29"/>
    </row>
    <row r="17027" spans="1:12" ht="21">
      <c r="A17027" s="26"/>
      <c r="B17027" s="27"/>
      <c r="C17027" s="27"/>
      <c r="D17027" s="27"/>
      <c r="E17027" s="27"/>
      <c r="F17027" s="27"/>
      <c r="G17027" s="29"/>
      <c r="H17027" s="29"/>
      <c r="I17027" s="29"/>
      <c r="J17027" s="29"/>
      <c r="K17027" s="29"/>
      <c r="L17027" s="29"/>
    </row>
    <row r="17028" spans="1:12" ht="21">
      <c r="A17028" s="26"/>
      <c r="B17028" s="27"/>
      <c r="C17028" s="27"/>
      <c r="D17028" s="27"/>
      <c r="E17028" s="27"/>
      <c r="F17028" s="27"/>
      <c r="G17028" s="29"/>
      <c r="H17028" s="29"/>
      <c r="I17028" s="29"/>
      <c r="J17028" s="29"/>
      <c r="K17028" s="29"/>
      <c r="L17028" s="29"/>
    </row>
    <row r="17029" spans="1:12" ht="21">
      <c r="A17029" s="26"/>
      <c r="B17029" s="27"/>
      <c r="C17029" s="27"/>
      <c r="D17029" s="27"/>
      <c r="E17029" s="27"/>
      <c r="F17029" s="27"/>
      <c r="G17029" s="29"/>
      <c r="H17029" s="29"/>
      <c r="I17029" s="29"/>
      <c r="J17029" s="29"/>
      <c r="K17029" s="29"/>
      <c r="L17029" s="29"/>
    </row>
    <row r="17030" spans="1:12" ht="21">
      <c r="A17030" s="26"/>
      <c r="B17030" s="27"/>
      <c r="C17030" s="27"/>
      <c r="D17030" s="27"/>
      <c r="E17030" s="27"/>
      <c r="F17030" s="27"/>
      <c r="G17030" s="29"/>
      <c r="H17030" s="29"/>
      <c r="I17030" s="29"/>
      <c r="J17030" s="29"/>
      <c r="K17030" s="29"/>
      <c r="L17030" s="29"/>
    </row>
    <row r="17031" spans="1:12" ht="21">
      <c r="A17031" s="26"/>
      <c r="B17031" s="27"/>
      <c r="C17031" s="27"/>
      <c r="D17031" s="27"/>
      <c r="E17031" s="27"/>
      <c r="F17031" s="27"/>
      <c r="G17031" s="29"/>
      <c r="H17031" s="29"/>
      <c r="I17031" s="29"/>
      <c r="J17031" s="29"/>
      <c r="K17031" s="29"/>
      <c r="L17031" s="29"/>
    </row>
    <row r="17032" spans="1:12" ht="21">
      <c r="A17032" s="26"/>
      <c r="B17032" s="27"/>
      <c r="C17032" s="27"/>
      <c r="D17032" s="27"/>
      <c r="E17032" s="27"/>
      <c r="F17032" s="27"/>
      <c r="G17032" s="29"/>
      <c r="H17032" s="29"/>
      <c r="I17032" s="29"/>
      <c r="J17032" s="29"/>
      <c r="K17032" s="29"/>
      <c r="L17032" s="29"/>
    </row>
    <row r="17033" spans="1:12" ht="21">
      <c r="A17033" s="26"/>
      <c r="B17033" s="27"/>
      <c r="C17033" s="27"/>
      <c r="D17033" s="27"/>
      <c r="E17033" s="27"/>
      <c r="F17033" s="27"/>
      <c r="G17033" s="29"/>
      <c r="H17033" s="29"/>
      <c r="I17033" s="29"/>
      <c r="J17033" s="29"/>
      <c r="K17033" s="29"/>
      <c r="L17033" s="29"/>
    </row>
    <row r="17034" spans="1:12" ht="21">
      <c r="A17034" s="26"/>
      <c r="B17034" s="27"/>
      <c r="C17034" s="27"/>
      <c r="D17034" s="27"/>
      <c r="E17034" s="27"/>
      <c r="F17034" s="27"/>
      <c r="G17034" s="29"/>
      <c r="H17034" s="29"/>
      <c r="I17034" s="29"/>
      <c r="J17034" s="29"/>
      <c r="K17034" s="29"/>
      <c r="L17034" s="29"/>
    </row>
    <row r="17035" spans="1:12" ht="21">
      <c r="A17035" s="26"/>
      <c r="B17035" s="27"/>
      <c r="C17035" s="27"/>
      <c r="D17035" s="27"/>
      <c r="E17035" s="27"/>
      <c r="F17035" s="27"/>
      <c r="G17035" s="29"/>
      <c r="H17035" s="29"/>
      <c r="I17035" s="29"/>
      <c r="J17035" s="29"/>
      <c r="K17035" s="29"/>
      <c r="L17035" s="29"/>
    </row>
    <row r="17036" spans="1:12" ht="21">
      <c r="A17036" s="26"/>
      <c r="B17036" s="27"/>
      <c r="C17036" s="27"/>
      <c r="D17036" s="27"/>
      <c r="E17036" s="27"/>
      <c r="F17036" s="27"/>
      <c r="G17036" s="29"/>
      <c r="H17036" s="29"/>
      <c r="I17036" s="29"/>
      <c r="J17036" s="29"/>
      <c r="K17036" s="29"/>
      <c r="L17036" s="29"/>
    </row>
    <row r="17037" spans="1:12" ht="21">
      <c r="A17037" s="26"/>
      <c r="B17037" s="27"/>
      <c r="C17037" s="27"/>
      <c r="D17037" s="27"/>
      <c r="E17037" s="27"/>
      <c r="F17037" s="27"/>
      <c r="G17037" s="29"/>
      <c r="H17037" s="29"/>
      <c r="I17037" s="29"/>
      <c r="J17037" s="29"/>
      <c r="K17037" s="29"/>
      <c r="L17037" s="29"/>
    </row>
    <row r="17038" spans="1:12" ht="21">
      <c r="A17038" s="26"/>
      <c r="B17038" s="27"/>
      <c r="C17038" s="27"/>
      <c r="D17038" s="27"/>
      <c r="E17038" s="27"/>
      <c r="F17038" s="27"/>
      <c r="G17038" s="29"/>
      <c r="H17038" s="29"/>
      <c r="I17038" s="29"/>
      <c r="J17038" s="29"/>
      <c r="K17038" s="29"/>
      <c r="L17038" s="29"/>
    </row>
    <row r="17039" spans="1:12" ht="21">
      <c r="A17039" s="26"/>
      <c r="B17039" s="27"/>
      <c r="C17039" s="27"/>
      <c r="D17039" s="27"/>
      <c r="E17039" s="27"/>
      <c r="F17039" s="27"/>
      <c r="G17039" s="29"/>
      <c r="H17039" s="29"/>
      <c r="I17039" s="29"/>
      <c r="J17039" s="29"/>
      <c r="K17039" s="29"/>
      <c r="L17039" s="29"/>
    </row>
    <row r="17040" spans="1:12" ht="21">
      <c r="A17040" s="26"/>
      <c r="B17040" s="27"/>
      <c r="C17040" s="27"/>
      <c r="D17040" s="27"/>
      <c r="E17040" s="27"/>
      <c r="F17040" s="27"/>
      <c r="G17040" s="29"/>
      <c r="H17040" s="29"/>
      <c r="I17040" s="29"/>
      <c r="J17040" s="29"/>
      <c r="K17040" s="29"/>
      <c r="L17040" s="29"/>
    </row>
    <row r="17041" spans="1:12" ht="21">
      <c r="A17041" s="26"/>
      <c r="B17041" s="27"/>
      <c r="C17041" s="27"/>
      <c r="D17041" s="27"/>
      <c r="E17041" s="27"/>
      <c r="F17041" s="27"/>
      <c r="G17041" s="29"/>
      <c r="H17041" s="29"/>
      <c r="I17041" s="29"/>
      <c r="J17041" s="29"/>
      <c r="K17041" s="29"/>
      <c r="L17041" s="29"/>
    </row>
    <row r="17042" spans="1:12" ht="21">
      <c r="A17042" s="26"/>
      <c r="B17042" s="27"/>
      <c r="C17042" s="27"/>
      <c r="D17042" s="27"/>
      <c r="E17042" s="27"/>
      <c r="F17042" s="27"/>
      <c r="G17042" s="29"/>
      <c r="H17042" s="29"/>
      <c r="I17042" s="29"/>
      <c r="J17042" s="29"/>
      <c r="K17042" s="29"/>
      <c r="L17042" s="29"/>
    </row>
    <row r="17043" spans="1:12" ht="21">
      <c r="A17043" s="26"/>
      <c r="B17043" s="27"/>
      <c r="C17043" s="27"/>
      <c r="D17043" s="27"/>
      <c r="E17043" s="27"/>
      <c r="F17043" s="27"/>
      <c r="G17043" s="29"/>
      <c r="H17043" s="29"/>
      <c r="I17043" s="29"/>
      <c r="J17043" s="29"/>
      <c r="K17043" s="29"/>
      <c r="L17043" s="29"/>
    </row>
    <row r="17044" spans="1:12" ht="21">
      <c r="A17044" s="26"/>
      <c r="B17044" s="27"/>
      <c r="C17044" s="27"/>
      <c r="D17044" s="27"/>
      <c r="E17044" s="27"/>
      <c r="F17044" s="27"/>
      <c r="G17044" s="29"/>
      <c r="H17044" s="29"/>
      <c r="I17044" s="29"/>
      <c r="J17044" s="29"/>
      <c r="K17044" s="29"/>
      <c r="L17044" s="29"/>
    </row>
    <row r="17045" spans="1:12" ht="21">
      <c r="A17045" s="26"/>
      <c r="B17045" s="27"/>
      <c r="C17045" s="27"/>
      <c r="D17045" s="27"/>
      <c r="E17045" s="27"/>
      <c r="F17045" s="27"/>
      <c r="G17045" s="29"/>
      <c r="H17045" s="29"/>
      <c r="I17045" s="29"/>
      <c r="J17045" s="29"/>
      <c r="K17045" s="29"/>
      <c r="L17045" s="29"/>
    </row>
    <row r="17046" spans="1:12" ht="21">
      <c r="A17046" s="26"/>
      <c r="B17046" s="27"/>
      <c r="C17046" s="27"/>
      <c r="D17046" s="27"/>
      <c r="E17046" s="27"/>
      <c r="F17046" s="27"/>
      <c r="G17046" s="29"/>
      <c r="H17046" s="29"/>
      <c r="I17046" s="29"/>
      <c r="J17046" s="29"/>
      <c r="K17046" s="29"/>
      <c r="L17046" s="29"/>
    </row>
    <row r="17047" spans="1:12" ht="21">
      <c r="A17047" s="26"/>
      <c r="B17047" s="27"/>
      <c r="C17047" s="27"/>
      <c r="D17047" s="27"/>
      <c r="E17047" s="27"/>
      <c r="F17047" s="27"/>
      <c r="G17047" s="29"/>
      <c r="H17047" s="29"/>
      <c r="I17047" s="29"/>
      <c r="J17047" s="29"/>
      <c r="K17047" s="29"/>
      <c r="L17047" s="29"/>
    </row>
    <row r="17048" spans="1:12" ht="21">
      <c r="A17048" s="26"/>
      <c r="B17048" s="27"/>
      <c r="C17048" s="27"/>
      <c r="D17048" s="27"/>
      <c r="E17048" s="27"/>
      <c r="F17048" s="27"/>
      <c r="G17048" s="29"/>
      <c r="H17048" s="29"/>
      <c r="I17048" s="29"/>
      <c r="J17048" s="29"/>
      <c r="K17048" s="29"/>
      <c r="L17048" s="29"/>
    </row>
    <row r="17049" spans="1:12" ht="21">
      <c r="A17049" s="26"/>
      <c r="B17049" s="27"/>
      <c r="C17049" s="27"/>
      <c r="D17049" s="27"/>
      <c r="E17049" s="27"/>
      <c r="F17049" s="27"/>
      <c r="G17049" s="29"/>
      <c r="H17049" s="29"/>
      <c r="I17049" s="29"/>
      <c r="J17049" s="29"/>
      <c r="K17049" s="29"/>
      <c r="L17049" s="29"/>
    </row>
    <row r="17050" spans="1:12" ht="21">
      <c r="A17050" s="26"/>
      <c r="B17050" s="27"/>
      <c r="C17050" s="27"/>
      <c r="D17050" s="27"/>
      <c r="E17050" s="27"/>
      <c r="F17050" s="27"/>
      <c r="G17050" s="29"/>
      <c r="H17050" s="29"/>
      <c r="I17050" s="29"/>
      <c r="J17050" s="29"/>
      <c r="K17050" s="29"/>
      <c r="L17050" s="29"/>
    </row>
    <row r="17051" spans="1:12" ht="21">
      <c r="A17051" s="26"/>
      <c r="B17051" s="27"/>
      <c r="C17051" s="27"/>
      <c r="D17051" s="27"/>
      <c r="E17051" s="27"/>
      <c r="F17051" s="27"/>
      <c r="G17051" s="29"/>
      <c r="H17051" s="29"/>
      <c r="I17051" s="29"/>
      <c r="J17051" s="29"/>
      <c r="K17051" s="29"/>
      <c r="L17051" s="29"/>
    </row>
    <row r="17052" spans="1:12" ht="21">
      <c r="A17052" s="26"/>
      <c r="B17052" s="27"/>
      <c r="C17052" s="27"/>
      <c r="D17052" s="27"/>
      <c r="E17052" s="27"/>
      <c r="F17052" s="27"/>
      <c r="G17052" s="29"/>
      <c r="H17052" s="29"/>
      <c r="I17052" s="29"/>
      <c r="J17052" s="29"/>
      <c r="K17052" s="29"/>
      <c r="L17052" s="29"/>
    </row>
    <row r="17053" spans="1:12" ht="21">
      <c r="A17053" s="26"/>
      <c r="B17053" s="27"/>
      <c r="C17053" s="27"/>
      <c r="D17053" s="27"/>
      <c r="E17053" s="27"/>
      <c r="F17053" s="27"/>
      <c r="G17053" s="29"/>
      <c r="H17053" s="29"/>
      <c r="I17053" s="29"/>
      <c r="J17053" s="29"/>
      <c r="K17053" s="29"/>
      <c r="L17053" s="29"/>
    </row>
    <row r="17054" spans="1:12" ht="21">
      <c r="A17054" s="26"/>
      <c r="B17054" s="27"/>
      <c r="C17054" s="27"/>
      <c r="D17054" s="27"/>
      <c r="E17054" s="27"/>
      <c r="F17054" s="27"/>
      <c r="G17054" s="29"/>
      <c r="H17054" s="29"/>
      <c r="I17054" s="29"/>
      <c r="J17054" s="29"/>
      <c r="K17054" s="29"/>
      <c r="L17054" s="29"/>
    </row>
    <row r="17055" spans="1:12" ht="21">
      <c r="A17055" s="26"/>
      <c r="B17055" s="27"/>
      <c r="C17055" s="27"/>
      <c r="D17055" s="27"/>
      <c r="E17055" s="27"/>
      <c r="F17055" s="27"/>
      <c r="G17055" s="29"/>
      <c r="H17055" s="29"/>
      <c r="I17055" s="29"/>
      <c r="J17055" s="29"/>
      <c r="K17055" s="29"/>
      <c r="L17055" s="29"/>
    </row>
    <row r="17056" spans="1:12" ht="21">
      <c r="A17056" s="26"/>
      <c r="B17056" s="27"/>
      <c r="C17056" s="27"/>
      <c r="D17056" s="27"/>
      <c r="E17056" s="27"/>
      <c r="F17056" s="27"/>
      <c r="G17056" s="29"/>
      <c r="H17056" s="29"/>
      <c r="I17056" s="29"/>
      <c r="J17056" s="29"/>
      <c r="K17056" s="29"/>
      <c r="L17056" s="29"/>
    </row>
    <row r="17057" spans="1:12" ht="21">
      <c r="A17057" s="26"/>
      <c r="B17057" s="27"/>
      <c r="C17057" s="27"/>
      <c r="D17057" s="27"/>
      <c r="E17057" s="27"/>
      <c r="F17057" s="27"/>
      <c r="G17057" s="29"/>
      <c r="H17057" s="29"/>
      <c r="I17057" s="29"/>
      <c r="J17057" s="29"/>
      <c r="K17057" s="29"/>
      <c r="L17057" s="29"/>
    </row>
    <row r="17058" spans="1:12" ht="21">
      <c r="A17058" s="26"/>
      <c r="B17058" s="27"/>
      <c r="C17058" s="27"/>
      <c r="D17058" s="27"/>
      <c r="E17058" s="27"/>
      <c r="F17058" s="27"/>
      <c r="G17058" s="29"/>
      <c r="H17058" s="29"/>
      <c r="I17058" s="29"/>
      <c r="J17058" s="29"/>
      <c r="K17058" s="29"/>
      <c r="L17058" s="29"/>
    </row>
    <row r="17059" spans="1:12" ht="21">
      <c r="A17059" s="26"/>
      <c r="B17059" s="27"/>
      <c r="C17059" s="27"/>
      <c r="D17059" s="27"/>
      <c r="E17059" s="27"/>
      <c r="F17059" s="27"/>
      <c r="G17059" s="28"/>
      <c r="H17059" s="28"/>
      <c r="I17059" s="28"/>
      <c r="J17059" s="28"/>
      <c r="K17059" s="28"/>
      <c r="L17059" s="28"/>
    </row>
    <row r="17060" spans="1:12" ht="21">
      <c r="A17060" s="26"/>
      <c r="B17060" s="27"/>
      <c r="C17060" s="27"/>
      <c r="D17060" s="27"/>
      <c r="E17060" s="27"/>
      <c r="F17060" s="27"/>
      <c r="G17060" s="28"/>
      <c r="H17060" s="28"/>
      <c r="I17060" s="28"/>
      <c r="J17060" s="28"/>
      <c r="K17060" s="28"/>
      <c r="L17060" s="28"/>
    </row>
    <row r="17061" spans="1:12" ht="21">
      <c r="A17061" s="26"/>
      <c r="B17061" s="27"/>
      <c r="C17061" s="27"/>
      <c r="D17061" s="27"/>
      <c r="E17061" s="27"/>
      <c r="F17061" s="27"/>
      <c r="G17061" s="28"/>
      <c r="H17061" s="28"/>
      <c r="I17061" s="28"/>
      <c r="J17061" s="28"/>
      <c r="K17061" s="28"/>
      <c r="L17061" s="28"/>
    </row>
    <row r="17062" spans="1:12" ht="21">
      <c r="A17062" s="26"/>
      <c r="B17062" s="27"/>
      <c r="C17062" s="27"/>
      <c r="D17062" s="27"/>
      <c r="E17062" s="27"/>
      <c r="F17062" s="27"/>
      <c r="G17062" s="28"/>
      <c r="H17062" s="28"/>
      <c r="I17062" s="28"/>
      <c r="J17062" s="28"/>
      <c r="K17062" s="28"/>
      <c r="L17062" s="28"/>
    </row>
    <row r="17063" spans="1:12" ht="21">
      <c r="A17063" s="26"/>
      <c r="B17063" s="27"/>
      <c r="C17063" s="27"/>
      <c r="D17063" s="27"/>
      <c r="E17063" s="27"/>
      <c r="F17063" s="27"/>
      <c r="G17063" s="28"/>
      <c r="H17063" s="28"/>
      <c r="I17063" s="28"/>
      <c r="J17063" s="28"/>
      <c r="K17063" s="28"/>
      <c r="L17063" s="28"/>
    </row>
    <row r="17064" spans="1:12" ht="21">
      <c r="A17064" s="26"/>
      <c r="B17064" s="27"/>
      <c r="C17064" s="27"/>
      <c r="D17064" s="27"/>
      <c r="E17064" s="27"/>
      <c r="F17064" s="27"/>
      <c r="G17064" s="28"/>
      <c r="H17064" s="28"/>
      <c r="I17064" s="28"/>
      <c r="J17064" s="28"/>
      <c r="K17064" s="28"/>
      <c r="L17064" s="28"/>
    </row>
    <row r="17065" spans="1:12" ht="21">
      <c r="A17065" s="26"/>
      <c r="B17065" s="27"/>
      <c r="C17065" s="27"/>
      <c r="D17065" s="27"/>
      <c r="E17065" s="27"/>
      <c r="F17065" s="27"/>
      <c r="G17065" s="29"/>
      <c r="H17065" s="29"/>
      <c r="I17065" s="29"/>
      <c r="J17065" s="29"/>
      <c r="K17065" s="29"/>
      <c r="L17065" s="29"/>
    </row>
    <row r="17066" spans="1:12" ht="21">
      <c r="A17066" s="26"/>
      <c r="B17066" s="27"/>
      <c r="C17066" s="27"/>
      <c r="D17066" s="27"/>
      <c r="E17066" s="27"/>
      <c r="F17066" s="27"/>
      <c r="G17066" s="29"/>
      <c r="H17066" s="29"/>
      <c r="I17066" s="29"/>
      <c r="J17066" s="29"/>
      <c r="K17066" s="29"/>
      <c r="L17066" s="29"/>
    </row>
    <row r="17067" spans="1:12" ht="21">
      <c r="A17067" s="26"/>
      <c r="B17067" s="27"/>
      <c r="C17067" s="27"/>
      <c r="D17067" s="27"/>
      <c r="E17067" s="27"/>
      <c r="F17067" s="27"/>
      <c r="G17067" s="29"/>
      <c r="H17067" s="29"/>
      <c r="I17067" s="29"/>
      <c r="J17067" s="29"/>
      <c r="K17067" s="29"/>
      <c r="L17067" s="29"/>
    </row>
    <row r="17068" spans="1:12" ht="21">
      <c r="A17068" s="26"/>
      <c r="B17068" s="27"/>
      <c r="C17068" s="27"/>
      <c r="D17068" s="27"/>
      <c r="E17068" s="27"/>
      <c r="F17068" s="27"/>
      <c r="G17068" s="28"/>
      <c r="H17068" s="28"/>
      <c r="I17068" s="28"/>
      <c r="J17068" s="28"/>
      <c r="K17068" s="28"/>
      <c r="L17068" s="28"/>
    </row>
    <row r="17069" spans="1:12" ht="21">
      <c r="A17069" s="26"/>
      <c r="B17069" s="27"/>
      <c r="C17069" s="27"/>
      <c r="D17069" s="27"/>
      <c r="E17069" s="27"/>
      <c r="F17069" s="27"/>
      <c r="G17069" s="28"/>
      <c r="H17069" s="28"/>
      <c r="I17069" s="28"/>
      <c r="J17069" s="28"/>
      <c r="K17069" s="28"/>
      <c r="L17069" s="28"/>
    </row>
    <row r="17070" spans="1:12" ht="21">
      <c r="A17070" s="26"/>
      <c r="B17070" s="27"/>
      <c r="C17070" s="27"/>
      <c r="D17070" s="27"/>
      <c r="E17070" s="27"/>
      <c r="F17070" s="27"/>
      <c r="G17070" s="29"/>
      <c r="H17070" s="29"/>
      <c r="I17070" s="29"/>
      <c r="J17070" s="29"/>
      <c r="K17070" s="29"/>
      <c r="L17070" s="29"/>
    </row>
    <row r="17071" spans="1:12" ht="21">
      <c r="A17071" s="26"/>
      <c r="B17071" s="27"/>
      <c r="C17071" s="27"/>
      <c r="D17071" s="27"/>
      <c r="E17071" s="27"/>
      <c r="F17071" s="27"/>
      <c r="G17071" s="29"/>
      <c r="H17071" s="29"/>
      <c r="I17071" s="29"/>
      <c r="J17071" s="29"/>
      <c r="K17071" s="29"/>
      <c r="L17071" s="29"/>
    </row>
    <row r="17072" spans="1:12" ht="21">
      <c r="A17072" s="26"/>
      <c r="B17072" s="27"/>
      <c r="C17072" s="27"/>
      <c r="D17072" s="27"/>
      <c r="E17072" s="27"/>
      <c r="F17072" s="27"/>
      <c r="G17072" s="28"/>
      <c r="H17072" s="28"/>
      <c r="I17072" s="28"/>
      <c r="J17072" s="28"/>
      <c r="K17072" s="28"/>
      <c r="L17072" s="28"/>
    </row>
    <row r="17073" spans="1:12" ht="21">
      <c r="A17073" s="26"/>
      <c r="B17073" s="27"/>
      <c r="C17073" s="27"/>
      <c r="D17073" s="27"/>
      <c r="E17073" s="27"/>
      <c r="F17073" s="27"/>
      <c r="G17073" s="29"/>
      <c r="H17073" s="29"/>
      <c r="I17073" s="29"/>
      <c r="J17073" s="29"/>
      <c r="K17073" s="29"/>
      <c r="L17073" s="29"/>
    </row>
    <row r="17074" spans="1:12" ht="21">
      <c r="A17074" s="26"/>
      <c r="B17074" s="27"/>
      <c r="C17074" s="27"/>
      <c r="D17074" s="27"/>
      <c r="E17074" s="27"/>
      <c r="F17074" s="27"/>
      <c r="G17074" s="29"/>
      <c r="H17074" s="29"/>
      <c r="I17074" s="29"/>
      <c r="J17074" s="29"/>
      <c r="K17074" s="29"/>
      <c r="L17074" s="29"/>
    </row>
    <row r="17075" spans="1:12" ht="21">
      <c r="A17075" s="26"/>
      <c r="B17075" s="27"/>
      <c r="C17075" s="27"/>
      <c r="D17075" s="27"/>
      <c r="E17075" s="27"/>
      <c r="F17075" s="27"/>
      <c r="G17075" s="29"/>
      <c r="H17075" s="29"/>
      <c r="I17075" s="29"/>
      <c r="J17075" s="29"/>
      <c r="K17075" s="29"/>
      <c r="L17075" s="29"/>
    </row>
    <row r="17076" spans="1:12" ht="21">
      <c r="A17076" s="26"/>
      <c r="B17076" s="27"/>
      <c r="C17076" s="27"/>
      <c r="D17076" s="27"/>
      <c r="E17076" s="27"/>
      <c r="F17076" s="27"/>
      <c r="G17076" s="29"/>
      <c r="H17076" s="29"/>
      <c r="I17076" s="29"/>
      <c r="J17076" s="29"/>
      <c r="K17076" s="29"/>
      <c r="L17076" s="29"/>
    </row>
    <row r="17077" spans="1:12" ht="21">
      <c r="A17077" s="26"/>
      <c r="B17077" s="27"/>
      <c r="C17077" s="27"/>
      <c r="D17077" s="27"/>
      <c r="E17077" s="27"/>
      <c r="F17077" s="27"/>
      <c r="G17077" s="29"/>
      <c r="H17077" s="29"/>
      <c r="I17077" s="29"/>
      <c r="J17077" s="29"/>
      <c r="K17077" s="29"/>
      <c r="L17077" s="29"/>
    </row>
    <row r="17078" spans="1:12" ht="21">
      <c r="A17078" s="26"/>
      <c r="B17078" s="27"/>
      <c r="C17078" s="27"/>
      <c r="D17078" s="27"/>
      <c r="E17078" s="27"/>
      <c r="F17078" s="27"/>
      <c r="G17078" s="28"/>
      <c r="H17078" s="28"/>
      <c r="I17078" s="28"/>
      <c r="J17078" s="28"/>
      <c r="K17078" s="28"/>
      <c r="L17078" s="28"/>
    </row>
    <row r="17079" spans="1:12" ht="21">
      <c r="A17079" s="26"/>
      <c r="B17079" s="27"/>
      <c r="C17079" s="27"/>
      <c r="D17079" s="27"/>
      <c r="E17079" s="27"/>
      <c r="F17079" s="27"/>
      <c r="G17079" s="29"/>
      <c r="H17079" s="29"/>
      <c r="I17079" s="29"/>
      <c r="J17079" s="29"/>
      <c r="K17079" s="29"/>
      <c r="L17079" s="29"/>
    </row>
    <row r="17080" spans="1:12" ht="21">
      <c r="A17080" s="26"/>
      <c r="B17080" s="27"/>
      <c r="C17080" s="27"/>
      <c r="D17080" s="27"/>
      <c r="E17080" s="27"/>
      <c r="F17080" s="27"/>
      <c r="G17080" s="28"/>
      <c r="H17080" s="28"/>
      <c r="I17080" s="28"/>
      <c r="J17080" s="28"/>
      <c r="K17080" s="28"/>
      <c r="L17080" s="28"/>
    </row>
    <row r="17081" spans="1:12" ht="21">
      <c r="A17081" s="26"/>
      <c r="B17081" s="27"/>
      <c r="C17081" s="27"/>
      <c r="D17081" s="27"/>
      <c r="E17081" s="27"/>
      <c r="F17081" s="27"/>
      <c r="G17081" s="29"/>
      <c r="H17081" s="29"/>
      <c r="I17081" s="29"/>
      <c r="J17081" s="29"/>
      <c r="K17081" s="29"/>
      <c r="L17081" s="29"/>
    </row>
    <row r="17082" spans="1:12" ht="21">
      <c r="A17082" s="26"/>
      <c r="B17082" s="27"/>
      <c r="C17082" s="27"/>
      <c r="D17082" s="27"/>
      <c r="E17082" s="27"/>
      <c r="F17082" s="27"/>
      <c r="G17082" s="29"/>
      <c r="H17082" s="29"/>
      <c r="I17082" s="29"/>
      <c r="J17082" s="29"/>
      <c r="K17082" s="29"/>
      <c r="L17082" s="29"/>
    </row>
    <row r="17083" spans="1:12" ht="21">
      <c r="A17083" s="26"/>
      <c r="B17083" s="27"/>
      <c r="C17083" s="27"/>
      <c r="D17083" s="27"/>
      <c r="E17083" s="27"/>
      <c r="F17083" s="27"/>
      <c r="G17083" s="29"/>
      <c r="H17083" s="29"/>
      <c r="I17083" s="29"/>
      <c r="J17083" s="29"/>
      <c r="K17083" s="29"/>
      <c r="L17083" s="29"/>
    </row>
    <row r="17084" spans="1:12" ht="21">
      <c r="A17084" s="26"/>
      <c r="B17084" s="27"/>
      <c r="C17084" s="27"/>
      <c r="D17084" s="27"/>
      <c r="E17084" s="27"/>
      <c r="F17084" s="27"/>
      <c r="G17084" s="29"/>
      <c r="H17084" s="29"/>
      <c r="I17084" s="29"/>
      <c r="J17084" s="29"/>
      <c r="K17084" s="29"/>
      <c r="L17084" s="29"/>
    </row>
    <row r="17085" spans="1:12" ht="21">
      <c r="A17085" s="26"/>
      <c r="B17085" s="27"/>
      <c r="C17085" s="27"/>
      <c r="D17085" s="27"/>
      <c r="E17085" s="27"/>
      <c r="F17085" s="27"/>
      <c r="G17085" s="29"/>
      <c r="H17085" s="29"/>
      <c r="I17085" s="29"/>
      <c r="J17085" s="29"/>
      <c r="K17085" s="29"/>
      <c r="L17085" s="29"/>
    </row>
    <row r="17086" spans="1:12" ht="21">
      <c r="A17086" s="26"/>
      <c r="B17086" s="27"/>
      <c r="C17086" s="27"/>
      <c r="D17086" s="27"/>
      <c r="E17086" s="27"/>
      <c r="F17086" s="27"/>
      <c r="G17086" s="29"/>
      <c r="H17086" s="29"/>
      <c r="I17086" s="29"/>
      <c r="J17086" s="29"/>
      <c r="K17086" s="29"/>
      <c r="L17086" s="29"/>
    </row>
    <row r="17087" spans="1:12" ht="21">
      <c r="A17087" s="26"/>
      <c r="B17087" s="27"/>
      <c r="C17087" s="27"/>
      <c r="D17087" s="27"/>
      <c r="E17087" s="27"/>
      <c r="F17087" s="27"/>
      <c r="G17087" s="29"/>
      <c r="H17087" s="29"/>
      <c r="I17087" s="29"/>
      <c r="J17087" s="29"/>
      <c r="K17087" s="29"/>
      <c r="L17087" s="29"/>
    </row>
    <row r="17088" spans="1:12" ht="21">
      <c r="A17088" s="26"/>
      <c r="B17088" s="27"/>
      <c r="C17088" s="27"/>
      <c r="D17088" s="27"/>
      <c r="E17088" s="27"/>
      <c r="F17088" s="27"/>
      <c r="G17088" s="29"/>
      <c r="H17088" s="29"/>
      <c r="I17088" s="29"/>
      <c r="J17088" s="29"/>
      <c r="K17088" s="29"/>
      <c r="L17088" s="29"/>
    </row>
    <row r="17089" spans="1:12" ht="21">
      <c r="A17089" s="26"/>
      <c r="B17089" s="27"/>
      <c r="C17089" s="27"/>
      <c r="D17089" s="27"/>
      <c r="E17089" s="27"/>
      <c r="F17089" s="27"/>
      <c r="G17089" s="29"/>
      <c r="H17089" s="29"/>
      <c r="I17089" s="29"/>
      <c r="J17089" s="29"/>
      <c r="K17089" s="29"/>
      <c r="L17089" s="29"/>
    </row>
    <row r="17090" spans="1:12" ht="21">
      <c r="A17090" s="26"/>
      <c r="B17090" s="27"/>
      <c r="C17090" s="27"/>
      <c r="D17090" s="27"/>
      <c r="E17090" s="27"/>
      <c r="F17090" s="27"/>
      <c r="G17090" s="29"/>
      <c r="H17090" s="29"/>
      <c r="I17090" s="29"/>
      <c r="J17090" s="29"/>
      <c r="K17090" s="29"/>
      <c r="L17090" s="29"/>
    </row>
    <row r="17091" spans="1:12" ht="21">
      <c r="A17091" s="26"/>
      <c r="B17091" s="27"/>
      <c r="C17091" s="27"/>
      <c r="D17091" s="27"/>
      <c r="E17091" s="27"/>
      <c r="F17091" s="27"/>
      <c r="G17091" s="29"/>
      <c r="H17091" s="29"/>
      <c r="I17091" s="29"/>
      <c r="J17091" s="29"/>
      <c r="K17091" s="29"/>
      <c r="L17091" s="29"/>
    </row>
    <row r="17092" spans="1:12" ht="21">
      <c r="A17092" s="26"/>
      <c r="B17092" s="27"/>
      <c r="C17092" s="27"/>
      <c r="D17092" s="27"/>
      <c r="E17092" s="27"/>
      <c r="F17092" s="27"/>
      <c r="G17092" s="29"/>
      <c r="H17092" s="29"/>
      <c r="I17092" s="29"/>
      <c r="J17092" s="29"/>
      <c r="K17092" s="29"/>
      <c r="L17092" s="29"/>
    </row>
    <row r="17093" spans="1:12" ht="21">
      <c r="A17093" s="26"/>
      <c r="B17093" s="27"/>
      <c r="C17093" s="27"/>
      <c r="D17093" s="27"/>
      <c r="E17093" s="27"/>
      <c r="F17093" s="27"/>
      <c r="G17093" s="29"/>
      <c r="H17093" s="29"/>
      <c r="I17093" s="29"/>
      <c r="J17093" s="29"/>
      <c r="K17093" s="29"/>
      <c r="L17093" s="29"/>
    </row>
    <row r="17094" spans="1:12" ht="21">
      <c r="A17094" s="26"/>
      <c r="B17094" s="27"/>
      <c r="C17094" s="27"/>
      <c r="D17094" s="27"/>
      <c r="E17094" s="27"/>
      <c r="F17094" s="27"/>
      <c r="G17094" s="29"/>
      <c r="H17094" s="29"/>
      <c r="I17094" s="29"/>
      <c r="J17094" s="29"/>
      <c r="K17094" s="29"/>
      <c r="L17094" s="29"/>
    </row>
    <row r="17095" spans="1:12" ht="21">
      <c r="A17095" s="26"/>
      <c r="B17095" s="27"/>
      <c r="C17095" s="27"/>
      <c r="D17095" s="27"/>
      <c r="E17095" s="27"/>
      <c r="F17095" s="27"/>
      <c r="G17095" s="29"/>
      <c r="H17095" s="29"/>
      <c r="I17095" s="29"/>
      <c r="J17095" s="29"/>
      <c r="K17095" s="29"/>
      <c r="L17095" s="29"/>
    </row>
    <row r="17096" spans="1:12" ht="21">
      <c r="A17096" s="26"/>
      <c r="B17096" s="27"/>
      <c r="C17096" s="27"/>
      <c r="D17096" s="27"/>
      <c r="E17096" s="27"/>
      <c r="F17096" s="27"/>
      <c r="G17096" s="29"/>
      <c r="H17096" s="29"/>
      <c r="I17096" s="29"/>
      <c r="J17096" s="29"/>
      <c r="K17096" s="29"/>
      <c r="L17096" s="29"/>
    </row>
    <row r="17097" spans="1:12" ht="21">
      <c r="A17097" s="26"/>
      <c r="B17097" s="27"/>
      <c r="C17097" s="27"/>
      <c r="D17097" s="27"/>
      <c r="E17097" s="27"/>
      <c r="F17097" s="27"/>
      <c r="G17097" s="28"/>
      <c r="H17097" s="28"/>
      <c r="I17097" s="28"/>
      <c r="J17097" s="28"/>
      <c r="K17097" s="28"/>
      <c r="L17097" s="28"/>
    </row>
    <row r="17098" spans="1:12" ht="21">
      <c r="A17098" s="26"/>
      <c r="B17098" s="27"/>
      <c r="C17098" s="27"/>
      <c r="D17098" s="27"/>
      <c r="E17098" s="27"/>
      <c r="F17098" s="27"/>
      <c r="G17098" s="28"/>
      <c r="H17098" s="28"/>
      <c r="I17098" s="28"/>
      <c r="J17098" s="28"/>
      <c r="K17098" s="28"/>
      <c r="L17098" s="28"/>
    </row>
    <row r="17099" spans="1:12" ht="21">
      <c r="A17099" s="26"/>
      <c r="B17099" s="27"/>
      <c r="C17099" s="27"/>
      <c r="D17099" s="27"/>
      <c r="E17099" s="27"/>
      <c r="F17099" s="27"/>
      <c r="G17099" s="28"/>
      <c r="H17099" s="28"/>
      <c r="I17099" s="28"/>
      <c r="J17099" s="28"/>
      <c r="K17099" s="28"/>
      <c r="L17099" s="28"/>
    </row>
    <row r="17100" spans="1:12" ht="21">
      <c r="A17100" s="26"/>
      <c r="B17100" s="27"/>
      <c r="C17100" s="27"/>
      <c r="D17100" s="27"/>
      <c r="E17100" s="27"/>
      <c r="F17100" s="27"/>
      <c r="G17100" s="28"/>
      <c r="H17100" s="28"/>
      <c r="I17100" s="28"/>
      <c r="J17100" s="28"/>
      <c r="K17100" s="28"/>
      <c r="L17100" s="28"/>
    </row>
    <row r="17101" spans="1:12" ht="21">
      <c r="A17101" s="26"/>
      <c r="B17101" s="27"/>
      <c r="C17101" s="27"/>
      <c r="D17101" s="27"/>
      <c r="E17101" s="27"/>
      <c r="F17101" s="27"/>
      <c r="G17101" s="29"/>
      <c r="H17101" s="29"/>
      <c r="I17101" s="29"/>
      <c r="J17101" s="29"/>
      <c r="K17101" s="29"/>
      <c r="L17101" s="29"/>
    </row>
    <row r="17102" spans="1:12" ht="21">
      <c r="A17102" s="26"/>
      <c r="B17102" s="27"/>
      <c r="C17102" s="27"/>
      <c r="D17102" s="27"/>
      <c r="E17102" s="27"/>
      <c r="F17102" s="27"/>
      <c r="G17102" s="28"/>
      <c r="H17102" s="28"/>
      <c r="I17102" s="28"/>
      <c r="J17102" s="28"/>
      <c r="K17102" s="28"/>
      <c r="L17102" s="28"/>
    </row>
    <row r="17103" spans="1:12" ht="21">
      <c r="A17103" s="26"/>
      <c r="B17103" s="27"/>
      <c r="C17103" s="27"/>
      <c r="D17103" s="27"/>
      <c r="E17103" s="27"/>
      <c r="F17103" s="27"/>
      <c r="G17103" s="29"/>
      <c r="H17103" s="29"/>
      <c r="I17103" s="29"/>
      <c r="J17103" s="29"/>
      <c r="K17103" s="29"/>
      <c r="L17103" s="29"/>
    </row>
    <row r="17104" spans="1:12" ht="21">
      <c r="A17104" s="26"/>
      <c r="B17104" s="27"/>
      <c r="C17104" s="27"/>
      <c r="D17104" s="27"/>
      <c r="E17104" s="27"/>
      <c r="F17104" s="27"/>
      <c r="G17104" s="28"/>
      <c r="H17104" s="28"/>
      <c r="I17104" s="28"/>
      <c r="J17104" s="28"/>
      <c r="K17104" s="28"/>
      <c r="L17104" s="28"/>
    </row>
    <row r="17105" spans="1:12" ht="21">
      <c r="A17105" s="26"/>
      <c r="B17105" s="27"/>
      <c r="C17105" s="27"/>
      <c r="D17105" s="27"/>
      <c r="E17105" s="27"/>
      <c r="F17105" s="27"/>
      <c r="G17105" s="29"/>
      <c r="H17105" s="29"/>
      <c r="I17105" s="29"/>
      <c r="J17105" s="29"/>
      <c r="K17105" s="29"/>
      <c r="L17105" s="29"/>
    </row>
    <row r="17106" spans="1:12" ht="21">
      <c r="A17106" s="26"/>
      <c r="B17106" s="27"/>
      <c r="C17106" s="27"/>
      <c r="D17106" s="27"/>
      <c r="E17106" s="27"/>
      <c r="F17106" s="27"/>
      <c r="G17106" s="28"/>
      <c r="H17106" s="28"/>
      <c r="I17106" s="28"/>
      <c r="J17106" s="28"/>
      <c r="K17106" s="28"/>
      <c r="L17106" s="28"/>
    </row>
    <row r="17107" spans="1:12" ht="21">
      <c r="A17107" s="26"/>
      <c r="B17107" s="27"/>
      <c r="C17107" s="27"/>
      <c r="D17107" s="27"/>
      <c r="E17107" s="27"/>
      <c r="F17107" s="27"/>
      <c r="G17107" s="29"/>
      <c r="H17107" s="29"/>
      <c r="I17107" s="29"/>
      <c r="J17107" s="29"/>
      <c r="K17107" s="29"/>
      <c r="L17107" s="29"/>
    </row>
    <row r="17108" spans="1:12" ht="21">
      <c r="A17108" s="26"/>
      <c r="B17108" s="27"/>
      <c r="C17108" s="27"/>
      <c r="D17108" s="27"/>
      <c r="E17108" s="27"/>
      <c r="F17108" s="27"/>
      <c r="G17108" s="29"/>
      <c r="H17108" s="29"/>
      <c r="I17108" s="29"/>
      <c r="J17108" s="29"/>
      <c r="K17108" s="29"/>
      <c r="L17108" s="29"/>
    </row>
    <row r="17109" spans="1:12" ht="21">
      <c r="A17109" s="26"/>
      <c r="B17109" s="27"/>
      <c r="C17109" s="27"/>
      <c r="D17109" s="27"/>
      <c r="E17109" s="27"/>
      <c r="F17109" s="27"/>
      <c r="G17109" s="29"/>
      <c r="H17109" s="29"/>
      <c r="I17109" s="29"/>
      <c r="J17109" s="29"/>
      <c r="K17109" s="29"/>
      <c r="L17109" s="29"/>
    </row>
    <row r="17110" spans="1:12" ht="21">
      <c r="A17110" s="26"/>
      <c r="B17110" s="27"/>
      <c r="C17110" s="27"/>
      <c r="D17110" s="27"/>
      <c r="E17110" s="27"/>
      <c r="F17110" s="27"/>
      <c r="G17110" s="29"/>
      <c r="H17110" s="29"/>
      <c r="I17110" s="29"/>
      <c r="J17110" s="29"/>
      <c r="K17110" s="29"/>
      <c r="L17110" s="29"/>
    </row>
    <row r="17111" spans="1:12" ht="21">
      <c r="A17111" s="26"/>
      <c r="B17111" s="27"/>
      <c r="C17111" s="27"/>
      <c r="D17111" s="27"/>
      <c r="E17111" s="27"/>
      <c r="F17111" s="27"/>
      <c r="G17111" s="28"/>
      <c r="H17111" s="28"/>
      <c r="I17111" s="28"/>
      <c r="J17111" s="28"/>
      <c r="K17111" s="28"/>
      <c r="L17111" s="28"/>
    </row>
    <row r="17112" spans="1:12" ht="21">
      <c r="A17112" s="26"/>
      <c r="B17112" s="27"/>
      <c r="C17112" s="27"/>
      <c r="D17112" s="27"/>
      <c r="E17112" s="27"/>
      <c r="F17112" s="27"/>
      <c r="G17112" s="29"/>
      <c r="H17112" s="29"/>
      <c r="I17112" s="29"/>
      <c r="J17112" s="29"/>
      <c r="K17112" s="29"/>
      <c r="L17112" s="29"/>
    </row>
    <row r="17113" spans="1:12" ht="21">
      <c r="A17113" s="26"/>
      <c r="B17113" s="27"/>
      <c r="C17113" s="27"/>
      <c r="D17113" s="27"/>
      <c r="E17113" s="27"/>
      <c r="F17113" s="27"/>
      <c r="G17113" s="29"/>
      <c r="H17113" s="29"/>
      <c r="I17113" s="29"/>
      <c r="J17113" s="29"/>
      <c r="K17113" s="29"/>
      <c r="L17113" s="29"/>
    </row>
    <row r="17114" spans="1:12" ht="21">
      <c r="A17114" s="26"/>
      <c r="B17114" s="27"/>
      <c r="C17114" s="27"/>
      <c r="D17114" s="27"/>
      <c r="E17114" s="27"/>
      <c r="F17114" s="27"/>
      <c r="G17114" s="28"/>
      <c r="H17114" s="28"/>
      <c r="I17114" s="28"/>
      <c r="J17114" s="28"/>
      <c r="K17114" s="28"/>
      <c r="L17114" s="28"/>
    </row>
    <row r="17115" spans="1:12" ht="21">
      <c r="A17115" s="26"/>
      <c r="B17115" s="27"/>
      <c r="C17115" s="27"/>
      <c r="D17115" s="27"/>
      <c r="E17115" s="27"/>
      <c r="F17115" s="27"/>
      <c r="G17115" s="29"/>
      <c r="H17115" s="29"/>
      <c r="I17115" s="29"/>
      <c r="J17115" s="29"/>
      <c r="K17115" s="29"/>
      <c r="L17115" s="29"/>
    </row>
    <row r="17116" spans="1:12" ht="21">
      <c r="A17116" s="26"/>
      <c r="B17116" s="27"/>
      <c r="C17116" s="27"/>
      <c r="D17116" s="27"/>
      <c r="E17116" s="27"/>
      <c r="F17116" s="27"/>
      <c r="G17116" s="29"/>
      <c r="H17116" s="29"/>
      <c r="I17116" s="29"/>
      <c r="J17116" s="29"/>
      <c r="K17116" s="29"/>
      <c r="L17116" s="29"/>
    </row>
    <row r="17117" spans="1:12" ht="21">
      <c r="A17117" s="26"/>
      <c r="B17117" s="27"/>
      <c r="C17117" s="27"/>
      <c r="D17117" s="27"/>
      <c r="E17117" s="27"/>
      <c r="F17117" s="27"/>
      <c r="G17117" s="28"/>
      <c r="H17117" s="28"/>
      <c r="I17117" s="28"/>
      <c r="J17117" s="28"/>
      <c r="K17117" s="28"/>
      <c r="L17117" s="28"/>
    </row>
    <row r="17118" spans="1:12" ht="21">
      <c r="A17118" s="26"/>
      <c r="B17118" s="27"/>
      <c r="C17118" s="27"/>
      <c r="D17118" s="27"/>
      <c r="E17118" s="27"/>
      <c r="F17118" s="27"/>
      <c r="G17118" s="28"/>
      <c r="H17118" s="28"/>
      <c r="I17118" s="28"/>
      <c r="J17118" s="28"/>
      <c r="K17118" s="28"/>
      <c r="L17118" s="28"/>
    </row>
    <row r="17119" spans="1:12" ht="21">
      <c r="A17119" s="26"/>
      <c r="B17119" s="27"/>
      <c r="C17119" s="27"/>
      <c r="D17119" s="27"/>
      <c r="E17119" s="27"/>
      <c r="F17119" s="27"/>
      <c r="G17119" s="28"/>
      <c r="H17119" s="28"/>
      <c r="I17119" s="28"/>
      <c r="J17119" s="28"/>
      <c r="K17119" s="28"/>
      <c r="L17119" s="28"/>
    </row>
    <row r="17120" spans="1:12" ht="21">
      <c r="A17120" s="26"/>
      <c r="B17120" s="27"/>
      <c r="C17120" s="27"/>
      <c r="D17120" s="27"/>
      <c r="E17120" s="27"/>
      <c r="F17120" s="27"/>
      <c r="G17120" s="29"/>
      <c r="H17120" s="29"/>
      <c r="I17120" s="29"/>
      <c r="J17120" s="29"/>
      <c r="K17120" s="29"/>
      <c r="L17120" s="29"/>
    </row>
    <row r="17121" spans="1:12" ht="21">
      <c r="A17121" s="26"/>
      <c r="B17121" s="27"/>
      <c r="C17121" s="27"/>
      <c r="D17121" s="27"/>
      <c r="E17121" s="27"/>
      <c r="F17121" s="27"/>
      <c r="G17121" s="28"/>
      <c r="H17121" s="28"/>
      <c r="I17121" s="28"/>
      <c r="J17121" s="28"/>
      <c r="K17121" s="28"/>
      <c r="L17121" s="28"/>
    </row>
    <row r="17122" spans="1:12" ht="21">
      <c r="A17122" s="26"/>
      <c r="B17122" s="27"/>
      <c r="C17122" s="27"/>
      <c r="D17122" s="27"/>
      <c r="E17122" s="27"/>
      <c r="F17122" s="27"/>
      <c r="G17122" s="28"/>
      <c r="H17122" s="28"/>
      <c r="I17122" s="28"/>
      <c r="J17122" s="28"/>
      <c r="K17122" s="28"/>
      <c r="L17122" s="28"/>
    </row>
    <row r="17123" spans="1:12" ht="21">
      <c r="A17123" s="26"/>
      <c r="B17123" s="27"/>
      <c r="C17123" s="27"/>
      <c r="D17123" s="27"/>
      <c r="E17123" s="27"/>
      <c r="F17123" s="27"/>
      <c r="G17123" s="29"/>
      <c r="H17123" s="29"/>
      <c r="I17123" s="29"/>
      <c r="J17123" s="29"/>
      <c r="K17123" s="29"/>
      <c r="L17123" s="29"/>
    </row>
    <row r="17124" spans="1:12" ht="21">
      <c r="A17124" s="26"/>
      <c r="B17124" s="27"/>
      <c r="C17124" s="27"/>
      <c r="D17124" s="27"/>
      <c r="E17124" s="27"/>
      <c r="F17124" s="27"/>
      <c r="G17124" s="28"/>
      <c r="H17124" s="28"/>
      <c r="I17124" s="28"/>
      <c r="J17124" s="28"/>
      <c r="K17124" s="28"/>
      <c r="L17124" s="28"/>
    </row>
    <row r="17125" spans="1:12" ht="21">
      <c r="A17125" s="26"/>
      <c r="B17125" s="27"/>
      <c r="C17125" s="27"/>
      <c r="D17125" s="27"/>
      <c r="E17125" s="27"/>
      <c r="F17125" s="27"/>
      <c r="G17125" s="28"/>
      <c r="H17125" s="28"/>
      <c r="I17125" s="28"/>
      <c r="J17125" s="28"/>
      <c r="K17125" s="28"/>
      <c r="L17125" s="28"/>
    </row>
    <row r="17126" spans="1:12" ht="21">
      <c r="A17126" s="26"/>
      <c r="B17126" s="27"/>
      <c r="C17126" s="27"/>
      <c r="D17126" s="27"/>
      <c r="E17126" s="27"/>
      <c r="F17126" s="27"/>
      <c r="G17126" s="28"/>
      <c r="H17126" s="28"/>
      <c r="I17126" s="28"/>
      <c r="J17126" s="28"/>
      <c r="K17126" s="28"/>
      <c r="L17126" s="28"/>
    </row>
    <row r="17127" spans="1:12" ht="21">
      <c r="A17127" s="26"/>
      <c r="B17127" s="27"/>
      <c r="C17127" s="27"/>
      <c r="D17127" s="27"/>
      <c r="E17127" s="27"/>
      <c r="F17127" s="27"/>
      <c r="G17127" s="29"/>
      <c r="H17127" s="29"/>
      <c r="I17127" s="29"/>
      <c r="J17127" s="29"/>
      <c r="K17127" s="29"/>
      <c r="L17127" s="29"/>
    </row>
    <row r="17128" spans="1:12" ht="21">
      <c r="A17128" s="26"/>
      <c r="B17128" s="27"/>
      <c r="C17128" s="27"/>
      <c r="D17128" s="27"/>
      <c r="E17128" s="27"/>
      <c r="F17128" s="27"/>
      <c r="G17128" s="29"/>
      <c r="H17128" s="29"/>
      <c r="I17128" s="29"/>
      <c r="J17128" s="29"/>
      <c r="K17128" s="29"/>
      <c r="L17128" s="29"/>
    </row>
    <row r="17129" spans="1:12" ht="21">
      <c r="A17129" s="26"/>
      <c r="B17129" s="27"/>
      <c r="C17129" s="27"/>
      <c r="D17129" s="27"/>
      <c r="E17129" s="27"/>
      <c r="F17129" s="27"/>
      <c r="G17129" s="29"/>
      <c r="H17129" s="29"/>
      <c r="I17129" s="29"/>
      <c r="J17129" s="29"/>
      <c r="K17129" s="29"/>
      <c r="L17129" s="29"/>
    </row>
    <row r="17130" spans="1:12" ht="21">
      <c r="A17130" s="26"/>
      <c r="B17130" s="27"/>
      <c r="C17130" s="27"/>
      <c r="D17130" s="27"/>
      <c r="E17130" s="27"/>
      <c r="F17130" s="27"/>
      <c r="G17130" s="29"/>
      <c r="H17130" s="29"/>
      <c r="I17130" s="29"/>
      <c r="J17130" s="29"/>
      <c r="K17130" s="29"/>
      <c r="L17130" s="29"/>
    </row>
    <row r="17131" spans="1:12" ht="21">
      <c r="A17131" s="26"/>
      <c r="B17131" s="27"/>
      <c r="C17131" s="27"/>
      <c r="D17131" s="27"/>
      <c r="E17131" s="27"/>
      <c r="F17131" s="27"/>
      <c r="G17131" s="29"/>
      <c r="H17131" s="29"/>
      <c r="I17131" s="29"/>
      <c r="J17131" s="29"/>
      <c r="K17131" s="29"/>
      <c r="L17131" s="29"/>
    </row>
    <row r="17132" spans="1:12" ht="21">
      <c r="A17132" s="26"/>
      <c r="B17132" s="27"/>
      <c r="C17132" s="27"/>
      <c r="D17132" s="27"/>
      <c r="E17132" s="27"/>
      <c r="F17132" s="27"/>
      <c r="G17132" s="29"/>
      <c r="H17132" s="29"/>
      <c r="I17132" s="29"/>
      <c r="J17132" s="29"/>
      <c r="K17132" s="29"/>
      <c r="L17132" s="29"/>
    </row>
    <row r="17133" spans="1:12" ht="21">
      <c r="A17133" s="26"/>
      <c r="B17133" s="27"/>
      <c r="C17133" s="27"/>
      <c r="D17133" s="27"/>
      <c r="E17133" s="27"/>
      <c r="F17133" s="27"/>
      <c r="G17133" s="29"/>
      <c r="H17133" s="29"/>
      <c r="I17133" s="29"/>
      <c r="J17133" s="29"/>
      <c r="K17133" s="29"/>
      <c r="L17133" s="29"/>
    </row>
    <row r="17134" spans="1:12" ht="21">
      <c r="A17134" s="26"/>
      <c r="B17134" s="27"/>
      <c r="C17134" s="27"/>
      <c r="D17134" s="27"/>
      <c r="E17134" s="27"/>
      <c r="F17134" s="27"/>
      <c r="G17134" s="29"/>
      <c r="H17134" s="29"/>
      <c r="I17134" s="29"/>
      <c r="J17134" s="29"/>
      <c r="K17134" s="29"/>
      <c r="L17134" s="29"/>
    </row>
    <row r="17135" spans="1:12" ht="21">
      <c r="A17135" s="26"/>
      <c r="B17135" s="27"/>
      <c r="C17135" s="27"/>
      <c r="D17135" s="27"/>
      <c r="E17135" s="27"/>
      <c r="F17135" s="27"/>
      <c r="G17135" s="29"/>
      <c r="H17135" s="29"/>
      <c r="I17135" s="29"/>
      <c r="J17135" s="29"/>
      <c r="K17135" s="29"/>
      <c r="L17135" s="29"/>
    </row>
    <row r="17136" spans="1:12" ht="21">
      <c r="A17136" s="26"/>
      <c r="B17136" s="27"/>
      <c r="C17136" s="27"/>
      <c r="D17136" s="27"/>
      <c r="E17136" s="27"/>
      <c r="F17136" s="27"/>
      <c r="G17136" s="28"/>
      <c r="H17136" s="28"/>
      <c r="I17136" s="28"/>
      <c r="J17136" s="28"/>
      <c r="K17136" s="28"/>
      <c r="L17136" s="28"/>
    </row>
    <row r="17137" spans="1:12" ht="21">
      <c r="A17137" s="26"/>
      <c r="B17137" s="27"/>
      <c r="C17137" s="27"/>
      <c r="D17137" s="27"/>
      <c r="E17137" s="27"/>
      <c r="F17137" s="27"/>
      <c r="G17137" s="29"/>
      <c r="H17137" s="29"/>
      <c r="I17137" s="29"/>
      <c r="J17137" s="29"/>
      <c r="K17137" s="29"/>
      <c r="L17137" s="29"/>
    </row>
    <row r="17138" spans="1:12" ht="21">
      <c r="A17138" s="26"/>
      <c r="B17138" s="27"/>
      <c r="C17138" s="27"/>
      <c r="D17138" s="27"/>
      <c r="E17138" s="27"/>
      <c r="F17138" s="27"/>
      <c r="G17138" s="29"/>
      <c r="H17138" s="29"/>
      <c r="I17138" s="29"/>
      <c r="J17138" s="29"/>
      <c r="K17138" s="29"/>
      <c r="L17138" s="29"/>
    </row>
    <row r="17139" spans="1:12" ht="21">
      <c r="A17139" s="26"/>
      <c r="B17139" s="27"/>
      <c r="C17139" s="27"/>
      <c r="D17139" s="27"/>
      <c r="E17139" s="27"/>
      <c r="F17139" s="27"/>
      <c r="G17139" s="29"/>
      <c r="H17139" s="29"/>
      <c r="I17139" s="29"/>
      <c r="J17139" s="29"/>
      <c r="K17139" s="29"/>
      <c r="L17139" s="29"/>
    </row>
    <row r="17140" spans="1:12" ht="21">
      <c r="A17140" s="26"/>
      <c r="B17140" s="27"/>
      <c r="C17140" s="27"/>
      <c r="D17140" s="27"/>
      <c r="E17140" s="27"/>
      <c r="F17140" s="27"/>
      <c r="G17140" s="29"/>
      <c r="H17140" s="29"/>
      <c r="I17140" s="29"/>
      <c r="J17140" s="29"/>
      <c r="K17140" s="29"/>
      <c r="L17140" s="29"/>
    </row>
    <row r="17141" spans="1:12" ht="21">
      <c r="A17141" s="26"/>
      <c r="B17141" s="27"/>
      <c r="C17141" s="27"/>
      <c r="D17141" s="27"/>
      <c r="E17141" s="27"/>
      <c r="F17141" s="27"/>
      <c r="G17141" s="29"/>
      <c r="H17141" s="29"/>
      <c r="I17141" s="29"/>
      <c r="J17141" s="29"/>
      <c r="K17141" s="29"/>
      <c r="L17141" s="29"/>
    </row>
    <row r="17142" spans="1:12" ht="21">
      <c r="A17142" s="26"/>
      <c r="B17142" s="27"/>
      <c r="C17142" s="27"/>
      <c r="D17142" s="27"/>
      <c r="E17142" s="27"/>
      <c r="F17142" s="27"/>
      <c r="G17142" s="29"/>
      <c r="H17142" s="29"/>
      <c r="I17142" s="29"/>
      <c r="J17142" s="29"/>
      <c r="K17142" s="29"/>
      <c r="L17142" s="29"/>
    </row>
    <row r="17143" spans="1:12" ht="21">
      <c r="A17143" s="26"/>
      <c r="B17143" s="27"/>
      <c r="C17143" s="27"/>
      <c r="D17143" s="27"/>
      <c r="E17143" s="27"/>
      <c r="F17143" s="27"/>
      <c r="G17143" s="29"/>
      <c r="H17143" s="29"/>
      <c r="I17143" s="29"/>
      <c r="J17143" s="29"/>
      <c r="K17143" s="29"/>
      <c r="L17143" s="29"/>
    </row>
    <row r="17144" spans="1:12" ht="21">
      <c r="A17144" s="26"/>
      <c r="B17144" s="27"/>
      <c r="C17144" s="27"/>
      <c r="D17144" s="27"/>
      <c r="E17144" s="27"/>
      <c r="F17144" s="27"/>
      <c r="G17144" s="29"/>
      <c r="H17144" s="29"/>
      <c r="I17144" s="29"/>
      <c r="J17144" s="29"/>
      <c r="K17144" s="29"/>
      <c r="L17144" s="29"/>
    </row>
    <row r="17145" spans="1:12" ht="21">
      <c r="A17145" s="26"/>
      <c r="B17145" s="27"/>
      <c r="C17145" s="27"/>
      <c r="D17145" s="27"/>
      <c r="E17145" s="27"/>
      <c r="F17145" s="27"/>
      <c r="G17145" s="29"/>
      <c r="H17145" s="29"/>
      <c r="I17145" s="29"/>
      <c r="J17145" s="29"/>
      <c r="K17145" s="29"/>
      <c r="L17145" s="29"/>
    </row>
    <row r="17146" spans="1:12" ht="21">
      <c r="A17146" s="26"/>
      <c r="B17146" s="27"/>
      <c r="C17146" s="27"/>
      <c r="D17146" s="27"/>
      <c r="E17146" s="27"/>
      <c r="F17146" s="27"/>
      <c r="G17146" s="29"/>
      <c r="H17146" s="29"/>
      <c r="I17146" s="29"/>
      <c r="J17146" s="29"/>
      <c r="K17146" s="29"/>
      <c r="L17146" s="29"/>
    </row>
    <row r="17147" spans="1:12" ht="21">
      <c r="A17147" s="26"/>
      <c r="B17147" s="27"/>
      <c r="C17147" s="27"/>
      <c r="D17147" s="27"/>
      <c r="E17147" s="27"/>
      <c r="F17147" s="27"/>
      <c r="G17147" s="28"/>
      <c r="H17147" s="28"/>
      <c r="I17147" s="28"/>
      <c r="J17147" s="28"/>
      <c r="K17147" s="28"/>
      <c r="L17147" s="28"/>
    </row>
    <row r="17148" spans="1:12" ht="21">
      <c r="A17148" s="26"/>
      <c r="B17148" s="27"/>
      <c r="C17148" s="27"/>
      <c r="D17148" s="27"/>
      <c r="E17148" s="27"/>
      <c r="F17148" s="27"/>
      <c r="G17148" s="28"/>
      <c r="H17148" s="28"/>
      <c r="I17148" s="28"/>
      <c r="J17148" s="28"/>
      <c r="K17148" s="28"/>
      <c r="L17148" s="28"/>
    </row>
    <row r="17149" spans="1:12" ht="21">
      <c r="A17149" s="26"/>
      <c r="B17149" s="27"/>
      <c r="C17149" s="27"/>
      <c r="D17149" s="27"/>
      <c r="E17149" s="27"/>
      <c r="F17149" s="27"/>
      <c r="G17149" s="29"/>
      <c r="H17149" s="29"/>
      <c r="I17149" s="29"/>
      <c r="J17149" s="29"/>
      <c r="K17149" s="29"/>
      <c r="L17149" s="29"/>
    </row>
    <row r="17150" spans="1:12" ht="21">
      <c r="A17150" s="26"/>
      <c r="B17150" s="27"/>
      <c r="C17150" s="27"/>
      <c r="D17150" s="27"/>
      <c r="E17150" s="27"/>
      <c r="F17150" s="27"/>
      <c r="G17150" s="29"/>
      <c r="H17150" s="29"/>
      <c r="I17150" s="29"/>
      <c r="J17150" s="29"/>
      <c r="K17150" s="29"/>
      <c r="L17150" s="29"/>
    </row>
    <row r="17151" spans="1:12" ht="21">
      <c r="A17151" s="26"/>
      <c r="B17151" s="27"/>
      <c r="C17151" s="27"/>
      <c r="D17151" s="27"/>
      <c r="E17151" s="27"/>
      <c r="F17151" s="27"/>
      <c r="G17151" s="28"/>
      <c r="H17151" s="28"/>
      <c r="I17151" s="28"/>
      <c r="J17151" s="28"/>
      <c r="K17151" s="28"/>
      <c r="L17151" s="28"/>
    </row>
    <row r="17152" spans="1:12" ht="21">
      <c r="A17152" s="26"/>
      <c r="B17152" s="27"/>
      <c r="C17152" s="27"/>
      <c r="D17152" s="27"/>
      <c r="E17152" s="27"/>
      <c r="F17152" s="27"/>
      <c r="G17152" s="28"/>
      <c r="H17152" s="28"/>
      <c r="I17152" s="28"/>
      <c r="J17152" s="28"/>
      <c r="K17152" s="28"/>
      <c r="L17152" s="28"/>
    </row>
    <row r="17153" spans="1:12" ht="21">
      <c r="A17153" s="26"/>
      <c r="B17153" s="27"/>
      <c r="C17153" s="27"/>
      <c r="D17153" s="27"/>
      <c r="E17153" s="27"/>
      <c r="F17153" s="27"/>
      <c r="G17153" s="28"/>
      <c r="H17153" s="28"/>
      <c r="I17153" s="28"/>
      <c r="J17153" s="28"/>
      <c r="K17153" s="28"/>
      <c r="L17153" s="28"/>
    </row>
    <row r="17154" spans="1:12" ht="21">
      <c r="A17154" s="26"/>
      <c r="B17154" s="27"/>
      <c r="C17154" s="27"/>
      <c r="D17154" s="27"/>
      <c r="E17154" s="27"/>
      <c r="F17154" s="27"/>
      <c r="G17154" s="28"/>
      <c r="H17154" s="28"/>
      <c r="I17154" s="28"/>
      <c r="J17154" s="28"/>
      <c r="K17154" s="28"/>
      <c r="L17154" s="28"/>
    </row>
    <row r="17155" spans="1:12" ht="21">
      <c r="A17155" s="26"/>
      <c r="B17155" s="27"/>
      <c r="C17155" s="27"/>
      <c r="D17155" s="27"/>
      <c r="E17155" s="27"/>
      <c r="F17155" s="27"/>
      <c r="G17155" s="29"/>
      <c r="H17155" s="29"/>
      <c r="I17155" s="29"/>
      <c r="J17155" s="29"/>
      <c r="K17155" s="29"/>
      <c r="L17155" s="29"/>
    </row>
    <row r="17156" spans="1:12" ht="21">
      <c r="A17156" s="26"/>
      <c r="B17156" s="27"/>
      <c r="C17156" s="27"/>
      <c r="D17156" s="27"/>
      <c r="E17156" s="27"/>
      <c r="F17156" s="27"/>
      <c r="G17156" s="28"/>
      <c r="H17156" s="28"/>
      <c r="I17156" s="28"/>
      <c r="J17156" s="28"/>
      <c r="K17156" s="28"/>
      <c r="L17156" s="28"/>
    </row>
    <row r="17157" spans="1:12" ht="21">
      <c r="A17157" s="26"/>
      <c r="B17157" s="27"/>
      <c r="C17157" s="27"/>
      <c r="D17157" s="27"/>
      <c r="E17157" s="27"/>
      <c r="F17157" s="27"/>
      <c r="G17157" s="29"/>
      <c r="H17157" s="29"/>
      <c r="I17157" s="29"/>
      <c r="J17157" s="29"/>
      <c r="K17157" s="29"/>
      <c r="L17157" s="29"/>
    </row>
    <row r="17158" spans="1:12" ht="21">
      <c r="A17158" s="26"/>
      <c r="B17158" s="27"/>
      <c r="C17158" s="27"/>
      <c r="D17158" s="27"/>
      <c r="E17158" s="27"/>
      <c r="F17158" s="27"/>
      <c r="G17158" s="29"/>
      <c r="H17158" s="29"/>
      <c r="I17158" s="29"/>
      <c r="J17158" s="29"/>
      <c r="K17158" s="29"/>
      <c r="L17158" s="29"/>
    </row>
    <row r="17159" spans="1:12" ht="21">
      <c r="A17159" s="26"/>
      <c r="B17159" s="27"/>
      <c r="C17159" s="27"/>
      <c r="D17159" s="27"/>
      <c r="E17159" s="27"/>
      <c r="F17159" s="27"/>
      <c r="G17159" s="29"/>
      <c r="H17159" s="29"/>
      <c r="I17159" s="29"/>
      <c r="J17159" s="29"/>
      <c r="K17159" s="29"/>
      <c r="L17159" s="29"/>
    </row>
    <row r="17160" spans="1:12" ht="21">
      <c r="A17160" s="26"/>
      <c r="B17160" s="27"/>
      <c r="C17160" s="27"/>
      <c r="D17160" s="27"/>
      <c r="E17160" s="27"/>
      <c r="F17160" s="27"/>
      <c r="G17160" s="29"/>
      <c r="H17160" s="29"/>
      <c r="I17160" s="29"/>
      <c r="J17160" s="29"/>
      <c r="K17160" s="29"/>
      <c r="L17160" s="29"/>
    </row>
    <row r="17161" spans="1:12" ht="21">
      <c r="A17161" s="26"/>
      <c r="B17161" s="27"/>
      <c r="C17161" s="27"/>
      <c r="D17161" s="27"/>
      <c r="E17161" s="27"/>
      <c r="F17161" s="27"/>
      <c r="G17161" s="29"/>
      <c r="H17161" s="29"/>
      <c r="I17161" s="29"/>
      <c r="J17161" s="29"/>
      <c r="K17161" s="29"/>
      <c r="L17161" s="29"/>
    </row>
    <row r="17162" spans="1:12" ht="21">
      <c r="A17162" s="26"/>
      <c r="B17162" s="27"/>
      <c r="C17162" s="27"/>
      <c r="D17162" s="27"/>
      <c r="E17162" s="27"/>
      <c r="F17162" s="27"/>
      <c r="G17162" s="29"/>
      <c r="H17162" s="29"/>
      <c r="I17162" s="29"/>
      <c r="J17162" s="29"/>
      <c r="K17162" s="29"/>
      <c r="L17162" s="29"/>
    </row>
    <row r="17163" spans="1:12" ht="21">
      <c r="A17163" s="26"/>
      <c r="B17163" s="27"/>
      <c r="C17163" s="27"/>
      <c r="D17163" s="27"/>
      <c r="E17163" s="27"/>
      <c r="F17163" s="27"/>
      <c r="G17163" s="29"/>
      <c r="H17163" s="29"/>
      <c r="I17163" s="29"/>
      <c r="J17163" s="29"/>
      <c r="K17163" s="29"/>
      <c r="L17163" s="29"/>
    </row>
    <row r="17164" spans="1:12" ht="21">
      <c r="A17164" s="26"/>
      <c r="B17164" s="27"/>
      <c r="C17164" s="27"/>
      <c r="D17164" s="27"/>
      <c r="E17164" s="27"/>
      <c r="F17164" s="27"/>
      <c r="G17164" s="29"/>
      <c r="H17164" s="29"/>
      <c r="I17164" s="29"/>
      <c r="J17164" s="29"/>
      <c r="K17164" s="29"/>
      <c r="L17164" s="29"/>
    </row>
    <row r="17165" spans="1:12" ht="21">
      <c r="A17165" s="26"/>
      <c r="B17165" s="27"/>
      <c r="C17165" s="27"/>
      <c r="D17165" s="27"/>
      <c r="E17165" s="27"/>
      <c r="F17165" s="27"/>
      <c r="G17165" s="29"/>
      <c r="H17165" s="29"/>
      <c r="I17165" s="29"/>
      <c r="J17165" s="29"/>
      <c r="K17165" s="29"/>
      <c r="L17165" s="29"/>
    </row>
    <row r="17166" spans="1:12" ht="21">
      <c r="A17166" s="26"/>
      <c r="B17166" s="27"/>
      <c r="C17166" s="27"/>
      <c r="D17166" s="27"/>
      <c r="E17166" s="27"/>
      <c r="F17166" s="27"/>
      <c r="G17166" s="29"/>
      <c r="H17166" s="29"/>
      <c r="I17166" s="29"/>
      <c r="J17166" s="29"/>
      <c r="K17166" s="29"/>
      <c r="L17166" s="29"/>
    </row>
    <row r="17167" spans="1:12" ht="21">
      <c r="A17167" s="26"/>
      <c r="B17167" s="27"/>
      <c r="C17167" s="27"/>
      <c r="D17167" s="27"/>
      <c r="E17167" s="27"/>
      <c r="F17167" s="27"/>
      <c r="G17167" s="29"/>
      <c r="H17167" s="29"/>
      <c r="I17167" s="29"/>
      <c r="J17167" s="29"/>
      <c r="K17167" s="29"/>
      <c r="L17167" s="29"/>
    </row>
    <row r="17168" spans="1:12" ht="21">
      <c r="A17168" s="26"/>
      <c r="B17168" s="27"/>
      <c r="C17168" s="27"/>
      <c r="D17168" s="27"/>
      <c r="E17168" s="27"/>
      <c r="F17168" s="27"/>
      <c r="G17168" s="29"/>
      <c r="H17168" s="29"/>
      <c r="I17168" s="29"/>
      <c r="J17168" s="29"/>
      <c r="K17168" s="29"/>
      <c r="L17168" s="29"/>
    </row>
    <row r="17169" spans="1:12" ht="21">
      <c r="A17169" s="26"/>
      <c r="B17169" s="27"/>
      <c r="C17169" s="27"/>
      <c r="D17169" s="27"/>
      <c r="E17169" s="27"/>
      <c r="F17169" s="27"/>
      <c r="G17169" s="29"/>
      <c r="H17169" s="29"/>
      <c r="I17169" s="29"/>
      <c r="J17169" s="29"/>
      <c r="K17169" s="29"/>
      <c r="L17169" s="29"/>
    </row>
    <row r="17170" spans="1:12" ht="21">
      <c r="A17170" s="26"/>
      <c r="B17170" s="27"/>
      <c r="C17170" s="27"/>
      <c r="D17170" s="27"/>
      <c r="E17170" s="27"/>
      <c r="F17170" s="27"/>
      <c r="G17170" s="29"/>
      <c r="H17170" s="29"/>
      <c r="I17170" s="29"/>
      <c r="J17170" s="29"/>
      <c r="K17170" s="29"/>
      <c r="L17170" s="29"/>
    </row>
    <row r="17171" spans="1:12" ht="21">
      <c r="A17171" s="26"/>
      <c r="B17171" s="27"/>
      <c r="C17171" s="27"/>
      <c r="D17171" s="27"/>
      <c r="E17171" s="27"/>
      <c r="F17171" s="27"/>
      <c r="G17171" s="29"/>
      <c r="H17171" s="29"/>
      <c r="I17171" s="29"/>
      <c r="J17171" s="29"/>
      <c r="K17171" s="29"/>
      <c r="L17171" s="29"/>
    </row>
    <row r="17172" spans="1:12" ht="21">
      <c r="A17172" s="26"/>
      <c r="B17172" s="27"/>
      <c r="C17172" s="27"/>
      <c r="D17172" s="27"/>
      <c r="E17172" s="27"/>
      <c r="F17172" s="27"/>
      <c r="G17172" s="29"/>
      <c r="H17172" s="29"/>
      <c r="I17172" s="29"/>
      <c r="J17172" s="29"/>
      <c r="K17172" s="29"/>
      <c r="L17172" s="29"/>
    </row>
    <row r="17173" spans="1:12" ht="21">
      <c r="A17173" s="26"/>
      <c r="B17173" s="27"/>
      <c r="C17173" s="27"/>
      <c r="D17173" s="27"/>
      <c r="E17173" s="27"/>
      <c r="F17173" s="27"/>
      <c r="G17173" s="29"/>
      <c r="H17173" s="29"/>
      <c r="I17173" s="29"/>
      <c r="J17173" s="29"/>
      <c r="K17173" s="29"/>
      <c r="L17173" s="29"/>
    </row>
    <row r="17174" spans="1:12" ht="21">
      <c r="A17174" s="26"/>
      <c r="B17174" s="27"/>
      <c r="C17174" s="27"/>
      <c r="D17174" s="27"/>
      <c r="E17174" s="27"/>
      <c r="F17174" s="27"/>
      <c r="G17174" s="29"/>
      <c r="H17174" s="29"/>
      <c r="I17174" s="29"/>
      <c r="J17174" s="29"/>
      <c r="K17174" s="29"/>
      <c r="L17174" s="29"/>
    </row>
    <row r="17175" spans="1:12" ht="21">
      <c r="A17175" s="26"/>
      <c r="B17175" s="27"/>
      <c r="C17175" s="27"/>
      <c r="D17175" s="27"/>
      <c r="E17175" s="27"/>
      <c r="F17175" s="27"/>
      <c r="G17175" s="29"/>
      <c r="H17175" s="29"/>
      <c r="I17175" s="29"/>
      <c r="J17175" s="29"/>
      <c r="K17175" s="29"/>
      <c r="L17175" s="29"/>
    </row>
    <row r="17176" spans="1:12" ht="21">
      <c r="A17176" s="26"/>
      <c r="B17176" s="27"/>
      <c r="C17176" s="27"/>
      <c r="D17176" s="27"/>
      <c r="E17176" s="27"/>
      <c r="F17176" s="27"/>
      <c r="G17176" s="29"/>
      <c r="H17176" s="29"/>
      <c r="I17176" s="29"/>
      <c r="J17176" s="29"/>
      <c r="K17176" s="29"/>
      <c r="L17176" s="29"/>
    </row>
    <row r="17177" spans="1:12" ht="21">
      <c r="A17177" s="26"/>
      <c r="B17177" s="27"/>
      <c r="C17177" s="27"/>
      <c r="D17177" s="27"/>
      <c r="E17177" s="27"/>
      <c r="F17177" s="27"/>
      <c r="G17177" s="29"/>
      <c r="H17177" s="29"/>
      <c r="I17177" s="29"/>
      <c r="J17177" s="29"/>
      <c r="K17177" s="29"/>
      <c r="L17177" s="29"/>
    </row>
    <row r="17178" spans="1:12" ht="21">
      <c r="A17178" s="26"/>
      <c r="B17178" s="27"/>
      <c r="C17178" s="27"/>
      <c r="D17178" s="27"/>
      <c r="E17178" s="27"/>
      <c r="F17178" s="27"/>
      <c r="G17178" s="29"/>
      <c r="H17178" s="29"/>
      <c r="I17178" s="29"/>
      <c r="J17178" s="29"/>
      <c r="K17178" s="29"/>
      <c r="L17178" s="29"/>
    </row>
    <row r="17179" spans="1:12" ht="21">
      <c r="A17179" s="26"/>
      <c r="B17179" s="27"/>
      <c r="C17179" s="27"/>
      <c r="D17179" s="27"/>
      <c r="E17179" s="27"/>
      <c r="F17179" s="27"/>
      <c r="G17179" s="29"/>
      <c r="H17179" s="29"/>
      <c r="I17179" s="29"/>
      <c r="J17179" s="29"/>
      <c r="K17179" s="29"/>
      <c r="L17179" s="29"/>
    </row>
    <row r="17180" spans="1:12" ht="21">
      <c r="A17180" s="26"/>
      <c r="B17180" s="27"/>
      <c r="C17180" s="27"/>
      <c r="D17180" s="27"/>
      <c r="E17180" s="27"/>
      <c r="F17180" s="27"/>
      <c r="G17180" s="29"/>
      <c r="H17180" s="29"/>
      <c r="I17180" s="29"/>
      <c r="J17180" s="29"/>
      <c r="K17180" s="29"/>
      <c r="L17180" s="29"/>
    </row>
    <row r="17181" spans="1:12" ht="21">
      <c r="A17181" s="26"/>
      <c r="B17181" s="27"/>
      <c r="C17181" s="27"/>
      <c r="D17181" s="27"/>
      <c r="E17181" s="27"/>
      <c r="F17181" s="27"/>
      <c r="G17181" s="28"/>
      <c r="H17181" s="28"/>
      <c r="I17181" s="28"/>
      <c r="J17181" s="28"/>
      <c r="K17181" s="28"/>
      <c r="L17181" s="28"/>
    </row>
    <row r="17182" spans="1:12" ht="21">
      <c r="A17182" s="26"/>
      <c r="B17182" s="27"/>
      <c r="C17182" s="27"/>
      <c r="D17182" s="27"/>
      <c r="E17182" s="27"/>
      <c r="F17182" s="27"/>
      <c r="G17182" s="28"/>
      <c r="H17182" s="28"/>
      <c r="I17182" s="28"/>
      <c r="J17182" s="28"/>
      <c r="K17182" s="28"/>
      <c r="L17182" s="28"/>
    </row>
    <row r="17183" spans="1:12" ht="21">
      <c r="A17183" s="26"/>
      <c r="B17183" s="27"/>
      <c r="C17183" s="27"/>
      <c r="D17183" s="27"/>
      <c r="E17183" s="27"/>
      <c r="F17183" s="27"/>
      <c r="G17183" s="29"/>
      <c r="H17183" s="29"/>
      <c r="I17183" s="29"/>
      <c r="J17183" s="29"/>
      <c r="K17183" s="29"/>
      <c r="L17183" s="29"/>
    </row>
    <row r="17184" spans="1:12" ht="21">
      <c r="A17184" s="26"/>
      <c r="B17184" s="27"/>
      <c r="C17184" s="27"/>
      <c r="D17184" s="27"/>
      <c r="E17184" s="27"/>
      <c r="F17184" s="27"/>
      <c r="G17184" s="29"/>
      <c r="H17184" s="29"/>
      <c r="I17184" s="29"/>
      <c r="J17184" s="29"/>
      <c r="K17184" s="29"/>
      <c r="L17184" s="29"/>
    </row>
    <row r="17185" spans="1:12" ht="21">
      <c r="A17185" s="26"/>
      <c r="B17185" s="27"/>
      <c r="C17185" s="27"/>
      <c r="D17185" s="27"/>
      <c r="E17185" s="27"/>
      <c r="F17185" s="27"/>
      <c r="G17185" s="29"/>
      <c r="H17185" s="29"/>
      <c r="I17185" s="29"/>
      <c r="J17185" s="29"/>
      <c r="K17185" s="29"/>
      <c r="L17185" s="29"/>
    </row>
    <row r="17186" spans="1:12" ht="21">
      <c r="A17186" s="26"/>
      <c r="B17186" s="27"/>
      <c r="C17186" s="27"/>
      <c r="D17186" s="27"/>
      <c r="E17186" s="27"/>
      <c r="F17186" s="27"/>
      <c r="G17186" s="29"/>
      <c r="H17186" s="29"/>
      <c r="I17186" s="29"/>
      <c r="J17186" s="29"/>
      <c r="K17186" s="29"/>
      <c r="L17186" s="29"/>
    </row>
    <row r="17187" spans="1:12" ht="21">
      <c r="A17187" s="26"/>
      <c r="B17187" s="27"/>
      <c r="C17187" s="27"/>
      <c r="D17187" s="27"/>
      <c r="E17187" s="27"/>
      <c r="F17187" s="27"/>
      <c r="G17187" s="28"/>
      <c r="H17187" s="28"/>
      <c r="I17187" s="28"/>
      <c r="J17187" s="28"/>
      <c r="K17187" s="28"/>
      <c r="L17187" s="28"/>
    </row>
    <row r="17188" spans="1:12" ht="21">
      <c r="A17188" s="26"/>
      <c r="B17188" s="27"/>
      <c r="C17188" s="27"/>
      <c r="D17188" s="27"/>
      <c r="E17188" s="27"/>
      <c r="F17188" s="27"/>
      <c r="G17188" s="28"/>
      <c r="H17188" s="28"/>
      <c r="I17188" s="28"/>
      <c r="J17188" s="28"/>
      <c r="K17188" s="28"/>
      <c r="L17188" s="28"/>
    </row>
    <row r="17189" spans="1:12" ht="21">
      <c r="A17189" s="26"/>
      <c r="B17189" s="27"/>
      <c r="C17189" s="27"/>
      <c r="D17189" s="27"/>
      <c r="E17189" s="27"/>
      <c r="F17189" s="27"/>
      <c r="G17189" s="28"/>
      <c r="H17189" s="28"/>
      <c r="I17189" s="28"/>
      <c r="J17189" s="28"/>
      <c r="K17189" s="28"/>
      <c r="L17189" s="28"/>
    </row>
    <row r="17190" spans="1:12" ht="21">
      <c r="A17190" s="26"/>
      <c r="B17190" s="27"/>
      <c r="C17190" s="27"/>
      <c r="D17190" s="27"/>
      <c r="E17190" s="27"/>
      <c r="F17190" s="27"/>
      <c r="G17190" s="28"/>
      <c r="H17190" s="28"/>
      <c r="I17190" s="28"/>
      <c r="J17190" s="28"/>
      <c r="K17190" s="28"/>
      <c r="L17190" s="28"/>
    </row>
    <row r="17191" spans="1:12" ht="21">
      <c r="A17191" s="26"/>
      <c r="B17191" s="27"/>
      <c r="C17191" s="27"/>
      <c r="D17191" s="27"/>
      <c r="E17191" s="27"/>
      <c r="F17191" s="27"/>
      <c r="G17191" s="28"/>
      <c r="H17191" s="28"/>
      <c r="I17191" s="28"/>
      <c r="J17191" s="28"/>
      <c r="K17191" s="28"/>
      <c r="L17191" s="28"/>
    </row>
    <row r="17192" spans="1:12" ht="21">
      <c r="A17192" s="26"/>
      <c r="B17192" s="27"/>
      <c r="C17192" s="27"/>
      <c r="D17192" s="27"/>
      <c r="E17192" s="27"/>
      <c r="F17192" s="27"/>
      <c r="G17192" s="28"/>
      <c r="H17192" s="28"/>
      <c r="I17192" s="28"/>
      <c r="J17192" s="28"/>
      <c r="K17192" s="28"/>
      <c r="L17192" s="28"/>
    </row>
    <row r="17193" spans="1:12" ht="21">
      <c r="A17193" s="26"/>
      <c r="B17193" s="27"/>
      <c r="C17193" s="27"/>
      <c r="D17193" s="27"/>
      <c r="E17193" s="27"/>
      <c r="F17193" s="27"/>
      <c r="G17193" s="28"/>
      <c r="H17193" s="28"/>
      <c r="I17193" s="28"/>
      <c r="J17193" s="28"/>
      <c r="K17193" s="28"/>
      <c r="L17193" s="28"/>
    </row>
    <row r="17194" spans="1:12" ht="21">
      <c r="A17194" s="26"/>
      <c r="B17194" s="27"/>
      <c r="C17194" s="27"/>
      <c r="D17194" s="27"/>
      <c r="E17194" s="27"/>
      <c r="F17194" s="27"/>
      <c r="G17194" s="28"/>
      <c r="H17194" s="28"/>
      <c r="I17194" s="28"/>
      <c r="J17194" s="28"/>
      <c r="K17194" s="28"/>
      <c r="L17194" s="28"/>
    </row>
    <row r="17195" spans="1:12" ht="21">
      <c r="A17195" s="26"/>
      <c r="B17195" s="27"/>
      <c r="C17195" s="27"/>
      <c r="D17195" s="27"/>
      <c r="E17195" s="27"/>
      <c r="F17195" s="27"/>
      <c r="G17195" s="29"/>
      <c r="H17195" s="29"/>
      <c r="I17195" s="29"/>
      <c r="J17195" s="29"/>
      <c r="K17195" s="29"/>
      <c r="L17195" s="29"/>
    </row>
    <row r="17196" spans="1:12" ht="21">
      <c r="A17196" s="26"/>
      <c r="B17196" s="27"/>
      <c r="C17196" s="27"/>
      <c r="D17196" s="27"/>
      <c r="E17196" s="27"/>
      <c r="F17196" s="27"/>
      <c r="G17196" s="28"/>
      <c r="H17196" s="28"/>
      <c r="I17196" s="28"/>
      <c r="J17196" s="28"/>
      <c r="K17196" s="28"/>
      <c r="L17196" s="28"/>
    </row>
    <row r="17197" spans="1:12" ht="21">
      <c r="A17197" s="26"/>
      <c r="B17197" s="27"/>
      <c r="C17197" s="27"/>
      <c r="D17197" s="27"/>
      <c r="E17197" s="27"/>
      <c r="F17197" s="27"/>
      <c r="G17197" s="28"/>
      <c r="H17197" s="28"/>
      <c r="I17197" s="28"/>
      <c r="J17197" s="28"/>
      <c r="K17197" s="28"/>
      <c r="L17197" s="28"/>
    </row>
    <row r="17198" spans="1:12" ht="21">
      <c r="A17198" s="26"/>
      <c r="B17198" s="27"/>
      <c r="C17198" s="27"/>
      <c r="D17198" s="27"/>
      <c r="E17198" s="27"/>
      <c r="F17198" s="27"/>
      <c r="G17198" s="29"/>
      <c r="H17198" s="29"/>
      <c r="I17198" s="29"/>
      <c r="J17198" s="29"/>
      <c r="K17198" s="29"/>
      <c r="L17198" s="29"/>
    </row>
    <row r="17199" spans="1:12" ht="21">
      <c r="A17199" s="26"/>
      <c r="B17199" s="27"/>
      <c r="C17199" s="27"/>
      <c r="D17199" s="27"/>
      <c r="E17199" s="27"/>
      <c r="F17199" s="27"/>
      <c r="G17199" s="29"/>
      <c r="H17199" s="29"/>
      <c r="I17199" s="29"/>
      <c r="J17199" s="29"/>
      <c r="K17199" s="29"/>
      <c r="L17199" s="29"/>
    </row>
    <row r="17200" spans="1:12" ht="21">
      <c r="A17200" s="26"/>
      <c r="B17200" s="27"/>
      <c r="C17200" s="27"/>
      <c r="D17200" s="27"/>
      <c r="E17200" s="27"/>
      <c r="F17200" s="27"/>
      <c r="G17200" s="29"/>
      <c r="H17200" s="29"/>
      <c r="I17200" s="29"/>
      <c r="J17200" s="29"/>
      <c r="K17200" s="29"/>
      <c r="L17200" s="29"/>
    </row>
    <row r="17201" spans="1:12" ht="21">
      <c r="A17201" s="26"/>
      <c r="B17201" s="27"/>
      <c r="C17201" s="27"/>
      <c r="D17201" s="27"/>
      <c r="E17201" s="27"/>
      <c r="F17201" s="27"/>
      <c r="G17201" s="28"/>
      <c r="H17201" s="28"/>
      <c r="I17201" s="28"/>
      <c r="J17201" s="28"/>
      <c r="K17201" s="28"/>
      <c r="L17201" s="28"/>
    </row>
    <row r="17202" spans="1:12" ht="21">
      <c r="A17202" s="26"/>
      <c r="B17202" s="27"/>
      <c r="C17202" s="27"/>
      <c r="D17202" s="27"/>
      <c r="E17202" s="27"/>
      <c r="F17202" s="27"/>
      <c r="G17202" s="28"/>
      <c r="H17202" s="28"/>
      <c r="I17202" s="28"/>
      <c r="J17202" s="28"/>
      <c r="K17202" s="28"/>
      <c r="L17202" s="28"/>
    </row>
    <row r="17203" spans="1:12" ht="21">
      <c r="A17203" s="26"/>
      <c r="B17203" s="27"/>
      <c r="C17203" s="27"/>
      <c r="D17203" s="27"/>
      <c r="E17203" s="27"/>
      <c r="F17203" s="27"/>
      <c r="G17203" s="28"/>
      <c r="H17203" s="28"/>
      <c r="I17203" s="28"/>
      <c r="J17203" s="28"/>
      <c r="K17203" s="28"/>
      <c r="L17203" s="28"/>
    </row>
    <row r="17204" spans="1:12" ht="21">
      <c r="A17204" s="26"/>
      <c r="B17204" s="27"/>
      <c r="C17204" s="27"/>
      <c r="D17204" s="27"/>
      <c r="E17204" s="27"/>
      <c r="F17204" s="27"/>
      <c r="G17204" s="29"/>
      <c r="H17204" s="29"/>
      <c r="I17204" s="29"/>
      <c r="J17204" s="29"/>
      <c r="K17204" s="29"/>
      <c r="L17204" s="29"/>
    </row>
    <row r="17205" spans="1:12" ht="21">
      <c r="A17205" s="26"/>
      <c r="B17205" s="27"/>
      <c r="C17205" s="27"/>
      <c r="D17205" s="27"/>
      <c r="E17205" s="27"/>
      <c r="F17205" s="27"/>
      <c r="G17205" s="28"/>
      <c r="H17205" s="28"/>
      <c r="I17205" s="28"/>
      <c r="J17205" s="28"/>
      <c r="K17205" s="28"/>
      <c r="L17205" s="28"/>
    </row>
    <row r="17206" spans="1:12" ht="21">
      <c r="A17206" s="26"/>
      <c r="B17206" s="27"/>
      <c r="C17206" s="27"/>
      <c r="D17206" s="27"/>
      <c r="E17206" s="27"/>
      <c r="F17206" s="27"/>
      <c r="G17206" s="29"/>
      <c r="H17206" s="29"/>
      <c r="I17206" s="29"/>
      <c r="J17206" s="29"/>
      <c r="K17206" s="29"/>
      <c r="L17206" s="29"/>
    </row>
    <row r="17207" spans="1:12" ht="21">
      <c r="A17207" s="26"/>
      <c r="B17207" s="27"/>
      <c r="C17207" s="27"/>
      <c r="D17207" s="27"/>
      <c r="E17207" s="27"/>
      <c r="F17207" s="27"/>
      <c r="G17207" s="28"/>
      <c r="H17207" s="28"/>
      <c r="I17207" s="28"/>
      <c r="J17207" s="28"/>
      <c r="K17207" s="28"/>
      <c r="L17207" s="28"/>
    </row>
    <row r="17208" spans="1:12" ht="21">
      <c r="A17208" s="26"/>
      <c r="B17208" s="27"/>
      <c r="C17208" s="27"/>
      <c r="D17208" s="27"/>
      <c r="E17208" s="27"/>
      <c r="F17208" s="27"/>
      <c r="G17208" s="28"/>
      <c r="H17208" s="28"/>
      <c r="I17208" s="28"/>
      <c r="J17208" s="28"/>
      <c r="K17208" s="28"/>
      <c r="L17208" s="28"/>
    </row>
    <row r="17209" spans="1:12" ht="21">
      <c r="A17209" s="26"/>
      <c r="B17209" s="27"/>
      <c r="C17209" s="27"/>
      <c r="D17209" s="27"/>
      <c r="E17209" s="27"/>
      <c r="F17209" s="27"/>
      <c r="G17209" s="28"/>
      <c r="H17209" s="28"/>
      <c r="I17209" s="28"/>
      <c r="J17209" s="28"/>
      <c r="K17209" s="28"/>
      <c r="L17209" s="28"/>
    </row>
    <row r="17210" spans="1:12" ht="21">
      <c r="A17210" s="26"/>
      <c r="B17210" s="27"/>
      <c r="C17210" s="27"/>
      <c r="D17210" s="27"/>
      <c r="E17210" s="27"/>
      <c r="F17210" s="27"/>
      <c r="G17210" s="28"/>
      <c r="H17210" s="28"/>
      <c r="I17210" s="28"/>
      <c r="J17210" s="28"/>
      <c r="K17210" s="28"/>
      <c r="L17210" s="28"/>
    </row>
    <row r="17211" spans="1:12" ht="21">
      <c r="A17211" s="26"/>
      <c r="B17211" s="27"/>
      <c r="C17211" s="27"/>
      <c r="D17211" s="27"/>
      <c r="E17211" s="27"/>
      <c r="F17211" s="27"/>
      <c r="G17211" s="28"/>
      <c r="H17211" s="28"/>
      <c r="I17211" s="28"/>
      <c r="J17211" s="28"/>
      <c r="K17211" s="28"/>
      <c r="L17211" s="28"/>
    </row>
    <row r="17212" spans="1:12" ht="21">
      <c r="A17212" s="26"/>
      <c r="B17212" s="27"/>
      <c r="C17212" s="27"/>
      <c r="D17212" s="27"/>
      <c r="E17212" s="27"/>
      <c r="F17212" s="27"/>
      <c r="G17212" s="29"/>
      <c r="H17212" s="29"/>
      <c r="I17212" s="29"/>
      <c r="J17212" s="29"/>
      <c r="K17212" s="29"/>
      <c r="L17212" s="29"/>
    </row>
    <row r="17213" spans="1:12" ht="21">
      <c r="A17213" s="26"/>
      <c r="B17213" s="27"/>
      <c r="C17213" s="27"/>
      <c r="D17213" s="27"/>
      <c r="E17213" s="27"/>
      <c r="F17213" s="27"/>
      <c r="G17213" s="28"/>
      <c r="H17213" s="28"/>
      <c r="I17213" s="28"/>
      <c r="J17213" s="28"/>
      <c r="K17213" s="28"/>
      <c r="L17213" s="28"/>
    </row>
    <row r="17214" spans="1:12" ht="21">
      <c r="A17214" s="26"/>
      <c r="B17214" s="27"/>
      <c r="C17214" s="27"/>
      <c r="D17214" s="27"/>
      <c r="E17214" s="27"/>
      <c r="F17214" s="27"/>
      <c r="G17214" s="28"/>
      <c r="H17214" s="28"/>
      <c r="I17214" s="28"/>
      <c r="J17214" s="28"/>
      <c r="K17214" s="28"/>
      <c r="L17214" s="28"/>
    </row>
    <row r="17215" spans="1:12" ht="21">
      <c r="A17215" s="26"/>
      <c r="B17215" s="27"/>
      <c r="C17215" s="27"/>
      <c r="D17215" s="27"/>
      <c r="E17215" s="27"/>
      <c r="F17215" s="27"/>
      <c r="G17215" s="29"/>
      <c r="H17215" s="29"/>
      <c r="I17215" s="29"/>
      <c r="J17215" s="29"/>
      <c r="K17215" s="29"/>
      <c r="L17215" s="29"/>
    </row>
    <row r="17216" spans="1:12" ht="21">
      <c r="A17216" s="26"/>
      <c r="B17216" s="27"/>
      <c r="C17216" s="27"/>
      <c r="D17216" s="27"/>
      <c r="E17216" s="27"/>
      <c r="F17216" s="27"/>
      <c r="G17216" s="28"/>
      <c r="H17216" s="28"/>
      <c r="I17216" s="28"/>
      <c r="J17216" s="28"/>
      <c r="K17216" s="28"/>
      <c r="L17216" s="28"/>
    </row>
    <row r="17217" spans="1:12" ht="21">
      <c r="A17217" s="26"/>
      <c r="B17217" s="27"/>
      <c r="C17217" s="27"/>
      <c r="D17217" s="27"/>
      <c r="E17217" s="27"/>
      <c r="F17217" s="27"/>
      <c r="G17217" s="28"/>
      <c r="H17217" s="28"/>
      <c r="I17217" s="28"/>
      <c r="J17217" s="28"/>
      <c r="K17217" s="28"/>
      <c r="L17217" s="28"/>
    </row>
    <row r="17218" spans="1:12" ht="21">
      <c r="A17218" s="26"/>
      <c r="B17218" s="27"/>
      <c r="C17218" s="27"/>
      <c r="D17218" s="27"/>
      <c r="E17218" s="27"/>
      <c r="F17218" s="27"/>
      <c r="G17218" s="29"/>
      <c r="H17218" s="29"/>
      <c r="I17218" s="29"/>
      <c r="J17218" s="29"/>
      <c r="K17218" s="29"/>
      <c r="L17218" s="29"/>
    </row>
    <row r="17219" spans="1:12" ht="21">
      <c r="A17219" s="26"/>
      <c r="B17219" s="27"/>
      <c r="C17219" s="27"/>
      <c r="D17219" s="27"/>
      <c r="E17219" s="27"/>
      <c r="F17219" s="27"/>
      <c r="G17219" s="29"/>
      <c r="H17219" s="29"/>
      <c r="I17219" s="29"/>
      <c r="J17219" s="29"/>
      <c r="K17219" s="29"/>
      <c r="L17219" s="29"/>
    </row>
    <row r="17220" spans="1:12" ht="21">
      <c r="A17220" s="26"/>
      <c r="B17220" s="27"/>
      <c r="C17220" s="27"/>
      <c r="D17220" s="27"/>
      <c r="E17220" s="27"/>
      <c r="F17220" s="27"/>
      <c r="G17220" s="28"/>
      <c r="H17220" s="28"/>
      <c r="I17220" s="28"/>
      <c r="J17220" s="28"/>
      <c r="K17220" s="28"/>
      <c r="L17220" s="28"/>
    </row>
    <row r="17221" spans="1:12" ht="21">
      <c r="A17221" s="26"/>
      <c r="B17221" s="27"/>
      <c r="C17221" s="27"/>
      <c r="D17221" s="27"/>
      <c r="E17221" s="27"/>
      <c r="F17221" s="27"/>
      <c r="G17221" s="28"/>
      <c r="H17221" s="28"/>
      <c r="I17221" s="28"/>
      <c r="J17221" s="28"/>
      <c r="K17221" s="28"/>
      <c r="L17221" s="28"/>
    </row>
    <row r="17222" spans="1:12" ht="21">
      <c r="A17222" s="26"/>
      <c r="B17222" s="27"/>
      <c r="C17222" s="27"/>
      <c r="D17222" s="27"/>
      <c r="E17222" s="27"/>
      <c r="F17222" s="27"/>
      <c r="G17222" s="29"/>
      <c r="H17222" s="29"/>
      <c r="I17222" s="29"/>
      <c r="J17222" s="29"/>
      <c r="K17222" s="29"/>
      <c r="L17222" s="29"/>
    </row>
    <row r="17223" spans="1:12" ht="21">
      <c r="A17223" s="26"/>
      <c r="B17223" s="27"/>
      <c r="C17223" s="27"/>
      <c r="D17223" s="27"/>
      <c r="E17223" s="27"/>
      <c r="F17223" s="27"/>
      <c r="G17223" s="29"/>
      <c r="H17223" s="29"/>
      <c r="I17223" s="29"/>
      <c r="J17223" s="29"/>
      <c r="K17223" s="29"/>
      <c r="L17223" s="29"/>
    </row>
    <row r="17224" spans="1:12" ht="21">
      <c r="A17224" s="26"/>
      <c r="B17224" s="27"/>
      <c r="C17224" s="27"/>
      <c r="D17224" s="27"/>
      <c r="E17224" s="27"/>
      <c r="F17224" s="27"/>
      <c r="G17224" s="29"/>
      <c r="H17224" s="29"/>
      <c r="I17224" s="29"/>
      <c r="J17224" s="29"/>
      <c r="K17224" s="29"/>
      <c r="L17224" s="29"/>
    </row>
    <row r="17225" spans="1:12" ht="21">
      <c r="A17225" s="26"/>
      <c r="B17225" s="27"/>
      <c r="C17225" s="27"/>
      <c r="D17225" s="27"/>
      <c r="E17225" s="27"/>
      <c r="F17225" s="27"/>
      <c r="G17225" s="29"/>
      <c r="H17225" s="29"/>
      <c r="I17225" s="29"/>
      <c r="J17225" s="29"/>
      <c r="K17225" s="29"/>
      <c r="L17225" s="29"/>
    </row>
    <row r="17226" spans="1:12" ht="21">
      <c r="A17226" s="26"/>
      <c r="B17226" s="27"/>
      <c r="C17226" s="27"/>
      <c r="D17226" s="27"/>
      <c r="E17226" s="27"/>
      <c r="F17226" s="27"/>
      <c r="G17226" s="28"/>
      <c r="H17226" s="28"/>
      <c r="I17226" s="28"/>
      <c r="J17226" s="28"/>
      <c r="K17226" s="28"/>
      <c r="L17226" s="28"/>
    </row>
    <row r="17227" spans="1:12" ht="21">
      <c r="A17227" s="26"/>
      <c r="B17227" s="27"/>
      <c r="C17227" s="27"/>
      <c r="D17227" s="27"/>
      <c r="E17227" s="27"/>
      <c r="F17227" s="27"/>
      <c r="G17227" s="28"/>
      <c r="H17227" s="28"/>
      <c r="I17227" s="28"/>
      <c r="J17227" s="28"/>
      <c r="K17227" s="28"/>
      <c r="L17227" s="28"/>
    </row>
    <row r="17228" spans="1:12" ht="21">
      <c r="A17228" s="26"/>
      <c r="B17228" s="27"/>
      <c r="C17228" s="27"/>
      <c r="D17228" s="27"/>
      <c r="E17228" s="27"/>
      <c r="F17228" s="27"/>
      <c r="G17228" s="29"/>
      <c r="H17228" s="29"/>
      <c r="I17228" s="29"/>
      <c r="J17228" s="29"/>
      <c r="K17228" s="29"/>
      <c r="L17228" s="29"/>
    </row>
    <row r="17229" spans="1:12" ht="21">
      <c r="A17229" s="26"/>
      <c r="B17229" s="27"/>
      <c r="C17229" s="27"/>
      <c r="D17229" s="27"/>
      <c r="E17229" s="27"/>
      <c r="F17229" s="27"/>
      <c r="G17229" s="29"/>
      <c r="H17229" s="29"/>
      <c r="I17229" s="29"/>
      <c r="J17229" s="29"/>
      <c r="K17229" s="29"/>
      <c r="L17229" s="29"/>
    </row>
    <row r="17230" spans="1:12" ht="21">
      <c r="A17230" s="26"/>
      <c r="B17230" s="27"/>
      <c r="C17230" s="27"/>
      <c r="D17230" s="27"/>
      <c r="E17230" s="27"/>
      <c r="F17230" s="27"/>
      <c r="G17230" s="29"/>
      <c r="H17230" s="29"/>
      <c r="I17230" s="29"/>
      <c r="J17230" s="29"/>
      <c r="K17230" s="29"/>
      <c r="L17230" s="29"/>
    </row>
    <row r="17231" spans="1:12" ht="21">
      <c r="A17231" s="26"/>
      <c r="B17231" s="27"/>
      <c r="C17231" s="27"/>
      <c r="D17231" s="27"/>
      <c r="E17231" s="27"/>
      <c r="F17231" s="27"/>
      <c r="G17231" s="28"/>
      <c r="H17231" s="28"/>
      <c r="I17231" s="28"/>
      <c r="J17231" s="28"/>
      <c r="K17231" s="28"/>
      <c r="L17231" s="28"/>
    </row>
    <row r="17232" spans="1:12" ht="21">
      <c r="A17232" s="26"/>
      <c r="B17232" s="27"/>
      <c r="C17232" s="27"/>
      <c r="D17232" s="27"/>
      <c r="E17232" s="27"/>
      <c r="F17232" s="27"/>
      <c r="G17232" s="29"/>
      <c r="H17232" s="29"/>
      <c r="I17232" s="29"/>
      <c r="J17232" s="29"/>
      <c r="K17232" s="29"/>
      <c r="L17232" s="29"/>
    </row>
    <row r="17233" spans="1:12" ht="21">
      <c r="A17233" s="26"/>
      <c r="B17233" s="27"/>
      <c r="C17233" s="27"/>
      <c r="D17233" s="27"/>
      <c r="E17233" s="27"/>
      <c r="F17233" s="27"/>
      <c r="G17233" s="29"/>
      <c r="H17233" s="29"/>
      <c r="I17233" s="29"/>
      <c r="J17233" s="29"/>
      <c r="K17233" s="29"/>
      <c r="L17233" s="29"/>
    </row>
    <row r="17234" spans="1:12" ht="21">
      <c r="A17234" s="26"/>
      <c r="B17234" s="27"/>
      <c r="C17234" s="27"/>
      <c r="D17234" s="27"/>
      <c r="E17234" s="27"/>
      <c r="F17234" s="27"/>
      <c r="G17234" s="29"/>
      <c r="H17234" s="29"/>
      <c r="I17234" s="29"/>
      <c r="J17234" s="29"/>
      <c r="K17234" s="29"/>
      <c r="L17234" s="29"/>
    </row>
    <row r="17235" spans="1:12" ht="21">
      <c r="A17235" s="26"/>
      <c r="B17235" s="27"/>
      <c r="C17235" s="27"/>
      <c r="D17235" s="27"/>
      <c r="E17235" s="27"/>
      <c r="F17235" s="27"/>
      <c r="G17235" s="28"/>
      <c r="H17235" s="28"/>
      <c r="I17235" s="28"/>
      <c r="J17235" s="28"/>
      <c r="K17235" s="28"/>
      <c r="L17235" s="28"/>
    </row>
    <row r="17236" spans="1:12" ht="21">
      <c r="A17236" s="26"/>
      <c r="B17236" s="27"/>
      <c r="C17236" s="27"/>
      <c r="D17236" s="27"/>
      <c r="E17236" s="27"/>
      <c r="F17236" s="27"/>
      <c r="G17236" s="28"/>
      <c r="H17236" s="28"/>
      <c r="I17236" s="28"/>
      <c r="J17236" s="28"/>
      <c r="K17236" s="28"/>
      <c r="L17236" s="28"/>
    </row>
    <row r="17237" spans="1:12" ht="21">
      <c r="A17237" s="26"/>
      <c r="B17237" s="27"/>
      <c r="C17237" s="27"/>
      <c r="D17237" s="27"/>
      <c r="E17237" s="27"/>
      <c r="F17237" s="27"/>
      <c r="G17237" s="28"/>
      <c r="H17237" s="28"/>
      <c r="I17237" s="28"/>
      <c r="J17237" s="28"/>
      <c r="K17237" s="28"/>
      <c r="L17237" s="28"/>
    </row>
    <row r="17238" spans="1:12" ht="21">
      <c r="A17238" s="26"/>
      <c r="B17238" s="27"/>
      <c r="C17238" s="27"/>
      <c r="D17238" s="27"/>
      <c r="E17238" s="27"/>
      <c r="F17238" s="27"/>
      <c r="G17238" s="28"/>
      <c r="H17238" s="28"/>
      <c r="I17238" s="28"/>
      <c r="J17238" s="28"/>
      <c r="K17238" s="28"/>
      <c r="L17238" s="28"/>
    </row>
    <row r="17239" spans="1:12" ht="21">
      <c r="A17239" s="26"/>
      <c r="B17239" s="27"/>
      <c r="C17239" s="27"/>
      <c r="D17239" s="27"/>
      <c r="E17239" s="27"/>
      <c r="F17239" s="27"/>
      <c r="G17239" s="29"/>
      <c r="H17239" s="29"/>
      <c r="I17239" s="29"/>
      <c r="J17239" s="29"/>
      <c r="K17239" s="29"/>
      <c r="L17239" s="29"/>
    </row>
    <row r="17240" spans="1:12" ht="21">
      <c r="A17240" s="26"/>
      <c r="B17240" s="27"/>
      <c r="C17240" s="27"/>
      <c r="D17240" s="27"/>
      <c r="E17240" s="27"/>
      <c r="F17240" s="27"/>
      <c r="G17240" s="29"/>
      <c r="H17240" s="29"/>
      <c r="I17240" s="29"/>
      <c r="J17240" s="29"/>
      <c r="K17240" s="29"/>
      <c r="L17240" s="29"/>
    </row>
    <row r="17241" spans="1:12" ht="21">
      <c r="A17241" s="26"/>
      <c r="B17241" s="27"/>
      <c r="C17241" s="27"/>
      <c r="D17241" s="27"/>
      <c r="E17241" s="27"/>
      <c r="F17241" s="27"/>
      <c r="G17241" s="28"/>
      <c r="H17241" s="28"/>
      <c r="I17241" s="28"/>
      <c r="J17241" s="28"/>
      <c r="K17241" s="28"/>
      <c r="L17241" s="28"/>
    </row>
    <row r="17242" spans="1:12" ht="21">
      <c r="A17242" s="26"/>
      <c r="B17242" s="27"/>
      <c r="C17242" s="27"/>
      <c r="D17242" s="27"/>
      <c r="E17242" s="27"/>
      <c r="F17242" s="27"/>
      <c r="G17242" s="29"/>
      <c r="H17242" s="29"/>
      <c r="I17242" s="29"/>
      <c r="J17242" s="29"/>
      <c r="K17242" s="29"/>
      <c r="L17242" s="29"/>
    </row>
    <row r="17243" spans="1:12" ht="21">
      <c r="A17243" s="26"/>
      <c r="B17243" s="27"/>
      <c r="C17243" s="27"/>
      <c r="D17243" s="27"/>
      <c r="E17243" s="27"/>
      <c r="F17243" s="27"/>
      <c r="G17243" s="29"/>
      <c r="H17243" s="29"/>
      <c r="I17243" s="29"/>
      <c r="J17243" s="29"/>
      <c r="K17243" s="29"/>
      <c r="L17243" s="29"/>
    </row>
    <row r="17244" spans="1:12" ht="21">
      <c r="A17244" s="26"/>
      <c r="B17244" s="27"/>
      <c r="C17244" s="27"/>
      <c r="D17244" s="27"/>
      <c r="E17244" s="27"/>
      <c r="F17244" s="27"/>
      <c r="G17244" s="29"/>
      <c r="H17244" s="29"/>
      <c r="I17244" s="29"/>
      <c r="J17244" s="29"/>
      <c r="K17244" s="29"/>
      <c r="L17244" s="29"/>
    </row>
    <row r="17245" spans="1:12" ht="21">
      <c r="A17245" s="26"/>
      <c r="B17245" s="27"/>
      <c r="C17245" s="27"/>
      <c r="D17245" s="27"/>
      <c r="E17245" s="27"/>
      <c r="F17245" s="27"/>
      <c r="G17245" s="28"/>
      <c r="H17245" s="28"/>
      <c r="I17245" s="28"/>
      <c r="J17245" s="28"/>
      <c r="K17245" s="28"/>
      <c r="L17245" s="28"/>
    </row>
    <row r="17246" spans="1:12" ht="21">
      <c r="A17246" s="26"/>
      <c r="B17246" s="27"/>
      <c r="C17246" s="27"/>
      <c r="D17246" s="27"/>
      <c r="E17246" s="27"/>
      <c r="F17246" s="27"/>
      <c r="G17246" s="29"/>
      <c r="H17246" s="29"/>
      <c r="I17246" s="29"/>
      <c r="J17246" s="29"/>
      <c r="K17246" s="29"/>
      <c r="L17246" s="29"/>
    </row>
    <row r="17247" spans="1:12" ht="21">
      <c r="A17247" s="26"/>
      <c r="B17247" s="27"/>
      <c r="C17247" s="27"/>
      <c r="D17247" s="27"/>
      <c r="E17247" s="27"/>
      <c r="F17247" s="27"/>
      <c r="G17247" s="29"/>
      <c r="H17247" s="29"/>
      <c r="I17247" s="29"/>
      <c r="J17247" s="29"/>
      <c r="K17247" s="29"/>
      <c r="L17247" s="29"/>
    </row>
    <row r="17248" spans="1:12" ht="21">
      <c r="A17248" s="26"/>
      <c r="B17248" s="27"/>
      <c r="C17248" s="27"/>
      <c r="D17248" s="27"/>
      <c r="E17248" s="27"/>
      <c r="F17248" s="27"/>
      <c r="G17248" s="29"/>
      <c r="H17248" s="29"/>
      <c r="I17248" s="29"/>
      <c r="J17248" s="29"/>
      <c r="K17248" s="29"/>
      <c r="L17248" s="29"/>
    </row>
    <row r="17249" spans="1:12" ht="21">
      <c r="A17249" s="26"/>
      <c r="B17249" s="27"/>
      <c r="C17249" s="27"/>
      <c r="D17249" s="27"/>
      <c r="E17249" s="27"/>
      <c r="F17249" s="27"/>
      <c r="G17249" s="29"/>
      <c r="H17249" s="29"/>
      <c r="I17249" s="29"/>
      <c r="J17249" s="29"/>
      <c r="K17249" s="29"/>
      <c r="L17249" s="29"/>
    </row>
    <row r="17250" spans="1:12" ht="21">
      <c r="A17250" s="26"/>
      <c r="B17250" s="27"/>
      <c r="C17250" s="27"/>
      <c r="D17250" s="27"/>
      <c r="E17250" s="27"/>
      <c r="F17250" s="27"/>
      <c r="G17250" s="29"/>
      <c r="H17250" s="29"/>
      <c r="I17250" s="29"/>
      <c r="J17250" s="29"/>
      <c r="K17250" s="29"/>
      <c r="L17250" s="29"/>
    </row>
    <row r="17251" spans="1:12" ht="21">
      <c r="A17251" s="26"/>
      <c r="B17251" s="27"/>
      <c r="C17251" s="27"/>
      <c r="D17251" s="27"/>
      <c r="E17251" s="27"/>
      <c r="F17251" s="27"/>
      <c r="G17251" s="29"/>
      <c r="H17251" s="29"/>
      <c r="I17251" s="29"/>
      <c r="J17251" s="29"/>
      <c r="K17251" s="29"/>
      <c r="L17251" s="29"/>
    </row>
    <row r="17252" spans="1:12" ht="21">
      <c r="A17252" s="26"/>
      <c r="B17252" s="27"/>
      <c r="C17252" s="27"/>
      <c r="D17252" s="27"/>
      <c r="E17252" s="27"/>
      <c r="F17252" s="27"/>
      <c r="G17252" s="28"/>
      <c r="H17252" s="28"/>
      <c r="I17252" s="28"/>
      <c r="J17252" s="28"/>
      <c r="K17252" s="28"/>
      <c r="L17252" s="28"/>
    </row>
    <row r="17253" spans="1:12" ht="21">
      <c r="A17253" s="26"/>
      <c r="B17253" s="27"/>
      <c r="C17253" s="27"/>
      <c r="D17253" s="27"/>
      <c r="E17253" s="27"/>
      <c r="F17253" s="27"/>
      <c r="G17253" s="29"/>
      <c r="H17253" s="29"/>
      <c r="I17253" s="29"/>
      <c r="J17253" s="29"/>
      <c r="K17253" s="29"/>
      <c r="L17253" s="29"/>
    </row>
    <row r="17254" spans="1:12" ht="21">
      <c r="A17254" s="26"/>
      <c r="B17254" s="27"/>
      <c r="C17254" s="27"/>
      <c r="D17254" s="27"/>
      <c r="E17254" s="27"/>
      <c r="F17254" s="27"/>
      <c r="G17254" s="29"/>
      <c r="H17254" s="29"/>
      <c r="I17254" s="29"/>
      <c r="J17254" s="29"/>
      <c r="K17254" s="29"/>
      <c r="L17254" s="29"/>
    </row>
    <row r="17255" spans="1:12" ht="21">
      <c r="A17255" s="26"/>
      <c r="B17255" s="27"/>
      <c r="C17255" s="27"/>
      <c r="D17255" s="27"/>
      <c r="E17255" s="27"/>
      <c r="F17255" s="27"/>
      <c r="G17255" s="29"/>
      <c r="H17255" s="29"/>
      <c r="I17255" s="29"/>
      <c r="J17255" s="29"/>
      <c r="K17255" s="29"/>
      <c r="L17255" s="29"/>
    </row>
    <row r="17256" spans="1:12" ht="21">
      <c r="A17256" s="26"/>
      <c r="B17256" s="27"/>
      <c r="C17256" s="27"/>
      <c r="D17256" s="27"/>
      <c r="E17256" s="27"/>
      <c r="F17256" s="27"/>
      <c r="G17256" s="29"/>
      <c r="H17256" s="29"/>
      <c r="I17256" s="29"/>
      <c r="J17256" s="29"/>
      <c r="K17256" s="29"/>
      <c r="L17256" s="29"/>
    </row>
    <row r="17257" spans="1:12" ht="21">
      <c r="A17257" s="26"/>
      <c r="B17257" s="27"/>
      <c r="C17257" s="27"/>
      <c r="D17257" s="27"/>
      <c r="E17257" s="27"/>
      <c r="F17257" s="27"/>
      <c r="G17257" s="29"/>
      <c r="H17257" s="29"/>
      <c r="I17257" s="29"/>
      <c r="J17257" s="29"/>
      <c r="K17257" s="29"/>
      <c r="L17257" s="29"/>
    </row>
    <row r="17258" spans="1:12" ht="21">
      <c r="A17258" s="26"/>
      <c r="B17258" s="27"/>
      <c r="C17258" s="27"/>
      <c r="D17258" s="27"/>
      <c r="E17258" s="27"/>
      <c r="F17258" s="27"/>
      <c r="G17258" s="29"/>
      <c r="H17258" s="29"/>
      <c r="I17258" s="29"/>
      <c r="J17258" s="29"/>
      <c r="K17258" s="29"/>
      <c r="L17258" s="29"/>
    </row>
    <row r="17259" spans="1:12" ht="21">
      <c r="A17259" s="26"/>
      <c r="B17259" s="27"/>
      <c r="C17259" s="27"/>
      <c r="D17259" s="27"/>
      <c r="E17259" s="27"/>
      <c r="F17259" s="27"/>
      <c r="G17259" s="29"/>
      <c r="H17259" s="29"/>
      <c r="I17259" s="29"/>
      <c r="J17259" s="29"/>
      <c r="K17259" s="29"/>
      <c r="L17259" s="29"/>
    </row>
    <row r="17260" spans="1:12" ht="21">
      <c r="A17260" s="26"/>
      <c r="B17260" s="27"/>
      <c r="C17260" s="27"/>
      <c r="D17260" s="27"/>
      <c r="E17260" s="27"/>
      <c r="F17260" s="27"/>
      <c r="G17260" s="29"/>
      <c r="H17260" s="29"/>
      <c r="I17260" s="29"/>
      <c r="J17260" s="29"/>
      <c r="K17260" s="29"/>
      <c r="L17260" s="29"/>
    </row>
    <row r="17261" spans="1:12" ht="21">
      <c r="A17261" s="26"/>
      <c r="B17261" s="27"/>
      <c r="C17261" s="27"/>
      <c r="D17261" s="27"/>
      <c r="E17261" s="27"/>
      <c r="F17261" s="27"/>
      <c r="G17261" s="29"/>
      <c r="H17261" s="29"/>
      <c r="I17261" s="29"/>
      <c r="J17261" s="29"/>
      <c r="K17261" s="29"/>
      <c r="L17261" s="29"/>
    </row>
    <row r="17262" spans="1:12" ht="21">
      <c r="A17262" s="26"/>
      <c r="B17262" s="27"/>
      <c r="C17262" s="27"/>
      <c r="D17262" s="27"/>
      <c r="E17262" s="27"/>
      <c r="F17262" s="27"/>
      <c r="G17262" s="29"/>
      <c r="H17262" s="29"/>
      <c r="I17262" s="29"/>
      <c r="J17262" s="29"/>
      <c r="K17262" s="29"/>
      <c r="L17262" s="29"/>
    </row>
    <row r="17263" spans="1:12" ht="21">
      <c r="A17263" s="26"/>
      <c r="B17263" s="27"/>
      <c r="C17263" s="27"/>
      <c r="D17263" s="27"/>
      <c r="E17263" s="27"/>
      <c r="F17263" s="27"/>
      <c r="G17263" s="29"/>
      <c r="H17263" s="29"/>
      <c r="I17263" s="29"/>
      <c r="J17263" s="29"/>
      <c r="K17263" s="29"/>
      <c r="L17263" s="29"/>
    </row>
    <row r="17264" spans="1:12" ht="21">
      <c r="A17264" s="26"/>
      <c r="B17264" s="27"/>
      <c r="C17264" s="27"/>
      <c r="D17264" s="27"/>
      <c r="E17264" s="27"/>
      <c r="F17264" s="27"/>
      <c r="G17264" s="29"/>
      <c r="H17264" s="29"/>
      <c r="I17264" s="29"/>
      <c r="J17264" s="29"/>
      <c r="K17264" s="29"/>
      <c r="L17264" s="29"/>
    </row>
    <row r="17265" spans="1:12" ht="21">
      <c r="A17265" s="26"/>
      <c r="B17265" s="27"/>
      <c r="C17265" s="27"/>
      <c r="D17265" s="27"/>
      <c r="E17265" s="27"/>
      <c r="F17265" s="27"/>
      <c r="G17265" s="29"/>
      <c r="H17265" s="29"/>
      <c r="I17265" s="29"/>
      <c r="J17265" s="29"/>
      <c r="K17265" s="29"/>
      <c r="L17265" s="29"/>
    </row>
    <row r="17266" spans="1:12" ht="21">
      <c r="A17266" s="26"/>
      <c r="B17266" s="27"/>
      <c r="C17266" s="27"/>
      <c r="D17266" s="27"/>
      <c r="E17266" s="27"/>
      <c r="F17266" s="27"/>
      <c r="G17266" s="28"/>
      <c r="H17266" s="28"/>
      <c r="I17266" s="28"/>
      <c r="J17266" s="28"/>
      <c r="K17266" s="28"/>
      <c r="L17266" s="28"/>
    </row>
    <row r="17267" spans="1:12" ht="21">
      <c r="A17267" s="26"/>
      <c r="B17267" s="27"/>
      <c r="C17267" s="27"/>
      <c r="D17267" s="27"/>
      <c r="E17267" s="27"/>
      <c r="F17267" s="27"/>
      <c r="G17267" s="29"/>
      <c r="H17267" s="29"/>
      <c r="I17267" s="29"/>
      <c r="J17267" s="29"/>
      <c r="K17267" s="29"/>
      <c r="L17267" s="29"/>
    </row>
    <row r="17268" spans="1:12" ht="21">
      <c r="A17268" s="26"/>
      <c r="B17268" s="27"/>
      <c r="C17268" s="27"/>
      <c r="D17268" s="27"/>
      <c r="E17268" s="27"/>
      <c r="F17268" s="27"/>
      <c r="G17268" s="29"/>
      <c r="H17268" s="29"/>
      <c r="I17268" s="29"/>
      <c r="J17268" s="29"/>
      <c r="K17268" s="29"/>
      <c r="L17268" s="29"/>
    </row>
    <row r="17269" spans="1:12" ht="21">
      <c r="A17269" s="26"/>
      <c r="B17269" s="27"/>
      <c r="C17269" s="27"/>
      <c r="D17269" s="27"/>
      <c r="E17269" s="27"/>
      <c r="F17269" s="27"/>
      <c r="G17269" s="29"/>
      <c r="H17269" s="29"/>
      <c r="I17269" s="29"/>
      <c r="J17269" s="29"/>
      <c r="K17269" s="29"/>
      <c r="L17269" s="29"/>
    </row>
    <row r="17270" spans="1:12" ht="21">
      <c r="A17270" s="26"/>
      <c r="B17270" s="27"/>
      <c r="C17270" s="27"/>
      <c r="D17270" s="27"/>
      <c r="E17270" s="27"/>
      <c r="F17270" s="27"/>
      <c r="G17270" s="29"/>
      <c r="H17270" s="29"/>
      <c r="I17270" s="29"/>
      <c r="J17270" s="29"/>
      <c r="K17270" s="29"/>
      <c r="L17270" s="29"/>
    </row>
    <row r="17271" spans="1:12" ht="21">
      <c r="A17271" s="26"/>
      <c r="B17271" s="27"/>
      <c r="C17271" s="27"/>
      <c r="D17271" s="27"/>
      <c r="E17271" s="27"/>
      <c r="F17271" s="27"/>
      <c r="G17271" s="29"/>
      <c r="H17271" s="29"/>
      <c r="I17271" s="29"/>
      <c r="J17271" s="29"/>
      <c r="K17271" s="29"/>
      <c r="L17271" s="29"/>
    </row>
    <row r="17272" spans="1:12" ht="21">
      <c r="A17272" s="26"/>
      <c r="B17272" s="27"/>
      <c r="C17272" s="27"/>
      <c r="D17272" s="27"/>
      <c r="E17272" s="27"/>
      <c r="F17272" s="27"/>
      <c r="G17272" s="29"/>
      <c r="H17272" s="29"/>
      <c r="I17272" s="29"/>
      <c r="J17272" s="29"/>
      <c r="K17272" s="29"/>
      <c r="L17272" s="29"/>
    </row>
    <row r="17273" spans="1:12" ht="21">
      <c r="A17273" s="26"/>
      <c r="B17273" s="27"/>
      <c r="C17273" s="27"/>
      <c r="D17273" s="27"/>
      <c r="E17273" s="27"/>
      <c r="F17273" s="27"/>
      <c r="G17273" s="29"/>
      <c r="H17273" s="29"/>
      <c r="I17273" s="29"/>
      <c r="J17273" s="29"/>
      <c r="K17273" s="29"/>
      <c r="L17273" s="29"/>
    </row>
    <row r="17274" spans="1:12" ht="21">
      <c r="A17274" s="26"/>
      <c r="B17274" s="27"/>
      <c r="C17274" s="27"/>
      <c r="D17274" s="27"/>
      <c r="E17274" s="27"/>
      <c r="F17274" s="27"/>
      <c r="G17274" s="29"/>
      <c r="H17274" s="29"/>
      <c r="I17274" s="29"/>
      <c r="J17274" s="29"/>
      <c r="K17274" s="29"/>
      <c r="L17274" s="29"/>
    </row>
    <row r="17275" spans="1:12" ht="21">
      <c r="A17275" s="26"/>
      <c r="B17275" s="27"/>
      <c r="C17275" s="27"/>
      <c r="D17275" s="27"/>
      <c r="E17275" s="27"/>
      <c r="F17275" s="27"/>
      <c r="G17275" s="29"/>
      <c r="H17275" s="29"/>
      <c r="I17275" s="29"/>
      <c r="J17275" s="29"/>
      <c r="K17275" s="29"/>
      <c r="L17275" s="29"/>
    </row>
    <row r="17276" spans="1:12" ht="21">
      <c r="A17276" s="26"/>
      <c r="B17276" s="27"/>
      <c r="C17276" s="27"/>
      <c r="D17276" s="27"/>
      <c r="E17276" s="27"/>
      <c r="F17276" s="27"/>
      <c r="G17276" s="29"/>
      <c r="H17276" s="29"/>
      <c r="I17276" s="29"/>
      <c r="J17276" s="29"/>
      <c r="K17276" s="29"/>
      <c r="L17276" s="29"/>
    </row>
    <row r="17277" spans="1:12" ht="21">
      <c r="A17277" s="26"/>
      <c r="B17277" s="27"/>
      <c r="C17277" s="27"/>
      <c r="D17277" s="27"/>
      <c r="E17277" s="27"/>
      <c r="F17277" s="27"/>
      <c r="G17277" s="29"/>
      <c r="H17277" s="29"/>
      <c r="I17277" s="29"/>
      <c r="J17277" s="29"/>
      <c r="K17277" s="29"/>
      <c r="L17277" s="29"/>
    </row>
    <row r="17278" spans="1:12" ht="21">
      <c r="A17278" s="26"/>
      <c r="B17278" s="27"/>
      <c r="C17278" s="27"/>
      <c r="D17278" s="27"/>
      <c r="E17278" s="27"/>
      <c r="F17278" s="27"/>
      <c r="G17278" s="29"/>
      <c r="H17278" s="29"/>
      <c r="I17278" s="29"/>
      <c r="J17278" s="29"/>
      <c r="K17278" s="29"/>
      <c r="L17278" s="29"/>
    </row>
    <row r="17279" spans="1:12" ht="21">
      <c r="A17279" s="26"/>
      <c r="B17279" s="27"/>
      <c r="C17279" s="27"/>
      <c r="D17279" s="27"/>
      <c r="E17279" s="27"/>
      <c r="F17279" s="27"/>
      <c r="G17279" s="29"/>
      <c r="H17279" s="29"/>
      <c r="I17279" s="29"/>
      <c r="J17279" s="29"/>
      <c r="K17279" s="29"/>
      <c r="L17279" s="29"/>
    </row>
    <row r="17280" spans="1:12" ht="21">
      <c r="A17280" s="26"/>
      <c r="B17280" s="27"/>
      <c r="C17280" s="27"/>
      <c r="D17280" s="27"/>
      <c r="E17280" s="27"/>
      <c r="F17280" s="27"/>
      <c r="G17280" s="29"/>
      <c r="H17280" s="29"/>
      <c r="I17280" s="29"/>
      <c r="J17280" s="29"/>
      <c r="K17280" s="29"/>
      <c r="L17280" s="29"/>
    </row>
    <row r="17281" spans="1:12" ht="21">
      <c r="A17281" s="26"/>
      <c r="B17281" s="27"/>
      <c r="C17281" s="27"/>
      <c r="D17281" s="27"/>
      <c r="E17281" s="27"/>
      <c r="F17281" s="27"/>
      <c r="G17281" s="29"/>
      <c r="H17281" s="29"/>
      <c r="I17281" s="29"/>
      <c r="J17281" s="29"/>
      <c r="K17281" s="29"/>
      <c r="L17281" s="29"/>
    </row>
    <row r="17282" spans="1:12" ht="21">
      <c r="A17282" s="26"/>
      <c r="B17282" s="27"/>
      <c r="C17282" s="27"/>
      <c r="D17282" s="27"/>
      <c r="E17282" s="27"/>
      <c r="F17282" s="27"/>
      <c r="G17282" s="29"/>
      <c r="H17282" s="29"/>
      <c r="I17282" s="29"/>
      <c r="J17282" s="29"/>
      <c r="K17282" s="29"/>
      <c r="L17282" s="29"/>
    </row>
    <row r="17283" spans="1:12" ht="21">
      <c r="A17283" s="26"/>
      <c r="B17283" s="27"/>
      <c r="C17283" s="27"/>
      <c r="D17283" s="27"/>
      <c r="E17283" s="27"/>
      <c r="F17283" s="27"/>
      <c r="G17283" s="28"/>
      <c r="H17283" s="28"/>
      <c r="I17283" s="28"/>
      <c r="J17283" s="28"/>
      <c r="K17283" s="28"/>
      <c r="L17283" s="28"/>
    </row>
    <row r="17284" spans="1:12" ht="21">
      <c r="A17284" s="26"/>
      <c r="B17284" s="27"/>
      <c r="C17284" s="27"/>
      <c r="D17284" s="27"/>
      <c r="E17284" s="27"/>
      <c r="F17284" s="27"/>
      <c r="G17284" s="28"/>
      <c r="H17284" s="28"/>
      <c r="I17284" s="28"/>
      <c r="J17284" s="28"/>
      <c r="K17284" s="28"/>
      <c r="L17284" s="28"/>
    </row>
    <row r="17285" spans="1:12" ht="21">
      <c r="A17285" s="26"/>
      <c r="B17285" s="27"/>
      <c r="C17285" s="27"/>
      <c r="D17285" s="27"/>
      <c r="E17285" s="27"/>
      <c r="F17285" s="27"/>
      <c r="G17285" s="29"/>
      <c r="H17285" s="29"/>
      <c r="I17285" s="29"/>
      <c r="J17285" s="29"/>
      <c r="K17285" s="29"/>
      <c r="L17285" s="29"/>
    </row>
    <row r="17286" spans="1:12" ht="21">
      <c r="A17286" s="26"/>
      <c r="B17286" s="27"/>
      <c r="C17286" s="27"/>
      <c r="D17286" s="27"/>
      <c r="E17286" s="27"/>
      <c r="F17286" s="27"/>
      <c r="G17286" s="29"/>
      <c r="H17286" s="29"/>
      <c r="I17286" s="29"/>
      <c r="J17286" s="29"/>
      <c r="K17286" s="29"/>
      <c r="L17286" s="29"/>
    </row>
    <row r="17287" spans="1:12" ht="21">
      <c r="A17287" s="26"/>
      <c r="B17287" s="27"/>
      <c r="C17287" s="27"/>
      <c r="D17287" s="27"/>
      <c r="E17287" s="27"/>
      <c r="F17287" s="27"/>
      <c r="G17287" s="29"/>
      <c r="H17287" s="29"/>
      <c r="I17287" s="29"/>
      <c r="J17287" s="29"/>
      <c r="K17287" s="29"/>
      <c r="L17287" s="29"/>
    </row>
    <row r="17288" spans="1:12" ht="21">
      <c r="A17288" s="26"/>
      <c r="B17288" s="27"/>
      <c r="C17288" s="27"/>
      <c r="D17288" s="27"/>
      <c r="E17288" s="27"/>
      <c r="F17288" s="27"/>
      <c r="G17288" s="29"/>
      <c r="H17288" s="29"/>
      <c r="I17288" s="29"/>
      <c r="J17288" s="29"/>
      <c r="K17288" s="29"/>
      <c r="L17288" s="29"/>
    </row>
    <row r="17289" spans="1:12" ht="21">
      <c r="A17289" s="26"/>
      <c r="B17289" s="27"/>
      <c r="C17289" s="27"/>
      <c r="D17289" s="27"/>
      <c r="E17289" s="27"/>
      <c r="F17289" s="27"/>
      <c r="G17289" s="29"/>
      <c r="H17289" s="29"/>
      <c r="I17289" s="29"/>
      <c r="J17289" s="29"/>
      <c r="K17289" s="29"/>
      <c r="L17289" s="29"/>
    </row>
    <row r="17290" spans="1:12" ht="21">
      <c r="A17290" s="26"/>
      <c r="B17290" s="27"/>
      <c r="C17290" s="27"/>
      <c r="D17290" s="27"/>
      <c r="E17290" s="27"/>
      <c r="F17290" s="27"/>
      <c r="G17290" s="28"/>
      <c r="H17290" s="28"/>
      <c r="I17290" s="28"/>
      <c r="J17290" s="28"/>
      <c r="K17290" s="28"/>
      <c r="L17290" s="28"/>
    </row>
    <row r="17291" spans="1:12" ht="21">
      <c r="A17291" s="26"/>
      <c r="B17291" s="27"/>
      <c r="C17291" s="27"/>
      <c r="D17291" s="27"/>
      <c r="E17291" s="27"/>
      <c r="F17291" s="27"/>
      <c r="G17291" s="29"/>
      <c r="H17291" s="29"/>
      <c r="I17291" s="29"/>
      <c r="J17291" s="29"/>
      <c r="K17291" s="29"/>
      <c r="L17291" s="29"/>
    </row>
    <row r="17292" spans="1:12" ht="21">
      <c r="A17292" s="26"/>
      <c r="B17292" s="27"/>
      <c r="C17292" s="27"/>
      <c r="D17292" s="27"/>
      <c r="E17292" s="27"/>
      <c r="F17292" s="27"/>
      <c r="G17292" s="28"/>
      <c r="H17292" s="28"/>
      <c r="I17292" s="28"/>
      <c r="J17292" s="28"/>
      <c r="K17292" s="28"/>
      <c r="L17292" s="28"/>
    </row>
    <row r="17293" spans="1:12" ht="21">
      <c r="A17293" s="26"/>
      <c r="B17293" s="27"/>
      <c r="C17293" s="27"/>
      <c r="D17293" s="27"/>
      <c r="E17293" s="27"/>
      <c r="F17293" s="27"/>
      <c r="G17293" s="29"/>
      <c r="H17293" s="29"/>
      <c r="I17293" s="29"/>
      <c r="J17293" s="29"/>
      <c r="K17293" s="29"/>
      <c r="L17293" s="29"/>
    </row>
    <row r="17294" spans="1:12" ht="21">
      <c r="A17294" s="26"/>
      <c r="B17294" s="27"/>
      <c r="C17294" s="27"/>
      <c r="D17294" s="27"/>
      <c r="E17294" s="27"/>
      <c r="F17294" s="27"/>
      <c r="G17294" s="29"/>
      <c r="H17294" s="29"/>
      <c r="I17294" s="29"/>
      <c r="J17294" s="29"/>
      <c r="K17294" s="29"/>
      <c r="L17294" s="29"/>
    </row>
    <row r="17295" spans="1:12" ht="21">
      <c r="A17295" s="26"/>
      <c r="B17295" s="27"/>
      <c r="C17295" s="27"/>
      <c r="D17295" s="27"/>
      <c r="E17295" s="27"/>
      <c r="F17295" s="27"/>
      <c r="G17295" s="28"/>
      <c r="H17295" s="28"/>
      <c r="I17295" s="28"/>
      <c r="J17295" s="28"/>
      <c r="K17295" s="28"/>
      <c r="L17295" s="28"/>
    </row>
    <row r="17296" spans="1:12" ht="21">
      <c r="A17296" s="26"/>
      <c r="B17296" s="27"/>
      <c r="C17296" s="27"/>
      <c r="D17296" s="27"/>
      <c r="E17296" s="27"/>
      <c r="F17296" s="27"/>
      <c r="G17296" s="29"/>
      <c r="H17296" s="29"/>
      <c r="I17296" s="29"/>
      <c r="J17296" s="29"/>
      <c r="K17296" s="29"/>
      <c r="L17296" s="29"/>
    </row>
    <row r="17297" spans="1:12" ht="21">
      <c r="A17297" s="26"/>
      <c r="B17297" s="27"/>
      <c r="C17297" s="27"/>
      <c r="D17297" s="27"/>
      <c r="E17297" s="27"/>
      <c r="F17297" s="27"/>
      <c r="G17297" s="29"/>
      <c r="H17297" s="29"/>
      <c r="I17297" s="29"/>
      <c r="J17297" s="29"/>
      <c r="K17297" s="29"/>
      <c r="L17297" s="29"/>
    </row>
    <row r="17298" spans="1:12" ht="21">
      <c r="A17298" s="26"/>
      <c r="B17298" s="27"/>
      <c r="C17298" s="27"/>
      <c r="D17298" s="27"/>
      <c r="E17298" s="27"/>
      <c r="F17298" s="27"/>
      <c r="G17298" s="29"/>
      <c r="H17298" s="29"/>
      <c r="I17298" s="29"/>
      <c r="J17298" s="29"/>
      <c r="K17298" s="29"/>
      <c r="L17298" s="29"/>
    </row>
    <row r="17299" spans="1:12" ht="21">
      <c r="A17299" s="26"/>
      <c r="B17299" s="27"/>
      <c r="C17299" s="27"/>
      <c r="D17299" s="27"/>
      <c r="E17299" s="27"/>
      <c r="F17299" s="27"/>
      <c r="G17299" s="29"/>
      <c r="H17299" s="29"/>
      <c r="I17299" s="29"/>
      <c r="J17299" s="29"/>
      <c r="K17299" s="29"/>
      <c r="L17299" s="29"/>
    </row>
    <row r="17300" spans="1:12" ht="21">
      <c r="A17300" s="26"/>
      <c r="B17300" s="27"/>
      <c r="C17300" s="27"/>
      <c r="D17300" s="27"/>
      <c r="E17300" s="27"/>
      <c r="F17300" s="27"/>
      <c r="G17300" s="29"/>
      <c r="H17300" s="29"/>
      <c r="I17300" s="29"/>
      <c r="J17300" s="29"/>
      <c r="K17300" s="29"/>
      <c r="L17300" s="29"/>
    </row>
    <row r="17301" spans="1:12" ht="21">
      <c r="A17301" s="26"/>
      <c r="B17301" s="27"/>
      <c r="C17301" s="27"/>
      <c r="D17301" s="27"/>
      <c r="E17301" s="27"/>
      <c r="F17301" s="27"/>
      <c r="G17301" s="29"/>
      <c r="H17301" s="29"/>
      <c r="I17301" s="29"/>
      <c r="J17301" s="29"/>
      <c r="K17301" s="29"/>
      <c r="L17301" s="29"/>
    </row>
    <row r="17302" spans="1:12" ht="21">
      <c r="A17302" s="26"/>
      <c r="B17302" s="27"/>
      <c r="C17302" s="27"/>
      <c r="D17302" s="27"/>
      <c r="E17302" s="27"/>
      <c r="F17302" s="27"/>
      <c r="G17302" s="29"/>
      <c r="H17302" s="29"/>
      <c r="I17302" s="29"/>
      <c r="J17302" s="29"/>
      <c r="K17302" s="29"/>
      <c r="L17302" s="29"/>
    </row>
    <row r="17303" spans="1:12" ht="21">
      <c r="A17303" s="26"/>
      <c r="B17303" s="27"/>
      <c r="C17303" s="27"/>
      <c r="D17303" s="27"/>
      <c r="E17303" s="27"/>
      <c r="F17303" s="27"/>
      <c r="G17303" s="29"/>
      <c r="H17303" s="29"/>
      <c r="I17303" s="29"/>
      <c r="J17303" s="29"/>
      <c r="K17303" s="29"/>
      <c r="L17303" s="29"/>
    </row>
    <row r="17304" spans="1:12" ht="21">
      <c r="A17304" s="26"/>
      <c r="B17304" s="27"/>
      <c r="C17304" s="27"/>
      <c r="D17304" s="27"/>
      <c r="E17304" s="27"/>
      <c r="F17304" s="27"/>
      <c r="G17304" s="29"/>
      <c r="H17304" s="29"/>
      <c r="I17304" s="29"/>
      <c r="J17304" s="29"/>
      <c r="K17304" s="29"/>
      <c r="L17304" s="29"/>
    </row>
    <row r="17305" spans="1:12" ht="21">
      <c r="A17305" s="26"/>
      <c r="B17305" s="27"/>
      <c r="C17305" s="27"/>
      <c r="D17305" s="27"/>
      <c r="E17305" s="27"/>
      <c r="F17305" s="27"/>
      <c r="G17305" s="29"/>
      <c r="H17305" s="29"/>
      <c r="I17305" s="29"/>
      <c r="J17305" s="29"/>
      <c r="K17305" s="29"/>
      <c r="L17305" s="29"/>
    </row>
    <row r="17306" spans="1:12" ht="21">
      <c r="A17306" s="26"/>
      <c r="B17306" s="27"/>
      <c r="C17306" s="27"/>
      <c r="D17306" s="27"/>
      <c r="E17306" s="27"/>
      <c r="F17306" s="27"/>
      <c r="G17306" s="29"/>
      <c r="H17306" s="29"/>
      <c r="I17306" s="29"/>
      <c r="J17306" s="29"/>
      <c r="K17306" s="29"/>
      <c r="L17306" s="29"/>
    </row>
    <row r="17307" spans="1:12" ht="21">
      <c r="A17307" s="26"/>
      <c r="B17307" s="27"/>
      <c r="C17307" s="27"/>
      <c r="D17307" s="27"/>
      <c r="E17307" s="27"/>
      <c r="F17307" s="27"/>
      <c r="G17307" s="29"/>
      <c r="H17307" s="29"/>
      <c r="I17307" s="29"/>
      <c r="J17307" s="29"/>
      <c r="K17307" s="29"/>
      <c r="L17307" s="29"/>
    </row>
    <row r="17308" spans="1:12" ht="21">
      <c r="A17308" s="26"/>
      <c r="B17308" s="27"/>
      <c r="C17308" s="27"/>
      <c r="D17308" s="27"/>
      <c r="E17308" s="27"/>
      <c r="F17308" s="27"/>
      <c r="G17308" s="29"/>
      <c r="H17308" s="29"/>
      <c r="I17308" s="29"/>
      <c r="J17308" s="29"/>
      <c r="K17308" s="29"/>
      <c r="L17308" s="29"/>
    </row>
    <row r="17309" spans="1:12" ht="21">
      <c r="A17309" s="26"/>
      <c r="B17309" s="27"/>
      <c r="C17309" s="27"/>
      <c r="D17309" s="27"/>
      <c r="E17309" s="27"/>
      <c r="F17309" s="27"/>
      <c r="G17309" s="28"/>
      <c r="H17309" s="28"/>
      <c r="I17309" s="28"/>
      <c r="J17309" s="28"/>
      <c r="K17309" s="28"/>
      <c r="L17309" s="28"/>
    </row>
    <row r="17310" spans="1:12" ht="21">
      <c r="A17310" s="26"/>
      <c r="B17310" s="27"/>
      <c r="C17310" s="27"/>
      <c r="D17310" s="27"/>
      <c r="E17310" s="27"/>
      <c r="F17310" s="27"/>
      <c r="G17310" s="29"/>
      <c r="H17310" s="29"/>
      <c r="I17310" s="29"/>
      <c r="J17310" s="29"/>
      <c r="K17310" s="29"/>
      <c r="L17310" s="29"/>
    </row>
    <row r="17311" spans="1:12" ht="21">
      <c r="A17311" s="26"/>
      <c r="B17311" s="27"/>
      <c r="C17311" s="27"/>
      <c r="D17311" s="27"/>
      <c r="E17311" s="27"/>
      <c r="F17311" s="27"/>
      <c r="G17311" s="29"/>
      <c r="H17311" s="29"/>
      <c r="I17311" s="29"/>
      <c r="J17311" s="29"/>
      <c r="K17311" s="29"/>
      <c r="L17311" s="29"/>
    </row>
    <row r="17312" spans="1:12" ht="21">
      <c r="A17312" s="26"/>
      <c r="B17312" s="27"/>
      <c r="C17312" s="27"/>
      <c r="D17312" s="27"/>
      <c r="E17312" s="27"/>
      <c r="F17312" s="27"/>
      <c r="G17312" s="28"/>
      <c r="H17312" s="28"/>
      <c r="I17312" s="28"/>
      <c r="J17312" s="28"/>
      <c r="K17312" s="28"/>
      <c r="L17312" s="28"/>
    </row>
    <row r="17313" spans="1:12" ht="21">
      <c r="A17313" s="26"/>
      <c r="B17313" s="27"/>
      <c r="C17313" s="27"/>
      <c r="D17313" s="27"/>
      <c r="E17313" s="27"/>
      <c r="F17313" s="27"/>
      <c r="G17313" s="29"/>
      <c r="H17313" s="29"/>
      <c r="I17313" s="29"/>
      <c r="J17313" s="29"/>
      <c r="K17313" s="29"/>
      <c r="L17313" s="29"/>
    </row>
    <row r="17314" spans="1:12" ht="21">
      <c r="A17314" s="26"/>
      <c r="B17314" s="27"/>
      <c r="C17314" s="27"/>
      <c r="D17314" s="27"/>
      <c r="E17314" s="27"/>
      <c r="F17314" s="27"/>
      <c r="G17314" s="29"/>
      <c r="H17314" s="29"/>
      <c r="I17314" s="29"/>
      <c r="J17314" s="29"/>
      <c r="K17314" s="29"/>
      <c r="L17314" s="29"/>
    </row>
    <row r="17315" spans="1:12" ht="21">
      <c r="A17315" s="26"/>
      <c r="B17315" s="27"/>
      <c r="C17315" s="27"/>
      <c r="D17315" s="27"/>
      <c r="E17315" s="27"/>
      <c r="F17315" s="27"/>
      <c r="G17315" s="29"/>
      <c r="H17315" s="29"/>
      <c r="I17315" s="29"/>
      <c r="J17315" s="29"/>
      <c r="K17315" s="29"/>
      <c r="L17315" s="29"/>
    </row>
    <row r="17316" spans="1:12" ht="21">
      <c r="A17316" s="26"/>
      <c r="B17316" s="27"/>
      <c r="C17316" s="27"/>
      <c r="D17316" s="27"/>
      <c r="E17316" s="27"/>
      <c r="F17316" s="27"/>
      <c r="G17316" s="29"/>
      <c r="H17316" s="29"/>
      <c r="I17316" s="29"/>
      <c r="J17316" s="29"/>
      <c r="K17316" s="29"/>
      <c r="L17316" s="29"/>
    </row>
    <row r="17317" spans="1:12" ht="21">
      <c r="A17317" s="26"/>
      <c r="B17317" s="27"/>
      <c r="C17317" s="27"/>
      <c r="D17317" s="27"/>
      <c r="E17317" s="27"/>
      <c r="F17317" s="27"/>
      <c r="G17317" s="29"/>
      <c r="H17317" s="29"/>
      <c r="I17317" s="29"/>
      <c r="J17317" s="29"/>
      <c r="K17317" s="29"/>
      <c r="L17317" s="29"/>
    </row>
    <row r="17318" spans="1:12" ht="21">
      <c r="A17318" s="26"/>
      <c r="B17318" s="27"/>
      <c r="C17318" s="27"/>
      <c r="D17318" s="27"/>
      <c r="E17318" s="27"/>
      <c r="F17318" s="27"/>
      <c r="G17318" s="29"/>
      <c r="H17318" s="29"/>
      <c r="I17318" s="29"/>
      <c r="J17318" s="29"/>
      <c r="K17318" s="29"/>
      <c r="L17318" s="29"/>
    </row>
    <row r="17319" spans="1:12" ht="21">
      <c r="A17319" s="26"/>
      <c r="B17319" s="27"/>
      <c r="C17319" s="27"/>
      <c r="D17319" s="27"/>
      <c r="E17319" s="27"/>
      <c r="F17319" s="27"/>
      <c r="G17319" s="28"/>
      <c r="H17319" s="28"/>
      <c r="I17319" s="28"/>
      <c r="J17319" s="28"/>
      <c r="K17319" s="28"/>
      <c r="L17319" s="28"/>
    </row>
    <row r="17320" spans="1:12" ht="21">
      <c r="A17320" s="26"/>
      <c r="B17320" s="27"/>
      <c r="C17320" s="27"/>
      <c r="D17320" s="27"/>
      <c r="E17320" s="27"/>
      <c r="F17320" s="27"/>
      <c r="G17320" s="29"/>
      <c r="H17320" s="29"/>
      <c r="I17320" s="29"/>
      <c r="J17320" s="29"/>
      <c r="K17320" s="29"/>
      <c r="L17320" s="29"/>
    </row>
    <row r="17321" spans="1:12" ht="21">
      <c r="A17321" s="26"/>
      <c r="B17321" s="27"/>
      <c r="C17321" s="27"/>
      <c r="D17321" s="27"/>
      <c r="E17321" s="27"/>
      <c r="F17321" s="27"/>
      <c r="G17321" s="29"/>
      <c r="H17321" s="29"/>
      <c r="I17321" s="29"/>
      <c r="J17321" s="29"/>
      <c r="K17321" s="29"/>
      <c r="L17321" s="29"/>
    </row>
    <row r="17322" spans="1:12" ht="21">
      <c r="A17322" s="26"/>
      <c r="B17322" s="27"/>
      <c r="C17322" s="27"/>
      <c r="D17322" s="27"/>
      <c r="E17322" s="27"/>
      <c r="F17322" s="27"/>
      <c r="G17322" s="28"/>
      <c r="H17322" s="28"/>
      <c r="I17322" s="28"/>
      <c r="J17322" s="28"/>
      <c r="K17322" s="28"/>
      <c r="L17322" s="28"/>
    </row>
    <row r="17323" spans="1:12" ht="21">
      <c r="A17323" s="26"/>
      <c r="B17323" s="27"/>
      <c r="C17323" s="27"/>
      <c r="D17323" s="27"/>
      <c r="E17323" s="27"/>
      <c r="F17323" s="27"/>
      <c r="G17323" s="29"/>
      <c r="H17323" s="29"/>
      <c r="I17323" s="29"/>
      <c r="J17323" s="29"/>
      <c r="K17323" s="29"/>
      <c r="L17323" s="29"/>
    </row>
    <row r="17324" spans="1:12" ht="21">
      <c r="A17324" s="26"/>
      <c r="B17324" s="27"/>
      <c r="C17324" s="27"/>
      <c r="D17324" s="27"/>
      <c r="E17324" s="27"/>
      <c r="F17324" s="27"/>
      <c r="G17324" s="28"/>
      <c r="H17324" s="28"/>
      <c r="I17324" s="28"/>
      <c r="J17324" s="28"/>
      <c r="K17324" s="28"/>
      <c r="L17324" s="28"/>
    </row>
    <row r="17325" spans="1:12" ht="21">
      <c r="A17325" s="26"/>
      <c r="B17325" s="27"/>
      <c r="C17325" s="27"/>
      <c r="D17325" s="27"/>
      <c r="E17325" s="27"/>
      <c r="F17325" s="27"/>
      <c r="G17325" s="28"/>
      <c r="H17325" s="28"/>
      <c r="I17325" s="28"/>
      <c r="J17325" s="28"/>
      <c r="K17325" s="28"/>
      <c r="L17325" s="28"/>
    </row>
    <row r="17326" spans="1:12" ht="21">
      <c r="A17326" s="26"/>
      <c r="B17326" s="27"/>
      <c r="C17326" s="27"/>
      <c r="D17326" s="27"/>
      <c r="E17326" s="27"/>
      <c r="F17326" s="27"/>
      <c r="G17326" s="28"/>
      <c r="H17326" s="28"/>
      <c r="I17326" s="28"/>
      <c r="J17326" s="28"/>
      <c r="K17326" s="28"/>
      <c r="L17326" s="28"/>
    </row>
    <row r="17327" spans="1:12" ht="21">
      <c r="A17327" s="26"/>
      <c r="B17327" s="27"/>
      <c r="C17327" s="27"/>
      <c r="D17327" s="27"/>
      <c r="E17327" s="27"/>
      <c r="F17327" s="27"/>
      <c r="G17327" s="29"/>
      <c r="H17327" s="29"/>
      <c r="I17327" s="29"/>
      <c r="J17327" s="29"/>
      <c r="K17327" s="29"/>
      <c r="L17327" s="29"/>
    </row>
    <row r="17328" spans="1:12" ht="21">
      <c r="A17328" s="26"/>
      <c r="B17328" s="27"/>
      <c r="C17328" s="27"/>
      <c r="D17328" s="27"/>
      <c r="E17328" s="27"/>
      <c r="F17328" s="27"/>
      <c r="G17328" s="28"/>
      <c r="H17328" s="28"/>
      <c r="I17328" s="28"/>
      <c r="J17328" s="28"/>
      <c r="K17328" s="28"/>
      <c r="L17328" s="28"/>
    </row>
    <row r="17329" spans="1:12" ht="21">
      <c r="A17329" s="26"/>
      <c r="B17329" s="27"/>
      <c r="C17329" s="27"/>
      <c r="D17329" s="27"/>
      <c r="E17329" s="27"/>
      <c r="F17329" s="27"/>
      <c r="G17329" s="29"/>
      <c r="H17329" s="29"/>
      <c r="I17329" s="29"/>
      <c r="J17329" s="29"/>
      <c r="K17329" s="29"/>
      <c r="L17329" s="29"/>
    </row>
    <row r="17330" spans="1:12" ht="21">
      <c r="A17330" s="26"/>
      <c r="B17330" s="27"/>
      <c r="C17330" s="27"/>
      <c r="D17330" s="27"/>
      <c r="E17330" s="27"/>
      <c r="F17330" s="27"/>
      <c r="G17330" s="29"/>
      <c r="H17330" s="29"/>
      <c r="I17330" s="29"/>
      <c r="J17330" s="29"/>
      <c r="K17330" s="29"/>
      <c r="L17330" s="29"/>
    </row>
    <row r="17331" spans="1:12" ht="21">
      <c r="A17331" s="26"/>
      <c r="B17331" s="27"/>
      <c r="C17331" s="27"/>
      <c r="D17331" s="27"/>
      <c r="E17331" s="27"/>
      <c r="F17331" s="27"/>
      <c r="G17331" s="28"/>
      <c r="H17331" s="28"/>
      <c r="I17331" s="28"/>
      <c r="J17331" s="28"/>
      <c r="K17331" s="28"/>
      <c r="L17331" s="28"/>
    </row>
    <row r="17332" spans="1:12" ht="21">
      <c r="A17332" s="26"/>
      <c r="B17332" s="27"/>
      <c r="C17332" s="27"/>
      <c r="D17332" s="27"/>
      <c r="E17332" s="27"/>
      <c r="F17332" s="27"/>
      <c r="G17332" s="29"/>
      <c r="H17332" s="29"/>
      <c r="I17332" s="29"/>
      <c r="J17332" s="29"/>
      <c r="K17332" s="29"/>
      <c r="L17332" s="29"/>
    </row>
    <row r="17333" spans="1:12" ht="21">
      <c r="A17333" s="26"/>
      <c r="B17333" s="27"/>
      <c r="C17333" s="27"/>
      <c r="D17333" s="27"/>
      <c r="E17333" s="27"/>
      <c r="F17333" s="27"/>
      <c r="G17333" s="29"/>
      <c r="H17333" s="29"/>
      <c r="I17333" s="29"/>
      <c r="J17333" s="29"/>
      <c r="K17333" s="29"/>
      <c r="L17333" s="29"/>
    </row>
    <row r="17334" spans="1:12" ht="21">
      <c r="A17334" s="26"/>
      <c r="B17334" s="27"/>
      <c r="C17334" s="27"/>
      <c r="D17334" s="27"/>
      <c r="E17334" s="27"/>
      <c r="F17334" s="27"/>
      <c r="G17334" s="29"/>
      <c r="H17334" s="29"/>
      <c r="I17334" s="29"/>
      <c r="J17334" s="29"/>
      <c r="K17334" s="29"/>
      <c r="L17334" s="29"/>
    </row>
    <row r="17335" spans="1:12" ht="21">
      <c r="A17335" s="26"/>
      <c r="B17335" s="27"/>
      <c r="C17335" s="27"/>
      <c r="D17335" s="27"/>
      <c r="E17335" s="27"/>
      <c r="F17335" s="27"/>
      <c r="G17335" s="29"/>
      <c r="H17335" s="29"/>
      <c r="I17335" s="29"/>
      <c r="J17335" s="29"/>
      <c r="K17335" s="29"/>
      <c r="L17335" s="29"/>
    </row>
    <row r="17336" spans="1:12" ht="21">
      <c r="A17336" s="26"/>
      <c r="B17336" s="27"/>
      <c r="C17336" s="27"/>
      <c r="D17336" s="27"/>
      <c r="E17336" s="27"/>
      <c r="F17336" s="27"/>
      <c r="G17336" s="29"/>
      <c r="H17336" s="29"/>
      <c r="I17336" s="29"/>
      <c r="J17336" s="29"/>
      <c r="K17336" s="29"/>
      <c r="L17336" s="29"/>
    </row>
    <row r="17337" spans="1:12" ht="21">
      <c r="A17337" s="26"/>
      <c r="B17337" s="27"/>
      <c r="C17337" s="27"/>
      <c r="D17337" s="27"/>
      <c r="E17337" s="27"/>
      <c r="F17337" s="27"/>
      <c r="G17337" s="28"/>
      <c r="H17337" s="28"/>
      <c r="I17337" s="28"/>
      <c r="J17337" s="28"/>
      <c r="K17337" s="28"/>
      <c r="L17337" s="28"/>
    </row>
    <row r="17338" spans="1:12" ht="21">
      <c r="A17338" s="26"/>
      <c r="B17338" s="27"/>
      <c r="C17338" s="27"/>
      <c r="D17338" s="27"/>
      <c r="E17338" s="27"/>
      <c r="F17338" s="27"/>
      <c r="G17338" s="29"/>
      <c r="H17338" s="29"/>
      <c r="I17338" s="29"/>
      <c r="J17338" s="29"/>
      <c r="K17338" s="29"/>
      <c r="L17338" s="29"/>
    </row>
    <row r="17339" spans="1:12" ht="21">
      <c r="A17339" s="26"/>
      <c r="B17339" s="27"/>
      <c r="C17339" s="27"/>
      <c r="D17339" s="27"/>
      <c r="E17339" s="27"/>
      <c r="F17339" s="27"/>
      <c r="G17339" s="28"/>
      <c r="H17339" s="28"/>
      <c r="I17339" s="28"/>
      <c r="J17339" s="28"/>
      <c r="K17339" s="28"/>
      <c r="L17339" s="28"/>
    </row>
    <row r="17340" spans="1:12" ht="21">
      <c r="A17340" s="26"/>
      <c r="B17340" s="27"/>
      <c r="C17340" s="27"/>
      <c r="D17340" s="27"/>
      <c r="E17340" s="27"/>
      <c r="F17340" s="27"/>
      <c r="G17340" s="28"/>
      <c r="H17340" s="28"/>
      <c r="I17340" s="28"/>
      <c r="J17340" s="28"/>
      <c r="K17340" s="28"/>
      <c r="L17340" s="28"/>
    </row>
    <row r="17341" spans="1:12" ht="21">
      <c r="A17341" s="26"/>
      <c r="B17341" s="27"/>
      <c r="C17341" s="27"/>
      <c r="D17341" s="27"/>
      <c r="E17341" s="27"/>
      <c r="F17341" s="27"/>
      <c r="G17341" s="28"/>
      <c r="H17341" s="28"/>
      <c r="I17341" s="28"/>
      <c r="J17341" s="28"/>
      <c r="K17341" s="28"/>
      <c r="L17341" s="28"/>
    </row>
    <row r="17342" spans="1:12" ht="21">
      <c r="A17342" s="26"/>
      <c r="B17342" s="27"/>
      <c r="C17342" s="27"/>
      <c r="D17342" s="27"/>
      <c r="E17342" s="27"/>
      <c r="F17342" s="27"/>
      <c r="G17342" s="28"/>
      <c r="H17342" s="28"/>
      <c r="I17342" s="28"/>
      <c r="J17342" s="28"/>
      <c r="K17342" s="28"/>
      <c r="L17342" s="28"/>
    </row>
    <row r="17343" spans="1:12" ht="21">
      <c r="A17343" s="26"/>
      <c r="B17343" s="27"/>
      <c r="C17343" s="27"/>
      <c r="D17343" s="27"/>
      <c r="E17343" s="27"/>
      <c r="F17343" s="27"/>
      <c r="G17343" s="29"/>
      <c r="H17343" s="29"/>
      <c r="I17343" s="29"/>
      <c r="J17343" s="29"/>
      <c r="K17343" s="29"/>
      <c r="L17343" s="29"/>
    </row>
    <row r="17344" spans="1:12" ht="21">
      <c r="A17344" s="26"/>
      <c r="B17344" s="27"/>
      <c r="C17344" s="27"/>
      <c r="D17344" s="27"/>
      <c r="E17344" s="27"/>
      <c r="F17344" s="27"/>
      <c r="G17344" s="28"/>
      <c r="H17344" s="28"/>
      <c r="I17344" s="28"/>
      <c r="J17344" s="28"/>
      <c r="K17344" s="28"/>
      <c r="L17344" s="28"/>
    </row>
    <row r="17345" spans="1:12" ht="21">
      <c r="A17345" s="26"/>
      <c r="B17345" s="27"/>
      <c r="C17345" s="27"/>
      <c r="D17345" s="27"/>
      <c r="E17345" s="27"/>
      <c r="F17345" s="27"/>
      <c r="G17345" s="29"/>
      <c r="H17345" s="29"/>
      <c r="I17345" s="29"/>
      <c r="J17345" s="29"/>
      <c r="K17345" s="29"/>
      <c r="L17345" s="29"/>
    </row>
    <row r="17346" spans="1:12" ht="21">
      <c r="A17346" s="26"/>
      <c r="B17346" s="27"/>
      <c r="C17346" s="27"/>
      <c r="D17346" s="27"/>
      <c r="E17346" s="27"/>
      <c r="F17346" s="27"/>
      <c r="G17346" s="29"/>
      <c r="H17346" s="29"/>
      <c r="I17346" s="29"/>
      <c r="J17346" s="29"/>
      <c r="K17346" s="29"/>
      <c r="L17346" s="29"/>
    </row>
    <row r="17347" spans="1:12" ht="21">
      <c r="A17347" s="26"/>
      <c r="B17347" s="27"/>
      <c r="C17347" s="27"/>
      <c r="D17347" s="27"/>
      <c r="E17347" s="27"/>
      <c r="F17347" s="27"/>
      <c r="G17347" s="29"/>
      <c r="H17347" s="29"/>
      <c r="I17347" s="29"/>
      <c r="J17347" s="29"/>
      <c r="K17347" s="29"/>
      <c r="L17347" s="29"/>
    </row>
    <row r="17348" spans="1:12" ht="21">
      <c r="A17348" s="26"/>
      <c r="B17348" s="27"/>
      <c r="C17348" s="27"/>
      <c r="D17348" s="27"/>
      <c r="E17348" s="27"/>
      <c r="F17348" s="27"/>
      <c r="G17348" s="29"/>
      <c r="H17348" s="29"/>
      <c r="I17348" s="29"/>
      <c r="J17348" s="29"/>
      <c r="K17348" s="29"/>
      <c r="L17348" s="29"/>
    </row>
    <row r="17349" spans="1:12" ht="21">
      <c r="A17349" s="26"/>
      <c r="B17349" s="27"/>
      <c r="C17349" s="27"/>
      <c r="D17349" s="27"/>
      <c r="E17349" s="27"/>
      <c r="F17349" s="27"/>
      <c r="G17349" s="29"/>
      <c r="H17349" s="29"/>
      <c r="I17349" s="29"/>
      <c r="J17349" s="29"/>
      <c r="K17349" s="29"/>
      <c r="L17349" s="29"/>
    </row>
    <row r="17350" spans="1:12" ht="21">
      <c r="A17350" s="26"/>
      <c r="B17350" s="27"/>
      <c r="C17350" s="27"/>
      <c r="D17350" s="27"/>
      <c r="E17350" s="27"/>
      <c r="F17350" s="27"/>
      <c r="G17350" s="29"/>
      <c r="H17350" s="29"/>
      <c r="I17350" s="29"/>
      <c r="J17350" s="29"/>
      <c r="K17350" s="29"/>
      <c r="L17350" s="29"/>
    </row>
    <row r="17351" spans="1:12" ht="21">
      <c r="A17351" s="26"/>
      <c r="B17351" s="27"/>
      <c r="C17351" s="27"/>
      <c r="D17351" s="27"/>
      <c r="E17351" s="27"/>
      <c r="F17351" s="27"/>
      <c r="G17351" s="28"/>
      <c r="H17351" s="28"/>
      <c r="I17351" s="28"/>
      <c r="J17351" s="28"/>
      <c r="K17351" s="28"/>
      <c r="L17351" s="28"/>
    </row>
    <row r="17352" spans="1:12" ht="21">
      <c r="A17352" s="26"/>
      <c r="B17352" s="27"/>
      <c r="C17352" s="27"/>
      <c r="D17352" s="27"/>
      <c r="E17352" s="27"/>
      <c r="F17352" s="27"/>
      <c r="G17352" s="29"/>
      <c r="H17352" s="29"/>
      <c r="I17352" s="29"/>
      <c r="J17352" s="29"/>
      <c r="K17352" s="29"/>
      <c r="L17352" s="29"/>
    </row>
    <row r="17353" spans="1:12" ht="21">
      <c r="A17353" s="26"/>
      <c r="B17353" s="27"/>
      <c r="C17353" s="27"/>
      <c r="D17353" s="27"/>
      <c r="E17353" s="27"/>
      <c r="F17353" s="27"/>
      <c r="G17353" s="28"/>
      <c r="H17353" s="28"/>
      <c r="I17353" s="28"/>
      <c r="J17353" s="28"/>
      <c r="K17353" s="28"/>
      <c r="L17353" s="28"/>
    </row>
    <row r="17354" spans="1:12" ht="21">
      <c r="A17354" s="26"/>
      <c r="B17354" s="27"/>
      <c r="C17354" s="27"/>
      <c r="D17354" s="27"/>
      <c r="E17354" s="27"/>
      <c r="F17354" s="27"/>
      <c r="G17354" s="29"/>
      <c r="H17354" s="29"/>
      <c r="I17354" s="29"/>
      <c r="J17354" s="29"/>
      <c r="K17354" s="29"/>
      <c r="L17354" s="29"/>
    </row>
    <row r="17355" spans="1:12" ht="21">
      <c r="A17355" s="26"/>
      <c r="B17355" s="27"/>
      <c r="C17355" s="27"/>
      <c r="D17355" s="27"/>
      <c r="E17355" s="27"/>
      <c r="F17355" s="27"/>
      <c r="G17355" s="29"/>
      <c r="H17355" s="29"/>
      <c r="I17355" s="29"/>
      <c r="J17355" s="29"/>
      <c r="K17355" s="29"/>
      <c r="L17355" s="29"/>
    </row>
    <row r="17356" spans="1:12" ht="21">
      <c r="A17356" s="26"/>
      <c r="B17356" s="27"/>
      <c r="C17356" s="27"/>
      <c r="D17356" s="27"/>
      <c r="E17356" s="27"/>
      <c r="F17356" s="27"/>
      <c r="G17356" s="29"/>
      <c r="H17356" s="29"/>
      <c r="I17356" s="29"/>
      <c r="J17356" s="29"/>
      <c r="K17356" s="29"/>
      <c r="L17356" s="29"/>
    </row>
    <row r="17357" spans="1:12" ht="21">
      <c r="A17357" s="26"/>
      <c r="B17357" s="27"/>
      <c r="C17357" s="27"/>
      <c r="D17357" s="27"/>
      <c r="E17357" s="27"/>
      <c r="F17357" s="27"/>
      <c r="G17357" s="28"/>
      <c r="H17357" s="28"/>
      <c r="I17357" s="28"/>
      <c r="J17357" s="28"/>
      <c r="K17357" s="28"/>
      <c r="L17357" s="28"/>
    </row>
    <row r="17358" spans="1:12" ht="21">
      <c r="A17358" s="26"/>
      <c r="B17358" s="27"/>
      <c r="C17358" s="27"/>
      <c r="D17358" s="27"/>
      <c r="E17358" s="27"/>
      <c r="F17358" s="27"/>
      <c r="G17358" s="28"/>
      <c r="H17358" s="28"/>
      <c r="I17358" s="28"/>
      <c r="J17358" s="28"/>
      <c r="K17358" s="28"/>
      <c r="L17358" s="28"/>
    </row>
    <row r="17359" spans="1:12" ht="21">
      <c r="A17359" s="26"/>
      <c r="B17359" s="27"/>
      <c r="C17359" s="27"/>
      <c r="D17359" s="27"/>
      <c r="E17359" s="27"/>
      <c r="F17359" s="27"/>
      <c r="G17359" s="29"/>
      <c r="H17359" s="29"/>
      <c r="I17359" s="29"/>
      <c r="J17359" s="29"/>
      <c r="K17359" s="29"/>
      <c r="L17359" s="29"/>
    </row>
    <row r="17360" spans="1:12" ht="21">
      <c r="A17360" s="26"/>
      <c r="B17360" s="27"/>
      <c r="C17360" s="27"/>
      <c r="D17360" s="27"/>
      <c r="E17360" s="27"/>
      <c r="F17360" s="27"/>
      <c r="G17360" s="29"/>
      <c r="H17360" s="29"/>
      <c r="I17360" s="29"/>
      <c r="J17360" s="29"/>
      <c r="K17360" s="29"/>
      <c r="L17360" s="29"/>
    </row>
    <row r="17361" spans="1:12" ht="21">
      <c r="A17361" s="26"/>
      <c r="B17361" s="27"/>
      <c r="C17361" s="27"/>
      <c r="D17361" s="27"/>
      <c r="E17361" s="27"/>
      <c r="F17361" s="27"/>
      <c r="G17361" s="28"/>
      <c r="H17361" s="28"/>
      <c r="I17361" s="28"/>
      <c r="J17361" s="28"/>
      <c r="K17361" s="28"/>
      <c r="L17361" s="28"/>
    </row>
    <row r="17362" spans="1:12" ht="21">
      <c r="A17362" s="26"/>
      <c r="B17362" s="27"/>
      <c r="C17362" s="27"/>
      <c r="D17362" s="27"/>
      <c r="E17362" s="27"/>
      <c r="F17362" s="27"/>
      <c r="G17362" s="29"/>
      <c r="H17362" s="29"/>
      <c r="I17362" s="29"/>
      <c r="J17362" s="29"/>
      <c r="K17362" s="29"/>
      <c r="L17362" s="29"/>
    </row>
    <row r="17363" spans="1:12" ht="21">
      <c r="A17363" s="26"/>
      <c r="B17363" s="27"/>
      <c r="C17363" s="27"/>
      <c r="D17363" s="27"/>
      <c r="E17363" s="27"/>
      <c r="F17363" s="27"/>
      <c r="G17363" s="28"/>
      <c r="H17363" s="28"/>
      <c r="I17363" s="28"/>
      <c r="J17363" s="28"/>
      <c r="K17363" s="28"/>
      <c r="L17363" s="28"/>
    </row>
    <row r="17364" spans="1:12" ht="21">
      <c r="A17364" s="26"/>
      <c r="B17364" s="27"/>
      <c r="C17364" s="27"/>
      <c r="D17364" s="27"/>
      <c r="E17364" s="27"/>
      <c r="F17364" s="27"/>
      <c r="G17364" s="28"/>
      <c r="H17364" s="28"/>
      <c r="I17364" s="28"/>
      <c r="J17364" s="28"/>
      <c r="K17364" s="28"/>
      <c r="L17364" s="28"/>
    </row>
    <row r="17365" spans="1:12" ht="21">
      <c r="A17365" s="26"/>
      <c r="B17365" s="27"/>
      <c r="C17365" s="27"/>
      <c r="D17365" s="27"/>
      <c r="E17365" s="27"/>
      <c r="F17365" s="27"/>
      <c r="G17365" s="28"/>
      <c r="H17365" s="28"/>
      <c r="I17365" s="28"/>
      <c r="J17365" s="28"/>
      <c r="K17365" s="28"/>
      <c r="L17365" s="28"/>
    </row>
    <row r="17366" spans="1:12" ht="21">
      <c r="A17366" s="26"/>
      <c r="B17366" s="27"/>
      <c r="C17366" s="27"/>
      <c r="D17366" s="27"/>
      <c r="E17366" s="27"/>
      <c r="F17366" s="27"/>
      <c r="G17366" s="29"/>
      <c r="H17366" s="29"/>
      <c r="I17366" s="29"/>
      <c r="J17366" s="29"/>
      <c r="K17366" s="29"/>
      <c r="L17366" s="29"/>
    </row>
    <row r="17367" spans="1:12" ht="21">
      <c r="A17367" s="26"/>
      <c r="B17367" s="27"/>
      <c r="C17367" s="27"/>
      <c r="D17367" s="27"/>
      <c r="E17367" s="27"/>
      <c r="F17367" s="27"/>
      <c r="G17367" s="29"/>
      <c r="H17367" s="29"/>
      <c r="I17367" s="29"/>
      <c r="J17367" s="29"/>
      <c r="K17367" s="29"/>
      <c r="L17367" s="29"/>
    </row>
    <row r="17368" spans="1:12" ht="21">
      <c r="A17368" s="26"/>
      <c r="B17368" s="27"/>
      <c r="C17368" s="27"/>
      <c r="D17368" s="27"/>
      <c r="E17368" s="27"/>
      <c r="F17368" s="27"/>
      <c r="G17368" s="29"/>
      <c r="H17368" s="29"/>
      <c r="I17368" s="29"/>
      <c r="J17368" s="29"/>
      <c r="K17368" s="29"/>
      <c r="L17368" s="29"/>
    </row>
    <row r="17369" spans="1:12" ht="21">
      <c r="A17369" s="26"/>
      <c r="B17369" s="27"/>
      <c r="C17369" s="27"/>
      <c r="D17369" s="27"/>
      <c r="E17369" s="27"/>
      <c r="F17369" s="27"/>
      <c r="G17369" s="29"/>
      <c r="H17369" s="29"/>
      <c r="I17369" s="29"/>
      <c r="J17369" s="29"/>
      <c r="K17369" s="29"/>
      <c r="L17369" s="29"/>
    </row>
    <row r="17370" spans="1:12" ht="21">
      <c r="A17370" s="26"/>
      <c r="B17370" s="27"/>
      <c r="C17370" s="27"/>
      <c r="D17370" s="27"/>
      <c r="E17370" s="27"/>
      <c r="F17370" s="27"/>
      <c r="G17370" s="29"/>
      <c r="H17370" s="29"/>
      <c r="I17370" s="29"/>
      <c r="J17370" s="29"/>
      <c r="K17370" s="29"/>
      <c r="L17370" s="29"/>
    </row>
    <row r="17371" spans="1:12" ht="21">
      <c r="A17371" s="26"/>
      <c r="B17371" s="27"/>
      <c r="C17371" s="27"/>
      <c r="D17371" s="27"/>
      <c r="E17371" s="27"/>
      <c r="F17371" s="27"/>
      <c r="G17371" s="29"/>
      <c r="H17371" s="29"/>
      <c r="I17371" s="29"/>
      <c r="J17371" s="29"/>
      <c r="K17371" s="29"/>
      <c r="L17371" s="29"/>
    </row>
    <row r="17372" spans="1:12" ht="21">
      <c r="A17372" s="26"/>
      <c r="B17372" s="27"/>
      <c r="C17372" s="27"/>
      <c r="D17372" s="27"/>
      <c r="E17372" s="27"/>
      <c r="F17372" s="27"/>
      <c r="G17372" s="29"/>
      <c r="H17372" s="29"/>
      <c r="I17372" s="29"/>
      <c r="J17372" s="29"/>
      <c r="K17372" s="29"/>
      <c r="L17372" s="29"/>
    </row>
    <row r="17373" spans="1:12" ht="21">
      <c r="A17373" s="26"/>
      <c r="B17373" s="27"/>
      <c r="C17373" s="27"/>
      <c r="D17373" s="27"/>
      <c r="E17373" s="27"/>
      <c r="F17373" s="27"/>
      <c r="G17373" s="28"/>
      <c r="H17373" s="28"/>
      <c r="I17373" s="28"/>
      <c r="J17373" s="28"/>
      <c r="K17373" s="28"/>
      <c r="L17373" s="28"/>
    </row>
    <row r="17374" spans="1:12" ht="21">
      <c r="A17374" s="26"/>
      <c r="B17374" s="27"/>
      <c r="C17374" s="27"/>
      <c r="D17374" s="27"/>
      <c r="E17374" s="27"/>
      <c r="F17374" s="27"/>
      <c r="G17374" s="29"/>
      <c r="H17374" s="29"/>
      <c r="I17374" s="29"/>
      <c r="J17374" s="29"/>
      <c r="K17374" s="29"/>
      <c r="L17374" s="29"/>
    </row>
    <row r="17375" spans="1:12" ht="21">
      <c r="A17375" s="26"/>
      <c r="B17375" s="27"/>
      <c r="C17375" s="27"/>
      <c r="D17375" s="27"/>
      <c r="E17375" s="27"/>
      <c r="F17375" s="27"/>
      <c r="G17375" s="29"/>
      <c r="H17375" s="29"/>
      <c r="I17375" s="29"/>
      <c r="J17375" s="29"/>
      <c r="K17375" s="29"/>
      <c r="L17375" s="29"/>
    </row>
    <row r="17376" spans="1:12" ht="21">
      <c r="A17376" s="26"/>
      <c r="B17376" s="27"/>
      <c r="C17376" s="27"/>
      <c r="D17376" s="27"/>
      <c r="E17376" s="27"/>
      <c r="F17376" s="27"/>
      <c r="G17376" s="29"/>
      <c r="H17376" s="29"/>
      <c r="I17376" s="29"/>
      <c r="J17376" s="29"/>
      <c r="K17376" s="29"/>
      <c r="L17376" s="29"/>
    </row>
    <row r="17377" spans="1:12" ht="21">
      <c r="A17377" s="26"/>
      <c r="B17377" s="27"/>
      <c r="C17377" s="27"/>
      <c r="D17377" s="27"/>
      <c r="E17377" s="27"/>
      <c r="F17377" s="27"/>
      <c r="G17377" s="29"/>
      <c r="H17377" s="29"/>
      <c r="I17377" s="29"/>
      <c r="J17377" s="29"/>
      <c r="K17377" s="29"/>
      <c r="L17377" s="29"/>
    </row>
    <row r="17378" spans="1:12" ht="21">
      <c r="A17378" s="26"/>
      <c r="B17378" s="27"/>
      <c r="C17378" s="27"/>
      <c r="D17378" s="27"/>
      <c r="E17378" s="27"/>
      <c r="F17378" s="27"/>
      <c r="G17378" s="28"/>
      <c r="H17378" s="28"/>
      <c r="I17378" s="28"/>
      <c r="J17378" s="28"/>
      <c r="K17378" s="28"/>
      <c r="L17378" s="28"/>
    </row>
    <row r="17379" spans="1:12" ht="21">
      <c r="A17379" s="26"/>
      <c r="B17379" s="27"/>
      <c r="C17379" s="27"/>
      <c r="D17379" s="27"/>
      <c r="E17379" s="27"/>
      <c r="F17379" s="27"/>
      <c r="G17379" s="29"/>
      <c r="H17379" s="29"/>
      <c r="I17379" s="29"/>
      <c r="J17379" s="29"/>
      <c r="K17379" s="29"/>
      <c r="L17379" s="29"/>
    </row>
    <row r="17380" spans="1:12" ht="21">
      <c r="A17380" s="26"/>
      <c r="B17380" s="27"/>
      <c r="C17380" s="27"/>
      <c r="D17380" s="27"/>
      <c r="E17380" s="27"/>
      <c r="F17380" s="27"/>
      <c r="G17380" s="29"/>
      <c r="H17380" s="29"/>
      <c r="I17380" s="29"/>
      <c r="J17380" s="29"/>
      <c r="K17380" s="29"/>
      <c r="L17380" s="29"/>
    </row>
    <row r="17381" spans="1:12" ht="21">
      <c r="A17381" s="26"/>
      <c r="B17381" s="27"/>
      <c r="C17381" s="27"/>
      <c r="D17381" s="27"/>
      <c r="E17381" s="27"/>
      <c r="F17381" s="27"/>
      <c r="G17381" s="29"/>
      <c r="H17381" s="29"/>
      <c r="I17381" s="29"/>
      <c r="J17381" s="29"/>
      <c r="K17381" s="29"/>
      <c r="L17381" s="29"/>
    </row>
    <row r="17382" spans="1:12" ht="21">
      <c r="A17382" s="26"/>
      <c r="B17382" s="27"/>
      <c r="C17382" s="27"/>
      <c r="D17382" s="27"/>
      <c r="E17382" s="27"/>
      <c r="F17382" s="27"/>
      <c r="G17382" s="29"/>
      <c r="H17382" s="29"/>
      <c r="I17382" s="29"/>
      <c r="J17382" s="29"/>
      <c r="K17382" s="29"/>
      <c r="L17382" s="29"/>
    </row>
    <row r="17383" spans="1:12" ht="21">
      <c r="A17383" s="26"/>
      <c r="B17383" s="27"/>
      <c r="C17383" s="27"/>
      <c r="D17383" s="27"/>
      <c r="E17383" s="27"/>
      <c r="F17383" s="27"/>
      <c r="G17383" s="29"/>
      <c r="H17383" s="29"/>
      <c r="I17383" s="29"/>
      <c r="J17383" s="29"/>
      <c r="K17383" s="29"/>
      <c r="L17383" s="29"/>
    </row>
    <row r="17384" spans="1:12" ht="21">
      <c r="A17384" s="26"/>
      <c r="B17384" s="27"/>
      <c r="C17384" s="27"/>
      <c r="D17384" s="27"/>
      <c r="E17384" s="27"/>
      <c r="F17384" s="27"/>
      <c r="G17384" s="29"/>
      <c r="H17384" s="29"/>
      <c r="I17384" s="29"/>
      <c r="J17384" s="29"/>
      <c r="K17384" s="29"/>
      <c r="L17384" s="29"/>
    </row>
    <row r="17385" spans="1:12" ht="21">
      <c r="A17385" s="26"/>
      <c r="B17385" s="27"/>
      <c r="C17385" s="27"/>
      <c r="D17385" s="27"/>
      <c r="E17385" s="27"/>
      <c r="F17385" s="27"/>
      <c r="G17385" s="29"/>
      <c r="H17385" s="29"/>
      <c r="I17385" s="29"/>
      <c r="J17385" s="29"/>
      <c r="K17385" s="29"/>
      <c r="L17385" s="29"/>
    </row>
    <row r="17386" spans="1:12" ht="21">
      <c r="A17386" s="26"/>
      <c r="B17386" s="27"/>
      <c r="C17386" s="27"/>
      <c r="D17386" s="27"/>
      <c r="E17386" s="27"/>
      <c r="F17386" s="27"/>
      <c r="G17386" s="29"/>
      <c r="H17386" s="29"/>
      <c r="I17386" s="29"/>
      <c r="J17386" s="29"/>
      <c r="K17386" s="29"/>
      <c r="L17386" s="29"/>
    </row>
    <row r="17387" spans="1:12" ht="21">
      <c r="A17387" s="26"/>
      <c r="B17387" s="27"/>
      <c r="C17387" s="27"/>
      <c r="D17387" s="27"/>
      <c r="E17387" s="27"/>
      <c r="F17387" s="27"/>
      <c r="G17387" s="29"/>
      <c r="H17387" s="29"/>
      <c r="I17387" s="29"/>
      <c r="J17387" s="29"/>
      <c r="K17387" s="29"/>
      <c r="L17387" s="29"/>
    </row>
    <row r="17388" spans="1:12" ht="21">
      <c r="A17388" s="26"/>
      <c r="B17388" s="27"/>
      <c r="C17388" s="27"/>
      <c r="D17388" s="27"/>
      <c r="E17388" s="27"/>
      <c r="F17388" s="27"/>
      <c r="G17388" s="29"/>
      <c r="H17388" s="29"/>
      <c r="I17388" s="29"/>
      <c r="J17388" s="29"/>
      <c r="K17388" s="29"/>
      <c r="L17388" s="29"/>
    </row>
    <row r="17389" spans="1:12" ht="21">
      <c r="A17389" s="26"/>
      <c r="B17389" s="27"/>
      <c r="C17389" s="27"/>
      <c r="D17389" s="27"/>
      <c r="E17389" s="27"/>
      <c r="F17389" s="27"/>
      <c r="G17389" s="28"/>
      <c r="H17389" s="28"/>
      <c r="I17389" s="28"/>
      <c r="J17389" s="28"/>
      <c r="K17389" s="28"/>
      <c r="L17389" s="28"/>
    </row>
    <row r="17390" spans="1:12" ht="21">
      <c r="A17390" s="26"/>
      <c r="B17390" s="27"/>
      <c r="C17390" s="27"/>
      <c r="D17390" s="27"/>
      <c r="E17390" s="27"/>
      <c r="F17390" s="27"/>
      <c r="G17390" s="29"/>
      <c r="H17390" s="29"/>
      <c r="I17390" s="29"/>
      <c r="J17390" s="29"/>
      <c r="K17390" s="29"/>
      <c r="L17390" s="29"/>
    </row>
    <row r="17391" spans="1:12" ht="21">
      <c r="A17391" s="26"/>
      <c r="B17391" s="27"/>
      <c r="C17391" s="27"/>
      <c r="D17391" s="27"/>
      <c r="E17391" s="27"/>
      <c r="F17391" s="27"/>
      <c r="G17391" s="29"/>
      <c r="H17391" s="29"/>
      <c r="I17391" s="29"/>
      <c r="J17391" s="29"/>
      <c r="K17391" s="29"/>
      <c r="L17391" s="29"/>
    </row>
    <row r="17392" spans="1:12" ht="21">
      <c r="A17392" s="26"/>
      <c r="B17392" s="27"/>
      <c r="C17392" s="27"/>
      <c r="D17392" s="27"/>
      <c r="E17392" s="27"/>
      <c r="F17392" s="27"/>
      <c r="G17392" s="29"/>
      <c r="H17392" s="29"/>
      <c r="I17392" s="29"/>
      <c r="J17392" s="29"/>
      <c r="K17392" s="29"/>
      <c r="L17392" s="29"/>
    </row>
    <row r="17393" spans="1:12" ht="21">
      <c r="A17393" s="26"/>
      <c r="B17393" s="27"/>
      <c r="C17393" s="27"/>
      <c r="D17393" s="27"/>
      <c r="E17393" s="27"/>
      <c r="F17393" s="27"/>
      <c r="G17393" s="29"/>
      <c r="H17393" s="29"/>
      <c r="I17393" s="29"/>
      <c r="J17393" s="29"/>
      <c r="K17393" s="29"/>
      <c r="L17393" s="29"/>
    </row>
    <row r="17394" spans="1:12" ht="21">
      <c r="A17394" s="26"/>
      <c r="B17394" s="27"/>
      <c r="C17394" s="27"/>
      <c r="D17394" s="27"/>
      <c r="E17394" s="27"/>
      <c r="F17394" s="27"/>
      <c r="G17394" s="29"/>
      <c r="H17394" s="29"/>
      <c r="I17394" s="29"/>
      <c r="J17394" s="29"/>
      <c r="K17394" s="29"/>
      <c r="L17394" s="29"/>
    </row>
    <row r="17395" spans="1:12" ht="21">
      <c r="A17395" s="26"/>
      <c r="B17395" s="27"/>
      <c r="C17395" s="27"/>
      <c r="D17395" s="27"/>
      <c r="E17395" s="27"/>
      <c r="F17395" s="27"/>
      <c r="G17395" s="29"/>
      <c r="H17395" s="29"/>
      <c r="I17395" s="29"/>
      <c r="J17395" s="29"/>
      <c r="K17395" s="29"/>
      <c r="L17395" s="29"/>
    </row>
    <row r="17396" spans="1:12" ht="21">
      <c r="A17396" s="26"/>
      <c r="B17396" s="27"/>
      <c r="C17396" s="27"/>
      <c r="D17396" s="27"/>
      <c r="E17396" s="27"/>
      <c r="F17396" s="27"/>
      <c r="G17396" s="29"/>
      <c r="H17396" s="29"/>
      <c r="I17396" s="29"/>
      <c r="J17396" s="29"/>
      <c r="K17396" s="29"/>
      <c r="L17396" s="29"/>
    </row>
    <row r="17397" spans="1:12" ht="21">
      <c r="A17397" s="26"/>
      <c r="B17397" s="27"/>
      <c r="C17397" s="27"/>
      <c r="D17397" s="27"/>
      <c r="E17397" s="27"/>
      <c r="F17397" s="27"/>
      <c r="G17397" s="29"/>
      <c r="H17397" s="29"/>
      <c r="I17397" s="29"/>
      <c r="J17397" s="29"/>
      <c r="K17397" s="29"/>
      <c r="L17397" s="29"/>
    </row>
    <row r="17398" spans="1:12" ht="21">
      <c r="A17398" s="26"/>
      <c r="B17398" s="27"/>
      <c r="C17398" s="27"/>
      <c r="D17398" s="27"/>
      <c r="E17398" s="27"/>
      <c r="F17398" s="27"/>
      <c r="G17398" s="28"/>
      <c r="H17398" s="28"/>
      <c r="I17398" s="28"/>
      <c r="J17398" s="28"/>
      <c r="K17398" s="28"/>
      <c r="L17398" s="28"/>
    </row>
    <row r="17399" spans="1:12" ht="21">
      <c r="A17399" s="26"/>
      <c r="B17399" s="27"/>
      <c r="C17399" s="27"/>
      <c r="D17399" s="27"/>
      <c r="E17399" s="27"/>
      <c r="F17399" s="27"/>
      <c r="G17399" s="28"/>
      <c r="H17399" s="28"/>
      <c r="I17399" s="28"/>
      <c r="J17399" s="28"/>
      <c r="K17399" s="28"/>
      <c r="L17399" s="28"/>
    </row>
    <row r="17400" spans="1:12" ht="21">
      <c r="A17400" s="26"/>
      <c r="B17400" s="27"/>
      <c r="C17400" s="27"/>
      <c r="D17400" s="27"/>
      <c r="E17400" s="27"/>
      <c r="F17400" s="27"/>
      <c r="G17400" s="28"/>
      <c r="H17400" s="28"/>
      <c r="I17400" s="28"/>
      <c r="J17400" s="28"/>
      <c r="K17400" s="28"/>
      <c r="L17400" s="28"/>
    </row>
    <row r="17401" spans="1:12" ht="21">
      <c r="A17401" s="26"/>
      <c r="B17401" s="27"/>
      <c r="C17401" s="27"/>
      <c r="D17401" s="27"/>
      <c r="E17401" s="27"/>
      <c r="F17401" s="27"/>
      <c r="G17401" s="29"/>
      <c r="H17401" s="29"/>
      <c r="I17401" s="29"/>
      <c r="J17401" s="29"/>
      <c r="K17401" s="29"/>
      <c r="L17401" s="29"/>
    </row>
    <row r="17402" spans="1:12" ht="21">
      <c r="A17402" s="26"/>
      <c r="B17402" s="27"/>
      <c r="C17402" s="27"/>
      <c r="D17402" s="27"/>
      <c r="E17402" s="27"/>
      <c r="F17402" s="27"/>
      <c r="G17402" s="28"/>
      <c r="H17402" s="28"/>
      <c r="I17402" s="28"/>
      <c r="J17402" s="28"/>
      <c r="K17402" s="28"/>
      <c r="L17402" s="28"/>
    </row>
    <row r="17403" spans="1:12" ht="21">
      <c r="A17403" s="26"/>
      <c r="B17403" s="27"/>
      <c r="C17403" s="27"/>
      <c r="D17403" s="27"/>
      <c r="E17403" s="27"/>
      <c r="F17403" s="27"/>
      <c r="G17403" s="28"/>
      <c r="H17403" s="28"/>
      <c r="I17403" s="28"/>
      <c r="J17403" s="28"/>
      <c r="K17403" s="28"/>
      <c r="L17403" s="28"/>
    </row>
    <row r="17404" spans="1:12" ht="21">
      <c r="A17404" s="26"/>
      <c r="B17404" s="27"/>
      <c r="C17404" s="27"/>
      <c r="D17404" s="27"/>
      <c r="E17404" s="27"/>
      <c r="F17404" s="27"/>
      <c r="G17404" s="28"/>
      <c r="H17404" s="28"/>
      <c r="I17404" s="28"/>
      <c r="J17404" s="28"/>
      <c r="K17404" s="28"/>
      <c r="L17404" s="28"/>
    </row>
    <row r="17405" spans="1:12" ht="21">
      <c r="A17405" s="26"/>
      <c r="B17405" s="27"/>
      <c r="C17405" s="27"/>
      <c r="D17405" s="27"/>
      <c r="E17405" s="27"/>
      <c r="F17405" s="27"/>
      <c r="G17405" s="28"/>
      <c r="H17405" s="28"/>
      <c r="I17405" s="28"/>
      <c r="J17405" s="28"/>
      <c r="K17405" s="28"/>
      <c r="L17405" s="28"/>
    </row>
    <row r="17406" spans="1:12" ht="21">
      <c r="A17406" s="26"/>
      <c r="B17406" s="27"/>
      <c r="C17406" s="27"/>
      <c r="D17406" s="27"/>
      <c r="E17406" s="27"/>
      <c r="F17406" s="27"/>
      <c r="G17406" s="29"/>
      <c r="H17406" s="29"/>
      <c r="I17406" s="29"/>
      <c r="J17406" s="29"/>
      <c r="K17406" s="29"/>
      <c r="L17406" s="29"/>
    </row>
    <row r="17407" spans="1:12" ht="21">
      <c r="A17407" s="26"/>
      <c r="B17407" s="27"/>
      <c r="C17407" s="27"/>
      <c r="D17407" s="27"/>
      <c r="E17407" s="27"/>
      <c r="F17407" s="27"/>
      <c r="G17407" s="28"/>
      <c r="H17407" s="28"/>
      <c r="I17407" s="28"/>
      <c r="J17407" s="28"/>
      <c r="K17407" s="28"/>
      <c r="L17407" s="28"/>
    </row>
    <row r="17408" spans="1:12" ht="21">
      <c r="A17408" s="26"/>
      <c r="B17408" s="27"/>
      <c r="C17408" s="27"/>
      <c r="D17408" s="27"/>
      <c r="E17408" s="27"/>
      <c r="F17408" s="27"/>
      <c r="G17408" s="29"/>
      <c r="H17408" s="29"/>
      <c r="I17408" s="29"/>
      <c r="J17408" s="29"/>
      <c r="K17408" s="29"/>
      <c r="L17408" s="29"/>
    </row>
    <row r="17409" spans="1:12" ht="21">
      <c r="A17409" s="26"/>
      <c r="B17409" s="27"/>
      <c r="C17409" s="27"/>
      <c r="D17409" s="27"/>
      <c r="E17409" s="27"/>
      <c r="F17409" s="27"/>
      <c r="G17409" s="28"/>
      <c r="H17409" s="28"/>
      <c r="I17409" s="28"/>
      <c r="J17409" s="28"/>
      <c r="K17409" s="28"/>
      <c r="L17409" s="28"/>
    </row>
    <row r="17410" spans="1:12" ht="21">
      <c r="A17410" s="26"/>
      <c r="B17410" s="27"/>
      <c r="C17410" s="27"/>
      <c r="D17410" s="27"/>
      <c r="E17410" s="27"/>
      <c r="F17410" s="27"/>
      <c r="G17410" s="29"/>
      <c r="H17410" s="29"/>
      <c r="I17410" s="29"/>
      <c r="J17410" s="29"/>
      <c r="K17410" s="29"/>
      <c r="L17410" s="29"/>
    </row>
    <row r="17411" spans="1:12" ht="21">
      <c r="A17411" s="26"/>
      <c r="B17411" s="27"/>
      <c r="C17411" s="27"/>
      <c r="D17411" s="27"/>
      <c r="E17411" s="27"/>
      <c r="F17411" s="27"/>
      <c r="G17411" s="29"/>
      <c r="H17411" s="29"/>
      <c r="I17411" s="29"/>
      <c r="J17411" s="29"/>
      <c r="K17411" s="29"/>
      <c r="L17411" s="29"/>
    </row>
    <row r="17412" spans="1:12" ht="21">
      <c r="A17412" s="26"/>
      <c r="B17412" s="27"/>
      <c r="C17412" s="27"/>
      <c r="D17412" s="27"/>
      <c r="E17412" s="27"/>
      <c r="F17412" s="27"/>
      <c r="G17412" s="29"/>
      <c r="H17412" s="29"/>
      <c r="I17412" s="29"/>
      <c r="J17412" s="29"/>
      <c r="K17412" s="29"/>
      <c r="L17412" s="29"/>
    </row>
    <row r="17413" spans="1:12" ht="21">
      <c r="A17413" s="26"/>
      <c r="B17413" s="27"/>
      <c r="C17413" s="27"/>
      <c r="D17413" s="27"/>
      <c r="E17413" s="27"/>
      <c r="F17413" s="27"/>
      <c r="G17413" s="29"/>
      <c r="H17413" s="29"/>
      <c r="I17413" s="29"/>
      <c r="J17413" s="29"/>
      <c r="K17413" s="29"/>
      <c r="L17413" s="29"/>
    </row>
    <row r="17414" spans="1:12" ht="21">
      <c r="A17414" s="26"/>
      <c r="B17414" s="27"/>
      <c r="C17414" s="27"/>
      <c r="D17414" s="27"/>
      <c r="E17414" s="27"/>
      <c r="F17414" s="27"/>
      <c r="G17414" s="29"/>
      <c r="H17414" s="29"/>
      <c r="I17414" s="29"/>
      <c r="J17414" s="29"/>
      <c r="K17414" s="29"/>
      <c r="L17414" s="29"/>
    </row>
    <row r="17415" spans="1:12" ht="21">
      <c r="A17415" s="26"/>
      <c r="B17415" s="27"/>
      <c r="C17415" s="27"/>
      <c r="D17415" s="27"/>
      <c r="E17415" s="27"/>
      <c r="F17415" s="27"/>
      <c r="G17415" s="29"/>
      <c r="H17415" s="29"/>
      <c r="I17415" s="29"/>
      <c r="J17415" s="29"/>
      <c r="K17415" s="29"/>
      <c r="L17415" s="29"/>
    </row>
    <row r="17416" spans="1:12" ht="21">
      <c r="A17416" s="26"/>
      <c r="B17416" s="27"/>
      <c r="C17416" s="27"/>
      <c r="D17416" s="27"/>
      <c r="E17416" s="27"/>
      <c r="F17416" s="27"/>
      <c r="G17416" s="29"/>
      <c r="H17416" s="29"/>
      <c r="I17416" s="29"/>
      <c r="J17416" s="29"/>
      <c r="K17416" s="29"/>
      <c r="L17416" s="29"/>
    </row>
    <row r="17417" spans="1:12" ht="21">
      <c r="A17417" s="26"/>
      <c r="B17417" s="27"/>
      <c r="C17417" s="27"/>
      <c r="D17417" s="27"/>
      <c r="E17417" s="27"/>
      <c r="F17417" s="27"/>
      <c r="G17417" s="29"/>
      <c r="H17417" s="29"/>
      <c r="I17417" s="29"/>
      <c r="J17417" s="29"/>
      <c r="K17417" s="29"/>
      <c r="L17417" s="29"/>
    </row>
    <row r="17418" spans="1:12" ht="21">
      <c r="A17418" s="26"/>
      <c r="B17418" s="27"/>
      <c r="C17418" s="27"/>
      <c r="D17418" s="27"/>
      <c r="E17418" s="27"/>
      <c r="F17418" s="27"/>
      <c r="G17418" s="29"/>
      <c r="H17418" s="29"/>
      <c r="I17418" s="29"/>
      <c r="J17418" s="29"/>
      <c r="K17418" s="29"/>
      <c r="L17418" s="29"/>
    </row>
    <row r="17419" spans="1:12" ht="21">
      <c r="A17419" s="26"/>
      <c r="B17419" s="27"/>
      <c r="C17419" s="27"/>
      <c r="D17419" s="27"/>
      <c r="E17419" s="27"/>
      <c r="F17419" s="27"/>
      <c r="G17419" s="29"/>
      <c r="H17419" s="29"/>
      <c r="I17419" s="29"/>
      <c r="J17419" s="29"/>
      <c r="K17419" s="29"/>
      <c r="L17419" s="29"/>
    </row>
    <row r="17420" spans="1:12" ht="21">
      <c r="A17420" s="26"/>
      <c r="B17420" s="27"/>
      <c r="C17420" s="27"/>
      <c r="D17420" s="27"/>
      <c r="E17420" s="27"/>
      <c r="F17420" s="27"/>
      <c r="G17420" s="28"/>
      <c r="H17420" s="28"/>
      <c r="I17420" s="28"/>
      <c r="J17420" s="28"/>
      <c r="K17420" s="28"/>
      <c r="L17420" s="28"/>
    </row>
    <row r="17421" spans="1:12" ht="21">
      <c r="A17421" s="26"/>
      <c r="B17421" s="27"/>
      <c r="C17421" s="27"/>
      <c r="D17421" s="27"/>
      <c r="E17421" s="27"/>
      <c r="F17421" s="27"/>
      <c r="G17421" s="29"/>
      <c r="H17421" s="29"/>
      <c r="I17421" s="29"/>
      <c r="J17421" s="29"/>
      <c r="K17421" s="29"/>
      <c r="L17421" s="29"/>
    </row>
    <row r="17422" spans="1:12" ht="21">
      <c r="A17422" s="26"/>
      <c r="B17422" s="27"/>
      <c r="C17422" s="27"/>
      <c r="D17422" s="27"/>
      <c r="E17422" s="27"/>
      <c r="F17422" s="27"/>
      <c r="G17422" s="29"/>
      <c r="H17422" s="29"/>
      <c r="I17422" s="29"/>
      <c r="J17422" s="29"/>
      <c r="K17422" s="29"/>
      <c r="L17422" s="29"/>
    </row>
    <row r="17423" spans="1:12" ht="21">
      <c r="A17423" s="26"/>
      <c r="B17423" s="27"/>
      <c r="C17423" s="27"/>
      <c r="D17423" s="27"/>
      <c r="E17423" s="27"/>
      <c r="F17423" s="27"/>
      <c r="G17423" s="29"/>
      <c r="H17423" s="29"/>
      <c r="I17423" s="29"/>
      <c r="J17423" s="29"/>
      <c r="K17423" s="29"/>
      <c r="L17423" s="29"/>
    </row>
    <row r="17424" spans="1:12" ht="21">
      <c r="A17424" s="26"/>
      <c r="B17424" s="27"/>
      <c r="C17424" s="27"/>
      <c r="D17424" s="27"/>
      <c r="E17424" s="27"/>
      <c r="F17424" s="27"/>
      <c r="G17424" s="29"/>
      <c r="H17424" s="29"/>
      <c r="I17424" s="29"/>
      <c r="J17424" s="29"/>
      <c r="K17424" s="29"/>
      <c r="L17424" s="29"/>
    </row>
    <row r="17425" spans="1:12" ht="21">
      <c r="A17425" s="26"/>
      <c r="B17425" s="27"/>
      <c r="C17425" s="27"/>
      <c r="D17425" s="27"/>
      <c r="E17425" s="27"/>
      <c r="F17425" s="27"/>
      <c r="G17425" s="29"/>
      <c r="H17425" s="29"/>
      <c r="I17425" s="29"/>
      <c r="J17425" s="29"/>
      <c r="K17425" s="29"/>
      <c r="L17425" s="29"/>
    </row>
    <row r="17426" spans="1:12" ht="21">
      <c r="A17426" s="26"/>
      <c r="B17426" s="27"/>
      <c r="C17426" s="27"/>
      <c r="D17426" s="27"/>
      <c r="E17426" s="27"/>
      <c r="F17426" s="27"/>
      <c r="G17426" s="28"/>
      <c r="H17426" s="28"/>
      <c r="I17426" s="28"/>
      <c r="J17426" s="28"/>
      <c r="K17426" s="28"/>
      <c r="L17426" s="28"/>
    </row>
    <row r="17427" spans="1:12" ht="21">
      <c r="A17427" s="26"/>
      <c r="B17427" s="27"/>
      <c r="C17427" s="27"/>
      <c r="D17427" s="27"/>
      <c r="E17427" s="27"/>
      <c r="F17427" s="27"/>
      <c r="G17427" s="29"/>
      <c r="H17427" s="29"/>
      <c r="I17427" s="29"/>
      <c r="J17427" s="29"/>
      <c r="K17427" s="29"/>
      <c r="L17427" s="29"/>
    </row>
    <row r="17428" spans="1:12" ht="21">
      <c r="A17428" s="26"/>
      <c r="B17428" s="27"/>
      <c r="C17428" s="27"/>
      <c r="D17428" s="27"/>
      <c r="E17428" s="27"/>
      <c r="F17428" s="27"/>
      <c r="G17428" s="28"/>
      <c r="H17428" s="28"/>
      <c r="I17428" s="28"/>
      <c r="J17428" s="28"/>
      <c r="K17428" s="28"/>
      <c r="L17428" s="28"/>
    </row>
    <row r="17429" spans="1:12" ht="21">
      <c r="A17429" s="26"/>
      <c r="B17429" s="27"/>
      <c r="C17429" s="27"/>
      <c r="D17429" s="27"/>
      <c r="E17429" s="27"/>
      <c r="F17429" s="27"/>
      <c r="G17429" s="28"/>
      <c r="H17429" s="28"/>
      <c r="I17429" s="28"/>
      <c r="J17429" s="28"/>
      <c r="K17429" s="28"/>
      <c r="L17429" s="28"/>
    </row>
    <row r="17430" spans="1:12" ht="21">
      <c r="A17430" s="26"/>
      <c r="B17430" s="27"/>
      <c r="C17430" s="27"/>
      <c r="D17430" s="27"/>
      <c r="E17430" s="27"/>
      <c r="F17430" s="27"/>
      <c r="G17430" s="29"/>
      <c r="H17430" s="29"/>
      <c r="I17430" s="29"/>
      <c r="J17430" s="29"/>
      <c r="K17430" s="29"/>
      <c r="L17430" s="29"/>
    </row>
    <row r="17431" spans="1:12" ht="21">
      <c r="A17431" s="26"/>
      <c r="B17431" s="27"/>
      <c r="C17431" s="27"/>
      <c r="D17431" s="27"/>
      <c r="E17431" s="27"/>
      <c r="F17431" s="27"/>
      <c r="G17431" s="29"/>
      <c r="H17431" s="29"/>
      <c r="I17431" s="29"/>
      <c r="J17431" s="29"/>
      <c r="K17431" s="29"/>
      <c r="L17431" s="29"/>
    </row>
    <row r="17432" spans="1:12" ht="21">
      <c r="A17432" s="26"/>
      <c r="B17432" s="27"/>
      <c r="C17432" s="27"/>
      <c r="D17432" s="27"/>
      <c r="E17432" s="27"/>
      <c r="F17432" s="27"/>
      <c r="G17432" s="29"/>
      <c r="H17432" s="29"/>
      <c r="I17432" s="29"/>
      <c r="J17432" s="29"/>
      <c r="K17432" s="29"/>
      <c r="L17432" s="29"/>
    </row>
    <row r="17433" spans="1:12" ht="21">
      <c r="A17433" s="26"/>
      <c r="B17433" s="27"/>
      <c r="C17433" s="27"/>
      <c r="D17433" s="27"/>
      <c r="E17433" s="27"/>
      <c r="F17433" s="27"/>
      <c r="G17433" s="28"/>
      <c r="H17433" s="28"/>
      <c r="I17433" s="28"/>
      <c r="J17433" s="28"/>
      <c r="K17433" s="28"/>
      <c r="L17433" s="28"/>
    </row>
    <row r="17434" spans="1:12" ht="21">
      <c r="A17434" s="26"/>
      <c r="B17434" s="27"/>
      <c r="C17434" s="27"/>
      <c r="D17434" s="27"/>
      <c r="E17434" s="27"/>
      <c r="F17434" s="27"/>
      <c r="G17434" s="28"/>
      <c r="H17434" s="28"/>
      <c r="I17434" s="28"/>
      <c r="J17434" s="28"/>
      <c r="K17434" s="28"/>
      <c r="L17434" s="28"/>
    </row>
    <row r="17435" spans="1:12" ht="21">
      <c r="A17435" s="26"/>
      <c r="B17435" s="27"/>
      <c r="C17435" s="27"/>
      <c r="D17435" s="27"/>
      <c r="E17435" s="27"/>
      <c r="F17435" s="27"/>
      <c r="G17435" s="28"/>
      <c r="H17435" s="28"/>
      <c r="I17435" s="28"/>
      <c r="J17435" s="28"/>
      <c r="K17435" s="28"/>
      <c r="L17435" s="28"/>
    </row>
    <row r="17436" spans="1:12" ht="21">
      <c r="A17436" s="26"/>
      <c r="B17436" s="27"/>
      <c r="C17436" s="27"/>
      <c r="D17436" s="27"/>
      <c r="E17436" s="27"/>
      <c r="F17436" s="27"/>
      <c r="G17436" s="28"/>
      <c r="H17436" s="28"/>
      <c r="I17436" s="28"/>
      <c r="J17436" s="28"/>
      <c r="K17436" s="28"/>
      <c r="L17436" s="28"/>
    </row>
    <row r="17437" spans="1:12" ht="21">
      <c r="A17437" s="26"/>
      <c r="B17437" s="27"/>
      <c r="C17437" s="27"/>
      <c r="D17437" s="27"/>
      <c r="E17437" s="27"/>
      <c r="F17437" s="27"/>
      <c r="G17437" s="28"/>
      <c r="H17437" s="28"/>
      <c r="I17437" s="28"/>
      <c r="J17437" s="28"/>
      <c r="K17437" s="28"/>
      <c r="L17437" s="28"/>
    </row>
    <row r="17438" spans="1:12" ht="21">
      <c r="A17438" s="26"/>
      <c r="B17438" s="27"/>
      <c r="C17438" s="27"/>
      <c r="D17438" s="27"/>
      <c r="E17438" s="27"/>
      <c r="F17438" s="27"/>
      <c r="G17438" s="29"/>
      <c r="H17438" s="29"/>
      <c r="I17438" s="29"/>
      <c r="J17438" s="29"/>
      <c r="K17438" s="29"/>
      <c r="L17438" s="29"/>
    </row>
    <row r="17439" spans="1:12" ht="21">
      <c r="A17439" s="26"/>
      <c r="B17439" s="27"/>
      <c r="C17439" s="27"/>
      <c r="D17439" s="27"/>
      <c r="E17439" s="27"/>
      <c r="F17439" s="27"/>
      <c r="G17439" s="28"/>
      <c r="H17439" s="28"/>
      <c r="I17439" s="28"/>
      <c r="J17439" s="28"/>
      <c r="K17439" s="28"/>
      <c r="L17439" s="28"/>
    </row>
    <row r="17440" spans="1:12" ht="21">
      <c r="A17440" s="26"/>
      <c r="B17440" s="27"/>
      <c r="C17440" s="27"/>
      <c r="D17440" s="27"/>
      <c r="E17440" s="27"/>
      <c r="F17440" s="27"/>
      <c r="G17440" s="28"/>
      <c r="H17440" s="28"/>
      <c r="I17440" s="28"/>
      <c r="J17440" s="28"/>
      <c r="K17440" s="28"/>
      <c r="L17440" s="28"/>
    </row>
    <row r="17441" spans="1:12" ht="21">
      <c r="A17441" s="26"/>
      <c r="B17441" s="27"/>
      <c r="C17441" s="27"/>
      <c r="D17441" s="27"/>
      <c r="E17441" s="27"/>
      <c r="F17441" s="27"/>
      <c r="G17441" s="28"/>
      <c r="H17441" s="28"/>
      <c r="I17441" s="28"/>
      <c r="J17441" s="28"/>
      <c r="K17441" s="28"/>
      <c r="L17441" s="28"/>
    </row>
    <row r="17442" spans="1:12" ht="21">
      <c r="A17442" s="26"/>
      <c r="B17442" s="27"/>
      <c r="C17442" s="27"/>
      <c r="D17442" s="27"/>
      <c r="E17442" s="27"/>
      <c r="F17442" s="27"/>
      <c r="G17442" s="28"/>
      <c r="H17442" s="28"/>
      <c r="I17442" s="28"/>
      <c r="J17442" s="28"/>
      <c r="K17442" s="28"/>
      <c r="L17442" s="28"/>
    </row>
    <row r="17443" spans="1:12" ht="21">
      <c r="A17443" s="26"/>
      <c r="B17443" s="27"/>
      <c r="C17443" s="27"/>
      <c r="D17443" s="27"/>
      <c r="E17443" s="27"/>
      <c r="F17443" s="27"/>
      <c r="G17443" s="28"/>
      <c r="H17443" s="28"/>
      <c r="I17443" s="28"/>
      <c r="J17443" s="28"/>
      <c r="K17443" s="28"/>
      <c r="L17443" s="28"/>
    </row>
    <row r="17444" spans="1:12" ht="21">
      <c r="A17444" s="26"/>
      <c r="B17444" s="27"/>
      <c r="C17444" s="27"/>
      <c r="D17444" s="27"/>
      <c r="E17444" s="27"/>
      <c r="F17444" s="27"/>
      <c r="G17444" s="28"/>
      <c r="H17444" s="28"/>
      <c r="I17444" s="28"/>
      <c r="J17444" s="28"/>
      <c r="K17444" s="28"/>
      <c r="L17444" s="28"/>
    </row>
    <row r="17445" spans="1:12" ht="21">
      <c r="A17445" s="26"/>
      <c r="B17445" s="27"/>
      <c r="C17445" s="27"/>
      <c r="D17445" s="27"/>
      <c r="E17445" s="27"/>
      <c r="F17445" s="27"/>
      <c r="G17445" s="29"/>
      <c r="H17445" s="29"/>
      <c r="I17445" s="29"/>
      <c r="J17445" s="29"/>
      <c r="K17445" s="29"/>
      <c r="L17445" s="29"/>
    </row>
    <row r="17446" spans="1:12" ht="21">
      <c r="A17446" s="26"/>
      <c r="B17446" s="27"/>
      <c r="C17446" s="27"/>
      <c r="D17446" s="27"/>
      <c r="E17446" s="27"/>
      <c r="F17446" s="27"/>
      <c r="G17446" s="28"/>
      <c r="H17446" s="28"/>
      <c r="I17446" s="28"/>
      <c r="J17446" s="28"/>
      <c r="K17446" s="28"/>
      <c r="L17446" s="28"/>
    </row>
    <row r="17447" spans="1:12" ht="21">
      <c r="A17447" s="26"/>
      <c r="B17447" s="27"/>
      <c r="C17447" s="27"/>
      <c r="D17447" s="27"/>
      <c r="E17447" s="27"/>
      <c r="F17447" s="27"/>
      <c r="G17447" s="29"/>
      <c r="H17447" s="29"/>
      <c r="I17447" s="29"/>
      <c r="J17447" s="29"/>
      <c r="K17447" s="29"/>
      <c r="L17447" s="29"/>
    </row>
    <row r="17448" spans="1:12" ht="21">
      <c r="A17448" s="26"/>
      <c r="B17448" s="27"/>
      <c r="C17448" s="27"/>
      <c r="D17448" s="27"/>
      <c r="E17448" s="27"/>
      <c r="F17448" s="27"/>
      <c r="G17448" s="28"/>
      <c r="H17448" s="28"/>
      <c r="I17448" s="28"/>
      <c r="J17448" s="28"/>
      <c r="K17448" s="28"/>
      <c r="L17448" s="28"/>
    </row>
    <row r="17449" spans="1:12" ht="21">
      <c r="A17449" s="26"/>
      <c r="B17449" s="27"/>
      <c r="C17449" s="27"/>
      <c r="D17449" s="27"/>
      <c r="E17449" s="27"/>
      <c r="F17449" s="27"/>
      <c r="G17449" s="29"/>
      <c r="H17449" s="29"/>
      <c r="I17449" s="29"/>
      <c r="J17449" s="29"/>
      <c r="K17449" s="29"/>
      <c r="L17449" s="29"/>
    </row>
    <row r="17450" spans="1:12" ht="21">
      <c r="A17450" s="26"/>
      <c r="B17450" s="27"/>
      <c r="C17450" s="27"/>
      <c r="D17450" s="27"/>
      <c r="E17450" s="27"/>
      <c r="F17450" s="27"/>
      <c r="G17450" s="29"/>
      <c r="H17450" s="29"/>
      <c r="I17450" s="29"/>
      <c r="J17450" s="29"/>
      <c r="K17450" s="29"/>
      <c r="L17450" s="29"/>
    </row>
    <row r="17451" spans="1:12" ht="21">
      <c r="A17451" s="26"/>
      <c r="B17451" s="27"/>
      <c r="C17451" s="27"/>
      <c r="D17451" s="27"/>
      <c r="E17451" s="27"/>
      <c r="F17451" s="27"/>
      <c r="G17451" s="29"/>
      <c r="H17451" s="29"/>
      <c r="I17451" s="29"/>
      <c r="J17451" s="29"/>
      <c r="K17451" s="29"/>
      <c r="L17451" s="29"/>
    </row>
    <row r="17452" spans="1:12" ht="21">
      <c r="A17452" s="26"/>
      <c r="B17452" s="27"/>
      <c r="C17452" s="27"/>
      <c r="D17452" s="27"/>
      <c r="E17452" s="27"/>
      <c r="F17452" s="27"/>
      <c r="G17452" s="29"/>
      <c r="H17452" s="29"/>
      <c r="I17452" s="29"/>
      <c r="J17452" s="29"/>
      <c r="K17452" s="29"/>
      <c r="L17452" s="29"/>
    </row>
    <row r="17453" spans="1:12" ht="21">
      <c r="A17453" s="26"/>
      <c r="B17453" s="27"/>
      <c r="C17453" s="27"/>
      <c r="D17453" s="27"/>
      <c r="E17453" s="27"/>
      <c r="F17453" s="27"/>
      <c r="G17453" s="29"/>
      <c r="H17453" s="29"/>
      <c r="I17453" s="29"/>
      <c r="J17453" s="29"/>
      <c r="K17453" s="29"/>
      <c r="L17453" s="29"/>
    </row>
    <row r="17454" spans="1:12" ht="21">
      <c r="A17454" s="26"/>
      <c r="B17454" s="27"/>
      <c r="C17454" s="27"/>
      <c r="D17454" s="27"/>
      <c r="E17454" s="27"/>
      <c r="F17454" s="27"/>
      <c r="G17454" s="29"/>
      <c r="H17454" s="29"/>
      <c r="I17454" s="29"/>
      <c r="J17454" s="29"/>
      <c r="K17454" s="29"/>
      <c r="L17454" s="29"/>
    </row>
    <row r="17455" spans="1:12" ht="21">
      <c r="A17455" s="26"/>
      <c r="B17455" s="27"/>
      <c r="C17455" s="27"/>
      <c r="D17455" s="27"/>
      <c r="E17455" s="27"/>
      <c r="F17455" s="27"/>
      <c r="G17455" s="29"/>
      <c r="H17455" s="29"/>
      <c r="I17455" s="29"/>
      <c r="J17455" s="29"/>
      <c r="K17455" s="29"/>
      <c r="L17455" s="29"/>
    </row>
    <row r="17456" spans="1:12" ht="21">
      <c r="A17456" s="26"/>
      <c r="B17456" s="27"/>
      <c r="C17456" s="27"/>
      <c r="D17456" s="27"/>
      <c r="E17456" s="27"/>
      <c r="F17456" s="27"/>
      <c r="G17456" s="29"/>
      <c r="H17456" s="29"/>
      <c r="I17456" s="29"/>
      <c r="J17456" s="29"/>
      <c r="K17456" s="29"/>
      <c r="L17456" s="29"/>
    </row>
    <row r="17457" spans="1:12" ht="21">
      <c r="A17457" s="26"/>
      <c r="B17457" s="27"/>
      <c r="C17457" s="27"/>
      <c r="D17457" s="27"/>
      <c r="E17457" s="27"/>
      <c r="F17457" s="27"/>
      <c r="G17457" s="29"/>
      <c r="H17457" s="29"/>
      <c r="I17457" s="29"/>
      <c r="J17457" s="29"/>
      <c r="K17457" s="29"/>
      <c r="L17457" s="29"/>
    </row>
    <row r="17458" spans="1:12" ht="21">
      <c r="A17458" s="26"/>
      <c r="B17458" s="27"/>
      <c r="C17458" s="27"/>
      <c r="D17458" s="27"/>
      <c r="E17458" s="27"/>
      <c r="F17458" s="27"/>
      <c r="G17458" s="29"/>
      <c r="H17458" s="29"/>
      <c r="I17458" s="29"/>
      <c r="J17458" s="29"/>
      <c r="K17458" s="29"/>
      <c r="L17458" s="29"/>
    </row>
    <row r="17459" spans="1:12" ht="21">
      <c r="A17459" s="26"/>
      <c r="B17459" s="27"/>
      <c r="C17459" s="27"/>
      <c r="D17459" s="27"/>
      <c r="E17459" s="27"/>
      <c r="F17459" s="27"/>
      <c r="G17459" s="29"/>
      <c r="H17459" s="29"/>
      <c r="I17459" s="29"/>
      <c r="J17459" s="29"/>
      <c r="K17459" s="29"/>
      <c r="L17459" s="29"/>
    </row>
    <row r="17460" spans="1:12" ht="21">
      <c r="A17460" s="26"/>
      <c r="B17460" s="27"/>
      <c r="C17460" s="27"/>
      <c r="D17460" s="27"/>
      <c r="E17460" s="27"/>
      <c r="F17460" s="27"/>
      <c r="G17460" s="29"/>
      <c r="H17460" s="29"/>
      <c r="I17460" s="29"/>
      <c r="J17460" s="29"/>
      <c r="K17460" s="29"/>
      <c r="L17460" s="29"/>
    </row>
    <row r="17461" spans="1:12" ht="21">
      <c r="A17461" s="26"/>
      <c r="B17461" s="27"/>
      <c r="C17461" s="27"/>
      <c r="D17461" s="27"/>
      <c r="E17461" s="27"/>
      <c r="F17461" s="27"/>
      <c r="G17461" s="28"/>
      <c r="H17461" s="28"/>
      <c r="I17461" s="28"/>
      <c r="J17461" s="28"/>
      <c r="K17461" s="28"/>
      <c r="L17461" s="28"/>
    </row>
    <row r="17462" spans="1:12" ht="21">
      <c r="A17462" s="26"/>
      <c r="B17462" s="27"/>
      <c r="C17462" s="27"/>
      <c r="D17462" s="27"/>
      <c r="E17462" s="27"/>
      <c r="F17462" s="27"/>
      <c r="G17462" s="28"/>
      <c r="H17462" s="28"/>
      <c r="I17462" s="28"/>
      <c r="J17462" s="28"/>
      <c r="K17462" s="28"/>
      <c r="L17462" s="28"/>
    </row>
    <row r="17463" spans="1:12" ht="21">
      <c r="A17463" s="26"/>
      <c r="B17463" s="27"/>
      <c r="C17463" s="27"/>
      <c r="D17463" s="27"/>
      <c r="E17463" s="27"/>
      <c r="F17463" s="27"/>
      <c r="G17463" s="29"/>
      <c r="H17463" s="29"/>
      <c r="I17463" s="29"/>
      <c r="J17463" s="29"/>
      <c r="K17463" s="29"/>
      <c r="L17463" s="29"/>
    </row>
    <row r="17464" spans="1:12" ht="21">
      <c r="A17464" s="26"/>
      <c r="B17464" s="27"/>
      <c r="C17464" s="27"/>
      <c r="D17464" s="27"/>
      <c r="E17464" s="27"/>
      <c r="F17464" s="27"/>
      <c r="G17464" s="29"/>
      <c r="H17464" s="29"/>
      <c r="I17464" s="29"/>
      <c r="J17464" s="29"/>
      <c r="K17464" s="29"/>
      <c r="L17464" s="29"/>
    </row>
    <row r="17465" spans="1:12" ht="21">
      <c r="A17465" s="26"/>
      <c r="B17465" s="27"/>
      <c r="C17465" s="27"/>
      <c r="D17465" s="27"/>
      <c r="E17465" s="27"/>
      <c r="F17465" s="27"/>
      <c r="G17465" s="29"/>
      <c r="H17465" s="29"/>
      <c r="I17465" s="29"/>
      <c r="J17465" s="29"/>
      <c r="K17465" s="29"/>
      <c r="L17465" s="29"/>
    </row>
    <row r="17466" spans="1:12" ht="21">
      <c r="A17466" s="26"/>
      <c r="B17466" s="27"/>
      <c r="C17466" s="27"/>
      <c r="D17466" s="27"/>
      <c r="E17466" s="27"/>
      <c r="F17466" s="27"/>
      <c r="G17466" s="29"/>
      <c r="H17466" s="29"/>
      <c r="I17466" s="29"/>
      <c r="J17466" s="29"/>
      <c r="K17466" s="29"/>
      <c r="L17466" s="29"/>
    </row>
    <row r="17467" spans="1:12" ht="21">
      <c r="A17467" s="26"/>
      <c r="B17467" s="27"/>
      <c r="C17467" s="27"/>
      <c r="D17467" s="27"/>
      <c r="E17467" s="27"/>
      <c r="F17467" s="27"/>
      <c r="G17467" s="29"/>
      <c r="H17467" s="29"/>
      <c r="I17467" s="29"/>
      <c r="J17467" s="29"/>
      <c r="K17467" s="29"/>
      <c r="L17467" s="29"/>
    </row>
    <row r="17468" spans="1:12" ht="21">
      <c r="A17468" s="26"/>
      <c r="B17468" s="27"/>
      <c r="C17468" s="27"/>
      <c r="D17468" s="27"/>
      <c r="E17468" s="27"/>
      <c r="F17468" s="27"/>
      <c r="G17468" s="28"/>
      <c r="H17468" s="28"/>
      <c r="I17468" s="28"/>
      <c r="J17468" s="28"/>
      <c r="K17468" s="28"/>
      <c r="L17468" s="28"/>
    </row>
    <row r="17469" spans="1:12" ht="21">
      <c r="A17469" s="26"/>
      <c r="B17469" s="27"/>
      <c r="C17469" s="27"/>
      <c r="D17469" s="27"/>
      <c r="E17469" s="27"/>
      <c r="F17469" s="27"/>
      <c r="G17469" s="29"/>
      <c r="H17469" s="29"/>
      <c r="I17469" s="29"/>
      <c r="J17469" s="29"/>
      <c r="K17469" s="29"/>
      <c r="L17469" s="29"/>
    </row>
    <row r="17470" spans="1:12" ht="21">
      <c r="A17470" s="26"/>
      <c r="B17470" s="27"/>
      <c r="C17470" s="27"/>
      <c r="D17470" s="27"/>
      <c r="E17470" s="27"/>
      <c r="F17470" s="27"/>
      <c r="G17470" s="28"/>
      <c r="H17470" s="28"/>
      <c r="I17470" s="28"/>
      <c r="J17470" s="28"/>
      <c r="K17470" s="28"/>
      <c r="L17470" s="28"/>
    </row>
    <row r="17471" spans="1:12" ht="21">
      <c r="A17471" s="26"/>
      <c r="B17471" s="27"/>
      <c r="C17471" s="27"/>
      <c r="D17471" s="27"/>
      <c r="E17471" s="27"/>
      <c r="F17471" s="27"/>
      <c r="G17471" s="28"/>
      <c r="H17471" s="28"/>
      <c r="I17471" s="28"/>
      <c r="J17471" s="28"/>
      <c r="K17471" s="28"/>
      <c r="L17471" s="28"/>
    </row>
    <row r="17472" spans="1:12" ht="21">
      <c r="A17472" s="26"/>
      <c r="B17472" s="27"/>
      <c r="C17472" s="27"/>
      <c r="D17472" s="27"/>
      <c r="E17472" s="27"/>
      <c r="F17472" s="27"/>
      <c r="G17472" s="28"/>
      <c r="H17472" s="28"/>
      <c r="I17472" s="28"/>
      <c r="J17472" s="28"/>
      <c r="K17472" s="28"/>
      <c r="L17472" s="28"/>
    </row>
    <row r="17473" spans="1:12" ht="21">
      <c r="A17473" s="26"/>
      <c r="B17473" s="27"/>
      <c r="C17473" s="27"/>
      <c r="D17473" s="27"/>
      <c r="E17473" s="27"/>
      <c r="F17473" s="27"/>
      <c r="G17473" s="29"/>
      <c r="H17473" s="29"/>
      <c r="I17473" s="29"/>
      <c r="J17473" s="29"/>
      <c r="K17473" s="29"/>
      <c r="L17473" s="29"/>
    </row>
    <row r="17474" spans="1:12" ht="21">
      <c r="A17474" s="26"/>
      <c r="B17474" s="27"/>
      <c r="C17474" s="27"/>
      <c r="D17474" s="27"/>
      <c r="E17474" s="27"/>
      <c r="F17474" s="27"/>
      <c r="G17474" s="29"/>
      <c r="H17474" s="29"/>
      <c r="I17474" s="29"/>
      <c r="J17474" s="29"/>
      <c r="K17474" s="29"/>
      <c r="L17474" s="29"/>
    </row>
    <row r="17475" spans="1:12" ht="21">
      <c r="A17475" s="26"/>
      <c r="B17475" s="27"/>
      <c r="C17475" s="27"/>
      <c r="D17475" s="27"/>
      <c r="E17475" s="27"/>
      <c r="F17475" s="27"/>
      <c r="G17475" s="29"/>
      <c r="H17475" s="29"/>
      <c r="I17475" s="29"/>
      <c r="J17475" s="29"/>
      <c r="K17475" s="29"/>
      <c r="L17475" s="29"/>
    </row>
    <row r="17476" spans="1:12" ht="21">
      <c r="A17476" s="26"/>
      <c r="B17476" s="27"/>
      <c r="C17476" s="27"/>
      <c r="D17476" s="27"/>
      <c r="E17476" s="27"/>
      <c r="F17476" s="27"/>
      <c r="G17476" s="29"/>
      <c r="H17476" s="29"/>
      <c r="I17476" s="29"/>
      <c r="J17476" s="29"/>
      <c r="K17476" s="29"/>
      <c r="L17476" s="29"/>
    </row>
    <row r="17477" spans="1:12" ht="21">
      <c r="A17477" s="26"/>
      <c r="B17477" s="27"/>
      <c r="C17477" s="27"/>
      <c r="D17477" s="27"/>
      <c r="E17477" s="27"/>
      <c r="F17477" s="27"/>
      <c r="G17477" s="29"/>
      <c r="H17477" s="29"/>
      <c r="I17477" s="29"/>
      <c r="J17477" s="29"/>
      <c r="K17477" s="29"/>
      <c r="L17477" s="29"/>
    </row>
    <row r="17478" spans="1:12" ht="21">
      <c r="A17478" s="26"/>
      <c r="B17478" s="27"/>
      <c r="C17478" s="27"/>
      <c r="D17478" s="27"/>
      <c r="E17478" s="27"/>
      <c r="F17478" s="27"/>
      <c r="G17478" s="28"/>
      <c r="H17478" s="28"/>
      <c r="I17478" s="28"/>
      <c r="J17478" s="28"/>
      <c r="K17478" s="28"/>
      <c r="L17478" s="28"/>
    </row>
    <row r="17479" spans="1:12" ht="21">
      <c r="A17479" s="26"/>
      <c r="B17479" s="27"/>
      <c r="C17479" s="27"/>
      <c r="D17479" s="27"/>
      <c r="E17479" s="27"/>
      <c r="F17479" s="27"/>
      <c r="G17479" s="29"/>
      <c r="H17479" s="29"/>
      <c r="I17479" s="29"/>
      <c r="J17479" s="29"/>
      <c r="K17479" s="29"/>
      <c r="L17479" s="29"/>
    </row>
    <row r="17480" spans="1:12" ht="21">
      <c r="A17480" s="26"/>
      <c r="B17480" s="27"/>
      <c r="C17480" s="27"/>
      <c r="D17480" s="27"/>
      <c r="E17480" s="27"/>
      <c r="F17480" s="27"/>
      <c r="G17480" s="28"/>
      <c r="H17480" s="28"/>
      <c r="I17480" s="28"/>
      <c r="J17480" s="28"/>
      <c r="K17480" s="28"/>
      <c r="L17480" s="28"/>
    </row>
    <row r="17481" spans="1:12" ht="21">
      <c r="A17481" s="26"/>
      <c r="B17481" s="27"/>
      <c r="C17481" s="27"/>
      <c r="D17481" s="27"/>
      <c r="E17481" s="27"/>
      <c r="F17481" s="27"/>
      <c r="G17481" s="28"/>
      <c r="H17481" s="28"/>
      <c r="I17481" s="28"/>
      <c r="J17481" s="28"/>
      <c r="K17481" s="28"/>
      <c r="L17481" s="28"/>
    </row>
    <row r="17482" spans="1:12" ht="21">
      <c r="A17482" s="26"/>
      <c r="B17482" s="27"/>
      <c r="C17482" s="27"/>
      <c r="D17482" s="27"/>
      <c r="E17482" s="27"/>
      <c r="F17482" s="27"/>
      <c r="G17482" s="29"/>
      <c r="H17482" s="29"/>
      <c r="I17482" s="29"/>
      <c r="J17482" s="29"/>
      <c r="K17482" s="29"/>
      <c r="L17482" s="29"/>
    </row>
    <row r="17483" spans="1:12" ht="21">
      <c r="A17483" s="26"/>
      <c r="B17483" s="27"/>
      <c r="C17483" s="27"/>
      <c r="D17483" s="27"/>
      <c r="E17483" s="27"/>
      <c r="F17483" s="27"/>
      <c r="G17483" s="29"/>
      <c r="H17483" s="29"/>
      <c r="I17483" s="29"/>
      <c r="J17483" s="29"/>
      <c r="K17483" s="29"/>
      <c r="L17483" s="29"/>
    </row>
    <row r="17484" spans="1:12" ht="21">
      <c r="A17484" s="26"/>
      <c r="B17484" s="27"/>
      <c r="C17484" s="27"/>
      <c r="D17484" s="27"/>
      <c r="E17484" s="27"/>
      <c r="F17484" s="27"/>
      <c r="G17484" s="29"/>
      <c r="H17484" s="29"/>
      <c r="I17484" s="29"/>
      <c r="J17484" s="29"/>
      <c r="K17484" s="29"/>
      <c r="L17484" s="29"/>
    </row>
    <row r="17485" spans="1:12" ht="21">
      <c r="A17485" s="26"/>
      <c r="B17485" s="27"/>
      <c r="C17485" s="27"/>
      <c r="D17485" s="27"/>
      <c r="E17485" s="27"/>
      <c r="F17485" s="27"/>
      <c r="G17485" s="29"/>
      <c r="H17485" s="29"/>
      <c r="I17485" s="29"/>
      <c r="J17485" s="29"/>
      <c r="K17485" s="29"/>
      <c r="L17485" s="29"/>
    </row>
    <row r="17486" spans="1:12" ht="21">
      <c r="A17486" s="26"/>
      <c r="B17486" s="27"/>
      <c r="C17486" s="27"/>
      <c r="D17486" s="27"/>
      <c r="E17486" s="27"/>
      <c r="F17486" s="27"/>
      <c r="G17486" s="29"/>
      <c r="H17486" s="29"/>
      <c r="I17486" s="29"/>
      <c r="J17486" s="29"/>
      <c r="K17486" s="29"/>
      <c r="L17486" s="29"/>
    </row>
    <row r="17487" spans="1:12" ht="21">
      <c r="A17487" s="26"/>
      <c r="B17487" s="27"/>
      <c r="C17487" s="27"/>
      <c r="D17487" s="27"/>
      <c r="E17487" s="27"/>
      <c r="F17487" s="27"/>
      <c r="G17487" s="28"/>
      <c r="H17487" s="28"/>
      <c r="I17487" s="28"/>
      <c r="J17487" s="28"/>
      <c r="K17487" s="28"/>
      <c r="L17487" s="28"/>
    </row>
    <row r="17488" spans="1:12" ht="21">
      <c r="A17488" s="26"/>
      <c r="B17488" s="27"/>
      <c r="C17488" s="27"/>
      <c r="D17488" s="27"/>
      <c r="E17488" s="27"/>
      <c r="F17488" s="27"/>
      <c r="G17488" s="28"/>
      <c r="H17488" s="28"/>
      <c r="I17488" s="28"/>
      <c r="J17488" s="28"/>
      <c r="K17488" s="28"/>
      <c r="L17488" s="28"/>
    </row>
    <row r="17489" spans="1:12" ht="21">
      <c r="A17489" s="26"/>
      <c r="B17489" s="27"/>
      <c r="C17489" s="27"/>
      <c r="D17489" s="27"/>
      <c r="E17489" s="27"/>
      <c r="F17489" s="27"/>
      <c r="G17489" s="28"/>
      <c r="H17489" s="28"/>
      <c r="I17489" s="28"/>
      <c r="J17489" s="28"/>
      <c r="K17489" s="28"/>
      <c r="L17489" s="28"/>
    </row>
    <row r="17490" spans="1:12" ht="21">
      <c r="A17490" s="26"/>
      <c r="B17490" s="27"/>
      <c r="C17490" s="27"/>
      <c r="D17490" s="27"/>
      <c r="E17490" s="27"/>
      <c r="F17490" s="27"/>
      <c r="G17490" s="28"/>
      <c r="H17490" s="28"/>
      <c r="I17490" s="28"/>
      <c r="J17490" s="28"/>
      <c r="K17490" s="28"/>
      <c r="L17490" s="28"/>
    </row>
    <row r="17491" spans="1:12" ht="21">
      <c r="A17491" s="26"/>
      <c r="B17491" s="27"/>
      <c r="C17491" s="27"/>
      <c r="D17491" s="27"/>
      <c r="E17491" s="27"/>
      <c r="F17491" s="27"/>
      <c r="G17491" s="28"/>
      <c r="H17491" s="28"/>
      <c r="I17491" s="28"/>
      <c r="J17491" s="28"/>
      <c r="K17491" s="28"/>
      <c r="L17491" s="28"/>
    </row>
    <row r="17492" spans="1:12" ht="21">
      <c r="A17492" s="26"/>
      <c r="B17492" s="27"/>
      <c r="C17492" s="27"/>
      <c r="D17492" s="27"/>
      <c r="E17492" s="27"/>
      <c r="F17492" s="27"/>
      <c r="G17492" s="29"/>
      <c r="H17492" s="29"/>
      <c r="I17492" s="29"/>
      <c r="J17492" s="29"/>
      <c r="K17492" s="29"/>
      <c r="L17492" s="29"/>
    </row>
    <row r="17493" spans="1:12" ht="21">
      <c r="A17493" s="26"/>
      <c r="B17493" s="27"/>
      <c r="C17493" s="27"/>
      <c r="D17493" s="27"/>
      <c r="E17493" s="27"/>
      <c r="F17493" s="27"/>
      <c r="G17493" s="28"/>
      <c r="H17493" s="28"/>
      <c r="I17493" s="28"/>
      <c r="J17493" s="28"/>
      <c r="K17493" s="28"/>
      <c r="L17493" s="28"/>
    </row>
    <row r="17494" spans="1:12" ht="21">
      <c r="A17494" s="26"/>
      <c r="B17494" s="27"/>
      <c r="C17494" s="27"/>
      <c r="D17494" s="27"/>
      <c r="E17494" s="27"/>
      <c r="F17494" s="27"/>
      <c r="G17494" s="28"/>
      <c r="H17494" s="28"/>
      <c r="I17494" s="28"/>
      <c r="J17494" s="28"/>
      <c r="K17494" s="28"/>
      <c r="L17494" s="28"/>
    </row>
    <row r="17495" spans="1:12" ht="21">
      <c r="A17495" s="26"/>
      <c r="B17495" s="27"/>
      <c r="C17495" s="27"/>
      <c r="D17495" s="27"/>
      <c r="E17495" s="27"/>
      <c r="F17495" s="27"/>
      <c r="G17495" s="29"/>
      <c r="H17495" s="29"/>
      <c r="I17495" s="29"/>
      <c r="J17495" s="29"/>
      <c r="K17495" s="29"/>
      <c r="L17495" s="29"/>
    </row>
    <row r="17496" spans="1:12" ht="21">
      <c r="A17496" s="26"/>
      <c r="B17496" s="27"/>
      <c r="C17496" s="27"/>
      <c r="D17496" s="27"/>
      <c r="E17496" s="27"/>
      <c r="F17496" s="27"/>
      <c r="G17496" s="28"/>
      <c r="H17496" s="28"/>
      <c r="I17496" s="28"/>
      <c r="J17496" s="28"/>
      <c r="K17496" s="28"/>
      <c r="L17496" s="28"/>
    </row>
    <row r="17497" spans="1:12" ht="21">
      <c r="A17497" s="26"/>
      <c r="B17497" s="27"/>
      <c r="C17497" s="27"/>
      <c r="D17497" s="27"/>
      <c r="E17497" s="27"/>
      <c r="F17497" s="27"/>
      <c r="G17497" s="29"/>
      <c r="H17497" s="29"/>
      <c r="I17497" s="29"/>
      <c r="J17497" s="29"/>
      <c r="K17497" s="29"/>
      <c r="L17497" s="29"/>
    </row>
    <row r="17498" spans="1:12" ht="21">
      <c r="A17498" s="26"/>
      <c r="B17498" s="27"/>
      <c r="C17498" s="27"/>
      <c r="D17498" s="27"/>
      <c r="E17498" s="27"/>
      <c r="F17498" s="27"/>
      <c r="G17498" s="29"/>
      <c r="H17498" s="29"/>
      <c r="I17498" s="29"/>
      <c r="J17498" s="29"/>
      <c r="K17498" s="29"/>
      <c r="L17498" s="29"/>
    </row>
    <row r="17499" spans="1:12" ht="21">
      <c r="A17499" s="26"/>
      <c r="B17499" s="27"/>
      <c r="C17499" s="27"/>
      <c r="D17499" s="27"/>
      <c r="E17499" s="27"/>
      <c r="F17499" s="27"/>
      <c r="G17499" s="29"/>
      <c r="H17499" s="29"/>
      <c r="I17499" s="29"/>
      <c r="J17499" s="29"/>
      <c r="K17499" s="29"/>
      <c r="L17499" s="29"/>
    </row>
    <row r="17500" spans="1:12" ht="21">
      <c r="A17500" s="26"/>
      <c r="B17500" s="27"/>
      <c r="C17500" s="27"/>
      <c r="D17500" s="27"/>
      <c r="E17500" s="27"/>
      <c r="F17500" s="27"/>
      <c r="G17500" s="29"/>
      <c r="H17500" s="29"/>
      <c r="I17500" s="29"/>
      <c r="J17500" s="29"/>
      <c r="K17500" s="29"/>
      <c r="L17500" s="29"/>
    </row>
    <row r="17501" spans="1:12" ht="21">
      <c r="A17501" s="26"/>
      <c r="B17501" s="27"/>
      <c r="C17501" s="27"/>
      <c r="D17501" s="27"/>
      <c r="E17501" s="27"/>
      <c r="F17501" s="27"/>
      <c r="G17501" s="29"/>
      <c r="H17501" s="29"/>
      <c r="I17501" s="29"/>
      <c r="J17501" s="29"/>
      <c r="K17501" s="29"/>
      <c r="L17501" s="29"/>
    </row>
    <row r="17502" spans="1:12" ht="21">
      <c r="A17502" s="26"/>
      <c r="B17502" s="27"/>
      <c r="C17502" s="27"/>
      <c r="D17502" s="27"/>
      <c r="E17502" s="27"/>
      <c r="F17502" s="27"/>
      <c r="G17502" s="29"/>
      <c r="H17502" s="29"/>
      <c r="I17502" s="29"/>
      <c r="J17502" s="29"/>
      <c r="K17502" s="29"/>
      <c r="L17502" s="29"/>
    </row>
    <row r="17503" spans="1:12" ht="21">
      <c r="A17503" s="26"/>
      <c r="B17503" s="27"/>
      <c r="C17503" s="27"/>
      <c r="D17503" s="27"/>
      <c r="E17503" s="27"/>
      <c r="F17503" s="27"/>
      <c r="G17503" s="29"/>
      <c r="H17503" s="29"/>
      <c r="I17503" s="29"/>
      <c r="J17503" s="29"/>
      <c r="K17503" s="29"/>
      <c r="L17503" s="29"/>
    </row>
    <row r="17504" spans="1:12" ht="21">
      <c r="A17504" s="26"/>
      <c r="B17504" s="27"/>
      <c r="C17504" s="27"/>
      <c r="D17504" s="27"/>
      <c r="E17504" s="27"/>
      <c r="F17504" s="27"/>
      <c r="G17504" s="28"/>
      <c r="H17504" s="28"/>
      <c r="I17504" s="28"/>
      <c r="J17504" s="28"/>
      <c r="K17504" s="28"/>
      <c r="L17504" s="28"/>
    </row>
    <row r="17505" spans="1:12" ht="21">
      <c r="A17505" s="26"/>
      <c r="B17505" s="27"/>
      <c r="C17505" s="27"/>
      <c r="D17505" s="27"/>
      <c r="E17505" s="27"/>
      <c r="F17505" s="27"/>
      <c r="G17505" s="29"/>
      <c r="H17505" s="29"/>
      <c r="I17505" s="29"/>
      <c r="J17505" s="29"/>
      <c r="K17505" s="29"/>
      <c r="L17505" s="29"/>
    </row>
    <row r="17506" spans="1:12" ht="21">
      <c r="A17506" s="26"/>
      <c r="B17506" s="27"/>
      <c r="C17506" s="27"/>
      <c r="D17506" s="27"/>
      <c r="E17506" s="27"/>
      <c r="F17506" s="27"/>
      <c r="G17506" s="29"/>
      <c r="H17506" s="29"/>
      <c r="I17506" s="29"/>
      <c r="J17506" s="29"/>
      <c r="K17506" s="29"/>
      <c r="L17506" s="29"/>
    </row>
    <row r="17507" spans="1:12" ht="21">
      <c r="A17507" s="26"/>
      <c r="B17507" s="27"/>
      <c r="C17507" s="27"/>
      <c r="D17507" s="27"/>
      <c r="E17507" s="27"/>
      <c r="F17507" s="27"/>
      <c r="G17507" s="29"/>
      <c r="H17507" s="29"/>
      <c r="I17507" s="29"/>
      <c r="J17507" s="29"/>
      <c r="K17507" s="29"/>
      <c r="L17507" s="29"/>
    </row>
    <row r="17508" spans="1:12" ht="21">
      <c r="A17508" s="26"/>
      <c r="B17508" s="27"/>
      <c r="C17508" s="27"/>
      <c r="D17508" s="27"/>
      <c r="E17508" s="27"/>
      <c r="F17508" s="27"/>
      <c r="G17508" s="29"/>
      <c r="H17508" s="29"/>
      <c r="I17508" s="29"/>
      <c r="J17508" s="29"/>
      <c r="K17508" s="29"/>
      <c r="L17508" s="29"/>
    </row>
    <row r="17509" spans="1:12" ht="21">
      <c r="A17509" s="26"/>
      <c r="B17509" s="27"/>
      <c r="C17509" s="27"/>
      <c r="D17509" s="27"/>
      <c r="E17509" s="27"/>
      <c r="F17509" s="27"/>
      <c r="G17509" s="29"/>
      <c r="H17509" s="29"/>
      <c r="I17509" s="29"/>
      <c r="J17509" s="29"/>
      <c r="K17509" s="29"/>
      <c r="L17509" s="29"/>
    </row>
    <row r="17510" spans="1:12" ht="21">
      <c r="A17510" s="26"/>
      <c r="B17510" s="27"/>
      <c r="C17510" s="27"/>
      <c r="D17510" s="27"/>
      <c r="E17510" s="27"/>
      <c r="F17510" s="27"/>
      <c r="G17510" s="29"/>
      <c r="H17510" s="29"/>
      <c r="I17510" s="29"/>
      <c r="J17510" s="29"/>
      <c r="K17510" s="29"/>
      <c r="L17510" s="29"/>
    </row>
    <row r="17511" spans="1:12" ht="21">
      <c r="A17511" s="26"/>
      <c r="B17511" s="27"/>
      <c r="C17511" s="27"/>
      <c r="D17511" s="27"/>
      <c r="E17511" s="27"/>
      <c r="F17511" s="27"/>
      <c r="G17511" s="29"/>
      <c r="H17511" s="29"/>
      <c r="I17511" s="29"/>
      <c r="J17511" s="29"/>
      <c r="K17511" s="29"/>
      <c r="L17511" s="29"/>
    </row>
    <row r="17512" spans="1:12" ht="21">
      <c r="A17512" s="26"/>
      <c r="B17512" s="27"/>
      <c r="C17512" s="27"/>
      <c r="D17512" s="27"/>
      <c r="E17512" s="27"/>
      <c r="F17512" s="27"/>
      <c r="G17512" s="29"/>
      <c r="H17512" s="29"/>
      <c r="I17512" s="29"/>
      <c r="J17512" s="29"/>
      <c r="K17512" s="29"/>
      <c r="L17512" s="29"/>
    </row>
    <row r="17513" spans="1:12" ht="21">
      <c r="A17513" s="26"/>
      <c r="B17513" s="27"/>
      <c r="C17513" s="27"/>
      <c r="D17513" s="27"/>
      <c r="E17513" s="27"/>
      <c r="F17513" s="27"/>
      <c r="G17513" s="29"/>
      <c r="H17513" s="29"/>
      <c r="I17513" s="29"/>
      <c r="J17513" s="29"/>
      <c r="K17513" s="29"/>
      <c r="L17513" s="29"/>
    </row>
    <row r="17514" spans="1:12" ht="21">
      <c r="A17514" s="26"/>
      <c r="B17514" s="27"/>
      <c r="C17514" s="27"/>
      <c r="D17514" s="27"/>
      <c r="E17514" s="27"/>
      <c r="F17514" s="27"/>
      <c r="G17514" s="29"/>
      <c r="H17514" s="29"/>
      <c r="I17514" s="29"/>
      <c r="J17514" s="29"/>
      <c r="K17514" s="29"/>
      <c r="L17514" s="29"/>
    </row>
    <row r="17515" spans="1:12" ht="21">
      <c r="A17515" s="26"/>
      <c r="B17515" s="27"/>
      <c r="C17515" s="27"/>
      <c r="D17515" s="27"/>
      <c r="E17515" s="27"/>
      <c r="F17515" s="27"/>
      <c r="G17515" s="28"/>
      <c r="H17515" s="28"/>
      <c r="I17515" s="28"/>
      <c r="J17515" s="28"/>
      <c r="K17515" s="28"/>
      <c r="L17515" s="28"/>
    </row>
    <row r="17516" spans="1:12" ht="21">
      <c r="A17516" s="26"/>
      <c r="B17516" s="27"/>
      <c r="C17516" s="27"/>
      <c r="D17516" s="27"/>
      <c r="E17516" s="27"/>
      <c r="F17516" s="27"/>
      <c r="G17516" s="28"/>
      <c r="H17516" s="28"/>
      <c r="I17516" s="28"/>
      <c r="J17516" s="28"/>
      <c r="K17516" s="28"/>
      <c r="L17516" s="28"/>
    </row>
    <row r="17517" spans="1:12" ht="21">
      <c r="A17517" s="26"/>
      <c r="B17517" s="27"/>
      <c r="C17517" s="27"/>
      <c r="D17517" s="27"/>
      <c r="E17517" s="27"/>
      <c r="F17517" s="27"/>
      <c r="G17517" s="28"/>
      <c r="H17517" s="28"/>
      <c r="I17517" s="28"/>
      <c r="J17517" s="28"/>
      <c r="K17517" s="28"/>
      <c r="L17517" s="28"/>
    </row>
    <row r="17518" spans="1:12" ht="21">
      <c r="A17518" s="26"/>
      <c r="B17518" s="27"/>
      <c r="C17518" s="27"/>
      <c r="D17518" s="27"/>
      <c r="E17518" s="27"/>
      <c r="F17518" s="27"/>
      <c r="G17518" s="28"/>
      <c r="H17518" s="28"/>
      <c r="I17518" s="28"/>
      <c r="J17518" s="28"/>
      <c r="K17518" s="28"/>
      <c r="L17518" s="28"/>
    </row>
    <row r="17519" spans="1:12" ht="21">
      <c r="A17519" s="26"/>
      <c r="B17519" s="27"/>
      <c r="C17519" s="27"/>
      <c r="D17519" s="27"/>
      <c r="E17519" s="27"/>
      <c r="F17519" s="27"/>
      <c r="G17519" s="28"/>
      <c r="H17519" s="28"/>
      <c r="I17519" s="28"/>
      <c r="J17519" s="28"/>
      <c r="K17519" s="28"/>
      <c r="L17519" s="28"/>
    </row>
    <row r="17520" spans="1:12" ht="21">
      <c r="A17520" s="26"/>
      <c r="B17520" s="27"/>
      <c r="C17520" s="27"/>
      <c r="D17520" s="27"/>
      <c r="E17520" s="27"/>
      <c r="F17520" s="27"/>
      <c r="G17520" s="28"/>
      <c r="H17520" s="28"/>
      <c r="I17520" s="28"/>
      <c r="J17520" s="28"/>
      <c r="K17520" s="28"/>
      <c r="L17520" s="28"/>
    </row>
    <row r="17521" spans="1:12" ht="21">
      <c r="A17521" s="26"/>
      <c r="B17521" s="27"/>
      <c r="C17521" s="27"/>
      <c r="D17521" s="27"/>
      <c r="E17521" s="27"/>
      <c r="F17521" s="27"/>
      <c r="G17521" s="28"/>
      <c r="H17521" s="28"/>
      <c r="I17521" s="28"/>
      <c r="J17521" s="28"/>
      <c r="K17521" s="28"/>
      <c r="L17521" s="28"/>
    </row>
    <row r="17522" spans="1:12" ht="21">
      <c r="A17522" s="26"/>
      <c r="B17522" s="27"/>
      <c r="C17522" s="27"/>
      <c r="D17522" s="27"/>
      <c r="E17522" s="27"/>
      <c r="F17522" s="27"/>
      <c r="G17522" s="29"/>
      <c r="H17522" s="29"/>
      <c r="I17522" s="29"/>
      <c r="J17522" s="29"/>
      <c r="K17522" s="29"/>
      <c r="L17522" s="29"/>
    </row>
    <row r="17523" spans="1:12" ht="21">
      <c r="A17523" s="26"/>
      <c r="B17523" s="27"/>
      <c r="C17523" s="27"/>
      <c r="D17523" s="27"/>
      <c r="E17523" s="27"/>
      <c r="F17523" s="27"/>
      <c r="G17523" s="28"/>
      <c r="H17523" s="28"/>
      <c r="I17523" s="28"/>
      <c r="J17523" s="28"/>
      <c r="K17523" s="28"/>
      <c r="L17523" s="28"/>
    </row>
    <row r="17524" spans="1:12" ht="21">
      <c r="A17524" s="26"/>
      <c r="B17524" s="27"/>
      <c r="C17524" s="27"/>
      <c r="D17524" s="27"/>
      <c r="E17524" s="27"/>
      <c r="F17524" s="27"/>
      <c r="G17524" s="28"/>
      <c r="H17524" s="28"/>
      <c r="I17524" s="28"/>
      <c r="J17524" s="28"/>
      <c r="K17524" s="28"/>
      <c r="L17524" s="28"/>
    </row>
    <row r="17525" spans="1:12" ht="21">
      <c r="A17525" s="26"/>
      <c r="B17525" s="27"/>
      <c r="C17525" s="27"/>
      <c r="D17525" s="27"/>
      <c r="E17525" s="27"/>
      <c r="F17525" s="27"/>
      <c r="G17525" s="28"/>
      <c r="H17525" s="28"/>
      <c r="I17525" s="28"/>
      <c r="J17525" s="28"/>
      <c r="K17525" s="28"/>
      <c r="L17525" s="28"/>
    </row>
    <row r="17526" spans="1:12" ht="21">
      <c r="A17526" s="26"/>
      <c r="B17526" s="27"/>
      <c r="C17526" s="27"/>
      <c r="D17526" s="27"/>
      <c r="E17526" s="27"/>
      <c r="F17526" s="27"/>
      <c r="G17526" s="28"/>
      <c r="H17526" s="28"/>
      <c r="I17526" s="28"/>
      <c r="J17526" s="28"/>
      <c r="K17526" s="28"/>
      <c r="L17526" s="28"/>
    </row>
    <row r="17527" spans="1:12" ht="21">
      <c r="A17527" s="26"/>
      <c r="B17527" s="27"/>
      <c r="C17527" s="27"/>
      <c r="D17527" s="27"/>
      <c r="E17527" s="27"/>
      <c r="F17527" s="27"/>
      <c r="G17527" s="28"/>
      <c r="H17527" s="28"/>
      <c r="I17527" s="28"/>
      <c r="J17527" s="28"/>
      <c r="K17527" s="28"/>
      <c r="L17527" s="28"/>
    </row>
    <row r="17528" spans="1:12" ht="21">
      <c r="A17528" s="26"/>
      <c r="B17528" s="27"/>
      <c r="C17528" s="27"/>
      <c r="D17528" s="27"/>
      <c r="E17528" s="27"/>
      <c r="F17528" s="27"/>
      <c r="G17528" s="29"/>
      <c r="H17528" s="29"/>
      <c r="I17528" s="29"/>
      <c r="J17528" s="29"/>
      <c r="K17528" s="29"/>
      <c r="L17528" s="29"/>
    </row>
    <row r="17529" spans="1:12" ht="21">
      <c r="A17529" s="26"/>
      <c r="B17529" s="27"/>
      <c r="C17529" s="27"/>
      <c r="D17529" s="27"/>
      <c r="E17529" s="27"/>
      <c r="F17529" s="27"/>
      <c r="G17529" s="28"/>
      <c r="H17529" s="28"/>
      <c r="I17529" s="28"/>
      <c r="J17529" s="28"/>
      <c r="K17529" s="28"/>
      <c r="L17529" s="28"/>
    </row>
    <row r="17530" spans="1:12" ht="21">
      <c r="A17530" s="26"/>
      <c r="B17530" s="27"/>
      <c r="C17530" s="27"/>
      <c r="D17530" s="27"/>
      <c r="E17530" s="27"/>
      <c r="F17530" s="27"/>
      <c r="G17530" s="28"/>
      <c r="H17530" s="28"/>
      <c r="I17530" s="28"/>
      <c r="J17530" s="28"/>
      <c r="K17530" s="28"/>
      <c r="L17530" s="28"/>
    </row>
    <row r="17531" spans="1:12" ht="21">
      <c r="A17531" s="26"/>
      <c r="B17531" s="27"/>
      <c r="C17531" s="27"/>
      <c r="D17531" s="27"/>
      <c r="E17531" s="27"/>
      <c r="F17531" s="27"/>
      <c r="G17531" s="28"/>
      <c r="H17531" s="28"/>
      <c r="I17531" s="28"/>
      <c r="J17531" s="28"/>
      <c r="K17531" s="28"/>
      <c r="L17531" s="28"/>
    </row>
    <row r="17532" spans="1:12" ht="21">
      <c r="A17532" s="26"/>
      <c r="B17532" s="27"/>
      <c r="C17532" s="27"/>
      <c r="D17532" s="27"/>
      <c r="E17532" s="27"/>
      <c r="F17532" s="27"/>
      <c r="G17532" s="28"/>
      <c r="H17532" s="28"/>
      <c r="I17532" s="28"/>
      <c r="J17532" s="28"/>
      <c r="K17532" s="28"/>
      <c r="L17532" s="28"/>
    </row>
    <row r="17533" spans="1:12" ht="21">
      <c r="A17533" s="26"/>
      <c r="B17533" s="27"/>
      <c r="C17533" s="27"/>
      <c r="D17533" s="27"/>
      <c r="E17533" s="27"/>
      <c r="F17533" s="27"/>
      <c r="G17533" s="28"/>
      <c r="H17533" s="28"/>
      <c r="I17533" s="28"/>
      <c r="J17533" s="28"/>
      <c r="K17533" s="28"/>
      <c r="L17533" s="28"/>
    </row>
    <row r="17534" spans="1:12" ht="21">
      <c r="A17534" s="26"/>
      <c r="B17534" s="27"/>
      <c r="C17534" s="27"/>
      <c r="D17534" s="27"/>
      <c r="E17534" s="27"/>
      <c r="F17534" s="27"/>
      <c r="G17534" s="28"/>
      <c r="H17534" s="28"/>
      <c r="I17534" s="28"/>
      <c r="J17534" s="28"/>
      <c r="K17534" s="28"/>
      <c r="L17534" s="28"/>
    </row>
    <row r="17535" spans="1:12" ht="21">
      <c r="A17535" s="26"/>
      <c r="B17535" s="27"/>
      <c r="C17535" s="27"/>
      <c r="D17535" s="27"/>
      <c r="E17535" s="27"/>
      <c r="F17535" s="27"/>
      <c r="G17535" s="29"/>
      <c r="H17535" s="29"/>
      <c r="I17535" s="29"/>
      <c r="J17535" s="29"/>
      <c r="K17535" s="29"/>
      <c r="L17535" s="29"/>
    </row>
    <row r="17536" spans="1:12" ht="21">
      <c r="A17536" s="26"/>
      <c r="B17536" s="27"/>
      <c r="C17536" s="27"/>
      <c r="D17536" s="27"/>
      <c r="E17536" s="27"/>
      <c r="F17536" s="27"/>
      <c r="G17536" s="29"/>
      <c r="H17536" s="29"/>
      <c r="I17536" s="29"/>
      <c r="J17536" s="29"/>
      <c r="K17536" s="29"/>
      <c r="L17536" s="29"/>
    </row>
    <row r="17537" spans="1:12" ht="21">
      <c r="A17537" s="26"/>
      <c r="B17537" s="27"/>
      <c r="C17537" s="27"/>
      <c r="D17537" s="27"/>
      <c r="E17537" s="27"/>
      <c r="F17537" s="27"/>
      <c r="G17537" s="29"/>
      <c r="H17537" s="29"/>
      <c r="I17537" s="29"/>
      <c r="J17537" s="29"/>
      <c r="K17537" s="29"/>
      <c r="L17537" s="29"/>
    </row>
    <row r="17538" spans="1:12" ht="21">
      <c r="A17538" s="26"/>
      <c r="B17538" s="27"/>
      <c r="C17538" s="27"/>
      <c r="D17538" s="27"/>
      <c r="E17538" s="27"/>
      <c r="F17538" s="27"/>
      <c r="G17538" s="29"/>
      <c r="H17538" s="29"/>
      <c r="I17538" s="29"/>
      <c r="J17538" s="29"/>
      <c r="K17538" s="29"/>
      <c r="L17538" s="29"/>
    </row>
    <row r="17539" spans="1:12" ht="21">
      <c r="A17539" s="26"/>
      <c r="B17539" s="27"/>
      <c r="C17539" s="27"/>
      <c r="D17539" s="27"/>
      <c r="E17539" s="27"/>
      <c r="F17539" s="27"/>
      <c r="G17539" s="29"/>
      <c r="H17539" s="29"/>
      <c r="I17539" s="29"/>
      <c r="J17539" s="29"/>
      <c r="K17539" s="29"/>
      <c r="L17539" s="29"/>
    </row>
    <row r="17540" spans="1:12" ht="21">
      <c r="A17540" s="26"/>
      <c r="B17540" s="27"/>
      <c r="C17540" s="27"/>
      <c r="D17540" s="27"/>
      <c r="E17540" s="27"/>
      <c r="F17540" s="27"/>
      <c r="G17540" s="29"/>
      <c r="H17540" s="29"/>
      <c r="I17540" s="29"/>
      <c r="J17540" s="29"/>
      <c r="K17540" s="29"/>
      <c r="L17540" s="29"/>
    </row>
    <row r="17541" spans="1:12" ht="21">
      <c r="A17541" s="26"/>
      <c r="B17541" s="27"/>
      <c r="C17541" s="27"/>
      <c r="D17541" s="27"/>
      <c r="E17541" s="27"/>
      <c r="F17541" s="27"/>
      <c r="G17541" s="29"/>
      <c r="H17541" s="29"/>
      <c r="I17541" s="29"/>
      <c r="J17541" s="29"/>
      <c r="K17541" s="29"/>
      <c r="L17541" s="29"/>
    </row>
    <row r="17542" spans="1:12" ht="21">
      <c r="A17542" s="26"/>
      <c r="B17542" s="27"/>
      <c r="C17542" s="27"/>
      <c r="D17542" s="27"/>
      <c r="E17542" s="27"/>
      <c r="F17542" s="27"/>
      <c r="G17542" s="29"/>
      <c r="H17542" s="29"/>
      <c r="I17542" s="29"/>
      <c r="J17542" s="29"/>
      <c r="K17542" s="29"/>
      <c r="L17542" s="29"/>
    </row>
    <row r="17543" spans="1:12" ht="21">
      <c r="A17543" s="26"/>
      <c r="B17543" s="27"/>
      <c r="C17543" s="27"/>
      <c r="D17543" s="27"/>
      <c r="E17543" s="27"/>
      <c r="F17543" s="27"/>
      <c r="G17543" s="29"/>
      <c r="H17543" s="29"/>
      <c r="I17543" s="29"/>
      <c r="J17543" s="29"/>
      <c r="K17543" s="29"/>
      <c r="L17543" s="29"/>
    </row>
    <row r="17544" spans="1:12" ht="21">
      <c r="A17544" s="26"/>
      <c r="B17544" s="27"/>
      <c r="C17544" s="27"/>
      <c r="D17544" s="27"/>
      <c r="E17544" s="27"/>
      <c r="F17544" s="27"/>
      <c r="G17544" s="29"/>
      <c r="H17544" s="29"/>
      <c r="I17544" s="29"/>
      <c r="J17544" s="29"/>
      <c r="K17544" s="29"/>
      <c r="L17544" s="29"/>
    </row>
    <row r="17545" spans="1:12" ht="21">
      <c r="A17545" s="26"/>
      <c r="B17545" s="27"/>
      <c r="C17545" s="27"/>
      <c r="D17545" s="27"/>
      <c r="E17545" s="27"/>
      <c r="F17545" s="27"/>
      <c r="G17545" s="29"/>
      <c r="H17545" s="29"/>
      <c r="I17545" s="29"/>
      <c r="J17545" s="29"/>
      <c r="K17545" s="29"/>
      <c r="L17545" s="29"/>
    </row>
    <row r="17546" spans="1:12" ht="21">
      <c r="A17546" s="26"/>
      <c r="B17546" s="27"/>
      <c r="C17546" s="27"/>
      <c r="D17546" s="27"/>
      <c r="E17546" s="27"/>
      <c r="F17546" s="27"/>
      <c r="G17546" s="29"/>
      <c r="H17546" s="29"/>
      <c r="I17546" s="29"/>
      <c r="J17546" s="29"/>
      <c r="K17546" s="29"/>
      <c r="L17546" s="29"/>
    </row>
    <row r="17547" spans="1:12" ht="21">
      <c r="A17547" s="26"/>
      <c r="B17547" s="27"/>
      <c r="C17547" s="27"/>
      <c r="D17547" s="27"/>
      <c r="E17547" s="27"/>
      <c r="F17547" s="27"/>
      <c r="G17547" s="29"/>
      <c r="H17547" s="29"/>
      <c r="I17547" s="29"/>
      <c r="J17547" s="29"/>
      <c r="K17547" s="29"/>
      <c r="L17547" s="29"/>
    </row>
    <row r="17548" spans="1:12" ht="21">
      <c r="A17548" s="26"/>
      <c r="B17548" s="27"/>
      <c r="C17548" s="27"/>
      <c r="D17548" s="27"/>
      <c r="E17548" s="27"/>
      <c r="F17548" s="27"/>
      <c r="G17548" s="29"/>
      <c r="H17548" s="29"/>
      <c r="I17548" s="29"/>
      <c r="J17548" s="29"/>
      <c r="K17548" s="29"/>
      <c r="L17548" s="29"/>
    </row>
    <row r="17549" spans="1:12" ht="21">
      <c r="A17549" s="26"/>
      <c r="B17549" s="27"/>
      <c r="C17549" s="27"/>
      <c r="D17549" s="27"/>
      <c r="E17549" s="27"/>
      <c r="F17549" s="27"/>
      <c r="G17549" s="29"/>
      <c r="H17549" s="29"/>
      <c r="I17549" s="29"/>
      <c r="J17549" s="29"/>
      <c r="K17549" s="29"/>
      <c r="L17549" s="29"/>
    </row>
    <row r="17550" spans="1:12" ht="21">
      <c r="A17550" s="26"/>
      <c r="B17550" s="27"/>
      <c r="C17550" s="27"/>
      <c r="D17550" s="27"/>
      <c r="E17550" s="27"/>
      <c r="F17550" s="27"/>
      <c r="G17550" s="29"/>
      <c r="H17550" s="29"/>
      <c r="I17550" s="29"/>
      <c r="J17550" s="29"/>
      <c r="K17550" s="29"/>
      <c r="L17550" s="29"/>
    </row>
    <row r="17551" spans="1:12" ht="21">
      <c r="A17551" s="26"/>
      <c r="B17551" s="27"/>
      <c r="C17551" s="27"/>
      <c r="D17551" s="27"/>
      <c r="E17551" s="27"/>
      <c r="F17551" s="27"/>
      <c r="G17551" s="28"/>
      <c r="H17551" s="28"/>
      <c r="I17551" s="28"/>
      <c r="J17551" s="28"/>
      <c r="K17551" s="28"/>
      <c r="L17551" s="28"/>
    </row>
    <row r="17552" spans="1:12" ht="21">
      <c r="A17552" s="26"/>
      <c r="B17552" s="27"/>
      <c r="C17552" s="27"/>
      <c r="D17552" s="27"/>
      <c r="E17552" s="27"/>
      <c r="F17552" s="27"/>
      <c r="G17552" s="28"/>
      <c r="H17552" s="28"/>
      <c r="I17552" s="28"/>
      <c r="J17552" s="28"/>
      <c r="K17552" s="28"/>
      <c r="L17552" s="28"/>
    </row>
    <row r="17553" spans="1:12" ht="21">
      <c r="A17553" s="26"/>
      <c r="B17553" s="27"/>
      <c r="C17553" s="27"/>
      <c r="D17553" s="27"/>
      <c r="E17553" s="27"/>
      <c r="F17553" s="27"/>
      <c r="G17553" s="28"/>
      <c r="H17553" s="28"/>
      <c r="I17553" s="28"/>
      <c r="J17553" s="28"/>
      <c r="K17553" s="28"/>
      <c r="L17553" s="28"/>
    </row>
    <row r="17554" spans="1:12" ht="21">
      <c r="A17554" s="26"/>
      <c r="B17554" s="27"/>
      <c r="C17554" s="27"/>
      <c r="D17554" s="27"/>
      <c r="E17554" s="27"/>
      <c r="F17554" s="27"/>
      <c r="G17554" s="29"/>
      <c r="H17554" s="29"/>
      <c r="I17554" s="29"/>
      <c r="J17554" s="29"/>
      <c r="K17554" s="29"/>
      <c r="L17554" s="29"/>
    </row>
    <row r="17555" spans="1:12" ht="21">
      <c r="A17555" s="26"/>
      <c r="B17555" s="27"/>
      <c r="C17555" s="27"/>
      <c r="D17555" s="27"/>
      <c r="E17555" s="27"/>
      <c r="F17555" s="27"/>
      <c r="G17555" s="28"/>
      <c r="H17555" s="28"/>
      <c r="I17555" s="28"/>
      <c r="J17555" s="28"/>
      <c r="K17555" s="28"/>
      <c r="L17555" s="28"/>
    </row>
    <row r="17556" spans="1:12" ht="21">
      <c r="A17556" s="26"/>
      <c r="B17556" s="27"/>
      <c r="C17556" s="27"/>
      <c r="D17556" s="27"/>
      <c r="E17556" s="27"/>
      <c r="F17556" s="27"/>
      <c r="G17556" s="29"/>
      <c r="H17556" s="29"/>
      <c r="I17556" s="29"/>
      <c r="J17556" s="29"/>
      <c r="K17556" s="29"/>
      <c r="L17556" s="29"/>
    </row>
    <row r="17557" spans="1:12" ht="21">
      <c r="A17557" s="26"/>
      <c r="B17557" s="27"/>
      <c r="C17557" s="27"/>
      <c r="D17557" s="27"/>
      <c r="E17557" s="27"/>
      <c r="F17557" s="27"/>
      <c r="G17557" s="29"/>
      <c r="H17557" s="29"/>
      <c r="I17557" s="29"/>
      <c r="J17557" s="29"/>
      <c r="K17557" s="29"/>
      <c r="L17557" s="29"/>
    </row>
    <row r="17558" spans="1:12" ht="21">
      <c r="A17558" s="26"/>
      <c r="B17558" s="27"/>
      <c r="C17558" s="27"/>
      <c r="D17558" s="27"/>
      <c r="E17558" s="27"/>
      <c r="F17558" s="27"/>
      <c r="G17558" s="29"/>
      <c r="H17558" s="29"/>
      <c r="I17558" s="29"/>
      <c r="J17558" s="29"/>
      <c r="K17558" s="29"/>
      <c r="L17558" s="29"/>
    </row>
    <row r="17559" spans="1:12" ht="21">
      <c r="A17559" s="26"/>
      <c r="B17559" s="27"/>
      <c r="C17559" s="27"/>
      <c r="D17559" s="27"/>
      <c r="E17559" s="27"/>
      <c r="F17559" s="27"/>
      <c r="G17559" s="29"/>
      <c r="H17559" s="29"/>
      <c r="I17559" s="29"/>
      <c r="J17559" s="29"/>
      <c r="K17559" s="29"/>
      <c r="L17559" s="29"/>
    </row>
    <row r="17560" spans="1:12" ht="21">
      <c r="A17560" s="26"/>
      <c r="B17560" s="27"/>
      <c r="C17560" s="27"/>
      <c r="D17560" s="27"/>
      <c r="E17560" s="27"/>
      <c r="F17560" s="27"/>
      <c r="G17560" s="29"/>
      <c r="H17560" s="29"/>
      <c r="I17560" s="29"/>
      <c r="J17560" s="29"/>
      <c r="K17560" s="29"/>
      <c r="L17560" s="29"/>
    </row>
    <row r="17561" spans="1:12" ht="21">
      <c r="A17561" s="26"/>
      <c r="B17561" s="27"/>
      <c r="C17561" s="27"/>
      <c r="D17561" s="27"/>
      <c r="E17561" s="27"/>
      <c r="F17561" s="27"/>
      <c r="G17561" s="29"/>
      <c r="H17561" s="29"/>
      <c r="I17561" s="29"/>
      <c r="J17561" s="29"/>
      <c r="K17561" s="29"/>
      <c r="L17561" s="29"/>
    </row>
    <row r="17562" spans="1:12" ht="21">
      <c r="A17562" s="26"/>
      <c r="B17562" s="27"/>
      <c r="C17562" s="27"/>
      <c r="D17562" s="27"/>
      <c r="E17562" s="27"/>
      <c r="F17562" s="27"/>
      <c r="G17562" s="29"/>
      <c r="H17562" s="29"/>
      <c r="I17562" s="29"/>
      <c r="J17562" s="29"/>
      <c r="K17562" s="29"/>
      <c r="L17562" s="29"/>
    </row>
    <row r="17563" spans="1:12" ht="21">
      <c r="A17563" s="26"/>
      <c r="B17563" s="27"/>
      <c r="C17563" s="27"/>
      <c r="D17563" s="27"/>
      <c r="E17563" s="27"/>
      <c r="F17563" s="27"/>
      <c r="G17563" s="29"/>
      <c r="H17563" s="29"/>
      <c r="I17563" s="29"/>
      <c r="J17563" s="29"/>
      <c r="K17563" s="29"/>
      <c r="L17563" s="29"/>
    </row>
    <row r="17564" spans="1:12" ht="21">
      <c r="A17564" s="26"/>
      <c r="B17564" s="27"/>
      <c r="C17564" s="27"/>
      <c r="D17564" s="27"/>
      <c r="E17564" s="27"/>
      <c r="F17564" s="27"/>
      <c r="G17564" s="29"/>
      <c r="H17564" s="29"/>
      <c r="I17564" s="29"/>
      <c r="J17564" s="29"/>
      <c r="K17564" s="29"/>
      <c r="L17564" s="29"/>
    </row>
    <row r="17565" spans="1:12" ht="21">
      <c r="A17565" s="26"/>
      <c r="B17565" s="27"/>
      <c r="C17565" s="27"/>
      <c r="D17565" s="27"/>
      <c r="E17565" s="27"/>
      <c r="F17565" s="27"/>
      <c r="G17565" s="29"/>
      <c r="H17565" s="29"/>
      <c r="I17565" s="29"/>
      <c r="J17565" s="29"/>
      <c r="K17565" s="29"/>
      <c r="L17565" s="29"/>
    </row>
    <row r="17566" spans="1:12" ht="21">
      <c r="A17566" s="26"/>
      <c r="B17566" s="27"/>
      <c r="C17566" s="27"/>
      <c r="D17566" s="27"/>
      <c r="E17566" s="27"/>
      <c r="F17566" s="27"/>
      <c r="G17566" s="29"/>
      <c r="H17566" s="29"/>
      <c r="I17566" s="29"/>
      <c r="J17566" s="29"/>
      <c r="K17566" s="29"/>
      <c r="L17566" s="29"/>
    </row>
    <row r="17567" spans="1:12" ht="21">
      <c r="A17567" s="26"/>
      <c r="B17567" s="27"/>
      <c r="C17567" s="27"/>
      <c r="D17567" s="27"/>
      <c r="E17567" s="27"/>
      <c r="F17567" s="27"/>
      <c r="G17567" s="29"/>
      <c r="H17567" s="29"/>
      <c r="I17567" s="29"/>
      <c r="J17567" s="29"/>
      <c r="K17567" s="29"/>
      <c r="L17567" s="29"/>
    </row>
    <row r="17568" spans="1:12" ht="21">
      <c r="A17568" s="26"/>
      <c r="B17568" s="27"/>
      <c r="C17568" s="27"/>
      <c r="D17568" s="27"/>
      <c r="E17568" s="27"/>
      <c r="F17568" s="27"/>
      <c r="G17568" s="29"/>
      <c r="H17568" s="29"/>
      <c r="I17568" s="29"/>
      <c r="J17568" s="29"/>
      <c r="K17568" s="29"/>
      <c r="L17568" s="29"/>
    </row>
    <row r="17569" spans="1:12" ht="21">
      <c r="A17569" s="26"/>
      <c r="B17569" s="27"/>
      <c r="C17569" s="27"/>
      <c r="D17569" s="27"/>
      <c r="E17569" s="27"/>
      <c r="F17569" s="27"/>
      <c r="G17569" s="29"/>
      <c r="H17569" s="29"/>
      <c r="I17569" s="29"/>
      <c r="J17569" s="29"/>
      <c r="K17569" s="29"/>
      <c r="L17569" s="29"/>
    </row>
    <row r="17570" spans="1:12" ht="21">
      <c r="A17570" s="26"/>
      <c r="B17570" s="27"/>
      <c r="C17570" s="27"/>
      <c r="D17570" s="27"/>
      <c r="E17570" s="27"/>
      <c r="F17570" s="27"/>
      <c r="G17570" s="29"/>
      <c r="H17570" s="29"/>
      <c r="I17570" s="29"/>
      <c r="J17570" s="29"/>
      <c r="K17570" s="29"/>
      <c r="L17570" s="29"/>
    </row>
    <row r="17571" spans="1:12" ht="21">
      <c r="A17571" s="26"/>
      <c r="B17571" s="27"/>
      <c r="C17571" s="27"/>
      <c r="D17571" s="27"/>
      <c r="E17571" s="27"/>
      <c r="F17571" s="27"/>
      <c r="G17571" s="29"/>
      <c r="H17571" s="29"/>
      <c r="I17571" s="29"/>
      <c r="J17571" s="29"/>
      <c r="K17571" s="29"/>
      <c r="L17571" s="29"/>
    </row>
    <row r="17572" spans="1:12" ht="21">
      <c r="A17572" s="26"/>
      <c r="B17572" s="27"/>
      <c r="C17572" s="27"/>
      <c r="D17572" s="27"/>
      <c r="E17572" s="27"/>
      <c r="F17572" s="27"/>
      <c r="G17572" s="29"/>
      <c r="H17572" s="29"/>
      <c r="I17572" s="29"/>
      <c r="J17572" s="29"/>
      <c r="K17572" s="29"/>
      <c r="L17572" s="29"/>
    </row>
    <row r="17573" spans="1:12" ht="21">
      <c r="A17573" s="26"/>
      <c r="B17573" s="27"/>
      <c r="C17573" s="27"/>
      <c r="D17573" s="27"/>
      <c r="E17573" s="27"/>
      <c r="F17573" s="27"/>
      <c r="G17573" s="29"/>
      <c r="H17573" s="29"/>
      <c r="I17573" s="29"/>
      <c r="J17573" s="29"/>
      <c r="K17573" s="29"/>
      <c r="L17573" s="29"/>
    </row>
    <row r="17574" spans="1:12" ht="21">
      <c r="A17574" s="26"/>
      <c r="B17574" s="27"/>
      <c r="C17574" s="27"/>
      <c r="D17574" s="27"/>
      <c r="E17574" s="27"/>
      <c r="F17574" s="27"/>
      <c r="G17574" s="29"/>
      <c r="H17574" s="29"/>
      <c r="I17574" s="29"/>
      <c r="J17574" s="29"/>
      <c r="K17574" s="29"/>
      <c r="L17574" s="29"/>
    </row>
    <row r="17575" spans="1:12" ht="21">
      <c r="A17575" s="26"/>
      <c r="B17575" s="27"/>
      <c r="C17575" s="27"/>
      <c r="D17575" s="27"/>
      <c r="E17575" s="27"/>
      <c r="F17575" s="27"/>
      <c r="G17575" s="29"/>
      <c r="H17575" s="29"/>
      <c r="I17575" s="29"/>
      <c r="J17575" s="29"/>
      <c r="K17575" s="29"/>
      <c r="L17575" s="29"/>
    </row>
    <row r="17576" spans="1:12" ht="21">
      <c r="A17576" s="26"/>
      <c r="B17576" s="27"/>
      <c r="C17576" s="27"/>
      <c r="D17576" s="27"/>
      <c r="E17576" s="27"/>
      <c r="F17576" s="27"/>
      <c r="G17576" s="29"/>
      <c r="H17576" s="29"/>
      <c r="I17576" s="29"/>
      <c r="J17576" s="29"/>
      <c r="K17576" s="29"/>
      <c r="L17576" s="29"/>
    </row>
    <row r="17577" spans="1:12" ht="21">
      <c r="A17577" s="26"/>
      <c r="B17577" s="27"/>
      <c r="C17577" s="27"/>
      <c r="D17577" s="27"/>
      <c r="E17577" s="27"/>
      <c r="F17577" s="27"/>
      <c r="G17577" s="29"/>
      <c r="H17577" s="29"/>
      <c r="I17577" s="29"/>
      <c r="J17577" s="29"/>
      <c r="K17577" s="29"/>
      <c r="L17577" s="29"/>
    </row>
    <row r="17578" spans="1:12" ht="21">
      <c r="A17578" s="26"/>
      <c r="B17578" s="27"/>
      <c r="C17578" s="27"/>
      <c r="D17578" s="27"/>
      <c r="E17578" s="27"/>
      <c r="F17578" s="27"/>
      <c r="G17578" s="29"/>
      <c r="H17578" s="29"/>
      <c r="I17578" s="29"/>
      <c r="J17578" s="29"/>
      <c r="K17578" s="29"/>
      <c r="L17578" s="29"/>
    </row>
    <row r="17579" spans="1:12" ht="21">
      <c r="A17579" s="26"/>
      <c r="B17579" s="27"/>
      <c r="C17579" s="27"/>
      <c r="D17579" s="27"/>
      <c r="E17579" s="27"/>
      <c r="F17579" s="27"/>
      <c r="G17579" s="29"/>
      <c r="H17579" s="29"/>
      <c r="I17579" s="29"/>
      <c r="J17579" s="29"/>
      <c r="K17579" s="29"/>
      <c r="L17579" s="29"/>
    </row>
    <row r="17580" spans="1:12" ht="21">
      <c r="A17580" s="26"/>
      <c r="B17580" s="27"/>
      <c r="C17580" s="27"/>
      <c r="D17580" s="27"/>
      <c r="E17580" s="27"/>
      <c r="F17580" s="27"/>
      <c r="G17580" s="29"/>
      <c r="H17580" s="29"/>
      <c r="I17580" s="29"/>
      <c r="J17580" s="29"/>
      <c r="K17580" s="29"/>
      <c r="L17580" s="29"/>
    </row>
    <row r="17581" spans="1:12" ht="21">
      <c r="A17581" s="26"/>
      <c r="B17581" s="27"/>
      <c r="C17581" s="27"/>
      <c r="D17581" s="27"/>
      <c r="E17581" s="27"/>
      <c r="F17581" s="27"/>
      <c r="G17581" s="29"/>
      <c r="H17581" s="29"/>
      <c r="I17581" s="29"/>
      <c r="J17581" s="29"/>
      <c r="K17581" s="29"/>
      <c r="L17581" s="29"/>
    </row>
    <row r="17582" spans="1:12" ht="21">
      <c r="A17582" s="26"/>
      <c r="B17582" s="27"/>
      <c r="C17582" s="27"/>
      <c r="D17582" s="27"/>
      <c r="E17582" s="27"/>
      <c r="F17582" s="27"/>
      <c r="G17582" s="29"/>
      <c r="H17582" s="29"/>
      <c r="I17582" s="29"/>
      <c r="J17582" s="29"/>
      <c r="K17582" s="29"/>
      <c r="L17582" s="29"/>
    </row>
    <row r="17583" spans="1:12" ht="21">
      <c r="A17583" s="26"/>
      <c r="B17583" s="27"/>
      <c r="C17583" s="27"/>
      <c r="D17583" s="27"/>
      <c r="E17583" s="27"/>
      <c r="F17583" s="27"/>
      <c r="G17583" s="29"/>
      <c r="H17583" s="29"/>
      <c r="I17583" s="29"/>
      <c r="J17583" s="29"/>
      <c r="K17583" s="29"/>
      <c r="L17583" s="29"/>
    </row>
    <row r="17584" spans="1:12" ht="21">
      <c r="A17584" s="26"/>
      <c r="B17584" s="27"/>
      <c r="C17584" s="27"/>
      <c r="D17584" s="27"/>
      <c r="E17584" s="27"/>
      <c r="F17584" s="27"/>
      <c r="G17584" s="29"/>
      <c r="H17584" s="29"/>
      <c r="I17584" s="29"/>
      <c r="J17584" s="29"/>
      <c r="K17584" s="29"/>
      <c r="L17584" s="29"/>
    </row>
    <row r="17585" spans="1:12" ht="21">
      <c r="A17585" s="26"/>
      <c r="B17585" s="27"/>
      <c r="C17585" s="27"/>
      <c r="D17585" s="27"/>
      <c r="E17585" s="27"/>
      <c r="F17585" s="27"/>
      <c r="G17585" s="29"/>
      <c r="H17585" s="29"/>
      <c r="I17585" s="29"/>
      <c r="J17585" s="29"/>
      <c r="K17585" s="29"/>
      <c r="L17585" s="29"/>
    </row>
    <row r="17586" spans="1:12" ht="21">
      <c r="A17586" s="26"/>
      <c r="B17586" s="27"/>
      <c r="C17586" s="27"/>
      <c r="D17586" s="27"/>
      <c r="E17586" s="27"/>
      <c r="F17586" s="27"/>
      <c r="G17586" s="29"/>
      <c r="H17586" s="29"/>
      <c r="I17586" s="29"/>
      <c r="J17586" s="29"/>
      <c r="K17586" s="29"/>
      <c r="L17586" s="29"/>
    </row>
    <row r="17587" spans="1:12" ht="21">
      <c r="A17587" s="26"/>
      <c r="B17587" s="27"/>
      <c r="C17587" s="27"/>
      <c r="D17587" s="27"/>
      <c r="E17587" s="27"/>
      <c r="F17587" s="27"/>
      <c r="G17587" s="29"/>
      <c r="H17587" s="29"/>
      <c r="I17587" s="29"/>
      <c r="J17587" s="29"/>
      <c r="K17587" s="29"/>
      <c r="L17587" s="29"/>
    </row>
    <row r="17588" spans="1:12" ht="21">
      <c r="A17588" s="26"/>
      <c r="B17588" s="27"/>
      <c r="C17588" s="27"/>
      <c r="D17588" s="27"/>
      <c r="E17588" s="27"/>
      <c r="F17588" s="27"/>
      <c r="G17588" s="29"/>
      <c r="H17588" s="29"/>
      <c r="I17588" s="29"/>
      <c r="J17588" s="29"/>
      <c r="K17588" s="29"/>
      <c r="L17588" s="29"/>
    </row>
    <row r="17589" spans="1:12" ht="21">
      <c r="A17589" s="26"/>
      <c r="B17589" s="27"/>
      <c r="C17589" s="27"/>
      <c r="D17589" s="27"/>
      <c r="E17589" s="27"/>
      <c r="F17589" s="27"/>
      <c r="G17589" s="28"/>
      <c r="H17589" s="28"/>
      <c r="I17589" s="28"/>
      <c r="J17589" s="28"/>
      <c r="K17589" s="28"/>
      <c r="L17589" s="28"/>
    </row>
    <row r="17590" spans="1:12" ht="21">
      <c r="A17590" s="26"/>
      <c r="B17590" s="27"/>
      <c r="C17590" s="27"/>
      <c r="D17590" s="27"/>
      <c r="E17590" s="27"/>
      <c r="F17590" s="27"/>
      <c r="G17590" s="29"/>
      <c r="H17590" s="29"/>
      <c r="I17590" s="29"/>
      <c r="J17590" s="29"/>
      <c r="K17590" s="29"/>
      <c r="L17590" s="29"/>
    </row>
    <row r="17591" spans="1:12" ht="21">
      <c r="A17591" s="26"/>
      <c r="B17591" s="27"/>
      <c r="C17591" s="27"/>
      <c r="D17591" s="27"/>
      <c r="E17591" s="27"/>
      <c r="F17591" s="27"/>
      <c r="G17591" s="28"/>
      <c r="H17591" s="28"/>
      <c r="I17591" s="28"/>
      <c r="J17591" s="28"/>
      <c r="K17591" s="28"/>
      <c r="L17591" s="28"/>
    </row>
    <row r="17592" spans="1:12" ht="21">
      <c r="A17592" s="26"/>
      <c r="B17592" s="27"/>
      <c r="C17592" s="27"/>
      <c r="D17592" s="27"/>
      <c r="E17592" s="27"/>
      <c r="F17592" s="27"/>
      <c r="G17592" s="29"/>
      <c r="H17592" s="29"/>
      <c r="I17592" s="29"/>
      <c r="J17592" s="29"/>
      <c r="K17592" s="29"/>
      <c r="L17592" s="29"/>
    </row>
    <row r="17593" spans="1:12" ht="21">
      <c r="A17593" s="26"/>
      <c r="B17593" s="27"/>
      <c r="C17593" s="27"/>
      <c r="D17593" s="27"/>
      <c r="E17593" s="27"/>
      <c r="F17593" s="27"/>
      <c r="G17593" s="29"/>
      <c r="H17593" s="29"/>
      <c r="I17593" s="29"/>
      <c r="J17593" s="29"/>
      <c r="K17593" s="29"/>
      <c r="L17593" s="29"/>
    </row>
    <row r="17594" spans="1:12" ht="21">
      <c r="A17594" s="26"/>
      <c r="B17594" s="27"/>
      <c r="C17594" s="27"/>
      <c r="D17594" s="27"/>
      <c r="E17594" s="27"/>
      <c r="F17594" s="27"/>
      <c r="G17594" s="29"/>
      <c r="H17594" s="29"/>
      <c r="I17594" s="29"/>
      <c r="J17594" s="29"/>
      <c r="K17594" s="29"/>
      <c r="L17594" s="29"/>
    </row>
    <row r="17595" spans="1:12" ht="21">
      <c r="A17595" s="26"/>
      <c r="B17595" s="27"/>
      <c r="C17595" s="27"/>
      <c r="D17595" s="27"/>
      <c r="E17595" s="27"/>
      <c r="F17595" s="27"/>
      <c r="G17595" s="29"/>
      <c r="H17595" s="29"/>
      <c r="I17595" s="29"/>
      <c r="J17595" s="29"/>
      <c r="K17595" s="29"/>
      <c r="L17595" s="29"/>
    </row>
    <row r="17596" spans="1:12" ht="21">
      <c r="A17596" s="26"/>
      <c r="B17596" s="27"/>
      <c r="C17596" s="27"/>
      <c r="D17596" s="27"/>
      <c r="E17596" s="27"/>
      <c r="F17596" s="27"/>
      <c r="G17596" s="29"/>
      <c r="H17596" s="29"/>
      <c r="I17596" s="29"/>
      <c r="J17596" s="29"/>
      <c r="K17596" s="29"/>
      <c r="L17596" s="29"/>
    </row>
    <row r="17597" spans="1:12" ht="21">
      <c r="A17597" s="26"/>
      <c r="B17597" s="27"/>
      <c r="C17597" s="27"/>
      <c r="D17597" s="27"/>
      <c r="E17597" s="27"/>
      <c r="F17597" s="27"/>
      <c r="G17597" s="29"/>
      <c r="H17597" s="29"/>
      <c r="I17597" s="29"/>
      <c r="J17597" s="29"/>
      <c r="K17597" s="29"/>
      <c r="L17597" s="29"/>
    </row>
    <row r="17598" spans="1:12" ht="21">
      <c r="A17598" s="26"/>
      <c r="B17598" s="27"/>
      <c r="C17598" s="27"/>
      <c r="D17598" s="27"/>
      <c r="E17598" s="27"/>
      <c r="F17598" s="27"/>
      <c r="G17598" s="28"/>
      <c r="H17598" s="28"/>
      <c r="I17598" s="28"/>
      <c r="J17598" s="28"/>
      <c r="K17598" s="28"/>
      <c r="L17598" s="28"/>
    </row>
    <row r="17599" spans="1:12" ht="21">
      <c r="A17599" s="26"/>
      <c r="B17599" s="27"/>
      <c r="C17599" s="27"/>
      <c r="D17599" s="27"/>
      <c r="E17599" s="27"/>
      <c r="F17599" s="27"/>
      <c r="G17599" s="29"/>
      <c r="H17599" s="29"/>
      <c r="I17599" s="29"/>
      <c r="J17599" s="29"/>
      <c r="K17599" s="29"/>
      <c r="L17599" s="2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B5E4F-3048-4403-A546-5095093DEC92}">
  <sheetPr>
    <tabColor theme="0" tint="-0.34998626667073579"/>
  </sheetPr>
  <dimension ref="A1:BO844"/>
  <sheetViews>
    <sheetView zoomScale="60" zoomScaleNormal="60" workbookViewId="0">
      <pane xSplit="3" ySplit="3" topLeftCell="BA792" activePane="bottomRight" state="frozen"/>
      <selection pane="topRight" activeCell="D1" sqref="D1"/>
      <selection pane="bottomLeft" activeCell="A4" sqref="A4"/>
      <selection pane="bottomRight" activeCell="BI808" sqref="BI808"/>
    </sheetView>
  </sheetViews>
  <sheetFormatPr defaultColWidth="9" defaultRowHeight="19.5" customHeight="1"/>
  <cols>
    <col min="1" max="1" width="8.44140625" style="400" customWidth="1"/>
    <col min="2" max="2" width="14.5546875" style="437" customWidth="1"/>
    <col min="3" max="3" width="66.6640625" style="438" customWidth="1"/>
    <col min="4" max="7" width="16" style="439" customWidth="1"/>
    <col min="8" max="8" width="16" style="400" customWidth="1"/>
    <col min="9" max="11" width="16" style="201" customWidth="1"/>
    <col min="12" max="13" width="16" style="440" customWidth="1"/>
    <col min="14" max="16" width="16" style="400" customWidth="1"/>
    <col min="17" max="19" width="16" style="201" customWidth="1"/>
    <col min="20" max="21" width="16" style="440" customWidth="1"/>
    <col min="22" max="24" width="16" style="400" customWidth="1"/>
    <col min="25" max="27" width="16" style="201" customWidth="1"/>
    <col min="28" max="29" width="16" style="440" customWidth="1"/>
    <col min="30" max="32" width="16" style="400" customWidth="1"/>
    <col min="33" max="35" width="16" style="201" customWidth="1"/>
    <col min="36" max="37" width="16" style="440" customWidth="1"/>
    <col min="38" max="40" width="16" style="400" customWidth="1"/>
    <col min="41" max="43" width="16" style="201" customWidth="1"/>
    <col min="44" max="45" width="16" style="440" customWidth="1"/>
    <col min="46" max="48" width="16" style="400" customWidth="1"/>
    <col min="49" max="51" width="16" style="201" customWidth="1"/>
    <col min="52" max="53" width="16" style="440" customWidth="1"/>
    <col min="54" max="56" width="16" style="400" customWidth="1"/>
    <col min="57" max="59" width="16" style="201" customWidth="1"/>
    <col min="60" max="61" width="16" style="440" customWidth="1"/>
    <col min="62" max="64" width="16" style="400" customWidth="1"/>
    <col min="65" max="67" width="16" style="201" customWidth="1"/>
    <col min="68" max="16384" width="9" style="201"/>
  </cols>
  <sheetData>
    <row r="1" spans="1:67" s="349" customFormat="1" ht="19.5" customHeight="1" thickBot="1">
      <c r="A1" s="347"/>
      <c r="B1" s="347"/>
      <c r="C1" s="348"/>
      <c r="D1" s="1233">
        <v>1</v>
      </c>
      <c r="E1" s="1233"/>
      <c r="F1" s="1233"/>
      <c r="G1" s="1233"/>
      <c r="H1" s="1233"/>
      <c r="I1" s="1233"/>
      <c r="J1" s="1233"/>
      <c r="K1" s="1233"/>
      <c r="L1" s="1235">
        <v>2</v>
      </c>
      <c r="M1" s="1235"/>
      <c r="N1" s="1235"/>
      <c r="O1" s="1235"/>
      <c r="P1" s="1235"/>
      <c r="Q1" s="1235"/>
      <c r="R1" s="1235"/>
      <c r="S1" s="1235"/>
      <c r="T1" s="1233">
        <v>3</v>
      </c>
      <c r="U1" s="1233"/>
      <c r="V1" s="1233"/>
      <c r="W1" s="1233"/>
      <c r="X1" s="1233"/>
      <c r="Y1" s="1233"/>
      <c r="Z1" s="1233"/>
      <c r="AA1" s="1233"/>
      <c r="AB1" s="1235">
        <v>4</v>
      </c>
      <c r="AC1" s="1235"/>
      <c r="AD1" s="1235"/>
      <c r="AE1" s="1235"/>
      <c r="AF1" s="1235"/>
      <c r="AG1" s="1235"/>
      <c r="AH1" s="1235"/>
      <c r="AI1" s="1235"/>
      <c r="AJ1" s="1231">
        <v>5</v>
      </c>
      <c r="AK1" s="1232"/>
      <c r="AL1" s="1232"/>
      <c r="AM1" s="1232"/>
      <c r="AN1" s="1232"/>
      <c r="AO1" s="1232"/>
      <c r="AP1" s="1232"/>
      <c r="AQ1" s="1232"/>
      <c r="AR1" s="1221">
        <v>6</v>
      </c>
      <c r="AS1" s="1221"/>
      <c r="AT1" s="1221"/>
      <c r="AU1" s="1221"/>
      <c r="AV1" s="1221"/>
      <c r="AW1" s="1221"/>
      <c r="AX1" s="1221"/>
      <c r="AY1" s="1222"/>
      <c r="AZ1" s="1233">
        <v>7</v>
      </c>
      <c r="BA1" s="1233"/>
      <c r="BB1" s="1233"/>
      <c r="BC1" s="1233"/>
      <c r="BD1" s="1233"/>
      <c r="BE1" s="1233"/>
      <c r="BF1" s="1233"/>
      <c r="BG1" s="1233"/>
      <c r="BH1" s="1220">
        <v>8</v>
      </c>
      <c r="BI1" s="1221"/>
      <c r="BJ1" s="1221"/>
      <c r="BK1" s="1221"/>
      <c r="BL1" s="1221"/>
      <c r="BM1" s="1221"/>
      <c r="BN1" s="1221"/>
      <c r="BO1" s="1222"/>
    </row>
    <row r="2" spans="1:67" s="350" customFormat="1" ht="19.5" customHeight="1">
      <c r="A2" s="1238" t="s">
        <v>1170</v>
      </c>
      <c r="B2" s="1240" t="s">
        <v>0</v>
      </c>
      <c r="C2" s="1242" t="s">
        <v>1</v>
      </c>
      <c r="D2" s="1236" t="str">
        <f>[2]งบทดลองเบื้องต้น!D3</f>
        <v>11040 บึงกาฬ,รพท_</v>
      </c>
      <c r="E2" s="1237"/>
      <c r="F2" s="1237"/>
      <c r="G2" s="1237"/>
      <c r="H2" s="1244" t="s">
        <v>1376</v>
      </c>
      <c r="I2" s="1225" t="s">
        <v>2395</v>
      </c>
      <c r="J2" s="1226"/>
      <c r="K2" s="1227"/>
      <c r="L2" s="1218" t="str">
        <f>[2]งบทดลองเบื้องต้น!E3</f>
        <v>11041 พรเจริญ,รพช_</v>
      </c>
      <c r="M2" s="1219"/>
      <c r="N2" s="1219"/>
      <c r="O2" s="1219"/>
      <c r="P2" s="1223" t="s">
        <v>1376</v>
      </c>
      <c r="Q2" s="1225" t="s">
        <v>2395</v>
      </c>
      <c r="R2" s="1226"/>
      <c r="S2" s="1227"/>
      <c r="T2" s="1218" t="str">
        <f>[2]งบทดลองเบื้องต้น!F3</f>
        <v>11043 โซ่พิสัย,รพช_</v>
      </c>
      <c r="U2" s="1219"/>
      <c r="V2" s="1219"/>
      <c r="W2" s="1219"/>
      <c r="X2" s="1229" t="s">
        <v>1376</v>
      </c>
      <c r="Y2" s="1225" t="s">
        <v>2395</v>
      </c>
      <c r="Z2" s="1226"/>
      <c r="AA2" s="1227"/>
      <c r="AB2" s="1218" t="str">
        <f>[2]งบทดลองเบื้องต้น!G3</f>
        <v>11046 เซกา,รพช_</v>
      </c>
      <c r="AC2" s="1219"/>
      <c r="AD2" s="1219"/>
      <c r="AE2" s="1219"/>
      <c r="AF2" s="1223" t="s">
        <v>1376</v>
      </c>
      <c r="AG2" s="1225" t="s">
        <v>2395</v>
      </c>
      <c r="AH2" s="1226"/>
      <c r="AI2" s="1234"/>
      <c r="AJ2" s="1218" t="str">
        <f>[2]งบทดลองเบื้องต้น!H3</f>
        <v>11047 ปากคาด,รพช_</v>
      </c>
      <c r="AK2" s="1219"/>
      <c r="AL2" s="1219"/>
      <c r="AM2" s="1219"/>
      <c r="AN2" s="1229" t="s">
        <v>1376</v>
      </c>
      <c r="AO2" s="1225" t="s">
        <v>2395</v>
      </c>
      <c r="AP2" s="1226"/>
      <c r="AQ2" s="1227"/>
      <c r="AR2" s="1218" t="str">
        <f>[2]งบทดลองเบื้องต้น!I3</f>
        <v>11048 บึงโขงหลง,รพช_</v>
      </c>
      <c r="AS2" s="1219"/>
      <c r="AT2" s="1219"/>
      <c r="AU2" s="1219"/>
      <c r="AV2" s="1223" t="s">
        <v>1376</v>
      </c>
      <c r="AW2" s="1225" t="s">
        <v>2395</v>
      </c>
      <c r="AX2" s="1226"/>
      <c r="AY2" s="1227"/>
      <c r="AZ2" s="1228" t="str">
        <f>[2]งบทดลองเบื้องต้น!J3</f>
        <v>11049 ศรีวิไล,รพช_</v>
      </c>
      <c r="BA2" s="1219"/>
      <c r="BB2" s="1219"/>
      <c r="BC2" s="1219"/>
      <c r="BD2" s="1229" t="s">
        <v>1376</v>
      </c>
      <c r="BE2" s="1225" t="s">
        <v>2395</v>
      </c>
      <c r="BF2" s="1226"/>
      <c r="BG2" s="1234"/>
      <c r="BH2" s="1218" t="str">
        <f>[2]งบทดลองเบื้องต้น!K3</f>
        <v>11050 บุ่งคล้า,รพช_</v>
      </c>
      <c r="BI2" s="1219"/>
      <c r="BJ2" s="1219"/>
      <c r="BK2" s="1219"/>
      <c r="BL2" s="1223" t="s">
        <v>1376</v>
      </c>
      <c r="BM2" s="1225" t="s">
        <v>2395</v>
      </c>
      <c r="BN2" s="1226"/>
      <c r="BO2" s="1227"/>
    </row>
    <row r="3" spans="1:67" s="363" customFormat="1" ht="19.5" customHeight="1" thickBot="1">
      <c r="A3" s="1239"/>
      <c r="B3" s="1241"/>
      <c r="C3" s="1243"/>
      <c r="D3" s="351" t="s">
        <v>394</v>
      </c>
      <c r="E3" s="351" t="s">
        <v>395</v>
      </c>
      <c r="F3" s="351" t="s">
        <v>392</v>
      </c>
      <c r="G3" s="351" t="s">
        <v>393</v>
      </c>
      <c r="H3" s="1245"/>
      <c r="I3" s="352" t="s">
        <v>1200</v>
      </c>
      <c r="J3" s="353" t="s">
        <v>2396</v>
      </c>
      <c r="K3" s="354" t="s">
        <v>2028</v>
      </c>
      <c r="L3" s="355" t="s">
        <v>394</v>
      </c>
      <c r="M3" s="356" t="s">
        <v>395</v>
      </c>
      <c r="N3" s="356" t="s">
        <v>392</v>
      </c>
      <c r="O3" s="357" t="s">
        <v>393</v>
      </c>
      <c r="P3" s="1224"/>
      <c r="Q3" s="352" t="s">
        <v>1200</v>
      </c>
      <c r="R3" s="353" t="s">
        <v>2396</v>
      </c>
      <c r="S3" s="354" t="s">
        <v>2028</v>
      </c>
      <c r="T3" s="358" t="s">
        <v>394</v>
      </c>
      <c r="U3" s="359" t="s">
        <v>395</v>
      </c>
      <c r="V3" s="359" t="s">
        <v>392</v>
      </c>
      <c r="W3" s="360" t="s">
        <v>393</v>
      </c>
      <c r="X3" s="1230"/>
      <c r="Y3" s="352" t="s">
        <v>1200</v>
      </c>
      <c r="Z3" s="353" t="s">
        <v>2396</v>
      </c>
      <c r="AA3" s="354" t="s">
        <v>2028</v>
      </c>
      <c r="AB3" s="355" t="s">
        <v>394</v>
      </c>
      <c r="AC3" s="356" t="s">
        <v>395</v>
      </c>
      <c r="AD3" s="356" t="s">
        <v>392</v>
      </c>
      <c r="AE3" s="357" t="s">
        <v>393</v>
      </c>
      <c r="AF3" s="1224"/>
      <c r="AG3" s="352" t="s">
        <v>1200</v>
      </c>
      <c r="AH3" s="353" t="s">
        <v>2396</v>
      </c>
      <c r="AI3" s="354" t="s">
        <v>2028</v>
      </c>
      <c r="AJ3" s="355" t="s">
        <v>394</v>
      </c>
      <c r="AK3" s="356" t="s">
        <v>395</v>
      </c>
      <c r="AL3" s="356" t="s">
        <v>392</v>
      </c>
      <c r="AM3" s="357" t="s">
        <v>393</v>
      </c>
      <c r="AN3" s="1230"/>
      <c r="AO3" s="352" t="s">
        <v>1200</v>
      </c>
      <c r="AP3" s="353" t="s">
        <v>2396</v>
      </c>
      <c r="AQ3" s="354" t="s">
        <v>2028</v>
      </c>
      <c r="AR3" s="355" t="s">
        <v>394</v>
      </c>
      <c r="AS3" s="356" t="s">
        <v>395</v>
      </c>
      <c r="AT3" s="356" t="s">
        <v>392</v>
      </c>
      <c r="AU3" s="357" t="s">
        <v>393</v>
      </c>
      <c r="AV3" s="1224"/>
      <c r="AW3" s="352" t="s">
        <v>1200</v>
      </c>
      <c r="AX3" s="353" t="s">
        <v>2396</v>
      </c>
      <c r="AY3" s="354" t="s">
        <v>2028</v>
      </c>
      <c r="AZ3" s="361" t="s">
        <v>394</v>
      </c>
      <c r="BA3" s="356" t="s">
        <v>395</v>
      </c>
      <c r="BB3" s="356" t="s">
        <v>392</v>
      </c>
      <c r="BC3" s="357" t="s">
        <v>393</v>
      </c>
      <c r="BD3" s="1230"/>
      <c r="BE3" s="352" t="s">
        <v>1200</v>
      </c>
      <c r="BF3" s="353" t="s">
        <v>2396</v>
      </c>
      <c r="BG3" s="362" t="s">
        <v>2028</v>
      </c>
      <c r="BH3" s="355" t="s">
        <v>394</v>
      </c>
      <c r="BI3" s="356" t="s">
        <v>395</v>
      </c>
      <c r="BJ3" s="356" t="s">
        <v>392</v>
      </c>
      <c r="BK3" s="357" t="s">
        <v>393</v>
      </c>
      <c r="BL3" s="1224"/>
      <c r="BM3" s="352" t="s">
        <v>1200</v>
      </c>
      <c r="BN3" s="353" t="s">
        <v>2396</v>
      </c>
      <c r="BO3" s="354" t="s">
        <v>2028</v>
      </c>
    </row>
    <row r="4" spans="1:67" ht="19.5" customHeight="1">
      <c r="A4" s="364">
        <v>1</v>
      </c>
      <c r="B4" s="365" t="s">
        <v>462</v>
      </c>
      <c r="C4" s="366" t="s">
        <v>2</v>
      </c>
      <c r="D4" s="367">
        <f>VLOOKUP($B4,'1.วาง งบทดลอง 4 แถว'!$E$2:$J$840,3,0)</f>
        <v>2168456</v>
      </c>
      <c r="E4" s="368">
        <f>VLOOKUP($B4,'1.วาง งบทดลอง 4 แถว'!$E$2:$J$840,4,0)</f>
        <v>2131390</v>
      </c>
      <c r="F4" s="368">
        <f>VLOOKUP($B4,'1.วาง งบทดลอง 4 แถว'!$E$2:$J$840,5,0)</f>
        <v>55573.25</v>
      </c>
      <c r="G4" s="369">
        <f>VLOOKUP($B4,'1.วาง งบทดลอง 4 แถว'!$E$2:$J$840,6,0)</f>
        <v>0</v>
      </c>
      <c r="H4" s="370">
        <f>F4-G4</f>
        <v>55573.25</v>
      </c>
      <c r="I4" s="371"/>
      <c r="J4" s="372"/>
      <c r="K4" s="372"/>
      <c r="L4" s="367">
        <f>VLOOKUP($B4,'1.วาง งบทดลอง 4 แถว'!$E$841:$J$1679,3,0)</f>
        <v>334363.43</v>
      </c>
      <c r="M4" s="368">
        <f>VLOOKUP($B4,'1.วาง งบทดลอง 4 แถว'!$E$841:$J$1679,4,0)</f>
        <v>337598.98</v>
      </c>
      <c r="N4" s="368">
        <f>VLOOKUP($B4,'1.วาง งบทดลอง 4 แถว'!$E$841:$J$1679,5,0)</f>
        <v>2410.6999999999998</v>
      </c>
      <c r="O4" s="369">
        <f>VLOOKUP($B4,'1.วาง งบทดลอง 4 แถว'!$E$841:$J$1679,6,0)</f>
        <v>0</v>
      </c>
      <c r="P4" s="370">
        <f>N4-O4</f>
        <v>2410.6999999999998</v>
      </c>
      <c r="Q4" s="371"/>
      <c r="R4" s="372"/>
      <c r="S4" s="373"/>
      <c r="T4" s="367">
        <f>VLOOKUP($B4,'1.วาง งบทดลอง 4 แถว'!$E$1680:$J$2518,3,0)</f>
        <v>202911</v>
      </c>
      <c r="U4" s="368">
        <f>VLOOKUP($B4,'1.วาง งบทดลอง 4 แถว'!$E$1680:$J$2518,4,0)</f>
        <v>205326</v>
      </c>
      <c r="V4" s="368">
        <f>VLOOKUP($B4,'1.วาง งบทดลอง 4 แถว'!$E$1680:$J$2518,5,0)</f>
        <v>570</v>
      </c>
      <c r="W4" s="369">
        <f>VLOOKUP($B4,'1.วาง งบทดลอง 4 แถว'!$E$1680:$J$2518,6,0)</f>
        <v>0</v>
      </c>
      <c r="X4" s="370">
        <f>V4-W4</f>
        <v>570</v>
      </c>
      <c r="Y4" s="372"/>
      <c r="Z4" s="372"/>
      <c r="AA4" s="372"/>
      <c r="AB4" s="367">
        <f>VLOOKUP($B4,'1.วาง งบทดลอง 4 แถว'!$E$2519:$J$3357,3,0)</f>
        <v>454409</v>
      </c>
      <c r="AC4" s="368">
        <f>VLOOKUP($B4,'1.วาง งบทดลอง 4 แถว'!$E$2519:$J$3357,4,0)</f>
        <v>440875</v>
      </c>
      <c r="AD4" s="368">
        <f>VLOOKUP($B4,'1.วาง งบทดลอง 4 แถว'!$E$2519:$J$3357,5,0)</f>
        <v>18613</v>
      </c>
      <c r="AE4" s="369">
        <f>VLOOKUP($B4,'1.วาง งบทดลอง 4 แถว'!$E$2519:$J$3357,6,0)</f>
        <v>0</v>
      </c>
      <c r="AF4" s="370">
        <f>AD4-AE4</f>
        <v>18613</v>
      </c>
      <c r="AG4" s="371"/>
      <c r="AH4" s="372"/>
      <c r="AI4" s="372"/>
      <c r="AJ4" s="367">
        <f>VLOOKUP($B4,'1.วาง งบทดลอง 4 แถว'!$E$3358:$J$4196,3,0)</f>
        <v>229340</v>
      </c>
      <c r="AK4" s="368">
        <f>VLOOKUP($B4,'1.วาง งบทดลอง 4 แถว'!$E$3358:$J$4196,4,0)</f>
        <v>229764</v>
      </c>
      <c r="AL4" s="368">
        <f>VLOOKUP($B4,'1.วาง งบทดลอง 4 แถว'!$E$3358:$J$4196,5,0)</f>
        <v>720</v>
      </c>
      <c r="AM4" s="369">
        <f>VLOOKUP($B4,'1.วาง งบทดลอง 4 แถว'!$E$3358:$J$4196,6,0)</f>
        <v>0</v>
      </c>
      <c r="AN4" s="370">
        <f>AL4-AM4</f>
        <v>720</v>
      </c>
      <c r="AO4" s="372"/>
      <c r="AP4" s="372"/>
      <c r="AQ4" s="372"/>
      <c r="AR4" s="367">
        <f>VLOOKUP($B4,'1.วาง งบทดลอง 4 แถว'!$E$4197:$J$5035,3,0)</f>
        <v>580805.21</v>
      </c>
      <c r="AS4" s="368">
        <f>VLOOKUP($B4,'1.วาง งบทดลอง 4 แถว'!$E$4197:$J$5035,4,0)</f>
        <v>592337.21</v>
      </c>
      <c r="AT4" s="368">
        <f>VLOOKUP($B4,'1.วาง งบทดลอง 4 แถว'!$E$4197:$J$5035,5,0)</f>
        <v>1030</v>
      </c>
      <c r="AU4" s="369">
        <f>VLOOKUP($B4,'1.วาง งบทดลอง 4 แถว'!$E$4197:$J$5035,6,0)</f>
        <v>0</v>
      </c>
      <c r="AV4" s="370">
        <f>AT4-AU4</f>
        <v>1030</v>
      </c>
      <c r="AW4" s="371"/>
      <c r="AX4" s="372"/>
      <c r="AY4" s="372"/>
      <c r="AZ4" s="367">
        <f>VLOOKUP($B4,'1.วาง งบทดลอง 4 แถว'!$E$5036:$J$5874,3,0)</f>
        <v>220377</v>
      </c>
      <c r="BA4" s="368">
        <f>VLOOKUP($B4,'1.วาง งบทดลอง 4 แถว'!$E$5036:$J$5874,4,0)</f>
        <v>221306</v>
      </c>
      <c r="BB4" s="368">
        <f>VLOOKUP($B4,'1.วาง งบทดลอง 4 แถว'!$E$5036:$J$5874,5,0)</f>
        <v>1055</v>
      </c>
      <c r="BC4" s="369">
        <f>VLOOKUP($B4,'1.วาง งบทดลอง 4 แถว'!$E$5036:$J$5874,6,0)</f>
        <v>0</v>
      </c>
      <c r="BD4" s="370">
        <f>BB4-BC4</f>
        <v>1055</v>
      </c>
      <c r="BE4" s="371"/>
      <c r="BF4" s="372"/>
      <c r="BG4" s="372"/>
      <c r="BH4" s="367">
        <f>VLOOKUP($B4,'1.วาง งบทดลอง 4 แถว'!$E$5875:$J$6713,3,0)</f>
        <v>175237.5</v>
      </c>
      <c r="BI4" s="368">
        <f>VLOOKUP($B4,'1.วาง งบทดลอง 4 แถว'!$E$5875:$J$6713,4,0)</f>
        <v>175237.5</v>
      </c>
      <c r="BJ4" s="368">
        <f>VLOOKUP($B4,'1.วาง งบทดลอง 4 แถว'!$E$5875:$J$6713,5,0)</f>
        <v>0</v>
      </c>
      <c r="BK4" s="369">
        <f>VLOOKUP($B4,'1.วาง งบทดลอง 4 แถว'!$E$5875:$J$6713,6,0)</f>
        <v>0</v>
      </c>
      <c r="BL4" s="370">
        <f>BJ4-BK4</f>
        <v>0</v>
      </c>
      <c r="BM4" s="372"/>
      <c r="BN4" s="372"/>
      <c r="BO4" s="373"/>
    </row>
    <row r="5" spans="1:67" ht="19.5" customHeight="1">
      <c r="A5" s="374">
        <v>2</v>
      </c>
      <c r="B5" s="375" t="s">
        <v>463</v>
      </c>
      <c r="C5" s="376" t="s">
        <v>3</v>
      </c>
      <c r="D5" s="377">
        <f>VLOOKUP($B5,'1.วาง งบทดลอง 4 แถว'!$E$2:$J$840,3,0)</f>
        <v>0</v>
      </c>
      <c r="E5" s="378">
        <f>VLOOKUP($B5,'1.วาง งบทดลอง 4 แถว'!$E$2:$J$840,4,0)</f>
        <v>0</v>
      </c>
      <c r="F5" s="378">
        <f>VLOOKUP($B5,'1.วาง งบทดลอง 4 แถว'!$E$2:$J$840,5,0)</f>
        <v>0</v>
      </c>
      <c r="G5" s="379">
        <f>VLOOKUP($B5,'1.วาง งบทดลอง 4 แถว'!$E$2:$J$840,6,0)</f>
        <v>0</v>
      </c>
      <c r="H5" s="380">
        <f t="shared" ref="H5:H68" si="0">F5-G5</f>
        <v>0</v>
      </c>
      <c r="I5" s="381"/>
      <c r="J5" s="382"/>
      <c r="K5" s="382"/>
      <c r="L5" s="377">
        <f>VLOOKUP($B5,'1.วาง งบทดลอง 4 แถว'!$E$841:$J$1679,3,0)</f>
        <v>0</v>
      </c>
      <c r="M5" s="378">
        <f>VLOOKUP($B5,'1.วาง งบทดลอง 4 แถว'!$E$841:$J$1679,4,0)</f>
        <v>0</v>
      </c>
      <c r="N5" s="378">
        <f>VLOOKUP($B5,'1.วาง งบทดลอง 4 แถว'!$E$841:$J$1679,5,0)</f>
        <v>0</v>
      </c>
      <c r="O5" s="379">
        <f>VLOOKUP($B5,'1.วาง งบทดลอง 4 แถว'!$E$841:$J$1679,6,0)</f>
        <v>0</v>
      </c>
      <c r="P5" s="380">
        <f t="shared" ref="P5:P68" si="1">N5-O5</f>
        <v>0</v>
      </c>
      <c r="Q5" s="381"/>
      <c r="R5" s="382"/>
      <c r="S5" s="383"/>
      <c r="T5" s="377">
        <f>VLOOKUP($B5,'1.วาง งบทดลอง 4 แถว'!$E$1680:$J$2518,3,0)</f>
        <v>0</v>
      </c>
      <c r="U5" s="378">
        <f>VLOOKUP($B5,'1.วาง งบทดลอง 4 แถว'!$E$1680:$J$2518,4,0)</f>
        <v>0</v>
      </c>
      <c r="V5" s="378">
        <f>VLOOKUP($B5,'1.วาง งบทดลอง 4 แถว'!$E$1680:$J$2518,5,0)</f>
        <v>0</v>
      </c>
      <c r="W5" s="379">
        <f>VLOOKUP($B5,'1.วาง งบทดลอง 4 แถว'!$E$1680:$J$2518,6,0)</f>
        <v>0</v>
      </c>
      <c r="X5" s="380">
        <f t="shared" ref="X5:X68" si="2">V5-W5</f>
        <v>0</v>
      </c>
      <c r="Y5" s="382"/>
      <c r="Z5" s="382"/>
      <c r="AA5" s="382"/>
      <c r="AB5" s="377">
        <f>VLOOKUP($B5,'1.วาง งบทดลอง 4 แถว'!$E$2519:$J$3357,3,0)</f>
        <v>0</v>
      </c>
      <c r="AC5" s="378">
        <f>VLOOKUP($B5,'1.วาง งบทดลอง 4 แถว'!$E$2519:$J$3357,4,0)</f>
        <v>0</v>
      </c>
      <c r="AD5" s="378">
        <f>VLOOKUP($B5,'1.วาง งบทดลอง 4 แถว'!$E$2519:$J$3357,5,0)</f>
        <v>0</v>
      </c>
      <c r="AE5" s="379">
        <f>VLOOKUP($B5,'1.วาง งบทดลอง 4 แถว'!$E$2519:$J$3357,6,0)</f>
        <v>0</v>
      </c>
      <c r="AF5" s="380">
        <f t="shared" ref="AF5:AF68" si="3">AD5-AE5</f>
        <v>0</v>
      </c>
      <c r="AG5" s="381"/>
      <c r="AH5" s="382"/>
      <c r="AI5" s="382"/>
      <c r="AJ5" s="377">
        <f>VLOOKUP($B5,'1.วาง งบทดลอง 4 แถว'!$E$3358:$J$4196,3,0)</f>
        <v>0</v>
      </c>
      <c r="AK5" s="378">
        <f>VLOOKUP($B5,'1.วาง งบทดลอง 4 แถว'!$E$3358:$J$4196,4,0)</f>
        <v>0</v>
      </c>
      <c r="AL5" s="378">
        <f>VLOOKUP($B5,'1.วาง งบทดลอง 4 แถว'!$E$3358:$J$4196,5,0)</f>
        <v>0</v>
      </c>
      <c r="AM5" s="379">
        <f>VLOOKUP($B5,'1.วาง งบทดลอง 4 แถว'!$E$3358:$J$4196,6,0)</f>
        <v>0</v>
      </c>
      <c r="AN5" s="380">
        <f t="shared" ref="AN5:AN68" si="4">AL5-AM5</f>
        <v>0</v>
      </c>
      <c r="AO5" s="382"/>
      <c r="AP5" s="382"/>
      <c r="AQ5" s="382"/>
      <c r="AR5" s="377">
        <f>VLOOKUP($B5,'1.วาง งบทดลอง 4 แถว'!$E$4197:$J$5035,3,0)</f>
        <v>0</v>
      </c>
      <c r="AS5" s="378">
        <f>VLOOKUP($B5,'1.วาง งบทดลอง 4 แถว'!$E$4197:$J$5035,4,0)</f>
        <v>0</v>
      </c>
      <c r="AT5" s="378">
        <f>VLOOKUP($B5,'1.วาง งบทดลอง 4 แถว'!$E$4197:$J$5035,5,0)</f>
        <v>0</v>
      </c>
      <c r="AU5" s="379">
        <f>VLOOKUP($B5,'1.วาง งบทดลอง 4 แถว'!$E$4197:$J$5035,6,0)</f>
        <v>0</v>
      </c>
      <c r="AV5" s="380">
        <f t="shared" ref="AV5:AV68" si="5">AT5-AU5</f>
        <v>0</v>
      </c>
      <c r="AW5" s="381"/>
      <c r="AX5" s="382"/>
      <c r="AY5" s="382"/>
      <c r="AZ5" s="377">
        <f>VLOOKUP($B5,'1.วาง งบทดลอง 4 แถว'!$E$5036:$J$5874,3,0)</f>
        <v>0</v>
      </c>
      <c r="BA5" s="378">
        <f>VLOOKUP($B5,'1.วาง งบทดลอง 4 แถว'!$E$5036:$J$5874,4,0)</f>
        <v>0</v>
      </c>
      <c r="BB5" s="378">
        <f>VLOOKUP($B5,'1.วาง งบทดลอง 4 แถว'!$E$5036:$J$5874,5,0)</f>
        <v>0</v>
      </c>
      <c r="BC5" s="379">
        <f>VLOOKUP($B5,'1.วาง งบทดลอง 4 แถว'!$E$5036:$J$5874,6,0)</f>
        <v>0</v>
      </c>
      <c r="BD5" s="380">
        <f t="shared" ref="BD5:BD68" si="6">BB5-BC5</f>
        <v>0</v>
      </c>
      <c r="BE5" s="381"/>
      <c r="BF5" s="382"/>
      <c r="BG5" s="382"/>
      <c r="BH5" s="377">
        <f>VLOOKUP($B5,'1.วาง งบทดลอง 4 แถว'!$E$5875:$J$6713,3,0)</f>
        <v>0</v>
      </c>
      <c r="BI5" s="378">
        <f>VLOOKUP($B5,'1.วาง งบทดลอง 4 แถว'!$E$5875:$J$6713,4,0)</f>
        <v>0</v>
      </c>
      <c r="BJ5" s="378">
        <f>VLOOKUP($B5,'1.วาง งบทดลอง 4 แถว'!$E$5875:$J$6713,5,0)</f>
        <v>0</v>
      </c>
      <c r="BK5" s="379">
        <f>VLOOKUP($B5,'1.วาง งบทดลอง 4 แถว'!$E$5875:$J$6713,6,0)</f>
        <v>0</v>
      </c>
      <c r="BL5" s="380">
        <f t="shared" ref="BL5:BL68" si="7">BJ5-BK5</f>
        <v>0</v>
      </c>
      <c r="BM5" s="382"/>
      <c r="BN5" s="382"/>
      <c r="BO5" s="383"/>
    </row>
    <row r="6" spans="1:67" ht="19.5" customHeight="1">
      <c r="A6" s="374">
        <v>3</v>
      </c>
      <c r="B6" s="375" t="s">
        <v>464</v>
      </c>
      <c r="C6" s="376" t="s">
        <v>4</v>
      </c>
      <c r="D6" s="377">
        <f>VLOOKUP($B6,'1.วาง งบทดลอง 4 แถว'!$E$2:$J$840,3,0)</f>
        <v>0</v>
      </c>
      <c r="E6" s="378">
        <f>VLOOKUP($B6,'1.วาง งบทดลอง 4 แถว'!$E$2:$J$840,4,0)</f>
        <v>0</v>
      </c>
      <c r="F6" s="378">
        <f>VLOOKUP($B6,'1.วาง งบทดลอง 4 แถว'!$E$2:$J$840,5,0)</f>
        <v>0</v>
      </c>
      <c r="G6" s="379">
        <f>VLOOKUP($B6,'1.วาง งบทดลอง 4 แถว'!$E$2:$J$840,6,0)</f>
        <v>0</v>
      </c>
      <c r="H6" s="380">
        <f t="shared" si="0"/>
        <v>0</v>
      </c>
      <c r="I6" s="381"/>
      <c r="J6" s="382"/>
      <c r="K6" s="382"/>
      <c r="L6" s="377">
        <f>VLOOKUP($B6,'1.วาง งบทดลอง 4 แถว'!$E$841:$J$1679,3,0)</f>
        <v>0</v>
      </c>
      <c r="M6" s="378">
        <f>VLOOKUP($B6,'1.วาง งบทดลอง 4 แถว'!$E$841:$J$1679,4,0)</f>
        <v>0</v>
      </c>
      <c r="N6" s="378">
        <f>VLOOKUP($B6,'1.วาง งบทดลอง 4 แถว'!$E$841:$J$1679,5,0)</f>
        <v>0</v>
      </c>
      <c r="O6" s="379">
        <f>VLOOKUP($B6,'1.วาง งบทดลอง 4 แถว'!$E$841:$J$1679,6,0)</f>
        <v>0</v>
      </c>
      <c r="P6" s="380">
        <f t="shared" si="1"/>
        <v>0</v>
      </c>
      <c r="Q6" s="381"/>
      <c r="R6" s="382"/>
      <c r="S6" s="383"/>
      <c r="T6" s="377">
        <f>VLOOKUP($B6,'1.วาง งบทดลอง 4 แถว'!$E$1680:$J$2518,3,0)</f>
        <v>0</v>
      </c>
      <c r="U6" s="378">
        <f>VLOOKUP($B6,'1.วาง งบทดลอง 4 แถว'!$E$1680:$J$2518,4,0)</f>
        <v>0</v>
      </c>
      <c r="V6" s="378">
        <f>VLOOKUP($B6,'1.วาง งบทดลอง 4 แถว'!$E$1680:$J$2518,5,0)</f>
        <v>0</v>
      </c>
      <c r="W6" s="379">
        <f>VLOOKUP($B6,'1.วาง งบทดลอง 4 แถว'!$E$1680:$J$2518,6,0)</f>
        <v>0</v>
      </c>
      <c r="X6" s="380">
        <f t="shared" si="2"/>
        <v>0</v>
      </c>
      <c r="Y6" s="382"/>
      <c r="Z6" s="382"/>
      <c r="AA6" s="382"/>
      <c r="AB6" s="377">
        <f>VLOOKUP($B6,'1.วาง งบทดลอง 4 แถว'!$E$2519:$J$3357,3,0)</f>
        <v>0</v>
      </c>
      <c r="AC6" s="378">
        <f>VLOOKUP($B6,'1.วาง งบทดลอง 4 แถว'!$E$2519:$J$3357,4,0)</f>
        <v>0</v>
      </c>
      <c r="AD6" s="378">
        <f>VLOOKUP($B6,'1.วาง งบทดลอง 4 แถว'!$E$2519:$J$3357,5,0)</f>
        <v>0</v>
      </c>
      <c r="AE6" s="379">
        <f>VLOOKUP($B6,'1.วาง งบทดลอง 4 แถว'!$E$2519:$J$3357,6,0)</f>
        <v>0</v>
      </c>
      <c r="AF6" s="380">
        <f t="shared" si="3"/>
        <v>0</v>
      </c>
      <c r="AG6" s="381"/>
      <c r="AH6" s="382"/>
      <c r="AI6" s="382"/>
      <c r="AJ6" s="377">
        <f>VLOOKUP($B6,'1.วาง งบทดลอง 4 แถว'!$E$3358:$J$4196,3,0)</f>
        <v>0</v>
      </c>
      <c r="AK6" s="378">
        <f>VLOOKUP($B6,'1.วาง งบทดลอง 4 แถว'!$E$3358:$J$4196,4,0)</f>
        <v>0</v>
      </c>
      <c r="AL6" s="378">
        <f>VLOOKUP($B6,'1.วาง งบทดลอง 4 แถว'!$E$3358:$J$4196,5,0)</f>
        <v>0</v>
      </c>
      <c r="AM6" s="379">
        <f>VLOOKUP($B6,'1.วาง งบทดลอง 4 แถว'!$E$3358:$J$4196,6,0)</f>
        <v>0</v>
      </c>
      <c r="AN6" s="380">
        <f t="shared" si="4"/>
        <v>0</v>
      </c>
      <c r="AO6" s="382"/>
      <c r="AP6" s="382"/>
      <c r="AQ6" s="382"/>
      <c r="AR6" s="377">
        <f>VLOOKUP($B6,'1.วาง งบทดลอง 4 แถว'!$E$4197:$J$5035,3,0)</f>
        <v>0</v>
      </c>
      <c r="AS6" s="378">
        <f>VLOOKUP($B6,'1.วาง งบทดลอง 4 แถว'!$E$4197:$J$5035,4,0)</f>
        <v>0</v>
      </c>
      <c r="AT6" s="378">
        <f>VLOOKUP($B6,'1.วาง งบทดลอง 4 แถว'!$E$4197:$J$5035,5,0)</f>
        <v>0</v>
      </c>
      <c r="AU6" s="379">
        <f>VLOOKUP($B6,'1.วาง งบทดลอง 4 แถว'!$E$4197:$J$5035,6,0)</f>
        <v>0</v>
      </c>
      <c r="AV6" s="380">
        <f t="shared" si="5"/>
        <v>0</v>
      </c>
      <c r="AW6" s="381"/>
      <c r="AX6" s="382"/>
      <c r="AY6" s="382"/>
      <c r="AZ6" s="377">
        <f>VLOOKUP($B6,'1.วาง งบทดลอง 4 แถว'!$E$5036:$J$5874,3,0)</f>
        <v>0</v>
      </c>
      <c r="BA6" s="378">
        <f>VLOOKUP($B6,'1.วาง งบทดลอง 4 แถว'!$E$5036:$J$5874,4,0)</f>
        <v>0</v>
      </c>
      <c r="BB6" s="378">
        <f>VLOOKUP($B6,'1.วาง งบทดลอง 4 แถว'!$E$5036:$J$5874,5,0)</f>
        <v>0</v>
      </c>
      <c r="BC6" s="379">
        <f>VLOOKUP($B6,'1.วาง งบทดลอง 4 แถว'!$E$5036:$J$5874,6,0)</f>
        <v>0</v>
      </c>
      <c r="BD6" s="380">
        <f t="shared" si="6"/>
        <v>0</v>
      </c>
      <c r="BE6" s="381"/>
      <c r="BF6" s="382"/>
      <c r="BG6" s="382"/>
      <c r="BH6" s="377">
        <f>VLOOKUP($B6,'1.วาง งบทดลอง 4 แถว'!$E$5875:$J$6713,3,0)</f>
        <v>0</v>
      </c>
      <c r="BI6" s="378">
        <f>VLOOKUP($B6,'1.วาง งบทดลอง 4 แถว'!$E$5875:$J$6713,4,0)</f>
        <v>0</v>
      </c>
      <c r="BJ6" s="378">
        <f>VLOOKUP($B6,'1.วาง งบทดลอง 4 แถว'!$E$5875:$J$6713,5,0)</f>
        <v>0</v>
      </c>
      <c r="BK6" s="379">
        <f>VLOOKUP($B6,'1.วาง งบทดลอง 4 แถว'!$E$5875:$J$6713,6,0)</f>
        <v>0</v>
      </c>
      <c r="BL6" s="380">
        <f t="shared" si="7"/>
        <v>0</v>
      </c>
      <c r="BM6" s="382"/>
      <c r="BN6" s="382"/>
      <c r="BO6" s="383"/>
    </row>
    <row r="7" spans="1:67" ht="19.5" customHeight="1">
      <c r="A7" s="374">
        <v>4</v>
      </c>
      <c r="B7" s="375" t="s">
        <v>465</v>
      </c>
      <c r="C7" s="376" t="s">
        <v>5</v>
      </c>
      <c r="D7" s="377">
        <f>VLOOKUP($B7,'1.วาง งบทดลอง 4 แถว'!$E$2:$J$840,3,0)</f>
        <v>0</v>
      </c>
      <c r="E7" s="378">
        <f>VLOOKUP($B7,'1.วาง งบทดลอง 4 แถว'!$E$2:$J$840,4,0)</f>
        <v>0</v>
      </c>
      <c r="F7" s="378">
        <f>VLOOKUP($B7,'1.วาง งบทดลอง 4 แถว'!$E$2:$J$840,5,0)</f>
        <v>0</v>
      </c>
      <c r="G7" s="379">
        <f>VLOOKUP($B7,'1.วาง งบทดลอง 4 แถว'!$E$2:$J$840,6,0)</f>
        <v>0</v>
      </c>
      <c r="H7" s="380">
        <f t="shared" si="0"/>
        <v>0</v>
      </c>
      <c r="I7" s="381"/>
      <c r="J7" s="382"/>
      <c r="K7" s="382"/>
      <c r="L7" s="377">
        <f>VLOOKUP($B7,'1.วาง งบทดลอง 4 แถว'!$E$841:$J$1679,3,0)</f>
        <v>0</v>
      </c>
      <c r="M7" s="378">
        <f>VLOOKUP($B7,'1.วาง งบทดลอง 4 แถว'!$E$841:$J$1679,4,0)</f>
        <v>0</v>
      </c>
      <c r="N7" s="378">
        <f>VLOOKUP($B7,'1.วาง งบทดลอง 4 แถว'!$E$841:$J$1679,5,0)</f>
        <v>0</v>
      </c>
      <c r="O7" s="379">
        <f>VLOOKUP($B7,'1.วาง งบทดลอง 4 แถว'!$E$841:$J$1679,6,0)</f>
        <v>0</v>
      </c>
      <c r="P7" s="380">
        <f t="shared" si="1"/>
        <v>0</v>
      </c>
      <c r="Q7" s="381"/>
      <c r="R7" s="382"/>
      <c r="S7" s="383"/>
      <c r="T7" s="377">
        <f>VLOOKUP($B7,'1.วาง งบทดลอง 4 แถว'!$E$1680:$J$2518,3,0)</f>
        <v>0</v>
      </c>
      <c r="U7" s="378">
        <f>VLOOKUP($B7,'1.วาง งบทดลอง 4 แถว'!$E$1680:$J$2518,4,0)</f>
        <v>0</v>
      </c>
      <c r="V7" s="378">
        <f>VLOOKUP($B7,'1.วาง งบทดลอง 4 แถว'!$E$1680:$J$2518,5,0)</f>
        <v>0</v>
      </c>
      <c r="W7" s="379">
        <f>VLOOKUP($B7,'1.วาง งบทดลอง 4 แถว'!$E$1680:$J$2518,6,0)</f>
        <v>0</v>
      </c>
      <c r="X7" s="380">
        <f t="shared" si="2"/>
        <v>0</v>
      </c>
      <c r="Y7" s="382"/>
      <c r="Z7" s="382"/>
      <c r="AA7" s="382"/>
      <c r="AB7" s="377">
        <f>VLOOKUP($B7,'1.วาง งบทดลอง 4 แถว'!$E$2519:$J$3357,3,0)</f>
        <v>0</v>
      </c>
      <c r="AC7" s="378">
        <f>VLOOKUP($B7,'1.วาง งบทดลอง 4 แถว'!$E$2519:$J$3357,4,0)</f>
        <v>0</v>
      </c>
      <c r="AD7" s="378">
        <f>VLOOKUP($B7,'1.วาง งบทดลอง 4 แถว'!$E$2519:$J$3357,5,0)</f>
        <v>0</v>
      </c>
      <c r="AE7" s="379">
        <f>VLOOKUP($B7,'1.วาง งบทดลอง 4 แถว'!$E$2519:$J$3357,6,0)</f>
        <v>0</v>
      </c>
      <c r="AF7" s="380">
        <f t="shared" si="3"/>
        <v>0</v>
      </c>
      <c r="AG7" s="381"/>
      <c r="AH7" s="382"/>
      <c r="AI7" s="382"/>
      <c r="AJ7" s="377">
        <f>VLOOKUP($B7,'1.วาง งบทดลอง 4 แถว'!$E$3358:$J$4196,3,0)</f>
        <v>0</v>
      </c>
      <c r="AK7" s="378">
        <f>VLOOKUP($B7,'1.วาง งบทดลอง 4 แถว'!$E$3358:$J$4196,4,0)</f>
        <v>0</v>
      </c>
      <c r="AL7" s="378">
        <f>VLOOKUP($B7,'1.วาง งบทดลอง 4 แถว'!$E$3358:$J$4196,5,0)</f>
        <v>0</v>
      </c>
      <c r="AM7" s="379">
        <f>VLOOKUP($B7,'1.วาง งบทดลอง 4 แถว'!$E$3358:$J$4196,6,0)</f>
        <v>0</v>
      </c>
      <c r="AN7" s="380">
        <f t="shared" si="4"/>
        <v>0</v>
      </c>
      <c r="AO7" s="382"/>
      <c r="AP7" s="382"/>
      <c r="AQ7" s="382"/>
      <c r="AR7" s="377">
        <f>VLOOKUP($B7,'1.วาง งบทดลอง 4 แถว'!$E$4197:$J$5035,3,0)</f>
        <v>0</v>
      </c>
      <c r="AS7" s="378">
        <f>VLOOKUP($B7,'1.วาง งบทดลอง 4 แถว'!$E$4197:$J$5035,4,0)</f>
        <v>0</v>
      </c>
      <c r="AT7" s="378">
        <f>VLOOKUP($B7,'1.วาง งบทดลอง 4 แถว'!$E$4197:$J$5035,5,0)</f>
        <v>0</v>
      </c>
      <c r="AU7" s="379">
        <f>VLOOKUP($B7,'1.วาง งบทดลอง 4 แถว'!$E$4197:$J$5035,6,0)</f>
        <v>0</v>
      </c>
      <c r="AV7" s="380">
        <f t="shared" si="5"/>
        <v>0</v>
      </c>
      <c r="AW7" s="381"/>
      <c r="AX7" s="382"/>
      <c r="AY7" s="382"/>
      <c r="AZ7" s="377">
        <f>VLOOKUP($B7,'1.วาง งบทดลอง 4 แถว'!$E$5036:$J$5874,3,0)</f>
        <v>0</v>
      </c>
      <c r="BA7" s="378">
        <f>VLOOKUP($B7,'1.วาง งบทดลอง 4 แถว'!$E$5036:$J$5874,4,0)</f>
        <v>0</v>
      </c>
      <c r="BB7" s="378">
        <f>VLOOKUP($B7,'1.วาง งบทดลอง 4 แถว'!$E$5036:$J$5874,5,0)</f>
        <v>0</v>
      </c>
      <c r="BC7" s="379">
        <f>VLOOKUP($B7,'1.วาง งบทดลอง 4 แถว'!$E$5036:$J$5874,6,0)</f>
        <v>0</v>
      </c>
      <c r="BD7" s="380">
        <f t="shared" si="6"/>
        <v>0</v>
      </c>
      <c r="BE7" s="381"/>
      <c r="BF7" s="382"/>
      <c r="BG7" s="382"/>
      <c r="BH7" s="377">
        <f>VLOOKUP($B7,'1.วาง งบทดลอง 4 แถว'!$E$5875:$J$6713,3,0)</f>
        <v>0</v>
      </c>
      <c r="BI7" s="378">
        <f>VLOOKUP($B7,'1.วาง งบทดลอง 4 แถว'!$E$5875:$J$6713,4,0)</f>
        <v>0</v>
      </c>
      <c r="BJ7" s="378">
        <f>VLOOKUP($B7,'1.วาง งบทดลอง 4 แถว'!$E$5875:$J$6713,5,0)</f>
        <v>0</v>
      </c>
      <c r="BK7" s="379">
        <f>VLOOKUP($B7,'1.วาง งบทดลอง 4 แถว'!$E$5875:$J$6713,6,0)</f>
        <v>0</v>
      </c>
      <c r="BL7" s="380">
        <f t="shared" si="7"/>
        <v>0</v>
      </c>
      <c r="BM7" s="382"/>
      <c r="BN7" s="382"/>
      <c r="BO7" s="383"/>
    </row>
    <row r="8" spans="1:67" ht="19.5" customHeight="1">
      <c r="A8" s="374">
        <v>5</v>
      </c>
      <c r="B8" s="375" t="s">
        <v>466</v>
      </c>
      <c r="C8" s="376" t="s">
        <v>1651</v>
      </c>
      <c r="D8" s="377">
        <f>VLOOKUP($B8,'1.วาง งบทดลอง 4 แถว'!$E$2:$J$840,3,0)</f>
        <v>34000</v>
      </c>
      <c r="E8" s="378">
        <f>VLOOKUP($B8,'1.วาง งบทดลอง 4 แถว'!$E$2:$J$840,4,0)</f>
        <v>1716113.98</v>
      </c>
      <c r="F8" s="378">
        <f>VLOOKUP($B8,'1.วาง งบทดลอง 4 แถว'!$E$2:$J$840,5,0)</f>
        <v>20878826.120000001</v>
      </c>
      <c r="G8" s="379">
        <f>VLOOKUP($B8,'1.วาง งบทดลอง 4 แถว'!$E$2:$J$840,6,0)</f>
        <v>0</v>
      </c>
      <c r="H8" s="380">
        <f t="shared" si="0"/>
        <v>20878826.120000001</v>
      </c>
      <c r="I8" s="384"/>
      <c r="J8" s="385"/>
      <c r="K8" s="385"/>
      <c r="L8" s="377">
        <f>VLOOKUP($B8,'1.วาง งบทดลอง 4 แถว'!$E$841:$J$1679,3,0)</f>
        <v>0</v>
      </c>
      <c r="M8" s="378">
        <f>VLOOKUP($B8,'1.วาง งบทดลอง 4 แถว'!$E$841:$J$1679,4,0)</f>
        <v>0</v>
      </c>
      <c r="N8" s="378">
        <f>VLOOKUP($B8,'1.วาง งบทดลอง 4 แถว'!$E$841:$J$1679,5,0)</f>
        <v>0</v>
      </c>
      <c r="O8" s="379">
        <f>VLOOKUP($B8,'1.วาง งบทดลอง 4 แถว'!$E$841:$J$1679,6,0)</f>
        <v>0</v>
      </c>
      <c r="P8" s="380">
        <f t="shared" si="1"/>
        <v>0</v>
      </c>
      <c r="Q8" s="384"/>
      <c r="R8" s="385"/>
      <c r="S8" s="386"/>
      <c r="T8" s="377">
        <f>VLOOKUP($B8,'1.วาง งบทดลอง 4 แถว'!$E$1680:$J$2518,3,0)</f>
        <v>0</v>
      </c>
      <c r="U8" s="378">
        <f>VLOOKUP($B8,'1.วาง งบทดลอง 4 แถว'!$E$1680:$J$2518,4,0)</f>
        <v>0</v>
      </c>
      <c r="V8" s="378">
        <f>VLOOKUP($B8,'1.วาง งบทดลอง 4 แถว'!$E$1680:$J$2518,5,0)</f>
        <v>0</v>
      </c>
      <c r="W8" s="379">
        <f>VLOOKUP($B8,'1.วาง งบทดลอง 4 แถว'!$E$1680:$J$2518,6,0)</f>
        <v>0</v>
      </c>
      <c r="X8" s="380">
        <f t="shared" si="2"/>
        <v>0</v>
      </c>
      <c r="Y8" s="385"/>
      <c r="Z8" s="385"/>
      <c r="AA8" s="385"/>
      <c r="AB8" s="377">
        <f>VLOOKUP($B8,'1.วาง งบทดลอง 4 แถว'!$E$2519:$J$3357,3,0)</f>
        <v>0</v>
      </c>
      <c r="AC8" s="378">
        <f>VLOOKUP($B8,'1.วาง งบทดลอง 4 แถว'!$E$2519:$J$3357,4,0)</f>
        <v>0</v>
      </c>
      <c r="AD8" s="378">
        <f>VLOOKUP($B8,'1.วาง งบทดลอง 4 แถว'!$E$2519:$J$3357,5,0)</f>
        <v>0</v>
      </c>
      <c r="AE8" s="379">
        <f>VLOOKUP($B8,'1.วาง งบทดลอง 4 แถว'!$E$2519:$J$3357,6,0)</f>
        <v>0</v>
      </c>
      <c r="AF8" s="380">
        <f t="shared" si="3"/>
        <v>0</v>
      </c>
      <c r="AG8" s="384"/>
      <c r="AH8" s="385"/>
      <c r="AI8" s="385"/>
      <c r="AJ8" s="377">
        <f>VLOOKUP($B8,'1.วาง งบทดลอง 4 แถว'!$E$3358:$J$4196,3,0)</f>
        <v>0</v>
      </c>
      <c r="AK8" s="378">
        <f>VLOOKUP($B8,'1.วาง งบทดลอง 4 แถว'!$E$3358:$J$4196,4,0)</f>
        <v>0</v>
      </c>
      <c r="AL8" s="378">
        <f>VLOOKUP($B8,'1.วาง งบทดลอง 4 แถว'!$E$3358:$J$4196,5,0)</f>
        <v>0</v>
      </c>
      <c r="AM8" s="379">
        <f>VLOOKUP($B8,'1.วาง งบทดลอง 4 แถว'!$E$3358:$J$4196,6,0)</f>
        <v>0</v>
      </c>
      <c r="AN8" s="380">
        <f t="shared" si="4"/>
        <v>0</v>
      </c>
      <c r="AO8" s="385"/>
      <c r="AP8" s="385"/>
      <c r="AQ8" s="385"/>
      <c r="AR8" s="377">
        <f>VLOOKUP($B8,'1.วาง งบทดลอง 4 แถว'!$E$4197:$J$5035,3,0)</f>
        <v>0</v>
      </c>
      <c r="AS8" s="378">
        <f>VLOOKUP($B8,'1.วาง งบทดลอง 4 แถว'!$E$4197:$J$5035,4,0)</f>
        <v>0</v>
      </c>
      <c r="AT8" s="378">
        <f>VLOOKUP($B8,'1.วาง งบทดลอง 4 แถว'!$E$4197:$J$5035,5,0)</f>
        <v>0</v>
      </c>
      <c r="AU8" s="379">
        <f>VLOOKUP($B8,'1.วาง งบทดลอง 4 แถว'!$E$4197:$J$5035,6,0)</f>
        <v>0</v>
      </c>
      <c r="AV8" s="380">
        <f t="shared" si="5"/>
        <v>0</v>
      </c>
      <c r="AW8" s="384"/>
      <c r="AX8" s="385"/>
      <c r="AY8" s="385"/>
      <c r="AZ8" s="377">
        <f>VLOOKUP($B8,'1.วาง งบทดลอง 4 แถว'!$E$5036:$J$5874,3,0)</f>
        <v>0</v>
      </c>
      <c r="BA8" s="378">
        <f>VLOOKUP($B8,'1.วาง งบทดลอง 4 แถว'!$E$5036:$J$5874,4,0)</f>
        <v>0</v>
      </c>
      <c r="BB8" s="378">
        <f>VLOOKUP($B8,'1.วาง งบทดลอง 4 แถว'!$E$5036:$J$5874,5,0)</f>
        <v>0</v>
      </c>
      <c r="BC8" s="379">
        <f>VLOOKUP($B8,'1.วาง งบทดลอง 4 แถว'!$E$5036:$J$5874,6,0)</f>
        <v>0</v>
      </c>
      <c r="BD8" s="380">
        <f t="shared" si="6"/>
        <v>0</v>
      </c>
      <c r="BE8" s="384"/>
      <c r="BF8" s="385"/>
      <c r="BG8" s="385"/>
      <c r="BH8" s="377">
        <f>VLOOKUP($B8,'1.วาง งบทดลอง 4 แถว'!$E$5875:$J$6713,3,0)</f>
        <v>0</v>
      </c>
      <c r="BI8" s="378">
        <f>VLOOKUP($B8,'1.วาง งบทดลอง 4 แถว'!$E$5875:$J$6713,4,0)</f>
        <v>0</v>
      </c>
      <c r="BJ8" s="378">
        <f>VLOOKUP($B8,'1.วาง งบทดลอง 4 แถว'!$E$5875:$J$6713,5,0)</f>
        <v>0</v>
      </c>
      <c r="BK8" s="379">
        <f>VLOOKUP($B8,'1.วาง งบทดลอง 4 แถว'!$E$5875:$J$6713,6,0)</f>
        <v>0</v>
      </c>
      <c r="BL8" s="380">
        <f t="shared" si="7"/>
        <v>0</v>
      </c>
      <c r="BM8" s="385"/>
      <c r="BN8" s="385"/>
      <c r="BO8" s="386"/>
    </row>
    <row r="9" spans="1:67" ht="19.5" customHeight="1">
      <c r="A9" s="374">
        <v>6</v>
      </c>
      <c r="B9" s="375" t="s">
        <v>467</v>
      </c>
      <c r="C9" s="376" t="s">
        <v>1652</v>
      </c>
      <c r="D9" s="377">
        <f>VLOOKUP($B9,'1.วาง งบทดลอง 4 แถว'!$E$2:$J$840,3,0)</f>
        <v>0</v>
      </c>
      <c r="E9" s="378">
        <f>VLOOKUP($B9,'1.วาง งบทดลอง 4 แถว'!$E$2:$J$840,4,0)</f>
        <v>0</v>
      </c>
      <c r="F9" s="378">
        <f>VLOOKUP($B9,'1.วาง งบทดลอง 4 แถว'!$E$2:$J$840,5,0)</f>
        <v>0</v>
      </c>
      <c r="G9" s="379">
        <f>VLOOKUP($B9,'1.วาง งบทดลอง 4 แถว'!$E$2:$J$840,6,0)</f>
        <v>0</v>
      </c>
      <c r="H9" s="380">
        <f t="shared" si="0"/>
        <v>0</v>
      </c>
      <c r="I9" s="384"/>
      <c r="J9" s="385"/>
      <c r="K9" s="385"/>
      <c r="L9" s="377">
        <f>VLOOKUP($B9,'1.วาง งบทดลอง 4 แถว'!$E$841:$J$1679,3,0)</f>
        <v>0</v>
      </c>
      <c r="M9" s="378">
        <f>VLOOKUP($B9,'1.วาง งบทดลอง 4 แถว'!$E$841:$J$1679,4,0)</f>
        <v>0</v>
      </c>
      <c r="N9" s="378">
        <f>VLOOKUP($B9,'1.วาง งบทดลอง 4 แถว'!$E$841:$J$1679,5,0)</f>
        <v>338475.9</v>
      </c>
      <c r="O9" s="379">
        <f>VLOOKUP($B9,'1.วาง งบทดลอง 4 แถว'!$E$841:$J$1679,6,0)</f>
        <v>0</v>
      </c>
      <c r="P9" s="380">
        <f t="shared" si="1"/>
        <v>338475.9</v>
      </c>
      <c r="Q9" s="384"/>
      <c r="R9" s="385"/>
      <c r="S9" s="386"/>
      <c r="T9" s="377">
        <f>VLOOKUP($B9,'1.วาง งบทดลอง 4 แถว'!$E$1680:$J$2518,3,0)</f>
        <v>83732.5</v>
      </c>
      <c r="U9" s="378">
        <f>VLOOKUP($B9,'1.วาง งบทดลอง 4 แถว'!$E$1680:$J$2518,4,0)</f>
        <v>86600</v>
      </c>
      <c r="V9" s="378">
        <f>VLOOKUP($B9,'1.วาง งบทดลอง 4 แถว'!$E$1680:$J$2518,5,0)</f>
        <v>2432293.2000000002</v>
      </c>
      <c r="W9" s="379">
        <f>VLOOKUP($B9,'1.วาง งบทดลอง 4 แถว'!$E$1680:$J$2518,6,0)</f>
        <v>0</v>
      </c>
      <c r="X9" s="380">
        <f t="shared" si="2"/>
        <v>2432293.2000000002</v>
      </c>
      <c r="Y9" s="385"/>
      <c r="Z9" s="385"/>
      <c r="AA9" s="385"/>
      <c r="AB9" s="377">
        <f>VLOOKUP($B9,'1.วาง งบทดลอง 4 แถว'!$E$2519:$J$3357,3,0)</f>
        <v>0</v>
      </c>
      <c r="AC9" s="378">
        <f>VLOOKUP($B9,'1.วาง งบทดลอง 4 แถว'!$E$2519:$J$3357,4,0)</f>
        <v>0</v>
      </c>
      <c r="AD9" s="378">
        <f>VLOOKUP($B9,'1.วาง งบทดลอง 4 แถว'!$E$2519:$J$3357,5,0)</f>
        <v>1196392.5</v>
      </c>
      <c r="AE9" s="379">
        <f>VLOOKUP($B9,'1.วาง งบทดลอง 4 แถว'!$E$2519:$J$3357,6,0)</f>
        <v>0</v>
      </c>
      <c r="AF9" s="380">
        <f t="shared" si="3"/>
        <v>1196392.5</v>
      </c>
      <c r="AG9" s="384"/>
      <c r="AH9" s="385"/>
      <c r="AI9" s="385"/>
      <c r="AJ9" s="377">
        <f>VLOOKUP($B9,'1.วาง งบทดลอง 4 แถว'!$E$3358:$J$4196,3,0)</f>
        <v>0</v>
      </c>
      <c r="AK9" s="378">
        <f>VLOOKUP($B9,'1.วาง งบทดลอง 4 แถว'!$E$3358:$J$4196,4,0)</f>
        <v>0</v>
      </c>
      <c r="AL9" s="378">
        <f>VLOOKUP($B9,'1.วาง งบทดลอง 4 แถว'!$E$3358:$J$4196,5,0)</f>
        <v>672086</v>
      </c>
      <c r="AM9" s="379">
        <f>VLOOKUP($B9,'1.วาง งบทดลอง 4 แถว'!$E$3358:$J$4196,6,0)</f>
        <v>0</v>
      </c>
      <c r="AN9" s="380">
        <f t="shared" si="4"/>
        <v>672086</v>
      </c>
      <c r="AO9" s="385"/>
      <c r="AP9" s="385"/>
      <c r="AQ9" s="385"/>
      <c r="AR9" s="377">
        <f>VLOOKUP($B9,'1.วาง งบทดลอง 4 แถว'!$E$4197:$J$5035,3,0)</f>
        <v>0</v>
      </c>
      <c r="AS9" s="378">
        <f>VLOOKUP($B9,'1.วาง งบทดลอง 4 แถว'!$E$4197:$J$5035,4,0)</f>
        <v>0</v>
      </c>
      <c r="AT9" s="378">
        <f>VLOOKUP($B9,'1.วาง งบทดลอง 4 แถว'!$E$4197:$J$5035,5,0)</f>
        <v>725778</v>
      </c>
      <c r="AU9" s="379">
        <f>VLOOKUP($B9,'1.วาง งบทดลอง 4 แถว'!$E$4197:$J$5035,6,0)</f>
        <v>0</v>
      </c>
      <c r="AV9" s="380">
        <f t="shared" si="5"/>
        <v>725778</v>
      </c>
      <c r="AW9" s="384"/>
      <c r="AX9" s="385"/>
      <c r="AY9" s="385"/>
      <c r="AZ9" s="377">
        <f>VLOOKUP($B9,'1.วาง งบทดลอง 4 แถว'!$E$5036:$J$5874,3,0)</f>
        <v>0</v>
      </c>
      <c r="BA9" s="378">
        <f>VLOOKUP($B9,'1.วาง งบทดลอง 4 แถว'!$E$5036:$J$5874,4,0)</f>
        <v>72225</v>
      </c>
      <c r="BB9" s="378">
        <f>VLOOKUP($B9,'1.วาง งบทดลอง 4 แถว'!$E$5036:$J$5874,5,0)</f>
        <v>568152</v>
      </c>
      <c r="BC9" s="379">
        <f>VLOOKUP($B9,'1.วาง งบทดลอง 4 แถว'!$E$5036:$J$5874,6,0)</f>
        <v>0</v>
      </c>
      <c r="BD9" s="380">
        <f t="shared" si="6"/>
        <v>568152</v>
      </c>
      <c r="BE9" s="384"/>
      <c r="BF9" s="385"/>
      <c r="BG9" s="385"/>
      <c r="BH9" s="377">
        <f>VLOOKUP($B9,'1.วาง งบทดลอง 4 แถว'!$E$5875:$J$6713,3,0)</f>
        <v>0</v>
      </c>
      <c r="BI9" s="378">
        <f>VLOOKUP($B9,'1.วาง งบทดลอง 4 แถว'!$E$5875:$J$6713,4,0)</f>
        <v>0</v>
      </c>
      <c r="BJ9" s="378">
        <f>VLOOKUP($B9,'1.วาง งบทดลอง 4 แถว'!$E$5875:$J$6713,5,0)</f>
        <v>146517</v>
      </c>
      <c r="BK9" s="379">
        <f>VLOOKUP($B9,'1.วาง งบทดลอง 4 แถว'!$E$5875:$J$6713,6,0)</f>
        <v>0</v>
      </c>
      <c r="BL9" s="380">
        <f t="shared" si="7"/>
        <v>146517</v>
      </c>
      <c r="BM9" s="385"/>
      <c r="BN9" s="385"/>
      <c r="BO9" s="386"/>
    </row>
    <row r="10" spans="1:67" ht="19.5" customHeight="1">
      <c r="A10" s="374">
        <v>7</v>
      </c>
      <c r="B10" s="375" t="s">
        <v>1721</v>
      </c>
      <c r="C10" s="376" t="s">
        <v>1722</v>
      </c>
      <c r="D10" s="377">
        <f>VLOOKUP($B10,'1.วาง งบทดลอง 4 แถว'!$E$2:$J$840,3,0)</f>
        <v>0</v>
      </c>
      <c r="E10" s="378">
        <f>VLOOKUP($B10,'1.วาง งบทดลอง 4 แถว'!$E$2:$J$840,4,0)</f>
        <v>0</v>
      </c>
      <c r="F10" s="378">
        <f>VLOOKUP($B10,'1.วาง งบทดลอง 4 แถว'!$E$2:$J$840,5,0)</f>
        <v>0</v>
      </c>
      <c r="G10" s="379">
        <f>VLOOKUP($B10,'1.วาง งบทดลอง 4 แถว'!$E$2:$J$840,6,0)</f>
        <v>0</v>
      </c>
      <c r="H10" s="380">
        <f t="shared" si="0"/>
        <v>0</v>
      </c>
      <c r="I10" s="384"/>
      <c r="J10" s="385"/>
      <c r="K10" s="385"/>
      <c r="L10" s="377">
        <f>VLOOKUP($B10,'1.วาง งบทดลอง 4 แถว'!$E$841:$J$1679,3,0)</f>
        <v>0</v>
      </c>
      <c r="M10" s="378">
        <f>VLOOKUP($B10,'1.วาง งบทดลอง 4 แถว'!$E$841:$J$1679,4,0)</f>
        <v>0</v>
      </c>
      <c r="N10" s="378">
        <f>VLOOKUP($B10,'1.วาง งบทดลอง 4 แถว'!$E$841:$J$1679,5,0)</f>
        <v>0</v>
      </c>
      <c r="O10" s="379">
        <f>VLOOKUP($B10,'1.วาง งบทดลอง 4 แถว'!$E$841:$J$1679,6,0)</f>
        <v>0</v>
      </c>
      <c r="P10" s="380">
        <f t="shared" si="1"/>
        <v>0</v>
      </c>
      <c r="Q10" s="384"/>
      <c r="R10" s="385"/>
      <c r="S10" s="386"/>
      <c r="T10" s="377">
        <f>VLOOKUP($B10,'1.วาง งบทดลอง 4 แถว'!$E$1680:$J$2518,3,0)</f>
        <v>0</v>
      </c>
      <c r="U10" s="378">
        <f>VLOOKUP($B10,'1.วาง งบทดลอง 4 แถว'!$E$1680:$J$2518,4,0)</f>
        <v>0</v>
      </c>
      <c r="V10" s="378">
        <f>VLOOKUP($B10,'1.วาง งบทดลอง 4 แถว'!$E$1680:$J$2518,5,0)</f>
        <v>0</v>
      </c>
      <c r="W10" s="379">
        <f>VLOOKUP($B10,'1.วาง งบทดลอง 4 แถว'!$E$1680:$J$2518,6,0)</f>
        <v>0</v>
      </c>
      <c r="X10" s="380">
        <f t="shared" si="2"/>
        <v>0</v>
      </c>
      <c r="Y10" s="385"/>
      <c r="Z10" s="385"/>
      <c r="AA10" s="385"/>
      <c r="AB10" s="377">
        <f>VLOOKUP($B10,'1.วาง งบทดลอง 4 แถว'!$E$2519:$J$3357,3,0)</f>
        <v>0</v>
      </c>
      <c r="AC10" s="378">
        <f>VLOOKUP($B10,'1.วาง งบทดลอง 4 แถว'!$E$2519:$J$3357,4,0)</f>
        <v>0</v>
      </c>
      <c r="AD10" s="378">
        <f>VLOOKUP($B10,'1.วาง งบทดลอง 4 แถว'!$E$2519:$J$3357,5,0)</f>
        <v>0</v>
      </c>
      <c r="AE10" s="379">
        <f>VLOOKUP($B10,'1.วาง งบทดลอง 4 แถว'!$E$2519:$J$3357,6,0)</f>
        <v>0</v>
      </c>
      <c r="AF10" s="380">
        <f t="shared" si="3"/>
        <v>0</v>
      </c>
      <c r="AG10" s="384"/>
      <c r="AH10" s="385"/>
      <c r="AI10" s="385"/>
      <c r="AJ10" s="377">
        <f>VLOOKUP($B10,'1.วาง งบทดลอง 4 แถว'!$E$3358:$J$4196,3,0)</f>
        <v>0</v>
      </c>
      <c r="AK10" s="378">
        <f>VLOOKUP($B10,'1.วาง งบทดลอง 4 แถว'!$E$3358:$J$4196,4,0)</f>
        <v>0</v>
      </c>
      <c r="AL10" s="378">
        <f>VLOOKUP($B10,'1.วาง งบทดลอง 4 แถว'!$E$3358:$J$4196,5,0)</f>
        <v>0</v>
      </c>
      <c r="AM10" s="379">
        <f>VLOOKUP($B10,'1.วาง งบทดลอง 4 แถว'!$E$3358:$J$4196,6,0)</f>
        <v>0</v>
      </c>
      <c r="AN10" s="380">
        <f t="shared" si="4"/>
        <v>0</v>
      </c>
      <c r="AO10" s="385"/>
      <c r="AP10" s="385"/>
      <c r="AQ10" s="385"/>
      <c r="AR10" s="377">
        <f>VLOOKUP($B10,'1.วาง งบทดลอง 4 แถว'!$E$4197:$J$5035,3,0)</f>
        <v>0</v>
      </c>
      <c r="AS10" s="378">
        <f>VLOOKUP($B10,'1.วาง งบทดลอง 4 แถว'!$E$4197:$J$5035,4,0)</f>
        <v>0</v>
      </c>
      <c r="AT10" s="378">
        <f>VLOOKUP($B10,'1.วาง งบทดลอง 4 แถว'!$E$4197:$J$5035,5,0)</f>
        <v>0</v>
      </c>
      <c r="AU10" s="379">
        <f>VLOOKUP($B10,'1.วาง งบทดลอง 4 แถว'!$E$4197:$J$5035,6,0)</f>
        <v>0</v>
      </c>
      <c r="AV10" s="380">
        <f t="shared" si="5"/>
        <v>0</v>
      </c>
      <c r="AW10" s="384"/>
      <c r="AX10" s="385"/>
      <c r="AY10" s="385"/>
      <c r="AZ10" s="377">
        <f>VLOOKUP($B10,'1.วาง งบทดลอง 4 แถว'!$E$5036:$J$5874,3,0)</f>
        <v>0</v>
      </c>
      <c r="BA10" s="378">
        <f>VLOOKUP($B10,'1.วาง งบทดลอง 4 แถว'!$E$5036:$J$5874,4,0)</f>
        <v>0</v>
      </c>
      <c r="BB10" s="378">
        <f>VLOOKUP($B10,'1.วาง งบทดลอง 4 แถว'!$E$5036:$J$5874,5,0)</f>
        <v>0</v>
      </c>
      <c r="BC10" s="379">
        <f>VLOOKUP($B10,'1.วาง งบทดลอง 4 แถว'!$E$5036:$J$5874,6,0)</f>
        <v>0</v>
      </c>
      <c r="BD10" s="380">
        <f t="shared" si="6"/>
        <v>0</v>
      </c>
      <c r="BE10" s="384"/>
      <c r="BF10" s="385"/>
      <c r="BG10" s="385"/>
      <c r="BH10" s="377">
        <f>VLOOKUP($B10,'1.วาง งบทดลอง 4 แถว'!$E$5875:$J$6713,3,0)</f>
        <v>0</v>
      </c>
      <c r="BI10" s="378">
        <f>VLOOKUP($B10,'1.วาง งบทดลอง 4 แถว'!$E$5875:$J$6713,4,0)</f>
        <v>0</v>
      </c>
      <c r="BJ10" s="378">
        <f>VLOOKUP($B10,'1.วาง งบทดลอง 4 แถว'!$E$5875:$J$6713,5,0)</f>
        <v>0</v>
      </c>
      <c r="BK10" s="379">
        <f>VLOOKUP($B10,'1.วาง งบทดลอง 4 แถว'!$E$5875:$J$6713,6,0)</f>
        <v>0</v>
      </c>
      <c r="BL10" s="380">
        <f t="shared" si="7"/>
        <v>0</v>
      </c>
      <c r="BM10" s="385"/>
      <c r="BN10" s="385"/>
      <c r="BO10" s="386"/>
    </row>
    <row r="11" spans="1:67" ht="19.5" customHeight="1">
      <c r="A11" s="374">
        <v>8</v>
      </c>
      <c r="B11" s="375" t="s">
        <v>1723</v>
      </c>
      <c r="C11" s="376" t="s">
        <v>1724</v>
      </c>
      <c r="D11" s="377">
        <f>VLOOKUP($B11,'1.วาง งบทดลอง 4 แถว'!$E$2:$J$840,3,0)</f>
        <v>0</v>
      </c>
      <c r="E11" s="378">
        <f>VLOOKUP($B11,'1.วาง งบทดลอง 4 แถว'!$E$2:$J$840,4,0)</f>
        <v>0</v>
      </c>
      <c r="F11" s="378">
        <f>VLOOKUP($B11,'1.วาง งบทดลอง 4 แถว'!$E$2:$J$840,5,0)</f>
        <v>0</v>
      </c>
      <c r="G11" s="379">
        <f>VLOOKUP($B11,'1.วาง งบทดลอง 4 แถว'!$E$2:$J$840,6,0)</f>
        <v>0</v>
      </c>
      <c r="H11" s="380">
        <f t="shared" si="0"/>
        <v>0</v>
      </c>
      <c r="I11" s="384"/>
      <c r="J11" s="385"/>
      <c r="K11" s="385"/>
      <c r="L11" s="377">
        <f>VLOOKUP($B11,'1.วาง งบทดลอง 4 แถว'!$E$841:$J$1679,3,0)</f>
        <v>0</v>
      </c>
      <c r="M11" s="378">
        <f>VLOOKUP($B11,'1.วาง งบทดลอง 4 แถว'!$E$841:$J$1679,4,0)</f>
        <v>0</v>
      </c>
      <c r="N11" s="378">
        <f>VLOOKUP($B11,'1.วาง งบทดลอง 4 แถว'!$E$841:$J$1679,5,0)</f>
        <v>0</v>
      </c>
      <c r="O11" s="379">
        <f>VLOOKUP($B11,'1.วาง งบทดลอง 4 แถว'!$E$841:$J$1679,6,0)</f>
        <v>0</v>
      </c>
      <c r="P11" s="380">
        <f t="shared" si="1"/>
        <v>0</v>
      </c>
      <c r="Q11" s="384"/>
      <c r="R11" s="385"/>
      <c r="S11" s="386"/>
      <c r="T11" s="377">
        <f>VLOOKUP($B11,'1.วาง งบทดลอง 4 แถว'!$E$1680:$J$2518,3,0)</f>
        <v>0</v>
      </c>
      <c r="U11" s="378">
        <f>VLOOKUP($B11,'1.วาง งบทดลอง 4 แถว'!$E$1680:$J$2518,4,0)</f>
        <v>0</v>
      </c>
      <c r="V11" s="378">
        <f>VLOOKUP($B11,'1.วาง งบทดลอง 4 แถว'!$E$1680:$J$2518,5,0)</f>
        <v>0</v>
      </c>
      <c r="W11" s="379">
        <f>VLOOKUP($B11,'1.วาง งบทดลอง 4 แถว'!$E$1680:$J$2518,6,0)</f>
        <v>0</v>
      </c>
      <c r="X11" s="380">
        <f t="shared" si="2"/>
        <v>0</v>
      </c>
      <c r="Y11" s="385"/>
      <c r="Z11" s="385"/>
      <c r="AA11" s="385"/>
      <c r="AB11" s="377">
        <f>VLOOKUP($B11,'1.วาง งบทดลอง 4 แถว'!$E$2519:$J$3357,3,0)</f>
        <v>0</v>
      </c>
      <c r="AC11" s="378">
        <f>VLOOKUP($B11,'1.วาง งบทดลอง 4 แถว'!$E$2519:$J$3357,4,0)</f>
        <v>0</v>
      </c>
      <c r="AD11" s="378">
        <f>VLOOKUP($B11,'1.วาง งบทดลอง 4 แถว'!$E$2519:$J$3357,5,0)</f>
        <v>0</v>
      </c>
      <c r="AE11" s="379">
        <f>VLOOKUP($B11,'1.วาง งบทดลอง 4 แถว'!$E$2519:$J$3357,6,0)</f>
        <v>0</v>
      </c>
      <c r="AF11" s="380">
        <f t="shared" si="3"/>
        <v>0</v>
      </c>
      <c r="AG11" s="384"/>
      <c r="AH11" s="385"/>
      <c r="AI11" s="385"/>
      <c r="AJ11" s="377">
        <f>VLOOKUP($B11,'1.วาง งบทดลอง 4 แถว'!$E$3358:$J$4196,3,0)</f>
        <v>0</v>
      </c>
      <c r="AK11" s="378">
        <f>VLOOKUP($B11,'1.วาง งบทดลอง 4 แถว'!$E$3358:$J$4196,4,0)</f>
        <v>0</v>
      </c>
      <c r="AL11" s="378">
        <f>VLOOKUP($B11,'1.วาง งบทดลอง 4 แถว'!$E$3358:$J$4196,5,0)</f>
        <v>0</v>
      </c>
      <c r="AM11" s="379">
        <f>VLOOKUP($B11,'1.วาง งบทดลอง 4 แถว'!$E$3358:$J$4196,6,0)</f>
        <v>0</v>
      </c>
      <c r="AN11" s="380">
        <f t="shared" si="4"/>
        <v>0</v>
      </c>
      <c r="AO11" s="385"/>
      <c r="AP11" s="385"/>
      <c r="AQ11" s="385"/>
      <c r="AR11" s="377">
        <f>VLOOKUP($B11,'1.วาง งบทดลอง 4 แถว'!$E$4197:$J$5035,3,0)</f>
        <v>0</v>
      </c>
      <c r="AS11" s="378">
        <f>VLOOKUP($B11,'1.วาง งบทดลอง 4 แถว'!$E$4197:$J$5035,4,0)</f>
        <v>0</v>
      </c>
      <c r="AT11" s="378">
        <f>VLOOKUP($B11,'1.วาง งบทดลอง 4 แถว'!$E$4197:$J$5035,5,0)</f>
        <v>0</v>
      </c>
      <c r="AU11" s="379">
        <f>VLOOKUP($B11,'1.วาง งบทดลอง 4 แถว'!$E$4197:$J$5035,6,0)</f>
        <v>0</v>
      </c>
      <c r="AV11" s="380">
        <f t="shared" si="5"/>
        <v>0</v>
      </c>
      <c r="AW11" s="384"/>
      <c r="AX11" s="385"/>
      <c r="AY11" s="385"/>
      <c r="AZ11" s="377">
        <f>VLOOKUP($B11,'1.วาง งบทดลอง 4 แถว'!$E$5036:$J$5874,3,0)</f>
        <v>0</v>
      </c>
      <c r="BA11" s="378">
        <f>VLOOKUP($B11,'1.วาง งบทดลอง 4 แถว'!$E$5036:$J$5874,4,0)</f>
        <v>0</v>
      </c>
      <c r="BB11" s="378">
        <f>VLOOKUP($B11,'1.วาง งบทดลอง 4 แถว'!$E$5036:$J$5874,5,0)</f>
        <v>0</v>
      </c>
      <c r="BC11" s="379">
        <f>VLOOKUP($B11,'1.วาง งบทดลอง 4 แถว'!$E$5036:$J$5874,6,0)</f>
        <v>0</v>
      </c>
      <c r="BD11" s="380">
        <f t="shared" si="6"/>
        <v>0</v>
      </c>
      <c r="BE11" s="384"/>
      <c r="BF11" s="385"/>
      <c r="BG11" s="385"/>
      <c r="BH11" s="377">
        <f>VLOOKUP($B11,'1.วาง งบทดลอง 4 แถว'!$E$5875:$J$6713,3,0)</f>
        <v>0</v>
      </c>
      <c r="BI11" s="378">
        <f>VLOOKUP($B11,'1.วาง งบทดลอง 4 แถว'!$E$5875:$J$6713,4,0)</f>
        <v>0</v>
      </c>
      <c r="BJ11" s="378">
        <f>VLOOKUP($B11,'1.วาง งบทดลอง 4 แถว'!$E$5875:$J$6713,5,0)</f>
        <v>0</v>
      </c>
      <c r="BK11" s="379">
        <f>VLOOKUP($B11,'1.วาง งบทดลอง 4 แถว'!$E$5875:$J$6713,6,0)</f>
        <v>0</v>
      </c>
      <c r="BL11" s="380">
        <f t="shared" si="7"/>
        <v>0</v>
      </c>
      <c r="BM11" s="385"/>
      <c r="BN11" s="385"/>
      <c r="BO11" s="386"/>
    </row>
    <row r="12" spans="1:67" ht="19.5" customHeight="1">
      <c r="A12" s="374">
        <v>9</v>
      </c>
      <c r="B12" s="375" t="s">
        <v>468</v>
      </c>
      <c r="C12" s="376" t="s">
        <v>1725</v>
      </c>
      <c r="D12" s="377">
        <f>VLOOKUP($B12,'1.วาง งบทดลอง 4 แถว'!$E$2:$J$840,3,0)</f>
        <v>0</v>
      </c>
      <c r="E12" s="378">
        <f>VLOOKUP($B12,'1.วาง งบทดลอง 4 แถว'!$E$2:$J$840,4,0)</f>
        <v>0</v>
      </c>
      <c r="F12" s="378">
        <f>VLOOKUP($B12,'1.วาง งบทดลอง 4 แถว'!$E$2:$J$840,5,0)</f>
        <v>0</v>
      </c>
      <c r="G12" s="379">
        <f>VLOOKUP($B12,'1.วาง งบทดลอง 4 แถว'!$E$2:$J$840,6,0)</f>
        <v>0</v>
      </c>
      <c r="H12" s="380">
        <f t="shared" si="0"/>
        <v>0</v>
      </c>
      <c r="I12" s="384"/>
      <c r="J12" s="385"/>
      <c r="K12" s="385"/>
      <c r="L12" s="377">
        <f>VLOOKUP($B12,'1.วาง งบทดลอง 4 แถว'!$E$841:$J$1679,3,0)</f>
        <v>0</v>
      </c>
      <c r="M12" s="378">
        <f>VLOOKUP($B12,'1.วาง งบทดลอง 4 แถว'!$E$841:$J$1679,4,0)</f>
        <v>0</v>
      </c>
      <c r="N12" s="378">
        <f>VLOOKUP($B12,'1.วาง งบทดลอง 4 แถว'!$E$841:$J$1679,5,0)</f>
        <v>0</v>
      </c>
      <c r="O12" s="379">
        <f>VLOOKUP($B12,'1.วาง งบทดลอง 4 แถว'!$E$841:$J$1679,6,0)</f>
        <v>0</v>
      </c>
      <c r="P12" s="380">
        <f t="shared" si="1"/>
        <v>0</v>
      </c>
      <c r="Q12" s="384"/>
      <c r="R12" s="385"/>
      <c r="S12" s="386"/>
      <c r="T12" s="377">
        <f>VLOOKUP($B12,'1.วาง งบทดลอง 4 แถว'!$E$1680:$J$2518,3,0)</f>
        <v>0</v>
      </c>
      <c r="U12" s="378">
        <f>VLOOKUP($B12,'1.วาง งบทดลอง 4 แถว'!$E$1680:$J$2518,4,0)</f>
        <v>0</v>
      </c>
      <c r="V12" s="378">
        <f>VLOOKUP($B12,'1.วาง งบทดลอง 4 แถว'!$E$1680:$J$2518,5,0)</f>
        <v>0</v>
      </c>
      <c r="W12" s="379">
        <f>VLOOKUP($B12,'1.วาง งบทดลอง 4 แถว'!$E$1680:$J$2518,6,0)</f>
        <v>0</v>
      </c>
      <c r="X12" s="380">
        <f t="shared" si="2"/>
        <v>0</v>
      </c>
      <c r="Y12" s="385"/>
      <c r="Z12" s="385"/>
      <c r="AA12" s="385"/>
      <c r="AB12" s="377">
        <f>VLOOKUP($B12,'1.วาง งบทดลอง 4 แถว'!$E$2519:$J$3357,3,0)</f>
        <v>0</v>
      </c>
      <c r="AC12" s="378">
        <f>VLOOKUP($B12,'1.วาง งบทดลอง 4 แถว'!$E$2519:$J$3357,4,0)</f>
        <v>0</v>
      </c>
      <c r="AD12" s="378">
        <f>VLOOKUP($B12,'1.วาง งบทดลอง 4 แถว'!$E$2519:$J$3357,5,0)</f>
        <v>0</v>
      </c>
      <c r="AE12" s="379">
        <f>VLOOKUP($B12,'1.วาง งบทดลอง 4 แถว'!$E$2519:$J$3357,6,0)</f>
        <v>0</v>
      </c>
      <c r="AF12" s="380">
        <f t="shared" si="3"/>
        <v>0</v>
      </c>
      <c r="AG12" s="384"/>
      <c r="AH12" s="385"/>
      <c r="AI12" s="385"/>
      <c r="AJ12" s="377">
        <f>VLOOKUP($B12,'1.วาง งบทดลอง 4 แถว'!$E$3358:$J$4196,3,0)</f>
        <v>0</v>
      </c>
      <c r="AK12" s="378">
        <f>VLOOKUP($B12,'1.วาง งบทดลอง 4 แถว'!$E$3358:$J$4196,4,0)</f>
        <v>0</v>
      </c>
      <c r="AL12" s="378">
        <f>VLOOKUP($B12,'1.วาง งบทดลอง 4 แถว'!$E$3358:$J$4196,5,0)</f>
        <v>0</v>
      </c>
      <c r="AM12" s="379">
        <f>VLOOKUP($B12,'1.วาง งบทดลอง 4 แถว'!$E$3358:$J$4196,6,0)</f>
        <v>0</v>
      </c>
      <c r="AN12" s="380">
        <f t="shared" si="4"/>
        <v>0</v>
      </c>
      <c r="AO12" s="385"/>
      <c r="AP12" s="385"/>
      <c r="AQ12" s="385"/>
      <c r="AR12" s="377">
        <f>VLOOKUP($B12,'1.วาง งบทดลอง 4 แถว'!$E$4197:$J$5035,3,0)</f>
        <v>0</v>
      </c>
      <c r="AS12" s="378">
        <f>VLOOKUP($B12,'1.วาง งบทดลอง 4 แถว'!$E$4197:$J$5035,4,0)</f>
        <v>0</v>
      </c>
      <c r="AT12" s="378">
        <f>VLOOKUP($B12,'1.วาง งบทดลอง 4 แถว'!$E$4197:$J$5035,5,0)</f>
        <v>0</v>
      </c>
      <c r="AU12" s="379">
        <f>VLOOKUP($B12,'1.วาง งบทดลอง 4 แถว'!$E$4197:$J$5035,6,0)</f>
        <v>0</v>
      </c>
      <c r="AV12" s="380">
        <f t="shared" si="5"/>
        <v>0</v>
      </c>
      <c r="AW12" s="384"/>
      <c r="AX12" s="385"/>
      <c r="AY12" s="385"/>
      <c r="AZ12" s="377">
        <f>VLOOKUP($B12,'1.วาง งบทดลอง 4 แถว'!$E$5036:$J$5874,3,0)</f>
        <v>0</v>
      </c>
      <c r="BA12" s="378">
        <f>VLOOKUP($B12,'1.วาง งบทดลอง 4 แถว'!$E$5036:$J$5874,4,0)</f>
        <v>0</v>
      </c>
      <c r="BB12" s="378">
        <f>VLOOKUP($B12,'1.วาง งบทดลอง 4 แถว'!$E$5036:$J$5874,5,0)</f>
        <v>0</v>
      </c>
      <c r="BC12" s="379">
        <f>VLOOKUP($B12,'1.วาง งบทดลอง 4 แถว'!$E$5036:$J$5874,6,0)</f>
        <v>0</v>
      </c>
      <c r="BD12" s="380">
        <f t="shared" si="6"/>
        <v>0</v>
      </c>
      <c r="BE12" s="384"/>
      <c r="BF12" s="385"/>
      <c r="BG12" s="385"/>
      <c r="BH12" s="377">
        <f>VLOOKUP($B12,'1.วาง งบทดลอง 4 แถว'!$E$5875:$J$6713,3,0)</f>
        <v>0</v>
      </c>
      <c r="BI12" s="378">
        <f>VLOOKUP($B12,'1.วาง งบทดลอง 4 แถว'!$E$5875:$J$6713,4,0)</f>
        <v>0</v>
      </c>
      <c r="BJ12" s="378">
        <f>VLOOKUP($B12,'1.วาง งบทดลอง 4 แถว'!$E$5875:$J$6713,5,0)</f>
        <v>0</v>
      </c>
      <c r="BK12" s="379">
        <f>VLOOKUP($B12,'1.วาง งบทดลอง 4 แถว'!$E$5875:$J$6713,6,0)</f>
        <v>0</v>
      </c>
      <c r="BL12" s="380">
        <f t="shared" si="7"/>
        <v>0</v>
      </c>
      <c r="BM12" s="385"/>
      <c r="BN12" s="385"/>
      <c r="BO12" s="386"/>
    </row>
    <row r="13" spans="1:67" ht="19.5" customHeight="1">
      <c r="A13" s="374">
        <v>10</v>
      </c>
      <c r="B13" s="375" t="s">
        <v>469</v>
      </c>
      <c r="C13" s="376" t="s">
        <v>6</v>
      </c>
      <c r="D13" s="377">
        <f>VLOOKUP($B13,'1.วาง งบทดลอง 4 แถว'!$E$2:$J$840,3,0)</f>
        <v>0</v>
      </c>
      <c r="E13" s="378">
        <f>VLOOKUP($B13,'1.วาง งบทดลอง 4 แถว'!$E$2:$J$840,4,0)</f>
        <v>0</v>
      </c>
      <c r="F13" s="378">
        <f>VLOOKUP($B13,'1.วาง งบทดลอง 4 แถว'!$E$2:$J$840,5,0)</f>
        <v>0</v>
      </c>
      <c r="G13" s="379">
        <f>VLOOKUP($B13,'1.วาง งบทดลอง 4 แถว'!$E$2:$J$840,6,0)</f>
        <v>0</v>
      </c>
      <c r="H13" s="380">
        <f t="shared" si="0"/>
        <v>0</v>
      </c>
      <c r="I13" s="384"/>
      <c r="J13" s="385"/>
      <c r="K13" s="385"/>
      <c r="L13" s="377">
        <f>VLOOKUP($B13,'1.วาง งบทดลอง 4 แถว'!$E$841:$J$1679,3,0)</f>
        <v>0</v>
      </c>
      <c r="M13" s="378">
        <f>VLOOKUP($B13,'1.วาง งบทดลอง 4 แถว'!$E$841:$J$1679,4,0)</f>
        <v>0</v>
      </c>
      <c r="N13" s="378">
        <f>VLOOKUP($B13,'1.วาง งบทดลอง 4 แถว'!$E$841:$J$1679,5,0)</f>
        <v>0</v>
      </c>
      <c r="O13" s="379">
        <f>VLOOKUP($B13,'1.วาง งบทดลอง 4 แถว'!$E$841:$J$1679,6,0)</f>
        <v>0</v>
      </c>
      <c r="P13" s="380">
        <f t="shared" si="1"/>
        <v>0</v>
      </c>
      <c r="Q13" s="384"/>
      <c r="R13" s="385"/>
      <c r="S13" s="386"/>
      <c r="T13" s="377">
        <f>VLOOKUP($B13,'1.วาง งบทดลอง 4 แถว'!$E$1680:$J$2518,3,0)</f>
        <v>0</v>
      </c>
      <c r="U13" s="378">
        <f>VLOOKUP($B13,'1.วาง งบทดลอง 4 แถว'!$E$1680:$J$2518,4,0)</f>
        <v>0</v>
      </c>
      <c r="V13" s="378">
        <f>VLOOKUP($B13,'1.วาง งบทดลอง 4 แถว'!$E$1680:$J$2518,5,0)</f>
        <v>0</v>
      </c>
      <c r="W13" s="379">
        <f>VLOOKUP($B13,'1.วาง งบทดลอง 4 แถว'!$E$1680:$J$2518,6,0)</f>
        <v>0</v>
      </c>
      <c r="X13" s="380">
        <f t="shared" si="2"/>
        <v>0</v>
      </c>
      <c r="Y13" s="385"/>
      <c r="Z13" s="385"/>
      <c r="AA13" s="385"/>
      <c r="AB13" s="377">
        <f>VLOOKUP($B13,'1.วาง งบทดลอง 4 แถว'!$E$2519:$J$3357,3,0)</f>
        <v>0</v>
      </c>
      <c r="AC13" s="378">
        <f>VLOOKUP($B13,'1.วาง งบทดลอง 4 แถว'!$E$2519:$J$3357,4,0)</f>
        <v>0</v>
      </c>
      <c r="AD13" s="378">
        <f>VLOOKUP($B13,'1.วาง งบทดลอง 4 แถว'!$E$2519:$J$3357,5,0)</f>
        <v>0</v>
      </c>
      <c r="AE13" s="379">
        <f>VLOOKUP($B13,'1.วาง งบทดลอง 4 แถว'!$E$2519:$J$3357,6,0)</f>
        <v>0</v>
      </c>
      <c r="AF13" s="380">
        <f t="shared" si="3"/>
        <v>0</v>
      </c>
      <c r="AG13" s="384"/>
      <c r="AH13" s="385"/>
      <c r="AI13" s="385"/>
      <c r="AJ13" s="377">
        <f>VLOOKUP($B13,'1.วาง งบทดลอง 4 แถว'!$E$3358:$J$4196,3,0)</f>
        <v>0</v>
      </c>
      <c r="AK13" s="378">
        <f>VLOOKUP($B13,'1.วาง งบทดลอง 4 แถว'!$E$3358:$J$4196,4,0)</f>
        <v>0</v>
      </c>
      <c r="AL13" s="378">
        <f>VLOOKUP($B13,'1.วาง งบทดลอง 4 แถว'!$E$3358:$J$4196,5,0)</f>
        <v>0</v>
      </c>
      <c r="AM13" s="379">
        <f>VLOOKUP($B13,'1.วาง งบทดลอง 4 แถว'!$E$3358:$J$4196,6,0)</f>
        <v>0</v>
      </c>
      <c r="AN13" s="380">
        <f t="shared" si="4"/>
        <v>0</v>
      </c>
      <c r="AO13" s="385"/>
      <c r="AP13" s="385"/>
      <c r="AQ13" s="385"/>
      <c r="AR13" s="377">
        <f>VLOOKUP($B13,'1.วาง งบทดลอง 4 แถว'!$E$4197:$J$5035,3,0)</f>
        <v>0</v>
      </c>
      <c r="AS13" s="378">
        <f>VLOOKUP($B13,'1.วาง งบทดลอง 4 แถว'!$E$4197:$J$5035,4,0)</f>
        <v>0</v>
      </c>
      <c r="AT13" s="378">
        <f>VLOOKUP($B13,'1.วาง งบทดลอง 4 แถว'!$E$4197:$J$5035,5,0)</f>
        <v>0</v>
      </c>
      <c r="AU13" s="379">
        <f>VLOOKUP($B13,'1.วาง งบทดลอง 4 แถว'!$E$4197:$J$5035,6,0)</f>
        <v>0</v>
      </c>
      <c r="AV13" s="380">
        <f t="shared" si="5"/>
        <v>0</v>
      </c>
      <c r="AW13" s="384"/>
      <c r="AX13" s="385"/>
      <c r="AY13" s="385"/>
      <c r="AZ13" s="377">
        <f>VLOOKUP($B13,'1.วาง งบทดลอง 4 แถว'!$E$5036:$J$5874,3,0)</f>
        <v>0</v>
      </c>
      <c r="BA13" s="378">
        <f>VLOOKUP($B13,'1.วาง งบทดลอง 4 แถว'!$E$5036:$J$5874,4,0)</f>
        <v>0</v>
      </c>
      <c r="BB13" s="378">
        <f>VLOOKUP($B13,'1.วาง งบทดลอง 4 แถว'!$E$5036:$J$5874,5,0)</f>
        <v>0</v>
      </c>
      <c r="BC13" s="379">
        <f>VLOOKUP($B13,'1.วาง งบทดลอง 4 แถว'!$E$5036:$J$5874,6,0)</f>
        <v>0</v>
      </c>
      <c r="BD13" s="380">
        <f t="shared" si="6"/>
        <v>0</v>
      </c>
      <c r="BE13" s="384"/>
      <c r="BF13" s="385"/>
      <c r="BG13" s="385"/>
      <c r="BH13" s="377">
        <f>VLOOKUP($B13,'1.วาง งบทดลอง 4 แถว'!$E$5875:$J$6713,3,0)</f>
        <v>0</v>
      </c>
      <c r="BI13" s="378">
        <f>VLOOKUP($B13,'1.วาง งบทดลอง 4 แถว'!$E$5875:$J$6713,4,0)</f>
        <v>0</v>
      </c>
      <c r="BJ13" s="378">
        <f>VLOOKUP($B13,'1.วาง งบทดลอง 4 แถว'!$E$5875:$J$6713,5,0)</f>
        <v>0</v>
      </c>
      <c r="BK13" s="379">
        <f>VLOOKUP($B13,'1.วาง งบทดลอง 4 แถว'!$E$5875:$J$6713,6,0)</f>
        <v>0</v>
      </c>
      <c r="BL13" s="380">
        <f t="shared" si="7"/>
        <v>0</v>
      </c>
      <c r="BM13" s="385"/>
      <c r="BN13" s="385"/>
      <c r="BO13" s="386"/>
    </row>
    <row r="14" spans="1:67" ht="19.5" customHeight="1">
      <c r="A14" s="374">
        <v>11</v>
      </c>
      <c r="B14" s="375" t="s">
        <v>470</v>
      </c>
      <c r="C14" s="376" t="s">
        <v>1726</v>
      </c>
      <c r="D14" s="377">
        <f>VLOOKUP($B14,'1.วาง งบทดลอง 4 แถว'!$E$2:$J$840,3,0)</f>
        <v>7272993.6699999999</v>
      </c>
      <c r="E14" s="378">
        <f>VLOOKUP($B14,'1.วาง งบทดลอง 4 แถว'!$E$2:$J$840,4,0)</f>
        <v>7245817.7300000004</v>
      </c>
      <c r="F14" s="378">
        <f>VLOOKUP($B14,'1.วาง งบทดลอง 4 แถว'!$E$2:$J$840,5,0)</f>
        <v>27175.94</v>
      </c>
      <c r="G14" s="379">
        <f>VLOOKUP($B14,'1.วาง งบทดลอง 4 แถว'!$E$2:$J$840,6,0)</f>
        <v>0</v>
      </c>
      <c r="H14" s="380">
        <f t="shared" si="0"/>
        <v>27175.94</v>
      </c>
      <c r="I14" s="384"/>
      <c r="J14" s="385"/>
      <c r="K14" s="385"/>
      <c r="L14" s="377">
        <f>VLOOKUP($B14,'1.วาง งบทดลอง 4 แถว'!$E$841:$J$1679,3,0)</f>
        <v>0</v>
      </c>
      <c r="M14" s="378">
        <f>VLOOKUP($B14,'1.วาง งบทดลอง 4 แถว'!$E$841:$J$1679,4,0)</f>
        <v>0</v>
      </c>
      <c r="N14" s="378">
        <f>VLOOKUP($B14,'1.วาง งบทดลอง 4 แถว'!$E$841:$J$1679,5,0)</f>
        <v>0</v>
      </c>
      <c r="O14" s="379">
        <f>VLOOKUP($B14,'1.วาง งบทดลอง 4 แถว'!$E$841:$J$1679,6,0)</f>
        <v>0</v>
      </c>
      <c r="P14" s="380">
        <f t="shared" si="1"/>
        <v>0</v>
      </c>
      <c r="Q14" s="384"/>
      <c r="R14" s="385"/>
      <c r="S14" s="386"/>
      <c r="T14" s="377">
        <f>VLOOKUP($B14,'1.วาง งบทดลอง 4 แถว'!$E$1680:$J$2518,3,0)</f>
        <v>0</v>
      </c>
      <c r="U14" s="378">
        <f>VLOOKUP($B14,'1.วาง งบทดลอง 4 แถว'!$E$1680:$J$2518,4,0)</f>
        <v>0</v>
      </c>
      <c r="V14" s="378">
        <f>VLOOKUP($B14,'1.วาง งบทดลอง 4 แถว'!$E$1680:$J$2518,5,0)</f>
        <v>0</v>
      </c>
      <c r="W14" s="379">
        <f>VLOOKUP($B14,'1.วาง งบทดลอง 4 แถว'!$E$1680:$J$2518,6,0)</f>
        <v>0</v>
      </c>
      <c r="X14" s="380">
        <f t="shared" si="2"/>
        <v>0</v>
      </c>
      <c r="Y14" s="385"/>
      <c r="Z14" s="385"/>
      <c r="AA14" s="385"/>
      <c r="AB14" s="377">
        <f>VLOOKUP($B14,'1.วาง งบทดลอง 4 แถว'!$E$2519:$J$3357,3,0)</f>
        <v>0</v>
      </c>
      <c r="AC14" s="378">
        <f>VLOOKUP($B14,'1.วาง งบทดลอง 4 แถว'!$E$2519:$J$3357,4,0)</f>
        <v>0</v>
      </c>
      <c r="AD14" s="378">
        <f>VLOOKUP($B14,'1.วาง งบทดลอง 4 แถว'!$E$2519:$J$3357,5,0)</f>
        <v>34860.699999999997</v>
      </c>
      <c r="AE14" s="379">
        <f>VLOOKUP($B14,'1.วาง งบทดลอง 4 แถว'!$E$2519:$J$3357,6,0)</f>
        <v>0</v>
      </c>
      <c r="AF14" s="380">
        <f t="shared" si="3"/>
        <v>34860.699999999997</v>
      </c>
      <c r="AG14" s="384"/>
      <c r="AH14" s="385"/>
      <c r="AI14" s="385"/>
      <c r="AJ14" s="377">
        <f>VLOOKUP($B14,'1.วาง งบทดลอง 4 แถว'!$E$3358:$J$4196,3,0)</f>
        <v>0</v>
      </c>
      <c r="AK14" s="378">
        <f>VLOOKUP($B14,'1.วาง งบทดลอง 4 แถว'!$E$3358:$J$4196,4,0)</f>
        <v>0</v>
      </c>
      <c r="AL14" s="378">
        <f>VLOOKUP($B14,'1.วาง งบทดลอง 4 แถว'!$E$3358:$J$4196,5,0)</f>
        <v>0</v>
      </c>
      <c r="AM14" s="379">
        <f>VLOOKUP($B14,'1.วาง งบทดลอง 4 แถว'!$E$3358:$J$4196,6,0)</f>
        <v>0</v>
      </c>
      <c r="AN14" s="380">
        <f t="shared" si="4"/>
        <v>0</v>
      </c>
      <c r="AO14" s="385"/>
      <c r="AP14" s="385"/>
      <c r="AQ14" s="385"/>
      <c r="AR14" s="377">
        <f>VLOOKUP($B14,'1.วาง งบทดลอง 4 แถว'!$E$4197:$J$5035,3,0)</f>
        <v>0</v>
      </c>
      <c r="AS14" s="378">
        <f>VLOOKUP($B14,'1.วาง งบทดลอง 4 แถว'!$E$4197:$J$5035,4,0)</f>
        <v>0</v>
      </c>
      <c r="AT14" s="378">
        <f>VLOOKUP($B14,'1.วาง งบทดลอง 4 แถว'!$E$4197:$J$5035,5,0)</f>
        <v>0</v>
      </c>
      <c r="AU14" s="379">
        <f>VLOOKUP($B14,'1.วาง งบทดลอง 4 แถว'!$E$4197:$J$5035,6,0)</f>
        <v>0</v>
      </c>
      <c r="AV14" s="380">
        <f t="shared" si="5"/>
        <v>0</v>
      </c>
      <c r="AW14" s="384"/>
      <c r="AX14" s="385"/>
      <c r="AY14" s="385"/>
      <c r="AZ14" s="377">
        <f>VLOOKUP($B14,'1.วาง งบทดลอง 4 แถว'!$E$5036:$J$5874,3,0)</f>
        <v>0</v>
      </c>
      <c r="BA14" s="378">
        <f>VLOOKUP($B14,'1.วาง งบทดลอง 4 แถว'!$E$5036:$J$5874,4,0)</f>
        <v>0</v>
      </c>
      <c r="BB14" s="378">
        <f>VLOOKUP($B14,'1.วาง งบทดลอง 4 แถว'!$E$5036:$J$5874,5,0)</f>
        <v>3234.69</v>
      </c>
      <c r="BC14" s="379">
        <f>VLOOKUP($B14,'1.วาง งบทดลอง 4 แถว'!$E$5036:$J$5874,6,0)</f>
        <v>0</v>
      </c>
      <c r="BD14" s="380">
        <f t="shared" si="6"/>
        <v>3234.69</v>
      </c>
      <c r="BE14" s="384"/>
      <c r="BF14" s="385"/>
      <c r="BG14" s="385"/>
      <c r="BH14" s="377">
        <f>VLOOKUP($B14,'1.วาง งบทดลอง 4 แถว'!$E$5875:$J$6713,3,0)</f>
        <v>0</v>
      </c>
      <c r="BI14" s="378">
        <f>VLOOKUP($B14,'1.วาง งบทดลอง 4 แถว'!$E$5875:$J$6713,4,0)</f>
        <v>0</v>
      </c>
      <c r="BJ14" s="378">
        <f>VLOOKUP($B14,'1.วาง งบทดลอง 4 แถว'!$E$5875:$J$6713,5,0)</f>
        <v>0</v>
      </c>
      <c r="BK14" s="379">
        <f>VLOOKUP($B14,'1.วาง งบทดลอง 4 แถว'!$E$5875:$J$6713,6,0)</f>
        <v>0</v>
      </c>
      <c r="BL14" s="380">
        <f t="shared" si="7"/>
        <v>0</v>
      </c>
      <c r="BM14" s="385"/>
      <c r="BN14" s="385"/>
      <c r="BO14" s="386"/>
    </row>
    <row r="15" spans="1:67" ht="19.5" customHeight="1">
      <c r="A15" s="374">
        <v>12</v>
      </c>
      <c r="B15" s="375" t="s">
        <v>471</v>
      </c>
      <c r="C15" s="376" t="s">
        <v>1653</v>
      </c>
      <c r="D15" s="377">
        <f>VLOOKUP($B15,'1.วาง งบทดลอง 4 แถว'!$E$2:$J$840,3,0)</f>
        <v>0</v>
      </c>
      <c r="E15" s="378">
        <f>VLOOKUP($B15,'1.วาง งบทดลอง 4 แถว'!$E$2:$J$840,4,0)</f>
        <v>0</v>
      </c>
      <c r="F15" s="378">
        <f>VLOOKUP($B15,'1.วาง งบทดลอง 4 แถว'!$E$2:$J$840,5,0)</f>
        <v>0</v>
      </c>
      <c r="G15" s="379">
        <f>VLOOKUP($B15,'1.วาง งบทดลอง 4 แถว'!$E$2:$J$840,6,0)</f>
        <v>0</v>
      </c>
      <c r="H15" s="380">
        <f t="shared" si="0"/>
        <v>0</v>
      </c>
      <c r="I15" s="384"/>
      <c r="J15" s="385"/>
      <c r="K15" s="385"/>
      <c r="L15" s="377">
        <f>VLOOKUP($B15,'1.วาง งบทดลอง 4 แถว'!$E$841:$J$1679,3,0)</f>
        <v>0</v>
      </c>
      <c r="M15" s="378">
        <f>VLOOKUP($B15,'1.วาง งบทดลอง 4 แถว'!$E$841:$J$1679,4,0)</f>
        <v>0</v>
      </c>
      <c r="N15" s="378">
        <f>VLOOKUP($B15,'1.วาง งบทดลอง 4 แถว'!$E$841:$J$1679,5,0)</f>
        <v>0</v>
      </c>
      <c r="O15" s="379">
        <f>VLOOKUP($B15,'1.วาง งบทดลอง 4 แถว'!$E$841:$J$1679,6,0)</f>
        <v>0</v>
      </c>
      <c r="P15" s="380">
        <f t="shared" si="1"/>
        <v>0</v>
      </c>
      <c r="Q15" s="384"/>
      <c r="R15" s="385"/>
      <c r="S15" s="386"/>
      <c r="T15" s="377">
        <f>VLOOKUP($B15,'1.วาง งบทดลอง 4 แถว'!$E$1680:$J$2518,3,0)</f>
        <v>0</v>
      </c>
      <c r="U15" s="378">
        <f>VLOOKUP($B15,'1.วาง งบทดลอง 4 แถว'!$E$1680:$J$2518,4,0)</f>
        <v>0</v>
      </c>
      <c r="V15" s="378">
        <f>VLOOKUP($B15,'1.วาง งบทดลอง 4 แถว'!$E$1680:$J$2518,5,0)</f>
        <v>0</v>
      </c>
      <c r="W15" s="379">
        <f>VLOOKUP($B15,'1.วาง งบทดลอง 4 แถว'!$E$1680:$J$2518,6,0)</f>
        <v>0</v>
      </c>
      <c r="X15" s="380">
        <f t="shared" si="2"/>
        <v>0</v>
      </c>
      <c r="Y15" s="385"/>
      <c r="Z15" s="385"/>
      <c r="AA15" s="385"/>
      <c r="AB15" s="377">
        <f>VLOOKUP($B15,'1.วาง งบทดลอง 4 แถว'!$E$2519:$J$3357,3,0)</f>
        <v>0</v>
      </c>
      <c r="AC15" s="378">
        <f>VLOOKUP($B15,'1.วาง งบทดลอง 4 แถว'!$E$2519:$J$3357,4,0)</f>
        <v>0</v>
      </c>
      <c r="AD15" s="378">
        <f>VLOOKUP($B15,'1.วาง งบทดลอง 4 แถว'!$E$2519:$J$3357,5,0)</f>
        <v>0</v>
      </c>
      <c r="AE15" s="379">
        <f>VLOOKUP($B15,'1.วาง งบทดลอง 4 แถว'!$E$2519:$J$3357,6,0)</f>
        <v>0</v>
      </c>
      <c r="AF15" s="380">
        <f t="shared" si="3"/>
        <v>0</v>
      </c>
      <c r="AG15" s="384"/>
      <c r="AH15" s="385"/>
      <c r="AI15" s="385"/>
      <c r="AJ15" s="377">
        <f>VLOOKUP($B15,'1.วาง งบทดลอง 4 แถว'!$E$3358:$J$4196,3,0)</f>
        <v>0</v>
      </c>
      <c r="AK15" s="378">
        <f>VLOOKUP($B15,'1.วาง งบทดลอง 4 แถว'!$E$3358:$J$4196,4,0)</f>
        <v>0</v>
      </c>
      <c r="AL15" s="378">
        <f>VLOOKUP($B15,'1.วาง งบทดลอง 4 แถว'!$E$3358:$J$4196,5,0)</f>
        <v>0</v>
      </c>
      <c r="AM15" s="379">
        <f>VLOOKUP($B15,'1.วาง งบทดลอง 4 แถว'!$E$3358:$J$4196,6,0)</f>
        <v>0</v>
      </c>
      <c r="AN15" s="380">
        <f t="shared" si="4"/>
        <v>0</v>
      </c>
      <c r="AO15" s="385"/>
      <c r="AP15" s="385"/>
      <c r="AQ15" s="385"/>
      <c r="AR15" s="377">
        <f>VLOOKUP($B15,'1.วาง งบทดลอง 4 แถว'!$E$4197:$J$5035,3,0)</f>
        <v>0</v>
      </c>
      <c r="AS15" s="378">
        <f>VLOOKUP($B15,'1.วาง งบทดลอง 4 แถว'!$E$4197:$J$5035,4,0)</f>
        <v>0</v>
      </c>
      <c r="AT15" s="378">
        <f>VLOOKUP($B15,'1.วาง งบทดลอง 4 แถว'!$E$4197:$J$5035,5,0)</f>
        <v>0</v>
      </c>
      <c r="AU15" s="379">
        <f>VLOOKUP($B15,'1.วาง งบทดลอง 4 แถว'!$E$4197:$J$5035,6,0)</f>
        <v>0</v>
      </c>
      <c r="AV15" s="380">
        <f t="shared" si="5"/>
        <v>0</v>
      </c>
      <c r="AW15" s="384"/>
      <c r="AX15" s="385"/>
      <c r="AY15" s="385"/>
      <c r="AZ15" s="377">
        <f>VLOOKUP($B15,'1.วาง งบทดลอง 4 แถว'!$E$5036:$J$5874,3,0)</f>
        <v>0</v>
      </c>
      <c r="BA15" s="378">
        <f>VLOOKUP($B15,'1.วาง งบทดลอง 4 แถว'!$E$5036:$J$5874,4,0)</f>
        <v>0</v>
      </c>
      <c r="BB15" s="378">
        <f>VLOOKUP($B15,'1.วาง งบทดลอง 4 แถว'!$E$5036:$J$5874,5,0)</f>
        <v>0</v>
      </c>
      <c r="BC15" s="379">
        <f>VLOOKUP($B15,'1.วาง งบทดลอง 4 แถว'!$E$5036:$J$5874,6,0)</f>
        <v>0</v>
      </c>
      <c r="BD15" s="380">
        <f t="shared" si="6"/>
        <v>0</v>
      </c>
      <c r="BE15" s="384"/>
      <c r="BF15" s="385"/>
      <c r="BG15" s="385"/>
      <c r="BH15" s="377">
        <f>VLOOKUP($B15,'1.วาง งบทดลอง 4 แถว'!$E$5875:$J$6713,3,0)</f>
        <v>0</v>
      </c>
      <c r="BI15" s="378">
        <f>VLOOKUP($B15,'1.วาง งบทดลอง 4 แถว'!$E$5875:$J$6713,4,0)</f>
        <v>0</v>
      </c>
      <c r="BJ15" s="378">
        <f>VLOOKUP($B15,'1.วาง งบทดลอง 4 แถว'!$E$5875:$J$6713,5,0)</f>
        <v>0</v>
      </c>
      <c r="BK15" s="379">
        <f>VLOOKUP($B15,'1.วาง งบทดลอง 4 แถว'!$E$5875:$J$6713,6,0)</f>
        <v>0</v>
      </c>
      <c r="BL15" s="380">
        <f t="shared" si="7"/>
        <v>0</v>
      </c>
      <c r="BM15" s="385"/>
      <c r="BN15" s="385"/>
      <c r="BO15" s="386"/>
    </row>
    <row r="16" spans="1:67" ht="19.5" customHeight="1">
      <c r="A16" s="374">
        <v>13</v>
      </c>
      <c r="B16" s="375" t="s">
        <v>472</v>
      </c>
      <c r="C16" s="376" t="s">
        <v>430</v>
      </c>
      <c r="D16" s="377">
        <f>VLOOKUP($B16,'1.วาง งบทดลอง 4 แถว'!$E$2:$J$840,3,0)</f>
        <v>0</v>
      </c>
      <c r="E16" s="378">
        <f>VLOOKUP($B16,'1.วาง งบทดลอง 4 แถว'!$E$2:$J$840,4,0)</f>
        <v>0</v>
      </c>
      <c r="F16" s="378">
        <f>VLOOKUP($B16,'1.วาง งบทดลอง 4 แถว'!$E$2:$J$840,5,0)</f>
        <v>0</v>
      </c>
      <c r="G16" s="379">
        <f>VLOOKUP($B16,'1.วาง งบทดลอง 4 แถว'!$E$2:$J$840,6,0)</f>
        <v>0</v>
      </c>
      <c r="H16" s="380">
        <f t="shared" si="0"/>
        <v>0</v>
      </c>
      <c r="I16" s="384"/>
      <c r="J16" s="385"/>
      <c r="K16" s="385"/>
      <c r="L16" s="377">
        <f>VLOOKUP($B16,'1.วาง งบทดลอง 4 แถว'!$E$841:$J$1679,3,0)</f>
        <v>0</v>
      </c>
      <c r="M16" s="378">
        <f>VLOOKUP($B16,'1.วาง งบทดลอง 4 แถว'!$E$841:$J$1679,4,0)</f>
        <v>0</v>
      </c>
      <c r="N16" s="378">
        <f>VLOOKUP($B16,'1.วาง งบทดลอง 4 แถว'!$E$841:$J$1679,5,0)</f>
        <v>0</v>
      </c>
      <c r="O16" s="379">
        <f>VLOOKUP($B16,'1.วาง งบทดลอง 4 แถว'!$E$841:$J$1679,6,0)</f>
        <v>0</v>
      </c>
      <c r="P16" s="380">
        <f t="shared" si="1"/>
        <v>0</v>
      </c>
      <c r="Q16" s="384"/>
      <c r="R16" s="385"/>
      <c r="S16" s="386"/>
      <c r="T16" s="377">
        <f>VLOOKUP($B16,'1.วาง งบทดลอง 4 แถว'!$E$1680:$J$2518,3,0)</f>
        <v>0</v>
      </c>
      <c r="U16" s="378">
        <f>VLOOKUP($B16,'1.วาง งบทดลอง 4 แถว'!$E$1680:$J$2518,4,0)</f>
        <v>0</v>
      </c>
      <c r="V16" s="378">
        <f>VLOOKUP($B16,'1.วาง งบทดลอง 4 แถว'!$E$1680:$J$2518,5,0)</f>
        <v>0</v>
      </c>
      <c r="W16" s="379">
        <f>VLOOKUP($B16,'1.วาง งบทดลอง 4 แถว'!$E$1680:$J$2518,6,0)</f>
        <v>0</v>
      </c>
      <c r="X16" s="380">
        <f t="shared" si="2"/>
        <v>0</v>
      </c>
      <c r="Y16" s="385"/>
      <c r="Z16" s="385"/>
      <c r="AA16" s="385"/>
      <c r="AB16" s="377">
        <f>VLOOKUP($B16,'1.วาง งบทดลอง 4 แถว'!$E$2519:$J$3357,3,0)</f>
        <v>0</v>
      </c>
      <c r="AC16" s="378">
        <f>VLOOKUP($B16,'1.วาง งบทดลอง 4 แถว'!$E$2519:$J$3357,4,0)</f>
        <v>0</v>
      </c>
      <c r="AD16" s="378">
        <f>VLOOKUP($B16,'1.วาง งบทดลอง 4 แถว'!$E$2519:$J$3357,5,0)</f>
        <v>0</v>
      </c>
      <c r="AE16" s="379">
        <f>VLOOKUP($B16,'1.วาง งบทดลอง 4 แถว'!$E$2519:$J$3357,6,0)</f>
        <v>0</v>
      </c>
      <c r="AF16" s="380">
        <f t="shared" si="3"/>
        <v>0</v>
      </c>
      <c r="AG16" s="384"/>
      <c r="AH16" s="385"/>
      <c r="AI16" s="385"/>
      <c r="AJ16" s="377">
        <f>VLOOKUP($B16,'1.วาง งบทดลอง 4 แถว'!$E$3358:$J$4196,3,0)</f>
        <v>0</v>
      </c>
      <c r="AK16" s="378">
        <f>VLOOKUP($B16,'1.วาง งบทดลอง 4 แถว'!$E$3358:$J$4196,4,0)</f>
        <v>0</v>
      </c>
      <c r="AL16" s="378">
        <f>VLOOKUP($B16,'1.วาง งบทดลอง 4 แถว'!$E$3358:$J$4196,5,0)</f>
        <v>0</v>
      </c>
      <c r="AM16" s="379">
        <f>VLOOKUP($B16,'1.วาง งบทดลอง 4 แถว'!$E$3358:$J$4196,6,0)</f>
        <v>0</v>
      </c>
      <c r="AN16" s="380">
        <f t="shared" si="4"/>
        <v>0</v>
      </c>
      <c r="AO16" s="385"/>
      <c r="AP16" s="385"/>
      <c r="AQ16" s="385"/>
      <c r="AR16" s="377">
        <f>VLOOKUP($B16,'1.วาง งบทดลอง 4 แถว'!$E$4197:$J$5035,3,0)</f>
        <v>0</v>
      </c>
      <c r="AS16" s="378">
        <f>VLOOKUP($B16,'1.วาง งบทดลอง 4 แถว'!$E$4197:$J$5035,4,0)</f>
        <v>0</v>
      </c>
      <c r="AT16" s="378">
        <f>VLOOKUP($B16,'1.วาง งบทดลอง 4 แถว'!$E$4197:$J$5035,5,0)</f>
        <v>0</v>
      </c>
      <c r="AU16" s="379">
        <f>VLOOKUP($B16,'1.วาง งบทดลอง 4 แถว'!$E$4197:$J$5035,6,0)</f>
        <v>0</v>
      </c>
      <c r="AV16" s="380">
        <f t="shared" si="5"/>
        <v>0</v>
      </c>
      <c r="AW16" s="384"/>
      <c r="AX16" s="385"/>
      <c r="AY16" s="385"/>
      <c r="AZ16" s="377">
        <f>VLOOKUP($B16,'1.วาง งบทดลอง 4 แถว'!$E$5036:$J$5874,3,0)</f>
        <v>0</v>
      </c>
      <c r="BA16" s="378">
        <f>VLOOKUP($B16,'1.วาง งบทดลอง 4 แถว'!$E$5036:$J$5874,4,0)</f>
        <v>0</v>
      </c>
      <c r="BB16" s="378">
        <f>VLOOKUP($B16,'1.วาง งบทดลอง 4 แถว'!$E$5036:$J$5874,5,0)</f>
        <v>0</v>
      </c>
      <c r="BC16" s="379">
        <f>VLOOKUP($B16,'1.วาง งบทดลอง 4 แถว'!$E$5036:$J$5874,6,0)</f>
        <v>0</v>
      </c>
      <c r="BD16" s="380">
        <f t="shared" si="6"/>
        <v>0</v>
      </c>
      <c r="BE16" s="384"/>
      <c r="BF16" s="385"/>
      <c r="BG16" s="385"/>
      <c r="BH16" s="377">
        <f>VLOOKUP($B16,'1.วาง งบทดลอง 4 แถว'!$E$5875:$J$6713,3,0)</f>
        <v>0</v>
      </c>
      <c r="BI16" s="378">
        <f>VLOOKUP($B16,'1.วาง งบทดลอง 4 แถว'!$E$5875:$J$6713,4,0)</f>
        <v>0</v>
      </c>
      <c r="BJ16" s="378">
        <f>VLOOKUP($B16,'1.วาง งบทดลอง 4 แถว'!$E$5875:$J$6713,5,0)</f>
        <v>0</v>
      </c>
      <c r="BK16" s="379">
        <f>VLOOKUP($B16,'1.วาง งบทดลอง 4 แถว'!$E$5875:$J$6713,6,0)</f>
        <v>0</v>
      </c>
      <c r="BL16" s="380">
        <f t="shared" si="7"/>
        <v>0</v>
      </c>
      <c r="BM16" s="385"/>
      <c r="BN16" s="385"/>
      <c r="BO16" s="386"/>
    </row>
    <row r="17" spans="1:67" ht="19.5" customHeight="1">
      <c r="A17" s="374">
        <v>14</v>
      </c>
      <c r="B17" s="375" t="s">
        <v>473</v>
      </c>
      <c r="C17" s="376" t="s">
        <v>431</v>
      </c>
      <c r="D17" s="377">
        <f>VLOOKUP($B17,'1.วาง งบทดลอง 4 แถว'!$E$2:$J$840,3,0)</f>
        <v>0</v>
      </c>
      <c r="E17" s="378">
        <f>VLOOKUP($B17,'1.วาง งบทดลอง 4 แถว'!$E$2:$J$840,4,0)</f>
        <v>0</v>
      </c>
      <c r="F17" s="378">
        <f>VLOOKUP($B17,'1.วาง งบทดลอง 4 แถว'!$E$2:$J$840,5,0)</f>
        <v>0</v>
      </c>
      <c r="G17" s="379">
        <f>VLOOKUP($B17,'1.วาง งบทดลอง 4 แถว'!$E$2:$J$840,6,0)</f>
        <v>0</v>
      </c>
      <c r="H17" s="380">
        <f t="shared" si="0"/>
        <v>0</v>
      </c>
      <c r="I17" s="384"/>
      <c r="J17" s="385"/>
      <c r="K17" s="385"/>
      <c r="L17" s="377">
        <f>VLOOKUP($B17,'1.วาง งบทดลอง 4 แถว'!$E$841:$J$1679,3,0)</f>
        <v>0</v>
      </c>
      <c r="M17" s="378">
        <f>VLOOKUP($B17,'1.วาง งบทดลอง 4 แถว'!$E$841:$J$1679,4,0)</f>
        <v>0</v>
      </c>
      <c r="N17" s="378">
        <f>VLOOKUP($B17,'1.วาง งบทดลอง 4 แถว'!$E$841:$J$1679,5,0)</f>
        <v>0</v>
      </c>
      <c r="O17" s="379">
        <f>VLOOKUP($B17,'1.วาง งบทดลอง 4 แถว'!$E$841:$J$1679,6,0)</f>
        <v>0</v>
      </c>
      <c r="P17" s="380">
        <f t="shared" si="1"/>
        <v>0</v>
      </c>
      <c r="Q17" s="384"/>
      <c r="R17" s="385"/>
      <c r="S17" s="386"/>
      <c r="T17" s="377">
        <f>VLOOKUP($B17,'1.วาง งบทดลอง 4 แถว'!$E$1680:$J$2518,3,0)</f>
        <v>0</v>
      </c>
      <c r="U17" s="378">
        <f>VLOOKUP($B17,'1.วาง งบทดลอง 4 แถว'!$E$1680:$J$2518,4,0)</f>
        <v>0</v>
      </c>
      <c r="V17" s="378">
        <f>VLOOKUP($B17,'1.วาง งบทดลอง 4 แถว'!$E$1680:$J$2518,5,0)</f>
        <v>0</v>
      </c>
      <c r="W17" s="379">
        <f>VLOOKUP($B17,'1.วาง งบทดลอง 4 แถว'!$E$1680:$J$2518,6,0)</f>
        <v>0</v>
      </c>
      <c r="X17" s="380">
        <f t="shared" si="2"/>
        <v>0</v>
      </c>
      <c r="Y17" s="385"/>
      <c r="Z17" s="385"/>
      <c r="AA17" s="385"/>
      <c r="AB17" s="377">
        <f>VLOOKUP($B17,'1.วาง งบทดลอง 4 แถว'!$E$2519:$J$3357,3,0)</f>
        <v>0</v>
      </c>
      <c r="AC17" s="378">
        <f>VLOOKUP($B17,'1.วาง งบทดลอง 4 แถว'!$E$2519:$J$3357,4,0)</f>
        <v>0</v>
      </c>
      <c r="AD17" s="378">
        <f>VLOOKUP($B17,'1.วาง งบทดลอง 4 แถว'!$E$2519:$J$3357,5,0)</f>
        <v>0</v>
      </c>
      <c r="AE17" s="379">
        <f>VLOOKUP($B17,'1.วาง งบทดลอง 4 แถว'!$E$2519:$J$3357,6,0)</f>
        <v>0</v>
      </c>
      <c r="AF17" s="380">
        <f t="shared" si="3"/>
        <v>0</v>
      </c>
      <c r="AG17" s="384"/>
      <c r="AH17" s="385"/>
      <c r="AI17" s="385"/>
      <c r="AJ17" s="377">
        <f>VLOOKUP($B17,'1.วาง งบทดลอง 4 แถว'!$E$3358:$J$4196,3,0)</f>
        <v>0</v>
      </c>
      <c r="AK17" s="378">
        <f>VLOOKUP($B17,'1.วาง งบทดลอง 4 แถว'!$E$3358:$J$4196,4,0)</f>
        <v>0</v>
      </c>
      <c r="AL17" s="378">
        <f>VLOOKUP($B17,'1.วาง งบทดลอง 4 แถว'!$E$3358:$J$4196,5,0)</f>
        <v>0</v>
      </c>
      <c r="AM17" s="379">
        <f>VLOOKUP($B17,'1.วาง งบทดลอง 4 แถว'!$E$3358:$J$4196,6,0)</f>
        <v>0</v>
      </c>
      <c r="AN17" s="380">
        <f t="shared" si="4"/>
        <v>0</v>
      </c>
      <c r="AO17" s="385"/>
      <c r="AP17" s="385"/>
      <c r="AQ17" s="385"/>
      <c r="AR17" s="377">
        <f>VLOOKUP($B17,'1.วาง งบทดลอง 4 แถว'!$E$4197:$J$5035,3,0)</f>
        <v>0</v>
      </c>
      <c r="AS17" s="378">
        <f>VLOOKUP($B17,'1.วาง งบทดลอง 4 แถว'!$E$4197:$J$5035,4,0)</f>
        <v>0</v>
      </c>
      <c r="AT17" s="378">
        <f>VLOOKUP($B17,'1.วาง งบทดลอง 4 แถว'!$E$4197:$J$5035,5,0)</f>
        <v>0</v>
      </c>
      <c r="AU17" s="379">
        <f>VLOOKUP($B17,'1.วาง งบทดลอง 4 แถว'!$E$4197:$J$5035,6,0)</f>
        <v>0</v>
      </c>
      <c r="AV17" s="380">
        <f t="shared" si="5"/>
        <v>0</v>
      </c>
      <c r="AW17" s="384"/>
      <c r="AX17" s="385"/>
      <c r="AY17" s="385"/>
      <c r="AZ17" s="377">
        <f>VLOOKUP($B17,'1.วาง งบทดลอง 4 แถว'!$E$5036:$J$5874,3,0)</f>
        <v>0</v>
      </c>
      <c r="BA17" s="378">
        <f>VLOOKUP($B17,'1.วาง งบทดลอง 4 แถว'!$E$5036:$J$5874,4,0)</f>
        <v>0</v>
      </c>
      <c r="BB17" s="378">
        <f>VLOOKUP($B17,'1.วาง งบทดลอง 4 แถว'!$E$5036:$J$5874,5,0)</f>
        <v>0</v>
      </c>
      <c r="BC17" s="379">
        <f>VLOOKUP($B17,'1.วาง งบทดลอง 4 แถว'!$E$5036:$J$5874,6,0)</f>
        <v>0</v>
      </c>
      <c r="BD17" s="380">
        <f t="shared" si="6"/>
        <v>0</v>
      </c>
      <c r="BE17" s="384"/>
      <c r="BF17" s="385"/>
      <c r="BG17" s="385"/>
      <c r="BH17" s="377">
        <f>VLOOKUP($B17,'1.วาง งบทดลอง 4 แถว'!$E$5875:$J$6713,3,0)</f>
        <v>0</v>
      </c>
      <c r="BI17" s="378">
        <f>VLOOKUP($B17,'1.วาง งบทดลอง 4 แถว'!$E$5875:$J$6713,4,0)</f>
        <v>0</v>
      </c>
      <c r="BJ17" s="378">
        <f>VLOOKUP($B17,'1.วาง งบทดลอง 4 แถว'!$E$5875:$J$6713,5,0)</f>
        <v>0</v>
      </c>
      <c r="BK17" s="379">
        <f>VLOOKUP($B17,'1.วาง งบทดลอง 4 แถว'!$E$5875:$J$6713,6,0)</f>
        <v>0</v>
      </c>
      <c r="BL17" s="380">
        <f t="shared" si="7"/>
        <v>0</v>
      </c>
      <c r="BM17" s="385"/>
      <c r="BN17" s="385"/>
      <c r="BO17" s="386"/>
    </row>
    <row r="18" spans="1:67" ht="19.5" customHeight="1">
      <c r="A18" s="374">
        <v>15</v>
      </c>
      <c r="B18" s="375" t="s">
        <v>474</v>
      </c>
      <c r="C18" s="376" t="s">
        <v>1654</v>
      </c>
      <c r="D18" s="377">
        <f>VLOOKUP($B18,'1.วาง งบทดลอง 4 แถว'!$E$2:$J$840,3,0)</f>
        <v>0</v>
      </c>
      <c r="E18" s="378">
        <f>VLOOKUP($B18,'1.วาง งบทดลอง 4 แถว'!$E$2:$J$840,4,0)</f>
        <v>0</v>
      </c>
      <c r="F18" s="378">
        <f>VLOOKUP($B18,'1.วาง งบทดลอง 4 แถว'!$E$2:$J$840,5,0)</f>
        <v>0</v>
      </c>
      <c r="G18" s="379">
        <f>VLOOKUP($B18,'1.วาง งบทดลอง 4 แถว'!$E$2:$J$840,6,0)</f>
        <v>0</v>
      </c>
      <c r="H18" s="380">
        <f t="shared" si="0"/>
        <v>0</v>
      </c>
      <c r="I18" s="384"/>
      <c r="J18" s="385"/>
      <c r="K18" s="385"/>
      <c r="L18" s="377">
        <f>VLOOKUP($B18,'1.วาง งบทดลอง 4 แถว'!$E$841:$J$1679,3,0)</f>
        <v>0</v>
      </c>
      <c r="M18" s="378">
        <f>VLOOKUP($B18,'1.วาง งบทดลอง 4 แถว'!$E$841:$J$1679,4,0)</f>
        <v>0</v>
      </c>
      <c r="N18" s="378">
        <f>VLOOKUP($B18,'1.วาง งบทดลอง 4 แถว'!$E$841:$J$1679,5,0)</f>
        <v>0</v>
      </c>
      <c r="O18" s="379">
        <f>VLOOKUP($B18,'1.วาง งบทดลอง 4 แถว'!$E$841:$J$1679,6,0)</f>
        <v>0</v>
      </c>
      <c r="P18" s="380">
        <f t="shared" si="1"/>
        <v>0</v>
      </c>
      <c r="Q18" s="384"/>
      <c r="R18" s="385"/>
      <c r="S18" s="386"/>
      <c r="T18" s="377">
        <f>VLOOKUP($B18,'1.วาง งบทดลอง 4 แถว'!$E$1680:$J$2518,3,0)</f>
        <v>0</v>
      </c>
      <c r="U18" s="378">
        <f>VLOOKUP($B18,'1.วาง งบทดลอง 4 แถว'!$E$1680:$J$2518,4,0)</f>
        <v>0</v>
      </c>
      <c r="V18" s="378">
        <f>VLOOKUP($B18,'1.วาง งบทดลอง 4 แถว'!$E$1680:$J$2518,5,0)</f>
        <v>0</v>
      </c>
      <c r="W18" s="379">
        <f>VLOOKUP($B18,'1.วาง งบทดลอง 4 แถว'!$E$1680:$J$2518,6,0)</f>
        <v>0</v>
      </c>
      <c r="X18" s="380">
        <f t="shared" si="2"/>
        <v>0</v>
      </c>
      <c r="Y18" s="385"/>
      <c r="Z18" s="385"/>
      <c r="AA18" s="385"/>
      <c r="AB18" s="377">
        <f>VLOOKUP($B18,'1.วาง งบทดลอง 4 แถว'!$E$2519:$J$3357,3,0)</f>
        <v>0</v>
      </c>
      <c r="AC18" s="378">
        <f>VLOOKUP($B18,'1.วาง งบทดลอง 4 แถว'!$E$2519:$J$3357,4,0)</f>
        <v>0</v>
      </c>
      <c r="AD18" s="378">
        <f>VLOOKUP($B18,'1.วาง งบทดลอง 4 แถว'!$E$2519:$J$3357,5,0)</f>
        <v>0</v>
      </c>
      <c r="AE18" s="379">
        <f>VLOOKUP($B18,'1.วาง งบทดลอง 4 แถว'!$E$2519:$J$3357,6,0)</f>
        <v>0</v>
      </c>
      <c r="AF18" s="380">
        <f t="shared" si="3"/>
        <v>0</v>
      </c>
      <c r="AG18" s="384"/>
      <c r="AH18" s="385"/>
      <c r="AI18" s="385"/>
      <c r="AJ18" s="377">
        <f>VLOOKUP($B18,'1.วาง งบทดลอง 4 แถว'!$E$3358:$J$4196,3,0)</f>
        <v>0</v>
      </c>
      <c r="AK18" s="378">
        <f>VLOOKUP($B18,'1.วาง งบทดลอง 4 แถว'!$E$3358:$J$4196,4,0)</f>
        <v>0</v>
      </c>
      <c r="AL18" s="378">
        <f>VLOOKUP($B18,'1.วาง งบทดลอง 4 แถว'!$E$3358:$J$4196,5,0)</f>
        <v>0</v>
      </c>
      <c r="AM18" s="379">
        <f>VLOOKUP($B18,'1.วาง งบทดลอง 4 แถว'!$E$3358:$J$4196,6,0)</f>
        <v>0</v>
      </c>
      <c r="AN18" s="380">
        <f t="shared" si="4"/>
        <v>0</v>
      </c>
      <c r="AO18" s="385"/>
      <c r="AP18" s="385"/>
      <c r="AQ18" s="385"/>
      <c r="AR18" s="377">
        <f>VLOOKUP($B18,'1.วาง งบทดลอง 4 แถว'!$E$4197:$J$5035,3,0)</f>
        <v>0</v>
      </c>
      <c r="AS18" s="378">
        <f>VLOOKUP($B18,'1.วาง งบทดลอง 4 แถว'!$E$4197:$J$5035,4,0)</f>
        <v>0</v>
      </c>
      <c r="AT18" s="378">
        <f>VLOOKUP($B18,'1.วาง งบทดลอง 4 แถว'!$E$4197:$J$5035,5,0)</f>
        <v>0</v>
      </c>
      <c r="AU18" s="379">
        <f>VLOOKUP($B18,'1.วาง งบทดลอง 4 แถว'!$E$4197:$J$5035,6,0)</f>
        <v>0</v>
      </c>
      <c r="AV18" s="380">
        <f t="shared" si="5"/>
        <v>0</v>
      </c>
      <c r="AW18" s="384"/>
      <c r="AX18" s="385"/>
      <c r="AY18" s="385"/>
      <c r="AZ18" s="377">
        <f>VLOOKUP($B18,'1.วาง งบทดลอง 4 แถว'!$E$5036:$J$5874,3,0)</f>
        <v>0</v>
      </c>
      <c r="BA18" s="378">
        <f>VLOOKUP($B18,'1.วาง งบทดลอง 4 แถว'!$E$5036:$J$5874,4,0)</f>
        <v>0</v>
      </c>
      <c r="BB18" s="378">
        <f>VLOOKUP($B18,'1.วาง งบทดลอง 4 แถว'!$E$5036:$J$5874,5,0)</f>
        <v>0</v>
      </c>
      <c r="BC18" s="379">
        <f>VLOOKUP($B18,'1.วาง งบทดลอง 4 แถว'!$E$5036:$J$5874,6,0)</f>
        <v>0</v>
      </c>
      <c r="BD18" s="380">
        <f t="shared" si="6"/>
        <v>0</v>
      </c>
      <c r="BE18" s="384"/>
      <c r="BF18" s="385"/>
      <c r="BG18" s="385"/>
      <c r="BH18" s="377">
        <f>VLOOKUP($B18,'1.วาง งบทดลอง 4 แถว'!$E$5875:$J$6713,3,0)</f>
        <v>0</v>
      </c>
      <c r="BI18" s="378">
        <f>VLOOKUP($B18,'1.วาง งบทดลอง 4 แถว'!$E$5875:$J$6713,4,0)</f>
        <v>0</v>
      </c>
      <c r="BJ18" s="378">
        <f>VLOOKUP($B18,'1.วาง งบทดลอง 4 แถว'!$E$5875:$J$6713,5,0)</f>
        <v>0</v>
      </c>
      <c r="BK18" s="379">
        <f>VLOOKUP($B18,'1.วาง งบทดลอง 4 แถว'!$E$5875:$J$6713,6,0)</f>
        <v>0</v>
      </c>
      <c r="BL18" s="380">
        <f t="shared" si="7"/>
        <v>0</v>
      </c>
      <c r="BM18" s="385"/>
      <c r="BN18" s="385"/>
      <c r="BO18" s="386"/>
    </row>
    <row r="19" spans="1:67" ht="19.5" customHeight="1">
      <c r="A19" s="374">
        <v>16</v>
      </c>
      <c r="B19" s="375" t="s">
        <v>475</v>
      </c>
      <c r="C19" s="376" t="s">
        <v>2173</v>
      </c>
      <c r="D19" s="377">
        <f>VLOOKUP($B19,'1.วาง งบทดลอง 4 แถว'!$E$2:$J$840,3,0)</f>
        <v>0</v>
      </c>
      <c r="E19" s="378">
        <f>VLOOKUP($B19,'1.วาง งบทดลอง 4 แถว'!$E$2:$J$840,4,0)</f>
        <v>0</v>
      </c>
      <c r="F19" s="378">
        <f>VLOOKUP($B19,'1.วาง งบทดลอง 4 แถว'!$E$2:$J$840,5,0)</f>
        <v>0</v>
      </c>
      <c r="G19" s="379">
        <f>VLOOKUP($B19,'1.วาง งบทดลอง 4 แถว'!$E$2:$J$840,6,0)</f>
        <v>0</v>
      </c>
      <c r="H19" s="380">
        <f t="shared" si="0"/>
        <v>0</v>
      </c>
      <c r="I19" s="384"/>
      <c r="J19" s="385"/>
      <c r="K19" s="385"/>
      <c r="L19" s="377">
        <f>VLOOKUP($B19,'1.วาง งบทดลอง 4 แถว'!$E$841:$J$1679,3,0)</f>
        <v>0</v>
      </c>
      <c r="M19" s="378">
        <f>VLOOKUP($B19,'1.วาง งบทดลอง 4 แถว'!$E$841:$J$1679,4,0)</f>
        <v>0</v>
      </c>
      <c r="N19" s="378">
        <f>VLOOKUP($B19,'1.วาง งบทดลอง 4 แถว'!$E$841:$J$1679,5,0)</f>
        <v>0</v>
      </c>
      <c r="O19" s="379">
        <f>VLOOKUP($B19,'1.วาง งบทดลอง 4 แถว'!$E$841:$J$1679,6,0)</f>
        <v>0</v>
      </c>
      <c r="P19" s="380">
        <f t="shared" si="1"/>
        <v>0</v>
      </c>
      <c r="Q19" s="384"/>
      <c r="R19" s="385"/>
      <c r="S19" s="386"/>
      <c r="T19" s="377">
        <f>VLOOKUP($B19,'1.วาง งบทดลอง 4 แถว'!$E$1680:$J$2518,3,0)</f>
        <v>0</v>
      </c>
      <c r="U19" s="378">
        <f>VLOOKUP($B19,'1.วาง งบทดลอง 4 แถว'!$E$1680:$J$2518,4,0)</f>
        <v>0</v>
      </c>
      <c r="V19" s="378">
        <f>VLOOKUP($B19,'1.วาง งบทดลอง 4 แถว'!$E$1680:$J$2518,5,0)</f>
        <v>0</v>
      </c>
      <c r="W19" s="379">
        <f>VLOOKUP($B19,'1.วาง งบทดลอง 4 แถว'!$E$1680:$J$2518,6,0)</f>
        <v>0</v>
      </c>
      <c r="X19" s="380">
        <f t="shared" si="2"/>
        <v>0</v>
      </c>
      <c r="Y19" s="385"/>
      <c r="Z19" s="385"/>
      <c r="AA19" s="385"/>
      <c r="AB19" s="377">
        <f>VLOOKUP($B19,'1.วาง งบทดลอง 4 แถว'!$E$2519:$J$3357,3,0)</f>
        <v>0</v>
      </c>
      <c r="AC19" s="378">
        <f>VLOOKUP($B19,'1.วาง งบทดลอง 4 แถว'!$E$2519:$J$3357,4,0)</f>
        <v>0</v>
      </c>
      <c r="AD19" s="378">
        <f>VLOOKUP($B19,'1.วาง งบทดลอง 4 แถว'!$E$2519:$J$3357,5,0)</f>
        <v>0</v>
      </c>
      <c r="AE19" s="379">
        <f>VLOOKUP($B19,'1.วาง งบทดลอง 4 แถว'!$E$2519:$J$3357,6,0)</f>
        <v>0</v>
      </c>
      <c r="AF19" s="380">
        <f t="shared" si="3"/>
        <v>0</v>
      </c>
      <c r="AG19" s="384"/>
      <c r="AH19" s="385"/>
      <c r="AI19" s="385"/>
      <c r="AJ19" s="377">
        <f>VLOOKUP($B19,'1.วาง งบทดลอง 4 แถว'!$E$3358:$J$4196,3,0)</f>
        <v>0</v>
      </c>
      <c r="AK19" s="378">
        <f>VLOOKUP($B19,'1.วาง งบทดลอง 4 แถว'!$E$3358:$J$4196,4,0)</f>
        <v>0</v>
      </c>
      <c r="AL19" s="378">
        <f>VLOOKUP($B19,'1.วาง งบทดลอง 4 แถว'!$E$3358:$J$4196,5,0)</f>
        <v>0</v>
      </c>
      <c r="AM19" s="379">
        <f>VLOOKUP($B19,'1.วาง งบทดลอง 4 แถว'!$E$3358:$J$4196,6,0)</f>
        <v>0</v>
      </c>
      <c r="AN19" s="380">
        <f t="shared" si="4"/>
        <v>0</v>
      </c>
      <c r="AO19" s="385"/>
      <c r="AP19" s="385"/>
      <c r="AQ19" s="385"/>
      <c r="AR19" s="377">
        <f>VLOOKUP($B19,'1.วาง งบทดลอง 4 แถว'!$E$4197:$J$5035,3,0)</f>
        <v>0</v>
      </c>
      <c r="AS19" s="378">
        <f>VLOOKUP($B19,'1.วาง งบทดลอง 4 แถว'!$E$4197:$J$5035,4,0)</f>
        <v>0</v>
      </c>
      <c r="AT19" s="378">
        <f>VLOOKUP($B19,'1.วาง งบทดลอง 4 แถว'!$E$4197:$J$5035,5,0)</f>
        <v>0</v>
      </c>
      <c r="AU19" s="379">
        <f>VLOOKUP($B19,'1.วาง งบทดลอง 4 แถว'!$E$4197:$J$5035,6,0)</f>
        <v>0</v>
      </c>
      <c r="AV19" s="380">
        <f t="shared" si="5"/>
        <v>0</v>
      </c>
      <c r="AW19" s="384"/>
      <c r="AX19" s="385"/>
      <c r="AY19" s="385"/>
      <c r="AZ19" s="377">
        <f>VLOOKUP($B19,'1.วาง งบทดลอง 4 แถว'!$E$5036:$J$5874,3,0)</f>
        <v>0</v>
      </c>
      <c r="BA19" s="378">
        <f>VLOOKUP($B19,'1.วาง งบทดลอง 4 แถว'!$E$5036:$J$5874,4,0)</f>
        <v>0</v>
      </c>
      <c r="BB19" s="378">
        <f>VLOOKUP($B19,'1.วาง งบทดลอง 4 แถว'!$E$5036:$J$5874,5,0)</f>
        <v>0</v>
      </c>
      <c r="BC19" s="379">
        <f>VLOOKUP($B19,'1.วาง งบทดลอง 4 แถว'!$E$5036:$J$5874,6,0)</f>
        <v>0</v>
      </c>
      <c r="BD19" s="380">
        <f t="shared" si="6"/>
        <v>0</v>
      </c>
      <c r="BE19" s="384"/>
      <c r="BF19" s="385"/>
      <c r="BG19" s="385"/>
      <c r="BH19" s="377">
        <f>VLOOKUP($B19,'1.วาง งบทดลอง 4 แถว'!$E$5875:$J$6713,3,0)</f>
        <v>0</v>
      </c>
      <c r="BI19" s="378">
        <f>VLOOKUP($B19,'1.วาง งบทดลอง 4 แถว'!$E$5875:$J$6713,4,0)</f>
        <v>0</v>
      </c>
      <c r="BJ19" s="378">
        <f>VLOOKUP($B19,'1.วาง งบทดลอง 4 แถว'!$E$5875:$J$6713,5,0)</f>
        <v>0</v>
      </c>
      <c r="BK19" s="379">
        <f>VLOOKUP($B19,'1.วาง งบทดลอง 4 แถว'!$E$5875:$J$6713,6,0)</f>
        <v>0</v>
      </c>
      <c r="BL19" s="380">
        <f t="shared" si="7"/>
        <v>0</v>
      </c>
      <c r="BM19" s="385"/>
      <c r="BN19" s="385"/>
      <c r="BO19" s="386"/>
    </row>
    <row r="20" spans="1:67" ht="19.5" customHeight="1">
      <c r="A20" s="374">
        <v>17</v>
      </c>
      <c r="B20" s="375" t="s">
        <v>476</v>
      </c>
      <c r="C20" s="376" t="s">
        <v>1655</v>
      </c>
      <c r="D20" s="377">
        <f>VLOOKUP($B20,'1.วาง งบทดลอง 4 แถว'!$E$2:$J$840,3,0)</f>
        <v>0</v>
      </c>
      <c r="E20" s="378">
        <f>VLOOKUP($B20,'1.วาง งบทดลอง 4 แถว'!$E$2:$J$840,4,0)</f>
        <v>0</v>
      </c>
      <c r="F20" s="378">
        <f>VLOOKUP($B20,'1.วาง งบทดลอง 4 แถว'!$E$2:$J$840,5,0)</f>
        <v>0</v>
      </c>
      <c r="G20" s="379">
        <f>VLOOKUP($B20,'1.วาง งบทดลอง 4 แถว'!$E$2:$J$840,6,0)</f>
        <v>0</v>
      </c>
      <c r="H20" s="380">
        <f t="shared" si="0"/>
        <v>0</v>
      </c>
      <c r="I20" s="384"/>
      <c r="J20" s="385"/>
      <c r="K20" s="385"/>
      <c r="L20" s="377">
        <f>VLOOKUP($B20,'1.วาง งบทดลอง 4 แถว'!$E$841:$J$1679,3,0)</f>
        <v>0</v>
      </c>
      <c r="M20" s="378">
        <f>VLOOKUP($B20,'1.วาง งบทดลอง 4 แถว'!$E$841:$J$1679,4,0)</f>
        <v>0</v>
      </c>
      <c r="N20" s="378">
        <f>VLOOKUP($B20,'1.วาง งบทดลอง 4 แถว'!$E$841:$J$1679,5,0)</f>
        <v>0</v>
      </c>
      <c r="O20" s="379">
        <f>VLOOKUP($B20,'1.วาง งบทดลอง 4 แถว'!$E$841:$J$1679,6,0)</f>
        <v>0</v>
      </c>
      <c r="P20" s="380">
        <f t="shared" si="1"/>
        <v>0</v>
      </c>
      <c r="Q20" s="384"/>
      <c r="R20" s="385"/>
      <c r="S20" s="386"/>
      <c r="T20" s="377">
        <f>VLOOKUP($B20,'1.วาง งบทดลอง 4 แถว'!$E$1680:$J$2518,3,0)</f>
        <v>0</v>
      </c>
      <c r="U20" s="378">
        <f>VLOOKUP($B20,'1.วาง งบทดลอง 4 แถว'!$E$1680:$J$2518,4,0)</f>
        <v>0</v>
      </c>
      <c r="V20" s="378">
        <f>VLOOKUP($B20,'1.วาง งบทดลอง 4 แถว'!$E$1680:$J$2518,5,0)</f>
        <v>0</v>
      </c>
      <c r="W20" s="379">
        <f>VLOOKUP($B20,'1.วาง งบทดลอง 4 แถว'!$E$1680:$J$2518,6,0)</f>
        <v>0</v>
      </c>
      <c r="X20" s="380">
        <f t="shared" si="2"/>
        <v>0</v>
      </c>
      <c r="Y20" s="385"/>
      <c r="Z20" s="385"/>
      <c r="AA20" s="385"/>
      <c r="AB20" s="377">
        <f>VLOOKUP($B20,'1.วาง งบทดลอง 4 แถว'!$E$2519:$J$3357,3,0)</f>
        <v>0</v>
      </c>
      <c r="AC20" s="378">
        <f>VLOOKUP($B20,'1.วาง งบทดลอง 4 แถว'!$E$2519:$J$3357,4,0)</f>
        <v>0</v>
      </c>
      <c r="AD20" s="378">
        <f>VLOOKUP($B20,'1.วาง งบทดลอง 4 แถว'!$E$2519:$J$3357,5,0)</f>
        <v>0</v>
      </c>
      <c r="AE20" s="379">
        <f>VLOOKUP($B20,'1.วาง งบทดลอง 4 แถว'!$E$2519:$J$3357,6,0)</f>
        <v>0</v>
      </c>
      <c r="AF20" s="380">
        <f t="shared" si="3"/>
        <v>0</v>
      </c>
      <c r="AG20" s="384"/>
      <c r="AH20" s="385"/>
      <c r="AI20" s="385"/>
      <c r="AJ20" s="377">
        <f>VLOOKUP($B20,'1.วาง งบทดลอง 4 แถว'!$E$3358:$J$4196,3,0)</f>
        <v>0</v>
      </c>
      <c r="AK20" s="378">
        <f>VLOOKUP($B20,'1.วาง งบทดลอง 4 แถว'!$E$3358:$J$4196,4,0)</f>
        <v>0</v>
      </c>
      <c r="AL20" s="378">
        <f>VLOOKUP($B20,'1.วาง งบทดลอง 4 แถว'!$E$3358:$J$4196,5,0)</f>
        <v>0</v>
      </c>
      <c r="AM20" s="379">
        <f>VLOOKUP($B20,'1.วาง งบทดลอง 4 แถว'!$E$3358:$J$4196,6,0)</f>
        <v>0</v>
      </c>
      <c r="AN20" s="380">
        <f t="shared" si="4"/>
        <v>0</v>
      </c>
      <c r="AO20" s="385"/>
      <c r="AP20" s="385"/>
      <c r="AQ20" s="385"/>
      <c r="AR20" s="377">
        <f>VLOOKUP($B20,'1.วาง งบทดลอง 4 แถว'!$E$4197:$J$5035,3,0)</f>
        <v>0</v>
      </c>
      <c r="AS20" s="378">
        <f>VLOOKUP($B20,'1.วาง งบทดลอง 4 แถว'!$E$4197:$J$5035,4,0)</f>
        <v>0</v>
      </c>
      <c r="AT20" s="378">
        <f>VLOOKUP($B20,'1.วาง งบทดลอง 4 แถว'!$E$4197:$J$5035,5,0)</f>
        <v>0</v>
      </c>
      <c r="AU20" s="379">
        <f>VLOOKUP($B20,'1.วาง งบทดลอง 4 แถว'!$E$4197:$J$5035,6,0)</f>
        <v>0</v>
      </c>
      <c r="AV20" s="380">
        <f t="shared" si="5"/>
        <v>0</v>
      </c>
      <c r="AW20" s="384"/>
      <c r="AX20" s="385"/>
      <c r="AY20" s="385"/>
      <c r="AZ20" s="377">
        <f>VLOOKUP($B20,'1.วาง งบทดลอง 4 แถว'!$E$5036:$J$5874,3,0)</f>
        <v>0</v>
      </c>
      <c r="BA20" s="378">
        <f>VLOOKUP($B20,'1.วาง งบทดลอง 4 แถว'!$E$5036:$J$5874,4,0)</f>
        <v>0</v>
      </c>
      <c r="BB20" s="378">
        <f>VLOOKUP($B20,'1.วาง งบทดลอง 4 แถว'!$E$5036:$J$5874,5,0)</f>
        <v>0</v>
      </c>
      <c r="BC20" s="379">
        <f>VLOOKUP($B20,'1.วาง งบทดลอง 4 แถว'!$E$5036:$J$5874,6,0)</f>
        <v>0</v>
      </c>
      <c r="BD20" s="380">
        <f t="shared" si="6"/>
        <v>0</v>
      </c>
      <c r="BE20" s="384"/>
      <c r="BF20" s="385"/>
      <c r="BG20" s="385"/>
      <c r="BH20" s="377">
        <f>VLOOKUP($B20,'1.วาง งบทดลอง 4 แถว'!$E$5875:$J$6713,3,0)</f>
        <v>0</v>
      </c>
      <c r="BI20" s="378">
        <f>VLOOKUP($B20,'1.วาง งบทดลอง 4 แถว'!$E$5875:$J$6713,4,0)</f>
        <v>0</v>
      </c>
      <c r="BJ20" s="378">
        <f>VLOOKUP($B20,'1.วาง งบทดลอง 4 แถว'!$E$5875:$J$6713,5,0)</f>
        <v>0</v>
      </c>
      <c r="BK20" s="379">
        <f>VLOOKUP($B20,'1.วาง งบทดลอง 4 แถว'!$E$5875:$J$6713,6,0)</f>
        <v>0</v>
      </c>
      <c r="BL20" s="380">
        <f t="shared" si="7"/>
        <v>0</v>
      </c>
      <c r="BM20" s="385"/>
      <c r="BN20" s="385"/>
      <c r="BO20" s="386"/>
    </row>
    <row r="21" spans="1:67" ht="19.5" customHeight="1">
      <c r="A21" s="374">
        <v>18</v>
      </c>
      <c r="B21" s="375" t="s">
        <v>477</v>
      </c>
      <c r="C21" s="376" t="s">
        <v>1415</v>
      </c>
      <c r="D21" s="377">
        <f>VLOOKUP($B21,'1.วาง งบทดลอง 4 แถว'!$E$2:$J$840,3,0)</f>
        <v>0</v>
      </c>
      <c r="E21" s="378">
        <f>VLOOKUP($B21,'1.วาง งบทดลอง 4 แถว'!$E$2:$J$840,4,0)</f>
        <v>0</v>
      </c>
      <c r="F21" s="378">
        <f>VLOOKUP($B21,'1.วาง งบทดลอง 4 แถว'!$E$2:$J$840,5,0)</f>
        <v>0</v>
      </c>
      <c r="G21" s="379">
        <f>VLOOKUP($B21,'1.วาง งบทดลอง 4 แถว'!$E$2:$J$840,6,0)</f>
        <v>0</v>
      </c>
      <c r="H21" s="380">
        <f t="shared" si="0"/>
        <v>0</v>
      </c>
      <c r="I21" s="384"/>
      <c r="J21" s="385"/>
      <c r="K21" s="385"/>
      <c r="L21" s="377">
        <f>VLOOKUP($B21,'1.วาง งบทดลอง 4 แถว'!$E$841:$J$1679,3,0)</f>
        <v>0</v>
      </c>
      <c r="M21" s="378">
        <f>VLOOKUP($B21,'1.วาง งบทดลอง 4 แถว'!$E$841:$J$1679,4,0)</f>
        <v>0</v>
      </c>
      <c r="N21" s="378">
        <f>VLOOKUP($B21,'1.วาง งบทดลอง 4 แถว'!$E$841:$J$1679,5,0)</f>
        <v>0</v>
      </c>
      <c r="O21" s="379">
        <f>VLOOKUP($B21,'1.วาง งบทดลอง 4 แถว'!$E$841:$J$1679,6,0)</f>
        <v>0</v>
      </c>
      <c r="P21" s="380">
        <f t="shared" si="1"/>
        <v>0</v>
      </c>
      <c r="Q21" s="384"/>
      <c r="R21" s="385"/>
      <c r="S21" s="386"/>
      <c r="T21" s="377">
        <f>VLOOKUP($B21,'1.วาง งบทดลอง 4 แถว'!$E$1680:$J$2518,3,0)</f>
        <v>0</v>
      </c>
      <c r="U21" s="378">
        <f>VLOOKUP($B21,'1.วาง งบทดลอง 4 แถว'!$E$1680:$J$2518,4,0)</f>
        <v>0</v>
      </c>
      <c r="V21" s="378">
        <f>VLOOKUP($B21,'1.วาง งบทดลอง 4 แถว'!$E$1680:$J$2518,5,0)</f>
        <v>0</v>
      </c>
      <c r="W21" s="379">
        <f>VLOOKUP($B21,'1.วาง งบทดลอง 4 แถว'!$E$1680:$J$2518,6,0)</f>
        <v>0</v>
      </c>
      <c r="X21" s="380">
        <f t="shared" si="2"/>
        <v>0</v>
      </c>
      <c r="Y21" s="385"/>
      <c r="Z21" s="385"/>
      <c r="AA21" s="385"/>
      <c r="AB21" s="377">
        <f>VLOOKUP($B21,'1.วาง งบทดลอง 4 แถว'!$E$2519:$J$3357,3,0)</f>
        <v>0</v>
      </c>
      <c r="AC21" s="378">
        <f>VLOOKUP($B21,'1.วาง งบทดลอง 4 แถว'!$E$2519:$J$3357,4,0)</f>
        <v>0</v>
      </c>
      <c r="AD21" s="378">
        <f>VLOOKUP($B21,'1.วาง งบทดลอง 4 แถว'!$E$2519:$J$3357,5,0)</f>
        <v>0</v>
      </c>
      <c r="AE21" s="379">
        <f>VLOOKUP($B21,'1.วาง งบทดลอง 4 แถว'!$E$2519:$J$3357,6,0)</f>
        <v>0</v>
      </c>
      <c r="AF21" s="380">
        <f t="shared" si="3"/>
        <v>0</v>
      </c>
      <c r="AG21" s="384"/>
      <c r="AH21" s="385"/>
      <c r="AI21" s="385"/>
      <c r="AJ21" s="377">
        <f>VLOOKUP($B21,'1.วาง งบทดลอง 4 แถว'!$E$3358:$J$4196,3,0)</f>
        <v>0</v>
      </c>
      <c r="AK21" s="378">
        <f>VLOOKUP($B21,'1.วาง งบทดลอง 4 แถว'!$E$3358:$J$4196,4,0)</f>
        <v>0</v>
      </c>
      <c r="AL21" s="378">
        <f>VLOOKUP($B21,'1.วาง งบทดลอง 4 แถว'!$E$3358:$J$4196,5,0)</f>
        <v>0</v>
      </c>
      <c r="AM21" s="379">
        <f>VLOOKUP($B21,'1.วาง งบทดลอง 4 แถว'!$E$3358:$J$4196,6,0)</f>
        <v>0</v>
      </c>
      <c r="AN21" s="380">
        <f t="shared" si="4"/>
        <v>0</v>
      </c>
      <c r="AO21" s="385"/>
      <c r="AP21" s="385"/>
      <c r="AQ21" s="385"/>
      <c r="AR21" s="377">
        <f>VLOOKUP($B21,'1.วาง งบทดลอง 4 แถว'!$E$4197:$J$5035,3,0)</f>
        <v>0</v>
      </c>
      <c r="AS21" s="378">
        <f>VLOOKUP($B21,'1.วาง งบทดลอง 4 แถว'!$E$4197:$J$5035,4,0)</f>
        <v>0</v>
      </c>
      <c r="AT21" s="378">
        <f>VLOOKUP($B21,'1.วาง งบทดลอง 4 แถว'!$E$4197:$J$5035,5,0)</f>
        <v>0</v>
      </c>
      <c r="AU21" s="379">
        <f>VLOOKUP($B21,'1.วาง งบทดลอง 4 แถว'!$E$4197:$J$5035,6,0)</f>
        <v>0</v>
      </c>
      <c r="AV21" s="380">
        <f t="shared" si="5"/>
        <v>0</v>
      </c>
      <c r="AW21" s="384"/>
      <c r="AX21" s="385"/>
      <c r="AY21" s="385"/>
      <c r="AZ21" s="377">
        <f>VLOOKUP($B21,'1.วาง งบทดลอง 4 แถว'!$E$5036:$J$5874,3,0)</f>
        <v>0</v>
      </c>
      <c r="BA21" s="378">
        <f>VLOOKUP($B21,'1.วาง งบทดลอง 4 แถว'!$E$5036:$J$5874,4,0)</f>
        <v>0</v>
      </c>
      <c r="BB21" s="378">
        <f>VLOOKUP($B21,'1.วาง งบทดลอง 4 แถว'!$E$5036:$J$5874,5,0)</f>
        <v>0</v>
      </c>
      <c r="BC21" s="379">
        <f>VLOOKUP($B21,'1.วาง งบทดลอง 4 แถว'!$E$5036:$J$5874,6,0)</f>
        <v>0</v>
      </c>
      <c r="BD21" s="380">
        <f t="shared" si="6"/>
        <v>0</v>
      </c>
      <c r="BE21" s="384"/>
      <c r="BF21" s="385"/>
      <c r="BG21" s="385"/>
      <c r="BH21" s="377">
        <f>VLOOKUP($B21,'1.วาง งบทดลอง 4 แถว'!$E$5875:$J$6713,3,0)</f>
        <v>0</v>
      </c>
      <c r="BI21" s="378">
        <f>VLOOKUP($B21,'1.วาง งบทดลอง 4 แถว'!$E$5875:$J$6713,4,0)</f>
        <v>0</v>
      </c>
      <c r="BJ21" s="378">
        <f>VLOOKUP($B21,'1.วาง งบทดลอง 4 แถว'!$E$5875:$J$6713,5,0)</f>
        <v>0</v>
      </c>
      <c r="BK21" s="379">
        <f>VLOOKUP($B21,'1.วาง งบทดลอง 4 แถว'!$E$5875:$J$6713,6,0)</f>
        <v>0</v>
      </c>
      <c r="BL21" s="380">
        <f t="shared" si="7"/>
        <v>0</v>
      </c>
      <c r="BM21" s="385"/>
      <c r="BN21" s="385"/>
      <c r="BO21" s="386"/>
    </row>
    <row r="22" spans="1:67" ht="19.5" customHeight="1">
      <c r="A22" s="374">
        <v>19</v>
      </c>
      <c r="B22" s="375" t="s">
        <v>478</v>
      </c>
      <c r="C22" s="376" t="s">
        <v>1656</v>
      </c>
      <c r="D22" s="377">
        <f>VLOOKUP($B22,'1.วาง งบทดลอง 4 แถว'!$E$2:$J$840,3,0)</f>
        <v>36260708.729999997</v>
      </c>
      <c r="E22" s="378">
        <f>VLOOKUP($B22,'1.วาง งบทดลอง 4 แถว'!$E$2:$J$840,4,0)</f>
        <v>42415787.43</v>
      </c>
      <c r="F22" s="378">
        <f>VLOOKUP($B22,'1.วาง งบทดลอง 4 แถว'!$E$2:$J$840,5,0)</f>
        <v>90828820.090000004</v>
      </c>
      <c r="G22" s="379">
        <f>VLOOKUP($B22,'1.วาง งบทดลอง 4 แถว'!$E$2:$J$840,6,0)</f>
        <v>0</v>
      </c>
      <c r="H22" s="380">
        <f t="shared" si="0"/>
        <v>90828820.090000004</v>
      </c>
      <c r="I22" s="384"/>
      <c r="J22" s="385"/>
      <c r="K22" s="385"/>
      <c r="L22" s="377">
        <f>VLOOKUP($B22,'1.วาง งบทดลอง 4 แถว'!$E$841:$J$1679,3,0)</f>
        <v>3363858.4</v>
      </c>
      <c r="M22" s="378">
        <f>VLOOKUP($B22,'1.วาง งบทดลอง 4 แถว'!$E$841:$J$1679,4,0)</f>
        <v>8857268.4199999999</v>
      </c>
      <c r="N22" s="378">
        <f>VLOOKUP($B22,'1.วาง งบทดลอง 4 แถว'!$E$841:$J$1679,5,0)</f>
        <v>22765789.09</v>
      </c>
      <c r="O22" s="379">
        <f>VLOOKUP($B22,'1.วาง งบทดลอง 4 แถว'!$E$841:$J$1679,6,0)</f>
        <v>0</v>
      </c>
      <c r="P22" s="380">
        <f t="shared" si="1"/>
        <v>22765789.09</v>
      </c>
      <c r="Q22" s="384"/>
      <c r="R22" s="385"/>
      <c r="S22" s="386"/>
      <c r="T22" s="377">
        <f>VLOOKUP($B22,'1.วาง งบทดลอง 4 แถว'!$E$1680:$J$2518,3,0)</f>
        <v>25786446.440000001</v>
      </c>
      <c r="U22" s="378">
        <f>VLOOKUP($B22,'1.วาง งบทดลอง 4 แถว'!$E$1680:$J$2518,4,0)</f>
        <v>36631855.170000002</v>
      </c>
      <c r="V22" s="378">
        <f>VLOOKUP($B22,'1.วาง งบทดลอง 4 แถว'!$E$1680:$J$2518,5,0)</f>
        <v>22168786.800000001</v>
      </c>
      <c r="W22" s="379">
        <f>VLOOKUP($B22,'1.วาง งบทดลอง 4 แถว'!$E$1680:$J$2518,6,0)</f>
        <v>0</v>
      </c>
      <c r="X22" s="380">
        <f t="shared" si="2"/>
        <v>22168786.800000001</v>
      </c>
      <c r="Y22" s="385"/>
      <c r="Z22" s="385"/>
      <c r="AA22" s="385"/>
      <c r="AB22" s="377">
        <f>VLOOKUP($B22,'1.วาง งบทดลอง 4 แถว'!$E$2519:$J$3357,3,0)</f>
        <v>9699077.7899999991</v>
      </c>
      <c r="AC22" s="378">
        <f>VLOOKUP($B22,'1.วาง งบทดลอง 4 แถว'!$E$2519:$J$3357,4,0)</f>
        <v>14169909.949999999</v>
      </c>
      <c r="AD22" s="378">
        <f>VLOOKUP($B22,'1.วาง งบทดลอง 4 แถว'!$E$2519:$J$3357,5,0)</f>
        <v>21859610.489999998</v>
      </c>
      <c r="AE22" s="379">
        <f>VLOOKUP($B22,'1.วาง งบทดลอง 4 แถว'!$E$2519:$J$3357,6,0)</f>
        <v>0</v>
      </c>
      <c r="AF22" s="380">
        <f t="shared" si="3"/>
        <v>21859610.489999998</v>
      </c>
      <c r="AG22" s="384"/>
      <c r="AH22" s="385"/>
      <c r="AI22" s="385"/>
      <c r="AJ22" s="377">
        <f>VLOOKUP($B22,'1.วาง งบทดลอง 4 แถว'!$E$3358:$J$4196,3,0)</f>
        <v>10406996.09</v>
      </c>
      <c r="AK22" s="378">
        <f>VLOOKUP($B22,'1.วาง งบทดลอง 4 แถว'!$E$3358:$J$4196,4,0)</f>
        <v>14287837.699999999</v>
      </c>
      <c r="AL22" s="378">
        <f>VLOOKUP($B22,'1.วาง งบทดลอง 4 แถว'!$E$3358:$J$4196,5,0)</f>
        <v>14038665.949999999</v>
      </c>
      <c r="AM22" s="379">
        <f>VLOOKUP($B22,'1.วาง งบทดลอง 4 แถว'!$E$3358:$J$4196,6,0)</f>
        <v>0</v>
      </c>
      <c r="AN22" s="380">
        <f t="shared" si="4"/>
        <v>14038665.949999999</v>
      </c>
      <c r="AO22" s="385"/>
      <c r="AP22" s="385"/>
      <c r="AQ22" s="385"/>
      <c r="AR22" s="377">
        <f>VLOOKUP($B22,'1.วาง งบทดลอง 4 แถว'!$E$4197:$J$5035,3,0)</f>
        <v>16280167.939999999</v>
      </c>
      <c r="AS22" s="378">
        <f>VLOOKUP($B22,'1.วาง งบทดลอง 4 แถว'!$E$4197:$J$5035,4,0)</f>
        <v>20154268.260000002</v>
      </c>
      <c r="AT22" s="378">
        <f>VLOOKUP($B22,'1.วาง งบทดลอง 4 แถว'!$E$4197:$J$5035,5,0)</f>
        <v>16071986.33</v>
      </c>
      <c r="AU22" s="379">
        <f>VLOOKUP($B22,'1.วาง งบทดลอง 4 แถว'!$E$4197:$J$5035,6,0)</f>
        <v>0</v>
      </c>
      <c r="AV22" s="380">
        <f t="shared" si="5"/>
        <v>16071986.33</v>
      </c>
      <c r="AW22" s="384"/>
      <c r="AX22" s="385"/>
      <c r="AY22" s="385"/>
      <c r="AZ22" s="377">
        <f>VLOOKUP($B22,'1.วาง งบทดลอง 4 แถว'!$E$5036:$J$5874,3,0)</f>
        <v>9259627.5</v>
      </c>
      <c r="BA22" s="378">
        <f>VLOOKUP($B22,'1.วาง งบทดลอง 4 แถว'!$E$5036:$J$5874,4,0)</f>
        <v>12715456.880000001</v>
      </c>
      <c r="BB22" s="378">
        <f>VLOOKUP($B22,'1.วาง งบทดลอง 4 แถว'!$E$5036:$J$5874,5,0)</f>
        <v>9815136.5600000005</v>
      </c>
      <c r="BC22" s="379">
        <f>VLOOKUP($B22,'1.วาง งบทดลอง 4 แถว'!$E$5036:$J$5874,6,0)</f>
        <v>0</v>
      </c>
      <c r="BD22" s="380">
        <f t="shared" si="6"/>
        <v>9815136.5600000005</v>
      </c>
      <c r="BE22" s="384"/>
      <c r="BF22" s="385"/>
      <c r="BG22" s="385"/>
      <c r="BH22" s="377">
        <f>VLOOKUP($B22,'1.วาง งบทดลอง 4 แถว'!$E$5875:$J$6713,3,0)</f>
        <v>2973198.79</v>
      </c>
      <c r="BI22" s="378">
        <f>VLOOKUP($B22,'1.วาง งบทดลอง 4 แถว'!$E$5875:$J$6713,4,0)</f>
        <v>4627455.1900000004</v>
      </c>
      <c r="BJ22" s="378">
        <f>VLOOKUP($B22,'1.วาง งบทดลอง 4 แถว'!$E$5875:$J$6713,5,0)</f>
        <v>5177492.82</v>
      </c>
      <c r="BK22" s="379">
        <f>VLOOKUP($B22,'1.วาง งบทดลอง 4 แถว'!$E$5875:$J$6713,6,0)</f>
        <v>0</v>
      </c>
      <c r="BL22" s="380">
        <f t="shared" si="7"/>
        <v>5177492.82</v>
      </c>
      <c r="BM22" s="385"/>
      <c r="BN22" s="385"/>
      <c r="BO22" s="386"/>
    </row>
    <row r="23" spans="1:67" ht="19.5" customHeight="1">
      <c r="A23" s="374">
        <v>20</v>
      </c>
      <c r="B23" s="375" t="s">
        <v>479</v>
      </c>
      <c r="C23" s="376" t="s">
        <v>432</v>
      </c>
      <c r="D23" s="377">
        <f>VLOOKUP($B23,'1.วาง งบทดลอง 4 แถว'!$E$2:$J$840,3,0)</f>
        <v>7223615.7199999997</v>
      </c>
      <c r="E23" s="378">
        <f>VLOOKUP($B23,'1.วาง งบทดลอง 4 แถว'!$E$2:$J$840,4,0)</f>
        <v>7701021.9100000001</v>
      </c>
      <c r="F23" s="378">
        <f>VLOOKUP($B23,'1.วาง งบทดลอง 4 แถว'!$E$2:$J$840,5,0)</f>
        <v>27217016.600000001</v>
      </c>
      <c r="G23" s="379">
        <f>VLOOKUP($B23,'1.วาง งบทดลอง 4 แถว'!$E$2:$J$840,6,0)</f>
        <v>0</v>
      </c>
      <c r="H23" s="380">
        <f t="shared" si="0"/>
        <v>27217016.600000001</v>
      </c>
      <c r="I23" s="384"/>
      <c r="J23" s="385"/>
      <c r="K23" s="385"/>
      <c r="L23" s="377">
        <f>VLOOKUP($B23,'1.วาง งบทดลอง 4 แถว'!$E$841:$J$1679,3,0)</f>
        <v>0</v>
      </c>
      <c r="M23" s="378">
        <f>VLOOKUP($B23,'1.วาง งบทดลอง 4 แถว'!$E$841:$J$1679,4,0)</f>
        <v>2545977.66</v>
      </c>
      <c r="N23" s="378">
        <f>VLOOKUP($B23,'1.วาง งบทดลอง 4 แถว'!$E$841:$J$1679,5,0)</f>
        <v>1468074.4</v>
      </c>
      <c r="O23" s="379">
        <f>VLOOKUP($B23,'1.วาง งบทดลอง 4 แถว'!$E$841:$J$1679,6,0)</f>
        <v>0</v>
      </c>
      <c r="P23" s="380">
        <f t="shared" si="1"/>
        <v>1468074.4</v>
      </c>
      <c r="Q23" s="384"/>
      <c r="R23" s="385"/>
      <c r="S23" s="386"/>
      <c r="T23" s="377">
        <f>VLOOKUP($B23,'1.วาง งบทดลอง 4 แถว'!$E$1680:$J$2518,3,0)</f>
        <v>1756940</v>
      </c>
      <c r="U23" s="378">
        <f>VLOOKUP($B23,'1.วาง งบทดลอง 4 แถว'!$E$1680:$J$2518,4,0)</f>
        <v>2411113.04</v>
      </c>
      <c r="V23" s="378">
        <f>VLOOKUP($B23,'1.วาง งบทดลอง 4 แถว'!$E$1680:$J$2518,5,0)</f>
        <v>2202292.59</v>
      </c>
      <c r="W23" s="379">
        <f>VLOOKUP($B23,'1.วาง งบทดลอง 4 แถว'!$E$1680:$J$2518,6,0)</f>
        <v>0</v>
      </c>
      <c r="X23" s="380">
        <f t="shared" si="2"/>
        <v>2202292.59</v>
      </c>
      <c r="Y23" s="385"/>
      <c r="Z23" s="385"/>
      <c r="AA23" s="385"/>
      <c r="AB23" s="377">
        <f>VLOOKUP($B23,'1.วาง งบทดลอง 4 แถว'!$E$2519:$J$3357,3,0)</f>
        <v>0</v>
      </c>
      <c r="AC23" s="378">
        <f>VLOOKUP($B23,'1.วาง งบทดลอง 4 แถว'!$E$2519:$J$3357,4,0)</f>
        <v>261804.93</v>
      </c>
      <c r="AD23" s="378">
        <f>VLOOKUP($B23,'1.วาง งบทดลอง 4 แถว'!$E$2519:$J$3357,5,0)</f>
        <v>4935628.63</v>
      </c>
      <c r="AE23" s="379">
        <f>VLOOKUP($B23,'1.วาง งบทดลอง 4 แถว'!$E$2519:$J$3357,6,0)</f>
        <v>0</v>
      </c>
      <c r="AF23" s="380">
        <f t="shared" si="3"/>
        <v>4935628.63</v>
      </c>
      <c r="AG23" s="384"/>
      <c r="AH23" s="385"/>
      <c r="AI23" s="385"/>
      <c r="AJ23" s="377">
        <f>VLOOKUP($B23,'1.วาง งบทดลอง 4 แถว'!$E$3358:$J$4196,3,0)</f>
        <v>888.15</v>
      </c>
      <c r="AK23" s="378">
        <f>VLOOKUP($B23,'1.วาง งบทดลอง 4 แถว'!$E$3358:$J$4196,4,0)</f>
        <v>91870.38</v>
      </c>
      <c r="AL23" s="378">
        <f>VLOOKUP($B23,'1.วาง งบทดลอง 4 แถว'!$E$3358:$J$4196,5,0)</f>
        <v>3804037.77</v>
      </c>
      <c r="AM23" s="379">
        <f>VLOOKUP($B23,'1.วาง งบทดลอง 4 แถว'!$E$3358:$J$4196,6,0)</f>
        <v>0</v>
      </c>
      <c r="AN23" s="380">
        <f t="shared" si="4"/>
        <v>3804037.77</v>
      </c>
      <c r="AO23" s="385"/>
      <c r="AP23" s="385"/>
      <c r="AQ23" s="385"/>
      <c r="AR23" s="377">
        <f>VLOOKUP($B23,'1.วาง งบทดลอง 4 แถว'!$E$4197:$J$5035,3,0)</f>
        <v>0</v>
      </c>
      <c r="AS23" s="378">
        <f>VLOOKUP($B23,'1.วาง งบทดลอง 4 แถว'!$E$4197:$J$5035,4,0)</f>
        <v>1441360.46</v>
      </c>
      <c r="AT23" s="378">
        <f>VLOOKUP($B23,'1.วาง งบทดลอง 4 แถว'!$E$4197:$J$5035,5,0)</f>
        <v>1892647.69</v>
      </c>
      <c r="AU23" s="379">
        <f>VLOOKUP($B23,'1.วาง งบทดลอง 4 แถว'!$E$4197:$J$5035,6,0)</f>
        <v>0</v>
      </c>
      <c r="AV23" s="380">
        <f t="shared" si="5"/>
        <v>1892647.69</v>
      </c>
      <c r="AW23" s="384"/>
      <c r="AX23" s="385"/>
      <c r="AY23" s="385"/>
      <c r="AZ23" s="377">
        <f>VLOOKUP($B23,'1.วาง งบทดลอง 4 แถว'!$E$5036:$J$5874,3,0)</f>
        <v>100</v>
      </c>
      <c r="BA23" s="378">
        <f>VLOOKUP($B23,'1.วาง งบทดลอง 4 แถว'!$E$5036:$J$5874,4,0)</f>
        <v>559414.80000000005</v>
      </c>
      <c r="BB23" s="378">
        <f>VLOOKUP($B23,'1.วาง งบทดลอง 4 แถว'!$E$5036:$J$5874,5,0)</f>
        <v>4559647.9400000004</v>
      </c>
      <c r="BC23" s="379">
        <f>VLOOKUP($B23,'1.วาง งบทดลอง 4 แถว'!$E$5036:$J$5874,6,0)</f>
        <v>0</v>
      </c>
      <c r="BD23" s="380">
        <f t="shared" si="6"/>
        <v>4559647.9400000004</v>
      </c>
      <c r="BE23" s="384"/>
      <c r="BF23" s="385"/>
      <c r="BG23" s="385"/>
      <c r="BH23" s="377">
        <f>VLOOKUP($B23,'1.วาง งบทดลอง 4 แถว'!$E$5875:$J$6713,3,0)</f>
        <v>42250.879999999997</v>
      </c>
      <c r="BI23" s="378">
        <f>VLOOKUP($B23,'1.วาง งบทดลอง 4 แถว'!$E$5875:$J$6713,4,0)</f>
        <v>871342.11</v>
      </c>
      <c r="BJ23" s="378">
        <f>VLOOKUP($B23,'1.วาง งบทดลอง 4 แถว'!$E$5875:$J$6713,5,0)</f>
        <v>999360.16</v>
      </c>
      <c r="BK23" s="379">
        <f>VLOOKUP($B23,'1.วาง งบทดลอง 4 แถว'!$E$5875:$J$6713,6,0)</f>
        <v>0</v>
      </c>
      <c r="BL23" s="380">
        <f t="shared" si="7"/>
        <v>999360.16</v>
      </c>
      <c r="BM23" s="385"/>
      <c r="BN23" s="385"/>
      <c r="BO23" s="386"/>
    </row>
    <row r="24" spans="1:67" ht="19.5" customHeight="1">
      <c r="A24" s="374">
        <v>21</v>
      </c>
      <c r="B24" s="375" t="s">
        <v>480</v>
      </c>
      <c r="C24" s="376" t="s">
        <v>433</v>
      </c>
      <c r="D24" s="377">
        <f>VLOOKUP($B24,'1.วาง งบทดลอง 4 แถว'!$E$2:$J$840,3,0)</f>
        <v>213444.55</v>
      </c>
      <c r="E24" s="378">
        <f>VLOOKUP($B24,'1.วาง งบทดลอง 4 แถว'!$E$2:$J$840,4,0)</f>
        <v>172912</v>
      </c>
      <c r="F24" s="378">
        <f>VLOOKUP($B24,'1.วาง งบทดลอง 4 แถว'!$E$2:$J$840,5,0)</f>
        <v>8673489.8300000001</v>
      </c>
      <c r="G24" s="379">
        <f>VLOOKUP($B24,'1.วาง งบทดลอง 4 แถว'!$E$2:$J$840,6,0)</f>
        <v>0</v>
      </c>
      <c r="H24" s="380">
        <f t="shared" si="0"/>
        <v>8673489.8300000001</v>
      </c>
      <c r="I24" s="384"/>
      <c r="J24" s="385"/>
      <c r="K24" s="385"/>
      <c r="L24" s="377">
        <f>VLOOKUP($B24,'1.วาง งบทดลอง 4 แถว'!$E$841:$J$1679,3,0)</f>
        <v>140571.60999999999</v>
      </c>
      <c r="M24" s="378">
        <f>VLOOKUP($B24,'1.วาง งบทดลอง 4 แถว'!$E$841:$J$1679,4,0)</f>
        <v>551696.26</v>
      </c>
      <c r="N24" s="378">
        <f>VLOOKUP($B24,'1.วาง งบทดลอง 4 แถว'!$E$841:$J$1679,5,0)</f>
        <v>785825.24</v>
      </c>
      <c r="O24" s="379">
        <f>VLOOKUP($B24,'1.วาง งบทดลอง 4 แถว'!$E$841:$J$1679,6,0)</f>
        <v>0</v>
      </c>
      <c r="P24" s="380">
        <f t="shared" si="1"/>
        <v>785825.24</v>
      </c>
      <c r="Q24" s="384"/>
      <c r="R24" s="385"/>
      <c r="S24" s="386"/>
      <c r="T24" s="377">
        <f>VLOOKUP($B24,'1.วาง งบทดลอง 4 แถว'!$E$1680:$J$2518,3,0)</f>
        <v>57760</v>
      </c>
      <c r="U24" s="378">
        <f>VLOOKUP($B24,'1.วาง งบทดลอง 4 แถว'!$E$1680:$J$2518,4,0)</f>
        <v>446914.06</v>
      </c>
      <c r="V24" s="378">
        <f>VLOOKUP($B24,'1.วาง งบทดลอง 4 แถว'!$E$1680:$J$2518,5,0)</f>
        <v>1974398.14</v>
      </c>
      <c r="W24" s="379">
        <f>VLOOKUP($B24,'1.วาง งบทดลอง 4 แถว'!$E$1680:$J$2518,6,0)</f>
        <v>0</v>
      </c>
      <c r="X24" s="380">
        <f t="shared" si="2"/>
        <v>1974398.14</v>
      </c>
      <c r="Y24" s="385"/>
      <c r="Z24" s="385"/>
      <c r="AA24" s="385"/>
      <c r="AB24" s="377">
        <f>VLOOKUP($B24,'1.วาง งบทดลอง 4 แถว'!$E$2519:$J$3357,3,0)</f>
        <v>8697</v>
      </c>
      <c r="AC24" s="378">
        <f>VLOOKUP($B24,'1.วาง งบทดลอง 4 แถว'!$E$2519:$J$3357,4,0)</f>
        <v>72120</v>
      </c>
      <c r="AD24" s="378">
        <f>VLOOKUP($B24,'1.วาง งบทดลอง 4 แถว'!$E$2519:$J$3357,5,0)</f>
        <v>1942594.39</v>
      </c>
      <c r="AE24" s="379">
        <f>VLOOKUP($B24,'1.วาง งบทดลอง 4 แถว'!$E$2519:$J$3357,6,0)</f>
        <v>0</v>
      </c>
      <c r="AF24" s="380">
        <f t="shared" si="3"/>
        <v>1942594.39</v>
      </c>
      <c r="AG24" s="384"/>
      <c r="AH24" s="385"/>
      <c r="AI24" s="385"/>
      <c r="AJ24" s="377">
        <f>VLOOKUP($B24,'1.วาง งบทดลอง 4 แถว'!$E$3358:$J$4196,3,0)</f>
        <v>40915</v>
      </c>
      <c r="AK24" s="378">
        <f>VLOOKUP($B24,'1.วาง งบทดลอง 4 แถว'!$E$3358:$J$4196,4,0)</f>
        <v>3570</v>
      </c>
      <c r="AL24" s="378">
        <f>VLOOKUP($B24,'1.วาง งบทดลอง 4 แถว'!$E$3358:$J$4196,5,0)</f>
        <v>982016.11</v>
      </c>
      <c r="AM24" s="379">
        <f>VLOOKUP($B24,'1.วาง งบทดลอง 4 แถว'!$E$3358:$J$4196,6,0)</f>
        <v>0</v>
      </c>
      <c r="AN24" s="380">
        <f t="shared" si="4"/>
        <v>982016.11</v>
      </c>
      <c r="AO24" s="385"/>
      <c r="AP24" s="385"/>
      <c r="AQ24" s="385"/>
      <c r="AR24" s="377">
        <f>VLOOKUP($B24,'1.วาง งบทดลอง 4 แถว'!$E$4197:$J$5035,3,0)</f>
        <v>32481.72</v>
      </c>
      <c r="AS24" s="378">
        <f>VLOOKUP($B24,'1.วาง งบทดลอง 4 แถว'!$E$4197:$J$5035,4,0)</f>
        <v>14290</v>
      </c>
      <c r="AT24" s="378">
        <f>VLOOKUP($B24,'1.วาง งบทดลอง 4 แถว'!$E$4197:$J$5035,5,0)</f>
        <v>4994491.4000000004</v>
      </c>
      <c r="AU24" s="379">
        <f>VLOOKUP($B24,'1.วาง งบทดลอง 4 แถว'!$E$4197:$J$5035,6,0)</f>
        <v>0</v>
      </c>
      <c r="AV24" s="380">
        <f t="shared" si="5"/>
        <v>4994491.4000000004</v>
      </c>
      <c r="AW24" s="384"/>
      <c r="AX24" s="385"/>
      <c r="AY24" s="385"/>
      <c r="AZ24" s="377">
        <f>VLOOKUP($B24,'1.วาง งบทดลอง 4 แถว'!$E$5036:$J$5874,3,0)</f>
        <v>6742</v>
      </c>
      <c r="BA24" s="378">
        <f>VLOOKUP($B24,'1.วาง งบทดลอง 4 แถว'!$E$5036:$J$5874,4,0)</f>
        <v>0</v>
      </c>
      <c r="BB24" s="378">
        <f>VLOOKUP($B24,'1.วาง งบทดลอง 4 แถว'!$E$5036:$J$5874,5,0)</f>
        <v>3115512.94</v>
      </c>
      <c r="BC24" s="379">
        <f>VLOOKUP($B24,'1.วาง งบทดลอง 4 แถว'!$E$5036:$J$5874,6,0)</f>
        <v>0</v>
      </c>
      <c r="BD24" s="380">
        <f t="shared" si="6"/>
        <v>3115512.94</v>
      </c>
      <c r="BE24" s="384"/>
      <c r="BF24" s="385"/>
      <c r="BG24" s="385"/>
      <c r="BH24" s="377">
        <f>VLOOKUP($B24,'1.วาง งบทดลอง 4 แถว'!$E$5875:$J$6713,3,0)</f>
        <v>0</v>
      </c>
      <c r="BI24" s="378">
        <f>VLOOKUP($B24,'1.วาง งบทดลอง 4 แถว'!$E$5875:$J$6713,4,0)</f>
        <v>0</v>
      </c>
      <c r="BJ24" s="378">
        <f>VLOOKUP($B24,'1.วาง งบทดลอง 4 แถว'!$E$5875:$J$6713,5,0)</f>
        <v>259797.19</v>
      </c>
      <c r="BK24" s="379">
        <f>VLOOKUP($B24,'1.วาง งบทดลอง 4 แถว'!$E$5875:$J$6713,6,0)</f>
        <v>0</v>
      </c>
      <c r="BL24" s="380">
        <f t="shared" si="7"/>
        <v>259797.19</v>
      </c>
      <c r="BM24" s="385"/>
      <c r="BN24" s="385"/>
      <c r="BO24" s="386"/>
    </row>
    <row r="25" spans="1:67" ht="19.5" customHeight="1">
      <c r="A25" s="374">
        <v>22</v>
      </c>
      <c r="B25" s="375" t="s">
        <v>481</v>
      </c>
      <c r="C25" s="376" t="s">
        <v>1657</v>
      </c>
      <c r="D25" s="377">
        <f>VLOOKUP($B25,'1.วาง งบทดลอง 4 แถว'!$E$2:$J$840,3,0)</f>
        <v>0</v>
      </c>
      <c r="E25" s="378">
        <f>VLOOKUP($B25,'1.วาง งบทดลอง 4 แถว'!$E$2:$J$840,4,0)</f>
        <v>896200</v>
      </c>
      <c r="F25" s="378">
        <f>VLOOKUP($B25,'1.วาง งบทดลอง 4 แถว'!$E$2:$J$840,5,0)</f>
        <v>9649329.4700000007</v>
      </c>
      <c r="G25" s="379">
        <f>VLOOKUP($B25,'1.วาง งบทดลอง 4 แถว'!$E$2:$J$840,6,0)</f>
        <v>0</v>
      </c>
      <c r="H25" s="380">
        <f t="shared" si="0"/>
        <v>9649329.4700000007</v>
      </c>
      <c r="I25" s="384"/>
      <c r="J25" s="385"/>
      <c r="K25" s="385"/>
      <c r="L25" s="377">
        <f>VLOOKUP($B25,'1.วาง งบทดลอง 4 แถว'!$E$841:$J$1679,3,0)</f>
        <v>0</v>
      </c>
      <c r="M25" s="378">
        <f>VLOOKUP($B25,'1.วาง งบทดลอง 4 แถว'!$E$841:$J$1679,4,0)</f>
        <v>0</v>
      </c>
      <c r="N25" s="378">
        <f>VLOOKUP($B25,'1.วาง งบทดลอง 4 แถว'!$E$841:$J$1679,5,0)</f>
        <v>1606422.9</v>
      </c>
      <c r="O25" s="379">
        <f>VLOOKUP($B25,'1.วาง งบทดลอง 4 แถว'!$E$841:$J$1679,6,0)</f>
        <v>0</v>
      </c>
      <c r="P25" s="380">
        <f t="shared" si="1"/>
        <v>1606422.9</v>
      </c>
      <c r="Q25" s="384"/>
      <c r="R25" s="385"/>
      <c r="S25" s="386"/>
      <c r="T25" s="377">
        <f>VLOOKUP($B25,'1.วาง งบทดลอง 4 แถว'!$E$1680:$J$2518,3,0)</f>
        <v>0</v>
      </c>
      <c r="U25" s="378">
        <f>VLOOKUP($B25,'1.วาง งบทดลอง 4 แถว'!$E$1680:$J$2518,4,0)</f>
        <v>0</v>
      </c>
      <c r="V25" s="378">
        <f>VLOOKUP($B25,'1.วาง งบทดลอง 4 แถว'!$E$1680:$J$2518,5,0)</f>
        <v>4297553.22</v>
      </c>
      <c r="W25" s="379">
        <f>VLOOKUP($B25,'1.วาง งบทดลอง 4 แถว'!$E$1680:$J$2518,6,0)</f>
        <v>0</v>
      </c>
      <c r="X25" s="380">
        <f t="shared" si="2"/>
        <v>4297553.22</v>
      </c>
      <c r="Y25" s="385"/>
      <c r="Z25" s="385"/>
      <c r="AA25" s="385"/>
      <c r="AB25" s="377">
        <f>VLOOKUP($B25,'1.วาง งบทดลอง 4 แถว'!$E$2519:$J$3357,3,0)</f>
        <v>0</v>
      </c>
      <c r="AC25" s="378">
        <f>VLOOKUP($B25,'1.วาง งบทดลอง 4 แถว'!$E$2519:$J$3357,4,0)</f>
        <v>0</v>
      </c>
      <c r="AD25" s="378">
        <f>VLOOKUP($B25,'1.วาง งบทดลอง 4 แถว'!$E$2519:$J$3357,5,0)</f>
        <v>3425566.53</v>
      </c>
      <c r="AE25" s="379">
        <f>VLOOKUP($B25,'1.วาง งบทดลอง 4 แถว'!$E$2519:$J$3357,6,0)</f>
        <v>0</v>
      </c>
      <c r="AF25" s="380">
        <f t="shared" si="3"/>
        <v>3425566.53</v>
      </c>
      <c r="AG25" s="384"/>
      <c r="AH25" s="385"/>
      <c r="AI25" s="385"/>
      <c r="AJ25" s="377">
        <f>VLOOKUP($B25,'1.วาง งบทดลอง 4 แถว'!$E$3358:$J$4196,3,0)</f>
        <v>0</v>
      </c>
      <c r="AK25" s="378">
        <f>VLOOKUP($B25,'1.วาง งบทดลอง 4 แถว'!$E$3358:$J$4196,4,0)</f>
        <v>613928.95999999996</v>
      </c>
      <c r="AL25" s="378">
        <f>VLOOKUP($B25,'1.วาง งบทดลอง 4 แถว'!$E$3358:$J$4196,5,0)</f>
        <v>889263.33</v>
      </c>
      <c r="AM25" s="379">
        <f>VLOOKUP($B25,'1.วาง งบทดลอง 4 แถว'!$E$3358:$J$4196,6,0)</f>
        <v>0</v>
      </c>
      <c r="AN25" s="380">
        <f t="shared" si="4"/>
        <v>889263.33</v>
      </c>
      <c r="AO25" s="385"/>
      <c r="AP25" s="385"/>
      <c r="AQ25" s="385"/>
      <c r="AR25" s="377">
        <f>VLOOKUP($B25,'1.วาง งบทดลอง 4 แถว'!$E$4197:$J$5035,3,0)</f>
        <v>0</v>
      </c>
      <c r="AS25" s="378">
        <f>VLOOKUP($B25,'1.วาง งบทดลอง 4 แถว'!$E$4197:$J$5035,4,0)</f>
        <v>216808.47</v>
      </c>
      <c r="AT25" s="378">
        <f>VLOOKUP($B25,'1.วาง งบทดลอง 4 แถว'!$E$4197:$J$5035,5,0)</f>
        <v>3366734.69</v>
      </c>
      <c r="AU25" s="379">
        <f>VLOOKUP($B25,'1.วาง งบทดลอง 4 แถว'!$E$4197:$J$5035,6,0)</f>
        <v>0</v>
      </c>
      <c r="AV25" s="380">
        <f t="shared" si="5"/>
        <v>3366734.69</v>
      </c>
      <c r="AW25" s="384"/>
      <c r="AX25" s="385"/>
      <c r="AY25" s="385"/>
      <c r="AZ25" s="377">
        <f>VLOOKUP($B25,'1.วาง งบทดลอง 4 แถว'!$E$5036:$J$5874,3,0)</f>
        <v>0</v>
      </c>
      <c r="BA25" s="378">
        <f>VLOOKUP($B25,'1.วาง งบทดลอง 4 แถว'!$E$5036:$J$5874,4,0)</f>
        <v>263008.55</v>
      </c>
      <c r="BB25" s="378">
        <f>VLOOKUP($B25,'1.วาง งบทดลอง 4 แถว'!$E$5036:$J$5874,5,0)</f>
        <v>966038.89</v>
      </c>
      <c r="BC25" s="379">
        <f>VLOOKUP($B25,'1.วาง งบทดลอง 4 แถว'!$E$5036:$J$5874,6,0)</f>
        <v>0</v>
      </c>
      <c r="BD25" s="380">
        <f t="shared" si="6"/>
        <v>966038.89</v>
      </c>
      <c r="BE25" s="384"/>
      <c r="BF25" s="385"/>
      <c r="BG25" s="385"/>
      <c r="BH25" s="377">
        <f>VLOOKUP($B25,'1.วาง งบทดลอง 4 แถว'!$E$5875:$J$6713,3,0)</f>
        <v>0</v>
      </c>
      <c r="BI25" s="378">
        <f>VLOOKUP($B25,'1.วาง งบทดลอง 4 แถว'!$E$5875:$J$6713,4,0)</f>
        <v>120012.66</v>
      </c>
      <c r="BJ25" s="378">
        <f>VLOOKUP($B25,'1.วาง งบทดลอง 4 แถว'!$E$5875:$J$6713,5,0)</f>
        <v>453176.96</v>
      </c>
      <c r="BK25" s="379">
        <f>VLOOKUP($B25,'1.วาง งบทดลอง 4 แถว'!$E$5875:$J$6713,6,0)</f>
        <v>0</v>
      </c>
      <c r="BL25" s="380">
        <f t="shared" si="7"/>
        <v>453176.96</v>
      </c>
      <c r="BM25" s="385"/>
      <c r="BN25" s="385"/>
      <c r="BO25" s="386"/>
    </row>
    <row r="26" spans="1:67" ht="19.5" customHeight="1">
      <c r="A26" s="374">
        <v>23</v>
      </c>
      <c r="B26" s="375" t="s">
        <v>482</v>
      </c>
      <c r="C26" s="376" t="s">
        <v>1658</v>
      </c>
      <c r="D26" s="377">
        <f>VLOOKUP($B26,'1.วาง งบทดลอง 4 แถว'!$E$2:$J$840,3,0)</f>
        <v>0</v>
      </c>
      <c r="E26" s="378">
        <f>VLOOKUP($B26,'1.วาง งบทดลอง 4 แถว'!$E$2:$J$840,4,0)</f>
        <v>0</v>
      </c>
      <c r="F26" s="378">
        <f>VLOOKUP($B26,'1.วาง งบทดลอง 4 แถว'!$E$2:$J$840,5,0)</f>
        <v>1982221.44</v>
      </c>
      <c r="G26" s="379">
        <f>VLOOKUP($B26,'1.วาง งบทดลอง 4 แถว'!$E$2:$J$840,6,0)</f>
        <v>0</v>
      </c>
      <c r="H26" s="380">
        <f t="shared" si="0"/>
        <v>1982221.44</v>
      </c>
      <c r="I26" s="384"/>
      <c r="J26" s="385"/>
      <c r="K26" s="385"/>
      <c r="L26" s="377">
        <f>VLOOKUP($B26,'1.วาง งบทดลอง 4 แถว'!$E$841:$J$1679,3,0)</f>
        <v>0</v>
      </c>
      <c r="M26" s="378">
        <f>VLOOKUP($B26,'1.วาง งบทดลอง 4 แถว'!$E$841:$J$1679,4,0)</f>
        <v>139415.60999999999</v>
      </c>
      <c r="N26" s="378">
        <f>VLOOKUP($B26,'1.วาง งบทดลอง 4 แถว'!$E$841:$J$1679,5,0)</f>
        <v>0</v>
      </c>
      <c r="O26" s="379">
        <f>VLOOKUP($B26,'1.วาง งบทดลอง 4 แถว'!$E$841:$J$1679,6,0)</f>
        <v>0</v>
      </c>
      <c r="P26" s="380">
        <f t="shared" si="1"/>
        <v>0</v>
      </c>
      <c r="Q26" s="384"/>
      <c r="R26" s="385"/>
      <c r="S26" s="386"/>
      <c r="T26" s="377">
        <f>VLOOKUP($B26,'1.วาง งบทดลอง 4 แถว'!$E$1680:$J$2518,3,0)</f>
        <v>0</v>
      </c>
      <c r="U26" s="378">
        <f>VLOOKUP($B26,'1.วาง งบทดลอง 4 แถว'!$E$1680:$J$2518,4,0)</f>
        <v>0</v>
      </c>
      <c r="V26" s="378">
        <f>VLOOKUP($B26,'1.วาง งบทดลอง 4 แถว'!$E$1680:$J$2518,5,0)</f>
        <v>0</v>
      </c>
      <c r="W26" s="379">
        <f>VLOOKUP($B26,'1.วาง งบทดลอง 4 แถว'!$E$1680:$J$2518,6,0)</f>
        <v>0</v>
      </c>
      <c r="X26" s="380">
        <f t="shared" si="2"/>
        <v>0</v>
      </c>
      <c r="Y26" s="385"/>
      <c r="Z26" s="385"/>
      <c r="AA26" s="385"/>
      <c r="AB26" s="377">
        <f>VLOOKUP($B26,'1.วาง งบทดลอง 4 แถว'!$E$2519:$J$3357,3,0)</f>
        <v>0</v>
      </c>
      <c r="AC26" s="378">
        <f>VLOOKUP($B26,'1.วาง งบทดลอง 4 แถว'!$E$2519:$J$3357,4,0)</f>
        <v>0</v>
      </c>
      <c r="AD26" s="378">
        <f>VLOOKUP($B26,'1.วาง งบทดลอง 4 แถว'!$E$2519:$J$3357,5,0)</f>
        <v>827360.47</v>
      </c>
      <c r="AE26" s="379">
        <f>VLOOKUP($B26,'1.วาง งบทดลอง 4 แถว'!$E$2519:$J$3357,6,0)</f>
        <v>0</v>
      </c>
      <c r="AF26" s="380">
        <f t="shared" si="3"/>
        <v>827360.47</v>
      </c>
      <c r="AG26" s="384"/>
      <c r="AH26" s="385"/>
      <c r="AI26" s="385"/>
      <c r="AJ26" s="377">
        <f>VLOOKUP($B26,'1.วาง งบทดลอง 4 แถว'!$E$3358:$J$4196,3,0)</f>
        <v>0</v>
      </c>
      <c r="AK26" s="378">
        <f>VLOOKUP($B26,'1.วาง งบทดลอง 4 แถว'!$E$3358:$J$4196,4,0)</f>
        <v>0</v>
      </c>
      <c r="AL26" s="378">
        <f>VLOOKUP($B26,'1.วาง งบทดลอง 4 แถว'!$E$3358:$J$4196,5,0)</f>
        <v>0</v>
      </c>
      <c r="AM26" s="379">
        <f>VLOOKUP($B26,'1.วาง งบทดลอง 4 แถว'!$E$3358:$J$4196,6,0)</f>
        <v>0</v>
      </c>
      <c r="AN26" s="380">
        <f t="shared" si="4"/>
        <v>0</v>
      </c>
      <c r="AO26" s="385"/>
      <c r="AP26" s="385"/>
      <c r="AQ26" s="385"/>
      <c r="AR26" s="377">
        <f>VLOOKUP($B26,'1.วาง งบทดลอง 4 แถว'!$E$4197:$J$5035,3,0)</f>
        <v>0</v>
      </c>
      <c r="AS26" s="378">
        <f>VLOOKUP($B26,'1.วาง งบทดลอง 4 แถว'!$E$4197:$J$5035,4,0)</f>
        <v>0</v>
      </c>
      <c r="AT26" s="378">
        <f>VLOOKUP($B26,'1.วาง งบทดลอง 4 แถว'!$E$4197:$J$5035,5,0)</f>
        <v>0</v>
      </c>
      <c r="AU26" s="379">
        <f>VLOOKUP($B26,'1.วาง งบทดลอง 4 แถว'!$E$4197:$J$5035,6,0)</f>
        <v>0</v>
      </c>
      <c r="AV26" s="380">
        <f t="shared" si="5"/>
        <v>0</v>
      </c>
      <c r="AW26" s="384"/>
      <c r="AX26" s="385"/>
      <c r="AY26" s="385"/>
      <c r="AZ26" s="377">
        <f>VLOOKUP($B26,'1.วาง งบทดลอง 4 แถว'!$E$5036:$J$5874,3,0)</f>
        <v>0</v>
      </c>
      <c r="BA26" s="378">
        <f>VLOOKUP($B26,'1.วาง งบทดลอง 4 แถว'!$E$5036:$J$5874,4,0)</f>
        <v>0</v>
      </c>
      <c r="BB26" s="378">
        <f>VLOOKUP($B26,'1.วาง งบทดลอง 4 แถว'!$E$5036:$J$5874,5,0)</f>
        <v>337218.83</v>
      </c>
      <c r="BC26" s="379">
        <f>VLOOKUP($B26,'1.วาง งบทดลอง 4 แถว'!$E$5036:$J$5874,6,0)</f>
        <v>0</v>
      </c>
      <c r="BD26" s="380">
        <f t="shared" si="6"/>
        <v>337218.83</v>
      </c>
      <c r="BE26" s="384"/>
      <c r="BF26" s="385"/>
      <c r="BG26" s="385"/>
      <c r="BH26" s="377">
        <f>VLOOKUP($B26,'1.วาง งบทดลอง 4 แถว'!$E$5875:$J$6713,3,0)</f>
        <v>0</v>
      </c>
      <c r="BI26" s="378">
        <f>VLOOKUP($B26,'1.วาง งบทดลอง 4 แถว'!$E$5875:$J$6713,4,0)</f>
        <v>0</v>
      </c>
      <c r="BJ26" s="378">
        <f>VLOOKUP($B26,'1.วาง งบทดลอง 4 แถว'!$E$5875:$J$6713,5,0)</f>
        <v>0</v>
      </c>
      <c r="BK26" s="379">
        <f>VLOOKUP($B26,'1.วาง งบทดลอง 4 แถว'!$E$5875:$J$6713,6,0)</f>
        <v>0</v>
      </c>
      <c r="BL26" s="380">
        <f t="shared" si="7"/>
        <v>0</v>
      </c>
      <c r="BM26" s="385"/>
      <c r="BN26" s="385"/>
      <c r="BO26" s="386"/>
    </row>
    <row r="27" spans="1:67" ht="19.5" customHeight="1">
      <c r="A27" s="374">
        <v>24</v>
      </c>
      <c r="B27" s="375" t="s">
        <v>483</v>
      </c>
      <c r="C27" s="376" t="s">
        <v>434</v>
      </c>
      <c r="D27" s="377">
        <f>VLOOKUP($B27,'1.วาง งบทดลอง 4 แถว'!$E$2:$J$840,3,0)</f>
        <v>0</v>
      </c>
      <c r="E27" s="378">
        <f>VLOOKUP($B27,'1.วาง งบทดลอง 4 แถว'!$E$2:$J$840,4,0)</f>
        <v>0</v>
      </c>
      <c r="F27" s="378">
        <f>VLOOKUP($B27,'1.วาง งบทดลอง 4 แถว'!$E$2:$J$840,5,0)</f>
        <v>0</v>
      </c>
      <c r="G27" s="379">
        <f>VLOOKUP($B27,'1.วาง งบทดลอง 4 แถว'!$E$2:$J$840,6,0)</f>
        <v>0</v>
      </c>
      <c r="H27" s="380">
        <f t="shared" si="0"/>
        <v>0</v>
      </c>
      <c r="I27" s="384"/>
      <c r="J27" s="385"/>
      <c r="K27" s="385"/>
      <c r="L27" s="377">
        <f>VLOOKUP($B27,'1.วาง งบทดลอง 4 แถว'!$E$841:$J$1679,3,0)</f>
        <v>0</v>
      </c>
      <c r="M27" s="378">
        <f>VLOOKUP($B27,'1.วาง งบทดลอง 4 แถว'!$E$841:$J$1679,4,0)</f>
        <v>0</v>
      </c>
      <c r="N27" s="378">
        <f>VLOOKUP($B27,'1.วาง งบทดลอง 4 แถว'!$E$841:$J$1679,5,0)</f>
        <v>0</v>
      </c>
      <c r="O27" s="379">
        <f>VLOOKUP($B27,'1.วาง งบทดลอง 4 แถว'!$E$841:$J$1679,6,0)</f>
        <v>0</v>
      </c>
      <c r="P27" s="380">
        <f t="shared" si="1"/>
        <v>0</v>
      </c>
      <c r="Q27" s="384"/>
      <c r="R27" s="385"/>
      <c r="S27" s="386"/>
      <c r="T27" s="377">
        <f>VLOOKUP($B27,'1.วาง งบทดลอง 4 แถว'!$E$1680:$J$2518,3,0)</f>
        <v>0</v>
      </c>
      <c r="U27" s="378">
        <f>VLOOKUP($B27,'1.วาง งบทดลอง 4 แถว'!$E$1680:$J$2518,4,0)</f>
        <v>0</v>
      </c>
      <c r="V27" s="378">
        <f>VLOOKUP($B27,'1.วาง งบทดลอง 4 แถว'!$E$1680:$J$2518,5,0)</f>
        <v>0</v>
      </c>
      <c r="W27" s="379">
        <f>VLOOKUP($B27,'1.วาง งบทดลอง 4 แถว'!$E$1680:$J$2518,6,0)</f>
        <v>0</v>
      </c>
      <c r="X27" s="380">
        <f t="shared" si="2"/>
        <v>0</v>
      </c>
      <c r="Y27" s="385"/>
      <c r="Z27" s="385"/>
      <c r="AA27" s="385"/>
      <c r="AB27" s="377">
        <f>VLOOKUP($B27,'1.วาง งบทดลอง 4 แถว'!$E$2519:$J$3357,3,0)</f>
        <v>0</v>
      </c>
      <c r="AC27" s="378">
        <f>VLOOKUP($B27,'1.วาง งบทดลอง 4 แถว'!$E$2519:$J$3357,4,0)</f>
        <v>0</v>
      </c>
      <c r="AD27" s="378">
        <f>VLOOKUP($B27,'1.วาง งบทดลอง 4 แถว'!$E$2519:$J$3357,5,0)</f>
        <v>0</v>
      </c>
      <c r="AE27" s="379">
        <f>VLOOKUP($B27,'1.วาง งบทดลอง 4 แถว'!$E$2519:$J$3357,6,0)</f>
        <v>0</v>
      </c>
      <c r="AF27" s="380">
        <f t="shared" si="3"/>
        <v>0</v>
      </c>
      <c r="AG27" s="384"/>
      <c r="AH27" s="385"/>
      <c r="AI27" s="385"/>
      <c r="AJ27" s="377">
        <f>VLOOKUP($B27,'1.วาง งบทดลอง 4 แถว'!$E$3358:$J$4196,3,0)</f>
        <v>0</v>
      </c>
      <c r="AK27" s="378">
        <f>VLOOKUP($B27,'1.วาง งบทดลอง 4 แถว'!$E$3358:$J$4196,4,0)</f>
        <v>0</v>
      </c>
      <c r="AL27" s="378">
        <f>VLOOKUP($B27,'1.วาง งบทดลอง 4 แถว'!$E$3358:$J$4196,5,0)</f>
        <v>0</v>
      </c>
      <c r="AM27" s="379">
        <f>VLOOKUP($B27,'1.วาง งบทดลอง 4 แถว'!$E$3358:$J$4196,6,0)</f>
        <v>0</v>
      </c>
      <c r="AN27" s="380">
        <f t="shared" si="4"/>
        <v>0</v>
      </c>
      <c r="AO27" s="385"/>
      <c r="AP27" s="385"/>
      <c r="AQ27" s="385"/>
      <c r="AR27" s="377">
        <f>VLOOKUP($B27,'1.วาง งบทดลอง 4 แถว'!$E$4197:$J$5035,3,0)</f>
        <v>0</v>
      </c>
      <c r="AS27" s="378">
        <f>VLOOKUP($B27,'1.วาง งบทดลอง 4 แถว'!$E$4197:$J$5035,4,0)</f>
        <v>0</v>
      </c>
      <c r="AT27" s="378">
        <f>VLOOKUP($B27,'1.วาง งบทดลอง 4 แถว'!$E$4197:$J$5035,5,0)</f>
        <v>0</v>
      </c>
      <c r="AU27" s="379">
        <f>VLOOKUP($B27,'1.วาง งบทดลอง 4 แถว'!$E$4197:$J$5035,6,0)</f>
        <v>0</v>
      </c>
      <c r="AV27" s="380">
        <f t="shared" si="5"/>
        <v>0</v>
      </c>
      <c r="AW27" s="384"/>
      <c r="AX27" s="385"/>
      <c r="AY27" s="385"/>
      <c r="AZ27" s="377">
        <f>VLOOKUP($B27,'1.วาง งบทดลอง 4 แถว'!$E$5036:$J$5874,3,0)</f>
        <v>0</v>
      </c>
      <c r="BA27" s="378">
        <f>VLOOKUP($B27,'1.วาง งบทดลอง 4 แถว'!$E$5036:$J$5874,4,0)</f>
        <v>0</v>
      </c>
      <c r="BB27" s="378">
        <f>VLOOKUP($B27,'1.วาง งบทดลอง 4 แถว'!$E$5036:$J$5874,5,0)</f>
        <v>0</v>
      </c>
      <c r="BC27" s="379">
        <f>VLOOKUP($B27,'1.วาง งบทดลอง 4 แถว'!$E$5036:$J$5874,6,0)</f>
        <v>0</v>
      </c>
      <c r="BD27" s="380">
        <f t="shared" si="6"/>
        <v>0</v>
      </c>
      <c r="BE27" s="384"/>
      <c r="BF27" s="385"/>
      <c r="BG27" s="385"/>
      <c r="BH27" s="377">
        <f>VLOOKUP($B27,'1.วาง งบทดลอง 4 แถว'!$E$5875:$J$6713,3,0)</f>
        <v>0</v>
      </c>
      <c r="BI27" s="378">
        <f>VLOOKUP($B27,'1.วาง งบทดลอง 4 แถว'!$E$5875:$J$6713,4,0)</f>
        <v>0</v>
      </c>
      <c r="BJ27" s="378">
        <f>VLOOKUP($B27,'1.วาง งบทดลอง 4 แถว'!$E$5875:$J$6713,5,0)</f>
        <v>0</v>
      </c>
      <c r="BK27" s="379">
        <f>VLOOKUP($B27,'1.วาง งบทดลอง 4 แถว'!$E$5875:$J$6713,6,0)</f>
        <v>0</v>
      </c>
      <c r="BL27" s="380">
        <f t="shared" si="7"/>
        <v>0</v>
      </c>
      <c r="BM27" s="385"/>
      <c r="BN27" s="385"/>
      <c r="BO27" s="386"/>
    </row>
    <row r="28" spans="1:67" ht="19.5" customHeight="1">
      <c r="A28" s="374">
        <v>25</v>
      </c>
      <c r="B28" s="375" t="s">
        <v>484</v>
      </c>
      <c r="C28" s="376" t="s">
        <v>435</v>
      </c>
      <c r="D28" s="377">
        <f>VLOOKUP($B28,'1.วาง งบทดลอง 4 แถว'!$E$2:$J$840,3,0)</f>
        <v>0</v>
      </c>
      <c r="E28" s="378">
        <f>VLOOKUP($B28,'1.วาง งบทดลอง 4 แถว'!$E$2:$J$840,4,0)</f>
        <v>0</v>
      </c>
      <c r="F28" s="378">
        <f>VLOOKUP($B28,'1.วาง งบทดลอง 4 แถว'!$E$2:$J$840,5,0)</f>
        <v>0</v>
      </c>
      <c r="G28" s="379">
        <f>VLOOKUP($B28,'1.วาง งบทดลอง 4 แถว'!$E$2:$J$840,6,0)</f>
        <v>0</v>
      </c>
      <c r="H28" s="380">
        <f t="shared" si="0"/>
        <v>0</v>
      </c>
      <c r="I28" s="384"/>
      <c r="J28" s="385"/>
      <c r="K28" s="385"/>
      <c r="L28" s="377">
        <f>VLOOKUP($B28,'1.วาง งบทดลอง 4 แถว'!$E$841:$J$1679,3,0)</f>
        <v>0</v>
      </c>
      <c r="M28" s="378">
        <f>VLOOKUP($B28,'1.วาง งบทดลอง 4 แถว'!$E$841:$J$1679,4,0)</f>
        <v>0</v>
      </c>
      <c r="N28" s="378">
        <f>VLOOKUP($B28,'1.วาง งบทดลอง 4 แถว'!$E$841:$J$1679,5,0)</f>
        <v>0</v>
      </c>
      <c r="O28" s="379">
        <f>VLOOKUP($B28,'1.วาง งบทดลอง 4 แถว'!$E$841:$J$1679,6,0)</f>
        <v>0</v>
      </c>
      <c r="P28" s="380">
        <f t="shared" si="1"/>
        <v>0</v>
      </c>
      <c r="Q28" s="384"/>
      <c r="R28" s="385"/>
      <c r="S28" s="386"/>
      <c r="T28" s="377">
        <f>VLOOKUP($B28,'1.วาง งบทดลอง 4 แถว'!$E$1680:$J$2518,3,0)</f>
        <v>0</v>
      </c>
      <c r="U28" s="378">
        <f>VLOOKUP($B28,'1.วาง งบทดลอง 4 แถว'!$E$1680:$J$2518,4,0)</f>
        <v>0</v>
      </c>
      <c r="V28" s="378">
        <f>VLOOKUP($B28,'1.วาง งบทดลอง 4 แถว'!$E$1680:$J$2518,5,0)</f>
        <v>0</v>
      </c>
      <c r="W28" s="379">
        <f>VLOOKUP($B28,'1.วาง งบทดลอง 4 แถว'!$E$1680:$J$2518,6,0)</f>
        <v>0</v>
      </c>
      <c r="X28" s="380">
        <f t="shared" si="2"/>
        <v>0</v>
      </c>
      <c r="Y28" s="385"/>
      <c r="Z28" s="385"/>
      <c r="AA28" s="385"/>
      <c r="AB28" s="377">
        <f>VLOOKUP($B28,'1.วาง งบทดลอง 4 แถว'!$E$2519:$J$3357,3,0)</f>
        <v>0</v>
      </c>
      <c r="AC28" s="378">
        <f>VLOOKUP($B28,'1.วาง งบทดลอง 4 แถว'!$E$2519:$J$3357,4,0)</f>
        <v>0</v>
      </c>
      <c r="AD28" s="378">
        <f>VLOOKUP($B28,'1.วาง งบทดลอง 4 แถว'!$E$2519:$J$3357,5,0)</f>
        <v>0</v>
      </c>
      <c r="AE28" s="379">
        <f>VLOOKUP($B28,'1.วาง งบทดลอง 4 แถว'!$E$2519:$J$3357,6,0)</f>
        <v>0</v>
      </c>
      <c r="AF28" s="380">
        <f t="shared" si="3"/>
        <v>0</v>
      </c>
      <c r="AG28" s="384"/>
      <c r="AH28" s="385"/>
      <c r="AI28" s="385"/>
      <c r="AJ28" s="377">
        <f>VLOOKUP($B28,'1.วาง งบทดลอง 4 แถว'!$E$3358:$J$4196,3,0)</f>
        <v>0</v>
      </c>
      <c r="AK28" s="378">
        <f>VLOOKUP($B28,'1.วาง งบทดลอง 4 แถว'!$E$3358:$J$4196,4,0)</f>
        <v>0</v>
      </c>
      <c r="AL28" s="378">
        <f>VLOOKUP($B28,'1.วาง งบทดลอง 4 แถว'!$E$3358:$J$4196,5,0)</f>
        <v>0</v>
      </c>
      <c r="AM28" s="379">
        <f>VLOOKUP($B28,'1.วาง งบทดลอง 4 แถว'!$E$3358:$J$4196,6,0)</f>
        <v>0</v>
      </c>
      <c r="AN28" s="380">
        <f t="shared" si="4"/>
        <v>0</v>
      </c>
      <c r="AO28" s="385"/>
      <c r="AP28" s="385"/>
      <c r="AQ28" s="385"/>
      <c r="AR28" s="377">
        <f>VLOOKUP($B28,'1.วาง งบทดลอง 4 แถว'!$E$4197:$J$5035,3,0)</f>
        <v>0</v>
      </c>
      <c r="AS28" s="378">
        <f>VLOOKUP($B28,'1.วาง งบทดลอง 4 แถว'!$E$4197:$J$5035,4,0)</f>
        <v>0</v>
      </c>
      <c r="AT28" s="378">
        <f>VLOOKUP($B28,'1.วาง งบทดลอง 4 แถว'!$E$4197:$J$5035,5,0)</f>
        <v>0</v>
      </c>
      <c r="AU28" s="379">
        <f>VLOOKUP($B28,'1.วาง งบทดลอง 4 แถว'!$E$4197:$J$5035,6,0)</f>
        <v>0</v>
      </c>
      <c r="AV28" s="380">
        <f t="shared" si="5"/>
        <v>0</v>
      </c>
      <c r="AW28" s="384"/>
      <c r="AX28" s="385"/>
      <c r="AY28" s="385"/>
      <c r="AZ28" s="377">
        <f>VLOOKUP($B28,'1.วาง งบทดลอง 4 แถว'!$E$5036:$J$5874,3,0)</f>
        <v>0</v>
      </c>
      <c r="BA28" s="378">
        <f>VLOOKUP($B28,'1.วาง งบทดลอง 4 แถว'!$E$5036:$J$5874,4,0)</f>
        <v>0</v>
      </c>
      <c r="BB28" s="378">
        <f>VLOOKUP($B28,'1.วาง งบทดลอง 4 แถว'!$E$5036:$J$5874,5,0)</f>
        <v>0</v>
      </c>
      <c r="BC28" s="379">
        <f>VLOOKUP($B28,'1.วาง งบทดลอง 4 แถว'!$E$5036:$J$5874,6,0)</f>
        <v>0</v>
      </c>
      <c r="BD28" s="380">
        <f t="shared" si="6"/>
        <v>0</v>
      </c>
      <c r="BE28" s="384"/>
      <c r="BF28" s="385"/>
      <c r="BG28" s="385"/>
      <c r="BH28" s="377">
        <f>VLOOKUP($B28,'1.วาง งบทดลอง 4 แถว'!$E$5875:$J$6713,3,0)</f>
        <v>0</v>
      </c>
      <c r="BI28" s="378">
        <f>VLOOKUP($B28,'1.วาง งบทดลอง 4 แถว'!$E$5875:$J$6713,4,0)</f>
        <v>0</v>
      </c>
      <c r="BJ28" s="378">
        <f>VLOOKUP($B28,'1.วาง งบทดลอง 4 แถว'!$E$5875:$J$6713,5,0)</f>
        <v>0</v>
      </c>
      <c r="BK28" s="379">
        <f>VLOOKUP($B28,'1.วาง งบทดลอง 4 แถว'!$E$5875:$J$6713,6,0)</f>
        <v>0</v>
      </c>
      <c r="BL28" s="380">
        <f t="shared" si="7"/>
        <v>0</v>
      </c>
      <c r="BM28" s="385"/>
      <c r="BN28" s="385"/>
      <c r="BO28" s="386"/>
    </row>
    <row r="29" spans="1:67" ht="19.5" customHeight="1">
      <c r="A29" s="374">
        <v>26</v>
      </c>
      <c r="B29" s="375" t="s">
        <v>485</v>
      </c>
      <c r="C29" s="376" t="s">
        <v>1659</v>
      </c>
      <c r="D29" s="377">
        <f>VLOOKUP($B29,'1.วาง งบทดลอง 4 แถว'!$E$2:$J$840,3,0)</f>
        <v>384476</v>
      </c>
      <c r="E29" s="378">
        <f>VLOOKUP($B29,'1.วาง งบทดลอง 4 แถว'!$E$2:$J$840,4,0)</f>
        <v>755944</v>
      </c>
      <c r="F29" s="378">
        <f>VLOOKUP($B29,'1.วาง งบทดลอง 4 แถว'!$E$2:$J$840,5,0)</f>
        <v>615386</v>
      </c>
      <c r="G29" s="379">
        <f>VLOOKUP($B29,'1.วาง งบทดลอง 4 แถว'!$E$2:$J$840,6,0)</f>
        <v>0</v>
      </c>
      <c r="H29" s="380">
        <f t="shared" si="0"/>
        <v>615386</v>
      </c>
      <c r="I29" s="384"/>
      <c r="J29" s="385"/>
      <c r="K29" s="385"/>
      <c r="L29" s="377">
        <f>VLOOKUP($B29,'1.วาง งบทดลอง 4 แถว'!$E$841:$J$1679,3,0)</f>
        <v>2900</v>
      </c>
      <c r="M29" s="378">
        <f>VLOOKUP($B29,'1.วาง งบทดลอง 4 แถว'!$E$841:$J$1679,4,0)</f>
        <v>112320</v>
      </c>
      <c r="N29" s="378">
        <f>VLOOKUP($B29,'1.วาง งบทดลอง 4 แถว'!$E$841:$J$1679,5,0)</f>
        <v>2900</v>
      </c>
      <c r="O29" s="379">
        <f>VLOOKUP($B29,'1.วาง งบทดลอง 4 แถว'!$E$841:$J$1679,6,0)</f>
        <v>0</v>
      </c>
      <c r="P29" s="380">
        <f t="shared" si="1"/>
        <v>2900</v>
      </c>
      <c r="Q29" s="384"/>
      <c r="R29" s="385"/>
      <c r="S29" s="386"/>
      <c r="T29" s="377">
        <f>VLOOKUP($B29,'1.วาง งบทดลอง 4 แถว'!$E$1680:$J$2518,3,0)</f>
        <v>37600</v>
      </c>
      <c r="U29" s="378">
        <f>VLOOKUP($B29,'1.วาง งบทดลอง 4 แถว'!$E$1680:$J$2518,4,0)</f>
        <v>127264</v>
      </c>
      <c r="V29" s="378">
        <f>VLOOKUP($B29,'1.วาง งบทดลอง 4 แถว'!$E$1680:$J$2518,5,0)</f>
        <v>24688</v>
      </c>
      <c r="W29" s="379">
        <f>VLOOKUP($B29,'1.วาง งบทดลอง 4 แถว'!$E$1680:$J$2518,6,0)</f>
        <v>0</v>
      </c>
      <c r="X29" s="380">
        <f t="shared" si="2"/>
        <v>24688</v>
      </c>
      <c r="Y29" s="385"/>
      <c r="Z29" s="385"/>
      <c r="AA29" s="385"/>
      <c r="AB29" s="377">
        <f>VLOOKUP($B29,'1.วาง งบทดลอง 4 แถว'!$E$2519:$J$3357,3,0)</f>
        <v>150980</v>
      </c>
      <c r="AC29" s="378">
        <f>VLOOKUP($B29,'1.วาง งบทดลอง 4 แถว'!$E$2519:$J$3357,4,0)</f>
        <v>59020</v>
      </c>
      <c r="AD29" s="378">
        <f>VLOOKUP($B29,'1.วาง งบทดลอง 4 แถว'!$E$2519:$J$3357,5,0)</f>
        <v>286300</v>
      </c>
      <c r="AE29" s="379">
        <f>VLOOKUP($B29,'1.วาง งบทดลอง 4 แถว'!$E$2519:$J$3357,6,0)</f>
        <v>0</v>
      </c>
      <c r="AF29" s="380">
        <f t="shared" si="3"/>
        <v>286300</v>
      </c>
      <c r="AG29" s="384"/>
      <c r="AH29" s="385"/>
      <c r="AI29" s="385"/>
      <c r="AJ29" s="377">
        <f>VLOOKUP($B29,'1.วาง งบทดลอง 4 แถว'!$E$3358:$J$4196,3,0)</f>
        <v>0</v>
      </c>
      <c r="AK29" s="378">
        <f>VLOOKUP($B29,'1.วาง งบทดลอง 4 แถว'!$E$3358:$J$4196,4,0)</f>
        <v>0</v>
      </c>
      <c r="AL29" s="378">
        <f>VLOOKUP($B29,'1.วาง งบทดลอง 4 แถว'!$E$3358:$J$4196,5,0)</f>
        <v>0</v>
      </c>
      <c r="AM29" s="379">
        <f>VLOOKUP($B29,'1.วาง งบทดลอง 4 แถว'!$E$3358:$J$4196,6,0)</f>
        <v>0</v>
      </c>
      <c r="AN29" s="380">
        <f t="shared" si="4"/>
        <v>0</v>
      </c>
      <c r="AO29" s="385"/>
      <c r="AP29" s="385"/>
      <c r="AQ29" s="385"/>
      <c r="AR29" s="377">
        <f>VLOOKUP($B29,'1.วาง งบทดลอง 4 แถว'!$E$4197:$J$5035,3,0)</f>
        <v>0</v>
      </c>
      <c r="AS29" s="378">
        <f>VLOOKUP($B29,'1.วาง งบทดลอง 4 แถว'!$E$4197:$J$5035,4,0)</f>
        <v>0</v>
      </c>
      <c r="AT29" s="378">
        <f>VLOOKUP($B29,'1.วาง งบทดลอง 4 แถว'!$E$4197:$J$5035,5,0)</f>
        <v>0</v>
      </c>
      <c r="AU29" s="379">
        <f>VLOOKUP($B29,'1.วาง งบทดลอง 4 แถว'!$E$4197:$J$5035,6,0)</f>
        <v>0</v>
      </c>
      <c r="AV29" s="380">
        <f t="shared" si="5"/>
        <v>0</v>
      </c>
      <c r="AW29" s="384"/>
      <c r="AX29" s="385"/>
      <c r="AY29" s="385"/>
      <c r="AZ29" s="377">
        <f>VLOOKUP($B29,'1.วาง งบทดลอง 4 แถว'!$E$5036:$J$5874,3,0)</f>
        <v>148320</v>
      </c>
      <c r="BA29" s="378">
        <f>VLOOKUP($B29,'1.วาง งบทดลอง 4 แถว'!$E$5036:$J$5874,4,0)</f>
        <v>0</v>
      </c>
      <c r="BB29" s="378">
        <f>VLOOKUP($B29,'1.วาง งบทดลอง 4 แถว'!$E$5036:$J$5874,5,0)</f>
        <v>701038</v>
      </c>
      <c r="BC29" s="379">
        <f>VLOOKUP($B29,'1.วาง งบทดลอง 4 แถว'!$E$5036:$J$5874,6,0)</f>
        <v>0</v>
      </c>
      <c r="BD29" s="380">
        <f t="shared" si="6"/>
        <v>701038</v>
      </c>
      <c r="BE29" s="384"/>
      <c r="BF29" s="385"/>
      <c r="BG29" s="385"/>
      <c r="BH29" s="377">
        <f>VLOOKUP($B29,'1.วาง งบทดลอง 4 แถว'!$E$5875:$J$6713,3,0)</f>
        <v>117700</v>
      </c>
      <c r="BI29" s="378">
        <f>VLOOKUP($B29,'1.วาง งบทดลอง 4 แถว'!$E$5875:$J$6713,4,0)</f>
        <v>19200</v>
      </c>
      <c r="BJ29" s="378">
        <f>VLOOKUP($B29,'1.วาง งบทดลอง 4 แถว'!$E$5875:$J$6713,5,0)</f>
        <v>138800</v>
      </c>
      <c r="BK29" s="379">
        <f>VLOOKUP($B29,'1.วาง งบทดลอง 4 แถว'!$E$5875:$J$6713,6,0)</f>
        <v>0</v>
      </c>
      <c r="BL29" s="380">
        <f t="shared" si="7"/>
        <v>138800</v>
      </c>
      <c r="BM29" s="385"/>
      <c r="BN29" s="385"/>
      <c r="BO29" s="386"/>
    </row>
    <row r="30" spans="1:67" ht="19.5" customHeight="1">
      <c r="A30" s="374">
        <v>27</v>
      </c>
      <c r="B30" s="375" t="s">
        <v>486</v>
      </c>
      <c r="C30" s="376" t="s">
        <v>1660</v>
      </c>
      <c r="D30" s="377">
        <f>VLOOKUP($B30,'1.วาง งบทดลอง 4 แถว'!$E$2:$J$840,3,0)</f>
        <v>0</v>
      </c>
      <c r="E30" s="378">
        <f>VLOOKUP($B30,'1.วาง งบทดลอง 4 แถว'!$E$2:$J$840,4,0)</f>
        <v>0</v>
      </c>
      <c r="F30" s="378">
        <f>VLOOKUP($B30,'1.วาง งบทดลอง 4 แถว'!$E$2:$J$840,5,0)</f>
        <v>0</v>
      </c>
      <c r="G30" s="379">
        <f>VLOOKUP($B30,'1.วาง งบทดลอง 4 แถว'!$E$2:$J$840,6,0)</f>
        <v>0</v>
      </c>
      <c r="H30" s="380">
        <f t="shared" si="0"/>
        <v>0</v>
      </c>
      <c r="I30" s="384"/>
      <c r="J30" s="385"/>
      <c r="K30" s="385"/>
      <c r="L30" s="377">
        <f>VLOOKUP($B30,'1.วาง งบทดลอง 4 แถว'!$E$841:$J$1679,3,0)</f>
        <v>0</v>
      </c>
      <c r="M30" s="378">
        <f>VLOOKUP($B30,'1.วาง งบทดลอง 4 แถว'!$E$841:$J$1679,4,0)</f>
        <v>0</v>
      </c>
      <c r="N30" s="378">
        <f>VLOOKUP($B30,'1.วาง งบทดลอง 4 แถว'!$E$841:$J$1679,5,0)</f>
        <v>0</v>
      </c>
      <c r="O30" s="379">
        <f>VLOOKUP($B30,'1.วาง งบทดลอง 4 แถว'!$E$841:$J$1679,6,0)</f>
        <v>0</v>
      </c>
      <c r="P30" s="380">
        <f t="shared" si="1"/>
        <v>0</v>
      </c>
      <c r="Q30" s="384"/>
      <c r="R30" s="385"/>
      <c r="S30" s="386"/>
      <c r="T30" s="377">
        <f>VLOOKUP($B30,'1.วาง งบทดลอง 4 แถว'!$E$1680:$J$2518,3,0)</f>
        <v>0</v>
      </c>
      <c r="U30" s="378">
        <f>VLOOKUP($B30,'1.วาง งบทดลอง 4 แถว'!$E$1680:$J$2518,4,0)</f>
        <v>0</v>
      </c>
      <c r="V30" s="378">
        <f>VLOOKUP($B30,'1.วาง งบทดลอง 4 แถว'!$E$1680:$J$2518,5,0)</f>
        <v>0</v>
      </c>
      <c r="W30" s="379">
        <f>VLOOKUP($B30,'1.วาง งบทดลอง 4 แถว'!$E$1680:$J$2518,6,0)</f>
        <v>0</v>
      </c>
      <c r="X30" s="380">
        <f t="shared" si="2"/>
        <v>0</v>
      </c>
      <c r="Y30" s="385"/>
      <c r="Z30" s="385"/>
      <c r="AA30" s="385"/>
      <c r="AB30" s="377">
        <f>VLOOKUP($B30,'1.วาง งบทดลอง 4 แถว'!$E$2519:$J$3357,3,0)</f>
        <v>0</v>
      </c>
      <c r="AC30" s="378">
        <f>VLOOKUP($B30,'1.วาง งบทดลอง 4 แถว'!$E$2519:$J$3357,4,0)</f>
        <v>0</v>
      </c>
      <c r="AD30" s="378">
        <f>VLOOKUP($B30,'1.วาง งบทดลอง 4 แถว'!$E$2519:$J$3357,5,0)</f>
        <v>0</v>
      </c>
      <c r="AE30" s="379">
        <f>VLOOKUP($B30,'1.วาง งบทดลอง 4 แถว'!$E$2519:$J$3357,6,0)</f>
        <v>0</v>
      </c>
      <c r="AF30" s="380">
        <f t="shared" si="3"/>
        <v>0</v>
      </c>
      <c r="AG30" s="384"/>
      <c r="AH30" s="385"/>
      <c r="AI30" s="385"/>
      <c r="AJ30" s="377">
        <f>VLOOKUP($B30,'1.วาง งบทดลอง 4 แถว'!$E$3358:$J$4196,3,0)</f>
        <v>0</v>
      </c>
      <c r="AK30" s="378">
        <f>VLOOKUP($B30,'1.วาง งบทดลอง 4 แถว'!$E$3358:$J$4196,4,0)</f>
        <v>0</v>
      </c>
      <c r="AL30" s="378">
        <f>VLOOKUP($B30,'1.วาง งบทดลอง 4 แถว'!$E$3358:$J$4196,5,0)</f>
        <v>0</v>
      </c>
      <c r="AM30" s="379">
        <f>VLOOKUP($B30,'1.วาง งบทดลอง 4 แถว'!$E$3358:$J$4196,6,0)</f>
        <v>0</v>
      </c>
      <c r="AN30" s="380">
        <f t="shared" si="4"/>
        <v>0</v>
      </c>
      <c r="AO30" s="385"/>
      <c r="AP30" s="385"/>
      <c r="AQ30" s="385"/>
      <c r="AR30" s="377">
        <f>VLOOKUP($B30,'1.วาง งบทดลอง 4 แถว'!$E$4197:$J$5035,3,0)</f>
        <v>0</v>
      </c>
      <c r="AS30" s="378">
        <f>VLOOKUP($B30,'1.วาง งบทดลอง 4 แถว'!$E$4197:$J$5035,4,0)</f>
        <v>0</v>
      </c>
      <c r="AT30" s="378">
        <f>VLOOKUP($B30,'1.วาง งบทดลอง 4 แถว'!$E$4197:$J$5035,5,0)</f>
        <v>0</v>
      </c>
      <c r="AU30" s="379">
        <f>VLOOKUP($B30,'1.วาง งบทดลอง 4 แถว'!$E$4197:$J$5035,6,0)</f>
        <v>0</v>
      </c>
      <c r="AV30" s="380">
        <f t="shared" si="5"/>
        <v>0</v>
      </c>
      <c r="AW30" s="384"/>
      <c r="AX30" s="385"/>
      <c r="AY30" s="385"/>
      <c r="AZ30" s="377">
        <f>VLOOKUP($B30,'1.วาง งบทดลอง 4 แถว'!$E$5036:$J$5874,3,0)</f>
        <v>0</v>
      </c>
      <c r="BA30" s="378">
        <f>VLOOKUP($B30,'1.วาง งบทดลอง 4 แถว'!$E$5036:$J$5874,4,0)</f>
        <v>0</v>
      </c>
      <c r="BB30" s="378">
        <f>VLOOKUP($B30,'1.วาง งบทดลอง 4 แถว'!$E$5036:$J$5874,5,0)</f>
        <v>0</v>
      </c>
      <c r="BC30" s="379">
        <f>VLOOKUP($B30,'1.วาง งบทดลอง 4 แถว'!$E$5036:$J$5874,6,0)</f>
        <v>0</v>
      </c>
      <c r="BD30" s="380">
        <f t="shared" si="6"/>
        <v>0</v>
      </c>
      <c r="BE30" s="384"/>
      <c r="BF30" s="385"/>
      <c r="BG30" s="385"/>
      <c r="BH30" s="377">
        <f>VLOOKUP($B30,'1.วาง งบทดลอง 4 แถว'!$E$5875:$J$6713,3,0)</f>
        <v>0</v>
      </c>
      <c r="BI30" s="378">
        <f>VLOOKUP($B30,'1.วาง งบทดลอง 4 แถว'!$E$5875:$J$6713,4,0)</f>
        <v>0</v>
      </c>
      <c r="BJ30" s="378">
        <f>VLOOKUP($B30,'1.วาง งบทดลอง 4 แถว'!$E$5875:$J$6713,5,0)</f>
        <v>0</v>
      </c>
      <c r="BK30" s="379">
        <f>VLOOKUP($B30,'1.วาง งบทดลอง 4 แถว'!$E$5875:$J$6713,6,0)</f>
        <v>0</v>
      </c>
      <c r="BL30" s="380">
        <f t="shared" si="7"/>
        <v>0</v>
      </c>
      <c r="BM30" s="385"/>
      <c r="BN30" s="385"/>
      <c r="BO30" s="386"/>
    </row>
    <row r="31" spans="1:67" ht="19.5" customHeight="1">
      <c r="A31" s="374">
        <v>28</v>
      </c>
      <c r="B31" s="375" t="s">
        <v>487</v>
      </c>
      <c r="C31" s="376" t="s">
        <v>1727</v>
      </c>
      <c r="D31" s="377">
        <f>VLOOKUP($B31,'1.วาง งบทดลอง 4 แถว'!$E$2:$J$840,3,0)</f>
        <v>0</v>
      </c>
      <c r="E31" s="378">
        <f>VLOOKUP($B31,'1.วาง งบทดลอง 4 แถว'!$E$2:$J$840,4,0)</f>
        <v>0</v>
      </c>
      <c r="F31" s="378">
        <f>VLOOKUP($B31,'1.วาง งบทดลอง 4 แถว'!$E$2:$J$840,5,0)</f>
        <v>0</v>
      </c>
      <c r="G31" s="379">
        <f>VLOOKUP($B31,'1.วาง งบทดลอง 4 แถว'!$E$2:$J$840,6,0)</f>
        <v>0</v>
      </c>
      <c r="H31" s="380">
        <f t="shared" si="0"/>
        <v>0</v>
      </c>
      <c r="I31" s="384"/>
      <c r="J31" s="385"/>
      <c r="K31" s="385"/>
      <c r="L31" s="377">
        <f>VLOOKUP($B31,'1.วาง งบทดลอง 4 แถว'!$E$841:$J$1679,3,0)</f>
        <v>134520</v>
      </c>
      <c r="M31" s="378">
        <f>VLOOKUP($B31,'1.วาง งบทดลอง 4 แถว'!$E$841:$J$1679,4,0)</f>
        <v>336620</v>
      </c>
      <c r="N31" s="378">
        <f>VLOOKUP($B31,'1.วาง งบทดลอง 4 แถว'!$E$841:$J$1679,5,0)</f>
        <v>122120</v>
      </c>
      <c r="O31" s="379">
        <f>VLOOKUP($B31,'1.วาง งบทดลอง 4 แถว'!$E$841:$J$1679,6,0)</f>
        <v>0</v>
      </c>
      <c r="P31" s="380">
        <f t="shared" si="1"/>
        <v>122120</v>
      </c>
      <c r="Q31" s="384"/>
      <c r="R31" s="385"/>
      <c r="S31" s="386"/>
      <c r="T31" s="377">
        <f>VLOOKUP($B31,'1.วาง งบทดลอง 4 แถว'!$E$1680:$J$2518,3,0)</f>
        <v>68480</v>
      </c>
      <c r="U31" s="378">
        <f>VLOOKUP($B31,'1.วาง งบทดลอง 4 แถว'!$E$1680:$J$2518,4,0)</f>
        <v>89600</v>
      </c>
      <c r="V31" s="378">
        <f>VLOOKUP($B31,'1.วาง งบทดลอง 4 แถว'!$E$1680:$J$2518,5,0)</f>
        <v>113480</v>
      </c>
      <c r="W31" s="379">
        <f>VLOOKUP($B31,'1.วาง งบทดลอง 4 แถว'!$E$1680:$J$2518,6,0)</f>
        <v>0</v>
      </c>
      <c r="X31" s="380">
        <f t="shared" si="2"/>
        <v>113480</v>
      </c>
      <c r="Y31" s="385"/>
      <c r="Z31" s="385"/>
      <c r="AA31" s="385"/>
      <c r="AB31" s="377">
        <f>VLOOKUP($B31,'1.วาง งบทดลอง 4 แถว'!$E$2519:$J$3357,3,0)</f>
        <v>0</v>
      </c>
      <c r="AC31" s="378">
        <f>VLOOKUP($B31,'1.วาง งบทดลอง 4 แถว'!$E$2519:$J$3357,4,0)</f>
        <v>0</v>
      </c>
      <c r="AD31" s="378">
        <f>VLOOKUP($B31,'1.วาง งบทดลอง 4 แถว'!$E$2519:$J$3357,5,0)</f>
        <v>0</v>
      </c>
      <c r="AE31" s="379">
        <f>VLOOKUP($B31,'1.วาง งบทดลอง 4 แถว'!$E$2519:$J$3357,6,0)</f>
        <v>0</v>
      </c>
      <c r="AF31" s="380">
        <f t="shared" si="3"/>
        <v>0</v>
      </c>
      <c r="AG31" s="384"/>
      <c r="AH31" s="385"/>
      <c r="AI31" s="385"/>
      <c r="AJ31" s="377">
        <f>VLOOKUP($B31,'1.วาง งบทดลอง 4 แถว'!$E$3358:$J$4196,3,0)</f>
        <v>80160</v>
      </c>
      <c r="AK31" s="378">
        <f>VLOOKUP($B31,'1.วาง งบทดลอง 4 แถว'!$E$3358:$J$4196,4,0)</f>
        <v>25616</v>
      </c>
      <c r="AL31" s="378">
        <f>VLOOKUP($B31,'1.วาง งบทดลอง 4 แถว'!$E$3358:$J$4196,5,0)</f>
        <v>492936.92</v>
      </c>
      <c r="AM31" s="379">
        <f>VLOOKUP($B31,'1.วาง งบทดลอง 4 แถว'!$E$3358:$J$4196,6,0)</f>
        <v>0</v>
      </c>
      <c r="AN31" s="380">
        <f t="shared" si="4"/>
        <v>492936.92</v>
      </c>
      <c r="AO31" s="385"/>
      <c r="AP31" s="385"/>
      <c r="AQ31" s="385"/>
      <c r="AR31" s="377">
        <f>VLOOKUP($B31,'1.วาง งบทดลอง 4 แถว'!$E$4197:$J$5035,3,0)</f>
        <v>0</v>
      </c>
      <c r="AS31" s="378">
        <f>VLOOKUP($B31,'1.วาง งบทดลอง 4 แถว'!$E$4197:$J$5035,4,0)</f>
        <v>0</v>
      </c>
      <c r="AT31" s="378">
        <f>VLOOKUP($B31,'1.วาง งบทดลอง 4 แถว'!$E$4197:$J$5035,5,0)</f>
        <v>0</v>
      </c>
      <c r="AU31" s="379">
        <f>VLOOKUP($B31,'1.วาง งบทดลอง 4 แถว'!$E$4197:$J$5035,6,0)</f>
        <v>0</v>
      </c>
      <c r="AV31" s="380">
        <f t="shared" si="5"/>
        <v>0</v>
      </c>
      <c r="AW31" s="384"/>
      <c r="AX31" s="385"/>
      <c r="AY31" s="385"/>
      <c r="AZ31" s="377">
        <f>VLOOKUP($B31,'1.วาง งบทดลอง 4 แถว'!$E$5036:$J$5874,3,0)</f>
        <v>0</v>
      </c>
      <c r="BA31" s="378">
        <f>VLOOKUP($B31,'1.วาง งบทดลอง 4 แถว'!$E$5036:$J$5874,4,0)</f>
        <v>0</v>
      </c>
      <c r="BB31" s="378">
        <f>VLOOKUP($B31,'1.วาง งบทดลอง 4 แถว'!$E$5036:$J$5874,5,0)</f>
        <v>45551</v>
      </c>
      <c r="BC31" s="379">
        <f>VLOOKUP($B31,'1.วาง งบทดลอง 4 แถว'!$E$5036:$J$5874,6,0)</f>
        <v>0</v>
      </c>
      <c r="BD31" s="380">
        <f t="shared" si="6"/>
        <v>45551</v>
      </c>
      <c r="BE31" s="384"/>
      <c r="BF31" s="385"/>
      <c r="BG31" s="385"/>
      <c r="BH31" s="377">
        <f>VLOOKUP($B31,'1.วาง งบทดลอง 4 แถว'!$E$5875:$J$6713,3,0)</f>
        <v>46300</v>
      </c>
      <c r="BI31" s="378">
        <f>VLOOKUP($B31,'1.วาง งบทดลอง 4 แถว'!$E$5875:$J$6713,4,0)</f>
        <v>44800</v>
      </c>
      <c r="BJ31" s="378">
        <f>VLOOKUP($B31,'1.วาง งบทดลอง 4 แถว'!$E$5875:$J$6713,5,0)</f>
        <v>46300</v>
      </c>
      <c r="BK31" s="379">
        <f>VLOOKUP($B31,'1.วาง งบทดลอง 4 แถว'!$E$5875:$J$6713,6,0)</f>
        <v>0</v>
      </c>
      <c r="BL31" s="380">
        <f t="shared" si="7"/>
        <v>46300</v>
      </c>
      <c r="BM31" s="385"/>
      <c r="BN31" s="385"/>
      <c r="BO31" s="386"/>
    </row>
    <row r="32" spans="1:67" ht="19.5" customHeight="1">
      <c r="A32" s="374">
        <v>29</v>
      </c>
      <c r="B32" s="375" t="s">
        <v>488</v>
      </c>
      <c r="C32" s="376" t="s">
        <v>1661</v>
      </c>
      <c r="D32" s="377">
        <f>VLOOKUP($B32,'1.วาง งบทดลอง 4 แถว'!$E$2:$J$840,3,0)</f>
        <v>0</v>
      </c>
      <c r="E32" s="378">
        <f>VLOOKUP($B32,'1.วาง งบทดลอง 4 แถว'!$E$2:$J$840,4,0)</f>
        <v>0</v>
      </c>
      <c r="F32" s="378">
        <f>VLOOKUP($B32,'1.วาง งบทดลอง 4 แถว'!$E$2:$J$840,5,0)</f>
        <v>0</v>
      </c>
      <c r="G32" s="379">
        <f>VLOOKUP($B32,'1.วาง งบทดลอง 4 แถว'!$E$2:$J$840,6,0)</f>
        <v>0</v>
      </c>
      <c r="H32" s="380">
        <f t="shared" si="0"/>
        <v>0</v>
      </c>
      <c r="I32" s="384"/>
      <c r="J32" s="385"/>
      <c r="K32" s="385"/>
      <c r="L32" s="377">
        <f>VLOOKUP($B32,'1.วาง งบทดลอง 4 แถว'!$E$841:$J$1679,3,0)</f>
        <v>0</v>
      </c>
      <c r="M32" s="378">
        <f>VLOOKUP($B32,'1.วาง งบทดลอง 4 แถว'!$E$841:$J$1679,4,0)</f>
        <v>0</v>
      </c>
      <c r="N32" s="378">
        <f>VLOOKUP($B32,'1.วาง งบทดลอง 4 แถว'!$E$841:$J$1679,5,0)</f>
        <v>0</v>
      </c>
      <c r="O32" s="379">
        <f>VLOOKUP($B32,'1.วาง งบทดลอง 4 แถว'!$E$841:$J$1679,6,0)</f>
        <v>0</v>
      </c>
      <c r="P32" s="380">
        <f t="shared" si="1"/>
        <v>0</v>
      </c>
      <c r="Q32" s="384"/>
      <c r="R32" s="385"/>
      <c r="S32" s="386"/>
      <c r="T32" s="377">
        <f>VLOOKUP($B32,'1.วาง งบทดลอง 4 แถว'!$E$1680:$J$2518,3,0)</f>
        <v>0</v>
      </c>
      <c r="U32" s="378">
        <f>VLOOKUP($B32,'1.วาง งบทดลอง 4 แถว'!$E$1680:$J$2518,4,0)</f>
        <v>0</v>
      </c>
      <c r="V32" s="378">
        <f>VLOOKUP($B32,'1.วาง งบทดลอง 4 แถว'!$E$1680:$J$2518,5,0)</f>
        <v>0</v>
      </c>
      <c r="W32" s="379">
        <f>VLOOKUP($B32,'1.วาง งบทดลอง 4 แถว'!$E$1680:$J$2518,6,0)</f>
        <v>0</v>
      </c>
      <c r="X32" s="380">
        <f t="shared" si="2"/>
        <v>0</v>
      </c>
      <c r="Y32" s="385"/>
      <c r="Z32" s="385"/>
      <c r="AA32" s="385"/>
      <c r="AB32" s="377">
        <f>VLOOKUP($B32,'1.วาง งบทดลอง 4 แถว'!$E$2519:$J$3357,3,0)</f>
        <v>0</v>
      </c>
      <c r="AC32" s="378">
        <f>VLOOKUP($B32,'1.วาง งบทดลอง 4 แถว'!$E$2519:$J$3357,4,0)</f>
        <v>0</v>
      </c>
      <c r="AD32" s="378">
        <f>VLOOKUP($B32,'1.วาง งบทดลอง 4 แถว'!$E$2519:$J$3357,5,0)</f>
        <v>0</v>
      </c>
      <c r="AE32" s="379">
        <f>VLOOKUP($B32,'1.วาง งบทดลอง 4 แถว'!$E$2519:$J$3357,6,0)</f>
        <v>0</v>
      </c>
      <c r="AF32" s="380">
        <f t="shared" si="3"/>
        <v>0</v>
      </c>
      <c r="AG32" s="384"/>
      <c r="AH32" s="385"/>
      <c r="AI32" s="385"/>
      <c r="AJ32" s="377">
        <f>VLOOKUP($B32,'1.วาง งบทดลอง 4 แถว'!$E$3358:$J$4196,3,0)</f>
        <v>0</v>
      </c>
      <c r="AK32" s="378">
        <f>VLOOKUP($B32,'1.วาง งบทดลอง 4 แถว'!$E$3358:$J$4196,4,0)</f>
        <v>0</v>
      </c>
      <c r="AL32" s="378">
        <f>VLOOKUP($B32,'1.วาง งบทดลอง 4 แถว'!$E$3358:$J$4196,5,0)</f>
        <v>0</v>
      </c>
      <c r="AM32" s="379">
        <f>VLOOKUP($B32,'1.วาง งบทดลอง 4 แถว'!$E$3358:$J$4196,6,0)</f>
        <v>0</v>
      </c>
      <c r="AN32" s="380">
        <f t="shared" si="4"/>
        <v>0</v>
      </c>
      <c r="AO32" s="385"/>
      <c r="AP32" s="385"/>
      <c r="AQ32" s="385"/>
      <c r="AR32" s="377">
        <f>VLOOKUP($B32,'1.วาง งบทดลอง 4 แถว'!$E$4197:$J$5035,3,0)</f>
        <v>0</v>
      </c>
      <c r="AS32" s="378">
        <f>VLOOKUP($B32,'1.วาง งบทดลอง 4 แถว'!$E$4197:$J$5035,4,0)</f>
        <v>0</v>
      </c>
      <c r="AT32" s="378">
        <f>VLOOKUP($B32,'1.วาง งบทดลอง 4 แถว'!$E$4197:$J$5035,5,0)</f>
        <v>0</v>
      </c>
      <c r="AU32" s="379">
        <f>VLOOKUP($B32,'1.วาง งบทดลอง 4 แถว'!$E$4197:$J$5035,6,0)</f>
        <v>0</v>
      </c>
      <c r="AV32" s="380">
        <f t="shared" si="5"/>
        <v>0</v>
      </c>
      <c r="AW32" s="384"/>
      <c r="AX32" s="385"/>
      <c r="AY32" s="385"/>
      <c r="AZ32" s="377">
        <f>VLOOKUP($B32,'1.วาง งบทดลอง 4 แถว'!$E$5036:$J$5874,3,0)</f>
        <v>0</v>
      </c>
      <c r="BA32" s="378">
        <f>VLOOKUP($B32,'1.วาง งบทดลอง 4 แถว'!$E$5036:$J$5874,4,0)</f>
        <v>0</v>
      </c>
      <c r="BB32" s="378">
        <f>VLOOKUP($B32,'1.วาง งบทดลอง 4 แถว'!$E$5036:$J$5874,5,0)</f>
        <v>0</v>
      </c>
      <c r="BC32" s="379">
        <f>VLOOKUP($B32,'1.วาง งบทดลอง 4 แถว'!$E$5036:$J$5874,6,0)</f>
        <v>0</v>
      </c>
      <c r="BD32" s="380">
        <f t="shared" si="6"/>
        <v>0</v>
      </c>
      <c r="BE32" s="384"/>
      <c r="BF32" s="385"/>
      <c r="BG32" s="385"/>
      <c r="BH32" s="377">
        <f>VLOOKUP($B32,'1.วาง งบทดลอง 4 แถว'!$E$5875:$J$6713,3,0)</f>
        <v>0</v>
      </c>
      <c r="BI32" s="378">
        <f>VLOOKUP($B32,'1.วาง งบทดลอง 4 แถว'!$E$5875:$J$6713,4,0)</f>
        <v>0</v>
      </c>
      <c r="BJ32" s="378">
        <f>VLOOKUP($B32,'1.วาง งบทดลอง 4 แถว'!$E$5875:$J$6713,5,0)</f>
        <v>0</v>
      </c>
      <c r="BK32" s="379">
        <f>VLOOKUP($B32,'1.วาง งบทดลอง 4 แถว'!$E$5875:$J$6713,6,0)</f>
        <v>0</v>
      </c>
      <c r="BL32" s="380">
        <f t="shared" si="7"/>
        <v>0</v>
      </c>
      <c r="BM32" s="385"/>
      <c r="BN32" s="385"/>
      <c r="BO32" s="386"/>
    </row>
    <row r="33" spans="1:67" ht="19.5" customHeight="1">
      <c r="A33" s="374">
        <v>30</v>
      </c>
      <c r="B33" s="375" t="s">
        <v>489</v>
      </c>
      <c r="C33" s="376" t="s">
        <v>1662</v>
      </c>
      <c r="D33" s="377">
        <f>VLOOKUP($B33,'1.วาง งบทดลอง 4 แถว'!$E$2:$J$840,3,0)</f>
        <v>0</v>
      </c>
      <c r="E33" s="378">
        <f>VLOOKUP($B33,'1.วาง งบทดลอง 4 แถว'!$E$2:$J$840,4,0)</f>
        <v>0</v>
      </c>
      <c r="F33" s="378">
        <f>VLOOKUP($B33,'1.วาง งบทดลอง 4 แถว'!$E$2:$J$840,5,0)</f>
        <v>0</v>
      </c>
      <c r="G33" s="379">
        <f>VLOOKUP($B33,'1.วาง งบทดลอง 4 แถว'!$E$2:$J$840,6,0)</f>
        <v>0</v>
      </c>
      <c r="H33" s="380">
        <f t="shared" si="0"/>
        <v>0</v>
      </c>
      <c r="I33" s="384"/>
      <c r="J33" s="385"/>
      <c r="K33" s="385"/>
      <c r="L33" s="377">
        <f>VLOOKUP($B33,'1.วาง งบทดลอง 4 แถว'!$E$841:$J$1679,3,0)</f>
        <v>0</v>
      </c>
      <c r="M33" s="378">
        <f>VLOOKUP($B33,'1.วาง งบทดลอง 4 แถว'!$E$841:$J$1679,4,0)</f>
        <v>0</v>
      </c>
      <c r="N33" s="378">
        <f>VLOOKUP($B33,'1.วาง งบทดลอง 4 แถว'!$E$841:$J$1679,5,0)</f>
        <v>0</v>
      </c>
      <c r="O33" s="379">
        <f>VLOOKUP($B33,'1.วาง งบทดลอง 4 แถว'!$E$841:$J$1679,6,0)</f>
        <v>0</v>
      </c>
      <c r="P33" s="380">
        <f t="shared" si="1"/>
        <v>0</v>
      </c>
      <c r="Q33" s="384"/>
      <c r="R33" s="385"/>
      <c r="S33" s="386"/>
      <c r="T33" s="377">
        <f>VLOOKUP($B33,'1.วาง งบทดลอง 4 แถว'!$E$1680:$J$2518,3,0)</f>
        <v>0</v>
      </c>
      <c r="U33" s="378">
        <f>VLOOKUP($B33,'1.วาง งบทดลอง 4 แถว'!$E$1680:$J$2518,4,0)</f>
        <v>0</v>
      </c>
      <c r="V33" s="378">
        <f>VLOOKUP($B33,'1.วาง งบทดลอง 4 แถว'!$E$1680:$J$2518,5,0)</f>
        <v>0</v>
      </c>
      <c r="W33" s="379">
        <f>VLOOKUP($B33,'1.วาง งบทดลอง 4 แถว'!$E$1680:$J$2518,6,0)</f>
        <v>0</v>
      </c>
      <c r="X33" s="380">
        <f t="shared" si="2"/>
        <v>0</v>
      </c>
      <c r="Y33" s="385"/>
      <c r="Z33" s="385"/>
      <c r="AA33" s="385"/>
      <c r="AB33" s="377">
        <f>VLOOKUP($B33,'1.วาง งบทดลอง 4 แถว'!$E$2519:$J$3357,3,0)</f>
        <v>0</v>
      </c>
      <c r="AC33" s="378">
        <f>VLOOKUP($B33,'1.วาง งบทดลอง 4 แถว'!$E$2519:$J$3357,4,0)</f>
        <v>0</v>
      </c>
      <c r="AD33" s="378">
        <f>VLOOKUP($B33,'1.วาง งบทดลอง 4 แถว'!$E$2519:$J$3357,5,0)</f>
        <v>0</v>
      </c>
      <c r="AE33" s="379">
        <f>VLOOKUP($B33,'1.วาง งบทดลอง 4 แถว'!$E$2519:$J$3357,6,0)</f>
        <v>0</v>
      </c>
      <c r="AF33" s="380">
        <f t="shared" si="3"/>
        <v>0</v>
      </c>
      <c r="AG33" s="384"/>
      <c r="AH33" s="385"/>
      <c r="AI33" s="385"/>
      <c r="AJ33" s="377">
        <f>VLOOKUP($B33,'1.วาง งบทดลอง 4 แถว'!$E$3358:$J$4196,3,0)</f>
        <v>0</v>
      </c>
      <c r="AK33" s="378">
        <f>VLOOKUP($B33,'1.วาง งบทดลอง 4 แถว'!$E$3358:$J$4196,4,0)</f>
        <v>0</v>
      </c>
      <c r="AL33" s="378">
        <f>VLOOKUP($B33,'1.วาง งบทดลอง 4 แถว'!$E$3358:$J$4196,5,0)</f>
        <v>0</v>
      </c>
      <c r="AM33" s="379">
        <f>VLOOKUP($B33,'1.วาง งบทดลอง 4 แถว'!$E$3358:$J$4196,6,0)</f>
        <v>0</v>
      </c>
      <c r="AN33" s="380">
        <f t="shared" si="4"/>
        <v>0</v>
      </c>
      <c r="AO33" s="385"/>
      <c r="AP33" s="385"/>
      <c r="AQ33" s="385"/>
      <c r="AR33" s="377">
        <f>VLOOKUP($B33,'1.วาง งบทดลอง 4 แถว'!$E$4197:$J$5035,3,0)</f>
        <v>0</v>
      </c>
      <c r="AS33" s="378">
        <f>VLOOKUP($B33,'1.วาง งบทดลอง 4 แถว'!$E$4197:$J$5035,4,0)</f>
        <v>0</v>
      </c>
      <c r="AT33" s="378">
        <f>VLOOKUP($B33,'1.วาง งบทดลอง 4 แถว'!$E$4197:$J$5035,5,0)</f>
        <v>0</v>
      </c>
      <c r="AU33" s="379">
        <f>VLOOKUP($B33,'1.วาง งบทดลอง 4 แถว'!$E$4197:$J$5035,6,0)</f>
        <v>0</v>
      </c>
      <c r="AV33" s="380">
        <f t="shared" si="5"/>
        <v>0</v>
      </c>
      <c r="AW33" s="384"/>
      <c r="AX33" s="385"/>
      <c r="AY33" s="385"/>
      <c r="AZ33" s="377">
        <f>VLOOKUP($B33,'1.วาง งบทดลอง 4 แถว'!$E$5036:$J$5874,3,0)</f>
        <v>0</v>
      </c>
      <c r="BA33" s="378">
        <f>VLOOKUP($B33,'1.วาง งบทดลอง 4 แถว'!$E$5036:$J$5874,4,0)</f>
        <v>0</v>
      </c>
      <c r="BB33" s="378">
        <f>VLOOKUP($B33,'1.วาง งบทดลอง 4 แถว'!$E$5036:$J$5874,5,0)</f>
        <v>0</v>
      </c>
      <c r="BC33" s="379">
        <f>VLOOKUP($B33,'1.วาง งบทดลอง 4 แถว'!$E$5036:$J$5874,6,0)</f>
        <v>0</v>
      </c>
      <c r="BD33" s="380">
        <f t="shared" si="6"/>
        <v>0</v>
      </c>
      <c r="BE33" s="384"/>
      <c r="BF33" s="385"/>
      <c r="BG33" s="385"/>
      <c r="BH33" s="377">
        <f>VLOOKUP($B33,'1.วาง งบทดลอง 4 แถว'!$E$5875:$J$6713,3,0)</f>
        <v>0</v>
      </c>
      <c r="BI33" s="378">
        <f>VLOOKUP($B33,'1.วาง งบทดลอง 4 แถว'!$E$5875:$J$6713,4,0)</f>
        <v>0</v>
      </c>
      <c r="BJ33" s="378">
        <f>VLOOKUP($B33,'1.วาง งบทดลอง 4 แถว'!$E$5875:$J$6713,5,0)</f>
        <v>0</v>
      </c>
      <c r="BK33" s="379">
        <f>VLOOKUP($B33,'1.วาง งบทดลอง 4 แถว'!$E$5875:$J$6713,6,0)</f>
        <v>0</v>
      </c>
      <c r="BL33" s="380">
        <f t="shared" si="7"/>
        <v>0</v>
      </c>
      <c r="BM33" s="385"/>
      <c r="BN33" s="385"/>
      <c r="BO33" s="386"/>
    </row>
    <row r="34" spans="1:67" ht="19.5" customHeight="1">
      <c r="A34" s="374">
        <v>31</v>
      </c>
      <c r="B34" s="375" t="s">
        <v>1728</v>
      </c>
      <c r="C34" s="376" t="s">
        <v>8</v>
      </c>
      <c r="D34" s="377">
        <f>VLOOKUP($B34,'1.วาง งบทดลอง 4 แถว'!$E$2:$J$840,3,0)</f>
        <v>0</v>
      </c>
      <c r="E34" s="378">
        <f>VLOOKUP($B34,'1.วาง งบทดลอง 4 แถว'!$E$2:$J$840,4,0)</f>
        <v>0</v>
      </c>
      <c r="F34" s="378">
        <f>VLOOKUP($B34,'1.วาง งบทดลอง 4 แถว'!$E$2:$J$840,5,0)</f>
        <v>184720</v>
      </c>
      <c r="G34" s="379">
        <f>VLOOKUP($B34,'1.วาง งบทดลอง 4 แถว'!$E$2:$J$840,6,0)</f>
        <v>0</v>
      </c>
      <c r="H34" s="380">
        <f t="shared" si="0"/>
        <v>184720</v>
      </c>
      <c r="I34" s="384"/>
      <c r="J34" s="385"/>
      <c r="K34" s="385"/>
      <c r="L34" s="377">
        <f>VLOOKUP($B34,'1.วาง งบทดลอง 4 แถว'!$E$841:$J$1679,3,0)</f>
        <v>0</v>
      </c>
      <c r="M34" s="378">
        <f>VLOOKUP($B34,'1.วาง งบทดลอง 4 แถว'!$E$841:$J$1679,4,0)</f>
        <v>0</v>
      </c>
      <c r="N34" s="378">
        <f>VLOOKUP($B34,'1.วาง งบทดลอง 4 แถว'!$E$841:$J$1679,5,0)</f>
        <v>0</v>
      </c>
      <c r="O34" s="379">
        <f>VLOOKUP($B34,'1.วาง งบทดลอง 4 แถว'!$E$841:$J$1679,6,0)</f>
        <v>0</v>
      </c>
      <c r="P34" s="380">
        <f t="shared" si="1"/>
        <v>0</v>
      </c>
      <c r="Q34" s="384"/>
      <c r="R34" s="385"/>
      <c r="S34" s="386"/>
      <c r="T34" s="377">
        <f>VLOOKUP($B34,'1.วาง งบทดลอง 4 แถว'!$E$1680:$J$2518,3,0)</f>
        <v>0</v>
      </c>
      <c r="U34" s="378">
        <f>VLOOKUP($B34,'1.วาง งบทดลอง 4 แถว'!$E$1680:$J$2518,4,0)</f>
        <v>0</v>
      </c>
      <c r="V34" s="378">
        <f>VLOOKUP($B34,'1.วาง งบทดลอง 4 แถว'!$E$1680:$J$2518,5,0)</f>
        <v>0</v>
      </c>
      <c r="W34" s="379">
        <f>VLOOKUP($B34,'1.วาง งบทดลอง 4 แถว'!$E$1680:$J$2518,6,0)</f>
        <v>0</v>
      </c>
      <c r="X34" s="380">
        <f t="shared" si="2"/>
        <v>0</v>
      </c>
      <c r="Y34" s="385"/>
      <c r="Z34" s="385"/>
      <c r="AA34" s="385"/>
      <c r="AB34" s="377">
        <f>VLOOKUP($B34,'1.วาง งบทดลอง 4 แถว'!$E$2519:$J$3357,3,0)</f>
        <v>0</v>
      </c>
      <c r="AC34" s="378">
        <f>VLOOKUP($B34,'1.วาง งบทดลอง 4 แถว'!$E$2519:$J$3357,4,0)</f>
        <v>79596.78</v>
      </c>
      <c r="AD34" s="378">
        <f>VLOOKUP($B34,'1.วาง งบทดลอง 4 แถว'!$E$2519:$J$3357,5,0)</f>
        <v>0</v>
      </c>
      <c r="AE34" s="379">
        <f>VLOOKUP($B34,'1.วาง งบทดลอง 4 แถว'!$E$2519:$J$3357,6,0)</f>
        <v>0</v>
      </c>
      <c r="AF34" s="380">
        <f t="shared" si="3"/>
        <v>0</v>
      </c>
      <c r="AG34" s="384"/>
      <c r="AH34" s="385"/>
      <c r="AI34" s="385"/>
      <c r="AJ34" s="377">
        <f>VLOOKUP($B34,'1.วาง งบทดลอง 4 แถว'!$E$3358:$J$4196,3,0)</f>
        <v>0</v>
      </c>
      <c r="AK34" s="378">
        <f>VLOOKUP($B34,'1.วาง งบทดลอง 4 แถว'!$E$3358:$J$4196,4,0)</f>
        <v>0</v>
      </c>
      <c r="AL34" s="378">
        <f>VLOOKUP($B34,'1.วาง งบทดลอง 4 แถว'!$E$3358:$J$4196,5,0)</f>
        <v>0</v>
      </c>
      <c r="AM34" s="379">
        <f>VLOOKUP($B34,'1.วาง งบทดลอง 4 แถว'!$E$3358:$J$4196,6,0)</f>
        <v>0</v>
      </c>
      <c r="AN34" s="380">
        <f t="shared" si="4"/>
        <v>0</v>
      </c>
      <c r="AO34" s="385"/>
      <c r="AP34" s="385"/>
      <c r="AQ34" s="385"/>
      <c r="AR34" s="377">
        <f>VLOOKUP($B34,'1.วาง งบทดลอง 4 แถว'!$E$4197:$J$5035,3,0)</f>
        <v>0</v>
      </c>
      <c r="AS34" s="378">
        <f>VLOOKUP($B34,'1.วาง งบทดลอง 4 แถว'!$E$4197:$J$5035,4,0)</f>
        <v>0</v>
      </c>
      <c r="AT34" s="378">
        <f>VLOOKUP($B34,'1.วาง งบทดลอง 4 แถว'!$E$4197:$J$5035,5,0)</f>
        <v>0</v>
      </c>
      <c r="AU34" s="379">
        <f>VLOOKUP($B34,'1.วาง งบทดลอง 4 แถว'!$E$4197:$J$5035,6,0)</f>
        <v>0</v>
      </c>
      <c r="AV34" s="380">
        <f t="shared" si="5"/>
        <v>0</v>
      </c>
      <c r="AW34" s="384"/>
      <c r="AX34" s="385"/>
      <c r="AY34" s="385"/>
      <c r="AZ34" s="377">
        <f>VLOOKUP($B34,'1.วาง งบทดลอง 4 แถว'!$E$5036:$J$5874,3,0)</f>
        <v>0</v>
      </c>
      <c r="BA34" s="378">
        <f>VLOOKUP($B34,'1.วาง งบทดลอง 4 แถว'!$E$5036:$J$5874,4,0)</f>
        <v>0</v>
      </c>
      <c r="BB34" s="378">
        <f>VLOOKUP($B34,'1.วาง งบทดลอง 4 แถว'!$E$5036:$J$5874,5,0)</f>
        <v>0</v>
      </c>
      <c r="BC34" s="379">
        <f>VLOOKUP($B34,'1.วาง งบทดลอง 4 แถว'!$E$5036:$J$5874,6,0)</f>
        <v>0</v>
      </c>
      <c r="BD34" s="380">
        <f t="shared" si="6"/>
        <v>0</v>
      </c>
      <c r="BE34" s="384"/>
      <c r="BF34" s="385"/>
      <c r="BG34" s="385"/>
      <c r="BH34" s="377">
        <f>VLOOKUP($B34,'1.วาง งบทดลอง 4 แถว'!$E$5875:$J$6713,3,0)</f>
        <v>0</v>
      </c>
      <c r="BI34" s="378">
        <f>VLOOKUP($B34,'1.วาง งบทดลอง 4 แถว'!$E$5875:$J$6713,4,0)</f>
        <v>0</v>
      </c>
      <c r="BJ34" s="378">
        <f>VLOOKUP($B34,'1.วาง งบทดลอง 4 แถว'!$E$5875:$J$6713,5,0)</f>
        <v>0</v>
      </c>
      <c r="BK34" s="379">
        <f>VLOOKUP($B34,'1.วาง งบทดลอง 4 แถว'!$E$5875:$J$6713,6,0)</f>
        <v>0</v>
      </c>
      <c r="BL34" s="380">
        <f t="shared" si="7"/>
        <v>0</v>
      </c>
      <c r="BM34" s="385"/>
      <c r="BN34" s="385"/>
      <c r="BO34" s="386"/>
    </row>
    <row r="35" spans="1:67" ht="19.5" customHeight="1">
      <c r="A35" s="374">
        <v>32</v>
      </c>
      <c r="B35" s="375" t="s">
        <v>1729</v>
      </c>
      <c r="C35" s="376" t="s">
        <v>10</v>
      </c>
      <c r="D35" s="377">
        <f>VLOOKUP($B35,'1.วาง งบทดลอง 4 แถว'!$E$2:$J$840,3,0)</f>
        <v>29790</v>
      </c>
      <c r="E35" s="378">
        <f>VLOOKUP($B35,'1.วาง งบทดลอง 4 แถว'!$E$2:$J$840,4,0)</f>
        <v>59139.75</v>
      </c>
      <c r="F35" s="378">
        <f>VLOOKUP($B35,'1.วาง งบทดลอง 4 แถว'!$E$2:$J$840,5,0)</f>
        <v>86020</v>
      </c>
      <c r="G35" s="379">
        <f>VLOOKUP($B35,'1.วาง งบทดลอง 4 แถว'!$E$2:$J$840,6,0)</f>
        <v>0</v>
      </c>
      <c r="H35" s="380">
        <f t="shared" si="0"/>
        <v>86020</v>
      </c>
      <c r="I35" s="384"/>
      <c r="J35" s="385"/>
      <c r="K35" s="385"/>
      <c r="L35" s="377">
        <f>VLOOKUP($B35,'1.วาง งบทดลอง 4 แถว'!$E$841:$J$1679,3,0)</f>
        <v>0</v>
      </c>
      <c r="M35" s="378">
        <f>VLOOKUP($B35,'1.วาง งบทดลอง 4 แถว'!$E$841:$J$1679,4,0)</f>
        <v>0</v>
      </c>
      <c r="N35" s="378">
        <f>VLOOKUP($B35,'1.วาง งบทดลอง 4 แถว'!$E$841:$J$1679,5,0)</f>
        <v>31540</v>
      </c>
      <c r="O35" s="379">
        <f>VLOOKUP($B35,'1.วาง งบทดลอง 4 แถว'!$E$841:$J$1679,6,0)</f>
        <v>0</v>
      </c>
      <c r="P35" s="380">
        <f t="shared" si="1"/>
        <v>31540</v>
      </c>
      <c r="Q35" s="384"/>
      <c r="R35" s="385"/>
      <c r="S35" s="386"/>
      <c r="T35" s="377">
        <f>VLOOKUP($B35,'1.วาง งบทดลอง 4 แถว'!$E$1680:$J$2518,3,0)</f>
        <v>2760</v>
      </c>
      <c r="U35" s="378">
        <f>VLOOKUP($B35,'1.วาง งบทดลอง 4 แถว'!$E$1680:$J$2518,4,0)</f>
        <v>0</v>
      </c>
      <c r="V35" s="378">
        <f>VLOOKUP($B35,'1.วาง งบทดลอง 4 แถว'!$E$1680:$J$2518,5,0)</f>
        <v>126510</v>
      </c>
      <c r="W35" s="379">
        <f>VLOOKUP($B35,'1.วาง งบทดลอง 4 แถว'!$E$1680:$J$2518,6,0)</f>
        <v>0</v>
      </c>
      <c r="X35" s="380">
        <f t="shared" si="2"/>
        <v>126510</v>
      </c>
      <c r="Y35" s="385"/>
      <c r="Z35" s="385"/>
      <c r="AA35" s="385"/>
      <c r="AB35" s="377">
        <f>VLOOKUP($B35,'1.วาง งบทดลอง 4 แถว'!$E$2519:$J$3357,3,0)</f>
        <v>40682</v>
      </c>
      <c r="AC35" s="378">
        <f>VLOOKUP($B35,'1.วาง งบทดลอง 4 แถว'!$E$2519:$J$3357,4,0)</f>
        <v>0</v>
      </c>
      <c r="AD35" s="378">
        <f>VLOOKUP($B35,'1.วาง งบทดลอง 4 แถว'!$E$2519:$J$3357,5,0)</f>
        <v>112817</v>
      </c>
      <c r="AE35" s="379">
        <f>VLOOKUP($B35,'1.วาง งบทดลอง 4 แถว'!$E$2519:$J$3357,6,0)</f>
        <v>0</v>
      </c>
      <c r="AF35" s="380">
        <f t="shared" si="3"/>
        <v>112817</v>
      </c>
      <c r="AG35" s="384"/>
      <c r="AH35" s="385"/>
      <c r="AI35" s="385"/>
      <c r="AJ35" s="377">
        <f>VLOOKUP($B35,'1.วาง งบทดลอง 4 แถว'!$E$3358:$J$4196,3,0)</f>
        <v>0</v>
      </c>
      <c r="AK35" s="378">
        <f>VLOOKUP($B35,'1.วาง งบทดลอง 4 แถว'!$E$3358:$J$4196,4,0)</f>
        <v>0</v>
      </c>
      <c r="AL35" s="378">
        <f>VLOOKUP($B35,'1.วาง งบทดลอง 4 แถว'!$E$3358:$J$4196,5,0)</f>
        <v>0</v>
      </c>
      <c r="AM35" s="379">
        <f>VLOOKUP($B35,'1.วาง งบทดลอง 4 แถว'!$E$3358:$J$4196,6,0)</f>
        <v>0</v>
      </c>
      <c r="AN35" s="380">
        <f t="shared" si="4"/>
        <v>0</v>
      </c>
      <c r="AO35" s="385"/>
      <c r="AP35" s="385"/>
      <c r="AQ35" s="385"/>
      <c r="AR35" s="377">
        <f>VLOOKUP($B35,'1.วาง งบทดลอง 4 แถว'!$E$4197:$J$5035,3,0)</f>
        <v>10850</v>
      </c>
      <c r="AS35" s="378">
        <f>VLOOKUP($B35,'1.วาง งบทดลอง 4 แถว'!$E$4197:$J$5035,4,0)</f>
        <v>3815</v>
      </c>
      <c r="AT35" s="378">
        <f>VLOOKUP($B35,'1.วาง งบทดลอง 4 แถว'!$E$4197:$J$5035,5,0)</f>
        <v>165849.5</v>
      </c>
      <c r="AU35" s="379">
        <f>VLOOKUP($B35,'1.วาง งบทดลอง 4 แถว'!$E$4197:$J$5035,6,0)</f>
        <v>0</v>
      </c>
      <c r="AV35" s="380">
        <f t="shared" si="5"/>
        <v>165849.5</v>
      </c>
      <c r="AW35" s="384"/>
      <c r="AX35" s="385"/>
      <c r="AY35" s="385"/>
      <c r="AZ35" s="377">
        <f>VLOOKUP($B35,'1.วาง งบทดลอง 4 แถว'!$E$5036:$J$5874,3,0)</f>
        <v>830</v>
      </c>
      <c r="BA35" s="378">
        <f>VLOOKUP($B35,'1.วาง งบทดลอง 4 แถว'!$E$5036:$J$5874,4,0)</f>
        <v>0</v>
      </c>
      <c r="BB35" s="378">
        <f>VLOOKUP($B35,'1.วาง งบทดลอง 4 แถว'!$E$5036:$J$5874,5,0)</f>
        <v>10920</v>
      </c>
      <c r="BC35" s="379">
        <f>VLOOKUP($B35,'1.วาง งบทดลอง 4 แถว'!$E$5036:$J$5874,6,0)</f>
        <v>0</v>
      </c>
      <c r="BD35" s="380">
        <f t="shared" si="6"/>
        <v>10920</v>
      </c>
      <c r="BE35" s="384"/>
      <c r="BF35" s="385"/>
      <c r="BG35" s="385"/>
      <c r="BH35" s="377">
        <f>VLOOKUP($B35,'1.วาง งบทดลอง 4 แถว'!$E$5875:$J$6713,3,0)</f>
        <v>0</v>
      </c>
      <c r="BI35" s="378">
        <f>VLOOKUP($B35,'1.วาง งบทดลอง 4 แถว'!$E$5875:$J$6713,4,0)</f>
        <v>0</v>
      </c>
      <c r="BJ35" s="378">
        <f>VLOOKUP($B35,'1.วาง งบทดลอง 4 แถว'!$E$5875:$J$6713,5,0)</f>
        <v>0</v>
      </c>
      <c r="BK35" s="379">
        <f>VLOOKUP($B35,'1.วาง งบทดลอง 4 แถว'!$E$5875:$J$6713,6,0)</f>
        <v>0</v>
      </c>
      <c r="BL35" s="380">
        <f t="shared" si="7"/>
        <v>0</v>
      </c>
      <c r="BM35" s="385"/>
      <c r="BN35" s="385"/>
      <c r="BO35" s="386"/>
    </row>
    <row r="36" spans="1:67" ht="19.5" customHeight="1">
      <c r="A36" s="374">
        <v>33</v>
      </c>
      <c r="B36" s="375" t="s">
        <v>1730</v>
      </c>
      <c r="C36" s="376" t="s">
        <v>11</v>
      </c>
      <c r="D36" s="377">
        <f>VLOOKUP($B36,'1.วาง งบทดลอง 4 แถว'!$E$2:$J$840,3,0)</f>
        <v>0</v>
      </c>
      <c r="E36" s="378">
        <f>VLOOKUP($B36,'1.วาง งบทดลอง 4 แถว'!$E$2:$J$840,4,0)</f>
        <v>5100</v>
      </c>
      <c r="F36" s="378">
        <f>VLOOKUP($B36,'1.วาง งบทดลอง 4 แถว'!$E$2:$J$840,5,0)</f>
        <v>201810</v>
      </c>
      <c r="G36" s="379">
        <f>VLOOKUP($B36,'1.วาง งบทดลอง 4 แถว'!$E$2:$J$840,6,0)</f>
        <v>0</v>
      </c>
      <c r="H36" s="380">
        <f t="shared" si="0"/>
        <v>201810</v>
      </c>
      <c r="I36" s="384"/>
      <c r="J36" s="385"/>
      <c r="K36" s="385"/>
      <c r="L36" s="377">
        <f>VLOOKUP($B36,'1.วาง งบทดลอง 4 แถว'!$E$841:$J$1679,3,0)</f>
        <v>0</v>
      </c>
      <c r="M36" s="378">
        <f>VLOOKUP($B36,'1.วาง งบทดลอง 4 แถว'!$E$841:$J$1679,4,0)</f>
        <v>0</v>
      </c>
      <c r="N36" s="378">
        <f>VLOOKUP($B36,'1.วาง งบทดลอง 4 แถว'!$E$841:$J$1679,5,0)</f>
        <v>0</v>
      </c>
      <c r="O36" s="379">
        <f>VLOOKUP($B36,'1.วาง งบทดลอง 4 แถว'!$E$841:$J$1679,6,0)</f>
        <v>0</v>
      </c>
      <c r="P36" s="380">
        <f t="shared" si="1"/>
        <v>0</v>
      </c>
      <c r="Q36" s="384"/>
      <c r="R36" s="385"/>
      <c r="S36" s="386"/>
      <c r="T36" s="377">
        <f>VLOOKUP($B36,'1.วาง งบทดลอง 4 แถว'!$E$1680:$J$2518,3,0)</f>
        <v>0</v>
      </c>
      <c r="U36" s="378">
        <f>VLOOKUP($B36,'1.วาง งบทดลอง 4 แถว'!$E$1680:$J$2518,4,0)</f>
        <v>0</v>
      </c>
      <c r="V36" s="378">
        <f>VLOOKUP($B36,'1.วาง งบทดลอง 4 แถว'!$E$1680:$J$2518,5,0)</f>
        <v>0</v>
      </c>
      <c r="W36" s="379">
        <f>VLOOKUP($B36,'1.วาง งบทดลอง 4 แถว'!$E$1680:$J$2518,6,0)</f>
        <v>0</v>
      </c>
      <c r="X36" s="380">
        <f t="shared" si="2"/>
        <v>0</v>
      </c>
      <c r="Y36" s="385"/>
      <c r="Z36" s="385"/>
      <c r="AA36" s="385"/>
      <c r="AB36" s="377">
        <f>VLOOKUP($B36,'1.วาง งบทดลอง 4 แถว'!$E$2519:$J$3357,3,0)</f>
        <v>0</v>
      </c>
      <c r="AC36" s="378">
        <f>VLOOKUP($B36,'1.วาง งบทดลอง 4 แถว'!$E$2519:$J$3357,4,0)</f>
        <v>0</v>
      </c>
      <c r="AD36" s="378">
        <f>VLOOKUP($B36,'1.วาง งบทดลอง 4 แถว'!$E$2519:$J$3357,5,0)</f>
        <v>0</v>
      </c>
      <c r="AE36" s="379">
        <f>VLOOKUP($B36,'1.วาง งบทดลอง 4 แถว'!$E$2519:$J$3357,6,0)</f>
        <v>0</v>
      </c>
      <c r="AF36" s="380">
        <f t="shared" si="3"/>
        <v>0</v>
      </c>
      <c r="AG36" s="384"/>
      <c r="AH36" s="385"/>
      <c r="AI36" s="385"/>
      <c r="AJ36" s="377">
        <f>VLOOKUP($B36,'1.วาง งบทดลอง 4 แถว'!$E$3358:$J$4196,3,0)</f>
        <v>0</v>
      </c>
      <c r="AK36" s="378">
        <f>VLOOKUP($B36,'1.วาง งบทดลอง 4 แถว'!$E$3358:$J$4196,4,0)</f>
        <v>0</v>
      </c>
      <c r="AL36" s="378">
        <f>VLOOKUP($B36,'1.วาง งบทดลอง 4 แถว'!$E$3358:$J$4196,5,0)</f>
        <v>0</v>
      </c>
      <c r="AM36" s="379">
        <f>VLOOKUP($B36,'1.วาง งบทดลอง 4 แถว'!$E$3358:$J$4196,6,0)</f>
        <v>0</v>
      </c>
      <c r="AN36" s="380">
        <f t="shared" si="4"/>
        <v>0</v>
      </c>
      <c r="AO36" s="385"/>
      <c r="AP36" s="385"/>
      <c r="AQ36" s="385"/>
      <c r="AR36" s="377">
        <f>VLOOKUP($B36,'1.วาง งบทดลอง 4 แถว'!$E$4197:$J$5035,3,0)</f>
        <v>0</v>
      </c>
      <c r="AS36" s="378">
        <f>VLOOKUP($B36,'1.วาง งบทดลอง 4 แถว'!$E$4197:$J$5035,4,0)</f>
        <v>0</v>
      </c>
      <c r="AT36" s="378">
        <f>VLOOKUP($B36,'1.วาง งบทดลอง 4 แถว'!$E$4197:$J$5035,5,0)</f>
        <v>0</v>
      </c>
      <c r="AU36" s="379">
        <f>VLOOKUP($B36,'1.วาง งบทดลอง 4 แถว'!$E$4197:$J$5035,6,0)</f>
        <v>0</v>
      </c>
      <c r="AV36" s="380">
        <f t="shared" si="5"/>
        <v>0</v>
      </c>
      <c r="AW36" s="384"/>
      <c r="AX36" s="385"/>
      <c r="AY36" s="385"/>
      <c r="AZ36" s="377">
        <f>VLOOKUP($B36,'1.วาง งบทดลอง 4 แถว'!$E$5036:$J$5874,3,0)</f>
        <v>0</v>
      </c>
      <c r="BA36" s="378">
        <f>VLOOKUP($B36,'1.วาง งบทดลอง 4 แถว'!$E$5036:$J$5874,4,0)</f>
        <v>0</v>
      </c>
      <c r="BB36" s="378">
        <f>VLOOKUP($B36,'1.วาง งบทดลอง 4 แถว'!$E$5036:$J$5874,5,0)</f>
        <v>0</v>
      </c>
      <c r="BC36" s="379">
        <f>VLOOKUP($B36,'1.วาง งบทดลอง 4 แถว'!$E$5036:$J$5874,6,0)</f>
        <v>0</v>
      </c>
      <c r="BD36" s="380">
        <f t="shared" si="6"/>
        <v>0</v>
      </c>
      <c r="BE36" s="384"/>
      <c r="BF36" s="385"/>
      <c r="BG36" s="385"/>
      <c r="BH36" s="377">
        <f>VLOOKUP($B36,'1.วาง งบทดลอง 4 แถว'!$E$5875:$J$6713,3,0)</f>
        <v>0</v>
      </c>
      <c r="BI36" s="378">
        <f>VLOOKUP($B36,'1.วาง งบทดลอง 4 แถว'!$E$5875:$J$6713,4,0)</f>
        <v>0</v>
      </c>
      <c r="BJ36" s="378">
        <f>VLOOKUP($B36,'1.วาง งบทดลอง 4 แถว'!$E$5875:$J$6713,5,0)</f>
        <v>0</v>
      </c>
      <c r="BK36" s="379">
        <f>VLOOKUP($B36,'1.วาง งบทดลอง 4 แถว'!$E$5875:$J$6713,6,0)</f>
        <v>0</v>
      </c>
      <c r="BL36" s="380">
        <f t="shared" si="7"/>
        <v>0</v>
      </c>
      <c r="BM36" s="385"/>
      <c r="BN36" s="385"/>
      <c r="BO36" s="386"/>
    </row>
    <row r="37" spans="1:67" ht="19.5" customHeight="1">
      <c r="A37" s="374">
        <v>34</v>
      </c>
      <c r="B37" s="375" t="s">
        <v>1731</v>
      </c>
      <c r="C37" s="376" t="s">
        <v>13</v>
      </c>
      <c r="D37" s="377">
        <f>VLOOKUP($B37,'1.วาง งบทดลอง 4 แถว'!$E$2:$J$840,3,0)</f>
        <v>0</v>
      </c>
      <c r="E37" s="378">
        <f>VLOOKUP($B37,'1.วาง งบทดลอง 4 แถว'!$E$2:$J$840,4,0)</f>
        <v>0</v>
      </c>
      <c r="F37" s="378">
        <f>VLOOKUP($B37,'1.วาง งบทดลอง 4 แถว'!$E$2:$J$840,5,0)</f>
        <v>0</v>
      </c>
      <c r="G37" s="379">
        <f>VLOOKUP($B37,'1.วาง งบทดลอง 4 แถว'!$E$2:$J$840,6,0)</f>
        <v>0</v>
      </c>
      <c r="H37" s="380">
        <f t="shared" si="0"/>
        <v>0</v>
      </c>
      <c r="I37" s="384"/>
      <c r="J37" s="385"/>
      <c r="K37" s="385"/>
      <c r="L37" s="377">
        <f>VLOOKUP($B37,'1.วาง งบทดลอง 4 แถว'!$E$841:$J$1679,3,0)</f>
        <v>0</v>
      </c>
      <c r="M37" s="378">
        <f>VLOOKUP($B37,'1.วาง งบทดลอง 4 แถว'!$E$841:$J$1679,4,0)</f>
        <v>0</v>
      </c>
      <c r="N37" s="378">
        <f>VLOOKUP($B37,'1.วาง งบทดลอง 4 แถว'!$E$841:$J$1679,5,0)</f>
        <v>0</v>
      </c>
      <c r="O37" s="379">
        <f>VLOOKUP($B37,'1.วาง งบทดลอง 4 แถว'!$E$841:$J$1679,6,0)</f>
        <v>0</v>
      </c>
      <c r="P37" s="380">
        <f t="shared" si="1"/>
        <v>0</v>
      </c>
      <c r="Q37" s="384"/>
      <c r="R37" s="385"/>
      <c r="S37" s="386"/>
      <c r="T37" s="377">
        <f>VLOOKUP($B37,'1.วาง งบทดลอง 4 แถว'!$E$1680:$J$2518,3,0)</f>
        <v>0</v>
      </c>
      <c r="U37" s="378">
        <f>VLOOKUP($B37,'1.วาง งบทดลอง 4 แถว'!$E$1680:$J$2518,4,0)</f>
        <v>0</v>
      </c>
      <c r="V37" s="378">
        <f>VLOOKUP($B37,'1.วาง งบทดลอง 4 แถว'!$E$1680:$J$2518,5,0)</f>
        <v>0</v>
      </c>
      <c r="W37" s="379">
        <f>VLOOKUP($B37,'1.วาง งบทดลอง 4 แถว'!$E$1680:$J$2518,6,0)</f>
        <v>0</v>
      </c>
      <c r="X37" s="380">
        <f t="shared" si="2"/>
        <v>0</v>
      </c>
      <c r="Y37" s="385"/>
      <c r="Z37" s="385"/>
      <c r="AA37" s="385"/>
      <c r="AB37" s="377">
        <f>VLOOKUP($B37,'1.วาง งบทดลอง 4 แถว'!$E$2519:$J$3357,3,0)</f>
        <v>0</v>
      </c>
      <c r="AC37" s="378">
        <f>VLOOKUP($B37,'1.วาง งบทดลอง 4 แถว'!$E$2519:$J$3357,4,0)</f>
        <v>0</v>
      </c>
      <c r="AD37" s="378">
        <f>VLOOKUP($B37,'1.วาง งบทดลอง 4 แถว'!$E$2519:$J$3357,5,0)</f>
        <v>0</v>
      </c>
      <c r="AE37" s="379">
        <f>VLOOKUP($B37,'1.วาง งบทดลอง 4 แถว'!$E$2519:$J$3357,6,0)</f>
        <v>0</v>
      </c>
      <c r="AF37" s="380">
        <f t="shared" si="3"/>
        <v>0</v>
      </c>
      <c r="AG37" s="384"/>
      <c r="AH37" s="385"/>
      <c r="AI37" s="385"/>
      <c r="AJ37" s="377">
        <f>VLOOKUP($B37,'1.วาง งบทดลอง 4 แถว'!$E$3358:$J$4196,3,0)</f>
        <v>0</v>
      </c>
      <c r="AK37" s="378">
        <f>VLOOKUP($B37,'1.วาง งบทดลอง 4 แถว'!$E$3358:$J$4196,4,0)</f>
        <v>0</v>
      </c>
      <c r="AL37" s="378">
        <f>VLOOKUP($B37,'1.วาง งบทดลอง 4 แถว'!$E$3358:$J$4196,5,0)</f>
        <v>0</v>
      </c>
      <c r="AM37" s="379">
        <f>VLOOKUP($B37,'1.วาง งบทดลอง 4 แถว'!$E$3358:$J$4196,6,0)</f>
        <v>0</v>
      </c>
      <c r="AN37" s="380">
        <f t="shared" si="4"/>
        <v>0</v>
      </c>
      <c r="AO37" s="385"/>
      <c r="AP37" s="385"/>
      <c r="AQ37" s="385"/>
      <c r="AR37" s="377">
        <f>VLOOKUP($B37,'1.วาง งบทดลอง 4 แถว'!$E$4197:$J$5035,3,0)</f>
        <v>0</v>
      </c>
      <c r="AS37" s="378">
        <f>VLOOKUP($B37,'1.วาง งบทดลอง 4 แถว'!$E$4197:$J$5035,4,0)</f>
        <v>0</v>
      </c>
      <c r="AT37" s="378">
        <f>VLOOKUP($B37,'1.วาง งบทดลอง 4 แถว'!$E$4197:$J$5035,5,0)</f>
        <v>0</v>
      </c>
      <c r="AU37" s="379">
        <f>VLOOKUP($B37,'1.วาง งบทดลอง 4 แถว'!$E$4197:$J$5035,6,0)</f>
        <v>0</v>
      </c>
      <c r="AV37" s="380">
        <f t="shared" si="5"/>
        <v>0</v>
      </c>
      <c r="AW37" s="384"/>
      <c r="AX37" s="385"/>
      <c r="AY37" s="385"/>
      <c r="AZ37" s="377">
        <f>VLOOKUP($B37,'1.วาง งบทดลอง 4 แถว'!$E$5036:$J$5874,3,0)</f>
        <v>0</v>
      </c>
      <c r="BA37" s="378">
        <f>VLOOKUP($B37,'1.วาง งบทดลอง 4 แถว'!$E$5036:$J$5874,4,0)</f>
        <v>0</v>
      </c>
      <c r="BB37" s="378">
        <f>VLOOKUP($B37,'1.วาง งบทดลอง 4 แถว'!$E$5036:$J$5874,5,0)</f>
        <v>0</v>
      </c>
      <c r="BC37" s="379">
        <f>VLOOKUP($B37,'1.วาง งบทดลอง 4 แถว'!$E$5036:$J$5874,6,0)</f>
        <v>0</v>
      </c>
      <c r="BD37" s="380">
        <f t="shared" si="6"/>
        <v>0</v>
      </c>
      <c r="BE37" s="384"/>
      <c r="BF37" s="385"/>
      <c r="BG37" s="385"/>
      <c r="BH37" s="377">
        <f>VLOOKUP($B37,'1.วาง งบทดลอง 4 แถว'!$E$5875:$J$6713,3,0)</f>
        <v>0</v>
      </c>
      <c r="BI37" s="378">
        <f>VLOOKUP($B37,'1.วาง งบทดลอง 4 แถว'!$E$5875:$J$6713,4,0)</f>
        <v>0</v>
      </c>
      <c r="BJ37" s="378">
        <f>VLOOKUP($B37,'1.วาง งบทดลอง 4 แถว'!$E$5875:$J$6713,5,0)</f>
        <v>0</v>
      </c>
      <c r="BK37" s="379">
        <f>VLOOKUP($B37,'1.วาง งบทดลอง 4 แถว'!$E$5875:$J$6713,6,0)</f>
        <v>0</v>
      </c>
      <c r="BL37" s="380">
        <f t="shared" si="7"/>
        <v>0</v>
      </c>
      <c r="BM37" s="385"/>
      <c r="BN37" s="385"/>
      <c r="BO37" s="386"/>
    </row>
    <row r="38" spans="1:67" ht="19.5" customHeight="1">
      <c r="A38" s="374">
        <v>35</v>
      </c>
      <c r="B38" s="375" t="s">
        <v>1732</v>
      </c>
      <c r="C38" s="376" t="s">
        <v>1668</v>
      </c>
      <c r="D38" s="377">
        <f>VLOOKUP($B38,'1.วาง งบทดลอง 4 แถว'!$E$2:$J$840,3,0)</f>
        <v>50250</v>
      </c>
      <c r="E38" s="378">
        <f>VLOOKUP($B38,'1.วาง งบทดลอง 4 แถว'!$E$2:$J$840,4,0)</f>
        <v>0</v>
      </c>
      <c r="F38" s="378">
        <f>VLOOKUP($B38,'1.วาง งบทดลอง 4 แถว'!$E$2:$J$840,5,0)</f>
        <v>314600</v>
      </c>
      <c r="G38" s="379">
        <f>VLOOKUP($B38,'1.วาง งบทดลอง 4 แถว'!$E$2:$J$840,6,0)</f>
        <v>0</v>
      </c>
      <c r="H38" s="380">
        <f t="shared" si="0"/>
        <v>314600</v>
      </c>
      <c r="I38" s="384"/>
      <c r="J38" s="385"/>
      <c r="K38" s="385"/>
      <c r="L38" s="377">
        <f>VLOOKUP($B38,'1.วาง งบทดลอง 4 แถว'!$E$841:$J$1679,3,0)</f>
        <v>45100</v>
      </c>
      <c r="M38" s="378">
        <f>VLOOKUP($B38,'1.วาง งบทดลอง 4 แถว'!$E$841:$J$1679,4,0)</f>
        <v>77400</v>
      </c>
      <c r="N38" s="378">
        <f>VLOOKUP($B38,'1.วาง งบทดลอง 4 แถว'!$E$841:$J$1679,5,0)</f>
        <v>37650</v>
      </c>
      <c r="O38" s="379">
        <f>VLOOKUP($B38,'1.วาง งบทดลอง 4 แถว'!$E$841:$J$1679,6,0)</f>
        <v>0</v>
      </c>
      <c r="P38" s="380">
        <f t="shared" si="1"/>
        <v>37650</v>
      </c>
      <c r="Q38" s="384"/>
      <c r="R38" s="385"/>
      <c r="S38" s="386"/>
      <c r="T38" s="377">
        <f>VLOOKUP($B38,'1.วาง งบทดลอง 4 แถว'!$E$1680:$J$2518,3,0)</f>
        <v>82200</v>
      </c>
      <c r="U38" s="378">
        <f>VLOOKUP($B38,'1.วาง งบทดลอง 4 แถว'!$E$1680:$J$2518,4,0)</f>
        <v>82200</v>
      </c>
      <c r="V38" s="378">
        <f>VLOOKUP($B38,'1.วาง งบทดลอง 4 แถว'!$E$1680:$J$2518,5,0)</f>
        <v>0</v>
      </c>
      <c r="W38" s="379">
        <f>VLOOKUP($B38,'1.วาง งบทดลอง 4 แถว'!$E$1680:$J$2518,6,0)</f>
        <v>0</v>
      </c>
      <c r="X38" s="380">
        <f t="shared" si="2"/>
        <v>0</v>
      </c>
      <c r="Y38" s="385"/>
      <c r="Z38" s="385"/>
      <c r="AA38" s="385"/>
      <c r="AB38" s="377">
        <f>VLOOKUP($B38,'1.วาง งบทดลอง 4 แถว'!$E$2519:$J$3357,3,0)</f>
        <v>24750</v>
      </c>
      <c r="AC38" s="378">
        <f>VLOOKUP($B38,'1.วาง งบทดลอง 4 แถว'!$E$2519:$J$3357,4,0)</f>
        <v>24750</v>
      </c>
      <c r="AD38" s="378">
        <f>VLOOKUP($B38,'1.วาง งบทดลอง 4 แถว'!$E$2519:$J$3357,5,0)</f>
        <v>0</v>
      </c>
      <c r="AE38" s="379">
        <f>VLOOKUP($B38,'1.วาง งบทดลอง 4 แถว'!$E$2519:$J$3357,6,0)</f>
        <v>0</v>
      </c>
      <c r="AF38" s="380">
        <f t="shared" si="3"/>
        <v>0</v>
      </c>
      <c r="AG38" s="384"/>
      <c r="AH38" s="385"/>
      <c r="AI38" s="385"/>
      <c r="AJ38" s="377">
        <f>VLOOKUP($B38,'1.วาง งบทดลอง 4 แถว'!$E$3358:$J$4196,3,0)</f>
        <v>12000</v>
      </c>
      <c r="AK38" s="378">
        <f>VLOOKUP($B38,'1.วาง งบทดลอง 4 แถว'!$E$3358:$J$4196,4,0)</f>
        <v>27300</v>
      </c>
      <c r="AL38" s="378">
        <f>VLOOKUP($B38,'1.วาง งบทดลอง 4 แถว'!$E$3358:$J$4196,5,0)</f>
        <v>9100</v>
      </c>
      <c r="AM38" s="379">
        <f>VLOOKUP($B38,'1.วาง งบทดลอง 4 แถว'!$E$3358:$J$4196,6,0)</f>
        <v>0</v>
      </c>
      <c r="AN38" s="380">
        <f t="shared" si="4"/>
        <v>9100</v>
      </c>
      <c r="AO38" s="385"/>
      <c r="AP38" s="385"/>
      <c r="AQ38" s="385"/>
      <c r="AR38" s="377">
        <f>VLOOKUP($B38,'1.วาง งบทดลอง 4 แถว'!$E$4197:$J$5035,3,0)</f>
        <v>22100</v>
      </c>
      <c r="AS38" s="378">
        <f>VLOOKUP($B38,'1.วาง งบทดลอง 4 แถว'!$E$4197:$J$5035,4,0)</f>
        <v>22100</v>
      </c>
      <c r="AT38" s="378">
        <f>VLOOKUP($B38,'1.วาง งบทดลอง 4 แถว'!$E$4197:$J$5035,5,0)</f>
        <v>0</v>
      </c>
      <c r="AU38" s="379">
        <f>VLOOKUP($B38,'1.วาง งบทดลอง 4 แถว'!$E$4197:$J$5035,6,0)</f>
        <v>0</v>
      </c>
      <c r="AV38" s="380">
        <f t="shared" si="5"/>
        <v>0</v>
      </c>
      <c r="AW38" s="384"/>
      <c r="AX38" s="385"/>
      <c r="AY38" s="385"/>
      <c r="AZ38" s="377">
        <f>VLOOKUP($B38,'1.วาง งบทดลอง 4 แถว'!$E$5036:$J$5874,3,0)</f>
        <v>7900</v>
      </c>
      <c r="BA38" s="378">
        <f>VLOOKUP($B38,'1.วาง งบทดลอง 4 แถว'!$E$5036:$J$5874,4,0)</f>
        <v>44700</v>
      </c>
      <c r="BB38" s="378">
        <f>VLOOKUP($B38,'1.วาง งบทดลอง 4 แถว'!$E$5036:$J$5874,5,0)</f>
        <v>22800</v>
      </c>
      <c r="BC38" s="379">
        <f>VLOOKUP($B38,'1.วาง งบทดลอง 4 แถว'!$E$5036:$J$5874,6,0)</f>
        <v>0</v>
      </c>
      <c r="BD38" s="380">
        <f t="shared" si="6"/>
        <v>22800</v>
      </c>
      <c r="BE38" s="384"/>
      <c r="BF38" s="385"/>
      <c r="BG38" s="385"/>
      <c r="BH38" s="377">
        <f>VLOOKUP($B38,'1.วาง งบทดลอง 4 แถว'!$E$5875:$J$6713,3,0)</f>
        <v>9700</v>
      </c>
      <c r="BI38" s="378">
        <f>VLOOKUP($B38,'1.วาง งบทดลอง 4 แถว'!$E$5875:$J$6713,4,0)</f>
        <v>32400</v>
      </c>
      <c r="BJ38" s="378">
        <f>VLOOKUP($B38,'1.วาง งบทดลอง 4 แถว'!$E$5875:$J$6713,5,0)</f>
        <v>16950</v>
      </c>
      <c r="BK38" s="379">
        <f>VLOOKUP($B38,'1.วาง งบทดลอง 4 แถว'!$E$5875:$J$6713,6,0)</f>
        <v>0</v>
      </c>
      <c r="BL38" s="380">
        <f t="shared" si="7"/>
        <v>16950</v>
      </c>
      <c r="BM38" s="385"/>
      <c r="BN38" s="385"/>
      <c r="BO38" s="386"/>
    </row>
    <row r="39" spans="1:67" ht="19.5" customHeight="1">
      <c r="A39" s="374">
        <v>36</v>
      </c>
      <c r="B39" s="375" t="s">
        <v>1733</v>
      </c>
      <c r="C39" s="376" t="s">
        <v>15</v>
      </c>
      <c r="D39" s="377">
        <f>VLOOKUP($B39,'1.วาง งบทดลอง 4 แถว'!$E$2:$J$840,3,0)</f>
        <v>7785480.2000000002</v>
      </c>
      <c r="E39" s="378">
        <f>VLOOKUP($B39,'1.วาง งบทดลอง 4 แถว'!$E$2:$J$840,4,0)</f>
        <v>7785480.2000000002</v>
      </c>
      <c r="F39" s="378">
        <f>VLOOKUP($B39,'1.วาง งบทดลอง 4 แถว'!$E$2:$J$840,5,0)</f>
        <v>0</v>
      </c>
      <c r="G39" s="379">
        <f>VLOOKUP($B39,'1.วาง งบทดลอง 4 แถว'!$E$2:$J$840,6,0)</f>
        <v>0</v>
      </c>
      <c r="H39" s="380">
        <f t="shared" si="0"/>
        <v>0</v>
      </c>
      <c r="I39" s="384"/>
      <c r="J39" s="385"/>
      <c r="K39" s="385"/>
      <c r="L39" s="377">
        <f>VLOOKUP($B39,'1.วาง งบทดลอง 4 แถว'!$E$841:$J$1679,3,0)</f>
        <v>4300525.5199999996</v>
      </c>
      <c r="M39" s="378">
        <f>VLOOKUP($B39,'1.วาง งบทดลอง 4 แถว'!$E$841:$J$1679,4,0)</f>
        <v>4300525.5199999996</v>
      </c>
      <c r="N39" s="378">
        <f>VLOOKUP($B39,'1.วาง งบทดลอง 4 แถว'!$E$841:$J$1679,5,0)</f>
        <v>0</v>
      </c>
      <c r="O39" s="379">
        <f>VLOOKUP($B39,'1.วาง งบทดลอง 4 แถว'!$E$841:$J$1679,6,0)</f>
        <v>0</v>
      </c>
      <c r="P39" s="380">
        <f t="shared" si="1"/>
        <v>0</v>
      </c>
      <c r="Q39" s="384"/>
      <c r="R39" s="385"/>
      <c r="S39" s="386"/>
      <c r="T39" s="377">
        <f>VLOOKUP($B39,'1.วาง งบทดลอง 4 แถว'!$E$1680:$J$2518,3,0)</f>
        <v>3882484.96</v>
      </c>
      <c r="U39" s="378">
        <f>VLOOKUP($B39,'1.วาง งบทดลอง 4 แถว'!$E$1680:$J$2518,4,0)</f>
        <v>3882484.96</v>
      </c>
      <c r="V39" s="378">
        <f>VLOOKUP($B39,'1.วาง งบทดลอง 4 แถว'!$E$1680:$J$2518,5,0)</f>
        <v>0</v>
      </c>
      <c r="W39" s="379">
        <f>VLOOKUP($B39,'1.วาง งบทดลอง 4 แถว'!$E$1680:$J$2518,6,0)</f>
        <v>0</v>
      </c>
      <c r="X39" s="380">
        <f t="shared" si="2"/>
        <v>0</v>
      </c>
      <c r="Y39" s="385"/>
      <c r="Z39" s="385"/>
      <c r="AA39" s="385"/>
      <c r="AB39" s="377">
        <f>VLOOKUP($B39,'1.วาง งบทดลอง 4 แถว'!$E$2519:$J$3357,3,0)</f>
        <v>6678068.5499999998</v>
      </c>
      <c r="AC39" s="378">
        <f>VLOOKUP($B39,'1.วาง งบทดลอง 4 แถว'!$E$2519:$J$3357,4,0)</f>
        <v>6678068.5499999998</v>
      </c>
      <c r="AD39" s="378">
        <f>VLOOKUP($B39,'1.วาง งบทดลอง 4 แถว'!$E$2519:$J$3357,5,0)</f>
        <v>0</v>
      </c>
      <c r="AE39" s="379">
        <f>VLOOKUP($B39,'1.วาง งบทดลอง 4 แถว'!$E$2519:$J$3357,6,0)</f>
        <v>0</v>
      </c>
      <c r="AF39" s="380">
        <f t="shared" si="3"/>
        <v>0</v>
      </c>
      <c r="AG39" s="384"/>
      <c r="AH39" s="385"/>
      <c r="AI39" s="385"/>
      <c r="AJ39" s="377">
        <f>VLOOKUP($B39,'1.วาง งบทดลอง 4 แถว'!$E$3358:$J$4196,3,0)</f>
        <v>2878436.97</v>
      </c>
      <c r="AK39" s="378">
        <f>VLOOKUP($B39,'1.วาง งบทดลอง 4 แถว'!$E$3358:$J$4196,4,0)</f>
        <v>2878436.97</v>
      </c>
      <c r="AL39" s="378">
        <f>VLOOKUP($B39,'1.วาง งบทดลอง 4 แถว'!$E$3358:$J$4196,5,0)</f>
        <v>0</v>
      </c>
      <c r="AM39" s="379">
        <f>VLOOKUP($B39,'1.วาง งบทดลอง 4 แถว'!$E$3358:$J$4196,6,0)</f>
        <v>0</v>
      </c>
      <c r="AN39" s="380">
        <f t="shared" si="4"/>
        <v>0</v>
      </c>
      <c r="AO39" s="385"/>
      <c r="AP39" s="385"/>
      <c r="AQ39" s="385"/>
      <c r="AR39" s="377">
        <f>VLOOKUP($B39,'1.วาง งบทดลอง 4 แถว'!$E$4197:$J$5035,3,0)</f>
        <v>4102398.21</v>
      </c>
      <c r="AS39" s="378">
        <f>VLOOKUP($B39,'1.วาง งบทดลอง 4 แถว'!$E$4197:$J$5035,4,0)</f>
        <v>4102398.21</v>
      </c>
      <c r="AT39" s="378">
        <f>VLOOKUP($B39,'1.วาง งบทดลอง 4 แถว'!$E$4197:$J$5035,5,0)</f>
        <v>0</v>
      </c>
      <c r="AU39" s="379">
        <f>VLOOKUP($B39,'1.วาง งบทดลอง 4 แถว'!$E$4197:$J$5035,6,0)</f>
        <v>0</v>
      </c>
      <c r="AV39" s="380">
        <f t="shared" si="5"/>
        <v>0</v>
      </c>
      <c r="AW39" s="384"/>
      <c r="AX39" s="385"/>
      <c r="AY39" s="385"/>
      <c r="AZ39" s="377">
        <f>VLOOKUP($B39,'1.วาง งบทดลอง 4 แถว'!$E$5036:$J$5874,3,0)</f>
        <v>3030597.49</v>
      </c>
      <c r="BA39" s="378">
        <f>VLOOKUP($B39,'1.วาง งบทดลอง 4 แถว'!$E$5036:$J$5874,4,0)</f>
        <v>3030597.49</v>
      </c>
      <c r="BB39" s="378">
        <f>VLOOKUP($B39,'1.วาง งบทดลอง 4 แถว'!$E$5036:$J$5874,5,0)</f>
        <v>0</v>
      </c>
      <c r="BC39" s="379">
        <f>VLOOKUP($B39,'1.วาง งบทดลอง 4 แถว'!$E$5036:$J$5874,6,0)</f>
        <v>0</v>
      </c>
      <c r="BD39" s="380">
        <f t="shared" si="6"/>
        <v>0</v>
      </c>
      <c r="BE39" s="384"/>
      <c r="BF39" s="385"/>
      <c r="BG39" s="385"/>
      <c r="BH39" s="377">
        <f>VLOOKUP($B39,'1.วาง งบทดลอง 4 แถว'!$E$5875:$J$6713,3,0)</f>
        <v>1749775.28</v>
      </c>
      <c r="BI39" s="378">
        <f>VLOOKUP($B39,'1.วาง งบทดลอง 4 แถว'!$E$5875:$J$6713,4,0)</f>
        <v>1749775.28</v>
      </c>
      <c r="BJ39" s="378">
        <f>VLOOKUP($B39,'1.วาง งบทดลอง 4 แถว'!$E$5875:$J$6713,5,0)</f>
        <v>0</v>
      </c>
      <c r="BK39" s="379">
        <f>VLOOKUP($B39,'1.วาง งบทดลอง 4 แถว'!$E$5875:$J$6713,6,0)</f>
        <v>0</v>
      </c>
      <c r="BL39" s="380">
        <f t="shared" si="7"/>
        <v>0</v>
      </c>
      <c r="BM39" s="385"/>
      <c r="BN39" s="385"/>
      <c r="BO39" s="386"/>
    </row>
    <row r="40" spans="1:67" ht="19.5" customHeight="1">
      <c r="A40" s="374">
        <v>37</v>
      </c>
      <c r="B40" s="375" t="s">
        <v>1734</v>
      </c>
      <c r="C40" s="376" t="s">
        <v>1735</v>
      </c>
      <c r="D40" s="377">
        <f>VLOOKUP($B40,'1.วาง งบทดลอง 4 แถว'!$E$2:$J$840,3,0)</f>
        <v>26930346.52</v>
      </c>
      <c r="E40" s="378">
        <f>VLOOKUP($B40,'1.วาง งบทดลอง 4 แถว'!$E$2:$J$840,4,0)</f>
        <v>31159239.879999999</v>
      </c>
      <c r="F40" s="378">
        <f>VLOOKUP($B40,'1.วาง งบทดลอง 4 แถว'!$E$2:$J$840,5,0)</f>
        <v>42191396.670000002</v>
      </c>
      <c r="G40" s="379">
        <f>VLOOKUP($B40,'1.วาง งบทดลอง 4 แถว'!$E$2:$J$840,6,0)</f>
        <v>0</v>
      </c>
      <c r="H40" s="380">
        <f t="shared" si="0"/>
        <v>42191396.670000002</v>
      </c>
      <c r="I40" s="384"/>
      <c r="J40" s="385"/>
      <c r="K40" s="385"/>
      <c r="L40" s="377">
        <f>VLOOKUP($B40,'1.วาง งบทดลอง 4 แถว'!$E$841:$J$1679,3,0)</f>
        <v>2375601.14</v>
      </c>
      <c r="M40" s="378">
        <f>VLOOKUP($B40,'1.วาง งบทดลอง 4 แถว'!$E$841:$J$1679,4,0)</f>
        <v>1888627.97</v>
      </c>
      <c r="N40" s="378">
        <f>VLOOKUP($B40,'1.วาง งบทดลอง 4 แถว'!$E$841:$J$1679,5,0)</f>
        <v>3654505.91</v>
      </c>
      <c r="O40" s="379">
        <f>VLOOKUP($B40,'1.วาง งบทดลอง 4 แถว'!$E$841:$J$1679,6,0)</f>
        <v>0</v>
      </c>
      <c r="P40" s="380">
        <f t="shared" si="1"/>
        <v>3654505.91</v>
      </c>
      <c r="Q40" s="384"/>
      <c r="R40" s="385"/>
      <c r="S40" s="386"/>
      <c r="T40" s="377">
        <f>VLOOKUP($B40,'1.วาง งบทดลอง 4 แถว'!$E$1680:$J$2518,3,0)</f>
        <v>5660601.9900000002</v>
      </c>
      <c r="U40" s="378">
        <f>VLOOKUP($B40,'1.วาง งบทดลอง 4 แถว'!$E$1680:$J$2518,4,0)</f>
        <v>5847327.7199999997</v>
      </c>
      <c r="V40" s="378">
        <f>VLOOKUP($B40,'1.วาง งบทดลอง 4 แถว'!$E$1680:$J$2518,5,0)</f>
        <v>7816302.6900000004</v>
      </c>
      <c r="W40" s="379">
        <f>VLOOKUP($B40,'1.วาง งบทดลอง 4 แถว'!$E$1680:$J$2518,6,0)</f>
        <v>0</v>
      </c>
      <c r="X40" s="380">
        <f t="shared" si="2"/>
        <v>7816302.6900000004</v>
      </c>
      <c r="Y40" s="385"/>
      <c r="Z40" s="385"/>
      <c r="AA40" s="385"/>
      <c r="AB40" s="377">
        <f>VLOOKUP($B40,'1.วาง งบทดลอง 4 แถว'!$E$2519:$J$3357,3,0)</f>
        <v>14455181.609999999</v>
      </c>
      <c r="AC40" s="378">
        <f>VLOOKUP($B40,'1.วาง งบทดลอง 4 แถว'!$E$2519:$J$3357,4,0)</f>
        <v>15853205.32</v>
      </c>
      <c r="AD40" s="378">
        <f>VLOOKUP($B40,'1.วาง งบทดลอง 4 แถว'!$E$2519:$J$3357,5,0)</f>
        <v>14816761.630000001</v>
      </c>
      <c r="AE40" s="379">
        <f>VLOOKUP($B40,'1.วาง งบทดลอง 4 แถว'!$E$2519:$J$3357,6,0)</f>
        <v>0</v>
      </c>
      <c r="AF40" s="380">
        <f t="shared" si="3"/>
        <v>14816761.630000001</v>
      </c>
      <c r="AG40" s="384"/>
      <c r="AH40" s="385"/>
      <c r="AI40" s="385"/>
      <c r="AJ40" s="377">
        <f>VLOOKUP($B40,'1.วาง งบทดลอง 4 แถว'!$E$3358:$J$4196,3,0)</f>
        <v>2621859.5699999998</v>
      </c>
      <c r="AK40" s="378">
        <f>VLOOKUP($B40,'1.วาง งบทดลอง 4 แถว'!$E$3358:$J$4196,4,0)</f>
        <v>2655801.77</v>
      </c>
      <c r="AL40" s="378">
        <f>VLOOKUP($B40,'1.วาง งบทดลอง 4 แถว'!$E$3358:$J$4196,5,0)</f>
        <v>5334009.54</v>
      </c>
      <c r="AM40" s="379">
        <f>VLOOKUP($B40,'1.วาง งบทดลอง 4 แถว'!$E$3358:$J$4196,6,0)</f>
        <v>0</v>
      </c>
      <c r="AN40" s="380">
        <f t="shared" si="4"/>
        <v>5334009.54</v>
      </c>
      <c r="AO40" s="385"/>
      <c r="AP40" s="385"/>
      <c r="AQ40" s="385"/>
      <c r="AR40" s="377">
        <f>VLOOKUP($B40,'1.วาง งบทดลอง 4 แถว'!$E$4197:$J$5035,3,0)</f>
        <v>3000532.88</v>
      </c>
      <c r="AS40" s="378">
        <f>VLOOKUP($B40,'1.วาง งบทดลอง 4 แถว'!$E$4197:$J$5035,4,0)</f>
        <v>3652734.43</v>
      </c>
      <c r="AT40" s="378">
        <f>VLOOKUP($B40,'1.วาง งบทดลอง 4 แถว'!$E$4197:$J$5035,5,0)</f>
        <v>7005055.1799999997</v>
      </c>
      <c r="AU40" s="379">
        <f>VLOOKUP($B40,'1.วาง งบทดลอง 4 แถว'!$E$4197:$J$5035,6,0)</f>
        <v>0</v>
      </c>
      <c r="AV40" s="380">
        <f t="shared" si="5"/>
        <v>7005055.1799999997</v>
      </c>
      <c r="AW40" s="384"/>
      <c r="AX40" s="385"/>
      <c r="AY40" s="385"/>
      <c r="AZ40" s="377">
        <f>VLOOKUP($B40,'1.วาง งบทดลอง 4 แถว'!$E$5036:$J$5874,3,0)</f>
        <v>2043446.34</v>
      </c>
      <c r="BA40" s="378">
        <f>VLOOKUP($B40,'1.วาง งบทดลอง 4 แถว'!$E$5036:$J$5874,4,0)</f>
        <v>2123736.31</v>
      </c>
      <c r="BB40" s="378">
        <f>VLOOKUP($B40,'1.วาง งบทดลอง 4 แถว'!$E$5036:$J$5874,5,0)</f>
        <v>3793469.77</v>
      </c>
      <c r="BC40" s="379">
        <f>VLOOKUP($B40,'1.วาง งบทดลอง 4 แถว'!$E$5036:$J$5874,6,0)</f>
        <v>0</v>
      </c>
      <c r="BD40" s="380">
        <f t="shared" si="6"/>
        <v>3793469.77</v>
      </c>
      <c r="BE40" s="384"/>
      <c r="BF40" s="385"/>
      <c r="BG40" s="385"/>
      <c r="BH40" s="377">
        <f>VLOOKUP($B40,'1.วาง งบทดลอง 4 แถว'!$E$5875:$J$6713,3,0)</f>
        <v>630375.78</v>
      </c>
      <c r="BI40" s="378">
        <f>VLOOKUP($B40,'1.วาง งบทดลอง 4 แถว'!$E$5875:$J$6713,4,0)</f>
        <v>1161262.3</v>
      </c>
      <c r="BJ40" s="378">
        <f>VLOOKUP($B40,'1.วาง งบทดลอง 4 แถว'!$E$5875:$J$6713,5,0)</f>
        <v>607447.07999999996</v>
      </c>
      <c r="BK40" s="379">
        <f>VLOOKUP($B40,'1.วาง งบทดลอง 4 แถว'!$E$5875:$J$6713,6,0)</f>
        <v>0</v>
      </c>
      <c r="BL40" s="380">
        <f t="shared" si="7"/>
        <v>607447.07999999996</v>
      </c>
      <c r="BM40" s="385"/>
      <c r="BN40" s="385"/>
      <c r="BO40" s="386"/>
    </row>
    <row r="41" spans="1:67" ht="19.5" customHeight="1">
      <c r="A41" s="374">
        <v>38</v>
      </c>
      <c r="B41" s="375" t="s">
        <v>1736</v>
      </c>
      <c r="C41" s="376" t="s">
        <v>1737</v>
      </c>
      <c r="D41" s="377">
        <f>VLOOKUP($B41,'1.วาง งบทดลอง 4 แถว'!$E$2:$J$840,3,0)</f>
        <v>405091.5</v>
      </c>
      <c r="E41" s="378">
        <f>VLOOKUP($B41,'1.วาง งบทดลอง 4 แถว'!$E$2:$J$840,4,0)</f>
        <v>1222097.75</v>
      </c>
      <c r="F41" s="378">
        <f>VLOOKUP($B41,'1.วาง งบทดลอง 4 แถว'!$E$2:$J$840,5,0)</f>
        <v>7114930.7800000003</v>
      </c>
      <c r="G41" s="379">
        <f>VLOOKUP($B41,'1.วาง งบทดลอง 4 แถว'!$E$2:$J$840,6,0)</f>
        <v>0</v>
      </c>
      <c r="H41" s="380">
        <f t="shared" si="0"/>
        <v>7114930.7800000003</v>
      </c>
      <c r="I41" s="384"/>
      <c r="J41" s="385"/>
      <c r="K41" s="385"/>
      <c r="L41" s="377">
        <f>VLOOKUP($B41,'1.วาง งบทดลอง 4 แถว'!$E$841:$J$1679,3,0)</f>
        <v>0</v>
      </c>
      <c r="M41" s="378">
        <f>VLOOKUP($B41,'1.วาง งบทดลอง 4 แถว'!$E$841:$J$1679,4,0)</f>
        <v>0</v>
      </c>
      <c r="N41" s="378">
        <f>VLOOKUP($B41,'1.วาง งบทดลอง 4 แถว'!$E$841:$J$1679,5,0)</f>
        <v>258254.61</v>
      </c>
      <c r="O41" s="379">
        <f>VLOOKUP($B41,'1.วาง งบทดลอง 4 แถว'!$E$841:$J$1679,6,0)</f>
        <v>0</v>
      </c>
      <c r="P41" s="380">
        <f t="shared" si="1"/>
        <v>258254.61</v>
      </c>
      <c r="Q41" s="384"/>
      <c r="R41" s="385"/>
      <c r="S41" s="386"/>
      <c r="T41" s="377">
        <f>VLOOKUP($B41,'1.วาง งบทดลอง 4 แถว'!$E$1680:$J$2518,3,0)</f>
        <v>28590</v>
      </c>
      <c r="U41" s="378">
        <f>VLOOKUP($B41,'1.วาง งบทดลอง 4 แถว'!$E$1680:$J$2518,4,0)</f>
        <v>135449.5</v>
      </c>
      <c r="V41" s="378">
        <f>VLOOKUP($B41,'1.วาง งบทดลอง 4 แถว'!$E$1680:$J$2518,5,0)</f>
        <v>756085.35</v>
      </c>
      <c r="W41" s="379">
        <f>VLOOKUP($B41,'1.วาง งบทดลอง 4 แถว'!$E$1680:$J$2518,6,0)</f>
        <v>0</v>
      </c>
      <c r="X41" s="380">
        <f t="shared" si="2"/>
        <v>756085.35</v>
      </c>
      <c r="Y41" s="385"/>
      <c r="Z41" s="385"/>
      <c r="AA41" s="385"/>
      <c r="AB41" s="377">
        <f>VLOOKUP($B41,'1.วาง งบทดลอง 4 แถว'!$E$2519:$J$3357,3,0)</f>
        <v>0</v>
      </c>
      <c r="AC41" s="378">
        <f>VLOOKUP($B41,'1.วาง งบทดลอง 4 แถว'!$E$2519:$J$3357,4,0)</f>
        <v>0</v>
      </c>
      <c r="AD41" s="378">
        <f>VLOOKUP($B41,'1.วาง งบทดลอง 4 แถว'!$E$2519:$J$3357,5,0)</f>
        <v>262057.64</v>
      </c>
      <c r="AE41" s="379">
        <f>VLOOKUP($B41,'1.วาง งบทดลอง 4 แถว'!$E$2519:$J$3357,6,0)</f>
        <v>0</v>
      </c>
      <c r="AF41" s="380">
        <f t="shared" si="3"/>
        <v>262057.64</v>
      </c>
      <c r="AG41" s="384"/>
      <c r="AH41" s="385"/>
      <c r="AI41" s="385"/>
      <c r="AJ41" s="377">
        <f>VLOOKUP($B41,'1.วาง งบทดลอง 4 แถว'!$E$3358:$J$4196,3,0)</f>
        <v>0</v>
      </c>
      <c r="AK41" s="378">
        <f>VLOOKUP($B41,'1.วาง งบทดลอง 4 แถว'!$E$3358:$J$4196,4,0)</f>
        <v>805726.6</v>
      </c>
      <c r="AL41" s="378">
        <f>VLOOKUP($B41,'1.วาง งบทดลอง 4 แถว'!$E$3358:$J$4196,5,0)</f>
        <v>723955.95</v>
      </c>
      <c r="AM41" s="379">
        <f>VLOOKUP($B41,'1.วาง งบทดลอง 4 แถว'!$E$3358:$J$4196,6,0)</f>
        <v>0</v>
      </c>
      <c r="AN41" s="380">
        <f t="shared" si="4"/>
        <v>723955.95</v>
      </c>
      <c r="AO41" s="385"/>
      <c r="AP41" s="385"/>
      <c r="AQ41" s="385"/>
      <c r="AR41" s="377">
        <f>VLOOKUP($B41,'1.วาง งบทดลอง 4 แถว'!$E$4197:$J$5035,3,0)</f>
        <v>0</v>
      </c>
      <c r="AS41" s="378">
        <f>VLOOKUP($B41,'1.วาง งบทดลอง 4 แถว'!$E$4197:$J$5035,4,0)</f>
        <v>0</v>
      </c>
      <c r="AT41" s="378">
        <f>VLOOKUP($B41,'1.วาง งบทดลอง 4 แถว'!$E$4197:$J$5035,5,0)</f>
        <v>55308</v>
      </c>
      <c r="AU41" s="379">
        <f>VLOOKUP($B41,'1.วาง งบทดลอง 4 แถว'!$E$4197:$J$5035,6,0)</f>
        <v>0</v>
      </c>
      <c r="AV41" s="380">
        <f t="shared" si="5"/>
        <v>55308</v>
      </c>
      <c r="AW41" s="384"/>
      <c r="AX41" s="385"/>
      <c r="AY41" s="385"/>
      <c r="AZ41" s="377">
        <f>VLOOKUP($B41,'1.วาง งบทดลอง 4 แถว'!$E$5036:$J$5874,3,0)</f>
        <v>0</v>
      </c>
      <c r="BA41" s="378">
        <f>VLOOKUP($B41,'1.วาง งบทดลอง 4 แถว'!$E$5036:$J$5874,4,0)</f>
        <v>3265</v>
      </c>
      <c r="BB41" s="378">
        <f>VLOOKUP($B41,'1.วาง งบทดลอง 4 แถว'!$E$5036:$J$5874,5,0)</f>
        <v>185080.6</v>
      </c>
      <c r="BC41" s="379">
        <f>VLOOKUP($B41,'1.วาง งบทดลอง 4 แถว'!$E$5036:$J$5874,6,0)</f>
        <v>0</v>
      </c>
      <c r="BD41" s="380">
        <f t="shared" si="6"/>
        <v>185080.6</v>
      </c>
      <c r="BE41" s="384"/>
      <c r="BF41" s="385"/>
      <c r="BG41" s="385"/>
      <c r="BH41" s="377">
        <f>VLOOKUP($B41,'1.วาง งบทดลอง 4 แถว'!$E$5875:$J$6713,3,0)</f>
        <v>10060.799999999999</v>
      </c>
      <c r="BI41" s="378">
        <f>VLOOKUP($B41,'1.วาง งบทดลอง 4 แถว'!$E$5875:$J$6713,4,0)</f>
        <v>0</v>
      </c>
      <c r="BJ41" s="378">
        <f>VLOOKUP($B41,'1.วาง งบทดลอง 4 แถว'!$E$5875:$J$6713,5,0)</f>
        <v>68298.28</v>
      </c>
      <c r="BK41" s="379">
        <f>VLOOKUP($B41,'1.วาง งบทดลอง 4 แถว'!$E$5875:$J$6713,6,0)</f>
        <v>0</v>
      </c>
      <c r="BL41" s="380">
        <f t="shared" si="7"/>
        <v>68298.28</v>
      </c>
      <c r="BM41" s="385"/>
      <c r="BN41" s="385"/>
      <c r="BO41" s="386"/>
    </row>
    <row r="42" spans="1:67" ht="19.5" customHeight="1">
      <c r="A42" s="374">
        <v>39</v>
      </c>
      <c r="B42" s="375" t="s">
        <v>1738</v>
      </c>
      <c r="C42" s="376" t="s">
        <v>1739</v>
      </c>
      <c r="D42" s="377">
        <f>VLOOKUP($B42,'1.วาง งบทดลอง 4 แถว'!$E$2:$J$840,3,0)</f>
        <v>0</v>
      </c>
      <c r="E42" s="378">
        <f>VLOOKUP($B42,'1.วาง งบทดลอง 4 แถว'!$E$2:$J$840,4,0)</f>
        <v>0</v>
      </c>
      <c r="F42" s="378">
        <f>VLOOKUP($B42,'1.วาง งบทดลอง 4 แถว'!$E$2:$J$840,5,0)</f>
        <v>0</v>
      </c>
      <c r="G42" s="379">
        <f>VLOOKUP($B42,'1.วาง งบทดลอง 4 แถว'!$E$2:$J$840,6,0)</f>
        <v>0</v>
      </c>
      <c r="H42" s="380">
        <f t="shared" si="0"/>
        <v>0</v>
      </c>
      <c r="I42" s="384"/>
      <c r="J42" s="385"/>
      <c r="K42" s="385"/>
      <c r="L42" s="377">
        <f>VLOOKUP($B42,'1.วาง งบทดลอง 4 แถว'!$E$841:$J$1679,3,0)</f>
        <v>0</v>
      </c>
      <c r="M42" s="378">
        <f>VLOOKUP($B42,'1.วาง งบทดลอง 4 แถว'!$E$841:$J$1679,4,0)</f>
        <v>0</v>
      </c>
      <c r="N42" s="378">
        <f>VLOOKUP($B42,'1.วาง งบทดลอง 4 แถว'!$E$841:$J$1679,5,0)</f>
        <v>0</v>
      </c>
      <c r="O42" s="379">
        <f>VLOOKUP($B42,'1.วาง งบทดลอง 4 แถว'!$E$841:$J$1679,6,0)</f>
        <v>0</v>
      </c>
      <c r="P42" s="380">
        <f t="shared" si="1"/>
        <v>0</v>
      </c>
      <c r="Q42" s="384"/>
      <c r="R42" s="385"/>
      <c r="S42" s="386"/>
      <c r="T42" s="377">
        <f>VLOOKUP($B42,'1.วาง งบทดลอง 4 แถว'!$E$1680:$J$2518,3,0)</f>
        <v>13578</v>
      </c>
      <c r="U42" s="378">
        <f>VLOOKUP($B42,'1.วาง งบทดลอง 4 แถว'!$E$1680:$J$2518,4,0)</f>
        <v>37756</v>
      </c>
      <c r="V42" s="378">
        <f>VLOOKUP($B42,'1.วาง งบทดลอง 4 แถว'!$E$1680:$J$2518,5,0)</f>
        <v>0</v>
      </c>
      <c r="W42" s="379">
        <f>VLOOKUP($B42,'1.วาง งบทดลอง 4 แถว'!$E$1680:$J$2518,6,0)</f>
        <v>0</v>
      </c>
      <c r="X42" s="380">
        <f t="shared" si="2"/>
        <v>0</v>
      </c>
      <c r="Y42" s="385"/>
      <c r="Z42" s="385"/>
      <c r="AA42" s="385"/>
      <c r="AB42" s="377">
        <f>VLOOKUP($B42,'1.วาง งบทดลอง 4 แถว'!$E$2519:$J$3357,3,0)</f>
        <v>0</v>
      </c>
      <c r="AC42" s="378">
        <f>VLOOKUP($B42,'1.วาง งบทดลอง 4 แถว'!$E$2519:$J$3357,4,0)</f>
        <v>0</v>
      </c>
      <c r="AD42" s="378">
        <f>VLOOKUP($B42,'1.วาง งบทดลอง 4 แถว'!$E$2519:$J$3357,5,0)</f>
        <v>2149755.89</v>
      </c>
      <c r="AE42" s="379">
        <f>VLOOKUP($B42,'1.วาง งบทดลอง 4 แถว'!$E$2519:$J$3357,6,0)</f>
        <v>0</v>
      </c>
      <c r="AF42" s="380">
        <f t="shared" si="3"/>
        <v>2149755.89</v>
      </c>
      <c r="AG42" s="384"/>
      <c r="AH42" s="385"/>
      <c r="AI42" s="385"/>
      <c r="AJ42" s="377">
        <f>VLOOKUP($B42,'1.วาง งบทดลอง 4 แถว'!$E$3358:$J$4196,3,0)</f>
        <v>0</v>
      </c>
      <c r="AK42" s="378">
        <f>VLOOKUP($B42,'1.วาง งบทดลอง 4 แถว'!$E$3358:$J$4196,4,0)</f>
        <v>0</v>
      </c>
      <c r="AL42" s="378">
        <f>VLOOKUP($B42,'1.วาง งบทดลอง 4 แถว'!$E$3358:$J$4196,5,0)</f>
        <v>0</v>
      </c>
      <c r="AM42" s="379">
        <f>VLOOKUP($B42,'1.วาง งบทดลอง 4 แถว'!$E$3358:$J$4196,6,0)</f>
        <v>0</v>
      </c>
      <c r="AN42" s="380">
        <f t="shared" si="4"/>
        <v>0</v>
      </c>
      <c r="AO42" s="385"/>
      <c r="AP42" s="385"/>
      <c r="AQ42" s="385"/>
      <c r="AR42" s="377">
        <f>VLOOKUP($B42,'1.วาง งบทดลอง 4 แถว'!$E$4197:$J$5035,3,0)</f>
        <v>0</v>
      </c>
      <c r="AS42" s="378">
        <f>VLOOKUP($B42,'1.วาง งบทดลอง 4 แถว'!$E$4197:$J$5035,4,0)</f>
        <v>0</v>
      </c>
      <c r="AT42" s="378">
        <f>VLOOKUP($B42,'1.วาง งบทดลอง 4 แถว'!$E$4197:$J$5035,5,0)</f>
        <v>0</v>
      </c>
      <c r="AU42" s="379">
        <f>VLOOKUP($B42,'1.วาง งบทดลอง 4 แถว'!$E$4197:$J$5035,6,0)</f>
        <v>0</v>
      </c>
      <c r="AV42" s="380">
        <f t="shared" si="5"/>
        <v>0</v>
      </c>
      <c r="AW42" s="384"/>
      <c r="AX42" s="385"/>
      <c r="AY42" s="385"/>
      <c r="AZ42" s="377">
        <f>VLOOKUP($B42,'1.วาง งบทดลอง 4 แถว'!$E$5036:$J$5874,3,0)</f>
        <v>0</v>
      </c>
      <c r="BA42" s="378">
        <f>VLOOKUP($B42,'1.วาง งบทดลอง 4 แถว'!$E$5036:$J$5874,4,0)</f>
        <v>0</v>
      </c>
      <c r="BB42" s="378">
        <f>VLOOKUP($B42,'1.วาง งบทดลอง 4 แถว'!$E$5036:$J$5874,5,0)</f>
        <v>0</v>
      </c>
      <c r="BC42" s="379">
        <f>VLOOKUP($B42,'1.วาง งบทดลอง 4 แถว'!$E$5036:$J$5874,6,0)</f>
        <v>0</v>
      </c>
      <c r="BD42" s="380">
        <f t="shared" si="6"/>
        <v>0</v>
      </c>
      <c r="BE42" s="384"/>
      <c r="BF42" s="385"/>
      <c r="BG42" s="385"/>
      <c r="BH42" s="377">
        <f>VLOOKUP($B42,'1.วาง งบทดลอง 4 แถว'!$E$5875:$J$6713,3,0)</f>
        <v>0</v>
      </c>
      <c r="BI42" s="378">
        <f>VLOOKUP($B42,'1.วาง งบทดลอง 4 แถว'!$E$5875:$J$6713,4,0)</f>
        <v>0</v>
      </c>
      <c r="BJ42" s="378">
        <f>VLOOKUP($B42,'1.วาง งบทดลอง 4 แถว'!$E$5875:$J$6713,5,0)</f>
        <v>0</v>
      </c>
      <c r="BK42" s="379">
        <f>VLOOKUP($B42,'1.วาง งบทดลอง 4 แถว'!$E$5875:$J$6713,6,0)</f>
        <v>0</v>
      </c>
      <c r="BL42" s="380">
        <f t="shared" si="7"/>
        <v>0</v>
      </c>
      <c r="BM42" s="385"/>
      <c r="BN42" s="385"/>
      <c r="BO42" s="386"/>
    </row>
    <row r="43" spans="1:67" ht="19.5" customHeight="1">
      <c r="A43" s="374">
        <v>40</v>
      </c>
      <c r="B43" s="375" t="s">
        <v>1740</v>
      </c>
      <c r="C43" s="376" t="s">
        <v>442</v>
      </c>
      <c r="D43" s="377">
        <f>VLOOKUP($B43,'1.วาง งบทดลอง 4 แถว'!$E$2:$J$840,3,0)</f>
        <v>1343519</v>
      </c>
      <c r="E43" s="378">
        <f>VLOOKUP($B43,'1.วาง งบทดลอง 4 แถว'!$E$2:$J$840,4,0)</f>
        <v>1343519</v>
      </c>
      <c r="F43" s="378">
        <f>VLOOKUP($B43,'1.วาง งบทดลอง 4 แถว'!$E$2:$J$840,5,0)</f>
        <v>0</v>
      </c>
      <c r="G43" s="379">
        <f>VLOOKUP($B43,'1.วาง งบทดลอง 4 แถว'!$E$2:$J$840,6,0)</f>
        <v>0</v>
      </c>
      <c r="H43" s="380">
        <f t="shared" si="0"/>
        <v>0</v>
      </c>
      <c r="I43" s="384"/>
      <c r="J43" s="385"/>
      <c r="K43" s="385"/>
      <c r="L43" s="377">
        <f>VLOOKUP($B43,'1.วาง งบทดลอง 4 แถว'!$E$841:$J$1679,3,0)</f>
        <v>113970.07</v>
      </c>
      <c r="M43" s="378">
        <f>VLOOKUP($B43,'1.วาง งบทดลอง 4 แถว'!$E$841:$J$1679,4,0)</f>
        <v>113970.07</v>
      </c>
      <c r="N43" s="378">
        <f>VLOOKUP($B43,'1.วาง งบทดลอง 4 แถว'!$E$841:$J$1679,5,0)</f>
        <v>0</v>
      </c>
      <c r="O43" s="379">
        <f>VLOOKUP($B43,'1.วาง งบทดลอง 4 แถว'!$E$841:$J$1679,6,0)</f>
        <v>0</v>
      </c>
      <c r="P43" s="380">
        <f t="shared" si="1"/>
        <v>0</v>
      </c>
      <c r="Q43" s="384"/>
      <c r="R43" s="385"/>
      <c r="S43" s="386"/>
      <c r="T43" s="377">
        <f>VLOOKUP($B43,'1.วาง งบทดลอง 4 แถว'!$E$1680:$J$2518,3,0)</f>
        <v>313390</v>
      </c>
      <c r="U43" s="378">
        <f>VLOOKUP($B43,'1.วาง งบทดลอง 4 แถว'!$E$1680:$J$2518,4,0)</f>
        <v>313390</v>
      </c>
      <c r="V43" s="378">
        <f>VLOOKUP($B43,'1.วาง งบทดลอง 4 แถว'!$E$1680:$J$2518,5,0)</f>
        <v>0</v>
      </c>
      <c r="W43" s="379">
        <f>VLOOKUP($B43,'1.วาง งบทดลอง 4 แถว'!$E$1680:$J$2518,6,0)</f>
        <v>0</v>
      </c>
      <c r="X43" s="380">
        <f t="shared" si="2"/>
        <v>0</v>
      </c>
      <c r="Y43" s="385"/>
      <c r="Z43" s="385"/>
      <c r="AA43" s="385"/>
      <c r="AB43" s="377">
        <f>VLOOKUP($B43,'1.วาง งบทดลอง 4 แถว'!$E$2519:$J$3357,3,0)</f>
        <v>366886.5</v>
      </c>
      <c r="AC43" s="378">
        <f>VLOOKUP($B43,'1.วาง งบทดลอง 4 แถว'!$E$2519:$J$3357,4,0)</f>
        <v>366886.5</v>
      </c>
      <c r="AD43" s="378">
        <f>VLOOKUP($B43,'1.วาง งบทดลอง 4 แถว'!$E$2519:$J$3357,5,0)</f>
        <v>0</v>
      </c>
      <c r="AE43" s="379">
        <f>VLOOKUP($B43,'1.วาง งบทดลอง 4 แถว'!$E$2519:$J$3357,6,0)</f>
        <v>0</v>
      </c>
      <c r="AF43" s="380">
        <f t="shared" si="3"/>
        <v>0</v>
      </c>
      <c r="AG43" s="384"/>
      <c r="AH43" s="385"/>
      <c r="AI43" s="385"/>
      <c r="AJ43" s="377">
        <f>VLOOKUP($B43,'1.วาง งบทดลอง 4 แถว'!$E$3358:$J$4196,3,0)</f>
        <v>540456.69999999995</v>
      </c>
      <c r="AK43" s="378">
        <f>VLOOKUP($B43,'1.วาง งบทดลอง 4 แถว'!$E$3358:$J$4196,4,0)</f>
        <v>540456.69999999995</v>
      </c>
      <c r="AL43" s="378">
        <f>VLOOKUP($B43,'1.วาง งบทดลอง 4 แถว'!$E$3358:$J$4196,5,0)</f>
        <v>0</v>
      </c>
      <c r="AM43" s="379">
        <f>VLOOKUP($B43,'1.วาง งบทดลอง 4 แถว'!$E$3358:$J$4196,6,0)</f>
        <v>0</v>
      </c>
      <c r="AN43" s="380">
        <f t="shared" si="4"/>
        <v>0</v>
      </c>
      <c r="AO43" s="385"/>
      <c r="AP43" s="385"/>
      <c r="AQ43" s="385"/>
      <c r="AR43" s="377">
        <f>VLOOKUP($B43,'1.วาง งบทดลอง 4 แถว'!$E$4197:$J$5035,3,0)</f>
        <v>145977</v>
      </c>
      <c r="AS43" s="378">
        <f>VLOOKUP($B43,'1.วาง งบทดลอง 4 แถว'!$E$4197:$J$5035,4,0)</f>
        <v>145977</v>
      </c>
      <c r="AT43" s="378">
        <f>VLOOKUP($B43,'1.วาง งบทดลอง 4 แถว'!$E$4197:$J$5035,5,0)</f>
        <v>0</v>
      </c>
      <c r="AU43" s="379">
        <f>VLOOKUP($B43,'1.วาง งบทดลอง 4 แถว'!$E$4197:$J$5035,6,0)</f>
        <v>0</v>
      </c>
      <c r="AV43" s="380">
        <f t="shared" si="5"/>
        <v>0</v>
      </c>
      <c r="AW43" s="384"/>
      <c r="AX43" s="385"/>
      <c r="AY43" s="385"/>
      <c r="AZ43" s="377">
        <f>VLOOKUP($B43,'1.วาง งบทดลอง 4 แถว'!$E$5036:$J$5874,3,0)</f>
        <v>163838.57999999999</v>
      </c>
      <c r="BA43" s="378">
        <f>VLOOKUP($B43,'1.วาง งบทดลอง 4 แถว'!$E$5036:$J$5874,4,0)</f>
        <v>163838.57999999999</v>
      </c>
      <c r="BB43" s="378">
        <f>VLOOKUP($B43,'1.วาง งบทดลอง 4 แถว'!$E$5036:$J$5874,5,0)</f>
        <v>0</v>
      </c>
      <c r="BC43" s="379">
        <f>VLOOKUP($B43,'1.วาง งบทดลอง 4 แถว'!$E$5036:$J$5874,6,0)</f>
        <v>0</v>
      </c>
      <c r="BD43" s="380">
        <f t="shared" si="6"/>
        <v>0</v>
      </c>
      <c r="BE43" s="384"/>
      <c r="BF43" s="385"/>
      <c r="BG43" s="385"/>
      <c r="BH43" s="377">
        <f>VLOOKUP($B43,'1.วาง งบทดลอง 4 แถว'!$E$5875:$J$6713,3,0)</f>
        <v>29316</v>
      </c>
      <c r="BI43" s="378">
        <f>VLOOKUP($B43,'1.วาง งบทดลอง 4 แถว'!$E$5875:$J$6713,4,0)</f>
        <v>29316</v>
      </c>
      <c r="BJ43" s="378">
        <f>VLOOKUP($B43,'1.วาง งบทดลอง 4 แถว'!$E$5875:$J$6713,5,0)</f>
        <v>0</v>
      </c>
      <c r="BK43" s="379">
        <f>VLOOKUP($B43,'1.วาง งบทดลอง 4 แถว'!$E$5875:$J$6713,6,0)</f>
        <v>0</v>
      </c>
      <c r="BL43" s="380">
        <f t="shared" si="7"/>
        <v>0</v>
      </c>
      <c r="BM43" s="385"/>
      <c r="BN43" s="385"/>
      <c r="BO43" s="386"/>
    </row>
    <row r="44" spans="1:67" ht="19.5" customHeight="1">
      <c r="A44" s="374">
        <v>41</v>
      </c>
      <c r="B44" s="375" t="s">
        <v>1741</v>
      </c>
      <c r="C44" s="376" t="s">
        <v>1742</v>
      </c>
      <c r="D44" s="377">
        <f>VLOOKUP($B44,'1.วาง งบทดลอง 4 แถว'!$E$2:$J$840,3,0)</f>
        <v>7792391.2199999997</v>
      </c>
      <c r="E44" s="378">
        <f>VLOOKUP($B44,'1.วาง งบทดลอง 4 แถว'!$E$2:$J$840,4,0)</f>
        <v>7126486.3600000003</v>
      </c>
      <c r="F44" s="378">
        <f>VLOOKUP($B44,'1.วาง งบทดลอง 4 แถว'!$E$2:$J$840,5,0)</f>
        <v>11778418.73</v>
      </c>
      <c r="G44" s="379">
        <f>VLOOKUP($B44,'1.วาง งบทดลอง 4 แถว'!$E$2:$J$840,6,0)</f>
        <v>0</v>
      </c>
      <c r="H44" s="380">
        <f t="shared" si="0"/>
        <v>11778418.73</v>
      </c>
      <c r="I44" s="384"/>
      <c r="J44" s="385"/>
      <c r="K44" s="385"/>
      <c r="L44" s="377">
        <f>VLOOKUP($B44,'1.วาง งบทดลอง 4 แถว'!$E$841:$J$1679,3,0)</f>
        <v>380266.74</v>
      </c>
      <c r="M44" s="378">
        <f>VLOOKUP($B44,'1.วาง งบทดลอง 4 แถว'!$E$841:$J$1679,4,0)</f>
        <v>337978.49</v>
      </c>
      <c r="N44" s="378">
        <f>VLOOKUP($B44,'1.วาง งบทดลอง 4 แถว'!$E$841:$J$1679,5,0)</f>
        <v>147182.24</v>
      </c>
      <c r="O44" s="379">
        <f>VLOOKUP($B44,'1.วาง งบทดลอง 4 แถว'!$E$841:$J$1679,6,0)</f>
        <v>0</v>
      </c>
      <c r="P44" s="380">
        <f t="shared" si="1"/>
        <v>147182.24</v>
      </c>
      <c r="Q44" s="384"/>
      <c r="R44" s="385"/>
      <c r="S44" s="386"/>
      <c r="T44" s="377">
        <f>VLOOKUP($B44,'1.วาง งบทดลอง 4 แถว'!$E$1680:$J$2518,3,0)</f>
        <v>2341696.8199999998</v>
      </c>
      <c r="U44" s="378">
        <f>VLOOKUP($B44,'1.วาง งบทดลอง 4 แถว'!$E$1680:$J$2518,4,0)</f>
        <v>2613190.1800000002</v>
      </c>
      <c r="V44" s="378">
        <f>VLOOKUP($B44,'1.วาง งบทดลอง 4 แถว'!$E$1680:$J$2518,5,0)</f>
        <v>1766693.73</v>
      </c>
      <c r="W44" s="379">
        <f>VLOOKUP($B44,'1.วาง งบทดลอง 4 แถว'!$E$1680:$J$2518,6,0)</f>
        <v>0</v>
      </c>
      <c r="X44" s="380">
        <f t="shared" si="2"/>
        <v>1766693.73</v>
      </c>
      <c r="Y44" s="385"/>
      <c r="Z44" s="385"/>
      <c r="AA44" s="385"/>
      <c r="AB44" s="377">
        <f>VLOOKUP($B44,'1.วาง งบทดลอง 4 แถว'!$E$2519:$J$3357,3,0)</f>
        <v>752392.5</v>
      </c>
      <c r="AC44" s="378">
        <f>VLOOKUP($B44,'1.วาง งบทดลอง 4 แถว'!$E$2519:$J$3357,4,0)</f>
        <v>640049.5</v>
      </c>
      <c r="AD44" s="378">
        <f>VLOOKUP($B44,'1.วาง งบทดลอง 4 แถว'!$E$2519:$J$3357,5,0)</f>
        <v>177080.56</v>
      </c>
      <c r="AE44" s="379">
        <f>VLOOKUP($B44,'1.วาง งบทดลอง 4 แถว'!$E$2519:$J$3357,6,0)</f>
        <v>0</v>
      </c>
      <c r="AF44" s="380">
        <f t="shared" si="3"/>
        <v>177080.56</v>
      </c>
      <c r="AG44" s="384"/>
      <c r="AH44" s="385"/>
      <c r="AI44" s="385"/>
      <c r="AJ44" s="377">
        <f>VLOOKUP($B44,'1.วาง งบทดลอง 4 แถว'!$E$3358:$J$4196,3,0)</f>
        <v>719869.19</v>
      </c>
      <c r="AK44" s="378">
        <f>VLOOKUP($B44,'1.วาง งบทดลอง 4 แถว'!$E$3358:$J$4196,4,0)</f>
        <v>631467.18000000005</v>
      </c>
      <c r="AL44" s="378">
        <f>VLOOKUP($B44,'1.วาง งบทดลอง 4 แถว'!$E$3358:$J$4196,5,0)</f>
        <v>1203813.93</v>
      </c>
      <c r="AM44" s="379">
        <f>VLOOKUP($B44,'1.วาง งบทดลอง 4 แถว'!$E$3358:$J$4196,6,0)</f>
        <v>0</v>
      </c>
      <c r="AN44" s="380">
        <f t="shared" si="4"/>
        <v>1203813.93</v>
      </c>
      <c r="AO44" s="385"/>
      <c r="AP44" s="385"/>
      <c r="AQ44" s="385"/>
      <c r="AR44" s="377">
        <f>VLOOKUP($B44,'1.วาง งบทดลอง 4 แถว'!$E$4197:$J$5035,3,0)</f>
        <v>303466.96000000002</v>
      </c>
      <c r="AS44" s="378">
        <f>VLOOKUP($B44,'1.วาง งบทดลอง 4 แถว'!$E$4197:$J$5035,4,0)</f>
        <v>226348.48</v>
      </c>
      <c r="AT44" s="378">
        <f>VLOOKUP($B44,'1.วาง งบทดลอง 4 แถว'!$E$4197:$J$5035,5,0)</f>
        <v>1078356.03</v>
      </c>
      <c r="AU44" s="379">
        <f>VLOOKUP($B44,'1.วาง งบทดลอง 4 แถว'!$E$4197:$J$5035,6,0)</f>
        <v>0</v>
      </c>
      <c r="AV44" s="380">
        <f t="shared" si="5"/>
        <v>1078356.03</v>
      </c>
      <c r="AW44" s="384"/>
      <c r="AX44" s="385"/>
      <c r="AY44" s="385"/>
      <c r="AZ44" s="377">
        <f>VLOOKUP($B44,'1.วาง งบทดลอง 4 แถว'!$E$5036:$J$5874,3,0)</f>
        <v>284517.8</v>
      </c>
      <c r="BA44" s="378">
        <f>VLOOKUP($B44,'1.วาง งบทดลอง 4 แถว'!$E$5036:$J$5874,4,0)</f>
        <v>276853.03999999998</v>
      </c>
      <c r="BB44" s="378">
        <f>VLOOKUP($B44,'1.วาง งบทดลอง 4 แถว'!$E$5036:$J$5874,5,0)</f>
        <v>214870.15</v>
      </c>
      <c r="BC44" s="379">
        <f>VLOOKUP($B44,'1.วาง งบทดลอง 4 แถว'!$E$5036:$J$5874,6,0)</f>
        <v>0</v>
      </c>
      <c r="BD44" s="380">
        <f t="shared" si="6"/>
        <v>214870.15</v>
      </c>
      <c r="BE44" s="384"/>
      <c r="BF44" s="385"/>
      <c r="BG44" s="385"/>
      <c r="BH44" s="377">
        <f>VLOOKUP($B44,'1.วาง งบทดลอง 4 แถว'!$E$5875:$J$6713,3,0)</f>
        <v>59861.46</v>
      </c>
      <c r="BI44" s="378">
        <f>VLOOKUP($B44,'1.วาง งบทดลอง 4 แถว'!$E$5875:$J$6713,4,0)</f>
        <v>44436.94</v>
      </c>
      <c r="BJ44" s="378">
        <f>VLOOKUP($B44,'1.วาง งบทดลอง 4 แถว'!$E$5875:$J$6713,5,0)</f>
        <v>90335.2</v>
      </c>
      <c r="BK44" s="379">
        <f>VLOOKUP($B44,'1.วาง งบทดลอง 4 แถว'!$E$5875:$J$6713,6,0)</f>
        <v>0</v>
      </c>
      <c r="BL44" s="380">
        <f t="shared" si="7"/>
        <v>90335.2</v>
      </c>
      <c r="BM44" s="385"/>
      <c r="BN44" s="385"/>
      <c r="BO44" s="386"/>
    </row>
    <row r="45" spans="1:67" ht="19.5" customHeight="1">
      <c r="A45" s="374">
        <v>42</v>
      </c>
      <c r="B45" s="375" t="s">
        <v>1743</v>
      </c>
      <c r="C45" s="376" t="s">
        <v>1744</v>
      </c>
      <c r="D45" s="377">
        <f>VLOOKUP($B45,'1.วาง งบทดลอง 4 แถว'!$E$2:$J$840,3,0)</f>
        <v>5940062.0099999998</v>
      </c>
      <c r="E45" s="378">
        <f>VLOOKUP($B45,'1.วาง งบทดลอง 4 แถว'!$E$2:$J$840,4,0)</f>
        <v>5940062.0099999998</v>
      </c>
      <c r="F45" s="378">
        <f>VLOOKUP($B45,'1.วาง งบทดลอง 4 แถว'!$E$2:$J$840,5,0)</f>
        <v>0</v>
      </c>
      <c r="G45" s="379">
        <f>VLOOKUP($B45,'1.วาง งบทดลอง 4 แถว'!$E$2:$J$840,6,0)</f>
        <v>0</v>
      </c>
      <c r="H45" s="380">
        <f t="shared" si="0"/>
        <v>0</v>
      </c>
      <c r="I45" s="384"/>
      <c r="J45" s="385"/>
      <c r="K45" s="385"/>
      <c r="L45" s="377">
        <f>VLOOKUP($B45,'1.วาง งบทดลอง 4 แถว'!$E$841:$J$1679,3,0)</f>
        <v>327144</v>
      </c>
      <c r="M45" s="378">
        <f>VLOOKUP($B45,'1.วาง งบทดลอง 4 แถว'!$E$841:$J$1679,4,0)</f>
        <v>334479.34999999998</v>
      </c>
      <c r="N45" s="378">
        <f>VLOOKUP($B45,'1.วาง งบทดลอง 4 แถว'!$E$841:$J$1679,5,0)</f>
        <v>373738.36</v>
      </c>
      <c r="O45" s="379">
        <f>VLOOKUP($B45,'1.วาง งบทดลอง 4 แถว'!$E$841:$J$1679,6,0)</f>
        <v>0</v>
      </c>
      <c r="P45" s="380">
        <f t="shared" si="1"/>
        <v>373738.36</v>
      </c>
      <c r="Q45" s="384"/>
      <c r="R45" s="385"/>
      <c r="S45" s="386"/>
      <c r="T45" s="377">
        <f>VLOOKUP($B45,'1.วาง งบทดลอง 4 แถว'!$E$1680:$J$2518,3,0)</f>
        <v>96330</v>
      </c>
      <c r="U45" s="378">
        <f>VLOOKUP($B45,'1.วาง งบทดลอง 4 แถว'!$E$1680:$J$2518,4,0)</f>
        <v>99957.5</v>
      </c>
      <c r="V45" s="378">
        <f>VLOOKUP($B45,'1.วาง งบทดลอง 4 แถว'!$E$1680:$J$2518,5,0)</f>
        <v>0</v>
      </c>
      <c r="W45" s="379">
        <f>VLOOKUP($B45,'1.วาง งบทดลอง 4 แถว'!$E$1680:$J$2518,6,0)</f>
        <v>0</v>
      </c>
      <c r="X45" s="380">
        <f t="shared" si="2"/>
        <v>0</v>
      </c>
      <c r="Y45" s="385"/>
      <c r="Z45" s="385"/>
      <c r="AA45" s="385"/>
      <c r="AB45" s="377">
        <f>VLOOKUP($B45,'1.วาง งบทดลอง 4 แถว'!$E$2519:$J$3357,3,0)</f>
        <v>523656</v>
      </c>
      <c r="AC45" s="378">
        <f>VLOOKUP($B45,'1.วาง งบทดลอง 4 แถว'!$E$2519:$J$3357,4,0)</f>
        <v>3138908.75</v>
      </c>
      <c r="AD45" s="378">
        <f>VLOOKUP($B45,'1.วาง งบทดลอง 4 แถว'!$E$2519:$J$3357,5,0)</f>
        <v>367525</v>
      </c>
      <c r="AE45" s="379">
        <f>VLOOKUP($B45,'1.วาง งบทดลอง 4 แถว'!$E$2519:$J$3357,6,0)</f>
        <v>0</v>
      </c>
      <c r="AF45" s="380">
        <f t="shared" si="3"/>
        <v>367525</v>
      </c>
      <c r="AG45" s="384"/>
      <c r="AH45" s="385"/>
      <c r="AI45" s="385"/>
      <c r="AJ45" s="377">
        <f>VLOOKUP($B45,'1.วาง งบทดลอง 4 แถว'!$E$3358:$J$4196,3,0)</f>
        <v>74848</v>
      </c>
      <c r="AK45" s="378">
        <f>VLOOKUP($B45,'1.วาง งบทดลอง 4 แถว'!$E$3358:$J$4196,4,0)</f>
        <v>64487</v>
      </c>
      <c r="AL45" s="378">
        <f>VLOOKUP($B45,'1.วาง งบทดลอง 4 แถว'!$E$3358:$J$4196,5,0)</f>
        <v>10361</v>
      </c>
      <c r="AM45" s="379">
        <f>VLOOKUP($B45,'1.วาง งบทดลอง 4 แถว'!$E$3358:$J$4196,6,0)</f>
        <v>0</v>
      </c>
      <c r="AN45" s="380">
        <f t="shared" si="4"/>
        <v>10361</v>
      </c>
      <c r="AO45" s="385"/>
      <c r="AP45" s="385"/>
      <c r="AQ45" s="385"/>
      <c r="AR45" s="377">
        <f>VLOOKUP($B45,'1.วาง งบทดลอง 4 แถว'!$E$4197:$J$5035,3,0)</f>
        <v>21740</v>
      </c>
      <c r="AS45" s="378">
        <f>VLOOKUP($B45,'1.วาง งบทดลอง 4 แถว'!$E$4197:$J$5035,4,0)</f>
        <v>21740</v>
      </c>
      <c r="AT45" s="378">
        <f>VLOOKUP($B45,'1.วาง งบทดลอง 4 แถว'!$E$4197:$J$5035,5,0)</f>
        <v>2919.8</v>
      </c>
      <c r="AU45" s="379">
        <f>VLOOKUP($B45,'1.วาง งบทดลอง 4 แถว'!$E$4197:$J$5035,6,0)</f>
        <v>0</v>
      </c>
      <c r="AV45" s="380">
        <f t="shared" si="5"/>
        <v>2919.8</v>
      </c>
      <c r="AW45" s="384"/>
      <c r="AX45" s="385"/>
      <c r="AY45" s="385"/>
      <c r="AZ45" s="377">
        <f>VLOOKUP($B45,'1.วาง งบทดลอง 4 แถว'!$E$5036:$J$5874,3,0)</f>
        <v>11495</v>
      </c>
      <c r="BA45" s="378">
        <f>VLOOKUP($B45,'1.วาง งบทดลอง 4 แถว'!$E$5036:$J$5874,4,0)</f>
        <v>11495</v>
      </c>
      <c r="BB45" s="378">
        <f>VLOOKUP($B45,'1.วาง งบทดลอง 4 แถว'!$E$5036:$J$5874,5,0)</f>
        <v>0</v>
      </c>
      <c r="BC45" s="379">
        <f>VLOOKUP($B45,'1.วาง งบทดลอง 4 แถว'!$E$5036:$J$5874,6,0)</f>
        <v>0</v>
      </c>
      <c r="BD45" s="380">
        <f t="shared" si="6"/>
        <v>0</v>
      </c>
      <c r="BE45" s="384"/>
      <c r="BF45" s="385"/>
      <c r="BG45" s="385"/>
      <c r="BH45" s="377">
        <f>VLOOKUP($B45,'1.วาง งบทดลอง 4 แถว'!$E$5875:$J$6713,3,0)</f>
        <v>12059.5</v>
      </c>
      <c r="BI45" s="378">
        <f>VLOOKUP($B45,'1.วาง งบทดลอง 4 แถว'!$E$5875:$J$6713,4,0)</f>
        <v>25584.7</v>
      </c>
      <c r="BJ45" s="378">
        <f>VLOOKUP($B45,'1.วาง งบทดลอง 4 แถว'!$E$5875:$J$6713,5,0)</f>
        <v>20164.7</v>
      </c>
      <c r="BK45" s="379">
        <f>VLOOKUP($B45,'1.วาง งบทดลอง 4 แถว'!$E$5875:$J$6713,6,0)</f>
        <v>0</v>
      </c>
      <c r="BL45" s="380">
        <f t="shared" si="7"/>
        <v>20164.7</v>
      </c>
      <c r="BM45" s="385"/>
      <c r="BN45" s="385"/>
      <c r="BO45" s="386"/>
    </row>
    <row r="46" spans="1:67" ht="19.5" customHeight="1">
      <c r="A46" s="374">
        <v>43</v>
      </c>
      <c r="B46" s="375" t="s">
        <v>1745</v>
      </c>
      <c r="C46" s="376" t="s">
        <v>1746</v>
      </c>
      <c r="D46" s="377">
        <f>VLOOKUP($B46,'1.วาง งบทดลอง 4 แถว'!$E$2:$J$840,3,0)</f>
        <v>6720.92</v>
      </c>
      <c r="E46" s="378">
        <f>VLOOKUP($B46,'1.วาง งบทดลอง 4 แถว'!$E$2:$J$840,4,0)</f>
        <v>9254.67</v>
      </c>
      <c r="F46" s="378">
        <f>VLOOKUP($B46,'1.วาง งบทดลอง 4 แถว'!$E$2:$J$840,5,0)</f>
        <v>15520.75</v>
      </c>
      <c r="G46" s="379">
        <f>VLOOKUP($B46,'1.วาง งบทดลอง 4 แถว'!$E$2:$J$840,6,0)</f>
        <v>0</v>
      </c>
      <c r="H46" s="380">
        <f t="shared" si="0"/>
        <v>15520.75</v>
      </c>
      <c r="I46" s="384"/>
      <c r="J46" s="385"/>
      <c r="K46" s="385"/>
      <c r="L46" s="377">
        <f>VLOOKUP($B46,'1.วาง งบทดลอง 4 แถว'!$E$841:$J$1679,3,0)</f>
        <v>0</v>
      </c>
      <c r="M46" s="378">
        <f>VLOOKUP($B46,'1.วาง งบทดลอง 4 แถว'!$E$841:$J$1679,4,0)</f>
        <v>0</v>
      </c>
      <c r="N46" s="378">
        <f>VLOOKUP($B46,'1.วาง งบทดลอง 4 แถว'!$E$841:$J$1679,5,0)</f>
        <v>0</v>
      </c>
      <c r="O46" s="379">
        <f>VLOOKUP($B46,'1.วาง งบทดลอง 4 แถว'!$E$841:$J$1679,6,0)</f>
        <v>0</v>
      </c>
      <c r="P46" s="380">
        <f t="shared" si="1"/>
        <v>0</v>
      </c>
      <c r="Q46" s="384"/>
      <c r="R46" s="385"/>
      <c r="S46" s="386"/>
      <c r="T46" s="377">
        <f>VLOOKUP($B46,'1.วาง งบทดลอง 4 แถว'!$E$1680:$J$2518,3,0)</f>
        <v>32431.5</v>
      </c>
      <c r="U46" s="378">
        <f>VLOOKUP($B46,'1.วาง งบทดลอง 4 แถว'!$E$1680:$J$2518,4,0)</f>
        <v>69026.25</v>
      </c>
      <c r="V46" s="378">
        <f>VLOOKUP($B46,'1.วาง งบทดลอง 4 แถว'!$E$1680:$J$2518,5,0)</f>
        <v>127066.04</v>
      </c>
      <c r="W46" s="379">
        <f>VLOOKUP($B46,'1.วาง งบทดลอง 4 แถว'!$E$1680:$J$2518,6,0)</f>
        <v>0</v>
      </c>
      <c r="X46" s="380">
        <f t="shared" si="2"/>
        <v>127066.04</v>
      </c>
      <c r="Y46" s="385"/>
      <c r="Z46" s="385"/>
      <c r="AA46" s="385"/>
      <c r="AB46" s="377">
        <f>VLOOKUP($B46,'1.วาง งบทดลอง 4 แถว'!$E$2519:$J$3357,3,0)</f>
        <v>178070.52</v>
      </c>
      <c r="AC46" s="378">
        <f>VLOOKUP($B46,'1.วาง งบทดลอง 4 แถว'!$E$2519:$J$3357,4,0)</f>
        <v>178070.52</v>
      </c>
      <c r="AD46" s="378">
        <f>VLOOKUP($B46,'1.วาง งบทดลอง 4 แถว'!$E$2519:$J$3357,5,0)</f>
        <v>0</v>
      </c>
      <c r="AE46" s="379">
        <f>VLOOKUP($B46,'1.วาง งบทดลอง 4 แถว'!$E$2519:$J$3357,6,0)</f>
        <v>0</v>
      </c>
      <c r="AF46" s="380">
        <f t="shared" si="3"/>
        <v>0</v>
      </c>
      <c r="AG46" s="384"/>
      <c r="AH46" s="385"/>
      <c r="AI46" s="385"/>
      <c r="AJ46" s="377">
        <f>VLOOKUP($B46,'1.วาง งบทดลอง 4 แถว'!$E$3358:$J$4196,3,0)</f>
        <v>0</v>
      </c>
      <c r="AK46" s="378">
        <f>VLOOKUP($B46,'1.วาง งบทดลอง 4 แถว'!$E$3358:$J$4196,4,0)</f>
        <v>0</v>
      </c>
      <c r="AL46" s="378">
        <f>VLOOKUP($B46,'1.วาง งบทดลอง 4 แถว'!$E$3358:$J$4196,5,0)</f>
        <v>0</v>
      </c>
      <c r="AM46" s="379">
        <f>VLOOKUP($B46,'1.วาง งบทดลอง 4 แถว'!$E$3358:$J$4196,6,0)</f>
        <v>0</v>
      </c>
      <c r="AN46" s="380">
        <f t="shared" si="4"/>
        <v>0</v>
      </c>
      <c r="AO46" s="385"/>
      <c r="AP46" s="385"/>
      <c r="AQ46" s="385"/>
      <c r="AR46" s="377">
        <f>VLOOKUP($B46,'1.วาง งบทดลอง 4 แถว'!$E$4197:$J$5035,3,0)</f>
        <v>100</v>
      </c>
      <c r="AS46" s="378">
        <f>VLOOKUP($B46,'1.วาง งบทดลอง 4 แถว'!$E$4197:$J$5035,4,0)</f>
        <v>100</v>
      </c>
      <c r="AT46" s="378">
        <f>VLOOKUP($B46,'1.วาง งบทดลอง 4 แถว'!$E$4197:$J$5035,5,0)</f>
        <v>9985.5</v>
      </c>
      <c r="AU46" s="379">
        <f>VLOOKUP($B46,'1.วาง งบทดลอง 4 แถว'!$E$4197:$J$5035,6,0)</f>
        <v>0</v>
      </c>
      <c r="AV46" s="380">
        <f t="shared" si="5"/>
        <v>9985.5</v>
      </c>
      <c r="AW46" s="384"/>
      <c r="AX46" s="385"/>
      <c r="AY46" s="385"/>
      <c r="AZ46" s="377">
        <f>VLOOKUP($B46,'1.วาง งบทดลอง 4 แถว'!$E$5036:$J$5874,3,0)</f>
        <v>0</v>
      </c>
      <c r="BA46" s="378">
        <f>VLOOKUP($B46,'1.วาง งบทดลอง 4 แถว'!$E$5036:$J$5874,4,0)</f>
        <v>0</v>
      </c>
      <c r="BB46" s="378">
        <f>VLOOKUP($B46,'1.วาง งบทดลอง 4 แถว'!$E$5036:$J$5874,5,0)</f>
        <v>0</v>
      </c>
      <c r="BC46" s="379">
        <f>VLOOKUP($B46,'1.วาง งบทดลอง 4 แถว'!$E$5036:$J$5874,6,0)</f>
        <v>0</v>
      </c>
      <c r="BD46" s="380">
        <f t="shared" si="6"/>
        <v>0</v>
      </c>
      <c r="BE46" s="384"/>
      <c r="BF46" s="385"/>
      <c r="BG46" s="385"/>
      <c r="BH46" s="377">
        <f>VLOOKUP($B46,'1.วาง งบทดลอง 4 แถว'!$E$5875:$J$6713,3,0)</f>
        <v>0</v>
      </c>
      <c r="BI46" s="378">
        <f>VLOOKUP($B46,'1.วาง งบทดลอง 4 แถว'!$E$5875:$J$6713,4,0)</f>
        <v>0</v>
      </c>
      <c r="BJ46" s="378">
        <f>VLOOKUP($B46,'1.วาง งบทดลอง 4 แถว'!$E$5875:$J$6713,5,0)</f>
        <v>0</v>
      </c>
      <c r="BK46" s="379">
        <f>VLOOKUP($B46,'1.วาง งบทดลอง 4 แถว'!$E$5875:$J$6713,6,0)</f>
        <v>0</v>
      </c>
      <c r="BL46" s="380">
        <f t="shared" si="7"/>
        <v>0</v>
      </c>
      <c r="BM46" s="385"/>
      <c r="BN46" s="385"/>
      <c r="BO46" s="386"/>
    </row>
    <row r="47" spans="1:67" s="394" customFormat="1" ht="19.5" customHeight="1">
      <c r="A47" s="387">
        <v>44</v>
      </c>
      <c r="B47" s="388" t="s">
        <v>2166</v>
      </c>
      <c r="C47" s="389" t="s">
        <v>2167</v>
      </c>
      <c r="D47" s="377">
        <f>VLOOKUP($B47,'1.วาง งบทดลอง 4 แถว'!$E$2:$J$840,3,0)</f>
        <v>0</v>
      </c>
      <c r="E47" s="378">
        <f>VLOOKUP($B47,'1.วาง งบทดลอง 4 แถว'!$E$2:$J$840,4,0)</f>
        <v>0</v>
      </c>
      <c r="F47" s="378">
        <f>VLOOKUP($B47,'1.วาง งบทดลอง 4 แถว'!$E$2:$J$840,5,0)</f>
        <v>0</v>
      </c>
      <c r="G47" s="379">
        <f>VLOOKUP($B47,'1.วาง งบทดลอง 4 แถว'!$E$2:$J$840,6,0)</f>
        <v>0</v>
      </c>
      <c r="H47" s="390">
        <f t="shared" si="0"/>
        <v>0</v>
      </c>
      <c r="I47" s="391"/>
      <c r="J47" s="392"/>
      <c r="K47" s="392"/>
      <c r="L47" s="377">
        <f>VLOOKUP($B47,'1.วาง งบทดลอง 4 แถว'!$E$841:$J$1679,3,0)</f>
        <v>0</v>
      </c>
      <c r="M47" s="378">
        <f>VLOOKUP($B47,'1.วาง งบทดลอง 4 แถว'!$E$841:$J$1679,4,0)</f>
        <v>0</v>
      </c>
      <c r="N47" s="378">
        <f>VLOOKUP($B47,'1.วาง งบทดลอง 4 แถว'!$E$841:$J$1679,5,0)</f>
        <v>0</v>
      </c>
      <c r="O47" s="379">
        <f>VLOOKUP($B47,'1.วาง งบทดลอง 4 แถว'!$E$841:$J$1679,6,0)</f>
        <v>0</v>
      </c>
      <c r="P47" s="390">
        <f t="shared" si="1"/>
        <v>0</v>
      </c>
      <c r="Q47" s="391"/>
      <c r="R47" s="392"/>
      <c r="S47" s="393"/>
      <c r="T47" s="377">
        <f>VLOOKUP($B47,'1.วาง งบทดลอง 4 แถว'!$E$1680:$J$2518,3,0)</f>
        <v>0</v>
      </c>
      <c r="U47" s="378">
        <f>VLOOKUP($B47,'1.วาง งบทดลอง 4 แถว'!$E$1680:$J$2518,4,0)</f>
        <v>0</v>
      </c>
      <c r="V47" s="378">
        <f>VLOOKUP($B47,'1.วาง งบทดลอง 4 แถว'!$E$1680:$J$2518,5,0)</f>
        <v>0</v>
      </c>
      <c r="W47" s="379">
        <f>VLOOKUP($B47,'1.วาง งบทดลอง 4 แถว'!$E$1680:$J$2518,6,0)</f>
        <v>0</v>
      </c>
      <c r="X47" s="390">
        <f t="shared" si="2"/>
        <v>0</v>
      </c>
      <c r="Y47" s="392"/>
      <c r="Z47" s="392"/>
      <c r="AA47" s="392"/>
      <c r="AB47" s="377">
        <f>VLOOKUP($B47,'1.วาง งบทดลอง 4 แถว'!$E$2519:$J$3357,3,0)</f>
        <v>0</v>
      </c>
      <c r="AC47" s="378">
        <f>VLOOKUP($B47,'1.วาง งบทดลอง 4 แถว'!$E$2519:$J$3357,4,0)</f>
        <v>0</v>
      </c>
      <c r="AD47" s="378">
        <f>VLOOKUP($B47,'1.วาง งบทดลอง 4 แถว'!$E$2519:$J$3357,5,0)</f>
        <v>0</v>
      </c>
      <c r="AE47" s="379">
        <f>VLOOKUP($B47,'1.วาง งบทดลอง 4 แถว'!$E$2519:$J$3357,6,0)</f>
        <v>0</v>
      </c>
      <c r="AF47" s="390">
        <f t="shared" si="3"/>
        <v>0</v>
      </c>
      <c r="AG47" s="391"/>
      <c r="AH47" s="392"/>
      <c r="AI47" s="392"/>
      <c r="AJ47" s="377">
        <f>VLOOKUP($B47,'1.วาง งบทดลอง 4 แถว'!$E$3358:$J$4196,3,0)</f>
        <v>0</v>
      </c>
      <c r="AK47" s="378">
        <f>VLOOKUP($B47,'1.วาง งบทดลอง 4 แถว'!$E$3358:$J$4196,4,0)</f>
        <v>0</v>
      </c>
      <c r="AL47" s="378">
        <f>VLOOKUP($B47,'1.วาง งบทดลอง 4 แถว'!$E$3358:$J$4196,5,0)</f>
        <v>0</v>
      </c>
      <c r="AM47" s="379">
        <f>VLOOKUP($B47,'1.วาง งบทดลอง 4 แถว'!$E$3358:$J$4196,6,0)</f>
        <v>0</v>
      </c>
      <c r="AN47" s="390">
        <f t="shared" si="4"/>
        <v>0</v>
      </c>
      <c r="AO47" s="392"/>
      <c r="AP47" s="392"/>
      <c r="AQ47" s="392"/>
      <c r="AR47" s="377">
        <f>VLOOKUP($B47,'1.วาง งบทดลอง 4 แถว'!$E$4197:$J$5035,3,0)</f>
        <v>0</v>
      </c>
      <c r="AS47" s="378">
        <f>VLOOKUP($B47,'1.วาง งบทดลอง 4 แถว'!$E$4197:$J$5035,4,0)</f>
        <v>0</v>
      </c>
      <c r="AT47" s="378">
        <f>VLOOKUP($B47,'1.วาง งบทดลอง 4 แถว'!$E$4197:$J$5035,5,0)</f>
        <v>0</v>
      </c>
      <c r="AU47" s="379">
        <f>VLOOKUP($B47,'1.วาง งบทดลอง 4 แถว'!$E$4197:$J$5035,6,0)</f>
        <v>0</v>
      </c>
      <c r="AV47" s="390">
        <f t="shared" si="5"/>
        <v>0</v>
      </c>
      <c r="AW47" s="391"/>
      <c r="AX47" s="392"/>
      <c r="AY47" s="392"/>
      <c r="AZ47" s="377">
        <f>VLOOKUP($B47,'1.วาง งบทดลอง 4 แถว'!$E$5036:$J$5874,3,0)</f>
        <v>0</v>
      </c>
      <c r="BA47" s="378">
        <f>VLOOKUP($B47,'1.วาง งบทดลอง 4 แถว'!$E$5036:$J$5874,4,0)</f>
        <v>0</v>
      </c>
      <c r="BB47" s="378">
        <f>VLOOKUP($B47,'1.วาง งบทดลอง 4 แถว'!$E$5036:$J$5874,5,0)</f>
        <v>0</v>
      </c>
      <c r="BC47" s="379">
        <f>VLOOKUP($B47,'1.วาง งบทดลอง 4 แถว'!$E$5036:$J$5874,6,0)</f>
        <v>0</v>
      </c>
      <c r="BD47" s="390">
        <f t="shared" si="6"/>
        <v>0</v>
      </c>
      <c r="BE47" s="391"/>
      <c r="BF47" s="392"/>
      <c r="BG47" s="392"/>
      <c r="BH47" s="377">
        <f>VLOOKUP($B47,'1.วาง งบทดลอง 4 แถว'!$E$5875:$J$6713,3,0)</f>
        <v>0</v>
      </c>
      <c r="BI47" s="378">
        <f>VLOOKUP($B47,'1.วาง งบทดลอง 4 แถว'!$E$5875:$J$6713,4,0)</f>
        <v>0</v>
      </c>
      <c r="BJ47" s="378">
        <f>VLOOKUP($B47,'1.วาง งบทดลอง 4 แถว'!$E$5875:$J$6713,5,0)</f>
        <v>0</v>
      </c>
      <c r="BK47" s="379">
        <f>VLOOKUP($B47,'1.วาง งบทดลอง 4 แถว'!$E$5875:$J$6713,6,0)</f>
        <v>0</v>
      </c>
      <c r="BL47" s="390">
        <f t="shared" si="7"/>
        <v>0</v>
      </c>
      <c r="BM47" s="392"/>
      <c r="BN47" s="392"/>
      <c r="BO47" s="393"/>
    </row>
    <row r="48" spans="1:67" s="394" customFormat="1" ht="19.5" customHeight="1">
      <c r="A48" s="387">
        <v>45</v>
      </c>
      <c r="B48" s="388" t="s">
        <v>2168</v>
      </c>
      <c r="C48" s="389" t="s">
        <v>2169</v>
      </c>
      <c r="D48" s="377">
        <f>VLOOKUP($B48,'1.วาง งบทดลอง 4 แถว'!$E$2:$J$840,3,0)</f>
        <v>0</v>
      </c>
      <c r="E48" s="378">
        <f>VLOOKUP($B48,'1.วาง งบทดลอง 4 แถว'!$E$2:$J$840,4,0)</f>
        <v>0</v>
      </c>
      <c r="F48" s="378">
        <f>VLOOKUP($B48,'1.วาง งบทดลอง 4 แถว'!$E$2:$J$840,5,0)</f>
        <v>0</v>
      </c>
      <c r="G48" s="379">
        <f>VLOOKUP($B48,'1.วาง งบทดลอง 4 แถว'!$E$2:$J$840,6,0)</f>
        <v>0</v>
      </c>
      <c r="H48" s="390">
        <f t="shared" si="0"/>
        <v>0</v>
      </c>
      <c r="I48" s="391"/>
      <c r="J48" s="392"/>
      <c r="K48" s="392"/>
      <c r="L48" s="377">
        <f>VLOOKUP($B48,'1.วาง งบทดลอง 4 แถว'!$E$841:$J$1679,3,0)</f>
        <v>0</v>
      </c>
      <c r="M48" s="378">
        <f>VLOOKUP($B48,'1.วาง งบทดลอง 4 แถว'!$E$841:$J$1679,4,0)</f>
        <v>0</v>
      </c>
      <c r="N48" s="378">
        <f>VLOOKUP($B48,'1.วาง งบทดลอง 4 แถว'!$E$841:$J$1679,5,0)</f>
        <v>0</v>
      </c>
      <c r="O48" s="379">
        <f>VLOOKUP($B48,'1.วาง งบทดลอง 4 แถว'!$E$841:$J$1679,6,0)</f>
        <v>0</v>
      </c>
      <c r="P48" s="390">
        <f t="shared" si="1"/>
        <v>0</v>
      </c>
      <c r="Q48" s="391"/>
      <c r="R48" s="392"/>
      <c r="S48" s="393"/>
      <c r="T48" s="377">
        <f>VLOOKUP($B48,'1.วาง งบทดลอง 4 แถว'!$E$1680:$J$2518,3,0)</f>
        <v>0</v>
      </c>
      <c r="U48" s="378">
        <f>VLOOKUP($B48,'1.วาง งบทดลอง 4 แถว'!$E$1680:$J$2518,4,0)</f>
        <v>0</v>
      </c>
      <c r="V48" s="378">
        <f>VLOOKUP($B48,'1.วาง งบทดลอง 4 แถว'!$E$1680:$J$2518,5,0)</f>
        <v>0</v>
      </c>
      <c r="W48" s="379">
        <f>VLOOKUP($B48,'1.วาง งบทดลอง 4 แถว'!$E$1680:$J$2518,6,0)</f>
        <v>0</v>
      </c>
      <c r="X48" s="390">
        <f t="shared" si="2"/>
        <v>0</v>
      </c>
      <c r="Y48" s="392"/>
      <c r="Z48" s="392"/>
      <c r="AA48" s="392"/>
      <c r="AB48" s="377">
        <f>VLOOKUP($B48,'1.วาง งบทดลอง 4 แถว'!$E$2519:$J$3357,3,0)</f>
        <v>0</v>
      </c>
      <c r="AC48" s="378">
        <f>VLOOKUP($B48,'1.วาง งบทดลอง 4 แถว'!$E$2519:$J$3357,4,0)</f>
        <v>0</v>
      </c>
      <c r="AD48" s="378">
        <f>VLOOKUP($B48,'1.วาง งบทดลอง 4 แถว'!$E$2519:$J$3357,5,0)</f>
        <v>0</v>
      </c>
      <c r="AE48" s="379">
        <f>VLOOKUP($B48,'1.วาง งบทดลอง 4 แถว'!$E$2519:$J$3357,6,0)</f>
        <v>0</v>
      </c>
      <c r="AF48" s="390">
        <f t="shared" si="3"/>
        <v>0</v>
      </c>
      <c r="AG48" s="391"/>
      <c r="AH48" s="392"/>
      <c r="AI48" s="392"/>
      <c r="AJ48" s="377">
        <f>VLOOKUP($B48,'1.วาง งบทดลอง 4 แถว'!$E$3358:$J$4196,3,0)</f>
        <v>0</v>
      </c>
      <c r="AK48" s="378">
        <f>VLOOKUP($B48,'1.วาง งบทดลอง 4 แถว'!$E$3358:$J$4196,4,0)</f>
        <v>0</v>
      </c>
      <c r="AL48" s="378">
        <f>VLOOKUP($B48,'1.วาง งบทดลอง 4 แถว'!$E$3358:$J$4196,5,0)</f>
        <v>0</v>
      </c>
      <c r="AM48" s="379">
        <f>VLOOKUP($B48,'1.วาง งบทดลอง 4 แถว'!$E$3358:$J$4196,6,0)</f>
        <v>0</v>
      </c>
      <c r="AN48" s="390">
        <f t="shared" si="4"/>
        <v>0</v>
      </c>
      <c r="AO48" s="392"/>
      <c r="AP48" s="392"/>
      <c r="AQ48" s="392"/>
      <c r="AR48" s="377">
        <f>VLOOKUP($B48,'1.วาง งบทดลอง 4 แถว'!$E$4197:$J$5035,3,0)</f>
        <v>0</v>
      </c>
      <c r="AS48" s="378">
        <f>VLOOKUP($B48,'1.วาง งบทดลอง 4 แถว'!$E$4197:$J$5035,4,0)</f>
        <v>0</v>
      </c>
      <c r="AT48" s="378">
        <f>VLOOKUP($B48,'1.วาง งบทดลอง 4 แถว'!$E$4197:$J$5035,5,0)</f>
        <v>0</v>
      </c>
      <c r="AU48" s="379">
        <f>VLOOKUP($B48,'1.วาง งบทดลอง 4 แถว'!$E$4197:$J$5035,6,0)</f>
        <v>0</v>
      </c>
      <c r="AV48" s="390">
        <f t="shared" si="5"/>
        <v>0</v>
      </c>
      <c r="AW48" s="391"/>
      <c r="AX48" s="392"/>
      <c r="AY48" s="392"/>
      <c r="AZ48" s="377">
        <f>VLOOKUP($B48,'1.วาง งบทดลอง 4 แถว'!$E$5036:$J$5874,3,0)</f>
        <v>0</v>
      </c>
      <c r="BA48" s="378">
        <f>VLOOKUP($B48,'1.วาง งบทดลอง 4 แถว'!$E$5036:$J$5874,4,0)</f>
        <v>0</v>
      </c>
      <c r="BB48" s="378">
        <f>VLOOKUP($B48,'1.วาง งบทดลอง 4 แถว'!$E$5036:$J$5874,5,0)</f>
        <v>0</v>
      </c>
      <c r="BC48" s="379">
        <f>VLOOKUP($B48,'1.วาง งบทดลอง 4 แถว'!$E$5036:$J$5874,6,0)</f>
        <v>0</v>
      </c>
      <c r="BD48" s="390">
        <f t="shared" si="6"/>
        <v>0</v>
      </c>
      <c r="BE48" s="391"/>
      <c r="BF48" s="392"/>
      <c r="BG48" s="392"/>
      <c r="BH48" s="377">
        <f>VLOOKUP($B48,'1.วาง งบทดลอง 4 แถว'!$E$5875:$J$6713,3,0)</f>
        <v>0</v>
      </c>
      <c r="BI48" s="378">
        <f>VLOOKUP($B48,'1.วาง งบทดลอง 4 แถว'!$E$5875:$J$6713,4,0)</f>
        <v>0</v>
      </c>
      <c r="BJ48" s="378">
        <f>VLOOKUP($B48,'1.วาง งบทดลอง 4 แถว'!$E$5875:$J$6713,5,0)</f>
        <v>0</v>
      </c>
      <c r="BK48" s="379">
        <f>VLOOKUP($B48,'1.วาง งบทดลอง 4 แถว'!$E$5875:$J$6713,6,0)</f>
        <v>0</v>
      </c>
      <c r="BL48" s="390">
        <f t="shared" si="7"/>
        <v>0</v>
      </c>
      <c r="BM48" s="392"/>
      <c r="BN48" s="392"/>
      <c r="BO48" s="393"/>
    </row>
    <row r="49" spans="1:67" ht="19.5" customHeight="1">
      <c r="A49" s="374">
        <v>46</v>
      </c>
      <c r="B49" s="375" t="s">
        <v>1747</v>
      </c>
      <c r="C49" s="376" t="s">
        <v>1748</v>
      </c>
      <c r="D49" s="377">
        <f>VLOOKUP($B49,'1.วาง งบทดลอง 4 แถว'!$E$2:$J$840,3,0)</f>
        <v>1313803</v>
      </c>
      <c r="E49" s="378">
        <f>VLOOKUP($B49,'1.วาง งบทดลอง 4 แถว'!$E$2:$J$840,4,0)</f>
        <v>965555.77</v>
      </c>
      <c r="F49" s="378">
        <f>VLOOKUP($B49,'1.วาง งบทดลอง 4 แถว'!$E$2:$J$840,5,0)</f>
        <v>1374017.64</v>
      </c>
      <c r="G49" s="379">
        <f>VLOOKUP($B49,'1.วาง งบทดลอง 4 แถว'!$E$2:$J$840,6,0)</f>
        <v>0</v>
      </c>
      <c r="H49" s="380">
        <f t="shared" si="0"/>
        <v>1374017.64</v>
      </c>
      <c r="I49" s="384"/>
      <c r="J49" s="385"/>
      <c r="K49" s="385"/>
      <c r="L49" s="377">
        <f>VLOOKUP($B49,'1.วาง งบทดลอง 4 แถว'!$E$841:$J$1679,3,0)</f>
        <v>129233.07</v>
      </c>
      <c r="M49" s="378">
        <f>VLOOKUP($B49,'1.วาง งบทดลอง 4 แถว'!$E$841:$J$1679,4,0)</f>
        <v>69117.320000000007</v>
      </c>
      <c r="N49" s="378">
        <f>VLOOKUP($B49,'1.วาง งบทดลอง 4 แถว'!$E$841:$J$1679,5,0)</f>
        <v>228965.73</v>
      </c>
      <c r="O49" s="379">
        <f>VLOOKUP($B49,'1.วาง งบทดลอง 4 แถว'!$E$841:$J$1679,6,0)</f>
        <v>0</v>
      </c>
      <c r="P49" s="380">
        <f t="shared" si="1"/>
        <v>228965.73</v>
      </c>
      <c r="Q49" s="384"/>
      <c r="R49" s="385"/>
      <c r="S49" s="386"/>
      <c r="T49" s="377">
        <f>VLOOKUP($B49,'1.วาง งบทดลอง 4 แถว'!$E$1680:$J$2518,3,0)</f>
        <v>155943.79</v>
      </c>
      <c r="U49" s="378">
        <f>VLOOKUP($B49,'1.วาง งบทดลอง 4 แถว'!$E$1680:$J$2518,4,0)</f>
        <v>94916.1</v>
      </c>
      <c r="V49" s="378">
        <f>VLOOKUP($B49,'1.วาง งบทดลอง 4 แถว'!$E$1680:$J$2518,5,0)</f>
        <v>242926.91</v>
      </c>
      <c r="W49" s="379">
        <f>VLOOKUP($B49,'1.วาง งบทดลอง 4 แถว'!$E$1680:$J$2518,6,0)</f>
        <v>0</v>
      </c>
      <c r="X49" s="380">
        <f t="shared" si="2"/>
        <v>242926.91</v>
      </c>
      <c r="Y49" s="385"/>
      <c r="Z49" s="385"/>
      <c r="AA49" s="385"/>
      <c r="AB49" s="377">
        <f>VLOOKUP($B49,'1.วาง งบทดลอง 4 แถว'!$E$2519:$J$3357,3,0)</f>
        <v>325751</v>
      </c>
      <c r="AC49" s="378">
        <f>VLOOKUP($B49,'1.วาง งบทดลอง 4 แถว'!$E$2519:$J$3357,4,0)</f>
        <v>0</v>
      </c>
      <c r="AD49" s="378">
        <f>VLOOKUP($B49,'1.วาง งบทดลอง 4 แถว'!$E$2519:$J$3357,5,0)</f>
        <v>836235.1</v>
      </c>
      <c r="AE49" s="379">
        <f>VLOOKUP($B49,'1.วาง งบทดลอง 4 แถว'!$E$2519:$J$3357,6,0)</f>
        <v>0</v>
      </c>
      <c r="AF49" s="380">
        <f t="shared" si="3"/>
        <v>836235.1</v>
      </c>
      <c r="AG49" s="384"/>
      <c r="AH49" s="385"/>
      <c r="AI49" s="385"/>
      <c r="AJ49" s="377">
        <f>VLOOKUP($B49,'1.วาง งบทดลอง 4 แถว'!$E$3358:$J$4196,3,0)</f>
        <v>213536.5</v>
      </c>
      <c r="AK49" s="378">
        <f>VLOOKUP($B49,'1.วาง งบทดลอง 4 แถว'!$E$3358:$J$4196,4,0)</f>
        <v>146228.99</v>
      </c>
      <c r="AL49" s="378">
        <f>VLOOKUP($B49,'1.วาง งบทดลอง 4 แถว'!$E$3358:$J$4196,5,0)</f>
        <v>397532.55</v>
      </c>
      <c r="AM49" s="379">
        <f>VLOOKUP($B49,'1.วาง งบทดลอง 4 แถว'!$E$3358:$J$4196,6,0)</f>
        <v>0</v>
      </c>
      <c r="AN49" s="380">
        <f t="shared" si="4"/>
        <v>397532.55</v>
      </c>
      <c r="AO49" s="385"/>
      <c r="AP49" s="385"/>
      <c r="AQ49" s="385"/>
      <c r="AR49" s="377">
        <f>VLOOKUP($B49,'1.วาง งบทดลอง 4 แถว'!$E$4197:$J$5035,3,0)</f>
        <v>138537.35999999999</v>
      </c>
      <c r="AS49" s="378">
        <f>VLOOKUP($B49,'1.วาง งบทดลอง 4 แถว'!$E$4197:$J$5035,4,0)</f>
        <v>87457.41</v>
      </c>
      <c r="AT49" s="378">
        <f>VLOOKUP($B49,'1.วาง งบทดลอง 4 แถว'!$E$4197:$J$5035,5,0)</f>
        <v>212508.6</v>
      </c>
      <c r="AU49" s="379">
        <f>VLOOKUP($B49,'1.วาง งบทดลอง 4 แถว'!$E$4197:$J$5035,6,0)</f>
        <v>0</v>
      </c>
      <c r="AV49" s="380">
        <f t="shared" si="5"/>
        <v>212508.6</v>
      </c>
      <c r="AW49" s="384"/>
      <c r="AX49" s="385"/>
      <c r="AY49" s="385"/>
      <c r="AZ49" s="377">
        <f>VLOOKUP($B49,'1.วาง งบทดลอง 4 แถว'!$E$5036:$J$5874,3,0)</f>
        <v>137674.76999999999</v>
      </c>
      <c r="BA49" s="378">
        <f>VLOOKUP($B49,'1.วาง งบทดลอง 4 แถว'!$E$5036:$J$5874,4,0)</f>
        <v>81431.509999999995</v>
      </c>
      <c r="BB49" s="378">
        <f>VLOOKUP($B49,'1.วาง งบทดลอง 4 แถว'!$E$5036:$J$5874,5,0)</f>
        <v>242240.03</v>
      </c>
      <c r="BC49" s="379">
        <f>VLOOKUP($B49,'1.วาง งบทดลอง 4 แถว'!$E$5036:$J$5874,6,0)</f>
        <v>0</v>
      </c>
      <c r="BD49" s="380">
        <f t="shared" si="6"/>
        <v>242240.03</v>
      </c>
      <c r="BE49" s="384"/>
      <c r="BF49" s="385"/>
      <c r="BG49" s="385"/>
      <c r="BH49" s="377">
        <f>VLOOKUP($B49,'1.วาง งบทดลอง 4 แถว'!$E$5875:$J$6713,3,0)</f>
        <v>78545</v>
      </c>
      <c r="BI49" s="378">
        <f>VLOOKUP($B49,'1.วาง งบทดลอง 4 แถว'!$E$5875:$J$6713,4,0)</f>
        <v>20273.29</v>
      </c>
      <c r="BJ49" s="378">
        <f>VLOOKUP($B49,'1.วาง งบทดลอง 4 แถว'!$E$5875:$J$6713,5,0)</f>
        <v>180079.23</v>
      </c>
      <c r="BK49" s="379">
        <f>VLOOKUP($B49,'1.วาง งบทดลอง 4 แถว'!$E$5875:$J$6713,6,0)</f>
        <v>0</v>
      </c>
      <c r="BL49" s="380">
        <f t="shared" si="7"/>
        <v>180079.23</v>
      </c>
      <c r="BM49" s="385"/>
      <c r="BN49" s="385"/>
      <c r="BO49" s="386"/>
    </row>
    <row r="50" spans="1:67" ht="19.5" customHeight="1">
      <c r="A50" s="374">
        <v>47</v>
      </c>
      <c r="B50" s="375" t="s">
        <v>1749</v>
      </c>
      <c r="C50" s="376" t="s">
        <v>1750</v>
      </c>
      <c r="D50" s="377">
        <f>VLOOKUP($B50,'1.วาง งบทดลอง 4 แถว'!$E$2:$J$840,3,0)</f>
        <v>600089.25</v>
      </c>
      <c r="E50" s="378">
        <f>VLOOKUP($B50,'1.วาง งบทดลอง 4 แถว'!$E$2:$J$840,4,0)</f>
        <v>198358.69</v>
      </c>
      <c r="F50" s="378">
        <f>VLOOKUP($B50,'1.วาง งบทดลอง 4 แถว'!$E$2:$J$840,5,0)</f>
        <v>1463018.74</v>
      </c>
      <c r="G50" s="379">
        <f>VLOOKUP($B50,'1.วาง งบทดลอง 4 แถว'!$E$2:$J$840,6,0)</f>
        <v>0</v>
      </c>
      <c r="H50" s="380">
        <f t="shared" si="0"/>
        <v>1463018.74</v>
      </c>
      <c r="I50" s="384"/>
      <c r="J50" s="385"/>
      <c r="K50" s="385"/>
      <c r="L50" s="377">
        <f>VLOOKUP($B50,'1.วาง งบทดลอง 4 แถว'!$E$841:$J$1679,3,0)</f>
        <v>9759</v>
      </c>
      <c r="M50" s="378">
        <f>VLOOKUP($B50,'1.วาง งบทดลอง 4 แถว'!$E$841:$J$1679,4,0)</f>
        <v>0</v>
      </c>
      <c r="N50" s="378">
        <f>VLOOKUP($B50,'1.วาง งบทดลอง 4 แถว'!$E$841:$J$1679,5,0)</f>
        <v>102614.36</v>
      </c>
      <c r="O50" s="379">
        <f>VLOOKUP($B50,'1.วาง งบทดลอง 4 แถว'!$E$841:$J$1679,6,0)</f>
        <v>0</v>
      </c>
      <c r="P50" s="380">
        <f t="shared" si="1"/>
        <v>102614.36</v>
      </c>
      <c r="Q50" s="384"/>
      <c r="R50" s="385"/>
      <c r="S50" s="386"/>
      <c r="T50" s="377">
        <f>VLOOKUP($B50,'1.วาง งบทดลอง 4 แถว'!$E$1680:$J$2518,3,0)</f>
        <v>139605.5</v>
      </c>
      <c r="U50" s="378">
        <f>VLOOKUP($B50,'1.วาง งบทดลอง 4 แถว'!$E$1680:$J$2518,4,0)</f>
        <v>62289.5</v>
      </c>
      <c r="V50" s="378">
        <f>VLOOKUP($B50,'1.วาง งบทดลอง 4 แถว'!$E$1680:$J$2518,5,0)</f>
        <v>344929.23</v>
      </c>
      <c r="W50" s="379">
        <f>VLOOKUP($B50,'1.วาง งบทดลอง 4 แถว'!$E$1680:$J$2518,6,0)</f>
        <v>0</v>
      </c>
      <c r="X50" s="380">
        <f t="shared" si="2"/>
        <v>344929.23</v>
      </c>
      <c r="Y50" s="385"/>
      <c r="Z50" s="385"/>
      <c r="AA50" s="385"/>
      <c r="AB50" s="377">
        <f>VLOOKUP($B50,'1.วาง งบทดลอง 4 แถว'!$E$2519:$J$3357,3,0)</f>
        <v>289582.5</v>
      </c>
      <c r="AC50" s="378">
        <f>VLOOKUP($B50,'1.วาง งบทดลอง 4 แถว'!$E$2519:$J$3357,4,0)</f>
        <v>0</v>
      </c>
      <c r="AD50" s="378">
        <f>VLOOKUP($B50,'1.วาง งบทดลอง 4 แถว'!$E$2519:$J$3357,5,0)</f>
        <v>569104.55000000005</v>
      </c>
      <c r="AE50" s="379">
        <f>VLOOKUP($B50,'1.วาง งบทดลอง 4 แถว'!$E$2519:$J$3357,6,0)</f>
        <v>0</v>
      </c>
      <c r="AF50" s="380">
        <f t="shared" si="3"/>
        <v>569104.55000000005</v>
      </c>
      <c r="AG50" s="384"/>
      <c r="AH50" s="385"/>
      <c r="AI50" s="385"/>
      <c r="AJ50" s="377">
        <f>VLOOKUP($B50,'1.วาง งบทดลอง 4 แถว'!$E$3358:$J$4196,3,0)</f>
        <v>39368.65</v>
      </c>
      <c r="AK50" s="378">
        <f>VLOOKUP($B50,'1.วาง งบทดลอง 4 แถว'!$E$3358:$J$4196,4,0)</f>
        <v>11935.88</v>
      </c>
      <c r="AL50" s="378">
        <f>VLOOKUP($B50,'1.วาง งบทดลอง 4 แถว'!$E$3358:$J$4196,5,0)</f>
        <v>71461.039999999994</v>
      </c>
      <c r="AM50" s="379">
        <f>VLOOKUP($B50,'1.วาง งบทดลอง 4 แถว'!$E$3358:$J$4196,6,0)</f>
        <v>0</v>
      </c>
      <c r="AN50" s="380">
        <f t="shared" si="4"/>
        <v>71461.039999999994</v>
      </c>
      <c r="AO50" s="385"/>
      <c r="AP50" s="385"/>
      <c r="AQ50" s="385"/>
      <c r="AR50" s="377">
        <f>VLOOKUP($B50,'1.วาง งบทดลอง 4 แถว'!$E$4197:$J$5035,3,0)</f>
        <v>70924</v>
      </c>
      <c r="AS50" s="378">
        <f>VLOOKUP($B50,'1.วาง งบทดลอง 4 แถว'!$E$4197:$J$5035,4,0)</f>
        <v>34589.550000000003</v>
      </c>
      <c r="AT50" s="378">
        <f>VLOOKUP($B50,'1.วาง งบทดลอง 4 แถว'!$E$4197:$J$5035,5,0)</f>
        <v>155238.73000000001</v>
      </c>
      <c r="AU50" s="379">
        <f>VLOOKUP($B50,'1.วาง งบทดลอง 4 แถว'!$E$4197:$J$5035,6,0)</f>
        <v>0</v>
      </c>
      <c r="AV50" s="380">
        <f t="shared" si="5"/>
        <v>155238.73000000001</v>
      </c>
      <c r="AW50" s="384"/>
      <c r="AX50" s="385"/>
      <c r="AY50" s="385"/>
      <c r="AZ50" s="377">
        <f>VLOOKUP($B50,'1.วาง งบทดลอง 4 แถว'!$E$5036:$J$5874,3,0)</f>
        <v>104948</v>
      </c>
      <c r="BA50" s="378">
        <f>VLOOKUP($B50,'1.วาง งบทดลอง 4 แถว'!$E$5036:$J$5874,4,0)</f>
        <v>75756.899999999994</v>
      </c>
      <c r="BB50" s="378">
        <f>VLOOKUP($B50,'1.วาง งบทดลอง 4 แถว'!$E$5036:$J$5874,5,0)</f>
        <v>95284.31</v>
      </c>
      <c r="BC50" s="379">
        <f>VLOOKUP($B50,'1.วาง งบทดลอง 4 แถว'!$E$5036:$J$5874,6,0)</f>
        <v>0</v>
      </c>
      <c r="BD50" s="380">
        <f t="shared" si="6"/>
        <v>95284.31</v>
      </c>
      <c r="BE50" s="384"/>
      <c r="BF50" s="385"/>
      <c r="BG50" s="385"/>
      <c r="BH50" s="377">
        <f>VLOOKUP($B50,'1.วาง งบทดลอง 4 แถว'!$E$5875:$J$6713,3,0)</f>
        <v>31203.5</v>
      </c>
      <c r="BI50" s="378">
        <f>VLOOKUP($B50,'1.วาง งบทดลอง 4 แถว'!$E$5875:$J$6713,4,0)</f>
        <v>23532.16</v>
      </c>
      <c r="BJ50" s="378">
        <f>VLOOKUP($B50,'1.วาง งบทดลอง 4 แถว'!$E$5875:$J$6713,5,0)</f>
        <v>29774.68</v>
      </c>
      <c r="BK50" s="379">
        <f>VLOOKUP($B50,'1.วาง งบทดลอง 4 แถว'!$E$5875:$J$6713,6,0)</f>
        <v>0</v>
      </c>
      <c r="BL50" s="380">
        <f t="shared" si="7"/>
        <v>29774.68</v>
      </c>
      <c r="BM50" s="385"/>
      <c r="BN50" s="385"/>
      <c r="BO50" s="386"/>
    </row>
    <row r="51" spans="1:67" ht="19.5" customHeight="1">
      <c r="A51" s="374">
        <v>48</v>
      </c>
      <c r="B51" s="375" t="s">
        <v>1751</v>
      </c>
      <c r="C51" s="376" t="s">
        <v>1752</v>
      </c>
      <c r="D51" s="377">
        <f>VLOOKUP($B51,'1.วาง งบทดลอง 4 แถว'!$E$2:$J$840,3,0)</f>
        <v>0</v>
      </c>
      <c r="E51" s="378">
        <f>VLOOKUP($B51,'1.วาง งบทดลอง 4 แถว'!$E$2:$J$840,4,0)</f>
        <v>0</v>
      </c>
      <c r="F51" s="378">
        <f>VLOOKUP($B51,'1.วาง งบทดลอง 4 แถว'!$E$2:$J$840,5,0)</f>
        <v>9346</v>
      </c>
      <c r="G51" s="379">
        <f>VLOOKUP($B51,'1.วาง งบทดลอง 4 แถว'!$E$2:$J$840,6,0)</f>
        <v>0</v>
      </c>
      <c r="H51" s="380">
        <f t="shared" si="0"/>
        <v>9346</v>
      </c>
      <c r="I51" s="384"/>
      <c r="J51" s="385"/>
      <c r="K51" s="385"/>
      <c r="L51" s="377">
        <f>VLOOKUP($B51,'1.วาง งบทดลอง 4 แถว'!$E$841:$J$1679,3,0)</f>
        <v>0</v>
      </c>
      <c r="M51" s="378">
        <f>VLOOKUP($B51,'1.วาง งบทดลอง 4 แถว'!$E$841:$J$1679,4,0)</f>
        <v>0</v>
      </c>
      <c r="N51" s="378">
        <f>VLOOKUP($B51,'1.วาง งบทดลอง 4 แถว'!$E$841:$J$1679,5,0)</f>
        <v>0</v>
      </c>
      <c r="O51" s="379">
        <f>VLOOKUP($B51,'1.วาง งบทดลอง 4 แถว'!$E$841:$J$1679,6,0)</f>
        <v>0</v>
      </c>
      <c r="P51" s="380">
        <f t="shared" si="1"/>
        <v>0</v>
      </c>
      <c r="Q51" s="384"/>
      <c r="R51" s="385"/>
      <c r="S51" s="386"/>
      <c r="T51" s="377">
        <f>VLOOKUP($B51,'1.วาง งบทดลอง 4 แถว'!$E$1680:$J$2518,3,0)</f>
        <v>0</v>
      </c>
      <c r="U51" s="378">
        <f>VLOOKUP($B51,'1.วาง งบทดลอง 4 แถว'!$E$1680:$J$2518,4,0)</f>
        <v>0</v>
      </c>
      <c r="V51" s="378">
        <f>VLOOKUP($B51,'1.วาง งบทดลอง 4 แถว'!$E$1680:$J$2518,5,0)</f>
        <v>0</v>
      </c>
      <c r="W51" s="379">
        <f>VLOOKUP($B51,'1.วาง งบทดลอง 4 แถว'!$E$1680:$J$2518,6,0)</f>
        <v>0</v>
      </c>
      <c r="X51" s="380">
        <f t="shared" si="2"/>
        <v>0</v>
      </c>
      <c r="Y51" s="385"/>
      <c r="Z51" s="385"/>
      <c r="AA51" s="385"/>
      <c r="AB51" s="377">
        <f>VLOOKUP($B51,'1.วาง งบทดลอง 4 แถว'!$E$2519:$J$3357,3,0)</f>
        <v>0</v>
      </c>
      <c r="AC51" s="378">
        <f>VLOOKUP($B51,'1.วาง งบทดลอง 4 แถว'!$E$2519:$J$3357,4,0)</f>
        <v>0</v>
      </c>
      <c r="AD51" s="378">
        <f>VLOOKUP($B51,'1.วาง งบทดลอง 4 แถว'!$E$2519:$J$3357,5,0)</f>
        <v>9722</v>
      </c>
      <c r="AE51" s="379">
        <f>VLOOKUP($B51,'1.วาง งบทดลอง 4 แถว'!$E$2519:$J$3357,6,0)</f>
        <v>0</v>
      </c>
      <c r="AF51" s="380">
        <f t="shared" si="3"/>
        <v>9722</v>
      </c>
      <c r="AG51" s="384"/>
      <c r="AH51" s="385"/>
      <c r="AI51" s="385"/>
      <c r="AJ51" s="377">
        <f>VLOOKUP($B51,'1.วาง งบทดลอง 4 แถว'!$E$3358:$J$4196,3,0)</f>
        <v>0</v>
      </c>
      <c r="AK51" s="378">
        <f>VLOOKUP($B51,'1.วาง งบทดลอง 4 แถว'!$E$3358:$J$4196,4,0)</f>
        <v>0</v>
      </c>
      <c r="AL51" s="378">
        <f>VLOOKUP($B51,'1.วาง งบทดลอง 4 แถว'!$E$3358:$J$4196,5,0)</f>
        <v>0</v>
      </c>
      <c r="AM51" s="379">
        <f>VLOOKUP($B51,'1.วาง งบทดลอง 4 แถว'!$E$3358:$J$4196,6,0)</f>
        <v>0</v>
      </c>
      <c r="AN51" s="380">
        <f t="shared" si="4"/>
        <v>0</v>
      </c>
      <c r="AO51" s="385"/>
      <c r="AP51" s="385"/>
      <c r="AQ51" s="385"/>
      <c r="AR51" s="377">
        <f>VLOOKUP($B51,'1.วาง งบทดลอง 4 แถว'!$E$4197:$J$5035,3,0)</f>
        <v>0</v>
      </c>
      <c r="AS51" s="378">
        <f>VLOOKUP($B51,'1.วาง งบทดลอง 4 แถว'!$E$4197:$J$5035,4,0)</f>
        <v>0</v>
      </c>
      <c r="AT51" s="378">
        <f>VLOOKUP($B51,'1.วาง งบทดลอง 4 แถว'!$E$4197:$J$5035,5,0)</f>
        <v>0</v>
      </c>
      <c r="AU51" s="379">
        <f>VLOOKUP($B51,'1.วาง งบทดลอง 4 แถว'!$E$4197:$J$5035,6,0)</f>
        <v>0</v>
      </c>
      <c r="AV51" s="380">
        <f t="shared" si="5"/>
        <v>0</v>
      </c>
      <c r="AW51" s="384"/>
      <c r="AX51" s="385"/>
      <c r="AY51" s="385"/>
      <c r="AZ51" s="377">
        <f>VLOOKUP($B51,'1.วาง งบทดลอง 4 แถว'!$E$5036:$J$5874,3,0)</f>
        <v>0</v>
      </c>
      <c r="BA51" s="378">
        <f>VLOOKUP($B51,'1.วาง งบทดลอง 4 แถว'!$E$5036:$J$5874,4,0)</f>
        <v>0</v>
      </c>
      <c r="BB51" s="378">
        <f>VLOOKUP($B51,'1.วาง งบทดลอง 4 แถว'!$E$5036:$J$5874,5,0)</f>
        <v>2840</v>
      </c>
      <c r="BC51" s="379">
        <f>VLOOKUP($B51,'1.วาง งบทดลอง 4 แถว'!$E$5036:$J$5874,6,0)</f>
        <v>0</v>
      </c>
      <c r="BD51" s="380">
        <f t="shared" si="6"/>
        <v>2840</v>
      </c>
      <c r="BE51" s="384"/>
      <c r="BF51" s="385"/>
      <c r="BG51" s="385"/>
      <c r="BH51" s="377">
        <f>VLOOKUP($B51,'1.วาง งบทดลอง 4 แถว'!$E$5875:$J$6713,3,0)</f>
        <v>0</v>
      </c>
      <c r="BI51" s="378">
        <f>VLOOKUP($B51,'1.วาง งบทดลอง 4 แถว'!$E$5875:$J$6713,4,0)</f>
        <v>0</v>
      </c>
      <c r="BJ51" s="378">
        <f>VLOOKUP($B51,'1.วาง งบทดลอง 4 แถว'!$E$5875:$J$6713,5,0)</f>
        <v>0</v>
      </c>
      <c r="BK51" s="379">
        <f>VLOOKUP($B51,'1.วาง งบทดลอง 4 แถว'!$E$5875:$J$6713,6,0)</f>
        <v>0</v>
      </c>
      <c r="BL51" s="380">
        <f t="shared" si="7"/>
        <v>0</v>
      </c>
      <c r="BM51" s="385"/>
      <c r="BN51" s="385"/>
      <c r="BO51" s="386"/>
    </row>
    <row r="52" spans="1:67" ht="19.5" customHeight="1">
      <c r="A52" s="374">
        <v>49</v>
      </c>
      <c r="B52" s="375" t="s">
        <v>1753</v>
      </c>
      <c r="C52" s="376" t="s">
        <v>1754</v>
      </c>
      <c r="D52" s="377">
        <f>VLOOKUP($B52,'1.วาง งบทดลอง 4 แถว'!$E$2:$J$840,3,0)</f>
        <v>72347</v>
      </c>
      <c r="E52" s="378">
        <f>VLOOKUP($B52,'1.วาง งบทดลอง 4 แถว'!$E$2:$J$840,4,0)</f>
        <v>66406.75</v>
      </c>
      <c r="F52" s="378">
        <f>VLOOKUP($B52,'1.วาง งบทดลอง 4 แถว'!$E$2:$J$840,5,0)</f>
        <v>312257.75</v>
      </c>
      <c r="G52" s="379">
        <f>VLOOKUP($B52,'1.วาง งบทดลอง 4 แถว'!$E$2:$J$840,6,0)</f>
        <v>0</v>
      </c>
      <c r="H52" s="380">
        <f t="shared" si="0"/>
        <v>312257.75</v>
      </c>
      <c r="I52" s="384"/>
      <c r="J52" s="385"/>
      <c r="K52" s="385"/>
      <c r="L52" s="377">
        <f>VLOOKUP($B52,'1.วาง งบทดลอง 4 แถว'!$E$841:$J$1679,3,0)</f>
        <v>0</v>
      </c>
      <c r="M52" s="378">
        <f>VLOOKUP($B52,'1.วาง งบทดลอง 4 แถว'!$E$841:$J$1679,4,0)</f>
        <v>0</v>
      </c>
      <c r="N52" s="378">
        <f>VLOOKUP($B52,'1.วาง งบทดลอง 4 แถว'!$E$841:$J$1679,5,0)</f>
        <v>7169.2</v>
      </c>
      <c r="O52" s="379">
        <f>VLOOKUP($B52,'1.วาง งบทดลอง 4 แถว'!$E$841:$J$1679,6,0)</f>
        <v>0</v>
      </c>
      <c r="P52" s="380">
        <f t="shared" si="1"/>
        <v>7169.2</v>
      </c>
      <c r="Q52" s="384"/>
      <c r="R52" s="385"/>
      <c r="S52" s="386"/>
      <c r="T52" s="377">
        <f>VLOOKUP($B52,'1.วาง งบทดลอง 4 แถว'!$E$1680:$J$2518,3,0)</f>
        <v>0</v>
      </c>
      <c r="U52" s="378">
        <f>VLOOKUP($B52,'1.วาง งบทดลอง 4 แถว'!$E$1680:$J$2518,4,0)</f>
        <v>0</v>
      </c>
      <c r="V52" s="378">
        <f>VLOOKUP($B52,'1.วาง งบทดลอง 4 แถว'!$E$1680:$J$2518,5,0)</f>
        <v>0</v>
      </c>
      <c r="W52" s="379">
        <f>VLOOKUP($B52,'1.วาง งบทดลอง 4 แถว'!$E$1680:$J$2518,6,0)</f>
        <v>0</v>
      </c>
      <c r="X52" s="380">
        <f t="shared" si="2"/>
        <v>0</v>
      </c>
      <c r="Y52" s="385"/>
      <c r="Z52" s="385"/>
      <c r="AA52" s="385"/>
      <c r="AB52" s="377">
        <f>VLOOKUP($B52,'1.วาง งบทดลอง 4 แถว'!$E$2519:$J$3357,3,0)</f>
        <v>0</v>
      </c>
      <c r="AC52" s="378">
        <f>VLOOKUP($B52,'1.วาง งบทดลอง 4 แถว'!$E$2519:$J$3357,4,0)</f>
        <v>0</v>
      </c>
      <c r="AD52" s="378">
        <f>VLOOKUP($B52,'1.วาง งบทดลอง 4 แถว'!$E$2519:$J$3357,5,0)</f>
        <v>42925</v>
      </c>
      <c r="AE52" s="379">
        <f>VLOOKUP($B52,'1.วาง งบทดลอง 4 แถว'!$E$2519:$J$3357,6,0)</f>
        <v>0</v>
      </c>
      <c r="AF52" s="380">
        <f t="shared" si="3"/>
        <v>42925</v>
      </c>
      <c r="AG52" s="384"/>
      <c r="AH52" s="385"/>
      <c r="AI52" s="385"/>
      <c r="AJ52" s="377">
        <f>VLOOKUP($B52,'1.วาง งบทดลอง 4 แถว'!$E$3358:$J$4196,3,0)</f>
        <v>0</v>
      </c>
      <c r="AK52" s="378">
        <f>VLOOKUP($B52,'1.วาง งบทดลอง 4 แถว'!$E$3358:$J$4196,4,0)</f>
        <v>0</v>
      </c>
      <c r="AL52" s="378">
        <f>VLOOKUP($B52,'1.วาง งบทดลอง 4 แถว'!$E$3358:$J$4196,5,0)</f>
        <v>0</v>
      </c>
      <c r="AM52" s="379">
        <f>VLOOKUP($B52,'1.วาง งบทดลอง 4 แถว'!$E$3358:$J$4196,6,0)</f>
        <v>0</v>
      </c>
      <c r="AN52" s="380">
        <f t="shared" si="4"/>
        <v>0</v>
      </c>
      <c r="AO52" s="385"/>
      <c r="AP52" s="385"/>
      <c r="AQ52" s="385"/>
      <c r="AR52" s="377">
        <f>VLOOKUP($B52,'1.วาง งบทดลอง 4 แถว'!$E$4197:$J$5035,3,0)</f>
        <v>0</v>
      </c>
      <c r="AS52" s="378">
        <f>VLOOKUP($B52,'1.วาง งบทดลอง 4 แถว'!$E$4197:$J$5035,4,0)</f>
        <v>0</v>
      </c>
      <c r="AT52" s="378">
        <f>VLOOKUP($B52,'1.วาง งบทดลอง 4 แถว'!$E$4197:$J$5035,5,0)</f>
        <v>0</v>
      </c>
      <c r="AU52" s="379">
        <f>VLOOKUP($B52,'1.วาง งบทดลอง 4 แถว'!$E$4197:$J$5035,6,0)</f>
        <v>0</v>
      </c>
      <c r="AV52" s="380">
        <f t="shared" si="5"/>
        <v>0</v>
      </c>
      <c r="AW52" s="384"/>
      <c r="AX52" s="385"/>
      <c r="AY52" s="385"/>
      <c r="AZ52" s="377">
        <f>VLOOKUP($B52,'1.วาง งบทดลอง 4 แถว'!$E$5036:$J$5874,3,0)</f>
        <v>0</v>
      </c>
      <c r="BA52" s="378">
        <f>VLOOKUP($B52,'1.วาง งบทดลอง 4 แถว'!$E$5036:$J$5874,4,0)</f>
        <v>0</v>
      </c>
      <c r="BB52" s="378">
        <f>VLOOKUP($B52,'1.วาง งบทดลอง 4 แถว'!$E$5036:$J$5874,5,0)</f>
        <v>0</v>
      </c>
      <c r="BC52" s="379">
        <f>VLOOKUP($B52,'1.วาง งบทดลอง 4 แถว'!$E$5036:$J$5874,6,0)</f>
        <v>0</v>
      </c>
      <c r="BD52" s="380">
        <f t="shared" si="6"/>
        <v>0</v>
      </c>
      <c r="BE52" s="384"/>
      <c r="BF52" s="385"/>
      <c r="BG52" s="385"/>
      <c r="BH52" s="377">
        <f>VLOOKUP($B52,'1.วาง งบทดลอง 4 แถว'!$E$5875:$J$6713,3,0)</f>
        <v>0</v>
      </c>
      <c r="BI52" s="378">
        <f>VLOOKUP($B52,'1.วาง งบทดลอง 4 แถว'!$E$5875:$J$6713,4,0)</f>
        <v>0</v>
      </c>
      <c r="BJ52" s="378">
        <f>VLOOKUP($B52,'1.วาง งบทดลอง 4 แถว'!$E$5875:$J$6713,5,0)</f>
        <v>0</v>
      </c>
      <c r="BK52" s="379">
        <f>VLOOKUP($B52,'1.วาง งบทดลอง 4 แถว'!$E$5875:$J$6713,6,0)</f>
        <v>0</v>
      </c>
      <c r="BL52" s="380">
        <f t="shared" si="7"/>
        <v>0</v>
      </c>
      <c r="BM52" s="385"/>
      <c r="BN52" s="385"/>
      <c r="BO52" s="386"/>
    </row>
    <row r="53" spans="1:67" ht="19.5" customHeight="1">
      <c r="A53" s="374">
        <v>50</v>
      </c>
      <c r="B53" s="375" t="s">
        <v>1755</v>
      </c>
      <c r="C53" s="376" t="s">
        <v>1669</v>
      </c>
      <c r="D53" s="377">
        <f>VLOOKUP($B53,'1.วาง งบทดลอง 4 แถว'!$E$2:$J$840,3,0)</f>
        <v>139121.75</v>
      </c>
      <c r="E53" s="378">
        <f>VLOOKUP($B53,'1.วาง งบทดลอง 4 แถว'!$E$2:$J$840,4,0)</f>
        <v>63935.5</v>
      </c>
      <c r="F53" s="378">
        <f>VLOOKUP($B53,'1.วาง งบทดลอง 4 แถว'!$E$2:$J$840,5,0)</f>
        <v>582815.5</v>
      </c>
      <c r="G53" s="379">
        <f>VLOOKUP($B53,'1.วาง งบทดลอง 4 แถว'!$E$2:$J$840,6,0)</f>
        <v>0</v>
      </c>
      <c r="H53" s="380">
        <f t="shared" si="0"/>
        <v>582815.5</v>
      </c>
      <c r="I53" s="384"/>
      <c r="J53" s="385"/>
      <c r="K53" s="385"/>
      <c r="L53" s="377">
        <f>VLOOKUP($B53,'1.วาง งบทดลอง 4 แถว'!$E$841:$J$1679,3,0)</f>
        <v>6951</v>
      </c>
      <c r="M53" s="378">
        <f>VLOOKUP($B53,'1.วาง งบทดลอง 4 แถว'!$E$841:$J$1679,4,0)</f>
        <v>0</v>
      </c>
      <c r="N53" s="378">
        <f>VLOOKUP($B53,'1.วาง งบทดลอง 4 แถว'!$E$841:$J$1679,5,0)</f>
        <v>15802</v>
      </c>
      <c r="O53" s="379">
        <f>VLOOKUP($B53,'1.วาง งบทดลอง 4 แถว'!$E$841:$J$1679,6,0)</f>
        <v>0</v>
      </c>
      <c r="P53" s="380">
        <f t="shared" si="1"/>
        <v>15802</v>
      </c>
      <c r="Q53" s="384"/>
      <c r="R53" s="385"/>
      <c r="S53" s="386"/>
      <c r="T53" s="377">
        <f>VLOOKUP($B53,'1.วาง งบทดลอง 4 แถว'!$E$1680:$J$2518,3,0)</f>
        <v>21208</v>
      </c>
      <c r="U53" s="378">
        <f>VLOOKUP($B53,'1.วาง งบทดลอง 4 แถว'!$E$1680:$J$2518,4,0)</f>
        <v>10356</v>
      </c>
      <c r="V53" s="378">
        <f>VLOOKUP($B53,'1.วาง งบทดลอง 4 แถว'!$E$1680:$J$2518,5,0)</f>
        <v>154693</v>
      </c>
      <c r="W53" s="379">
        <f>VLOOKUP($B53,'1.วาง งบทดลอง 4 แถว'!$E$1680:$J$2518,6,0)</f>
        <v>0</v>
      </c>
      <c r="X53" s="380">
        <f t="shared" si="2"/>
        <v>154693</v>
      </c>
      <c r="Y53" s="385"/>
      <c r="Z53" s="385"/>
      <c r="AA53" s="385"/>
      <c r="AB53" s="377">
        <f>VLOOKUP($B53,'1.วาง งบทดลอง 4 แถว'!$E$2519:$J$3357,3,0)</f>
        <v>47519</v>
      </c>
      <c r="AC53" s="378">
        <f>VLOOKUP($B53,'1.วาง งบทดลอง 4 แถว'!$E$2519:$J$3357,4,0)</f>
        <v>0</v>
      </c>
      <c r="AD53" s="378">
        <f>VLOOKUP($B53,'1.วาง งบทดลอง 4 แถว'!$E$2519:$J$3357,5,0)</f>
        <v>291146.48</v>
      </c>
      <c r="AE53" s="379">
        <f>VLOOKUP($B53,'1.วาง งบทดลอง 4 แถว'!$E$2519:$J$3357,6,0)</f>
        <v>0</v>
      </c>
      <c r="AF53" s="380">
        <f t="shared" si="3"/>
        <v>291146.48</v>
      </c>
      <c r="AG53" s="384"/>
      <c r="AH53" s="385"/>
      <c r="AI53" s="385"/>
      <c r="AJ53" s="377">
        <f>VLOOKUP($B53,'1.วาง งบทดลอง 4 แถว'!$E$3358:$J$4196,3,0)</f>
        <v>5583</v>
      </c>
      <c r="AK53" s="378">
        <f>VLOOKUP($B53,'1.วาง งบทดลอง 4 แถว'!$E$3358:$J$4196,4,0)</f>
        <v>5504</v>
      </c>
      <c r="AL53" s="378">
        <f>VLOOKUP($B53,'1.วาง งบทดลอง 4 แถว'!$E$3358:$J$4196,5,0)</f>
        <v>40884.5</v>
      </c>
      <c r="AM53" s="379">
        <f>VLOOKUP($B53,'1.วาง งบทดลอง 4 แถว'!$E$3358:$J$4196,6,0)</f>
        <v>0</v>
      </c>
      <c r="AN53" s="380">
        <f t="shared" si="4"/>
        <v>40884.5</v>
      </c>
      <c r="AO53" s="385"/>
      <c r="AP53" s="385"/>
      <c r="AQ53" s="385"/>
      <c r="AR53" s="377">
        <f>VLOOKUP($B53,'1.วาง งบทดลอง 4 แถว'!$E$4197:$J$5035,3,0)</f>
        <v>11073</v>
      </c>
      <c r="AS53" s="378">
        <f>VLOOKUP($B53,'1.วาง งบทดลอง 4 แถว'!$E$4197:$J$5035,4,0)</f>
        <v>0</v>
      </c>
      <c r="AT53" s="378">
        <f>VLOOKUP($B53,'1.วาง งบทดลอง 4 แถว'!$E$4197:$J$5035,5,0)</f>
        <v>69972.84</v>
      </c>
      <c r="AU53" s="379">
        <f>VLOOKUP($B53,'1.วาง งบทดลอง 4 แถว'!$E$4197:$J$5035,6,0)</f>
        <v>0</v>
      </c>
      <c r="AV53" s="380">
        <f t="shared" si="5"/>
        <v>69972.84</v>
      </c>
      <c r="AW53" s="384"/>
      <c r="AX53" s="385"/>
      <c r="AY53" s="385"/>
      <c r="AZ53" s="377">
        <f>VLOOKUP($B53,'1.วาง งบทดลอง 4 แถว'!$E$5036:$J$5874,3,0)</f>
        <v>11601</v>
      </c>
      <c r="BA53" s="378">
        <f>VLOOKUP($B53,'1.วาง งบทดลอง 4 แถว'!$E$5036:$J$5874,4,0)</f>
        <v>0</v>
      </c>
      <c r="BB53" s="378">
        <f>VLOOKUP($B53,'1.วาง งบทดลอง 4 แถว'!$E$5036:$J$5874,5,0)</f>
        <v>28228.5</v>
      </c>
      <c r="BC53" s="379">
        <f>VLOOKUP($B53,'1.วาง งบทดลอง 4 แถว'!$E$5036:$J$5874,6,0)</f>
        <v>0</v>
      </c>
      <c r="BD53" s="380">
        <f t="shared" si="6"/>
        <v>28228.5</v>
      </c>
      <c r="BE53" s="384"/>
      <c r="BF53" s="385"/>
      <c r="BG53" s="385"/>
      <c r="BH53" s="377">
        <f>VLOOKUP($B53,'1.วาง งบทดลอง 4 แถว'!$E$5875:$J$6713,3,0)</f>
        <v>7830</v>
      </c>
      <c r="BI53" s="378">
        <f>VLOOKUP($B53,'1.วาง งบทดลอง 4 แถว'!$E$5875:$J$6713,4,0)</f>
        <v>0</v>
      </c>
      <c r="BJ53" s="378">
        <f>VLOOKUP($B53,'1.วาง งบทดลอง 4 แถว'!$E$5875:$J$6713,5,0)</f>
        <v>12260</v>
      </c>
      <c r="BK53" s="379">
        <f>VLOOKUP($B53,'1.วาง งบทดลอง 4 แถว'!$E$5875:$J$6713,6,0)</f>
        <v>0</v>
      </c>
      <c r="BL53" s="380">
        <f t="shared" si="7"/>
        <v>12260</v>
      </c>
      <c r="BM53" s="385"/>
      <c r="BN53" s="385"/>
      <c r="BO53" s="386"/>
    </row>
    <row r="54" spans="1:67" ht="19.5" customHeight="1">
      <c r="A54" s="374">
        <v>51</v>
      </c>
      <c r="B54" s="375" t="s">
        <v>1756</v>
      </c>
      <c r="C54" s="376" t="s">
        <v>18</v>
      </c>
      <c r="D54" s="377">
        <f>VLOOKUP($B54,'1.วาง งบทดลอง 4 แถว'!$E$2:$J$840,3,0)</f>
        <v>197141.25</v>
      </c>
      <c r="E54" s="378">
        <f>VLOOKUP($B54,'1.วาง งบทดลอง 4 แถว'!$E$2:$J$840,4,0)</f>
        <v>76687</v>
      </c>
      <c r="F54" s="378">
        <f>VLOOKUP($B54,'1.วาง งบทดลอง 4 แถว'!$E$2:$J$840,5,0)</f>
        <v>453166.25</v>
      </c>
      <c r="G54" s="379">
        <f>VLOOKUP($B54,'1.วาง งบทดลอง 4 แถว'!$E$2:$J$840,6,0)</f>
        <v>0</v>
      </c>
      <c r="H54" s="380">
        <f t="shared" si="0"/>
        <v>453166.25</v>
      </c>
      <c r="I54" s="384"/>
      <c r="J54" s="385"/>
      <c r="K54" s="385"/>
      <c r="L54" s="377">
        <f>VLOOKUP($B54,'1.วาง งบทดลอง 4 แถว'!$E$841:$J$1679,3,0)</f>
        <v>24915.15</v>
      </c>
      <c r="M54" s="378">
        <f>VLOOKUP($B54,'1.วาง งบทดลอง 4 แถว'!$E$841:$J$1679,4,0)</f>
        <v>0</v>
      </c>
      <c r="N54" s="378">
        <f>VLOOKUP($B54,'1.วาง งบทดลอง 4 แถว'!$E$841:$J$1679,5,0)</f>
        <v>40502.42</v>
      </c>
      <c r="O54" s="379">
        <f>VLOOKUP($B54,'1.วาง งบทดลอง 4 แถว'!$E$841:$J$1679,6,0)</f>
        <v>0</v>
      </c>
      <c r="P54" s="380">
        <f t="shared" si="1"/>
        <v>40502.42</v>
      </c>
      <c r="Q54" s="384"/>
      <c r="R54" s="385"/>
      <c r="S54" s="386"/>
      <c r="T54" s="377">
        <f>VLOOKUP($B54,'1.วาง งบทดลอง 4 แถว'!$E$1680:$J$2518,3,0)</f>
        <v>57524</v>
      </c>
      <c r="U54" s="378">
        <f>VLOOKUP($B54,'1.วาง งบทดลอง 4 แถว'!$E$1680:$J$2518,4,0)</f>
        <v>5275</v>
      </c>
      <c r="V54" s="378">
        <f>VLOOKUP($B54,'1.วาง งบทดลอง 4 แถว'!$E$1680:$J$2518,5,0)</f>
        <v>167722.5</v>
      </c>
      <c r="W54" s="379">
        <f>VLOOKUP($B54,'1.วาง งบทดลอง 4 แถว'!$E$1680:$J$2518,6,0)</f>
        <v>0</v>
      </c>
      <c r="X54" s="380">
        <f t="shared" si="2"/>
        <v>167722.5</v>
      </c>
      <c r="Y54" s="385"/>
      <c r="Z54" s="385"/>
      <c r="AA54" s="385"/>
      <c r="AB54" s="377">
        <f>VLOOKUP($B54,'1.วาง งบทดลอง 4 แถว'!$E$2519:$J$3357,3,0)</f>
        <v>18138</v>
      </c>
      <c r="AC54" s="378">
        <f>VLOOKUP($B54,'1.วาง งบทดลอง 4 แถว'!$E$2519:$J$3357,4,0)</f>
        <v>0</v>
      </c>
      <c r="AD54" s="378">
        <f>VLOOKUP($B54,'1.วาง งบทดลอง 4 แถว'!$E$2519:$J$3357,5,0)</f>
        <v>336884.7</v>
      </c>
      <c r="AE54" s="379">
        <f>VLOOKUP($B54,'1.วาง งบทดลอง 4 แถว'!$E$2519:$J$3357,6,0)</f>
        <v>0</v>
      </c>
      <c r="AF54" s="380">
        <f t="shared" si="3"/>
        <v>336884.7</v>
      </c>
      <c r="AG54" s="384"/>
      <c r="AH54" s="385"/>
      <c r="AI54" s="385"/>
      <c r="AJ54" s="377">
        <f>VLOOKUP($B54,'1.วาง งบทดลอง 4 แถว'!$E$3358:$J$4196,3,0)</f>
        <v>19618.5</v>
      </c>
      <c r="AK54" s="378">
        <f>VLOOKUP($B54,'1.วาง งบทดลอง 4 แถว'!$E$3358:$J$4196,4,0)</f>
        <v>0</v>
      </c>
      <c r="AL54" s="378">
        <f>VLOOKUP($B54,'1.วาง งบทดลอง 4 แถว'!$E$3358:$J$4196,5,0)</f>
        <v>49887.5</v>
      </c>
      <c r="AM54" s="379">
        <f>VLOOKUP($B54,'1.วาง งบทดลอง 4 แถว'!$E$3358:$J$4196,6,0)</f>
        <v>0</v>
      </c>
      <c r="AN54" s="380">
        <f t="shared" si="4"/>
        <v>49887.5</v>
      </c>
      <c r="AO54" s="385"/>
      <c r="AP54" s="385"/>
      <c r="AQ54" s="385"/>
      <c r="AR54" s="377">
        <f>VLOOKUP($B54,'1.วาง งบทดลอง 4 แถว'!$E$4197:$J$5035,3,0)</f>
        <v>30423.5</v>
      </c>
      <c r="AS54" s="378">
        <f>VLOOKUP($B54,'1.วาง งบทดลอง 4 แถว'!$E$4197:$J$5035,4,0)</f>
        <v>118480.5</v>
      </c>
      <c r="AT54" s="378">
        <f>VLOOKUP($B54,'1.วาง งบทดลอง 4 แถว'!$E$4197:$J$5035,5,0)</f>
        <v>121782.5</v>
      </c>
      <c r="AU54" s="379">
        <f>VLOOKUP($B54,'1.วาง งบทดลอง 4 แถว'!$E$4197:$J$5035,6,0)</f>
        <v>0</v>
      </c>
      <c r="AV54" s="380">
        <f t="shared" si="5"/>
        <v>121782.5</v>
      </c>
      <c r="AW54" s="384"/>
      <c r="AX54" s="385"/>
      <c r="AY54" s="385"/>
      <c r="AZ54" s="377">
        <f>VLOOKUP($B54,'1.วาง งบทดลอง 4 แถว'!$E$5036:$J$5874,3,0)</f>
        <v>1888</v>
      </c>
      <c r="BA54" s="378">
        <f>VLOOKUP($B54,'1.วาง งบทดลอง 4 แถว'!$E$5036:$J$5874,4,0)</f>
        <v>0</v>
      </c>
      <c r="BB54" s="378">
        <f>VLOOKUP($B54,'1.วาง งบทดลอง 4 แถว'!$E$5036:$J$5874,5,0)</f>
        <v>37836.5</v>
      </c>
      <c r="BC54" s="379">
        <f>VLOOKUP($B54,'1.วาง งบทดลอง 4 แถว'!$E$5036:$J$5874,6,0)</f>
        <v>0</v>
      </c>
      <c r="BD54" s="380">
        <f t="shared" si="6"/>
        <v>37836.5</v>
      </c>
      <c r="BE54" s="384"/>
      <c r="BF54" s="385"/>
      <c r="BG54" s="385"/>
      <c r="BH54" s="377">
        <f>VLOOKUP($B54,'1.วาง งบทดลอง 4 แถว'!$E$5875:$J$6713,3,0)</f>
        <v>0</v>
      </c>
      <c r="BI54" s="378">
        <f>VLOOKUP($B54,'1.วาง งบทดลอง 4 แถว'!$E$5875:$J$6713,4,0)</f>
        <v>0</v>
      </c>
      <c r="BJ54" s="378">
        <f>VLOOKUP($B54,'1.วาง งบทดลอง 4 แถว'!$E$5875:$J$6713,5,0)</f>
        <v>9027</v>
      </c>
      <c r="BK54" s="379">
        <f>VLOOKUP($B54,'1.วาง งบทดลอง 4 แถว'!$E$5875:$J$6713,6,0)</f>
        <v>0</v>
      </c>
      <c r="BL54" s="380">
        <f t="shared" si="7"/>
        <v>9027</v>
      </c>
      <c r="BM54" s="385"/>
      <c r="BN54" s="385"/>
      <c r="BO54" s="386"/>
    </row>
    <row r="55" spans="1:67" ht="19.5" customHeight="1">
      <c r="A55" s="374">
        <v>52</v>
      </c>
      <c r="B55" s="375" t="s">
        <v>1757</v>
      </c>
      <c r="C55" s="376" t="s">
        <v>1670</v>
      </c>
      <c r="D55" s="377">
        <f>VLOOKUP($B55,'1.วาง งบทดลอง 4 แถว'!$E$2:$J$840,3,0)</f>
        <v>96552</v>
      </c>
      <c r="E55" s="378">
        <f>VLOOKUP($B55,'1.วาง งบทดลอง 4 แถว'!$E$2:$J$840,4,0)</f>
        <v>74266</v>
      </c>
      <c r="F55" s="378">
        <f>VLOOKUP($B55,'1.วาง งบทดลอง 4 แถว'!$E$2:$J$840,5,0)</f>
        <v>213671</v>
      </c>
      <c r="G55" s="379">
        <f>VLOOKUP($B55,'1.วาง งบทดลอง 4 แถว'!$E$2:$J$840,6,0)</f>
        <v>0</v>
      </c>
      <c r="H55" s="380">
        <f t="shared" si="0"/>
        <v>213671</v>
      </c>
      <c r="I55" s="384"/>
      <c r="J55" s="385"/>
      <c r="K55" s="385"/>
      <c r="L55" s="377">
        <f>VLOOKUP($B55,'1.วาง งบทดลอง 4 แถว'!$E$841:$J$1679,3,0)</f>
        <v>4526</v>
      </c>
      <c r="M55" s="378">
        <f>VLOOKUP($B55,'1.วาง งบทดลอง 4 แถว'!$E$841:$J$1679,4,0)</f>
        <v>0</v>
      </c>
      <c r="N55" s="378">
        <f>VLOOKUP($B55,'1.วาง งบทดลอง 4 แถว'!$E$841:$J$1679,5,0)</f>
        <v>11921.5</v>
      </c>
      <c r="O55" s="379">
        <f>VLOOKUP($B55,'1.วาง งบทดลอง 4 แถว'!$E$841:$J$1679,6,0)</f>
        <v>0</v>
      </c>
      <c r="P55" s="380">
        <f t="shared" si="1"/>
        <v>11921.5</v>
      </c>
      <c r="Q55" s="384"/>
      <c r="R55" s="385"/>
      <c r="S55" s="386"/>
      <c r="T55" s="377">
        <f>VLOOKUP($B55,'1.วาง งบทดลอง 4 แถว'!$E$1680:$J$2518,3,0)</f>
        <v>243034</v>
      </c>
      <c r="U55" s="378">
        <f>VLOOKUP($B55,'1.วาง งบทดลอง 4 แถว'!$E$1680:$J$2518,4,0)</f>
        <v>218184</v>
      </c>
      <c r="V55" s="378">
        <f>VLOOKUP($B55,'1.วาง งบทดลอง 4 แถว'!$E$1680:$J$2518,5,0)</f>
        <v>645367</v>
      </c>
      <c r="W55" s="379">
        <f>VLOOKUP($B55,'1.วาง งบทดลอง 4 แถว'!$E$1680:$J$2518,6,0)</f>
        <v>0</v>
      </c>
      <c r="X55" s="380">
        <f t="shared" si="2"/>
        <v>645367</v>
      </c>
      <c r="Y55" s="385"/>
      <c r="Z55" s="385"/>
      <c r="AA55" s="385"/>
      <c r="AB55" s="377">
        <f>VLOOKUP($B55,'1.วาง งบทดลอง 4 แถว'!$E$2519:$J$3357,3,0)</f>
        <v>0</v>
      </c>
      <c r="AC55" s="378">
        <f>VLOOKUP($B55,'1.วาง งบทดลอง 4 แถว'!$E$2519:$J$3357,4,0)</f>
        <v>0</v>
      </c>
      <c r="AD55" s="378">
        <f>VLOOKUP($B55,'1.วาง งบทดลอง 4 แถว'!$E$2519:$J$3357,5,0)</f>
        <v>2995</v>
      </c>
      <c r="AE55" s="379">
        <f>VLOOKUP($B55,'1.วาง งบทดลอง 4 แถว'!$E$2519:$J$3357,6,0)</f>
        <v>0</v>
      </c>
      <c r="AF55" s="380">
        <f t="shared" si="3"/>
        <v>2995</v>
      </c>
      <c r="AG55" s="384"/>
      <c r="AH55" s="385"/>
      <c r="AI55" s="385"/>
      <c r="AJ55" s="377">
        <f>VLOOKUP($B55,'1.วาง งบทดลอง 4 แถว'!$E$3358:$J$4196,3,0)</f>
        <v>7879.5</v>
      </c>
      <c r="AK55" s="378">
        <f>VLOOKUP($B55,'1.วาง งบทดลอง 4 แถว'!$E$3358:$J$4196,4,0)</f>
        <v>0</v>
      </c>
      <c r="AL55" s="378">
        <f>VLOOKUP($B55,'1.วาง งบทดลอง 4 แถว'!$E$3358:$J$4196,5,0)</f>
        <v>40566</v>
      </c>
      <c r="AM55" s="379">
        <f>VLOOKUP($B55,'1.วาง งบทดลอง 4 แถว'!$E$3358:$J$4196,6,0)</f>
        <v>0</v>
      </c>
      <c r="AN55" s="380">
        <f t="shared" si="4"/>
        <v>40566</v>
      </c>
      <c r="AO55" s="385"/>
      <c r="AP55" s="385"/>
      <c r="AQ55" s="385"/>
      <c r="AR55" s="377">
        <f>VLOOKUP($B55,'1.วาง งบทดลอง 4 แถว'!$E$4197:$J$5035,3,0)</f>
        <v>8293</v>
      </c>
      <c r="AS55" s="378">
        <f>VLOOKUP($B55,'1.วาง งบทดลอง 4 แถว'!$E$4197:$J$5035,4,0)</f>
        <v>0</v>
      </c>
      <c r="AT55" s="378">
        <f>VLOOKUP($B55,'1.วาง งบทดลอง 4 แถว'!$E$4197:$J$5035,5,0)</f>
        <v>27829.38</v>
      </c>
      <c r="AU55" s="379">
        <f>VLOOKUP($B55,'1.วาง งบทดลอง 4 แถว'!$E$4197:$J$5035,6,0)</f>
        <v>0</v>
      </c>
      <c r="AV55" s="380">
        <f t="shared" si="5"/>
        <v>27829.38</v>
      </c>
      <c r="AW55" s="384"/>
      <c r="AX55" s="385"/>
      <c r="AY55" s="385"/>
      <c r="AZ55" s="377">
        <f>VLOOKUP($B55,'1.วาง งบทดลอง 4 แถว'!$E$5036:$J$5874,3,0)</f>
        <v>1288</v>
      </c>
      <c r="BA55" s="378">
        <f>VLOOKUP($B55,'1.วาง งบทดลอง 4 แถว'!$E$5036:$J$5874,4,0)</f>
        <v>0</v>
      </c>
      <c r="BB55" s="378">
        <f>VLOOKUP($B55,'1.วาง งบทดลอง 4 แถว'!$E$5036:$J$5874,5,0)</f>
        <v>22084</v>
      </c>
      <c r="BC55" s="379">
        <f>VLOOKUP($B55,'1.วาง งบทดลอง 4 แถว'!$E$5036:$J$5874,6,0)</f>
        <v>0</v>
      </c>
      <c r="BD55" s="380">
        <f t="shared" si="6"/>
        <v>22084</v>
      </c>
      <c r="BE55" s="384"/>
      <c r="BF55" s="385"/>
      <c r="BG55" s="385"/>
      <c r="BH55" s="377">
        <f>VLOOKUP($B55,'1.วาง งบทดลอง 4 แถว'!$E$5875:$J$6713,3,0)</f>
        <v>0</v>
      </c>
      <c r="BI55" s="378">
        <f>VLOOKUP($B55,'1.วาง งบทดลอง 4 แถว'!$E$5875:$J$6713,4,0)</f>
        <v>0</v>
      </c>
      <c r="BJ55" s="378">
        <f>VLOOKUP($B55,'1.วาง งบทดลอง 4 แถว'!$E$5875:$J$6713,5,0)</f>
        <v>0</v>
      </c>
      <c r="BK55" s="379">
        <f>VLOOKUP($B55,'1.วาง งบทดลอง 4 แถว'!$E$5875:$J$6713,6,0)</f>
        <v>0</v>
      </c>
      <c r="BL55" s="380">
        <f t="shared" si="7"/>
        <v>0</v>
      </c>
      <c r="BM55" s="385"/>
      <c r="BN55" s="385"/>
      <c r="BO55" s="386"/>
    </row>
    <row r="56" spans="1:67" ht="19.5" customHeight="1">
      <c r="A56" s="374">
        <v>53</v>
      </c>
      <c r="B56" s="375" t="s">
        <v>1758</v>
      </c>
      <c r="C56" s="376" t="s">
        <v>1671</v>
      </c>
      <c r="D56" s="377">
        <f>VLOOKUP($B56,'1.วาง งบทดลอง 4 แถว'!$E$2:$J$840,3,0)</f>
        <v>4250</v>
      </c>
      <c r="E56" s="378">
        <f>VLOOKUP($B56,'1.วาง งบทดลอง 4 แถว'!$E$2:$J$840,4,0)</f>
        <v>6232</v>
      </c>
      <c r="F56" s="378">
        <f>VLOOKUP($B56,'1.วาง งบทดลอง 4 แถว'!$E$2:$J$840,5,0)</f>
        <v>10714</v>
      </c>
      <c r="G56" s="379">
        <f>VLOOKUP($B56,'1.วาง งบทดลอง 4 แถว'!$E$2:$J$840,6,0)</f>
        <v>0</v>
      </c>
      <c r="H56" s="380">
        <f t="shared" si="0"/>
        <v>10714</v>
      </c>
      <c r="I56" s="384"/>
      <c r="J56" s="385"/>
      <c r="K56" s="385"/>
      <c r="L56" s="377">
        <f>VLOOKUP($B56,'1.วาง งบทดลอง 4 แถว'!$E$841:$J$1679,3,0)</f>
        <v>0</v>
      </c>
      <c r="M56" s="378">
        <f>VLOOKUP($B56,'1.วาง งบทดลอง 4 แถว'!$E$841:$J$1679,4,0)</f>
        <v>0</v>
      </c>
      <c r="N56" s="378">
        <f>VLOOKUP($B56,'1.วาง งบทดลอง 4 แถว'!$E$841:$J$1679,5,0)</f>
        <v>0</v>
      </c>
      <c r="O56" s="379">
        <f>VLOOKUP($B56,'1.วาง งบทดลอง 4 แถว'!$E$841:$J$1679,6,0)</f>
        <v>0</v>
      </c>
      <c r="P56" s="380">
        <f t="shared" si="1"/>
        <v>0</v>
      </c>
      <c r="Q56" s="384"/>
      <c r="R56" s="385"/>
      <c r="S56" s="386"/>
      <c r="T56" s="377">
        <f>VLOOKUP($B56,'1.วาง งบทดลอง 4 แถว'!$E$1680:$J$2518,3,0)</f>
        <v>0</v>
      </c>
      <c r="U56" s="378">
        <f>VLOOKUP($B56,'1.วาง งบทดลอง 4 แถว'!$E$1680:$J$2518,4,0)</f>
        <v>0</v>
      </c>
      <c r="V56" s="378">
        <f>VLOOKUP($B56,'1.วาง งบทดลอง 4 แถว'!$E$1680:$J$2518,5,0)</f>
        <v>0</v>
      </c>
      <c r="W56" s="379">
        <f>VLOOKUP($B56,'1.วาง งบทดลอง 4 แถว'!$E$1680:$J$2518,6,0)</f>
        <v>0</v>
      </c>
      <c r="X56" s="380">
        <f t="shared" si="2"/>
        <v>0</v>
      </c>
      <c r="Y56" s="385"/>
      <c r="Z56" s="385"/>
      <c r="AA56" s="385"/>
      <c r="AB56" s="377">
        <f>VLOOKUP($B56,'1.วาง งบทดลอง 4 แถว'!$E$2519:$J$3357,3,0)</f>
        <v>0</v>
      </c>
      <c r="AC56" s="378">
        <f>VLOOKUP($B56,'1.วาง งบทดลอง 4 แถว'!$E$2519:$J$3357,4,0)</f>
        <v>0</v>
      </c>
      <c r="AD56" s="378">
        <f>VLOOKUP($B56,'1.วาง งบทดลอง 4 แถว'!$E$2519:$J$3357,5,0)</f>
        <v>0</v>
      </c>
      <c r="AE56" s="379">
        <f>VLOOKUP($B56,'1.วาง งบทดลอง 4 แถว'!$E$2519:$J$3357,6,0)</f>
        <v>0</v>
      </c>
      <c r="AF56" s="380">
        <f t="shared" si="3"/>
        <v>0</v>
      </c>
      <c r="AG56" s="384"/>
      <c r="AH56" s="385"/>
      <c r="AI56" s="385"/>
      <c r="AJ56" s="377">
        <f>VLOOKUP($B56,'1.วาง งบทดลอง 4 แถว'!$E$3358:$J$4196,3,0)</f>
        <v>0</v>
      </c>
      <c r="AK56" s="378">
        <f>VLOOKUP($B56,'1.วาง งบทดลอง 4 แถว'!$E$3358:$J$4196,4,0)</f>
        <v>0</v>
      </c>
      <c r="AL56" s="378">
        <f>VLOOKUP($B56,'1.วาง งบทดลอง 4 แถว'!$E$3358:$J$4196,5,0)</f>
        <v>0</v>
      </c>
      <c r="AM56" s="379">
        <f>VLOOKUP($B56,'1.วาง งบทดลอง 4 แถว'!$E$3358:$J$4196,6,0)</f>
        <v>0</v>
      </c>
      <c r="AN56" s="380">
        <f t="shared" si="4"/>
        <v>0</v>
      </c>
      <c r="AO56" s="385"/>
      <c r="AP56" s="385"/>
      <c r="AQ56" s="385"/>
      <c r="AR56" s="377">
        <f>VLOOKUP($B56,'1.วาง งบทดลอง 4 แถว'!$E$4197:$J$5035,3,0)</f>
        <v>109174.5</v>
      </c>
      <c r="AS56" s="378">
        <f>VLOOKUP($B56,'1.วาง งบทดลอง 4 แถว'!$E$4197:$J$5035,4,0)</f>
        <v>0</v>
      </c>
      <c r="AT56" s="378">
        <f>VLOOKUP($B56,'1.วาง งบทดลอง 4 แถว'!$E$4197:$J$5035,5,0)</f>
        <v>109174.5</v>
      </c>
      <c r="AU56" s="379">
        <f>VLOOKUP($B56,'1.วาง งบทดลอง 4 แถว'!$E$4197:$J$5035,6,0)</f>
        <v>0</v>
      </c>
      <c r="AV56" s="380">
        <f t="shared" si="5"/>
        <v>109174.5</v>
      </c>
      <c r="AW56" s="384"/>
      <c r="AX56" s="385"/>
      <c r="AY56" s="385"/>
      <c r="AZ56" s="377">
        <f>VLOOKUP($B56,'1.วาง งบทดลอง 4 แถว'!$E$5036:$J$5874,3,0)</f>
        <v>0</v>
      </c>
      <c r="BA56" s="378">
        <f>VLOOKUP($B56,'1.วาง งบทดลอง 4 แถว'!$E$5036:$J$5874,4,0)</f>
        <v>0</v>
      </c>
      <c r="BB56" s="378">
        <f>VLOOKUP($B56,'1.วาง งบทดลอง 4 แถว'!$E$5036:$J$5874,5,0)</f>
        <v>0</v>
      </c>
      <c r="BC56" s="379">
        <f>VLOOKUP($B56,'1.วาง งบทดลอง 4 แถว'!$E$5036:$J$5874,6,0)</f>
        <v>0</v>
      </c>
      <c r="BD56" s="380">
        <f t="shared" si="6"/>
        <v>0</v>
      </c>
      <c r="BE56" s="384"/>
      <c r="BF56" s="385"/>
      <c r="BG56" s="385"/>
      <c r="BH56" s="377">
        <f>VLOOKUP($B56,'1.วาง งบทดลอง 4 แถว'!$E$5875:$J$6713,3,0)</f>
        <v>0</v>
      </c>
      <c r="BI56" s="378">
        <f>VLOOKUP($B56,'1.วาง งบทดลอง 4 แถว'!$E$5875:$J$6713,4,0)</f>
        <v>0</v>
      </c>
      <c r="BJ56" s="378">
        <f>VLOOKUP($B56,'1.วาง งบทดลอง 4 แถว'!$E$5875:$J$6713,5,0)</f>
        <v>0</v>
      </c>
      <c r="BK56" s="379">
        <f>VLOOKUP($B56,'1.วาง งบทดลอง 4 แถว'!$E$5875:$J$6713,6,0)</f>
        <v>0</v>
      </c>
      <c r="BL56" s="380">
        <f t="shared" si="7"/>
        <v>0</v>
      </c>
      <c r="BM56" s="385"/>
      <c r="BN56" s="385"/>
      <c r="BO56" s="386"/>
    </row>
    <row r="57" spans="1:67" ht="19.5" customHeight="1">
      <c r="A57" s="374">
        <v>54</v>
      </c>
      <c r="B57" s="375" t="s">
        <v>1759</v>
      </c>
      <c r="C57" s="376" t="s">
        <v>1428</v>
      </c>
      <c r="D57" s="377">
        <f>VLOOKUP($B57,'1.วาง งบทดลอง 4 แถว'!$E$2:$J$840,3,0)</f>
        <v>4543833.5</v>
      </c>
      <c r="E57" s="378">
        <f>VLOOKUP($B57,'1.วาง งบทดลอง 4 แถว'!$E$2:$J$840,4,0)</f>
        <v>5345289.75</v>
      </c>
      <c r="F57" s="378">
        <f>VLOOKUP($B57,'1.วาง งบทดลอง 4 แถว'!$E$2:$J$840,5,0)</f>
        <v>6018816.75</v>
      </c>
      <c r="G57" s="379">
        <f>VLOOKUP($B57,'1.วาง งบทดลอง 4 แถว'!$E$2:$J$840,6,0)</f>
        <v>0</v>
      </c>
      <c r="H57" s="380">
        <f t="shared" si="0"/>
        <v>6018816.75</v>
      </c>
      <c r="I57" s="384"/>
      <c r="J57" s="385"/>
      <c r="K57" s="385"/>
      <c r="L57" s="377">
        <f>VLOOKUP($B57,'1.วาง งบทดลอง 4 แถว'!$E$841:$J$1679,3,0)</f>
        <v>980204.7</v>
      </c>
      <c r="M57" s="378">
        <f>VLOOKUP($B57,'1.วาง งบทดลอง 4 แถว'!$E$841:$J$1679,4,0)</f>
        <v>674287.34</v>
      </c>
      <c r="N57" s="378">
        <f>VLOOKUP($B57,'1.วาง งบทดลอง 4 แถว'!$E$841:$J$1679,5,0)</f>
        <v>2045193.23</v>
      </c>
      <c r="O57" s="379">
        <f>VLOOKUP($B57,'1.วาง งบทดลอง 4 แถว'!$E$841:$J$1679,6,0)</f>
        <v>0</v>
      </c>
      <c r="P57" s="380">
        <f t="shared" si="1"/>
        <v>2045193.23</v>
      </c>
      <c r="Q57" s="384"/>
      <c r="R57" s="385"/>
      <c r="S57" s="386"/>
      <c r="T57" s="377">
        <f>VLOOKUP($B57,'1.วาง งบทดลอง 4 แถว'!$E$1680:$J$2518,3,0)</f>
        <v>869148.86</v>
      </c>
      <c r="U57" s="378">
        <f>VLOOKUP($B57,'1.วาง งบทดลอง 4 แถว'!$E$1680:$J$2518,4,0)</f>
        <v>777838.46</v>
      </c>
      <c r="V57" s="378">
        <f>VLOOKUP($B57,'1.วาง งบทดลอง 4 แถว'!$E$1680:$J$2518,5,0)</f>
        <v>924534.35</v>
      </c>
      <c r="W57" s="379">
        <f>VLOOKUP($B57,'1.วาง งบทดลอง 4 แถว'!$E$1680:$J$2518,6,0)</f>
        <v>0</v>
      </c>
      <c r="X57" s="380">
        <f t="shared" si="2"/>
        <v>924534.35</v>
      </c>
      <c r="Y57" s="385"/>
      <c r="Z57" s="385"/>
      <c r="AA57" s="385"/>
      <c r="AB57" s="377">
        <f>VLOOKUP($B57,'1.วาง งบทดลอง 4 แถว'!$E$2519:$J$3357,3,0)</f>
        <v>1749236.5</v>
      </c>
      <c r="AC57" s="378">
        <f>VLOOKUP($B57,'1.วาง งบทดลอง 4 แถว'!$E$2519:$J$3357,4,0)</f>
        <v>3287073</v>
      </c>
      <c r="AD57" s="378">
        <f>VLOOKUP($B57,'1.วาง งบทดลอง 4 แถว'!$E$2519:$J$3357,5,0)</f>
        <v>5196916.68</v>
      </c>
      <c r="AE57" s="379">
        <f>VLOOKUP($B57,'1.วาง งบทดลอง 4 แถว'!$E$2519:$J$3357,6,0)</f>
        <v>0</v>
      </c>
      <c r="AF57" s="380">
        <f t="shared" si="3"/>
        <v>5196916.68</v>
      </c>
      <c r="AG57" s="384"/>
      <c r="AH57" s="385"/>
      <c r="AI57" s="385"/>
      <c r="AJ57" s="377">
        <f>VLOOKUP($B57,'1.วาง งบทดลอง 4 แถว'!$E$3358:$J$4196,3,0)</f>
        <v>1351904</v>
      </c>
      <c r="AK57" s="378">
        <f>VLOOKUP($B57,'1.วาง งบทดลอง 4 แถว'!$E$3358:$J$4196,4,0)</f>
        <v>929077.25</v>
      </c>
      <c r="AL57" s="378">
        <f>VLOOKUP($B57,'1.วาง งบทดลอง 4 แถว'!$E$3358:$J$4196,5,0)</f>
        <v>1583002.95</v>
      </c>
      <c r="AM57" s="379">
        <f>VLOOKUP($B57,'1.วาง งบทดลอง 4 แถว'!$E$3358:$J$4196,6,0)</f>
        <v>0</v>
      </c>
      <c r="AN57" s="380">
        <f t="shared" si="4"/>
        <v>1583002.95</v>
      </c>
      <c r="AO57" s="385"/>
      <c r="AP57" s="385"/>
      <c r="AQ57" s="385"/>
      <c r="AR57" s="377">
        <f>VLOOKUP($B57,'1.วาง งบทดลอง 4 แถว'!$E$4197:$J$5035,3,0)</f>
        <v>567264.42000000004</v>
      </c>
      <c r="AS57" s="378">
        <f>VLOOKUP($B57,'1.วาง งบทดลอง 4 แถว'!$E$4197:$J$5035,4,0)</f>
        <v>599258.38</v>
      </c>
      <c r="AT57" s="378">
        <f>VLOOKUP($B57,'1.วาง งบทดลอง 4 แถว'!$E$4197:$J$5035,5,0)</f>
        <v>914281.46</v>
      </c>
      <c r="AU57" s="379">
        <f>VLOOKUP($B57,'1.วาง งบทดลอง 4 แถว'!$E$4197:$J$5035,6,0)</f>
        <v>0</v>
      </c>
      <c r="AV57" s="380">
        <f t="shared" si="5"/>
        <v>914281.46</v>
      </c>
      <c r="AW57" s="384"/>
      <c r="AX57" s="385"/>
      <c r="AY57" s="385"/>
      <c r="AZ57" s="377">
        <f>VLOOKUP($B57,'1.วาง งบทดลอง 4 แถว'!$E$5036:$J$5874,3,0)</f>
        <v>734532.5</v>
      </c>
      <c r="BA57" s="378">
        <f>VLOOKUP($B57,'1.วาง งบทดลอง 4 แถว'!$E$5036:$J$5874,4,0)</f>
        <v>587721.66</v>
      </c>
      <c r="BB57" s="378">
        <f>VLOOKUP($B57,'1.วาง งบทดลอง 4 แถว'!$E$5036:$J$5874,5,0)</f>
        <v>1348963.5</v>
      </c>
      <c r="BC57" s="379">
        <f>VLOOKUP($B57,'1.วาง งบทดลอง 4 แถว'!$E$5036:$J$5874,6,0)</f>
        <v>0</v>
      </c>
      <c r="BD57" s="380">
        <f t="shared" si="6"/>
        <v>1348963.5</v>
      </c>
      <c r="BE57" s="384"/>
      <c r="BF57" s="385"/>
      <c r="BG57" s="385"/>
      <c r="BH57" s="377">
        <f>VLOOKUP($B57,'1.วาง งบทดลอง 4 แถว'!$E$5875:$J$6713,3,0)</f>
        <v>297594</v>
      </c>
      <c r="BI57" s="378">
        <f>VLOOKUP($B57,'1.วาง งบทดลอง 4 แถว'!$E$5875:$J$6713,4,0)</f>
        <v>324289</v>
      </c>
      <c r="BJ57" s="378">
        <f>VLOOKUP($B57,'1.วาง งบทดลอง 4 แถว'!$E$5875:$J$6713,5,0)</f>
        <v>345050</v>
      </c>
      <c r="BK57" s="379">
        <f>VLOOKUP($B57,'1.วาง งบทดลอง 4 แถว'!$E$5875:$J$6713,6,0)</f>
        <v>0</v>
      </c>
      <c r="BL57" s="380">
        <f t="shared" si="7"/>
        <v>345050</v>
      </c>
      <c r="BM57" s="385"/>
      <c r="BN57" s="385"/>
      <c r="BO57" s="386"/>
    </row>
    <row r="58" spans="1:67" ht="19.5" customHeight="1">
      <c r="A58" s="374">
        <v>55</v>
      </c>
      <c r="B58" s="375" t="s">
        <v>1760</v>
      </c>
      <c r="C58" s="376" t="s">
        <v>1672</v>
      </c>
      <c r="D58" s="377">
        <f>VLOOKUP($B58,'1.วาง งบทดลอง 4 แถว'!$E$2:$J$840,3,0)</f>
        <v>2643172.75</v>
      </c>
      <c r="E58" s="378">
        <f>VLOOKUP($B58,'1.วาง งบทดลอง 4 แถว'!$E$2:$J$840,4,0)</f>
        <v>2346585.63</v>
      </c>
      <c r="F58" s="378">
        <f>VLOOKUP($B58,'1.วาง งบทดลอง 4 แถว'!$E$2:$J$840,5,0)</f>
        <v>7818192.5899999999</v>
      </c>
      <c r="G58" s="379">
        <f>VLOOKUP($B58,'1.วาง งบทดลอง 4 แถว'!$E$2:$J$840,6,0)</f>
        <v>0</v>
      </c>
      <c r="H58" s="380">
        <f t="shared" si="0"/>
        <v>7818192.5899999999</v>
      </c>
      <c r="I58" s="384"/>
      <c r="J58" s="385"/>
      <c r="K58" s="385"/>
      <c r="L58" s="377">
        <f>VLOOKUP($B58,'1.วาง งบทดลอง 4 แถว'!$E$841:$J$1679,3,0)</f>
        <v>171265.45</v>
      </c>
      <c r="M58" s="378">
        <f>VLOOKUP($B58,'1.วาง งบทดลอง 4 แถว'!$E$841:$J$1679,4,0)</f>
        <v>131446.76999999999</v>
      </c>
      <c r="N58" s="378">
        <f>VLOOKUP($B58,'1.วาง งบทดลอง 4 แถว'!$E$841:$J$1679,5,0)</f>
        <v>476544.72</v>
      </c>
      <c r="O58" s="379">
        <f>VLOOKUP($B58,'1.วาง งบทดลอง 4 แถว'!$E$841:$J$1679,6,0)</f>
        <v>0</v>
      </c>
      <c r="P58" s="380">
        <f t="shared" si="1"/>
        <v>476544.72</v>
      </c>
      <c r="Q58" s="384"/>
      <c r="R58" s="385"/>
      <c r="S58" s="386"/>
      <c r="T58" s="377">
        <f>VLOOKUP($B58,'1.วาง งบทดลอง 4 แถว'!$E$1680:$J$2518,3,0)</f>
        <v>354481.6</v>
      </c>
      <c r="U58" s="378">
        <f>VLOOKUP($B58,'1.วาง งบทดลอง 4 แถว'!$E$1680:$J$2518,4,0)</f>
        <v>289139.19</v>
      </c>
      <c r="V58" s="378">
        <f>VLOOKUP($B58,'1.วาง งบทดลอง 4 แถว'!$E$1680:$J$2518,5,0)</f>
        <v>1023032.74</v>
      </c>
      <c r="W58" s="379">
        <f>VLOOKUP($B58,'1.วาง งบทดลอง 4 แถว'!$E$1680:$J$2518,6,0)</f>
        <v>0</v>
      </c>
      <c r="X58" s="380">
        <f t="shared" si="2"/>
        <v>1023032.74</v>
      </c>
      <c r="Y58" s="385"/>
      <c r="Z58" s="385"/>
      <c r="AA58" s="385"/>
      <c r="AB58" s="377">
        <f>VLOOKUP($B58,'1.วาง งบทดลอง 4 แถว'!$E$2519:$J$3357,3,0)</f>
        <v>1053490</v>
      </c>
      <c r="AC58" s="378">
        <f>VLOOKUP($B58,'1.วาง งบทดลอง 4 แถว'!$E$2519:$J$3357,4,0)</f>
        <v>521380.99</v>
      </c>
      <c r="AD58" s="378">
        <f>VLOOKUP($B58,'1.วาง งบทดลอง 4 แถว'!$E$2519:$J$3357,5,0)</f>
        <v>1975907.01</v>
      </c>
      <c r="AE58" s="379">
        <f>VLOOKUP($B58,'1.วาง งบทดลอง 4 แถว'!$E$2519:$J$3357,6,0)</f>
        <v>0</v>
      </c>
      <c r="AF58" s="380">
        <f t="shared" si="3"/>
        <v>1975907.01</v>
      </c>
      <c r="AG58" s="384"/>
      <c r="AH58" s="385"/>
      <c r="AI58" s="385"/>
      <c r="AJ58" s="377">
        <f>VLOOKUP($B58,'1.วาง งบทดลอง 4 แถว'!$E$3358:$J$4196,3,0)</f>
        <v>172527.75</v>
      </c>
      <c r="AK58" s="378">
        <f>VLOOKUP($B58,'1.วาง งบทดลอง 4 แถว'!$E$3358:$J$4196,4,0)</f>
        <v>79547.17</v>
      </c>
      <c r="AL58" s="378">
        <f>VLOOKUP($B58,'1.วาง งบทดลอง 4 แถว'!$E$3358:$J$4196,5,0)</f>
        <v>308780.17</v>
      </c>
      <c r="AM58" s="379">
        <f>VLOOKUP($B58,'1.วาง งบทดลอง 4 แถว'!$E$3358:$J$4196,6,0)</f>
        <v>0</v>
      </c>
      <c r="AN58" s="380">
        <f t="shared" si="4"/>
        <v>308780.17</v>
      </c>
      <c r="AO58" s="385"/>
      <c r="AP58" s="385"/>
      <c r="AQ58" s="385"/>
      <c r="AR58" s="377">
        <f>VLOOKUP($B58,'1.วาง งบทดลอง 4 แถว'!$E$4197:$J$5035,3,0)</f>
        <v>140705</v>
      </c>
      <c r="AS58" s="378">
        <f>VLOOKUP($B58,'1.วาง งบทดลอง 4 แถว'!$E$4197:$J$5035,4,0)</f>
        <v>242348.24</v>
      </c>
      <c r="AT58" s="378">
        <f>VLOOKUP($B58,'1.วาง งบทดลอง 4 แถว'!$E$4197:$J$5035,5,0)</f>
        <v>504986</v>
      </c>
      <c r="AU58" s="379">
        <f>VLOOKUP($B58,'1.วาง งบทดลอง 4 แถว'!$E$4197:$J$5035,6,0)</f>
        <v>0</v>
      </c>
      <c r="AV58" s="380">
        <f t="shared" si="5"/>
        <v>504986</v>
      </c>
      <c r="AW58" s="384"/>
      <c r="AX58" s="385"/>
      <c r="AY58" s="385"/>
      <c r="AZ58" s="377">
        <f>VLOOKUP($B58,'1.วาง งบทดลอง 4 แถว'!$E$5036:$J$5874,3,0)</f>
        <v>94156.4</v>
      </c>
      <c r="BA58" s="378">
        <f>VLOOKUP($B58,'1.วาง งบทดลอง 4 แถว'!$E$5036:$J$5874,4,0)</f>
        <v>95876.04</v>
      </c>
      <c r="BB58" s="378">
        <f>VLOOKUP($B58,'1.วาง งบทดลอง 4 แถว'!$E$5036:$J$5874,5,0)</f>
        <v>335002.86</v>
      </c>
      <c r="BC58" s="379">
        <f>VLOOKUP($B58,'1.วาง งบทดลอง 4 แถว'!$E$5036:$J$5874,6,0)</f>
        <v>0</v>
      </c>
      <c r="BD58" s="380">
        <f t="shared" si="6"/>
        <v>335002.86</v>
      </c>
      <c r="BE58" s="384"/>
      <c r="BF58" s="385"/>
      <c r="BG58" s="385"/>
      <c r="BH58" s="377">
        <f>VLOOKUP($B58,'1.วาง งบทดลอง 4 แถว'!$E$5875:$J$6713,3,0)</f>
        <v>98351</v>
      </c>
      <c r="BI58" s="378">
        <f>VLOOKUP($B58,'1.วาง งบทดลอง 4 แถว'!$E$5875:$J$6713,4,0)</f>
        <v>52209.07</v>
      </c>
      <c r="BJ58" s="378">
        <f>VLOOKUP($B58,'1.วาง งบทดลอง 4 แถว'!$E$5875:$J$6713,5,0)</f>
        <v>189290.84</v>
      </c>
      <c r="BK58" s="379">
        <f>VLOOKUP($B58,'1.วาง งบทดลอง 4 แถว'!$E$5875:$J$6713,6,0)</f>
        <v>0</v>
      </c>
      <c r="BL58" s="380">
        <f t="shared" si="7"/>
        <v>189290.84</v>
      </c>
      <c r="BM58" s="385"/>
      <c r="BN58" s="385"/>
      <c r="BO58" s="386"/>
    </row>
    <row r="59" spans="1:67" ht="19.5" customHeight="1">
      <c r="A59" s="374">
        <v>56</v>
      </c>
      <c r="B59" s="375" t="s">
        <v>1761</v>
      </c>
      <c r="C59" s="376" t="s">
        <v>1762</v>
      </c>
      <c r="D59" s="377">
        <f>VLOOKUP($B59,'1.วาง งบทดลอง 4 แถว'!$E$2:$J$840,3,0)</f>
        <v>11664.23</v>
      </c>
      <c r="E59" s="378">
        <f>VLOOKUP($B59,'1.วาง งบทดลอง 4 แถว'!$E$2:$J$840,4,0)</f>
        <v>11664.23</v>
      </c>
      <c r="F59" s="378">
        <f>VLOOKUP($B59,'1.วาง งบทดลอง 4 แถว'!$E$2:$J$840,5,0)</f>
        <v>0</v>
      </c>
      <c r="G59" s="379">
        <f>VLOOKUP($B59,'1.วาง งบทดลอง 4 แถว'!$E$2:$J$840,6,0)</f>
        <v>0</v>
      </c>
      <c r="H59" s="380">
        <f t="shared" si="0"/>
        <v>0</v>
      </c>
      <c r="I59" s="384"/>
      <c r="J59" s="385"/>
      <c r="K59" s="385"/>
      <c r="L59" s="377">
        <f>VLOOKUP($B59,'1.วาง งบทดลอง 4 แถว'!$E$841:$J$1679,3,0)</f>
        <v>3102.5</v>
      </c>
      <c r="M59" s="378">
        <f>VLOOKUP($B59,'1.วาง งบทดลอง 4 แถว'!$E$841:$J$1679,4,0)</f>
        <v>3102.5</v>
      </c>
      <c r="N59" s="378">
        <f>VLOOKUP($B59,'1.วาง งบทดลอง 4 แถว'!$E$841:$J$1679,5,0)</f>
        <v>0</v>
      </c>
      <c r="O59" s="379">
        <f>VLOOKUP($B59,'1.วาง งบทดลอง 4 แถว'!$E$841:$J$1679,6,0)</f>
        <v>0</v>
      </c>
      <c r="P59" s="380">
        <f t="shared" si="1"/>
        <v>0</v>
      </c>
      <c r="Q59" s="384"/>
      <c r="R59" s="385"/>
      <c r="S59" s="386"/>
      <c r="T59" s="377">
        <f>VLOOKUP($B59,'1.วาง งบทดลอง 4 แถว'!$E$1680:$J$2518,3,0)</f>
        <v>1279</v>
      </c>
      <c r="U59" s="378">
        <f>VLOOKUP($B59,'1.วาง งบทดลอง 4 แถว'!$E$1680:$J$2518,4,0)</f>
        <v>1279</v>
      </c>
      <c r="V59" s="378">
        <f>VLOOKUP($B59,'1.วาง งบทดลอง 4 แถว'!$E$1680:$J$2518,5,0)</f>
        <v>0</v>
      </c>
      <c r="W59" s="379">
        <f>VLOOKUP($B59,'1.วาง งบทดลอง 4 แถว'!$E$1680:$J$2518,6,0)</f>
        <v>0</v>
      </c>
      <c r="X59" s="380">
        <f t="shared" si="2"/>
        <v>0</v>
      </c>
      <c r="Y59" s="385"/>
      <c r="Z59" s="385"/>
      <c r="AA59" s="385"/>
      <c r="AB59" s="377">
        <f>VLOOKUP($B59,'1.วาง งบทดลอง 4 แถว'!$E$2519:$J$3357,3,0)</f>
        <v>3432.5</v>
      </c>
      <c r="AC59" s="378">
        <f>VLOOKUP($B59,'1.วาง งบทดลอง 4 แถว'!$E$2519:$J$3357,4,0)</f>
        <v>3432.5</v>
      </c>
      <c r="AD59" s="378">
        <f>VLOOKUP($B59,'1.วาง งบทดลอง 4 แถว'!$E$2519:$J$3357,5,0)</f>
        <v>0</v>
      </c>
      <c r="AE59" s="379">
        <f>VLOOKUP($B59,'1.วาง งบทดลอง 4 แถว'!$E$2519:$J$3357,6,0)</f>
        <v>0</v>
      </c>
      <c r="AF59" s="380">
        <f t="shared" si="3"/>
        <v>0</v>
      </c>
      <c r="AG59" s="384"/>
      <c r="AH59" s="385"/>
      <c r="AI59" s="385"/>
      <c r="AJ59" s="377">
        <f>VLOOKUP($B59,'1.วาง งบทดลอง 4 แถว'!$E$3358:$J$4196,3,0)</f>
        <v>2396</v>
      </c>
      <c r="AK59" s="378">
        <f>VLOOKUP($B59,'1.วาง งบทดลอง 4 แถว'!$E$3358:$J$4196,4,0)</f>
        <v>2396</v>
      </c>
      <c r="AL59" s="378">
        <f>VLOOKUP($B59,'1.วาง งบทดลอง 4 แถว'!$E$3358:$J$4196,5,0)</f>
        <v>0</v>
      </c>
      <c r="AM59" s="379">
        <f>VLOOKUP($B59,'1.วาง งบทดลอง 4 แถว'!$E$3358:$J$4196,6,0)</f>
        <v>0</v>
      </c>
      <c r="AN59" s="380">
        <f t="shared" si="4"/>
        <v>0</v>
      </c>
      <c r="AO59" s="385"/>
      <c r="AP59" s="385"/>
      <c r="AQ59" s="385"/>
      <c r="AR59" s="377">
        <f>VLOOKUP($B59,'1.วาง งบทดลอง 4 แถว'!$E$4197:$J$5035,3,0)</f>
        <v>2627</v>
      </c>
      <c r="AS59" s="378">
        <f>VLOOKUP($B59,'1.วาง งบทดลอง 4 แถว'!$E$4197:$J$5035,4,0)</f>
        <v>2627</v>
      </c>
      <c r="AT59" s="378">
        <f>VLOOKUP($B59,'1.วาง งบทดลอง 4 แถว'!$E$4197:$J$5035,5,0)</f>
        <v>0</v>
      </c>
      <c r="AU59" s="379">
        <f>VLOOKUP($B59,'1.วาง งบทดลอง 4 แถว'!$E$4197:$J$5035,6,0)</f>
        <v>0</v>
      </c>
      <c r="AV59" s="380">
        <f t="shared" si="5"/>
        <v>0</v>
      </c>
      <c r="AW59" s="384"/>
      <c r="AX59" s="385"/>
      <c r="AY59" s="385"/>
      <c r="AZ59" s="377">
        <f>VLOOKUP($B59,'1.วาง งบทดลอง 4 แถว'!$E$5036:$J$5874,3,0)</f>
        <v>1430</v>
      </c>
      <c r="BA59" s="378">
        <f>VLOOKUP($B59,'1.วาง งบทดลอง 4 แถว'!$E$5036:$J$5874,4,0)</f>
        <v>1430</v>
      </c>
      <c r="BB59" s="378">
        <f>VLOOKUP($B59,'1.วาง งบทดลอง 4 แถว'!$E$5036:$J$5874,5,0)</f>
        <v>0</v>
      </c>
      <c r="BC59" s="379">
        <f>VLOOKUP($B59,'1.วาง งบทดลอง 4 แถว'!$E$5036:$J$5874,6,0)</f>
        <v>0</v>
      </c>
      <c r="BD59" s="380">
        <f t="shared" si="6"/>
        <v>0</v>
      </c>
      <c r="BE59" s="384"/>
      <c r="BF59" s="385"/>
      <c r="BG59" s="385"/>
      <c r="BH59" s="377">
        <f>VLOOKUP($B59,'1.วาง งบทดลอง 4 แถว'!$E$5875:$J$6713,3,0)</f>
        <v>18039</v>
      </c>
      <c r="BI59" s="378">
        <f>VLOOKUP($B59,'1.วาง งบทดลอง 4 แถว'!$E$5875:$J$6713,4,0)</f>
        <v>18039</v>
      </c>
      <c r="BJ59" s="378">
        <f>VLOOKUP($B59,'1.วาง งบทดลอง 4 แถว'!$E$5875:$J$6713,5,0)</f>
        <v>0</v>
      </c>
      <c r="BK59" s="379">
        <f>VLOOKUP($B59,'1.วาง งบทดลอง 4 แถว'!$E$5875:$J$6713,6,0)</f>
        <v>0</v>
      </c>
      <c r="BL59" s="380">
        <f t="shared" si="7"/>
        <v>0</v>
      </c>
      <c r="BM59" s="385"/>
      <c r="BN59" s="385"/>
      <c r="BO59" s="386"/>
    </row>
    <row r="60" spans="1:67" ht="19.5" customHeight="1">
      <c r="A60" s="374">
        <v>57</v>
      </c>
      <c r="B60" s="375" t="s">
        <v>1763</v>
      </c>
      <c r="C60" s="376" t="s">
        <v>1764</v>
      </c>
      <c r="D60" s="377">
        <f>VLOOKUP($B60,'1.วาง งบทดลอง 4 แถว'!$E$2:$J$840,3,0)</f>
        <v>14828</v>
      </c>
      <c r="E60" s="378">
        <f>VLOOKUP($B60,'1.วาง งบทดลอง 4 แถว'!$E$2:$J$840,4,0)</f>
        <v>14828</v>
      </c>
      <c r="F60" s="378">
        <f>VLOOKUP($B60,'1.วาง งบทดลอง 4 แถว'!$E$2:$J$840,5,0)</f>
        <v>0</v>
      </c>
      <c r="G60" s="379">
        <f>VLOOKUP($B60,'1.วาง งบทดลอง 4 แถว'!$E$2:$J$840,6,0)</f>
        <v>0</v>
      </c>
      <c r="H60" s="380">
        <f t="shared" si="0"/>
        <v>0</v>
      </c>
      <c r="I60" s="384"/>
      <c r="J60" s="385"/>
      <c r="K60" s="385"/>
      <c r="L60" s="377">
        <f>VLOOKUP($B60,'1.วาง งบทดลอง 4 แถว'!$E$841:$J$1679,3,0)</f>
        <v>0</v>
      </c>
      <c r="M60" s="378">
        <f>VLOOKUP($B60,'1.วาง งบทดลอง 4 แถว'!$E$841:$J$1679,4,0)</f>
        <v>0</v>
      </c>
      <c r="N60" s="378">
        <f>VLOOKUP($B60,'1.วาง งบทดลอง 4 แถว'!$E$841:$J$1679,5,0)</f>
        <v>0</v>
      </c>
      <c r="O60" s="379">
        <f>VLOOKUP($B60,'1.วาง งบทดลอง 4 แถว'!$E$841:$J$1679,6,0)</f>
        <v>0</v>
      </c>
      <c r="P60" s="380">
        <f t="shared" si="1"/>
        <v>0</v>
      </c>
      <c r="Q60" s="384"/>
      <c r="R60" s="385"/>
      <c r="S60" s="386"/>
      <c r="T60" s="377">
        <f>VLOOKUP($B60,'1.วาง งบทดลอง 4 แถว'!$E$1680:$J$2518,3,0)</f>
        <v>0</v>
      </c>
      <c r="U60" s="378">
        <f>VLOOKUP($B60,'1.วาง งบทดลอง 4 แถว'!$E$1680:$J$2518,4,0)</f>
        <v>0</v>
      </c>
      <c r="V60" s="378">
        <f>VLOOKUP($B60,'1.วาง งบทดลอง 4 แถว'!$E$1680:$J$2518,5,0)</f>
        <v>0</v>
      </c>
      <c r="W60" s="379">
        <f>VLOOKUP($B60,'1.วาง งบทดลอง 4 แถว'!$E$1680:$J$2518,6,0)</f>
        <v>0</v>
      </c>
      <c r="X60" s="380">
        <f t="shared" si="2"/>
        <v>0</v>
      </c>
      <c r="Y60" s="385"/>
      <c r="Z60" s="385"/>
      <c r="AA60" s="385"/>
      <c r="AB60" s="377">
        <f>VLOOKUP($B60,'1.วาง งบทดลอง 4 แถว'!$E$2519:$J$3357,3,0)</f>
        <v>0</v>
      </c>
      <c r="AC60" s="378">
        <f>VLOOKUP($B60,'1.วาง งบทดลอง 4 แถว'!$E$2519:$J$3357,4,0)</f>
        <v>0</v>
      </c>
      <c r="AD60" s="378">
        <f>VLOOKUP($B60,'1.วาง งบทดลอง 4 แถว'!$E$2519:$J$3357,5,0)</f>
        <v>0</v>
      </c>
      <c r="AE60" s="379">
        <f>VLOOKUP($B60,'1.วาง งบทดลอง 4 แถว'!$E$2519:$J$3357,6,0)</f>
        <v>0</v>
      </c>
      <c r="AF60" s="380">
        <f t="shared" si="3"/>
        <v>0</v>
      </c>
      <c r="AG60" s="384"/>
      <c r="AH60" s="385"/>
      <c r="AI60" s="385"/>
      <c r="AJ60" s="377">
        <f>VLOOKUP($B60,'1.วาง งบทดลอง 4 แถว'!$E$3358:$J$4196,3,0)</f>
        <v>0</v>
      </c>
      <c r="AK60" s="378">
        <f>VLOOKUP($B60,'1.วาง งบทดลอง 4 แถว'!$E$3358:$J$4196,4,0)</f>
        <v>0</v>
      </c>
      <c r="AL60" s="378">
        <f>VLOOKUP($B60,'1.วาง งบทดลอง 4 แถว'!$E$3358:$J$4196,5,0)</f>
        <v>0</v>
      </c>
      <c r="AM60" s="379">
        <f>VLOOKUP($B60,'1.วาง งบทดลอง 4 แถว'!$E$3358:$J$4196,6,0)</f>
        <v>0</v>
      </c>
      <c r="AN60" s="380">
        <f t="shared" si="4"/>
        <v>0</v>
      </c>
      <c r="AO60" s="385"/>
      <c r="AP60" s="385"/>
      <c r="AQ60" s="385"/>
      <c r="AR60" s="377">
        <f>VLOOKUP($B60,'1.วาง งบทดลอง 4 แถว'!$E$4197:$J$5035,3,0)</f>
        <v>0</v>
      </c>
      <c r="AS60" s="378">
        <f>VLOOKUP($B60,'1.วาง งบทดลอง 4 แถว'!$E$4197:$J$5035,4,0)</f>
        <v>0</v>
      </c>
      <c r="AT60" s="378">
        <f>VLOOKUP($B60,'1.วาง งบทดลอง 4 แถว'!$E$4197:$J$5035,5,0)</f>
        <v>0</v>
      </c>
      <c r="AU60" s="379">
        <f>VLOOKUP($B60,'1.วาง งบทดลอง 4 แถว'!$E$4197:$J$5035,6,0)</f>
        <v>0</v>
      </c>
      <c r="AV60" s="380">
        <f t="shared" si="5"/>
        <v>0</v>
      </c>
      <c r="AW60" s="384"/>
      <c r="AX60" s="385"/>
      <c r="AY60" s="385"/>
      <c r="AZ60" s="377">
        <f>VLOOKUP($B60,'1.วาง งบทดลอง 4 แถว'!$E$5036:$J$5874,3,0)</f>
        <v>0</v>
      </c>
      <c r="BA60" s="378">
        <f>VLOOKUP($B60,'1.วาง งบทดลอง 4 แถว'!$E$5036:$J$5874,4,0)</f>
        <v>0</v>
      </c>
      <c r="BB60" s="378">
        <f>VLOOKUP($B60,'1.วาง งบทดลอง 4 แถว'!$E$5036:$J$5874,5,0)</f>
        <v>0</v>
      </c>
      <c r="BC60" s="379">
        <f>VLOOKUP($B60,'1.วาง งบทดลอง 4 แถว'!$E$5036:$J$5874,6,0)</f>
        <v>0</v>
      </c>
      <c r="BD60" s="380">
        <f t="shared" si="6"/>
        <v>0</v>
      </c>
      <c r="BE60" s="384"/>
      <c r="BF60" s="385"/>
      <c r="BG60" s="385"/>
      <c r="BH60" s="377">
        <f>VLOOKUP($B60,'1.วาง งบทดลอง 4 แถว'!$E$5875:$J$6713,3,0)</f>
        <v>17421</v>
      </c>
      <c r="BI60" s="378">
        <f>VLOOKUP($B60,'1.วาง งบทดลอง 4 แถว'!$E$5875:$J$6713,4,0)</f>
        <v>17421</v>
      </c>
      <c r="BJ60" s="378">
        <f>VLOOKUP($B60,'1.วาง งบทดลอง 4 แถว'!$E$5875:$J$6713,5,0)</f>
        <v>0</v>
      </c>
      <c r="BK60" s="379">
        <f>VLOOKUP($B60,'1.วาง งบทดลอง 4 แถว'!$E$5875:$J$6713,6,0)</f>
        <v>0</v>
      </c>
      <c r="BL60" s="380">
        <f t="shared" si="7"/>
        <v>0</v>
      </c>
      <c r="BM60" s="385"/>
      <c r="BN60" s="385"/>
      <c r="BO60" s="386"/>
    </row>
    <row r="61" spans="1:67" ht="19.5" customHeight="1">
      <c r="A61" s="374">
        <v>58</v>
      </c>
      <c r="B61" s="375" t="s">
        <v>1765</v>
      </c>
      <c r="C61" s="376" t="s">
        <v>1766</v>
      </c>
      <c r="D61" s="377">
        <f>VLOOKUP($B61,'1.วาง งบทดลอง 4 แถว'!$E$2:$J$840,3,0)</f>
        <v>6799.23</v>
      </c>
      <c r="E61" s="378">
        <f>VLOOKUP($B61,'1.วาง งบทดลอง 4 แถว'!$E$2:$J$840,4,0)</f>
        <v>4864.66</v>
      </c>
      <c r="F61" s="378">
        <f>VLOOKUP($B61,'1.วาง งบทดลอง 4 แถว'!$E$2:$J$840,5,0)</f>
        <v>85162.31</v>
      </c>
      <c r="G61" s="379">
        <f>VLOOKUP($B61,'1.วาง งบทดลอง 4 แถว'!$E$2:$J$840,6,0)</f>
        <v>0</v>
      </c>
      <c r="H61" s="380">
        <f t="shared" si="0"/>
        <v>85162.31</v>
      </c>
      <c r="I61" s="384"/>
      <c r="J61" s="385"/>
      <c r="K61" s="385"/>
      <c r="L61" s="377">
        <f>VLOOKUP($B61,'1.วาง งบทดลอง 4 แถว'!$E$841:$J$1679,3,0)</f>
        <v>0</v>
      </c>
      <c r="M61" s="378">
        <f>VLOOKUP($B61,'1.วาง งบทดลอง 4 แถว'!$E$841:$J$1679,4,0)</f>
        <v>0</v>
      </c>
      <c r="N61" s="378">
        <f>VLOOKUP($B61,'1.วาง งบทดลอง 4 แถว'!$E$841:$J$1679,5,0)</f>
        <v>0</v>
      </c>
      <c r="O61" s="379">
        <f>VLOOKUP($B61,'1.วาง งบทดลอง 4 แถว'!$E$841:$J$1679,6,0)</f>
        <v>0</v>
      </c>
      <c r="P61" s="380">
        <f t="shared" si="1"/>
        <v>0</v>
      </c>
      <c r="Q61" s="384"/>
      <c r="R61" s="385"/>
      <c r="S61" s="386"/>
      <c r="T61" s="377">
        <f>VLOOKUP($B61,'1.วาง งบทดลอง 4 แถว'!$E$1680:$J$2518,3,0)</f>
        <v>0</v>
      </c>
      <c r="U61" s="378">
        <f>VLOOKUP($B61,'1.วาง งบทดลอง 4 แถว'!$E$1680:$J$2518,4,0)</f>
        <v>0</v>
      </c>
      <c r="V61" s="378">
        <f>VLOOKUP($B61,'1.วาง งบทดลอง 4 แถว'!$E$1680:$J$2518,5,0)</f>
        <v>0</v>
      </c>
      <c r="W61" s="379">
        <f>VLOOKUP($B61,'1.วาง งบทดลอง 4 แถว'!$E$1680:$J$2518,6,0)</f>
        <v>0</v>
      </c>
      <c r="X61" s="380">
        <f t="shared" si="2"/>
        <v>0</v>
      </c>
      <c r="Y61" s="385"/>
      <c r="Z61" s="385"/>
      <c r="AA61" s="385"/>
      <c r="AB61" s="377">
        <f>VLOOKUP($B61,'1.วาง งบทดลอง 4 แถว'!$E$2519:$J$3357,3,0)</f>
        <v>0</v>
      </c>
      <c r="AC61" s="378">
        <f>VLOOKUP($B61,'1.วาง งบทดลอง 4 แถว'!$E$2519:$J$3357,4,0)</f>
        <v>0</v>
      </c>
      <c r="AD61" s="378">
        <f>VLOOKUP($B61,'1.วาง งบทดลอง 4 แถว'!$E$2519:$J$3357,5,0)</f>
        <v>0</v>
      </c>
      <c r="AE61" s="379">
        <f>VLOOKUP($B61,'1.วาง งบทดลอง 4 แถว'!$E$2519:$J$3357,6,0)</f>
        <v>0</v>
      </c>
      <c r="AF61" s="380">
        <f t="shared" si="3"/>
        <v>0</v>
      </c>
      <c r="AG61" s="384"/>
      <c r="AH61" s="385"/>
      <c r="AI61" s="385"/>
      <c r="AJ61" s="377">
        <f>VLOOKUP($B61,'1.วาง งบทดลอง 4 แถว'!$E$3358:$J$4196,3,0)</f>
        <v>0</v>
      </c>
      <c r="AK61" s="378">
        <f>VLOOKUP($B61,'1.วาง งบทดลอง 4 แถว'!$E$3358:$J$4196,4,0)</f>
        <v>0</v>
      </c>
      <c r="AL61" s="378">
        <f>VLOOKUP($B61,'1.วาง งบทดลอง 4 แถว'!$E$3358:$J$4196,5,0)</f>
        <v>0</v>
      </c>
      <c r="AM61" s="379">
        <f>VLOOKUP($B61,'1.วาง งบทดลอง 4 แถว'!$E$3358:$J$4196,6,0)</f>
        <v>0</v>
      </c>
      <c r="AN61" s="380">
        <f t="shared" si="4"/>
        <v>0</v>
      </c>
      <c r="AO61" s="385"/>
      <c r="AP61" s="385"/>
      <c r="AQ61" s="385"/>
      <c r="AR61" s="377">
        <f>VLOOKUP($B61,'1.วาง งบทดลอง 4 แถว'!$E$4197:$J$5035,3,0)</f>
        <v>0</v>
      </c>
      <c r="AS61" s="378">
        <f>VLOOKUP($B61,'1.วาง งบทดลอง 4 แถว'!$E$4197:$J$5035,4,0)</f>
        <v>0</v>
      </c>
      <c r="AT61" s="378">
        <f>VLOOKUP($B61,'1.วาง งบทดลอง 4 แถว'!$E$4197:$J$5035,5,0)</f>
        <v>0</v>
      </c>
      <c r="AU61" s="379">
        <f>VLOOKUP($B61,'1.วาง งบทดลอง 4 แถว'!$E$4197:$J$5035,6,0)</f>
        <v>0</v>
      </c>
      <c r="AV61" s="380">
        <f t="shared" si="5"/>
        <v>0</v>
      </c>
      <c r="AW61" s="384"/>
      <c r="AX61" s="385"/>
      <c r="AY61" s="385"/>
      <c r="AZ61" s="377">
        <f>VLOOKUP($B61,'1.วาง งบทดลอง 4 แถว'!$E$5036:$J$5874,3,0)</f>
        <v>0</v>
      </c>
      <c r="BA61" s="378">
        <f>VLOOKUP($B61,'1.วาง งบทดลอง 4 แถว'!$E$5036:$J$5874,4,0)</f>
        <v>0</v>
      </c>
      <c r="BB61" s="378">
        <f>VLOOKUP($B61,'1.วาง งบทดลอง 4 แถว'!$E$5036:$J$5874,5,0)</f>
        <v>0</v>
      </c>
      <c r="BC61" s="379">
        <f>VLOOKUP($B61,'1.วาง งบทดลอง 4 แถว'!$E$5036:$J$5874,6,0)</f>
        <v>0</v>
      </c>
      <c r="BD61" s="380">
        <f t="shared" si="6"/>
        <v>0</v>
      </c>
      <c r="BE61" s="384"/>
      <c r="BF61" s="385"/>
      <c r="BG61" s="385"/>
      <c r="BH61" s="377">
        <f>VLOOKUP($B61,'1.วาง งบทดลอง 4 แถว'!$E$5875:$J$6713,3,0)</f>
        <v>0</v>
      </c>
      <c r="BI61" s="378">
        <f>VLOOKUP($B61,'1.วาง งบทดลอง 4 แถว'!$E$5875:$J$6713,4,0)</f>
        <v>0</v>
      </c>
      <c r="BJ61" s="378">
        <f>VLOOKUP($B61,'1.วาง งบทดลอง 4 แถว'!$E$5875:$J$6713,5,0)</f>
        <v>0</v>
      </c>
      <c r="BK61" s="379">
        <f>VLOOKUP($B61,'1.วาง งบทดลอง 4 แถว'!$E$5875:$J$6713,6,0)</f>
        <v>0</v>
      </c>
      <c r="BL61" s="380">
        <f t="shared" si="7"/>
        <v>0</v>
      </c>
      <c r="BM61" s="385"/>
      <c r="BN61" s="385"/>
      <c r="BO61" s="386"/>
    </row>
    <row r="62" spans="1:67" ht="19.5" customHeight="1">
      <c r="A62" s="374">
        <v>59</v>
      </c>
      <c r="B62" s="375" t="s">
        <v>1767</v>
      </c>
      <c r="C62" s="376" t="s">
        <v>1768</v>
      </c>
      <c r="D62" s="377">
        <f>VLOOKUP($B62,'1.วาง งบทดลอง 4 แถว'!$E$2:$J$840,3,0)</f>
        <v>2397.75</v>
      </c>
      <c r="E62" s="378">
        <f>VLOOKUP($B62,'1.วาง งบทดลอง 4 แถว'!$E$2:$J$840,4,0)</f>
        <v>2767.9</v>
      </c>
      <c r="F62" s="378">
        <f>VLOOKUP($B62,'1.วาง งบทดลอง 4 แถว'!$E$2:$J$840,5,0)</f>
        <v>297271.7</v>
      </c>
      <c r="G62" s="379">
        <f>VLOOKUP($B62,'1.วาง งบทดลอง 4 แถว'!$E$2:$J$840,6,0)</f>
        <v>0</v>
      </c>
      <c r="H62" s="380">
        <f t="shared" si="0"/>
        <v>297271.7</v>
      </c>
      <c r="I62" s="384"/>
      <c r="J62" s="385"/>
      <c r="K62" s="385"/>
      <c r="L62" s="377">
        <f>VLOOKUP($B62,'1.วาง งบทดลอง 4 แถว'!$E$841:$J$1679,3,0)</f>
        <v>0</v>
      </c>
      <c r="M62" s="378">
        <f>VLOOKUP($B62,'1.วาง งบทดลอง 4 แถว'!$E$841:$J$1679,4,0)</f>
        <v>0</v>
      </c>
      <c r="N62" s="378">
        <f>VLOOKUP($B62,'1.วาง งบทดลอง 4 แถว'!$E$841:$J$1679,5,0)</f>
        <v>0</v>
      </c>
      <c r="O62" s="379">
        <f>VLOOKUP($B62,'1.วาง งบทดลอง 4 แถว'!$E$841:$J$1679,6,0)</f>
        <v>0</v>
      </c>
      <c r="P62" s="380">
        <f t="shared" si="1"/>
        <v>0</v>
      </c>
      <c r="Q62" s="384"/>
      <c r="R62" s="385"/>
      <c r="S62" s="386"/>
      <c r="T62" s="377">
        <f>VLOOKUP($B62,'1.วาง งบทดลอง 4 แถว'!$E$1680:$J$2518,3,0)</f>
        <v>0</v>
      </c>
      <c r="U62" s="378">
        <f>VLOOKUP($B62,'1.วาง งบทดลอง 4 แถว'!$E$1680:$J$2518,4,0)</f>
        <v>0</v>
      </c>
      <c r="V62" s="378">
        <f>VLOOKUP($B62,'1.วาง งบทดลอง 4 แถว'!$E$1680:$J$2518,5,0)</f>
        <v>0</v>
      </c>
      <c r="W62" s="379">
        <f>VLOOKUP($B62,'1.วาง งบทดลอง 4 แถว'!$E$1680:$J$2518,6,0)</f>
        <v>0</v>
      </c>
      <c r="X62" s="380">
        <f t="shared" si="2"/>
        <v>0</v>
      </c>
      <c r="Y62" s="385"/>
      <c r="Z62" s="385"/>
      <c r="AA62" s="385"/>
      <c r="AB62" s="377">
        <f>VLOOKUP($B62,'1.วาง งบทดลอง 4 แถว'!$E$2519:$J$3357,3,0)</f>
        <v>0</v>
      </c>
      <c r="AC62" s="378">
        <f>VLOOKUP($B62,'1.วาง งบทดลอง 4 แถว'!$E$2519:$J$3357,4,0)</f>
        <v>0</v>
      </c>
      <c r="AD62" s="378">
        <f>VLOOKUP($B62,'1.วาง งบทดลอง 4 แถว'!$E$2519:$J$3357,5,0)</f>
        <v>0</v>
      </c>
      <c r="AE62" s="379">
        <f>VLOOKUP($B62,'1.วาง งบทดลอง 4 แถว'!$E$2519:$J$3357,6,0)</f>
        <v>0</v>
      </c>
      <c r="AF62" s="380">
        <f t="shared" si="3"/>
        <v>0</v>
      </c>
      <c r="AG62" s="384"/>
      <c r="AH62" s="385"/>
      <c r="AI62" s="385"/>
      <c r="AJ62" s="377">
        <f>VLOOKUP($B62,'1.วาง งบทดลอง 4 แถว'!$E$3358:$J$4196,3,0)</f>
        <v>0</v>
      </c>
      <c r="AK62" s="378">
        <f>VLOOKUP($B62,'1.วาง งบทดลอง 4 แถว'!$E$3358:$J$4196,4,0)</f>
        <v>0</v>
      </c>
      <c r="AL62" s="378">
        <f>VLOOKUP($B62,'1.วาง งบทดลอง 4 แถว'!$E$3358:$J$4196,5,0)</f>
        <v>0</v>
      </c>
      <c r="AM62" s="379">
        <f>VLOOKUP($B62,'1.วาง งบทดลอง 4 แถว'!$E$3358:$J$4196,6,0)</f>
        <v>0</v>
      </c>
      <c r="AN62" s="380">
        <f t="shared" si="4"/>
        <v>0</v>
      </c>
      <c r="AO62" s="385"/>
      <c r="AP62" s="385"/>
      <c r="AQ62" s="385"/>
      <c r="AR62" s="377">
        <f>VLOOKUP($B62,'1.วาง งบทดลอง 4 แถว'!$E$4197:$J$5035,3,0)</f>
        <v>0</v>
      </c>
      <c r="AS62" s="378">
        <f>VLOOKUP($B62,'1.วาง งบทดลอง 4 แถว'!$E$4197:$J$5035,4,0)</f>
        <v>0</v>
      </c>
      <c r="AT62" s="378">
        <f>VLOOKUP($B62,'1.วาง งบทดลอง 4 แถว'!$E$4197:$J$5035,5,0)</f>
        <v>0</v>
      </c>
      <c r="AU62" s="379">
        <f>VLOOKUP($B62,'1.วาง งบทดลอง 4 แถว'!$E$4197:$J$5035,6,0)</f>
        <v>0</v>
      </c>
      <c r="AV62" s="380">
        <f t="shared" si="5"/>
        <v>0</v>
      </c>
      <c r="AW62" s="384"/>
      <c r="AX62" s="385"/>
      <c r="AY62" s="385"/>
      <c r="AZ62" s="377">
        <f>VLOOKUP($B62,'1.วาง งบทดลอง 4 แถว'!$E$5036:$J$5874,3,0)</f>
        <v>0</v>
      </c>
      <c r="BA62" s="378">
        <f>VLOOKUP($B62,'1.วาง งบทดลอง 4 แถว'!$E$5036:$J$5874,4,0)</f>
        <v>0</v>
      </c>
      <c r="BB62" s="378">
        <f>VLOOKUP($B62,'1.วาง งบทดลอง 4 แถว'!$E$5036:$J$5874,5,0)</f>
        <v>0</v>
      </c>
      <c r="BC62" s="379">
        <f>VLOOKUP($B62,'1.วาง งบทดลอง 4 แถว'!$E$5036:$J$5874,6,0)</f>
        <v>0</v>
      </c>
      <c r="BD62" s="380">
        <f t="shared" si="6"/>
        <v>0</v>
      </c>
      <c r="BE62" s="384"/>
      <c r="BF62" s="385"/>
      <c r="BG62" s="385"/>
      <c r="BH62" s="377">
        <f>VLOOKUP($B62,'1.วาง งบทดลอง 4 แถว'!$E$5875:$J$6713,3,0)</f>
        <v>0</v>
      </c>
      <c r="BI62" s="378">
        <f>VLOOKUP($B62,'1.วาง งบทดลอง 4 แถว'!$E$5875:$J$6713,4,0)</f>
        <v>0</v>
      </c>
      <c r="BJ62" s="378">
        <f>VLOOKUP($B62,'1.วาง งบทดลอง 4 แถว'!$E$5875:$J$6713,5,0)</f>
        <v>0</v>
      </c>
      <c r="BK62" s="379">
        <f>VLOOKUP($B62,'1.วาง งบทดลอง 4 แถว'!$E$5875:$J$6713,6,0)</f>
        <v>0</v>
      </c>
      <c r="BL62" s="380">
        <f t="shared" si="7"/>
        <v>0</v>
      </c>
      <c r="BM62" s="385"/>
      <c r="BN62" s="385"/>
      <c r="BO62" s="386"/>
    </row>
    <row r="63" spans="1:67" ht="19.5" customHeight="1">
      <c r="A63" s="374">
        <v>60</v>
      </c>
      <c r="B63" s="375" t="s">
        <v>1769</v>
      </c>
      <c r="C63" s="376" t="s">
        <v>1770</v>
      </c>
      <c r="D63" s="377">
        <f>VLOOKUP($B63,'1.วาง งบทดลอง 4 แถว'!$E$2:$J$840,3,0)</f>
        <v>0</v>
      </c>
      <c r="E63" s="378">
        <f>VLOOKUP($B63,'1.วาง งบทดลอง 4 แถว'!$E$2:$J$840,4,0)</f>
        <v>0</v>
      </c>
      <c r="F63" s="378">
        <f>VLOOKUP($B63,'1.วาง งบทดลอง 4 แถว'!$E$2:$J$840,5,0)</f>
        <v>0</v>
      </c>
      <c r="G63" s="379">
        <f>VLOOKUP($B63,'1.วาง งบทดลอง 4 แถว'!$E$2:$J$840,6,0)</f>
        <v>0</v>
      </c>
      <c r="H63" s="380">
        <f t="shared" si="0"/>
        <v>0</v>
      </c>
      <c r="I63" s="384"/>
      <c r="J63" s="385"/>
      <c r="K63" s="385"/>
      <c r="L63" s="377">
        <f>VLOOKUP($B63,'1.วาง งบทดลอง 4 แถว'!$E$841:$J$1679,3,0)</f>
        <v>0</v>
      </c>
      <c r="M63" s="378">
        <f>VLOOKUP($B63,'1.วาง งบทดลอง 4 แถว'!$E$841:$J$1679,4,0)</f>
        <v>0</v>
      </c>
      <c r="N63" s="378">
        <f>VLOOKUP($B63,'1.วาง งบทดลอง 4 แถว'!$E$841:$J$1679,5,0)</f>
        <v>0</v>
      </c>
      <c r="O63" s="379">
        <f>VLOOKUP($B63,'1.วาง งบทดลอง 4 แถว'!$E$841:$J$1679,6,0)</f>
        <v>0</v>
      </c>
      <c r="P63" s="380">
        <f t="shared" si="1"/>
        <v>0</v>
      </c>
      <c r="Q63" s="384"/>
      <c r="R63" s="385"/>
      <c r="S63" s="386"/>
      <c r="T63" s="377">
        <f>VLOOKUP($B63,'1.วาง งบทดลอง 4 แถว'!$E$1680:$J$2518,3,0)</f>
        <v>0</v>
      </c>
      <c r="U63" s="378">
        <f>VLOOKUP($B63,'1.วาง งบทดลอง 4 แถว'!$E$1680:$J$2518,4,0)</f>
        <v>0</v>
      </c>
      <c r="V63" s="378">
        <f>VLOOKUP($B63,'1.วาง งบทดลอง 4 แถว'!$E$1680:$J$2518,5,0)</f>
        <v>0</v>
      </c>
      <c r="W63" s="379">
        <f>VLOOKUP($B63,'1.วาง งบทดลอง 4 แถว'!$E$1680:$J$2518,6,0)</f>
        <v>0</v>
      </c>
      <c r="X63" s="380">
        <f t="shared" si="2"/>
        <v>0</v>
      </c>
      <c r="Y63" s="385"/>
      <c r="Z63" s="385"/>
      <c r="AA63" s="385"/>
      <c r="AB63" s="377">
        <f>VLOOKUP($B63,'1.วาง งบทดลอง 4 แถว'!$E$2519:$J$3357,3,0)</f>
        <v>0</v>
      </c>
      <c r="AC63" s="378">
        <f>VLOOKUP($B63,'1.วาง งบทดลอง 4 แถว'!$E$2519:$J$3357,4,0)</f>
        <v>0</v>
      </c>
      <c r="AD63" s="378">
        <f>VLOOKUP($B63,'1.วาง งบทดลอง 4 แถว'!$E$2519:$J$3357,5,0)</f>
        <v>0</v>
      </c>
      <c r="AE63" s="379">
        <f>VLOOKUP($B63,'1.วาง งบทดลอง 4 แถว'!$E$2519:$J$3357,6,0)</f>
        <v>0</v>
      </c>
      <c r="AF63" s="380">
        <f t="shared" si="3"/>
        <v>0</v>
      </c>
      <c r="AG63" s="384"/>
      <c r="AH63" s="385"/>
      <c r="AI63" s="385"/>
      <c r="AJ63" s="377">
        <f>VLOOKUP($B63,'1.วาง งบทดลอง 4 แถว'!$E$3358:$J$4196,3,0)</f>
        <v>0</v>
      </c>
      <c r="AK63" s="378">
        <f>VLOOKUP($B63,'1.วาง งบทดลอง 4 แถว'!$E$3358:$J$4196,4,0)</f>
        <v>0</v>
      </c>
      <c r="AL63" s="378">
        <f>VLOOKUP($B63,'1.วาง งบทดลอง 4 แถว'!$E$3358:$J$4196,5,0)</f>
        <v>0</v>
      </c>
      <c r="AM63" s="379">
        <f>VLOOKUP($B63,'1.วาง งบทดลอง 4 แถว'!$E$3358:$J$4196,6,0)</f>
        <v>0</v>
      </c>
      <c r="AN63" s="380">
        <f t="shared" si="4"/>
        <v>0</v>
      </c>
      <c r="AO63" s="385"/>
      <c r="AP63" s="385"/>
      <c r="AQ63" s="385"/>
      <c r="AR63" s="377">
        <f>VLOOKUP($B63,'1.วาง งบทดลอง 4 แถว'!$E$4197:$J$5035,3,0)</f>
        <v>0</v>
      </c>
      <c r="AS63" s="378">
        <f>VLOOKUP($B63,'1.วาง งบทดลอง 4 แถว'!$E$4197:$J$5035,4,0)</f>
        <v>0</v>
      </c>
      <c r="AT63" s="378">
        <f>VLOOKUP($B63,'1.วาง งบทดลอง 4 แถว'!$E$4197:$J$5035,5,0)</f>
        <v>0</v>
      </c>
      <c r="AU63" s="379">
        <f>VLOOKUP($B63,'1.วาง งบทดลอง 4 แถว'!$E$4197:$J$5035,6,0)</f>
        <v>0</v>
      </c>
      <c r="AV63" s="380">
        <f t="shared" si="5"/>
        <v>0</v>
      </c>
      <c r="AW63" s="384"/>
      <c r="AX63" s="385"/>
      <c r="AY63" s="385"/>
      <c r="AZ63" s="377">
        <f>VLOOKUP($B63,'1.วาง งบทดลอง 4 แถว'!$E$5036:$J$5874,3,0)</f>
        <v>0</v>
      </c>
      <c r="BA63" s="378">
        <f>VLOOKUP($B63,'1.วาง งบทดลอง 4 แถว'!$E$5036:$J$5874,4,0)</f>
        <v>0</v>
      </c>
      <c r="BB63" s="378">
        <f>VLOOKUP($B63,'1.วาง งบทดลอง 4 แถว'!$E$5036:$J$5874,5,0)</f>
        <v>0</v>
      </c>
      <c r="BC63" s="379">
        <f>VLOOKUP($B63,'1.วาง งบทดลอง 4 แถว'!$E$5036:$J$5874,6,0)</f>
        <v>0</v>
      </c>
      <c r="BD63" s="380">
        <f t="shared" si="6"/>
        <v>0</v>
      </c>
      <c r="BE63" s="384"/>
      <c r="BF63" s="385"/>
      <c r="BG63" s="385"/>
      <c r="BH63" s="377">
        <f>VLOOKUP($B63,'1.วาง งบทดลอง 4 แถว'!$E$5875:$J$6713,3,0)</f>
        <v>0</v>
      </c>
      <c r="BI63" s="378">
        <f>VLOOKUP($B63,'1.วาง งบทดลอง 4 แถว'!$E$5875:$J$6713,4,0)</f>
        <v>0</v>
      </c>
      <c r="BJ63" s="378">
        <f>VLOOKUP($B63,'1.วาง งบทดลอง 4 แถว'!$E$5875:$J$6713,5,0)</f>
        <v>0</v>
      </c>
      <c r="BK63" s="379">
        <f>VLOOKUP($B63,'1.วาง งบทดลอง 4 แถว'!$E$5875:$J$6713,6,0)</f>
        <v>0</v>
      </c>
      <c r="BL63" s="380">
        <f t="shared" si="7"/>
        <v>0</v>
      </c>
      <c r="BM63" s="385"/>
      <c r="BN63" s="385"/>
      <c r="BO63" s="386"/>
    </row>
    <row r="64" spans="1:67" ht="19.5" customHeight="1">
      <c r="A64" s="374">
        <v>61</v>
      </c>
      <c r="B64" s="375" t="s">
        <v>1771</v>
      </c>
      <c r="C64" s="376" t="s">
        <v>1772</v>
      </c>
      <c r="D64" s="377">
        <f>VLOOKUP($B64,'1.วาง งบทดลอง 4 แถว'!$E$2:$J$840,3,0)</f>
        <v>0</v>
      </c>
      <c r="E64" s="378">
        <f>VLOOKUP($B64,'1.วาง งบทดลอง 4 แถว'!$E$2:$J$840,4,0)</f>
        <v>0</v>
      </c>
      <c r="F64" s="378">
        <f>VLOOKUP($B64,'1.วาง งบทดลอง 4 แถว'!$E$2:$J$840,5,0)</f>
        <v>0</v>
      </c>
      <c r="G64" s="379">
        <f>VLOOKUP($B64,'1.วาง งบทดลอง 4 แถว'!$E$2:$J$840,6,0)</f>
        <v>0</v>
      </c>
      <c r="H64" s="380">
        <f t="shared" si="0"/>
        <v>0</v>
      </c>
      <c r="I64" s="384"/>
      <c r="J64" s="385"/>
      <c r="K64" s="385"/>
      <c r="L64" s="377">
        <f>VLOOKUP($B64,'1.วาง งบทดลอง 4 แถว'!$E$841:$J$1679,3,0)</f>
        <v>0</v>
      </c>
      <c r="M64" s="378">
        <f>VLOOKUP($B64,'1.วาง งบทดลอง 4 แถว'!$E$841:$J$1679,4,0)</f>
        <v>0</v>
      </c>
      <c r="N64" s="378">
        <f>VLOOKUP($B64,'1.วาง งบทดลอง 4 แถว'!$E$841:$J$1679,5,0)</f>
        <v>0</v>
      </c>
      <c r="O64" s="379">
        <f>VLOOKUP($B64,'1.วาง งบทดลอง 4 แถว'!$E$841:$J$1679,6,0)</f>
        <v>0</v>
      </c>
      <c r="P64" s="380">
        <f t="shared" si="1"/>
        <v>0</v>
      </c>
      <c r="Q64" s="384"/>
      <c r="R64" s="385"/>
      <c r="S64" s="386"/>
      <c r="T64" s="377">
        <f>VLOOKUP($B64,'1.วาง งบทดลอง 4 แถว'!$E$1680:$J$2518,3,0)</f>
        <v>0</v>
      </c>
      <c r="U64" s="378">
        <f>VLOOKUP($B64,'1.วาง งบทดลอง 4 แถว'!$E$1680:$J$2518,4,0)</f>
        <v>0</v>
      </c>
      <c r="V64" s="378">
        <f>VLOOKUP($B64,'1.วาง งบทดลอง 4 แถว'!$E$1680:$J$2518,5,0)</f>
        <v>0</v>
      </c>
      <c r="W64" s="379">
        <f>VLOOKUP($B64,'1.วาง งบทดลอง 4 แถว'!$E$1680:$J$2518,6,0)</f>
        <v>0</v>
      </c>
      <c r="X64" s="380">
        <f t="shared" si="2"/>
        <v>0</v>
      </c>
      <c r="Y64" s="385"/>
      <c r="Z64" s="385"/>
      <c r="AA64" s="385"/>
      <c r="AB64" s="377">
        <f>VLOOKUP($B64,'1.วาง งบทดลอง 4 แถว'!$E$2519:$J$3357,3,0)</f>
        <v>0</v>
      </c>
      <c r="AC64" s="378">
        <f>VLOOKUP($B64,'1.วาง งบทดลอง 4 แถว'!$E$2519:$J$3357,4,0)</f>
        <v>0</v>
      </c>
      <c r="AD64" s="378">
        <f>VLOOKUP($B64,'1.วาง งบทดลอง 4 แถว'!$E$2519:$J$3357,5,0)</f>
        <v>0</v>
      </c>
      <c r="AE64" s="379">
        <f>VLOOKUP($B64,'1.วาง งบทดลอง 4 แถว'!$E$2519:$J$3357,6,0)</f>
        <v>0</v>
      </c>
      <c r="AF64" s="380">
        <f t="shared" si="3"/>
        <v>0</v>
      </c>
      <c r="AG64" s="384"/>
      <c r="AH64" s="385"/>
      <c r="AI64" s="385"/>
      <c r="AJ64" s="377">
        <f>VLOOKUP($B64,'1.วาง งบทดลอง 4 แถว'!$E$3358:$J$4196,3,0)</f>
        <v>0</v>
      </c>
      <c r="AK64" s="378">
        <f>VLOOKUP($B64,'1.วาง งบทดลอง 4 แถว'!$E$3358:$J$4196,4,0)</f>
        <v>0</v>
      </c>
      <c r="AL64" s="378">
        <f>VLOOKUP($B64,'1.วาง งบทดลอง 4 แถว'!$E$3358:$J$4196,5,0)</f>
        <v>0</v>
      </c>
      <c r="AM64" s="379">
        <f>VLOOKUP($B64,'1.วาง งบทดลอง 4 แถว'!$E$3358:$J$4196,6,0)</f>
        <v>0</v>
      </c>
      <c r="AN64" s="380">
        <f t="shared" si="4"/>
        <v>0</v>
      </c>
      <c r="AO64" s="385"/>
      <c r="AP64" s="385"/>
      <c r="AQ64" s="385"/>
      <c r="AR64" s="377">
        <f>VLOOKUP($B64,'1.วาง งบทดลอง 4 แถว'!$E$4197:$J$5035,3,0)</f>
        <v>0</v>
      </c>
      <c r="AS64" s="378">
        <f>VLOOKUP($B64,'1.วาง งบทดลอง 4 แถว'!$E$4197:$J$5035,4,0)</f>
        <v>0</v>
      </c>
      <c r="AT64" s="378">
        <f>VLOOKUP($B64,'1.วาง งบทดลอง 4 แถว'!$E$4197:$J$5035,5,0)</f>
        <v>0</v>
      </c>
      <c r="AU64" s="379">
        <f>VLOOKUP($B64,'1.วาง งบทดลอง 4 แถว'!$E$4197:$J$5035,6,0)</f>
        <v>0</v>
      </c>
      <c r="AV64" s="380">
        <f t="shared" si="5"/>
        <v>0</v>
      </c>
      <c r="AW64" s="384"/>
      <c r="AX64" s="385"/>
      <c r="AY64" s="385"/>
      <c r="AZ64" s="377">
        <f>VLOOKUP($B64,'1.วาง งบทดลอง 4 แถว'!$E$5036:$J$5874,3,0)</f>
        <v>0</v>
      </c>
      <c r="BA64" s="378">
        <f>VLOOKUP($B64,'1.วาง งบทดลอง 4 แถว'!$E$5036:$J$5874,4,0)</f>
        <v>0</v>
      </c>
      <c r="BB64" s="378">
        <f>VLOOKUP($B64,'1.วาง งบทดลอง 4 แถว'!$E$5036:$J$5874,5,0)</f>
        <v>0</v>
      </c>
      <c r="BC64" s="379">
        <f>VLOOKUP($B64,'1.วาง งบทดลอง 4 แถว'!$E$5036:$J$5874,6,0)</f>
        <v>0</v>
      </c>
      <c r="BD64" s="380">
        <f t="shared" si="6"/>
        <v>0</v>
      </c>
      <c r="BE64" s="384"/>
      <c r="BF64" s="385"/>
      <c r="BG64" s="385"/>
      <c r="BH64" s="377">
        <f>VLOOKUP($B64,'1.วาง งบทดลอง 4 แถว'!$E$5875:$J$6713,3,0)</f>
        <v>0</v>
      </c>
      <c r="BI64" s="378">
        <f>VLOOKUP($B64,'1.วาง งบทดลอง 4 แถว'!$E$5875:$J$6713,4,0)</f>
        <v>0</v>
      </c>
      <c r="BJ64" s="378">
        <f>VLOOKUP($B64,'1.วาง งบทดลอง 4 แถว'!$E$5875:$J$6713,5,0)</f>
        <v>0</v>
      </c>
      <c r="BK64" s="379">
        <f>VLOOKUP($B64,'1.วาง งบทดลอง 4 แถว'!$E$5875:$J$6713,6,0)</f>
        <v>0</v>
      </c>
      <c r="BL64" s="380">
        <f t="shared" si="7"/>
        <v>0</v>
      </c>
      <c r="BM64" s="385"/>
      <c r="BN64" s="385"/>
      <c r="BO64" s="386"/>
    </row>
    <row r="65" spans="1:67" ht="19.5" customHeight="1">
      <c r="A65" s="374">
        <v>62</v>
      </c>
      <c r="B65" s="375" t="s">
        <v>1773</v>
      </c>
      <c r="C65" s="376" t="s">
        <v>1675</v>
      </c>
      <c r="D65" s="377">
        <f>VLOOKUP($B65,'1.วาง งบทดลอง 4 แถว'!$E$2:$J$840,3,0)</f>
        <v>8324.0499999999993</v>
      </c>
      <c r="E65" s="378">
        <f>VLOOKUP($B65,'1.วาง งบทดลอง 4 แถว'!$E$2:$J$840,4,0)</f>
        <v>8324.0499999999993</v>
      </c>
      <c r="F65" s="378">
        <f>VLOOKUP($B65,'1.วาง งบทดลอง 4 แถว'!$E$2:$J$840,5,0)</f>
        <v>0</v>
      </c>
      <c r="G65" s="379">
        <f>VLOOKUP($B65,'1.วาง งบทดลอง 4 แถว'!$E$2:$J$840,6,0)</f>
        <v>0</v>
      </c>
      <c r="H65" s="380">
        <f t="shared" si="0"/>
        <v>0</v>
      </c>
      <c r="I65" s="384"/>
      <c r="J65" s="385"/>
      <c r="K65" s="385"/>
      <c r="L65" s="377">
        <f>VLOOKUP($B65,'1.วาง งบทดลอง 4 แถว'!$E$841:$J$1679,3,0)</f>
        <v>0</v>
      </c>
      <c r="M65" s="378">
        <f>VLOOKUP($B65,'1.วาง งบทดลอง 4 แถว'!$E$841:$J$1679,4,0)</f>
        <v>0</v>
      </c>
      <c r="N65" s="378">
        <f>VLOOKUP($B65,'1.วาง งบทดลอง 4 แถว'!$E$841:$J$1679,5,0)</f>
        <v>0</v>
      </c>
      <c r="O65" s="379">
        <f>VLOOKUP($B65,'1.วาง งบทดลอง 4 แถว'!$E$841:$J$1679,6,0)</f>
        <v>0</v>
      </c>
      <c r="P65" s="380">
        <f t="shared" si="1"/>
        <v>0</v>
      </c>
      <c r="Q65" s="384"/>
      <c r="R65" s="385"/>
      <c r="S65" s="386"/>
      <c r="T65" s="377">
        <f>VLOOKUP($B65,'1.วาง งบทดลอง 4 แถว'!$E$1680:$J$2518,3,0)</f>
        <v>0</v>
      </c>
      <c r="U65" s="378">
        <f>VLOOKUP($B65,'1.วาง งบทดลอง 4 แถว'!$E$1680:$J$2518,4,0)</f>
        <v>0</v>
      </c>
      <c r="V65" s="378">
        <f>VLOOKUP($B65,'1.วาง งบทดลอง 4 แถว'!$E$1680:$J$2518,5,0)</f>
        <v>0</v>
      </c>
      <c r="W65" s="379">
        <f>VLOOKUP($B65,'1.วาง งบทดลอง 4 แถว'!$E$1680:$J$2518,6,0)</f>
        <v>0</v>
      </c>
      <c r="X65" s="380">
        <f t="shared" si="2"/>
        <v>0</v>
      </c>
      <c r="Y65" s="385"/>
      <c r="Z65" s="385"/>
      <c r="AA65" s="385"/>
      <c r="AB65" s="377">
        <f>VLOOKUP($B65,'1.วาง งบทดลอง 4 แถว'!$E$2519:$J$3357,3,0)</f>
        <v>0</v>
      </c>
      <c r="AC65" s="378">
        <f>VLOOKUP($B65,'1.วาง งบทดลอง 4 แถว'!$E$2519:$J$3357,4,0)</f>
        <v>0</v>
      </c>
      <c r="AD65" s="378">
        <f>VLOOKUP($B65,'1.วาง งบทดลอง 4 แถว'!$E$2519:$J$3357,5,0)</f>
        <v>0</v>
      </c>
      <c r="AE65" s="379">
        <f>VLOOKUP($B65,'1.วาง งบทดลอง 4 แถว'!$E$2519:$J$3357,6,0)</f>
        <v>0</v>
      </c>
      <c r="AF65" s="380">
        <f t="shared" si="3"/>
        <v>0</v>
      </c>
      <c r="AG65" s="384"/>
      <c r="AH65" s="385"/>
      <c r="AI65" s="385"/>
      <c r="AJ65" s="377">
        <f>VLOOKUP($B65,'1.วาง งบทดลอง 4 แถว'!$E$3358:$J$4196,3,0)</f>
        <v>6790.5</v>
      </c>
      <c r="AK65" s="378">
        <f>VLOOKUP($B65,'1.วาง งบทดลอง 4 แถว'!$E$3358:$J$4196,4,0)</f>
        <v>6790.5</v>
      </c>
      <c r="AL65" s="378">
        <f>VLOOKUP($B65,'1.วาง งบทดลอง 4 แถว'!$E$3358:$J$4196,5,0)</f>
        <v>0</v>
      </c>
      <c r="AM65" s="379">
        <f>VLOOKUP($B65,'1.วาง งบทดลอง 4 แถว'!$E$3358:$J$4196,6,0)</f>
        <v>0</v>
      </c>
      <c r="AN65" s="380">
        <f t="shared" si="4"/>
        <v>0</v>
      </c>
      <c r="AO65" s="385"/>
      <c r="AP65" s="385"/>
      <c r="AQ65" s="385"/>
      <c r="AR65" s="377">
        <f>VLOOKUP($B65,'1.วาง งบทดลอง 4 แถว'!$E$4197:$J$5035,3,0)</f>
        <v>2305</v>
      </c>
      <c r="AS65" s="378">
        <f>VLOOKUP($B65,'1.วาง งบทดลอง 4 แถว'!$E$4197:$J$5035,4,0)</f>
        <v>2305</v>
      </c>
      <c r="AT65" s="378">
        <f>VLOOKUP($B65,'1.วาง งบทดลอง 4 แถว'!$E$4197:$J$5035,5,0)</f>
        <v>0</v>
      </c>
      <c r="AU65" s="379">
        <f>VLOOKUP($B65,'1.วาง งบทดลอง 4 แถว'!$E$4197:$J$5035,6,0)</f>
        <v>0</v>
      </c>
      <c r="AV65" s="380">
        <f t="shared" si="5"/>
        <v>0</v>
      </c>
      <c r="AW65" s="384"/>
      <c r="AX65" s="385"/>
      <c r="AY65" s="385"/>
      <c r="AZ65" s="377">
        <f>VLOOKUP($B65,'1.วาง งบทดลอง 4 แถว'!$E$5036:$J$5874,3,0)</f>
        <v>0</v>
      </c>
      <c r="BA65" s="378">
        <f>VLOOKUP($B65,'1.วาง งบทดลอง 4 แถว'!$E$5036:$J$5874,4,0)</f>
        <v>0</v>
      </c>
      <c r="BB65" s="378">
        <f>VLOOKUP($B65,'1.วาง งบทดลอง 4 แถว'!$E$5036:$J$5874,5,0)</f>
        <v>0</v>
      </c>
      <c r="BC65" s="379">
        <f>VLOOKUP($B65,'1.วาง งบทดลอง 4 แถว'!$E$5036:$J$5874,6,0)</f>
        <v>0</v>
      </c>
      <c r="BD65" s="380">
        <f t="shared" si="6"/>
        <v>0</v>
      </c>
      <c r="BE65" s="384"/>
      <c r="BF65" s="385"/>
      <c r="BG65" s="385"/>
      <c r="BH65" s="377">
        <f>VLOOKUP($B65,'1.วาง งบทดลอง 4 แถว'!$E$5875:$J$6713,3,0)</f>
        <v>11258</v>
      </c>
      <c r="BI65" s="378">
        <f>VLOOKUP($B65,'1.วาง งบทดลอง 4 แถว'!$E$5875:$J$6713,4,0)</f>
        <v>11258</v>
      </c>
      <c r="BJ65" s="378">
        <f>VLOOKUP($B65,'1.วาง งบทดลอง 4 แถว'!$E$5875:$J$6713,5,0)</f>
        <v>0</v>
      </c>
      <c r="BK65" s="379">
        <f>VLOOKUP($B65,'1.วาง งบทดลอง 4 แถว'!$E$5875:$J$6713,6,0)</f>
        <v>0</v>
      </c>
      <c r="BL65" s="380">
        <f t="shared" si="7"/>
        <v>0</v>
      </c>
      <c r="BM65" s="385"/>
      <c r="BN65" s="385"/>
      <c r="BO65" s="386"/>
    </row>
    <row r="66" spans="1:67" ht="19.5" customHeight="1">
      <c r="A66" s="374">
        <v>63</v>
      </c>
      <c r="B66" s="375" t="s">
        <v>1774</v>
      </c>
      <c r="C66" s="376" t="s">
        <v>1676</v>
      </c>
      <c r="D66" s="377">
        <f>VLOOKUP($B66,'1.วาง งบทดลอง 4 แถว'!$E$2:$J$840,3,0)</f>
        <v>9756.5</v>
      </c>
      <c r="E66" s="378">
        <f>VLOOKUP($B66,'1.วาง งบทดลอง 4 แถว'!$E$2:$J$840,4,0)</f>
        <v>13660</v>
      </c>
      <c r="F66" s="378">
        <f>VLOOKUP($B66,'1.วาง งบทดลอง 4 แถว'!$E$2:$J$840,5,0)</f>
        <v>46336</v>
      </c>
      <c r="G66" s="379">
        <f>VLOOKUP($B66,'1.วาง งบทดลอง 4 แถว'!$E$2:$J$840,6,0)</f>
        <v>0</v>
      </c>
      <c r="H66" s="380">
        <f t="shared" si="0"/>
        <v>46336</v>
      </c>
      <c r="I66" s="384"/>
      <c r="J66" s="385"/>
      <c r="K66" s="385"/>
      <c r="L66" s="377">
        <f>VLOOKUP($B66,'1.วาง งบทดลอง 4 แถว'!$E$841:$J$1679,3,0)</f>
        <v>0</v>
      </c>
      <c r="M66" s="378">
        <f>VLOOKUP($B66,'1.วาง งบทดลอง 4 แถว'!$E$841:$J$1679,4,0)</f>
        <v>0</v>
      </c>
      <c r="N66" s="378">
        <f>VLOOKUP($B66,'1.วาง งบทดลอง 4 แถว'!$E$841:$J$1679,5,0)</f>
        <v>0</v>
      </c>
      <c r="O66" s="379">
        <f>VLOOKUP($B66,'1.วาง งบทดลอง 4 แถว'!$E$841:$J$1679,6,0)</f>
        <v>0</v>
      </c>
      <c r="P66" s="380">
        <f t="shared" si="1"/>
        <v>0</v>
      </c>
      <c r="Q66" s="384"/>
      <c r="R66" s="385"/>
      <c r="S66" s="386"/>
      <c r="T66" s="377">
        <f>VLOOKUP($B66,'1.วาง งบทดลอง 4 แถว'!$E$1680:$J$2518,3,0)</f>
        <v>0</v>
      </c>
      <c r="U66" s="378">
        <f>VLOOKUP($B66,'1.วาง งบทดลอง 4 แถว'!$E$1680:$J$2518,4,0)</f>
        <v>0</v>
      </c>
      <c r="V66" s="378">
        <f>VLOOKUP($B66,'1.วาง งบทดลอง 4 แถว'!$E$1680:$J$2518,5,0)</f>
        <v>0</v>
      </c>
      <c r="W66" s="379">
        <f>VLOOKUP($B66,'1.วาง งบทดลอง 4 แถว'!$E$1680:$J$2518,6,0)</f>
        <v>0</v>
      </c>
      <c r="X66" s="380">
        <f t="shared" si="2"/>
        <v>0</v>
      </c>
      <c r="Y66" s="385"/>
      <c r="Z66" s="385"/>
      <c r="AA66" s="385"/>
      <c r="AB66" s="377">
        <f>VLOOKUP($B66,'1.วาง งบทดลอง 4 แถว'!$E$2519:$J$3357,3,0)</f>
        <v>0</v>
      </c>
      <c r="AC66" s="378">
        <f>VLOOKUP($B66,'1.วาง งบทดลอง 4 แถว'!$E$2519:$J$3357,4,0)</f>
        <v>0</v>
      </c>
      <c r="AD66" s="378">
        <f>VLOOKUP($B66,'1.วาง งบทดลอง 4 แถว'!$E$2519:$J$3357,5,0)</f>
        <v>0</v>
      </c>
      <c r="AE66" s="379">
        <f>VLOOKUP($B66,'1.วาง งบทดลอง 4 แถว'!$E$2519:$J$3357,6,0)</f>
        <v>0</v>
      </c>
      <c r="AF66" s="380">
        <f t="shared" si="3"/>
        <v>0</v>
      </c>
      <c r="AG66" s="384"/>
      <c r="AH66" s="385"/>
      <c r="AI66" s="385"/>
      <c r="AJ66" s="377">
        <f>VLOOKUP($B66,'1.วาง งบทดลอง 4 แถว'!$E$3358:$J$4196,3,0)</f>
        <v>0</v>
      </c>
      <c r="AK66" s="378">
        <f>VLOOKUP($B66,'1.วาง งบทดลอง 4 แถว'!$E$3358:$J$4196,4,0)</f>
        <v>0</v>
      </c>
      <c r="AL66" s="378">
        <f>VLOOKUP($B66,'1.วาง งบทดลอง 4 แถว'!$E$3358:$J$4196,5,0)</f>
        <v>0</v>
      </c>
      <c r="AM66" s="379">
        <f>VLOOKUP($B66,'1.วาง งบทดลอง 4 แถว'!$E$3358:$J$4196,6,0)</f>
        <v>0</v>
      </c>
      <c r="AN66" s="380">
        <f t="shared" si="4"/>
        <v>0</v>
      </c>
      <c r="AO66" s="385"/>
      <c r="AP66" s="385"/>
      <c r="AQ66" s="385"/>
      <c r="AR66" s="377">
        <f>VLOOKUP($B66,'1.วาง งบทดลอง 4 แถว'!$E$4197:$J$5035,3,0)</f>
        <v>0</v>
      </c>
      <c r="AS66" s="378">
        <f>VLOOKUP($B66,'1.วาง งบทดลอง 4 แถว'!$E$4197:$J$5035,4,0)</f>
        <v>0</v>
      </c>
      <c r="AT66" s="378">
        <f>VLOOKUP($B66,'1.วาง งบทดลอง 4 แถว'!$E$4197:$J$5035,5,0)</f>
        <v>0</v>
      </c>
      <c r="AU66" s="379">
        <f>VLOOKUP($B66,'1.วาง งบทดลอง 4 แถว'!$E$4197:$J$5035,6,0)</f>
        <v>0</v>
      </c>
      <c r="AV66" s="380">
        <f t="shared" si="5"/>
        <v>0</v>
      </c>
      <c r="AW66" s="384"/>
      <c r="AX66" s="385"/>
      <c r="AY66" s="385"/>
      <c r="AZ66" s="377">
        <f>VLOOKUP($B66,'1.วาง งบทดลอง 4 แถว'!$E$5036:$J$5874,3,0)</f>
        <v>0</v>
      </c>
      <c r="BA66" s="378">
        <f>VLOOKUP($B66,'1.วาง งบทดลอง 4 แถว'!$E$5036:$J$5874,4,0)</f>
        <v>0</v>
      </c>
      <c r="BB66" s="378">
        <f>VLOOKUP($B66,'1.วาง งบทดลอง 4 แถว'!$E$5036:$J$5874,5,0)</f>
        <v>3790</v>
      </c>
      <c r="BC66" s="379">
        <f>VLOOKUP($B66,'1.วาง งบทดลอง 4 แถว'!$E$5036:$J$5874,6,0)</f>
        <v>0</v>
      </c>
      <c r="BD66" s="380">
        <f t="shared" si="6"/>
        <v>3790</v>
      </c>
      <c r="BE66" s="384"/>
      <c r="BF66" s="385"/>
      <c r="BG66" s="385"/>
      <c r="BH66" s="377">
        <f>VLOOKUP($B66,'1.วาง งบทดลอง 4 แถว'!$E$5875:$J$6713,3,0)</f>
        <v>0</v>
      </c>
      <c r="BI66" s="378">
        <f>VLOOKUP($B66,'1.วาง งบทดลอง 4 แถว'!$E$5875:$J$6713,4,0)</f>
        <v>0</v>
      </c>
      <c r="BJ66" s="378">
        <f>VLOOKUP($B66,'1.วาง งบทดลอง 4 แถว'!$E$5875:$J$6713,5,0)</f>
        <v>0</v>
      </c>
      <c r="BK66" s="379">
        <f>VLOOKUP($B66,'1.วาง งบทดลอง 4 แถว'!$E$5875:$J$6713,6,0)</f>
        <v>0</v>
      </c>
      <c r="BL66" s="380">
        <f t="shared" si="7"/>
        <v>0</v>
      </c>
      <c r="BM66" s="385"/>
      <c r="BN66" s="385"/>
      <c r="BO66" s="386"/>
    </row>
    <row r="67" spans="1:67" ht="19.5" customHeight="1">
      <c r="A67" s="374">
        <v>64</v>
      </c>
      <c r="B67" s="375" t="s">
        <v>1775</v>
      </c>
      <c r="C67" s="376" t="s">
        <v>1776</v>
      </c>
      <c r="D67" s="377">
        <f>VLOOKUP($B67,'1.วาง งบทดลอง 4 แถว'!$E$2:$J$840,3,0)</f>
        <v>0</v>
      </c>
      <c r="E67" s="378">
        <f>VLOOKUP($B67,'1.วาง งบทดลอง 4 แถว'!$E$2:$J$840,4,0)</f>
        <v>0</v>
      </c>
      <c r="F67" s="378">
        <f>VLOOKUP($B67,'1.วาง งบทดลอง 4 แถว'!$E$2:$J$840,5,0)</f>
        <v>78474.5</v>
      </c>
      <c r="G67" s="379">
        <f>VLOOKUP($B67,'1.วาง งบทดลอง 4 แถว'!$E$2:$J$840,6,0)</f>
        <v>0</v>
      </c>
      <c r="H67" s="380">
        <f t="shared" si="0"/>
        <v>78474.5</v>
      </c>
      <c r="I67" s="384"/>
      <c r="J67" s="385"/>
      <c r="K67" s="385"/>
      <c r="L67" s="377">
        <f>VLOOKUP($B67,'1.วาง งบทดลอง 4 แถว'!$E$841:$J$1679,3,0)</f>
        <v>0</v>
      </c>
      <c r="M67" s="378">
        <f>VLOOKUP($B67,'1.วาง งบทดลอง 4 แถว'!$E$841:$J$1679,4,0)</f>
        <v>0</v>
      </c>
      <c r="N67" s="378">
        <f>VLOOKUP($B67,'1.วาง งบทดลอง 4 แถว'!$E$841:$J$1679,5,0)</f>
        <v>0</v>
      </c>
      <c r="O67" s="379">
        <f>VLOOKUP($B67,'1.วาง งบทดลอง 4 แถว'!$E$841:$J$1679,6,0)</f>
        <v>0</v>
      </c>
      <c r="P67" s="380">
        <f t="shared" si="1"/>
        <v>0</v>
      </c>
      <c r="Q67" s="384"/>
      <c r="R67" s="385"/>
      <c r="S67" s="386"/>
      <c r="T67" s="377">
        <f>VLOOKUP($B67,'1.วาง งบทดลอง 4 แถว'!$E$1680:$J$2518,3,0)</f>
        <v>0</v>
      </c>
      <c r="U67" s="378">
        <f>VLOOKUP($B67,'1.วาง งบทดลอง 4 แถว'!$E$1680:$J$2518,4,0)</f>
        <v>0</v>
      </c>
      <c r="V67" s="378">
        <f>VLOOKUP($B67,'1.วาง งบทดลอง 4 แถว'!$E$1680:$J$2518,5,0)</f>
        <v>0</v>
      </c>
      <c r="W67" s="379">
        <f>VLOOKUP($B67,'1.วาง งบทดลอง 4 แถว'!$E$1680:$J$2518,6,0)</f>
        <v>0</v>
      </c>
      <c r="X67" s="380">
        <f t="shared" si="2"/>
        <v>0</v>
      </c>
      <c r="Y67" s="385"/>
      <c r="Z67" s="385"/>
      <c r="AA67" s="385"/>
      <c r="AB67" s="377">
        <f>VLOOKUP($B67,'1.วาง งบทดลอง 4 แถว'!$E$2519:$J$3357,3,0)</f>
        <v>0</v>
      </c>
      <c r="AC67" s="378">
        <f>VLOOKUP($B67,'1.วาง งบทดลอง 4 แถว'!$E$2519:$J$3357,4,0)</f>
        <v>0</v>
      </c>
      <c r="AD67" s="378">
        <f>VLOOKUP($B67,'1.วาง งบทดลอง 4 แถว'!$E$2519:$J$3357,5,0)</f>
        <v>0</v>
      </c>
      <c r="AE67" s="379">
        <f>VLOOKUP($B67,'1.วาง งบทดลอง 4 แถว'!$E$2519:$J$3357,6,0)</f>
        <v>0</v>
      </c>
      <c r="AF67" s="380">
        <f t="shared" si="3"/>
        <v>0</v>
      </c>
      <c r="AG67" s="384"/>
      <c r="AH67" s="385"/>
      <c r="AI67" s="385"/>
      <c r="AJ67" s="377">
        <f>VLOOKUP($B67,'1.วาง งบทดลอง 4 แถว'!$E$3358:$J$4196,3,0)</f>
        <v>0</v>
      </c>
      <c r="AK67" s="378">
        <f>VLOOKUP($B67,'1.วาง งบทดลอง 4 แถว'!$E$3358:$J$4196,4,0)</f>
        <v>0</v>
      </c>
      <c r="AL67" s="378">
        <f>VLOOKUP($B67,'1.วาง งบทดลอง 4 แถว'!$E$3358:$J$4196,5,0)</f>
        <v>0</v>
      </c>
      <c r="AM67" s="379">
        <f>VLOOKUP($B67,'1.วาง งบทดลอง 4 แถว'!$E$3358:$J$4196,6,0)</f>
        <v>0</v>
      </c>
      <c r="AN67" s="380">
        <f t="shared" si="4"/>
        <v>0</v>
      </c>
      <c r="AO67" s="385"/>
      <c r="AP67" s="385"/>
      <c r="AQ67" s="385"/>
      <c r="AR67" s="377">
        <f>VLOOKUP($B67,'1.วาง งบทดลอง 4 แถว'!$E$4197:$J$5035,3,0)</f>
        <v>0</v>
      </c>
      <c r="AS67" s="378">
        <f>VLOOKUP($B67,'1.วาง งบทดลอง 4 แถว'!$E$4197:$J$5035,4,0)</f>
        <v>0</v>
      </c>
      <c r="AT67" s="378">
        <f>VLOOKUP($B67,'1.วาง งบทดลอง 4 แถว'!$E$4197:$J$5035,5,0)</f>
        <v>0</v>
      </c>
      <c r="AU67" s="379">
        <f>VLOOKUP($B67,'1.วาง งบทดลอง 4 แถว'!$E$4197:$J$5035,6,0)</f>
        <v>0</v>
      </c>
      <c r="AV67" s="380">
        <f t="shared" si="5"/>
        <v>0</v>
      </c>
      <c r="AW67" s="384"/>
      <c r="AX67" s="385"/>
      <c r="AY67" s="385"/>
      <c r="AZ67" s="377">
        <f>VLOOKUP($B67,'1.วาง งบทดลอง 4 แถว'!$E$5036:$J$5874,3,0)</f>
        <v>0</v>
      </c>
      <c r="BA67" s="378">
        <f>VLOOKUP($B67,'1.วาง งบทดลอง 4 แถว'!$E$5036:$J$5874,4,0)</f>
        <v>0</v>
      </c>
      <c r="BB67" s="378">
        <f>VLOOKUP($B67,'1.วาง งบทดลอง 4 แถว'!$E$5036:$J$5874,5,0)</f>
        <v>1625</v>
      </c>
      <c r="BC67" s="379">
        <f>VLOOKUP($B67,'1.วาง งบทดลอง 4 แถว'!$E$5036:$J$5874,6,0)</f>
        <v>0</v>
      </c>
      <c r="BD67" s="380">
        <f t="shared" si="6"/>
        <v>1625</v>
      </c>
      <c r="BE67" s="384"/>
      <c r="BF67" s="385"/>
      <c r="BG67" s="385"/>
      <c r="BH67" s="377">
        <f>VLOOKUP($B67,'1.วาง งบทดลอง 4 แถว'!$E$5875:$J$6713,3,0)</f>
        <v>0</v>
      </c>
      <c r="BI67" s="378">
        <f>VLOOKUP($B67,'1.วาง งบทดลอง 4 แถว'!$E$5875:$J$6713,4,0)</f>
        <v>0</v>
      </c>
      <c r="BJ67" s="378">
        <f>VLOOKUP($B67,'1.วาง งบทดลอง 4 แถว'!$E$5875:$J$6713,5,0)</f>
        <v>0</v>
      </c>
      <c r="BK67" s="379">
        <f>VLOOKUP($B67,'1.วาง งบทดลอง 4 แถว'!$E$5875:$J$6713,6,0)</f>
        <v>0</v>
      </c>
      <c r="BL67" s="380">
        <f t="shared" si="7"/>
        <v>0</v>
      </c>
      <c r="BM67" s="385"/>
      <c r="BN67" s="385"/>
      <c r="BO67" s="386"/>
    </row>
    <row r="68" spans="1:67" ht="19.5" customHeight="1">
      <c r="A68" s="374">
        <v>65</v>
      </c>
      <c r="B68" s="375" t="s">
        <v>1777</v>
      </c>
      <c r="C68" s="376" t="s">
        <v>1778</v>
      </c>
      <c r="D68" s="377">
        <f>VLOOKUP($B68,'1.วาง งบทดลอง 4 แถว'!$E$2:$J$840,3,0)</f>
        <v>15353</v>
      </c>
      <c r="E68" s="378">
        <f>VLOOKUP($B68,'1.วาง งบทดลอง 4 แถว'!$E$2:$J$840,4,0)</f>
        <v>0</v>
      </c>
      <c r="F68" s="378">
        <f>VLOOKUP($B68,'1.วาง งบทดลอง 4 แถว'!$E$2:$J$840,5,0)</f>
        <v>317206.78999999998</v>
      </c>
      <c r="G68" s="379">
        <f>VLOOKUP($B68,'1.วาง งบทดลอง 4 แถว'!$E$2:$J$840,6,0)</f>
        <v>0</v>
      </c>
      <c r="H68" s="380">
        <f t="shared" si="0"/>
        <v>317206.78999999998</v>
      </c>
      <c r="I68" s="384"/>
      <c r="J68" s="385"/>
      <c r="K68" s="385"/>
      <c r="L68" s="377">
        <f>VLOOKUP($B68,'1.วาง งบทดลอง 4 แถว'!$E$841:$J$1679,3,0)</f>
        <v>0</v>
      </c>
      <c r="M68" s="378">
        <f>VLOOKUP($B68,'1.วาง งบทดลอง 4 แถว'!$E$841:$J$1679,4,0)</f>
        <v>0</v>
      </c>
      <c r="N68" s="378">
        <f>VLOOKUP($B68,'1.วาง งบทดลอง 4 แถว'!$E$841:$J$1679,5,0)</f>
        <v>0</v>
      </c>
      <c r="O68" s="379">
        <f>VLOOKUP($B68,'1.วาง งบทดลอง 4 แถว'!$E$841:$J$1679,6,0)</f>
        <v>0</v>
      </c>
      <c r="P68" s="380">
        <f t="shared" si="1"/>
        <v>0</v>
      </c>
      <c r="Q68" s="384"/>
      <c r="R68" s="385"/>
      <c r="S68" s="386"/>
      <c r="T68" s="377">
        <f>VLOOKUP($B68,'1.วาง งบทดลอง 4 แถว'!$E$1680:$J$2518,3,0)</f>
        <v>0</v>
      </c>
      <c r="U68" s="378">
        <f>VLOOKUP($B68,'1.วาง งบทดลอง 4 แถว'!$E$1680:$J$2518,4,0)</f>
        <v>0</v>
      </c>
      <c r="V68" s="378">
        <f>VLOOKUP($B68,'1.วาง งบทดลอง 4 แถว'!$E$1680:$J$2518,5,0)</f>
        <v>0</v>
      </c>
      <c r="W68" s="379">
        <f>VLOOKUP($B68,'1.วาง งบทดลอง 4 แถว'!$E$1680:$J$2518,6,0)</f>
        <v>0</v>
      </c>
      <c r="X68" s="380">
        <f t="shared" si="2"/>
        <v>0</v>
      </c>
      <c r="Y68" s="385"/>
      <c r="Z68" s="385"/>
      <c r="AA68" s="385"/>
      <c r="AB68" s="377">
        <f>VLOOKUP($B68,'1.วาง งบทดลอง 4 แถว'!$E$2519:$J$3357,3,0)</f>
        <v>0</v>
      </c>
      <c r="AC68" s="378">
        <f>VLOOKUP($B68,'1.วาง งบทดลอง 4 แถว'!$E$2519:$J$3357,4,0)</f>
        <v>0</v>
      </c>
      <c r="AD68" s="378">
        <f>VLOOKUP($B68,'1.วาง งบทดลอง 4 แถว'!$E$2519:$J$3357,5,0)</f>
        <v>4423</v>
      </c>
      <c r="AE68" s="379">
        <f>VLOOKUP($B68,'1.วาง งบทดลอง 4 แถว'!$E$2519:$J$3357,6,0)</f>
        <v>0</v>
      </c>
      <c r="AF68" s="380">
        <f t="shared" si="3"/>
        <v>4423</v>
      </c>
      <c r="AG68" s="384"/>
      <c r="AH68" s="385"/>
      <c r="AI68" s="385"/>
      <c r="AJ68" s="377">
        <f>VLOOKUP($B68,'1.วาง งบทดลอง 4 แถว'!$E$3358:$J$4196,3,0)</f>
        <v>12171.75</v>
      </c>
      <c r="AK68" s="378">
        <f>VLOOKUP($B68,'1.วาง งบทดลอง 4 แถว'!$E$3358:$J$4196,4,0)</f>
        <v>0</v>
      </c>
      <c r="AL68" s="378">
        <f>VLOOKUP($B68,'1.วาง งบทดลอง 4 แถว'!$E$3358:$J$4196,5,0)</f>
        <v>92623</v>
      </c>
      <c r="AM68" s="379">
        <f>VLOOKUP($B68,'1.วาง งบทดลอง 4 แถว'!$E$3358:$J$4196,6,0)</f>
        <v>0</v>
      </c>
      <c r="AN68" s="380">
        <f t="shared" si="4"/>
        <v>92623</v>
      </c>
      <c r="AO68" s="385"/>
      <c r="AP68" s="385"/>
      <c r="AQ68" s="385"/>
      <c r="AR68" s="377">
        <f>VLOOKUP($B68,'1.วาง งบทดลอง 4 แถว'!$E$4197:$J$5035,3,0)</f>
        <v>0</v>
      </c>
      <c r="AS68" s="378">
        <f>VLOOKUP($B68,'1.วาง งบทดลอง 4 แถว'!$E$4197:$J$5035,4,0)</f>
        <v>0</v>
      </c>
      <c r="AT68" s="378">
        <f>VLOOKUP($B68,'1.วาง งบทดลอง 4 แถว'!$E$4197:$J$5035,5,0)</f>
        <v>11535.5</v>
      </c>
      <c r="AU68" s="379">
        <f>VLOOKUP($B68,'1.วาง งบทดลอง 4 แถว'!$E$4197:$J$5035,6,0)</f>
        <v>0</v>
      </c>
      <c r="AV68" s="380">
        <f t="shared" si="5"/>
        <v>11535.5</v>
      </c>
      <c r="AW68" s="384"/>
      <c r="AX68" s="385"/>
      <c r="AY68" s="385"/>
      <c r="AZ68" s="377">
        <f>VLOOKUP($B68,'1.วาง งบทดลอง 4 แถว'!$E$5036:$J$5874,3,0)</f>
        <v>0</v>
      </c>
      <c r="BA68" s="378">
        <f>VLOOKUP($B68,'1.วาง งบทดลอง 4 แถว'!$E$5036:$J$5874,4,0)</f>
        <v>0</v>
      </c>
      <c r="BB68" s="378">
        <f>VLOOKUP($B68,'1.วาง งบทดลอง 4 แถว'!$E$5036:$J$5874,5,0)</f>
        <v>0</v>
      </c>
      <c r="BC68" s="379">
        <f>VLOOKUP($B68,'1.วาง งบทดลอง 4 แถว'!$E$5036:$J$5874,6,0)</f>
        <v>0</v>
      </c>
      <c r="BD68" s="380">
        <f t="shared" si="6"/>
        <v>0</v>
      </c>
      <c r="BE68" s="384"/>
      <c r="BF68" s="385"/>
      <c r="BG68" s="385"/>
      <c r="BH68" s="377">
        <f>VLOOKUP($B68,'1.วาง งบทดลอง 4 แถว'!$E$5875:$J$6713,3,0)</f>
        <v>0</v>
      </c>
      <c r="BI68" s="378">
        <f>VLOOKUP($B68,'1.วาง งบทดลอง 4 แถว'!$E$5875:$J$6713,4,0)</f>
        <v>0</v>
      </c>
      <c r="BJ68" s="378">
        <f>VLOOKUP($B68,'1.วาง งบทดลอง 4 แถว'!$E$5875:$J$6713,5,0)</f>
        <v>111924.1</v>
      </c>
      <c r="BK68" s="379">
        <f>VLOOKUP($B68,'1.วาง งบทดลอง 4 แถว'!$E$5875:$J$6713,6,0)</f>
        <v>0</v>
      </c>
      <c r="BL68" s="380">
        <f t="shared" si="7"/>
        <v>111924.1</v>
      </c>
      <c r="BM68" s="385"/>
      <c r="BN68" s="385"/>
      <c r="BO68" s="386"/>
    </row>
    <row r="69" spans="1:67" ht="19.5" customHeight="1">
      <c r="A69" s="374">
        <v>66</v>
      </c>
      <c r="B69" s="375" t="s">
        <v>1779</v>
      </c>
      <c r="C69" s="376" t="s">
        <v>9</v>
      </c>
      <c r="D69" s="377">
        <f>VLOOKUP($B69,'1.วาง งบทดลอง 4 แถว'!$E$2:$J$840,3,0)</f>
        <v>0</v>
      </c>
      <c r="E69" s="378">
        <f>VLOOKUP($B69,'1.วาง งบทดลอง 4 แถว'!$E$2:$J$840,4,0)</f>
        <v>0</v>
      </c>
      <c r="F69" s="378">
        <f>VLOOKUP($B69,'1.วาง งบทดลอง 4 แถว'!$E$2:$J$840,5,0)</f>
        <v>0</v>
      </c>
      <c r="G69" s="379">
        <f>VLOOKUP($B69,'1.วาง งบทดลอง 4 แถว'!$E$2:$J$840,6,0)</f>
        <v>0</v>
      </c>
      <c r="H69" s="380">
        <f t="shared" ref="H69:H132" si="8">F69-G69</f>
        <v>0</v>
      </c>
      <c r="I69" s="384"/>
      <c r="J69" s="385"/>
      <c r="K69" s="385"/>
      <c r="L69" s="377">
        <f>VLOOKUP($B69,'1.วาง งบทดลอง 4 แถว'!$E$841:$J$1679,3,0)</f>
        <v>0</v>
      </c>
      <c r="M69" s="378">
        <f>VLOOKUP($B69,'1.วาง งบทดลอง 4 แถว'!$E$841:$J$1679,4,0)</f>
        <v>0</v>
      </c>
      <c r="N69" s="378">
        <f>VLOOKUP($B69,'1.วาง งบทดลอง 4 แถว'!$E$841:$J$1679,5,0)</f>
        <v>0</v>
      </c>
      <c r="O69" s="379">
        <f>VLOOKUP($B69,'1.วาง งบทดลอง 4 แถว'!$E$841:$J$1679,6,0)</f>
        <v>0</v>
      </c>
      <c r="P69" s="380">
        <f t="shared" ref="P69:P132" si="9">N69-O69</f>
        <v>0</v>
      </c>
      <c r="Q69" s="384"/>
      <c r="R69" s="385"/>
      <c r="S69" s="386"/>
      <c r="T69" s="377">
        <f>VLOOKUP($B69,'1.วาง งบทดลอง 4 แถว'!$E$1680:$J$2518,3,0)</f>
        <v>0</v>
      </c>
      <c r="U69" s="378">
        <f>VLOOKUP($B69,'1.วาง งบทดลอง 4 แถว'!$E$1680:$J$2518,4,0)</f>
        <v>0</v>
      </c>
      <c r="V69" s="378">
        <f>VLOOKUP($B69,'1.วาง งบทดลอง 4 แถว'!$E$1680:$J$2518,5,0)</f>
        <v>0</v>
      </c>
      <c r="W69" s="379">
        <f>VLOOKUP($B69,'1.วาง งบทดลอง 4 แถว'!$E$1680:$J$2518,6,0)</f>
        <v>0</v>
      </c>
      <c r="X69" s="380">
        <f t="shared" ref="X69:X132" si="10">V69-W69</f>
        <v>0</v>
      </c>
      <c r="Y69" s="385"/>
      <c r="Z69" s="385"/>
      <c r="AA69" s="385"/>
      <c r="AB69" s="377">
        <f>VLOOKUP($B69,'1.วาง งบทดลอง 4 แถว'!$E$2519:$J$3357,3,0)</f>
        <v>0</v>
      </c>
      <c r="AC69" s="378">
        <f>VLOOKUP($B69,'1.วาง งบทดลอง 4 แถว'!$E$2519:$J$3357,4,0)</f>
        <v>0</v>
      </c>
      <c r="AD69" s="378">
        <f>VLOOKUP($B69,'1.วาง งบทดลอง 4 แถว'!$E$2519:$J$3357,5,0)</f>
        <v>6300</v>
      </c>
      <c r="AE69" s="379">
        <f>VLOOKUP($B69,'1.วาง งบทดลอง 4 แถว'!$E$2519:$J$3357,6,0)</f>
        <v>0</v>
      </c>
      <c r="AF69" s="380">
        <f t="shared" ref="AF69:AF132" si="11">AD69-AE69</f>
        <v>6300</v>
      </c>
      <c r="AG69" s="384"/>
      <c r="AH69" s="385"/>
      <c r="AI69" s="385"/>
      <c r="AJ69" s="377">
        <f>VLOOKUP($B69,'1.วาง งบทดลอง 4 แถว'!$E$3358:$J$4196,3,0)</f>
        <v>0</v>
      </c>
      <c r="AK69" s="378">
        <f>VLOOKUP($B69,'1.วาง งบทดลอง 4 แถว'!$E$3358:$J$4196,4,0)</f>
        <v>0</v>
      </c>
      <c r="AL69" s="378">
        <f>VLOOKUP($B69,'1.วาง งบทดลอง 4 แถว'!$E$3358:$J$4196,5,0)</f>
        <v>0</v>
      </c>
      <c r="AM69" s="379">
        <f>VLOOKUP($B69,'1.วาง งบทดลอง 4 แถว'!$E$3358:$J$4196,6,0)</f>
        <v>0</v>
      </c>
      <c r="AN69" s="380">
        <f t="shared" ref="AN69:AN132" si="12">AL69-AM69</f>
        <v>0</v>
      </c>
      <c r="AO69" s="385"/>
      <c r="AP69" s="385"/>
      <c r="AQ69" s="385"/>
      <c r="AR69" s="377">
        <f>VLOOKUP($B69,'1.วาง งบทดลอง 4 แถว'!$E$4197:$J$5035,3,0)</f>
        <v>0</v>
      </c>
      <c r="AS69" s="378">
        <f>VLOOKUP($B69,'1.วาง งบทดลอง 4 แถว'!$E$4197:$J$5035,4,0)</f>
        <v>0</v>
      </c>
      <c r="AT69" s="378">
        <f>VLOOKUP($B69,'1.วาง งบทดลอง 4 แถว'!$E$4197:$J$5035,5,0)</f>
        <v>0</v>
      </c>
      <c r="AU69" s="379">
        <f>VLOOKUP($B69,'1.วาง งบทดลอง 4 แถว'!$E$4197:$J$5035,6,0)</f>
        <v>0</v>
      </c>
      <c r="AV69" s="380">
        <f t="shared" ref="AV69:AV132" si="13">AT69-AU69</f>
        <v>0</v>
      </c>
      <c r="AW69" s="384"/>
      <c r="AX69" s="385"/>
      <c r="AY69" s="385"/>
      <c r="AZ69" s="377">
        <f>VLOOKUP($B69,'1.วาง งบทดลอง 4 แถว'!$E$5036:$J$5874,3,0)</f>
        <v>0</v>
      </c>
      <c r="BA69" s="378">
        <f>VLOOKUP($B69,'1.วาง งบทดลอง 4 แถว'!$E$5036:$J$5874,4,0)</f>
        <v>0</v>
      </c>
      <c r="BB69" s="378">
        <f>VLOOKUP($B69,'1.วาง งบทดลอง 4 แถว'!$E$5036:$J$5874,5,0)</f>
        <v>0</v>
      </c>
      <c r="BC69" s="379">
        <f>VLOOKUP($B69,'1.วาง งบทดลอง 4 แถว'!$E$5036:$J$5874,6,0)</f>
        <v>0</v>
      </c>
      <c r="BD69" s="380">
        <f t="shared" ref="BD69:BD132" si="14">BB69-BC69</f>
        <v>0</v>
      </c>
      <c r="BE69" s="384"/>
      <c r="BF69" s="385"/>
      <c r="BG69" s="385"/>
      <c r="BH69" s="377">
        <f>VLOOKUP($B69,'1.วาง งบทดลอง 4 แถว'!$E$5875:$J$6713,3,0)</f>
        <v>0</v>
      </c>
      <c r="BI69" s="378">
        <f>VLOOKUP($B69,'1.วาง งบทดลอง 4 แถว'!$E$5875:$J$6713,4,0)</f>
        <v>0</v>
      </c>
      <c r="BJ69" s="378">
        <f>VLOOKUP($B69,'1.วาง งบทดลอง 4 แถว'!$E$5875:$J$6713,5,0)</f>
        <v>0</v>
      </c>
      <c r="BK69" s="379">
        <f>VLOOKUP($B69,'1.วาง งบทดลอง 4 แถว'!$E$5875:$J$6713,6,0)</f>
        <v>0</v>
      </c>
      <c r="BL69" s="380">
        <f t="shared" ref="BL69:BL132" si="15">BJ69-BK69</f>
        <v>0</v>
      </c>
      <c r="BM69" s="385"/>
      <c r="BN69" s="385"/>
      <c r="BO69" s="386"/>
    </row>
    <row r="70" spans="1:67" ht="19.5" customHeight="1">
      <c r="A70" s="374">
        <v>67</v>
      </c>
      <c r="B70" s="375" t="s">
        <v>1780</v>
      </c>
      <c r="C70" s="376" t="s">
        <v>2174</v>
      </c>
      <c r="D70" s="377">
        <f>VLOOKUP($B70,'1.วาง งบทดลอง 4 แถว'!$E$2:$J$840,3,0)</f>
        <v>28660</v>
      </c>
      <c r="E70" s="378">
        <f>VLOOKUP($B70,'1.วาง งบทดลอง 4 แถว'!$E$2:$J$840,4,0)</f>
        <v>22160</v>
      </c>
      <c r="F70" s="378">
        <f>VLOOKUP($B70,'1.วาง งบทดลอง 4 แถว'!$E$2:$J$840,5,0)</f>
        <v>31220</v>
      </c>
      <c r="G70" s="379">
        <f>VLOOKUP($B70,'1.วาง งบทดลอง 4 แถว'!$E$2:$J$840,6,0)</f>
        <v>0</v>
      </c>
      <c r="H70" s="380">
        <f t="shared" si="8"/>
        <v>31220</v>
      </c>
      <c r="I70" s="384"/>
      <c r="J70" s="385"/>
      <c r="K70" s="385"/>
      <c r="L70" s="377">
        <f>VLOOKUP($B70,'1.วาง งบทดลอง 4 แถว'!$E$841:$J$1679,3,0)</f>
        <v>0</v>
      </c>
      <c r="M70" s="378">
        <f>VLOOKUP($B70,'1.วาง งบทดลอง 4 แถว'!$E$841:$J$1679,4,0)</f>
        <v>0</v>
      </c>
      <c r="N70" s="378">
        <f>VLOOKUP($B70,'1.วาง งบทดลอง 4 แถว'!$E$841:$J$1679,5,0)</f>
        <v>0</v>
      </c>
      <c r="O70" s="379">
        <f>VLOOKUP($B70,'1.วาง งบทดลอง 4 แถว'!$E$841:$J$1679,6,0)</f>
        <v>0</v>
      </c>
      <c r="P70" s="380">
        <f t="shared" si="9"/>
        <v>0</v>
      </c>
      <c r="Q70" s="384"/>
      <c r="R70" s="385"/>
      <c r="S70" s="386"/>
      <c r="T70" s="377">
        <f>VLOOKUP($B70,'1.วาง งบทดลอง 4 แถว'!$E$1680:$J$2518,3,0)</f>
        <v>0</v>
      </c>
      <c r="U70" s="378">
        <f>VLOOKUP($B70,'1.วาง งบทดลอง 4 แถว'!$E$1680:$J$2518,4,0)</f>
        <v>0</v>
      </c>
      <c r="V70" s="378">
        <f>VLOOKUP($B70,'1.วาง งบทดลอง 4 แถว'!$E$1680:$J$2518,5,0)</f>
        <v>0</v>
      </c>
      <c r="W70" s="379">
        <f>VLOOKUP($B70,'1.วาง งบทดลอง 4 แถว'!$E$1680:$J$2518,6,0)</f>
        <v>0</v>
      </c>
      <c r="X70" s="380">
        <f t="shared" si="10"/>
        <v>0</v>
      </c>
      <c r="Y70" s="385"/>
      <c r="Z70" s="385"/>
      <c r="AA70" s="385"/>
      <c r="AB70" s="377">
        <f>VLOOKUP($B70,'1.วาง งบทดลอง 4 แถว'!$E$2519:$J$3357,3,0)</f>
        <v>0</v>
      </c>
      <c r="AC70" s="378">
        <f>VLOOKUP($B70,'1.วาง งบทดลอง 4 แถว'!$E$2519:$J$3357,4,0)</f>
        <v>0</v>
      </c>
      <c r="AD70" s="378">
        <f>VLOOKUP($B70,'1.วาง งบทดลอง 4 แถว'!$E$2519:$J$3357,5,0)</f>
        <v>105140</v>
      </c>
      <c r="AE70" s="379">
        <f>VLOOKUP($B70,'1.วาง งบทดลอง 4 แถว'!$E$2519:$J$3357,6,0)</f>
        <v>0</v>
      </c>
      <c r="AF70" s="380">
        <f t="shared" si="11"/>
        <v>105140</v>
      </c>
      <c r="AG70" s="384"/>
      <c r="AH70" s="385"/>
      <c r="AI70" s="385"/>
      <c r="AJ70" s="377">
        <f>VLOOKUP($B70,'1.วาง งบทดลอง 4 แถว'!$E$3358:$J$4196,3,0)</f>
        <v>0</v>
      </c>
      <c r="AK70" s="378">
        <f>VLOOKUP($B70,'1.วาง งบทดลอง 4 แถว'!$E$3358:$J$4196,4,0)</f>
        <v>0</v>
      </c>
      <c r="AL70" s="378">
        <f>VLOOKUP($B70,'1.วาง งบทดลอง 4 แถว'!$E$3358:$J$4196,5,0)</f>
        <v>0</v>
      </c>
      <c r="AM70" s="379">
        <f>VLOOKUP($B70,'1.วาง งบทดลอง 4 แถว'!$E$3358:$J$4196,6,0)</f>
        <v>0</v>
      </c>
      <c r="AN70" s="380">
        <f t="shared" si="12"/>
        <v>0</v>
      </c>
      <c r="AO70" s="385"/>
      <c r="AP70" s="385"/>
      <c r="AQ70" s="385"/>
      <c r="AR70" s="377">
        <f>VLOOKUP($B70,'1.วาง งบทดลอง 4 แถว'!$E$4197:$J$5035,3,0)</f>
        <v>0</v>
      </c>
      <c r="AS70" s="378">
        <f>VLOOKUP($B70,'1.วาง งบทดลอง 4 แถว'!$E$4197:$J$5035,4,0)</f>
        <v>0</v>
      </c>
      <c r="AT70" s="378">
        <f>VLOOKUP($B70,'1.วาง งบทดลอง 4 แถว'!$E$4197:$J$5035,5,0)</f>
        <v>0</v>
      </c>
      <c r="AU70" s="379">
        <f>VLOOKUP($B70,'1.วาง งบทดลอง 4 แถว'!$E$4197:$J$5035,6,0)</f>
        <v>0</v>
      </c>
      <c r="AV70" s="380">
        <f t="shared" si="13"/>
        <v>0</v>
      </c>
      <c r="AW70" s="384"/>
      <c r="AX70" s="385"/>
      <c r="AY70" s="385"/>
      <c r="AZ70" s="377">
        <f>VLOOKUP($B70,'1.วาง งบทดลอง 4 แถว'!$E$5036:$J$5874,3,0)</f>
        <v>0</v>
      </c>
      <c r="BA70" s="378">
        <f>VLOOKUP($B70,'1.วาง งบทดลอง 4 แถว'!$E$5036:$J$5874,4,0)</f>
        <v>0</v>
      </c>
      <c r="BB70" s="378">
        <f>VLOOKUP($B70,'1.วาง งบทดลอง 4 แถว'!$E$5036:$J$5874,5,0)</f>
        <v>0</v>
      </c>
      <c r="BC70" s="379">
        <f>VLOOKUP($B70,'1.วาง งบทดลอง 4 แถว'!$E$5036:$J$5874,6,0)</f>
        <v>0</v>
      </c>
      <c r="BD70" s="380">
        <f t="shared" si="14"/>
        <v>0</v>
      </c>
      <c r="BE70" s="384"/>
      <c r="BF70" s="385"/>
      <c r="BG70" s="385"/>
      <c r="BH70" s="377">
        <f>VLOOKUP($B70,'1.วาง งบทดลอง 4 แถว'!$E$5875:$J$6713,3,0)</f>
        <v>0</v>
      </c>
      <c r="BI70" s="378">
        <f>VLOOKUP($B70,'1.วาง งบทดลอง 4 แถว'!$E$5875:$J$6713,4,0)</f>
        <v>0</v>
      </c>
      <c r="BJ70" s="378">
        <f>VLOOKUP($B70,'1.วาง งบทดลอง 4 แถว'!$E$5875:$J$6713,5,0)</f>
        <v>0</v>
      </c>
      <c r="BK70" s="379">
        <f>VLOOKUP($B70,'1.วาง งบทดลอง 4 แถว'!$E$5875:$J$6713,6,0)</f>
        <v>0</v>
      </c>
      <c r="BL70" s="380">
        <f t="shared" si="15"/>
        <v>0</v>
      </c>
      <c r="BM70" s="385"/>
      <c r="BN70" s="385"/>
      <c r="BO70" s="386"/>
    </row>
    <row r="71" spans="1:67" ht="19.5" customHeight="1">
      <c r="A71" s="374">
        <v>68</v>
      </c>
      <c r="B71" s="375" t="s">
        <v>1781</v>
      </c>
      <c r="C71" s="376" t="s">
        <v>12</v>
      </c>
      <c r="D71" s="377">
        <f>VLOOKUP($B71,'1.วาง งบทดลอง 4 แถว'!$E$2:$J$840,3,0)</f>
        <v>0</v>
      </c>
      <c r="E71" s="378">
        <f>VLOOKUP($B71,'1.วาง งบทดลอง 4 แถว'!$E$2:$J$840,4,0)</f>
        <v>0</v>
      </c>
      <c r="F71" s="378">
        <f>VLOOKUP($B71,'1.วาง งบทดลอง 4 แถว'!$E$2:$J$840,5,0)</f>
        <v>0</v>
      </c>
      <c r="G71" s="379">
        <f>VLOOKUP($B71,'1.วาง งบทดลอง 4 แถว'!$E$2:$J$840,6,0)</f>
        <v>0</v>
      </c>
      <c r="H71" s="380">
        <f t="shared" si="8"/>
        <v>0</v>
      </c>
      <c r="I71" s="384"/>
      <c r="J71" s="385"/>
      <c r="K71" s="385"/>
      <c r="L71" s="377">
        <f>VLOOKUP($B71,'1.วาง งบทดลอง 4 แถว'!$E$841:$J$1679,3,0)</f>
        <v>0</v>
      </c>
      <c r="M71" s="378">
        <f>VLOOKUP($B71,'1.วาง งบทดลอง 4 แถว'!$E$841:$J$1679,4,0)</f>
        <v>0</v>
      </c>
      <c r="N71" s="378">
        <f>VLOOKUP($B71,'1.วาง งบทดลอง 4 แถว'!$E$841:$J$1679,5,0)</f>
        <v>0</v>
      </c>
      <c r="O71" s="379">
        <f>VLOOKUP($B71,'1.วาง งบทดลอง 4 แถว'!$E$841:$J$1679,6,0)</f>
        <v>0</v>
      </c>
      <c r="P71" s="380">
        <f t="shared" si="9"/>
        <v>0</v>
      </c>
      <c r="Q71" s="384"/>
      <c r="R71" s="385"/>
      <c r="S71" s="386"/>
      <c r="T71" s="377">
        <f>VLOOKUP($B71,'1.วาง งบทดลอง 4 แถว'!$E$1680:$J$2518,3,0)</f>
        <v>0</v>
      </c>
      <c r="U71" s="378">
        <f>VLOOKUP($B71,'1.วาง งบทดลอง 4 แถว'!$E$1680:$J$2518,4,0)</f>
        <v>0</v>
      </c>
      <c r="V71" s="378">
        <f>VLOOKUP($B71,'1.วาง งบทดลอง 4 แถว'!$E$1680:$J$2518,5,0)</f>
        <v>0</v>
      </c>
      <c r="W71" s="379">
        <f>VLOOKUP($B71,'1.วาง งบทดลอง 4 แถว'!$E$1680:$J$2518,6,0)</f>
        <v>0</v>
      </c>
      <c r="X71" s="380">
        <f t="shared" si="10"/>
        <v>0</v>
      </c>
      <c r="Y71" s="385"/>
      <c r="Z71" s="385"/>
      <c r="AA71" s="385"/>
      <c r="AB71" s="377">
        <f>VLOOKUP($B71,'1.วาง งบทดลอง 4 แถว'!$E$2519:$J$3357,3,0)</f>
        <v>0</v>
      </c>
      <c r="AC71" s="378">
        <f>VLOOKUP($B71,'1.วาง งบทดลอง 4 แถว'!$E$2519:$J$3357,4,0)</f>
        <v>0</v>
      </c>
      <c r="AD71" s="378">
        <f>VLOOKUP($B71,'1.วาง งบทดลอง 4 แถว'!$E$2519:$J$3357,5,0)</f>
        <v>24380</v>
      </c>
      <c r="AE71" s="379">
        <f>VLOOKUP($B71,'1.วาง งบทดลอง 4 แถว'!$E$2519:$J$3357,6,0)</f>
        <v>0</v>
      </c>
      <c r="AF71" s="380">
        <f t="shared" si="11"/>
        <v>24380</v>
      </c>
      <c r="AG71" s="384"/>
      <c r="AH71" s="385"/>
      <c r="AI71" s="385"/>
      <c r="AJ71" s="377">
        <f>VLOOKUP($B71,'1.วาง งบทดลอง 4 แถว'!$E$3358:$J$4196,3,0)</f>
        <v>0</v>
      </c>
      <c r="AK71" s="378">
        <f>VLOOKUP($B71,'1.วาง งบทดลอง 4 แถว'!$E$3358:$J$4196,4,0)</f>
        <v>0</v>
      </c>
      <c r="AL71" s="378">
        <f>VLOOKUP($B71,'1.วาง งบทดลอง 4 แถว'!$E$3358:$J$4196,5,0)</f>
        <v>0</v>
      </c>
      <c r="AM71" s="379">
        <f>VLOOKUP($B71,'1.วาง งบทดลอง 4 แถว'!$E$3358:$J$4196,6,0)</f>
        <v>0</v>
      </c>
      <c r="AN71" s="380">
        <f t="shared" si="12"/>
        <v>0</v>
      </c>
      <c r="AO71" s="385"/>
      <c r="AP71" s="385"/>
      <c r="AQ71" s="385"/>
      <c r="AR71" s="377">
        <f>VLOOKUP($B71,'1.วาง งบทดลอง 4 แถว'!$E$4197:$J$5035,3,0)</f>
        <v>0</v>
      </c>
      <c r="AS71" s="378">
        <f>VLOOKUP($B71,'1.วาง งบทดลอง 4 แถว'!$E$4197:$J$5035,4,0)</f>
        <v>0</v>
      </c>
      <c r="AT71" s="378">
        <f>VLOOKUP($B71,'1.วาง งบทดลอง 4 แถว'!$E$4197:$J$5035,5,0)</f>
        <v>0</v>
      </c>
      <c r="AU71" s="379">
        <f>VLOOKUP($B71,'1.วาง งบทดลอง 4 แถว'!$E$4197:$J$5035,6,0)</f>
        <v>0</v>
      </c>
      <c r="AV71" s="380">
        <f t="shared" si="13"/>
        <v>0</v>
      </c>
      <c r="AW71" s="384"/>
      <c r="AX71" s="385"/>
      <c r="AY71" s="385"/>
      <c r="AZ71" s="377">
        <f>VLOOKUP($B71,'1.วาง งบทดลอง 4 แถว'!$E$5036:$J$5874,3,0)</f>
        <v>0</v>
      </c>
      <c r="BA71" s="378">
        <f>VLOOKUP($B71,'1.วาง งบทดลอง 4 แถว'!$E$5036:$J$5874,4,0)</f>
        <v>0</v>
      </c>
      <c r="BB71" s="378">
        <f>VLOOKUP($B71,'1.วาง งบทดลอง 4 แถว'!$E$5036:$J$5874,5,0)</f>
        <v>0</v>
      </c>
      <c r="BC71" s="379">
        <f>VLOOKUP($B71,'1.วาง งบทดลอง 4 แถว'!$E$5036:$J$5874,6,0)</f>
        <v>0</v>
      </c>
      <c r="BD71" s="380">
        <f t="shared" si="14"/>
        <v>0</v>
      </c>
      <c r="BE71" s="384"/>
      <c r="BF71" s="385"/>
      <c r="BG71" s="385"/>
      <c r="BH71" s="377">
        <f>VLOOKUP($B71,'1.วาง งบทดลอง 4 แถว'!$E$5875:$J$6713,3,0)</f>
        <v>0</v>
      </c>
      <c r="BI71" s="378">
        <f>VLOOKUP($B71,'1.วาง งบทดลอง 4 แถว'!$E$5875:$J$6713,4,0)</f>
        <v>0</v>
      </c>
      <c r="BJ71" s="378">
        <f>VLOOKUP($B71,'1.วาง งบทดลอง 4 แถว'!$E$5875:$J$6713,5,0)</f>
        <v>0</v>
      </c>
      <c r="BK71" s="379">
        <f>VLOOKUP($B71,'1.วาง งบทดลอง 4 แถว'!$E$5875:$J$6713,6,0)</f>
        <v>0</v>
      </c>
      <c r="BL71" s="380">
        <f t="shared" si="15"/>
        <v>0</v>
      </c>
      <c r="BM71" s="385"/>
      <c r="BN71" s="385"/>
      <c r="BO71" s="386"/>
    </row>
    <row r="72" spans="1:67" ht="19.5" customHeight="1">
      <c r="A72" s="374">
        <v>69</v>
      </c>
      <c r="B72" s="375" t="s">
        <v>1782</v>
      </c>
      <c r="C72" s="376" t="s">
        <v>14</v>
      </c>
      <c r="D72" s="377">
        <f>VLOOKUP($B72,'1.วาง งบทดลอง 4 แถว'!$E$2:$J$840,3,0)</f>
        <v>0</v>
      </c>
      <c r="E72" s="378">
        <f>VLOOKUP($B72,'1.วาง งบทดลอง 4 แถว'!$E$2:$J$840,4,0)</f>
        <v>0</v>
      </c>
      <c r="F72" s="378">
        <f>VLOOKUP($B72,'1.วาง งบทดลอง 4 แถว'!$E$2:$J$840,5,0)</f>
        <v>0</v>
      </c>
      <c r="G72" s="379">
        <f>VLOOKUP($B72,'1.วาง งบทดลอง 4 แถว'!$E$2:$J$840,6,0)</f>
        <v>0</v>
      </c>
      <c r="H72" s="380">
        <f t="shared" si="8"/>
        <v>0</v>
      </c>
      <c r="I72" s="384"/>
      <c r="J72" s="385"/>
      <c r="K72" s="385"/>
      <c r="L72" s="377">
        <f>VLOOKUP($B72,'1.วาง งบทดลอง 4 แถว'!$E$841:$J$1679,3,0)</f>
        <v>0</v>
      </c>
      <c r="M72" s="378">
        <f>VLOOKUP($B72,'1.วาง งบทดลอง 4 แถว'!$E$841:$J$1679,4,0)</f>
        <v>0</v>
      </c>
      <c r="N72" s="378">
        <f>VLOOKUP($B72,'1.วาง งบทดลอง 4 แถว'!$E$841:$J$1679,5,0)</f>
        <v>0</v>
      </c>
      <c r="O72" s="379">
        <f>VLOOKUP($B72,'1.วาง งบทดลอง 4 แถว'!$E$841:$J$1679,6,0)</f>
        <v>0</v>
      </c>
      <c r="P72" s="380">
        <f t="shared" si="9"/>
        <v>0</v>
      </c>
      <c r="Q72" s="384"/>
      <c r="R72" s="385"/>
      <c r="S72" s="386"/>
      <c r="T72" s="377">
        <f>VLOOKUP($B72,'1.วาง งบทดลอง 4 แถว'!$E$1680:$J$2518,3,0)</f>
        <v>0</v>
      </c>
      <c r="U72" s="378">
        <f>VLOOKUP($B72,'1.วาง งบทดลอง 4 แถว'!$E$1680:$J$2518,4,0)</f>
        <v>0</v>
      </c>
      <c r="V72" s="378">
        <f>VLOOKUP($B72,'1.วาง งบทดลอง 4 แถว'!$E$1680:$J$2518,5,0)</f>
        <v>0</v>
      </c>
      <c r="W72" s="379">
        <f>VLOOKUP($B72,'1.วาง งบทดลอง 4 แถว'!$E$1680:$J$2518,6,0)</f>
        <v>0</v>
      </c>
      <c r="X72" s="380">
        <f t="shared" si="10"/>
        <v>0</v>
      </c>
      <c r="Y72" s="385"/>
      <c r="Z72" s="385"/>
      <c r="AA72" s="385"/>
      <c r="AB72" s="377">
        <f>VLOOKUP($B72,'1.วาง งบทดลอง 4 แถว'!$E$2519:$J$3357,3,0)</f>
        <v>0</v>
      </c>
      <c r="AC72" s="378">
        <f>VLOOKUP($B72,'1.วาง งบทดลอง 4 แถว'!$E$2519:$J$3357,4,0)</f>
        <v>0</v>
      </c>
      <c r="AD72" s="378">
        <f>VLOOKUP($B72,'1.วาง งบทดลอง 4 แถว'!$E$2519:$J$3357,5,0)</f>
        <v>0</v>
      </c>
      <c r="AE72" s="379">
        <f>VLOOKUP($B72,'1.วาง งบทดลอง 4 แถว'!$E$2519:$J$3357,6,0)</f>
        <v>0</v>
      </c>
      <c r="AF72" s="380">
        <f t="shared" si="11"/>
        <v>0</v>
      </c>
      <c r="AG72" s="384"/>
      <c r="AH72" s="385"/>
      <c r="AI72" s="385"/>
      <c r="AJ72" s="377">
        <f>VLOOKUP($B72,'1.วาง งบทดลอง 4 แถว'!$E$3358:$J$4196,3,0)</f>
        <v>0</v>
      </c>
      <c r="AK72" s="378">
        <f>VLOOKUP($B72,'1.วาง งบทดลอง 4 แถว'!$E$3358:$J$4196,4,0)</f>
        <v>0</v>
      </c>
      <c r="AL72" s="378">
        <f>VLOOKUP($B72,'1.วาง งบทดลอง 4 แถว'!$E$3358:$J$4196,5,0)</f>
        <v>0</v>
      </c>
      <c r="AM72" s="379">
        <f>VLOOKUP($B72,'1.วาง งบทดลอง 4 แถว'!$E$3358:$J$4196,6,0)</f>
        <v>0</v>
      </c>
      <c r="AN72" s="380">
        <f t="shared" si="12"/>
        <v>0</v>
      </c>
      <c r="AO72" s="385"/>
      <c r="AP72" s="385"/>
      <c r="AQ72" s="385"/>
      <c r="AR72" s="377">
        <f>VLOOKUP($B72,'1.วาง งบทดลอง 4 แถว'!$E$4197:$J$5035,3,0)</f>
        <v>0</v>
      </c>
      <c r="AS72" s="378">
        <f>VLOOKUP($B72,'1.วาง งบทดลอง 4 แถว'!$E$4197:$J$5035,4,0)</f>
        <v>0</v>
      </c>
      <c r="AT72" s="378">
        <f>VLOOKUP($B72,'1.วาง งบทดลอง 4 แถว'!$E$4197:$J$5035,5,0)</f>
        <v>0</v>
      </c>
      <c r="AU72" s="379">
        <f>VLOOKUP($B72,'1.วาง งบทดลอง 4 แถว'!$E$4197:$J$5035,6,0)</f>
        <v>0</v>
      </c>
      <c r="AV72" s="380">
        <f t="shared" si="13"/>
        <v>0</v>
      </c>
      <c r="AW72" s="384"/>
      <c r="AX72" s="385"/>
      <c r="AY72" s="385"/>
      <c r="AZ72" s="377">
        <f>VLOOKUP($B72,'1.วาง งบทดลอง 4 แถว'!$E$5036:$J$5874,3,0)</f>
        <v>0</v>
      </c>
      <c r="BA72" s="378">
        <f>VLOOKUP($B72,'1.วาง งบทดลอง 4 แถว'!$E$5036:$J$5874,4,0)</f>
        <v>0</v>
      </c>
      <c r="BB72" s="378">
        <f>VLOOKUP($B72,'1.วาง งบทดลอง 4 แถว'!$E$5036:$J$5874,5,0)</f>
        <v>0</v>
      </c>
      <c r="BC72" s="379">
        <f>VLOOKUP($B72,'1.วาง งบทดลอง 4 แถว'!$E$5036:$J$5874,6,0)</f>
        <v>0</v>
      </c>
      <c r="BD72" s="380">
        <f t="shared" si="14"/>
        <v>0</v>
      </c>
      <c r="BE72" s="384"/>
      <c r="BF72" s="385"/>
      <c r="BG72" s="385"/>
      <c r="BH72" s="377">
        <f>VLOOKUP($B72,'1.วาง งบทดลอง 4 แถว'!$E$5875:$J$6713,3,0)</f>
        <v>0</v>
      </c>
      <c r="BI72" s="378">
        <f>VLOOKUP($B72,'1.วาง งบทดลอง 4 แถว'!$E$5875:$J$6713,4,0)</f>
        <v>0</v>
      </c>
      <c r="BJ72" s="378">
        <f>VLOOKUP($B72,'1.วาง งบทดลอง 4 แถว'!$E$5875:$J$6713,5,0)</f>
        <v>0</v>
      </c>
      <c r="BK72" s="379">
        <f>VLOOKUP($B72,'1.วาง งบทดลอง 4 แถว'!$E$5875:$J$6713,6,0)</f>
        <v>0</v>
      </c>
      <c r="BL72" s="380">
        <f t="shared" si="15"/>
        <v>0</v>
      </c>
      <c r="BM72" s="385"/>
      <c r="BN72" s="385"/>
      <c r="BO72" s="386"/>
    </row>
    <row r="73" spans="1:67" ht="19.5" customHeight="1">
      <c r="A73" s="374">
        <v>70</v>
      </c>
      <c r="B73" s="375" t="s">
        <v>1783</v>
      </c>
      <c r="C73" s="376" t="s">
        <v>440</v>
      </c>
      <c r="D73" s="377">
        <f>VLOOKUP($B73,'1.วาง งบทดลอง 4 แถว'!$E$2:$J$840,3,0)</f>
        <v>92982.75</v>
      </c>
      <c r="E73" s="378">
        <f>VLOOKUP($B73,'1.วาง งบทดลอง 4 แถว'!$E$2:$J$840,4,0)</f>
        <v>40920.75</v>
      </c>
      <c r="F73" s="378">
        <f>VLOOKUP($B73,'1.วาง งบทดลอง 4 แถว'!$E$2:$J$840,5,0)</f>
        <v>592920.5</v>
      </c>
      <c r="G73" s="379">
        <f>VLOOKUP($B73,'1.วาง งบทดลอง 4 แถว'!$E$2:$J$840,6,0)</f>
        <v>0</v>
      </c>
      <c r="H73" s="380">
        <f t="shared" si="8"/>
        <v>592920.5</v>
      </c>
      <c r="I73" s="384"/>
      <c r="J73" s="385"/>
      <c r="K73" s="385"/>
      <c r="L73" s="377">
        <f>VLOOKUP($B73,'1.วาง งบทดลอง 4 แถว'!$E$841:$J$1679,3,0)</f>
        <v>16508.900000000001</v>
      </c>
      <c r="M73" s="378">
        <f>VLOOKUP($B73,'1.วาง งบทดลอง 4 แถว'!$E$841:$J$1679,4,0)</f>
        <v>16508.900000000001</v>
      </c>
      <c r="N73" s="378">
        <f>VLOOKUP($B73,'1.วาง งบทดลอง 4 แถว'!$E$841:$J$1679,5,0)</f>
        <v>61075.9</v>
      </c>
      <c r="O73" s="379">
        <f>VLOOKUP($B73,'1.วาง งบทดลอง 4 แถว'!$E$841:$J$1679,6,0)</f>
        <v>0</v>
      </c>
      <c r="P73" s="380">
        <f t="shared" si="9"/>
        <v>61075.9</v>
      </c>
      <c r="Q73" s="384"/>
      <c r="R73" s="385"/>
      <c r="S73" s="386"/>
      <c r="T73" s="377">
        <f>VLOOKUP($B73,'1.วาง งบทดลอง 4 แถว'!$E$1680:$J$2518,3,0)</f>
        <v>13869.77</v>
      </c>
      <c r="U73" s="378">
        <f>VLOOKUP($B73,'1.วาง งบทดลอง 4 แถว'!$E$1680:$J$2518,4,0)</f>
        <v>117232.77</v>
      </c>
      <c r="V73" s="378">
        <f>VLOOKUP($B73,'1.วาง งบทดลอง 4 แถว'!$E$1680:$J$2518,5,0)</f>
        <v>8473</v>
      </c>
      <c r="W73" s="379">
        <f>VLOOKUP($B73,'1.วาง งบทดลอง 4 แถว'!$E$1680:$J$2518,6,0)</f>
        <v>0</v>
      </c>
      <c r="X73" s="380">
        <f t="shared" si="10"/>
        <v>8473</v>
      </c>
      <c r="Y73" s="385"/>
      <c r="Z73" s="385"/>
      <c r="AA73" s="385"/>
      <c r="AB73" s="377">
        <f>VLOOKUP($B73,'1.วาง งบทดลอง 4 แถว'!$E$2519:$J$3357,3,0)</f>
        <v>49868</v>
      </c>
      <c r="AC73" s="378">
        <f>VLOOKUP($B73,'1.วาง งบทดลอง 4 แถว'!$E$2519:$J$3357,4,0)</f>
        <v>36227</v>
      </c>
      <c r="AD73" s="378">
        <f>VLOOKUP($B73,'1.วาง งบทดลอง 4 แถว'!$E$2519:$J$3357,5,0)</f>
        <v>2507760.08</v>
      </c>
      <c r="AE73" s="379">
        <f>VLOOKUP($B73,'1.วาง งบทดลอง 4 แถว'!$E$2519:$J$3357,6,0)</f>
        <v>0</v>
      </c>
      <c r="AF73" s="380">
        <f t="shared" si="11"/>
        <v>2507760.08</v>
      </c>
      <c r="AG73" s="384"/>
      <c r="AH73" s="385"/>
      <c r="AI73" s="385"/>
      <c r="AJ73" s="377">
        <f>VLOOKUP($B73,'1.วาง งบทดลอง 4 แถว'!$E$3358:$J$4196,3,0)</f>
        <v>49419.25</v>
      </c>
      <c r="AK73" s="378">
        <f>VLOOKUP($B73,'1.วาง งบทดลอง 4 แถว'!$E$3358:$J$4196,4,0)</f>
        <v>23084</v>
      </c>
      <c r="AL73" s="378">
        <f>VLOOKUP($B73,'1.วาง งบทดลอง 4 แถว'!$E$3358:$J$4196,5,0)</f>
        <v>398074</v>
      </c>
      <c r="AM73" s="379">
        <f>VLOOKUP($B73,'1.วาง งบทดลอง 4 แถว'!$E$3358:$J$4196,6,0)</f>
        <v>0</v>
      </c>
      <c r="AN73" s="380">
        <f t="shared" si="12"/>
        <v>398074</v>
      </c>
      <c r="AO73" s="385"/>
      <c r="AP73" s="385"/>
      <c r="AQ73" s="385"/>
      <c r="AR73" s="377">
        <f>VLOOKUP($B73,'1.วาง งบทดลอง 4 แถว'!$E$4197:$J$5035,3,0)</f>
        <v>18526.5</v>
      </c>
      <c r="AS73" s="378">
        <f>VLOOKUP($B73,'1.วาง งบทดลอง 4 แถว'!$E$4197:$J$5035,4,0)</f>
        <v>15000.5</v>
      </c>
      <c r="AT73" s="378">
        <f>VLOOKUP($B73,'1.วาง งบทดลอง 4 แถว'!$E$4197:$J$5035,5,0)</f>
        <v>214920.68</v>
      </c>
      <c r="AU73" s="379">
        <f>VLOOKUP($B73,'1.วาง งบทดลอง 4 แถว'!$E$4197:$J$5035,6,0)</f>
        <v>0</v>
      </c>
      <c r="AV73" s="380">
        <f t="shared" si="13"/>
        <v>214920.68</v>
      </c>
      <c r="AW73" s="384"/>
      <c r="AX73" s="385"/>
      <c r="AY73" s="385"/>
      <c r="AZ73" s="377">
        <f>VLOOKUP($B73,'1.วาง งบทดลอง 4 แถว'!$E$5036:$J$5874,3,0)</f>
        <v>38761.5</v>
      </c>
      <c r="BA73" s="378">
        <f>VLOOKUP($B73,'1.วาง งบทดลอง 4 แถว'!$E$5036:$J$5874,4,0)</f>
        <v>20816.5</v>
      </c>
      <c r="BB73" s="378">
        <f>VLOOKUP($B73,'1.วาง งบทดลอง 4 แถว'!$E$5036:$J$5874,5,0)</f>
        <v>226037</v>
      </c>
      <c r="BC73" s="379">
        <f>VLOOKUP($B73,'1.วาง งบทดลอง 4 แถว'!$E$5036:$J$5874,6,0)</f>
        <v>0</v>
      </c>
      <c r="BD73" s="380">
        <f t="shared" si="14"/>
        <v>226037</v>
      </c>
      <c r="BE73" s="384"/>
      <c r="BF73" s="385"/>
      <c r="BG73" s="385"/>
      <c r="BH73" s="377">
        <f>VLOOKUP($B73,'1.วาง งบทดลอง 4 แถว'!$E$5875:$J$6713,3,0)</f>
        <v>16979</v>
      </c>
      <c r="BI73" s="378">
        <f>VLOOKUP($B73,'1.วาง งบทดลอง 4 แถว'!$E$5875:$J$6713,4,0)</f>
        <v>8534</v>
      </c>
      <c r="BJ73" s="378">
        <f>VLOOKUP($B73,'1.วาง งบทดลอง 4 แถว'!$E$5875:$J$6713,5,0)</f>
        <v>37689</v>
      </c>
      <c r="BK73" s="379">
        <f>VLOOKUP($B73,'1.วาง งบทดลอง 4 แถว'!$E$5875:$J$6713,6,0)</f>
        <v>0</v>
      </c>
      <c r="BL73" s="380">
        <f t="shared" si="15"/>
        <v>37689</v>
      </c>
      <c r="BM73" s="385"/>
      <c r="BN73" s="385"/>
      <c r="BO73" s="386"/>
    </row>
    <row r="74" spans="1:67" ht="19.5" customHeight="1">
      <c r="A74" s="374">
        <v>71</v>
      </c>
      <c r="B74" s="375" t="s">
        <v>1784</v>
      </c>
      <c r="C74" s="376" t="s">
        <v>2041</v>
      </c>
      <c r="D74" s="377">
        <f>VLOOKUP($B74,'1.วาง งบทดลอง 4 แถว'!$E$2:$J$840,3,0)</f>
        <v>455911.25</v>
      </c>
      <c r="E74" s="378">
        <f>VLOOKUP($B74,'1.วาง งบทดลอง 4 แถว'!$E$2:$J$840,4,0)</f>
        <v>408356.75</v>
      </c>
      <c r="F74" s="378">
        <f>VLOOKUP($B74,'1.วาง งบทดลอง 4 แถว'!$E$2:$J$840,5,0)</f>
        <v>1807202.4</v>
      </c>
      <c r="G74" s="379">
        <f>VLOOKUP($B74,'1.วาง งบทดลอง 4 แถว'!$E$2:$J$840,6,0)</f>
        <v>0</v>
      </c>
      <c r="H74" s="380">
        <f t="shared" si="8"/>
        <v>1807202.4</v>
      </c>
      <c r="I74" s="384"/>
      <c r="J74" s="385"/>
      <c r="K74" s="385"/>
      <c r="L74" s="377">
        <f>VLOOKUP($B74,'1.วาง งบทดลอง 4 แถว'!$E$841:$J$1679,3,0)</f>
        <v>260</v>
      </c>
      <c r="M74" s="378">
        <f>VLOOKUP($B74,'1.วาง งบทดลอง 4 แถว'!$E$841:$J$1679,4,0)</f>
        <v>260</v>
      </c>
      <c r="N74" s="378">
        <f>VLOOKUP($B74,'1.วาง งบทดลอง 4 แถว'!$E$841:$J$1679,5,0)</f>
        <v>32031.4</v>
      </c>
      <c r="O74" s="379">
        <f>VLOOKUP($B74,'1.วาง งบทดลอง 4 แถว'!$E$841:$J$1679,6,0)</f>
        <v>0</v>
      </c>
      <c r="P74" s="380">
        <f t="shared" si="9"/>
        <v>32031.4</v>
      </c>
      <c r="Q74" s="384"/>
      <c r="R74" s="385"/>
      <c r="S74" s="386"/>
      <c r="T74" s="377">
        <f>VLOOKUP($B74,'1.วาง งบทดลอง 4 แถว'!$E$1680:$J$2518,3,0)</f>
        <v>16077</v>
      </c>
      <c r="U74" s="378">
        <f>VLOOKUP($B74,'1.วาง งบทดลอง 4 แถว'!$E$1680:$J$2518,4,0)</f>
        <v>285976</v>
      </c>
      <c r="V74" s="378">
        <f>VLOOKUP($B74,'1.วาง งบทดลอง 4 แถว'!$E$1680:$J$2518,5,0)</f>
        <v>128824</v>
      </c>
      <c r="W74" s="379">
        <f>VLOOKUP($B74,'1.วาง งบทดลอง 4 แถว'!$E$1680:$J$2518,6,0)</f>
        <v>0</v>
      </c>
      <c r="X74" s="380">
        <f t="shared" si="10"/>
        <v>128824</v>
      </c>
      <c r="Y74" s="385"/>
      <c r="Z74" s="385"/>
      <c r="AA74" s="385"/>
      <c r="AB74" s="377">
        <f>VLOOKUP($B74,'1.วาง งบทดลอง 4 แถว'!$E$2519:$J$3357,3,0)</f>
        <v>38977</v>
      </c>
      <c r="AC74" s="378">
        <f>VLOOKUP($B74,'1.วาง งบทดลอง 4 แถว'!$E$2519:$J$3357,4,0)</f>
        <v>0</v>
      </c>
      <c r="AD74" s="378">
        <f>VLOOKUP($B74,'1.วาง งบทดลอง 4 แถว'!$E$2519:$J$3357,5,0)</f>
        <v>691959.5</v>
      </c>
      <c r="AE74" s="379">
        <f>VLOOKUP($B74,'1.วาง งบทดลอง 4 แถว'!$E$2519:$J$3357,6,0)</f>
        <v>0</v>
      </c>
      <c r="AF74" s="380">
        <f t="shared" si="11"/>
        <v>691959.5</v>
      </c>
      <c r="AG74" s="384"/>
      <c r="AH74" s="385"/>
      <c r="AI74" s="385"/>
      <c r="AJ74" s="377">
        <f>VLOOKUP($B74,'1.วาง งบทดลอง 4 แถว'!$E$3358:$J$4196,3,0)</f>
        <v>3865</v>
      </c>
      <c r="AK74" s="378">
        <f>VLOOKUP($B74,'1.วาง งบทดลอง 4 แถว'!$E$3358:$J$4196,4,0)</f>
        <v>6088</v>
      </c>
      <c r="AL74" s="378">
        <f>VLOOKUP($B74,'1.วาง งบทดลอง 4 แถว'!$E$3358:$J$4196,5,0)</f>
        <v>143678</v>
      </c>
      <c r="AM74" s="379">
        <f>VLOOKUP($B74,'1.วาง งบทดลอง 4 แถว'!$E$3358:$J$4196,6,0)</f>
        <v>0</v>
      </c>
      <c r="AN74" s="380">
        <f t="shared" si="12"/>
        <v>143678</v>
      </c>
      <c r="AO74" s="385"/>
      <c r="AP74" s="385"/>
      <c r="AQ74" s="385"/>
      <c r="AR74" s="377">
        <f>VLOOKUP($B74,'1.วาง งบทดลอง 4 แถว'!$E$4197:$J$5035,3,0)</f>
        <v>7563</v>
      </c>
      <c r="AS74" s="378">
        <f>VLOOKUP($B74,'1.วาง งบทดลอง 4 แถว'!$E$4197:$J$5035,4,0)</f>
        <v>5053</v>
      </c>
      <c r="AT74" s="378">
        <f>VLOOKUP($B74,'1.วาง งบทดลอง 4 แถว'!$E$4197:$J$5035,5,0)</f>
        <v>175975.24</v>
      </c>
      <c r="AU74" s="379">
        <f>VLOOKUP($B74,'1.วาง งบทดลอง 4 แถว'!$E$4197:$J$5035,6,0)</f>
        <v>0</v>
      </c>
      <c r="AV74" s="380">
        <f t="shared" si="13"/>
        <v>175975.24</v>
      </c>
      <c r="AW74" s="384"/>
      <c r="AX74" s="385"/>
      <c r="AY74" s="385"/>
      <c r="AZ74" s="377">
        <f>VLOOKUP($B74,'1.วาง งบทดลอง 4 แถว'!$E$5036:$J$5874,3,0)</f>
        <v>36742</v>
      </c>
      <c r="BA74" s="378">
        <f>VLOOKUP($B74,'1.วาง งบทดลอง 4 แถว'!$E$5036:$J$5874,4,0)</f>
        <v>0</v>
      </c>
      <c r="BB74" s="378">
        <f>VLOOKUP($B74,'1.วาง งบทดลอง 4 แถว'!$E$5036:$J$5874,5,0)</f>
        <v>67066</v>
      </c>
      <c r="BC74" s="379">
        <f>VLOOKUP($B74,'1.วาง งบทดลอง 4 แถว'!$E$5036:$J$5874,6,0)</f>
        <v>0</v>
      </c>
      <c r="BD74" s="380">
        <f t="shared" si="14"/>
        <v>67066</v>
      </c>
      <c r="BE74" s="384"/>
      <c r="BF74" s="385"/>
      <c r="BG74" s="385"/>
      <c r="BH74" s="377">
        <f>VLOOKUP($B74,'1.วาง งบทดลอง 4 แถว'!$E$5875:$J$6713,3,0)</f>
        <v>662</v>
      </c>
      <c r="BI74" s="378">
        <f>VLOOKUP($B74,'1.วาง งบทดลอง 4 แถว'!$E$5875:$J$6713,4,0)</f>
        <v>4322</v>
      </c>
      <c r="BJ74" s="378">
        <f>VLOOKUP($B74,'1.วาง งบทดลอง 4 แถว'!$E$5875:$J$6713,5,0)</f>
        <v>16485</v>
      </c>
      <c r="BK74" s="379">
        <f>VLOOKUP($B74,'1.วาง งบทดลอง 4 แถว'!$E$5875:$J$6713,6,0)</f>
        <v>0</v>
      </c>
      <c r="BL74" s="380">
        <f t="shared" si="15"/>
        <v>16485</v>
      </c>
      <c r="BM74" s="385"/>
      <c r="BN74" s="385"/>
      <c r="BO74" s="386"/>
    </row>
    <row r="75" spans="1:67" ht="19.5" customHeight="1">
      <c r="A75" s="374">
        <v>72</v>
      </c>
      <c r="B75" s="375" t="s">
        <v>1785</v>
      </c>
      <c r="C75" s="376" t="s">
        <v>1666</v>
      </c>
      <c r="D75" s="377">
        <f>VLOOKUP($B75,'1.วาง งบทดลอง 4 แถว'!$E$2:$J$840,3,0)</f>
        <v>0</v>
      </c>
      <c r="E75" s="378">
        <f>VLOOKUP($B75,'1.วาง งบทดลอง 4 แถว'!$E$2:$J$840,4,0)</f>
        <v>0</v>
      </c>
      <c r="F75" s="378">
        <f>VLOOKUP($B75,'1.วาง งบทดลอง 4 แถว'!$E$2:$J$840,5,0)</f>
        <v>0</v>
      </c>
      <c r="G75" s="379">
        <f>VLOOKUP($B75,'1.วาง งบทดลอง 4 แถว'!$E$2:$J$840,6,0)</f>
        <v>0</v>
      </c>
      <c r="H75" s="380">
        <f t="shared" si="8"/>
        <v>0</v>
      </c>
      <c r="I75" s="384"/>
      <c r="J75" s="385"/>
      <c r="K75" s="385"/>
      <c r="L75" s="377">
        <f>VLOOKUP($B75,'1.วาง งบทดลอง 4 แถว'!$E$841:$J$1679,3,0)</f>
        <v>0</v>
      </c>
      <c r="M75" s="378">
        <f>VLOOKUP($B75,'1.วาง งบทดลอง 4 แถว'!$E$841:$J$1679,4,0)</f>
        <v>0</v>
      </c>
      <c r="N75" s="378">
        <f>VLOOKUP($B75,'1.วาง งบทดลอง 4 แถว'!$E$841:$J$1679,5,0)</f>
        <v>0</v>
      </c>
      <c r="O75" s="379">
        <f>VLOOKUP($B75,'1.วาง งบทดลอง 4 แถว'!$E$841:$J$1679,6,0)</f>
        <v>0</v>
      </c>
      <c r="P75" s="380">
        <f t="shared" si="9"/>
        <v>0</v>
      </c>
      <c r="Q75" s="384"/>
      <c r="R75" s="385"/>
      <c r="S75" s="386"/>
      <c r="T75" s="377">
        <f>VLOOKUP($B75,'1.วาง งบทดลอง 4 แถว'!$E$1680:$J$2518,3,0)</f>
        <v>0</v>
      </c>
      <c r="U75" s="378">
        <f>VLOOKUP($B75,'1.วาง งบทดลอง 4 แถว'!$E$1680:$J$2518,4,0)</f>
        <v>0</v>
      </c>
      <c r="V75" s="378">
        <f>VLOOKUP($B75,'1.วาง งบทดลอง 4 แถว'!$E$1680:$J$2518,5,0)</f>
        <v>0</v>
      </c>
      <c r="W75" s="379">
        <f>VLOOKUP($B75,'1.วาง งบทดลอง 4 แถว'!$E$1680:$J$2518,6,0)</f>
        <v>0</v>
      </c>
      <c r="X75" s="380">
        <f t="shared" si="10"/>
        <v>0</v>
      </c>
      <c r="Y75" s="385"/>
      <c r="Z75" s="385"/>
      <c r="AA75" s="385"/>
      <c r="AB75" s="377">
        <f>VLOOKUP($B75,'1.วาง งบทดลอง 4 แถว'!$E$2519:$J$3357,3,0)</f>
        <v>0</v>
      </c>
      <c r="AC75" s="378">
        <f>VLOOKUP($B75,'1.วาง งบทดลอง 4 แถว'!$E$2519:$J$3357,4,0)</f>
        <v>0</v>
      </c>
      <c r="AD75" s="378">
        <f>VLOOKUP($B75,'1.วาง งบทดลอง 4 แถว'!$E$2519:$J$3357,5,0)</f>
        <v>0</v>
      </c>
      <c r="AE75" s="379">
        <f>VLOOKUP($B75,'1.วาง งบทดลอง 4 แถว'!$E$2519:$J$3357,6,0)</f>
        <v>0</v>
      </c>
      <c r="AF75" s="380">
        <f t="shared" si="11"/>
        <v>0</v>
      </c>
      <c r="AG75" s="384"/>
      <c r="AH75" s="385"/>
      <c r="AI75" s="385"/>
      <c r="AJ75" s="377">
        <f>VLOOKUP($B75,'1.วาง งบทดลอง 4 แถว'!$E$3358:$J$4196,3,0)</f>
        <v>5305</v>
      </c>
      <c r="AK75" s="378">
        <f>VLOOKUP($B75,'1.วาง งบทดลอง 4 แถว'!$E$3358:$J$4196,4,0)</f>
        <v>5045</v>
      </c>
      <c r="AL75" s="378">
        <f>VLOOKUP($B75,'1.วาง งบทดลอง 4 แถว'!$E$3358:$J$4196,5,0)</f>
        <v>10313.5</v>
      </c>
      <c r="AM75" s="379">
        <f>VLOOKUP($B75,'1.วาง งบทดลอง 4 แถว'!$E$3358:$J$4196,6,0)</f>
        <v>0</v>
      </c>
      <c r="AN75" s="380">
        <f t="shared" si="12"/>
        <v>10313.5</v>
      </c>
      <c r="AO75" s="385"/>
      <c r="AP75" s="385"/>
      <c r="AQ75" s="385"/>
      <c r="AR75" s="377">
        <f>VLOOKUP($B75,'1.วาง งบทดลอง 4 แถว'!$E$4197:$J$5035,3,0)</f>
        <v>0</v>
      </c>
      <c r="AS75" s="378">
        <f>VLOOKUP($B75,'1.วาง งบทดลอง 4 แถว'!$E$4197:$J$5035,4,0)</f>
        <v>0</v>
      </c>
      <c r="AT75" s="378">
        <f>VLOOKUP($B75,'1.วาง งบทดลอง 4 แถว'!$E$4197:$J$5035,5,0)</f>
        <v>2031</v>
      </c>
      <c r="AU75" s="379">
        <f>VLOOKUP($B75,'1.วาง งบทดลอง 4 แถว'!$E$4197:$J$5035,6,0)</f>
        <v>0</v>
      </c>
      <c r="AV75" s="380">
        <f t="shared" si="13"/>
        <v>2031</v>
      </c>
      <c r="AW75" s="384"/>
      <c r="AX75" s="385"/>
      <c r="AY75" s="385"/>
      <c r="AZ75" s="377">
        <f>VLOOKUP($B75,'1.วาง งบทดลอง 4 แถว'!$E$5036:$J$5874,3,0)</f>
        <v>0</v>
      </c>
      <c r="BA75" s="378">
        <f>VLOOKUP($B75,'1.วาง งบทดลอง 4 แถว'!$E$5036:$J$5874,4,0)</f>
        <v>0</v>
      </c>
      <c r="BB75" s="378">
        <f>VLOOKUP($B75,'1.วาง งบทดลอง 4 แถว'!$E$5036:$J$5874,5,0)</f>
        <v>0</v>
      </c>
      <c r="BC75" s="379">
        <f>VLOOKUP($B75,'1.วาง งบทดลอง 4 แถว'!$E$5036:$J$5874,6,0)</f>
        <v>0</v>
      </c>
      <c r="BD75" s="380">
        <f t="shared" si="14"/>
        <v>0</v>
      </c>
      <c r="BE75" s="384"/>
      <c r="BF75" s="385"/>
      <c r="BG75" s="385"/>
      <c r="BH75" s="377">
        <f>VLOOKUP($B75,'1.วาง งบทดลอง 4 แถว'!$E$5875:$J$6713,3,0)</f>
        <v>0</v>
      </c>
      <c r="BI75" s="378">
        <f>VLOOKUP($B75,'1.วาง งบทดลอง 4 แถว'!$E$5875:$J$6713,4,0)</f>
        <v>0</v>
      </c>
      <c r="BJ75" s="378">
        <f>VLOOKUP($B75,'1.วาง งบทดลอง 4 แถว'!$E$5875:$J$6713,5,0)</f>
        <v>470</v>
      </c>
      <c r="BK75" s="379">
        <f>VLOOKUP($B75,'1.วาง งบทดลอง 4 แถว'!$E$5875:$J$6713,6,0)</f>
        <v>0</v>
      </c>
      <c r="BL75" s="380">
        <f t="shared" si="15"/>
        <v>470</v>
      </c>
      <c r="BM75" s="385"/>
      <c r="BN75" s="385"/>
      <c r="BO75" s="386"/>
    </row>
    <row r="76" spans="1:67" ht="19.5" customHeight="1">
      <c r="A76" s="374">
        <v>73</v>
      </c>
      <c r="B76" s="375" t="s">
        <v>1786</v>
      </c>
      <c r="C76" s="376" t="s">
        <v>1667</v>
      </c>
      <c r="D76" s="377">
        <f>VLOOKUP($B76,'1.วาง งบทดลอง 4 แถว'!$E$2:$J$840,3,0)</f>
        <v>213214.75</v>
      </c>
      <c r="E76" s="378">
        <f>VLOOKUP($B76,'1.วาง งบทดลอง 4 แถว'!$E$2:$J$840,4,0)</f>
        <v>178316.25</v>
      </c>
      <c r="F76" s="378">
        <f>VLOOKUP($B76,'1.วาง งบทดลอง 4 แถว'!$E$2:$J$840,5,0)</f>
        <v>162499</v>
      </c>
      <c r="G76" s="379">
        <f>VLOOKUP($B76,'1.วาง งบทดลอง 4 แถว'!$E$2:$J$840,6,0)</f>
        <v>0</v>
      </c>
      <c r="H76" s="380">
        <f t="shared" si="8"/>
        <v>162499</v>
      </c>
      <c r="I76" s="384"/>
      <c r="J76" s="385"/>
      <c r="K76" s="385"/>
      <c r="L76" s="377">
        <f>VLOOKUP($B76,'1.วาง งบทดลอง 4 แถว'!$E$841:$J$1679,3,0)</f>
        <v>0</v>
      </c>
      <c r="M76" s="378">
        <f>VLOOKUP($B76,'1.วาง งบทดลอง 4 แถว'!$E$841:$J$1679,4,0)</f>
        <v>0</v>
      </c>
      <c r="N76" s="378">
        <f>VLOOKUP($B76,'1.วาง งบทดลอง 4 แถว'!$E$841:$J$1679,5,0)</f>
        <v>0</v>
      </c>
      <c r="O76" s="379">
        <f>VLOOKUP($B76,'1.วาง งบทดลอง 4 แถว'!$E$841:$J$1679,6,0)</f>
        <v>0</v>
      </c>
      <c r="P76" s="380">
        <f t="shared" si="9"/>
        <v>0</v>
      </c>
      <c r="Q76" s="384"/>
      <c r="R76" s="385"/>
      <c r="S76" s="386"/>
      <c r="T76" s="377">
        <f>VLOOKUP($B76,'1.วาง งบทดลอง 4 แถว'!$E$1680:$J$2518,3,0)</f>
        <v>0</v>
      </c>
      <c r="U76" s="378">
        <f>VLOOKUP($B76,'1.วาง งบทดลอง 4 แถว'!$E$1680:$J$2518,4,0)</f>
        <v>0</v>
      </c>
      <c r="V76" s="378">
        <f>VLOOKUP($B76,'1.วาง งบทดลอง 4 แถว'!$E$1680:$J$2518,5,0)</f>
        <v>0</v>
      </c>
      <c r="W76" s="379">
        <f>VLOOKUP($B76,'1.วาง งบทดลอง 4 แถว'!$E$1680:$J$2518,6,0)</f>
        <v>0</v>
      </c>
      <c r="X76" s="380">
        <f t="shared" si="10"/>
        <v>0</v>
      </c>
      <c r="Y76" s="385"/>
      <c r="Z76" s="385"/>
      <c r="AA76" s="385"/>
      <c r="AB76" s="377">
        <f>VLOOKUP($B76,'1.วาง งบทดลอง 4 แถว'!$E$2519:$J$3357,3,0)</f>
        <v>10856</v>
      </c>
      <c r="AC76" s="378">
        <f>VLOOKUP($B76,'1.วาง งบทดลอง 4 แถว'!$E$2519:$J$3357,4,0)</f>
        <v>14669</v>
      </c>
      <c r="AD76" s="378">
        <f>VLOOKUP($B76,'1.วาง งบทดลอง 4 แถว'!$E$2519:$J$3357,5,0)</f>
        <v>141266</v>
      </c>
      <c r="AE76" s="379">
        <f>VLOOKUP($B76,'1.วาง งบทดลอง 4 แถว'!$E$2519:$J$3357,6,0)</f>
        <v>0</v>
      </c>
      <c r="AF76" s="380">
        <f t="shared" si="11"/>
        <v>141266</v>
      </c>
      <c r="AG76" s="384"/>
      <c r="AH76" s="385"/>
      <c r="AI76" s="385"/>
      <c r="AJ76" s="377">
        <f>VLOOKUP($B76,'1.วาง งบทดลอง 4 แถว'!$E$3358:$J$4196,3,0)</f>
        <v>0</v>
      </c>
      <c r="AK76" s="378">
        <f>VLOOKUP($B76,'1.วาง งบทดลอง 4 แถว'!$E$3358:$J$4196,4,0)</f>
        <v>9216.2000000000007</v>
      </c>
      <c r="AL76" s="378">
        <f>VLOOKUP($B76,'1.วาง งบทดลอง 4 แถว'!$E$3358:$J$4196,5,0)</f>
        <v>30361.8</v>
      </c>
      <c r="AM76" s="379">
        <f>VLOOKUP($B76,'1.วาง งบทดลอง 4 แถว'!$E$3358:$J$4196,6,0)</f>
        <v>0</v>
      </c>
      <c r="AN76" s="380">
        <f t="shared" si="12"/>
        <v>30361.8</v>
      </c>
      <c r="AO76" s="385"/>
      <c r="AP76" s="385"/>
      <c r="AQ76" s="385"/>
      <c r="AR76" s="377">
        <f>VLOOKUP($B76,'1.วาง งบทดลอง 4 แถว'!$E$4197:$J$5035,3,0)</f>
        <v>40510</v>
      </c>
      <c r="AS76" s="378">
        <f>VLOOKUP($B76,'1.วาง งบทดลอง 4 แถว'!$E$4197:$J$5035,4,0)</f>
        <v>28811</v>
      </c>
      <c r="AT76" s="378">
        <f>VLOOKUP($B76,'1.วาง งบทดลอง 4 แถว'!$E$4197:$J$5035,5,0)</f>
        <v>86642.5</v>
      </c>
      <c r="AU76" s="379">
        <f>VLOOKUP($B76,'1.วาง งบทดลอง 4 แถว'!$E$4197:$J$5035,6,0)</f>
        <v>0</v>
      </c>
      <c r="AV76" s="380">
        <f t="shared" si="13"/>
        <v>86642.5</v>
      </c>
      <c r="AW76" s="384"/>
      <c r="AX76" s="385"/>
      <c r="AY76" s="385"/>
      <c r="AZ76" s="377">
        <f>VLOOKUP($B76,'1.วาง งบทดลอง 4 แถว'!$E$5036:$J$5874,3,0)</f>
        <v>1631.19</v>
      </c>
      <c r="BA76" s="378">
        <f>VLOOKUP($B76,'1.วาง งบทดลอง 4 แถว'!$E$5036:$J$5874,4,0)</f>
        <v>4401.1899999999996</v>
      </c>
      <c r="BB76" s="378">
        <f>VLOOKUP($B76,'1.วาง งบทดลอง 4 แถว'!$E$5036:$J$5874,5,0)</f>
        <v>0</v>
      </c>
      <c r="BC76" s="379">
        <f>VLOOKUP($B76,'1.วาง งบทดลอง 4 แถว'!$E$5036:$J$5874,6,0)</f>
        <v>0</v>
      </c>
      <c r="BD76" s="380">
        <f t="shared" si="14"/>
        <v>0</v>
      </c>
      <c r="BE76" s="384"/>
      <c r="BF76" s="385"/>
      <c r="BG76" s="385"/>
      <c r="BH76" s="377">
        <f>VLOOKUP($B76,'1.วาง งบทดลอง 4 แถว'!$E$5875:$J$6713,3,0)</f>
        <v>0</v>
      </c>
      <c r="BI76" s="378">
        <f>VLOOKUP($B76,'1.วาง งบทดลอง 4 แถว'!$E$5875:$J$6713,4,0)</f>
        <v>0</v>
      </c>
      <c r="BJ76" s="378">
        <f>VLOOKUP($B76,'1.วาง งบทดลอง 4 แถว'!$E$5875:$J$6713,5,0)</f>
        <v>8669</v>
      </c>
      <c r="BK76" s="379">
        <f>VLOOKUP($B76,'1.วาง งบทดลอง 4 แถว'!$E$5875:$J$6713,6,0)</f>
        <v>0</v>
      </c>
      <c r="BL76" s="380">
        <f t="shared" si="15"/>
        <v>8669</v>
      </c>
      <c r="BM76" s="385"/>
      <c r="BN76" s="385"/>
      <c r="BO76" s="386"/>
    </row>
    <row r="77" spans="1:67" ht="19.5" customHeight="1">
      <c r="A77" s="374">
        <v>74</v>
      </c>
      <c r="B77" s="375" t="s">
        <v>1787</v>
      </c>
      <c r="C77" s="376" t="s">
        <v>2175</v>
      </c>
      <c r="D77" s="377">
        <f>VLOOKUP($B77,'1.วาง งบทดลอง 4 แถว'!$E$2:$J$840,3,0)</f>
        <v>3934</v>
      </c>
      <c r="E77" s="378">
        <f>VLOOKUP($B77,'1.วาง งบทดลอง 4 แถว'!$E$2:$J$840,4,0)</f>
        <v>7511.5</v>
      </c>
      <c r="F77" s="378">
        <f>VLOOKUP($B77,'1.วาง งบทดลอง 4 แถว'!$E$2:$J$840,5,0)</f>
        <v>21289.75</v>
      </c>
      <c r="G77" s="379">
        <f>VLOOKUP($B77,'1.วาง งบทดลอง 4 แถว'!$E$2:$J$840,6,0)</f>
        <v>0</v>
      </c>
      <c r="H77" s="380">
        <f t="shared" si="8"/>
        <v>21289.75</v>
      </c>
      <c r="I77" s="384"/>
      <c r="J77" s="385"/>
      <c r="K77" s="385"/>
      <c r="L77" s="377">
        <f>VLOOKUP($B77,'1.วาง งบทดลอง 4 แถว'!$E$841:$J$1679,3,0)</f>
        <v>2467</v>
      </c>
      <c r="M77" s="378">
        <f>VLOOKUP($B77,'1.วาง งบทดลอง 4 แถว'!$E$841:$J$1679,4,0)</f>
        <v>923</v>
      </c>
      <c r="N77" s="378">
        <f>VLOOKUP($B77,'1.วาง งบทดลอง 4 แถว'!$E$841:$J$1679,5,0)</f>
        <v>12041</v>
      </c>
      <c r="O77" s="379">
        <f>VLOOKUP($B77,'1.วาง งบทดลอง 4 แถว'!$E$841:$J$1679,6,0)</f>
        <v>0</v>
      </c>
      <c r="P77" s="380">
        <f t="shared" si="9"/>
        <v>12041</v>
      </c>
      <c r="Q77" s="384"/>
      <c r="R77" s="385"/>
      <c r="S77" s="386"/>
      <c r="T77" s="377">
        <f>VLOOKUP($B77,'1.วาง งบทดลอง 4 แถว'!$E$1680:$J$2518,3,0)</f>
        <v>0</v>
      </c>
      <c r="U77" s="378">
        <f>VLOOKUP($B77,'1.วาง งบทดลอง 4 แถว'!$E$1680:$J$2518,4,0)</f>
        <v>0</v>
      </c>
      <c r="V77" s="378">
        <f>VLOOKUP($B77,'1.วาง งบทดลอง 4 แถว'!$E$1680:$J$2518,5,0)</f>
        <v>0</v>
      </c>
      <c r="W77" s="379">
        <f>VLOOKUP($B77,'1.วาง งบทดลอง 4 แถว'!$E$1680:$J$2518,6,0)</f>
        <v>0</v>
      </c>
      <c r="X77" s="380">
        <f t="shared" si="10"/>
        <v>0</v>
      </c>
      <c r="Y77" s="385"/>
      <c r="Z77" s="385"/>
      <c r="AA77" s="385"/>
      <c r="AB77" s="377">
        <f>VLOOKUP($B77,'1.วาง งบทดลอง 4 แถว'!$E$2519:$J$3357,3,0)</f>
        <v>6427</v>
      </c>
      <c r="AC77" s="378">
        <f>VLOOKUP($B77,'1.วาง งบทดลอง 4 แถว'!$E$2519:$J$3357,4,0)</f>
        <v>2432</v>
      </c>
      <c r="AD77" s="378">
        <f>VLOOKUP($B77,'1.วาง งบทดลอง 4 แถว'!$E$2519:$J$3357,5,0)</f>
        <v>13536</v>
      </c>
      <c r="AE77" s="379">
        <f>VLOOKUP($B77,'1.วาง งบทดลอง 4 แถว'!$E$2519:$J$3357,6,0)</f>
        <v>0</v>
      </c>
      <c r="AF77" s="380">
        <f t="shared" si="11"/>
        <v>13536</v>
      </c>
      <c r="AG77" s="384"/>
      <c r="AH77" s="385"/>
      <c r="AI77" s="385"/>
      <c r="AJ77" s="377">
        <f>VLOOKUP($B77,'1.วาง งบทดลอง 4 แถว'!$E$3358:$J$4196,3,0)</f>
        <v>0</v>
      </c>
      <c r="AK77" s="378">
        <f>VLOOKUP($B77,'1.วาง งบทดลอง 4 แถว'!$E$3358:$J$4196,4,0)</f>
        <v>0</v>
      </c>
      <c r="AL77" s="378">
        <f>VLOOKUP($B77,'1.วาง งบทดลอง 4 แถว'!$E$3358:$J$4196,5,0)</f>
        <v>0</v>
      </c>
      <c r="AM77" s="379">
        <f>VLOOKUP($B77,'1.วาง งบทดลอง 4 แถว'!$E$3358:$J$4196,6,0)</f>
        <v>0</v>
      </c>
      <c r="AN77" s="380">
        <f t="shared" si="12"/>
        <v>0</v>
      </c>
      <c r="AO77" s="385"/>
      <c r="AP77" s="385"/>
      <c r="AQ77" s="385"/>
      <c r="AR77" s="377">
        <f>VLOOKUP($B77,'1.วาง งบทดลอง 4 แถว'!$E$4197:$J$5035,3,0)</f>
        <v>0</v>
      </c>
      <c r="AS77" s="378">
        <f>VLOOKUP($B77,'1.วาง งบทดลอง 4 แถว'!$E$4197:$J$5035,4,0)</f>
        <v>0</v>
      </c>
      <c r="AT77" s="378">
        <f>VLOOKUP($B77,'1.วาง งบทดลอง 4 แถว'!$E$4197:$J$5035,5,0)</f>
        <v>5316</v>
      </c>
      <c r="AU77" s="379">
        <f>VLOOKUP($B77,'1.วาง งบทดลอง 4 แถว'!$E$4197:$J$5035,6,0)</f>
        <v>0</v>
      </c>
      <c r="AV77" s="380">
        <f t="shared" si="13"/>
        <v>5316</v>
      </c>
      <c r="AW77" s="384"/>
      <c r="AX77" s="385"/>
      <c r="AY77" s="385"/>
      <c r="AZ77" s="377">
        <f>VLOOKUP($B77,'1.วาง งบทดลอง 4 แถว'!$E$5036:$J$5874,3,0)</f>
        <v>1860.5</v>
      </c>
      <c r="BA77" s="378">
        <f>VLOOKUP($B77,'1.วาง งบทดลอง 4 แถว'!$E$5036:$J$5874,4,0)</f>
        <v>1928</v>
      </c>
      <c r="BB77" s="378">
        <f>VLOOKUP($B77,'1.วาง งบทดลอง 4 แถว'!$E$5036:$J$5874,5,0)</f>
        <v>3780.5</v>
      </c>
      <c r="BC77" s="379">
        <f>VLOOKUP($B77,'1.วาง งบทดลอง 4 แถว'!$E$5036:$J$5874,6,0)</f>
        <v>0</v>
      </c>
      <c r="BD77" s="380">
        <f t="shared" si="14"/>
        <v>3780.5</v>
      </c>
      <c r="BE77" s="384"/>
      <c r="BF77" s="385"/>
      <c r="BG77" s="385"/>
      <c r="BH77" s="377">
        <f>VLOOKUP($B77,'1.วาง งบทดลอง 4 แถว'!$E$5875:$J$6713,3,0)</f>
        <v>0</v>
      </c>
      <c r="BI77" s="378">
        <f>VLOOKUP($B77,'1.วาง งบทดลอง 4 แถว'!$E$5875:$J$6713,4,0)</f>
        <v>1053</v>
      </c>
      <c r="BJ77" s="378">
        <f>VLOOKUP($B77,'1.วาง งบทดลอง 4 แถว'!$E$5875:$J$6713,5,0)</f>
        <v>0</v>
      </c>
      <c r="BK77" s="379">
        <f>VLOOKUP($B77,'1.วาง งบทดลอง 4 แถว'!$E$5875:$J$6713,6,0)</f>
        <v>0</v>
      </c>
      <c r="BL77" s="380">
        <f t="shared" si="15"/>
        <v>0</v>
      </c>
      <c r="BM77" s="385"/>
      <c r="BN77" s="385"/>
      <c r="BO77" s="386"/>
    </row>
    <row r="78" spans="1:67" ht="19.5" customHeight="1">
      <c r="A78" s="374">
        <v>75</v>
      </c>
      <c r="B78" s="375" t="s">
        <v>1788</v>
      </c>
      <c r="C78" s="376" t="s">
        <v>2176</v>
      </c>
      <c r="D78" s="377">
        <f>VLOOKUP($B78,'1.วาง งบทดลอง 4 แถว'!$E$2:$J$840,3,0)</f>
        <v>0</v>
      </c>
      <c r="E78" s="378">
        <f>VLOOKUP($B78,'1.วาง งบทดลอง 4 แถว'!$E$2:$J$840,4,0)</f>
        <v>0</v>
      </c>
      <c r="F78" s="378">
        <f>VLOOKUP($B78,'1.วาง งบทดลอง 4 แถว'!$E$2:$J$840,5,0)</f>
        <v>15350.5</v>
      </c>
      <c r="G78" s="379">
        <f>VLOOKUP($B78,'1.วาง งบทดลอง 4 แถว'!$E$2:$J$840,6,0)</f>
        <v>0</v>
      </c>
      <c r="H78" s="380">
        <f t="shared" si="8"/>
        <v>15350.5</v>
      </c>
      <c r="I78" s="384"/>
      <c r="J78" s="385"/>
      <c r="K78" s="385"/>
      <c r="L78" s="377">
        <f>VLOOKUP($B78,'1.วาง งบทดลอง 4 แถว'!$E$841:$J$1679,3,0)</f>
        <v>0</v>
      </c>
      <c r="M78" s="378">
        <f>VLOOKUP($B78,'1.วาง งบทดลอง 4 แถว'!$E$841:$J$1679,4,0)</f>
        <v>10154.93</v>
      </c>
      <c r="N78" s="378">
        <f>VLOOKUP($B78,'1.วาง งบทดลอง 4 แถว'!$E$841:$J$1679,5,0)</f>
        <v>15565.07</v>
      </c>
      <c r="O78" s="379">
        <f>VLOOKUP($B78,'1.วาง งบทดลอง 4 แถว'!$E$841:$J$1679,6,0)</f>
        <v>0</v>
      </c>
      <c r="P78" s="380">
        <f t="shared" si="9"/>
        <v>15565.07</v>
      </c>
      <c r="Q78" s="384"/>
      <c r="R78" s="385"/>
      <c r="S78" s="386"/>
      <c r="T78" s="377">
        <f>VLOOKUP($B78,'1.วาง งบทดลอง 4 แถว'!$E$1680:$J$2518,3,0)</f>
        <v>0</v>
      </c>
      <c r="U78" s="378">
        <f>VLOOKUP($B78,'1.วาง งบทดลอง 4 แถว'!$E$1680:$J$2518,4,0)</f>
        <v>0</v>
      </c>
      <c r="V78" s="378">
        <f>VLOOKUP($B78,'1.วาง งบทดลอง 4 แถว'!$E$1680:$J$2518,5,0)</f>
        <v>0</v>
      </c>
      <c r="W78" s="379">
        <f>VLOOKUP($B78,'1.วาง งบทดลอง 4 แถว'!$E$1680:$J$2518,6,0)</f>
        <v>0</v>
      </c>
      <c r="X78" s="380">
        <f t="shared" si="10"/>
        <v>0</v>
      </c>
      <c r="Y78" s="385"/>
      <c r="Z78" s="385"/>
      <c r="AA78" s="385"/>
      <c r="AB78" s="377">
        <f>VLOOKUP($B78,'1.วาง งบทดลอง 4 แถว'!$E$2519:$J$3357,3,0)</f>
        <v>0</v>
      </c>
      <c r="AC78" s="378">
        <f>VLOOKUP($B78,'1.วาง งบทดลอง 4 แถว'!$E$2519:$J$3357,4,0)</f>
        <v>0</v>
      </c>
      <c r="AD78" s="378">
        <f>VLOOKUP($B78,'1.วาง งบทดลอง 4 แถว'!$E$2519:$J$3357,5,0)</f>
        <v>0</v>
      </c>
      <c r="AE78" s="379">
        <f>VLOOKUP($B78,'1.วาง งบทดลอง 4 แถว'!$E$2519:$J$3357,6,0)</f>
        <v>0</v>
      </c>
      <c r="AF78" s="380">
        <f t="shared" si="11"/>
        <v>0</v>
      </c>
      <c r="AG78" s="384"/>
      <c r="AH78" s="385"/>
      <c r="AI78" s="385"/>
      <c r="AJ78" s="377">
        <f>VLOOKUP($B78,'1.วาง งบทดลอง 4 แถว'!$E$3358:$J$4196,3,0)</f>
        <v>0</v>
      </c>
      <c r="AK78" s="378">
        <f>VLOOKUP($B78,'1.วาง งบทดลอง 4 แถว'!$E$3358:$J$4196,4,0)</f>
        <v>0</v>
      </c>
      <c r="AL78" s="378">
        <f>VLOOKUP($B78,'1.วาง งบทดลอง 4 แถว'!$E$3358:$J$4196,5,0)</f>
        <v>0</v>
      </c>
      <c r="AM78" s="379">
        <f>VLOOKUP($B78,'1.วาง งบทดลอง 4 แถว'!$E$3358:$J$4196,6,0)</f>
        <v>0</v>
      </c>
      <c r="AN78" s="380">
        <f t="shared" si="12"/>
        <v>0</v>
      </c>
      <c r="AO78" s="385"/>
      <c r="AP78" s="385"/>
      <c r="AQ78" s="385"/>
      <c r="AR78" s="377">
        <f>VLOOKUP($B78,'1.วาง งบทดลอง 4 แถว'!$E$4197:$J$5035,3,0)</f>
        <v>0</v>
      </c>
      <c r="AS78" s="378">
        <f>VLOOKUP($B78,'1.วาง งบทดลอง 4 แถว'!$E$4197:$J$5035,4,0)</f>
        <v>0</v>
      </c>
      <c r="AT78" s="378">
        <f>VLOOKUP($B78,'1.วาง งบทดลอง 4 แถว'!$E$4197:$J$5035,5,0)</f>
        <v>4080.07</v>
      </c>
      <c r="AU78" s="379">
        <f>VLOOKUP($B78,'1.วาง งบทดลอง 4 แถว'!$E$4197:$J$5035,6,0)</f>
        <v>0</v>
      </c>
      <c r="AV78" s="380">
        <f t="shared" si="13"/>
        <v>4080.07</v>
      </c>
      <c r="AW78" s="384"/>
      <c r="AX78" s="385"/>
      <c r="AY78" s="385"/>
      <c r="AZ78" s="377">
        <f>VLOOKUP($B78,'1.วาง งบทดลอง 4 แถว'!$E$5036:$J$5874,3,0)</f>
        <v>0</v>
      </c>
      <c r="BA78" s="378">
        <f>VLOOKUP($B78,'1.วาง งบทดลอง 4 แถว'!$E$5036:$J$5874,4,0)</f>
        <v>0</v>
      </c>
      <c r="BB78" s="378">
        <f>VLOOKUP($B78,'1.วาง งบทดลอง 4 แถว'!$E$5036:$J$5874,5,0)</f>
        <v>0</v>
      </c>
      <c r="BC78" s="379">
        <f>VLOOKUP($B78,'1.วาง งบทดลอง 4 แถว'!$E$5036:$J$5874,6,0)</f>
        <v>0</v>
      </c>
      <c r="BD78" s="380">
        <f t="shared" si="14"/>
        <v>0</v>
      </c>
      <c r="BE78" s="384"/>
      <c r="BF78" s="385"/>
      <c r="BG78" s="385"/>
      <c r="BH78" s="377">
        <f>VLOOKUP($B78,'1.วาง งบทดลอง 4 แถว'!$E$5875:$J$6713,3,0)</f>
        <v>0</v>
      </c>
      <c r="BI78" s="378">
        <f>VLOOKUP($B78,'1.วาง งบทดลอง 4 แถว'!$E$5875:$J$6713,4,0)</f>
        <v>0</v>
      </c>
      <c r="BJ78" s="378">
        <f>VLOOKUP($B78,'1.วาง งบทดลอง 4 แถว'!$E$5875:$J$6713,5,0)</f>
        <v>0</v>
      </c>
      <c r="BK78" s="379">
        <f>VLOOKUP($B78,'1.วาง งบทดลอง 4 แถว'!$E$5875:$J$6713,6,0)</f>
        <v>0</v>
      </c>
      <c r="BL78" s="380">
        <f t="shared" si="15"/>
        <v>0</v>
      </c>
      <c r="BM78" s="385"/>
      <c r="BN78" s="385"/>
      <c r="BO78" s="386"/>
    </row>
    <row r="79" spans="1:67" ht="19.5" customHeight="1">
      <c r="A79" s="374">
        <v>76</v>
      </c>
      <c r="B79" s="375" t="s">
        <v>1789</v>
      </c>
      <c r="C79" s="376" t="s">
        <v>1422</v>
      </c>
      <c r="D79" s="377">
        <f>VLOOKUP($B79,'1.วาง งบทดลอง 4 แถว'!$E$2:$J$840,3,0)</f>
        <v>0</v>
      </c>
      <c r="E79" s="378">
        <f>VLOOKUP($B79,'1.วาง งบทดลอง 4 แถว'!$E$2:$J$840,4,0)</f>
        <v>0</v>
      </c>
      <c r="F79" s="378">
        <f>VLOOKUP($B79,'1.วาง งบทดลอง 4 แถว'!$E$2:$J$840,5,0)</f>
        <v>0</v>
      </c>
      <c r="G79" s="379">
        <f>VLOOKUP($B79,'1.วาง งบทดลอง 4 แถว'!$E$2:$J$840,6,0)</f>
        <v>0</v>
      </c>
      <c r="H79" s="380">
        <f t="shared" si="8"/>
        <v>0</v>
      </c>
      <c r="I79" s="384"/>
      <c r="J79" s="385"/>
      <c r="K79" s="385"/>
      <c r="L79" s="377">
        <f>VLOOKUP($B79,'1.วาง งบทดลอง 4 แถว'!$E$841:$J$1679,3,0)</f>
        <v>0</v>
      </c>
      <c r="M79" s="378">
        <f>VLOOKUP($B79,'1.วาง งบทดลอง 4 แถว'!$E$841:$J$1679,4,0)</f>
        <v>0</v>
      </c>
      <c r="N79" s="378">
        <f>VLOOKUP($B79,'1.วาง งบทดลอง 4 แถว'!$E$841:$J$1679,5,0)</f>
        <v>0</v>
      </c>
      <c r="O79" s="379">
        <f>VLOOKUP($B79,'1.วาง งบทดลอง 4 แถว'!$E$841:$J$1679,6,0)</f>
        <v>0</v>
      </c>
      <c r="P79" s="380">
        <f t="shared" si="9"/>
        <v>0</v>
      </c>
      <c r="Q79" s="384"/>
      <c r="R79" s="385"/>
      <c r="S79" s="386"/>
      <c r="T79" s="377">
        <f>VLOOKUP($B79,'1.วาง งบทดลอง 4 แถว'!$E$1680:$J$2518,3,0)</f>
        <v>0</v>
      </c>
      <c r="U79" s="378">
        <f>VLOOKUP($B79,'1.วาง งบทดลอง 4 แถว'!$E$1680:$J$2518,4,0)</f>
        <v>0</v>
      </c>
      <c r="V79" s="378">
        <f>VLOOKUP($B79,'1.วาง งบทดลอง 4 แถว'!$E$1680:$J$2518,5,0)</f>
        <v>0</v>
      </c>
      <c r="W79" s="379">
        <f>VLOOKUP($B79,'1.วาง งบทดลอง 4 แถว'!$E$1680:$J$2518,6,0)</f>
        <v>0</v>
      </c>
      <c r="X79" s="380">
        <f t="shared" si="10"/>
        <v>0</v>
      </c>
      <c r="Y79" s="385"/>
      <c r="Z79" s="385"/>
      <c r="AA79" s="385"/>
      <c r="AB79" s="377">
        <f>VLOOKUP($B79,'1.วาง งบทดลอง 4 แถว'!$E$2519:$J$3357,3,0)</f>
        <v>0</v>
      </c>
      <c r="AC79" s="378">
        <f>VLOOKUP($B79,'1.วาง งบทดลอง 4 แถว'!$E$2519:$J$3357,4,0)</f>
        <v>0</v>
      </c>
      <c r="AD79" s="378">
        <f>VLOOKUP($B79,'1.วาง งบทดลอง 4 แถว'!$E$2519:$J$3357,5,0)</f>
        <v>0</v>
      </c>
      <c r="AE79" s="379">
        <f>VLOOKUP($B79,'1.วาง งบทดลอง 4 แถว'!$E$2519:$J$3357,6,0)</f>
        <v>0</v>
      </c>
      <c r="AF79" s="380">
        <f t="shared" si="11"/>
        <v>0</v>
      </c>
      <c r="AG79" s="384"/>
      <c r="AH79" s="385"/>
      <c r="AI79" s="385"/>
      <c r="AJ79" s="377">
        <f>VLOOKUP($B79,'1.วาง งบทดลอง 4 แถว'!$E$3358:$J$4196,3,0)</f>
        <v>0</v>
      </c>
      <c r="AK79" s="378">
        <f>VLOOKUP($B79,'1.วาง งบทดลอง 4 แถว'!$E$3358:$J$4196,4,0)</f>
        <v>0</v>
      </c>
      <c r="AL79" s="378">
        <f>VLOOKUP($B79,'1.วาง งบทดลอง 4 แถว'!$E$3358:$J$4196,5,0)</f>
        <v>0</v>
      </c>
      <c r="AM79" s="379">
        <f>VLOOKUP($B79,'1.วาง งบทดลอง 4 แถว'!$E$3358:$J$4196,6,0)</f>
        <v>0</v>
      </c>
      <c r="AN79" s="380">
        <f t="shared" si="12"/>
        <v>0</v>
      </c>
      <c r="AO79" s="385"/>
      <c r="AP79" s="385"/>
      <c r="AQ79" s="385"/>
      <c r="AR79" s="377">
        <f>VLOOKUP($B79,'1.วาง งบทดลอง 4 แถว'!$E$4197:$J$5035,3,0)</f>
        <v>0</v>
      </c>
      <c r="AS79" s="378">
        <f>VLOOKUP($B79,'1.วาง งบทดลอง 4 แถว'!$E$4197:$J$5035,4,0)</f>
        <v>0</v>
      </c>
      <c r="AT79" s="378">
        <f>VLOOKUP($B79,'1.วาง งบทดลอง 4 แถว'!$E$4197:$J$5035,5,0)</f>
        <v>0</v>
      </c>
      <c r="AU79" s="379">
        <f>VLOOKUP($B79,'1.วาง งบทดลอง 4 แถว'!$E$4197:$J$5035,6,0)</f>
        <v>0</v>
      </c>
      <c r="AV79" s="380">
        <f t="shared" si="13"/>
        <v>0</v>
      </c>
      <c r="AW79" s="384"/>
      <c r="AX79" s="385"/>
      <c r="AY79" s="385"/>
      <c r="AZ79" s="377">
        <f>VLOOKUP($B79,'1.วาง งบทดลอง 4 แถว'!$E$5036:$J$5874,3,0)</f>
        <v>0</v>
      </c>
      <c r="BA79" s="378">
        <f>VLOOKUP($B79,'1.วาง งบทดลอง 4 แถว'!$E$5036:$J$5874,4,0)</f>
        <v>0</v>
      </c>
      <c r="BB79" s="378">
        <f>VLOOKUP($B79,'1.วาง งบทดลอง 4 แถว'!$E$5036:$J$5874,5,0)</f>
        <v>0</v>
      </c>
      <c r="BC79" s="379">
        <f>VLOOKUP($B79,'1.วาง งบทดลอง 4 แถว'!$E$5036:$J$5874,6,0)</f>
        <v>0</v>
      </c>
      <c r="BD79" s="380">
        <f t="shared" si="14"/>
        <v>0</v>
      </c>
      <c r="BE79" s="384"/>
      <c r="BF79" s="385"/>
      <c r="BG79" s="385"/>
      <c r="BH79" s="377">
        <f>VLOOKUP($B79,'1.วาง งบทดลอง 4 แถว'!$E$5875:$J$6713,3,0)</f>
        <v>0</v>
      </c>
      <c r="BI79" s="378">
        <f>VLOOKUP($B79,'1.วาง งบทดลอง 4 แถว'!$E$5875:$J$6713,4,0)</f>
        <v>0</v>
      </c>
      <c r="BJ79" s="378">
        <f>VLOOKUP($B79,'1.วาง งบทดลอง 4 แถว'!$E$5875:$J$6713,5,0)</f>
        <v>0</v>
      </c>
      <c r="BK79" s="379">
        <f>VLOOKUP($B79,'1.วาง งบทดลอง 4 แถว'!$E$5875:$J$6713,6,0)</f>
        <v>0</v>
      </c>
      <c r="BL79" s="380">
        <f t="shared" si="15"/>
        <v>0</v>
      </c>
      <c r="BM79" s="385"/>
      <c r="BN79" s="385"/>
      <c r="BO79" s="386"/>
    </row>
    <row r="80" spans="1:67" ht="19.5" customHeight="1">
      <c r="A80" s="374">
        <v>77</v>
      </c>
      <c r="B80" s="375" t="s">
        <v>1790</v>
      </c>
      <c r="C80" s="376" t="s">
        <v>1791</v>
      </c>
      <c r="D80" s="377">
        <f>VLOOKUP($B80,'1.วาง งบทดลอง 4 แถว'!$E$2:$J$840,3,0)</f>
        <v>0</v>
      </c>
      <c r="E80" s="378">
        <f>VLOOKUP($B80,'1.วาง งบทดลอง 4 แถว'!$E$2:$J$840,4,0)</f>
        <v>0</v>
      </c>
      <c r="F80" s="378">
        <f>VLOOKUP($B80,'1.วาง งบทดลอง 4 แถว'!$E$2:$J$840,5,0)</f>
        <v>0</v>
      </c>
      <c r="G80" s="379">
        <f>VLOOKUP($B80,'1.วาง งบทดลอง 4 แถว'!$E$2:$J$840,6,0)</f>
        <v>0</v>
      </c>
      <c r="H80" s="380">
        <f t="shared" si="8"/>
        <v>0</v>
      </c>
      <c r="I80" s="384"/>
      <c r="J80" s="385"/>
      <c r="K80" s="385"/>
      <c r="L80" s="377">
        <f>VLOOKUP($B80,'1.วาง งบทดลอง 4 แถว'!$E$841:$J$1679,3,0)</f>
        <v>0</v>
      </c>
      <c r="M80" s="378">
        <f>VLOOKUP($B80,'1.วาง งบทดลอง 4 แถว'!$E$841:$J$1679,4,0)</f>
        <v>0</v>
      </c>
      <c r="N80" s="378">
        <f>VLOOKUP($B80,'1.วาง งบทดลอง 4 แถว'!$E$841:$J$1679,5,0)</f>
        <v>0</v>
      </c>
      <c r="O80" s="379">
        <f>VLOOKUP($B80,'1.วาง งบทดลอง 4 แถว'!$E$841:$J$1679,6,0)</f>
        <v>0</v>
      </c>
      <c r="P80" s="380">
        <f t="shared" si="9"/>
        <v>0</v>
      </c>
      <c r="Q80" s="384"/>
      <c r="R80" s="385"/>
      <c r="S80" s="386"/>
      <c r="T80" s="377">
        <f>VLOOKUP($B80,'1.วาง งบทดลอง 4 แถว'!$E$1680:$J$2518,3,0)</f>
        <v>0</v>
      </c>
      <c r="U80" s="378">
        <f>VLOOKUP($B80,'1.วาง งบทดลอง 4 แถว'!$E$1680:$J$2518,4,0)</f>
        <v>0</v>
      </c>
      <c r="V80" s="378">
        <f>VLOOKUP($B80,'1.วาง งบทดลอง 4 แถว'!$E$1680:$J$2518,5,0)</f>
        <v>0</v>
      </c>
      <c r="W80" s="379">
        <f>VLOOKUP($B80,'1.วาง งบทดลอง 4 แถว'!$E$1680:$J$2518,6,0)</f>
        <v>0</v>
      </c>
      <c r="X80" s="380">
        <f t="shared" si="10"/>
        <v>0</v>
      </c>
      <c r="Y80" s="385"/>
      <c r="Z80" s="385"/>
      <c r="AA80" s="385"/>
      <c r="AB80" s="377">
        <f>VLOOKUP($B80,'1.วาง งบทดลอง 4 แถว'!$E$2519:$J$3357,3,0)</f>
        <v>0</v>
      </c>
      <c r="AC80" s="378">
        <f>VLOOKUP($B80,'1.วาง งบทดลอง 4 แถว'!$E$2519:$J$3357,4,0)</f>
        <v>17597</v>
      </c>
      <c r="AD80" s="378">
        <f>VLOOKUP($B80,'1.วาง งบทดลอง 4 แถว'!$E$2519:$J$3357,5,0)</f>
        <v>0</v>
      </c>
      <c r="AE80" s="379">
        <f>VLOOKUP($B80,'1.วาง งบทดลอง 4 แถว'!$E$2519:$J$3357,6,0)</f>
        <v>0</v>
      </c>
      <c r="AF80" s="380">
        <f t="shared" si="11"/>
        <v>0</v>
      </c>
      <c r="AG80" s="384"/>
      <c r="AH80" s="385"/>
      <c r="AI80" s="385"/>
      <c r="AJ80" s="377">
        <f>VLOOKUP($B80,'1.วาง งบทดลอง 4 แถว'!$E$3358:$J$4196,3,0)</f>
        <v>0</v>
      </c>
      <c r="AK80" s="378">
        <f>VLOOKUP($B80,'1.วาง งบทดลอง 4 แถว'!$E$3358:$J$4196,4,0)</f>
        <v>0</v>
      </c>
      <c r="AL80" s="378">
        <f>VLOOKUP($B80,'1.วาง งบทดลอง 4 แถว'!$E$3358:$J$4196,5,0)</f>
        <v>0</v>
      </c>
      <c r="AM80" s="379">
        <f>VLOOKUP($B80,'1.วาง งบทดลอง 4 แถว'!$E$3358:$J$4196,6,0)</f>
        <v>0</v>
      </c>
      <c r="AN80" s="380">
        <f t="shared" si="12"/>
        <v>0</v>
      </c>
      <c r="AO80" s="385"/>
      <c r="AP80" s="385"/>
      <c r="AQ80" s="385"/>
      <c r="AR80" s="377">
        <f>VLOOKUP($B80,'1.วาง งบทดลอง 4 แถว'!$E$4197:$J$5035,3,0)</f>
        <v>0</v>
      </c>
      <c r="AS80" s="378">
        <f>VLOOKUP($B80,'1.วาง งบทดลอง 4 แถว'!$E$4197:$J$5035,4,0)</f>
        <v>0</v>
      </c>
      <c r="AT80" s="378">
        <f>VLOOKUP($B80,'1.วาง งบทดลอง 4 แถว'!$E$4197:$J$5035,5,0)</f>
        <v>0</v>
      </c>
      <c r="AU80" s="379">
        <f>VLOOKUP($B80,'1.วาง งบทดลอง 4 แถว'!$E$4197:$J$5035,6,0)</f>
        <v>0</v>
      </c>
      <c r="AV80" s="380">
        <f t="shared" si="13"/>
        <v>0</v>
      </c>
      <c r="AW80" s="384"/>
      <c r="AX80" s="385"/>
      <c r="AY80" s="385"/>
      <c r="AZ80" s="377">
        <f>VLOOKUP($B80,'1.วาง งบทดลอง 4 แถว'!$E$5036:$J$5874,3,0)</f>
        <v>0</v>
      </c>
      <c r="BA80" s="378">
        <f>VLOOKUP($B80,'1.วาง งบทดลอง 4 แถว'!$E$5036:$J$5874,4,0)</f>
        <v>0</v>
      </c>
      <c r="BB80" s="378">
        <f>VLOOKUP($B80,'1.วาง งบทดลอง 4 แถว'!$E$5036:$J$5874,5,0)</f>
        <v>0</v>
      </c>
      <c r="BC80" s="379">
        <f>VLOOKUP($B80,'1.วาง งบทดลอง 4 แถว'!$E$5036:$J$5874,6,0)</f>
        <v>0</v>
      </c>
      <c r="BD80" s="380">
        <f t="shared" si="14"/>
        <v>0</v>
      </c>
      <c r="BE80" s="384"/>
      <c r="BF80" s="385"/>
      <c r="BG80" s="385"/>
      <c r="BH80" s="377">
        <f>VLOOKUP($B80,'1.วาง งบทดลอง 4 แถว'!$E$5875:$J$6713,3,0)</f>
        <v>0</v>
      </c>
      <c r="BI80" s="378">
        <f>VLOOKUP($B80,'1.วาง งบทดลอง 4 แถว'!$E$5875:$J$6713,4,0)</f>
        <v>0</v>
      </c>
      <c r="BJ80" s="378">
        <f>VLOOKUP($B80,'1.วาง งบทดลอง 4 แถว'!$E$5875:$J$6713,5,0)</f>
        <v>0</v>
      </c>
      <c r="BK80" s="379">
        <f>VLOOKUP($B80,'1.วาง งบทดลอง 4 แถว'!$E$5875:$J$6713,6,0)</f>
        <v>0</v>
      </c>
      <c r="BL80" s="380">
        <f t="shared" si="15"/>
        <v>0</v>
      </c>
      <c r="BM80" s="385"/>
      <c r="BN80" s="385"/>
      <c r="BO80" s="386"/>
    </row>
    <row r="81" spans="1:67" ht="19.5" customHeight="1">
      <c r="A81" s="374">
        <v>78</v>
      </c>
      <c r="B81" s="375" t="s">
        <v>1792</v>
      </c>
      <c r="C81" s="376" t="s">
        <v>1793</v>
      </c>
      <c r="D81" s="377">
        <f>VLOOKUP($B81,'1.วาง งบทดลอง 4 แถว'!$E$2:$J$840,3,0)</f>
        <v>0</v>
      </c>
      <c r="E81" s="378">
        <f>VLOOKUP($B81,'1.วาง งบทดลอง 4 แถว'!$E$2:$J$840,4,0)</f>
        <v>0</v>
      </c>
      <c r="F81" s="378">
        <f>VLOOKUP($B81,'1.วาง งบทดลอง 4 แถว'!$E$2:$J$840,5,0)</f>
        <v>0</v>
      </c>
      <c r="G81" s="379">
        <f>VLOOKUP($B81,'1.วาง งบทดลอง 4 แถว'!$E$2:$J$840,6,0)</f>
        <v>0</v>
      </c>
      <c r="H81" s="380">
        <f t="shared" si="8"/>
        <v>0</v>
      </c>
      <c r="I81" s="384"/>
      <c r="J81" s="385"/>
      <c r="K81" s="385"/>
      <c r="L81" s="377">
        <f>VLOOKUP($B81,'1.วาง งบทดลอง 4 แถว'!$E$841:$J$1679,3,0)</f>
        <v>0</v>
      </c>
      <c r="M81" s="378">
        <f>VLOOKUP($B81,'1.วาง งบทดลอง 4 แถว'!$E$841:$J$1679,4,0)</f>
        <v>0</v>
      </c>
      <c r="N81" s="378">
        <f>VLOOKUP($B81,'1.วาง งบทดลอง 4 แถว'!$E$841:$J$1679,5,0)</f>
        <v>0</v>
      </c>
      <c r="O81" s="379">
        <f>VLOOKUP($B81,'1.วาง งบทดลอง 4 แถว'!$E$841:$J$1679,6,0)</f>
        <v>0</v>
      </c>
      <c r="P81" s="380">
        <f t="shared" si="9"/>
        <v>0</v>
      </c>
      <c r="Q81" s="384"/>
      <c r="R81" s="385"/>
      <c r="S81" s="386"/>
      <c r="T81" s="377">
        <f>VLOOKUP($B81,'1.วาง งบทดลอง 4 แถว'!$E$1680:$J$2518,3,0)</f>
        <v>0</v>
      </c>
      <c r="U81" s="378">
        <f>VLOOKUP($B81,'1.วาง งบทดลอง 4 แถว'!$E$1680:$J$2518,4,0)</f>
        <v>0</v>
      </c>
      <c r="V81" s="378">
        <f>VLOOKUP($B81,'1.วาง งบทดลอง 4 แถว'!$E$1680:$J$2518,5,0)</f>
        <v>0</v>
      </c>
      <c r="W81" s="379">
        <f>VLOOKUP($B81,'1.วาง งบทดลอง 4 แถว'!$E$1680:$J$2518,6,0)</f>
        <v>0</v>
      </c>
      <c r="X81" s="380">
        <f t="shared" si="10"/>
        <v>0</v>
      </c>
      <c r="Y81" s="385"/>
      <c r="Z81" s="385"/>
      <c r="AA81" s="385"/>
      <c r="AB81" s="377">
        <f>VLOOKUP($B81,'1.วาง งบทดลอง 4 แถว'!$E$2519:$J$3357,3,0)</f>
        <v>0</v>
      </c>
      <c r="AC81" s="378">
        <f>VLOOKUP($B81,'1.วาง งบทดลอง 4 แถว'!$E$2519:$J$3357,4,0)</f>
        <v>0</v>
      </c>
      <c r="AD81" s="378">
        <f>VLOOKUP($B81,'1.วาง งบทดลอง 4 แถว'!$E$2519:$J$3357,5,0)</f>
        <v>0</v>
      </c>
      <c r="AE81" s="379">
        <f>VLOOKUP($B81,'1.วาง งบทดลอง 4 แถว'!$E$2519:$J$3357,6,0)</f>
        <v>0</v>
      </c>
      <c r="AF81" s="380">
        <f t="shared" si="11"/>
        <v>0</v>
      </c>
      <c r="AG81" s="384"/>
      <c r="AH81" s="385"/>
      <c r="AI81" s="385"/>
      <c r="AJ81" s="377">
        <f>VLOOKUP($B81,'1.วาง งบทดลอง 4 แถว'!$E$3358:$J$4196,3,0)</f>
        <v>0</v>
      </c>
      <c r="AK81" s="378">
        <f>VLOOKUP($B81,'1.วาง งบทดลอง 4 แถว'!$E$3358:$J$4196,4,0)</f>
        <v>0</v>
      </c>
      <c r="AL81" s="378">
        <f>VLOOKUP($B81,'1.วาง งบทดลอง 4 แถว'!$E$3358:$J$4196,5,0)</f>
        <v>0</v>
      </c>
      <c r="AM81" s="379">
        <f>VLOOKUP($B81,'1.วาง งบทดลอง 4 แถว'!$E$3358:$J$4196,6,0)</f>
        <v>0</v>
      </c>
      <c r="AN81" s="380">
        <f t="shared" si="12"/>
        <v>0</v>
      </c>
      <c r="AO81" s="385"/>
      <c r="AP81" s="385"/>
      <c r="AQ81" s="385"/>
      <c r="AR81" s="377">
        <f>VLOOKUP($B81,'1.วาง งบทดลอง 4 แถว'!$E$4197:$J$5035,3,0)</f>
        <v>0</v>
      </c>
      <c r="AS81" s="378">
        <f>VLOOKUP($B81,'1.วาง งบทดลอง 4 แถว'!$E$4197:$J$5035,4,0)</f>
        <v>0</v>
      </c>
      <c r="AT81" s="378">
        <f>VLOOKUP($B81,'1.วาง งบทดลอง 4 แถว'!$E$4197:$J$5035,5,0)</f>
        <v>0</v>
      </c>
      <c r="AU81" s="379">
        <f>VLOOKUP($B81,'1.วาง งบทดลอง 4 แถว'!$E$4197:$J$5035,6,0)</f>
        <v>0</v>
      </c>
      <c r="AV81" s="380">
        <f t="shared" si="13"/>
        <v>0</v>
      </c>
      <c r="AW81" s="384"/>
      <c r="AX81" s="385"/>
      <c r="AY81" s="385"/>
      <c r="AZ81" s="377">
        <f>VLOOKUP($B81,'1.วาง งบทดลอง 4 แถว'!$E$5036:$J$5874,3,0)</f>
        <v>0</v>
      </c>
      <c r="BA81" s="378">
        <f>VLOOKUP($B81,'1.วาง งบทดลอง 4 แถว'!$E$5036:$J$5874,4,0)</f>
        <v>0</v>
      </c>
      <c r="BB81" s="378">
        <f>VLOOKUP($B81,'1.วาง งบทดลอง 4 แถว'!$E$5036:$J$5874,5,0)</f>
        <v>0</v>
      </c>
      <c r="BC81" s="379">
        <f>VLOOKUP($B81,'1.วาง งบทดลอง 4 แถว'!$E$5036:$J$5874,6,0)</f>
        <v>0</v>
      </c>
      <c r="BD81" s="380">
        <f t="shared" si="14"/>
        <v>0</v>
      </c>
      <c r="BE81" s="384"/>
      <c r="BF81" s="385"/>
      <c r="BG81" s="385"/>
      <c r="BH81" s="377">
        <f>VLOOKUP($B81,'1.วาง งบทดลอง 4 แถว'!$E$5875:$J$6713,3,0)</f>
        <v>0</v>
      </c>
      <c r="BI81" s="378">
        <f>VLOOKUP($B81,'1.วาง งบทดลอง 4 แถว'!$E$5875:$J$6713,4,0)</f>
        <v>0</v>
      </c>
      <c r="BJ81" s="378">
        <f>VLOOKUP($B81,'1.วาง งบทดลอง 4 แถว'!$E$5875:$J$6713,5,0)</f>
        <v>0</v>
      </c>
      <c r="BK81" s="379">
        <f>VLOOKUP($B81,'1.วาง งบทดลอง 4 แถว'!$E$5875:$J$6713,6,0)</f>
        <v>0</v>
      </c>
      <c r="BL81" s="380">
        <f t="shared" si="15"/>
        <v>0</v>
      </c>
      <c r="BM81" s="385"/>
      <c r="BN81" s="385"/>
      <c r="BO81" s="386"/>
    </row>
    <row r="82" spans="1:67" ht="19.5" customHeight="1">
      <c r="A82" s="374">
        <v>79</v>
      </c>
      <c r="B82" s="375" t="s">
        <v>1794</v>
      </c>
      <c r="C82" s="376" t="s">
        <v>1673</v>
      </c>
      <c r="D82" s="377">
        <f>VLOOKUP($B82,'1.วาง งบทดลอง 4 แถว'!$E$2:$J$840,3,0)</f>
        <v>9869.25</v>
      </c>
      <c r="E82" s="378">
        <f>VLOOKUP($B82,'1.วาง งบทดลอง 4 แถว'!$E$2:$J$840,4,0)</f>
        <v>43161.5</v>
      </c>
      <c r="F82" s="378">
        <f>VLOOKUP($B82,'1.วาง งบทดลอง 4 แถว'!$E$2:$J$840,5,0)</f>
        <v>45413.25</v>
      </c>
      <c r="G82" s="379">
        <f>VLOOKUP($B82,'1.วาง งบทดลอง 4 แถว'!$E$2:$J$840,6,0)</f>
        <v>0</v>
      </c>
      <c r="H82" s="380">
        <f t="shared" si="8"/>
        <v>45413.25</v>
      </c>
      <c r="I82" s="384"/>
      <c r="J82" s="385"/>
      <c r="K82" s="385"/>
      <c r="L82" s="377">
        <f>VLOOKUP($B82,'1.วาง งบทดลอง 4 แถว'!$E$841:$J$1679,3,0)</f>
        <v>22693.200000000001</v>
      </c>
      <c r="M82" s="378">
        <f>VLOOKUP($B82,'1.วาง งบทดลอง 4 แถว'!$E$841:$J$1679,4,0)</f>
        <v>26223.4</v>
      </c>
      <c r="N82" s="378">
        <f>VLOOKUP($B82,'1.วาง งบทดลอง 4 แถว'!$E$841:$J$1679,5,0)</f>
        <v>55668.3</v>
      </c>
      <c r="O82" s="379">
        <f>VLOOKUP($B82,'1.วาง งบทดลอง 4 แถว'!$E$841:$J$1679,6,0)</f>
        <v>0</v>
      </c>
      <c r="P82" s="380">
        <f t="shared" si="9"/>
        <v>55668.3</v>
      </c>
      <c r="Q82" s="384"/>
      <c r="R82" s="385"/>
      <c r="S82" s="386"/>
      <c r="T82" s="377">
        <f>VLOOKUP($B82,'1.วาง งบทดลอง 4 แถว'!$E$1680:$J$2518,3,0)</f>
        <v>34777</v>
      </c>
      <c r="U82" s="378">
        <f>VLOOKUP($B82,'1.วาง งบทดลอง 4 แถว'!$E$1680:$J$2518,4,0)</f>
        <v>26942</v>
      </c>
      <c r="V82" s="378">
        <f>VLOOKUP($B82,'1.วาง งบทดลอง 4 แถว'!$E$1680:$J$2518,5,0)</f>
        <v>42007</v>
      </c>
      <c r="W82" s="379">
        <f>VLOOKUP($B82,'1.วาง งบทดลอง 4 แถว'!$E$1680:$J$2518,6,0)</f>
        <v>0</v>
      </c>
      <c r="X82" s="380">
        <f t="shared" si="10"/>
        <v>42007</v>
      </c>
      <c r="Y82" s="385"/>
      <c r="Z82" s="385"/>
      <c r="AA82" s="385"/>
      <c r="AB82" s="377">
        <f>VLOOKUP($B82,'1.วาง งบทดลอง 4 แถว'!$E$2519:$J$3357,3,0)</f>
        <v>22547</v>
      </c>
      <c r="AC82" s="378">
        <f>VLOOKUP($B82,'1.วาง งบทดลอง 4 แถว'!$E$2519:$J$3357,4,0)</f>
        <v>21760</v>
      </c>
      <c r="AD82" s="378">
        <f>VLOOKUP($B82,'1.วาง งบทดลอง 4 แถว'!$E$2519:$J$3357,5,0)</f>
        <v>1346</v>
      </c>
      <c r="AE82" s="379">
        <f>VLOOKUP($B82,'1.วาง งบทดลอง 4 แถว'!$E$2519:$J$3357,6,0)</f>
        <v>0</v>
      </c>
      <c r="AF82" s="380">
        <f t="shared" si="11"/>
        <v>1346</v>
      </c>
      <c r="AG82" s="384"/>
      <c r="AH82" s="385"/>
      <c r="AI82" s="385"/>
      <c r="AJ82" s="377">
        <f>VLOOKUP($B82,'1.วาง งบทดลอง 4 แถว'!$E$3358:$J$4196,3,0)</f>
        <v>12814</v>
      </c>
      <c r="AK82" s="378">
        <f>VLOOKUP($B82,'1.วาง งบทดลอง 4 แถว'!$E$3358:$J$4196,4,0)</f>
        <v>58241.5</v>
      </c>
      <c r="AL82" s="378">
        <f>VLOOKUP($B82,'1.วาง งบทดลอง 4 แถว'!$E$3358:$J$4196,5,0)</f>
        <v>23625</v>
      </c>
      <c r="AM82" s="379">
        <f>VLOOKUP($B82,'1.วาง งบทดลอง 4 แถว'!$E$3358:$J$4196,6,0)</f>
        <v>0</v>
      </c>
      <c r="AN82" s="380">
        <f t="shared" si="12"/>
        <v>23625</v>
      </c>
      <c r="AO82" s="385"/>
      <c r="AP82" s="385"/>
      <c r="AQ82" s="385"/>
      <c r="AR82" s="377">
        <f>VLOOKUP($B82,'1.วาง งบทดลอง 4 แถว'!$E$4197:$J$5035,3,0)</f>
        <v>26797.5</v>
      </c>
      <c r="AS82" s="378">
        <f>VLOOKUP($B82,'1.วาง งบทดลอง 4 แถว'!$E$4197:$J$5035,4,0)</f>
        <v>28437</v>
      </c>
      <c r="AT82" s="378">
        <f>VLOOKUP($B82,'1.วาง งบทดลอง 4 แถว'!$E$4197:$J$5035,5,0)</f>
        <v>61491</v>
      </c>
      <c r="AU82" s="379">
        <f>VLOOKUP($B82,'1.วาง งบทดลอง 4 แถว'!$E$4197:$J$5035,6,0)</f>
        <v>0</v>
      </c>
      <c r="AV82" s="380">
        <f t="shared" si="13"/>
        <v>61491</v>
      </c>
      <c r="AW82" s="384"/>
      <c r="AX82" s="385"/>
      <c r="AY82" s="385"/>
      <c r="AZ82" s="377">
        <f>VLOOKUP($B82,'1.วาง งบทดลอง 4 แถว'!$E$5036:$J$5874,3,0)</f>
        <v>955</v>
      </c>
      <c r="BA82" s="378">
        <f>VLOOKUP($B82,'1.วาง งบทดลอง 4 แถว'!$E$5036:$J$5874,4,0)</f>
        <v>50</v>
      </c>
      <c r="BB82" s="378">
        <f>VLOOKUP($B82,'1.วาง งบทดลอง 4 แถว'!$E$5036:$J$5874,5,0)</f>
        <v>16615</v>
      </c>
      <c r="BC82" s="379">
        <f>VLOOKUP($B82,'1.วาง งบทดลอง 4 แถว'!$E$5036:$J$5874,6,0)</f>
        <v>0</v>
      </c>
      <c r="BD82" s="380">
        <f t="shared" si="14"/>
        <v>16615</v>
      </c>
      <c r="BE82" s="384"/>
      <c r="BF82" s="385"/>
      <c r="BG82" s="385"/>
      <c r="BH82" s="377">
        <f>VLOOKUP($B82,'1.วาง งบทดลอง 4 แถว'!$E$5875:$J$6713,3,0)</f>
        <v>1495</v>
      </c>
      <c r="BI82" s="378">
        <f>VLOOKUP($B82,'1.วาง งบทดลอง 4 แถว'!$E$5875:$J$6713,4,0)</f>
        <v>24638</v>
      </c>
      <c r="BJ82" s="378">
        <f>VLOOKUP($B82,'1.วาง งบทดลอง 4 แถว'!$E$5875:$J$6713,5,0)</f>
        <v>10239</v>
      </c>
      <c r="BK82" s="379">
        <f>VLOOKUP($B82,'1.วาง งบทดลอง 4 แถว'!$E$5875:$J$6713,6,0)</f>
        <v>0</v>
      </c>
      <c r="BL82" s="380">
        <f t="shared" si="15"/>
        <v>10239</v>
      </c>
      <c r="BM82" s="385"/>
      <c r="BN82" s="385"/>
      <c r="BO82" s="386"/>
    </row>
    <row r="83" spans="1:67" ht="19.5" customHeight="1">
      <c r="A83" s="374">
        <v>80</v>
      </c>
      <c r="B83" s="375" t="s">
        <v>1795</v>
      </c>
      <c r="C83" s="376" t="s">
        <v>1674</v>
      </c>
      <c r="D83" s="377">
        <f>VLOOKUP($B83,'1.วาง งบทดลอง 4 แถว'!$E$2:$J$840,3,0)</f>
        <v>791980</v>
      </c>
      <c r="E83" s="378">
        <f>VLOOKUP($B83,'1.วาง งบทดลอง 4 แถว'!$E$2:$J$840,4,0)</f>
        <v>1597218.75</v>
      </c>
      <c r="F83" s="378">
        <f>VLOOKUP($B83,'1.วาง งบทดลอง 4 แถว'!$E$2:$J$840,5,0)</f>
        <v>1082051</v>
      </c>
      <c r="G83" s="379">
        <f>VLOOKUP($B83,'1.วาง งบทดลอง 4 แถว'!$E$2:$J$840,6,0)</f>
        <v>0</v>
      </c>
      <c r="H83" s="380">
        <f t="shared" si="8"/>
        <v>1082051</v>
      </c>
      <c r="I83" s="384"/>
      <c r="J83" s="385"/>
      <c r="K83" s="385"/>
      <c r="L83" s="377">
        <f>VLOOKUP($B83,'1.วาง งบทดลอง 4 แถว'!$E$841:$J$1679,3,0)</f>
        <v>4563</v>
      </c>
      <c r="M83" s="378">
        <f>VLOOKUP($B83,'1.วาง งบทดลอง 4 แถว'!$E$841:$J$1679,4,0)</f>
        <v>10859.5</v>
      </c>
      <c r="N83" s="378">
        <f>VLOOKUP($B83,'1.วาง งบทดลอง 4 แถว'!$E$841:$J$1679,5,0)</f>
        <v>61521.3</v>
      </c>
      <c r="O83" s="379">
        <f>VLOOKUP($B83,'1.วาง งบทดลอง 4 แถว'!$E$841:$J$1679,6,0)</f>
        <v>0</v>
      </c>
      <c r="P83" s="380">
        <f t="shared" si="9"/>
        <v>61521.3</v>
      </c>
      <c r="Q83" s="384"/>
      <c r="R83" s="385"/>
      <c r="S83" s="386"/>
      <c r="T83" s="377">
        <f>VLOOKUP($B83,'1.วาง งบทดลอง 4 แถว'!$E$1680:$J$2518,3,0)</f>
        <v>81174</v>
      </c>
      <c r="U83" s="378">
        <f>VLOOKUP($B83,'1.วาง งบทดลอง 4 แถว'!$E$1680:$J$2518,4,0)</f>
        <v>17220</v>
      </c>
      <c r="V83" s="378">
        <f>VLOOKUP($B83,'1.วาง งบทดลอง 4 แถว'!$E$1680:$J$2518,5,0)</f>
        <v>92613</v>
      </c>
      <c r="W83" s="379">
        <f>VLOOKUP($B83,'1.วาง งบทดลอง 4 แถว'!$E$1680:$J$2518,6,0)</f>
        <v>0</v>
      </c>
      <c r="X83" s="380">
        <f t="shared" si="10"/>
        <v>92613</v>
      </c>
      <c r="Y83" s="385"/>
      <c r="Z83" s="385"/>
      <c r="AA83" s="385"/>
      <c r="AB83" s="377">
        <f>VLOOKUP($B83,'1.วาง งบทดลอง 4 แถว'!$E$2519:$J$3357,3,0)</f>
        <v>48830</v>
      </c>
      <c r="AC83" s="378">
        <f>VLOOKUP($B83,'1.วาง งบทดลอง 4 แถว'!$E$2519:$J$3357,4,0)</f>
        <v>37248.5</v>
      </c>
      <c r="AD83" s="378">
        <f>VLOOKUP($B83,'1.วาง งบทดลอง 4 แถว'!$E$2519:$J$3357,5,0)</f>
        <v>636607.25</v>
      </c>
      <c r="AE83" s="379">
        <f>VLOOKUP($B83,'1.วาง งบทดลอง 4 แถว'!$E$2519:$J$3357,6,0)</f>
        <v>0</v>
      </c>
      <c r="AF83" s="380">
        <f t="shared" si="11"/>
        <v>636607.25</v>
      </c>
      <c r="AG83" s="384"/>
      <c r="AH83" s="385"/>
      <c r="AI83" s="385"/>
      <c r="AJ83" s="377">
        <f>VLOOKUP($B83,'1.วาง งบทดลอง 4 แถว'!$E$3358:$J$4196,3,0)</f>
        <v>35622</v>
      </c>
      <c r="AK83" s="378">
        <f>VLOOKUP($B83,'1.วาง งบทดลอง 4 แถว'!$E$3358:$J$4196,4,0)</f>
        <v>35099</v>
      </c>
      <c r="AL83" s="378">
        <f>VLOOKUP($B83,'1.วาง งบทดลอง 4 แถว'!$E$3358:$J$4196,5,0)</f>
        <v>75862</v>
      </c>
      <c r="AM83" s="379">
        <f>VLOOKUP($B83,'1.วาง งบทดลอง 4 แถว'!$E$3358:$J$4196,6,0)</f>
        <v>0</v>
      </c>
      <c r="AN83" s="380">
        <f t="shared" si="12"/>
        <v>75862</v>
      </c>
      <c r="AO83" s="385"/>
      <c r="AP83" s="385"/>
      <c r="AQ83" s="385"/>
      <c r="AR83" s="377">
        <f>VLOOKUP($B83,'1.วาง งบทดลอง 4 แถว'!$E$4197:$J$5035,3,0)</f>
        <v>9719.4</v>
      </c>
      <c r="AS83" s="378">
        <f>VLOOKUP($B83,'1.วาง งบทดลอง 4 แถว'!$E$4197:$J$5035,4,0)</f>
        <v>51312</v>
      </c>
      <c r="AT83" s="378">
        <f>VLOOKUP($B83,'1.วาง งบทดลอง 4 แถว'!$E$4197:$J$5035,5,0)</f>
        <v>37378.400000000001</v>
      </c>
      <c r="AU83" s="379">
        <f>VLOOKUP($B83,'1.วาง งบทดลอง 4 แถว'!$E$4197:$J$5035,6,0)</f>
        <v>0</v>
      </c>
      <c r="AV83" s="380">
        <f t="shared" si="13"/>
        <v>37378.400000000001</v>
      </c>
      <c r="AW83" s="384"/>
      <c r="AX83" s="385"/>
      <c r="AY83" s="385"/>
      <c r="AZ83" s="377">
        <f>VLOOKUP($B83,'1.วาง งบทดลอง 4 แถว'!$E$5036:$J$5874,3,0)</f>
        <v>10070</v>
      </c>
      <c r="BA83" s="378">
        <f>VLOOKUP($B83,'1.วาง งบทดลอง 4 แถว'!$E$5036:$J$5874,4,0)</f>
        <v>4509</v>
      </c>
      <c r="BB83" s="378">
        <f>VLOOKUP($B83,'1.วาง งบทดลอง 4 แถว'!$E$5036:$J$5874,5,0)</f>
        <v>77929</v>
      </c>
      <c r="BC83" s="379">
        <f>VLOOKUP($B83,'1.วาง งบทดลอง 4 แถว'!$E$5036:$J$5874,6,0)</f>
        <v>0</v>
      </c>
      <c r="BD83" s="380">
        <f t="shared" si="14"/>
        <v>77929</v>
      </c>
      <c r="BE83" s="384"/>
      <c r="BF83" s="385"/>
      <c r="BG83" s="385"/>
      <c r="BH83" s="377">
        <f>VLOOKUP($B83,'1.วาง งบทดลอง 4 แถว'!$E$5875:$J$6713,3,0)</f>
        <v>0</v>
      </c>
      <c r="BI83" s="378">
        <f>VLOOKUP($B83,'1.วาง งบทดลอง 4 แถว'!$E$5875:$J$6713,4,0)</f>
        <v>8984</v>
      </c>
      <c r="BJ83" s="378">
        <f>VLOOKUP($B83,'1.วาง งบทดลอง 4 แถว'!$E$5875:$J$6713,5,0)</f>
        <v>35258</v>
      </c>
      <c r="BK83" s="379">
        <f>VLOOKUP($B83,'1.วาง งบทดลอง 4 แถว'!$E$5875:$J$6713,6,0)</f>
        <v>0</v>
      </c>
      <c r="BL83" s="380">
        <f t="shared" si="15"/>
        <v>35258</v>
      </c>
      <c r="BM83" s="385"/>
      <c r="BN83" s="385"/>
      <c r="BO83" s="386"/>
    </row>
    <row r="84" spans="1:67" ht="19.5" customHeight="1">
      <c r="A84" s="374">
        <v>81</v>
      </c>
      <c r="B84" s="375" t="s">
        <v>1796</v>
      </c>
      <c r="C84" s="376" t="s">
        <v>1677</v>
      </c>
      <c r="D84" s="377">
        <f>VLOOKUP($B84,'1.วาง งบทดลอง 4 แถว'!$E$2:$J$840,3,0)</f>
        <v>946871.25</v>
      </c>
      <c r="E84" s="378">
        <f>VLOOKUP($B84,'1.วาง งบทดลอง 4 แถว'!$E$2:$J$840,4,0)</f>
        <v>499994</v>
      </c>
      <c r="F84" s="378">
        <f>VLOOKUP($B84,'1.วาง งบทดลอง 4 แถว'!$E$2:$J$840,5,0)</f>
        <v>4913317.25</v>
      </c>
      <c r="G84" s="379">
        <f>VLOOKUP($B84,'1.วาง งบทดลอง 4 แถว'!$E$2:$J$840,6,0)</f>
        <v>0</v>
      </c>
      <c r="H84" s="380">
        <f t="shared" si="8"/>
        <v>4913317.25</v>
      </c>
      <c r="I84" s="384"/>
      <c r="J84" s="385"/>
      <c r="K84" s="385"/>
      <c r="L84" s="377">
        <f>VLOOKUP($B84,'1.วาง งบทดลอง 4 แถว'!$E$841:$J$1679,3,0)</f>
        <v>238677.43</v>
      </c>
      <c r="M84" s="378">
        <f>VLOOKUP($B84,'1.วาง งบทดลอง 4 แถว'!$E$841:$J$1679,4,0)</f>
        <v>3109.3</v>
      </c>
      <c r="N84" s="378">
        <f>VLOOKUP($B84,'1.วาง งบทดลอง 4 แถว'!$E$841:$J$1679,5,0)</f>
        <v>1648070.81</v>
      </c>
      <c r="O84" s="379">
        <f>VLOOKUP($B84,'1.วาง งบทดลอง 4 แถว'!$E$841:$J$1679,6,0)</f>
        <v>0</v>
      </c>
      <c r="P84" s="380">
        <f t="shared" si="9"/>
        <v>1648070.81</v>
      </c>
      <c r="Q84" s="384"/>
      <c r="R84" s="385"/>
      <c r="S84" s="386"/>
      <c r="T84" s="377">
        <f>VLOOKUP($B84,'1.วาง งบทดลอง 4 แถว'!$E$1680:$J$2518,3,0)</f>
        <v>202567.87</v>
      </c>
      <c r="U84" s="378">
        <f>VLOOKUP($B84,'1.วาง งบทดลอง 4 แถว'!$E$1680:$J$2518,4,0)</f>
        <v>117239.32</v>
      </c>
      <c r="V84" s="378">
        <f>VLOOKUP($B84,'1.วาง งบทดลอง 4 แถว'!$E$1680:$J$2518,5,0)</f>
        <v>895203.95</v>
      </c>
      <c r="W84" s="379">
        <f>VLOOKUP($B84,'1.วาง งบทดลอง 4 แถว'!$E$1680:$J$2518,6,0)</f>
        <v>0</v>
      </c>
      <c r="X84" s="380">
        <f t="shared" si="10"/>
        <v>895203.95</v>
      </c>
      <c r="Y84" s="385"/>
      <c r="Z84" s="385"/>
      <c r="AA84" s="385"/>
      <c r="AB84" s="377">
        <f>VLOOKUP($B84,'1.วาง งบทดลอง 4 แถว'!$E$2519:$J$3357,3,0)</f>
        <v>2120011.73</v>
      </c>
      <c r="AC84" s="378">
        <f>VLOOKUP($B84,'1.วาง งบทดลอง 4 แถว'!$E$2519:$J$3357,4,0)</f>
        <v>285100</v>
      </c>
      <c r="AD84" s="378">
        <f>VLOOKUP($B84,'1.วาง งบทดลอง 4 แถว'!$E$2519:$J$3357,5,0)</f>
        <v>2013796</v>
      </c>
      <c r="AE84" s="379">
        <f>VLOOKUP($B84,'1.วาง งบทดลอง 4 แถว'!$E$2519:$J$3357,6,0)</f>
        <v>0</v>
      </c>
      <c r="AF84" s="380">
        <f t="shared" si="11"/>
        <v>2013796</v>
      </c>
      <c r="AG84" s="384"/>
      <c r="AH84" s="385"/>
      <c r="AI84" s="385"/>
      <c r="AJ84" s="377">
        <f>VLOOKUP($B84,'1.วาง งบทดลอง 4 แถว'!$E$3358:$J$4196,3,0)</f>
        <v>102871</v>
      </c>
      <c r="AK84" s="378">
        <f>VLOOKUP($B84,'1.วาง งบทดลอง 4 แถว'!$E$3358:$J$4196,4,0)</f>
        <v>417</v>
      </c>
      <c r="AL84" s="378">
        <f>VLOOKUP($B84,'1.วาง งบทดลอง 4 แถว'!$E$3358:$J$4196,5,0)</f>
        <v>885708.5</v>
      </c>
      <c r="AM84" s="379">
        <f>VLOOKUP($B84,'1.วาง งบทดลอง 4 แถว'!$E$3358:$J$4196,6,0)</f>
        <v>0</v>
      </c>
      <c r="AN84" s="380">
        <f t="shared" si="12"/>
        <v>885708.5</v>
      </c>
      <c r="AO84" s="385"/>
      <c r="AP84" s="385"/>
      <c r="AQ84" s="385"/>
      <c r="AR84" s="377">
        <f>VLOOKUP($B84,'1.วาง งบทดลอง 4 แถว'!$E$4197:$J$5035,3,0)</f>
        <v>108463.4</v>
      </c>
      <c r="AS84" s="378">
        <f>VLOOKUP($B84,'1.วาง งบทดลอง 4 แถว'!$E$4197:$J$5035,4,0)</f>
        <v>43</v>
      </c>
      <c r="AT84" s="378">
        <f>VLOOKUP($B84,'1.วาง งบทดลอง 4 แถว'!$E$4197:$J$5035,5,0)</f>
        <v>1235818.1100000001</v>
      </c>
      <c r="AU84" s="379">
        <f>VLOOKUP($B84,'1.วาง งบทดลอง 4 แถว'!$E$4197:$J$5035,6,0)</f>
        <v>0</v>
      </c>
      <c r="AV84" s="380">
        <f t="shared" si="13"/>
        <v>1235818.1100000001</v>
      </c>
      <c r="AW84" s="384"/>
      <c r="AX84" s="385"/>
      <c r="AY84" s="385"/>
      <c r="AZ84" s="377">
        <f>VLOOKUP($B84,'1.วาง งบทดลอง 4 แถว'!$E$5036:$J$5874,3,0)</f>
        <v>100961.83</v>
      </c>
      <c r="BA84" s="378">
        <f>VLOOKUP($B84,'1.วาง งบทดลอง 4 แถว'!$E$5036:$J$5874,4,0)</f>
        <v>5405</v>
      </c>
      <c r="BB84" s="378">
        <f>VLOOKUP($B84,'1.วาง งบทดลอง 4 แถว'!$E$5036:$J$5874,5,0)</f>
        <v>896249.99</v>
      </c>
      <c r="BC84" s="379">
        <f>VLOOKUP($B84,'1.วาง งบทดลอง 4 แถว'!$E$5036:$J$5874,6,0)</f>
        <v>0</v>
      </c>
      <c r="BD84" s="380">
        <f t="shared" si="14"/>
        <v>896249.99</v>
      </c>
      <c r="BE84" s="384"/>
      <c r="BF84" s="385"/>
      <c r="BG84" s="385"/>
      <c r="BH84" s="377">
        <f>VLOOKUP($B84,'1.วาง งบทดลอง 4 แถว'!$E$5875:$J$6713,3,0)</f>
        <v>62540</v>
      </c>
      <c r="BI84" s="378">
        <f>VLOOKUP($B84,'1.วาง งบทดลอง 4 แถว'!$E$5875:$J$6713,4,0)</f>
        <v>878</v>
      </c>
      <c r="BJ84" s="378">
        <f>VLOOKUP($B84,'1.วาง งบทดลอง 4 แถว'!$E$5875:$J$6713,5,0)</f>
        <v>461926.5</v>
      </c>
      <c r="BK84" s="379">
        <f>VLOOKUP($B84,'1.วาง งบทดลอง 4 แถว'!$E$5875:$J$6713,6,0)</f>
        <v>0</v>
      </c>
      <c r="BL84" s="380">
        <f t="shared" si="15"/>
        <v>461926.5</v>
      </c>
      <c r="BM84" s="385"/>
      <c r="BN84" s="385"/>
      <c r="BO84" s="386"/>
    </row>
    <row r="85" spans="1:67" ht="19.5" customHeight="1">
      <c r="A85" s="374">
        <v>82</v>
      </c>
      <c r="B85" s="375" t="s">
        <v>1797</v>
      </c>
      <c r="C85" s="376" t="s">
        <v>1678</v>
      </c>
      <c r="D85" s="377">
        <f>VLOOKUP($B85,'1.วาง งบทดลอง 4 แถว'!$E$2:$J$840,3,0)</f>
        <v>395791.75</v>
      </c>
      <c r="E85" s="378">
        <f>VLOOKUP($B85,'1.วาง งบทดลอง 4 แถว'!$E$2:$J$840,4,0)</f>
        <v>32545.21</v>
      </c>
      <c r="F85" s="378">
        <f>VLOOKUP($B85,'1.วาง งบทดลอง 4 แถว'!$E$2:$J$840,5,0)</f>
        <v>4232861.0999999996</v>
      </c>
      <c r="G85" s="379">
        <f>VLOOKUP($B85,'1.วาง งบทดลอง 4 แถว'!$E$2:$J$840,6,0)</f>
        <v>0</v>
      </c>
      <c r="H85" s="380">
        <f t="shared" si="8"/>
        <v>4232861.0999999996</v>
      </c>
      <c r="I85" s="384"/>
      <c r="J85" s="385"/>
      <c r="K85" s="385"/>
      <c r="L85" s="377">
        <f>VLOOKUP($B85,'1.วาง งบทดลอง 4 แถว'!$E$841:$J$1679,3,0)</f>
        <v>38364.58</v>
      </c>
      <c r="M85" s="378">
        <f>VLOOKUP($B85,'1.วาง งบทดลอง 4 แถว'!$E$841:$J$1679,4,0)</f>
        <v>4494.29</v>
      </c>
      <c r="N85" s="378">
        <f>VLOOKUP($B85,'1.วาง งบทดลอง 4 แถว'!$E$841:$J$1679,5,0)</f>
        <v>304368.07</v>
      </c>
      <c r="O85" s="379">
        <f>VLOOKUP($B85,'1.วาง งบทดลอง 4 แถว'!$E$841:$J$1679,6,0)</f>
        <v>0</v>
      </c>
      <c r="P85" s="380">
        <f t="shared" si="9"/>
        <v>304368.07</v>
      </c>
      <c r="Q85" s="384"/>
      <c r="R85" s="385"/>
      <c r="S85" s="386"/>
      <c r="T85" s="377">
        <f>VLOOKUP($B85,'1.วาง งบทดลอง 4 แถว'!$E$1680:$J$2518,3,0)</f>
        <v>124302.35</v>
      </c>
      <c r="U85" s="378">
        <f>VLOOKUP($B85,'1.วาง งบทดลอง 4 แถว'!$E$1680:$J$2518,4,0)</f>
        <v>37139.07</v>
      </c>
      <c r="V85" s="378">
        <f>VLOOKUP($B85,'1.วาง งบทดลอง 4 แถว'!$E$1680:$J$2518,5,0)</f>
        <v>550867.62</v>
      </c>
      <c r="W85" s="379">
        <f>VLOOKUP($B85,'1.วาง งบทดลอง 4 แถว'!$E$1680:$J$2518,6,0)</f>
        <v>0</v>
      </c>
      <c r="X85" s="380">
        <f t="shared" si="10"/>
        <v>550867.62</v>
      </c>
      <c r="Y85" s="385"/>
      <c r="Z85" s="385"/>
      <c r="AA85" s="385"/>
      <c r="AB85" s="377">
        <f>VLOOKUP($B85,'1.วาง งบทดลอง 4 แถว'!$E$2519:$J$3357,3,0)</f>
        <v>94432.5</v>
      </c>
      <c r="AC85" s="378">
        <f>VLOOKUP($B85,'1.วาง งบทดลอง 4 แถว'!$E$2519:$J$3357,4,0)</f>
        <v>556789.99</v>
      </c>
      <c r="AD85" s="378">
        <f>VLOOKUP($B85,'1.วาง งบทดลอง 4 แถว'!$E$2519:$J$3357,5,0)</f>
        <v>984810.19</v>
      </c>
      <c r="AE85" s="379">
        <f>VLOOKUP($B85,'1.วาง งบทดลอง 4 แถว'!$E$2519:$J$3357,6,0)</f>
        <v>0</v>
      </c>
      <c r="AF85" s="380">
        <f t="shared" si="11"/>
        <v>984810.19</v>
      </c>
      <c r="AG85" s="384"/>
      <c r="AH85" s="385"/>
      <c r="AI85" s="385"/>
      <c r="AJ85" s="377">
        <f>VLOOKUP($B85,'1.วาง งบทดลอง 4 แถว'!$E$3358:$J$4196,3,0)</f>
        <v>41699.35</v>
      </c>
      <c r="AK85" s="378">
        <f>VLOOKUP($B85,'1.วาง งบทดลอง 4 แถว'!$E$3358:$J$4196,4,0)</f>
        <v>7269.45</v>
      </c>
      <c r="AL85" s="378">
        <f>VLOOKUP($B85,'1.วาง งบทดลอง 4 แถว'!$E$3358:$J$4196,5,0)</f>
        <v>197956.41</v>
      </c>
      <c r="AM85" s="379">
        <f>VLOOKUP($B85,'1.วาง งบทดลอง 4 แถว'!$E$3358:$J$4196,6,0)</f>
        <v>0</v>
      </c>
      <c r="AN85" s="380">
        <f t="shared" si="12"/>
        <v>197956.41</v>
      </c>
      <c r="AO85" s="385"/>
      <c r="AP85" s="385"/>
      <c r="AQ85" s="385"/>
      <c r="AR85" s="377">
        <f>VLOOKUP($B85,'1.วาง งบทดลอง 4 แถว'!$E$4197:$J$5035,3,0)</f>
        <v>48363</v>
      </c>
      <c r="AS85" s="378">
        <f>VLOOKUP($B85,'1.วาง งบทดลอง 4 แถว'!$E$4197:$J$5035,4,0)</f>
        <v>0</v>
      </c>
      <c r="AT85" s="378">
        <f>VLOOKUP($B85,'1.วาง งบทดลอง 4 แถว'!$E$4197:$J$5035,5,0)</f>
        <v>283877.44</v>
      </c>
      <c r="AU85" s="379">
        <f>VLOOKUP($B85,'1.วาง งบทดลอง 4 แถว'!$E$4197:$J$5035,6,0)</f>
        <v>0</v>
      </c>
      <c r="AV85" s="380">
        <f t="shared" si="13"/>
        <v>283877.44</v>
      </c>
      <c r="AW85" s="384"/>
      <c r="AX85" s="385"/>
      <c r="AY85" s="385"/>
      <c r="AZ85" s="377">
        <f>VLOOKUP($B85,'1.วาง งบทดลอง 4 แถว'!$E$5036:$J$5874,3,0)</f>
        <v>45686.5</v>
      </c>
      <c r="BA85" s="378">
        <f>VLOOKUP($B85,'1.วาง งบทดลอง 4 แถว'!$E$5036:$J$5874,4,0)</f>
        <v>6787.93</v>
      </c>
      <c r="BB85" s="378">
        <f>VLOOKUP($B85,'1.วาง งบทดลอง 4 แถว'!$E$5036:$J$5874,5,0)</f>
        <v>278528.27</v>
      </c>
      <c r="BC85" s="379">
        <f>VLOOKUP($B85,'1.วาง งบทดลอง 4 แถว'!$E$5036:$J$5874,6,0)</f>
        <v>0</v>
      </c>
      <c r="BD85" s="380">
        <f t="shared" si="14"/>
        <v>278528.27</v>
      </c>
      <c r="BE85" s="384"/>
      <c r="BF85" s="385"/>
      <c r="BG85" s="385"/>
      <c r="BH85" s="377">
        <f>VLOOKUP($B85,'1.วาง งบทดลอง 4 แถว'!$E$5875:$J$6713,3,0)</f>
        <v>8635.5</v>
      </c>
      <c r="BI85" s="378">
        <f>VLOOKUP($B85,'1.วาง งบทดลอง 4 แถว'!$E$5875:$J$6713,4,0)</f>
        <v>2082.39</v>
      </c>
      <c r="BJ85" s="378">
        <f>VLOOKUP($B85,'1.วาง งบทดลอง 4 แถว'!$E$5875:$J$6713,5,0)</f>
        <v>97677.52</v>
      </c>
      <c r="BK85" s="379">
        <f>VLOOKUP($B85,'1.วาง งบทดลอง 4 แถว'!$E$5875:$J$6713,6,0)</f>
        <v>0</v>
      </c>
      <c r="BL85" s="380">
        <f t="shared" si="15"/>
        <v>97677.52</v>
      </c>
      <c r="BM85" s="385"/>
      <c r="BN85" s="385"/>
      <c r="BO85" s="386"/>
    </row>
    <row r="86" spans="1:67" ht="19.5" customHeight="1">
      <c r="A86" s="374">
        <v>83</v>
      </c>
      <c r="B86" s="375" t="s">
        <v>1798</v>
      </c>
      <c r="C86" s="376" t="s">
        <v>1679</v>
      </c>
      <c r="D86" s="377">
        <f>VLOOKUP($B86,'1.วาง งบทดลอง 4 แถว'!$E$2:$J$840,3,0)</f>
        <v>51176.75</v>
      </c>
      <c r="E86" s="378">
        <f>VLOOKUP($B86,'1.วาง งบทดลอง 4 แถว'!$E$2:$J$840,4,0)</f>
        <v>92249.25</v>
      </c>
      <c r="F86" s="378">
        <f>VLOOKUP($B86,'1.วาง งบทดลอง 4 แถว'!$E$2:$J$840,5,0)</f>
        <v>140587.75</v>
      </c>
      <c r="G86" s="379">
        <f>VLOOKUP($B86,'1.วาง งบทดลอง 4 แถว'!$E$2:$J$840,6,0)</f>
        <v>0</v>
      </c>
      <c r="H86" s="380">
        <f t="shared" si="8"/>
        <v>140587.75</v>
      </c>
      <c r="I86" s="384"/>
      <c r="J86" s="385"/>
      <c r="K86" s="385"/>
      <c r="L86" s="377">
        <f>VLOOKUP($B86,'1.วาง งบทดลอง 4 แถว'!$E$841:$J$1679,3,0)</f>
        <v>20531.7</v>
      </c>
      <c r="M86" s="378">
        <f>VLOOKUP($B86,'1.วาง งบทดลอง 4 แถว'!$E$841:$J$1679,4,0)</f>
        <v>7882</v>
      </c>
      <c r="N86" s="378">
        <f>VLOOKUP($B86,'1.วาง งบทดลอง 4 แถว'!$E$841:$J$1679,5,0)</f>
        <v>49377.86</v>
      </c>
      <c r="O86" s="379">
        <f>VLOOKUP($B86,'1.วาง งบทดลอง 4 แถว'!$E$841:$J$1679,6,0)</f>
        <v>0</v>
      </c>
      <c r="P86" s="380">
        <f t="shared" si="9"/>
        <v>49377.86</v>
      </c>
      <c r="Q86" s="384"/>
      <c r="R86" s="385"/>
      <c r="S86" s="386"/>
      <c r="T86" s="377">
        <f>VLOOKUP($B86,'1.วาง งบทดลอง 4 แถว'!$E$1680:$J$2518,3,0)</f>
        <v>1865</v>
      </c>
      <c r="U86" s="378">
        <f>VLOOKUP($B86,'1.วาง งบทดลอง 4 แถว'!$E$1680:$J$2518,4,0)</f>
        <v>14039</v>
      </c>
      <c r="V86" s="378">
        <f>VLOOKUP($B86,'1.วาง งบทดลอง 4 แถว'!$E$1680:$J$2518,5,0)</f>
        <v>3135</v>
      </c>
      <c r="W86" s="379">
        <f>VLOOKUP($B86,'1.วาง งบทดลอง 4 แถว'!$E$1680:$J$2518,6,0)</f>
        <v>0</v>
      </c>
      <c r="X86" s="380">
        <f t="shared" si="10"/>
        <v>3135</v>
      </c>
      <c r="Y86" s="385"/>
      <c r="Z86" s="385"/>
      <c r="AA86" s="385"/>
      <c r="AB86" s="377">
        <f>VLOOKUP($B86,'1.วาง งบทดลอง 4 แถว'!$E$2519:$J$3357,3,0)</f>
        <v>19700</v>
      </c>
      <c r="AC86" s="378">
        <f>VLOOKUP($B86,'1.วาง งบทดลอง 4 แถว'!$E$2519:$J$3357,4,0)</f>
        <v>0</v>
      </c>
      <c r="AD86" s="378">
        <f>VLOOKUP($B86,'1.วาง งบทดลอง 4 แถว'!$E$2519:$J$3357,5,0)</f>
        <v>248406.84</v>
      </c>
      <c r="AE86" s="379">
        <f>VLOOKUP($B86,'1.วาง งบทดลอง 4 แถว'!$E$2519:$J$3357,6,0)</f>
        <v>0</v>
      </c>
      <c r="AF86" s="380">
        <f t="shared" si="11"/>
        <v>248406.84</v>
      </c>
      <c r="AG86" s="384"/>
      <c r="AH86" s="385"/>
      <c r="AI86" s="385"/>
      <c r="AJ86" s="377">
        <f>VLOOKUP($B86,'1.วาง งบทดลอง 4 แถว'!$E$3358:$J$4196,3,0)</f>
        <v>8976</v>
      </c>
      <c r="AK86" s="378">
        <f>VLOOKUP($B86,'1.วาง งบทดลอง 4 แถว'!$E$3358:$J$4196,4,0)</f>
        <v>13836</v>
      </c>
      <c r="AL86" s="378">
        <f>VLOOKUP($B86,'1.วาง งบทดลอง 4 แถว'!$E$3358:$J$4196,5,0)</f>
        <v>16811</v>
      </c>
      <c r="AM86" s="379">
        <f>VLOOKUP($B86,'1.วาง งบทดลอง 4 แถว'!$E$3358:$J$4196,6,0)</f>
        <v>0</v>
      </c>
      <c r="AN86" s="380">
        <f t="shared" si="12"/>
        <v>16811</v>
      </c>
      <c r="AO86" s="385"/>
      <c r="AP86" s="385"/>
      <c r="AQ86" s="385"/>
      <c r="AR86" s="377">
        <f>VLOOKUP($B86,'1.วาง งบทดลอง 4 แถว'!$E$4197:$J$5035,3,0)</f>
        <v>2310</v>
      </c>
      <c r="AS86" s="378">
        <f>VLOOKUP($B86,'1.วาง งบทดลอง 4 แถว'!$E$4197:$J$5035,4,0)</f>
        <v>16402</v>
      </c>
      <c r="AT86" s="378">
        <f>VLOOKUP($B86,'1.วาง งบทดลอง 4 แถว'!$E$4197:$J$5035,5,0)</f>
        <v>18064</v>
      </c>
      <c r="AU86" s="379">
        <f>VLOOKUP($B86,'1.วาง งบทดลอง 4 แถว'!$E$4197:$J$5035,6,0)</f>
        <v>0</v>
      </c>
      <c r="AV86" s="380">
        <f t="shared" si="13"/>
        <v>18064</v>
      </c>
      <c r="AW86" s="384"/>
      <c r="AX86" s="385"/>
      <c r="AY86" s="385"/>
      <c r="AZ86" s="377">
        <f>VLOOKUP($B86,'1.วาง งบทดลอง 4 แถว'!$E$5036:$J$5874,3,0)</f>
        <v>8632.5</v>
      </c>
      <c r="BA86" s="378">
        <f>VLOOKUP($B86,'1.วาง งบทดลอง 4 แถว'!$E$5036:$J$5874,4,0)</f>
        <v>2048</v>
      </c>
      <c r="BB86" s="378">
        <f>VLOOKUP($B86,'1.วาง งบทดลอง 4 แถว'!$E$5036:$J$5874,5,0)</f>
        <v>18251</v>
      </c>
      <c r="BC86" s="379">
        <f>VLOOKUP($B86,'1.วาง งบทดลอง 4 แถว'!$E$5036:$J$5874,6,0)</f>
        <v>0</v>
      </c>
      <c r="BD86" s="380">
        <f t="shared" si="14"/>
        <v>18251</v>
      </c>
      <c r="BE86" s="384"/>
      <c r="BF86" s="385"/>
      <c r="BG86" s="385"/>
      <c r="BH86" s="377">
        <f>VLOOKUP($B86,'1.วาง งบทดลอง 4 แถว'!$E$5875:$J$6713,3,0)</f>
        <v>0</v>
      </c>
      <c r="BI86" s="378">
        <f>VLOOKUP($B86,'1.วาง งบทดลอง 4 แถว'!$E$5875:$J$6713,4,0)</f>
        <v>765</v>
      </c>
      <c r="BJ86" s="378">
        <f>VLOOKUP($B86,'1.วาง งบทดลอง 4 แถว'!$E$5875:$J$6713,5,0)</f>
        <v>349</v>
      </c>
      <c r="BK86" s="379">
        <f>VLOOKUP($B86,'1.วาง งบทดลอง 4 แถว'!$E$5875:$J$6713,6,0)</f>
        <v>0</v>
      </c>
      <c r="BL86" s="380">
        <f t="shared" si="15"/>
        <v>349</v>
      </c>
      <c r="BM86" s="385"/>
      <c r="BN86" s="385"/>
      <c r="BO86" s="386"/>
    </row>
    <row r="87" spans="1:67" ht="19.5" customHeight="1">
      <c r="A87" s="374">
        <v>84</v>
      </c>
      <c r="B87" s="375" t="s">
        <v>1799</v>
      </c>
      <c r="C87" s="376" t="s">
        <v>1680</v>
      </c>
      <c r="D87" s="377">
        <f>VLOOKUP($B87,'1.วาง งบทดลอง 4 แถว'!$E$2:$J$840,3,0)</f>
        <v>0</v>
      </c>
      <c r="E87" s="378">
        <f>VLOOKUP($B87,'1.วาง งบทดลอง 4 แถว'!$E$2:$J$840,4,0)</f>
        <v>9907.5</v>
      </c>
      <c r="F87" s="378">
        <f>VLOOKUP($B87,'1.วาง งบทดลอง 4 แถว'!$E$2:$J$840,5,0)</f>
        <v>20660.5</v>
      </c>
      <c r="G87" s="379">
        <f>VLOOKUP($B87,'1.วาง งบทดลอง 4 แถว'!$E$2:$J$840,6,0)</f>
        <v>0</v>
      </c>
      <c r="H87" s="380">
        <f t="shared" si="8"/>
        <v>20660.5</v>
      </c>
      <c r="I87" s="384"/>
      <c r="J87" s="385"/>
      <c r="K87" s="385"/>
      <c r="L87" s="377">
        <f>VLOOKUP($B87,'1.วาง งบทดลอง 4 แถว'!$E$841:$J$1679,3,0)</f>
        <v>0</v>
      </c>
      <c r="M87" s="378">
        <f>VLOOKUP($B87,'1.วาง งบทดลอง 4 แถว'!$E$841:$J$1679,4,0)</f>
        <v>0</v>
      </c>
      <c r="N87" s="378">
        <f>VLOOKUP($B87,'1.วาง งบทดลอง 4 แถว'!$E$841:$J$1679,5,0)</f>
        <v>0</v>
      </c>
      <c r="O87" s="379">
        <f>VLOOKUP($B87,'1.วาง งบทดลอง 4 แถว'!$E$841:$J$1679,6,0)</f>
        <v>0</v>
      </c>
      <c r="P87" s="380">
        <f t="shared" si="9"/>
        <v>0</v>
      </c>
      <c r="Q87" s="384"/>
      <c r="R87" s="385"/>
      <c r="S87" s="386"/>
      <c r="T87" s="377">
        <f>VLOOKUP($B87,'1.วาง งบทดลอง 4 แถว'!$E$1680:$J$2518,3,0)</f>
        <v>6584</v>
      </c>
      <c r="U87" s="378">
        <f>VLOOKUP($B87,'1.วาง งบทดลอง 4 แถว'!$E$1680:$J$2518,4,0)</f>
        <v>0</v>
      </c>
      <c r="V87" s="378">
        <f>VLOOKUP($B87,'1.วาง งบทดลอง 4 แถว'!$E$1680:$J$2518,5,0)</f>
        <v>9759.25</v>
      </c>
      <c r="W87" s="379">
        <f>VLOOKUP($B87,'1.วาง งบทดลอง 4 แถว'!$E$1680:$J$2518,6,0)</f>
        <v>0</v>
      </c>
      <c r="X87" s="380">
        <f t="shared" si="10"/>
        <v>9759.25</v>
      </c>
      <c r="Y87" s="385"/>
      <c r="Z87" s="385"/>
      <c r="AA87" s="385"/>
      <c r="AB87" s="377">
        <f>VLOOKUP($B87,'1.วาง งบทดลอง 4 แถว'!$E$2519:$J$3357,3,0)</f>
        <v>0</v>
      </c>
      <c r="AC87" s="378">
        <f>VLOOKUP($B87,'1.วาง งบทดลอง 4 แถว'!$E$2519:$J$3357,4,0)</f>
        <v>416121.69</v>
      </c>
      <c r="AD87" s="378">
        <f>VLOOKUP($B87,'1.วาง งบทดลอง 4 แถว'!$E$2519:$J$3357,5,0)</f>
        <v>9106</v>
      </c>
      <c r="AE87" s="379">
        <f>VLOOKUP($B87,'1.วาง งบทดลอง 4 แถว'!$E$2519:$J$3357,6,0)</f>
        <v>0</v>
      </c>
      <c r="AF87" s="380">
        <f t="shared" si="11"/>
        <v>9106</v>
      </c>
      <c r="AG87" s="384"/>
      <c r="AH87" s="385"/>
      <c r="AI87" s="385"/>
      <c r="AJ87" s="377">
        <f>VLOOKUP($B87,'1.วาง งบทดลอง 4 แถว'!$E$3358:$J$4196,3,0)</f>
        <v>0</v>
      </c>
      <c r="AK87" s="378">
        <f>VLOOKUP($B87,'1.วาง งบทดลอง 4 แถว'!$E$3358:$J$4196,4,0)</f>
        <v>0</v>
      </c>
      <c r="AL87" s="378">
        <f>VLOOKUP($B87,'1.วาง งบทดลอง 4 แถว'!$E$3358:$J$4196,5,0)</f>
        <v>0</v>
      </c>
      <c r="AM87" s="379">
        <f>VLOOKUP($B87,'1.วาง งบทดลอง 4 แถว'!$E$3358:$J$4196,6,0)</f>
        <v>0</v>
      </c>
      <c r="AN87" s="380">
        <f t="shared" si="12"/>
        <v>0</v>
      </c>
      <c r="AO87" s="385"/>
      <c r="AP87" s="385"/>
      <c r="AQ87" s="385"/>
      <c r="AR87" s="377">
        <f>VLOOKUP($B87,'1.วาง งบทดลอง 4 แถว'!$E$4197:$J$5035,3,0)</f>
        <v>0</v>
      </c>
      <c r="AS87" s="378">
        <f>VLOOKUP($B87,'1.วาง งบทดลอง 4 แถว'!$E$4197:$J$5035,4,0)</f>
        <v>0</v>
      </c>
      <c r="AT87" s="378">
        <f>VLOOKUP($B87,'1.วาง งบทดลอง 4 แถว'!$E$4197:$J$5035,5,0)</f>
        <v>2220</v>
      </c>
      <c r="AU87" s="379">
        <f>VLOOKUP($B87,'1.วาง งบทดลอง 4 แถว'!$E$4197:$J$5035,6,0)</f>
        <v>0</v>
      </c>
      <c r="AV87" s="380">
        <f t="shared" si="13"/>
        <v>2220</v>
      </c>
      <c r="AW87" s="384"/>
      <c r="AX87" s="385"/>
      <c r="AY87" s="385"/>
      <c r="AZ87" s="377">
        <f>VLOOKUP($B87,'1.วาง งบทดลอง 4 แถว'!$E$5036:$J$5874,3,0)</f>
        <v>6518.5</v>
      </c>
      <c r="BA87" s="378">
        <f>VLOOKUP($B87,'1.วาง งบทดลอง 4 แถว'!$E$5036:$J$5874,4,0)</f>
        <v>0</v>
      </c>
      <c r="BB87" s="378">
        <f>VLOOKUP($B87,'1.วาง งบทดลอง 4 แถว'!$E$5036:$J$5874,5,0)</f>
        <v>6518.5</v>
      </c>
      <c r="BC87" s="379">
        <f>VLOOKUP($B87,'1.วาง งบทดลอง 4 แถว'!$E$5036:$J$5874,6,0)</f>
        <v>0</v>
      </c>
      <c r="BD87" s="380">
        <f t="shared" si="14"/>
        <v>6518.5</v>
      </c>
      <c r="BE87" s="384"/>
      <c r="BF87" s="385"/>
      <c r="BG87" s="385"/>
      <c r="BH87" s="377">
        <f>VLOOKUP($B87,'1.วาง งบทดลอง 4 แถว'!$E$5875:$J$6713,3,0)</f>
        <v>0</v>
      </c>
      <c r="BI87" s="378">
        <f>VLOOKUP($B87,'1.วาง งบทดลอง 4 แถว'!$E$5875:$J$6713,4,0)</f>
        <v>0</v>
      </c>
      <c r="BJ87" s="378">
        <f>VLOOKUP($B87,'1.วาง งบทดลอง 4 แถว'!$E$5875:$J$6713,5,0)</f>
        <v>0</v>
      </c>
      <c r="BK87" s="379">
        <f>VLOOKUP($B87,'1.วาง งบทดลอง 4 แถว'!$E$5875:$J$6713,6,0)</f>
        <v>0</v>
      </c>
      <c r="BL87" s="380">
        <f t="shared" si="15"/>
        <v>0</v>
      </c>
      <c r="BM87" s="385"/>
      <c r="BN87" s="385"/>
      <c r="BO87" s="386"/>
    </row>
    <row r="88" spans="1:67" ht="19.5" customHeight="1">
      <c r="A88" s="374">
        <v>85</v>
      </c>
      <c r="B88" s="375" t="s">
        <v>490</v>
      </c>
      <c r="C88" s="376" t="s">
        <v>1663</v>
      </c>
      <c r="D88" s="377">
        <f>VLOOKUP($B88,'1.วาง งบทดลอง 4 แถว'!$E$2:$J$840,3,0)</f>
        <v>0</v>
      </c>
      <c r="E88" s="378">
        <f>VLOOKUP($B88,'1.วาง งบทดลอง 4 แถว'!$E$2:$J$840,4,0)</f>
        <v>0</v>
      </c>
      <c r="F88" s="378">
        <f>VLOOKUP($B88,'1.วาง งบทดลอง 4 แถว'!$E$2:$J$840,5,0)</f>
        <v>0</v>
      </c>
      <c r="G88" s="379">
        <f>VLOOKUP($B88,'1.วาง งบทดลอง 4 แถว'!$E$2:$J$840,6,0)</f>
        <v>0</v>
      </c>
      <c r="H88" s="380">
        <f t="shared" si="8"/>
        <v>0</v>
      </c>
      <c r="I88" s="384"/>
      <c r="J88" s="385"/>
      <c r="K88" s="385"/>
      <c r="L88" s="377">
        <f>VLOOKUP($B88,'1.วาง งบทดลอง 4 แถว'!$E$841:$J$1679,3,0)</f>
        <v>0</v>
      </c>
      <c r="M88" s="378">
        <f>VLOOKUP($B88,'1.วาง งบทดลอง 4 แถว'!$E$841:$J$1679,4,0)</f>
        <v>0</v>
      </c>
      <c r="N88" s="378">
        <f>VLOOKUP($B88,'1.วาง งบทดลอง 4 แถว'!$E$841:$J$1679,5,0)</f>
        <v>0</v>
      </c>
      <c r="O88" s="379">
        <f>VLOOKUP($B88,'1.วาง งบทดลอง 4 แถว'!$E$841:$J$1679,6,0)</f>
        <v>0</v>
      </c>
      <c r="P88" s="380">
        <f t="shared" si="9"/>
        <v>0</v>
      </c>
      <c r="Q88" s="384"/>
      <c r="R88" s="385"/>
      <c r="S88" s="386"/>
      <c r="T88" s="377">
        <f>VLOOKUP($B88,'1.วาง งบทดลอง 4 แถว'!$E$1680:$J$2518,3,0)</f>
        <v>0</v>
      </c>
      <c r="U88" s="378">
        <f>VLOOKUP($B88,'1.วาง งบทดลอง 4 แถว'!$E$1680:$J$2518,4,0)</f>
        <v>0</v>
      </c>
      <c r="V88" s="378">
        <f>VLOOKUP($B88,'1.วาง งบทดลอง 4 แถว'!$E$1680:$J$2518,5,0)</f>
        <v>0</v>
      </c>
      <c r="W88" s="379">
        <f>VLOOKUP($B88,'1.วาง งบทดลอง 4 แถว'!$E$1680:$J$2518,6,0)</f>
        <v>0</v>
      </c>
      <c r="X88" s="380">
        <f t="shared" si="10"/>
        <v>0</v>
      </c>
      <c r="Y88" s="385"/>
      <c r="Z88" s="385"/>
      <c r="AA88" s="385"/>
      <c r="AB88" s="377">
        <f>VLOOKUP($B88,'1.วาง งบทดลอง 4 แถว'!$E$2519:$J$3357,3,0)</f>
        <v>0</v>
      </c>
      <c r="AC88" s="378">
        <f>VLOOKUP($B88,'1.วาง งบทดลอง 4 แถว'!$E$2519:$J$3357,4,0)</f>
        <v>0</v>
      </c>
      <c r="AD88" s="378">
        <f>VLOOKUP($B88,'1.วาง งบทดลอง 4 แถว'!$E$2519:$J$3357,5,0)</f>
        <v>0</v>
      </c>
      <c r="AE88" s="379">
        <f>VLOOKUP($B88,'1.วาง งบทดลอง 4 แถว'!$E$2519:$J$3357,6,0)</f>
        <v>0</v>
      </c>
      <c r="AF88" s="380">
        <f t="shared" si="11"/>
        <v>0</v>
      </c>
      <c r="AG88" s="384"/>
      <c r="AH88" s="385"/>
      <c r="AI88" s="385"/>
      <c r="AJ88" s="377">
        <f>VLOOKUP($B88,'1.วาง งบทดลอง 4 แถว'!$E$3358:$J$4196,3,0)</f>
        <v>0</v>
      </c>
      <c r="AK88" s="378">
        <f>VLOOKUP($B88,'1.วาง งบทดลอง 4 แถว'!$E$3358:$J$4196,4,0)</f>
        <v>0</v>
      </c>
      <c r="AL88" s="378">
        <f>VLOOKUP($B88,'1.วาง งบทดลอง 4 แถว'!$E$3358:$J$4196,5,0)</f>
        <v>0</v>
      </c>
      <c r="AM88" s="379">
        <f>VLOOKUP($B88,'1.วาง งบทดลอง 4 แถว'!$E$3358:$J$4196,6,0)</f>
        <v>0</v>
      </c>
      <c r="AN88" s="380">
        <f t="shared" si="12"/>
        <v>0</v>
      </c>
      <c r="AO88" s="385"/>
      <c r="AP88" s="385"/>
      <c r="AQ88" s="385"/>
      <c r="AR88" s="377">
        <f>VLOOKUP($B88,'1.วาง งบทดลอง 4 แถว'!$E$4197:$J$5035,3,0)</f>
        <v>0</v>
      </c>
      <c r="AS88" s="378">
        <f>VLOOKUP($B88,'1.วาง งบทดลอง 4 แถว'!$E$4197:$J$5035,4,0)</f>
        <v>0</v>
      </c>
      <c r="AT88" s="378">
        <f>VLOOKUP($B88,'1.วาง งบทดลอง 4 แถว'!$E$4197:$J$5035,5,0)</f>
        <v>0</v>
      </c>
      <c r="AU88" s="379">
        <f>VLOOKUP($B88,'1.วาง งบทดลอง 4 แถว'!$E$4197:$J$5035,6,0)</f>
        <v>0</v>
      </c>
      <c r="AV88" s="380">
        <f t="shared" si="13"/>
        <v>0</v>
      </c>
      <c r="AW88" s="384"/>
      <c r="AX88" s="385"/>
      <c r="AY88" s="385"/>
      <c r="AZ88" s="377">
        <f>VLOOKUP($B88,'1.วาง งบทดลอง 4 แถว'!$E$5036:$J$5874,3,0)</f>
        <v>0</v>
      </c>
      <c r="BA88" s="378">
        <f>VLOOKUP($B88,'1.วาง งบทดลอง 4 แถว'!$E$5036:$J$5874,4,0)</f>
        <v>0</v>
      </c>
      <c r="BB88" s="378">
        <f>VLOOKUP($B88,'1.วาง งบทดลอง 4 แถว'!$E$5036:$J$5874,5,0)</f>
        <v>0</v>
      </c>
      <c r="BC88" s="379">
        <f>VLOOKUP($B88,'1.วาง งบทดลอง 4 แถว'!$E$5036:$J$5874,6,0)</f>
        <v>0</v>
      </c>
      <c r="BD88" s="380">
        <f t="shared" si="14"/>
        <v>0</v>
      </c>
      <c r="BE88" s="384"/>
      <c r="BF88" s="385"/>
      <c r="BG88" s="385"/>
      <c r="BH88" s="377">
        <f>VLOOKUP($B88,'1.วาง งบทดลอง 4 แถว'!$E$5875:$J$6713,3,0)</f>
        <v>0</v>
      </c>
      <c r="BI88" s="378">
        <f>VLOOKUP($B88,'1.วาง งบทดลอง 4 แถว'!$E$5875:$J$6713,4,0)</f>
        <v>0</v>
      </c>
      <c r="BJ88" s="378">
        <f>VLOOKUP($B88,'1.วาง งบทดลอง 4 แถว'!$E$5875:$J$6713,5,0)</f>
        <v>0</v>
      </c>
      <c r="BK88" s="379">
        <f>VLOOKUP($B88,'1.วาง งบทดลอง 4 แถว'!$E$5875:$J$6713,6,0)</f>
        <v>0</v>
      </c>
      <c r="BL88" s="380">
        <f t="shared" si="15"/>
        <v>0</v>
      </c>
      <c r="BM88" s="385"/>
      <c r="BN88" s="385"/>
      <c r="BO88" s="386"/>
    </row>
    <row r="89" spans="1:67" ht="19.5" customHeight="1">
      <c r="A89" s="374">
        <v>86</v>
      </c>
      <c r="B89" s="375" t="s">
        <v>491</v>
      </c>
      <c r="C89" s="376" t="s">
        <v>1664</v>
      </c>
      <c r="D89" s="377">
        <f>VLOOKUP($B89,'1.วาง งบทดลอง 4 แถว'!$E$2:$J$840,3,0)</f>
        <v>0</v>
      </c>
      <c r="E89" s="378">
        <f>VLOOKUP($B89,'1.วาง งบทดลอง 4 แถว'!$E$2:$J$840,4,0)</f>
        <v>0</v>
      </c>
      <c r="F89" s="378">
        <f>VLOOKUP($B89,'1.วาง งบทดลอง 4 แถว'!$E$2:$J$840,5,0)</f>
        <v>0</v>
      </c>
      <c r="G89" s="379">
        <f>VLOOKUP($B89,'1.วาง งบทดลอง 4 แถว'!$E$2:$J$840,6,0)</f>
        <v>0</v>
      </c>
      <c r="H89" s="380">
        <f t="shared" si="8"/>
        <v>0</v>
      </c>
      <c r="I89" s="384"/>
      <c r="J89" s="385"/>
      <c r="K89" s="385"/>
      <c r="L89" s="377">
        <f>VLOOKUP($B89,'1.วาง งบทดลอง 4 แถว'!$E$841:$J$1679,3,0)</f>
        <v>0</v>
      </c>
      <c r="M89" s="378">
        <f>VLOOKUP($B89,'1.วาง งบทดลอง 4 แถว'!$E$841:$J$1679,4,0)</f>
        <v>0</v>
      </c>
      <c r="N89" s="378">
        <f>VLOOKUP($B89,'1.วาง งบทดลอง 4 แถว'!$E$841:$J$1679,5,0)</f>
        <v>0</v>
      </c>
      <c r="O89" s="379">
        <f>VLOOKUP($B89,'1.วาง งบทดลอง 4 แถว'!$E$841:$J$1679,6,0)</f>
        <v>0</v>
      </c>
      <c r="P89" s="380">
        <f t="shared" si="9"/>
        <v>0</v>
      </c>
      <c r="Q89" s="384"/>
      <c r="R89" s="385"/>
      <c r="S89" s="386"/>
      <c r="T89" s="377">
        <f>VLOOKUP($B89,'1.วาง งบทดลอง 4 แถว'!$E$1680:$J$2518,3,0)</f>
        <v>0</v>
      </c>
      <c r="U89" s="378">
        <f>VLOOKUP($B89,'1.วาง งบทดลอง 4 แถว'!$E$1680:$J$2518,4,0)</f>
        <v>0</v>
      </c>
      <c r="V89" s="378">
        <f>VLOOKUP($B89,'1.วาง งบทดลอง 4 แถว'!$E$1680:$J$2518,5,0)</f>
        <v>0</v>
      </c>
      <c r="W89" s="379">
        <f>VLOOKUP($B89,'1.วาง งบทดลอง 4 แถว'!$E$1680:$J$2518,6,0)</f>
        <v>0</v>
      </c>
      <c r="X89" s="380">
        <f t="shared" si="10"/>
        <v>0</v>
      </c>
      <c r="Y89" s="385"/>
      <c r="Z89" s="385"/>
      <c r="AA89" s="385"/>
      <c r="AB89" s="377">
        <f>VLOOKUP($B89,'1.วาง งบทดลอง 4 แถว'!$E$2519:$J$3357,3,0)</f>
        <v>0</v>
      </c>
      <c r="AC89" s="378">
        <f>VLOOKUP($B89,'1.วาง งบทดลอง 4 แถว'!$E$2519:$J$3357,4,0)</f>
        <v>0</v>
      </c>
      <c r="AD89" s="378">
        <f>VLOOKUP($B89,'1.วาง งบทดลอง 4 แถว'!$E$2519:$J$3357,5,0)</f>
        <v>0</v>
      </c>
      <c r="AE89" s="379">
        <f>VLOOKUP($B89,'1.วาง งบทดลอง 4 แถว'!$E$2519:$J$3357,6,0)</f>
        <v>0</v>
      </c>
      <c r="AF89" s="380">
        <f t="shared" si="11"/>
        <v>0</v>
      </c>
      <c r="AG89" s="384"/>
      <c r="AH89" s="385"/>
      <c r="AI89" s="385"/>
      <c r="AJ89" s="377">
        <f>VLOOKUP($B89,'1.วาง งบทดลอง 4 แถว'!$E$3358:$J$4196,3,0)</f>
        <v>0</v>
      </c>
      <c r="AK89" s="378">
        <f>VLOOKUP($B89,'1.วาง งบทดลอง 4 แถว'!$E$3358:$J$4196,4,0)</f>
        <v>0</v>
      </c>
      <c r="AL89" s="378">
        <f>VLOOKUP($B89,'1.วาง งบทดลอง 4 แถว'!$E$3358:$J$4196,5,0)</f>
        <v>0</v>
      </c>
      <c r="AM89" s="379">
        <f>VLOOKUP($B89,'1.วาง งบทดลอง 4 แถว'!$E$3358:$J$4196,6,0)</f>
        <v>0</v>
      </c>
      <c r="AN89" s="380">
        <f t="shared" si="12"/>
        <v>0</v>
      </c>
      <c r="AO89" s="385"/>
      <c r="AP89" s="385"/>
      <c r="AQ89" s="385"/>
      <c r="AR89" s="377">
        <f>VLOOKUP($B89,'1.วาง งบทดลอง 4 แถว'!$E$4197:$J$5035,3,0)</f>
        <v>0</v>
      </c>
      <c r="AS89" s="378">
        <f>VLOOKUP($B89,'1.วาง งบทดลอง 4 แถว'!$E$4197:$J$5035,4,0)</f>
        <v>0</v>
      </c>
      <c r="AT89" s="378">
        <f>VLOOKUP($B89,'1.วาง งบทดลอง 4 แถว'!$E$4197:$J$5035,5,0)</f>
        <v>0</v>
      </c>
      <c r="AU89" s="379">
        <f>VLOOKUP($B89,'1.วาง งบทดลอง 4 แถว'!$E$4197:$J$5035,6,0)</f>
        <v>0</v>
      </c>
      <c r="AV89" s="380">
        <f t="shared" si="13"/>
        <v>0</v>
      </c>
      <c r="AW89" s="384"/>
      <c r="AX89" s="385"/>
      <c r="AY89" s="385"/>
      <c r="AZ89" s="377">
        <f>VLOOKUP($B89,'1.วาง งบทดลอง 4 แถว'!$E$5036:$J$5874,3,0)</f>
        <v>0</v>
      </c>
      <c r="BA89" s="378">
        <f>VLOOKUP($B89,'1.วาง งบทดลอง 4 แถว'!$E$5036:$J$5874,4,0)</f>
        <v>0</v>
      </c>
      <c r="BB89" s="378">
        <f>VLOOKUP($B89,'1.วาง งบทดลอง 4 แถว'!$E$5036:$J$5874,5,0)</f>
        <v>0</v>
      </c>
      <c r="BC89" s="379">
        <f>VLOOKUP($B89,'1.วาง งบทดลอง 4 แถว'!$E$5036:$J$5874,6,0)</f>
        <v>0</v>
      </c>
      <c r="BD89" s="380">
        <f t="shared" si="14"/>
        <v>0</v>
      </c>
      <c r="BE89" s="384"/>
      <c r="BF89" s="385"/>
      <c r="BG89" s="385"/>
      <c r="BH89" s="377">
        <f>VLOOKUP($B89,'1.วาง งบทดลอง 4 แถว'!$E$5875:$J$6713,3,0)</f>
        <v>0</v>
      </c>
      <c r="BI89" s="378">
        <f>VLOOKUP($B89,'1.วาง งบทดลอง 4 แถว'!$E$5875:$J$6713,4,0)</f>
        <v>0</v>
      </c>
      <c r="BJ89" s="378">
        <f>VLOOKUP($B89,'1.วาง งบทดลอง 4 แถว'!$E$5875:$J$6713,5,0)</f>
        <v>0</v>
      </c>
      <c r="BK89" s="379">
        <f>VLOOKUP($B89,'1.วาง งบทดลอง 4 แถว'!$E$5875:$J$6713,6,0)</f>
        <v>0</v>
      </c>
      <c r="BL89" s="380">
        <f t="shared" si="15"/>
        <v>0</v>
      </c>
      <c r="BM89" s="385"/>
      <c r="BN89" s="385"/>
      <c r="BO89" s="386"/>
    </row>
    <row r="90" spans="1:67" ht="19.2" customHeight="1">
      <c r="A90" s="374">
        <v>87</v>
      </c>
      <c r="B90" s="375" t="s">
        <v>492</v>
      </c>
      <c r="C90" s="376" t="s">
        <v>7</v>
      </c>
      <c r="D90" s="377">
        <f>VLOOKUP($B90,'1.วาง งบทดลอง 4 แถว'!$E$2:$J$840,3,0)</f>
        <v>0</v>
      </c>
      <c r="E90" s="378">
        <f>VLOOKUP($B90,'1.วาง งบทดลอง 4 แถว'!$E$2:$J$840,4,0)</f>
        <v>0</v>
      </c>
      <c r="F90" s="378">
        <f>VLOOKUP($B90,'1.วาง งบทดลอง 4 แถว'!$E$2:$J$840,5,0)</f>
        <v>0</v>
      </c>
      <c r="G90" s="379">
        <f>VLOOKUP($B90,'1.วาง งบทดลอง 4 แถว'!$E$2:$J$840,6,0)</f>
        <v>0</v>
      </c>
      <c r="H90" s="380">
        <f t="shared" si="8"/>
        <v>0</v>
      </c>
      <c r="I90" s="384"/>
      <c r="J90" s="385"/>
      <c r="K90" s="385"/>
      <c r="L90" s="377">
        <f>VLOOKUP($B90,'1.วาง งบทดลอง 4 แถว'!$E$841:$J$1679,3,0)</f>
        <v>0</v>
      </c>
      <c r="M90" s="378">
        <f>VLOOKUP($B90,'1.วาง งบทดลอง 4 แถว'!$E$841:$J$1679,4,0)</f>
        <v>0</v>
      </c>
      <c r="N90" s="378">
        <f>VLOOKUP($B90,'1.วาง งบทดลอง 4 แถว'!$E$841:$J$1679,5,0)</f>
        <v>0</v>
      </c>
      <c r="O90" s="379">
        <f>VLOOKUP($B90,'1.วาง งบทดลอง 4 แถว'!$E$841:$J$1679,6,0)</f>
        <v>0</v>
      </c>
      <c r="P90" s="380">
        <f t="shared" si="9"/>
        <v>0</v>
      </c>
      <c r="Q90" s="384"/>
      <c r="R90" s="385"/>
      <c r="S90" s="386"/>
      <c r="T90" s="377">
        <f>VLOOKUP($B90,'1.วาง งบทดลอง 4 แถว'!$E$1680:$J$2518,3,0)</f>
        <v>0</v>
      </c>
      <c r="U90" s="378">
        <f>VLOOKUP($B90,'1.วาง งบทดลอง 4 แถว'!$E$1680:$J$2518,4,0)</f>
        <v>0</v>
      </c>
      <c r="V90" s="378">
        <f>VLOOKUP($B90,'1.วาง งบทดลอง 4 แถว'!$E$1680:$J$2518,5,0)</f>
        <v>0</v>
      </c>
      <c r="W90" s="379">
        <f>VLOOKUP($B90,'1.วาง งบทดลอง 4 แถว'!$E$1680:$J$2518,6,0)</f>
        <v>0</v>
      </c>
      <c r="X90" s="380">
        <f t="shared" si="10"/>
        <v>0</v>
      </c>
      <c r="Y90" s="385"/>
      <c r="Z90" s="385"/>
      <c r="AA90" s="385"/>
      <c r="AB90" s="377">
        <f>VLOOKUP($B90,'1.วาง งบทดลอง 4 แถว'!$E$2519:$J$3357,3,0)</f>
        <v>0</v>
      </c>
      <c r="AC90" s="378">
        <f>VLOOKUP($B90,'1.วาง งบทดลอง 4 แถว'!$E$2519:$J$3357,4,0)</f>
        <v>0</v>
      </c>
      <c r="AD90" s="378">
        <f>VLOOKUP($B90,'1.วาง งบทดลอง 4 แถว'!$E$2519:$J$3357,5,0)</f>
        <v>0</v>
      </c>
      <c r="AE90" s="379">
        <f>VLOOKUP($B90,'1.วาง งบทดลอง 4 แถว'!$E$2519:$J$3357,6,0)</f>
        <v>0</v>
      </c>
      <c r="AF90" s="380">
        <f t="shared" si="11"/>
        <v>0</v>
      </c>
      <c r="AG90" s="384"/>
      <c r="AH90" s="385"/>
      <c r="AI90" s="385"/>
      <c r="AJ90" s="377">
        <f>VLOOKUP($B90,'1.วาง งบทดลอง 4 แถว'!$E$3358:$J$4196,3,0)</f>
        <v>0</v>
      </c>
      <c r="AK90" s="378">
        <f>VLOOKUP($B90,'1.วาง งบทดลอง 4 แถว'!$E$3358:$J$4196,4,0)</f>
        <v>0</v>
      </c>
      <c r="AL90" s="378">
        <f>VLOOKUP($B90,'1.วาง งบทดลอง 4 แถว'!$E$3358:$J$4196,5,0)</f>
        <v>0</v>
      </c>
      <c r="AM90" s="379">
        <f>VLOOKUP($B90,'1.วาง งบทดลอง 4 แถว'!$E$3358:$J$4196,6,0)</f>
        <v>0</v>
      </c>
      <c r="AN90" s="380">
        <f t="shared" si="12"/>
        <v>0</v>
      </c>
      <c r="AO90" s="385"/>
      <c r="AP90" s="385"/>
      <c r="AQ90" s="385"/>
      <c r="AR90" s="377">
        <f>VLOOKUP($B90,'1.วาง งบทดลอง 4 แถว'!$E$4197:$J$5035,3,0)</f>
        <v>0</v>
      </c>
      <c r="AS90" s="378">
        <f>VLOOKUP($B90,'1.วาง งบทดลอง 4 แถว'!$E$4197:$J$5035,4,0)</f>
        <v>0</v>
      </c>
      <c r="AT90" s="378">
        <f>VLOOKUP($B90,'1.วาง งบทดลอง 4 แถว'!$E$4197:$J$5035,5,0)</f>
        <v>0</v>
      </c>
      <c r="AU90" s="379">
        <f>VLOOKUP($B90,'1.วาง งบทดลอง 4 แถว'!$E$4197:$J$5035,6,0)</f>
        <v>0</v>
      </c>
      <c r="AV90" s="380">
        <f t="shared" si="13"/>
        <v>0</v>
      </c>
      <c r="AW90" s="384"/>
      <c r="AX90" s="385"/>
      <c r="AY90" s="385"/>
      <c r="AZ90" s="377">
        <f>VLOOKUP($B90,'1.วาง งบทดลอง 4 แถว'!$E$5036:$J$5874,3,0)</f>
        <v>0</v>
      </c>
      <c r="BA90" s="378">
        <f>VLOOKUP($B90,'1.วาง งบทดลอง 4 แถว'!$E$5036:$J$5874,4,0)</f>
        <v>0</v>
      </c>
      <c r="BB90" s="378">
        <f>VLOOKUP($B90,'1.วาง งบทดลอง 4 แถว'!$E$5036:$J$5874,5,0)</f>
        <v>0</v>
      </c>
      <c r="BC90" s="379">
        <f>VLOOKUP($B90,'1.วาง งบทดลอง 4 แถว'!$E$5036:$J$5874,6,0)</f>
        <v>0</v>
      </c>
      <c r="BD90" s="380">
        <f t="shared" si="14"/>
        <v>0</v>
      </c>
      <c r="BE90" s="384"/>
      <c r="BF90" s="385"/>
      <c r="BG90" s="385"/>
      <c r="BH90" s="377">
        <f>VLOOKUP($B90,'1.วาง งบทดลอง 4 แถว'!$E$5875:$J$6713,3,0)</f>
        <v>0</v>
      </c>
      <c r="BI90" s="378">
        <f>VLOOKUP($B90,'1.วาง งบทดลอง 4 แถว'!$E$5875:$J$6713,4,0)</f>
        <v>0</v>
      </c>
      <c r="BJ90" s="378">
        <f>VLOOKUP($B90,'1.วาง งบทดลอง 4 แถว'!$E$5875:$J$6713,5,0)</f>
        <v>0</v>
      </c>
      <c r="BK90" s="379">
        <f>VLOOKUP($B90,'1.วาง งบทดลอง 4 แถว'!$E$5875:$J$6713,6,0)</f>
        <v>0</v>
      </c>
      <c r="BL90" s="380">
        <f t="shared" si="15"/>
        <v>0</v>
      </c>
      <c r="BM90" s="385"/>
      <c r="BN90" s="385"/>
      <c r="BO90" s="386"/>
    </row>
    <row r="91" spans="1:67" s="394" customFormat="1" ht="19.5" customHeight="1">
      <c r="A91" s="374">
        <v>88</v>
      </c>
      <c r="B91" s="388" t="s">
        <v>493</v>
      </c>
      <c r="C91" s="389" t="s">
        <v>1800</v>
      </c>
      <c r="D91" s="377">
        <f>VLOOKUP($B91,'1.วาง งบทดลอง 4 แถว'!$E$2:$J$840,3,0)</f>
        <v>0</v>
      </c>
      <c r="E91" s="378">
        <f>VLOOKUP($B91,'1.วาง งบทดลอง 4 แถว'!$E$2:$J$840,4,0)</f>
        <v>0</v>
      </c>
      <c r="F91" s="378">
        <f>VLOOKUP($B91,'1.วาง งบทดลอง 4 แถว'!$E$2:$J$840,5,0)</f>
        <v>0</v>
      </c>
      <c r="G91" s="379">
        <f>VLOOKUP($B91,'1.วาง งบทดลอง 4 แถว'!$E$2:$J$840,6,0)</f>
        <v>0</v>
      </c>
      <c r="H91" s="380">
        <f t="shared" si="8"/>
        <v>0</v>
      </c>
      <c r="I91" s="391"/>
      <c r="J91" s="392"/>
      <c r="K91" s="392"/>
      <c r="L91" s="377">
        <f>VLOOKUP($B91,'1.วาง งบทดลอง 4 แถว'!$E$841:$J$1679,3,0)</f>
        <v>0</v>
      </c>
      <c r="M91" s="378">
        <f>VLOOKUP($B91,'1.วาง งบทดลอง 4 แถว'!$E$841:$J$1679,4,0)</f>
        <v>0</v>
      </c>
      <c r="N91" s="378">
        <f>VLOOKUP($B91,'1.วาง งบทดลอง 4 แถว'!$E$841:$J$1679,5,0)</f>
        <v>0</v>
      </c>
      <c r="O91" s="379">
        <f>VLOOKUP($B91,'1.วาง งบทดลอง 4 แถว'!$E$841:$J$1679,6,0)</f>
        <v>0</v>
      </c>
      <c r="P91" s="380">
        <f t="shared" si="9"/>
        <v>0</v>
      </c>
      <c r="Q91" s="391"/>
      <c r="R91" s="392"/>
      <c r="S91" s="393"/>
      <c r="T91" s="377">
        <f>VLOOKUP($B91,'1.วาง งบทดลอง 4 แถว'!$E$1680:$J$2518,3,0)</f>
        <v>0</v>
      </c>
      <c r="U91" s="378">
        <f>VLOOKUP($B91,'1.วาง งบทดลอง 4 แถว'!$E$1680:$J$2518,4,0)</f>
        <v>0</v>
      </c>
      <c r="V91" s="378">
        <f>VLOOKUP($B91,'1.วาง งบทดลอง 4 แถว'!$E$1680:$J$2518,5,0)</f>
        <v>0</v>
      </c>
      <c r="W91" s="379">
        <f>VLOOKUP($B91,'1.วาง งบทดลอง 4 แถว'!$E$1680:$J$2518,6,0)</f>
        <v>0</v>
      </c>
      <c r="X91" s="380">
        <f t="shared" si="10"/>
        <v>0</v>
      </c>
      <c r="Y91" s="392"/>
      <c r="Z91" s="392"/>
      <c r="AA91" s="392"/>
      <c r="AB91" s="377">
        <f>VLOOKUP($B91,'1.วาง งบทดลอง 4 แถว'!$E$2519:$J$3357,3,0)</f>
        <v>0</v>
      </c>
      <c r="AC91" s="378">
        <f>VLOOKUP($B91,'1.วาง งบทดลอง 4 แถว'!$E$2519:$J$3357,4,0)</f>
        <v>0</v>
      </c>
      <c r="AD91" s="378">
        <f>VLOOKUP($B91,'1.วาง งบทดลอง 4 แถว'!$E$2519:$J$3357,5,0)</f>
        <v>7782</v>
      </c>
      <c r="AE91" s="379">
        <f>VLOOKUP($B91,'1.วาง งบทดลอง 4 แถว'!$E$2519:$J$3357,6,0)</f>
        <v>0</v>
      </c>
      <c r="AF91" s="380">
        <f t="shared" si="11"/>
        <v>7782</v>
      </c>
      <c r="AG91" s="391"/>
      <c r="AH91" s="392"/>
      <c r="AI91" s="392"/>
      <c r="AJ91" s="377">
        <f>VLOOKUP($B91,'1.วาง งบทดลอง 4 แถว'!$E$3358:$J$4196,3,0)</f>
        <v>0</v>
      </c>
      <c r="AK91" s="378">
        <f>VLOOKUP($B91,'1.วาง งบทดลอง 4 แถว'!$E$3358:$J$4196,4,0)</f>
        <v>0</v>
      </c>
      <c r="AL91" s="378">
        <f>VLOOKUP($B91,'1.วาง งบทดลอง 4 แถว'!$E$3358:$J$4196,5,0)</f>
        <v>0</v>
      </c>
      <c r="AM91" s="379">
        <f>VLOOKUP($B91,'1.วาง งบทดลอง 4 แถว'!$E$3358:$J$4196,6,0)</f>
        <v>0</v>
      </c>
      <c r="AN91" s="380">
        <f t="shared" si="12"/>
        <v>0</v>
      </c>
      <c r="AO91" s="392"/>
      <c r="AP91" s="392"/>
      <c r="AQ91" s="392"/>
      <c r="AR91" s="377">
        <f>VLOOKUP($B91,'1.วาง งบทดลอง 4 แถว'!$E$4197:$J$5035,3,0)</f>
        <v>0</v>
      </c>
      <c r="AS91" s="378">
        <f>VLOOKUP($B91,'1.วาง งบทดลอง 4 แถว'!$E$4197:$J$5035,4,0)</f>
        <v>0</v>
      </c>
      <c r="AT91" s="378">
        <f>VLOOKUP($B91,'1.วาง งบทดลอง 4 แถว'!$E$4197:$J$5035,5,0)</f>
        <v>0</v>
      </c>
      <c r="AU91" s="379">
        <f>VLOOKUP($B91,'1.วาง งบทดลอง 4 แถว'!$E$4197:$J$5035,6,0)</f>
        <v>0</v>
      </c>
      <c r="AV91" s="380">
        <f t="shared" si="13"/>
        <v>0</v>
      </c>
      <c r="AW91" s="391"/>
      <c r="AX91" s="392"/>
      <c r="AY91" s="392"/>
      <c r="AZ91" s="377">
        <f>VLOOKUP($B91,'1.วาง งบทดลอง 4 แถว'!$E$5036:$J$5874,3,0)</f>
        <v>0</v>
      </c>
      <c r="BA91" s="378">
        <f>VLOOKUP($B91,'1.วาง งบทดลอง 4 แถว'!$E$5036:$J$5874,4,0)</f>
        <v>0</v>
      </c>
      <c r="BB91" s="378">
        <f>VLOOKUP($B91,'1.วาง งบทดลอง 4 แถว'!$E$5036:$J$5874,5,0)</f>
        <v>0</v>
      </c>
      <c r="BC91" s="379">
        <f>VLOOKUP($B91,'1.วาง งบทดลอง 4 แถว'!$E$5036:$J$5874,6,0)</f>
        <v>0</v>
      </c>
      <c r="BD91" s="380">
        <f t="shared" si="14"/>
        <v>0</v>
      </c>
      <c r="BE91" s="391"/>
      <c r="BF91" s="392"/>
      <c r="BG91" s="392"/>
      <c r="BH91" s="377">
        <f>VLOOKUP($B91,'1.วาง งบทดลอง 4 แถว'!$E$5875:$J$6713,3,0)</f>
        <v>0</v>
      </c>
      <c r="BI91" s="378">
        <f>VLOOKUP($B91,'1.วาง งบทดลอง 4 แถว'!$E$5875:$J$6713,4,0)</f>
        <v>0</v>
      </c>
      <c r="BJ91" s="378">
        <f>VLOOKUP($B91,'1.วาง งบทดลอง 4 แถว'!$E$5875:$J$6713,5,0)</f>
        <v>0</v>
      </c>
      <c r="BK91" s="379">
        <f>VLOOKUP($B91,'1.วาง งบทดลอง 4 แถว'!$E$5875:$J$6713,6,0)</f>
        <v>0</v>
      </c>
      <c r="BL91" s="380">
        <f t="shared" si="15"/>
        <v>0</v>
      </c>
      <c r="BM91" s="392"/>
      <c r="BN91" s="392"/>
      <c r="BO91" s="393"/>
    </row>
    <row r="92" spans="1:67" ht="19.5" customHeight="1">
      <c r="A92" s="374">
        <v>89</v>
      </c>
      <c r="B92" s="375" t="s">
        <v>494</v>
      </c>
      <c r="C92" s="376" t="s">
        <v>1801</v>
      </c>
      <c r="D92" s="377">
        <f>VLOOKUP($B92,'1.วาง งบทดลอง 4 แถว'!$E$2:$J$840,3,0)</f>
        <v>774133.17</v>
      </c>
      <c r="E92" s="378">
        <f>VLOOKUP($B92,'1.วาง งบทดลอง 4 แถว'!$E$2:$J$840,4,0)</f>
        <v>583407.72</v>
      </c>
      <c r="F92" s="378">
        <f>VLOOKUP($B92,'1.วาง งบทดลอง 4 แถว'!$E$2:$J$840,5,0)</f>
        <v>2795575.18</v>
      </c>
      <c r="G92" s="379">
        <f>VLOOKUP($B92,'1.วาง งบทดลอง 4 แถว'!$E$2:$J$840,6,0)</f>
        <v>0</v>
      </c>
      <c r="H92" s="380">
        <f t="shared" si="8"/>
        <v>2795575.18</v>
      </c>
      <c r="I92" s="384"/>
      <c r="J92" s="385"/>
      <c r="K92" s="385"/>
      <c r="L92" s="377">
        <f>VLOOKUP($B92,'1.วาง งบทดลอง 4 แถว'!$E$841:$J$1679,3,0)</f>
        <v>42102.35</v>
      </c>
      <c r="M92" s="378">
        <f>VLOOKUP($B92,'1.วาง งบทดลอง 4 แถว'!$E$841:$J$1679,4,0)</f>
        <v>44038.03</v>
      </c>
      <c r="N92" s="378">
        <f>VLOOKUP($B92,'1.วาง งบทดลอง 4 แถว'!$E$841:$J$1679,5,0)</f>
        <v>49727.97</v>
      </c>
      <c r="O92" s="379">
        <f>VLOOKUP($B92,'1.วาง งบทดลอง 4 แถว'!$E$841:$J$1679,6,0)</f>
        <v>0</v>
      </c>
      <c r="P92" s="380">
        <f t="shared" si="9"/>
        <v>49727.97</v>
      </c>
      <c r="Q92" s="384"/>
      <c r="R92" s="385"/>
      <c r="S92" s="386"/>
      <c r="T92" s="377">
        <f>VLOOKUP($B92,'1.วาง งบทดลอง 4 แถว'!$E$1680:$J$2518,3,0)</f>
        <v>5538.58</v>
      </c>
      <c r="U92" s="378">
        <f>VLOOKUP($B92,'1.วาง งบทดลอง 4 แถว'!$E$1680:$J$2518,4,0)</f>
        <v>46315.24</v>
      </c>
      <c r="V92" s="378">
        <f>VLOOKUP($B92,'1.วาง งบทดลอง 4 แถว'!$E$1680:$J$2518,5,0)</f>
        <v>220019.39</v>
      </c>
      <c r="W92" s="379">
        <f>VLOOKUP($B92,'1.วาง งบทดลอง 4 แถว'!$E$1680:$J$2518,6,0)</f>
        <v>0</v>
      </c>
      <c r="X92" s="380">
        <f t="shared" si="10"/>
        <v>220019.39</v>
      </c>
      <c r="Y92" s="385"/>
      <c r="Z92" s="385"/>
      <c r="AA92" s="385"/>
      <c r="AB92" s="377">
        <f>VLOOKUP($B92,'1.วาง งบทดลอง 4 แถว'!$E$2519:$J$3357,3,0)</f>
        <v>45225.5</v>
      </c>
      <c r="AC92" s="378">
        <f>VLOOKUP($B92,'1.วาง งบทดลอง 4 แถว'!$E$2519:$J$3357,4,0)</f>
        <v>35909.68</v>
      </c>
      <c r="AD92" s="378">
        <f>VLOOKUP($B92,'1.วาง งบทดลอง 4 แถว'!$E$2519:$J$3357,5,0)</f>
        <v>1821640.04</v>
      </c>
      <c r="AE92" s="379">
        <f>VLOOKUP($B92,'1.วาง งบทดลอง 4 แถว'!$E$2519:$J$3357,6,0)</f>
        <v>0</v>
      </c>
      <c r="AF92" s="380">
        <f t="shared" si="11"/>
        <v>1821640.04</v>
      </c>
      <c r="AG92" s="384"/>
      <c r="AH92" s="385"/>
      <c r="AI92" s="385"/>
      <c r="AJ92" s="377">
        <f>VLOOKUP($B92,'1.วาง งบทดลอง 4 แถว'!$E$3358:$J$4196,3,0)</f>
        <v>19609.61</v>
      </c>
      <c r="AK92" s="378">
        <f>VLOOKUP($B92,'1.วาง งบทดลอง 4 แถว'!$E$3358:$J$4196,4,0)</f>
        <v>12915.06</v>
      </c>
      <c r="AL92" s="378">
        <f>VLOOKUP($B92,'1.วาง งบทดลอง 4 แถว'!$E$3358:$J$4196,5,0)</f>
        <v>178443.46</v>
      </c>
      <c r="AM92" s="379">
        <f>VLOOKUP($B92,'1.วาง งบทดลอง 4 แถว'!$E$3358:$J$4196,6,0)</f>
        <v>0</v>
      </c>
      <c r="AN92" s="380">
        <f t="shared" si="12"/>
        <v>178443.46</v>
      </c>
      <c r="AO92" s="385"/>
      <c r="AP92" s="385"/>
      <c r="AQ92" s="385"/>
      <c r="AR92" s="377">
        <f>VLOOKUP($B92,'1.วาง งบทดลอง 4 แถว'!$E$4197:$J$5035,3,0)</f>
        <v>30589.79</v>
      </c>
      <c r="AS92" s="378">
        <f>VLOOKUP($B92,'1.วาง งบทดลอง 4 แถว'!$E$4197:$J$5035,4,0)</f>
        <v>33250.76</v>
      </c>
      <c r="AT92" s="378">
        <f>VLOOKUP($B92,'1.วาง งบทดลอง 4 แถว'!$E$4197:$J$5035,5,0)</f>
        <v>42991.040000000001</v>
      </c>
      <c r="AU92" s="379">
        <f>VLOOKUP($B92,'1.วาง งบทดลอง 4 แถว'!$E$4197:$J$5035,6,0)</f>
        <v>0</v>
      </c>
      <c r="AV92" s="380">
        <f t="shared" si="13"/>
        <v>42991.040000000001</v>
      </c>
      <c r="AW92" s="384"/>
      <c r="AX92" s="385"/>
      <c r="AY92" s="385"/>
      <c r="AZ92" s="377">
        <f>VLOOKUP($B92,'1.วาง งบทดลอง 4 แถว'!$E$5036:$J$5874,3,0)</f>
        <v>25692.080000000002</v>
      </c>
      <c r="BA92" s="378">
        <f>VLOOKUP($B92,'1.วาง งบทดลอง 4 แถว'!$E$5036:$J$5874,4,0)</f>
        <v>5124.2700000000004</v>
      </c>
      <c r="BB92" s="378">
        <f>VLOOKUP($B92,'1.วาง งบทดลอง 4 แถว'!$E$5036:$J$5874,5,0)</f>
        <v>275324.68</v>
      </c>
      <c r="BC92" s="379">
        <f>VLOOKUP($B92,'1.วาง งบทดลอง 4 แถว'!$E$5036:$J$5874,6,0)</f>
        <v>0</v>
      </c>
      <c r="BD92" s="380">
        <f t="shared" si="14"/>
        <v>275324.68</v>
      </c>
      <c r="BE92" s="384"/>
      <c r="BF92" s="385"/>
      <c r="BG92" s="385"/>
      <c r="BH92" s="377">
        <f>VLOOKUP($B92,'1.วาง งบทดลอง 4 แถว'!$E$5875:$J$6713,3,0)</f>
        <v>14278.53</v>
      </c>
      <c r="BI92" s="378">
        <f>VLOOKUP($B92,'1.วาง งบทดลอง 4 แถว'!$E$5875:$J$6713,4,0)</f>
        <v>10343.02</v>
      </c>
      <c r="BJ92" s="378">
        <f>VLOOKUP($B92,'1.วาง งบทดลอง 4 แถว'!$E$5875:$J$6713,5,0)</f>
        <v>88926.82</v>
      </c>
      <c r="BK92" s="379">
        <f>VLOOKUP($B92,'1.วาง งบทดลอง 4 แถว'!$E$5875:$J$6713,6,0)</f>
        <v>0</v>
      </c>
      <c r="BL92" s="380">
        <f t="shared" si="15"/>
        <v>88926.82</v>
      </c>
      <c r="BM92" s="385"/>
      <c r="BN92" s="385"/>
      <c r="BO92" s="386"/>
    </row>
    <row r="93" spans="1:67" ht="19.5" customHeight="1">
      <c r="A93" s="374">
        <v>90</v>
      </c>
      <c r="B93" s="375" t="s">
        <v>495</v>
      </c>
      <c r="C93" s="376" t="s">
        <v>1802</v>
      </c>
      <c r="D93" s="377">
        <f>VLOOKUP($B93,'1.วาง งบทดลอง 4 แถว'!$E$2:$J$840,3,0)</f>
        <v>105103.97</v>
      </c>
      <c r="E93" s="378">
        <f>VLOOKUP($B93,'1.วาง งบทดลอง 4 แถว'!$E$2:$J$840,4,0)</f>
        <v>59702.92</v>
      </c>
      <c r="F93" s="378">
        <f>VLOOKUP($B93,'1.วาง งบทดลอง 4 แถว'!$E$2:$J$840,5,0)</f>
        <v>47532.78</v>
      </c>
      <c r="G93" s="379">
        <f>VLOOKUP($B93,'1.วาง งบทดลอง 4 แถว'!$E$2:$J$840,6,0)</f>
        <v>0</v>
      </c>
      <c r="H93" s="380">
        <f t="shared" si="8"/>
        <v>47532.78</v>
      </c>
      <c r="I93" s="384"/>
      <c r="J93" s="385"/>
      <c r="K93" s="385"/>
      <c r="L93" s="377">
        <f>VLOOKUP($B93,'1.วาง งบทดลอง 4 แถว'!$E$841:$J$1679,3,0)</f>
        <v>1375.24</v>
      </c>
      <c r="M93" s="378">
        <f>VLOOKUP($B93,'1.วาง งบทดลอง 4 แถว'!$E$841:$J$1679,4,0)</f>
        <v>1099.8399999999999</v>
      </c>
      <c r="N93" s="378">
        <f>VLOOKUP($B93,'1.วาง งบทดลอง 4 แถว'!$E$841:$J$1679,5,0)</f>
        <v>293.39999999999998</v>
      </c>
      <c r="O93" s="379">
        <f>VLOOKUP($B93,'1.วาง งบทดลอง 4 แถว'!$E$841:$J$1679,6,0)</f>
        <v>0</v>
      </c>
      <c r="P93" s="380">
        <f t="shared" si="9"/>
        <v>293.39999999999998</v>
      </c>
      <c r="Q93" s="384"/>
      <c r="R93" s="385"/>
      <c r="S93" s="386"/>
      <c r="T93" s="377">
        <f>VLOOKUP($B93,'1.วาง งบทดลอง 4 แถว'!$E$1680:$J$2518,3,0)</f>
        <v>2461.25</v>
      </c>
      <c r="U93" s="378">
        <f>VLOOKUP($B93,'1.วาง งบทดลอง 4 แถว'!$E$1680:$J$2518,4,0)</f>
        <v>2461.25</v>
      </c>
      <c r="V93" s="378">
        <f>VLOOKUP($B93,'1.วาง งบทดลอง 4 แถว'!$E$1680:$J$2518,5,0)</f>
        <v>0</v>
      </c>
      <c r="W93" s="379">
        <f>VLOOKUP($B93,'1.วาง งบทดลอง 4 แถว'!$E$1680:$J$2518,6,0)</f>
        <v>0</v>
      </c>
      <c r="X93" s="380">
        <f t="shared" si="10"/>
        <v>0</v>
      </c>
      <c r="Y93" s="385"/>
      <c r="Z93" s="385"/>
      <c r="AA93" s="385"/>
      <c r="AB93" s="377">
        <f>VLOOKUP($B93,'1.วาง งบทดลอง 4 แถว'!$E$2519:$J$3357,3,0)</f>
        <v>0</v>
      </c>
      <c r="AC93" s="378">
        <f>VLOOKUP($B93,'1.วาง งบทดลอง 4 แถว'!$E$2519:$J$3357,4,0)</f>
        <v>0</v>
      </c>
      <c r="AD93" s="378">
        <f>VLOOKUP($B93,'1.วาง งบทดลอง 4 แถว'!$E$2519:$J$3357,5,0)</f>
        <v>0</v>
      </c>
      <c r="AE93" s="379">
        <f>VLOOKUP($B93,'1.วาง งบทดลอง 4 แถว'!$E$2519:$J$3357,6,0)</f>
        <v>0</v>
      </c>
      <c r="AF93" s="380">
        <f t="shared" si="11"/>
        <v>0</v>
      </c>
      <c r="AG93" s="384"/>
      <c r="AH93" s="385"/>
      <c r="AI93" s="385"/>
      <c r="AJ93" s="377">
        <f>VLOOKUP($B93,'1.วาง งบทดลอง 4 แถว'!$E$3358:$J$4196,3,0)</f>
        <v>18920.75</v>
      </c>
      <c r="AK93" s="378">
        <f>VLOOKUP($B93,'1.วาง งบทดลอง 4 แถว'!$E$3358:$J$4196,4,0)</f>
        <v>17531.599999999999</v>
      </c>
      <c r="AL93" s="378">
        <f>VLOOKUP($B93,'1.วาง งบทดลอง 4 แถว'!$E$3358:$J$4196,5,0)</f>
        <v>64208.95</v>
      </c>
      <c r="AM93" s="379">
        <f>VLOOKUP($B93,'1.วาง งบทดลอง 4 แถว'!$E$3358:$J$4196,6,0)</f>
        <v>0</v>
      </c>
      <c r="AN93" s="380">
        <f t="shared" si="12"/>
        <v>64208.95</v>
      </c>
      <c r="AO93" s="385"/>
      <c r="AP93" s="385"/>
      <c r="AQ93" s="385"/>
      <c r="AR93" s="377">
        <f>VLOOKUP($B93,'1.วาง งบทดลอง 4 แถว'!$E$4197:$J$5035,3,0)</f>
        <v>0</v>
      </c>
      <c r="AS93" s="378">
        <f>VLOOKUP($B93,'1.วาง งบทดลอง 4 แถว'!$E$4197:$J$5035,4,0)</f>
        <v>0</v>
      </c>
      <c r="AT93" s="378">
        <f>VLOOKUP($B93,'1.วาง งบทดลอง 4 แถว'!$E$4197:$J$5035,5,0)</f>
        <v>0</v>
      </c>
      <c r="AU93" s="379">
        <f>VLOOKUP($B93,'1.วาง งบทดลอง 4 แถว'!$E$4197:$J$5035,6,0)</f>
        <v>0</v>
      </c>
      <c r="AV93" s="380">
        <f t="shared" si="13"/>
        <v>0</v>
      </c>
      <c r="AW93" s="384"/>
      <c r="AX93" s="385"/>
      <c r="AY93" s="385"/>
      <c r="AZ93" s="377">
        <f>VLOOKUP($B93,'1.วาง งบทดลอง 4 แถว'!$E$5036:$J$5874,3,0)</f>
        <v>1296</v>
      </c>
      <c r="BA93" s="378">
        <f>VLOOKUP($B93,'1.วาง งบทดลอง 4 แถว'!$E$5036:$J$5874,4,0)</f>
        <v>1282.5</v>
      </c>
      <c r="BB93" s="378">
        <f>VLOOKUP($B93,'1.วาง งบทดลอง 4 แถว'!$E$5036:$J$5874,5,0)</f>
        <v>1345.5</v>
      </c>
      <c r="BC93" s="379">
        <f>VLOOKUP($B93,'1.วาง งบทดลอง 4 แถว'!$E$5036:$J$5874,6,0)</f>
        <v>0</v>
      </c>
      <c r="BD93" s="380">
        <f t="shared" si="14"/>
        <v>1345.5</v>
      </c>
      <c r="BE93" s="384"/>
      <c r="BF93" s="385"/>
      <c r="BG93" s="385"/>
      <c r="BH93" s="377">
        <f>VLOOKUP($B93,'1.วาง งบทดลอง 4 แถว'!$E$5875:$J$6713,3,0)</f>
        <v>0</v>
      </c>
      <c r="BI93" s="378">
        <f>VLOOKUP($B93,'1.วาง งบทดลอง 4 แถว'!$E$5875:$J$6713,4,0)</f>
        <v>0</v>
      </c>
      <c r="BJ93" s="378">
        <f>VLOOKUP($B93,'1.วาง งบทดลอง 4 แถว'!$E$5875:$J$6713,5,0)</f>
        <v>0</v>
      </c>
      <c r="BK93" s="379">
        <f>VLOOKUP($B93,'1.วาง งบทดลอง 4 แถว'!$E$5875:$J$6713,6,0)</f>
        <v>0</v>
      </c>
      <c r="BL93" s="380">
        <f t="shared" si="15"/>
        <v>0</v>
      </c>
      <c r="BM93" s="385"/>
      <c r="BN93" s="385"/>
      <c r="BO93" s="386"/>
    </row>
    <row r="94" spans="1:67" ht="19.5" customHeight="1">
      <c r="A94" s="374">
        <v>91</v>
      </c>
      <c r="B94" s="375" t="s">
        <v>496</v>
      </c>
      <c r="C94" s="376" t="s">
        <v>1803</v>
      </c>
      <c r="D94" s="377">
        <f>VLOOKUP($B94,'1.วาง งบทดลอง 4 แถว'!$E$2:$J$840,3,0)</f>
        <v>3593899.44</v>
      </c>
      <c r="E94" s="378">
        <f>VLOOKUP($B94,'1.วาง งบทดลอง 4 แถว'!$E$2:$J$840,4,0)</f>
        <v>3594719.98</v>
      </c>
      <c r="F94" s="378">
        <f>VLOOKUP($B94,'1.วาง งบทดลอง 4 แถว'!$E$2:$J$840,5,0)</f>
        <v>0</v>
      </c>
      <c r="G94" s="379">
        <f>VLOOKUP($B94,'1.วาง งบทดลอง 4 แถว'!$E$2:$J$840,6,0)</f>
        <v>0</v>
      </c>
      <c r="H94" s="380">
        <f t="shared" si="8"/>
        <v>0</v>
      </c>
      <c r="I94" s="384"/>
      <c r="J94" s="385"/>
      <c r="K94" s="385"/>
      <c r="L94" s="377">
        <f>VLOOKUP($B94,'1.วาง งบทดลอง 4 แถว'!$E$841:$J$1679,3,0)</f>
        <v>630879.56999999995</v>
      </c>
      <c r="M94" s="378">
        <f>VLOOKUP($B94,'1.วาง งบทดลอง 4 แถว'!$E$841:$J$1679,4,0)</f>
        <v>302034.56</v>
      </c>
      <c r="N94" s="378">
        <f>VLOOKUP($B94,'1.วาง งบทดลอง 4 แถว'!$E$841:$J$1679,5,0)</f>
        <v>328845.01</v>
      </c>
      <c r="O94" s="379">
        <f>VLOOKUP($B94,'1.วาง งบทดลอง 4 แถว'!$E$841:$J$1679,6,0)</f>
        <v>0</v>
      </c>
      <c r="P94" s="380">
        <f t="shared" si="9"/>
        <v>328845.01</v>
      </c>
      <c r="Q94" s="384"/>
      <c r="R94" s="385"/>
      <c r="S94" s="386"/>
      <c r="T94" s="377">
        <f>VLOOKUP($B94,'1.วาง งบทดลอง 4 แถว'!$E$1680:$J$2518,3,0)</f>
        <v>985323.55</v>
      </c>
      <c r="U94" s="378">
        <f>VLOOKUP($B94,'1.วาง งบทดลอง 4 แถว'!$E$1680:$J$2518,4,0)</f>
        <v>985323.55</v>
      </c>
      <c r="V94" s="378">
        <f>VLOOKUP($B94,'1.วาง งบทดลอง 4 แถว'!$E$1680:$J$2518,5,0)</f>
        <v>3417</v>
      </c>
      <c r="W94" s="379">
        <f>VLOOKUP($B94,'1.วาง งบทดลอง 4 แถว'!$E$1680:$J$2518,6,0)</f>
        <v>0</v>
      </c>
      <c r="X94" s="380">
        <f t="shared" si="10"/>
        <v>3417</v>
      </c>
      <c r="Y94" s="385"/>
      <c r="Z94" s="385"/>
      <c r="AA94" s="385"/>
      <c r="AB94" s="377">
        <f>VLOOKUP($B94,'1.วาง งบทดลอง 4 แถว'!$E$2519:$J$3357,3,0)</f>
        <v>284116.57</v>
      </c>
      <c r="AC94" s="378">
        <f>VLOOKUP($B94,'1.วาง งบทดลอง 4 แถว'!$E$2519:$J$3357,4,0)</f>
        <v>248278.52</v>
      </c>
      <c r="AD94" s="378">
        <f>VLOOKUP($B94,'1.วาง งบทดลอง 4 แถว'!$E$2519:$J$3357,5,0)</f>
        <v>970846.92</v>
      </c>
      <c r="AE94" s="379">
        <f>VLOOKUP($B94,'1.วาง งบทดลอง 4 แถว'!$E$2519:$J$3357,6,0)</f>
        <v>0</v>
      </c>
      <c r="AF94" s="380">
        <f t="shared" si="11"/>
        <v>970846.92</v>
      </c>
      <c r="AG94" s="384"/>
      <c r="AH94" s="385"/>
      <c r="AI94" s="385"/>
      <c r="AJ94" s="377">
        <f>VLOOKUP($B94,'1.วาง งบทดลอง 4 แถว'!$E$3358:$J$4196,3,0)</f>
        <v>510600.33</v>
      </c>
      <c r="AK94" s="378">
        <f>VLOOKUP($B94,'1.วาง งบทดลอง 4 แถว'!$E$3358:$J$4196,4,0)</f>
        <v>393850.33</v>
      </c>
      <c r="AL94" s="378">
        <f>VLOOKUP($B94,'1.วาง งบทดลอง 4 แถว'!$E$3358:$J$4196,5,0)</f>
        <v>592056.16</v>
      </c>
      <c r="AM94" s="379">
        <f>VLOOKUP($B94,'1.วาง งบทดลอง 4 แถว'!$E$3358:$J$4196,6,0)</f>
        <v>0</v>
      </c>
      <c r="AN94" s="380">
        <f t="shared" si="12"/>
        <v>592056.16</v>
      </c>
      <c r="AO94" s="385"/>
      <c r="AP94" s="385"/>
      <c r="AQ94" s="385"/>
      <c r="AR94" s="377">
        <f>VLOOKUP($B94,'1.วาง งบทดลอง 4 แถว'!$E$4197:$J$5035,3,0)</f>
        <v>295827.28000000003</v>
      </c>
      <c r="AS94" s="378">
        <f>VLOOKUP($B94,'1.วาง งบทดลอง 4 แถว'!$E$4197:$J$5035,4,0)</f>
        <v>295827.28000000003</v>
      </c>
      <c r="AT94" s="378">
        <f>VLOOKUP($B94,'1.วาง งบทดลอง 4 แถว'!$E$4197:$J$5035,5,0)</f>
        <v>0</v>
      </c>
      <c r="AU94" s="379">
        <f>VLOOKUP($B94,'1.วาง งบทดลอง 4 แถว'!$E$4197:$J$5035,6,0)</f>
        <v>0</v>
      </c>
      <c r="AV94" s="380">
        <f t="shared" si="13"/>
        <v>0</v>
      </c>
      <c r="AW94" s="384"/>
      <c r="AX94" s="385"/>
      <c r="AY94" s="385"/>
      <c r="AZ94" s="377">
        <f>VLOOKUP($B94,'1.วาง งบทดลอง 4 แถว'!$E$5036:$J$5874,3,0)</f>
        <v>255746.69</v>
      </c>
      <c r="BA94" s="378">
        <f>VLOOKUP($B94,'1.วาง งบทดลอง 4 แถว'!$E$5036:$J$5874,4,0)</f>
        <v>255756.69</v>
      </c>
      <c r="BB94" s="378">
        <f>VLOOKUP($B94,'1.วาง งบทดลอง 4 แถว'!$E$5036:$J$5874,5,0)</f>
        <v>189840.78</v>
      </c>
      <c r="BC94" s="379">
        <f>VLOOKUP($B94,'1.วาง งบทดลอง 4 แถว'!$E$5036:$J$5874,6,0)</f>
        <v>0</v>
      </c>
      <c r="BD94" s="380">
        <f t="shared" si="14"/>
        <v>189840.78</v>
      </c>
      <c r="BE94" s="384"/>
      <c r="BF94" s="385"/>
      <c r="BG94" s="385"/>
      <c r="BH94" s="377">
        <f>VLOOKUP($B94,'1.วาง งบทดลอง 4 แถว'!$E$5875:$J$6713,3,0)</f>
        <v>132673.12</v>
      </c>
      <c r="BI94" s="378">
        <f>VLOOKUP($B94,'1.วาง งบทดลอง 4 แถว'!$E$5875:$J$6713,4,0)</f>
        <v>132673.12</v>
      </c>
      <c r="BJ94" s="378">
        <f>VLOOKUP($B94,'1.วาง งบทดลอง 4 แถว'!$E$5875:$J$6713,5,0)</f>
        <v>1820.17</v>
      </c>
      <c r="BK94" s="379">
        <f>VLOOKUP($B94,'1.วาง งบทดลอง 4 แถว'!$E$5875:$J$6713,6,0)</f>
        <v>0</v>
      </c>
      <c r="BL94" s="380">
        <f t="shared" si="15"/>
        <v>1820.17</v>
      </c>
      <c r="BM94" s="385"/>
      <c r="BN94" s="385"/>
      <c r="BO94" s="386"/>
    </row>
    <row r="95" spans="1:67" s="394" customFormat="1" ht="19.5" customHeight="1">
      <c r="A95" s="374">
        <v>92</v>
      </c>
      <c r="B95" s="388" t="s">
        <v>497</v>
      </c>
      <c r="C95" s="389" t="s">
        <v>1804</v>
      </c>
      <c r="D95" s="377">
        <f>VLOOKUP($B95,'1.วาง งบทดลอง 4 แถว'!$E$2:$J$840,3,0)</f>
        <v>7388.8</v>
      </c>
      <c r="E95" s="378">
        <f>VLOOKUP($B95,'1.วาง งบทดลอง 4 แถว'!$E$2:$J$840,4,0)</f>
        <v>7388.8</v>
      </c>
      <c r="F95" s="378">
        <f>VLOOKUP($B95,'1.วาง งบทดลอง 4 แถว'!$E$2:$J$840,5,0)</f>
        <v>0</v>
      </c>
      <c r="G95" s="379">
        <f>VLOOKUP($B95,'1.วาง งบทดลอง 4 แถว'!$E$2:$J$840,6,0)</f>
        <v>7388.8</v>
      </c>
      <c r="H95" s="380">
        <f t="shared" si="8"/>
        <v>-7388.8</v>
      </c>
      <c r="I95" s="391"/>
      <c r="J95" s="392"/>
      <c r="K95" s="392"/>
      <c r="L95" s="377">
        <f>VLOOKUP($B95,'1.วาง งบทดลอง 4 แถว'!$E$841:$J$1679,3,0)</f>
        <v>0</v>
      </c>
      <c r="M95" s="378">
        <f>VLOOKUP($B95,'1.วาง งบทดลอง 4 แถว'!$E$841:$J$1679,4,0)</f>
        <v>0</v>
      </c>
      <c r="N95" s="378">
        <f>VLOOKUP($B95,'1.วาง งบทดลอง 4 แถว'!$E$841:$J$1679,5,0)</f>
        <v>0</v>
      </c>
      <c r="O95" s="379">
        <f>VLOOKUP($B95,'1.วาง งบทดลอง 4 แถว'!$E$841:$J$1679,6,0)</f>
        <v>0</v>
      </c>
      <c r="P95" s="380">
        <f t="shared" si="9"/>
        <v>0</v>
      </c>
      <c r="Q95" s="391"/>
      <c r="R95" s="392"/>
      <c r="S95" s="393"/>
      <c r="T95" s="377">
        <f>VLOOKUP($B95,'1.วาง งบทดลอง 4 แถว'!$E$1680:$J$2518,3,0)</f>
        <v>0</v>
      </c>
      <c r="U95" s="378">
        <f>VLOOKUP($B95,'1.วาง งบทดลอง 4 แถว'!$E$1680:$J$2518,4,0)</f>
        <v>0</v>
      </c>
      <c r="V95" s="378">
        <f>VLOOKUP($B95,'1.วาง งบทดลอง 4 แถว'!$E$1680:$J$2518,5,0)</f>
        <v>0</v>
      </c>
      <c r="W95" s="379">
        <f>VLOOKUP($B95,'1.วาง งบทดลอง 4 แถว'!$E$1680:$J$2518,6,0)</f>
        <v>0</v>
      </c>
      <c r="X95" s="380">
        <f t="shared" si="10"/>
        <v>0</v>
      </c>
      <c r="Y95" s="392"/>
      <c r="Z95" s="392"/>
      <c r="AA95" s="392"/>
      <c r="AB95" s="377">
        <f>VLOOKUP($B95,'1.วาง งบทดลอง 4 แถว'!$E$2519:$J$3357,3,0)</f>
        <v>3183.87</v>
      </c>
      <c r="AC95" s="378">
        <f>VLOOKUP($B95,'1.วาง งบทดลอง 4 แถว'!$E$2519:$J$3357,4,0)</f>
        <v>0</v>
      </c>
      <c r="AD95" s="378">
        <f>VLOOKUP($B95,'1.วาง งบทดลอง 4 แถว'!$E$2519:$J$3357,5,0)</f>
        <v>0</v>
      </c>
      <c r="AE95" s="379">
        <f>VLOOKUP($B95,'1.วาง งบทดลอง 4 แถว'!$E$2519:$J$3357,6,0)</f>
        <v>0</v>
      </c>
      <c r="AF95" s="380">
        <f t="shared" si="11"/>
        <v>0</v>
      </c>
      <c r="AG95" s="391"/>
      <c r="AH95" s="392"/>
      <c r="AI95" s="392"/>
      <c r="AJ95" s="377">
        <f>VLOOKUP($B95,'1.วาง งบทดลอง 4 แถว'!$E$3358:$J$4196,3,0)</f>
        <v>0</v>
      </c>
      <c r="AK95" s="378">
        <f>VLOOKUP($B95,'1.วาง งบทดลอง 4 แถว'!$E$3358:$J$4196,4,0)</f>
        <v>0</v>
      </c>
      <c r="AL95" s="378">
        <f>VLOOKUP($B95,'1.วาง งบทดลอง 4 แถว'!$E$3358:$J$4196,5,0)</f>
        <v>0</v>
      </c>
      <c r="AM95" s="379">
        <f>VLOOKUP($B95,'1.วาง งบทดลอง 4 แถว'!$E$3358:$J$4196,6,0)</f>
        <v>0</v>
      </c>
      <c r="AN95" s="380">
        <f t="shared" si="12"/>
        <v>0</v>
      </c>
      <c r="AO95" s="392"/>
      <c r="AP95" s="392"/>
      <c r="AQ95" s="392"/>
      <c r="AR95" s="377">
        <f>VLOOKUP($B95,'1.วาง งบทดลอง 4 แถว'!$E$4197:$J$5035,3,0)</f>
        <v>0</v>
      </c>
      <c r="AS95" s="378">
        <f>VLOOKUP($B95,'1.วาง งบทดลอง 4 แถว'!$E$4197:$J$5035,4,0)</f>
        <v>0</v>
      </c>
      <c r="AT95" s="378">
        <f>VLOOKUP($B95,'1.วาง งบทดลอง 4 แถว'!$E$4197:$J$5035,5,0)</f>
        <v>0</v>
      </c>
      <c r="AU95" s="379">
        <f>VLOOKUP($B95,'1.วาง งบทดลอง 4 แถว'!$E$4197:$J$5035,6,0)</f>
        <v>0</v>
      </c>
      <c r="AV95" s="380">
        <f t="shared" si="13"/>
        <v>0</v>
      </c>
      <c r="AW95" s="391"/>
      <c r="AX95" s="392"/>
      <c r="AY95" s="392"/>
      <c r="AZ95" s="377">
        <f>VLOOKUP($B95,'1.วาง งบทดลอง 4 แถว'!$E$5036:$J$5874,3,0)</f>
        <v>0</v>
      </c>
      <c r="BA95" s="378">
        <f>VLOOKUP($B95,'1.วาง งบทดลอง 4 แถว'!$E$5036:$J$5874,4,0)</f>
        <v>0</v>
      </c>
      <c r="BB95" s="378">
        <f>VLOOKUP($B95,'1.วาง งบทดลอง 4 แถว'!$E$5036:$J$5874,5,0)</f>
        <v>0</v>
      </c>
      <c r="BC95" s="379">
        <f>VLOOKUP($B95,'1.วาง งบทดลอง 4 แถว'!$E$5036:$J$5874,6,0)</f>
        <v>0</v>
      </c>
      <c r="BD95" s="380">
        <f t="shared" si="14"/>
        <v>0</v>
      </c>
      <c r="BE95" s="391"/>
      <c r="BF95" s="392"/>
      <c r="BG95" s="392"/>
      <c r="BH95" s="377">
        <f>VLOOKUP($B95,'1.วาง งบทดลอง 4 แถว'!$E$5875:$J$6713,3,0)</f>
        <v>0</v>
      </c>
      <c r="BI95" s="378">
        <f>VLOOKUP($B95,'1.วาง งบทดลอง 4 แถว'!$E$5875:$J$6713,4,0)</f>
        <v>0</v>
      </c>
      <c r="BJ95" s="378">
        <f>VLOOKUP($B95,'1.วาง งบทดลอง 4 แถว'!$E$5875:$J$6713,5,0)</f>
        <v>0</v>
      </c>
      <c r="BK95" s="379">
        <f>VLOOKUP($B95,'1.วาง งบทดลอง 4 แถว'!$E$5875:$J$6713,6,0)</f>
        <v>0</v>
      </c>
      <c r="BL95" s="380">
        <f t="shared" si="15"/>
        <v>0</v>
      </c>
      <c r="BM95" s="392"/>
      <c r="BN95" s="392"/>
      <c r="BO95" s="393"/>
    </row>
    <row r="96" spans="1:67" ht="19.5" customHeight="1">
      <c r="A96" s="374">
        <v>93</v>
      </c>
      <c r="B96" s="375" t="s">
        <v>498</v>
      </c>
      <c r="C96" s="376" t="s">
        <v>437</v>
      </c>
      <c r="D96" s="377">
        <f>VLOOKUP($B96,'1.วาง งบทดลอง 4 แถว'!$E$2:$J$840,3,0)</f>
        <v>8276.4</v>
      </c>
      <c r="E96" s="378">
        <f>VLOOKUP($B96,'1.วาง งบทดลอง 4 แถว'!$E$2:$J$840,4,0)</f>
        <v>8072.4</v>
      </c>
      <c r="F96" s="378">
        <f>VLOOKUP($B96,'1.วาง งบทดลอง 4 แถว'!$E$2:$J$840,5,0)</f>
        <v>0</v>
      </c>
      <c r="G96" s="379">
        <f>VLOOKUP($B96,'1.วาง งบทดลอง 4 แถว'!$E$2:$J$840,6,0)</f>
        <v>8072.4</v>
      </c>
      <c r="H96" s="380">
        <f t="shared" si="8"/>
        <v>-8072.4</v>
      </c>
      <c r="I96" s="384"/>
      <c r="J96" s="385"/>
      <c r="K96" s="385"/>
      <c r="L96" s="377">
        <f>VLOOKUP($B96,'1.วาง งบทดลอง 4 แถว'!$E$841:$J$1679,3,0)</f>
        <v>0</v>
      </c>
      <c r="M96" s="378">
        <f>VLOOKUP($B96,'1.วาง งบทดลอง 4 แถว'!$E$841:$J$1679,4,0)</f>
        <v>0</v>
      </c>
      <c r="N96" s="378">
        <f>VLOOKUP($B96,'1.วาง งบทดลอง 4 แถว'!$E$841:$J$1679,5,0)</f>
        <v>0</v>
      </c>
      <c r="O96" s="379">
        <f>VLOOKUP($B96,'1.วาง งบทดลอง 4 แถว'!$E$841:$J$1679,6,0)</f>
        <v>0</v>
      </c>
      <c r="P96" s="380">
        <f t="shared" si="9"/>
        <v>0</v>
      </c>
      <c r="Q96" s="384"/>
      <c r="R96" s="385"/>
      <c r="S96" s="386"/>
      <c r="T96" s="377">
        <f>VLOOKUP($B96,'1.วาง งบทดลอง 4 แถว'!$E$1680:$J$2518,3,0)</f>
        <v>0</v>
      </c>
      <c r="U96" s="378">
        <f>VLOOKUP($B96,'1.วาง งบทดลอง 4 แถว'!$E$1680:$J$2518,4,0)</f>
        <v>0</v>
      </c>
      <c r="V96" s="378">
        <f>VLOOKUP($B96,'1.วาง งบทดลอง 4 แถว'!$E$1680:$J$2518,5,0)</f>
        <v>0</v>
      </c>
      <c r="W96" s="379">
        <f>VLOOKUP($B96,'1.วาง งบทดลอง 4 แถว'!$E$1680:$J$2518,6,0)</f>
        <v>0</v>
      </c>
      <c r="X96" s="380">
        <f t="shared" si="10"/>
        <v>0</v>
      </c>
      <c r="Y96" s="385"/>
      <c r="Z96" s="385"/>
      <c r="AA96" s="385"/>
      <c r="AB96" s="377">
        <f>VLOOKUP($B96,'1.วาง งบทดลอง 4 แถว'!$E$2519:$J$3357,3,0)</f>
        <v>0</v>
      </c>
      <c r="AC96" s="378">
        <f>VLOOKUP($B96,'1.วาง งบทดลอง 4 แถว'!$E$2519:$J$3357,4,0)</f>
        <v>0</v>
      </c>
      <c r="AD96" s="378">
        <f>VLOOKUP($B96,'1.วาง งบทดลอง 4 แถว'!$E$2519:$J$3357,5,0)</f>
        <v>0</v>
      </c>
      <c r="AE96" s="379">
        <f>VLOOKUP($B96,'1.วาง งบทดลอง 4 แถว'!$E$2519:$J$3357,6,0)</f>
        <v>0</v>
      </c>
      <c r="AF96" s="380">
        <f t="shared" si="11"/>
        <v>0</v>
      </c>
      <c r="AG96" s="384"/>
      <c r="AH96" s="385"/>
      <c r="AI96" s="385"/>
      <c r="AJ96" s="377">
        <f>VLOOKUP($B96,'1.วาง งบทดลอง 4 แถว'!$E$3358:$J$4196,3,0)</f>
        <v>0</v>
      </c>
      <c r="AK96" s="378">
        <f>VLOOKUP($B96,'1.วาง งบทดลอง 4 แถว'!$E$3358:$J$4196,4,0)</f>
        <v>0</v>
      </c>
      <c r="AL96" s="378">
        <f>VLOOKUP($B96,'1.วาง งบทดลอง 4 แถว'!$E$3358:$J$4196,5,0)</f>
        <v>0</v>
      </c>
      <c r="AM96" s="379">
        <f>VLOOKUP($B96,'1.วาง งบทดลอง 4 แถว'!$E$3358:$J$4196,6,0)</f>
        <v>0</v>
      </c>
      <c r="AN96" s="380">
        <f t="shared" si="12"/>
        <v>0</v>
      </c>
      <c r="AO96" s="385"/>
      <c r="AP96" s="385"/>
      <c r="AQ96" s="385"/>
      <c r="AR96" s="377">
        <f>VLOOKUP($B96,'1.วาง งบทดลอง 4 แถว'!$E$4197:$J$5035,3,0)</f>
        <v>0</v>
      </c>
      <c r="AS96" s="378">
        <f>VLOOKUP($B96,'1.วาง งบทดลอง 4 แถว'!$E$4197:$J$5035,4,0)</f>
        <v>0</v>
      </c>
      <c r="AT96" s="378">
        <f>VLOOKUP($B96,'1.วาง งบทดลอง 4 แถว'!$E$4197:$J$5035,5,0)</f>
        <v>0</v>
      </c>
      <c r="AU96" s="379">
        <f>VLOOKUP($B96,'1.วาง งบทดลอง 4 แถว'!$E$4197:$J$5035,6,0)</f>
        <v>0</v>
      </c>
      <c r="AV96" s="380">
        <f t="shared" si="13"/>
        <v>0</v>
      </c>
      <c r="AW96" s="384"/>
      <c r="AX96" s="385"/>
      <c r="AY96" s="385"/>
      <c r="AZ96" s="377">
        <f>VLOOKUP($B96,'1.วาง งบทดลอง 4 แถว'!$E$5036:$J$5874,3,0)</f>
        <v>0</v>
      </c>
      <c r="BA96" s="378">
        <f>VLOOKUP($B96,'1.วาง งบทดลอง 4 แถว'!$E$5036:$J$5874,4,0)</f>
        <v>0</v>
      </c>
      <c r="BB96" s="378">
        <f>VLOOKUP($B96,'1.วาง งบทดลอง 4 แถว'!$E$5036:$J$5874,5,0)</f>
        <v>0</v>
      </c>
      <c r="BC96" s="379">
        <f>VLOOKUP($B96,'1.วาง งบทดลอง 4 แถว'!$E$5036:$J$5874,6,0)</f>
        <v>0</v>
      </c>
      <c r="BD96" s="380">
        <f t="shared" si="14"/>
        <v>0</v>
      </c>
      <c r="BE96" s="384"/>
      <c r="BF96" s="385"/>
      <c r="BG96" s="385"/>
      <c r="BH96" s="377">
        <f>VLOOKUP($B96,'1.วาง งบทดลอง 4 แถว'!$E$5875:$J$6713,3,0)</f>
        <v>0</v>
      </c>
      <c r="BI96" s="378">
        <f>VLOOKUP($B96,'1.วาง งบทดลอง 4 แถว'!$E$5875:$J$6713,4,0)</f>
        <v>0</v>
      </c>
      <c r="BJ96" s="378">
        <f>VLOOKUP($B96,'1.วาง งบทดลอง 4 แถว'!$E$5875:$J$6713,5,0)</f>
        <v>0</v>
      </c>
      <c r="BK96" s="379">
        <f>VLOOKUP($B96,'1.วาง งบทดลอง 4 แถว'!$E$5875:$J$6713,6,0)</f>
        <v>0</v>
      </c>
      <c r="BL96" s="380">
        <f t="shared" si="15"/>
        <v>0</v>
      </c>
      <c r="BM96" s="385"/>
      <c r="BN96" s="385"/>
      <c r="BO96" s="386"/>
    </row>
    <row r="97" spans="1:67" s="200" customFormat="1" ht="19.5" customHeight="1">
      <c r="A97" s="374">
        <v>94</v>
      </c>
      <c r="B97" s="395" t="s">
        <v>1805</v>
      </c>
      <c r="C97" s="396" t="s">
        <v>1806</v>
      </c>
      <c r="D97" s="377">
        <f>VLOOKUP($B97,'1.วาง งบทดลอง 4 แถว'!$E$2:$J$840,3,0)</f>
        <v>0</v>
      </c>
      <c r="E97" s="378">
        <f>VLOOKUP($B97,'1.วาง งบทดลอง 4 แถว'!$E$2:$J$840,4,0)</f>
        <v>0</v>
      </c>
      <c r="F97" s="378">
        <f>VLOOKUP($B97,'1.วาง งบทดลอง 4 แถว'!$E$2:$J$840,5,0)</f>
        <v>0</v>
      </c>
      <c r="G97" s="379">
        <f>VLOOKUP($B97,'1.วาง งบทดลอง 4 แถว'!$E$2:$J$840,6,0)</f>
        <v>0</v>
      </c>
      <c r="H97" s="380">
        <f t="shared" si="8"/>
        <v>0</v>
      </c>
      <c r="I97" s="397"/>
      <c r="J97" s="398"/>
      <c r="K97" s="398"/>
      <c r="L97" s="377">
        <f>VLOOKUP($B97,'1.วาง งบทดลอง 4 แถว'!$E$841:$J$1679,3,0)</f>
        <v>0</v>
      </c>
      <c r="M97" s="378">
        <f>VLOOKUP($B97,'1.วาง งบทดลอง 4 แถว'!$E$841:$J$1679,4,0)</f>
        <v>0</v>
      </c>
      <c r="N97" s="378">
        <f>VLOOKUP($B97,'1.วาง งบทดลอง 4 แถว'!$E$841:$J$1679,5,0)</f>
        <v>0</v>
      </c>
      <c r="O97" s="379">
        <f>VLOOKUP($B97,'1.วาง งบทดลอง 4 แถว'!$E$841:$J$1679,6,0)</f>
        <v>0</v>
      </c>
      <c r="P97" s="380">
        <f t="shared" si="9"/>
        <v>0</v>
      </c>
      <c r="Q97" s="397"/>
      <c r="R97" s="398"/>
      <c r="S97" s="399"/>
      <c r="T97" s="377">
        <f>VLOOKUP($B97,'1.วาง งบทดลอง 4 แถว'!$E$1680:$J$2518,3,0)</f>
        <v>0</v>
      </c>
      <c r="U97" s="378">
        <f>VLOOKUP($B97,'1.วาง งบทดลอง 4 แถว'!$E$1680:$J$2518,4,0)</f>
        <v>0</v>
      </c>
      <c r="V97" s="378">
        <f>VLOOKUP($B97,'1.วาง งบทดลอง 4 แถว'!$E$1680:$J$2518,5,0)</f>
        <v>0</v>
      </c>
      <c r="W97" s="379">
        <f>VLOOKUP($B97,'1.วาง งบทดลอง 4 แถว'!$E$1680:$J$2518,6,0)</f>
        <v>0</v>
      </c>
      <c r="X97" s="380">
        <f t="shared" si="10"/>
        <v>0</v>
      </c>
      <c r="Y97" s="398"/>
      <c r="Z97" s="398"/>
      <c r="AA97" s="398"/>
      <c r="AB97" s="377">
        <f>VLOOKUP($B97,'1.วาง งบทดลอง 4 แถว'!$E$2519:$J$3357,3,0)</f>
        <v>0</v>
      </c>
      <c r="AC97" s="378">
        <f>VLOOKUP($B97,'1.วาง งบทดลอง 4 แถว'!$E$2519:$J$3357,4,0)</f>
        <v>0</v>
      </c>
      <c r="AD97" s="378">
        <f>VLOOKUP($B97,'1.วาง งบทดลอง 4 แถว'!$E$2519:$J$3357,5,0)</f>
        <v>0</v>
      </c>
      <c r="AE97" s="379">
        <f>VLOOKUP($B97,'1.วาง งบทดลอง 4 แถว'!$E$2519:$J$3357,6,0)</f>
        <v>0</v>
      </c>
      <c r="AF97" s="380">
        <f t="shared" si="11"/>
        <v>0</v>
      </c>
      <c r="AG97" s="397"/>
      <c r="AH97" s="398"/>
      <c r="AI97" s="398"/>
      <c r="AJ97" s="377">
        <f>VLOOKUP($B97,'1.วาง งบทดลอง 4 แถว'!$E$3358:$J$4196,3,0)</f>
        <v>0</v>
      </c>
      <c r="AK97" s="378">
        <f>VLOOKUP($B97,'1.วาง งบทดลอง 4 แถว'!$E$3358:$J$4196,4,0)</f>
        <v>0</v>
      </c>
      <c r="AL97" s="378">
        <f>VLOOKUP($B97,'1.วาง งบทดลอง 4 แถว'!$E$3358:$J$4196,5,0)</f>
        <v>0</v>
      </c>
      <c r="AM97" s="379">
        <f>VLOOKUP($B97,'1.วาง งบทดลอง 4 แถว'!$E$3358:$J$4196,6,0)</f>
        <v>0</v>
      </c>
      <c r="AN97" s="380">
        <f t="shared" si="12"/>
        <v>0</v>
      </c>
      <c r="AO97" s="398"/>
      <c r="AP97" s="398"/>
      <c r="AQ97" s="398"/>
      <c r="AR97" s="377">
        <f>VLOOKUP($B97,'1.วาง งบทดลอง 4 แถว'!$E$4197:$J$5035,3,0)</f>
        <v>0</v>
      </c>
      <c r="AS97" s="378">
        <f>VLOOKUP($B97,'1.วาง งบทดลอง 4 แถว'!$E$4197:$J$5035,4,0)</f>
        <v>0</v>
      </c>
      <c r="AT97" s="378">
        <f>VLOOKUP($B97,'1.วาง งบทดลอง 4 แถว'!$E$4197:$J$5035,5,0)</f>
        <v>0</v>
      </c>
      <c r="AU97" s="379">
        <f>VLOOKUP($B97,'1.วาง งบทดลอง 4 แถว'!$E$4197:$J$5035,6,0)</f>
        <v>0</v>
      </c>
      <c r="AV97" s="380">
        <f t="shared" si="13"/>
        <v>0</v>
      </c>
      <c r="AW97" s="397"/>
      <c r="AX97" s="398"/>
      <c r="AY97" s="398"/>
      <c r="AZ97" s="377">
        <f>VLOOKUP($B97,'1.วาง งบทดลอง 4 แถว'!$E$5036:$J$5874,3,0)</f>
        <v>0</v>
      </c>
      <c r="BA97" s="378">
        <f>VLOOKUP($B97,'1.วาง งบทดลอง 4 แถว'!$E$5036:$J$5874,4,0)</f>
        <v>0</v>
      </c>
      <c r="BB97" s="378">
        <f>VLOOKUP($B97,'1.วาง งบทดลอง 4 แถว'!$E$5036:$J$5874,5,0)</f>
        <v>0</v>
      </c>
      <c r="BC97" s="379">
        <f>VLOOKUP($B97,'1.วาง งบทดลอง 4 แถว'!$E$5036:$J$5874,6,0)</f>
        <v>0</v>
      </c>
      <c r="BD97" s="380">
        <f t="shared" si="14"/>
        <v>0</v>
      </c>
      <c r="BE97" s="397"/>
      <c r="BF97" s="398"/>
      <c r="BG97" s="398"/>
      <c r="BH97" s="377">
        <f>VLOOKUP($B97,'1.วาง งบทดลอง 4 แถว'!$E$5875:$J$6713,3,0)</f>
        <v>0</v>
      </c>
      <c r="BI97" s="378">
        <f>VLOOKUP($B97,'1.วาง งบทดลอง 4 แถว'!$E$5875:$J$6713,4,0)</f>
        <v>0</v>
      </c>
      <c r="BJ97" s="378">
        <f>VLOOKUP($B97,'1.วาง งบทดลอง 4 แถว'!$E$5875:$J$6713,5,0)</f>
        <v>0</v>
      </c>
      <c r="BK97" s="379">
        <f>VLOOKUP($B97,'1.วาง งบทดลอง 4 แถว'!$E$5875:$J$6713,6,0)</f>
        <v>0</v>
      </c>
      <c r="BL97" s="380">
        <f t="shared" si="15"/>
        <v>0</v>
      </c>
      <c r="BM97" s="398"/>
      <c r="BN97" s="398"/>
      <c r="BO97" s="399"/>
    </row>
    <row r="98" spans="1:67" s="200" customFormat="1" ht="19.5" customHeight="1">
      <c r="A98" s="374">
        <v>95</v>
      </c>
      <c r="B98" s="395" t="s">
        <v>499</v>
      </c>
      <c r="C98" s="396" t="s">
        <v>438</v>
      </c>
      <c r="D98" s="377">
        <f>VLOOKUP($B98,'1.วาง งบทดลอง 4 แถว'!$E$2:$J$840,3,0)</f>
        <v>43268.68</v>
      </c>
      <c r="E98" s="378">
        <f>VLOOKUP($B98,'1.วาง งบทดลอง 4 แถว'!$E$2:$J$840,4,0)</f>
        <v>47433.64</v>
      </c>
      <c r="F98" s="378">
        <f>VLOOKUP($B98,'1.วาง งบทดลอง 4 แถว'!$E$2:$J$840,5,0)</f>
        <v>0</v>
      </c>
      <c r="G98" s="379">
        <f>VLOOKUP($B98,'1.วาง งบทดลอง 4 แถว'!$E$2:$J$840,6,0)</f>
        <v>47433.64</v>
      </c>
      <c r="H98" s="380">
        <f t="shared" si="8"/>
        <v>-47433.64</v>
      </c>
      <c r="I98" s="397"/>
      <c r="J98" s="398"/>
      <c r="K98" s="398"/>
      <c r="L98" s="377">
        <f>VLOOKUP($B98,'1.วาง งบทดลอง 4 แถว'!$E$841:$J$1679,3,0)</f>
        <v>4886.07</v>
      </c>
      <c r="M98" s="378">
        <f>VLOOKUP($B98,'1.วาง งบทดลอง 4 แถว'!$E$841:$J$1679,4,0)</f>
        <v>4886.07</v>
      </c>
      <c r="N98" s="378">
        <f>VLOOKUP($B98,'1.วาง งบทดลอง 4 แถว'!$E$841:$J$1679,5,0)</f>
        <v>0</v>
      </c>
      <c r="O98" s="379">
        <f>VLOOKUP($B98,'1.วาง งบทดลอง 4 แถว'!$E$841:$J$1679,6,0)</f>
        <v>4886.07</v>
      </c>
      <c r="P98" s="380">
        <f t="shared" si="9"/>
        <v>-4886.07</v>
      </c>
      <c r="Q98" s="397"/>
      <c r="R98" s="398"/>
      <c r="S98" s="399"/>
      <c r="T98" s="377">
        <f>VLOOKUP($B98,'1.วาง งบทดลอง 4 แถว'!$E$1680:$J$2518,3,0)</f>
        <v>8946.8799999999992</v>
      </c>
      <c r="U98" s="378">
        <f>VLOOKUP($B98,'1.วาง งบทดลอง 4 แถว'!$E$1680:$J$2518,4,0)</f>
        <v>677.84</v>
      </c>
      <c r="V98" s="378">
        <f>VLOOKUP($B98,'1.วาง งบทดลอง 4 แถว'!$E$1680:$J$2518,5,0)</f>
        <v>0</v>
      </c>
      <c r="W98" s="379">
        <f>VLOOKUP($B98,'1.วาง งบทดลอง 4 แถว'!$E$1680:$J$2518,6,0)</f>
        <v>677.84</v>
      </c>
      <c r="X98" s="380">
        <f t="shared" si="10"/>
        <v>-677.84</v>
      </c>
      <c r="Y98" s="398"/>
      <c r="Z98" s="398"/>
      <c r="AA98" s="398"/>
      <c r="AB98" s="377">
        <f>VLOOKUP($B98,'1.วาง งบทดลอง 4 แถว'!$E$2519:$J$3357,3,0)</f>
        <v>199529.53</v>
      </c>
      <c r="AC98" s="378">
        <f>VLOOKUP($B98,'1.วาง งบทดลอง 4 แถว'!$E$2519:$J$3357,4,0)</f>
        <v>200620.81</v>
      </c>
      <c r="AD98" s="378">
        <f>VLOOKUP($B98,'1.วาง งบทดลอง 4 แถว'!$E$2519:$J$3357,5,0)</f>
        <v>0</v>
      </c>
      <c r="AE98" s="379">
        <f>VLOOKUP($B98,'1.วาง งบทดลอง 4 แถว'!$E$2519:$J$3357,6,0)</f>
        <v>200620.81</v>
      </c>
      <c r="AF98" s="380">
        <f t="shared" si="11"/>
        <v>-200620.81</v>
      </c>
      <c r="AG98" s="397"/>
      <c r="AH98" s="398"/>
      <c r="AI98" s="398"/>
      <c r="AJ98" s="377">
        <f>VLOOKUP($B98,'1.วาง งบทดลอง 4 แถว'!$E$3358:$J$4196,3,0)</f>
        <v>29739.1</v>
      </c>
      <c r="AK98" s="378">
        <f>VLOOKUP($B98,'1.วาง งบทดลอง 4 แถว'!$E$3358:$J$4196,4,0)</f>
        <v>31845.919999999998</v>
      </c>
      <c r="AL98" s="378">
        <f>VLOOKUP($B98,'1.วาง งบทดลอง 4 แถว'!$E$3358:$J$4196,5,0)</f>
        <v>0</v>
      </c>
      <c r="AM98" s="379">
        <f>VLOOKUP($B98,'1.วาง งบทดลอง 4 แถว'!$E$3358:$J$4196,6,0)</f>
        <v>31845.919999999998</v>
      </c>
      <c r="AN98" s="380">
        <f t="shared" si="12"/>
        <v>-31845.919999999998</v>
      </c>
      <c r="AO98" s="398"/>
      <c r="AP98" s="398"/>
      <c r="AQ98" s="398"/>
      <c r="AR98" s="377">
        <f>VLOOKUP($B98,'1.วาง งบทดลอง 4 แถว'!$E$4197:$J$5035,3,0)</f>
        <v>16911.57</v>
      </c>
      <c r="AS98" s="378">
        <f>VLOOKUP($B98,'1.วาง งบทดลอง 4 แถว'!$E$4197:$J$5035,4,0)</f>
        <v>17193.650000000001</v>
      </c>
      <c r="AT98" s="378">
        <f>VLOOKUP($B98,'1.วาง งบทดลอง 4 แถว'!$E$4197:$J$5035,5,0)</f>
        <v>0</v>
      </c>
      <c r="AU98" s="379">
        <f>VLOOKUP($B98,'1.วาง งบทดลอง 4 แถว'!$E$4197:$J$5035,6,0)</f>
        <v>17193.650000000001</v>
      </c>
      <c r="AV98" s="380">
        <f t="shared" si="13"/>
        <v>-17193.650000000001</v>
      </c>
      <c r="AW98" s="397"/>
      <c r="AX98" s="398"/>
      <c r="AY98" s="398"/>
      <c r="AZ98" s="377">
        <f>VLOOKUP($B98,'1.วาง งบทดลอง 4 แถว'!$E$5036:$J$5874,3,0)</f>
        <v>16647.36</v>
      </c>
      <c r="BA98" s="378">
        <f>VLOOKUP($B98,'1.วาง งบทดลอง 4 แถว'!$E$5036:$J$5874,4,0)</f>
        <v>18082.96</v>
      </c>
      <c r="BB98" s="378">
        <f>VLOOKUP($B98,'1.วาง งบทดลอง 4 แถว'!$E$5036:$J$5874,5,0)</f>
        <v>0</v>
      </c>
      <c r="BC98" s="379">
        <f>VLOOKUP($B98,'1.วาง งบทดลอง 4 แถว'!$E$5036:$J$5874,6,0)</f>
        <v>18082.96</v>
      </c>
      <c r="BD98" s="380">
        <f t="shared" si="14"/>
        <v>-18082.96</v>
      </c>
      <c r="BE98" s="397"/>
      <c r="BF98" s="398"/>
      <c r="BG98" s="398"/>
      <c r="BH98" s="377">
        <f>VLOOKUP($B98,'1.วาง งบทดลอง 4 แถว'!$E$5875:$J$6713,3,0)</f>
        <v>2339.52</v>
      </c>
      <c r="BI98" s="378">
        <f>VLOOKUP($B98,'1.วาง งบทดลอง 4 แถว'!$E$5875:$J$6713,4,0)</f>
        <v>3015.12</v>
      </c>
      <c r="BJ98" s="378">
        <f>VLOOKUP($B98,'1.วาง งบทดลอง 4 แถว'!$E$5875:$J$6713,5,0)</f>
        <v>0</v>
      </c>
      <c r="BK98" s="379">
        <f>VLOOKUP($B98,'1.วาง งบทดลอง 4 แถว'!$E$5875:$J$6713,6,0)</f>
        <v>3015.12</v>
      </c>
      <c r="BL98" s="380">
        <f t="shared" si="15"/>
        <v>-3015.12</v>
      </c>
      <c r="BM98" s="398"/>
      <c r="BN98" s="398"/>
      <c r="BO98" s="399"/>
    </row>
    <row r="99" spans="1:67" s="200" customFormat="1" ht="19.5" customHeight="1">
      <c r="A99" s="374">
        <v>96</v>
      </c>
      <c r="B99" s="395" t="s">
        <v>500</v>
      </c>
      <c r="C99" s="396" t="s">
        <v>439</v>
      </c>
      <c r="D99" s="377">
        <f>VLOOKUP($B99,'1.วาง งบทดลอง 4 แถว'!$E$2:$J$840,3,0)</f>
        <v>140771.82999999999</v>
      </c>
      <c r="E99" s="378">
        <f>VLOOKUP($B99,'1.วาง งบทดลอง 4 แถว'!$E$2:$J$840,4,0)</f>
        <v>144576.19</v>
      </c>
      <c r="F99" s="378">
        <f>VLOOKUP($B99,'1.วาง งบทดลอง 4 แถว'!$E$2:$J$840,5,0)</f>
        <v>0</v>
      </c>
      <c r="G99" s="379">
        <f>VLOOKUP($B99,'1.วาง งบทดลอง 4 แถว'!$E$2:$J$840,6,0)</f>
        <v>144576.19</v>
      </c>
      <c r="H99" s="380">
        <f t="shared" si="8"/>
        <v>-144576.19</v>
      </c>
      <c r="I99" s="397"/>
      <c r="J99" s="398"/>
      <c r="K99" s="398"/>
      <c r="L99" s="377">
        <f>VLOOKUP($B99,'1.วาง งบทดลอง 4 แถว'!$E$841:$J$1679,3,0)</f>
        <v>2562.5100000000002</v>
      </c>
      <c r="M99" s="378">
        <f>VLOOKUP($B99,'1.วาง งบทดลอง 4 แถว'!$E$841:$J$1679,4,0)</f>
        <v>2562.5100000000002</v>
      </c>
      <c r="N99" s="378">
        <f>VLOOKUP($B99,'1.วาง งบทดลอง 4 แถว'!$E$841:$J$1679,5,0)</f>
        <v>0</v>
      </c>
      <c r="O99" s="379">
        <f>VLOOKUP($B99,'1.วาง งบทดลอง 4 แถว'!$E$841:$J$1679,6,0)</f>
        <v>2562.5100000000002</v>
      </c>
      <c r="P99" s="380">
        <f t="shared" si="9"/>
        <v>-2562.5100000000002</v>
      </c>
      <c r="Q99" s="397"/>
      <c r="R99" s="398"/>
      <c r="S99" s="399"/>
      <c r="T99" s="377">
        <f>VLOOKUP($B99,'1.วาง งบทดลอง 4 แถว'!$E$1680:$J$2518,3,0)</f>
        <v>31897.84</v>
      </c>
      <c r="U99" s="378">
        <f>VLOOKUP($B99,'1.วาง งบทดลอง 4 แถว'!$E$1680:$J$2518,4,0)</f>
        <v>10305.92</v>
      </c>
      <c r="V99" s="378">
        <f>VLOOKUP($B99,'1.วาง งบทดลอง 4 แถว'!$E$1680:$J$2518,5,0)</f>
        <v>0</v>
      </c>
      <c r="W99" s="379">
        <f>VLOOKUP($B99,'1.วาง งบทดลอง 4 แถว'!$E$1680:$J$2518,6,0)</f>
        <v>10305.92</v>
      </c>
      <c r="X99" s="380">
        <f t="shared" si="10"/>
        <v>-10305.92</v>
      </c>
      <c r="Y99" s="398"/>
      <c r="Z99" s="398"/>
      <c r="AA99" s="398"/>
      <c r="AB99" s="377">
        <f>VLOOKUP($B99,'1.วาง งบทดลอง 4 แถว'!$E$2519:$J$3357,3,0)</f>
        <v>52238.6</v>
      </c>
      <c r="AC99" s="378">
        <f>VLOOKUP($B99,'1.วาง งบทดลอง 4 แถว'!$E$2519:$J$3357,4,0)</f>
        <v>55356.76</v>
      </c>
      <c r="AD99" s="378">
        <f>VLOOKUP($B99,'1.วาง งบทดลอง 4 แถว'!$E$2519:$J$3357,5,0)</f>
        <v>0</v>
      </c>
      <c r="AE99" s="379">
        <f>VLOOKUP($B99,'1.วาง งบทดลอง 4 แถว'!$E$2519:$J$3357,6,0)</f>
        <v>55356.76</v>
      </c>
      <c r="AF99" s="380">
        <f t="shared" si="11"/>
        <v>-55356.76</v>
      </c>
      <c r="AG99" s="397"/>
      <c r="AH99" s="398"/>
      <c r="AI99" s="398"/>
      <c r="AJ99" s="377">
        <f>VLOOKUP($B99,'1.วาง งบทดลอง 4 แถว'!$E$3358:$J$4196,3,0)</f>
        <v>11672.08</v>
      </c>
      <c r="AK99" s="378">
        <f>VLOOKUP($B99,'1.วาง งบทดลอง 4 แถว'!$E$3358:$J$4196,4,0)</f>
        <v>11494.24</v>
      </c>
      <c r="AL99" s="378">
        <f>VLOOKUP($B99,'1.วาง งบทดลอง 4 แถว'!$E$3358:$J$4196,5,0)</f>
        <v>0</v>
      </c>
      <c r="AM99" s="379">
        <f>VLOOKUP($B99,'1.วาง งบทดลอง 4 แถว'!$E$3358:$J$4196,6,0)</f>
        <v>11494.24</v>
      </c>
      <c r="AN99" s="380">
        <f t="shared" si="12"/>
        <v>-11494.24</v>
      </c>
      <c r="AO99" s="398"/>
      <c r="AP99" s="398"/>
      <c r="AQ99" s="398"/>
      <c r="AR99" s="377">
        <f>VLOOKUP($B99,'1.วาง งบทดลอง 4 แถว'!$E$4197:$J$5035,3,0)</f>
        <v>13877.22</v>
      </c>
      <c r="AS99" s="378">
        <f>VLOOKUP($B99,'1.วาง งบทดลอง 4 แถว'!$E$4197:$J$5035,4,0)</f>
        <v>14078.02</v>
      </c>
      <c r="AT99" s="378">
        <f>VLOOKUP($B99,'1.วาง งบทดลอง 4 แถว'!$E$4197:$J$5035,5,0)</f>
        <v>0</v>
      </c>
      <c r="AU99" s="379">
        <f>VLOOKUP($B99,'1.วาง งบทดลอง 4 แถว'!$E$4197:$J$5035,6,0)</f>
        <v>14078.02</v>
      </c>
      <c r="AV99" s="380">
        <f t="shared" si="13"/>
        <v>-14078.02</v>
      </c>
      <c r="AW99" s="397"/>
      <c r="AX99" s="398"/>
      <c r="AY99" s="398"/>
      <c r="AZ99" s="377">
        <f>VLOOKUP($B99,'1.วาง งบทดลอง 4 แถว'!$E$5036:$J$5874,3,0)</f>
        <v>2425.92</v>
      </c>
      <c r="BA99" s="378">
        <f>VLOOKUP($B99,'1.วาง งบทดลอง 4 แถว'!$E$5036:$J$5874,4,0)</f>
        <v>5365.28</v>
      </c>
      <c r="BB99" s="378">
        <f>VLOOKUP($B99,'1.วาง งบทดลอง 4 แถว'!$E$5036:$J$5874,5,0)</f>
        <v>0</v>
      </c>
      <c r="BC99" s="379">
        <f>VLOOKUP($B99,'1.วาง งบทดลอง 4 แถว'!$E$5036:$J$5874,6,0)</f>
        <v>5365.28</v>
      </c>
      <c r="BD99" s="380">
        <f t="shared" si="14"/>
        <v>-5365.28</v>
      </c>
      <c r="BE99" s="397"/>
      <c r="BF99" s="398"/>
      <c r="BG99" s="398"/>
      <c r="BH99" s="377">
        <f>VLOOKUP($B99,'1.วาง งบทดลอง 4 แถว'!$E$5875:$J$6713,3,0)</f>
        <v>1611.6</v>
      </c>
      <c r="BI99" s="378">
        <f>VLOOKUP($B99,'1.วาง งบทดลอง 4 แถว'!$E$5875:$J$6713,4,0)</f>
        <v>1318.8</v>
      </c>
      <c r="BJ99" s="378">
        <f>VLOOKUP($B99,'1.วาง งบทดลอง 4 แถว'!$E$5875:$J$6713,5,0)</f>
        <v>0</v>
      </c>
      <c r="BK99" s="379">
        <f>VLOOKUP($B99,'1.วาง งบทดลอง 4 แถว'!$E$5875:$J$6713,6,0)</f>
        <v>1318.8</v>
      </c>
      <c r="BL99" s="380">
        <f t="shared" si="15"/>
        <v>-1318.8</v>
      </c>
      <c r="BM99" s="398"/>
      <c r="BN99" s="398"/>
      <c r="BO99" s="399"/>
    </row>
    <row r="100" spans="1:67" s="200" customFormat="1" ht="19.5" customHeight="1">
      <c r="A100" s="374">
        <v>97</v>
      </c>
      <c r="B100" s="395" t="s">
        <v>1892</v>
      </c>
      <c r="C100" s="396" t="s">
        <v>1807</v>
      </c>
      <c r="D100" s="377">
        <f>VLOOKUP($B100,'1.วาง งบทดลอง 4 แถว'!$E$2:$J$840,3,0)</f>
        <v>237958.11</v>
      </c>
      <c r="E100" s="378">
        <f>VLOOKUP($B100,'1.วาง งบทดลอง 4 แถว'!$E$2:$J$840,4,0)</f>
        <v>213447.92</v>
      </c>
      <c r="F100" s="378">
        <f>VLOOKUP($B100,'1.วาง งบทดลอง 4 แถว'!$E$2:$J$840,5,0)</f>
        <v>0</v>
      </c>
      <c r="G100" s="379">
        <f>VLOOKUP($B100,'1.วาง งบทดลอง 4 แถว'!$E$2:$J$840,6,0)</f>
        <v>213447.92</v>
      </c>
      <c r="H100" s="380">
        <f t="shared" si="8"/>
        <v>-213447.92</v>
      </c>
      <c r="I100" s="397"/>
      <c r="J100" s="398"/>
      <c r="K100" s="398"/>
      <c r="L100" s="377">
        <f>VLOOKUP($B100,'1.วาง งบทดลอง 4 แถว'!$E$841:$J$1679,3,0)</f>
        <v>7747.64</v>
      </c>
      <c r="M100" s="378">
        <f>VLOOKUP($B100,'1.วาง งบทดลอง 4 แถว'!$E$841:$J$1679,4,0)</f>
        <v>7747.64</v>
      </c>
      <c r="N100" s="378">
        <f>VLOOKUP($B100,'1.วาง งบทดลอง 4 แถว'!$E$841:$J$1679,5,0)</f>
        <v>0</v>
      </c>
      <c r="O100" s="379">
        <f>VLOOKUP($B100,'1.วาง งบทดลอง 4 แถว'!$E$841:$J$1679,6,0)</f>
        <v>7747.64</v>
      </c>
      <c r="P100" s="380">
        <f t="shared" si="9"/>
        <v>-7747.64</v>
      </c>
      <c r="Q100" s="397"/>
      <c r="R100" s="398"/>
      <c r="S100" s="399"/>
      <c r="T100" s="377">
        <f>VLOOKUP($B100,'1.วาง งบทดลอง 4 แถว'!$E$1680:$J$2518,3,0)</f>
        <v>25888.35</v>
      </c>
      <c r="U100" s="378">
        <f>VLOOKUP($B100,'1.วาง งบทดลอง 4 แถว'!$E$1680:$J$2518,4,0)</f>
        <v>22682.560000000001</v>
      </c>
      <c r="V100" s="378">
        <f>VLOOKUP($B100,'1.วาง งบทดลอง 4 แถว'!$E$1680:$J$2518,5,0)</f>
        <v>0</v>
      </c>
      <c r="W100" s="379">
        <f>VLOOKUP($B100,'1.วาง งบทดลอง 4 แถว'!$E$1680:$J$2518,6,0)</f>
        <v>22682.560000000001</v>
      </c>
      <c r="X100" s="380">
        <f t="shared" si="10"/>
        <v>-22682.560000000001</v>
      </c>
      <c r="Y100" s="398"/>
      <c r="Z100" s="398"/>
      <c r="AA100" s="398"/>
      <c r="AB100" s="377">
        <f>VLOOKUP($B100,'1.วาง งบทดลอง 4 แถว'!$E$2519:$J$3357,3,0)</f>
        <v>7861.73</v>
      </c>
      <c r="AC100" s="378">
        <f>VLOOKUP($B100,'1.วาง งบทดลอง 4 แถว'!$E$2519:$J$3357,4,0)</f>
        <v>7861.73</v>
      </c>
      <c r="AD100" s="378">
        <f>VLOOKUP($B100,'1.วาง งบทดลอง 4 แถว'!$E$2519:$J$3357,5,0)</f>
        <v>0</v>
      </c>
      <c r="AE100" s="379">
        <f>VLOOKUP($B100,'1.วาง งบทดลอง 4 แถว'!$E$2519:$J$3357,6,0)</f>
        <v>7861.73</v>
      </c>
      <c r="AF100" s="380">
        <f t="shared" si="11"/>
        <v>-7861.73</v>
      </c>
      <c r="AG100" s="397"/>
      <c r="AH100" s="398"/>
      <c r="AI100" s="398"/>
      <c r="AJ100" s="377">
        <f>VLOOKUP($B100,'1.วาง งบทดลอง 4 แถว'!$E$3358:$J$4196,3,0)</f>
        <v>45890.48</v>
      </c>
      <c r="AK100" s="378">
        <f>VLOOKUP($B100,'1.วาง งบทดลอง 4 แถว'!$E$3358:$J$4196,4,0)</f>
        <v>21718.68</v>
      </c>
      <c r="AL100" s="378">
        <f>VLOOKUP($B100,'1.วาง งบทดลอง 4 แถว'!$E$3358:$J$4196,5,0)</f>
        <v>0</v>
      </c>
      <c r="AM100" s="379">
        <f>VLOOKUP($B100,'1.วาง งบทดลอง 4 แถว'!$E$3358:$J$4196,6,0)</f>
        <v>21718.68</v>
      </c>
      <c r="AN100" s="380">
        <f t="shared" si="12"/>
        <v>-21718.68</v>
      </c>
      <c r="AO100" s="398"/>
      <c r="AP100" s="398"/>
      <c r="AQ100" s="398"/>
      <c r="AR100" s="377">
        <f>VLOOKUP($B100,'1.วาง งบทดลอง 4 แถว'!$E$4197:$J$5035,3,0)</f>
        <v>1659.24</v>
      </c>
      <c r="AS100" s="378">
        <f>VLOOKUP($B100,'1.วาง งบทดลอง 4 แถว'!$E$4197:$J$5035,4,0)</f>
        <v>1659.24</v>
      </c>
      <c r="AT100" s="378">
        <f>VLOOKUP($B100,'1.วาง งบทดลอง 4 แถว'!$E$4197:$J$5035,5,0)</f>
        <v>0</v>
      </c>
      <c r="AU100" s="379">
        <f>VLOOKUP($B100,'1.วาง งบทดลอง 4 แถว'!$E$4197:$J$5035,6,0)</f>
        <v>1659.24</v>
      </c>
      <c r="AV100" s="380">
        <f t="shared" si="13"/>
        <v>-1659.24</v>
      </c>
      <c r="AW100" s="397"/>
      <c r="AX100" s="398"/>
      <c r="AY100" s="398"/>
      <c r="AZ100" s="377">
        <f>VLOOKUP($B100,'1.วาง งบทดลอง 4 แถว'!$E$5036:$J$5874,3,0)</f>
        <v>5650.37</v>
      </c>
      <c r="BA100" s="378">
        <f>VLOOKUP($B100,'1.วาง งบทดลอง 4 แถว'!$E$5036:$J$5874,4,0)</f>
        <v>5552.42</v>
      </c>
      <c r="BB100" s="378">
        <f>VLOOKUP($B100,'1.วาง งบทดลอง 4 แถว'!$E$5036:$J$5874,5,0)</f>
        <v>0</v>
      </c>
      <c r="BC100" s="379">
        <f>VLOOKUP($B100,'1.วาง งบทดลอง 4 แถว'!$E$5036:$J$5874,6,0)</f>
        <v>5552.42</v>
      </c>
      <c r="BD100" s="380">
        <f t="shared" si="14"/>
        <v>-5552.42</v>
      </c>
      <c r="BE100" s="397"/>
      <c r="BF100" s="398"/>
      <c r="BG100" s="398"/>
      <c r="BH100" s="377">
        <f>VLOOKUP($B100,'1.วาง งบทดลอง 4 แถว'!$E$5875:$J$6713,3,0)</f>
        <v>1747.12</v>
      </c>
      <c r="BI100" s="378">
        <f>VLOOKUP($B100,'1.วาง งบทดลอง 4 แถว'!$E$5875:$J$6713,4,0)</f>
        <v>2048.9499999999998</v>
      </c>
      <c r="BJ100" s="378">
        <f>VLOOKUP($B100,'1.วาง งบทดลอง 4 แถว'!$E$5875:$J$6713,5,0)</f>
        <v>0</v>
      </c>
      <c r="BK100" s="379">
        <f>VLOOKUP($B100,'1.วาง งบทดลอง 4 แถว'!$E$5875:$J$6713,6,0)</f>
        <v>2048.9499999999998</v>
      </c>
      <c r="BL100" s="380">
        <f t="shared" si="15"/>
        <v>-2048.9499999999998</v>
      </c>
      <c r="BM100" s="398"/>
      <c r="BN100" s="398"/>
      <c r="BO100" s="399"/>
    </row>
    <row r="101" spans="1:67" s="200" customFormat="1" ht="19.5" customHeight="1">
      <c r="A101" s="374">
        <v>98</v>
      </c>
      <c r="B101" s="395" t="s">
        <v>1893</v>
      </c>
      <c r="C101" s="396" t="s">
        <v>1808</v>
      </c>
      <c r="D101" s="377">
        <f>VLOOKUP($B101,'1.วาง งบทดลอง 4 แถว'!$E$2:$J$840,3,0)</f>
        <v>0</v>
      </c>
      <c r="E101" s="378">
        <f>VLOOKUP($B101,'1.วาง งบทดลอง 4 แถว'!$E$2:$J$840,4,0)</f>
        <v>0</v>
      </c>
      <c r="F101" s="378">
        <f>VLOOKUP($B101,'1.วาง งบทดลอง 4 แถว'!$E$2:$J$840,5,0)</f>
        <v>0</v>
      </c>
      <c r="G101" s="379">
        <f>VLOOKUP($B101,'1.วาง งบทดลอง 4 แถว'!$E$2:$J$840,6,0)</f>
        <v>0</v>
      </c>
      <c r="H101" s="380">
        <f t="shared" si="8"/>
        <v>0</v>
      </c>
      <c r="I101" s="397"/>
      <c r="J101" s="398"/>
      <c r="K101" s="398"/>
      <c r="L101" s="377">
        <f>VLOOKUP($B101,'1.วาง งบทดลอง 4 แถว'!$E$841:$J$1679,3,0)</f>
        <v>0</v>
      </c>
      <c r="M101" s="378">
        <f>VLOOKUP($B101,'1.วาง งบทดลอง 4 แถว'!$E$841:$J$1679,4,0)</f>
        <v>0</v>
      </c>
      <c r="N101" s="378">
        <f>VLOOKUP($B101,'1.วาง งบทดลอง 4 แถว'!$E$841:$J$1679,5,0)</f>
        <v>0</v>
      </c>
      <c r="O101" s="379">
        <f>VLOOKUP($B101,'1.วาง งบทดลอง 4 แถว'!$E$841:$J$1679,6,0)</f>
        <v>0</v>
      </c>
      <c r="P101" s="380">
        <f t="shared" si="9"/>
        <v>0</v>
      </c>
      <c r="Q101" s="397"/>
      <c r="R101" s="398"/>
      <c r="S101" s="399"/>
      <c r="T101" s="377">
        <f>VLOOKUP($B101,'1.วาง งบทดลอง 4 แถว'!$E$1680:$J$2518,3,0)</f>
        <v>0</v>
      </c>
      <c r="U101" s="378">
        <f>VLOOKUP($B101,'1.วาง งบทดลอง 4 แถว'!$E$1680:$J$2518,4,0)</f>
        <v>0</v>
      </c>
      <c r="V101" s="378">
        <f>VLOOKUP($B101,'1.วาง งบทดลอง 4 แถว'!$E$1680:$J$2518,5,0)</f>
        <v>0</v>
      </c>
      <c r="W101" s="379">
        <f>VLOOKUP($B101,'1.วาง งบทดลอง 4 แถว'!$E$1680:$J$2518,6,0)</f>
        <v>0</v>
      </c>
      <c r="X101" s="380">
        <f t="shared" si="10"/>
        <v>0</v>
      </c>
      <c r="Y101" s="398"/>
      <c r="Z101" s="398"/>
      <c r="AA101" s="398"/>
      <c r="AB101" s="377">
        <f>VLOOKUP($B101,'1.วาง งบทดลอง 4 แถว'!$E$2519:$J$3357,3,0)</f>
        <v>0</v>
      </c>
      <c r="AC101" s="378">
        <f>VLOOKUP($B101,'1.วาง งบทดลอง 4 แถว'!$E$2519:$J$3357,4,0)</f>
        <v>0</v>
      </c>
      <c r="AD101" s="378">
        <f>VLOOKUP($B101,'1.วาง งบทดลอง 4 แถว'!$E$2519:$J$3357,5,0)</f>
        <v>0</v>
      </c>
      <c r="AE101" s="379">
        <f>VLOOKUP($B101,'1.วาง งบทดลอง 4 แถว'!$E$2519:$J$3357,6,0)</f>
        <v>0</v>
      </c>
      <c r="AF101" s="380">
        <f t="shared" si="11"/>
        <v>0</v>
      </c>
      <c r="AG101" s="397"/>
      <c r="AH101" s="398"/>
      <c r="AI101" s="398"/>
      <c r="AJ101" s="377">
        <f>VLOOKUP($B101,'1.วาง งบทดลอง 4 แถว'!$E$3358:$J$4196,3,0)</f>
        <v>0</v>
      </c>
      <c r="AK101" s="378">
        <f>VLOOKUP($B101,'1.วาง งบทดลอง 4 แถว'!$E$3358:$J$4196,4,0)</f>
        <v>0</v>
      </c>
      <c r="AL101" s="378">
        <f>VLOOKUP($B101,'1.วาง งบทดลอง 4 แถว'!$E$3358:$J$4196,5,0)</f>
        <v>0</v>
      </c>
      <c r="AM101" s="379">
        <f>VLOOKUP($B101,'1.วาง งบทดลอง 4 แถว'!$E$3358:$J$4196,6,0)</f>
        <v>0</v>
      </c>
      <c r="AN101" s="380">
        <f t="shared" si="12"/>
        <v>0</v>
      </c>
      <c r="AO101" s="398"/>
      <c r="AP101" s="398"/>
      <c r="AQ101" s="398"/>
      <c r="AR101" s="377">
        <f>VLOOKUP($B101,'1.วาง งบทดลอง 4 แถว'!$E$4197:$J$5035,3,0)</f>
        <v>0</v>
      </c>
      <c r="AS101" s="378">
        <f>VLOOKUP($B101,'1.วาง งบทดลอง 4 แถว'!$E$4197:$J$5035,4,0)</f>
        <v>0</v>
      </c>
      <c r="AT101" s="378">
        <f>VLOOKUP($B101,'1.วาง งบทดลอง 4 แถว'!$E$4197:$J$5035,5,0)</f>
        <v>0</v>
      </c>
      <c r="AU101" s="379">
        <f>VLOOKUP($B101,'1.วาง งบทดลอง 4 แถว'!$E$4197:$J$5035,6,0)</f>
        <v>0</v>
      </c>
      <c r="AV101" s="380">
        <f t="shared" si="13"/>
        <v>0</v>
      </c>
      <c r="AW101" s="397"/>
      <c r="AX101" s="398"/>
      <c r="AY101" s="398"/>
      <c r="AZ101" s="377">
        <f>VLOOKUP($B101,'1.วาง งบทดลอง 4 แถว'!$E$5036:$J$5874,3,0)</f>
        <v>0</v>
      </c>
      <c r="BA101" s="378">
        <f>VLOOKUP($B101,'1.วาง งบทดลอง 4 แถว'!$E$5036:$J$5874,4,0)</f>
        <v>0</v>
      </c>
      <c r="BB101" s="378">
        <f>VLOOKUP($B101,'1.วาง งบทดลอง 4 แถว'!$E$5036:$J$5874,5,0)</f>
        <v>0</v>
      </c>
      <c r="BC101" s="379">
        <f>VLOOKUP($B101,'1.วาง งบทดลอง 4 แถว'!$E$5036:$J$5874,6,0)</f>
        <v>0</v>
      </c>
      <c r="BD101" s="380">
        <f t="shared" si="14"/>
        <v>0</v>
      </c>
      <c r="BE101" s="397"/>
      <c r="BF101" s="398"/>
      <c r="BG101" s="398"/>
      <c r="BH101" s="377">
        <f>VLOOKUP($B101,'1.วาง งบทดลอง 4 แถว'!$E$5875:$J$6713,3,0)</f>
        <v>0</v>
      </c>
      <c r="BI101" s="378">
        <f>VLOOKUP($B101,'1.วาง งบทดลอง 4 แถว'!$E$5875:$J$6713,4,0)</f>
        <v>0</v>
      </c>
      <c r="BJ101" s="378">
        <f>VLOOKUP($B101,'1.วาง งบทดลอง 4 แถว'!$E$5875:$J$6713,5,0)</f>
        <v>0</v>
      </c>
      <c r="BK101" s="379">
        <f>VLOOKUP($B101,'1.วาง งบทดลอง 4 แถว'!$E$5875:$J$6713,6,0)</f>
        <v>0</v>
      </c>
      <c r="BL101" s="380">
        <f t="shared" si="15"/>
        <v>0</v>
      </c>
      <c r="BM101" s="398"/>
      <c r="BN101" s="398"/>
      <c r="BO101" s="399"/>
    </row>
    <row r="102" spans="1:67" s="200" customFormat="1" ht="19.5" customHeight="1">
      <c r="A102" s="374">
        <v>99</v>
      </c>
      <c r="B102" s="395" t="s">
        <v>501</v>
      </c>
      <c r="C102" s="396" t="s">
        <v>1665</v>
      </c>
      <c r="D102" s="377">
        <f>VLOOKUP($B102,'1.วาง งบทดลอง 4 แถว'!$E$2:$J$840,3,0)</f>
        <v>1327811.76</v>
      </c>
      <c r="E102" s="378">
        <f>VLOOKUP($B102,'1.วาง งบทดลอง 4 แถว'!$E$2:$J$840,4,0)</f>
        <v>1327811.76</v>
      </c>
      <c r="F102" s="378">
        <f>VLOOKUP($B102,'1.วาง งบทดลอง 4 แถว'!$E$2:$J$840,5,0)</f>
        <v>0</v>
      </c>
      <c r="G102" s="379">
        <f>VLOOKUP($B102,'1.วาง งบทดลอง 4 แถว'!$E$2:$J$840,6,0)</f>
        <v>0</v>
      </c>
      <c r="H102" s="380">
        <f t="shared" si="8"/>
        <v>0</v>
      </c>
      <c r="I102" s="397"/>
      <c r="J102" s="398"/>
      <c r="K102" s="398"/>
      <c r="L102" s="377">
        <f>VLOOKUP($B102,'1.วาง งบทดลอง 4 แถว'!$E$841:$J$1679,3,0)</f>
        <v>0</v>
      </c>
      <c r="M102" s="378">
        <f>VLOOKUP($B102,'1.วาง งบทดลอง 4 แถว'!$E$841:$J$1679,4,0)</f>
        <v>0</v>
      </c>
      <c r="N102" s="378">
        <f>VLOOKUP($B102,'1.วาง งบทดลอง 4 แถว'!$E$841:$J$1679,5,0)</f>
        <v>0</v>
      </c>
      <c r="O102" s="379">
        <f>VLOOKUP($B102,'1.วาง งบทดลอง 4 แถว'!$E$841:$J$1679,6,0)</f>
        <v>0</v>
      </c>
      <c r="P102" s="380">
        <f t="shared" si="9"/>
        <v>0</v>
      </c>
      <c r="Q102" s="397"/>
      <c r="R102" s="398"/>
      <c r="S102" s="399"/>
      <c r="T102" s="377">
        <f>VLOOKUP($B102,'1.วาง งบทดลอง 4 แถว'!$E$1680:$J$2518,3,0)</f>
        <v>0</v>
      </c>
      <c r="U102" s="378">
        <f>VLOOKUP($B102,'1.วาง งบทดลอง 4 แถว'!$E$1680:$J$2518,4,0)</f>
        <v>0</v>
      </c>
      <c r="V102" s="378">
        <f>VLOOKUP($B102,'1.วาง งบทดลอง 4 แถว'!$E$1680:$J$2518,5,0)</f>
        <v>0</v>
      </c>
      <c r="W102" s="379">
        <f>VLOOKUP($B102,'1.วาง งบทดลอง 4 แถว'!$E$1680:$J$2518,6,0)</f>
        <v>0</v>
      </c>
      <c r="X102" s="380">
        <f t="shared" si="10"/>
        <v>0</v>
      </c>
      <c r="Y102" s="398"/>
      <c r="Z102" s="398"/>
      <c r="AA102" s="398"/>
      <c r="AB102" s="377">
        <f>VLOOKUP($B102,'1.วาง งบทดลอง 4 แถว'!$E$2519:$J$3357,3,0)</f>
        <v>0</v>
      </c>
      <c r="AC102" s="378">
        <f>VLOOKUP($B102,'1.วาง งบทดลอง 4 แถว'!$E$2519:$J$3357,4,0)</f>
        <v>0</v>
      </c>
      <c r="AD102" s="378">
        <f>VLOOKUP($B102,'1.วาง งบทดลอง 4 แถว'!$E$2519:$J$3357,5,0)</f>
        <v>0</v>
      </c>
      <c r="AE102" s="379">
        <f>VLOOKUP($B102,'1.วาง งบทดลอง 4 แถว'!$E$2519:$J$3357,6,0)</f>
        <v>0</v>
      </c>
      <c r="AF102" s="380">
        <f t="shared" si="11"/>
        <v>0</v>
      </c>
      <c r="AG102" s="397"/>
      <c r="AH102" s="398"/>
      <c r="AI102" s="398"/>
      <c r="AJ102" s="377">
        <f>VLOOKUP($B102,'1.วาง งบทดลอง 4 แถว'!$E$3358:$J$4196,3,0)</f>
        <v>0</v>
      </c>
      <c r="AK102" s="378">
        <f>VLOOKUP($B102,'1.วาง งบทดลอง 4 แถว'!$E$3358:$J$4196,4,0)</f>
        <v>0</v>
      </c>
      <c r="AL102" s="378">
        <f>VLOOKUP($B102,'1.วาง งบทดลอง 4 แถว'!$E$3358:$J$4196,5,0)</f>
        <v>0</v>
      </c>
      <c r="AM102" s="379">
        <f>VLOOKUP($B102,'1.วาง งบทดลอง 4 แถว'!$E$3358:$J$4196,6,0)</f>
        <v>0</v>
      </c>
      <c r="AN102" s="380">
        <f t="shared" si="12"/>
        <v>0</v>
      </c>
      <c r="AO102" s="398"/>
      <c r="AP102" s="398"/>
      <c r="AQ102" s="398"/>
      <c r="AR102" s="377">
        <f>VLOOKUP($B102,'1.วาง งบทดลอง 4 แถว'!$E$4197:$J$5035,3,0)</f>
        <v>0</v>
      </c>
      <c r="AS102" s="378">
        <f>VLOOKUP($B102,'1.วาง งบทดลอง 4 แถว'!$E$4197:$J$5035,4,0)</f>
        <v>0</v>
      </c>
      <c r="AT102" s="378">
        <f>VLOOKUP($B102,'1.วาง งบทดลอง 4 แถว'!$E$4197:$J$5035,5,0)</f>
        <v>0</v>
      </c>
      <c r="AU102" s="379">
        <f>VLOOKUP($B102,'1.วาง งบทดลอง 4 แถว'!$E$4197:$J$5035,6,0)</f>
        <v>0</v>
      </c>
      <c r="AV102" s="380">
        <f t="shared" si="13"/>
        <v>0</v>
      </c>
      <c r="AW102" s="397"/>
      <c r="AX102" s="398"/>
      <c r="AY102" s="398"/>
      <c r="AZ102" s="377">
        <f>VLOOKUP($B102,'1.วาง งบทดลอง 4 แถว'!$E$5036:$J$5874,3,0)</f>
        <v>0</v>
      </c>
      <c r="BA102" s="378">
        <f>VLOOKUP($B102,'1.วาง งบทดลอง 4 แถว'!$E$5036:$J$5874,4,0)</f>
        <v>0</v>
      </c>
      <c r="BB102" s="378">
        <f>VLOOKUP($B102,'1.วาง งบทดลอง 4 แถว'!$E$5036:$J$5874,5,0)</f>
        <v>0</v>
      </c>
      <c r="BC102" s="379">
        <f>VLOOKUP($B102,'1.วาง งบทดลอง 4 แถว'!$E$5036:$J$5874,6,0)</f>
        <v>0</v>
      </c>
      <c r="BD102" s="380">
        <f t="shared" si="14"/>
        <v>0</v>
      </c>
      <c r="BE102" s="397"/>
      <c r="BF102" s="398"/>
      <c r="BG102" s="398"/>
      <c r="BH102" s="377">
        <f>VLOOKUP($B102,'1.วาง งบทดลอง 4 แถว'!$E$5875:$J$6713,3,0)</f>
        <v>0</v>
      </c>
      <c r="BI102" s="378">
        <f>VLOOKUP($B102,'1.วาง งบทดลอง 4 แถว'!$E$5875:$J$6713,4,0)</f>
        <v>0</v>
      </c>
      <c r="BJ102" s="378">
        <f>VLOOKUP($B102,'1.วาง งบทดลอง 4 แถว'!$E$5875:$J$6713,5,0)</f>
        <v>0</v>
      </c>
      <c r="BK102" s="379">
        <f>VLOOKUP($B102,'1.วาง งบทดลอง 4 แถว'!$E$5875:$J$6713,6,0)</f>
        <v>0</v>
      </c>
      <c r="BL102" s="380">
        <f t="shared" si="15"/>
        <v>0</v>
      </c>
      <c r="BM102" s="398"/>
      <c r="BN102" s="398"/>
      <c r="BO102" s="399"/>
    </row>
    <row r="103" spans="1:67" s="200" customFormat="1" ht="19.5" customHeight="1">
      <c r="A103" s="374">
        <v>100</v>
      </c>
      <c r="B103" s="395" t="s">
        <v>502</v>
      </c>
      <c r="C103" s="396" t="s">
        <v>2109</v>
      </c>
      <c r="D103" s="377">
        <f>VLOOKUP($B103,'1.วาง งบทดลอง 4 แถว'!$E$2:$J$840,3,0)</f>
        <v>0</v>
      </c>
      <c r="E103" s="378">
        <f>VLOOKUP($B103,'1.วาง งบทดลอง 4 แถว'!$E$2:$J$840,4,0)</f>
        <v>0</v>
      </c>
      <c r="F103" s="378">
        <f>VLOOKUP($B103,'1.วาง งบทดลอง 4 แถว'!$E$2:$J$840,5,0)</f>
        <v>15790</v>
      </c>
      <c r="G103" s="379">
        <f>VLOOKUP($B103,'1.วาง งบทดลอง 4 แถว'!$E$2:$J$840,6,0)</f>
        <v>0</v>
      </c>
      <c r="H103" s="380">
        <f t="shared" si="8"/>
        <v>15790</v>
      </c>
      <c r="I103" s="397"/>
      <c r="J103" s="398"/>
      <c r="K103" s="398"/>
      <c r="L103" s="377">
        <f>VLOOKUP($B103,'1.วาง งบทดลอง 4 แถว'!$E$841:$J$1679,3,0)</f>
        <v>0</v>
      </c>
      <c r="M103" s="378">
        <f>VLOOKUP($B103,'1.วาง งบทดลอง 4 แถว'!$E$841:$J$1679,4,0)</f>
        <v>0</v>
      </c>
      <c r="N103" s="378">
        <f>VLOOKUP($B103,'1.วาง งบทดลอง 4 แถว'!$E$841:$J$1679,5,0)</f>
        <v>0</v>
      </c>
      <c r="O103" s="379">
        <f>VLOOKUP($B103,'1.วาง งบทดลอง 4 แถว'!$E$841:$J$1679,6,0)</f>
        <v>0</v>
      </c>
      <c r="P103" s="380">
        <f t="shared" si="9"/>
        <v>0</v>
      </c>
      <c r="Q103" s="397"/>
      <c r="R103" s="398"/>
      <c r="S103" s="399"/>
      <c r="T103" s="377">
        <f>VLOOKUP($B103,'1.วาง งบทดลอง 4 แถว'!$E$1680:$J$2518,3,0)</f>
        <v>0</v>
      </c>
      <c r="U103" s="378">
        <f>VLOOKUP($B103,'1.วาง งบทดลอง 4 แถว'!$E$1680:$J$2518,4,0)</f>
        <v>0</v>
      </c>
      <c r="V103" s="378">
        <f>VLOOKUP($B103,'1.วาง งบทดลอง 4 แถว'!$E$1680:$J$2518,5,0)</f>
        <v>0</v>
      </c>
      <c r="W103" s="379">
        <f>VLOOKUP($B103,'1.วาง งบทดลอง 4 แถว'!$E$1680:$J$2518,6,0)</f>
        <v>0</v>
      </c>
      <c r="X103" s="380">
        <f t="shared" si="10"/>
        <v>0</v>
      </c>
      <c r="Y103" s="398"/>
      <c r="Z103" s="398"/>
      <c r="AA103" s="398"/>
      <c r="AB103" s="377">
        <f>VLOOKUP($B103,'1.วาง งบทดลอง 4 แถว'!$E$2519:$J$3357,3,0)</f>
        <v>0</v>
      </c>
      <c r="AC103" s="378">
        <f>VLOOKUP($B103,'1.วาง งบทดลอง 4 แถว'!$E$2519:$J$3357,4,0)</f>
        <v>0</v>
      </c>
      <c r="AD103" s="378">
        <f>VLOOKUP($B103,'1.วาง งบทดลอง 4 แถว'!$E$2519:$J$3357,5,0)</f>
        <v>0</v>
      </c>
      <c r="AE103" s="379">
        <f>VLOOKUP($B103,'1.วาง งบทดลอง 4 แถว'!$E$2519:$J$3357,6,0)</f>
        <v>0</v>
      </c>
      <c r="AF103" s="380">
        <f t="shared" si="11"/>
        <v>0</v>
      </c>
      <c r="AG103" s="397"/>
      <c r="AH103" s="398"/>
      <c r="AI103" s="398"/>
      <c r="AJ103" s="377">
        <f>VLOOKUP($B103,'1.วาง งบทดลอง 4 แถว'!$E$3358:$J$4196,3,0)</f>
        <v>0</v>
      </c>
      <c r="AK103" s="378">
        <f>VLOOKUP($B103,'1.วาง งบทดลอง 4 แถว'!$E$3358:$J$4196,4,0)</f>
        <v>0</v>
      </c>
      <c r="AL103" s="378">
        <f>VLOOKUP($B103,'1.วาง งบทดลอง 4 แถว'!$E$3358:$J$4196,5,0)</f>
        <v>0</v>
      </c>
      <c r="AM103" s="379">
        <f>VLOOKUP($B103,'1.วาง งบทดลอง 4 แถว'!$E$3358:$J$4196,6,0)</f>
        <v>0</v>
      </c>
      <c r="AN103" s="380">
        <f t="shared" si="12"/>
        <v>0</v>
      </c>
      <c r="AO103" s="398"/>
      <c r="AP103" s="398"/>
      <c r="AQ103" s="398"/>
      <c r="AR103" s="377">
        <f>VLOOKUP($B103,'1.วาง งบทดลอง 4 แถว'!$E$4197:$J$5035,3,0)</f>
        <v>0</v>
      </c>
      <c r="AS103" s="378">
        <f>VLOOKUP($B103,'1.วาง งบทดลอง 4 แถว'!$E$4197:$J$5035,4,0)</f>
        <v>0</v>
      </c>
      <c r="AT103" s="378">
        <f>VLOOKUP($B103,'1.วาง งบทดลอง 4 แถว'!$E$4197:$J$5035,5,0)</f>
        <v>0</v>
      </c>
      <c r="AU103" s="379">
        <f>VLOOKUP($B103,'1.วาง งบทดลอง 4 แถว'!$E$4197:$J$5035,6,0)</f>
        <v>0</v>
      </c>
      <c r="AV103" s="380">
        <f t="shared" si="13"/>
        <v>0</v>
      </c>
      <c r="AW103" s="397"/>
      <c r="AX103" s="398"/>
      <c r="AY103" s="398"/>
      <c r="AZ103" s="377">
        <f>VLOOKUP($B103,'1.วาง งบทดลอง 4 แถว'!$E$5036:$J$5874,3,0)</f>
        <v>0</v>
      </c>
      <c r="BA103" s="378">
        <f>VLOOKUP($B103,'1.วาง งบทดลอง 4 แถว'!$E$5036:$J$5874,4,0)</f>
        <v>0</v>
      </c>
      <c r="BB103" s="378">
        <f>VLOOKUP($B103,'1.วาง งบทดลอง 4 แถว'!$E$5036:$J$5874,5,0)</f>
        <v>0</v>
      </c>
      <c r="BC103" s="379">
        <f>VLOOKUP($B103,'1.วาง งบทดลอง 4 แถว'!$E$5036:$J$5874,6,0)</f>
        <v>0</v>
      </c>
      <c r="BD103" s="380">
        <f t="shared" si="14"/>
        <v>0</v>
      </c>
      <c r="BE103" s="397"/>
      <c r="BF103" s="398"/>
      <c r="BG103" s="398"/>
      <c r="BH103" s="377">
        <f>VLOOKUP($B103,'1.วาง งบทดลอง 4 แถว'!$E$5875:$J$6713,3,0)</f>
        <v>0</v>
      </c>
      <c r="BI103" s="378">
        <f>VLOOKUP($B103,'1.วาง งบทดลอง 4 แถว'!$E$5875:$J$6713,4,0)</f>
        <v>0</v>
      </c>
      <c r="BJ103" s="378">
        <f>VLOOKUP($B103,'1.วาง งบทดลอง 4 แถว'!$E$5875:$J$6713,5,0)</f>
        <v>0</v>
      </c>
      <c r="BK103" s="379">
        <f>VLOOKUP($B103,'1.วาง งบทดลอง 4 แถว'!$E$5875:$J$6713,6,0)</f>
        <v>0</v>
      </c>
      <c r="BL103" s="380">
        <f t="shared" si="15"/>
        <v>0</v>
      </c>
      <c r="BM103" s="398"/>
      <c r="BN103" s="398"/>
      <c r="BO103" s="399"/>
    </row>
    <row r="104" spans="1:67" ht="19.5" customHeight="1">
      <c r="A104" s="374">
        <v>101</v>
      </c>
      <c r="B104" s="375" t="s">
        <v>2110</v>
      </c>
      <c r="C104" s="376" t="s">
        <v>2111</v>
      </c>
      <c r="D104" s="377">
        <f>VLOOKUP($B104,'1.วาง งบทดลอง 4 แถว'!$E$2:$J$840,3,0)</f>
        <v>61786</v>
      </c>
      <c r="E104" s="378">
        <f>VLOOKUP($B104,'1.วาง งบทดลอง 4 แถว'!$E$2:$J$840,4,0)</f>
        <v>40754</v>
      </c>
      <c r="F104" s="378">
        <f>VLOOKUP($B104,'1.วาง งบทดลอง 4 แถว'!$E$2:$J$840,5,0)</f>
        <v>40431</v>
      </c>
      <c r="G104" s="379">
        <f>VLOOKUP($B104,'1.วาง งบทดลอง 4 แถว'!$E$2:$J$840,6,0)</f>
        <v>0</v>
      </c>
      <c r="H104" s="380">
        <f t="shared" si="8"/>
        <v>40431</v>
      </c>
      <c r="I104" s="384"/>
      <c r="J104" s="385"/>
      <c r="K104" s="385"/>
      <c r="L104" s="377">
        <f>VLOOKUP($B104,'1.วาง งบทดลอง 4 แถว'!$E$841:$J$1679,3,0)</f>
        <v>0</v>
      </c>
      <c r="M104" s="378">
        <f>VLOOKUP($B104,'1.วาง งบทดลอง 4 แถว'!$E$841:$J$1679,4,0)</f>
        <v>0</v>
      </c>
      <c r="N104" s="378">
        <f>VLOOKUP($B104,'1.วาง งบทดลอง 4 แถว'!$E$841:$J$1679,5,0)</f>
        <v>0</v>
      </c>
      <c r="O104" s="379">
        <f>VLOOKUP($B104,'1.วาง งบทดลอง 4 แถว'!$E$841:$J$1679,6,0)</f>
        <v>0</v>
      </c>
      <c r="P104" s="380">
        <f t="shared" si="9"/>
        <v>0</v>
      </c>
      <c r="Q104" s="384"/>
      <c r="R104" s="385"/>
      <c r="S104" s="386"/>
      <c r="T104" s="377">
        <f>VLOOKUP($B104,'1.วาง งบทดลอง 4 แถว'!$E$1680:$J$2518,3,0)</f>
        <v>0</v>
      </c>
      <c r="U104" s="378">
        <f>VLOOKUP($B104,'1.วาง งบทดลอง 4 แถว'!$E$1680:$J$2518,4,0)</f>
        <v>0</v>
      </c>
      <c r="V104" s="378">
        <f>VLOOKUP($B104,'1.วาง งบทดลอง 4 แถว'!$E$1680:$J$2518,5,0)</f>
        <v>0</v>
      </c>
      <c r="W104" s="379">
        <f>VLOOKUP($B104,'1.วาง งบทดลอง 4 แถว'!$E$1680:$J$2518,6,0)</f>
        <v>0</v>
      </c>
      <c r="X104" s="380">
        <f t="shared" si="10"/>
        <v>0</v>
      </c>
      <c r="Y104" s="385"/>
      <c r="Z104" s="385"/>
      <c r="AA104" s="385"/>
      <c r="AB104" s="377">
        <f>VLOOKUP($B104,'1.วาง งบทดลอง 4 แถว'!$E$2519:$J$3357,3,0)</f>
        <v>0</v>
      </c>
      <c r="AC104" s="378">
        <f>VLOOKUP($B104,'1.วาง งบทดลอง 4 แถว'!$E$2519:$J$3357,4,0)</f>
        <v>0</v>
      </c>
      <c r="AD104" s="378">
        <f>VLOOKUP($B104,'1.วาง งบทดลอง 4 แถว'!$E$2519:$J$3357,5,0)</f>
        <v>0</v>
      </c>
      <c r="AE104" s="379">
        <f>VLOOKUP($B104,'1.วาง งบทดลอง 4 แถว'!$E$2519:$J$3357,6,0)</f>
        <v>0</v>
      </c>
      <c r="AF104" s="380">
        <f t="shared" si="11"/>
        <v>0</v>
      </c>
      <c r="AG104" s="384"/>
      <c r="AH104" s="385"/>
      <c r="AI104" s="385"/>
      <c r="AJ104" s="377">
        <f>VLOOKUP($B104,'1.วาง งบทดลอง 4 แถว'!$E$3358:$J$4196,3,0)</f>
        <v>0</v>
      </c>
      <c r="AK104" s="378">
        <f>VLOOKUP($B104,'1.วาง งบทดลอง 4 แถว'!$E$3358:$J$4196,4,0)</f>
        <v>0</v>
      </c>
      <c r="AL104" s="378">
        <f>VLOOKUP($B104,'1.วาง งบทดลอง 4 แถว'!$E$3358:$J$4196,5,0)</f>
        <v>0</v>
      </c>
      <c r="AM104" s="379">
        <f>VLOOKUP($B104,'1.วาง งบทดลอง 4 แถว'!$E$3358:$J$4196,6,0)</f>
        <v>0</v>
      </c>
      <c r="AN104" s="380">
        <f t="shared" si="12"/>
        <v>0</v>
      </c>
      <c r="AO104" s="385"/>
      <c r="AP104" s="385"/>
      <c r="AQ104" s="385"/>
      <c r="AR104" s="377">
        <f>VLOOKUP($B104,'1.วาง งบทดลอง 4 แถว'!$E$4197:$J$5035,3,0)</f>
        <v>0</v>
      </c>
      <c r="AS104" s="378">
        <f>VLOOKUP($B104,'1.วาง งบทดลอง 4 แถว'!$E$4197:$J$5035,4,0)</f>
        <v>0</v>
      </c>
      <c r="AT104" s="378">
        <f>VLOOKUP($B104,'1.วาง งบทดลอง 4 แถว'!$E$4197:$J$5035,5,0)</f>
        <v>0</v>
      </c>
      <c r="AU104" s="379">
        <f>VLOOKUP($B104,'1.วาง งบทดลอง 4 แถว'!$E$4197:$J$5035,6,0)</f>
        <v>0</v>
      </c>
      <c r="AV104" s="380">
        <f t="shared" si="13"/>
        <v>0</v>
      </c>
      <c r="AW104" s="384"/>
      <c r="AX104" s="385"/>
      <c r="AY104" s="385"/>
      <c r="AZ104" s="377">
        <f>VLOOKUP($B104,'1.วาง งบทดลอง 4 แถว'!$E$5036:$J$5874,3,0)</f>
        <v>0</v>
      </c>
      <c r="BA104" s="378">
        <f>VLOOKUP($B104,'1.วาง งบทดลอง 4 แถว'!$E$5036:$J$5874,4,0)</f>
        <v>0</v>
      </c>
      <c r="BB104" s="378">
        <f>VLOOKUP($B104,'1.วาง งบทดลอง 4 แถว'!$E$5036:$J$5874,5,0)</f>
        <v>0</v>
      </c>
      <c r="BC104" s="379">
        <f>VLOOKUP($B104,'1.วาง งบทดลอง 4 แถว'!$E$5036:$J$5874,6,0)</f>
        <v>0</v>
      </c>
      <c r="BD104" s="380">
        <f t="shared" si="14"/>
        <v>0</v>
      </c>
      <c r="BE104" s="384"/>
      <c r="BF104" s="385"/>
      <c r="BG104" s="385"/>
      <c r="BH104" s="377">
        <f>VLOOKUP($B104,'1.วาง งบทดลอง 4 แถว'!$E$5875:$J$6713,3,0)</f>
        <v>0</v>
      </c>
      <c r="BI104" s="378">
        <f>VLOOKUP($B104,'1.วาง งบทดลอง 4 แถว'!$E$5875:$J$6713,4,0)</f>
        <v>0</v>
      </c>
      <c r="BJ104" s="378">
        <f>VLOOKUP($B104,'1.วาง งบทดลอง 4 แถว'!$E$5875:$J$6713,5,0)</f>
        <v>0</v>
      </c>
      <c r="BK104" s="379">
        <f>VLOOKUP($B104,'1.วาง งบทดลอง 4 แถว'!$E$5875:$J$6713,6,0)</f>
        <v>0</v>
      </c>
      <c r="BL104" s="380">
        <f t="shared" si="15"/>
        <v>0</v>
      </c>
      <c r="BM104" s="385"/>
      <c r="BN104" s="385"/>
      <c r="BO104" s="386"/>
    </row>
    <row r="105" spans="1:67" ht="19.5" customHeight="1">
      <c r="A105" s="374">
        <v>102</v>
      </c>
      <c r="B105" s="375" t="s">
        <v>509</v>
      </c>
      <c r="C105" s="376" t="s">
        <v>19</v>
      </c>
      <c r="D105" s="377">
        <f>VLOOKUP($B105,'1.วาง งบทดลอง 4 แถว'!$E$2:$J$840,3,0)</f>
        <v>0</v>
      </c>
      <c r="E105" s="378">
        <f>VLOOKUP($B105,'1.วาง งบทดลอง 4 แถว'!$E$2:$J$840,4,0)</f>
        <v>0</v>
      </c>
      <c r="F105" s="378">
        <f>VLOOKUP($B105,'1.วาง งบทดลอง 4 แถว'!$E$2:$J$840,5,0)</f>
        <v>0</v>
      </c>
      <c r="G105" s="379">
        <f>VLOOKUP($B105,'1.วาง งบทดลอง 4 แถว'!$E$2:$J$840,6,0)</f>
        <v>0</v>
      </c>
      <c r="H105" s="380">
        <f t="shared" si="8"/>
        <v>0</v>
      </c>
      <c r="I105" s="384"/>
      <c r="J105" s="385"/>
      <c r="K105" s="385"/>
      <c r="L105" s="377">
        <f>VLOOKUP($B105,'1.วาง งบทดลอง 4 แถว'!$E$841:$J$1679,3,0)</f>
        <v>0</v>
      </c>
      <c r="M105" s="378">
        <f>VLOOKUP($B105,'1.วาง งบทดลอง 4 แถว'!$E$841:$J$1679,4,0)</f>
        <v>0</v>
      </c>
      <c r="N105" s="378">
        <f>VLOOKUP($B105,'1.วาง งบทดลอง 4 แถว'!$E$841:$J$1679,5,0)</f>
        <v>0</v>
      </c>
      <c r="O105" s="379">
        <f>VLOOKUP($B105,'1.วาง งบทดลอง 4 แถว'!$E$841:$J$1679,6,0)</f>
        <v>0</v>
      </c>
      <c r="P105" s="380">
        <f t="shared" si="9"/>
        <v>0</v>
      </c>
      <c r="Q105" s="384"/>
      <c r="R105" s="385"/>
      <c r="S105" s="386"/>
      <c r="T105" s="377">
        <f>VLOOKUP($B105,'1.วาง งบทดลอง 4 แถว'!$E$1680:$J$2518,3,0)</f>
        <v>0</v>
      </c>
      <c r="U105" s="378">
        <f>VLOOKUP($B105,'1.วาง งบทดลอง 4 แถว'!$E$1680:$J$2518,4,0)</f>
        <v>0</v>
      </c>
      <c r="V105" s="378">
        <f>VLOOKUP($B105,'1.วาง งบทดลอง 4 แถว'!$E$1680:$J$2518,5,0)</f>
        <v>0</v>
      </c>
      <c r="W105" s="379">
        <f>VLOOKUP($B105,'1.วาง งบทดลอง 4 แถว'!$E$1680:$J$2518,6,0)</f>
        <v>0</v>
      </c>
      <c r="X105" s="380">
        <f t="shared" si="10"/>
        <v>0</v>
      </c>
      <c r="Y105" s="385"/>
      <c r="Z105" s="385"/>
      <c r="AA105" s="385"/>
      <c r="AB105" s="377">
        <f>VLOOKUP($B105,'1.วาง งบทดลอง 4 แถว'!$E$2519:$J$3357,3,0)</f>
        <v>0</v>
      </c>
      <c r="AC105" s="378">
        <f>VLOOKUP($B105,'1.วาง งบทดลอง 4 แถว'!$E$2519:$J$3357,4,0)</f>
        <v>0</v>
      </c>
      <c r="AD105" s="378">
        <f>VLOOKUP($B105,'1.วาง งบทดลอง 4 แถว'!$E$2519:$J$3357,5,0)</f>
        <v>0</v>
      </c>
      <c r="AE105" s="379">
        <f>VLOOKUP($B105,'1.วาง งบทดลอง 4 แถว'!$E$2519:$J$3357,6,0)</f>
        <v>0</v>
      </c>
      <c r="AF105" s="380">
        <f t="shared" si="11"/>
        <v>0</v>
      </c>
      <c r="AG105" s="384"/>
      <c r="AH105" s="385"/>
      <c r="AI105" s="385"/>
      <c r="AJ105" s="377">
        <f>VLOOKUP($B105,'1.วาง งบทดลอง 4 แถว'!$E$3358:$J$4196,3,0)</f>
        <v>0</v>
      </c>
      <c r="AK105" s="378">
        <f>VLOOKUP($B105,'1.วาง งบทดลอง 4 แถว'!$E$3358:$J$4196,4,0)</f>
        <v>0</v>
      </c>
      <c r="AL105" s="378">
        <f>VLOOKUP($B105,'1.วาง งบทดลอง 4 แถว'!$E$3358:$J$4196,5,0)</f>
        <v>0</v>
      </c>
      <c r="AM105" s="379">
        <f>VLOOKUP($B105,'1.วาง งบทดลอง 4 แถว'!$E$3358:$J$4196,6,0)</f>
        <v>0</v>
      </c>
      <c r="AN105" s="380">
        <f t="shared" si="12"/>
        <v>0</v>
      </c>
      <c r="AO105" s="385"/>
      <c r="AP105" s="385"/>
      <c r="AQ105" s="385"/>
      <c r="AR105" s="377">
        <f>VLOOKUP($B105,'1.วาง งบทดลอง 4 แถว'!$E$4197:$J$5035,3,0)</f>
        <v>0</v>
      </c>
      <c r="AS105" s="378">
        <f>VLOOKUP($B105,'1.วาง งบทดลอง 4 แถว'!$E$4197:$J$5035,4,0)</f>
        <v>0</v>
      </c>
      <c r="AT105" s="378">
        <f>VLOOKUP($B105,'1.วาง งบทดลอง 4 แถว'!$E$4197:$J$5035,5,0)</f>
        <v>0</v>
      </c>
      <c r="AU105" s="379">
        <f>VLOOKUP($B105,'1.วาง งบทดลอง 4 แถว'!$E$4197:$J$5035,6,0)</f>
        <v>0</v>
      </c>
      <c r="AV105" s="380">
        <f t="shared" si="13"/>
        <v>0</v>
      </c>
      <c r="AW105" s="384"/>
      <c r="AX105" s="385"/>
      <c r="AY105" s="385"/>
      <c r="AZ105" s="377">
        <f>VLOOKUP($B105,'1.วาง งบทดลอง 4 แถว'!$E$5036:$J$5874,3,0)</f>
        <v>0</v>
      </c>
      <c r="BA105" s="378">
        <f>VLOOKUP($B105,'1.วาง งบทดลอง 4 แถว'!$E$5036:$J$5874,4,0)</f>
        <v>0</v>
      </c>
      <c r="BB105" s="378">
        <f>VLOOKUP($B105,'1.วาง งบทดลอง 4 แถว'!$E$5036:$J$5874,5,0)</f>
        <v>0</v>
      </c>
      <c r="BC105" s="379">
        <f>VLOOKUP($B105,'1.วาง งบทดลอง 4 แถว'!$E$5036:$J$5874,6,0)</f>
        <v>0</v>
      </c>
      <c r="BD105" s="380">
        <f t="shared" si="14"/>
        <v>0</v>
      </c>
      <c r="BE105" s="384"/>
      <c r="BF105" s="385"/>
      <c r="BG105" s="385"/>
      <c r="BH105" s="377">
        <f>VLOOKUP($B105,'1.วาง งบทดลอง 4 แถว'!$E$5875:$J$6713,3,0)</f>
        <v>0</v>
      </c>
      <c r="BI105" s="378">
        <f>VLOOKUP($B105,'1.วาง งบทดลอง 4 แถว'!$E$5875:$J$6713,4,0)</f>
        <v>0</v>
      </c>
      <c r="BJ105" s="378">
        <f>VLOOKUP($B105,'1.วาง งบทดลอง 4 แถว'!$E$5875:$J$6713,5,0)</f>
        <v>0</v>
      </c>
      <c r="BK105" s="379">
        <f>VLOOKUP($B105,'1.วาง งบทดลอง 4 แถว'!$E$5875:$J$6713,6,0)</f>
        <v>0</v>
      </c>
      <c r="BL105" s="380">
        <f t="shared" si="15"/>
        <v>0</v>
      </c>
      <c r="BM105" s="385"/>
      <c r="BN105" s="385"/>
      <c r="BO105" s="386"/>
    </row>
    <row r="106" spans="1:67" ht="19.5" customHeight="1">
      <c r="A106" s="374">
        <v>103</v>
      </c>
      <c r="B106" s="375" t="s">
        <v>510</v>
      </c>
      <c r="C106" s="376" t="s">
        <v>20</v>
      </c>
      <c r="D106" s="377">
        <f>VLOOKUP($B106,'1.วาง งบทดลอง 4 แถว'!$E$2:$J$840,3,0)</f>
        <v>0</v>
      </c>
      <c r="E106" s="378">
        <f>VLOOKUP($B106,'1.วาง งบทดลอง 4 แถว'!$E$2:$J$840,4,0)</f>
        <v>0</v>
      </c>
      <c r="F106" s="378">
        <f>VLOOKUP($B106,'1.วาง งบทดลอง 4 แถว'!$E$2:$J$840,5,0)</f>
        <v>0</v>
      </c>
      <c r="G106" s="379">
        <f>VLOOKUP($B106,'1.วาง งบทดลอง 4 แถว'!$E$2:$J$840,6,0)</f>
        <v>0</v>
      </c>
      <c r="H106" s="380">
        <f t="shared" si="8"/>
        <v>0</v>
      </c>
      <c r="I106" s="384"/>
      <c r="J106" s="385"/>
      <c r="K106" s="385"/>
      <c r="L106" s="377">
        <f>VLOOKUP($B106,'1.วาง งบทดลอง 4 แถว'!$E$841:$J$1679,3,0)</f>
        <v>0</v>
      </c>
      <c r="M106" s="378">
        <f>VLOOKUP($B106,'1.วาง งบทดลอง 4 แถว'!$E$841:$J$1679,4,0)</f>
        <v>0</v>
      </c>
      <c r="N106" s="378">
        <f>VLOOKUP($B106,'1.วาง งบทดลอง 4 แถว'!$E$841:$J$1679,5,0)</f>
        <v>0</v>
      </c>
      <c r="O106" s="379">
        <f>VLOOKUP($B106,'1.วาง งบทดลอง 4 แถว'!$E$841:$J$1679,6,0)</f>
        <v>0</v>
      </c>
      <c r="P106" s="380">
        <f t="shared" si="9"/>
        <v>0</v>
      </c>
      <c r="Q106" s="384"/>
      <c r="R106" s="385"/>
      <c r="S106" s="386"/>
      <c r="T106" s="377">
        <f>VLOOKUP($B106,'1.วาง งบทดลอง 4 แถว'!$E$1680:$J$2518,3,0)</f>
        <v>0</v>
      </c>
      <c r="U106" s="378">
        <f>VLOOKUP($B106,'1.วาง งบทดลอง 4 แถว'!$E$1680:$J$2518,4,0)</f>
        <v>0</v>
      </c>
      <c r="V106" s="378">
        <f>VLOOKUP($B106,'1.วาง งบทดลอง 4 แถว'!$E$1680:$J$2518,5,0)</f>
        <v>0</v>
      </c>
      <c r="W106" s="379">
        <f>VLOOKUP($B106,'1.วาง งบทดลอง 4 แถว'!$E$1680:$J$2518,6,0)</f>
        <v>0</v>
      </c>
      <c r="X106" s="380">
        <f t="shared" si="10"/>
        <v>0</v>
      </c>
      <c r="Y106" s="385"/>
      <c r="Z106" s="385"/>
      <c r="AA106" s="385"/>
      <c r="AB106" s="377">
        <f>VLOOKUP($B106,'1.วาง งบทดลอง 4 แถว'!$E$2519:$J$3357,3,0)</f>
        <v>0</v>
      </c>
      <c r="AC106" s="378">
        <f>VLOOKUP($B106,'1.วาง งบทดลอง 4 แถว'!$E$2519:$J$3357,4,0)</f>
        <v>0</v>
      </c>
      <c r="AD106" s="378">
        <f>VLOOKUP($B106,'1.วาง งบทดลอง 4 แถว'!$E$2519:$J$3357,5,0)</f>
        <v>0</v>
      </c>
      <c r="AE106" s="379">
        <f>VLOOKUP($B106,'1.วาง งบทดลอง 4 แถว'!$E$2519:$J$3357,6,0)</f>
        <v>0</v>
      </c>
      <c r="AF106" s="380">
        <f t="shared" si="11"/>
        <v>0</v>
      </c>
      <c r="AG106" s="384"/>
      <c r="AH106" s="385"/>
      <c r="AI106" s="385"/>
      <c r="AJ106" s="377">
        <f>VLOOKUP($B106,'1.วาง งบทดลอง 4 แถว'!$E$3358:$J$4196,3,0)</f>
        <v>0</v>
      </c>
      <c r="AK106" s="378">
        <f>VLOOKUP($B106,'1.วาง งบทดลอง 4 แถว'!$E$3358:$J$4196,4,0)</f>
        <v>0</v>
      </c>
      <c r="AL106" s="378">
        <f>VLOOKUP($B106,'1.วาง งบทดลอง 4 แถว'!$E$3358:$J$4196,5,0)</f>
        <v>0</v>
      </c>
      <c r="AM106" s="379">
        <f>VLOOKUP($B106,'1.วาง งบทดลอง 4 แถว'!$E$3358:$J$4196,6,0)</f>
        <v>0</v>
      </c>
      <c r="AN106" s="380">
        <f t="shared" si="12"/>
        <v>0</v>
      </c>
      <c r="AO106" s="385"/>
      <c r="AP106" s="385"/>
      <c r="AQ106" s="385"/>
      <c r="AR106" s="377">
        <f>VLOOKUP($B106,'1.วาง งบทดลอง 4 แถว'!$E$4197:$J$5035,3,0)</f>
        <v>0</v>
      </c>
      <c r="AS106" s="378">
        <f>VLOOKUP($B106,'1.วาง งบทดลอง 4 แถว'!$E$4197:$J$5035,4,0)</f>
        <v>0</v>
      </c>
      <c r="AT106" s="378">
        <f>VLOOKUP($B106,'1.วาง งบทดลอง 4 แถว'!$E$4197:$J$5035,5,0)</f>
        <v>0</v>
      </c>
      <c r="AU106" s="379">
        <f>VLOOKUP($B106,'1.วาง งบทดลอง 4 แถว'!$E$4197:$J$5035,6,0)</f>
        <v>0</v>
      </c>
      <c r="AV106" s="380">
        <f t="shared" si="13"/>
        <v>0</v>
      </c>
      <c r="AW106" s="384"/>
      <c r="AX106" s="385"/>
      <c r="AY106" s="385"/>
      <c r="AZ106" s="377">
        <f>VLOOKUP($B106,'1.วาง งบทดลอง 4 แถว'!$E$5036:$J$5874,3,0)</f>
        <v>0</v>
      </c>
      <c r="BA106" s="378">
        <f>VLOOKUP($B106,'1.วาง งบทดลอง 4 แถว'!$E$5036:$J$5874,4,0)</f>
        <v>0</v>
      </c>
      <c r="BB106" s="378">
        <f>VLOOKUP($B106,'1.วาง งบทดลอง 4 แถว'!$E$5036:$J$5874,5,0)</f>
        <v>0</v>
      </c>
      <c r="BC106" s="379">
        <f>VLOOKUP($B106,'1.วาง งบทดลอง 4 แถว'!$E$5036:$J$5874,6,0)</f>
        <v>0</v>
      </c>
      <c r="BD106" s="380">
        <f t="shared" si="14"/>
        <v>0</v>
      </c>
      <c r="BE106" s="384"/>
      <c r="BF106" s="385"/>
      <c r="BG106" s="385"/>
      <c r="BH106" s="377">
        <f>VLOOKUP($B106,'1.วาง งบทดลอง 4 แถว'!$E$5875:$J$6713,3,0)</f>
        <v>0</v>
      </c>
      <c r="BI106" s="378">
        <f>VLOOKUP($B106,'1.วาง งบทดลอง 4 แถว'!$E$5875:$J$6713,4,0)</f>
        <v>0</v>
      </c>
      <c r="BJ106" s="378">
        <f>VLOOKUP($B106,'1.วาง งบทดลอง 4 แถว'!$E$5875:$J$6713,5,0)</f>
        <v>0</v>
      </c>
      <c r="BK106" s="379">
        <f>VLOOKUP($B106,'1.วาง งบทดลอง 4 แถว'!$E$5875:$J$6713,6,0)</f>
        <v>0</v>
      </c>
      <c r="BL106" s="380">
        <f t="shared" si="15"/>
        <v>0</v>
      </c>
      <c r="BM106" s="385"/>
      <c r="BN106" s="385"/>
      <c r="BO106" s="386"/>
    </row>
    <row r="107" spans="1:67" ht="19.5" customHeight="1">
      <c r="A107" s="374">
        <v>104</v>
      </c>
      <c r="B107" s="375" t="s">
        <v>511</v>
      </c>
      <c r="C107" s="376" t="s">
        <v>21</v>
      </c>
      <c r="D107" s="377">
        <f>VLOOKUP($B107,'1.วาง งบทดลอง 4 แถว'!$E$2:$J$840,3,0)</f>
        <v>0</v>
      </c>
      <c r="E107" s="378">
        <f>VLOOKUP($B107,'1.วาง งบทดลอง 4 แถว'!$E$2:$J$840,4,0)</f>
        <v>0</v>
      </c>
      <c r="F107" s="378">
        <f>VLOOKUP($B107,'1.วาง งบทดลอง 4 แถว'!$E$2:$J$840,5,0)</f>
        <v>0</v>
      </c>
      <c r="G107" s="379">
        <f>VLOOKUP($B107,'1.วาง งบทดลอง 4 แถว'!$E$2:$J$840,6,0)</f>
        <v>0</v>
      </c>
      <c r="H107" s="380">
        <f t="shared" si="8"/>
        <v>0</v>
      </c>
      <c r="I107" s="384"/>
      <c r="J107" s="385"/>
      <c r="K107" s="385"/>
      <c r="L107" s="377">
        <f>VLOOKUP($B107,'1.วาง งบทดลอง 4 แถว'!$E$841:$J$1679,3,0)</f>
        <v>0</v>
      </c>
      <c r="M107" s="378">
        <f>VLOOKUP($B107,'1.วาง งบทดลอง 4 แถว'!$E$841:$J$1679,4,0)</f>
        <v>0</v>
      </c>
      <c r="N107" s="378">
        <f>VLOOKUP($B107,'1.วาง งบทดลอง 4 แถว'!$E$841:$J$1679,5,0)</f>
        <v>0</v>
      </c>
      <c r="O107" s="379">
        <f>VLOOKUP($B107,'1.วาง งบทดลอง 4 แถว'!$E$841:$J$1679,6,0)</f>
        <v>0</v>
      </c>
      <c r="P107" s="380">
        <f t="shared" si="9"/>
        <v>0</v>
      </c>
      <c r="Q107" s="384"/>
      <c r="R107" s="385"/>
      <c r="S107" s="386"/>
      <c r="T107" s="377">
        <f>VLOOKUP($B107,'1.วาง งบทดลอง 4 แถว'!$E$1680:$J$2518,3,0)</f>
        <v>0</v>
      </c>
      <c r="U107" s="378">
        <f>VLOOKUP($B107,'1.วาง งบทดลอง 4 แถว'!$E$1680:$J$2518,4,0)</f>
        <v>0</v>
      </c>
      <c r="V107" s="378">
        <f>VLOOKUP($B107,'1.วาง งบทดลอง 4 แถว'!$E$1680:$J$2518,5,0)</f>
        <v>0</v>
      </c>
      <c r="W107" s="379">
        <f>VLOOKUP($B107,'1.วาง งบทดลอง 4 แถว'!$E$1680:$J$2518,6,0)</f>
        <v>0</v>
      </c>
      <c r="X107" s="380">
        <f t="shared" si="10"/>
        <v>0</v>
      </c>
      <c r="Y107" s="385"/>
      <c r="Z107" s="385"/>
      <c r="AA107" s="385"/>
      <c r="AB107" s="377">
        <f>VLOOKUP($B107,'1.วาง งบทดลอง 4 แถว'!$E$2519:$J$3357,3,0)</f>
        <v>0</v>
      </c>
      <c r="AC107" s="378">
        <f>VLOOKUP($B107,'1.วาง งบทดลอง 4 แถว'!$E$2519:$J$3357,4,0)</f>
        <v>0</v>
      </c>
      <c r="AD107" s="378">
        <f>VLOOKUP($B107,'1.วาง งบทดลอง 4 แถว'!$E$2519:$J$3357,5,0)</f>
        <v>0</v>
      </c>
      <c r="AE107" s="379">
        <f>VLOOKUP($B107,'1.วาง งบทดลอง 4 แถว'!$E$2519:$J$3357,6,0)</f>
        <v>0</v>
      </c>
      <c r="AF107" s="380">
        <f t="shared" si="11"/>
        <v>0</v>
      </c>
      <c r="AG107" s="384"/>
      <c r="AH107" s="385"/>
      <c r="AI107" s="385"/>
      <c r="AJ107" s="377">
        <f>VLOOKUP($B107,'1.วาง งบทดลอง 4 แถว'!$E$3358:$J$4196,3,0)</f>
        <v>0</v>
      </c>
      <c r="AK107" s="378">
        <f>VLOOKUP($B107,'1.วาง งบทดลอง 4 แถว'!$E$3358:$J$4196,4,0)</f>
        <v>0</v>
      </c>
      <c r="AL107" s="378">
        <f>VLOOKUP($B107,'1.วาง งบทดลอง 4 แถว'!$E$3358:$J$4196,5,0)</f>
        <v>0</v>
      </c>
      <c r="AM107" s="379">
        <f>VLOOKUP($B107,'1.วาง งบทดลอง 4 แถว'!$E$3358:$J$4196,6,0)</f>
        <v>0</v>
      </c>
      <c r="AN107" s="380">
        <f t="shared" si="12"/>
        <v>0</v>
      </c>
      <c r="AO107" s="385"/>
      <c r="AP107" s="385"/>
      <c r="AQ107" s="385"/>
      <c r="AR107" s="377">
        <f>VLOOKUP($B107,'1.วาง งบทดลอง 4 แถว'!$E$4197:$J$5035,3,0)</f>
        <v>0</v>
      </c>
      <c r="AS107" s="378">
        <f>VLOOKUP($B107,'1.วาง งบทดลอง 4 แถว'!$E$4197:$J$5035,4,0)</f>
        <v>0</v>
      </c>
      <c r="AT107" s="378">
        <f>VLOOKUP($B107,'1.วาง งบทดลอง 4 แถว'!$E$4197:$J$5035,5,0)</f>
        <v>0</v>
      </c>
      <c r="AU107" s="379">
        <f>VLOOKUP($B107,'1.วาง งบทดลอง 4 แถว'!$E$4197:$J$5035,6,0)</f>
        <v>0</v>
      </c>
      <c r="AV107" s="380">
        <f t="shared" si="13"/>
        <v>0</v>
      </c>
      <c r="AW107" s="384"/>
      <c r="AX107" s="385"/>
      <c r="AY107" s="385"/>
      <c r="AZ107" s="377">
        <f>VLOOKUP($B107,'1.วาง งบทดลอง 4 แถว'!$E$5036:$J$5874,3,0)</f>
        <v>0</v>
      </c>
      <c r="BA107" s="378">
        <f>VLOOKUP($B107,'1.วาง งบทดลอง 4 แถว'!$E$5036:$J$5874,4,0)</f>
        <v>0</v>
      </c>
      <c r="BB107" s="378">
        <f>VLOOKUP($B107,'1.วาง งบทดลอง 4 แถว'!$E$5036:$J$5874,5,0)</f>
        <v>0</v>
      </c>
      <c r="BC107" s="379">
        <f>VLOOKUP($B107,'1.วาง งบทดลอง 4 แถว'!$E$5036:$J$5874,6,0)</f>
        <v>0</v>
      </c>
      <c r="BD107" s="380">
        <f t="shared" si="14"/>
        <v>0</v>
      </c>
      <c r="BE107" s="384"/>
      <c r="BF107" s="385"/>
      <c r="BG107" s="385"/>
      <c r="BH107" s="377">
        <f>VLOOKUP($B107,'1.วาง งบทดลอง 4 แถว'!$E$5875:$J$6713,3,0)</f>
        <v>0</v>
      </c>
      <c r="BI107" s="378">
        <f>VLOOKUP($B107,'1.วาง งบทดลอง 4 แถว'!$E$5875:$J$6713,4,0)</f>
        <v>0</v>
      </c>
      <c r="BJ107" s="378">
        <f>VLOOKUP($B107,'1.วาง งบทดลอง 4 แถว'!$E$5875:$J$6713,5,0)</f>
        <v>0</v>
      </c>
      <c r="BK107" s="379">
        <f>VLOOKUP($B107,'1.วาง งบทดลอง 4 แถว'!$E$5875:$J$6713,6,0)</f>
        <v>0</v>
      </c>
      <c r="BL107" s="380">
        <f t="shared" si="15"/>
        <v>0</v>
      </c>
      <c r="BM107" s="385"/>
      <c r="BN107" s="385"/>
      <c r="BO107" s="386"/>
    </row>
    <row r="108" spans="1:67" ht="19.5" customHeight="1">
      <c r="A108" s="374">
        <v>105</v>
      </c>
      <c r="B108" s="375" t="s">
        <v>512</v>
      </c>
      <c r="C108" s="376" t="s">
        <v>22</v>
      </c>
      <c r="D108" s="377">
        <f>VLOOKUP($B108,'1.วาง งบทดลอง 4 แถว'!$E$2:$J$840,3,0)</f>
        <v>0</v>
      </c>
      <c r="E108" s="378">
        <f>VLOOKUP($B108,'1.วาง งบทดลอง 4 แถว'!$E$2:$J$840,4,0)</f>
        <v>0</v>
      </c>
      <c r="F108" s="378">
        <f>VLOOKUP($B108,'1.วาง งบทดลอง 4 แถว'!$E$2:$J$840,5,0)</f>
        <v>0</v>
      </c>
      <c r="G108" s="379">
        <f>VLOOKUP($B108,'1.วาง งบทดลอง 4 แถว'!$E$2:$J$840,6,0)</f>
        <v>0</v>
      </c>
      <c r="H108" s="380">
        <f t="shared" si="8"/>
        <v>0</v>
      </c>
      <c r="I108" s="384"/>
      <c r="J108" s="385"/>
      <c r="K108" s="385"/>
      <c r="L108" s="377">
        <f>VLOOKUP($B108,'1.วาง งบทดลอง 4 แถว'!$E$841:$J$1679,3,0)</f>
        <v>0</v>
      </c>
      <c r="M108" s="378">
        <f>VLOOKUP($B108,'1.วาง งบทดลอง 4 แถว'!$E$841:$J$1679,4,0)</f>
        <v>0</v>
      </c>
      <c r="N108" s="378">
        <f>VLOOKUP($B108,'1.วาง งบทดลอง 4 แถว'!$E$841:$J$1679,5,0)</f>
        <v>0</v>
      </c>
      <c r="O108" s="379">
        <f>VLOOKUP($B108,'1.วาง งบทดลอง 4 แถว'!$E$841:$J$1679,6,0)</f>
        <v>0</v>
      </c>
      <c r="P108" s="380">
        <f t="shared" si="9"/>
        <v>0</v>
      </c>
      <c r="Q108" s="384"/>
      <c r="R108" s="385"/>
      <c r="S108" s="386"/>
      <c r="T108" s="377">
        <f>VLOOKUP($B108,'1.วาง งบทดลอง 4 แถว'!$E$1680:$J$2518,3,0)</f>
        <v>0</v>
      </c>
      <c r="U108" s="378">
        <f>VLOOKUP($B108,'1.วาง งบทดลอง 4 แถว'!$E$1680:$J$2518,4,0)</f>
        <v>0</v>
      </c>
      <c r="V108" s="378">
        <f>VLOOKUP($B108,'1.วาง งบทดลอง 4 แถว'!$E$1680:$J$2518,5,0)</f>
        <v>0</v>
      </c>
      <c r="W108" s="379">
        <f>VLOOKUP($B108,'1.วาง งบทดลอง 4 แถว'!$E$1680:$J$2518,6,0)</f>
        <v>0</v>
      </c>
      <c r="X108" s="380">
        <f t="shared" si="10"/>
        <v>0</v>
      </c>
      <c r="Y108" s="385"/>
      <c r="Z108" s="385"/>
      <c r="AA108" s="385"/>
      <c r="AB108" s="377">
        <f>VLOOKUP($B108,'1.วาง งบทดลอง 4 แถว'!$E$2519:$J$3357,3,0)</f>
        <v>0</v>
      </c>
      <c r="AC108" s="378">
        <f>VLOOKUP($B108,'1.วาง งบทดลอง 4 แถว'!$E$2519:$J$3357,4,0)</f>
        <v>0</v>
      </c>
      <c r="AD108" s="378">
        <f>VLOOKUP($B108,'1.วาง งบทดลอง 4 แถว'!$E$2519:$J$3357,5,0)</f>
        <v>0</v>
      </c>
      <c r="AE108" s="379">
        <f>VLOOKUP($B108,'1.วาง งบทดลอง 4 แถว'!$E$2519:$J$3357,6,0)</f>
        <v>0</v>
      </c>
      <c r="AF108" s="380">
        <f t="shared" si="11"/>
        <v>0</v>
      </c>
      <c r="AG108" s="384"/>
      <c r="AH108" s="385"/>
      <c r="AI108" s="385"/>
      <c r="AJ108" s="377">
        <f>VLOOKUP($B108,'1.วาง งบทดลอง 4 แถว'!$E$3358:$J$4196,3,0)</f>
        <v>0</v>
      </c>
      <c r="AK108" s="378">
        <f>VLOOKUP($B108,'1.วาง งบทดลอง 4 แถว'!$E$3358:$J$4196,4,0)</f>
        <v>0</v>
      </c>
      <c r="AL108" s="378">
        <f>VLOOKUP($B108,'1.วาง งบทดลอง 4 แถว'!$E$3358:$J$4196,5,0)</f>
        <v>0</v>
      </c>
      <c r="AM108" s="379">
        <f>VLOOKUP($B108,'1.วาง งบทดลอง 4 แถว'!$E$3358:$J$4196,6,0)</f>
        <v>0</v>
      </c>
      <c r="AN108" s="380">
        <f t="shared" si="12"/>
        <v>0</v>
      </c>
      <c r="AO108" s="385"/>
      <c r="AP108" s="385"/>
      <c r="AQ108" s="385"/>
      <c r="AR108" s="377">
        <f>VLOOKUP($B108,'1.วาง งบทดลอง 4 แถว'!$E$4197:$J$5035,3,0)</f>
        <v>0</v>
      </c>
      <c r="AS108" s="378">
        <f>VLOOKUP($B108,'1.วาง งบทดลอง 4 แถว'!$E$4197:$J$5035,4,0)</f>
        <v>0</v>
      </c>
      <c r="AT108" s="378">
        <f>VLOOKUP($B108,'1.วาง งบทดลอง 4 แถว'!$E$4197:$J$5035,5,0)</f>
        <v>0</v>
      </c>
      <c r="AU108" s="379">
        <f>VLOOKUP($B108,'1.วาง งบทดลอง 4 แถว'!$E$4197:$J$5035,6,0)</f>
        <v>0</v>
      </c>
      <c r="AV108" s="380">
        <f t="shared" si="13"/>
        <v>0</v>
      </c>
      <c r="AW108" s="384"/>
      <c r="AX108" s="385"/>
      <c r="AY108" s="385"/>
      <c r="AZ108" s="377">
        <f>VLOOKUP($B108,'1.วาง งบทดลอง 4 แถว'!$E$5036:$J$5874,3,0)</f>
        <v>0</v>
      </c>
      <c r="BA108" s="378">
        <f>VLOOKUP($B108,'1.วาง งบทดลอง 4 แถว'!$E$5036:$J$5874,4,0)</f>
        <v>0</v>
      </c>
      <c r="BB108" s="378">
        <f>VLOOKUP($B108,'1.วาง งบทดลอง 4 แถว'!$E$5036:$J$5874,5,0)</f>
        <v>0</v>
      </c>
      <c r="BC108" s="379">
        <f>VLOOKUP($B108,'1.วาง งบทดลอง 4 แถว'!$E$5036:$J$5874,6,0)</f>
        <v>0</v>
      </c>
      <c r="BD108" s="380">
        <f t="shared" si="14"/>
        <v>0</v>
      </c>
      <c r="BE108" s="384"/>
      <c r="BF108" s="385"/>
      <c r="BG108" s="385"/>
      <c r="BH108" s="377">
        <f>VLOOKUP($B108,'1.วาง งบทดลอง 4 แถว'!$E$5875:$J$6713,3,0)</f>
        <v>0</v>
      </c>
      <c r="BI108" s="378">
        <f>VLOOKUP($B108,'1.วาง งบทดลอง 4 แถว'!$E$5875:$J$6713,4,0)</f>
        <v>0</v>
      </c>
      <c r="BJ108" s="378">
        <f>VLOOKUP($B108,'1.วาง งบทดลอง 4 แถว'!$E$5875:$J$6713,5,0)</f>
        <v>0</v>
      </c>
      <c r="BK108" s="379">
        <f>VLOOKUP($B108,'1.วาง งบทดลอง 4 แถว'!$E$5875:$J$6713,6,0)</f>
        <v>0</v>
      </c>
      <c r="BL108" s="380">
        <f t="shared" si="15"/>
        <v>0</v>
      </c>
      <c r="BM108" s="385"/>
      <c r="BN108" s="385"/>
      <c r="BO108" s="386"/>
    </row>
    <row r="109" spans="1:67" ht="19.5" customHeight="1">
      <c r="A109" s="374">
        <v>106</v>
      </c>
      <c r="B109" s="375" t="s">
        <v>513</v>
      </c>
      <c r="C109" s="376" t="s">
        <v>23</v>
      </c>
      <c r="D109" s="377">
        <f>VLOOKUP($B109,'1.วาง งบทดลอง 4 แถว'!$E$2:$J$840,3,0)</f>
        <v>0</v>
      </c>
      <c r="E109" s="378">
        <f>VLOOKUP($B109,'1.วาง งบทดลอง 4 แถว'!$E$2:$J$840,4,0)</f>
        <v>0</v>
      </c>
      <c r="F109" s="378">
        <f>VLOOKUP($B109,'1.วาง งบทดลอง 4 แถว'!$E$2:$J$840,5,0)</f>
        <v>0</v>
      </c>
      <c r="G109" s="379">
        <f>VLOOKUP($B109,'1.วาง งบทดลอง 4 แถว'!$E$2:$J$840,6,0)</f>
        <v>0</v>
      </c>
      <c r="H109" s="380">
        <f t="shared" si="8"/>
        <v>0</v>
      </c>
      <c r="I109" s="384"/>
      <c r="J109" s="385"/>
      <c r="K109" s="385"/>
      <c r="L109" s="377">
        <f>VLOOKUP($B109,'1.วาง งบทดลอง 4 แถว'!$E$841:$J$1679,3,0)</f>
        <v>0</v>
      </c>
      <c r="M109" s="378">
        <f>VLOOKUP($B109,'1.วาง งบทดลอง 4 แถว'!$E$841:$J$1679,4,0)</f>
        <v>0</v>
      </c>
      <c r="N109" s="378">
        <f>VLOOKUP($B109,'1.วาง งบทดลอง 4 แถว'!$E$841:$J$1679,5,0)</f>
        <v>0</v>
      </c>
      <c r="O109" s="379">
        <f>VLOOKUP($B109,'1.วาง งบทดลอง 4 แถว'!$E$841:$J$1679,6,0)</f>
        <v>0</v>
      </c>
      <c r="P109" s="380">
        <f t="shared" si="9"/>
        <v>0</v>
      </c>
      <c r="Q109" s="384"/>
      <c r="R109" s="385"/>
      <c r="S109" s="386"/>
      <c r="T109" s="377">
        <f>VLOOKUP($B109,'1.วาง งบทดลอง 4 แถว'!$E$1680:$J$2518,3,0)</f>
        <v>0</v>
      </c>
      <c r="U109" s="378">
        <f>VLOOKUP($B109,'1.วาง งบทดลอง 4 แถว'!$E$1680:$J$2518,4,0)</f>
        <v>0</v>
      </c>
      <c r="V109" s="378">
        <f>VLOOKUP($B109,'1.วาง งบทดลอง 4 แถว'!$E$1680:$J$2518,5,0)</f>
        <v>0</v>
      </c>
      <c r="W109" s="379">
        <f>VLOOKUP($B109,'1.วาง งบทดลอง 4 แถว'!$E$1680:$J$2518,6,0)</f>
        <v>0</v>
      </c>
      <c r="X109" s="380">
        <f t="shared" si="10"/>
        <v>0</v>
      </c>
      <c r="Y109" s="385"/>
      <c r="Z109" s="385"/>
      <c r="AA109" s="385"/>
      <c r="AB109" s="377">
        <f>VLOOKUP($B109,'1.วาง งบทดลอง 4 แถว'!$E$2519:$J$3357,3,0)</f>
        <v>0</v>
      </c>
      <c r="AC109" s="378">
        <f>VLOOKUP($B109,'1.วาง งบทดลอง 4 แถว'!$E$2519:$J$3357,4,0)</f>
        <v>0</v>
      </c>
      <c r="AD109" s="378">
        <f>VLOOKUP($B109,'1.วาง งบทดลอง 4 แถว'!$E$2519:$J$3357,5,0)</f>
        <v>0</v>
      </c>
      <c r="AE109" s="379">
        <f>VLOOKUP($B109,'1.วาง งบทดลอง 4 แถว'!$E$2519:$J$3357,6,0)</f>
        <v>0</v>
      </c>
      <c r="AF109" s="380">
        <f t="shared" si="11"/>
        <v>0</v>
      </c>
      <c r="AG109" s="384"/>
      <c r="AH109" s="385"/>
      <c r="AI109" s="385"/>
      <c r="AJ109" s="377">
        <f>VLOOKUP($B109,'1.วาง งบทดลอง 4 แถว'!$E$3358:$J$4196,3,0)</f>
        <v>0</v>
      </c>
      <c r="AK109" s="378">
        <f>VLOOKUP($B109,'1.วาง งบทดลอง 4 แถว'!$E$3358:$J$4196,4,0)</f>
        <v>0</v>
      </c>
      <c r="AL109" s="378">
        <f>VLOOKUP($B109,'1.วาง งบทดลอง 4 แถว'!$E$3358:$J$4196,5,0)</f>
        <v>0</v>
      </c>
      <c r="AM109" s="379">
        <f>VLOOKUP($B109,'1.วาง งบทดลอง 4 แถว'!$E$3358:$J$4196,6,0)</f>
        <v>0</v>
      </c>
      <c r="AN109" s="380">
        <f t="shared" si="12"/>
        <v>0</v>
      </c>
      <c r="AO109" s="385"/>
      <c r="AP109" s="385"/>
      <c r="AQ109" s="385"/>
      <c r="AR109" s="377">
        <f>VLOOKUP($B109,'1.วาง งบทดลอง 4 แถว'!$E$4197:$J$5035,3,0)</f>
        <v>0</v>
      </c>
      <c r="AS109" s="378">
        <f>VLOOKUP($B109,'1.วาง งบทดลอง 4 แถว'!$E$4197:$J$5035,4,0)</f>
        <v>0</v>
      </c>
      <c r="AT109" s="378">
        <f>VLOOKUP($B109,'1.วาง งบทดลอง 4 แถว'!$E$4197:$J$5035,5,0)</f>
        <v>0</v>
      </c>
      <c r="AU109" s="379">
        <f>VLOOKUP($B109,'1.วาง งบทดลอง 4 แถว'!$E$4197:$J$5035,6,0)</f>
        <v>0</v>
      </c>
      <c r="AV109" s="380">
        <f t="shared" si="13"/>
        <v>0</v>
      </c>
      <c r="AW109" s="384"/>
      <c r="AX109" s="385"/>
      <c r="AY109" s="385"/>
      <c r="AZ109" s="377">
        <f>VLOOKUP($B109,'1.วาง งบทดลอง 4 แถว'!$E$5036:$J$5874,3,0)</f>
        <v>0</v>
      </c>
      <c r="BA109" s="378">
        <f>VLOOKUP($B109,'1.วาง งบทดลอง 4 แถว'!$E$5036:$J$5874,4,0)</f>
        <v>0</v>
      </c>
      <c r="BB109" s="378">
        <f>VLOOKUP($B109,'1.วาง งบทดลอง 4 แถว'!$E$5036:$J$5874,5,0)</f>
        <v>0</v>
      </c>
      <c r="BC109" s="379">
        <f>VLOOKUP($B109,'1.วาง งบทดลอง 4 แถว'!$E$5036:$J$5874,6,0)</f>
        <v>0</v>
      </c>
      <c r="BD109" s="380">
        <f t="shared" si="14"/>
        <v>0</v>
      </c>
      <c r="BE109" s="384"/>
      <c r="BF109" s="385"/>
      <c r="BG109" s="385"/>
      <c r="BH109" s="377">
        <f>VLOOKUP($B109,'1.วาง งบทดลอง 4 แถว'!$E$5875:$J$6713,3,0)</f>
        <v>0</v>
      </c>
      <c r="BI109" s="378">
        <f>VLOOKUP($B109,'1.วาง งบทดลอง 4 แถว'!$E$5875:$J$6713,4,0)</f>
        <v>0</v>
      </c>
      <c r="BJ109" s="378">
        <f>VLOOKUP($B109,'1.วาง งบทดลอง 4 แถว'!$E$5875:$J$6713,5,0)</f>
        <v>0</v>
      </c>
      <c r="BK109" s="379">
        <f>VLOOKUP($B109,'1.วาง งบทดลอง 4 แถว'!$E$5875:$J$6713,6,0)</f>
        <v>0</v>
      </c>
      <c r="BL109" s="380">
        <f t="shared" si="15"/>
        <v>0</v>
      </c>
      <c r="BM109" s="385"/>
      <c r="BN109" s="385"/>
      <c r="BO109" s="386"/>
    </row>
    <row r="110" spans="1:67" ht="19.5" customHeight="1">
      <c r="A110" s="374">
        <v>107</v>
      </c>
      <c r="B110" s="375" t="s">
        <v>514</v>
      </c>
      <c r="C110" s="376" t="s">
        <v>24</v>
      </c>
      <c r="D110" s="377">
        <f>VLOOKUP($B110,'1.วาง งบทดลอง 4 แถว'!$E$2:$J$840,3,0)</f>
        <v>12223810.32</v>
      </c>
      <c r="E110" s="378">
        <f>VLOOKUP($B110,'1.วาง งบทดลอง 4 แถว'!$E$2:$J$840,4,0)</f>
        <v>8559675.6300000008</v>
      </c>
      <c r="F110" s="378">
        <f>VLOOKUP($B110,'1.วาง งบทดลอง 4 แถว'!$E$2:$J$840,5,0)</f>
        <v>20259282.02</v>
      </c>
      <c r="G110" s="379">
        <f>VLOOKUP($B110,'1.วาง งบทดลอง 4 แถว'!$E$2:$J$840,6,0)</f>
        <v>0</v>
      </c>
      <c r="H110" s="380">
        <f t="shared" si="8"/>
        <v>20259282.02</v>
      </c>
      <c r="I110" s="384"/>
      <c r="J110" s="385"/>
      <c r="K110" s="385"/>
      <c r="L110" s="377">
        <f>VLOOKUP($B110,'1.วาง งบทดลอง 4 แถว'!$E$841:$J$1679,3,0)</f>
        <v>1482052.5</v>
      </c>
      <c r="M110" s="378">
        <f>VLOOKUP($B110,'1.วาง งบทดลอง 4 แถว'!$E$841:$J$1679,4,0)</f>
        <v>1570919.34</v>
      </c>
      <c r="N110" s="378">
        <f>VLOOKUP($B110,'1.วาง งบทดลอง 4 แถว'!$E$841:$J$1679,5,0)</f>
        <v>2669802.9500000002</v>
      </c>
      <c r="O110" s="379">
        <f>VLOOKUP($B110,'1.วาง งบทดลอง 4 แถว'!$E$841:$J$1679,6,0)</f>
        <v>0</v>
      </c>
      <c r="P110" s="380">
        <f t="shared" si="9"/>
        <v>2669802.9500000002</v>
      </c>
      <c r="Q110" s="384"/>
      <c r="R110" s="385"/>
      <c r="S110" s="386"/>
      <c r="T110" s="377">
        <f>VLOOKUP($B110,'1.วาง งบทดลอง 4 แถว'!$E$1680:$J$2518,3,0)</f>
        <v>1962149.86</v>
      </c>
      <c r="U110" s="378">
        <f>VLOOKUP($B110,'1.วาง งบทดลอง 4 แถว'!$E$1680:$J$2518,4,0)</f>
        <v>1392670.4</v>
      </c>
      <c r="V110" s="378">
        <f>VLOOKUP($B110,'1.วาง งบทดลอง 4 แถว'!$E$1680:$J$2518,5,0)</f>
        <v>3572559.42</v>
      </c>
      <c r="W110" s="379">
        <f>VLOOKUP($B110,'1.วาง งบทดลอง 4 แถว'!$E$1680:$J$2518,6,0)</f>
        <v>0</v>
      </c>
      <c r="X110" s="380">
        <f t="shared" si="10"/>
        <v>3572559.42</v>
      </c>
      <c r="Y110" s="385"/>
      <c r="Z110" s="385"/>
      <c r="AA110" s="385"/>
      <c r="AB110" s="377">
        <f>VLOOKUP($B110,'1.วาง งบทดลอง 4 แถว'!$E$2519:$J$3357,3,0)</f>
        <v>3544520.42</v>
      </c>
      <c r="AC110" s="378">
        <f>VLOOKUP($B110,'1.วาง งบทดลอง 4 แถว'!$E$2519:$J$3357,4,0)</f>
        <v>4919082.83</v>
      </c>
      <c r="AD110" s="378">
        <f>VLOOKUP($B110,'1.วาง งบทดลอง 4 แถว'!$E$2519:$J$3357,5,0)</f>
        <v>5966085.8099999996</v>
      </c>
      <c r="AE110" s="379">
        <f>VLOOKUP($B110,'1.วาง งบทดลอง 4 แถว'!$E$2519:$J$3357,6,0)</f>
        <v>0</v>
      </c>
      <c r="AF110" s="380">
        <f t="shared" si="11"/>
        <v>5966085.8099999996</v>
      </c>
      <c r="AG110" s="384"/>
      <c r="AH110" s="385"/>
      <c r="AI110" s="385"/>
      <c r="AJ110" s="377">
        <f>VLOOKUP($B110,'1.วาง งบทดลอง 4 แถว'!$E$3358:$J$4196,3,0)</f>
        <v>1050682.75</v>
      </c>
      <c r="AK110" s="378">
        <f>VLOOKUP($B110,'1.วาง งบทดลอง 4 แถว'!$E$3358:$J$4196,4,0)</f>
        <v>962237.43</v>
      </c>
      <c r="AL110" s="378">
        <f>VLOOKUP($B110,'1.วาง งบทดลอง 4 แถว'!$E$3358:$J$4196,5,0)</f>
        <v>1429456.44</v>
      </c>
      <c r="AM110" s="379">
        <f>VLOOKUP($B110,'1.วาง งบทดลอง 4 แถว'!$E$3358:$J$4196,6,0)</f>
        <v>0</v>
      </c>
      <c r="AN110" s="380">
        <f t="shared" si="12"/>
        <v>1429456.44</v>
      </c>
      <c r="AO110" s="385"/>
      <c r="AP110" s="385"/>
      <c r="AQ110" s="385"/>
      <c r="AR110" s="377">
        <f>VLOOKUP($B110,'1.วาง งบทดลอง 4 แถว'!$E$4197:$J$5035,3,0)</f>
        <v>1318237.73</v>
      </c>
      <c r="AS110" s="378">
        <f>VLOOKUP($B110,'1.วาง งบทดลอง 4 แถว'!$E$4197:$J$5035,4,0)</f>
        <v>1351466.01</v>
      </c>
      <c r="AT110" s="378">
        <f>VLOOKUP($B110,'1.วาง งบทดลอง 4 แถว'!$E$4197:$J$5035,5,0)</f>
        <v>3875658.1</v>
      </c>
      <c r="AU110" s="379">
        <f>VLOOKUP($B110,'1.วาง งบทดลอง 4 แถว'!$E$4197:$J$5035,6,0)</f>
        <v>0</v>
      </c>
      <c r="AV110" s="380">
        <f t="shared" si="13"/>
        <v>3875658.1</v>
      </c>
      <c r="AW110" s="384"/>
      <c r="AX110" s="385"/>
      <c r="AY110" s="385"/>
      <c r="AZ110" s="377">
        <f>VLOOKUP($B110,'1.วาง งบทดลอง 4 แถว'!$E$5036:$J$5874,3,0)</f>
        <v>1093235.1200000001</v>
      </c>
      <c r="BA110" s="378">
        <f>VLOOKUP($B110,'1.วาง งบทดลอง 4 แถว'!$E$5036:$J$5874,4,0)</f>
        <v>1391928.21</v>
      </c>
      <c r="BB110" s="378">
        <f>VLOOKUP($B110,'1.วาง งบทดลอง 4 แถว'!$E$5036:$J$5874,5,0)</f>
        <v>1264360.3700000001</v>
      </c>
      <c r="BC110" s="379">
        <f>VLOOKUP($B110,'1.วาง งบทดลอง 4 แถว'!$E$5036:$J$5874,6,0)</f>
        <v>0</v>
      </c>
      <c r="BD110" s="380">
        <f t="shared" si="14"/>
        <v>1264360.3700000001</v>
      </c>
      <c r="BE110" s="384"/>
      <c r="BF110" s="385"/>
      <c r="BG110" s="385"/>
      <c r="BH110" s="377">
        <f>VLOOKUP($B110,'1.วาง งบทดลอง 4 แถว'!$E$5875:$J$6713,3,0)</f>
        <v>247922.16</v>
      </c>
      <c r="BI110" s="378">
        <f>VLOOKUP($B110,'1.วาง งบทดลอง 4 แถว'!$E$5875:$J$6713,4,0)</f>
        <v>335706.83</v>
      </c>
      <c r="BJ110" s="378">
        <f>VLOOKUP($B110,'1.วาง งบทดลอง 4 แถว'!$E$5875:$J$6713,5,0)</f>
        <v>625332.9</v>
      </c>
      <c r="BK110" s="379">
        <f>VLOOKUP($B110,'1.วาง งบทดลอง 4 แถว'!$E$5875:$J$6713,6,0)</f>
        <v>0</v>
      </c>
      <c r="BL110" s="380">
        <f t="shared" si="15"/>
        <v>625332.9</v>
      </c>
      <c r="BM110" s="385"/>
      <c r="BN110" s="385"/>
      <c r="BO110" s="386"/>
    </row>
    <row r="111" spans="1:67" ht="19.5" customHeight="1">
      <c r="A111" s="374">
        <v>108</v>
      </c>
      <c r="B111" s="375" t="s">
        <v>515</v>
      </c>
      <c r="C111" s="376" t="s">
        <v>25</v>
      </c>
      <c r="D111" s="377">
        <f>VLOOKUP($B111,'1.วาง งบทดลอง 4 แถว'!$E$2:$J$840,3,0)</f>
        <v>84970.8</v>
      </c>
      <c r="E111" s="378">
        <f>VLOOKUP($B111,'1.วาง งบทดลอง 4 แถว'!$E$2:$J$840,4,0)</f>
        <v>82630.34</v>
      </c>
      <c r="F111" s="378">
        <f>VLOOKUP($B111,'1.วาง งบทดลอง 4 แถว'!$E$2:$J$840,5,0)</f>
        <v>104075.8</v>
      </c>
      <c r="G111" s="379">
        <f>VLOOKUP($B111,'1.วาง งบทดลอง 4 แถว'!$E$2:$J$840,6,0)</f>
        <v>0</v>
      </c>
      <c r="H111" s="380">
        <f t="shared" si="8"/>
        <v>104075.8</v>
      </c>
      <c r="I111" s="384"/>
      <c r="J111" s="385"/>
      <c r="K111" s="385"/>
      <c r="L111" s="377">
        <f>VLOOKUP($B111,'1.วาง งบทดลอง 4 แถว'!$E$841:$J$1679,3,0)</f>
        <v>25000</v>
      </c>
      <c r="M111" s="378">
        <f>VLOOKUP($B111,'1.วาง งบทดลอง 4 แถว'!$E$841:$J$1679,4,0)</f>
        <v>34100</v>
      </c>
      <c r="N111" s="378">
        <f>VLOOKUP($B111,'1.วาง งบทดลอง 4 แถว'!$E$841:$J$1679,5,0)</f>
        <v>51640</v>
      </c>
      <c r="O111" s="379">
        <f>VLOOKUP($B111,'1.วาง งบทดลอง 4 แถว'!$E$841:$J$1679,6,0)</f>
        <v>0</v>
      </c>
      <c r="P111" s="380">
        <f t="shared" si="9"/>
        <v>51640</v>
      </c>
      <c r="Q111" s="384"/>
      <c r="R111" s="385"/>
      <c r="S111" s="386"/>
      <c r="T111" s="377">
        <f>VLOOKUP($B111,'1.วาง งบทดลอง 4 แถว'!$E$1680:$J$2518,3,0)</f>
        <v>0</v>
      </c>
      <c r="U111" s="378">
        <f>VLOOKUP($B111,'1.วาง งบทดลอง 4 แถว'!$E$1680:$J$2518,4,0)</f>
        <v>522.5</v>
      </c>
      <c r="V111" s="378">
        <f>VLOOKUP($B111,'1.วาง งบทดลอง 4 แถว'!$E$1680:$J$2518,5,0)</f>
        <v>15691.55</v>
      </c>
      <c r="W111" s="379">
        <f>VLOOKUP($B111,'1.วาง งบทดลอง 4 แถว'!$E$1680:$J$2518,6,0)</f>
        <v>0</v>
      </c>
      <c r="X111" s="380">
        <f t="shared" si="10"/>
        <v>15691.55</v>
      </c>
      <c r="Y111" s="385"/>
      <c r="Z111" s="385"/>
      <c r="AA111" s="385"/>
      <c r="AB111" s="377">
        <f>VLOOKUP($B111,'1.วาง งบทดลอง 4 แถว'!$E$2519:$J$3357,3,0)</f>
        <v>3450</v>
      </c>
      <c r="AC111" s="378">
        <f>VLOOKUP($B111,'1.วาง งบทดลอง 4 แถว'!$E$2519:$J$3357,4,0)</f>
        <v>1513.6</v>
      </c>
      <c r="AD111" s="378">
        <f>VLOOKUP($B111,'1.วาง งบทดลอง 4 แถว'!$E$2519:$J$3357,5,0)</f>
        <v>8874</v>
      </c>
      <c r="AE111" s="379">
        <f>VLOOKUP($B111,'1.วาง งบทดลอง 4 แถว'!$E$2519:$J$3357,6,0)</f>
        <v>0</v>
      </c>
      <c r="AF111" s="380">
        <f t="shared" si="11"/>
        <v>8874</v>
      </c>
      <c r="AG111" s="384"/>
      <c r="AH111" s="385"/>
      <c r="AI111" s="385"/>
      <c r="AJ111" s="377">
        <f>VLOOKUP($B111,'1.วาง งบทดลอง 4 แถว'!$E$3358:$J$4196,3,0)</f>
        <v>0</v>
      </c>
      <c r="AK111" s="378">
        <f>VLOOKUP($B111,'1.วาง งบทดลอง 4 แถว'!$E$3358:$J$4196,4,0)</f>
        <v>400</v>
      </c>
      <c r="AL111" s="378">
        <f>VLOOKUP($B111,'1.วาง งบทดลอง 4 แถว'!$E$3358:$J$4196,5,0)</f>
        <v>10750</v>
      </c>
      <c r="AM111" s="379">
        <f>VLOOKUP($B111,'1.วาง งบทดลอง 4 แถว'!$E$3358:$J$4196,6,0)</f>
        <v>0</v>
      </c>
      <c r="AN111" s="380">
        <f t="shared" si="12"/>
        <v>10750</v>
      </c>
      <c r="AO111" s="385"/>
      <c r="AP111" s="385"/>
      <c r="AQ111" s="385"/>
      <c r="AR111" s="377">
        <f>VLOOKUP($B111,'1.วาง งบทดลอง 4 แถว'!$E$4197:$J$5035,3,0)</f>
        <v>25527.200000000001</v>
      </c>
      <c r="AS111" s="378">
        <f>VLOOKUP($B111,'1.วาง งบทดลอง 4 แถว'!$E$4197:$J$5035,4,0)</f>
        <v>13290</v>
      </c>
      <c r="AT111" s="378">
        <f>VLOOKUP($B111,'1.วาง งบทดลอง 4 แถว'!$E$4197:$J$5035,5,0)</f>
        <v>89387.199999999997</v>
      </c>
      <c r="AU111" s="379">
        <f>VLOOKUP($B111,'1.วาง งบทดลอง 4 แถว'!$E$4197:$J$5035,6,0)</f>
        <v>0</v>
      </c>
      <c r="AV111" s="380">
        <f t="shared" si="13"/>
        <v>89387.199999999997</v>
      </c>
      <c r="AW111" s="384"/>
      <c r="AX111" s="385"/>
      <c r="AY111" s="385"/>
      <c r="AZ111" s="377">
        <f>VLOOKUP($B111,'1.วาง งบทดลอง 4 แถว'!$E$5036:$J$5874,3,0)</f>
        <v>17000</v>
      </c>
      <c r="BA111" s="378">
        <f>VLOOKUP($B111,'1.วาง งบทดลอง 4 แถว'!$E$5036:$J$5874,4,0)</f>
        <v>9140</v>
      </c>
      <c r="BB111" s="378">
        <f>VLOOKUP($B111,'1.วาง งบทดลอง 4 แถว'!$E$5036:$J$5874,5,0)</f>
        <v>93920</v>
      </c>
      <c r="BC111" s="379">
        <f>VLOOKUP($B111,'1.วาง งบทดลอง 4 แถว'!$E$5036:$J$5874,6,0)</f>
        <v>0</v>
      </c>
      <c r="BD111" s="380">
        <f t="shared" si="14"/>
        <v>93920</v>
      </c>
      <c r="BE111" s="384"/>
      <c r="BF111" s="385"/>
      <c r="BG111" s="385"/>
      <c r="BH111" s="377">
        <f>VLOOKUP($B111,'1.วาง งบทดลอง 4 แถว'!$E$5875:$J$6713,3,0)</f>
        <v>0</v>
      </c>
      <c r="BI111" s="378">
        <f>VLOOKUP($B111,'1.วาง งบทดลอง 4 แถว'!$E$5875:$J$6713,4,0)</f>
        <v>10980</v>
      </c>
      <c r="BJ111" s="378">
        <f>VLOOKUP($B111,'1.วาง งบทดลอง 4 แถว'!$E$5875:$J$6713,5,0)</f>
        <v>39900</v>
      </c>
      <c r="BK111" s="379">
        <f>VLOOKUP($B111,'1.วาง งบทดลอง 4 แถว'!$E$5875:$J$6713,6,0)</f>
        <v>0</v>
      </c>
      <c r="BL111" s="380">
        <f t="shared" si="15"/>
        <v>39900</v>
      </c>
      <c r="BM111" s="385"/>
      <c r="BN111" s="385"/>
      <c r="BO111" s="386"/>
    </row>
    <row r="112" spans="1:67" ht="19.5" customHeight="1">
      <c r="A112" s="374">
        <v>109</v>
      </c>
      <c r="B112" s="375" t="s">
        <v>516</v>
      </c>
      <c r="C112" s="376" t="s">
        <v>26</v>
      </c>
      <c r="D112" s="377">
        <f>VLOOKUP($B112,'1.วาง งบทดลอง 4 แถว'!$E$2:$J$840,3,0)</f>
        <v>3259603.22</v>
      </c>
      <c r="E112" s="378">
        <f>VLOOKUP($B112,'1.วาง งบทดลอง 4 แถว'!$E$2:$J$840,4,0)</f>
        <v>4899740.34</v>
      </c>
      <c r="F112" s="378">
        <f>VLOOKUP($B112,'1.วาง งบทดลอง 4 แถว'!$E$2:$J$840,5,0)</f>
        <v>8582278.2400000002</v>
      </c>
      <c r="G112" s="379">
        <f>VLOOKUP($B112,'1.วาง งบทดลอง 4 แถว'!$E$2:$J$840,6,0)</f>
        <v>0</v>
      </c>
      <c r="H112" s="380">
        <f t="shared" si="8"/>
        <v>8582278.2400000002</v>
      </c>
      <c r="I112" s="384"/>
      <c r="J112" s="385"/>
      <c r="K112" s="385"/>
      <c r="L112" s="377">
        <f>VLOOKUP($B112,'1.วาง งบทดลอง 4 แถว'!$E$841:$J$1679,3,0)</f>
        <v>648043.9</v>
      </c>
      <c r="M112" s="378">
        <f>VLOOKUP($B112,'1.วาง งบทดลอง 4 แถว'!$E$841:$J$1679,4,0)</f>
        <v>429678.47</v>
      </c>
      <c r="N112" s="378">
        <f>VLOOKUP($B112,'1.วาง งบทดลอง 4 แถว'!$E$841:$J$1679,5,0)</f>
        <v>511331.33</v>
      </c>
      <c r="O112" s="379">
        <f>VLOOKUP($B112,'1.วาง งบทดลอง 4 แถว'!$E$841:$J$1679,6,0)</f>
        <v>0</v>
      </c>
      <c r="P112" s="380">
        <f t="shared" si="9"/>
        <v>511331.33</v>
      </c>
      <c r="Q112" s="384"/>
      <c r="R112" s="385"/>
      <c r="S112" s="386"/>
      <c r="T112" s="377">
        <f>VLOOKUP($B112,'1.วาง งบทดลอง 4 แถว'!$E$1680:$J$2518,3,0)</f>
        <v>588264.87</v>
      </c>
      <c r="U112" s="378">
        <f>VLOOKUP($B112,'1.วาง งบทดลอง 4 แถว'!$E$1680:$J$2518,4,0)</f>
        <v>471657.2</v>
      </c>
      <c r="V112" s="378">
        <f>VLOOKUP($B112,'1.วาง งบทดลอง 4 แถว'!$E$1680:$J$2518,5,0)</f>
        <v>865673.32</v>
      </c>
      <c r="W112" s="379">
        <f>VLOOKUP($B112,'1.วาง งบทดลอง 4 แถว'!$E$1680:$J$2518,6,0)</f>
        <v>0</v>
      </c>
      <c r="X112" s="380">
        <f t="shared" si="10"/>
        <v>865673.32</v>
      </c>
      <c r="Y112" s="385"/>
      <c r="Z112" s="385"/>
      <c r="AA112" s="385"/>
      <c r="AB112" s="377">
        <f>VLOOKUP($B112,'1.วาง งบทดลอง 4 แถว'!$E$2519:$J$3357,3,0)</f>
        <v>1828019.5</v>
      </c>
      <c r="AC112" s="378">
        <f>VLOOKUP($B112,'1.วาง งบทดลอง 4 แถว'!$E$2519:$J$3357,4,0)</f>
        <v>1568489.44</v>
      </c>
      <c r="AD112" s="378">
        <f>VLOOKUP($B112,'1.วาง งบทดลอง 4 แถว'!$E$2519:$J$3357,5,0)</f>
        <v>1634755.93</v>
      </c>
      <c r="AE112" s="379">
        <f>VLOOKUP($B112,'1.วาง งบทดลอง 4 แถว'!$E$2519:$J$3357,6,0)</f>
        <v>0</v>
      </c>
      <c r="AF112" s="380">
        <f t="shared" si="11"/>
        <v>1634755.93</v>
      </c>
      <c r="AG112" s="384"/>
      <c r="AH112" s="385"/>
      <c r="AI112" s="385"/>
      <c r="AJ112" s="377">
        <f>VLOOKUP($B112,'1.วาง งบทดลอง 4 แถว'!$E$3358:$J$4196,3,0)</f>
        <v>220941.72</v>
      </c>
      <c r="AK112" s="378">
        <f>VLOOKUP($B112,'1.วาง งบทดลอง 4 แถว'!$E$3358:$J$4196,4,0)</f>
        <v>200389.59</v>
      </c>
      <c r="AL112" s="378">
        <f>VLOOKUP($B112,'1.วาง งบทดลอง 4 แถว'!$E$3358:$J$4196,5,0)</f>
        <v>434720.52</v>
      </c>
      <c r="AM112" s="379">
        <f>VLOOKUP($B112,'1.วาง งบทดลอง 4 แถว'!$E$3358:$J$4196,6,0)</f>
        <v>0</v>
      </c>
      <c r="AN112" s="380">
        <f t="shared" si="12"/>
        <v>434720.52</v>
      </c>
      <c r="AO112" s="385"/>
      <c r="AP112" s="385"/>
      <c r="AQ112" s="385"/>
      <c r="AR112" s="377">
        <f>VLOOKUP($B112,'1.วาง งบทดลอง 4 แถว'!$E$4197:$J$5035,3,0)</f>
        <v>261889.38</v>
      </c>
      <c r="AS112" s="378">
        <f>VLOOKUP($B112,'1.วาง งบทดลอง 4 แถว'!$E$4197:$J$5035,4,0)</f>
        <v>394762.5</v>
      </c>
      <c r="AT112" s="378">
        <f>VLOOKUP($B112,'1.วาง งบทดลอง 4 แถว'!$E$4197:$J$5035,5,0)</f>
        <v>937478.58</v>
      </c>
      <c r="AU112" s="379">
        <f>VLOOKUP($B112,'1.วาง งบทดลอง 4 แถว'!$E$4197:$J$5035,6,0)</f>
        <v>0</v>
      </c>
      <c r="AV112" s="380">
        <f t="shared" si="13"/>
        <v>937478.58</v>
      </c>
      <c r="AW112" s="384"/>
      <c r="AX112" s="385"/>
      <c r="AY112" s="385"/>
      <c r="AZ112" s="377">
        <f>VLOOKUP($B112,'1.วาง งบทดลอง 4 แถว'!$E$5036:$J$5874,3,0)</f>
        <v>558288.80000000005</v>
      </c>
      <c r="BA112" s="378">
        <f>VLOOKUP($B112,'1.วาง งบทดลอง 4 แถว'!$E$5036:$J$5874,4,0)</f>
        <v>777332.19</v>
      </c>
      <c r="BB112" s="378">
        <f>VLOOKUP($B112,'1.วาง งบทดลอง 4 แถว'!$E$5036:$J$5874,5,0)</f>
        <v>581351.11</v>
      </c>
      <c r="BC112" s="379">
        <f>VLOOKUP($B112,'1.วาง งบทดลอง 4 แถว'!$E$5036:$J$5874,6,0)</f>
        <v>0</v>
      </c>
      <c r="BD112" s="380">
        <f t="shared" si="14"/>
        <v>581351.11</v>
      </c>
      <c r="BE112" s="384"/>
      <c r="BF112" s="385"/>
      <c r="BG112" s="385"/>
      <c r="BH112" s="377">
        <f>VLOOKUP($B112,'1.วาง งบทดลอง 4 แถว'!$E$5875:$J$6713,3,0)</f>
        <v>72397</v>
      </c>
      <c r="BI112" s="378">
        <f>VLOOKUP($B112,'1.วาง งบทดลอง 4 แถว'!$E$5875:$J$6713,4,0)</f>
        <v>142633.51999999999</v>
      </c>
      <c r="BJ112" s="378">
        <f>VLOOKUP($B112,'1.วาง งบทดลอง 4 แถว'!$E$5875:$J$6713,5,0)</f>
        <v>525982.31999999995</v>
      </c>
      <c r="BK112" s="379">
        <f>VLOOKUP($B112,'1.วาง งบทดลอง 4 แถว'!$E$5875:$J$6713,6,0)</f>
        <v>0</v>
      </c>
      <c r="BL112" s="380">
        <f t="shared" si="15"/>
        <v>525982.31999999995</v>
      </c>
      <c r="BM112" s="385"/>
      <c r="BN112" s="385"/>
      <c r="BO112" s="386"/>
    </row>
    <row r="113" spans="1:67" ht="19.5" customHeight="1">
      <c r="A113" s="374">
        <v>110</v>
      </c>
      <c r="B113" s="375" t="s">
        <v>517</v>
      </c>
      <c r="C113" s="376" t="s">
        <v>27</v>
      </c>
      <c r="D113" s="377">
        <f>VLOOKUP($B113,'1.วาง งบทดลอง 4 แถว'!$E$2:$J$840,3,0)</f>
        <v>1664186.82</v>
      </c>
      <c r="E113" s="378">
        <f>VLOOKUP($B113,'1.วาง งบทดลอง 4 แถว'!$E$2:$J$840,4,0)</f>
        <v>2119197.6</v>
      </c>
      <c r="F113" s="378">
        <f>VLOOKUP($B113,'1.วาง งบทดลอง 4 แถว'!$E$2:$J$840,5,0)</f>
        <v>4303624.6399999997</v>
      </c>
      <c r="G113" s="379">
        <f>VLOOKUP($B113,'1.วาง งบทดลอง 4 แถว'!$E$2:$J$840,6,0)</f>
        <v>0</v>
      </c>
      <c r="H113" s="380">
        <f t="shared" si="8"/>
        <v>4303624.6399999997</v>
      </c>
      <c r="I113" s="384"/>
      <c r="J113" s="385"/>
      <c r="K113" s="385"/>
      <c r="L113" s="377">
        <f>VLOOKUP($B113,'1.วาง งบทดลอง 4 แถว'!$E$841:$J$1679,3,0)</f>
        <v>491833.75</v>
      </c>
      <c r="M113" s="378">
        <f>VLOOKUP($B113,'1.วาง งบทดลอง 4 แถว'!$E$841:$J$1679,4,0)</f>
        <v>352279.5</v>
      </c>
      <c r="N113" s="378">
        <f>VLOOKUP($B113,'1.วาง งบทดลอง 4 แถว'!$E$841:$J$1679,5,0)</f>
        <v>566340.35</v>
      </c>
      <c r="O113" s="379">
        <f>VLOOKUP($B113,'1.วาง งบทดลอง 4 แถว'!$E$841:$J$1679,6,0)</f>
        <v>0</v>
      </c>
      <c r="P113" s="380">
        <f t="shared" si="9"/>
        <v>566340.35</v>
      </c>
      <c r="Q113" s="384"/>
      <c r="R113" s="385"/>
      <c r="S113" s="386"/>
      <c r="T113" s="377">
        <f>VLOOKUP($B113,'1.วาง งบทดลอง 4 แถว'!$E$1680:$J$2518,3,0)</f>
        <v>547217</v>
      </c>
      <c r="U113" s="378">
        <f>VLOOKUP($B113,'1.วาง งบทดลอง 4 แถว'!$E$1680:$J$2518,4,0)</f>
        <v>542750</v>
      </c>
      <c r="V113" s="378">
        <f>VLOOKUP($B113,'1.วาง งบทดลอง 4 แถว'!$E$1680:$J$2518,5,0)</f>
        <v>566452</v>
      </c>
      <c r="W113" s="379">
        <f>VLOOKUP($B113,'1.วาง งบทดลอง 4 แถว'!$E$1680:$J$2518,6,0)</f>
        <v>0</v>
      </c>
      <c r="X113" s="380">
        <f t="shared" si="10"/>
        <v>566452</v>
      </c>
      <c r="Y113" s="385"/>
      <c r="Z113" s="385"/>
      <c r="AA113" s="385"/>
      <c r="AB113" s="377">
        <f>VLOOKUP($B113,'1.วาง งบทดลอง 4 แถว'!$E$2519:$J$3357,3,0)</f>
        <v>175400</v>
      </c>
      <c r="AC113" s="378">
        <f>VLOOKUP($B113,'1.วาง งบทดลอง 4 แถว'!$E$2519:$J$3357,4,0)</f>
        <v>193676.35</v>
      </c>
      <c r="AD113" s="378">
        <f>VLOOKUP($B113,'1.วาง งบทดลอง 4 แถว'!$E$2519:$J$3357,5,0)</f>
        <v>904877</v>
      </c>
      <c r="AE113" s="379">
        <f>VLOOKUP($B113,'1.วาง งบทดลอง 4 แถว'!$E$2519:$J$3357,6,0)</f>
        <v>0</v>
      </c>
      <c r="AF113" s="380">
        <f t="shared" si="11"/>
        <v>904877</v>
      </c>
      <c r="AG113" s="384"/>
      <c r="AH113" s="385"/>
      <c r="AI113" s="385"/>
      <c r="AJ113" s="377">
        <f>VLOOKUP($B113,'1.วาง งบทดลอง 4 แถว'!$E$3358:$J$4196,3,0)</f>
        <v>416321.8</v>
      </c>
      <c r="AK113" s="378">
        <f>VLOOKUP($B113,'1.วาง งบทดลอง 4 แถว'!$E$3358:$J$4196,4,0)</f>
        <v>378808.75</v>
      </c>
      <c r="AL113" s="378">
        <f>VLOOKUP($B113,'1.วาง งบทดลอง 4 แถว'!$E$3358:$J$4196,5,0)</f>
        <v>549516.05000000005</v>
      </c>
      <c r="AM113" s="379">
        <f>VLOOKUP($B113,'1.วาง งบทดลอง 4 แถว'!$E$3358:$J$4196,6,0)</f>
        <v>0</v>
      </c>
      <c r="AN113" s="380">
        <f t="shared" si="12"/>
        <v>549516.05000000005</v>
      </c>
      <c r="AO113" s="385"/>
      <c r="AP113" s="385"/>
      <c r="AQ113" s="385"/>
      <c r="AR113" s="377">
        <f>VLOOKUP($B113,'1.วาง งบทดลอง 4 แถว'!$E$4197:$J$5035,3,0)</f>
        <v>295639</v>
      </c>
      <c r="AS113" s="378">
        <f>VLOOKUP($B113,'1.วาง งบทดลอง 4 แถว'!$E$4197:$J$5035,4,0)</f>
        <v>352130</v>
      </c>
      <c r="AT113" s="378">
        <f>VLOOKUP($B113,'1.วาง งบทดลอง 4 แถว'!$E$4197:$J$5035,5,0)</f>
        <v>399794</v>
      </c>
      <c r="AU113" s="379">
        <f>VLOOKUP($B113,'1.วาง งบทดลอง 4 แถว'!$E$4197:$J$5035,6,0)</f>
        <v>0</v>
      </c>
      <c r="AV113" s="380">
        <f t="shared" si="13"/>
        <v>399794</v>
      </c>
      <c r="AW113" s="384"/>
      <c r="AX113" s="385"/>
      <c r="AY113" s="385"/>
      <c r="AZ113" s="377">
        <f>VLOOKUP($B113,'1.วาง งบทดลอง 4 แถว'!$E$5036:$J$5874,3,0)</f>
        <v>317858</v>
      </c>
      <c r="BA113" s="378">
        <f>VLOOKUP($B113,'1.วาง งบทดลอง 4 แถว'!$E$5036:$J$5874,4,0)</f>
        <v>395688</v>
      </c>
      <c r="BB113" s="378">
        <f>VLOOKUP($B113,'1.วาง งบทดลอง 4 แถว'!$E$5036:$J$5874,5,0)</f>
        <v>398092</v>
      </c>
      <c r="BC113" s="379">
        <f>VLOOKUP($B113,'1.วาง งบทดลอง 4 แถว'!$E$5036:$J$5874,6,0)</f>
        <v>0</v>
      </c>
      <c r="BD113" s="380">
        <f t="shared" si="14"/>
        <v>398092</v>
      </c>
      <c r="BE113" s="384"/>
      <c r="BF113" s="385"/>
      <c r="BG113" s="385"/>
      <c r="BH113" s="377">
        <f>VLOOKUP($B113,'1.วาง งบทดลอง 4 แถว'!$E$5875:$J$6713,3,0)</f>
        <v>369504.25</v>
      </c>
      <c r="BI113" s="378">
        <f>VLOOKUP($B113,'1.วาง งบทดลอง 4 แถว'!$E$5875:$J$6713,4,0)</f>
        <v>215449.43</v>
      </c>
      <c r="BJ113" s="378">
        <f>VLOOKUP($B113,'1.วาง งบทดลอง 4 แถว'!$E$5875:$J$6713,5,0)</f>
        <v>443365.16</v>
      </c>
      <c r="BK113" s="379">
        <f>VLOOKUP($B113,'1.วาง งบทดลอง 4 แถว'!$E$5875:$J$6713,6,0)</f>
        <v>0</v>
      </c>
      <c r="BL113" s="380">
        <f t="shared" si="15"/>
        <v>443365.16</v>
      </c>
      <c r="BM113" s="385"/>
      <c r="BN113" s="385"/>
      <c r="BO113" s="386"/>
    </row>
    <row r="114" spans="1:67" ht="19.5" customHeight="1">
      <c r="A114" s="374">
        <v>111</v>
      </c>
      <c r="B114" s="375" t="s">
        <v>518</v>
      </c>
      <c r="C114" s="376" t="s">
        <v>28</v>
      </c>
      <c r="D114" s="377">
        <f>VLOOKUP($B114,'1.วาง งบทดลอง 4 แถว'!$E$2:$J$840,3,0)</f>
        <v>0</v>
      </c>
      <c r="E114" s="378">
        <f>VLOOKUP($B114,'1.วาง งบทดลอง 4 แถว'!$E$2:$J$840,4,0)</f>
        <v>0</v>
      </c>
      <c r="F114" s="378">
        <f>VLOOKUP($B114,'1.วาง งบทดลอง 4 แถว'!$E$2:$J$840,5,0)</f>
        <v>0</v>
      </c>
      <c r="G114" s="379">
        <f>VLOOKUP($B114,'1.วาง งบทดลอง 4 แถว'!$E$2:$J$840,6,0)</f>
        <v>0</v>
      </c>
      <c r="H114" s="380">
        <f t="shared" si="8"/>
        <v>0</v>
      </c>
      <c r="I114" s="384"/>
      <c r="J114" s="385"/>
      <c r="K114" s="385"/>
      <c r="L114" s="377">
        <f>VLOOKUP($B114,'1.วาง งบทดลอง 4 แถว'!$E$841:$J$1679,3,0)</f>
        <v>0</v>
      </c>
      <c r="M114" s="378">
        <f>VLOOKUP($B114,'1.วาง งบทดลอง 4 แถว'!$E$841:$J$1679,4,0)</f>
        <v>0</v>
      </c>
      <c r="N114" s="378">
        <f>VLOOKUP($B114,'1.วาง งบทดลอง 4 แถว'!$E$841:$J$1679,5,0)</f>
        <v>0</v>
      </c>
      <c r="O114" s="379">
        <f>VLOOKUP($B114,'1.วาง งบทดลอง 4 แถว'!$E$841:$J$1679,6,0)</f>
        <v>0</v>
      </c>
      <c r="P114" s="380">
        <f t="shared" si="9"/>
        <v>0</v>
      </c>
      <c r="Q114" s="384"/>
      <c r="R114" s="385"/>
      <c r="S114" s="386"/>
      <c r="T114" s="377">
        <f>VLOOKUP($B114,'1.วาง งบทดลอง 4 แถว'!$E$1680:$J$2518,3,0)</f>
        <v>0</v>
      </c>
      <c r="U114" s="378">
        <f>VLOOKUP($B114,'1.วาง งบทดลอง 4 แถว'!$E$1680:$J$2518,4,0)</f>
        <v>0</v>
      </c>
      <c r="V114" s="378">
        <f>VLOOKUP($B114,'1.วาง งบทดลอง 4 แถว'!$E$1680:$J$2518,5,0)</f>
        <v>0</v>
      </c>
      <c r="W114" s="379">
        <f>VLOOKUP($B114,'1.วาง งบทดลอง 4 แถว'!$E$1680:$J$2518,6,0)</f>
        <v>0</v>
      </c>
      <c r="X114" s="380">
        <f t="shared" si="10"/>
        <v>0</v>
      </c>
      <c r="Y114" s="385"/>
      <c r="Z114" s="385"/>
      <c r="AA114" s="385"/>
      <c r="AB114" s="377">
        <f>VLOOKUP($B114,'1.วาง งบทดลอง 4 แถว'!$E$2519:$J$3357,3,0)</f>
        <v>0</v>
      </c>
      <c r="AC114" s="378">
        <f>VLOOKUP($B114,'1.วาง งบทดลอง 4 แถว'!$E$2519:$J$3357,4,0)</f>
        <v>0</v>
      </c>
      <c r="AD114" s="378">
        <f>VLOOKUP($B114,'1.วาง งบทดลอง 4 แถว'!$E$2519:$J$3357,5,0)</f>
        <v>0</v>
      </c>
      <c r="AE114" s="379">
        <f>VLOOKUP($B114,'1.วาง งบทดลอง 4 แถว'!$E$2519:$J$3357,6,0)</f>
        <v>0</v>
      </c>
      <c r="AF114" s="380">
        <f t="shared" si="11"/>
        <v>0</v>
      </c>
      <c r="AG114" s="384"/>
      <c r="AH114" s="385"/>
      <c r="AI114" s="385"/>
      <c r="AJ114" s="377">
        <f>VLOOKUP($B114,'1.วาง งบทดลอง 4 แถว'!$E$3358:$J$4196,3,0)</f>
        <v>0</v>
      </c>
      <c r="AK114" s="378">
        <f>VLOOKUP($B114,'1.วาง งบทดลอง 4 แถว'!$E$3358:$J$4196,4,0)</f>
        <v>0</v>
      </c>
      <c r="AL114" s="378">
        <f>VLOOKUP($B114,'1.วาง งบทดลอง 4 แถว'!$E$3358:$J$4196,5,0)</f>
        <v>0</v>
      </c>
      <c r="AM114" s="379">
        <f>VLOOKUP($B114,'1.วาง งบทดลอง 4 แถว'!$E$3358:$J$4196,6,0)</f>
        <v>0</v>
      </c>
      <c r="AN114" s="380">
        <f t="shared" si="12"/>
        <v>0</v>
      </c>
      <c r="AO114" s="385"/>
      <c r="AP114" s="385"/>
      <c r="AQ114" s="385"/>
      <c r="AR114" s="377">
        <f>VLOOKUP($B114,'1.วาง งบทดลอง 4 แถว'!$E$4197:$J$5035,3,0)</f>
        <v>0</v>
      </c>
      <c r="AS114" s="378">
        <f>VLOOKUP($B114,'1.วาง งบทดลอง 4 แถว'!$E$4197:$J$5035,4,0)</f>
        <v>0</v>
      </c>
      <c r="AT114" s="378">
        <f>VLOOKUP($B114,'1.วาง งบทดลอง 4 แถว'!$E$4197:$J$5035,5,0)</f>
        <v>0</v>
      </c>
      <c r="AU114" s="379">
        <f>VLOOKUP($B114,'1.วาง งบทดลอง 4 แถว'!$E$4197:$J$5035,6,0)</f>
        <v>0</v>
      </c>
      <c r="AV114" s="380">
        <f t="shared" si="13"/>
        <v>0</v>
      </c>
      <c r="AW114" s="384"/>
      <c r="AX114" s="385"/>
      <c r="AY114" s="385"/>
      <c r="AZ114" s="377">
        <f>VLOOKUP($B114,'1.วาง งบทดลอง 4 แถว'!$E$5036:$J$5874,3,0)</f>
        <v>0</v>
      </c>
      <c r="BA114" s="378">
        <f>VLOOKUP($B114,'1.วาง งบทดลอง 4 แถว'!$E$5036:$J$5874,4,0)</f>
        <v>0</v>
      </c>
      <c r="BB114" s="378">
        <f>VLOOKUP($B114,'1.วาง งบทดลอง 4 แถว'!$E$5036:$J$5874,5,0)</f>
        <v>0</v>
      </c>
      <c r="BC114" s="379">
        <f>VLOOKUP($B114,'1.วาง งบทดลอง 4 แถว'!$E$5036:$J$5874,6,0)</f>
        <v>0</v>
      </c>
      <c r="BD114" s="380">
        <f t="shared" si="14"/>
        <v>0</v>
      </c>
      <c r="BE114" s="384"/>
      <c r="BF114" s="385"/>
      <c r="BG114" s="385"/>
      <c r="BH114" s="377">
        <f>VLOOKUP($B114,'1.วาง งบทดลอง 4 แถว'!$E$5875:$J$6713,3,0)</f>
        <v>0</v>
      </c>
      <c r="BI114" s="378">
        <f>VLOOKUP($B114,'1.วาง งบทดลอง 4 แถว'!$E$5875:$J$6713,4,0)</f>
        <v>0</v>
      </c>
      <c r="BJ114" s="378">
        <f>VLOOKUP($B114,'1.วาง งบทดลอง 4 แถว'!$E$5875:$J$6713,5,0)</f>
        <v>0</v>
      </c>
      <c r="BK114" s="379">
        <f>VLOOKUP($B114,'1.วาง งบทดลอง 4 แถว'!$E$5875:$J$6713,6,0)</f>
        <v>0</v>
      </c>
      <c r="BL114" s="380">
        <f t="shared" si="15"/>
        <v>0</v>
      </c>
      <c r="BM114" s="385"/>
      <c r="BN114" s="385"/>
      <c r="BO114" s="386"/>
    </row>
    <row r="115" spans="1:67" ht="19.5" customHeight="1">
      <c r="A115" s="374">
        <v>112</v>
      </c>
      <c r="B115" s="375" t="s">
        <v>519</v>
      </c>
      <c r="C115" s="376" t="s">
        <v>29</v>
      </c>
      <c r="D115" s="377">
        <f>VLOOKUP($B115,'1.วาง งบทดลอง 4 แถว'!$E$2:$J$840,3,0)</f>
        <v>175952.46</v>
      </c>
      <c r="E115" s="378">
        <f>VLOOKUP($B115,'1.วาง งบทดลอง 4 แถว'!$E$2:$J$840,4,0)</f>
        <v>143483.96</v>
      </c>
      <c r="F115" s="378">
        <f>VLOOKUP($B115,'1.วาง งบทดลอง 4 แถว'!$E$2:$J$840,5,0)</f>
        <v>238841.88</v>
      </c>
      <c r="G115" s="379">
        <f>VLOOKUP($B115,'1.วาง งบทดลอง 4 แถว'!$E$2:$J$840,6,0)</f>
        <v>0</v>
      </c>
      <c r="H115" s="380">
        <f t="shared" si="8"/>
        <v>238841.88</v>
      </c>
      <c r="I115" s="384"/>
      <c r="J115" s="385"/>
      <c r="K115" s="385"/>
      <c r="L115" s="377">
        <f>VLOOKUP($B115,'1.วาง งบทดลอง 4 แถว'!$E$841:$J$1679,3,0)</f>
        <v>0</v>
      </c>
      <c r="M115" s="378">
        <f>VLOOKUP($B115,'1.วาง งบทดลอง 4 แถว'!$E$841:$J$1679,4,0)</f>
        <v>28185.200000000001</v>
      </c>
      <c r="N115" s="378">
        <f>VLOOKUP($B115,'1.วาง งบทดลอง 4 แถว'!$E$841:$J$1679,5,0)</f>
        <v>82145.5</v>
      </c>
      <c r="O115" s="379">
        <f>VLOOKUP($B115,'1.วาง งบทดลอง 4 แถว'!$E$841:$J$1679,6,0)</f>
        <v>0</v>
      </c>
      <c r="P115" s="380">
        <f t="shared" si="9"/>
        <v>82145.5</v>
      </c>
      <c r="Q115" s="384"/>
      <c r="R115" s="385"/>
      <c r="S115" s="386"/>
      <c r="T115" s="377">
        <f>VLOOKUP($B115,'1.วาง งบทดลอง 4 แถว'!$E$1680:$J$2518,3,0)</f>
        <v>13819</v>
      </c>
      <c r="U115" s="378">
        <f>VLOOKUP($B115,'1.วาง งบทดลอง 4 แถว'!$E$1680:$J$2518,4,0)</f>
        <v>28970.58</v>
      </c>
      <c r="V115" s="378">
        <f>VLOOKUP($B115,'1.วาง งบทดลอง 4 แถว'!$E$1680:$J$2518,5,0)</f>
        <v>212391.7</v>
      </c>
      <c r="W115" s="379">
        <f>VLOOKUP($B115,'1.วาง งบทดลอง 4 แถว'!$E$1680:$J$2518,6,0)</f>
        <v>0</v>
      </c>
      <c r="X115" s="380">
        <f t="shared" si="10"/>
        <v>212391.7</v>
      </c>
      <c r="Y115" s="385"/>
      <c r="Z115" s="385"/>
      <c r="AA115" s="385"/>
      <c r="AB115" s="377">
        <f>VLOOKUP($B115,'1.วาง งบทดลอง 4 แถว'!$E$2519:$J$3357,3,0)</f>
        <v>0</v>
      </c>
      <c r="AC115" s="378">
        <f>VLOOKUP($B115,'1.วาง งบทดลอง 4 แถว'!$E$2519:$J$3357,4,0)</f>
        <v>15990</v>
      </c>
      <c r="AD115" s="378">
        <f>VLOOKUP($B115,'1.วาง งบทดลอง 4 แถว'!$E$2519:$J$3357,5,0)</f>
        <v>68264</v>
      </c>
      <c r="AE115" s="379">
        <f>VLOOKUP($B115,'1.วาง งบทดลอง 4 แถว'!$E$2519:$J$3357,6,0)</f>
        <v>0</v>
      </c>
      <c r="AF115" s="380">
        <f t="shared" si="11"/>
        <v>68264</v>
      </c>
      <c r="AG115" s="384"/>
      <c r="AH115" s="385"/>
      <c r="AI115" s="385"/>
      <c r="AJ115" s="377">
        <f>VLOOKUP($B115,'1.วาง งบทดลอง 4 แถว'!$E$3358:$J$4196,3,0)</f>
        <v>11497.62</v>
      </c>
      <c r="AK115" s="378">
        <f>VLOOKUP($B115,'1.วาง งบทดลอง 4 แถว'!$E$3358:$J$4196,4,0)</f>
        <v>178185.11</v>
      </c>
      <c r="AL115" s="378">
        <f>VLOOKUP($B115,'1.วาง งบทดลอง 4 แถว'!$E$3358:$J$4196,5,0)</f>
        <v>108688.4</v>
      </c>
      <c r="AM115" s="379">
        <f>VLOOKUP($B115,'1.วาง งบทดลอง 4 แถว'!$E$3358:$J$4196,6,0)</f>
        <v>0</v>
      </c>
      <c r="AN115" s="380">
        <f t="shared" si="12"/>
        <v>108688.4</v>
      </c>
      <c r="AO115" s="385"/>
      <c r="AP115" s="385"/>
      <c r="AQ115" s="385"/>
      <c r="AR115" s="377">
        <f>VLOOKUP($B115,'1.วาง งบทดลอง 4 แถว'!$E$4197:$J$5035,3,0)</f>
        <v>3600</v>
      </c>
      <c r="AS115" s="378">
        <f>VLOOKUP($B115,'1.วาง งบทดลอง 4 แถว'!$E$4197:$J$5035,4,0)</f>
        <v>18690</v>
      </c>
      <c r="AT115" s="378">
        <f>VLOOKUP($B115,'1.วาง งบทดลอง 4 แถว'!$E$4197:$J$5035,5,0)</f>
        <v>50212.72</v>
      </c>
      <c r="AU115" s="379">
        <f>VLOOKUP($B115,'1.วาง งบทดลอง 4 แถว'!$E$4197:$J$5035,6,0)</f>
        <v>0</v>
      </c>
      <c r="AV115" s="380">
        <f t="shared" si="13"/>
        <v>50212.72</v>
      </c>
      <c r="AW115" s="384"/>
      <c r="AX115" s="385"/>
      <c r="AY115" s="385"/>
      <c r="AZ115" s="377">
        <f>VLOOKUP($B115,'1.วาง งบทดลอง 4 แถว'!$E$5036:$J$5874,3,0)</f>
        <v>42951</v>
      </c>
      <c r="BA115" s="378">
        <f>VLOOKUP($B115,'1.วาง งบทดลอง 4 แถว'!$E$5036:$J$5874,4,0)</f>
        <v>64113.5</v>
      </c>
      <c r="BB115" s="378">
        <f>VLOOKUP($B115,'1.วาง งบทดลอง 4 แถว'!$E$5036:$J$5874,5,0)</f>
        <v>125088.65</v>
      </c>
      <c r="BC115" s="379">
        <f>VLOOKUP($B115,'1.วาง งบทดลอง 4 แถว'!$E$5036:$J$5874,6,0)</f>
        <v>0</v>
      </c>
      <c r="BD115" s="380">
        <f t="shared" si="14"/>
        <v>125088.65</v>
      </c>
      <c r="BE115" s="384"/>
      <c r="BF115" s="385"/>
      <c r="BG115" s="385"/>
      <c r="BH115" s="377">
        <f>VLOOKUP($B115,'1.วาง งบทดลอง 4 แถว'!$E$5875:$J$6713,3,0)</f>
        <v>78700</v>
      </c>
      <c r="BI115" s="378">
        <f>VLOOKUP($B115,'1.วาง งบทดลอง 4 แถว'!$E$5875:$J$6713,4,0)</f>
        <v>12455</v>
      </c>
      <c r="BJ115" s="378">
        <f>VLOOKUP($B115,'1.วาง งบทดลอง 4 แถว'!$E$5875:$J$6713,5,0)</f>
        <v>139600</v>
      </c>
      <c r="BK115" s="379">
        <f>VLOOKUP($B115,'1.วาง งบทดลอง 4 แถว'!$E$5875:$J$6713,6,0)</f>
        <v>0</v>
      </c>
      <c r="BL115" s="380">
        <f t="shared" si="15"/>
        <v>139600</v>
      </c>
      <c r="BM115" s="385"/>
      <c r="BN115" s="385"/>
      <c r="BO115" s="386"/>
    </row>
    <row r="116" spans="1:67" ht="19.5" customHeight="1">
      <c r="A116" s="374">
        <v>113</v>
      </c>
      <c r="B116" s="375" t="s">
        <v>520</v>
      </c>
      <c r="C116" s="376" t="s">
        <v>37</v>
      </c>
      <c r="D116" s="377">
        <f>VLOOKUP($B116,'1.วาง งบทดลอง 4 แถว'!$E$2:$J$840,3,0)</f>
        <v>636300.19999999995</v>
      </c>
      <c r="E116" s="378">
        <f>VLOOKUP($B116,'1.วาง งบทดลอง 4 แถว'!$E$2:$J$840,4,0)</f>
        <v>604794.19999999995</v>
      </c>
      <c r="F116" s="378">
        <f>VLOOKUP($B116,'1.วาง งบทดลอง 4 แถว'!$E$2:$J$840,5,0)</f>
        <v>130233.2</v>
      </c>
      <c r="G116" s="379">
        <f>VLOOKUP($B116,'1.วาง งบทดลอง 4 แถว'!$E$2:$J$840,6,0)</f>
        <v>0</v>
      </c>
      <c r="H116" s="380">
        <f t="shared" si="8"/>
        <v>130233.2</v>
      </c>
      <c r="I116" s="384"/>
      <c r="J116" s="385"/>
      <c r="K116" s="385"/>
      <c r="L116" s="377">
        <f>VLOOKUP($B116,'1.วาง งบทดลอง 4 แถว'!$E$841:$J$1679,3,0)</f>
        <v>32862</v>
      </c>
      <c r="M116" s="378">
        <f>VLOOKUP($B116,'1.วาง งบทดลอง 4 แถว'!$E$841:$J$1679,4,0)</f>
        <v>32862</v>
      </c>
      <c r="N116" s="378">
        <f>VLOOKUP($B116,'1.วาง งบทดลอง 4 แถว'!$E$841:$J$1679,5,0)</f>
        <v>0</v>
      </c>
      <c r="O116" s="379">
        <f>VLOOKUP($B116,'1.วาง งบทดลอง 4 แถว'!$E$841:$J$1679,6,0)</f>
        <v>0</v>
      </c>
      <c r="P116" s="380">
        <f t="shared" si="9"/>
        <v>0</v>
      </c>
      <c r="Q116" s="384"/>
      <c r="R116" s="385"/>
      <c r="S116" s="386"/>
      <c r="T116" s="377">
        <f>VLOOKUP($B116,'1.วาง งบทดลอง 4 แถว'!$E$1680:$J$2518,3,0)</f>
        <v>168407</v>
      </c>
      <c r="U116" s="378">
        <f>VLOOKUP($B116,'1.วาง งบทดลอง 4 แถว'!$E$1680:$J$2518,4,0)</f>
        <v>165627</v>
      </c>
      <c r="V116" s="378">
        <f>VLOOKUP($B116,'1.วาง งบทดลอง 4 แถว'!$E$1680:$J$2518,5,0)</f>
        <v>2890</v>
      </c>
      <c r="W116" s="379">
        <f>VLOOKUP($B116,'1.วาง งบทดลอง 4 แถว'!$E$1680:$J$2518,6,0)</f>
        <v>0</v>
      </c>
      <c r="X116" s="380">
        <f t="shared" si="10"/>
        <v>2890</v>
      </c>
      <c r="Y116" s="385"/>
      <c r="Z116" s="385"/>
      <c r="AA116" s="385"/>
      <c r="AB116" s="377">
        <f>VLOOKUP($B116,'1.วาง งบทดลอง 4 แถว'!$E$2519:$J$3357,3,0)</f>
        <v>242579</v>
      </c>
      <c r="AC116" s="378">
        <f>VLOOKUP($B116,'1.วาง งบทดลอง 4 แถว'!$E$2519:$J$3357,4,0)</f>
        <v>243539</v>
      </c>
      <c r="AD116" s="378">
        <f>VLOOKUP($B116,'1.วาง งบทดลอง 4 แถว'!$E$2519:$J$3357,5,0)</f>
        <v>8640</v>
      </c>
      <c r="AE116" s="379">
        <f>VLOOKUP($B116,'1.วาง งบทดลอง 4 แถว'!$E$2519:$J$3357,6,0)</f>
        <v>0</v>
      </c>
      <c r="AF116" s="380">
        <f t="shared" si="11"/>
        <v>8640</v>
      </c>
      <c r="AG116" s="384"/>
      <c r="AH116" s="385"/>
      <c r="AI116" s="385"/>
      <c r="AJ116" s="377">
        <f>VLOOKUP($B116,'1.วาง งบทดลอง 4 แถว'!$E$3358:$J$4196,3,0)</f>
        <v>185130</v>
      </c>
      <c r="AK116" s="378">
        <f>VLOOKUP($B116,'1.วาง งบทดลอง 4 แถว'!$E$3358:$J$4196,4,0)</f>
        <v>196639</v>
      </c>
      <c r="AL116" s="378">
        <f>VLOOKUP($B116,'1.วาง งบทดลอง 4 แถว'!$E$3358:$J$4196,5,0)</f>
        <v>5307</v>
      </c>
      <c r="AM116" s="379">
        <f>VLOOKUP($B116,'1.วาง งบทดลอง 4 แถว'!$E$3358:$J$4196,6,0)</f>
        <v>0</v>
      </c>
      <c r="AN116" s="380">
        <f t="shared" si="12"/>
        <v>5307</v>
      </c>
      <c r="AO116" s="385"/>
      <c r="AP116" s="385"/>
      <c r="AQ116" s="385"/>
      <c r="AR116" s="377">
        <f>VLOOKUP($B116,'1.วาง งบทดลอง 4 แถว'!$E$4197:$J$5035,3,0)</f>
        <v>40360</v>
      </c>
      <c r="AS116" s="378">
        <f>VLOOKUP($B116,'1.วาง งบทดลอง 4 แถว'!$E$4197:$J$5035,4,0)</f>
        <v>39585</v>
      </c>
      <c r="AT116" s="378">
        <f>VLOOKUP($B116,'1.วาง งบทดลอง 4 แถว'!$E$4197:$J$5035,5,0)</f>
        <v>17312</v>
      </c>
      <c r="AU116" s="379">
        <f>VLOOKUP($B116,'1.วาง งบทดลอง 4 แถว'!$E$4197:$J$5035,6,0)</f>
        <v>0</v>
      </c>
      <c r="AV116" s="380">
        <f t="shared" si="13"/>
        <v>17312</v>
      </c>
      <c r="AW116" s="384"/>
      <c r="AX116" s="385"/>
      <c r="AY116" s="385"/>
      <c r="AZ116" s="377">
        <f>VLOOKUP($B116,'1.วาง งบทดลอง 4 แถว'!$E$5036:$J$5874,3,0)</f>
        <v>97608.8</v>
      </c>
      <c r="BA116" s="378">
        <f>VLOOKUP($B116,'1.วาง งบทดลอง 4 แถว'!$E$5036:$J$5874,4,0)</f>
        <v>97608.8</v>
      </c>
      <c r="BB116" s="378">
        <f>VLOOKUP($B116,'1.วาง งบทดลอง 4 แถว'!$E$5036:$J$5874,5,0)</f>
        <v>0</v>
      </c>
      <c r="BC116" s="379">
        <f>VLOOKUP($B116,'1.วาง งบทดลอง 4 แถว'!$E$5036:$J$5874,6,0)</f>
        <v>0</v>
      </c>
      <c r="BD116" s="380">
        <f t="shared" si="14"/>
        <v>0</v>
      </c>
      <c r="BE116" s="384"/>
      <c r="BF116" s="385"/>
      <c r="BG116" s="385"/>
      <c r="BH116" s="377">
        <f>VLOOKUP($B116,'1.วาง งบทดลอง 4 แถว'!$E$5875:$J$6713,3,0)</f>
        <v>51750</v>
      </c>
      <c r="BI116" s="378">
        <f>VLOOKUP($B116,'1.วาง งบทดลอง 4 แถว'!$E$5875:$J$6713,4,0)</f>
        <v>51750</v>
      </c>
      <c r="BJ116" s="378">
        <f>VLOOKUP($B116,'1.วาง งบทดลอง 4 แถว'!$E$5875:$J$6713,5,0)</f>
        <v>0</v>
      </c>
      <c r="BK116" s="379">
        <f>VLOOKUP($B116,'1.วาง งบทดลอง 4 แถว'!$E$5875:$J$6713,6,0)</f>
        <v>0</v>
      </c>
      <c r="BL116" s="380">
        <f t="shared" si="15"/>
        <v>0</v>
      </c>
      <c r="BM116" s="385"/>
      <c r="BN116" s="385"/>
      <c r="BO116" s="386"/>
    </row>
    <row r="117" spans="1:67" ht="19.5" customHeight="1">
      <c r="A117" s="374">
        <v>114</v>
      </c>
      <c r="B117" s="375" t="s">
        <v>521</v>
      </c>
      <c r="C117" s="376" t="s">
        <v>38</v>
      </c>
      <c r="D117" s="377">
        <f>VLOOKUP($B117,'1.วาง งบทดลอง 4 แถว'!$E$2:$J$840,3,0)</f>
        <v>0</v>
      </c>
      <c r="E117" s="378">
        <f>VLOOKUP($B117,'1.วาง งบทดลอง 4 แถว'!$E$2:$J$840,4,0)</f>
        <v>0</v>
      </c>
      <c r="F117" s="378">
        <f>VLOOKUP($B117,'1.วาง งบทดลอง 4 แถว'!$E$2:$J$840,5,0)</f>
        <v>0</v>
      </c>
      <c r="G117" s="379">
        <f>VLOOKUP($B117,'1.วาง งบทดลอง 4 แถว'!$E$2:$J$840,6,0)</f>
        <v>0</v>
      </c>
      <c r="H117" s="380">
        <f t="shared" si="8"/>
        <v>0</v>
      </c>
      <c r="I117" s="384"/>
      <c r="J117" s="385"/>
      <c r="K117" s="385"/>
      <c r="L117" s="377">
        <f>VLOOKUP($B117,'1.วาง งบทดลอง 4 แถว'!$E$841:$J$1679,3,0)</f>
        <v>0</v>
      </c>
      <c r="M117" s="378">
        <f>VLOOKUP($B117,'1.วาง งบทดลอง 4 แถว'!$E$841:$J$1679,4,0)</f>
        <v>0</v>
      </c>
      <c r="N117" s="378">
        <f>VLOOKUP($B117,'1.วาง งบทดลอง 4 แถว'!$E$841:$J$1679,5,0)</f>
        <v>0</v>
      </c>
      <c r="O117" s="379">
        <f>VLOOKUP($B117,'1.วาง งบทดลอง 4 แถว'!$E$841:$J$1679,6,0)</f>
        <v>0</v>
      </c>
      <c r="P117" s="380">
        <f t="shared" si="9"/>
        <v>0</v>
      </c>
      <c r="Q117" s="384"/>
      <c r="R117" s="385"/>
      <c r="S117" s="386"/>
      <c r="T117" s="377">
        <f>VLOOKUP($B117,'1.วาง งบทดลอง 4 แถว'!$E$1680:$J$2518,3,0)</f>
        <v>0</v>
      </c>
      <c r="U117" s="378">
        <f>VLOOKUP($B117,'1.วาง งบทดลอง 4 แถว'!$E$1680:$J$2518,4,0)</f>
        <v>0</v>
      </c>
      <c r="V117" s="378">
        <f>VLOOKUP($B117,'1.วาง งบทดลอง 4 แถว'!$E$1680:$J$2518,5,0)</f>
        <v>0</v>
      </c>
      <c r="W117" s="379">
        <f>VLOOKUP($B117,'1.วาง งบทดลอง 4 แถว'!$E$1680:$J$2518,6,0)</f>
        <v>0</v>
      </c>
      <c r="X117" s="380">
        <f t="shared" si="10"/>
        <v>0</v>
      </c>
      <c r="Y117" s="385"/>
      <c r="Z117" s="385"/>
      <c r="AA117" s="385"/>
      <c r="AB117" s="377">
        <f>VLOOKUP($B117,'1.วาง งบทดลอง 4 แถว'!$E$2519:$J$3357,3,0)</f>
        <v>0</v>
      </c>
      <c r="AC117" s="378">
        <f>VLOOKUP($B117,'1.วาง งบทดลอง 4 แถว'!$E$2519:$J$3357,4,0)</f>
        <v>65745</v>
      </c>
      <c r="AD117" s="378">
        <f>VLOOKUP($B117,'1.วาง งบทดลอง 4 แถว'!$E$2519:$J$3357,5,0)</f>
        <v>117279</v>
      </c>
      <c r="AE117" s="379">
        <f>VLOOKUP($B117,'1.วาง งบทดลอง 4 แถว'!$E$2519:$J$3357,6,0)</f>
        <v>0</v>
      </c>
      <c r="AF117" s="380">
        <f t="shared" si="11"/>
        <v>117279</v>
      </c>
      <c r="AG117" s="384"/>
      <c r="AH117" s="385"/>
      <c r="AI117" s="385"/>
      <c r="AJ117" s="377">
        <f>VLOOKUP($B117,'1.วาง งบทดลอง 4 แถว'!$E$3358:$J$4196,3,0)</f>
        <v>0</v>
      </c>
      <c r="AK117" s="378">
        <f>VLOOKUP($B117,'1.วาง งบทดลอง 4 แถว'!$E$3358:$J$4196,4,0)</f>
        <v>0</v>
      </c>
      <c r="AL117" s="378">
        <f>VLOOKUP($B117,'1.วาง งบทดลอง 4 แถว'!$E$3358:$J$4196,5,0)</f>
        <v>0</v>
      </c>
      <c r="AM117" s="379">
        <f>VLOOKUP($B117,'1.วาง งบทดลอง 4 แถว'!$E$3358:$J$4196,6,0)</f>
        <v>0</v>
      </c>
      <c r="AN117" s="380">
        <f t="shared" si="12"/>
        <v>0</v>
      </c>
      <c r="AO117" s="385"/>
      <c r="AP117" s="385"/>
      <c r="AQ117" s="385"/>
      <c r="AR117" s="377">
        <f>VLOOKUP($B117,'1.วาง งบทดลอง 4 แถว'!$E$4197:$J$5035,3,0)</f>
        <v>0</v>
      </c>
      <c r="AS117" s="378">
        <f>VLOOKUP($B117,'1.วาง งบทดลอง 4 แถว'!$E$4197:$J$5035,4,0)</f>
        <v>0</v>
      </c>
      <c r="AT117" s="378">
        <f>VLOOKUP($B117,'1.วาง งบทดลอง 4 แถว'!$E$4197:$J$5035,5,0)</f>
        <v>0</v>
      </c>
      <c r="AU117" s="379">
        <f>VLOOKUP($B117,'1.วาง งบทดลอง 4 แถว'!$E$4197:$J$5035,6,0)</f>
        <v>0</v>
      </c>
      <c r="AV117" s="380">
        <f t="shared" si="13"/>
        <v>0</v>
      </c>
      <c r="AW117" s="384"/>
      <c r="AX117" s="385"/>
      <c r="AY117" s="385"/>
      <c r="AZ117" s="377">
        <f>VLOOKUP($B117,'1.วาง งบทดลอง 4 แถว'!$E$5036:$J$5874,3,0)</f>
        <v>0</v>
      </c>
      <c r="BA117" s="378">
        <f>VLOOKUP($B117,'1.วาง งบทดลอง 4 แถว'!$E$5036:$J$5874,4,0)</f>
        <v>0</v>
      </c>
      <c r="BB117" s="378">
        <f>VLOOKUP($B117,'1.วาง งบทดลอง 4 แถว'!$E$5036:$J$5874,5,0)</f>
        <v>0</v>
      </c>
      <c r="BC117" s="379">
        <f>VLOOKUP($B117,'1.วาง งบทดลอง 4 แถว'!$E$5036:$J$5874,6,0)</f>
        <v>0</v>
      </c>
      <c r="BD117" s="380">
        <f t="shared" si="14"/>
        <v>0</v>
      </c>
      <c r="BE117" s="384"/>
      <c r="BF117" s="385"/>
      <c r="BG117" s="385"/>
      <c r="BH117" s="377">
        <f>VLOOKUP($B117,'1.วาง งบทดลอง 4 แถว'!$E$5875:$J$6713,3,0)</f>
        <v>0</v>
      </c>
      <c r="BI117" s="378">
        <f>VLOOKUP($B117,'1.วาง งบทดลอง 4 แถว'!$E$5875:$J$6713,4,0)</f>
        <v>0</v>
      </c>
      <c r="BJ117" s="378">
        <f>VLOOKUP($B117,'1.วาง งบทดลอง 4 แถว'!$E$5875:$J$6713,5,0)</f>
        <v>0</v>
      </c>
      <c r="BK117" s="379">
        <f>VLOOKUP($B117,'1.วาง งบทดลอง 4 แถว'!$E$5875:$J$6713,6,0)</f>
        <v>0</v>
      </c>
      <c r="BL117" s="380">
        <f t="shared" si="15"/>
        <v>0</v>
      </c>
      <c r="BM117" s="385"/>
      <c r="BN117" s="385"/>
      <c r="BO117" s="386"/>
    </row>
    <row r="118" spans="1:67" ht="19.5" customHeight="1">
      <c r="A118" s="374">
        <v>115</v>
      </c>
      <c r="B118" s="375" t="s">
        <v>522</v>
      </c>
      <c r="C118" s="376" t="s">
        <v>30</v>
      </c>
      <c r="D118" s="377">
        <f>VLOOKUP($B118,'1.วาง งบทดลอง 4 แถว'!$E$2:$J$840,3,0)</f>
        <v>335515</v>
      </c>
      <c r="E118" s="378">
        <f>VLOOKUP($B118,'1.วาง งบทดลอง 4 แถว'!$E$2:$J$840,4,0)</f>
        <v>569822.6</v>
      </c>
      <c r="F118" s="378">
        <f>VLOOKUP($B118,'1.วาง งบทดลอง 4 แถว'!$E$2:$J$840,5,0)</f>
        <v>763740.82</v>
      </c>
      <c r="G118" s="379">
        <f>VLOOKUP($B118,'1.วาง งบทดลอง 4 แถว'!$E$2:$J$840,6,0)</f>
        <v>0</v>
      </c>
      <c r="H118" s="380">
        <f t="shared" si="8"/>
        <v>763740.82</v>
      </c>
      <c r="I118" s="384"/>
      <c r="J118" s="385"/>
      <c r="K118" s="385"/>
      <c r="L118" s="377">
        <f>VLOOKUP($B118,'1.วาง งบทดลอง 4 แถว'!$E$841:$J$1679,3,0)</f>
        <v>37700</v>
      </c>
      <c r="M118" s="378">
        <f>VLOOKUP($B118,'1.วาง งบทดลอง 4 แถว'!$E$841:$J$1679,4,0)</f>
        <v>24804</v>
      </c>
      <c r="N118" s="378">
        <f>VLOOKUP($B118,'1.วาง งบทดลอง 4 แถว'!$E$841:$J$1679,5,0)</f>
        <v>66318.58</v>
      </c>
      <c r="O118" s="379">
        <f>VLOOKUP($B118,'1.วาง งบทดลอง 4 แถว'!$E$841:$J$1679,6,0)</f>
        <v>0</v>
      </c>
      <c r="P118" s="380">
        <f t="shared" si="9"/>
        <v>66318.58</v>
      </c>
      <c r="Q118" s="384"/>
      <c r="R118" s="385"/>
      <c r="S118" s="386"/>
      <c r="T118" s="377">
        <f>VLOOKUP($B118,'1.วาง งบทดลอง 4 แถว'!$E$1680:$J$2518,3,0)</f>
        <v>93601</v>
      </c>
      <c r="U118" s="378">
        <f>VLOOKUP($B118,'1.วาง งบทดลอง 4 แถว'!$E$1680:$J$2518,4,0)</f>
        <v>103648</v>
      </c>
      <c r="V118" s="378">
        <f>VLOOKUP($B118,'1.วาง งบทดลอง 4 แถว'!$E$1680:$J$2518,5,0)</f>
        <v>120033.45</v>
      </c>
      <c r="W118" s="379">
        <f>VLOOKUP($B118,'1.วาง งบทดลอง 4 แถว'!$E$1680:$J$2518,6,0)</f>
        <v>0</v>
      </c>
      <c r="X118" s="380">
        <f t="shared" si="10"/>
        <v>120033.45</v>
      </c>
      <c r="Y118" s="385"/>
      <c r="Z118" s="385"/>
      <c r="AA118" s="385"/>
      <c r="AB118" s="377">
        <f>VLOOKUP($B118,'1.วาง งบทดลอง 4 แถว'!$E$2519:$J$3357,3,0)</f>
        <v>12475</v>
      </c>
      <c r="AC118" s="378">
        <f>VLOOKUP($B118,'1.วาง งบทดลอง 4 แถว'!$E$2519:$J$3357,4,0)</f>
        <v>61707</v>
      </c>
      <c r="AD118" s="378">
        <f>VLOOKUP($B118,'1.วาง งบทดลอง 4 แถว'!$E$2519:$J$3357,5,0)</f>
        <v>424642</v>
      </c>
      <c r="AE118" s="379">
        <f>VLOOKUP($B118,'1.วาง งบทดลอง 4 แถว'!$E$2519:$J$3357,6,0)</f>
        <v>0</v>
      </c>
      <c r="AF118" s="380">
        <f t="shared" si="11"/>
        <v>424642</v>
      </c>
      <c r="AG118" s="384"/>
      <c r="AH118" s="385"/>
      <c r="AI118" s="385"/>
      <c r="AJ118" s="377">
        <f>VLOOKUP($B118,'1.วาง งบทดลอง 4 แถว'!$E$3358:$J$4196,3,0)</f>
        <v>114073</v>
      </c>
      <c r="AK118" s="378">
        <f>VLOOKUP($B118,'1.วาง งบทดลอง 4 แถว'!$E$3358:$J$4196,4,0)</f>
        <v>164337.75</v>
      </c>
      <c r="AL118" s="378">
        <f>VLOOKUP($B118,'1.วาง งบทดลอง 4 แถว'!$E$3358:$J$4196,5,0)</f>
        <v>169338.32</v>
      </c>
      <c r="AM118" s="379">
        <f>VLOOKUP($B118,'1.วาง งบทดลอง 4 แถว'!$E$3358:$J$4196,6,0)</f>
        <v>0</v>
      </c>
      <c r="AN118" s="380">
        <f t="shared" si="12"/>
        <v>169338.32</v>
      </c>
      <c r="AO118" s="385"/>
      <c r="AP118" s="385"/>
      <c r="AQ118" s="385"/>
      <c r="AR118" s="377">
        <f>VLOOKUP($B118,'1.วาง งบทดลอง 4 แถว'!$E$4197:$J$5035,3,0)</f>
        <v>32480</v>
      </c>
      <c r="AS118" s="378">
        <f>VLOOKUP($B118,'1.วาง งบทดลอง 4 แถว'!$E$4197:$J$5035,4,0)</f>
        <v>37623.599999999999</v>
      </c>
      <c r="AT118" s="378">
        <f>VLOOKUP($B118,'1.วาง งบทดลอง 4 แถว'!$E$4197:$J$5035,5,0)</f>
        <v>82684</v>
      </c>
      <c r="AU118" s="379">
        <f>VLOOKUP($B118,'1.วาง งบทดลอง 4 แถว'!$E$4197:$J$5035,6,0)</f>
        <v>0</v>
      </c>
      <c r="AV118" s="380">
        <f t="shared" si="13"/>
        <v>82684</v>
      </c>
      <c r="AW118" s="384"/>
      <c r="AX118" s="385"/>
      <c r="AY118" s="385"/>
      <c r="AZ118" s="377">
        <f>VLOOKUP($B118,'1.วาง งบทดลอง 4 แถว'!$E$5036:$J$5874,3,0)</f>
        <v>72390</v>
      </c>
      <c r="BA118" s="378">
        <f>VLOOKUP($B118,'1.วาง งบทดลอง 4 แถว'!$E$5036:$J$5874,4,0)</f>
        <v>81097.679999999993</v>
      </c>
      <c r="BB118" s="378">
        <f>VLOOKUP($B118,'1.วาง งบทดลอง 4 แถว'!$E$5036:$J$5874,5,0)</f>
        <v>278124.48</v>
      </c>
      <c r="BC118" s="379">
        <f>VLOOKUP($B118,'1.วาง งบทดลอง 4 แถว'!$E$5036:$J$5874,6,0)</f>
        <v>0</v>
      </c>
      <c r="BD118" s="380">
        <f t="shared" si="14"/>
        <v>278124.48</v>
      </c>
      <c r="BE118" s="384"/>
      <c r="BF118" s="385"/>
      <c r="BG118" s="385"/>
      <c r="BH118" s="377">
        <f>VLOOKUP($B118,'1.วาง งบทดลอง 4 แถว'!$E$5875:$J$6713,3,0)</f>
        <v>14540</v>
      </c>
      <c r="BI118" s="378">
        <f>VLOOKUP($B118,'1.วาง งบทดลอง 4 แถว'!$E$5875:$J$6713,4,0)</f>
        <v>17623</v>
      </c>
      <c r="BJ118" s="378">
        <f>VLOOKUP($B118,'1.วาง งบทดลอง 4 แถว'!$E$5875:$J$6713,5,0)</f>
        <v>32138.5</v>
      </c>
      <c r="BK118" s="379">
        <f>VLOOKUP($B118,'1.วาง งบทดลอง 4 แถว'!$E$5875:$J$6713,6,0)</f>
        <v>0</v>
      </c>
      <c r="BL118" s="380">
        <f t="shared" si="15"/>
        <v>32138.5</v>
      </c>
      <c r="BM118" s="385"/>
      <c r="BN118" s="385"/>
      <c r="BO118" s="386"/>
    </row>
    <row r="119" spans="1:67" ht="19.5" customHeight="1">
      <c r="A119" s="374">
        <v>116</v>
      </c>
      <c r="B119" s="375" t="s">
        <v>523</v>
      </c>
      <c r="C119" s="376" t="s">
        <v>31</v>
      </c>
      <c r="D119" s="377">
        <f>VLOOKUP($B119,'1.วาง งบทดลอง 4 แถว'!$E$2:$J$840,3,0)</f>
        <v>0</v>
      </c>
      <c r="E119" s="378">
        <f>VLOOKUP($B119,'1.วาง งบทดลอง 4 แถว'!$E$2:$J$840,4,0)</f>
        <v>0</v>
      </c>
      <c r="F119" s="378">
        <f>VLOOKUP($B119,'1.วาง งบทดลอง 4 แถว'!$E$2:$J$840,5,0)</f>
        <v>0</v>
      </c>
      <c r="G119" s="379">
        <f>VLOOKUP($B119,'1.วาง งบทดลอง 4 แถว'!$E$2:$J$840,6,0)</f>
        <v>0</v>
      </c>
      <c r="H119" s="380">
        <f t="shared" si="8"/>
        <v>0</v>
      </c>
      <c r="I119" s="384"/>
      <c r="J119" s="385"/>
      <c r="K119" s="385"/>
      <c r="L119" s="377">
        <f>VLOOKUP($B119,'1.วาง งบทดลอง 4 แถว'!$E$841:$J$1679,3,0)</f>
        <v>0</v>
      </c>
      <c r="M119" s="378">
        <f>VLOOKUP($B119,'1.วาง งบทดลอง 4 แถว'!$E$841:$J$1679,4,0)</f>
        <v>0</v>
      </c>
      <c r="N119" s="378">
        <f>VLOOKUP($B119,'1.วาง งบทดลอง 4 แถว'!$E$841:$J$1679,5,0)</f>
        <v>0</v>
      </c>
      <c r="O119" s="379">
        <f>VLOOKUP($B119,'1.วาง งบทดลอง 4 แถว'!$E$841:$J$1679,6,0)</f>
        <v>0</v>
      </c>
      <c r="P119" s="380">
        <f t="shared" si="9"/>
        <v>0</v>
      </c>
      <c r="Q119" s="384"/>
      <c r="R119" s="385"/>
      <c r="S119" s="386"/>
      <c r="T119" s="377">
        <f>VLOOKUP($B119,'1.วาง งบทดลอง 4 แถว'!$E$1680:$J$2518,3,0)</f>
        <v>0</v>
      </c>
      <c r="U119" s="378">
        <f>VLOOKUP($B119,'1.วาง งบทดลอง 4 แถว'!$E$1680:$J$2518,4,0)</f>
        <v>0</v>
      </c>
      <c r="V119" s="378">
        <f>VLOOKUP($B119,'1.วาง งบทดลอง 4 แถว'!$E$1680:$J$2518,5,0)</f>
        <v>0</v>
      </c>
      <c r="W119" s="379">
        <f>VLOOKUP($B119,'1.วาง งบทดลอง 4 แถว'!$E$1680:$J$2518,6,0)</f>
        <v>0</v>
      </c>
      <c r="X119" s="380">
        <f t="shared" si="10"/>
        <v>0</v>
      </c>
      <c r="Y119" s="385"/>
      <c r="Z119" s="385"/>
      <c r="AA119" s="385"/>
      <c r="AB119" s="377">
        <f>VLOOKUP($B119,'1.วาง งบทดลอง 4 แถว'!$E$2519:$J$3357,3,0)</f>
        <v>0</v>
      </c>
      <c r="AC119" s="378">
        <f>VLOOKUP($B119,'1.วาง งบทดลอง 4 แถว'!$E$2519:$J$3357,4,0)</f>
        <v>0</v>
      </c>
      <c r="AD119" s="378">
        <f>VLOOKUP($B119,'1.วาง งบทดลอง 4 แถว'!$E$2519:$J$3357,5,0)</f>
        <v>0</v>
      </c>
      <c r="AE119" s="379">
        <f>VLOOKUP($B119,'1.วาง งบทดลอง 4 แถว'!$E$2519:$J$3357,6,0)</f>
        <v>0</v>
      </c>
      <c r="AF119" s="380">
        <f t="shared" si="11"/>
        <v>0</v>
      </c>
      <c r="AG119" s="384"/>
      <c r="AH119" s="385"/>
      <c r="AI119" s="385"/>
      <c r="AJ119" s="377">
        <f>VLOOKUP($B119,'1.วาง งบทดลอง 4 แถว'!$E$3358:$J$4196,3,0)</f>
        <v>0</v>
      </c>
      <c r="AK119" s="378">
        <f>VLOOKUP($B119,'1.วาง งบทดลอง 4 แถว'!$E$3358:$J$4196,4,0)</f>
        <v>0</v>
      </c>
      <c r="AL119" s="378">
        <f>VLOOKUP($B119,'1.วาง งบทดลอง 4 แถว'!$E$3358:$J$4196,5,0)</f>
        <v>0</v>
      </c>
      <c r="AM119" s="379">
        <f>VLOOKUP($B119,'1.วาง งบทดลอง 4 แถว'!$E$3358:$J$4196,6,0)</f>
        <v>0</v>
      </c>
      <c r="AN119" s="380">
        <f t="shared" si="12"/>
        <v>0</v>
      </c>
      <c r="AO119" s="385"/>
      <c r="AP119" s="385"/>
      <c r="AQ119" s="385"/>
      <c r="AR119" s="377">
        <f>VLOOKUP($B119,'1.วาง งบทดลอง 4 แถว'!$E$4197:$J$5035,3,0)</f>
        <v>0</v>
      </c>
      <c r="AS119" s="378">
        <f>VLOOKUP($B119,'1.วาง งบทดลอง 4 แถว'!$E$4197:$J$5035,4,0)</f>
        <v>0</v>
      </c>
      <c r="AT119" s="378">
        <f>VLOOKUP($B119,'1.วาง งบทดลอง 4 แถว'!$E$4197:$J$5035,5,0)</f>
        <v>0</v>
      </c>
      <c r="AU119" s="379">
        <f>VLOOKUP($B119,'1.วาง งบทดลอง 4 แถว'!$E$4197:$J$5035,6,0)</f>
        <v>0</v>
      </c>
      <c r="AV119" s="380">
        <f t="shared" si="13"/>
        <v>0</v>
      </c>
      <c r="AW119" s="384"/>
      <c r="AX119" s="385"/>
      <c r="AY119" s="385"/>
      <c r="AZ119" s="377">
        <f>VLOOKUP($B119,'1.วาง งบทดลอง 4 แถว'!$E$5036:$J$5874,3,0)</f>
        <v>0</v>
      </c>
      <c r="BA119" s="378">
        <f>VLOOKUP($B119,'1.วาง งบทดลอง 4 แถว'!$E$5036:$J$5874,4,0)</f>
        <v>0</v>
      </c>
      <c r="BB119" s="378">
        <f>VLOOKUP($B119,'1.วาง งบทดลอง 4 แถว'!$E$5036:$J$5874,5,0)</f>
        <v>0</v>
      </c>
      <c r="BC119" s="379">
        <f>VLOOKUP($B119,'1.วาง งบทดลอง 4 แถว'!$E$5036:$J$5874,6,0)</f>
        <v>0</v>
      </c>
      <c r="BD119" s="380">
        <f t="shared" si="14"/>
        <v>0</v>
      </c>
      <c r="BE119" s="384"/>
      <c r="BF119" s="385"/>
      <c r="BG119" s="385"/>
      <c r="BH119" s="377">
        <f>VLOOKUP($B119,'1.วาง งบทดลอง 4 แถว'!$E$5875:$J$6713,3,0)</f>
        <v>0</v>
      </c>
      <c r="BI119" s="378">
        <f>VLOOKUP($B119,'1.วาง งบทดลอง 4 แถว'!$E$5875:$J$6713,4,0)</f>
        <v>0</v>
      </c>
      <c r="BJ119" s="378">
        <f>VLOOKUP($B119,'1.วาง งบทดลอง 4 แถว'!$E$5875:$J$6713,5,0)</f>
        <v>0</v>
      </c>
      <c r="BK119" s="379">
        <f>VLOOKUP($B119,'1.วาง งบทดลอง 4 แถว'!$E$5875:$J$6713,6,0)</f>
        <v>0</v>
      </c>
      <c r="BL119" s="380">
        <f t="shared" si="15"/>
        <v>0</v>
      </c>
      <c r="BM119" s="385"/>
      <c r="BN119" s="385"/>
      <c r="BO119" s="386"/>
    </row>
    <row r="120" spans="1:67" ht="19.5" customHeight="1">
      <c r="A120" s="374">
        <v>117</v>
      </c>
      <c r="B120" s="375" t="s">
        <v>524</v>
      </c>
      <c r="C120" s="376" t="s">
        <v>32</v>
      </c>
      <c r="D120" s="377">
        <f>VLOOKUP($B120,'1.วาง งบทดลอง 4 แถว'!$E$2:$J$840,3,0)</f>
        <v>208706.2</v>
      </c>
      <c r="E120" s="378">
        <f>VLOOKUP($B120,'1.วาง งบทดลอง 4 แถว'!$E$2:$J$840,4,0)</f>
        <v>208706.2</v>
      </c>
      <c r="F120" s="378">
        <f>VLOOKUP($B120,'1.วาง งบทดลอง 4 แถว'!$E$2:$J$840,5,0)</f>
        <v>0</v>
      </c>
      <c r="G120" s="379">
        <f>VLOOKUP($B120,'1.วาง งบทดลอง 4 แถว'!$E$2:$J$840,6,0)</f>
        <v>0</v>
      </c>
      <c r="H120" s="380">
        <f t="shared" si="8"/>
        <v>0</v>
      </c>
      <c r="I120" s="384"/>
      <c r="J120" s="385"/>
      <c r="K120" s="385"/>
      <c r="L120" s="377">
        <f>VLOOKUP($B120,'1.วาง งบทดลอง 4 แถว'!$E$841:$J$1679,3,0)</f>
        <v>104461.1</v>
      </c>
      <c r="M120" s="378">
        <f>VLOOKUP($B120,'1.วาง งบทดลอง 4 แถว'!$E$841:$J$1679,4,0)</f>
        <v>104461.1</v>
      </c>
      <c r="N120" s="378">
        <f>VLOOKUP($B120,'1.วาง งบทดลอง 4 แถว'!$E$841:$J$1679,5,0)</f>
        <v>0</v>
      </c>
      <c r="O120" s="379">
        <f>VLOOKUP($B120,'1.วาง งบทดลอง 4 แถว'!$E$841:$J$1679,6,0)</f>
        <v>0</v>
      </c>
      <c r="P120" s="380">
        <f t="shared" si="9"/>
        <v>0</v>
      </c>
      <c r="Q120" s="384"/>
      <c r="R120" s="385"/>
      <c r="S120" s="386"/>
      <c r="T120" s="377">
        <f>VLOOKUP($B120,'1.วาง งบทดลอง 4 แถว'!$E$1680:$J$2518,3,0)</f>
        <v>144774.1</v>
      </c>
      <c r="U120" s="378">
        <f>VLOOKUP($B120,'1.วาง งบทดลอง 4 แถว'!$E$1680:$J$2518,4,0)</f>
        <v>144774.1</v>
      </c>
      <c r="V120" s="378">
        <f>VLOOKUP($B120,'1.วาง งบทดลอง 4 แถว'!$E$1680:$J$2518,5,0)</f>
        <v>0</v>
      </c>
      <c r="W120" s="379">
        <f>VLOOKUP($B120,'1.วาง งบทดลอง 4 แถว'!$E$1680:$J$2518,6,0)</f>
        <v>0</v>
      </c>
      <c r="X120" s="380">
        <f t="shared" si="10"/>
        <v>0</v>
      </c>
      <c r="Y120" s="385"/>
      <c r="Z120" s="385"/>
      <c r="AA120" s="385"/>
      <c r="AB120" s="377">
        <f>VLOOKUP($B120,'1.วาง งบทดลอง 4 แถว'!$E$2519:$J$3357,3,0)</f>
        <v>103864</v>
      </c>
      <c r="AC120" s="378">
        <f>VLOOKUP($B120,'1.วาง งบทดลอง 4 แถว'!$E$2519:$J$3357,4,0)</f>
        <v>103864</v>
      </c>
      <c r="AD120" s="378">
        <f>VLOOKUP($B120,'1.วาง งบทดลอง 4 แถว'!$E$2519:$J$3357,5,0)</f>
        <v>0</v>
      </c>
      <c r="AE120" s="379">
        <f>VLOOKUP($B120,'1.วาง งบทดลอง 4 แถว'!$E$2519:$J$3357,6,0)</f>
        <v>0</v>
      </c>
      <c r="AF120" s="380">
        <f t="shared" si="11"/>
        <v>0</v>
      </c>
      <c r="AG120" s="384"/>
      <c r="AH120" s="385"/>
      <c r="AI120" s="385"/>
      <c r="AJ120" s="377">
        <f>VLOOKUP($B120,'1.วาง งบทดลอง 4 แถว'!$E$3358:$J$4196,3,0)</f>
        <v>104089.87</v>
      </c>
      <c r="AK120" s="378">
        <f>VLOOKUP($B120,'1.วาง งบทดลอง 4 แถว'!$E$3358:$J$4196,4,0)</f>
        <v>104089.87</v>
      </c>
      <c r="AL120" s="378">
        <f>VLOOKUP($B120,'1.วาง งบทดลอง 4 แถว'!$E$3358:$J$4196,5,0)</f>
        <v>0</v>
      </c>
      <c r="AM120" s="379">
        <f>VLOOKUP($B120,'1.วาง งบทดลอง 4 แถว'!$E$3358:$J$4196,6,0)</f>
        <v>0</v>
      </c>
      <c r="AN120" s="380">
        <f t="shared" si="12"/>
        <v>0</v>
      </c>
      <c r="AO120" s="385"/>
      <c r="AP120" s="385"/>
      <c r="AQ120" s="385"/>
      <c r="AR120" s="377">
        <f>VLOOKUP($B120,'1.วาง งบทดลอง 4 แถว'!$E$4197:$J$5035,3,0)</f>
        <v>82670</v>
      </c>
      <c r="AS120" s="378">
        <f>VLOOKUP($B120,'1.วาง งบทดลอง 4 แถว'!$E$4197:$J$5035,4,0)</f>
        <v>82670</v>
      </c>
      <c r="AT120" s="378">
        <f>VLOOKUP($B120,'1.วาง งบทดลอง 4 แถว'!$E$4197:$J$5035,5,0)</f>
        <v>0</v>
      </c>
      <c r="AU120" s="379">
        <f>VLOOKUP($B120,'1.วาง งบทดลอง 4 แถว'!$E$4197:$J$5035,6,0)</f>
        <v>0</v>
      </c>
      <c r="AV120" s="380">
        <f t="shared" si="13"/>
        <v>0</v>
      </c>
      <c r="AW120" s="384"/>
      <c r="AX120" s="385"/>
      <c r="AY120" s="385"/>
      <c r="AZ120" s="377">
        <f>VLOOKUP($B120,'1.วาง งบทดลอง 4 แถว'!$E$5036:$J$5874,3,0)</f>
        <v>75336.5</v>
      </c>
      <c r="BA120" s="378">
        <f>VLOOKUP($B120,'1.วาง งบทดลอง 4 แถว'!$E$5036:$J$5874,4,0)</f>
        <v>75336.5</v>
      </c>
      <c r="BB120" s="378">
        <f>VLOOKUP($B120,'1.วาง งบทดลอง 4 แถว'!$E$5036:$J$5874,5,0)</f>
        <v>0</v>
      </c>
      <c r="BC120" s="379">
        <f>VLOOKUP($B120,'1.วาง งบทดลอง 4 แถว'!$E$5036:$J$5874,6,0)</f>
        <v>0</v>
      </c>
      <c r="BD120" s="380">
        <f t="shared" si="14"/>
        <v>0</v>
      </c>
      <c r="BE120" s="384"/>
      <c r="BF120" s="385"/>
      <c r="BG120" s="385"/>
      <c r="BH120" s="377">
        <f>VLOOKUP($B120,'1.วาง งบทดลอง 4 แถว'!$E$5875:$J$6713,3,0)</f>
        <v>27610</v>
      </c>
      <c r="BI120" s="378">
        <f>VLOOKUP($B120,'1.วาง งบทดลอง 4 แถว'!$E$5875:$J$6713,4,0)</f>
        <v>27610</v>
      </c>
      <c r="BJ120" s="378">
        <f>VLOOKUP($B120,'1.วาง งบทดลอง 4 แถว'!$E$5875:$J$6713,5,0)</f>
        <v>0</v>
      </c>
      <c r="BK120" s="379">
        <f>VLOOKUP($B120,'1.วาง งบทดลอง 4 แถว'!$E$5875:$J$6713,6,0)</f>
        <v>0</v>
      </c>
      <c r="BL120" s="380">
        <f t="shared" si="15"/>
        <v>0</v>
      </c>
      <c r="BM120" s="385"/>
      <c r="BN120" s="385"/>
      <c r="BO120" s="386"/>
    </row>
    <row r="121" spans="1:67" ht="19.5" customHeight="1">
      <c r="A121" s="374">
        <v>118</v>
      </c>
      <c r="B121" s="375" t="s">
        <v>525</v>
      </c>
      <c r="C121" s="376" t="s">
        <v>33</v>
      </c>
      <c r="D121" s="377">
        <f>VLOOKUP($B121,'1.วาง งบทดลอง 4 แถว'!$E$2:$J$840,3,0)</f>
        <v>41986</v>
      </c>
      <c r="E121" s="378">
        <f>VLOOKUP($B121,'1.วาง งบทดลอง 4 แถว'!$E$2:$J$840,4,0)</f>
        <v>54588</v>
      </c>
      <c r="F121" s="378">
        <f>VLOOKUP($B121,'1.วาง งบทดลอง 4 แถว'!$E$2:$J$840,5,0)</f>
        <v>124132</v>
      </c>
      <c r="G121" s="379">
        <f>VLOOKUP($B121,'1.วาง งบทดลอง 4 แถว'!$E$2:$J$840,6,0)</f>
        <v>0</v>
      </c>
      <c r="H121" s="380">
        <f t="shared" si="8"/>
        <v>124132</v>
      </c>
      <c r="I121" s="384"/>
      <c r="J121" s="385"/>
      <c r="K121" s="385"/>
      <c r="L121" s="377">
        <f>VLOOKUP($B121,'1.วาง งบทดลอง 4 แถว'!$E$841:$J$1679,3,0)</f>
        <v>5500</v>
      </c>
      <c r="M121" s="378">
        <f>VLOOKUP($B121,'1.วาง งบทดลอง 4 แถว'!$E$841:$J$1679,4,0)</f>
        <v>5500</v>
      </c>
      <c r="N121" s="378">
        <f>VLOOKUP($B121,'1.วาง งบทดลอง 4 แถว'!$E$841:$J$1679,5,0)</f>
        <v>0</v>
      </c>
      <c r="O121" s="379">
        <f>VLOOKUP($B121,'1.วาง งบทดลอง 4 แถว'!$E$841:$J$1679,6,0)</f>
        <v>0</v>
      </c>
      <c r="P121" s="380">
        <f t="shared" si="9"/>
        <v>0</v>
      </c>
      <c r="Q121" s="384"/>
      <c r="R121" s="385"/>
      <c r="S121" s="386"/>
      <c r="T121" s="377">
        <f>VLOOKUP($B121,'1.วาง งบทดลอง 4 แถว'!$E$1680:$J$2518,3,0)</f>
        <v>3621</v>
      </c>
      <c r="U121" s="378">
        <f>VLOOKUP($B121,'1.วาง งบทดลอง 4 แถว'!$E$1680:$J$2518,4,0)</f>
        <v>3621</v>
      </c>
      <c r="V121" s="378">
        <f>VLOOKUP($B121,'1.วาง งบทดลอง 4 แถว'!$E$1680:$J$2518,5,0)</f>
        <v>0</v>
      </c>
      <c r="W121" s="379">
        <f>VLOOKUP($B121,'1.วาง งบทดลอง 4 แถว'!$E$1680:$J$2518,6,0)</f>
        <v>0</v>
      </c>
      <c r="X121" s="380">
        <f t="shared" si="10"/>
        <v>0</v>
      </c>
      <c r="Y121" s="385"/>
      <c r="Z121" s="385"/>
      <c r="AA121" s="385"/>
      <c r="AB121" s="377">
        <f>VLOOKUP($B121,'1.วาง งบทดลอง 4 แถว'!$E$2519:$J$3357,3,0)</f>
        <v>52000</v>
      </c>
      <c r="AC121" s="378">
        <f>VLOOKUP($B121,'1.วาง งบทดลอง 4 แถว'!$E$2519:$J$3357,4,0)</f>
        <v>57184</v>
      </c>
      <c r="AD121" s="378">
        <f>VLOOKUP($B121,'1.วาง งบทดลอง 4 แถว'!$E$2519:$J$3357,5,0)</f>
        <v>34250</v>
      </c>
      <c r="AE121" s="379">
        <f>VLOOKUP($B121,'1.วาง งบทดลอง 4 แถว'!$E$2519:$J$3357,6,0)</f>
        <v>0</v>
      </c>
      <c r="AF121" s="380">
        <f t="shared" si="11"/>
        <v>34250</v>
      </c>
      <c r="AG121" s="384"/>
      <c r="AH121" s="385"/>
      <c r="AI121" s="385"/>
      <c r="AJ121" s="377">
        <f>VLOOKUP($B121,'1.วาง งบทดลอง 4 แถว'!$E$3358:$J$4196,3,0)</f>
        <v>15375</v>
      </c>
      <c r="AK121" s="378">
        <f>VLOOKUP($B121,'1.วาง งบทดลอง 4 แถว'!$E$3358:$J$4196,4,0)</f>
        <v>15375</v>
      </c>
      <c r="AL121" s="378">
        <f>VLOOKUP($B121,'1.วาง งบทดลอง 4 แถว'!$E$3358:$J$4196,5,0)</f>
        <v>0</v>
      </c>
      <c r="AM121" s="379">
        <f>VLOOKUP($B121,'1.วาง งบทดลอง 4 แถว'!$E$3358:$J$4196,6,0)</f>
        <v>0</v>
      </c>
      <c r="AN121" s="380">
        <f t="shared" si="12"/>
        <v>0</v>
      </c>
      <c r="AO121" s="385"/>
      <c r="AP121" s="385"/>
      <c r="AQ121" s="385"/>
      <c r="AR121" s="377">
        <f>VLOOKUP($B121,'1.วาง งบทดลอง 4 แถว'!$E$4197:$J$5035,3,0)</f>
        <v>146933.5</v>
      </c>
      <c r="AS121" s="378">
        <f>VLOOKUP($B121,'1.วาง งบทดลอง 4 แถว'!$E$4197:$J$5035,4,0)</f>
        <v>133992.5</v>
      </c>
      <c r="AT121" s="378">
        <f>VLOOKUP($B121,'1.วาง งบทดลอง 4 แถว'!$E$4197:$J$5035,5,0)</f>
        <v>38058.5</v>
      </c>
      <c r="AU121" s="379">
        <f>VLOOKUP($B121,'1.วาง งบทดลอง 4 แถว'!$E$4197:$J$5035,6,0)</f>
        <v>0</v>
      </c>
      <c r="AV121" s="380">
        <f t="shared" si="13"/>
        <v>38058.5</v>
      </c>
      <c r="AW121" s="384"/>
      <c r="AX121" s="385"/>
      <c r="AY121" s="385"/>
      <c r="AZ121" s="377">
        <f>VLOOKUP($B121,'1.วาง งบทดลอง 4 แถว'!$E$5036:$J$5874,3,0)</f>
        <v>0</v>
      </c>
      <c r="BA121" s="378">
        <f>VLOOKUP($B121,'1.วาง งบทดลอง 4 แถว'!$E$5036:$J$5874,4,0)</f>
        <v>1813.33</v>
      </c>
      <c r="BB121" s="378">
        <f>VLOOKUP($B121,'1.วาง งบทดลอง 4 แถว'!$E$5036:$J$5874,5,0)</f>
        <v>6230</v>
      </c>
      <c r="BC121" s="379">
        <f>VLOOKUP($B121,'1.วาง งบทดลอง 4 แถว'!$E$5036:$J$5874,6,0)</f>
        <v>0</v>
      </c>
      <c r="BD121" s="380">
        <f t="shared" si="14"/>
        <v>6230</v>
      </c>
      <c r="BE121" s="384"/>
      <c r="BF121" s="385"/>
      <c r="BG121" s="385"/>
      <c r="BH121" s="377">
        <f>VLOOKUP($B121,'1.วาง งบทดลอง 4 แถว'!$E$5875:$J$6713,3,0)</f>
        <v>29666</v>
      </c>
      <c r="BI121" s="378">
        <f>VLOOKUP($B121,'1.วาง งบทดลอง 4 แถว'!$E$5875:$J$6713,4,0)</f>
        <v>30122</v>
      </c>
      <c r="BJ121" s="378">
        <f>VLOOKUP($B121,'1.วาง งบทดลอง 4 แถว'!$E$5875:$J$6713,5,0)</f>
        <v>5961</v>
      </c>
      <c r="BK121" s="379">
        <f>VLOOKUP($B121,'1.วาง งบทดลอง 4 แถว'!$E$5875:$J$6713,6,0)</f>
        <v>0</v>
      </c>
      <c r="BL121" s="380">
        <f t="shared" si="15"/>
        <v>5961</v>
      </c>
      <c r="BM121" s="385"/>
      <c r="BN121" s="385"/>
      <c r="BO121" s="386"/>
    </row>
    <row r="122" spans="1:67" ht="19.5" customHeight="1">
      <c r="A122" s="374">
        <v>119</v>
      </c>
      <c r="B122" s="375" t="s">
        <v>526</v>
      </c>
      <c r="C122" s="376" t="s">
        <v>34</v>
      </c>
      <c r="D122" s="377">
        <f>VLOOKUP($B122,'1.วาง งบทดลอง 4 แถว'!$E$2:$J$840,3,0)</f>
        <v>1000</v>
      </c>
      <c r="E122" s="378">
        <f>VLOOKUP($B122,'1.วาง งบทดลอง 4 แถว'!$E$2:$J$840,4,0)</f>
        <v>10106</v>
      </c>
      <c r="F122" s="378">
        <f>VLOOKUP($B122,'1.วาง งบทดลอง 4 แถว'!$E$2:$J$840,5,0)</f>
        <v>66172.179999999993</v>
      </c>
      <c r="G122" s="379">
        <f>VLOOKUP($B122,'1.วาง งบทดลอง 4 แถว'!$E$2:$J$840,6,0)</f>
        <v>0</v>
      </c>
      <c r="H122" s="380">
        <f t="shared" si="8"/>
        <v>66172.179999999993</v>
      </c>
      <c r="I122" s="384"/>
      <c r="J122" s="385"/>
      <c r="K122" s="385"/>
      <c r="L122" s="377">
        <f>VLOOKUP($B122,'1.วาง งบทดลอง 4 แถว'!$E$841:$J$1679,3,0)</f>
        <v>0</v>
      </c>
      <c r="M122" s="378">
        <f>VLOOKUP($B122,'1.วาง งบทดลอง 4 แถว'!$E$841:$J$1679,4,0)</f>
        <v>0</v>
      </c>
      <c r="N122" s="378">
        <f>VLOOKUP($B122,'1.วาง งบทดลอง 4 แถว'!$E$841:$J$1679,5,0)</f>
        <v>0</v>
      </c>
      <c r="O122" s="379">
        <f>VLOOKUP($B122,'1.วาง งบทดลอง 4 แถว'!$E$841:$J$1679,6,0)</f>
        <v>0</v>
      </c>
      <c r="P122" s="380">
        <f t="shared" si="9"/>
        <v>0</v>
      </c>
      <c r="Q122" s="384"/>
      <c r="R122" s="385"/>
      <c r="S122" s="386"/>
      <c r="T122" s="377">
        <f>VLOOKUP($B122,'1.วาง งบทดลอง 4 แถว'!$E$1680:$J$2518,3,0)</f>
        <v>0</v>
      </c>
      <c r="U122" s="378">
        <f>VLOOKUP($B122,'1.วาง งบทดลอง 4 แถว'!$E$1680:$J$2518,4,0)</f>
        <v>0</v>
      </c>
      <c r="V122" s="378">
        <f>VLOOKUP($B122,'1.วาง งบทดลอง 4 แถว'!$E$1680:$J$2518,5,0)</f>
        <v>0</v>
      </c>
      <c r="W122" s="379">
        <f>VLOOKUP($B122,'1.วาง งบทดลอง 4 แถว'!$E$1680:$J$2518,6,0)</f>
        <v>0</v>
      </c>
      <c r="X122" s="380">
        <f t="shared" si="10"/>
        <v>0</v>
      </c>
      <c r="Y122" s="385"/>
      <c r="Z122" s="385"/>
      <c r="AA122" s="385"/>
      <c r="AB122" s="377">
        <f>VLOOKUP($B122,'1.วาง งบทดลอง 4 แถว'!$E$2519:$J$3357,3,0)</f>
        <v>0</v>
      </c>
      <c r="AC122" s="378">
        <f>VLOOKUP($B122,'1.วาง งบทดลอง 4 แถว'!$E$2519:$J$3357,4,0)</f>
        <v>0</v>
      </c>
      <c r="AD122" s="378">
        <f>VLOOKUP($B122,'1.วาง งบทดลอง 4 แถว'!$E$2519:$J$3357,5,0)</f>
        <v>0</v>
      </c>
      <c r="AE122" s="379">
        <f>VLOOKUP($B122,'1.วาง งบทดลอง 4 แถว'!$E$2519:$J$3357,6,0)</f>
        <v>0</v>
      </c>
      <c r="AF122" s="380">
        <f t="shared" si="11"/>
        <v>0</v>
      </c>
      <c r="AG122" s="384"/>
      <c r="AH122" s="385"/>
      <c r="AI122" s="385"/>
      <c r="AJ122" s="377">
        <f>VLOOKUP($B122,'1.วาง งบทดลอง 4 แถว'!$E$3358:$J$4196,3,0)</f>
        <v>0</v>
      </c>
      <c r="AK122" s="378">
        <f>VLOOKUP($B122,'1.วาง งบทดลอง 4 แถว'!$E$3358:$J$4196,4,0)</f>
        <v>0</v>
      </c>
      <c r="AL122" s="378">
        <f>VLOOKUP($B122,'1.วาง งบทดลอง 4 แถว'!$E$3358:$J$4196,5,0)</f>
        <v>0</v>
      </c>
      <c r="AM122" s="379">
        <f>VLOOKUP($B122,'1.วาง งบทดลอง 4 แถว'!$E$3358:$J$4196,6,0)</f>
        <v>0</v>
      </c>
      <c r="AN122" s="380">
        <f t="shared" si="12"/>
        <v>0</v>
      </c>
      <c r="AO122" s="385"/>
      <c r="AP122" s="385"/>
      <c r="AQ122" s="385"/>
      <c r="AR122" s="377">
        <f>VLOOKUP($B122,'1.วาง งบทดลอง 4 แถว'!$E$4197:$J$5035,3,0)</f>
        <v>0</v>
      </c>
      <c r="AS122" s="378">
        <f>VLOOKUP($B122,'1.วาง งบทดลอง 4 แถว'!$E$4197:$J$5035,4,0)</f>
        <v>0</v>
      </c>
      <c r="AT122" s="378">
        <f>VLOOKUP($B122,'1.วาง งบทดลอง 4 แถว'!$E$4197:$J$5035,5,0)</f>
        <v>0</v>
      </c>
      <c r="AU122" s="379">
        <f>VLOOKUP($B122,'1.วาง งบทดลอง 4 แถว'!$E$4197:$J$5035,6,0)</f>
        <v>0</v>
      </c>
      <c r="AV122" s="380">
        <f t="shared" si="13"/>
        <v>0</v>
      </c>
      <c r="AW122" s="384"/>
      <c r="AX122" s="385"/>
      <c r="AY122" s="385"/>
      <c r="AZ122" s="377">
        <f>VLOOKUP($B122,'1.วาง งบทดลอง 4 แถว'!$E$5036:$J$5874,3,0)</f>
        <v>0</v>
      </c>
      <c r="BA122" s="378">
        <f>VLOOKUP($B122,'1.วาง งบทดลอง 4 แถว'!$E$5036:$J$5874,4,0)</f>
        <v>0</v>
      </c>
      <c r="BB122" s="378">
        <f>VLOOKUP($B122,'1.วาง งบทดลอง 4 แถว'!$E$5036:$J$5874,5,0)</f>
        <v>0</v>
      </c>
      <c r="BC122" s="379">
        <f>VLOOKUP($B122,'1.วาง งบทดลอง 4 แถว'!$E$5036:$J$5874,6,0)</f>
        <v>0</v>
      </c>
      <c r="BD122" s="380">
        <f t="shared" si="14"/>
        <v>0</v>
      </c>
      <c r="BE122" s="384"/>
      <c r="BF122" s="385"/>
      <c r="BG122" s="385"/>
      <c r="BH122" s="377">
        <f>VLOOKUP($B122,'1.วาง งบทดลอง 4 แถว'!$E$5875:$J$6713,3,0)</f>
        <v>0</v>
      </c>
      <c r="BI122" s="378">
        <f>VLOOKUP($B122,'1.วาง งบทดลอง 4 แถว'!$E$5875:$J$6713,4,0)</f>
        <v>0</v>
      </c>
      <c r="BJ122" s="378">
        <f>VLOOKUP($B122,'1.วาง งบทดลอง 4 แถว'!$E$5875:$J$6713,5,0)</f>
        <v>0</v>
      </c>
      <c r="BK122" s="379">
        <f>VLOOKUP($B122,'1.วาง งบทดลอง 4 แถว'!$E$5875:$J$6713,6,0)</f>
        <v>0</v>
      </c>
      <c r="BL122" s="380">
        <f t="shared" si="15"/>
        <v>0</v>
      </c>
      <c r="BM122" s="385"/>
      <c r="BN122" s="385"/>
      <c r="BO122" s="386"/>
    </row>
    <row r="123" spans="1:67" ht="19.5" customHeight="1">
      <c r="A123" s="374">
        <v>120</v>
      </c>
      <c r="B123" s="375" t="s">
        <v>527</v>
      </c>
      <c r="C123" s="376" t="s">
        <v>35</v>
      </c>
      <c r="D123" s="377">
        <f>VLOOKUP($B123,'1.วาง งบทดลอง 4 แถว'!$E$2:$J$840,3,0)</f>
        <v>70000</v>
      </c>
      <c r="E123" s="378">
        <f>VLOOKUP($B123,'1.วาง งบทดลอง 4 แถว'!$E$2:$J$840,4,0)</f>
        <v>22480</v>
      </c>
      <c r="F123" s="378">
        <f>VLOOKUP($B123,'1.วาง งบทดลอง 4 แถว'!$E$2:$J$840,5,0)</f>
        <v>553300</v>
      </c>
      <c r="G123" s="379">
        <f>VLOOKUP($B123,'1.วาง งบทดลอง 4 แถว'!$E$2:$J$840,6,0)</f>
        <v>0</v>
      </c>
      <c r="H123" s="380">
        <f t="shared" si="8"/>
        <v>553300</v>
      </c>
      <c r="I123" s="384"/>
      <c r="J123" s="385"/>
      <c r="K123" s="385"/>
      <c r="L123" s="377">
        <f>VLOOKUP($B123,'1.วาง งบทดลอง 4 แถว'!$E$841:$J$1679,3,0)</f>
        <v>107280</v>
      </c>
      <c r="M123" s="378">
        <f>VLOOKUP($B123,'1.วาง งบทดลอง 4 แถว'!$E$841:$J$1679,4,0)</f>
        <v>83940</v>
      </c>
      <c r="N123" s="378">
        <f>VLOOKUP($B123,'1.วาง งบทดลอง 4 แถว'!$E$841:$J$1679,5,0)</f>
        <v>75205</v>
      </c>
      <c r="O123" s="379">
        <f>VLOOKUP($B123,'1.วาง งบทดลอง 4 แถว'!$E$841:$J$1679,6,0)</f>
        <v>0</v>
      </c>
      <c r="P123" s="380">
        <f t="shared" si="9"/>
        <v>75205</v>
      </c>
      <c r="Q123" s="384"/>
      <c r="R123" s="385"/>
      <c r="S123" s="386"/>
      <c r="T123" s="377">
        <f>VLOOKUP($B123,'1.วาง งบทดลอง 4 แถว'!$E$1680:$J$2518,3,0)</f>
        <v>16360</v>
      </c>
      <c r="U123" s="378">
        <f>VLOOKUP($B123,'1.วาง งบทดลอง 4 แถว'!$E$1680:$J$2518,4,0)</f>
        <v>11640</v>
      </c>
      <c r="V123" s="378">
        <f>VLOOKUP($B123,'1.วาง งบทดลอง 4 แถว'!$E$1680:$J$2518,5,0)</f>
        <v>5900</v>
      </c>
      <c r="W123" s="379">
        <f>VLOOKUP($B123,'1.วาง งบทดลอง 4 แถว'!$E$1680:$J$2518,6,0)</f>
        <v>0</v>
      </c>
      <c r="X123" s="380">
        <f t="shared" si="10"/>
        <v>5900</v>
      </c>
      <c r="Y123" s="385"/>
      <c r="Z123" s="385"/>
      <c r="AA123" s="385"/>
      <c r="AB123" s="377">
        <f>VLOOKUP($B123,'1.วาง งบทดลอง 4 แถว'!$E$2519:$J$3357,3,0)</f>
        <v>165800</v>
      </c>
      <c r="AC123" s="378">
        <f>VLOOKUP($B123,'1.วาง งบทดลอง 4 แถว'!$E$2519:$J$3357,4,0)</f>
        <v>153280</v>
      </c>
      <c r="AD123" s="378">
        <f>VLOOKUP($B123,'1.วาง งบทดลอง 4 แถว'!$E$2519:$J$3357,5,0)</f>
        <v>147830</v>
      </c>
      <c r="AE123" s="379">
        <f>VLOOKUP($B123,'1.วาง งบทดลอง 4 แถว'!$E$2519:$J$3357,6,0)</f>
        <v>0</v>
      </c>
      <c r="AF123" s="380">
        <f t="shared" si="11"/>
        <v>147830</v>
      </c>
      <c r="AG123" s="384"/>
      <c r="AH123" s="385"/>
      <c r="AI123" s="385"/>
      <c r="AJ123" s="377">
        <f>VLOOKUP($B123,'1.วาง งบทดลอง 4 แถว'!$E$3358:$J$4196,3,0)</f>
        <v>3000</v>
      </c>
      <c r="AK123" s="378">
        <f>VLOOKUP($B123,'1.วาง งบทดลอง 4 แถว'!$E$3358:$J$4196,4,0)</f>
        <v>12350</v>
      </c>
      <c r="AL123" s="378">
        <f>VLOOKUP($B123,'1.วาง งบทดลอง 4 แถว'!$E$3358:$J$4196,5,0)</f>
        <v>23650</v>
      </c>
      <c r="AM123" s="379">
        <f>VLOOKUP($B123,'1.วาง งบทดลอง 4 แถว'!$E$3358:$J$4196,6,0)</f>
        <v>0</v>
      </c>
      <c r="AN123" s="380">
        <f t="shared" si="12"/>
        <v>23650</v>
      </c>
      <c r="AO123" s="385"/>
      <c r="AP123" s="385"/>
      <c r="AQ123" s="385"/>
      <c r="AR123" s="377">
        <f>VLOOKUP($B123,'1.วาง งบทดลอง 4 แถว'!$E$4197:$J$5035,3,0)</f>
        <v>16050</v>
      </c>
      <c r="AS123" s="378">
        <f>VLOOKUP($B123,'1.วาง งบทดลอง 4 แถว'!$E$4197:$J$5035,4,0)</f>
        <v>5760</v>
      </c>
      <c r="AT123" s="378">
        <f>VLOOKUP($B123,'1.วาง งบทดลอง 4 แถว'!$E$4197:$J$5035,5,0)</f>
        <v>96492.6</v>
      </c>
      <c r="AU123" s="379">
        <f>VLOOKUP($B123,'1.วาง งบทดลอง 4 แถว'!$E$4197:$J$5035,6,0)</f>
        <v>0</v>
      </c>
      <c r="AV123" s="380">
        <f t="shared" si="13"/>
        <v>96492.6</v>
      </c>
      <c r="AW123" s="384"/>
      <c r="AX123" s="385"/>
      <c r="AY123" s="385"/>
      <c r="AZ123" s="377">
        <f>VLOOKUP($B123,'1.วาง งบทดลอง 4 แถว'!$E$5036:$J$5874,3,0)</f>
        <v>14000</v>
      </c>
      <c r="BA123" s="378">
        <f>VLOOKUP($B123,'1.วาง งบทดลอง 4 แถว'!$E$5036:$J$5874,4,0)</f>
        <v>19700</v>
      </c>
      <c r="BB123" s="378">
        <f>VLOOKUP($B123,'1.วาง งบทดลอง 4 แถว'!$E$5036:$J$5874,5,0)</f>
        <v>39800</v>
      </c>
      <c r="BC123" s="379">
        <f>VLOOKUP($B123,'1.วาง งบทดลอง 4 แถว'!$E$5036:$J$5874,6,0)</f>
        <v>0</v>
      </c>
      <c r="BD123" s="380">
        <f t="shared" si="14"/>
        <v>39800</v>
      </c>
      <c r="BE123" s="384"/>
      <c r="BF123" s="385"/>
      <c r="BG123" s="385"/>
      <c r="BH123" s="377">
        <f>VLOOKUP($B123,'1.วาง งบทดลอง 4 แถว'!$E$5875:$J$6713,3,0)</f>
        <v>0</v>
      </c>
      <c r="BI123" s="378">
        <f>VLOOKUP($B123,'1.วาง งบทดลอง 4 แถว'!$E$5875:$J$6713,4,0)</f>
        <v>11600</v>
      </c>
      <c r="BJ123" s="378">
        <f>VLOOKUP($B123,'1.วาง งบทดลอง 4 แถว'!$E$5875:$J$6713,5,0)</f>
        <v>95650</v>
      </c>
      <c r="BK123" s="379">
        <f>VLOOKUP($B123,'1.วาง งบทดลอง 4 แถว'!$E$5875:$J$6713,6,0)</f>
        <v>0</v>
      </c>
      <c r="BL123" s="380">
        <f t="shared" si="15"/>
        <v>95650</v>
      </c>
      <c r="BM123" s="385"/>
      <c r="BN123" s="385"/>
      <c r="BO123" s="386"/>
    </row>
    <row r="124" spans="1:67" ht="19.5" customHeight="1">
      <c r="A124" s="374">
        <v>121</v>
      </c>
      <c r="B124" s="375" t="s">
        <v>528</v>
      </c>
      <c r="C124" s="376" t="s">
        <v>36</v>
      </c>
      <c r="D124" s="377">
        <f>VLOOKUP($B124,'1.วาง งบทดลอง 4 แถว'!$E$2:$J$840,3,0)</f>
        <v>1129312</v>
      </c>
      <c r="E124" s="378">
        <f>VLOOKUP($B124,'1.วาง งบทดลอง 4 แถว'!$E$2:$J$840,4,0)</f>
        <v>608606.38</v>
      </c>
      <c r="F124" s="378">
        <f>VLOOKUP($B124,'1.วาง งบทดลอง 4 แถว'!$E$2:$J$840,5,0)</f>
        <v>2333936.29</v>
      </c>
      <c r="G124" s="379">
        <f>VLOOKUP($B124,'1.วาง งบทดลอง 4 แถว'!$E$2:$J$840,6,0)</f>
        <v>0</v>
      </c>
      <c r="H124" s="380">
        <f t="shared" si="8"/>
        <v>2333936.29</v>
      </c>
      <c r="I124" s="384"/>
      <c r="J124" s="385"/>
      <c r="K124" s="385"/>
      <c r="L124" s="377">
        <f>VLOOKUP($B124,'1.วาง งบทดลอง 4 แถว'!$E$841:$J$1679,3,0)</f>
        <v>43505</v>
      </c>
      <c r="M124" s="378">
        <f>VLOOKUP($B124,'1.วาง งบทดลอง 4 แถว'!$E$841:$J$1679,4,0)</f>
        <v>68682</v>
      </c>
      <c r="N124" s="378">
        <f>VLOOKUP($B124,'1.วาง งบทดลอง 4 แถว'!$E$841:$J$1679,5,0)</f>
        <v>38842</v>
      </c>
      <c r="O124" s="379">
        <f>VLOOKUP($B124,'1.วาง งบทดลอง 4 แถว'!$E$841:$J$1679,6,0)</f>
        <v>0</v>
      </c>
      <c r="P124" s="380">
        <f t="shared" si="9"/>
        <v>38842</v>
      </c>
      <c r="Q124" s="384"/>
      <c r="R124" s="385"/>
      <c r="S124" s="386"/>
      <c r="T124" s="377">
        <f>VLOOKUP($B124,'1.วาง งบทดลอง 4 แถว'!$E$1680:$J$2518,3,0)</f>
        <v>77451</v>
      </c>
      <c r="U124" s="378">
        <f>VLOOKUP($B124,'1.วาง งบทดลอง 4 แถว'!$E$1680:$J$2518,4,0)</f>
        <v>110607.25</v>
      </c>
      <c r="V124" s="378">
        <f>VLOOKUP($B124,'1.วาง งบทดลอง 4 แถว'!$E$1680:$J$2518,5,0)</f>
        <v>107276.98</v>
      </c>
      <c r="W124" s="379">
        <f>VLOOKUP($B124,'1.วาง งบทดลอง 4 แถว'!$E$1680:$J$2518,6,0)</f>
        <v>0</v>
      </c>
      <c r="X124" s="380">
        <f t="shared" si="10"/>
        <v>107276.98</v>
      </c>
      <c r="Y124" s="385"/>
      <c r="Z124" s="385"/>
      <c r="AA124" s="385"/>
      <c r="AB124" s="377">
        <f>VLOOKUP($B124,'1.วาง งบทดลอง 4 แถว'!$E$2519:$J$3357,3,0)</f>
        <v>148240</v>
      </c>
      <c r="AC124" s="378">
        <f>VLOOKUP($B124,'1.วาง งบทดลอง 4 แถว'!$E$2519:$J$3357,4,0)</f>
        <v>220436.5</v>
      </c>
      <c r="AD124" s="378">
        <f>VLOOKUP($B124,'1.วาง งบทดลอง 4 แถว'!$E$2519:$J$3357,5,0)</f>
        <v>601775.5</v>
      </c>
      <c r="AE124" s="379">
        <f>VLOOKUP($B124,'1.วาง งบทดลอง 4 แถว'!$E$2519:$J$3357,6,0)</f>
        <v>0</v>
      </c>
      <c r="AF124" s="380">
        <f t="shared" si="11"/>
        <v>601775.5</v>
      </c>
      <c r="AG124" s="384"/>
      <c r="AH124" s="385"/>
      <c r="AI124" s="385"/>
      <c r="AJ124" s="377">
        <f>VLOOKUP($B124,'1.วาง งบทดลอง 4 แถว'!$E$3358:$J$4196,3,0)</f>
        <v>150616</v>
      </c>
      <c r="AK124" s="378">
        <f>VLOOKUP($B124,'1.วาง งบทดลอง 4 แถว'!$E$3358:$J$4196,4,0)</f>
        <v>218455</v>
      </c>
      <c r="AL124" s="378">
        <f>VLOOKUP($B124,'1.วาง งบทดลอง 4 แถว'!$E$3358:$J$4196,5,0)</f>
        <v>92792.97</v>
      </c>
      <c r="AM124" s="379">
        <f>VLOOKUP($B124,'1.วาง งบทดลอง 4 แถว'!$E$3358:$J$4196,6,0)</f>
        <v>0</v>
      </c>
      <c r="AN124" s="380">
        <f t="shared" si="12"/>
        <v>92792.97</v>
      </c>
      <c r="AO124" s="385"/>
      <c r="AP124" s="385"/>
      <c r="AQ124" s="385"/>
      <c r="AR124" s="377">
        <f>VLOOKUP($B124,'1.วาง งบทดลอง 4 แถว'!$E$4197:$J$5035,3,0)</f>
        <v>84756.5</v>
      </c>
      <c r="AS124" s="378">
        <f>VLOOKUP($B124,'1.วาง งบทดลอง 4 แถว'!$E$4197:$J$5035,4,0)</f>
        <v>111224.9</v>
      </c>
      <c r="AT124" s="378">
        <f>VLOOKUP($B124,'1.วาง งบทดลอง 4 แถว'!$E$4197:$J$5035,5,0)</f>
        <v>259416.67</v>
      </c>
      <c r="AU124" s="379">
        <f>VLOOKUP($B124,'1.วาง งบทดลอง 4 แถว'!$E$4197:$J$5035,6,0)</f>
        <v>0</v>
      </c>
      <c r="AV124" s="380">
        <f t="shared" si="13"/>
        <v>259416.67</v>
      </c>
      <c r="AW124" s="384"/>
      <c r="AX124" s="385"/>
      <c r="AY124" s="385"/>
      <c r="AZ124" s="377">
        <f>VLOOKUP($B124,'1.วาง งบทดลอง 4 แถว'!$E$5036:$J$5874,3,0)</f>
        <v>93850</v>
      </c>
      <c r="BA124" s="378">
        <f>VLOOKUP($B124,'1.วาง งบทดลอง 4 แถว'!$E$5036:$J$5874,4,0)</f>
        <v>115963.5</v>
      </c>
      <c r="BB124" s="378">
        <f>VLOOKUP($B124,'1.วาง งบทดลอง 4 แถว'!$E$5036:$J$5874,5,0)</f>
        <v>137020</v>
      </c>
      <c r="BC124" s="379">
        <f>VLOOKUP($B124,'1.วาง งบทดลอง 4 แถว'!$E$5036:$J$5874,6,0)</f>
        <v>0</v>
      </c>
      <c r="BD124" s="380">
        <f t="shared" si="14"/>
        <v>137020</v>
      </c>
      <c r="BE124" s="384"/>
      <c r="BF124" s="385"/>
      <c r="BG124" s="385"/>
      <c r="BH124" s="377">
        <f>VLOOKUP($B124,'1.วาง งบทดลอง 4 แถว'!$E$5875:$J$6713,3,0)</f>
        <v>37847</v>
      </c>
      <c r="BI124" s="378">
        <f>VLOOKUP($B124,'1.วาง งบทดลอง 4 แถว'!$E$5875:$J$6713,4,0)</f>
        <v>55457.1</v>
      </c>
      <c r="BJ124" s="378">
        <f>VLOOKUP($B124,'1.วาง งบทดลอง 4 แถว'!$E$5875:$J$6713,5,0)</f>
        <v>89373.6</v>
      </c>
      <c r="BK124" s="379">
        <f>VLOOKUP($B124,'1.วาง งบทดลอง 4 แถว'!$E$5875:$J$6713,6,0)</f>
        <v>0</v>
      </c>
      <c r="BL124" s="380">
        <f t="shared" si="15"/>
        <v>89373.6</v>
      </c>
      <c r="BM124" s="385"/>
      <c r="BN124" s="385"/>
      <c r="BO124" s="386"/>
    </row>
    <row r="125" spans="1:67" ht="19.5" customHeight="1">
      <c r="A125" s="374">
        <v>122</v>
      </c>
      <c r="B125" s="375" t="s">
        <v>529</v>
      </c>
      <c r="C125" s="376" t="s">
        <v>39</v>
      </c>
      <c r="D125" s="377">
        <f>VLOOKUP($B125,'1.วาง งบทดลอง 4 แถว'!$E$2:$J$840,3,0)</f>
        <v>183812.3</v>
      </c>
      <c r="E125" s="378">
        <f>VLOOKUP($B125,'1.วาง งบทดลอง 4 แถว'!$E$2:$J$840,4,0)</f>
        <v>169102.81</v>
      </c>
      <c r="F125" s="378">
        <f>VLOOKUP($B125,'1.วาง งบทดลอง 4 แถว'!$E$2:$J$840,5,0)</f>
        <v>68717.539999999994</v>
      </c>
      <c r="G125" s="379">
        <f>VLOOKUP($B125,'1.วาง งบทดลอง 4 แถว'!$E$2:$J$840,6,0)</f>
        <v>0</v>
      </c>
      <c r="H125" s="380">
        <f t="shared" si="8"/>
        <v>68717.539999999994</v>
      </c>
      <c r="I125" s="384"/>
      <c r="J125" s="385"/>
      <c r="K125" s="385"/>
      <c r="L125" s="377">
        <f>VLOOKUP($B125,'1.วาง งบทดลอง 4 แถว'!$E$841:$J$1679,3,0)</f>
        <v>1250</v>
      </c>
      <c r="M125" s="378">
        <f>VLOOKUP($B125,'1.วาง งบทดลอง 4 แถว'!$E$841:$J$1679,4,0)</f>
        <v>1250</v>
      </c>
      <c r="N125" s="378">
        <f>VLOOKUP($B125,'1.วาง งบทดลอง 4 แถว'!$E$841:$J$1679,5,0)</f>
        <v>0</v>
      </c>
      <c r="O125" s="379">
        <f>VLOOKUP($B125,'1.วาง งบทดลอง 4 แถว'!$E$841:$J$1679,6,0)</f>
        <v>0</v>
      </c>
      <c r="P125" s="380">
        <f t="shared" si="9"/>
        <v>0</v>
      </c>
      <c r="Q125" s="384"/>
      <c r="R125" s="385"/>
      <c r="S125" s="386"/>
      <c r="T125" s="377">
        <f>VLOOKUP($B125,'1.วาง งบทดลอง 4 แถว'!$E$1680:$J$2518,3,0)</f>
        <v>100977</v>
      </c>
      <c r="U125" s="378">
        <f>VLOOKUP($B125,'1.วาง งบทดลอง 4 แถว'!$E$1680:$J$2518,4,0)</f>
        <v>100977</v>
      </c>
      <c r="V125" s="378">
        <f>VLOOKUP($B125,'1.วาง งบทดลอง 4 แถว'!$E$1680:$J$2518,5,0)</f>
        <v>0</v>
      </c>
      <c r="W125" s="379">
        <f>VLOOKUP($B125,'1.วาง งบทดลอง 4 แถว'!$E$1680:$J$2518,6,0)</f>
        <v>0</v>
      </c>
      <c r="X125" s="380">
        <f t="shared" si="10"/>
        <v>0</v>
      </c>
      <c r="Y125" s="385"/>
      <c r="Z125" s="385"/>
      <c r="AA125" s="385"/>
      <c r="AB125" s="377">
        <f>VLOOKUP($B125,'1.วาง งบทดลอง 4 แถว'!$E$2519:$J$3357,3,0)</f>
        <v>0</v>
      </c>
      <c r="AC125" s="378">
        <f>VLOOKUP($B125,'1.วาง งบทดลอง 4 แถว'!$E$2519:$J$3357,4,0)</f>
        <v>0</v>
      </c>
      <c r="AD125" s="378">
        <f>VLOOKUP($B125,'1.วาง งบทดลอง 4 แถว'!$E$2519:$J$3357,5,0)</f>
        <v>0</v>
      </c>
      <c r="AE125" s="379">
        <f>VLOOKUP($B125,'1.วาง งบทดลอง 4 แถว'!$E$2519:$J$3357,6,0)</f>
        <v>0</v>
      </c>
      <c r="AF125" s="380">
        <f t="shared" si="11"/>
        <v>0</v>
      </c>
      <c r="AG125" s="384"/>
      <c r="AH125" s="385"/>
      <c r="AI125" s="385"/>
      <c r="AJ125" s="377">
        <f>VLOOKUP($B125,'1.วาง งบทดลอง 4 แถว'!$E$3358:$J$4196,3,0)</f>
        <v>54528.65</v>
      </c>
      <c r="AK125" s="378">
        <f>VLOOKUP($B125,'1.วาง งบทดลอง 4 แถว'!$E$3358:$J$4196,4,0)</f>
        <v>54528.65</v>
      </c>
      <c r="AL125" s="378">
        <f>VLOOKUP($B125,'1.วาง งบทดลอง 4 แถว'!$E$3358:$J$4196,5,0)</f>
        <v>0</v>
      </c>
      <c r="AM125" s="379">
        <f>VLOOKUP($B125,'1.วาง งบทดลอง 4 แถว'!$E$3358:$J$4196,6,0)</f>
        <v>0</v>
      </c>
      <c r="AN125" s="380">
        <f t="shared" si="12"/>
        <v>0</v>
      </c>
      <c r="AO125" s="385"/>
      <c r="AP125" s="385"/>
      <c r="AQ125" s="385"/>
      <c r="AR125" s="377">
        <f>VLOOKUP($B125,'1.วาง งบทดลอง 4 แถว'!$E$4197:$J$5035,3,0)</f>
        <v>27238.5</v>
      </c>
      <c r="AS125" s="378">
        <f>VLOOKUP($B125,'1.วาง งบทดลอง 4 แถว'!$E$4197:$J$5035,4,0)</f>
        <v>21673.5</v>
      </c>
      <c r="AT125" s="378">
        <f>VLOOKUP($B125,'1.วาง งบทดลอง 4 แถว'!$E$4197:$J$5035,5,0)</f>
        <v>5565</v>
      </c>
      <c r="AU125" s="379">
        <f>VLOOKUP($B125,'1.วาง งบทดลอง 4 แถว'!$E$4197:$J$5035,6,0)</f>
        <v>0</v>
      </c>
      <c r="AV125" s="380">
        <f t="shared" si="13"/>
        <v>5565</v>
      </c>
      <c r="AW125" s="384"/>
      <c r="AX125" s="385"/>
      <c r="AY125" s="385"/>
      <c r="AZ125" s="377">
        <f>VLOOKUP($B125,'1.วาง งบทดลอง 4 แถว'!$E$5036:$J$5874,3,0)</f>
        <v>6741</v>
      </c>
      <c r="BA125" s="378">
        <f>VLOOKUP($B125,'1.วาง งบทดลอง 4 แถว'!$E$5036:$J$5874,4,0)</f>
        <v>6741</v>
      </c>
      <c r="BB125" s="378">
        <f>VLOOKUP($B125,'1.วาง งบทดลอง 4 แถว'!$E$5036:$J$5874,5,0)</f>
        <v>0</v>
      </c>
      <c r="BC125" s="379">
        <f>VLOOKUP($B125,'1.วาง งบทดลอง 4 แถว'!$E$5036:$J$5874,6,0)</f>
        <v>0</v>
      </c>
      <c r="BD125" s="380">
        <f t="shared" si="14"/>
        <v>0</v>
      </c>
      <c r="BE125" s="384"/>
      <c r="BF125" s="385"/>
      <c r="BG125" s="385"/>
      <c r="BH125" s="377">
        <f>VLOOKUP($B125,'1.วาง งบทดลอง 4 แถว'!$E$5875:$J$6713,3,0)</f>
        <v>19008</v>
      </c>
      <c r="BI125" s="378">
        <f>VLOOKUP($B125,'1.วาง งบทดลอง 4 แถว'!$E$5875:$J$6713,4,0)</f>
        <v>19008</v>
      </c>
      <c r="BJ125" s="378">
        <f>VLOOKUP($B125,'1.วาง งบทดลอง 4 แถว'!$E$5875:$J$6713,5,0)</f>
        <v>0</v>
      </c>
      <c r="BK125" s="379">
        <f>VLOOKUP($B125,'1.วาง งบทดลอง 4 แถว'!$E$5875:$J$6713,6,0)</f>
        <v>0</v>
      </c>
      <c r="BL125" s="380">
        <f t="shared" si="15"/>
        <v>0</v>
      </c>
      <c r="BM125" s="385"/>
      <c r="BN125" s="385"/>
      <c r="BO125" s="386"/>
    </row>
    <row r="126" spans="1:67" ht="19.5" customHeight="1">
      <c r="A126" s="374">
        <v>123</v>
      </c>
      <c r="B126" s="375" t="s">
        <v>530</v>
      </c>
      <c r="C126" s="376" t="s">
        <v>40</v>
      </c>
      <c r="D126" s="377">
        <f>VLOOKUP($B126,'1.วาง งบทดลอง 4 แถว'!$E$2:$J$840,3,0)</f>
        <v>0</v>
      </c>
      <c r="E126" s="378">
        <f>VLOOKUP($B126,'1.วาง งบทดลอง 4 แถว'!$E$2:$J$840,4,0)</f>
        <v>0</v>
      </c>
      <c r="F126" s="378">
        <f>VLOOKUP($B126,'1.วาง งบทดลอง 4 แถว'!$E$2:$J$840,5,0)</f>
        <v>0</v>
      </c>
      <c r="G126" s="379">
        <f>VLOOKUP($B126,'1.วาง งบทดลอง 4 แถว'!$E$2:$J$840,6,0)</f>
        <v>0</v>
      </c>
      <c r="H126" s="380">
        <f t="shared" si="8"/>
        <v>0</v>
      </c>
      <c r="I126" s="384"/>
      <c r="J126" s="385"/>
      <c r="K126" s="385"/>
      <c r="L126" s="377">
        <f>VLOOKUP($B126,'1.วาง งบทดลอง 4 แถว'!$E$841:$J$1679,3,0)</f>
        <v>0</v>
      </c>
      <c r="M126" s="378">
        <f>VLOOKUP($B126,'1.วาง งบทดลอง 4 แถว'!$E$841:$J$1679,4,0)</f>
        <v>0</v>
      </c>
      <c r="N126" s="378">
        <f>VLOOKUP($B126,'1.วาง งบทดลอง 4 แถว'!$E$841:$J$1679,5,0)</f>
        <v>0</v>
      </c>
      <c r="O126" s="379">
        <f>VLOOKUP($B126,'1.วาง งบทดลอง 4 แถว'!$E$841:$J$1679,6,0)</f>
        <v>0</v>
      </c>
      <c r="P126" s="380">
        <f t="shared" si="9"/>
        <v>0</v>
      </c>
      <c r="Q126" s="384"/>
      <c r="R126" s="385"/>
      <c r="S126" s="386"/>
      <c r="T126" s="377">
        <f>VLOOKUP($B126,'1.วาง งบทดลอง 4 แถว'!$E$1680:$J$2518,3,0)</f>
        <v>8040</v>
      </c>
      <c r="U126" s="378">
        <f>VLOOKUP($B126,'1.วาง งบทดลอง 4 แถว'!$E$1680:$J$2518,4,0)</f>
        <v>8040</v>
      </c>
      <c r="V126" s="378">
        <f>VLOOKUP($B126,'1.วาง งบทดลอง 4 แถว'!$E$1680:$J$2518,5,0)</f>
        <v>0</v>
      </c>
      <c r="W126" s="379">
        <f>VLOOKUP($B126,'1.วาง งบทดลอง 4 แถว'!$E$1680:$J$2518,6,0)</f>
        <v>0</v>
      </c>
      <c r="X126" s="380">
        <f t="shared" si="10"/>
        <v>0</v>
      </c>
      <c r="Y126" s="385"/>
      <c r="Z126" s="385"/>
      <c r="AA126" s="385"/>
      <c r="AB126" s="377">
        <f>VLOOKUP($B126,'1.วาง งบทดลอง 4 แถว'!$E$2519:$J$3357,3,0)</f>
        <v>500</v>
      </c>
      <c r="AC126" s="378">
        <f>VLOOKUP($B126,'1.วาง งบทดลอง 4 แถว'!$E$2519:$J$3357,4,0)</f>
        <v>500</v>
      </c>
      <c r="AD126" s="378">
        <f>VLOOKUP($B126,'1.วาง งบทดลอง 4 แถว'!$E$2519:$J$3357,5,0)</f>
        <v>0</v>
      </c>
      <c r="AE126" s="379">
        <f>VLOOKUP($B126,'1.วาง งบทดลอง 4 แถว'!$E$2519:$J$3357,6,0)</f>
        <v>0</v>
      </c>
      <c r="AF126" s="380">
        <f t="shared" si="11"/>
        <v>0</v>
      </c>
      <c r="AG126" s="384"/>
      <c r="AH126" s="385"/>
      <c r="AI126" s="385"/>
      <c r="AJ126" s="377">
        <f>VLOOKUP($B126,'1.วาง งบทดลอง 4 แถว'!$E$3358:$J$4196,3,0)</f>
        <v>3950</v>
      </c>
      <c r="AK126" s="378">
        <f>VLOOKUP($B126,'1.วาง งบทดลอง 4 แถว'!$E$3358:$J$4196,4,0)</f>
        <v>3950</v>
      </c>
      <c r="AL126" s="378">
        <f>VLOOKUP($B126,'1.วาง งบทดลอง 4 แถว'!$E$3358:$J$4196,5,0)</f>
        <v>0</v>
      </c>
      <c r="AM126" s="379">
        <f>VLOOKUP($B126,'1.วาง งบทดลอง 4 แถว'!$E$3358:$J$4196,6,0)</f>
        <v>0</v>
      </c>
      <c r="AN126" s="380">
        <f t="shared" si="12"/>
        <v>0</v>
      </c>
      <c r="AO126" s="385"/>
      <c r="AP126" s="385"/>
      <c r="AQ126" s="385"/>
      <c r="AR126" s="377">
        <f>VLOOKUP($B126,'1.วาง งบทดลอง 4 แถว'!$E$4197:$J$5035,3,0)</f>
        <v>0</v>
      </c>
      <c r="AS126" s="378">
        <f>VLOOKUP($B126,'1.วาง งบทดลอง 4 แถว'!$E$4197:$J$5035,4,0)</f>
        <v>0</v>
      </c>
      <c r="AT126" s="378">
        <f>VLOOKUP($B126,'1.วาง งบทดลอง 4 แถว'!$E$4197:$J$5035,5,0)</f>
        <v>0</v>
      </c>
      <c r="AU126" s="379">
        <f>VLOOKUP($B126,'1.วาง งบทดลอง 4 แถว'!$E$4197:$J$5035,6,0)</f>
        <v>0</v>
      </c>
      <c r="AV126" s="380">
        <f t="shared" si="13"/>
        <v>0</v>
      </c>
      <c r="AW126" s="384"/>
      <c r="AX126" s="385"/>
      <c r="AY126" s="385"/>
      <c r="AZ126" s="377">
        <f>VLOOKUP($B126,'1.วาง งบทดลอง 4 แถว'!$E$5036:$J$5874,3,0)</f>
        <v>0</v>
      </c>
      <c r="BA126" s="378">
        <f>VLOOKUP($B126,'1.วาง งบทดลอง 4 แถว'!$E$5036:$J$5874,4,0)</f>
        <v>0</v>
      </c>
      <c r="BB126" s="378">
        <f>VLOOKUP($B126,'1.วาง งบทดลอง 4 แถว'!$E$5036:$J$5874,5,0)</f>
        <v>0</v>
      </c>
      <c r="BC126" s="379">
        <f>VLOOKUP($B126,'1.วาง งบทดลอง 4 แถว'!$E$5036:$J$5874,6,0)</f>
        <v>0</v>
      </c>
      <c r="BD126" s="380">
        <f t="shared" si="14"/>
        <v>0</v>
      </c>
      <c r="BE126" s="384"/>
      <c r="BF126" s="385"/>
      <c r="BG126" s="385"/>
      <c r="BH126" s="377">
        <f>VLOOKUP($B126,'1.วาง งบทดลอง 4 แถว'!$E$5875:$J$6713,3,0)</f>
        <v>0</v>
      </c>
      <c r="BI126" s="378">
        <f>VLOOKUP($B126,'1.วาง งบทดลอง 4 แถว'!$E$5875:$J$6713,4,0)</f>
        <v>0</v>
      </c>
      <c r="BJ126" s="378">
        <f>VLOOKUP($B126,'1.วาง งบทดลอง 4 แถว'!$E$5875:$J$6713,5,0)</f>
        <v>0</v>
      </c>
      <c r="BK126" s="379">
        <f>VLOOKUP($B126,'1.วาง งบทดลอง 4 แถว'!$E$5875:$J$6713,6,0)</f>
        <v>0</v>
      </c>
      <c r="BL126" s="380">
        <f t="shared" si="15"/>
        <v>0</v>
      </c>
      <c r="BM126" s="385"/>
      <c r="BN126" s="385"/>
      <c r="BO126" s="386"/>
    </row>
    <row r="127" spans="1:67" ht="19.5" customHeight="1">
      <c r="A127" s="374">
        <v>124</v>
      </c>
      <c r="B127" s="375" t="s">
        <v>531</v>
      </c>
      <c r="C127" s="376" t="s">
        <v>41</v>
      </c>
      <c r="D127" s="377">
        <f>VLOOKUP($B127,'1.วาง งบทดลอง 4 แถว'!$E$2:$J$840,3,0)</f>
        <v>0</v>
      </c>
      <c r="E127" s="378">
        <f>VLOOKUP($B127,'1.วาง งบทดลอง 4 แถว'!$E$2:$J$840,4,0)</f>
        <v>17357.36</v>
      </c>
      <c r="F127" s="378">
        <f>VLOOKUP($B127,'1.วาง งบทดลอง 4 แถว'!$E$2:$J$840,5,0)</f>
        <v>138858.85</v>
      </c>
      <c r="G127" s="379">
        <f>VLOOKUP($B127,'1.วาง งบทดลอง 4 แถว'!$E$2:$J$840,6,0)</f>
        <v>0</v>
      </c>
      <c r="H127" s="380">
        <f t="shared" si="8"/>
        <v>138858.85</v>
      </c>
      <c r="I127" s="384"/>
      <c r="J127" s="385"/>
      <c r="K127" s="385"/>
      <c r="L127" s="377">
        <f>VLOOKUP($B127,'1.วาง งบทดลอง 4 แถว'!$E$841:$J$1679,3,0)</f>
        <v>0</v>
      </c>
      <c r="M127" s="378">
        <f>VLOOKUP($B127,'1.วาง งบทดลอง 4 แถว'!$E$841:$J$1679,4,0)</f>
        <v>24250.66</v>
      </c>
      <c r="N127" s="378">
        <f>VLOOKUP($B127,'1.วาง งบทดลอง 4 แถว'!$E$841:$J$1679,5,0)</f>
        <v>32787.1</v>
      </c>
      <c r="O127" s="379">
        <f>VLOOKUP($B127,'1.วาง งบทดลอง 4 แถว'!$E$841:$J$1679,6,0)</f>
        <v>0</v>
      </c>
      <c r="P127" s="380">
        <f t="shared" si="9"/>
        <v>32787.1</v>
      </c>
      <c r="Q127" s="384"/>
      <c r="R127" s="385"/>
      <c r="S127" s="386"/>
      <c r="T127" s="377">
        <f>VLOOKUP($B127,'1.วาง งบทดลอง 4 แถว'!$E$1680:$J$2518,3,0)</f>
        <v>0</v>
      </c>
      <c r="U127" s="378">
        <f>VLOOKUP($B127,'1.วาง งบทดลอง 4 แถว'!$E$1680:$J$2518,4,0)</f>
        <v>16943.68</v>
      </c>
      <c r="V127" s="378">
        <f>VLOOKUP($B127,'1.วาง งบทดลอง 4 แถว'!$E$1680:$J$2518,5,0)</f>
        <v>134224.49</v>
      </c>
      <c r="W127" s="379">
        <f>VLOOKUP($B127,'1.วาง งบทดลอง 4 แถว'!$E$1680:$J$2518,6,0)</f>
        <v>0</v>
      </c>
      <c r="X127" s="380">
        <f t="shared" si="10"/>
        <v>134224.49</v>
      </c>
      <c r="Y127" s="385"/>
      <c r="Z127" s="385"/>
      <c r="AA127" s="385"/>
      <c r="AB127" s="377">
        <f>VLOOKUP($B127,'1.วาง งบทดลอง 4 แถว'!$E$2519:$J$3357,3,0)</f>
        <v>0</v>
      </c>
      <c r="AC127" s="378">
        <f>VLOOKUP($B127,'1.วาง งบทดลอง 4 แถว'!$E$2519:$J$3357,4,0)</f>
        <v>13907.56</v>
      </c>
      <c r="AD127" s="378">
        <f>VLOOKUP($B127,'1.วาง งบทดลอง 4 แถว'!$E$2519:$J$3357,5,0)</f>
        <v>47750.42</v>
      </c>
      <c r="AE127" s="379">
        <f>VLOOKUP($B127,'1.วาง งบทดลอง 4 แถว'!$E$2519:$J$3357,6,0)</f>
        <v>0</v>
      </c>
      <c r="AF127" s="380">
        <f t="shared" si="11"/>
        <v>47750.42</v>
      </c>
      <c r="AG127" s="384"/>
      <c r="AH127" s="385"/>
      <c r="AI127" s="385"/>
      <c r="AJ127" s="377">
        <f>VLOOKUP($B127,'1.วาง งบทดลอง 4 แถว'!$E$3358:$J$4196,3,0)</f>
        <v>0</v>
      </c>
      <c r="AK127" s="378">
        <f>VLOOKUP($B127,'1.วาง งบทดลอง 4 แถว'!$E$3358:$J$4196,4,0)</f>
        <v>5793.43</v>
      </c>
      <c r="AL127" s="378">
        <f>VLOOKUP($B127,'1.วาง งบทดลอง 4 แถว'!$E$3358:$J$4196,5,0)</f>
        <v>24451.73</v>
      </c>
      <c r="AM127" s="379">
        <f>VLOOKUP($B127,'1.วาง งบทดลอง 4 แถว'!$E$3358:$J$4196,6,0)</f>
        <v>0</v>
      </c>
      <c r="AN127" s="380">
        <f t="shared" si="12"/>
        <v>24451.73</v>
      </c>
      <c r="AO127" s="385"/>
      <c r="AP127" s="385"/>
      <c r="AQ127" s="385"/>
      <c r="AR127" s="377">
        <f>VLOOKUP($B127,'1.วาง งบทดลอง 4 แถว'!$E$4197:$J$5035,3,0)</f>
        <v>174283.86</v>
      </c>
      <c r="AS127" s="378">
        <f>VLOOKUP($B127,'1.วาง งบทดลอง 4 แถว'!$E$4197:$J$5035,4,0)</f>
        <v>14023.24</v>
      </c>
      <c r="AT127" s="378">
        <f>VLOOKUP($B127,'1.วาง งบทดลอง 4 แถว'!$E$4197:$J$5035,5,0)</f>
        <v>174283.86</v>
      </c>
      <c r="AU127" s="379">
        <f>VLOOKUP($B127,'1.วาง งบทดลอง 4 แถว'!$E$4197:$J$5035,6,0)</f>
        <v>0</v>
      </c>
      <c r="AV127" s="380">
        <f t="shared" si="13"/>
        <v>174283.86</v>
      </c>
      <c r="AW127" s="384"/>
      <c r="AX127" s="385"/>
      <c r="AY127" s="385"/>
      <c r="AZ127" s="377">
        <f>VLOOKUP($B127,'1.วาง งบทดลอง 4 แถว'!$E$5036:$J$5874,3,0)</f>
        <v>0</v>
      </c>
      <c r="BA127" s="378">
        <f>VLOOKUP($B127,'1.วาง งบทดลอง 4 แถว'!$E$5036:$J$5874,4,0)</f>
        <v>0</v>
      </c>
      <c r="BB127" s="378">
        <f>VLOOKUP($B127,'1.วาง งบทดลอง 4 แถว'!$E$5036:$J$5874,5,0)</f>
        <v>1000</v>
      </c>
      <c r="BC127" s="379">
        <f>VLOOKUP($B127,'1.วาง งบทดลอง 4 แถว'!$E$5036:$J$5874,6,0)</f>
        <v>0</v>
      </c>
      <c r="BD127" s="380">
        <f t="shared" si="14"/>
        <v>1000</v>
      </c>
      <c r="BE127" s="384"/>
      <c r="BF127" s="385"/>
      <c r="BG127" s="385"/>
      <c r="BH127" s="377">
        <f>VLOOKUP($B127,'1.วาง งบทดลอง 4 แถว'!$E$5875:$J$6713,3,0)</f>
        <v>0</v>
      </c>
      <c r="BI127" s="378">
        <f>VLOOKUP($B127,'1.วาง งบทดลอง 4 แถว'!$E$5875:$J$6713,4,0)</f>
        <v>7951.97</v>
      </c>
      <c r="BJ127" s="378">
        <f>VLOOKUP($B127,'1.วาง งบทดลอง 4 แถว'!$E$5875:$J$6713,5,0)</f>
        <v>31807.91</v>
      </c>
      <c r="BK127" s="379">
        <f>VLOOKUP($B127,'1.วาง งบทดลอง 4 แถว'!$E$5875:$J$6713,6,0)</f>
        <v>0</v>
      </c>
      <c r="BL127" s="380">
        <f t="shared" si="15"/>
        <v>31807.91</v>
      </c>
      <c r="BM127" s="385"/>
      <c r="BN127" s="385"/>
      <c r="BO127" s="386"/>
    </row>
    <row r="128" spans="1:67" ht="19.5" customHeight="1">
      <c r="A128" s="374">
        <v>125</v>
      </c>
      <c r="B128" s="375" t="s">
        <v>532</v>
      </c>
      <c r="C128" s="376" t="s">
        <v>42</v>
      </c>
      <c r="D128" s="377">
        <f>VLOOKUP($B128,'1.วาง งบทดลอง 4 แถว'!$E$2:$J$840,3,0)</f>
        <v>0</v>
      </c>
      <c r="E128" s="378">
        <f>VLOOKUP($B128,'1.วาง งบทดลอง 4 แถว'!$E$2:$J$840,4,0)</f>
        <v>0</v>
      </c>
      <c r="F128" s="378">
        <f>VLOOKUP($B128,'1.วาง งบทดลอง 4 แถว'!$E$2:$J$840,5,0)</f>
        <v>0</v>
      </c>
      <c r="G128" s="379">
        <f>VLOOKUP($B128,'1.วาง งบทดลอง 4 แถว'!$E$2:$J$840,6,0)</f>
        <v>0</v>
      </c>
      <c r="H128" s="380">
        <f t="shared" si="8"/>
        <v>0</v>
      </c>
      <c r="I128" s="384"/>
      <c r="J128" s="385"/>
      <c r="K128" s="385"/>
      <c r="L128" s="377">
        <f>VLOOKUP($B128,'1.วาง งบทดลอง 4 แถว'!$E$841:$J$1679,3,0)</f>
        <v>0</v>
      </c>
      <c r="M128" s="378">
        <f>VLOOKUP($B128,'1.วาง งบทดลอง 4 แถว'!$E$841:$J$1679,4,0)</f>
        <v>0</v>
      </c>
      <c r="N128" s="378">
        <f>VLOOKUP($B128,'1.วาง งบทดลอง 4 แถว'!$E$841:$J$1679,5,0)</f>
        <v>0</v>
      </c>
      <c r="O128" s="379">
        <f>VLOOKUP($B128,'1.วาง งบทดลอง 4 แถว'!$E$841:$J$1679,6,0)</f>
        <v>0</v>
      </c>
      <c r="P128" s="380">
        <f t="shared" si="9"/>
        <v>0</v>
      </c>
      <c r="Q128" s="384"/>
      <c r="R128" s="385"/>
      <c r="S128" s="386"/>
      <c r="T128" s="377">
        <f>VLOOKUP($B128,'1.วาง งบทดลอง 4 แถว'!$E$1680:$J$2518,3,0)</f>
        <v>422295</v>
      </c>
      <c r="U128" s="378">
        <f>VLOOKUP($B128,'1.วาง งบทดลอง 4 แถว'!$E$1680:$J$2518,4,0)</f>
        <v>582300</v>
      </c>
      <c r="V128" s="378">
        <f>VLOOKUP($B128,'1.วาง งบทดลอง 4 แถว'!$E$1680:$J$2518,5,0)</f>
        <v>0</v>
      </c>
      <c r="W128" s="379">
        <f>VLOOKUP($B128,'1.วาง งบทดลอง 4 แถว'!$E$1680:$J$2518,6,0)</f>
        <v>0</v>
      </c>
      <c r="X128" s="380">
        <f t="shared" si="10"/>
        <v>0</v>
      </c>
      <c r="Y128" s="385"/>
      <c r="Z128" s="385"/>
      <c r="AA128" s="385"/>
      <c r="AB128" s="377">
        <f>VLOOKUP($B128,'1.วาง งบทดลอง 4 แถว'!$E$2519:$J$3357,3,0)</f>
        <v>0</v>
      </c>
      <c r="AC128" s="378">
        <f>VLOOKUP($B128,'1.วาง งบทดลอง 4 แถว'!$E$2519:$J$3357,4,0)</f>
        <v>0</v>
      </c>
      <c r="AD128" s="378">
        <f>VLOOKUP($B128,'1.วาง งบทดลอง 4 แถว'!$E$2519:$J$3357,5,0)</f>
        <v>190166.14</v>
      </c>
      <c r="AE128" s="379">
        <f>VLOOKUP($B128,'1.วาง งบทดลอง 4 แถว'!$E$2519:$J$3357,6,0)</f>
        <v>0</v>
      </c>
      <c r="AF128" s="380">
        <f t="shared" si="11"/>
        <v>190166.14</v>
      </c>
      <c r="AG128" s="384"/>
      <c r="AH128" s="385"/>
      <c r="AI128" s="385"/>
      <c r="AJ128" s="377">
        <f>VLOOKUP($B128,'1.วาง งบทดลอง 4 แถว'!$E$3358:$J$4196,3,0)</f>
        <v>0</v>
      </c>
      <c r="AK128" s="378">
        <f>VLOOKUP($B128,'1.วาง งบทดลอง 4 แถว'!$E$3358:$J$4196,4,0)</f>
        <v>0</v>
      </c>
      <c r="AL128" s="378">
        <f>VLOOKUP($B128,'1.วาง งบทดลอง 4 แถว'!$E$3358:$J$4196,5,0)</f>
        <v>0</v>
      </c>
      <c r="AM128" s="379">
        <f>VLOOKUP($B128,'1.วาง งบทดลอง 4 แถว'!$E$3358:$J$4196,6,0)</f>
        <v>0</v>
      </c>
      <c r="AN128" s="380">
        <f t="shared" si="12"/>
        <v>0</v>
      </c>
      <c r="AO128" s="385"/>
      <c r="AP128" s="385"/>
      <c r="AQ128" s="385"/>
      <c r="AR128" s="377">
        <f>VLOOKUP($B128,'1.วาง งบทดลอง 4 แถว'!$E$4197:$J$5035,3,0)</f>
        <v>0</v>
      </c>
      <c r="AS128" s="378">
        <f>VLOOKUP($B128,'1.วาง งบทดลอง 4 แถว'!$E$4197:$J$5035,4,0)</f>
        <v>0</v>
      </c>
      <c r="AT128" s="378">
        <f>VLOOKUP($B128,'1.วาง งบทดลอง 4 แถว'!$E$4197:$J$5035,5,0)</f>
        <v>0</v>
      </c>
      <c r="AU128" s="379">
        <f>VLOOKUP($B128,'1.วาง งบทดลอง 4 แถว'!$E$4197:$J$5035,6,0)</f>
        <v>0</v>
      </c>
      <c r="AV128" s="380">
        <f t="shared" si="13"/>
        <v>0</v>
      </c>
      <c r="AW128" s="384"/>
      <c r="AX128" s="385"/>
      <c r="AY128" s="385"/>
      <c r="AZ128" s="377">
        <f>VLOOKUP($B128,'1.วาง งบทดลอง 4 แถว'!$E$5036:$J$5874,3,0)</f>
        <v>0</v>
      </c>
      <c r="BA128" s="378">
        <f>VLOOKUP($B128,'1.วาง งบทดลอง 4 แถว'!$E$5036:$J$5874,4,0)</f>
        <v>0</v>
      </c>
      <c r="BB128" s="378">
        <f>VLOOKUP($B128,'1.วาง งบทดลอง 4 แถว'!$E$5036:$J$5874,5,0)</f>
        <v>0</v>
      </c>
      <c r="BC128" s="379">
        <f>VLOOKUP($B128,'1.วาง งบทดลอง 4 แถว'!$E$5036:$J$5874,6,0)</f>
        <v>0</v>
      </c>
      <c r="BD128" s="380">
        <f t="shared" si="14"/>
        <v>0</v>
      </c>
      <c r="BE128" s="384"/>
      <c r="BF128" s="385"/>
      <c r="BG128" s="385"/>
      <c r="BH128" s="377">
        <f>VLOOKUP($B128,'1.วาง งบทดลอง 4 แถว'!$E$5875:$J$6713,3,0)</f>
        <v>0</v>
      </c>
      <c r="BI128" s="378">
        <f>VLOOKUP($B128,'1.วาง งบทดลอง 4 แถว'!$E$5875:$J$6713,4,0)</f>
        <v>0</v>
      </c>
      <c r="BJ128" s="378">
        <f>VLOOKUP($B128,'1.วาง งบทดลอง 4 แถว'!$E$5875:$J$6713,5,0)</f>
        <v>0</v>
      </c>
      <c r="BK128" s="379">
        <f>VLOOKUP($B128,'1.วาง งบทดลอง 4 แถว'!$E$5875:$J$6713,6,0)</f>
        <v>0</v>
      </c>
      <c r="BL128" s="380">
        <f t="shared" si="15"/>
        <v>0</v>
      </c>
      <c r="BM128" s="385"/>
      <c r="BN128" s="385"/>
      <c r="BO128" s="386"/>
    </row>
    <row r="129" spans="1:67" ht="19.5" customHeight="1">
      <c r="A129" s="374">
        <v>126</v>
      </c>
      <c r="B129" s="375" t="s">
        <v>533</v>
      </c>
      <c r="C129" s="376" t="s">
        <v>43</v>
      </c>
      <c r="D129" s="377">
        <f>VLOOKUP($B129,'1.วาง งบทดลอง 4 แถว'!$E$2:$J$840,3,0)</f>
        <v>0</v>
      </c>
      <c r="E129" s="378">
        <f>VLOOKUP($B129,'1.วาง งบทดลอง 4 แถว'!$E$2:$J$840,4,0)</f>
        <v>0</v>
      </c>
      <c r="F129" s="378">
        <f>VLOOKUP($B129,'1.วาง งบทดลอง 4 แถว'!$E$2:$J$840,5,0)</f>
        <v>0</v>
      </c>
      <c r="G129" s="379">
        <f>VLOOKUP($B129,'1.วาง งบทดลอง 4 แถว'!$E$2:$J$840,6,0)</f>
        <v>0</v>
      </c>
      <c r="H129" s="380">
        <f t="shared" si="8"/>
        <v>0</v>
      </c>
      <c r="I129" s="384"/>
      <c r="J129" s="385"/>
      <c r="K129" s="385"/>
      <c r="L129" s="377">
        <f>VLOOKUP($B129,'1.วาง งบทดลอง 4 แถว'!$E$841:$J$1679,3,0)</f>
        <v>0</v>
      </c>
      <c r="M129" s="378">
        <f>VLOOKUP($B129,'1.วาง งบทดลอง 4 แถว'!$E$841:$J$1679,4,0)</f>
        <v>0</v>
      </c>
      <c r="N129" s="378">
        <f>VLOOKUP($B129,'1.วาง งบทดลอง 4 แถว'!$E$841:$J$1679,5,0)</f>
        <v>0</v>
      </c>
      <c r="O129" s="379">
        <f>VLOOKUP($B129,'1.วาง งบทดลอง 4 แถว'!$E$841:$J$1679,6,0)</f>
        <v>0</v>
      </c>
      <c r="P129" s="380">
        <f t="shared" si="9"/>
        <v>0</v>
      </c>
      <c r="Q129" s="384"/>
      <c r="R129" s="385"/>
      <c r="S129" s="386"/>
      <c r="T129" s="377">
        <f>VLOOKUP($B129,'1.วาง งบทดลอง 4 แถว'!$E$1680:$J$2518,3,0)</f>
        <v>0</v>
      </c>
      <c r="U129" s="378">
        <f>VLOOKUP($B129,'1.วาง งบทดลอง 4 แถว'!$E$1680:$J$2518,4,0)</f>
        <v>0</v>
      </c>
      <c r="V129" s="378">
        <f>VLOOKUP($B129,'1.วาง งบทดลอง 4 แถว'!$E$1680:$J$2518,5,0)</f>
        <v>0</v>
      </c>
      <c r="W129" s="379">
        <f>VLOOKUP($B129,'1.วาง งบทดลอง 4 แถว'!$E$1680:$J$2518,6,0)</f>
        <v>0</v>
      </c>
      <c r="X129" s="380">
        <f t="shared" si="10"/>
        <v>0</v>
      </c>
      <c r="Y129" s="385"/>
      <c r="Z129" s="385"/>
      <c r="AA129" s="385"/>
      <c r="AB129" s="377">
        <f>VLOOKUP($B129,'1.วาง งบทดลอง 4 แถว'!$E$2519:$J$3357,3,0)</f>
        <v>0</v>
      </c>
      <c r="AC129" s="378">
        <f>VLOOKUP($B129,'1.วาง งบทดลอง 4 แถว'!$E$2519:$J$3357,4,0)</f>
        <v>0</v>
      </c>
      <c r="AD129" s="378">
        <f>VLOOKUP($B129,'1.วาง งบทดลอง 4 แถว'!$E$2519:$J$3357,5,0)</f>
        <v>0</v>
      </c>
      <c r="AE129" s="379">
        <f>VLOOKUP($B129,'1.วาง งบทดลอง 4 แถว'!$E$2519:$J$3357,6,0)</f>
        <v>0</v>
      </c>
      <c r="AF129" s="380">
        <f t="shared" si="11"/>
        <v>0</v>
      </c>
      <c r="AG129" s="384"/>
      <c r="AH129" s="385"/>
      <c r="AI129" s="385"/>
      <c r="AJ129" s="377">
        <f>VLOOKUP($B129,'1.วาง งบทดลอง 4 แถว'!$E$3358:$J$4196,3,0)</f>
        <v>0</v>
      </c>
      <c r="AK129" s="378">
        <f>VLOOKUP($B129,'1.วาง งบทดลอง 4 แถว'!$E$3358:$J$4196,4,0)</f>
        <v>0</v>
      </c>
      <c r="AL129" s="378">
        <f>VLOOKUP($B129,'1.วาง งบทดลอง 4 แถว'!$E$3358:$J$4196,5,0)</f>
        <v>0</v>
      </c>
      <c r="AM129" s="379">
        <f>VLOOKUP($B129,'1.วาง งบทดลอง 4 แถว'!$E$3358:$J$4196,6,0)</f>
        <v>0</v>
      </c>
      <c r="AN129" s="380">
        <f t="shared" si="12"/>
        <v>0</v>
      </c>
      <c r="AO129" s="385"/>
      <c r="AP129" s="385"/>
      <c r="AQ129" s="385"/>
      <c r="AR129" s="377">
        <f>VLOOKUP($B129,'1.วาง งบทดลอง 4 แถว'!$E$4197:$J$5035,3,0)</f>
        <v>0</v>
      </c>
      <c r="AS129" s="378">
        <f>VLOOKUP($B129,'1.วาง งบทดลอง 4 แถว'!$E$4197:$J$5035,4,0)</f>
        <v>0</v>
      </c>
      <c r="AT129" s="378">
        <f>VLOOKUP($B129,'1.วาง งบทดลอง 4 แถว'!$E$4197:$J$5035,5,0)</f>
        <v>0</v>
      </c>
      <c r="AU129" s="379">
        <f>VLOOKUP($B129,'1.วาง งบทดลอง 4 แถว'!$E$4197:$J$5035,6,0)</f>
        <v>0</v>
      </c>
      <c r="AV129" s="380">
        <f t="shared" si="13"/>
        <v>0</v>
      </c>
      <c r="AW129" s="384"/>
      <c r="AX129" s="385"/>
      <c r="AY129" s="385"/>
      <c r="AZ129" s="377">
        <f>VLOOKUP($B129,'1.วาง งบทดลอง 4 แถว'!$E$5036:$J$5874,3,0)</f>
        <v>0</v>
      </c>
      <c r="BA129" s="378">
        <f>VLOOKUP($B129,'1.วาง งบทดลอง 4 แถว'!$E$5036:$J$5874,4,0)</f>
        <v>0</v>
      </c>
      <c r="BB129" s="378">
        <f>VLOOKUP($B129,'1.วาง งบทดลอง 4 แถว'!$E$5036:$J$5874,5,0)</f>
        <v>0</v>
      </c>
      <c r="BC129" s="379">
        <f>VLOOKUP($B129,'1.วาง งบทดลอง 4 แถว'!$E$5036:$J$5874,6,0)</f>
        <v>0</v>
      </c>
      <c r="BD129" s="380">
        <f t="shared" si="14"/>
        <v>0</v>
      </c>
      <c r="BE129" s="384"/>
      <c r="BF129" s="385"/>
      <c r="BG129" s="385"/>
      <c r="BH129" s="377">
        <f>VLOOKUP($B129,'1.วาง งบทดลอง 4 แถว'!$E$5875:$J$6713,3,0)</f>
        <v>0</v>
      </c>
      <c r="BI129" s="378">
        <f>VLOOKUP($B129,'1.วาง งบทดลอง 4 แถว'!$E$5875:$J$6713,4,0)</f>
        <v>0</v>
      </c>
      <c r="BJ129" s="378">
        <f>VLOOKUP($B129,'1.วาง งบทดลอง 4 แถว'!$E$5875:$J$6713,5,0)</f>
        <v>0</v>
      </c>
      <c r="BK129" s="379">
        <f>VLOOKUP($B129,'1.วาง งบทดลอง 4 แถว'!$E$5875:$J$6713,6,0)</f>
        <v>0</v>
      </c>
      <c r="BL129" s="380">
        <f t="shared" si="15"/>
        <v>0</v>
      </c>
      <c r="BM129" s="385"/>
      <c r="BN129" s="385"/>
      <c r="BO129" s="386"/>
    </row>
    <row r="130" spans="1:67" ht="19.5" customHeight="1">
      <c r="A130" s="374">
        <v>127</v>
      </c>
      <c r="B130" s="375" t="s">
        <v>534</v>
      </c>
      <c r="C130" s="376" t="s">
        <v>44</v>
      </c>
      <c r="D130" s="377">
        <f>VLOOKUP($B130,'1.วาง งบทดลอง 4 แถว'!$E$2:$J$840,3,0)</f>
        <v>0</v>
      </c>
      <c r="E130" s="378">
        <f>VLOOKUP($B130,'1.วาง งบทดลอง 4 แถว'!$E$2:$J$840,4,0)</f>
        <v>0</v>
      </c>
      <c r="F130" s="378">
        <f>VLOOKUP($B130,'1.วาง งบทดลอง 4 แถว'!$E$2:$J$840,5,0)</f>
        <v>0</v>
      </c>
      <c r="G130" s="379">
        <f>VLOOKUP($B130,'1.วาง งบทดลอง 4 แถว'!$E$2:$J$840,6,0)</f>
        <v>0</v>
      </c>
      <c r="H130" s="380">
        <f t="shared" si="8"/>
        <v>0</v>
      </c>
      <c r="I130" s="384"/>
      <c r="J130" s="385"/>
      <c r="K130" s="385"/>
      <c r="L130" s="377">
        <f>VLOOKUP($B130,'1.วาง งบทดลอง 4 แถว'!$E$841:$J$1679,3,0)</f>
        <v>0</v>
      </c>
      <c r="M130" s="378">
        <f>VLOOKUP($B130,'1.วาง งบทดลอง 4 แถว'!$E$841:$J$1679,4,0)</f>
        <v>0</v>
      </c>
      <c r="N130" s="378">
        <f>VLOOKUP($B130,'1.วาง งบทดลอง 4 แถว'!$E$841:$J$1679,5,0)</f>
        <v>0</v>
      </c>
      <c r="O130" s="379">
        <f>VLOOKUP($B130,'1.วาง งบทดลอง 4 แถว'!$E$841:$J$1679,6,0)</f>
        <v>0</v>
      </c>
      <c r="P130" s="380">
        <f t="shared" si="9"/>
        <v>0</v>
      </c>
      <c r="Q130" s="384"/>
      <c r="R130" s="385"/>
      <c r="S130" s="386"/>
      <c r="T130" s="377">
        <f>VLOOKUP($B130,'1.วาง งบทดลอง 4 แถว'!$E$1680:$J$2518,3,0)</f>
        <v>0</v>
      </c>
      <c r="U130" s="378">
        <f>VLOOKUP($B130,'1.วาง งบทดลอง 4 แถว'!$E$1680:$J$2518,4,0)</f>
        <v>0</v>
      </c>
      <c r="V130" s="378">
        <f>VLOOKUP($B130,'1.วาง งบทดลอง 4 แถว'!$E$1680:$J$2518,5,0)</f>
        <v>0</v>
      </c>
      <c r="W130" s="379">
        <f>VLOOKUP($B130,'1.วาง งบทดลอง 4 แถว'!$E$1680:$J$2518,6,0)</f>
        <v>0</v>
      </c>
      <c r="X130" s="380">
        <f t="shared" si="10"/>
        <v>0</v>
      </c>
      <c r="Y130" s="385"/>
      <c r="Z130" s="385"/>
      <c r="AA130" s="385"/>
      <c r="AB130" s="377">
        <f>VLOOKUP($B130,'1.วาง งบทดลอง 4 แถว'!$E$2519:$J$3357,3,0)</f>
        <v>0</v>
      </c>
      <c r="AC130" s="378">
        <f>VLOOKUP($B130,'1.วาง งบทดลอง 4 แถว'!$E$2519:$J$3357,4,0)</f>
        <v>0</v>
      </c>
      <c r="AD130" s="378">
        <f>VLOOKUP($B130,'1.วาง งบทดลอง 4 แถว'!$E$2519:$J$3357,5,0)</f>
        <v>0</v>
      </c>
      <c r="AE130" s="379">
        <f>VLOOKUP($B130,'1.วาง งบทดลอง 4 แถว'!$E$2519:$J$3357,6,0)</f>
        <v>0</v>
      </c>
      <c r="AF130" s="380">
        <f t="shared" si="11"/>
        <v>0</v>
      </c>
      <c r="AG130" s="384"/>
      <c r="AH130" s="385"/>
      <c r="AI130" s="385"/>
      <c r="AJ130" s="377">
        <f>VLOOKUP($B130,'1.วาง งบทดลอง 4 แถว'!$E$3358:$J$4196,3,0)</f>
        <v>0</v>
      </c>
      <c r="AK130" s="378">
        <f>VLOOKUP($B130,'1.วาง งบทดลอง 4 แถว'!$E$3358:$J$4196,4,0)</f>
        <v>0</v>
      </c>
      <c r="AL130" s="378">
        <f>VLOOKUP($B130,'1.วาง งบทดลอง 4 แถว'!$E$3358:$J$4196,5,0)</f>
        <v>0</v>
      </c>
      <c r="AM130" s="379">
        <f>VLOOKUP($B130,'1.วาง งบทดลอง 4 แถว'!$E$3358:$J$4196,6,0)</f>
        <v>0</v>
      </c>
      <c r="AN130" s="380">
        <f t="shared" si="12"/>
        <v>0</v>
      </c>
      <c r="AO130" s="385"/>
      <c r="AP130" s="385"/>
      <c r="AQ130" s="385"/>
      <c r="AR130" s="377">
        <f>VLOOKUP($B130,'1.วาง งบทดลอง 4 แถว'!$E$4197:$J$5035,3,0)</f>
        <v>0</v>
      </c>
      <c r="AS130" s="378">
        <f>VLOOKUP($B130,'1.วาง งบทดลอง 4 แถว'!$E$4197:$J$5035,4,0)</f>
        <v>0</v>
      </c>
      <c r="AT130" s="378">
        <f>VLOOKUP($B130,'1.วาง งบทดลอง 4 แถว'!$E$4197:$J$5035,5,0)</f>
        <v>0</v>
      </c>
      <c r="AU130" s="379">
        <f>VLOOKUP($B130,'1.วาง งบทดลอง 4 แถว'!$E$4197:$J$5035,6,0)</f>
        <v>0</v>
      </c>
      <c r="AV130" s="380">
        <f t="shared" si="13"/>
        <v>0</v>
      </c>
      <c r="AW130" s="384"/>
      <c r="AX130" s="385"/>
      <c r="AY130" s="385"/>
      <c r="AZ130" s="377">
        <f>VLOOKUP($B130,'1.วาง งบทดลอง 4 แถว'!$E$5036:$J$5874,3,0)</f>
        <v>0</v>
      </c>
      <c r="BA130" s="378">
        <f>VLOOKUP($B130,'1.วาง งบทดลอง 4 แถว'!$E$5036:$J$5874,4,0)</f>
        <v>0</v>
      </c>
      <c r="BB130" s="378">
        <f>VLOOKUP($B130,'1.วาง งบทดลอง 4 แถว'!$E$5036:$J$5874,5,0)</f>
        <v>0</v>
      </c>
      <c r="BC130" s="379">
        <f>VLOOKUP($B130,'1.วาง งบทดลอง 4 แถว'!$E$5036:$J$5874,6,0)</f>
        <v>0</v>
      </c>
      <c r="BD130" s="380">
        <f t="shared" si="14"/>
        <v>0</v>
      </c>
      <c r="BE130" s="384"/>
      <c r="BF130" s="385"/>
      <c r="BG130" s="385"/>
      <c r="BH130" s="377">
        <f>VLOOKUP($B130,'1.วาง งบทดลอง 4 แถว'!$E$5875:$J$6713,3,0)</f>
        <v>0</v>
      </c>
      <c r="BI130" s="378">
        <f>VLOOKUP($B130,'1.วาง งบทดลอง 4 แถว'!$E$5875:$J$6713,4,0)</f>
        <v>0</v>
      </c>
      <c r="BJ130" s="378">
        <f>VLOOKUP($B130,'1.วาง งบทดลอง 4 แถว'!$E$5875:$J$6713,5,0)</f>
        <v>0</v>
      </c>
      <c r="BK130" s="379">
        <f>VLOOKUP($B130,'1.วาง งบทดลอง 4 แถว'!$E$5875:$J$6713,6,0)</f>
        <v>0</v>
      </c>
      <c r="BL130" s="380">
        <f t="shared" si="15"/>
        <v>0</v>
      </c>
      <c r="BM130" s="385"/>
      <c r="BN130" s="385"/>
      <c r="BO130" s="386"/>
    </row>
    <row r="131" spans="1:67" ht="19.5" customHeight="1">
      <c r="A131" s="374">
        <v>128</v>
      </c>
      <c r="B131" s="375" t="s">
        <v>1909</v>
      </c>
      <c r="C131" s="376" t="s">
        <v>1910</v>
      </c>
      <c r="D131" s="377">
        <f>VLOOKUP($B131,'1.วาง งบทดลอง 4 แถว'!$E$2:$J$840,3,0)</f>
        <v>0</v>
      </c>
      <c r="E131" s="378">
        <f>VLOOKUP($B131,'1.วาง งบทดลอง 4 แถว'!$E$2:$J$840,4,0)</f>
        <v>0</v>
      </c>
      <c r="F131" s="378">
        <f>VLOOKUP($B131,'1.วาง งบทดลอง 4 แถว'!$E$2:$J$840,5,0)</f>
        <v>0</v>
      </c>
      <c r="G131" s="379">
        <f>VLOOKUP($B131,'1.วาง งบทดลอง 4 แถว'!$E$2:$J$840,6,0)</f>
        <v>0</v>
      </c>
      <c r="H131" s="380">
        <f t="shared" si="8"/>
        <v>0</v>
      </c>
      <c r="I131" s="384"/>
      <c r="J131" s="385"/>
      <c r="K131" s="385"/>
      <c r="L131" s="377">
        <f>VLOOKUP($B131,'1.วาง งบทดลอง 4 แถว'!$E$841:$J$1679,3,0)</f>
        <v>0</v>
      </c>
      <c r="M131" s="378">
        <f>VLOOKUP($B131,'1.วาง งบทดลอง 4 แถว'!$E$841:$J$1679,4,0)</f>
        <v>0</v>
      </c>
      <c r="N131" s="378">
        <f>VLOOKUP($B131,'1.วาง งบทดลอง 4 แถว'!$E$841:$J$1679,5,0)</f>
        <v>0</v>
      </c>
      <c r="O131" s="379">
        <f>VLOOKUP($B131,'1.วาง งบทดลอง 4 แถว'!$E$841:$J$1679,6,0)</f>
        <v>0</v>
      </c>
      <c r="P131" s="380">
        <f t="shared" si="9"/>
        <v>0</v>
      </c>
      <c r="Q131" s="384"/>
      <c r="R131" s="385"/>
      <c r="S131" s="386"/>
      <c r="T131" s="377">
        <f>VLOOKUP($B131,'1.วาง งบทดลอง 4 แถว'!$E$1680:$J$2518,3,0)</f>
        <v>0</v>
      </c>
      <c r="U131" s="378">
        <f>VLOOKUP($B131,'1.วาง งบทดลอง 4 แถว'!$E$1680:$J$2518,4,0)</f>
        <v>0</v>
      </c>
      <c r="V131" s="378">
        <f>VLOOKUP($B131,'1.วาง งบทดลอง 4 แถว'!$E$1680:$J$2518,5,0)</f>
        <v>0</v>
      </c>
      <c r="W131" s="379">
        <f>VLOOKUP($B131,'1.วาง งบทดลอง 4 แถว'!$E$1680:$J$2518,6,0)</f>
        <v>0</v>
      </c>
      <c r="X131" s="380">
        <f t="shared" si="10"/>
        <v>0</v>
      </c>
      <c r="Y131" s="385"/>
      <c r="Z131" s="385"/>
      <c r="AA131" s="385"/>
      <c r="AB131" s="377">
        <f>VLOOKUP($B131,'1.วาง งบทดลอง 4 แถว'!$E$2519:$J$3357,3,0)</f>
        <v>0</v>
      </c>
      <c r="AC131" s="378">
        <f>VLOOKUP($B131,'1.วาง งบทดลอง 4 แถว'!$E$2519:$J$3357,4,0)</f>
        <v>0</v>
      </c>
      <c r="AD131" s="378">
        <f>VLOOKUP($B131,'1.วาง งบทดลอง 4 แถว'!$E$2519:$J$3357,5,0)</f>
        <v>0</v>
      </c>
      <c r="AE131" s="379">
        <f>VLOOKUP($B131,'1.วาง งบทดลอง 4 แถว'!$E$2519:$J$3357,6,0)</f>
        <v>0</v>
      </c>
      <c r="AF131" s="380">
        <f t="shared" si="11"/>
        <v>0</v>
      </c>
      <c r="AG131" s="384"/>
      <c r="AH131" s="385"/>
      <c r="AI131" s="385"/>
      <c r="AJ131" s="377">
        <f>VLOOKUP($B131,'1.วาง งบทดลอง 4 แถว'!$E$3358:$J$4196,3,0)</f>
        <v>0</v>
      </c>
      <c r="AK131" s="378">
        <f>VLOOKUP($B131,'1.วาง งบทดลอง 4 แถว'!$E$3358:$J$4196,4,0)</f>
        <v>0</v>
      </c>
      <c r="AL131" s="378">
        <f>VLOOKUP($B131,'1.วาง งบทดลอง 4 แถว'!$E$3358:$J$4196,5,0)</f>
        <v>0</v>
      </c>
      <c r="AM131" s="379">
        <f>VLOOKUP($B131,'1.วาง งบทดลอง 4 แถว'!$E$3358:$J$4196,6,0)</f>
        <v>0</v>
      </c>
      <c r="AN131" s="380">
        <f t="shared" si="12"/>
        <v>0</v>
      </c>
      <c r="AO131" s="385"/>
      <c r="AP131" s="385"/>
      <c r="AQ131" s="385"/>
      <c r="AR131" s="377">
        <f>VLOOKUP($B131,'1.วาง งบทดลอง 4 แถว'!$E$4197:$J$5035,3,0)</f>
        <v>0</v>
      </c>
      <c r="AS131" s="378">
        <f>VLOOKUP($B131,'1.วาง งบทดลอง 4 แถว'!$E$4197:$J$5035,4,0)</f>
        <v>0</v>
      </c>
      <c r="AT131" s="378">
        <f>VLOOKUP($B131,'1.วาง งบทดลอง 4 แถว'!$E$4197:$J$5035,5,0)</f>
        <v>0</v>
      </c>
      <c r="AU131" s="379">
        <f>VLOOKUP($B131,'1.วาง งบทดลอง 4 แถว'!$E$4197:$J$5035,6,0)</f>
        <v>0</v>
      </c>
      <c r="AV131" s="380">
        <f t="shared" si="13"/>
        <v>0</v>
      </c>
      <c r="AW131" s="384"/>
      <c r="AX131" s="385"/>
      <c r="AY131" s="385"/>
      <c r="AZ131" s="377">
        <f>VLOOKUP($B131,'1.วาง งบทดลอง 4 แถว'!$E$5036:$J$5874,3,0)</f>
        <v>0</v>
      </c>
      <c r="BA131" s="378">
        <f>VLOOKUP($B131,'1.วาง งบทดลอง 4 แถว'!$E$5036:$J$5874,4,0)</f>
        <v>0</v>
      </c>
      <c r="BB131" s="378">
        <f>VLOOKUP($B131,'1.วาง งบทดลอง 4 แถว'!$E$5036:$J$5874,5,0)</f>
        <v>0</v>
      </c>
      <c r="BC131" s="379">
        <f>VLOOKUP($B131,'1.วาง งบทดลอง 4 แถว'!$E$5036:$J$5874,6,0)</f>
        <v>0</v>
      </c>
      <c r="BD131" s="380">
        <f t="shared" si="14"/>
        <v>0</v>
      </c>
      <c r="BE131" s="384"/>
      <c r="BF131" s="385"/>
      <c r="BG131" s="385"/>
      <c r="BH131" s="377">
        <f>VLOOKUP($B131,'1.วาง งบทดลอง 4 แถว'!$E$5875:$J$6713,3,0)</f>
        <v>0</v>
      </c>
      <c r="BI131" s="378">
        <f>VLOOKUP($B131,'1.วาง งบทดลอง 4 แถว'!$E$5875:$J$6713,4,0)</f>
        <v>0</v>
      </c>
      <c r="BJ131" s="378">
        <f>VLOOKUP($B131,'1.วาง งบทดลอง 4 แถว'!$E$5875:$J$6713,5,0)</f>
        <v>0</v>
      </c>
      <c r="BK131" s="379">
        <f>VLOOKUP($B131,'1.วาง งบทดลอง 4 แถว'!$E$5875:$J$6713,6,0)</f>
        <v>0</v>
      </c>
      <c r="BL131" s="380">
        <f t="shared" si="15"/>
        <v>0</v>
      </c>
      <c r="BM131" s="385"/>
      <c r="BN131" s="385"/>
      <c r="BO131" s="386"/>
    </row>
    <row r="132" spans="1:67" ht="19.5" customHeight="1">
      <c r="A132" s="374">
        <v>129</v>
      </c>
      <c r="B132" s="375" t="s">
        <v>535</v>
      </c>
      <c r="C132" s="376" t="s">
        <v>45</v>
      </c>
      <c r="D132" s="377">
        <f>VLOOKUP($B132,'1.วาง งบทดลอง 4 แถว'!$E$2:$J$840,3,0)</f>
        <v>0</v>
      </c>
      <c r="E132" s="378">
        <f>VLOOKUP($B132,'1.วาง งบทดลอง 4 แถว'!$E$2:$J$840,4,0)</f>
        <v>0</v>
      </c>
      <c r="F132" s="378">
        <f>VLOOKUP($B132,'1.วาง งบทดลอง 4 แถว'!$E$2:$J$840,5,0)</f>
        <v>0</v>
      </c>
      <c r="G132" s="379">
        <f>VLOOKUP($B132,'1.วาง งบทดลอง 4 แถว'!$E$2:$J$840,6,0)</f>
        <v>0</v>
      </c>
      <c r="H132" s="380">
        <f t="shared" si="8"/>
        <v>0</v>
      </c>
      <c r="I132" s="384"/>
      <c r="J132" s="385"/>
      <c r="K132" s="385"/>
      <c r="L132" s="377">
        <f>VLOOKUP($B132,'1.วาง งบทดลอง 4 แถว'!$E$841:$J$1679,3,0)</f>
        <v>0</v>
      </c>
      <c r="M132" s="378">
        <f>VLOOKUP($B132,'1.วาง งบทดลอง 4 แถว'!$E$841:$J$1679,4,0)</f>
        <v>0</v>
      </c>
      <c r="N132" s="378">
        <f>VLOOKUP($B132,'1.วาง งบทดลอง 4 แถว'!$E$841:$J$1679,5,0)</f>
        <v>0</v>
      </c>
      <c r="O132" s="379">
        <f>VLOOKUP($B132,'1.วาง งบทดลอง 4 แถว'!$E$841:$J$1679,6,0)</f>
        <v>0</v>
      </c>
      <c r="P132" s="380">
        <f t="shared" si="9"/>
        <v>0</v>
      </c>
      <c r="Q132" s="384"/>
      <c r="R132" s="385"/>
      <c r="S132" s="386"/>
      <c r="T132" s="377">
        <f>VLOOKUP($B132,'1.วาง งบทดลอง 4 แถว'!$E$1680:$J$2518,3,0)</f>
        <v>0</v>
      </c>
      <c r="U132" s="378">
        <f>VLOOKUP($B132,'1.วาง งบทดลอง 4 แถว'!$E$1680:$J$2518,4,0)</f>
        <v>0</v>
      </c>
      <c r="V132" s="378">
        <f>VLOOKUP($B132,'1.วาง งบทดลอง 4 แถว'!$E$1680:$J$2518,5,0)</f>
        <v>0</v>
      </c>
      <c r="W132" s="379">
        <f>VLOOKUP($B132,'1.วาง งบทดลอง 4 แถว'!$E$1680:$J$2518,6,0)</f>
        <v>0</v>
      </c>
      <c r="X132" s="380">
        <f t="shared" si="10"/>
        <v>0</v>
      </c>
      <c r="Y132" s="385"/>
      <c r="Z132" s="385"/>
      <c r="AA132" s="385"/>
      <c r="AB132" s="377">
        <f>VLOOKUP($B132,'1.วาง งบทดลอง 4 แถว'!$E$2519:$J$3357,3,0)</f>
        <v>0</v>
      </c>
      <c r="AC132" s="378">
        <f>VLOOKUP($B132,'1.วาง งบทดลอง 4 แถว'!$E$2519:$J$3357,4,0)</f>
        <v>0</v>
      </c>
      <c r="AD132" s="378">
        <f>VLOOKUP($B132,'1.วาง งบทดลอง 4 แถว'!$E$2519:$J$3357,5,0)</f>
        <v>0</v>
      </c>
      <c r="AE132" s="379">
        <f>VLOOKUP($B132,'1.วาง งบทดลอง 4 แถว'!$E$2519:$J$3357,6,0)</f>
        <v>0</v>
      </c>
      <c r="AF132" s="380">
        <f t="shared" si="11"/>
        <v>0</v>
      </c>
      <c r="AG132" s="384"/>
      <c r="AH132" s="385"/>
      <c r="AI132" s="385"/>
      <c r="AJ132" s="377">
        <f>VLOOKUP($B132,'1.วาง งบทดลอง 4 แถว'!$E$3358:$J$4196,3,0)</f>
        <v>0</v>
      </c>
      <c r="AK132" s="378">
        <f>VLOOKUP($B132,'1.วาง งบทดลอง 4 แถว'!$E$3358:$J$4196,4,0)</f>
        <v>0</v>
      </c>
      <c r="AL132" s="378">
        <f>VLOOKUP($B132,'1.วาง งบทดลอง 4 แถว'!$E$3358:$J$4196,5,0)</f>
        <v>0</v>
      </c>
      <c r="AM132" s="379">
        <f>VLOOKUP($B132,'1.วาง งบทดลอง 4 แถว'!$E$3358:$J$4196,6,0)</f>
        <v>0</v>
      </c>
      <c r="AN132" s="380">
        <f t="shared" si="12"/>
        <v>0</v>
      </c>
      <c r="AO132" s="385"/>
      <c r="AP132" s="385"/>
      <c r="AQ132" s="385"/>
      <c r="AR132" s="377">
        <f>VLOOKUP($B132,'1.วาง งบทดลอง 4 แถว'!$E$4197:$J$5035,3,0)</f>
        <v>0</v>
      </c>
      <c r="AS132" s="378">
        <f>VLOOKUP($B132,'1.วาง งบทดลอง 4 แถว'!$E$4197:$J$5035,4,0)</f>
        <v>0</v>
      </c>
      <c r="AT132" s="378">
        <f>VLOOKUP($B132,'1.วาง งบทดลอง 4 แถว'!$E$4197:$J$5035,5,0)</f>
        <v>0</v>
      </c>
      <c r="AU132" s="379">
        <f>VLOOKUP($B132,'1.วาง งบทดลอง 4 แถว'!$E$4197:$J$5035,6,0)</f>
        <v>0</v>
      </c>
      <c r="AV132" s="380">
        <f t="shared" si="13"/>
        <v>0</v>
      </c>
      <c r="AW132" s="384"/>
      <c r="AX132" s="385"/>
      <c r="AY132" s="385"/>
      <c r="AZ132" s="377">
        <f>VLOOKUP($B132,'1.วาง งบทดลอง 4 แถว'!$E$5036:$J$5874,3,0)</f>
        <v>0</v>
      </c>
      <c r="BA132" s="378">
        <f>VLOOKUP($B132,'1.วาง งบทดลอง 4 แถว'!$E$5036:$J$5874,4,0)</f>
        <v>0</v>
      </c>
      <c r="BB132" s="378">
        <f>VLOOKUP($B132,'1.วาง งบทดลอง 4 แถว'!$E$5036:$J$5874,5,0)</f>
        <v>0</v>
      </c>
      <c r="BC132" s="379">
        <f>VLOOKUP($B132,'1.วาง งบทดลอง 4 แถว'!$E$5036:$J$5874,6,0)</f>
        <v>0</v>
      </c>
      <c r="BD132" s="380">
        <f t="shared" si="14"/>
        <v>0</v>
      </c>
      <c r="BE132" s="384"/>
      <c r="BF132" s="385"/>
      <c r="BG132" s="385"/>
      <c r="BH132" s="377">
        <f>VLOOKUP($B132,'1.วาง งบทดลอง 4 แถว'!$E$5875:$J$6713,3,0)</f>
        <v>0</v>
      </c>
      <c r="BI132" s="378">
        <f>VLOOKUP($B132,'1.วาง งบทดลอง 4 แถว'!$E$5875:$J$6713,4,0)</f>
        <v>0</v>
      </c>
      <c r="BJ132" s="378">
        <f>VLOOKUP($B132,'1.วาง งบทดลอง 4 แถว'!$E$5875:$J$6713,5,0)</f>
        <v>0</v>
      </c>
      <c r="BK132" s="379">
        <f>VLOOKUP($B132,'1.วาง งบทดลอง 4 แถว'!$E$5875:$J$6713,6,0)</f>
        <v>0</v>
      </c>
      <c r="BL132" s="380">
        <f t="shared" si="15"/>
        <v>0</v>
      </c>
      <c r="BM132" s="385"/>
      <c r="BN132" s="385"/>
      <c r="BO132" s="386"/>
    </row>
    <row r="133" spans="1:67" ht="19.5" customHeight="1">
      <c r="A133" s="374">
        <v>130</v>
      </c>
      <c r="B133" s="375" t="s">
        <v>536</v>
      </c>
      <c r="C133" s="376" t="s">
        <v>46</v>
      </c>
      <c r="D133" s="377">
        <f>VLOOKUP($B133,'1.วาง งบทดลอง 4 แถว'!$E$2:$J$840,3,0)</f>
        <v>0</v>
      </c>
      <c r="E133" s="378">
        <f>VLOOKUP($B133,'1.วาง งบทดลอง 4 แถว'!$E$2:$J$840,4,0)</f>
        <v>0</v>
      </c>
      <c r="F133" s="378">
        <f>VLOOKUP($B133,'1.วาง งบทดลอง 4 แถว'!$E$2:$J$840,5,0)</f>
        <v>0</v>
      </c>
      <c r="G133" s="379">
        <f>VLOOKUP($B133,'1.วาง งบทดลอง 4 แถว'!$E$2:$J$840,6,0)</f>
        <v>0</v>
      </c>
      <c r="H133" s="380">
        <f t="shared" ref="H133:H196" si="16">F133-G133</f>
        <v>0</v>
      </c>
      <c r="I133" s="384"/>
      <c r="J133" s="385"/>
      <c r="K133" s="385"/>
      <c r="L133" s="377">
        <f>VLOOKUP($B133,'1.วาง งบทดลอง 4 แถว'!$E$841:$J$1679,3,0)</f>
        <v>0</v>
      </c>
      <c r="M133" s="378">
        <f>VLOOKUP($B133,'1.วาง งบทดลอง 4 แถว'!$E$841:$J$1679,4,0)</f>
        <v>0</v>
      </c>
      <c r="N133" s="378">
        <f>VLOOKUP($B133,'1.วาง งบทดลอง 4 แถว'!$E$841:$J$1679,5,0)</f>
        <v>0</v>
      </c>
      <c r="O133" s="379">
        <f>VLOOKUP($B133,'1.วาง งบทดลอง 4 แถว'!$E$841:$J$1679,6,0)</f>
        <v>0</v>
      </c>
      <c r="P133" s="380">
        <f t="shared" ref="P133:P196" si="17">N133-O133</f>
        <v>0</v>
      </c>
      <c r="Q133" s="384"/>
      <c r="R133" s="385"/>
      <c r="S133" s="386"/>
      <c r="T133" s="377">
        <f>VLOOKUP($B133,'1.วาง งบทดลอง 4 แถว'!$E$1680:$J$2518,3,0)</f>
        <v>0</v>
      </c>
      <c r="U133" s="378">
        <f>VLOOKUP($B133,'1.วาง งบทดลอง 4 แถว'!$E$1680:$J$2518,4,0)</f>
        <v>0</v>
      </c>
      <c r="V133" s="378">
        <f>VLOOKUP($B133,'1.วาง งบทดลอง 4 แถว'!$E$1680:$J$2518,5,0)</f>
        <v>0</v>
      </c>
      <c r="W133" s="379">
        <f>VLOOKUP($B133,'1.วาง งบทดลอง 4 แถว'!$E$1680:$J$2518,6,0)</f>
        <v>0</v>
      </c>
      <c r="X133" s="380">
        <f t="shared" ref="X133:X196" si="18">V133-W133</f>
        <v>0</v>
      </c>
      <c r="Y133" s="385"/>
      <c r="Z133" s="385"/>
      <c r="AA133" s="385"/>
      <c r="AB133" s="377">
        <f>VLOOKUP($B133,'1.วาง งบทดลอง 4 แถว'!$E$2519:$J$3357,3,0)</f>
        <v>0</v>
      </c>
      <c r="AC133" s="378">
        <f>VLOOKUP($B133,'1.วาง งบทดลอง 4 แถว'!$E$2519:$J$3357,4,0)</f>
        <v>0</v>
      </c>
      <c r="AD133" s="378">
        <f>VLOOKUP($B133,'1.วาง งบทดลอง 4 แถว'!$E$2519:$J$3357,5,0)</f>
        <v>0</v>
      </c>
      <c r="AE133" s="379">
        <f>VLOOKUP($B133,'1.วาง งบทดลอง 4 แถว'!$E$2519:$J$3357,6,0)</f>
        <v>0</v>
      </c>
      <c r="AF133" s="380">
        <f t="shared" ref="AF133:AF196" si="19">AD133-AE133</f>
        <v>0</v>
      </c>
      <c r="AG133" s="384"/>
      <c r="AH133" s="385"/>
      <c r="AI133" s="385"/>
      <c r="AJ133" s="377">
        <f>VLOOKUP($B133,'1.วาง งบทดลอง 4 แถว'!$E$3358:$J$4196,3,0)</f>
        <v>0</v>
      </c>
      <c r="AK133" s="378">
        <f>VLOOKUP($B133,'1.วาง งบทดลอง 4 แถว'!$E$3358:$J$4196,4,0)</f>
        <v>0</v>
      </c>
      <c r="AL133" s="378">
        <f>VLOOKUP($B133,'1.วาง งบทดลอง 4 แถว'!$E$3358:$J$4196,5,0)</f>
        <v>0</v>
      </c>
      <c r="AM133" s="379">
        <f>VLOOKUP($B133,'1.วาง งบทดลอง 4 แถว'!$E$3358:$J$4196,6,0)</f>
        <v>0</v>
      </c>
      <c r="AN133" s="380">
        <f t="shared" ref="AN133:AN196" si="20">AL133-AM133</f>
        <v>0</v>
      </c>
      <c r="AO133" s="385"/>
      <c r="AP133" s="385"/>
      <c r="AQ133" s="385"/>
      <c r="AR133" s="377">
        <f>VLOOKUP($B133,'1.วาง งบทดลอง 4 แถว'!$E$4197:$J$5035,3,0)</f>
        <v>0</v>
      </c>
      <c r="AS133" s="378">
        <f>VLOOKUP($B133,'1.วาง งบทดลอง 4 แถว'!$E$4197:$J$5035,4,0)</f>
        <v>0</v>
      </c>
      <c r="AT133" s="378">
        <f>VLOOKUP($B133,'1.วาง งบทดลอง 4 แถว'!$E$4197:$J$5035,5,0)</f>
        <v>0</v>
      </c>
      <c r="AU133" s="379">
        <f>VLOOKUP($B133,'1.วาง งบทดลอง 4 แถว'!$E$4197:$J$5035,6,0)</f>
        <v>0</v>
      </c>
      <c r="AV133" s="380">
        <f t="shared" ref="AV133:AV196" si="21">AT133-AU133</f>
        <v>0</v>
      </c>
      <c r="AW133" s="384"/>
      <c r="AX133" s="385"/>
      <c r="AY133" s="385"/>
      <c r="AZ133" s="377">
        <f>VLOOKUP($B133,'1.วาง งบทดลอง 4 แถว'!$E$5036:$J$5874,3,0)</f>
        <v>0</v>
      </c>
      <c r="BA133" s="378">
        <f>VLOOKUP($B133,'1.วาง งบทดลอง 4 แถว'!$E$5036:$J$5874,4,0)</f>
        <v>0</v>
      </c>
      <c r="BB133" s="378">
        <f>VLOOKUP($B133,'1.วาง งบทดลอง 4 แถว'!$E$5036:$J$5874,5,0)</f>
        <v>0</v>
      </c>
      <c r="BC133" s="379">
        <f>VLOOKUP($B133,'1.วาง งบทดลอง 4 แถว'!$E$5036:$J$5874,6,0)</f>
        <v>0</v>
      </c>
      <c r="BD133" s="380">
        <f t="shared" ref="BD133:BD196" si="22">BB133-BC133</f>
        <v>0</v>
      </c>
      <c r="BE133" s="384"/>
      <c r="BF133" s="385"/>
      <c r="BG133" s="385"/>
      <c r="BH133" s="377">
        <f>VLOOKUP($B133,'1.วาง งบทดลอง 4 แถว'!$E$5875:$J$6713,3,0)</f>
        <v>0</v>
      </c>
      <c r="BI133" s="378">
        <f>VLOOKUP($B133,'1.วาง งบทดลอง 4 แถว'!$E$5875:$J$6713,4,0)</f>
        <v>0</v>
      </c>
      <c r="BJ133" s="378">
        <f>VLOOKUP($B133,'1.วาง งบทดลอง 4 แถว'!$E$5875:$J$6713,5,0)</f>
        <v>0</v>
      </c>
      <c r="BK133" s="379">
        <f>VLOOKUP($B133,'1.วาง งบทดลอง 4 แถว'!$E$5875:$J$6713,6,0)</f>
        <v>0</v>
      </c>
      <c r="BL133" s="380">
        <f t="shared" ref="BL133:BL196" si="23">BJ133-BK133</f>
        <v>0</v>
      </c>
      <c r="BM133" s="385"/>
      <c r="BN133" s="385"/>
      <c r="BO133" s="386"/>
    </row>
    <row r="134" spans="1:67" ht="19.5" customHeight="1">
      <c r="A134" s="374">
        <v>131</v>
      </c>
      <c r="B134" s="375" t="s">
        <v>1911</v>
      </c>
      <c r="C134" s="376" t="s">
        <v>47</v>
      </c>
      <c r="D134" s="377">
        <f>VLOOKUP($B134,'1.วาง งบทดลอง 4 แถว'!$E$2:$J$840,3,0)</f>
        <v>0</v>
      </c>
      <c r="E134" s="378">
        <f>VLOOKUP($B134,'1.วาง งบทดลอง 4 แถว'!$E$2:$J$840,4,0)</f>
        <v>0</v>
      </c>
      <c r="F134" s="378">
        <f>VLOOKUP($B134,'1.วาง งบทดลอง 4 แถว'!$E$2:$J$840,5,0)</f>
        <v>0</v>
      </c>
      <c r="G134" s="379">
        <f>VLOOKUP($B134,'1.วาง งบทดลอง 4 แถว'!$E$2:$J$840,6,0)</f>
        <v>0</v>
      </c>
      <c r="H134" s="380">
        <f t="shared" si="16"/>
        <v>0</v>
      </c>
      <c r="I134" s="384"/>
      <c r="J134" s="385"/>
      <c r="K134" s="385"/>
      <c r="L134" s="377">
        <f>VLOOKUP($B134,'1.วาง งบทดลอง 4 แถว'!$E$841:$J$1679,3,0)</f>
        <v>0</v>
      </c>
      <c r="M134" s="378">
        <f>VLOOKUP($B134,'1.วาง งบทดลอง 4 แถว'!$E$841:$J$1679,4,0)</f>
        <v>0</v>
      </c>
      <c r="N134" s="378">
        <f>VLOOKUP($B134,'1.วาง งบทดลอง 4 แถว'!$E$841:$J$1679,5,0)</f>
        <v>0</v>
      </c>
      <c r="O134" s="379">
        <f>VLOOKUP($B134,'1.วาง งบทดลอง 4 แถว'!$E$841:$J$1679,6,0)</f>
        <v>0</v>
      </c>
      <c r="P134" s="380">
        <f t="shared" si="17"/>
        <v>0</v>
      </c>
      <c r="Q134" s="384"/>
      <c r="R134" s="385"/>
      <c r="S134" s="386"/>
      <c r="T134" s="377">
        <f>VLOOKUP($B134,'1.วาง งบทดลอง 4 แถว'!$E$1680:$J$2518,3,0)</f>
        <v>0</v>
      </c>
      <c r="U134" s="378">
        <f>VLOOKUP($B134,'1.วาง งบทดลอง 4 แถว'!$E$1680:$J$2518,4,0)</f>
        <v>0</v>
      </c>
      <c r="V134" s="378">
        <f>VLOOKUP($B134,'1.วาง งบทดลอง 4 แถว'!$E$1680:$J$2518,5,0)</f>
        <v>0</v>
      </c>
      <c r="W134" s="379">
        <f>VLOOKUP($B134,'1.วาง งบทดลอง 4 แถว'!$E$1680:$J$2518,6,0)</f>
        <v>0</v>
      </c>
      <c r="X134" s="380">
        <f t="shared" si="18"/>
        <v>0</v>
      </c>
      <c r="Y134" s="385"/>
      <c r="Z134" s="385"/>
      <c r="AA134" s="385"/>
      <c r="AB134" s="377">
        <f>VLOOKUP($B134,'1.วาง งบทดลอง 4 แถว'!$E$2519:$J$3357,3,0)</f>
        <v>0</v>
      </c>
      <c r="AC134" s="378">
        <f>VLOOKUP($B134,'1.วาง งบทดลอง 4 แถว'!$E$2519:$J$3357,4,0)</f>
        <v>0</v>
      </c>
      <c r="AD134" s="378">
        <f>VLOOKUP($B134,'1.วาง งบทดลอง 4 แถว'!$E$2519:$J$3357,5,0)</f>
        <v>0</v>
      </c>
      <c r="AE134" s="379">
        <f>VLOOKUP($B134,'1.วาง งบทดลอง 4 แถว'!$E$2519:$J$3357,6,0)</f>
        <v>0</v>
      </c>
      <c r="AF134" s="380">
        <f t="shared" si="19"/>
        <v>0</v>
      </c>
      <c r="AG134" s="384"/>
      <c r="AH134" s="385"/>
      <c r="AI134" s="385"/>
      <c r="AJ134" s="377">
        <f>VLOOKUP($B134,'1.วาง งบทดลอง 4 แถว'!$E$3358:$J$4196,3,0)</f>
        <v>0</v>
      </c>
      <c r="AK134" s="378">
        <f>VLOOKUP($B134,'1.วาง งบทดลอง 4 แถว'!$E$3358:$J$4196,4,0)</f>
        <v>0</v>
      </c>
      <c r="AL134" s="378">
        <f>VLOOKUP($B134,'1.วาง งบทดลอง 4 แถว'!$E$3358:$J$4196,5,0)</f>
        <v>0</v>
      </c>
      <c r="AM134" s="379">
        <f>VLOOKUP($B134,'1.วาง งบทดลอง 4 แถว'!$E$3358:$J$4196,6,0)</f>
        <v>0</v>
      </c>
      <c r="AN134" s="380">
        <f t="shared" si="20"/>
        <v>0</v>
      </c>
      <c r="AO134" s="385"/>
      <c r="AP134" s="385"/>
      <c r="AQ134" s="385"/>
      <c r="AR134" s="377">
        <f>VLOOKUP($B134,'1.วาง งบทดลอง 4 แถว'!$E$4197:$J$5035,3,0)</f>
        <v>0</v>
      </c>
      <c r="AS134" s="378">
        <f>VLOOKUP($B134,'1.วาง งบทดลอง 4 แถว'!$E$4197:$J$5035,4,0)</f>
        <v>0</v>
      </c>
      <c r="AT134" s="378">
        <f>VLOOKUP($B134,'1.วาง งบทดลอง 4 แถว'!$E$4197:$J$5035,5,0)</f>
        <v>0</v>
      </c>
      <c r="AU134" s="379">
        <f>VLOOKUP($B134,'1.วาง งบทดลอง 4 แถว'!$E$4197:$J$5035,6,0)</f>
        <v>0</v>
      </c>
      <c r="AV134" s="380">
        <f t="shared" si="21"/>
        <v>0</v>
      </c>
      <c r="AW134" s="384"/>
      <c r="AX134" s="385"/>
      <c r="AY134" s="385"/>
      <c r="AZ134" s="377">
        <f>VLOOKUP($B134,'1.วาง งบทดลอง 4 แถว'!$E$5036:$J$5874,3,0)</f>
        <v>0</v>
      </c>
      <c r="BA134" s="378">
        <f>VLOOKUP($B134,'1.วาง งบทดลอง 4 แถว'!$E$5036:$J$5874,4,0)</f>
        <v>0</v>
      </c>
      <c r="BB134" s="378">
        <f>VLOOKUP($B134,'1.วาง งบทดลอง 4 แถว'!$E$5036:$J$5874,5,0)</f>
        <v>0</v>
      </c>
      <c r="BC134" s="379">
        <f>VLOOKUP($B134,'1.วาง งบทดลอง 4 แถว'!$E$5036:$J$5874,6,0)</f>
        <v>0</v>
      </c>
      <c r="BD134" s="380">
        <f t="shared" si="22"/>
        <v>0</v>
      </c>
      <c r="BE134" s="384"/>
      <c r="BF134" s="385"/>
      <c r="BG134" s="385"/>
      <c r="BH134" s="377">
        <f>VLOOKUP($B134,'1.วาง งบทดลอง 4 แถว'!$E$5875:$J$6713,3,0)</f>
        <v>0</v>
      </c>
      <c r="BI134" s="378">
        <f>VLOOKUP($B134,'1.วาง งบทดลอง 4 แถว'!$E$5875:$J$6713,4,0)</f>
        <v>0</v>
      </c>
      <c r="BJ134" s="378">
        <f>VLOOKUP($B134,'1.วาง งบทดลอง 4 แถว'!$E$5875:$J$6713,5,0)</f>
        <v>0</v>
      </c>
      <c r="BK134" s="379">
        <f>VLOOKUP($B134,'1.วาง งบทดลอง 4 แถว'!$E$5875:$J$6713,6,0)</f>
        <v>0</v>
      </c>
      <c r="BL134" s="380">
        <f t="shared" si="23"/>
        <v>0</v>
      </c>
      <c r="BM134" s="385"/>
      <c r="BN134" s="385"/>
      <c r="BO134" s="386"/>
    </row>
    <row r="135" spans="1:67" ht="19.5" customHeight="1">
      <c r="A135" s="374">
        <v>132</v>
      </c>
      <c r="B135" s="375" t="s">
        <v>537</v>
      </c>
      <c r="C135" s="376" t="s">
        <v>48</v>
      </c>
      <c r="D135" s="377">
        <f>VLOOKUP($B135,'1.วาง งบทดลอง 4 แถว'!$E$2:$J$840,3,0)</f>
        <v>0</v>
      </c>
      <c r="E135" s="378">
        <f>VLOOKUP($B135,'1.วาง งบทดลอง 4 แถว'!$E$2:$J$840,4,0)</f>
        <v>1314440</v>
      </c>
      <c r="F135" s="378">
        <f>VLOOKUP($B135,'1.วาง งบทดลอง 4 แถว'!$E$2:$J$840,5,0)</f>
        <v>110091700</v>
      </c>
      <c r="G135" s="379">
        <f>VLOOKUP($B135,'1.วาง งบทดลอง 4 แถว'!$E$2:$J$840,6,0)</f>
        <v>0</v>
      </c>
      <c r="H135" s="380">
        <f t="shared" si="16"/>
        <v>110091700</v>
      </c>
      <c r="I135" s="384"/>
      <c r="J135" s="385"/>
      <c r="K135" s="385"/>
      <c r="L135" s="377">
        <f>VLOOKUP($B135,'1.วาง งบทดลอง 4 แถว'!$E$841:$J$1679,3,0)</f>
        <v>0</v>
      </c>
      <c r="M135" s="378">
        <f>VLOOKUP($B135,'1.วาง งบทดลอง 4 แถว'!$E$841:$J$1679,4,0)</f>
        <v>0</v>
      </c>
      <c r="N135" s="378">
        <f>VLOOKUP($B135,'1.วาง งบทดลอง 4 แถว'!$E$841:$J$1679,5,0)</f>
        <v>7378073</v>
      </c>
      <c r="O135" s="379">
        <f>VLOOKUP($B135,'1.วาง งบทดลอง 4 แถว'!$E$841:$J$1679,6,0)</f>
        <v>0</v>
      </c>
      <c r="P135" s="380">
        <f t="shared" si="17"/>
        <v>7378073</v>
      </c>
      <c r="Q135" s="384"/>
      <c r="R135" s="385"/>
      <c r="S135" s="386"/>
      <c r="T135" s="377">
        <f>VLOOKUP($B135,'1.วาง งบทดลอง 4 แถว'!$E$1680:$J$2518,3,0)</f>
        <v>0</v>
      </c>
      <c r="U135" s="378">
        <f>VLOOKUP($B135,'1.วาง งบทดลอง 4 แถว'!$E$1680:$J$2518,4,0)</f>
        <v>0</v>
      </c>
      <c r="V135" s="378">
        <f>VLOOKUP($B135,'1.วาง งบทดลอง 4 แถว'!$E$1680:$J$2518,5,0)</f>
        <v>6317000</v>
      </c>
      <c r="W135" s="379">
        <f>VLOOKUP($B135,'1.วาง งบทดลอง 4 แถว'!$E$1680:$J$2518,6,0)</f>
        <v>0</v>
      </c>
      <c r="X135" s="380">
        <f t="shared" si="18"/>
        <v>6317000</v>
      </c>
      <c r="Y135" s="385"/>
      <c r="Z135" s="385"/>
      <c r="AA135" s="385"/>
      <c r="AB135" s="377">
        <f>VLOOKUP($B135,'1.วาง งบทดลอง 4 แถว'!$E$2519:$J$3357,3,0)</f>
        <v>0</v>
      </c>
      <c r="AC135" s="378">
        <f>VLOOKUP($B135,'1.วาง งบทดลอง 4 แถว'!$E$2519:$J$3357,4,0)</f>
        <v>0</v>
      </c>
      <c r="AD135" s="378">
        <f>VLOOKUP($B135,'1.วาง งบทดลอง 4 แถว'!$E$2519:$J$3357,5,0)</f>
        <v>14478464.16</v>
      </c>
      <c r="AE135" s="379">
        <f>VLOOKUP($B135,'1.วาง งบทดลอง 4 แถว'!$E$2519:$J$3357,6,0)</f>
        <v>0</v>
      </c>
      <c r="AF135" s="380">
        <f t="shared" si="19"/>
        <v>14478464.16</v>
      </c>
      <c r="AG135" s="384"/>
      <c r="AH135" s="385"/>
      <c r="AI135" s="385"/>
      <c r="AJ135" s="377">
        <f>VLOOKUP($B135,'1.วาง งบทดลอง 4 แถว'!$E$3358:$J$4196,3,0)</f>
        <v>0</v>
      </c>
      <c r="AK135" s="378">
        <f>VLOOKUP($B135,'1.วาง งบทดลอง 4 แถว'!$E$3358:$J$4196,4,0)</f>
        <v>0</v>
      </c>
      <c r="AL135" s="378">
        <f>VLOOKUP($B135,'1.วาง งบทดลอง 4 แถว'!$E$3358:$J$4196,5,0)</f>
        <v>9314000</v>
      </c>
      <c r="AM135" s="379">
        <f>VLOOKUP($B135,'1.วาง งบทดลอง 4 แถว'!$E$3358:$J$4196,6,0)</f>
        <v>0</v>
      </c>
      <c r="AN135" s="380">
        <f t="shared" si="20"/>
        <v>9314000</v>
      </c>
      <c r="AO135" s="385"/>
      <c r="AP135" s="385"/>
      <c r="AQ135" s="385"/>
      <c r="AR135" s="377">
        <f>VLOOKUP($B135,'1.วาง งบทดลอง 4 แถว'!$E$4197:$J$5035,3,0)</f>
        <v>0</v>
      </c>
      <c r="AS135" s="378">
        <f>VLOOKUP($B135,'1.วาง งบทดลอง 4 แถว'!$E$4197:$J$5035,4,0)</f>
        <v>0</v>
      </c>
      <c r="AT135" s="378">
        <f>VLOOKUP($B135,'1.วาง งบทดลอง 4 แถว'!$E$4197:$J$5035,5,0)</f>
        <v>6765400</v>
      </c>
      <c r="AU135" s="379">
        <f>VLOOKUP($B135,'1.วาง งบทดลอง 4 แถว'!$E$4197:$J$5035,6,0)</f>
        <v>0</v>
      </c>
      <c r="AV135" s="380">
        <f t="shared" si="21"/>
        <v>6765400</v>
      </c>
      <c r="AW135" s="384"/>
      <c r="AX135" s="385"/>
      <c r="AY135" s="385"/>
      <c r="AZ135" s="377">
        <f>VLOOKUP($B135,'1.วาง งบทดลอง 4 แถว'!$E$5036:$J$5874,3,0)</f>
        <v>0</v>
      </c>
      <c r="BA135" s="378">
        <f>VLOOKUP($B135,'1.วาง งบทดลอง 4 แถว'!$E$5036:$J$5874,4,0)</f>
        <v>0</v>
      </c>
      <c r="BB135" s="378">
        <f>VLOOKUP($B135,'1.วาง งบทดลอง 4 แถว'!$E$5036:$J$5874,5,0)</f>
        <v>9708750</v>
      </c>
      <c r="BC135" s="379">
        <f>VLOOKUP($B135,'1.วาง งบทดลอง 4 แถว'!$E$5036:$J$5874,6,0)</f>
        <v>0</v>
      </c>
      <c r="BD135" s="380">
        <f t="shared" si="22"/>
        <v>9708750</v>
      </c>
      <c r="BE135" s="384"/>
      <c r="BF135" s="385"/>
      <c r="BG135" s="385"/>
      <c r="BH135" s="377">
        <f>VLOOKUP($B135,'1.วาง งบทดลอง 4 แถว'!$E$5875:$J$6713,3,0)</f>
        <v>0</v>
      </c>
      <c r="BI135" s="378">
        <f>VLOOKUP($B135,'1.วาง งบทดลอง 4 แถว'!$E$5875:$J$6713,4,0)</f>
        <v>0</v>
      </c>
      <c r="BJ135" s="378">
        <f>VLOOKUP($B135,'1.วาง งบทดลอง 4 แถว'!$E$5875:$J$6713,5,0)</f>
        <v>410000</v>
      </c>
      <c r="BK135" s="379">
        <f>VLOOKUP($B135,'1.วาง งบทดลอง 4 แถว'!$E$5875:$J$6713,6,0)</f>
        <v>0</v>
      </c>
      <c r="BL135" s="380">
        <f t="shared" si="23"/>
        <v>410000</v>
      </c>
      <c r="BM135" s="385"/>
      <c r="BN135" s="385"/>
      <c r="BO135" s="386"/>
    </row>
    <row r="136" spans="1:67" ht="19.5" customHeight="1">
      <c r="A136" s="374">
        <v>133</v>
      </c>
      <c r="B136" s="375" t="s">
        <v>538</v>
      </c>
      <c r="C136" s="376" t="s">
        <v>49</v>
      </c>
      <c r="D136" s="377">
        <f>VLOOKUP($B136,'1.วาง งบทดลอง 4 แถว'!$E$2:$J$840,3,0)</f>
        <v>0</v>
      </c>
      <c r="E136" s="378">
        <f>VLOOKUP($B136,'1.วาง งบทดลอง 4 แถว'!$E$2:$J$840,4,0)</f>
        <v>0</v>
      </c>
      <c r="F136" s="378">
        <f>VLOOKUP($B136,'1.วาง งบทดลอง 4 แถว'!$E$2:$J$840,5,0)</f>
        <v>0</v>
      </c>
      <c r="G136" s="379">
        <f>VLOOKUP($B136,'1.วาง งบทดลอง 4 แถว'!$E$2:$J$840,6,0)</f>
        <v>0</v>
      </c>
      <c r="H136" s="380">
        <f t="shared" si="16"/>
        <v>0</v>
      </c>
      <c r="I136" s="384"/>
      <c r="J136" s="385"/>
      <c r="K136" s="385"/>
      <c r="L136" s="377">
        <f>VLOOKUP($B136,'1.วาง งบทดลอง 4 แถว'!$E$841:$J$1679,3,0)</f>
        <v>0</v>
      </c>
      <c r="M136" s="378">
        <f>VLOOKUP($B136,'1.วาง งบทดลอง 4 แถว'!$E$841:$J$1679,4,0)</f>
        <v>0</v>
      </c>
      <c r="N136" s="378">
        <f>VLOOKUP($B136,'1.วาง งบทดลอง 4 แถว'!$E$841:$J$1679,5,0)</f>
        <v>0</v>
      </c>
      <c r="O136" s="379">
        <f>VLOOKUP($B136,'1.วาง งบทดลอง 4 แถว'!$E$841:$J$1679,6,0)</f>
        <v>0</v>
      </c>
      <c r="P136" s="380">
        <f t="shared" si="17"/>
        <v>0</v>
      </c>
      <c r="Q136" s="384"/>
      <c r="R136" s="385"/>
      <c r="S136" s="386"/>
      <c r="T136" s="377">
        <f>VLOOKUP($B136,'1.วาง งบทดลอง 4 แถว'!$E$1680:$J$2518,3,0)</f>
        <v>0</v>
      </c>
      <c r="U136" s="378">
        <f>VLOOKUP($B136,'1.วาง งบทดลอง 4 แถว'!$E$1680:$J$2518,4,0)</f>
        <v>0</v>
      </c>
      <c r="V136" s="378">
        <f>VLOOKUP($B136,'1.วาง งบทดลอง 4 แถว'!$E$1680:$J$2518,5,0)</f>
        <v>0</v>
      </c>
      <c r="W136" s="379">
        <f>VLOOKUP($B136,'1.วาง งบทดลอง 4 แถว'!$E$1680:$J$2518,6,0)</f>
        <v>0</v>
      </c>
      <c r="X136" s="380">
        <f t="shared" si="18"/>
        <v>0</v>
      </c>
      <c r="Y136" s="385"/>
      <c r="Z136" s="385"/>
      <c r="AA136" s="385"/>
      <c r="AB136" s="377">
        <f>VLOOKUP($B136,'1.วาง งบทดลอง 4 แถว'!$E$2519:$J$3357,3,0)</f>
        <v>0</v>
      </c>
      <c r="AC136" s="378">
        <f>VLOOKUP($B136,'1.วาง งบทดลอง 4 แถว'!$E$2519:$J$3357,4,0)</f>
        <v>0</v>
      </c>
      <c r="AD136" s="378">
        <f>VLOOKUP($B136,'1.วาง งบทดลอง 4 แถว'!$E$2519:$J$3357,5,0)</f>
        <v>0</v>
      </c>
      <c r="AE136" s="379">
        <f>VLOOKUP($B136,'1.วาง งบทดลอง 4 แถว'!$E$2519:$J$3357,6,0)</f>
        <v>0</v>
      </c>
      <c r="AF136" s="380">
        <f t="shared" si="19"/>
        <v>0</v>
      </c>
      <c r="AG136" s="384"/>
      <c r="AH136" s="385"/>
      <c r="AI136" s="385"/>
      <c r="AJ136" s="377">
        <f>VLOOKUP($B136,'1.วาง งบทดลอง 4 แถว'!$E$3358:$J$4196,3,0)</f>
        <v>0</v>
      </c>
      <c r="AK136" s="378">
        <f>VLOOKUP($B136,'1.วาง งบทดลอง 4 แถว'!$E$3358:$J$4196,4,0)</f>
        <v>0</v>
      </c>
      <c r="AL136" s="378">
        <f>VLOOKUP($B136,'1.วาง งบทดลอง 4 แถว'!$E$3358:$J$4196,5,0)</f>
        <v>0</v>
      </c>
      <c r="AM136" s="379">
        <f>VLOOKUP($B136,'1.วาง งบทดลอง 4 แถว'!$E$3358:$J$4196,6,0)</f>
        <v>0</v>
      </c>
      <c r="AN136" s="380">
        <f t="shared" si="20"/>
        <v>0</v>
      </c>
      <c r="AO136" s="385"/>
      <c r="AP136" s="385"/>
      <c r="AQ136" s="385"/>
      <c r="AR136" s="377">
        <f>VLOOKUP($B136,'1.วาง งบทดลอง 4 แถว'!$E$4197:$J$5035,3,0)</f>
        <v>0</v>
      </c>
      <c r="AS136" s="378">
        <f>VLOOKUP($B136,'1.วาง งบทดลอง 4 แถว'!$E$4197:$J$5035,4,0)</f>
        <v>0</v>
      </c>
      <c r="AT136" s="378">
        <f>VLOOKUP($B136,'1.วาง งบทดลอง 4 แถว'!$E$4197:$J$5035,5,0)</f>
        <v>0</v>
      </c>
      <c r="AU136" s="379">
        <f>VLOOKUP($B136,'1.วาง งบทดลอง 4 แถว'!$E$4197:$J$5035,6,0)</f>
        <v>0</v>
      </c>
      <c r="AV136" s="380">
        <f t="shared" si="21"/>
        <v>0</v>
      </c>
      <c r="AW136" s="384"/>
      <c r="AX136" s="385"/>
      <c r="AY136" s="385"/>
      <c r="AZ136" s="377">
        <f>VLOOKUP($B136,'1.วาง งบทดลอง 4 แถว'!$E$5036:$J$5874,3,0)</f>
        <v>0</v>
      </c>
      <c r="BA136" s="378">
        <f>VLOOKUP($B136,'1.วาง งบทดลอง 4 แถว'!$E$5036:$J$5874,4,0)</f>
        <v>0</v>
      </c>
      <c r="BB136" s="378">
        <f>VLOOKUP($B136,'1.วาง งบทดลอง 4 แถว'!$E$5036:$J$5874,5,0)</f>
        <v>0</v>
      </c>
      <c r="BC136" s="379">
        <f>VLOOKUP($B136,'1.วาง งบทดลอง 4 แถว'!$E$5036:$J$5874,6,0)</f>
        <v>0</v>
      </c>
      <c r="BD136" s="380">
        <f t="shared" si="22"/>
        <v>0</v>
      </c>
      <c r="BE136" s="384"/>
      <c r="BF136" s="385"/>
      <c r="BG136" s="385"/>
      <c r="BH136" s="377">
        <f>VLOOKUP($B136,'1.วาง งบทดลอง 4 แถว'!$E$5875:$J$6713,3,0)</f>
        <v>0</v>
      </c>
      <c r="BI136" s="378">
        <f>VLOOKUP($B136,'1.วาง งบทดลอง 4 แถว'!$E$5875:$J$6713,4,0)</f>
        <v>0</v>
      </c>
      <c r="BJ136" s="378">
        <f>VLOOKUP($B136,'1.วาง งบทดลอง 4 แถว'!$E$5875:$J$6713,5,0)</f>
        <v>0</v>
      </c>
      <c r="BK136" s="379">
        <f>VLOOKUP($B136,'1.วาง งบทดลอง 4 แถว'!$E$5875:$J$6713,6,0)</f>
        <v>0</v>
      </c>
      <c r="BL136" s="380">
        <f t="shared" si="23"/>
        <v>0</v>
      </c>
      <c r="BM136" s="385"/>
      <c r="BN136" s="385"/>
      <c r="BO136" s="386"/>
    </row>
    <row r="137" spans="1:67" ht="19.5" customHeight="1">
      <c r="A137" s="374">
        <v>134</v>
      </c>
      <c r="B137" s="375" t="s">
        <v>539</v>
      </c>
      <c r="C137" s="376" t="s">
        <v>50</v>
      </c>
      <c r="D137" s="377">
        <f>VLOOKUP($B137,'1.วาง งบทดลอง 4 แถว'!$E$2:$J$840,3,0)</f>
        <v>1239471.6599999999</v>
      </c>
      <c r="E137" s="378">
        <f>VLOOKUP($B137,'1.วาง งบทดลอง 4 แถว'!$E$2:$J$840,4,0)</f>
        <v>352305.67</v>
      </c>
      <c r="F137" s="378">
        <f>VLOOKUP($B137,'1.วาง งบทดลอง 4 แถว'!$E$2:$J$840,5,0)</f>
        <v>0</v>
      </c>
      <c r="G137" s="379">
        <f>VLOOKUP($B137,'1.วาง งบทดลอง 4 แถว'!$E$2:$J$840,6,0)</f>
        <v>45137912.630000003</v>
      </c>
      <c r="H137" s="380">
        <f t="shared" si="16"/>
        <v>-45137912.630000003</v>
      </c>
      <c r="I137" s="384"/>
      <c r="J137" s="385"/>
      <c r="K137" s="385"/>
      <c r="L137" s="377">
        <f>VLOOKUP($B137,'1.วาง งบทดลอง 4 แถว'!$E$841:$J$1679,3,0)</f>
        <v>0</v>
      </c>
      <c r="M137" s="378">
        <f>VLOOKUP($B137,'1.วาง งบทดลอง 4 แถว'!$E$841:$J$1679,4,0)</f>
        <v>0</v>
      </c>
      <c r="N137" s="378">
        <f>VLOOKUP($B137,'1.วาง งบทดลอง 4 แถว'!$E$841:$J$1679,5,0)</f>
        <v>0</v>
      </c>
      <c r="O137" s="379">
        <f>VLOOKUP($B137,'1.วาง งบทดลอง 4 แถว'!$E$841:$J$1679,6,0)</f>
        <v>7378058</v>
      </c>
      <c r="P137" s="380">
        <f t="shared" si="17"/>
        <v>-7378058</v>
      </c>
      <c r="Q137" s="384"/>
      <c r="R137" s="385"/>
      <c r="S137" s="386"/>
      <c r="T137" s="377">
        <f>VLOOKUP($B137,'1.วาง งบทดลอง 4 แถว'!$E$1680:$J$2518,3,0)</f>
        <v>0</v>
      </c>
      <c r="U137" s="378">
        <f>VLOOKUP($B137,'1.วาง งบทดลอง 4 แถว'!$E$1680:$J$2518,4,0)</f>
        <v>1350</v>
      </c>
      <c r="V137" s="378">
        <f>VLOOKUP($B137,'1.วาง งบทดลอง 4 แถว'!$E$1680:$J$2518,5,0)</f>
        <v>0</v>
      </c>
      <c r="W137" s="379">
        <f>VLOOKUP($B137,'1.วาง งบทดลอง 4 แถว'!$E$1680:$J$2518,6,0)</f>
        <v>6299436</v>
      </c>
      <c r="X137" s="380">
        <f t="shared" si="18"/>
        <v>-6299436</v>
      </c>
      <c r="Y137" s="385"/>
      <c r="Z137" s="385"/>
      <c r="AA137" s="385"/>
      <c r="AB137" s="377">
        <f>VLOOKUP($B137,'1.วาง งบทดลอง 4 แถว'!$E$2519:$J$3357,3,0)</f>
        <v>0</v>
      </c>
      <c r="AC137" s="378">
        <f>VLOOKUP($B137,'1.วาง งบทดลอง 4 แถว'!$E$2519:$J$3357,4,0)</f>
        <v>34726.54</v>
      </c>
      <c r="AD137" s="378">
        <f>VLOOKUP($B137,'1.วาง งบทดลอง 4 แถว'!$E$2519:$J$3357,5,0)</f>
        <v>0</v>
      </c>
      <c r="AE137" s="379">
        <f>VLOOKUP($B137,'1.วาง งบทดลอง 4 แถว'!$E$2519:$J$3357,6,0)</f>
        <v>8990317.3599999994</v>
      </c>
      <c r="AF137" s="380">
        <f t="shared" si="19"/>
        <v>-8990317.3599999994</v>
      </c>
      <c r="AG137" s="384"/>
      <c r="AH137" s="385"/>
      <c r="AI137" s="385"/>
      <c r="AJ137" s="377">
        <f>VLOOKUP($B137,'1.วาง งบทดลอง 4 แถว'!$E$3358:$J$4196,3,0)</f>
        <v>0</v>
      </c>
      <c r="AK137" s="378">
        <f>VLOOKUP($B137,'1.วาง งบทดลอง 4 แถว'!$E$3358:$J$4196,4,0)</f>
        <v>0</v>
      </c>
      <c r="AL137" s="378">
        <f>VLOOKUP($B137,'1.วาง งบทดลอง 4 แถว'!$E$3358:$J$4196,5,0)</f>
        <v>0</v>
      </c>
      <c r="AM137" s="379">
        <f>VLOOKUP($B137,'1.วาง งบทดลอง 4 แถว'!$E$3358:$J$4196,6,0)</f>
        <v>9313984.1400000006</v>
      </c>
      <c r="AN137" s="380">
        <f t="shared" si="20"/>
        <v>-9313984.1400000006</v>
      </c>
      <c r="AO137" s="385"/>
      <c r="AP137" s="385"/>
      <c r="AQ137" s="385"/>
      <c r="AR137" s="377">
        <f>VLOOKUP($B137,'1.วาง งบทดลอง 4 แถว'!$E$4197:$J$5035,3,0)</f>
        <v>0</v>
      </c>
      <c r="AS137" s="378">
        <f>VLOOKUP($B137,'1.วาง งบทดลอง 4 แถว'!$E$4197:$J$5035,4,0)</f>
        <v>0</v>
      </c>
      <c r="AT137" s="378">
        <f>VLOOKUP($B137,'1.วาง งบทดลอง 4 แถว'!$E$4197:$J$5035,5,0)</f>
        <v>0</v>
      </c>
      <c r="AU137" s="379">
        <f>VLOOKUP($B137,'1.วาง งบทดลอง 4 แถว'!$E$4197:$J$5035,6,0)</f>
        <v>6765387</v>
      </c>
      <c r="AV137" s="380">
        <f t="shared" si="21"/>
        <v>-6765387</v>
      </c>
      <c r="AW137" s="384"/>
      <c r="AX137" s="385"/>
      <c r="AY137" s="385"/>
      <c r="AZ137" s="377">
        <f>VLOOKUP($B137,'1.วาง งบทดลอง 4 แถว'!$E$5036:$J$5874,3,0)</f>
        <v>0</v>
      </c>
      <c r="BA137" s="378">
        <f>VLOOKUP($B137,'1.วาง งบทดลอง 4 แถว'!$E$5036:$J$5874,4,0)</f>
        <v>0</v>
      </c>
      <c r="BB137" s="378">
        <f>VLOOKUP($B137,'1.วาง งบทดลอง 4 แถว'!$E$5036:$J$5874,5,0)</f>
        <v>0</v>
      </c>
      <c r="BC137" s="379">
        <f>VLOOKUP($B137,'1.วาง งบทดลอง 4 แถว'!$E$5036:$J$5874,6,0)</f>
        <v>9708737.9900000002</v>
      </c>
      <c r="BD137" s="380">
        <f t="shared" si="22"/>
        <v>-9708737.9900000002</v>
      </c>
      <c r="BE137" s="384"/>
      <c r="BF137" s="385"/>
      <c r="BG137" s="385"/>
      <c r="BH137" s="377">
        <f>VLOOKUP($B137,'1.วาง งบทดลอง 4 แถว'!$E$5875:$J$6713,3,0)</f>
        <v>0</v>
      </c>
      <c r="BI137" s="378">
        <f>VLOOKUP($B137,'1.วาง งบทดลอง 4 แถว'!$E$5875:$J$6713,4,0)</f>
        <v>1366.67</v>
      </c>
      <c r="BJ137" s="378">
        <f>VLOOKUP($B137,'1.วาง งบทดลอง 4 แถว'!$E$5875:$J$6713,5,0)</f>
        <v>0</v>
      </c>
      <c r="BK137" s="379">
        <f>VLOOKUP($B137,'1.วาง งบทดลอง 4 แถว'!$E$5875:$J$6713,6,0)</f>
        <v>334833.37</v>
      </c>
      <c r="BL137" s="380">
        <f t="shared" si="23"/>
        <v>-334833.37</v>
      </c>
      <c r="BM137" s="385"/>
      <c r="BN137" s="385"/>
      <c r="BO137" s="386"/>
    </row>
    <row r="138" spans="1:67" ht="19.5" customHeight="1">
      <c r="A138" s="374">
        <v>135</v>
      </c>
      <c r="B138" s="375" t="s">
        <v>540</v>
      </c>
      <c r="C138" s="376" t="s">
        <v>51</v>
      </c>
      <c r="D138" s="377">
        <f>VLOOKUP($B138,'1.วาง งบทดลอง 4 แถว'!$E$2:$J$840,3,0)</f>
        <v>186465600</v>
      </c>
      <c r="E138" s="378">
        <f>VLOOKUP($B138,'1.วาง งบทดลอง 4 แถว'!$E$2:$J$840,4,0)</f>
        <v>1007118</v>
      </c>
      <c r="F138" s="378">
        <f>VLOOKUP($B138,'1.วาง งบทดลอง 4 แถว'!$E$2:$J$840,5,0)</f>
        <v>532097906.81999999</v>
      </c>
      <c r="G138" s="379">
        <f>VLOOKUP($B138,'1.วาง งบทดลอง 4 แถว'!$E$2:$J$840,6,0)</f>
        <v>0</v>
      </c>
      <c r="H138" s="380">
        <f t="shared" si="16"/>
        <v>532097906.81999999</v>
      </c>
      <c r="I138" s="384"/>
      <c r="J138" s="385"/>
      <c r="K138" s="385"/>
      <c r="L138" s="377">
        <f>VLOOKUP($B138,'1.วาง งบทดลอง 4 แถว'!$E$841:$J$1679,3,0)</f>
        <v>0</v>
      </c>
      <c r="M138" s="378">
        <f>VLOOKUP($B138,'1.วาง งบทดลอง 4 แถว'!$E$841:$J$1679,4,0)</f>
        <v>0</v>
      </c>
      <c r="N138" s="378">
        <f>VLOOKUP($B138,'1.วาง งบทดลอง 4 แถว'!$E$841:$J$1679,5,0)</f>
        <v>13592893</v>
      </c>
      <c r="O138" s="379">
        <f>VLOOKUP($B138,'1.วาง งบทดลอง 4 แถว'!$E$841:$J$1679,6,0)</f>
        <v>0</v>
      </c>
      <c r="P138" s="380">
        <f t="shared" si="17"/>
        <v>13592893</v>
      </c>
      <c r="Q138" s="384"/>
      <c r="R138" s="385"/>
      <c r="S138" s="386"/>
      <c r="T138" s="377">
        <f>VLOOKUP($B138,'1.วาง งบทดลอง 4 แถว'!$E$1680:$J$2518,3,0)</f>
        <v>0</v>
      </c>
      <c r="U138" s="378">
        <f>VLOOKUP($B138,'1.วาง งบทดลอง 4 แถว'!$E$1680:$J$2518,4,0)</f>
        <v>0</v>
      </c>
      <c r="V138" s="378">
        <f>VLOOKUP($B138,'1.วาง งบทดลอง 4 แถว'!$E$1680:$J$2518,5,0)</f>
        <v>37642891.799999997</v>
      </c>
      <c r="W138" s="379">
        <f>VLOOKUP($B138,'1.วาง งบทดลอง 4 แถว'!$E$1680:$J$2518,6,0)</f>
        <v>0</v>
      </c>
      <c r="X138" s="380">
        <f t="shared" si="18"/>
        <v>37642891.799999997</v>
      </c>
      <c r="Y138" s="385"/>
      <c r="Z138" s="385"/>
      <c r="AA138" s="385"/>
      <c r="AB138" s="377">
        <f>VLOOKUP($B138,'1.วาง งบทดลอง 4 แถว'!$E$2519:$J$3357,3,0)</f>
        <v>0</v>
      </c>
      <c r="AC138" s="378">
        <f>VLOOKUP($B138,'1.วาง งบทดลอง 4 แถว'!$E$2519:$J$3357,4,0)</f>
        <v>0</v>
      </c>
      <c r="AD138" s="378">
        <f>VLOOKUP($B138,'1.วาง งบทดลอง 4 แถว'!$E$2519:$J$3357,5,0)</f>
        <v>106116016.86</v>
      </c>
      <c r="AE138" s="379">
        <f>VLOOKUP($B138,'1.วาง งบทดลอง 4 แถว'!$E$2519:$J$3357,6,0)</f>
        <v>0</v>
      </c>
      <c r="AF138" s="380">
        <f t="shared" si="19"/>
        <v>106116016.86</v>
      </c>
      <c r="AG138" s="384"/>
      <c r="AH138" s="385"/>
      <c r="AI138" s="385"/>
      <c r="AJ138" s="377">
        <f>VLOOKUP($B138,'1.วาง งบทดลอง 4 แถว'!$E$3358:$J$4196,3,0)</f>
        <v>0</v>
      </c>
      <c r="AK138" s="378">
        <f>VLOOKUP($B138,'1.วาง งบทดลอง 4 แถว'!$E$3358:$J$4196,4,0)</f>
        <v>0</v>
      </c>
      <c r="AL138" s="378">
        <f>VLOOKUP($B138,'1.วาง งบทดลอง 4 แถว'!$E$3358:$J$4196,5,0)</f>
        <v>13580377</v>
      </c>
      <c r="AM138" s="379">
        <f>VLOOKUP($B138,'1.วาง งบทดลอง 4 แถว'!$E$3358:$J$4196,6,0)</f>
        <v>0</v>
      </c>
      <c r="AN138" s="380">
        <f t="shared" si="20"/>
        <v>13580377</v>
      </c>
      <c r="AO138" s="385"/>
      <c r="AP138" s="385"/>
      <c r="AQ138" s="385"/>
      <c r="AR138" s="377">
        <f>VLOOKUP($B138,'1.วาง งบทดลอง 4 แถว'!$E$4197:$J$5035,3,0)</f>
        <v>0</v>
      </c>
      <c r="AS138" s="378">
        <f>VLOOKUP($B138,'1.วาง งบทดลอง 4 แถว'!$E$4197:$J$5035,4,0)</f>
        <v>0</v>
      </c>
      <c r="AT138" s="378">
        <f>VLOOKUP($B138,'1.วาง งบทดลอง 4 แถว'!$E$4197:$J$5035,5,0)</f>
        <v>14802800</v>
      </c>
      <c r="AU138" s="379">
        <f>VLOOKUP($B138,'1.วาง งบทดลอง 4 แถว'!$E$4197:$J$5035,6,0)</f>
        <v>0</v>
      </c>
      <c r="AV138" s="380">
        <f t="shared" si="21"/>
        <v>14802800</v>
      </c>
      <c r="AW138" s="384"/>
      <c r="AX138" s="385"/>
      <c r="AY138" s="385"/>
      <c r="AZ138" s="377">
        <f>VLOOKUP($B138,'1.วาง งบทดลอง 4 แถว'!$E$5036:$J$5874,3,0)</f>
        <v>0</v>
      </c>
      <c r="BA138" s="378">
        <f>VLOOKUP($B138,'1.วาง งบทดลอง 4 แถว'!$E$5036:$J$5874,4,0)</f>
        <v>0</v>
      </c>
      <c r="BB138" s="378">
        <f>VLOOKUP($B138,'1.วาง งบทดลอง 4 แถว'!$E$5036:$J$5874,5,0)</f>
        <v>13005000</v>
      </c>
      <c r="BC138" s="379">
        <f>VLOOKUP($B138,'1.วาง งบทดลอง 4 แถว'!$E$5036:$J$5874,6,0)</f>
        <v>0</v>
      </c>
      <c r="BD138" s="380">
        <f t="shared" si="22"/>
        <v>13005000</v>
      </c>
      <c r="BE138" s="384"/>
      <c r="BF138" s="385"/>
      <c r="BG138" s="385"/>
      <c r="BH138" s="377">
        <f>VLOOKUP($B138,'1.วาง งบทดลอง 4 แถว'!$E$5875:$J$6713,3,0)</f>
        <v>0</v>
      </c>
      <c r="BI138" s="378">
        <f>VLOOKUP($B138,'1.วาง งบทดลอง 4 แถว'!$E$5875:$J$6713,4,0)</f>
        <v>0</v>
      </c>
      <c r="BJ138" s="378">
        <f>VLOOKUP($B138,'1.วาง งบทดลอง 4 แถว'!$E$5875:$J$6713,5,0)</f>
        <v>5075310</v>
      </c>
      <c r="BK138" s="379">
        <f>VLOOKUP($B138,'1.วาง งบทดลอง 4 แถว'!$E$5875:$J$6713,6,0)</f>
        <v>0</v>
      </c>
      <c r="BL138" s="380">
        <f t="shared" si="23"/>
        <v>5075310</v>
      </c>
      <c r="BM138" s="385"/>
      <c r="BN138" s="385"/>
      <c r="BO138" s="386"/>
    </row>
    <row r="139" spans="1:67" ht="19.5" customHeight="1">
      <c r="A139" s="374">
        <v>136</v>
      </c>
      <c r="B139" s="375" t="s">
        <v>541</v>
      </c>
      <c r="C139" s="376" t="s">
        <v>52</v>
      </c>
      <c r="D139" s="377">
        <f>VLOOKUP($B139,'1.วาง งบทดลอง 4 แถว'!$E$2:$J$840,3,0)</f>
        <v>186465600</v>
      </c>
      <c r="E139" s="378">
        <f>VLOOKUP($B139,'1.วาง งบทดลอง 4 แถว'!$E$2:$J$840,4,0)</f>
        <v>186465600</v>
      </c>
      <c r="F139" s="378">
        <f>VLOOKUP($B139,'1.วาง งบทดลอง 4 แถว'!$E$2:$J$840,5,0)</f>
        <v>0</v>
      </c>
      <c r="G139" s="379">
        <f>VLOOKUP($B139,'1.วาง งบทดลอง 4 แถว'!$E$2:$J$840,6,0)</f>
        <v>0</v>
      </c>
      <c r="H139" s="380">
        <f t="shared" si="16"/>
        <v>0</v>
      </c>
      <c r="I139" s="384"/>
      <c r="J139" s="385"/>
      <c r="K139" s="385"/>
      <c r="L139" s="377">
        <f>VLOOKUP($B139,'1.วาง งบทดลอง 4 แถว'!$E$841:$J$1679,3,0)</f>
        <v>0</v>
      </c>
      <c r="M139" s="378">
        <f>VLOOKUP($B139,'1.วาง งบทดลอง 4 แถว'!$E$841:$J$1679,4,0)</f>
        <v>0</v>
      </c>
      <c r="N139" s="378">
        <f>VLOOKUP($B139,'1.วาง งบทดลอง 4 แถว'!$E$841:$J$1679,5,0)</f>
        <v>0</v>
      </c>
      <c r="O139" s="379">
        <f>VLOOKUP($B139,'1.วาง งบทดลอง 4 แถว'!$E$841:$J$1679,6,0)</f>
        <v>0</v>
      </c>
      <c r="P139" s="380">
        <f t="shared" si="17"/>
        <v>0</v>
      </c>
      <c r="Q139" s="384"/>
      <c r="R139" s="385"/>
      <c r="S139" s="386"/>
      <c r="T139" s="377">
        <f>VLOOKUP($B139,'1.วาง งบทดลอง 4 แถว'!$E$1680:$J$2518,3,0)</f>
        <v>0</v>
      </c>
      <c r="U139" s="378">
        <f>VLOOKUP($B139,'1.วาง งบทดลอง 4 แถว'!$E$1680:$J$2518,4,0)</f>
        <v>0</v>
      </c>
      <c r="V139" s="378">
        <f>VLOOKUP($B139,'1.วาง งบทดลอง 4 แถว'!$E$1680:$J$2518,5,0)</f>
        <v>0</v>
      </c>
      <c r="W139" s="379">
        <f>VLOOKUP($B139,'1.วาง งบทดลอง 4 แถว'!$E$1680:$J$2518,6,0)</f>
        <v>0</v>
      </c>
      <c r="X139" s="380">
        <f t="shared" si="18"/>
        <v>0</v>
      </c>
      <c r="Y139" s="385"/>
      <c r="Z139" s="385"/>
      <c r="AA139" s="385"/>
      <c r="AB139" s="377">
        <f>VLOOKUP($B139,'1.วาง งบทดลอง 4 แถว'!$E$2519:$J$3357,3,0)</f>
        <v>0</v>
      </c>
      <c r="AC139" s="378">
        <f>VLOOKUP($B139,'1.วาง งบทดลอง 4 แถว'!$E$2519:$J$3357,4,0)</f>
        <v>0</v>
      </c>
      <c r="AD139" s="378">
        <f>VLOOKUP($B139,'1.วาง งบทดลอง 4 แถว'!$E$2519:$J$3357,5,0)</f>
        <v>0</v>
      </c>
      <c r="AE139" s="379">
        <f>VLOOKUP($B139,'1.วาง งบทดลอง 4 แถว'!$E$2519:$J$3357,6,0)</f>
        <v>0</v>
      </c>
      <c r="AF139" s="380">
        <f t="shared" si="19"/>
        <v>0</v>
      </c>
      <c r="AG139" s="384"/>
      <c r="AH139" s="385"/>
      <c r="AI139" s="385"/>
      <c r="AJ139" s="377">
        <f>VLOOKUP($B139,'1.วาง งบทดลอง 4 แถว'!$E$3358:$J$4196,3,0)</f>
        <v>0</v>
      </c>
      <c r="AK139" s="378">
        <f>VLOOKUP($B139,'1.วาง งบทดลอง 4 แถว'!$E$3358:$J$4196,4,0)</f>
        <v>0</v>
      </c>
      <c r="AL139" s="378">
        <f>VLOOKUP($B139,'1.วาง งบทดลอง 4 แถว'!$E$3358:$J$4196,5,0)</f>
        <v>0</v>
      </c>
      <c r="AM139" s="379">
        <f>VLOOKUP($B139,'1.วาง งบทดลอง 4 แถว'!$E$3358:$J$4196,6,0)</f>
        <v>0</v>
      </c>
      <c r="AN139" s="380">
        <f t="shared" si="20"/>
        <v>0</v>
      </c>
      <c r="AO139" s="385"/>
      <c r="AP139" s="385"/>
      <c r="AQ139" s="385"/>
      <c r="AR139" s="377">
        <f>VLOOKUP($B139,'1.วาง งบทดลอง 4 แถว'!$E$4197:$J$5035,3,0)</f>
        <v>0</v>
      </c>
      <c r="AS139" s="378">
        <f>VLOOKUP($B139,'1.วาง งบทดลอง 4 แถว'!$E$4197:$J$5035,4,0)</f>
        <v>0</v>
      </c>
      <c r="AT139" s="378">
        <f>VLOOKUP($B139,'1.วาง งบทดลอง 4 แถว'!$E$4197:$J$5035,5,0)</f>
        <v>0</v>
      </c>
      <c r="AU139" s="379">
        <f>VLOOKUP($B139,'1.วาง งบทดลอง 4 แถว'!$E$4197:$J$5035,6,0)</f>
        <v>0</v>
      </c>
      <c r="AV139" s="380">
        <f t="shared" si="21"/>
        <v>0</v>
      </c>
      <c r="AW139" s="384"/>
      <c r="AX139" s="385"/>
      <c r="AY139" s="385"/>
      <c r="AZ139" s="377">
        <f>VLOOKUP($B139,'1.วาง งบทดลอง 4 แถว'!$E$5036:$J$5874,3,0)</f>
        <v>0</v>
      </c>
      <c r="BA139" s="378">
        <f>VLOOKUP($B139,'1.วาง งบทดลอง 4 แถว'!$E$5036:$J$5874,4,0)</f>
        <v>0</v>
      </c>
      <c r="BB139" s="378">
        <f>VLOOKUP($B139,'1.วาง งบทดลอง 4 แถว'!$E$5036:$J$5874,5,0)</f>
        <v>0</v>
      </c>
      <c r="BC139" s="379">
        <f>VLOOKUP($B139,'1.วาง งบทดลอง 4 แถว'!$E$5036:$J$5874,6,0)</f>
        <v>0</v>
      </c>
      <c r="BD139" s="380">
        <f t="shared" si="22"/>
        <v>0</v>
      </c>
      <c r="BE139" s="384"/>
      <c r="BF139" s="385"/>
      <c r="BG139" s="385"/>
      <c r="BH139" s="377">
        <f>VLOOKUP($B139,'1.วาง งบทดลอง 4 แถว'!$E$5875:$J$6713,3,0)</f>
        <v>0</v>
      </c>
      <c r="BI139" s="378">
        <f>VLOOKUP($B139,'1.วาง งบทดลอง 4 แถว'!$E$5875:$J$6713,4,0)</f>
        <v>0</v>
      </c>
      <c r="BJ139" s="378">
        <f>VLOOKUP($B139,'1.วาง งบทดลอง 4 แถว'!$E$5875:$J$6713,5,0)</f>
        <v>0</v>
      </c>
      <c r="BK139" s="379">
        <f>VLOOKUP($B139,'1.วาง งบทดลอง 4 แถว'!$E$5875:$J$6713,6,0)</f>
        <v>0</v>
      </c>
      <c r="BL139" s="380">
        <f t="shared" si="23"/>
        <v>0</v>
      </c>
      <c r="BM139" s="385"/>
      <c r="BN139" s="385"/>
      <c r="BO139" s="386"/>
    </row>
    <row r="140" spans="1:67" s="200" customFormat="1" ht="19.5" customHeight="1">
      <c r="A140" s="374">
        <v>137</v>
      </c>
      <c r="B140" s="395" t="s">
        <v>542</v>
      </c>
      <c r="C140" s="396" t="s">
        <v>53</v>
      </c>
      <c r="D140" s="377">
        <f>VLOOKUP($B140,'1.วาง งบทดลอง 4 แถว'!$E$2:$J$840,3,0)</f>
        <v>0</v>
      </c>
      <c r="E140" s="378">
        <f>VLOOKUP($B140,'1.วาง งบทดลอง 4 แถว'!$E$2:$J$840,4,0)</f>
        <v>24692924.16</v>
      </c>
      <c r="F140" s="378">
        <f>VLOOKUP($B140,'1.วาง งบทดลอง 4 แถว'!$E$2:$J$840,5,0)</f>
        <v>0</v>
      </c>
      <c r="G140" s="379">
        <f>VLOOKUP($B140,'1.วาง งบทดลอง 4 แถว'!$E$2:$J$840,6,0)</f>
        <v>196677795.72999999</v>
      </c>
      <c r="H140" s="380">
        <f t="shared" si="16"/>
        <v>-196677795.72999999</v>
      </c>
      <c r="I140" s="397"/>
      <c r="J140" s="398"/>
      <c r="K140" s="398"/>
      <c r="L140" s="377">
        <f>VLOOKUP($B140,'1.วาง งบทดลอง 4 แถว'!$E$841:$J$1679,3,0)</f>
        <v>0</v>
      </c>
      <c r="M140" s="378">
        <f>VLOOKUP($B140,'1.วาง งบทดลอง 4 แถว'!$E$841:$J$1679,4,0)</f>
        <v>0</v>
      </c>
      <c r="N140" s="378">
        <f>VLOOKUP($B140,'1.วาง งบทดลอง 4 แถว'!$E$841:$J$1679,5,0)</f>
        <v>0</v>
      </c>
      <c r="O140" s="379">
        <f>VLOOKUP($B140,'1.วาง งบทดลอง 4 แถว'!$E$841:$J$1679,6,0)</f>
        <v>13592888</v>
      </c>
      <c r="P140" s="380">
        <f t="shared" si="17"/>
        <v>-13592888</v>
      </c>
      <c r="Q140" s="397"/>
      <c r="R140" s="398"/>
      <c r="S140" s="399"/>
      <c r="T140" s="377">
        <f>VLOOKUP($B140,'1.วาง งบทดลอง 4 แถว'!$E$1680:$J$2518,3,0)</f>
        <v>0</v>
      </c>
      <c r="U140" s="378">
        <f>VLOOKUP($B140,'1.วาง งบทดลอง 4 แถว'!$E$1680:$J$2518,4,0)</f>
        <v>88290.64</v>
      </c>
      <c r="V140" s="378">
        <f>VLOOKUP($B140,'1.วาง งบทดลอง 4 แถว'!$E$1680:$J$2518,5,0)</f>
        <v>0</v>
      </c>
      <c r="W140" s="379">
        <f>VLOOKUP($B140,'1.วาง งบทดลอง 4 แถว'!$E$1680:$J$2518,6,0)</f>
        <v>12577580.560000001</v>
      </c>
      <c r="X140" s="380">
        <f t="shared" si="18"/>
        <v>-12577580.560000001</v>
      </c>
      <c r="Y140" s="398"/>
      <c r="Z140" s="398"/>
      <c r="AA140" s="398"/>
      <c r="AB140" s="377">
        <f>VLOOKUP($B140,'1.วาง งบทดลอง 4 แถว'!$E$2519:$J$3357,3,0)</f>
        <v>0</v>
      </c>
      <c r="AC140" s="378">
        <f>VLOOKUP($B140,'1.วาง งบทดลอง 4 แถว'!$E$2519:$J$3357,4,0)</f>
        <v>329920.05</v>
      </c>
      <c r="AD140" s="378">
        <f>VLOOKUP($B140,'1.วาง งบทดลอง 4 แถว'!$E$2519:$J$3357,5,0)</f>
        <v>0</v>
      </c>
      <c r="AE140" s="379">
        <f>VLOOKUP($B140,'1.วาง งบทดลอง 4 แถว'!$E$2519:$J$3357,6,0)</f>
        <v>48746956.82</v>
      </c>
      <c r="AF140" s="380">
        <f t="shared" si="19"/>
        <v>-48746956.82</v>
      </c>
      <c r="AG140" s="397"/>
      <c r="AH140" s="398"/>
      <c r="AI140" s="398"/>
      <c r="AJ140" s="377">
        <f>VLOOKUP($B140,'1.วาง งบทดลอง 4 แถว'!$E$3358:$J$4196,3,0)</f>
        <v>0</v>
      </c>
      <c r="AK140" s="378">
        <f>VLOOKUP($B140,'1.วาง งบทดลอง 4 แถว'!$E$3358:$J$4196,4,0)</f>
        <v>3537.92</v>
      </c>
      <c r="AL140" s="378">
        <f>VLOOKUP($B140,'1.วาง งบทดลอง 4 แถว'!$E$3358:$J$4196,5,0)</f>
        <v>0</v>
      </c>
      <c r="AM140" s="379">
        <f>VLOOKUP($B140,'1.วาง งบทดลอง 4 แถว'!$E$3358:$J$4196,6,0)</f>
        <v>13142665.109999999</v>
      </c>
      <c r="AN140" s="380">
        <f t="shared" si="20"/>
        <v>-13142665.109999999</v>
      </c>
      <c r="AO140" s="398"/>
      <c r="AP140" s="398"/>
      <c r="AQ140" s="398"/>
      <c r="AR140" s="377">
        <f>VLOOKUP($B140,'1.วาง งบทดลอง 4 แถว'!$E$4197:$J$5035,3,0)</f>
        <v>0</v>
      </c>
      <c r="AS140" s="378">
        <f>VLOOKUP($B140,'1.วาง งบทดลอง 4 แถว'!$E$4197:$J$5035,4,0)</f>
        <v>0</v>
      </c>
      <c r="AT140" s="378">
        <f>VLOOKUP($B140,'1.วาง งบทดลอง 4 แถว'!$E$4197:$J$5035,5,0)</f>
        <v>0</v>
      </c>
      <c r="AU140" s="379">
        <f>VLOOKUP($B140,'1.วาง งบทดลอง 4 แถว'!$E$4197:$J$5035,6,0)</f>
        <v>14802797</v>
      </c>
      <c r="AV140" s="380">
        <f t="shared" si="21"/>
        <v>-14802797</v>
      </c>
      <c r="AW140" s="397"/>
      <c r="AX140" s="398"/>
      <c r="AY140" s="398"/>
      <c r="AZ140" s="377">
        <f>VLOOKUP($B140,'1.วาง งบทดลอง 4 แถว'!$E$5036:$J$5874,3,0)</f>
        <v>0</v>
      </c>
      <c r="BA140" s="378">
        <f>VLOOKUP($B140,'1.วาง งบทดลอง 4 แถว'!$E$5036:$J$5874,4,0)</f>
        <v>0</v>
      </c>
      <c r="BB140" s="378">
        <f>VLOOKUP($B140,'1.วาง งบทดลอง 4 แถว'!$E$5036:$J$5874,5,0)</f>
        <v>0</v>
      </c>
      <c r="BC140" s="379">
        <f>VLOOKUP($B140,'1.วาง งบทดลอง 4 แถว'!$E$5036:$J$5874,6,0)</f>
        <v>13004998</v>
      </c>
      <c r="BD140" s="380">
        <f t="shared" si="22"/>
        <v>-13004998</v>
      </c>
      <c r="BE140" s="397"/>
      <c r="BF140" s="398"/>
      <c r="BG140" s="398"/>
      <c r="BH140" s="377">
        <f>VLOOKUP($B140,'1.วาง งบทดลอง 4 แถว'!$E$5875:$J$6713,3,0)</f>
        <v>0</v>
      </c>
      <c r="BI140" s="378">
        <f>VLOOKUP($B140,'1.วาง งบทดลอง 4 แถว'!$E$5875:$J$6713,4,0)</f>
        <v>16733.7</v>
      </c>
      <c r="BJ140" s="378">
        <f>VLOOKUP($B140,'1.วาง งบทดลอง 4 แถว'!$E$5875:$J$6713,5,0)</f>
        <v>0</v>
      </c>
      <c r="BK140" s="379">
        <f>VLOOKUP($B140,'1.วาง งบทดลอง 4 แถว'!$E$5875:$J$6713,6,0)</f>
        <v>2950831.6</v>
      </c>
      <c r="BL140" s="380">
        <f t="shared" si="23"/>
        <v>-2950831.6</v>
      </c>
      <c r="BM140" s="398"/>
      <c r="BN140" s="398"/>
      <c r="BO140" s="399"/>
    </row>
    <row r="141" spans="1:67" ht="19.5" customHeight="1">
      <c r="A141" s="374">
        <v>138</v>
      </c>
      <c r="B141" s="375" t="s">
        <v>543</v>
      </c>
      <c r="C141" s="376" t="s">
        <v>54</v>
      </c>
      <c r="D141" s="377">
        <f>VLOOKUP($B141,'1.วาง งบทดลอง 4 แถว'!$E$2:$J$840,3,0)</f>
        <v>0</v>
      </c>
      <c r="E141" s="378">
        <f>VLOOKUP($B141,'1.วาง งบทดลอง 4 แถว'!$E$2:$J$840,4,0)</f>
        <v>3315462.01</v>
      </c>
      <c r="F141" s="378">
        <f>VLOOKUP($B141,'1.วาง งบทดลอง 4 แถว'!$E$2:$J$840,5,0)</f>
        <v>14603232</v>
      </c>
      <c r="G141" s="379">
        <f>VLOOKUP($B141,'1.วาง งบทดลอง 4 แถว'!$E$2:$J$840,6,0)</f>
        <v>0</v>
      </c>
      <c r="H141" s="380">
        <f t="shared" si="16"/>
        <v>14603232</v>
      </c>
      <c r="I141" s="384"/>
      <c r="J141" s="385"/>
      <c r="K141" s="385"/>
      <c r="L141" s="377">
        <f>VLOOKUP($B141,'1.วาง งบทดลอง 4 แถว'!$E$841:$J$1679,3,0)</f>
        <v>0</v>
      </c>
      <c r="M141" s="378">
        <f>VLOOKUP($B141,'1.วาง งบทดลอง 4 แถว'!$E$841:$J$1679,4,0)</f>
        <v>0</v>
      </c>
      <c r="N141" s="378">
        <f>VLOOKUP($B141,'1.วาง งบทดลอง 4 แถว'!$E$841:$J$1679,5,0)</f>
        <v>62000</v>
      </c>
      <c r="O141" s="379">
        <f>VLOOKUP($B141,'1.วาง งบทดลอง 4 แถว'!$E$841:$J$1679,6,0)</f>
        <v>0</v>
      </c>
      <c r="P141" s="380">
        <f t="shared" si="17"/>
        <v>62000</v>
      </c>
      <c r="Q141" s="384"/>
      <c r="R141" s="385"/>
      <c r="S141" s="386"/>
      <c r="T141" s="377">
        <f>VLOOKUP($B141,'1.วาง งบทดลอง 4 แถว'!$E$1680:$J$2518,3,0)</f>
        <v>899000</v>
      </c>
      <c r="U141" s="378">
        <f>VLOOKUP($B141,'1.วาง งบทดลอง 4 แถว'!$E$1680:$J$2518,4,0)</f>
        <v>0</v>
      </c>
      <c r="V141" s="378">
        <f>VLOOKUP($B141,'1.วาง งบทดลอง 4 แถว'!$E$1680:$J$2518,5,0)</f>
        <v>12218359</v>
      </c>
      <c r="W141" s="379">
        <f>VLOOKUP($B141,'1.วาง งบทดลอง 4 แถว'!$E$1680:$J$2518,6,0)</f>
        <v>0</v>
      </c>
      <c r="X141" s="380">
        <f t="shared" si="18"/>
        <v>12218359</v>
      </c>
      <c r="Y141" s="385"/>
      <c r="Z141" s="385"/>
      <c r="AA141" s="385"/>
      <c r="AB141" s="377">
        <f>VLOOKUP($B141,'1.วาง งบทดลอง 4 แถว'!$E$2519:$J$3357,3,0)</f>
        <v>0</v>
      </c>
      <c r="AC141" s="378">
        <f>VLOOKUP($B141,'1.วาง งบทดลอง 4 แถว'!$E$2519:$J$3357,4,0)</f>
        <v>0</v>
      </c>
      <c r="AD141" s="378">
        <f>VLOOKUP($B141,'1.วาง งบทดลอง 4 แถว'!$E$2519:$J$3357,5,0)</f>
        <v>17844805</v>
      </c>
      <c r="AE141" s="379">
        <f>VLOOKUP($B141,'1.วาง งบทดลอง 4 แถว'!$E$2519:$J$3357,6,0)</f>
        <v>0</v>
      </c>
      <c r="AF141" s="380">
        <f t="shared" si="19"/>
        <v>17844805</v>
      </c>
      <c r="AG141" s="384"/>
      <c r="AH141" s="385"/>
      <c r="AI141" s="385"/>
      <c r="AJ141" s="377">
        <f>VLOOKUP($B141,'1.วาง งบทดลอง 4 แถว'!$E$3358:$J$4196,3,0)</f>
        <v>0</v>
      </c>
      <c r="AK141" s="378">
        <f>VLOOKUP($B141,'1.วาง งบทดลอง 4 แถว'!$E$3358:$J$4196,4,0)</f>
        <v>0</v>
      </c>
      <c r="AL141" s="378">
        <f>VLOOKUP($B141,'1.วาง งบทดลอง 4 แถว'!$E$3358:$J$4196,5,0)</f>
        <v>2182016</v>
      </c>
      <c r="AM141" s="379">
        <f>VLOOKUP($B141,'1.วาง งบทดลอง 4 แถว'!$E$3358:$J$4196,6,0)</f>
        <v>0</v>
      </c>
      <c r="AN141" s="380">
        <f t="shared" si="20"/>
        <v>2182016</v>
      </c>
      <c r="AO141" s="385"/>
      <c r="AP141" s="385"/>
      <c r="AQ141" s="385"/>
      <c r="AR141" s="377">
        <f>VLOOKUP($B141,'1.วาง งบทดลอง 4 แถว'!$E$4197:$J$5035,3,0)</f>
        <v>0</v>
      </c>
      <c r="AS141" s="378">
        <f>VLOOKUP($B141,'1.วาง งบทดลอง 4 แถว'!$E$4197:$J$5035,4,0)</f>
        <v>0</v>
      </c>
      <c r="AT141" s="378">
        <f>VLOOKUP($B141,'1.วาง งบทดลอง 4 แถว'!$E$4197:$J$5035,5,0)</f>
        <v>6481000</v>
      </c>
      <c r="AU141" s="379">
        <f>VLOOKUP($B141,'1.วาง งบทดลอง 4 แถว'!$E$4197:$J$5035,6,0)</f>
        <v>0</v>
      </c>
      <c r="AV141" s="380">
        <f t="shared" si="21"/>
        <v>6481000</v>
      </c>
      <c r="AW141" s="384"/>
      <c r="AX141" s="385"/>
      <c r="AY141" s="385"/>
      <c r="AZ141" s="377">
        <f>VLOOKUP($B141,'1.วาง งบทดลอง 4 แถว'!$E$5036:$J$5874,3,0)</f>
        <v>0</v>
      </c>
      <c r="BA141" s="378">
        <f>VLOOKUP($B141,'1.วาง งบทดลอง 4 แถว'!$E$5036:$J$5874,4,0)</f>
        <v>0</v>
      </c>
      <c r="BB141" s="378">
        <f>VLOOKUP($B141,'1.วาง งบทดลอง 4 แถว'!$E$5036:$J$5874,5,0)</f>
        <v>0</v>
      </c>
      <c r="BC141" s="379">
        <f>VLOOKUP($B141,'1.วาง งบทดลอง 4 แถว'!$E$5036:$J$5874,6,0)</f>
        <v>0</v>
      </c>
      <c r="BD141" s="380">
        <f t="shared" si="22"/>
        <v>0</v>
      </c>
      <c r="BE141" s="384"/>
      <c r="BF141" s="385"/>
      <c r="BG141" s="385"/>
      <c r="BH141" s="377">
        <f>VLOOKUP($B141,'1.วาง งบทดลอง 4 แถว'!$E$5875:$J$6713,3,0)</f>
        <v>0</v>
      </c>
      <c r="BI141" s="378">
        <f>VLOOKUP($B141,'1.วาง งบทดลอง 4 แถว'!$E$5875:$J$6713,4,0)</f>
        <v>0</v>
      </c>
      <c r="BJ141" s="378">
        <f>VLOOKUP($B141,'1.วาง งบทดลอง 4 แถว'!$E$5875:$J$6713,5,0)</f>
        <v>0</v>
      </c>
      <c r="BK141" s="379">
        <f>VLOOKUP($B141,'1.วาง งบทดลอง 4 แถว'!$E$5875:$J$6713,6,0)</f>
        <v>0</v>
      </c>
      <c r="BL141" s="380">
        <f t="shared" si="23"/>
        <v>0</v>
      </c>
      <c r="BM141" s="385"/>
      <c r="BN141" s="385"/>
      <c r="BO141" s="386"/>
    </row>
    <row r="142" spans="1:67" ht="19.5" customHeight="1">
      <c r="A142" s="374">
        <v>139</v>
      </c>
      <c r="B142" s="375" t="s">
        <v>544</v>
      </c>
      <c r="C142" s="376" t="s">
        <v>55</v>
      </c>
      <c r="D142" s="377">
        <f>VLOOKUP($B142,'1.วาง งบทดลอง 4 แถว'!$E$2:$J$840,3,0)</f>
        <v>0</v>
      </c>
      <c r="E142" s="378">
        <f>VLOOKUP($B142,'1.วาง งบทดลอง 4 แถว'!$E$2:$J$840,4,0)</f>
        <v>0</v>
      </c>
      <c r="F142" s="378">
        <f>VLOOKUP($B142,'1.วาง งบทดลอง 4 แถว'!$E$2:$J$840,5,0)</f>
        <v>0</v>
      </c>
      <c r="G142" s="379">
        <f>VLOOKUP($B142,'1.วาง งบทดลอง 4 แถว'!$E$2:$J$840,6,0)</f>
        <v>0</v>
      </c>
      <c r="H142" s="380">
        <f t="shared" si="16"/>
        <v>0</v>
      </c>
      <c r="I142" s="384"/>
      <c r="J142" s="385"/>
      <c r="K142" s="385"/>
      <c r="L142" s="377">
        <f>VLOOKUP($B142,'1.วาง งบทดลอง 4 แถว'!$E$841:$J$1679,3,0)</f>
        <v>0</v>
      </c>
      <c r="M142" s="378">
        <f>VLOOKUP($B142,'1.วาง งบทดลอง 4 แถว'!$E$841:$J$1679,4,0)</f>
        <v>0</v>
      </c>
      <c r="N142" s="378">
        <f>VLOOKUP($B142,'1.วาง งบทดลอง 4 แถว'!$E$841:$J$1679,5,0)</f>
        <v>0</v>
      </c>
      <c r="O142" s="379">
        <f>VLOOKUP($B142,'1.วาง งบทดลอง 4 แถว'!$E$841:$J$1679,6,0)</f>
        <v>0</v>
      </c>
      <c r="P142" s="380">
        <f t="shared" si="17"/>
        <v>0</v>
      </c>
      <c r="Q142" s="384"/>
      <c r="R142" s="385"/>
      <c r="S142" s="386"/>
      <c r="T142" s="377">
        <f>VLOOKUP($B142,'1.วาง งบทดลอง 4 แถว'!$E$1680:$J$2518,3,0)</f>
        <v>0</v>
      </c>
      <c r="U142" s="378">
        <f>VLOOKUP($B142,'1.วาง งบทดลอง 4 แถว'!$E$1680:$J$2518,4,0)</f>
        <v>0</v>
      </c>
      <c r="V142" s="378">
        <f>VLOOKUP($B142,'1.วาง งบทดลอง 4 แถว'!$E$1680:$J$2518,5,0)</f>
        <v>0</v>
      </c>
      <c r="W142" s="379">
        <f>VLOOKUP($B142,'1.วาง งบทดลอง 4 แถว'!$E$1680:$J$2518,6,0)</f>
        <v>0</v>
      </c>
      <c r="X142" s="380">
        <f t="shared" si="18"/>
        <v>0</v>
      </c>
      <c r="Y142" s="385"/>
      <c r="Z142" s="385"/>
      <c r="AA142" s="385"/>
      <c r="AB142" s="377">
        <f>VLOOKUP($B142,'1.วาง งบทดลอง 4 แถว'!$E$2519:$J$3357,3,0)</f>
        <v>0</v>
      </c>
      <c r="AC142" s="378">
        <f>VLOOKUP($B142,'1.วาง งบทดลอง 4 แถว'!$E$2519:$J$3357,4,0)</f>
        <v>0</v>
      </c>
      <c r="AD142" s="378">
        <f>VLOOKUP($B142,'1.วาง งบทดลอง 4 แถว'!$E$2519:$J$3357,5,0)</f>
        <v>0</v>
      </c>
      <c r="AE142" s="379">
        <f>VLOOKUP($B142,'1.วาง งบทดลอง 4 แถว'!$E$2519:$J$3357,6,0)</f>
        <v>0</v>
      </c>
      <c r="AF142" s="380">
        <f t="shared" si="19"/>
        <v>0</v>
      </c>
      <c r="AG142" s="384"/>
      <c r="AH142" s="385"/>
      <c r="AI142" s="385"/>
      <c r="AJ142" s="377">
        <f>VLOOKUP($B142,'1.วาง งบทดลอง 4 แถว'!$E$3358:$J$4196,3,0)</f>
        <v>0</v>
      </c>
      <c r="AK142" s="378">
        <f>VLOOKUP($B142,'1.วาง งบทดลอง 4 แถว'!$E$3358:$J$4196,4,0)</f>
        <v>0</v>
      </c>
      <c r="AL142" s="378">
        <f>VLOOKUP($B142,'1.วาง งบทดลอง 4 แถว'!$E$3358:$J$4196,5,0)</f>
        <v>0</v>
      </c>
      <c r="AM142" s="379">
        <f>VLOOKUP($B142,'1.วาง งบทดลอง 4 แถว'!$E$3358:$J$4196,6,0)</f>
        <v>0</v>
      </c>
      <c r="AN142" s="380">
        <f t="shared" si="20"/>
        <v>0</v>
      </c>
      <c r="AO142" s="385"/>
      <c r="AP142" s="385"/>
      <c r="AQ142" s="385"/>
      <c r="AR142" s="377">
        <f>VLOOKUP($B142,'1.วาง งบทดลอง 4 แถว'!$E$4197:$J$5035,3,0)</f>
        <v>0</v>
      </c>
      <c r="AS142" s="378">
        <f>VLOOKUP($B142,'1.วาง งบทดลอง 4 แถว'!$E$4197:$J$5035,4,0)</f>
        <v>0</v>
      </c>
      <c r="AT142" s="378">
        <f>VLOOKUP($B142,'1.วาง งบทดลอง 4 แถว'!$E$4197:$J$5035,5,0)</f>
        <v>0</v>
      </c>
      <c r="AU142" s="379">
        <f>VLOOKUP($B142,'1.วาง งบทดลอง 4 แถว'!$E$4197:$J$5035,6,0)</f>
        <v>0</v>
      </c>
      <c r="AV142" s="380">
        <f t="shared" si="21"/>
        <v>0</v>
      </c>
      <c r="AW142" s="384"/>
      <c r="AX142" s="385"/>
      <c r="AY142" s="385"/>
      <c r="AZ142" s="377">
        <f>VLOOKUP($B142,'1.วาง งบทดลอง 4 แถว'!$E$5036:$J$5874,3,0)</f>
        <v>0</v>
      </c>
      <c r="BA142" s="378">
        <f>VLOOKUP($B142,'1.วาง งบทดลอง 4 แถว'!$E$5036:$J$5874,4,0)</f>
        <v>0</v>
      </c>
      <c r="BB142" s="378">
        <f>VLOOKUP($B142,'1.วาง งบทดลอง 4 แถว'!$E$5036:$J$5874,5,0)</f>
        <v>0</v>
      </c>
      <c r="BC142" s="379">
        <f>VLOOKUP($B142,'1.วาง งบทดลอง 4 แถว'!$E$5036:$J$5874,6,0)</f>
        <v>0</v>
      </c>
      <c r="BD142" s="380">
        <f t="shared" si="22"/>
        <v>0</v>
      </c>
      <c r="BE142" s="384"/>
      <c r="BF142" s="385"/>
      <c r="BG142" s="385"/>
      <c r="BH142" s="377">
        <f>VLOOKUP($B142,'1.วาง งบทดลอง 4 แถว'!$E$5875:$J$6713,3,0)</f>
        <v>0</v>
      </c>
      <c r="BI142" s="378">
        <f>VLOOKUP($B142,'1.วาง งบทดลอง 4 แถว'!$E$5875:$J$6713,4,0)</f>
        <v>0</v>
      </c>
      <c r="BJ142" s="378">
        <f>VLOOKUP($B142,'1.วาง งบทดลอง 4 แถว'!$E$5875:$J$6713,5,0)</f>
        <v>0</v>
      </c>
      <c r="BK142" s="379">
        <f>VLOOKUP($B142,'1.วาง งบทดลอง 4 แถว'!$E$5875:$J$6713,6,0)</f>
        <v>0</v>
      </c>
      <c r="BL142" s="380">
        <f t="shared" si="23"/>
        <v>0</v>
      </c>
      <c r="BM142" s="385"/>
      <c r="BN142" s="385"/>
      <c r="BO142" s="386"/>
    </row>
    <row r="143" spans="1:67" s="200" customFormat="1" ht="19.5" customHeight="1">
      <c r="A143" s="374">
        <v>140</v>
      </c>
      <c r="B143" s="395" t="s">
        <v>545</v>
      </c>
      <c r="C143" s="396" t="s">
        <v>1437</v>
      </c>
      <c r="D143" s="377">
        <f>VLOOKUP($B143,'1.วาง งบทดลอง 4 แถว'!$E$2:$J$840,3,0)</f>
        <v>2505439.2400000002</v>
      </c>
      <c r="E143" s="378">
        <f>VLOOKUP($B143,'1.วาง งบทดลอง 4 แถว'!$E$2:$J$840,4,0)</f>
        <v>46872.35</v>
      </c>
      <c r="F143" s="378">
        <f>VLOOKUP($B143,'1.วาง งบทดลอง 4 แถว'!$E$2:$J$840,5,0)</f>
        <v>0</v>
      </c>
      <c r="G143" s="379">
        <f>VLOOKUP($B143,'1.วาง งบทดลอง 4 แถว'!$E$2:$J$840,6,0)</f>
        <v>5925342.0800000001</v>
      </c>
      <c r="H143" s="380">
        <f t="shared" si="16"/>
        <v>-5925342.0800000001</v>
      </c>
      <c r="I143" s="397"/>
      <c r="J143" s="398"/>
      <c r="K143" s="398"/>
      <c r="L143" s="377">
        <f>VLOOKUP($B143,'1.วาง งบทดลอง 4 แถว'!$E$841:$J$1679,3,0)</f>
        <v>0</v>
      </c>
      <c r="M143" s="378">
        <f>VLOOKUP($B143,'1.วาง งบทดลอง 4 แถว'!$E$841:$J$1679,4,0)</f>
        <v>206.67</v>
      </c>
      <c r="N143" s="378">
        <f>VLOOKUP($B143,'1.วาง งบทดลอง 4 แถว'!$E$841:$J$1679,5,0)</f>
        <v>0</v>
      </c>
      <c r="O143" s="379">
        <f>VLOOKUP($B143,'1.วาง งบทดลอง 4 แถว'!$E$841:$J$1679,6,0)</f>
        <v>34145.980000000003</v>
      </c>
      <c r="P143" s="380">
        <f t="shared" si="17"/>
        <v>-34145.980000000003</v>
      </c>
      <c r="Q143" s="397"/>
      <c r="R143" s="398"/>
      <c r="S143" s="399"/>
      <c r="T143" s="377">
        <f>VLOOKUP($B143,'1.วาง งบทดลอง 4 แถว'!$E$1680:$J$2518,3,0)</f>
        <v>0</v>
      </c>
      <c r="U143" s="378">
        <f>VLOOKUP($B143,'1.วาง งบทดลอง 4 แถว'!$E$1680:$J$2518,4,0)</f>
        <v>281383.05</v>
      </c>
      <c r="V143" s="378">
        <f>VLOOKUP($B143,'1.วาง งบทดลอง 4 แถว'!$E$1680:$J$2518,5,0)</f>
        <v>0</v>
      </c>
      <c r="W143" s="379">
        <f>VLOOKUP($B143,'1.วาง งบทดลอง 4 แถว'!$E$1680:$J$2518,6,0)</f>
        <v>5840726.0499999998</v>
      </c>
      <c r="X143" s="380">
        <f t="shared" si="18"/>
        <v>-5840726.0499999998</v>
      </c>
      <c r="Y143" s="398"/>
      <c r="Z143" s="398"/>
      <c r="AA143" s="398"/>
      <c r="AB143" s="377">
        <f>VLOOKUP($B143,'1.วาง งบทดลอง 4 แถว'!$E$2519:$J$3357,3,0)</f>
        <v>0</v>
      </c>
      <c r="AC143" s="378">
        <f>VLOOKUP($B143,'1.วาง งบทดลอง 4 แถว'!$E$2519:$J$3357,4,0)</f>
        <v>0</v>
      </c>
      <c r="AD143" s="378">
        <f>VLOOKUP($B143,'1.วาง งบทดลอง 4 แถว'!$E$2519:$J$3357,5,0)</f>
        <v>0</v>
      </c>
      <c r="AE143" s="379">
        <f>VLOOKUP($B143,'1.วาง งบทดลอง 4 แถว'!$E$2519:$J$3357,6,0)</f>
        <v>17844785.530000001</v>
      </c>
      <c r="AF143" s="380">
        <f t="shared" si="19"/>
        <v>-17844785.530000001</v>
      </c>
      <c r="AG143" s="397"/>
      <c r="AH143" s="398"/>
      <c r="AI143" s="398"/>
      <c r="AJ143" s="377">
        <f>VLOOKUP($B143,'1.วาง งบทดลอง 4 แถว'!$E$3358:$J$4196,3,0)</f>
        <v>0</v>
      </c>
      <c r="AK143" s="378">
        <f>VLOOKUP($B143,'1.วาง งบทดลอง 4 แถว'!$E$3358:$J$4196,4,0)</f>
        <v>2400.0500000000002</v>
      </c>
      <c r="AL143" s="378">
        <f>VLOOKUP($B143,'1.วาง งบทดลอง 4 แถว'!$E$3358:$J$4196,5,0)</f>
        <v>0</v>
      </c>
      <c r="AM143" s="379">
        <f>VLOOKUP($B143,'1.วาง งบทดลอง 4 แถว'!$E$3358:$J$4196,6,0)</f>
        <v>1862065.82</v>
      </c>
      <c r="AN143" s="380">
        <f t="shared" si="20"/>
        <v>-1862065.82</v>
      </c>
      <c r="AO143" s="398"/>
      <c r="AP143" s="398"/>
      <c r="AQ143" s="398"/>
      <c r="AR143" s="377">
        <f>VLOOKUP($B143,'1.วาง งบทดลอง 4 แถว'!$E$4197:$J$5035,3,0)</f>
        <v>0</v>
      </c>
      <c r="AS143" s="378">
        <f>VLOOKUP($B143,'1.วาง งบทดลอง 4 แถว'!$E$4197:$J$5035,4,0)</f>
        <v>13833.33</v>
      </c>
      <c r="AT143" s="378">
        <f>VLOOKUP($B143,'1.วาง งบทดลอง 4 แถว'!$E$4197:$J$5035,5,0)</f>
        <v>0</v>
      </c>
      <c r="AU143" s="379">
        <f>VLOOKUP($B143,'1.วาง งบทดลอง 4 แถว'!$E$4197:$J$5035,6,0)</f>
        <v>5979829.1399999997</v>
      </c>
      <c r="AV143" s="380">
        <f t="shared" si="21"/>
        <v>-5979829.1399999997</v>
      </c>
      <c r="AW143" s="397"/>
      <c r="AX143" s="398"/>
      <c r="AY143" s="398"/>
      <c r="AZ143" s="377">
        <f>VLOOKUP($B143,'1.วาง งบทดลอง 4 แถว'!$E$5036:$J$5874,3,0)</f>
        <v>0</v>
      </c>
      <c r="BA143" s="378">
        <f>VLOOKUP($B143,'1.วาง งบทดลอง 4 แถว'!$E$5036:$J$5874,4,0)</f>
        <v>0</v>
      </c>
      <c r="BB143" s="378">
        <f>VLOOKUP($B143,'1.วาง งบทดลอง 4 แถว'!$E$5036:$J$5874,5,0)</f>
        <v>0</v>
      </c>
      <c r="BC143" s="379">
        <f>VLOOKUP($B143,'1.วาง งบทดลอง 4 แถว'!$E$5036:$J$5874,6,0)</f>
        <v>0</v>
      </c>
      <c r="BD143" s="380">
        <f t="shared" si="22"/>
        <v>0</v>
      </c>
      <c r="BE143" s="397"/>
      <c r="BF143" s="398"/>
      <c r="BG143" s="398"/>
      <c r="BH143" s="377">
        <f>VLOOKUP($B143,'1.วาง งบทดลอง 4 แถว'!$E$5875:$J$6713,3,0)</f>
        <v>0</v>
      </c>
      <c r="BI143" s="378">
        <f>VLOOKUP($B143,'1.วาง งบทดลอง 4 แถว'!$E$5875:$J$6713,4,0)</f>
        <v>0</v>
      </c>
      <c r="BJ143" s="378">
        <f>VLOOKUP($B143,'1.วาง งบทดลอง 4 แถว'!$E$5875:$J$6713,5,0)</f>
        <v>0</v>
      </c>
      <c r="BK143" s="379">
        <f>VLOOKUP($B143,'1.วาง งบทดลอง 4 แถว'!$E$5875:$J$6713,6,0)</f>
        <v>0</v>
      </c>
      <c r="BL143" s="380">
        <f t="shared" si="23"/>
        <v>0</v>
      </c>
      <c r="BM143" s="398"/>
      <c r="BN143" s="398"/>
      <c r="BO143" s="399"/>
    </row>
    <row r="144" spans="1:67" ht="19.5" customHeight="1">
      <c r="A144" s="374">
        <v>141</v>
      </c>
      <c r="B144" s="375" t="s">
        <v>546</v>
      </c>
      <c r="C144" s="376" t="s">
        <v>56</v>
      </c>
      <c r="D144" s="377">
        <f>VLOOKUP($B144,'1.วาง งบทดลอง 4 แถว'!$E$2:$J$840,3,0)</f>
        <v>0</v>
      </c>
      <c r="E144" s="378">
        <f>VLOOKUP($B144,'1.วาง งบทดลอง 4 แถว'!$E$2:$J$840,4,0)</f>
        <v>0</v>
      </c>
      <c r="F144" s="378">
        <f>VLOOKUP($B144,'1.วาง งบทดลอง 4 แถว'!$E$2:$J$840,5,0)</f>
        <v>0</v>
      </c>
      <c r="G144" s="379">
        <f>VLOOKUP($B144,'1.วาง งบทดลอง 4 แถว'!$E$2:$J$840,6,0)</f>
        <v>0</v>
      </c>
      <c r="H144" s="380">
        <f t="shared" si="16"/>
        <v>0</v>
      </c>
      <c r="I144" s="384"/>
      <c r="J144" s="385"/>
      <c r="K144" s="385"/>
      <c r="L144" s="377">
        <f>VLOOKUP($B144,'1.วาง งบทดลอง 4 แถว'!$E$841:$J$1679,3,0)</f>
        <v>0</v>
      </c>
      <c r="M144" s="378">
        <f>VLOOKUP($B144,'1.วาง งบทดลอง 4 แถว'!$E$841:$J$1679,4,0)</f>
        <v>0</v>
      </c>
      <c r="N144" s="378">
        <f>VLOOKUP($B144,'1.วาง งบทดลอง 4 แถว'!$E$841:$J$1679,5,0)</f>
        <v>0</v>
      </c>
      <c r="O144" s="379">
        <f>VLOOKUP($B144,'1.วาง งบทดลอง 4 แถว'!$E$841:$J$1679,6,0)</f>
        <v>0</v>
      </c>
      <c r="P144" s="380">
        <f t="shared" si="17"/>
        <v>0</v>
      </c>
      <c r="Q144" s="384"/>
      <c r="R144" s="385"/>
      <c r="S144" s="386"/>
      <c r="T144" s="377">
        <f>VLOOKUP($B144,'1.วาง งบทดลอง 4 แถว'!$E$1680:$J$2518,3,0)</f>
        <v>0</v>
      </c>
      <c r="U144" s="378">
        <f>VLOOKUP($B144,'1.วาง งบทดลอง 4 แถว'!$E$1680:$J$2518,4,0)</f>
        <v>0</v>
      </c>
      <c r="V144" s="378">
        <f>VLOOKUP($B144,'1.วาง งบทดลอง 4 แถว'!$E$1680:$J$2518,5,0)</f>
        <v>0</v>
      </c>
      <c r="W144" s="379">
        <f>VLOOKUP($B144,'1.วาง งบทดลอง 4 แถว'!$E$1680:$J$2518,6,0)</f>
        <v>0</v>
      </c>
      <c r="X144" s="380">
        <f t="shared" si="18"/>
        <v>0</v>
      </c>
      <c r="Y144" s="385"/>
      <c r="Z144" s="385"/>
      <c r="AA144" s="385"/>
      <c r="AB144" s="377">
        <f>VLOOKUP($B144,'1.วาง งบทดลอง 4 แถว'!$E$2519:$J$3357,3,0)</f>
        <v>0</v>
      </c>
      <c r="AC144" s="378">
        <f>VLOOKUP($B144,'1.วาง งบทดลอง 4 แถว'!$E$2519:$J$3357,4,0)</f>
        <v>0</v>
      </c>
      <c r="AD144" s="378">
        <f>VLOOKUP($B144,'1.วาง งบทดลอง 4 แถว'!$E$2519:$J$3357,5,0)</f>
        <v>0</v>
      </c>
      <c r="AE144" s="379">
        <f>VLOOKUP($B144,'1.วาง งบทดลอง 4 แถว'!$E$2519:$J$3357,6,0)</f>
        <v>0</v>
      </c>
      <c r="AF144" s="380">
        <f t="shared" si="19"/>
        <v>0</v>
      </c>
      <c r="AG144" s="384"/>
      <c r="AH144" s="385"/>
      <c r="AI144" s="385"/>
      <c r="AJ144" s="377">
        <f>VLOOKUP($B144,'1.วาง งบทดลอง 4 แถว'!$E$3358:$J$4196,3,0)</f>
        <v>0</v>
      </c>
      <c r="AK144" s="378">
        <f>VLOOKUP($B144,'1.วาง งบทดลอง 4 แถว'!$E$3358:$J$4196,4,0)</f>
        <v>0</v>
      </c>
      <c r="AL144" s="378">
        <f>VLOOKUP($B144,'1.วาง งบทดลอง 4 แถว'!$E$3358:$J$4196,5,0)</f>
        <v>0</v>
      </c>
      <c r="AM144" s="379">
        <f>VLOOKUP($B144,'1.วาง งบทดลอง 4 แถว'!$E$3358:$J$4196,6,0)</f>
        <v>0</v>
      </c>
      <c r="AN144" s="380">
        <f t="shared" si="20"/>
        <v>0</v>
      </c>
      <c r="AO144" s="385"/>
      <c r="AP144" s="385"/>
      <c r="AQ144" s="385"/>
      <c r="AR144" s="377">
        <f>VLOOKUP($B144,'1.วาง งบทดลอง 4 แถว'!$E$4197:$J$5035,3,0)</f>
        <v>0</v>
      </c>
      <c r="AS144" s="378">
        <f>VLOOKUP($B144,'1.วาง งบทดลอง 4 แถว'!$E$4197:$J$5035,4,0)</f>
        <v>0</v>
      </c>
      <c r="AT144" s="378">
        <f>VLOOKUP($B144,'1.วาง งบทดลอง 4 แถว'!$E$4197:$J$5035,5,0)</f>
        <v>0</v>
      </c>
      <c r="AU144" s="379">
        <f>VLOOKUP($B144,'1.วาง งบทดลอง 4 แถว'!$E$4197:$J$5035,6,0)</f>
        <v>0</v>
      </c>
      <c r="AV144" s="380">
        <f t="shared" si="21"/>
        <v>0</v>
      </c>
      <c r="AW144" s="384"/>
      <c r="AX144" s="385"/>
      <c r="AY144" s="385"/>
      <c r="AZ144" s="377">
        <f>VLOOKUP($B144,'1.วาง งบทดลอง 4 แถว'!$E$5036:$J$5874,3,0)</f>
        <v>0</v>
      </c>
      <c r="BA144" s="378">
        <f>VLOOKUP($B144,'1.วาง งบทดลอง 4 แถว'!$E$5036:$J$5874,4,0)</f>
        <v>0</v>
      </c>
      <c r="BB144" s="378">
        <f>VLOOKUP($B144,'1.วาง งบทดลอง 4 แถว'!$E$5036:$J$5874,5,0)</f>
        <v>0</v>
      </c>
      <c r="BC144" s="379">
        <f>VLOOKUP($B144,'1.วาง งบทดลอง 4 แถว'!$E$5036:$J$5874,6,0)</f>
        <v>0</v>
      </c>
      <c r="BD144" s="380">
        <f t="shared" si="22"/>
        <v>0</v>
      </c>
      <c r="BE144" s="384"/>
      <c r="BF144" s="385"/>
      <c r="BG144" s="385"/>
      <c r="BH144" s="377">
        <f>VLOOKUP($B144,'1.วาง งบทดลอง 4 แถว'!$E$5875:$J$6713,3,0)</f>
        <v>0</v>
      </c>
      <c r="BI144" s="378">
        <f>VLOOKUP($B144,'1.วาง งบทดลอง 4 แถว'!$E$5875:$J$6713,4,0)</f>
        <v>0</v>
      </c>
      <c r="BJ144" s="378">
        <f>VLOOKUP($B144,'1.วาง งบทดลอง 4 แถว'!$E$5875:$J$6713,5,0)</f>
        <v>0</v>
      </c>
      <c r="BK144" s="379">
        <f>VLOOKUP($B144,'1.วาง งบทดลอง 4 แถว'!$E$5875:$J$6713,6,0)</f>
        <v>0</v>
      </c>
      <c r="BL144" s="380">
        <f t="shared" si="23"/>
        <v>0</v>
      </c>
      <c r="BM144" s="385"/>
      <c r="BN144" s="385"/>
      <c r="BO144" s="386"/>
    </row>
    <row r="145" spans="1:67" ht="19.5" customHeight="1">
      <c r="A145" s="374">
        <v>142</v>
      </c>
      <c r="B145" s="375" t="s">
        <v>547</v>
      </c>
      <c r="C145" s="376" t="s">
        <v>57</v>
      </c>
      <c r="D145" s="377">
        <f>VLOOKUP($B145,'1.วาง งบทดลอง 4 แถว'!$E$2:$J$840,3,0)</f>
        <v>0</v>
      </c>
      <c r="E145" s="378">
        <f>VLOOKUP($B145,'1.วาง งบทดลอง 4 แถว'!$E$2:$J$840,4,0)</f>
        <v>0</v>
      </c>
      <c r="F145" s="378">
        <f>VLOOKUP($B145,'1.วาง งบทดลอง 4 แถว'!$E$2:$J$840,5,0)</f>
        <v>0</v>
      </c>
      <c r="G145" s="379">
        <f>VLOOKUP($B145,'1.วาง งบทดลอง 4 แถว'!$E$2:$J$840,6,0)</f>
        <v>0</v>
      </c>
      <c r="H145" s="380">
        <f t="shared" si="16"/>
        <v>0</v>
      </c>
      <c r="I145" s="384"/>
      <c r="J145" s="385"/>
      <c r="K145" s="385"/>
      <c r="L145" s="377">
        <f>VLOOKUP($B145,'1.วาง งบทดลอง 4 แถว'!$E$841:$J$1679,3,0)</f>
        <v>0</v>
      </c>
      <c r="M145" s="378">
        <f>VLOOKUP($B145,'1.วาง งบทดลอง 4 แถว'!$E$841:$J$1679,4,0)</f>
        <v>0</v>
      </c>
      <c r="N145" s="378">
        <f>VLOOKUP($B145,'1.วาง งบทดลอง 4 แถว'!$E$841:$J$1679,5,0)</f>
        <v>0</v>
      </c>
      <c r="O145" s="379">
        <f>VLOOKUP($B145,'1.วาง งบทดลอง 4 แถว'!$E$841:$J$1679,6,0)</f>
        <v>0</v>
      </c>
      <c r="P145" s="380">
        <f t="shared" si="17"/>
        <v>0</v>
      </c>
      <c r="Q145" s="384"/>
      <c r="R145" s="385"/>
      <c r="S145" s="386"/>
      <c r="T145" s="377">
        <f>VLOOKUP($B145,'1.วาง งบทดลอง 4 แถว'!$E$1680:$J$2518,3,0)</f>
        <v>0</v>
      </c>
      <c r="U145" s="378">
        <f>VLOOKUP($B145,'1.วาง งบทดลอง 4 แถว'!$E$1680:$J$2518,4,0)</f>
        <v>0</v>
      </c>
      <c r="V145" s="378">
        <f>VLOOKUP($B145,'1.วาง งบทดลอง 4 แถว'!$E$1680:$J$2518,5,0)</f>
        <v>0</v>
      </c>
      <c r="W145" s="379">
        <f>VLOOKUP($B145,'1.วาง งบทดลอง 4 แถว'!$E$1680:$J$2518,6,0)</f>
        <v>0</v>
      </c>
      <c r="X145" s="380">
        <f t="shared" si="18"/>
        <v>0</v>
      </c>
      <c r="Y145" s="385"/>
      <c r="Z145" s="385"/>
      <c r="AA145" s="385"/>
      <c r="AB145" s="377">
        <f>VLOOKUP($B145,'1.วาง งบทดลอง 4 แถว'!$E$2519:$J$3357,3,0)</f>
        <v>0</v>
      </c>
      <c r="AC145" s="378">
        <f>VLOOKUP($B145,'1.วาง งบทดลอง 4 แถว'!$E$2519:$J$3357,4,0)</f>
        <v>0</v>
      </c>
      <c r="AD145" s="378">
        <f>VLOOKUP($B145,'1.วาง งบทดลอง 4 แถว'!$E$2519:$J$3357,5,0)</f>
        <v>0</v>
      </c>
      <c r="AE145" s="379">
        <f>VLOOKUP($B145,'1.วาง งบทดลอง 4 แถว'!$E$2519:$J$3357,6,0)</f>
        <v>0</v>
      </c>
      <c r="AF145" s="380">
        <f t="shared" si="19"/>
        <v>0</v>
      </c>
      <c r="AG145" s="384"/>
      <c r="AH145" s="385"/>
      <c r="AI145" s="385"/>
      <c r="AJ145" s="377">
        <f>VLOOKUP($B145,'1.วาง งบทดลอง 4 แถว'!$E$3358:$J$4196,3,0)</f>
        <v>0</v>
      </c>
      <c r="AK145" s="378">
        <f>VLOOKUP($B145,'1.วาง งบทดลอง 4 แถว'!$E$3358:$J$4196,4,0)</f>
        <v>0</v>
      </c>
      <c r="AL145" s="378">
        <f>VLOOKUP($B145,'1.วาง งบทดลอง 4 แถว'!$E$3358:$J$4196,5,0)</f>
        <v>0</v>
      </c>
      <c r="AM145" s="379">
        <f>VLOOKUP($B145,'1.วาง งบทดลอง 4 แถว'!$E$3358:$J$4196,6,0)</f>
        <v>0</v>
      </c>
      <c r="AN145" s="380">
        <f t="shared" si="20"/>
        <v>0</v>
      </c>
      <c r="AO145" s="385"/>
      <c r="AP145" s="385"/>
      <c r="AQ145" s="385"/>
      <c r="AR145" s="377">
        <f>VLOOKUP($B145,'1.วาง งบทดลอง 4 แถว'!$E$4197:$J$5035,3,0)</f>
        <v>0</v>
      </c>
      <c r="AS145" s="378">
        <f>VLOOKUP($B145,'1.วาง งบทดลอง 4 แถว'!$E$4197:$J$5035,4,0)</f>
        <v>0</v>
      </c>
      <c r="AT145" s="378">
        <f>VLOOKUP($B145,'1.วาง งบทดลอง 4 แถว'!$E$4197:$J$5035,5,0)</f>
        <v>0</v>
      </c>
      <c r="AU145" s="379">
        <f>VLOOKUP($B145,'1.วาง งบทดลอง 4 แถว'!$E$4197:$J$5035,6,0)</f>
        <v>0</v>
      </c>
      <c r="AV145" s="380">
        <f t="shared" si="21"/>
        <v>0</v>
      </c>
      <c r="AW145" s="384"/>
      <c r="AX145" s="385"/>
      <c r="AY145" s="385"/>
      <c r="AZ145" s="377">
        <f>VLOOKUP($B145,'1.วาง งบทดลอง 4 แถว'!$E$5036:$J$5874,3,0)</f>
        <v>0</v>
      </c>
      <c r="BA145" s="378">
        <f>VLOOKUP($B145,'1.วาง งบทดลอง 4 แถว'!$E$5036:$J$5874,4,0)</f>
        <v>0</v>
      </c>
      <c r="BB145" s="378">
        <f>VLOOKUP($B145,'1.วาง งบทดลอง 4 แถว'!$E$5036:$J$5874,5,0)</f>
        <v>0</v>
      </c>
      <c r="BC145" s="379">
        <f>VLOOKUP($B145,'1.วาง งบทดลอง 4 แถว'!$E$5036:$J$5874,6,0)</f>
        <v>0</v>
      </c>
      <c r="BD145" s="380">
        <f t="shared" si="22"/>
        <v>0</v>
      </c>
      <c r="BE145" s="384"/>
      <c r="BF145" s="385"/>
      <c r="BG145" s="385"/>
      <c r="BH145" s="377">
        <f>VLOOKUP($B145,'1.วาง งบทดลอง 4 แถว'!$E$5875:$J$6713,3,0)</f>
        <v>0</v>
      </c>
      <c r="BI145" s="378">
        <f>VLOOKUP($B145,'1.วาง งบทดลอง 4 แถว'!$E$5875:$J$6713,4,0)</f>
        <v>0</v>
      </c>
      <c r="BJ145" s="378">
        <f>VLOOKUP($B145,'1.วาง งบทดลอง 4 แถว'!$E$5875:$J$6713,5,0)</f>
        <v>0</v>
      </c>
      <c r="BK145" s="379">
        <f>VLOOKUP($B145,'1.วาง งบทดลอง 4 แถว'!$E$5875:$J$6713,6,0)</f>
        <v>0</v>
      </c>
      <c r="BL145" s="380">
        <f t="shared" si="23"/>
        <v>0</v>
      </c>
      <c r="BM145" s="385"/>
      <c r="BN145" s="385"/>
      <c r="BO145" s="386"/>
    </row>
    <row r="146" spans="1:67" ht="17.399999999999999" customHeight="1">
      <c r="A146" s="374">
        <v>143</v>
      </c>
      <c r="B146" s="375" t="s">
        <v>548</v>
      </c>
      <c r="C146" s="396" t="s">
        <v>1438</v>
      </c>
      <c r="D146" s="377">
        <f>VLOOKUP($B146,'1.วาง งบทดลอง 4 แถว'!$E$2:$J$840,3,0)</f>
        <v>0</v>
      </c>
      <c r="E146" s="378">
        <f>VLOOKUP($B146,'1.วาง งบทดลอง 4 แถว'!$E$2:$J$840,4,0)</f>
        <v>0</v>
      </c>
      <c r="F146" s="378">
        <f>VLOOKUP($B146,'1.วาง งบทดลอง 4 แถว'!$E$2:$J$840,5,0)</f>
        <v>0</v>
      </c>
      <c r="G146" s="379">
        <f>VLOOKUP($B146,'1.วาง งบทดลอง 4 แถว'!$E$2:$J$840,6,0)</f>
        <v>0</v>
      </c>
      <c r="H146" s="380">
        <f t="shared" si="16"/>
        <v>0</v>
      </c>
      <c r="I146" s="384"/>
      <c r="J146" s="385"/>
      <c r="K146" s="385"/>
      <c r="L146" s="377">
        <f>VLOOKUP($B146,'1.วาง งบทดลอง 4 แถว'!$E$841:$J$1679,3,0)</f>
        <v>0</v>
      </c>
      <c r="M146" s="378">
        <f>VLOOKUP($B146,'1.วาง งบทดลอง 4 แถว'!$E$841:$J$1679,4,0)</f>
        <v>0</v>
      </c>
      <c r="N146" s="378">
        <f>VLOOKUP($B146,'1.วาง งบทดลอง 4 แถว'!$E$841:$J$1679,5,0)</f>
        <v>0</v>
      </c>
      <c r="O146" s="379">
        <f>VLOOKUP($B146,'1.วาง งบทดลอง 4 แถว'!$E$841:$J$1679,6,0)</f>
        <v>0</v>
      </c>
      <c r="P146" s="380">
        <f t="shared" si="17"/>
        <v>0</v>
      </c>
      <c r="Q146" s="384"/>
      <c r="R146" s="385"/>
      <c r="S146" s="386"/>
      <c r="T146" s="377">
        <f>VLOOKUP($B146,'1.วาง งบทดลอง 4 แถว'!$E$1680:$J$2518,3,0)</f>
        <v>0</v>
      </c>
      <c r="U146" s="378">
        <f>VLOOKUP($B146,'1.วาง งบทดลอง 4 แถว'!$E$1680:$J$2518,4,0)</f>
        <v>0</v>
      </c>
      <c r="V146" s="378">
        <f>VLOOKUP($B146,'1.วาง งบทดลอง 4 แถว'!$E$1680:$J$2518,5,0)</f>
        <v>0</v>
      </c>
      <c r="W146" s="379">
        <f>VLOOKUP($B146,'1.วาง งบทดลอง 4 แถว'!$E$1680:$J$2518,6,0)</f>
        <v>0</v>
      </c>
      <c r="X146" s="380">
        <f t="shared" si="18"/>
        <v>0</v>
      </c>
      <c r="Y146" s="385"/>
      <c r="Z146" s="385"/>
      <c r="AA146" s="385"/>
      <c r="AB146" s="377">
        <f>VLOOKUP($B146,'1.วาง งบทดลอง 4 แถว'!$E$2519:$J$3357,3,0)</f>
        <v>0</v>
      </c>
      <c r="AC146" s="378">
        <f>VLOOKUP($B146,'1.วาง งบทดลอง 4 แถว'!$E$2519:$J$3357,4,0)</f>
        <v>0</v>
      </c>
      <c r="AD146" s="378">
        <f>VLOOKUP($B146,'1.วาง งบทดลอง 4 แถว'!$E$2519:$J$3357,5,0)</f>
        <v>0</v>
      </c>
      <c r="AE146" s="379">
        <f>VLOOKUP($B146,'1.วาง งบทดลอง 4 แถว'!$E$2519:$J$3357,6,0)</f>
        <v>0</v>
      </c>
      <c r="AF146" s="380">
        <f t="shared" si="19"/>
        <v>0</v>
      </c>
      <c r="AG146" s="384"/>
      <c r="AH146" s="385"/>
      <c r="AI146" s="385"/>
      <c r="AJ146" s="377">
        <f>VLOOKUP($B146,'1.วาง งบทดลอง 4 แถว'!$E$3358:$J$4196,3,0)</f>
        <v>0</v>
      </c>
      <c r="AK146" s="378">
        <f>VLOOKUP($B146,'1.วาง งบทดลอง 4 แถว'!$E$3358:$J$4196,4,0)</f>
        <v>0</v>
      </c>
      <c r="AL146" s="378">
        <f>VLOOKUP($B146,'1.วาง งบทดลอง 4 แถว'!$E$3358:$J$4196,5,0)</f>
        <v>0</v>
      </c>
      <c r="AM146" s="379">
        <f>VLOOKUP($B146,'1.วาง งบทดลอง 4 แถว'!$E$3358:$J$4196,6,0)</f>
        <v>0</v>
      </c>
      <c r="AN146" s="380">
        <f t="shared" si="20"/>
        <v>0</v>
      </c>
      <c r="AO146" s="385"/>
      <c r="AP146" s="385"/>
      <c r="AQ146" s="385"/>
      <c r="AR146" s="377">
        <f>VLOOKUP($B146,'1.วาง งบทดลอง 4 แถว'!$E$4197:$J$5035,3,0)</f>
        <v>0</v>
      </c>
      <c r="AS146" s="378">
        <f>VLOOKUP($B146,'1.วาง งบทดลอง 4 แถว'!$E$4197:$J$5035,4,0)</f>
        <v>0</v>
      </c>
      <c r="AT146" s="378">
        <f>VLOOKUP($B146,'1.วาง งบทดลอง 4 แถว'!$E$4197:$J$5035,5,0)</f>
        <v>0</v>
      </c>
      <c r="AU146" s="379">
        <f>VLOOKUP($B146,'1.วาง งบทดลอง 4 แถว'!$E$4197:$J$5035,6,0)</f>
        <v>0</v>
      </c>
      <c r="AV146" s="380">
        <f t="shared" si="21"/>
        <v>0</v>
      </c>
      <c r="AW146" s="384"/>
      <c r="AX146" s="385"/>
      <c r="AY146" s="385"/>
      <c r="AZ146" s="377">
        <f>VLOOKUP($B146,'1.วาง งบทดลอง 4 แถว'!$E$5036:$J$5874,3,0)</f>
        <v>0</v>
      </c>
      <c r="BA146" s="378">
        <f>VLOOKUP($B146,'1.วาง งบทดลอง 4 แถว'!$E$5036:$J$5874,4,0)</f>
        <v>0</v>
      </c>
      <c r="BB146" s="378">
        <f>VLOOKUP($B146,'1.วาง งบทดลอง 4 แถว'!$E$5036:$J$5874,5,0)</f>
        <v>0</v>
      </c>
      <c r="BC146" s="379">
        <f>VLOOKUP($B146,'1.วาง งบทดลอง 4 แถว'!$E$5036:$J$5874,6,0)</f>
        <v>0</v>
      </c>
      <c r="BD146" s="380">
        <f t="shared" si="22"/>
        <v>0</v>
      </c>
      <c r="BE146" s="384"/>
      <c r="BF146" s="385"/>
      <c r="BG146" s="385"/>
      <c r="BH146" s="377">
        <f>VLOOKUP($B146,'1.วาง งบทดลอง 4 แถว'!$E$5875:$J$6713,3,0)</f>
        <v>0</v>
      </c>
      <c r="BI146" s="378">
        <f>VLOOKUP($B146,'1.วาง งบทดลอง 4 แถว'!$E$5875:$J$6713,4,0)</f>
        <v>0</v>
      </c>
      <c r="BJ146" s="378">
        <f>VLOOKUP($B146,'1.วาง งบทดลอง 4 แถว'!$E$5875:$J$6713,5,0)</f>
        <v>0</v>
      </c>
      <c r="BK146" s="379">
        <f>VLOOKUP($B146,'1.วาง งบทดลอง 4 แถว'!$E$5875:$J$6713,6,0)</f>
        <v>0</v>
      </c>
      <c r="BL146" s="380">
        <f t="shared" si="23"/>
        <v>0</v>
      </c>
      <c r="BM146" s="385"/>
      <c r="BN146" s="385"/>
      <c r="BO146" s="386"/>
    </row>
    <row r="147" spans="1:67" ht="19.5" customHeight="1">
      <c r="A147" s="374">
        <v>144</v>
      </c>
      <c r="B147" s="375" t="s">
        <v>549</v>
      </c>
      <c r="C147" s="376" t="s">
        <v>58</v>
      </c>
      <c r="D147" s="377">
        <f>VLOOKUP($B147,'1.วาง งบทดลอง 4 แถว'!$E$2:$J$840,3,0)</f>
        <v>15817692</v>
      </c>
      <c r="E147" s="378">
        <f>VLOOKUP($B147,'1.วาง งบทดลอง 4 แถว'!$E$2:$J$840,4,0)</f>
        <v>2789579.76</v>
      </c>
      <c r="F147" s="378">
        <f>VLOOKUP($B147,'1.วาง งบทดลอง 4 แถว'!$E$2:$J$840,5,0)</f>
        <v>34806939.729999997</v>
      </c>
      <c r="G147" s="379">
        <f>VLOOKUP($B147,'1.วาง งบทดลอง 4 แถว'!$E$2:$J$840,6,0)</f>
        <v>0</v>
      </c>
      <c r="H147" s="380">
        <f t="shared" si="16"/>
        <v>34806939.729999997</v>
      </c>
      <c r="I147" s="384"/>
      <c r="J147" s="385"/>
      <c r="K147" s="385"/>
      <c r="L147" s="377">
        <f>VLOOKUP($B147,'1.วาง งบทดลอง 4 แถว'!$E$841:$J$1679,3,0)</f>
        <v>0</v>
      </c>
      <c r="M147" s="378">
        <f>VLOOKUP($B147,'1.วาง งบทดลอง 4 แถว'!$E$841:$J$1679,4,0)</f>
        <v>0</v>
      </c>
      <c r="N147" s="378">
        <f>VLOOKUP($B147,'1.วาง งบทดลอง 4 แถว'!$E$841:$J$1679,5,0)</f>
        <v>4603984</v>
      </c>
      <c r="O147" s="379">
        <f>VLOOKUP($B147,'1.วาง งบทดลอง 4 แถว'!$E$841:$J$1679,6,0)</f>
        <v>0</v>
      </c>
      <c r="P147" s="380">
        <f t="shared" si="17"/>
        <v>4603984</v>
      </c>
      <c r="Q147" s="384"/>
      <c r="R147" s="385"/>
      <c r="S147" s="386"/>
      <c r="T147" s="377">
        <f>VLOOKUP($B147,'1.วาง งบทดลอง 4 แถว'!$E$1680:$J$2518,3,0)</f>
        <v>0</v>
      </c>
      <c r="U147" s="378">
        <f>VLOOKUP($B147,'1.วาง งบทดลอง 4 แถว'!$E$1680:$J$2518,4,0)</f>
        <v>0</v>
      </c>
      <c r="V147" s="378">
        <f>VLOOKUP($B147,'1.วาง งบทดลอง 4 แถว'!$E$1680:$J$2518,5,0)</f>
        <v>284500</v>
      </c>
      <c r="W147" s="379">
        <f>VLOOKUP($B147,'1.วาง งบทดลอง 4 แถว'!$E$1680:$J$2518,6,0)</f>
        <v>0</v>
      </c>
      <c r="X147" s="380">
        <f t="shared" si="18"/>
        <v>284500</v>
      </c>
      <c r="Y147" s="385"/>
      <c r="Z147" s="385"/>
      <c r="AA147" s="385"/>
      <c r="AB147" s="377">
        <f>VLOOKUP($B147,'1.วาง งบทดลอง 4 แถว'!$E$2519:$J$3357,3,0)</f>
        <v>0</v>
      </c>
      <c r="AC147" s="378">
        <f>VLOOKUP($B147,'1.วาง งบทดลอง 4 แถว'!$E$2519:$J$3357,4,0)</f>
        <v>0</v>
      </c>
      <c r="AD147" s="378">
        <f>VLOOKUP($B147,'1.วาง งบทดลอง 4 แถว'!$E$2519:$J$3357,5,0)</f>
        <v>214813</v>
      </c>
      <c r="AE147" s="379">
        <f>VLOOKUP($B147,'1.วาง งบทดลอง 4 แถว'!$E$2519:$J$3357,6,0)</f>
        <v>0</v>
      </c>
      <c r="AF147" s="380">
        <f t="shared" si="19"/>
        <v>214813</v>
      </c>
      <c r="AG147" s="384"/>
      <c r="AH147" s="385"/>
      <c r="AI147" s="385"/>
      <c r="AJ147" s="377">
        <f>VLOOKUP($B147,'1.วาง งบทดลอง 4 แถว'!$E$3358:$J$4196,3,0)</f>
        <v>0</v>
      </c>
      <c r="AK147" s="378">
        <f>VLOOKUP($B147,'1.วาง งบทดลอง 4 แถว'!$E$3358:$J$4196,4,0)</f>
        <v>0</v>
      </c>
      <c r="AL147" s="378">
        <f>VLOOKUP($B147,'1.วาง งบทดลอง 4 แถว'!$E$3358:$J$4196,5,0)</f>
        <v>1252479</v>
      </c>
      <c r="AM147" s="379">
        <f>VLOOKUP($B147,'1.วาง งบทดลอง 4 แถว'!$E$3358:$J$4196,6,0)</f>
        <v>0</v>
      </c>
      <c r="AN147" s="380">
        <f t="shared" si="20"/>
        <v>1252479</v>
      </c>
      <c r="AO147" s="385"/>
      <c r="AP147" s="385"/>
      <c r="AQ147" s="385"/>
      <c r="AR147" s="377">
        <f>VLOOKUP($B147,'1.วาง งบทดลอง 4 แถว'!$E$4197:$J$5035,3,0)</f>
        <v>0</v>
      </c>
      <c r="AS147" s="378">
        <f>VLOOKUP($B147,'1.วาง งบทดลอง 4 แถว'!$E$4197:$J$5035,4,0)</f>
        <v>0</v>
      </c>
      <c r="AT147" s="378">
        <f>VLOOKUP($B147,'1.วาง งบทดลอง 4 แถว'!$E$4197:$J$5035,5,0)</f>
        <v>0</v>
      </c>
      <c r="AU147" s="379">
        <f>VLOOKUP($B147,'1.วาง งบทดลอง 4 แถว'!$E$4197:$J$5035,6,0)</f>
        <v>0</v>
      </c>
      <c r="AV147" s="380">
        <f t="shared" si="21"/>
        <v>0</v>
      </c>
      <c r="AW147" s="384"/>
      <c r="AX147" s="385"/>
      <c r="AY147" s="385"/>
      <c r="AZ147" s="377">
        <f>VLOOKUP($B147,'1.วาง งบทดลอง 4 แถว'!$E$5036:$J$5874,3,0)</f>
        <v>0</v>
      </c>
      <c r="BA147" s="378">
        <f>VLOOKUP($B147,'1.วาง งบทดลอง 4 แถว'!$E$5036:$J$5874,4,0)</f>
        <v>0</v>
      </c>
      <c r="BB147" s="378">
        <f>VLOOKUP($B147,'1.วาง งบทดลอง 4 แถว'!$E$5036:$J$5874,5,0)</f>
        <v>476500</v>
      </c>
      <c r="BC147" s="379">
        <f>VLOOKUP($B147,'1.วาง งบทดลอง 4 แถว'!$E$5036:$J$5874,6,0)</f>
        <v>0</v>
      </c>
      <c r="BD147" s="380">
        <f t="shared" si="22"/>
        <v>476500</v>
      </c>
      <c r="BE147" s="384"/>
      <c r="BF147" s="385"/>
      <c r="BG147" s="385"/>
      <c r="BH147" s="377">
        <f>VLOOKUP($B147,'1.วาง งบทดลอง 4 แถว'!$E$5875:$J$6713,3,0)</f>
        <v>0</v>
      </c>
      <c r="BI147" s="378">
        <f>VLOOKUP($B147,'1.วาง งบทดลอง 4 แถว'!$E$5875:$J$6713,4,0)</f>
        <v>0</v>
      </c>
      <c r="BJ147" s="378">
        <f>VLOOKUP($B147,'1.วาง งบทดลอง 4 แถว'!$E$5875:$J$6713,5,0)</f>
        <v>2300000</v>
      </c>
      <c r="BK147" s="379">
        <f>VLOOKUP($B147,'1.วาง งบทดลอง 4 แถว'!$E$5875:$J$6713,6,0)</f>
        <v>0</v>
      </c>
      <c r="BL147" s="380">
        <f t="shared" si="23"/>
        <v>2300000</v>
      </c>
      <c r="BM147" s="385"/>
      <c r="BN147" s="385"/>
      <c r="BO147" s="386"/>
    </row>
    <row r="148" spans="1:67" ht="19.5" customHeight="1">
      <c r="A148" s="374">
        <v>145</v>
      </c>
      <c r="B148" s="375" t="s">
        <v>550</v>
      </c>
      <c r="C148" s="376" t="s">
        <v>59</v>
      </c>
      <c r="D148" s="377">
        <f>VLOOKUP($B148,'1.วาง งบทดลอง 4 แถว'!$E$2:$J$840,3,0)</f>
        <v>0</v>
      </c>
      <c r="E148" s="378">
        <f>VLOOKUP($B148,'1.วาง งบทดลอง 4 แถว'!$E$2:$J$840,4,0)</f>
        <v>0</v>
      </c>
      <c r="F148" s="378">
        <f>VLOOKUP($B148,'1.วาง งบทดลอง 4 แถว'!$E$2:$J$840,5,0)</f>
        <v>0</v>
      </c>
      <c r="G148" s="379">
        <f>VLOOKUP($B148,'1.วาง งบทดลอง 4 แถว'!$E$2:$J$840,6,0)</f>
        <v>0</v>
      </c>
      <c r="H148" s="380">
        <f t="shared" si="16"/>
        <v>0</v>
      </c>
      <c r="I148" s="384"/>
      <c r="J148" s="385"/>
      <c r="K148" s="385"/>
      <c r="L148" s="377">
        <f>VLOOKUP($B148,'1.วาง งบทดลอง 4 แถว'!$E$841:$J$1679,3,0)</f>
        <v>0</v>
      </c>
      <c r="M148" s="378">
        <f>VLOOKUP($B148,'1.วาง งบทดลอง 4 แถว'!$E$841:$J$1679,4,0)</f>
        <v>0</v>
      </c>
      <c r="N148" s="378">
        <f>VLOOKUP($B148,'1.วาง งบทดลอง 4 แถว'!$E$841:$J$1679,5,0)</f>
        <v>583200</v>
      </c>
      <c r="O148" s="379">
        <f>VLOOKUP($B148,'1.วาง งบทดลอง 4 แถว'!$E$841:$J$1679,6,0)</f>
        <v>0</v>
      </c>
      <c r="P148" s="380">
        <f t="shared" si="17"/>
        <v>583200</v>
      </c>
      <c r="Q148" s="384"/>
      <c r="R148" s="385"/>
      <c r="S148" s="386"/>
      <c r="T148" s="377">
        <f>VLOOKUP($B148,'1.วาง งบทดลอง 4 แถว'!$E$1680:$J$2518,3,0)</f>
        <v>0</v>
      </c>
      <c r="U148" s="378">
        <f>VLOOKUP($B148,'1.วาง งบทดลอง 4 แถว'!$E$1680:$J$2518,4,0)</f>
        <v>0</v>
      </c>
      <c r="V148" s="378">
        <f>VLOOKUP($B148,'1.วาง งบทดลอง 4 แถว'!$E$1680:$J$2518,5,0)</f>
        <v>548200</v>
      </c>
      <c r="W148" s="379">
        <f>VLOOKUP($B148,'1.วาง งบทดลอง 4 แถว'!$E$1680:$J$2518,6,0)</f>
        <v>0</v>
      </c>
      <c r="X148" s="380">
        <f t="shared" si="18"/>
        <v>548200</v>
      </c>
      <c r="Y148" s="385"/>
      <c r="Z148" s="385"/>
      <c r="AA148" s="385"/>
      <c r="AB148" s="377">
        <f>VLOOKUP($B148,'1.วาง งบทดลอง 4 แถว'!$E$2519:$J$3357,3,0)</f>
        <v>0</v>
      </c>
      <c r="AC148" s="378">
        <f>VLOOKUP($B148,'1.วาง งบทดลอง 4 แถว'!$E$2519:$J$3357,4,0)</f>
        <v>0</v>
      </c>
      <c r="AD148" s="378">
        <f>VLOOKUP($B148,'1.วาง งบทดลอง 4 แถว'!$E$2519:$J$3357,5,0)</f>
        <v>0</v>
      </c>
      <c r="AE148" s="379">
        <f>VLOOKUP($B148,'1.วาง งบทดลอง 4 แถว'!$E$2519:$J$3357,6,0)</f>
        <v>0</v>
      </c>
      <c r="AF148" s="380">
        <f t="shared" si="19"/>
        <v>0</v>
      </c>
      <c r="AG148" s="384"/>
      <c r="AH148" s="385"/>
      <c r="AI148" s="385"/>
      <c r="AJ148" s="377">
        <f>VLOOKUP($B148,'1.วาง งบทดลอง 4 แถว'!$E$3358:$J$4196,3,0)</f>
        <v>0</v>
      </c>
      <c r="AK148" s="378">
        <f>VLOOKUP($B148,'1.วาง งบทดลอง 4 แถว'!$E$3358:$J$4196,4,0)</f>
        <v>0</v>
      </c>
      <c r="AL148" s="378">
        <f>VLOOKUP($B148,'1.วาง งบทดลอง 4 แถว'!$E$3358:$J$4196,5,0)</f>
        <v>1505000</v>
      </c>
      <c r="AM148" s="379">
        <f>VLOOKUP($B148,'1.วาง งบทดลอง 4 แถว'!$E$3358:$J$4196,6,0)</f>
        <v>0</v>
      </c>
      <c r="AN148" s="380">
        <f t="shared" si="20"/>
        <v>1505000</v>
      </c>
      <c r="AO148" s="385"/>
      <c r="AP148" s="385"/>
      <c r="AQ148" s="385"/>
      <c r="AR148" s="377">
        <f>VLOOKUP($B148,'1.วาง งบทดลอง 4 แถว'!$E$4197:$J$5035,3,0)</f>
        <v>0</v>
      </c>
      <c r="AS148" s="378">
        <f>VLOOKUP($B148,'1.วาง งบทดลอง 4 แถว'!$E$4197:$J$5035,4,0)</f>
        <v>0</v>
      </c>
      <c r="AT148" s="378">
        <f>VLOOKUP($B148,'1.วาง งบทดลอง 4 แถว'!$E$4197:$J$5035,5,0)</f>
        <v>3311258</v>
      </c>
      <c r="AU148" s="379">
        <f>VLOOKUP($B148,'1.วาง งบทดลอง 4 แถว'!$E$4197:$J$5035,6,0)</f>
        <v>0</v>
      </c>
      <c r="AV148" s="380">
        <f t="shared" si="21"/>
        <v>3311258</v>
      </c>
      <c r="AW148" s="384"/>
      <c r="AX148" s="385"/>
      <c r="AY148" s="385"/>
      <c r="AZ148" s="377">
        <f>VLOOKUP($B148,'1.วาง งบทดลอง 4 แถว'!$E$5036:$J$5874,3,0)</f>
        <v>0</v>
      </c>
      <c r="BA148" s="378">
        <f>VLOOKUP($B148,'1.วาง งบทดลอง 4 แถว'!$E$5036:$J$5874,4,0)</f>
        <v>0</v>
      </c>
      <c r="BB148" s="378">
        <f>VLOOKUP($B148,'1.วาง งบทดลอง 4 แถว'!$E$5036:$J$5874,5,0)</f>
        <v>1558000</v>
      </c>
      <c r="BC148" s="379">
        <f>VLOOKUP($B148,'1.วาง งบทดลอง 4 แถว'!$E$5036:$J$5874,6,0)</f>
        <v>0</v>
      </c>
      <c r="BD148" s="380">
        <f t="shared" si="22"/>
        <v>1558000</v>
      </c>
      <c r="BE148" s="384"/>
      <c r="BF148" s="385"/>
      <c r="BG148" s="385"/>
      <c r="BH148" s="377">
        <f>VLOOKUP($B148,'1.วาง งบทดลอง 4 แถว'!$E$5875:$J$6713,3,0)</f>
        <v>0</v>
      </c>
      <c r="BI148" s="378">
        <f>VLOOKUP($B148,'1.วาง งบทดลอง 4 แถว'!$E$5875:$J$6713,4,0)</f>
        <v>0</v>
      </c>
      <c r="BJ148" s="378">
        <f>VLOOKUP($B148,'1.วาง งบทดลอง 4 แถว'!$E$5875:$J$6713,5,0)</f>
        <v>0</v>
      </c>
      <c r="BK148" s="379">
        <f>VLOOKUP($B148,'1.วาง งบทดลอง 4 แถว'!$E$5875:$J$6713,6,0)</f>
        <v>0</v>
      </c>
      <c r="BL148" s="380">
        <f t="shared" si="23"/>
        <v>0</v>
      </c>
      <c r="BM148" s="385"/>
      <c r="BN148" s="385"/>
      <c r="BO148" s="386"/>
    </row>
    <row r="149" spans="1:67" s="200" customFormat="1" ht="19.5" customHeight="1">
      <c r="A149" s="374">
        <v>146</v>
      </c>
      <c r="B149" s="395" t="s">
        <v>551</v>
      </c>
      <c r="C149" s="396" t="s">
        <v>60</v>
      </c>
      <c r="D149" s="377">
        <f>VLOOKUP($B149,'1.วาง งบทดลอง 4 แถว'!$E$2:$J$840,3,0)</f>
        <v>0</v>
      </c>
      <c r="E149" s="378">
        <f>VLOOKUP($B149,'1.วาง งบทดลอง 4 แถว'!$E$2:$J$840,4,0)</f>
        <v>0</v>
      </c>
      <c r="F149" s="378">
        <f>VLOOKUP($B149,'1.วาง งบทดลอง 4 แถว'!$E$2:$J$840,5,0)</f>
        <v>0</v>
      </c>
      <c r="G149" s="379">
        <f>VLOOKUP($B149,'1.วาง งบทดลอง 4 แถว'!$E$2:$J$840,6,0)</f>
        <v>0</v>
      </c>
      <c r="H149" s="380">
        <f t="shared" si="16"/>
        <v>0</v>
      </c>
      <c r="I149" s="397"/>
      <c r="J149" s="398"/>
      <c r="K149" s="398"/>
      <c r="L149" s="377">
        <f>VLOOKUP($B149,'1.วาง งบทดลอง 4 แถว'!$E$841:$J$1679,3,0)</f>
        <v>0</v>
      </c>
      <c r="M149" s="378">
        <f>VLOOKUP($B149,'1.วาง งบทดลอง 4 แถว'!$E$841:$J$1679,4,0)</f>
        <v>0</v>
      </c>
      <c r="N149" s="378">
        <f>VLOOKUP($B149,'1.วาง งบทดลอง 4 แถว'!$E$841:$J$1679,5,0)</f>
        <v>5955999</v>
      </c>
      <c r="O149" s="379">
        <f>VLOOKUP($B149,'1.วาง งบทดลอง 4 แถว'!$E$841:$J$1679,6,0)</f>
        <v>0</v>
      </c>
      <c r="P149" s="380">
        <f t="shared" si="17"/>
        <v>5955999</v>
      </c>
      <c r="Q149" s="397"/>
      <c r="R149" s="398"/>
      <c r="S149" s="399"/>
      <c r="T149" s="377">
        <f>VLOOKUP($B149,'1.วาง งบทดลอง 4 แถว'!$E$1680:$J$2518,3,0)</f>
        <v>0</v>
      </c>
      <c r="U149" s="378">
        <f>VLOOKUP($B149,'1.วาง งบทดลอง 4 แถว'!$E$1680:$J$2518,4,0)</f>
        <v>0</v>
      </c>
      <c r="V149" s="378">
        <f>VLOOKUP($B149,'1.วาง งบทดลอง 4 แถว'!$E$1680:$J$2518,5,0)</f>
        <v>22282.75</v>
      </c>
      <c r="W149" s="379">
        <f>VLOOKUP($B149,'1.วาง งบทดลอง 4 แถว'!$E$1680:$J$2518,6,0)</f>
        <v>0</v>
      </c>
      <c r="X149" s="380">
        <f t="shared" si="18"/>
        <v>22282.75</v>
      </c>
      <c r="Y149" s="398"/>
      <c r="Z149" s="398"/>
      <c r="AA149" s="398"/>
      <c r="AB149" s="377">
        <f>VLOOKUP($B149,'1.วาง งบทดลอง 4 แถว'!$E$2519:$J$3357,3,0)</f>
        <v>0</v>
      </c>
      <c r="AC149" s="378">
        <f>VLOOKUP($B149,'1.วาง งบทดลอง 4 แถว'!$E$2519:$J$3357,4,0)</f>
        <v>0</v>
      </c>
      <c r="AD149" s="378">
        <f>VLOOKUP($B149,'1.วาง งบทดลอง 4 แถว'!$E$2519:$J$3357,5,0)</f>
        <v>0</v>
      </c>
      <c r="AE149" s="379">
        <f>VLOOKUP($B149,'1.วาง งบทดลอง 4 แถว'!$E$2519:$J$3357,6,0)</f>
        <v>0</v>
      </c>
      <c r="AF149" s="380">
        <f t="shared" si="19"/>
        <v>0</v>
      </c>
      <c r="AG149" s="397"/>
      <c r="AH149" s="398"/>
      <c r="AI149" s="398"/>
      <c r="AJ149" s="377">
        <f>VLOOKUP($B149,'1.วาง งบทดลอง 4 แถว'!$E$3358:$J$4196,3,0)</f>
        <v>0</v>
      </c>
      <c r="AK149" s="378">
        <f>VLOOKUP($B149,'1.วาง งบทดลอง 4 แถว'!$E$3358:$J$4196,4,0)</f>
        <v>0</v>
      </c>
      <c r="AL149" s="378">
        <f>VLOOKUP($B149,'1.วาง งบทดลอง 4 แถว'!$E$3358:$J$4196,5,0)</f>
        <v>5955999</v>
      </c>
      <c r="AM149" s="379">
        <f>VLOOKUP($B149,'1.วาง งบทดลอง 4 แถว'!$E$3358:$J$4196,6,0)</f>
        <v>0</v>
      </c>
      <c r="AN149" s="380">
        <f t="shared" si="20"/>
        <v>5955999</v>
      </c>
      <c r="AO149" s="398"/>
      <c r="AP149" s="398"/>
      <c r="AQ149" s="398"/>
      <c r="AR149" s="377">
        <f>VLOOKUP($B149,'1.วาง งบทดลอง 4 แถว'!$E$4197:$J$5035,3,0)</f>
        <v>0</v>
      </c>
      <c r="AS149" s="378">
        <f>VLOOKUP($B149,'1.วาง งบทดลอง 4 แถว'!$E$4197:$J$5035,4,0)</f>
        <v>0</v>
      </c>
      <c r="AT149" s="378">
        <f>VLOOKUP($B149,'1.วาง งบทดลอง 4 แถว'!$E$4197:$J$5035,5,0)</f>
        <v>835000</v>
      </c>
      <c r="AU149" s="379">
        <f>VLOOKUP($B149,'1.วาง งบทดลอง 4 แถว'!$E$4197:$J$5035,6,0)</f>
        <v>0</v>
      </c>
      <c r="AV149" s="380">
        <f t="shared" si="21"/>
        <v>835000</v>
      </c>
      <c r="AW149" s="397"/>
      <c r="AX149" s="398"/>
      <c r="AY149" s="398"/>
      <c r="AZ149" s="377">
        <f>VLOOKUP($B149,'1.วาง งบทดลอง 4 แถว'!$E$5036:$J$5874,3,0)</f>
        <v>0</v>
      </c>
      <c r="BA149" s="378">
        <f>VLOOKUP($B149,'1.วาง งบทดลอง 4 แถว'!$E$5036:$J$5874,4,0)</f>
        <v>0</v>
      </c>
      <c r="BB149" s="378">
        <f>VLOOKUP($B149,'1.วาง งบทดลอง 4 แถว'!$E$5036:$J$5874,5,0)</f>
        <v>4931008</v>
      </c>
      <c r="BC149" s="379">
        <f>VLOOKUP($B149,'1.วาง งบทดลอง 4 แถว'!$E$5036:$J$5874,6,0)</f>
        <v>0</v>
      </c>
      <c r="BD149" s="380">
        <f t="shared" si="22"/>
        <v>4931008</v>
      </c>
      <c r="BE149" s="397"/>
      <c r="BF149" s="398"/>
      <c r="BG149" s="398"/>
      <c r="BH149" s="377">
        <f>VLOOKUP($B149,'1.วาง งบทดลอง 4 แถว'!$E$5875:$J$6713,3,0)</f>
        <v>0</v>
      </c>
      <c r="BI149" s="378">
        <f>VLOOKUP($B149,'1.วาง งบทดลอง 4 แถว'!$E$5875:$J$6713,4,0)</f>
        <v>0</v>
      </c>
      <c r="BJ149" s="378">
        <f>VLOOKUP($B149,'1.วาง งบทดลอง 4 แถว'!$E$5875:$J$6713,5,0)</f>
        <v>0</v>
      </c>
      <c r="BK149" s="379">
        <f>VLOOKUP($B149,'1.วาง งบทดลอง 4 แถว'!$E$5875:$J$6713,6,0)</f>
        <v>0</v>
      </c>
      <c r="BL149" s="380">
        <f t="shared" si="23"/>
        <v>0</v>
      </c>
      <c r="BM149" s="398"/>
      <c r="BN149" s="398"/>
      <c r="BO149" s="399"/>
    </row>
    <row r="150" spans="1:67" ht="19.5" customHeight="1">
      <c r="A150" s="374">
        <v>147</v>
      </c>
      <c r="B150" s="375" t="s">
        <v>552</v>
      </c>
      <c r="C150" s="376" t="s">
        <v>61</v>
      </c>
      <c r="D150" s="377">
        <f>VLOOKUP($B150,'1.วาง งบทดลอง 4 แถว'!$E$2:$J$840,3,0)</f>
        <v>0</v>
      </c>
      <c r="E150" s="378">
        <f>VLOOKUP($B150,'1.วาง งบทดลอง 4 แถว'!$E$2:$J$840,4,0)</f>
        <v>0</v>
      </c>
      <c r="F150" s="378">
        <f>VLOOKUP($B150,'1.วาง งบทดลอง 4 แถว'!$E$2:$J$840,5,0)</f>
        <v>0</v>
      </c>
      <c r="G150" s="379">
        <f>VLOOKUP($B150,'1.วาง งบทดลอง 4 แถว'!$E$2:$J$840,6,0)</f>
        <v>0</v>
      </c>
      <c r="H150" s="380">
        <f t="shared" si="16"/>
        <v>0</v>
      </c>
      <c r="I150" s="384"/>
      <c r="J150" s="385"/>
      <c r="K150" s="385"/>
      <c r="L150" s="377">
        <f>VLOOKUP($B150,'1.วาง งบทดลอง 4 แถว'!$E$841:$J$1679,3,0)</f>
        <v>0</v>
      </c>
      <c r="M150" s="378">
        <f>VLOOKUP($B150,'1.วาง งบทดลอง 4 แถว'!$E$841:$J$1679,4,0)</f>
        <v>0</v>
      </c>
      <c r="N150" s="378">
        <f>VLOOKUP($B150,'1.วาง งบทดลอง 4 แถว'!$E$841:$J$1679,5,0)</f>
        <v>1327103</v>
      </c>
      <c r="O150" s="379">
        <f>VLOOKUP($B150,'1.วาง งบทดลอง 4 แถว'!$E$841:$J$1679,6,0)</f>
        <v>0</v>
      </c>
      <c r="P150" s="380">
        <f t="shared" si="17"/>
        <v>1327103</v>
      </c>
      <c r="Q150" s="384"/>
      <c r="R150" s="385"/>
      <c r="S150" s="386"/>
      <c r="T150" s="377">
        <f>VLOOKUP($B150,'1.วาง งบทดลอง 4 แถว'!$E$1680:$J$2518,3,0)</f>
        <v>0</v>
      </c>
      <c r="U150" s="378">
        <f>VLOOKUP($B150,'1.วาง งบทดลอง 4 แถว'!$E$1680:$J$2518,4,0)</f>
        <v>0</v>
      </c>
      <c r="V150" s="378">
        <f>VLOOKUP($B150,'1.วาง งบทดลอง 4 แถว'!$E$1680:$J$2518,5,0)</f>
        <v>899000</v>
      </c>
      <c r="W150" s="379">
        <f>VLOOKUP($B150,'1.วาง งบทดลอง 4 แถว'!$E$1680:$J$2518,6,0)</f>
        <v>0</v>
      </c>
      <c r="X150" s="380">
        <f t="shared" si="18"/>
        <v>899000</v>
      </c>
      <c r="Y150" s="385"/>
      <c r="Z150" s="385"/>
      <c r="AA150" s="385"/>
      <c r="AB150" s="377">
        <f>VLOOKUP($B150,'1.วาง งบทดลอง 4 แถว'!$E$2519:$J$3357,3,0)</f>
        <v>0</v>
      </c>
      <c r="AC150" s="378">
        <f>VLOOKUP($B150,'1.วาง งบทดลอง 4 แถว'!$E$2519:$J$3357,4,0)</f>
        <v>0</v>
      </c>
      <c r="AD150" s="378">
        <f>VLOOKUP($B150,'1.วาง งบทดลอง 4 แถว'!$E$2519:$J$3357,5,0)</f>
        <v>0</v>
      </c>
      <c r="AE150" s="379">
        <f>VLOOKUP($B150,'1.วาง งบทดลอง 4 แถว'!$E$2519:$J$3357,6,0)</f>
        <v>0</v>
      </c>
      <c r="AF150" s="380">
        <f t="shared" si="19"/>
        <v>0</v>
      </c>
      <c r="AG150" s="384"/>
      <c r="AH150" s="385"/>
      <c r="AI150" s="385"/>
      <c r="AJ150" s="377">
        <f>VLOOKUP($B150,'1.วาง งบทดลอง 4 แถว'!$E$3358:$J$4196,3,0)</f>
        <v>0</v>
      </c>
      <c r="AK150" s="378">
        <f>VLOOKUP($B150,'1.วาง งบทดลอง 4 แถว'!$E$3358:$J$4196,4,0)</f>
        <v>0</v>
      </c>
      <c r="AL150" s="378">
        <f>VLOOKUP($B150,'1.วาง งบทดลอง 4 แถว'!$E$3358:$J$4196,5,0)</f>
        <v>120000</v>
      </c>
      <c r="AM150" s="379">
        <f>VLOOKUP($B150,'1.วาง งบทดลอง 4 แถว'!$E$3358:$J$4196,6,0)</f>
        <v>0</v>
      </c>
      <c r="AN150" s="380">
        <f t="shared" si="20"/>
        <v>120000</v>
      </c>
      <c r="AO150" s="385"/>
      <c r="AP150" s="385"/>
      <c r="AQ150" s="385"/>
      <c r="AR150" s="377">
        <f>VLOOKUP($B150,'1.วาง งบทดลอง 4 แถว'!$E$4197:$J$5035,3,0)</f>
        <v>0</v>
      </c>
      <c r="AS150" s="378">
        <f>VLOOKUP($B150,'1.วาง งบทดลอง 4 แถว'!$E$4197:$J$5035,4,0)</f>
        <v>0</v>
      </c>
      <c r="AT150" s="378">
        <f>VLOOKUP($B150,'1.วาง งบทดลอง 4 แถว'!$E$4197:$J$5035,5,0)</f>
        <v>749000</v>
      </c>
      <c r="AU150" s="379">
        <f>VLOOKUP($B150,'1.วาง งบทดลอง 4 แถว'!$E$4197:$J$5035,6,0)</f>
        <v>0</v>
      </c>
      <c r="AV150" s="380">
        <f t="shared" si="21"/>
        <v>749000</v>
      </c>
      <c r="AW150" s="384"/>
      <c r="AX150" s="385"/>
      <c r="AY150" s="385"/>
      <c r="AZ150" s="377">
        <f>VLOOKUP($B150,'1.วาง งบทดลอง 4 แถว'!$E$5036:$J$5874,3,0)</f>
        <v>0</v>
      </c>
      <c r="BA150" s="378">
        <f>VLOOKUP($B150,'1.วาง งบทดลอง 4 แถว'!$E$5036:$J$5874,4,0)</f>
        <v>0</v>
      </c>
      <c r="BB150" s="378">
        <f>VLOOKUP($B150,'1.วาง งบทดลอง 4 แถว'!$E$5036:$J$5874,5,0)</f>
        <v>0</v>
      </c>
      <c r="BC150" s="379">
        <f>VLOOKUP($B150,'1.วาง งบทดลอง 4 แถว'!$E$5036:$J$5874,6,0)</f>
        <v>0</v>
      </c>
      <c r="BD150" s="380">
        <f t="shared" si="22"/>
        <v>0</v>
      </c>
      <c r="BE150" s="384"/>
      <c r="BF150" s="385"/>
      <c r="BG150" s="385"/>
      <c r="BH150" s="377">
        <f>VLOOKUP($B150,'1.วาง งบทดลอง 4 แถว'!$E$5875:$J$6713,3,0)</f>
        <v>0</v>
      </c>
      <c r="BI150" s="378">
        <f>VLOOKUP($B150,'1.วาง งบทดลอง 4 แถว'!$E$5875:$J$6713,4,0)</f>
        <v>0</v>
      </c>
      <c r="BJ150" s="378">
        <f>VLOOKUP($B150,'1.วาง งบทดลอง 4 แถว'!$E$5875:$J$6713,5,0)</f>
        <v>0</v>
      </c>
      <c r="BK150" s="379">
        <f>VLOOKUP($B150,'1.วาง งบทดลอง 4 แถว'!$E$5875:$J$6713,6,0)</f>
        <v>0</v>
      </c>
      <c r="BL150" s="380">
        <f t="shared" si="23"/>
        <v>0</v>
      </c>
      <c r="BM150" s="385"/>
      <c r="BN150" s="385"/>
      <c r="BO150" s="386"/>
    </row>
    <row r="151" spans="1:67" ht="19.5" customHeight="1">
      <c r="A151" s="374">
        <v>148</v>
      </c>
      <c r="B151" s="375" t="s">
        <v>553</v>
      </c>
      <c r="C151" s="376" t="s">
        <v>62</v>
      </c>
      <c r="D151" s="377">
        <f>VLOOKUP($B151,'1.วาง งบทดลอง 4 แถว'!$E$2:$J$840,3,0)</f>
        <v>0</v>
      </c>
      <c r="E151" s="378">
        <f>VLOOKUP($B151,'1.วาง งบทดลอง 4 แถว'!$E$2:$J$840,4,0)</f>
        <v>0</v>
      </c>
      <c r="F151" s="378">
        <f>VLOOKUP($B151,'1.วาง งบทดลอง 4 แถว'!$E$2:$J$840,5,0)</f>
        <v>0</v>
      </c>
      <c r="G151" s="379">
        <f>VLOOKUP($B151,'1.วาง งบทดลอง 4 แถว'!$E$2:$J$840,6,0)</f>
        <v>0</v>
      </c>
      <c r="H151" s="380">
        <f t="shared" si="16"/>
        <v>0</v>
      </c>
      <c r="I151" s="384"/>
      <c r="J151" s="385"/>
      <c r="K151" s="385"/>
      <c r="L151" s="377">
        <f>VLOOKUP($B151,'1.วาง งบทดลอง 4 แถว'!$E$841:$J$1679,3,0)</f>
        <v>0</v>
      </c>
      <c r="M151" s="378">
        <f>VLOOKUP($B151,'1.วาง งบทดลอง 4 แถว'!$E$841:$J$1679,4,0)</f>
        <v>0</v>
      </c>
      <c r="N151" s="378">
        <f>VLOOKUP($B151,'1.วาง งบทดลอง 4 แถว'!$E$841:$J$1679,5,0)</f>
        <v>0</v>
      </c>
      <c r="O151" s="379">
        <f>VLOOKUP($B151,'1.วาง งบทดลอง 4 แถว'!$E$841:$J$1679,6,0)</f>
        <v>0</v>
      </c>
      <c r="P151" s="380">
        <f t="shared" si="17"/>
        <v>0</v>
      </c>
      <c r="Q151" s="384"/>
      <c r="R151" s="385"/>
      <c r="S151" s="386"/>
      <c r="T151" s="377">
        <f>VLOOKUP($B151,'1.วาง งบทดลอง 4 แถว'!$E$1680:$J$2518,3,0)</f>
        <v>0</v>
      </c>
      <c r="U151" s="378">
        <f>VLOOKUP($B151,'1.วาง งบทดลอง 4 แถว'!$E$1680:$J$2518,4,0)</f>
        <v>0</v>
      </c>
      <c r="V151" s="378">
        <f>VLOOKUP($B151,'1.วาง งบทดลอง 4 แถว'!$E$1680:$J$2518,5,0)</f>
        <v>0</v>
      </c>
      <c r="W151" s="379">
        <f>VLOOKUP($B151,'1.วาง งบทดลอง 4 แถว'!$E$1680:$J$2518,6,0)</f>
        <v>0</v>
      </c>
      <c r="X151" s="380">
        <f t="shared" si="18"/>
        <v>0</v>
      </c>
      <c r="Y151" s="385"/>
      <c r="Z151" s="385"/>
      <c r="AA151" s="385"/>
      <c r="AB151" s="377">
        <f>VLOOKUP($B151,'1.วาง งบทดลอง 4 แถว'!$E$2519:$J$3357,3,0)</f>
        <v>0</v>
      </c>
      <c r="AC151" s="378">
        <f>VLOOKUP($B151,'1.วาง งบทดลอง 4 แถว'!$E$2519:$J$3357,4,0)</f>
        <v>0</v>
      </c>
      <c r="AD151" s="378">
        <f>VLOOKUP($B151,'1.วาง งบทดลอง 4 แถว'!$E$2519:$J$3357,5,0)</f>
        <v>0</v>
      </c>
      <c r="AE151" s="379">
        <f>VLOOKUP($B151,'1.วาง งบทดลอง 4 แถว'!$E$2519:$J$3357,6,0)</f>
        <v>0</v>
      </c>
      <c r="AF151" s="380">
        <f t="shared" si="19"/>
        <v>0</v>
      </c>
      <c r="AG151" s="384"/>
      <c r="AH151" s="385"/>
      <c r="AI151" s="385"/>
      <c r="AJ151" s="377">
        <f>VLOOKUP($B151,'1.วาง งบทดลอง 4 แถว'!$E$3358:$J$4196,3,0)</f>
        <v>0</v>
      </c>
      <c r="AK151" s="378">
        <f>VLOOKUP($B151,'1.วาง งบทดลอง 4 แถว'!$E$3358:$J$4196,4,0)</f>
        <v>0</v>
      </c>
      <c r="AL151" s="378">
        <f>VLOOKUP($B151,'1.วาง งบทดลอง 4 แถว'!$E$3358:$J$4196,5,0)</f>
        <v>0</v>
      </c>
      <c r="AM151" s="379">
        <f>VLOOKUP($B151,'1.วาง งบทดลอง 4 แถว'!$E$3358:$J$4196,6,0)</f>
        <v>0</v>
      </c>
      <c r="AN151" s="380">
        <f t="shared" si="20"/>
        <v>0</v>
      </c>
      <c r="AO151" s="385"/>
      <c r="AP151" s="385"/>
      <c r="AQ151" s="385"/>
      <c r="AR151" s="377">
        <f>VLOOKUP($B151,'1.วาง งบทดลอง 4 แถว'!$E$4197:$J$5035,3,0)</f>
        <v>0</v>
      </c>
      <c r="AS151" s="378">
        <f>VLOOKUP($B151,'1.วาง งบทดลอง 4 แถว'!$E$4197:$J$5035,4,0)</f>
        <v>0</v>
      </c>
      <c r="AT151" s="378">
        <f>VLOOKUP($B151,'1.วาง งบทดลอง 4 แถว'!$E$4197:$J$5035,5,0)</f>
        <v>0</v>
      </c>
      <c r="AU151" s="379">
        <f>VLOOKUP($B151,'1.วาง งบทดลอง 4 แถว'!$E$4197:$J$5035,6,0)</f>
        <v>0</v>
      </c>
      <c r="AV151" s="380">
        <f t="shared" si="21"/>
        <v>0</v>
      </c>
      <c r="AW151" s="384"/>
      <c r="AX151" s="385"/>
      <c r="AY151" s="385"/>
      <c r="AZ151" s="377">
        <f>VLOOKUP($B151,'1.วาง งบทดลอง 4 แถว'!$E$5036:$J$5874,3,0)</f>
        <v>0</v>
      </c>
      <c r="BA151" s="378">
        <f>VLOOKUP($B151,'1.วาง งบทดลอง 4 แถว'!$E$5036:$J$5874,4,0)</f>
        <v>0</v>
      </c>
      <c r="BB151" s="378">
        <f>VLOOKUP($B151,'1.วาง งบทดลอง 4 แถว'!$E$5036:$J$5874,5,0)</f>
        <v>0</v>
      </c>
      <c r="BC151" s="379">
        <f>VLOOKUP($B151,'1.วาง งบทดลอง 4 แถว'!$E$5036:$J$5874,6,0)</f>
        <v>0</v>
      </c>
      <c r="BD151" s="380">
        <f t="shared" si="22"/>
        <v>0</v>
      </c>
      <c r="BE151" s="384"/>
      <c r="BF151" s="385"/>
      <c r="BG151" s="385"/>
      <c r="BH151" s="377">
        <f>VLOOKUP($B151,'1.วาง งบทดลอง 4 แถว'!$E$5875:$J$6713,3,0)</f>
        <v>0</v>
      </c>
      <c r="BI151" s="378">
        <f>VLOOKUP($B151,'1.วาง งบทดลอง 4 แถว'!$E$5875:$J$6713,4,0)</f>
        <v>0</v>
      </c>
      <c r="BJ151" s="378">
        <f>VLOOKUP($B151,'1.วาง งบทดลอง 4 แถว'!$E$5875:$J$6713,5,0)</f>
        <v>0</v>
      </c>
      <c r="BK151" s="379">
        <f>VLOOKUP($B151,'1.วาง งบทดลอง 4 แถว'!$E$5875:$J$6713,6,0)</f>
        <v>0</v>
      </c>
      <c r="BL151" s="380">
        <f t="shared" si="23"/>
        <v>0</v>
      </c>
      <c r="BM151" s="385"/>
      <c r="BN151" s="385"/>
      <c r="BO151" s="386"/>
    </row>
    <row r="152" spans="1:67" ht="19.5" customHeight="1">
      <c r="A152" s="374">
        <v>149</v>
      </c>
      <c r="B152" s="375" t="s">
        <v>554</v>
      </c>
      <c r="C152" s="376" t="s">
        <v>63</v>
      </c>
      <c r="D152" s="377">
        <f>VLOOKUP($B152,'1.วาง งบทดลอง 4 แถว'!$E$2:$J$840,3,0)</f>
        <v>0</v>
      </c>
      <c r="E152" s="378">
        <f>VLOOKUP($B152,'1.วาง งบทดลอง 4 แถว'!$E$2:$J$840,4,0)</f>
        <v>0</v>
      </c>
      <c r="F152" s="378">
        <f>VLOOKUP($B152,'1.วาง งบทดลอง 4 แถว'!$E$2:$J$840,5,0)</f>
        <v>0</v>
      </c>
      <c r="G152" s="379">
        <f>VLOOKUP($B152,'1.วาง งบทดลอง 4 แถว'!$E$2:$J$840,6,0)</f>
        <v>0</v>
      </c>
      <c r="H152" s="380">
        <f t="shared" si="16"/>
        <v>0</v>
      </c>
      <c r="I152" s="384"/>
      <c r="J152" s="385"/>
      <c r="K152" s="385"/>
      <c r="L152" s="377">
        <f>VLOOKUP($B152,'1.วาง งบทดลอง 4 แถว'!$E$841:$J$1679,3,0)</f>
        <v>0</v>
      </c>
      <c r="M152" s="378">
        <f>VLOOKUP($B152,'1.วาง งบทดลอง 4 แถว'!$E$841:$J$1679,4,0)</f>
        <v>0</v>
      </c>
      <c r="N152" s="378">
        <f>VLOOKUP($B152,'1.วาง งบทดลอง 4 แถว'!$E$841:$J$1679,5,0)</f>
        <v>1185042.57</v>
      </c>
      <c r="O152" s="379">
        <f>VLOOKUP($B152,'1.วาง งบทดลอง 4 แถว'!$E$841:$J$1679,6,0)</f>
        <v>0</v>
      </c>
      <c r="P152" s="380">
        <f t="shared" si="17"/>
        <v>1185042.57</v>
      </c>
      <c r="Q152" s="384"/>
      <c r="R152" s="385"/>
      <c r="S152" s="386"/>
      <c r="T152" s="377">
        <f>VLOOKUP($B152,'1.วาง งบทดลอง 4 แถว'!$E$1680:$J$2518,3,0)</f>
        <v>0</v>
      </c>
      <c r="U152" s="378">
        <f>VLOOKUP($B152,'1.วาง งบทดลอง 4 แถว'!$E$1680:$J$2518,4,0)</f>
        <v>0</v>
      </c>
      <c r="V152" s="378">
        <f>VLOOKUP($B152,'1.วาง งบทดลอง 4 แถว'!$E$1680:$J$2518,5,0)</f>
        <v>962500</v>
      </c>
      <c r="W152" s="379">
        <f>VLOOKUP($B152,'1.วาง งบทดลอง 4 แถว'!$E$1680:$J$2518,6,0)</f>
        <v>0</v>
      </c>
      <c r="X152" s="380">
        <f t="shared" si="18"/>
        <v>962500</v>
      </c>
      <c r="Y152" s="385"/>
      <c r="Z152" s="385"/>
      <c r="AA152" s="385"/>
      <c r="AB152" s="377">
        <f>VLOOKUP($B152,'1.วาง งบทดลอง 4 แถว'!$E$2519:$J$3357,3,0)</f>
        <v>0</v>
      </c>
      <c r="AC152" s="378">
        <f>VLOOKUP($B152,'1.วาง งบทดลอง 4 แถว'!$E$2519:$J$3357,4,0)</f>
        <v>0</v>
      </c>
      <c r="AD152" s="378">
        <f>VLOOKUP($B152,'1.วาง งบทดลอง 4 แถว'!$E$2519:$J$3357,5,0)</f>
        <v>0</v>
      </c>
      <c r="AE152" s="379">
        <f>VLOOKUP($B152,'1.วาง งบทดลอง 4 แถว'!$E$2519:$J$3357,6,0)</f>
        <v>0</v>
      </c>
      <c r="AF152" s="380">
        <f t="shared" si="19"/>
        <v>0</v>
      </c>
      <c r="AG152" s="384"/>
      <c r="AH152" s="385"/>
      <c r="AI152" s="385"/>
      <c r="AJ152" s="377">
        <f>VLOOKUP($B152,'1.วาง งบทดลอง 4 แถว'!$E$3358:$J$4196,3,0)</f>
        <v>0</v>
      </c>
      <c r="AK152" s="378">
        <f>VLOOKUP($B152,'1.วาง งบทดลอง 4 แถว'!$E$3358:$J$4196,4,0)</f>
        <v>0</v>
      </c>
      <c r="AL152" s="378">
        <f>VLOOKUP($B152,'1.วาง งบทดลอง 4 แถว'!$E$3358:$J$4196,5,0)</f>
        <v>2393000</v>
      </c>
      <c r="AM152" s="379">
        <f>VLOOKUP($B152,'1.วาง งบทดลอง 4 แถว'!$E$3358:$J$4196,6,0)</f>
        <v>0</v>
      </c>
      <c r="AN152" s="380">
        <f t="shared" si="20"/>
        <v>2393000</v>
      </c>
      <c r="AO152" s="385"/>
      <c r="AP152" s="385"/>
      <c r="AQ152" s="385"/>
      <c r="AR152" s="377">
        <f>VLOOKUP($B152,'1.วาง งบทดลอง 4 แถว'!$E$4197:$J$5035,3,0)</f>
        <v>0</v>
      </c>
      <c r="AS152" s="378">
        <f>VLOOKUP($B152,'1.วาง งบทดลอง 4 แถว'!$E$4197:$J$5035,4,0)</f>
        <v>0</v>
      </c>
      <c r="AT152" s="378">
        <f>VLOOKUP($B152,'1.วาง งบทดลอง 4 แถว'!$E$4197:$J$5035,5,0)</f>
        <v>858280</v>
      </c>
      <c r="AU152" s="379">
        <f>VLOOKUP($B152,'1.วาง งบทดลอง 4 แถว'!$E$4197:$J$5035,6,0)</f>
        <v>0</v>
      </c>
      <c r="AV152" s="380">
        <f t="shared" si="21"/>
        <v>858280</v>
      </c>
      <c r="AW152" s="384"/>
      <c r="AX152" s="385"/>
      <c r="AY152" s="385"/>
      <c r="AZ152" s="377">
        <f>VLOOKUP($B152,'1.วาง งบทดลอง 4 แถว'!$E$5036:$J$5874,3,0)</f>
        <v>0</v>
      </c>
      <c r="BA152" s="378">
        <f>VLOOKUP($B152,'1.วาง งบทดลอง 4 แถว'!$E$5036:$J$5874,4,0)</f>
        <v>0</v>
      </c>
      <c r="BB152" s="378">
        <f>VLOOKUP($B152,'1.วาง งบทดลอง 4 แถว'!$E$5036:$J$5874,5,0)</f>
        <v>568500</v>
      </c>
      <c r="BC152" s="379">
        <f>VLOOKUP($B152,'1.วาง งบทดลอง 4 แถว'!$E$5036:$J$5874,6,0)</f>
        <v>0</v>
      </c>
      <c r="BD152" s="380">
        <f t="shared" si="22"/>
        <v>568500</v>
      </c>
      <c r="BE152" s="384"/>
      <c r="BF152" s="385"/>
      <c r="BG152" s="385"/>
      <c r="BH152" s="377">
        <f>VLOOKUP($B152,'1.วาง งบทดลอง 4 แถว'!$E$5875:$J$6713,3,0)</f>
        <v>0</v>
      </c>
      <c r="BI152" s="378">
        <f>VLOOKUP($B152,'1.วาง งบทดลอง 4 แถว'!$E$5875:$J$6713,4,0)</f>
        <v>0</v>
      </c>
      <c r="BJ152" s="378">
        <f>VLOOKUP($B152,'1.วาง งบทดลอง 4 แถว'!$E$5875:$J$6713,5,0)</f>
        <v>0</v>
      </c>
      <c r="BK152" s="379">
        <f>VLOOKUP($B152,'1.วาง งบทดลอง 4 แถว'!$E$5875:$J$6713,6,0)</f>
        <v>0</v>
      </c>
      <c r="BL152" s="380">
        <f t="shared" si="23"/>
        <v>0</v>
      </c>
      <c r="BM152" s="385"/>
      <c r="BN152" s="385"/>
      <c r="BO152" s="386"/>
    </row>
    <row r="153" spans="1:67" ht="19.5" customHeight="1">
      <c r="A153" s="374">
        <v>150</v>
      </c>
      <c r="B153" s="375" t="s">
        <v>555</v>
      </c>
      <c r="C153" s="376" t="s">
        <v>64</v>
      </c>
      <c r="D153" s="377">
        <f>VLOOKUP($B153,'1.วาง งบทดลอง 4 แถว'!$E$2:$J$840,3,0)</f>
        <v>7455000</v>
      </c>
      <c r="E153" s="378">
        <f>VLOOKUP($B153,'1.วาง งบทดลอง 4 แถว'!$E$2:$J$840,4,0)</f>
        <v>7455000</v>
      </c>
      <c r="F153" s="378">
        <f>VLOOKUP($B153,'1.วาง งบทดลอง 4 แถว'!$E$2:$J$840,5,0)</f>
        <v>0</v>
      </c>
      <c r="G153" s="379">
        <f>VLOOKUP($B153,'1.วาง งบทดลอง 4 แถว'!$E$2:$J$840,6,0)</f>
        <v>0</v>
      </c>
      <c r="H153" s="380">
        <f t="shared" si="16"/>
        <v>0</v>
      </c>
      <c r="I153" s="384"/>
      <c r="J153" s="385"/>
      <c r="K153" s="385"/>
      <c r="L153" s="377">
        <f>VLOOKUP($B153,'1.วาง งบทดลอง 4 แถว'!$E$841:$J$1679,3,0)</f>
        <v>0</v>
      </c>
      <c r="M153" s="378">
        <f>VLOOKUP($B153,'1.วาง งบทดลอง 4 แถว'!$E$841:$J$1679,4,0)</f>
        <v>0</v>
      </c>
      <c r="N153" s="378">
        <f>VLOOKUP($B153,'1.วาง งบทดลอง 4 แถว'!$E$841:$J$1679,5,0)</f>
        <v>0</v>
      </c>
      <c r="O153" s="379">
        <f>VLOOKUP($B153,'1.วาง งบทดลอง 4 แถว'!$E$841:$J$1679,6,0)</f>
        <v>0</v>
      </c>
      <c r="P153" s="380">
        <f t="shared" si="17"/>
        <v>0</v>
      </c>
      <c r="Q153" s="384"/>
      <c r="R153" s="385"/>
      <c r="S153" s="386"/>
      <c r="T153" s="377">
        <f>VLOOKUP($B153,'1.วาง งบทดลอง 4 แถว'!$E$1680:$J$2518,3,0)</f>
        <v>0</v>
      </c>
      <c r="U153" s="378">
        <f>VLOOKUP($B153,'1.วาง งบทดลอง 4 แถว'!$E$1680:$J$2518,4,0)</f>
        <v>0</v>
      </c>
      <c r="V153" s="378">
        <f>VLOOKUP($B153,'1.วาง งบทดลอง 4 แถว'!$E$1680:$J$2518,5,0)</f>
        <v>0</v>
      </c>
      <c r="W153" s="379">
        <f>VLOOKUP($B153,'1.วาง งบทดลอง 4 แถว'!$E$1680:$J$2518,6,0)</f>
        <v>0</v>
      </c>
      <c r="X153" s="380">
        <f t="shared" si="18"/>
        <v>0</v>
      </c>
      <c r="Y153" s="385"/>
      <c r="Z153" s="385"/>
      <c r="AA153" s="385"/>
      <c r="AB153" s="377">
        <f>VLOOKUP($B153,'1.วาง งบทดลอง 4 แถว'!$E$2519:$J$3357,3,0)</f>
        <v>0</v>
      </c>
      <c r="AC153" s="378">
        <f>VLOOKUP($B153,'1.วาง งบทดลอง 4 แถว'!$E$2519:$J$3357,4,0)</f>
        <v>0</v>
      </c>
      <c r="AD153" s="378">
        <f>VLOOKUP($B153,'1.วาง งบทดลอง 4 แถว'!$E$2519:$J$3357,5,0)</f>
        <v>0</v>
      </c>
      <c r="AE153" s="379">
        <f>VLOOKUP($B153,'1.วาง งบทดลอง 4 แถว'!$E$2519:$J$3357,6,0)</f>
        <v>0</v>
      </c>
      <c r="AF153" s="380">
        <f t="shared" si="19"/>
        <v>0</v>
      </c>
      <c r="AG153" s="384"/>
      <c r="AH153" s="385"/>
      <c r="AI153" s="385"/>
      <c r="AJ153" s="377">
        <f>VLOOKUP($B153,'1.วาง งบทดลอง 4 แถว'!$E$3358:$J$4196,3,0)</f>
        <v>0</v>
      </c>
      <c r="AK153" s="378">
        <f>VLOOKUP($B153,'1.วาง งบทดลอง 4 แถว'!$E$3358:$J$4196,4,0)</f>
        <v>0</v>
      </c>
      <c r="AL153" s="378">
        <f>VLOOKUP($B153,'1.วาง งบทดลอง 4 แถว'!$E$3358:$J$4196,5,0)</f>
        <v>0</v>
      </c>
      <c r="AM153" s="379">
        <f>VLOOKUP($B153,'1.วาง งบทดลอง 4 แถว'!$E$3358:$J$4196,6,0)</f>
        <v>0</v>
      </c>
      <c r="AN153" s="380">
        <f t="shared" si="20"/>
        <v>0</v>
      </c>
      <c r="AO153" s="385"/>
      <c r="AP153" s="385"/>
      <c r="AQ153" s="385"/>
      <c r="AR153" s="377">
        <f>VLOOKUP($B153,'1.วาง งบทดลอง 4 แถว'!$E$4197:$J$5035,3,0)</f>
        <v>0</v>
      </c>
      <c r="AS153" s="378">
        <f>VLOOKUP($B153,'1.วาง งบทดลอง 4 แถว'!$E$4197:$J$5035,4,0)</f>
        <v>0</v>
      </c>
      <c r="AT153" s="378">
        <f>VLOOKUP($B153,'1.วาง งบทดลอง 4 แถว'!$E$4197:$J$5035,5,0)</f>
        <v>0</v>
      </c>
      <c r="AU153" s="379">
        <f>VLOOKUP($B153,'1.วาง งบทดลอง 4 แถว'!$E$4197:$J$5035,6,0)</f>
        <v>0</v>
      </c>
      <c r="AV153" s="380">
        <f t="shared" si="21"/>
        <v>0</v>
      </c>
      <c r="AW153" s="384"/>
      <c r="AX153" s="385"/>
      <c r="AY153" s="385"/>
      <c r="AZ153" s="377">
        <f>VLOOKUP($B153,'1.วาง งบทดลอง 4 แถว'!$E$5036:$J$5874,3,0)</f>
        <v>0</v>
      </c>
      <c r="BA153" s="378">
        <f>VLOOKUP($B153,'1.วาง งบทดลอง 4 แถว'!$E$5036:$J$5874,4,0)</f>
        <v>0</v>
      </c>
      <c r="BB153" s="378">
        <f>VLOOKUP($B153,'1.วาง งบทดลอง 4 แถว'!$E$5036:$J$5874,5,0)</f>
        <v>0</v>
      </c>
      <c r="BC153" s="379">
        <f>VLOOKUP($B153,'1.วาง งบทดลอง 4 แถว'!$E$5036:$J$5874,6,0)</f>
        <v>0</v>
      </c>
      <c r="BD153" s="380">
        <f t="shared" si="22"/>
        <v>0</v>
      </c>
      <c r="BE153" s="384"/>
      <c r="BF153" s="385"/>
      <c r="BG153" s="385"/>
      <c r="BH153" s="377">
        <f>VLOOKUP($B153,'1.วาง งบทดลอง 4 แถว'!$E$5875:$J$6713,3,0)</f>
        <v>0</v>
      </c>
      <c r="BI153" s="378">
        <f>VLOOKUP($B153,'1.วาง งบทดลอง 4 แถว'!$E$5875:$J$6713,4,0)</f>
        <v>0</v>
      </c>
      <c r="BJ153" s="378">
        <f>VLOOKUP($B153,'1.วาง งบทดลอง 4 แถว'!$E$5875:$J$6713,5,0)</f>
        <v>0</v>
      </c>
      <c r="BK153" s="379">
        <f>VLOOKUP($B153,'1.วาง งบทดลอง 4 แถว'!$E$5875:$J$6713,6,0)</f>
        <v>0</v>
      </c>
      <c r="BL153" s="380">
        <f t="shared" si="23"/>
        <v>0</v>
      </c>
      <c r="BM153" s="385"/>
      <c r="BN153" s="385"/>
      <c r="BO153" s="386"/>
    </row>
    <row r="154" spans="1:67" ht="19.5" customHeight="1">
      <c r="A154" s="374">
        <v>151</v>
      </c>
      <c r="B154" s="375" t="s">
        <v>556</v>
      </c>
      <c r="C154" s="376" t="s">
        <v>65</v>
      </c>
      <c r="D154" s="377">
        <f>VLOOKUP($B154,'1.วาง งบทดลอง 4 แถว'!$E$2:$J$840,3,0)</f>
        <v>0</v>
      </c>
      <c r="E154" s="378">
        <f>VLOOKUP($B154,'1.วาง งบทดลอง 4 แถว'!$E$2:$J$840,4,0)</f>
        <v>0</v>
      </c>
      <c r="F154" s="378">
        <f>VLOOKUP($B154,'1.วาง งบทดลอง 4 แถว'!$E$2:$J$840,5,0)</f>
        <v>0</v>
      </c>
      <c r="G154" s="379">
        <f>VLOOKUP($B154,'1.วาง งบทดลอง 4 แถว'!$E$2:$J$840,6,0)</f>
        <v>0</v>
      </c>
      <c r="H154" s="380">
        <f t="shared" si="16"/>
        <v>0</v>
      </c>
      <c r="I154" s="384"/>
      <c r="J154" s="385"/>
      <c r="K154" s="385"/>
      <c r="L154" s="377">
        <f>VLOOKUP($B154,'1.วาง งบทดลอง 4 แถว'!$E$841:$J$1679,3,0)</f>
        <v>0</v>
      </c>
      <c r="M154" s="378">
        <f>VLOOKUP($B154,'1.วาง งบทดลอง 4 แถว'!$E$841:$J$1679,4,0)</f>
        <v>0</v>
      </c>
      <c r="N154" s="378">
        <f>VLOOKUP($B154,'1.วาง งบทดลอง 4 แถว'!$E$841:$J$1679,5,0)</f>
        <v>0</v>
      </c>
      <c r="O154" s="379">
        <f>VLOOKUP($B154,'1.วาง งบทดลอง 4 แถว'!$E$841:$J$1679,6,0)</f>
        <v>0</v>
      </c>
      <c r="P154" s="380">
        <f t="shared" si="17"/>
        <v>0</v>
      </c>
      <c r="Q154" s="384"/>
      <c r="R154" s="385"/>
      <c r="S154" s="386"/>
      <c r="T154" s="377">
        <f>VLOOKUP($B154,'1.วาง งบทดลอง 4 แถว'!$E$1680:$J$2518,3,0)</f>
        <v>0</v>
      </c>
      <c r="U154" s="378">
        <f>VLOOKUP($B154,'1.วาง งบทดลอง 4 แถว'!$E$1680:$J$2518,4,0)</f>
        <v>0</v>
      </c>
      <c r="V154" s="378">
        <f>VLOOKUP($B154,'1.วาง งบทดลอง 4 แถว'!$E$1680:$J$2518,5,0)</f>
        <v>0</v>
      </c>
      <c r="W154" s="379">
        <f>VLOOKUP($B154,'1.วาง งบทดลอง 4 แถว'!$E$1680:$J$2518,6,0)</f>
        <v>0</v>
      </c>
      <c r="X154" s="380">
        <f t="shared" si="18"/>
        <v>0</v>
      </c>
      <c r="Y154" s="385"/>
      <c r="Z154" s="385"/>
      <c r="AA154" s="385"/>
      <c r="AB154" s="377">
        <f>VLOOKUP($B154,'1.วาง งบทดลอง 4 แถว'!$E$2519:$J$3357,3,0)</f>
        <v>0</v>
      </c>
      <c r="AC154" s="378">
        <f>VLOOKUP($B154,'1.วาง งบทดลอง 4 แถว'!$E$2519:$J$3357,4,0)</f>
        <v>0</v>
      </c>
      <c r="AD154" s="378">
        <f>VLOOKUP($B154,'1.วาง งบทดลอง 4 แถว'!$E$2519:$J$3357,5,0)</f>
        <v>0</v>
      </c>
      <c r="AE154" s="379">
        <f>VLOOKUP($B154,'1.วาง งบทดลอง 4 แถว'!$E$2519:$J$3357,6,0)</f>
        <v>0</v>
      </c>
      <c r="AF154" s="380">
        <f t="shared" si="19"/>
        <v>0</v>
      </c>
      <c r="AG154" s="384"/>
      <c r="AH154" s="385"/>
      <c r="AI154" s="385"/>
      <c r="AJ154" s="377">
        <f>VLOOKUP($B154,'1.วาง งบทดลอง 4 แถว'!$E$3358:$J$4196,3,0)</f>
        <v>0</v>
      </c>
      <c r="AK154" s="378">
        <f>VLOOKUP($B154,'1.วาง งบทดลอง 4 แถว'!$E$3358:$J$4196,4,0)</f>
        <v>0</v>
      </c>
      <c r="AL154" s="378">
        <f>VLOOKUP($B154,'1.วาง งบทดลอง 4 แถว'!$E$3358:$J$4196,5,0)</f>
        <v>0</v>
      </c>
      <c r="AM154" s="379">
        <f>VLOOKUP($B154,'1.วาง งบทดลอง 4 แถว'!$E$3358:$J$4196,6,0)</f>
        <v>0</v>
      </c>
      <c r="AN154" s="380">
        <f t="shared" si="20"/>
        <v>0</v>
      </c>
      <c r="AO154" s="385"/>
      <c r="AP154" s="385"/>
      <c r="AQ154" s="385"/>
      <c r="AR154" s="377">
        <f>VLOOKUP($B154,'1.วาง งบทดลอง 4 แถว'!$E$4197:$J$5035,3,0)</f>
        <v>0</v>
      </c>
      <c r="AS154" s="378">
        <f>VLOOKUP($B154,'1.วาง งบทดลอง 4 แถว'!$E$4197:$J$5035,4,0)</f>
        <v>0</v>
      </c>
      <c r="AT154" s="378">
        <f>VLOOKUP($B154,'1.วาง งบทดลอง 4 แถว'!$E$4197:$J$5035,5,0)</f>
        <v>0</v>
      </c>
      <c r="AU154" s="379">
        <f>VLOOKUP($B154,'1.วาง งบทดลอง 4 แถว'!$E$4197:$J$5035,6,0)</f>
        <v>0</v>
      </c>
      <c r="AV154" s="380">
        <f t="shared" si="21"/>
        <v>0</v>
      </c>
      <c r="AW154" s="384"/>
      <c r="AX154" s="385"/>
      <c r="AY154" s="385"/>
      <c r="AZ154" s="377">
        <f>VLOOKUP($B154,'1.วาง งบทดลอง 4 แถว'!$E$5036:$J$5874,3,0)</f>
        <v>0</v>
      </c>
      <c r="BA154" s="378">
        <f>VLOOKUP($B154,'1.วาง งบทดลอง 4 แถว'!$E$5036:$J$5874,4,0)</f>
        <v>0</v>
      </c>
      <c r="BB154" s="378">
        <f>VLOOKUP($B154,'1.วาง งบทดลอง 4 แถว'!$E$5036:$J$5874,5,0)</f>
        <v>0</v>
      </c>
      <c r="BC154" s="379">
        <f>VLOOKUP($B154,'1.วาง งบทดลอง 4 แถว'!$E$5036:$J$5874,6,0)</f>
        <v>0</v>
      </c>
      <c r="BD154" s="380">
        <f t="shared" si="22"/>
        <v>0</v>
      </c>
      <c r="BE154" s="384"/>
      <c r="BF154" s="385"/>
      <c r="BG154" s="385"/>
      <c r="BH154" s="377">
        <f>VLOOKUP($B154,'1.วาง งบทดลอง 4 แถว'!$E$5875:$J$6713,3,0)</f>
        <v>0</v>
      </c>
      <c r="BI154" s="378">
        <f>VLOOKUP($B154,'1.วาง งบทดลอง 4 แถว'!$E$5875:$J$6713,4,0)</f>
        <v>0</v>
      </c>
      <c r="BJ154" s="378">
        <f>VLOOKUP($B154,'1.วาง งบทดลอง 4 แถว'!$E$5875:$J$6713,5,0)</f>
        <v>0</v>
      </c>
      <c r="BK154" s="379">
        <f>VLOOKUP($B154,'1.วาง งบทดลอง 4 แถว'!$E$5875:$J$6713,6,0)</f>
        <v>0</v>
      </c>
      <c r="BL154" s="380">
        <f t="shared" si="23"/>
        <v>0</v>
      </c>
      <c r="BM154" s="385"/>
      <c r="BN154" s="385"/>
      <c r="BO154" s="386"/>
    </row>
    <row r="155" spans="1:67" ht="19.5" customHeight="1">
      <c r="A155" s="374">
        <v>152</v>
      </c>
      <c r="B155" s="375" t="s">
        <v>557</v>
      </c>
      <c r="C155" s="376" t="s">
        <v>66</v>
      </c>
      <c r="D155" s="377">
        <f>VLOOKUP($B155,'1.วาง งบทดลอง 4 แถว'!$E$2:$J$840,3,0)</f>
        <v>0</v>
      </c>
      <c r="E155" s="378">
        <f>VLOOKUP($B155,'1.วาง งบทดลอง 4 แถว'!$E$2:$J$840,4,0)</f>
        <v>0</v>
      </c>
      <c r="F155" s="378">
        <f>VLOOKUP($B155,'1.วาง งบทดลอง 4 แถว'!$E$2:$J$840,5,0)</f>
        <v>0</v>
      </c>
      <c r="G155" s="379">
        <f>VLOOKUP($B155,'1.วาง งบทดลอง 4 แถว'!$E$2:$J$840,6,0)</f>
        <v>0</v>
      </c>
      <c r="H155" s="380">
        <f t="shared" si="16"/>
        <v>0</v>
      </c>
      <c r="I155" s="384"/>
      <c r="J155" s="385"/>
      <c r="K155" s="385"/>
      <c r="L155" s="377">
        <f>VLOOKUP($B155,'1.วาง งบทดลอง 4 แถว'!$E$841:$J$1679,3,0)</f>
        <v>0</v>
      </c>
      <c r="M155" s="378">
        <f>VLOOKUP($B155,'1.วาง งบทดลอง 4 แถว'!$E$841:$J$1679,4,0)</f>
        <v>0</v>
      </c>
      <c r="N155" s="378">
        <f>VLOOKUP($B155,'1.วาง งบทดลอง 4 แถว'!$E$841:$J$1679,5,0)</f>
        <v>0</v>
      </c>
      <c r="O155" s="379">
        <f>VLOOKUP($B155,'1.วาง งบทดลอง 4 แถว'!$E$841:$J$1679,6,0)</f>
        <v>0</v>
      </c>
      <c r="P155" s="380">
        <f t="shared" si="17"/>
        <v>0</v>
      </c>
      <c r="Q155" s="384"/>
      <c r="R155" s="385"/>
      <c r="S155" s="386"/>
      <c r="T155" s="377">
        <f>VLOOKUP($B155,'1.วาง งบทดลอง 4 แถว'!$E$1680:$J$2518,3,0)</f>
        <v>0</v>
      </c>
      <c r="U155" s="378">
        <f>VLOOKUP($B155,'1.วาง งบทดลอง 4 แถว'!$E$1680:$J$2518,4,0)</f>
        <v>0</v>
      </c>
      <c r="V155" s="378">
        <f>VLOOKUP($B155,'1.วาง งบทดลอง 4 แถว'!$E$1680:$J$2518,5,0)</f>
        <v>0</v>
      </c>
      <c r="W155" s="379">
        <f>VLOOKUP($B155,'1.วาง งบทดลอง 4 แถว'!$E$1680:$J$2518,6,0)</f>
        <v>0</v>
      </c>
      <c r="X155" s="380">
        <f t="shared" si="18"/>
        <v>0</v>
      </c>
      <c r="Y155" s="385"/>
      <c r="Z155" s="385"/>
      <c r="AA155" s="385"/>
      <c r="AB155" s="377">
        <f>VLOOKUP($B155,'1.วาง งบทดลอง 4 แถว'!$E$2519:$J$3357,3,0)</f>
        <v>0</v>
      </c>
      <c r="AC155" s="378">
        <f>VLOOKUP($B155,'1.วาง งบทดลอง 4 แถว'!$E$2519:$J$3357,4,0)</f>
        <v>0</v>
      </c>
      <c r="AD155" s="378">
        <f>VLOOKUP($B155,'1.วาง งบทดลอง 4 แถว'!$E$2519:$J$3357,5,0)</f>
        <v>0</v>
      </c>
      <c r="AE155" s="379">
        <f>VLOOKUP($B155,'1.วาง งบทดลอง 4 แถว'!$E$2519:$J$3357,6,0)</f>
        <v>0</v>
      </c>
      <c r="AF155" s="380">
        <f t="shared" si="19"/>
        <v>0</v>
      </c>
      <c r="AG155" s="384"/>
      <c r="AH155" s="385"/>
      <c r="AI155" s="385"/>
      <c r="AJ155" s="377">
        <f>VLOOKUP($B155,'1.วาง งบทดลอง 4 แถว'!$E$3358:$J$4196,3,0)</f>
        <v>0</v>
      </c>
      <c r="AK155" s="378">
        <f>VLOOKUP($B155,'1.วาง งบทดลอง 4 แถว'!$E$3358:$J$4196,4,0)</f>
        <v>0</v>
      </c>
      <c r="AL155" s="378">
        <f>VLOOKUP($B155,'1.วาง งบทดลอง 4 แถว'!$E$3358:$J$4196,5,0)</f>
        <v>0</v>
      </c>
      <c r="AM155" s="379">
        <f>VLOOKUP($B155,'1.วาง งบทดลอง 4 แถว'!$E$3358:$J$4196,6,0)</f>
        <v>0</v>
      </c>
      <c r="AN155" s="380">
        <f t="shared" si="20"/>
        <v>0</v>
      </c>
      <c r="AO155" s="385"/>
      <c r="AP155" s="385"/>
      <c r="AQ155" s="385"/>
      <c r="AR155" s="377">
        <f>VLOOKUP($B155,'1.วาง งบทดลอง 4 แถว'!$E$4197:$J$5035,3,0)</f>
        <v>0</v>
      </c>
      <c r="AS155" s="378">
        <f>VLOOKUP($B155,'1.วาง งบทดลอง 4 แถว'!$E$4197:$J$5035,4,0)</f>
        <v>0</v>
      </c>
      <c r="AT155" s="378">
        <f>VLOOKUP($B155,'1.วาง งบทดลอง 4 แถว'!$E$4197:$J$5035,5,0)</f>
        <v>0</v>
      </c>
      <c r="AU155" s="379">
        <f>VLOOKUP($B155,'1.วาง งบทดลอง 4 แถว'!$E$4197:$J$5035,6,0)</f>
        <v>0</v>
      </c>
      <c r="AV155" s="380">
        <f t="shared" si="21"/>
        <v>0</v>
      </c>
      <c r="AW155" s="384"/>
      <c r="AX155" s="385"/>
      <c r="AY155" s="385"/>
      <c r="AZ155" s="377">
        <f>VLOOKUP($B155,'1.วาง งบทดลอง 4 แถว'!$E$5036:$J$5874,3,0)</f>
        <v>0</v>
      </c>
      <c r="BA155" s="378">
        <f>VLOOKUP($B155,'1.วาง งบทดลอง 4 แถว'!$E$5036:$J$5874,4,0)</f>
        <v>0</v>
      </c>
      <c r="BB155" s="378">
        <f>VLOOKUP($B155,'1.วาง งบทดลอง 4 แถว'!$E$5036:$J$5874,5,0)</f>
        <v>0</v>
      </c>
      <c r="BC155" s="379">
        <f>VLOOKUP($B155,'1.วาง งบทดลอง 4 แถว'!$E$5036:$J$5874,6,0)</f>
        <v>0</v>
      </c>
      <c r="BD155" s="380">
        <f t="shared" si="22"/>
        <v>0</v>
      </c>
      <c r="BE155" s="384"/>
      <c r="BF155" s="385"/>
      <c r="BG155" s="385"/>
      <c r="BH155" s="377">
        <f>VLOOKUP($B155,'1.วาง งบทดลอง 4 แถว'!$E$5875:$J$6713,3,0)</f>
        <v>0</v>
      </c>
      <c r="BI155" s="378">
        <f>VLOOKUP($B155,'1.วาง งบทดลอง 4 แถว'!$E$5875:$J$6713,4,0)</f>
        <v>0</v>
      </c>
      <c r="BJ155" s="378">
        <f>VLOOKUP($B155,'1.วาง งบทดลอง 4 แถว'!$E$5875:$J$6713,5,0)</f>
        <v>0</v>
      </c>
      <c r="BK155" s="379">
        <f>VLOOKUP($B155,'1.วาง งบทดลอง 4 แถว'!$E$5875:$J$6713,6,0)</f>
        <v>0</v>
      </c>
      <c r="BL155" s="380">
        <f t="shared" si="23"/>
        <v>0</v>
      </c>
      <c r="BM155" s="385"/>
      <c r="BN155" s="385"/>
      <c r="BO155" s="386"/>
    </row>
    <row r="156" spans="1:67" ht="19.5" customHeight="1">
      <c r="A156" s="374">
        <v>153</v>
      </c>
      <c r="B156" s="375" t="s">
        <v>558</v>
      </c>
      <c r="C156" s="376" t="s">
        <v>67</v>
      </c>
      <c r="D156" s="377">
        <f>VLOOKUP($B156,'1.วาง งบทดลอง 4 แถว'!$E$2:$J$840,3,0)</f>
        <v>0</v>
      </c>
      <c r="E156" s="378">
        <f>VLOOKUP($B156,'1.วาง งบทดลอง 4 แถว'!$E$2:$J$840,4,0)</f>
        <v>0</v>
      </c>
      <c r="F156" s="378">
        <f>VLOOKUP($B156,'1.วาง งบทดลอง 4 แถว'!$E$2:$J$840,5,0)</f>
        <v>0</v>
      </c>
      <c r="G156" s="379">
        <f>VLOOKUP($B156,'1.วาง งบทดลอง 4 แถว'!$E$2:$J$840,6,0)</f>
        <v>0</v>
      </c>
      <c r="H156" s="380">
        <f t="shared" si="16"/>
        <v>0</v>
      </c>
      <c r="I156" s="384"/>
      <c r="J156" s="385"/>
      <c r="K156" s="385"/>
      <c r="L156" s="377">
        <f>VLOOKUP($B156,'1.วาง งบทดลอง 4 แถว'!$E$841:$J$1679,3,0)</f>
        <v>0</v>
      </c>
      <c r="M156" s="378">
        <f>VLOOKUP($B156,'1.วาง งบทดลอง 4 แถว'!$E$841:$J$1679,4,0)</f>
        <v>0</v>
      </c>
      <c r="N156" s="378">
        <f>VLOOKUP($B156,'1.วาง งบทดลอง 4 แถว'!$E$841:$J$1679,5,0)</f>
        <v>0</v>
      </c>
      <c r="O156" s="379">
        <f>VLOOKUP($B156,'1.วาง งบทดลอง 4 แถว'!$E$841:$J$1679,6,0)</f>
        <v>0</v>
      </c>
      <c r="P156" s="380">
        <f t="shared" si="17"/>
        <v>0</v>
      </c>
      <c r="Q156" s="384"/>
      <c r="R156" s="385"/>
      <c r="S156" s="386"/>
      <c r="T156" s="377">
        <f>VLOOKUP($B156,'1.วาง งบทดลอง 4 แถว'!$E$1680:$J$2518,3,0)</f>
        <v>0</v>
      </c>
      <c r="U156" s="378">
        <f>VLOOKUP($B156,'1.วาง งบทดลอง 4 แถว'!$E$1680:$J$2518,4,0)</f>
        <v>0</v>
      </c>
      <c r="V156" s="378">
        <f>VLOOKUP($B156,'1.วาง งบทดลอง 4 แถว'!$E$1680:$J$2518,5,0)</f>
        <v>0</v>
      </c>
      <c r="W156" s="379">
        <f>VLOOKUP($B156,'1.วาง งบทดลอง 4 แถว'!$E$1680:$J$2518,6,0)</f>
        <v>0</v>
      </c>
      <c r="X156" s="380">
        <f t="shared" si="18"/>
        <v>0</v>
      </c>
      <c r="Y156" s="385"/>
      <c r="Z156" s="385"/>
      <c r="AA156" s="385"/>
      <c r="AB156" s="377">
        <f>VLOOKUP($B156,'1.วาง งบทดลอง 4 แถว'!$E$2519:$J$3357,3,0)</f>
        <v>0</v>
      </c>
      <c r="AC156" s="378">
        <f>VLOOKUP($B156,'1.วาง งบทดลอง 4 แถว'!$E$2519:$J$3357,4,0)</f>
        <v>0</v>
      </c>
      <c r="AD156" s="378">
        <f>VLOOKUP($B156,'1.วาง งบทดลอง 4 แถว'!$E$2519:$J$3357,5,0)</f>
        <v>0</v>
      </c>
      <c r="AE156" s="379">
        <f>VLOOKUP($B156,'1.วาง งบทดลอง 4 แถว'!$E$2519:$J$3357,6,0)</f>
        <v>0</v>
      </c>
      <c r="AF156" s="380">
        <f t="shared" si="19"/>
        <v>0</v>
      </c>
      <c r="AG156" s="384"/>
      <c r="AH156" s="385"/>
      <c r="AI156" s="385"/>
      <c r="AJ156" s="377">
        <f>VLOOKUP($B156,'1.วาง งบทดลอง 4 แถว'!$E$3358:$J$4196,3,0)</f>
        <v>0</v>
      </c>
      <c r="AK156" s="378">
        <f>VLOOKUP($B156,'1.วาง งบทดลอง 4 แถว'!$E$3358:$J$4196,4,0)</f>
        <v>0</v>
      </c>
      <c r="AL156" s="378">
        <f>VLOOKUP($B156,'1.วาง งบทดลอง 4 แถว'!$E$3358:$J$4196,5,0)</f>
        <v>0</v>
      </c>
      <c r="AM156" s="379">
        <f>VLOOKUP($B156,'1.วาง งบทดลอง 4 แถว'!$E$3358:$J$4196,6,0)</f>
        <v>0</v>
      </c>
      <c r="AN156" s="380">
        <f t="shared" si="20"/>
        <v>0</v>
      </c>
      <c r="AO156" s="385"/>
      <c r="AP156" s="385"/>
      <c r="AQ156" s="385"/>
      <c r="AR156" s="377">
        <f>VLOOKUP($B156,'1.วาง งบทดลอง 4 แถว'!$E$4197:$J$5035,3,0)</f>
        <v>0</v>
      </c>
      <c r="AS156" s="378">
        <f>VLOOKUP($B156,'1.วาง งบทดลอง 4 แถว'!$E$4197:$J$5035,4,0)</f>
        <v>0</v>
      </c>
      <c r="AT156" s="378">
        <f>VLOOKUP($B156,'1.วาง งบทดลอง 4 แถว'!$E$4197:$J$5035,5,0)</f>
        <v>0</v>
      </c>
      <c r="AU156" s="379">
        <f>VLOOKUP($B156,'1.วาง งบทดลอง 4 แถว'!$E$4197:$J$5035,6,0)</f>
        <v>0</v>
      </c>
      <c r="AV156" s="380">
        <f t="shared" si="21"/>
        <v>0</v>
      </c>
      <c r="AW156" s="384"/>
      <c r="AX156" s="385"/>
      <c r="AY156" s="385"/>
      <c r="AZ156" s="377">
        <f>VLOOKUP($B156,'1.วาง งบทดลอง 4 แถว'!$E$5036:$J$5874,3,0)</f>
        <v>0</v>
      </c>
      <c r="BA156" s="378">
        <f>VLOOKUP($B156,'1.วาง งบทดลอง 4 แถว'!$E$5036:$J$5874,4,0)</f>
        <v>0</v>
      </c>
      <c r="BB156" s="378">
        <f>VLOOKUP($B156,'1.วาง งบทดลอง 4 แถว'!$E$5036:$J$5874,5,0)</f>
        <v>0</v>
      </c>
      <c r="BC156" s="379">
        <f>VLOOKUP($B156,'1.วาง งบทดลอง 4 แถว'!$E$5036:$J$5874,6,0)</f>
        <v>0</v>
      </c>
      <c r="BD156" s="380">
        <f t="shared" si="22"/>
        <v>0</v>
      </c>
      <c r="BE156" s="384"/>
      <c r="BF156" s="385"/>
      <c r="BG156" s="385"/>
      <c r="BH156" s="377">
        <f>VLOOKUP($B156,'1.วาง งบทดลอง 4 แถว'!$E$5875:$J$6713,3,0)</f>
        <v>0</v>
      </c>
      <c r="BI156" s="378">
        <f>VLOOKUP($B156,'1.วาง งบทดลอง 4 แถว'!$E$5875:$J$6713,4,0)</f>
        <v>0</v>
      </c>
      <c r="BJ156" s="378">
        <f>VLOOKUP($B156,'1.วาง งบทดลอง 4 แถว'!$E$5875:$J$6713,5,0)</f>
        <v>0</v>
      </c>
      <c r="BK156" s="379">
        <f>VLOOKUP($B156,'1.วาง งบทดลอง 4 แถว'!$E$5875:$J$6713,6,0)</f>
        <v>0</v>
      </c>
      <c r="BL156" s="380">
        <f t="shared" si="23"/>
        <v>0</v>
      </c>
      <c r="BM156" s="385"/>
      <c r="BN156" s="385"/>
      <c r="BO156" s="386"/>
    </row>
    <row r="157" spans="1:67" ht="19.5" customHeight="1">
      <c r="A157" s="374">
        <v>154</v>
      </c>
      <c r="B157" s="375" t="s">
        <v>559</v>
      </c>
      <c r="C157" s="376" t="s">
        <v>68</v>
      </c>
      <c r="D157" s="377">
        <f>VLOOKUP($B157,'1.วาง งบทดลอง 4 แถว'!$E$2:$J$840,3,0)</f>
        <v>0</v>
      </c>
      <c r="E157" s="378">
        <f>VLOOKUP($B157,'1.วาง งบทดลอง 4 แถว'!$E$2:$J$840,4,0)</f>
        <v>0</v>
      </c>
      <c r="F157" s="378">
        <f>VLOOKUP($B157,'1.วาง งบทดลอง 4 แถว'!$E$2:$J$840,5,0)</f>
        <v>0</v>
      </c>
      <c r="G157" s="379">
        <f>VLOOKUP($B157,'1.วาง งบทดลอง 4 แถว'!$E$2:$J$840,6,0)</f>
        <v>0</v>
      </c>
      <c r="H157" s="380">
        <f t="shared" si="16"/>
        <v>0</v>
      </c>
      <c r="I157" s="384"/>
      <c r="J157" s="385"/>
      <c r="K157" s="385"/>
      <c r="L157" s="377">
        <f>VLOOKUP($B157,'1.วาง งบทดลอง 4 แถว'!$E$841:$J$1679,3,0)</f>
        <v>0</v>
      </c>
      <c r="M157" s="378">
        <f>VLOOKUP($B157,'1.วาง งบทดลอง 4 แถว'!$E$841:$J$1679,4,0)</f>
        <v>0</v>
      </c>
      <c r="N157" s="378">
        <f>VLOOKUP($B157,'1.วาง งบทดลอง 4 แถว'!$E$841:$J$1679,5,0)</f>
        <v>0</v>
      </c>
      <c r="O157" s="379">
        <f>VLOOKUP($B157,'1.วาง งบทดลอง 4 แถว'!$E$841:$J$1679,6,0)</f>
        <v>0</v>
      </c>
      <c r="P157" s="380">
        <f t="shared" si="17"/>
        <v>0</v>
      </c>
      <c r="Q157" s="384"/>
      <c r="R157" s="385"/>
      <c r="S157" s="386"/>
      <c r="T157" s="377">
        <f>VLOOKUP($B157,'1.วาง งบทดลอง 4 แถว'!$E$1680:$J$2518,3,0)</f>
        <v>0</v>
      </c>
      <c r="U157" s="378">
        <f>VLOOKUP($B157,'1.วาง งบทดลอง 4 แถว'!$E$1680:$J$2518,4,0)</f>
        <v>0</v>
      </c>
      <c r="V157" s="378">
        <f>VLOOKUP($B157,'1.วาง งบทดลอง 4 แถว'!$E$1680:$J$2518,5,0)</f>
        <v>0</v>
      </c>
      <c r="W157" s="379">
        <f>VLOOKUP($B157,'1.วาง งบทดลอง 4 แถว'!$E$1680:$J$2518,6,0)</f>
        <v>0</v>
      </c>
      <c r="X157" s="380">
        <f t="shared" si="18"/>
        <v>0</v>
      </c>
      <c r="Y157" s="385"/>
      <c r="Z157" s="385"/>
      <c r="AA157" s="385"/>
      <c r="AB157" s="377">
        <f>VLOOKUP($B157,'1.วาง งบทดลอง 4 แถว'!$E$2519:$J$3357,3,0)</f>
        <v>0</v>
      </c>
      <c r="AC157" s="378">
        <f>VLOOKUP($B157,'1.วาง งบทดลอง 4 แถว'!$E$2519:$J$3357,4,0)</f>
        <v>0</v>
      </c>
      <c r="AD157" s="378">
        <f>VLOOKUP($B157,'1.วาง งบทดลอง 4 แถว'!$E$2519:$J$3357,5,0)</f>
        <v>0</v>
      </c>
      <c r="AE157" s="379">
        <f>VLOOKUP($B157,'1.วาง งบทดลอง 4 แถว'!$E$2519:$J$3357,6,0)</f>
        <v>0</v>
      </c>
      <c r="AF157" s="380">
        <f t="shared" si="19"/>
        <v>0</v>
      </c>
      <c r="AG157" s="384"/>
      <c r="AH157" s="385"/>
      <c r="AI157" s="385"/>
      <c r="AJ157" s="377">
        <f>VLOOKUP($B157,'1.วาง งบทดลอง 4 แถว'!$E$3358:$J$4196,3,0)</f>
        <v>0</v>
      </c>
      <c r="AK157" s="378">
        <f>VLOOKUP($B157,'1.วาง งบทดลอง 4 แถว'!$E$3358:$J$4196,4,0)</f>
        <v>0</v>
      </c>
      <c r="AL157" s="378">
        <f>VLOOKUP($B157,'1.วาง งบทดลอง 4 แถว'!$E$3358:$J$4196,5,0)</f>
        <v>0</v>
      </c>
      <c r="AM157" s="379">
        <f>VLOOKUP($B157,'1.วาง งบทดลอง 4 แถว'!$E$3358:$J$4196,6,0)</f>
        <v>0</v>
      </c>
      <c r="AN157" s="380">
        <f t="shared" si="20"/>
        <v>0</v>
      </c>
      <c r="AO157" s="385"/>
      <c r="AP157" s="385"/>
      <c r="AQ157" s="385"/>
      <c r="AR157" s="377">
        <f>VLOOKUP($B157,'1.วาง งบทดลอง 4 แถว'!$E$4197:$J$5035,3,0)</f>
        <v>0</v>
      </c>
      <c r="AS157" s="378">
        <f>VLOOKUP($B157,'1.วาง งบทดลอง 4 แถว'!$E$4197:$J$5035,4,0)</f>
        <v>0</v>
      </c>
      <c r="AT157" s="378">
        <f>VLOOKUP($B157,'1.วาง งบทดลอง 4 แถว'!$E$4197:$J$5035,5,0)</f>
        <v>0</v>
      </c>
      <c r="AU157" s="379">
        <f>VLOOKUP($B157,'1.วาง งบทดลอง 4 แถว'!$E$4197:$J$5035,6,0)</f>
        <v>0</v>
      </c>
      <c r="AV157" s="380">
        <f t="shared" si="21"/>
        <v>0</v>
      </c>
      <c r="AW157" s="384"/>
      <c r="AX157" s="385"/>
      <c r="AY157" s="385"/>
      <c r="AZ157" s="377">
        <f>VLOOKUP($B157,'1.วาง งบทดลอง 4 แถว'!$E$5036:$J$5874,3,0)</f>
        <v>0</v>
      </c>
      <c r="BA157" s="378">
        <f>VLOOKUP($B157,'1.วาง งบทดลอง 4 แถว'!$E$5036:$J$5874,4,0)</f>
        <v>0</v>
      </c>
      <c r="BB157" s="378">
        <f>VLOOKUP($B157,'1.วาง งบทดลอง 4 แถว'!$E$5036:$J$5874,5,0)</f>
        <v>0</v>
      </c>
      <c r="BC157" s="379">
        <f>VLOOKUP($B157,'1.วาง งบทดลอง 4 แถว'!$E$5036:$J$5874,6,0)</f>
        <v>0</v>
      </c>
      <c r="BD157" s="380">
        <f t="shared" si="22"/>
        <v>0</v>
      </c>
      <c r="BE157" s="384"/>
      <c r="BF157" s="385"/>
      <c r="BG157" s="385"/>
      <c r="BH157" s="377">
        <f>VLOOKUP($B157,'1.วาง งบทดลอง 4 แถว'!$E$5875:$J$6713,3,0)</f>
        <v>0</v>
      </c>
      <c r="BI157" s="378">
        <f>VLOOKUP($B157,'1.วาง งบทดลอง 4 แถว'!$E$5875:$J$6713,4,0)</f>
        <v>0</v>
      </c>
      <c r="BJ157" s="378">
        <f>VLOOKUP($B157,'1.วาง งบทดลอง 4 แถว'!$E$5875:$J$6713,5,0)</f>
        <v>0</v>
      </c>
      <c r="BK157" s="379">
        <f>VLOOKUP($B157,'1.วาง งบทดลอง 4 แถว'!$E$5875:$J$6713,6,0)</f>
        <v>0</v>
      </c>
      <c r="BL157" s="380">
        <f t="shared" si="23"/>
        <v>0</v>
      </c>
      <c r="BM157" s="385"/>
      <c r="BN157" s="385"/>
      <c r="BO157" s="386"/>
    </row>
    <row r="158" spans="1:67" ht="19.5" customHeight="1">
      <c r="A158" s="374">
        <v>155</v>
      </c>
      <c r="B158" s="375" t="s">
        <v>560</v>
      </c>
      <c r="C158" s="376" t="s">
        <v>69</v>
      </c>
      <c r="D158" s="377">
        <f>VLOOKUP($B158,'1.วาง งบทดลอง 4 แถว'!$E$2:$J$840,3,0)</f>
        <v>0</v>
      </c>
      <c r="E158" s="378">
        <f>VLOOKUP($B158,'1.วาง งบทดลอง 4 แถว'!$E$2:$J$840,4,0)</f>
        <v>0</v>
      </c>
      <c r="F158" s="378">
        <f>VLOOKUP($B158,'1.วาง งบทดลอง 4 แถว'!$E$2:$J$840,5,0)</f>
        <v>0</v>
      </c>
      <c r="G158" s="379">
        <f>VLOOKUP($B158,'1.วาง งบทดลอง 4 แถว'!$E$2:$J$840,6,0)</f>
        <v>0</v>
      </c>
      <c r="H158" s="380">
        <f t="shared" si="16"/>
        <v>0</v>
      </c>
      <c r="I158" s="384"/>
      <c r="J158" s="385"/>
      <c r="K158" s="385"/>
      <c r="L158" s="377">
        <f>VLOOKUP($B158,'1.วาง งบทดลอง 4 แถว'!$E$841:$J$1679,3,0)</f>
        <v>0</v>
      </c>
      <c r="M158" s="378">
        <f>VLOOKUP($B158,'1.วาง งบทดลอง 4 แถว'!$E$841:$J$1679,4,0)</f>
        <v>0</v>
      </c>
      <c r="N158" s="378">
        <f>VLOOKUP($B158,'1.วาง งบทดลอง 4 แถว'!$E$841:$J$1679,5,0)</f>
        <v>0</v>
      </c>
      <c r="O158" s="379">
        <f>VLOOKUP($B158,'1.วาง งบทดลอง 4 แถว'!$E$841:$J$1679,6,0)</f>
        <v>0</v>
      </c>
      <c r="P158" s="380">
        <f t="shared" si="17"/>
        <v>0</v>
      </c>
      <c r="Q158" s="384"/>
      <c r="R158" s="385"/>
      <c r="S158" s="386"/>
      <c r="T158" s="377">
        <f>VLOOKUP($B158,'1.วาง งบทดลอง 4 แถว'!$E$1680:$J$2518,3,0)</f>
        <v>0</v>
      </c>
      <c r="U158" s="378">
        <f>VLOOKUP($B158,'1.วาง งบทดลอง 4 แถว'!$E$1680:$J$2518,4,0)</f>
        <v>0</v>
      </c>
      <c r="V158" s="378">
        <f>VLOOKUP($B158,'1.วาง งบทดลอง 4 แถว'!$E$1680:$J$2518,5,0)</f>
        <v>0</v>
      </c>
      <c r="W158" s="379">
        <f>VLOOKUP($B158,'1.วาง งบทดลอง 4 แถว'!$E$1680:$J$2518,6,0)</f>
        <v>0</v>
      </c>
      <c r="X158" s="380">
        <f t="shared" si="18"/>
        <v>0</v>
      </c>
      <c r="Y158" s="385"/>
      <c r="Z158" s="385"/>
      <c r="AA158" s="385"/>
      <c r="AB158" s="377">
        <f>VLOOKUP($B158,'1.วาง งบทดลอง 4 แถว'!$E$2519:$J$3357,3,0)</f>
        <v>0</v>
      </c>
      <c r="AC158" s="378">
        <f>VLOOKUP($B158,'1.วาง งบทดลอง 4 แถว'!$E$2519:$J$3357,4,0)</f>
        <v>0</v>
      </c>
      <c r="AD158" s="378">
        <f>VLOOKUP($B158,'1.วาง งบทดลอง 4 แถว'!$E$2519:$J$3357,5,0)</f>
        <v>0</v>
      </c>
      <c r="AE158" s="379">
        <f>VLOOKUP($B158,'1.วาง งบทดลอง 4 แถว'!$E$2519:$J$3357,6,0)</f>
        <v>0</v>
      </c>
      <c r="AF158" s="380">
        <f t="shared" si="19"/>
        <v>0</v>
      </c>
      <c r="AG158" s="384"/>
      <c r="AH158" s="385"/>
      <c r="AI158" s="385"/>
      <c r="AJ158" s="377">
        <f>VLOOKUP($B158,'1.วาง งบทดลอง 4 แถว'!$E$3358:$J$4196,3,0)</f>
        <v>0</v>
      </c>
      <c r="AK158" s="378">
        <f>VLOOKUP($B158,'1.วาง งบทดลอง 4 แถว'!$E$3358:$J$4196,4,0)</f>
        <v>0</v>
      </c>
      <c r="AL158" s="378">
        <f>VLOOKUP($B158,'1.วาง งบทดลอง 4 แถว'!$E$3358:$J$4196,5,0)</f>
        <v>0</v>
      </c>
      <c r="AM158" s="379">
        <f>VLOOKUP($B158,'1.วาง งบทดลอง 4 แถว'!$E$3358:$J$4196,6,0)</f>
        <v>0</v>
      </c>
      <c r="AN158" s="380">
        <f t="shared" si="20"/>
        <v>0</v>
      </c>
      <c r="AO158" s="385"/>
      <c r="AP158" s="385"/>
      <c r="AQ158" s="385"/>
      <c r="AR158" s="377">
        <f>VLOOKUP($B158,'1.วาง งบทดลอง 4 แถว'!$E$4197:$J$5035,3,0)</f>
        <v>0</v>
      </c>
      <c r="AS158" s="378">
        <f>VLOOKUP($B158,'1.วาง งบทดลอง 4 แถว'!$E$4197:$J$5035,4,0)</f>
        <v>0</v>
      </c>
      <c r="AT158" s="378">
        <f>VLOOKUP($B158,'1.วาง งบทดลอง 4 แถว'!$E$4197:$J$5035,5,0)</f>
        <v>0</v>
      </c>
      <c r="AU158" s="379">
        <f>VLOOKUP($B158,'1.วาง งบทดลอง 4 แถว'!$E$4197:$J$5035,6,0)</f>
        <v>0</v>
      </c>
      <c r="AV158" s="380">
        <f t="shared" si="21"/>
        <v>0</v>
      </c>
      <c r="AW158" s="384"/>
      <c r="AX158" s="385"/>
      <c r="AY158" s="385"/>
      <c r="AZ158" s="377">
        <f>VLOOKUP($B158,'1.วาง งบทดลอง 4 แถว'!$E$5036:$J$5874,3,0)</f>
        <v>0</v>
      </c>
      <c r="BA158" s="378">
        <f>VLOOKUP($B158,'1.วาง งบทดลอง 4 แถว'!$E$5036:$J$5874,4,0)</f>
        <v>0</v>
      </c>
      <c r="BB158" s="378">
        <f>VLOOKUP($B158,'1.วาง งบทดลอง 4 แถว'!$E$5036:$J$5874,5,0)</f>
        <v>0</v>
      </c>
      <c r="BC158" s="379">
        <f>VLOOKUP($B158,'1.วาง งบทดลอง 4 แถว'!$E$5036:$J$5874,6,0)</f>
        <v>0</v>
      </c>
      <c r="BD158" s="380">
        <f t="shared" si="22"/>
        <v>0</v>
      </c>
      <c r="BE158" s="384"/>
      <c r="BF158" s="385"/>
      <c r="BG158" s="385"/>
      <c r="BH158" s="377">
        <f>VLOOKUP($B158,'1.วาง งบทดลอง 4 แถว'!$E$5875:$J$6713,3,0)</f>
        <v>0</v>
      </c>
      <c r="BI158" s="378">
        <f>VLOOKUP($B158,'1.วาง งบทดลอง 4 แถว'!$E$5875:$J$6713,4,0)</f>
        <v>0</v>
      </c>
      <c r="BJ158" s="378">
        <f>VLOOKUP($B158,'1.วาง งบทดลอง 4 แถว'!$E$5875:$J$6713,5,0)</f>
        <v>0</v>
      </c>
      <c r="BK158" s="379">
        <f>VLOOKUP($B158,'1.วาง งบทดลอง 4 แถว'!$E$5875:$J$6713,6,0)</f>
        <v>0</v>
      </c>
      <c r="BL158" s="380">
        <f t="shared" si="23"/>
        <v>0</v>
      </c>
      <c r="BM158" s="385"/>
      <c r="BN158" s="385"/>
      <c r="BO158" s="386"/>
    </row>
    <row r="159" spans="1:67" ht="19.5" customHeight="1">
      <c r="A159" s="374">
        <v>156</v>
      </c>
      <c r="B159" s="375" t="s">
        <v>561</v>
      </c>
      <c r="C159" s="376" t="s">
        <v>1439</v>
      </c>
      <c r="D159" s="377">
        <f>VLOOKUP($B159,'1.วาง งบทดลอง 4 แถว'!$E$2:$J$840,3,0)</f>
        <v>2407220.91</v>
      </c>
      <c r="E159" s="378">
        <f>VLOOKUP($B159,'1.วาง งบทดลอง 4 แถว'!$E$2:$J$840,4,0)</f>
        <v>44453.19</v>
      </c>
      <c r="F159" s="378">
        <f>VLOOKUP($B159,'1.วาง งบทดลอง 4 แถว'!$E$2:$J$840,5,0)</f>
        <v>0</v>
      </c>
      <c r="G159" s="379">
        <f>VLOOKUP($B159,'1.วาง งบทดลอง 4 แถว'!$E$2:$J$840,6,0)</f>
        <v>13805690.26</v>
      </c>
      <c r="H159" s="380">
        <f t="shared" si="16"/>
        <v>-13805690.26</v>
      </c>
      <c r="I159" s="384"/>
      <c r="J159" s="385"/>
      <c r="K159" s="385"/>
      <c r="L159" s="377">
        <f>VLOOKUP($B159,'1.วาง งบทดลอง 4 แถว'!$E$841:$J$1679,3,0)</f>
        <v>0</v>
      </c>
      <c r="M159" s="378">
        <f>VLOOKUP($B159,'1.วาง งบทดลอง 4 แถว'!$E$841:$J$1679,4,0)</f>
        <v>0</v>
      </c>
      <c r="N159" s="378">
        <f>VLOOKUP($B159,'1.วาง งบทดลอง 4 แถว'!$E$841:$J$1679,5,0)</f>
        <v>0</v>
      </c>
      <c r="O159" s="379">
        <f>VLOOKUP($B159,'1.วาง งบทดลอง 4 แถว'!$E$841:$J$1679,6,0)</f>
        <v>4603964</v>
      </c>
      <c r="P159" s="380">
        <f t="shared" si="17"/>
        <v>-4603964</v>
      </c>
      <c r="Q159" s="384"/>
      <c r="R159" s="385"/>
      <c r="S159" s="386"/>
      <c r="T159" s="377">
        <f>VLOOKUP($B159,'1.วาง งบทดลอง 4 แถว'!$E$1680:$J$2518,3,0)</f>
        <v>0</v>
      </c>
      <c r="U159" s="378">
        <f>VLOOKUP($B159,'1.วาง งบทดลอง 4 แถว'!$E$1680:$J$2518,4,0)</f>
        <v>0</v>
      </c>
      <c r="V159" s="378">
        <f>VLOOKUP($B159,'1.วาง งบทดลอง 4 แถว'!$E$1680:$J$2518,5,0)</f>
        <v>0</v>
      </c>
      <c r="W159" s="379">
        <f>VLOOKUP($B159,'1.วาง งบทดลอง 4 แถว'!$E$1680:$J$2518,6,0)</f>
        <v>284497</v>
      </c>
      <c r="X159" s="380">
        <f t="shared" si="18"/>
        <v>-284497</v>
      </c>
      <c r="Y159" s="385"/>
      <c r="Z159" s="385"/>
      <c r="AA159" s="385"/>
      <c r="AB159" s="377">
        <f>VLOOKUP($B159,'1.วาง งบทดลอง 4 แถว'!$E$2519:$J$3357,3,0)</f>
        <v>0</v>
      </c>
      <c r="AC159" s="378">
        <f>VLOOKUP($B159,'1.วาง งบทดลอง 4 แถว'!$E$2519:$J$3357,4,0)</f>
        <v>3960.06</v>
      </c>
      <c r="AD159" s="378">
        <f>VLOOKUP($B159,'1.วาง งบทดลอง 4 แถว'!$E$2519:$J$3357,5,0)</f>
        <v>0</v>
      </c>
      <c r="AE159" s="379">
        <f>VLOOKUP($B159,'1.วาง งบทดลอง 4 แถว'!$E$2519:$J$3357,6,0)</f>
        <v>78928.98</v>
      </c>
      <c r="AF159" s="380">
        <f t="shared" si="19"/>
        <v>-78928.98</v>
      </c>
      <c r="AG159" s="384"/>
      <c r="AH159" s="385"/>
      <c r="AI159" s="385"/>
      <c r="AJ159" s="377">
        <f>VLOOKUP($B159,'1.วาง งบทดลอง 4 แถว'!$E$3358:$J$4196,3,0)</f>
        <v>0</v>
      </c>
      <c r="AK159" s="378">
        <f>VLOOKUP($B159,'1.วาง งบทดลอง 4 แถว'!$E$3358:$J$4196,4,0)</f>
        <v>0</v>
      </c>
      <c r="AL159" s="378">
        <f>VLOOKUP($B159,'1.วาง งบทดลอง 4 แถว'!$E$3358:$J$4196,5,0)</f>
        <v>0</v>
      </c>
      <c r="AM159" s="379">
        <f>VLOOKUP($B159,'1.วาง งบทดลอง 4 แถว'!$E$3358:$J$4196,6,0)</f>
        <v>1252472.8</v>
      </c>
      <c r="AN159" s="380">
        <f t="shared" si="20"/>
        <v>-1252472.8</v>
      </c>
      <c r="AO159" s="385"/>
      <c r="AP159" s="385"/>
      <c r="AQ159" s="385"/>
      <c r="AR159" s="377">
        <f>VLOOKUP($B159,'1.วาง งบทดลอง 4 แถว'!$E$4197:$J$5035,3,0)</f>
        <v>0</v>
      </c>
      <c r="AS159" s="378">
        <f>VLOOKUP($B159,'1.วาง งบทดลอง 4 แถว'!$E$4197:$J$5035,4,0)</f>
        <v>0</v>
      </c>
      <c r="AT159" s="378">
        <f>VLOOKUP($B159,'1.วาง งบทดลอง 4 แถว'!$E$4197:$J$5035,5,0)</f>
        <v>0</v>
      </c>
      <c r="AU159" s="379">
        <f>VLOOKUP($B159,'1.วาง งบทดลอง 4 แถว'!$E$4197:$J$5035,6,0)</f>
        <v>0</v>
      </c>
      <c r="AV159" s="380">
        <f t="shared" si="21"/>
        <v>0</v>
      </c>
      <c r="AW159" s="384"/>
      <c r="AX159" s="385"/>
      <c r="AY159" s="385"/>
      <c r="AZ159" s="377">
        <f>VLOOKUP($B159,'1.วาง งบทดลอง 4 แถว'!$E$5036:$J$5874,3,0)</f>
        <v>0</v>
      </c>
      <c r="BA159" s="378">
        <f>VLOOKUP($B159,'1.วาง งบทดลอง 4 แถว'!$E$5036:$J$5874,4,0)</f>
        <v>388.33</v>
      </c>
      <c r="BB159" s="378">
        <f>VLOOKUP($B159,'1.วาง งบทดลอง 4 แถว'!$E$5036:$J$5874,5,0)</f>
        <v>0</v>
      </c>
      <c r="BC159" s="379">
        <f>VLOOKUP($B159,'1.วาง งบทดลอง 4 แถว'!$E$5036:$J$5874,6,0)</f>
        <v>472227.32</v>
      </c>
      <c r="BD159" s="380">
        <f t="shared" si="22"/>
        <v>-472227.32</v>
      </c>
      <c r="BE159" s="384"/>
      <c r="BF159" s="385"/>
      <c r="BG159" s="385"/>
      <c r="BH159" s="377">
        <f>VLOOKUP($B159,'1.วาง งบทดลอง 4 แถว'!$E$5875:$J$6713,3,0)</f>
        <v>0</v>
      </c>
      <c r="BI159" s="378">
        <f>VLOOKUP($B159,'1.วาง งบทดลอง 4 แถว'!$E$5875:$J$6713,4,0)</f>
        <v>12777.78</v>
      </c>
      <c r="BJ159" s="378">
        <f>VLOOKUP($B159,'1.วาง งบทดลอง 4 แถว'!$E$5875:$J$6713,5,0)</f>
        <v>0</v>
      </c>
      <c r="BK159" s="379">
        <f>VLOOKUP($B159,'1.วาง งบทดลอง 4 แถว'!$E$5875:$J$6713,6,0)</f>
        <v>1888555.32</v>
      </c>
      <c r="BL159" s="380">
        <f t="shared" si="23"/>
        <v>-1888555.32</v>
      </c>
      <c r="BM159" s="385"/>
      <c r="BN159" s="385"/>
      <c r="BO159" s="386"/>
    </row>
    <row r="160" spans="1:67" ht="19.5" customHeight="1">
      <c r="A160" s="374">
        <v>157</v>
      </c>
      <c r="B160" s="375" t="s">
        <v>562</v>
      </c>
      <c r="C160" s="376" t="s">
        <v>1440</v>
      </c>
      <c r="D160" s="377">
        <f>VLOOKUP($B160,'1.วาง งบทดลอง 4 แถว'!$E$2:$J$840,3,0)</f>
        <v>0</v>
      </c>
      <c r="E160" s="378">
        <f>VLOOKUP($B160,'1.วาง งบทดลอง 4 แถว'!$E$2:$J$840,4,0)</f>
        <v>0</v>
      </c>
      <c r="F160" s="378">
        <f>VLOOKUP($B160,'1.วาง งบทดลอง 4 แถว'!$E$2:$J$840,5,0)</f>
        <v>0</v>
      </c>
      <c r="G160" s="379">
        <f>VLOOKUP($B160,'1.วาง งบทดลอง 4 แถว'!$E$2:$J$840,6,0)</f>
        <v>0</v>
      </c>
      <c r="H160" s="380">
        <f t="shared" si="16"/>
        <v>0</v>
      </c>
      <c r="I160" s="384"/>
      <c r="J160" s="385"/>
      <c r="K160" s="385"/>
      <c r="L160" s="377">
        <f>VLOOKUP($B160,'1.วาง งบทดลอง 4 แถว'!$E$841:$J$1679,3,0)</f>
        <v>0</v>
      </c>
      <c r="M160" s="378">
        <f>VLOOKUP($B160,'1.วาง งบทดลอง 4 แถว'!$E$841:$J$1679,4,0)</f>
        <v>0</v>
      </c>
      <c r="N160" s="378">
        <f>VLOOKUP($B160,'1.วาง งบทดลอง 4 แถว'!$E$841:$J$1679,5,0)</f>
        <v>0</v>
      </c>
      <c r="O160" s="379">
        <f>VLOOKUP($B160,'1.วาง งบทดลอง 4 แถว'!$E$841:$J$1679,6,0)</f>
        <v>583198</v>
      </c>
      <c r="P160" s="380">
        <f t="shared" si="17"/>
        <v>-583198</v>
      </c>
      <c r="Q160" s="384"/>
      <c r="R160" s="385"/>
      <c r="S160" s="386"/>
      <c r="T160" s="377">
        <f>VLOOKUP($B160,'1.วาง งบทดลอง 4 แถว'!$E$1680:$J$2518,3,0)</f>
        <v>0</v>
      </c>
      <c r="U160" s="378">
        <f>VLOOKUP($B160,'1.วาง งบทดลอง 4 แถว'!$E$1680:$J$2518,4,0)</f>
        <v>0</v>
      </c>
      <c r="V160" s="378">
        <f>VLOOKUP($B160,'1.วาง งบทดลอง 4 แถว'!$E$1680:$J$2518,5,0)</f>
        <v>0</v>
      </c>
      <c r="W160" s="379">
        <f>VLOOKUP($B160,'1.วาง งบทดลอง 4 แถว'!$E$1680:$J$2518,6,0)</f>
        <v>548199</v>
      </c>
      <c r="X160" s="380">
        <f t="shared" si="18"/>
        <v>-548199</v>
      </c>
      <c r="Y160" s="385"/>
      <c r="Z160" s="385"/>
      <c r="AA160" s="385"/>
      <c r="AB160" s="377">
        <f>VLOOKUP($B160,'1.วาง งบทดลอง 4 แถว'!$E$2519:$J$3357,3,0)</f>
        <v>0</v>
      </c>
      <c r="AC160" s="378">
        <f>VLOOKUP($B160,'1.วาง งบทดลอง 4 แถว'!$E$2519:$J$3357,4,0)</f>
        <v>0</v>
      </c>
      <c r="AD160" s="378">
        <f>VLOOKUP($B160,'1.วาง งบทดลอง 4 แถว'!$E$2519:$J$3357,5,0)</f>
        <v>0</v>
      </c>
      <c r="AE160" s="379">
        <f>VLOOKUP($B160,'1.วาง งบทดลอง 4 แถว'!$E$2519:$J$3357,6,0)</f>
        <v>0</v>
      </c>
      <c r="AF160" s="380">
        <f t="shared" si="19"/>
        <v>0</v>
      </c>
      <c r="AG160" s="384"/>
      <c r="AH160" s="385"/>
      <c r="AI160" s="385"/>
      <c r="AJ160" s="377">
        <f>VLOOKUP($B160,'1.วาง งบทดลอง 4 แถว'!$E$3358:$J$4196,3,0)</f>
        <v>0</v>
      </c>
      <c r="AK160" s="378">
        <f>VLOOKUP($B160,'1.วาง งบทดลอง 4 แถว'!$E$3358:$J$4196,4,0)</f>
        <v>0</v>
      </c>
      <c r="AL160" s="378">
        <f>VLOOKUP($B160,'1.วาง งบทดลอง 4 แถว'!$E$3358:$J$4196,5,0)</f>
        <v>0</v>
      </c>
      <c r="AM160" s="379">
        <f>VLOOKUP($B160,'1.วาง งบทดลอง 4 แถว'!$E$3358:$J$4196,6,0)</f>
        <v>1504999</v>
      </c>
      <c r="AN160" s="380">
        <f t="shared" si="20"/>
        <v>-1504999</v>
      </c>
      <c r="AO160" s="385"/>
      <c r="AP160" s="385"/>
      <c r="AQ160" s="385"/>
      <c r="AR160" s="377">
        <f>VLOOKUP($B160,'1.วาง งบทดลอง 4 แถว'!$E$4197:$J$5035,3,0)</f>
        <v>0</v>
      </c>
      <c r="AS160" s="378">
        <f>VLOOKUP($B160,'1.วาง งบทดลอง 4 แถว'!$E$4197:$J$5035,4,0)</f>
        <v>0</v>
      </c>
      <c r="AT160" s="378">
        <f>VLOOKUP($B160,'1.วาง งบทดลอง 4 แถว'!$E$4197:$J$5035,5,0)</f>
        <v>0</v>
      </c>
      <c r="AU160" s="379">
        <f>VLOOKUP($B160,'1.วาง งบทดลอง 4 แถว'!$E$4197:$J$5035,6,0)</f>
        <v>3311257</v>
      </c>
      <c r="AV160" s="380">
        <f t="shared" si="21"/>
        <v>-3311257</v>
      </c>
      <c r="AW160" s="384"/>
      <c r="AX160" s="385"/>
      <c r="AY160" s="385"/>
      <c r="AZ160" s="377">
        <f>VLOOKUP($B160,'1.วาง งบทดลอง 4 แถว'!$E$5036:$J$5874,3,0)</f>
        <v>0</v>
      </c>
      <c r="BA160" s="378">
        <f>VLOOKUP($B160,'1.วาง งบทดลอง 4 แถว'!$E$5036:$J$5874,4,0)</f>
        <v>0</v>
      </c>
      <c r="BB160" s="378">
        <f>VLOOKUP($B160,'1.วาง งบทดลอง 4 แถว'!$E$5036:$J$5874,5,0)</f>
        <v>0</v>
      </c>
      <c r="BC160" s="379">
        <f>VLOOKUP($B160,'1.วาง งบทดลอง 4 แถว'!$E$5036:$J$5874,6,0)</f>
        <v>1557999</v>
      </c>
      <c r="BD160" s="380">
        <f t="shared" si="22"/>
        <v>-1557999</v>
      </c>
      <c r="BE160" s="384"/>
      <c r="BF160" s="385"/>
      <c r="BG160" s="385"/>
      <c r="BH160" s="377">
        <f>VLOOKUP($B160,'1.วาง งบทดลอง 4 แถว'!$E$5875:$J$6713,3,0)</f>
        <v>0</v>
      </c>
      <c r="BI160" s="378">
        <f>VLOOKUP($B160,'1.วาง งบทดลอง 4 แถว'!$E$5875:$J$6713,4,0)</f>
        <v>0</v>
      </c>
      <c r="BJ160" s="378">
        <f>VLOOKUP($B160,'1.วาง งบทดลอง 4 แถว'!$E$5875:$J$6713,5,0)</f>
        <v>0</v>
      </c>
      <c r="BK160" s="379">
        <f>VLOOKUP($B160,'1.วาง งบทดลอง 4 แถว'!$E$5875:$J$6713,6,0)</f>
        <v>0</v>
      </c>
      <c r="BL160" s="380">
        <f t="shared" si="23"/>
        <v>0</v>
      </c>
      <c r="BM160" s="385"/>
      <c r="BN160" s="385"/>
      <c r="BO160" s="386"/>
    </row>
    <row r="161" spans="1:67" ht="19.5" customHeight="1">
      <c r="A161" s="374">
        <v>158</v>
      </c>
      <c r="B161" s="375" t="s">
        <v>563</v>
      </c>
      <c r="C161" s="376" t="s">
        <v>1441</v>
      </c>
      <c r="D161" s="377">
        <f>VLOOKUP($B161,'1.วาง งบทดลอง 4 แถว'!$E$2:$J$840,3,0)</f>
        <v>0</v>
      </c>
      <c r="E161" s="378">
        <f>VLOOKUP($B161,'1.วาง งบทดลอง 4 แถว'!$E$2:$J$840,4,0)</f>
        <v>0</v>
      </c>
      <c r="F161" s="378">
        <f>VLOOKUP($B161,'1.วาง งบทดลอง 4 แถว'!$E$2:$J$840,5,0)</f>
        <v>0</v>
      </c>
      <c r="G161" s="379">
        <f>VLOOKUP($B161,'1.วาง งบทดลอง 4 แถว'!$E$2:$J$840,6,0)</f>
        <v>0</v>
      </c>
      <c r="H161" s="380">
        <f t="shared" si="16"/>
        <v>0</v>
      </c>
      <c r="I161" s="384"/>
      <c r="J161" s="385"/>
      <c r="K161" s="385"/>
      <c r="L161" s="377">
        <f>VLOOKUP($B161,'1.วาง งบทดลอง 4 แถว'!$E$841:$J$1679,3,0)</f>
        <v>0</v>
      </c>
      <c r="M161" s="378">
        <f>VLOOKUP($B161,'1.วาง งบทดลอง 4 แถว'!$E$841:$J$1679,4,0)</f>
        <v>0</v>
      </c>
      <c r="N161" s="378">
        <f>VLOOKUP($B161,'1.วาง งบทดลอง 4 แถว'!$E$841:$J$1679,5,0)</f>
        <v>0</v>
      </c>
      <c r="O161" s="379">
        <f>VLOOKUP($B161,'1.วาง งบทดลอง 4 แถว'!$E$841:$J$1679,6,0)</f>
        <v>5955998</v>
      </c>
      <c r="P161" s="380">
        <f t="shared" si="17"/>
        <v>-5955998</v>
      </c>
      <c r="Q161" s="384"/>
      <c r="R161" s="385"/>
      <c r="S161" s="386"/>
      <c r="T161" s="377">
        <f>VLOOKUP($B161,'1.วาง งบทดลอง 4 แถว'!$E$1680:$J$2518,3,0)</f>
        <v>0</v>
      </c>
      <c r="U161" s="378">
        <f>VLOOKUP($B161,'1.วาง งบทดลอง 4 แถว'!$E$1680:$J$2518,4,0)</f>
        <v>0</v>
      </c>
      <c r="V161" s="378">
        <f>VLOOKUP($B161,'1.วาง งบทดลอง 4 แถว'!$E$1680:$J$2518,5,0)</f>
        <v>0</v>
      </c>
      <c r="W161" s="379">
        <f>VLOOKUP($B161,'1.วาง งบทดลอง 4 แถว'!$E$1680:$J$2518,6,0)</f>
        <v>22281.75</v>
      </c>
      <c r="X161" s="380">
        <f t="shared" si="18"/>
        <v>-22281.75</v>
      </c>
      <c r="Y161" s="385"/>
      <c r="Z161" s="385"/>
      <c r="AA161" s="385"/>
      <c r="AB161" s="377">
        <f>VLOOKUP($B161,'1.วาง งบทดลอง 4 แถว'!$E$2519:$J$3357,3,0)</f>
        <v>0</v>
      </c>
      <c r="AC161" s="378">
        <f>VLOOKUP($B161,'1.วาง งบทดลอง 4 แถว'!$E$2519:$J$3357,4,0)</f>
        <v>0</v>
      </c>
      <c r="AD161" s="378">
        <f>VLOOKUP($B161,'1.วาง งบทดลอง 4 แถว'!$E$2519:$J$3357,5,0)</f>
        <v>0</v>
      </c>
      <c r="AE161" s="379">
        <f>VLOOKUP($B161,'1.วาง งบทดลอง 4 แถว'!$E$2519:$J$3357,6,0)</f>
        <v>0</v>
      </c>
      <c r="AF161" s="380">
        <f t="shared" si="19"/>
        <v>0</v>
      </c>
      <c r="AG161" s="384"/>
      <c r="AH161" s="385"/>
      <c r="AI161" s="385"/>
      <c r="AJ161" s="377">
        <f>VLOOKUP($B161,'1.วาง งบทดลอง 4 แถว'!$E$3358:$J$4196,3,0)</f>
        <v>0</v>
      </c>
      <c r="AK161" s="378">
        <f>VLOOKUP($B161,'1.วาง งบทดลอง 4 แถว'!$E$3358:$J$4196,4,0)</f>
        <v>0</v>
      </c>
      <c r="AL161" s="378">
        <f>VLOOKUP($B161,'1.วาง งบทดลอง 4 แถว'!$E$3358:$J$4196,5,0)</f>
        <v>0</v>
      </c>
      <c r="AM161" s="379">
        <f>VLOOKUP($B161,'1.วาง งบทดลอง 4 แถว'!$E$3358:$J$4196,6,0)</f>
        <v>5955998</v>
      </c>
      <c r="AN161" s="380">
        <f t="shared" si="20"/>
        <v>-5955998</v>
      </c>
      <c r="AO161" s="385"/>
      <c r="AP161" s="385"/>
      <c r="AQ161" s="385"/>
      <c r="AR161" s="377">
        <f>VLOOKUP($B161,'1.วาง งบทดลอง 4 แถว'!$E$4197:$J$5035,3,0)</f>
        <v>0</v>
      </c>
      <c r="AS161" s="378">
        <f>VLOOKUP($B161,'1.วาง งบทดลอง 4 แถว'!$E$4197:$J$5035,4,0)</f>
        <v>0</v>
      </c>
      <c r="AT161" s="378">
        <f>VLOOKUP($B161,'1.วาง งบทดลอง 4 แถว'!$E$4197:$J$5035,5,0)</f>
        <v>0</v>
      </c>
      <c r="AU161" s="379">
        <f>VLOOKUP($B161,'1.วาง งบทดลอง 4 แถว'!$E$4197:$J$5035,6,0)</f>
        <v>834999</v>
      </c>
      <c r="AV161" s="380">
        <f t="shared" si="21"/>
        <v>-834999</v>
      </c>
      <c r="AW161" s="384"/>
      <c r="AX161" s="385"/>
      <c r="AY161" s="385"/>
      <c r="AZ161" s="377">
        <f>VLOOKUP($B161,'1.วาง งบทดลอง 4 แถว'!$E$5036:$J$5874,3,0)</f>
        <v>0</v>
      </c>
      <c r="BA161" s="378">
        <f>VLOOKUP($B161,'1.วาง งบทดลอง 4 แถว'!$E$5036:$J$5874,4,0)</f>
        <v>0</v>
      </c>
      <c r="BB161" s="378">
        <f>VLOOKUP($B161,'1.วาง งบทดลอง 4 แถว'!$E$5036:$J$5874,5,0)</f>
        <v>0</v>
      </c>
      <c r="BC161" s="379">
        <f>VLOOKUP($B161,'1.วาง งบทดลอง 4 แถว'!$E$5036:$J$5874,6,0)</f>
        <v>4931006.97</v>
      </c>
      <c r="BD161" s="380">
        <f t="shared" si="22"/>
        <v>-4931006.97</v>
      </c>
      <c r="BE161" s="384"/>
      <c r="BF161" s="385"/>
      <c r="BG161" s="385"/>
      <c r="BH161" s="377">
        <f>VLOOKUP($B161,'1.วาง งบทดลอง 4 แถว'!$E$5875:$J$6713,3,0)</f>
        <v>0</v>
      </c>
      <c r="BI161" s="378">
        <f>VLOOKUP($B161,'1.วาง งบทดลอง 4 แถว'!$E$5875:$J$6713,4,0)</f>
        <v>0</v>
      </c>
      <c r="BJ161" s="378">
        <f>VLOOKUP($B161,'1.วาง งบทดลอง 4 แถว'!$E$5875:$J$6713,5,0)</f>
        <v>0</v>
      </c>
      <c r="BK161" s="379">
        <f>VLOOKUP($B161,'1.วาง งบทดลอง 4 แถว'!$E$5875:$J$6713,6,0)</f>
        <v>0</v>
      </c>
      <c r="BL161" s="380">
        <f t="shared" si="23"/>
        <v>0</v>
      </c>
      <c r="BM161" s="385"/>
      <c r="BN161" s="385"/>
      <c r="BO161" s="386"/>
    </row>
    <row r="162" spans="1:67" s="200" customFormat="1" ht="19.5" customHeight="1">
      <c r="A162" s="374">
        <v>159</v>
      </c>
      <c r="B162" s="395" t="s">
        <v>564</v>
      </c>
      <c r="C162" s="396" t="s">
        <v>1442</v>
      </c>
      <c r="D162" s="377">
        <f>VLOOKUP($B162,'1.วาง งบทดลอง 4 แถว'!$E$2:$J$840,3,0)</f>
        <v>0</v>
      </c>
      <c r="E162" s="378">
        <f>VLOOKUP($B162,'1.วาง งบทดลอง 4 แถว'!$E$2:$J$840,4,0)</f>
        <v>0</v>
      </c>
      <c r="F162" s="378">
        <f>VLOOKUP($B162,'1.วาง งบทดลอง 4 แถว'!$E$2:$J$840,5,0)</f>
        <v>0</v>
      </c>
      <c r="G162" s="379">
        <f>VLOOKUP($B162,'1.วาง งบทดลอง 4 แถว'!$E$2:$J$840,6,0)</f>
        <v>0</v>
      </c>
      <c r="H162" s="380">
        <f t="shared" si="16"/>
        <v>0</v>
      </c>
      <c r="I162" s="397"/>
      <c r="J162" s="398"/>
      <c r="K162" s="398"/>
      <c r="L162" s="377">
        <f>VLOOKUP($B162,'1.วาง งบทดลอง 4 แถว'!$E$841:$J$1679,3,0)</f>
        <v>0</v>
      </c>
      <c r="M162" s="378">
        <f>VLOOKUP($B162,'1.วาง งบทดลอง 4 แถว'!$E$841:$J$1679,4,0)</f>
        <v>7372.79</v>
      </c>
      <c r="N162" s="378">
        <f>VLOOKUP($B162,'1.วาง งบทดลอง 4 แถว'!$E$841:$J$1679,5,0)</f>
        <v>0</v>
      </c>
      <c r="O162" s="379">
        <f>VLOOKUP($B162,'1.วาง งบทดลอง 4 แถว'!$E$841:$J$1679,6,0)</f>
        <v>954779.12</v>
      </c>
      <c r="P162" s="380">
        <f t="shared" si="17"/>
        <v>-954779.12</v>
      </c>
      <c r="Q162" s="397"/>
      <c r="R162" s="398"/>
      <c r="S162" s="399"/>
      <c r="T162" s="377">
        <f>VLOOKUP($B162,'1.วาง งบทดลอง 4 แถว'!$E$1680:$J$2518,3,0)</f>
        <v>0</v>
      </c>
      <c r="U162" s="378">
        <f>VLOOKUP($B162,'1.วาง งบทดลอง 4 แถว'!$E$1680:$J$2518,4,0)</f>
        <v>0</v>
      </c>
      <c r="V162" s="378">
        <f>VLOOKUP($B162,'1.วาง งบทดลอง 4 แถว'!$E$1680:$J$2518,5,0)</f>
        <v>0</v>
      </c>
      <c r="W162" s="379">
        <f>VLOOKUP($B162,'1.วาง งบทดลอง 4 แถว'!$E$1680:$J$2518,6,0)</f>
        <v>898998</v>
      </c>
      <c r="X162" s="380">
        <f t="shared" si="18"/>
        <v>-898998</v>
      </c>
      <c r="Y162" s="398"/>
      <c r="Z162" s="398"/>
      <c r="AA162" s="398"/>
      <c r="AB162" s="377">
        <f>VLOOKUP($B162,'1.วาง งบทดลอง 4 แถว'!$E$2519:$J$3357,3,0)</f>
        <v>0</v>
      </c>
      <c r="AC162" s="378">
        <f>VLOOKUP($B162,'1.วาง งบทดลอง 4 แถว'!$E$2519:$J$3357,4,0)</f>
        <v>0</v>
      </c>
      <c r="AD162" s="378">
        <f>VLOOKUP($B162,'1.วาง งบทดลอง 4 แถว'!$E$2519:$J$3357,5,0)</f>
        <v>0</v>
      </c>
      <c r="AE162" s="379">
        <f>VLOOKUP($B162,'1.วาง งบทดลอง 4 แถว'!$E$2519:$J$3357,6,0)</f>
        <v>0</v>
      </c>
      <c r="AF162" s="380">
        <f t="shared" si="19"/>
        <v>0</v>
      </c>
      <c r="AG162" s="397"/>
      <c r="AH162" s="398"/>
      <c r="AI162" s="398"/>
      <c r="AJ162" s="377">
        <f>VLOOKUP($B162,'1.วาง งบทดลอง 4 แถว'!$E$3358:$J$4196,3,0)</f>
        <v>0</v>
      </c>
      <c r="AK162" s="378">
        <f>VLOOKUP($B162,'1.วาง งบทดลอง 4 แถว'!$E$3358:$J$4196,4,0)</f>
        <v>0</v>
      </c>
      <c r="AL162" s="378">
        <f>VLOOKUP($B162,'1.วาง งบทดลอง 4 แถว'!$E$3358:$J$4196,5,0)</f>
        <v>0</v>
      </c>
      <c r="AM162" s="379">
        <f>VLOOKUP($B162,'1.วาง งบทดลอง 4 แถว'!$E$3358:$J$4196,6,0)</f>
        <v>119999</v>
      </c>
      <c r="AN162" s="380">
        <f t="shared" si="20"/>
        <v>-119999</v>
      </c>
      <c r="AO162" s="398"/>
      <c r="AP162" s="398"/>
      <c r="AQ162" s="398"/>
      <c r="AR162" s="377">
        <f>VLOOKUP($B162,'1.วาง งบทดลอง 4 แถว'!$E$4197:$J$5035,3,0)</f>
        <v>0</v>
      </c>
      <c r="AS162" s="378">
        <f>VLOOKUP($B162,'1.วาง งบทดลอง 4 แถว'!$E$4197:$J$5035,4,0)</f>
        <v>0</v>
      </c>
      <c r="AT162" s="378">
        <f>VLOOKUP($B162,'1.วาง งบทดลอง 4 แถว'!$E$4197:$J$5035,5,0)</f>
        <v>0</v>
      </c>
      <c r="AU162" s="379">
        <f>VLOOKUP($B162,'1.วาง งบทดลอง 4 แถว'!$E$4197:$J$5035,6,0)</f>
        <v>748998</v>
      </c>
      <c r="AV162" s="380">
        <f t="shared" si="21"/>
        <v>-748998</v>
      </c>
      <c r="AW162" s="397"/>
      <c r="AX162" s="398"/>
      <c r="AY162" s="398"/>
      <c r="AZ162" s="377">
        <f>VLOOKUP($B162,'1.วาง งบทดลอง 4 แถว'!$E$5036:$J$5874,3,0)</f>
        <v>0</v>
      </c>
      <c r="BA162" s="378">
        <f>VLOOKUP($B162,'1.วาง งบทดลอง 4 แถว'!$E$5036:$J$5874,4,0)</f>
        <v>0</v>
      </c>
      <c r="BB162" s="378">
        <f>VLOOKUP($B162,'1.วาง งบทดลอง 4 แถว'!$E$5036:$J$5874,5,0)</f>
        <v>0</v>
      </c>
      <c r="BC162" s="379">
        <f>VLOOKUP($B162,'1.วาง งบทดลอง 4 แถว'!$E$5036:$J$5874,6,0)</f>
        <v>0</v>
      </c>
      <c r="BD162" s="380">
        <f t="shared" si="22"/>
        <v>0</v>
      </c>
      <c r="BE162" s="397"/>
      <c r="BF162" s="398"/>
      <c r="BG162" s="398"/>
      <c r="BH162" s="377">
        <f>VLOOKUP($B162,'1.วาง งบทดลอง 4 แถว'!$E$5875:$J$6713,3,0)</f>
        <v>0</v>
      </c>
      <c r="BI162" s="378">
        <f>VLOOKUP($B162,'1.วาง งบทดลอง 4 แถว'!$E$5875:$J$6713,4,0)</f>
        <v>0</v>
      </c>
      <c r="BJ162" s="378">
        <f>VLOOKUP($B162,'1.วาง งบทดลอง 4 แถว'!$E$5875:$J$6713,5,0)</f>
        <v>0</v>
      </c>
      <c r="BK162" s="379">
        <f>VLOOKUP($B162,'1.วาง งบทดลอง 4 แถว'!$E$5875:$J$6713,6,0)</f>
        <v>0</v>
      </c>
      <c r="BL162" s="380">
        <f t="shared" si="23"/>
        <v>0</v>
      </c>
      <c r="BM162" s="398"/>
      <c r="BN162" s="398"/>
      <c r="BO162" s="399"/>
    </row>
    <row r="163" spans="1:67" s="200" customFormat="1" ht="19.5" customHeight="1">
      <c r="A163" s="374">
        <v>160</v>
      </c>
      <c r="B163" s="395" t="s">
        <v>565</v>
      </c>
      <c r="C163" s="396" t="s">
        <v>1443</v>
      </c>
      <c r="D163" s="377">
        <f>VLOOKUP($B163,'1.วาง งบทดลอง 4 แถว'!$E$2:$J$840,3,0)</f>
        <v>0</v>
      </c>
      <c r="E163" s="378">
        <f>VLOOKUP($B163,'1.วาง งบทดลอง 4 แถว'!$E$2:$J$840,4,0)</f>
        <v>0</v>
      </c>
      <c r="F163" s="378">
        <f>VLOOKUP($B163,'1.วาง งบทดลอง 4 แถว'!$E$2:$J$840,5,0)</f>
        <v>0</v>
      </c>
      <c r="G163" s="379">
        <f>VLOOKUP($B163,'1.วาง งบทดลอง 4 แถว'!$E$2:$J$840,6,0)</f>
        <v>0</v>
      </c>
      <c r="H163" s="380">
        <f t="shared" si="16"/>
        <v>0</v>
      </c>
      <c r="I163" s="397"/>
      <c r="J163" s="398"/>
      <c r="K163" s="398"/>
      <c r="L163" s="377">
        <f>VLOOKUP($B163,'1.วาง งบทดลอง 4 แถว'!$E$841:$J$1679,3,0)</f>
        <v>0</v>
      </c>
      <c r="M163" s="378">
        <f>VLOOKUP($B163,'1.วาง งบทดลอง 4 แถว'!$E$841:$J$1679,4,0)</f>
        <v>0</v>
      </c>
      <c r="N163" s="378">
        <f>VLOOKUP($B163,'1.วาง งบทดลอง 4 แถว'!$E$841:$J$1679,5,0)</f>
        <v>0</v>
      </c>
      <c r="O163" s="379">
        <f>VLOOKUP($B163,'1.วาง งบทดลอง 4 แถว'!$E$841:$J$1679,6,0)</f>
        <v>0</v>
      </c>
      <c r="P163" s="380">
        <f t="shared" si="17"/>
        <v>0</v>
      </c>
      <c r="Q163" s="397"/>
      <c r="R163" s="398"/>
      <c r="S163" s="399"/>
      <c r="T163" s="377">
        <f>VLOOKUP($B163,'1.วาง งบทดลอง 4 แถว'!$E$1680:$J$2518,3,0)</f>
        <v>0</v>
      </c>
      <c r="U163" s="378">
        <f>VLOOKUP($B163,'1.วาง งบทดลอง 4 แถว'!$E$1680:$J$2518,4,0)</f>
        <v>0</v>
      </c>
      <c r="V163" s="378">
        <f>VLOOKUP($B163,'1.วาง งบทดลอง 4 แถว'!$E$1680:$J$2518,5,0)</f>
        <v>0</v>
      </c>
      <c r="W163" s="379">
        <f>VLOOKUP($B163,'1.วาง งบทดลอง 4 แถว'!$E$1680:$J$2518,6,0)</f>
        <v>0</v>
      </c>
      <c r="X163" s="380">
        <f t="shared" si="18"/>
        <v>0</v>
      </c>
      <c r="Y163" s="398"/>
      <c r="Z163" s="398"/>
      <c r="AA163" s="398"/>
      <c r="AB163" s="377">
        <f>VLOOKUP($B163,'1.วาง งบทดลอง 4 แถว'!$E$2519:$J$3357,3,0)</f>
        <v>0</v>
      </c>
      <c r="AC163" s="378">
        <f>VLOOKUP($B163,'1.วาง งบทดลอง 4 แถว'!$E$2519:$J$3357,4,0)</f>
        <v>0</v>
      </c>
      <c r="AD163" s="378">
        <f>VLOOKUP($B163,'1.วาง งบทดลอง 4 แถว'!$E$2519:$J$3357,5,0)</f>
        <v>0</v>
      </c>
      <c r="AE163" s="379">
        <f>VLOOKUP($B163,'1.วาง งบทดลอง 4 แถว'!$E$2519:$J$3357,6,0)</f>
        <v>0</v>
      </c>
      <c r="AF163" s="380">
        <f t="shared" si="19"/>
        <v>0</v>
      </c>
      <c r="AG163" s="397"/>
      <c r="AH163" s="398"/>
      <c r="AI163" s="398"/>
      <c r="AJ163" s="377">
        <f>VLOOKUP($B163,'1.วาง งบทดลอง 4 แถว'!$E$3358:$J$4196,3,0)</f>
        <v>0</v>
      </c>
      <c r="AK163" s="378">
        <f>VLOOKUP($B163,'1.วาง งบทดลอง 4 แถว'!$E$3358:$J$4196,4,0)</f>
        <v>0</v>
      </c>
      <c r="AL163" s="378">
        <f>VLOOKUP($B163,'1.วาง งบทดลอง 4 แถว'!$E$3358:$J$4196,5,0)</f>
        <v>0</v>
      </c>
      <c r="AM163" s="379">
        <f>VLOOKUP($B163,'1.วาง งบทดลอง 4 แถว'!$E$3358:$J$4196,6,0)</f>
        <v>0</v>
      </c>
      <c r="AN163" s="380">
        <f t="shared" si="20"/>
        <v>0</v>
      </c>
      <c r="AO163" s="398"/>
      <c r="AP163" s="398"/>
      <c r="AQ163" s="398"/>
      <c r="AR163" s="377">
        <f>VLOOKUP($B163,'1.วาง งบทดลอง 4 แถว'!$E$4197:$J$5035,3,0)</f>
        <v>0</v>
      </c>
      <c r="AS163" s="378">
        <f>VLOOKUP($B163,'1.วาง งบทดลอง 4 แถว'!$E$4197:$J$5035,4,0)</f>
        <v>0</v>
      </c>
      <c r="AT163" s="378">
        <f>VLOOKUP($B163,'1.วาง งบทดลอง 4 แถว'!$E$4197:$J$5035,5,0)</f>
        <v>0</v>
      </c>
      <c r="AU163" s="379">
        <f>VLOOKUP($B163,'1.วาง งบทดลอง 4 แถว'!$E$4197:$J$5035,6,0)</f>
        <v>0</v>
      </c>
      <c r="AV163" s="380">
        <f t="shared" si="21"/>
        <v>0</v>
      </c>
      <c r="AW163" s="397"/>
      <c r="AX163" s="398"/>
      <c r="AY163" s="398"/>
      <c r="AZ163" s="377">
        <f>VLOOKUP($B163,'1.วาง งบทดลอง 4 แถว'!$E$5036:$J$5874,3,0)</f>
        <v>0</v>
      </c>
      <c r="BA163" s="378">
        <f>VLOOKUP($B163,'1.วาง งบทดลอง 4 แถว'!$E$5036:$J$5874,4,0)</f>
        <v>0</v>
      </c>
      <c r="BB163" s="378">
        <f>VLOOKUP($B163,'1.วาง งบทดลอง 4 แถว'!$E$5036:$J$5874,5,0)</f>
        <v>0</v>
      </c>
      <c r="BC163" s="379">
        <f>VLOOKUP($B163,'1.วาง งบทดลอง 4 แถว'!$E$5036:$J$5874,6,0)</f>
        <v>0</v>
      </c>
      <c r="BD163" s="380">
        <f t="shared" si="22"/>
        <v>0</v>
      </c>
      <c r="BE163" s="397"/>
      <c r="BF163" s="398"/>
      <c r="BG163" s="398"/>
      <c r="BH163" s="377">
        <f>VLOOKUP($B163,'1.วาง งบทดลอง 4 แถว'!$E$5875:$J$6713,3,0)</f>
        <v>0</v>
      </c>
      <c r="BI163" s="378">
        <f>VLOOKUP($B163,'1.วาง งบทดลอง 4 แถว'!$E$5875:$J$6713,4,0)</f>
        <v>0</v>
      </c>
      <c r="BJ163" s="378">
        <f>VLOOKUP($B163,'1.วาง งบทดลอง 4 แถว'!$E$5875:$J$6713,5,0)</f>
        <v>0</v>
      </c>
      <c r="BK163" s="379">
        <f>VLOOKUP($B163,'1.วาง งบทดลอง 4 แถว'!$E$5875:$J$6713,6,0)</f>
        <v>0</v>
      </c>
      <c r="BL163" s="380">
        <f t="shared" si="23"/>
        <v>0</v>
      </c>
      <c r="BM163" s="398"/>
      <c r="BN163" s="398"/>
      <c r="BO163" s="399"/>
    </row>
    <row r="164" spans="1:67" s="200" customFormat="1" ht="19.5" customHeight="1">
      <c r="A164" s="374">
        <v>161</v>
      </c>
      <c r="B164" s="395" t="s">
        <v>566</v>
      </c>
      <c r="C164" s="396" t="s">
        <v>1444</v>
      </c>
      <c r="D164" s="377">
        <f>VLOOKUP($B164,'1.วาง งบทดลอง 4 แถว'!$E$2:$J$840,3,0)</f>
        <v>0</v>
      </c>
      <c r="E164" s="378">
        <f>VLOOKUP($B164,'1.วาง งบทดลอง 4 แถว'!$E$2:$J$840,4,0)</f>
        <v>0</v>
      </c>
      <c r="F164" s="378">
        <f>VLOOKUP($B164,'1.วาง งบทดลอง 4 แถว'!$E$2:$J$840,5,0)</f>
        <v>0</v>
      </c>
      <c r="G164" s="379">
        <f>VLOOKUP($B164,'1.วาง งบทดลอง 4 แถว'!$E$2:$J$840,6,0)</f>
        <v>0</v>
      </c>
      <c r="H164" s="380">
        <f t="shared" si="16"/>
        <v>0</v>
      </c>
      <c r="I164" s="397"/>
      <c r="J164" s="398"/>
      <c r="K164" s="398"/>
      <c r="L164" s="377">
        <f>VLOOKUP($B164,'1.วาง งบทดลอง 4 แถว'!$E$841:$J$1679,3,0)</f>
        <v>0</v>
      </c>
      <c r="M164" s="378">
        <f>VLOOKUP($B164,'1.วาง งบทดลอง 4 แถว'!$E$841:$J$1679,4,0)</f>
        <v>0</v>
      </c>
      <c r="N164" s="378">
        <f>VLOOKUP($B164,'1.วาง งบทดลอง 4 แถว'!$E$841:$J$1679,5,0)</f>
        <v>0</v>
      </c>
      <c r="O164" s="379">
        <f>VLOOKUP($B164,'1.วาง งบทดลอง 4 แถว'!$E$841:$J$1679,6,0)</f>
        <v>1185039.57</v>
      </c>
      <c r="P164" s="380">
        <f t="shared" si="17"/>
        <v>-1185039.57</v>
      </c>
      <c r="Q164" s="397"/>
      <c r="R164" s="398"/>
      <c r="S164" s="399"/>
      <c r="T164" s="377">
        <f>VLOOKUP($B164,'1.วาง งบทดลอง 4 แถว'!$E$1680:$J$2518,3,0)</f>
        <v>0</v>
      </c>
      <c r="U164" s="378">
        <f>VLOOKUP($B164,'1.วาง งบทดลอง 4 แถว'!$E$1680:$J$2518,4,0)</f>
        <v>166.53</v>
      </c>
      <c r="V164" s="378">
        <f>VLOOKUP($B164,'1.วาง งบทดลอง 4 แถว'!$E$1680:$J$2518,5,0)</f>
        <v>0</v>
      </c>
      <c r="W164" s="379">
        <f>VLOOKUP($B164,'1.วาง งบทดลอง 4 แถว'!$E$1680:$J$2518,6,0)</f>
        <v>954837.82</v>
      </c>
      <c r="X164" s="380">
        <f t="shared" si="18"/>
        <v>-954837.82</v>
      </c>
      <c r="Y164" s="398"/>
      <c r="Z164" s="398"/>
      <c r="AA164" s="398"/>
      <c r="AB164" s="377">
        <f>VLOOKUP($B164,'1.วาง งบทดลอง 4 แถว'!$E$2519:$J$3357,3,0)</f>
        <v>0</v>
      </c>
      <c r="AC164" s="378">
        <f>VLOOKUP($B164,'1.วาง งบทดลอง 4 แถว'!$E$2519:$J$3357,4,0)</f>
        <v>0</v>
      </c>
      <c r="AD164" s="378">
        <f>VLOOKUP($B164,'1.วาง งบทดลอง 4 แถว'!$E$2519:$J$3357,5,0)</f>
        <v>0</v>
      </c>
      <c r="AE164" s="379">
        <f>VLOOKUP($B164,'1.วาง งบทดลอง 4 แถว'!$E$2519:$J$3357,6,0)</f>
        <v>0</v>
      </c>
      <c r="AF164" s="380">
        <f t="shared" si="19"/>
        <v>0</v>
      </c>
      <c r="AG164" s="397"/>
      <c r="AH164" s="398"/>
      <c r="AI164" s="398"/>
      <c r="AJ164" s="377">
        <f>VLOOKUP($B164,'1.วาง งบทดลอง 4 แถว'!$E$3358:$J$4196,3,0)</f>
        <v>0</v>
      </c>
      <c r="AK164" s="378">
        <f>VLOOKUP($B164,'1.วาง งบทดลอง 4 แถว'!$E$3358:$J$4196,4,0)</f>
        <v>4250</v>
      </c>
      <c r="AL164" s="378">
        <f>VLOOKUP($B164,'1.วาง งบทดลอง 4 แถว'!$E$3358:$J$4196,5,0)</f>
        <v>0</v>
      </c>
      <c r="AM164" s="379">
        <f>VLOOKUP($B164,'1.วาง งบทดลอง 4 แถว'!$E$3358:$J$4196,6,0)</f>
        <v>2367496.06</v>
      </c>
      <c r="AN164" s="380">
        <f t="shared" si="20"/>
        <v>-2367496.06</v>
      </c>
      <c r="AO164" s="398"/>
      <c r="AP164" s="398"/>
      <c r="AQ164" s="398"/>
      <c r="AR164" s="377">
        <f>VLOOKUP($B164,'1.วาง งบทดลอง 4 แถว'!$E$4197:$J$5035,3,0)</f>
        <v>0</v>
      </c>
      <c r="AS164" s="378">
        <f>VLOOKUP($B164,'1.วาง งบทดลอง 4 แถว'!$E$4197:$J$5035,4,0)</f>
        <v>323.77999999999997</v>
      </c>
      <c r="AT164" s="378">
        <f>VLOOKUP($B164,'1.วาง งบทดลอง 4 แถว'!$E$4197:$J$5035,5,0)</f>
        <v>0</v>
      </c>
      <c r="AU164" s="379">
        <f>VLOOKUP($B164,'1.วาง งบทดลอง 4 แถว'!$E$4197:$J$5035,6,0)</f>
        <v>856660.03</v>
      </c>
      <c r="AV164" s="380">
        <f t="shared" si="21"/>
        <v>-856660.03</v>
      </c>
      <c r="AW164" s="397"/>
      <c r="AX164" s="398"/>
      <c r="AY164" s="398"/>
      <c r="AZ164" s="377">
        <f>VLOOKUP($B164,'1.วาง งบทดลอง 4 แถว'!$E$5036:$J$5874,3,0)</f>
        <v>0</v>
      </c>
      <c r="BA164" s="378">
        <f>VLOOKUP($B164,'1.วาง งบทดลอง 4 แถว'!$E$5036:$J$5874,4,0)</f>
        <v>0</v>
      </c>
      <c r="BB164" s="378">
        <f>VLOOKUP($B164,'1.วาง งบทดลอง 4 แถว'!$E$5036:$J$5874,5,0)</f>
        <v>0</v>
      </c>
      <c r="BC164" s="379">
        <f>VLOOKUP($B164,'1.วาง งบทดลอง 4 แถว'!$E$5036:$J$5874,6,0)</f>
        <v>568498</v>
      </c>
      <c r="BD164" s="380">
        <f t="shared" si="22"/>
        <v>-568498</v>
      </c>
      <c r="BE164" s="397"/>
      <c r="BF164" s="398"/>
      <c r="BG164" s="398"/>
      <c r="BH164" s="377">
        <f>VLOOKUP($B164,'1.วาง งบทดลอง 4 แถว'!$E$5875:$J$6713,3,0)</f>
        <v>0</v>
      </c>
      <c r="BI164" s="378">
        <f>VLOOKUP($B164,'1.วาง งบทดลอง 4 แถว'!$E$5875:$J$6713,4,0)</f>
        <v>0</v>
      </c>
      <c r="BJ164" s="378">
        <f>VLOOKUP($B164,'1.วาง งบทดลอง 4 แถว'!$E$5875:$J$6713,5,0)</f>
        <v>0</v>
      </c>
      <c r="BK164" s="379">
        <f>VLOOKUP($B164,'1.วาง งบทดลอง 4 แถว'!$E$5875:$J$6713,6,0)</f>
        <v>0</v>
      </c>
      <c r="BL164" s="380">
        <f t="shared" si="23"/>
        <v>0</v>
      </c>
      <c r="BM164" s="398"/>
      <c r="BN164" s="398"/>
      <c r="BO164" s="399"/>
    </row>
    <row r="165" spans="1:67" s="200" customFormat="1" ht="19.5" customHeight="1">
      <c r="A165" s="374">
        <v>162</v>
      </c>
      <c r="B165" s="395" t="s">
        <v>567</v>
      </c>
      <c r="C165" s="396" t="s">
        <v>70</v>
      </c>
      <c r="D165" s="377">
        <f>VLOOKUP($B165,'1.วาง งบทดลอง 4 แถว'!$E$2:$J$840,3,0)</f>
        <v>0</v>
      </c>
      <c r="E165" s="378">
        <f>VLOOKUP($B165,'1.วาง งบทดลอง 4 แถว'!$E$2:$J$840,4,0)</f>
        <v>87000</v>
      </c>
      <c r="F165" s="378">
        <f>VLOOKUP($B165,'1.วาง งบทดลอง 4 แถว'!$E$2:$J$840,5,0)</f>
        <v>0</v>
      </c>
      <c r="G165" s="379">
        <f>VLOOKUP($B165,'1.วาง งบทดลอง 4 แถว'!$E$2:$J$840,6,0)</f>
        <v>0</v>
      </c>
      <c r="H165" s="380">
        <f t="shared" si="16"/>
        <v>0</v>
      </c>
      <c r="I165" s="397"/>
      <c r="J165" s="398"/>
      <c r="K165" s="398"/>
      <c r="L165" s="377">
        <f>VLOOKUP($B165,'1.วาง งบทดลอง 4 แถว'!$E$841:$J$1679,3,0)</f>
        <v>0</v>
      </c>
      <c r="M165" s="378">
        <f>VLOOKUP($B165,'1.วาง งบทดลอง 4 แถว'!$E$841:$J$1679,4,0)</f>
        <v>0</v>
      </c>
      <c r="N165" s="378">
        <f>VLOOKUP($B165,'1.วาง งบทดลอง 4 แถว'!$E$841:$J$1679,5,0)</f>
        <v>1154558.06</v>
      </c>
      <c r="O165" s="379">
        <f>VLOOKUP($B165,'1.วาง งบทดลอง 4 แถว'!$E$841:$J$1679,6,0)</f>
        <v>0</v>
      </c>
      <c r="P165" s="380">
        <f t="shared" si="17"/>
        <v>1154558.06</v>
      </c>
      <c r="Q165" s="397"/>
      <c r="R165" s="398"/>
      <c r="S165" s="399"/>
      <c r="T165" s="377">
        <f>VLOOKUP($B165,'1.วาง งบทดลอง 4 แถว'!$E$1680:$J$2518,3,0)</f>
        <v>0</v>
      </c>
      <c r="U165" s="378">
        <f>VLOOKUP($B165,'1.วาง งบทดลอง 4 แถว'!$E$1680:$J$2518,4,0)</f>
        <v>0</v>
      </c>
      <c r="V165" s="378">
        <f>VLOOKUP($B165,'1.วาง งบทดลอง 4 แถว'!$E$1680:$J$2518,5,0)</f>
        <v>3147581</v>
      </c>
      <c r="W165" s="379">
        <f>VLOOKUP($B165,'1.วาง งบทดลอง 4 แถว'!$E$1680:$J$2518,6,0)</f>
        <v>0</v>
      </c>
      <c r="X165" s="380">
        <f t="shared" si="18"/>
        <v>3147581</v>
      </c>
      <c r="Y165" s="398"/>
      <c r="Z165" s="398"/>
      <c r="AA165" s="398"/>
      <c r="AB165" s="377">
        <f>VLOOKUP($B165,'1.วาง งบทดลอง 4 แถว'!$E$2519:$J$3357,3,0)</f>
        <v>0</v>
      </c>
      <c r="AC165" s="378">
        <f>VLOOKUP($B165,'1.วาง งบทดลอง 4 แถว'!$E$2519:$J$3357,4,0)</f>
        <v>0</v>
      </c>
      <c r="AD165" s="378">
        <f>VLOOKUP($B165,'1.วาง งบทดลอง 4 แถว'!$E$2519:$J$3357,5,0)</f>
        <v>4188600</v>
      </c>
      <c r="AE165" s="379">
        <f>VLOOKUP($B165,'1.วาง งบทดลอง 4 แถว'!$E$2519:$J$3357,6,0)</f>
        <v>0</v>
      </c>
      <c r="AF165" s="380">
        <f t="shared" si="19"/>
        <v>4188600</v>
      </c>
      <c r="AG165" s="397"/>
      <c r="AH165" s="398"/>
      <c r="AI165" s="398"/>
      <c r="AJ165" s="377">
        <f>VLOOKUP($B165,'1.วาง งบทดลอง 4 แถว'!$E$3358:$J$4196,3,0)</f>
        <v>0</v>
      </c>
      <c r="AK165" s="378">
        <f>VLOOKUP($B165,'1.วาง งบทดลอง 4 แถว'!$E$3358:$J$4196,4,0)</f>
        <v>0</v>
      </c>
      <c r="AL165" s="378">
        <f>VLOOKUP($B165,'1.วาง งบทดลอง 4 แถว'!$E$3358:$J$4196,5,0)</f>
        <v>11643521.140000001</v>
      </c>
      <c r="AM165" s="379">
        <f>VLOOKUP($B165,'1.วาง งบทดลอง 4 แถว'!$E$3358:$J$4196,6,0)</f>
        <v>0</v>
      </c>
      <c r="AN165" s="380">
        <f t="shared" si="20"/>
        <v>11643521.140000001</v>
      </c>
      <c r="AO165" s="398"/>
      <c r="AP165" s="398"/>
      <c r="AQ165" s="398"/>
      <c r="AR165" s="377">
        <f>VLOOKUP($B165,'1.วาง งบทดลอง 4 แถว'!$E$4197:$J$5035,3,0)</f>
        <v>0</v>
      </c>
      <c r="AS165" s="378">
        <f>VLOOKUP($B165,'1.วาง งบทดลอง 4 แถว'!$E$4197:$J$5035,4,0)</f>
        <v>0</v>
      </c>
      <c r="AT165" s="378">
        <f>VLOOKUP($B165,'1.วาง งบทดลอง 4 แถว'!$E$4197:$J$5035,5,0)</f>
        <v>10011189.5</v>
      </c>
      <c r="AU165" s="379">
        <f>VLOOKUP($B165,'1.วาง งบทดลอง 4 แถว'!$E$4197:$J$5035,6,0)</f>
        <v>0</v>
      </c>
      <c r="AV165" s="380">
        <f t="shared" si="21"/>
        <v>10011189.5</v>
      </c>
      <c r="AW165" s="397"/>
      <c r="AX165" s="398"/>
      <c r="AY165" s="398"/>
      <c r="AZ165" s="377">
        <f>VLOOKUP($B165,'1.วาง งบทดลอง 4 แถว'!$E$5036:$J$5874,3,0)</f>
        <v>0</v>
      </c>
      <c r="BA165" s="378">
        <f>VLOOKUP($B165,'1.วาง งบทดลอง 4 แถว'!$E$5036:$J$5874,4,0)</f>
        <v>0</v>
      </c>
      <c r="BB165" s="378">
        <f>VLOOKUP($B165,'1.วาง งบทดลอง 4 แถว'!$E$5036:$J$5874,5,0)</f>
        <v>383790</v>
      </c>
      <c r="BC165" s="379">
        <f>VLOOKUP($B165,'1.วาง งบทดลอง 4 แถว'!$E$5036:$J$5874,6,0)</f>
        <v>0</v>
      </c>
      <c r="BD165" s="380">
        <f t="shared" si="22"/>
        <v>383790</v>
      </c>
      <c r="BE165" s="397"/>
      <c r="BF165" s="398"/>
      <c r="BG165" s="398"/>
      <c r="BH165" s="377">
        <f>VLOOKUP($B165,'1.วาง งบทดลอง 4 แถว'!$E$5875:$J$6713,3,0)</f>
        <v>0</v>
      </c>
      <c r="BI165" s="378">
        <f>VLOOKUP($B165,'1.วาง งบทดลอง 4 แถว'!$E$5875:$J$6713,4,0)</f>
        <v>0</v>
      </c>
      <c r="BJ165" s="378">
        <f>VLOOKUP($B165,'1.วาง งบทดลอง 4 แถว'!$E$5875:$J$6713,5,0)</f>
        <v>4600000</v>
      </c>
      <c r="BK165" s="379">
        <f>VLOOKUP($B165,'1.วาง งบทดลอง 4 แถว'!$E$5875:$J$6713,6,0)</f>
        <v>0</v>
      </c>
      <c r="BL165" s="380">
        <f t="shared" si="23"/>
        <v>4600000</v>
      </c>
      <c r="BM165" s="398"/>
      <c r="BN165" s="398"/>
      <c r="BO165" s="399"/>
    </row>
    <row r="166" spans="1:67" s="200" customFormat="1" ht="19.5" customHeight="1">
      <c r="A166" s="374">
        <v>163</v>
      </c>
      <c r="B166" s="395" t="s">
        <v>568</v>
      </c>
      <c r="C166" s="396" t="s">
        <v>71</v>
      </c>
      <c r="D166" s="377">
        <f>VLOOKUP($B166,'1.วาง งบทดลอง 4 แถว'!$E$2:$J$840,3,0)</f>
        <v>0</v>
      </c>
      <c r="E166" s="378">
        <f>VLOOKUP($B166,'1.วาง งบทดลอง 4 แถว'!$E$2:$J$840,4,0)</f>
        <v>37748745</v>
      </c>
      <c r="F166" s="378">
        <f>VLOOKUP($B166,'1.วาง งบทดลอง 4 แถว'!$E$2:$J$840,5,0)</f>
        <v>0</v>
      </c>
      <c r="G166" s="379">
        <f>VLOOKUP($B166,'1.วาง งบทดลอง 4 แถว'!$E$2:$J$840,6,0)</f>
        <v>0</v>
      </c>
      <c r="H166" s="380">
        <f t="shared" si="16"/>
        <v>0</v>
      </c>
      <c r="I166" s="397"/>
      <c r="J166" s="398"/>
      <c r="K166" s="398"/>
      <c r="L166" s="377">
        <f>VLOOKUP($B166,'1.วาง งบทดลอง 4 แถว'!$E$841:$J$1679,3,0)</f>
        <v>0</v>
      </c>
      <c r="M166" s="378">
        <f>VLOOKUP($B166,'1.วาง งบทดลอง 4 แถว'!$E$841:$J$1679,4,0)</f>
        <v>0</v>
      </c>
      <c r="N166" s="378">
        <f>VLOOKUP($B166,'1.วาง งบทดลอง 4 แถว'!$E$841:$J$1679,5,0)</f>
        <v>12917469.99</v>
      </c>
      <c r="O166" s="379">
        <f>VLOOKUP($B166,'1.วาง งบทดลอง 4 แถว'!$E$841:$J$1679,6,0)</f>
        <v>0</v>
      </c>
      <c r="P166" s="380">
        <f t="shared" si="17"/>
        <v>12917469.99</v>
      </c>
      <c r="Q166" s="397"/>
      <c r="R166" s="398"/>
      <c r="S166" s="399"/>
      <c r="T166" s="377">
        <f>VLOOKUP($B166,'1.วาง งบทดลอง 4 แถว'!$E$1680:$J$2518,3,0)</f>
        <v>0</v>
      </c>
      <c r="U166" s="378">
        <f>VLOOKUP($B166,'1.วาง งบทดลอง 4 แถว'!$E$1680:$J$2518,4,0)</f>
        <v>0</v>
      </c>
      <c r="V166" s="378">
        <f>VLOOKUP($B166,'1.วาง งบทดลอง 4 แถว'!$E$1680:$J$2518,5,0)</f>
        <v>19339300</v>
      </c>
      <c r="W166" s="379">
        <f>VLOOKUP($B166,'1.วาง งบทดลอง 4 แถว'!$E$1680:$J$2518,6,0)</f>
        <v>0</v>
      </c>
      <c r="X166" s="380">
        <f t="shared" si="18"/>
        <v>19339300</v>
      </c>
      <c r="Y166" s="398"/>
      <c r="Z166" s="398"/>
      <c r="AA166" s="398"/>
      <c r="AB166" s="377">
        <f>VLOOKUP($B166,'1.วาง งบทดลอง 4 แถว'!$E$2519:$J$3357,3,0)</f>
        <v>0</v>
      </c>
      <c r="AC166" s="378">
        <f>VLOOKUP($B166,'1.วาง งบทดลอง 4 แถว'!$E$2519:$J$3357,4,0)</f>
        <v>0</v>
      </c>
      <c r="AD166" s="378">
        <f>VLOOKUP($B166,'1.วาง งบทดลอง 4 แถว'!$E$2519:$J$3357,5,0)</f>
        <v>24702725.989999998</v>
      </c>
      <c r="AE166" s="379">
        <f>VLOOKUP($B166,'1.วาง งบทดลอง 4 แถว'!$E$2519:$J$3357,6,0)</f>
        <v>0</v>
      </c>
      <c r="AF166" s="380">
        <f t="shared" si="19"/>
        <v>24702725.989999998</v>
      </c>
      <c r="AG166" s="397"/>
      <c r="AH166" s="398"/>
      <c r="AI166" s="398"/>
      <c r="AJ166" s="377">
        <f>VLOOKUP($B166,'1.วาง งบทดลอง 4 แถว'!$E$3358:$J$4196,3,0)</f>
        <v>0</v>
      </c>
      <c r="AK166" s="378">
        <f>VLOOKUP($B166,'1.วาง งบทดลอง 4 แถว'!$E$3358:$J$4196,4,0)</f>
        <v>0</v>
      </c>
      <c r="AL166" s="378">
        <f>VLOOKUP($B166,'1.วาง งบทดลอง 4 แถว'!$E$3358:$J$4196,5,0)</f>
        <v>9155238.1600000001</v>
      </c>
      <c r="AM166" s="379">
        <f>VLOOKUP($B166,'1.วาง งบทดลอง 4 แถว'!$E$3358:$J$4196,6,0)</f>
        <v>0</v>
      </c>
      <c r="AN166" s="380">
        <f t="shared" si="20"/>
        <v>9155238.1600000001</v>
      </c>
      <c r="AO166" s="398"/>
      <c r="AP166" s="398"/>
      <c r="AQ166" s="398"/>
      <c r="AR166" s="377">
        <f>VLOOKUP($B166,'1.วาง งบทดลอง 4 แถว'!$E$4197:$J$5035,3,0)</f>
        <v>0</v>
      </c>
      <c r="AS166" s="378">
        <f>VLOOKUP($B166,'1.วาง งบทดลอง 4 แถว'!$E$4197:$J$5035,4,0)</f>
        <v>0</v>
      </c>
      <c r="AT166" s="378">
        <f>VLOOKUP($B166,'1.วาง งบทดลอง 4 แถว'!$E$4197:$J$5035,5,0)</f>
        <v>7137565.3600000003</v>
      </c>
      <c r="AU166" s="379">
        <f>VLOOKUP($B166,'1.วาง งบทดลอง 4 แถว'!$E$4197:$J$5035,6,0)</f>
        <v>0</v>
      </c>
      <c r="AV166" s="380">
        <f t="shared" si="21"/>
        <v>7137565.3600000003</v>
      </c>
      <c r="AW166" s="397"/>
      <c r="AX166" s="398"/>
      <c r="AY166" s="398"/>
      <c r="AZ166" s="377">
        <f>VLOOKUP($B166,'1.วาง งบทดลอง 4 แถว'!$E$5036:$J$5874,3,0)</f>
        <v>0</v>
      </c>
      <c r="BA166" s="378">
        <f>VLOOKUP($B166,'1.วาง งบทดลอง 4 แถว'!$E$5036:$J$5874,4,0)</f>
        <v>0</v>
      </c>
      <c r="BB166" s="378">
        <f>VLOOKUP($B166,'1.วาง งบทดลอง 4 แถว'!$E$5036:$J$5874,5,0)</f>
        <v>2995990.81</v>
      </c>
      <c r="BC166" s="379">
        <f>VLOOKUP($B166,'1.วาง งบทดลอง 4 แถว'!$E$5036:$J$5874,6,0)</f>
        <v>0</v>
      </c>
      <c r="BD166" s="380">
        <f t="shared" si="22"/>
        <v>2995990.81</v>
      </c>
      <c r="BE166" s="397"/>
      <c r="BF166" s="398"/>
      <c r="BG166" s="398"/>
      <c r="BH166" s="377">
        <f>VLOOKUP($B166,'1.วาง งบทดลอง 4 แถว'!$E$5875:$J$6713,3,0)</f>
        <v>0</v>
      </c>
      <c r="BI166" s="378">
        <f>VLOOKUP($B166,'1.วาง งบทดลอง 4 แถว'!$E$5875:$J$6713,4,0)</f>
        <v>0</v>
      </c>
      <c r="BJ166" s="378">
        <f>VLOOKUP($B166,'1.วาง งบทดลอง 4 แถว'!$E$5875:$J$6713,5,0)</f>
        <v>5736043.9100000001</v>
      </c>
      <c r="BK166" s="379">
        <f>VLOOKUP($B166,'1.วาง งบทดลอง 4 แถว'!$E$5875:$J$6713,6,0)</f>
        <v>0</v>
      </c>
      <c r="BL166" s="380">
        <f t="shared" si="23"/>
        <v>5736043.9100000001</v>
      </c>
      <c r="BM166" s="398"/>
      <c r="BN166" s="398"/>
      <c r="BO166" s="399"/>
    </row>
    <row r="167" spans="1:67" s="200" customFormat="1" ht="19.5" customHeight="1">
      <c r="A167" s="374">
        <v>164</v>
      </c>
      <c r="B167" s="395" t="s">
        <v>569</v>
      </c>
      <c r="C167" s="396" t="s">
        <v>1445</v>
      </c>
      <c r="D167" s="377">
        <f>VLOOKUP($B167,'1.วาง งบทดลอง 4 แถว'!$E$2:$J$840,3,0)</f>
        <v>0</v>
      </c>
      <c r="E167" s="378">
        <f>VLOOKUP($B167,'1.วาง งบทดลอง 4 แถว'!$E$2:$J$840,4,0)</f>
        <v>97750</v>
      </c>
      <c r="F167" s="378">
        <f>VLOOKUP($B167,'1.วาง งบทดลอง 4 แถว'!$E$2:$J$840,5,0)</f>
        <v>0</v>
      </c>
      <c r="G167" s="379">
        <f>VLOOKUP($B167,'1.วาง งบทดลอง 4 แถว'!$E$2:$J$840,6,0)</f>
        <v>0</v>
      </c>
      <c r="H167" s="380">
        <f t="shared" si="16"/>
        <v>0</v>
      </c>
      <c r="I167" s="397"/>
      <c r="J167" s="398"/>
      <c r="K167" s="398"/>
      <c r="L167" s="377">
        <f>VLOOKUP($B167,'1.วาง งบทดลอง 4 แถว'!$E$841:$J$1679,3,0)</f>
        <v>0</v>
      </c>
      <c r="M167" s="378">
        <f>VLOOKUP($B167,'1.วาง งบทดลอง 4 แถว'!$E$841:$J$1679,4,0)</f>
        <v>0</v>
      </c>
      <c r="N167" s="378">
        <f>VLOOKUP($B167,'1.วาง งบทดลอง 4 แถว'!$E$841:$J$1679,5,0)</f>
        <v>157000</v>
      </c>
      <c r="O167" s="379">
        <f>VLOOKUP($B167,'1.วาง งบทดลอง 4 แถว'!$E$841:$J$1679,6,0)</f>
        <v>0</v>
      </c>
      <c r="P167" s="380">
        <f t="shared" si="17"/>
        <v>157000</v>
      </c>
      <c r="Q167" s="397"/>
      <c r="R167" s="398"/>
      <c r="S167" s="399"/>
      <c r="T167" s="377">
        <f>VLOOKUP($B167,'1.วาง งบทดลอง 4 แถว'!$E$1680:$J$2518,3,0)</f>
        <v>0</v>
      </c>
      <c r="U167" s="378">
        <f>VLOOKUP($B167,'1.วาง งบทดลอง 4 แถว'!$E$1680:$J$2518,4,0)</f>
        <v>0</v>
      </c>
      <c r="V167" s="378">
        <f>VLOOKUP($B167,'1.วาง งบทดลอง 4 แถว'!$E$1680:$J$2518,5,0)</f>
        <v>2836266</v>
      </c>
      <c r="W167" s="379">
        <f>VLOOKUP($B167,'1.วาง งบทดลอง 4 แถว'!$E$1680:$J$2518,6,0)</f>
        <v>0</v>
      </c>
      <c r="X167" s="380">
        <f t="shared" si="18"/>
        <v>2836266</v>
      </c>
      <c r="Y167" s="398"/>
      <c r="Z167" s="398"/>
      <c r="AA167" s="398"/>
      <c r="AB167" s="377">
        <f>VLOOKUP($B167,'1.วาง งบทดลอง 4 แถว'!$E$2519:$J$3357,3,0)</f>
        <v>0</v>
      </c>
      <c r="AC167" s="378">
        <f>VLOOKUP($B167,'1.วาง งบทดลอง 4 แถว'!$E$2519:$J$3357,4,0)</f>
        <v>0</v>
      </c>
      <c r="AD167" s="378">
        <f>VLOOKUP($B167,'1.วาง งบทดลอง 4 แถว'!$E$2519:$J$3357,5,0)</f>
        <v>3056327.88</v>
      </c>
      <c r="AE167" s="379">
        <f>VLOOKUP($B167,'1.วาง งบทดลอง 4 แถว'!$E$2519:$J$3357,6,0)</f>
        <v>0</v>
      </c>
      <c r="AF167" s="380">
        <f t="shared" si="19"/>
        <v>3056327.88</v>
      </c>
      <c r="AG167" s="397"/>
      <c r="AH167" s="398"/>
      <c r="AI167" s="398"/>
      <c r="AJ167" s="377">
        <f>VLOOKUP($B167,'1.วาง งบทดลอง 4 แถว'!$E$3358:$J$4196,3,0)</f>
        <v>0</v>
      </c>
      <c r="AK167" s="378">
        <f>VLOOKUP($B167,'1.วาง งบทดลอง 4 แถว'!$E$3358:$J$4196,4,0)</f>
        <v>0</v>
      </c>
      <c r="AL167" s="378">
        <f>VLOOKUP($B167,'1.วาง งบทดลอง 4 แถว'!$E$3358:$J$4196,5,0)</f>
        <v>497000</v>
      </c>
      <c r="AM167" s="379">
        <f>VLOOKUP($B167,'1.วาง งบทดลอง 4 แถว'!$E$3358:$J$4196,6,0)</f>
        <v>0</v>
      </c>
      <c r="AN167" s="380">
        <f t="shared" si="20"/>
        <v>497000</v>
      </c>
      <c r="AO167" s="398"/>
      <c r="AP167" s="398"/>
      <c r="AQ167" s="398"/>
      <c r="AR167" s="377">
        <f>VLOOKUP($B167,'1.วาง งบทดลอง 4 แถว'!$E$4197:$J$5035,3,0)</f>
        <v>0</v>
      </c>
      <c r="AS167" s="378">
        <f>VLOOKUP($B167,'1.วาง งบทดลอง 4 แถว'!$E$4197:$J$5035,4,0)</f>
        <v>0</v>
      </c>
      <c r="AT167" s="378">
        <f>VLOOKUP($B167,'1.วาง งบทดลอง 4 แถว'!$E$4197:$J$5035,5,0)</f>
        <v>4677576.21</v>
      </c>
      <c r="AU167" s="379">
        <f>VLOOKUP($B167,'1.วาง งบทดลอง 4 แถว'!$E$4197:$J$5035,6,0)</f>
        <v>0</v>
      </c>
      <c r="AV167" s="380">
        <f t="shared" si="21"/>
        <v>4677576.21</v>
      </c>
      <c r="AW167" s="397"/>
      <c r="AX167" s="398"/>
      <c r="AY167" s="398"/>
      <c r="AZ167" s="377">
        <f>VLOOKUP($B167,'1.วาง งบทดลอง 4 แถว'!$E$5036:$J$5874,3,0)</f>
        <v>0</v>
      </c>
      <c r="BA167" s="378">
        <f>VLOOKUP($B167,'1.วาง งบทดลอง 4 แถว'!$E$5036:$J$5874,4,0)</f>
        <v>0</v>
      </c>
      <c r="BB167" s="378">
        <f>VLOOKUP($B167,'1.วาง งบทดลอง 4 แถว'!$E$5036:$J$5874,5,0)</f>
        <v>1260000</v>
      </c>
      <c r="BC167" s="379">
        <f>VLOOKUP($B167,'1.วาง งบทดลอง 4 แถว'!$E$5036:$J$5874,6,0)</f>
        <v>0</v>
      </c>
      <c r="BD167" s="380">
        <f t="shared" si="22"/>
        <v>1260000</v>
      </c>
      <c r="BE167" s="397"/>
      <c r="BF167" s="398"/>
      <c r="BG167" s="398"/>
      <c r="BH167" s="377">
        <f>VLOOKUP($B167,'1.วาง งบทดลอง 4 แถว'!$E$5875:$J$6713,3,0)</f>
        <v>0</v>
      </c>
      <c r="BI167" s="378">
        <f>VLOOKUP($B167,'1.วาง งบทดลอง 4 แถว'!$E$5875:$J$6713,4,0)</f>
        <v>0</v>
      </c>
      <c r="BJ167" s="378">
        <f>VLOOKUP($B167,'1.วาง งบทดลอง 4 แถว'!$E$5875:$J$6713,5,0)</f>
        <v>0</v>
      </c>
      <c r="BK167" s="379">
        <f>VLOOKUP($B167,'1.วาง งบทดลอง 4 แถว'!$E$5875:$J$6713,6,0)</f>
        <v>0</v>
      </c>
      <c r="BL167" s="380">
        <f t="shared" si="23"/>
        <v>0</v>
      </c>
      <c r="BM167" s="398"/>
      <c r="BN167" s="398"/>
      <c r="BO167" s="399"/>
    </row>
    <row r="168" spans="1:67" ht="19.5" customHeight="1">
      <c r="A168" s="374">
        <v>165</v>
      </c>
      <c r="B168" s="375" t="s">
        <v>570</v>
      </c>
      <c r="C168" s="376" t="s">
        <v>72</v>
      </c>
      <c r="D168" s="377">
        <f>VLOOKUP($B168,'1.วาง งบทดลอง 4 แถว'!$E$2:$J$840,3,0)</f>
        <v>0</v>
      </c>
      <c r="E168" s="378">
        <f>VLOOKUP($B168,'1.วาง งบทดลอง 4 แถว'!$E$2:$J$840,4,0)</f>
        <v>2920708</v>
      </c>
      <c r="F168" s="378">
        <f>VLOOKUP($B168,'1.วาง งบทดลอง 4 แถว'!$E$2:$J$840,5,0)</f>
        <v>0</v>
      </c>
      <c r="G168" s="379">
        <f>VLOOKUP($B168,'1.วาง งบทดลอง 4 แถว'!$E$2:$J$840,6,0)</f>
        <v>0</v>
      </c>
      <c r="H168" s="380">
        <f t="shared" si="16"/>
        <v>0</v>
      </c>
      <c r="I168" s="384"/>
      <c r="J168" s="385"/>
      <c r="K168" s="385"/>
      <c r="L168" s="377">
        <f>VLOOKUP($B168,'1.วาง งบทดลอง 4 แถว'!$E$841:$J$1679,3,0)</f>
        <v>0</v>
      </c>
      <c r="M168" s="378">
        <f>VLOOKUP($B168,'1.วาง งบทดลอง 4 แถว'!$E$841:$J$1679,4,0)</f>
        <v>0</v>
      </c>
      <c r="N168" s="378">
        <f>VLOOKUP($B168,'1.วาง งบทดลอง 4 แถว'!$E$841:$J$1679,5,0)</f>
        <v>645000</v>
      </c>
      <c r="O168" s="379">
        <f>VLOOKUP($B168,'1.วาง งบทดลอง 4 แถว'!$E$841:$J$1679,6,0)</f>
        <v>0</v>
      </c>
      <c r="P168" s="380">
        <f t="shared" si="17"/>
        <v>645000</v>
      </c>
      <c r="Q168" s="384"/>
      <c r="R168" s="385"/>
      <c r="S168" s="386"/>
      <c r="T168" s="377">
        <f>VLOOKUP($B168,'1.วาง งบทดลอง 4 แถว'!$E$1680:$J$2518,3,0)</f>
        <v>0</v>
      </c>
      <c r="U168" s="378">
        <f>VLOOKUP($B168,'1.วาง งบทดลอง 4 แถว'!$E$1680:$J$2518,4,0)</f>
        <v>0</v>
      </c>
      <c r="V168" s="378">
        <f>VLOOKUP($B168,'1.วาง งบทดลอง 4 แถว'!$E$1680:$J$2518,5,0)</f>
        <v>8203266</v>
      </c>
      <c r="W168" s="379">
        <f>VLOOKUP($B168,'1.วาง งบทดลอง 4 แถว'!$E$1680:$J$2518,6,0)</f>
        <v>0</v>
      </c>
      <c r="X168" s="380">
        <f t="shared" si="18"/>
        <v>8203266</v>
      </c>
      <c r="Y168" s="385"/>
      <c r="Z168" s="385"/>
      <c r="AA168" s="385"/>
      <c r="AB168" s="377">
        <f>VLOOKUP($B168,'1.วาง งบทดลอง 4 แถว'!$E$2519:$J$3357,3,0)</f>
        <v>0</v>
      </c>
      <c r="AC168" s="378">
        <f>VLOOKUP($B168,'1.วาง งบทดลอง 4 แถว'!$E$2519:$J$3357,4,0)</f>
        <v>0</v>
      </c>
      <c r="AD168" s="378">
        <f>VLOOKUP($B168,'1.วาง งบทดลอง 4 แถว'!$E$2519:$J$3357,5,0)</f>
        <v>2350799</v>
      </c>
      <c r="AE168" s="379">
        <f>VLOOKUP($B168,'1.วาง งบทดลอง 4 แถว'!$E$2519:$J$3357,6,0)</f>
        <v>0</v>
      </c>
      <c r="AF168" s="380">
        <f t="shared" si="19"/>
        <v>2350799</v>
      </c>
      <c r="AG168" s="384"/>
      <c r="AH168" s="385"/>
      <c r="AI168" s="385"/>
      <c r="AJ168" s="377">
        <f>VLOOKUP($B168,'1.วาง งบทดลอง 4 แถว'!$E$3358:$J$4196,3,0)</f>
        <v>0</v>
      </c>
      <c r="AK168" s="378">
        <f>VLOOKUP($B168,'1.วาง งบทดลอง 4 แถว'!$E$3358:$J$4196,4,0)</f>
        <v>0</v>
      </c>
      <c r="AL168" s="378">
        <f>VLOOKUP($B168,'1.วาง งบทดลอง 4 แถว'!$E$3358:$J$4196,5,0)</f>
        <v>2654127</v>
      </c>
      <c r="AM168" s="379">
        <f>VLOOKUP($B168,'1.วาง งบทดลอง 4 แถว'!$E$3358:$J$4196,6,0)</f>
        <v>0</v>
      </c>
      <c r="AN168" s="380">
        <f t="shared" si="20"/>
        <v>2654127</v>
      </c>
      <c r="AO168" s="385"/>
      <c r="AP168" s="385"/>
      <c r="AQ168" s="385"/>
      <c r="AR168" s="377">
        <f>VLOOKUP($B168,'1.วาง งบทดลอง 4 แถว'!$E$4197:$J$5035,3,0)</f>
        <v>0</v>
      </c>
      <c r="AS168" s="378">
        <f>VLOOKUP($B168,'1.วาง งบทดลอง 4 แถว'!$E$4197:$J$5035,4,0)</f>
        <v>0</v>
      </c>
      <c r="AT168" s="378">
        <f>VLOOKUP($B168,'1.วาง งบทดลอง 4 แถว'!$E$4197:$J$5035,5,0)</f>
        <v>1378000</v>
      </c>
      <c r="AU168" s="379">
        <f>VLOOKUP($B168,'1.วาง งบทดลอง 4 แถว'!$E$4197:$J$5035,6,0)</f>
        <v>0</v>
      </c>
      <c r="AV168" s="380">
        <f t="shared" si="21"/>
        <v>1378000</v>
      </c>
      <c r="AW168" s="384"/>
      <c r="AX168" s="385"/>
      <c r="AY168" s="385"/>
      <c r="AZ168" s="377">
        <f>VLOOKUP($B168,'1.วาง งบทดลอง 4 แถว'!$E$5036:$J$5874,3,0)</f>
        <v>0</v>
      </c>
      <c r="BA168" s="378">
        <f>VLOOKUP($B168,'1.วาง งบทดลอง 4 แถว'!$E$5036:$J$5874,4,0)</f>
        <v>0</v>
      </c>
      <c r="BB168" s="378">
        <f>VLOOKUP($B168,'1.วาง งบทดลอง 4 แถว'!$E$5036:$J$5874,5,0)</f>
        <v>1035600</v>
      </c>
      <c r="BC168" s="379">
        <f>VLOOKUP($B168,'1.วาง งบทดลอง 4 แถว'!$E$5036:$J$5874,6,0)</f>
        <v>0</v>
      </c>
      <c r="BD168" s="380">
        <f t="shared" si="22"/>
        <v>1035600</v>
      </c>
      <c r="BE168" s="384"/>
      <c r="BF168" s="385"/>
      <c r="BG168" s="385"/>
      <c r="BH168" s="377">
        <f>VLOOKUP($B168,'1.วาง งบทดลอง 4 แถว'!$E$5875:$J$6713,3,0)</f>
        <v>0</v>
      </c>
      <c r="BI168" s="378">
        <f>VLOOKUP($B168,'1.วาง งบทดลอง 4 แถว'!$E$5875:$J$6713,4,0)</f>
        <v>0</v>
      </c>
      <c r="BJ168" s="378">
        <f>VLOOKUP($B168,'1.วาง งบทดลอง 4 แถว'!$E$5875:$J$6713,5,0)</f>
        <v>1307884</v>
      </c>
      <c r="BK168" s="379">
        <f>VLOOKUP($B168,'1.วาง งบทดลอง 4 แถว'!$E$5875:$J$6713,6,0)</f>
        <v>0</v>
      </c>
      <c r="BL168" s="380">
        <f t="shared" si="23"/>
        <v>1307884</v>
      </c>
      <c r="BM168" s="385"/>
      <c r="BN168" s="385"/>
      <c r="BO168" s="386"/>
    </row>
    <row r="169" spans="1:67" ht="19.5" customHeight="1">
      <c r="A169" s="374">
        <v>166</v>
      </c>
      <c r="B169" s="375" t="s">
        <v>571</v>
      </c>
      <c r="C169" s="376" t="s">
        <v>73</v>
      </c>
      <c r="D169" s="377">
        <f>VLOOKUP($B169,'1.วาง งบทดลอง 4 แถว'!$E$2:$J$840,3,0)</f>
        <v>0</v>
      </c>
      <c r="E169" s="378">
        <f>VLOOKUP($B169,'1.วาง งบทดลอง 4 แถว'!$E$2:$J$840,4,0)</f>
        <v>0</v>
      </c>
      <c r="F169" s="378">
        <f>VLOOKUP($B169,'1.วาง งบทดลอง 4 แถว'!$E$2:$J$840,5,0)</f>
        <v>0</v>
      </c>
      <c r="G169" s="379">
        <f>VLOOKUP($B169,'1.วาง งบทดลอง 4 แถว'!$E$2:$J$840,6,0)</f>
        <v>0</v>
      </c>
      <c r="H169" s="380">
        <f t="shared" si="16"/>
        <v>0</v>
      </c>
      <c r="I169" s="384"/>
      <c r="J169" s="385"/>
      <c r="K169" s="385"/>
      <c r="L169" s="377">
        <f>VLOOKUP($B169,'1.วาง งบทดลอง 4 แถว'!$E$841:$J$1679,3,0)</f>
        <v>0</v>
      </c>
      <c r="M169" s="378">
        <f>VLOOKUP($B169,'1.วาง งบทดลอง 4 แถว'!$E$841:$J$1679,4,0)</f>
        <v>0</v>
      </c>
      <c r="N169" s="378">
        <f>VLOOKUP($B169,'1.วาง งบทดลอง 4 แถว'!$E$841:$J$1679,5,0)</f>
        <v>163400</v>
      </c>
      <c r="O169" s="379">
        <f>VLOOKUP($B169,'1.วาง งบทดลอง 4 แถว'!$E$841:$J$1679,6,0)</f>
        <v>0</v>
      </c>
      <c r="P169" s="380">
        <f t="shared" si="17"/>
        <v>163400</v>
      </c>
      <c r="Q169" s="384"/>
      <c r="R169" s="385"/>
      <c r="S169" s="386"/>
      <c r="T169" s="377">
        <f>VLOOKUP($B169,'1.วาง งบทดลอง 4 แถว'!$E$1680:$J$2518,3,0)</f>
        <v>0</v>
      </c>
      <c r="U169" s="378">
        <f>VLOOKUP($B169,'1.วาง งบทดลอง 4 แถว'!$E$1680:$J$2518,4,0)</f>
        <v>0</v>
      </c>
      <c r="V169" s="378">
        <f>VLOOKUP($B169,'1.วาง งบทดลอง 4 แถว'!$E$1680:$J$2518,5,0)</f>
        <v>0</v>
      </c>
      <c r="W169" s="379">
        <f>VLOOKUP($B169,'1.วาง งบทดลอง 4 แถว'!$E$1680:$J$2518,6,0)</f>
        <v>0</v>
      </c>
      <c r="X169" s="380">
        <f t="shared" si="18"/>
        <v>0</v>
      </c>
      <c r="Y169" s="385"/>
      <c r="Z169" s="385"/>
      <c r="AA169" s="385"/>
      <c r="AB169" s="377">
        <f>VLOOKUP($B169,'1.วาง งบทดลอง 4 แถว'!$E$2519:$J$3357,3,0)</f>
        <v>0</v>
      </c>
      <c r="AC169" s="378">
        <f>VLOOKUP($B169,'1.วาง งบทดลอง 4 แถว'!$E$2519:$J$3357,4,0)</f>
        <v>0</v>
      </c>
      <c r="AD169" s="378">
        <f>VLOOKUP($B169,'1.วาง งบทดลอง 4 แถว'!$E$2519:$J$3357,5,0)</f>
        <v>0</v>
      </c>
      <c r="AE169" s="379">
        <f>VLOOKUP($B169,'1.วาง งบทดลอง 4 แถว'!$E$2519:$J$3357,6,0)</f>
        <v>0</v>
      </c>
      <c r="AF169" s="380">
        <f t="shared" si="19"/>
        <v>0</v>
      </c>
      <c r="AG169" s="384"/>
      <c r="AH169" s="385"/>
      <c r="AI169" s="385"/>
      <c r="AJ169" s="377">
        <f>VLOOKUP($B169,'1.วาง งบทดลอง 4 แถว'!$E$3358:$J$4196,3,0)</f>
        <v>0</v>
      </c>
      <c r="AK169" s="378">
        <f>VLOOKUP($B169,'1.วาง งบทดลอง 4 แถว'!$E$3358:$J$4196,4,0)</f>
        <v>0</v>
      </c>
      <c r="AL169" s="378">
        <f>VLOOKUP($B169,'1.วาง งบทดลอง 4 แถว'!$E$3358:$J$4196,5,0)</f>
        <v>45000</v>
      </c>
      <c r="AM169" s="379">
        <f>VLOOKUP($B169,'1.วาง งบทดลอง 4 แถว'!$E$3358:$J$4196,6,0)</f>
        <v>0</v>
      </c>
      <c r="AN169" s="380">
        <f t="shared" si="20"/>
        <v>45000</v>
      </c>
      <c r="AO169" s="385"/>
      <c r="AP169" s="385"/>
      <c r="AQ169" s="385"/>
      <c r="AR169" s="377">
        <f>VLOOKUP($B169,'1.วาง งบทดลอง 4 แถว'!$E$4197:$J$5035,3,0)</f>
        <v>0</v>
      </c>
      <c r="AS169" s="378">
        <f>VLOOKUP($B169,'1.วาง งบทดลอง 4 แถว'!$E$4197:$J$5035,4,0)</f>
        <v>0</v>
      </c>
      <c r="AT169" s="378">
        <f>VLOOKUP($B169,'1.วาง งบทดลอง 4 แถว'!$E$4197:$J$5035,5,0)</f>
        <v>0</v>
      </c>
      <c r="AU169" s="379">
        <f>VLOOKUP($B169,'1.วาง งบทดลอง 4 แถว'!$E$4197:$J$5035,6,0)</f>
        <v>0</v>
      </c>
      <c r="AV169" s="380">
        <f t="shared" si="21"/>
        <v>0</v>
      </c>
      <c r="AW169" s="384"/>
      <c r="AX169" s="385"/>
      <c r="AY169" s="385"/>
      <c r="AZ169" s="377">
        <f>VLOOKUP($B169,'1.วาง งบทดลอง 4 แถว'!$E$5036:$J$5874,3,0)</f>
        <v>0</v>
      </c>
      <c r="BA169" s="378">
        <f>VLOOKUP($B169,'1.วาง งบทดลอง 4 แถว'!$E$5036:$J$5874,4,0)</f>
        <v>0</v>
      </c>
      <c r="BB169" s="378">
        <f>VLOOKUP($B169,'1.วาง งบทดลอง 4 แถว'!$E$5036:$J$5874,5,0)</f>
        <v>0</v>
      </c>
      <c r="BC169" s="379">
        <f>VLOOKUP($B169,'1.วาง งบทดลอง 4 แถว'!$E$5036:$J$5874,6,0)</f>
        <v>0</v>
      </c>
      <c r="BD169" s="380">
        <f t="shared" si="22"/>
        <v>0</v>
      </c>
      <c r="BE169" s="384"/>
      <c r="BF169" s="385"/>
      <c r="BG169" s="385"/>
      <c r="BH169" s="377">
        <f>VLOOKUP($B169,'1.วาง งบทดลอง 4 แถว'!$E$5875:$J$6713,3,0)</f>
        <v>0</v>
      </c>
      <c r="BI169" s="378">
        <f>VLOOKUP($B169,'1.วาง งบทดลอง 4 แถว'!$E$5875:$J$6713,4,0)</f>
        <v>0</v>
      </c>
      <c r="BJ169" s="378">
        <f>VLOOKUP($B169,'1.วาง งบทดลอง 4 แถว'!$E$5875:$J$6713,5,0)</f>
        <v>0</v>
      </c>
      <c r="BK169" s="379">
        <f>VLOOKUP($B169,'1.วาง งบทดลอง 4 แถว'!$E$5875:$J$6713,6,0)</f>
        <v>0</v>
      </c>
      <c r="BL169" s="380">
        <f t="shared" si="23"/>
        <v>0</v>
      </c>
      <c r="BM169" s="385"/>
      <c r="BN169" s="385"/>
      <c r="BO169" s="386"/>
    </row>
    <row r="170" spans="1:67" ht="19.5" customHeight="1">
      <c r="A170" s="374">
        <v>167</v>
      </c>
      <c r="B170" s="375" t="s">
        <v>572</v>
      </c>
      <c r="C170" s="376" t="s">
        <v>74</v>
      </c>
      <c r="D170" s="377">
        <f>VLOOKUP($B170,'1.วาง งบทดลอง 4 แถว'!$E$2:$J$840,3,0)</f>
        <v>0</v>
      </c>
      <c r="E170" s="378">
        <f>VLOOKUP($B170,'1.วาง งบทดลอง 4 แถว'!$E$2:$J$840,4,0)</f>
        <v>0</v>
      </c>
      <c r="F170" s="378">
        <f>VLOOKUP($B170,'1.วาง งบทดลอง 4 แถว'!$E$2:$J$840,5,0)</f>
        <v>0</v>
      </c>
      <c r="G170" s="379">
        <f>VLOOKUP($B170,'1.วาง งบทดลอง 4 แถว'!$E$2:$J$840,6,0)</f>
        <v>0</v>
      </c>
      <c r="H170" s="380">
        <f t="shared" si="16"/>
        <v>0</v>
      </c>
      <c r="I170" s="384"/>
      <c r="J170" s="385"/>
      <c r="K170" s="385"/>
      <c r="L170" s="377">
        <f>VLOOKUP($B170,'1.วาง งบทดลอง 4 แถว'!$E$841:$J$1679,3,0)</f>
        <v>0</v>
      </c>
      <c r="M170" s="378">
        <f>VLOOKUP($B170,'1.วาง งบทดลอง 4 แถว'!$E$841:$J$1679,4,0)</f>
        <v>0</v>
      </c>
      <c r="N170" s="378">
        <f>VLOOKUP($B170,'1.วาง งบทดลอง 4 แถว'!$E$841:$J$1679,5,0)</f>
        <v>0</v>
      </c>
      <c r="O170" s="379">
        <f>VLOOKUP($B170,'1.วาง งบทดลอง 4 แถว'!$E$841:$J$1679,6,0)</f>
        <v>0</v>
      </c>
      <c r="P170" s="380">
        <f t="shared" si="17"/>
        <v>0</v>
      </c>
      <c r="Q170" s="384"/>
      <c r="R170" s="385"/>
      <c r="S170" s="386"/>
      <c r="T170" s="377">
        <f>VLOOKUP($B170,'1.วาง งบทดลอง 4 แถว'!$E$1680:$J$2518,3,0)</f>
        <v>0</v>
      </c>
      <c r="U170" s="378">
        <f>VLOOKUP($B170,'1.วาง งบทดลอง 4 แถว'!$E$1680:$J$2518,4,0)</f>
        <v>0</v>
      </c>
      <c r="V170" s="378">
        <f>VLOOKUP($B170,'1.วาง งบทดลอง 4 แถว'!$E$1680:$J$2518,5,0)</f>
        <v>0</v>
      </c>
      <c r="W170" s="379">
        <f>VLOOKUP($B170,'1.วาง งบทดลอง 4 แถว'!$E$1680:$J$2518,6,0)</f>
        <v>0</v>
      </c>
      <c r="X170" s="380">
        <f t="shared" si="18"/>
        <v>0</v>
      </c>
      <c r="Y170" s="385"/>
      <c r="Z170" s="385"/>
      <c r="AA170" s="385"/>
      <c r="AB170" s="377">
        <f>VLOOKUP($B170,'1.วาง งบทดลอง 4 แถว'!$E$2519:$J$3357,3,0)</f>
        <v>0</v>
      </c>
      <c r="AC170" s="378">
        <f>VLOOKUP($B170,'1.วาง งบทดลอง 4 แถว'!$E$2519:$J$3357,4,0)</f>
        <v>0</v>
      </c>
      <c r="AD170" s="378">
        <f>VLOOKUP($B170,'1.วาง งบทดลอง 4 แถว'!$E$2519:$J$3357,5,0)</f>
        <v>0</v>
      </c>
      <c r="AE170" s="379">
        <f>VLOOKUP($B170,'1.วาง งบทดลอง 4 แถว'!$E$2519:$J$3357,6,0)</f>
        <v>0</v>
      </c>
      <c r="AF170" s="380">
        <f t="shared" si="19"/>
        <v>0</v>
      </c>
      <c r="AG170" s="384"/>
      <c r="AH170" s="385"/>
      <c r="AI170" s="385"/>
      <c r="AJ170" s="377">
        <f>VLOOKUP($B170,'1.วาง งบทดลอง 4 แถว'!$E$3358:$J$4196,3,0)</f>
        <v>0</v>
      </c>
      <c r="AK170" s="378">
        <f>VLOOKUP($B170,'1.วาง งบทดลอง 4 แถว'!$E$3358:$J$4196,4,0)</f>
        <v>0</v>
      </c>
      <c r="AL170" s="378">
        <f>VLOOKUP($B170,'1.วาง งบทดลอง 4 แถว'!$E$3358:$J$4196,5,0)</f>
        <v>0</v>
      </c>
      <c r="AM170" s="379">
        <f>VLOOKUP($B170,'1.วาง งบทดลอง 4 แถว'!$E$3358:$J$4196,6,0)</f>
        <v>0</v>
      </c>
      <c r="AN170" s="380">
        <f t="shared" si="20"/>
        <v>0</v>
      </c>
      <c r="AO170" s="385"/>
      <c r="AP170" s="385"/>
      <c r="AQ170" s="385"/>
      <c r="AR170" s="377">
        <f>VLOOKUP($B170,'1.วาง งบทดลอง 4 แถว'!$E$4197:$J$5035,3,0)</f>
        <v>0</v>
      </c>
      <c r="AS170" s="378">
        <f>VLOOKUP($B170,'1.วาง งบทดลอง 4 แถว'!$E$4197:$J$5035,4,0)</f>
        <v>0</v>
      </c>
      <c r="AT170" s="378">
        <f>VLOOKUP($B170,'1.วาง งบทดลอง 4 แถว'!$E$4197:$J$5035,5,0)</f>
        <v>0</v>
      </c>
      <c r="AU170" s="379">
        <f>VLOOKUP($B170,'1.วาง งบทดลอง 4 แถว'!$E$4197:$J$5035,6,0)</f>
        <v>0</v>
      </c>
      <c r="AV170" s="380">
        <f t="shared" si="21"/>
        <v>0</v>
      </c>
      <c r="AW170" s="384"/>
      <c r="AX170" s="385"/>
      <c r="AY170" s="385"/>
      <c r="AZ170" s="377">
        <f>VLOOKUP($B170,'1.วาง งบทดลอง 4 แถว'!$E$5036:$J$5874,3,0)</f>
        <v>0</v>
      </c>
      <c r="BA170" s="378">
        <f>VLOOKUP($B170,'1.วาง งบทดลอง 4 แถว'!$E$5036:$J$5874,4,0)</f>
        <v>0</v>
      </c>
      <c r="BB170" s="378">
        <f>VLOOKUP($B170,'1.วาง งบทดลอง 4 แถว'!$E$5036:$J$5874,5,0)</f>
        <v>0</v>
      </c>
      <c r="BC170" s="379">
        <f>VLOOKUP($B170,'1.วาง งบทดลอง 4 แถว'!$E$5036:$J$5874,6,0)</f>
        <v>0</v>
      </c>
      <c r="BD170" s="380">
        <f t="shared" si="22"/>
        <v>0</v>
      </c>
      <c r="BE170" s="384"/>
      <c r="BF170" s="385"/>
      <c r="BG170" s="385"/>
      <c r="BH170" s="377">
        <f>VLOOKUP($B170,'1.วาง งบทดลอง 4 แถว'!$E$5875:$J$6713,3,0)</f>
        <v>0</v>
      </c>
      <c r="BI170" s="378">
        <f>VLOOKUP($B170,'1.วาง งบทดลอง 4 แถว'!$E$5875:$J$6713,4,0)</f>
        <v>0</v>
      </c>
      <c r="BJ170" s="378">
        <f>VLOOKUP($B170,'1.วาง งบทดลอง 4 แถว'!$E$5875:$J$6713,5,0)</f>
        <v>0</v>
      </c>
      <c r="BK170" s="379">
        <f>VLOOKUP($B170,'1.วาง งบทดลอง 4 แถว'!$E$5875:$J$6713,6,0)</f>
        <v>0</v>
      </c>
      <c r="BL170" s="380">
        <f t="shared" si="23"/>
        <v>0</v>
      </c>
      <c r="BM170" s="385"/>
      <c r="BN170" s="385"/>
      <c r="BO170" s="386"/>
    </row>
    <row r="171" spans="1:67" ht="19.5" customHeight="1">
      <c r="A171" s="374">
        <v>168</v>
      </c>
      <c r="B171" s="375" t="s">
        <v>573</v>
      </c>
      <c r="C171" s="376" t="s">
        <v>75</v>
      </c>
      <c r="D171" s="377">
        <f>VLOOKUP($B171,'1.วาง งบทดลอง 4 แถว'!$E$2:$J$840,3,0)</f>
        <v>0</v>
      </c>
      <c r="E171" s="378">
        <f>VLOOKUP($B171,'1.วาง งบทดลอง 4 แถว'!$E$2:$J$840,4,0)</f>
        <v>852095.31</v>
      </c>
      <c r="F171" s="378">
        <f>VLOOKUP($B171,'1.วาง งบทดลอง 4 แถว'!$E$2:$J$840,5,0)</f>
        <v>0</v>
      </c>
      <c r="G171" s="379">
        <f>VLOOKUP($B171,'1.วาง งบทดลอง 4 แถว'!$E$2:$J$840,6,0)</f>
        <v>0</v>
      </c>
      <c r="H171" s="380">
        <f t="shared" si="16"/>
        <v>0</v>
      </c>
      <c r="I171" s="384"/>
      <c r="J171" s="385"/>
      <c r="K171" s="385"/>
      <c r="L171" s="377">
        <f>VLOOKUP($B171,'1.วาง งบทดลอง 4 แถว'!$E$841:$J$1679,3,0)</f>
        <v>0</v>
      </c>
      <c r="M171" s="378">
        <f>VLOOKUP($B171,'1.วาง งบทดลอง 4 แถว'!$E$841:$J$1679,4,0)</f>
        <v>0</v>
      </c>
      <c r="N171" s="378">
        <f>VLOOKUP($B171,'1.วาง งบทดลอง 4 แถว'!$E$841:$J$1679,5,0)</f>
        <v>745000</v>
      </c>
      <c r="O171" s="379">
        <f>VLOOKUP($B171,'1.วาง งบทดลอง 4 แถว'!$E$841:$J$1679,6,0)</f>
        <v>0</v>
      </c>
      <c r="P171" s="380">
        <f t="shared" si="17"/>
        <v>745000</v>
      </c>
      <c r="Q171" s="384"/>
      <c r="R171" s="385"/>
      <c r="S171" s="386"/>
      <c r="T171" s="377">
        <f>VLOOKUP($B171,'1.วาง งบทดลอง 4 แถว'!$E$1680:$J$2518,3,0)</f>
        <v>0</v>
      </c>
      <c r="U171" s="378">
        <f>VLOOKUP($B171,'1.วาง งบทดลอง 4 แถว'!$E$1680:$J$2518,4,0)</f>
        <v>0</v>
      </c>
      <c r="V171" s="378">
        <f>VLOOKUP($B171,'1.วาง งบทดลอง 4 แถว'!$E$1680:$J$2518,5,0)</f>
        <v>3598553.29</v>
      </c>
      <c r="W171" s="379">
        <f>VLOOKUP($B171,'1.วาง งบทดลอง 4 แถว'!$E$1680:$J$2518,6,0)</f>
        <v>0</v>
      </c>
      <c r="X171" s="380">
        <f t="shared" si="18"/>
        <v>3598553.29</v>
      </c>
      <c r="Y171" s="385"/>
      <c r="Z171" s="385"/>
      <c r="AA171" s="385"/>
      <c r="AB171" s="377">
        <f>VLOOKUP($B171,'1.วาง งบทดลอง 4 แถว'!$E$2519:$J$3357,3,0)</f>
        <v>0</v>
      </c>
      <c r="AC171" s="378">
        <f>VLOOKUP($B171,'1.วาง งบทดลอง 4 แถว'!$E$2519:$J$3357,4,0)</f>
        <v>0</v>
      </c>
      <c r="AD171" s="378">
        <f>VLOOKUP($B171,'1.วาง งบทดลอง 4 แถว'!$E$2519:$J$3357,5,0)</f>
        <v>89214</v>
      </c>
      <c r="AE171" s="379">
        <f>VLOOKUP($B171,'1.วาง งบทดลอง 4 แถว'!$E$2519:$J$3357,6,0)</f>
        <v>0</v>
      </c>
      <c r="AF171" s="380">
        <f t="shared" si="19"/>
        <v>89214</v>
      </c>
      <c r="AG171" s="384"/>
      <c r="AH171" s="385"/>
      <c r="AI171" s="385"/>
      <c r="AJ171" s="377">
        <f>VLOOKUP($B171,'1.วาง งบทดลอง 4 แถว'!$E$3358:$J$4196,3,0)</f>
        <v>0</v>
      </c>
      <c r="AK171" s="378">
        <f>VLOOKUP($B171,'1.วาง งบทดลอง 4 แถว'!$E$3358:$J$4196,4,0)</f>
        <v>0</v>
      </c>
      <c r="AL171" s="378">
        <f>VLOOKUP($B171,'1.วาง งบทดลอง 4 แถว'!$E$3358:$J$4196,5,0)</f>
        <v>0</v>
      </c>
      <c r="AM171" s="379">
        <f>VLOOKUP($B171,'1.วาง งบทดลอง 4 แถว'!$E$3358:$J$4196,6,0)</f>
        <v>0</v>
      </c>
      <c r="AN171" s="380">
        <f t="shared" si="20"/>
        <v>0</v>
      </c>
      <c r="AO171" s="385"/>
      <c r="AP171" s="385"/>
      <c r="AQ171" s="385"/>
      <c r="AR171" s="377">
        <f>VLOOKUP($B171,'1.วาง งบทดลอง 4 แถว'!$E$4197:$J$5035,3,0)</f>
        <v>0</v>
      </c>
      <c r="AS171" s="378">
        <f>VLOOKUP($B171,'1.วาง งบทดลอง 4 แถว'!$E$4197:$J$5035,4,0)</f>
        <v>0</v>
      </c>
      <c r="AT171" s="378">
        <f>VLOOKUP($B171,'1.วาง งบทดลอง 4 แถว'!$E$4197:$J$5035,5,0)</f>
        <v>330896.34000000003</v>
      </c>
      <c r="AU171" s="379">
        <f>VLOOKUP($B171,'1.วาง งบทดลอง 4 แถว'!$E$4197:$J$5035,6,0)</f>
        <v>0</v>
      </c>
      <c r="AV171" s="380">
        <f t="shared" si="21"/>
        <v>330896.34000000003</v>
      </c>
      <c r="AW171" s="384"/>
      <c r="AX171" s="385"/>
      <c r="AY171" s="385"/>
      <c r="AZ171" s="377">
        <f>VLOOKUP($B171,'1.วาง งบทดลอง 4 แถว'!$E$5036:$J$5874,3,0)</f>
        <v>0</v>
      </c>
      <c r="BA171" s="378">
        <f>VLOOKUP($B171,'1.วาง งบทดลอง 4 แถว'!$E$5036:$J$5874,4,0)</f>
        <v>0</v>
      </c>
      <c r="BB171" s="378">
        <f>VLOOKUP($B171,'1.วาง งบทดลอง 4 แถว'!$E$5036:$J$5874,5,0)</f>
        <v>0</v>
      </c>
      <c r="BC171" s="379">
        <f>VLOOKUP($B171,'1.วาง งบทดลอง 4 แถว'!$E$5036:$J$5874,6,0)</f>
        <v>0</v>
      </c>
      <c r="BD171" s="380">
        <f t="shared" si="22"/>
        <v>0</v>
      </c>
      <c r="BE171" s="384"/>
      <c r="BF171" s="385"/>
      <c r="BG171" s="385"/>
      <c r="BH171" s="377">
        <f>VLOOKUP($B171,'1.วาง งบทดลอง 4 แถว'!$E$5875:$J$6713,3,0)</f>
        <v>0</v>
      </c>
      <c r="BI171" s="378">
        <f>VLOOKUP($B171,'1.วาง งบทดลอง 4 แถว'!$E$5875:$J$6713,4,0)</f>
        <v>0</v>
      </c>
      <c r="BJ171" s="378">
        <f>VLOOKUP($B171,'1.วาง งบทดลอง 4 แถว'!$E$5875:$J$6713,5,0)</f>
        <v>0</v>
      </c>
      <c r="BK171" s="379">
        <f>VLOOKUP($B171,'1.วาง งบทดลอง 4 แถว'!$E$5875:$J$6713,6,0)</f>
        <v>0</v>
      </c>
      <c r="BL171" s="380">
        <f t="shared" si="23"/>
        <v>0</v>
      </c>
      <c r="BM171" s="385"/>
      <c r="BN171" s="385"/>
      <c r="BO171" s="386"/>
    </row>
    <row r="172" spans="1:67" ht="19.5" customHeight="1">
      <c r="A172" s="374">
        <v>169</v>
      </c>
      <c r="B172" s="375" t="s">
        <v>574</v>
      </c>
      <c r="C172" s="376" t="s">
        <v>76</v>
      </c>
      <c r="D172" s="377">
        <f>VLOOKUP($B172,'1.วาง งบทดลอง 4 แถว'!$E$2:$J$840,3,0)</f>
        <v>0</v>
      </c>
      <c r="E172" s="378">
        <f>VLOOKUP($B172,'1.วาง งบทดลอง 4 แถว'!$E$2:$J$840,4,0)</f>
        <v>0</v>
      </c>
      <c r="F172" s="378">
        <f>VLOOKUP($B172,'1.วาง งบทดลอง 4 แถว'!$E$2:$J$840,5,0)</f>
        <v>0</v>
      </c>
      <c r="G172" s="379">
        <f>VLOOKUP($B172,'1.วาง งบทดลอง 4 แถว'!$E$2:$J$840,6,0)</f>
        <v>0</v>
      </c>
      <c r="H172" s="380">
        <f t="shared" si="16"/>
        <v>0</v>
      </c>
      <c r="I172" s="384"/>
      <c r="J172" s="385"/>
      <c r="K172" s="385"/>
      <c r="L172" s="377">
        <f>VLOOKUP($B172,'1.วาง งบทดลอง 4 แถว'!$E$841:$J$1679,3,0)</f>
        <v>0</v>
      </c>
      <c r="M172" s="378">
        <f>VLOOKUP($B172,'1.วาง งบทดลอง 4 แถว'!$E$841:$J$1679,4,0)</f>
        <v>0</v>
      </c>
      <c r="N172" s="378">
        <f>VLOOKUP($B172,'1.วาง งบทดลอง 4 แถว'!$E$841:$J$1679,5,0)</f>
        <v>0</v>
      </c>
      <c r="O172" s="379">
        <f>VLOOKUP($B172,'1.วาง งบทดลอง 4 แถว'!$E$841:$J$1679,6,0)</f>
        <v>0</v>
      </c>
      <c r="P172" s="380">
        <f t="shared" si="17"/>
        <v>0</v>
      </c>
      <c r="Q172" s="384"/>
      <c r="R172" s="385"/>
      <c r="S172" s="386"/>
      <c r="T172" s="377">
        <f>VLOOKUP($B172,'1.วาง งบทดลอง 4 แถว'!$E$1680:$J$2518,3,0)</f>
        <v>0</v>
      </c>
      <c r="U172" s="378">
        <f>VLOOKUP($B172,'1.วาง งบทดลอง 4 แถว'!$E$1680:$J$2518,4,0)</f>
        <v>0</v>
      </c>
      <c r="V172" s="378">
        <f>VLOOKUP($B172,'1.วาง งบทดลอง 4 แถว'!$E$1680:$J$2518,5,0)</f>
        <v>99724</v>
      </c>
      <c r="W172" s="379">
        <f>VLOOKUP($B172,'1.วาง งบทดลอง 4 แถว'!$E$1680:$J$2518,6,0)</f>
        <v>0</v>
      </c>
      <c r="X172" s="380">
        <f t="shared" si="18"/>
        <v>99724</v>
      </c>
      <c r="Y172" s="385"/>
      <c r="Z172" s="385"/>
      <c r="AA172" s="385"/>
      <c r="AB172" s="377">
        <f>VLOOKUP($B172,'1.วาง งบทดลอง 4 แถว'!$E$2519:$J$3357,3,0)</f>
        <v>0</v>
      </c>
      <c r="AC172" s="378">
        <f>VLOOKUP($B172,'1.วาง งบทดลอง 4 แถว'!$E$2519:$J$3357,4,0)</f>
        <v>0</v>
      </c>
      <c r="AD172" s="378">
        <f>VLOOKUP($B172,'1.วาง งบทดลอง 4 แถว'!$E$2519:$J$3357,5,0)</f>
        <v>695500</v>
      </c>
      <c r="AE172" s="379">
        <f>VLOOKUP($B172,'1.วาง งบทดลอง 4 แถว'!$E$2519:$J$3357,6,0)</f>
        <v>0</v>
      </c>
      <c r="AF172" s="380">
        <f t="shared" si="19"/>
        <v>695500</v>
      </c>
      <c r="AG172" s="384"/>
      <c r="AH172" s="385"/>
      <c r="AI172" s="385"/>
      <c r="AJ172" s="377">
        <f>VLOOKUP($B172,'1.วาง งบทดลอง 4 แถว'!$E$3358:$J$4196,3,0)</f>
        <v>0</v>
      </c>
      <c r="AK172" s="378">
        <f>VLOOKUP($B172,'1.วาง งบทดลอง 4 แถว'!$E$3358:$J$4196,4,0)</f>
        <v>0</v>
      </c>
      <c r="AL172" s="378">
        <f>VLOOKUP($B172,'1.วาง งบทดลอง 4 แถว'!$E$3358:$J$4196,5,0)</f>
        <v>0</v>
      </c>
      <c r="AM172" s="379">
        <f>VLOOKUP($B172,'1.วาง งบทดลอง 4 แถว'!$E$3358:$J$4196,6,0)</f>
        <v>0</v>
      </c>
      <c r="AN172" s="380">
        <f t="shared" si="20"/>
        <v>0</v>
      </c>
      <c r="AO172" s="385"/>
      <c r="AP172" s="385"/>
      <c r="AQ172" s="385"/>
      <c r="AR172" s="377">
        <f>VLOOKUP($B172,'1.วาง งบทดลอง 4 แถว'!$E$4197:$J$5035,3,0)</f>
        <v>0</v>
      </c>
      <c r="AS172" s="378">
        <f>VLOOKUP($B172,'1.วาง งบทดลอง 4 แถว'!$E$4197:$J$5035,4,0)</f>
        <v>0</v>
      </c>
      <c r="AT172" s="378">
        <f>VLOOKUP($B172,'1.วาง งบทดลอง 4 แถว'!$E$4197:$J$5035,5,0)</f>
        <v>0</v>
      </c>
      <c r="AU172" s="379">
        <f>VLOOKUP($B172,'1.วาง งบทดลอง 4 แถว'!$E$4197:$J$5035,6,0)</f>
        <v>0</v>
      </c>
      <c r="AV172" s="380">
        <f t="shared" si="21"/>
        <v>0</v>
      </c>
      <c r="AW172" s="384"/>
      <c r="AX172" s="385"/>
      <c r="AY172" s="385"/>
      <c r="AZ172" s="377">
        <f>VLOOKUP($B172,'1.วาง งบทดลอง 4 แถว'!$E$5036:$J$5874,3,0)</f>
        <v>0</v>
      </c>
      <c r="BA172" s="378">
        <f>VLOOKUP($B172,'1.วาง งบทดลอง 4 แถว'!$E$5036:$J$5874,4,0)</f>
        <v>0</v>
      </c>
      <c r="BB172" s="378">
        <f>VLOOKUP($B172,'1.วาง งบทดลอง 4 แถว'!$E$5036:$J$5874,5,0)</f>
        <v>0</v>
      </c>
      <c r="BC172" s="379">
        <f>VLOOKUP($B172,'1.วาง งบทดลอง 4 แถว'!$E$5036:$J$5874,6,0)</f>
        <v>0</v>
      </c>
      <c r="BD172" s="380">
        <f t="shared" si="22"/>
        <v>0</v>
      </c>
      <c r="BE172" s="384"/>
      <c r="BF172" s="385"/>
      <c r="BG172" s="385"/>
      <c r="BH172" s="377">
        <f>VLOOKUP($B172,'1.วาง งบทดลอง 4 แถว'!$E$5875:$J$6713,3,0)</f>
        <v>0</v>
      </c>
      <c r="BI172" s="378">
        <f>VLOOKUP($B172,'1.วาง งบทดลอง 4 แถว'!$E$5875:$J$6713,4,0)</f>
        <v>0</v>
      </c>
      <c r="BJ172" s="378">
        <f>VLOOKUP($B172,'1.วาง งบทดลอง 4 แถว'!$E$5875:$J$6713,5,0)</f>
        <v>0</v>
      </c>
      <c r="BK172" s="379">
        <f>VLOOKUP($B172,'1.วาง งบทดลอง 4 แถว'!$E$5875:$J$6713,6,0)</f>
        <v>0</v>
      </c>
      <c r="BL172" s="380">
        <f t="shared" si="23"/>
        <v>0</v>
      </c>
      <c r="BM172" s="385"/>
      <c r="BN172" s="385"/>
      <c r="BO172" s="386"/>
    </row>
    <row r="173" spans="1:67" ht="19.5" customHeight="1">
      <c r="A173" s="374">
        <v>170</v>
      </c>
      <c r="B173" s="375" t="s">
        <v>575</v>
      </c>
      <c r="C173" s="376" t="s">
        <v>77</v>
      </c>
      <c r="D173" s="377">
        <f>VLOOKUP($B173,'1.วาง งบทดลอง 4 แถว'!$E$2:$J$840,3,0)</f>
        <v>0</v>
      </c>
      <c r="E173" s="378">
        <f>VLOOKUP($B173,'1.วาง งบทดลอง 4 แถว'!$E$2:$J$840,4,0)</f>
        <v>0</v>
      </c>
      <c r="F173" s="378">
        <f>VLOOKUP($B173,'1.วาง งบทดลอง 4 แถว'!$E$2:$J$840,5,0)</f>
        <v>0</v>
      </c>
      <c r="G173" s="379">
        <f>VLOOKUP($B173,'1.วาง งบทดลอง 4 แถว'!$E$2:$J$840,6,0)</f>
        <v>0</v>
      </c>
      <c r="H173" s="380">
        <f t="shared" si="16"/>
        <v>0</v>
      </c>
      <c r="I173" s="384"/>
      <c r="J173" s="385"/>
      <c r="K173" s="385"/>
      <c r="L173" s="377">
        <f>VLOOKUP($B173,'1.วาง งบทดลอง 4 แถว'!$E$841:$J$1679,3,0)</f>
        <v>0</v>
      </c>
      <c r="M173" s="378">
        <f>VLOOKUP($B173,'1.วาง งบทดลอง 4 แถว'!$E$841:$J$1679,4,0)</f>
        <v>0</v>
      </c>
      <c r="N173" s="378">
        <f>VLOOKUP($B173,'1.วาง งบทดลอง 4 แถว'!$E$841:$J$1679,5,0)</f>
        <v>40000</v>
      </c>
      <c r="O173" s="379">
        <f>VLOOKUP($B173,'1.วาง งบทดลอง 4 แถว'!$E$841:$J$1679,6,0)</f>
        <v>0</v>
      </c>
      <c r="P173" s="380">
        <f t="shared" si="17"/>
        <v>40000</v>
      </c>
      <c r="Q173" s="384"/>
      <c r="R173" s="385"/>
      <c r="S173" s="386"/>
      <c r="T173" s="377">
        <f>VLOOKUP($B173,'1.วาง งบทดลอง 4 แถว'!$E$1680:$J$2518,3,0)</f>
        <v>0</v>
      </c>
      <c r="U173" s="378">
        <f>VLOOKUP($B173,'1.วาง งบทดลอง 4 แถว'!$E$1680:$J$2518,4,0)</f>
        <v>0</v>
      </c>
      <c r="V173" s="378">
        <f>VLOOKUP($B173,'1.วาง งบทดลอง 4 แถว'!$E$1680:$J$2518,5,0)</f>
        <v>2229705</v>
      </c>
      <c r="W173" s="379">
        <f>VLOOKUP($B173,'1.วาง งบทดลอง 4 แถว'!$E$1680:$J$2518,6,0)</f>
        <v>0</v>
      </c>
      <c r="X173" s="380">
        <f t="shared" si="18"/>
        <v>2229705</v>
      </c>
      <c r="Y173" s="385"/>
      <c r="Z173" s="385"/>
      <c r="AA173" s="385"/>
      <c r="AB173" s="377">
        <f>VLOOKUP($B173,'1.วาง งบทดลอง 4 แถว'!$E$2519:$J$3357,3,0)</f>
        <v>0</v>
      </c>
      <c r="AC173" s="378">
        <f>VLOOKUP($B173,'1.วาง งบทดลอง 4 แถว'!$E$2519:$J$3357,4,0)</f>
        <v>0</v>
      </c>
      <c r="AD173" s="378">
        <f>VLOOKUP($B173,'1.วาง งบทดลอง 4 แถว'!$E$2519:$J$3357,5,0)</f>
        <v>924699.92</v>
      </c>
      <c r="AE173" s="379">
        <f>VLOOKUP($B173,'1.วาง งบทดลอง 4 แถว'!$E$2519:$J$3357,6,0)</f>
        <v>0</v>
      </c>
      <c r="AF173" s="380">
        <f t="shared" si="19"/>
        <v>924699.92</v>
      </c>
      <c r="AG173" s="384"/>
      <c r="AH173" s="385"/>
      <c r="AI173" s="385"/>
      <c r="AJ173" s="377">
        <f>VLOOKUP($B173,'1.วาง งบทดลอง 4 แถว'!$E$3358:$J$4196,3,0)</f>
        <v>0</v>
      </c>
      <c r="AK173" s="378">
        <f>VLOOKUP($B173,'1.วาง งบทดลอง 4 แถว'!$E$3358:$J$4196,4,0)</f>
        <v>0</v>
      </c>
      <c r="AL173" s="378">
        <f>VLOOKUP($B173,'1.วาง งบทดลอง 4 แถว'!$E$3358:$J$4196,5,0)</f>
        <v>292000</v>
      </c>
      <c r="AM173" s="379">
        <f>VLOOKUP($B173,'1.วาง งบทดลอง 4 แถว'!$E$3358:$J$4196,6,0)</f>
        <v>0</v>
      </c>
      <c r="AN173" s="380">
        <f t="shared" si="20"/>
        <v>292000</v>
      </c>
      <c r="AO173" s="385"/>
      <c r="AP173" s="385"/>
      <c r="AQ173" s="385"/>
      <c r="AR173" s="377">
        <f>VLOOKUP($B173,'1.วาง งบทดลอง 4 แถว'!$E$4197:$J$5035,3,0)</f>
        <v>0</v>
      </c>
      <c r="AS173" s="378">
        <f>VLOOKUP($B173,'1.วาง งบทดลอง 4 แถว'!$E$4197:$J$5035,4,0)</f>
        <v>0</v>
      </c>
      <c r="AT173" s="378">
        <f>VLOOKUP($B173,'1.วาง งบทดลอง 4 แถว'!$E$4197:$J$5035,5,0)</f>
        <v>1549500</v>
      </c>
      <c r="AU173" s="379">
        <f>VLOOKUP($B173,'1.วาง งบทดลอง 4 แถว'!$E$4197:$J$5035,6,0)</f>
        <v>0</v>
      </c>
      <c r="AV173" s="380">
        <f t="shared" si="21"/>
        <v>1549500</v>
      </c>
      <c r="AW173" s="384"/>
      <c r="AX173" s="385"/>
      <c r="AY173" s="385"/>
      <c r="AZ173" s="377">
        <f>VLOOKUP($B173,'1.วาง งบทดลอง 4 แถว'!$E$5036:$J$5874,3,0)</f>
        <v>0</v>
      </c>
      <c r="BA173" s="378">
        <f>VLOOKUP($B173,'1.วาง งบทดลอง 4 แถว'!$E$5036:$J$5874,4,0)</f>
        <v>0</v>
      </c>
      <c r="BB173" s="378">
        <f>VLOOKUP($B173,'1.วาง งบทดลอง 4 แถว'!$E$5036:$J$5874,5,0)</f>
        <v>1917939</v>
      </c>
      <c r="BC173" s="379">
        <f>VLOOKUP($B173,'1.วาง งบทดลอง 4 แถว'!$E$5036:$J$5874,6,0)</f>
        <v>0</v>
      </c>
      <c r="BD173" s="380">
        <f t="shared" si="22"/>
        <v>1917939</v>
      </c>
      <c r="BE173" s="384"/>
      <c r="BF173" s="385"/>
      <c r="BG173" s="385"/>
      <c r="BH173" s="377">
        <f>VLOOKUP($B173,'1.วาง งบทดลอง 4 แถว'!$E$5875:$J$6713,3,0)</f>
        <v>0</v>
      </c>
      <c r="BI173" s="378">
        <f>VLOOKUP($B173,'1.วาง งบทดลอง 4 แถว'!$E$5875:$J$6713,4,0)</f>
        <v>0</v>
      </c>
      <c r="BJ173" s="378">
        <f>VLOOKUP($B173,'1.วาง งบทดลอง 4 แถว'!$E$5875:$J$6713,5,0)</f>
        <v>0</v>
      </c>
      <c r="BK173" s="379">
        <f>VLOOKUP($B173,'1.วาง งบทดลอง 4 แถว'!$E$5875:$J$6713,6,0)</f>
        <v>0</v>
      </c>
      <c r="BL173" s="380">
        <f t="shared" si="23"/>
        <v>0</v>
      </c>
      <c r="BM173" s="385"/>
      <c r="BN173" s="385"/>
      <c r="BO173" s="386"/>
    </row>
    <row r="174" spans="1:67" ht="19.5" customHeight="1">
      <c r="A174" s="374">
        <v>171</v>
      </c>
      <c r="B174" s="375" t="s">
        <v>576</v>
      </c>
      <c r="C174" s="376" t="s">
        <v>1446</v>
      </c>
      <c r="D174" s="377">
        <f>VLOOKUP($B174,'1.วาง งบทดลอง 4 แถว'!$E$2:$J$840,3,0)</f>
        <v>9093.64</v>
      </c>
      <c r="E174" s="378">
        <f>VLOOKUP($B174,'1.วาง งบทดลอง 4 แถว'!$E$2:$J$840,4,0)</f>
        <v>0</v>
      </c>
      <c r="F174" s="378">
        <f>VLOOKUP($B174,'1.วาง งบทดลอง 4 แถว'!$E$2:$J$840,5,0)</f>
        <v>0</v>
      </c>
      <c r="G174" s="379">
        <f>VLOOKUP($B174,'1.วาง งบทดลอง 4 แถว'!$E$2:$J$840,6,0)</f>
        <v>0</v>
      </c>
      <c r="H174" s="380">
        <f t="shared" si="16"/>
        <v>0</v>
      </c>
      <c r="I174" s="384"/>
      <c r="J174" s="385"/>
      <c r="K174" s="385"/>
      <c r="L174" s="377">
        <f>VLOOKUP($B174,'1.วาง งบทดลอง 4 แถว'!$E$841:$J$1679,3,0)</f>
        <v>0</v>
      </c>
      <c r="M174" s="378">
        <f>VLOOKUP($B174,'1.วาง งบทดลอง 4 แถว'!$E$841:$J$1679,4,0)</f>
        <v>3848.53</v>
      </c>
      <c r="N174" s="378">
        <f>VLOOKUP($B174,'1.วาง งบทดลอง 4 แถว'!$E$841:$J$1679,5,0)</f>
        <v>0</v>
      </c>
      <c r="O174" s="379">
        <f>VLOOKUP($B174,'1.วาง งบทดลอง 4 แถว'!$E$841:$J$1679,6,0)</f>
        <v>512601.26</v>
      </c>
      <c r="P174" s="380">
        <f t="shared" si="17"/>
        <v>-512601.26</v>
      </c>
      <c r="Q174" s="384"/>
      <c r="R174" s="385"/>
      <c r="S174" s="386"/>
      <c r="T174" s="377">
        <f>VLOOKUP($B174,'1.วาง งบทดลอง 4 แถว'!$E$1680:$J$2518,3,0)</f>
        <v>0</v>
      </c>
      <c r="U174" s="378">
        <f>VLOOKUP($B174,'1.วาง งบทดลอง 4 แถว'!$E$1680:$J$2518,4,0)</f>
        <v>12924.42</v>
      </c>
      <c r="V174" s="378">
        <f>VLOOKUP($B174,'1.วาง งบทดลอง 4 แถว'!$E$1680:$J$2518,5,0)</f>
        <v>0</v>
      </c>
      <c r="W174" s="379">
        <f>VLOOKUP($B174,'1.วาง งบทดลอง 4 แถว'!$E$1680:$J$2518,6,0)</f>
        <v>1492980</v>
      </c>
      <c r="X174" s="380">
        <f t="shared" si="18"/>
        <v>-1492980</v>
      </c>
      <c r="Y174" s="385"/>
      <c r="Z174" s="385"/>
      <c r="AA174" s="385"/>
      <c r="AB174" s="377">
        <f>VLOOKUP($B174,'1.วาง งบทดลอง 4 แถว'!$E$2519:$J$3357,3,0)</f>
        <v>0</v>
      </c>
      <c r="AC174" s="378">
        <f>VLOOKUP($B174,'1.วาง งบทดลอง 4 แถว'!$E$2519:$J$3357,4,0)</f>
        <v>13962</v>
      </c>
      <c r="AD174" s="378">
        <f>VLOOKUP($B174,'1.วาง งบทดลอง 4 แถว'!$E$2519:$J$3357,5,0)</f>
        <v>0</v>
      </c>
      <c r="AE174" s="379">
        <f>VLOOKUP($B174,'1.วาง งบทดลอง 4 แถว'!$E$2519:$J$3357,6,0)</f>
        <v>1768115.96</v>
      </c>
      <c r="AF174" s="380">
        <f t="shared" si="19"/>
        <v>-1768115.96</v>
      </c>
      <c r="AG174" s="384"/>
      <c r="AH174" s="385"/>
      <c r="AI174" s="385"/>
      <c r="AJ174" s="377">
        <f>VLOOKUP($B174,'1.วาง งบทดลอง 4 แถว'!$E$3358:$J$4196,3,0)</f>
        <v>0</v>
      </c>
      <c r="AK174" s="378">
        <f>VLOOKUP($B174,'1.วาง งบทดลอง 4 แถว'!$E$3358:$J$4196,4,0)</f>
        <v>38882.160000000003</v>
      </c>
      <c r="AL174" s="378">
        <f>VLOOKUP($B174,'1.วาง งบทดลอง 4 แถว'!$E$3358:$J$4196,5,0)</f>
        <v>0</v>
      </c>
      <c r="AM174" s="379">
        <f>VLOOKUP($B174,'1.วาง งบทดลอง 4 แถว'!$E$3358:$J$4196,6,0)</f>
        <v>4413982.33</v>
      </c>
      <c r="AN174" s="380">
        <f t="shared" si="20"/>
        <v>-4413982.33</v>
      </c>
      <c r="AO174" s="385"/>
      <c r="AP174" s="385"/>
      <c r="AQ174" s="385"/>
      <c r="AR174" s="377">
        <f>VLOOKUP($B174,'1.วาง งบทดลอง 4 แถว'!$E$4197:$J$5035,3,0)</f>
        <v>0</v>
      </c>
      <c r="AS174" s="378">
        <f>VLOOKUP($B174,'1.วาง งบทดลอง 4 แถว'!$E$4197:$J$5035,4,0)</f>
        <v>33370.629999999997</v>
      </c>
      <c r="AT174" s="378">
        <f>VLOOKUP($B174,'1.วาง งบทดลอง 4 แถว'!$E$4197:$J$5035,5,0)</f>
        <v>0</v>
      </c>
      <c r="AU174" s="379">
        <f>VLOOKUP($B174,'1.วาง งบทดลอง 4 แถว'!$E$4197:$J$5035,6,0)</f>
        <v>3553624.22</v>
      </c>
      <c r="AV174" s="380">
        <f t="shared" si="21"/>
        <v>-3553624.22</v>
      </c>
      <c r="AW174" s="384"/>
      <c r="AX174" s="385"/>
      <c r="AY174" s="385"/>
      <c r="AZ174" s="377">
        <f>VLOOKUP($B174,'1.วาง งบทดลอง 4 แถว'!$E$5036:$J$5874,3,0)</f>
        <v>0</v>
      </c>
      <c r="BA174" s="378">
        <f>VLOOKUP($B174,'1.วาง งบทดลอง 4 แถว'!$E$5036:$J$5874,4,0)</f>
        <v>1279.3</v>
      </c>
      <c r="BB174" s="378">
        <f>VLOOKUP($B174,'1.วาง งบทดลอง 4 แถว'!$E$5036:$J$5874,5,0)</f>
        <v>0</v>
      </c>
      <c r="BC174" s="379">
        <f>VLOOKUP($B174,'1.วาง งบทดลอง 4 แถว'!$E$5036:$J$5874,6,0)</f>
        <v>227657</v>
      </c>
      <c r="BD174" s="380">
        <f t="shared" si="22"/>
        <v>-227657</v>
      </c>
      <c r="BE174" s="384"/>
      <c r="BF174" s="385"/>
      <c r="BG174" s="385"/>
      <c r="BH174" s="377">
        <f>VLOOKUP($B174,'1.วาง งบทดลอง 4 แถว'!$E$5875:$J$6713,3,0)</f>
        <v>0</v>
      </c>
      <c r="BI174" s="378">
        <f>VLOOKUP($B174,'1.วาง งบทดลอง 4 แถว'!$E$5875:$J$6713,4,0)</f>
        <v>15333.33</v>
      </c>
      <c r="BJ174" s="378">
        <f>VLOOKUP($B174,'1.วาง งบทดลอง 4 แถว'!$E$5875:$J$6713,5,0)</f>
        <v>0</v>
      </c>
      <c r="BK174" s="379">
        <f>VLOOKUP($B174,'1.วาง งบทดลอง 4 แถว'!$E$5875:$J$6713,6,0)</f>
        <v>4247324.0599999996</v>
      </c>
      <c r="BL174" s="380">
        <f t="shared" si="23"/>
        <v>-4247324.0599999996</v>
      </c>
      <c r="BM174" s="385"/>
      <c r="BN174" s="385"/>
      <c r="BO174" s="386"/>
    </row>
    <row r="175" spans="1:67" ht="19.5" customHeight="1">
      <c r="A175" s="374">
        <v>172</v>
      </c>
      <c r="B175" s="375" t="s">
        <v>577</v>
      </c>
      <c r="C175" s="376" t="s">
        <v>78</v>
      </c>
      <c r="D175" s="377">
        <f>VLOOKUP($B175,'1.วาง งบทดลอง 4 แถว'!$E$2:$J$840,3,0)</f>
        <v>21225958.77</v>
      </c>
      <c r="E175" s="378">
        <f>VLOOKUP($B175,'1.วาง งบทดลอง 4 แถว'!$E$2:$J$840,4,0)</f>
        <v>0</v>
      </c>
      <c r="F175" s="378">
        <f>VLOOKUP($B175,'1.วาง งบทดลอง 4 แถว'!$E$2:$J$840,5,0)</f>
        <v>0</v>
      </c>
      <c r="G175" s="379">
        <f>VLOOKUP($B175,'1.วาง งบทดลอง 4 แถว'!$E$2:$J$840,6,0)</f>
        <v>0</v>
      </c>
      <c r="H175" s="380">
        <f t="shared" si="16"/>
        <v>0</v>
      </c>
      <c r="I175" s="384"/>
      <c r="J175" s="385"/>
      <c r="K175" s="385"/>
      <c r="L175" s="377">
        <f>VLOOKUP($B175,'1.วาง งบทดลอง 4 แถว'!$E$841:$J$1679,3,0)</f>
        <v>0</v>
      </c>
      <c r="M175" s="378">
        <f>VLOOKUP($B175,'1.วาง งบทดลอง 4 แถว'!$E$841:$J$1679,4,0)</f>
        <v>41603.89</v>
      </c>
      <c r="N175" s="378">
        <f>VLOOKUP($B175,'1.วาง งบทดลอง 4 แถว'!$E$841:$J$1679,5,0)</f>
        <v>0</v>
      </c>
      <c r="O175" s="379">
        <f>VLOOKUP($B175,'1.วาง งบทดลอง 4 แถว'!$E$841:$J$1679,6,0)</f>
        <v>6688374.71</v>
      </c>
      <c r="P175" s="380">
        <f t="shared" si="17"/>
        <v>-6688374.71</v>
      </c>
      <c r="Q175" s="384"/>
      <c r="R175" s="385"/>
      <c r="S175" s="386"/>
      <c r="T175" s="377">
        <f>VLOOKUP($B175,'1.วาง งบทดลอง 4 แถว'!$E$1680:$J$2518,3,0)</f>
        <v>0</v>
      </c>
      <c r="U175" s="378">
        <f>VLOOKUP($B175,'1.วาง งบทดลอง 4 แถว'!$E$1680:$J$2518,4,0)</f>
        <v>64518.78</v>
      </c>
      <c r="V175" s="378">
        <f>VLOOKUP($B175,'1.วาง งบทดลอง 4 แถว'!$E$1680:$J$2518,5,0)</f>
        <v>0</v>
      </c>
      <c r="W175" s="379">
        <f>VLOOKUP($B175,'1.วาง งบทดลอง 4 แถว'!$E$1680:$J$2518,6,0)</f>
        <v>9830070.1999999993</v>
      </c>
      <c r="X175" s="380">
        <f t="shared" si="18"/>
        <v>-9830070.1999999993</v>
      </c>
      <c r="Y175" s="385"/>
      <c r="Z175" s="385"/>
      <c r="AA175" s="385"/>
      <c r="AB175" s="377">
        <f>VLOOKUP($B175,'1.วาง งบทดลอง 4 แถว'!$E$2519:$J$3357,3,0)</f>
        <v>0</v>
      </c>
      <c r="AC175" s="378">
        <f>VLOOKUP($B175,'1.วาง งบทดลอง 4 แถว'!$E$2519:$J$3357,4,0)</f>
        <v>79788.289999999994</v>
      </c>
      <c r="AD175" s="378">
        <f>VLOOKUP($B175,'1.วาง งบทดลอง 4 แถว'!$E$2519:$J$3357,5,0)</f>
        <v>0</v>
      </c>
      <c r="AE175" s="379">
        <f>VLOOKUP($B175,'1.วาง งบทดลอง 4 แถว'!$E$2519:$J$3357,6,0)</f>
        <v>13093717.51</v>
      </c>
      <c r="AF175" s="380">
        <f t="shared" si="19"/>
        <v>-13093717.51</v>
      </c>
      <c r="AG175" s="384"/>
      <c r="AH175" s="385"/>
      <c r="AI175" s="385"/>
      <c r="AJ175" s="377">
        <f>VLOOKUP($B175,'1.วาง งบทดลอง 4 แถว'!$E$3358:$J$4196,3,0)</f>
        <v>0</v>
      </c>
      <c r="AK175" s="378">
        <f>VLOOKUP($B175,'1.วาง งบทดลอง 4 แถว'!$E$3358:$J$4196,4,0)</f>
        <v>30517.46</v>
      </c>
      <c r="AL175" s="378">
        <f>VLOOKUP($B175,'1.วาง งบทดลอง 4 แถว'!$E$3358:$J$4196,5,0)</f>
        <v>0</v>
      </c>
      <c r="AM175" s="379">
        <f>VLOOKUP($B175,'1.วาง งบทดลอง 4 แถว'!$E$3358:$J$4196,6,0)</f>
        <v>1701611.19</v>
      </c>
      <c r="AN175" s="380">
        <f t="shared" si="20"/>
        <v>-1701611.19</v>
      </c>
      <c r="AO175" s="385"/>
      <c r="AP175" s="385"/>
      <c r="AQ175" s="385"/>
      <c r="AR175" s="377">
        <f>VLOOKUP($B175,'1.วาง งบทดลอง 4 แถว'!$E$4197:$J$5035,3,0)</f>
        <v>0</v>
      </c>
      <c r="AS175" s="378">
        <f>VLOOKUP($B175,'1.วาง งบทดลอง 4 แถว'!$E$4197:$J$5035,4,0)</f>
        <v>23791.88</v>
      </c>
      <c r="AT175" s="378">
        <f>VLOOKUP($B175,'1.วาง งบทดลอง 4 แถว'!$E$4197:$J$5035,5,0)</f>
        <v>0</v>
      </c>
      <c r="AU175" s="379">
        <f>VLOOKUP($B175,'1.วาง งบทดลอง 4 แถว'!$E$4197:$J$5035,6,0)</f>
        <v>2103380.94</v>
      </c>
      <c r="AV175" s="380">
        <f t="shared" si="21"/>
        <v>-2103380.94</v>
      </c>
      <c r="AW175" s="384"/>
      <c r="AX175" s="385"/>
      <c r="AY175" s="385"/>
      <c r="AZ175" s="377">
        <f>VLOOKUP($B175,'1.วาง งบทดลอง 4 แถว'!$E$5036:$J$5874,3,0)</f>
        <v>0</v>
      </c>
      <c r="BA175" s="378">
        <f>VLOOKUP($B175,'1.วาง งบทดลอง 4 แถว'!$E$5036:$J$5874,4,0)</f>
        <v>14229.86</v>
      </c>
      <c r="BB175" s="378">
        <f>VLOOKUP($B175,'1.วาง งบทดลอง 4 แถว'!$E$5036:$J$5874,5,0)</f>
        <v>0</v>
      </c>
      <c r="BC175" s="379">
        <f>VLOOKUP($B175,'1.วาง งบทดลอง 4 แถว'!$E$5036:$J$5874,6,0)</f>
        <v>1895277.85</v>
      </c>
      <c r="BD175" s="380">
        <f t="shared" si="22"/>
        <v>-1895277.85</v>
      </c>
      <c r="BE175" s="384"/>
      <c r="BF175" s="385"/>
      <c r="BG175" s="385"/>
      <c r="BH175" s="377">
        <f>VLOOKUP($B175,'1.วาง งบทดลอง 4 แถว'!$E$5875:$J$6713,3,0)</f>
        <v>0</v>
      </c>
      <c r="BI175" s="378">
        <f>VLOOKUP($B175,'1.วาง งบทดลอง 4 แถว'!$E$5875:$J$6713,4,0)</f>
        <v>19120.150000000001</v>
      </c>
      <c r="BJ175" s="378">
        <f>VLOOKUP($B175,'1.วาง งบทดลอง 4 แถว'!$E$5875:$J$6713,5,0)</f>
        <v>0</v>
      </c>
      <c r="BK175" s="379">
        <f>VLOOKUP($B175,'1.วาง งบทดลอง 4 แถว'!$E$5875:$J$6713,6,0)</f>
        <v>1561728.4</v>
      </c>
      <c r="BL175" s="380">
        <f t="shared" si="23"/>
        <v>-1561728.4</v>
      </c>
      <c r="BM175" s="385"/>
      <c r="BN175" s="385"/>
      <c r="BO175" s="386"/>
    </row>
    <row r="176" spans="1:67" ht="19.5" customHeight="1">
      <c r="A176" s="374">
        <v>173</v>
      </c>
      <c r="B176" s="375" t="s">
        <v>578</v>
      </c>
      <c r="C176" s="376" t="s">
        <v>1447</v>
      </c>
      <c r="D176" s="377">
        <f>VLOOKUP($B176,'1.วาง งบทดลอง 4 แถว'!$E$2:$J$840,3,0)</f>
        <v>46593.69</v>
      </c>
      <c r="E176" s="378">
        <f>VLOOKUP($B176,'1.วาง งบทดลอง 4 แถว'!$E$2:$J$840,4,0)</f>
        <v>0</v>
      </c>
      <c r="F176" s="378">
        <f>VLOOKUP($B176,'1.วาง งบทดลอง 4 แถว'!$E$2:$J$840,5,0)</f>
        <v>0</v>
      </c>
      <c r="G176" s="379">
        <f>VLOOKUP($B176,'1.วาง งบทดลอง 4 แถว'!$E$2:$J$840,6,0)</f>
        <v>0</v>
      </c>
      <c r="H176" s="380">
        <f t="shared" si="16"/>
        <v>0</v>
      </c>
      <c r="I176" s="384"/>
      <c r="J176" s="385"/>
      <c r="K176" s="385"/>
      <c r="L176" s="377">
        <f>VLOOKUP($B176,'1.วาง งบทดลอง 4 แถว'!$E$841:$J$1679,3,0)</f>
        <v>0</v>
      </c>
      <c r="M176" s="378">
        <f>VLOOKUP($B176,'1.วาง งบทดลอง 4 แถว'!$E$841:$J$1679,4,0)</f>
        <v>872.22</v>
      </c>
      <c r="N176" s="378">
        <f>VLOOKUP($B176,'1.วาง งบทดลอง 4 แถว'!$E$841:$J$1679,5,0)</f>
        <v>0</v>
      </c>
      <c r="O176" s="379">
        <f>VLOOKUP($B176,'1.วาง งบทดลอง 4 แถว'!$E$841:$J$1679,6,0)</f>
        <v>95572.13</v>
      </c>
      <c r="P176" s="380">
        <f t="shared" si="17"/>
        <v>-95572.13</v>
      </c>
      <c r="Q176" s="384"/>
      <c r="R176" s="385"/>
      <c r="S176" s="386"/>
      <c r="T176" s="377">
        <f>VLOOKUP($B176,'1.วาง งบทดลอง 4 แถว'!$E$1680:$J$2518,3,0)</f>
        <v>0</v>
      </c>
      <c r="U176" s="378">
        <f>VLOOKUP($B176,'1.วาง งบทดลอง 4 แถว'!$E$1680:$J$2518,4,0)</f>
        <v>15757.03</v>
      </c>
      <c r="V176" s="378">
        <f>VLOOKUP($B176,'1.วาง งบทดลอง 4 แถว'!$E$1680:$J$2518,5,0)</f>
        <v>0</v>
      </c>
      <c r="W176" s="379">
        <f>VLOOKUP($B176,'1.วาง งบทดลอง 4 แถว'!$E$1680:$J$2518,6,0)</f>
        <v>1687310.8</v>
      </c>
      <c r="X176" s="380">
        <f t="shared" si="18"/>
        <v>-1687310.8</v>
      </c>
      <c r="Y176" s="385"/>
      <c r="Z176" s="385"/>
      <c r="AA176" s="385"/>
      <c r="AB176" s="377">
        <f>VLOOKUP($B176,'1.วาง งบทดลอง 4 แถว'!$E$2519:$J$3357,3,0)</f>
        <v>0</v>
      </c>
      <c r="AC176" s="378">
        <f>VLOOKUP($B176,'1.วาง งบทดลอง 4 แถว'!$E$2519:$J$3357,4,0)</f>
        <v>0</v>
      </c>
      <c r="AD176" s="378">
        <f>VLOOKUP($B176,'1.วาง งบทดลอง 4 แถว'!$E$2519:$J$3357,5,0)</f>
        <v>0</v>
      </c>
      <c r="AE176" s="379">
        <f>VLOOKUP($B176,'1.วาง งบทดลอง 4 แถว'!$E$2519:$J$3357,6,0)</f>
        <v>1587686.98</v>
      </c>
      <c r="AF176" s="380">
        <f t="shared" si="19"/>
        <v>-1587686.98</v>
      </c>
      <c r="AG176" s="384"/>
      <c r="AH176" s="385"/>
      <c r="AI176" s="385"/>
      <c r="AJ176" s="377">
        <f>VLOOKUP($B176,'1.วาง งบทดลอง 4 แถว'!$E$3358:$J$4196,3,0)</f>
        <v>0</v>
      </c>
      <c r="AK176" s="378">
        <f>VLOOKUP($B176,'1.วาง งบทดลอง 4 แถว'!$E$3358:$J$4196,4,0)</f>
        <v>2761.11</v>
      </c>
      <c r="AL176" s="378">
        <f>VLOOKUP($B176,'1.วาง งบทดลอง 4 แถว'!$E$3358:$J$4196,5,0)</f>
        <v>0</v>
      </c>
      <c r="AM176" s="379">
        <f>VLOOKUP($B176,'1.วาง งบทดลอง 4 แถว'!$E$3358:$J$4196,6,0)</f>
        <v>24849.99</v>
      </c>
      <c r="AN176" s="380">
        <f t="shared" si="20"/>
        <v>-24849.99</v>
      </c>
      <c r="AO176" s="385"/>
      <c r="AP176" s="385"/>
      <c r="AQ176" s="385"/>
      <c r="AR176" s="377">
        <f>VLOOKUP($B176,'1.วาง งบทดลอง 4 แถว'!$E$4197:$J$5035,3,0)</f>
        <v>0</v>
      </c>
      <c r="AS176" s="378">
        <f>VLOOKUP($B176,'1.วาง งบทดลอง 4 แถว'!$E$4197:$J$5035,4,0)</f>
        <v>15591.92</v>
      </c>
      <c r="AT176" s="378">
        <f>VLOOKUP($B176,'1.วาง งบทดลอง 4 แถว'!$E$4197:$J$5035,5,0)</f>
        <v>0</v>
      </c>
      <c r="AU176" s="379">
        <f>VLOOKUP($B176,'1.วาง งบทดลอง 4 แถว'!$E$4197:$J$5035,6,0)</f>
        <v>1253950.53</v>
      </c>
      <c r="AV176" s="380">
        <f t="shared" si="21"/>
        <v>-1253950.53</v>
      </c>
      <c r="AW176" s="384"/>
      <c r="AX176" s="385"/>
      <c r="AY176" s="385"/>
      <c r="AZ176" s="377">
        <f>VLOOKUP($B176,'1.วาง งบทดลอง 4 แถว'!$E$5036:$J$5874,3,0)</f>
        <v>0</v>
      </c>
      <c r="BA176" s="378">
        <f>VLOOKUP($B176,'1.วาง งบทดลอง 4 แถว'!$E$5036:$J$5874,4,0)</f>
        <v>4200</v>
      </c>
      <c r="BB176" s="378">
        <f>VLOOKUP($B176,'1.วาง งบทดลอง 4 แถว'!$E$5036:$J$5874,5,0)</f>
        <v>0</v>
      </c>
      <c r="BC176" s="379">
        <f>VLOOKUP($B176,'1.วาง งบทดลอง 4 แถว'!$E$5036:$J$5874,6,0)</f>
        <v>120466.67</v>
      </c>
      <c r="BD176" s="380">
        <f t="shared" si="22"/>
        <v>-120466.67</v>
      </c>
      <c r="BE176" s="384"/>
      <c r="BF176" s="385"/>
      <c r="BG176" s="385"/>
      <c r="BH176" s="377">
        <f>VLOOKUP($B176,'1.วาง งบทดลอง 4 แถว'!$E$5875:$J$6713,3,0)</f>
        <v>0</v>
      </c>
      <c r="BI176" s="378">
        <f>VLOOKUP($B176,'1.วาง งบทดลอง 4 แถว'!$E$5875:$J$6713,4,0)</f>
        <v>0</v>
      </c>
      <c r="BJ176" s="378">
        <f>VLOOKUP($B176,'1.วาง งบทดลอง 4 แถว'!$E$5875:$J$6713,5,0)</f>
        <v>0</v>
      </c>
      <c r="BK176" s="379">
        <f>VLOOKUP($B176,'1.วาง งบทดลอง 4 แถว'!$E$5875:$J$6713,6,0)</f>
        <v>0</v>
      </c>
      <c r="BL176" s="380">
        <f t="shared" si="23"/>
        <v>0</v>
      </c>
      <c r="BM176" s="385"/>
      <c r="BN176" s="385"/>
      <c r="BO176" s="386"/>
    </row>
    <row r="177" spans="1:67" s="200" customFormat="1" ht="19.5" customHeight="1">
      <c r="A177" s="374">
        <v>174</v>
      </c>
      <c r="B177" s="395" t="s">
        <v>579</v>
      </c>
      <c r="C177" s="396" t="s">
        <v>1448</v>
      </c>
      <c r="D177" s="377">
        <f>VLOOKUP($B177,'1.วาง งบทดลอง 4 แถว'!$E$2:$J$840,3,0)</f>
        <v>1723251.9</v>
      </c>
      <c r="E177" s="378">
        <f>VLOOKUP($B177,'1.วาง งบทดลอง 4 แถว'!$E$2:$J$840,4,0)</f>
        <v>0</v>
      </c>
      <c r="F177" s="378">
        <f>VLOOKUP($B177,'1.วาง งบทดลอง 4 แถว'!$E$2:$J$840,5,0)</f>
        <v>0</v>
      </c>
      <c r="G177" s="379">
        <f>VLOOKUP($B177,'1.วาง งบทดลอง 4 แถว'!$E$2:$J$840,6,0)</f>
        <v>0</v>
      </c>
      <c r="H177" s="380">
        <f t="shared" si="16"/>
        <v>0</v>
      </c>
      <c r="I177" s="397"/>
      <c r="J177" s="398"/>
      <c r="K177" s="398"/>
      <c r="L177" s="377">
        <f>VLOOKUP($B177,'1.วาง งบทดลอง 4 แถว'!$E$841:$J$1679,3,0)</f>
        <v>0</v>
      </c>
      <c r="M177" s="378">
        <f>VLOOKUP($B177,'1.วาง งบทดลอง 4 แถว'!$E$841:$J$1679,4,0)</f>
        <v>3583.33</v>
      </c>
      <c r="N177" s="378">
        <f>VLOOKUP($B177,'1.วาง งบทดลอง 4 แถว'!$E$841:$J$1679,5,0)</f>
        <v>0</v>
      </c>
      <c r="O177" s="379">
        <f>VLOOKUP($B177,'1.วาง งบทดลอง 4 แถว'!$E$841:$J$1679,6,0)</f>
        <v>433466.28</v>
      </c>
      <c r="P177" s="380">
        <f t="shared" si="17"/>
        <v>-433466.28</v>
      </c>
      <c r="Q177" s="397"/>
      <c r="R177" s="398"/>
      <c r="S177" s="399"/>
      <c r="T177" s="377">
        <f>VLOOKUP($B177,'1.วาง งบทดลอง 4 แถว'!$E$1680:$J$2518,3,0)</f>
        <v>0</v>
      </c>
      <c r="U177" s="378">
        <f>VLOOKUP($B177,'1.วาง งบทดลอง 4 แถว'!$E$1680:$J$2518,4,0)</f>
        <v>45573.7</v>
      </c>
      <c r="V177" s="378">
        <f>VLOOKUP($B177,'1.วาง งบทดลอง 4 แถว'!$E$1680:$J$2518,5,0)</f>
        <v>0</v>
      </c>
      <c r="W177" s="379">
        <f>VLOOKUP($B177,'1.วาง งบทดลอง 4 แถว'!$E$1680:$J$2518,6,0)</f>
        <v>2435775.89</v>
      </c>
      <c r="X177" s="380">
        <f t="shared" si="18"/>
        <v>-2435775.89</v>
      </c>
      <c r="Y177" s="398"/>
      <c r="Z177" s="398"/>
      <c r="AA177" s="398"/>
      <c r="AB177" s="377">
        <f>VLOOKUP($B177,'1.วาง งบทดลอง 4 แถว'!$E$2519:$J$3357,3,0)</f>
        <v>0</v>
      </c>
      <c r="AC177" s="378">
        <f>VLOOKUP($B177,'1.วาง งบทดลอง 4 แถว'!$E$2519:$J$3357,4,0)</f>
        <v>10313.65</v>
      </c>
      <c r="AD177" s="378">
        <f>VLOOKUP($B177,'1.วาง งบทดลอง 4 แถว'!$E$2519:$J$3357,5,0)</f>
        <v>0</v>
      </c>
      <c r="AE177" s="379">
        <f>VLOOKUP($B177,'1.วาง งบทดลอง 4 แถว'!$E$2519:$J$3357,6,0)</f>
        <v>883466.65</v>
      </c>
      <c r="AF177" s="380">
        <f t="shared" si="19"/>
        <v>-883466.65</v>
      </c>
      <c r="AG177" s="397"/>
      <c r="AH177" s="398"/>
      <c r="AI177" s="398"/>
      <c r="AJ177" s="377">
        <f>VLOOKUP($B177,'1.วาง งบทดลอง 4 แถว'!$E$3358:$J$4196,3,0)</f>
        <v>0</v>
      </c>
      <c r="AK177" s="378">
        <f>VLOOKUP($B177,'1.วาง งบทดลอง 4 แถว'!$E$3358:$J$4196,4,0)</f>
        <v>16189.63</v>
      </c>
      <c r="AL177" s="378">
        <f>VLOOKUP($B177,'1.วาง งบทดลอง 4 แถว'!$E$3358:$J$4196,5,0)</f>
        <v>0</v>
      </c>
      <c r="AM177" s="379">
        <f>VLOOKUP($B177,'1.วาง งบทดลอง 4 แถว'!$E$3358:$J$4196,6,0)</f>
        <v>822098.37</v>
      </c>
      <c r="AN177" s="380">
        <f t="shared" si="20"/>
        <v>-822098.37</v>
      </c>
      <c r="AO177" s="398"/>
      <c r="AP177" s="398"/>
      <c r="AQ177" s="398"/>
      <c r="AR177" s="377">
        <f>VLOOKUP($B177,'1.วาง งบทดลอง 4 แถว'!$E$4197:$J$5035,3,0)</f>
        <v>0</v>
      </c>
      <c r="AS177" s="378">
        <f>VLOOKUP($B177,'1.วาง งบทดลอง 4 แถว'!$E$4197:$J$5035,4,0)</f>
        <v>4593.33</v>
      </c>
      <c r="AT177" s="378">
        <f>VLOOKUP($B177,'1.วาง งบทดลอง 4 แถว'!$E$4197:$J$5035,5,0)</f>
        <v>0</v>
      </c>
      <c r="AU177" s="379">
        <f>VLOOKUP($B177,'1.วาง งบทดลอง 4 แถว'!$E$4197:$J$5035,6,0)</f>
        <v>347313.33</v>
      </c>
      <c r="AV177" s="380">
        <f t="shared" si="21"/>
        <v>-347313.33</v>
      </c>
      <c r="AW177" s="397"/>
      <c r="AX177" s="398"/>
      <c r="AY177" s="398"/>
      <c r="AZ177" s="377">
        <f>VLOOKUP($B177,'1.วาง งบทดลอง 4 แถว'!$E$5036:$J$5874,3,0)</f>
        <v>0</v>
      </c>
      <c r="BA177" s="378">
        <f>VLOOKUP($B177,'1.วาง งบทดลอง 4 แถว'!$E$5036:$J$5874,4,0)</f>
        <v>4548.8900000000003</v>
      </c>
      <c r="BB177" s="378">
        <f>VLOOKUP($B177,'1.วาง งบทดลอง 4 แถว'!$E$5036:$J$5874,5,0)</f>
        <v>0</v>
      </c>
      <c r="BC177" s="379">
        <f>VLOOKUP($B177,'1.วาง งบทดลอง 4 แถว'!$E$5036:$J$5874,6,0)</f>
        <v>688161.09</v>
      </c>
      <c r="BD177" s="380">
        <f t="shared" si="22"/>
        <v>-688161.09</v>
      </c>
      <c r="BE177" s="397"/>
      <c r="BF177" s="398"/>
      <c r="BG177" s="398"/>
      <c r="BH177" s="377">
        <f>VLOOKUP($B177,'1.วาง งบทดลอง 4 แถว'!$E$5875:$J$6713,3,0)</f>
        <v>0</v>
      </c>
      <c r="BI177" s="378">
        <f>VLOOKUP($B177,'1.วาง งบทดลอง 4 แถว'!$E$5875:$J$6713,4,0)</f>
        <v>7266.03</v>
      </c>
      <c r="BJ177" s="378">
        <f>VLOOKUP($B177,'1.วาง งบทดลอง 4 แถว'!$E$5875:$J$6713,5,0)</f>
        <v>0</v>
      </c>
      <c r="BK177" s="379">
        <f>VLOOKUP($B177,'1.วาง งบทดลอง 4 แถว'!$E$5875:$J$6713,6,0)</f>
        <v>672002.61</v>
      </c>
      <c r="BL177" s="380">
        <f t="shared" si="23"/>
        <v>-672002.61</v>
      </c>
      <c r="BM177" s="398"/>
      <c r="BN177" s="398"/>
      <c r="BO177" s="399"/>
    </row>
    <row r="178" spans="1:67" s="200" customFormat="1" ht="19.5" customHeight="1">
      <c r="A178" s="374">
        <v>175</v>
      </c>
      <c r="B178" s="395" t="s">
        <v>580</v>
      </c>
      <c r="C178" s="396" t="s">
        <v>1449</v>
      </c>
      <c r="D178" s="377">
        <f>VLOOKUP($B178,'1.วาง งบทดลอง 4 แถว'!$E$2:$J$840,3,0)</f>
        <v>0</v>
      </c>
      <c r="E178" s="378">
        <f>VLOOKUP($B178,'1.วาง งบทดลอง 4 แถว'!$E$2:$J$840,4,0)</f>
        <v>0</v>
      </c>
      <c r="F178" s="378">
        <f>VLOOKUP($B178,'1.วาง งบทดลอง 4 แถว'!$E$2:$J$840,5,0)</f>
        <v>0</v>
      </c>
      <c r="G178" s="379">
        <f>VLOOKUP($B178,'1.วาง งบทดลอง 4 แถว'!$E$2:$J$840,6,0)</f>
        <v>0</v>
      </c>
      <c r="H178" s="380">
        <f t="shared" si="16"/>
        <v>0</v>
      </c>
      <c r="I178" s="397"/>
      <c r="J178" s="398"/>
      <c r="K178" s="398"/>
      <c r="L178" s="377">
        <f>VLOOKUP($B178,'1.วาง งบทดลอง 4 แถว'!$E$841:$J$1679,3,0)</f>
        <v>0</v>
      </c>
      <c r="M178" s="378">
        <f>VLOOKUP($B178,'1.วาง งบทดลอง 4 แถว'!$E$841:$J$1679,4,0)</f>
        <v>907.78</v>
      </c>
      <c r="N178" s="378">
        <f>VLOOKUP($B178,'1.วาง งบทดลอง 4 แถว'!$E$841:$J$1679,5,0)</f>
        <v>0</v>
      </c>
      <c r="O178" s="379">
        <f>VLOOKUP($B178,'1.วาง งบทดลอง 4 แถว'!$E$841:$J$1679,6,0)</f>
        <v>138890.25</v>
      </c>
      <c r="P178" s="380">
        <f t="shared" si="17"/>
        <v>-138890.25</v>
      </c>
      <c r="Q178" s="397"/>
      <c r="R178" s="398"/>
      <c r="S178" s="399"/>
      <c r="T178" s="377">
        <f>VLOOKUP($B178,'1.วาง งบทดลอง 4 แถว'!$E$1680:$J$2518,3,0)</f>
        <v>0</v>
      </c>
      <c r="U178" s="378">
        <f>VLOOKUP($B178,'1.วาง งบทดลอง 4 แถว'!$E$1680:$J$2518,4,0)</f>
        <v>0</v>
      </c>
      <c r="V178" s="378">
        <f>VLOOKUP($B178,'1.วาง งบทดลอง 4 แถว'!$E$1680:$J$2518,5,0)</f>
        <v>0</v>
      </c>
      <c r="W178" s="379">
        <f>VLOOKUP($B178,'1.วาง งบทดลอง 4 แถว'!$E$1680:$J$2518,6,0)</f>
        <v>0</v>
      </c>
      <c r="X178" s="380">
        <f t="shared" si="18"/>
        <v>0</v>
      </c>
      <c r="Y178" s="398"/>
      <c r="Z178" s="398"/>
      <c r="AA178" s="398"/>
      <c r="AB178" s="377">
        <f>VLOOKUP($B178,'1.วาง งบทดลอง 4 แถว'!$E$2519:$J$3357,3,0)</f>
        <v>0</v>
      </c>
      <c r="AC178" s="378">
        <f>VLOOKUP($B178,'1.วาง งบทดลอง 4 แถว'!$E$2519:$J$3357,4,0)</f>
        <v>0</v>
      </c>
      <c r="AD178" s="378">
        <f>VLOOKUP($B178,'1.วาง งบทดลอง 4 แถว'!$E$2519:$J$3357,5,0)</f>
        <v>0</v>
      </c>
      <c r="AE178" s="379">
        <f>VLOOKUP($B178,'1.วาง งบทดลอง 4 แถว'!$E$2519:$J$3357,6,0)</f>
        <v>0</v>
      </c>
      <c r="AF178" s="380">
        <f t="shared" si="19"/>
        <v>0</v>
      </c>
      <c r="AG178" s="397"/>
      <c r="AH178" s="398"/>
      <c r="AI178" s="398"/>
      <c r="AJ178" s="377">
        <f>VLOOKUP($B178,'1.วาง งบทดลอง 4 แถว'!$E$3358:$J$4196,3,0)</f>
        <v>0</v>
      </c>
      <c r="AK178" s="378">
        <f>VLOOKUP($B178,'1.วาง งบทดลอง 4 แถว'!$E$3358:$J$4196,4,0)</f>
        <v>250</v>
      </c>
      <c r="AL178" s="378">
        <f>VLOOKUP($B178,'1.วาง งบทดลอง 4 แถว'!$E$3358:$J$4196,5,0)</f>
        <v>0</v>
      </c>
      <c r="AM178" s="379">
        <f>VLOOKUP($B178,'1.วาง งบทดลอง 4 แถว'!$E$3358:$J$4196,6,0)</f>
        <v>21000</v>
      </c>
      <c r="AN178" s="380">
        <f t="shared" si="20"/>
        <v>-21000</v>
      </c>
      <c r="AO178" s="398"/>
      <c r="AP178" s="398"/>
      <c r="AQ178" s="398"/>
      <c r="AR178" s="377">
        <f>VLOOKUP($B178,'1.วาง งบทดลอง 4 แถว'!$E$4197:$J$5035,3,0)</f>
        <v>0</v>
      </c>
      <c r="AS178" s="378">
        <f>VLOOKUP($B178,'1.วาง งบทดลอง 4 แถว'!$E$4197:$J$5035,4,0)</f>
        <v>0</v>
      </c>
      <c r="AT178" s="378">
        <f>VLOOKUP($B178,'1.วาง งบทดลอง 4 แถว'!$E$4197:$J$5035,5,0)</f>
        <v>0</v>
      </c>
      <c r="AU178" s="379">
        <f>VLOOKUP($B178,'1.วาง งบทดลอง 4 แถว'!$E$4197:$J$5035,6,0)</f>
        <v>0</v>
      </c>
      <c r="AV178" s="380">
        <f t="shared" si="21"/>
        <v>0</v>
      </c>
      <c r="AW178" s="397"/>
      <c r="AX178" s="398"/>
      <c r="AY178" s="398"/>
      <c r="AZ178" s="377">
        <f>VLOOKUP($B178,'1.วาง งบทดลอง 4 แถว'!$E$5036:$J$5874,3,0)</f>
        <v>0</v>
      </c>
      <c r="BA178" s="378">
        <f>VLOOKUP($B178,'1.วาง งบทดลอง 4 แถว'!$E$5036:$J$5874,4,0)</f>
        <v>0</v>
      </c>
      <c r="BB178" s="378">
        <f>VLOOKUP($B178,'1.วาง งบทดลอง 4 แถว'!$E$5036:$J$5874,5,0)</f>
        <v>0</v>
      </c>
      <c r="BC178" s="379">
        <f>VLOOKUP($B178,'1.วาง งบทดลอง 4 แถว'!$E$5036:$J$5874,6,0)</f>
        <v>0</v>
      </c>
      <c r="BD178" s="380">
        <f t="shared" si="22"/>
        <v>0</v>
      </c>
      <c r="BE178" s="397"/>
      <c r="BF178" s="398"/>
      <c r="BG178" s="398"/>
      <c r="BH178" s="377">
        <f>VLOOKUP($B178,'1.วาง งบทดลอง 4 แถว'!$E$5875:$J$6713,3,0)</f>
        <v>0</v>
      </c>
      <c r="BI178" s="378">
        <f>VLOOKUP($B178,'1.วาง งบทดลอง 4 แถว'!$E$5875:$J$6713,4,0)</f>
        <v>0</v>
      </c>
      <c r="BJ178" s="378">
        <f>VLOOKUP($B178,'1.วาง งบทดลอง 4 แถว'!$E$5875:$J$6713,5,0)</f>
        <v>0</v>
      </c>
      <c r="BK178" s="379">
        <f>VLOOKUP($B178,'1.วาง งบทดลอง 4 แถว'!$E$5875:$J$6713,6,0)</f>
        <v>0</v>
      </c>
      <c r="BL178" s="380">
        <f t="shared" si="23"/>
        <v>0</v>
      </c>
      <c r="BM178" s="398"/>
      <c r="BN178" s="398"/>
      <c r="BO178" s="399"/>
    </row>
    <row r="179" spans="1:67" s="200" customFormat="1" ht="19.5" customHeight="1">
      <c r="A179" s="374">
        <v>176</v>
      </c>
      <c r="B179" s="395" t="s">
        <v>581</v>
      </c>
      <c r="C179" s="396" t="s">
        <v>1809</v>
      </c>
      <c r="D179" s="377">
        <f>VLOOKUP($B179,'1.วาง งบทดลอง 4 แถว'!$E$2:$J$840,3,0)</f>
        <v>0</v>
      </c>
      <c r="E179" s="378">
        <f>VLOOKUP($B179,'1.วาง งบทดลอง 4 แถว'!$E$2:$J$840,4,0)</f>
        <v>0</v>
      </c>
      <c r="F179" s="378">
        <f>VLOOKUP($B179,'1.วาง งบทดลอง 4 แถว'!$E$2:$J$840,5,0)</f>
        <v>0</v>
      </c>
      <c r="G179" s="379">
        <f>VLOOKUP($B179,'1.วาง งบทดลอง 4 แถว'!$E$2:$J$840,6,0)</f>
        <v>0</v>
      </c>
      <c r="H179" s="380">
        <f t="shared" si="16"/>
        <v>0</v>
      </c>
      <c r="I179" s="397"/>
      <c r="J179" s="398"/>
      <c r="K179" s="398"/>
      <c r="L179" s="377">
        <f>VLOOKUP($B179,'1.วาง งบทดลอง 4 แถว'!$E$841:$J$1679,3,0)</f>
        <v>0</v>
      </c>
      <c r="M179" s="378">
        <f>VLOOKUP($B179,'1.วาง งบทดลอง 4 แถว'!$E$841:$J$1679,4,0)</f>
        <v>0</v>
      </c>
      <c r="N179" s="378">
        <f>VLOOKUP($B179,'1.วาง งบทดลอง 4 แถว'!$E$841:$J$1679,5,0)</f>
        <v>0</v>
      </c>
      <c r="O179" s="379">
        <f>VLOOKUP($B179,'1.วาง งบทดลอง 4 แถว'!$E$841:$J$1679,6,0)</f>
        <v>0</v>
      </c>
      <c r="P179" s="380">
        <f t="shared" si="17"/>
        <v>0</v>
      </c>
      <c r="Q179" s="397"/>
      <c r="R179" s="398"/>
      <c r="S179" s="399"/>
      <c r="T179" s="377">
        <f>VLOOKUP($B179,'1.วาง งบทดลอง 4 แถว'!$E$1680:$J$2518,3,0)</f>
        <v>0</v>
      </c>
      <c r="U179" s="378">
        <f>VLOOKUP($B179,'1.วาง งบทดลอง 4 แถว'!$E$1680:$J$2518,4,0)</f>
        <v>0</v>
      </c>
      <c r="V179" s="378">
        <f>VLOOKUP($B179,'1.วาง งบทดลอง 4 แถว'!$E$1680:$J$2518,5,0)</f>
        <v>0</v>
      </c>
      <c r="W179" s="379">
        <f>VLOOKUP($B179,'1.วาง งบทดลอง 4 แถว'!$E$1680:$J$2518,6,0)</f>
        <v>0</v>
      </c>
      <c r="X179" s="380">
        <f t="shared" si="18"/>
        <v>0</v>
      </c>
      <c r="Y179" s="398"/>
      <c r="Z179" s="398"/>
      <c r="AA179" s="398"/>
      <c r="AB179" s="377">
        <f>VLOOKUP($B179,'1.วาง งบทดลอง 4 แถว'!$E$2519:$J$3357,3,0)</f>
        <v>0</v>
      </c>
      <c r="AC179" s="378">
        <f>VLOOKUP($B179,'1.วาง งบทดลอง 4 แถว'!$E$2519:$J$3357,4,0)</f>
        <v>0</v>
      </c>
      <c r="AD179" s="378">
        <f>VLOOKUP($B179,'1.วาง งบทดลอง 4 แถว'!$E$2519:$J$3357,5,0)</f>
        <v>0</v>
      </c>
      <c r="AE179" s="379">
        <f>VLOOKUP($B179,'1.วาง งบทดลอง 4 แถว'!$E$2519:$J$3357,6,0)</f>
        <v>0</v>
      </c>
      <c r="AF179" s="380">
        <f t="shared" si="19"/>
        <v>0</v>
      </c>
      <c r="AG179" s="397"/>
      <c r="AH179" s="398"/>
      <c r="AI179" s="398"/>
      <c r="AJ179" s="377">
        <f>VLOOKUP($B179,'1.วาง งบทดลอง 4 แถว'!$E$3358:$J$4196,3,0)</f>
        <v>0</v>
      </c>
      <c r="AK179" s="378">
        <f>VLOOKUP($B179,'1.วาง งบทดลอง 4 แถว'!$E$3358:$J$4196,4,0)</f>
        <v>0</v>
      </c>
      <c r="AL179" s="378">
        <f>VLOOKUP($B179,'1.วาง งบทดลอง 4 แถว'!$E$3358:$J$4196,5,0)</f>
        <v>0</v>
      </c>
      <c r="AM179" s="379">
        <f>VLOOKUP($B179,'1.วาง งบทดลอง 4 แถว'!$E$3358:$J$4196,6,0)</f>
        <v>0</v>
      </c>
      <c r="AN179" s="380">
        <f t="shared" si="20"/>
        <v>0</v>
      </c>
      <c r="AO179" s="398"/>
      <c r="AP179" s="398"/>
      <c r="AQ179" s="398"/>
      <c r="AR179" s="377">
        <f>VLOOKUP($B179,'1.วาง งบทดลอง 4 แถว'!$E$4197:$J$5035,3,0)</f>
        <v>0</v>
      </c>
      <c r="AS179" s="378">
        <f>VLOOKUP($B179,'1.วาง งบทดลอง 4 แถว'!$E$4197:$J$5035,4,0)</f>
        <v>0</v>
      </c>
      <c r="AT179" s="378">
        <f>VLOOKUP($B179,'1.วาง งบทดลอง 4 แถว'!$E$4197:$J$5035,5,0)</f>
        <v>0</v>
      </c>
      <c r="AU179" s="379">
        <f>VLOOKUP($B179,'1.วาง งบทดลอง 4 แถว'!$E$4197:$J$5035,6,0)</f>
        <v>0</v>
      </c>
      <c r="AV179" s="380">
        <f t="shared" si="21"/>
        <v>0</v>
      </c>
      <c r="AW179" s="397"/>
      <c r="AX179" s="398"/>
      <c r="AY179" s="398"/>
      <c r="AZ179" s="377">
        <f>VLOOKUP($B179,'1.วาง งบทดลอง 4 แถว'!$E$5036:$J$5874,3,0)</f>
        <v>0</v>
      </c>
      <c r="BA179" s="378">
        <f>VLOOKUP($B179,'1.วาง งบทดลอง 4 แถว'!$E$5036:$J$5874,4,0)</f>
        <v>0</v>
      </c>
      <c r="BB179" s="378">
        <f>VLOOKUP($B179,'1.วาง งบทดลอง 4 แถว'!$E$5036:$J$5874,5,0)</f>
        <v>0</v>
      </c>
      <c r="BC179" s="379">
        <f>VLOOKUP($B179,'1.วาง งบทดลอง 4 แถว'!$E$5036:$J$5874,6,0)</f>
        <v>0</v>
      </c>
      <c r="BD179" s="380">
        <f t="shared" si="22"/>
        <v>0</v>
      </c>
      <c r="BE179" s="397"/>
      <c r="BF179" s="398"/>
      <c r="BG179" s="398"/>
      <c r="BH179" s="377">
        <f>VLOOKUP($B179,'1.วาง งบทดลอง 4 แถว'!$E$5875:$J$6713,3,0)</f>
        <v>0</v>
      </c>
      <c r="BI179" s="378">
        <f>VLOOKUP($B179,'1.วาง งบทดลอง 4 แถว'!$E$5875:$J$6713,4,0)</f>
        <v>0</v>
      </c>
      <c r="BJ179" s="378">
        <f>VLOOKUP($B179,'1.วาง งบทดลอง 4 แถว'!$E$5875:$J$6713,5,0)</f>
        <v>0</v>
      </c>
      <c r="BK179" s="379">
        <f>VLOOKUP($B179,'1.วาง งบทดลอง 4 แถว'!$E$5875:$J$6713,6,0)</f>
        <v>0</v>
      </c>
      <c r="BL179" s="380">
        <f t="shared" si="23"/>
        <v>0</v>
      </c>
      <c r="BM179" s="398"/>
      <c r="BN179" s="398"/>
      <c r="BO179" s="399"/>
    </row>
    <row r="180" spans="1:67" s="200" customFormat="1" ht="19.5" customHeight="1">
      <c r="A180" s="374">
        <v>177</v>
      </c>
      <c r="B180" s="395" t="s">
        <v>582</v>
      </c>
      <c r="C180" s="396" t="s">
        <v>1810</v>
      </c>
      <c r="D180" s="377">
        <f>VLOOKUP($B180,'1.วาง งบทดลอง 4 แถว'!$E$2:$J$840,3,0)</f>
        <v>788187.69</v>
      </c>
      <c r="E180" s="378">
        <f>VLOOKUP($B180,'1.วาง งบทดลอง 4 แถว'!$E$2:$J$840,4,0)</f>
        <v>0</v>
      </c>
      <c r="F180" s="378">
        <f>VLOOKUP($B180,'1.วาง งบทดลอง 4 แถว'!$E$2:$J$840,5,0)</f>
        <v>0</v>
      </c>
      <c r="G180" s="379">
        <f>VLOOKUP($B180,'1.วาง งบทดลอง 4 แถว'!$E$2:$J$840,6,0)</f>
        <v>0</v>
      </c>
      <c r="H180" s="380">
        <f t="shared" si="16"/>
        <v>0</v>
      </c>
      <c r="I180" s="397"/>
      <c r="J180" s="398"/>
      <c r="K180" s="398"/>
      <c r="L180" s="377">
        <f>VLOOKUP($B180,'1.วาง งบทดลอง 4 แถว'!$E$841:$J$1679,3,0)</f>
        <v>0</v>
      </c>
      <c r="M180" s="378">
        <f>VLOOKUP($B180,'1.วาง งบทดลอง 4 แถว'!$E$841:$J$1679,4,0)</f>
        <v>4138.8900000000003</v>
      </c>
      <c r="N180" s="378">
        <f>VLOOKUP($B180,'1.วาง งบทดลอง 4 แถว'!$E$841:$J$1679,5,0)</f>
        <v>0</v>
      </c>
      <c r="O180" s="379">
        <f>VLOOKUP($B180,'1.วาง งบทดลอง 4 แถว'!$E$841:$J$1679,6,0)</f>
        <v>412277.91</v>
      </c>
      <c r="P180" s="380">
        <f t="shared" si="17"/>
        <v>-412277.91</v>
      </c>
      <c r="Q180" s="397"/>
      <c r="R180" s="398"/>
      <c r="S180" s="399"/>
      <c r="T180" s="377">
        <f>VLOOKUP($B180,'1.วาง งบทดลอง 4 แถว'!$E$1680:$J$2518,3,0)</f>
        <v>0</v>
      </c>
      <c r="U180" s="378">
        <f>VLOOKUP($B180,'1.วาง งบทดลอง 4 แถว'!$E$1680:$J$2518,4,0)</f>
        <v>19991.96</v>
      </c>
      <c r="V180" s="378">
        <f>VLOOKUP($B180,'1.วาง งบทดลอง 4 แถว'!$E$1680:$J$2518,5,0)</f>
        <v>0</v>
      </c>
      <c r="W180" s="379">
        <f>VLOOKUP($B180,'1.วาง งบทดลอง 4 แถว'!$E$1680:$J$2518,6,0)</f>
        <v>2599736.46</v>
      </c>
      <c r="X180" s="380">
        <f t="shared" si="18"/>
        <v>-2599736.46</v>
      </c>
      <c r="Y180" s="398"/>
      <c r="Z180" s="398"/>
      <c r="AA180" s="398"/>
      <c r="AB180" s="377">
        <f>VLOOKUP($B180,'1.วาง งบทดลอง 4 แถว'!$E$2519:$J$3357,3,0)</f>
        <v>0</v>
      </c>
      <c r="AC180" s="378">
        <f>VLOOKUP($B180,'1.วาง งบทดลอง 4 แถว'!$E$2519:$J$3357,4,0)</f>
        <v>495.63</v>
      </c>
      <c r="AD180" s="378">
        <f>VLOOKUP($B180,'1.วาง งบทดลอง 4 แถว'!$E$2519:$J$3357,5,0)</f>
        <v>0</v>
      </c>
      <c r="AE180" s="379">
        <f>VLOOKUP($B180,'1.วาง งบทดลอง 4 แถว'!$E$2519:$J$3357,6,0)</f>
        <v>66910.34</v>
      </c>
      <c r="AF180" s="380">
        <f t="shared" si="19"/>
        <v>-66910.34</v>
      </c>
      <c r="AG180" s="397"/>
      <c r="AH180" s="398"/>
      <c r="AI180" s="398"/>
      <c r="AJ180" s="377">
        <f>VLOOKUP($B180,'1.วาง งบทดลอง 4 แถว'!$E$3358:$J$4196,3,0)</f>
        <v>0</v>
      </c>
      <c r="AK180" s="378">
        <f>VLOOKUP($B180,'1.วาง งบทดลอง 4 แถว'!$E$3358:$J$4196,4,0)</f>
        <v>0</v>
      </c>
      <c r="AL180" s="378">
        <f>VLOOKUP($B180,'1.วาง งบทดลอง 4 แถว'!$E$3358:$J$4196,5,0)</f>
        <v>0</v>
      </c>
      <c r="AM180" s="379">
        <f>VLOOKUP($B180,'1.วาง งบทดลอง 4 แถว'!$E$3358:$J$4196,6,0)</f>
        <v>0</v>
      </c>
      <c r="AN180" s="380">
        <f t="shared" si="20"/>
        <v>0</v>
      </c>
      <c r="AO180" s="398"/>
      <c r="AP180" s="398"/>
      <c r="AQ180" s="398"/>
      <c r="AR180" s="377">
        <f>VLOOKUP($B180,'1.วาง งบทดลอง 4 แถว'!$E$4197:$J$5035,3,0)</f>
        <v>0</v>
      </c>
      <c r="AS180" s="378">
        <f>VLOOKUP($B180,'1.วาง งบทดลอง 4 แถว'!$E$4197:$J$5035,4,0)</f>
        <v>1838.31</v>
      </c>
      <c r="AT180" s="378">
        <f>VLOOKUP($B180,'1.วาง งบทดลอง 4 แถว'!$E$4197:$J$5035,5,0)</f>
        <v>0</v>
      </c>
      <c r="AU180" s="379">
        <f>VLOOKUP($B180,'1.วาง งบทดลอง 4 แถว'!$E$4197:$J$5035,6,0)</f>
        <v>23898.03</v>
      </c>
      <c r="AV180" s="380">
        <f t="shared" si="21"/>
        <v>-23898.03</v>
      </c>
      <c r="AW180" s="397"/>
      <c r="AX180" s="398"/>
      <c r="AY180" s="398"/>
      <c r="AZ180" s="377">
        <f>VLOOKUP($B180,'1.วาง งบทดลอง 4 แถว'!$E$5036:$J$5874,3,0)</f>
        <v>0</v>
      </c>
      <c r="BA180" s="378">
        <f>VLOOKUP($B180,'1.วาง งบทดลอง 4 แถว'!$E$5036:$J$5874,4,0)</f>
        <v>0</v>
      </c>
      <c r="BB180" s="378">
        <f>VLOOKUP($B180,'1.วาง งบทดลอง 4 แถว'!$E$5036:$J$5874,5,0)</f>
        <v>0</v>
      </c>
      <c r="BC180" s="379">
        <f>VLOOKUP($B180,'1.วาง งบทดลอง 4 แถว'!$E$5036:$J$5874,6,0)</f>
        <v>0</v>
      </c>
      <c r="BD180" s="380">
        <f t="shared" si="22"/>
        <v>0</v>
      </c>
      <c r="BE180" s="397"/>
      <c r="BF180" s="398"/>
      <c r="BG180" s="398"/>
      <c r="BH180" s="377">
        <f>VLOOKUP($B180,'1.วาง งบทดลอง 4 แถว'!$E$5875:$J$6713,3,0)</f>
        <v>0</v>
      </c>
      <c r="BI180" s="378">
        <f>VLOOKUP($B180,'1.วาง งบทดลอง 4 แถว'!$E$5875:$J$6713,4,0)</f>
        <v>0</v>
      </c>
      <c r="BJ180" s="378">
        <f>VLOOKUP($B180,'1.วาง งบทดลอง 4 แถว'!$E$5875:$J$6713,5,0)</f>
        <v>0</v>
      </c>
      <c r="BK180" s="379">
        <f>VLOOKUP($B180,'1.วาง งบทดลอง 4 แถว'!$E$5875:$J$6713,6,0)</f>
        <v>0</v>
      </c>
      <c r="BL180" s="380">
        <f t="shared" si="23"/>
        <v>0</v>
      </c>
      <c r="BM180" s="398"/>
      <c r="BN180" s="398"/>
      <c r="BO180" s="399"/>
    </row>
    <row r="181" spans="1:67" s="200" customFormat="1" ht="19.5" customHeight="1">
      <c r="A181" s="374">
        <v>178</v>
      </c>
      <c r="B181" s="395" t="s">
        <v>583</v>
      </c>
      <c r="C181" s="396" t="s">
        <v>81</v>
      </c>
      <c r="D181" s="377">
        <f>VLOOKUP($B181,'1.วาง งบทดลอง 4 แถว'!$E$2:$J$840,3,0)</f>
        <v>0</v>
      </c>
      <c r="E181" s="378">
        <f>VLOOKUP($B181,'1.วาง งบทดลอง 4 แถว'!$E$2:$J$840,4,0)</f>
        <v>0</v>
      </c>
      <c r="F181" s="378">
        <f>VLOOKUP($B181,'1.วาง งบทดลอง 4 แถว'!$E$2:$J$840,5,0)</f>
        <v>0</v>
      </c>
      <c r="G181" s="379">
        <f>VLOOKUP($B181,'1.วาง งบทดลอง 4 แถว'!$E$2:$J$840,6,0)</f>
        <v>0</v>
      </c>
      <c r="H181" s="380">
        <f t="shared" si="16"/>
        <v>0</v>
      </c>
      <c r="I181" s="397"/>
      <c r="J181" s="398"/>
      <c r="K181" s="398"/>
      <c r="L181" s="377">
        <f>VLOOKUP($B181,'1.วาง งบทดลอง 4 แถว'!$E$841:$J$1679,3,0)</f>
        <v>0</v>
      </c>
      <c r="M181" s="378">
        <f>VLOOKUP($B181,'1.วาง งบทดลอง 4 แถว'!$E$841:$J$1679,4,0)</f>
        <v>0</v>
      </c>
      <c r="N181" s="378">
        <f>VLOOKUP($B181,'1.วาง งบทดลอง 4 แถว'!$E$841:$J$1679,5,0)</f>
        <v>0</v>
      </c>
      <c r="O181" s="379">
        <f>VLOOKUP($B181,'1.วาง งบทดลอง 4 แถว'!$E$841:$J$1679,6,0)</f>
        <v>0</v>
      </c>
      <c r="P181" s="380">
        <f t="shared" si="17"/>
        <v>0</v>
      </c>
      <c r="Q181" s="397"/>
      <c r="R181" s="398"/>
      <c r="S181" s="399"/>
      <c r="T181" s="377">
        <f>VLOOKUP($B181,'1.วาง งบทดลอง 4 แถว'!$E$1680:$J$2518,3,0)</f>
        <v>0</v>
      </c>
      <c r="U181" s="378">
        <f>VLOOKUP($B181,'1.วาง งบทดลอง 4 แถว'!$E$1680:$J$2518,4,0)</f>
        <v>554.02</v>
      </c>
      <c r="V181" s="378">
        <f>VLOOKUP($B181,'1.วาง งบทดลอง 4 แถว'!$E$1680:$J$2518,5,0)</f>
        <v>0</v>
      </c>
      <c r="W181" s="379">
        <f>VLOOKUP($B181,'1.วาง งบทดลอง 4 แถว'!$E$1680:$J$2518,6,0)</f>
        <v>70360.639999999999</v>
      </c>
      <c r="X181" s="380">
        <f t="shared" si="18"/>
        <v>-70360.639999999999</v>
      </c>
      <c r="Y181" s="398"/>
      <c r="Z181" s="398"/>
      <c r="AA181" s="398"/>
      <c r="AB181" s="377">
        <f>VLOOKUP($B181,'1.วาง งบทดลอง 4 แถว'!$E$2519:$J$3357,3,0)</f>
        <v>0</v>
      </c>
      <c r="AC181" s="378">
        <f>VLOOKUP($B181,'1.วาง งบทดลอง 4 แถว'!$E$2519:$J$3357,4,0)</f>
        <v>0</v>
      </c>
      <c r="AD181" s="378">
        <f>VLOOKUP($B181,'1.วาง งบทดลอง 4 แถว'!$E$2519:$J$3357,5,0)</f>
        <v>0</v>
      </c>
      <c r="AE181" s="379">
        <f>VLOOKUP($B181,'1.วาง งบทดลอง 4 แถว'!$E$2519:$J$3357,6,0)</f>
        <v>695499</v>
      </c>
      <c r="AF181" s="380">
        <f t="shared" si="19"/>
        <v>-695499</v>
      </c>
      <c r="AG181" s="397"/>
      <c r="AH181" s="398"/>
      <c r="AI181" s="398"/>
      <c r="AJ181" s="377">
        <f>VLOOKUP($B181,'1.วาง งบทดลอง 4 แถว'!$E$3358:$J$4196,3,0)</f>
        <v>0</v>
      </c>
      <c r="AK181" s="378">
        <f>VLOOKUP($B181,'1.วาง งบทดลอง 4 แถว'!$E$3358:$J$4196,4,0)</f>
        <v>0</v>
      </c>
      <c r="AL181" s="378">
        <f>VLOOKUP($B181,'1.วาง งบทดลอง 4 แถว'!$E$3358:$J$4196,5,0)</f>
        <v>0</v>
      </c>
      <c r="AM181" s="379">
        <f>VLOOKUP($B181,'1.วาง งบทดลอง 4 แถว'!$E$3358:$J$4196,6,0)</f>
        <v>0</v>
      </c>
      <c r="AN181" s="380">
        <f t="shared" si="20"/>
        <v>0</v>
      </c>
      <c r="AO181" s="398"/>
      <c r="AP181" s="398"/>
      <c r="AQ181" s="398"/>
      <c r="AR181" s="377">
        <f>VLOOKUP($B181,'1.วาง งบทดลอง 4 แถว'!$E$4197:$J$5035,3,0)</f>
        <v>0</v>
      </c>
      <c r="AS181" s="378">
        <f>VLOOKUP($B181,'1.วาง งบทดลอง 4 แถว'!$E$4197:$J$5035,4,0)</f>
        <v>0</v>
      </c>
      <c r="AT181" s="378">
        <f>VLOOKUP($B181,'1.วาง งบทดลอง 4 แถว'!$E$4197:$J$5035,5,0)</f>
        <v>0</v>
      </c>
      <c r="AU181" s="379">
        <f>VLOOKUP($B181,'1.วาง งบทดลอง 4 แถว'!$E$4197:$J$5035,6,0)</f>
        <v>0</v>
      </c>
      <c r="AV181" s="380">
        <f t="shared" si="21"/>
        <v>0</v>
      </c>
      <c r="AW181" s="397"/>
      <c r="AX181" s="398"/>
      <c r="AY181" s="398"/>
      <c r="AZ181" s="377">
        <f>VLOOKUP($B181,'1.วาง งบทดลอง 4 แถว'!$E$5036:$J$5874,3,0)</f>
        <v>0</v>
      </c>
      <c r="BA181" s="378">
        <f>VLOOKUP($B181,'1.วาง งบทดลอง 4 แถว'!$E$5036:$J$5874,4,0)</f>
        <v>0</v>
      </c>
      <c r="BB181" s="378">
        <f>VLOOKUP($B181,'1.วาง งบทดลอง 4 แถว'!$E$5036:$J$5874,5,0)</f>
        <v>0</v>
      </c>
      <c r="BC181" s="379">
        <f>VLOOKUP($B181,'1.วาง งบทดลอง 4 แถว'!$E$5036:$J$5874,6,0)</f>
        <v>0</v>
      </c>
      <c r="BD181" s="380">
        <f t="shared" si="22"/>
        <v>0</v>
      </c>
      <c r="BE181" s="397"/>
      <c r="BF181" s="398"/>
      <c r="BG181" s="398"/>
      <c r="BH181" s="377">
        <f>VLOOKUP($B181,'1.วาง งบทดลอง 4 แถว'!$E$5875:$J$6713,3,0)</f>
        <v>0</v>
      </c>
      <c r="BI181" s="378">
        <f>VLOOKUP($B181,'1.วาง งบทดลอง 4 แถว'!$E$5875:$J$6713,4,0)</f>
        <v>0</v>
      </c>
      <c r="BJ181" s="378">
        <f>VLOOKUP($B181,'1.วาง งบทดลอง 4 แถว'!$E$5875:$J$6713,5,0)</f>
        <v>0</v>
      </c>
      <c r="BK181" s="379">
        <f>VLOOKUP($B181,'1.วาง งบทดลอง 4 แถว'!$E$5875:$J$6713,6,0)</f>
        <v>0</v>
      </c>
      <c r="BL181" s="380">
        <f t="shared" si="23"/>
        <v>0</v>
      </c>
      <c r="BM181" s="398"/>
      <c r="BN181" s="398"/>
      <c r="BO181" s="399"/>
    </row>
    <row r="182" spans="1:67" s="200" customFormat="1" ht="19.5" customHeight="1">
      <c r="A182" s="374">
        <v>179</v>
      </c>
      <c r="B182" s="395" t="s">
        <v>584</v>
      </c>
      <c r="C182" s="396" t="s">
        <v>82</v>
      </c>
      <c r="D182" s="377">
        <f>VLOOKUP($B182,'1.วาง งบทดลอง 4 แถว'!$E$2:$J$840,3,0)</f>
        <v>0</v>
      </c>
      <c r="E182" s="378">
        <f>VLOOKUP($B182,'1.วาง งบทดลอง 4 แถว'!$E$2:$J$840,4,0)</f>
        <v>0</v>
      </c>
      <c r="F182" s="378">
        <f>VLOOKUP($B182,'1.วาง งบทดลอง 4 แถว'!$E$2:$J$840,5,0)</f>
        <v>0</v>
      </c>
      <c r="G182" s="379">
        <f>VLOOKUP($B182,'1.วาง งบทดลอง 4 แถว'!$E$2:$J$840,6,0)</f>
        <v>0</v>
      </c>
      <c r="H182" s="380">
        <f t="shared" si="16"/>
        <v>0</v>
      </c>
      <c r="I182" s="397"/>
      <c r="J182" s="398"/>
      <c r="K182" s="398"/>
      <c r="L182" s="377">
        <f>VLOOKUP($B182,'1.วาง งบทดลอง 4 แถว'!$E$841:$J$1679,3,0)</f>
        <v>0</v>
      </c>
      <c r="M182" s="378">
        <f>VLOOKUP($B182,'1.วาง งบทดลอง 4 แถว'!$E$841:$J$1679,4,0)</f>
        <v>0</v>
      </c>
      <c r="N182" s="378">
        <f>VLOOKUP($B182,'1.วาง งบทดลอง 4 แถว'!$E$841:$J$1679,5,0)</f>
        <v>0</v>
      </c>
      <c r="O182" s="379">
        <f>VLOOKUP($B182,'1.วาง งบทดลอง 4 แถว'!$E$841:$J$1679,6,0)</f>
        <v>39999</v>
      </c>
      <c r="P182" s="380">
        <f t="shared" si="17"/>
        <v>-39999</v>
      </c>
      <c r="Q182" s="397"/>
      <c r="R182" s="398"/>
      <c r="S182" s="399"/>
      <c r="T182" s="377">
        <f>VLOOKUP($B182,'1.วาง งบทดลอง 4 แถว'!$E$1680:$J$2518,3,0)</f>
        <v>0</v>
      </c>
      <c r="U182" s="378">
        <f>VLOOKUP($B182,'1.วาง งบทดลอง 4 แถว'!$E$1680:$J$2518,4,0)</f>
        <v>12387.25</v>
      </c>
      <c r="V182" s="378">
        <f>VLOOKUP($B182,'1.วาง งบทดลอง 4 แถว'!$E$1680:$J$2518,5,0)</f>
        <v>0</v>
      </c>
      <c r="W182" s="379">
        <f>VLOOKUP($B182,'1.วาง งบทดลอง 4 แถว'!$E$1680:$J$2518,6,0)</f>
        <v>883198.47</v>
      </c>
      <c r="X182" s="380">
        <f t="shared" si="18"/>
        <v>-883198.47</v>
      </c>
      <c r="Y182" s="398"/>
      <c r="Z182" s="398"/>
      <c r="AA182" s="398"/>
      <c r="AB182" s="377">
        <f>VLOOKUP($B182,'1.วาง งบทดลอง 4 แถว'!$E$2519:$J$3357,3,0)</f>
        <v>0</v>
      </c>
      <c r="AC182" s="378">
        <f>VLOOKUP($B182,'1.วาง งบทดลอง 4 แถว'!$E$2519:$J$3357,4,0)</f>
        <v>5137.22</v>
      </c>
      <c r="AD182" s="378">
        <f>VLOOKUP($B182,'1.วาง งบทดลอง 4 แถว'!$E$2519:$J$3357,5,0)</f>
        <v>0</v>
      </c>
      <c r="AE182" s="379">
        <f>VLOOKUP($B182,'1.วาง งบทดลอง 4 แถว'!$E$2519:$J$3357,6,0)</f>
        <v>719382.61</v>
      </c>
      <c r="AF182" s="380">
        <f t="shared" si="19"/>
        <v>-719382.61</v>
      </c>
      <c r="AG182" s="397"/>
      <c r="AH182" s="398"/>
      <c r="AI182" s="398"/>
      <c r="AJ182" s="377">
        <f>VLOOKUP($B182,'1.วาง งบทดลอง 4 แถว'!$E$3358:$J$4196,3,0)</f>
        <v>0</v>
      </c>
      <c r="AK182" s="378">
        <f>VLOOKUP($B182,'1.วาง งบทดลอง 4 แถว'!$E$3358:$J$4196,4,0)</f>
        <v>1622.22</v>
      </c>
      <c r="AL182" s="378">
        <f>VLOOKUP($B182,'1.วาง งบทดลอง 4 แถว'!$E$3358:$J$4196,5,0)</f>
        <v>0</v>
      </c>
      <c r="AM182" s="379">
        <f>VLOOKUP($B182,'1.วาง งบทดลอง 4 แถว'!$E$3358:$J$4196,6,0)</f>
        <v>100577.64</v>
      </c>
      <c r="AN182" s="380">
        <f t="shared" si="20"/>
        <v>-100577.64</v>
      </c>
      <c r="AO182" s="398"/>
      <c r="AP182" s="398"/>
      <c r="AQ182" s="398"/>
      <c r="AR182" s="377">
        <f>VLOOKUP($B182,'1.วาง งบทดลอง 4 แถว'!$E$4197:$J$5035,3,0)</f>
        <v>0</v>
      </c>
      <c r="AS182" s="378">
        <f>VLOOKUP($B182,'1.วาง งบทดลอง 4 แถว'!$E$4197:$J$5035,4,0)</f>
        <v>8608.33</v>
      </c>
      <c r="AT182" s="378">
        <f>VLOOKUP($B182,'1.วาง งบทดลอง 4 แถว'!$E$4197:$J$5035,5,0)</f>
        <v>0</v>
      </c>
      <c r="AU182" s="379">
        <f>VLOOKUP($B182,'1.วาง งบทดลอง 4 แถว'!$E$4197:$J$5035,6,0)</f>
        <v>1475116.32</v>
      </c>
      <c r="AV182" s="380">
        <f t="shared" si="21"/>
        <v>-1475116.32</v>
      </c>
      <c r="AW182" s="397"/>
      <c r="AX182" s="398"/>
      <c r="AY182" s="398"/>
      <c r="AZ182" s="377">
        <f>VLOOKUP($B182,'1.วาง งบทดลอง 4 แถว'!$E$5036:$J$5874,3,0)</f>
        <v>0</v>
      </c>
      <c r="BA182" s="378">
        <f>VLOOKUP($B182,'1.วาง งบทดลอง 4 แถว'!$E$5036:$J$5874,4,0)</f>
        <v>9414.39</v>
      </c>
      <c r="BB182" s="378">
        <f>VLOOKUP($B182,'1.วาง งบทดลอง 4 แถว'!$E$5036:$J$5874,5,0)</f>
        <v>0</v>
      </c>
      <c r="BC182" s="379">
        <f>VLOOKUP($B182,'1.วาง งบทดลอง 4 แถว'!$E$5036:$J$5874,6,0)</f>
        <v>735547.33</v>
      </c>
      <c r="BD182" s="380">
        <f t="shared" si="22"/>
        <v>-735547.33</v>
      </c>
      <c r="BE182" s="397"/>
      <c r="BF182" s="398"/>
      <c r="BG182" s="398"/>
      <c r="BH182" s="377">
        <f>VLOOKUP($B182,'1.วาง งบทดลอง 4 แถว'!$E$5875:$J$6713,3,0)</f>
        <v>0</v>
      </c>
      <c r="BI182" s="378">
        <f>VLOOKUP($B182,'1.วาง งบทดลอง 4 แถว'!$E$5875:$J$6713,4,0)</f>
        <v>0</v>
      </c>
      <c r="BJ182" s="378">
        <f>VLOOKUP($B182,'1.วาง งบทดลอง 4 แถว'!$E$5875:$J$6713,5,0)</f>
        <v>0</v>
      </c>
      <c r="BK182" s="379">
        <f>VLOOKUP($B182,'1.วาง งบทดลอง 4 แถว'!$E$5875:$J$6713,6,0)</f>
        <v>0</v>
      </c>
      <c r="BL182" s="380">
        <f t="shared" si="23"/>
        <v>0</v>
      </c>
      <c r="BM182" s="398"/>
      <c r="BN182" s="398"/>
      <c r="BO182" s="399"/>
    </row>
    <row r="183" spans="1:67" s="200" customFormat="1" ht="19.5" customHeight="1">
      <c r="A183" s="374">
        <v>180</v>
      </c>
      <c r="B183" s="395" t="s">
        <v>585</v>
      </c>
      <c r="C183" s="396" t="s">
        <v>1450</v>
      </c>
      <c r="D183" s="377">
        <f>VLOOKUP($B183,'1.วาง งบทดลอง 4 แถว'!$E$2:$J$840,3,0)</f>
        <v>0</v>
      </c>
      <c r="E183" s="378">
        <f>VLOOKUP($B183,'1.วาง งบทดลอง 4 แถว'!$E$2:$J$840,4,0)</f>
        <v>0</v>
      </c>
      <c r="F183" s="378">
        <f>VLOOKUP($B183,'1.วาง งบทดลอง 4 แถว'!$E$2:$J$840,5,0)</f>
        <v>0</v>
      </c>
      <c r="G183" s="379">
        <f>VLOOKUP($B183,'1.วาง งบทดลอง 4 แถว'!$E$2:$J$840,6,0)</f>
        <v>0</v>
      </c>
      <c r="H183" s="380">
        <f t="shared" si="16"/>
        <v>0</v>
      </c>
      <c r="I183" s="397"/>
      <c r="J183" s="398"/>
      <c r="K183" s="398"/>
      <c r="L183" s="377">
        <f>VLOOKUP($B183,'1.วาง งบทดลอง 4 แถว'!$E$841:$J$1679,3,0)</f>
        <v>0</v>
      </c>
      <c r="M183" s="378">
        <f>VLOOKUP($B183,'1.วาง งบทดลอง 4 แถว'!$E$841:$J$1679,4,0)</f>
        <v>0</v>
      </c>
      <c r="N183" s="378">
        <f>VLOOKUP($B183,'1.วาง งบทดลอง 4 แถว'!$E$841:$J$1679,5,0)</f>
        <v>0</v>
      </c>
      <c r="O183" s="379">
        <f>VLOOKUP($B183,'1.วาง งบทดลอง 4 แถว'!$E$841:$J$1679,6,0)</f>
        <v>0</v>
      </c>
      <c r="P183" s="380">
        <f t="shared" si="17"/>
        <v>0</v>
      </c>
      <c r="Q183" s="397"/>
      <c r="R183" s="398"/>
      <c r="S183" s="399"/>
      <c r="T183" s="377">
        <f>VLOOKUP($B183,'1.วาง งบทดลอง 4 แถว'!$E$1680:$J$2518,3,0)</f>
        <v>0</v>
      </c>
      <c r="U183" s="378">
        <f>VLOOKUP($B183,'1.วาง งบทดลอง 4 แถว'!$E$1680:$J$2518,4,0)</f>
        <v>0</v>
      </c>
      <c r="V183" s="378">
        <f>VLOOKUP($B183,'1.วาง งบทดลอง 4 แถว'!$E$1680:$J$2518,5,0)</f>
        <v>0</v>
      </c>
      <c r="W183" s="379">
        <f>VLOOKUP($B183,'1.วาง งบทดลอง 4 แถว'!$E$1680:$J$2518,6,0)</f>
        <v>0</v>
      </c>
      <c r="X183" s="380">
        <f t="shared" si="18"/>
        <v>0</v>
      </c>
      <c r="Y183" s="398"/>
      <c r="Z183" s="398"/>
      <c r="AA183" s="398"/>
      <c r="AB183" s="377">
        <f>VLOOKUP($B183,'1.วาง งบทดลอง 4 แถว'!$E$2519:$J$3357,3,0)</f>
        <v>0</v>
      </c>
      <c r="AC183" s="378">
        <f>VLOOKUP($B183,'1.วาง งบทดลอง 4 แถว'!$E$2519:$J$3357,4,0)</f>
        <v>0</v>
      </c>
      <c r="AD183" s="378">
        <f>VLOOKUP($B183,'1.วาง งบทดลอง 4 แถว'!$E$2519:$J$3357,5,0)</f>
        <v>0</v>
      </c>
      <c r="AE183" s="379">
        <f>VLOOKUP($B183,'1.วาง งบทดลอง 4 แถว'!$E$2519:$J$3357,6,0)</f>
        <v>0</v>
      </c>
      <c r="AF183" s="380">
        <f t="shared" si="19"/>
        <v>0</v>
      </c>
      <c r="AG183" s="397"/>
      <c r="AH183" s="398"/>
      <c r="AI183" s="398"/>
      <c r="AJ183" s="377">
        <f>VLOOKUP($B183,'1.วาง งบทดลอง 4 แถว'!$E$3358:$J$4196,3,0)</f>
        <v>0</v>
      </c>
      <c r="AK183" s="378">
        <f>VLOOKUP($B183,'1.วาง งบทดลอง 4 แถว'!$E$3358:$J$4196,4,0)</f>
        <v>0</v>
      </c>
      <c r="AL183" s="378">
        <f>VLOOKUP($B183,'1.วาง งบทดลอง 4 แถว'!$E$3358:$J$4196,5,0)</f>
        <v>0</v>
      </c>
      <c r="AM183" s="379">
        <f>VLOOKUP($B183,'1.วาง งบทดลอง 4 แถว'!$E$3358:$J$4196,6,0)</f>
        <v>0</v>
      </c>
      <c r="AN183" s="380">
        <f t="shared" si="20"/>
        <v>0</v>
      </c>
      <c r="AO183" s="398"/>
      <c r="AP183" s="398"/>
      <c r="AQ183" s="398"/>
      <c r="AR183" s="377">
        <f>VLOOKUP($B183,'1.วาง งบทดลอง 4 แถว'!$E$4197:$J$5035,3,0)</f>
        <v>0</v>
      </c>
      <c r="AS183" s="378">
        <f>VLOOKUP($B183,'1.วาง งบทดลอง 4 แถว'!$E$4197:$J$5035,4,0)</f>
        <v>0</v>
      </c>
      <c r="AT183" s="378">
        <f>VLOOKUP($B183,'1.วาง งบทดลอง 4 แถว'!$E$4197:$J$5035,5,0)</f>
        <v>0</v>
      </c>
      <c r="AU183" s="379">
        <f>VLOOKUP($B183,'1.วาง งบทดลอง 4 แถว'!$E$4197:$J$5035,6,0)</f>
        <v>0</v>
      </c>
      <c r="AV183" s="380">
        <f t="shared" si="21"/>
        <v>0</v>
      </c>
      <c r="AW183" s="397"/>
      <c r="AX183" s="398"/>
      <c r="AY183" s="398"/>
      <c r="AZ183" s="377">
        <f>VLOOKUP($B183,'1.วาง งบทดลอง 4 แถว'!$E$5036:$J$5874,3,0)</f>
        <v>0</v>
      </c>
      <c r="BA183" s="378">
        <f>VLOOKUP($B183,'1.วาง งบทดลอง 4 แถว'!$E$5036:$J$5874,4,0)</f>
        <v>0</v>
      </c>
      <c r="BB183" s="378">
        <f>VLOOKUP($B183,'1.วาง งบทดลอง 4 แถว'!$E$5036:$J$5874,5,0)</f>
        <v>0</v>
      </c>
      <c r="BC183" s="379">
        <f>VLOOKUP($B183,'1.วาง งบทดลอง 4 แถว'!$E$5036:$J$5874,6,0)</f>
        <v>0</v>
      </c>
      <c r="BD183" s="380">
        <f t="shared" si="22"/>
        <v>0</v>
      </c>
      <c r="BE183" s="397"/>
      <c r="BF183" s="398"/>
      <c r="BG183" s="398"/>
      <c r="BH183" s="377">
        <f>VLOOKUP($B183,'1.วาง งบทดลอง 4 แถว'!$E$5875:$J$6713,3,0)</f>
        <v>0</v>
      </c>
      <c r="BI183" s="378">
        <f>VLOOKUP($B183,'1.วาง งบทดลอง 4 แถว'!$E$5875:$J$6713,4,0)</f>
        <v>0</v>
      </c>
      <c r="BJ183" s="378">
        <f>VLOOKUP($B183,'1.วาง งบทดลอง 4 แถว'!$E$5875:$J$6713,5,0)</f>
        <v>0</v>
      </c>
      <c r="BK183" s="379">
        <f>VLOOKUP($B183,'1.วาง งบทดลอง 4 แถว'!$E$5875:$J$6713,6,0)</f>
        <v>0</v>
      </c>
      <c r="BL183" s="380">
        <f t="shared" si="23"/>
        <v>0</v>
      </c>
      <c r="BM183" s="398"/>
      <c r="BN183" s="398"/>
      <c r="BO183" s="399"/>
    </row>
    <row r="184" spans="1:67" s="200" customFormat="1" ht="19.5" customHeight="1">
      <c r="A184" s="374">
        <v>181</v>
      </c>
      <c r="B184" s="395" t="s">
        <v>586</v>
      </c>
      <c r="C184" s="396" t="s">
        <v>1451</v>
      </c>
      <c r="D184" s="377">
        <f>VLOOKUP($B184,'1.วาง งบทดลอง 4 แถว'!$E$2:$J$840,3,0)</f>
        <v>0</v>
      </c>
      <c r="E184" s="378">
        <f>VLOOKUP($B184,'1.วาง งบทดลอง 4 แถว'!$E$2:$J$840,4,0)</f>
        <v>0</v>
      </c>
      <c r="F184" s="378">
        <f>VLOOKUP($B184,'1.วาง งบทดลอง 4 แถว'!$E$2:$J$840,5,0)</f>
        <v>0</v>
      </c>
      <c r="G184" s="379">
        <f>VLOOKUP($B184,'1.วาง งบทดลอง 4 แถว'!$E$2:$J$840,6,0)</f>
        <v>0</v>
      </c>
      <c r="H184" s="380">
        <f t="shared" si="16"/>
        <v>0</v>
      </c>
      <c r="I184" s="397"/>
      <c r="J184" s="398"/>
      <c r="K184" s="398"/>
      <c r="L184" s="377">
        <f>VLOOKUP($B184,'1.วาง งบทดลอง 4 แถว'!$E$841:$J$1679,3,0)</f>
        <v>0</v>
      </c>
      <c r="M184" s="378">
        <f>VLOOKUP($B184,'1.วาง งบทดลอง 4 แถว'!$E$841:$J$1679,4,0)</f>
        <v>0</v>
      </c>
      <c r="N184" s="378">
        <f>VLOOKUP($B184,'1.วาง งบทดลอง 4 แถว'!$E$841:$J$1679,5,0)</f>
        <v>0</v>
      </c>
      <c r="O184" s="379">
        <f>VLOOKUP($B184,'1.วาง งบทดลอง 4 แถว'!$E$841:$J$1679,6,0)</f>
        <v>0</v>
      </c>
      <c r="P184" s="380">
        <f t="shared" si="17"/>
        <v>0</v>
      </c>
      <c r="Q184" s="397"/>
      <c r="R184" s="398"/>
      <c r="S184" s="399"/>
      <c r="T184" s="377">
        <f>VLOOKUP($B184,'1.วาง งบทดลอง 4 แถว'!$E$1680:$J$2518,3,0)</f>
        <v>0</v>
      </c>
      <c r="U184" s="378">
        <f>VLOOKUP($B184,'1.วาง งบทดลอง 4 แถว'!$E$1680:$J$2518,4,0)</f>
        <v>0</v>
      </c>
      <c r="V184" s="378">
        <f>VLOOKUP($B184,'1.วาง งบทดลอง 4 แถว'!$E$1680:$J$2518,5,0)</f>
        <v>0</v>
      </c>
      <c r="W184" s="379">
        <f>VLOOKUP($B184,'1.วาง งบทดลอง 4 แถว'!$E$1680:$J$2518,6,0)</f>
        <v>0</v>
      </c>
      <c r="X184" s="380">
        <f t="shared" si="18"/>
        <v>0</v>
      </c>
      <c r="Y184" s="398"/>
      <c r="Z184" s="398"/>
      <c r="AA184" s="398"/>
      <c r="AB184" s="377">
        <f>VLOOKUP($B184,'1.วาง งบทดลอง 4 แถว'!$E$2519:$J$3357,3,0)</f>
        <v>0</v>
      </c>
      <c r="AC184" s="378">
        <f>VLOOKUP($B184,'1.วาง งบทดลอง 4 แถว'!$E$2519:$J$3357,4,0)</f>
        <v>0</v>
      </c>
      <c r="AD184" s="378">
        <f>VLOOKUP($B184,'1.วาง งบทดลอง 4 แถว'!$E$2519:$J$3357,5,0)</f>
        <v>0</v>
      </c>
      <c r="AE184" s="379">
        <f>VLOOKUP($B184,'1.วาง งบทดลอง 4 แถว'!$E$2519:$J$3357,6,0)</f>
        <v>0</v>
      </c>
      <c r="AF184" s="380">
        <f t="shared" si="19"/>
        <v>0</v>
      </c>
      <c r="AG184" s="397"/>
      <c r="AH184" s="398"/>
      <c r="AI184" s="398"/>
      <c r="AJ184" s="377">
        <f>VLOOKUP($B184,'1.วาง งบทดลอง 4 แถว'!$E$3358:$J$4196,3,0)</f>
        <v>0</v>
      </c>
      <c r="AK184" s="378">
        <f>VLOOKUP($B184,'1.วาง งบทดลอง 4 แถว'!$E$3358:$J$4196,4,0)</f>
        <v>0</v>
      </c>
      <c r="AL184" s="378">
        <f>VLOOKUP($B184,'1.วาง งบทดลอง 4 แถว'!$E$3358:$J$4196,5,0)</f>
        <v>0</v>
      </c>
      <c r="AM184" s="379">
        <f>VLOOKUP($B184,'1.วาง งบทดลอง 4 แถว'!$E$3358:$J$4196,6,0)</f>
        <v>0</v>
      </c>
      <c r="AN184" s="380">
        <f t="shared" si="20"/>
        <v>0</v>
      </c>
      <c r="AO184" s="398"/>
      <c r="AP184" s="398"/>
      <c r="AQ184" s="398"/>
      <c r="AR184" s="377">
        <f>VLOOKUP($B184,'1.วาง งบทดลอง 4 แถว'!$E$4197:$J$5035,3,0)</f>
        <v>0</v>
      </c>
      <c r="AS184" s="378">
        <f>VLOOKUP($B184,'1.วาง งบทดลอง 4 แถว'!$E$4197:$J$5035,4,0)</f>
        <v>0</v>
      </c>
      <c r="AT184" s="378">
        <f>VLOOKUP($B184,'1.วาง งบทดลอง 4 แถว'!$E$4197:$J$5035,5,0)</f>
        <v>0</v>
      </c>
      <c r="AU184" s="379">
        <f>VLOOKUP($B184,'1.วาง งบทดลอง 4 แถว'!$E$4197:$J$5035,6,0)</f>
        <v>0</v>
      </c>
      <c r="AV184" s="380">
        <f t="shared" si="21"/>
        <v>0</v>
      </c>
      <c r="AW184" s="397"/>
      <c r="AX184" s="398"/>
      <c r="AY184" s="398"/>
      <c r="AZ184" s="377">
        <f>VLOOKUP($B184,'1.วาง งบทดลอง 4 แถว'!$E$5036:$J$5874,3,0)</f>
        <v>0</v>
      </c>
      <c r="BA184" s="378">
        <f>VLOOKUP($B184,'1.วาง งบทดลอง 4 แถว'!$E$5036:$J$5874,4,0)</f>
        <v>0</v>
      </c>
      <c r="BB184" s="378">
        <f>VLOOKUP($B184,'1.วาง งบทดลอง 4 แถว'!$E$5036:$J$5874,5,0)</f>
        <v>0</v>
      </c>
      <c r="BC184" s="379">
        <f>VLOOKUP($B184,'1.วาง งบทดลอง 4 แถว'!$E$5036:$J$5874,6,0)</f>
        <v>0</v>
      </c>
      <c r="BD184" s="380">
        <f t="shared" si="22"/>
        <v>0</v>
      </c>
      <c r="BE184" s="397"/>
      <c r="BF184" s="398"/>
      <c r="BG184" s="398"/>
      <c r="BH184" s="377">
        <f>VLOOKUP($B184,'1.วาง งบทดลอง 4 แถว'!$E$5875:$J$6713,3,0)</f>
        <v>0</v>
      </c>
      <c r="BI184" s="378">
        <f>VLOOKUP($B184,'1.วาง งบทดลอง 4 แถว'!$E$5875:$J$6713,4,0)</f>
        <v>0</v>
      </c>
      <c r="BJ184" s="378">
        <f>VLOOKUP($B184,'1.วาง งบทดลอง 4 แถว'!$E$5875:$J$6713,5,0)</f>
        <v>0</v>
      </c>
      <c r="BK184" s="379">
        <f>VLOOKUP($B184,'1.วาง งบทดลอง 4 แถว'!$E$5875:$J$6713,6,0)</f>
        <v>0</v>
      </c>
      <c r="BL184" s="380">
        <f t="shared" si="23"/>
        <v>0</v>
      </c>
      <c r="BM184" s="398"/>
      <c r="BN184" s="398"/>
      <c r="BO184" s="399"/>
    </row>
    <row r="185" spans="1:67" s="200" customFormat="1" ht="19.5" customHeight="1">
      <c r="A185" s="374">
        <v>182</v>
      </c>
      <c r="B185" s="395" t="s">
        <v>587</v>
      </c>
      <c r="C185" s="396" t="s">
        <v>83</v>
      </c>
      <c r="D185" s="377">
        <f>VLOOKUP($B185,'1.วาง งบทดลอง 4 แถว'!$E$2:$J$840,3,0)</f>
        <v>0</v>
      </c>
      <c r="E185" s="378">
        <f>VLOOKUP($B185,'1.วาง งบทดลอง 4 แถว'!$E$2:$J$840,4,0)</f>
        <v>0</v>
      </c>
      <c r="F185" s="378">
        <f>VLOOKUP($B185,'1.วาง งบทดลอง 4 แถว'!$E$2:$J$840,5,0)</f>
        <v>4401216.9400000004</v>
      </c>
      <c r="G185" s="379">
        <f>VLOOKUP($B185,'1.วาง งบทดลอง 4 แถว'!$E$2:$J$840,6,0)</f>
        <v>0</v>
      </c>
      <c r="H185" s="380">
        <f t="shared" si="16"/>
        <v>4401216.9400000004</v>
      </c>
      <c r="I185" s="397"/>
      <c r="J185" s="398"/>
      <c r="K185" s="398"/>
      <c r="L185" s="377">
        <f>VLOOKUP($B185,'1.วาง งบทดลอง 4 แถว'!$E$841:$J$1679,3,0)</f>
        <v>0</v>
      </c>
      <c r="M185" s="378">
        <f>VLOOKUP($B185,'1.วาง งบทดลอง 4 แถว'!$E$841:$J$1679,4,0)</f>
        <v>0</v>
      </c>
      <c r="N185" s="378">
        <f>VLOOKUP($B185,'1.วาง งบทดลอง 4 แถว'!$E$841:$J$1679,5,0)</f>
        <v>12000</v>
      </c>
      <c r="O185" s="379">
        <f>VLOOKUP($B185,'1.วาง งบทดลอง 4 แถว'!$E$841:$J$1679,6,0)</f>
        <v>0</v>
      </c>
      <c r="P185" s="380">
        <f t="shared" si="17"/>
        <v>12000</v>
      </c>
      <c r="Q185" s="397"/>
      <c r="R185" s="398"/>
      <c r="S185" s="399"/>
      <c r="T185" s="377">
        <f>VLOOKUP($B185,'1.วาง งบทดลอง 4 แถว'!$E$1680:$J$2518,3,0)</f>
        <v>0</v>
      </c>
      <c r="U185" s="378">
        <f>VLOOKUP($B185,'1.วาง งบทดลอง 4 แถว'!$E$1680:$J$2518,4,0)</f>
        <v>0</v>
      </c>
      <c r="V185" s="378">
        <f>VLOOKUP($B185,'1.วาง งบทดลอง 4 แถว'!$E$1680:$J$2518,5,0)</f>
        <v>0</v>
      </c>
      <c r="W185" s="379">
        <f>VLOOKUP($B185,'1.วาง งบทดลอง 4 แถว'!$E$1680:$J$2518,6,0)</f>
        <v>0</v>
      </c>
      <c r="X185" s="380">
        <f t="shared" si="18"/>
        <v>0</v>
      </c>
      <c r="Y185" s="398"/>
      <c r="Z185" s="398"/>
      <c r="AA185" s="398"/>
      <c r="AB185" s="377">
        <f>VLOOKUP($B185,'1.วาง งบทดลอง 4 แถว'!$E$2519:$J$3357,3,0)</f>
        <v>0</v>
      </c>
      <c r="AC185" s="378">
        <f>VLOOKUP($B185,'1.วาง งบทดลอง 4 แถว'!$E$2519:$J$3357,4,0)</f>
        <v>0</v>
      </c>
      <c r="AD185" s="378">
        <f>VLOOKUP($B185,'1.วาง งบทดลอง 4 แถว'!$E$2519:$J$3357,5,0)</f>
        <v>1409150</v>
      </c>
      <c r="AE185" s="379">
        <f>VLOOKUP($B185,'1.วาง งบทดลอง 4 แถว'!$E$2519:$J$3357,6,0)</f>
        <v>0</v>
      </c>
      <c r="AF185" s="380">
        <f t="shared" si="19"/>
        <v>1409150</v>
      </c>
      <c r="AG185" s="397"/>
      <c r="AH185" s="398"/>
      <c r="AI185" s="398"/>
      <c r="AJ185" s="377">
        <f>VLOOKUP($B185,'1.วาง งบทดลอง 4 แถว'!$E$3358:$J$4196,3,0)</f>
        <v>0</v>
      </c>
      <c r="AK185" s="378">
        <f>VLOOKUP($B185,'1.วาง งบทดลอง 4 แถว'!$E$3358:$J$4196,4,0)</f>
        <v>0</v>
      </c>
      <c r="AL185" s="378">
        <f>VLOOKUP($B185,'1.วาง งบทดลอง 4 แถว'!$E$3358:$J$4196,5,0)</f>
        <v>1345752.5</v>
      </c>
      <c r="AM185" s="379">
        <f>VLOOKUP($B185,'1.วาง งบทดลอง 4 แถว'!$E$3358:$J$4196,6,0)</f>
        <v>0</v>
      </c>
      <c r="AN185" s="380">
        <f t="shared" si="20"/>
        <v>1345752.5</v>
      </c>
      <c r="AO185" s="398"/>
      <c r="AP185" s="398"/>
      <c r="AQ185" s="398"/>
      <c r="AR185" s="377">
        <f>VLOOKUP($B185,'1.วาง งบทดลอง 4 แถว'!$E$4197:$J$5035,3,0)</f>
        <v>0</v>
      </c>
      <c r="AS185" s="378">
        <f>VLOOKUP($B185,'1.วาง งบทดลอง 4 แถว'!$E$4197:$J$5035,4,0)</f>
        <v>0</v>
      </c>
      <c r="AT185" s="378">
        <f>VLOOKUP($B185,'1.วาง งบทดลอง 4 แถว'!$E$4197:$J$5035,5,0)</f>
        <v>1016261</v>
      </c>
      <c r="AU185" s="379">
        <f>VLOOKUP($B185,'1.วาง งบทดลอง 4 แถว'!$E$4197:$J$5035,6,0)</f>
        <v>0</v>
      </c>
      <c r="AV185" s="380">
        <f t="shared" si="21"/>
        <v>1016261</v>
      </c>
      <c r="AW185" s="397"/>
      <c r="AX185" s="398"/>
      <c r="AY185" s="398"/>
      <c r="AZ185" s="377">
        <f>VLOOKUP($B185,'1.วาง งบทดลอง 4 แถว'!$E$5036:$J$5874,3,0)</f>
        <v>0</v>
      </c>
      <c r="BA185" s="378">
        <f>VLOOKUP($B185,'1.วาง งบทดลอง 4 แถว'!$E$5036:$J$5874,4,0)</f>
        <v>0</v>
      </c>
      <c r="BB185" s="378">
        <f>VLOOKUP($B185,'1.วาง งบทดลอง 4 แถว'!$E$5036:$J$5874,5,0)</f>
        <v>1550016.75</v>
      </c>
      <c r="BC185" s="379">
        <f>VLOOKUP($B185,'1.วาง งบทดลอง 4 แถว'!$E$5036:$J$5874,6,0)</f>
        <v>0</v>
      </c>
      <c r="BD185" s="380">
        <f t="shared" si="22"/>
        <v>1550016.75</v>
      </c>
      <c r="BE185" s="397"/>
      <c r="BF185" s="398"/>
      <c r="BG185" s="398"/>
      <c r="BH185" s="377">
        <f>VLOOKUP($B185,'1.วาง งบทดลอง 4 แถว'!$E$5875:$J$6713,3,0)</f>
        <v>0</v>
      </c>
      <c r="BI185" s="378">
        <f>VLOOKUP($B185,'1.วาง งบทดลอง 4 แถว'!$E$5875:$J$6713,4,0)</f>
        <v>0</v>
      </c>
      <c r="BJ185" s="378">
        <f>VLOOKUP($B185,'1.วาง งบทดลอง 4 แถว'!$E$5875:$J$6713,5,0)</f>
        <v>0</v>
      </c>
      <c r="BK185" s="379">
        <f>VLOOKUP($B185,'1.วาง งบทดลอง 4 แถว'!$E$5875:$J$6713,6,0)</f>
        <v>0</v>
      </c>
      <c r="BL185" s="380">
        <f t="shared" si="23"/>
        <v>0</v>
      </c>
      <c r="BM185" s="398"/>
      <c r="BN185" s="398"/>
      <c r="BO185" s="399"/>
    </row>
    <row r="186" spans="1:67" ht="19.5" customHeight="1">
      <c r="A186" s="374">
        <v>183</v>
      </c>
      <c r="B186" s="375" t="s">
        <v>588</v>
      </c>
      <c r="C186" s="376" t="s">
        <v>84</v>
      </c>
      <c r="D186" s="377">
        <f>VLOOKUP($B186,'1.วาง งบทดลอง 4 แถว'!$E$2:$J$840,3,0)</f>
        <v>0</v>
      </c>
      <c r="E186" s="378">
        <f>VLOOKUP($B186,'1.วาง งบทดลอง 4 แถว'!$E$2:$J$840,4,0)</f>
        <v>0</v>
      </c>
      <c r="F186" s="378">
        <f>VLOOKUP($B186,'1.วาง งบทดลอง 4 แถว'!$E$2:$J$840,5,0)</f>
        <v>0</v>
      </c>
      <c r="G186" s="379">
        <f>VLOOKUP($B186,'1.วาง งบทดลอง 4 แถว'!$E$2:$J$840,6,0)</f>
        <v>0</v>
      </c>
      <c r="H186" s="380">
        <f t="shared" si="16"/>
        <v>0</v>
      </c>
      <c r="I186" s="384"/>
      <c r="J186" s="385"/>
      <c r="K186" s="385"/>
      <c r="L186" s="377">
        <f>VLOOKUP($B186,'1.วาง งบทดลอง 4 แถว'!$E$841:$J$1679,3,0)</f>
        <v>0</v>
      </c>
      <c r="M186" s="378">
        <f>VLOOKUP($B186,'1.วาง งบทดลอง 4 แถว'!$E$841:$J$1679,4,0)</f>
        <v>0</v>
      </c>
      <c r="N186" s="378">
        <f>VLOOKUP($B186,'1.วาง งบทดลอง 4 แถว'!$E$841:$J$1679,5,0)</f>
        <v>0</v>
      </c>
      <c r="O186" s="379">
        <f>VLOOKUP($B186,'1.วาง งบทดลอง 4 แถว'!$E$841:$J$1679,6,0)</f>
        <v>0</v>
      </c>
      <c r="P186" s="380">
        <f t="shared" si="17"/>
        <v>0</v>
      </c>
      <c r="Q186" s="384"/>
      <c r="R186" s="385"/>
      <c r="S186" s="386"/>
      <c r="T186" s="377">
        <f>VLOOKUP($B186,'1.วาง งบทดลอง 4 แถว'!$E$1680:$J$2518,3,0)</f>
        <v>0</v>
      </c>
      <c r="U186" s="378">
        <f>VLOOKUP($B186,'1.วาง งบทดลอง 4 แถว'!$E$1680:$J$2518,4,0)</f>
        <v>0</v>
      </c>
      <c r="V186" s="378">
        <f>VLOOKUP($B186,'1.วาง งบทดลอง 4 แถว'!$E$1680:$J$2518,5,0)</f>
        <v>0</v>
      </c>
      <c r="W186" s="379">
        <f>VLOOKUP($B186,'1.วาง งบทดลอง 4 แถว'!$E$1680:$J$2518,6,0)</f>
        <v>0</v>
      </c>
      <c r="X186" s="380">
        <f t="shared" si="18"/>
        <v>0</v>
      </c>
      <c r="Y186" s="385"/>
      <c r="Z186" s="385"/>
      <c r="AA186" s="385"/>
      <c r="AB186" s="377">
        <f>VLOOKUP($B186,'1.วาง งบทดลอง 4 แถว'!$E$2519:$J$3357,3,0)</f>
        <v>0</v>
      </c>
      <c r="AC186" s="378">
        <f>VLOOKUP($B186,'1.วาง งบทดลอง 4 แถว'!$E$2519:$J$3357,4,0)</f>
        <v>0</v>
      </c>
      <c r="AD186" s="378">
        <f>VLOOKUP($B186,'1.วาง งบทดลอง 4 แถว'!$E$2519:$J$3357,5,0)</f>
        <v>0</v>
      </c>
      <c r="AE186" s="379">
        <f>VLOOKUP($B186,'1.วาง งบทดลอง 4 แถว'!$E$2519:$J$3357,6,0)</f>
        <v>0</v>
      </c>
      <c r="AF186" s="380">
        <f t="shared" si="19"/>
        <v>0</v>
      </c>
      <c r="AG186" s="384"/>
      <c r="AH186" s="385"/>
      <c r="AI186" s="385"/>
      <c r="AJ186" s="377">
        <f>VLOOKUP($B186,'1.วาง งบทดลอง 4 แถว'!$E$3358:$J$4196,3,0)</f>
        <v>0</v>
      </c>
      <c r="AK186" s="378">
        <f>VLOOKUP($B186,'1.วาง งบทดลอง 4 แถว'!$E$3358:$J$4196,4,0)</f>
        <v>0</v>
      </c>
      <c r="AL186" s="378">
        <f>VLOOKUP($B186,'1.วาง งบทดลอง 4 แถว'!$E$3358:$J$4196,5,0)</f>
        <v>0</v>
      </c>
      <c r="AM186" s="379">
        <f>VLOOKUP($B186,'1.วาง งบทดลอง 4 แถว'!$E$3358:$J$4196,6,0)</f>
        <v>0</v>
      </c>
      <c r="AN186" s="380">
        <f t="shared" si="20"/>
        <v>0</v>
      </c>
      <c r="AO186" s="385"/>
      <c r="AP186" s="385"/>
      <c r="AQ186" s="385"/>
      <c r="AR186" s="377">
        <f>VLOOKUP($B186,'1.วาง งบทดลอง 4 แถว'!$E$4197:$J$5035,3,0)</f>
        <v>0</v>
      </c>
      <c r="AS186" s="378">
        <f>VLOOKUP($B186,'1.วาง งบทดลอง 4 แถว'!$E$4197:$J$5035,4,0)</f>
        <v>0</v>
      </c>
      <c r="AT186" s="378">
        <f>VLOOKUP($B186,'1.วาง งบทดลอง 4 แถว'!$E$4197:$J$5035,5,0)</f>
        <v>0</v>
      </c>
      <c r="AU186" s="379">
        <f>VLOOKUP($B186,'1.วาง งบทดลอง 4 แถว'!$E$4197:$J$5035,6,0)</f>
        <v>0</v>
      </c>
      <c r="AV186" s="380">
        <f t="shared" si="21"/>
        <v>0</v>
      </c>
      <c r="AW186" s="384"/>
      <c r="AX186" s="385"/>
      <c r="AY186" s="385"/>
      <c r="AZ186" s="377">
        <f>VLOOKUP($B186,'1.วาง งบทดลอง 4 แถว'!$E$5036:$J$5874,3,0)</f>
        <v>0</v>
      </c>
      <c r="BA186" s="378">
        <f>VLOOKUP($B186,'1.วาง งบทดลอง 4 แถว'!$E$5036:$J$5874,4,0)</f>
        <v>0</v>
      </c>
      <c r="BB186" s="378">
        <f>VLOOKUP($B186,'1.วาง งบทดลอง 4 แถว'!$E$5036:$J$5874,5,0)</f>
        <v>0</v>
      </c>
      <c r="BC186" s="379">
        <f>VLOOKUP($B186,'1.วาง งบทดลอง 4 แถว'!$E$5036:$J$5874,6,0)</f>
        <v>0</v>
      </c>
      <c r="BD186" s="380">
        <f t="shared" si="22"/>
        <v>0</v>
      </c>
      <c r="BE186" s="384"/>
      <c r="BF186" s="385"/>
      <c r="BG186" s="385"/>
      <c r="BH186" s="377">
        <f>VLOOKUP($B186,'1.วาง งบทดลอง 4 แถว'!$E$5875:$J$6713,3,0)</f>
        <v>0</v>
      </c>
      <c r="BI186" s="378">
        <f>VLOOKUP($B186,'1.วาง งบทดลอง 4 แถว'!$E$5875:$J$6713,4,0)</f>
        <v>0</v>
      </c>
      <c r="BJ186" s="378">
        <f>VLOOKUP($B186,'1.วาง งบทดลอง 4 แถว'!$E$5875:$J$6713,5,0)</f>
        <v>0</v>
      </c>
      <c r="BK186" s="379">
        <f>VLOOKUP($B186,'1.วาง งบทดลอง 4 แถว'!$E$5875:$J$6713,6,0)</f>
        <v>0</v>
      </c>
      <c r="BL186" s="380">
        <f t="shared" si="23"/>
        <v>0</v>
      </c>
      <c r="BM186" s="385"/>
      <c r="BN186" s="385"/>
      <c r="BO186" s="386"/>
    </row>
    <row r="187" spans="1:67" s="200" customFormat="1" ht="19.5" customHeight="1">
      <c r="A187" s="374">
        <v>184</v>
      </c>
      <c r="B187" s="395" t="s">
        <v>589</v>
      </c>
      <c r="C187" s="396" t="s">
        <v>1452</v>
      </c>
      <c r="D187" s="377">
        <f>VLOOKUP($B187,'1.วาง งบทดลอง 4 แถว'!$E$2:$J$840,3,0)</f>
        <v>0</v>
      </c>
      <c r="E187" s="378">
        <f>VLOOKUP($B187,'1.วาง งบทดลอง 4 แถว'!$E$2:$J$840,4,0)</f>
        <v>14516.68</v>
      </c>
      <c r="F187" s="378">
        <f>VLOOKUP($B187,'1.วาง งบทดลอง 4 แถว'!$E$2:$J$840,5,0)</f>
        <v>0</v>
      </c>
      <c r="G187" s="379">
        <f>VLOOKUP($B187,'1.วาง งบทดลอง 4 แถว'!$E$2:$J$840,6,0)</f>
        <v>3987609.28</v>
      </c>
      <c r="H187" s="380">
        <f t="shared" si="16"/>
        <v>-3987609.28</v>
      </c>
      <c r="I187" s="397"/>
      <c r="J187" s="398"/>
      <c r="K187" s="398"/>
      <c r="L187" s="377">
        <f>VLOOKUP($B187,'1.วาง งบทดลอง 4 แถว'!$E$841:$J$1679,3,0)</f>
        <v>0</v>
      </c>
      <c r="M187" s="378">
        <f>VLOOKUP($B187,'1.วาง งบทดลอง 4 แถว'!$E$841:$J$1679,4,0)</f>
        <v>0</v>
      </c>
      <c r="N187" s="378">
        <f>VLOOKUP($B187,'1.วาง งบทดลอง 4 แถว'!$E$841:$J$1679,5,0)</f>
        <v>0</v>
      </c>
      <c r="O187" s="379">
        <f>VLOOKUP($B187,'1.วาง งบทดลอง 4 แถว'!$E$841:$J$1679,6,0)</f>
        <v>11999</v>
      </c>
      <c r="P187" s="380">
        <f t="shared" si="17"/>
        <v>-11999</v>
      </c>
      <c r="Q187" s="397"/>
      <c r="R187" s="398"/>
      <c r="S187" s="399"/>
      <c r="T187" s="377">
        <f>VLOOKUP($B187,'1.วาง งบทดลอง 4 แถว'!$E$1680:$J$2518,3,0)</f>
        <v>0</v>
      </c>
      <c r="U187" s="378">
        <f>VLOOKUP($B187,'1.วาง งบทดลอง 4 แถว'!$E$1680:$J$2518,4,0)</f>
        <v>0</v>
      </c>
      <c r="V187" s="378">
        <f>VLOOKUP($B187,'1.วาง งบทดลอง 4 แถว'!$E$1680:$J$2518,5,0)</f>
        <v>0</v>
      </c>
      <c r="W187" s="379">
        <f>VLOOKUP($B187,'1.วาง งบทดลอง 4 แถว'!$E$1680:$J$2518,6,0)</f>
        <v>0</v>
      </c>
      <c r="X187" s="380">
        <f t="shared" si="18"/>
        <v>0</v>
      </c>
      <c r="Y187" s="398"/>
      <c r="Z187" s="398"/>
      <c r="AA187" s="398"/>
      <c r="AB187" s="377">
        <f>VLOOKUP($B187,'1.วาง งบทดลอง 4 แถว'!$E$2519:$J$3357,3,0)</f>
        <v>0</v>
      </c>
      <c r="AC187" s="378">
        <f>VLOOKUP($B187,'1.วาง งบทดลอง 4 แถว'!$E$2519:$J$3357,4,0)</f>
        <v>0</v>
      </c>
      <c r="AD187" s="378">
        <f>VLOOKUP($B187,'1.วาง งบทดลอง 4 แถว'!$E$2519:$J$3357,5,0)</f>
        <v>0</v>
      </c>
      <c r="AE187" s="379">
        <f>VLOOKUP($B187,'1.วาง งบทดลอง 4 แถว'!$E$2519:$J$3357,6,0)</f>
        <v>1314163.3</v>
      </c>
      <c r="AF187" s="380">
        <f t="shared" si="19"/>
        <v>-1314163.3</v>
      </c>
      <c r="AG187" s="397"/>
      <c r="AH187" s="398"/>
      <c r="AI187" s="398"/>
      <c r="AJ187" s="377">
        <f>VLOOKUP($B187,'1.วาง งบทดลอง 4 แถว'!$E$3358:$J$4196,3,0)</f>
        <v>0</v>
      </c>
      <c r="AK187" s="378">
        <f>VLOOKUP($B187,'1.วาง งบทดลอง 4 แถว'!$E$3358:$J$4196,4,0)</f>
        <v>0</v>
      </c>
      <c r="AL187" s="378">
        <f>VLOOKUP($B187,'1.วาง งบทดลอง 4 แถว'!$E$3358:$J$4196,5,0)</f>
        <v>0</v>
      </c>
      <c r="AM187" s="379">
        <f>VLOOKUP($B187,'1.วาง งบทดลอง 4 แถว'!$E$3358:$J$4196,6,0)</f>
        <v>1345705.5</v>
      </c>
      <c r="AN187" s="380">
        <f t="shared" si="20"/>
        <v>-1345705.5</v>
      </c>
      <c r="AO187" s="398"/>
      <c r="AP187" s="398"/>
      <c r="AQ187" s="398"/>
      <c r="AR187" s="377">
        <f>VLOOKUP($B187,'1.วาง งบทดลอง 4 แถว'!$E$4197:$J$5035,3,0)</f>
        <v>0</v>
      </c>
      <c r="AS187" s="378">
        <f>VLOOKUP($B187,'1.วาง งบทดลอง 4 แถว'!$E$4197:$J$5035,4,0)</f>
        <v>0</v>
      </c>
      <c r="AT187" s="378">
        <f>VLOOKUP($B187,'1.วาง งบทดลอง 4 แถว'!$E$4197:$J$5035,5,0)</f>
        <v>0</v>
      </c>
      <c r="AU187" s="379">
        <f>VLOOKUP($B187,'1.วาง งบทดลอง 4 แถว'!$E$4197:$J$5035,6,0)</f>
        <v>1016232</v>
      </c>
      <c r="AV187" s="380">
        <f t="shared" si="21"/>
        <v>-1016232</v>
      </c>
      <c r="AW187" s="397"/>
      <c r="AX187" s="398"/>
      <c r="AY187" s="398"/>
      <c r="AZ187" s="377">
        <f>VLOOKUP($B187,'1.วาง งบทดลอง 4 แถว'!$E$5036:$J$5874,3,0)</f>
        <v>0</v>
      </c>
      <c r="BA187" s="378">
        <f>VLOOKUP($B187,'1.วาง งบทดลอง 4 แถว'!$E$5036:$J$5874,4,0)</f>
        <v>0</v>
      </c>
      <c r="BB187" s="378">
        <f>VLOOKUP($B187,'1.วาง งบทดลอง 4 แถว'!$E$5036:$J$5874,5,0)</f>
        <v>0</v>
      </c>
      <c r="BC187" s="379">
        <f>VLOOKUP($B187,'1.วาง งบทดลอง 4 แถว'!$E$5036:$J$5874,6,0)</f>
        <v>1549975.75</v>
      </c>
      <c r="BD187" s="380">
        <f t="shared" si="22"/>
        <v>-1549975.75</v>
      </c>
      <c r="BE187" s="397"/>
      <c r="BF187" s="398"/>
      <c r="BG187" s="398"/>
      <c r="BH187" s="377">
        <f>VLOOKUP($B187,'1.วาง งบทดลอง 4 แถว'!$E$5875:$J$6713,3,0)</f>
        <v>0</v>
      </c>
      <c r="BI187" s="378">
        <f>VLOOKUP($B187,'1.วาง งบทดลอง 4 แถว'!$E$5875:$J$6713,4,0)</f>
        <v>0</v>
      </c>
      <c r="BJ187" s="378">
        <f>VLOOKUP($B187,'1.วาง งบทดลอง 4 แถว'!$E$5875:$J$6713,5,0)</f>
        <v>0</v>
      </c>
      <c r="BK187" s="379">
        <f>VLOOKUP($B187,'1.วาง งบทดลอง 4 แถว'!$E$5875:$J$6713,6,0)</f>
        <v>0</v>
      </c>
      <c r="BL187" s="380">
        <f t="shared" si="23"/>
        <v>0</v>
      </c>
      <c r="BM187" s="398"/>
      <c r="BN187" s="398"/>
      <c r="BO187" s="399"/>
    </row>
    <row r="188" spans="1:67" ht="19.5" customHeight="1">
      <c r="A188" s="374">
        <v>185</v>
      </c>
      <c r="B188" s="375" t="s">
        <v>590</v>
      </c>
      <c r="C188" s="376" t="s">
        <v>85</v>
      </c>
      <c r="D188" s="377">
        <f>VLOOKUP($B188,'1.วาง งบทดลอง 4 แถว'!$E$2:$J$840,3,0)</f>
        <v>0</v>
      </c>
      <c r="E188" s="378">
        <f>VLOOKUP($B188,'1.วาง งบทดลอง 4 แถว'!$E$2:$J$840,4,0)</f>
        <v>0</v>
      </c>
      <c r="F188" s="378">
        <f>VLOOKUP($B188,'1.วาง งบทดลอง 4 แถว'!$E$2:$J$840,5,0)</f>
        <v>40246218</v>
      </c>
      <c r="G188" s="379">
        <f>VLOOKUP($B188,'1.วาง งบทดลอง 4 แถว'!$E$2:$J$840,6,0)</f>
        <v>0</v>
      </c>
      <c r="H188" s="380">
        <f t="shared" si="16"/>
        <v>40246218</v>
      </c>
      <c r="I188" s="384"/>
      <c r="J188" s="385"/>
      <c r="K188" s="385"/>
      <c r="L188" s="377">
        <f>VLOOKUP($B188,'1.วาง งบทดลอง 4 แถว'!$E$841:$J$1679,3,0)</f>
        <v>0</v>
      </c>
      <c r="M188" s="378">
        <f>VLOOKUP($B188,'1.วาง งบทดลอง 4 แถว'!$E$841:$J$1679,4,0)</f>
        <v>0</v>
      </c>
      <c r="N188" s="378">
        <f>VLOOKUP($B188,'1.วาง งบทดลอง 4 แถว'!$E$841:$J$1679,5,0)</f>
        <v>7196428</v>
      </c>
      <c r="O188" s="379">
        <f>VLOOKUP($B188,'1.วาง งบทดลอง 4 แถว'!$E$841:$J$1679,6,0)</f>
        <v>0</v>
      </c>
      <c r="P188" s="380">
        <f t="shared" si="17"/>
        <v>7196428</v>
      </c>
      <c r="Q188" s="384"/>
      <c r="R188" s="385"/>
      <c r="S188" s="386"/>
      <c r="T188" s="377">
        <f>VLOOKUP($B188,'1.วาง งบทดลอง 4 แถว'!$E$1680:$J$2518,3,0)</f>
        <v>0</v>
      </c>
      <c r="U188" s="378">
        <f>VLOOKUP($B188,'1.วาง งบทดลอง 4 แถว'!$E$1680:$J$2518,4,0)</f>
        <v>0</v>
      </c>
      <c r="V188" s="378">
        <f>VLOOKUP($B188,'1.วาง งบทดลอง 4 แถว'!$E$1680:$J$2518,5,0)</f>
        <v>8113350</v>
      </c>
      <c r="W188" s="379">
        <f>VLOOKUP($B188,'1.วาง งบทดลอง 4 แถว'!$E$1680:$J$2518,6,0)</f>
        <v>0</v>
      </c>
      <c r="X188" s="380">
        <f t="shared" si="18"/>
        <v>8113350</v>
      </c>
      <c r="Y188" s="385"/>
      <c r="Z188" s="385"/>
      <c r="AA188" s="385"/>
      <c r="AB188" s="377">
        <f>VLOOKUP($B188,'1.วาง งบทดลอง 4 แถว'!$E$2519:$J$3357,3,0)</f>
        <v>0</v>
      </c>
      <c r="AC188" s="378">
        <f>VLOOKUP($B188,'1.วาง งบทดลอง 4 แถว'!$E$2519:$J$3357,4,0)</f>
        <v>0</v>
      </c>
      <c r="AD188" s="378">
        <f>VLOOKUP($B188,'1.วาง งบทดลอง 4 แถว'!$E$2519:$J$3357,5,0)</f>
        <v>5367800</v>
      </c>
      <c r="AE188" s="379">
        <f>VLOOKUP($B188,'1.วาง งบทดลอง 4 แถว'!$E$2519:$J$3357,6,0)</f>
        <v>0</v>
      </c>
      <c r="AF188" s="380">
        <f t="shared" si="19"/>
        <v>5367800</v>
      </c>
      <c r="AG188" s="384"/>
      <c r="AH188" s="385"/>
      <c r="AI188" s="385"/>
      <c r="AJ188" s="377">
        <f>VLOOKUP($B188,'1.วาง งบทดลอง 4 แถว'!$E$3358:$J$4196,3,0)</f>
        <v>0</v>
      </c>
      <c r="AK188" s="378">
        <f>VLOOKUP($B188,'1.วาง งบทดลอง 4 แถว'!$E$3358:$J$4196,4,0)</f>
        <v>0</v>
      </c>
      <c r="AL188" s="378">
        <f>VLOOKUP($B188,'1.วาง งบทดลอง 4 แถว'!$E$3358:$J$4196,5,0)</f>
        <v>6798000</v>
      </c>
      <c r="AM188" s="379">
        <f>VLOOKUP($B188,'1.วาง งบทดลอง 4 แถว'!$E$3358:$J$4196,6,0)</f>
        <v>0</v>
      </c>
      <c r="AN188" s="380">
        <f t="shared" si="20"/>
        <v>6798000</v>
      </c>
      <c r="AO188" s="385"/>
      <c r="AP188" s="385"/>
      <c r="AQ188" s="385"/>
      <c r="AR188" s="377">
        <f>VLOOKUP($B188,'1.วาง งบทดลอง 4 แถว'!$E$4197:$J$5035,3,0)</f>
        <v>0</v>
      </c>
      <c r="AS188" s="378">
        <f>VLOOKUP($B188,'1.วาง งบทดลอง 4 แถว'!$E$4197:$J$5035,4,0)</f>
        <v>0</v>
      </c>
      <c r="AT188" s="378">
        <f>VLOOKUP($B188,'1.วาง งบทดลอง 4 แถว'!$E$4197:$J$5035,5,0)</f>
        <v>6826000</v>
      </c>
      <c r="AU188" s="379">
        <f>VLOOKUP($B188,'1.วาง งบทดลอง 4 แถว'!$E$4197:$J$5035,6,0)</f>
        <v>0</v>
      </c>
      <c r="AV188" s="380">
        <f t="shared" si="21"/>
        <v>6826000</v>
      </c>
      <c r="AW188" s="384"/>
      <c r="AX188" s="385"/>
      <c r="AY188" s="385"/>
      <c r="AZ188" s="377">
        <f>VLOOKUP($B188,'1.วาง งบทดลอง 4 แถว'!$E$5036:$J$5874,3,0)</f>
        <v>0</v>
      </c>
      <c r="BA188" s="378">
        <f>VLOOKUP($B188,'1.วาง งบทดลอง 4 แถว'!$E$5036:$J$5874,4,0)</f>
        <v>0</v>
      </c>
      <c r="BB188" s="378">
        <f>VLOOKUP($B188,'1.วาง งบทดลอง 4 แถว'!$E$5036:$J$5874,5,0)</f>
        <v>7853502</v>
      </c>
      <c r="BC188" s="379">
        <f>VLOOKUP($B188,'1.วาง งบทดลอง 4 แถว'!$E$5036:$J$5874,6,0)</f>
        <v>0</v>
      </c>
      <c r="BD188" s="380">
        <f t="shared" si="22"/>
        <v>7853502</v>
      </c>
      <c r="BE188" s="384"/>
      <c r="BF188" s="385"/>
      <c r="BG188" s="385"/>
      <c r="BH188" s="377">
        <f>VLOOKUP($B188,'1.วาง งบทดลอง 4 แถว'!$E$5875:$J$6713,3,0)</f>
        <v>0</v>
      </c>
      <c r="BI188" s="378">
        <f>VLOOKUP($B188,'1.วาง งบทดลอง 4 แถว'!$E$5875:$J$6713,4,0)</f>
        <v>0</v>
      </c>
      <c r="BJ188" s="378">
        <f>VLOOKUP($B188,'1.วาง งบทดลอง 4 แถว'!$E$5875:$J$6713,5,0)</f>
        <v>0</v>
      </c>
      <c r="BK188" s="379">
        <f>VLOOKUP($B188,'1.วาง งบทดลอง 4 แถว'!$E$5875:$J$6713,6,0)</f>
        <v>0</v>
      </c>
      <c r="BL188" s="380">
        <f t="shared" si="23"/>
        <v>0</v>
      </c>
      <c r="BM188" s="385"/>
      <c r="BN188" s="385"/>
      <c r="BO188" s="386"/>
    </row>
    <row r="189" spans="1:67" ht="19.5" customHeight="1">
      <c r="A189" s="374">
        <v>186</v>
      </c>
      <c r="B189" s="375" t="s">
        <v>591</v>
      </c>
      <c r="C189" s="376" t="s">
        <v>86</v>
      </c>
      <c r="D189" s="377">
        <f>VLOOKUP($B189,'1.วาง งบทดลอง 4 แถว'!$E$2:$J$840,3,0)</f>
        <v>0</v>
      </c>
      <c r="E189" s="378">
        <f>VLOOKUP($B189,'1.วาง งบทดลอง 4 แถว'!$E$2:$J$840,4,0)</f>
        <v>0</v>
      </c>
      <c r="F189" s="378">
        <f>VLOOKUP($B189,'1.วาง งบทดลอง 4 แถว'!$E$2:$J$840,5,0)</f>
        <v>0</v>
      </c>
      <c r="G189" s="379">
        <f>VLOOKUP($B189,'1.วาง งบทดลอง 4 แถว'!$E$2:$J$840,6,0)</f>
        <v>0</v>
      </c>
      <c r="H189" s="380">
        <f t="shared" si="16"/>
        <v>0</v>
      </c>
      <c r="I189" s="384"/>
      <c r="J189" s="385"/>
      <c r="K189" s="385"/>
      <c r="L189" s="377">
        <f>VLOOKUP($B189,'1.วาง งบทดลอง 4 แถว'!$E$841:$J$1679,3,0)</f>
        <v>0</v>
      </c>
      <c r="M189" s="378">
        <f>VLOOKUP($B189,'1.วาง งบทดลอง 4 แถว'!$E$841:$J$1679,4,0)</f>
        <v>0</v>
      </c>
      <c r="N189" s="378">
        <f>VLOOKUP($B189,'1.วาง งบทดลอง 4 แถว'!$E$841:$J$1679,5,0)</f>
        <v>0</v>
      </c>
      <c r="O189" s="379">
        <f>VLOOKUP($B189,'1.วาง งบทดลอง 4 แถว'!$E$841:$J$1679,6,0)</f>
        <v>0</v>
      </c>
      <c r="P189" s="380">
        <f t="shared" si="17"/>
        <v>0</v>
      </c>
      <c r="Q189" s="384"/>
      <c r="R189" s="385"/>
      <c r="S189" s="386"/>
      <c r="T189" s="377">
        <f>VLOOKUP($B189,'1.วาง งบทดลอง 4 แถว'!$E$1680:$J$2518,3,0)</f>
        <v>0</v>
      </c>
      <c r="U189" s="378">
        <f>VLOOKUP($B189,'1.วาง งบทดลอง 4 แถว'!$E$1680:$J$2518,4,0)</f>
        <v>0</v>
      </c>
      <c r="V189" s="378">
        <f>VLOOKUP($B189,'1.วาง งบทดลอง 4 แถว'!$E$1680:$J$2518,5,0)</f>
        <v>0</v>
      </c>
      <c r="W189" s="379">
        <f>VLOOKUP($B189,'1.วาง งบทดลอง 4 แถว'!$E$1680:$J$2518,6,0)</f>
        <v>0</v>
      </c>
      <c r="X189" s="380">
        <f t="shared" si="18"/>
        <v>0</v>
      </c>
      <c r="Y189" s="385"/>
      <c r="Z189" s="385"/>
      <c r="AA189" s="385"/>
      <c r="AB189" s="377">
        <f>VLOOKUP($B189,'1.วาง งบทดลอง 4 แถว'!$E$2519:$J$3357,3,0)</f>
        <v>0</v>
      </c>
      <c r="AC189" s="378">
        <f>VLOOKUP($B189,'1.วาง งบทดลอง 4 แถว'!$E$2519:$J$3357,4,0)</f>
        <v>0</v>
      </c>
      <c r="AD189" s="378">
        <f>VLOOKUP($B189,'1.วาง งบทดลอง 4 แถว'!$E$2519:$J$3357,5,0)</f>
        <v>0</v>
      </c>
      <c r="AE189" s="379">
        <f>VLOOKUP($B189,'1.วาง งบทดลอง 4 แถว'!$E$2519:$J$3357,6,0)</f>
        <v>0</v>
      </c>
      <c r="AF189" s="380">
        <f t="shared" si="19"/>
        <v>0</v>
      </c>
      <c r="AG189" s="384"/>
      <c r="AH189" s="385"/>
      <c r="AI189" s="385"/>
      <c r="AJ189" s="377">
        <f>VLOOKUP($B189,'1.วาง งบทดลอง 4 แถว'!$E$3358:$J$4196,3,0)</f>
        <v>0</v>
      </c>
      <c r="AK189" s="378">
        <f>VLOOKUP($B189,'1.วาง งบทดลอง 4 แถว'!$E$3358:$J$4196,4,0)</f>
        <v>0</v>
      </c>
      <c r="AL189" s="378">
        <f>VLOOKUP($B189,'1.วาง งบทดลอง 4 แถว'!$E$3358:$J$4196,5,0)</f>
        <v>0</v>
      </c>
      <c r="AM189" s="379">
        <f>VLOOKUP($B189,'1.วาง งบทดลอง 4 แถว'!$E$3358:$J$4196,6,0)</f>
        <v>0</v>
      </c>
      <c r="AN189" s="380">
        <f t="shared" si="20"/>
        <v>0</v>
      </c>
      <c r="AO189" s="385"/>
      <c r="AP189" s="385"/>
      <c r="AQ189" s="385"/>
      <c r="AR189" s="377">
        <f>VLOOKUP($B189,'1.วาง งบทดลอง 4 แถว'!$E$4197:$J$5035,3,0)</f>
        <v>0</v>
      </c>
      <c r="AS189" s="378">
        <f>VLOOKUP($B189,'1.วาง งบทดลอง 4 แถว'!$E$4197:$J$5035,4,0)</f>
        <v>0</v>
      </c>
      <c r="AT189" s="378">
        <f>VLOOKUP($B189,'1.วาง งบทดลอง 4 แถว'!$E$4197:$J$5035,5,0)</f>
        <v>0</v>
      </c>
      <c r="AU189" s="379">
        <f>VLOOKUP($B189,'1.วาง งบทดลอง 4 แถว'!$E$4197:$J$5035,6,0)</f>
        <v>0</v>
      </c>
      <c r="AV189" s="380">
        <f t="shared" si="21"/>
        <v>0</v>
      </c>
      <c r="AW189" s="384"/>
      <c r="AX189" s="385"/>
      <c r="AY189" s="385"/>
      <c r="AZ189" s="377">
        <f>VLOOKUP($B189,'1.วาง งบทดลอง 4 แถว'!$E$5036:$J$5874,3,0)</f>
        <v>0</v>
      </c>
      <c r="BA189" s="378">
        <f>VLOOKUP($B189,'1.วาง งบทดลอง 4 แถว'!$E$5036:$J$5874,4,0)</f>
        <v>0</v>
      </c>
      <c r="BB189" s="378">
        <f>VLOOKUP($B189,'1.วาง งบทดลอง 4 แถว'!$E$5036:$J$5874,5,0)</f>
        <v>0</v>
      </c>
      <c r="BC189" s="379">
        <f>VLOOKUP($B189,'1.วาง งบทดลอง 4 แถว'!$E$5036:$J$5874,6,0)</f>
        <v>0</v>
      </c>
      <c r="BD189" s="380">
        <f t="shared" si="22"/>
        <v>0</v>
      </c>
      <c r="BE189" s="384"/>
      <c r="BF189" s="385"/>
      <c r="BG189" s="385"/>
      <c r="BH189" s="377">
        <f>VLOOKUP($B189,'1.วาง งบทดลอง 4 แถว'!$E$5875:$J$6713,3,0)</f>
        <v>0</v>
      </c>
      <c r="BI189" s="378">
        <f>VLOOKUP($B189,'1.วาง งบทดลอง 4 แถว'!$E$5875:$J$6713,4,0)</f>
        <v>0</v>
      </c>
      <c r="BJ189" s="378">
        <f>VLOOKUP($B189,'1.วาง งบทดลอง 4 แถว'!$E$5875:$J$6713,5,0)</f>
        <v>0</v>
      </c>
      <c r="BK189" s="379">
        <f>VLOOKUP($B189,'1.วาง งบทดลอง 4 แถว'!$E$5875:$J$6713,6,0)</f>
        <v>0</v>
      </c>
      <c r="BL189" s="380">
        <f t="shared" si="23"/>
        <v>0</v>
      </c>
      <c r="BM189" s="385"/>
      <c r="BN189" s="385"/>
      <c r="BO189" s="386"/>
    </row>
    <row r="190" spans="1:67" s="200" customFormat="1" ht="19.5" customHeight="1">
      <c r="A190" s="374">
        <v>187</v>
      </c>
      <c r="B190" s="395" t="s">
        <v>592</v>
      </c>
      <c r="C190" s="396" t="s">
        <v>1453</v>
      </c>
      <c r="D190" s="377">
        <f>VLOOKUP($B190,'1.วาง งบทดลอง 4 แถว'!$E$2:$J$840,3,0)</f>
        <v>0</v>
      </c>
      <c r="E190" s="378">
        <f>VLOOKUP($B190,'1.วาง งบทดลอง 4 แถว'!$E$2:$J$840,4,0)</f>
        <v>106680.68</v>
      </c>
      <c r="F190" s="378">
        <f>VLOOKUP($B190,'1.วาง งบทดลอง 4 แถว'!$E$2:$J$840,5,0)</f>
        <v>0</v>
      </c>
      <c r="G190" s="379">
        <f>VLOOKUP($B190,'1.วาง งบทดลอง 4 แถว'!$E$2:$J$840,6,0)</f>
        <v>32176942.379999999</v>
      </c>
      <c r="H190" s="380">
        <f t="shared" si="16"/>
        <v>-32176942.379999999</v>
      </c>
      <c r="I190" s="397"/>
      <c r="J190" s="398"/>
      <c r="K190" s="398"/>
      <c r="L190" s="377">
        <f>VLOOKUP($B190,'1.วาง งบทดลอง 4 แถว'!$E$841:$J$1679,3,0)</f>
        <v>0</v>
      </c>
      <c r="M190" s="378">
        <f>VLOOKUP($B190,'1.วาง งบทดลอง 4 แถว'!$E$841:$J$1679,4,0)</f>
        <v>41633.33</v>
      </c>
      <c r="N190" s="378">
        <f>VLOOKUP($B190,'1.วาง งบทดลอง 4 แถว'!$E$841:$J$1679,5,0)</f>
        <v>0</v>
      </c>
      <c r="O190" s="379">
        <f>VLOOKUP($B190,'1.วาง งบทดลอง 4 แถว'!$E$841:$J$1679,6,0)</f>
        <v>6155590.6399999997</v>
      </c>
      <c r="P190" s="380">
        <f t="shared" si="17"/>
        <v>-6155590.6399999997</v>
      </c>
      <c r="Q190" s="397"/>
      <c r="R190" s="398"/>
      <c r="S190" s="399"/>
      <c r="T190" s="377">
        <f>VLOOKUP($B190,'1.วาง งบทดลอง 4 แถว'!$E$1680:$J$2518,3,0)</f>
        <v>0</v>
      </c>
      <c r="U190" s="378">
        <f>VLOOKUP($B190,'1.วาง งบทดลอง 4 แถว'!$E$1680:$J$2518,4,0)</f>
        <v>0</v>
      </c>
      <c r="V190" s="378">
        <f>VLOOKUP($B190,'1.วาง งบทดลอง 4 แถว'!$E$1680:$J$2518,5,0)</f>
        <v>0</v>
      </c>
      <c r="W190" s="379">
        <f>VLOOKUP($B190,'1.วาง งบทดลอง 4 แถว'!$E$1680:$J$2518,6,0)</f>
        <v>8113337</v>
      </c>
      <c r="X190" s="380">
        <f t="shared" si="18"/>
        <v>-8113337</v>
      </c>
      <c r="Y190" s="398"/>
      <c r="Z190" s="398"/>
      <c r="AA190" s="398"/>
      <c r="AB190" s="377">
        <f>VLOOKUP($B190,'1.วาง งบทดลอง 4 แถว'!$E$2519:$J$3357,3,0)</f>
        <v>0</v>
      </c>
      <c r="AC190" s="378">
        <f>VLOOKUP($B190,'1.วาง งบทดลอง 4 แถว'!$E$2519:$J$3357,4,0)</f>
        <v>0</v>
      </c>
      <c r="AD190" s="378">
        <f>VLOOKUP($B190,'1.วาง งบทดลอง 4 แถว'!$E$2519:$J$3357,5,0)</f>
        <v>0</v>
      </c>
      <c r="AE190" s="379">
        <f>VLOOKUP($B190,'1.วาง งบทดลอง 4 แถว'!$E$2519:$J$3357,6,0)</f>
        <v>5367795</v>
      </c>
      <c r="AF190" s="380">
        <f t="shared" si="19"/>
        <v>-5367795</v>
      </c>
      <c r="AG190" s="397"/>
      <c r="AH190" s="398"/>
      <c r="AI190" s="398"/>
      <c r="AJ190" s="377">
        <f>VLOOKUP($B190,'1.วาง งบทดลอง 4 แถว'!$E$3358:$J$4196,3,0)</f>
        <v>0</v>
      </c>
      <c r="AK190" s="378">
        <f>VLOOKUP($B190,'1.วาง งบทดลอง 4 แถว'!$E$3358:$J$4196,4,0)</f>
        <v>41633.33</v>
      </c>
      <c r="AL190" s="378">
        <f>VLOOKUP($B190,'1.วาง งบทดลอง 4 แถว'!$E$3358:$J$4196,5,0)</f>
        <v>0</v>
      </c>
      <c r="AM190" s="379">
        <f>VLOOKUP($B190,'1.วาง งบทดลอง 4 แถว'!$E$3358:$J$4196,6,0)</f>
        <v>5798795.9900000002</v>
      </c>
      <c r="AN190" s="380">
        <f t="shared" si="20"/>
        <v>-5798795.9900000002</v>
      </c>
      <c r="AO190" s="398"/>
      <c r="AP190" s="398"/>
      <c r="AQ190" s="398"/>
      <c r="AR190" s="377">
        <f>VLOOKUP($B190,'1.วาง งบทดลอง 4 แถว'!$E$4197:$J$5035,3,0)</f>
        <v>0</v>
      </c>
      <c r="AS190" s="378">
        <f>VLOOKUP($B190,'1.วาง งบทดลอง 4 แถว'!$E$4197:$J$5035,4,0)</f>
        <v>41633.33</v>
      </c>
      <c r="AT190" s="378">
        <f>VLOOKUP($B190,'1.วาง งบทดลอง 4 แถว'!$E$4197:$J$5035,5,0)</f>
        <v>0</v>
      </c>
      <c r="AU190" s="379">
        <f>VLOOKUP($B190,'1.วาง งบทดลอง 4 แถว'!$E$4197:$J$5035,6,0)</f>
        <v>5077392.9400000004</v>
      </c>
      <c r="AV190" s="380">
        <f t="shared" si="21"/>
        <v>-5077392.9400000004</v>
      </c>
      <c r="AW190" s="397"/>
      <c r="AX190" s="398"/>
      <c r="AY190" s="398"/>
      <c r="AZ190" s="377">
        <f>VLOOKUP($B190,'1.วาง งบทดลอง 4 แถว'!$E$5036:$J$5874,3,0)</f>
        <v>0</v>
      </c>
      <c r="BA190" s="378">
        <f>VLOOKUP($B190,'1.วาง งบทดลอง 4 แถว'!$E$5036:$J$5874,4,0)</f>
        <v>0</v>
      </c>
      <c r="BB190" s="378">
        <f>VLOOKUP($B190,'1.วาง งบทดลอง 4 แถว'!$E$5036:$J$5874,5,0)</f>
        <v>0</v>
      </c>
      <c r="BC190" s="379">
        <f>VLOOKUP($B190,'1.วาง งบทดลอง 4 แถว'!$E$5036:$J$5874,6,0)</f>
        <v>7853491</v>
      </c>
      <c r="BD190" s="380">
        <f t="shared" si="22"/>
        <v>-7853491</v>
      </c>
      <c r="BE190" s="397"/>
      <c r="BF190" s="398"/>
      <c r="BG190" s="398"/>
      <c r="BH190" s="377">
        <f>VLOOKUP($B190,'1.วาง งบทดลอง 4 แถว'!$E$5875:$J$6713,3,0)</f>
        <v>0</v>
      </c>
      <c r="BI190" s="378">
        <f>VLOOKUP($B190,'1.วาง งบทดลอง 4 แถว'!$E$5875:$J$6713,4,0)</f>
        <v>0</v>
      </c>
      <c r="BJ190" s="378">
        <f>VLOOKUP($B190,'1.วาง งบทดลอง 4 แถว'!$E$5875:$J$6713,5,0)</f>
        <v>0</v>
      </c>
      <c r="BK190" s="379">
        <f>VLOOKUP($B190,'1.วาง งบทดลอง 4 แถว'!$E$5875:$J$6713,6,0)</f>
        <v>0</v>
      </c>
      <c r="BL190" s="380">
        <f t="shared" si="23"/>
        <v>0</v>
      </c>
      <c r="BM190" s="398"/>
      <c r="BN190" s="398"/>
      <c r="BO190" s="399"/>
    </row>
    <row r="191" spans="1:67" ht="19.5" customHeight="1">
      <c r="A191" s="374">
        <v>188</v>
      </c>
      <c r="B191" s="375" t="s">
        <v>593</v>
      </c>
      <c r="C191" s="376" t="s">
        <v>87</v>
      </c>
      <c r="D191" s="377">
        <f>VLOOKUP($B191,'1.วาง งบทดลอง 4 แถว'!$E$2:$J$840,3,0)</f>
        <v>0</v>
      </c>
      <c r="E191" s="378">
        <f>VLOOKUP($B191,'1.วาง งบทดลอง 4 แถว'!$E$2:$J$840,4,0)</f>
        <v>0</v>
      </c>
      <c r="F191" s="378">
        <f>VLOOKUP($B191,'1.วาง งบทดลอง 4 แถว'!$E$2:$J$840,5,0)</f>
        <v>5181748</v>
      </c>
      <c r="G191" s="379">
        <f>VLOOKUP($B191,'1.วาง งบทดลอง 4 แถว'!$E$2:$J$840,6,0)</f>
        <v>0</v>
      </c>
      <c r="H191" s="380">
        <f t="shared" si="16"/>
        <v>5181748</v>
      </c>
      <c r="I191" s="384"/>
      <c r="J191" s="385"/>
      <c r="K191" s="385"/>
      <c r="L191" s="377">
        <f>VLOOKUP($B191,'1.วาง งบทดลอง 4 แถว'!$E$841:$J$1679,3,0)</f>
        <v>0</v>
      </c>
      <c r="M191" s="378">
        <f>VLOOKUP($B191,'1.วาง งบทดลอง 4 แถว'!$E$841:$J$1679,4,0)</f>
        <v>0</v>
      </c>
      <c r="N191" s="378">
        <f>VLOOKUP($B191,'1.วาง งบทดลอง 4 แถว'!$E$841:$J$1679,5,0)</f>
        <v>749000</v>
      </c>
      <c r="O191" s="379">
        <f>VLOOKUP($B191,'1.วาง งบทดลอง 4 แถว'!$E$841:$J$1679,6,0)</f>
        <v>0</v>
      </c>
      <c r="P191" s="380">
        <f t="shared" si="17"/>
        <v>749000</v>
      </c>
      <c r="Q191" s="384"/>
      <c r="R191" s="385"/>
      <c r="S191" s="386"/>
      <c r="T191" s="377">
        <f>VLOOKUP($B191,'1.วาง งบทดลอง 4 แถว'!$E$1680:$J$2518,3,0)</f>
        <v>0</v>
      </c>
      <c r="U191" s="378">
        <f>VLOOKUP($B191,'1.วาง งบทดลอง 4 แถว'!$E$1680:$J$2518,4,0)</f>
        <v>0</v>
      </c>
      <c r="V191" s="378">
        <f>VLOOKUP($B191,'1.วาง งบทดลอง 4 แถว'!$E$1680:$J$2518,5,0)</f>
        <v>0</v>
      </c>
      <c r="W191" s="379">
        <f>VLOOKUP($B191,'1.วาง งบทดลอง 4 แถว'!$E$1680:$J$2518,6,0)</f>
        <v>0</v>
      </c>
      <c r="X191" s="380">
        <f t="shared" si="18"/>
        <v>0</v>
      </c>
      <c r="Y191" s="385"/>
      <c r="Z191" s="385"/>
      <c r="AA191" s="385"/>
      <c r="AB191" s="377">
        <f>VLOOKUP($B191,'1.วาง งบทดลอง 4 แถว'!$E$2519:$J$3357,3,0)</f>
        <v>0</v>
      </c>
      <c r="AC191" s="378">
        <f>VLOOKUP($B191,'1.วาง งบทดลอง 4 แถว'!$E$2519:$J$3357,4,0)</f>
        <v>0</v>
      </c>
      <c r="AD191" s="378">
        <f>VLOOKUP($B191,'1.วาง งบทดลอง 4 แถว'!$E$2519:$J$3357,5,0)</f>
        <v>1222470</v>
      </c>
      <c r="AE191" s="379">
        <f>VLOOKUP($B191,'1.วาง งบทดลอง 4 แถว'!$E$2519:$J$3357,6,0)</f>
        <v>0</v>
      </c>
      <c r="AF191" s="380">
        <f t="shared" si="19"/>
        <v>1222470</v>
      </c>
      <c r="AG191" s="384"/>
      <c r="AH191" s="385"/>
      <c r="AI191" s="385"/>
      <c r="AJ191" s="377">
        <f>VLOOKUP($B191,'1.วาง งบทดลอง 4 แถว'!$E$3358:$J$4196,3,0)</f>
        <v>0</v>
      </c>
      <c r="AK191" s="378">
        <f>VLOOKUP($B191,'1.วาง งบทดลอง 4 แถว'!$E$3358:$J$4196,4,0)</f>
        <v>0</v>
      </c>
      <c r="AL191" s="378">
        <f>VLOOKUP($B191,'1.วาง งบทดลอง 4 แถว'!$E$3358:$J$4196,5,0)</f>
        <v>581735</v>
      </c>
      <c r="AM191" s="379">
        <f>VLOOKUP($B191,'1.วาง งบทดลอง 4 แถว'!$E$3358:$J$4196,6,0)</f>
        <v>0</v>
      </c>
      <c r="AN191" s="380">
        <f t="shared" si="20"/>
        <v>581735</v>
      </c>
      <c r="AO191" s="385"/>
      <c r="AP191" s="385"/>
      <c r="AQ191" s="385"/>
      <c r="AR191" s="377">
        <f>VLOOKUP($B191,'1.วาง งบทดลอง 4 แถว'!$E$4197:$J$5035,3,0)</f>
        <v>0</v>
      </c>
      <c r="AS191" s="378">
        <f>VLOOKUP($B191,'1.วาง งบทดลอง 4 แถว'!$E$4197:$J$5035,4,0)</f>
        <v>0</v>
      </c>
      <c r="AT191" s="378">
        <f>VLOOKUP($B191,'1.วาง งบทดลอง 4 แถว'!$E$4197:$J$5035,5,0)</f>
        <v>1671305.53</v>
      </c>
      <c r="AU191" s="379">
        <f>VLOOKUP($B191,'1.วาง งบทดลอง 4 แถว'!$E$4197:$J$5035,6,0)</f>
        <v>0</v>
      </c>
      <c r="AV191" s="380">
        <f t="shared" si="21"/>
        <v>1671305.53</v>
      </c>
      <c r="AW191" s="384"/>
      <c r="AX191" s="385"/>
      <c r="AY191" s="385"/>
      <c r="AZ191" s="377">
        <f>VLOOKUP($B191,'1.วาง งบทดลอง 4 แถว'!$E$5036:$J$5874,3,0)</f>
        <v>0</v>
      </c>
      <c r="BA191" s="378">
        <f>VLOOKUP($B191,'1.วาง งบทดลอง 4 แถว'!$E$5036:$J$5874,4,0)</f>
        <v>0</v>
      </c>
      <c r="BB191" s="378">
        <f>VLOOKUP($B191,'1.วาง งบทดลอง 4 แถว'!$E$5036:$J$5874,5,0)</f>
        <v>529210</v>
      </c>
      <c r="BC191" s="379">
        <f>VLOOKUP($B191,'1.วาง งบทดลอง 4 แถว'!$E$5036:$J$5874,6,0)</f>
        <v>0</v>
      </c>
      <c r="BD191" s="380">
        <f t="shared" si="22"/>
        <v>529210</v>
      </c>
      <c r="BE191" s="384"/>
      <c r="BF191" s="385"/>
      <c r="BG191" s="385"/>
      <c r="BH191" s="377">
        <f>VLOOKUP($B191,'1.วาง งบทดลอง 4 แถว'!$E$5875:$J$6713,3,0)</f>
        <v>0</v>
      </c>
      <c r="BI191" s="378">
        <f>VLOOKUP($B191,'1.วาง งบทดลอง 4 แถว'!$E$5875:$J$6713,4,0)</f>
        <v>0</v>
      </c>
      <c r="BJ191" s="378">
        <f>VLOOKUP($B191,'1.วาง งบทดลอง 4 แถว'!$E$5875:$J$6713,5,0)</f>
        <v>0</v>
      </c>
      <c r="BK191" s="379">
        <f>VLOOKUP($B191,'1.วาง งบทดลอง 4 แถว'!$E$5875:$J$6713,6,0)</f>
        <v>0</v>
      </c>
      <c r="BL191" s="380">
        <f t="shared" si="23"/>
        <v>0</v>
      </c>
      <c r="BM191" s="385"/>
      <c r="BN191" s="385"/>
      <c r="BO191" s="386"/>
    </row>
    <row r="192" spans="1:67" ht="19.5" customHeight="1">
      <c r="A192" s="374">
        <v>189</v>
      </c>
      <c r="B192" s="375" t="s">
        <v>594</v>
      </c>
      <c r="C192" s="376" t="s">
        <v>88</v>
      </c>
      <c r="D192" s="377">
        <f>VLOOKUP($B192,'1.วาง งบทดลอง 4 แถว'!$E$2:$J$840,3,0)</f>
        <v>0</v>
      </c>
      <c r="E192" s="378">
        <f>VLOOKUP($B192,'1.วาง งบทดลอง 4 แถว'!$E$2:$J$840,4,0)</f>
        <v>0</v>
      </c>
      <c r="F192" s="378">
        <f>VLOOKUP($B192,'1.วาง งบทดลอง 4 แถว'!$E$2:$J$840,5,0)</f>
        <v>0</v>
      </c>
      <c r="G192" s="379">
        <f>VLOOKUP($B192,'1.วาง งบทดลอง 4 แถว'!$E$2:$J$840,6,0)</f>
        <v>0</v>
      </c>
      <c r="H192" s="380">
        <f t="shared" si="16"/>
        <v>0</v>
      </c>
      <c r="I192" s="384"/>
      <c r="J192" s="385"/>
      <c r="K192" s="385"/>
      <c r="L192" s="377">
        <f>VLOOKUP($B192,'1.วาง งบทดลอง 4 แถว'!$E$841:$J$1679,3,0)</f>
        <v>0</v>
      </c>
      <c r="M192" s="378">
        <f>VLOOKUP($B192,'1.วาง งบทดลอง 4 แถว'!$E$841:$J$1679,4,0)</f>
        <v>0</v>
      </c>
      <c r="N192" s="378">
        <f>VLOOKUP($B192,'1.วาง งบทดลอง 4 แถว'!$E$841:$J$1679,5,0)</f>
        <v>0</v>
      </c>
      <c r="O192" s="379">
        <f>VLOOKUP($B192,'1.วาง งบทดลอง 4 แถว'!$E$841:$J$1679,6,0)</f>
        <v>0</v>
      </c>
      <c r="P192" s="380">
        <f t="shared" si="17"/>
        <v>0</v>
      </c>
      <c r="Q192" s="384"/>
      <c r="R192" s="385"/>
      <c r="S192" s="386"/>
      <c r="T192" s="377">
        <f>VLOOKUP($B192,'1.วาง งบทดลอง 4 แถว'!$E$1680:$J$2518,3,0)</f>
        <v>0</v>
      </c>
      <c r="U192" s="378">
        <f>VLOOKUP($B192,'1.วาง งบทดลอง 4 แถว'!$E$1680:$J$2518,4,0)</f>
        <v>0</v>
      </c>
      <c r="V192" s="378">
        <f>VLOOKUP($B192,'1.วาง งบทดลอง 4 แถว'!$E$1680:$J$2518,5,0)</f>
        <v>0</v>
      </c>
      <c r="W192" s="379">
        <f>VLOOKUP($B192,'1.วาง งบทดลอง 4 แถว'!$E$1680:$J$2518,6,0)</f>
        <v>0</v>
      </c>
      <c r="X192" s="380">
        <f t="shared" si="18"/>
        <v>0</v>
      </c>
      <c r="Y192" s="385"/>
      <c r="Z192" s="385"/>
      <c r="AA192" s="385"/>
      <c r="AB192" s="377">
        <f>VLOOKUP($B192,'1.วาง งบทดลอง 4 แถว'!$E$2519:$J$3357,3,0)</f>
        <v>0</v>
      </c>
      <c r="AC192" s="378">
        <f>VLOOKUP($B192,'1.วาง งบทดลอง 4 แถว'!$E$2519:$J$3357,4,0)</f>
        <v>0</v>
      </c>
      <c r="AD192" s="378">
        <f>VLOOKUP($B192,'1.วาง งบทดลอง 4 แถว'!$E$2519:$J$3357,5,0)</f>
        <v>0</v>
      </c>
      <c r="AE192" s="379">
        <f>VLOOKUP($B192,'1.วาง งบทดลอง 4 แถว'!$E$2519:$J$3357,6,0)</f>
        <v>0</v>
      </c>
      <c r="AF192" s="380">
        <f t="shared" si="19"/>
        <v>0</v>
      </c>
      <c r="AG192" s="384"/>
      <c r="AH192" s="385"/>
      <c r="AI192" s="385"/>
      <c r="AJ192" s="377">
        <f>VLOOKUP($B192,'1.วาง งบทดลอง 4 แถว'!$E$3358:$J$4196,3,0)</f>
        <v>0</v>
      </c>
      <c r="AK192" s="378">
        <f>VLOOKUP($B192,'1.วาง งบทดลอง 4 แถว'!$E$3358:$J$4196,4,0)</f>
        <v>0</v>
      </c>
      <c r="AL192" s="378">
        <f>VLOOKUP($B192,'1.วาง งบทดลอง 4 แถว'!$E$3358:$J$4196,5,0)</f>
        <v>0</v>
      </c>
      <c r="AM192" s="379">
        <f>VLOOKUP($B192,'1.วาง งบทดลอง 4 แถว'!$E$3358:$J$4196,6,0)</f>
        <v>0</v>
      </c>
      <c r="AN192" s="380">
        <f t="shared" si="20"/>
        <v>0</v>
      </c>
      <c r="AO192" s="385"/>
      <c r="AP192" s="385"/>
      <c r="AQ192" s="385"/>
      <c r="AR192" s="377">
        <f>VLOOKUP($B192,'1.วาง งบทดลอง 4 แถว'!$E$4197:$J$5035,3,0)</f>
        <v>0</v>
      </c>
      <c r="AS192" s="378">
        <f>VLOOKUP($B192,'1.วาง งบทดลอง 4 แถว'!$E$4197:$J$5035,4,0)</f>
        <v>0</v>
      </c>
      <c r="AT192" s="378">
        <f>VLOOKUP($B192,'1.วาง งบทดลอง 4 แถว'!$E$4197:$J$5035,5,0)</f>
        <v>0</v>
      </c>
      <c r="AU192" s="379">
        <f>VLOOKUP($B192,'1.วาง งบทดลอง 4 แถว'!$E$4197:$J$5035,6,0)</f>
        <v>0</v>
      </c>
      <c r="AV192" s="380">
        <f t="shared" si="21"/>
        <v>0</v>
      </c>
      <c r="AW192" s="384"/>
      <c r="AX192" s="385"/>
      <c r="AY192" s="385"/>
      <c r="AZ192" s="377">
        <f>VLOOKUP($B192,'1.วาง งบทดลอง 4 แถว'!$E$5036:$J$5874,3,0)</f>
        <v>0</v>
      </c>
      <c r="BA192" s="378">
        <f>VLOOKUP($B192,'1.วาง งบทดลอง 4 แถว'!$E$5036:$J$5874,4,0)</f>
        <v>0</v>
      </c>
      <c r="BB192" s="378">
        <f>VLOOKUP($B192,'1.วาง งบทดลอง 4 แถว'!$E$5036:$J$5874,5,0)</f>
        <v>0</v>
      </c>
      <c r="BC192" s="379">
        <f>VLOOKUP($B192,'1.วาง งบทดลอง 4 แถว'!$E$5036:$J$5874,6,0)</f>
        <v>0</v>
      </c>
      <c r="BD192" s="380">
        <f t="shared" si="22"/>
        <v>0</v>
      </c>
      <c r="BE192" s="384"/>
      <c r="BF192" s="385"/>
      <c r="BG192" s="385"/>
      <c r="BH192" s="377">
        <f>VLOOKUP($B192,'1.วาง งบทดลอง 4 แถว'!$E$5875:$J$6713,3,0)</f>
        <v>0</v>
      </c>
      <c r="BI192" s="378">
        <f>VLOOKUP($B192,'1.วาง งบทดลอง 4 แถว'!$E$5875:$J$6713,4,0)</f>
        <v>0</v>
      </c>
      <c r="BJ192" s="378">
        <f>VLOOKUP($B192,'1.วาง งบทดลอง 4 แถว'!$E$5875:$J$6713,5,0)</f>
        <v>0</v>
      </c>
      <c r="BK192" s="379">
        <f>VLOOKUP($B192,'1.วาง งบทดลอง 4 แถว'!$E$5875:$J$6713,6,0)</f>
        <v>0</v>
      </c>
      <c r="BL192" s="380">
        <f t="shared" si="23"/>
        <v>0</v>
      </c>
      <c r="BM192" s="385"/>
      <c r="BN192" s="385"/>
      <c r="BO192" s="386"/>
    </row>
    <row r="193" spans="1:67" s="200" customFormat="1" ht="19.5" customHeight="1">
      <c r="A193" s="374">
        <v>190</v>
      </c>
      <c r="B193" s="395" t="s">
        <v>595</v>
      </c>
      <c r="C193" s="396" t="s">
        <v>1454</v>
      </c>
      <c r="D193" s="377">
        <f>VLOOKUP($B193,'1.วาง งบทดลอง 4 แถว'!$E$2:$J$840,3,0)</f>
        <v>0</v>
      </c>
      <c r="E193" s="378">
        <f>VLOOKUP($B193,'1.วาง งบทดลอง 4 แถว'!$E$2:$J$840,4,0)</f>
        <v>10833.34</v>
      </c>
      <c r="F193" s="378">
        <f>VLOOKUP($B193,'1.วาง งบทดลอง 4 แถว'!$E$2:$J$840,5,0)</f>
        <v>0</v>
      </c>
      <c r="G193" s="379">
        <f>VLOOKUP($B193,'1.วาง งบทดลอง 4 แถว'!$E$2:$J$840,6,0)</f>
        <v>4629242.0599999996</v>
      </c>
      <c r="H193" s="380">
        <f t="shared" si="16"/>
        <v>-4629242.0599999996</v>
      </c>
      <c r="I193" s="397"/>
      <c r="J193" s="398"/>
      <c r="K193" s="398"/>
      <c r="L193" s="377">
        <f>VLOOKUP($B193,'1.วาง งบทดลอง 4 แถว'!$E$841:$J$1679,3,0)</f>
        <v>0</v>
      </c>
      <c r="M193" s="378">
        <f>VLOOKUP($B193,'1.วาง งบทดลอง 4 แถว'!$E$841:$J$1679,4,0)</f>
        <v>0</v>
      </c>
      <c r="N193" s="378">
        <f>VLOOKUP($B193,'1.วาง งบทดลอง 4 แถว'!$E$841:$J$1679,5,0)</f>
        <v>0</v>
      </c>
      <c r="O193" s="379">
        <f>VLOOKUP($B193,'1.วาง งบทดลอง 4 แถว'!$E$841:$J$1679,6,0)</f>
        <v>748999</v>
      </c>
      <c r="P193" s="380">
        <f t="shared" si="17"/>
        <v>-748999</v>
      </c>
      <c r="Q193" s="397"/>
      <c r="R193" s="398"/>
      <c r="S193" s="399"/>
      <c r="T193" s="377">
        <f>VLOOKUP($B193,'1.วาง งบทดลอง 4 แถว'!$E$1680:$J$2518,3,0)</f>
        <v>0</v>
      </c>
      <c r="U193" s="378">
        <f>VLOOKUP($B193,'1.วาง งบทดลอง 4 แถว'!$E$1680:$J$2518,4,0)</f>
        <v>0</v>
      </c>
      <c r="V193" s="378">
        <f>VLOOKUP($B193,'1.วาง งบทดลอง 4 แถว'!$E$1680:$J$2518,5,0)</f>
        <v>0</v>
      </c>
      <c r="W193" s="379">
        <f>VLOOKUP($B193,'1.วาง งบทดลอง 4 แถว'!$E$1680:$J$2518,6,0)</f>
        <v>0</v>
      </c>
      <c r="X193" s="380">
        <f t="shared" si="18"/>
        <v>0</v>
      </c>
      <c r="Y193" s="398"/>
      <c r="Z193" s="398"/>
      <c r="AA193" s="398"/>
      <c r="AB193" s="377">
        <f>VLOOKUP($B193,'1.วาง งบทดลอง 4 แถว'!$E$2519:$J$3357,3,0)</f>
        <v>0</v>
      </c>
      <c r="AC193" s="378">
        <f>VLOOKUP($B193,'1.วาง งบทดลอง 4 แถว'!$E$2519:$J$3357,4,0)</f>
        <v>0</v>
      </c>
      <c r="AD193" s="378">
        <f>VLOOKUP($B193,'1.วาง งบทดลอง 4 แถว'!$E$2519:$J$3357,5,0)</f>
        <v>0</v>
      </c>
      <c r="AE193" s="379">
        <f>VLOOKUP($B193,'1.วาง งบทดลอง 4 แถว'!$E$2519:$J$3357,6,0)</f>
        <v>1222464</v>
      </c>
      <c r="AF193" s="380">
        <f t="shared" si="19"/>
        <v>-1222464</v>
      </c>
      <c r="AG193" s="397"/>
      <c r="AH193" s="398"/>
      <c r="AI193" s="398"/>
      <c r="AJ193" s="377">
        <f>VLOOKUP($B193,'1.วาง งบทดลอง 4 แถว'!$E$3358:$J$4196,3,0)</f>
        <v>0</v>
      </c>
      <c r="AK193" s="378">
        <f>VLOOKUP($B193,'1.วาง งบทดลอง 4 แถว'!$E$3358:$J$4196,4,0)</f>
        <v>0</v>
      </c>
      <c r="AL193" s="378">
        <f>VLOOKUP($B193,'1.วาง งบทดลอง 4 แถว'!$E$3358:$J$4196,5,0)</f>
        <v>0</v>
      </c>
      <c r="AM193" s="379">
        <f>VLOOKUP($B193,'1.วาง งบทดลอง 4 แถว'!$E$3358:$J$4196,6,0)</f>
        <v>581699</v>
      </c>
      <c r="AN193" s="380">
        <f t="shared" si="20"/>
        <v>-581699</v>
      </c>
      <c r="AO193" s="398"/>
      <c r="AP193" s="398"/>
      <c r="AQ193" s="398"/>
      <c r="AR193" s="377">
        <f>VLOOKUP($B193,'1.วาง งบทดลอง 4 แถว'!$E$4197:$J$5035,3,0)</f>
        <v>0</v>
      </c>
      <c r="AS193" s="378">
        <f>VLOOKUP($B193,'1.วาง งบทดลอง 4 แถว'!$E$4197:$J$5035,4,0)</f>
        <v>24355.38</v>
      </c>
      <c r="AT193" s="378">
        <f>VLOOKUP($B193,'1.วาง งบทดลอง 4 แถว'!$E$4197:$J$5035,5,0)</f>
        <v>0</v>
      </c>
      <c r="AU193" s="379">
        <f>VLOOKUP($B193,'1.วาง งบทดลอง 4 แถว'!$E$4197:$J$5035,6,0)</f>
        <v>648373.34</v>
      </c>
      <c r="AV193" s="380">
        <f t="shared" si="21"/>
        <v>-648373.34</v>
      </c>
      <c r="AW193" s="397"/>
      <c r="AX193" s="398"/>
      <c r="AY193" s="398"/>
      <c r="AZ193" s="377">
        <f>VLOOKUP($B193,'1.วาง งบทดลอง 4 แถว'!$E$5036:$J$5874,3,0)</f>
        <v>0</v>
      </c>
      <c r="BA193" s="378">
        <f>VLOOKUP($B193,'1.วาง งบทดลอง 4 แถว'!$E$5036:$J$5874,4,0)</f>
        <v>0</v>
      </c>
      <c r="BB193" s="378">
        <f>VLOOKUP($B193,'1.วาง งบทดลอง 4 แถว'!$E$5036:$J$5874,5,0)</f>
        <v>0</v>
      </c>
      <c r="BC193" s="379">
        <f>VLOOKUP($B193,'1.วาง งบทดลอง 4 แถว'!$E$5036:$J$5874,6,0)</f>
        <v>529197</v>
      </c>
      <c r="BD193" s="380">
        <f t="shared" si="22"/>
        <v>-529197</v>
      </c>
      <c r="BE193" s="397"/>
      <c r="BF193" s="398"/>
      <c r="BG193" s="398"/>
      <c r="BH193" s="377">
        <f>VLOOKUP($B193,'1.วาง งบทดลอง 4 แถว'!$E$5875:$J$6713,3,0)</f>
        <v>0</v>
      </c>
      <c r="BI193" s="378">
        <f>VLOOKUP($B193,'1.วาง งบทดลอง 4 แถว'!$E$5875:$J$6713,4,0)</f>
        <v>0</v>
      </c>
      <c r="BJ193" s="378">
        <f>VLOOKUP($B193,'1.วาง งบทดลอง 4 แถว'!$E$5875:$J$6713,5,0)</f>
        <v>0</v>
      </c>
      <c r="BK193" s="379">
        <f>VLOOKUP($B193,'1.วาง งบทดลอง 4 แถว'!$E$5875:$J$6713,6,0)</f>
        <v>0</v>
      </c>
      <c r="BL193" s="380">
        <f t="shared" si="23"/>
        <v>0</v>
      </c>
      <c r="BM193" s="398"/>
      <c r="BN193" s="398"/>
      <c r="BO193" s="399"/>
    </row>
    <row r="194" spans="1:67" ht="19.5" customHeight="1">
      <c r="A194" s="374">
        <v>191</v>
      </c>
      <c r="B194" s="375" t="s">
        <v>596</v>
      </c>
      <c r="C194" s="376" t="s">
        <v>89</v>
      </c>
      <c r="D194" s="377">
        <f>VLOOKUP($B194,'1.วาง งบทดลอง 4 แถว'!$E$2:$J$840,3,0)</f>
        <v>0</v>
      </c>
      <c r="E194" s="378">
        <f>VLOOKUP($B194,'1.วาง งบทดลอง 4 แถว'!$E$2:$J$840,4,0)</f>
        <v>0</v>
      </c>
      <c r="F194" s="378">
        <f>VLOOKUP($B194,'1.วาง งบทดลอง 4 แถว'!$E$2:$J$840,5,0)</f>
        <v>814101.3</v>
      </c>
      <c r="G194" s="379">
        <f>VLOOKUP($B194,'1.วาง งบทดลอง 4 แถว'!$E$2:$J$840,6,0)</f>
        <v>0</v>
      </c>
      <c r="H194" s="380">
        <f t="shared" si="16"/>
        <v>814101.3</v>
      </c>
      <c r="I194" s="384"/>
      <c r="J194" s="385"/>
      <c r="K194" s="385"/>
      <c r="L194" s="377">
        <f>VLOOKUP($B194,'1.วาง งบทดลอง 4 แถว'!$E$841:$J$1679,3,0)</f>
        <v>0</v>
      </c>
      <c r="M194" s="378">
        <f>VLOOKUP($B194,'1.วาง งบทดลอง 4 แถว'!$E$841:$J$1679,4,0)</f>
        <v>0</v>
      </c>
      <c r="N194" s="378">
        <f>VLOOKUP($B194,'1.วาง งบทดลอง 4 แถว'!$E$841:$J$1679,5,0)</f>
        <v>0</v>
      </c>
      <c r="O194" s="379">
        <f>VLOOKUP($B194,'1.วาง งบทดลอง 4 แถว'!$E$841:$J$1679,6,0)</f>
        <v>0</v>
      </c>
      <c r="P194" s="380">
        <f t="shared" si="17"/>
        <v>0</v>
      </c>
      <c r="Q194" s="384"/>
      <c r="R194" s="385"/>
      <c r="S194" s="386"/>
      <c r="T194" s="377">
        <f>VLOOKUP($B194,'1.วาง งบทดลอง 4 แถว'!$E$1680:$J$2518,3,0)</f>
        <v>0</v>
      </c>
      <c r="U194" s="378">
        <f>VLOOKUP($B194,'1.วาง งบทดลอง 4 แถว'!$E$1680:$J$2518,4,0)</f>
        <v>0</v>
      </c>
      <c r="V194" s="378">
        <f>VLOOKUP($B194,'1.วาง งบทดลอง 4 แถว'!$E$1680:$J$2518,5,0)</f>
        <v>0</v>
      </c>
      <c r="W194" s="379">
        <f>VLOOKUP($B194,'1.วาง งบทดลอง 4 แถว'!$E$1680:$J$2518,6,0)</f>
        <v>0</v>
      </c>
      <c r="X194" s="380">
        <f t="shared" si="18"/>
        <v>0</v>
      </c>
      <c r="Y194" s="385"/>
      <c r="Z194" s="385"/>
      <c r="AA194" s="385"/>
      <c r="AB194" s="377">
        <f>VLOOKUP($B194,'1.วาง งบทดลอง 4 แถว'!$E$2519:$J$3357,3,0)</f>
        <v>0</v>
      </c>
      <c r="AC194" s="378">
        <f>VLOOKUP($B194,'1.วาง งบทดลอง 4 แถว'!$E$2519:$J$3357,4,0)</f>
        <v>0</v>
      </c>
      <c r="AD194" s="378">
        <f>VLOOKUP($B194,'1.วาง งบทดลอง 4 แถว'!$E$2519:$J$3357,5,0)</f>
        <v>108290</v>
      </c>
      <c r="AE194" s="379">
        <f>VLOOKUP($B194,'1.วาง งบทดลอง 4 แถว'!$E$2519:$J$3357,6,0)</f>
        <v>0</v>
      </c>
      <c r="AF194" s="380">
        <f t="shared" si="19"/>
        <v>108290</v>
      </c>
      <c r="AG194" s="384"/>
      <c r="AH194" s="385"/>
      <c r="AI194" s="385"/>
      <c r="AJ194" s="377">
        <f>VLOOKUP($B194,'1.วาง งบทดลอง 4 แถว'!$E$3358:$J$4196,3,0)</f>
        <v>0</v>
      </c>
      <c r="AK194" s="378">
        <f>VLOOKUP($B194,'1.วาง งบทดลอง 4 แถว'!$E$3358:$J$4196,4,0)</f>
        <v>0</v>
      </c>
      <c r="AL194" s="378">
        <f>VLOOKUP($B194,'1.วาง งบทดลอง 4 แถว'!$E$3358:$J$4196,5,0)</f>
        <v>110125</v>
      </c>
      <c r="AM194" s="379">
        <f>VLOOKUP($B194,'1.วาง งบทดลอง 4 แถว'!$E$3358:$J$4196,6,0)</f>
        <v>0</v>
      </c>
      <c r="AN194" s="380">
        <f t="shared" si="20"/>
        <v>110125</v>
      </c>
      <c r="AO194" s="385"/>
      <c r="AP194" s="385"/>
      <c r="AQ194" s="385"/>
      <c r="AR194" s="377">
        <f>VLOOKUP($B194,'1.วาง งบทดลอง 4 แถว'!$E$4197:$J$5035,3,0)</f>
        <v>0</v>
      </c>
      <c r="AS194" s="378">
        <f>VLOOKUP($B194,'1.วาง งบทดลอง 4 แถว'!$E$4197:$J$5035,4,0)</f>
        <v>0</v>
      </c>
      <c r="AT194" s="378">
        <f>VLOOKUP($B194,'1.วาง งบทดลอง 4 แถว'!$E$4197:$J$5035,5,0)</f>
        <v>172190</v>
      </c>
      <c r="AU194" s="379">
        <f>VLOOKUP($B194,'1.วาง งบทดลอง 4 แถว'!$E$4197:$J$5035,6,0)</f>
        <v>0</v>
      </c>
      <c r="AV194" s="380">
        <f t="shared" si="21"/>
        <v>172190</v>
      </c>
      <c r="AW194" s="384"/>
      <c r="AX194" s="385"/>
      <c r="AY194" s="385"/>
      <c r="AZ194" s="377">
        <f>VLOOKUP($B194,'1.วาง งบทดลอง 4 แถว'!$E$5036:$J$5874,3,0)</f>
        <v>0</v>
      </c>
      <c r="BA194" s="378">
        <f>VLOOKUP($B194,'1.วาง งบทดลอง 4 แถว'!$E$5036:$J$5874,4,0)</f>
        <v>0</v>
      </c>
      <c r="BB194" s="378">
        <f>VLOOKUP($B194,'1.วาง งบทดลอง 4 แถว'!$E$5036:$J$5874,5,0)</f>
        <v>314000</v>
      </c>
      <c r="BC194" s="379">
        <f>VLOOKUP($B194,'1.วาง งบทดลอง 4 แถว'!$E$5036:$J$5874,6,0)</f>
        <v>0</v>
      </c>
      <c r="BD194" s="380">
        <f t="shared" si="22"/>
        <v>314000</v>
      </c>
      <c r="BE194" s="384"/>
      <c r="BF194" s="385"/>
      <c r="BG194" s="385"/>
      <c r="BH194" s="377">
        <f>VLOOKUP($B194,'1.วาง งบทดลอง 4 แถว'!$E$5875:$J$6713,3,0)</f>
        <v>0</v>
      </c>
      <c r="BI194" s="378">
        <f>VLOOKUP($B194,'1.วาง งบทดลอง 4 แถว'!$E$5875:$J$6713,4,0)</f>
        <v>0</v>
      </c>
      <c r="BJ194" s="378">
        <f>VLOOKUP($B194,'1.วาง งบทดลอง 4 แถว'!$E$5875:$J$6713,5,0)</f>
        <v>0</v>
      </c>
      <c r="BK194" s="379">
        <f>VLOOKUP($B194,'1.วาง งบทดลอง 4 แถว'!$E$5875:$J$6713,6,0)</f>
        <v>0</v>
      </c>
      <c r="BL194" s="380">
        <f t="shared" si="23"/>
        <v>0</v>
      </c>
      <c r="BM194" s="385"/>
      <c r="BN194" s="385"/>
      <c r="BO194" s="386"/>
    </row>
    <row r="195" spans="1:67" ht="19.5" customHeight="1">
      <c r="A195" s="374">
        <v>192</v>
      </c>
      <c r="B195" s="375" t="s">
        <v>597</v>
      </c>
      <c r="C195" s="376" t="s">
        <v>90</v>
      </c>
      <c r="D195" s="377">
        <f>VLOOKUP($B195,'1.วาง งบทดลอง 4 แถว'!$E$2:$J$840,3,0)</f>
        <v>0</v>
      </c>
      <c r="E195" s="378">
        <f>VLOOKUP($B195,'1.วาง งบทดลอง 4 แถว'!$E$2:$J$840,4,0)</f>
        <v>0</v>
      </c>
      <c r="F195" s="378">
        <f>VLOOKUP($B195,'1.วาง งบทดลอง 4 แถว'!$E$2:$J$840,5,0)</f>
        <v>0</v>
      </c>
      <c r="G195" s="379">
        <f>VLOOKUP($B195,'1.วาง งบทดลอง 4 แถว'!$E$2:$J$840,6,0)</f>
        <v>0</v>
      </c>
      <c r="H195" s="380">
        <f t="shared" si="16"/>
        <v>0</v>
      </c>
      <c r="I195" s="384"/>
      <c r="J195" s="385"/>
      <c r="K195" s="385"/>
      <c r="L195" s="377">
        <f>VLOOKUP($B195,'1.วาง งบทดลอง 4 แถว'!$E$841:$J$1679,3,0)</f>
        <v>0</v>
      </c>
      <c r="M195" s="378">
        <f>VLOOKUP($B195,'1.วาง งบทดลอง 4 แถว'!$E$841:$J$1679,4,0)</f>
        <v>0</v>
      </c>
      <c r="N195" s="378">
        <f>VLOOKUP($B195,'1.วาง งบทดลอง 4 แถว'!$E$841:$J$1679,5,0)</f>
        <v>0</v>
      </c>
      <c r="O195" s="379">
        <f>VLOOKUP($B195,'1.วาง งบทดลอง 4 แถว'!$E$841:$J$1679,6,0)</f>
        <v>0</v>
      </c>
      <c r="P195" s="380">
        <f t="shared" si="17"/>
        <v>0</v>
      </c>
      <c r="Q195" s="384"/>
      <c r="R195" s="385"/>
      <c r="S195" s="386"/>
      <c r="T195" s="377">
        <f>VLOOKUP($B195,'1.วาง งบทดลอง 4 แถว'!$E$1680:$J$2518,3,0)</f>
        <v>0</v>
      </c>
      <c r="U195" s="378">
        <f>VLOOKUP($B195,'1.วาง งบทดลอง 4 แถว'!$E$1680:$J$2518,4,0)</f>
        <v>0</v>
      </c>
      <c r="V195" s="378">
        <f>VLOOKUP($B195,'1.วาง งบทดลอง 4 แถว'!$E$1680:$J$2518,5,0)</f>
        <v>0</v>
      </c>
      <c r="W195" s="379">
        <f>VLOOKUP($B195,'1.วาง งบทดลอง 4 แถว'!$E$1680:$J$2518,6,0)</f>
        <v>0</v>
      </c>
      <c r="X195" s="380">
        <f t="shared" si="18"/>
        <v>0</v>
      </c>
      <c r="Y195" s="385"/>
      <c r="Z195" s="385"/>
      <c r="AA195" s="385"/>
      <c r="AB195" s="377">
        <f>VLOOKUP($B195,'1.วาง งบทดลอง 4 แถว'!$E$2519:$J$3357,3,0)</f>
        <v>0</v>
      </c>
      <c r="AC195" s="378">
        <f>VLOOKUP($B195,'1.วาง งบทดลอง 4 แถว'!$E$2519:$J$3357,4,0)</f>
        <v>0</v>
      </c>
      <c r="AD195" s="378">
        <f>VLOOKUP($B195,'1.วาง งบทดลอง 4 แถว'!$E$2519:$J$3357,5,0)</f>
        <v>0</v>
      </c>
      <c r="AE195" s="379">
        <f>VLOOKUP($B195,'1.วาง งบทดลอง 4 แถว'!$E$2519:$J$3357,6,0)</f>
        <v>0</v>
      </c>
      <c r="AF195" s="380">
        <f t="shared" si="19"/>
        <v>0</v>
      </c>
      <c r="AG195" s="384"/>
      <c r="AH195" s="385"/>
      <c r="AI195" s="385"/>
      <c r="AJ195" s="377">
        <f>VLOOKUP($B195,'1.วาง งบทดลอง 4 แถว'!$E$3358:$J$4196,3,0)</f>
        <v>0</v>
      </c>
      <c r="AK195" s="378">
        <f>VLOOKUP($B195,'1.วาง งบทดลอง 4 แถว'!$E$3358:$J$4196,4,0)</f>
        <v>0</v>
      </c>
      <c r="AL195" s="378">
        <f>VLOOKUP($B195,'1.วาง งบทดลอง 4 แถว'!$E$3358:$J$4196,5,0)</f>
        <v>0</v>
      </c>
      <c r="AM195" s="379">
        <f>VLOOKUP($B195,'1.วาง งบทดลอง 4 แถว'!$E$3358:$J$4196,6,0)</f>
        <v>0</v>
      </c>
      <c r="AN195" s="380">
        <f t="shared" si="20"/>
        <v>0</v>
      </c>
      <c r="AO195" s="385"/>
      <c r="AP195" s="385"/>
      <c r="AQ195" s="385"/>
      <c r="AR195" s="377">
        <f>VLOOKUP($B195,'1.วาง งบทดลอง 4 แถว'!$E$4197:$J$5035,3,0)</f>
        <v>0</v>
      </c>
      <c r="AS195" s="378">
        <f>VLOOKUP($B195,'1.วาง งบทดลอง 4 แถว'!$E$4197:$J$5035,4,0)</f>
        <v>0</v>
      </c>
      <c r="AT195" s="378">
        <f>VLOOKUP($B195,'1.วาง งบทดลอง 4 แถว'!$E$4197:$J$5035,5,0)</f>
        <v>0</v>
      </c>
      <c r="AU195" s="379">
        <f>VLOOKUP($B195,'1.วาง งบทดลอง 4 แถว'!$E$4197:$J$5035,6,0)</f>
        <v>0</v>
      </c>
      <c r="AV195" s="380">
        <f t="shared" si="21"/>
        <v>0</v>
      </c>
      <c r="AW195" s="384"/>
      <c r="AX195" s="385"/>
      <c r="AY195" s="385"/>
      <c r="AZ195" s="377">
        <f>VLOOKUP($B195,'1.วาง งบทดลอง 4 แถว'!$E$5036:$J$5874,3,0)</f>
        <v>0</v>
      </c>
      <c r="BA195" s="378">
        <f>VLOOKUP($B195,'1.วาง งบทดลอง 4 แถว'!$E$5036:$J$5874,4,0)</f>
        <v>0</v>
      </c>
      <c r="BB195" s="378">
        <f>VLOOKUP($B195,'1.วาง งบทดลอง 4 แถว'!$E$5036:$J$5874,5,0)</f>
        <v>0</v>
      </c>
      <c r="BC195" s="379">
        <f>VLOOKUP($B195,'1.วาง งบทดลอง 4 แถว'!$E$5036:$J$5874,6,0)</f>
        <v>0</v>
      </c>
      <c r="BD195" s="380">
        <f t="shared" si="22"/>
        <v>0</v>
      </c>
      <c r="BE195" s="384"/>
      <c r="BF195" s="385"/>
      <c r="BG195" s="385"/>
      <c r="BH195" s="377">
        <f>VLOOKUP($B195,'1.วาง งบทดลอง 4 แถว'!$E$5875:$J$6713,3,0)</f>
        <v>0</v>
      </c>
      <c r="BI195" s="378">
        <f>VLOOKUP($B195,'1.วาง งบทดลอง 4 แถว'!$E$5875:$J$6713,4,0)</f>
        <v>0</v>
      </c>
      <c r="BJ195" s="378">
        <f>VLOOKUP($B195,'1.วาง งบทดลอง 4 แถว'!$E$5875:$J$6713,5,0)</f>
        <v>0</v>
      </c>
      <c r="BK195" s="379">
        <f>VLOOKUP($B195,'1.วาง งบทดลอง 4 แถว'!$E$5875:$J$6713,6,0)</f>
        <v>0</v>
      </c>
      <c r="BL195" s="380">
        <f t="shared" si="23"/>
        <v>0</v>
      </c>
      <c r="BM195" s="385"/>
      <c r="BN195" s="385"/>
      <c r="BO195" s="386"/>
    </row>
    <row r="196" spans="1:67" s="200" customFormat="1" ht="19.5" customHeight="1">
      <c r="A196" s="374">
        <v>193</v>
      </c>
      <c r="B196" s="395" t="s">
        <v>598</v>
      </c>
      <c r="C196" s="396" t="s">
        <v>1455</v>
      </c>
      <c r="D196" s="377">
        <f>VLOOKUP($B196,'1.วาง งบทดลอง 4 แถว'!$E$2:$J$840,3,0)</f>
        <v>0</v>
      </c>
      <c r="E196" s="378">
        <f>VLOOKUP($B196,'1.วาง งบทดลอง 4 แถว'!$E$2:$J$840,4,0)</f>
        <v>2606.79</v>
      </c>
      <c r="F196" s="378">
        <f>VLOOKUP($B196,'1.วาง งบทดลอง 4 แถว'!$E$2:$J$840,5,0)</f>
        <v>0</v>
      </c>
      <c r="G196" s="379">
        <f>VLOOKUP($B196,'1.วาง งบทดลอง 4 แถว'!$E$2:$J$840,6,0)</f>
        <v>676127</v>
      </c>
      <c r="H196" s="380">
        <f t="shared" si="16"/>
        <v>-676127</v>
      </c>
      <c r="I196" s="397"/>
      <c r="J196" s="398"/>
      <c r="K196" s="398"/>
      <c r="L196" s="377">
        <f>VLOOKUP($B196,'1.วาง งบทดลอง 4 แถว'!$E$841:$J$1679,3,0)</f>
        <v>0</v>
      </c>
      <c r="M196" s="378">
        <f>VLOOKUP($B196,'1.วาง งบทดลอง 4 แถว'!$E$841:$J$1679,4,0)</f>
        <v>0</v>
      </c>
      <c r="N196" s="378">
        <f>VLOOKUP($B196,'1.วาง งบทดลอง 4 แถว'!$E$841:$J$1679,5,0)</f>
        <v>0</v>
      </c>
      <c r="O196" s="379">
        <f>VLOOKUP($B196,'1.วาง งบทดลอง 4 แถว'!$E$841:$J$1679,6,0)</f>
        <v>0</v>
      </c>
      <c r="P196" s="380">
        <f t="shared" si="17"/>
        <v>0</v>
      </c>
      <c r="Q196" s="397"/>
      <c r="R196" s="398"/>
      <c r="S196" s="399"/>
      <c r="T196" s="377">
        <f>VLOOKUP($B196,'1.วาง งบทดลอง 4 แถว'!$E$1680:$J$2518,3,0)</f>
        <v>0</v>
      </c>
      <c r="U196" s="378">
        <f>VLOOKUP($B196,'1.วาง งบทดลอง 4 แถว'!$E$1680:$J$2518,4,0)</f>
        <v>0</v>
      </c>
      <c r="V196" s="378">
        <f>VLOOKUP($B196,'1.วาง งบทดลอง 4 แถว'!$E$1680:$J$2518,5,0)</f>
        <v>0</v>
      </c>
      <c r="W196" s="379">
        <f>VLOOKUP($B196,'1.วาง งบทดลอง 4 แถว'!$E$1680:$J$2518,6,0)</f>
        <v>0</v>
      </c>
      <c r="X196" s="380">
        <f t="shared" si="18"/>
        <v>0</v>
      </c>
      <c r="Y196" s="398"/>
      <c r="Z196" s="398"/>
      <c r="AA196" s="398"/>
      <c r="AB196" s="377">
        <f>VLOOKUP($B196,'1.วาง งบทดลอง 4 แถว'!$E$2519:$J$3357,3,0)</f>
        <v>0</v>
      </c>
      <c r="AC196" s="378">
        <f>VLOOKUP($B196,'1.วาง งบทดลอง 4 แถว'!$E$2519:$J$3357,4,0)</f>
        <v>0</v>
      </c>
      <c r="AD196" s="378">
        <f>VLOOKUP($B196,'1.วาง งบทดลอง 4 แถว'!$E$2519:$J$3357,5,0)</f>
        <v>0</v>
      </c>
      <c r="AE196" s="379">
        <f>VLOOKUP($B196,'1.วาง งบทดลอง 4 แถว'!$E$2519:$J$3357,6,0)</f>
        <v>108282</v>
      </c>
      <c r="AF196" s="380">
        <f t="shared" si="19"/>
        <v>-108282</v>
      </c>
      <c r="AG196" s="397"/>
      <c r="AH196" s="398"/>
      <c r="AI196" s="398"/>
      <c r="AJ196" s="377">
        <f>VLOOKUP($B196,'1.วาง งบทดลอง 4 แถว'!$E$3358:$J$4196,3,0)</f>
        <v>0</v>
      </c>
      <c r="AK196" s="378">
        <f>VLOOKUP($B196,'1.วาง งบทดลอง 4 แถว'!$E$3358:$J$4196,4,0)</f>
        <v>0</v>
      </c>
      <c r="AL196" s="378">
        <f>VLOOKUP($B196,'1.วาง งบทดลอง 4 แถว'!$E$3358:$J$4196,5,0)</f>
        <v>0</v>
      </c>
      <c r="AM196" s="379">
        <f>VLOOKUP($B196,'1.วาง งบทดลอง 4 แถว'!$E$3358:$J$4196,6,0)</f>
        <v>110118</v>
      </c>
      <c r="AN196" s="380">
        <f t="shared" si="20"/>
        <v>-110118</v>
      </c>
      <c r="AO196" s="398"/>
      <c r="AP196" s="398"/>
      <c r="AQ196" s="398"/>
      <c r="AR196" s="377">
        <f>VLOOKUP($B196,'1.วาง งบทดลอง 4 แถว'!$E$4197:$J$5035,3,0)</f>
        <v>0</v>
      </c>
      <c r="AS196" s="378">
        <f>VLOOKUP($B196,'1.วาง งบทดลอง 4 แถว'!$E$4197:$J$5035,4,0)</f>
        <v>0</v>
      </c>
      <c r="AT196" s="378">
        <f>VLOOKUP($B196,'1.วาง งบทดลอง 4 แถว'!$E$4197:$J$5035,5,0)</f>
        <v>0</v>
      </c>
      <c r="AU196" s="379">
        <f>VLOOKUP($B196,'1.วาง งบทดลอง 4 แถว'!$E$4197:$J$5035,6,0)</f>
        <v>172187</v>
      </c>
      <c r="AV196" s="380">
        <f t="shared" si="21"/>
        <v>-172187</v>
      </c>
      <c r="AW196" s="397"/>
      <c r="AX196" s="398"/>
      <c r="AY196" s="398"/>
      <c r="AZ196" s="377">
        <f>VLOOKUP($B196,'1.วาง งบทดลอง 4 แถว'!$E$5036:$J$5874,3,0)</f>
        <v>0</v>
      </c>
      <c r="BA196" s="378">
        <f>VLOOKUP($B196,'1.วาง งบทดลอง 4 แถว'!$E$5036:$J$5874,4,0)</f>
        <v>0</v>
      </c>
      <c r="BB196" s="378">
        <f>VLOOKUP($B196,'1.วาง งบทดลอง 4 แถว'!$E$5036:$J$5874,5,0)</f>
        <v>0</v>
      </c>
      <c r="BC196" s="379">
        <f>VLOOKUP($B196,'1.วาง งบทดลอง 4 แถว'!$E$5036:$J$5874,6,0)</f>
        <v>313994</v>
      </c>
      <c r="BD196" s="380">
        <f t="shared" si="22"/>
        <v>-313994</v>
      </c>
      <c r="BE196" s="397"/>
      <c r="BF196" s="398"/>
      <c r="BG196" s="398"/>
      <c r="BH196" s="377">
        <f>VLOOKUP($B196,'1.วาง งบทดลอง 4 แถว'!$E$5875:$J$6713,3,0)</f>
        <v>0</v>
      </c>
      <c r="BI196" s="378">
        <f>VLOOKUP($B196,'1.วาง งบทดลอง 4 แถว'!$E$5875:$J$6713,4,0)</f>
        <v>0</v>
      </c>
      <c r="BJ196" s="378">
        <f>VLOOKUP($B196,'1.วาง งบทดลอง 4 แถว'!$E$5875:$J$6713,5,0)</f>
        <v>0</v>
      </c>
      <c r="BK196" s="379">
        <f>VLOOKUP($B196,'1.วาง งบทดลอง 4 แถว'!$E$5875:$J$6713,6,0)</f>
        <v>0</v>
      </c>
      <c r="BL196" s="380">
        <f t="shared" si="23"/>
        <v>0</v>
      </c>
      <c r="BM196" s="398"/>
      <c r="BN196" s="398"/>
      <c r="BO196" s="399"/>
    </row>
    <row r="197" spans="1:67" ht="19.5" customHeight="1">
      <c r="A197" s="374">
        <v>194</v>
      </c>
      <c r="B197" s="375" t="s">
        <v>599</v>
      </c>
      <c r="C197" s="376" t="s">
        <v>91</v>
      </c>
      <c r="D197" s="377">
        <f>VLOOKUP($B197,'1.วาง งบทดลอง 4 แถว'!$E$2:$J$840,3,0)</f>
        <v>0</v>
      </c>
      <c r="E197" s="378">
        <f>VLOOKUP($B197,'1.วาง งบทดลอง 4 แถว'!$E$2:$J$840,4,0)</f>
        <v>0</v>
      </c>
      <c r="F197" s="378">
        <f>VLOOKUP($B197,'1.วาง งบทดลอง 4 แถว'!$E$2:$J$840,5,0)</f>
        <v>279860</v>
      </c>
      <c r="G197" s="379">
        <f>VLOOKUP($B197,'1.วาง งบทดลอง 4 แถว'!$E$2:$J$840,6,0)</f>
        <v>0</v>
      </c>
      <c r="H197" s="380">
        <f t="shared" ref="H197:H260" si="24">F197-G197</f>
        <v>279860</v>
      </c>
      <c r="I197" s="384"/>
      <c r="J197" s="385"/>
      <c r="K197" s="385"/>
      <c r="L197" s="377">
        <f>VLOOKUP($B197,'1.วาง งบทดลอง 4 แถว'!$E$841:$J$1679,3,0)</f>
        <v>0</v>
      </c>
      <c r="M197" s="378">
        <f>VLOOKUP($B197,'1.วาง งบทดลอง 4 แถว'!$E$841:$J$1679,4,0)</f>
        <v>0</v>
      </c>
      <c r="N197" s="378">
        <f>VLOOKUP($B197,'1.วาง งบทดลอง 4 แถว'!$E$841:$J$1679,5,0)</f>
        <v>0</v>
      </c>
      <c r="O197" s="379">
        <f>VLOOKUP($B197,'1.วาง งบทดลอง 4 แถว'!$E$841:$J$1679,6,0)</f>
        <v>0</v>
      </c>
      <c r="P197" s="380">
        <f t="shared" ref="P197:P260" si="25">N197-O197</f>
        <v>0</v>
      </c>
      <c r="Q197" s="384"/>
      <c r="R197" s="385"/>
      <c r="S197" s="386"/>
      <c r="T197" s="377">
        <f>VLOOKUP($B197,'1.วาง งบทดลอง 4 แถว'!$E$1680:$J$2518,3,0)</f>
        <v>0</v>
      </c>
      <c r="U197" s="378">
        <f>VLOOKUP($B197,'1.วาง งบทดลอง 4 แถว'!$E$1680:$J$2518,4,0)</f>
        <v>0</v>
      </c>
      <c r="V197" s="378">
        <f>VLOOKUP($B197,'1.วาง งบทดลอง 4 แถว'!$E$1680:$J$2518,5,0)</f>
        <v>0</v>
      </c>
      <c r="W197" s="379">
        <f>VLOOKUP($B197,'1.วาง งบทดลอง 4 แถว'!$E$1680:$J$2518,6,0)</f>
        <v>0</v>
      </c>
      <c r="X197" s="380">
        <f t="shared" ref="X197:X260" si="26">V197-W197</f>
        <v>0</v>
      </c>
      <c r="Y197" s="385"/>
      <c r="Z197" s="385"/>
      <c r="AA197" s="385"/>
      <c r="AB197" s="377">
        <f>VLOOKUP($B197,'1.วาง งบทดลอง 4 แถว'!$E$2519:$J$3357,3,0)</f>
        <v>0</v>
      </c>
      <c r="AC197" s="378">
        <f>VLOOKUP($B197,'1.วาง งบทดลอง 4 แถว'!$E$2519:$J$3357,4,0)</f>
        <v>0</v>
      </c>
      <c r="AD197" s="378">
        <f>VLOOKUP($B197,'1.วาง งบทดลอง 4 แถว'!$E$2519:$J$3357,5,0)</f>
        <v>46846</v>
      </c>
      <c r="AE197" s="379">
        <f>VLOOKUP($B197,'1.วาง งบทดลอง 4 แถว'!$E$2519:$J$3357,6,0)</f>
        <v>0</v>
      </c>
      <c r="AF197" s="380">
        <f t="shared" ref="AF197:AF260" si="27">AD197-AE197</f>
        <v>46846</v>
      </c>
      <c r="AG197" s="384"/>
      <c r="AH197" s="385"/>
      <c r="AI197" s="385"/>
      <c r="AJ197" s="377">
        <f>VLOOKUP($B197,'1.วาง งบทดลอง 4 แถว'!$E$3358:$J$4196,3,0)</f>
        <v>0</v>
      </c>
      <c r="AK197" s="378">
        <f>VLOOKUP($B197,'1.วาง งบทดลอง 4 แถว'!$E$3358:$J$4196,4,0)</f>
        <v>0</v>
      </c>
      <c r="AL197" s="378">
        <f>VLOOKUP($B197,'1.วาง งบทดลอง 4 แถว'!$E$3358:$J$4196,5,0)</f>
        <v>0</v>
      </c>
      <c r="AM197" s="379">
        <f>VLOOKUP($B197,'1.วาง งบทดลอง 4 แถว'!$E$3358:$J$4196,6,0)</f>
        <v>0</v>
      </c>
      <c r="AN197" s="380">
        <f t="shared" ref="AN197:AN260" si="28">AL197-AM197</f>
        <v>0</v>
      </c>
      <c r="AO197" s="385"/>
      <c r="AP197" s="385"/>
      <c r="AQ197" s="385"/>
      <c r="AR197" s="377">
        <f>VLOOKUP($B197,'1.วาง งบทดลอง 4 แถว'!$E$4197:$J$5035,3,0)</f>
        <v>0</v>
      </c>
      <c r="AS197" s="378">
        <f>VLOOKUP($B197,'1.วาง งบทดลอง 4 แถว'!$E$4197:$J$5035,4,0)</f>
        <v>0</v>
      </c>
      <c r="AT197" s="378">
        <f>VLOOKUP($B197,'1.วาง งบทดลอง 4 แถว'!$E$4197:$J$5035,5,0)</f>
        <v>133000</v>
      </c>
      <c r="AU197" s="379">
        <f>VLOOKUP($B197,'1.วาง งบทดลอง 4 แถว'!$E$4197:$J$5035,6,0)</f>
        <v>0</v>
      </c>
      <c r="AV197" s="380">
        <f t="shared" ref="AV197:AV260" si="29">AT197-AU197</f>
        <v>133000</v>
      </c>
      <c r="AW197" s="384"/>
      <c r="AX197" s="385"/>
      <c r="AY197" s="385"/>
      <c r="AZ197" s="377">
        <f>VLOOKUP($B197,'1.วาง งบทดลอง 4 แถว'!$E$5036:$J$5874,3,0)</f>
        <v>0</v>
      </c>
      <c r="BA197" s="378">
        <f>VLOOKUP($B197,'1.วาง งบทดลอง 4 แถว'!$E$5036:$J$5874,4,0)</f>
        <v>0</v>
      </c>
      <c r="BB197" s="378">
        <f>VLOOKUP($B197,'1.วาง งบทดลอง 4 แถว'!$E$5036:$J$5874,5,0)</f>
        <v>44019.8</v>
      </c>
      <c r="BC197" s="379">
        <f>VLOOKUP($B197,'1.วาง งบทดลอง 4 แถว'!$E$5036:$J$5874,6,0)</f>
        <v>0</v>
      </c>
      <c r="BD197" s="380">
        <f t="shared" ref="BD197:BD260" si="30">BB197-BC197</f>
        <v>44019.8</v>
      </c>
      <c r="BE197" s="384"/>
      <c r="BF197" s="385"/>
      <c r="BG197" s="385"/>
      <c r="BH197" s="377">
        <f>VLOOKUP($B197,'1.วาง งบทดลอง 4 แถว'!$E$5875:$J$6713,3,0)</f>
        <v>0</v>
      </c>
      <c r="BI197" s="378">
        <f>VLOOKUP($B197,'1.วาง งบทดลอง 4 แถว'!$E$5875:$J$6713,4,0)</f>
        <v>0</v>
      </c>
      <c r="BJ197" s="378">
        <f>VLOOKUP($B197,'1.วาง งบทดลอง 4 แถว'!$E$5875:$J$6713,5,0)</f>
        <v>0</v>
      </c>
      <c r="BK197" s="379">
        <f>VLOOKUP($B197,'1.วาง งบทดลอง 4 แถว'!$E$5875:$J$6713,6,0)</f>
        <v>0</v>
      </c>
      <c r="BL197" s="380">
        <f t="shared" ref="BL197:BL260" si="31">BJ197-BK197</f>
        <v>0</v>
      </c>
      <c r="BM197" s="385"/>
      <c r="BN197" s="385"/>
      <c r="BO197" s="386"/>
    </row>
    <row r="198" spans="1:67" ht="19.5" customHeight="1">
      <c r="A198" s="374">
        <v>195</v>
      </c>
      <c r="B198" s="375" t="s">
        <v>600</v>
      </c>
      <c r="C198" s="376" t="s">
        <v>92</v>
      </c>
      <c r="D198" s="377">
        <f>VLOOKUP($B198,'1.วาง งบทดลอง 4 แถว'!$E$2:$J$840,3,0)</f>
        <v>0</v>
      </c>
      <c r="E198" s="378">
        <f>VLOOKUP($B198,'1.วาง งบทดลอง 4 แถว'!$E$2:$J$840,4,0)</f>
        <v>0</v>
      </c>
      <c r="F198" s="378">
        <f>VLOOKUP($B198,'1.วาง งบทดลอง 4 แถว'!$E$2:$J$840,5,0)</f>
        <v>0</v>
      </c>
      <c r="G198" s="379">
        <f>VLOOKUP($B198,'1.วาง งบทดลอง 4 แถว'!$E$2:$J$840,6,0)</f>
        <v>0</v>
      </c>
      <c r="H198" s="380">
        <f t="shared" si="24"/>
        <v>0</v>
      </c>
      <c r="I198" s="384"/>
      <c r="J198" s="385"/>
      <c r="K198" s="385"/>
      <c r="L198" s="377">
        <f>VLOOKUP($B198,'1.วาง งบทดลอง 4 แถว'!$E$841:$J$1679,3,0)</f>
        <v>0</v>
      </c>
      <c r="M198" s="378">
        <f>VLOOKUP($B198,'1.วาง งบทดลอง 4 แถว'!$E$841:$J$1679,4,0)</f>
        <v>0</v>
      </c>
      <c r="N198" s="378">
        <f>VLOOKUP($B198,'1.วาง งบทดลอง 4 แถว'!$E$841:$J$1679,5,0)</f>
        <v>0</v>
      </c>
      <c r="O198" s="379">
        <f>VLOOKUP($B198,'1.วาง งบทดลอง 4 แถว'!$E$841:$J$1679,6,0)</f>
        <v>0</v>
      </c>
      <c r="P198" s="380">
        <f t="shared" si="25"/>
        <v>0</v>
      </c>
      <c r="Q198" s="384"/>
      <c r="R198" s="385"/>
      <c r="S198" s="386"/>
      <c r="T198" s="377">
        <f>VLOOKUP($B198,'1.วาง งบทดลอง 4 แถว'!$E$1680:$J$2518,3,0)</f>
        <v>0</v>
      </c>
      <c r="U198" s="378">
        <f>VLOOKUP($B198,'1.วาง งบทดลอง 4 แถว'!$E$1680:$J$2518,4,0)</f>
        <v>0</v>
      </c>
      <c r="V198" s="378">
        <f>VLOOKUP($B198,'1.วาง งบทดลอง 4 แถว'!$E$1680:$J$2518,5,0)</f>
        <v>0</v>
      </c>
      <c r="W198" s="379">
        <f>VLOOKUP($B198,'1.วาง งบทดลอง 4 แถว'!$E$1680:$J$2518,6,0)</f>
        <v>0</v>
      </c>
      <c r="X198" s="380">
        <f t="shared" si="26"/>
        <v>0</v>
      </c>
      <c r="Y198" s="385"/>
      <c r="Z198" s="385"/>
      <c r="AA198" s="385"/>
      <c r="AB198" s="377">
        <f>VLOOKUP($B198,'1.วาง งบทดลอง 4 แถว'!$E$2519:$J$3357,3,0)</f>
        <v>0</v>
      </c>
      <c r="AC198" s="378">
        <f>VLOOKUP($B198,'1.วาง งบทดลอง 4 แถว'!$E$2519:$J$3357,4,0)</f>
        <v>0</v>
      </c>
      <c r="AD198" s="378">
        <f>VLOOKUP($B198,'1.วาง งบทดลอง 4 แถว'!$E$2519:$J$3357,5,0)</f>
        <v>0</v>
      </c>
      <c r="AE198" s="379">
        <f>VLOOKUP($B198,'1.วาง งบทดลอง 4 แถว'!$E$2519:$J$3357,6,0)</f>
        <v>0</v>
      </c>
      <c r="AF198" s="380">
        <f t="shared" si="27"/>
        <v>0</v>
      </c>
      <c r="AG198" s="384"/>
      <c r="AH198" s="385"/>
      <c r="AI198" s="385"/>
      <c r="AJ198" s="377">
        <f>VLOOKUP($B198,'1.วาง งบทดลอง 4 แถว'!$E$3358:$J$4196,3,0)</f>
        <v>0</v>
      </c>
      <c r="AK198" s="378">
        <f>VLOOKUP($B198,'1.วาง งบทดลอง 4 แถว'!$E$3358:$J$4196,4,0)</f>
        <v>0</v>
      </c>
      <c r="AL198" s="378">
        <f>VLOOKUP($B198,'1.วาง งบทดลอง 4 แถว'!$E$3358:$J$4196,5,0)</f>
        <v>0</v>
      </c>
      <c r="AM198" s="379">
        <f>VLOOKUP($B198,'1.วาง งบทดลอง 4 แถว'!$E$3358:$J$4196,6,0)</f>
        <v>0</v>
      </c>
      <c r="AN198" s="380">
        <f t="shared" si="28"/>
        <v>0</v>
      </c>
      <c r="AO198" s="385"/>
      <c r="AP198" s="385"/>
      <c r="AQ198" s="385"/>
      <c r="AR198" s="377">
        <f>VLOOKUP($B198,'1.วาง งบทดลอง 4 แถว'!$E$4197:$J$5035,3,0)</f>
        <v>0</v>
      </c>
      <c r="AS198" s="378">
        <f>VLOOKUP($B198,'1.วาง งบทดลอง 4 แถว'!$E$4197:$J$5035,4,0)</f>
        <v>0</v>
      </c>
      <c r="AT198" s="378">
        <f>VLOOKUP($B198,'1.วาง งบทดลอง 4 แถว'!$E$4197:$J$5035,5,0)</f>
        <v>0</v>
      </c>
      <c r="AU198" s="379">
        <f>VLOOKUP($B198,'1.วาง งบทดลอง 4 แถว'!$E$4197:$J$5035,6,0)</f>
        <v>0</v>
      </c>
      <c r="AV198" s="380">
        <f t="shared" si="29"/>
        <v>0</v>
      </c>
      <c r="AW198" s="384"/>
      <c r="AX198" s="385"/>
      <c r="AY198" s="385"/>
      <c r="AZ198" s="377">
        <f>VLOOKUP($B198,'1.วาง งบทดลอง 4 แถว'!$E$5036:$J$5874,3,0)</f>
        <v>0</v>
      </c>
      <c r="BA198" s="378">
        <f>VLOOKUP($B198,'1.วาง งบทดลอง 4 แถว'!$E$5036:$J$5874,4,0)</f>
        <v>0</v>
      </c>
      <c r="BB198" s="378">
        <f>VLOOKUP($B198,'1.วาง งบทดลอง 4 แถว'!$E$5036:$J$5874,5,0)</f>
        <v>0</v>
      </c>
      <c r="BC198" s="379">
        <f>VLOOKUP($B198,'1.วาง งบทดลอง 4 แถว'!$E$5036:$J$5874,6,0)</f>
        <v>0</v>
      </c>
      <c r="BD198" s="380">
        <f t="shared" si="30"/>
        <v>0</v>
      </c>
      <c r="BE198" s="384"/>
      <c r="BF198" s="385"/>
      <c r="BG198" s="385"/>
      <c r="BH198" s="377">
        <f>VLOOKUP($B198,'1.วาง งบทดลอง 4 แถว'!$E$5875:$J$6713,3,0)</f>
        <v>0</v>
      </c>
      <c r="BI198" s="378">
        <f>VLOOKUP($B198,'1.วาง งบทดลอง 4 แถว'!$E$5875:$J$6713,4,0)</f>
        <v>0</v>
      </c>
      <c r="BJ198" s="378">
        <f>VLOOKUP($B198,'1.วาง งบทดลอง 4 แถว'!$E$5875:$J$6713,5,0)</f>
        <v>0</v>
      </c>
      <c r="BK198" s="379">
        <f>VLOOKUP($B198,'1.วาง งบทดลอง 4 แถว'!$E$5875:$J$6713,6,0)</f>
        <v>0</v>
      </c>
      <c r="BL198" s="380">
        <f t="shared" si="31"/>
        <v>0</v>
      </c>
      <c r="BM198" s="385"/>
      <c r="BN198" s="385"/>
      <c r="BO198" s="386"/>
    </row>
    <row r="199" spans="1:67" s="200" customFormat="1" ht="19.5" customHeight="1">
      <c r="A199" s="374">
        <v>196</v>
      </c>
      <c r="B199" s="395" t="s">
        <v>601</v>
      </c>
      <c r="C199" s="396" t="s">
        <v>1456</v>
      </c>
      <c r="D199" s="377">
        <f>VLOOKUP($B199,'1.วาง งบทดลอง 4 แถว'!$E$2:$J$840,3,0)</f>
        <v>0</v>
      </c>
      <c r="E199" s="378">
        <f>VLOOKUP($B199,'1.วาง งบทดลอง 4 แถว'!$E$2:$J$840,4,0)</f>
        <v>0</v>
      </c>
      <c r="F199" s="378">
        <f>VLOOKUP($B199,'1.วาง งบทดลอง 4 แถว'!$E$2:$J$840,5,0)</f>
        <v>0</v>
      </c>
      <c r="G199" s="379">
        <f>VLOOKUP($B199,'1.วาง งบทดลอง 4 แถว'!$E$2:$J$840,6,0)</f>
        <v>279855</v>
      </c>
      <c r="H199" s="380">
        <f t="shared" si="24"/>
        <v>-279855</v>
      </c>
      <c r="I199" s="397"/>
      <c r="J199" s="398"/>
      <c r="K199" s="398"/>
      <c r="L199" s="377">
        <f>VLOOKUP($B199,'1.วาง งบทดลอง 4 แถว'!$E$841:$J$1679,3,0)</f>
        <v>0</v>
      </c>
      <c r="M199" s="378">
        <f>VLOOKUP($B199,'1.วาง งบทดลอง 4 แถว'!$E$841:$J$1679,4,0)</f>
        <v>0</v>
      </c>
      <c r="N199" s="378">
        <f>VLOOKUP($B199,'1.วาง งบทดลอง 4 แถว'!$E$841:$J$1679,5,0)</f>
        <v>0</v>
      </c>
      <c r="O199" s="379">
        <f>VLOOKUP($B199,'1.วาง งบทดลอง 4 แถว'!$E$841:$J$1679,6,0)</f>
        <v>0</v>
      </c>
      <c r="P199" s="380">
        <f t="shared" si="25"/>
        <v>0</v>
      </c>
      <c r="Q199" s="397"/>
      <c r="R199" s="398"/>
      <c r="S199" s="399"/>
      <c r="T199" s="377">
        <f>VLOOKUP($B199,'1.วาง งบทดลอง 4 แถว'!$E$1680:$J$2518,3,0)</f>
        <v>0</v>
      </c>
      <c r="U199" s="378">
        <f>VLOOKUP($B199,'1.วาง งบทดลอง 4 แถว'!$E$1680:$J$2518,4,0)</f>
        <v>0</v>
      </c>
      <c r="V199" s="378">
        <f>VLOOKUP($B199,'1.วาง งบทดลอง 4 แถว'!$E$1680:$J$2518,5,0)</f>
        <v>0</v>
      </c>
      <c r="W199" s="379">
        <f>VLOOKUP($B199,'1.วาง งบทดลอง 4 แถว'!$E$1680:$J$2518,6,0)</f>
        <v>0</v>
      </c>
      <c r="X199" s="380">
        <f t="shared" si="26"/>
        <v>0</v>
      </c>
      <c r="Y199" s="398"/>
      <c r="Z199" s="398"/>
      <c r="AA199" s="398"/>
      <c r="AB199" s="377">
        <f>VLOOKUP($B199,'1.วาง งบทดลอง 4 แถว'!$E$2519:$J$3357,3,0)</f>
        <v>0</v>
      </c>
      <c r="AC199" s="378">
        <f>VLOOKUP($B199,'1.วาง งบทดลอง 4 แถว'!$E$2519:$J$3357,4,0)</f>
        <v>0</v>
      </c>
      <c r="AD199" s="378">
        <f>VLOOKUP($B199,'1.วาง งบทดลอง 4 แถว'!$E$2519:$J$3357,5,0)</f>
        <v>0</v>
      </c>
      <c r="AE199" s="379">
        <f>VLOOKUP($B199,'1.วาง งบทดลอง 4 แถว'!$E$2519:$J$3357,6,0)</f>
        <v>46844</v>
      </c>
      <c r="AF199" s="380">
        <f t="shared" si="27"/>
        <v>-46844</v>
      </c>
      <c r="AG199" s="397"/>
      <c r="AH199" s="398"/>
      <c r="AI199" s="398"/>
      <c r="AJ199" s="377">
        <f>VLOOKUP($B199,'1.วาง งบทดลอง 4 แถว'!$E$3358:$J$4196,3,0)</f>
        <v>0</v>
      </c>
      <c r="AK199" s="378">
        <f>VLOOKUP($B199,'1.วาง งบทดลอง 4 แถว'!$E$3358:$J$4196,4,0)</f>
        <v>0</v>
      </c>
      <c r="AL199" s="378">
        <f>VLOOKUP($B199,'1.วาง งบทดลอง 4 แถว'!$E$3358:$J$4196,5,0)</f>
        <v>0</v>
      </c>
      <c r="AM199" s="379">
        <f>VLOOKUP($B199,'1.วาง งบทดลอง 4 แถว'!$E$3358:$J$4196,6,0)</f>
        <v>0</v>
      </c>
      <c r="AN199" s="380">
        <f t="shared" si="28"/>
        <v>0</v>
      </c>
      <c r="AO199" s="398"/>
      <c r="AP199" s="398"/>
      <c r="AQ199" s="398"/>
      <c r="AR199" s="377">
        <f>VLOOKUP($B199,'1.วาง งบทดลอง 4 แถว'!$E$4197:$J$5035,3,0)</f>
        <v>0</v>
      </c>
      <c r="AS199" s="378">
        <f>VLOOKUP($B199,'1.วาง งบทดลอง 4 แถว'!$E$4197:$J$5035,4,0)</f>
        <v>0</v>
      </c>
      <c r="AT199" s="378">
        <f>VLOOKUP($B199,'1.วาง งบทดลอง 4 แถว'!$E$4197:$J$5035,5,0)</f>
        <v>0</v>
      </c>
      <c r="AU199" s="379">
        <f>VLOOKUP($B199,'1.วาง งบทดลอง 4 แถว'!$E$4197:$J$5035,6,0)</f>
        <v>132998</v>
      </c>
      <c r="AV199" s="380">
        <f t="shared" si="29"/>
        <v>-132998</v>
      </c>
      <c r="AW199" s="397"/>
      <c r="AX199" s="398"/>
      <c r="AY199" s="398"/>
      <c r="AZ199" s="377">
        <f>VLOOKUP($B199,'1.วาง งบทดลอง 4 แถว'!$E$5036:$J$5874,3,0)</f>
        <v>0</v>
      </c>
      <c r="BA199" s="378">
        <f>VLOOKUP($B199,'1.วาง งบทดลอง 4 แถว'!$E$5036:$J$5874,4,0)</f>
        <v>0</v>
      </c>
      <c r="BB199" s="378">
        <f>VLOOKUP($B199,'1.วาง งบทดลอง 4 แถว'!$E$5036:$J$5874,5,0)</f>
        <v>0</v>
      </c>
      <c r="BC199" s="379">
        <f>VLOOKUP($B199,'1.วาง งบทดลอง 4 แถว'!$E$5036:$J$5874,6,0)</f>
        <v>44018.8</v>
      </c>
      <c r="BD199" s="380">
        <f t="shared" si="30"/>
        <v>-44018.8</v>
      </c>
      <c r="BE199" s="397"/>
      <c r="BF199" s="398"/>
      <c r="BG199" s="398"/>
      <c r="BH199" s="377">
        <f>VLOOKUP($B199,'1.วาง งบทดลอง 4 แถว'!$E$5875:$J$6713,3,0)</f>
        <v>0</v>
      </c>
      <c r="BI199" s="378">
        <f>VLOOKUP($B199,'1.วาง งบทดลอง 4 แถว'!$E$5875:$J$6713,4,0)</f>
        <v>0</v>
      </c>
      <c r="BJ199" s="378">
        <f>VLOOKUP($B199,'1.วาง งบทดลอง 4 แถว'!$E$5875:$J$6713,5,0)</f>
        <v>0</v>
      </c>
      <c r="BK199" s="379">
        <f>VLOOKUP($B199,'1.วาง งบทดลอง 4 แถว'!$E$5875:$J$6713,6,0)</f>
        <v>0</v>
      </c>
      <c r="BL199" s="380">
        <f t="shared" si="31"/>
        <v>0</v>
      </c>
      <c r="BM199" s="398"/>
      <c r="BN199" s="398"/>
      <c r="BO199" s="399"/>
    </row>
    <row r="200" spans="1:67" ht="19.5" customHeight="1">
      <c r="A200" s="374">
        <v>197</v>
      </c>
      <c r="B200" s="375" t="s">
        <v>1912</v>
      </c>
      <c r="C200" s="376" t="s">
        <v>1913</v>
      </c>
      <c r="D200" s="377">
        <f>VLOOKUP($B200,'1.วาง งบทดลอง 4 แถว'!$E$2:$J$840,3,0)</f>
        <v>0</v>
      </c>
      <c r="E200" s="378">
        <f>VLOOKUP($B200,'1.วาง งบทดลอง 4 แถว'!$E$2:$J$840,4,0)</f>
        <v>0</v>
      </c>
      <c r="F200" s="378">
        <f>VLOOKUP($B200,'1.วาง งบทดลอง 4 แถว'!$E$2:$J$840,5,0)</f>
        <v>0</v>
      </c>
      <c r="G200" s="379">
        <f>VLOOKUP($B200,'1.วาง งบทดลอง 4 แถว'!$E$2:$J$840,6,0)</f>
        <v>0</v>
      </c>
      <c r="H200" s="380">
        <f t="shared" si="24"/>
        <v>0</v>
      </c>
      <c r="I200" s="384"/>
      <c r="J200" s="385"/>
      <c r="K200" s="385"/>
      <c r="L200" s="377">
        <f>VLOOKUP($B200,'1.วาง งบทดลอง 4 แถว'!$E$841:$J$1679,3,0)</f>
        <v>0</v>
      </c>
      <c r="M200" s="378">
        <f>VLOOKUP($B200,'1.วาง งบทดลอง 4 แถว'!$E$841:$J$1679,4,0)</f>
        <v>0</v>
      </c>
      <c r="N200" s="378">
        <f>VLOOKUP($B200,'1.วาง งบทดลอง 4 แถว'!$E$841:$J$1679,5,0)</f>
        <v>0</v>
      </c>
      <c r="O200" s="379">
        <f>VLOOKUP($B200,'1.วาง งบทดลอง 4 แถว'!$E$841:$J$1679,6,0)</f>
        <v>0</v>
      </c>
      <c r="P200" s="380">
        <f t="shared" si="25"/>
        <v>0</v>
      </c>
      <c r="Q200" s="384"/>
      <c r="R200" s="385"/>
      <c r="S200" s="386"/>
      <c r="T200" s="377">
        <f>VLOOKUP($B200,'1.วาง งบทดลอง 4 แถว'!$E$1680:$J$2518,3,0)</f>
        <v>0</v>
      </c>
      <c r="U200" s="378">
        <f>VLOOKUP($B200,'1.วาง งบทดลอง 4 แถว'!$E$1680:$J$2518,4,0)</f>
        <v>0</v>
      </c>
      <c r="V200" s="378">
        <f>VLOOKUP($B200,'1.วาง งบทดลอง 4 แถว'!$E$1680:$J$2518,5,0)</f>
        <v>0</v>
      </c>
      <c r="W200" s="379">
        <f>VLOOKUP($B200,'1.วาง งบทดลอง 4 แถว'!$E$1680:$J$2518,6,0)</f>
        <v>0</v>
      </c>
      <c r="X200" s="380">
        <f t="shared" si="26"/>
        <v>0</v>
      </c>
      <c r="Y200" s="385"/>
      <c r="Z200" s="385"/>
      <c r="AA200" s="385"/>
      <c r="AB200" s="377">
        <f>VLOOKUP($B200,'1.วาง งบทดลอง 4 แถว'!$E$2519:$J$3357,3,0)</f>
        <v>0</v>
      </c>
      <c r="AC200" s="378">
        <f>VLOOKUP($B200,'1.วาง งบทดลอง 4 แถว'!$E$2519:$J$3357,4,0)</f>
        <v>0</v>
      </c>
      <c r="AD200" s="378">
        <f>VLOOKUP($B200,'1.วาง งบทดลอง 4 แถว'!$E$2519:$J$3357,5,0)</f>
        <v>0</v>
      </c>
      <c r="AE200" s="379">
        <f>VLOOKUP($B200,'1.วาง งบทดลอง 4 แถว'!$E$2519:$J$3357,6,0)</f>
        <v>0</v>
      </c>
      <c r="AF200" s="380">
        <f t="shared" si="27"/>
        <v>0</v>
      </c>
      <c r="AG200" s="384"/>
      <c r="AH200" s="385"/>
      <c r="AI200" s="385"/>
      <c r="AJ200" s="377">
        <f>VLOOKUP($B200,'1.วาง งบทดลอง 4 แถว'!$E$3358:$J$4196,3,0)</f>
        <v>0</v>
      </c>
      <c r="AK200" s="378">
        <f>VLOOKUP($B200,'1.วาง งบทดลอง 4 แถว'!$E$3358:$J$4196,4,0)</f>
        <v>0</v>
      </c>
      <c r="AL200" s="378">
        <f>VLOOKUP($B200,'1.วาง งบทดลอง 4 แถว'!$E$3358:$J$4196,5,0)</f>
        <v>0</v>
      </c>
      <c r="AM200" s="379">
        <f>VLOOKUP($B200,'1.วาง งบทดลอง 4 แถว'!$E$3358:$J$4196,6,0)</f>
        <v>0</v>
      </c>
      <c r="AN200" s="380">
        <f t="shared" si="28"/>
        <v>0</v>
      </c>
      <c r="AO200" s="385"/>
      <c r="AP200" s="385"/>
      <c r="AQ200" s="385"/>
      <c r="AR200" s="377">
        <f>VLOOKUP($B200,'1.วาง งบทดลอง 4 แถว'!$E$4197:$J$5035,3,0)</f>
        <v>0</v>
      </c>
      <c r="AS200" s="378">
        <f>VLOOKUP($B200,'1.วาง งบทดลอง 4 แถว'!$E$4197:$J$5035,4,0)</f>
        <v>0</v>
      </c>
      <c r="AT200" s="378">
        <f>VLOOKUP($B200,'1.วาง งบทดลอง 4 แถว'!$E$4197:$J$5035,5,0)</f>
        <v>0</v>
      </c>
      <c r="AU200" s="379">
        <f>VLOOKUP($B200,'1.วาง งบทดลอง 4 แถว'!$E$4197:$J$5035,6,0)</f>
        <v>0</v>
      </c>
      <c r="AV200" s="380">
        <f t="shared" si="29"/>
        <v>0</v>
      </c>
      <c r="AW200" s="384"/>
      <c r="AX200" s="385"/>
      <c r="AY200" s="385"/>
      <c r="AZ200" s="377">
        <f>VLOOKUP($B200,'1.วาง งบทดลอง 4 แถว'!$E$5036:$J$5874,3,0)</f>
        <v>0</v>
      </c>
      <c r="BA200" s="378">
        <f>VLOOKUP($B200,'1.วาง งบทดลอง 4 แถว'!$E$5036:$J$5874,4,0)</f>
        <v>0</v>
      </c>
      <c r="BB200" s="378">
        <f>VLOOKUP($B200,'1.วาง งบทดลอง 4 แถว'!$E$5036:$J$5874,5,0)</f>
        <v>0</v>
      </c>
      <c r="BC200" s="379">
        <f>VLOOKUP($B200,'1.วาง งบทดลอง 4 แถว'!$E$5036:$J$5874,6,0)</f>
        <v>0</v>
      </c>
      <c r="BD200" s="380">
        <f t="shared" si="30"/>
        <v>0</v>
      </c>
      <c r="BE200" s="384"/>
      <c r="BF200" s="385"/>
      <c r="BG200" s="385"/>
      <c r="BH200" s="377">
        <f>VLOOKUP($B200,'1.วาง งบทดลอง 4 แถว'!$E$5875:$J$6713,3,0)</f>
        <v>0</v>
      </c>
      <c r="BI200" s="378">
        <f>VLOOKUP($B200,'1.วาง งบทดลอง 4 แถว'!$E$5875:$J$6713,4,0)</f>
        <v>0</v>
      </c>
      <c r="BJ200" s="378">
        <f>VLOOKUP($B200,'1.วาง งบทดลอง 4 แถว'!$E$5875:$J$6713,5,0)</f>
        <v>0</v>
      </c>
      <c r="BK200" s="379">
        <f>VLOOKUP($B200,'1.วาง งบทดลอง 4 แถว'!$E$5875:$J$6713,6,0)</f>
        <v>0</v>
      </c>
      <c r="BL200" s="380">
        <f t="shared" si="31"/>
        <v>0</v>
      </c>
      <c r="BM200" s="385"/>
      <c r="BN200" s="385"/>
      <c r="BO200" s="386"/>
    </row>
    <row r="201" spans="1:67" ht="19.5" customHeight="1">
      <c r="A201" s="374">
        <v>198</v>
      </c>
      <c r="B201" s="375" t="s">
        <v>1914</v>
      </c>
      <c r="C201" s="376" t="s">
        <v>1915</v>
      </c>
      <c r="D201" s="377">
        <f>VLOOKUP($B201,'1.วาง งบทดลอง 4 แถว'!$E$2:$J$840,3,0)</f>
        <v>0</v>
      </c>
      <c r="E201" s="378">
        <f>VLOOKUP($B201,'1.วาง งบทดลอง 4 แถว'!$E$2:$J$840,4,0)</f>
        <v>0</v>
      </c>
      <c r="F201" s="378">
        <f>VLOOKUP($B201,'1.วาง งบทดลอง 4 แถว'!$E$2:$J$840,5,0)</f>
        <v>0</v>
      </c>
      <c r="G201" s="379">
        <f>VLOOKUP($B201,'1.วาง งบทดลอง 4 แถว'!$E$2:$J$840,6,0)</f>
        <v>0</v>
      </c>
      <c r="H201" s="380">
        <f t="shared" si="24"/>
        <v>0</v>
      </c>
      <c r="I201" s="384"/>
      <c r="J201" s="385"/>
      <c r="K201" s="385"/>
      <c r="L201" s="377">
        <f>VLOOKUP($B201,'1.วาง งบทดลอง 4 แถว'!$E$841:$J$1679,3,0)</f>
        <v>0</v>
      </c>
      <c r="M201" s="378">
        <f>VLOOKUP($B201,'1.วาง งบทดลอง 4 แถว'!$E$841:$J$1679,4,0)</f>
        <v>0</v>
      </c>
      <c r="N201" s="378">
        <f>VLOOKUP($B201,'1.วาง งบทดลอง 4 แถว'!$E$841:$J$1679,5,0)</f>
        <v>0</v>
      </c>
      <c r="O201" s="379">
        <f>VLOOKUP($B201,'1.วาง งบทดลอง 4 แถว'!$E$841:$J$1679,6,0)</f>
        <v>0</v>
      </c>
      <c r="P201" s="380">
        <f t="shared" si="25"/>
        <v>0</v>
      </c>
      <c r="Q201" s="384"/>
      <c r="R201" s="385"/>
      <c r="S201" s="386"/>
      <c r="T201" s="377">
        <f>VLOOKUP($B201,'1.วาง งบทดลอง 4 แถว'!$E$1680:$J$2518,3,0)</f>
        <v>0</v>
      </c>
      <c r="U201" s="378">
        <f>VLOOKUP($B201,'1.วาง งบทดลอง 4 แถว'!$E$1680:$J$2518,4,0)</f>
        <v>0</v>
      </c>
      <c r="V201" s="378">
        <f>VLOOKUP($B201,'1.วาง งบทดลอง 4 แถว'!$E$1680:$J$2518,5,0)</f>
        <v>0</v>
      </c>
      <c r="W201" s="379">
        <f>VLOOKUP($B201,'1.วาง งบทดลอง 4 แถว'!$E$1680:$J$2518,6,0)</f>
        <v>0</v>
      </c>
      <c r="X201" s="380">
        <f t="shared" si="26"/>
        <v>0</v>
      </c>
      <c r="Y201" s="385"/>
      <c r="Z201" s="385"/>
      <c r="AA201" s="385"/>
      <c r="AB201" s="377">
        <f>VLOOKUP($B201,'1.วาง งบทดลอง 4 แถว'!$E$2519:$J$3357,3,0)</f>
        <v>0</v>
      </c>
      <c r="AC201" s="378">
        <f>VLOOKUP($B201,'1.วาง งบทดลอง 4 แถว'!$E$2519:$J$3357,4,0)</f>
        <v>0</v>
      </c>
      <c r="AD201" s="378">
        <f>VLOOKUP($B201,'1.วาง งบทดลอง 4 แถว'!$E$2519:$J$3357,5,0)</f>
        <v>0</v>
      </c>
      <c r="AE201" s="379">
        <f>VLOOKUP($B201,'1.วาง งบทดลอง 4 แถว'!$E$2519:$J$3357,6,0)</f>
        <v>0</v>
      </c>
      <c r="AF201" s="380">
        <f t="shared" si="27"/>
        <v>0</v>
      </c>
      <c r="AG201" s="384"/>
      <c r="AH201" s="385"/>
      <c r="AI201" s="385"/>
      <c r="AJ201" s="377">
        <f>VLOOKUP($B201,'1.วาง งบทดลอง 4 แถว'!$E$3358:$J$4196,3,0)</f>
        <v>0</v>
      </c>
      <c r="AK201" s="378">
        <f>VLOOKUP($B201,'1.วาง งบทดลอง 4 แถว'!$E$3358:$J$4196,4,0)</f>
        <v>0</v>
      </c>
      <c r="AL201" s="378">
        <f>VLOOKUP($B201,'1.วาง งบทดลอง 4 แถว'!$E$3358:$J$4196,5,0)</f>
        <v>0</v>
      </c>
      <c r="AM201" s="379">
        <f>VLOOKUP($B201,'1.วาง งบทดลอง 4 แถว'!$E$3358:$J$4196,6,0)</f>
        <v>0</v>
      </c>
      <c r="AN201" s="380">
        <f t="shared" si="28"/>
        <v>0</v>
      </c>
      <c r="AO201" s="385"/>
      <c r="AP201" s="385"/>
      <c r="AQ201" s="385"/>
      <c r="AR201" s="377">
        <f>VLOOKUP($B201,'1.วาง งบทดลอง 4 แถว'!$E$4197:$J$5035,3,0)</f>
        <v>0</v>
      </c>
      <c r="AS201" s="378">
        <f>VLOOKUP($B201,'1.วาง งบทดลอง 4 แถว'!$E$4197:$J$5035,4,0)</f>
        <v>0</v>
      </c>
      <c r="AT201" s="378">
        <f>VLOOKUP($B201,'1.วาง งบทดลอง 4 แถว'!$E$4197:$J$5035,5,0)</f>
        <v>0</v>
      </c>
      <c r="AU201" s="379">
        <f>VLOOKUP($B201,'1.วาง งบทดลอง 4 แถว'!$E$4197:$J$5035,6,0)</f>
        <v>0</v>
      </c>
      <c r="AV201" s="380">
        <f t="shared" si="29"/>
        <v>0</v>
      </c>
      <c r="AW201" s="384"/>
      <c r="AX201" s="385"/>
      <c r="AY201" s="385"/>
      <c r="AZ201" s="377">
        <f>VLOOKUP($B201,'1.วาง งบทดลอง 4 แถว'!$E$5036:$J$5874,3,0)</f>
        <v>0</v>
      </c>
      <c r="BA201" s="378">
        <f>VLOOKUP($B201,'1.วาง งบทดลอง 4 แถว'!$E$5036:$J$5874,4,0)</f>
        <v>0</v>
      </c>
      <c r="BB201" s="378">
        <f>VLOOKUP($B201,'1.วาง งบทดลอง 4 แถว'!$E$5036:$J$5874,5,0)</f>
        <v>0</v>
      </c>
      <c r="BC201" s="379">
        <f>VLOOKUP($B201,'1.วาง งบทดลอง 4 แถว'!$E$5036:$J$5874,6,0)</f>
        <v>0</v>
      </c>
      <c r="BD201" s="380">
        <f t="shared" si="30"/>
        <v>0</v>
      </c>
      <c r="BE201" s="384"/>
      <c r="BF201" s="385"/>
      <c r="BG201" s="385"/>
      <c r="BH201" s="377">
        <f>VLOOKUP($B201,'1.วาง งบทดลอง 4 แถว'!$E$5875:$J$6713,3,0)</f>
        <v>0</v>
      </c>
      <c r="BI201" s="378">
        <f>VLOOKUP($B201,'1.วาง งบทดลอง 4 แถว'!$E$5875:$J$6713,4,0)</f>
        <v>0</v>
      </c>
      <c r="BJ201" s="378">
        <f>VLOOKUP($B201,'1.วาง งบทดลอง 4 แถว'!$E$5875:$J$6713,5,0)</f>
        <v>0</v>
      </c>
      <c r="BK201" s="379">
        <f>VLOOKUP($B201,'1.วาง งบทดลอง 4 แถว'!$E$5875:$J$6713,6,0)</f>
        <v>0</v>
      </c>
      <c r="BL201" s="380">
        <f t="shared" si="31"/>
        <v>0</v>
      </c>
      <c r="BM201" s="385"/>
      <c r="BN201" s="385"/>
      <c r="BO201" s="386"/>
    </row>
    <row r="202" spans="1:67" s="200" customFormat="1" ht="19.5" customHeight="1">
      <c r="A202" s="374">
        <v>199</v>
      </c>
      <c r="B202" s="395" t="s">
        <v>1916</v>
      </c>
      <c r="C202" s="396" t="s">
        <v>1917</v>
      </c>
      <c r="D202" s="377">
        <f>VLOOKUP($B202,'1.วาง งบทดลอง 4 แถว'!$E$2:$J$840,3,0)</f>
        <v>0</v>
      </c>
      <c r="E202" s="378">
        <f>VLOOKUP($B202,'1.วาง งบทดลอง 4 แถว'!$E$2:$J$840,4,0)</f>
        <v>0</v>
      </c>
      <c r="F202" s="378">
        <f>VLOOKUP($B202,'1.วาง งบทดลอง 4 แถว'!$E$2:$J$840,5,0)</f>
        <v>0</v>
      </c>
      <c r="G202" s="379">
        <f>VLOOKUP($B202,'1.วาง งบทดลอง 4 แถว'!$E$2:$J$840,6,0)</f>
        <v>0</v>
      </c>
      <c r="H202" s="380">
        <f t="shared" si="24"/>
        <v>0</v>
      </c>
      <c r="I202" s="397"/>
      <c r="J202" s="398"/>
      <c r="K202" s="398"/>
      <c r="L202" s="377">
        <f>VLOOKUP($B202,'1.วาง งบทดลอง 4 แถว'!$E$841:$J$1679,3,0)</f>
        <v>0</v>
      </c>
      <c r="M202" s="378">
        <f>VLOOKUP($B202,'1.วาง งบทดลอง 4 แถว'!$E$841:$J$1679,4,0)</f>
        <v>0</v>
      </c>
      <c r="N202" s="378">
        <f>VLOOKUP($B202,'1.วาง งบทดลอง 4 แถว'!$E$841:$J$1679,5,0)</f>
        <v>0</v>
      </c>
      <c r="O202" s="379">
        <f>VLOOKUP($B202,'1.วาง งบทดลอง 4 แถว'!$E$841:$J$1679,6,0)</f>
        <v>0</v>
      </c>
      <c r="P202" s="380">
        <f t="shared" si="25"/>
        <v>0</v>
      </c>
      <c r="Q202" s="397"/>
      <c r="R202" s="398"/>
      <c r="S202" s="399"/>
      <c r="T202" s="377">
        <f>VLOOKUP($B202,'1.วาง งบทดลอง 4 แถว'!$E$1680:$J$2518,3,0)</f>
        <v>0</v>
      </c>
      <c r="U202" s="378">
        <f>VLOOKUP($B202,'1.วาง งบทดลอง 4 แถว'!$E$1680:$J$2518,4,0)</f>
        <v>0</v>
      </c>
      <c r="V202" s="378">
        <f>VLOOKUP($B202,'1.วาง งบทดลอง 4 แถว'!$E$1680:$J$2518,5,0)</f>
        <v>0</v>
      </c>
      <c r="W202" s="379">
        <f>VLOOKUP($B202,'1.วาง งบทดลอง 4 แถว'!$E$1680:$J$2518,6,0)</f>
        <v>0</v>
      </c>
      <c r="X202" s="380">
        <f t="shared" si="26"/>
        <v>0</v>
      </c>
      <c r="Y202" s="398"/>
      <c r="Z202" s="398"/>
      <c r="AA202" s="398"/>
      <c r="AB202" s="377">
        <f>VLOOKUP($B202,'1.วาง งบทดลอง 4 แถว'!$E$2519:$J$3357,3,0)</f>
        <v>0</v>
      </c>
      <c r="AC202" s="378">
        <f>VLOOKUP($B202,'1.วาง งบทดลอง 4 แถว'!$E$2519:$J$3357,4,0)</f>
        <v>0</v>
      </c>
      <c r="AD202" s="378">
        <f>VLOOKUP($B202,'1.วาง งบทดลอง 4 แถว'!$E$2519:$J$3357,5,0)</f>
        <v>0</v>
      </c>
      <c r="AE202" s="379">
        <f>VLOOKUP($B202,'1.วาง งบทดลอง 4 แถว'!$E$2519:$J$3357,6,0)</f>
        <v>0</v>
      </c>
      <c r="AF202" s="380">
        <f t="shared" si="27"/>
        <v>0</v>
      </c>
      <c r="AG202" s="397"/>
      <c r="AH202" s="398"/>
      <c r="AI202" s="398"/>
      <c r="AJ202" s="377">
        <f>VLOOKUP($B202,'1.วาง งบทดลอง 4 แถว'!$E$3358:$J$4196,3,0)</f>
        <v>0</v>
      </c>
      <c r="AK202" s="378">
        <f>VLOOKUP($B202,'1.วาง งบทดลอง 4 แถว'!$E$3358:$J$4196,4,0)</f>
        <v>0</v>
      </c>
      <c r="AL202" s="378">
        <f>VLOOKUP($B202,'1.วาง งบทดลอง 4 แถว'!$E$3358:$J$4196,5,0)</f>
        <v>0</v>
      </c>
      <c r="AM202" s="379">
        <f>VLOOKUP($B202,'1.วาง งบทดลอง 4 แถว'!$E$3358:$J$4196,6,0)</f>
        <v>0</v>
      </c>
      <c r="AN202" s="380">
        <f t="shared" si="28"/>
        <v>0</v>
      </c>
      <c r="AO202" s="398"/>
      <c r="AP202" s="398"/>
      <c r="AQ202" s="398"/>
      <c r="AR202" s="377">
        <f>VLOOKUP($B202,'1.วาง งบทดลอง 4 แถว'!$E$4197:$J$5035,3,0)</f>
        <v>0</v>
      </c>
      <c r="AS202" s="378">
        <f>VLOOKUP($B202,'1.วาง งบทดลอง 4 แถว'!$E$4197:$J$5035,4,0)</f>
        <v>0</v>
      </c>
      <c r="AT202" s="378">
        <f>VLOOKUP($B202,'1.วาง งบทดลอง 4 แถว'!$E$4197:$J$5035,5,0)</f>
        <v>0</v>
      </c>
      <c r="AU202" s="379">
        <f>VLOOKUP($B202,'1.วาง งบทดลอง 4 แถว'!$E$4197:$J$5035,6,0)</f>
        <v>0</v>
      </c>
      <c r="AV202" s="380">
        <f t="shared" si="29"/>
        <v>0</v>
      </c>
      <c r="AW202" s="397"/>
      <c r="AX202" s="398"/>
      <c r="AY202" s="398"/>
      <c r="AZ202" s="377">
        <f>VLOOKUP($B202,'1.วาง งบทดลอง 4 แถว'!$E$5036:$J$5874,3,0)</f>
        <v>0</v>
      </c>
      <c r="BA202" s="378">
        <f>VLOOKUP($B202,'1.วาง งบทดลอง 4 แถว'!$E$5036:$J$5874,4,0)</f>
        <v>0</v>
      </c>
      <c r="BB202" s="378">
        <f>VLOOKUP($B202,'1.วาง งบทดลอง 4 แถว'!$E$5036:$J$5874,5,0)</f>
        <v>0</v>
      </c>
      <c r="BC202" s="379">
        <f>VLOOKUP($B202,'1.วาง งบทดลอง 4 แถว'!$E$5036:$J$5874,6,0)</f>
        <v>0</v>
      </c>
      <c r="BD202" s="380">
        <f t="shared" si="30"/>
        <v>0</v>
      </c>
      <c r="BE202" s="397"/>
      <c r="BF202" s="398"/>
      <c r="BG202" s="398"/>
      <c r="BH202" s="377">
        <f>VLOOKUP($B202,'1.วาง งบทดลอง 4 แถว'!$E$5875:$J$6713,3,0)</f>
        <v>0</v>
      </c>
      <c r="BI202" s="378">
        <f>VLOOKUP($B202,'1.วาง งบทดลอง 4 แถว'!$E$5875:$J$6713,4,0)</f>
        <v>0</v>
      </c>
      <c r="BJ202" s="378">
        <f>VLOOKUP($B202,'1.วาง งบทดลอง 4 แถว'!$E$5875:$J$6713,5,0)</f>
        <v>0</v>
      </c>
      <c r="BK202" s="379">
        <f>VLOOKUP($B202,'1.วาง งบทดลอง 4 แถว'!$E$5875:$J$6713,6,0)</f>
        <v>0</v>
      </c>
      <c r="BL202" s="380">
        <f t="shared" si="31"/>
        <v>0</v>
      </c>
      <c r="BM202" s="398"/>
      <c r="BN202" s="398"/>
      <c r="BO202" s="399"/>
    </row>
    <row r="203" spans="1:67" ht="19.5" customHeight="1">
      <c r="A203" s="374">
        <v>200</v>
      </c>
      <c r="B203" s="375" t="s">
        <v>602</v>
      </c>
      <c r="C203" s="376" t="s">
        <v>93</v>
      </c>
      <c r="D203" s="377">
        <f>VLOOKUP($B203,'1.วาง งบทดลอง 4 แถว'!$E$2:$J$840,3,0)</f>
        <v>0</v>
      </c>
      <c r="E203" s="378">
        <f>VLOOKUP($B203,'1.วาง งบทดลอง 4 แถว'!$E$2:$J$840,4,0)</f>
        <v>0</v>
      </c>
      <c r="F203" s="378">
        <f>VLOOKUP($B203,'1.วาง งบทดลอง 4 แถว'!$E$2:$J$840,5,0)</f>
        <v>0</v>
      </c>
      <c r="G203" s="379">
        <f>VLOOKUP($B203,'1.วาง งบทดลอง 4 แถว'!$E$2:$J$840,6,0)</f>
        <v>0</v>
      </c>
      <c r="H203" s="380">
        <f t="shared" si="24"/>
        <v>0</v>
      </c>
      <c r="I203" s="384"/>
      <c r="J203" s="385"/>
      <c r="K203" s="385"/>
      <c r="L203" s="377">
        <f>VLOOKUP($B203,'1.วาง งบทดลอง 4 แถว'!$E$841:$J$1679,3,0)</f>
        <v>0</v>
      </c>
      <c r="M203" s="378">
        <f>VLOOKUP($B203,'1.วาง งบทดลอง 4 แถว'!$E$841:$J$1679,4,0)</f>
        <v>0</v>
      </c>
      <c r="N203" s="378">
        <f>VLOOKUP($B203,'1.วาง งบทดลอง 4 แถว'!$E$841:$J$1679,5,0)</f>
        <v>0</v>
      </c>
      <c r="O203" s="379">
        <f>VLOOKUP($B203,'1.วาง งบทดลอง 4 แถว'!$E$841:$J$1679,6,0)</f>
        <v>0</v>
      </c>
      <c r="P203" s="380">
        <f t="shared" si="25"/>
        <v>0</v>
      </c>
      <c r="Q203" s="384"/>
      <c r="R203" s="385"/>
      <c r="S203" s="386"/>
      <c r="T203" s="377">
        <f>VLOOKUP($B203,'1.วาง งบทดลอง 4 แถว'!$E$1680:$J$2518,3,0)</f>
        <v>0</v>
      </c>
      <c r="U203" s="378">
        <f>VLOOKUP($B203,'1.วาง งบทดลอง 4 แถว'!$E$1680:$J$2518,4,0)</f>
        <v>0</v>
      </c>
      <c r="V203" s="378">
        <f>VLOOKUP($B203,'1.วาง งบทดลอง 4 แถว'!$E$1680:$J$2518,5,0)</f>
        <v>0</v>
      </c>
      <c r="W203" s="379">
        <f>VLOOKUP($B203,'1.วาง งบทดลอง 4 แถว'!$E$1680:$J$2518,6,0)</f>
        <v>0</v>
      </c>
      <c r="X203" s="380">
        <f t="shared" si="26"/>
        <v>0</v>
      </c>
      <c r="Y203" s="385"/>
      <c r="Z203" s="385"/>
      <c r="AA203" s="385"/>
      <c r="AB203" s="377">
        <f>VLOOKUP($B203,'1.วาง งบทดลอง 4 แถว'!$E$2519:$J$3357,3,0)</f>
        <v>0</v>
      </c>
      <c r="AC203" s="378">
        <f>VLOOKUP($B203,'1.วาง งบทดลอง 4 แถว'!$E$2519:$J$3357,4,0)</f>
        <v>0</v>
      </c>
      <c r="AD203" s="378">
        <f>VLOOKUP($B203,'1.วาง งบทดลอง 4 แถว'!$E$2519:$J$3357,5,0)</f>
        <v>0</v>
      </c>
      <c r="AE203" s="379">
        <f>VLOOKUP($B203,'1.วาง งบทดลอง 4 แถว'!$E$2519:$J$3357,6,0)</f>
        <v>0</v>
      </c>
      <c r="AF203" s="380">
        <f t="shared" si="27"/>
        <v>0</v>
      </c>
      <c r="AG203" s="384"/>
      <c r="AH203" s="385"/>
      <c r="AI203" s="385"/>
      <c r="AJ203" s="377">
        <f>VLOOKUP($B203,'1.วาง งบทดลอง 4 แถว'!$E$3358:$J$4196,3,0)</f>
        <v>0</v>
      </c>
      <c r="AK203" s="378">
        <f>VLOOKUP($B203,'1.วาง งบทดลอง 4 แถว'!$E$3358:$J$4196,4,0)</f>
        <v>0</v>
      </c>
      <c r="AL203" s="378">
        <f>VLOOKUP($B203,'1.วาง งบทดลอง 4 แถว'!$E$3358:$J$4196,5,0)</f>
        <v>0</v>
      </c>
      <c r="AM203" s="379">
        <f>VLOOKUP($B203,'1.วาง งบทดลอง 4 แถว'!$E$3358:$J$4196,6,0)</f>
        <v>0</v>
      </c>
      <c r="AN203" s="380">
        <f t="shared" si="28"/>
        <v>0</v>
      </c>
      <c r="AO203" s="385"/>
      <c r="AP203" s="385"/>
      <c r="AQ203" s="385"/>
      <c r="AR203" s="377">
        <f>VLOOKUP($B203,'1.วาง งบทดลอง 4 แถว'!$E$4197:$J$5035,3,0)</f>
        <v>0</v>
      </c>
      <c r="AS203" s="378">
        <f>VLOOKUP($B203,'1.วาง งบทดลอง 4 แถว'!$E$4197:$J$5035,4,0)</f>
        <v>0</v>
      </c>
      <c r="AT203" s="378">
        <f>VLOOKUP($B203,'1.วาง งบทดลอง 4 แถว'!$E$4197:$J$5035,5,0)</f>
        <v>0</v>
      </c>
      <c r="AU203" s="379">
        <f>VLOOKUP($B203,'1.วาง งบทดลอง 4 แถว'!$E$4197:$J$5035,6,0)</f>
        <v>0</v>
      </c>
      <c r="AV203" s="380">
        <f t="shared" si="29"/>
        <v>0</v>
      </c>
      <c r="AW203" s="384"/>
      <c r="AX203" s="385"/>
      <c r="AY203" s="385"/>
      <c r="AZ203" s="377">
        <f>VLOOKUP($B203,'1.วาง งบทดลอง 4 แถว'!$E$5036:$J$5874,3,0)</f>
        <v>0</v>
      </c>
      <c r="BA203" s="378">
        <f>VLOOKUP($B203,'1.วาง งบทดลอง 4 แถว'!$E$5036:$J$5874,4,0)</f>
        <v>0</v>
      </c>
      <c r="BB203" s="378">
        <f>VLOOKUP($B203,'1.วาง งบทดลอง 4 แถว'!$E$5036:$J$5874,5,0)</f>
        <v>0</v>
      </c>
      <c r="BC203" s="379">
        <f>VLOOKUP($B203,'1.วาง งบทดลอง 4 แถว'!$E$5036:$J$5874,6,0)</f>
        <v>0</v>
      </c>
      <c r="BD203" s="380">
        <f t="shared" si="30"/>
        <v>0</v>
      </c>
      <c r="BE203" s="384"/>
      <c r="BF203" s="385"/>
      <c r="BG203" s="385"/>
      <c r="BH203" s="377">
        <f>VLOOKUP($B203,'1.วาง งบทดลอง 4 แถว'!$E$5875:$J$6713,3,0)</f>
        <v>0</v>
      </c>
      <c r="BI203" s="378">
        <f>VLOOKUP($B203,'1.วาง งบทดลอง 4 แถว'!$E$5875:$J$6713,4,0)</f>
        <v>0</v>
      </c>
      <c r="BJ203" s="378">
        <f>VLOOKUP($B203,'1.วาง งบทดลอง 4 แถว'!$E$5875:$J$6713,5,0)</f>
        <v>0</v>
      </c>
      <c r="BK203" s="379">
        <f>VLOOKUP($B203,'1.วาง งบทดลอง 4 แถว'!$E$5875:$J$6713,6,0)</f>
        <v>0</v>
      </c>
      <c r="BL203" s="380">
        <f t="shared" si="31"/>
        <v>0</v>
      </c>
      <c r="BM203" s="385"/>
      <c r="BN203" s="385"/>
      <c r="BO203" s="386"/>
    </row>
    <row r="204" spans="1:67" ht="19.5" customHeight="1">
      <c r="A204" s="374">
        <v>201</v>
      </c>
      <c r="B204" s="375" t="s">
        <v>603</v>
      </c>
      <c r="C204" s="376" t="s">
        <v>94</v>
      </c>
      <c r="D204" s="377">
        <f>VLOOKUP($B204,'1.วาง งบทดลอง 4 แถว'!$E$2:$J$840,3,0)</f>
        <v>0</v>
      </c>
      <c r="E204" s="378">
        <f>VLOOKUP($B204,'1.วาง งบทดลอง 4 แถว'!$E$2:$J$840,4,0)</f>
        <v>0</v>
      </c>
      <c r="F204" s="378">
        <f>VLOOKUP($B204,'1.วาง งบทดลอง 4 แถว'!$E$2:$J$840,5,0)</f>
        <v>0</v>
      </c>
      <c r="G204" s="379">
        <f>VLOOKUP($B204,'1.วาง งบทดลอง 4 แถว'!$E$2:$J$840,6,0)</f>
        <v>0</v>
      </c>
      <c r="H204" s="380">
        <f t="shared" si="24"/>
        <v>0</v>
      </c>
      <c r="I204" s="384"/>
      <c r="J204" s="385"/>
      <c r="K204" s="385"/>
      <c r="L204" s="377">
        <f>VLOOKUP($B204,'1.วาง งบทดลอง 4 แถว'!$E$841:$J$1679,3,0)</f>
        <v>0</v>
      </c>
      <c r="M204" s="378">
        <f>VLOOKUP($B204,'1.วาง งบทดลอง 4 แถว'!$E$841:$J$1679,4,0)</f>
        <v>0</v>
      </c>
      <c r="N204" s="378">
        <f>VLOOKUP($B204,'1.วาง งบทดลอง 4 แถว'!$E$841:$J$1679,5,0)</f>
        <v>0</v>
      </c>
      <c r="O204" s="379">
        <f>VLOOKUP($B204,'1.วาง งบทดลอง 4 แถว'!$E$841:$J$1679,6,0)</f>
        <v>0</v>
      </c>
      <c r="P204" s="380">
        <f t="shared" si="25"/>
        <v>0</v>
      </c>
      <c r="Q204" s="384"/>
      <c r="R204" s="385"/>
      <c r="S204" s="386"/>
      <c r="T204" s="377">
        <f>VLOOKUP($B204,'1.วาง งบทดลอง 4 แถว'!$E$1680:$J$2518,3,0)</f>
        <v>0</v>
      </c>
      <c r="U204" s="378">
        <f>VLOOKUP($B204,'1.วาง งบทดลอง 4 แถว'!$E$1680:$J$2518,4,0)</f>
        <v>0</v>
      </c>
      <c r="V204" s="378">
        <f>VLOOKUP($B204,'1.วาง งบทดลอง 4 แถว'!$E$1680:$J$2518,5,0)</f>
        <v>0</v>
      </c>
      <c r="W204" s="379">
        <f>VLOOKUP($B204,'1.วาง งบทดลอง 4 แถว'!$E$1680:$J$2518,6,0)</f>
        <v>0</v>
      </c>
      <c r="X204" s="380">
        <f t="shared" si="26"/>
        <v>0</v>
      </c>
      <c r="Y204" s="385"/>
      <c r="Z204" s="385"/>
      <c r="AA204" s="385"/>
      <c r="AB204" s="377">
        <f>VLOOKUP($B204,'1.วาง งบทดลอง 4 แถว'!$E$2519:$J$3357,3,0)</f>
        <v>0</v>
      </c>
      <c r="AC204" s="378">
        <f>VLOOKUP($B204,'1.วาง งบทดลอง 4 แถว'!$E$2519:$J$3357,4,0)</f>
        <v>0</v>
      </c>
      <c r="AD204" s="378">
        <f>VLOOKUP($B204,'1.วาง งบทดลอง 4 แถว'!$E$2519:$J$3357,5,0)</f>
        <v>0</v>
      </c>
      <c r="AE204" s="379">
        <f>VLOOKUP($B204,'1.วาง งบทดลอง 4 แถว'!$E$2519:$J$3357,6,0)</f>
        <v>0</v>
      </c>
      <c r="AF204" s="380">
        <f t="shared" si="27"/>
        <v>0</v>
      </c>
      <c r="AG204" s="384"/>
      <c r="AH204" s="385"/>
      <c r="AI204" s="385"/>
      <c r="AJ204" s="377">
        <f>VLOOKUP($B204,'1.วาง งบทดลอง 4 แถว'!$E$3358:$J$4196,3,0)</f>
        <v>0</v>
      </c>
      <c r="AK204" s="378">
        <f>VLOOKUP($B204,'1.วาง งบทดลอง 4 แถว'!$E$3358:$J$4196,4,0)</f>
        <v>0</v>
      </c>
      <c r="AL204" s="378">
        <f>VLOOKUP($B204,'1.วาง งบทดลอง 4 แถว'!$E$3358:$J$4196,5,0)</f>
        <v>0</v>
      </c>
      <c r="AM204" s="379">
        <f>VLOOKUP($B204,'1.วาง งบทดลอง 4 แถว'!$E$3358:$J$4196,6,0)</f>
        <v>0</v>
      </c>
      <c r="AN204" s="380">
        <f t="shared" si="28"/>
        <v>0</v>
      </c>
      <c r="AO204" s="385"/>
      <c r="AP204" s="385"/>
      <c r="AQ204" s="385"/>
      <c r="AR204" s="377">
        <f>VLOOKUP($B204,'1.วาง งบทดลอง 4 แถว'!$E$4197:$J$5035,3,0)</f>
        <v>0</v>
      </c>
      <c r="AS204" s="378">
        <f>VLOOKUP($B204,'1.วาง งบทดลอง 4 แถว'!$E$4197:$J$5035,4,0)</f>
        <v>0</v>
      </c>
      <c r="AT204" s="378">
        <f>VLOOKUP($B204,'1.วาง งบทดลอง 4 แถว'!$E$4197:$J$5035,5,0)</f>
        <v>0</v>
      </c>
      <c r="AU204" s="379">
        <f>VLOOKUP($B204,'1.วาง งบทดลอง 4 แถว'!$E$4197:$J$5035,6,0)</f>
        <v>0</v>
      </c>
      <c r="AV204" s="380">
        <f t="shared" si="29"/>
        <v>0</v>
      </c>
      <c r="AW204" s="384"/>
      <c r="AX204" s="385"/>
      <c r="AY204" s="385"/>
      <c r="AZ204" s="377">
        <f>VLOOKUP($B204,'1.วาง งบทดลอง 4 แถว'!$E$5036:$J$5874,3,0)</f>
        <v>0</v>
      </c>
      <c r="BA204" s="378">
        <f>VLOOKUP($B204,'1.วาง งบทดลอง 4 แถว'!$E$5036:$J$5874,4,0)</f>
        <v>0</v>
      </c>
      <c r="BB204" s="378">
        <f>VLOOKUP($B204,'1.วาง งบทดลอง 4 แถว'!$E$5036:$J$5874,5,0)</f>
        <v>0</v>
      </c>
      <c r="BC204" s="379">
        <f>VLOOKUP($B204,'1.วาง งบทดลอง 4 แถว'!$E$5036:$J$5874,6,0)</f>
        <v>0</v>
      </c>
      <c r="BD204" s="380">
        <f t="shared" si="30"/>
        <v>0</v>
      </c>
      <c r="BE204" s="384"/>
      <c r="BF204" s="385"/>
      <c r="BG204" s="385"/>
      <c r="BH204" s="377">
        <f>VLOOKUP($B204,'1.วาง งบทดลอง 4 แถว'!$E$5875:$J$6713,3,0)</f>
        <v>0</v>
      </c>
      <c r="BI204" s="378">
        <f>VLOOKUP($B204,'1.วาง งบทดลอง 4 แถว'!$E$5875:$J$6713,4,0)</f>
        <v>0</v>
      </c>
      <c r="BJ204" s="378">
        <f>VLOOKUP($B204,'1.วาง งบทดลอง 4 แถว'!$E$5875:$J$6713,5,0)</f>
        <v>0</v>
      </c>
      <c r="BK204" s="379">
        <f>VLOOKUP($B204,'1.วาง งบทดลอง 4 แถว'!$E$5875:$J$6713,6,0)</f>
        <v>0</v>
      </c>
      <c r="BL204" s="380">
        <f t="shared" si="31"/>
        <v>0</v>
      </c>
      <c r="BM204" s="385"/>
      <c r="BN204" s="385"/>
      <c r="BO204" s="386"/>
    </row>
    <row r="205" spans="1:67" s="200" customFormat="1" ht="19.5" customHeight="1">
      <c r="A205" s="374">
        <v>202</v>
      </c>
      <c r="B205" s="395" t="s">
        <v>604</v>
      </c>
      <c r="C205" s="396" t="s">
        <v>1457</v>
      </c>
      <c r="D205" s="377">
        <f>VLOOKUP($B205,'1.วาง งบทดลอง 4 แถว'!$E$2:$J$840,3,0)</f>
        <v>0</v>
      </c>
      <c r="E205" s="378">
        <f>VLOOKUP($B205,'1.วาง งบทดลอง 4 แถว'!$E$2:$J$840,4,0)</f>
        <v>0</v>
      </c>
      <c r="F205" s="378">
        <f>VLOOKUP($B205,'1.วาง งบทดลอง 4 แถว'!$E$2:$J$840,5,0)</f>
        <v>0</v>
      </c>
      <c r="G205" s="379">
        <f>VLOOKUP($B205,'1.วาง งบทดลอง 4 แถว'!$E$2:$J$840,6,0)</f>
        <v>0</v>
      </c>
      <c r="H205" s="380">
        <f t="shared" si="24"/>
        <v>0</v>
      </c>
      <c r="I205" s="397"/>
      <c r="J205" s="398"/>
      <c r="K205" s="398"/>
      <c r="L205" s="377">
        <f>VLOOKUP($B205,'1.วาง งบทดลอง 4 แถว'!$E$841:$J$1679,3,0)</f>
        <v>0</v>
      </c>
      <c r="M205" s="378">
        <f>VLOOKUP($B205,'1.วาง งบทดลอง 4 แถว'!$E$841:$J$1679,4,0)</f>
        <v>0</v>
      </c>
      <c r="N205" s="378">
        <f>VLOOKUP($B205,'1.วาง งบทดลอง 4 แถว'!$E$841:$J$1679,5,0)</f>
        <v>0</v>
      </c>
      <c r="O205" s="379">
        <f>VLOOKUP($B205,'1.วาง งบทดลอง 4 แถว'!$E$841:$J$1679,6,0)</f>
        <v>0</v>
      </c>
      <c r="P205" s="380">
        <f t="shared" si="25"/>
        <v>0</v>
      </c>
      <c r="Q205" s="397"/>
      <c r="R205" s="398"/>
      <c r="S205" s="399"/>
      <c r="T205" s="377">
        <f>VLOOKUP($B205,'1.วาง งบทดลอง 4 แถว'!$E$1680:$J$2518,3,0)</f>
        <v>0</v>
      </c>
      <c r="U205" s="378">
        <f>VLOOKUP($B205,'1.วาง งบทดลอง 4 แถว'!$E$1680:$J$2518,4,0)</f>
        <v>0</v>
      </c>
      <c r="V205" s="378">
        <f>VLOOKUP($B205,'1.วาง งบทดลอง 4 แถว'!$E$1680:$J$2518,5,0)</f>
        <v>0</v>
      </c>
      <c r="W205" s="379">
        <f>VLOOKUP($B205,'1.วาง งบทดลอง 4 แถว'!$E$1680:$J$2518,6,0)</f>
        <v>0</v>
      </c>
      <c r="X205" s="380">
        <f t="shared" si="26"/>
        <v>0</v>
      </c>
      <c r="Y205" s="398"/>
      <c r="Z205" s="398"/>
      <c r="AA205" s="398"/>
      <c r="AB205" s="377">
        <f>VLOOKUP($B205,'1.วาง งบทดลอง 4 แถว'!$E$2519:$J$3357,3,0)</f>
        <v>0</v>
      </c>
      <c r="AC205" s="378">
        <f>VLOOKUP($B205,'1.วาง งบทดลอง 4 แถว'!$E$2519:$J$3357,4,0)</f>
        <v>0</v>
      </c>
      <c r="AD205" s="378">
        <f>VLOOKUP($B205,'1.วาง งบทดลอง 4 แถว'!$E$2519:$J$3357,5,0)</f>
        <v>0</v>
      </c>
      <c r="AE205" s="379">
        <f>VLOOKUP($B205,'1.วาง งบทดลอง 4 แถว'!$E$2519:$J$3357,6,0)</f>
        <v>0</v>
      </c>
      <c r="AF205" s="380">
        <f t="shared" si="27"/>
        <v>0</v>
      </c>
      <c r="AG205" s="397"/>
      <c r="AH205" s="398"/>
      <c r="AI205" s="398"/>
      <c r="AJ205" s="377">
        <f>VLOOKUP($B205,'1.วาง งบทดลอง 4 แถว'!$E$3358:$J$4196,3,0)</f>
        <v>0</v>
      </c>
      <c r="AK205" s="378">
        <f>VLOOKUP($B205,'1.วาง งบทดลอง 4 แถว'!$E$3358:$J$4196,4,0)</f>
        <v>0</v>
      </c>
      <c r="AL205" s="378">
        <f>VLOOKUP($B205,'1.วาง งบทดลอง 4 แถว'!$E$3358:$J$4196,5,0)</f>
        <v>0</v>
      </c>
      <c r="AM205" s="379">
        <f>VLOOKUP($B205,'1.วาง งบทดลอง 4 แถว'!$E$3358:$J$4196,6,0)</f>
        <v>0</v>
      </c>
      <c r="AN205" s="380">
        <f t="shared" si="28"/>
        <v>0</v>
      </c>
      <c r="AO205" s="398"/>
      <c r="AP205" s="398"/>
      <c r="AQ205" s="398"/>
      <c r="AR205" s="377">
        <f>VLOOKUP($B205,'1.วาง งบทดลอง 4 แถว'!$E$4197:$J$5035,3,0)</f>
        <v>0</v>
      </c>
      <c r="AS205" s="378">
        <f>VLOOKUP($B205,'1.วาง งบทดลอง 4 แถว'!$E$4197:$J$5035,4,0)</f>
        <v>0</v>
      </c>
      <c r="AT205" s="378">
        <f>VLOOKUP($B205,'1.วาง งบทดลอง 4 แถว'!$E$4197:$J$5035,5,0)</f>
        <v>0</v>
      </c>
      <c r="AU205" s="379">
        <f>VLOOKUP($B205,'1.วาง งบทดลอง 4 แถว'!$E$4197:$J$5035,6,0)</f>
        <v>0</v>
      </c>
      <c r="AV205" s="380">
        <f t="shared" si="29"/>
        <v>0</v>
      </c>
      <c r="AW205" s="397"/>
      <c r="AX205" s="398"/>
      <c r="AY205" s="398"/>
      <c r="AZ205" s="377">
        <f>VLOOKUP($B205,'1.วาง งบทดลอง 4 แถว'!$E$5036:$J$5874,3,0)</f>
        <v>0</v>
      </c>
      <c r="BA205" s="378">
        <f>VLOOKUP($B205,'1.วาง งบทดลอง 4 แถว'!$E$5036:$J$5874,4,0)</f>
        <v>0</v>
      </c>
      <c r="BB205" s="378">
        <f>VLOOKUP($B205,'1.วาง งบทดลอง 4 แถว'!$E$5036:$J$5874,5,0)</f>
        <v>0</v>
      </c>
      <c r="BC205" s="379">
        <f>VLOOKUP($B205,'1.วาง งบทดลอง 4 แถว'!$E$5036:$J$5874,6,0)</f>
        <v>0</v>
      </c>
      <c r="BD205" s="380">
        <f t="shared" si="30"/>
        <v>0</v>
      </c>
      <c r="BE205" s="397"/>
      <c r="BF205" s="398"/>
      <c r="BG205" s="398"/>
      <c r="BH205" s="377">
        <f>VLOOKUP($B205,'1.วาง งบทดลอง 4 แถว'!$E$5875:$J$6713,3,0)</f>
        <v>0</v>
      </c>
      <c r="BI205" s="378">
        <f>VLOOKUP($B205,'1.วาง งบทดลอง 4 แถว'!$E$5875:$J$6713,4,0)</f>
        <v>0</v>
      </c>
      <c r="BJ205" s="378">
        <f>VLOOKUP($B205,'1.วาง งบทดลอง 4 แถว'!$E$5875:$J$6713,5,0)</f>
        <v>0</v>
      </c>
      <c r="BK205" s="379">
        <f>VLOOKUP($B205,'1.วาง งบทดลอง 4 แถว'!$E$5875:$J$6713,6,0)</f>
        <v>0</v>
      </c>
      <c r="BL205" s="380">
        <f t="shared" si="31"/>
        <v>0</v>
      </c>
      <c r="BM205" s="398"/>
      <c r="BN205" s="398"/>
      <c r="BO205" s="399"/>
    </row>
    <row r="206" spans="1:67" ht="19.5" customHeight="1">
      <c r="A206" s="374">
        <v>203</v>
      </c>
      <c r="B206" s="375" t="s">
        <v>605</v>
      </c>
      <c r="C206" s="376" t="s">
        <v>95</v>
      </c>
      <c r="D206" s="377">
        <f>VLOOKUP($B206,'1.วาง งบทดลอง 4 แถว'!$E$2:$J$840,3,0)</f>
        <v>313800</v>
      </c>
      <c r="E206" s="378">
        <f>VLOOKUP($B206,'1.วาง งบทดลอง 4 แถว'!$E$2:$J$840,4,0)</f>
        <v>0</v>
      </c>
      <c r="F206" s="378">
        <f>VLOOKUP($B206,'1.วาง งบทดลอง 4 แถว'!$E$2:$J$840,5,0)</f>
        <v>146836603.80000001</v>
      </c>
      <c r="G206" s="379">
        <f>VLOOKUP($B206,'1.วาง งบทดลอง 4 แถว'!$E$2:$J$840,6,0)</f>
        <v>0</v>
      </c>
      <c r="H206" s="380">
        <f t="shared" si="24"/>
        <v>146836603.80000001</v>
      </c>
      <c r="I206" s="384"/>
      <c r="J206" s="385"/>
      <c r="K206" s="385"/>
      <c r="L206" s="377">
        <f>VLOOKUP($B206,'1.วาง งบทดลอง 4 แถว'!$E$841:$J$1679,3,0)</f>
        <v>0</v>
      </c>
      <c r="M206" s="378">
        <f>VLOOKUP($B206,'1.วาง งบทดลอง 4 แถว'!$E$841:$J$1679,4,0)</f>
        <v>0</v>
      </c>
      <c r="N206" s="378">
        <f>VLOOKUP($B206,'1.วาง งบทดลอง 4 แถว'!$E$841:$J$1679,5,0)</f>
        <v>12170700</v>
      </c>
      <c r="O206" s="379">
        <f>VLOOKUP($B206,'1.วาง งบทดลอง 4 แถว'!$E$841:$J$1679,6,0)</f>
        <v>0</v>
      </c>
      <c r="P206" s="380">
        <f t="shared" si="25"/>
        <v>12170700</v>
      </c>
      <c r="Q206" s="384"/>
      <c r="R206" s="385"/>
      <c r="S206" s="386"/>
      <c r="T206" s="377">
        <f>VLOOKUP($B206,'1.วาง งบทดลอง 4 แถว'!$E$1680:$J$2518,3,0)</f>
        <v>6042324.5599999996</v>
      </c>
      <c r="U206" s="378">
        <f>VLOOKUP($B206,'1.วาง งบทดลอง 4 แถว'!$E$1680:$J$2518,4,0)</f>
        <v>0</v>
      </c>
      <c r="V206" s="378">
        <f>VLOOKUP($B206,'1.วาง งบทดลอง 4 แถว'!$E$1680:$J$2518,5,0)</f>
        <v>8538124.5600000005</v>
      </c>
      <c r="W206" s="379">
        <f>VLOOKUP($B206,'1.วาง งบทดลอง 4 แถว'!$E$1680:$J$2518,6,0)</f>
        <v>0</v>
      </c>
      <c r="X206" s="380">
        <f t="shared" si="26"/>
        <v>8538124.5600000005</v>
      </c>
      <c r="Y206" s="385"/>
      <c r="Z206" s="385"/>
      <c r="AA206" s="385"/>
      <c r="AB206" s="377">
        <f>VLOOKUP($B206,'1.วาง งบทดลอง 4 แถว'!$E$2519:$J$3357,3,0)</f>
        <v>0</v>
      </c>
      <c r="AC206" s="378">
        <f>VLOOKUP($B206,'1.วาง งบทดลอง 4 แถว'!$E$2519:$J$3357,4,0)</f>
        <v>0</v>
      </c>
      <c r="AD206" s="378">
        <f>VLOOKUP($B206,'1.วาง งบทดลอง 4 แถว'!$E$2519:$J$3357,5,0)</f>
        <v>28810467</v>
      </c>
      <c r="AE206" s="379">
        <f>VLOOKUP($B206,'1.วาง งบทดลอง 4 แถว'!$E$2519:$J$3357,6,0)</f>
        <v>0</v>
      </c>
      <c r="AF206" s="380">
        <f t="shared" si="27"/>
        <v>28810467</v>
      </c>
      <c r="AG206" s="384"/>
      <c r="AH206" s="385"/>
      <c r="AI206" s="385"/>
      <c r="AJ206" s="377">
        <f>VLOOKUP($B206,'1.วาง งบทดลอง 4 แถว'!$E$3358:$J$4196,3,0)</f>
        <v>0</v>
      </c>
      <c r="AK206" s="378">
        <f>VLOOKUP($B206,'1.วาง งบทดลอง 4 แถว'!$E$3358:$J$4196,4,0)</f>
        <v>0</v>
      </c>
      <c r="AL206" s="378">
        <f>VLOOKUP($B206,'1.วาง งบทดลอง 4 แถว'!$E$3358:$J$4196,5,0)</f>
        <v>24524186.5</v>
      </c>
      <c r="AM206" s="379">
        <f>VLOOKUP($B206,'1.วาง งบทดลอง 4 แถว'!$E$3358:$J$4196,6,0)</f>
        <v>0</v>
      </c>
      <c r="AN206" s="380">
        <f t="shared" si="28"/>
        <v>24524186.5</v>
      </c>
      <c r="AO206" s="385"/>
      <c r="AP206" s="385"/>
      <c r="AQ206" s="385"/>
      <c r="AR206" s="377">
        <f>VLOOKUP($B206,'1.วาง งบทดลอง 4 แถว'!$E$4197:$J$5035,3,0)</f>
        <v>0</v>
      </c>
      <c r="AS206" s="378">
        <f>VLOOKUP($B206,'1.วาง งบทดลอง 4 แถว'!$E$4197:$J$5035,4,0)</f>
        <v>0</v>
      </c>
      <c r="AT206" s="378">
        <f>VLOOKUP($B206,'1.วาง งบทดลอง 4 แถว'!$E$4197:$J$5035,5,0)</f>
        <v>5618950</v>
      </c>
      <c r="AU206" s="379">
        <f>VLOOKUP($B206,'1.วาง งบทดลอง 4 แถว'!$E$4197:$J$5035,6,0)</f>
        <v>0</v>
      </c>
      <c r="AV206" s="380">
        <f t="shared" si="29"/>
        <v>5618950</v>
      </c>
      <c r="AW206" s="384"/>
      <c r="AX206" s="385"/>
      <c r="AY206" s="385"/>
      <c r="AZ206" s="377">
        <f>VLOOKUP($B206,'1.วาง งบทดลอง 4 แถว'!$E$5036:$J$5874,3,0)</f>
        <v>0</v>
      </c>
      <c r="BA206" s="378">
        <f>VLOOKUP($B206,'1.วาง งบทดลอง 4 แถว'!$E$5036:$J$5874,4,0)</f>
        <v>0</v>
      </c>
      <c r="BB206" s="378">
        <f>VLOOKUP($B206,'1.วาง งบทดลอง 4 แถว'!$E$5036:$J$5874,5,0)</f>
        <v>8311094.1200000001</v>
      </c>
      <c r="BC206" s="379">
        <f>VLOOKUP($B206,'1.วาง งบทดลอง 4 แถว'!$E$5036:$J$5874,6,0)</f>
        <v>0</v>
      </c>
      <c r="BD206" s="380">
        <f t="shared" si="30"/>
        <v>8311094.1200000001</v>
      </c>
      <c r="BE206" s="384"/>
      <c r="BF206" s="385"/>
      <c r="BG206" s="385"/>
      <c r="BH206" s="377">
        <f>VLOOKUP($B206,'1.วาง งบทดลอง 4 แถว'!$E$5875:$J$6713,3,0)</f>
        <v>0</v>
      </c>
      <c r="BI206" s="378">
        <f>VLOOKUP($B206,'1.วาง งบทดลอง 4 แถว'!$E$5875:$J$6713,4,0)</f>
        <v>0</v>
      </c>
      <c r="BJ206" s="378">
        <f>VLOOKUP($B206,'1.วาง งบทดลอง 4 แถว'!$E$5875:$J$6713,5,0)</f>
        <v>7127150</v>
      </c>
      <c r="BK206" s="379">
        <f>VLOOKUP($B206,'1.วาง งบทดลอง 4 แถว'!$E$5875:$J$6713,6,0)</f>
        <v>0</v>
      </c>
      <c r="BL206" s="380">
        <f t="shared" si="31"/>
        <v>7127150</v>
      </c>
      <c r="BM206" s="385"/>
      <c r="BN206" s="385"/>
      <c r="BO206" s="386"/>
    </row>
    <row r="207" spans="1:67" ht="19.5" customHeight="1">
      <c r="A207" s="374">
        <v>204</v>
      </c>
      <c r="B207" s="375" t="s">
        <v>606</v>
      </c>
      <c r="C207" s="376" t="s">
        <v>96</v>
      </c>
      <c r="D207" s="377">
        <f>VLOOKUP($B207,'1.วาง งบทดลอง 4 แถว'!$E$2:$J$840,3,0)</f>
        <v>274800</v>
      </c>
      <c r="E207" s="378">
        <f>VLOOKUP($B207,'1.วาง งบทดลอง 4 แถว'!$E$2:$J$840,4,0)</f>
        <v>274800</v>
      </c>
      <c r="F207" s="378">
        <f>VLOOKUP($B207,'1.วาง งบทดลอง 4 แถว'!$E$2:$J$840,5,0)</f>
        <v>0</v>
      </c>
      <c r="G207" s="379">
        <f>VLOOKUP($B207,'1.วาง งบทดลอง 4 แถว'!$E$2:$J$840,6,0)</f>
        <v>0</v>
      </c>
      <c r="H207" s="380">
        <f t="shared" si="24"/>
        <v>0</v>
      </c>
      <c r="I207" s="384"/>
      <c r="J207" s="385"/>
      <c r="K207" s="385"/>
      <c r="L207" s="377">
        <f>VLOOKUP($B207,'1.วาง งบทดลอง 4 แถว'!$E$841:$J$1679,3,0)</f>
        <v>0</v>
      </c>
      <c r="M207" s="378">
        <f>VLOOKUP($B207,'1.วาง งบทดลอง 4 แถว'!$E$841:$J$1679,4,0)</f>
        <v>0</v>
      </c>
      <c r="N207" s="378">
        <f>VLOOKUP($B207,'1.วาง งบทดลอง 4 แถว'!$E$841:$J$1679,5,0)</f>
        <v>0</v>
      </c>
      <c r="O207" s="379">
        <f>VLOOKUP($B207,'1.วาง งบทดลอง 4 แถว'!$E$841:$J$1679,6,0)</f>
        <v>0</v>
      </c>
      <c r="P207" s="380">
        <f t="shared" si="25"/>
        <v>0</v>
      </c>
      <c r="Q207" s="384"/>
      <c r="R207" s="385"/>
      <c r="S207" s="386"/>
      <c r="T207" s="377">
        <f>VLOOKUP($B207,'1.วาง งบทดลอง 4 แถว'!$E$1680:$J$2518,3,0)</f>
        <v>0</v>
      </c>
      <c r="U207" s="378">
        <f>VLOOKUP($B207,'1.วาง งบทดลอง 4 แถว'!$E$1680:$J$2518,4,0)</f>
        <v>0</v>
      </c>
      <c r="V207" s="378">
        <f>VLOOKUP($B207,'1.วาง งบทดลอง 4 แถว'!$E$1680:$J$2518,5,0)</f>
        <v>0</v>
      </c>
      <c r="W207" s="379">
        <f>VLOOKUP($B207,'1.วาง งบทดลอง 4 แถว'!$E$1680:$J$2518,6,0)</f>
        <v>0</v>
      </c>
      <c r="X207" s="380">
        <f t="shared" si="26"/>
        <v>0</v>
      </c>
      <c r="Y207" s="385"/>
      <c r="Z207" s="385"/>
      <c r="AA207" s="385"/>
      <c r="AB207" s="377">
        <f>VLOOKUP($B207,'1.วาง งบทดลอง 4 แถว'!$E$2519:$J$3357,3,0)</f>
        <v>0</v>
      </c>
      <c r="AC207" s="378">
        <f>VLOOKUP($B207,'1.วาง งบทดลอง 4 แถว'!$E$2519:$J$3357,4,0)</f>
        <v>0</v>
      </c>
      <c r="AD207" s="378">
        <f>VLOOKUP($B207,'1.วาง งบทดลอง 4 แถว'!$E$2519:$J$3357,5,0)</f>
        <v>0</v>
      </c>
      <c r="AE207" s="379">
        <f>VLOOKUP($B207,'1.วาง งบทดลอง 4 แถว'!$E$2519:$J$3357,6,0)</f>
        <v>0</v>
      </c>
      <c r="AF207" s="380">
        <f t="shared" si="27"/>
        <v>0</v>
      </c>
      <c r="AG207" s="384"/>
      <c r="AH207" s="385"/>
      <c r="AI207" s="385"/>
      <c r="AJ207" s="377">
        <f>VLOOKUP($B207,'1.วาง งบทดลอง 4 แถว'!$E$3358:$J$4196,3,0)</f>
        <v>0</v>
      </c>
      <c r="AK207" s="378">
        <f>VLOOKUP($B207,'1.วาง งบทดลอง 4 แถว'!$E$3358:$J$4196,4,0)</f>
        <v>0</v>
      </c>
      <c r="AL207" s="378">
        <f>VLOOKUP($B207,'1.วาง งบทดลอง 4 แถว'!$E$3358:$J$4196,5,0)</f>
        <v>0</v>
      </c>
      <c r="AM207" s="379">
        <f>VLOOKUP($B207,'1.วาง งบทดลอง 4 แถว'!$E$3358:$J$4196,6,0)</f>
        <v>0</v>
      </c>
      <c r="AN207" s="380">
        <f t="shared" si="28"/>
        <v>0</v>
      </c>
      <c r="AO207" s="385"/>
      <c r="AP207" s="385"/>
      <c r="AQ207" s="385"/>
      <c r="AR207" s="377">
        <f>VLOOKUP($B207,'1.วาง งบทดลอง 4 แถว'!$E$4197:$J$5035,3,0)</f>
        <v>0</v>
      </c>
      <c r="AS207" s="378">
        <f>VLOOKUP($B207,'1.วาง งบทดลอง 4 แถว'!$E$4197:$J$5035,4,0)</f>
        <v>0</v>
      </c>
      <c r="AT207" s="378">
        <f>VLOOKUP($B207,'1.วาง งบทดลอง 4 แถว'!$E$4197:$J$5035,5,0)</f>
        <v>0</v>
      </c>
      <c r="AU207" s="379">
        <f>VLOOKUP($B207,'1.วาง งบทดลอง 4 แถว'!$E$4197:$J$5035,6,0)</f>
        <v>0</v>
      </c>
      <c r="AV207" s="380">
        <f t="shared" si="29"/>
        <v>0</v>
      </c>
      <c r="AW207" s="384"/>
      <c r="AX207" s="385"/>
      <c r="AY207" s="385"/>
      <c r="AZ207" s="377">
        <f>VLOOKUP($B207,'1.วาง งบทดลอง 4 แถว'!$E$5036:$J$5874,3,0)</f>
        <v>0</v>
      </c>
      <c r="BA207" s="378">
        <f>VLOOKUP($B207,'1.วาง งบทดลอง 4 แถว'!$E$5036:$J$5874,4,0)</f>
        <v>0</v>
      </c>
      <c r="BB207" s="378">
        <f>VLOOKUP($B207,'1.วาง งบทดลอง 4 แถว'!$E$5036:$J$5874,5,0)</f>
        <v>0</v>
      </c>
      <c r="BC207" s="379">
        <f>VLOOKUP($B207,'1.วาง งบทดลอง 4 แถว'!$E$5036:$J$5874,6,0)</f>
        <v>0</v>
      </c>
      <c r="BD207" s="380">
        <f t="shared" si="30"/>
        <v>0</v>
      </c>
      <c r="BE207" s="384"/>
      <c r="BF207" s="385"/>
      <c r="BG207" s="385"/>
      <c r="BH207" s="377">
        <f>VLOOKUP($B207,'1.วาง งบทดลอง 4 แถว'!$E$5875:$J$6713,3,0)</f>
        <v>0</v>
      </c>
      <c r="BI207" s="378">
        <f>VLOOKUP($B207,'1.วาง งบทดลอง 4 แถว'!$E$5875:$J$6713,4,0)</f>
        <v>0</v>
      </c>
      <c r="BJ207" s="378">
        <f>VLOOKUP($B207,'1.วาง งบทดลอง 4 แถว'!$E$5875:$J$6713,5,0)</f>
        <v>0</v>
      </c>
      <c r="BK207" s="379">
        <f>VLOOKUP($B207,'1.วาง งบทดลอง 4 แถว'!$E$5875:$J$6713,6,0)</f>
        <v>0</v>
      </c>
      <c r="BL207" s="380">
        <f t="shared" si="31"/>
        <v>0</v>
      </c>
      <c r="BM207" s="385"/>
      <c r="BN207" s="385"/>
      <c r="BO207" s="386"/>
    </row>
    <row r="208" spans="1:67" s="200" customFormat="1" ht="19.5" customHeight="1">
      <c r="A208" s="374">
        <v>205</v>
      </c>
      <c r="B208" s="395" t="s">
        <v>607</v>
      </c>
      <c r="C208" s="396" t="s">
        <v>1458</v>
      </c>
      <c r="D208" s="377">
        <f>VLOOKUP($B208,'1.วาง งบทดลอง 4 แถว'!$E$2:$J$840,3,0)</f>
        <v>0</v>
      </c>
      <c r="E208" s="378">
        <f>VLOOKUP($B208,'1.วาง งบทดลอง 4 แถว'!$E$2:$J$840,4,0)</f>
        <v>882657.26</v>
      </c>
      <c r="F208" s="378">
        <f>VLOOKUP($B208,'1.วาง งบทดลอง 4 แถว'!$E$2:$J$840,5,0)</f>
        <v>0</v>
      </c>
      <c r="G208" s="379">
        <f>VLOOKUP($B208,'1.วาง งบทดลอง 4 แถว'!$E$2:$J$840,6,0)</f>
        <v>117653613.28</v>
      </c>
      <c r="H208" s="380">
        <f t="shared" si="24"/>
        <v>-117653613.28</v>
      </c>
      <c r="I208" s="397"/>
      <c r="J208" s="398"/>
      <c r="K208" s="398"/>
      <c r="L208" s="377">
        <f>VLOOKUP($B208,'1.วาง งบทดลอง 4 แถว'!$E$841:$J$1679,3,0)</f>
        <v>0</v>
      </c>
      <c r="M208" s="378">
        <f>VLOOKUP($B208,'1.วาง งบทดลอง 4 แถว'!$E$841:$J$1679,4,0)</f>
        <v>139430.82999999999</v>
      </c>
      <c r="N208" s="378">
        <f>VLOOKUP($B208,'1.วาง งบทดลอง 4 แถว'!$E$841:$J$1679,5,0)</f>
        <v>0</v>
      </c>
      <c r="O208" s="379">
        <f>VLOOKUP($B208,'1.วาง งบทดลอง 4 แถว'!$E$841:$J$1679,6,0)</f>
        <v>7163464.9400000004</v>
      </c>
      <c r="P208" s="380">
        <f t="shared" si="25"/>
        <v>-7163464.9400000004</v>
      </c>
      <c r="Q208" s="397"/>
      <c r="R208" s="398"/>
      <c r="S208" s="399"/>
      <c r="T208" s="377">
        <f>VLOOKUP($B208,'1.วาง งบทดลอง 4 แถว'!$E$1680:$J$2518,3,0)</f>
        <v>0</v>
      </c>
      <c r="U208" s="378">
        <f>VLOOKUP($B208,'1.วาง งบทดลอง 4 แถว'!$E$1680:$J$2518,4,0)</f>
        <v>1440644.96</v>
      </c>
      <c r="V208" s="378">
        <f>VLOOKUP($B208,'1.วาง งบทดลอง 4 แถว'!$E$1680:$J$2518,5,0)</f>
        <v>0</v>
      </c>
      <c r="W208" s="379">
        <f>VLOOKUP($B208,'1.วาง งบทดลอง 4 แถว'!$E$1680:$J$2518,6,0)</f>
        <v>2508665.0299999998</v>
      </c>
      <c r="X208" s="380">
        <f t="shared" si="26"/>
        <v>-2508665.0299999998</v>
      </c>
      <c r="Y208" s="398"/>
      <c r="Z208" s="398"/>
      <c r="AA208" s="398"/>
      <c r="AB208" s="377">
        <f>VLOOKUP($B208,'1.วาง งบทดลอง 4 แถว'!$E$2519:$J$3357,3,0)</f>
        <v>0</v>
      </c>
      <c r="AC208" s="378">
        <f>VLOOKUP($B208,'1.วาง งบทดลอง 4 แถว'!$E$2519:$J$3357,4,0)</f>
        <v>230787.71</v>
      </c>
      <c r="AD208" s="378">
        <f>VLOOKUP($B208,'1.วาง งบทดลอง 4 แถว'!$E$2519:$J$3357,5,0)</f>
        <v>0</v>
      </c>
      <c r="AE208" s="379">
        <f>VLOOKUP($B208,'1.วาง งบทดลอง 4 แถว'!$E$2519:$J$3357,6,0)</f>
        <v>21616751.199999999</v>
      </c>
      <c r="AF208" s="380">
        <f t="shared" si="27"/>
        <v>-21616751.199999999</v>
      </c>
      <c r="AG208" s="397"/>
      <c r="AH208" s="398"/>
      <c r="AI208" s="398"/>
      <c r="AJ208" s="377">
        <f>VLOOKUP($B208,'1.วาง งบทดลอง 4 แถว'!$E$3358:$J$4196,3,0)</f>
        <v>0</v>
      </c>
      <c r="AK208" s="378">
        <f>VLOOKUP($B208,'1.วาง งบทดลอง 4 แถว'!$E$3358:$J$4196,4,0)</f>
        <v>276577.5</v>
      </c>
      <c r="AL208" s="378">
        <f>VLOOKUP($B208,'1.วาง งบทดลอง 4 แถว'!$E$3358:$J$4196,5,0)</f>
        <v>0</v>
      </c>
      <c r="AM208" s="379">
        <f>VLOOKUP($B208,'1.วาง งบทดลอง 4 แถว'!$E$3358:$J$4196,6,0)</f>
        <v>15522029.15</v>
      </c>
      <c r="AN208" s="380">
        <f t="shared" si="28"/>
        <v>-15522029.15</v>
      </c>
      <c r="AO208" s="398"/>
      <c r="AP208" s="398"/>
      <c r="AQ208" s="398"/>
      <c r="AR208" s="377">
        <f>VLOOKUP($B208,'1.วาง งบทดลอง 4 แถว'!$E$4197:$J$5035,3,0)</f>
        <v>0</v>
      </c>
      <c r="AS208" s="378">
        <f>VLOOKUP($B208,'1.วาง งบทดลอง 4 แถว'!$E$4197:$J$5035,4,0)</f>
        <v>75436.67</v>
      </c>
      <c r="AT208" s="378">
        <f>VLOOKUP($B208,'1.วาง งบทดลอง 4 แถว'!$E$4197:$J$5035,5,0)</f>
        <v>0</v>
      </c>
      <c r="AU208" s="379">
        <f>VLOOKUP($B208,'1.วาง งบทดลอง 4 แถว'!$E$4197:$J$5035,6,0)</f>
        <v>3902896.31</v>
      </c>
      <c r="AV208" s="380">
        <f t="shared" si="29"/>
        <v>-3902896.31</v>
      </c>
      <c r="AW208" s="397"/>
      <c r="AX208" s="398"/>
      <c r="AY208" s="398"/>
      <c r="AZ208" s="377">
        <f>VLOOKUP($B208,'1.วาง งบทดลอง 4 แถว'!$E$5036:$J$5874,3,0)</f>
        <v>0</v>
      </c>
      <c r="BA208" s="378">
        <f>VLOOKUP($B208,'1.วาง งบทดลอง 4 แถว'!$E$5036:$J$5874,4,0)</f>
        <v>0</v>
      </c>
      <c r="BB208" s="378">
        <f>VLOOKUP($B208,'1.วาง งบทดลอง 4 แถว'!$E$5036:$J$5874,5,0)</f>
        <v>0</v>
      </c>
      <c r="BC208" s="379">
        <f>VLOOKUP($B208,'1.วาง งบทดลอง 4 แถว'!$E$5036:$J$5874,6,0)</f>
        <v>8310991.1200000001</v>
      </c>
      <c r="BD208" s="380">
        <f t="shared" si="30"/>
        <v>-8310991.1200000001</v>
      </c>
      <c r="BE208" s="397"/>
      <c r="BF208" s="398"/>
      <c r="BG208" s="398"/>
      <c r="BH208" s="377">
        <f>VLOOKUP($B208,'1.วาง งบทดลอง 4 แถว'!$E$5875:$J$6713,3,0)</f>
        <v>0</v>
      </c>
      <c r="BI208" s="378">
        <f>VLOOKUP($B208,'1.วาง งบทดลอง 4 แถว'!$E$5875:$J$6713,4,0)</f>
        <v>118785.83</v>
      </c>
      <c r="BJ208" s="378">
        <f>VLOOKUP($B208,'1.วาง งบทดลอง 4 แถว'!$E$5875:$J$6713,5,0)</f>
        <v>0</v>
      </c>
      <c r="BK208" s="379">
        <f>VLOOKUP($B208,'1.วาง งบทดลอง 4 แถว'!$E$5875:$J$6713,6,0)</f>
        <v>6609409.8899999997</v>
      </c>
      <c r="BL208" s="380">
        <f t="shared" si="31"/>
        <v>-6609409.8899999997</v>
      </c>
      <c r="BM208" s="398"/>
      <c r="BN208" s="398"/>
      <c r="BO208" s="399"/>
    </row>
    <row r="209" spans="1:67" ht="19.5" customHeight="1">
      <c r="A209" s="374">
        <v>206</v>
      </c>
      <c r="B209" s="375" t="s">
        <v>608</v>
      </c>
      <c r="C209" s="376" t="s">
        <v>97</v>
      </c>
      <c r="D209" s="377">
        <f>VLOOKUP($B209,'1.วาง งบทดลอง 4 แถว'!$E$2:$J$840,3,0)</f>
        <v>190200</v>
      </c>
      <c r="E209" s="378">
        <f>VLOOKUP($B209,'1.วาง งบทดลอง 4 แถว'!$E$2:$J$840,4,0)</f>
        <v>0</v>
      </c>
      <c r="F209" s="378">
        <f>VLOOKUP($B209,'1.วาง งบทดลอง 4 แถว'!$E$2:$J$840,5,0)</f>
        <v>2283138</v>
      </c>
      <c r="G209" s="379">
        <f>VLOOKUP($B209,'1.วาง งบทดลอง 4 แถว'!$E$2:$J$840,6,0)</f>
        <v>0</v>
      </c>
      <c r="H209" s="380">
        <f t="shared" si="24"/>
        <v>2283138</v>
      </c>
      <c r="I209" s="384"/>
      <c r="J209" s="385"/>
      <c r="K209" s="385"/>
      <c r="L209" s="377">
        <f>VLOOKUP($B209,'1.วาง งบทดลอง 4 แถว'!$E$841:$J$1679,3,0)</f>
        <v>0</v>
      </c>
      <c r="M209" s="378">
        <f>VLOOKUP($B209,'1.วาง งบทดลอง 4 แถว'!$E$841:$J$1679,4,0)</f>
        <v>0</v>
      </c>
      <c r="N209" s="378">
        <f>VLOOKUP($B209,'1.วาง งบทดลอง 4 แถว'!$E$841:$J$1679,5,0)</f>
        <v>0</v>
      </c>
      <c r="O209" s="379">
        <f>VLOOKUP($B209,'1.วาง งบทดลอง 4 แถว'!$E$841:$J$1679,6,0)</f>
        <v>0</v>
      </c>
      <c r="P209" s="380">
        <f t="shared" si="25"/>
        <v>0</v>
      </c>
      <c r="Q209" s="384"/>
      <c r="R209" s="385"/>
      <c r="S209" s="386"/>
      <c r="T209" s="377">
        <f>VLOOKUP($B209,'1.วาง งบทดลอง 4 แถว'!$E$1680:$J$2518,3,0)</f>
        <v>0</v>
      </c>
      <c r="U209" s="378">
        <f>VLOOKUP($B209,'1.วาง งบทดลอง 4 แถว'!$E$1680:$J$2518,4,0)</f>
        <v>0</v>
      </c>
      <c r="V209" s="378">
        <f>VLOOKUP($B209,'1.วาง งบทดลอง 4 แถว'!$E$1680:$J$2518,5,0)</f>
        <v>0</v>
      </c>
      <c r="W209" s="379">
        <f>VLOOKUP($B209,'1.วาง งบทดลอง 4 แถว'!$E$1680:$J$2518,6,0)</f>
        <v>0</v>
      </c>
      <c r="X209" s="380">
        <f t="shared" si="26"/>
        <v>0</v>
      </c>
      <c r="Y209" s="385"/>
      <c r="Z209" s="385"/>
      <c r="AA209" s="385"/>
      <c r="AB209" s="377">
        <f>VLOOKUP($B209,'1.วาง งบทดลอง 4 แถว'!$E$2519:$J$3357,3,0)</f>
        <v>0</v>
      </c>
      <c r="AC209" s="378">
        <f>VLOOKUP($B209,'1.วาง งบทดลอง 4 แถว'!$E$2519:$J$3357,4,0)</f>
        <v>0</v>
      </c>
      <c r="AD209" s="378">
        <f>VLOOKUP($B209,'1.วาง งบทดลอง 4 แถว'!$E$2519:$J$3357,5,0)</f>
        <v>352438</v>
      </c>
      <c r="AE209" s="379">
        <f>VLOOKUP($B209,'1.วาง งบทดลอง 4 แถว'!$E$2519:$J$3357,6,0)</f>
        <v>0</v>
      </c>
      <c r="AF209" s="380">
        <f t="shared" si="27"/>
        <v>352438</v>
      </c>
      <c r="AG209" s="384"/>
      <c r="AH209" s="385"/>
      <c r="AI209" s="385"/>
      <c r="AJ209" s="377">
        <f>VLOOKUP($B209,'1.วาง งบทดลอง 4 แถว'!$E$3358:$J$4196,3,0)</f>
        <v>0</v>
      </c>
      <c r="AK209" s="378">
        <f>VLOOKUP($B209,'1.วาง งบทดลอง 4 แถว'!$E$3358:$J$4196,4,0)</f>
        <v>0</v>
      </c>
      <c r="AL209" s="378">
        <f>VLOOKUP($B209,'1.วาง งบทดลอง 4 แถว'!$E$3358:$J$4196,5,0)</f>
        <v>812420</v>
      </c>
      <c r="AM209" s="379">
        <f>VLOOKUP($B209,'1.วาง งบทดลอง 4 แถว'!$E$3358:$J$4196,6,0)</f>
        <v>0</v>
      </c>
      <c r="AN209" s="380">
        <f t="shared" si="28"/>
        <v>812420</v>
      </c>
      <c r="AO209" s="385"/>
      <c r="AP209" s="385"/>
      <c r="AQ209" s="385"/>
      <c r="AR209" s="377">
        <f>VLOOKUP($B209,'1.วาง งบทดลอง 4 แถว'!$E$4197:$J$5035,3,0)</f>
        <v>0</v>
      </c>
      <c r="AS209" s="378">
        <f>VLOOKUP($B209,'1.วาง งบทดลอง 4 แถว'!$E$4197:$J$5035,4,0)</f>
        <v>0</v>
      </c>
      <c r="AT209" s="378">
        <f>VLOOKUP($B209,'1.วาง งบทดลอง 4 แถว'!$E$4197:$J$5035,5,0)</f>
        <v>821590</v>
      </c>
      <c r="AU209" s="379">
        <f>VLOOKUP($B209,'1.วาง งบทดลอง 4 แถว'!$E$4197:$J$5035,6,0)</f>
        <v>0</v>
      </c>
      <c r="AV209" s="380">
        <f t="shared" si="29"/>
        <v>821590</v>
      </c>
      <c r="AW209" s="384"/>
      <c r="AX209" s="385"/>
      <c r="AY209" s="385"/>
      <c r="AZ209" s="377">
        <f>VLOOKUP($B209,'1.วาง งบทดลอง 4 แถว'!$E$5036:$J$5874,3,0)</f>
        <v>0</v>
      </c>
      <c r="BA209" s="378">
        <f>VLOOKUP($B209,'1.วาง งบทดลอง 4 แถว'!$E$5036:$J$5874,4,0)</f>
        <v>0</v>
      </c>
      <c r="BB209" s="378">
        <f>VLOOKUP($B209,'1.วาง งบทดลอง 4 แถว'!$E$5036:$J$5874,5,0)</f>
        <v>1890190</v>
      </c>
      <c r="BC209" s="379">
        <f>VLOOKUP($B209,'1.วาง งบทดลอง 4 แถว'!$E$5036:$J$5874,6,0)</f>
        <v>0</v>
      </c>
      <c r="BD209" s="380">
        <f t="shared" si="30"/>
        <v>1890190</v>
      </c>
      <c r="BE209" s="384"/>
      <c r="BF209" s="385"/>
      <c r="BG209" s="385"/>
      <c r="BH209" s="377">
        <f>VLOOKUP($B209,'1.วาง งบทดลอง 4 แถว'!$E$5875:$J$6713,3,0)</f>
        <v>0</v>
      </c>
      <c r="BI209" s="378">
        <f>VLOOKUP($B209,'1.วาง งบทดลอง 4 แถว'!$E$5875:$J$6713,4,0)</f>
        <v>0</v>
      </c>
      <c r="BJ209" s="378">
        <f>VLOOKUP($B209,'1.วาง งบทดลอง 4 แถว'!$E$5875:$J$6713,5,0)</f>
        <v>0</v>
      </c>
      <c r="BK209" s="379">
        <f>VLOOKUP($B209,'1.วาง งบทดลอง 4 แถว'!$E$5875:$J$6713,6,0)</f>
        <v>0</v>
      </c>
      <c r="BL209" s="380">
        <f t="shared" si="31"/>
        <v>0</v>
      </c>
      <c r="BM209" s="385"/>
      <c r="BN209" s="385"/>
      <c r="BO209" s="386"/>
    </row>
    <row r="210" spans="1:67" ht="19.5" customHeight="1">
      <c r="A210" s="374">
        <v>207</v>
      </c>
      <c r="B210" s="375" t="s">
        <v>609</v>
      </c>
      <c r="C210" s="376" t="s">
        <v>98</v>
      </c>
      <c r="D210" s="377">
        <f>VLOOKUP($B210,'1.วาง งบทดลอง 4 แถว'!$E$2:$J$840,3,0)</f>
        <v>190200</v>
      </c>
      <c r="E210" s="378">
        <f>VLOOKUP($B210,'1.วาง งบทดลอง 4 แถว'!$E$2:$J$840,4,0)</f>
        <v>190200</v>
      </c>
      <c r="F210" s="378">
        <f>VLOOKUP($B210,'1.วาง งบทดลอง 4 แถว'!$E$2:$J$840,5,0)</f>
        <v>0</v>
      </c>
      <c r="G210" s="379">
        <f>VLOOKUP($B210,'1.วาง งบทดลอง 4 แถว'!$E$2:$J$840,6,0)</f>
        <v>0</v>
      </c>
      <c r="H210" s="380">
        <f t="shared" si="24"/>
        <v>0</v>
      </c>
      <c r="I210" s="384"/>
      <c r="J210" s="385"/>
      <c r="K210" s="385"/>
      <c r="L210" s="377">
        <f>VLOOKUP($B210,'1.วาง งบทดลอง 4 แถว'!$E$841:$J$1679,3,0)</f>
        <v>0</v>
      </c>
      <c r="M210" s="378">
        <f>VLOOKUP($B210,'1.วาง งบทดลอง 4 แถว'!$E$841:$J$1679,4,0)</f>
        <v>0</v>
      </c>
      <c r="N210" s="378">
        <f>VLOOKUP($B210,'1.วาง งบทดลอง 4 แถว'!$E$841:$J$1679,5,0)</f>
        <v>0</v>
      </c>
      <c r="O210" s="379">
        <f>VLOOKUP($B210,'1.วาง งบทดลอง 4 แถว'!$E$841:$J$1679,6,0)</f>
        <v>0</v>
      </c>
      <c r="P210" s="380">
        <f t="shared" si="25"/>
        <v>0</v>
      </c>
      <c r="Q210" s="384"/>
      <c r="R210" s="385"/>
      <c r="S210" s="386"/>
      <c r="T210" s="377">
        <f>VLOOKUP($B210,'1.วาง งบทดลอง 4 แถว'!$E$1680:$J$2518,3,0)</f>
        <v>0</v>
      </c>
      <c r="U210" s="378">
        <f>VLOOKUP($B210,'1.วาง งบทดลอง 4 แถว'!$E$1680:$J$2518,4,0)</f>
        <v>0</v>
      </c>
      <c r="V210" s="378">
        <f>VLOOKUP($B210,'1.วาง งบทดลอง 4 แถว'!$E$1680:$J$2518,5,0)</f>
        <v>0</v>
      </c>
      <c r="W210" s="379">
        <f>VLOOKUP($B210,'1.วาง งบทดลอง 4 แถว'!$E$1680:$J$2518,6,0)</f>
        <v>0</v>
      </c>
      <c r="X210" s="380">
        <f t="shared" si="26"/>
        <v>0</v>
      </c>
      <c r="Y210" s="385"/>
      <c r="Z210" s="385"/>
      <c r="AA210" s="385"/>
      <c r="AB210" s="377">
        <f>VLOOKUP($B210,'1.วาง งบทดลอง 4 แถว'!$E$2519:$J$3357,3,0)</f>
        <v>0</v>
      </c>
      <c r="AC210" s="378">
        <f>VLOOKUP($B210,'1.วาง งบทดลอง 4 แถว'!$E$2519:$J$3357,4,0)</f>
        <v>0</v>
      </c>
      <c r="AD210" s="378">
        <f>VLOOKUP($B210,'1.วาง งบทดลอง 4 แถว'!$E$2519:$J$3357,5,0)</f>
        <v>0</v>
      </c>
      <c r="AE210" s="379">
        <f>VLOOKUP($B210,'1.วาง งบทดลอง 4 แถว'!$E$2519:$J$3357,6,0)</f>
        <v>0</v>
      </c>
      <c r="AF210" s="380">
        <f t="shared" si="27"/>
        <v>0</v>
      </c>
      <c r="AG210" s="384"/>
      <c r="AH210" s="385"/>
      <c r="AI210" s="385"/>
      <c r="AJ210" s="377">
        <f>VLOOKUP($B210,'1.วาง งบทดลอง 4 แถว'!$E$3358:$J$4196,3,0)</f>
        <v>0</v>
      </c>
      <c r="AK210" s="378">
        <f>VLOOKUP($B210,'1.วาง งบทดลอง 4 แถว'!$E$3358:$J$4196,4,0)</f>
        <v>0</v>
      </c>
      <c r="AL210" s="378">
        <f>VLOOKUP($B210,'1.วาง งบทดลอง 4 แถว'!$E$3358:$J$4196,5,0)</f>
        <v>0</v>
      </c>
      <c r="AM210" s="379">
        <f>VLOOKUP($B210,'1.วาง งบทดลอง 4 แถว'!$E$3358:$J$4196,6,0)</f>
        <v>0</v>
      </c>
      <c r="AN210" s="380">
        <f t="shared" si="28"/>
        <v>0</v>
      </c>
      <c r="AO210" s="385"/>
      <c r="AP210" s="385"/>
      <c r="AQ210" s="385"/>
      <c r="AR210" s="377">
        <f>VLOOKUP($B210,'1.วาง งบทดลอง 4 แถว'!$E$4197:$J$5035,3,0)</f>
        <v>0</v>
      </c>
      <c r="AS210" s="378">
        <f>VLOOKUP($B210,'1.วาง งบทดลอง 4 แถว'!$E$4197:$J$5035,4,0)</f>
        <v>0</v>
      </c>
      <c r="AT210" s="378">
        <f>VLOOKUP($B210,'1.วาง งบทดลอง 4 แถว'!$E$4197:$J$5035,5,0)</f>
        <v>0</v>
      </c>
      <c r="AU210" s="379">
        <f>VLOOKUP($B210,'1.วาง งบทดลอง 4 แถว'!$E$4197:$J$5035,6,0)</f>
        <v>0</v>
      </c>
      <c r="AV210" s="380">
        <f t="shared" si="29"/>
        <v>0</v>
      </c>
      <c r="AW210" s="384"/>
      <c r="AX210" s="385"/>
      <c r="AY210" s="385"/>
      <c r="AZ210" s="377">
        <f>VLOOKUP($B210,'1.วาง งบทดลอง 4 แถว'!$E$5036:$J$5874,3,0)</f>
        <v>0</v>
      </c>
      <c r="BA210" s="378">
        <f>VLOOKUP($B210,'1.วาง งบทดลอง 4 แถว'!$E$5036:$J$5874,4,0)</f>
        <v>0</v>
      </c>
      <c r="BB210" s="378">
        <f>VLOOKUP($B210,'1.วาง งบทดลอง 4 แถว'!$E$5036:$J$5874,5,0)</f>
        <v>0</v>
      </c>
      <c r="BC210" s="379">
        <f>VLOOKUP($B210,'1.วาง งบทดลอง 4 แถว'!$E$5036:$J$5874,6,0)</f>
        <v>0</v>
      </c>
      <c r="BD210" s="380">
        <f t="shared" si="30"/>
        <v>0</v>
      </c>
      <c r="BE210" s="384"/>
      <c r="BF210" s="385"/>
      <c r="BG210" s="385"/>
      <c r="BH210" s="377">
        <f>VLOOKUP($B210,'1.วาง งบทดลอง 4 แถว'!$E$5875:$J$6713,3,0)</f>
        <v>0</v>
      </c>
      <c r="BI210" s="378">
        <f>VLOOKUP($B210,'1.วาง งบทดลอง 4 แถว'!$E$5875:$J$6713,4,0)</f>
        <v>0</v>
      </c>
      <c r="BJ210" s="378">
        <f>VLOOKUP($B210,'1.วาง งบทดลอง 4 แถว'!$E$5875:$J$6713,5,0)</f>
        <v>0</v>
      </c>
      <c r="BK210" s="379">
        <f>VLOOKUP($B210,'1.วาง งบทดลอง 4 แถว'!$E$5875:$J$6713,6,0)</f>
        <v>0</v>
      </c>
      <c r="BL210" s="380">
        <f t="shared" si="31"/>
        <v>0</v>
      </c>
      <c r="BM210" s="385"/>
      <c r="BN210" s="385"/>
      <c r="BO210" s="386"/>
    </row>
    <row r="211" spans="1:67" s="200" customFormat="1" ht="19.5" customHeight="1">
      <c r="A211" s="374">
        <v>208</v>
      </c>
      <c r="B211" s="395" t="s">
        <v>610</v>
      </c>
      <c r="C211" s="396" t="s">
        <v>1459</v>
      </c>
      <c r="D211" s="377">
        <f>VLOOKUP($B211,'1.วาง งบทดลอง 4 แถว'!$E$2:$J$840,3,0)</f>
        <v>0</v>
      </c>
      <c r="E211" s="378">
        <f>VLOOKUP($B211,'1.วาง งบทดลอง 4 แถว'!$E$2:$J$840,4,0)</f>
        <v>16605.05</v>
      </c>
      <c r="F211" s="378">
        <f>VLOOKUP($B211,'1.วาง งบทดลอง 4 แถว'!$E$2:$J$840,5,0)</f>
        <v>0</v>
      </c>
      <c r="G211" s="379">
        <f>VLOOKUP($B211,'1.วาง งบทดลอง 4 แถว'!$E$2:$J$840,6,0)</f>
        <v>1614026.45</v>
      </c>
      <c r="H211" s="380">
        <f t="shared" si="24"/>
        <v>-1614026.45</v>
      </c>
      <c r="I211" s="397"/>
      <c r="J211" s="398"/>
      <c r="K211" s="398"/>
      <c r="L211" s="377">
        <f>VLOOKUP($B211,'1.วาง งบทดลอง 4 แถว'!$E$841:$J$1679,3,0)</f>
        <v>0</v>
      </c>
      <c r="M211" s="378">
        <f>VLOOKUP($B211,'1.วาง งบทดลอง 4 แถว'!$E$841:$J$1679,4,0)</f>
        <v>0</v>
      </c>
      <c r="N211" s="378">
        <f>VLOOKUP($B211,'1.วาง งบทดลอง 4 แถว'!$E$841:$J$1679,5,0)</f>
        <v>0</v>
      </c>
      <c r="O211" s="379">
        <f>VLOOKUP($B211,'1.วาง งบทดลอง 4 แถว'!$E$841:$J$1679,6,0)</f>
        <v>0</v>
      </c>
      <c r="P211" s="380">
        <f t="shared" si="25"/>
        <v>0</v>
      </c>
      <c r="Q211" s="397"/>
      <c r="R211" s="398"/>
      <c r="S211" s="399"/>
      <c r="T211" s="377">
        <f>VLOOKUP($B211,'1.วาง งบทดลอง 4 แถว'!$E$1680:$J$2518,3,0)</f>
        <v>0</v>
      </c>
      <c r="U211" s="378">
        <f>VLOOKUP($B211,'1.วาง งบทดลอง 4 แถว'!$E$1680:$J$2518,4,0)</f>
        <v>0</v>
      </c>
      <c r="V211" s="378">
        <f>VLOOKUP($B211,'1.วาง งบทดลอง 4 แถว'!$E$1680:$J$2518,5,0)</f>
        <v>0</v>
      </c>
      <c r="W211" s="379">
        <f>VLOOKUP($B211,'1.วาง งบทดลอง 4 แถว'!$E$1680:$J$2518,6,0)</f>
        <v>0</v>
      </c>
      <c r="X211" s="380">
        <f t="shared" si="26"/>
        <v>0</v>
      </c>
      <c r="Y211" s="398"/>
      <c r="Z211" s="398"/>
      <c r="AA211" s="398"/>
      <c r="AB211" s="377">
        <f>VLOOKUP($B211,'1.วาง งบทดลอง 4 แถว'!$E$2519:$J$3357,3,0)</f>
        <v>0</v>
      </c>
      <c r="AC211" s="378">
        <f>VLOOKUP($B211,'1.วาง งบทดลอง 4 แถว'!$E$2519:$J$3357,4,0)</f>
        <v>0</v>
      </c>
      <c r="AD211" s="378">
        <f>VLOOKUP($B211,'1.วาง งบทดลอง 4 แถว'!$E$2519:$J$3357,5,0)</f>
        <v>0</v>
      </c>
      <c r="AE211" s="379">
        <f>VLOOKUP($B211,'1.วาง งบทดลอง 4 แถว'!$E$2519:$J$3357,6,0)</f>
        <v>352408</v>
      </c>
      <c r="AF211" s="380">
        <f t="shared" si="27"/>
        <v>-352408</v>
      </c>
      <c r="AG211" s="397"/>
      <c r="AH211" s="398"/>
      <c r="AI211" s="398"/>
      <c r="AJ211" s="377">
        <f>VLOOKUP($B211,'1.วาง งบทดลอง 4 แถว'!$E$3358:$J$4196,3,0)</f>
        <v>0</v>
      </c>
      <c r="AK211" s="378">
        <f>VLOOKUP($B211,'1.วาง งบทดลอง 4 แถว'!$E$3358:$J$4196,4,0)</f>
        <v>0</v>
      </c>
      <c r="AL211" s="378">
        <f>VLOOKUP($B211,'1.วาง งบทดลอง 4 แถว'!$E$3358:$J$4196,5,0)</f>
        <v>0</v>
      </c>
      <c r="AM211" s="379">
        <f>VLOOKUP($B211,'1.วาง งบทดลอง 4 แถว'!$E$3358:$J$4196,6,0)</f>
        <v>812376</v>
      </c>
      <c r="AN211" s="380">
        <f t="shared" si="28"/>
        <v>-812376</v>
      </c>
      <c r="AO211" s="398"/>
      <c r="AP211" s="398"/>
      <c r="AQ211" s="398"/>
      <c r="AR211" s="377">
        <f>VLOOKUP($B211,'1.วาง งบทดลอง 4 แถว'!$E$4197:$J$5035,3,0)</f>
        <v>0</v>
      </c>
      <c r="AS211" s="378">
        <f>VLOOKUP($B211,'1.วาง งบทดลอง 4 แถว'!$E$4197:$J$5035,4,0)</f>
        <v>0</v>
      </c>
      <c r="AT211" s="378">
        <f>VLOOKUP($B211,'1.วาง งบทดลอง 4 แถว'!$E$4197:$J$5035,5,0)</f>
        <v>0</v>
      </c>
      <c r="AU211" s="379">
        <f>VLOOKUP($B211,'1.วาง งบทดลอง 4 แถว'!$E$4197:$J$5035,6,0)</f>
        <v>821567</v>
      </c>
      <c r="AV211" s="380">
        <f t="shared" si="29"/>
        <v>-821567</v>
      </c>
      <c r="AW211" s="397"/>
      <c r="AX211" s="398"/>
      <c r="AY211" s="398"/>
      <c r="AZ211" s="377">
        <f>VLOOKUP($B211,'1.วาง งบทดลอง 4 แถว'!$E$5036:$J$5874,3,0)</f>
        <v>0</v>
      </c>
      <c r="BA211" s="378">
        <f>VLOOKUP($B211,'1.วาง งบทดลอง 4 แถว'!$E$5036:$J$5874,4,0)</f>
        <v>0</v>
      </c>
      <c r="BB211" s="378">
        <f>VLOOKUP($B211,'1.วาง งบทดลอง 4 แถว'!$E$5036:$J$5874,5,0)</f>
        <v>0</v>
      </c>
      <c r="BC211" s="379">
        <f>VLOOKUP($B211,'1.วาง งบทดลอง 4 แถว'!$E$5036:$J$5874,6,0)</f>
        <v>1890119</v>
      </c>
      <c r="BD211" s="380">
        <f t="shared" si="30"/>
        <v>-1890119</v>
      </c>
      <c r="BE211" s="397"/>
      <c r="BF211" s="398"/>
      <c r="BG211" s="398"/>
      <c r="BH211" s="377">
        <f>VLOOKUP($B211,'1.วาง งบทดลอง 4 แถว'!$E$5875:$J$6713,3,0)</f>
        <v>0</v>
      </c>
      <c r="BI211" s="378">
        <f>VLOOKUP($B211,'1.วาง งบทดลอง 4 แถว'!$E$5875:$J$6713,4,0)</f>
        <v>0</v>
      </c>
      <c r="BJ211" s="378">
        <f>VLOOKUP($B211,'1.วาง งบทดลอง 4 แถว'!$E$5875:$J$6713,5,0)</f>
        <v>0</v>
      </c>
      <c r="BK211" s="379">
        <f>VLOOKUP($B211,'1.วาง งบทดลอง 4 แถว'!$E$5875:$J$6713,6,0)</f>
        <v>0</v>
      </c>
      <c r="BL211" s="380">
        <f t="shared" si="31"/>
        <v>0</v>
      </c>
      <c r="BM211" s="398"/>
      <c r="BN211" s="398"/>
      <c r="BO211" s="399"/>
    </row>
    <row r="212" spans="1:67" ht="19.5" customHeight="1">
      <c r="A212" s="374">
        <v>209</v>
      </c>
      <c r="B212" s="375" t="s">
        <v>611</v>
      </c>
      <c r="C212" s="376" t="s">
        <v>397</v>
      </c>
      <c r="D212" s="377">
        <f>VLOOKUP($B212,'1.วาง งบทดลอง 4 แถว'!$E$2:$J$840,3,0)</f>
        <v>0</v>
      </c>
      <c r="E212" s="378">
        <f>VLOOKUP($B212,'1.วาง งบทดลอง 4 แถว'!$E$2:$J$840,4,0)</f>
        <v>0</v>
      </c>
      <c r="F212" s="378">
        <f>VLOOKUP($B212,'1.วาง งบทดลอง 4 แถว'!$E$2:$J$840,5,0)</f>
        <v>0</v>
      </c>
      <c r="G212" s="379">
        <f>VLOOKUP($B212,'1.วาง งบทดลอง 4 แถว'!$E$2:$J$840,6,0)</f>
        <v>0</v>
      </c>
      <c r="H212" s="380">
        <f t="shared" si="24"/>
        <v>0</v>
      </c>
      <c r="I212" s="384"/>
      <c r="J212" s="385"/>
      <c r="K212" s="385"/>
      <c r="L212" s="377">
        <f>VLOOKUP($B212,'1.วาง งบทดลอง 4 แถว'!$E$841:$J$1679,3,0)</f>
        <v>0</v>
      </c>
      <c r="M212" s="378">
        <f>VLOOKUP($B212,'1.วาง งบทดลอง 4 แถว'!$E$841:$J$1679,4,0)</f>
        <v>0</v>
      </c>
      <c r="N212" s="378">
        <f>VLOOKUP($B212,'1.วาง งบทดลอง 4 แถว'!$E$841:$J$1679,5,0)</f>
        <v>0</v>
      </c>
      <c r="O212" s="379">
        <f>VLOOKUP($B212,'1.วาง งบทดลอง 4 แถว'!$E$841:$J$1679,6,0)</f>
        <v>0</v>
      </c>
      <c r="P212" s="380">
        <f t="shared" si="25"/>
        <v>0</v>
      </c>
      <c r="Q212" s="384"/>
      <c r="R212" s="385"/>
      <c r="S212" s="386"/>
      <c r="T212" s="377">
        <f>VLOOKUP($B212,'1.วาง งบทดลอง 4 แถว'!$E$1680:$J$2518,3,0)</f>
        <v>0</v>
      </c>
      <c r="U212" s="378">
        <f>VLOOKUP($B212,'1.วาง งบทดลอง 4 แถว'!$E$1680:$J$2518,4,0)</f>
        <v>0</v>
      </c>
      <c r="V212" s="378">
        <f>VLOOKUP($B212,'1.วาง งบทดลอง 4 แถว'!$E$1680:$J$2518,5,0)</f>
        <v>0</v>
      </c>
      <c r="W212" s="379">
        <f>VLOOKUP($B212,'1.วาง งบทดลอง 4 แถว'!$E$1680:$J$2518,6,0)</f>
        <v>0</v>
      </c>
      <c r="X212" s="380">
        <f t="shared" si="26"/>
        <v>0</v>
      </c>
      <c r="Y212" s="385"/>
      <c r="Z212" s="385"/>
      <c r="AA212" s="385"/>
      <c r="AB212" s="377">
        <f>VLOOKUP($B212,'1.วาง งบทดลอง 4 แถว'!$E$2519:$J$3357,3,0)</f>
        <v>0</v>
      </c>
      <c r="AC212" s="378">
        <f>VLOOKUP($B212,'1.วาง งบทดลอง 4 แถว'!$E$2519:$J$3357,4,0)</f>
        <v>0</v>
      </c>
      <c r="AD212" s="378">
        <f>VLOOKUP($B212,'1.วาง งบทดลอง 4 แถว'!$E$2519:$J$3357,5,0)</f>
        <v>0</v>
      </c>
      <c r="AE212" s="379">
        <f>VLOOKUP($B212,'1.วาง งบทดลอง 4 แถว'!$E$2519:$J$3357,6,0)</f>
        <v>0</v>
      </c>
      <c r="AF212" s="380">
        <f t="shared" si="27"/>
        <v>0</v>
      </c>
      <c r="AG212" s="384"/>
      <c r="AH212" s="385"/>
      <c r="AI212" s="385"/>
      <c r="AJ212" s="377">
        <f>VLOOKUP($B212,'1.วาง งบทดลอง 4 แถว'!$E$3358:$J$4196,3,0)</f>
        <v>0</v>
      </c>
      <c r="AK212" s="378">
        <f>VLOOKUP($B212,'1.วาง งบทดลอง 4 แถว'!$E$3358:$J$4196,4,0)</f>
        <v>0</v>
      </c>
      <c r="AL212" s="378">
        <f>VLOOKUP($B212,'1.วาง งบทดลอง 4 แถว'!$E$3358:$J$4196,5,0)</f>
        <v>0</v>
      </c>
      <c r="AM212" s="379">
        <f>VLOOKUP($B212,'1.วาง งบทดลอง 4 แถว'!$E$3358:$J$4196,6,0)</f>
        <v>0</v>
      </c>
      <c r="AN212" s="380">
        <f t="shared" si="28"/>
        <v>0</v>
      </c>
      <c r="AO212" s="385"/>
      <c r="AP212" s="385"/>
      <c r="AQ212" s="385"/>
      <c r="AR212" s="377">
        <f>VLOOKUP($B212,'1.วาง งบทดลอง 4 แถว'!$E$4197:$J$5035,3,0)</f>
        <v>0</v>
      </c>
      <c r="AS212" s="378">
        <f>VLOOKUP($B212,'1.วาง งบทดลอง 4 แถว'!$E$4197:$J$5035,4,0)</f>
        <v>0</v>
      </c>
      <c r="AT212" s="378">
        <f>VLOOKUP($B212,'1.วาง งบทดลอง 4 แถว'!$E$4197:$J$5035,5,0)</f>
        <v>0</v>
      </c>
      <c r="AU212" s="379">
        <f>VLOOKUP($B212,'1.วาง งบทดลอง 4 แถว'!$E$4197:$J$5035,6,0)</f>
        <v>0</v>
      </c>
      <c r="AV212" s="380">
        <f t="shared" si="29"/>
        <v>0</v>
      </c>
      <c r="AW212" s="384"/>
      <c r="AX212" s="385"/>
      <c r="AY212" s="385"/>
      <c r="AZ212" s="377">
        <f>VLOOKUP($B212,'1.วาง งบทดลอง 4 แถว'!$E$5036:$J$5874,3,0)</f>
        <v>0</v>
      </c>
      <c r="BA212" s="378">
        <f>VLOOKUP($B212,'1.วาง งบทดลอง 4 แถว'!$E$5036:$J$5874,4,0)</f>
        <v>0</v>
      </c>
      <c r="BB212" s="378">
        <f>VLOOKUP($B212,'1.วาง งบทดลอง 4 แถว'!$E$5036:$J$5874,5,0)</f>
        <v>0</v>
      </c>
      <c r="BC212" s="379">
        <f>VLOOKUP($B212,'1.วาง งบทดลอง 4 แถว'!$E$5036:$J$5874,6,0)</f>
        <v>0</v>
      </c>
      <c r="BD212" s="380">
        <f t="shared" si="30"/>
        <v>0</v>
      </c>
      <c r="BE212" s="384"/>
      <c r="BF212" s="385"/>
      <c r="BG212" s="385"/>
      <c r="BH212" s="377">
        <f>VLOOKUP($B212,'1.วาง งบทดลอง 4 แถว'!$E$5875:$J$6713,3,0)</f>
        <v>0</v>
      </c>
      <c r="BI212" s="378">
        <f>VLOOKUP($B212,'1.วาง งบทดลอง 4 แถว'!$E$5875:$J$6713,4,0)</f>
        <v>0</v>
      </c>
      <c r="BJ212" s="378">
        <f>VLOOKUP($B212,'1.วาง งบทดลอง 4 แถว'!$E$5875:$J$6713,5,0)</f>
        <v>0</v>
      </c>
      <c r="BK212" s="379">
        <f>VLOOKUP($B212,'1.วาง งบทดลอง 4 แถว'!$E$5875:$J$6713,6,0)</f>
        <v>0</v>
      </c>
      <c r="BL212" s="380">
        <f t="shared" si="31"/>
        <v>0</v>
      </c>
      <c r="BM212" s="385"/>
      <c r="BN212" s="385"/>
      <c r="BO212" s="386"/>
    </row>
    <row r="213" spans="1:67" ht="19.5" customHeight="1">
      <c r="A213" s="374">
        <v>210</v>
      </c>
      <c r="B213" s="375" t="s">
        <v>612</v>
      </c>
      <c r="C213" s="376" t="s">
        <v>398</v>
      </c>
      <c r="D213" s="377">
        <f>VLOOKUP($B213,'1.วาง งบทดลอง 4 แถว'!$E$2:$J$840,3,0)</f>
        <v>0</v>
      </c>
      <c r="E213" s="378">
        <f>VLOOKUP($B213,'1.วาง งบทดลอง 4 แถว'!$E$2:$J$840,4,0)</f>
        <v>0</v>
      </c>
      <c r="F213" s="378">
        <f>VLOOKUP($B213,'1.วาง งบทดลอง 4 แถว'!$E$2:$J$840,5,0)</f>
        <v>0</v>
      </c>
      <c r="G213" s="379">
        <f>VLOOKUP($B213,'1.วาง งบทดลอง 4 แถว'!$E$2:$J$840,6,0)</f>
        <v>0</v>
      </c>
      <c r="H213" s="380">
        <f t="shared" si="24"/>
        <v>0</v>
      </c>
      <c r="I213" s="384"/>
      <c r="J213" s="385"/>
      <c r="K213" s="385"/>
      <c r="L213" s="377">
        <f>VLOOKUP($B213,'1.วาง งบทดลอง 4 แถว'!$E$841:$J$1679,3,0)</f>
        <v>0</v>
      </c>
      <c r="M213" s="378">
        <f>VLOOKUP($B213,'1.วาง งบทดลอง 4 แถว'!$E$841:$J$1679,4,0)</f>
        <v>0</v>
      </c>
      <c r="N213" s="378">
        <f>VLOOKUP($B213,'1.วาง งบทดลอง 4 แถว'!$E$841:$J$1679,5,0)</f>
        <v>0</v>
      </c>
      <c r="O213" s="379">
        <f>VLOOKUP($B213,'1.วาง งบทดลอง 4 แถว'!$E$841:$J$1679,6,0)</f>
        <v>0</v>
      </c>
      <c r="P213" s="380">
        <f t="shared" si="25"/>
        <v>0</v>
      </c>
      <c r="Q213" s="384"/>
      <c r="R213" s="385"/>
      <c r="S213" s="386"/>
      <c r="T213" s="377">
        <f>VLOOKUP($B213,'1.วาง งบทดลอง 4 แถว'!$E$1680:$J$2518,3,0)</f>
        <v>0</v>
      </c>
      <c r="U213" s="378">
        <f>VLOOKUP($B213,'1.วาง งบทดลอง 4 แถว'!$E$1680:$J$2518,4,0)</f>
        <v>0</v>
      </c>
      <c r="V213" s="378">
        <f>VLOOKUP($B213,'1.วาง งบทดลอง 4 แถว'!$E$1680:$J$2518,5,0)</f>
        <v>0</v>
      </c>
      <c r="W213" s="379">
        <f>VLOOKUP($B213,'1.วาง งบทดลอง 4 แถว'!$E$1680:$J$2518,6,0)</f>
        <v>0</v>
      </c>
      <c r="X213" s="380">
        <f t="shared" si="26"/>
        <v>0</v>
      </c>
      <c r="Y213" s="385"/>
      <c r="Z213" s="385"/>
      <c r="AA213" s="385"/>
      <c r="AB213" s="377">
        <f>VLOOKUP($B213,'1.วาง งบทดลอง 4 แถว'!$E$2519:$J$3357,3,0)</f>
        <v>0</v>
      </c>
      <c r="AC213" s="378">
        <f>VLOOKUP($B213,'1.วาง งบทดลอง 4 แถว'!$E$2519:$J$3357,4,0)</f>
        <v>0</v>
      </c>
      <c r="AD213" s="378">
        <f>VLOOKUP($B213,'1.วาง งบทดลอง 4 แถว'!$E$2519:$J$3357,5,0)</f>
        <v>0</v>
      </c>
      <c r="AE213" s="379">
        <f>VLOOKUP($B213,'1.วาง งบทดลอง 4 แถว'!$E$2519:$J$3357,6,0)</f>
        <v>0</v>
      </c>
      <c r="AF213" s="380">
        <f t="shared" si="27"/>
        <v>0</v>
      </c>
      <c r="AG213" s="384"/>
      <c r="AH213" s="385"/>
      <c r="AI213" s="385"/>
      <c r="AJ213" s="377">
        <f>VLOOKUP($B213,'1.วาง งบทดลอง 4 แถว'!$E$3358:$J$4196,3,0)</f>
        <v>0</v>
      </c>
      <c r="AK213" s="378">
        <f>VLOOKUP($B213,'1.วาง งบทดลอง 4 แถว'!$E$3358:$J$4196,4,0)</f>
        <v>0</v>
      </c>
      <c r="AL213" s="378">
        <f>VLOOKUP($B213,'1.วาง งบทดลอง 4 แถว'!$E$3358:$J$4196,5,0)</f>
        <v>0</v>
      </c>
      <c r="AM213" s="379">
        <f>VLOOKUP($B213,'1.วาง งบทดลอง 4 แถว'!$E$3358:$J$4196,6,0)</f>
        <v>0</v>
      </c>
      <c r="AN213" s="380">
        <f t="shared" si="28"/>
        <v>0</v>
      </c>
      <c r="AO213" s="385"/>
      <c r="AP213" s="385"/>
      <c r="AQ213" s="385"/>
      <c r="AR213" s="377">
        <f>VLOOKUP($B213,'1.วาง งบทดลอง 4 แถว'!$E$4197:$J$5035,3,0)</f>
        <v>0</v>
      </c>
      <c r="AS213" s="378">
        <f>VLOOKUP($B213,'1.วาง งบทดลอง 4 แถว'!$E$4197:$J$5035,4,0)</f>
        <v>0</v>
      </c>
      <c r="AT213" s="378">
        <f>VLOOKUP($B213,'1.วาง งบทดลอง 4 แถว'!$E$4197:$J$5035,5,0)</f>
        <v>0</v>
      </c>
      <c r="AU213" s="379">
        <f>VLOOKUP($B213,'1.วาง งบทดลอง 4 แถว'!$E$4197:$J$5035,6,0)</f>
        <v>0</v>
      </c>
      <c r="AV213" s="380">
        <f t="shared" si="29"/>
        <v>0</v>
      </c>
      <c r="AW213" s="384"/>
      <c r="AX213" s="385"/>
      <c r="AY213" s="385"/>
      <c r="AZ213" s="377">
        <f>VLOOKUP($B213,'1.วาง งบทดลอง 4 แถว'!$E$5036:$J$5874,3,0)</f>
        <v>0</v>
      </c>
      <c r="BA213" s="378">
        <f>VLOOKUP($B213,'1.วาง งบทดลอง 4 แถว'!$E$5036:$J$5874,4,0)</f>
        <v>0</v>
      </c>
      <c r="BB213" s="378">
        <f>VLOOKUP($B213,'1.วาง งบทดลอง 4 แถว'!$E$5036:$J$5874,5,0)</f>
        <v>0</v>
      </c>
      <c r="BC213" s="379">
        <f>VLOOKUP($B213,'1.วาง งบทดลอง 4 แถว'!$E$5036:$J$5874,6,0)</f>
        <v>0</v>
      </c>
      <c r="BD213" s="380">
        <f t="shared" si="30"/>
        <v>0</v>
      </c>
      <c r="BE213" s="384"/>
      <c r="BF213" s="385"/>
      <c r="BG213" s="385"/>
      <c r="BH213" s="377">
        <f>VLOOKUP($B213,'1.วาง งบทดลอง 4 แถว'!$E$5875:$J$6713,3,0)</f>
        <v>0</v>
      </c>
      <c r="BI213" s="378">
        <f>VLOOKUP($B213,'1.วาง งบทดลอง 4 แถว'!$E$5875:$J$6713,4,0)</f>
        <v>0</v>
      </c>
      <c r="BJ213" s="378">
        <f>VLOOKUP($B213,'1.วาง งบทดลอง 4 แถว'!$E$5875:$J$6713,5,0)</f>
        <v>0</v>
      </c>
      <c r="BK213" s="379">
        <f>VLOOKUP($B213,'1.วาง งบทดลอง 4 แถว'!$E$5875:$J$6713,6,0)</f>
        <v>0</v>
      </c>
      <c r="BL213" s="380">
        <f t="shared" si="31"/>
        <v>0</v>
      </c>
      <c r="BM213" s="385"/>
      <c r="BN213" s="385"/>
      <c r="BO213" s="386"/>
    </row>
    <row r="214" spans="1:67" s="200" customFormat="1" ht="19.5" customHeight="1">
      <c r="A214" s="374">
        <v>211</v>
      </c>
      <c r="B214" s="395" t="s">
        <v>613</v>
      </c>
      <c r="C214" s="396" t="s">
        <v>1811</v>
      </c>
      <c r="D214" s="377">
        <f>VLOOKUP($B214,'1.วาง งบทดลอง 4 แถว'!$E$2:$J$840,3,0)</f>
        <v>0</v>
      </c>
      <c r="E214" s="378">
        <f>VLOOKUP($B214,'1.วาง งบทดลอง 4 แถว'!$E$2:$J$840,4,0)</f>
        <v>0</v>
      </c>
      <c r="F214" s="378">
        <f>VLOOKUP($B214,'1.วาง งบทดลอง 4 แถว'!$E$2:$J$840,5,0)</f>
        <v>0</v>
      </c>
      <c r="G214" s="379">
        <f>VLOOKUP($B214,'1.วาง งบทดลอง 4 แถว'!$E$2:$J$840,6,0)</f>
        <v>0</v>
      </c>
      <c r="H214" s="380">
        <f t="shared" si="24"/>
        <v>0</v>
      </c>
      <c r="I214" s="397"/>
      <c r="J214" s="398"/>
      <c r="K214" s="398"/>
      <c r="L214" s="377">
        <f>VLOOKUP($B214,'1.วาง งบทดลอง 4 แถว'!$E$841:$J$1679,3,0)</f>
        <v>0</v>
      </c>
      <c r="M214" s="378">
        <f>VLOOKUP($B214,'1.วาง งบทดลอง 4 แถว'!$E$841:$J$1679,4,0)</f>
        <v>0</v>
      </c>
      <c r="N214" s="378">
        <f>VLOOKUP($B214,'1.วาง งบทดลอง 4 แถว'!$E$841:$J$1679,5,0)</f>
        <v>0</v>
      </c>
      <c r="O214" s="379">
        <f>VLOOKUP($B214,'1.วาง งบทดลอง 4 แถว'!$E$841:$J$1679,6,0)</f>
        <v>0</v>
      </c>
      <c r="P214" s="380">
        <f t="shared" si="25"/>
        <v>0</v>
      </c>
      <c r="Q214" s="397"/>
      <c r="R214" s="398"/>
      <c r="S214" s="399"/>
      <c r="T214" s="377">
        <f>VLOOKUP($B214,'1.วาง งบทดลอง 4 แถว'!$E$1680:$J$2518,3,0)</f>
        <v>0</v>
      </c>
      <c r="U214" s="378">
        <f>VLOOKUP($B214,'1.วาง งบทดลอง 4 แถว'!$E$1680:$J$2518,4,0)</f>
        <v>0</v>
      </c>
      <c r="V214" s="378">
        <f>VLOOKUP($B214,'1.วาง งบทดลอง 4 แถว'!$E$1680:$J$2518,5,0)</f>
        <v>0</v>
      </c>
      <c r="W214" s="379">
        <f>VLOOKUP($B214,'1.วาง งบทดลอง 4 แถว'!$E$1680:$J$2518,6,0)</f>
        <v>0</v>
      </c>
      <c r="X214" s="380">
        <f t="shared" si="26"/>
        <v>0</v>
      </c>
      <c r="Y214" s="398"/>
      <c r="Z214" s="398"/>
      <c r="AA214" s="398"/>
      <c r="AB214" s="377">
        <f>VLOOKUP($B214,'1.วาง งบทดลอง 4 แถว'!$E$2519:$J$3357,3,0)</f>
        <v>0</v>
      </c>
      <c r="AC214" s="378">
        <f>VLOOKUP($B214,'1.วาง งบทดลอง 4 แถว'!$E$2519:$J$3357,4,0)</f>
        <v>0</v>
      </c>
      <c r="AD214" s="378">
        <f>VLOOKUP($B214,'1.วาง งบทดลอง 4 แถว'!$E$2519:$J$3357,5,0)</f>
        <v>0</v>
      </c>
      <c r="AE214" s="379">
        <f>VLOOKUP($B214,'1.วาง งบทดลอง 4 แถว'!$E$2519:$J$3357,6,0)</f>
        <v>0</v>
      </c>
      <c r="AF214" s="380">
        <f t="shared" si="27"/>
        <v>0</v>
      </c>
      <c r="AG214" s="397"/>
      <c r="AH214" s="398"/>
      <c r="AI214" s="398"/>
      <c r="AJ214" s="377">
        <f>VLOOKUP($B214,'1.วาง งบทดลอง 4 แถว'!$E$3358:$J$4196,3,0)</f>
        <v>0</v>
      </c>
      <c r="AK214" s="378">
        <f>VLOOKUP($B214,'1.วาง งบทดลอง 4 แถว'!$E$3358:$J$4196,4,0)</f>
        <v>0</v>
      </c>
      <c r="AL214" s="378">
        <f>VLOOKUP($B214,'1.วาง งบทดลอง 4 แถว'!$E$3358:$J$4196,5,0)</f>
        <v>0</v>
      </c>
      <c r="AM214" s="379">
        <f>VLOOKUP($B214,'1.วาง งบทดลอง 4 แถว'!$E$3358:$J$4196,6,0)</f>
        <v>0</v>
      </c>
      <c r="AN214" s="380">
        <f t="shared" si="28"/>
        <v>0</v>
      </c>
      <c r="AO214" s="398"/>
      <c r="AP214" s="398"/>
      <c r="AQ214" s="398"/>
      <c r="AR214" s="377">
        <f>VLOOKUP($B214,'1.วาง งบทดลอง 4 แถว'!$E$4197:$J$5035,3,0)</f>
        <v>0</v>
      </c>
      <c r="AS214" s="378">
        <f>VLOOKUP($B214,'1.วาง งบทดลอง 4 แถว'!$E$4197:$J$5035,4,0)</f>
        <v>0</v>
      </c>
      <c r="AT214" s="378">
        <f>VLOOKUP($B214,'1.วาง งบทดลอง 4 แถว'!$E$4197:$J$5035,5,0)</f>
        <v>0</v>
      </c>
      <c r="AU214" s="379">
        <f>VLOOKUP($B214,'1.วาง งบทดลอง 4 แถว'!$E$4197:$J$5035,6,0)</f>
        <v>0</v>
      </c>
      <c r="AV214" s="380">
        <f t="shared" si="29"/>
        <v>0</v>
      </c>
      <c r="AW214" s="397"/>
      <c r="AX214" s="398"/>
      <c r="AY214" s="398"/>
      <c r="AZ214" s="377">
        <f>VLOOKUP($B214,'1.วาง งบทดลอง 4 แถว'!$E$5036:$J$5874,3,0)</f>
        <v>0</v>
      </c>
      <c r="BA214" s="378">
        <f>VLOOKUP($B214,'1.วาง งบทดลอง 4 แถว'!$E$5036:$J$5874,4,0)</f>
        <v>0</v>
      </c>
      <c r="BB214" s="378">
        <f>VLOOKUP($B214,'1.วาง งบทดลอง 4 แถว'!$E$5036:$J$5874,5,0)</f>
        <v>0</v>
      </c>
      <c r="BC214" s="379">
        <f>VLOOKUP($B214,'1.วาง งบทดลอง 4 แถว'!$E$5036:$J$5874,6,0)</f>
        <v>0</v>
      </c>
      <c r="BD214" s="380">
        <f t="shared" si="30"/>
        <v>0</v>
      </c>
      <c r="BE214" s="397"/>
      <c r="BF214" s="398"/>
      <c r="BG214" s="398"/>
      <c r="BH214" s="377">
        <f>VLOOKUP($B214,'1.วาง งบทดลอง 4 แถว'!$E$5875:$J$6713,3,0)</f>
        <v>0</v>
      </c>
      <c r="BI214" s="378">
        <f>VLOOKUP($B214,'1.วาง งบทดลอง 4 แถว'!$E$5875:$J$6713,4,0)</f>
        <v>0</v>
      </c>
      <c r="BJ214" s="378">
        <f>VLOOKUP($B214,'1.วาง งบทดลอง 4 แถว'!$E$5875:$J$6713,5,0)</f>
        <v>0</v>
      </c>
      <c r="BK214" s="379">
        <f>VLOOKUP($B214,'1.วาง งบทดลอง 4 แถว'!$E$5875:$J$6713,6,0)</f>
        <v>0</v>
      </c>
      <c r="BL214" s="380">
        <f t="shared" si="31"/>
        <v>0</v>
      </c>
      <c r="BM214" s="398"/>
      <c r="BN214" s="398"/>
      <c r="BO214" s="399"/>
    </row>
    <row r="215" spans="1:67" ht="19.5" customHeight="1">
      <c r="A215" s="374">
        <v>212</v>
      </c>
      <c r="B215" s="375" t="s">
        <v>614</v>
      </c>
      <c r="C215" s="376" t="s">
        <v>99</v>
      </c>
      <c r="D215" s="377">
        <f>VLOOKUP($B215,'1.วาง งบทดลอง 4 แถว'!$E$2:$J$840,3,0)</f>
        <v>0</v>
      </c>
      <c r="E215" s="378">
        <f>VLOOKUP($B215,'1.วาง งบทดลอง 4 แถว'!$E$2:$J$840,4,0)</f>
        <v>0</v>
      </c>
      <c r="F215" s="378">
        <f>VLOOKUP($B215,'1.วาง งบทดลอง 4 แถว'!$E$2:$J$840,5,0)</f>
        <v>4097280</v>
      </c>
      <c r="G215" s="379">
        <f>VLOOKUP($B215,'1.วาง งบทดลอง 4 แถว'!$E$2:$J$840,6,0)</f>
        <v>0</v>
      </c>
      <c r="H215" s="380">
        <f t="shared" si="24"/>
        <v>4097280</v>
      </c>
      <c r="I215" s="384"/>
      <c r="J215" s="385"/>
      <c r="K215" s="385"/>
      <c r="L215" s="377">
        <f>VLOOKUP($B215,'1.วาง งบทดลอง 4 แถว'!$E$841:$J$1679,3,0)</f>
        <v>0</v>
      </c>
      <c r="M215" s="378">
        <f>VLOOKUP($B215,'1.วาง งบทดลอง 4 แถว'!$E$841:$J$1679,4,0)</f>
        <v>0</v>
      </c>
      <c r="N215" s="378">
        <f>VLOOKUP($B215,'1.วาง งบทดลอง 4 แถว'!$E$841:$J$1679,5,0)</f>
        <v>16500</v>
      </c>
      <c r="O215" s="379">
        <f>VLOOKUP($B215,'1.วาง งบทดลอง 4 แถว'!$E$841:$J$1679,6,0)</f>
        <v>0</v>
      </c>
      <c r="P215" s="380">
        <f t="shared" si="25"/>
        <v>16500</v>
      </c>
      <c r="Q215" s="384"/>
      <c r="R215" s="385"/>
      <c r="S215" s="386"/>
      <c r="T215" s="377">
        <f>VLOOKUP($B215,'1.วาง งบทดลอง 4 แถว'!$E$1680:$J$2518,3,0)</f>
        <v>262600</v>
      </c>
      <c r="U215" s="378">
        <f>VLOOKUP($B215,'1.วาง งบทดลอง 4 แถว'!$E$1680:$J$2518,4,0)</f>
        <v>0</v>
      </c>
      <c r="V215" s="378">
        <f>VLOOKUP($B215,'1.วาง งบทดลอง 4 แถว'!$E$1680:$J$2518,5,0)</f>
        <v>262600</v>
      </c>
      <c r="W215" s="379">
        <f>VLOOKUP($B215,'1.วาง งบทดลอง 4 แถว'!$E$1680:$J$2518,6,0)</f>
        <v>0</v>
      </c>
      <c r="X215" s="380">
        <f t="shared" si="26"/>
        <v>262600</v>
      </c>
      <c r="Y215" s="385"/>
      <c r="Z215" s="385"/>
      <c r="AA215" s="385"/>
      <c r="AB215" s="377">
        <f>VLOOKUP($B215,'1.วาง งบทดลอง 4 แถว'!$E$2519:$J$3357,3,0)</f>
        <v>0</v>
      </c>
      <c r="AC215" s="378">
        <f>VLOOKUP($B215,'1.วาง งบทดลอง 4 แถว'!$E$2519:$J$3357,4,0)</f>
        <v>0</v>
      </c>
      <c r="AD215" s="378">
        <f>VLOOKUP($B215,'1.วาง งบทดลอง 4 แถว'!$E$2519:$J$3357,5,0)</f>
        <v>2065765</v>
      </c>
      <c r="AE215" s="379">
        <f>VLOOKUP($B215,'1.วาง งบทดลอง 4 แถว'!$E$2519:$J$3357,6,0)</f>
        <v>0</v>
      </c>
      <c r="AF215" s="380">
        <f t="shared" si="27"/>
        <v>2065765</v>
      </c>
      <c r="AG215" s="384"/>
      <c r="AH215" s="385"/>
      <c r="AI215" s="385"/>
      <c r="AJ215" s="377">
        <f>VLOOKUP($B215,'1.วาง งบทดลอง 4 แถว'!$E$3358:$J$4196,3,0)</f>
        <v>0</v>
      </c>
      <c r="AK215" s="378">
        <f>VLOOKUP($B215,'1.วาง งบทดลอง 4 แถว'!$E$3358:$J$4196,4,0)</f>
        <v>0</v>
      </c>
      <c r="AL215" s="378">
        <f>VLOOKUP($B215,'1.วาง งบทดลอง 4 แถว'!$E$3358:$J$4196,5,0)</f>
        <v>1403570</v>
      </c>
      <c r="AM215" s="379">
        <f>VLOOKUP($B215,'1.วาง งบทดลอง 4 แถว'!$E$3358:$J$4196,6,0)</f>
        <v>0</v>
      </c>
      <c r="AN215" s="380">
        <f t="shared" si="28"/>
        <v>1403570</v>
      </c>
      <c r="AO215" s="385"/>
      <c r="AP215" s="385"/>
      <c r="AQ215" s="385"/>
      <c r="AR215" s="377">
        <f>VLOOKUP($B215,'1.วาง งบทดลอง 4 แถว'!$E$4197:$J$5035,3,0)</f>
        <v>0</v>
      </c>
      <c r="AS215" s="378">
        <f>VLOOKUP($B215,'1.วาง งบทดลอง 4 แถว'!$E$4197:$J$5035,4,0)</f>
        <v>0</v>
      </c>
      <c r="AT215" s="378">
        <f>VLOOKUP($B215,'1.วาง งบทดลอง 4 แถว'!$E$4197:$J$5035,5,0)</f>
        <v>419025</v>
      </c>
      <c r="AU215" s="379">
        <f>VLOOKUP($B215,'1.วาง งบทดลอง 4 แถว'!$E$4197:$J$5035,6,0)</f>
        <v>0</v>
      </c>
      <c r="AV215" s="380">
        <f t="shared" si="29"/>
        <v>419025</v>
      </c>
      <c r="AW215" s="384"/>
      <c r="AX215" s="385"/>
      <c r="AY215" s="385"/>
      <c r="AZ215" s="377">
        <f>VLOOKUP($B215,'1.วาง งบทดลอง 4 แถว'!$E$5036:$J$5874,3,0)</f>
        <v>0</v>
      </c>
      <c r="BA215" s="378">
        <f>VLOOKUP($B215,'1.วาง งบทดลอง 4 แถว'!$E$5036:$J$5874,4,0)</f>
        <v>0</v>
      </c>
      <c r="BB215" s="378">
        <f>VLOOKUP($B215,'1.วาง งบทดลอง 4 แถว'!$E$5036:$J$5874,5,0)</f>
        <v>997424.93</v>
      </c>
      <c r="BC215" s="379">
        <f>VLOOKUP($B215,'1.วาง งบทดลอง 4 แถว'!$E$5036:$J$5874,6,0)</f>
        <v>0</v>
      </c>
      <c r="BD215" s="380">
        <f t="shared" si="30"/>
        <v>997424.93</v>
      </c>
      <c r="BE215" s="384"/>
      <c r="BF215" s="385"/>
      <c r="BG215" s="385"/>
      <c r="BH215" s="377">
        <f>VLOOKUP($B215,'1.วาง งบทดลอง 4 แถว'!$E$5875:$J$6713,3,0)</f>
        <v>0</v>
      </c>
      <c r="BI215" s="378">
        <f>VLOOKUP($B215,'1.วาง งบทดลอง 4 แถว'!$E$5875:$J$6713,4,0)</f>
        <v>0</v>
      </c>
      <c r="BJ215" s="378">
        <f>VLOOKUP($B215,'1.วาง งบทดลอง 4 แถว'!$E$5875:$J$6713,5,0)</f>
        <v>0</v>
      </c>
      <c r="BK215" s="379">
        <f>VLOOKUP($B215,'1.วาง งบทดลอง 4 แถว'!$E$5875:$J$6713,6,0)</f>
        <v>0</v>
      </c>
      <c r="BL215" s="380">
        <f t="shared" si="31"/>
        <v>0</v>
      </c>
      <c r="BM215" s="385"/>
      <c r="BN215" s="385"/>
      <c r="BO215" s="386"/>
    </row>
    <row r="216" spans="1:67" ht="19.2" customHeight="1">
      <c r="A216" s="374">
        <v>213</v>
      </c>
      <c r="B216" s="375" t="s">
        <v>615</v>
      </c>
      <c r="C216" s="376" t="s">
        <v>100</v>
      </c>
      <c r="D216" s="377">
        <f>VLOOKUP($B216,'1.วาง งบทดลอง 4 แถว'!$E$2:$J$840,3,0)</f>
        <v>0</v>
      </c>
      <c r="E216" s="378">
        <f>VLOOKUP($B216,'1.วาง งบทดลอง 4 แถว'!$E$2:$J$840,4,0)</f>
        <v>0</v>
      </c>
      <c r="F216" s="378">
        <f>VLOOKUP($B216,'1.วาง งบทดลอง 4 แถว'!$E$2:$J$840,5,0)</f>
        <v>0</v>
      </c>
      <c r="G216" s="379">
        <f>VLOOKUP($B216,'1.วาง งบทดลอง 4 แถว'!$E$2:$J$840,6,0)</f>
        <v>0</v>
      </c>
      <c r="H216" s="380">
        <f t="shared" si="24"/>
        <v>0</v>
      </c>
      <c r="I216" s="384"/>
      <c r="J216" s="385"/>
      <c r="K216" s="385"/>
      <c r="L216" s="377">
        <f>VLOOKUP($B216,'1.วาง งบทดลอง 4 แถว'!$E$841:$J$1679,3,0)</f>
        <v>0</v>
      </c>
      <c r="M216" s="378">
        <f>VLOOKUP($B216,'1.วาง งบทดลอง 4 แถว'!$E$841:$J$1679,4,0)</f>
        <v>0</v>
      </c>
      <c r="N216" s="378">
        <f>VLOOKUP($B216,'1.วาง งบทดลอง 4 แถว'!$E$841:$J$1679,5,0)</f>
        <v>0</v>
      </c>
      <c r="O216" s="379">
        <f>VLOOKUP($B216,'1.วาง งบทดลอง 4 แถว'!$E$841:$J$1679,6,0)</f>
        <v>0</v>
      </c>
      <c r="P216" s="380">
        <f t="shared" si="25"/>
        <v>0</v>
      </c>
      <c r="Q216" s="384"/>
      <c r="R216" s="385"/>
      <c r="S216" s="386"/>
      <c r="T216" s="377">
        <f>VLOOKUP($B216,'1.วาง งบทดลอง 4 แถว'!$E$1680:$J$2518,3,0)</f>
        <v>0</v>
      </c>
      <c r="U216" s="378">
        <f>VLOOKUP($B216,'1.วาง งบทดลอง 4 แถว'!$E$1680:$J$2518,4,0)</f>
        <v>0</v>
      </c>
      <c r="V216" s="378">
        <f>VLOOKUP($B216,'1.วาง งบทดลอง 4 แถว'!$E$1680:$J$2518,5,0)</f>
        <v>0</v>
      </c>
      <c r="W216" s="379">
        <f>VLOOKUP($B216,'1.วาง งบทดลอง 4 แถว'!$E$1680:$J$2518,6,0)</f>
        <v>0</v>
      </c>
      <c r="X216" s="380">
        <f t="shared" si="26"/>
        <v>0</v>
      </c>
      <c r="Y216" s="385"/>
      <c r="Z216" s="385"/>
      <c r="AA216" s="385"/>
      <c r="AB216" s="377">
        <f>VLOOKUP($B216,'1.วาง งบทดลอง 4 แถว'!$E$2519:$J$3357,3,0)</f>
        <v>0</v>
      </c>
      <c r="AC216" s="378">
        <f>VLOOKUP($B216,'1.วาง งบทดลอง 4 แถว'!$E$2519:$J$3357,4,0)</f>
        <v>0</v>
      </c>
      <c r="AD216" s="378">
        <f>VLOOKUP($B216,'1.วาง งบทดลอง 4 แถว'!$E$2519:$J$3357,5,0)</f>
        <v>0</v>
      </c>
      <c r="AE216" s="379">
        <f>VLOOKUP($B216,'1.วาง งบทดลอง 4 แถว'!$E$2519:$J$3357,6,0)</f>
        <v>0</v>
      </c>
      <c r="AF216" s="380">
        <f t="shared" si="27"/>
        <v>0</v>
      </c>
      <c r="AG216" s="384"/>
      <c r="AH216" s="385"/>
      <c r="AI216" s="385"/>
      <c r="AJ216" s="377">
        <f>VLOOKUP($B216,'1.วาง งบทดลอง 4 แถว'!$E$3358:$J$4196,3,0)</f>
        <v>0</v>
      </c>
      <c r="AK216" s="378">
        <f>VLOOKUP($B216,'1.วาง งบทดลอง 4 แถว'!$E$3358:$J$4196,4,0)</f>
        <v>0</v>
      </c>
      <c r="AL216" s="378">
        <f>VLOOKUP($B216,'1.วาง งบทดลอง 4 แถว'!$E$3358:$J$4196,5,0)</f>
        <v>0</v>
      </c>
      <c r="AM216" s="379">
        <f>VLOOKUP($B216,'1.วาง งบทดลอง 4 แถว'!$E$3358:$J$4196,6,0)</f>
        <v>0</v>
      </c>
      <c r="AN216" s="380">
        <f t="shared" si="28"/>
        <v>0</v>
      </c>
      <c r="AO216" s="385"/>
      <c r="AP216" s="385"/>
      <c r="AQ216" s="385"/>
      <c r="AR216" s="377">
        <f>VLOOKUP($B216,'1.วาง งบทดลอง 4 แถว'!$E$4197:$J$5035,3,0)</f>
        <v>0</v>
      </c>
      <c r="AS216" s="378">
        <f>VLOOKUP($B216,'1.วาง งบทดลอง 4 แถว'!$E$4197:$J$5035,4,0)</f>
        <v>0</v>
      </c>
      <c r="AT216" s="378">
        <f>VLOOKUP($B216,'1.วาง งบทดลอง 4 แถว'!$E$4197:$J$5035,5,0)</f>
        <v>0</v>
      </c>
      <c r="AU216" s="379">
        <f>VLOOKUP($B216,'1.วาง งบทดลอง 4 แถว'!$E$4197:$J$5035,6,0)</f>
        <v>0</v>
      </c>
      <c r="AV216" s="380">
        <f t="shared" si="29"/>
        <v>0</v>
      </c>
      <c r="AW216" s="384"/>
      <c r="AX216" s="385"/>
      <c r="AY216" s="385"/>
      <c r="AZ216" s="377">
        <f>VLOOKUP($B216,'1.วาง งบทดลอง 4 แถว'!$E$5036:$J$5874,3,0)</f>
        <v>0</v>
      </c>
      <c r="BA216" s="378">
        <f>VLOOKUP($B216,'1.วาง งบทดลอง 4 แถว'!$E$5036:$J$5874,4,0)</f>
        <v>0</v>
      </c>
      <c r="BB216" s="378">
        <f>VLOOKUP($B216,'1.วาง งบทดลอง 4 แถว'!$E$5036:$J$5874,5,0)</f>
        <v>0</v>
      </c>
      <c r="BC216" s="379">
        <f>VLOOKUP($B216,'1.วาง งบทดลอง 4 แถว'!$E$5036:$J$5874,6,0)</f>
        <v>0</v>
      </c>
      <c r="BD216" s="380">
        <f t="shared" si="30"/>
        <v>0</v>
      </c>
      <c r="BE216" s="384"/>
      <c r="BF216" s="385"/>
      <c r="BG216" s="385"/>
      <c r="BH216" s="377">
        <f>VLOOKUP($B216,'1.วาง งบทดลอง 4 แถว'!$E$5875:$J$6713,3,0)</f>
        <v>0</v>
      </c>
      <c r="BI216" s="378">
        <f>VLOOKUP($B216,'1.วาง งบทดลอง 4 แถว'!$E$5875:$J$6713,4,0)</f>
        <v>0</v>
      </c>
      <c r="BJ216" s="378">
        <f>VLOOKUP($B216,'1.วาง งบทดลอง 4 แถว'!$E$5875:$J$6713,5,0)</f>
        <v>0</v>
      </c>
      <c r="BK216" s="379">
        <f>VLOOKUP($B216,'1.วาง งบทดลอง 4 แถว'!$E$5875:$J$6713,6,0)</f>
        <v>0</v>
      </c>
      <c r="BL216" s="380">
        <f t="shared" si="31"/>
        <v>0</v>
      </c>
      <c r="BM216" s="385"/>
      <c r="BN216" s="385"/>
      <c r="BO216" s="386"/>
    </row>
    <row r="217" spans="1:67" s="200" customFormat="1" ht="19.5" customHeight="1">
      <c r="A217" s="374">
        <v>214</v>
      </c>
      <c r="B217" s="395" t="s">
        <v>616</v>
      </c>
      <c r="C217" s="396" t="s">
        <v>1461</v>
      </c>
      <c r="D217" s="377">
        <f>VLOOKUP($B217,'1.วาง งบทดลอง 4 แถว'!$E$2:$J$840,3,0)</f>
        <v>0</v>
      </c>
      <c r="E217" s="378">
        <f>VLOOKUP($B217,'1.วาง งบทดลอง 4 แถว'!$E$2:$J$840,4,0)</f>
        <v>0</v>
      </c>
      <c r="F217" s="378">
        <f>VLOOKUP($B217,'1.วาง งบทดลอง 4 แถว'!$E$2:$J$840,5,0)</f>
        <v>0</v>
      </c>
      <c r="G217" s="379">
        <f>VLOOKUP($B217,'1.วาง งบทดลอง 4 แถว'!$E$2:$J$840,6,0)</f>
        <v>4097216</v>
      </c>
      <c r="H217" s="380">
        <f t="shared" si="24"/>
        <v>-4097216</v>
      </c>
      <c r="I217" s="397"/>
      <c r="J217" s="398"/>
      <c r="K217" s="398"/>
      <c r="L217" s="377">
        <f>VLOOKUP($B217,'1.วาง งบทดลอง 4 แถว'!$E$841:$J$1679,3,0)</f>
        <v>0</v>
      </c>
      <c r="M217" s="378">
        <f>VLOOKUP($B217,'1.วาง งบทดลอง 4 แถว'!$E$841:$J$1679,4,0)</f>
        <v>0</v>
      </c>
      <c r="N217" s="378">
        <f>VLOOKUP($B217,'1.วาง งบทดลอง 4 แถว'!$E$841:$J$1679,5,0)</f>
        <v>0</v>
      </c>
      <c r="O217" s="379">
        <f>VLOOKUP($B217,'1.วาง งบทดลอง 4 แถว'!$E$841:$J$1679,6,0)</f>
        <v>16497</v>
      </c>
      <c r="P217" s="380">
        <f t="shared" si="25"/>
        <v>-16497</v>
      </c>
      <c r="Q217" s="397"/>
      <c r="R217" s="398"/>
      <c r="S217" s="399"/>
      <c r="T217" s="377">
        <f>VLOOKUP($B217,'1.วาง งบทดลอง 4 แถว'!$E$1680:$J$2518,3,0)</f>
        <v>0</v>
      </c>
      <c r="U217" s="378">
        <f>VLOOKUP($B217,'1.วาง งบทดลอง 4 แถว'!$E$1680:$J$2518,4,0)</f>
        <v>262599</v>
      </c>
      <c r="V217" s="378">
        <f>VLOOKUP($B217,'1.วาง งบทดลอง 4 แถว'!$E$1680:$J$2518,5,0)</f>
        <v>0</v>
      </c>
      <c r="W217" s="379">
        <f>VLOOKUP($B217,'1.วาง งบทดลอง 4 แถว'!$E$1680:$J$2518,6,0)</f>
        <v>262599</v>
      </c>
      <c r="X217" s="380">
        <f t="shared" si="26"/>
        <v>-262599</v>
      </c>
      <c r="Y217" s="398"/>
      <c r="Z217" s="398"/>
      <c r="AA217" s="398"/>
      <c r="AB217" s="377">
        <f>VLOOKUP($B217,'1.วาง งบทดลอง 4 แถว'!$E$2519:$J$3357,3,0)</f>
        <v>0</v>
      </c>
      <c r="AC217" s="378">
        <f>VLOOKUP($B217,'1.วาง งบทดลอง 4 แถว'!$E$2519:$J$3357,4,0)</f>
        <v>0</v>
      </c>
      <c r="AD217" s="378">
        <f>VLOOKUP($B217,'1.วาง งบทดลอง 4 แถว'!$E$2519:$J$3357,5,0)</f>
        <v>0</v>
      </c>
      <c r="AE217" s="379">
        <f>VLOOKUP($B217,'1.วาง งบทดลอง 4 แถว'!$E$2519:$J$3357,6,0)</f>
        <v>1252249</v>
      </c>
      <c r="AF217" s="380">
        <f t="shared" si="27"/>
        <v>-1252249</v>
      </c>
      <c r="AG217" s="397"/>
      <c r="AH217" s="398"/>
      <c r="AI217" s="398"/>
      <c r="AJ217" s="377">
        <f>VLOOKUP($B217,'1.วาง งบทดลอง 4 แถว'!$E$3358:$J$4196,3,0)</f>
        <v>0</v>
      </c>
      <c r="AK217" s="378">
        <f>VLOOKUP($B217,'1.วาง งบทดลอง 4 แถว'!$E$3358:$J$4196,4,0)</f>
        <v>0</v>
      </c>
      <c r="AL217" s="378">
        <f>VLOOKUP($B217,'1.วาง งบทดลอง 4 แถว'!$E$3358:$J$4196,5,0)</f>
        <v>0</v>
      </c>
      <c r="AM217" s="379">
        <f>VLOOKUP($B217,'1.วาง งบทดลอง 4 แถว'!$E$3358:$J$4196,6,0)</f>
        <v>1403541.84</v>
      </c>
      <c r="AN217" s="380">
        <f t="shared" si="28"/>
        <v>-1403541.84</v>
      </c>
      <c r="AO217" s="398"/>
      <c r="AP217" s="398"/>
      <c r="AQ217" s="398"/>
      <c r="AR217" s="377">
        <f>VLOOKUP($B217,'1.วาง งบทดลอง 4 แถว'!$E$4197:$J$5035,3,0)</f>
        <v>0</v>
      </c>
      <c r="AS217" s="378">
        <f>VLOOKUP($B217,'1.วาง งบทดลอง 4 แถว'!$E$4197:$J$5035,4,0)</f>
        <v>0</v>
      </c>
      <c r="AT217" s="378">
        <f>VLOOKUP($B217,'1.วาง งบทดลอง 4 แถว'!$E$4197:$J$5035,5,0)</f>
        <v>0</v>
      </c>
      <c r="AU217" s="379">
        <f>VLOOKUP($B217,'1.วาง งบทดลอง 4 แถว'!$E$4197:$J$5035,6,0)</f>
        <v>419012</v>
      </c>
      <c r="AV217" s="380">
        <f t="shared" si="29"/>
        <v>-419012</v>
      </c>
      <c r="AW217" s="397"/>
      <c r="AX217" s="398"/>
      <c r="AY217" s="398"/>
      <c r="AZ217" s="377">
        <f>VLOOKUP($B217,'1.วาง งบทดลอง 4 แถว'!$E$5036:$J$5874,3,0)</f>
        <v>0</v>
      </c>
      <c r="BA217" s="378">
        <f>VLOOKUP($B217,'1.วาง งบทดลอง 4 แถว'!$E$5036:$J$5874,4,0)</f>
        <v>0</v>
      </c>
      <c r="BB217" s="378">
        <f>VLOOKUP($B217,'1.วาง งบทดลอง 4 แถว'!$E$5036:$J$5874,5,0)</f>
        <v>0</v>
      </c>
      <c r="BC217" s="379">
        <f>VLOOKUP($B217,'1.วาง งบทดลอง 4 แถว'!$E$5036:$J$5874,6,0)</f>
        <v>997397.93</v>
      </c>
      <c r="BD217" s="380">
        <f t="shared" si="30"/>
        <v>-997397.93</v>
      </c>
      <c r="BE217" s="397"/>
      <c r="BF217" s="398"/>
      <c r="BG217" s="398"/>
      <c r="BH217" s="377">
        <f>VLOOKUP($B217,'1.วาง งบทดลอง 4 แถว'!$E$5875:$J$6713,3,0)</f>
        <v>0</v>
      </c>
      <c r="BI217" s="378">
        <f>VLOOKUP($B217,'1.วาง งบทดลอง 4 แถว'!$E$5875:$J$6713,4,0)</f>
        <v>0</v>
      </c>
      <c r="BJ217" s="378">
        <f>VLOOKUP($B217,'1.วาง งบทดลอง 4 แถว'!$E$5875:$J$6713,5,0)</f>
        <v>0</v>
      </c>
      <c r="BK217" s="379">
        <f>VLOOKUP($B217,'1.วาง งบทดลอง 4 แถว'!$E$5875:$J$6713,6,0)</f>
        <v>0</v>
      </c>
      <c r="BL217" s="380">
        <f t="shared" si="31"/>
        <v>0</v>
      </c>
      <c r="BM217" s="398"/>
      <c r="BN217" s="398"/>
      <c r="BO217" s="399"/>
    </row>
    <row r="218" spans="1:67" ht="19.5" customHeight="1">
      <c r="A218" s="374">
        <v>215</v>
      </c>
      <c r="B218" s="375" t="s">
        <v>617</v>
      </c>
      <c r="C218" s="376" t="s">
        <v>101</v>
      </c>
      <c r="D218" s="377">
        <f>VLOOKUP($B218,'1.วาง งบทดลอง 4 แถว'!$E$2:$J$840,3,0)</f>
        <v>0</v>
      </c>
      <c r="E218" s="378">
        <f>VLOOKUP($B218,'1.วาง งบทดลอง 4 แถว'!$E$2:$J$840,4,0)</f>
        <v>0</v>
      </c>
      <c r="F218" s="378">
        <f>VLOOKUP($B218,'1.วาง งบทดลอง 4 แถว'!$E$2:$J$840,5,0)</f>
        <v>0</v>
      </c>
      <c r="G218" s="379">
        <f>VLOOKUP($B218,'1.วาง งบทดลอง 4 แถว'!$E$2:$J$840,6,0)</f>
        <v>0</v>
      </c>
      <c r="H218" s="380">
        <f t="shared" si="24"/>
        <v>0</v>
      </c>
      <c r="I218" s="384"/>
      <c r="J218" s="385"/>
      <c r="K218" s="385"/>
      <c r="L218" s="377">
        <f>VLOOKUP($B218,'1.วาง งบทดลอง 4 แถว'!$E$841:$J$1679,3,0)</f>
        <v>0</v>
      </c>
      <c r="M218" s="378">
        <f>VLOOKUP($B218,'1.วาง งบทดลอง 4 แถว'!$E$841:$J$1679,4,0)</f>
        <v>0</v>
      </c>
      <c r="N218" s="378">
        <f>VLOOKUP($B218,'1.วาง งบทดลอง 4 แถว'!$E$841:$J$1679,5,0)</f>
        <v>0</v>
      </c>
      <c r="O218" s="379">
        <f>VLOOKUP($B218,'1.วาง งบทดลอง 4 แถว'!$E$841:$J$1679,6,0)</f>
        <v>0</v>
      </c>
      <c r="P218" s="380">
        <f t="shared" si="25"/>
        <v>0</v>
      </c>
      <c r="Q218" s="384"/>
      <c r="R218" s="385"/>
      <c r="S218" s="386"/>
      <c r="T218" s="377">
        <f>VLOOKUP($B218,'1.วาง งบทดลอง 4 แถว'!$E$1680:$J$2518,3,0)</f>
        <v>0</v>
      </c>
      <c r="U218" s="378">
        <f>VLOOKUP($B218,'1.วาง งบทดลอง 4 แถว'!$E$1680:$J$2518,4,0)</f>
        <v>0</v>
      </c>
      <c r="V218" s="378">
        <f>VLOOKUP($B218,'1.วาง งบทดลอง 4 แถว'!$E$1680:$J$2518,5,0)</f>
        <v>0</v>
      </c>
      <c r="W218" s="379">
        <f>VLOOKUP($B218,'1.วาง งบทดลอง 4 แถว'!$E$1680:$J$2518,6,0)</f>
        <v>0</v>
      </c>
      <c r="X218" s="380">
        <f t="shared" si="26"/>
        <v>0</v>
      </c>
      <c r="Y218" s="385"/>
      <c r="Z218" s="385"/>
      <c r="AA218" s="385"/>
      <c r="AB218" s="377">
        <f>VLOOKUP($B218,'1.วาง งบทดลอง 4 แถว'!$E$2519:$J$3357,3,0)</f>
        <v>0</v>
      </c>
      <c r="AC218" s="378">
        <f>VLOOKUP($B218,'1.วาง งบทดลอง 4 แถว'!$E$2519:$J$3357,4,0)</f>
        <v>0</v>
      </c>
      <c r="AD218" s="378">
        <f>VLOOKUP($B218,'1.วาง งบทดลอง 4 แถว'!$E$2519:$J$3357,5,0)</f>
        <v>0</v>
      </c>
      <c r="AE218" s="379">
        <f>VLOOKUP($B218,'1.วาง งบทดลอง 4 แถว'!$E$2519:$J$3357,6,0)</f>
        <v>0</v>
      </c>
      <c r="AF218" s="380">
        <f t="shared" si="27"/>
        <v>0</v>
      </c>
      <c r="AG218" s="384"/>
      <c r="AH218" s="385"/>
      <c r="AI218" s="385"/>
      <c r="AJ218" s="377">
        <f>VLOOKUP($B218,'1.วาง งบทดลอง 4 แถว'!$E$3358:$J$4196,3,0)</f>
        <v>0</v>
      </c>
      <c r="AK218" s="378">
        <f>VLOOKUP($B218,'1.วาง งบทดลอง 4 แถว'!$E$3358:$J$4196,4,0)</f>
        <v>0</v>
      </c>
      <c r="AL218" s="378">
        <f>VLOOKUP($B218,'1.วาง งบทดลอง 4 แถว'!$E$3358:$J$4196,5,0)</f>
        <v>0</v>
      </c>
      <c r="AM218" s="379">
        <f>VLOOKUP($B218,'1.วาง งบทดลอง 4 แถว'!$E$3358:$J$4196,6,0)</f>
        <v>0</v>
      </c>
      <c r="AN218" s="380">
        <f t="shared" si="28"/>
        <v>0</v>
      </c>
      <c r="AO218" s="385"/>
      <c r="AP218" s="385"/>
      <c r="AQ218" s="385"/>
      <c r="AR218" s="377">
        <f>VLOOKUP($B218,'1.วาง งบทดลอง 4 แถว'!$E$4197:$J$5035,3,0)</f>
        <v>0</v>
      </c>
      <c r="AS218" s="378">
        <f>VLOOKUP($B218,'1.วาง งบทดลอง 4 แถว'!$E$4197:$J$5035,4,0)</f>
        <v>0</v>
      </c>
      <c r="AT218" s="378">
        <f>VLOOKUP($B218,'1.วาง งบทดลอง 4 แถว'!$E$4197:$J$5035,5,0)</f>
        <v>0</v>
      </c>
      <c r="AU218" s="379">
        <f>VLOOKUP($B218,'1.วาง งบทดลอง 4 แถว'!$E$4197:$J$5035,6,0)</f>
        <v>0</v>
      </c>
      <c r="AV218" s="380">
        <f t="shared" si="29"/>
        <v>0</v>
      </c>
      <c r="AW218" s="384"/>
      <c r="AX218" s="385"/>
      <c r="AY218" s="385"/>
      <c r="AZ218" s="377">
        <f>VLOOKUP($B218,'1.วาง งบทดลอง 4 แถว'!$E$5036:$J$5874,3,0)</f>
        <v>0</v>
      </c>
      <c r="BA218" s="378">
        <f>VLOOKUP($B218,'1.วาง งบทดลอง 4 แถว'!$E$5036:$J$5874,4,0)</f>
        <v>0</v>
      </c>
      <c r="BB218" s="378">
        <f>VLOOKUP($B218,'1.วาง งบทดลอง 4 แถว'!$E$5036:$J$5874,5,0)</f>
        <v>0</v>
      </c>
      <c r="BC218" s="379">
        <f>VLOOKUP($B218,'1.วาง งบทดลอง 4 แถว'!$E$5036:$J$5874,6,0)</f>
        <v>0</v>
      </c>
      <c r="BD218" s="380">
        <f t="shared" si="30"/>
        <v>0</v>
      </c>
      <c r="BE218" s="384"/>
      <c r="BF218" s="385"/>
      <c r="BG218" s="385"/>
      <c r="BH218" s="377">
        <f>VLOOKUP($B218,'1.วาง งบทดลอง 4 แถว'!$E$5875:$J$6713,3,0)</f>
        <v>0</v>
      </c>
      <c r="BI218" s="378">
        <f>VLOOKUP($B218,'1.วาง งบทดลอง 4 แถว'!$E$5875:$J$6713,4,0)</f>
        <v>0</v>
      </c>
      <c r="BJ218" s="378">
        <f>VLOOKUP($B218,'1.วาง งบทดลอง 4 แถว'!$E$5875:$J$6713,5,0)</f>
        <v>0</v>
      </c>
      <c r="BK218" s="379">
        <f>VLOOKUP($B218,'1.วาง งบทดลอง 4 แถว'!$E$5875:$J$6713,6,0)</f>
        <v>0</v>
      </c>
      <c r="BL218" s="380">
        <f t="shared" si="31"/>
        <v>0</v>
      </c>
      <c r="BM218" s="385"/>
      <c r="BN218" s="385"/>
      <c r="BO218" s="386"/>
    </row>
    <row r="219" spans="1:67" ht="19.5" customHeight="1">
      <c r="A219" s="374">
        <v>216</v>
      </c>
      <c r="B219" s="375" t="s">
        <v>618</v>
      </c>
      <c r="C219" s="376" t="s">
        <v>102</v>
      </c>
      <c r="D219" s="377">
        <f>VLOOKUP($B219,'1.วาง งบทดลอง 4 แถว'!$E$2:$J$840,3,0)</f>
        <v>0</v>
      </c>
      <c r="E219" s="378">
        <f>VLOOKUP($B219,'1.วาง งบทดลอง 4 แถว'!$E$2:$J$840,4,0)</f>
        <v>0</v>
      </c>
      <c r="F219" s="378">
        <f>VLOOKUP($B219,'1.วาง งบทดลอง 4 แถว'!$E$2:$J$840,5,0)</f>
        <v>0</v>
      </c>
      <c r="G219" s="379">
        <f>VLOOKUP($B219,'1.วาง งบทดลอง 4 แถว'!$E$2:$J$840,6,0)</f>
        <v>0</v>
      </c>
      <c r="H219" s="380">
        <f t="shared" si="24"/>
        <v>0</v>
      </c>
      <c r="I219" s="384"/>
      <c r="J219" s="385"/>
      <c r="K219" s="385"/>
      <c r="L219" s="377">
        <f>VLOOKUP($B219,'1.วาง งบทดลอง 4 แถว'!$E$841:$J$1679,3,0)</f>
        <v>0</v>
      </c>
      <c r="M219" s="378">
        <f>VLOOKUP($B219,'1.วาง งบทดลอง 4 แถว'!$E$841:$J$1679,4,0)</f>
        <v>0</v>
      </c>
      <c r="N219" s="378">
        <f>VLOOKUP($B219,'1.วาง งบทดลอง 4 แถว'!$E$841:$J$1679,5,0)</f>
        <v>0</v>
      </c>
      <c r="O219" s="379">
        <f>VLOOKUP($B219,'1.วาง งบทดลอง 4 แถว'!$E$841:$J$1679,6,0)</f>
        <v>0</v>
      </c>
      <c r="P219" s="380">
        <f t="shared" si="25"/>
        <v>0</v>
      </c>
      <c r="Q219" s="384"/>
      <c r="R219" s="385"/>
      <c r="S219" s="386"/>
      <c r="T219" s="377">
        <f>VLOOKUP($B219,'1.วาง งบทดลอง 4 แถว'!$E$1680:$J$2518,3,0)</f>
        <v>0</v>
      </c>
      <c r="U219" s="378">
        <f>VLOOKUP($B219,'1.วาง งบทดลอง 4 แถว'!$E$1680:$J$2518,4,0)</f>
        <v>0</v>
      </c>
      <c r="V219" s="378">
        <f>VLOOKUP($B219,'1.วาง งบทดลอง 4 แถว'!$E$1680:$J$2518,5,0)</f>
        <v>0</v>
      </c>
      <c r="W219" s="379">
        <f>VLOOKUP($B219,'1.วาง งบทดลอง 4 แถว'!$E$1680:$J$2518,6,0)</f>
        <v>0</v>
      </c>
      <c r="X219" s="380">
        <f t="shared" si="26"/>
        <v>0</v>
      </c>
      <c r="Y219" s="385"/>
      <c r="Z219" s="385"/>
      <c r="AA219" s="385"/>
      <c r="AB219" s="377">
        <f>VLOOKUP($B219,'1.วาง งบทดลอง 4 แถว'!$E$2519:$J$3357,3,0)</f>
        <v>0</v>
      </c>
      <c r="AC219" s="378">
        <f>VLOOKUP($B219,'1.วาง งบทดลอง 4 แถว'!$E$2519:$J$3357,4,0)</f>
        <v>0</v>
      </c>
      <c r="AD219" s="378">
        <f>VLOOKUP($B219,'1.วาง งบทดลอง 4 แถว'!$E$2519:$J$3357,5,0)</f>
        <v>0</v>
      </c>
      <c r="AE219" s="379">
        <f>VLOOKUP($B219,'1.วาง งบทดลอง 4 แถว'!$E$2519:$J$3357,6,0)</f>
        <v>0</v>
      </c>
      <c r="AF219" s="380">
        <f t="shared" si="27"/>
        <v>0</v>
      </c>
      <c r="AG219" s="384"/>
      <c r="AH219" s="385"/>
      <c r="AI219" s="385"/>
      <c r="AJ219" s="377">
        <f>VLOOKUP($B219,'1.วาง งบทดลอง 4 แถว'!$E$3358:$J$4196,3,0)</f>
        <v>0</v>
      </c>
      <c r="AK219" s="378">
        <f>VLOOKUP($B219,'1.วาง งบทดลอง 4 แถว'!$E$3358:$J$4196,4,0)</f>
        <v>0</v>
      </c>
      <c r="AL219" s="378">
        <f>VLOOKUP($B219,'1.วาง งบทดลอง 4 แถว'!$E$3358:$J$4196,5,0)</f>
        <v>0</v>
      </c>
      <c r="AM219" s="379">
        <f>VLOOKUP($B219,'1.วาง งบทดลอง 4 แถว'!$E$3358:$J$4196,6,0)</f>
        <v>0</v>
      </c>
      <c r="AN219" s="380">
        <f t="shared" si="28"/>
        <v>0</v>
      </c>
      <c r="AO219" s="385"/>
      <c r="AP219" s="385"/>
      <c r="AQ219" s="385"/>
      <c r="AR219" s="377">
        <f>VLOOKUP($B219,'1.วาง งบทดลอง 4 แถว'!$E$4197:$J$5035,3,0)</f>
        <v>0</v>
      </c>
      <c r="AS219" s="378">
        <f>VLOOKUP($B219,'1.วาง งบทดลอง 4 แถว'!$E$4197:$J$5035,4,0)</f>
        <v>0</v>
      </c>
      <c r="AT219" s="378">
        <f>VLOOKUP($B219,'1.วาง งบทดลอง 4 แถว'!$E$4197:$J$5035,5,0)</f>
        <v>0</v>
      </c>
      <c r="AU219" s="379">
        <f>VLOOKUP($B219,'1.วาง งบทดลอง 4 แถว'!$E$4197:$J$5035,6,0)</f>
        <v>0</v>
      </c>
      <c r="AV219" s="380">
        <f t="shared" si="29"/>
        <v>0</v>
      </c>
      <c r="AW219" s="384"/>
      <c r="AX219" s="385"/>
      <c r="AY219" s="385"/>
      <c r="AZ219" s="377">
        <f>VLOOKUP($B219,'1.วาง งบทดลอง 4 แถว'!$E$5036:$J$5874,3,0)</f>
        <v>0</v>
      </c>
      <c r="BA219" s="378">
        <f>VLOOKUP($B219,'1.วาง งบทดลอง 4 แถว'!$E$5036:$J$5874,4,0)</f>
        <v>0</v>
      </c>
      <c r="BB219" s="378">
        <f>VLOOKUP($B219,'1.วาง งบทดลอง 4 แถว'!$E$5036:$J$5874,5,0)</f>
        <v>0</v>
      </c>
      <c r="BC219" s="379">
        <f>VLOOKUP($B219,'1.วาง งบทดลอง 4 แถว'!$E$5036:$J$5874,6,0)</f>
        <v>0</v>
      </c>
      <c r="BD219" s="380">
        <f t="shared" si="30"/>
        <v>0</v>
      </c>
      <c r="BE219" s="384"/>
      <c r="BF219" s="385"/>
      <c r="BG219" s="385"/>
      <c r="BH219" s="377">
        <f>VLOOKUP($B219,'1.วาง งบทดลอง 4 แถว'!$E$5875:$J$6713,3,0)</f>
        <v>0</v>
      </c>
      <c r="BI219" s="378">
        <f>VLOOKUP($B219,'1.วาง งบทดลอง 4 แถว'!$E$5875:$J$6713,4,0)</f>
        <v>0</v>
      </c>
      <c r="BJ219" s="378">
        <f>VLOOKUP($B219,'1.วาง งบทดลอง 4 แถว'!$E$5875:$J$6713,5,0)</f>
        <v>0</v>
      </c>
      <c r="BK219" s="379">
        <f>VLOOKUP($B219,'1.วาง งบทดลอง 4 แถว'!$E$5875:$J$6713,6,0)</f>
        <v>0</v>
      </c>
      <c r="BL219" s="380">
        <f t="shared" si="31"/>
        <v>0</v>
      </c>
      <c r="BM219" s="385"/>
      <c r="BN219" s="385"/>
      <c r="BO219" s="386"/>
    </row>
    <row r="220" spans="1:67" s="200" customFormat="1" ht="19.5" customHeight="1">
      <c r="A220" s="374">
        <v>217</v>
      </c>
      <c r="B220" s="395" t="s">
        <v>619</v>
      </c>
      <c r="C220" s="396" t="s">
        <v>1812</v>
      </c>
      <c r="D220" s="377">
        <f>VLOOKUP($B220,'1.วาง งบทดลอง 4 แถว'!$E$2:$J$840,3,0)</f>
        <v>0</v>
      </c>
      <c r="E220" s="378">
        <f>VLOOKUP($B220,'1.วาง งบทดลอง 4 แถว'!$E$2:$J$840,4,0)</f>
        <v>0</v>
      </c>
      <c r="F220" s="378">
        <f>VLOOKUP($B220,'1.วาง งบทดลอง 4 แถว'!$E$2:$J$840,5,0)</f>
        <v>0</v>
      </c>
      <c r="G220" s="379">
        <f>VLOOKUP($B220,'1.วาง งบทดลอง 4 แถว'!$E$2:$J$840,6,0)</f>
        <v>0</v>
      </c>
      <c r="H220" s="380">
        <f t="shared" si="24"/>
        <v>0</v>
      </c>
      <c r="I220" s="397"/>
      <c r="J220" s="398"/>
      <c r="K220" s="398"/>
      <c r="L220" s="377">
        <f>VLOOKUP($B220,'1.วาง งบทดลอง 4 แถว'!$E$841:$J$1679,3,0)</f>
        <v>0</v>
      </c>
      <c r="M220" s="378">
        <f>VLOOKUP($B220,'1.วาง งบทดลอง 4 แถว'!$E$841:$J$1679,4,0)</f>
        <v>0</v>
      </c>
      <c r="N220" s="378">
        <f>VLOOKUP($B220,'1.วาง งบทดลอง 4 แถว'!$E$841:$J$1679,5,0)</f>
        <v>0</v>
      </c>
      <c r="O220" s="379">
        <f>VLOOKUP($B220,'1.วาง งบทดลอง 4 แถว'!$E$841:$J$1679,6,0)</f>
        <v>0</v>
      </c>
      <c r="P220" s="380">
        <f t="shared" si="25"/>
        <v>0</v>
      </c>
      <c r="Q220" s="397"/>
      <c r="R220" s="398"/>
      <c r="S220" s="399"/>
      <c r="T220" s="377">
        <f>VLOOKUP($B220,'1.วาง งบทดลอง 4 แถว'!$E$1680:$J$2518,3,0)</f>
        <v>0</v>
      </c>
      <c r="U220" s="378">
        <f>VLOOKUP($B220,'1.วาง งบทดลอง 4 แถว'!$E$1680:$J$2518,4,0)</f>
        <v>0</v>
      </c>
      <c r="V220" s="378">
        <f>VLOOKUP($B220,'1.วาง งบทดลอง 4 แถว'!$E$1680:$J$2518,5,0)</f>
        <v>0</v>
      </c>
      <c r="W220" s="379">
        <f>VLOOKUP($B220,'1.วาง งบทดลอง 4 แถว'!$E$1680:$J$2518,6,0)</f>
        <v>0</v>
      </c>
      <c r="X220" s="380">
        <f t="shared" si="26"/>
        <v>0</v>
      </c>
      <c r="Y220" s="398"/>
      <c r="Z220" s="398"/>
      <c r="AA220" s="398"/>
      <c r="AB220" s="377">
        <f>VLOOKUP($B220,'1.วาง งบทดลอง 4 แถว'!$E$2519:$J$3357,3,0)</f>
        <v>0</v>
      </c>
      <c r="AC220" s="378">
        <f>VLOOKUP($B220,'1.วาง งบทดลอง 4 แถว'!$E$2519:$J$3357,4,0)</f>
        <v>0</v>
      </c>
      <c r="AD220" s="378">
        <f>VLOOKUP($B220,'1.วาง งบทดลอง 4 แถว'!$E$2519:$J$3357,5,0)</f>
        <v>0</v>
      </c>
      <c r="AE220" s="379">
        <f>VLOOKUP($B220,'1.วาง งบทดลอง 4 แถว'!$E$2519:$J$3357,6,0)</f>
        <v>0</v>
      </c>
      <c r="AF220" s="380">
        <f t="shared" si="27"/>
        <v>0</v>
      </c>
      <c r="AG220" s="397"/>
      <c r="AH220" s="398"/>
      <c r="AI220" s="398"/>
      <c r="AJ220" s="377">
        <f>VLOOKUP($B220,'1.วาง งบทดลอง 4 แถว'!$E$3358:$J$4196,3,0)</f>
        <v>0</v>
      </c>
      <c r="AK220" s="378">
        <f>VLOOKUP($B220,'1.วาง งบทดลอง 4 แถว'!$E$3358:$J$4196,4,0)</f>
        <v>0</v>
      </c>
      <c r="AL220" s="378">
        <f>VLOOKUP($B220,'1.วาง งบทดลอง 4 แถว'!$E$3358:$J$4196,5,0)</f>
        <v>0</v>
      </c>
      <c r="AM220" s="379">
        <f>VLOOKUP($B220,'1.วาง งบทดลอง 4 แถว'!$E$3358:$J$4196,6,0)</f>
        <v>0</v>
      </c>
      <c r="AN220" s="380">
        <f t="shared" si="28"/>
        <v>0</v>
      </c>
      <c r="AO220" s="398"/>
      <c r="AP220" s="398"/>
      <c r="AQ220" s="398"/>
      <c r="AR220" s="377">
        <f>VLOOKUP($B220,'1.วาง งบทดลอง 4 แถว'!$E$4197:$J$5035,3,0)</f>
        <v>0</v>
      </c>
      <c r="AS220" s="378">
        <f>VLOOKUP($B220,'1.วาง งบทดลอง 4 แถว'!$E$4197:$J$5035,4,0)</f>
        <v>0</v>
      </c>
      <c r="AT220" s="378">
        <f>VLOOKUP($B220,'1.วาง งบทดลอง 4 แถว'!$E$4197:$J$5035,5,0)</f>
        <v>0</v>
      </c>
      <c r="AU220" s="379">
        <f>VLOOKUP($B220,'1.วาง งบทดลอง 4 แถว'!$E$4197:$J$5035,6,0)</f>
        <v>0</v>
      </c>
      <c r="AV220" s="380">
        <f t="shared" si="29"/>
        <v>0</v>
      </c>
      <c r="AW220" s="397"/>
      <c r="AX220" s="398"/>
      <c r="AY220" s="398"/>
      <c r="AZ220" s="377">
        <f>VLOOKUP($B220,'1.วาง งบทดลอง 4 แถว'!$E$5036:$J$5874,3,0)</f>
        <v>0</v>
      </c>
      <c r="BA220" s="378">
        <f>VLOOKUP($B220,'1.วาง งบทดลอง 4 แถว'!$E$5036:$J$5874,4,0)</f>
        <v>0</v>
      </c>
      <c r="BB220" s="378">
        <f>VLOOKUP($B220,'1.วาง งบทดลอง 4 แถว'!$E$5036:$J$5874,5,0)</f>
        <v>0</v>
      </c>
      <c r="BC220" s="379">
        <f>VLOOKUP($B220,'1.วาง งบทดลอง 4 แถว'!$E$5036:$J$5874,6,0)</f>
        <v>0</v>
      </c>
      <c r="BD220" s="380">
        <f t="shared" si="30"/>
        <v>0</v>
      </c>
      <c r="BE220" s="397"/>
      <c r="BF220" s="398"/>
      <c r="BG220" s="398"/>
      <c r="BH220" s="377">
        <f>VLOOKUP($B220,'1.วาง งบทดลอง 4 แถว'!$E$5875:$J$6713,3,0)</f>
        <v>0</v>
      </c>
      <c r="BI220" s="378">
        <f>VLOOKUP($B220,'1.วาง งบทดลอง 4 แถว'!$E$5875:$J$6713,4,0)</f>
        <v>0</v>
      </c>
      <c r="BJ220" s="378">
        <f>VLOOKUP($B220,'1.วาง งบทดลอง 4 แถว'!$E$5875:$J$6713,5,0)</f>
        <v>0</v>
      </c>
      <c r="BK220" s="379">
        <f>VLOOKUP($B220,'1.วาง งบทดลอง 4 แถว'!$E$5875:$J$6713,6,0)</f>
        <v>0</v>
      </c>
      <c r="BL220" s="380">
        <f t="shared" si="31"/>
        <v>0</v>
      </c>
      <c r="BM220" s="398"/>
      <c r="BN220" s="398"/>
      <c r="BO220" s="399"/>
    </row>
    <row r="221" spans="1:67" ht="19.5" customHeight="1">
      <c r="A221" s="374">
        <v>218</v>
      </c>
      <c r="B221" s="375" t="s">
        <v>620</v>
      </c>
      <c r="C221" s="376" t="s">
        <v>399</v>
      </c>
      <c r="D221" s="377">
        <f>VLOOKUP($B221,'1.วาง งบทดลอง 4 แถว'!$E$2:$J$840,3,0)</f>
        <v>0</v>
      </c>
      <c r="E221" s="378">
        <f>VLOOKUP($B221,'1.วาง งบทดลอง 4 แถว'!$E$2:$J$840,4,0)</f>
        <v>0</v>
      </c>
      <c r="F221" s="378">
        <f>VLOOKUP($B221,'1.วาง งบทดลอง 4 แถว'!$E$2:$J$840,5,0)</f>
        <v>0</v>
      </c>
      <c r="G221" s="379">
        <f>VLOOKUP($B221,'1.วาง งบทดลอง 4 แถว'!$E$2:$J$840,6,0)</f>
        <v>0</v>
      </c>
      <c r="H221" s="380">
        <f t="shared" si="24"/>
        <v>0</v>
      </c>
      <c r="I221" s="384"/>
      <c r="J221" s="385"/>
      <c r="K221" s="385"/>
      <c r="L221" s="377">
        <f>VLOOKUP($B221,'1.วาง งบทดลอง 4 แถว'!$E$841:$J$1679,3,0)</f>
        <v>0</v>
      </c>
      <c r="M221" s="378">
        <f>VLOOKUP($B221,'1.วาง งบทดลอง 4 แถว'!$E$841:$J$1679,4,0)</f>
        <v>0</v>
      </c>
      <c r="N221" s="378">
        <f>VLOOKUP($B221,'1.วาง งบทดลอง 4 แถว'!$E$841:$J$1679,5,0)</f>
        <v>0</v>
      </c>
      <c r="O221" s="379">
        <f>VLOOKUP($B221,'1.วาง งบทดลอง 4 แถว'!$E$841:$J$1679,6,0)</f>
        <v>0</v>
      </c>
      <c r="P221" s="380">
        <f t="shared" si="25"/>
        <v>0</v>
      </c>
      <c r="Q221" s="384"/>
      <c r="R221" s="385"/>
      <c r="S221" s="386"/>
      <c r="T221" s="377">
        <f>VLOOKUP($B221,'1.วาง งบทดลอง 4 แถว'!$E$1680:$J$2518,3,0)</f>
        <v>0</v>
      </c>
      <c r="U221" s="378">
        <f>VLOOKUP($B221,'1.วาง งบทดลอง 4 แถว'!$E$1680:$J$2518,4,0)</f>
        <v>0</v>
      </c>
      <c r="V221" s="378">
        <f>VLOOKUP($B221,'1.วาง งบทดลอง 4 แถว'!$E$1680:$J$2518,5,0)</f>
        <v>0</v>
      </c>
      <c r="W221" s="379">
        <f>VLOOKUP($B221,'1.วาง งบทดลอง 4 แถว'!$E$1680:$J$2518,6,0)</f>
        <v>0</v>
      </c>
      <c r="X221" s="380">
        <f t="shared" si="26"/>
        <v>0</v>
      </c>
      <c r="Y221" s="385"/>
      <c r="Z221" s="385"/>
      <c r="AA221" s="385"/>
      <c r="AB221" s="377">
        <f>VLOOKUP($B221,'1.วาง งบทดลอง 4 แถว'!$E$2519:$J$3357,3,0)</f>
        <v>0</v>
      </c>
      <c r="AC221" s="378">
        <f>VLOOKUP($B221,'1.วาง งบทดลอง 4 แถว'!$E$2519:$J$3357,4,0)</f>
        <v>0</v>
      </c>
      <c r="AD221" s="378">
        <f>VLOOKUP($B221,'1.วาง งบทดลอง 4 แถว'!$E$2519:$J$3357,5,0)</f>
        <v>0</v>
      </c>
      <c r="AE221" s="379">
        <f>VLOOKUP($B221,'1.วาง งบทดลอง 4 แถว'!$E$2519:$J$3357,6,0)</f>
        <v>0</v>
      </c>
      <c r="AF221" s="380">
        <f t="shared" si="27"/>
        <v>0</v>
      </c>
      <c r="AG221" s="384"/>
      <c r="AH221" s="385"/>
      <c r="AI221" s="385"/>
      <c r="AJ221" s="377">
        <f>VLOOKUP($B221,'1.วาง งบทดลอง 4 แถว'!$E$3358:$J$4196,3,0)</f>
        <v>0</v>
      </c>
      <c r="AK221" s="378">
        <f>VLOOKUP($B221,'1.วาง งบทดลอง 4 แถว'!$E$3358:$J$4196,4,0)</f>
        <v>0</v>
      </c>
      <c r="AL221" s="378">
        <f>VLOOKUP($B221,'1.วาง งบทดลอง 4 แถว'!$E$3358:$J$4196,5,0)</f>
        <v>0</v>
      </c>
      <c r="AM221" s="379">
        <f>VLOOKUP($B221,'1.วาง งบทดลอง 4 แถว'!$E$3358:$J$4196,6,0)</f>
        <v>0</v>
      </c>
      <c r="AN221" s="380">
        <f t="shared" si="28"/>
        <v>0</v>
      </c>
      <c r="AO221" s="385"/>
      <c r="AP221" s="385"/>
      <c r="AQ221" s="385"/>
      <c r="AR221" s="377">
        <f>VLOOKUP($B221,'1.วาง งบทดลอง 4 แถว'!$E$4197:$J$5035,3,0)</f>
        <v>0</v>
      </c>
      <c r="AS221" s="378">
        <f>VLOOKUP($B221,'1.วาง งบทดลอง 4 แถว'!$E$4197:$J$5035,4,0)</f>
        <v>0</v>
      </c>
      <c r="AT221" s="378">
        <f>VLOOKUP($B221,'1.วาง งบทดลอง 4 แถว'!$E$4197:$J$5035,5,0)</f>
        <v>0</v>
      </c>
      <c r="AU221" s="379">
        <f>VLOOKUP($B221,'1.วาง งบทดลอง 4 แถว'!$E$4197:$J$5035,6,0)</f>
        <v>0</v>
      </c>
      <c r="AV221" s="380">
        <f t="shared" si="29"/>
        <v>0</v>
      </c>
      <c r="AW221" s="384"/>
      <c r="AX221" s="385"/>
      <c r="AY221" s="385"/>
      <c r="AZ221" s="377">
        <f>VLOOKUP($B221,'1.วาง งบทดลอง 4 แถว'!$E$5036:$J$5874,3,0)</f>
        <v>0</v>
      </c>
      <c r="BA221" s="378">
        <f>VLOOKUP($B221,'1.วาง งบทดลอง 4 แถว'!$E$5036:$J$5874,4,0)</f>
        <v>0</v>
      </c>
      <c r="BB221" s="378">
        <f>VLOOKUP($B221,'1.วาง งบทดลอง 4 แถว'!$E$5036:$J$5874,5,0)</f>
        <v>0</v>
      </c>
      <c r="BC221" s="379">
        <f>VLOOKUP($B221,'1.วาง งบทดลอง 4 แถว'!$E$5036:$J$5874,6,0)</f>
        <v>0</v>
      </c>
      <c r="BD221" s="380">
        <f t="shared" si="30"/>
        <v>0</v>
      </c>
      <c r="BE221" s="384"/>
      <c r="BF221" s="385"/>
      <c r="BG221" s="385"/>
      <c r="BH221" s="377">
        <f>VLOOKUP($B221,'1.วาง งบทดลอง 4 แถว'!$E$5875:$J$6713,3,0)</f>
        <v>0</v>
      </c>
      <c r="BI221" s="378">
        <f>VLOOKUP($B221,'1.วาง งบทดลอง 4 แถว'!$E$5875:$J$6713,4,0)</f>
        <v>0</v>
      </c>
      <c r="BJ221" s="378">
        <f>VLOOKUP($B221,'1.วาง งบทดลอง 4 แถว'!$E$5875:$J$6713,5,0)</f>
        <v>0</v>
      </c>
      <c r="BK221" s="379">
        <f>VLOOKUP($B221,'1.วาง งบทดลอง 4 แถว'!$E$5875:$J$6713,6,0)</f>
        <v>0</v>
      </c>
      <c r="BL221" s="380">
        <f t="shared" si="31"/>
        <v>0</v>
      </c>
      <c r="BM221" s="385"/>
      <c r="BN221" s="385"/>
      <c r="BO221" s="386"/>
    </row>
    <row r="222" spans="1:67" ht="19.2" customHeight="1">
      <c r="A222" s="374">
        <v>219</v>
      </c>
      <c r="B222" s="375" t="s">
        <v>621</v>
      </c>
      <c r="C222" s="376" t="s">
        <v>400</v>
      </c>
      <c r="D222" s="377">
        <f>VLOOKUP($B222,'1.วาง งบทดลอง 4 แถว'!$E$2:$J$840,3,0)</f>
        <v>0</v>
      </c>
      <c r="E222" s="378">
        <f>VLOOKUP($B222,'1.วาง งบทดลอง 4 แถว'!$E$2:$J$840,4,0)</f>
        <v>0</v>
      </c>
      <c r="F222" s="378">
        <f>VLOOKUP($B222,'1.วาง งบทดลอง 4 แถว'!$E$2:$J$840,5,0)</f>
        <v>0</v>
      </c>
      <c r="G222" s="379">
        <f>VLOOKUP($B222,'1.วาง งบทดลอง 4 แถว'!$E$2:$J$840,6,0)</f>
        <v>0</v>
      </c>
      <c r="H222" s="380">
        <f t="shared" si="24"/>
        <v>0</v>
      </c>
      <c r="I222" s="384"/>
      <c r="J222" s="385"/>
      <c r="K222" s="385"/>
      <c r="L222" s="377">
        <f>VLOOKUP($B222,'1.วาง งบทดลอง 4 แถว'!$E$841:$J$1679,3,0)</f>
        <v>0</v>
      </c>
      <c r="M222" s="378">
        <f>VLOOKUP($B222,'1.วาง งบทดลอง 4 แถว'!$E$841:$J$1679,4,0)</f>
        <v>0</v>
      </c>
      <c r="N222" s="378">
        <f>VLOOKUP($B222,'1.วาง งบทดลอง 4 แถว'!$E$841:$J$1679,5,0)</f>
        <v>0</v>
      </c>
      <c r="O222" s="379">
        <f>VLOOKUP($B222,'1.วาง งบทดลอง 4 แถว'!$E$841:$J$1679,6,0)</f>
        <v>0</v>
      </c>
      <c r="P222" s="380">
        <f t="shared" si="25"/>
        <v>0</v>
      </c>
      <c r="Q222" s="384"/>
      <c r="R222" s="385"/>
      <c r="S222" s="386"/>
      <c r="T222" s="377">
        <f>VLOOKUP($B222,'1.วาง งบทดลอง 4 แถว'!$E$1680:$J$2518,3,0)</f>
        <v>0</v>
      </c>
      <c r="U222" s="378">
        <f>VLOOKUP($B222,'1.วาง งบทดลอง 4 แถว'!$E$1680:$J$2518,4,0)</f>
        <v>0</v>
      </c>
      <c r="V222" s="378">
        <f>VLOOKUP($B222,'1.วาง งบทดลอง 4 แถว'!$E$1680:$J$2518,5,0)</f>
        <v>0</v>
      </c>
      <c r="W222" s="379">
        <f>VLOOKUP($B222,'1.วาง งบทดลอง 4 แถว'!$E$1680:$J$2518,6,0)</f>
        <v>0</v>
      </c>
      <c r="X222" s="380">
        <f t="shared" si="26"/>
        <v>0</v>
      </c>
      <c r="Y222" s="385"/>
      <c r="Z222" s="385"/>
      <c r="AA222" s="385"/>
      <c r="AB222" s="377">
        <f>VLOOKUP($B222,'1.วาง งบทดลอง 4 แถว'!$E$2519:$J$3357,3,0)</f>
        <v>0</v>
      </c>
      <c r="AC222" s="378">
        <f>VLOOKUP($B222,'1.วาง งบทดลอง 4 แถว'!$E$2519:$J$3357,4,0)</f>
        <v>0</v>
      </c>
      <c r="AD222" s="378">
        <f>VLOOKUP($B222,'1.วาง งบทดลอง 4 แถว'!$E$2519:$J$3357,5,0)</f>
        <v>0</v>
      </c>
      <c r="AE222" s="379">
        <f>VLOOKUP($B222,'1.วาง งบทดลอง 4 แถว'!$E$2519:$J$3357,6,0)</f>
        <v>0</v>
      </c>
      <c r="AF222" s="380">
        <f t="shared" si="27"/>
        <v>0</v>
      </c>
      <c r="AG222" s="384"/>
      <c r="AH222" s="385"/>
      <c r="AI222" s="385"/>
      <c r="AJ222" s="377">
        <f>VLOOKUP($B222,'1.วาง งบทดลอง 4 แถว'!$E$3358:$J$4196,3,0)</f>
        <v>0</v>
      </c>
      <c r="AK222" s="378">
        <f>VLOOKUP($B222,'1.วาง งบทดลอง 4 แถว'!$E$3358:$J$4196,4,0)</f>
        <v>0</v>
      </c>
      <c r="AL222" s="378">
        <f>VLOOKUP($B222,'1.วาง งบทดลอง 4 แถว'!$E$3358:$J$4196,5,0)</f>
        <v>0</v>
      </c>
      <c r="AM222" s="379">
        <f>VLOOKUP($B222,'1.วาง งบทดลอง 4 แถว'!$E$3358:$J$4196,6,0)</f>
        <v>0</v>
      </c>
      <c r="AN222" s="380">
        <f t="shared" si="28"/>
        <v>0</v>
      </c>
      <c r="AO222" s="385"/>
      <c r="AP222" s="385"/>
      <c r="AQ222" s="385"/>
      <c r="AR222" s="377">
        <f>VLOOKUP($B222,'1.วาง งบทดลอง 4 แถว'!$E$4197:$J$5035,3,0)</f>
        <v>0</v>
      </c>
      <c r="AS222" s="378">
        <f>VLOOKUP($B222,'1.วาง งบทดลอง 4 แถว'!$E$4197:$J$5035,4,0)</f>
        <v>0</v>
      </c>
      <c r="AT222" s="378">
        <f>VLOOKUP($B222,'1.วาง งบทดลอง 4 แถว'!$E$4197:$J$5035,5,0)</f>
        <v>0</v>
      </c>
      <c r="AU222" s="379">
        <f>VLOOKUP($B222,'1.วาง งบทดลอง 4 แถว'!$E$4197:$J$5035,6,0)</f>
        <v>0</v>
      </c>
      <c r="AV222" s="380">
        <f t="shared" si="29"/>
        <v>0</v>
      </c>
      <c r="AW222" s="384"/>
      <c r="AX222" s="385"/>
      <c r="AY222" s="385"/>
      <c r="AZ222" s="377">
        <f>VLOOKUP($B222,'1.วาง งบทดลอง 4 แถว'!$E$5036:$J$5874,3,0)</f>
        <v>0</v>
      </c>
      <c r="BA222" s="378">
        <f>VLOOKUP($B222,'1.วาง งบทดลอง 4 แถว'!$E$5036:$J$5874,4,0)</f>
        <v>0</v>
      </c>
      <c r="BB222" s="378">
        <f>VLOOKUP($B222,'1.วาง งบทดลอง 4 แถว'!$E$5036:$J$5874,5,0)</f>
        <v>0</v>
      </c>
      <c r="BC222" s="379">
        <f>VLOOKUP($B222,'1.วาง งบทดลอง 4 แถว'!$E$5036:$J$5874,6,0)</f>
        <v>0</v>
      </c>
      <c r="BD222" s="380">
        <f t="shared" si="30"/>
        <v>0</v>
      </c>
      <c r="BE222" s="384"/>
      <c r="BF222" s="385"/>
      <c r="BG222" s="385"/>
      <c r="BH222" s="377">
        <f>VLOOKUP($B222,'1.วาง งบทดลอง 4 แถว'!$E$5875:$J$6713,3,0)</f>
        <v>0</v>
      </c>
      <c r="BI222" s="378">
        <f>VLOOKUP($B222,'1.วาง งบทดลอง 4 แถว'!$E$5875:$J$6713,4,0)</f>
        <v>0</v>
      </c>
      <c r="BJ222" s="378">
        <f>VLOOKUP($B222,'1.วาง งบทดลอง 4 แถว'!$E$5875:$J$6713,5,0)</f>
        <v>0</v>
      </c>
      <c r="BK222" s="379">
        <f>VLOOKUP($B222,'1.วาง งบทดลอง 4 แถว'!$E$5875:$J$6713,6,0)</f>
        <v>0</v>
      </c>
      <c r="BL222" s="380">
        <f t="shared" si="31"/>
        <v>0</v>
      </c>
      <c r="BM222" s="385"/>
      <c r="BN222" s="385"/>
      <c r="BO222" s="386"/>
    </row>
    <row r="223" spans="1:67" s="200" customFormat="1" ht="19.5" customHeight="1">
      <c r="A223" s="374">
        <v>220</v>
      </c>
      <c r="B223" s="395" t="s">
        <v>622</v>
      </c>
      <c r="C223" s="396" t="s">
        <v>1813</v>
      </c>
      <c r="D223" s="377">
        <f>VLOOKUP($B223,'1.วาง งบทดลอง 4 แถว'!$E$2:$J$840,3,0)</f>
        <v>0</v>
      </c>
      <c r="E223" s="378">
        <f>VLOOKUP($B223,'1.วาง งบทดลอง 4 แถว'!$E$2:$J$840,4,0)</f>
        <v>0</v>
      </c>
      <c r="F223" s="378">
        <f>VLOOKUP($B223,'1.วาง งบทดลอง 4 แถว'!$E$2:$J$840,5,0)</f>
        <v>0</v>
      </c>
      <c r="G223" s="379">
        <f>VLOOKUP($B223,'1.วาง งบทดลอง 4 แถว'!$E$2:$J$840,6,0)</f>
        <v>0</v>
      </c>
      <c r="H223" s="380">
        <f t="shared" si="24"/>
        <v>0</v>
      </c>
      <c r="I223" s="397"/>
      <c r="J223" s="398"/>
      <c r="K223" s="398"/>
      <c r="L223" s="377">
        <f>VLOOKUP($B223,'1.วาง งบทดลอง 4 แถว'!$E$841:$J$1679,3,0)</f>
        <v>0</v>
      </c>
      <c r="M223" s="378">
        <f>VLOOKUP($B223,'1.วาง งบทดลอง 4 แถว'!$E$841:$J$1679,4,0)</f>
        <v>0</v>
      </c>
      <c r="N223" s="378">
        <f>VLOOKUP($B223,'1.วาง งบทดลอง 4 แถว'!$E$841:$J$1679,5,0)</f>
        <v>0</v>
      </c>
      <c r="O223" s="379">
        <f>VLOOKUP($B223,'1.วาง งบทดลอง 4 แถว'!$E$841:$J$1679,6,0)</f>
        <v>0</v>
      </c>
      <c r="P223" s="380">
        <f t="shared" si="25"/>
        <v>0</v>
      </c>
      <c r="Q223" s="397"/>
      <c r="R223" s="398"/>
      <c r="S223" s="399"/>
      <c r="T223" s="377">
        <f>VLOOKUP($B223,'1.วาง งบทดลอง 4 แถว'!$E$1680:$J$2518,3,0)</f>
        <v>0</v>
      </c>
      <c r="U223" s="378">
        <f>VLOOKUP($B223,'1.วาง งบทดลอง 4 แถว'!$E$1680:$J$2518,4,0)</f>
        <v>0</v>
      </c>
      <c r="V223" s="378">
        <f>VLOOKUP($B223,'1.วาง งบทดลอง 4 แถว'!$E$1680:$J$2518,5,0)</f>
        <v>0</v>
      </c>
      <c r="W223" s="379">
        <f>VLOOKUP($B223,'1.วาง งบทดลอง 4 แถว'!$E$1680:$J$2518,6,0)</f>
        <v>0</v>
      </c>
      <c r="X223" s="380">
        <f t="shared" si="26"/>
        <v>0</v>
      </c>
      <c r="Y223" s="398"/>
      <c r="Z223" s="398"/>
      <c r="AA223" s="398"/>
      <c r="AB223" s="377">
        <f>VLOOKUP($B223,'1.วาง งบทดลอง 4 แถว'!$E$2519:$J$3357,3,0)</f>
        <v>0</v>
      </c>
      <c r="AC223" s="378">
        <f>VLOOKUP($B223,'1.วาง งบทดลอง 4 แถว'!$E$2519:$J$3357,4,0)</f>
        <v>0</v>
      </c>
      <c r="AD223" s="378">
        <f>VLOOKUP($B223,'1.วาง งบทดลอง 4 แถว'!$E$2519:$J$3357,5,0)</f>
        <v>0</v>
      </c>
      <c r="AE223" s="379">
        <f>VLOOKUP($B223,'1.วาง งบทดลอง 4 แถว'!$E$2519:$J$3357,6,0)</f>
        <v>0</v>
      </c>
      <c r="AF223" s="380">
        <f t="shared" si="27"/>
        <v>0</v>
      </c>
      <c r="AG223" s="397"/>
      <c r="AH223" s="398"/>
      <c r="AI223" s="398"/>
      <c r="AJ223" s="377">
        <f>VLOOKUP($B223,'1.วาง งบทดลอง 4 แถว'!$E$3358:$J$4196,3,0)</f>
        <v>0</v>
      </c>
      <c r="AK223" s="378">
        <f>VLOOKUP($B223,'1.วาง งบทดลอง 4 แถว'!$E$3358:$J$4196,4,0)</f>
        <v>0</v>
      </c>
      <c r="AL223" s="378">
        <f>VLOOKUP($B223,'1.วาง งบทดลอง 4 แถว'!$E$3358:$J$4196,5,0)</f>
        <v>0</v>
      </c>
      <c r="AM223" s="379">
        <f>VLOOKUP($B223,'1.วาง งบทดลอง 4 แถว'!$E$3358:$J$4196,6,0)</f>
        <v>0</v>
      </c>
      <c r="AN223" s="380">
        <f t="shared" si="28"/>
        <v>0</v>
      </c>
      <c r="AO223" s="398"/>
      <c r="AP223" s="398"/>
      <c r="AQ223" s="398"/>
      <c r="AR223" s="377">
        <f>VLOOKUP($B223,'1.วาง งบทดลอง 4 แถว'!$E$4197:$J$5035,3,0)</f>
        <v>0</v>
      </c>
      <c r="AS223" s="378">
        <f>VLOOKUP($B223,'1.วาง งบทดลอง 4 แถว'!$E$4197:$J$5035,4,0)</f>
        <v>0</v>
      </c>
      <c r="AT223" s="378">
        <f>VLOOKUP($B223,'1.วาง งบทดลอง 4 แถว'!$E$4197:$J$5035,5,0)</f>
        <v>0</v>
      </c>
      <c r="AU223" s="379">
        <f>VLOOKUP($B223,'1.วาง งบทดลอง 4 แถว'!$E$4197:$J$5035,6,0)</f>
        <v>0</v>
      </c>
      <c r="AV223" s="380">
        <f t="shared" si="29"/>
        <v>0</v>
      </c>
      <c r="AW223" s="397"/>
      <c r="AX223" s="398"/>
      <c r="AY223" s="398"/>
      <c r="AZ223" s="377">
        <f>VLOOKUP($B223,'1.วาง งบทดลอง 4 แถว'!$E$5036:$J$5874,3,0)</f>
        <v>0</v>
      </c>
      <c r="BA223" s="378">
        <f>VLOOKUP($B223,'1.วาง งบทดลอง 4 แถว'!$E$5036:$J$5874,4,0)</f>
        <v>0</v>
      </c>
      <c r="BB223" s="378">
        <f>VLOOKUP($B223,'1.วาง งบทดลอง 4 แถว'!$E$5036:$J$5874,5,0)</f>
        <v>0</v>
      </c>
      <c r="BC223" s="379">
        <f>VLOOKUP($B223,'1.วาง งบทดลอง 4 แถว'!$E$5036:$J$5874,6,0)</f>
        <v>0</v>
      </c>
      <c r="BD223" s="380">
        <f t="shared" si="30"/>
        <v>0</v>
      </c>
      <c r="BE223" s="397"/>
      <c r="BF223" s="398"/>
      <c r="BG223" s="398"/>
      <c r="BH223" s="377">
        <f>VLOOKUP($B223,'1.วาง งบทดลอง 4 แถว'!$E$5875:$J$6713,3,0)</f>
        <v>0</v>
      </c>
      <c r="BI223" s="378">
        <f>VLOOKUP($B223,'1.วาง งบทดลอง 4 แถว'!$E$5875:$J$6713,4,0)</f>
        <v>0</v>
      </c>
      <c r="BJ223" s="378">
        <f>VLOOKUP($B223,'1.วาง งบทดลอง 4 แถว'!$E$5875:$J$6713,5,0)</f>
        <v>0</v>
      </c>
      <c r="BK223" s="379">
        <f>VLOOKUP($B223,'1.วาง งบทดลอง 4 แถว'!$E$5875:$J$6713,6,0)</f>
        <v>0</v>
      </c>
      <c r="BL223" s="380">
        <f t="shared" si="31"/>
        <v>0</v>
      </c>
      <c r="BM223" s="398"/>
      <c r="BN223" s="398"/>
      <c r="BO223" s="399"/>
    </row>
    <row r="224" spans="1:67" ht="19.5" customHeight="1">
      <c r="A224" s="374">
        <v>221</v>
      </c>
      <c r="B224" s="375" t="s">
        <v>623</v>
      </c>
      <c r="C224" s="376" t="s">
        <v>103</v>
      </c>
      <c r="D224" s="377">
        <f>VLOOKUP($B224,'1.วาง งบทดลอง 4 แถว'!$E$2:$J$840,3,0)</f>
        <v>0</v>
      </c>
      <c r="E224" s="378">
        <f>VLOOKUP($B224,'1.วาง งบทดลอง 4 แถว'!$E$2:$J$840,4,0)</f>
        <v>0</v>
      </c>
      <c r="F224" s="378">
        <f>VLOOKUP($B224,'1.วาง งบทดลอง 4 แถว'!$E$2:$J$840,5,0)</f>
        <v>0</v>
      </c>
      <c r="G224" s="379">
        <f>VLOOKUP($B224,'1.วาง งบทดลอง 4 แถว'!$E$2:$J$840,6,0)</f>
        <v>0</v>
      </c>
      <c r="H224" s="380">
        <f t="shared" si="24"/>
        <v>0</v>
      </c>
      <c r="I224" s="384"/>
      <c r="J224" s="385"/>
      <c r="K224" s="385"/>
      <c r="L224" s="377">
        <f>VLOOKUP($B224,'1.วาง งบทดลอง 4 แถว'!$E$841:$J$1679,3,0)</f>
        <v>0</v>
      </c>
      <c r="M224" s="378">
        <f>VLOOKUP($B224,'1.วาง งบทดลอง 4 แถว'!$E$841:$J$1679,4,0)</f>
        <v>0</v>
      </c>
      <c r="N224" s="378">
        <f>VLOOKUP($B224,'1.วาง งบทดลอง 4 แถว'!$E$841:$J$1679,5,0)</f>
        <v>0</v>
      </c>
      <c r="O224" s="379">
        <f>VLOOKUP($B224,'1.วาง งบทดลอง 4 แถว'!$E$841:$J$1679,6,0)</f>
        <v>0</v>
      </c>
      <c r="P224" s="380">
        <f t="shared" si="25"/>
        <v>0</v>
      </c>
      <c r="Q224" s="384"/>
      <c r="R224" s="385"/>
      <c r="S224" s="386"/>
      <c r="T224" s="377">
        <f>VLOOKUP($B224,'1.วาง งบทดลอง 4 แถว'!$E$1680:$J$2518,3,0)</f>
        <v>0</v>
      </c>
      <c r="U224" s="378">
        <f>VLOOKUP($B224,'1.วาง งบทดลอง 4 แถว'!$E$1680:$J$2518,4,0)</f>
        <v>0</v>
      </c>
      <c r="V224" s="378">
        <f>VLOOKUP($B224,'1.วาง งบทดลอง 4 แถว'!$E$1680:$J$2518,5,0)</f>
        <v>0</v>
      </c>
      <c r="W224" s="379">
        <f>VLOOKUP($B224,'1.วาง งบทดลอง 4 แถว'!$E$1680:$J$2518,6,0)</f>
        <v>0</v>
      </c>
      <c r="X224" s="380">
        <f t="shared" si="26"/>
        <v>0</v>
      </c>
      <c r="Y224" s="385"/>
      <c r="Z224" s="385"/>
      <c r="AA224" s="385"/>
      <c r="AB224" s="377">
        <f>VLOOKUP($B224,'1.วาง งบทดลอง 4 แถว'!$E$2519:$J$3357,3,0)</f>
        <v>0</v>
      </c>
      <c r="AC224" s="378">
        <f>VLOOKUP($B224,'1.วาง งบทดลอง 4 แถว'!$E$2519:$J$3357,4,0)</f>
        <v>0</v>
      </c>
      <c r="AD224" s="378">
        <f>VLOOKUP($B224,'1.วาง งบทดลอง 4 แถว'!$E$2519:$J$3357,5,0)</f>
        <v>0</v>
      </c>
      <c r="AE224" s="379">
        <f>VLOOKUP($B224,'1.วาง งบทดลอง 4 แถว'!$E$2519:$J$3357,6,0)</f>
        <v>0</v>
      </c>
      <c r="AF224" s="380">
        <f t="shared" si="27"/>
        <v>0</v>
      </c>
      <c r="AG224" s="384"/>
      <c r="AH224" s="385"/>
      <c r="AI224" s="385"/>
      <c r="AJ224" s="377">
        <f>VLOOKUP($B224,'1.วาง งบทดลอง 4 แถว'!$E$3358:$J$4196,3,0)</f>
        <v>0</v>
      </c>
      <c r="AK224" s="378">
        <f>VLOOKUP($B224,'1.วาง งบทดลอง 4 แถว'!$E$3358:$J$4196,4,0)</f>
        <v>0</v>
      </c>
      <c r="AL224" s="378">
        <f>VLOOKUP($B224,'1.วาง งบทดลอง 4 แถว'!$E$3358:$J$4196,5,0)</f>
        <v>0</v>
      </c>
      <c r="AM224" s="379">
        <f>VLOOKUP($B224,'1.วาง งบทดลอง 4 แถว'!$E$3358:$J$4196,6,0)</f>
        <v>0</v>
      </c>
      <c r="AN224" s="380">
        <f t="shared" si="28"/>
        <v>0</v>
      </c>
      <c r="AO224" s="385"/>
      <c r="AP224" s="385"/>
      <c r="AQ224" s="385"/>
      <c r="AR224" s="377">
        <f>VLOOKUP($B224,'1.วาง งบทดลอง 4 แถว'!$E$4197:$J$5035,3,0)</f>
        <v>0</v>
      </c>
      <c r="AS224" s="378">
        <f>VLOOKUP($B224,'1.วาง งบทดลอง 4 แถว'!$E$4197:$J$5035,4,0)</f>
        <v>0</v>
      </c>
      <c r="AT224" s="378">
        <f>VLOOKUP($B224,'1.วาง งบทดลอง 4 แถว'!$E$4197:$J$5035,5,0)</f>
        <v>0</v>
      </c>
      <c r="AU224" s="379">
        <f>VLOOKUP($B224,'1.วาง งบทดลอง 4 แถว'!$E$4197:$J$5035,6,0)</f>
        <v>0</v>
      </c>
      <c r="AV224" s="380">
        <f t="shared" si="29"/>
        <v>0</v>
      </c>
      <c r="AW224" s="384"/>
      <c r="AX224" s="385"/>
      <c r="AY224" s="385"/>
      <c r="AZ224" s="377">
        <f>VLOOKUP($B224,'1.วาง งบทดลอง 4 แถว'!$E$5036:$J$5874,3,0)</f>
        <v>0</v>
      </c>
      <c r="BA224" s="378">
        <f>VLOOKUP($B224,'1.วาง งบทดลอง 4 แถว'!$E$5036:$J$5874,4,0)</f>
        <v>0</v>
      </c>
      <c r="BB224" s="378">
        <f>VLOOKUP($B224,'1.วาง งบทดลอง 4 แถว'!$E$5036:$J$5874,5,0)</f>
        <v>0</v>
      </c>
      <c r="BC224" s="379">
        <f>VLOOKUP($B224,'1.วาง งบทดลอง 4 แถว'!$E$5036:$J$5874,6,0)</f>
        <v>0</v>
      </c>
      <c r="BD224" s="380">
        <f t="shared" si="30"/>
        <v>0</v>
      </c>
      <c r="BE224" s="384"/>
      <c r="BF224" s="385"/>
      <c r="BG224" s="385"/>
      <c r="BH224" s="377">
        <f>VLOOKUP($B224,'1.วาง งบทดลอง 4 แถว'!$E$5875:$J$6713,3,0)</f>
        <v>0</v>
      </c>
      <c r="BI224" s="378">
        <f>VLOOKUP($B224,'1.วาง งบทดลอง 4 แถว'!$E$5875:$J$6713,4,0)</f>
        <v>0</v>
      </c>
      <c r="BJ224" s="378">
        <f>VLOOKUP($B224,'1.วาง งบทดลอง 4 แถว'!$E$5875:$J$6713,5,0)</f>
        <v>0</v>
      </c>
      <c r="BK224" s="379">
        <f>VLOOKUP($B224,'1.วาง งบทดลอง 4 แถว'!$E$5875:$J$6713,6,0)</f>
        <v>0</v>
      </c>
      <c r="BL224" s="380">
        <f t="shared" si="31"/>
        <v>0</v>
      </c>
      <c r="BM224" s="385"/>
      <c r="BN224" s="385"/>
      <c r="BO224" s="386"/>
    </row>
    <row r="225" spans="1:67" ht="19.5" customHeight="1">
      <c r="A225" s="374">
        <v>222</v>
      </c>
      <c r="B225" s="375" t="s">
        <v>624</v>
      </c>
      <c r="C225" s="376" t="s">
        <v>104</v>
      </c>
      <c r="D225" s="377">
        <f>VLOOKUP($B225,'1.วาง งบทดลอง 4 แถว'!$E$2:$J$840,3,0)</f>
        <v>0</v>
      </c>
      <c r="E225" s="378">
        <f>VLOOKUP($B225,'1.วาง งบทดลอง 4 แถว'!$E$2:$J$840,4,0)</f>
        <v>0</v>
      </c>
      <c r="F225" s="378">
        <f>VLOOKUP($B225,'1.วาง งบทดลอง 4 แถว'!$E$2:$J$840,5,0)</f>
        <v>0</v>
      </c>
      <c r="G225" s="379">
        <f>VLOOKUP($B225,'1.วาง งบทดลอง 4 แถว'!$E$2:$J$840,6,0)</f>
        <v>0</v>
      </c>
      <c r="H225" s="380">
        <f t="shared" si="24"/>
        <v>0</v>
      </c>
      <c r="I225" s="384"/>
      <c r="J225" s="385"/>
      <c r="K225" s="385"/>
      <c r="L225" s="377">
        <f>VLOOKUP($B225,'1.วาง งบทดลอง 4 แถว'!$E$841:$J$1679,3,0)</f>
        <v>0</v>
      </c>
      <c r="M225" s="378">
        <f>VLOOKUP($B225,'1.วาง งบทดลอง 4 แถว'!$E$841:$J$1679,4,0)</f>
        <v>0</v>
      </c>
      <c r="N225" s="378">
        <f>VLOOKUP($B225,'1.วาง งบทดลอง 4 แถว'!$E$841:$J$1679,5,0)</f>
        <v>0</v>
      </c>
      <c r="O225" s="379">
        <f>VLOOKUP($B225,'1.วาง งบทดลอง 4 แถว'!$E$841:$J$1679,6,0)</f>
        <v>0</v>
      </c>
      <c r="P225" s="380">
        <f t="shared" si="25"/>
        <v>0</v>
      </c>
      <c r="Q225" s="384"/>
      <c r="R225" s="385"/>
      <c r="S225" s="386"/>
      <c r="T225" s="377">
        <f>VLOOKUP($B225,'1.วาง งบทดลอง 4 แถว'!$E$1680:$J$2518,3,0)</f>
        <v>0</v>
      </c>
      <c r="U225" s="378">
        <f>VLOOKUP($B225,'1.วาง งบทดลอง 4 แถว'!$E$1680:$J$2518,4,0)</f>
        <v>0</v>
      </c>
      <c r="V225" s="378">
        <f>VLOOKUP($B225,'1.วาง งบทดลอง 4 แถว'!$E$1680:$J$2518,5,0)</f>
        <v>0</v>
      </c>
      <c r="W225" s="379">
        <f>VLOOKUP($B225,'1.วาง งบทดลอง 4 แถว'!$E$1680:$J$2518,6,0)</f>
        <v>0</v>
      </c>
      <c r="X225" s="380">
        <f t="shared" si="26"/>
        <v>0</v>
      </c>
      <c r="Y225" s="385"/>
      <c r="Z225" s="385"/>
      <c r="AA225" s="385"/>
      <c r="AB225" s="377">
        <f>VLOOKUP($B225,'1.วาง งบทดลอง 4 แถว'!$E$2519:$J$3357,3,0)</f>
        <v>0</v>
      </c>
      <c r="AC225" s="378">
        <f>VLOOKUP($B225,'1.วาง งบทดลอง 4 แถว'!$E$2519:$J$3357,4,0)</f>
        <v>0</v>
      </c>
      <c r="AD225" s="378">
        <f>VLOOKUP($B225,'1.วาง งบทดลอง 4 แถว'!$E$2519:$J$3357,5,0)</f>
        <v>0</v>
      </c>
      <c r="AE225" s="379">
        <f>VLOOKUP($B225,'1.วาง งบทดลอง 4 แถว'!$E$2519:$J$3357,6,0)</f>
        <v>0</v>
      </c>
      <c r="AF225" s="380">
        <f t="shared" si="27"/>
        <v>0</v>
      </c>
      <c r="AG225" s="384"/>
      <c r="AH225" s="385"/>
      <c r="AI225" s="385"/>
      <c r="AJ225" s="377">
        <f>VLOOKUP($B225,'1.วาง งบทดลอง 4 แถว'!$E$3358:$J$4196,3,0)</f>
        <v>0</v>
      </c>
      <c r="AK225" s="378">
        <f>VLOOKUP($B225,'1.วาง งบทดลอง 4 แถว'!$E$3358:$J$4196,4,0)</f>
        <v>0</v>
      </c>
      <c r="AL225" s="378">
        <f>VLOOKUP($B225,'1.วาง งบทดลอง 4 แถว'!$E$3358:$J$4196,5,0)</f>
        <v>0</v>
      </c>
      <c r="AM225" s="379">
        <f>VLOOKUP($B225,'1.วาง งบทดลอง 4 แถว'!$E$3358:$J$4196,6,0)</f>
        <v>0</v>
      </c>
      <c r="AN225" s="380">
        <f t="shared" si="28"/>
        <v>0</v>
      </c>
      <c r="AO225" s="385"/>
      <c r="AP225" s="385"/>
      <c r="AQ225" s="385"/>
      <c r="AR225" s="377">
        <f>VLOOKUP($B225,'1.วาง งบทดลอง 4 แถว'!$E$4197:$J$5035,3,0)</f>
        <v>0</v>
      </c>
      <c r="AS225" s="378">
        <f>VLOOKUP($B225,'1.วาง งบทดลอง 4 แถว'!$E$4197:$J$5035,4,0)</f>
        <v>0</v>
      </c>
      <c r="AT225" s="378">
        <f>VLOOKUP($B225,'1.วาง งบทดลอง 4 แถว'!$E$4197:$J$5035,5,0)</f>
        <v>0</v>
      </c>
      <c r="AU225" s="379">
        <f>VLOOKUP($B225,'1.วาง งบทดลอง 4 แถว'!$E$4197:$J$5035,6,0)</f>
        <v>0</v>
      </c>
      <c r="AV225" s="380">
        <f t="shared" si="29"/>
        <v>0</v>
      </c>
      <c r="AW225" s="384"/>
      <c r="AX225" s="385"/>
      <c r="AY225" s="385"/>
      <c r="AZ225" s="377">
        <f>VLOOKUP($B225,'1.วาง งบทดลอง 4 แถว'!$E$5036:$J$5874,3,0)</f>
        <v>0</v>
      </c>
      <c r="BA225" s="378">
        <f>VLOOKUP($B225,'1.วาง งบทดลอง 4 แถว'!$E$5036:$J$5874,4,0)</f>
        <v>0</v>
      </c>
      <c r="BB225" s="378">
        <f>VLOOKUP($B225,'1.วาง งบทดลอง 4 แถว'!$E$5036:$J$5874,5,0)</f>
        <v>0</v>
      </c>
      <c r="BC225" s="379">
        <f>VLOOKUP($B225,'1.วาง งบทดลอง 4 แถว'!$E$5036:$J$5874,6,0)</f>
        <v>0</v>
      </c>
      <c r="BD225" s="380">
        <f t="shared" si="30"/>
        <v>0</v>
      </c>
      <c r="BE225" s="384"/>
      <c r="BF225" s="385"/>
      <c r="BG225" s="385"/>
      <c r="BH225" s="377">
        <f>VLOOKUP($B225,'1.วาง งบทดลอง 4 แถว'!$E$5875:$J$6713,3,0)</f>
        <v>0</v>
      </c>
      <c r="BI225" s="378">
        <f>VLOOKUP($B225,'1.วาง งบทดลอง 4 แถว'!$E$5875:$J$6713,4,0)</f>
        <v>0</v>
      </c>
      <c r="BJ225" s="378">
        <f>VLOOKUP($B225,'1.วาง งบทดลอง 4 แถว'!$E$5875:$J$6713,5,0)</f>
        <v>0</v>
      </c>
      <c r="BK225" s="379">
        <f>VLOOKUP($B225,'1.วาง งบทดลอง 4 แถว'!$E$5875:$J$6713,6,0)</f>
        <v>0</v>
      </c>
      <c r="BL225" s="380">
        <f t="shared" si="31"/>
        <v>0</v>
      </c>
      <c r="BM225" s="385"/>
      <c r="BN225" s="385"/>
      <c r="BO225" s="386"/>
    </row>
    <row r="226" spans="1:67" s="200" customFormat="1" ht="19.5" customHeight="1">
      <c r="A226" s="374">
        <v>223</v>
      </c>
      <c r="B226" s="395" t="s">
        <v>625</v>
      </c>
      <c r="C226" s="396" t="s">
        <v>1814</v>
      </c>
      <c r="D226" s="377">
        <f>VLOOKUP($B226,'1.วาง งบทดลอง 4 แถว'!$E$2:$J$840,3,0)</f>
        <v>0</v>
      </c>
      <c r="E226" s="378">
        <f>VLOOKUP($B226,'1.วาง งบทดลอง 4 แถว'!$E$2:$J$840,4,0)</f>
        <v>0</v>
      </c>
      <c r="F226" s="378">
        <f>VLOOKUP($B226,'1.วาง งบทดลอง 4 แถว'!$E$2:$J$840,5,0)</f>
        <v>0</v>
      </c>
      <c r="G226" s="379">
        <f>VLOOKUP($B226,'1.วาง งบทดลอง 4 แถว'!$E$2:$J$840,6,0)</f>
        <v>0</v>
      </c>
      <c r="H226" s="380">
        <f t="shared" si="24"/>
        <v>0</v>
      </c>
      <c r="I226" s="397"/>
      <c r="J226" s="398"/>
      <c r="K226" s="398"/>
      <c r="L226" s="377">
        <f>VLOOKUP($B226,'1.วาง งบทดลอง 4 แถว'!$E$841:$J$1679,3,0)</f>
        <v>0</v>
      </c>
      <c r="M226" s="378">
        <f>VLOOKUP($B226,'1.วาง งบทดลอง 4 แถว'!$E$841:$J$1679,4,0)</f>
        <v>0</v>
      </c>
      <c r="N226" s="378">
        <f>VLOOKUP($B226,'1.วาง งบทดลอง 4 แถว'!$E$841:$J$1679,5,0)</f>
        <v>0</v>
      </c>
      <c r="O226" s="379">
        <f>VLOOKUP($B226,'1.วาง งบทดลอง 4 แถว'!$E$841:$J$1679,6,0)</f>
        <v>0</v>
      </c>
      <c r="P226" s="380">
        <f t="shared" si="25"/>
        <v>0</v>
      </c>
      <c r="Q226" s="397"/>
      <c r="R226" s="398"/>
      <c r="S226" s="399"/>
      <c r="T226" s="377">
        <f>VLOOKUP($B226,'1.วาง งบทดลอง 4 แถว'!$E$1680:$J$2518,3,0)</f>
        <v>0</v>
      </c>
      <c r="U226" s="378">
        <f>VLOOKUP($B226,'1.วาง งบทดลอง 4 แถว'!$E$1680:$J$2518,4,0)</f>
        <v>0</v>
      </c>
      <c r="V226" s="378">
        <f>VLOOKUP($B226,'1.วาง งบทดลอง 4 แถว'!$E$1680:$J$2518,5,0)</f>
        <v>0</v>
      </c>
      <c r="W226" s="379">
        <f>VLOOKUP($B226,'1.วาง งบทดลอง 4 แถว'!$E$1680:$J$2518,6,0)</f>
        <v>0</v>
      </c>
      <c r="X226" s="380">
        <f t="shared" si="26"/>
        <v>0</v>
      </c>
      <c r="Y226" s="398"/>
      <c r="Z226" s="398"/>
      <c r="AA226" s="398"/>
      <c r="AB226" s="377">
        <f>VLOOKUP($B226,'1.วาง งบทดลอง 4 แถว'!$E$2519:$J$3357,3,0)</f>
        <v>0</v>
      </c>
      <c r="AC226" s="378">
        <f>VLOOKUP($B226,'1.วาง งบทดลอง 4 แถว'!$E$2519:$J$3357,4,0)</f>
        <v>0</v>
      </c>
      <c r="AD226" s="378">
        <f>VLOOKUP($B226,'1.วาง งบทดลอง 4 แถว'!$E$2519:$J$3357,5,0)</f>
        <v>0</v>
      </c>
      <c r="AE226" s="379">
        <f>VLOOKUP($B226,'1.วาง งบทดลอง 4 แถว'!$E$2519:$J$3357,6,0)</f>
        <v>0</v>
      </c>
      <c r="AF226" s="380">
        <f t="shared" si="27"/>
        <v>0</v>
      </c>
      <c r="AG226" s="397"/>
      <c r="AH226" s="398"/>
      <c r="AI226" s="398"/>
      <c r="AJ226" s="377">
        <f>VLOOKUP($B226,'1.วาง งบทดลอง 4 แถว'!$E$3358:$J$4196,3,0)</f>
        <v>0</v>
      </c>
      <c r="AK226" s="378">
        <f>VLOOKUP($B226,'1.วาง งบทดลอง 4 แถว'!$E$3358:$J$4196,4,0)</f>
        <v>0</v>
      </c>
      <c r="AL226" s="378">
        <f>VLOOKUP($B226,'1.วาง งบทดลอง 4 แถว'!$E$3358:$J$4196,5,0)</f>
        <v>0</v>
      </c>
      <c r="AM226" s="379">
        <f>VLOOKUP($B226,'1.วาง งบทดลอง 4 แถว'!$E$3358:$J$4196,6,0)</f>
        <v>0</v>
      </c>
      <c r="AN226" s="380">
        <f t="shared" si="28"/>
        <v>0</v>
      </c>
      <c r="AO226" s="398"/>
      <c r="AP226" s="398"/>
      <c r="AQ226" s="398"/>
      <c r="AR226" s="377">
        <f>VLOOKUP($B226,'1.วาง งบทดลอง 4 แถว'!$E$4197:$J$5035,3,0)</f>
        <v>0</v>
      </c>
      <c r="AS226" s="378">
        <f>VLOOKUP($B226,'1.วาง งบทดลอง 4 แถว'!$E$4197:$J$5035,4,0)</f>
        <v>0</v>
      </c>
      <c r="AT226" s="378">
        <f>VLOOKUP($B226,'1.วาง งบทดลอง 4 แถว'!$E$4197:$J$5035,5,0)</f>
        <v>0</v>
      </c>
      <c r="AU226" s="379">
        <f>VLOOKUP($B226,'1.วาง งบทดลอง 4 แถว'!$E$4197:$J$5035,6,0)</f>
        <v>0</v>
      </c>
      <c r="AV226" s="380">
        <f t="shared" si="29"/>
        <v>0</v>
      </c>
      <c r="AW226" s="397"/>
      <c r="AX226" s="398"/>
      <c r="AY226" s="398"/>
      <c r="AZ226" s="377">
        <f>VLOOKUP($B226,'1.วาง งบทดลอง 4 แถว'!$E$5036:$J$5874,3,0)</f>
        <v>0</v>
      </c>
      <c r="BA226" s="378">
        <f>VLOOKUP($B226,'1.วาง งบทดลอง 4 แถว'!$E$5036:$J$5874,4,0)</f>
        <v>0</v>
      </c>
      <c r="BB226" s="378">
        <f>VLOOKUP($B226,'1.วาง งบทดลอง 4 แถว'!$E$5036:$J$5874,5,0)</f>
        <v>0</v>
      </c>
      <c r="BC226" s="379">
        <f>VLOOKUP($B226,'1.วาง งบทดลอง 4 แถว'!$E$5036:$J$5874,6,0)</f>
        <v>0</v>
      </c>
      <c r="BD226" s="380">
        <f t="shared" si="30"/>
        <v>0</v>
      </c>
      <c r="BE226" s="397"/>
      <c r="BF226" s="398"/>
      <c r="BG226" s="398"/>
      <c r="BH226" s="377">
        <f>VLOOKUP($B226,'1.วาง งบทดลอง 4 แถว'!$E$5875:$J$6713,3,0)</f>
        <v>0</v>
      </c>
      <c r="BI226" s="378">
        <f>VLOOKUP($B226,'1.วาง งบทดลอง 4 แถว'!$E$5875:$J$6713,4,0)</f>
        <v>0</v>
      </c>
      <c r="BJ226" s="378">
        <f>VLOOKUP($B226,'1.วาง งบทดลอง 4 แถว'!$E$5875:$J$6713,5,0)</f>
        <v>0</v>
      </c>
      <c r="BK226" s="379">
        <f>VLOOKUP($B226,'1.วาง งบทดลอง 4 แถว'!$E$5875:$J$6713,6,0)</f>
        <v>0</v>
      </c>
      <c r="BL226" s="380">
        <f t="shared" si="31"/>
        <v>0</v>
      </c>
      <c r="BM226" s="398"/>
      <c r="BN226" s="398"/>
      <c r="BO226" s="399"/>
    </row>
    <row r="227" spans="1:67" ht="19.5" customHeight="1">
      <c r="A227" s="374">
        <v>224</v>
      </c>
      <c r="B227" s="375" t="s">
        <v>626</v>
      </c>
      <c r="C227" s="376" t="s">
        <v>105</v>
      </c>
      <c r="D227" s="377">
        <f>VLOOKUP($B227,'1.วาง งบทดลอง 4 แถว'!$E$2:$J$840,3,0)</f>
        <v>0</v>
      </c>
      <c r="E227" s="378">
        <f>VLOOKUP($B227,'1.วาง งบทดลอง 4 แถว'!$E$2:$J$840,4,0)</f>
        <v>0</v>
      </c>
      <c r="F227" s="378">
        <f>VLOOKUP($B227,'1.วาง งบทดลอง 4 แถว'!$E$2:$J$840,5,0)</f>
        <v>42515</v>
      </c>
      <c r="G227" s="379">
        <f>VLOOKUP($B227,'1.วาง งบทดลอง 4 แถว'!$E$2:$J$840,6,0)</f>
        <v>0</v>
      </c>
      <c r="H227" s="380">
        <f t="shared" si="24"/>
        <v>42515</v>
      </c>
      <c r="I227" s="384"/>
      <c r="J227" s="385"/>
      <c r="K227" s="385"/>
      <c r="L227" s="377">
        <f>VLOOKUP($B227,'1.วาง งบทดลอง 4 แถว'!$E$841:$J$1679,3,0)</f>
        <v>0</v>
      </c>
      <c r="M227" s="378">
        <f>VLOOKUP($B227,'1.วาง งบทดลอง 4 แถว'!$E$841:$J$1679,4,0)</f>
        <v>0</v>
      </c>
      <c r="N227" s="378">
        <f>VLOOKUP($B227,'1.วาง งบทดลอง 4 แถว'!$E$841:$J$1679,5,0)</f>
        <v>0</v>
      </c>
      <c r="O227" s="379">
        <f>VLOOKUP($B227,'1.วาง งบทดลอง 4 แถว'!$E$841:$J$1679,6,0)</f>
        <v>0</v>
      </c>
      <c r="P227" s="380">
        <f t="shared" si="25"/>
        <v>0</v>
      </c>
      <c r="Q227" s="384"/>
      <c r="R227" s="385"/>
      <c r="S227" s="386"/>
      <c r="T227" s="377">
        <f>VLOOKUP($B227,'1.วาง งบทดลอง 4 แถว'!$E$1680:$J$2518,3,0)</f>
        <v>0</v>
      </c>
      <c r="U227" s="378">
        <f>VLOOKUP($B227,'1.วาง งบทดลอง 4 แถว'!$E$1680:$J$2518,4,0)</f>
        <v>0</v>
      </c>
      <c r="V227" s="378">
        <f>VLOOKUP($B227,'1.วาง งบทดลอง 4 แถว'!$E$1680:$J$2518,5,0)</f>
        <v>24900</v>
      </c>
      <c r="W227" s="379">
        <f>VLOOKUP($B227,'1.วาง งบทดลอง 4 แถว'!$E$1680:$J$2518,6,0)</f>
        <v>0</v>
      </c>
      <c r="X227" s="380">
        <f t="shared" si="26"/>
        <v>24900</v>
      </c>
      <c r="Y227" s="385"/>
      <c r="Z227" s="385"/>
      <c r="AA227" s="385"/>
      <c r="AB227" s="377">
        <f>VLOOKUP($B227,'1.วาง งบทดลอง 4 แถว'!$E$2519:$J$3357,3,0)</f>
        <v>0</v>
      </c>
      <c r="AC227" s="378">
        <f>VLOOKUP($B227,'1.วาง งบทดลอง 4 แถว'!$E$2519:$J$3357,4,0)</f>
        <v>0</v>
      </c>
      <c r="AD227" s="378">
        <f>VLOOKUP($B227,'1.วาง งบทดลอง 4 แถว'!$E$2519:$J$3357,5,0)</f>
        <v>0</v>
      </c>
      <c r="AE227" s="379">
        <f>VLOOKUP($B227,'1.วาง งบทดลอง 4 แถว'!$E$2519:$J$3357,6,0)</f>
        <v>0</v>
      </c>
      <c r="AF227" s="380">
        <f t="shared" si="27"/>
        <v>0</v>
      </c>
      <c r="AG227" s="384"/>
      <c r="AH227" s="385"/>
      <c r="AI227" s="385"/>
      <c r="AJ227" s="377">
        <f>VLOOKUP($B227,'1.วาง งบทดลอง 4 แถว'!$E$3358:$J$4196,3,0)</f>
        <v>0</v>
      </c>
      <c r="AK227" s="378">
        <f>VLOOKUP($B227,'1.วาง งบทดลอง 4 แถว'!$E$3358:$J$4196,4,0)</f>
        <v>0</v>
      </c>
      <c r="AL227" s="378">
        <f>VLOOKUP($B227,'1.วาง งบทดลอง 4 แถว'!$E$3358:$J$4196,5,0)</f>
        <v>0</v>
      </c>
      <c r="AM227" s="379">
        <f>VLOOKUP($B227,'1.วาง งบทดลอง 4 แถว'!$E$3358:$J$4196,6,0)</f>
        <v>0</v>
      </c>
      <c r="AN227" s="380">
        <f t="shared" si="28"/>
        <v>0</v>
      </c>
      <c r="AO227" s="385"/>
      <c r="AP227" s="385"/>
      <c r="AQ227" s="385"/>
      <c r="AR227" s="377">
        <f>VLOOKUP($B227,'1.วาง งบทดลอง 4 แถว'!$E$4197:$J$5035,3,0)</f>
        <v>0</v>
      </c>
      <c r="AS227" s="378">
        <f>VLOOKUP($B227,'1.วาง งบทดลอง 4 แถว'!$E$4197:$J$5035,4,0)</f>
        <v>0</v>
      </c>
      <c r="AT227" s="378">
        <f>VLOOKUP($B227,'1.วาง งบทดลอง 4 แถว'!$E$4197:$J$5035,5,0)</f>
        <v>0</v>
      </c>
      <c r="AU227" s="379">
        <f>VLOOKUP($B227,'1.วาง งบทดลอง 4 แถว'!$E$4197:$J$5035,6,0)</f>
        <v>0</v>
      </c>
      <c r="AV227" s="380">
        <f t="shared" si="29"/>
        <v>0</v>
      </c>
      <c r="AW227" s="384"/>
      <c r="AX227" s="385"/>
      <c r="AY227" s="385"/>
      <c r="AZ227" s="377">
        <f>VLOOKUP($B227,'1.วาง งบทดลอง 4 แถว'!$E$5036:$J$5874,3,0)</f>
        <v>0</v>
      </c>
      <c r="BA227" s="378">
        <f>VLOOKUP($B227,'1.วาง งบทดลอง 4 แถว'!$E$5036:$J$5874,4,0)</f>
        <v>0</v>
      </c>
      <c r="BB227" s="378">
        <f>VLOOKUP($B227,'1.วาง งบทดลอง 4 แถว'!$E$5036:$J$5874,5,0)</f>
        <v>208000</v>
      </c>
      <c r="BC227" s="379">
        <f>VLOOKUP($B227,'1.วาง งบทดลอง 4 แถว'!$E$5036:$J$5874,6,0)</f>
        <v>0</v>
      </c>
      <c r="BD227" s="380">
        <f t="shared" si="30"/>
        <v>208000</v>
      </c>
      <c r="BE227" s="384"/>
      <c r="BF227" s="385"/>
      <c r="BG227" s="385"/>
      <c r="BH227" s="377">
        <f>VLOOKUP($B227,'1.วาง งบทดลอง 4 แถว'!$E$5875:$J$6713,3,0)</f>
        <v>0</v>
      </c>
      <c r="BI227" s="378">
        <f>VLOOKUP($B227,'1.วาง งบทดลอง 4 แถว'!$E$5875:$J$6713,4,0)</f>
        <v>0</v>
      </c>
      <c r="BJ227" s="378">
        <f>VLOOKUP($B227,'1.วาง งบทดลอง 4 แถว'!$E$5875:$J$6713,5,0)</f>
        <v>0</v>
      </c>
      <c r="BK227" s="379">
        <f>VLOOKUP($B227,'1.วาง งบทดลอง 4 แถว'!$E$5875:$J$6713,6,0)</f>
        <v>0</v>
      </c>
      <c r="BL227" s="380">
        <f t="shared" si="31"/>
        <v>0</v>
      </c>
      <c r="BM227" s="385"/>
      <c r="BN227" s="385"/>
      <c r="BO227" s="386"/>
    </row>
    <row r="228" spans="1:67" ht="19.5" customHeight="1">
      <c r="A228" s="374">
        <v>225</v>
      </c>
      <c r="B228" s="375" t="s">
        <v>627</v>
      </c>
      <c r="C228" s="376" t="s">
        <v>106</v>
      </c>
      <c r="D228" s="377">
        <f>VLOOKUP($B228,'1.วาง งบทดลอง 4 แถว'!$E$2:$J$840,3,0)</f>
        <v>0</v>
      </c>
      <c r="E228" s="378">
        <f>VLOOKUP($B228,'1.วาง งบทดลอง 4 แถว'!$E$2:$J$840,4,0)</f>
        <v>0</v>
      </c>
      <c r="F228" s="378">
        <f>VLOOKUP($B228,'1.วาง งบทดลอง 4 แถว'!$E$2:$J$840,5,0)</f>
        <v>0</v>
      </c>
      <c r="G228" s="379">
        <f>VLOOKUP($B228,'1.วาง งบทดลอง 4 แถว'!$E$2:$J$840,6,0)</f>
        <v>0</v>
      </c>
      <c r="H228" s="380">
        <f t="shared" si="24"/>
        <v>0</v>
      </c>
      <c r="I228" s="384"/>
      <c r="J228" s="385"/>
      <c r="K228" s="385"/>
      <c r="L228" s="377">
        <f>VLOOKUP($B228,'1.วาง งบทดลอง 4 แถว'!$E$841:$J$1679,3,0)</f>
        <v>0</v>
      </c>
      <c r="M228" s="378">
        <f>VLOOKUP($B228,'1.วาง งบทดลอง 4 แถว'!$E$841:$J$1679,4,0)</f>
        <v>0</v>
      </c>
      <c r="N228" s="378">
        <f>VLOOKUP($B228,'1.วาง งบทดลอง 4 แถว'!$E$841:$J$1679,5,0)</f>
        <v>0</v>
      </c>
      <c r="O228" s="379">
        <f>VLOOKUP($B228,'1.วาง งบทดลอง 4 แถว'!$E$841:$J$1679,6,0)</f>
        <v>0</v>
      </c>
      <c r="P228" s="380">
        <f t="shared" si="25"/>
        <v>0</v>
      </c>
      <c r="Q228" s="384"/>
      <c r="R228" s="385"/>
      <c r="S228" s="386"/>
      <c r="T228" s="377">
        <f>VLOOKUP($B228,'1.วาง งบทดลอง 4 แถว'!$E$1680:$J$2518,3,0)</f>
        <v>0</v>
      </c>
      <c r="U228" s="378">
        <f>VLOOKUP($B228,'1.วาง งบทดลอง 4 แถว'!$E$1680:$J$2518,4,0)</f>
        <v>0</v>
      </c>
      <c r="V228" s="378">
        <f>VLOOKUP($B228,'1.วาง งบทดลอง 4 แถว'!$E$1680:$J$2518,5,0)</f>
        <v>0</v>
      </c>
      <c r="W228" s="379">
        <f>VLOOKUP($B228,'1.วาง งบทดลอง 4 แถว'!$E$1680:$J$2518,6,0)</f>
        <v>0</v>
      </c>
      <c r="X228" s="380">
        <f t="shared" si="26"/>
        <v>0</v>
      </c>
      <c r="Y228" s="385"/>
      <c r="Z228" s="385"/>
      <c r="AA228" s="385"/>
      <c r="AB228" s="377">
        <f>VLOOKUP($B228,'1.วาง งบทดลอง 4 แถว'!$E$2519:$J$3357,3,0)</f>
        <v>0</v>
      </c>
      <c r="AC228" s="378">
        <f>VLOOKUP($B228,'1.วาง งบทดลอง 4 แถว'!$E$2519:$J$3357,4,0)</f>
        <v>0</v>
      </c>
      <c r="AD228" s="378">
        <f>VLOOKUP($B228,'1.วาง งบทดลอง 4 แถว'!$E$2519:$J$3357,5,0)</f>
        <v>0</v>
      </c>
      <c r="AE228" s="379">
        <f>VLOOKUP($B228,'1.วาง งบทดลอง 4 แถว'!$E$2519:$J$3357,6,0)</f>
        <v>0</v>
      </c>
      <c r="AF228" s="380">
        <f t="shared" si="27"/>
        <v>0</v>
      </c>
      <c r="AG228" s="384"/>
      <c r="AH228" s="385"/>
      <c r="AI228" s="385"/>
      <c r="AJ228" s="377">
        <f>VLOOKUP($B228,'1.วาง งบทดลอง 4 แถว'!$E$3358:$J$4196,3,0)</f>
        <v>0</v>
      </c>
      <c r="AK228" s="378">
        <f>VLOOKUP($B228,'1.วาง งบทดลอง 4 แถว'!$E$3358:$J$4196,4,0)</f>
        <v>0</v>
      </c>
      <c r="AL228" s="378">
        <f>VLOOKUP($B228,'1.วาง งบทดลอง 4 แถว'!$E$3358:$J$4196,5,0)</f>
        <v>0</v>
      </c>
      <c r="AM228" s="379">
        <f>VLOOKUP($B228,'1.วาง งบทดลอง 4 แถว'!$E$3358:$J$4196,6,0)</f>
        <v>0</v>
      </c>
      <c r="AN228" s="380">
        <f t="shared" si="28"/>
        <v>0</v>
      </c>
      <c r="AO228" s="385"/>
      <c r="AP228" s="385"/>
      <c r="AQ228" s="385"/>
      <c r="AR228" s="377">
        <f>VLOOKUP($B228,'1.วาง งบทดลอง 4 แถว'!$E$4197:$J$5035,3,0)</f>
        <v>0</v>
      </c>
      <c r="AS228" s="378">
        <f>VLOOKUP($B228,'1.วาง งบทดลอง 4 แถว'!$E$4197:$J$5035,4,0)</f>
        <v>0</v>
      </c>
      <c r="AT228" s="378">
        <f>VLOOKUP($B228,'1.วาง งบทดลอง 4 แถว'!$E$4197:$J$5035,5,0)</f>
        <v>0</v>
      </c>
      <c r="AU228" s="379">
        <f>VLOOKUP($B228,'1.วาง งบทดลอง 4 แถว'!$E$4197:$J$5035,6,0)</f>
        <v>0</v>
      </c>
      <c r="AV228" s="380">
        <f t="shared" si="29"/>
        <v>0</v>
      </c>
      <c r="AW228" s="384"/>
      <c r="AX228" s="385"/>
      <c r="AY228" s="385"/>
      <c r="AZ228" s="377">
        <f>VLOOKUP($B228,'1.วาง งบทดลอง 4 แถว'!$E$5036:$J$5874,3,0)</f>
        <v>0</v>
      </c>
      <c r="BA228" s="378">
        <f>VLOOKUP($B228,'1.วาง งบทดลอง 4 แถว'!$E$5036:$J$5874,4,0)</f>
        <v>0</v>
      </c>
      <c r="BB228" s="378">
        <f>VLOOKUP($B228,'1.วาง งบทดลอง 4 แถว'!$E$5036:$J$5874,5,0)</f>
        <v>0</v>
      </c>
      <c r="BC228" s="379">
        <f>VLOOKUP($B228,'1.วาง งบทดลอง 4 แถว'!$E$5036:$J$5874,6,0)</f>
        <v>0</v>
      </c>
      <c r="BD228" s="380">
        <f t="shared" si="30"/>
        <v>0</v>
      </c>
      <c r="BE228" s="384"/>
      <c r="BF228" s="385"/>
      <c r="BG228" s="385"/>
      <c r="BH228" s="377">
        <f>VLOOKUP($B228,'1.วาง งบทดลอง 4 แถว'!$E$5875:$J$6713,3,0)</f>
        <v>0</v>
      </c>
      <c r="BI228" s="378">
        <f>VLOOKUP($B228,'1.วาง งบทดลอง 4 แถว'!$E$5875:$J$6713,4,0)</f>
        <v>0</v>
      </c>
      <c r="BJ228" s="378">
        <f>VLOOKUP($B228,'1.วาง งบทดลอง 4 แถว'!$E$5875:$J$6713,5,0)</f>
        <v>0</v>
      </c>
      <c r="BK228" s="379">
        <f>VLOOKUP($B228,'1.วาง งบทดลอง 4 แถว'!$E$5875:$J$6713,6,0)</f>
        <v>0</v>
      </c>
      <c r="BL228" s="380">
        <f t="shared" si="31"/>
        <v>0</v>
      </c>
      <c r="BM228" s="385"/>
      <c r="BN228" s="385"/>
      <c r="BO228" s="386"/>
    </row>
    <row r="229" spans="1:67" s="200" customFormat="1" ht="19.5" customHeight="1">
      <c r="A229" s="374">
        <v>226</v>
      </c>
      <c r="B229" s="395" t="s">
        <v>628</v>
      </c>
      <c r="C229" s="396" t="s">
        <v>1465</v>
      </c>
      <c r="D229" s="377">
        <f>VLOOKUP($B229,'1.วาง งบทดลอง 4 แถว'!$E$2:$J$840,3,0)</f>
        <v>0</v>
      </c>
      <c r="E229" s="378">
        <f>VLOOKUP($B229,'1.วาง งบทดลอง 4 แถว'!$E$2:$J$840,4,0)</f>
        <v>0</v>
      </c>
      <c r="F229" s="378">
        <f>VLOOKUP($B229,'1.วาง งบทดลอง 4 แถว'!$E$2:$J$840,5,0)</f>
        <v>0</v>
      </c>
      <c r="G229" s="379">
        <f>VLOOKUP($B229,'1.วาง งบทดลอง 4 แถว'!$E$2:$J$840,6,0)</f>
        <v>42512</v>
      </c>
      <c r="H229" s="380">
        <f t="shared" si="24"/>
        <v>-42512</v>
      </c>
      <c r="I229" s="397"/>
      <c r="J229" s="398"/>
      <c r="K229" s="398"/>
      <c r="L229" s="377">
        <f>VLOOKUP($B229,'1.วาง งบทดลอง 4 แถว'!$E$841:$J$1679,3,0)</f>
        <v>0</v>
      </c>
      <c r="M229" s="378">
        <f>VLOOKUP($B229,'1.วาง งบทดลอง 4 แถว'!$E$841:$J$1679,4,0)</f>
        <v>0</v>
      </c>
      <c r="N229" s="378">
        <f>VLOOKUP($B229,'1.วาง งบทดลอง 4 แถว'!$E$841:$J$1679,5,0)</f>
        <v>0</v>
      </c>
      <c r="O229" s="379">
        <f>VLOOKUP($B229,'1.วาง งบทดลอง 4 แถว'!$E$841:$J$1679,6,0)</f>
        <v>0</v>
      </c>
      <c r="P229" s="380">
        <f t="shared" si="25"/>
        <v>0</v>
      </c>
      <c r="Q229" s="397"/>
      <c r="R229" s="398"/>
      <c r="S229" s="399"/>
      <c r="T229" s="377">
        <f>VLOOKUP($B229,'1.วาง งบทดลอง 4 แถว'!$E$1680:$J$2518,3,0)</f>
        <v>0</v>
      </c>
      <c r="U229" s="378">
        <f>VLOOKUP($B229,'1.วาง งบทดลอง 4 แถว'!$E$1680:$J$2518,4,0)</f>
        <v>0</v>
      </c>
      <c r="V229" s="378">
        <f>VLOOKUP($B229,'1.วาง งบทดลอง 4 แถว'!$E$1680:$J$2518,5,0)</f>
        <v>0</v>
      </c>
      <c r="W229" s="379">
        <f>VLOOKUP($B229,'1.วาง งบทดลอง 4 แถว'!$E$1680:$J$2518,6,0)</f>
        <v>24899</v>
      </c>
      <c r="X229" s="380">
        <f t="shared" si="26"/>
        <v>-24899</v>
      </c>
      <c r="Y229" s="398"/>
      <c r="Z229" s="398"/>
      <c r="AA229" s="398"/>
      <c r="AB229" s="377">
        <f>VLOOKUP($B229,'1.วาง งบทดลอง 4 แถว'!$E$2519:$J$3357,3,0)</f>
        <v>0</v>
      </c>
      <c r="AC229" s="378">
        <f>VLOOKUP($B229,'1.วาง งบทดลอง 4 แถว'!$E$2519:$J$3357,4,0)</f>
        <v>0</v>
      </c>
      <c r="AD229" s="378">
        <f>VLOOKUP($B229,'1.วาง งบทดลอง 4 แถว'!$E$2519:$J$3357,5,0)</f>
        <v>0</v>
      </c>
      <c r="AE229" s="379">
        <f>VLOOKUP($B229,'1.วาง งบทดลอง 4 แถว'!$E$2519:$J$3357,6,0)</f>
        <v>0</v>
      </c>
      <c r="AF229" s="380">
        <f t="shared" si="27"/>
        <v>0</v>
      </c>
      <c r="AG229" s="397"/>
      <c r="AH229" s="398"/>
      <c r="AI229" s="398"/>
      <c r="AJ229" s="377">
        <f>VLOOKUP($B229,'1.วาง งบทดลอง 4 แถว'!$E$3358:$J$4196,3,0)</f>
        <v>0</v>
      </c>
      <c r="AK229" s="378">
        <f>VLOOKUP($B229,'1.วาง งบทดลอง 4 แถว'!$E$3358:$J$4196,4,0)</f>
        <v>0</v>
      </c>
      <c r="AL229" s="378">
        <f>VLOOKUP($B229,'1.วาง งบทดลอง 4 แถว'!$E$3358:$J$4196,5,0)</f>
        <v>0</v>
      </c>
      <c r="AM229" s="379">
        <f>VLOOKUP($B229,'1.วาง งบทดลอง 4 แถว'!$E$3358:$J$4196,6,0)</f>
        <v>0</v>
      </c>
      <c r="AN229" s="380">
        <f t="shared" si="28"/>
        <v>0</v>
      </c>
      <c r="AO229" s="398"/>
      <c r="AP229" s="398"/>
      <c r="AQ229" s="398"/>
      <c r="AR229" s="377">
        <f>VLOOKUP($B229,'1.วาง งบทดลอง 4 แถว'!$E$4197:$J$5035,3,0)</f>
        <v>0</v>
      </c>
      <c r="AS229" s="378">
        <f>VLOOKUP($B229,'1.วาง งบทดลอง 4 แถว'!$E$4197:$J$5035,4,0)</f>
        <v>0</v>
      </c>
      <c r="AT229" s="378">
        <f>VLOOKUP($B229,'1.วาง งบทดลอง 4 แถว'!$E$4197:$J$5035,5,0)</f>
        <v>0</v>
      </c>
      <c r="AU229" s="379">
        <f>VLOOKUP($B229,'1.วาง งบทดลอง 4 แถว'!$E$4197:$J$5035,6,0)</f>
        <v>0</v>
      </c>
      <c r="AV229" s="380">
        <f t="shared" si="29"/>
        <v>0</v>
      </c>
      <c r="AW229" s="397"/>
      <c r="AX229" s="398"/>
      <c r="AY229" s="398"/>
      <c r="AZ229" s="377">
        <f>VLOOKUP($B229,'1.วาง งบทดลอง 4 แถว'!$E$5036:$J$5874,3,0)</f>
        <v>0</v>
      </c>
      <c r="BA229" s="378">
        <f>VLOOKUP($B229,'1.วาง งบทดลอง 4 แถว'!$E$5036:$J$5874,4,0)</f>
        <v>0</v>
      </c>
      <c r="BB229" s="378">
        <f>VLOOKUP($B229,'1.วาง งบทดลอง 4 แถว'!$E$5036:$J$5874,5,0)</f>
        <v>0</v>
      </c>
      <c r="BC229" s="379">
        <f>VLOOKUP($B229,'1.วาง งบทดลอง 4 แถว'!$E$5036:$J$5874,6,0)</f>
        <v>207998</v>
      </c>
      <c r="BD229" s="380">
        <f t="shared" si="30"/>
        <v>-207998</v>
      </c>
      <c r="BE229" s="397"/>
      <c r="BF229" s="398"/>
      <c r="BG229" s="398"/>
      <c r="BH229" s="377">
        <f>VLOOKUP($B229,'1.วาง งบทดลอง 4 แถว'!$E$5875:$J$6713,3,0)</f>
        <v>0</v>
      </c>
      <c r="BI229" s="378">
        <f>VLOOKUP($B229,'1.วาง งบทดลอง 4 แถว'!$E$5875:$J$6713,4,0)</f>
        <v>0</v>
      </c>
      <c r="BJ229" s="378">
        <f>VLOOKUP($B229,'1.วาง งบทดลอง 4 แถว'!$E$5875:$J$6713,5,0)</f>
        <v>0</v>
      </c>
      <c r="BK229" s="379">
        <f>VLOOKUP($B229,'1.วาง งบทดลอง 4 แถว'!$E$5875:$J$6713,6,0)</f>
        <v>0</v>
      </c>
      <c r="BL229" s="380">
        <f t="shared" si="31"/>
        <v>0</v>
      </c>
      <c r="BM229" s="398"/>
      <c r="BN229" s="398"/>
      <c r="BO229" s="399"/>
    </row>
    <row r="230" spans="1:67" ht="19.5" customHeight="1">
      <c r="A230" s="374">
        <v>227</v>
      </c>
      <c r="B230" s="375" t="s">
        <v>629</v>
      </c>
      <c r="C230" s="376" t="s">
        <v>401</v>
      </c>
      <c r="D230" s="377">
        <f>VLOOKUP($B230,'1.วาง งบทดลอง 4 แถว'!$E$2:$J$840,3,0)</f>
        <v>0</v>
      </c>
      <c r="E230" s="378">
        <f>VLOOKUP($B230,'1.วาง งบทดลอง 4 แถว'!$E$2:$J$840,4,0)</f>
        <v>0</v>
      </c>
      <c r="F230" s="378">
        <f>VLOOKUP($B230,'1.วาง งบทดลอง 4 แถว'!$E$2:$J$840,5,0)</f>
        <v>12983501.949999999</v>
      </c>
      <c r="G230" s="379">
        <f>VLOOKUP($B230,'1.วาง งบทดลอง 4 แถว'!$E$2:$J$840,6,0)</f>
        <v>0</v>
      </c>
      <c r="H230" s="380">
        <f t="shared" si="24"/>
        <v>12983501.949999999</v>
      </c>
      <c r="I230" s="384"/>
      <c r="J230" s="385"/>
      <c r="K230" s="385"/>
      <c r="L230" s="377">
        <f>VLOOKUP($B230,'1.วาง งบทดลอง 4 แถว'!$E$841:$J$1679,3,0)</f>
        <v>0</v>
      </c>
      <c r="M230" s="378">
        <f>VLOOKUP($B230,'1.วาง งบทดลอง 4 แถว'!$E$841:$J$1679,4,0)</f>
        <v>0</v>
      </c>
      <c r="N230" s="378">
        <f>VLOOKUP($B230,'1.วาง งบทดลอง 4 แถว'!$E$841:$J$1679,5,0)</f>
        <v>7924851.6100000003</v>
      </c>
      <c r="O230" s="379">
        <f>VLOOKUP($B230,'1.วาง งบทดลอง 4 แถว'!$E$841:$J$1679,6,0)</f>
        <v>0</v>
      </c>
      <c r="P230" s="380">
        <f t="shared" si="25"/>
        <v>7924851.6100000003</v>
      </c>
      <c r="Q230" s="384"/>
      <c r="R230" s="385"/>
      <c r="S230" s="386"/>
      <c r="T230" s="377">
        <f>VLOOKUP($B230,'1.วาง งบทดลอง 4 แถว'!$E$1680:$J$2518,3,0)</f>
        <v>0</v>
      </c>
      <c r="U230" s="378">
        <f>VLOOKUP($B230,'1.วาง งบทดลอง 4 แถว'!$E$1680:$J$2518,4,0)</f>
        <v>0</v>
      </c>
      <c r="V230" s="378">
        <f>VLOOKUP($B230,'1.วาง งบทดลอง 4 แถว'!$E$1680:$J$2518,5,0)</f>
        <v>7841984.4900000002</v>
      </c>
      <c r="W230" s="379">
        <f>VLOOKUP($B230,'1.วาง งบทดลอง 4 แถว'!$E$1680:$J$2518,6,0)</f>
        <v>0</v>
      </c>
      <c r="X230" s="380">
        <f t="shared" si="26"/>
        <v>7841984.4900000002</v>
      </c>
      <c r="Y230" s="385"/>
      <c r="Z230" s="385"/>
      <c r="AA230" s="385"/>
      <c r="AB230" s="377">
        <f>VLOOKUP($B230,'1.วาง งบทดลอง 4 แถว'!$E$2519:$J$3357,3,0)</f>
        <v>0</v>
      </c>
      <c r="AC230" s="378">
        <f>VLOOKUP($B230,'1.วาง งบทดลอง 4 แถว'!$E$2519:$J$3357,4,0)</f>
        <v>0</v>
      </c>
      <c r="AD230" s="378">
        <f>VLOOKUP($B230,'1.วาง งบทดลอง 4 แถว'!$E$2519:$J$3357,5,0)</f>
        <v>7130245.2999999998</v>
      </c>
      <c r="AE230" s="379">
        <f>VLOOKUP($B230,'1.วาง งบทดลอง 4 แถว'!$E$2519:$J$3357,6,0)</f>
        <v>0</v>
      </c>
      <c r="AF230" s="380">
        <f t="shared" si="27"/>
        <v>7130245.2999999998</v>
      </c>
      <c r="AG230" s="384"/>
      <c r="AH230" s="385"/>
      <c r="AI230" s="385"/>
      <c r="AJ230" s="377">
        <f>VLOOKUP($B230,'1.วาง งบทดลอง 4 แถว'!$E$3358:$J$4196,3,0)</f>
        <v>0</v>
      </c>
      <c r="AK230" s="378">
        <f>VLOOKUP($B230,'1.วาง งบทดลอง 4 แถว'!$E$3358:$J$4196,4,0)</f>
        <v>0</v>
      </c>
      <c r="AL230" s="378">
        <f>VLOOKUP($B230,'1.วาง งบทดลอง 4 แถว'!$E$3358:$J$4196,5,0)</f>
        <v>3616833</v>
      </c>
      <c r="AM230" s="379">
        <f>VLOOKUP($B230,'1.วาง งบทดลอง 4 แถว'!$E$3358:$J$4196,6,0)</f>
        <v>0</v>
      </c>
      <c r="AN230" s="380">
        <f t="shared" si="28"/>
        <v>3616833</v>
      </c>
      <c r="AO230" s="385"/>
      <c r="AP230" s="385"/>
      <c r="AQ230" s="385"/>
      <c r="AR230" s="377">
        <f>VLOOKUP($B230,'1.วาง งบทดลอง 4 แถว'!$E$4197:$J$5035,3,0)</f>
        <v>0</v>
      </c>
      <c r="AS230" s="378">
        <f>VLOOKUP($B230,'1.วาง งบทดลอง 4 แถว'!$E$4197:$J$5035,4,0)</f>
        <v>0</v>
      </c>
      <c r="AT230" s="378">
        <f>VLOOKUP($B230,'1.วาง งบทดลอง 4 แถว'!$E$4197:$J$5035,5,0)</f>
        <v>8109015.1200000001</v>
      </c>
      <c r="AU230" s="379">
        <f>VLOOKUP($B230,'1.วาง งบทดลอง 4 แถว'!$E$4197:$J$5035,6,0)</f>
        <v>0</v>
      </c>
      <c r="AV230" s="380">
        <f t="shared" si="29"/>
        <v>8109015.1200000001</v>
      </c>
      <c r="AW230" s="384"/>
      <c r="AX230" s="385"/>
      <c r="AY230" s="385"/>
      <c r="AZ230" s="377">
        <f>VLOOKUP($B230,'1.วาง งบทดลอง 4 แถว'!$E$5036:$J$5874,3,0)</f>
        <v>34700</v>
      </c>
      <c r="BA230" s="378">
        <f>VLOOKUP($B230,'1.วาง งบทดลอง 4 แถว'!$E$5036:$J$5874,4,0)</f>
        <v>250299</v>
      </c>
      <c r="BB230" s="378">
        <f>VLOOKUP($B230,'1.วาง งบทดลอง 4 แถว'!$E$5036:$J$5874,5,0)</f>
        <v>5831650.79</v>
      </c>
      <c r="BC230" s="379">
        <f>VLOOKUP($B230,'1.วาง งบทดลอง 4 แถว'!$E$5036:$J$5874,6,0)</f>
        <v>0</v>
      </c>
      <c r="BD230" s="380">
        <f t="shared" si="30"/>
        <v>5831650.79</v>
      </c>
      <c r="BE230" s="384"/>
      <c r="BF230" s="385"/>
      <c r="BG230" s="385"/>
      <c r="BH230" s="377">
        <f>VLOOKUP($B230,'1.วาง งบทดลอง 4 แถว'!$E$5875:$J$6713,3,0)</f>
        <v>93000</v>
      </c>
      <c r="BI230" s="378">
        <f>VLOOKUP($B230,'1.วาง งบทดลอง 4 แถว'!$E$5875:$J$6713,4,0)</f>
        <v>0</v>
      </c>
      <c r="BJ230" s="378">
        <f>VLOOKUP($B230,'1.วาง งบทดลอง 4 แถว'!$E$5875:$J$6713,5,0)</f>
        <v>971510.5</v>
      </c>
      <c r="BK230" s="379">
        <f>VLOOKUP($B230,'1.วาง งบทดลอง 4 แถว'!$E$5875:$J$6713,6,0)</f>
        <v>0</v>
      </c>
      <c r="BL230" s="380">
        <f t="shared" si="31"/>
        <v>971510.5</v>
      </c>
      <c r="BM230" s="385"/>
      <c r="BN230" s="385"/>
      <c r="BO230" s="386"/>
    </row>
    <row r="231" spans="1:67" ht="19.5" customHeight="1">
      <c r="A231" s="374">
        <v>228</v>
      </c>
      <c r="B231" s="375" t="s">
        <v>630</v>
      </c>
      <c r="C231" s="376" t="s">
        <v>402</v>
      </c>
      <c r="D231" s="377">
        <f>VLOOKUP($B231,'1.วาง งบทดลอง 4 แถว'!$E$2:$J$840,3,0)</f>
        <v>0</v>
      </c>
      <c r="E231" s="378">
        <f>VLOOKUP($B231,'1.วาง งบทดลอง 4 แถว'!$E$2:$J$840,4,0)</f>
        <v>0</v>
      </c>
      <c r="F231" s="378">
        <f>VLOOKUP($B231,'1.วาง งบทดลอง 4 แถว'!$E$2:$J$840,5,0)</f>
        <v>0</v>
      </c>
      <c r="G231" s="379">
        <f>VLOOKUP($B231,'1.วาง งบทดลอง 4 แถว'!$E$2:$J$840,6,0)</f>
        <v>0</v>
      </c>
      <c r="H231" s="380">
        <f t="shared" si="24"/>
        <v>0</v>
      </c>
      <c r="I231" s="384"/>
      <c r="J231" s="385"/>
      <c r="K231" s="385"/>
      <c r="L231" s="377">
        <f>VLOOKUP($B231,'1.วาง งบทดลอง 4 แถว'!$E$841:$J$1679,3,0)</f>
        <v>0</v>
      </c>
      <c r="M231" s="378">
        <f>VLOOKUP($B231,'1.วาง งบทดลอง 4 แถว'!$E$841:$J$1679,4,0)</f>
        <v>0</v>
      </c>
      <c r="N231" s="378">
        <f>VLOOKUP($B231,'1.วาง งบทดลอง 4 แถว'!$E$841:$J$1679,5,0)</f>
        <v>12047330</v>
      </c>
      <c r="O231" s="379">
        <f>VLOOKUP($B231,'1.วาง งบทดลอง 4 แถว'!$E$841:$J$1679,6,0)</f>
        <v>0</v>
      </c>
      <c r="P231" s="380">
        <f t="shared" si="25"/>
        <v>12047330</v>
      </c>
      <c r="Q231" s="384"/>
      <c r="R231" s="385"/>
      <c r="S231" s="386"/>
      <c r="T231" s="377">
        <f>VLOOKUP($B231,'1.วาง งบทดลอง 4 แถว'!$E$1680:$J$2518,3,0)</f>
        <v>0</v>
      </c>
      <c r="U231" s="378">
        <f>VLOOKUP($B231,'1.วาง งบทดลอง 4 แถว'!$E$1680:$J$2518,4,0)</f>
        <v>0</v>
      </c>
      <c r="V231" s="378">
        <f>VLOOKUP($B231,'1.วาง งบทดลอง 4 แถว'!$E$1680:$J$2518,5,0)</f>
        <v>11177516</v>
      </c>
      <c r="W231" s="379">
        <f>VLOOKUP($B231,'1.วาง งบทดลอง 4 แถว'!$E$1680:$J$2518,6,0)</f>
        <v>0</v>
      </c>
      <c r="X231" s="380">
        <f t="shared" si="26"/>
        <v>11177516</v>
      </c>
      <c r="Y231" s="385"/>
      <c r="Z231" s="385"/>
      <c r="AA231" s="385"/>
      <c r="AB231" s="377">
        <f>VLOOKUP($B231,'1.วาง งบทดลอง 4 แถว'!$E$2519:$J$3357,3,0)</f>
        <v>0</v>
      </c>
      <c r="AC231" s="378">
        <f>VLOOKUP($B231,'1.วาง งบทดลอง 4 แถว'!$E$2519:$J$3357,4,0)</f>
        <v>0</v>
      </c>
      <c r="AD231" s="378">
        <f>VLOOKUP($B231,'1.วาง งบทดลอง 4 แถว'!$E$2519:$J$3357,5,0)</f>
        <v>10319900</v>
      </c>
      <c r="AE231" s="379">
        <f>VLOOKUP($B231,'1.วาง งบทดลอง 4 แถว'!$E$2519:$J$3357,6,0)</f>
        <v>0</v>
      </c>
      <c r="AF231" s="380">
        <f t="shared" si="27"/>
        <v>10319900</v>
      </c>
      <c r="AG231" s="384"/>
      <c r="AH231" s="385"/>
      <c r="AI231" s="385"/>
      <c r="AJ231" s="377">
        <f>VLOOKUP($B231,'1.วาง งบทดลอง 4 แถว'!$E$3358:$J$4196,3,0)</f>
        <v>0</v>
      </c>
      <c r="AK231" s="378">
        <f>VLOOKUP($B231,'1.วาง งบทดลอง 4 แถว'!$E$3358:$J$4196,4,0)</f>
        <v>0</v>
      </c>
      <c r="AL231" s="378">
        <f>VLOOKUP($B231,'1.วาง งบทดลอง 4 แถว'!$E$3358:$J$4196,5,0)</f>
        <v>9258828</v>
      </c>
      <c r="AM231" s="379">
        <f>VLOOKUP($B231,'1.วาง งบทดลอง 4 แถว'!$E$3358:$J$4196,6,0)</f>
        <v>0</v>
      </c>
      <c r="AN231" s="380">
        <f t="shared" si="28"/>
        <v>9258828</v>
      </c>
      <c r="AO231" s="385"/>
      <c r="AP231" s="385"/>
      <c r="AQ231" s="385"/>
      <c r="AR231" s="377">
        <f>VLOOKUP($B231,'1.วาง งบทดลอง 4 แถว'!$E$4197:$J$5035,3,0)</f>
        <v>0</v>
      </c>
      <c r="AS231" s="378">
        <f>VLOOKUP($B231,'1.วาง งบทดลอง 4 แถว'!$E$4197:$J$5035,4,0)</f>
        <v>0</v>
      </c>
      <c r="AT231" s="378">
        <f>VLOOKUP($B231,'1.วาง งบทดลอง 4 แถว'!$E$4197:$J$5035,5,0)</f>
        <v>8370710</v>
      </c>
      <c r="AU231" s="379">
        <f>VLOOKUP($B231,'1.วาง งบทดลอง 4 แถว'!$E$4197:$J$5035,6,0)</f>
        <v>0</v>
      </c>
      <c r="AV231" s="380">
        <f t="shared" si="29"/>
        <v>8370710</v>
      </c>
      <c r="AW231" s="384"/>
      <c r="AX231" s="385"/>
      <c r="AY231" s="385"/>
      <c r="AZ231" s="377">
        <f>VLOOKUP($B231,'1.วาง งบทดลอง 4 แถว'!$E$5036:$J$5874,3,0)</f>
        <v>0</v>
      </c>
      <c r="BA231" s="378">
        <f>VLOOKUP($B231,'1.วาง งบทดลอง 4 แถว'!$E$5036:$J$5874,4,0)</f>
        <v>0</v>
      </c>
      <c r="BB231" s="378">
        <f>VLOOKUP($B231,'1.วาง งบทดลอง 4 แถว'!$E$5036:$J$5874,5,0)</f>
        <v>4506326.67</v>
      </c>
      <c r="BC231" s="379">
        <f>VLOOKUP($B231,'1.วาง งบทดลอง 4 แถว'!$E$5036:$J$5874,6,0)</f>
        <v>0</v>
      </c>
      <c r="BD231" s="380">
        <f t="shared" si="30"/>
        <v>4506326.67</v>
      </c>
      <c r="BE231" s="384"/>
      <c r="BF231" s="385"/>
      <c r="BG231" s="385"/>
      <c r="BH231" s="377">
        <f>VLOOKUP($B231,'1.วาง งบทดลอง 4 แถว'!$E$5875:$J$6713,3,0)</f>
        <v>0</v>
      </c>
      <c r="BI231" s="378">
        <f>VLOOKUP($B231,'1.วาง งบทดลอง 4 แถว'!$E$5875:$J$6713,4,0)</f>
        <v>0</v>
      </c>
      <c r="BJ231" s="378">
        <f>VLOOKUP($B231,'1.วาง งบทดลอง 4 แถว'!$E$5875:$J$6713,5,0)</f>
        <v>715400</v>
      </c>
      <c r="BK231" s="379">
        <f>VLOOKUP($B231,'1.วาง งบทดลอง 4 แถว'!$E$5875:$J$6713,6,0)</f>
        <v>0</v>
      </c>
      <c r="BL231" s="380">
        <f t="shared" si="31"/>
        <v>715400</v>
      </c>
      <c r="BM231" s="385"/>
      <c r="BN231" s="385"/>
      <c r="BO231" s="386"/>
    </row>
    <row r="232" spans="1:67" s="200" customFormat="1" ht="19.5" customHeight="1">
      <c r="A232" s="374">
        <v>229</v>
      </c>
      <c r="B232" s="395" t="s">
        <v>631</v>
      </c>
      <c r="C232" s="396" t="s">
        <v>107</v>
      </c>
      <c r="D232" s="377">
        <f>VLOOKUP($B232,'1.วาง งบทดลอง 4 แถว'!$E$2:$J$840,3,0)</f>
        <v>0</v>
      </c>
      <c r="E232" s="378">
        <f>VLOOKUP($B232,'1.วาง งบทดลอง 4 แถว'!$E$2:$J$840,4,0)</f>
        <v>0</v>
      </c>
      <c r="F232" s="378">
        <f>VLOOKUP($B232,'1.วาง งบทดลอง 4 แถว'!$E$2:$J$840,5,0)</f>
        <v>5123914.5</v>
      </c>
      <c r="G232" s="379">
        <f>VLOOKUP($B232,'1.วาง งบทดลอง 4 แถว'!$E$2:$J$840,6,0)</f>
        <v>0</v>
      </c>
      <c r="H232" s="380">
        <f t="shared" si="24"/>
        <v>5123914.5</v>
      </c>
      <c r="I232" s="397"/>
      <c r="J232" s="398"/>
      <c r="K232" s="398"/>
      <c r="L232" s="377">
        <f>VLOOKUP($B232,'1.วาง งบทดลอง 4 แถว'!$E$841:$J$1679,3,0)</f>
        <v>0</v>
      </c>
      <c r="M232" s="378">
        <f>VLOOKUP($B232,'1.วาง งบทดลอง 4 แถว'!$E$841:$J$1679,4,0)</f>
        <v>0</v>
      </c>
      <c r="N232" s="378">
        <f>VLOOKUP($B232,'1.วาง งบทดลอง 4 แถว'!$E$841:$J$1679,5,0)</f>
        <v>555798.92000000004</v>
      </c>
      <c r="O232" s="379">
        <f>VLOOKUP($B232,'1.วาง งบทดลอง 4 แถว'!$E$841:$J$1679,6,0)</f>
        <v>0</v>
      </c>
      <c r="P232" s="380">
        <f t="shared" si="25"/>
        <v>555798.92000000004</v>
      </c>
      <c r="Q232" s="397"/>
      <c r="R232" s="398"/>
      <c r="S232" s="399"/>
      <c r="T232" s="377">
        <f>VLOOKUP($B232,'1.วาง งบทดลอง 4 แถว'!$E$1680:$J$2518,3,0)</f>
        <v>20000</v>
      </c>
      <c r="U232" s="378">
        <f>VLOOKUP($B232,'1.วาง งบทดลอง 4 แถว'!$E$1680:$J$2518,4,0)</f>
        <v>0</v>
      </c>
      <c r="V232" s="378">
        <f>VLOOKUP($B232,'1.วาง งบทดลอง 4 แถว'!$E$1680:$J$2518,5,0)</f>
        <v>757212</v>
      </c>
      <c r="W232" s="379">
        <f>VLOOKUP($B232,'1.วาง งบทดลอง 4 แถว'!$E$1680:$J$2518,6,0)</f>
        <v>0</v>
      </c>
      <c r="X232" s="380">
        <f t="shared" si="26"/>
        <v>757212</v>
      </c>
      <c r="Y232" s="398"/>
      <c r="Z232" s="398"/>
      <c r="AA232" s="398"/>
      <c r="AB232" s="377">
        <f>VLOOKUP($B232,'1.วาง งบทดลอง 4 แถว'!$E$2519:$J$3357,3,0)</f>
        <v>0</v>
      </c>
      <c r="AC232" s="378">
        <f>VLOOKUP($B232,'1.วาง งบทดลอง 4 แถว'!$E$2519:$J$3357,4,0)</f>
        <v>0</v>
      </c>
      <c r="AD232" s="378">
        <f>VLOOKUP($B232,'1.วาง งบทดลอง 4 แถว'!$E$2519:$J$3357,5,0)</f>
        <v>4571480</v>
      </c>
      <c r="AE232" s="379">
        <f>VLOOKUP($B232,'1.วาง งบทดลอง 4 แถว'!$E$2519:$J$3357,6,0)</f>
        <v>0</v>
      </c>
      <c r="AF232" s="380">
        <f t="shared" si="27"/>
        <v>4571480</v>
      </c>
      <c r="AG232" s="397"/>
      <c r="AH232" s="398"/>
      <c r="AI232" s="398"/>
      <c r="AJ232" s="377">
        <f>VLOOKUP($B232,'1.วาง งบทดลอง 4 แถว'!$E$3358:$J$4196,3,0)</f>
        <v>0</v>
      </c>
      <c r="AK232" s="378">
        <f>VLOOKUP($B232,'1.วาง งบทดลอง 4 แถว'!$E$3358:$J$4196,4,0)</f>
        <v>0</v>
      </c>
      <c r="AL232" s="378">
        <f>VLOOKUP($B232,'1.วาง งบทดลอง 4 แถว'!$E$3358:$J$4196,5,0)</f>
        <v>3399580</v>
      </c>
      <c r="AM232" s="379">
        <f>VLOOKUP($B232,'1.วาง งบทดลอง 4 แถว'!$E$3358:$J$4196,6,0)</f>
        <v>0</v>
      </c>
      <c r="AN232" s="380">
        <f t="shared" si="28"/>
        <v>3399580</v>
      </c>
      <c r="AO232" s="398"/>
      <c r="AP232" s="398"/>
      <c r="AQ232" s="398"/>
      <c r="AR232" s="377">
        <f>VLOOKUP($B232,'1.วาง งบทดลอง 4 แถว'!$E$4197:$J$5035,3,0)</f>
        <v>0</v>
      </c>
      <c r="AS232" s="378">
        <f>VLOOKUP($B232,'1.วาง งบทดลอง 4 แถว'!$E$4197:$J$5035,4,0)</f>
        <v>0</v>
      </c>
      <c r="AT232" s="378">
        <f>VLOOKUP($B232,'1.วาง งบทดลอง 4 แถว'!$E$4197:$J$5035,5,0)</f>
        <v>8904698.4199999999</v>
      </c>
      <c r="AU232" s="379">
        <f>VLOOKUP($B232,'1.วาง งบทดลอง 4 แถว'!$E$4197:$J$5035,6,0)</f>
        <v>0</v>
      </c>
      <c r="AV232" s="380">
        <f t="shared" si="29"/>
        <v>8904698.4199999999</v>
      </c>
      <c r="AW232" s="397"/>
      <c r="AX232" s="398"/>
      <c r="AY232" s="398"/>
      <c r="AZ232" s="377">
        <f>VLOOKUP($B232,'1.วาง งบทดลอง 4 แถว'!$E$5036:$J$5874,3,0)</f>
        <v>0</v>
      </c>
      <c r="BA232" s="378">
        <f>VLOOKUP($B232,'1.วาง งบทดลอง 4 แถว'!$E$5036:$J$5874,4,0)</f>
        <v>0</v>
      </c>
      <c r="BB232" s="378">
        <f>VLOOKUP($B232,'1.วาง งบทดลอง 4 แถว'!$E$5036:$J$5874,5,0)</f>
        <v>2368887.08</v>
      </c>
      <c r="BC232" s="379">
        <f>VLOOKUP($B232,'1.วาง งบทดลอง 4 แถว'!$E$5036:$J$5874,6,0)</f>
        <v>0</v>
      </c>
      <c r="BD232" s="380">
        <f t="shared" si="30"/>
        <v>2368887.08</v>
      </c>
      <c r="BE232" s="397"/>
      <c r="BF232" s="398"/>
      <c r="BG232" s="398"/>
      <c r="BH232" s="377">
        <f>VLOOKUP($B232,'1.วาง งบทดลอง 4 แถว'!$E$5875:$J$6713,3,0)</f>
        <v>0</v>
      </c>
      <c r="BI232" s="378">
        <f>VLOOKUP($B232,'1.วาง งบทดลอง 4 แถว'!$E$5875:$J$6713,4,0)</f>
        <v>0</v>
      </c>
      <c r="BJ232" s="378">
        <f>VLOOKUP($B232,'1.วาง งบทดลอง 4 แถว'!$E$5875:$J$6713,5,0)</f>
        <v>1465700</v>
      </c>
      <c r="BK232" s="379">
        <f>VLOOKUP($B232,'1.วาง งบทดลอง 4 แถว'!$E$5875:$J$6713,6,0)</f>
        <v>0</v>
      </c>
      <c r="BL232" s="380">
        <f t="shared" si="31"/>
        <v>1465700</v>
      </c>
      <c r="BM232" s="398"/>
      <c r="BN232" s="398"/>
      <c r="BO232" s="399"/>
    </row>
    <row r="233" spans="1:67" ht="19.5" customHeight="1">
      <c r="A233" s="374">
        <v>230</v>
      </c>
      <c r="B233" s="375" t="s">
        <v>632</v>
      </c>
      <c r="C233" s="376" t="s">
        <v>403</v>
      </c>
      <c r="D233" s="377">
        <f>VLOOKUP($B233,'1.วาง งบทดลอง 4 แถว'!$E$2:$J$840,3,0)</f>
        <v>0</v>
      </c>
      <c r="E233" s="378">
        <f>VLOOKUP($B233,'1.วาง งบทดลอง 4 แถว'!$E$2:$J$840,4,0)</f>
        <v>0</v>
      </c>
      <c r="F233" s="378">
        <f>VLOOKUP($B233,'1.วาง งบทดลอง 4 แถว'!$E$2:$J$840,5,0)</f>
        <v>1472790</v>
      </c>
      <c r="G233" s="379">
        <f>VLOOKUP($B233,'1.วาง งบทดลอง 4 แถว'!$E$2:$J$840,6,0)</f>
        <v>0</v>
      </c>
      <c r="H233" s="380">
        <f t="shared" si="24"/>
        <v>1472790</v>
      </c>
      <c r="I233" s="384"/>
      <c r="J233" s="385"/>
      <c r="K233" s="385"/>
      <c r="L233" s="377">
        <f>VLOOKUP($B233,'1.วาง งบทดลอง 4 แถว'!$E$841:$J$1679,3,0)</f>
        <v>0</v>
      </c>
      <c r="M233" s="378">
        <f>VLOOKUP($B233,'1.วาง งบทดลอง 4 แถว'!$E$841:$J$1679,4,0)</f>
        <v>0</v>
      </c>
      <c r="N233" s="378">
        <f>VLOOKUP($B233,'1.วาง งบทดลอง 4 แถว'!$E$841:$J$1679,5,0)</f>
        <v>682970</v>
      </c>
      <c r="O233" s="379">
        <f>VLOOKUP($B233,'1.วาง งบทดลอง 4 แถว'!$E$841:$J$1679,6,0)</f>
        <v>0</v>
      </c>
      <c r="P233" s="380">
        <f t="shared" si="25"/>
        <v>682970</v>
      </c>
      <c r="Q233" s="384"/>
      <c r="R233" s="385"/>
      <c r="S233" s="386"/>
      <c r="T233" s="377">
        <f>VLOOKUP($B233,'1.วาง งบทดลอง 4 แถว'!$E$1680:$J$2518,3,0)</f>
        <v>0</v>
      </c>
      <c r="U233" s="378">
        <f>VLOOKUP($B233,'1.วาง งบทดลอง 4 แถว'!$E$1680:$J$2518,4,0)</f>
        <v>0</v>
      </c>
      <c r="V233" s="378">
        <f>VLOOKUP($B233,'1.วาง งบทดลอง 4 แถว'!$E$1680:$J$2518,5,0)</f>
        <v>1083315</v>
      </c>
      <c r="W233" s="379">
        <f>VLOOKUP($B233,'1.วาง งบทดลอง 4 แถว'!$E$1680:$J$2518,6,0)</f>
        <v>0</v>
      </c>
      <c r="X233" s="380">
        <f t="shared" si="26"/>
        <v>1083315</v>
      </c>
      <c r="Y233" s="385"/>
      <c r="Z233" s="385"/>
      <c r="AA233" s="385"/>
      <c r="AB233" s="377">
        <f>VLOOKUP($B233,'1.วาง งบทดลอง 4 แถว'!$E$2519:$J$3357,3,0)</f>
        <v>0</v>
      </c>
      <c r="AC233" s="378">
        <f>VLOOKUP($B233,'1.วาง งบทดลอง 4 แถว'!$E$2519:$J$3357,4,0)</f>
        <v>0</v>
      </c>
      <c r="AD233" s="378">
        <f>VLOOKUP($B233,'1.วาง งบทดลอง 4 แถว'!$E$2519:$J$3357,5,0)</f>
        <v>1171925</v>
      </c>
      <c r="AE233" s="379">
        <f>VLOOKUP($B233,'1.วาง งบทดลอง 4 แถว'!$E$2519:$J$3357,6,0)</f>
        <v>0</v>
      </c>
      <c r="AF233" s="380">
        <f t="shared" si="27"/>
        <v>1171925</v>
      </c>
      <c r="AG233" s="384"/>
      <c r="AH233" s="385"/>
      <c r="AI233" s="385"/>
      <c r="AJ233" s="377">
        <f>VLOOKUP($B233,'1.วาง งบทดลอง 4 แถว'!$E$3358:$J$4196,3,0)</f>
        <v>0</v>
      </c>
      <c r="AK233" s="378">
        <f>VLOOKUP($B233,'1.วาง งบทดลอง 4 แถว'!$E$3358:$J$4196,4,0)</f>
        <v>0</v>
      </c>
      <c r="AL233" s="378">
        <f>VLOOKUP($B233,'1.วาง งบทดลอง 4 แถว'!$E$3358:$J$4196,5,0)</f>
        <v>980840</v>
      </c>
      <c r="AM233" s="379">
        <f>VLOOKUP($B233,'1.วาง งบทดลอง 4 แถว'!$E$3358:$J$4196,6,0)</f>
        <v>0</v>
      </c>
      <c r="AN233" s="380">
        <f t="shared" si="28"/>
        <v>980840</v>
      </c>
      <c r="AO233" s="385"/>
      <c r="AP233" s="385"/>
      <c r="AQ233" s="385"/>
      <c r="AR233" s="377">
        <f>VLOOKUP($B233,'1.วาง งบทดลอง 4 แถว'!$E$4197:$J$5035,3,0)</f>
        <v>82283</v>
      </c>
      <c r="AS233" s="378">
        <f>VLOOKUP($B233,'1.วาง งบทดลอง 4 แถว'!$E$4197:$J$5035,4,0)</f>
        <v>0</v>
      </c>
      <c r="AT233" s="378">
        <f>VLOOKUP($B233,'1.วาง งบทดลอง 4 แถว'!$E$4197:$J$5035,5,0)</f>
        <v>1069063</v>
      </c>
      <c r="AU233" s="379">
        <f>VLOOKUP($B233,'1.วาง งบทดลอง 4 แถว'!$E$4197:$J$5035,6,0)</f>
        <v>0</v>
      </c>
      <c r="AV233" s="380">
        <f t="shared" si="29"/>
        <v>1069063</v>
      </c>
      <c r="AW233" s="384"/>
      <c r="AX233" s="385"/>
      <c r="AY233" s="385"/>
      <c r="AZ233" s="377">
        <f>VLOOKUP($B233,'1.วาง งบทดลอง 4 แถว'!$E$5036:$J$5874,3,0)</f>
        <v>0</v>
      </c>
      <c r="BA233" s="378">
        <f>VLOOKUP($B233,'1.วาง งบทดลอง 4 แถว'!$E$5036:$J$5874,4,0)</f>
        <v>0</v>
      </c>
      <c r="BB233" s="378">
        <f>VLOOKUP($B233,'1.วาง งบทดลอง 4 แถว'!$E$5036:$J$5874,5,0)</f>
        <v>797414.6</v>
      </c>
      <c r="BC233" s="379">
        <f>VLOOKUP($B233,'1.วาง งบทดลอง 4 แถว'!$E$5036:$J$5874,6,0)</f>
        <v>0</v>
      </c>
      <c r="BD233" s="380">
        <f t="shared" si="30"/>
        <v>797414.6</v>
      </c>
      <c r="BE233" s="384"/>
      <c r="BF233" s="385"/>
      <c r="BG233" s="385"/>
      <c r="BH233" s="377">
        <f>VLOOKUP($B233,'1.วาง งบทดลอง 4 แถว'!$E$5875:$J$6713,3,0)</f>
        <v>0</v>
      </c>
      <c r="BI233" s="378">
        <f>VLOOKUP($B233,'1.วาง งบทดลอง 4 แถว'!$E$5875:$J$6713,4,0)</f>
        <v>0</v>
      </c>
      <c r="BJ233" s="378">
        <f>VLOOKUP($B233,'1.วาง งบทดลอง 4 แถว'!$E$5875:$J$6713,5,0)</f>
        <v>87500</v>
      </c>
      <c r="BK233" s="379">
        <f>VLOOKUP($B233,'1.วาง งบทดลอง 4 แถว'!$E$5875:$J$6713,6,0)</f>
        <v>0</v>
      </c>
      <c r="BL233" s="380">
        <f t="shared" si="31"/>
        <v>87500</v>
      </c>
      <c r="BM233" s="385"/>
      <c r="BN233" s="385"/>
      <c r="BO233" s="386"/>
    </row>
    <row r="234" spans="1:67" ht="19.5" customHeight="1">
      <c r="A234" s="374">
        <v>231</v>
      </c>
      <c r="B234" s="375" t="s">
        <v>633</v>
      </c>
      <c r="C234" s="376" t="s">
        <v>404</v>
      </c>
      <c r="D234" s="377">
        <f>VLOOKUP($B234,'1.วาง งบทดลอง 4 แถว'!$E$2:$J$840,3,0)</f>
        <v>0</v>
      </c>
      <c r="E234" s="378">
        <f>VLOOKUP($B234,'1.วาง งบทดลอง 4 แถว'!$E$2:$J$840,4,0)</f>
        <v>0</v>
      </c>
      <c r="F234" s="378">
        <f>VLOOKUP($B234,'1.วาง งบทดลอง 4 แถว'!$E$2:$J$840,5,0)</f>
        <v>1141004</v>
      </c>
      <c r="G234" s="379">
        <f>VLOOKUP($B234,'1.วาง งบทดลอง 4 แถว'!$E$2:$J$840,6,0)</f>
        <v>0</v>
      </c>
      <c r="H234" s="380">
        <f t="shared" si="24"/>
        <v>1141004</v>
      </c>
      <c r="I234" s="384"/>
      <c r="J234" s="385"/>
      <c r="K234" s="385"/>
      <c r="L234" s="377">
        <f>VLOOKUP($B234,'1.วาง งบทดลอง 4 แถว'!$E$841:$J$1679,3,0)</f>
        <v>0</v>
      </c>
      <c r="M234" s="378">
        <f>VLOOKUP($B234,'1.วาง งบทดลอง 4 แถว'!$E$841:$J$1679,4,0)</f>
        <v>0</v>
      </c>
      <c r="N234" s="378">
        <f>VLOOKUP($B234,'1.วาง งบทดลอง 4 แถว'!$E$841:$J$1679,5,0)</f>
        <v>222190</v>
      </c>
      <c r="O234" s="379">
        <f>VLOOKUP($B234,'1.วาง งบทดลอง 4 แถว'!$E$841:$J$1679,6,0)</f>
        <v>0</v>
      </c>
      <c r="P234" s="380">
        <f t="shared" si="25"/>
        <v>222190</v>
      </c>
      <c r="Q234" s="384"/>
      <c r="R234" s="385"/>
      <c r="S234" s="386"/>
      <c r="T234" s="377">
        <f>VLOOKUP($B234,'1.วาง งบทดลอง 4 แถว'!$E$1680:$J$2518,3,0)</f>
        <v>11500</v>
      </c>
      <c r="U234" s="378">
        <f>VLOOKUP($B234,'1.วาง งบทดลอง 4 แถว'!$E$1680:$J$2518,4,0)</f>
        <v>0</v>
      </c>
      <c r="V234" s="378">
        <f>VLOOKUP($B234,'1.วาง งบทดลอง 4 แถว'!$E$1680:$J$2518,5,0)</f>
        <v>473467</v>
      </c>
      <c r="W234" s="379">
        <f>VLOOKUP($B234,'1.วาง งบทดลอง 4 แถว'!$E$1680:$J$2518,6,0)</f>
        <v>0</v>
      </c>
      <c r="X234" s="380">
        <f t="shared" si="26"/>
        <v>473467</v>
      </c>
      <c r="Y234" s="385"/>
      <c r="Z234" s="385"/>
      <c r="AA234" s="385"/>
      <c r="AB234" s="377">
        <f>VLOOKUP($B234,'1.วาง งบทดลอง 4 แถว'!$E$2519:$J$3357,3,0)</f>
        <v>0</v>
      </c>
      <c r="AC234" s="378">
        <f>VLOOKUP($B234,'1.วาง งบทดลอง 4 แถว'!$E$2519:$J$3357,4,0)</f>
        <v>9000</v>
      </c>
      <c r="AD234" s="378">
        <f>VLOOKUP($B234,'1.วาง งบทดลอง 4 แถว'!$E$2519:$J$3357,5,0)</f>
        <v>90440</v>
      </c>
      <c r="AE234" s="379">
        <f>VLOOKUP($B234,'1.วาง งบทดลอง 4 แถว'!$E$2519:$J$3357,6,0)</f>
        <v>0</v>
      </c>
      <c r="AF234" s="380">
        <f t="shared" si="27"/>
        <v>90440</v>
      </c>
      <c r="AG234" s="384"/>
      <c r="AH234" s="385"/>
      <c r="AI234" s="385"/>
      <c r="AJ234" s="377">
        <f>VLOOKUP($B234,'1.วาง งบทดลอง 4 แถว'!$E$3358:$J$4196,3,0)</f>
        <v>0</v>
      </c>
      <c r="AK234" s="378">
        <f>VLOOKUP($B234,'1.วาง งบทดลอง 4 แถว'!$E$3358:$J$4196,4,0)</f>
        <v>0</v>
      </c>
      <c r="AL234" s="378">
        <f>VLOOKUP($B234,'1.วาง งบทดลอง 4 แถว'!$E$3358:$J$4196,5,0)</f>
        <v>220436</v>
      </c>
      <c r="AM234" s="379">
        <f>VLOOKUP($B234,'1.วาง งบทดลอง 4 แถว'!$E$3358:$J$4196,6,0)</f>
        <v>0</v>
      </c>
      <c r="AN234" s="380">
        <f t="shared" si="28"/>
        <v>220436</v>
      </c>
      <c r="AO234" s="385"/>
      <c r="AP234" s="385"/>
      <c r="AQ234" s="385"/>
      <c r="AR234" s="377">
        <f>VLOOKUP($B234,'1.วาง งบทดลอง 4 แถว'!$E$4197:$J$5035,3,0)</f>
        <v>0</v>
      </c>
      <c r="AS234" s="378">
        <f>VLOOKUP($B234,'1.วาง งบทดลอง 4 แถว'!$E$4197:$J$5035,4,0)</f>
        <v>0</v>
      </c>
      <c r="AT234" s="378">
        <f>VLOOKUP($B234,'1.วาง งบทดลอง 4 แถว'!$E$4197:$J$5035,5,0)</f>
        <v>508822</v>
      </c>
      <c r="AU234" s="379">
        <f>VLOOKUP($B234,'1.วาง งบทดลอง 4 แถว'!$E$4197:$J$5035,6,0)</f>
        <v>0</v>
      </c>
      <c r="AV234" s="380">
        <f t="shared" si="29"/>
        <v>508822</v>
      </c>
      <c r="AW234" s="384"/>
      <c r="AX234" s="385"/>
      <c r="AY234" s="385"/>
      <c r="AZ234" s="377">
        <f>VLOOKUP($B234,'1.วาง งบทดลอง 4 แถว'!$E$5036:$J$5874,3,0)</f>
        <v>0</v>
      </c>
      <c r="BA234" s="378">
        <f>VLOOKUP($B234,'1.วาง งบทดลอง 4 แถว'!$E$5036:$J$5874,4,0)</f>
        <v>0</v>
      </c>
      <c r="BB234" s="378">
        <f>VLOOKUP($B234,'1.วาง งบทดลอง 4 แถว'!$E$5036:$J$5874,5,0)</f>
        <v>772184.24</v>
      </c>
      <c r="BC234" s="379">
        <f>VLOOKUP($B234,'1.วาง งบทดลอง 4 แถว'!$E$5036:$J$5874,6,0)</f>
        <v>0</v>
      </c>
      <c r="BD234" s="380">
        <f t="shared" si="30"/>
        <v>772184.24</v>
      </c>
      <c r="BE234" s="384"/>
      <c r="BF234" s="385"/>
      <c r="BG234" s="385"/>
      <c r="BH234" s="377">
        <f>VLOOKUP($B234,'1.วาง งบทดลอง 4 แถว'!$E$5875:$J$6713,3,0)</f>
        <v>0</v>
      </c>
      <c r="BI234" s="378">
        <f>VLOOKUP($B234,'1.วาง งบทดลอง 4 แถว'!$E$5875:$J$6713,4,0)</f>
        <v>0</v>
      </c>
      <c r="BJ234" s="378">
        <f>VLOOKUP($B234,'1.วาง งบทดลอง 4 แถว'!$E$5875:$J$6713,5,0)</f>
        <v>0</v>
      </c>
      <c r="BK234" s="379">
        <f>VLOOKUP($B234,'1.วาง งบทดลอง 4 แถว'!$E$5875:$J$6713,6,0)</f>
        <v>0</v>
      </c>
      <c r="BL234" s="380">
        <f t="shared" si="31"/>
        <v>0</v>
      </c>
      <c r="BM234" s="385"/>
      <c r="BN234" s="385"/>
      <c r="BO234" s="386"/>
    </row>
    <row r="235" spans="1:67" ht="19.5" customHeight="1">
      <c r="A235" s="374">
        <v>232</v>
      </c>
      <c r="B235" s="375" t="s">
        <v>634</v>
      </c>
      <c r="C235" s="376" t="s">
        <v>405</v>
      </c>
      <c r="D235" s="377">
        <f>VLOOKUP($B235,'1.วาง งบทดลอง 4 แถว'!$E$2:$J$840,3,0)</f>
        <v>0</v>
      </c>
      <c r="E235" s="378">
        <f>VLOOKUP($B235,'1.วาง งบทดลอง 4 แถว'!$E$2:$J$840,4,0)</f>
        <v>0</v>
      </c>
      <c r="F235" s="378">
        <f>VLOOKUP($B235,'1.วาง งบทดลอง 4 แถว'!$E$2:$J$840,5,0)</f>
        <v>140000</v>
      </c>
      <c r="G235" s="379">
        <f>VLOOKUP($B235,'1.วาง งบทดลอง 4 แถว'!$E$2:$J$840,6,0)</f>
        <v>0</v>
      </c>
      <c r="H235" s="380">
        <f t="shared" si="24"/>
        <v>140000</v>
      </c>
      <c r="I235" s="384"/>
      <c r="J235" s="385"/>
      <c r="K235" s="385"/>
      <c r="L235" s="377">
        <f>VLOOKUP($B235,'1.วาง งบทดลอง 4 แถว'!$E$841:$J$1679,3,0)</f>
        <v>0</v>
      </c>
      <c r="M235" s="378">
        <f>VLOOKUP($B235,'1.วาง งบทดลอง 4 แถว'!$E$841:$J$1679,4,0)</f>
        <v>0</v>
      </c>
      <c r="N235" s="378">
        <f>VLOOKUP($B235,'1.วาง งบทดลอง 4 แถว'!$E$841:$J$1679,5,0)</f>
        <v>5990</v>
      </c>
      <c r="O235" s="379">
        <f>VLOOKUP($B235,'1.วาง งบทดลอง 4 แถว'!$E$841:$J$1679,6,0)</f>
        <v>0</v>
      </c>
      <c r="P235" s="380">
        <f t="shared" si="25"/>
        <v>5990</v>
      </c>
      <c r="Q235" s="384"/>
      <c r="R235" s="385"/>
      <c r="S235" s="386"/>
      <c r="T235" s="377">
        <f>VLOOKUP($B235,'1.วาง งบทดลอง 4 แถว'!$E$1680:$J$2518,3,0)</f>
        <v>0</v>
      </c>
      <c r="U235" s="378">
        <f>VLOOKUP($B235,'1.วาง งบทดลอง 4 แถว'!$E$1680:$J$2518,4,0)</f>
        <v>0</v>
      </c>
      <c r="V235" s="378">
        <f>VLOOKUP($B235,'1.วาง งบทดลอง 4 แถว'!$E$1680:$J$2518,5,0)</f>
        <v>52853</v>
      </c>
      <c r="W235" s="379">
        <f>VLOOKUP($B235,'1.วาง งบทดลอง 4 แถว'!$E$1680:$J$2518,6,0)</f>
        <v>0</v>
      </c>
      <c r="X235" s="380">
        <f t="shared" si="26"/>
        <v>52853</v>
      </c>
      <c r="Y235" s="385"/>
      <c r="Z235" s="385"/>
      <c r="AA235" s="385"/>
      <c r="AB235" s="377">
        <f>VLOOKUP($B235,'1.วาง งบทดลอง 4 แถว'!$E$2519:$J$3357,3,0)</f>
        <v>0</v>
      </c>
      <c r="AC235" s="378">
        <f>VLOOKUP($B235,'1.วาง งบทดลอง 4 แถว'!$E$2519:$J$3357,4,0)</f>
        <v>0</v>
      </c>
      <c r="AD235" s="378">
        <f>VLOOKUP($B235,'1.วาง งบทดลอง 4 แถว'!$E$2519:$J$3357,5,0)</f>
        <v>24900</v>
      </c>
      <c r="AE235" s="379">
        <f>VLOOKUP($B235,'1.วาง งบทดลอง 4 แถว'!$E$2519:$J$3357,6,0)</f>
        <v>0</v>
      </c>
      <c r="AF235" s="380">
        <f t="shared" si="27"/>
        <v>24900</v>
      </c>
      <c r="AG235" s="384"/>
      <c r="AH235" s="385"/>
      <c r="AI235" s="385"/>
      <c r="AJ235" s="377">
        <f>VLOOKUP($B235,'1.วาง งบทดลอง 4 แถว'!$E$3358:$J$4196,3,0)</f>
        <v>0</v>
      </c>
      <c r="AK235" s="378">
        <f>VLOOKUP($B235,'1.วาง งบทดลอง 4 แถว'!$E$3358:$J$4196,4,0)</f>
        <v>0</v>
      </c>
      <c r="AL235" s="378">
        <f>VLOOKUP($B235,'1.วาง งบทดลอง 4 แถว'!$E$3358:$J$4196,5,0)</f>
        <v>50000</v>
      </c>
      <c r="AM235" s="379">
        <f>VLOOKUP($B235,'1.วาง งบทดลอง 4 แถว'!$E$3358:$J$4196,6,0)</f>
        <v>0</v>
      </c>
      <c r="AN235" s="380">
        <f t="shared" si="28"/>
        <v>50000</v>
      </c>
      <c r="AO235" s="385"/>
      <c r="AP235" s="385"/>
      <c r="AQ235" s="385"/>
      <c r="AR235" s="377">
        <f>VLOOKUP($B235,'1.วาง งบทดลอง 4 แถว'!$E$4197:$J$5035,3,0)</f>
        <v>0</v>
      </c>
      <c r="AS235" s="378">
        <f>VLOOKUP($B235,'1.วาง งบทดลอง 4 แถว'!$E$4197:$J$5035,4,0)</f>
        <v>0</v>
      </c>
      <c r="AT235" s="378">
        <f>VLOOKUP($B235,'1.วาง งบทดลอง 4 แถว'!$E$4197:$J$5035,5,0)</f>
        <v>98880</v>
      </c>
      <c r="AU235" s="379">
        <f>VLOOKUP($B235,'1.วาง งบทดลอง 4 แถว'!$E$4197:$J$5035,6,0)</f>
        <v>0</v>
      </c>
      <c r="AV235" s="380">
        <f t="shared" si="29"/>
        <v>98880</v>
      </c>
      <c r="AW235" s="384"/>
      <c r="AX235" s="385"/>
      <c r="AY235" s="385"/>
      <c r="AZ235" s="377">
        <f>VLOOKUP($B235,'1.วาง งบทดลอง 4 แถว'!$E$5036:$J$5874,3,0)</f>
        <v>0</v>
      </c>
      <c r="BA235" s="378">
        <f>VLOOKUP($B235,'1.วาง งบทดลอง 4 แถว'!$E$5036:$J$5874,4,0)</f>
        <v>0</v>
      </c>
      <c r="BB235" s="378">
        <f>VLOOKUP($B235,'1.วาง งบทดลอง 4 แถว'!$E$5036:$J$5874,5,0)</f>
        <v>0</v>
      </c>
      <c r="BC235" s="379">
        <f>VLOOKUP($B235,'1.วาง งบทดลอง 4 แถว'!$E$5036:$J$5874,6,0)</f>
        <v>0</v>
      </c>
      <c r="BD235" s="380">
        <f t="shared" si="30"/>
        <v>0</v>
      </c>
      <c r="BE235" s="384"/>
      <c r="BF235" s="385"/>
      <c r="BG235" s="385"/>
      <c r="BH235" s="377">
        <f>VLOOKUP($B235,'1.วาง งบทดลอง 4 แถว'!$E$5875:$J$6713,3,0)</f>
        <v>0</v>
      </c>
      <c r="BI235" s="378">
        <f>VLOOKUP($B235,'1.วาง งบทดลอง 4 แถว'!$E$5875:$J$6713,4,0)</f>
        <v>0</v>
      </c>
      <c r="BJ235" s="378">
        <f>VLOOKUP($B235,'1.วาง งบทดลอง 4 แถว'!$E$5875:$J$6713,5,0)</f>
        <v>0</v>
      </c>
      <c r="BK235" s="379">
        <f>VLOOKUP($B235,'1.วาง งบทดลอง 4 แถว'!$E$5875:$J$6713,6,0)</f>
        <v>0</v>
      </c>
      <c r="BL235" s="380">
        <f t="shared" si="31"/>
        <v>0</v>
      </c>
      <c r="BM235" s="385"/>
      <c r="BN235" s="385"/>
      <c r="BO235" s="386"/>
    </row>
    <row r="236" spans="1:67" ht="19.5" customHeight="1">
      <c r="A236" s="374">
        <v>233</v>
      </c>
      <c r="B236" s="375" t="s">
        <v>635</v>
      </c>
      <c r="C236" s="376" t="s">
        <v>406</v>
      </c>
      <c r="D236" s="377">
        <f>VLOOKUP($B236,'1.วาง งบทดลอง 4 แถว'!$E$2:$J$840,3,0)</f>
        <v>0</v>
      </c>
      <c r="E236" s="378">
        <f>VLOOKUP($B236,'1.วาง งบทดลอง 4 แถว'!$E$2:$J$840,4,0)</f>
        <v>0</v>
      </c>
      <c r="F236" s="378">
        <f>VLOOKUP($B236,'1.วาง งบทดลอง 4 แถว'!$E$2:$J$840,5,0)</f>
        <v>281618256.44999999</v>
      </c>
      <c r="G236" s="379">
        <f>VLOOKUP($B236,'1.วาง งบทดลอง 4 แถว'!$E$2:$J$840,6,0)</f>
        <v>0</v>
      </c>
      <c r="H236" s="380">
        <f t="shared" si="24"/>
        <v>281618256.44999999</v>
      </c>
      <c r="I236" s="384"/>
      <c r="J236" s="385"/>
      <c r="K236" s="385"/>
      <c r="L236" s="377">
        <f>VLOOKUP($B236,'1.วาง งบทดลอง 4 แถว'!$E$841:$J$1679,3,0)</f>
        <v>727000</v>
      </c>
      <c r="M236" s="378">
        <f>VLOOKUP($B236,'1.วาง งบทดลอง 4 แถว'!$E$841:$J$1679,4,0)</f>
        <v>0</v>
      </c>
      <c r="N236" s="378">
        <f>VLOOKUP($B236,'1.วาง งบทดลอง 4 แถว'!$E$841:$J$1679,5,0)</f>
        <v>35627760.020000003</v>
      </c>
      <c r="O236" s="379">
        <f>VLOOKUP($B236,'1.วาง งบทดลอง 4 แถว'!$E$841:$J$1679,6,0)</f>
        <v>0</v>
      </c>
      <c r="P236" s="380">
        <f t="shared" si="25"/>
        <v>35627760.020000003</v>
      </c>
      <c r="Q236" s="384"/>
      <c r="R236" s="385"/>
      <c r="S236" s="386"/>
      <c r="T236" s="377">
        <f>VLOOKUP($B236,'1.วาง งบทดลอง 4 แถว'!$E$1680:$J$2518,3,0)</f>
        <v>1599500</v>
      </c>
      <c r="U236" s="378">
        <f>VLOOKUP($B236,'1.วาง งบทดลอง 4 แถว'!$E$1680:$J$2518,4,0)</f>
        <v>0</v>
      </c>
      <c r="V236" s="378">
        <f>VLOOKUP($B236,'1.วาง งบทดลอง 4 แถว'!$E$1680:$J$2518,5,0)</f>
        <v>30903075</v>
      </c>
      <c r="W236" s="379">
        <f>VLOOKUP($B236,'1.วาง งบทดลอง 4 แถว'!$E$1680:$J$2518,6,0)</f>
        <v>0</v>
      </c>
      <c r="X236" s="380">
        <f t="shared" si="26"/>
        <v>30903075</v>
      </c>
      <c r="Y236" s="385"/>
      <c r="Z236" s="385"/>
      <c r="AA236" s="385"/>
      <c r="AB236" s="377">
        <f>VLOOKUP($B236,'1.วาง งบทดลอง 4 แถว'!$E$2519:$J$3357,3,0)</f>
        <v>1422180</v>
      </c>
      <c r="AC236" s="378">
        <f>VLOOKUP($B236,'1.วาง งบทดลอง 4 แถว'!$E$2519:$J$3357,4,0)</f>
        <v>0</v>
      </c>
      <c r="AD236" s="378">
        <f>VLOOKUP($B236,'1.วาง งบทดลอง 4 แถว'!$E$2519:$J$3357,5,0)</f>
        <v>96274480.739999995</v>
      </c>
      <c r="AE236" s="379">
        <f>VLOOKUP($B236,'1.วาง งบทดลอง 4 แถว'!$E$2519:$J$3357,6,0)</f>
        <v>0</v>
      </c>
      <c r="AF236" s="380">
        <f t="shared" si="27"/>
        <v>96274480.739999995</v>
      </c>
      <c r="AG236" s="384"/>
      <c r="AH236" s="385"/>
      <c r="AI236" s="385"/>
      <c r="AJ236" s="377">
        <f>VLOOKUP($B236,'1.วาง งบทดลอง 4 แถว'!$E$3358:$J$4196,3,0)</f>
        <v>426000</v>
      </c>
      <c r="AK236" s="378">
        <f>VLOOKUP($B236,'1.วาง งบทดลอง 4 แถว'!$E$3358:$J$4196,4,0)</f>
        <v>0</v>
      </c>
      <c r="AL236" s="378">
        <f>VLOOKUP($B236,'1.วาง งบทดลอง 4 แถว'!$E$3358:$J$4196,5,0)</f>
        <v>27456332.600000001</v>
      </c>
      <c r="AM236" s="379">
        <f>VLOOKUP($B236,'1.วาง งบทดลอง 4 แถว'!$E$3358:$J$4196,6,0)</f>
        <v>0</v>
      </c>
      <c r="AN236" s="380">
        <f t="shared" si="28"/>
        <v>27456332.600000001</v>
      </c>
      <c r="AO236" s="385"/>
      <c r="AP236" s="385"/>
      <c r="AQ236" s="385"/>
      <c r="AR236" s="377">
        <f>VLOOKUP($B236,'1.วาง งบทดลอง 4 แถว'!$E$4197:$J$5035,3,0)</f>
        <v>70000</v>
      </c>
      <c r="AS236" s="378">
        <f>VLOOKUP($B236,'1.วาง งบทดลอง 4 แถว'!$E$4197:$J$5035,4,0)</f>
        <v>0</v>
      </c>
      <c r="AT236" s="378">
        <f>VLOOKUP($B236,'1.วาง งบทดลอง 4 แถว'!$E$4197:$J$5035,5,0)</f>
        <v>42389750.32</v>
      </c>
      <c r="AU236" s="379">
        <f>VLOOKUP($B236,'1.วาง งบทดลอง 4 แถว'!$E$4197:$J$5035,6,0)</f>
        <v>0</v>
      </c>
      <c r="AV236" s="380">
        <f t="shared" si="29"/>
        <v>42389750.32</v>
      </c>
      <c r="AW236" s="384"/>
      <c r="AX236" s="385"/>
      <c r="AY236" s="385"/>
      <c r="AZ236" s="377">
        <f>VLOOKUP($B236,'1.วาง งบทดลอง 4 แถว'!$E$5036:$J$5874,3,0)</f>
        <v>670000</v>
      </c>
      <c r="BA236" s="378">
        <f>VLOOKUP($B236,'1.วาง งบทดลอง 4 แถว'!$E$5036:$J$5874,4,0)</f>
        <v>543500</v>
      </c>
      <c r="BB236" s="378">
        <f>VLOOKUP($B236,'1.วาง งบทดลอง 4 แถว'!$E$5036:$J$5874,5,0)</f>
        <v>21774334.350000001</v>
      </c>
      <c r="BC236" s="379">
        <f>VLOOKUP($B236,'1.วาง งบทดลอง 4 แถว'!$E$5036:$J$5874,6,0)</f>
        <v>0</v>
      </c>
      <c r="BD236" s="380">
        <f t="shared" si="30"/>
        <v>21774334.350000001</v>
      </c>
      <c r="BE236" s="384"/>
      <c r="BF236" s="385"/>
      <c r="BG236" s="385"/>
      <c r="BH236" s="377">
        <f>VLOOKUP($B236,'1.วาง งบทดลอง 4 แถว'!$E$5875:$J$6713,3,0)</f>
        <v>0</v>
      </c>
      <c r="BI236" s="378">
        <f>VLOOKUP($B236,'1.วาง งบทดลอง 4 แถว'!$E$5875:$J$6713,4,0)</f>
        <v>0</v>
      </c>
      <c r="BJ236" s="378">
        <f>VLOOKUP($B236,'1.วาง งบทดลอง 4 แถว'!$E$5875:$J$6713,5,0)</f>
        <v>8661600</v>
      </c>
      <c r="BK236" s="379">
        <f>VLOOKUP($B236,'1.วาง งบทดลอง 4 แถว'!$E$5875:$J$6713,6,0)</f>
        <v>0</v>
      </c>
      <c r="BL236" s="380">
        <f t="shared" si="31"/>
        <v>8661600</v>
      </c>
      <c r="BM236" s="385"/>
      <c r="BN236" s="385"/>
      <c r="BO236" s="386"/>
    </row>
    <row r="237" spans="1:67" ht="19.5" customHeight="1">
      <c r="A237" s="374">
        <v>234</v>
      </c>
      <c r="B237" s="375" t="s">
        <v>636</v>
      </c>
      <c r="C237" s="376" t="s">
        <v>108</v>
      </c>
      <c r="D237" s="377">
        <f>VLOOKUP($B237,'1.วาง งบทดลอง 4 แถว'!$E$2:$J$840,3,0)</f>
        <v>0</v>
      </c>
      <c r="E237" s="378">
        <f>VLOOKUP($B237,'1.วาง งบทดลอง 4 แถว'!$E$2:$J$840,4,0)</f>
        <v>0</v>
      </c>
      <c r="F237" s="378">
        <f>VLOOKUP($B237,'1.วาง งบทดลอง 4 แถว'!$E$2:$J$840,5,0)</f>
        <v>14332178.460000001</v>
      </c>
      <c r="G237" s="379">
        <f>VLOOKUP($B237,'1.วาง งบทดลอง 4 แถว'!$E$2:$J$840,6,0)</f>
        <v>0</v>
      </c>
      <c r="H237" s="380">
        <f t="shared" si="24"/>
        <v>14332178.460000001</v>
      </c>
      <c r="I237" s="384"/>
      <c r="J237" s="385"/>
      <c r="K237" s="385"/>
      <c r="L237" s="377">
        <f>VLOOKUP($B237,'1.วาง งบทดลอง 4 แถว'!$E$841:$J$1679,3,0)</f>
        <v>0</v>
      </c>
      <c r="M237" s="378">
        <f>VLOOKUP($B237,'1.วาง งบทดลอง 4 แถว'!$E$841:$J$1679,4,0)</f>
        <v>0</v>
      </c>
      <c r="N237" s="378">
        <f>VLOOKUP($B237,'1.วาง งบทดลอง 4 แถว'!$E$841:$J$1679,5,0)</f>
        <v>8754003.1300000008</v>
      </c>
      <c r="O237" s="379">
        <f>VLOOKUP($B237,'1.วาง งบทดลอง 4 แถว'!$E$841:$J$1679,6,0)</f>
        <v>0</v>
      </c>
      <c r="P237" s="380">
        <f t="shared" si="25"/>
        <v>8754003.1300000008</v>
      </c>
      <c r="Q237" s="384"/>
      <c r="R237" s="385"/>
      <c r="S237" s="386"/>
      <c r="T237" s="377">
        <f>VLOOKUP($B237,'1.วาง งบทดลอง 4 แถว'!$E$1680:$J$2518,3,0)</f>
        <v>131790</v>
      </c>
      <c r="U237" s="378">
        <f>VLOOKUP($B237,'1.วาง งบทดลอง 4 แถว'!$E$1680:$J$2518,4,0)</f>
        <v>0</v>
      </c>
      <c r="V237" s="378">
        <f>VLOOKUP($B237,'1.วาง งบทดลอง 4 แถว'!$E$1680:$J$2518,5,0)</f>
        <v>5063244</v>
      </c>
      <c r="W237" s="379">
        <f>VLOOKUP($B237,'1.วาง งบทดลอง 4 แถว'!$E$1680:$J$2518,6,0)</f>
        <v>0</v>
      </c>
      <c r="X237" s="380">
        <f t="shared" si="26"/>
        <v>5063244</v>
      </c>
      <c r="Y237" s="385"/>
      <c r="Z237" s="385"/>
      <c r="AA237" s="385"/>
      <c r="AB237" s="377">
        <f>VLOOKUP($B237,'1.วาง งบทดลอง 4 แถว'!$E$2519:$J$3357,3,0)</f>
        <v>0</v>
      </c>
      <c r="AC237" s="378">
        <f>VLOOKUP($B237,'1.วาง งบทดลอง 4 แถว'!$E$2519:$J$3357,4,0)</f>
        <v>0</v>
      </c>
      <c r="AD237" s="378">
        <f>VLOOKUP($B237,'1.วาง งบทดลอง 4 แถว'!$E$2519:$J$3357,5,0)</f>
        <v>5957315.2000000002</v>
      </c>
      <c r="AE237" s="379">
        <f>VLOOKUP($B237,'1.วาง งบทดลอง 4 แถว'!$E$2519:$J$3357,6,0)</f>
        <v>0</v>
      </c>
      <c r="AF237" s="380">
        <f t="shared" si="27"/>
        <v>5957315.2000000002</v>
      </c>
      <c r="AG237" s="384"/>
      <c r="AH237" s="385"/>
      <c r="AI237" s="385"/>
      <c r="AJ237" s="377">
        <f>VLOOKUP($B237,'1.วาง งบทดลอง 4 แถว'!$E$3358:$J$4196,3,0)</f>
        <v>0</v>
      </c>
      <c r="AK237" s="378">
        <f>VLOOKUP($B237,'1.วาง งบทดลอง 4 แถว'!$E$3358:$J$4196,4,0)</f>
        <v>0</v>
      </c>
      <c r="AL237" s="378">
        <f>VLOOKUP($B237,'1.วาง งบทดลอง 4 แถว'!$E$3358:$J$4196,5,0)</f>
        <v>8072572</v>
      </c>
      <c r="AM237" s="379">
        <f>VLOOKUP($B237,'1.วาง งบทดลอง 4 แถว'!$E$3358:$J$4196,6,0)</f>
        <v>0</v>
      </c>
      <c r="AN237" s="380">
        <f t="shared" si="28"/>
        <v>8072572</v>
      </c>
      <c r="AO237" s="385"/>
      <c r="AP237" s="385"/>
      <c r="AQ237" s="385"/>
      <c r="AR237" s="377">
        <f>VLOOKUP($B237,'1.วาง งบทดลอง 4 แถว'!$E$4197:$J$5035,3,0)</f>
        <v>0</v>
      </c>
      <c r="AS237" s="378">
        <f>VLOOKUP($B237,'1.วาง งบทดลอง 4 แถว'!$E$4197:$J$5035,4,0)</f>
        <v>0</v>
      </c>
      <c r="AT237" s="378">
        <f>VLOOKUP($B237,'1.วาง งบทดลอง 4 แถว'!$E$4197:$J$5035,5,0)</f>
        <v>6848613.0199999996</v>
      </c>
      <c r="AU237" s="379">
        <f>VLOOKUP($B237,'1.วาง งบทดลอง 4 แถว'!$E$4197:$J$5035,6,0)</f>
        <v>0</v>
      </c>
      <c r="AV237" s="380">
        <f t="shared" si="29"/>
        <v>6848613.0199999996</v>
      </c>
      <c r="AW237" s="384"/>
      <c r="AX237" s="385"/>
      <c r="AY237" s="385"/>
      <c r="AZ237" s="377">
        <f>VLOOKUP($B237,'1.วาง งบทดลอง 4 แถว'!$E$5036:$J$5874,3,0)</f>
        <v>230050</v>
      </c>
      <c r="BA237" s="378">
        <f>VLOOKUP($B237,'1.วาง งบทดลอง 4 แถว'!$E$5036:$J$5874,4,0)</f>
        <v>0</v>
      </c>
      <c r="BB237" s="378">
        <f>VLOOKUP($B237,'1.วาง งบทดลอง 4 แถว'!$E$5036:$J$5874,5,0)</f>
        <v>9148820.7699999996</v>
      </c>
      <c r="BC237" s="379">
        <f>VLOOKUP($B237,'1.วาง งบทดลอง 4 แถว'!$E$5036:$J$5874,6,0)</f>
        <v>0</v>
      </c>
      <c r="BD237" s="380">
        <f t="shared" si="30"/>
        <v>9148820.7699999996</v>
      </c>
      <c r="BE237" s="384"/>
      <c r="BF237" s="385"/>
      <c r="BG237" s="385"/>
      <c r="BH237" s="377">
        <f>VLOOKUP($B237,'1.วาง งบทดลอง 4 แถว'!$E$5875:$J$6713,3,0)</f>
        <v>0</v>
      </c>
      <c r="BI237" s="378">
        <f>VLOOKUP($B237,'1.วาง งบทดลอง 4 แถว'!$E$5875:$J$6713,4,0)</f>
        <v>0</v>
      </c>
      <c r="BJ237" s="378">
        <f>VLOOKUP($B237,'1.วาง งบทดลอง 4 แถว'!$E$5875:$J$6713,5,0)</f>
        <v>1493200</v>
      </c>
      <c r="BK237" s="379">
        <f>VLOOKUP($B237,'1.วาง งบทดลอง 4 แถว'!$E$5875:$J$6713,6,0)</f>
        <v>0</v>
      </c>
      <c r="BL237" s="380">
        <f t="shared" si="31"/>
        <v>1493200</v>
      </c>
      <c r="BM237" s="385"/>
      <c r="BN237" s="385"/>
      <c r="BO237" s="386"/>
    </row>
    <row r="238" spans="1:67" ht="19.5" customHeight="1">
      <c r="A238" s="374">
        <v>235</v>
      </c>
      <c r="B238" s="375" t="s">
        <v>637</v>
      </c>
      <c r="C238" s="376" t="s">
        <v>407</v>
      </c>
      <c r="D238" s="377">
        <f>VLOOKUP($B238,'1.วาง งบทดลอง 4 แถว'!$E$2:$J$840,3,0)</f>
        <v>0</v>
      </c>
      <c r="E238" s="378">
        <f>VLOOKUP($B238,'1.วาง งบทดลอง 4 แถว'!$E$2:$J$840,4,0)</f>
        <v>0</v>
      </c>
      <c r="F238" s="378">
        <f>VLOOKUP($B238,'1.วาง งบทดลอง 4 แถว'!$E$2:$J$840,5,0)</f>
        <v>6751374.5</v>
      </c>
      <c r="G238" s="379">
        <f>VLOOKUP($B238,'1.วาง งบทดลอง 4 แถว'!$E$2:$J$840,6,0)</f>
        <v>0</v>
      </c>
      <c r="H238" s="380">
        <f t="shared" si="24"/>
        <v>6751374.5</v>
      </c>
      <c r="I238" s="384"/>
      <c r="J238" s="385"/>
      <c r="K238" s="385"/>
      <c r="L238" s="377">
        <f>VLOOKUP($B238,'1.วาง งบทดลอง 4 แถว'!$E$841:$J$1679,3,0)</f>
        <v>75525</v>
      </c>
      <c r="M238" s="378">
        <f>VLOOKUP($B238,'1.วาง งบทดลอง 4 แถว'!$E$841:$J$1679,4,0)</f>
        <v>0</v>
      </c>
      <c r="N238" s="378">
        <f>VLOOKUP($B238,'1.วาง งบทดลอง 4 แถว'!$E$841:$J$1679,5,0)</f>
        <v>3552259.8</v>
      </c>
      <c r="O238" s="379">
        <f>VLOOKUP($B238,'1.วาง งบทดลอง 4 แถว'!$E$841:$J$1679,6,0)</f>
        <v>0</v>
      </c>
      <c r="P238" s="380">
        <f t="shared" si="25"/>
        <v>3552259.8</v>
      </c>
      <c r="Q238" s="384"/>
      <c r="R238" s="385"/>
      <c r="S238" s="386"/>
      <c r="T238" s="377">
        <f>VLOOKUP($B238,'1.วาง งบทดลอง 4 แถว'!$E$1680:$J$2518,3,0)</f>
        <v>553600</v>
      </c>
      <c r="U238" s="378">
        <f>VLOOKUP($B238,'1.วาง งบทดลอง 4 แถว'!$E$1680:$J$2518,4,0)</f>
        <v>0</v>
      </c>
      <c r="V238" s="378">
        <f>VLOOKUP($B238,'1.วาง งบทดลอง 4 แถว'!$E$1680:$J$2518,5,0)</f>
        <v>3123576</v>
      </c>
      <c r="W238" s="379">
        <f>VLOOKUP($B238,'1.วาง งบทดลอง 4 แถว'!$E$1680:$J$2518,6,0)</f>
        <v>0</v>
      </c>
      <c r="X238" s="380">
        <f t="shared" si="26"/>
        <v>3123576</v>
      </c>
      <c r="Y238" s="385"/>
      <c r="Z238" s="385"/>
      <c r="AA238" s="385"/>
      <c r="AB238" s="377">
        <f>VLOOKUP($B238,'1.วาง งบทดลอง 4 แถว'!$E$2519:$J$3357,3,0)</f>
        <v>0</v>
      </c>
      <c r="AC238" s="378">
        <f>VLOOKUP($B238,'1.วาง งบทดลอง 4 แถว'!$E$2519:$J$3357,4,0)</f>
        <v>0</v>
      </c>
      <c r="AD238" s="378">
        <f>VLOOKUP($B238,'1.วาง งบทดลอง 4 แถว'!$E$2519:$J$3357,5,0)</f>
        <v>3884736.3</v>
      </c>
      <c r="AE238" s="379">
        <f>VLOOKUP($B238,'1.วาง งบทดลอง 4 แถว'!$E$2519:$J$3357,6,0)</f>
        <v>0</v>
      </c>
      <c r="AF238" s="380">
        <f t="shared" si="27"/>
        <v>3884736.3</v>
      </c>
      <c r="AG238" s="384"/>
      <c r="AH238" s="385"/>
      <c r="AI238" s="385"/>
      <c r="AJ238" s="377">
        <f>VLOOKUP($B238,'1.วาง งบทดลอง 4 แถว'!$E$3358:$J$4196,3,0)</f>
        <v>0</v>
      </c>
      <c r="AK238" s="378">
        <f>VLOOKUP($B238,'1.วาง งบทดลอง 4 แถว'!$E$3358:$J$4196,4,0)</f>
        <v>0</v>
      </c>
      <c r="AL238" s="378">
        <f>VLOOKUP($B238,'1.วาง งบทดลอง 4 แถว'!$E$3358:$J$4196,5,0)</f>
        <v>2330494</v>
      </c>
      <c r="AM238" s="379">
        <f>VLOOKUP($B238,'1.วาง งบทดลอง 4 แถว'!$E$3358:$J$4196,6,0)</f>
        <v>0</v>
      </c>
      <c r="AN238" s="380">
        <f t="shared" si="28"/>
        <v>2330494</v>
      </c>
      <c r="AO238" s="385"/>
      <c r="AP238" s="385"/>
      <c r="AQ238" s="385"/>
      <c r="AR238" s="377">
        <f>VLOOKUP($B238,'1.วาง งบทดลอง 4 แถว'!$E$4197:$J$5035,3,0)</f>
        <v>0</v>
      </c>
      <c r="AS238" s="378">
        <f>VLOOKUP($B238,'1.วาง งบทดลอง 4 แถว'!$E$4197:$J$5035,4,0)</f>
        <v>0</v>
      </c>
      <c r="AT238" s="378">
        <f>VLOOKUP($B238,'1.วาง งบทดลอง 4 แถว'!$E$4197:$J$5035,5,0)</f>
        <v>2943440</v>
      </c>
      <c r="AU238" s="379">
        <f>VLOOKUP($B238,'1.วาง งบทดลอง 4 แถว'!$E$4197:$J$5035,6,0)</f>
        <v>0</v>
      </c>
      <c r="AV238" s="380">
        <f t="shared" si="29"/>
        <v>2943440</v>
      </c>
      <c r="AW238" s="384"/>
      <c r="AX238" s="385"/>
      <c r="AY238" s="385"/>
      <c r="AZ238" s="377">
        <f>VLOOKUP($B238,'1.วาง งบทดลอง 4 แถว'!$E$5036:$J$5874,3,0)</f>
        <v>0</v>
      </c>
      <c r="BA238" s="378">
        <f>VLOOKUP($B238,'1.วาง งบทดลอง 4 แถว'!$E$5036:$J$5874,4,0)</f>
        <v>0</v>
      </c>
      <c r="BB238" s="378">
        <f>VLOOKUP($B238,'1.วาง งบทดลอง 4 แถว'!$E$5036:$J$5874,5,0)</f>
        <v>1886768.44</v>
      </c>
      <c r="BC238" s="379">
        <f>VLOOKUP($B238,'1.วาง งบทดลอง 4 แถว'!$E$5036:$J$5874,6,0)</f>
        <v>0</v>
      </c>
      <c r="BD238" s="380">
        <f t="shared" si="30"/>
        <v>1886768.44</v>
      </c>
      <c r="BE238" s="384"/>
      <c r="BF238" s="385"/>
      <c r="BG238" s="385"/>
      <c r="BH238" s="377">
        <f>VLOOKUP($B238,'1.วาง งบทดลอง 4 แถว'!$E$5875:$J$6713,3,0)</f>
        <v>20660</v>
      </c>
      <c r="BI238" s="378">
        <f>VLOOKUP($B238,'1.วาง งบทดลอง 4 แถว'!$E$5875:$J$6713,4,0)</f>
        <v>0</v>
      </c>
      <c r="BJ238" s="378">
        <f>VLOOKUP($B238,'1.วาง งบทดลอง 4 แถว'!$E$5875:$J$6713,5,0)</f>
        <v>571550</v>
      </c>
      <c r="BK238" s="379">
        <f>VLOOKUP($B238,'1.วาง งบทดลอง 4 แถว'!$E$5875:$J$6713,6,0)</f>
        <v>0</v>
      </c>
      <c r="BL238" s="380">
        <f t="shared" si="31"/>
        <v>571550</v>
      </c>
      <c r="BM238" s="385"/>
      <c r="BN238" s="385"/>
      <c r="BO238" s="386"/>
    </row>
    <row r="239" spans="1:67" ht="19.5" customHeight="1">
      <c r="A239" s="374">
        <v>236</v>
      </c>
      <c r="B239" s="375" t="s">
        <v>638</v>
      </c>
      <c r="C239" s="376" t="s">
        <v>109</v>
      </c>
      <c r="D239" s="377">
        <f>VLOOKUP($B239,'1.วาง งบทดลอง 4 แถว'!$E$2:$J$840,3,0)</f>
        <v>0</v>
      </c>
      <c r="E239" s="378">
        <f>VLOOKUP($B239,'1.วาง งบทดลอง 4 แถว'!$E$2:$J$840,4,0)</f>
        <v>0</v>
      </c>
      <c r="F239" s="378">
        <f>VLOOKUP($B239,'1.วาง งบทดลอง 4 แถว'!$E$2:$J$840,5,0)</f>
        <v>138333.47</v>
      </c>
      <c r="G239" s="379">
        <f>VLOOKUP($B239,'1.วาง งบทดลอง 4 แถว'!$E$2:$J$840,6,0)</f>
        <v>0</v>
      </c>
      <c r="H239" s="380">
        <f t="shared" si="24"/>
        <v>138333.47</v>
      </c>
      <c r="I239" s="384"/>
      <c r="J239" s="385"/>
      <c r="K239" s="385"/>
      <c r="L239" s="377">
        <f>VLOOKUP($B239,'1.วาง งบทดลอง 4 แถว'!$E$841:$J$1679,3,0)</f>
        <v>0</v>
      </c>
      <c r="M239" s="378">
        <f>VLOOKUP($B239,'1.วาง งบทดลอง 4 แถว'!$E$841:$J$1679,4,0)</f>
        <v>0</v>
      </c>
      <c r="N239" s="378">
        <f>VLOOKUP($B239,'1.วาง งบทดลอง 4 แถว'!$E$841:$J$1679,5,0)</f>
        <v>110510</v>
      </c>
      <c r="O239" s="379">
        <f>VLOOKUP($B239,'1.วาง งบทดลอง 4 แถว'!$E$841:$J$1679,6,0)</f>
        <v>0</v>
      </c>
      <c r="P239" s="380">
        <f t="shared" si="25"/>
        <v>110510</v>
      </c>
      <c r="Q239" s="384"/>
      <c r="R239" s="385"/>
      <c r="S239" s="386"/>
      <c r="T239" s="377">
        <f>VLOOKUP($B239,'1.วาง งบทดลอง 4 แถว'!$E$1680:$J$2518,3,0)</f>
        <v>0</v>
      </c>
      <c r="U239" s="378">
        <f>VLOOKUP($B239,'1.วาง งบทดลอง 4 แถว'!$E$1680:$J$2518,4,0)</f>
        <v>0</v>
      </c>
      <c r="V239" s="378">
        <f>VLOOKUP($B239,'1.วาง งบทดลอง 4 แถว'!$E$1680:$J$2518,5,0)</f>
        <v>345808</v>
      </c>
      <c r="W239" s="379">
        <f>VLOOKUP($B239,'1.วาง งบทดลอง 4 แถว'!$E$1680:$J$2518,6,0)</f>
        <v>0</v>
      </c>
      <c r="X239" s="380">
        <f t="shared" si="26"/>
        <v>345808</v>
      </c>
      <c r="Y239" s="385"/>
      <c r="Z239" s="385"/>
      <c r="AA239" s="385"/>
      <c r="AB239" s="377">
        <f>VLOOKUP($B239,'1.วาง งบทดลอง 4 แถว'!$E$2519:$J$3357,3,0)</f>
        <v>0</v>
      </c>
      <c r="AC239" s="378">
        <f>VLOOKUP($B239,'1.วาง งบทดลอง 4 แถว'!$E$2519:$J$3357,4,0)</f>
        <v>0</v>
      </c>
      <c r="AD239" s="378">
        <f>VLOOKUP($B239,'1.วาง งบทดลอง 4 แถว'!$E$2519:$J$3357,5,0)</f>
        <v>0</v>
      </c>
      <c r="AE239" s="379">
        <f>VLOOKUP($B239,'1.วาง งบทดลอง 4 แถว'!$E$2519:$J$3357,6,0)</f>
        <v>0</v>
      </c>
      <c r="AF239" s="380">
        <f t="shared" si="27"/>
        <v>0</v>
      </c>
      <c r="AG239" s="384"/>
      <c r="AH239" s="385"/>
      <c r="AI239" s="385"/>
      <c r="AJ239" s="377">
        <f>VLOOKUP($B239,'1.วาง งบทดลอง 4 แถว'!$E$3358:$J$4196,3,0)</f>
        <v>0</v>
      </c>
      <c r="AK239" s="378">
        <f>VLOOKUP($B239,'1.วาง งบทดลอง 4 แถว'!$E$3358:$J$4196,4,0)</f>
        <v>0</v>
      </c>
      <c r="AL239" s="378">
        <f>VLOOKUP($B239,'1.วาง งบทดลอง 4 แถว'!$E$3358:$J$4196,5,0)</f>
        <v>145132.5</v>
      </c>
      <c r="AM239" s="379">
        <f>VLOOKUP($B239,'1.วาง งบทดลอง 4 แถว'!$E$3358:$J$4196,6,0)</f>
        <v>0</v>
      </c>
      <c r="AN239" s="380">
        <f t="shared" si="28"/>
        <v>145132.5</v>
      </c>
      <c r="AO239" s="385"/>
      <c r="AP239" s="385"/>
      <c r="AQ239" s="385"/>
      <c r="AR239" s="377">
        <f>VLOOKUP($B239,'1.วาง งบทดลอง 4 แถว'!$E$4197:$J$5035,3,0)</f>
        <v>0</v>
      </c>
      <c r="AS239" s="378">
        <f>VLOOKUP($B239,'1.วาง งบทดลอง 4 แถว'!$E$4197:$J$5035,4,0)</f>
        <v>0</v>
      </c>
      <c r="AT239" s="378">
        <f>VLOOKUP($B239,'1.วาง งบทดลอง 4 แถว'!$E$4197:$J$5035,5,0)</f>
        <v>787202.38</v>
      </c>
      <c r="AU239" s="379">
        <f>VLOOKUP($B239,'1.วาง งบทดลอง 4 แถว'!$E$4197:$J$5035,6,0)</f>
        <v>0</v>
      </c>
      <c r="AV239" s="380">
        <f t="shared" si="29"/>
        <v>787202.38</v>
      </c>
      <c r="AW239" s="384"/>
      <c r="AX239" s="385"/>
      <c r="AY239" s="385"/>
      <c r="AZ239" s="377">
        <f>VLOOKUP($B239,'1.วาง งบทดลอง 4 แถว'!$E$5036:$J$5874,3,0)</f>
        <v>0</v>
      </c>
      <c r="BA239" s="378">
        <f>VLOOKUP($B239,'1.วาง งบทดลอง 4 แถว'!$E$5036:$J$5874,4,0)</f>
        <v>0</v>
      </c>
      <c r="BB239" s="378">
        <f>VLOOKUP($B239,'1.วาง งบทดลอง 4 แถว'!$E$5036:$J$5874,5,0)</f>
        <v>20800</v>
      </c>
      <c r="BC239" s="379">
        <f>VLOOKUP($B239,'1.วาง งบทดลอง 4 แถว'!$E$5036:$J$5874,6,0)</f>
        <v>0</v>
      </c>
      <c r="BD239" s="380">
        <f t="shared" si="30"/>
        <v>20800</v>
      </c>
      <c r="BE239" s="384"/>
      <c r="BF239" s="385"/>
      <c r="BG239" s="385"/>
      <c r="BH239" s="377">
        <f>VLOOKUP($B239,'1.วาง งบทดลอง 4 แถว'!$E$5875:$J$6713,3,0)</f>
        <v>0</v>
      </c>
      <c r="BI239" s="378">
        <f>VLOOKUP($B239,'1.วาง งบทดลอง 4 แถว'!$E$5875:$J$6713,4,0)</f>
        <v>0</v>
      </c>
      <c r="BJ239" s="378">
        <f>VLOOKUP($B239,'1.วาง งบทดลอง 4 แถว'!$E$5875:$J$6713,5,0)</f>
        <v>0</v>
      </c>
      <c r="BK239" s="379">
        <f>VLOOKUP($B239,'1.วาง งบทดลอง 4 แถว'!$E$5875:$J$6713,6,0)</f>
        <v>0</v>
      </c>
      <c r="BL239" s="380">
        <f t="shared" si="31"/>
        <v>0</v>
      </c>
      <c r="BM239" s="385"/>
      <c r="BN239" s="385"/>
      <c r="BO239" s="386"/>
    </row>
    <row r="240" spans="1:67" ht="19.5" customHeight="1">
      <c r="A240" s="374">
        <v>237</v>
      </c>
      <c r="B240" s="375" t="s">
        <v>639</v>
      </c>
      <c r="C240" s="376" t="s">
        <v>110</v>
      </c>
      <c r="D240" s="377">
        <f>VLOOKUP($B240,'1.วาง งบทดลอง 4 แถว'!$E$2:$J$840,3,0)</f>
        <v>0</v>
      </c>
      <c r="E240" s="378">
        <f>VLOOKUP($B240,'1.วาง งบทดลอง 4 แถว'!$E$2:$J$840,4,0)</f>
        <v>46666.04</v>
      </c>
      <c r="F240" s="378">
        <f>VLOOKUP($B240,'1.วาง งบทดลอง 4 แถว'!$E$2:$J$840,5,0)</f>
        <v>0</v>
      </c>
      <c r="G240" s="379">
        <f>VLOOKUP($B240,'1.วาง งบทดลอง 4 แถว'!$E$2:$J$840,6,0)</f>
        <v>12314107.970000001</v>
      </c>
      <c r="H240" s="380">
        <f t="shared" si="24"/>
        <v>-12314107.970000001</v>
      </c>
      <c r="I240" s="384"/>
      <c r="J240" s="385"/>
      <c r="K240" s="385"/>
      <c r="L240" s="377">
        <f>VLOOKUP($B240,'1.วาง งบทดลอง 4 แถว'!$E$841:$J$1679,3,0)</f>
        <v>0</v>
      </c>
      <c r="M240" s="378">
        <f>VLOOKUP($B240,'1.วาง งบทดลอง 4 แถว'!$E$841:$J$1679,4,0)</f>
        <v>31392.44</v>
      </c>
      <c r="N240" s="378">
        <f>VLOOKUP($B240,'1.วาง งบทดลอง 4 แถว'!$E$841:$J$1679,5,0)</f>
        <v>0</v>
      </c>
      <c r="O240" s="379">
        <f>VLOOKUP($B240,'1.วาง งบทดลอง 4 แถว'!$E$841:$J$1679,6,0)</f>
        <v>7484617.5599999996</v>
      </c>
      <c r="P240" s="380">
        <f t="shared" si="25"/>
        <v>-7484617.5599999996</v>
      </c>
      <c r="Q240" s="384"/>
      <c r="R240" s="385"/>
      <c r="S240" s="386"/>
      <c r="T240" s="377">
        <f>VLOOKUP($B240,'1.วาง งบทดลอง 4 แถว'!$E$1680:$J$2518,3,0)</f>
        <v>0</v>
      </c>
      <c r="U240" s="378">
        <f>VLOOKUP($B240,'1.วาง งบทดลอง 4 แถว'!$E$1680:$J$2518,4,0)</f>
        <v>84202.21</v>
      </c>
      <c r="V240" s="378">
        <f>VLOOKUP($B240,'1.วาง งบทดลอง 4 แถว'!$E$1680:$J$2518,5,0)</f>
        <v>0</v>
      </c>
      <c r="W240" s="379">
        <f>VLOOKUP($B240,'1.วาง งบทดลอง 4 แถว'!$E$1680:$J$2518,6,0)</f>
        <v>5913533.5499999998</v>
      </c>
      <c r="X240" s="380">
        <f t="shared" si="26"/>
        <v>-5913533.5499999998</v>
      </c>
      <c r="Y240" s="385"/>
      <c r="Z240" s="385"/>
      <c r="AA240" s="385"/>
      <c r="AB240" s="377">
        <f>VLOOKUP($B240,'1.วาง งบทดลอง 4 แถว'!$E$2519:$J$3357,3,0)</f>
        <v>0</v>
      </c>
      <c r="AC240" s="378">
        <f>VLOOKUP($B240,'1.วาง งบทดลอง 4 แถว'!$E$2519:$J$3357,4,0)</f>
        <v>23836.68</v>
      </c>
      <c r="AD240" s="378">
        <f>VLOOKUP($B240,'1.วาง งบทดลอง 4 แถว'!$E$2519:$J$3357,5,0)</f>
        <v>0</v>
      </c>
      <c r="AE240" s="379">
        <f>VLOOKUP($B240,'1.วาง งบทดลอง 4 แถว'!$E$2519:$J$3357,6,0)</f>
        <v>6469702.5300000003</v>
      </c>
      <c r="AF240" s="380">
        <f t="shared" si="27"/>
        <v>-6469702.5300000003</v>
      </c>
      <c r="AG240" s="384"/>
      <c r="AH240" s="385"/>
      <c r="AI240" s="385"/>
      <c r="AJ240" s="377">
        <f>VLOOKUP($B240,'1.วาง งบทดลอง 4 แถว'!$E$3358:$J$4196,3,0)</f>
        <v>0</v>
      </c>
      <c r="AK240" s="378">
        <f>VLOOKUP($B240,'1.วาง งบทดลอง 4 แถว'!$E$3358:$J$4196,4,0)</f>
        <v>25689.61</v>
      </c>
      <c r="AL240" s="378">
        <f>VLOOKUP($B240,'1.วาง งบทดลอง 4 แถว'!$E$3358:$J$4196,5,0)</f>
        <v>0</v>
      </c>
      <c r="AM240" s="379">
        <f>VLOOKUP($B240,'1.วาง งบทดลอง 4 แถว'!$E$3358:$J$4196,6,0)</f>
        <v>3085327.96</v>
      </c>
      <c r="AN240" s="380">
        <f t="shared" si="28"/>
        <v>-3085327.96</v>
      </c>
      <c r="AO240" s="385"/>
      <c r="AP240" s="385"/>
      <c r="AQ240" s="385"/>
      <c r="AR240" s="377">
        <f>VLOOKUP($B240,'1.วาง งบทดลอง 4 แถว'!$E$4197:$J$5035,3,0)</f>
        <v>0</v>
      </c>
      <c r="AS240" s="378">
        <f>VLOOKUP($B240,'1.วาง งบทดลอง 4 แถว'!$E$4197:$J$5035,4,0)</f>
        <v>65313.2</v>
      </c>
      <c r="AT240" s="378">
        <f>VLOOKUP($B240,'1.วาง งบทดลอง 4 แถว'!$E$4197:$J$5035,5,0)</f>
        <v>0</v>
      </c>
      <c r="AU240" s="379">
        <f>VLOOKUP($B240,'1.วาง งบทดลอง 4 แถว'!$E$4197:$J$5035,6,0)</f>
        <v>6789685.7199999997</v>
      </c>
      <c r="AV240" s="380">
        <f t="shared" si="29"/>
        <v>-6789685.7199999997</v>
      </c>
      <c r="AW240" s="384"/>
      <c r="AX240" s="385"/>
      <c r="AY240" s="385"/>
      <c r="AZ240" s="377">
        <f>VLOOKUP($B240,'1.วาง งบทดลอง 4 แถว'!$E$5036:$J$5874,3,0)</f>
        <v>0</v>
      </c>
      <c r="BA240" s="378">
        <f>VLOOKUP($B240,'1.วาง งบทดลอง 4 แถว'!$E$5036:$J$5874,4,0)</f>
        <v>56273.33</v>
      </c>
      <c r="BB240" s="378">
        <f>VLOOKUP($B240,'1.วาง งบทดลอง 4 แถว'!$E$5036:$J$5874,5,0)</f>
        <v>0</v>
      </c>
      <c r="BC240" s="379">
        <f>VLOOKUP($B240,'1.วาง งบทดลอง 4 แถว'!$E$5036:$J$5874,6,0)</f>
        <v>4690255.55</v>
      </c>
      <c r="BD240" s="380">
        <f t="shared" si="30"/>
        <v>-4690255.55</v>
      </c>
      <c r="BE240" s="384"/>
      <c r="BF240" s="385"/>
      <c r="BG240" s="385"/>
      <c r="BH240" s="377">
        <f>VLOOKUP($B240,'1.วาง งบทดลอง 4 แถว'!$E$5875:$J$6713,3,0)</f>
        <v>0</v>
      </c>
      <c r="BI240" s="378">
        <f>VLOOKUP($B240,'1.วาง งบทดลอง 4 แถว'!$E$5875:$J$6713,4,0)</f>
        <v>24405.279999999999</v>
      </c>
      <c r="BJ240" s="378">
        <f>VLOOKUP($B240,'1.วาง งบทดลอง 4 แถว'!$E$5875:$J$6713,5,0)</f>
        <v>0</v>
      </c>
      <c r="BK240" s="379">
        <f>VLOOKUP($B240,'1.วาง งบทดลอง 4 แถว'!$E$5875:$J$6713,6,0)</f>
        <v>594561.56000000006</v>
      </c>
      <c r="BL240" s="380">
        <f t="shared" si="31"/>
        <v>-594561.56000000006</v>
      </c>
      <c r="BM240" s="385"/>
      <c r="BN240" s="385"/>
      <c r="BO240" s="386"/>
    </row>
    <row r="241" spans="1:67" ht="19.5" customHeight="1">
      <c r="A241" s="374">
        <v>238</v>
      </c>
      <c r="B241" s="375" t="s">
        <v>640</v>
      </c>
      <c r="C241" s="376" t="s">
        <v>111</v>
      </c>
      <c r="D241" s="377">
        <f>VLOOKUP($B241,'1.วาง งบทดลอง 4 แถว'!$E$2:$J$840,3,0)</f>
        <v>0</v>
      </c>
      <c r="E241" s="378">
        <f>VLOOKUP($B241,'1.วาง งบทดลอง 4 แถว'!$E$2:$J$840,4,0)</f>
        <v>0</v>
      </c>
      <c r="F241" s="378">
        <f>VLOOKUP($B241,'1.วาง งบทดลอง 4 แถว'!$E$2:$J$840,5,0)</f>
        <v>0</v>
      </c>
      <c r="G241" s="379">
        <f>VLOOKUP($B241,'1.วาง งบทดลอง 4 แถว'!$E$2:$J$840,6,0)</f>
        <v>0</v>
      </c>
      <c r="H241" s="380">
        <f t="shared" si="24"/>
        <v>0</v>
      </c>
      <c r="I241" s="384"/>
      <c r="J241" s="385"/>
      <c r="K241" s="385"/>
      <c r="L241" s="377">
        <f>VLOOKUP($B241,'1.วาง งบทดลอง 4 แถว'!$E$841:$J$1679,3,0)</f>
        <v>0</v>
      </c>
      <c r="M241" s="378">
        <f>VLOOKUP($B241,'1.วาง งบทดลอง 4 แถว'!$E$841:$J$1679,4,0)</f>
        <v>57316.67</v>
      </c>
      <c r="N241" s="378">
        <f>VLOOKUP($B241,'1.วาง งบทดลอง 4 แถว'!$E$841:$J$1679,5,0)</f>
        <v>0</v>
      </c>
      <c r="O241" s="379">
        <f>VLOOKUP($B241,'1.วาง งบทดลอง 4 แถว'!$E$841:$J$1679,6,0)</f>
        <v>10822703.380000001</v>
      </c>
      <c r="P241" s="380">
        <f t="shared" si="25"/>
        <v>-10822703.380000001</v>
      </c>
      <c r="Q241" s="384"/>
      <c r="R241" s="385"/>
      <c r="S241" s="386"/>
      <c r="T241" s="377">
        <f>VLOOKUP($B241,'1.วาง งบทดลอง 4 แถว'!$E$1680:$J$2518,3,0)</f>
        <v>0</v>
      </c>
      <c r="U241" s="378">
        <f>VLOOKUP($B241,'1.วาง งบทดลอง 4 แถว'!$E$1680:$J$2518,4,0)</f>
        <v>85133.43</v>
      </c>
      <c r="V241" s="378">
        <f>VLOOKUP($B241,'1.วาง งบทดลอง 4 แถว'!$E$1680:$J$2518,5,0)</f>
        <v>0</v>
      </c>
      <c r="W241" s="379">
        <f>VLOOKUP($B241,'1.วาง งบทดลอง 4 แถว'!$E$1680:$J$2518,6,0)</f>
        <v>8839590.0700000003</v>
      </c>
      <c r="X241" s="380">
        <f t="shared" si="26"/>
        <v>-8839590.0700000003</v>
      </c>
      <c r="Y241" s="385"/>
      <c r="Z241" s="385"/>
      <c r="AA241" s="385"/>
      <c r="AB241" s="377">
        <f>VLOOKUP($B241,'1.วาง งบทดลอง 4 แถว'!$E$2519:$J$3357,3,0)</f>
        <v>0</v>
      </c>
      <c r="AC241" s="378">
        <f>VLOOKUP($B241,'1.วาง งบทดลอง 4 แถว'!$E$2519:$J$3357,4,0)</f>
        <v>64006.65</v>
      </c>
      <c r="AD241" s="378">
        <f>VLOOKUP($B241,'1.วาง งบทดลอง 4 แถว'!$E$2519:$J$3357,5,0)</f>
        <v>0</v>
      </c>
      <c r="AE241" s="379">
        <f>VLOOKUP($B241,'1.วาง งบทดลอง 4 แถว'!$E$2519:$J$3357,6,0)</f>
        <v>7632339.6900000004</v>
      </c>
      <c r="AF241" s="380">
        <f t="shared" si="27"/>
        <v>-7632339.6900000004</v>
      </c>
      <c r="AG241" s="384"/>
      <c r="AH241" s="385"/>
      <c r="AI241" s="385"/>
      <c r="AJ241" s="377">
        <f>VLOOKUP($B241,'1.วาง งบทดลอง 4 แถว'!$E$3358:$J$4196,3,0)</f>
        <v>0</v>
      </c>
      <c r="AK241" s="378">
        <f>VLOOKUP($B241,'1.วาง งบทดลอง 4 แถว'!$E$3358:$J$4196,4,0)</f>
        <v>38073.33</v>
      </c>
      <c r="AL241" s="378">
        <f>VLOOKUP($B241,'1.วาง งบทดลอง 4 แถว'!$E$3358:$J$4196,5,0)</f>
        <v>0</v>
      </c>
      <c r="AM241" s="379">
        <f>VLOOKUP($B241,'1.วาง งบทดลอง 4 แถว'!$E$3358:$J$4196,6,0)</f>
        <v>7343314.2999999998</v>
      </c>
      <c r="AN241" s="380">
        <f t="shared" si="28"/>
        <v>-7343314.2999999998</v>
      </c>
      <c r="AO241" s="385"/>
      <c r="AP241" s="385"/>
      <c r="AQ241" s="385"/>
      <c r="AR241" s="377">
        <f>VLOOKUP($B241,'1.วาง งบทดลอง 4 แถว'!$E$4197:$J$5035,3,0)</f>
        <v>0</v>
      </c>
      <c r="AS241" s="378">
        <f>VLOOKUP($B241,'1.วาง งบทดลอง 4 แถว'!$E$4197:$J$5035,4,0)</f>
        <v>16160</v>
      </c>
      <c r="AT241" s="378">
        <f>VLOOKUP($B241,'1.วาง งบทดลอง 4 แถว'!$E$4197:$J$5035,5,0)</f>
        <v>0</v>
      </c>
      <c r="AU241" s="379">
        <f>VLOOKUP($B241,'1.วาง งบทดลอง 4 แถว'!$E$4197:$J$5035,6,0)</f>
        <v>8118505.9100000001</v>
      </c>
      <c r="AV241" s="380">
        <f t="shared" si="29"/>
        <v>-8118505.9100000001</v>
      </c>
      <c r="AW241" s="384"/>
      <c r="AX241" s="385"/>
      <c r="AY241" s="385"/>
      <c r="AZ241" s="377">
        <f>VLOOKUP($B241,'1.วาง งบทดลอง 4 แถว'!$E$5036:$J$5874,3,0)</f>
        <v>0</v>
      </c>
      <c r="BA241" s="378">
        <f>VLOOKUP($B241,'1.วาง งบทดลอง 4 แถว'!$E$5036:$J$5874,4,0)</f>
        <v>44533.33</v>
      </c>
      <c r="BB241" s="378">
        <f>VLOOKUP($B241,'1.วาง งบทดลอง 4 แถว'!$E$5036:$J$5874,5,0)</f>
        <v>0</v>
      </c>
      <c r="BC241" s="379">
        <f>VLOOKUP($B241,'1.วาง งบทดลอง 4 แถว'!$E$5036:$J$5874,6,0)</f>
        <v>2511989.33</v>
      </c>
      <c r="BD241" s="380">
        <f t="shared" si="30"/>
        <v>-2511989.33</v>
      </c>
      <c r="BE241" s="384"/>
      <c r="BF241" s="385"/>
      <c r="BG241" s="385"/>
      <c r="BH241" s="377">
        <f>VLOOKUP($B241,'1.วาง งบทดลอง 4 แถว'!$E$5875:$J$6713,3,0)</f>
        <v>0</v>
      </c>
      <c r="BI241" s="378">
        <f>VLOOKUP($B241,'1.วาง งบทดลอง 4 แถว'!$E$5875:$J$6713,4,0)</f>
        <v>11923.33</v>
      </c>
      <c r="BJ241" s="378">
        <f>VLOOKUP($B241,'1.วาง งบทดลอง 4 แถว'!$E$5875:$J$6713,5,0)</f>
        <v>0</v>
      </c>
      <c r="BK241" s="379">
        <f>VLOOKUP($B241,'1.วาง งบทดลอง 4 แถว'!$E$5875:$J$6713,6,0)</f>
        <v>488856.54</v>
      </c>
      <c r="BL241" s="380">
        <f t="shared" si="31"/>
        <v>-488856.54</v>
      </c>
      <c r="BM241" s="385"/>
      <c r="BN241" s="385"/>
      <c r="BO241" s="386"/>
    </row>
    <row r="242" spans="1:67" ht="19.5" customHeight="1">
      <c r="A242" s="374">
        <v>239</v>
      </c>
      <c r="B242" s="375" t="s">
        <v>641</v>
      </c>
      <c r="C242" s="376" t="s">
        <v>112</v>
      </c>
      <c r="D242" s="377">
        <f>VLOOKUP($B242,'1.วาง งบทดลอง 4 แถว'!$E$2:$J$840,3,0)</f>
        <v>0</v>
      </c>
      <c r="E242" s="378">
        <f>VLOOKUP($B242,'1.วาง งบทดลอง 4 แถว'!$E$2:$J$840,4,0)</f>
        <v>59120.92</v>
      </c>
      <c r="F242" s="378">
        <f>VLOOKUP($B242,'1.วาง งบทดลอง 4 แถว'!$E$2:$J$840,5,0)</f>
        <v>0</v>
      </c>
      <c r="G242" s="379">
        <f>VLOOKUP($B242,'1.วาง งบทดลอง 4 แถว'!$E$2:$J$840,6,0)</f>
        <v>3618522.06</v>
      </c>
      <c r="H242" s="380">
        <f t="shared" si="24"/>
        <v>-3618522.06</v>
      </c>
      <c r="I242" s="384"/>
      <c r="J242" s="385"/>
      <c r="K242" s="385"/>
      <c r="L242" s="377">
        <f>VLOOKUP($B242,'1.วาง งบทดลอง 4 แถว'!$E$841:$J$1679,3,0)</f>
        <v>0</v>
      </c>
      <c r="M242" s="378">
        <f>VLOOKUP($B242,'1.วาง งบทดลอง 4 แถว'!$E$841:$J$1679,4,0)</f>
        <v>0</v>
      </c>
      <c r="N242" s="378">
        <f>VLOOKUP($B242,'1.วาง งบทดลอง 4 แถว'!$E$841:$J$1679,5,0)</f>
        <v>0</v>
      </c>
      <c r="O242" s="379">
        <f>VLOOKUP($B242,'1.วาง งบทดลอง 4 แถว'!$E$841:$J$1679,6,0)</f>
        <v>555766.9</v>
      </c>
      <c r="P242" s="380">
        <f t="shared" si="25"/>
        <v>-555766.9</v>
      </c>
      <c r="Q242" s="384"/>
      <c r="R242" s="385"/>
      <c r="S242" s="386"/>
      <c r="T242" s="377">
        <f>VLOOKUP($B242,'1.วาง งบทดลอง 4 แถว'!$E$1680:$J$2518,3,0)</f>
        <v>0</v>
      </c>
      <c r="U242" s="378">
        <f>VLOOKUP($B242,'1.วาง งบทดลอง 4 แถว'!$E$1680:$J$2518,4,0)</f>
        <v>7933.33</v>
      </c>
      <c r="V242" s="378">
        <f>VLOOKUP($B242,'1.วาง งบทดลอง 4 แถว'!$E$1680:$J$2518,5,0)</f>
        <v>0</v>
      </c>
      <c r="W242" s="379">
        <f>VLOOKUP($B242,'1.วาง งบทดลอง 4 แถว'!$E$1680:$J$2518,6,0)</f>
        <v>312601.99</v>
      </c>
      <c r="X242" s="380">
        <f t="shared" si="26"/>
        <v>-312601.99</v>
      </c>
      <c r="Y242" s="385"/>
      <c r="Z242" s="385"/>
      <c r="AA242" s="385"/>
      <c r="AB242" s="377">
        <f>VLOOKUP($B242,'1.วาง งบทดลอง 4 แถว'!$E$2519:$J$3357,3,0)</f>
        <v>0</v>
      </c>
      <c r="AC242" s="378">
        <f>VLOOKUP($B242,'1.วาง งบทดลอง 4 แถว'!$E$2519:$J$3357,4,0)</f>
        <v>791.66</v>
      </c>
      <c r="AD242" s="378">
        <f>VLOOKUP($B242,'1.วาง งบทดลอง 4 แถว'!$E$2519:$J$3357,5,0)</f>
        <v>0</v>
      </c>
      <c r="AE242" s="379">
        <f>VLOOKUP($B242,'1.วาง งบทดลอง 4 แถว'!$E$2519:$J$3357,6,0)</f>
        <v>4562689.55</v>
      </c>
      <c r="AF242" s="380">
        <f t="shared" si="27"/>
        <v>-4562689.55</v>
      </c>
      <c r="AG242" s="384"/>
      <c r="AH242" s="385"/>
      <c r="AI242" s="385"/>
      <c r="AJ242" s="377">
        <f>VLOOKUP($B242,'1.วาง งบทดลอง 4 แถว'!$E$3358:$J$4196,3,0)</f>
        <v>0</v>
      </c>
      <c r="AK242" s="378">
        <f>VLOOKUP($B242,'1.วาง งบทดลอง 4 แถว'!$E$3358:$J$4196,4,0)</f>
        <v>742.33</v>
      </c>
      <c r="AL242" s="378">
        <f>VLOOKUP($B242,'1.วาง งบทดลอง 4 แถว'!$E$3358:$J$4196,5,0)</f>
        <v>0</v>
      </c>
      <c r="AM242" s="379">
        <f>VLOOKUP($B242,'1.วาง งบทดลอง 4 แถว'!$E$3358:$J$4196,6,0)</f>
        <v>3387544.96</v>
      </c>
      <c r="AN242" s="380">
        <f t="shared" si="28"/>
        <v>-3387544.96</v>
      </c>
      <c r="AO242" s="385"/>
      <c r="AP242" s="385"/>
      <c r="AQ242" s="385"/>
      <c r="AR242" s="377">
        <f>VLOOKUP($B242,'1.วาง งบทดลอง 4 แถว'!$E$4197:$J$5035,3,0)</f>
        <v>0</v>
      </c>
      <c r="AS242" s="378">
        <f>VLOOKUP($B242,'1.วาง งบทดลอง 4 แถว'!$E$4197:$J$5035,4,0)</f>
        <v>100350.37</v>
      </c>
      <c r="AT242" s="378">
        <f>VLOOKUP($B242,'1.วาง งบทดลอง 4 แถว'!$E$4197:$J$5035,5,0)</f>
        <v>0</v>
      </c>
      <c r="AU242" s="379">
        <f>VLOOKUP($B242,'1.วาง งบทดลอง 4 แถว'!$E$4197:$J$5035,6,0)</f>
        <v>4926693.3899999997</v>
      </c>
      <c r="AV242" s="380">
        <f t="shared" si="29"/>
        <v>-4926693.3899999997</v>
      </c>
      <c r="AW242" s="384"/>
      <c r="AX242" s="385"/>
      <c r="AY242" s="385"/>
      <c r="AZ242" s="377">
        <f>VLOOKUP($B242,'1.วาง งบทดลอง 4 แถว'!$E$5036:$J$5874,3,0)</f>
        <v>0</v>
      </c>
      <c r="BA242" s="378">
        <f>VLOOKUP($B242,'1.วาง งบทดลอง 4 แถว'!$E$5036:$J$5874,4,0)</f>
        <v>16166.5</v>
      </c>
      <c r="BB242" s="378">
        <f>VLOOKUP($B242,'1.วาง งบทดลอง 4 แถว'!$E$5036:$J$5874,5,0)</f>
        <v>0</v>
      </c>
      <c r="BC242" s="379">
        <f>VLOOKUP($B242,'1.วาง งบทดลอง 4 แถว'!$E$5036:$J$5874,6,0)</f>
        <v>1693773.89</v>
      </c>
      <c r="BD242" s="380">
        <f t="shared" si="30"/>
        <v>-1693773.89</v>
      </c>
      <c r="BE242" s="384"/>
      <c r="BF242" s="385"/>
      <c r="BG242" s="385"/>
      <c r="BH242" s="377">
        <f>VLOOKUP($B242,'1.วาง งบทดลอง 4 แถว'!$E$5875:$J$6713,3,0)</f>
        <v>0</v>
      </c>
      <c r="BI242" s="378">
        <f>VLOOKUP($B242,'1.วาง งบทดลอง 4 แถว'!$E$5875:$J$6713,4,0)</f>
        <v>8317.2199999999993</v>
      </c>
      <c r="BJ242" s="378">
        <f>VLOOKUP($B242,'1.วาง งบทดลอง 4 แถว'!$E$5875:$J$6713,5,0)</f>
        <v>0</v>
      </c>
      <c r="BK242" s="379">
        <f>VLOOKUP($B242,'1.วาง งบทดลอง 4 แถว'!$E$5875:$J$6713,6,0)</f>
        <v>475801.34</v>
      </c>
      <c r="BL242" s="380">
        <f t="shared" si="31"/>
        <v>-475801.34</v>
      </c>
      <c r="BM242" s="385"/>
      <c r="BN242" s="385"/>
      <c r="BO242" s="386"/>
    </row>
    <row r="243" spans="1:67" s="200" customFormat="1" ht="19.5" customHeight="1">
      <c r="A243" s="374">
        <v>240</v>
      </c>
      <c r="B243" s="395" t="s">
        <v>642</v>
      </c>
      <c r="C243" s="396" t="s">
        <v>113</v>
      </c>
      <c r="D243" s="377">
        <f>VLOOKUP($B243,'1.วาง งบทดลอง 4 แถว'!$E$2:$J$840,3,0)</f>
        <v>0</v>
      </c>
      <c r="E243" s="378">
        <f>VLOOKUP($B243,'1.วาง งบทดลอง 4 แถว'!$E$2:$J$840,4,0)</f>
        <v>8513.83</v>
      </c>
      <c r="F243" s="378">
        <f>VLOOKUP($B243,'1.วาง งบทดลอง 4 แถว'!$E$2:$J$840,5,0)</f>
        <v>0</v>
      </c>
      <c r="G243" s="379">
        <f>VLOOKUP($B243,'1.วาง งบทดลอง 4 แถว'!$E$2:$J$840,6,0)</f>
        <v>1201442.8400000001</v>
      </c>
      <c r="H243" s="380">
        <f t="shared" si="24"/>
        <v>-1201442.8400000001</v>
      </c>
      <c r="I243" s="397"/>
      <c r="J243" s="398"/>
      <c r="K243" s="398"/>
      <c r="L243" s="377">
        <f>VLOOKUP($B243,'1.วาง งบทดลอง 4 แถว'!$E$841:$J$1679,3,0)</f>
        <v>0</v>
      </c>
      <c r="M243" s="378">
        <f>VLOOKUP($B243,'1.วาง งบทดลอง 4 แถว'!$E$841:$J$1679,4,0)</f>
        <v>3541.67</v>
      </c>
      <c r="N243" s="378">
        <f>VLOOKUP($B243,'1.วาง งบทดลอง 4 แถว'!$E$841:$J$1679,5,0)</f>
        <v>0</v>
      </c>
      <c r="O243" s="379">
        <f>VLOOKUP($B243,'1.วาง งบทดลอง 4 แถว'!$E$841:$J$1679,6,0)</f>
        <v>571652.35</v>
      </c>
      <c r="P243" s="380">
        <f t="shared" si="25"/>
        <v>-571652.35</v>
      </c>
      <c r="Q243" s="397"/>
      <c r="R243" s="398"/>
      <c r="S243" s="399"/>
      <c r="T243" s="377">
        <f>VLOOKUP($B243,'1.วาง งบทดลอง 4 แถว'!$E$1680:$J$2518,3,0)</f>
        <v>0</v>
      </c>
      <c r="U243" s="378">
        <f>VLOOKUP($B243,'1.วาง งบทดลอง 4 แถว'!$E$1680:$J$2518,4,0)</f>
        <v>9865.42</v>
      </c>
      <c r="V243" s="378">
        <f>VLOOKUP($B243,'1.วาง งบทดลอง 4 แถว'!$E$1680:$J$2518,5,0)</f>
        <v>0</v>
      </c>
      <c r="W243" s="379">
        <f>VLOOKUP($B243,'1.วาง งบทดลอง 4 แถว'!$E$1680:$J$2518,6,0)</f>
        <v>686020.35</v>
      </c>
      <c r="X243" s="380">
        <f t="shared" si="26"/>
        <v>-686020.35</v>
      </c>
      <c r="Y243" s="398"/>
      <c r="Z243" s="398"/>
      <c r="AA243" s="398"/>
      <c r="AB243" s="377">
        <f>VLOOKUP($B243,'1.วาง งบทดลอง 4 แถว'!$E$2519:$J$3357,3,0)</f>
        <v>0</v>
      </c>
      <c r="AC243" s="378">
        <f>VLOOKUP($B243,'1.วาง งบทดลอง 4 แถว'!$E$2519:$J$3357,4,0)</f>
        <v>3215.12</v>
      </c>
      <c r="AD243" s="378">
        <f>VLOOKUP($B243,'1.วาง งบทดลอง 4 แถว'!$E$2519:$J$3357,5,0)</f>
        <v>0</v>
      </c>
      <c r="AE243" s="379">
        <f>VLOOKUP($B243,'1.วาง งบทดลอง 4 แถว'!$E$2519:$J$3357,6,0)</f>
        <v>1107972.52</v>
      </c>
      <c r="AF243" s="380">
        <f t="shared" si="27"/>
        <v>-1107972.52</v>
      </c>
      <c r="AG243" s="397"/>
      <c r="AH243" s="398"/>
      <c r="AI243" s="398"/>
      <c r="AJ243" s="377">
        <f>VLOOKUP($B243,'1.วาง งบทดลอง 4 แถว'!$E$3358:$J$4196,3,0)</f>
        <v>0</v>
      </c>
      <c r="AK243" s="378">
        <f>VLOOKUP($B243,'1.วาง งบทดลอง 4 แถว'!$E$3358:$J$4196,4,0)</f>
        <v>2879.5</v>
      </c>
      <c r="AL243" s="378">
        <f>VLOOKUP($B243,'1.วาง งบทดลอง 4 แถว'!$E$3358:$J$4196,5,0)</f>
        <v>0</v>
      </c>
      <c r="AM243" s="379">
        <f>VLOOKUP($B243,'1.วาง งบทดลอง 4 แถว'!$E$3358:$J$4196,6,0)</f>
        <v>897052.25</v>
      </c>
      <c r="AN243" s="380">
        <f t="shared" si="28"/>
        <v>-897052.25</v>
      </c>
      <c r="AO243" s="398"/>
      <c r="AP243" s="398"/>
      <c r="AQ243" s="398"/>
      <c r="AR243" s="377">
        <f>VLOOKUP($B243,'1.วาง งบทดลอง 4 แถว'!$E$4197:$J$5035,3,0)</f>
        <v>0</v>
      </c>
      <c r="AS243" s="378">
        <f>VLOOKUP($B243,'1.วาง งบทดลอง 4 แถว'!$E$4197:$J$5035,4,0)</f>
        <v>7837.82</v>
      </c>
      <c r="AT243" s="378">
        <f>VLOOKUP($B243,'1.วาง งบทดลอง 4 แถว'!$E$4197:$J$5035,5,0)</f>
        <v>0</v>
      </c>
      <c r="AU243" s="379">
        <f>VLOOKUP($B243,'1.วาง งบทดลอง 4 แถว'!$E$4197:$J$5035,6,0)</f>
        <v>712447.52</v>
      </c>
      <c r="AV243" s="380">
        <f t="shared" si="29"/>
        <v>-712447.52</v>
      </c>
      <c r="AW243" s="397"/>
      <c r="AX243" s="398"/>
      <c r="AY243" s="398"/>
      <c r="AZ243" s="377">
        <f>VLOOKUP($B243,'1.วาง งบทดลอง 4 แถว'!$E$5036:$J$5874,3,0)</f>
        <v>0</v>
      </c>
      <c r="BA243" s="378">
        <f>VLOOKUP($B243,'1.วาง งบทดลอง 4 แถว'!$E$5036:$J$5874,4,0)</f>
        <v>4318</v>
      </c>
      <c r="BB243" s="378">
        <f>VLOOKUP($B243,'1.วาง งบทดลอง 4 แถว'!$E$5036:$J$5874,5,0)</f>
        <v>0</v>
      </c>
      <c r="BC243" s="379">
        <f>VLOOKUP($B243,'1.วาง งบทดลอง 4 แถว'!$E$5036:$J$5874,6,0)</f>
        <v>603060.56999999995</v>
      </c>
      <c r="BD243" s="380">
        <f t="shared" si="30"/>
        <v>-603060.56999999995</v>
      </c>
      <c r="BE243" s="397"/>
      <c r="BF243" s="398"/>
      <c r="BG243" s="398"/>
      <c r="BH243" s="377">
        <f>VLOOKUP($B243,'1.วาง งบทดลอง 4 แถว'!$E$5875:$J$6713,3,0)</f>
        <v>0</v>
      </c>
      <c r="BI243" s="378">
        <f>VLOOKUP($B243,'1.วาง งบทดลอง 4 แถว'!$E$5875:$J$6713,4,0)</f>
        <v>500</v>
      </c>
      <c r="BJ243" s="378">
        <f>VLOOKUP($B243,'1.วาง งบทดลอง 4 แถว'!$E$5875:$J$6713,5,0)</f>
        <v>0</v>
      </c>
      <c r="BK243" s="379">
        <f>VLOOKUP($B243,'1.วาง งบทดลอง 4 แถว'!$E$5875:$J$6713,6,0)</f>
        <v>72999.81</v>
      </c>
      <c r="BL243" s="380">
        <f t="shared" si="31"/>
        <v>-72999.81</v>
      </c>
      <c r="BM243" s="398"/>
      <c r="BN243" s="398"/>
      <c r="BO243" s="399"/>
    </row>
    <row r="244" spans="1:67" s="200" customFormat="1" ht="19.5" customHeight="1">
      <c r="A244" s="374">
        <v>241</v>
      </c>
      <c r="B244" s="395" t="s">
        <v>643</v>
      </c>
      <c r="C244" s="396" t="s">
        <v>114</v>
      </c>
      <c r="D244" s="377">
        <f>VLOOKUP($B244,'1.วาง งบทดลอง 4 แถว'!$E$2:$J$840,3,0)</f>
        <v>0</v>
      </c>
      <c r="E244" s="378">
        <f>VLOOKUP($B244,'1.วาง งบทดลอง 4 แถว'!$E$2:$J$840,4,0)</f>
        <v>8477.06</v>
      </c>
      <c r="F244" s="378">
        <f>VLOOKUP($B244,'1.วาง งบทดลอง 4 แถว'!$E$2:$J$840,5,0)</f>
        <v>0</v>
      </c>
      <c r="G244" s="379">
        <f>VLOOKUP($B244,'1.วาง งบทดลอง 4 แถว'!$E$2:$J$840,6,0)</f>
        <v>856463.46</v>
      </c>
      <c r="H244" s="380">
        <f t="shared" si="24"/>
        <v>-856463.46</v>
      </c>
      <c r="I244" s="397"/>
      <c r="J244" s="398"/>
      <c r="K244" s="398"/>
      <c r="L244" s="377">
        <f>VLOOKUP($B244,'1.วาง งบทดลอง 4 แถว'!$E$841:$J$1679,3,0)</f>
        <v>0</v>
      </c>
      <c r="M244" s="378">
        <f>VLOOKUP($B244,'1.วาง งบทดลอง 4 แถว'!$E$841:$J$1679,4,0)</f>
        <v>0</v>
      </c>
      <c r="N244" s="378">
        <f>VLOOKUP($B244,'1.วาง งบทดลอง 4 แถว'!$E$841:$J$1679,5,0)</f>
        <v>0</v>
      </c>
      <c r="O244" s="379">
        <f>VLOOKUP($B244,'1.วาง งบทดลอง 4 แถว'!$E$841:$J$1679,6,0)</f>
        <v>222176</v>
      </c>
      <c r="P244" s="380">
        <f t="shared" si="25"/>
        <v>-222176</v>
      </c>
      <c r="Q244" s="397"/>
      <c r="R244" s="398"/>
      <c r="S244" s="399"/>
      <c r="T244" s="377">
        <f>VLOOKUP($B244,'1.วาง งบทดลอง 4 แถว'!$E$1680:$J$2518,3,0)</f>
        <v>0</v>
      </c>
      <c r="U244" s="378">
        <f>VLOOKUP($B244,'1.วาง งบทดลอง 4 แถว'!$E$1680:$J$2518,4,0)</f>
        <v>11151.44</v>
      </c>
      <c r="V244" s="378">
        <f>VLOOKUP($B244,'1.วาง งบทดลอง 4 แถว'!$E$1680:$J$2518,5,0)</f>
        <v>0</v>
      </c>
      <c r="W244" s="379">
        <f>VLOOKUP($B244,'1.วาง งบทดลอง 4 แถว'!$E$1680:$J$2518,6,0)</f>
        <v>206377.38</v>
      </c>
      <c r="X244" s="380">
        <f t="shared" si="26"/>
        <v>-206377.38</v>
      </c>
      <c r="Y244" s="398"/>
      <c r="Z244" s="398"/>
      <c r="AA244" s="398"/>
      <c r="AB244" s="377">
        <f>VLOOKUP($B244,'1.วาง งบทดลอง 4 แถว'!$E$2519:$J$3357,3,0)</f>
        <v>0</v>
      </c>
      <c r="AC244" s="378">
        <f>VLOOKUP($B244,'1.วาง งบทดลอง 4 แถว'!$E$2519:$J$3357,4,0)</f>
        <v>2958.34</v>
      </c>
      <c r="AD244" s="378">
        <f>VLOOKUP($B244,'1.วาง งบทดลอง 4 แถว'!$E$2519:$J$3357,5,0)</f>
        <v>0</v>
      </c>
      <c r="AE244" s="379">
        <f>VLOOKUP($B244,'1.วาง งบทดลอง 4 แถว'!$E$2519:$J$3357,6,0)</f>
        <v>56643.34</v>
      </c>
      <c r="AF244" s="380">
        <f t="shared" si="27"/>
        <v>-56643.34</v>
      </c>
      <c r="AG244" s="397"/>
      <c r="AH244" s="398"/>
      <c r="AI244" s="398"/>
      <c r="AJ244" s="377">
        <f>VLOOKUP($B244,'1.วาง งบทดลอง 4 แถว'!$E$3358:$J$4196,3,0)</f>
        <v>0</v>
      </c>
      <c r="AK244" s="378">
        <f>VLOOKUP($B244,'1.วาง งบทดลอง 4 แถว'!$E$3358:$J$4196,4,0)</f>
        <v>2175.9299999999998</v>
      </c>
      <c r="AL244" s="378">
        <f>VLOOKUP($B244,'1.วาง งบทดลอง 4 แถว'!$E$3358:$J$4196,5,0)</f>
        <v>0</v>
      </c>
      <c r="AM244" s="379">
        <f>VLOOKUP($B244,'1.วาง งบทดลอง 4 แถว'!$E$3358:$J$4196,6,0)</f>
        <v>158256.14000000001</v>
      </c>
      <c r="AN244" s="380">
        <f t="shared" si="28"/>
        <v>-158256.14000000001</v>
      </c>
      <c r="AO244" s="398"/>
      <c r="AP244" s="398"/>
      <c r="AQ244" s="398"/>
      <c r="AR244" s="377">
        <f>VLOOKUP($B244,'1.วาง งบทดลอง 4 แถว'!$E$4197:$J$5035,3,0)</f>
        <v>0</v>
      </c>
      <c r="AS244" s="378">
        <f>VLOOKUP($B244,'1.วาง งบทดลอง 4 แถว'!$E$4197:$J$5035,4,0)</f>
        <v>2996.67</v>
      </c>
      <c r="AT244" s="378">
        <f>VLOOKUP($B244,'1.วาง งบทดลอง 4 แถว'!$E$4197:$J$5035,5,0)</f>
        <v>0</v>
      </c>
      <c r="AU244" s="379">
        <f>VLOOKUP($B244,'1.วาง งบทดลอง 4 แถว'!$E$4197:$J$5035,6,0)</f>
        <v>438274.55</v>
      </c>
      <c r="AV244" s="380">
        <f t="shared" si="29"/>
        <v>-438274.55</v>
      </c>
      <c r="AW244" s="397"/>
      <c r="AX244" s="398"/>
      <c r="AY244" s="398"/>
      <c r="AZ244" s="377">
        <f>VLOOKUP($B244,'1.วาง งบทดลอง 4 แถว'!$E$5036:$J$5874,3,0)</f>
        <v>0</v>
      </c>
      <c r="BA244" s="378">
        <f>VLOOKUP($B244,'1.วาง งบทดลอง 4 แถว'!$E$5036:$J$5874,4,0)</f>
        <v>558.78</v>
      </c>
      <c r="BB244" s="378">
        <f>VLOOKUP($B244,'1.วาง งบทดลอง 4 แถว'!$E$5036:$J$5874,5,0)</f>
        <v>0</v>
      </c>
      <c r="BC244" s="379">
        <f>VLOOKUP($B244,'1.วาง งบทดลอง 4 แถว'!$E$5036:$J$5874,6,0)</f>
        <v>759319.36</v>
      </c>
      <c r="BD244" s="380">
        <f t="shared" si="30"/>
        <v>-759319.36</v>
      </c>
      <c r="BE244" s="397"/>
      <c r="BF244" s="398"/>
      <c r="BG244" s="398"/>
      <c r="BH244" s="377">
        <f>VLOOKUP($B244,'1.วาง งบทดลอง 4 แถว'!$E$5875:$J$6713,3,0)</f>
        <v>0</v>
      </c>
      <c r="BI244" s="378">
        <f>VLOOKUP($B244,'1.วาง งบทดลอง 4 แถว'!$E$5875:$J$6713,4,0)</f>
        <v>0</v>
      </c>
      <c r="BJ244" s="378">
        <f>VLOOKUP($B244,'1.วาง งบทดลอง 4 แถว'!$E$5875:$J$6713,5,0)</f>
        <v>0</v>
      </c>
      <c r="BK244" s="379">
        <f>VLOOKUP($B244,'1.วาง งบทดลอง 4 แถว'!$E$5875:$J$6713,6,0)</f>
        <v>0</v>
      </c>
      <c r="BL244" s="380">
        <f t="shared" si="31"/>
        <v>0</v>
      </c>
      <c r="BM244" s="398"/>
      <c r="BN244" s="398"/>
      <c r="BO244" s="399"/>
    </row>
    <row r="245" spans="1:67" s="200" customFormat="1" ht="19.5" customHeight="1">
      <c r="A245" s="374">
        <v>242</v>
      </c>
      <c r="B245" s="395" t="s">
        <v>644</v>
      </c>
      <c r="C245" s="396" t="s">
        <v>115</v>
      </c>
      <c r="D245" s="377">
        <f>VLOOKUP($B245,'1.วาง งบทดลอง 4 แถว'!$E$2:$J$840,3,0)</f>
        <v>0</v>
      </c>
      <c r="E245" s="378">
        <f>VLOOKUP($B245,'1.วาง งบทดลอง 4 แถว'!$E$2:$J$840,4,0)</f>
        <v>0</v>
      </c>
      <c r="F245" s="378">
        <f>VLOOKUP($B245,'1.วาง งบทดลอง 4 แถว'!$E$2:$J$840,5,0)</f>
        <v>0</v>
      </c>
      <c r="G245" s="379">
        <f>VLOOKUP($B245,'1.วาง งบทดลอง 4 แถว'!$E$2:$J$840,6,0)</f>
        <v>139997</v>
      </c>
      <c r="H245" s="380">
        <f t="shared" si="24"/>
        <v>-139997</v>
      </c>
      <c r="I245" s="397"/>
      <c r="J245" s="398"/>
      <c r="K245" s="398"/>
      <c r="L245" s="377">
        <f>VLOOKUP($B245,'1.วาง งบทดลอง 4 แถว'!$E$841:$J$1679,3,0)</f>
        <v>0</v>
      </c>
      <c r="M245" s="378">
        <f>VLOOKUP($B245,'1.วาง งบทดลอง 4 แถว'!$E$841:$J$1679,4,0)</f>
        <v>0</v>
      </c>
      <c r="N245" s="378">
        <f>VLOOKUP($B245,'1.วาง งบทดลอง 4 แถว'!$E$841:$J$1679,5,0)</f>
        <v>0</v>
      </c>
      <c r="O245" s="379">
        <f>VLOOKUP($B245,'1.วาง งบทดลอง 4 แถว'!$E$841:$J$1679,6,0)</f>
        <v>5989</v>
      </c>
      <c r="P245" s="380">
        <f t="shared" si="25"/>
        <v>-5989</v>
      </c>
      <c r="Q245" s="397"/>
      <c r="R245" s="398"/>
      <c r="S245" s="399"/>
      <c r="T245" s="377">
        <f>VLOOKUP($B245,'1.วาง งบทดลอง 4 แถว'!$E$1680:$J$2518,3,0)</f>
        <v>0</v>
      </c>
      <c r="U245" s="378">
        <f>VLOOKUP($B245,'1.วาง งบทดลอง 4 แถว'!$E$1680:$J$2518,4,0)</f>
        <v>365.5</v>
      </c>
      <c r="V245" s="378">
        <f>VLOOKUP($B245,'1.วาง งบทดลอง 4 แถว'!$E$1680:$J$2518,5,0)</f>
        <v>0</v>
      </c>
      <c r="W245" s="379">
        <f>VLOOKUP($B245,'1.วาง งบทดลอง 4 แถว'!$E$1680:$J$2518,6,0)</f>
        <v>34941.5</v>
      </c>
      <c r="X245" s="380">
        <f t="shared" si="26"/>
        <v>-34941.5</v>
      </c>
      <c r="Y245" s="398"/>
      <c r="Z245" s="398"/>
      <c r="AA245" s="398"/>
      <c r="AB245" s="377">
        <f>VLOOKUP($B245,'1.วาง งบทดลอง 4 แถว'!$E$2519:$J$3357,3,0)</f>
        <v>0</v>
      </c>
      <c r="AC245" s="378">
        <f>VLOOKUP($B245,'1.วาง งบทดลอง 4 แถว'!$E$2519:$J$3357,4,0)</f>
        <v>0</v>
      </c>
      <c r="AD245" s="378">
        <f>VLOOKUP($B245,'1.วาง งบทดลอง 4 แถว'!$E$2519:$J$3357,5,0)</f>
        <v>0</v>
      </c>
      <c r="AE245" s="379">
        <f>VLOOKUP($B245,'1.วาง งบทดลอง 4 แถว'!$E$2519:$J$3357,6,0)</f>
        <v>24897</v>
      </c>
      <c r="AF245" s="380">
        <f t="shared" si="27"/>
        <v>-24897</v>
      </c>
      <c r="AG245" s="397"/>
      <c r="AH245" s="398"/>
      <c r="AI245" s="398"/>
      <c r="AJ245" s="377">
        <f>VLOOKUP($B245,'1.วาง งบทดลอง 4 แถว'!$E$3358:$J$4196,3,0)</f>
        <v>0</v>
      </c>
      <c r="AK245" s="378">
        <f>VLOOKUP($B245,'1.วาง งบทดลอง 4 แถว'!$E$3358:$J$4196,4,0)</f>
        <v>833.33</v>
      </c>
      <c r="AL245" s="378">
        <f>VLOOKUP($B245,'1.วาง งบทดลอง 4 แถว'!$E$3358:$J$4196,5,0)</f>
        <v>0</v>
      </c>
      <c r="AM245" s="379">
        <f>VLOOKUP($B245,'1.วาง งบทดลอง 4 แถว'!$E$3358:$J$4196,6,0)</f>
        <v>19999.93</v>
      </c>
      <c r="AN245" s="380">
        <f t="shared" si="28"/>
        <v>-19999.93</v>
      </c>
      <c r="AO245" s="398"/>
      <c r="AP245" s="398"/>
      <c r="AQ245" s="398"/>
      <c r="AR245" s="377">
        <f>VLOOKUP($B245,'1.วาง งบทดลอง 4 แถว'!$E$4197:$J$5035,3,0)</f>
        <v>0</v>
      </c>
      <c r="AS245" s="378">
        <f>VLOOKUP($B245,'1.วาง งบทดลอง 4 แถว'!$E$4197:$J$5035,4,0)</f>
        <v>1208.33</v>
      </c>
      <c r="AT245" s="378">
        <f>VLOOKUP($B245,'1.วาง งบทดลอง 4 แถว'!$E$4197:$J$5035,5,0)</f>
        <v>0</v>
      </c>
      <c r="AU245" s="379">
        <f>VLOOKUP($B245,'1.วาง งบทดลอง 4 แถว'!$E$4197:$J$5035,6,0)</f>
        <v>65935.69</v>
      </c>
      <c r="AV245" s="380">
        <f t="shared" si="29"/>
        <v>-65935.69</v>
      </c>
      <c r="AW245" s="397"/>
      <c r="AX245" s="398"/>
      <c r="AY245" s="398"/>
      <c r="AZ245" s="377">
        <f>VLOOKUP($B245,'1.วาง งบทดลอง 4 แถว'!$E$5036:$J$5874,3,0)</f>
        <v>0</v>
      </c>
      <c r="BA245" s="378">
        <f>VLOOKUP($B245,'1.วาง งบทดลอง 4 แถว'!$E$5036:$J$5874,4,0)</f>
        <v>0</v>
      </c>
      <c r="BB245" s="378">
        <f>VLOOKUP($B245,'1.วาง งบทดลอง 4 แถว'!$E$5036:$J$5874,5,0)</f>
        <v>0</v>
      </c>
      <c r="BC245" s="379">
        <f>VLOOKUP($B245,'1.วาง งบทดลอง 4 แถว'!$E$5036:$J$5874,6,0)</f>
        <v>0</v>
      </c>
      <c r="BD245" s="380">
        <f t="shared" si="30"/>
        <v>0</v>
      </c>
      <c r="BE245" s="397"/>
      <c r="BF245" s="398"/>
      <c r="BG245" s="398"/>
      <c r="BH245" s="377">
        <f>VLOOKUP($B245,'1.วาง งบทดลอง 4 แถว'!$E$5875:$J$6713,3,0)</f>
        <v>0</v>
      </c>
      <c r="BI245" s="378">
        <f>VLOOKUP($B245,'1.วาง งบทดลอง 4 แถว'!$E$5875:$J$6713,4,0)</f>
        <v>0</v>
      </c>
      <c r="BJ245" s="378">
        <f>VLOOKUP($B245,'1.วาง งบทดลอง 4 แถว'!$E$5875:$J$6713,5,0)</f>
        <v>0</v>
      </c>
      <c r="BK245" s="379">
        <f>VLOOKUP($B245,'1.วาง งบทดลอง 4 แถว'!$E$5875:$J$6713,6,0)</f>
        <v>0</v>
      </c>
      <c r="BL245" s="380">
        <f t="shared" si="31"/>
        <v>0</v>
      </c>
      <c r="BM245" s="398"/>
      <c r="BN245" s="398"/>
      <c r="BO245" s="399"/>
    </row>
    <row r="246" spans="1:67" s="200" customFormat="1" ht="19.5" customHeight="1">
      <c r="A246" s="374">
        <v>243</v>
      </c>
      <c r="B246" s="395" t="s">
        <v>645</v>
      </c>
      <c r="C246" s="396" t="s">
        <v>116</v>
      </c>
      <c r="D246" s="377">
        <f>VLOOKUP($B246,'1.วาง งบทดลอง 4 แถว'!$E$2:$J$840,3,0)</f>
        <v>0</v>
      </c>
      <c r="E246" s="378">
        <f>VLOOKUP($B246,'1.วาง งบทดลอง 4 แถว'!$E$2:$J$840,4,0)</f>
        <v>1407722.2</v>
      </c>
      <c r="F246" s="378">
        <f>VLOOKUP($B246,'1.วาง งบทดลอง 4 แถว'!$E$2:$J$840,5,0)</f>
        <v>0</v>
      </c>
      <c r="G246" s="379">
        <f>VLOOKUP($B246,'1.วาง งบทดลอง 4 แถว'!$E$2:$J$840,6,0)</f>
        <v>255096812.81</v>
      </c>
      <c r="H246" s="380">
        <f t="shared" si="24"/>
        <v>-255096812.81</v>
      </c>
      <c r="I246" s="397"/>
      <c r="J246" s="398"/>
      <c r="K246" s="398"/>
      <c r="L246" s="377">
        <f>VLOOKUP($B246,'1.วาง งบทดลอง 4 แถว'!$E$841:$J$1679,3,0)</f>
        <v>0</v>
      </c>
      <c r="M246" s="378">
        <f>VLOOKUP($B246,'1.วาง งบทดลอง 4 แถว'!$E$841:$J$1679,4,0)</f>
        <v>264126.88</v>
      </c>
      <c r="N246" s="378">
        <f>VLOOKUP($B246,'1.วาง งบทดลอง 4 แถว'!$E$841:$J$1679,5,0)</f>
        <v>0</v>
      </c>
      <c r="O246" s="379">
        <f>VLOOKUP($B246,'1.วาง งบทดลอง 4 แถว'!$E$841:$J$1679,6,0)</f>
        <v>28964159.66</v>
      </c>
      <c r="P246" s="380">
        <f t="shared" si="25"/>
        <v>-28964159.66</v>
      </c>
      <c r="Q246" s="397"/>
      <c r="R246" s="398"/>
      <c r="S246" s="399"/>
      <c r="T246" s="377">
        <f>VLOOKUP($B246,'1.วาง งบทดลอง 4 แถว'!$E$1680:$J$2518,3,0)</f>
        <v>0</v>
      </c>
      <c r="U246" s="378">
        <f>VLOOKUP($B246,'1.วาง งบทดลอง 4 แถว'!$E$1680:$J$2518,4,0)</f>
        <v>192241.67</v>
      </c>
      <c r="V246" s="378">
        <f>VLOOKUP($B246,'1.วาง งบทดลอง 4 แถว'!$E$1680:$J$2518,5,0)</f>
        <v>0</v>
      </c>
      <c r="W246" s="379">
        <f>VLOOKUP($B246,'1.วาง งบทดลอง 4 แถว'!$E$1680:$J$2518,6,0)</f>
        <v>23328371.93</v>
      </c>
      <c r="X246" s="380">
        <f t="shared" si="26"/>
        <v>-23328371.93</v>
      </c>
      <c r="Y246" s="398"/>
      <c r="Z246" s="398"/>
      <c r="AA246" s="398"/>
      <c r="AB246" s="377">
        <f>VLOOKUP($B246,'1.วาง งบทดลอง 4 แถว'!$E$2519:$J$3357,3,0)</f>
        <v>0</v>
      </c>
      <c r="AC246" s="378">
        <f>VLOOKUP($B246,'1.วาง งบทดลอง 4 แถว'!$E$2519:$J$3357,4,0)</f>
        <v>605193.1</v>
      </c>
      <c r="AD246" s="378">
        <f>VLOOKUP($B246,'1.วาง งบทดลอง 4 แถว'!$E$2519:$J$3357,5,0)</f>
        <v>0</v>
      </c>
      <c r="AE246" s="379">
        <f>VLOOKUP($B246,'1.วาง งบทดลอง 4 แถว'!$E$2519:$J$3357,6,0)</f>
        <v>87503142.870000005</v>
      </c>
      <c r="AF246" s="380">
        <f t="shared" si="27"/>
        <v>-87503142.870000005</v>
      </c>
      <c r="AG246" s="397"/>
      <c r="AH246" s="398"/>
      <c r="AI246" s="398"/>
      <c r="AJ246" s="377">
        <f>VLOOKUP($B246,'1.วาง งบทดลอง 4 แถว'!$E$3358:$J$4196,3,0)</f>
        <v>0</v>
      </c>
      <c r="AK246" s="378">
        <f>VLOOKUP($B246,'1.วาง งบทดลอง 4 แถว'!$E$3358:$J$4196,4,0)</f>
        <v>123503.38</v>
      </c>
      <c r="AL246" s="378">
        <f>VLOOKUP($B246,'1.วาง งบทดลอง 4 แถว'!$E$3358:$J$4196,5,0)</f>
        <v>0</v>
      </c>
      <c r="AM246" s="379">
        <f>VLOOKUP($B246,'1.วาง งบทดลอง 4 แถว'!$E$3358:$J$4196,6,0)</f>
        <v>23675514.760000002</v>
      </c>
      <c r="AN246" s="380">
        <f t="shared" si="28"/>
        <v>-23675514.760000002</v>
      </c>
      <c r="AO246" s="398"/>
      <c r="AP246" s="398"/>
      <c r="AQ246" s="398"/>
      <c r="AR246" s="377">
        <f>VLOOKUP($B246,'1.วาง งบทดลอง 4 แถว'!$E$4197:$J$5035,3,0)</f>
        <v>0</v>
      </c>
      <c r="AS246" s="378">
        <f>VLOOKUP($B246,'1.วาง งบทดลอง 4 แถว'!$E$4197:$J$5035,4,0)</f>
        <v>272357.33</v>
      </c>
      <c r="AT246" s="378">
        <f>VLOOKUP($B246,'1.วาง งบทดลอง 4 แถว'!$E$4197:$J$5035,5,0)</f>
        <v>0</v>
      </c>
      <c r="AU246" s="379">
        <f>VLOOKUP($B246,'1.วาง งบทดลอง 4 แถว'!$E$4197:$J$5035,6,0)</f>
        <v>34030025.280000001</v>
      </c>
      <c r="AV246" s="380">
        <f t="shared" si="29"/>
        <v>-34030025.280000001</v>
      </c>
      <c r="AW246" s="397"/>
      <c r="AX246" s="398"/>
      <c r="AY246" s="398"/>
      <c r="AZ246" s="377">
        <f>VLOOKUP($B246,'1.วาง งบทดลอง 4 แถว'!$E$5036:$J$5874,3,0)</f>
        <v>0</v>
      </c>
      <c r="BA246" s="378">
        <f>VLOOKUP($B246,'1.วาง งบทดลอง 4 แถว'!$E$5036:$J$5874,4,0)</f>
        <v>119421.67</v>
      </c>
      <c r="BB246" s="378">
        <f>VLOOKUP($B246,'1.วาง งบทดลอง 4 แถว'!$E$5036:$J$5874,5,0)</f>
        <v>0</v>
      </c>
      <c r="BC246" s="379">
        <f>VLOOKUP($B246,'1.วาง งบทดลอง 4 แถว'!$E$5036:$J$5874,6,0)</f>
        <v>17619543.5</v>
      </c>
      <c r="BD246" s="380">
        <f t="shared" si="30"/>
        <v>-17619543.5</v>
      </c>
      <c r="BE246" s="397"/>
      <c r="BF246" s="398"/>
      <c r="BG246" s="398"/>
      <c r="BH246" s="377">
        <f>VLOOKUP($B246,'1.วาง งบทดลอง 4 แถว'!$E$5875:$J$6713,3,0)</f>
        <v>0</v>
      </c>
      <c r="BI246" s="378">
        <f>VLOOKUP($B246,'1.วาง งบทดลอง 4 แถว'!$E$5875:$J$6713,4,0)</f>
        <v>144360</v>
      </c>
      <c r="BJ246" s="378">
        <f>VLOOKUP($B246,'1.วาง งบทดลอง 4 แถว'!$E$5875:$J$6713,5,0)</f>
        <v>0</v>
      </c>
      <c r="BK246" s="379">
        <f>VLOOKUP($B246,'1.วาง งบทดลอง 4 แถว'!$E$5875:$J$6713,6,0)</f>
        <v>4709127.83</v>
      </c>
      <c r="BL246" s="380">
        <f t="shared" si="31"/>
        <v>-4709127.83</v>
      </c>
      <c r="BM246" s="398"/>
      <c r="BN246" s="398"/>
      <c r="BO246" s="399"/>
    </row>
    <row r="247" spans="1:67" s="200" customFormat="1" ht="19.5" customHeight="1">
      <c r="A247" s="374">
        <v>244</v>
      </c>
      <c r="B247" s="395" t="s">
        <v>646</v>
      </c>
      <c r="C247" s="396" t="s">
        <v>117</v>
      </c>
      <c r="D247" s="377">
        <f>VLOOKUP($B247,'1.วาง งบทดลอง 4 แถว'!$E$2:$J$840,3,0)</f>
        <v>0</v>
      </c>
      <c r="E247" s="378">
        <f>VLOOKUP($B247,'1.วาง งบทดลอง 4 แถว'!$E$2:$J$840,4,0)</f>
        <v>127005.27</v>
      </c>
      <c r="F247" s="378">
        <f>VLOOKUP($B247,'1.วาง งบทดลอง 4 แถว'!$E$2:$J$840,5,0)</f>
        <v>0</v>
      </c>
      <c r="G247" s="379">
        <f>VLOOKUP($B247,'1.วาง งบทดลอง 4 แถว'!$E$2:$J$840,6,0)</f>
        <v>12771269.119999999</v>
      </c>
      <c r="H247" s="380">
        <f t="shared" si="24"/>
        <v>-12771269.119999999</v>
      </c>
      <c r="I247" s="397"/>
      <c r="J247" s="398"/>
      <c r="K247" s="398"/>
      <c r="L247" s="377">
        <f>VLOOKUP($B247,'1.วาง งบทดลอง 4 แถว'!$E$841:$J$1679,3,0)</f>
        <v>0</v>
      </c>
      <c r="M247" s="378">
        <f>VLOOKUP($B247,'1.วาง งบทดลอง 4 แถว'!$E$841:$J$1679,4,0)</f>
        <v>61902.8</v>
      </c>
      <c r="N247" s="378">
        <f>VLOOKUP($B247,'1.วาง งบทดลอง 4 แถว'!$E$841:$J$1679,5,0)</f>
        <v>0</v>
      </c>
      <c r="O247" s="379">
        <f>VLOOKUP($B247,'1.วาง งบทดลอง 4 แถว'!$E$841:$J$1679,6,0)</f>
        <v>7669655.8399999999</v>
      </c>
      <c r="P247" s="380">
        <f t="shared" si="25"/>
        <v>-7669655.8399999999</v>
      </c>
      <c r="Q247" s="397"/>
      <c r="R247" s="398"/>
      <c r="S247" s="399"/>
      <c r="T247" s="377">
        <f>VLOOKUP($B247,'1.วาง งบทดลอง 4 แถว'!$E$1680:$J$2518,3,0)</f>
        <v>0</v>
      </c>
      <c r="U247" s="378">
        <f>VLOOKUP($B247,'1.วาง งบทดลอง 4 แถว'!$E$1680:$J$2518,4,0)</f>
        <v>76927.33</v>
      </c>
      <c r="V247" s="378">
        <f>VLOOKUP($B247,'1.วาง งบทดลอง 4 แถว'!$E$1680:$J$2518,5,0)</f>
        <v>0</v>
      </c>
      <c r="W247" s="379">
        <f>VLOOKUP($B247,'1.วาง งบทดลอง 4 แถว'!$E$1680:$J$2518,6,0)</f>
        <v>3171334.09</v>
      </c>
      <c r="X247" s="380">
        <f t="shared" si="26"/>
        <v>-3171334.09</v>
      </c>
      <c r="Y247" s="398"/>
      <c r="Z247" s="398"/>
      <c r="AA247" s="398"/>
      <c r="AB247" s="377">
        <f>VLOOKUP($B247,'1.วาง งบทดลอง 4 แถว'!$E$2519:$J$3357,3,0)</f>
        <v>0</v>
      </c>
      <c r="AC247" s="378">
        <f>VLOOKUP($B247,'1.วาง งบทดลอง 4 แถว'!$E$2519:$J$3357,4,0)</f>
        <v>41136.01</v>
      </c>
      <c r="AD247" s="378">
        <f>VLOOKUP($B247,'1.วาง งบทดลอง 4 แถว'!$E$2519:$J$3357,5,0)</f>
        <v>0</v>
      </c>
      <c r="AE247" s="379">
        <f>VLOOKUP($B247,'1.วาง งบทดลอง 4 แถว'!$E$2519:$J$3357,6,0)</f>
        <v>5313117.96</v>
      </c>
      <c r="AF247" s="380">
        <f t="shared" si="27"/>
        <v>-5313117.96</v>
      </c>
      <c r="AG247" s="397"/>
      <c r="AH247" s="398"/>
      <c r="AI247" s="398"/>
      <c r="AJ247" s="377">
        <f>VLOOKUP($B247,'1.วาง งบทดลอง 4 แถว'!$E$3358:$J$4196,3,0)</f>
        <v>0</v>
      </c>
      <c r="AK247" s="378">
        <f>VLOOKUP($B247,'1.วาง งบทดลอง 4 แถว'!$E$3358:$J$4196,4,0)</f>
        <v>121590.83</v>
      </c>
      <c r="AL247" s="378">
        <f>VLOOKUP($B247,'1.วาง งบทดลอง 4 แถว'!$E$3358:$J$4196,5,0)</f>
        <v>0</v>
      </c>
      <c r="AM247" s="379">
        <f>VLOOKUP($B247,'1.วาง งบทดลอง 4 แถว'!$E$3358:$J$4196,6,0)</f>
        <v>5480168.1200000001</v>
      </c>
      <c r="AN247" s="380">
        <f t="shared" si="28"/>
        <v>-5480168.1200000001</v>
      </c>
      <c r="AO247" s="398"/>
      <c r="AP247" s="398"/>
      <c r="AQ247" s="398"/>
      <c r="AR247" s="377">
        <f>VLOOKUP($B247,'1.วาง งบทดลอง 4 แถว'!$E$4197:$J$5035,3,0)</f>
        <v>0</v>
      </c>
      <c r="AS247" s="378">
        <f>VLOOKUP($B247,'1.วาง งบทดลอง 4 แถว'!$E$4197:$J$5035,4,0)</f>
        <v>84518.5</v>
      </c>
      <c r="AT247" s="378">
        <f>VLOOKUP($B247,'1.วาง งบทดลอง 4 แถว'!$E$4197:$J$5035,5,0)</f>
        <v>0</v>
      </c>
      <c r="AU247" s="379">
        <f>VLOOKUP($B247,'1.วาง งบทดลอง 4 แถว'!$E$4197:$J$5035,6,0)</f>
        <v>5944074.4000000004</v>
      </c>
      <c r="AV247" s="380">
        <f t="shared" si="29"/>
        <v>-5944074.4000000004</v>
      </c>
      <c r="AW247" s="397"/>
      <c r="AX247" s="398"/>
      <c r="AY247" s="398"/>
      <c r="AZ247" s="377">
        <f>VLOOKUP($B247,'1.วาง งบทดลอง 4 แถว'!$E$5036:$J$5874,3,0)</f>
        <v>0</v>
      </c>
      <c r="BA247" s="378">
        <f>VLOOKUP($B247,'1.วาง งบทดลอง 4 แถว'!$E$5036:$J$5874,4,0)</f>
        <v>126472.93</v>
      </c>
      <c r="BB247" s="378">
        <f>VLOOKUP($B247,'1.วาง งบทดลอง 4 แถว'!$E$5036:$J$5874,5,0)</f>
        <v>0</v>
      </c>
      <c r="BC247" s="379">
        <f>VLOOKUP($B247,'1.วาง งบทดลอง 4 แถว'!$E$5036:$J$5874,6,0)</f>
        <v>6705756.1299999999</v>
      </c>
      <c r="BD247" s="380">
        <f t="shared" si="30"/>
        <v>-6705756.1299999999</v>
      </c>
      <c r="BE247" s="397"/>
      <c r="BF247" s="398"/>
      <c r="BG247" s="398"/>
      <c r="BH247" s="377">
        <f>VLOOKUP($B247,'1.วาง งบทดลอง 4 แถว'!$E$5875:$J$6713,3,0)</f>
        <v>0</v>
      </c>
      <c r="BI247" s="378">
        <f>VLOOKUP($B247,'1.วาง งบทดลอง 4 แถว'!$E$5875:$J$6713,4,0)</f>
        <v>41477.78</v>
      </c>
      <c r="BJ247" s="378">
        <f>VLOOKUP($B247,'1.วาง งบทดลอง 4 แถว'!$E$5875:$J$6713,5,0)</f>
        <v>0</v>
      </c>
      <c r="BK247" s="379">
        <f>VLOOKUP($B247,'1.วาง งบทดลอง 4 แถว'!$E$5875:$J$6713,6,0)</f>
        <v>917857.95</v>
      </c>
      <c r="BL247" s="380">
        <f t="shared" si="31"/>
        <v>-917857.95</v>
      </c>
      <c r="BM247" s="398"/>
      <c r="BN247" s="398"/>
      <c r="BO247" s="399"/>
    </row>
    <row r="248" spans="1:67" s="200" customFormat="1" ht="19.5" customHeight="1">
      <c r="A248" s="374">
        <v>245</v>
      </c>
      <c r="B248" s="395" t="s">
        <v>647</v>
      </c>
      <c r="C248" s="396" t="s">
        <v>118</v>
      </c>
      <c r="D248" s="377">
        <f>VLOOKUP($B248,'1.วาง งบทดลอง 4 แถว'!$E$2:$J$840,3,0)</f>
        <v>0</v>
      </c>
      <c r="E248" s="378">
        <f>VLOOKUP($B248,'1.วาง งบทดลอง 4 แถว'!$E$2:$J$840,4,0)</f>
        <v>18207.02</v>
      </c>
      <c r="F248" s="378">
        <f>VLOOKUP($B248,'1.วาง งบทดลอง 4 แถว'!$E$2:$J$840,5,0)</f>
        <v>0</v>
      </c>
      <c r="G248" s="379">
        <f>VLOOKUP($B248,'1.วาง งบทดลอง 4 แถว'!$E$2:$J$840,6,0)</f>
        <v>6426505.9400000004</v>
      </c>
      <c r="H248" s="380">
        <f t="shared" si="24"/>
        <v>-6426505.9400000004</v>
      </c>
      <c r="I248" s="397"/>
      <c r="J248" s="398"/>
      <c r="K248" s="398"/>
      <c r="L248" s="377">
        <f>VLOOKUP($B248,'1.วาง งบทดลอง 4 แถว'!$E$841:$J$1679,3,0)</f>
        <v>0</v>
      </c>
      <c r="M248" s="378">
        <f>VLOOKUP($B248,'1.วาง งบทดลอง 4 แถว'!$E$841:$J$1679,4,0)</f>
        <v>5252.64</v>
      </c>
      <c r="N248" s="378">
        <f>VLOOKUP($B248,'1.วาง งบทดลอง 4 แถว'!$E$841:$J$1679,5,0)</f>
        <v>0</v>
      </c>
      <c r="O248" s="379">
        <f>VLOOKUP($B248,'1.วาง งบทดลอง 4 แถว'!$E$841:$J$1679,6,0)</f>
        <v>3416043.25</v>
      </c>
      <c r="P248" s="380">
        <f t="shared" si="25"/>
        <v>-3416043.25</v>
      </c>
      <c r="Q248" s="397"/>
      <c r="R248" s="398"/>
      <c r="S248" s="399"/>
      <c r="T248" s="377">
        <f>VLOOKUP($B248,'1.วาง งบทดลอง 4 แถว'!$E$1680:$J$2518,3,0)</f>
        <v>0</v>
      </c>
      <c r="U248" s="378">
        <f>VLOOKUP($B248,'1.วาง งบทดลอง 4 แถว'!$E$1680:$J$2518,4,0)</f>
        <v>52553.86</v>
      </c>
      <c r="V248" s="378">
        <f>VLOOKUP($B248,'1.วาง งบทดลอง 4 แถว'!$E$1680:$J$2518,5,0)</f>
        <v>0</v>
      </c>
      <c r="W248" s="379">
        <f>VLOOKUP($B248,'1.วาง งบทดลอง 4 แถว'!$E$1680:$J$2518,6,0)</f>
        <v>1937310.69</v>
      </c>
      <c r="X248" s="380">
        <f t="shared" si="26"/>
        <v>-1937310.69</v>
      </c>
      <c r="Y248" s="398"/>
      <c r="Z248" s="398"/>
      <c r="AA248" s="398"/>
      <c r="AB248" s="377">
        <f>VLOOKUP($B248,'1.วาง งบทดลอง 4 แถว'!$E$2519:$J$3357,3,0)</f>
        <v>0</v>
      </c>
      <c r="AC248" s="378">
        <f>VLOOKUP($B248,'1.วาง งบทดลอง 4 แถว'!$E$2519:$J$3357,4,0)</f>
        <v>27516.65</v>
      </c>
      <c r="AD248" s="378">
        <f>VLOOKUP($B248,'1.วาง งบทดลอง 4 แถว'!$E$2519:$J$3357,5,0)</f>
        <v>0</v>
      </c>
      <c r="AE248" s="379">
        <f>VLOOKUP($B248,'1.วาง งบทดลอง 4 แถว'!$E$2519:$J$3357,6,0)</f>
        <v>3261933.53</v>
      </c>
      <c r="AF248" s="380">
        <f t="shared" si="27"/>
        <v>-3261933.53</v>
      </c>
      <c r="AG248" s="397"/>
      <c r="AH248" s="398"/>
      <c r="AI248" s="398"/>
      <c r="AJ248" s="377">
        <f>VLOOKUP($B248,'1.วาง งบทดลอง 4 แถว'!$E$3358:$J$4196,3,0)</f>
        <v>0</v>
      </c>
      <c r="AK248" s="378">
        <f>VLOOKUP($B248,'1.วาง งบทดลอง 4 แถว'!$E$3358:$J$4196,4,0)</f>
        <v>4050.42</v>
      </c>
      <c r="AL248" s="378">
        <f>VLOOKUP($B248,'1.วาง งบทดลอง 4 แถว'!$E$3358:$J$4196,5,0)</f>
        <v>0</v>
      </c>
      <c r="AM248" s="379">
        <f>VLOOKUP($B248,'1.วาง งบทดลอง 4 แถว'!$E$3358:$J$4196,6,0)</f>
        <v>2268053.13</v>
      </c>
      <c r="AN248" s="380">
        <f t="shared" si="28"/>
        <v>-2268053.13</v>
      </c>
      <c r="AO248" s="398"/>
      <c r="AP248" s="398"/>
      <c r="AQ248" s="398"/>
      <c r="AR248" s="377">
        <f>VLOOKUP($B248,'1.วาง งบทดลอง 4 แถว'!$E$4197:$J$5035,3,0)</f>
        <v>0</v>
      </c>
      <c r="AS248" s="378">
        <f>VLOOKUP($B248,'1.วาง งบทดลอง 4 แถว'!$E$4197:$J$5035,4,0)</f>
        <v>12108.33</v>
      </c>
      <c r="AT248" s="378">
        <f>VLOOKUP($B248,'1.วาง งบทดลอง 4 แถว'!$E$4197:$J$5035,5,0)</f>
        <v>0</v>
      </c>
      <c r="AU248" s="379">
        <f>VLOOKUP($B248,'1.วาง งบทดลอง 4 แถว'!$E$4197:$J$5035,6,0)</f>
        <v>2709791.54</v>
      </c>
      <c r="AV248" s="380">
        <f t="shared" si="29"/>
        <v>-2709791.54</v>
      </c>
      <c r="AW248" s="397"/>
      <c r="AX248" s="398"/>
      <c r="AY248" s="398"/>
      <c r="AZ248" s="377">
        <f>VLOOKUP($B248,'1.วาง งบทดลอง 4 แถว'!$E$5036:$J$5874,3,0)</f>
        <v>0</v>
      </c>
      <c r="BA248" s="378">
        <f>VLOOKUP($B248,'1.วาง งบทดลอง 4 แถว'!$E$5036:$J$5874,4,0)</f>
        <v>61060.11</v>
      </c>
      <c r="BB248" s="378">
        <f>VLOOKUP($B248,'1.วาง งบทดลอง 4 แถว'!$E$5036:$J$5874,5,0)</f>
        <v>0</v>
      </c>
      <c r="BC248" s="379">
        <f>VLOOKUP($B248,'1.วาง งบทดลอง 4 แถว'!$E$5036:$J$5874,6,0)</f>
        <v>1859096.55</v>
      </c>
      <c r="BD248" s="380">
        <f t="shared" si="30"/>
        <v>-1859096.55</v>
      </c>
      <c r="BE248" s="397"/>
      <c r="BF248" s="398"/>
      <c r="BG248" s="398"/>
      <c r="BH248" s="377">
        <f>VLOOKUP($B248,'1.วาง งบทดลอง 4 แถว'!$E$5875:$J$6713,3,0)</f>
        <v>0</v>
      </c>
      <c r="BI248" s="378">
        <f>VLOOKUP($B248,'1.วาง งบทดลอง 4 แถว'!$E$5875:$J$6713,4,0)</f>
        <v>8277.5</v>
      </c>
      <c r="BJ248" s="378">
        <f>VLOOKUP($B248,'1.วาง งบทดลอง 4 แถว'!$E$5875:$J$6713,5,0)</f>
        <v>0</v>
      </c>
      <c r="BK248" s="379">
        <f>VLOOKUP($B248,'1.วาง งบทดลอง 4 แถว'!$E$5875:$J$6713,6,0)</f>
        <v>405255.24</v>
      </c>
      <c r="BL248" s="380">
        <f t="shared" si="31"/>
        <v>-405255.24</v>
      </c>
      <c r="BM248" s="398"/>
      <c r="BN248" s="398"/>
      <c r="BO248" s="399"/>
    </row>
    <row r="249" spans="1:67" s="200" customFormat="1" ht="19.5" customHeight="1">
      <c r="A249" s="374">
        <v>246</v>
      </c>
      <c r="B249" s="395" t="s">
        <v>648</v>
      </c>
      <c r="C249" s="396" t="s">
        <v>119</v>
      </c>
      <c r="D249" s="377">
        <f>VLOOKUP($B249,'1.วาง งบทดลอง 4 แถว'!$E$2:$J$840,3,0)</f>
        <v>0</v>
      </c>
      <c r="E249" s="378">
        <f>VLOOKUP($B249,'1.วาง งบทดลอง 4 แถว'!$E$2:$J$840,4,0)</f>
        <v>2305.56</v>
      </c>
      <c r="F249" s="378">
        <f>VLOOKUP($B249,'1.วาง งบทดลอง 4 แถว'!$E$2:$J$840,5,0)</f>
        <v>0</v>
      </c>
      <c r="G249" s="379">
        <f>VLOOKUP($B249,'1.วาง งบทดลอง 4 แถว'!$E$2:$J$840,6,0)</f>
        <v>52499.97</v>
      </c>
      <c r="H249" s="380">
        <f t="shared" si="24"/>
        <v>-52499.97</v>
      </c>
      <c r="I249" s="397"/>
      <c r="J249" s="398"/>
      <c r="K249" s="398"/>
      <c r="L249" s="377">
        <f>VLOOKUP($B249,'1.วาง งบทดลอง 4 แถว'!$E$841:$J$1679,3,0)</f>
        <v>0</v>
      </c>
      <c r="M249" s="378">
        <f>VLOOKUP($B249,'1.วาง งบทดลอง 4 แถว'!$E$841:$J$1679,4,0)</f>
        <v>4604.58</v>
      </c>
      <c r="N249" s="378">
        <f>VLOOKUP($B249,'1.วาง งบทดลอง 4 แถว'!$E$841:$J$1679,5,0)</f>
        <v>0</v>
      </c>
      <c r="O249" s="379">
        <f>VLOOKUP($B249,'1.วาง งบทดลอง 4 แถว'!$E$841:$J$1679,6,0)</f>
        <v>74152.899999999994</v>
      </c>
      <c r="P249" s="380">
        <f t="shared" si="25"/>
        <v>-74152.899999999994</v>
      </c>
      <c r="Q249" s="397"/>
      <c r="R249" s="398"/>
      <c r="S249" s="399"/>
      <c r="T249" s="377">
        <f>VLOOKUP($B249,'1.วาง งบทดลอง 4 แถว'!$E$1680:$J$2518,3,0)</f>
        <v>0</v>
      </c>
      <c r="U249" s="378">
        <f>VLOOKUP($B249,'1.วาง งบทดลอง 4 แถว'!$E$1680:$J$2518,4,0)</f>
        <v>2413.1</v>
      </c>
      <c r="V249" s="378">
        <f>VLOOKUP($B249,'1.วาง งบทดลอง 4 แถว'!$E$1680:$J$2518,5,0)</f>
        <v>0</v>
      </c>
      <c r="W249" s="379">
        <f>VLOOKUP($B249,'1.วาง งบทดลอง 4 แถว'!$E$1680:$J$2518,6,0)</f>
        <v>264203.71000000002</v>
      </c>
      <c r="X249" s="380">
        <f t="shared" si="26"/>
        <v>-264203.71000000002</v>
      </c>
      <c r="Y249" s="398"/>
      <c r="Z249" s="398"/>
      <c r="AA249" s="398"/>
      <c r="AB249" s="377">
        <f>VLOOKUP($B249,'1.วาง งบทดลอง 4 แถว'!$E$2519:$J$3357,3,0)</f>
        <v>0</v>
      </c>
      <c r="AC249" s="378">
        <f>VLOOKUP($B249,'1.วาง งบทดลอง 4 แถว'!$E$2519:$J$3357,4,0)</f>
        <v>0</v>
      </c>
      <c r="AD249" s="378">
        <f>VLOOKUP($B249,'1.วาง งบทดลอง 4 แถว'!$E$2519:$J$3357,5,0)</f>
        <v>0</v>
      </c>
      <c r="AE249" s="379">
        <f>VLOOKUP($B249,'1.วาง งบทดลอง 4 แถว'!$E$2519:$J$3357,6,0)</f>
        <v>0</v>
      </c>
      <c r="AF249" s="380">
        <f t="shared" si="27"/>
        <v>0</v>
      </c>
      <c r="AG249" s="397"/>
      <c r="AH249" s="398"/>
      <c r="AI249" s="398"/>
      <c r="AJ249" s="377">
        <f>VLOOKUP($B249,'1.วาง งบทดลอง 4 แถว'!$E$3358:$J$4196,3,0)</f>
        <v>0</v>
      </c>
      <c r="AK249" s="378">
        <f>VLOOKUP($B249,'1.วาง งบทดลอง 4 แถว'!$E$3358:$J$4196,4,0)</f>
        <v>765</v>
      </c>
      <c r="AL249" s="378">
        <f>VLOOKUP($B249,'1.วาง งบทดลอง 4 แถว'!$E$3358:$J$4196,5,0)</f>
        <v>0</v>
      </c>
      <c r="AM249" s="379">
        <f>VLOOKUP($B249,'1.วาง งบทดลอง 4 แถว'!$E$3358:$J$4196,6,0)</f>
        <v>114527.59</v>
      </c>
      <c r="AN249" s="380">
        <f t="shared" si="28"/>
        <v>-114527.59</v>
      </c>
      <c r="AO249" s="398"/>
      <c r="AP249" s="398"/>
      <c r="AQ249" s="398"/>
      <c r="AR249" s="377">
        <f>VLOOKUP($B249,'1.วาง งบทดลอง 4 แถว'!$E$4197:$J$5035,3,0)</f>
        <v>0</v>
      </c>
      <c r="AS249" s="378">
        <f>VLOOKUP($B249,'1.วาง งบทดลอง 4 แถว'!$E$4197:$J$5035,4,0)</f>
        <v>1539.75</v>
      </c>
      <c r="AT249" s="378">
        <f>VLOOKUP($B249,'1.วาง งบทดลอง 4 แถว'!$E$4197:$J$5035,5,0)</f>
        <v>0</v>
      </c>
      <c r="AU249" s="379">
        <f>VLOOKUP($B249,'1.วาง งบทดลอง 4 แถว'!$E$4197:$J$5035,6,0)</f>
        <v>730253.55</v>
      </c>
      <c r="AV249" s="380">
        <f t="shared" si="29"/>
        <v>-730253.55</v>
      </c>
      <c r="AW249" s="397"/>
      <c r="AX249" s="398"/>
      <c r="AY249" s="398"/>
      <c r="AZ249" s="377">
        <f>VLOOKUP($B249,'1.วาง งบทดลอง 4 แถว'!$E$5036:$J$5874,3,0)</f>
        <v>0</v>
      </c>
      <c r="BA249" s="378">
        <f>VLOOKUP($B249,'1.วาง งบทดลอง 4 แถว'!$E$5036:$J$5874,4,0)</f>
        <v>0</v>
      </c>
      <c r="BB249" s="378">
        <f>VLOOKUP($B249,'1.วาง งบทดลอง 4 แถว'!$E$5036:$J$5874,5,0)</f>
        <v>0</v>
      </c>
      <c r="BC249" s="379">
        <f>VLOOKUP($B249,'1.วาง งบทดลอง 4 แถว'!$E$5036:$J$5874,6,0)</f>
        <v>20797</v>
      </c>
      <c r="BD249" s="380">
        <f t="shared" si="30"/>
        <v>-20797</v>
      </c>
      <c r="BE249" s="397"/>
      <c r="BF249" s="398"/>
      <c r="BG249" s="398"/>
      <c r="BH249" s="377">
        <f>VLOOKUP($B249,'1.วาง งบทดลอง 4 แถว'!$E$5875:$J$6713,3,0)</f>
        <v>0</v>
      </c>
      <c r="BI249" s="378">
        <f>VLOOKUP($B249,'1.วาง งบทดลอง 4 แถว'!$E$5875:$J$6713,4,0)</f>
        <v>0</v>
      </c>
      <c r="BJ249" s="378">
        <f>VLOOKUP($B249,'1.วาง งบทดลอง 4 แถว'!$E$5875:$J$6713,5,0)</f>
        <v>0</v>
      </c>
      <c r="BK249" s="379">
        <f>VLOOKUP($B249,'1.วาง งบทดลอง 4 แถว'!$E$5875:$J$6713,6,0)</f>
        <v>0</v>
      </c>
      <c r="BL249" s="380">
        <f t="shared" si="31"/>
        <v>0</v>
      </c>
      <c r="BM249" s="398"/>
      <c r="BN249" s="398"/>
      <c r="BO249" s="399"/>
    </row>
    <row r="250" spans="1:67" s="200" customFormat="1" ht="19.5" customHeight="1">
      <c r="A250" s="374">
        <v>247</v>
      </c>
      <c r="B250" s="395" t="s">
        <v>649</v>
      </c>
      <c r="C250" s="396" t="s">
        <v>120</v>
      </c>
      <c r="D250" s="377">
        <f>VLOOKUP($B250,'1.วาง งบทดลอง 4 แถว'!$E$2:$J$840,3,0)</f>
        <v>0</v>
      </c>
      <c r="E250" s="378">
        <f>VLOOKUP($B250,'1.วาง งบทดลอง 4 แถว'!$E$2:$J$840,4,0)</f>
        <v>0</v>
      </c>
      <c r="F250" s="378">
        <f>VLOOKUP($B250,'1.วาง งบทดลอง 4 แถว'!$E$2:$J$840,5,0)</f>
        <v>0</v>
      </c>
      <c r="G250" s="379">
        <f>VLOOKUP($B250,'1.วาง งบทดลอง 4 แถว'!$E$2:$J$840,6,0)</f>
        <v>0</v>
      </c>
      <c r="H250" s="380">
        <f t="shared" si="24"/>
        <v>0</v>
      </c>
      <c r="I250" s="397"/>
      <c r="J250" s="398"/>
      <c r="K250" s="398"/>
      <c r="L250" s="377">
        <f>VLOOKUP($B250,'1.วาง งบทดลอง 4 แถว'!$E$841:$J$1679,3,0)</f>
        <v>0</v>
      </c>
      <c r="M250" s="378">
        <f>VLOOKUP($B250,'1.วาง งบทดลอง 4 แถว'!$E$841:$J$1679,4,0)</f>
        <v>0</v>
      </c>
      <c r="N250" s="378">
        <f>VLOOKUP($B250,'1.วาง งบทดลอง 4 แถว'!$E$841:$J$1679,5,0)</f>
        <v>0</v>
      </c>
      <c r="O250" s="379">
        <f>VLOOKUP($B250,'1.วาง งบทดลอง 4 แถว'!$E$841:$J$1679,6,0)</f>
        <v>0</v>
      </c>
      <c r="P250" s="380">
        <f t="shared" si="25"/>
        <v>0</v>
      </c>
      <c r="Q250" s="397"/>
      <c r="R250" s="398"/>
      <c r="S250" s="399"/>
      <c r="T250" s="377">
        <f>VLOOKUP($B250,'1.วาง งบทดลอง 4 แถว'!$E$1680:$J$2518,3,0)</f>
        <v>0</v>
      </c>
      <c r="U250" s="378">
        <f>VLOOKUP($B250,'1.วาง งบทดลอง 4 แถว'!$E$1680:$J$2518,4,0)</f>
        <v>0</v>
      </c>
      <c r="V250" s="378">
        <f>VLOOKUP($B250,'1.วาง งบทดลอง 4 แถว'!$E$1680:$J$2518,5,0)</f>
        <v>0</v>
      </c>
      <c r="W250" s="379">
        <f>VLOOKUP($B250,'1.วาง งบทดลอง 4 แถว'!$E$1680:$J$2518,6,0)</f>
        <v>0</v>
      </c>
      <c r="X250" s="380">
        <f t="shared" si="26"/>
        <v>0</v>
      </c>
      <c r="Y250" s="398"/>
      <c r="Z250" s="398"/>
      <c r="AA250" s="398"/>
      <c r="AB250" s="377">
        <f>VLOOKUP($B250,'1.วาง งบทดลอง 4 แถว'!$E$2519:$J$3357,3,0)</f>
        <v>0</v>
      </c>
      <c r="AC250" s="378">
        <f>VLOOKUP($B250,'1.วาง งบทดลอง 4 แถว'!$E$2519:$J$3357,4,0)</f>
        <v>0</v>
      </c>
      <c r="AD250" s="378">
        <f>VLOOKUP($B250,'1.วาง งบทดลอง 4 แถว'!$E$2519:$J$3357,5,0)</f>
        <v>0</v>
      </c>
      <c r="AE250" s="379">
        <f>VLOOKUP($B250,'1.วาง งบทดลอง 4 แถว'!$E$2519:$J$3357,6,0)</f>
        <v>0</v>
      </c>
      <c r="AF250" s="380">
        <f t="shared" si="27"/>
        <v>0</v>
      </c>
      <c r="AG250" s="397"/>
      <c r="AH250" s="398"/>
      <c r="AI250" s="398"/>
      <c r="AJ250" s="377">
        <f>VLOOKUP($B250,'1.วาง งบทดลอง 4 แถว'!$E$3358:$J$4196,3,0)</f>
        <v>0</v>
      </c>
      <c r="AK250" s="378">
        <f>VLOOKUP($B250,'1.วาง งบทดลอง 4 แถว'!$E$3358:$J$4196,4,0)</f>
        <v>0</v>
      </c>
      <c r="AL250" s="378">
        <f>VLOOKUP($B250,'1.วาง งบทดลอง 4 แถว'!$E$3358:$J$4196,5,0)</f>
        <v>0</v>
      </c>
      <c r="AM250" s="379">
        <f>VLOOKUP($B250,'1.วาง งบทดลอง 4 แถว'!$E$3358:$J$4196,6,0)</f>
        <v>0</v>
      </c>
      <c r="AN250" s="380">
        <f t="shared" si="28"/>
        <v>0</v>
      </c>
      <c r="AO250" s="398"/>
      <c r="AP250" s="398"/>
      <c r="AQ250" s="398"/>
      <c r="AR250" s="377">
        <f>VLOOKUP($B250,'1.วาง งบทดลอง 4 แถว'!$E$4197:$J$5035,3,0)</f>
        <v>0</v>
      </c>
      <c r="AS250" s="378">
        <f>VLOOKUP($B250,'1.วาง งบทดลอง 4 แถว'!$E$4197:$J$5035,4,0)</f>
        <v>0</v>
      </c>
      <c r="AT250" s="378">
        <f>VLOOKUP($B250,'1.วาง งบทดลอง 4 แถว'!$E$4197:$J$5035,5,0)</f>
        <v>0</v>
      </c>
      <c r="AU250" s="379">
        <f>VLOOKUP($B250,'1.วาง งบทดลอง 4 แถว'!$E$4197:$J$5035,6,0)</f>
        <v>0</v>
      </c>
      <c r="AV250" s="380">
        <f t="shared" si="29"/>
        <v>0</v>
      </c>
      <c r="AW250" s="397"/>
      <c r="AX250" s="398"/>
      <c r="AY250" s="398"/>
      <c r="AZ250" s="377">
        <f>VLOOKUP($B250,'1.วาง งบทดลอง 4 แถว'!$E$5036:$J$5874,3,0)</f>
        <v>0</v>
      </c>
      <c r="BA250" s="378">
        <f>VLOOKUP($B250,'1.วาง งบทดลอง 4 แถว'!$E$5036:$J$5874,4,0)</f>
        <v>0</v>
      </c>
      <c r="BB250" s="378">
        <f>VLOOKUP($B250,'1.วาง งบทดลอง 4 แถว'!$E$5036:$J$5874,5,0)</f>
        <v>0</v>
      </c>
      <c r="BC250" s="379">
        <f>VLOOKUP($B250,'1.วาง งบทดลอง 4 แถว'!$E$5036:$J$5874,6,0)</f>
        <v>0</v>
      </c>
      <c r="BD250" s="380">
        <f t="shared" si="30"/>
        <v>0</v>
      </c>
      <c r="BE250" s="397"/>
      <c r="BF250" s="398"/>
      <c r="BG250" s="398"/>
      <c r="BH250" s="377">
        <f>VLOOKUP($B250,'1.วาง งบทดลอง 4 แถว'!$E$5875:$J$6713,3,0)</f>
        <v>0</v>
      </c>
      <c r="BI250" s="378">
        <f>VLOOKUP($B250,'1.วาง งบทดลอง 4 แถว'!$E$5875:$J$6713,4,0)</f>
        <v>0</v>
      </c>
      <c r="BJ250" s="378">
        <f>VLOOKUP($B250,'1.วาง งบทดลอง 4 แถว'!$E$5875:$J$6713,5,0)</f>
        <v>0</v>
      </c>
      <c r="BK250" s="379">
        <f>VLOOKUP($B250,'1.วาง งบทดลอง 4 แถว'!$E$5875:$J$6713,6,0)</f>
        <v>0</v>
      </c>
      <c r="BL250" s="380">
        <f t="shared" si="31"/>
        <v>0</v>
      </c>
      <c r="BM250" s="398"/>
      <c r="BN250" s="398"/>
      <c r="BO250" s="399"/>
    </row>
    <row r="251" spans="1:67" s="200" customFormat="1" ht="19.5" customHeight="1">
      <c r="A251" s="374">
        <v>248</v>
      </c>
      <c r="B251" s="395" t="s">
        <v>650</v>
      </c>
      <c r="C251" s="396" t="s">
        <v>1466</v>
      </c>
      <c r="D251" s="377">
        <f>VLOOKUP($B251,'1.วาง งบทดลอง 4 แถว'!$E$2:$J$840,3,0)</f>
        <v>0</v>
      </c>
      <c r="E251" s="378">
        <f>VLOOKUP($B251,'1.วาง งบทดลอง 4 แถว'!$E$2:$J$840,4,0)</f>
        <v>0</v>
      </c>
      <c r="F251" s="378">
        <f>VLOOKUP($B251,'1.วาง งบทดลอง 4 แถว'!$E$2:$J$840,5,0)</f>
        <v>0</v>
      </c>
      <c r="G251" s="379">
        <f>VLOOKUP($B251,'1.วาง งบทดลอง 4 แถว'!$E$2:$J$840,6,0)</f>
        <v>0</v>
      </c>
      <c r="H251" s="380">
        <f t="shared" si="24"/>
        <v>0</v>
      </c>
      <c r="I251" s="397"/>
      <c r="J251" s="398"/>
      <c r="K251" s="398"/>
      <c r="L251" s="377">
        <f>VLOOKUP($B251,'1.วาง งบทดลอง 4 แถว'!$E$841:$J$1679,3,0)</f>
        <v>0</v>
      </c>
      <c r="M251" s="378">
        <f>VLOOKUP($B251,'1.วาง งบทดลอง 4 แถว'!$E$841:$J$1679,4,0)</f>
        <v>0</v>
      </c>
      <c r="N251" s="378">
        <f>VLOOKUP($B251,'1.วาง งบทดลอง 4 แถว'!$E$841:$J$1679,5,0)</f>
        <v>0</v>
      </c>
      <c r="O251" s="379">
        <f>VLOOKUP($B251,'1.วาง งบทดลอง 4 แถว'!$E$841:$J$1679,6,0)</f>
        <v>0</v>
      </c>
      <c r="P251" s="380">
        <f t="shared" si="25"/>
        <v>0</v>
      </c>
      <c r="Q251" s="397"/>
      <c r="R251" s="398"/>
      <c r="S251" s="399"/>
      <c r="T251" s="377">
        <f>VLOOKUP($B251,'1.วาง งบทดลอง 4 แถว'!$E$1680:$J$2518,3,0)</f>
        <v>0</v>
      </c>
      <c r="U251" s="378">
        <f>VLOOKUP($B251,'1.วาง งบทดลอง 4 แถว'!$E$1680:$J$2518,4,0)</f>
        <v>0</v>
      </c>
      <c r="V251" s="378">
        <f>VLOOKUP($B251,'1.วาง งบทดลอง 4 แถว'!$E$1680:$J$2518,5,0)</f>
        <v>0</v>
      </c>
      <c r="W251" s="379">
        <f>VLOOKUP($B251,'1.วาง งบทดลอง 4 แถว'!$E$1680:$J$2518,6,0)</f>
        <v>0</v>
      </c>
      <c r="X251" s="380">
        <f t="shared" si="26"/>
        <v>0</v>
      </c>
      <c r="Y251" s="398"/>
      <c r="Z251" s="398"/>
      <c r="AA251" s="398"/>
      <c r="AB251" s="377">
        <f>VLOOKUP($B251,'1.วาง งบทดลอง 4 แถว'!$E$2519:$J$3357,3,0)</f>
        <v>0</v>
      </c>
      <c r="AC251" s="378">
        <f>VLOOKUP($B251,'1.วาง งบทดลอง 4 แถว'!$E$2519:$J$3357,4,0)</f>
        <v>0</v>
      </c>
      <c r="AD251" s="378">
        <f>VLOOKUP($B251,'1.วาง งบทดลอง 4 แถว'!$E$2519:$J$3357,5,0)</f>
        <v>0</v>
      </c>
      <c r="AE251" s="379">
        <f>VLOOKUP($B251,'1.วาง งบทดลอง 4 แถว'!$E$2519:$J$3357,6,0)</f>
        <v>0</v>
      </c>
      <c r="AF251" s="380">
        <f t="shared" si="27"/>
        <v>0</v>
      </c>
      <c r="AG251" s="397"/>
      <c r="AH251" s="398"/>
      <c r="AI251" s="398"/>
      <c r="AJ251" s="377">
        <f>VLOOKUP($B251,'1.วาง งบทดลอง 4 แถว'!$E$3358:$J$4196,3,0)</f>
        <v>0</v>
      </c>
      <c r="AK251" s="378">
        <f>VLOOKUP($B251,'1.วาง งบทดลอง 4 แถว'!$E$3358:$J$4196,4,0)</f>
        <v>0</v>
      </c>
      <c r="AL251" s="378">
        <f>VLOOKUP($B251,'1.วาง งบทดลอง 4 แถว'!$E$3358:$J$4196,5,0)</f>
        <v>0</v>
      </c>
      <c r="AM251" s="379">
        <f>VLOOKUP($B251,'1.วาง งบทดลอง 4 แถว'!$E$3358:$J$4196,6,0)</f>
        <v>0</v>
      </c>
      <c r="AN251" s="380">
        <f t="shared" si="28"/>
        <v>0</v>
      </c>
      <c r="AO251" s="398"/>
      <c r="AP251" s="398"/>
      <c r="AQ251" s="398"/>
      <c r="AR251" s="377">
        <f>VLOOKUP($B251,'1.วาง งบทดลอง 4 แถว'!$E$4197:$J$5035,3,0)</f>
        <v>0</v>
      </c>
      <c r="AS251" s="378">
        <f>VLOOKUP($B251,'1.วาง งบทดลอง 4 แถว'!$E$4197:$J$5035,4,0)</f>
        <v>0</v>
      </c>
      <c r="AT251" s="378">
        <f>VLOOKUP($B251,'1.วาง งบทดลอง 4 แถว'!$E$4197:$J$5035,5,0)</f>
        <v>0</v>
      </c>
      <c r="AU251" s="379">
        <f>VLOOKUP($B251,'1.วาง งบทดลอง 4 แถว'!$E$4197:$J$5035,6,0)</f>
        <v>0</v>
      </c>
      <c r="AV251" s="380">
        <f t="shared" si="29"/>
        <v>0</v>
      </c>
      <c r="AW251" s="397"/>
      <c r="AX251" s="398"/>
      <c r="AY251" s="398"/>
      <c r="AZ251" s="377">
        <f>VLOOKUP($B251,'1.วาง งบทดลอง 4 แถว'!$E$5036:$J$5874,3,0)</f>
        <v>0</v>
      </c>
      <c r="BA251" s="378">
        <f>VLOOKUP($B251,'1.วาง งบทดลอง 4 แถว'!$E$5036:$J$5874,4,0)</f>
        <v>0</v>
      </c>
      <c r="BB251" s="378">
        <f>VLOOKUP($B251,'1.วาง งบทดลอง 4 แถว'!$E$5036:$J$5874,5,0)</f>
        <v>0</v>
      </c>
      <c r="BC251" s="379">
        <f>VLOOKUP($B251,'1.วาง งบทดลอง 4 แถว'!$E$5036:$J$5874,6,0)</f>
        <v>0</v>
      </c>
      <c r="BD251" s="380">
        <f t="shared" si="30"/>
        <v>0</v>
      </c>
      <c r="BE251" s="397"/>
      <c r="BF251" s="398"/>
      <c r="BG251" s="398"/>
      <c r="BH251" s="377">
        <f>VLOOKUP($B251,'1.วาง งบทดลอง 4 แถว'!$E$5875:$J$6713,3,0)</f>
        <v>0</v>
      </c>
      <c r="BI251" s="378">
        <f>VLOOKUP($B251,'1.วาง งบทดลอง 4 แถว'!$E$5875:$J$6713,4,0)</f>
        <v>0</v>
      </c>
      <c r="BJ251" s="378">
        <f>VLOOKUP($B251,'1.วาง งบทดลอง 4 แถว'!$E$5875:$J$6713,5,0)</f>
        <v>0</v>
      </c>
      <c r="BK251" s="379">
        <f>VLOOKUP($B251,'1.วาง งบทดลอง 4 แถว'!$E$5875:$J$6713,6,0)</f>
        <v>0</v>
      </c>
      <c r="BL251" s="380">
        <f t="shared" si="31"/>
        <v>0</v>
      </c>
      <c r="BM251" s="398"/>
      <c r="BN251" s="398"/>
      <c r="BO251" s="399"/>
    </row>
    <row r="252" spans="1:67" s="200" customFormat="1" ht="19.5" customHeight="1">
      <c r="A252" s="374">
        <v>249</v>
      </c>
      <c r="B252" s="395" t="s">
        <v>651</v>
      </c>
      <c r="C252" s="396" t="s">
        <v>121</v>
      </c>
      <c r="D252" s="377">
        <f>VLOOKUP($B252,'1.วาง งบทดลอง 4 แถว'!$E$2:$J$840,3,0)</f>
        <v>0</v>
      </c>
      <c r="E252" s="378">
        <f>VLOOKUP($B252,'1.วาง งบทดลอง 4 แถว'!$E$2:$J$840,4,0)</f>
        <v>0</v>
      </c>
      <c r="F252" s="378">
        <f>VLOOKUP($B252,'1.วาง งบทดลอง 4 แถว'!$E$2:$J$840,5,0)</f>
        <v>116500</v>
      </c>
      <c r="G252" s="379">
        <f>VLOOKUP($B252,'1.วาง งบทดลอง 4 แถว'!$E$2:$J$840,6,0)</f>
        <v>0</v>
      </c>
      <c r="H252" s="380">
        <f t="shared" si="24"/>
        <v>116500</v>
      </c>
      <c r="I252" s="397"/>
      <c r="J252" s="398"/>
      <c r="K252" s="398"/>
      <c r="L252" s="377">
        <f>VLOOKUP($B252,'1.วาง งบทดลอง 4 แถว'!$E$841:$J$1679,3,0)</f>
        <v>0</v>
      </c>
      <c r="M252" s="378">
        <f>VLOOKUP($B252,'1.วาง งบทดลอง 4 แถว'!$E$841:$J$1679,4,0)</f>
        <v>0</v>
      </c>
      <c r="N252" s="378">
        <f>VLOOKUP($B252,'1.วาง งบทดลอง 4 แถว'!$E$841:$J$1679,5,0)</f>
        <v>0</v>
      </c>
      <c r="O252" s="379">
        <f>VLOOKUP($B252,'1.วาง งบทดลอง 4 แถว'!$E$841:$J$1679,6,0)</f>
        <v>0</v>
      </c>
      <c r="P252" s="380">
        <f t="shared" si="25"/>
        <v>0</v>
      </c>
      <c r="Q252" s="397"/>
      <c r="R252" s="398"/>
      <c r="S252" s="399"/>
      <c r="T252" s="377">
        <f>VLOOKUP($B252,'1.วาง งบทดลอง 4 แถว'!$E$1680:$J$2518,3,0)</f>
        <v>0</v>
      </c>
      <c r="U252" s="378">
        <f>VLOOKUP($B252,'1.วาง งบทดลอง 4 แถว'!$E$1680:$J$2518,4,0)</f>
        <v>0</v>
      </c>
      <c r="V252" s="378">
        <f>VLOOKUP($B252,'1.วาง งบทดลอง 4 แถว'!$E$1680:$J$2518,5,0)</f>
        <v>99000</v>
      </c>
      <c r="W252" s="379">
        <f>VLOOKUP($B252,'1.วาง งบทดลอง 4 แถว'!$E$1680:$J$2518,6,0)</f>
        <v>0</v>
      </c>
      <c r="X252" s="380">
        <f t="shared" si="26"/>
        <v>99000</v>
      </c>
      <c r="Y252" s="398"/>
      <c r="Z252" s="398"/>
      <c r="AA252" s="398"/>
      <c r="AB252" s="377">
        <f>VLOOKUP($B252,'1.วาง งบทดลอง 4 แถว'!$E$2519:$J$3357,3,0)</f>
        <v>0</v>
      </c>
      <c r="AC252" s="378">
        <f>VLOOKUP($B252,'1.วาง งบทดลอง 4 แถว'!$E$2519:$J$3357,4,0)</f>
        <v>0</v>
      </c>
      <c r="AD252" s="378">
        <f>VLOOKUP($B252,'1.วาง งบทดลอง 4 แถว'!$E$2519:$J$3357,5,0)</f>
        <v>0</v>
      </c>
      <c r="AE252" s="379">
        <f>VLOOKUP($B252,'1.วาง งบทดลอง 4 แถว'!$E$2519:$J$3357,6,0)</f>
        <v>0</v>
      </c>
      <c r="AF252" s="380">
        <f t="shared" si="27"/>
        <v>0</v>
      </c>
      <c r="AG252" s="397"/>
      <c r="AH252" s="398"/>
      <c r="AI252" s="398"/>
      <c r="AJ252" s="377">
        <f>VLOOKUP($B252,'1.วาง งบทดลอง 4 แถว'!$E$3358:$J$4196,3,0)</f>
        <v>0</v>
      </c>
      <c r="AK252" s="378">
        <f>VLOOKUP($B252,'1.วาง งบทดลอง 4 แถว'!$E$3358:$J$4196,4,0)</f>
        <v>0</v>
      </c>
      <c r="AL252" s="378">
        <f>VLOOKUP($B252,'1.วาง งบทดลอง 4 แถว'!$E$3358:$J$4196,5,0)</f>
        <v>0</v>
      </c>
      <c r="AM252" s="379">
        <f>VLOOKUP($B252,'1.วาง งบทดลอง 4 แถว'!$E$3358:$J$4196,6,0)</f>
        <v>0</v>
      </c>
      <c r="AN252" s="380">
        <f t="shared" si="28"/>
        <v>0</v>
      </c>
      <c r="AO252" s="398"/>
      <c r="AP252" s="398"/>
      <c r="AQ252" s="398"/>
      <c r="AR252" s="377">
        <f>VLOOKUP($B252,'1.วาง งบทดลอง 4 แถว'!$E$4197:$J$5035,3,0)</f>
        <v>0</v>
      </c>
      <c r="AS252" s="378">
        <f>VLOOKUP($B252,'1.วาง งบทดลอง 4 แถว'!$E$4197:$J$5035,4,0)</f>
        <v>0</v>
      </c>
      <c r="AT252" s="378">
        <f>VLOOKUP($B252,'1.วาง งบทดลอง 4 แถว'!$E$4197:$J$5035,5,0)</f>
        <v>0</v>
      </c>
      <c r="AU252" s="379">
        <f>VLOOKUP($B252,'1.วาง งบทดลอง 4 แถว'!$E$4197:$J$5035,6,0)</f>
        <v>0</v>
      </c>
      <c r="AV252" s="380">
        <f t="shared" si="29"/>
        <v>0</v>
      </c>
      <c r="AW252" s="397"/>
      <c r="AX252" s="398"/>
      <c r="AY252" s="398"/>
      <c r="AZ252" s="377">
        <f>VLOOKUP($B252,'1.วาง งบทดลอง 4 แถว'!$E$5036:$J$5874,3,0)</f>
        <v>0</v>
      </c>
      <c r="BA252" s="378">
        <f>VLOOKUP($B252,'1.วาง งบทดลอง 4 แถว'!$E$5036:$J$5874,4,0)</f>
        <v>0</v>
      </c>
      <c r="BB252" s="378">
        <f>VLOOKUP($B252,'1.วาง งบทดลอง 4 แถว'!$E$5036:$J$5874,5,0)</f>
        <v>99000</v>
      </c>
      <c r="BC252" s="379">
        <f>VLOOKUP($B252,'1.วาง งบทดลอง 4 แถว'!$E$5036:$J$5874,6,0)</f>
        <v>0</v>
      </c>
      <c r="BD252" s="380">
        <f t="shared" si="30"/>
        <v>99000</v>
      </c>
      <c r="BE252" s="397"/>
      <c r="BF252" s="398"/>
      <c r="BG252" s="398"/>
      <c r="BH252" s="377">
        <f>VLOOKUP($B252,'1.วาง งบทดลอง 4 แถว'!$E$5875:$J$6713,3,0)</f>
        <v>0</v>
      </c>
      <c r="BI252" s="378">
        <f>VLOOKUP($B252,'1.วาง งบทดลอง 4 แถว'!$E$5875:$J$6713,4,0)</f>
        <v>0</v>
      </c>
      <c r="BJ252" s="378">
        <f>VLOOKUP($B252,'1.วาง งบทดลอง 4 แถว'!$E$5875:$J$6713,5,0)</f>
        <v>0</v>
      </c>
      <c r="BK252" s="379">
        <f>VLOOKUP($B252,'1.วาง งบทดลอง 4 แถว'!$E$5875:$J$6713,6,0)</f>
        <v>0</v>
      </c>
      <c r="BL252" s="380">
        <f t="shared" si="31"/>
        <v>0</v>
      </c>
      <c r="BM252" s="398"/>
      <c r="BN252" s="398"/>
      <c r="BO252" s="399"/>
    </row>
    <row r="253" spans="1:67" ht="19.5" customHeight="1">
      <c r="A253" s="374">
        <v>250</v>
      </c>
      <c r="B253" s="375" t="s">
        <v>652</v>
      </c>
      <c r="C253" s="376" t="s">
        <v>122</v>
      </c>
      <c r="D253" s="377">
        <f>VLOOKUP($B253,'1.วาง งบทดลอง 4 แถว'!$E$2:$J$840,3,0)</f>
        <v>0</v>
      </c>
      <c r="E253" s="378">
        <f>VLOOKUP($B253,'1.วาง งบทดลอง 4 แถว'!$E$2:$J$840,4,0)</f>
        <v>0</v>
      </c>
      <c r="F253" s="378">
        <f>VLOOKUP($B253,'1.วาง งบทดลอง 4 แถว'!$E$2:$J$840,5,0)</f>
        <v>0</v>
      </c>
      <c r="G253" s="379">
        <f>VLOOKUP($B253,'1.วาง งบทดลอง 4 แถว'!$E$2:$J$840,6,0)</f>
        <v>0</v>
      </c>
      <c r="H253" s="380">
        <f t="shared" si="24"/>
        <v>0</v>
      </c>
      <c r="I253" s="384"/>
      <c r="J253" s="385"/>
      <c r="K253" s="385"/>
      <c r="L253" s="377">
        <f>VLOOKUP($B253,'1.วาง งบทดลอง 4 แถว'!$E$841:$J$1679,3,0)</f>
        <v>0</v>
      </c>
      <c r="M253" s="378">
        <f>VLOOKUP($B253,'1.วาง งบทดลอง 4 แถว'!$E$841:$J$1679,4,0)</f>
        <v>0</v>
      </c>
      <c r="N253" s="378">
        <f>VLOOKUP($B253,'1.วาง งบทดลอง 4 แถว'!$E$841:$J$1679,5,0)</f>
        <v>0</v>
      </c>
      <c r="O253" s="379">
        <f>VLOOKUP($B253,'1.วาง งบทดลอง 4 แถว'!$E$841:$J$1679,6,0)</f>
        <v>0</v>
      </c>
      <c r="P253" s="380">
        <f t="shared" si="25"/>
        <v>0</v>
      </c>
      <c r="Q253" s="384"/>
      <c r="R253" s="385"/>
      <c r="S253" s="386"/>
      <c r="T253" s="377">
        <f>VLOOKUP($B253,'1.วาง งบทดลอง 4 แถว'!$E$1680:$J$2518,3,0)</f>
        <v>0</v>
      </c>
      <c r="U253" s="378">
        <f>VLOOKUP($B253,'1.วาง งบทดลอง 4 แถว'!$E$1680:$J$2518,4,0)</f>
        <v>0</v>
      </c>
      <c r="V253" s="378">
        <f>VLOOKUP($B253,'1.วาง งบทดลอง 4 แถว'!$E$1680:$J$2518,5,0)</f>
        <v>0</v>
      </c>
      <c r="W253" s="379">
        <f>VLOOKUP($B253,'1.วาง งบทดลอง 4 แถว'!$E$1680:$J$2518,6,0)</f>
        <v>0</v>
      </c>
      <c r="X253" s="380">
        <f t="shared" si="26"/>
        <v>0</v>
      </c>
      <c r="Y253" s="385"/>
      <c r="Z253" s="385"/>
      <c r="AA253" s="385"/>
      <c r="AB253" s="377">
        <f>VLOOKUP($B253,'1.วาง งบทดลอง 4 แถว'!$E$2519:$J$3357,3,0)</f>
        <v>0</v>
      </c>
      <c r="AC253" s="378">
        <f>VLOOKUP($B253,'1.วาง งบทดลอง 4 แถว'!$E$2519:$J$3357,4,0)</f>
        <v>0</v>
      </c>
      <c r="AD253" s="378">
        <f>VLOOKUP($B253,'1.วาง งบทดลอง 4 แถว'!$E$2519:$J$3357,5,0)</f>
        <v>0</v>
      </c>
      <c r="AE253" s="379">
        <f>VLOOKUP($B253,'1.วาง งบทดลอง 4 แถว'!$E$2519:$J$3357,6,0)</f>
        <v>0</v>
      </c>
      <c r="AF253" s="380">
        <f t="shared" si="27"/>
        <v>0</v>
      </c>
      <c r="AG253" s="384"/>
      <c r="AH253" s="385"/>
      <c r="AI253" s="385"/>
      <c r="AJ253" s="377">
        <f>VLOOKUP($B253,'1.วาง งบทดลอง 4 แถว'!$E$3358:$J$4196,3,0)</f>
        <v>0</v>
      </c>
      <c r="AK253" s="378">
        <f>VLOOKUP($B253,'1.วาง งบทดลอง 4 แถว'!$E$3358:$J$4196,4,0)</f>
        <v>0</v>
      </c>
      <c r="AL253" s="378">
        <f>VLOOKUP($B253,'1.วาง งบทดลอง 4 แถว'!$E$3358:$J$4196,5,0)</f>
        <v>0</v>
      </c>
      <c r="AM253" s="379">
        <f>VLOOKUP($B253,'1.วาง งบทดลอง 4 แถว'!$E$3358:$J$4196,6,0)</f>
        <v>0</v>
      </c>
      <c r="AN253" s="380">
        <f t="shared" si="28"/>
        <v>0</v>
      </c>
      <c r="AO253" s="385"/>
      <c r="AP253" s="385"/>
      <c r="AQ253" s="385"/>
      <c r="AR253" s="377">
        <f>VLOOKUP($B253,'1.วาง งบทดลอง 4 แถว'!$E$4197:$J$5035,3,0)</f>
        <v>0</v>
      </c>
      <c r="AS253" s="378">
        <f>VLOOKUP($B253,'1.วาง งบทดลอง 4 แถว'!$E$4197:$J$5035,4,0)</f>
        <v>0</v>
      </c>
      <c r="AT253" s="378">
        <f>VLOOKUP($B253,'1.วาง งบทดลอง 4 แถว'!$E$4197:$J$5035,5,0)</f>
        <v>0</v>
      </c>
      <c r="AU253" s="379">
        <f>VLOOKUP($B253,'1.วาง งบทดลอง 4 แถว'!$E$4197:$J$5035,6,0)</f>
        <v>0</v>
      </c>
      <c r="AV253" s="380">
        <f t="shared" si="29"/>
        <v>0</v>
      </c>
      <c r="AW253" s="384"/>
      <c r="AX253" s="385"/>
      <c r="AY253" s="385"/>
      <c r="AZ253" s="377">
        <f>VLOOKUP($B253,'1.วาง งบทดลอง 4 แถว'!$E$5036:$J$5874,3,0)</f>
        <v>0</v>
      </c>
      <c r="BA253" s="378">
        <f>VLOOKUP($B253,'1.วาง งบทดลอง 4 แถว'!$E$5036:$J$5874,4,0)</f>
        <v>0</v>
      </c>
      <c r="BB253" s="378">
        <f>VLOOKUP($B253,'1.วาง งบทดลอง 4 แถว'!$E$5036:$J$5874,5,0)</f>
        <v>0</v>
      </c>
      <c r="BC253" s="379">
        <f>VLOOKUP($B253,'1.วาง งบทดลอง 4 แถว'!$E$5036:$J$5874,6,0)</f>
        <v>0</v>
      </c>
      <c r="BD253" s="380">
        <f t="shared" si="30"/>
        <v>0</v>
      </c>
      <c r="BE253" s="384"/>
      <c r="BF253" s="385"/>
      <c r="BG253" s="385"/>
      <c r="BH253" s="377">
        <f>VLOOKUP($B253,'1.วาง งบทดลอง 4 แถว'!$E$5875:$J$6713,3,0)</f>
        <v>0</v>
      </c>
      <c r="BI253" s="378">
        <f>VLOOKUP($B253,'1.วาง งบทดลอง 4 แถว'!$E$5875:$J$6713,4,0)</f>
        <v>0</v>
      </c>
      <c r="BJ253" s="378">
        <f>VLOOKUP($B253,'1.วาง งบทดลอง 4 แถว'!$E$5875:$J$6713,5,0)</f>
        <v>0</v>
      </c>
      <c r="BK253" s="379">
        <f>VLOOKUP($B253,'1.วาง งบทดลอง 4 แถว'!$E$5875:$J$6713,6,0)</f>
        <v>0</v>
      </c>
      <c r="BL253" s="380">
        <f t="shared" si="31"/>
        <v>0</v>
      </c>
      <c r="BM253" s="385"/>
      <c r="BN253" s="385"/>
      <c r="BO253" s="386"/>
    </row>
    <row r="254" spans="1:67" s="200" customFormat="1" ht="19.5" customHeight="1">
      <c r="A254" s="374">
        <v>251</v>
      </c>
      <c r="B254" s="395" t="s">
        <v>653</v>
      </c>
      <c r="C254" s="396" t="s">
        <v>123</v>
      </c>
      <c r="D254" s="377">
        <f>VLOOKUP($B254,'1.วาง งบทดลอง 4 แถว'!$E$2:$J$840,3,0)</f>
        <v>0</v>
      </c>
      <c r="E254" s="378">
        <f>VLOOKUP($B254,'1.วาง งบทดลอง 4 แถว'!$E$2:$J$840,4,0)</f>
        <v>3236.12</v>
      </c>
      <c r="F254" s="378">
        <f>VLOOKUP($B254,'1.วาง งบทดลอง 4 แถว'!$E$2:$J$840,5,0)</f>
        <v>0</v>
      </c>
      <c r="G254" s="379">
        <f>VLOOKUP($B254,'1.วาง งบทดลอง 4 แถว'!$E$2:$J$840,6,0)</f>
        <v>23111.16</v>
      </c>
      <c r="H254" s="380">
        <f t="shared" si="24"/>
        <v>-23111.16</v>
      </c>
      <c r="I254" s="397"/>
      <c r="J254" s="398"/>
      <c r="K254" s="398"/>
      <c r="L254" s="377">
        <f>VLOOKUP($B254,'1.วาง งบทดลอง 4 แถว'!$E$841:$J$1679,3,0)</f>
        <v>0</v>
      </c>
      <c r="M254" s="378">
        <f>VLOOKUP($B254,'1.วาง งบทดลอง 4 แถว'!$E$841:$J$1679,4,0)</f>
        <v>0</v>
      </c>
      <c r="N254" s="378">
        <f>VLOOKUP($B254,'1.วาง งบทดลอง 4 แถว'!$E$841:$J$1679,5,0)</f>
        <v>0</v>
      </c>
      <c r="O254" s="379">
        <f>VLOOKUP($B254,'1.วาง งบทดลอง 4 แถว'!$E$841:$J$1679,6,0)</f>
        <v>0</v>
      </c>
      <c r="P254" s="380">
        <f t="shared" si="25"/>
        <v>0</v>
      </c>
      <c r="Q254" s="397"/>
      <c r="R254" s="398"/>
      <c r="S254" s="399"/>
      <c r="T254" s="377">
        <f>VLOOKUP($B254,'1.วาง งบทดลอง 4 แถว'!$E$1680:$J$2518,3,0)</f>
        <v>0</v>
      </c>
      <c r="U254" s="378">
        <f>VLOOKUP($B254,'1.วาง งบทดลอง 4 แถว'!$E$1680:$J$2518,4,0)</f>
        <v>0</v>
      </c>
      <c r="V254" s="378">
        <f>VLOOKUP($B254,'1.วาง งบทดลอง 4 แถว'!$E$1680:$J$2518,5,0)</f>
        <v>0</v>
      </c>
      <c r="W254" s="379">
        <f>VLOOKUP($B254,'1.วาง งบทดลอง 4 แถว'!$E$1680:$J$2518,6,0)</f>
        <v>98999</v>
      </c>
      <c r="X254" s="380">
        <f t="shared" si="26"/>
        <v>-98999</v>
      </c>
      <c r="Y254" s="398"/>
      <c r="Z254" s="398"/>
      <c r="AA254" s="398"/>
      <c r="AB254" s="377">
        <f>VLOOKUP($B254,'1.วาง งบทดลอง 4 แถว'!$E$2519:$J$3357,3,0)</f>
        <v>0</v>
      </c>
      <c r="AC254" s="378">
        <f>VLOOKUP($B254,'1.วาง งบทดลอง 4 แถว'!$E$2519:$J$3357,4,0)</f>
        <v>0</v>
      </c>
      <c r="AD254" s="378">
        <f>VLOOKUP($B254,'1.วาง งบทดลอง 4 แถว'!$E$2519:$J$3357,5,0)</f>
        <v>0</v>
      </c>
      <c r="AE254" s="379">
        <f>VLOOKUP($B254,'1.วาง งบทดลอง 4 แถว'!$E$2519:$J$3357,6,0)</f>
        <v>0</v>
      </c>
      <c r="AF254" s="380">
        <f t="shared" si="27"/>
        <v>0</v>
      </c>
      <c r="AG254" s="397"/>
      <c r="AH254" s="398"/>
      <c r="AI254" s="398"/>
      <c r="AJ254" s="377">
        <f>VLOOKUP($B254,'1.วาง งบทดลอง 4 แถว'!$E$3358:$J$4196,3,0)</f>
        <v>0</v>
      </c>
      <c r="AK254" s="378">
        <f>VLOOKUP($B254,'1.วาง งบทดลอง 4 แถว'!$E$3358:$J$4196,4,0)</f>
        <v>0</v>
      </c>
      <c r="AL254" s="378">
        <f>VLOOKUP($B254,'1.วาง งบทดลอง 4 แถว'!$E$3358:$J$4196,5,0)</f>
        <v>0</v>
      </c>
      <c r="AM254" s="379">
        <f>VLOOKUP($B254,'1.วาง งบทดลอง 4 แถว'!$E$3358:$J$4196,6,0)</f>
        <v>0</v>
      </c>
      <c r="AN254" s="380">
        <f t="shared" si="28"/>
        <v>0</v>
      </c>
      <c r="AO254" s="398"/>
      <c r="AP254" s="398"/>
      <c r="AQ254" s="398"/>
      <c r="AR254" s="377">
        <f>VLOOKUP($B254,'1.วาง งบทดลอง 4 แถว'!$E$4197:$J$5035,3,0)</f>
        <v>0</v>
      </c>
      <c r="AS254" s="378">
        <f>VLOOKUP($B254,'1.วาง งบทดลอง 4 แถว'!$E$4197:$J$5035,4,0)</f>
        <v>0</v>
      </c>
      <c r="AT254" s="378">
        <f>VLOOKUP($B254,'1.วาง งบทดลอง 4 แถว'!$E$4197:$J$5035,5,0)</f>
        <v>0</v>
      </c>
      <c r="AU254" s="379">
        <f>VLOOKUP($B254,'1.วาง งบทดลอง 4 แถว'!$E$4197:$J$5035,6,0)</f>
        <v>0</v>
      </c>
      <c r="AV254" s="380">
        <f t="shared" si="29"/>
        <v>0</v>
      </c>
      <c r="AW254" s="397"/>
      <c r="AX254" s="398"/>
      <c r="AY254" s="398"/>
      <c r="AZ254" s="377">
        <f>VLOOKUP($B254,'1.วาง งบทดลอง 4 แถว'!$E$5036:$J$5874,3,0)</f>
        <v>0</v>
      </c>
      <c r="BA254" s="378">
        <f>VLOOKUP($B254,'1.วาง งบทดลอง 4 แถว'!$E$5036:$J$5874,4,0)</f>
        <v>0</v>
      </c>
      <c r="BB254" s="378">
        <f>VLOOKUP($B254,'1.วาง งบทดลอง 4 แถว'!$E$5036:$J$5874,5,0)</f>
        <v>0</v>
      </c>
      <c r="BC254" s="379">
        <f>VLOOKUP($B254,'1.วาง งบทดลอง 4 แถว'!$E$5036:$J$5874,6,0)</f>
        <v>98999</v>
      </c>
      <c r="BD254" s="380">
        <f t="shared" si="30"/>
        <v>-98999</v>
      </c>
      <c r="BE254" s="397"/>
      <c r="BF254" s="398"/>
      <c r="BG254" s="398"/>
      <c r="BH254" s="377">
        <f>VLOOKUP($B254,'1.วาง งบทดลอง 4 แถว'!$E$5875:$J$6713,3,0)</f>
        <v>0</v>
      </c>
      <c r="BI254" s="378">
        <f>VLOOKUP($B254,'1.วาง งบทดลอง 4 แถว'!$E$5875:$J$6713,4,0)</f>
        <v>0</v>
      </c>
      <c r="BJ254" s="378">
        <f>VLOOKUP($B254,'1.วาง งบทดลอง 4 แถว'!$E$5875:$J$6713,5,0)</f>
        <v>0</v>
      </c>
      <c r="BK254" s="379">
        <f>VLOOKUP($B254,'1.วาง งบทดลอง 4 แถว'!$E$5875:$J$6713,6,0)</f>
        <v>0</v>
      </c>
      <c r="BL254" s="380">
        <f t="shared" si="31"/>
        <v>0</v>
      </c>
      <c r="BM254" s="398"/>
      <c r="BN254" s="398"/>
      <c r="BO254" s="399"/>
    </row>
    <row r="255" spans="1:67" ht="19.5" customHeight="1">
      <c r="A255" s="374">
        <v>252</v>
      </c>
      <c r="B255" s="375" t="s">
        <v>654</v>
      </c>
      <c r="C255" s="376" t="s">
        <v>1467</v>
      </c>
      <c r="D255" s="377">
        <f>VLOOKUP($B255,'1.วาง งบทดลอง 4 แถว'!$E$2:$J$840,3,0)</f>
        <v>0</v>
      </c>
      <c r="E255" s="378">
        <f>VLOOKUP($B255,'1.วาง งบทดลอง 4 แถว'!$E$2:$J$840,4,0)</f>
        <v>0</v>
      </c>
      <c r="F255" s="378">
        <f>VLOOKUP($B255,'1.วาง งบทดลอง 4 แถว'!$E$2:$J$840,5,0)</f>
        <v>379000</v>
      </c>
      <c r="G255" s="379">
        <f>VLOOKUP($B255,'1.วาง งบทดลอง 4 แถว'!$E$2:$J$840,6,0)</f>
        <v>0</v>
      </c>
      <c r="H255" s="380">
        <f t="shared" si="24"/>
        <v>379000</v>
      </c>
      <c r="I255" s="384"/>
      <c r="J255" s="385"/>
      <c r="K255" s="385"/>
      <c r="L255" s="377">
        <f>VLOOKUP($B255,'1.วาง งบทดลอง 4 แถว'!$E$841:$J$1679,3,0)</f>
        <v>0</v>
      </c>
      <c r="M255" s="378">
        <f>VLOOKUP($B255,'1.วาง งบทดลอง 4 แถว'!$E$841:$J$1679,4,0)</f>
        <v>0</v>
      </c>
      <c r="N255" s="378">
        <f>VLOOKUP($B255,'1.วาง งบทดลอง 4 แถว'!$E$841:$J$1679,5,0)</f>
        <v>620590</v>
      </c>
      <c r="O255" s="379">
        <f>VLOOKUP($B255,'1.วาง งบทดลอง 4 แถว'!$E$841:$J$1679,6,0)</f>
        <v>0</v>
      </c>
      <c r="P255" s="380">
        <f t="shared" si="25"/>
        <v>620590</v>
      </c>
      <c r="Q255" s="384"/>
      <c r="R255" s="385"/>
      <c r="S255" s="386"/>
      <c r="T255" s="377">
        <f>VLOOKUP($B255,'1.วาง งบทดลอง 4 แถว'!$E$1680:$J$2518,3,0)</f>
        <v>0</v>
      </c>
      <c r="U255" s="378">
        <f>VLOOKUP($B255,'1.วาง งบทดลอง 4 แถว'!$E$1680:$J$2518,4,0)</f>
        <v>0</v>
      </c>
      <c r="V255" s="378">
        <f>VLOOKUP($B255,'1.วาง งบทดลอง 4 แถว'!$E$1680:$J$2518,5,0)</f>
        <v>703275</v>
      </c>
      <c r="W255" s="379">
        <f>VLOOKUP($B255,'1.วาง งบทดลอง 4 แถว'!$E$1680:$J$2518,6,0)</f>
        <v>0</v>
      </c>
      <c r="X255" s="380">
        <f t="shared" si="26"/>
        <v>703275</v>
      </c>
      <c r="Y255" s="385"/>
      <c r="Z255" s="385"/>
      <c r="AA255" s="385"/>
      <c r="AB255" s="377">
        <f>VLOOKUP($B255,'1.วาง งบทดลอง 4 แถว'!$E$2519:$J$3357,3,0)</f>
        <v>1495000</v>
      </c>
      <c r="AC255" s="378">
        <f>VLOOKUP($B255,'1.วาง งบทดลอง 4 แถว'!$E$2519:$J$3357,4,0)</f>
        <v>0</v>
      </c>
      <c r="AD255" s="378">
        <f>VLOOKUP($B255,'1.วาง งบทดลอง 4 แถว'!$E$2519:$J$3357,5,0)</f>
        <v>1495000</v>
      </c>
      <c r="AE255" s="379">
        <f>VLOOKUP($B255,'1.วาง งบทดลอง 4 แถว'!$E$2519:$J$3357,6,0)</f>
        <v>0</v>
      </c>
      <c r="AF255" s="380">
        <f t="shared" si="27"/>
        <v>1495000</v>
      </c>
      <c r="AG255" s="384"/>
      <c r="AH255" s="385"/>
      <c r="AI255" s="385"/>
      <c r="AJ255" s="377">
        <f>VLOOKUP($B255,'1.วาง งบทดลอง 4 แถว'!$E$3358:$J$4196,3,0)</f>
        <v>0</v>
      </c>
      <c r="AK255" s="378">
        <f>VLOOKUP($B255,'1.วาง งบทดลอง 4 แถว'!$E$3358:$J$4196,4,0)</f>
        <v>0</v>
      </c>
      <c r="AL255" s="378">
        <f>VLOOKUP($B255,'1.วาง งบทดลอง 4 แถว'!$E$3358:$J$4196,5,0)</f>
        <v>1671916.67</v>
      </c>
      <c r="AM255" s="379">
        <f>VLOOKUP($B255,'1.วาง งบทดลอง 4 แถว'!$E$3358:$J$4196,6,0)</f>
        <v>0</v>
      </c>
      <c r="AN255" s="380">
        <f t="shared" si="28"/>
        <v>1671916.67</v>
      </c>
      <c r="AO255" s="385"/>
      <c r="AP255" s="385"/>
      <c r="AQ255" s="385"/>
      <c r="AR255" s="377">
        <f>VLOOKUP($B255,'1.วาง งบทดลอง 4 แถว'!$E$4197:$J$5035,3,0)</f>
        <v>0</v>
      </c>
      <c r="AS255" s="378">
        <f>VLOOKUP($B255,'1.วาง งบทดลอง 4 แถว'!$E$4197:$J$5035,4,0)</f>
        <v>0</v>
      </c>
      <c r="AT255" s="378">
        <f>VLOOKUP($B255,'1.วาง งบทดลอง 4 แถว'!$E$4197:$J$5035,5,0)</f>
        <v>0</v>
      </c>
      <c r="AU255" s="379">
        <f>VLOOKUP($B255,'1.วาง งบทดลอง 4 แถว'!$E$4197:$J$5035,6,0)</f>
        <v>0</v>
      </c>
      <c r="AV255" s="380">
        <f t="shared" si="29"/>
        <v>0</v>
      </c>
      <c r="AW255" s="384"/>
      <c r="AX255" s="385"/>
      <c r="AY255" s="385"/>
      <c r="AZ255" s="377">
        <f>VLOOKUP($B255,'1.วาง งบทดลอง 4 แถว'!$E$5036:$J$5874,3,0)</f>
        <v>0</v>
      </c>
      <c r="BA255" s="378">
        <f>VLOOKUP($B255,'1.วาง งบทดลอง 4 แถว'!$E$5036:$J$5874,4,0)</f>
        <v>0</v>
      </c>
      <c r="BB255" s="378">
        <f>VLOOKUP($B255,'1.วาง งบทดลอง 4 แถว'!$E$5036:$J$5874,5,0)</f>
        <v>220900</v>
      </c>
      <c r="BC255" s="379">
        <f>VLOOKUP($B255,'1.วาง งบทดลอง 4 แถว'!$E$5036:$J$5874,6,0)</f>
        <v>0</v>
      </c>
      <c r="BD255" s="380">
        <f t="shared" si="30"/>
        <v>220900</v>
      </c>
      <c r="BE255" s="384"/>
      <c r="BF255" s="385"/>
      <c r="BG255" s="385"/>
      <c r="BH255" s="377">
        <f>VLOOKUP($B255,'1.วาง งบทดลอง 4 แถว'!$E$5875:$J$6713,3,0)</f>
        <v>0</v>
      </c>
      <c r="BI255" s="378">
        <f>VLOOKUP($B255,'1.วาง งบทดลอง 4 แถว'!$E$5875:$J$6713,4,0)</f>
        <v>0</v>
      </c>
      <c r="BJ255" s="378">
        <f>VLOOKUP($B255,'1.วาง งบทดลอง 4 แถว'!$E$5875:$J$6713,5,0)</f>
        <v>0</v>
      </c>
      <c r="BK255" s="379">
        <f>VLOOKUP($B255,'1.วาง งบทดลอง 4 แถว'!$E$5875:$J$6713,6,0)</f>
        <v>0</v>
      </c>
      <c r="BL255" s="380">
        <f t="shared" si="31"/>
        <v>0</v>
      </c>
      <c r="BM255" s="385"/>
      <c r="BN255" s="385"/>
      <c r="BO255" s="386"/>
    </row>
    <row r="256" spans="1:67" ht="19.5" customHeight="1">
      <c r="A256" s="374">
        <v>253</v>
      </c>
      <c r="B256" s="375" t="s">
        <v>655</v>
      </c>
      <c r="C256" s="376" t="s">
        <v>1468</v>
      </c>
      <c r="D256" s="377">
        <f>VLOOKUP($B256,'1.วาง งบทดลอง 4 แถว'!$E$2:$J$840,3,0)</f>
        <v>0</v>
      </c>
      <c r="E256" s="378">
        <f>VLOOKUP($B256,'1.วาง งบทดลอง 4 แถว'!$E$2:$J$840,4,0)</f>
        <v>0</v>
      </c>
      <c r="F256" s="378">
        <f>VLOOKUP($B256,'1.วาง งบทดลอง 4 แถว'!$E$2:$J$840,5,0)</f>
        <v>0</v>
      </c>
      <c r="G256" s="379">
        <f>VLOOKUP($B256,'1.วาง งบทดลอง 4 แถว'!$E$2:$J$840,6,0)</f>
        <v>0</v>
      </c>
      <c r="H256" s="380">
        <f t="shared" si="24"/>
        <v>0</v>
      </c>
      <c r="I256" s="384"/>
      <c r="J256" s="385"/>
      <c r="K256" s="385"/>
      <c r="L256" s="377">
        <f>VLOOKUP($B256,'1.วาง งบทดลอง 4 แถว'!$E$841:$J$1679,3,0)</f>
        <v>0</v>
      </c>
      <c r="M256" s="378">
        <f>VLOOKUP($B256,'1.วาง งบทดลอง 4 แถว'!$E$841:$J$1679,4,0)</f>
        <v>0</v>
      </c>
      <c r="N256" s="378">
        <f>VLOOKUP($B256,'1.วาง งบทดลอง 4 แถว'!$E$841:$J$1679,5,0)</f>
        <v>0</v>
      </c>
      <c r="O256" s="379">
        <f>VLOOKUP($B256,'1.วาง งบทดลอง 4 แถว'!$E$841:$J$1679,6,0)</f>
        <v>0</v>
      </c>
      <c r="P256" s="380">
        <f t="shared" si="25"/>
        <v>0</v>
      </c>
      <c r="Q256" s="384"/>
      <c r="R256" s="385"/>
      <c r="S256" s="386"/>
      <c r="T256" s="377">
        <f>VLOOKUP($B256,'1.วาง งบทดลอง 4 แถว'!$E$1680:$J$2518,3,0)</f>
        <v>0</v>
      </c>
      <c r="U256" s="378">
        <f>VLOOKUP($B256,'1.วาง งบทดลอง 4 แถว'!$E$1680:$J$2518,4,0)</f>
        <v>0</v>
      </c>
      <c r="V256" s="378">
        <f>VLOOKUP($B256,'1.วาง งบทดลอง 4 แถว'!$E$1680:$J$2518,5,0)</f>
        <v>0</v>
      </c>
      <c r="W256" s="379">
        <f>VLOOKUP($B256,'1.วาง งบทดลอง 4 แถว'!$E$1680:$J$2518,6,0)</f>
        <v>0</v>
      </c>
      <c r="X256" s="380">
        <f t="shared" si="26"/>
        <v>0</v>
      </c>
      <c r="Y256" s="385"/>
      <c r="Z256" s="385"/>
      <c r="AA256" s="385"/>
      <c r="AB256" s="377">
        <f>VLOOKUP($B256,'1.วาง งบทดลอง 4 แถว'!$E$2519:$J$3357,3,0)</f>
        <v>0</v>
      </c>
      <c r="AC256" s="378">
        <f>VLOOKUP($B256,'1.วาง งบทดลอง 4 แถว'!$E$2519:$J$3357,4,0)</f>
        <v>0</v>
      </c>
      <c r="AD256" s="378">
        <f>VLOOKUP($B256,'1.วาง งบทดลอง 4 แถว'!$E$2519:$J$3357,5,0)</f>
        <v>0</v>
      </c>
      <c r="AE256" s="379">
        <f>VLOOKUP($B256,'1.วาง งบทดลอง 4 แถว'!$E$2519:$J$3357,6,0)</f>
        <v>0</v>
      </c>
      <c r="AF256" s="380">
        <f t="shared" si="27"/>
        <v>0</v>
      </c>
      <c r="AG256" s="384"/>
      <c r="AH256" s="385"/>
      <c r="AI256" s="385"/>
      <c r="AJ256" s="377">
        <f>VLOOKUP($B256,'1.วาง งบทดลอง 4 แถว'!$E$3358:$J$4196,3,0)</f>
        <v>0</v>
      </c>
      <c r="AK256" s="378">
        <f>VLOOKUP($B256,'1.วาง งบทดลอง 4 แถว'!$E$3358:$J$4196,4,0)</f>
        <v>0</v>
      </c>
      <c r="AL256" s="378">
        <f>VLOOKUP($B256,'1.วาง งบทดลอง 4 แถว'!$E$3358:$J$4196,5,0)</f>
        <v>0</v>
      </c>
      <c r="AM256" s="379">
        <f>VLOOKUP($B256,'1.วาง งบทดลอง 4 แถว'!$E$3358:$J$4196,6,0)</f>
        <v>0</v>
      </c>
      <c r="AN256" s="380">
        <f t="shared" si="28"/>
        <v>0</v>
      </c>
      <c r="AO256" s="385"/>
      <c r="AP256" s="385"/>
      <c r="AQ256" s="385"/>
      <c r="AR256" s="377">
        <f>VLOOKUP($B256,'1.วาง งบทดลอง 4 แถว'!$E$4197:$J$5035,3,0)</f>
        <v>0</v>
      </c>
      <c r="AS256" s="378">
        <f>VLOOKUP($B256,'1.วาง งบทดลอง 4 แถว'!$E$4197:$J$5035,4,0)</f>
        <v>0</v>
      </c>
      <c r="AT256" s="378">
        <f>VLOOKUP($B256,'1.วาง งบทดลอง 4 แถว'!$E$4197:$J$5035,5,0)</f>
        <v>0</v>
      </c>
      <c r="AU256" s="379">
        <f>VLOOKUP($B256,'1.วาง งบทดลอง 4 แถว'!$E$4197:$J$5035,6,0)</f>
        <v>0</v>
      </c>
      <c r="AV256" s="380">
        <f t="shared" si="29"/>
        <v>0</v>
      </c>
      <c r="AW256" s="384"/>
      <c r="AX256" s="385"/>
      <c r="AY256" s="385"/>
      <c r="AZ256" s="377">
        <f>VLOOKUP($B256,'1.วาง งบทดลอง 4 แถว'!$E$5036:$J$5874,3,0)</f>
        <v>0</v>
      </c>
      <c r="BA256" s="378">
        <f>VLOOKUP($B256,'1.วาง งบทดลอง 4 แถว'!$E$5036:$J$5874,4,0)</f>
        <v>0</v>
      </c>
      <c r="BB256" s="378">
        <f>VLOOKUP($B256,'1.วาง งบทดลอง 4 แถว'!$E$5036:$J$5874,5,0)</f>
        <v>0</v>
      </c>
      <c r="BC256" s="379">
        <f>VLOOKUP($B256,'1.วาง งบทดลอง 4 แถว'!$E$5036:$J$5874,6,0)</f>
        <v>0</v>
      </c>
      <c r="BD256" s="380">
        <f t="shared" si="30"/>
        <v>0</v>
      </c>
      <c r="BE256" s="384"/>
      <c r="BF256" s="385"/>
      <c r="BG256" s="385"/>
      <c r="BH256" s="377">
        <f>VLOOKUP($B256,'1.วาง งบทดลอง 4 แถว'!$E$5875:$J$6713,3,0)</f>
        <v>0</v>
      </c>
      <c r="BI256" s="378">
        <f>VLOOKUP($B256,'1.วาง งบทดลอง 4 แถว'!$E$5875:$J$6713,4,0)</f>
        <v>0</v>
      </c>
      <c r="BJ256" s="378">
        <f>VLOOKUP($B256,'1.วาง งบทดลอง 4 แถว'!$E$5875:$J$6713,5,0)</f>
        <v>0</v>
      </c>
      <c r="BK256" s="379">
        <f>VLOOKUP($B256,'1.วาง งบทดลอง 4 แถว'!$E$5875:$J$6713,6,0)</f>
        <v>0</v>
      </c>
      <c r="BL256" s="380">
        <f t="shared" si="31"/>
        <v>0</v>
      </c>
      <c r="BM256" s="385"/>
      <c r="BN256" s="385"/>
      <c r="BO256" s="386"/>
    </row>
    <row r="257" spans="1:67" s="200" customFormat="1" ht="19.5" customHeight="1">
      <c r="A257" s="374">
        <v>254</v>
      </c>
      <c r="B257" s="395" t="s">
        <v>656</v>
      </c>
      <c r="C257" s="396" t="s">
        <v>1469</v>
      </c>
      <c r="D257" s="377">
        <f>VLOOKUP($B257,'1.วาง งบทดลอง 4 แถว'!$E$2:$J$840,3,0)</f>
        <v>0</v>
      </c>
      <c r="E257" s="378">
        <f>VLOOKUP($B257,'1.วาง งบทดลอง 4 แถว'!$E$2:$J$840,4,0)</f>
        <v>9972.2199999999993</v>
      </c>
      <c r="F257" s="378">
        <f>VLOOKUP($B257,'1.วาง งบทดลอง 4 แถว'!$E$2:$J$840,5,0)</f>
        <v>0</v>
      </c>
      <c r="G257" s="379">
        <f>VLOOKUP($B257,'1.วาง งบทดลอง 4 แถว'!$E$2:$J$840,6,0)</f>
        <v>145193.42000000001</v>
      </c>
      <c r="H257" s="380">
        <f t="shared" si="24"/>
        <v>-145193.42000000001</v>
      </c>
      <c r="I257" s="397"/>
      <c r="J257" s="398"/>
      <c r="K257" s="398"/>
      <c r="L257" s="377">
        <f>VLOOKUP($B257,'1.วาง งบทดลอง 4 แถว'!$E$841:$J$1679,3,0)</f>
        <v>0</v>
      </c>
      <c r="M257" s="378">
        <f>VLOOKUP($B257,'1.วาง งบทดลอง 4 แถว'!$E$841:$J$1679,4,0)</f>
        <v>0</v>
      </c>
      <c r="N257" s="378">
        <f>VLOOKUP($B257,'1.วาง งบทดลอง 4 แถว'!$E$841:$J$1679,5,0)</f>
        <v>0</v>
      </c>
      <c r="O257" s="379">
        <f>VLOOKUP($B257,'1.วาง งบทดลอง 4 แถว'!$E$841:$J$1679,6,0)</f>
        <v>620586</v>
      </c>
      <c r="P257" s="380">
        <f t="shared" si="25"/>
        <v>-620586</v>
      </c>
      <c r="Q257" s="397"/>
      <c r="R257" s="398"/>
      <c r="S257" s="399"/>
      <c r="T257" s="377">
        <f>VLOOKUP($B257,'1.วาง งบทดลอง 4 แถว'!$E$1680:$J$2518,3,0)</f>
        <v>0</v>
      </c>
      <c r="U257" s="378">
        <f>VLOOKUP($B257,'1.วาง งบทดลอง 4 แถว'!$E$1680:$J$2518,4,0)</f>
        <v>15524.31</v>
      </c>
      <c r="V257" s="378">
        <f>VLOOKUP($B257,'1.วาง งบทดลอง 4 แถว'!$E$1680:$J$2518,5,0)</f>
        <v>0</v>
      </c>
      <c r="W257" s="379">
        <f>VLOOKUP($B257,'1.วาง งบทดลอง 4 แถว'!$E$1680:$J$2518,6,0)</f>
        <v>103588.59</v>
      </c>
      <c r="X257" s="380">
        <f t="shared" si="26"/>
        <v>-103588.59</v>
      </c>
      <c r="Y257" s="398"/>
      <c r="Z257" s="398"/>
      <c r="AA257" s="398"/>
      <c r="AB257" s="377">
        <f>VLOOKUP($B257,'1.วาง งบทดลอง 4 แถว'!$E$2519:$J$3357,3,0)</f>
        <v>0</v>
      </c>
      <c r="AC257" s="378">
        <f>VLOOKUP($B257,'1.วาง งบทดลอง 4 แถว'!$E$2519:$J$3357,4,0)</f>
        <v>0</v>
      </c>
      <c r="AD257" s="378">
        <f>VLOOKUP($B257,'1.วาง งบทดลอง 4 แถว'!$E$2519:$J$3357,5,0)</f>
        <v>0</v>
      </c>
      <c r="AE257" s="379">
        <f>VLOOKUP($B257,'1.วาง งบทดลอง 4 แถว'!$E$2519:$J$3357,6,0)</f>
        <v>0</v>
      </c>
      <c r="AF257" s="380">
        <f t="shared" si="27"/>
        <v>0</v>
      </c>
      <c r="AG257" s="397"/>
      <c r="AH257" s="398"/>
      <c r="AI257" s="398"/>
      <c r="AJ257" s="377">
        <f>VLOOKUP($B257,'1.วาง งบทดลอง 4 แถว'!$E$3358:$J$4196,3,0)</f>
        <v>0</v>
      </c>
      <c r="AK257" s="378">
        <f>VLOOKUP($B257,'1.วาง งบทดลอง 4 แถว'!$E$3358:$J$4196,4,0)</f>
        <v>25000</v>
      </c>
      <c r="AL257" s="378">
        <f>VLOOKUP($B257,'1.วาง งบทดลอง 4 แถว'!$E$3358:$J$4196,5,0)</f>
        <v>0</v>
      </c>
      <c r="AM257" s="379">
        <f>VLOOKUP($B257,'1.วาง งบทดลอง 4 แถว'!$E$3358:$J$4196,6,0)</f>
        <v>371915.67</v>
      </c>
      <c r="AN257" s="380">
        <f t="shared" si="28"/>
        <v>-371915.67</v>
      </c>
      <c r="AO257" s="398"/>
      <c r="AP257" s="398"/>
      <c r="AQ257" s="398"/>
      <c r="AR257" s="377">
        <f>VLOOKUP($B257,'1.วาง งบทดลอง 4 แถว'!$E$4197:$J$5035,3,0)</f>
        <v>0</v>
      </c>
      <c r="AS257" s="378">
        <f>VLOOKUP($B257,'1.วาง งบทดลอง 4 แถว'!$E$4197:$J$5035,4,0)</f>
        <v>0</v>
      </c>
      <c r="AT257" s="378">
        <f>VLOOKUP($B257,'1.วาง งบทดลอง 4 แถว'!$E$4197:$J$5035,5,0)</f>
        <v>0</v>
      </c>
      <c r="AU257" s="379">
        <f>VLOOKUP($B257,'1.วาง งบทดลอง 4 แถว'!$E$4197:$J$5035,6,0)</f>
        <v>0</v>
      </c>
      <c r="AV257" s="380">
        <f t="shared" si="29"/>
        <v>0</v>
      </c>
      <c r="AW257" s="397"/>
      <c r="AX257" s="398"/>
      <c r="AY257" s="398"/>
      <c r="AZ257" s="377">
        <f>VLOOKUP($B257,'1.วาง งบทดลอง 4 แถว'!$E$5036:$J$5874,3,0)</f>
        <v>0</v>
      </c>
      <c r="BA257" s="378">
        <f>VLOOKUP($B257,'1.วาง งบทดลอง 4 แถว'!$E$5036:$J$5874,4,0)</f>
        <v>6136.11</v>
      </c>
      <c r="BB257" s="378">
        <f>VLOOKUP($B257,'1.วาง งบทดลอง 4 แถว'!$E$5036:$J$5874,5,0)</f>
        <v>0</v>
      </c>
      <c r="BC257" s="379">
        <f>VLOOKUP($B257,'1.วาง งบทดลอง 4 แถว'!$E$5036:$J$5874,6,0)</f>
        <v>82569.440000000002</v>
      </c>
      <c r="BD257" s="380">
        <f t="shared" si="30"/>
        <v>-82569.440000000002</v>
      </c>
      <c r="BE257" s="397"/>
      <c r="BF257" s="398"/>
      <c r="BG257" s="398"/>
      <c r="BH257" s="377">
        <f>VLOOKUP($B257,'1.วาง งบทดลอง 4 แถว'!$E$5875:$J$6713,3,0)</f>
        <v>0</v>
      </c>
      <c r="BI257" s="378">
        <f>VLOOKUP($B257,'1.วาง งบทดลอง 4 แถว'!$E$5875:$J$6713,4,0)</f>
        <v>0</v>
      </c>
      <c r="BJ257" s="378">
        <f>VLOOKUP($B257,'1.วาง งบทดลอง 4 แถว'!$E$5875:$J$6713,5,0)</f>
        <v>0</v>
      </c>
      <c r="BK257" s="379">
        <f>VLOOKUP($B257,'1.วาง งบทดลอง 4 แถว'!$E$5875:$J$6713,6,0)</f>
        <v>0</v>
      </c>
      <c r="BL257" s="380">
        <f t="shared" si="31"/>
        <v>0</v>
      </c>
      <c r="BM257" s="398"/>
      <c r="BN257" s="398"/>
      <c r="BO257" s="399"/>
    </row>
    <row r="258" spans="1:67" ht="19.5" customHeight="1">
      <c r="A258" s="374">
        <v>255</v>
      </c>
      <c r="B258" s="375" t="s">
        <v>657</v>
      </c>
      <c r="C258" s="376" t="s">
        <v>1470</v>
      </c>
      <c r="D258" s="377">
        <f>VLOOKUP($B258,'1.วาง งบทดลอง 4 แถว'!$E$2:$J$840,3,0)</f>
        <v>0</v>
      </c>
      <c r="E258" s="378">
        <f>VLOOKUP($B258,'1.วาง งบทดลอง 4 แถว'!$E$2:$J$840,4,0)</f>
        <v>0</v>
      </c>
      <c r="F258" s="378">
        <f>VLOOKUP($B258,'1.วาง งบทดลอง 4 แถว'!$E$2:$J$840,5,0)</f>
        <v>0</v>
      </c>
      <c r="G258" s="379">
        <f>VLOOKUP($B258,'1.วาง งบทดลอง 4 แถว'!$E$2:$J$840,6,0)</f>
        <v>0</v>
      </c>
      <c r="H258" s="380">
        <f t="shared" si="24"/>
        <v>0</v>
      </c>
      <c r="I258" s="384"/>
      <c r="J258" s="385"/>
      <c r="K258" s="385"/>
      <c r="L258" s="377">
        <f>VLOOKUP($B258,'1.วาง งบทดลอง 4 แถว'!$E$841:$J$1679,3,0)</f>
        <v>0</v>
      </c>
      <c r="M258" s="378">
        <f>VLOOKUP($B258,'1.วาง งบทดลอง 4 แถว'!$E$841:$J$1679,4,0)</f>
        <v>0</v>
      </c>
      <c r="N258" s="378">
        <f>VLOOKUP($B258,'1.วาง งบทดลอง 4 แถว'!$E$841:$J$1679,5,0)</f>
        <v>0</v>
      </c>
      <c r="O258" s="379">
        <f>VLOOKUP($B258,'1.วาง งบทดลอง 4 แถว'!$E$841:$J$1679,6,0)</f>
        <v>0</v>
      </c>
      <c r="P258" s="380">
        <f t="shared" si="25"/>
        <v>0</v>
      </c>
      <c r="Q258" s="384"/>
      <c r="R258" s="385"/>
      <c r="S258" s="386"/>
      <c r="T258" s="377">
        <f>VLOOKUP($B258,'1.วาง งบทดลอง 4 แถว'!$E$1680:$J$2518,3,0)</f>
        <v>0</v>
      </c>
      <c r="U258" s="378">
        <f>VLOOKUP($B258,'1.วาง งบทดลอง 4 แถว'!$E$1680:$J$2518,4,0)</f>
        <v>0</v>
      </c>
      <c r="V258" s="378">
        <f>VLOOKUP($B258,'1.วาง งบทดลอง 4 แถว'!$E$1680:$J$2518,5,0)</f>
        <v>0</v>
      </c>
      <c r="W258" s="379">
        <f>VLOOKUP($B258,'1.วาง งบทดลอง 4 แถว'!$E$1680:$J$2518,6,0)</f>
        <v>0</v>
      </c>
      <c r="X258" s="380">
        <f t="shared" si="26"/>
        <v>0</v>
      </c>
      <c r="Y258" s="385"/>
      <c r="Z258" s="385"/>
      <c r="AA258" s="385"/>
      <c r="AB258" s="377">
        <f>VLOOKUP($B258,'1.วาง งบทดลอง 4 แถว'!$E$2519:$J$3357,3,0)</f>
        <v>0</v>
      </c>
      <c r="AC258" s="378">
        <f>VLOOKUP($B258,'1.วาง งบทดลอง 4 แถว'!$E$2519:$J$3357,4,0)</f>
        <v>0</v>
      </c>
      <c r="AD258" s="378">
        <f>VLOOKUP($B258,'1.วาง งบทดลอง 4 แถว'!$E$2519:$J$3357,5,0)</f>
        <v>0</v>
      </c>
      <c r="AE258" s="379">
        <f>VLOOKUP($B258,'1.วาง งบทดลอง 4 แถว'!$E$2519:$J$3357,6,0)</f>
        <v>0</v>
      </c>
      <c r="AF258" s="380">
        <f t="shared" si="27"/>
        <v>0</v>
      </c>
      <c r="AG258" s="384"/>
      <c r="AH258" s="385"/>
      <c r="AI258" s="385"/>
      <c r="AJ258" s="377">
        <f>VLOOKUP($B258,'1.วาง งบทดลอง 4 แถว'!$E$3358:$J$4196,3,0)</f>
        <v>0</v>
      </c>
      <c r="AK258" s="378">
        <f>VLOOKUP($B258,'1.วาง งบทดลอง 4 แถว'!$E$3358:$J$4196,4,0)</f>
        <v>0</v>
      </c>
      <c r="AL258" s="378">
        <f>VLOOKUP($B258,'1.วาง งบทดลอง 4 แถว'!$E$3358:$J$4196,5,0)</f>
        <v>0</v>
      </c>
      <c r="AM258" s="379">
        <f>VLOOKUP($B258,'1.วาง งบทดลอง 4 แถว'!$E$3358:$J$4196,6,0)</f>
        <v>0</v>
      </c>
      <c r="AN258" s="380">
        <f t="shared" si="28"/>
        <v>0</v>
      </c>
      <c r="AO258" s="385"/>
      <c r="AP258" s="385"/>
      <c r="AQ258" s="385"/>
      <c r="AR258" s="377">
        <f>VLOOKUP($B258,'1.วาง งบทดลอง 4 แถว'!$E$4197:$J$5035,3,0)</f>
        <v>0</v>
      </c>
      <c r="AS258" s="378">
        <f>VLOOKUP($B258,'1.วาง งบทดลอง 4 แถว'!$E$4197:$J$5035,4,0)</f>
        <v>0</v>
      </c>
      <c r="AT258" s="378">
        <f>VLOOKUP($B258,'1.วาง งบทดลอง 4 แถว'!$E$4197:$J$5035,5,0)</f>
        <v>0</v>
      </c>
      <c r="AU258" s="379">
        <f>VLOOKUP($B258,'1.วาง งบทดลอง 4 แถว'!$E$4197:$J$5035,6,0)</f>
        <v>0</v>
      </c>
      <c r="AV258" s="380">
        <f t="shared" si="29"/>
        <v>0</v>
      </c>
      <c r="AW258" s="384"/>
      <c r="AX258" s="385"/>
      <c r="AY258" s="385"/>
      <c r="AZ258" s="377">
        <f>VLOOKUP($B258,'1.วาง งบทดลอง 4 แถว'!$E$5036:$J$5874,3,0)</f>
        <v>0</v>
      </c>
      <c r="BA258" s="378">
        <f>VLOOKUP($B258,'1.วาง งบทดลอง 4 แถว'!$E$5036:$J$5874,4,0)</f>
        <v>0</v>
      </c>
      <c r="BB258" s="378">
        <f>VLOOKUP($B258,'1.วาง งบทดลอง 4 แถว'!$E$5036:$J$5874,5,0)</f>
        <v>0</v>
      </c>
      <c r="BC258" s="379">
        <f>VLOOKUP($B258,'1.วาง งบทดลอง 4 แถว'!$E$5036:$J$5874,6,0)</f>
        <v>0</v>
      </c>
      <c r="BD258" s="380">
        <f t="shared" si="30"/>
        <v>0</v>
      </c>
      <c r="BE258" s="384"/>
      <c r="BF258" s="385"/>
      <c r="BG258" s="385"/>
      <c r="BH258" s="377">
        <f>VLOOKUP($B258,'1.วาง งบทดลอง 4 แถว'!$E$5875:$J$6713,3,0)</f>
        <v>0</v>
      </c>
      <c r="BI258" s="378">
        <f>VLOOKUP($B258,'1.วาง งบทดลอง 4 แถว'!$E$5875:$J$6713,4,0)</f>
        <v>0</v>
      </c>
      <c r="BJ258" s="378">
        <f>VLOOKUP($B258,'1.วาง งบทดลอง 4 แถว'!$E$5875:$J$6713,5,0)</f>
        <v>0</v>
      </c>
      <c r="BK258" s="379">
        <f>VLOOKUP($B258,'1.วาง งบทดลอง 4 แถว'!$E$5875:$J$6713,6,0)</f>
        <v>0</v>
      </c>
      <c r="BL258" s="380">
        <f t="shared" si="31"/>
        <v>0</v>
      </c>
      <c r="BM258" s="385"/>
      <c r="BN258" s="385"/>
      <c r="BO258" s="386"/>
    </row>
    <row r="259" spans="1:67" ht="19.5" customHeight="1">
      <c r="A259" s="374">
        <v>256</v>
      </c>
      <c r="B259" s="375" t="s">
        <v>658</v>
      </c>
      <c r="C259" s="376" t="s">
        <v>124</v>
      </c>
      <c r="D259" s="377">
        <f>VLOOKUP($B259,'1.วาง งบทดลอง 4 แถว'!$E$2:$J$840,3,0)</f>
        <v>9367692</v>
      </c>
      <c r="E259" s="378">
        <f>VLOOKUP($B259,'1.วาง งบทดลอง 4 แถว'!$E$2:$J$840,4,0)</f>
        <v>8362692</v>
      </c>
      <c r="F259" s="378">
        <f>VLOOKUP($B259,'1.วาง งบทดลอง 4 แถว'!$E$2:$J$840,5,0)</f>
        <v>26838070.780000001</v>
      </c>
      <c r="G259" s="379">
        <f>VLOOKUP($B259,'1.วาง งบทดลอง 4 แถว'!$E$2:$J$840,6,0)</f>
        <v>0</v>
      </c>
      <c r="H259" s="380">
        <f t="shared" si="24"/>
        <v>26838070.780000001</v>
      </c>
      <c r="I259" s="384"/>
      <c r="J259" s="385"/>
      <c r="K259" s="385"/>
      <c r="L259" s="377">
        <f>VLOOKUP($B259,'1.วาง งบทดลอง 4 แถว'!$E$841:$J$1679,3,0)</f>
        <v>0</v>
      </c>
      <c r="M259" s="378">
        <f>VLOOKUP($B259,'1.วาง งบทดลอง 4 แถว'!$E$841:$J$1679,4,0)</f>
        <v>0</v>
      </c>
      <c r="N259" s="378">
        <f>VLOOKUP($B259,'1.วาง งบทดลอง 4 แถว'!$E$841:$J$1679,5,0)</f>
        <v>0</v>
      </c>
      <c r="O259" s="379">
        <f>VLOOKUP($B259,'1.วาง งบทดลอง 4 แถว'!$E$841:$J$1679,6,0)</f>
        <v>0</v>
      </c>
      <c r="P259" s="380">
        <f t="shared" si="25"/>
        <v>0</v>
      </c>
      <c r="Q259" s="384"/>
      <c r="R259" s="385"/>
      <c r="S259" s="386"/>
      <c r="T259" s="377">
        <f>VLOOKUP($B259,'1.วาง งบทดลอง 4 แถว'!$E$1680:$J$2518,3,0)</f>
        <v>0</v>
      </c>
      <c r="U259" s="378">
        <f>VLOOKUP($B259,'1.วาง งบทดลอง 4 แถว'!$E$1680:$J$2518,4,0)</f>
        <v>0</v>
      </c>
      <c r="V259" s="378">
        <f>VLOOKUP($B259,'1.วาง งบทดลอง 4 แถว'!$E$1680:$J$2518,5,0)</f>
        <v>0</v>
      </c>
      <c r="W259" s="379">
        <f>VLOOKUP($B259,'1.วาง งบทดลอง 4 แถว'!$E$1680:$J$2518,6,0)</f>
        <v>0</v>
      </c>
      <c r="X259" s="380">
        <f t="shared" si="26"/>
        <v>0</v>
      </c>
      <c r="Y259" s="385"/>
      <c r="Z259" s="385"/>
      <c r="AA259" s="385"/>
      <c r="AB259" s="377">
        <f>VLOOKUP($B259,'1.วาง งบทดลอง 4 แถว'!$E$2519:$J$3357,3,0)</f>
        <v>0</v>
      </c>
      <c r="AC259" s="378">
        <f>VLOOKUP($B259,'1.วาง งบทดลอง 4 แถว'!$E$2519:$J$3357,4,0)</f>
        <v>0</v>
      </c>
      <c r="AD259" s="378">
        <f>VLOOKUP($B259,'1.วาง งบทดลอง 4 แถว'!$E$2519:$J$3357,5,0)</f>
        <v>0</v>
      </c>
      <c r="AE259" s="379">
        <f>VLOOKUP($B259,'1.วาง งบทดลอง 4 แถว'!$E$2519:$J$3357,6,0)</f>
        <v>0</v>
      </c>
      <c r="AF259" s="380">
        <f t="shared" si="27"/>
        <v>0</v>
      </c>
      <c r="AG259" s="384"/>
      <c r="AH259" s="385"/>
      <c r="AI259" s="385"/>
      <c r="AJ259" s="377">
        <f>VLOOKUP($B259,'1.วาง งบทดลอง 4 แถว'!$E$3358:$J$4196,3,0)</f>
        <v>0</v>
      </c>
      <c r="AK259" s="378">
        <f>VLOOKUP($B259,'1.วาง งบทดลอง 4 แถว'!$E$3358:$J$4196,4,0)</f>
        <v>0</v>
      </c>
      <c r="AL259" s="378">
        <f>VLOOKUP($B259,'1.วาง งบทดลอง 4 แถว'!$E$3358:$J$4196,5,0)</f>
        <v>0</v>
      </c>
      <c r="AM259" s="379">
        <f>VLOOKUP($B259,'1.วาง งบทดลอง 4 แถว'!$E$3358:$J$4196,6,0)</f>
        <v>0</v>
      </c>
      <c r="AN259" s="380">
        <f t="shared" si="28"/>
        <v>0</v>
      </c>
      <c r="AO259" s="385"/>
      <c r="AP259" s="385"/>
      <c r="AQ259" s="385"/>
      <c r="AR259" s="377">
        <f>VLOOKUP($B259,'1.วาง งบทดลอง 4 แถว'!$E$4197:$J$5035,3,0)</f>
        <v>0</v>
      </c>
      <c r="AS259" s="378">
        <f>VLOOKUP($B259,'1.วาง งบทดลอง 4 แถว'!$E$4197:$J$5035,4,0)</f>
        <v>0</v>
      </c>
      <c r="AT259" s="378">
        <f>VLOOKUP($B259,'1.วาง งบทดลอง 4 แถว'!$E$4197:$J$5035,5,0)</f>
        <v>0</v>
      </c>
      <c r="AU259" s="379">
        <f>VLOOKUP($B259,'1.วาง งบทดลอง 4 แถว'!$E$4197:$J$5035,6,0)</f>
        <v>0</v>
      </c>
      <c r="AV259" s="380">
        <f t="shared" si="29"/>
        <v>0</v>
      </c>
      <c r="AW259" s="384"/>
      <c r="AX259" s="385"/>
      <c r="AY259" s="385"/>
      <c r="AZ259" s="377">
        <f>VLOOKUP($B259,'1.วาง งบทดลอง 4 แถว'!$E$5036:$J$5874,3,0)</f>
        <v>0</v>
      </c>
      <c r="BA259" s="378">
        <f>VLOOKUP($B259,'1.วาง งบทดลอง 4 แถว'!$E$5036:$J$5874,4,0)</f>
        <v>0</v>
      </c>
      <c r="BB259" s="378">
        <f>VLOOKUP($B259,'1.วาง งบทดลอง 4 แถว'!$E$5036:$J$5874,5,0)</f>
        <v>0</v>
      </c>
      <c r="BC259" s="379">
        <f>VLOOKUP($B259,'1.วาง งบทดลอง 4 แถว'!$E$5036:$J$5874,6,0)</f>
        <v>0</v>
      </c>
      <c r="BD259" s="380">
        <f t="shared" si="30"/>
        <v>0</v>
      </c>
      <c r="BE259" s="384"/>
      <c r="BF259" s="385"/>
      <c r="BG259" s="385"/>
      <c r="BH259" s="377">
        <f>VLOOKUP($B259,'1.วาง งบทดลอง 4 แถว'!$E$5875:$J$6713,3,0)</f>
        <v>0</v>
      </c>
      <c r="BI259" s="378">
        <f>VLOOKUP($B259,'1.วาง งบทดลอง 4 แถว'!$E$5875:$J$6713,4,0)</f>
        <v>0</v>
      </c>
      <c r="BJ259" s="378">
        <f>VLOOKUP($B259,'1.วาง งบทดลอง 4 แถว'!$E$5875:$J$6713,5,0)</f>
        <v>0</v>
      </c>
      <c r="BK259" s="379">
        <f>VLOOKUP($B259,'1.วาง งบทดลอง 4 แถว'!$E$5875:$J$6713,6,0)</f>
        <v>0</v>
      </c>
      <c r="BL259" s="380">
        <f t="shared" si="31"/>
        <v>0</v>
      </c>
      <c r="BM259" s="385"/>
      <c r="BN259" s="385"/>
      <c r="BO259" s="386"/>
    </row>
    <row r="260" spans="1:67" s="200" customFormat="1" ht="19.5" customHeight="1">
      <c r="A260" s="374">
        <v>257</v>
      </c>
      <c r="B260" s="395" t="s">
        <v>659</v>
      </c>
      <c r="C260" s="396" t="s">
        <v>125</v>
      </c>
      <c r="D260" s="377">
        <f>VLOOKUP($B260,'1.วาง งบทดลอง 4 แถว'!$E$2:$J$840,3,0)</f>
        <v>5186346</v>
      </c>
      <c r="E260" s="378">
        <f>VLOOKUP($B260,'1.วาง งบทดลอง 4 แถว'!$E$2:$J$840,4,0)</f>
        <v>5186346</v>
      </c>
      <c r="F260" s="378">
        <f>VLOOKUP($B260,'1.วาง งบทดลอง 4 แถว'!$E$2:$J$840,5,0)</f>
        <v>0</v>
      </c>
      <c r="G260" s="379">
        <f>VLOOKUP($B260,'1.วาง งบทดลอง 4 แถว'!$E$2:$J$840,6,0)</f>
        <v>0</v>
      </c>
      <c r="H260" s="380">
        <f t="shared" si="24"/>
        <v>0</v>
      </c>
      <c r="I260" s="397"/>
      <c r="J260" s="398"/>
      <c r="K260" s="398"/>
      <c r="L260" s="377">
        <f>VLOOKUP($B260,'1.วาง งบทดลอง 4 แถว'!$E$841:$J$1679,3,0)</f>
        <v>0</v>
      </c>
      <c r="M260" s="378">
        <f>VLOOKUP($B260,'1.วาง งบทดลอง 4 แถว'!$E$841:$J$1679,4,0)</f>
        <v>0</v>
      </c>
      <c r="N260" s="378">
        <f>VLOOKUP($B260,'1.วาง งบทดลอง 4 แถว'!$E$841:$J$1679,5,0)</f>
        <v>0</v>
      </c>
      <c r="O260" s="379">
        <f>VLOOKUP($B260,'1.วาง งบทดลอง 4 แถว'!$E$841:$J$1679,6,0)</f>
        <v>0</v>
      </c>
      <c r="P260" s="380">
        <f t="shared" si="25"/>
        <v>0</v>
      </c>
      <c r="Q260" s="397"/>
      <c r="R260" s="398"/>
      <c r="S260" s="399"/>
      <c r="T260" s="377">
        <f>VLOOKUP($B260,'1.วาง งบทดลอง 4 แถว'!$E$1680:$J$2518,3,0)</f>
        <v>0</v>
      </c>
      <c r="U260" s="378">
        <f>VLOOKUP($B260,'1.วาง งบทดลอง 4 แถว'!$E$1680:$J$2518,4,0)</f>
        <v>0</v>
      </c>
      <c r="V260" s="378">
        <f>VLOOKUP($B260,'1.วาง งบทดลอง 4 แถว'!$E$1680:$J$2518,5,0)</f>
        <v>0</v>
      </c>
      <c r="W260" s="379">
        <f>VLOOKUP($B260,'1.วาง งบทดลอง 4 แถว'!$E$1680:$J$2518,6,0)</f>
        <v>0</v>
      </c>
      <c r="X260" s="380">
        <f t="shared" si="26"/>
        <v>0</v>
      </c>
      <c r="Y260" s="398"/>
      <c r="Z260" s="398"/>
      <c r="AA260" s="398"/>
      <c r="AB260" s="377">
        <f>VLOOKUP($B260,'1.วาง งบทดลอง 4 แถว'!$E$2519:$J$3357,3,0)</f>
        <v>0</v>
      </c>
      <c r="AC260" s="378">
        <f>VLOOKUP($B260,'1.วาง งบทดลอง 4 แถว'!$E$2519:$J$3357,4,0)</f>
        <v>0</v>
      </c>
      <c r="AD260" s="378">
        <f>VLOOKUP($B260,'1.วาง งบทดลอง 4 แถว'!$E$2519:$J$3357,5,0)</f>
        <v>0</v>
      </c>
      <c r="AE260" s="379">
        <f>VLOOKUP($B260,'1.วาง งบทดลอง 4 แถว'!$E$2519:$J$3357,6,0)</f>
        <v>0</v>
      </c>
      <c r="AF260" s="380">
        <f t="shared" si="27"/>
        <v>0</v>
      </c>
      <c r="AG260" s="397"/>
      <c r="AH260" s="398"/>
      <c r="AI260" s="398"/>
      <c r="AJ260" s="377">
        <f>VLOOKUP($B260,'1.วาง งบทดลอง 4 แถว'!$E$3358:$J$4196,3,0)</f>
        <v>0</v>
      </c>
      <c r="AK260" s="378">
        <f>VLOOKUP($B260,'1.วาง งบทดลอง 4 แถว'!$E$3358:$J$4196,4,0)</f>
        <v>0</v>
      </c>
      <c r="AL260" s="378">
        <f>VLOOKUP($B260,'1.วาง งบทดลอง 4 แถว'!$E$3358:$J$4196,5,0)</f>
        <v>0</v>
      </c>
      <c r="AM260" s="379">
        <f>VLOOKUP($B260,'1.วาง งบทดลอง 4 แถว'!$E$3358:$J$4196,6,0)</f>
        <v>0</v>
      </c>
      <c r="AN260" s="380">
        <f t="shared" si="28"/>
        <v>0</v>
      </c>
      <c r="AO260" s="398"/>
      <c r="AP260" s="398"/>
      <c r="AQ260" s="398"/>
      <c r="AR260" s="377">
        <f>VLOOKUP($B260,'1.วาง งบทดลอง 4 แถว'!$E$4197:$J$5035,3,0)</f>
        <v>0</v>
      </c>
      <c r="AS260" s="378">
        <f>VLOOKUP($B260,'1.วาง งบทดลอง 4 แถว'!$E$4197:$J$5035,4,0)</f>
        <v>0</v>
      </c>
      <c r="AT260" s="378">
        <f>VLOOKUP($B260,'1.วาง งบทดลอง 4 แถว'!$E$4197:$J$5035,5,0)</f>
        <v>0</v>
      </c>
      <c r="AU260" s="379">
        <f>VLOOKUP($B260,'1.วาง งบทดลอง 4 แถว'!$E$4197:$J$5035,6,0)</f>
        <v>0</v>
      </c>
      <c r="AV260" s="380">
        <f t="shared" si="29"/>
        <v>0</v>
      </c>
      <c r="AW260" s="397"/>
      <c r="AX260" s="398"/>
      <c r="AY260" s="398"/>
      <c r="AZ260" s="377">
        <f>VLOOKUP($B260,'1.วาง งบทดลอง 4 แถว'!$E$5036:$J$5874,3,0)</f>
        <v>0</v>
      </c>
      <c r="BA260" s="378">
        <f>VLOOKUP($B260,'1.วาง งบทดลอง 4 แถว'!$E$5036:$J$5874,4,0)</f>
        <v>0</v>
      </c>
      <c r="BB260" s="378">
        <f>VLOOKUP($B260,'1.วาง งบทดลอง 4 แถว'!$E$5036:$J$5874,5,0)</f>
        <v>0</v>
      </c>
      <c r="BC260" s="379">
        <f>VLOOKUP($B260,'1.วาง งบทดลอง 4 แถว'!$E$5036:$J$5874,6,0)</f>
        <v>0</v>
      </c>
      <c r="BD260" s="380">
        <f t="shared" si="30"/>
        <v>0</v>
      </c>
      <c r="BE260" s="397"/>
      <c r="BF260" s="398"/>
      <c r="BG260" s="398"/>
      <c r="BH260" s="377">
        <f>VLOOKUP($B260,'1.วาง งบทดลอง 4 แถว'!$E$5875:$J$6713,3,0)</f>
        <v>0</v>
      </c>
      <c r="BI260" s="378">
        <f>VLOOKUP($B260,'1.วาง งบทดลอง 4 แถว'!$E$5875:$J$6713,4,0)</f>
        <v>0</v>
      </c>
      <c r="BJ260" s="378">
        <f>VLOOKUP($B260,'1.วาง งบทดลอง 4 แถว'!$E$5875:$J$6713,5,0)</f>
        <v>0</v>
      </c>
      <c r="BK260" s="379">
        <f>VLOOKUP($B260,'1.วาง งบทดลอง 4 แถว'!$E$5875:$J$6713,6,0)</f>
        <v>0</v>
      </c>
      <c r="BL260" s="380">
        <f t="shared" si="31"/>
        <v>0</v>
      </c>
      <c r="BM260" s="398"/>
      <c r="BN260" s="398"/>
      <c r="BO260" s="399"/>
    </row>
    <row r="261" spans="1:67" s="200" customFormat="1" ht="19.5" customHeight="1">
      <c r="A261" s="374">
        <v>258</v>
      </c>
      <c r="B261" s="395" t="s">
        <v>660</v>
      </c>
      <c r="C261" s="396" t="s">
        <v>1471</v>
      </c>
      <c r="D261" s="377">
        <f>VLOOKUP($B261,'1.วาง งบทดลอง 4 แถว'!$E$2:$J$840,3,0)</f>
        <v>0</v>
      </c>
      <c r="E261" s="378">
        <f>VLOOKUP($B261,'1.วาง งบทดลอง 4 แถว'!$E$2:$J$840,4,0)</f>
        <v>4181346</v>
      </c>
      <c r="F261" s="378">
        <f>VLOOKUP($B261,'1.วาง งบทดลอง 4 แถว'!$E$2:$J$840,5,0)</f>
        <v>0</v>
      </c>
      <c r="G261" s="379">
        <f>VLOOKUP($B261,'1.วาง งบทดลอง 4 แถว'!$E$2:$J$840,6,0)</f>
        <v>0</v>
      </c>
      <c r="H261" s="380">
        <f>F261-G261</f>
        <v>0</v>
      </c>
      <c r="I261" s="397"/>
      <c r="J261" s="398"/>
      <c r="K261" s="398"/>
      <c r="L261" s="377">
        <f>VLOOKUP($B261,'1.วาง งบทดลอง 4 แถว'!$E$841:$J$1679,3,0)</f>
        <v>0</v>
      </c>
      <c r="M261" s="378">
        <f>VLOOKUP($B261,'1.วาง งบทดลอง 4 แถว'!$E$841:$J$1679,4,0)</f>
        <v>0</v>
      </c>
      <c r="N261" s="378">
        <f>VLOOKUP($B261,'1.วาง งบทดลอง 4 แถว'!$E$841:$J$1679,5,0)</f>
        <v>0</v>
      </c>
      <c r="O261" s="379">
        <f>VLOOKUP($B261,'1.วาง งบทดลอง 4 แถว'!$E$841:$J$1679,6,0)</f>
        <v>0</v>
      </c>
      <c r="P261" s="380">
        <f>N261-O261</f>
        <v>0</v>
      </c>
      <c r="Q261" s="397"/>
      <c r="R261" s="398"/>
      <c r="S261" s="399"/>
      <c r="T261" s="377">
        <f>VLOOKUP($B261,'1.วาง งบทดลอง 4 แถว'!$E$1680:$J$2518,3,0)</f>
        <v>0</v>
      </c>
      <c r="U261" s="378">
        <f>VLOOKUP($B261,'1.วาง งบทดลอง 4 แถว'!$E$1680:$J$2518,4,0)</f>
        <v>0</v>
      </c>
      <c r="V261" s="378">
        <f>VLOOKUP($B261,'1.วาง งบทดลอง 4 แถว'!$E$1680:$J$2518,5,0)</f>
        <v>0</v>
      </c>
      <c r="W261" s="379">
        <f>VLOOKUP($B261,'1.วาง งบทดลอง 4 แถว'!$E$1680:$J$2518,6,0)</f>
        <v>0</v>
      </c>
      <c r="X261" s="380">
        <f>V261-W261</f>
        <v>0</v>
      </c>
      <c r="Y261" s="398"/>
      <c r="Z261" s="398"/>
      <c r="AA261" s="398"/>
      <c r="AB261" s="377">
        <f>VLOOKUP($B261,'1.วาง งบทดลอง 4 แถว'!$E$2519:$J$3357,3,0)</f>
        <v>0</v>
      </c>
      <c r="AC261" s="378">
        <f>VLOOKUP($B261,'1.วาง งบทดลอง 4 แถว'!$E$2519:$J$3357,4,0)</f>
        <v>0</v>
      </c>
      <c r="AD261" s="378">
        <f>VLOOKUP($B261,'1.วาง งบทดลอง 4 แถว'!$E$2519:$J$3357,5,0)</f>
        <v>0</v>
      </c>
      <c r="AE261" s="379">
        <f>VLOOKUP($B261,'1.วาง งบทดลอง 4 แถว'!$E$2519:$J$3357,6,0)</f>
        <v>0</v>
      </c>
      <c r="AF261" s="380">
        <f>AD261-AE261</f>
        <v>0</v>
      </c>
      <c r="AG261" s="397"/>
      <c r="AH261" s="398"/>
      <c r="AI261" s="398"/>
      <c r="AJ261" s="377">
        <f>VLOOKUP($B261,'1.วาง งบทดลอง 4 แถว'!$E$3358:$J$4196,3,0)</f>
        <v>0</v>
      </c>
      <c r="AK261" s="378">
        <f>VLOOKUP($B261,'1.วาง งบทดลอง 4 แถว'!$E$3358:$J$4196,4,0)</f>
        <v>0</v>
      </c>
      <c r="AL261" s="378">
        <f>VLOOKUP($B261,'1.วาง งบทดลอง 4 แถว'!$E$3358:$J$4196,5,0)</f>
        <v>0</v>
      </c>
      <c r="AM261" s="379">
        <f>VLOOKUP($B261,'1.วาง งบทดลอง 4 แถว'!$E$3358:$J$4196,6,0)</f>
        <v>0</v>
      </c>
      <c r="AN261" s="380">
        <f>AL261-AM261</f>
        <v>0</v>
      </c>
      <c r="AO261" s="398"/>
      <c r="AP261" s="398"/>
      <c r="AQ261" s="398"/>
      <c r="AR261" s="377">
        <f>VLOOKUP($B261,'1.วาง งบทดลอง 4 แถว'!$E$4197:$J$5035,3,0)</f>
        <v>0</v>
      </c>
      <c r="AS261" s="378">
        <f>VLOOKUP($B261,'1.วาง งบทดลอง 4 แถว'!$E$4197:$J$5035,4,0)</f>
        <v>0</v>
      </c>
      <c r="AT261" s="378">
        <f>VLOOKUP($B261,'1.วาง งบทดลอง 4 แถว'!$E$4197:$J$5035,5,0)</f>
        <v>0</v>
      </c>
      <c r="AU261" s="379">
        <f>VLOOKUP($B261,'1.วาง งบทดลอง 4 แถว'!$E$4197:$J$5035,6,0)</f>
        <v>0</v>
      </c>
      <c r="AV261" s="380">
        <f>AT261-AU261</f>
        <v>0</v>
      </c>
      <c r="AW261" s="397"/>
      <c r="AX261" s="398"/>
      <c r="AY261" s="398"/>
      <c r="AZ261" s="377">
        <f>VLOOKUP($B261,'1.วาง งบทดลอง 4 แถว'!$E$5036:$J$5874,3,0)</f>
        <v>255600</v>
      </c>
      <c r="BA261" s="378">
        <f>VLOOKUP($B261,'1.วาง งบทดลอง 4 แถว'!$E$5036:$J$5874,4,0)</f>
        <v>0</v>
      </c>
      <c r="BB261" s="378">
        <f>VLOOKUP($B261,'1.วาง งบทดลอง 4 แถว'!$E$5036:$J$5874,5,0)</f>
        <v>983350</v>
      </c>
      <c r="BC261" s="379">
        <f>VLOOKUP($B261,'1.วาง งบทดลอง 4 แถว'!$E$5036:$J$5874,6,0)</f>
        <v>0</v>
      </c>
      <c r="BD261" s="380">
        <f>BB261-BC261</f>
        <v>983350</v>
      </c>
      <c r="BE261" s="397"/>
      <c r="BF261" s="398"/>
      <c r="BG261" s="398"/>
      <c r="BH261" s="377">
        <f>VLOOKUP($B261,'1.วาง งบทดลอง 4 แถว'!$E$5875:$J$6713,3,0)</f>
        <v>0</v>
      </c>
      <c r="BI261" s="378">
        <f>VLOOKUP($B261,'1.วาง งบทดลอง 4 แถว'!$E$5875:$J$6713,4,0)</f>
        <v>0</v>
      </c>
      <c r="BJ261" s="378">
        <f>VLOOKUP($B261,'1.วาง งบทดลอง 4 แถว'!$E$5875:$J$6713,5,0)</f>
        <v>0</v>
      </c>
      <c r="BK261" s="379">
        <f>VLOOKUP($B261,'1.วาง งบทดลอง 4 แถว'!$E$5875:$J$6713,6,0)</f>
        <v>0</v>
      </c>
      <c r="BL261" s="380">
        <f>BJ261-BK261</f>
        <v>0</v>
      </c>
      <c r="BM261" s="398"/>
      <c r="BN261" s="398"/>
      <c r="BO261" s="399"/>
    </row>
    <row r="262" spans="1:67" ht="19.5" customHeight="1">
      <c r="A262" s="374">
        <v>259</v>
      </c>
      <c r="B262" s="375" t="s">
        <v>1918</v>
      </c>
      <c r="C262" s="376" t="s">
        <v>1919</v>
      </c>
      <c r="D262" s="377">
        <f>VLOOKUP($B262,'1.วาง งบทดลอง 4 แถว'!$E$2:$J$840,3,0)</f>
        <v>0</v>
      </c>
      <c r="E262" s="378">
        <f>VLOOKUP($B262,'1.วาง งบทดลอง 4 แถว'!$E$2:$J$840,4,0)</f>
        <v>0</v>
      </c>
      <c r="F262" s="378">
        <f>VLOOKUP($B262,'1.วาง งบทดลอง 4 แถว'!$E$2:$J$840,5,0)</f>
        <v>0</v>
      </c>
      <c r="G262" s="379">
        <f>VLOOKUP($B262,'1.วาง งบทดลอง 4 แถว'!$E$2:$J$840,6,0)</f>
        <v>0</v>
      </c>
      <c r="H262" s="380">
        <f>F262-G262</f>
        <v>0</v>
      </c>
      <c r="I262" s="384"/>
      <c r="J262" s="385"/>
      <c r="K262" s="385"/>
      <c r="L262" s="377">
        <f>VLOOKUP($B262,'1.วาง งบทดลอง 4 แถว'!$E$841:$J$1679,3,0)</f>
        <v>0</v>
      </c>
      <c r="M262" s="378">
        <f>VLOOKUP($B262,'1.วาง งบทดลอง 4 แถว'!$E$841:$J$1679,4,0)</f>
        <v>0</v>
      </c>
      <c r="N262" s="378">
        <f>VLOOKUP($B262,'1.วาง งบทดลอง 4 แถว'!$E$841:$J$1679,5,0)</f>
        <v>0</v>
      </c>
      <c r="O262" s="379">
        <f>VLOOKUP($B262,'1.วาง งบทดลอง 4 แถว'!$E$841:$J$1679,6,0)</f>
        <v>0</v>
      </c>
      <c r="P262" s="380">
        <f>N262-O262</f>
        <v>0</v>
      </c>
      <c r="Q262" s="384"/>
      <c r="R262" s="385"/>
      <c r="S262" s="386"/>
      <c r="T262" s="377">
        <f>VLOOKUP($B262,'1.วาง งบทดลอง 4 แถว'!$E$1680:$J$2518,3,0)</f>
        <v>0</v>
      </c>
      <c r="U262" s="378">
        <f>VLOOKUP($B262,'1.วาง งบทดลอง 4 แถว'!$E$1680:$J$2518,4,0)</f>
        <v>0</v>
      </c>
      <c r="V262" s="378">
        <f>VLOOKUP($B262,'1.วาง งบทดลอง 4 แถว'!$E$1680:$J$2518,5,0)</f>
        <v>0</v>
      </c>
      <c r="W262" s="379">
        <f>VLOOKUP($B262,'1.วาง งบทดลอง 4 แถว'!$E$1680:$J$2518,6,0)</f>
        <v>0</v>
      </c>
      <c r="X262" s="380">
        <f>V262-W262</f>
        <v>0</v>
      </c>
      <c r="Y262" s="385"/>
      <c r="Z262" s="385"/>
      <c r="AA262" s="385"/>
      <c r="AB262" s="377">
        <f>VLOOKUP($B262,'1.วาง งบทดลอง 4 แถว'!$E$2519:$J$3357,3,0)</f>
        <v>0</v>
      </c>
      <c r="AC262" s="378">
        <f>VLOOKUP($B262,'1.วาง งบทดลอง 4 แถว'!$E$2519:$J$3357,4,0)</f>
        <v>0</v>
      </c>
      <c r="AD262" s="378">
        <f>VLOOKUP($B262,'1.วาง งบทดลอง 4 แถว'!$E$2519:$J$3357,5,0)</f>
        <v>0</v>
      </c>
      <c r="AE262" s="379">
        <f>VLOOKUP($B262,'1.วาง งบทดลอง 4 แถว'!$E$2519:$J$3357,6,0)</f>
        <v>0</v>
      </c>
      <c r="AF262" s="380">
        <f>AD262-AE262</f>
        <v>0</v>
      </c>
      <c r="AG262" s="384"/>
      <c r="AH262" s="385"/>
      <c r="AI262" s="385"/>
      <c r="AJ262" s="377">
        <f>VLOOKUP($B262,'1.วาง งบทดลอง 4 แถว'!$E$3358:$J$4196,3,0)</f>
        <v>0</v>
      </c>
      <c r="AK262" s="378">
        <f>VLOOKUP($B262,'1.วาง งบทดลอง 4 แถว'!$E$3358:$J$4196,4,0)</f>
        <v>0</v>
      </c>
      <c r="AL262" s="378">
        <f>VLOOKUP($B262,'1.วาง งบทดลอง 4 แถว'!$E$3358:$J$4196,5,0)</f>
        <v>0</v>
      </c>
      <c r="AM262" s="379">
        <f>VLOOKUP($B262,'1.วาง งบทดลอง 4 แถว'!$E$3358:$J$4196,6,0)</f>
        <v>0</v>
      </c>
      <c r="AN262" s="380">
        <f>AL262-AM262</f>
        <v>0</v>
      </c>
      <c r="AO262" s="385"/>
      <c r="AP262" s="385"/>
      <c r="AQ262" s="385"/>
      <c r="AR262" s="377">
        <f>VLOOKUP($B262,'1.วาง งบทดลอง 4 แถว'!$E$4197:$J$5035,3,0)</f>
        <v>0</v>
      </c>
      <c r="AS262" s="378">
        <f>VLOOKUP($B262,'1.วาง งบทดลอง 4 แถว'!$E$4197:$J$5035,4,0)</f>
        <v>0</v>
      </c>
      <c r="AT262" s="378">
        <f>VLOOKUP($B262,'1.วาง งบทดลอง 4 แถว'!$E$4197:$J$5035,5,0)</f>
        <v>0</v>
      </c>
      <c r="AU262" s="379">
        <f>VLOOKUP($B262,'1.วาง งบทดลอง 4 แถว'!$E$4197:$J$5035,6,0)</f>
        <v>0</v>
      </c>
      <c r="AV262" s="380">
        <f>AT262-AU262</f>
        <v>0</v>
      </c>
      <c r="AW262" s="384"/>
      <c r="AX262" s="385"/>
      <c r="AY262" s="385"/>
      <c r="AZ262" s="377">
        <f>VLOOKUP($B262,'1.วาง งบทดลอง 4 แถว'!$E$5036:$J$5874,3,0)</f>
        <v>0</v>
      </c>
      <c r="BA262" s="378">
        <f>VLOOKUP($B262,'1.วาง งบทดลอง 4 แถว'!$E$5036:$J$5874,4,0)</f>
        <v>0</v>
      </c>
      <c r="BB262" s="378">
        <f>VLOOKUP($B262,'1.วาง งบทดลอง 4 แถว'!$E$5036:$J$5874,5,0)</f>
        <v>0</v>
      </c>
      <c r="BC262" s="379">
        <f>VLOOKUP($B262,'1.วาง งบทดลอง 4 แถว'!$E$5036:$J$5874,6,0)</f>
        <v>0</v>
      </c>
      <c r="BD262" s="380">
        <f>BB262-BC262</f>
        <v>0</v>
      </c>
      <c r="BE262" s="384"/>
      <c r="BF262" s="385"/>
      <c r="BG262" s="385"/>
      <c r="BH262" s="377">
        <f>VLOOKUP($B262,'1.วาง งบทดลอง 4 แถว'!$E$5875:$J$6713,3,0)</f>
        <v>0</v>
      </c>
      <c r="BI262" s="378">
        <f>VLOOKUP($B262,'1.วาง งบทดลอง 4 แถว'!$E$5875:$J$6713,4,0)</f>
        <v>0</v>
      </c>
      <c r="BJ262" s="378">
        <f>VLOOKUP($B262,'1.วาง งบทดลอง 4 แถว'!$E$5875:$J$6713,5,0)</f>
        <v>0</v>
      </c>
      <c r="BK262" s="379">
        <f>VLOOKUP($B262,'1.วาง งบทดลอง 4 แถว'!$E$5875:$J$6713,6,0)</f>
        <v>0</v>
      </c>
      <c r="BL262" s="380">
        <f>BJ262-BK262</f>
        <v>0</v>
      </c>
      <c r="BM262" s="385"/>
      <c r="BN262" s="385"/>
      <c r="BO262" s="386"/>
    </row>
    <row r="263" spans="1:67" ht="19.5" customHeight="1">
      <c r="A263" s="374">
        <v>260</v>
      </c>
      <c r="B263" s="375" t="s">
        <v>1920</v>
      </c>
      <c r="C263" s="376" t="s">
        <v>1921</v>
      </c>
      <c r="D263" s="377">
        <f>VLOOKUP($B263,'1.วาง งบทดลอง 4 แถว'!$E$2:$J$840,3,0)</f>
        <v>0</v>
      </c>
      <c r="E263" s="378">
        <f>VLOOKUP($B263,'1.วาง งบทดลอง 4 แถว'!$E$2:$J$840,4,0)</f>
        <v>0</v>
      </c>
      <c r="F263" s="378">
        <f>VLOOKUP($B263,'1.วาง งบทดลอง 4 แถว'!$E$2:$J$840,5,0)</f>
        <v>0</v>
      </c>
      <c r="G263" s="379">
        <f>VLOOKUP($B263,'1.วาง งบทดลอง 4 แถว'!$E$2:$J$840,6,0)</f>
        <v>0</v>
      </c>
      <c r="H263" s="380">
        <f>F263-G263</f>
        <v>0</v>
      </c>
      <c r="I263" s="384"/>
      <c r="J263" s="385"/>
      <c r="K263" s="385"/>
      <c r="L263" s="377">
        <f>VLOOKUP($B263,'1.วาง งบทดลอง 4 แถว'!$E$841:$J$1679,3,0)</f>
        <v>0</v>
      </c>
      <c r="M263" s="378">
        <f>VLOOKUP($B263,'1.วาง งบทดลอง 4 แถว'!$E$841:$J$1679,4,0)</f>
        <v>0</v>
      </c>
      <c r="N263" s="378">
        <f>VLOOKUP($B263,'1.วาง งบทดลอง 4 แถว'!$E$841:$J$1679,5,0)</f>
        <v>0</v>
      </c>
      <c r="O263" s="379">
        <f>VLOOKUP($B263,'1.วาง งบทดลอง 4 แถว'!$E$841:$J$1679,6,0)</f>
        <v>0</v>
      </c>
      <c r="P263" s="380">
        <f>N263-O263</f>
        <v>0</v>
      </c>
      <c r="Q263" s="384"/>
      <c r="R263" s="385"/>
      <c r="S263" s="386"/>
      <c r="T263" s="377">
        <f>VLOOKUP($B263,'1.วาง งบทดลอง 4 แถว'!$E$1680:$J$2518,3,0)</f>
        <v>0</v>
      </c>
      <c r="U263" s="378">
        <f>VLOOKUP($B263,'1.วาง งบทดลอง 4 แถว'!$E$1680:$J$2518,4,0)</f>
        <v>0</v>
      </c>
      <c r="V263" s="378">
        <f>VLOOKUP($B263,'1.วาง งบทดลอง 4 แถว'!$E$1680:$J$2518,5,0)</f>
        <v>0</v>
      </c>
      <c r="W263" s="379">
        <f>VLOOKUP($B263,'1.วาง งบทดลอง 4 แถว'!$E$1680:$J$2518,6,0)</f>
        <v>0</v>
      </c>
      <c r="X263" s="380">
        <f>V263-W263</f>
        <v>0</v>
      </c>
      <c r="Y263" s="385"/>
      <c r="Z263" s="385"/>
      <c r="AA263" s="385"/>
      <c r="AB263" s="377">
        <f>VLOOKUP($B263,'1.วาง งบทดลอง 4 แถว'!$E$2519:$J$3357,3,0)</f>
        <v>0</v>
      </c>
      <c r="AC263" s="378">
        <f>VLOOKUP($B263,'1.วาง งบทดลอง 4 แถว'!$E$2519:$J$3357,4,0)</f>
        <v>0</v>
      </c>
      <c r="AD263" s="378">
        <f>VLOOKUP($B263,'1.วาง งบทดลอง 4 แถว'!$E$2519:$J$3357,5,0)</f>
        <v>0</v>
      </c>
      <c r="AE263" s="379">
        <f>VLOOKUP($B263,'1.วาง งบทดลอง 4 แถว'!$E$2519:$J$3357,6,0)</f>
        <v>0</v>
      </c>
      <c r="AF263" s="380">
        <f>AD263-AE263</f>
        <v>0</v>
      </c>
      <c r="AG263" s="384"/>
      <c r="AH263" s="385"/>
      <c r="AI263" s="385"/>
      <c r="AJ263" s="377">
        <f>VLOOKUP($B263,'1.วาง งบทดลอง 4 แถว'!$E$3358:$J$4196,3,0)</f>
        <v>0</v>
      </c>
      <c r="AK263" s="378">
        <f>VLOOKUP($B263,'1.วาง งบทดลอง 4 แถว'!$E$3358:$J$4196,4,0)</f>
        <v>0</v>
      </c>
      <c r="AL263" s="378">
        <f>VLOOKUP($B263,'1.วาง งบทดลอง 4 แถว'!$E$3358:$J$4196,5,0)</f>
        <v>0</v>
      </c>
      <c r="AM263" s="379">
        <f>VLOOKUP($B263,'1.วาง งบทดลอง 4 แถว'!$E$3358:$J$4196,6,0)</f>
        <v>0</v>
      </c>
      <c r="AN263" s="380">
        <f>AL263-AM263</f>
        <v>0</v>
      </c>
      <c r="AO263" s="385"/>
      <c r="AP263" s="385"/>
      <c r="AQ263" s="385"/>
      <c r="AR263" s="377">
        <f>VLOOKUP($B263,'1.วาง งบทดลอง 4 แถว'!$E$4197:$J$5035,3,0)</f>
        <v>0</v>
      </c>
      <c r="AS263" s="378">
        <f>VLOOKUP($B263,'1.วาง งบทดลอง 4 แถว'!$E$4197:$J$5035,4,0)</f>
        <v>0</v>
      </c>
      <c r="AT263" s="378">
        <f>VLOOKUP($B263,'1.วาง งบทดลอง 4 แถว'!$E$4197:$J$5035,5,0)</f>
        <v>0</v>
      </c>
      <c r="AU263" s="379">
        <f>VLOOKUP($B263,'1.วาง งบทดลอง 4 แถว'!$E$4197:$J$5035,6,0)</f>
        <v>0</v>
      </c>
      <c r="AV263" s="380">
        <f>AT263-AU263</f>
        <v>0</v>
      </c>
      <c r="AW263" s="384"/>
      <c r="AX263" s="385"/>
      <c r="AY263" s="385"/>
      <c r="AZ263" s="377">
        <f>VLOOKUP($B263,'1.วาง งบทดลอง 4 แถว'!$E$5036:$J$5874,3,0)</f>
        <v>0</v>
      </c>
      <c r="BA263" s="378">
        <f>VLOOKUP($B263,'1.วาง งบทดลอง 4 แถว'!$E$5036:$J$5874,4,0)</f>
        <v>0</v>
      </c>
      <c r="BB263" s="378">
        <f>VLOOKUP($B263,'1.วาง งบทดลอง 4 แถว'!$E$5036:$J$5874,5,0)</f>
        <v>0</v>
      </c>
      <c r="BC263" s="379">
        <f>VLOOKUP($B263,'1.วาง งบทดลอง 4 แถว'!$E$5036:$J$5874,6,0)</f>
        <v>0</v>
      </c>
      <c r="BD263" s="380">
        <f>BB263-BC263</f>
        <v>0</v>
      </c>
      <c r="BE263" s="384"/>
      <c r="BF263" s="385"/>
      <c r="BG263" s="385"/>
      <c r="BH263" s="377">
        <f>VLOOKUP($B263,'1.วาง งบทดลอง 4 แถว'!$E$5875:$J$6713,3,0)</f>
        <v>0</v>
      </c>
      <c r="BI263" s="378">
        <f>VLOOKUP($B263,'1.วาง งบทดลอง 4 แถว'!$E$5875:$J$6713,4,0)</f>
        <v>0</v>
      </c>
      <c r="BJ263" s="378">
        <f>VLOOKUP($B263,'1.วาง งบทดลอง 4 แถว'!$E$5875:$J$6713,5,0)</f>
        <v>0</v>
      </c>
      <c r="BK263" s="379">
        <f>VLOOKUP($B263,'1.วาง งบทดลอง 4 แถว'!$E$5875:$J$6713,6,0)</f>
        <v>0</v>
      </c>
      <c r="BL263" s="380">
        <f>BJ263-BK263</f>
        <v>0</v>
      </c>
      <c r="BM263" s="385"/>
      <c r="BN263" s="385"/>
      <c r="BO263" s="386"/>
    </row>
    <row r="264" spans="1:67" ht="19.5" customHeight="1">
      <c r="A264" s="374">
        <v>261</v>
      </c>
      <c r="B264" s="375" t="s">
        <v>661</v>
      </c>
      <c r="C264" s="376" t="s">
        <v>1472</v>
      </c>
      <c r="D264" s="377">
        <f>VLOOKUP($B264,'1.วาง งบทดลอง 4 แถว'!$E$2:$J$840,3,0)</f>
        <v>0</v>
      </c>
      <c r="E264" s="378">
        <f>VLOOKUP($B264,'1.วาง งบทดลอง 4 แถว'!$E$2:$J$840,4,0)</f>
        <v>0</v>
      </c>
      <c r="F264" s="378">
        <f>VLOOKUP($B264,'1.วาง งบทดลอง 4 แถว'!$E$2:$J$840,5,0)</f>
        <v>0</v>
      </c>
      <c r="G264" s="379">
        <f>VLOOKUP($B264,'1.วาง งบทดลอง 4 แถว'!$E$2:$J$840,6,0)</f>
        <v>0</v>
      </c>
      <c r="H264" s="380">
        <f>G264-F264</f>
        <v>0</v>
      </c>
      <c r="I264" s="384"/>
      <c r="J264" s="385"/>
      <c r="K264" s="385"/>
      <c r="L264" s="377">
        <f>VLOOKUP($B264,'1.วาง งบทดลอง 4 แถว'!$E$841:$J$1679,3,0)</f>
        <v>0</v>
      </c>
      <c r="M264" s="378">
        <f>VLOOKUP($B264,'1.วาง งบทดลอง 4 แถว'!$E$841:$J$1679,4,0)</f>
        <v>0</v>
      </c>
      <c r="N264" s="378">
        <f>VLOOKUP($B264,'1.วาง งบทดลอง 4 แถว'!$E$841:$J$1679,5,0)</f>
        <v>0</v>
      </c>
      <c r="O264" s="379">
        <f>VLOOKUP($B264,'1.วาง งบทดลอง 4 แถว'!$E$841:$J$1679,6,0)</f>
        <v>0</v>
      </c>
      <c r="P264" s="380">
        <f>O264-N264</f>
        <v>0</v>
      </c>
      <c r="Q264" s="384"/>
      <c r="R264" s="385"/>
      <c r="S264" s="386"/>
      <c r="T264" s="377">
        <f>VLOOKUP($B264,'1.วาง งบทดลอง 4 แถว'!$E$1680:$J$2518,3,0)</f>
        <v>0</v>
      </c>
      <c r="U264" s="378">
        <f>VLOOKUP($B264,'1.วาง งบทดลอง 4 แถว'!$E$1680:$J$2518,4,0)</f>
        <v>0</v>
      </c>
      <c r="V264" s="378">
        <f>VLOOKUP($B264,'1.วาง งบทดลอง 4 แถว'!$E$1680:$J$2518,5,0)</f>
        <v>0</v>
      </c>
      <c r="W264" s="379">
        <f>VLOOKUP($B264,'1.วาง งบทดลอง 4 แถว'!$E$1680:$J$2518,6,0)</f>
        <v>0</v>
      </c>
      <c r="X264" s="380">
        <f>W264-V264</f>
        <v>0</v>
      </c>
      <c r="Y264" s="385"/>
      <c r="Z264" s="385"/>
      <c r="AA264" s="385"/>
      <c r="AB264" s="377">
        <f>VLOOKUP($B264,'1.วาง งบทดลอง 4 แถว'!$E$2519:$J$3357,3,0)</f>
        <v>0</v>
      </c>
      <c r="AC264" s="378">
        <f>VLOOKUP($B264,'1.วาง งบทดลอง 4 แถว'!$E$2519:$J$3357,4,0)</f>
        <v>0</v>
      </c>
      <c r="AD264" s="378">
        <f>VLOOKUP($B264,'1.วาง งบทดลอง 4 แถว'!$E$2519:$J$3357,5,0)</f>
        <v>0</v>
      </c>
      <c r="AE264" s="379">
        <f>VLOOKUP($B264,'1.วาง งบทดลอง 4 แถว'!$E$2519:$J$3357,6,0)</f>
        <v>0</v>
      </c>
      <c r="AF264" s="380">
        <f>AE264-AD264</f>
        <v>0</v>
      </c>
      <c r="AG264" s="384"/>
      <c r="AH264" s="385"/>
      <c r="AI264" s="385"/>
      <c r="AJ264" s="377">
        <f>VLOOKUP($B264,'1.วาง งบทดลอง 4 แถว'!$E$3358:$J$4196,3,0)</f>
        <v>0</v>
      </c>
      <c r="AK264" s="378">
        <f>VLOOKUP($B264,'1.วาง งบทดลอง 4 แถว'!$E$3358:$J$4196,4,0)</f>
        <v>0</v>
      </c>
      <c r="AL264" s="378">
        <f>VLOOKUP($B264,'1.วาง งบทดลอง 4 แถว'!$E$3358:$J$4196,5,0)</f>
        <v>0</v>
      </c>
      <c r="AM264" s="379">
        <f>VLOOKUP($B264,'1.วาง งบทดลอง 4 แถว'!$E$3358:$J$4196,6,0)</f>
        <v>0</v>
      </c>
      <c r="AN264" s="380">
        <f>AM264-AL264</f>
        <v>0</v>
      </c>
      <c r="AO264" s="385"/>
      <c r="AP264" s="385"/>
      <c r="AQ264" s="385"/>
      <c r="AR264" s="377">
        <f>VLOOKUP($B264,'1.วาง งบทดลอง 4 แถว'!$E$4197:$J$5035,3,0)</f>
        <v>0</v>
      </c>
      <c r="AS264" s="378">
        <f>VLOOKUP($B264,'1.วาง งบทดลอง 4 แถว'!$E$4197:$J$5035,4,0)</f>
        <v>0</v>
      </c>
      <c r="AT264" s="378">
        <f>VLOOKUP($B264,'1.วาง งบทดลอง 4 แถว'!$E$4197:$J$5035,5,0)</f>
        <v>0</v>
      </c>
      <c r="AU264" s="379">
        <f>VLOOKUP($B264,'1.วาง งบทดลอง 4 แถว'!$E$4197:$J$5035,6,0)</f>
        <v>0</v>
      </c>
      <c r="AV264" s="380">
        <f>AU264-AT264</f>
        <v>0</v>
      </c>
      <c r="AW264" s="384"/>
      <c r="AX264" s="385"/>
      <c r="AY264" s="385"/>
      <c r="AZ264" s="377">
        <f>VLOOKUP($B264,'1.วาง งบทดลอง 4 แถว'!$E$5036:$J$5874,3,0)</f>
        <v>0</v>
      </c>
      <c r="BA264" s="378">
        <f>VLOOKUP($B264,'1.วาง งบทดลอง 4 แถว'!$E$5036:$J$5874,4,0)</f>
        <v>0</v>
      </c>
      <c r="BB264" s="378">
        <f>VLOOKUP($B264,'1.วาง งบทดลอง 4 แถว'!$E$5036:$J$5874,5,0)</f>
        <v>0</v>
      </c>
      <c r="BC264" s="379">
        <f>VLOOKUP($B264,'1.วาง งบทดลอง 4 แถว'!$E$5036:$J$5874,6,0)</f>
        <v>0</v>
      </c>
      <c r="BD264" s="380">
        <f>BC264-BB264</f>
        <v>0</v>
      </c>
      <c r="BE264" s="384"/>
      <c r="BF264" s="385"/>
      <c r="BG264" s="385"/>
      <c r="BH264" s="377">
        <f>VLOOKUP($B264,'1.วาง งบทดลอง 4 แถว'!$E$5875:$J$6713,3,0)</f>
        <v>0</v>
      </c>
      <c r="BI264" s="378">
        <f>VLOOKUP($B264,'1.วาง งบทดลอง 4 แถว'!$E$5875:$J$6713,4,0)</f>
        <v>0</v>
      </c>
      <c r="BJ264" s="378">
        <f>VLOOKUP($B264,'1.วาง งบทดลอง 4 แถว'!$E$5875:$J$6713,5,0)</f>
        <v>0</v>
      </c>
      <c r="BK264" s="379">
        <f>VLOOKUP($B264,'1.วาง งบทดลอง 4 แถว'!$E$5875:$J$6713,6,0)</f>
        <v>0</v>
      </c>
      <c r="BL264" s="380">
        <f>BK264-BJ264</f>
        <v>0</v>
      </c>
      <c r="BM264" s="385"/>
      <c r="BN264" s="385"/>
      <c r="BO264" s="386"/>
    </row>
    <row r="265" spans="1:67" ht="19.5" customHeight="1">
      <c r="A265" s="374">
        <v>262</v>
      </c>
      <c r="B265" s="375" t="s">
        <v>662</v>
      </c>
      <c r="C265" s="376" t="s">
        <v>2177</v>
      </c>
      <c r="D265" s="377">
        <f>VLOOKUP($B265,'1.วาง งบทดลอง 4 แถว'!$E$2:$J$840,3,0)</f>
        <v>0</v>
      </c>
      <c r="E265" s="378">
        <f>VLOOKUP($B265,'1.วาง งบทดลอง 4 แถว'!$E$2:$J$840,4,0)</f>
        <v>0</v>
      </c>
      <c r="F265" s="378">
        <f>VLOOKUP($B265,'1.วาง งบทดลอง 4 แถว'!$E$2:$J$840,5,0)</f>
        <v>0</v>
      </c>
      <c r="G265" s="379">
        <f>VLOOKUP($B265,'1.วาง งบทดลอง 4 แถว'!$E$2:$J$840,6,0)</f>
        <v>0</v>
      </c>
      <c r="H265" s="380">
        <f t="shared" ref="H265:H328" si="32">G265-F265</f>
        <v>0</v>
      </c>
      <c r="I265" s="384"/>
      <c r="J265" s="385"/>
      <c r="K265" s="385"/>
      <c r="L265" s="377">
        <f>VLOOKUP($B265,'1.วาง งบทดลอง 4 แถว'!$E$841:$J$1679,3,0)</f>
        <v>0</v>
      </c>
      <c r="M265" s="378">
        <f>VLOOKUP($B265,'1.วาง งบทดลอง 4 แถว'!$E$841:$J$1679,4,0)</f>
        <v>0</v>
      </c>
      <c r="N265" s="378">
        <f>VLOOKUP($B265,'1.วาง งบทดลอง 4 แถว'!$E$841:$J$1679,5,0)</f>
        <v>0</v>
      </c>
      <c r="O265" s="379">
        <f>VLOOKUP($B265,'1.วาง งบทดลอง 4 แถว'!$E$841:$J$1679,6,0)</f>
        <v>0</v>
      </c>
      <c r="P265" s="380">
        <f t="shared" ref="P265:P328" si="33">O265-N265</f>
        <v>0</v>
      </c>
      <c r="Q265" s="384"/>
      <c r="R265" s="385"/>
      <c r="S265" s="386"/>
      <c r="T265" s="377">
        <f>VLOOKUP($B265,'1.วาง งบทดลอง 4 แถว'!$E$1680:$J$2518,3,0)</f>
        <v>0</v>
      </c>
      <c r="U265" s="378">
        <f>VLOOKUP($B265,'1.วาง งบทดลอง 4 แถว'!$E$1680:$J$2518,4,0)</f>
        <v>0</v>
      </c>
      <c r="V265" s="378">
        <f>VLOOKUP($B265,'1.วาง งบทดลอง 4 แถว'!$E$1680:$J$2518,5,0)</f>
        <v>0</v>
      </c>
      <c r="W265" s="379">
        <f>VLOOKUP($B265,'1.วาง งบทดลอง 4 แถว'!$E$1680:$J$2518,6,0)</f>
        <v>0</v>
      </c>
      <c r="X265" s="380">
        <f t="shared" ref="X265:X328" si="34">W265-V265</f>
        <v>0</v>
      </c>
      <c r="Y265" s="385"/>
      <c r="Z265" s="385"/>
      <c r="AA265" s="385"/>
      <c r="AB265" s="377">
        <f>VLOOKUP($B265,'1.วาง งบทดลอง 4 แถว'!$E$2519:$J$3357,3,0)</f>
        <v>0</v>
      </c>
      <c r="AC265" s="378">
        <f>VLOOKUP($B265,'1.วาง งบทดลอง 4 แถว'!$E$2519:$J$3357,4,0)</f>
        <v>0</v>
      </c>
      <c r="AD265" s="378">
        <f>VLOOKUP($B265,'1.วาง งบทดลอง 4 แถว'!$E$2519:$J$3357,5,0)</f>
        <v>0</v>
      </c>
      <c r="AE265" s="379">
        <f>VLOOKUP($B265,'1.วาง งบทดลอง 4 แถว'!$E$2519:$J$3357,6,0)</f>
        <v>0</v>
      </c>
      <c r="AF265" s="380">
        <f t="shared" ref="AF265:AF328" si="35">AE265-AD265</f>
        <v>0</v>
      </c>
      <c r="AG265" s="384"/>
      <c r="AH265" s="385"/>
      <c r="AI265" s="385"/>
      <c r="AJ265" s="377">
        <f>VLOOKUP($B265,'1.วาง งบทดลอง 4 แถว'!$E$3358:$J$4196,3,0)</f>
        <v>0</v>
      </c>
      <c r="AK265" s="378">
        <f>VLOOKUP($B265,'1.วาง งบทดลอง 4 แถว'!$E$3358:$J$4196,4,0)</f>
        <v>0</v>
      </c>
      <c r="AL265" s="378">
        <f>VLOOKUP($B265,'1.วาง งบทดลอง 4 แถว'!$E$3358:$J$4196,5,0)</f>
        <v>0</v>
      </c>
      <c r="AM265" s="379">
        <f>VLOOKUP($B265,'1.วาง งบทดลอง 4 แถว'!$E$3358:$J$4196,6,0)</f>
        <v>0</v>
      </c>
      <c r="AN265" s="380">
        <f t="shared" ref="AN265:AN328" si="36">AM265-AL265</f>
        <v>0</v>
      </c>
      <c r="AO265" s="385"/>
      <c r="AP265" s="385"/>
      <c r="AQ265" s="385"/>
      <c r="AR265" s="377">
        <f>VLOOKUP($B265,'1.วาง งบทดลอง 4 แถว'!$E$4197:$J$5035,3,0)</f>
        <v>0</v>
      </c>
      <c r="AS265" s="378">
        <f>VLOOKUP($B265,'1.วาง งบทดลอง 4 แถว'!$E$4197:$J$5035,4,0)</f>
        <v>0</v>
      </c>
      <c r="AT265" s="378">
        <f>VLOOKUP($B265,'1.วาง งบทดลอง 4 แถว'!$E$4197:$J$5035,5,0)</f>
        <v>0</v>
      </c>
      <c r="AU265" s="379">
        <f>VLOOKUP($B265,'1.วาง งบทดลอง 4 แถว'!$E$4197:$J$5035,6,0)</f>
        <v>0</v>
      </c>
      <c r="AV265" s="380">
        <f t="shared" ref="AV265:AV328" si="37">AU265-AT265</f>
        <v>0</v>
      </c>
      <c r="AW265" s="384"/>
      <c r="AX265" s="385"/>
      <c r="AY265" s="385"/>
      <c r="AZ265" s="377">
        <f>VLOOKUP($B265,'1.วาง งบทดลอง 4 แถว'!$E$5036:$J$5874,3,0)</f>
        <v>0</v>
      </c>
      <c r="BA265" s="378">
        <f>VLOOKUP($B265,'1.วาง งบทดลอง 4 แถว'!$E$5036:$J$5874,4,0)</f>
        <v>0</v>
      </c>
      <c r="BB265" s="378">
        <f>VLOOKUP($B265,'1.วาง งบทดลอง 4 แถว'!$E$5036:$J$5874,5,0)</f>
        <v>0</v>
      </c>
      <c r="BC265" s="379">
        <f>VLOOKUP($B265,'1.วาง งบทดลอง 4 แถว'!$E$5036:$J$5874,6,0)</f>
        <v>0</v>
      </c>
      <c r="BD265" s="380">
        <f t="shared" ref="BD265:BD328" si="38">BC265-BB265</f>
        <v>0</v>
      </c>
      <c r="BE265" s="384"/>
      <c r="BF265" s="385"/>
      <c r="BG265" s="385"/>
      <c r="BH265" s="377">
        <f>VLOOKUP($B265,'1.วาง งบทดลอง 4 แถว'!$E$5875:$J$6713,3,0)</f>
        <v>0</v>
      </c>
      <c r="BI265" s="378">
        <f>VLOOKUP($B265,'1.วาง งบทดลอง 4 แถว'!$E$5875:$J$6713,4,0)</f>
        <v>0</v>
      </c>
      <c r="BJ265" s="378">
        <f>VLOOKUP($B265,'1.วาง งบทดลอง 4 แถว'!$E$5875:$J$6713,5,0)</f>
        <v>0</v>
      </c>
      <c r="BK265" s="379">
        <f>VLOOKUP($B265,'1.วาง งบทดลอง 4 แถว'!$E$5875:$J$6713,6,0)</f>
        <v>0</v>
      </c>
      <c r="BL265" s="380">
        <f t="shared" ref="BL265:BL328" si="39">BK265-BJ265</f>
        <v>0</v>
      </c>
      <c r="BM265" s="385"/>
      <c r="BN265" s="385"/>
      <c r="BO265" s="386"/>
    </row>
    <row r="266" spans="1:67" ht="19.5" customHeight="1">
      <c r="A266" s="374">
        <v>263</v>
      </c>
      <c r="B266" s="375" t="s">
        <v>663</v>
      </c>
      <c r="C266" s="376" t="s">
        <v>2178</v>
      </c>
      <c r="D266" s="377">
        <f>VLOOKUP($B266,'1.วาง งบทดลอง 4 แถว'!$E$2:$J$840,3,0)</f>
        <v>0</v>
      </c>
      <c r="E266" s="378">
        <f>VLOOKUP($B266,'1.วาง งบทดลอง 4 แถว'!$E$2:$J$840,4,0)</f>
        <v>0</v>
      </c>
      <c r="F266" s="378">
        <f>VLOOKUP($B266,'1.วาง งบทดลอง 4 แถว'!$E$2:$J$840,5,0)</f>
        <v>0</v>
      </c>
      <c r="G266" s="379">
        <f>VLOOKUP($B266,'1.วาง งบทดลอง 4 แถว'!$E$2:$J$840,6,0)</f>
        <v>0</v>
      </c>
      <c r="H266" s="380">
        <f t="shared" si="32"/>
        <v>0</v>
      </c>
      <c r="I266" s="384"/>
      <c r="J266" s="385"/>
      <c r="K266" s="385"/>
      <c r="L266" s="377">
        <f>VLOOKUP($B266,'1.วาง งบทดลอง 4 แถว'!$E$841:$J$1679,3,0)</f>
        <v>0</v>
      </c>
      <c r="M266" s="378">
        <f>VLOOKUP($B266,'1.วาง งบทดลอง 4 แถว'!$E$841:$J$1679,4,0)</f>
        <v>0</v>
      </c>
      <c r="N266" s="378">
        <f>VLOOKUP($B266,'1.วาง งบทดลอง 4 แถว'!$E$841:$J$1679,5,0)</f>
        <v>0</v>
      </c>
      <c r="O266" s="379">
        <f>VLOOKUP($B266,'1.วาง งบทดลอง 4 แถว'!$E$841:$J$1679,6,0)</f>
        <v>0</v>
      </c>
      <c r="P266" s="380">
        <f t="shared" si="33"/>
        <v>0</v>
      </c>
      <c r="Q266" s="384"/>
      <c r="R266" s="385"/>
      <c r="S266" s="386"/>
      <c r="T266" s="377">
        <f>VLOOKUP($B266,'1.วาง งบทดลอง 4 แถว'!$E$1680:$J$2518,3,0)</f>
        <v>0</v>
      </c>
      <c r="U266" s="378">
        <f>VLOOKUP($B266,'1.วาง งบทดลอง 4 แถว'!$E$1680:$J$2518,4,0)</f>
        <v>0</v>
      </c>
      <c r="V266" s="378">
        <f>VLOOKUP($B266,'1.วาง งบทดลอง 4 แถว'!$E$1680:$J$2518,5,0)</f>
        <v>0</v>
      </c>
      <c r="W266" s="379">
        <f>VLOOKUP($B266,'1.วาง งบทดลอง 4 แถว'!$E$1680:$J$2518,6,0)</f>
        <v>0</v>
      </c>
      <c r="X266" s="380">
        <f t="shared" si="34"/>
        <v>0</v>
      </c>
      <c r="Y266" s="385"/>
      <c r="Z266" s="385"/>
      <c r="AA266" s="385"/>
      <c r="AB266" s="377">
        <f>VLOOKUP($B266,'1.วาง งบทดลอง 4 แถว'!$E$2519:$J$3357,3,0)</f>
        <v>0</v>
      </c>
      <c r="AC266" s="378">
        <f>VLOOKUP($B266,'1.วาง งบทดลอง 4 แถว'!$E$2519:$J$3357,4,0)</f>
        <v>0</v>
      </c>
      <c r="AD266" s="378">
        <f>VLOOKUP($B266,'1.วาง งบทดลอง 4 แถว'!$E$2519:$J$3357,5,0)</f>
        <v>0</v>
      </c>
      <c r="AE266" s="379">
        <f>VLOOKUP($B266,'1.วาง งบทดลอง 4 แถว'!$E$2519:$J$3357,6,0)</f>
        <v>0</v>
      </c>
      <c r="AF266" s="380">
        <f t="shared" si="35"/>
        <v>0</v>
      </c>
      <c r="AG266" s="384"/>
      <c r="AH266" s="385"/>
      <c r="AI266" s="385"/>
      <c r="AJ266" s="377">
        <f>VLOOKUP($B266,'1.วาง งบทดลอง 4 แถว'!$E$3358:$J$4196,3,0)</f>
        <v>0</v>
      </c>
      <c r="AK266" s="378">
        <f>VLOOKUP($B266,'1.วาง งบทดลอง 4 แถว'!$E$3358:$J$4196,4,0)</f>
        <v>0</v>
      </c>
      <c r="AL266" s="378">
        <f>VLOOKUP($B266,'1.วาง งบทดลอง 4 แถว'!$E$3358:$J$4196,5,0)</f>
        <v>0</v>
      </c>
      <c r="AM266" s="379">
        <f>VLOOKUP($B266,'1.วาง งบทดลอง 4 แถว'!$E$3358:$J$4196,6,0)</f>
        <v>0</v>
      </c>
      <c r="AN266" s="380">
        <f t="shared" si="36"/>
        <v>0</v>
      </c>
      <c r="AO266" s="385"/>
      <c r="AP266" s="385"/>
      <c r="AQ266" s="385"/>
      <c r="AR266" s="377">
        <f>VLOOKUP($B266,'1.วาง งบทดลอง 4 แถว'!$E$4197:$J$5035,3,0)</f>
        <v>0</v>
      </c>
      <c r="AS266" s="378">
        <f>VLOOKUP($B266,'1.วาง งบทดลอง 4 แถว'!$E$4197:$J$5035,4,0)</f>
        <v>0</v>
      </c>
      <c r="AT266" s="378">
        <f>VLOOKUP($B266,'1.วาง งบทดลอง 4 แถว'!$E$4197:$J$5035,5,0)</f>
        <v>0</v>
      </c>
      <c r="AU266" s="379">
        <f>VLOOKUP($B266,'1.วาง งบทดลอง 4 แถว'!$E$4197:$J$5035,6,0)</f>
        <v>0</v>
      </c>
      <c r="AV266" s="380">
        <f t="shared" si="37"/>
        <v>0</v>
      </c>
      <c r="AW266" s="384"/>
      <c r="AX266" s="385"/>
      <c r="AY266" s="385"/>
      <c r="AZ266" s="377">
        <f>VLOOKUP($B266,'1.วาง งบทดลอง 4 แถว'!$E$5036:$J$5874,3,0)</f>
        <v>0</v>
      </c>
      <c r="BA266" s="378">
        <f>VLOOKUP($B266,'1.วาง งบทดลอง 4 แถว'!$E$5036:$J$5874,4,0)</f>
        <v>0</v>
      </c>
      <c r="BB266" s="378">
        <f>VLOOKUP($B266,'1.วาง งบทดลอง 4 แถว'!$E$5036:$J$5874,5,0)</f>
        <v>0</v>
      </c>
      <c r="BC266" s="379">
        <f>VLOOKUP($B266,'1.วาง งบทดลอง 4 แถว'!$E$5036:$J$5874,6,0)</f>
        <v>0</v>
      </c>
      <c r="BD266" s="380">
        <f t="shared" si="38"/>
        <v>0</v>
      </c>
      <c r="BE266" s="384"/>
      <c r="BF266" s="385"/>
      <c r="BG266" s="385"/>
      <c r="BH266" s="377">
        <f>VLOOKUP($B266,'1.วาง งบทดลอง 4 แถว'!$E$5875:$J$6713,3,0)</f>
        <v>0</v>
      </c>
      <c r="BI266" s="378">
        <f>VLOOKUP($B266,'1.วาง งบทดลอง 4 แถว'!$E$5875:$J$6713,4,0)</f>
        <v>0</v>
      </c>
      <c r="BJ266" s="378">
        <f>VLOOKUP($B266,'1.วาง งบทดลอง 4 แถว'!$E$5875:$J$6713,5,0)</f>
        <v>0</v>
      </c>
      <c r="BK266" s="379">
        <f>VLOOKUP($B266,'1.วาง งบทดลอง 4 แถว'!$E$5875:$J$6713,6,0)</f>
        <v>0</v>
      </c>
      <c r="BL266" s="380">
        <f t="shared" si="39"/>
        <v>0</v>
      </c>
      <c r="BM266" s="385"/>
      <c r="BN266" s="385"/>
      <c r="BO266" s="386"/>
    </row>
    <row r="267" spans="1:67" ht="19.5" customHeight="1">
      <c r="A267" s="374">
        <v>264</v>
      </c>
      <c r="B267" s="375" t="s">
        <v>664</v>
      </c>
      <c r="C267" s="376" t="s">
        <v>127</v>
      </c>
      <c r="D267" s="377">
        <f>VLOOKUP($B267,'1.วาง งบทดลอง 4 แถว'!$E$2:$J$840,3,0)</f>
        <v>0</v>
      </c>
      <c r="E267" s="378">
        <f>VLOOKUP($B267,'1.วาง งบทดลอง 4 แถว'!$E$2:$J$840,4,0)</f>
        <v>0</v>
      </c>
      <c r="F267" s="378">
        <f>VLOOKUP($B267,'1.วาง งบทดลอง 4 แถว'!$E$2:$J$840,5,0)</f>
        <v>0</v>
      </c>
      <c r="G267" s="379">
        <f>VLOOKUP($B267,'1.วาง งบทดลอง 4 แถว'!$E$2:$J$840,6,0)</f>
        <v>0</v>
      </c>
      <c r="H267" s="380">
        <f t="shared" si="32"/>
        <v>0</v>
      </c>
      <c r="I267" s="384"/>
      <c r="J267" s="385"/>
      <c r="K267" s="385"/>
      <c r="L267" s="377">
        <f>VLOOKUP($B267,'1.วาง งบทดลอง 4 แถว'!$E$841:$J$1679,3,0)</f>
        <v>0</v>
      </c>
      <c r="M267" s="378">
        <f>VLOOKUP($B267,'1.วาง งบทดลอง 4 แถว'!$E$841:$J$1679,4,0)</f>
        <v>0</v>
      </c>
      <c r="N267" s="378">
        <f>VLOOKUP($B267,'1.วาง งบทดลอง 4 แถว'!$E$841:$J$1679,5,0)</f>
        <v>0</v>
      </c>
      <c r="O267" s="379">
        <f>VLOOKUP($B267,'1.วาง งบทดลอง 4 แถว'!$E$841:$J$1679,6,0)</f>
        <v>0</v>
      </c>
      <c r="P267" s="380">
        <f t="shared" si="33"/>
        <v>0</v>
      </c>
      <c r="Q267" s="384"/>
      <c r="R267" s="385"/>
      <c r="S267" s="386"/>
      <c r="T267" s="377">
        <f>VLOOKUP($B267,'1.วาง งบทดลอง 4 แถว'!$E$1680:$J$2518,3,0)</f>
        <v>0</v>
      </c>
      <c r="U267" s="378">
        <f>VLOOKUP($B267,'1.วาง งบทดลอง 4 แถว'!$E$1680:$J$2518,4,0)</f>
        <v>0</v>
      </c>
      <c r="V267" s="378">
        <f>VLOOKUP($B267,'1.วาง งบทดลอง 4 แถว'!$E$1680:$J$2518,5,0)</f>
        <v>0</v>
      </c>
      <c r="W267" s="379">
        <f>VLOOKUP($B267,'1.วาง งบทดลอง 4 แถว'!$E$1680:$J$2518,6,0)</f>
        <v>0</v>
      </c>
      <c r="X267" s="380">
        <f t="shared" si="34"/>
        <v>0</v>
      </c>
      <c r="Y267" s="385"/>
      <c r="Z267" s="385"/>
      <c r="AA267" s="385"/>
      <c r="AB267" s="377">
        <f>VLOOKUP($B267,'1.วาง งบทดลอง 4 แถว'!$E$2519:$J$3357,3,0)</f>
        <v>0</v>
      </c>
      <c r="AC267" s="378">
        <f>VLOOKUP($B267,'1.วาง งบทดลอง 4 แถว'!$E$2519:$J$3357,4,0)</f>
        <v>0</v>
      </c>
      <c r="AD267" s="378">
        <f>VLOOKUP($B267,'1.วาง งบทดลอง 4 แถว'!$E$2519:$J$3357,5,0)</f>
        <v>0</v>
      </c>
      <c r="AE267" s="379">
        <f>VLOOKUP($B267,'1.วาง งบทดลอง 4 แถว'!$E$2519:$J$3357,6,0)</f>
        <v>0</v>
      </c>
      <c r="AF267" s="380">
        <f t="shared" si="35"/>
        <v>0</v>
      </c>
      <c r="AG267" s="384"/>
      <c r="AH267" s="385"/>
      <c r="AI267" s="385"/>
      <c r="AJ267" s="377">
        <f>VLOOKUP($B267,'1.วาง งบทดลอง 4 แถว'!$E$3358:$J$4196,3,0)</f>
        <v>0</v>
      </c>
      <c r="AK267" s="378">
        <f>VLOOKUP($B267,'1.วาง งบทดลอง 4 แถว'!$E$3358:$J$4196,4,0)</f>
        <v>0</v>
      </c>
      <c r="AL267" s="378">
        <f>VLOOKUP($B267,'1.วาง งบทดลอง 4 แถว'!$E$3358:$J$4196,5,0)</f>
        <v>0</v>
      </c>
      <c r="AM267" s="379">
        <f>VLOOKUP($B267,'1.วาง งบทดลอง 4 แถว'!$E$3358:$J$4196,6,0)</f>
        <v>0</v>
      </c>
      <c r="AN267" s="380">
        <f t="shared" si="36"/>
        <v>0</v>
      </c>
      <c r="AO267" s="385"/>
      <c r="AP267" s="385"/>
      <c r="AQ267" s="385"/>
      <c r="AR267" s="377">
        <f>VLOOKUP($B267,'1.วาง งบทดลอง 4 แถว'!$E$4197:$J$5035,3,0)</f>
        <v>0</v>
      </c>
      <c r="AS267" s="378">
        <f>VLOOKUP($B267,'1.วาง งบทดลอง 4 แถว'!$E$4197:$J$5035,4,0)</f>
        <v>0</v>
      </c>
      <c r="AT267" s="378">
        <f>VLOOKUP($B267,'1.วาง งบทดลอง 4 แถว'!$E$4197:$J$5035,5,0)</f>
        <v>0</v>
      </c>
      <c r="AU267" s="379">
        <f>VLOOKUP($B267,'1.วาง งบทดลอง 4 แถว'!$E$4197:$J$5035,6,0)</f>
        <v>0</v>
      </c>
      <c r="AV267" s="380">
        <f t="shared" si="37"/>
        <v>0</v>
      </c>
      <c r="AW267" s="384"/>
      <c r="AX267" s="385"/>
      <c r="AY267" s="385"/>
      <c r="AZ267" s="377">
        <f>VLOOKUP($B267,'1.วาง งบทดลอง 4 แถว'!$E$5036:$J$5874,3,0)</f>
        <v>0</v>
      </c>
      <c r="BA267" s="378">
        <f>VLOOKUP($B267,'1.วาง งบทดลอง 4 แถว'!$E$5036:$J$5874,4,0)</f>
        <v>0</v>
      </c>
      <c r="BB267" s="378">
        <f>VLOOKUP($B267,'1.วาง งบทดลอง 4 แถว'!$E$5036:$J$5874,5,0)</f>
        <v>0</v>
      </c>
      <c r="BC267" s="379">
        <f>VLOOKUP($B267,'1.วาง งบทดลอง 4 แถว'!$E$5036:$J$5874,6,0)</f>
        <v>0</v>
      </c>
      <c r="BD267" s="380">
        <f t="shared" si="38"/>
        <v>0</v>
      </c>
      <c r="BE267" s="384"/>
      <c r="BF267" s="385"/>
      <c r="BG267" s="385"/>
      <c r="BH267" s="377">
        <f>VLOOKUP($B267,'1.วาง งบทดลอง 4 แถว'!$E$5875:$J$6713,3,0)</f>
        <v>0</v>
      </c>
      <c r="BI267" s="378">
        <f>VLOOKUP($B267,'1.วาง งบทดลอง 4 แถว'!$E$5875:$J$6713,4,0)</f>
        <v>0</v>
      </c>
      <c r="BJ267" s="378">
        <f>VLOOKUP($B267,'1.วาง งบทดลอง 4 แถว'!$E$5875:$J$6713,5,0)</f>
        <v>0</v>
      </c>
      <c r="BK267" s="379">
        <f>VLOOKUP($B267,'1.วาง งบทดลอง 4 แถว'!$E$5875:$J$6713,6,0)</f>
        <v>0</v>
      </c>
      <c r="BL267" s="380">
        <f t="shared" si="39"/>
        <v>0</v>
      </c>
      <c r="BM267" s="385"/>
      <c r="BN267" s="385"/>
      <c r="BO267" s="386"/>
    </row>
    <row r="268" spans="1:67" ht="19.5" customHeight="1">
      <c r="A268" s="374">
        <v>265</v>
      </c>
      <c r="B268" s="375" t="s">
        <v>665</v>
      </c>
      <c r="C268" s="376" t="s">
        <v>2179</v>
      </c>
      <c r="D268" s="377">
        <f>VLOOKUP($B268,'1.วาง งบทดลอง 4 แถว'!$E$2:$J$840,3,0)</f>
        <v>0</v>
      </c>
      <c r="E268" s="378">
        <f>VLOOKUP($B268,'1.วาง งบทดลอง 4 แถว'!$E$2:$J$840,4,0)</f>
        <v>0</v>
      </c>
      <c r="F268" s="378">
        <f>VLOOKUP($B268,'1.วาง งบทดลอง 4 แถว'!$E$2:$J$840,5,0)</f>
        <v>0</v>
      </c>
      <c r="G268" s="379">
        <f>VLOOKUP($B268,'1.วาง งบทดลอง 4 แถว'!$E$2:$J$840,6,0)</f>
        <v>0</v>
      </c>
      <c r="H268" s="380">
        <f t="shared" si="32"/>
        <v>0</v>
      </c>
      <c r="I268" s="384"/>
      <c r="J268" s="385"/>
      <c r="K268" s="385"/>
      <c r="L268" s="377">
        <f>VLOOKUP($B268,'1.วาง งบทดลอง 4 แถว'!$E$841:$J$1679,3,0)</f>
        <v>0</v>
      </c>
      <c r="M268" s="378">
        <f>VLOOKUP($B268,'1.วาง งบทดลอง 4 แถว'!$E$841:$J$1679,4,0)</f>
        <v>0</v>
      </c>
      <c r="N268" s="378">
        <f>VLOOKUP($B268,'1.วาง งบทดลอง 4 แถว'!$E$841:$J$1679,5,0)</f>
        <v>0</v>
      </c>
      <c r="O268" s="379">
        <f>VLOOKUP($B268,'1.วาง งบทดลอง 4 แถว'!$E$841:$J$1679,6,0)</f>
        <v>0</v>
      </c>
      <c r="P268" s="380">
        <f t="shared" si="33"/>
        <v>0</v>
      </c>
      <c r="Q268" s="384"/>
      <c r="R268" s="385"/>
      <c r="S268" s="386"/>
      <c r="T268" s="377">
        <f>VLOOKUP($B268,'1.วาง งบทดลอง 4 แถว'!$E$1680:$J$2518,3,0)</f>
        <v>0</v>
      </c>
      <c r="U268" s="378">
        <f>VLOOKUP($B268,'1.วาง งบทดลอง 4 แถว'!$E$1680:$J$2518,4,0)</f>
        <v>0</v>
      </c>
      <c r="V268" s="378">
        <f>VLOOKUP($B268,'1.วาง งบทดลอง 4 แถว'!$E$1680:$J$2518,5,0)</f>
        <v>0</v>
      </c>
      <c r="W268" s="379">
        <f>VLOOKUP($B268,'1.วาง งบทดลอง 4 แถว'!$E$1680:$J$2518,6,0)</f>
        <v>0</v>
      </c>
      <c r="X268" s="380">
        <f t="shared" si="34"/>
        <v>0</v>
      </c>
      <c r="Y268" s="385"/>
      <c r="Z268" s="385"/>
      <c r="AA268" s="385"/>
      <c r="AB268" s="377">
        <f>VLOOKUP($B268,'1.วาง งบทดลอง 4 แถว'!$E$2519:$J$3357,3,0)</f>
        <v>0</v>
      </c>
      <c r="AC268" s="378">
        <f>VLOOKUP($B268,'1.วาง งบทดลอง 4 แถว'!$E$2519:$J$3357,4,0)</f>
        <v>0</v>
      </c>
      <c r="AD268" s="378">
        <f>VLOOKUP($B268,'1.วาง งบทดลอง 4 แถว'!$E$2519:$J$3357,5,0)</f>
        <v>0</v>
      </c>
      <c r="AE268" s="379">
        <f>VLOOKUP($B268,'1.วาง งบทดลอง 4 แถว'!$E$2519:$J$3357,6,0)</f>
        <v>0</v>
      </c>
      <c r="AF268" s="380">
        <f t="shared" si="35"/>
        <v>0</v>
      </c>
      <c r="AG268" s="384"/>
      <c r="AH268" s="385"/>
      <c r="AI268" s="385"/>
      <c r="AJ268" s="377">
        <f>VLOOKUP($B268,'1.วาง งบทดลอง 4 แถว'!$E$3358:$J$4196,3,0)</f>
        <v>0</v>
      </c>
      <c r="AK268" s="378">
        <f>VLOOKUP($B268,'1.วาง งบทดลอง 4 แถว'!$E$3358:$J$4196,4,0)</f>
        <v>0</v>
      </c>
      <c r="AL268" s="378">
        <f>VLOOKUP($B268,'1.วาง งบทดลอง 4 แถว'!$E$3358:$J$4196,5,0)</f>
        <v>0</v>
      </c>
      <c r="AM268" s="379">
        <f>VLOOKUP($B268,'1.วาง งบทดลอง 4 แถว'!$E$3358:$J$4196,6,0)</f>
        <v>0</v>
      </c>
      <c r="AN268" s="380">
        <f t="shared" si="36"/>
        <v>0</v>
      </c>
      <c r="AO268" s="385"/>
      <c r="AP268" s="385"/>
      <c r="AQ268" s="385"/>
      <c r="AR268" s="377">
        <f>VLOOKUP($B268,'1.วาง งบทดลอง 4 แถว'!$E$4197:$J$5035,3,0)</f>
        <v>0</v>
      </c>
      <c r="AS268" s="378">
        <f>VLOOKUP($B268,'1.วาง งบทดลอง 4 แถว'!$E$4197:$J$5035,4,0)</f>
        <v>0</v>
      </c>
      <c r="AT268" s="378">
        <f>VLOOKUP($B268,'1.วาง งบทดลอง 4 แถว'!$E$4197:$J$5035,5,0)</f>
        <v>0</v>
      </c>
      <c r="AU268" s="379">
        <f>VLOOKUP($B268,'1.วาง งบทดลอง 4 แถว'!$E$4197:$J$5035,6,0)</f>
        <v>0</v>
      </c>
      <c r="AV268" s="380">
        <f t="shared" si="37"/>
        <v>0</v>
      </c>
      <c r="AW268" s="384"/>
      <c r="AX268" s="385"/>
      <c r="AY268" s="385"/>
      <c r="AZ268" s="377">
        <f>VLOOKUP($B268,'1.วาง งบทดลอง 4 แถว'!$E$5036:$J$5874,3,0)</f>
        <v>0</v>
      </c>
      <c r="BA268" s="378">
        <f>VLOOKUP($B268,'1.วาง งบทดลอง 4 แถว'!$E$5036:$J$5874,4,0)</f>
        <v>0</v>
      </c>
      <c r="BB268" s="378">
        <f>VLOOKUP($B268,'1.วาง งบทดลอง 4 แถว'!$E$5036:$J$5874,5,0)</f>
        <v>0</v>
      </c>
      <c r="BC268" s="379">
        <f>VLOOKUP($B268,'1.วาง งบทดลอง 4 แถว'!$E$5036:$J$5874,6,0)</f>
        <v>0</v>
      </c>
      <c r="BD268" s="380">
        <f t="shared" si="38"/>
        <v>0</v>
      </c>
      <c r="BE268" s="384"/>
      <c r="BF268" s="385"/>
      <c r="BG268" s="385"/>
      <c r="BH268" s="377">
        <f>VLOOKUP($B268,'1.วาง งบทดลอง 4 แถว'!$E$5875:$J$6713,3,0)</f>
        <v>0</v>
      </c>
      <c r="BI268" s="378">
        <f>VLOOKUP($B268,'1.วาง งบทดลอง 4 แถว'!$E$5875:$J$6713,4,0)</f>
        <v>0</v>
      </c>
      <c r="BJ268" s="378">
        <f>VLOOKUP($B268,'1.วาง งบทดลอง 4 แถว'!$E$5875:$J$6713,5,0)</f>
        <v>0</v>
      </c>
      <c r="BK268" s="379">
        <f>VLOOKUP($B268,'1.วาง งบทดลอง 4 แถว'!$E$5875:$J$6713,6,0)</f>
        <v>0</v>
      </c>
      <c r="BL268" s="380">
        <f t="shared" si="39"/>
        <v>0</v>
      </c>
      <c r="BM268" s="385"/>
      <c r="BN268" s="385"/>
      <c r="BO268" s="386"/>
    </row>
    <row r="269" spans="1:67" ht="19.5" customHeight="1">
      <c r="A269" s="374">
        <v>266</v>
      </c>
      <c r="B269" s="375" t="s">
        <v>666</v>
      </c>
      <c r="C269" s="376" t="s">
        <v>2180</v>
      </c>
      <c r="D269" s="377">
        <f>VLOOKUP($B269,'1.วาง งบทดลอง 4 แถว'!$E$2:$J$840,3,0)</f>
        <v>128481</v>
      </c>
      <c r="E269" s="378">
        <f>VLOOKUP($B269,'1.วาง งบทดลอง 4 แถว'!$E$2:$J$840,4,0)</f>
        <v>111981</v>
      </c>
      <c r="F269" s="378">
        <f>VLOOKUP($B269,'1.วาง งบทดลอง 4 แถว'!$E$2:$J$840,5,0)</f>
        <v>0</v>
      </c>
      <c r="G269" s="379">
        <f>VLOOKUP($B269,'1.วาง งบทดลอง 4 แถว'!$E$2:$J$840,6,0)</f>
        <v>0</v>
      </c>
      <c r="H269" s="380">
        <f t="shared" si="32"/>
        <v>0</v>
      </c>
      <c r="I269" s="384"/>
      <c r="J269" s="385"/>
      <c r="K269" s="385"/>
      <c r="L269" s="377">
        <f>VLOOKUP($B269,'1.วาง งบทดลอง 4 แถว'!$E$841:$J$1679,3,0)</f>
        <v>0</v>
      </c>
      <c r="M269" s="378">
        <f>VLOOKUP($B269,'1.วาง งบทดลอง 4 แถว'!$E$841:$J$1679,4,0)</f>
        <v>0</v>
      </c>
      <c r="N269" s="378">
        <f>VLOOKUP($B269,'1.วาง งบทดลอง 4 แถว'!$E$841:$J$1679,5,0)</f>
        <v>0</v>
      </c>
      <c r="O269" s="379">
        <f>VLOOKUP($B269,'1.วาง งบทดลอง 4 แถว'!$E$841:$J$1679,6,0)</f>
        <v>0</v>
      </c>
      <c r="P269" s="380">
        <f t="shared" si="33"/>
        <v>0</v>
      </c>
      <c r="Q269" s="384"/>
      <c r="R269" s="385"/>
      <c r="S269" s="386"/>
      <c r="T269" s="377">
        <f>VLOOKUP($B269,'1.วาง งบทดลอง 4 แถว'!$E$1680:$J$2518,3,0)</f>
        <v>0</v>
      </c>
      <c r="U269" s="378">
        <f>VLOOKUP($B269,'1.วาง งบทดลอง 4 แถว'!$E$1680:$J$2518,4,0)</f>
        <v>0</v>
      </c>
      <c r="V269" s="378">
        <f>VLOOKUP($B269,'1.วาง งบทดลอง 4 แถว'!$E$1680:$J$2518,5,0)</f>
        <v>0</v>
      </c>
      <c r="W269" s="379">
        <f>VLOOKUP($B269,'1.วาง งบทดลอง 4 แถว'!$E$1680:$J$2518,6,0)</f>
        <v>0</v>
      </c>
      <c r="X269" s="380">
        <f t="shared" si="34"/>
        <v>0</v>
      </c>
      <c r="Y269" s="385"/>
      <c r="Z269" s="385"/>
      <c r="AA269" s="385"/>
      <c r="AB269" s="377">
        <f>VLOOKUP($B269,'1.วาง งบทดลอง 4 แถว'!$E$2519:$J$3357,3,0)</f>
        <v>0</v>
      </c>
      <c r="AC269" s="378">
        <f>VLOOKUP($B269,'1.วาง งบทดลอง 4 แถว'!$E$2519:$J$3357,4,0)</f>
        <v>0</v>
      </c>
      <c r="AD269" s="378">
        <f>VLOOKUP($B269,'1.วาง งบทดลอง 4 แถว'!$E$2519:$J$3357,5,0)</f>
        <v>0</v>
      </c>
      <c r="AE269" s="379">
        <f>VLOOKUP($B269,'1.วาง งบทดลอง 4 แถว'!$E$2519:$J$3357,6,0)</f>
        <v>0</v>
      </c>
      <c r="AF269" s="380">
        <f t="shared" si="35"/>
        <v>0</v>
      </c>
      <c r="AG269" s="384"/>
      <c r="AH269" s="385"/>
      <c r="AI269" s="385"/>
      <c r="AJ269" s="377">
        <f>VLOOKUP($B269,'1.วาง งบทดลอง 4 แถว'!$E$3358:$J$4196,3,0)</f>
        <v>0</v>
      </c>
      <c r="AK269" s="378">
        <f>VLOOKUP($B269,'1.วาง งบทดลอง 4 แถว'!$E$3358:$J$4196,4,0)</f>
        <v>0</v>
      </c>
      <c r="AL269" s="378">
        <f>VLOOKUP($B269,'1.วาง งบทดลอง 4 แถว'!$E$3358:$J$4196,5,0)</f>
        <v>0</v>
      </c>
      <c r="AM269" s="379">
        <f>VLOOKUP($B269,'1.วาง งบทดลอง 4 แถว'!$E$3358:$J$4196,6,0)</f>
        <v>0</v>
      </c>
      <c r="AN269" s="380">
        <f t="shared" si="36"/>
        <v>0</v>
      </c>
      <c r="AO269" s="385"/>
      <c r="AP269" s="385"/>
      <c r="AQ269" s="385"/>
      <c r="AR269" s="377">
        <f>VLOOKUP($B269,'1.วาง งบทดลอง 4 แถว'!$E$4197:$J$5035,3,0)</f>
        <v>0</v>
      </c>
      <c r="AS269" s="378">
        <f>VLOOKUP($B269,'1.วาง งบทดลอง 4 แถว'!$E$4197:$J$5035,4,0)</f>
        <v>0</v>
      </c>
      <c r="AT269" s="378">
        <f>VLOOKUP($B269,'1.วาง งบทดลอง 4 แถว'!$E$4197:$J$5035,5,0)</f>
        <v>0</v>
      </c>
      <c r="AU269" s="379">
        <f>VLOOKUP($B269,'1.วาง งบทดลอง 4 แถว'!$E$4197:$J$5035,6,0)</f>
        <v>0</v>
      </c>
      <c r="AV269" s="380">
        <f t="shared" si="37"/>
        <v>0</v>
      </c>
      <c r="AW269" s="384"/>
      <c r="AX269" s="385"/>
      <c r="AY269" s="385"/>
      <c r="AZ269" s="377">
        <f>VLOOKUP($B269,'1.วาง งบทดลอง 4 แถว'!$E$5036:$J$5874,3,0)</f>
        <v>0</v>
      </c>
      <c r="BA269" s="378">
        <f>VLOOKUP($B269,'1.วาง งบทดลอง 4 แถว'!$E$5036:$J$5874,4,0)</f>
        <v>0</v>
      </c>
      <c r="BB269" s="378">
        <f>VLOOKUP($B269,'1.วาง งบทดลอง 4 แถว'!$E$5036:$J$5874,5,0)</f>
        <v>0</v>
      </c>
      <c r="BC269" s="379">
        <f>VLOOKUP($B269,'1.วาง งบทดลอง 4 แถว'!$E$5036:$J$5874,6,0)</f>
        <v>0</v>
      </c>
      <c r="BD269" s="380">
        <f t="shared" si="38"/>
        <v>0</v>
      </c>
      <c r="BE269" s="384"/>
      <c r="BF269" s="385"/>
      <c r="BG269" s="385"/>
      <c r="BH269" s="377">
        <f>VLOOKUP($B269,'1.วาง งบทดลอง 4 แถว'!$E$5875:$J$6713,3,0)</f>
        <v>0</v>
      </c>
      <c r="BI269" s="378">
        <f>VLOOKUP($B269,'1.วาง งบทดลอง 4 แถว'!$E$5875:$J$6713,4,0)</f>
        <v>0</v>
      </c>
      <c r="BJ269" s="378">
        <f>VLOOKUP($B269,'1.วาง งบทดลอง 4 แถว'!$E$5875:$J$6713,5,0)</f>
        <v>0</v>
      </c>
      <c r="BK269" s="379">
        <f>VLOOKUP($B269,'1.วาง งบทดลอง 4 แถว'!$E$5875:$J$6713,6,0)</f>
        <v>0</v>
      </c>
      <c r="BL269" s="380">
        <f t="shared" si="39"/>
        <v>0</v>
      </c>
      <c r="BM269" s="385"/>
      <c r="BN269" s="385"/>
      <c r="BO269" s="386"/>
    </row>
    <row r="270" spans="1:67" ht="19.5" customHeight="1">
      <c r="A270" s="374">
        <v>267</v>
      </c>
      <c r="B270" s="375" t="s">
        <v>667</v>
      </c>
      <c r="C270" s="376" t="s">
        <v>2042</v>
      </c>
      <c r="D270" s="377">
        <f>VLOOKUP($B270,'1.วาง งบทดลอง 4 แถว'!$E$2:$J$840,3,0)</f>
        <v>0</v>
      </c>
      <c r="E270" s="378">
        <f>VLOOKUP($B270,'1.วาง งบทดลอง 4 แถว'!$E$2:$J$840,4,0)</f>
        <v>0</v>
      </c>
      <c r="F270" s="378">
        <f>VLOOKUP($B270,'1.วาง งบทดลอง 4 แถว'!$E$2:$J$840,5,0)</f>
        <v>0</v>
      </c>
      <c r="G270" s="379">
        <f>VLOOKUP($B270,'1.วาง งบทดลอง 4 แถว'!$E$2:$J$840,6,0)</f>
        <v>0</v>
      </c>
      <c r="H270" s="380">
        <f t="shared" si="32"/>
        <v>0</v>
      </c>
      <c r="I270" s="384"/>
      <c r="J270" s="385"/>
      <c r="K270" s="385"/>
      <c r="L270" s="377">
        <f>VLOOKUP($B270,'1.วาง งบทดลอง 4 แถว'!$E$841:$J$1679,3,0)</f>
        <v>0</v>
      </c>
      <c r="M270" s="378">
        <f>VLOOKUP($B270,'1.วาง งบทดลอง 4 แถว'!$E$841:$J$1679,4,0)</f>
        <v>0</v>
      </c>
      <c r="N270" s="378">
        <f>VLOOKUP($B270,'1.วาง งบทดลอง 4 แถว'!$E$841:$J$1679,5,0)</f>
        <v>0</v>
      </c>
      <c r="O270" s="379">
        <f>VLOOKUP($B270,'1.วาง งบทดลอง 4 แถว'!$E$841:$J$1679,6,0)</f>
        <v>0</v>
      </c>
      <c r="P270" s="380">
        <f t="shared" si="33"/>
        <v>0</v>
      </c>
      <c r="Q270" s="384"/>
      <c r="R270" s="385"/>
      <c r="S270" s="386"/>
      <c r="T270" s="377">
        <f>VLOOKUP($B270,'1.วาง งบทดลอง 4 แถว'!$E$1680:$J$2518,3,0)</f>
        <v>0</v>
      </c>
      <c r="U270" s="378">
        <f>VLOOKUP($B270,'1.วาง งบทดลอง 4 แถว'!$E$1680:$J$2518,4,0)</f>
        <v>0</v>
      </c>
      <c r="V270" s="378">
        <f>VLOOKUP($B270,'1.วาง งบทดลอง 4 แถว'!$E$1680:$J$2518,5,0)</f>
        <v>0</v>
      </c>
      <c r="W270" s="379">
        <f>VLOOKUP($B270,'1.วาง งบทดลอง 4 แถว'!$E$1680:$J$2518,6,0)</f>
        <v>0</v>
      </c>
      <c r="X270" s="380">
        <f t="shared" si="34"/>
        <v>0</v>
      </c>
      <c r="Y270" s="385"/>
      <c r="Z270" s="385"/>
      <c r="AA270" s="385"/>
      <c r="AB270" s="377">
        <f>VLOOKUP($B270,'1.วาง งบทดลอง 4 แถว'!$E$2519:$J$3357,3,0)</f>
        <v>0</v>
      </c>
      <c r="AC270" s="378">
        <f>VLOOKUP($B270,'1.วาง งบทดลอง 4 แถว'!$E$2519:$J$3357,4,0)</f>
        <v>0</v>
      </c>
      <c r="AD270" s="378">
        <f>VLOOKUP($B270,'1.วาง งบทดลอง 4 แถว'!$E$2519:$J$3357,5,0)</f>
        <v>0</v>
      </c>
      <c r="AE270" s="379">
        <f>VLOOKUP($B270,'1.วาง งบทดลอง 4 แถว'!$E$2519:$J$3357,6,0)</f>
        <v>0</v>
      </c>
      <c r="AF270" s="380">
        <f t="shared" si="35"/>
        <v>0</v>
      </c>
      <c r="AG270" s="384"/>
      <c r="AH270" s="385"/>
      <c r="AI270" s="385"/>
      <c r="AJ270" s="377">
        <f>VLOOKUP($B270,'1.วาง งบทดลอง 4 แถว'!$E$3358:$J$4196,3,0)</f>
        <v>0</v>
      </c>
      <c r="AK270" s="378">
        <f>VLOOKUP($B270,'1.วาง งบทดลอง 4 แถว'!$E$3358:$J$4196,4,0)</f>
        <v>0</v>
      </c>
      <c r="AL270" s="378">
        <f>VLOOKUP($B270,'1.วาง งบทดลอง 4 แถว'!$E$3358:$J$4196,5,0)</f>
        <v>0</v>
      </c>
      <c r="AM270" s="379">
        <f>VLOOKUP($B270,'1.วาง งบทดลอง 4 แถว'!$E$3358:$J$4196,6,0)</f>
        <v>0</v>
      </c>
      <c r="AN270" s="380">
        <f t="shared" si="36"/>
        <v>0</v>
      </c>
      <c r="AO270" s="385"/>
      <c r="AP270" s="385"/>
      <c r="AQ270" s="385"/>
      <c r="AR270" s="377">
        <f>VLOOKUP($B270,'1.วาง งบทดลอง 4 แถว'!$E$4197:$J$5035,3,0)</f>
        <v>0</v>
      </c>
      <c r="AS270" s="378">
        <f>VLOOKUP($B270,'1.วาง งบทดลอง 4 แถว'!$E$4197:$J$5035,4,0)</f>
        <v>0</v>
      </c>
      <c r="AT270" s="378">
        <f>VLOOKUP($B270,'1.วาง งบทดลอง 4 แถว'!$E$4197:$J$5035,5,0)</f>
        <v>0</v>
      </c>
      <c r="AU270" s="379">
        <f>VLOOKUP($B270,'1.วาง งบทดลอง 4 แถว'!$E$4197:$J$5035,6,0)</f>
        <v>0</v>
      </c>
      <c r="AV270" s="380">
        <f t="shared" si="37"/>
        <v>0</v>
      </c>
      <c r="AW270" s="384"/>
      <c r="AX270" s="385"/>
      <c r="AY270" s="385"/>
      <c r="AZ270" s="377">
        <f>VLOOKUP($B270,'1.วาง งบทดลอง 4 แถว'!$E$5036:$J$5874,3,0)</f>
        <v>0</v>
      </c>
      <c r="BA270" s="378">
        <f>VLOOKUP($B270,'1.วาง งบทดลอง 4 แถว'!$E$5036:$J$5874,4,0)</f>
        <v>0</v>
      </c>
      <c r="BB270" s="378">
        <f>VLOOKUP($B270,'1.วาง งบทดลอง 4 แถว'!$E$5036:$J$5874,5,0)</f>
        <v>0</v>
      </c>
      <c r="BC270" s="379">
        <f>VLOOKUP($B270,'1.วาง งบทดลอง 4 แถว'!$E$5036:$J$5874,6,0)</f>
        <v>0</v>
      </c>
      <c r="BD270" s="380">
        <f t="shared" si="38"/>
        <v>0</v>
      </c>
      <c r="BE270" s="384"/>
      <c r="BF270" s="385"/>
      <c r="BG270" s="385"/>
      <c r="BH270" s="377">
        <f>VLOOKUP($B270,'1.วาง งบทดลอง 4 แถว'!$E$5875:$J$6713,3,0)</f>
        <v>0</v>
      </c>
      <c r="BI270" s="378">
        <f>VLOOKUP($B270,'1.วาง งบทดลอง 4 แถว'!$E$5875:$J$6713,4,0)</f>
        <v>0</v>
      </c>
      <c r="BJ270" s="378">
        <f>VLOOKUP($B270,'1.วาง งบทดลอง 4 แถว'!$E$5875:$J$6713,5,0)</f>
        <v>0</v>
      </c>
      <c r="BK270" s="379">
        <f>VLOOKUP($B270,'1.วาง งบทดลอง 4 แถว'!$E$5875:$J$6713,6,0)</f>
        <v>0</v>
      </c>
      <c r="BL270" s="380">
        <f t="shared" si="39"/>
        <v>0</v>
      </c>
      <c r="BM270" s="385"/>
      <c r="BN270" s="385"/>
      <c r="BO270" s="386"/>
    </row>
    <row r="271" spans="1:67" ht="19.5" customHeight="1">
      <c r="A271" s="374">
        <v>268</v>
      </c>
      <c r="B271" s="375" t="s">
        <v>668</v>
      </c>
      <c r="C271" s="376" t="s">
        <v>2043</v>
      </c>
      <c r="D271" s="377">
        <f>VLOOKUP($B271,'1.วาง งบทดลอง 4 แถว'!$E$2:$J$840,3,0)</f>
        <v>0</v>
      </c>
      <c r="E271" s="378">
        <f>VLOOKUP($B271,'1.วาง งบทดลอง 4 แถว'!$E$2:$J$840,4,0)</f>
        <v>0</v>
      </c>
      <c r="F271" s="378">
        <f>VLOOKUP($B271,'1.วาง งบทดลอง 4 แถว'!$E$2:$J$840,5,0)</f>
        <v>0</v>
      </c>
      <c r="G271" s="379">
        <f>VLOOKUP($B271,'1.วาง งบทดลอง 4 แถว'!$E$2:$J$840,6,0)</f>
        <v>0</v>
      </c>
      <c r="H271" s="380">
        <f t="shared" si="32"/>
        <v>0</v>
      </c>
      <c r="I271" s="384"/>
      <c r="J271" s="385"/>
      <c r="K271" s="385"/>
      <c r="L271" s="377">
        <f>VLOOKUP($B271,'1.วาง งบทดลอง 4 แถว'!$E$841:$J$1679,3,0)</f>
        <v>0</v>
      </c>
      <c r="M271" s="378">
        <f>VLOOKUP($B271,'1.วาง งบทดลอง 4 แถว'!$E$841:$J$1679,4,0)</f>
        <v>0</v>
      </c>
      <c r="N271" s="378">
        <f>VLOOKUP($B271,'1.วาง งบทดลอง 4 แถว'!$E$841:$J$1679,5,0)</f>
        <v>0</v>
      </c>
      <c r="O271" s="379">
        <f>VLOOKUP($B271,'1.วาง งบทดลอง 4 แถว'!$E$841:$J$1679,6,0)</f>
        <v>0</v>
      </c>
      <c r="P271" s="380">
        <f t="shared" si="33"/>
        <v>0</v>
      </c>
      <c r="Q271" s="384"/>
      <c r="R271" s="385"/>
      <c r="S271" s="386"/>
      <c r="T271" s="377">
        <f>VLOOKUP($B271,'1.วาง งบทดลอง 4 แถว'!$E$1680:$J$2518,3,0)</f>
        <v>0</v>
      </c>
      <c r="U271" s="378">
        <f>VLOOKUP($B271,'1.วาง งบทดลอง 4 แถว'!$E$1680:$J$2518,4,0)</f>
        <v>0</v>
      </c>
      <c r="V271" s="378">
        <f>VLOOKUP($B271,'1.วาง งบทดลอง 4 แถว'!$E$1680:$J$2518,5,0)</f>
        <v>0</v>
      </c>
      <c r="W271" s="379">
        <f>VLOOKUP($B271,'1.วาง งบทดลอง 4 แถว'!$E$1680:$J$2518,6,0)</f>
        <v>0</v>
      </c>
      <c r="X271" s="380">
        <f t="shared" si="34"/>
        <v>0</v>
      </c>
      <c r="Y271" s="385"/>
      <c r="Z271" s="385"/>
      <c r="AA271" s="385"/>
      <c r="AB271" s="377">
        <f>VLOOKUP($B271,'1.วาง งบทดลอง 4 แถว'!$E$2519:$J$3357,3,0)</f>
        <v>0</v>
      </c>
      <c r="AC271" s="378">
        <f>VLOOKUP($B271,'1.วาง งบทดลอง 4 แถว'!$E$2519:$J$3357,4,0)</f>
        <v>0</v>
      </c>
      <c r="AD271" s="378">
        <f>VLOOKUP($B271,'1.วาง งบทดลอง 4 แถว'!$E$2519:$J$3357,5,0)</f>
        <v>0</v>
      </c>
      <c r="AE271" s="379">
        <f>VLOOKUP($B271,'1.วาง งบทดลอง 4 แถว'!$E$2519:$J$3357,6,0)</f>
        <v>0</v>
      </c>
      <c r="AF271" s="380">
        <f t="shared" si="35"/>
        <v>0</v>
      </c>
      <c r="AG271" s="384"/>
      <c r="AH271" s="385"/>
      <c r="AI271" s="385"/>
      <c r="AJ271" s="377">
        <f>VLOOKUP($B271,'1.วาง งบทดลอง 4 แถว'!$E$3358:$J$4196,3,0)</f>
        <v>0</v>
      </c>
      <c r="AK271" s="378">
        <f>VLOOKUP($B271,'1.วาง งบทดลอง 4 แถว'!$E$3358:$J$4196,4,0)</f>
        <v>0</v>
      </c>
      <c r="AL271" s="378">
        <f>VLOOKUP($B271,'1.วาง งบทดลอง 4 แถว'!$E$3358:$J$4196,5,0)</f>
        <v>0</v>
      </c>
      <c r="AM271" s="379">
        <f>VLOOKUP($B271,'1.วาง งบทดลอง 4 แถว'!$E$3358:$J$4196,6,0)</f>
        <v>0</v>
      </c>
      <c r="AN271" s="380">
        <f t="shared" si="36"/>
        <v>0</v>
      </c>
      <c r="AO271" s="385"/>
      <c r="AP271" s="385"/>
      <c r="AQ271" s="385"/>
      <c r="AR271" s="377">
        <f>VLOOKUP($B271,'1.วาง งบทดลอง 4 แถว'!$E$4197:$J$5035,3,0)</f>
        <v>0</v>
      </c>
      <c r="AS271" s="378">
        <f>VLOOKUP($B271,'1.วาง งบทดลอง 4 แถว'!$E$4197:$J$5035,4,0)</f>
        <v>0</v>
      </c>
      <c r="AT271" s="378">
        <f>VLOOKUP($B271,'1.วาง งบทดลอง 4 แถว'!$E$4197:$J$5035,5,0)</f>
        <v>0</v>
      </c>
      <c r="AU271" s="379">
        <f>VLOOKUP($B271,'1.วาง งบทดลอง 4 แถว'!$E$4197:$J$5035,6,0)</f>
        <v>0</v>
      </c>
      <c r="AV271" s="380">
        <f t="shared" si="37"/>
        <v>0</v>
      </c>
      <c r="AW271" s="384"/>
      <c r="AX271" s="385"/>
      <c r="AY271" s="385"/>
      <c r="AZ271" s="377">
        <f>VLOOKUP($B271,'1.วาง งบทดลอง 4 แถว'!$E$5036:$J$5874,3,0)</f>
        <v>0</v>
      </c>
      <c r="BA271" s="378">
        <f>VLOOKUP($B271,'1.วาง งบทดลอง 4 แถว'!$E$5036:$J$5874,4,0)</f>
        <v>0</v>
      </c>
      <c r="BB271" s="378">
        <f>VLOOKUP($B271,'1.วาง งบทดลอง 4 แถว'!$E$5036:$J$5874,5,0)</f>
        <v>0</v>
      </c>
      <c r="BC271" s="379">
        <f>VLOOKUP($B271,'1.วาง งบทดลอง 4 แถว'!$E$5036:$J$5874,6,0)</f>
        <v>0</v>
      </c>
      <c r="BD271" s="380">
        <f t="shared" si="38"/>
        <v>0</v>
      </c>
      <c r="BE271" s="384"/>
      <c r="BF271" s="385"/>
      <c r="BG271" s="385"/>
      <c r="BH271" s="377">
        <f>VLOOKUP($B271,'1.วาง งบทดลอง 4 แถว'!$E$5875:$J$6713,3,0)</f>
        <v>0</v>
      </c>
      <c r="BI271" s="378">
        <f>VLOOKUP($B271,'1.วาง งบทดลอง 4 แถว'!$E$5875:$J$6713,4,0)</f>
        <v>0</v>
      </c>
      <c r="BJ271" s="378">
        <f>VLOOKUP($B271,'1.วาง งบทดลอง 4 แถว'!$E$5875:$J$6713,5,0)</f>
        <v>0</v>
      </c>
      <c r="BK271" s="379">
        <f>VLOOKUP($B271,'1.วาง งบทดลอง 4 แถว'!$E$5875:$J$6713,6,0)</f>
        <v>0</v>
      </c>
      <c r="BL271" s="380">
        <f t="shared" si="39"/>
        <v>0</v>
      </c>
      <c r="BM271" s="385"/>
      <c r="BN271" s="385"/>
      <c r="BO271" s="386"/>
    </row>
    <row r="272" spans="1:67" ht="19.5" customHeight="1">
      <c r="A272" s="374">
        <v>269</v>
      </c>
      <c r="B272" s="375" t="s">
        <v>669</v>
      </c>
      <c r="C272" s="376" t="s">
        <v>2181</v>
      </c>
      <c r="D272" s="377">
        <f>VLOOKUP($B272,'1.วาง งบทดลอง 4 แถว'!$E$2:$J$840,3,0)</f>
        <v>0</v>
      </c>
      <c r="E272" s="378">
        <f>VLOOKUP($B272,'1.วาง งบทดลอง 4 แถว'!$E$2:$J$840,4,0)</f>
        <v>0</v>
      </c>
      <c r="F272" s="378">
        <f>VLOOKUP($B272,'1.วาง งบทดลอง 4 แถว'!$E$2:$J$840,5,0)</f>
        <v>0</v>
      </c>
      <c r="G272" s="379">
        <f>VLOOKUP($B272,'1.วาง งบทดลอง 4 แถว'!$E$2:$J$840,6,0)</f>
        <v>0</v>
      </c>
      <c r="H272" s="380">
        <f t="shared" si="32"/>
        <v>0</v>
      </c>
      <c r="I272" s="384"/>
      <c r="J272" s="385"/>
      <c r="K272" s="385"/>
      <c r="L272" s="377">
        <f>VLOOKUP($B272,'1.วาง งบทดลอง 4 แถว'!$E$841:$J$1679,3,0)</f>
        <v>0</v>
      </c>
      <c r="M272" s="378">
        <f>VLOOKUP($B272,'1.วาง งบทดลอง 4 แถว'!$E$841:$J$1679,4,0)</f>
        <v>0</v>
      </c>
      <c r="N272" s="378">
        <f>VLOOKUP($B272,'1.วาง งบทดลอง 4 แถว'!$E$841:$J$1679,5,0)</f>
        <v>0</v>
      </c>
      <c r="O272" s="379">
        <f>VLOOKUP($B272,'1.วาง งบทดลอง 4 แถว'!$E$841:$J$1679,6,0)</f>
        <v>0</v>
      </c>
      <c r="P272" s="380">
        <f t="shared" si="33"/>
        <v>0</v>
      </c>
      <c r="Q272" s="384"/>
      <c r="R272" s="385"/>
      <c r="S272" s="386"/>
      <c r="T272" s="377">
        <f>VLOOKUP($B272,'1.วาง งบทดลอง 4 แถว'!$E$1680:$J$2518,3,0)</f>
        <v>0</v>
      </c>
      <c r="U272" s="378">
        <f>VLOOKUP($B272,'1.วาง งบทดลอง 4 แถว'!$E$1680:$J$2518,4,0)</f>
        <v>0</v>
      </c>
      <c r="V272" s="378">
        <f>VLOOKUP($B272,'1.วาง งบทดลอง 4 แถว'!$E$1680:$J$2518,5,0)</f>
        <v>0</v>
      </c>
      <c r="W272" s="379">
        <f>VLOOKUP($B272,'1.วาง งบทดลอง 4 แถว'!$E$1680:$J$2518,6,0)</f>
        <v>0</v>
      </c>
      <c r="X272" s="380">
        <f t="shared" si="34"/>
        <v>0</v>
      </c>
      <c r="Y272" s="385"/>
      <c r="Z272" s="385"/>
      <c r="AA272" s="385"/>
      <c r="AB272" s="377">
        <f>VLOOKUP($B272,'1.วาง งบทดลอง 4 แถว'!$E$2519:$J$3357,3,0)</f>
        <v>0</v>
      </c>
      <c r="AC272" s="378">
        <f>VLOOKUP($B272,'1.วาง งบทดลอง 4 แถว'!$E$2519:$J$3357,4,0)</f>
        <v>0</v>
      </c>
      <c r="AD272" s="378">
        <f>VLOOKUP($B272,'1.วาง งบทดลอง 4 แถว'!$E$2519:$J$3357,5,0)</f>
        <v>0</v>
      </c>
      <c r="AE272" s="379">
        <f>VLOOKUP($B272,'1.วาง งบทดลอง 4 แถว'!$E$2519:$J$3357,6,0)</f>
        <v>0</v>
      </c>
      <c r="AF272" s="380">
        <f t="shared" si="35"/>
        <v>0</v>
      </c>
      <c r="AG272" s="384"/>
      <c r="AH272" s="385"/>
      <c r="AI272" s="385"/>
      <c r="AJ272" s="377">
        <f>VLOOKUP($B272,'1.วาง งบทดลอง 4 แถว'!$E$3358:$J$4196,3,0)</f>
        <v>0</v>
      </c>
      <c r="AK272" s="378">
        <f>VLOOKUP($B272,'1.วาง งบทดลอง 4 แถว'!$E$3358:$J$4196,4,0)</f>
        <v>0</v>
      </c>
      <c r="AL272" s="378">
        <f>VLOOKUP($B272,'1.วาง งบทดลอง 4 แถว'!$E$3358:$J$4196,5,0)</f>
        <v>0</v>
      </c>
      <c r="AM272" s="379">
        <f>VLOOKUP($B272,'1.วาง งบทดลอง 4 แถว'!$E$3358:$J$4196,6,0)</f>
        <v>0</v>
      </c>
      <c r="AN272" s="380">
        <f t="shared" si="36"/>
        <v>0</v>
      </c>
      <c r="AO272" s="385"/>
      <c r="AP272" s="385"/>
      <c r="AQ272" s="385"/>
      <c r="AR272" s="377">
        <f>VLOOKUP($B272,'1.วาง งบทดลอง 4 แถว'!$E$4197:$J$5035,3,0)</f>
        <v>0</v>
      </c>
      <c r="AS272" s="378">
        <f>VLOOKUP($B272,'1.วาง งบทดลอง 4 แถว'!$E$4197:$J$5035,4,0)</f>
        <v>0</v>
      </c>
      <c r="AT272" s="378">
        <f>VLOOKUP($B272,'1.วาง งบทดลอง 4 แถว'!$E$4197:$J$5035,5,0)</f>
        <v>0</v>
      </c>
      <c r="AU272" s="379">
        <f>VLOOKUP($B272,'1.วาง งบทดลอง 4 แถว'!$E$4197:$J$5035,6,0)</f>
        <v>0</v>
      </c>
      <c r="AV272" s="380">
        <f t="shared" si="37"/>
        <v>0</v>
      </c>
      <c r="AW272" s="384"/>
      <c r="AX272" s="385"/>
      <c r="AY272" s="385"/>
      <c r="AZ272" s="377">
        <f>VLOOKUP($B272,'1.วาง งบทดลอง 4 แถว'!$E$5036:$J$5874,3,0)</f>
        <v>0</v>
      </c>
      <c r="BA272" s="378">
        <f>VLOOKUP($B272,'1.วาง งบทดลอง 4 แถว'!$E$5036:$J$5874,4,0)</f>
        <v>0</v>
      </c>
      <c r="BB272" s="378">
        <f>VLOOKUP($B272,'1.วาง งบทดลอง 4 แถว'!$E$5036:$J$5874,5,0)</f>
        <v>0</v>
      </c>
      <c r="BC272" s="379">
        <f>VLOOKUP($B272,'1.วาง งบทดลอง 4 แถว'!$E$5036:$J$5874,6,0)</f>
        <v>0</v>
      </c>
      <c r="BD272" s="380">
        <f t="shared" si="38"/>
        <v>0</v>
      </c>
      <c r="BE272" s="384"/>
      <c r="BF272" s="385"/>
      <c r="BG272" s="385"/>
      <c r="BH272" s="377">
        <f>VLOOKUP($B272,'1.วาง งบทดลอง 4 แถว'!$E$5875:$J$6713,3,0)</f>
        <v>0</v>
      </c>
      <c r="BI272" s="378">
        <f>VLOOKUP($B272,'1.วาง งบทดลอง 4 แถว'!$E$5875:$J$6713,4,0)</f>
        <v>0</v>
      </c>
      <c r="BJ272" s="378">
        <f>VLOOKUP($B272,'1.วาง งบทดลอง 4 แถว'!$E$5875:$J$6713,5,0)</f>
        <v>0</v>
      </c>
      <c r="BK272" s="379">
        <f>VLOOKUP($B272,'1.วาง งบทดลอง 4 แถว'!$E$5875:$J$6713,6,0)</f>
        <v>0</v>
      </c>
      <c r="BL272" s="380">
        <f t="shared" si="39"/>
        <v>0</v>
      </c>
      <c r="BM272" s="385"/>
      <c r="BN272" s="385"/>
      <c r="BO272" s="386"/>
    </row>
    <row r="273" spans="1:67" ht="19.5" customHeight="1">
      <c r="A273" s="374">
        <v>270</v>
      </c>
      <c r="B273" s="375" t="s">
        <v>1922</v>
      </c>
      <c r="C273" s="376" t="s">
        <v>2182</v>
      </c>
      <c r="D273" s="377">
        <f>VLOOKUP($B273,'1.วาง งบทดลอง 4 แถว'!$E$2:$J$840,3,0)</f>
        <v>0</v>
      </c>
      <c r="E273" s="378">
        <f>VLOOKUP($B273,'1.วาง งบทดลอง 4 แถว'!$E$2:$J$840,4,0)</f>
        <v>0</v>
      </c>
      <c r="F273" s="378">
        <f>VLOOKUP($B273,'1.วาง งบทดลอง 4 แถว'!$E$2:$J$840,5,0)</f>
        <v>0</v>
      </c>
      <c r="G273" s="379">
        <f>VLOOKUP($B273,'1.วาง งบทดลอง 4 แถว'!$E$2:$J$840,6,0)</f>
        <v>0</v>
      </c>
      <c r="H273" s="380">
        <f t="shared" si="32"/>
        <v>0</v>
      </c>
      <c r="I273" s="384"/>
      <c r="J273" s="385"/>
      <c r="K273" s="385"/>
      <c r="L273" s="377">
        <f>VLOOKUP($B273,'1.วาง งบทดลอง 4 แถว'!$E$841:$J$1679,3,0)</f>
        <v>0</v>
      </c>
      <c r="M273" s="378">
        <f>VLOOKUP($B273,'1.วาง งบทดลอง 4 แถว'!$E$841:$J$1679,4,0)</f>
        <v>0</v>
      </c>
      <c r="N273" s="378">
        <f>VLOOKUP($B273,'1.วาง งบทดลอง 4 แถว'!$E$841:$J$1679,5,0)</f>
        <v>0</v>
      </c>
      <c r="O273" s="379">
        <f>VLOOKUP($B273,'1.วาง งบทดลอง 4 แถว'!$E$841:$J$1679,6,0)</f>
        <v>0</v>
      </c>
      <c r="P273" s="380">
        <f t="shared" si="33"/>
        <v>0</v>
      </c>
      <c r="Q273" s="384"/>
      <c r="R273" s="385"/>
      <c r="S273" s="386"/>
      <c r="T273" s="377">
        <f>VLOOKUP($B273,'1.วาง งบทดลอง 4 แถว'!$E$1680:$J$2518,3,0)</f>
        <v>0</v>
      </c>
      <c r="U273" s="378">
        <f>VLOOKUP($B273,'1.วาง งบทดลอง 4 แถว'!$E$1680:$J$2518,4,0)</f>
        <v>0</v>
      </c>
      <c r="V273" s="378">
        <f>VLOOKUP($B273,'1.วาง งบทดลอง 4 แถว'!$E$1680:$J$2518,5,0)</f>
        <v>0</v>
      </c>
      <c r="W273" s="379">
        <f>VLOOKUP($B273,'1.วาง งบทดลอง 4 แถว'!$E$1680:$J$2518,6,0)</f>
        <v>0</v>
      </c>
      <c r="X273" s="380">
        <f t="shared" si="34"/>
        <v>0</v>
      </c>
      <c r="Y273" s="385"/>
      <c r="Z273" s="385"/>
      <c r="AA273" s="385"/>
      <c r="AB273" s="377">
        <f>VLOOKUP($B273,'1.วาง งบทดลอง 4 แถว'!$E$2519:$J$3357,3,0)</f>
        <v>0</v>
      </c>
      <c r="AC273" s="378">
        <f>VLOOKUP($B273,'1.วาง งบทดลอง 4 แถว'!$E$2519:$J$3357,4,0)</f>
        <v>0</v>
      </c>
      <c r="AD273" s="378">
        <f>VLOOKUP($B273,'1.วาง งบทดลอง 4 แถว'!$E$2519:$J$3357,5,0)</f>
        <v>0</v>
      </c>
      <c r="AE273" s="379">
        <f>VLOOKUP($B273,'1.วาง งบทดลอง 4 แถว'!$E$2519:$J$3357,6,0)</f>
        <v>0</v>
      </c>
      <c r="AF273" s="380">
        <f t="shared" si="35"/>
        <v>0</v>
      </c>
      <c r="AG273" s="384"/>
      <c r="AH273" s="385"/>
      <c r="AI273" s="385"/>
      <c r="AJ273" s="377">
        <f>VLOOKUP($B273,'1.วาง งบทดลอง 4 แถว'!$E$3358:$J$4196,3,0)</f>
        <v>0</v>
      </c>
      <c r="AK273" s="378">
        <f>VLOOKUP($B273,'1.วาง งบทดลอง 4 แถว'!$E$3358:$J$4196,4,0)</f>
        <v>0</v>
      </c>
      <c r="AL273" s="378">
        <f>VLOOKUP($B273,'1.วาง งบทดลอง 4 แถว'!$E$3358:$J$4196,5,0)</f>
        <v>0</v>
      </c>
      <c r="AM273" s="379">
        <f>VLOOKUP($B273,'1.วาง งบทดลอง 4 แถว'!$E$3358:$J$4196,6,0)</f>
        <v>0</v>
      </c>
      <c r="AN273" s="380">
        <f t="shared" si="36"/>
        <v>0</v>
      </c>
      <c r="AO273" s="385"/>
      <c r="AP273" s="385"/>
      <c r="AQ273" s="385"/>
      <c r="AR273" s="377">
        <f>VLOOKUP($B273,'1.วาง งบทดลอง 4 แถว'!$E$4197:$J$5035,3,0)</f>
        <v>0</v>
      </c>
      <c r="AS273" s="378">
        <f>VLOOKUP($B273,'1.วาง งบทดลอง 4 แถว'!$E$4197:$J$5035,4,0)</f>
        <v>0</v>
      </c>
      <c r="AT273" s="378">
        <f>VLOOKUP($B273,'1.วาง งบทดลอง 4 แถว'!$E$4197:$J$5035,5,0)</f>
        <v>0</v>
      </c>
      <c r="AU273" s="379">
        <f>VLOOKUP($B273,'1.วาง งบทดลอง 4 แถว'!$E$4197:$J$5035,6,0)</f>
        <v>0</v>
      </c>
      <c r="AV273" s="380">
        <f t="shared" si="37"/>
        <v>0</v>
      </c>
      <c r="AW273" s="384"/>
      <c r="AX273" s="385"/>
      <c r="AY273" s="385"/>
      <c r="AZ273" s="377">
        <f>VLOOKUP($B273,'1.วาง งบทดลอง 4 แถว'!$E$5036:$J$5874,3,0)</f>
        <v>0</v>
      </c>
      <c r="BA273" s="378">
        <f>VLOOKUP($B273,'1.วาง งบทดลอง 4 แถว'!$E$5036:$J$5874,4,0)</f>
        <v>0</v>
      </c>
      <c r="BB273" s="378">
        <f>VLOOKUP($B273,'1.วาง งบทดลอง 4 แถว'!$E$5036:$J$5874,5,0)</f>
        <v>0</v>
      </c>
      <c r="BC273" s="379">
        <f>VLOOKUP($B273,'1.วาง งบทดลอง 4 แถว'!$E$5036:$J$5874,6,0)</f>
        <v>0</v>
      </c>
      <c r="BD273" s="380">
        <f t="shared" si="38"/>
        <v>0</v>
      </c>
      <c r="BE273" s="384"/>
      <c r="BF273" s="385"/>
      <c r="BG273" s="385"/>
      <c r="BH273" s="377">
        <f>VLOOKUP($B273,'1.วาง งบทดลอง 4 แถว'!$E$5875:$J$6713,3,0)</f>
        <v>0</v>
      </c>
      <c r="BI273" s="378">
        <f>VLOOKUP($B273,'1.วาง งบทดลอง 4 แถว'!$E$5875:$J$6713,4,0)</f>
        <v>0</v>
      </c>
      <c r="BJ273" s="378">
        <f>VLOOKUP($B273,'1.วาง งบทดลอง 4 แถว'!$E$5875:$J$6713,5,0)</f>
        <v>0</v>
      </c>
      <c r="BK273" s="379">
        <f>VLOOKUP($B273,'1.วาง งบทดลอง 4 แถว'!$E$5875:$J$6713,6,0)</f>
        <v>0</v>
      </c>
      <c r="BL273" s="380">
        <f t="shared" si="39"/>
        <v>0</v>
      </c>
      <c r="BM273" s="385"/>
      <c r="BN273" s="385"/>
      <c r="BO273" s="386"/>
    </row>
    <row r="274" spans="1:67" ht="19.5" customHeight="1">
      <c r="A274" s="374">
        <v>271</v>
      </c>
      <c r="B274" s="375" t="s">
        <v>1924</v>
      </c>
      <c r="C274" s="376" t="s">
        <v>2183</v>
      </c>
      <c r="D274" s="377">
        <f>VLOOKUP($B274,'1.วาง งบทดลอง 4 แถว'!$E$2:$J$840,3,0)</f>
        <v>0</v>
      </c>
      <c r="E274" s="378">
        <f>VLOOKUP($B274,'1.วาง งบทดลอง 4 แถว'!$E$2:$J$840,4,0)</f>
        <v>0</v>
      </c>
      <c r="F274" s="378">
        <f>VLOOKUP($B274,'1.วาง งบทดลอง 4 แถว'!$E$2:$J$840,5,0)</f>
        <v>0</v>
      </c>
      <c r="G274" s="379">
        <f>VLOOKUP($B274,'1.วาง งบทดลอง 4 แถว'!$E$2:$J$840,6,0)</f>
        <v>0</v>
      </c>
      <c r="H274" s="380">
        <f t="shared" si="32"/>
        <v>0</v>
      </c>
      <c r="I274" s="384"/>
      <c r="J274" s="385"/>
      <c r="K274" s="385"/>
      <c r="L274" s="377">
        <f>VLOOKUP($B274,'1.วาง งบทดลอง 4 แถว'!$E$841:$J$1679,3,0)</f>
        <v>0</v>
      </c>
      <c r="M274" s="378">
        <f>VLOOKUP($B274,'1.วาง งบทดลอง 4 แถว'!$E$841:$J$1679,4,0)</f>
        <v>0</v>
      </c>
      <c r="N274" s="378">
        <f>VLOOKUP($B274,'1.วาง งบทดลอง 4 แถว'!$E$841:$J$1679,5,0)</f>
        <v>0</v>
      </c>
      <c r="O274" s="379">
        <f>VLOOKUP($B274,'1.วาง งบทดลอง 4 แถว'!$E$841:$J$1679,6,0)</f>
        <v>0</v>
      </c>
      <c r="P274" s="380">
        <f t="shared" si="33"/>
        <v>0</v>
      </c>
      <c r="Q274" s="384"/>
      <c r="R274" s="385"/>
      <c r="S274" s="386"/>
      <c r="T274" s="377">
        <f>VLOOKUP($B274,'1.วาง งบทดลอง 4 แถว'!$E$1680:$J$2518,3,0)</f>
        <v>0</v>
      </c>
      <c r="U274" s="378">
        <f>VLOOKUP($B274,'1.วาง งบทดลอง 4 แถว'!$E$1680:$J$2518,4,0)</f>
        <v>0</v>
      </c>
      <c r="V274" s="378">
        <f>VLOOKUP($B274,'1.วาง งบทดลอง 4 แถว'!$E$1680:$J$2518,5,0)</f>
        <v>0</v>
      </c>
      <c r="W274" s="379">
        <f>VLOOKUP($B274,'1.วาง งบทดลอง 4 แถว'!$E$1680:$J$2518,6,0)</f>
        <v>0</v>
      </c>
      <c r="X274" s="380">
        <f t="shared" si="34"/>
        <v>0</v>
      </c>
      <c r="Y274" s="385"/>
      <c r="Z274" s="385"/>
      <c r="AA274" s="385"/>
      <c r="AB274" s="377">
        <f>VLOOKUP($B274,'1.วาง งบทดลอง 4 แถว'!$E$2519:$J$3357,3,0)</f>
        <v>0</v>
      </c>
      <c r="AC274" s="378">
        <f>VLOOKUP($B274,'1.วาง งบทดลอง 4 แถว'!$E$2519:$J$3357,4,0)</f>
        <v>0</v>
      </c>
      <c r="AD274" s="378">
        <f>VLOOKUP($B274,'1.วาง งบทดลอง 4 แถว'!$E$2519:$J$3357,5,0)</f>
        <v>0</v>
      </c>
      <c r="AE274" s="379">
        <f>VLOOKUP($B274,'1.วาง งบทดลอง 4 แถว'!$E$2519:$J$3357,6,0)</f>
        <v>0</v>
      </c>
      <c r="AF274" s="380">
        <f t="shared" si="35"/>
        <v>0</v>
      </c>
      <c r="AG274" s="384"/>
      <c r="AH274" s="385"/>
      <c r="AI274" s="385"/>
      <c r="AJ274" s="377">
        <f>VLOOKUP($B274,'1.วาง งบทดลอง 4 แถว'!$E$3358:$J$4196,3,0)</f>
        <v>0</v>
      </c>
      <c r="AK274" s="378">
        <f>VLOOKUP($B274,'1.วาง งบทดลอง 4 แถว'!$E$3358:$J$4196,4,0)</f>
        <v>0</v>
      </c>
      <c r="AL274" s="378">
        <f>VLOOKUP($B274,'1.วาง งบทดลอง 4 แถว'!$E$3358:$J$4196,5,0)</f>
        <v>0</v>
      </c>
      <c r="AM274" s="379">
        <f>VLOOKUP($B274,'1.วาง งบทดลอง 4 แถว'!$E$3358:$J$4196,6,0)</f>
        <v>0</v>
      </c>
      <c r="AN274" s="380">
        <f t="shared" si="36"/>
        <v>0</v>
      </c>
      <c r="AO274" s="385"/>
      <c r="AP274" s="385"/>
      <c r="AQ274" s="385"/>
      <c r="AR274" s="377">
        <f>VLOOKUP($B274,'1.วาง งบทดลอง 4 แถว'!$E$4197:$J$5035,3,0)</f>
        <v>0</v>
      </c>
      <c r="AS274" s="378">
        <f>VLOOKUP($B274,'1.วาง งบทดลอง 4 แถว'!$E$4197:$J$5035,4,0)</f>
        <v>0</v>
      </c>
      <c r="AT274" s="378">
        <f>VLOOKUP($B274,'1.วาง งบทดลอง 4 แถว'!$E$4197:$J$5035,5,0)</f>
        <v>0</v>
      </c>
      <c r="AU274" s="379">
        <f>VLOOKUP($B274,'1.วาง งบทดลอง 4 แถว'!$E$4197:$J$5035,6,0)</f>
        <v>0</v>
      </c>
      <c r="AV274" s="380">
        <f t="shared" si="37"/>
        <v>0</v>
      </c>
      <c r="AW274" s="384"/>
      <c r="AX274" s="385"/>
      <c r="AY274" s="385"/>
      <c r="AZ274" s="377">
        <f>VLOOKUP($B274,'1.วาง งบทดลอง 4 แถว'!$E$5036:$J$5874,3,0)</f>
        <v>0</v>
      </c>
      <c r="BA274" s="378">
        <f>VLOOKUP($B274,'1.วาง งบทดลอง 4 แถว'!$E$5036:$J$5874,4,0)</f>
        <v>0</v>
      </c>
      <c r="BB274" s="378">
        <f>VLOOKUP($B274,'1.วาง งบทดลอง 4 แถว'!$E$5036:$J$5874,5,0)</f>
        <v>0</v>
      </c>
      <c r="BC274" s="379">
        <f>VLOOKUP($B274,'1.วาง งบทดลอง 4 แถว'!$E$5036:$J$5874,6,0)</f>
        <v>0</v>
      </c>
      <c r="BD274" s="380">
        <f t="shared" si="38"/>
        <v>0</v>
      </c>
      <c r="BE274" s="384"/>
      <c r="BF274" s="385"/>
      <c r="BG274" s="385"/>
      <c r="BH274" s="377">
        <f>VLOOKUP($B274,'1.วาง งบทดลอง 4 แถว'!$E$5875:$J$6713,3,0)</f>
        <v>0</v>
      </c>
      <c r="BI274" s="378">
        <f>VLOOKUP($B274,'1.วาง งบทดลอง 4 แถว'!$E$5875:$J$6713,4,0)</f>
        <v>0</v>
      </c>
      <c r="BJ274" s="378">
        <f>VLOOKUP($B274,'1.วาง งบทดลอง 4 แถว'!$E$5875:$J$6713,5,0)</f>
        <v>0</v>
      </c>
      <c r="BK274" s="379">
        <f>VLOOKUP($B274,'1.วาง งบทดลอง 4 แถว'!$E$5875:$J$6713,6,0)</f>
        <v>0</v>
      </c>
      <c r="BL274" s="380">
        <f t="shared" si="39"/>
        <v>0</v>
      </c>
      <c r="BM274" s="385"/>
      <c r="BN274" s="385"/>
      <c r="BO274" s="386"/>
    </row>
    <row r="275" spans="1:67" ht="19.5" customHeight="1">
      <c r="A275" s="374">
        <v>272</v>
      </c>
      <c r="B275" s="375" t="s">
        <v>1926</v>
      </c>
      <c r="C275" s="376" t="s">
        <v>2184</v>
      </c>
      <c r="D275" s="377">
        <f>VLOOKUP($B275,'1.วาง งบทดลอง 4 แถว'!$E$2:$J$840,3,0)</f>
        <v>83678.28</v>
      </c>
      <c r="E275" s="378">
        <f>VLOOKUP($B275,'1.วาง งบทดลอง 4 แถว'!$E$2:$J$840,4,0)</f>
        <v>83678.28</v>
      </c>
      <c r="F275" s="378">
        <f>VLOOKUP($B275,'1.วาง งบทดลอง 4 แถว'!$E$2:$J$840,5,0)</f>
        <v>0</v>
      </c>
      <c r="G275" s="379">
        <f>VLOOKUP($B275,'1.วาง งบทดลอง 4 แถว'!$E$2:$J$840,6,0)</f>
        <v>0</v>
      </c>
      <c r="H275" s="380">
        <f t="shared" si="32"/>
        <v>0</v>
      </c>
      <c r="I275" s="384"/>
      <c r="J275" s="385"/>
      <c r="K275" s="385"/>
      <c r="L275" s="377">
        <f>VLOOKUP($B275,'1.วาง งบทดลอง 4 แถว'!$E$841:$J$1679,3,0)</f>
        <v>0</v>
      </c>
      <c r="M275" s="378">
        <f>VLOOKUP($B275,'1.วาง งบทดลอง 4 แถว'!$E$841:$J$1679,4,0)</f>
        <v>0</v>
      </c>
      <c r="N275" s="378">
        <f>VLOOKUP($B275,'1.วาง งบทดลอง 4 แถว'!$E$841:$J$1679,5,0)</f>
        <v>0</v>
      </c>
      <c r="O275" s="379">
        <f>VLOOKUP($B275,'1.วาง งบทดลอง 4 แถว'!$E$841:$J$1679,6,0)</f>
        <v>0</v>
      </c>
      <c r="P275" s="380">
        <f t="shared" si="33"/>
        <v>0</v>
      </c>
      <c r="Q275" s="384"/>
      <c r="R275" s="385"/>
      <c r="S275" s="386"/>
      <c r="T275" s="377">
        <f>VLOOKUP($B275,'1.วาง งบทดลอง 4 แถว'!$E$1680:$J$2518,3,0)</f>
        <v>0</v>
      </c>
      <c r="U275" s="378">
        <f>VLOOKUP($B275,'1.วาง งบทดลอง 4 แถว'!$E$1680:$J$2518,4,0)</f>
        <v>0</v>
      </c>
      <c r="V275" s="378">
        <f>VLOOKUP($B275,'1.วาง งบทดลอง 4 แถว'!$E$1680:$J$2518,5,0)</f>
        <v>0</v>
      </c>
      <c r="W275" s="379">
        <f>VLOOKUP($B275,'1.วาง งบทดลอง 4 แถว'!$E$1680:$J$2518,6,0)</f>
        <v>0</v>
      </c>
      <c r="X275" s="380">
        <f t="shared" si="34"/>
        <v>0</v>
      </c>
      <c r="Y275" s="385"/>
      <c r="Z275" s="385"/>
      <c r="AA275" s="385"/>
      <c r="AB275" s="377">
        <f>VLOOKUP($B275,'1.วาง งบทดลอง 4 แถว'!$E$2519:$J$3357,3,0)</f>
        <v>0</v>
      </c>
      <c r="AC275" s="378">
        <f>VLOOKUP($B275,'1.วาง งบทดลอง 4 แถว'!$E$2519:$J$3357,4,0)</f>
        <v>0</v>
      </c>
      <c r="AD275" s="378">
        <f>VLOOKUP($B275,'1.วาง งบทดลอง 4 แถว'!$E$2519:$J$3357,5,0)</f>
        <v>0</v>
      </c>
      <c r="AE275" s="379">
        <f>VLOOKUP($B275,'1.วาง งบทดลอง 4 แถว'!$E$2519:$J$3357,6,0)</f>
        <v>0</v>
      </c>
      <c r="AF275" s="380">
        <f t="shared" si="35"/>
        <v>0</v>
      </c>
      <c r="AG275" s="384"/>
      <c r="AH275" s="385"/>
      <c r="AI275" s="385"/>
      <c r="AJ275" s="377">
        <f>VLOOKUP($B275,'1.วาง งบทดลอง 4 แถว'!$E$3358:$J$4196,3,0)</f>
        <v>0</v>
      </c>
      <c r="AK275" s="378">
        <f>VLOOKUP($B275,'1.วาง งบทดลอง 4 แถว'!$E$3358:$J$4196,4,0)</f>
        <v>0</v>
      </c>
      <c r="AL275" s="378">
        <f>VLOOKUP($B275,'1.วาง งบทดลอง 4 แถว'!$E$3358:$J$4196,5,0)</f>
        <v>0</v>
      </c>
      <c r="AM275" s="379">
        <f>VLOOKUP($B275,'1.วาง งบทดลอง 4 แถว'!$E$3358:$J$4196,6,0)</f>
        <v>0</v>
      </c>
      <c r="AN275" s="380">
        <f t="shared" si="36"/>
        <v>0</v>
      </c>
      <c r="AO275" s="385"/>
      <c r="AP275" s="385"/>
      <c r="AQ275" s="385"/>
      <c r="AR275" s="377">
        <f>VLOOKUP($B275,'1.วาง งบทดลอง 4 แถว'!$E$4197:$J$5035,3,0)</f>
        <v>0</v>
      </c>
      <c r="AS275" s="378">
        <f>VLOOKUP($B275,'1.วาง งบทดลอง 4 แถว'!$E$4197:$J$5035,4,0)</f>
        <v>0</v>
      </c>
      <c r="AT275" s="378">
        <f>VLOOKUP($B275,'1.วาง งบทดลอง 4 แถว'!$E$4197:$J$5035,5,0)</f>
        <v>0</v>
      </c>
      <c r="AU275" s="379">
        <f>VLOOKUP($B275,'1.วาง งบทดลอง 4 แถว'!$E$4197:$J$5035,6,0)</f>
        <v>0</v>
      </c>
      <c r="AV275" s="380">
        <f t="shared" si="37"/>
        <v>0</v>
      </c>
      <c r="AW275" s="384"/>
      <c r="AX275" s="385"/>
      <c r="AY275" s="385"/>
      <c r="AZ275" s="377">
        <f>VLOOKUP($B275,'1.วาง งบทดลอง 4 แถว'!$E$5036:$J$5874,3,0)</f>
        <v>0</v>
      </c>
      <c r="BA275" s="378">
        <f>VLOOKUP($B275,'1.วาง งบทดลอง 4 แถว'!$E$5036:$J$5874,4,0)</f>
        <v>0</v>
      </c>
      <c r="BB275" s="378">
        <f>VLOOKUP($B275,'1.วาง งบทดลอง 4 แถว'!$E$5036:$J$5874,5,0)</f>
        <v>0</v>
      </c>
      <c r="BC275" s="379">
        <f>VLOOKUP($B275,'1.วาง งบทดลอง 4 แถว'!$E$5036:$J$5874,6,0)</f>
        <v>0</v>
      </c>
      <c r="BD275" s="380">
        <f t="shared" si="38"/>
        <v>0</v>
      </c>
      <c r="BE275" s="384"/>
      <c r="BF275" s="385"/>
      <c r="BG275" s="385"/>
      <c r="BH275" s="377">
        <f>VLOOKUP($B275,'1.วาง งบทดลอง 4 แถว'!$E$5875:$J$6713,3,0)</f>
        <v>0</v>
      </c>
      <c r="BI275" s="378">
        <f>VLOOKUP($B275,'1.วาง งบทดลอง 4 แถว'!$E$5875:$J$6713,4,0)</f>
        <v>0</v>
      </c>
      <c r="BJ275" s="378">
        <f>VLOOKUP($B275,'1.วาง งบทดลอง 4 แถว'!$E$5875:$J$6713,5,0)</f>
        <v>0</v>
      </c>
      <c r="BK275" s="379">
        <f>VLOOKUP($B275,'1.วาง งบทดลอง 4 แถว'!$E$5875:$J$6713,6,0)</f>
        <v>0</v>
      </c>
      <c r="BL275" s="380">
        <f t="shared" si="39"/>
        <v>0</v>
      </c>
      <c r="BM275" s="385"/>
      <c r="BN275" s="385"/>
      <c r="BO275" s="386"/>
    </row>
    <row r="276" spans="1:67" ht="19.5" customHeight="1">
      <c r="A276" s="374">
        <v>273</v>
      </c>
      <c r="B276" s="375" t="s">
        <v>1928</v>
      </c>
      <c r="C276" s="376" t="s">
        <v>2185</v>
      </c>
      <c r="D276" s="377">
        <f>VLOOKUP($B276,'1.วาง งบทดลอง 4 แถว'!$E$2:$J$840,3,0)</f>
        <v>0</v>
      </c>
      <c r="E276" s="378">
        <f>VLOOKUP($B276,'1.วาง งบทดลอง 4 แถว'!$E$2:$J$840,4,0)</f>
        <v>0</v>
      </c>
      <c r="F276" s="378">
        <f>VLOOKUP($B276,'1.วาง งบทดลอง 4 แถว'!$E$2:$J$840,5,0)</f>
        <v>0</v>
      </c>
      <c r="G276" s="379">
        <f>VLOOKUP($B276,'1.วาง งบทดลอง 4 แถว'!$E$2:$J$840,6,0)</f>
        <v>0</v>
      </c>
      <c r="H276" s="380">
        <f t="shared" si="32"/>
        <v>0</v>
      </c>
      <c r="I276" s="384"/>
      <c r="J276" s="385"/>
      <c r="K276" s="385"/>
      <c r="L276" s="377">
        <f>VLOOKUP($B276,'1.วาง งบทดลอง 4 แถว'!$E$841:$J$1679,3,0)</f>
        <v>0</v>
      </c>
      <c r="M276" s="378">
        <f>VLOOKUP($B276,'1.วาง งบทดลอง 4 แถว'!$E$841:$J$1679,4,0)</f>
        <v>0</v>
      </c>
      <c r="N276" s="378">
        <f>VLOOKUP($B276,'1.วาง งบทดลอง 4 แถว'!$E$841:$J$1679,5,0)</f>
        <v>0</v>
      </c>
      <c r="O276" s="379">
        <f>VLOOKUP($B276,'1.วาง งบทดลอง 4 แถว'!$E$841:$J$1679,6,0)</f>
        <v>0</v>
      </c>
      <c r="P276" s="380">
        <f t="shared" si="33"/>
        <v>0</v>
      </c>
      <c r="Q276" s="384"/>
      <c r="R276" s="385"/>
      <c r="S276" s="386"/>
      <c r="T276" s="377">
        <f>VLOOKUP($B276,'1.วาง งบทดลอง 4 แถว'!$E$1680:$J$2518,3,0)</f>
        <v>0</v>
      </c>
      <c r="U276" s="378">
        <f>VLOOKUP($B276,'1.วาง งบทดลอง 4 แถว'!$E$1680:$J$2518,4,0)</f>
        <v>0</v>
      </c>
      <c r="V276" s="378">
        <f>VLOOKUP($B276,'1.วาง งบทดลอง 4 แถว'!$E$1680:$J$2518,5,0)</f>
        <v>0</v>
      </c>
      <c r="W276" s="379">
        <f>VLOOKUP($B276,'1.วาง งบทดลอง 4 แถว'!$E$1680:$J$2518,6,0)</f>
        <v>0</v>
      </c>
      <c r="X276" s="380">
        <f t="shared" si="34"/>
        <v>0</v>
      </c>
      <c r="Y276" s="385"/>
      <c r="Z276" s="385"/>
      <c r="AA276" s="385"/>
      <c r="AB276" s="377">
        <f>VLOOKUP($B276,'1.วาง งบทดลอง 4 แถว'!$E$2519:$J$3357,3,0)</f>
        <v>0</v>
      </c>
      <c r="AC276" s="378">
        <f>VLOOKUP($B276,'1.วาง งบทดลอง 4 แถว'!$E$2519:$J$3357,4,0)</f>
        <v>0</v>
      </c>
      <c r="AD276" s="378">
        <f>VLOOKUP($B276,'1.วาง งบทดลอง 4 แถว'!$E$2519:$J$3357,5,0)</f>
        <v>0</v>
      </c>
      <c r="AE276" s="379">
        <f>VLOOKUP($B276,'1.วาง งบทดลอง 4 แถว'!$E$2519:$J$3357,6,0)</f>
        <v>0</v>
      </c>
      <c r="AF276" s="380">
        <f t="shared" si="35"/>
        <v>0</v>
      </c>
      <c r="AG276" s="384"/>
      <c r="AH276" s="385"/>
      <c r="AI276" s="385"/>
      <c r="AJ276" s="377">
        <f>VLOOKUP($B276,'1.วาง งบทดลอง 4 แถว'!$E$3358:$J$4196,3,0)</f>
        <v>0</v>
      </c>
      <c r="AK276" s="378">
        <f>VLOOKUP($B276,'1.วาง งบทดลอง 4 แถว'!$E$3358:$J$4196,4,0)</f>
        <v>0</v>
      </c>
      <c r="AL276" s="378">
        <f>VLOOKUP($B276,'1.วาง งบทดลอง 4 แถว'!$E$3358:$J$4196,5,0)</f>
        <v>0</v>
      </c>
      <c r="AM276" s="379">
        <f>VLOOKUP($B276,'1.วาง งบทดลอง 4 แถว'!$E$3358:$J$4196,6,0)</f>
        <v>0</v>
      </c>
      <c r="AN276" s="380">
        <f t="shared" si="36"/>
        <v>0</v>
      </c>
      <c r="AO276" s="385"/>
      <c r="AP276" s="385"/>
      <c r="AQ276" s="385"/>
      <c r="AR276" s="377">
        <f>VLOOKUP($B276,'1.วาง งบทดลอง 4 แถว'!$E$4197:$J$5035,3,0)</f>
        <v>0</v>
      </c>
      <c r="AS276" s="378">
        <f>VLOOKUP($B276,'1.วาง งบทดลอง 4 แถว'!$E$4197:$J$5035,4,0)</f>
        <v>0</v>
      </c>
      <c r="AT276" s="378">
        <f>VLOOKUP($B276,'1.วาง งบทดลอง 4 แถว'!$E$4197:$J$5035,5,0)</f>
        <v>0</v>
      </c>
      <c r="AU276" s="379">
        <f>VLOOKUP($B276,'1.วาง งบทดลอง 4 แถว'!$E$4197:$J$5035,6,0)</f>
        <v>0</v>
      </c>
      <c r="AV276" s="380">
        <f t="shared" si="37"/>
        <v>0</v>
      </c>
      <c r="AW276" s="384"/>
      <c r="AX276" s="385"/>
      <c r="AY276" s="385"/>
      <c r="AZ276" s="377">
        <f>VLOOKUP($B276,'1.วาง งบทดลอง 4 แถว'!$E$5036:$J$5874,3,0)</f>
        <v>0</v>
      </c>
      <c r="BA276" s="378">
        <f>VLOOKUP($B276,'1.วาง งบทดลอง 4 แถว'!$E$5036:$J$5874,4,0)</f>
        <v>0</v>
      </c>
      <c r="BB276" s="378">
        <f>VLOOKUP($B276,'1.วาง งบทดลอง 4 แถว'!$E$5036:$J$5874,5,0)</f>
        <v>0</v>
      </c>
      <c r="BC276" s="379">
        <f>VLOOKUP($B276,'1.วาง งบทดลอง 4 แถว'!$E$5036:$J$5874,6,0)</f>
        <v>0</v>
      </c>
      <c r="BD276" s="380">
        <f t="shared" si="38"/>
        <v>0</v>
      </c>
      <c r="BE276" s="384"/>
      <c r="BF276" s="385"/>
      <c r="BG276" s="385"/>
      <c r="BH276" s="377">
        <f>VLOOKUP($B276,'1.วาง งบทดลอง 4 แถว'!$E$5875:$J$6713,3,0)</f>
        <v>0</v>
      </c>
      <c r="BI276" s="378">
        <f>VLOOKUP($B276,'1.วาง งบทดลอง 4 แถว'!$E$5875:$J$6713,4,0)</f>
        <v>0</v>
      </c>
      <c r="BJ276" s="378">
        <f>VLOOKUP($B276,'1.วาง งบทดลอง 4 แถว'!$E$5875:$J$6713,5,0)</f>
        <v>0</v>
      </c>
      <c r="BK276" s="379">
        <f>VLOOKUP($B276,'1.วาง งบทดลอง 4 แถว'!$E$5875:$J$6713,6,0)</f>
        <v>0</v>
      </c>
      <c r="BL276" s="380">
        <f t="shared" si="39"/>
        <v>0</v>
      </c>
      <c r="BM276" s="385"/>
      <c r="BN276" s="385"/>
      <c r="BO276" s="386"/>
    </row>
    <row r="277" spans="1:67" ht="19.5" customHeight="1">
      <c r="A277" s="374">
        <v>274</v>
      </c>
      <c r="B277" s="375" t="s">
        <v>1930</v>
      </c>
      <c r="C277" s="376" t="s">
        <v>2186</v>
      </c>
      <c r="D277" s="377">
        <f>VLOOKUP($B277,'1.วาง งบทดลอง 4 แถว'!$E$2:$J$840,3,0)</f>
        <v>0</v>
      </c>
      <c r="E277" s="378">
        <f>VLOOKUP($B277,'1.วาง งบทดลอง 4 แถว'!$E$2:$J$840,4,0)</f>
        <v>0</v>
      </c>
      <c r="F277" s="378">
        <f>VLOOKUP($B277,'1.วาง งบทดลอง 4 แถว'!$E$2:$J$840,5,0)</f>
        <v>0</v>
      </c>
      <c r="G277" s="379">
        <f>VLOOKUP($B277,'1.วาง งบทดลอง 4 แถว'!$E$2:$J$840,6,0)</f>
        <v>0</v>
      </c>
      <c r="H277" s="380">
        <f t="shared" si="32"/>
        <v>0</v>
      </c>
      <c r="I277" s="384"/>
      <c r="J277" s="385"/>
      <c r="K277" s="385"/>
      <c r="L277" s="377">
        <f>VLOOKUP($B277,'1.วาง งบทดลอง 4 แถว'!$E$841:$J$1679,3,0)</f>
        <v>0</v>
      </c>
      <c r="M277" s="378">
        <f>VLOOKUP($B277,'1.วาง งบทดลอง 4 แถว'!$E$841:$J$1679,4,0)</f>
        <v>0</v>
      </c>
      <c r="N277" s="378">
        <f>VLOOKUP($B277,'1.วาง งบทดลอง 4 แถว'!$E$841:$J$1679,5,0)</f>
        <v>0</v>
      </c>
      <c r="O277" s="379">
        <f>VLOOKUP($B277,'1.วาง งบทดลอง 4 แถว'!$E$841:$J$1679,6,0)</f>
        <v>0</v>
      </c>
      <c r="P277" s="380">
        <f t="shared" si="33"/>
        <v>0</v>
      </c>
      <c r="Q277" s="384"/>
      <c r="R277" s="385"/>
      <c r="S277" s="386"/>
      <c r="T277" s="377">
        <f>VLOOKUP($B277,'1.วาง งบทดลอง 4 แถว'!$E$1680:$J$2518,3,0)</f>
        <v>0</v>
      </c>
      <c r="U277" s="378">
        <f>VLOOKUP($B277,'1.วาง งบทดลอง 4 แถว'!$E$1680:$J$2518,4,0)</f>
        <v>0</v>
      </c>
      <c r="V277" s="378">
        <f>VLOOKUP($B277,'1.วาง งบทดลอง 4 แถว'!$E$1680:$J$2518,5,0)</f>
        <v>0</v>
      </c>
      <c r="W277" s="379">
        <f>VLOOKUP($B277,'1.วาง งบทดลอง 4 แถว'!$E$1680:$J$2518,6,0)</f>
        <v>0</v>
      </c>
      <c r="X277" s="380">
        <f t="shared" si="34"/>
        <v>0</v>
      </c>
      <c r="Y277" s="385"/>
      <c r="Z277" s="385"/>
      <c r="AA277" s="385"/>
      <c r="AB277" s="377">
        <f>VLOOKUP($B277,'1.วาง งบทดลอง 4 แถว'!$E$2519:$J$3357,3,0)</f>
        <v>0</v>
      </c>
      <c r="AC277" s="378">
        <f>VLOOKUP($B277,'1.วาง งบทดลอง 4 แถว'!$E$2519:$J$3357,4,0)</f>
        <v>0</v>
      </c>
      <c r="AD277" s="378">
        <f>VLOOKUP($B277,'1.วาง งบทดลอง 4 แถว'!$E$2519:$J$3357,5,0)</f>
        <v>0</v>
      </c>
      <c r="AE277" s="379">
        <f>VLOOKUP($B277,'1.วาง งบทดลอง 4 แถว'!$E$2519:$J$3357,6,0)</f>
        <v>0</v>
      </c>
      <c r="AF277" s="380">
        <f t="shared" si="35"/>
        <v>0</v>
      </c>
      <c r="AG277" s="384"/>
      <c r="AH277" s="385"/>
      <c r="AI277" s="385"/>
      <c r="AJ277" s="377">
        <f>VLOOKUP($B277,'1.วาง งบทดลอง 4 แถว'!$E$3358:$J$4196,3,0)</f>
        <v>0</v>
      </c>
      <c r="AK277" s="378">
        <f>VLOOKUP($B277,'1.วาง งบทดลอง 4 แถว'!$E$3358:$J$4196,4,0)</f>
        <v>0</v>
      </c>
      <c r="AL277" s="378">
        <f>VLOOKUP($B277,'1.วาง งบทดลอง 4 แถว'!$E$3358:$J$4196,5,0)</f>
        <v>0</v>
      </c>
      <c r="AM277" s="379">
        <f>VLOOKUP($B277,'1.วาง งบทดลอง 4 แถว'!$E$3358:$J$4196,6,0)</f>
        <v>0</v>
      </c>
      <c r="AN277" s="380">
        <f t="shared" si="36"/>
        <v>0</v>
      </c>
      <c r="AO277" s="385"/>
      <c r="AP277" s="385"/>
      <c r="AQ277" s="385"/>
      <c r="AR277" s="377">
        <f>VLOOKUP($B277,'1.วาง งบทดลอง 4 แถว'!$E$4197:$J$5035,3,0)</f>
        <v>0</v>
      </c>
      <c r="AS277" s="378">
        <f>VLOOKUP($B277,'1.วาง งบทดลอง 4 แถว'!$E$4197:$J$5035,4,0)</f>
        <v>0</v>
      </c>
      <c r="AT277" s="378">
        <f>VLOOKUP($B277,'1.วาง งบทดลอง 4 แถว'!$E$4197:$J$5035,5,0)</f>
        <v>0</v>
      </c>
      <c r="AU277" s="379">
        <f>VLOOKUP($B277,'1.วาง งบทดลอง 4 แถว'!$E$4197:$J$5035,6,0)</f>
        <v>0</v>
      </c>
      <c r="AV277" s="380">
        <f t="shared" si="37"/>
        <v>0</v>
      </c>
      <c r="AW277" s="384"/>
      <c r="AX277" s="385"/>
      <c r="AY277" s="385"/>
      <c r="AZ277" s="377">
        <f>VLOOKUP($B277,'1.วาง งบทดลอง 4 แถว'!$E$5036:$J$5874,3,0)</f>
        <v>0</v>
      </c>
      <c r="BA277" s="378">
        <f>VLOOKUP($B277,'1.วาง งบทดลอง 4 แถว'!$E$5036:$J$5874,4,0)</f>
        <v>0</v>
      </c>
      <c r="BB277" s="378">
        <f>VLOOKUP($B277,'1.วาง งบทดลอง 4 แถว'!$E$5036:$J$5874,5,0)</f>
        <v>0</v>
      </c>
      <c r="BC277" s="379">
        <f>VLOOKUP($B277,'1.วาง งบทดลอง 4 แถว'!$E$5036:$J$5874,6,0)</f>
        <v>0</v>
      </c>
      <c r="BD277" s="380">
        <f t="shared" si="38"/>
        <v>0</v>
      </c>
      <c r="BE277" s="384"/>
      <c r="BF277" s="385"/>
      <c r="BG277" s="385"/>
      <c r="BH277" s="377">
        <f>VLOOKUP($B277,'1.วาง งบทดลอง 4 แถว'!$E$5875:$J$6713,3,0)</f>
        <v>0</v>
      </c>
      <c r="BI277" s="378">
        <f>VLOOKUP($B277,'1.วาง งบทดลอง 4 แถว'!$E$5875:$J$6713,4,0)</f>
        <v>0</v>
      </c>
      <c r="BJ277" s="378">
        <f>VLOOKUP($B277,'1.วาง งบทดลอง 4 แถว'!$E$5875:$J$6713,5,0)</f>
        <v>0</v>
      </c>
      <c r="BK277" s="379">
        <f>VLOOKUP($B277,'1.วาง งบทดลอง 4 แถว'!$E$5875:$J$6713,6,0)</f>
        <v>0</v>
      </c>
      <c r="BL277" s="380">
        <f t="shared" si="39"/>
        <v>0</v>
      </c>
      <c r="BM277" s="385"/>
      <c r="BN277" s="385"/>
      <c r="BO277" s="386"/>
    </row>
    <row r="278" spans="1:67" ht="19.5" customHeight="1">
      <c r="A278" s="374">
        <v>275</v>
      </c>
      <c r="B278" s="375" t="s">
        <v>1932</v>
      </c>
      <c r="C278" s="376" t="s">
        <v>2187</v>
      </c>
      <c r="D278" s="377">
        <f>VLOOKUP($B278,'1.วาง งบทดลอง 4 แถว'!$E$2:$J$840,3,0)</f>
        <v>0</v>
      </c>
      <c r="E278" s="378">
        <f>VLOOKUP($B278,'1.วาง งบทดลอง 4 แถว'!$E$2:$J$840,4,0)</f>
        <v>0</v>
      </c>
      <c r="F278" s="378">
        <f>VLOOKUP($B278,'1.วาง งบทดลอง 4 แถว'!$E$2:$J$840,5,0)</f>
        <v>0</v>
      </c>
      <c r="G278" s="379">
        <f>VLOOKUP($B278,'1.วาง งบทดลอง 4 แถว'!$E$2:$J$840,6,0)</f>
        <v>0</v>
      </c>
      <c r="H278" s="380">
        <f t="shared" si="32"/>
        <v>0</v>
      </c>
      <c r="I278" s="384"/>
      <c r="J278" s="385"/>
      <c r="K278" s="385"/>
      <c r="L278" s="377">
        <f>VLOOKUP($B278,'1.วาง งบทดลอง 4 แถว'!$E$841:$J$1679,3,0)</f>
        <v>0</v>
      </c>
      <c r="M278" s="378">
        <f>VLOOKUP($B278,'1.วาง งบทดลอง 4 แถว'!$E$841:$J$1679,4,0)</f>
        <v>0</v>
      </c>
      <c r="N278" s="378">
        <f>VLOOKUP($B278,'1.วาง งบทดลอง 4 แถว'!$E$841:$J$1679,5,0)</f>
        <v>0</v>
      </c>
      <c r="O278" s="379">
        <f>VLOOKUP($B278,'1.วาง งบทดลอง 4 แถว'!$E$841:$J$1679,6,0)</f>
        <v>0</v>
      </c>
      <c r="P278" s="380">
        <f t="shared" si="33"/>
        <v>0</v>
      </c>
      <c r="Q278" s="384"/>
      <c r="R278" s="385"/>
      <c r="S278" s="386"/>
      <c r="T278" s="377">
        <f>VLOOKUP($B278,'1.วาง งบทดลอง 4 แถว'!$E$1680:$J$2518,3,0)</f>
        <v>0</v>
      </c>
      <c r="U278" s="378">
        <f>VLOOKUP($B278,'1.วาง งบทดลอง 4 แถว'!$E$1680:$J$2518,4,0)</f>
        <v>0</v>
      </c>
      <c r="V278" s="378">
        <f>VLOOKUP($B278,'1.วาง งบทดลอง 4 แถว'!$E$1680:$J$2518,5,0)</f>
        <v>0</v>
      </c>
      <c r="W278" s="379">
        <f>VLOOKUP($B278,'1.วาง งบทดลอง 4 แถว'!$E$1680:$J$2518,6,0)</f>
        <v>0</v>
      </c>
      <c r="X278" s="380">
        <f t="shared" si="34"/>
        <v>0</v>
      </c>
      <c r="Y278" s="385"/>
      <c r="Z278" s="385"/>
      <c r="AA278" s="385"/>
      <c r="AB278" s="377">
        <f>VLOOKUP($B278,'1.วาง งบทดลอง 4 แถว'!$E$2519:$J$3357,3,0)</f>
        <v>0</v>
      </c>
      <c r="AC278" s="378">
        <f>VLOOKUP($B278,'1.วาง งบทดลอง 4 แถว'!$E$2519:$J$3357,4,0)</f>
        <v>0</v>
      </c>
      <c r="AD278" s="378">
        <f>VLOOKUP($B278,'1.วาง งบทดลอง 4 แถว'!$E$2519:$J$3357,5,0)</f>
        <v>0</v>
      </c>
      <c r="AE278" s="379">
        <f>VLOOKUP($B278,'1.วาง งบทดลอง 4 แถว'!$E$2519:$J$3357,6,0)</f>
        <v>0</v>
      </c>
      <c r="AF278" s="380">
        <f t="shared" si="35"/>
        <v>0</v>
      </c>
      <c r="AG278" s="384"/>
      <c r="AH278" s="385"/>
      <c r="AI278" s="385"/>
      <c r="AJ278" s="377">
        <f>VLOOKUP($B278,'1.วาง งบทดลอง 4 แถว'!$E$3358:$J$4196,3,0)</f>
        <v>0</v>
      </c>
      <c r="AK278" s="378">
        <f>VLOOKUP($B278,'1.วาง งบทดลอง 4 แถว'!$E$3358:$J$4196,4,0)</f>
        <v>0</v>
      </c>
      <c r="AL278" s="378">
        <f>VLOOKUP($B278,'1.วาง งบทดลอง 4 แถว'!$E$3358:$J$4196,5,0)</f>
        <v>0</v>
      </c>
      <c r="AM278" s="379">
        <f>VLOOKUP($B278,'1.วาง งบทดลอง 4 แถว'!$E$3358:$J$4196,6,0)</f>
        <v>0</v>
      </c>
      <c r="AN278" s="380">
        <f t="shared" si="36"/>
        <v>0</v>
      </c>
      <c r="AO278" s="385"/>
      <c r="AP278" s="385"/>
      <c r="AQ278" s="385"/>
      <c r="AR278" s="377">
        <f>VLOOKUP($B278,'1.วาง งบทดลอง 4 แถว'!$E$4197:$J$5035,3,0)</f>
        <v>0</v>
      </c>
      <c r="AS278" s="378">
        <f>VLOOKUP($B278,'1.วาง งบทดลอง 4 แถว'!$E$4197:$J$5035,4,0)</f>
        <v>0</v>
      </c>
      <c r="AT278" s="378">
        <f>VLOOKUP($B278,'1.วาง งบทดลอง 4 แถว'!$E$4197:$J$5035,5,0)</f>
        <v>0</v>
      </c>
      <c r="AU278" s="379">
        <f>VLOOKUP($B278,'1.วาง งบทดลอง 4 แถว'!$E$4197:$J$5035,6,0)</f>
        <v>0</v>
      </c>
      <c r="AV278" s="380">
        <f t="shared" si="37"/>
        <v>0</v>
      </c>
      <c r="AW278" s="384"/>
      <c r="AX278" s="385"/>
      <c r="AY278" s="385"/>
      <c r="AZ278" s="377">
        <f>VLOOKUP($B278,'1.วาง งบทดลอง 4 แถว'!$E$5036:$J$5874,3,0)</f>
        <v>0</v>
      </c>
      <c r="BA278" s="378">
        <f>VLOOKUP($B278,'1.วาง งบทดลอง 4 แถว'!$E$5036:$J$5874,4,0)</f>
        <v>0</v>
      </c>
      <c r="BB278" s="378">
        <f>VLOOKUP($B278,'1.วาง งบทดลอง 4 แถว'!$E$5036:$J$5874,5,0)</f>
        <v>0</v>
      </c>
      <c r="BC278" s="379">
        <f>VLOOKUP($B278,'1.วาง งบทดลอง 4 แถว'!$E$5036:$J$5874,6,0)</f>
        <v>0</v>
      </c>
      <c r="BD278" s="380">
        <f t="shared" si="38"/>
        <v>0</v>
      </c>
      <c r="BE278" s="384"/>
      <c r="BF278" s="385"/>
      <c r="BG278" s="385"/>
      <c r="BH278" s="377">
        <f>VLOOKUP($B278,'1.วาง งบทดลอง 4 แถว'!$E$5875:$J$6713,3,0)</f>
        <v>0</v>
      </c>
      <c r="BI278" s="378">
        <f>VLOOKUP($B278,'1.วาง งบทดลอง 4 แถว'!$E$5875:$J$6713,4,0)</f>
        <v>0</v>
      </c>
      <c r="BJ278" s="378">
        <f>VLOOKUP($B278,'1.วาง งบทดลอง 4 แถว'!$E$5875:$J$6713,5,0)</f>
        <v>0</v>
      </c>
      <c r="BK278" s="379">
        <f>VLOOKUP($B278,'1.วาง งบทดลอง 4 แถว'!$E$5875:$J$6713,6,0)</f>
        <v>0</v>
      </c>
      <c r="BL278" s="380">
        <f t="shared" si="39"/>
        <v>0</v>
      </c>
      <c r="BM278" s="385"/>
      <c r="BN278" s="385"/>
      <c r="BO278" s="386"/>
    </row>
    <row r="279" spans="1:67" ht="19.5" customHeight="1">
      <c r="A279" s="374">
        <v>276</v>
      </c>
      <c r="B279" s="375" t="s">
        <v>1934</v>
      </c>
      <c r="C279" s="376" t="s">
        <v>2188</v>
      </c>
      <c r="D279" s="377">
        <f>VLOOKUP($B279,'1.วาง งบทดลอง 4 แถว'!$E$2:$J$840,3,0)</f>
        <v>0</v>
      </c>
      <c r="E279" s="378">
        <f>VLOOKUP($B279,'1.วาง งบทดลอง 4 แถว'!$E$2:$J$840,4,0)</f>
        <v>0</v>
      </c>
      <c r="F279" s="378">
        <f>VLOOKUP($B279,'1.วาง งบทดลอง 4 แถว'!$E$2:$J$840,5,0)</f>
        <v>0</v>
      </c>
      <c r="G279" s="379">
        <f>VLOOKUP($B279,'1.วาง งบทดลอง 4 แถว'!$E$2:$J$840,6,0)</f>
        <v>0</v>
      </c>
      <c r="H279" s="380">
        <f t="shared" si="32"/>
        <v>0</v>
      </c>
      <c r="I279" s="384"/>
      <c r="J279" s="385"/>
      <c r="K279" s="385"/>
      <c r="L279" s="377">
        <f>VLOOKUP($B279,'1.วาง งบทดลอง 4 แถว'!$E$841:$J$1679,3,0)</f>
        <v>0</v>
      </c>
      <c r="M279" s="378">
        <f>VLOOKUP($B279,'1.วาง งบทดลอง 4 แถว'!$E$841:$J$1679,4,0)</f>
        <v>0</v>
      </c>
      <c r="N279" s="378">
        <f>VLOOKUP($B279,'1.วาง งบทดลอง 4 แถว'!$E$841:$J$1679,5,0)</f>
        <v>0</v>
      </c>
      <c r="O279" s="379">
        <f>VLOOKUP($B279,'1.วาง งบทดลอง 4 แถว'!$E$841:$J$1679,6,0)</f>
        <v>0</v>
      </c>
      <c r="P279" s="380">
        <f t="shared" si="33"/>
        <v>0</v>
      </c>
      <c r="Q279" s="384"/>
      <c r="R279" s="385"/>
      <c r="S279" s="386"/>
      <c r="T279" s="377">
        <f>VLOOKUP($B279,'1.วาง งบทดลอง 4 แถว'!$E$1680:$J$2518,3,0)</f>
        <v>0</v>
      </c>
      <c r="U279" s="378">
        <f>VLOOKUP($B279,'1.วาง งบทดลอง 4 แถว'!$E$1680:$J$2518,4,0)</f>
        <v>0</v>
      </c>
      <c r="V279" s="378">
        <f>VLOOKUP($B279,'1.วาง งบทดลอง 4 แถว'!$E$1680:$J$2518,5,0)</f>
        <v>0</v>
      </c>
      <c r="W279" s="379">
        <f>VLOOKUP($B279,'1.วาง งบทดลอง 4 แถว'!$E$1680:$J$2518,6,0)</f>
        <v>0</v>
      </c>
      <c r="X279" s="380">
        <f t="shared" si="34"/>
        <v>0</v>
      </c>
      <c r="Y279" s="385"/>
      <c r="Z279" s="385"/>
      <c r="AA279" s="385"/>
      <c r="AB279" s="377">
        <f>VLOOKUP($B279,'1.วาง งบทดลอง 4 แถว'!$E$2519:$J$3357,3,0)</f>
        <v>0</v>
      </c>
      <c r="AC279" s="378">
        <f>VLOOKUP($B279,'1.วาง งบทดลอง 4 แถว'!$E$2519:$J$3357,4,0)</f>
        <v>0</v>
      </c>
      <c r="AD279" s="378">
        <f>VLOOKUP($B279,'1.วาง งบทดลอง 4 แถว'!$E$2519:$J$3357,5,0)</f>
        <v>0</v>
      </c>
      <c r="AE279" s="379">
        <f>VLOOKUP($B279,'1.วาง งบทดลอง 4 แถว'!$E$2519:$J$3357,6,0)</f>
        <v>0</v>
      </c>
      <c r="AF279" s="380">
        <f t="shared" si="35"/>
        <v>0</v>
      </c>
      <c r="AG279" s="384"/>
      <c r="AH279" s="385"/>
      <c r="AI279" s="385"/>
      <c r="AJ279" s="377">
        <f>VLOOKUP($B279,'1.วาง งบทดลอง 4 แถว'!$E$3358:$J$4196,3,0)</f>
        <v>0</v>
      </c>
      <c r="AK279" s="378">
        <f>VLOOKUP($B279,'1.วาง งบทดลอง 4 แถว'!$E$3358:$J$4196,4,0)</f>
        <v>0</v>
      </c>
      <c r="AL279" s="378">
        <f>VLOOKUP($B279,'1.วาง งบทดลอง 4 แถว'!$E$3358:$J$4196,5,0)</f>
        <v>0</v>
      </c>
      <c r="AM279" s="379">
        <f>VLOOKUP($B279,'1.วาง งบทดลอง 4 แถว'!$E$3358:$J$4196,6,0)</f>
        <v>0</v>
      </c>
      <c r="AN279" s="380">
        <f t="shared" si="36"/>
        <v>0</v>
      </c>
      <c r="AO279" s="385"/>
      <c r="AP279" s="385"/>
      <c r="AQ279" s="385"/>
      <c r="AR279" s="377">
        <f>VLOOKUP($B279,'1.วาง งบทดลอง 4 แถว'!$E$4197:$J$5035,3,0)</f>
        <v>0</v>
      </c>
      <c r="AS279" s="378">
        <f>VLOOKUP($B279,'1.วาง งบทดลอง 4 แถว'!$E$4197:$J$5035,4,0)</f>
        <v>0</v>
      </c>
      <c r="AT279" s="378">
        <f>VLOOKUP($B279,'1.วาง งบทดลอง 4 แถว'!$E$4197:$J$5035,5,0)</f>
        <v>0</v>
      </c>
      <c r="AU279" s="379">
        <f>VLOOKUP($B279,'1.วาง งบทดลอง 4 แถว'!$E$4197:$J$5035,6,0)</f>
        <v>0</v>
      </c>
      <c r="AV279" s="380">
        <f t="shared" si="37"/>
        <v>0</v>
      </c>
      <c r="AW279" s="384"/>
      <c r="AX279" s="385"/>
      <c r="AY279" s="385"/>
      <c r="AZ279" s="377">
        <f>VLOOKUP($B279,'1.วาง งบทดลอง 4 แถว'!$E$5036:$J$5874,3,0)</f>
        <v>0</v>
      </c>
      <c r="BA279" s="378">
        <f>VLOOKUP($B279,'1.วาง งบทดลอง 4 แถว'!$E$5036:$J$5874,4,0)</f>
        <v>0</v>
      </c>
      <c r="BB279" s="378">
        <f>VLOOKUP($B279,'1.วาง งบทดลอง 4 แถว'!$E$5036:$J$5874,5,0)</f>
        <v>0</v>
      </c>
      <c r="BC279" s="379">
        <f>VLOOKUP($B279,'1.วาง งบทดลอง 4 แถว'!$E$5036:$J$5874,6,0)</f>
        <v>0</v>
      </c>
      <c r="BD279" s="380">
        <f t="shared" si="38"/>
        <v>0</v>
      </c>
      <c r="BE279" s="384"/>
      <c r="BF279" s="385"/>
      <c r="BG279" s="385"/>
      <c r="BH279" s="377">
        <f>VLOOKUP($B279,'1.วาง งบทดลอง 4 แถว'!$E$5875:$J$6713,3,0)</f>
        <v>0</v>
      </c>
      <c r="BI279" s="378">
        <f>VLOOKUP($B279,'1.วาง งบทดลอง 4 แถว'!$E$5875:$J$6713,4,0)</f>
        <v>0</v>
      </c>
      <c r="BJ279" s="378">
        <f>VLOOKUP($B279,'1.วาง งบทดลอง 4 แถว'!$E$5875:$J$6713,5,0)</f>
        <v>0</v>
      </c>
      <c r="BK279" s="379">
        <f>VLOOKUP($B279,'1.วาง งบทดลอง 4 แถว'!$E$5875:$J$6713,6,0)</f>
        <v>0</v>
      </c>
      <c r="BL279" s="380">
        <f t="shared" si="39"/>
        <v>0</v>
      </c>
      <c r="BM279" s="385"/>
      <c r="BN279" s="385"/>
      <c r="BO279" s="386"/>
    </row>
    <row r="280" spans="1:67" ht="19.5" customHeight="1">
      <c r="A280" s="374">
        <v>277</v>
      </c>
      <c r="B280" s="375" t="s">
        <v>1936</v>
      </c>
      <c r="C280" s="376" t="s">
        <v>2189</v>
      </c>
      <c r="D280" s="377">
        <f>VLOOKUP($B280,'1.วาง งบทดลอง 4 แถว'!$E$2:$J$840,3,0)</f>
        <v>1540335.7</v>
      </c>
      <c r="E280" s="378">
        <f>VLOOKUP($B280,'1.วาง งบทดลอง 4 แถว'!$E$2:$J$840,4,0)</f>
        <v>1540335.7</v>
      </c>
      <c r="F280" s="378">
        <f>VLOOKUP($B280,'1.วาง งบทดลอง 4 แถว'!$E$2:$J$840,5,0)</f>
        <v>0</v>
      </c>
      <c r="G280" s="379">
        <f>VLOOKUP($B280,'1.วาง งบทดลอง 4 แถว'!$E$2:$J$840,6,0)</f>
        <v>0</v>
      </c>
      <c r="H280" s="380">
        <f t="shared" si="32"/>
        <v>0</v>
      </c>
      <c r="I280" s="384"/>
      <c r="J280" s="385"/>
      <c r="K280" s="385"/>
      <c r="L280" s="377">
        <f>VLOOKUP($B280,'1.วาง งบทดลอง 4 แถว'!$E$841:$J$1679,3,0)</f>
        <v>0</v>
      </c>
      <c r="M280" s="378">
        <f>VLOOKUP($B280,'1.วาง งบทดลอง 4 แถว'!$E$841:$J$1679,4,0)</f>
        <v>0</v>
      </c>
      <c r="N280" s="378">
        <f>VLOOKUP($B280,'1.วาง งบทดลอง 4 แถว'!$E$841:$J$1679,5,0)</f>
        <v>0</v>
      </c>
      <c r="O280" s="379">
        <f>VLOOKUP($B280,'1.วาง งบทดลอง 4 แถว'!$E$841:$J$1679,6,0)</f>
        <v>0</v>
      </c>
      <c r="P280" s="380">
        <f t="shared" si="33"/>
        <v>0</v>
      </c>
      <c r="Q280" s="384"/>
      <c r="R280" s="385"/>
      <c r="S280" s="386"/>
      <c r="T280" s="377">
        <f>VLOOKUP($B280,'1.วาง งบทดลอง 4 แถว'!$E$1680:$J$2518,3,0)</f>
        <v>0</v>
      </c>
      <c r="U280" s="378">
        <f>VLOOKUP($B280,'1.วาง งบทดลอง 4 แถว'!$E$1680:$J$2518,4,0)</f>
        <v>0</v>
      </c>
      <c r="V280" s="378">
        <f>VLOOKUP($B280,'1.วาง งบทดลอง 4 แถว'!$E$1680:$J$2518,5,0)</f>
        <v>0</v>
      </c>
      <c r="W280" s="379">
        <f>VLOOKUP($B280,'1.วาง งบทดลอง 4 แถว'!$E$1680:$J$2518,6,0)</f>
        <v>0</v>
      </c>
      <c r="X280" s="380">
        <f t="shared" si="34"/>
        <v>0</v>
      </c>
      <c r="Y280" s="385"/>
      <c r="Z280" s="385"/>
      <c r="AA280" s="385"/>
      <c r="AB280" s="377">
        <f>VLOOKUP($B280,'1.วาง งบทดลอง 4 แถว'!$E$2519:$J$3357,3,0)</f>
        <v>0</v>
      </c>
      <c r="AC280" s="378">
        <f>VLOOKUP($B280,'1.วาง งบทดลอง 4 แถว'!$E$2519:$J$3357,4,0)</f>
        <v>0</v>
      </c>
      <c r="AD280" s="378">
        <f>VLOOKUP($B280,'1.วาง งบทดลอง 4 แถว'!$E$2519:$J$3357,5,0)</f>
        <v>0</v>
      </c>
      <c r="AE280" s="379">
        <f>VLOOKUP($B280,'1.วาง งบทดลอง 4 แถว'!$E$2519:$J$3357,6,0)</f>
        <v>0</v>
      </c>
      <c r="AF280" s="380">
        <f t="shared" si="35"/>
        <v>0</v>
      </c>
      <c r="AG280" s="384"/>
      <c r="AH280" s="385"/>
      <c r="AI280" s="385"/>
      <c r="AJ280" s="377">
        <f>VLOOKUP($B280,'1.วาง งบทดลอง 4 แถว'!$E$3358:$J$4196,3,0)</f>
        <v>0</v>
      </c>
      <c r="AK280" s="378">
        <f>VLOOKUP($B280,'1.วาง งบทดลอง 4 แถว'!$E$3358:$J$4196,4,0)</f>
        <v>0</v>
      </c>
      <c r="AL280" s="378">
        <f>VLOOKUP($B280,'1.วาง งบทดลอง 4 แถว'!$E$3358:$J$4196,5,0)</f>
        <v>0</v>
      </c>
      <c r="AM280" s="379">
        <f>VLOOKUP($B280,'1.วาง งบทดลอง 4 แถว'!$E$3358:$J$4196,6,0)</f>
        <v>0</v>
      </c>
      <c r="AN280" s="380">
        <f t="shared" si="36"/>
        <v>0</v>
      </c>
      <c r="AO280" s="385"/>
      <c r="AP280" s="385"/>
      <c r="AQ280" s="385"/>
      <c r="AR280" s="377">
        <f>VLOOKUP($B280,'1.วาง งบทดลอง 4 แถว'!$E$4197:$J$5035,3,0)</f>
        <v>0</v>
      </c>
      <c r="AS280" s="378">
        <f>VLOOKUP($B280,'1.วาง งบทดลอง 4 แถว'!$E$4197:$J$5035,4,0)</f>
        <v>0</v>
      </c>
      <c r="AT280" s="378">
        <f>VLOOKUP($B280,'1.วาง งบทดลอง 4 แถว'!$E$4197:$J$5035,5,0)</f>
        <v>0</v>
      </c>
      <c r="AU280" s="379">
        <f>VLOOKUP($B280,'1.วาง งบทดลอง 4 แถว'!$E$4197:$J$5035,6,0)</f>
        <v>0</v>
      </c>
      <c r="AV280" s="380">
        <f t="shared" si="37"/>
        <v>0</v>
      </c>
      <c r="AW280" s="384"/>
      <c r="AX280" s="385"/>
      <c r="AY280" s="385"/>
      <c r="AZ280" s="377">
        <f>VLOOKUP($B280,'1.วาง งบทดลอง 4 แถว'!$E$5036:$J$5874,3,0)</f>
        <v>0</v>
      </c>
      <c r="BA280" s="378">
        <f>VLOOKUP($B280,'1.วาง งบทดลอง 4 แถว'!$E$5036:$J$5874,4,0)</f>
        <v>0</v>
      </c>
      <c r="BB280" s="378">
        <f>VLOOKUP($B280,'1.วาง งบทดลอง 4 แถว'!$E$5036:$J$5874,5,0)</f>
        <v>0</v>
      </c>
      <c r="BC280" s="379">
        <f>VLOOKUP($B280,'1.วาง งบทดลอง 4 แถว'!$E$5036:$J$5874,6,0)</f>
        <v>0</v>
      </c>
      <c r="BD280" s="380">
        <f t="shared" si="38"/>
        <v>0</v>
      </c>
      <c r="BE280" s="384"/>
      <c r="BF280" s="385"/>
      <c r="BG280" s="385"/>
      <c r="BH280" s="377">
        <f>VLOOKUP($B280,'1.วาง งบทดลอง 4 แถว'!$E$5875:$J$6713,3,0)</f>
        <v>0</v>
      </c>
      <c r="BI280" s="378">
        <f>VLOOKUP($B280,'1.วาง งบทดลอง 4 แถว'!$E$5875:$J$6713,4,0)</f>
        <v>0</v>
      </c>
      <c r="BJ280" s="378">
        <f>VLOOKUP($B280,'1.วาง งบทดลอง 4 แถว'!$E$5875:$J$6713,5,0)</f>
        <v>0</v>
      </c>
      <c r="BK280" s="379">
        <f>VLOOKUP($B280,'1.วาง งบทดลอง 4 แถว'!$E$5875:$J$6713,6,0)</f>
        <v>0</v>
      </c>
      <c r="BL280" s="380">
        <f t="shared" si="39"/>
        <v>0</v>
      </c>
      <c r="BM280" s="385"/>
      <c r="BN280" s="385"/>
      <c r="BO280" s="386"/>
    </row>
    <row r="281" spans="1:67" ht="19.5" customHeight="1">
      <c r="A281" s="374">
        <v>278</v>
      </c>
      <c r="B281" s="375" t="s">
        <v>670</v>
      </c>
      <c r="C281" s="376" t="s">
        <v>2172</v>
      </c>
      <c r="D281" s="377">
        <f>VLOOKUP($B281,'1.วาง งบทดลอง 4 แถว'!$E$2:$J$840,3,0)</f>
        <v>111981</v>
      </c>
      <c r="E281" s="378">
        <f>VLOOKUP($B281,'1.วาง งบทดลอง 4 แถว'!$E$2:$J$840,4,0)</f>
        <v>0</v>
      </c>
      <c r="F281" s="378">
        <f>VLOOKUP($B281,'1.วาง งบทดลอง 4 แถว'!$E$2:$J$840,5,0)</f>
        <v>0</v>
      </c>
      <c r="G281" s="379">
        <f>VLOOKUP($B281,'1.วาง งบทดลอง 4 แถว'!$E$2:$J$840,6,0)</f>
        <v>0</v>
      </c>
      <c r="H281" s="380">
        <f t="shared" si="32"/>
        <v>0</v>
      </c>
      <c r="I281" s="384"/>
      <c r="J281" s="385"/>
      <c r="K281" s="385"/>
      <c r="L281" s="377">
        <f>VLOOKUP($B281,'1.วาง งบทดลอง 4 แถว'!$E$841:$J$1679,3,0)</f>
        <v>0</v>
      </c>
      <c r="M281" s="378">
        <f>VLOOKUP($B281,'1.วาง งบทดลอง 4 แถว'!$E$841:$J$1679,4,0)</f>
        <v>0</v>
      </c>
      <c r="N281" s="378">
        <f>VLOOKUP($B281,'1.วาง งบทดลอง 4 แถว'!$E$841:$J$1679,5,0)</f>
        <v>0</v>
      </c>
      <c r="O281" s="379">
        <f>VLOOKUP($B281,'1.วาง งบทดลอง 4 แถว'!$E$841:$J$1679,6,0)</f>
        <v>0</v>
      </c>
      <c r="P281" s="380">
        <f t="shared" si="33"/>
        <v>0</v>
      </c>
      <c r="Q281" s="384"/>
      <c r="R281" s="385"/>
      <c r="S281" s="386"/>
      <c r="T281" s="377">
        <f>VLOOKUP($B281,'1.วาง งบทดลอง 4 แถว'!$E$1680:$J$2518,3,0)</f>
        <v>0</v>
      </c>
      <c r="U281" s="378">
        <f>VLOOKUP($B281,'1.วาง งบทดลอง 4 แถว'!$E$1680:$J$2518,4,0)</f>
        <v>0</v>
      </c>
      <c r="V281" s="378">
        <f>VLOOKUP($B281,'1.วาง งบทดลอง 4 แถว'!$E$1680:$J$2518,5,0)</f>
        <v>0</v>
      </c>
      <c r="W281" s="379">
        <f>VLOOKUP($B281,'1.วาง งบทดลอง 4 แถว'!$E$1680:$J$2518,6,0)</f>
        <v>0</v>
      </c>
      <c r="X281" s="380">
        <f t="shared" si="34"/>
        <v>0</v>
      </c>
      <c r="Y281" s="385"/>
      <c r="Z281" s="385"/>
      <c r="AA281" s="385"/>
      <c r="AB281" s="377">
        <f>VLOOKUP($B281,'1.วาง งบทดลอง 4 แถว'!$E$2519:$J$3357,3,0)</f>
        <v>0</v>
      </c>
      <c r="AC281" s="378">
        <f>VLOOKUP($B281,'1.วาง งบทดลอง 4 แถว'!$E$2519:$J$3357,4,0)</f>
        <v>0</v>
      </c>
      <c r="AD281" s="378">
        <f>VLOOKUP($B281,'1.วาง งบทดลอง 4 แถว'!$E$2519:$J$3357,5,0)</f>
        <v>0</v>
      </c>
      <c r="AE281" s="379">
        <f>VLOOKUP($B281,'1.วาง งบทดลอง 4 แถว'!$E$2519:$J$3357,6,0)</f>
        <v>0</v>
      </c>
      <c r="AF281" s="380">
        <f t="shared" si="35"/>
        <v>0</v>
      </c>
      <c r="AG281" s="384"/>
      <c r="AH281" s="385"/>
      <c r="AI281" s="385"/>
      <c r="AJ281" s="377">
        <f>VLOOKUP($B281,'1.วาง งบทดลอง 4 แถว'!$E$3358:$J$4196,3,0)</f>
        <v>0</v>
      </c>
      <c r="AK281" s="378">
        <f>VLOOKUP($B281,'1.วาง งบทดลอง 4 แถว'!$E$3358:$J$4196,4,0)</f>
        <v>0</v>
      </c>
      <c r="AL281" s="378">
        <f>VLOOKUP($B281,'1.วาง งบทดลอง 4 แถว'!$E$3358:$J$4196,5,0)</f>
        <v>0</v>
      </c>
      <c r="AM281" s="379">
        <f>VLOOKUP($B281,'1.วาง งบทดลอง 4 แถว'!$E$3358:$J$4196,6,0)</f>
        <v>0</v>
      </c>
      <c r="AN281" s="380">
        <f t="shared" si="36"/>
        <v>0</v>
      </c>
      <c r="AO281" s="385"/>
      <c r="AP281" s="385"/>
      <c r="AQ281" s="385"/>
      <c r="AR281" s="377">
        <f>VLOOKUP($B281,'1.วาง งบทดลอง 4 แถว'!$E$4197:$J$5035,3,0)</f>
        <v>0</v>
      </c>
      <c r="AS281" s="378">
        <f>VLOOKUP($B281,'1.วาง งบทดลอง 4 แถว'!$E$4197:$J$5035,4,0)</f>
        <v>0</v>
      </c>
      <c r="AT281" s="378">
        <f>VLOOKUP($B281,'1.วาง งบทดลอง 4 แถว'!$E$4197:$J$5035,5,0)</f>
        <v>0</v>
      </c>
      <c r="AU281" s="379">
        <f>VLOOKUP($B281,'1.วาง งบทดลอง 4 แถว'!$E$4197:$J$5035,6,0)</f>
        <v>0</v>
      </c>
      <c r="AV281" s="380">
        <f t="shared" si="37"/>
        <v>0</v>
      </c>
      <c r="AW281" s="384"/>
      <c r="AX281" s="385"/>
      <c r="AY281" s="385"/>
      <c r="AZ281" s="377">
        <f>VLOOKUP($B281,'1.วาง งบทดลอง 4 แถว'!$E$5036:$J$5874,3,0)</f>
        <v>0</v>
      </c>
      <c r="BA281" s="378">
        <f>VLOOKUP($B281,'1.วาง งบทดลอง 4 แถว'!$E$5036:$J$5874,4,0)</f>
        <v>0</v>
      </c>
      <c r="BB281" s="378">
        <f>VLOOKUP($B281,'1.วาง งบทดลอง 4 แถว'!$E$5036:$J$5874,5,0)</f>
        <v>0</v>
      </c>
      <c r="BC281" s="379">
        <f>VLOOKUP($B281,'1.วาง งบทดลอง 4 แถว'!$E$5036:$J$5874,6,0)</f>
        <v>0</v>
      </c>
      <c r="BD281" s="380">
        <f t="shared" si="38"/>
        <v>0</v>
      </c>
      <c r="BE281" s="384"/>
      <c r="BF281" s="385"/>
      <c r="BG281" s="385"/>
      <c r="BH281" s="377">
        <f>VLOOKUP($B281,'1.วาง งบทดลอง 4 แถว'!$E$5875:$J$6713,3,0)</f>
        <v>0</v>
      </c>
      <c r="BI281" s="378">
        <f>VLOOKUP($B281,'1.วาง งบทดลอง 4 แถว'!$E$5875:$J$6713,4,0)</f>
        <v>0</v>
      </c>
      <c r="BJ281" s="378">
        <f>VLOOKUP($B281,'1.วาง งบทดลอง 4 แถว'!$E$5875:$J$6713,5,0)</f>
        <v>0</v>
      </c>
      <c r="BK281" s="379">
        <f>VLOOKUP($B281,'1.วาง งบทดลอง 4 แถว'!$E$5875:$J$6713,6,0)</f>
        <v>0</v>
      </c>
      <c r="BL281" s="380">
        <f t="shared" si="39"/>
        <v>0</v>
      </c>
      <c r="BM281" s="385"/>
      <c r="BN281" s="385"/>
      <c r="BO281" s="386"/>
    </row>
    <row r="282" spans="1:67" ht="19.5" customHeight="1">
      <c r="A282" s="374">
        <v>279</v>
      </c>
      <c r="B282" s="375" t="s">
        <v>1938</v>
      </c>
      <c r="C282" s="376" t="s">
        <v>1939</v>
      </c>
      <c r="D282" s="377">
        <f>VLOOKUP($B282,'1.วาง งบทดลอง 4 แถว'!$E$2:$J$840,3,0)</f>
        <v>1624013.98</v>
      </c>
      <c r="E282" s="378">
        <f>VLOOKUP($B282,'1.วาง งบทดลอง 4 แถว'!$E$2:$J$840,4,0)</f>
        <v>626327.4</v>
      </c>
      <c r="F282" s="378">
        <f>VLOOKUP($B282,'1.วาง งบทดลอง 4 แถว'!$E$2:$J$840,5,0)</f>
        <v>0</v>
      </c>
      <c r="G282" s="379">
        <f>VLOOKUP($B282,'1.วาง งบทดลอง 4 แถว'!$E$2:$J$840,6,0)</f>
        <v>511940.7</v>
      </c>
      <c r="H282" s="380">
        <f t="shared" si="32"/>
        <v>511940.7</v>
      </c>
      <c r="I282" s="384"/>
      <c r="J282" s="385"/>
      <c r="K282" s="385"/>
      <c r="L282" s="377">
        <f>VLOOKUP($B282,'1.วาง งบทดลอง 4 แถว'!$E$841:$J$1679,3,0)</f>
        <v>0</v>
      </c>
      <c r="M282" s="378">
        <f>VLOOKUP($B282,'1.วาง งบทดลอง 4 แถว'!$E$841:$J$1679,4,0)</f>
        <v>0</v>
      </c>
      <c r="N282" s="378">
        <f>VLOOKUP($B282,'1.วาง งบทดลอง 4 แถว'!$E$841:$J$1679,5,0)</f>
        <v>0</v>
      </c>
      <c r="O282" s="379">
        <f>VLOOKUP($B282,'1.วาง งบทดลอง 4 แถว'!$E$841:$J$1679,6,0)</f>
        <v>0</v>
      </c>
      <c r="P282" s="380">
        <f t="shared" si="33"/>
        <v>0</v>
      </c>
      <c r="Q282" s="384"/>
      <c r="R282" s="385"/>
      <c r="S282" s="386"/>
      <c r="T282" s="377">
        <f>VLOOKUP($B282,'1.วาง งบทดลอง 4 แถว'!$E$1680:$J$2518,3,0)</f>
        <v>0</v>
      </c>
      <c r="U282" s="378">
        <f>VLOOKUP($B282,'1.วาง งบทดลอง 4 แถว'!$E$1680:$J$2518,4,0)</f>
        <v>0</v>
      </c>
      <c r="V282" s="378">
        <f>VLOOKUP($B282,'1.วาง งบทดลอง 4 แถว'!$E$1680:$J$2518,5,0)</f>
        <v>0</v>
      </c>
      <c r="W282" s="379">
        <f>VLOOKUP($B282,'1.วาง งบทดลอง 4 แถว'!$E$1680:$J$2518,6,0)</f>
        <v>0</v>
      </c>
      <c r="X282" s="380">
        <f t="shared" si="34"/>
        <v>0</v>
      </c>
      <c r="Y282" s="385"/>
      <c r="Z282" s="385"/>
      <c r="AA282" s="385"/>
      <c r="AB282" s="377">
        <f>VLOOKUP($B282,'1.วาง งบทดลอง 4 แถว'!$E$2519:$J$3357,3,0)</f>
        <v>0</v>
      </c>
      <c r="AC282" s="378">
        <f>VLOOKUP($B282,'1.วาง งบทดลอง 4 แถว'!$E$2519:$J$3357,4,0)</f>
        <v>0</v>
      </c>
      <c r="AD282" s="378">
        <f>VLOOKUP($B282,'1.วาง งบทดลอง 4 แถว'!$E$2519:$J$3357,5,0)</f>
        <v>0</v>
      </c>
      <c r="AE282" s="379">
        <f>VLOOKUP($B282,'1.วาง งบทดลอง 4 แถว'!$E$2519:$J$3357,6,0)</f>
        <v>0</v>
      </c>
      <c r="AF282" s="380">
        <f t="shared" si="35"/>
        <v>0</v>
      </c>
      <c r="AG282" s="384"/>
      <c r="AH282" s="385"/>
      <c r="AI282" s="385"/>
      <c r="AJ282" s="377">
        <f>VLOOKUP($B282,'1.วาง งบทดลอง 4 แถว'!$E$3358:$J$4196,3,0)</f>
        <v>0</v>
      </c>
      <c r="AK282" s="378">
        <f>VLOOKUP($B282,'1.วาง งบทดลอง 4 แถว'!$E$3358:$J$4196,4,0)</f>
        <v>0</v>
      </c>
      <c r="AL282" s="378">
        <f>VLOOKUP($B282,'1.วาง งบทดลอง 4 แถว'!$E$3358:$J$4196,5,0)</f>
        <v>0</v>
      </c>
      <c r="AM282" s="379">
        <f>VLOOKUP($B282,'1.วาง งบทดลอง 4 แถว'!$E$3358:$J$4196,6,0)</f>
        <v>0</v>
      </c>
      <c r="AN282" s="380">
        <f t="shared" si="36"/>
        <v>0</v>
      </c>
      <c r="AO282" s="385"/>
      <c r="AP282" s="385"/>
      <c r="AQ282" s="385"/>
      <c r="AR282" s="377">
        <f>VLOOKUP($B282,'1.วาง งบทดลอง 4 แถว'!$E$4197:$J$5035,3,0)</f>
        <v>0</v>
      </c>
      <c r="AS282" s="378">
        <f>VLOOKUP($B282,'1.วาง งบทดลอง 4 แถว'!$E$4197:$J$5035,4,0)</f>
        <v>0</v>
      </c>
      <c r="AT282" s="378">
        <f>VLOOKUP($B282,'1.วาง งบทดลอง 4 แถว'!$E$4197:$J$5035,5,0)</f>
        <v>0</v>
      </c>
      <c r="AU282" s="379">
        <f>VLOOKUP($B282,'1.วาง งบทดลอง 4 แถว'!$E$4197:$J$5035,6,0)</f>
        <v>0</v>
      </c>
      <c r="AV282" s="380">
        <f t="shared" si="37"/>
        <v>0</v>
      </c>
      <c r="AW282" s="384"/>
      <c r="AX282" s="385"/>
      <c r="AY282" s="385"/>
      <c r="AZ282" s="377">
        <f>VLOOKUP($B282,'1.วาง งบทดลอง 4 แถว'!$E$5036:$J$5874,3,0)</f>
        <v>0</v>
      </c>
      <c r="BA282" s="378">
        <f>VLOOKUP($B282,'1.วาง งบทดลอง 4 แถว'!$E$5036:$J$5874,4,0)</f>
        <v>0</v>
      </c>
      <c r="BB282" s="378">
        <f>VLOOKUP($B282,'1.วาง งบทดลอง 4 แถว'!$E$5036:$J$5874,5,0)</f>
        <v>0</v>
      </c>
      <c r="BC282" s="379">
        <f>VLOOKUP($B282,'1.วาง งบทดลอง 4 แถว'!$E$5036:$J$5874,6,0)</f>
        <v>0</v>
      </c>
      <c r="BD282" s="380">
        <f t="shared" si="38"/>
        <v>0</v>
      </c>
      <c r="BE282" s="384"/>
      <c r="BF282" s="385"/>
      <c r="BG282" s="385"/>
      <c r="BH282" s="377">
        <f>VLOOKUP($B282,'1.วาง งบทดลอง 4 แถว'!$E$5875:$J$6713,3,0)</f>
        <v>0</v>
      </c>
      <c r="BI282" s="378">
        <f>VLOOKUP($B282,'1.วาง งบทดลอง 4 แถว'!$E$5875:$J$6713,4,0)</f>
        <v>0</v>
      </c>
      <c r="BJ282" s="378">
        <f>VLOOKUP($B282,'1.วาง งบทดลอง 4 แถว'!$E$5875:$J$6713,5,0)</f>
        <v>0</v>
      </c>
      <c r="BK282" s="379">
        <f>VLOOKUP($B282,'1.วาง งบทดลอง 4 แถว'!$E$5875:$J$6713,6,0)</f>
        <v>0</v>
      </c>
      <c r="BL282" s="380">
        <f t="shared" si="39"/>
        <v>0</v>
      </c>
      <c r="BM282" s="385"/>
      <c r="BN282" s="385"/>
      <c r="BO282" s="386"/>
    </row>
    <row r="283" spans="1:67" ht="19.5" customHeight="1">
      <c r="A283" s="374">
        <v>280</v>
      </c>
      <c r="B283" s="375" t="s">
        <v>671</v>
      </c>
      <c r="C283" s="376" t="s">
        <v>128</v>
      </c>
      <c r="D283" s="377">
        <f>VLOOKUP($B283,'1.วาง งบทดลอง 4 แถว'!$E$2:$J$840,3,0)</f>
        <v>0</v>
      </c>
      <c r="E283" s="378">
        <f>VLOOKUP($B283,'1.วาง งบทดลอง 4 แถว'!$E$2:$J$840,4,0)</f>
        <v>0</v>
      </c>
      <c r="F283" s="378">
        <f>VLOOKUP($B283,'1.วาง งบทดลอง 4 แถว'!$E$2:$J$840,5,0)</f>
        <v>0</v>
      </c>
      <c r="G283" s="379">
        <f>VLOOKUP($B283,'1.วาง งบทดลอง 4 แถว'!$E$2:$J$840,6,0)</f>
        <v>0</v>
      </c>
      <c r="H283" s="380">
        <f t="shared" si="32"/>
        <v>0</v>
      </c>
      <c r="I283" s="384"/>
      <c r="J283" s="385"/>
      <c r="K283" s="385"/>
      <c r="L283" s="377">
        <f>VLOOKUP($B283,'1.วาง งบทดลอง 4 แถว'!$E$841:$J$1679,3,0)</f>
        <v>0</v>
      </c>
      <c r="M283" s="378">
        <f>VLOOKUP($B283,'1.วาง งบทดลอง 4 แถว'!$E$841:$J$1679,4,0)</f>
        <v>0</v>
      </c>
      <c r="N283" s="378">
        <f>VLOOKUP($B283,'1.วาง งบทดลอง 4 แถว'!$E$841:$J$1679,5,0)</f>
        <v>0</v>
      </c>
      <c r="O283" s="379">
        <f>VLOOKUP($B283,'1.วาง งบทดลอง 4 แถว'!$E$841:$J$1679,6,0)</f>
        <v>0</v>
      </c>
      <c r="P283" s="380">
        <f t="shared" si="33"/>
        <v>0</v>
      </c>
      <c r="Q283" s="384"/>
      <c r="R283" s="385"/>
      <c r="S283" s="386"/>
      <c r="T283" s="377">
        <f>VLOOKUP($B283,'1.วาง งบทดลอง 4 แถว'!$E$1680:$J$2518,3,0)</f>
        <v>0</v>
      </c>
      <c r="U283" s="378">
        <f>VLOOKUP($B283,'1.วาง งบทดลอง 4 แถว'!$E$1680:$J$2518,4,0)</f>
        <v>0</v>
      </c>
      <c r="V283" s="378">
        <f>VLOOKUP($B283,'1.วาง งบทดลอง 4 แถว'!$E$1680:$J$2518,5,0)</f>
        <v>0</v>
      </c>
      <c r="W283" s="379">
        <f>VLOOKUP($B283,'1.วาง งบทดลอง 4 แถว'!$E$1680:$J$2518,6,0)</f>
        <v>0</v>
      </c>
      <c r="X283" s="380">
        <f t="shared" si="34"/>
        <v>0</v>
      </c>
      <c r="Y283" s="385"/>
      <c r="Z283" s="385"/>
      <c r="AA283" s="385"/>
      <c r="AB283" s="377">
        <f>VLOOKUP($B283,'1.วาง งบทดลอง 4 แถว'!$E$2519:$J$3357,3,0)</f>
        <v>0</v>
      </c>
      <c r="AC283" s="378">
        <f>VLOOKUP($B283,'1.วาง งบทดลอง 4 แถว'!$E$2519:$J$3357,4,0)</f>
        <v>0</v>
      </c>
      <c r="AD283" s="378">
        <f>VLOOKUP($B283,'1.วาง งบทดลอง 4 แถว'!$E$2519:$J$3357,5,0)</f>
        <v>0</v>
      </c>
      <c r="AE283" s="379">
        <f>VLOOKUP($B283,'1.วาง งบทดลอง 4 แถว'!$E$2519:$J$3357,6,0)</f>
        <v>0</v>
      </c>
      <c r="AF283" s="380">
        <f t="shared" si="35"/>
        <v>0</v>
      </c>
      <c r="AG283" s="384"/>
      <c r="AH283" s="385"/>
      <c r="AI283" s="385"/>
      <c r="AJ283" s="377">
        <f>VLOOKUP($B283,'1.วาง งบทดลอง 4 แถว'!$E$3358:$J$4196,3,0)</f>
        <v>0</v>
      </c>
      <c r="AK283" s="378">
        <f>VLOOKUP($B283,'1.วาง งบทดลอง 4 แถว'!$E$3358:$J$4196,4,0)</f>
        <v>0</v>
      </c>
      <c r="AL283" s="378">
        <f>VLOOKUP($B283,'1.วาง งบทดลอง 4 แถว'!$E$3358:$J$4196,5,0)</f>
        <v>0</v>
      </c>
      <c r="AM283" s="379">
        <f>VLOOKUP($B283,'1.วาง งบทดลอง 4 แถว'!$E$3358:$J$4196,6,0)</f>
        <v>0</v>
      </c>
      <c r="AN283" s="380">
        <f t="shared" si="36"/>
        <v>0</v>
      </c>
      <c r="AO283" s="385"/>
      <c r="AP283" s="385"/>
      <c r="AQ283" s="385"/>
      <c r="AR283" s="377">
        <f>VLOOKUP($B283,'1.วาง งบทดลอง 4 แถว'!$E$4197:$J$5035,3,0)</f>
        <v>0</v>
      </c>
      <c r="AS283" s="378">
        <f>VLOOKUP($B283,'1.วาง งบทดลอง 4 แถว'!$E$4197:$J$5035,4,0)</f>
        <v>0</v>
      </c>
      <c r="AT283" s="378">
        <f>VLOOKUP($B283,'1.วาง งบทดลอง 4 แถว'!$E$4197:$J$5035,5,0)</f>
        <v>0</v>
      </c>
      <c r="AU283" s="379">
        <f>VLOOKUP($B283,'1.วาง งบทดลอง 4 แถว'!$E$4197:$J$5035,6,0)</f>
        <v>0</v>
      </c>
      <c r="AV283" s="380">
        <f t="shared" si="37"/>
        <v>0</v>
      </c>
      <c r="AW283" s="384"/>
      <c r="AX283" s="385"/>
      <c r="AY283" s="385"/>
      <c r="AZ283" s="377">
        <f>VLOOKUP($B283,'1.วาง งบทดลอง 4 แถว'!$E$5036:$J$5874,3,0)</f>
        <v>0</v>
      </c>
      <c r="BA283" s="378">
        <f>VLOOKUP($B283,'1.วาง งบทดลอง 4 แถว'!$E$5036:$J$5874,4,0)</f>
        <v>0</v>
      </c>
      <c r="BB283" s="378">
        <f>VLOOKUP($B283,'1.วาง งบทดลอง 4 แถว'!$E$5036:$J$5874,5,0)</f>
        <v>0</v>
      </c>
      <c r="BC283" s="379">
        <f>VLOOKUP($B283,'1.วาง งบทดลอง 4 แถว'!$E$5036:$J$5874,6,0)</f>
        <v>0</v>
      </c>
      <c r="BD283" s="380">
        <f t="shared" si="38"/>
        <v>0</v>
      </c>
      <c r="BE283" s="384"/>
      <c r="BF283" s="385"/>
      <c r="BG283" s="385"/>
      <c r="BH283" s="377">
        <f>VLOOKUP($B283,'1.วาง งบทดลอง 4 แถว'!$E$5875:$J$6713,3,0)</f>
        <v>0</v>
      </c>
      <c r="BI283" s="378">
        <f>VLOOKUP($B283,'1.วาง งบทดลอง 4 แถว'!$E$5875:$J$6713,4,0)</f>
        <v>0</v>
      </c>
      <c r="BJ283" s="378">
        <f>VLOOKUP($B283,'1.วาง งบทดลอง 4 แถว'!$E$5875:$J$6713,5,0)</f>
        <v>0</v>
      </c>
      <c r="BK283" s="379">
        <f>VLOOKUP($B283,'1.วาง งบทดลอง 4 แถว'!$E$5875:$J$6713,6,0)</f>
        <v>0</v>
      </c>
      <c r="BL283" s="380">
        <f t="shared" si="39"/>
        <v>0</v>
      </c>
      <c r="BM283" s="385"/>
      <c r="BN283" s="385"/>
      <c r="BO283" s="386"/>
    </row>
    <row r="284" spans="1:67" ht="19.5" customHeight="1">
      <c r="A284" s="374">
        <v>281</v>
      </c>
      <c r="B284" s="375" t="s">
        <v>672</v>
      </c>
      <c r="C284" s="376" t="s">
        <v>129</v>
      </c>
      <c r="D284" s="377">
        <f>VLOOKUP($B284,'1.วาง งบทดลอง 4 แถว'!$E$2:$J$840,3,0)</f>
        <v>0</v>
      </c>
      <c r="E284" s="378">
        <f>VLOOKUP($B284,'1.วาง งบทดลอง 4 แถว'!$E$2:$J$840,4,0)</f>
        <v>0</v>
      </c>
      <c r="F284" s="378">
        <f>VLOOKUP($B284,'1.วาง งบทดลอง 4 แถว'!$E$2:$J$840,5,0)</f>
        <v>0</v>
      </c>
      <c r="G284" s="379">
        <f>VLOOKUP($B284,'1.วาง งบทดลอง 4 แถว'!$E$2:$J$840,6,0)</f>
        <v>0</v>
      </c>
      <c r="H284" s="380">
        <f t="shared" si="32"/>
        <v>0</v>
      </c>
      <c r="I284" s="384"/>
      <c r="J284" s="385"/>
      <c r="K284" s="385"/>
      <c r="L284" s="377">
        <f>VLOOKUP($B284,'1.วาง งบทดลอง 4 แถว'!$E$841:$J$1679,3,0)</f>
        <v>0</v>
      </c>
      <c r="M284" s="378">
        <f>VLOOKUP($B284,'1.วาง งบทดลอง 4 แถว'!$E$841:$J$1679,4,0)</f>
        <v>0</v>
      </c>
      <c r="N284" s="378">
        <f>VLOOKUP($B284,'1.วาง งบทดลอง 4 แถว'!$E$841:$J$1679,5,0)</f>
        <v>0</v>
      </c>
      <c r="O284" s="379">
        <f>VLOOKUP($B284,'1.วาง งบทดลอง 4 แถว'!$E$841:$J$1679,6,0)</f>
        <v>0</v>
      </c>
      <c r="P284" s="380">
        <f t="shared" si="33"/>
        <v>0</v>
      </c>
      <c r="Q284" s="384"/>
      <c r="R284" s="385"/>
      <c r="S284" s="386"/>
      <c r="T284" s="377">
        <f>VLOOKUP($B284,'1.วาง งบทดลอง 4 แถว'!$E$1680:$J$2518,3,0)</f>
        <v>0</v>
      </c>
      <c r="U284" s="378">
        <f>VLOOKUP($B284,'1.วาง งบทดลอง 4 แถว'!$E$1680:$J$2518,4,0)</f>
        <v>0</v>
      </c>
      <c r="V284" s="378">
        <f>VLOOKUP($B284,'1.วาง งบทดลอง 4 แถว'!$E$1680:$J$2518,5,0)</f>
        <v>0</v>
      </c>
      <c r="W284" s="379">
        <f>VLOOKUP($B284,'1.วาง งบทดลอง 4 แถว'!$E$1680:$J$2518,6,0)</f>
        <v>0</v>
      </c>
      <c r="X284" s="380">
        <f t="shared" si="34"/>
        <v>0</v>
      </c>
      <c r="Y284" s="385"/>
      <c r="Z284" s="385"/>
      <c r="AA284" s="385"/>
      <c r="AB284" s="377">
        <f>VLOOKUP($B284,'1.วาง งบทดลอง 4 แถว'!$E$2519:$J$3357,3,0)</f>
        <v>0</v>
      </c>
      <c r="AC284" s="378">
        <f>VLOOKUP($B284,'1.วาง งบทดลอง 4 แถว'!$E$2519:$J$3357,4,0)</f>
        <v>0</v>
      </c>
      <c r="AD284" s="378">
        <f>VLOOKUP($B284,'1.วาง งบทดลอง 4 แถว'!$E$2519:$J$3357,5,0)</f>
        <v>0</v>
      </c>
      <c r="AE284" s="379">
        <f>VLOOKUP($B284,'1.วาง งบทดลอง 4 แถว'!$E$2519:$J$3357,6,0)</f>
        <v>0</v>
      </c>
      <c r="AF284" s="380">
        <f t="shared" si="35"/>
        <v>0</v>
      </c>
      <c r="AG284" s="384"/>
      <c r="AH284" s="385"/>
      <c r="AI284" s="385"/>
      <c r="AJ284" s="377">
        <f>VLOOKUP($B284,'1.วาง งบทดลอง 4 แถว'!$E$3358:$J$4196,3,0)</f>
        <v>0</v>
      </c>
      <c r="AK284" s="378">
        <f>VLOOKUP($B284,'1.วาง งบทดลอง 4 แถว'!$E$3358:$J$4196,4,0)</f>
        <v>0</v>
      </c>
      <c r="AL284" s="378">
        <f>VLOOKUP($B284,'1.วาง งบทดลอง 4 แถว'!$E$3358:$J$4196,5,0)</f>
        <v>0</v>
      </c>
      <c r="AM284" s="379">
        <f>VLOOKUP($B284,'1.วาง งบทดลอง 4 แถว'!$E$3358:$J$4196,6,0)</f>
        <v>0</v>
      </c>
      <c r="AN284" s="380">
        <f t="shared" si="36"/>
        <v>0</v>
      </c>
      <c r="AO284" s="385"/>
      <c r="AP284" s="385"/>
      <c r="AQ284" s="385"/>
      <c r="AR284" s="377">
        <f>VLOOKUP($B284,'1.วาง งบทดลอง 4 แถว'!$E$4197:$J$5035,3,0)</f>
        <v>0</v>
      </c>
      <c r="AS284" s="378">
        <f>VLOOKUP($B284,'1.วาง งบทดลอง 4 แถว'!$E$4197:$J$5035,4,0)</f>
        <v>0</v>
      </c>
      <c r="AT284" s="378">
        <f>VLOOKUP($B284,'1.วาง งบทดลอง 4 แถว'!$E$4197:$J$5035,5,0)</f>
        <v>0</v>
      </c>
      <c r="AU284" s="379">
        <f>VLOOKUP($B284,'1.วาง งบทดลอง 4 แถว'!$E$4197:$J$5035,6,0)</f>
        <v>0</v>
      </c>
      <c r="AV284" s="380">
        <f t="shared" si="37"/>
        <v>0</v>
      </c>
      <c r="AW284" s="384"/>
      <c r="AX284" s="385"/>
      <c r="AY284" s="385"/>
      <c r="AZ284" s="377">
        <f>VLOOKUP($B284,'1.วาง งบทดลอง 4 แถว'!$E$5036:$J$5874,3,0)</f>
        <v>0</v>
      </c>
      <c r="BA284" s="378">
        <f>VLOOKUP($B284,'1.วาง งบทดลอง 4 แถว'!$E$5036:$J$5874,4,0)</f>
        <v>0</v>
      </c>
      <c r="BB284" s="378">
        <f>VLOOKUP($B284,'1.วาง งบทดลอง 4 แถว'!$E$5036:$J$5874,5,0)</f>
        <v>0</v>
      </c>
      <c r="BC284" s="379">
        <f>VLOOKUP($B284,'1.วาง งบทดลอง 4 แถว'!$E$5036:$J$5874,6,0)</f>
        <v>0</v>
      </c>
      <c r="BD284" s="380">
        <f t="shared" si="38"/>
        <v>0</v>
      </c>
      <c r="BE284" s="384"/>
      <c r="BF284" s="385"/>
      <c r="BG284" s="385"/>
      <c r="BH284" s="377">
        <f>VLOOKUP($B284,'1.วาง งบทดลอง 4 แถว'!$E$5875:$J$6713,3,0)</f>
        <v>0</v>
      </c>
      <c r="BI284" s="378">
        <f>VLOOKUP($B284,'1.วาง งบทดลอง 4 แถว'!$E$5875:$J$6713,4,0)</f>
        <v>0</v>
      </c>
      <c r="BJ284" s="378">
        <f>VLOOKUP($B284,'1.วาง งบทดลอง 4 แถว'!$E$5875:$J$6713,5,0)</f>
        <v>0</v>
      </c>
      <c r="BK284" s="379">
        <f>VLOOKUP($B284,'1.วาง งบทดลอง 4 แถว'!$E$5875:$J$6713,6,0)</f>
        <v>0</v>
      </c>
      <c r="BL284" s="380">
        <f t="shared" si="39"/>
        <v>0</v>
      </c>
      <c r="BM284" s="385"/>
      <c r="BN284" s="385"/>
      <c r="BO284" s="386"/>
    </row>
    <row r="285" spans="1:67" ht="19.5" customHeight="1">
      <c r="A285" s="374">
        <v>282</v>
      </c>
      <c r="B285" s="375" t="s">
        <v>673</v>
      </c>
      <c r="C285" s="376" t="s">
        <v>2190</v>
      </c>
      <c r="D285" s="377">
        <f>VLOOKUP($B285,'1.วาง งบทดลอง 4 แถว'!$E$2:$J$840,3,0)</f>
        <v>0</v>
      </c>
      <c r="E285" s="378">
        <f>VLOOKUP($B285,'1.วาง งบทดลอง 4 แถว'!$E$2:$J$840,4,0)</f>
        <v>0</v>
      </c>
      <c r="F285" s="378">
        <f>VLOOKUP($B285,'1.วาง งบทดลอง 4 แถว'!$E$2:$J$840,5,0)</f>
        <v>0</v>
      </c>
      <c r="G285" s="379">
        <f>VLOOKUP($B285,'1.วาง งบทดลอง 4 แถว'!$E$2:$J$840,6,0)</f>
        <v>0</v>
      </c>
      <c r="H285" s="380">
        <f t="shared" si="32"/>
        <v>0</v>
      </c>
      <c r="I285" s="384"/>
      <c r="J285" s="385"/>
      <c r="K285" s="385"/>
      <c r="L285" s="377">
        <f>VLOOKUP($B285,'1.วาง งบทดลอง 4 แถว'!$E$841:$J$1679,3,0)</f>
        <v>0</v>
      </c>
      <c r="M285" s="378">
        <f>VLOOKUP($B285,'1.วาง งบทดลอง 4 แถว'!$E$841:$J$1679,4,0)</f>
        <v>0</v>
      </c>
      <c r="N285" s="378">
        <f>VLOOKUP($B285,'1.วาง งบทดลอง 4 แถว'!$E$841:$J$1679,5,0)</f>
        <v>0</v>
      </c>
      <c r="O285" s="379">
        <f>VLOOKUP($B285,'1.วาง งบทดลอง 4 แถว'!$E$841:$J$1679,6,0)</f>
        <v>0</v>
      </c>
      <c r="P285" s="380">
        <f t="shared" si="33"/>
        <v>0</v>
      </c>
      <c r="Q285" s="384"/>
      <c r="R285" s="385"/>
      <c r="S285" s="386"/>
      <c r="T285" s="377">
        <f>VLOOKUP($B285,'1.วาง งบทดลอง 4 แถว'!$E$1680:$J$2518,3,0)</f>
        <v>0</v>
      </c>
      <c r="U285" s="378">
        <f>VLOOKUP($B285,'1.วาง งบทดลอง 4 แถว'!$E$1680:$J$2518,4,0)</f>
        <v>0</v>
      </c>
      <c r="V285" s="378">
        <f>VLOOKUP($B285,'1.วาง งบทดลอง 4 แถว'!$E$1680:$J$2518,5,0)</f>
        <v>0</v>
      </c>
      <c r="W285" s="379">
        <f>VLOOKUP($B285,'1.วาง งบทดลอง 4 แถว'!$E$1680:$J$2518,6,0)</f>
        <v>0</v>
      </c>
      <c r="X285" s="380">
        <f t="shared" si="34"/>
        <v>0</v>
      </c>
      <c r="Y285" s="385"/>
      <c r="Z285" s="385"/>
      <c r="AA285" s="385"/>
      <c r="AB285" s="377">
        <f>VLOOKUP($B285,'1.วาง งบทดลอง 4 แถว'!$E$2519:$J$3357,3,0)</f>
        <v>0</v>
      </c>
      <c r="AC285" s="378">
        <f>VLOOKUP($B285,'1.วาง งบทดลอง 4 แถว'!$E$2519:$J$3357,4,0)</f>
        <v>0</v>
      </c>
      <c r="AD285" s="378">
        <f>VLOOKUP($B285,'1.วาง งบทดลอง 4 แถว'!$E$2519:$J$3357,5,0)</f>
        <v>0</v>
      </c>
      <c r="AE285" s="379">
        <f>VLOOKUP($B285,'1.วาง งบทดลอง 4 แถว'!$E$2519:$J$3357,6,0)</f>
        <v>0</v>
      </c>
      <c r="AF285" s="380">
        <f t="shared" si="35"/>
        <v>0</v>
      </c>
      <c r="AG285" s="384"/>
      <c r="AH285" s="385"/>
      <c r="AI285" s="385"/>
      <c r="AJ285" s="377">
        <f>VLOOKUP($B285,'1.วาง งบทดลอง 4 แถว'!$E$3358:$J$4196,3,0)</f>
        <v>0</v>
      </c>
      <c r="AK285" s="378">
        <f>VLOOKUP($B285,'1.วาง งบทดลอง 4 แถว'!$E$3358:$J$4196,4,0)</f>
        <v>0</v>
      </c>
      <c r="AL285" s="378">
        <f>VLOOKUP($B285,'1.วาง งบทดลอง 4 แถว'!$E$3358:$J$4196,5,0)</f>
        <v>0</v>
      </c>
      <c r="AM285" s="379">
        <f>VLOOKUP($B285,'1.วาง งบทดลอง 4 แถว'!$E$3358:$J$4196,6,0)</f>
        <v>0</v>
      </c>
      <c r="AN285" s="380">
        <f t="shared" si="36"/>
        <v>0</v>
      </c>
      <c r="AO285" s="385"/>
      <c r="AP285" s="385"/>
      <c r="AQ285" s="385"/>
      <c r="AR285" s="377">
        <f>VLOOKUP($B285,'1.วาง งบทดลอง 4 แถว'!$E$4197:$J$5035,3,0)</f>
        <v>0</v>
      </c>
      <c r="AS285" s="378">
        <f>VLOOKUP($B285,'1.วาง งบทดลอง 4 แถว'!$E$4197:$J$5035,4,0)</f>
        <v>0</v>
      </c>
      <c r="AT285" s="378">
        <f>VLOOKUP($B285,'1.วาง งบทดลอง 4 แถว'!$E$4197:$J$5035,5,0)</f>
        <v>0</v>
      </c>
      <c r="AU285" s="379">
        <f>VLOOKUP($B285,'1.วาง งบทดลอง 4 แถว'!$E$4197:$J$5035,6,0)</f>
        <v>0</v>
      </c>
      <c r="AV285" s="380">
        <f t="shared" si="37"/>
        <v>0</v>
      </c>
      <c r="AW285" s="384"/>
      <c r="AX285" s="385"/>
      <c r="AY285" s="385"/>
      <c r="AZ285" s="377">
        <f>VLOOKUP($B285,'1.วาง งบทดลอง 4 แถว'!$E$5036:$J$5874,3,0)</f>
        <v>0</v>
      </c>
      <c r="BA285" s="378">
        <f>VLOOKUP($B285,'1.วาง งบทดลอง 4 แถว'!$E$5036:$J$5874,4,0)</f>
        <v>0</v>
      </c>
      <c r="BB285" s="378">
        <f>VLOOKUP($B285,'1.วาง งบทดลอง 4 แถว'!$E$5036:$J$5874,5,0)</f>
        <v>0</v>
      </c>
      <c r="BC285" s="379">
        <f>VLOOKUP($B285,'1.วาง งบทดลอง 4 แถว'!$E$5036:$J$5874,6,0)</f>
        <v>0</v>
      </c>
      <c r="BD285" s="380">
        <f t="shared" si="38"/>
        <v>0</v>
      </c>
      <c r="BE285" s="384"/>
      <c r="BF285" s="385"/>
      <c r="BG285" s="385"/>
      <c r="BH285" s="377">
        <f>VLOOKUP($B285,'1.วาง งบทดลอง 4 แถว'!$E$5875:$J$6713,3,0)</f>
        <v>0</v>
      </c>
      <c r="BI285" s="378">
        <f>VLOOKUP($B285,'1.วาง งบทดลอง 4 แถว'!$E$5875:$J$6713,4,0)</f>
        <v>0</v>
      </c>
      <c r="BJ285" s="378">
        <f>VLOOKUP($B285,'1.วาง งบทดลอง 4 แถว'!$E$5875:$J$6713,5,0)</f>
        <v>0</v>
      </c>
      <c r="BK285" s="379">
        <f>VLOOKUP($B285,'1.วาง งบทดลอง 4 แถว'!$E$5875:$J$6713,6,0)</f>
        <v>0</v>
      </c>
      <c r="BL285" s="380">
        <f t="shared" si="39"/>
        <v>0</v>
      </c>
      <c r="BM285" s="385"/>
      <c r="BN285" s="385"/>
      <c r="BO285" s="386"/>
    </row>
    <row r="286" spans="1:67" ht="19.5" customHeight="1">
      <c r="A286" s="374">
        <v>283</v>
      </c>
      <c r="B286" s="375" t="s">
        <v>674</v>
      </c>
      <c r="C286" s="376" t="s">
        <v>2191</v>
      </c>
      <c r="D286" s="377">
        <f>VLOOKUP($B286,'1.วาง งบทดลอง 4 แถว'!$E$2:$J$840,3,0)</f>
        <v>0</v>
      </c>
      <c r="E286" s="378">
        <f>VLOOKUP($B286,'1.วาง งบทดลอง 4 แถว'!$E$2:$J$840,4,0)</f>
        <v>0</v>
      </c>
      <c r="F286" s="378">
        <f>VLOOKUP($B286,'1.วาง งบทดลอง 4 แถว'!$E$2:$J$840,5,0)</f>
        <v>0</v>
      </c>
      <c r="G286" s="379">
        <f>VLOOKUP($B286,'1.วาง งบทดลอง 4 แถว'!$E$2:$J$840,6,0)</f>
        <v>0</v>
      </c>
      <c r="H286" s="380">
        <f t="shared" si="32"/>
        <v>0</v>
      </c>
      <c r="I286" s="384"/>
      <c r="J286" s="385"/>
      <c r="K286" s="385"/>
      <c r="L286" s="377">
        <f>VLOOKUP($B286,'1.วาง งบทดลอง 4 แถว'!$E$841:$J$1679,3,0)</f>
        <v>0</v>
      </c>
      <c r="M286" s="378">
        <f>VLOOKUP($B286,'1.วาง งบทดลอง 4 แถว'!$E$841:$J$1679,4,0)</f>
        <v>0</v>
      </c>
      <c r="N286" s="378">
        <f>VLOOKUP($B286,'1.วาง งบทดลอง 4 แถว'!$E$841:$J$1679,5,0)</f>
        <v>0</v>
      </c>
      <c r="O286" s="379">
        <f>VLOOKUP($B286,'1.วาง งบทดลอง 4 แถว'!$E$841:$J$1679,6,0)</f>
        <v>0</v>
      </c>
      <c r="P286" s="380">
        <f t="shared" si="33"/>
        <v>0</v>
      </c>
      <c r="Q286" s="384"/>
      <c r="R286" s="385"/>
      <c r="S286" s="386"/>
      <c r="T286" s="377">
        <f>VLOOKUP($B286,'1.วาง งบทดลอง 4 แถว'!$E$1680:$J$2518,3,0)</f>
        <v>0</v>
      </c>
      <c r="U286" s="378">
        <f>VLOOKUP($B286,'1.วาง งบทดลอง 4 แถว'!$E$1680:$J$2518,4,0)</f>
        <v>0</v>
      </c>
      <c r="V286" s="378">
        <f>VLOOKUP($B286,'1.วาง งบทดลอง 4 แถว'!$E$1680:$J$2518,5,0)</f>
        <v>0</v>
      </c>
      <c r="W286" s="379">
        <f>VLOOKUP($B286,'1.วาง งบทดลอง 4 แถว'!$E$1680:$J$2518,6,0)</f>
        <v>0</v>
      </c>
      <c r="X286" s="380">
        <f t="shared" si="34"/>
        <v>0</v>
      </c>
      <c r="Y286" s="385"/>
      <c r="Z286" s="385"/>
      <c r="AA286" s="385"/>
      <c r="AB286" s="377">
        <f>VLOOKUP($B286,'1.วาง งบทดลอง 4 แถว'!$E$2519:$J$3357,3,0)</f>
        <v>0</v>
      </c>
      <c r="AC286" s="378">
        <f>VLOOKUP($B286,'1.วาง งบทดลอง 4 แถว'!$E$2519:$J$3357,4,0)</f>
        <v>0</v>
      </c>
      <c r="AD286" s="378">
        <f>VLOOKUP($B286,'1.วาง งบทดลอง 4 แถว'!$E$2519:$J$3357,5,0)</f>
        <v>0</v>
      </c>
      <c r="AE286" s="379">
        <f>VLOOKUP($B286,'1.วาง งบทดลอง 4 แถว'!$E$2519:$J$3357,6,0)</f>
        <v>0</v>
      </c>
      <c r="AF286" s="380">
        <f t="shared" si="35"/>
        <v>0</v>
      </c>
      <c r="AG286" s="384"/>
      <c r="AH286" s="385"/>
      <c r="AI286" s="385"/>
      <c r="AJ286" s="377">
        <f>VLOOKUP($B286,'1.วาง งบทดลอง 4 แถว'!$E$3358:$J$4196,3,0)</f>
        <v>0</v>
      </c>
      <c r="AK286" s="378">
        <f>VLOOKUP($B286,'1.วาง งบทดลอง 4 แถว'!$E$3358:$J$4196,4,0)</f>
        <v>0</v>
      </c>
      <c r="AL286" s="378">
        <f>VLOOKUP($B286,'1.วาง งบทดลอง 4 แถว'!$E$3358:$J$4196,5,0)</f>
        <v>0</v>
      </c>
      <c r="AM286" s="379">
        <f>VLOOKUP($B286,'1.วาง งบทดลอง 4 แถว'!$E$3358:$J$4196,6,0)</f>
        <v>0</v>
      </c>
      <c r="AN286" s="380">
        <f t="shared" si="36"/>
        <v>0</v>
      </c>
      <c r="AO286" s="385"/>
      <c r="AP286" s="385"/>
      <c r="AQ286" s="385"/>
      <c r="AR286" s="377">
        <f>VLOOKUP($B286,'1.วาง งบทดลอง 4 แถว'!$E$4197:$J$5035,3,0)</f>
        <v>0</v>
      </c>
      <c r="AS286" s="378">
        <f>VLOOKUP($B286,'1.วาง งบทดลอง 4 แถว'!$E$4197:$J$5035,4,0)</f>
        <v>0</v>
      </c>
      <c r="AT286" s="378">
        <f>VLOOKUP($B286,'1.วาง งบทดลอง 4 แถว'!$E$4197:$J$5035,5,0)</f>
        <v>0</v>
      </c>
      <c r="AU286" s="379">
        <f>VLOOKUP($B286,'1.วาง งบทดลอง 4 แถว'!$E$4197:$J$5035,6,0)</f>
        <v>0</v>
      </c>
      <c r="AV286" s="380">
        <f t="shared" si="37"/>
        <v>0</v>
      </c>
      <c r="AW286" s="384"/>
      <c r="AX286" s="385"/>
      <c r="AY286" s="385"/>
      <c r="AZ286" s="377">
        <f>VLOOKUP($B286,'1.วาง งบทดลอง 4 แถว'!$E$5036:$J$5874,3,0)</f>
        <v>0</v>
      </c>
      <c r="BA286" s="378">
        <f>VLOOKUP($B286,'1.วาง งบทดลอง 4 แถว'!$E$5036:$J$5874,4,0)</f>
        <v>0</v>
      </c>
      <c r="BB286" s="378">
        <f>VLOOKUP($B286,'1.วาง งบทดลอง 4 แถว'!$E$5036:$J$5874,5,0)</f>
        <v>0</v>
      </c>
      <c r="BC286" s="379">
        <f>VLOOKUP($B286,'1.วาง งบทดลอง 4 แถว'!$E$5036:$J$5874,6,0)</f>
        <v>0</v>
      </c>
      <c r="BD286" s="380">
        <f t="shared" si="38"/>
        <v>0</v>
      </c>
      <c r="BE286" s="384"/>
      <c r="BF286" s="385"/>
      <c r="BG286" s="385"/>
      <c r="BH286" s="377">
        <f>VLOOKUP($B286,'1.วาง งบทดลอง 4 แถว'!$E$5875:$J$6713,3,0)</f>
        <v>0</v>
      </c>
      <c r="BI286" s="378">
        <f>VLOOKUP($B286,'1.วาง งบทดลอง 4 แถว'!$E$5875:$J$6713,4,0)</f>
        <v>0</v>
      </c>
      <c r="BJ286" s="378">
        <f>VLOOKUP($B286,'1.วาง งบทดลอง 4 แถว'!$E$5875:$J$6713,5,0)</f>
        <v>0</v>
      </c>
      <c r="BK286" s="379">
        <f>VLOOKUP($B286,'1.วาง งบทดลอง 4 แถว'!$E$5875:$J$6713,6,0)</f>
        <v>0</v>
      </c>
      <c r="BL286" s="380">
        <f t="shared" si="39"/>
        <v>0</v>
      </c>
      <c r="BM286" s="385"/>
      <c r="BN286" s="385"/>
      <c r="BO286" s="386"/>
    </row>
    <row r="287" spans="1:67" ht="19.5" customHeight="1">
      <c r="A287" s="374">
        <v>284</v>
      </c>
      <c r="B287" s="375" t="s">
        <v>675</v>
      </c>
      <c r="C287" s="376" t="s">
        <v>2192</v>
      </c>
      <c r="D287" s="377">
        <f>VLOOKUP($B287,'1.วาง งบทดลอง 4 แถว'!$E$2:$J$840,3,0)</f>
        <v>0</v>
      </c>
      <c r="E287" s="378">
        <f>VLOOKUP($B287,'1.วาง งบทดลอง 4 แถว'!$E$2:$J$840,4,0)</f>
        <v>0</v>
      </c>
      <c r="F287" s="378">
        <f>VLOOKUP($B287,'1.วาง งบทดลอง 4 แถว'!$E$2:$J$840,5,0)</f>
        <v>0</v>
      </c>
      <c r="G287" s="379">
        <f>VLOOKUP($B287,'1.วาง งบทดลอง 4 แถว'!$E$2:$J$840,6,0)</f>
        <v>0</v>
      </c>
      <c r="H287" s="380">
        <f t="shared" si="32"/>
        <v>0</v>
      </c>
      <c r="I287" s="384"/>
      <c r="J287" s="385"/>
      <c r="K287" s="385"/>
      <c r="L287" s="377">
        <f>VLOOKUP($B287,'1.วาง งบทดลอง 4 แถว'!$E$841:$J$1679,3,0)</f>
        <v>0</v>
      </c>
      <c r="M287" s="378">
        <f>VLOOKUP($B287,'1.วาง งบทดลอง 4 แถว'!$E$841:$J$1679,4,0)</f>
        <v>0</v>
      </c>
      <c r="N287" s="378">
        <f>VLOOKUP($B287,'1.วาง งบทดลอง 4 แถว'!$E$841:$J$1679,5,0)</f>
        <v>0</v>
      </c>
      <c r="O287" s="379">
        <f>VLOOKUP($B287,'1.วาง งบทดลอง 4 แถว'!$E$841:$J$1679,6,0)</f>
        <v>0</v>
      </c>
      <c r="P287" s="380">
        <f t="shared" si="33"/>
        <v>0</v>
      </c>
      <c r="Q287" s="384"/>
      <c r="R287" s="385"/>
      <c r="S287" s="386"/>
      <c r="T287" s="377">
        <f>VLOOKUP($B287,'1.วาง งบทดลอง 4 แถว'!$E$1680:$J$2518,3,0)</f>
        <v>0</v>
      </c>
      <c r="U287" s="378">
        <f>VLOOKUP($B287,'1.วาง งบทดลอง 4 แถว'!$E$1680:$J$2518,4,0)</f>
        <v>0</v>
      </c>
      <c r="V287" s="378">
        <f>VLOOKUP($B287,'1.วาง งบทดลอง 4 แถว'!$E$1680:$J$2518,5,0)</f>
        <v>0</v>
      </c>
      <c r="W287" s="379">
        <f>VLOOKUP($B287,'1.วาง งบทดลอง 4 แถว'!$E$1680:$J$2518,6,0)</f>
        <v>0</v>
      </c>
      <c r="X287" s="380">
        <f t="shared" si="34"/>
        <v>0</v>
      </c>
      <c r="Y287" s="385"/>
      <c r="Z287" s="385"/>
      <c r="AA287" s="385"/>
      <c r="AB287" s="377">
        <f>VLOOKUP($B287,'1.วาง งบทดลอง 4 แถว'!$E$2519:$J$3357,3,0)</f>
        <v>0</v>
      </c>
      <c r="AC287" s="378">
        <f>VLOOKUP($B287,'1.วาง งบทดลอง 4 แถว'!$E$2519:$J$3357,4,0)</f>
        <v>0</v>
      </c>
      <c r="AD287" s="378">
        <f>VLOOKUP($B287,'1.วาง งบทดลอง 4 แถว'!$E$2519:$J$3357,5,0)</f>
        <v>0</v>
      </c>
      <c r="AE287" s="379">
        <f>VLOOKUP($B287,'1.วาง งบทดลอง 4 แถว'!$E$2519:$J$3357,6,0)</f>
        <v>0</v>
      </c>
      <c r="AF287" s="380">
        <f t="shared" si="35"/>
        <v>0</v>
      </c>
      <c r="AG287" s="384"/>
      <c r="AH287" s="385"/>
      <c r="AI287" s="385"/>
      <c r="AJ287" s="377">
        <f>VLOOKUP($B287,'1.วาง งบทดลอง 4 แถว'!$E$3358:$J$4196,3,0)</f>
        <v>0</v>
      </c>
      <c r="AK287" s="378">
        <f>VLOOKUP($B287,'1.วาง งบทดลอง 4 แถว'!$E$3358:$J$4196,4,0)</f>
        <v>0</v>
      </c>
      <c r="AL287" s="378">
        <f>VLOOKUP($B287,'1.วาง งบทดลอง 4 แถว'!$E$3358:$J$4196,5,0)</f>
        <v>0</v>
      </c>
      <c r="AM287" s="379">
        <f>VLOOKUP($B287,'1.วาง งบทดลอง 4 แถว'!$E$3358:$J$4196,6,0)</f>
        <v>0</v>
      </c>
      <c r="AN287" s="380">
        <f t="shared" si="36"/>
        <v>0</v>
      </c>
      <c r="AO287" s="385"/>
      <c r="AP287" s="385"/>
      <c r="AQ287" s="385"/>
      <c r="AR287" s="377">
        <f>VLOOKUP($B287,'1.วาง งบทดลอง 4 แถว'!$E$4197:$J$5035,3,0)</f>
        <v>0</v>
      </c>
      <c r="AS287" s="378">
        <f>VLOOKUP($B287,'1.วาง งบทดลอง 4 แถว'!$E$4197:$J$5035,4,0)</f>
        <v>0</v>
      </c>
      <c r="AT287" s="378">
        <f>VLOOKUP($B287,'1.วาง งบทดลอง 4 แถว'!$E$4197:$J$5035,5,0)</f>
        <v>0</v>
      </c>
      <c r="AU287" s="379">
        <f>VLOOKUP($B287,'1.วาง งบทดลอง 4 แถว'!$E$4197:$J$5035,6,0)</f>
        <v>0</v>
      </c>
      <c r="AV287" s="380">
        <f t="shared" si="37"/>
        <v>0</v>
      </c>
      <c r="AW287" s="384"/>
      <c r="AX287" s="385"/>
      <c r="AY287" s="385"/>
      <c r="AZ287" s="377">
        <f>VLOOKUP($B287,'1.วาง งบทดลอง 4 แถว'!$E$5036:$J$5874,3,0)</f>
        <v>0</v>
      </c>
      <c r="BA287" s="378">
        <f>VLOOKUP($B287,'1.วาง งบทดลอง 4 แถว'!$E$5036:$J$5874,4,0)</f>
        <v>0</v>
      </c>
      <c r="BB287" s="378">
        <f>VLOOKUP($B287,'1.วาง งบทดลอง 4 แถว'!$E$5036:$J$5874,5,0)</f>
        <v>0</v>
      </c>
      <c r="BC287" s="379">
        <f>VLOOKUP($B287,'1.วาง งบทดลอง 4 แถว'!$E$5036:$J$5874,6,0)</f>
        <v>0</v>
      </c>
      <c r="BD287" s="380">
        <f t="shared" si="38"/>
        <v>0</v>
      </c>
      <c r="BE287" s="384"/>
      <c r="BF287" s="385"/>
      <c r="BG287" s="385"/>
      <c r="BH287" s="377">
        <f>VLOOKUP($B287,'1.วาง งบทดลอง 4 แถว'!$E$5875:$J$6713,3,0)</f>
        <v>0</v>
      </c>
      <c r="BI287" s="378">
        <f>VLOOKUP($B287,'1.วาง งบทดลอง 4 แถว'!$E$5875:$J$6713,4,0)</f>
        <v>0</v>
      </c>
      <c r="BJ287" s="378">
        <f>VLOOKUP($B287,'1.วาง งบทดลอง 4 แถว'!$E$5875:$J$6713,5,0)</f>
        <v>0</v>
      </c>
      <c r="BK287" s="379">
        <f>VLOOKUP($B287,'1.วาง งบทดลอง 4 แถว'!$E$5875:$J$6713,6,0)</f>
        <v>0</v>
      </c>
      <c r="BL287" s="380">
        <f t="shared" si="39"/>
        <v>0</v>
      </c>
      <c r="BM287" s="385"/>
      <c r="BN287" s="385"/>
      <c r="BO287" s="386"/>
    </row>
    <row r="288" spans="1:67" ht="19.5" customHeight="1">
      <c r="A288" s="374">
        <v>285</v>
      </c>
      <c r="B288" s="375" t="s">
        <v>676</v>
      </c>
      <c r="C288" s="376" t="s">
        <v>2193</v>
      </c>
      <c r="D288" s="377">
        <f>VLOOKUP($B288,'1.วาง งบทดลอง 4 แถว'!$E$2:$J$840,3,0)</f>
        <v>0</v>
      </c>
      <c r="E288" s="378">
        <f>VLOOKUP($B288,'1.วาง งบทดลอง 4 แถว'!$E$2:$J$840,4,0)</f>
        <v>0</v>
      </c>
      <c r="F288" s="378">
        <f>VLOOKUP($B288,'1.วาง งบทดลอง 4 แถว'!$E$2:$J$840,5,0)</f>
        <v>0</v>
      </c>
      <c r="G288" s="379">
        <f>VLOOKUP($B288,'1.วาง งบทดลอง 4 แถว'!$E$2:$J$840,6,0)</f>
        <v>0</v>
      </c>
      <c r="H288" s="380">
        <f t="shared" si="32"/>
        <v>0</v>
      </c>
      <c r="I288" s="384"/>
      <c r="J288" s="385"/>
      <c r="K288" s="385"/>
      <c r="L288" s="377">
        <f>VLOOKUP($B288,'1.วาง งบทดลอง 4 แถว'!$E$841:$J$1679,3,0)</f>
        <v>0</v>
      </c>
      <c r="M288" s="378">
        <f>VLOOKUP($B288,'1.วาง งบทดลอง 4 แถว'!$E$841:$J$1679,4,0)</f>
        <v>0</v>
      </c>
      <c r="N288" s="378">
        <f>VLOOKUP($B288,'1.วาง งบทดลอง 4 แถว'!$E$841:$J$1679,5,0)</f>
        <v>0</v>
      </c>
      <c r="O288" s="379">
        <f>VLOOKUP($B288,'1.วาง งบทดลอง 4 แถว'!$E$841:$J$1679,6,0)</f>
        <v>0</v>
      </c>
      <c r="P288" s="380">
        <f t="shared" si="33"/>
        <v>0</v>
      </c>
      <c r="Q288" s="384"/>
      <c r="R288" s="385"/>
      <c r="S288" s="386"/>
      <c r="T288" s="377">
        <f>VLOOKUP($B288,'1.วาง งบทดลอง 4 แถว'!$E$1680:$J$2518,3,0)</f>
        <v>0</v>
      </c>
      <c r="U288" s="378">
        <f>VLOOKUP($B288,'1.วาง งบทดลอง 4 แถว'!$E$1680:$J$2518,4,0)</f>
        <v>0</v>
      </c>
      <c r="V288" s="378">
        <f>VLOOKUP($B288,'1.วาง งบทดลอง 4 แถว'!$E$1680:$J$2518,5,0)</f>
        <v>0</v>
      </c>
      <c r="W288" s="379">
        <f>VLOOKUP($B288,'1.วาง งบทดลอง 4 แถว'!$E$1680:$J$2518,6,0)</f>
        <v>0</v>
      </c>
      <c r="X288" s="380">
        <f t="shared" si="34"/>
        <v>0</v>
      </c>
      <c r="Y288" s="385"/>
      <c r="Z288" s="385"/>
      <c r="AA288" s="385"/>
      <c r="AB288" s="377">
        <f>VLOOKUP($B288,'1.วาง งบทดลอง 4 แถว'!$E$2519:$J$3357,3,0)</f>
        <v>0</v>
      </c>
      <c r="AC288" s="378">
        <f>VLOOKUP($B288,'1.วาง งบทดลอง 4 แถว'!$E$2519:$J$3357,4,0)</f>
        <v>0</v>
      </c>
      <c r="AD288" s="378">
        <f>VLOOKUP($B288,'1.วาง งบทดลอง 4 แถว'!$E$2519:$J$3357,5,0)</f>
        <v>0</v>
      </c>
      <c r="AE288" s="379">
        <f>VLOOKUP($B288,'1.วาง งบทดลอง 4 แถว'!$E$2519:$J$3357,6,0)</f>
        <v>0</v>
      </c>
      <c r="AF288" s="380">
        <f t="shared" si="35"/>
        <v>0</v>
      </c>
      <c r="AG288" s="384"/>
      <c r="AH288" s="385"/>
      <c r="AI288" s="385"/>
      <c r="AJ288" s="377">
        <f>VLOOKUP($B288,'1.วาง งบทดลอง 4 แถว'!$E$3358:$J$4196,3,0)</f>
        <v>0</v>
      </c>
      <c r="AK288" s="378">
        <f>VLOOKUP($B288,'1.วาง งบทดลอง 4 แถว'!$E$3358:$J$4196,4,0)</f>
        <v>0</v>
      </c>
      <c r="AL288" s="378">
        <f>VLOOKUP($B288,'1.วาง งบทดลอง 4 แถว'!$E$3358:$J$4196,5,0)</f>
        <v>0</v>
      </c>
      <c r="AM288" s="379">
        <f>VLOOKUP($B288,'1.วาง งบทดลอง 4 แถว'!$E$3358:$J$4196,6,0)</f>
        <v>0</v>
      </c>
      <c r="AN288" s="380">
        <f t="shared" si="36"/>
        <v>0</v>
      </c>
      <c r="AO288" s="385"/>
      <c r="AP288" s="385"/>
      <c r="AQ288" s="385"/>
      <c r="AR288" s="377">
        <f>VLOOKUP($B288,'1.วาง งบทดลอง 4 แถว'!$E$4197:$J$5035,3,0)</f>
        <v>0</v>
      </c>
      <c r="AS288" s="378">
        <f>VLOOKUP($B288,'1.วาง งบทดลอง 4 แถว'!$E$4197:$J$5035,4,0)</f>
        <v>0</v>
      </c>
      <c r="AT288" s="378">
        <f>VLOOKUP($B288,'1.วาง งบทดลอง 4 แถว'!$E$4197:$J$5035,5,0)</f>
        <v>0</v>
      </c>
      <c r="AU288" s="379">
        <f>VLOOKUP($B288,'1.วาง งบทดลอง 4 แถว'!$E$4197:$J$5035,6,0)</f>
        <v>0</v>
      </c>
      <c r="AV288" s="380">
        <f t="shared" si="37"/>
        <v>0</v>
      </c>
      <c r="AW288" s="384"/>
      <c r="AX288" s="385"/>
      <c r="AY288" s="385"/>
      <c r="AZ288" s="377">
        <f>VLOOKUP($B288,'1.วาง งบทดลอง 4 แถว'!$E$5036:$J$5874,3,0)</f>
        <v>0</v>
      </c>
      <c r="BA288" s="378">
        <f>VLOOKUP($B288,'1.วาง งบทดลอง 4 แถว'!$E$5036:$J$5874,4,0)</f>
        <v>0</v>
      </c>
      <c r="BB288" s="378">
        <f>VLOOKUP($B288,'1.วาง งบทดลอง 4 แถว'!$E$5036:$J$5874,5,0)</f>
        <v>0</v>
      </c>
      <c r="BC288" s="379">
        <f>VLOOKUP($B288,'1.วาง งบทดลอง 4 แถว'!$E$5036:$J$5874,6,0)</f>
        <v>0</v>
      </c>
      <c r="BD288" s="380">
        <f t="shared" si="38"/>
        <v>0</v>
      </c>
      <c r="BE288" s="384"/>
      <c r="BF288" s="385"/>
      <c r="BG288" s="385"/>
      <c r="BH288" s="377">
        <f>VLOOKUP($B288,'1.วาง งบทดลอง 4 แถว'!$E$5875:$J$6713,3,0)</f>
        <v>0</v>
      </c>
      <c r="BI288" s="378">
        <f>VLOOKUP($B288,'1.วาง งบทดลอง 4 แถว'!$E$5875:$J$6713,4,0)</f>
        <v>0</v>
      </c>
      <c r="BJ288" s="378">
        <f>VLOOKUP($B288,'1.วาง งบทดลอง 4 แถว'!$E$5875:$J$6713,5,0)</f>
        <v>0</v>
      </c>
      <c r="BK288" s="379">
        <f>VLOOKUP($B288,'1.วาง งบทดลอง 4 แถว'!$E$5875:$J$6713,6,0)</f>
        <v>0</v>
      </c>
      <c r="BL288" s="380">
        <f t="shared" si="39"/>
        <v>0</v>
      </c>
      <c r="BM288" s="385"/>
      <c r="BN288" s="385"/>
      <c r="BO288" s="386"/>
    </row>
    <row r="289" spans="1:67" ht="19.5" customHeight="1">
      <c r="A289" s="374">
        <v>286</v>
      </c>
      <c r="B289" s="375" t="s">
        <v>677</v>
      </c>
      <c r="C289" s="376" t="s">
        <v>2194</v>
      </c>
      <c r="D289" s="377">
        <f>VLOOKUP($B289,'1.วาง งบทดลอง 4 แถว'!$E$2:$J$840,3,0)</f>
        <v>0</v>
      </c>
      <c r="E289" s="378">
        <f>VLOOKUP($B289,'1.วาง งบทดลอง 4 แถว'!$E$2:$J$840,4,0)</f>
        <v>0</v>
      </c>
      <c r="F289" s="378">
        <f>VLOOKUP($B289,'1.วาง งบทดลอง 4 แถว'!$E$2:$J$840,5,0)</f>
        <v>0</v>
      </c>
      <c r="G289" s="379">
        <f>VLOOKUP($B289,'1.วาง งบทดลอง 4 แถว'!$E$2:$J$840,6,0)</f>
        <v>0</v>
      </c>
      <c r="H289" s="380">
        <f t="shared" si="32"/>
        <v>0</v>
      </c>
      <c r="I289" s="384"/>
      <c r="J289" s="385"/>
      <c r="K289" s="385"/>
      <c r="L289" s="377">
        <f>VLOOKUP($B289,'1.วาง งบทดลอง 4 แถว'!$E$841:$J$1679,3,0)</f>
        <v>0</v>
      </c>
      <c r="M289" s="378">
        <f>VLOOKUP($B289,'1.วาง งบทดลอง 4 แถว'!$E$841:$J$1679,4,0)</f>
        <v>0</v>
      </c>
      <c r="N289" s="378">
        <f>VLOOKUP($B289,'1.วาง งบทดลอง 4 แถว'!$E$841:$J$1679,5,0)</f>
        <v>0</v>
      </c>
      <c r="O289" s="379">
        <f>VLOOKUP($B289,'1.วาง งบทดลอง 4 แถว'!$E$841:$J$1679,6,0)</f>
        <v>0</v>
      </c>
      <c r="P289" s="380">
        <f t="shared" si="33"/>
        <v>0</v>
      </c>
      <c r="Q289" s="384"/>
      <c r="R289" s="385"/>
      <c r="S289" s="386"/>
      <c r="T289" s="377">
        <f>VLOOKUP($B289,'1.วาง งบทดลอง 4 แถว'!$E$1680:$J$2518,3,0)</f>
        <v>0</v>
      </c>
      <c r="U289" s="378">
        <f>VLOOKUP($B289,'1.วาง งบทดลอง 4 แถว'!$E$1680:$J$2518,4,0)</f>
        <v>0</v>
      </c>
      <c r="V289" s="378">
        <f>VLOOKUP($B289,'1.วาง งบทดลอง 4 แถว'!$E$1680:$J$2518,5,0)</f>
        <v>0</v>
      </c>
      <c r="W289" s="379">
        <f>VLOOKUP($B289,'1.วาง งบทดลอง 4 แถว'!$E$1680:$J$2518,6,0)</f>
        <v>0</v>
      </c>
      <c r="X289" s="380">
        <f t="shared" si="34"/>
        <v>0</v>
      </c>
      <c r="Y289" s="385"/>
      <c r="Z289" s="385"/>
      <c r="AA289" s="385"/>
      <c r="AB289" s="377">
        <f>VLOOKUP($B289,'1.วาง งบทดลอง 4 แถว'!$E$2519:$J$3357,3,0)</f>
        <v>0</v>
      </c>
      <c r="AC289" s="378">
        <f>VLOOKUP($B289,'1.วาง งบทดลอง 4 แถว'!$E$2519:$J$3357,4,0)</f>
        <v>0</v>
      </c>
      <c r="AD289" s="378">
        <f>VLOOKUP($B289,'1.วาง งบทดลอง 4 แถว'!$E$2519:$J$3357,5,0)</f>
        <v>0</v>
      </c>
      <c r="AE289" s="379">
        <f>VLOOKUP($B289,'1.วาง งบทดลอง 4 แถว'!$E$2519:$J$3357,6,0)</f>
        <v>0</v>
      </c>
      <c r="AF289" s="380">
        <f t="shared" si="35"/>
        <v>0</v>
      </c>
      <c r="AG289" s="384"/>
      <c r="AH289" s="385"/>
      <c r="AI289" s="385"/>
      <c r="AJ289" s="377">
        <f>VLOOKUP($B289,'1.วาง งบทดลอง 4 แถว'!$E$3358:$J$4196,3,0)</f>
        <v>0</v>
      </c>
      <c r="AK289" s="378">
        <f>VLOOKUP($B289,'1.วาง งบทดลอง 4 แถว'!$E$3358:$J$4196,4,0)</f>
        <v>0</v>
      </c>
      <c r="AL289" s="378">
        <f>VLOOKUP($B289,'1.วาง งบทดลอง 4 แถว'!$E$3358:$J$4196,5,0)</f>
        <v>0</v>
      </c>
      <c r="AM289" s="379">
        <f>VLOOKUP($B289,'1.วาง งบทดลอง 4 แถว'!$E$3358:$J$4196,6,0)</f>
        <v>0</v>
      </c>
      <c r="AN289" s="380">
        <f t="shared" si="36"/>
        <v>0</v>
      </c>
      <c r="AO289" s="385"/>
      <c r="AP289" s="385"/>
      <c r="AQ289" s="385"/>
      <c r="AR289" s="377">
        <f>VLOOKUP($B289,'1.วาง งบทดลอง 4 แถว'!$E$4197:$J$5035,3,0)</f>
        <v>0</v>
      </c>
      <c r="AS289" s="378">
        <f>VLOOKUP($B289,'1.วาง งบทดลอง 4 แถว'!$E$4197:$J$5035,4,0)</f>
        <v>0</v>
      </c>
      <c r="AT289" s="378">
        <f>VLOOKUP($B289,'1.วาง งบทดลอง 4 แถว'!$E$4197:$J$5035,5,0)</f>
        <v>0</v>
      </c>
      <c r="AU289" s="379">
        <f>VLOOKUP($B289,'1.วาง งบทดลอง 4 แถว'!$E$4197:$J$5035,6,0)</f>
        <v>0</v>
      </c>
      <c r="AV289" s="380">
        <f t="shared" si="37"/>
        <v>0</v>
      </c>
      <c r="AW289" s="384"/>
      <c r="AX289" s="385"/>
      <c r="AY289" s="385"/>
      <c r="AZ289" s="377">
        <f>VLOOKUP($B289,'1.วาง งบทดลอง 4 แถว'!$E$5036:$J$5874,3,0)</f>
        <v>0</v>
      </c>
      <c r="BA289" s="378">
        <f>VLOOKUP($B289,'1.วาง งบทดลอง 4 แถว'!$E$5036:$J$5874,4,0)</f>
        <v>0</v>
      </c>
      <c r="BB289" s="378">
        <f>VLOOKUP($B289,'1.วาง งบทดลอง 4 แถว'!$E$5036:$J$5874,5,0)</f>
        <v>0</v>
      </c>
      <c r="BC289" s="379">
        <f>VLOOKUP($B289,'1.วาง งบทดลอง 4 แถว'!$E$5036:$J$5874,6,0)</f>
        <v>0</v>
      </c>
      <c r="BD289" s="380">
        <f t="shared" si="38"/>
        <v>0</v>
      </c>
      <c r="BE289" s="384"/>
      <c r="BF289" s="385"/>
      <c r="BG289" s="385"/>
      <c r="BH289" s="377">
        <f>VLOOKUP($B289,'1.วาง งบทดลอง 4 แถว'!$E$5875:$J$6713,3,0)</f>
        <v>0</v>
      </c>
      <c r="BI289" s="378">
        <f>VLOOKUP($B289,'1.วาง งบทดลอง 4 แถว'!$E$5875:$J$6713,4,0)</f>
        <v>0</v>
      </c>
      <c r="BJ289" s="378">
        <f>VLOOKUP($B289,'1.วาง งบทดลอง 4 แถว'!$E$5875:$J$6713,5,0)</f>
        <v>0</v>
      </c>
      <c r="BK289" s="379">
        <f>VLOOKUP($B289,'1.วาง งบทดลอง 4 แถว'!$E$5875:$J$6713,6,0)</f>
        <v>0</v>
      </c>
      <c r="BL289" s="380">
        <f t="shared" si="39"/>
        <v>0</v>
      </c>
      <c r="BM289" s="385"/>
      <c r="BN289" s="385"/>
      <c r="BO289" s="386"/>
    </row>
    <row r="290" spans="1:67" ht="19.5" customHeight="1">
      <c r="A290" s="374">
        <v>287</v>
      </c>
      <c r="B290" s="375" t="s">
        <v>678</v>
      </c>
      <c r="C290" s="376" t="s">
        <v>2195</v>
      </c>
      <c r="D290" s="377">
        <f>VLOOKUP($B290,'1.วาง งบทดลอง 4 แถว'!$E$2:$J$840,3,0)</f>
        <v>0</v>
      </c>
      <c r="E290" s="378">
        <f>VLOOKUP($B290,'1.วาง งบทดลอง 4 แถว'!$E$2:$J$840,4,0)</f>
        <v>0</v>
      </c>
      <c r="F290" s="378">
        <f>VLOOKUP($B290,'1.วาง งบทดลอง 4 แถว'!$E$2:$J$840,5,0)</f>
        <v>0</v>
      </c>
      <c r="G290" s="379">
        <f>VLOOKUP($B290,'1.วาง งบทดลอง 4 แถว'!$E$2:$J$840,6,0)</f>
        <v>0</v>
      </c>
      <c r="H290" s="380">
        <f t="shared" si="32"/>
        <v>0</v>
      </c>
      <c r="I290" s="384"/>
      <c r="J290" s="385"/>
      <c r="K290" s="385"/>
      <c r="L290" s="377">
        <f>VLOOKUP($B290,'1.วาง งบทดลอง 4 แถว'!$E$841:$J$1679,3,0)</f>
        <v>0</v>
      </c>
      <c r="M290" s="378">
        <f>VLOOKUP($B290,'1.วาง งบทดลอง 4 แถว'!$E$841:$J$1679,4,0)</f>
        <v>0</v>
      </c>
      <c r="N290" s="378">
        <f>VLOOKUP($B290,'1.วาง งบทดลอง 4 แถว'!$E$841:$J$1679,5,0)</f>
        <v>0</v>
      </c>
      <c r="O290" s="379">
        <f>VLOOKUP($B290,'1.วาง งบทดลอง 4 แถว'!$E$841:$J$1679,6,0)</f>
        <v>0</v>
      </c>
      <c r="P290" s="380">
        <f t="shared" si="33"/>
        <v>0</v>
      </c>
      <c r="Q290" s="384"/>
      <c r="R290" s="385"/>
      <c r="S290" s="386"/>
      <c r="T290" s="377">
        <f>VLOOKUP($B290,'1.วาง งบทดลอง 4 แถว'!$E$1680:$J$2518,3,0)</f>
        <v>0</v>
      </c>
      <c r="U290" s="378">
        <f>VLOOKUP($B290,'1.วาง งบทดลอง 4 แถว'!$E$1680:$J$2518,4,0)</f>
        <v>0</v>
      </c>
      <c r="V290" s="378">
        <f>VLOOKUP($B290,'1.วาง งบทดลอง 4 แถว'!$E$1680:$J$2518,5,0)</f>
        <v>0</v>
      </c>
      <c r="W290" s="379">
        <f>VLOOKUP($B290,'1.วาง งบทดลอง 4 แถว'!$E$1680:$J$2518,6,0)</f>
        <v>0</v>
      </c>
      <c r="X290" s="380">
        <f t="shared" si="34"/>
        <v>0</v>
      </c>
      <c r="Y290" s="385"/>
      <c r="Z290" s="385"/>
      <c r="AA290" s="385"/>
      <c r="AB290" s="377">
        <f>VLOOKUP($B290,'1.วาง งบทดลอง 4 แถว'!$E$2519:$J$3357,3,0)</f>
        <v>0</v>
      </c>
      <c r="AC290" s="378">
        <f>VLOOKUP($B290,'1.วาง งบทดลอง 4 แถว'!$E$2519:$J$3357,4,0)</f>
        <v>0</v>
      </c>
      <c r="AD290" s="378">
        <f>VLOOKUP($B290,'1.วาง งบทดลอง 4 แถว'!$E$2519:$J$3357,5,0)</f>
        <v>0</v>
      </c>
      <c r="AE290" s="379">
        <f>VLOOKUP($B290,'1.วาง งบทดลอง 4 แถว'!$E$2519:$J$3357,6,0)</f>
        <v>0</v>
      </c>
      <c r="AF290" s="380">
        <f t="shared" si="35"/>
        <v>0</v>
      </c>
      <c r="AG290" s="384"/>
      <c r="AH290" s="385"/>
      <c r="AI290" s="385"/>
      <c r="AJ290" s="377">
        <f>VLOOKUP($B290,'1.วาง งบทดลอง 4 แถว'!$E$3358:$J$4196,3,0)</f>
        <v>0</v>
      </c>
      <c r="AK290" s="378">
        <f>VLOOKUP($B290,'1.วาง งบทดลอง 4 แถว'!$E$3358:$J$4196,4,0)</f>
        <v>0</v>
      </c>
      <c r="AL290" s="378">
        <f>VLOOKUP($B290,'1.วาง งบทดลอง 4 แถว'!$E$3358:$J$4196,5,0)</f>
        <v>0</v>
      </c>
      <c r="AM290" s="379">
        <f>VLOOKUP($B290,'1.วาง งบทดลอง 4 แถว'!$E$3358:$J$4196,6,0)</f>
        <v>0</v>
      </c>
      <c r="AN290" s="380">
        <f t="shared" si="36"/>
        <v>0</v>
      </c>
      <c r="AO290" s="385"/>
      <c r="AP290" s="385"/>
      <c r="AQ290" s="385"/>
      <c r="AR290" s="377">
        <f>VLOOKUP($B290,'1.วาง งบทดลอง 4 แถว'!$E$4197:$J$5035,3,0)</f>
        <v>0</v>
      </c>
      <c r="AS290" s="378">
        <f>VLOOKUP($B290,'1.วาง งบทดลอง 4 แถว'!$E$4197:$J$5035,4,0)</f>
        <v>0</v>
      </c>
      <c r="AT290" s="378">
        <f>VLOOKUP($B290,'1.วาง งบทดลอง 4 แถว'!$E$4197:$J$5035,5,0)</f>
        <v>0</v>
      </c>
      <c r="AU290" s="379">
        <f>VLOOKUP($B290,'1.วาง งบทดลอง 4 แถว'!$E$4197:$J$5035,6,0)</f>
        <v>0</v>
      </c>
      <c r="AV290" s="380">
        <f t="shared" si="37"/>
        <v>0</v>
      </c>
      <c r="AW290" s="384"/>
      <c r="AX290" s="385"/>
      <c r="AY290" s="385"/>
      <c r="AZ290" s="377">
        <f>VLOOKUP($B290,'1.วาง งบทดลอง 4 แถว'!$E$5036:$J$5874,3,0)</f>
        <v>0</v>
      </c>
      <c r="BA290" s="378">
        <f>VLOOKUP($B290,'1.วาง งบทดลอง 4 แถว'!$E$5036:$J$5874,4,0)</f>
        <v>0</v>
      </c>
      <c r="BB290" s="378">
        <f>VLOOKUP($B290,'1.วาง งบทดลอง 4 แถว'!$E$5036:$J$5874,5,0)</f>
        <v>0</v>
      </c>
      <c r="BC290" s="379">
        <f>VLOOKUP($B290,'1.วาง งบทดลอง 4 แถว'!$E$5036:$J$5874,6,0)</f>
        <v>0</v>
      </c>
      <c r="BD290" s="380">
        <f t="shared" si="38"/>
        <v>0</v>
      </c>
      <c r="BE290" s="384"/>
      <c r="BF290" s="385"/>
      <c r="BG290" s="385"/>
      <c r="BH290" s="377">
        <f>VLOOKUP($B290,'1.วาง งบทดลอง 4 แถว'!$E$5875:$J$6713,3,0)</f>
        <v>0</v>
      </c>
      <c r="BI290" s="378">
        <f>VLOOKUP($B290,'1.วาง งบทดลอง 4 แถว'!$E$5875:$J$6713,4,0)</f>
        <v>0</v>
      </c>
      <c r="BJ290" s="378">
        <f>VLOOKUP($B290,'1.วาง งบทดลอง 4 แถว'!$E$5875:$J$6713,5,0)</f>
        <v>0</v>
      </c>
      <c r="BK290" s="379">
        <f>VLOOKUP($B290,'1.วาง งบทดลอง 4 แถว'!$E$5875:$J$6713,6,0)</f>
        <v>0</v>
      </c>
      <c r="BL290" s="380">
        <f t="shared" si="39"/>
        <v>0</v>
      </c>
      <c r="BM290" s="385"/>
      <c r="BN290" s="385"/>
      <c r="BO290" s="386"/>
    </row>
    <row r="291" spans="1:67" ht="19.5" customHeight="1">
      <c r="A291" s="374">
        <v>288</v>
      </c>
      <c r="B291" s="375" t="s">
        <v>679</v>
      </c>
      <c r="C291" s="376" t="s">
        <v>2196</v>
      </c>
      <c r="D291" s="377">
        <f>VLOOKUP($B291,'1.วาง งบทดลอง 4 แถว'!$E$2:$J$840,3,0)</f>
        <v>0</v>
      </c>
      <c r="E291" s="378">
        <f>VLOOKUP($B291,'1.วาง งบทดลอง 4 แถว'!$E$2:$J$840,4,0)</f>
        <v>0</v>
      </c>
      <c r="F291" s="378">
        <f>VLOOKUP($B291,'1.วาง งบทดลอง 4 แถว'!$E$2:$J$840,5,0)</f>
        <v>0</v>
      </c>
      <c r="G291" s="379">
        <f>VLOOKUP($B291,'1.วาง งบทดลอง 4 แถว'!$E$2:$J$840,6,0)</f>
        <v>0</v>
      </c>
      <c r="H291" s="380">
        <f t="shared" si="32"/>
        <v>0</v>
      </c>
      <c r="I291" s="384"/>
      <c r="J291" s="385"/>
      <c r="K291" s="385"/>
      <c r="L291" s="377">
        <f>VLOOKUP($B291,'1.วาง งบทดลอง 4 แถว'!$E$841:$J$1679,3,0)</f>
        <v>0</v>
      </c>
      <c r="M291" s="378">
        <f>VLOOKUP($B291,'1.วาง งบทดลอง 4 แถว'!$E$841:$J$1679,4,0)</f>
        <v>0</v>
      </c>
      <c r="N291" s="378">
        <f>VLOOKUP($B291,'1.วาง งบทดลอง 4 แถว'!$E$841:$J$1679,5,0)</f>
        <v>0</v>
      </c>
      <c r="O291" s="379">
        <f>VLOOKUP($B291,'1.วาง งบทดลอง 4 แถว'!$E$841:$J$1679,6,0)</f>
        <v>0</v>
      </c>
      <c r="P291" s="380">
        <f t="shared" si="33"/>
        <v>0</v>
      </c>
      <c r="Q291" s="384"/>
      <c r="R291" s="385"/>
      <c r="S291" s="386"/>
      <c r="T291" s="377">
        <f>VLOOKUP($B291,'1.วาง งบทดลอง 4 แถว'!$E$1680:$J$2518,3,0)</f>
        <v>0</v>
      </c>
      <c r="U291" s="378">
        <f>VLOOKUP($B291,'1.วาง งบทดลอง 4 แถว'!$E$1680:$J$2518,4,0)</f>
        <v>0</v>
      </c>
      <c r="V291" s="378">
        <f>VLOOKUP($B291,'1.วาง งบทดลอง 4 แถว'!$E$1680:$J$2518,5,0)</f>
        <v>0</v>
      </c>
      <c r="W291" s="379">
        <f>VLOOKUP($B291,'1.วาง งบทดลอง 4 แถว'!$E$1680:$J$2518,6,0)</f>
        <v>0</v>
      </c>
      <c r="X291" s="380">
        <f t="shared" si="34"/>
        <v>0</v>
      </c>
      <c r="Y291" s="385"/>
      <c r="Z291" s="385"/>
      <c r="AA291" s="385"/>
      <c r="AB291" s="377">
        <f>VLOOKUP($B291,'1.วาง งบทดลอง 4 แถว'!$E$2519:$J$3357,3,0)</f>
        <v>0</v>
      </c>
      <c r="AC291" s="378">
        <f>VLOOKUP($B291,'1.วาง งบทดลอง 4 แถว'!$E$2519:$J$3357,4,0)</f>
        <v>0</v>
      </c>
      <c r="AD291" s="378">
        <f>VLOOKUP($B291,'1.วาง งบทดลอง 4 แถว'!$E$2519:$J$3357,5,0)</f>
        <v>0</v>
      </c>
      <c r="AE291" s="379">
        <f>VLOOKUP($B291,'1.วาง งบทดลอง 4 แถว'!$E$2519:$J$3357,6,0)</f>
        <v>0</v>
      </c>
      <c r="AF291" s="380">
        <f t="shared" si="35"/>
        <v>0</v>
      </c>
      <c r="AG291" s="384"/>
      <c r="AH291" s="385"/>
      <c r="AI291" s="385"/>
      <c r="AJ291" s="377">
        <f>VLOOKUP($B291,'1.วาง งบทดลอง 4 แถว'!$E$3358:$J$4196,3,0)</f>
        <v>0</v>
      </c>
      <c r="AK291" s="378">
        <f>VLOOKUP($B291,'1.วาง งบทดลอง 4 แถว'!$E$3358:$J$4196,4,0)</f>
        <v>0</v>
      </c>
      <c r="AL291" s="378">
        <f>VLOOKUP($B291,'1.วาง งบทดลอง 4 แถว'!$E$3358:$J$4196,5,0)</f>
        <v>0</v>
      </c>
      <c r="AM291" s="379">
        <f>VLOOKUP($B291,'1.วาง งบทดลอง 4 แถว'!$E$3358:$J$4196,6,0)</f>
        <v>0</v>
      </c>
      <c r="AN291" s="380">
        <f t="shared" si="36"/>
        <v>0</v>
      </c>
      <c r="AO291" s="385"/>
      <c r="AP291" s="385"/>
      <c r="AQ291" s="385"/>
      <c r="AR291" s="377">
        <f>VLOOKUP($B291,'1.วาง งบทดลอง 4 แถว'!$E$4197:$J$5035,3,0)</f>
        <v>0</v>
      </c>
      <c r="AS291" s="378">
        <f>VLOOKUP($B291,'1.วาง งบทดลอง 4 แถว'!$E$4197:$J$5035,4,0)</f>
        <v>0</v>
      </c>
      <c r="AT291" s="378">
        <f>VLOOKUP($B291,'1.วาง งบทดลอง 4 แถว'!$E$4197:$J$5035,5,0)</f>
        <v>0</v>
      </c>
      <c r="AU291" s="379">
        <f>VLOOKUP($B291,'1.วาง งบทดลอง 4 แถว'!$E$4197:$J$5035,6,0)</f>
        <v>0</v>
      </c>
      <c r="AV291" s="380">
        <f t="shared" si="37"/>
        <v>0</v>
      </c>
      <c r="AW291" s="384"/>
      <c r="AX291" s="385"/>
      <c r="AY291" s="385"/>
      <c r="AZ291" s="377">
        <f>VLOOKUP($B291,'1.วาง งบทดลอง 4 แถว'!$E$5036:$J$5874,3,0)</f>
        <v>0</v>
      </c>
      <c r="BA291" s="378">
        <f>VLOOKUP($B291,'1.วาง งบทดลอง 4 แถว'!$E$5036:$J$5874,4,0)</f>
        <v>0</v>
      </c>
      <c r="BB291" s="378">
        <f>VLOOKUP($B291,'1.วาง งบทดลอง 4 แถว'!$E$5036:$J$5874,5,0)</f>
        <v>0</v>
      </c>
      <c r="BC291" s="379">
        <f>VLOOKUP($B291,'1.วาง งบทดลอง 4 แถว'!$E$5036:$J$5874,6,0)</f>
        <v>0</v>
      </c>
      <c r="BD291" s="380">
        <f t="shared" si="38"/>
        <v>0</v>
      </c>
      <c r="BE291" s="384"/>
      <c r="BF291" s="385"/>
      <c r="BG291" s="385"/>
      <c r="BH291" s="377">
        <f>VLOOKUP($B291,'1.วาง งบทดลอง 4 แถว'!$E$5875:$J$6713,3,0)</f>
        <v>0</v>
      </c>
      <c r="BI291" s="378">
        <f>VLOOKUP($B291,'1.วาง งบทดลอง 4 แถว'!$E$5875:$J$6713,4,0)</f>
        <v>0</v>
      </c>
      <c r="BJ291" s="378">
        <f>VLOOKUP($B291,'1.วาง งบทดลอง 4 แถว'!$E$5875:$J$6713,5,0)</f>
        <v>0</v>
      </c>
      <c r="BK291" s="379">
        <f>VLOOKUP($B291,'1.วาง งบทดลอง 4 แถว'!$E$5875:$J$6713,6,0)</f>
        <v>0</v>
      </c>
      <c r="BL291" s="380">
        <f t="shared" si="39"/>
        <v>0</v>
      </c>
      <c r="BM291" s="385"/>
      <c r="BN291" s="385"/>
      <c r="BO291" s="386"/>
    </row>
    <row r="292" spans="1:67" ht="19.5" customHeight="1">
      <c r="A292" s="374">
        <v>289</v>
      </c>
      <c r="B292" s="375" t="s">
        <v>680</v>
      </c>
      <c r="C292" s="376" t="s">
        <v>2197</v>
      </c>
      <c r="D292" s="377">
        <f>VLOOKUP($B292,'1.วาง งบทดลอง 4 แถว'!$E$2:$J$840,3,0)</f>
        <v>0</v>
      </c>
      <c r="E292" s="378">
        <f>VLOOKUP($B292,'1.วาง งบทดลอง 4 แถว'!$E$2:$J$840,4,0)</f>
        <v>0</v>
      </c>
      <c r="F292" s="378">
        <f>VLOOKUP($B292,'1.วาง งบทดลอง 4 แถว'!$E$2:$J$840,5,0)</f>
        <v>0</v>
      </c>
      <c r="G292" s="379">
        <f>VLOOKUP($B292,'1.วาง งบทดลอง 4 แถว'!$E$2:$J$840,6,0)</f>
        <v>0</v>
      </c>
      <c r="H292" s="380">
        <f t="shared" si="32"/>
        <v>0</v>
      </c>
      <c r="I292" s="384"/>
      <c r="J292" s="385"/>
      <c r="K292" s="385"/>
      <c r="L292" s="377">
        <f>VLOOKUP($B292,'1.วาง งบทดลอง 4 แถว'!$E$841:$J$1679,3,0)</f>
        <v>0</v>
      </c>
      <c r="M292" s="378">
        <f>VLOOKUP($B292,'1.วาง งบทดลอง 4 แถว'!$E$841:$J$1679,4,0)</f>
        <v>0</v>
      </c>
      <c r="N292" s="378">
        <f>VLOOKUP($B292,'1.วาง งบทดลอง 4 แถว'!$E$841:$J$1679,5,0)</f>
        <v>0</v>
      </c>
      <c r="O292" s="379">
        <f>VLOOKUP($B292,'1.วาง งบทดลอง 4 แถว'!$E$841:$J$1679,6,0)</f>
        <v>0</v>
      </c>
      <c r="P292" s="380">
        <f t="shared" si="33"/>
        <v>0</v>
      </c>
      <c r="Q292" s="384"/>
      <c r="R292" s="385"/>
      <c r="S292" s="386"/>
      <c r="T292" s="377">
        <f>VLOOKUP($B292,'1.วาง งบทดลอง 4 แถว'!$E$1680:$J$2518,3,0)</f>
        <v>0</v>
      </c>
      <c r="U292" s="378">
        <f>VLOOKUP($B292,'1.วาง งบทดลอง 4 แถว'!$E$1680:$J$2518,4,0)</f>
        <v>0</v>
      </c>
      <c r="V292" s="378">
        <f>VLOOKUP($B292,'1.วาง งบทดลอง 4 แถว'!$E$1680:$J$2518,5,0)</f>
        <v>0</v>
      </c>
      <c r="W292" s="379">
        <f>VLOOKUP($B292,'1.วาง งบทดลอง 4 แถว'!$E$1680:$J$2518,6,0)</f>
        <v>0</v>
      </c>
      <c r="X292" s="380">
        <f t="shared" si="34"/>
        <v>0</v>
      </c>
      <c r="Y292" s="385"/>
      <c r="Z292" s="385"/>
      <c r="AA292" s="385"/>
      <c r="AB292" s="377">
        <f>VLOOKUP($B292,'1.วาง งบทดลอง 4 แถว'!$E$2519:$J$3357,3,0)</f>
        <v>0</v>
      </c>
      <c r="AC292" s="378">
        <f>VLOOKUP($B292,'1.วาง งบทดลอง 4 แถว'!$E$2519:$J$3357,4,0)</f>
        <v>0</v>
      </c>
      <c r="AD292" s="378">
        <f>VLOOKUP($B292,'1.วาง งบทดลอง 4 แถว'!$E$2519:$J$3357,5,0)</f>
        <v>0</v>
      </c>
      <c r="AE292" s="379">
        <f>VLOOKUP($B292,'1.วาง งบทดลอง 4 แถว'!$E$2519:$J$3357,6,0)</f>
        <v>0</v>
      </c>
      <c r="AF292" s="380">
        <f t="shared" si="35"/>
        <v>0</v>
      </c>
      <c r="AG292" s="384"/>
      <c r="AH292" s="385"/>
      <c r="AI292" s="385"/>
      <c r="AJ292" s="377">
        <f>VLOOKUP($B292,'1.วาง งบทดลอง 4 แถว'!$E$3358:$J$4196,3,0)</f>
        <v>0</v>
      </c>
      <c r="AK292" s="378">
        <f>VLOOKUP($B292,'1.วาง งบทดลอง 4 แถว'!$E$3358:$J$4196,4,0)</f>
        <v>0</v>
      </c>
      <c r="AL292" s="378">
        <f>VLOOKUP($B292,'1.วาง งบทดลอง 4 แถว'!$E$3358:$J$4196,5,0)</f>
        <v>0</v>
      </c>
      <c r="AM292" s="379">
        <f>VLOOKUP($B292,'1.วาง งบทดลอง 4 แถว'!$E$3358:$J$4196,6,0)</f>
        <v>0</v>
      </c>
      <c r="AN292" s="380">
        <f t="shared" si="36"/>
        <v>0</v>
      </c>
      <c r="AO292" s="385"/>
      <c r="AP292" s="385"/>
      <c r="AQ292" s="385"/>
      <c r="AR292" s="377">
        <f>VLOOKUP($B292,'1.วาง งบทดลอง 4 แถว'!$E$4197:$J$5035,3,0)</f>
        <v>0</v>
      </c>
      <c r="AS292" s="378">
        <f>VLOOKUP($B292,'1.วาง งบทดลอง 4 แถว'!$E$4197:$J$5035,4,0)</f>
        <v>0</v>
      </c>
      <c r="AT292" s="378">
        <f>VLOOKUP($B292,'1.วาง งบทดลอง 4 แถว'!$E$4197:$J$5035,5,0)</f>
        <v>0</v>
      </c>
      <c r="AU292" s="379">
        <f>VLOOKUP($B292,'1.วาง งบทดลอง 4 แถว'!$E$4197:$J$5035,6,0)</f>
        <v>0</v>
      </c>
      <c r="AV292" s="380">
        <f t="shared" si="37"/>
        <v>0</v>
      </c>
      <c r="AW292" s="384"/>
      <c r="AX292" s="385"/>
      <c r="AY292" s="385"/>
      <c r="AZ292" s="377">
        <f>VLOOKUP($B292,'1.วาง งบทดลอง 4 แถว'!$E$5036:$J$5874,3,0)</f>
        <v>0</v>
      </c>
      <c r="BA292" s="378">
        <f>VLOOKUP($B292,'1.วาง งบทดลอง 4 แถว'!$E$5036:$J$5874,4,0)</f>
        <v>0</v>
      </c>
      <c r="BB292" s="378">
        <f>VLOOKUP($B292,'1.วาง งบทดลอง 4 แถว'!$E$5036:$J$5874,5,0)</f>
        <v>0</v>
      </c>
      <c r="BC292" s="379">
        <f>VLOOKUP($B292,'1.วาง งบทดลอง 4 แถว'!$E$5036:$J$5874,6,0)</f>
        <v>0</v>
      </c>
      <c r="BD292" s="380">
        <f t="shared" si="38"/>
        <v>0</v>
      </c>
      <c r="BE292" s="384"/>
      <c r="BF292" s="385"/>
      <c r="BG292" s="385"/>
      <c r="BH292" s="377">
        <f>VLOOKUP($B292,'1.วาง งบทดลอง 4 แถว'!$E$5875:$J$6713,3,0)</f>
        <v>0</v>
      </c>
      <c r="BI292" s="378">
        <f>VLOOKUP($B292,'1.วาง งบทดลอง 4 แถว'!$E$5875:$J$6713,4,0)</f>
        <v>0</v>
      </c>
      <c r="BJ292" s="378">
        <f>VLOOKUP($B292,'1.วาง งบทดลอง 4 แถว'!$E$5875:$J$6713,5,0)</f>
        <v>0</v>
      </c>
      <c r="BK292" s="379">
        <f>VLOOKUP($B292,'1.วาง งบทดลอง 4 แถว'!$E$5875:$J$6713,6,0)</f>
        <v>0</v>
      </c>
      <c r="BL292" s="380">
        <f t="shared" si="39"/>
        <v>0</v>
      </c>
      <c r="BM292" s="385"/>
      <c r="BN292" s="385"/>
      <c r="BO292" s="386"/>
    </row>
    <row r="293" spans="1:67" ht="19.5" customHeight="1">
      <c r="A293" s="374">
        <v>290</v>
      </c>
      <c r="B293" s="375" t="s">
        <v>1943</v>
      </c>
      <c r="C293" s="376" t="s">
        <v>1940</v>
      </c>
      <c r="D293" s="377">
        <f>VLOOKUP($B293,'1.วาง งบทดลอง 4 แถว'!$E$2:$J$840,3,0)</f>
        <v>0</v>
      </c>
      <c r="E293" s="378">
        <f>VLOOKUP($B293,'1.วาง งบทดลอง 4 แถว'!$E$2:$J$840,4,0)</f>
        <v>0</v>
      </c>
      <c r="F293" s="378">
        <f>VLOOKUP($B293,'1.วาง งบทดลอง 4 แถว'!$E$2:$J$840,5,0)</f>
        <v>0</v>
      </c>
      <c r="G293" s="379">
        <f>VLOOKUP($B293,'1.วาง งบทดลอง 4 แถว'!$E$2:$J$840,6,0)</f>
        <v>0</v>
      </c>
      <c r="H293" s="380">
        <f t="shared" si="32"/>
        <v>0</v>
      </c>
      <c r="I293" s="384"/>
      <c r="J293" s="385"/>
      <c r="K293" s="385"/>
      <c r="L293" s="377">
        <f>VLOOKUP($B293,'1.วาง งบทดลอง 4 แถว'!$E$841:$J$1679,3,0)</f>
        <v>0</v>
      </c>
      <c r="M293" s="378">
        <f>VLOOKUP($B293,'1.วาง งบทดลอง 4 แถว'!$E$841:$J$1679,4,0)</f>
        <v>0</v>
      </c>
      <c r="N293" s="378">
        <f>VLOOKUP($B293,'1.วาง งบทดลอง 4 แถว'!$E$841:$J$1679,5,0)</f>
        <v>0</v>
      </c>
      <c r="O293" s="379">
        <f>VLOOKUP($B293,'1.วาง งบทดลอง 4 แถว'!$E$841:$J$1679,6,0)</f>
        <v>0</v>
      </c>
      <c r="P293" s="380">
        <f t="shared" si="33"/>
        <v>0</v>
      </c>
      <c r="Q293" s="384"/>
      <c r="R293" s="385"/>
      <c r="S293" s="386"/>
      <c r="T293" s="377">
        <f>VLOOKUP($B293,'1.วาง งบทดลอง 4 แถว'!$E$1680:$J$2518,3,0)</f>
        <v>0</v>
      </c>
      <c r="U293" s="378">
        <f>VLOOKUP($B293,'1.วาง งบทดลอง 4 แถว'!$E$1680:$J$2518,4,0)</f>
        <v>0</v>
      </c>
      <c r="V293" s="378">
        <f>VLOOKUP($B293,'1.วาง งบทดลอง 4 แถว'!$E$1680:$J$2518,5,0)</f>
        <v>0</v>
      </c>
      <c r="W293" s="379">
        <f>VLOOKUP($B293,'1.วาง งบทดลอง 4 แถว'!$E$1680:$J$2518,6,0)</f>
        <v>0</v>
      </c>
      <c r="X293" s="380">
        <f t="shared" si="34"/>
        <v>0</v>
      </c>
      <c r="Y293" s="385"/>
      <c r="Z293" s="385"/>
      <c r="AA293" s="385"/>
      <c r="AB293" s="377">
        <f>VLOOKUP($B293,'1.วาง งบทดลอง 4 แถว'!$E$2519:$J$3357,3,0)</f>
        <v>0</v>
      </c>
      <c r="AC293" s="378">
        <f>VLOOKUP($B293,'1.วาง งบทดลอง 4 แถว'!$E$2519:$J$3357,4,0)</f>
        <v>0</v>
      </c>
      <c r="AD293" s="378">
        <f>VLOOKUP($B293,'1.วาง งบทดลอง 4 แถว'!$E$2519:$J$3357,5,0)</f>
        <v>0</v>
      </c>
      <c r="AE293" s="379">
        <f>VLOOKUP($B293,'1.วาง งบทดลอง 4 แถว'!$E$2519:$J$3357,6,0)</f>
        <v>0</v>
      </c>
      <c r="AF293" s="380">
        <f t="shared" si="35"/>
        <v>0</v>
      </c>
      <c r="AG293" s="384"/>
      <c r="AH293" s="385"/>
      <c r="AI293" s="385"/>
      <c r="AJ293" s="377">
        <f>VLOOKUP($B293,'1.วาง งบทดลอง 4 แถว'!$E$3358:$J$4196,3,0)</f>
        <v>0</v>
      </c>
      <c r="AK293" s="378">
        <f>VLOOKUP($B293,'1.วาง งบทดลอง 4 แถว'!$E$3358:$J$4196,4,0)</f>
        <v>0</v>
      </c>
      <c r="AL293" s="378">
        <f>VLOOKUP($B293,'1.วาง งบทดลอง 4 แถว'!$E$3358:$J$4196,5,0)</f>
        <v>0</v>
      </c>
      <c r="AM293" s="379">
        <f>VLOOKUP($B293,'1.วาง งบทดลอง 4 แถว'!$E$3358:$J$4196,6,0)</f>
        <v>0</v>
      </c>
      <c r="AN293" s="380">
        <f t="shared" si="36"/>
        <v>0</v>
      </c>
      <c r="AO293" s="385"/>
      <c r="AP293" s="385"/>
      <c r="AQ293" s="385"/>
      <c r="AR293" s="377">
        <f>VLOOKUP($B293,'1.วาง งบทดลอง 4 แถว'!$E$4197:$J$5035,3,0)</f>
        <v>0</v>
      </c>
      <c r="AS293" s="378">
        <f>VLOOKUP($B293,'1.วาง งบทดลอง 4 แถว'!$E$4197:$J$5035,4,0)</f>
        <v>0</v>
      </c>
      <c r="AT293" s="378">
        <f>VLOOKUP($B293,'1.วาง งบทดลอง 4 แถว'!$E$4197:$J$5035,5,0)</f>
        <v>0</v>
      </c>
      <c r="AU293" s="379">
        <f>VLOOKUP($B293,'1.วาง งบทดลอง 4 แถว'!$E$4197:$J$5035,6,0)</f>
        <v>0</v>
      </c>
      <c r="AV293" s="380">
        <f t="shared" si="37"/>
        <v>0</v>
      </c>
      <c r="AW293" s="384"/>
      <c r="AX293" s="385"/>
      <c r="AY293" s="385"/>
      <c r="AZ293" s="377">
        <f>VLOOKUP($B293,'1.วาง งบทดลอง 4 แถว'!$E$5036:$J$5874,3,0)</f>
        <v>0</v>
      </c>
      <c r="BA293" s="378">
        <f>VLOOKUP($B293,'1.วาง งบทดลอง 4 แถว'!$E$5036:$J$5874,4,0)</f>
        <v>0</v>
      </c>
      <c r="BB293" s="378">
        <f>VLOOKUP($B293,'1.วาง งบทดลอง 4 แถว'!$E$5036:$J$5874,5,0)</f>
        <v>0</v>
      </c>
      <c r="BC293" s="379">
        <f>VLOOKUP($B293,'1.วาง งบทดลอง 4 แถว'!$E$5036:$J$5874,6,0)</f>
        <v>0</v>
      </c>
      <c r="BD293" s="380">
        <f t="shared" si="38"/>
        <v>0</v>
      </c>
      <c r="BE293" s="384"/>
      <c r="BF293" s="385"/>
      <c r="BG293" s="385"/>
      <c r="BH293" s="377">
        <f>VLOOKUP($B293,'1.วาง งบทดลอง 4 แถว'!$E$5875:$J$6713,3,0)</f>
        <v>0</v>
      </c>
      <c r="BI293" s="378">
        <f>VLOOKUP($B293,'1.วาง งบทดลอง 4 แถว'!$E$5875:$J$6713,4,0)</f>
        <v>0</v>
      </c>
      <c r="BJ293" s="378">
        <f>VLOOKUP($B293,'1.วาง งบทดลอง 4 แถว'!$E$5875:$J$6713,5,0)</f>
        <v>0</v>
      </c>
      <c r="BK293" s="379">
        <f>VLOOKUP($B293,'1.วาง งบทดลอง 4 แถว'!$E$5875:$J$6713,6,0)</f>
        <v>0</v>
      </c>
      <c r="BL293" s="380">
        <f t="shared" si="39"/>
        <v>0</v>
      </c>
      <c r="BM293" s="385"/>
      <c r="BN293" s="385"/>
      <c r="BO293" s="386"/>
    </row>
    <row r="294" spans="1:67" ht="19.5" customHeight="1">
      <c r="A294" s="374">
        <v>291</v>
      </c>
      <c r="B294" s="375" t="s">
        <v>1944</v>
      </c>
      <c r="C294" s="376" t="s">
        <v>2198</v>
      </c>
      <c r="D294" s="377">
        <f>VLOOKUP($B294,'1.วาง งบทดลอง 4 แถว'!$E$2:$J$840,3,0)</f>
        <v>0</v>
      </c>
      <c r="E294" s="378">
        <f>VLOOKUP($B294,'1.วาง งบทดลอง 4 แถว'!$E$2:$J$840,4,0)</f>
        <v>0</v>
      </c>
      <c r="F294" s="378">
        <f>VLOOKUP($B294,'1.วาง งบทดลอง 4 แถว'!$E$2:$J$840,5,0)</f>
        <v>0</v>
      </c>
      <c r="G294" s="379">
        <f>VLOOKUP($B294,'1.วาง งบทดลอง 4 แถว'!$E$2:$J$840,6,0)</f>
        <v>0</v>
      </c>
      <c r="H294" s="380">
        <f t="shared" si="32"/>
        <v>0</v>
      </c>
      <c r="I294" s="384"/>
      <c r="J294" s="385"/>
      <c r="K294" s="385"/>
      <c r="L294" s="377">
        <f>VLOOKUP($B294,'1.วาง งบทดลอง 4 แถว'!$E$841:$J$1679,3,0)</f>
        <v>0</v>
      </c>
      <c r="M294" s="378">
        <f>VLOOKUP($B294,'1.วาง งบทดลอง 4 แถว'!$E$841:$J$1679,4,0)</f>
        <v>0</v>
      </c>
      <c r="N294" s="378">
        <f>VLOOKUP($B294,'1.วาง งบทดลอง 4 แถว'!$E$841:$J$1679,5,0)</f>
        <v>0</v>
      </c>
      <c r="O294" s="379">
        <f>VLOOKUP($B294,'1.วาง งบทดลอง 4 แถว'!$E$841:$J$1679,6,0)</f>
        <v>0</v>
      </c>
      <c r="P294" s="380">
        <f t="shared" si="33"/>
        <v>0</v>
      </c>
      <c r="Q294" s="384"/>
      <c r="R294" s="385"/>
      <c r="S294" s="386"/>
      <c r="T294" s="377">
        <f>VLOOKUP($B294,'1.วาง งบทดลอง 4 แถว'!$E$1680:$J$2518,3,0)</f>
        <v>0</v>
      </c>
      <c r="U294" s="378">
        <f>VLOOKUP($B294,'1.วาง งบทดลอง 4 แถว'!$E$1680:$J$2518,4,0)</f>
        <v>0</v>
      </c>
      <c r="V294" s="378">
        <f>VLOOKUP($B294,'1.วาง งบทดลอง 4 แถว'!$E$1680:$J$2518,5,0)</f>
        <v>0</v>
      </c>
      <c r="W294" s="379">
        <f>VLOOKUP($B294,'1.วาง งบทดลอง 4 แถว'!$E$1680:$J$2518,6,0)</f>
        <v>0</v>
      </c>
      <c r="X294" s="380">
        <f t="shared" si="34"/>
        <v>0</v>
      </c>
      <c r="Y294" s="385"/>
      <c r="Z294" s="385"/>
      <c r="AA294" s="385"/>
      <c r="AB294" s="377">
        <f>VLOOKUP($B294,'1.วาง งบทดลอง 4 แถว'!$E$2519:$J$3357,3,0)</f>
        <v>0</v>
      </c>
      <c r="AC294" s="378">
        <f>VLOOKUP($B294,'1.วาง งบทดลอง 4 แถว'!$E$2519:$J$3357,4,0)</f>
        <v>0</v>
      </c>
      <c r="AD294" s="378">
        <f>VLOOKUP($B294,'1.วาง งบทดลอง 4 แถว'!$E$2519:$J$3357,5,0)</f>
        <v>0</v>
      </c>
      <c r="AE294" s="379">
        <f>VLOOKUP($B294,'1.วาง งบทดลอง 4 แถว'!$E$2519:$J$3357,6,0)</f>
        <v>0</v>
      </c>
      <c r="AF294" s="380">
        <f t="shared" si="35"/>
        <v>0</v>
      </c>
      <c r="AG294" s="384"/>
      <c r="AH294" s="385"/>
      <c r="AI294" s="385"/>
      <c r="AJ294" s="377">
        <f>VLOOKUP($B294,'1.วาง งบทดลอง 4 แถว'!$E$3358:$J$4196,3,0)</f>
        <v>0</v>
      </c>
      <c r="AK294" s="378">
        <f>VLOOKUP($B294,'1.วาง งบทดลอง 4 แถว'!$E$3358:$J$4196,4,0)</f>
        <v>0</v>
      </c>
      <c r="AL294" s="378">
        <f>VLOOKUP($B294,'1.วาง งบทดลอง 4 แถว'!$E$3358:$J$4196,5,0)</f>
        <v>0</v>
      </c>
      <c r="AM294" s="379">
        <f>VLOOKUP($B294,'1.วาง งบทดลอง 4 แถว'!$E$3358:$J$4196,6,0)</f>
        <v>0</v>
      </c>
      <c r="AN294" s="380">
        <f t="shared" si="36"/>
        <v>0</v>
      </c>
      <c r="AO294" s="385"/>
      <c r="AP294" s="385"/>
      <c r="AQ294" s="385"/>
      <c r="AR294" s="377">
        <f>VLOOKUP($B294,'1.วาง งบทดลอง 4 แถว'!$E$4197:$J$5035,3,0)</f>
        <v>0</v>
      </c>
      <c r="AS294" s="378">
        <f>VLOOKUP($B294,'1.วาง งบทดลอง 4 แถว'!$E$4197:$J$5035,4,0)</f>
        <v>0</v>
      </c>
      <c r="AT294" s="378">
        <f>VLOOKUP($B294,'1.วาง งบทดลอง 4 แถว'!$E$4197:$J$5035,5,0)</f>
        <v>0</v>
      </c>
      <c r="AU294" s="379">
        <f>VLOOKUP($B294,'1.วาง งบทดลอง 4 แถว'!$E$4197:$J$5035,6,0)</f>
        <v>0</v>
      </c>
      <c r="AV294" s="380">
        <f t="shared" si="37"/>
        <v>0</v>
      </c>
      <c r="AW294" s="384"/>
      <c r="AX294" s="385"/>
      <c r="AY294" s="385"/>
      <c r="AZ294" s="377">
        <f>VLOOKUP($B294,'1.วาง งบทดลอง 4 แถว'!$E$5036:$J$5874,3,0)</f>
        <v>0</v>
      </c>
      <c r="BA294" s="378">
        <f>VLOOKUP($B294,'1.วาง งบทดลอง 4 แถว'!$E$5036:$J$5874,4,0)</f>
        <v>0</v>
      </c>
      <c r="BB294" s="378">
        <f>VLOOKUP($B294,'1.วาง งบทดลอง 4 แถว'!$E$5036:$J$5874,5,0)</f>
        <v>0</v>
      </c>
      <c r="BC294" s="379">
        <f>VLOOKUP($B294,'1.วาง งบทดลอง 4 แถว'!$E$5036:$J$5874,6,0)</f>
        <v>0</v>
      </c>
      <c r="BD294" s="380">
        <f t="shared" si="38"/>
        <v>0</v>
      </c>
      <c r="BE294" s="384"/>
      <c r="BF294" s="385"/>
      <c r="BG294" s="385"/>
      <c r="BH294" s="377">
        <f>VLOOKUP($B294,'1.วาง งบทดลอง 4 แถว'!$E$5875:$J$6713,3,0)</f>
        <v>0</v>
      </c>
      <c r="BI294" s="378">
        <f>VLOOKUP($B294,'1.วาง งบทดลอง 4 แถว'!$E$5875:$J$6713,4,0)</f>
        <v>0</v>
      </c>
      <c r="BJ294" s="378">
        <f>VLOOKUP($B294,'1.วาง งบทดลอง 4 แถว'!$E$5875:$J$6713,5,0)</f>
        <v>0</v>
      </c>
      <c r="BK294" s="379">
        <f>VLOOKUP($B294,'1.วาง งบทดลอง 4 แถว'!$E$5875:$J$6713,6,0)</f>
        <v>0</v>
      </c>
      <c r="BL294" s="380">
        <f t="shared" si="39"/>
        <v>0</v>
      </c>
      <c r="BM294" s="385"/>
      <c r="BN294" s="385"/>
      <c r="BO294" s="386"/>
    </row>
    <row r="295" spans="1:67" ht="19.5" customHeight="1">
      <c r="A295" s="374">
        <v>292</v>
      </c>
      <c r="B295" s="375" t="s">
        <v>1945</v>
      </c>
      <c r="C295" s="376" t="s">
        <v>2199</v>
      </c>
      <c r="D295" s="377">
        <f>VLOOKUP($B295,'1.วาง งบทดลอง 4 แถว'!$E$2:$J$840,3,0)</f>
        <v>0</v>
      </c>
      <c r="E295" s="378">
        <f>VLOOKUP($B295,'1.วาง งบทดลอง 4 แถว'!$E$2:$J$840,4,0)</f>
        <v>0</v>
      </c>
      <c r="F295" s="378">
        <f>VLOOKUP($B295,'1.วาง งบทดลอง 4 แถว'!$E$2:$J$840,5,0)</f>
        <v>0</v>
      </c>
      <c r="G295" s="379">
        <f>VLOOKUP($B295,'1.วาง งบทดลอง 4 แถว'!$E$2:$J$840,6,0)</f>
        <v>0</v>
      </c>
      <c r="H295" s="380">
        <f t="shared" si="32"/>
        <v>0</v>
      </c>
      <c r="I295" s="384"/>
      <c r="J295" s="385"/>
      <c r="K295" s="385"/>
      <c r="L295" s="377">
        <f>VLOOKUP($B295,'1.วาง งบทดลอง 4 แถว'!$E$841:$J$1679,3,0)</f>
        <v>0</v>
      </c>
      <c r="M295" s="378">
        <f>VLOOKUP($B295,'1.วาง งบทดลอง 4 แถว'!$E$841:$J$1679,4,0)</f>
        <v>0</v>
      </c>
      <c r="N295" s="378">
        <f>VLOOKUP($B295,'1.วาง งบทดลอง 4 แถว'!$E$841:$J$1679,5,0)</f>
        <v>0</v>
      </c>
      <c r="O295" s="379">
        <f>VLOOKUP($B295,'1.วาง งบทดลอง 4 แถว'!$E$841:$J$1679,6,0)</f>
        <v>0</v>
      </c>
      <c r="P295" s="380">
        <f t="shared" si="33"/>
        <v>0</v>
      </c>
      <c r="Q295" s="384"/>
      <c r="R295" s="385"/>
      <c r="S295" s="386"/>
      <c r="T295" s="377">
        <f>VLOOKUP($B295,'1.วาง งบทดลอง 4 แถว'!$E$1680:$J$2518,3,0)</f>
        <v>0</v>
      </c>
      <c r="U295" s="378">
        <f>VLOOKUP($B295,'1.วาง งบทดลอง 4 แถว'!$E$1680:$J$2518,4,0)</f>
        <v>0</v>
      </c>
      <c r="V295" s="378">
        <f>VLOOKUP($B295,'1.วาง งบทดลอง 4 แถว'!$E$1680:$J$2518,5,0)</f>
        <v>0</v>
      </c>
      <c r="W295" s="379">
        <f>VLOOKUP($B295,'1.วาง งบทดลอง 4 แถว'!$E$1680:$J$2518,6,0)</f>
        <v>0</v>
      </c>
      <c r="X295" s="380">
        <f t="shared" si="34"/>
        <v>0</v>
      </c>
      <c r="Y295" s="385"/>
      <c r="Z295" s="385"/>
      <c r="AA295" s="385"/>
      <c r="AB295" s="377">
        <f>VLOOKUP($B295,'1.วาง งบทดลอง 4 แถว'!$E$2519:$J$3357,3,0)</f>
        <v>0</v>
      </c>
      <c r="AC295" s="378">
        <f>VLOOKUP($B295,'1.วาง งบทดลอง 4 แถว'!$E$2519:$J$3357,4,0)</f>
        <v>0</v>
      </c>
      <c r="AD295" s="378">
        <f>VLOOKUP($B295,'1.วาง งบทดลอง 4 แถว'!$E$2519:$J$3357,5,0)</f>
        <v>0</v>
      </c>
      <c r="AE295" s="379">
        <f>VLOOKUP($B295,'1.วาง งบทดลอง 4 แถว'!$E$2519:$J$3357,6,0)</f>
        <v>0</v>
      </c>
      <c r="AF295" s="380">
        <f t="shared" si="35"/>
        <v>0</v>
      </c>
      <c r="AG295" s="384"/>
      <c r="AH295" s="385"/>
      <c r="AI295" s="385"/>
      <c r="AJ295" s="377">
        <f>VLOOKUP($B295,'1.วาง งบทดลอง 4 แถว'!$E$3358:$J$4196,3,0)</f>
        <v>0</v>
      </c>
      <c r="AK295" s="378">
        <f>VLOOKUP($B295,'1.วาง งบทดลอง 4 แถว'!$E$3358:$J$4196,4,0)</f>
        <v>0</v>
      </c>
      <c r="AL295" s="378">
        <f>VLOOKUP($B295,'1.วาง งบทดลอง 4 แถว'!$E$3358:$J$4196,5,0)</f>
        <v>0</v>
      </c>
      <c r="AM295" s="379">
        <f>VLOOKUP($B295,'1.วาง งบทดลอง 4 แถว'!$E$3358:$J$4196,6,0)</f>
        <v>0</v>
      </c>
      <c r="AN295" s="380">
        <f t="shared" si="36"/>
        <v>0</v>
      </c>
      <c r="AO295" s="385"/>
      <c r="AP295" s="385"/>
      <c r="AQ295" s="385"/>
      <c r="AR295" s="377">
        <f>VLOOKUP($B295,'1.วาง งบทดลอง 4 แถว'!$E$4197:$J$5035,3,0)</f>
        <v>0</v>
      </c>
      <c r="AS295" s="378">
        <f>VLOOKUP($B295,'1.วาง งบทดลอง 4 แถว'!$E$4197:$J$5035,4,0)</f>
        <v>0</v>
      </c>
      <c r="AT295" s="378">
        <f>VLOOKUP($B295,'1.วาง งบทดลอง 4 แถว'!$E$4197:$J$5035,5,0)</f>
        <v>0</v>
      </c>
      <c r="AU295" s="379">
        <f>VLOOKUP($B295,'1.วาง งบทดลอง 4 แถว'!$E$4197:$J$5035,6,0)</f>
        <v>0</v>
      </c>
      <c r="AV295" s="380">
        <f t="shared" si="37"/>
        <v>0</v>
      </c>
      <c r="AW295" s="384"/>
      <c r="AX295" s="385"/>
      <c r="AY295" s="385"/>
      <c r="AZ295" s="377">
        <f>VLOOKUP($B295,'1.วาง งบทดลอง 4 แถว'!$E$5036:$J$5874,3,0)</f>
        <v>0</v>
      </c>
      <c r="BA295" s="378">
        <f>VLOOKUP($B295,'1.วาง งบทดลอง 4 แถว'!$E$5036:$J$5874,4,0)</f>
        <v>0</v>
      </c>
      <c r="BB295" s="378">
        <f>VLOOKUP($B295,'1.วาง งบทดลอง 4 แถว'!$E$5036:$J$5874,5,0)</f>
        <v>0</v>
      </c>
      <c r="BC295" s="379">
        <f>VLOOKUP($B295,'1.วาง งบทดลอง 4 แถว'!$E$5036:$J$5874,6,0)</f>
        <v>0</v>
      </c>
      <c r="BD295" s="380">
        <f t="shared" si="38"/>
        <v>0</v>
      </c>
      <c r="BE295" s="384"/>
      <c r="BF295" s="385"/>
      <c r="BG295" s="385"/>
      <c r="BH295" s="377">
        <f>VLOOKUP($B295,'1.วาง งบทดลอง 4 แถว'!$E$5875:$J$6713,3,0)</f>
        <v>0</v>
      </c>
      <c r="BI295" s="378">
        <f>VLOOKUP($B295,'1.วาง งบทดลอง 4 แถว'!$E$5875:$J$6713,4,0)</f>
        <v>0</v>
      </c>
      <c r="BJ295" s="378">
        <f>VLOOKUP($B295,'1.วาง งบทดลอง 4 แถว'!$E$5875:$J$6713,5,0)</f>
        <v>0</v>
      </c>
      <c r="BK295" s="379">
        <f>VLOOKUP($B295,'1.วาง งบทดลอง 4 แถว'!$E$5875:$J$6713,6,0)</f>
        <v>0</v>
      </c>
      <c r="BL295" s="380">
        <f t="shared" si="39"/>
        <v>0</v>
      </c>
      <c r="BM295" s="385"/>
      <c r="BN295" s="385"/>
      <c r="BO295" s="386"/>
    </row>
    <row r="296" spans="1:67" ht="19.5" customHeight="1">
      <c r="A296" s="374">
        <v>293</v>
      </c>
      <c r="B296" s="375" t="s">
        <v>1946</v>
      </c>
      <c r="C296" s="376" t="s">
        <v>2200</v>
      </c>
      <c r="D296" s="377">
        <f>VLOOKUP($B296,'1.วาง งบทดลอง 4 แถว'!$E$2:$J$840,3,0)</f>
        <v>0</v>
      </c>
      <c r="E296" s="378">
        <f>VLOOKUP($B296,'1.วาง งบทดลอง 4 แถว'!$E$2:$J$840,4,0)</f>
        <v>0</v>
      </c>
      <c r="F296" s="378">
        <f>VLOOKUP($B296,'1.วาง งบทดลอง 4 แถว'!$E$2:$J$840,5,0)</f>
        <v>0</v>
      </c>
      <c r="G296" s="379">
        <f>VLOOKUP($B296,'1.วาง งบทดลอง 4 แถว'!$E$2:$J$840,6,0)</f>
        <v>0</v>
      </c>
      <c r="H296" s="380">
        <f t="shared" si="32"/>
        <v>0</v>
      </c>
      <c r="I296" s="384"/>
      <c r="J296" s="385"/>
      <c r="K296" s="385"/>
      <c r="L296" s="377">
        <f>VLOOKUP($B296,'1.วาง งบทดลอง 4 แถว'!$E$841:$J$1679,3,0)</f>
        <v>0</v>
      </c>
      <c r="M296" s="378">
        <f>VLOOKUP($B296,'1.วาง งบทดลอง 4 แถว'!$E$841:$J$1679,4,0)</f>
        <v>0</v>
      </c>
      <c r="N296" s="378">
        <f>VLOOKUP($B296,'1.วาง งบทดลอง 4 แถว'!$E$841:$J$1679,5,0)</f>
        <v>0</v>
      </c>
      <c r="O296" s="379">
        <f>VLOOKUP($B296,'1.วาง งบทดลอง 4 แถว'!$E$841:$J$1679,6,0)</f>
        <v>0</v>
      </c>
      <c r="P296" s="380">
        <f t="shared" si="33"/>
        <v>0</v>
      </c>
      <c r="Q296" s="384"/>
      <c r="R296" s="385"/>
      <c r="S296" s="386"/>
      <c r="T296" s="377">
        <f>VLOOKUP($B296,'1.วาง งบทดลอง 4 แถว'!$E$1680:$J$2518,3,0)</f>
        <v>0</v>
      </c>
      <c r="U296" s="378">
        <f>VLOOKUP($B296,'1.วาง งบทดลอง 4 แถว'!$E$1680:$J$2518,4,0)</f>
        <v>0</v>
      </c>
      <c r="V296" s="378">
        <f>VLOOKUP($B296,'1.วาง งบทดลอง 4 แถว'!$E$1680:$J$2518,5,0)</f>
        <v>0</v>
      </c>
      <c r="W296" s="379">
        <f>VLOOKUP($B296,'1.วาง งบทดลอง 4 แถว'!$E$1680:$J$2518,6,0)</f>
        <v>0</v>
      </c>
      <c r="X296" s="380">
        <f t="shared" si="34"/>
        <v>0</v>
      </c>
      <c r="Y296" s="385"/>
      <c r="Z296" s="385"/>
      <c r="AA296" s="385"/>
      <c r="AB296" s="377">
        <f>VLOOKUP($B296,'1.วาง งบทดลอง 4 แถว'!$E$2519:$J$3357,3,0)</f>
        <v>0</v>
      </c>
      <c r="AC296" s="378">
        <f>VLOOKUP($B296,'1.วาง งบทดลอง 4 แถว'!$E$2519:$J$3357,4,0)</f>
        <v>0</v>
      </c>
      <c r="AD296" s="378">
        <f>VLOOKUP($B296,'1.วาง งบทดลอง 4 แถว'!$E$2519:$J$3357,5,0)</f>
        <v>0</v>
      </c>
      <c r="AE296" s="379">
        <f>VLOOKUP($B296,'1.วาง งบทดลอง 4 แถว'!$E$2519:$J$3357,6,0)</f>
        <v>0</v>
      </c>
      <c r="AF296" s="380">
        <f t="shared" si="35"/>
        <v>0</v>
      </c>
      <c r="AG296" s="384"/>
      <c r="AH296" s="385"/>
      <c r="AI296" s="385"/>
      <c r="AJ296" s="377">
        <f>VLOOKUP($B296,'1.วาง งบทดลอง 4 แถว'!$E$3358:$J$4196,3,0)</f>
        <v>0</v>
      </c>
      <c r="AK296" s="378">
        <f>VLOOKUP($B296,'1.วาง งบทดลอง 4 แถว'!$E$3358:$J$4196,4,0)</f>
        <v>0</v>
      </c>
      <c r="AL296" s="378">
        <f>VLOOKUP($B296,'1.วาง งบทดลอง 4 แถว'!$E$3358:$J$4196,5,0)</f>
        <v>0</v>
      </c>
      <c r="AM296" s="379">
        <f>VLOOKUP($B296,'1.วาง งบทดลอง 4 แถว'!$E$3358:$J$4196,6,0)</f>
        <v>0</v>
      </c>
      <c r="AN296" s="380">
        <f t="shared" si="36"/>
        <v>0</v>
      </c>
      <c r="AO296" s="385"/>
      <c r="AP296" s="385"/>
      <c r="AQ296" s="385"/>
      <c r="AR296" s="377">
        <f>VLOOKUP($B296,'1.วาง งบทดลอง 4 แถว'!$E$4197:$J$5035,3,0)</f>
        <v>0</v>
      </c>
      <c r="AS296" s="378">
        <f>VLOOKUP($B296,'1.วาง งบทดลอง 4 แถว'!$E$4197:$J$5035,4,0)</f>
        <v>0</v>
      </c>
      <c r="AT296" s="378">
        <f>VLOOKUP($B296,'1.วาง งบทดลอง 4 แถว'!$E$4197:$J$5035,5,0)</f>
        <v>0</v>
      </c>
      <c r="AU296" s="379">
        <f>VLOOKUP($B296,'1.วาง งบทดลอง 4 แถว'!$E$4197:$J$5035,6,0)</f>
        <v>0</v>
      </c>
      <c r="AV296" s="380">
        <f t="shared" si="37"/>
        <v>0</v>
      </c>
      <c r="AW296" s="384"/>
      <c r="AX296" s="385"/>
      <c r="AY296" s="385"/>
      <c r="AZ296" s="377">
        <f>VLOOKUP($B296,'1.วาง งบทดลอง 4 แถว'!$E$5036:$J$5874,3,0)</f>
        <v>0</v>
      </c>
      <c r="BA296" s="378">
        <f>VLOOKUP($B296,'1.วาง งบทดลอง 4 แถว'!$E$5036:$J$5874,4,0)</f>
        <v>0</v>
      </c>
      <c r="BB296" s="378">
        <f>VLOOKUP($B296,'1.วาง งบทดลอง 4 แถว'!$E$5036:$J$5874,5,0)</f>
        <v>0</v>
      </c>
      <c r="BC296" s="379">
        <f>VLOOKUP($B296,'1.วาง งบทดลอง 4 แถว'!$E$5036:$J$5874,6,0)</f>
        <v>0</v>
      </c>
      <c r="BD296" s="380">
        <f t="shared" si="38"/>
        <v>0</v>
      </c>
      <c r="BE296" s="384"/>
      <c r="BF296" s="385"/>
      <c r="BG296" s="385"/>
      <c r="BH296" s="377">
        <f>VLOOKUP($B296,'1.วาง งบทดลอง 4 แถว'!$E$5875:$J$6713,3,0)</f>
        <v>0</v>
      </c>
      <c r="BI296" s="378">
        <f>VLOOKUP($B296,'1.วาง งบทดลอง 4 แถว'!$E$5875:$J$6713,4,0)</f>
        <v>0</v>
      </c>
      <c r="BJ296" s="378">
        <f>VLOOKUP($B296,'1.วาง งบทดลอง 4 แถว'!$E$5875:$J$6713,5,0)</f>
        <v>0</v>
      </c>
      <c r="BK296" s="379">
        <f>VLOOKUP($B296,'1.วาง งบทดลอง 4 แถว'!$E$5875:$J$6713,6,0)</f>
        <v>0</v>
      </c>
      <c r="BL296" s="380">
        <f t="shared" si="39"/>
        <v>0</v>
      </c>
      <c r="BM296" s="385"/>
      <c r="BN296" s="385"/>
      <c r="BO296" s="386"/>
    </row>
    <row r="297" spans="1:67" ht="19.5" customHeight="1">
      <c r="A297" s="374">
        <v>294</v>
      </c>
      <c r="B297" s="375" t="s">
        <v>1947</v>
      </c>
      <c r="C297" s="376" t="s">
        <v>2194</v>
      </c>
      <c r="D297" s="377">
        <f>VLOOKUP($B297,'1.วาง งบทดลอง 4 แถว'!$E$2:$J$840,3,0)</f>
        <v>0</v>
      </c>
      <c r="E297" s="378">
        <f>VLOOKUP($B297,'1.วาง งบทดลอง 4 แถว'!$E$2:$J$840,4,0)</f>
        <v>0</v>
      </c>
      <c r="F297" s="378">
        <f>VLOOKUP($B297,'1.วาง งบทดลอง 4 แถว'!$E$2:$J$840,5,0)</f>
        <v>0</v>
      </c>
      <c r="G297" s="379">
        <f>VLOOKUP($B297,'1.วาง งบทดลอง 4 แถว'!$E$2:$J$840,6,0)</f>
        <v>0</v>
      </c>
      <c r="H297" s="380">
        <f t="shared" si="32"/>
        <v>0</v>
      </c>
      <c r="I297" s="384"/>
      <c r="J297" s="385"/>
      <c r="K297" s="385"/>
      <c r="L297" s="377">
        <f>VLOOKUP($B297,'1.วาง งบทดลอง 4 แถว'!$E$841:$J$1679,3,0)</f>
        <v>0</v>
      </c>
      <c r="M297" s="378">
        <f>VLOOKUP($B297,'1.วาง งบทดลอง 4 แถว'!$E$841:$J$1679,4,0)</f>
        <v>0</v>
      </c>
      <c r="N297" s="378">
        <f>VLOOKUP($B297,'1.วาง งบทดลอง 4 แถว'!$E$841:$J$1679,5,0)</f>
        <v>0</v>
      </c>
      <c r="O297" s="379">
        <f>VLOOKUP($B297,'1.วาง งบทดลอง 4 แถว'!$E$841:$J$1679,6,0)</f>
        <v>0</v>
      </c>
      <c r="P297" s="380">
        <f t="shared" si="33"/>
        <v>0</v>
      </c>
      <c r="Q297" s="384"/>
      <c r="R297" s="385"/>
      <c r="S297" s="386"/>
      <c r="T297" s="377">
        <f>VLOOKUP($B297,'1.วาง งบทดลอง 4 แถว'!$E$1680:$J$2518,3,0)</f>
        <v>0</v>
      </c>
      <c r="U297" s="378">
        <f>VLOOKUP($B297,'1.วาง งบทดลอง 4 แถว'!$E$1680:$J$2518,4,0)</f>
        <v>0</v>
      </c>
      <c r="V297" s="378">
        <f>VLOOKUP($B297,'1.วาง งบทดลอง 4 แถว'!$E$1680:$J$2518,5,0)</f>
        <v>0</v>
      </c>
      <c r="W297" s="379">
        <f>VLOOKUP($B297,'1.วาง งบทดลอง 4 แถว'!$E$1680:$J$2518,6,0)</f>
        <v>0</v>
      </c>
      <c r="X297" s="380">
        <f t="shared" si="34"/>
        <v>0</v>
      </c>
      <c r="Y297" s="385"/>
      <c r="Z297" s="385"/>
      <c r="AA297" s="385"/>
      <c r="AB297" s="377">
        <f>VLOOKUP($B297,'1.วาง งบทดลอง 4 แถว'!$E$2519:$J$3357,3,0)</f>
        <v>0</v>
      </c>
      <c r="AC297" s="378">
        <f>VLOOKUP($B297,'1.วาง งบทดลอง 4 แถว'!$E$2519:$J$3357,4,0)</f>
        <v>0</v>
      </c>
      <c r="AD297" s="378">
        <f>VLOOKUP($B297,'1.วาง งบทดลอง 4 แถว'!$E$2519:$J$3357,5,0)</f>
        <v>0</v>
      </c>
      <c r="AE297" s="379">
        <f>VLOOKUP($B297,'1.วาง งบทดลอง 4 แถว'!$E$2519:$J$3357,6,0)</f>
        <v>0</v>
      </c>
      <c r="AF297" s="380">
        <f t="shared" si="35"/>
        <v>0</v>
      </c>
      <c r="AG297" s="384"/>
      <c r="AH297" s="385"/>
      <c r="AI297" s="385"/>
      <c r="AJ297" s="377">
        <f>VLOOKUP($B297,'1.วาง งบทดลอง 4 แถว'!$E$3358:$J$4196,3,0)</f>
        <v>0</v>
      </c>
      <c r="AK297" s="378">
        <f>VLOOKUP($B297,'1.วาง งบทดลอง 4 แถว'!$E$3358:$J$4196,4,0)</f>
        <v>0</v>
      </c>
      <c r="AL297" s="378">
        <f>VLOOKUP($B297,'1.วาง งบทดลอง 4 แถว'!$E$3358:$J$4196,5,0)</f>
        <v>0</v>
      </c>
      <c r="AM297" s="379">
        <f>VLOOKUP($B297,'1.วาง งบทดลอง 4 แถว'!$E$3358:$J$4196,6,0)</f>
        <v>0</v>
      </c>
      <c r="AN297" s="380">
        <f t="shared" si="36"/>
        <v>0</v>
      </c>
      <c r="AO297" s="385"/>
      <c r="AP297" s="385"/>
      <c r="AQ297" s="385"/>
      <c r="AR297" s="377">
        <f>VLOOKUP($B297,'1.วาง งบทดลอง 4 แถว'!$E$4197:$J$5035,3,0)</f>
        <v>0</v>
      </c>
      <c r="AS297" s="378">
        <f>VLOOKUP($B297,'1.วาง งบทดลอง 4 แถว'!$E$4197:$J$5035,4,0)</f>
        <v>0</v>
      </c>
      <c r="AT297" s="378">
        <f>VLOOKUP($B297,'1.วาง งบทดลอง 4 แถว'!$E$4197:$J$5035,5,0)</f>
        <v>0</v>
      </c>
      <c r="AU297" s="379">
        <f>VLOOKUP($B297,'1.วาง งบทดลอง 4 แถว'!$E$4197:$J$5035,6,0)</f>
        <v>0</v>
      </c>
      <c r="AV297" s="380">
        <f t="shared" si="37"/>
        <v>0</v>
      </c>
      <c r="AW297" s="384"/>
      <c r="AX297" s="385"/>
      <c r="AY297" s="385"/>
      <c r="AZ297" s="377">
        <f>VLOOKUP($B297,'1.วาง งบทดลอง 4 แถว'!$E$5036:$J$5874,3,0)</f>
        <v>0</v>
      </c>
      <c r="BA297" s="378">
        <f>VLOOKUP($B297,'1.วาง งบทดลอง 4 แถว'!$E$5036:$J$5874,4,0)</f>
        <v>0</v>
      </c>
      <c r="BB297" s="378">
        <f>VLOOKUP($B297,'1.วาง งบทดลอง 4 แถว'!$E$5036:$J$5874,5,0)</f>
        <v>0</v>
      </c>
      <c r="BC297" s="379">
        <f>VLOOKUP($B297,'1.วาง งบทดลอง 4 แถว'!$E$5036:$J$5874,6,0)</f>
        <v>0</v>
      </c>
      <c r="BD297" s="380">
        <f t="shared" si="38"/>
        <v>0</v>
      </c>
      <c r="BE297" s="384"/>
      <c r="BF297" s="385"/>
      <c r="BG297" s="385"/>
      <c r="BH297" s="377">
        <f>VLOOKUP($B297,'1.วาง งบทดลอง 4 แถว'!$E$5875:$J$6713,3,0)</f>
        <v>0</v>
      </c>
      <c r="BI297" s="378">
        <f>VLOOKUP($B297,'1.วาง งบทดลอง 4 แถว'!$E$5875:$J$6713,4,0)</f>
        <v>0</v>
      </c>
      <c r="BJ297" s="378">
        <f>VLOOKUP($B297,'1.วาง งบทดลอง 4 แถว'!$E$5875:$J$6713,5,0)</f>
        <v>0</v>
      </c>
      <c r="BK297" s="379">
        <f>VLOOKUP($B297,'1.วาง งบทดลอง 4 แถว'!$E$5875:$J$6713,6,0)</f>
        <v>0</v>
      </c>
      <c r="BL297" s="380">
        <f t="shared" si="39"/>
        <v>0</v>
      </c>
      <c r="BM297" s="385"/>
      <c r="BN297" s="385"/>
      <c r="BO297" s="386"/>
    </row>
    <row r="298" spans="1:67" ht="19.5" customHeight="1">
      <c r="A298" s="374">
        <v>295</v>
      </c>
      <c r="B298" s="375" t="s">
        <v>1948</v>
      </c>
      <c r="C298" s="376" t="s">
        <v>2195</v>
      </c>
      <c r="D298" s="377">
        <f>VLOOKUP($B298,'1.วาง งบทดลอง 4 แถว'!$E$2:$J$840,3,0)</f>
        <v>0</v>
      </c>
      <c r="E298" s="378">
        <f>VLOOKUP($B298,'1.วาง งบทดลอง 4 แถว'!$E$2:$J$840,4,0)</f>
        <v>0</v>
      </c>
      <c r="F298" s="378">
        <f>VLOOKUP($B298,'1.วาง งบทดลอง 4 แถว'!$E$2:$J$840,5,0)</f>
        <v>0</v>
      </c>
      <c r="G298" s="379">
        <f>VLOOKUP($B298,'1.วาง งบทดลอง 4 แถว'!$E$2:$J$840,6,0)</f>
        <v>0</v>
      </c>
      <c r="H298" s="380">
        <f t="shared" si="32"/>
        <v>0</v>
      </c>
      <c r="I298" s="384"/>
      <c r="J298" s="385"/>
      <c r="K298" s="385"/>
      <c r="L298" s="377">
        <f>VLOOKUP($B298,'1.วาง งบทดลอง 4 แถว'!$E$841:$J$1679,3,0)</f>
        <v>0</v>
      </c>
      <c r="M298" s="378">
        <f>VLOOKUP($B298,'1.วาง งบทดลอง 4 แถว'!$E$841:$J$1679,4,0)</f>
        <v>0</v>
      </c>
      <c r="N298" s="378">
        <f>VLOOKUP($B298,'1.วาง งบทดลอง 4 แถว'!$E$841:$J$1679,5,0)</f>
        <v>0</v>
      </c>
      <c r="O298" s="379">
        <f>VLOOKUP($B298,'1.วาง งบทดลอง 4 แถว'!$E$841:$J$1679,6,0)</f>
        <v>0</v>
      </c>
      <c r="P298" s="380">
        <f t="shared" si="33"/>
        <v>0</v>
      </c>
      <c r="Q298" s="384"/>
      <c r="R298" s="385"/>
      <c r="S298" s="386"/>
      <c r="T298" s="377">
        <f>VLOOKUP($B298,'1.วาง งบทดลอง 4 แถว'!$E$1680:$J$2518,3,0)</f>
        <v>0</v>
      </c>
      <c r="U298" s="378">
        <f>VLOOKUP($B298,'1.วาง งบทดลอง 4 แถว'!$E$1680:$J$2518,4,0)</f>
        <v>0</v>
      </c>
      <c r="V298" s="378">
        <f>VLOOKUP($B298,'1.วาง งบทดลอง 4 แถว'!$E$1680:$J$2518,5,0)</f>
        <v>0</v>
      </c>
      <c r="W298" s="379">
        <f>VLOOKUP($B298,'1.วาง งบทดลอง 4 แถว'!$E$1680:$J$2518,6,0)</f>
        <v>0</v>
      </c>
      <c r="X298" s="380">
        <f t="shared" si="34"/>
        <v>0</v>
      </c>
      <c r="Y298" s="385"/>
      <c r="Z298" s="385"/>
      <c r="AA298" s="385"/>
      <c r="AB298" s="377">
        <f>VLOOKUP($B298,'1.วาง งบทดลอง 4 แถว'!$E$2519:$J$3357,3,0)</f>
        <v>0</v>
      </c>
      <c r="AC298" s="378">
        <f>VLOOKUP($B298,'1.วาง งบทดลอง 4 แถว'!$E$2519:$J$3357,4,0)</f>
        <v>0</v>
      </c>
      <c r="AD298" s="378">
        <f>VLOOKUP($B298,'1.วาง งบทดลอง 4 แถว'!$E$2519:$J$3357,5,0)</f>
        <v>0</v>
      </c>
      <c r="AE298" s="379">
        <f>VLOOKUP($B298,'1.วาง งบทดลอง 4 แถว'!$E$2519:$J$3357,6,0)</f>
        <v>0</v>
      </c>
      <c r="AF298" s="380">
        <f t="shared" si="35"/>
        <v>0</v>
      </c>
      <c r="AG298" s="384"/>
      <c r="AH298" s="385"/>
      <c r="AI298" s="385"/>
      <c r="AJ298" s="377">
        <f>VLOOKUP($B298,'1.วาง งบทดลอง 4 แถว'!$E$3358:$J$4196,3,0)</f>
        <v>0</v>
      </c>
      <c r="AK298" s="378">
        <f>VLOOKUP($B298,'1.วาง งบทดลอง 4 แถว'!$E$3358:$J$4196,4,0)</f>
        <v>0</v>
      </c>
      <c r="AL298" s="378">
        <f>VLOOKUP($B298,'1.วาง งบทดลอง 4 แถว'!$E$3358:$J$4196,5,0)</f>
        <v>0</v>
      </c>
      <c r="AM298" s="379">
        <f>VLOOKUP($B298,'1.วาง งบทดลอง 4 แถว'!$E$3358:$J$4196,6,0)</f>
        <v>0</v>
      </c>
      <c r="AN298" s="380">
        <f t="shared" si="36"/>
        <v>0</v>
      </c>
      <c r="AO298" s="385"/>
      <c r="AP298" s="385"/>
      <c r="AQ298" s="385"/>
      <c r="AR298" s="377">
        <f>VLOOKUP($B298,'1.วาง งบทดลอง 4 แถว'!$E$4197:$J$5035,3,0)</f>
        <v>0</v>
      </c>
      <c r="AS298" s="378">
        <f>VLOOKUP($B298,'1.วาง งบทดลอง 4 แถว'!$E$4197:$J$5035,4,0)</f>
        <v>0</v>
      </c>
      <c r="AT298" s="378">
        <f>VLOOKUP($B298,'1.วาง งบทดลอง 4 แถว'!$E$4197:$J$5035,5,0)</f>
        <v>0</v>
      </c>
      <c r="AU298" s="379">
        <f>VLOOKUP($B298,'1.วาง งบทดลอง 4 แถว'!$E$4197:$J$5035,6,0)</f>
        <v>0</v>
      </c>
      <c r="AV298" s="380">
        <f t="shared" si="37"/>
        <v>0</v>
      </c>
      <c r="AW298" s="384"/>
      <c r="AX298" s="385"/>
      <c r="AY298" s="385"/>
      <c r="AZ298" s="377">
        <f>VLOOKUP($B298,'1.วาง งบทดลอง 4 แถว'!$E$5036:$J$5874,3,0)</f>
        <v>0</v>
      </c>
      <c r="BA298" s="378">
        <f>VLOOKUP($B298,'1.วาง งบทดลอง 4 แถว'!$E$5036:$J$5874,4,0)</f>
        <v>0</v>
      </c>
      <c r="BB298" s="378">
        <f>VLOOKUP($B298,'1.วาง งบทดลอง 4 แถว'!$E$5036:$J$5874,5,0)</f>
        <v>0</v>
      </c>
      <c r="BC298" s="379">
        <f>VLOOKUP($B298,'1.วาง งบทดลอง 4 แถว'!$E$5036:$J$5874,6,0)</f>
        <v>0</v>
      </c>
      <c r="BD298" s="380">
        <f t="shared" si="38"/>
        <v>0</v>
      </c>
      <c r="BE298" s="384"/>
      <c r="BF298" s="385"/>
      <c r="BG298" s="385"/>
      <c r="BH298" s="377">
        <f>VLOOKUP($B298,'1.วาง งบทดลอง 4 แถว'!$E$5875:$J$6713,3,0)</f>
        <v>0</v>
      </c>
      <c r="BI298" s="378">
        <f>VLOOKUP($B298,'1.วาง งบทดลอง 4 แถว'!$E$5875:$J$6713,4,0)</f>
        <v>0</v>
      </c>
      <c r="BJ298" s="378">
        <f>VLOOKUP($B298,'1.วาง งบทดลอง 4 แถว'!$E$5875:$J$6713,5,0)</f>
        <v>0</v>
      </c>
      <c r="BK298" s="379">
        <f>VLOOKUP($B298,'1.วาง งบทดลอง 4 แถว'!$E$5875:$J$6713,6,0)</f>
        <v>0</v>
      </c>
      <c r="BL298" s="380">
        <f t="shared" si="39"/>
        <v>0</v>
      </c>
      <c r="BM298" s="385"/>
      <c r="BN298" s="385"/>
      <c r="BO298" s="386"/>
    </row>
    <row r="299" spans="1:67" ht="19.5" customHeight="1">
      <c r="A299" s="374">
        <v>296</v>
      </c>
      <c r="B299" s="375" t="s">
        <v>1949</v>
      </c>
      <c r="C299" s="376" t="s">
        <v>2196</v>
      </c>
      <c r="D299" s="377">
        <f>VLOOKUP($B299,'1.วาง งบทดลอง 4 แถว'!$E$2:$J$840,3,0)</f>
        <v>0</v>
      </c>
      <c r="E299" s="378">
        <f>VLOOKUP($B299,'1.วาง งบทดลอง 4 แถว'!$E$2:$J$840,4,0)</f>
        <v>0</v>
      </c>
      <c r="F299" s="378">
        <f>VLOOKUP($B299,'1.วาง งบทดลอง 4 แถว'!$E$2:$J$840,5,0)</f>
        <v>0</v>
      </c>
      <c r="G299" s="379">
        <f>VLOOKUP($B299,'1.วาง งบทดลอง 4 แถว'!$E$2:$J$840,6,0)</f>
        <v>0</v>
      </c>
      <c r="H299" s="380">
        <f t="shared" si="32"/>
        <v>0</v>
      </c>
      <c r="I299" s="384"/>
      <c r="J299" s="385"/>
      <c r="K299" s="385"/>
      <c r="L299" s="377">
        <f>VLOOKUP($B299,'1.วาง งบทดลอง 4 แถว'!$E$841:$J$1679,3,0)</f>
        <v>0</v>
      </c>
      <c r="M299" s="378">
        <f>VLOOKUP($B299,'1.วาง งบทดลอง 4 แถว'!$E$841:$J$1679,4,0)</f>
        <v>0</v>
      </c>
      <c r="N299" s="378">
        <f>VLOOKUP($B299,'1.วาง งบทดลอง 4 แถว'!$E$841:$J$1679,5,0)</f>
        <v>0</v>
      </c>
      <c r="O299" s="379">
        <f>VLOOKUP($B299,'1.วาง งบทดลอง 4 แถว'!$E$841:$J$1679,6,0)</f>
        <v>0</v>
      </c>
      <c r="P299" s="380">
        <f t="shared" si="33"/>
        <v>0</v>
      </c>
      <c r="Q299" s="384"/>
      <c r="R299" s="385"/>
      <c r="S299" s="386"/>
      <c r="T299" s="377">
        <f>VLOOKUP($B299,'1.วาง งบทดลอง 4 แถว'!$E$1680:$J$2518,3,0)</f>
        <v>0</v>
      </c>
      <c r="U299" s="378">
        <f>VLOOKUP($B299,'1.วาง งบทดลอง 4 แถว'!$E$1680:$J$2518,4,0)</f>
        <v>0</v>
      </c>
      <c r="V299" s="378">
        <f>VLOOKUP($B299,'1.วาง งบทดลอง 4 แถว'!$E$1680:$J$2518,5,0)</f>
        <v>0</v>
      </c>
      <c r="W299" s="379">
        <f>VLOOKUP($B299,'1.วาง งบทดลอง 4 แถว'!$E$1680:$J$2518,6,0)</f>
        <v>0</v>
      </c>
      <c r="X299" s="380">
        <f t="shared" si="34"/>
        <v>0</v>
      </c>
      <c r="Y299" s="385"/>
      <c r="Z299" s="385"/>
      <c r="AA299" s="385"/>
      <c r="AB299" s="377">
        <f>VLOOKUP($B299,'1.วาง งบทดลอง 4 แถว'!$E$2519:$J$3357,3,0)</f>
        <v>0</v>
      </c>
      <c r="AC299" s="378">
        <f>VLOOKUP($B299,'1.วาง งบทดลอง 4 แถว'!$E$2519:$J$3357,4,0)</f>
        <v>0</v>
      </c>
      <c r="AD299" s="378">
        <f>VLOOKUP($B299,'1.วาง งบทดลอง 4 แถว'!$E$2519:$J$3357,5,0)</f>
        <v>0</v>
      </c>
      <c r="AE299" s="379">
        <f>VLOOKUP($B299,'1.วาง งบทดลอง 4 แถว'!$E$2519:$J$3357,6,0)</f>
        <v>0</v>
      </c>
      <c r="AF299" s="380">
        <f t="shared" si="35"/>
        <v>0</v>
      </c>
      <c r="AG299" s="384"/>
      <c r="AH299" s="385"/>
      <c r="AI299" s="385"/>
      <c r="AJ299" s="377">
        <f>VLOOKUP($B299,'1.วาง งบทดลอง 4 แถว'!$E$3358:$J$4196,3,0)</f>
        <v>0</v>
      </c>
      <c r="AK299" s="378">
        <f>VLOOKUP($B299,'1.วาง งบทดลอง 4 แถว'!$E$3358:$J$4196,4,0)</f>
        <v>0</v>
      </c>
      <c r="AL299" s="378">
        <f>VLOOKUP($B299,'1.วาง งบทดลอง 4 แถว'!$E$3358:$J$4196,5,0)</f>
        <v>0</v>
      </c>
      <c r="AM299" s="379">
        <f>VLOOKUP($B299,'1.วาง งบทดลอง 4 แถว'!$E$3358:$J$4196,6,0)</f>
        <v>0</v>
      </c>
      <c r="AN299" s="380">
        <f t="shared" si="36"/>
        <v>0</v>
      </c>
      <c r="AO299" s="385"/>
      <c r="AP299" s="385"/>
      <c r="AQ299" s="385"/>
      <c r="AR299" s="377">
        <f>VLOOKUP($B299,'1.วาง งบทดลอง 4 แถว'!$E$4197:$J$5035,3,0)</f>
        <v>0</v>
      </c>
      <c r="AS299" s="378">
        <f>VLOOKUP($B299,'1.วาง งบทดลอง 4 แถว'!$E$4197:$J$5035,4,0)</f>
        <v>0</v>
      </c>
      <c r="AT299" s="378">
        <f>VLOOKUP($B299,'1.วาง งบทดลอง 4 แถว'!$E$4197:$J$5035,5,0)</f>
        <v>0</v>
      </c>
      <c r="AU299" s="379">
        <f>VLOOKUP($B299,'1.วาง งบทดลอง 4 แถว'!$E$4197:$J$5035,6,0)</f>
        <v>0</v>
      </c>
      <c r="AV299" s="380">
        <f t="shared" si="37"/>
        <v>0</v>
      </c>
      <c r="AW299" s="384"/>
      <c r="AX299" s="385"/>
      <c r="AY299" s="385"/>
      <c r="AZ299" s="377">
        <f>VLOOKUP($B299,'1.วาง งบทดลอง 4 แถว'!$E$5036:$J$5874,3,0)</f>
        <v>0</v>
      </c>
      <c r="BA299" s="378">
        <f>VLOOKUP($B299,'1.วาง งบทดลอง 4 แถว'!$E$5036:$J$5874,4,0)</f>
        <v>0</v>
      </c>
      <c r="BB299" s="378">
        <f>VLOOKUP($B299,'1.วาง งบทดลอง 4 แถว'!$E$5036:$J$5874,5,0)</f>
        <v>0</v>
      </c>
      <c r="BC299" s="379">
        <f>VLOOKUP($B299,'1.วาง งบทดลอง 4 แถว'!$E$5036:$J$5874,6,0)</f>
        <v>0</v>
      </c>
      <c r="BD299" s="380">
        <f t="shared" si="38"/>
        <v>0</v>
      </c>
      <c r="BE299" s="384"/>
      <c r="BF299" s="385"/>
      <c r="BG299" s="385"/>
      <c r="BH299" s="377">
        <f>VLOOKUP($B299,'1.วาง งบทดลอง 4 แถว'!$E$5875:$J$6713,3,0)</f>
        <v>0</v>
      </c>
      <c r="BI299" s="378">
        <f>VLOOKUP($B299,'1.วาง งบทดลอง 4 แถว'!$E$5875:$J$6713,4,0)</f>
        <v>0</v>
      </c>
      <c r="BJ299" s="378">
        <f>VLOOKUP($B299,'1.วาง งบทดลอง 4 แถว'!$E$5875:$J$6713,5,0)</f>
        <v>0</v>
      </c>
      <c r="BK299" s="379">
        <f>VLOOKUP($B299,'1.วาง งบทดลอง 4 แถว'!$E$5875:$J$6713,6,0)</f>
        <v>0</v>
      </c>
      <c r="BL299" s="380">
        <f t="shared" si="39"/>
        <v>0</v>
      </c>
      <c r="BM299" s="385"/>
      <c r="BN299" s="385"/>
      <c r="BO299" s="386"/>
    </row>
    <row r="300" spans="1:67" ht="19.5" customHeight="1">
      <c r="A300" s="374">
        <v>297</v>
      </c>
      <c r="B300" s="375" t="s">
        <v>1950</v>
      </c>
      <c r="C300" s="376" t="s">
        <v>2197</v>
      </c>
      <c r="D300" s="377">
        <f>VLOOKUP($B300,'1.วาง งบทดลอง 4 แถว'!$E$2:$J$840,3,0)</f>
        <v>0</v>
      </c>
      <c r="E300" s="378">
        <f>VLOOKUP($B300,'1.วาง งบทดลอง 4 แถว'!$E$2:$J$840,4,0)</f>
        <v>0</v>
      </c>
      <c r="F300" s="378">
        <f>VLOOKUP($B300,'1.วาง งบทดลอง 4 แถว'!$E$2:$J$840,5,0)</f>
        <v>0</v>
      </c>
      <c r="G300" s="379">
        <f>VLOOKUP($B300,'1.วาง งบทดลอง 4 แถว'!$E$2:$J$840,6,0)</f>
        <v>0</v>
      </c>
      <c r="H300" s="380">
        <f t="shared" si="32"/>
        <v>0</v>
      </c>
      <c r="I300" s="384"/>
      <c r="J300" s="385"/>
      <c r="K300" s="385"/>
      <c r="L300" s="377">
        <f>VLOOKUP($B300,'1.วาง งบทดลอง 4 แถว'!$E$841:$J$1679,3,0)</f>
        <v>0</v>
      </c>
      <c r="M300" s="378">
        <f>VLOOKUP($B300,'1.วาง งบทดลอง 4 แถว'!$E$841:$J$1679,4,0)</f>
        <v>0</v>
      </c>
      <c r="N300" s="378">
        <f>VLOOKUP($B300,'1.วาง งบทดลอง 4 แถว'!$E$841:$J$1679,5,0)</f>
        <v>0</v>
      </c>
      <c r="O300" s="379">
        <f>VLOOKUP($B300,'1.วาง งบทดลอง 4 แถว'!$E$841:$J$1679,6,0)</f>
        <v>0</v>
      </c>
      <c r="P300" s="380">
        <f t="shared" si="33"/>
        <v>0</v>
      </c>
      <c r="Q300" s="384"/>
      <c r="R300" s="385"/>
      <c r="S300" s="386"/>
      <c r="T300" s="377">
        <f>VLOOKUP($B300,'1.วาง งบทดลอง 4 แถว'!$E$1680:$J$2518,3,0)</f>
        <v>0</v>
      </c>
      <c r="U300" s="378">
        <f>VLOOKUP($B300,'1.วาง งบทดลอง 4 แถว'!$E$1680:$J$2518,4,0)</f>
        <v>0</v>
      </c>
      <c r="V300" s="378">
        <f>VLOOKUP($B300,'1.วาง งบทดลอง 4 แถว'!$E$1680:$J$2518,5,0)</f>
        <v>0</v>
      </c>
      <c r="W300" s="379">
        <f>VLOOKUP($B300,'1.วาง งบทดลอง 4 แถว'!$E$1680:$J$2518,6,0)</f>
        <v>0</v>
      </c>
      <c r="X300" s="380">
        <f t="shared" si="34"/>
        <v>0</v>
      </c>
      <c r="Y300" s="385"/>
      <c r="Z300" s="385"/>
      <c r="AA300" s="385"/>
      <c r="AB300" s="377">
        <f>VLOOKUP($B300,'1.วาง งบทดลอง 4 แถว'!$E$2519:$J$3357,3,0)</f>
        <v>0</v>
      </c>
      <c r="AC300" s="378">
        <f>VLOOKUP($B300,'1.วาง งบทดลอง 4 แถว'!$E$2519:$J$3357,4,0)</f>
        <v>0</v>
      </c>
      <c r="AD300" s="378">
        <f>VLOOKUP($B300,'1.วาง งบทดลอง 4 แถว'!$E$2519:$J$3357,5,0)</f>
        <v>0</v>
      </c>
      <c r="AE300" s="379">
        <f>VLOOKUP($B300,'1.วาง งบทดลอง 4 แถว'!$E$2519:$J$3357,6,0)</f>
        <v>0</v>
      </c>
      <c r="AF300" s="380">
        <f t="shared" si="35"/>
        <v>0</v>
      </c>
      <c r="AG300" s="384"/>
      <c r="AH300" s="385"/>
      <c r="AI300" s="385"/>
      <c r="AJ300" s="377">
        <f>VLOOKUP($B300,'1.วาง งบทดลอง 4 แถว'!$E$3358:$J$4196,3,0)</f>
        <v>0</v>
      </c>
      <c r="AK300" s="378">
        <f>VLOOKUP($B300,'1.วาง งบทดลอง 4 แถว'!$E$3358:$J$4196,4,0)</f>
        <v>0</v>
      </c>
      <c r="AL300" s="378">
        <f>VLOOKUP($B300,'1.วาง งบทดลอง 4 แถว'!$E$3358:$J$4196,5,0)</f>
        <v>0</v>
      </c>
      <c r="AM300" s="379">
        <f>VLOOKUP($B300,'1.วาง งบทดลอง 4 แถว'!$E$3358:$J$4196,6,0)</f>
        <v>0</v>
      </c>
      <c r="AN300" s="380">
        <f t="shared" si="36"/>
        <v>0</v>
      </c>
      <c r="AO300" s="385"/>
      <c r="AP300" s="385"/>
      <c r="AQ300" s="385"/>
      <c r="AR300" s="377">
        <f>VLOOKUP($B300,'1.วาง งบทดลอง 4 แถว'!$E$4197:$J$5035,3,0)</f>
        <v>0</v>
      </c>
      <c r="AS300" s="378">
        <f>VLOOKUP($B300,'1.วาง งบทดลอง 4 แถว'!$E$4197:$J$5035,4,0)</f>
        <v>0</v>
      </c>
      <c r="AT300" s="378">
        <f>VLOOKUP($B300,'1.วาง งบทดลอง 4 แถว'!$E$4197:$J$5035,5,0)</f>
        <v>0</v>
      </c>
      <c r="AU300" s="379">
        <f>VLOOKUP($B300,'1.วาง งบทดลอง 4 แถว'!$E$4197:$J$5035,6,0)</f>
        <v>0</v>
      </c>
      <c r="AV300" s="380">
        <f t="shared" si="37"/>
        <v>0</v>
      </c>
      <c r="AW300" s="384"/>
      <c r="AX300" s="385"/>
      <c r="AY300" s="385"/>
      <c r="AZ300" s="377">
        <f>VLOOKUP($B300,'1.วาง งบทดลอง 4 แถว'!$E$5036:$J$5874,3,0)</f>
        <v>0</v>
      </c>
      <c r="BA300" s="378">
        <f>VLOOKUP($B300,'1.วาง งบทดลอง 4 แถว'!$E$5036:$J$5874,4,0)</f>
        <v>0</v>
      </c>
      <c r="BB300" s="378">
        <f>VLOOKUP($B300,'1.วาง งบทดลอง 4 แถว'!$E$5036:$J$5874,5,0)</f>
        <v>0</v>
      </c>
      <c r="BC300" s="379">
        <f>VLOOKUP($B300,'1.วาง งบทดลอง 4 แถว'!$E$5036:$J$5874,6,0)</f>
        <v>0</v>
      </c>
      <c r="BD300" s="380">
        <f t="shared" si="38"/>
        <v>0</v>
      </c>
      <c r="BE300" s="384"/>
      <c r="BF300" s="385"/>
      <c r="BG300" s="385"/>
      <c r="BH300" s="377">
        <f>VLOOKUP($B300,'1.วาง งบทดลอง 4 แถว'!$E$5875:$J$6713,3,0)</f>
        <v>0</v>
      </c>
      <c r="BI300" s="378">
        <f>VLOOKUP($B300,'1.วาง งบทดลอง 4 แถว'!$E$5875:$J$6713,4,0)</f>
        <v>0</v>
      </c>
      <c r="BJ300" s="378">
        <f>VLOOKUP($B300,'1.วาง งบทดลอง 4 แถว'!$E$5875:$J$6713,5,0)</f>
        <v>0</v>
      </c>
      <c r="BK300" s="379">
        <f>VLOOKUP($B300,'1.วาง งบทดลอง 4 แถว'!$E$5875:$J$6713,6,0)</f>
        <v>0</v>
      </c>
      <c r="BL300" s="380">
        <f t="shared" si="39"/>
        <v>0</v>
      </c>
      <c r="BM300" s="385"/>
      <c r="BN300" s="385"/>
      <c r="BO300" s="386"/>
    </row>
    <row r="301" spans="1:67" ht="19.5" customHeight="1">
      <c r="A301" s="374">
        <v>298</v>
      </c>
      <c r="B301" s="375" t="s">
        <v>681</v>
      </c>
      <c r="C301" s="376" t="s">
        <v>2201</v>
      </c>
      <c r="D301" s="377">
        <f>VLOOKUP($B301,'1.วาง งบทดลอง 4 แถว'!$E$2:$J$840,3,0)</f>
        <v>7404380.0099999998</v>
      </c>
      <c r="E301" s="378">
        <f>VLOOKUP($B301,'1.วาง งบทดลอง 4 แถว'!$E$2:$J$840,4,0)</f>
        <v>10637735.99</v>
      </c>
      <c r="F301" s="378">
        <f>VLOOKUP($B301,'1.วาง งบทดลอง 4 แถว'!$E$2:$J$840,5,0)</f>
        <v>0</v>
      </c>
      <c r="G301" s="379">
        <f>VLOOKUP($B301,'1.วาง งบทดลอง 4 แถว'!$E$2:$J$840,6,0)</f>
        <v>20093290.329999998</v>
      </c>
      <c r="H301" s="380">
        <f t="shared" si="32"/>
        <v>20093290.329999998</v>
      </c>
      <c r="I301" s="384"/>
      <c r="J301" s="385"/>
      <c r="K301" s="385"/>
      <c r="L301" s="377">
        <f>VLOOKUP($B301,'1.วาง งบทดลอง 4 แถว'!$E$841:$J$1679,3,0)</f>
        <v>1276622.5</v>
      </c>
      <c r="M301" s="378">
        <f>VLOOKUP($B301,'1.วาง งบทดลอง 4 แถว'!$E$841:$J$1679,4,0)</f>
        <v>1054578.05</v>
      </c>
      <c r="N301" s="378">
        <f>VLOOKUP($B301,'1.วาง งบทดลอง 4 แถว'!$E$841:$J$1679,5,0)</f>
        <v>0</v>
      </c>
      <c r="O301" s="379">
        <f>VLOOKUP($B301,'1.วาง งบทดลอง 4 แถว'!$E$841:$J$1679,6,0)</f>
        <v>2661507.0299999998</v>
      </c>
      <c r="P301" s="380">
        <f t="shared" si="33"/>
        <v>2661507.0299999998</v>
      </c>
      <c r="Q301" s="384"/>
      <c r="R301" s="385"/>
      <c r="S301" s="386"/>
      <c r="T301" s="377">
        <f>VLOOKUP($B301,'1.วาง งบทดลอง 4 แถว'!$E$1680:$J$2518,3,0)</f>
        <v>1044787.15</v>
      </c>
      <c r="U301" s="378">
        <f>VLOOKUP($B301,'1.วาง งบทดลอง 4 แถว'!$E$1680:$J$2518,4,0)</f>
        <v>1469870.37</v>
      </c>
      <c r="V301" s="378">
        <f>VLOOKUP($B301,'1.วาง งบทดลอง 4 แถว'!$E$1680:$J$2518,5,0)</f>
        <v>0</v>
      </c>
      <c r="W301" s="379">
        <f>VLOOKUP($B301,'1.วาง งบทดลอง 4 แถว'!$E$1680:$J$2518,6,0)</f>
        <v>4084877.63</v>
      </c>
      <c r="X301" s="380">
        <f t="shared" si="34"/>
        <v>4084877.63</v>
      </c>
      <c r="Y301" s="385"/>
      <c r="Z301" s="385"/>
      <c r="AA301" s="385"/>
      <c r="AB301" s="377">
        <f>VLOOKUP($B301,'1.วาง งบทดลอง 4 แถว'!$E$2519:$J$3357,3,0)</f>
        <v>3111218.8</v>
      </c>
      <c r="AC301" s="378">
        <f>VLOOKUP($B301,'1.วาง งบทดลอง 4 แถว'!$E$2519:$J$3357,4,0)</f>
        <v>2776397.48</v>
      </c>
      <c r="AD301" s="378">
        <f>VLOOKUP($B301,'1.วาง งบทดลอง 4 แถว'!$E$2519:$J$3357,5,0)</f>
        <v>0</v>
      </c>
      <c r="AE301" s="379">
        <f>VLOOKUP($B301,'1.วาง งบทดลอง 4 แถว'!$E$2519:$J$3357,6,0)</f>
        <v>10196849.65</v>
      </c>
      <c r="AF301" s="380">
        <f t="shared" si="35"/>
        <v>10196849.65</v>
      </c>
      <c r="AG301" s="384"/>
      <c r="AH301" s="385"/>
      <c r="AI301" s="385"/>
      <c r="AJ301" s="377">
        <f>VLOOKUP($B301,'1.วาง งบทดลอง 4 แถว'!$E$3358:$J$4196,3,0)</f>
        <v>493359.02</v>
      </c>
      <c r="AK301" s="378">
        <f>VLOOKUP($B301,'1.วาง งบทดลอง 4 แถว'!$E$3358:$J$4196,4,0)</f>
        <v>883454.81</v>
      </c>
      <c r="AL301" s="378">
        <f>VLOOKUP($B301,'1.วาง งบทดลอง 4 แถว'!$E$3358:$J$4196,5,0)</f>
        <v>0</v>
      </c>
      <c r="AM301" s="379">
        <f>VLOOKUP($B301,'1.วาง งบทดลอง 4 แถว'!$E$3358:$J$4196,6,0)</f>
        <v>3127855.17</v>
      </c>
      <c r="AN301" s="380">
        <f t="shared" si="36"/>
        <v>3127855.17</v>
      </c>
      <c r="AO301" s="385"/>
      <c r="AP301" s="385"/>
      <c r="AQ301" s="385"/>
      <c r="AR301" s="377">
        <f>VLOOKUP($B301,'1.วาง งบทดลอง 4 แถว'!$E$4197:$J$5035,3,0)</f>
        <v>2118804.34</v>
      </c>
      <c r="AS301" s="378">
        <f>VLOOKUP($B301,'1.วาง งบทดลอง 4 แถว'!$E$4197:$J$5035,4,0)</f>
        <v>1231890.94</v>
      </c>
      <c r="AT301" s="378">
        <f>VLOOKUP($B301,'1.วาง งบทดลอง 4 แถว'!$E$4197:$J$5035,5,0)</f>
        <v>0</v>
      </c>
      <c r="AU301" s="379">
        <f>VLOOKUP($B301,'1.วาง งบทดลอง 4 แถว'!$E$4197:$J$5035,6,0)</f>
        <v>1841188.94</v>
      </c>
      <c r="AV301" s="380">
        <f t="shared" si="37"/>
        <v>1841188.94</v>
      </c>
      <c r="AW301" s="384"/>
      <c r="AX301" s="385"/>
      <c r="AY301" s="385"/>
      <c r="AZ301" s="377">
        <f>VLOOKUP($B301,'1.วาง งบทดลอง 4 แถว'!$E$5036:$J$5874,3,0)</f>
        <v>0</v>
      </c>
      <c r="BA301" s="378">
        <f>VLOOKUP($B301,'1.วาง งบทดลอง 4 แถว'!$E$5036:$J$5874,4,0)</f>
        <v>933011.5</v>
      </c>
      <c r="BB301" s="378">
        <f>VLOOKUP($B301,'1.วาง งบทดลอง 4 แถว'!$E$5036:$J$5874,5,0)</f>
        <v>0</v>
      </c>
      <c r="BC301" s="379">
        <f>VLOOKUP($B301,'1.วาง งบทดลอง 4 แถว'!$E$5036:$J$5874,6,0)</f>
        <v>3255915.6</v>
      </c>
      <c r="BD301" s="380">
        <f t="shared" si="38"/>
        <v>3255915.6</v>
      </c>
      <c r="BE301" s="384"/>
      <c r="BF301" s="385"/>
      <c r="BG301" s="385"/>
      <c r="BH301" s="377">
        <f>VLOOKUP($B301,'1.วาง งบทดลอง 4 แถว'!$E$5875:$J$6713,3,0)</f>
        <v>318792.34999999998</v>
      </c>
      <c r="BI301" s="378">
        <f>VLOOKUP($B301,'1.วาง งบทดลอง 4 แถว'!$E$5875:$J$6713,4,0)</f>
        <v>220556.37</v>
      </c>
      <c r="BJ301" s="378">
        <f>VLOOKUP($B301,'1.วาง งบทดลอง 4 แถว'!$E$5875:$J$6713,5,0)</f>
        <v>0</v>
      </c>
      <c r="BK301" s="379">
        <f>VLOOKUP($B301,'1.วาง งบทดลอง 4 แถว'!$E$5875:$J$6713,6,0)</f>
        <v>2494294.46</v>
      </c>
      <c r="BL301" s="380">
        <f t="shared" si="39"/>
        <v>2494294.46</v>
      </c>
      <c r="BM301" s="385"/>
      <c r="BN301" s="385"/>
      <c r="BO301" s="386"/>
    </row>
    <row r="302" spans="1:67" ht="19.5" customHeight="1">
      <c r="A302" s="374">
        <v>299</v>
      </c>
      <c r="B302" s="375" t="s">
        <v>682</v>
      </c>
      <c r="C302" s="376" t="s">
        <v>2202</v>
      </c>
      <c r="D302" s="377">
        <f>VLOOKUP($B302,'1.วาง งบทดลอง 4 แถว'!$E$2:$J$840,3,0)</f>
        <v>3145345.36</v>
      </c>
      <c r="E302" s="378">
        <f>VLOOKUP($B302,'1.วาง งบทดลอง 4 แถว'!$E$2:$J$840,4,0)</f>
        <v>2975824.24</v>
      </c>
      <c r="F302" s="378">
        <f>VLOOKUP($B302,'1.วาง งบทดลอง 4 แถว'!$E$2:$J$840,5,0)</f>
        <v>0</v>
      </c>
      <c r="G302" s="379">
        <f>VLOOKUP($B302,'1.วาง งบทดลอง 4 แถว'!$E$2:$J$840,6,0)</f>
        <v>19140005.510000002</v>
      </c>
      <c r="H302" s="380">
        <f t="shared" si="32"/>
        <v>19140005.510000002</v>
      </c>
      <c r="I302" s="384"/>
      <c r="J302" s="385"/>
      <c r="K302" s="385"/>
      <c r="L302" s="377">
        <f>VLOOKUP($B302,'1.วาง งบทดลอง 4 แถว'!$E$841:$J$1679,3,0)</f>
        <v>995176.41</v>
      </c>
      <c r="M302" s="378">
        <f>VLOOKUP($B302,'1.วาง งบทดลอง 4 แถว'!$E$841:$J$1679,4,0)</f>
        <v>648043.9</v>
      </c>
      <c r="N302" s="378">
        <f>VLOOKUP($B302,'1.วาง งบทดลอง 4 แถว'!$E$841:$J$1679,5,0)</f>
        <v>0</v>
      </c>
      <c r="O302" s="379">
        <f>VLOOKUP($B302,'1.วาง งบทดลอง 4 แถว'!$E$841:$J$1679,6,0)</f>
        <v>936233.6</v>
      </c>
      <c r="P302" s="380">
        <f t="shared" si="33"/>
        <v>936233.6</v>
      </c>
      <c r="Q302" s="384"/>
      <c r="R302" s="385"/>
      <c r="S302" s="386"/>
      <c r="T302" s="377">
        <f>VLOOKUP($B302,'1.วาง งบทดลอง 4 แถว'!$E$1680:$J$2518,3,0)</f>
        <v>1266724.6100000001</v>
      </c>
      <c r="U302" s="378">
        <f>VLOOKUP($B302,'1.วาง งบทดลอง 4 แถว'!$E$1680:$J$2518,4,0)</f>
        <v>588264.87</v>
      </c>
      <c r="V302" s="378">
        <f>VLOOKUP($B302,'1.วาง งบทดลอง 4 แถว'!$E$1680:$J$2518,5,0)</f>
        <v>0</v>
      </c>
      <c r="W302" s="379">
        <f>VLOOKUP($B302,'1.วาง งบทดลอง 4 แถว'!$E$1680:$J$2518,6,0)</f>
        <v>1565399.37</v>
      </c>
      <c r="X302" s="380">
        <f t="shared" si="34"/>
        <v>1565399.37</v>
      </c>
      <c r="Y302" s="385"/>
      <c r="Z302" s="385"/>
      <c r="AA302" s="385"/>
      <c r="AB302" s="377">
        <f>VLOOKUP($B302,'1.วาง งบทดลอง 4 แถว'!$E$2519:$J$3357,3,0)</f>
        <v>623565.1</v>
      </c>
      <c r="AC302" s="378">
        <f>VLOOKUP($B302,'1.วาง งบทดลอง 4 แถว'!$E$2519:$J$3357,4,0)</f>
        <v>1828019.5</v>
      </c>
      <c r="AD302" s="378">
        <f>VLOOKUP($B302,'1.วาง งบทดลอง 4 แถว'!$E$2519:$J$3357,5,0)</f>
        <v>0</v>
      </c>
      <c r="AE302" s="379">
        <f>VLOOKUP($B302,'1.วาง งบทดลอง 4 แถว'!$E$2519:$J$3357,6,0)</f>
        <v>4399458.3</v>
      </c>
      <c r="AF302" s="380">
        <f t="shared" si="35"/>
        <v>4399458.3</v>
      </c>
      <c r="AG302" s="384"/>
      <c r="AH302" s="385"/>
      <c r="AI302" s="385"/>
      <c r="AJ302" s="377">
        <f>VLOOKUP($B302,'1.วาง งบทดลอง 4 แถว'!$E$3358:$J$4196,3,0)</f>
        <v>215267.8</v>
      </c>
      <c r="AK302" s="378">
        <f>VLOOKUP($B302,'1.วาง งบทดลอง 4 แถว'!$E$3358:$J$4196,4,0)</f>
        <v>212183</v>
      </c>
      <c r="AL302" s="378">
        <f>VLOOKUP($B302,'1.วาง งบทดลอง 4 แถว'!$E$3358:$J$4196,5,0)</f>
        <v>0</v>
      </c>
      <c r="AM302" s="379">
        <f>VLOOKUP($B302,'1.วาง งบทดลอง 4 แถว'!$E$3358:$J$4196,6,0)</f>
        <v>799779.43</v>
      </c>
      <c r="AN302" s="380">
        <f t="shared" si="36"/>
        <v>799779.43</v>
      </c>
      <c r="AO302" s="385"/>
      <c r="AP302" s="385"/>
      <c r="AQ302" s="385"/>
      <c r="AR302" s="377">
        <f>VLOOKUP($B302,'1.วาง งบทดลอง 4 แถว'!$E$4197:$J$5035,3,0)</f>
        <v>233716.8</v>
      </c>
      <c r="AS302" s="378">
        <f>VLOOKUP($B302,'1.วาง งบทดลอง 4 แถว'!$E$4197:$J$5035,4,0)</f>
        <v>261889.38</v>
      </c>
      <c r="AT302" s="378">
        <f>VLOOKUP($B302,'1.วาง งบทดลอง 4 แถว'!$E$4197:$J$5035,5,0)</f>
        <v>0</v>
      </c>
      <c r="AU302" s="379">
        <f>VLOOKUP($B302,'1.วาง งบทดลอง 4 แถว'!$E$4197:$J$5035,6,0)</f>
        <v>798207.56</v>
      </c>
      <c r="AV302" s="380">
        <f t="shared" si="37"/>
        <v>798207.56</v>
      </c>
      <c r="AW302" s="384"/>
      <c r="AX302" s="385"/>
      <c r="AY302" s="385"/>
      <c r="AZ302" s="377">
        <f>VLOOKUP($B302,'1.วาง งบทดลอง 4 แถว'!$E$5036:$J$5874,3,0)</f>
        <v>850310.82</v>
      </c>
      <c r="BA302" s="378">
        <f>VLOOKUP($B302,'1.วาง งบทดลอง 4 แถว'!$E$5036:$J$5874,4,0)</f>
        <v>558288.80000000005</v>
      </c>
      <c r="BB302" s="378">
        <f>VLOOKUP($B302,'1.วาง งบทดลอง 4 แถว'!$E$5036:$J$5874,5,0)</f>
        <v>0</v>
      </c>
      <c r="BC302" s="379">
        <f>VLOOKUP($B302,'1.วาง งบทดลอง 4 แถว'!$E$5036:$J$5874,6,0)</f>
        <v>946246.1</v>
      </c>
      <c r="BD302" s="380">
        <f t="shared" si="38"/>
        <v>946246.1</v>
      </c>
      <c r="BE302" s="384"/>
      <c r="BF302" s="385"/>
      <c r="BG302" s="385"/>
      <c r="BH302" s="377">
        <f>VLOOKUP($B302,'1.วาง งบทดลอง 4 แถว'!$E$5875:$J$6713,3,0)</f>
        <v>224352.1</v>
      </c>
      <c r="BI302" s="378">
        <f>VLOOKUP($B302,'1.วาง งบทดลอง 4 แถว'!$E$5875:$J$6713,4,0)</f>
        <v>72397</v>
      </c>
      <c r="BJ302" s="378">
        <f>VLOOKUP($B302,'1.วาง งบทดลอง 4 แถว'!$E$5875:$J$6713,5,0)</f>
        <v>0</v>
      </c>
      <c r="BK302" s="379">
        <f>VLOOKUP($B302,'1.วาง งบทดลอง 4 แถว'!$E$5875:$J$6713,6,0)</f>
        <v>848171.77</v>
      </c>
      <c r="BL302" s="380">
        <f t="shared" si="39"/>
        <v>848171.77</v>
      </c>
      <c r="BM302" s="385"/>
      <c r="BN302" s="385"/>
      <c r="BO302" s="386"/>
    </row>
    <row r="303" spans="1:67" ht="19.5" customHeight="1">
      <c r="A303" s="374">
        <v>300</v>
      </c>
      <c r="B303" s="375" t="s">
        <v>683</v>
      </c>
      <c r="C303" s="376" t="s">
        <v>130</v>
      </c>
      <c r="D303" s="377">
        <f>VLOOKUP($B303,'1.วาง งบทดลอง 4 แถว'!$E$2:$J$840,3,0)</f>
        <v>1934663.2</v>
      </c>
      <c r="E303" s="378">
        <f>VLOOKUP($B303,'1.วาง งบทดลอง 4 แถว'!$E$2:$J$840,4,0)</f>
        <v>1664186.82</v>
      </c>
      <c r="F303" s="378">
        <f>VLOOKUP($B303,'1.วาง งบทดลอง 4 แถว'!$E$2:$J$840,5,0)</f>
        <v>0</v>
      </c>
      <c r="G303" s="379">
        <f>VLOOKUP($B303,'1.วาง งบทดลอง 4 แถว'!$E$2:$J$840,6,0)</f>
        <v>3777052.82</v>
      </c>
      <c r="H303" s="380">
        <f t="shared" si="32"/>
        <v>3777052.82</v>
      </c>
      <c r="I303" s="384"/>
      <c r="J303" s="385"/>
      <c r="K303" s="385"/>
      <c r="L303" s="377">
        <f>VLOOKUP($B303,'1.วาง งบทดลอง 4 แถว'!$E$841:$J$1679,3,0)</f>
        <v>783472.25</v>
      </c>
      <c r="M303" s="378">
        <f>VLOOKUP($B303,'1.วาง งบทดลอง 4 แถว'!$E$841:$J$1679,4,0)</f>
        <v>491833.75</v>
      </c>
      <c r="N303" s="378">
        <f>VLOOKUP($B303,'1.วาง งบทดลอง 4 แถว'!$E$841:$J$1679,5,0)</f>
        <v>0</v>
      </c>
      <c r="O303" s="379">
        <f>VLOOKUP($B303,'1.วาง งบทดลอง 4 แถว'!$E$841:$J$1679,6,0)</f>
        <v>959373.25</v>
      </c>
      <c r="P303" s="380">
        <f t="shared" si="33"/>
        <v>959373.25</v>
      </c>
      <c r="Q303" s="384"/>
      <c r="R303" s="385"/>
      <c r="S303" s="386"/>
      <c r="T303" s="377">
        <f>VLOOKUP($B303,'1.วาง งบทดลอง 4 แถว'!$E$1680:$J$2518,3,0)</f>
        <v>909291.5</v>
      </c>
      <c r="U303" s="378">
        <f>VLOOKUP($B303,'1.วาง งบทดลอง 4 แถว'!$E$1680:$J$2518,4,0)</f>
        <v>547217</v>
      </c>
      <c r="V303" s="378">
        <f>VLOOKUP($B303,'1.วาง งบทดลอง 4 แถว'!$E$1680:$J$2518,5,0)</f>
        <v>0</v>
      </c>
      <c r="W303" s="379">
        <f>VLOOKUP($B303,'1.วาง งบทดลอง 4 แถว'!$E$1680:$J$2518,6,0)</f>
        <v>1461202</v>
      </c>
      <c r="X303" s="380">
        <f t="shared" si="34"/>
        <v>1461202</v>
      </c>
      <c r="Y303" s="385"/>
      <c r="Z303" s="385"/>
      <c r="AA303" s="385"/>
      <c r="AB303" s="377">
        <f>VLOOKUP($B303,'1.วาง งบทดลอง 4 แถว'!$E$2519:$J$3357,3,0)</f>
        <v>24365</v>
      </c>
      <c r="AC303" s="378">
        <f>VLOOKUP($B303,'1.วาง งบทดลอง 4 แถว'!$E$2519:$J$3357,4,0)</f>
        <v>175400</v>
      </c>
      <c r="AD303" s="378">
        <f>VLOOKUP($B303,'1.วาง งบทดลอง 4 แถว'!$E$2519:$J$3357,5,0)</f>
        <v>0</v>
      </c>
      <c r="AE303" s="379">
        <f>VLOOKUP($B303,'1.วาง งบทดลอง 4 แถว'!$E$2519:$J$3357,6,0)</f>
        <v>3231713.75</v>
      </c>
      <c r="AF303" s="380">
        <f t="shared" si="35"/>
        <v>3231713.75</v>
      </c>
      <c r="AG303" s="384"/>
      <c r="AH303" s="385"/>
      <c r="AI303" s="385"/>
      <c r="AJ303" s="377">
        <f>VLOOKUP($B303,'1.วาง งบทดลอง 4 แถว'!$E$3358:$J$4196,3,0)</f>
        <v>45160</v>
      </c>
      <c r="AK303" s="378">
        <f>VLOOKUP($B303,'1.วาง งบทดลอง 4 แถว'!$E$3358:$J$4196,4,0)</f>
        <v>405311.5</v>
      </c>
      <c r="AL303" s="378">
        <f>VLOOKUP($B303,'1.วาง งบทดลอง 4 แถว'!$E$3358:$J$4196,5,0)</f>
        <v>0</v>
      </c>
      <c r="AM303" s="379">
        <f>VLOOKUP($B303,'1.วาง งบทดลอง 4 แถว'!$E$3358:$J$4196,6,0)</f>
        <v>2043350.19</v>
      </c>
      <c r="AN303" s="380">
        <f t="shared" si="36"/>
        <v>2043350.19</v>
      </c>
      <c r="AO303" s="385"/>
      <c r="AP303" s="385"/>
      <c r="AQ303" s="385"/>
      <c r="AR303" s="377">
        <f>VLOOKUP($B303,'1.วาง งบทดลอง 4 แถว'!$E$4197:$J$5035,3,0)</f>
        <v>445087</v>
      </c>
      <c r="AS303" s="378">
        <f>VLOOKUP($B303,'1.วาง งบทดลอง 4 แถว'!$E$4197:$J$5035,4,0)</f>
        <v>295639</v>
      </c>
      <c r="AT303" s="378">
        <f>VLOOKUP($B303,'1.วาง งบทดลอง 4 แถว'!$E$4197:$J$5035,5,0)</f>
        <v>0</v>
      </c>
      <c r="AU303" s="379">
        <f>VLOOKUP($B303,'1.วาง งบทดลอง 4 แถว'!$E$4197:$J$5035,6,0)</f>
        <v>412599</v>
      </c>
      <c r="AV303" s="380">
        <f t="shared" si="37"/>
        <v>412599</v>
      </c>
      <c r="AW303" s="384"/>
      <c r="AX303" s="385"/>
      <c r="AY303" s="385"/>
      <c r="AZ303" s="377">
        <f>VLOOKUP($B303,'1.วาง งบทดลอง 4 แถว'!$E$5036:$J$5874,3,0)</f>
        <v>245251</v>
      </c>
      <c r="BA303" s="378">
        <f>VLOOKUP($B303,'1.วาง งบทดลอง 4 แถว'!$E$5036:$J$5874,4,0)</f>
        <v>317858</v>
      </c>
      <c r="BB303" s="378">
        <f>VLOOKUP($B303,'1.วาง งบทดลอง 4 แถว'!$E$5036:$J$5874,5,0)</f>
        <v>0</v>
      </c>
      <c r="BC303" s="379">
        <f>VLOOKUP($B303,'1.วาง งบทดลอง 4 แถว'!$E$5036:$J$5874,6,0)</f>
        <v>988189</v>
      </c>
      <c r="BD303" s="380">
        <f t="shared" si="38"/>
        <v>988189</v>
      </c>
      <c r="BE303" s="384"/>
      <c r="BF303" s="385"/>
      <c r="BG303" s="385"/>
      <c r="BH303" s="377">
        <f>VLOOKUP($B303,'1.วาง งบทดลอง 4 แถว'!$E$5875:$J$6713,3,0)</f>
        <v>186578.8</v>
      </c>
      <c r="BI303" s="378">
        <f>VLOOKUP($B303,'1.วาง งบทดลอง 4 แถว'!$E$5875:$J$6713,4,0)</f>
        <v>369504.25</v>
      </c>
      <c r="BJ303" s="378">
        <f>VLOOKUP($B303,'1.วาง งบทดลอง 4 แถว'!$E$5875:$J$6713,5,0)</f>
        <v>0</v>
      </c>
      <c r="BK303" s="379">
        <f>VLOOKUP($B303,'1.วาง งบทดลอง 4 แถว'!$E$5875:$J$6713,6,0)</f>
        <v>1918158</v>
      </c>
      <c r="BL303" s="380">
        <f t="shared" si="39"/>
        <v>1918158</v>
      </c>
      <c r="BM303" s="385"/>
      <c r="BN303" s="385"/>
      <c r="BO303" s="386"/>
    </row>
    <row r="304" spans="1:67" ht="19.5" customHeight="1">
      <c r="A304" s="374">
        <v>301</v>
      </c>
      <c r="B304" s="375" t="s">
        <v>684</v>
      </c>
      <c r="C304" s="376" t="s">
        <v>2203</v>
      </c>
      <c r="D304" s="377">
        <f>VLOOKUP($B304,'1.วาง งบทดลอง 4 แถว'!$E$2:$J$840,3,0)</f>
        <v>2016583.8</v>
      </c>
      <c r="E304" s="378">
        <f>VLOOKUP($B304,'1.วาง งบทดลอง 4 แถว'!$E$2:$J$840,4,0)</f>
        <v>2489161.7000000002</v>
      </c>
      <c r="F304" s="378">
        <f>VLOOKUP($B304,'1.วาง งบทดลอง 4 แถว'!$E$2:$J$840,5,0)</f>
        <v>0</v>
      </c>
      <c r="G304" s="379">
        <f>VLOOKUP($B304,'1.วาง งบทดลอง 4 แถว'!$E$2:$J$840,6,0)</f>
        <v>2246704.04</v>
      </c>
      <c r="H304" s="380">
        <f t="shared" si="32"/>
        <v>2246704.04</v>
      </c>
      <c r="I304" s="384"/>
      <c r="J304" s="385"/>
      <c r="K304" s="385"/>
      <c r="L304" s="377">
        <f>VLOOKUP($B304,'1.วาง งบทดลอง 4 แถว'!$E$841:$J$1679,3,0)</f>
        <v>231981.35</v>
      </c>
      <c r="M304" s="378">
        <f>VLOOKUP($B304,'1.วาง งบทดลอง 4 แถว'!$E$841:$J$1679,4,0)</f>
        <v>332558.09999999998</v>
      </c>
      <c r="N304" s="378">
        <f>VLOOKUP($B304,'1.วาง งบทดลอง 4 แถว'!$E$841:$J$1679,5,0)</f>
        <v>0</v>
      </c>
      <c r="O304" s="379">
        <f>VLOOKUP($B304,'1.วาง งบทดลอง 4 แถว'!$E$841:$J$1679,6,0)</f>
        <v>968098.2</v>
      </c>
      <c r="P304" s="380">
        <f t="shared" si="33"/>
        <v>968098.2</v>
      </c>
      <c r="Q304" s="384"/>
      <c r="R304" s="385"/>
      <c r="S304" s="386"/>
      <c r="T304" s="377">
        <f>VLOOKUP($B304,'1.วาง งบทดลอง 4 แถว'!$E$1680:$J$2518,3,0)</f>
        <v>517358.38</v>
      </c>
      <c r="U304" s="378">
        <f>VLOOKUP($B304,'1.วาง งบทดลอง 4 แถว'!$E$1680:$J$2518,4,0)</f>
        <v>613231.1</v>
      </c>
      <c r="V304" s="378">
        <f>VLOOKUP($B304,'1.วาง งบทดลอง 4 แถว'!$E$1680:$J$2518,5,0)</f>
        <v>0</v>
      </c>
      <c r="W304" s="379">
        <f>VLOOKUP($B304,'1.วาง งบทดลอง 4 แถว'!$E$1680:$J$2518,6,0)</f>
        <v>985468.1</v>
      </c>
      <c r="X304" s="380">
        <f t="shared" si="34"/>
        <v>985468.1</v>
      </c>
      <c r="Y304" s="385"/>
      <c r="Z304" s="385"/>
      <c r="AA304" s="385"/>
      <c r="AB304" s="377">
        <f>VLOOKUP($B304,'1.วาง งบทดลอง 4 แถว'!$E$2519:$J$3357,3,0)</f>
        <v>866999</v>
      </c>
      <c r="AC304" s="378">
        <f>VLOOKUP($B304,'1.วาง งบทดลอง 4 แถว'!$E$2519:$J$3357,4,0)</f>
        <v>725458</v>
      </c>
      <c r="AD304" s="378">
        <f>VLOOKUP($B304,'1.วาง งบทดลอง 4 แถว'!$E$2519:$J$3357,5,0)</f>
        <v>0</v>
      </c>
      <c r="AE304" s="379">
        <f>VLOOKUP($B304,'1.วาง งบทดลอง 4 แถว'!$E$2519:$J$3357,6,0)</f>
        <v>882760.3</v>
      </c>
      <c r="AF304" s="380">
        <f t="shared" si="35"/>
        <v>882760.3</v>
      </c>
      <c r="AG304" s="384"/>
      <c r="AH304" s="385"/>
      <c r="AI304" s="385"/>
      <c r="AJ304" s="377">
        <f>VLOOKUP($B304,'1.วาง งบทดลอง 4 แถว'!$E$3358:$J$4196,3,0)</f>
        <v>714090.38</v>
      </c>
      <c r="AK304" s="378">
        <f>VLOOKUP($B304,'1.วาง งบทดลอง 4 แถว'!$E$3358:$J$4196,4,0)</f>
        <v>630762.52</v>
      </c>
      <c r="AL304" s="378">
        <f>VLOOKUP($B304,'1.วาง งบทดลอง 4 แถว'!$E$3358:$J$4196,5,0)</f>
        <v>0</v>
      </c>
      <c r="AM304" s="379">
        <f>VLOOKUP($B304,'1.วาง งบทดลอง 4 แถว'!$E$3358:$J$4196,6,0)</f>
        <v>1268680.1499999999</v>
      </c>
      <c r="AN304" s="380">
        <f t="shared" si="36"/>
        <v>1268680.1499999999</v>
      </c>
      <c r="AO304" s="385"/>
      <c r="AP304" s="385"/>
      <c r="AQ304" s="385"/>
      <c r="AR304" s="377">
        <f>VLOOKUP($B304,'1.วาง งบทดลอง 4 แถว'!$E$4197:$J$5035,3,0)</f>
        <v>252961.5</v>
      </c>
      <c r="AS304" s="378">
        <f>VLOOKUP($B304,'1.วาง งบทดลอง 4 แถว'!$E$4197:$J$5035,4,0)</f>
        <v>430488.5</v>
      </c>
      <c r="AT304" s="378">
        <f>VLOOKUP($B304,'1.วาง งบทดลอง 4 แถว'!$E$4197:$J$5035,5,0)</f>
        <v>0</v>
      </c>
      <c r="AU304" s="379">
        <f>VLOOKUP($B304,'1.วาง งบทดลอง 4 แถว'!$E$4197:$J$5035,6,0)</f>
        <v>1103583.2</v>
      </c>
      <c r="AV304" s="380">
        <f t="shared" si="37"/>
        <v>1103583.2</v>
      </c>
      <c r="AW304" s="384"/>
      <c r="AX304" s="385"/>
      <c r="AY304" s="385"/>
      <c r="AZ304" s="377">
        <f>VLOOKUP($B304,'1.วาง งบทดลอง 4 แถว'!$E$5036:$J$5874,3,0)</f>
        <v>615163.5</v>
      </c>
      <c r="BA304" s="378">
        <f>VLOOKUP($B304,'1.วาง งบทดลอง 4 แถว'!$E$5036:$J$5874,4,0)</f>
        <v>359926.3</v>
      </c>
      <c r="BB304" s="378">
        <f>VLOOKUP($B304,'1.วาง งบทดลอง 4 แถว'!$E$5036:$J$5874,5,0)</f>
        <v>0</v>
      </c>
      <c r="BC304" s="379">
        <f>VLOOKUP($B304,'1.วาง งบทดลอง 4 แถว'!$E$5036:$J$5874,6,0)</f>
        <v>864486.04</v>
      </c>
      <c r="BD304" s="380">
        <f t="shared" si="38"/>
        <v>864486.04</v>
      </c>
      <c r="BE304" s="384"/>
      <c r="BF304" s="385"/>
      <c r="BG304" s="385"/>
      <c r="BH304" s="377">
        <f>VLOOKUP($B304,'1.วาง งบทดลอง 4 แถว'!$E$5875:$J$6713,3,0)</f>
        <v>125490.03</v>
      </c>
      <c r="BI304" s="378">
        <f>VLOOKUP($B304,'1.วาง งบทดลอง 4 แถว'!$E$5875:$J$6713,4,0)</f>
        <v>180421</v>
      </c>
      <c r="BJ304" s="378">
        <f>VLOOKUP($B304,'1.วาง งบทดลอง 4 แถว'!$E$5875:$J$6713,5,0)</f>
        <v>0</v>
      </c>
      <c r="BK304" s="379">
        <f>VLOOKUP($B304,'1.วาง งบทดลอง 4 แถว'!$E$5875:$J$6713,6,0)</f>
        <v>419451</v>
      </c>
      <c r="BL304" s="380">
        <f t="shared" si="39"/>
        <v>419451</v>
      </c>
      <c r="BM304" s="385"/>
      <c r="BN304" s="385"/>
      <c r="BO304" s="386"/>
    </row>
    <row r="305" spans="1:67" ht="19.5" customHeight="1">
      <c r="A305" s="374">
        <v>302</v>
      </c>
      <c r="B305" s="375" t="s">
        <v>685</v>
      </c>
      <c r="C305" s="376" t="s">
        <v>2204</v>
      </c>
      <c r="D305" s="377">
        <f>VLOOKUP($B305,'1.วาง งบทดลอง 4 แถว'!$E$2:$J$840,3,0)</f>
        <v>693032.6</v>
      </c>
      <c r="E305" s="378">
        <f>VLOOKUP($B305,'1.วาง งบทดลอง 4 แถว'!$E$2:$J$840,4,0)</f>
        <v>2045886.08</v>
      </c>
      <c r="F305" s="378">
        <f>VLOOKUP($B305,'1.วาง งบทดลอง 4 แถว'!$E$2:$J$840,5,0)</f>
        <v>0</v>
      </c>
      <c r="G305" s="379">
        <f>VLOOKUP($B305,'1.วาง งบทดลอง 4 แถว'!$E$2:$J$840,6,0)</f>
        <v>3243774.7</v>
      </c>
      <c r="H305" s="380">
        <f t="shared" si="32"/>
        <v>3243774.7</v>
      </c>
      <c r="I305" s="384"/>
      <c r="J305" s="385"/>
      <c r="K305" s="385"/>
      <c r="L305" s="377">
        <f>VLOOKUP($B305,'1.วาง งบทดลอง 4 แถว'!$E$841:$J$1679,3,0)</f>
        <v>539525</v>
      </c>
      <c r="M305" s="378">
        <f>VLOOKUP($B305,'1.วาง งบทดลอง 4 แถว'!$E$841:$J$1679,4,0)</f>
        <v>354542.77</v>
      </c>
      <c r="N305" s="378">
        <f>VLOOKUP($B305,'1.วาง งบทดลอง 4 แถว'!$E$841:$J$1679,5,0)</f>
        <v>0</v>
      </c>
      <c r="O305" s="379">
        <f>VLOOKUP($B305,'1.วาง งบทดลอง 4 แถว'!$E$841:$J$1679,6,0)</f>
        <v>998009.51</v>
      </c>
      <c r="P305" s="380">
        <f t="shared" si="33"/>
        <v>998009.51</v>
      </c>
      <c r="Q305" s="384"/>
      <c r="R305" s="385"/>
      <c r="S305" s="386"/>
      <c r="T305" s="377">
        <f>VLOOKUP($B305,'1.วาง งบทดลอง 4 แถว'!$E$1680:$J$2518,3,0)</f>
        <v>964455.46</v>
      </c>
      <c r="U305" s="378">
        <f>VLOOKUP($B305,'1.วาง งบทดลอง 4 แถว'!$E$1680:$J$2518,4,0)</f>
        <v>834419.27</v>
      </c>
      <c r="V305" s="378">
        <f>VLOOKUP($B305,'1.วาง งบทดลอง 4 แถว'!$E$1680:$J$2518,5,0)</f>
        <v>0</v>
      </c>
      <c r="W305" s="379">
        <f>VLOOKUP($B305,'1.วาง งบทดลอง 4 แถว'!$E$1680:$J$2518,6,0)</f>
        <v>1233310.32</v>
      </c>
      <c r="X305" s="380">
        <f t="shared" si="34"/>
        <v>1233310.32</v>
      </c>
      <c r="Y305" s="385"/>
      <c r="Z305" s="385"/>
      <c r="AA305" s="385"/>
      <c r="AB305" s="377">
        <f>VLOOKUP($B305,'1.วาง งบทดลอง 4 แถว'!$E$2519:$J$3357,3,0)</f>
        <v>1284373.1299999999</v>
      </c>
      <c r="AC305" s="378">
        <f>VLOOKUP($B305,'1.วาง งบทดลอง 4 แถว'!$E$2519:$J$3357,4,0)</f>
        <v>1117383.23</v>
      </c>
      <c r="AD305" s="378">
        <f>VLOOKUP($B305,'1.วาง งบทดลอง 4 แถว'!$E$2519:$J$3357,5,0)</f>
        <v>0</v>
      </c>
      <c r="AE305" s="379">
        <f>VLOOKUP($B305,'1.วาง งบทดลอง 4 แถว'!$E$2519:$J$3357,6,0)</f>
        <v>2785871.12</v>
      </c>
      <c r="AF305" s="380">
        <f t="shared" si="35"/>
        <v>2785871.12</v>
      </c>
      <c r="AG305" s="384"/>
      <c r="AH305" s="385"/>
      <c r="AI305" s="385"/>
      <c r="AJ305" s="377">
        <f>VLOOKUP($B305,'1.วาง งบทดลอง 4 แถว'!$E$3358:$J$4196,3,0)</f>
        <v>596785.22</v>
      </c>
      <c r="AK305" s="378">
        <f>VLOOKUP($B305,'1.วาง งบทดลอง 4 แถว'!$E$3358:$J$4196,4,0)</f>
        <v>1313147.68</v>
      </c>
      <c r="AL305" s="378">
        <f>VLOOKUP($B305,'1.วาง งบทดลอง 4 แถว'!$E$3358:$J$4196,5,0)</f>
        <v>0</v>
      </c>
      <c r="AM305" s="379">
        <f>VLOOKUP($B305,'1.วาง งบทดลอง 4 แถว'!$E$3358:$J$4196,6,0)</f>
        <v>1073728.43</v>
      </c>
      <c r="AN305" s="380">
        <f t="shared" si="36"/>
        <v>1073728.43</v>
      </c>
      <c r="AO305" s="385"/>
      <c r="AP305" s="385"/>
      <c r="AQ305" s="385"/>
      <c r="AR305" s="377">
        <f>VLOOKUP($B305,'1.วาง งบทดลอง 4 แถว'!$E$4197:$J$5035,3,0)</f>
        <v>558725.05000000005</v>
      </c>
      <c r="AS305" s="378">
        <f>VLOOKUP($B305,'1.วาง งบทดลอง 4 แถว'!$E$4197:$J$5035,4,0)</f>
        <v>752190.28</v>
      </c>
      <c r="AT305" s="378">
        <f>VLOOKUP($B305,'1.วาง งบทดลอง 4 แถว'!$E$4197:$J$5035,5,0)</f>
        <v>0</v>
      </c>
      <c r="AU305" s="379">
        <f>VLOOKUP($B305,'1.วาง งบทดลอง 4 แถว'!$E$4197:$J$5035,6,0)</f>
        <v>1592281.12</v>
      </c>
      <c r="AV305" s="380">
        <f t="shared" si="37"/>
        <v>1592281.12</v>
      </c>
      <c r="AW305" s="384"/>
      <c r="AX305" s="385"/>
      <c r="AY305" s="385"/>
      <c r="AZ305" s="377">
        <f>VLOOKUP($B305,'1.วาง งบทดลอง 4 แถว'!$E$5036:$J$5874,3,0)</f>
        <v>767443.32</v>
      </c>
      <c r="BA305" s="378">
        <f>VLOOKUP($B305,'1.วาง งบทดลอง 4 แถว'!$E$5036:$J$5874,4,0)</f>
        <v>550118.81999999995</v>
      </c>
      <c r="BB305" s="378">
        <f>VLOOKUP($B305,'1.วาง งบทดลอง 4 แถว'!$E$5036:$J$5874,5,0)</f>
        <v>0</v>
      </c>
      <c r="BC305" s="379">
        <f>VLOOKUP($B305,'1.วาง งบทดลอง 4 แถว'!$E$5036:$J$5874,6,0)</f>
        <v>270061.92</v>
      </c>
      <c r="BD305" s="380">
        <f t="shared" si="38"/>
        <v>270061.92</v>
      </c>
      <c r="BE305" s="384"/>
      <c r="BF305" s="385"/>
      <c r="BG305" s="385"/>
      <c r="BH305" s="377">
        <f>VLOOKUP($B305,'1.วาง งบทดลอง 4 แถว'!$E$5875:$J$6713,3,0)</f>
        <v>102997.33</v>
      </c>
      <c r="BI305" s="378">
        <f>VLOOKUP($B305,'1.วาง งบทดลอง 4 แถว'!$E$5875:$J$6713,4,0)</f>
        <v>191625.57</v>
      </c>
      <c r="BJ305" s="378">
        <f>VLOOKUP($B305,'1.วาง งบทดลอง 4 แถว'!$E$5875:$J$6713,5,0)</f>
        <v>0</v>
      </c>
      <c r="BK305" s="379">
        <f>VLOOKUP($B305,'1.วาง งบทดลอง 4 แถว'!$E$5875:$J$6713,6,0)</f>
        <v>370048.27</v>
      </c>
      <c r="BL305" s="380">
        <f t="shared" si="39"/>
        <v>370048.27</v>
      </c>
      <c r="BM305" s="385"/>
      <c r="BN305" s="385"/>
      <c r="BO305" s="386"/>
    </row>
    <row r="306" spans="1:67" ht="19.5" customHeight="1">
      <c r="A306" s="374">
        <v>303</v>
      </c>
      <c r="B306" s="375" t="s">
        <v>686</v>
      </c>
      <c r="C306" s="376" t="s">
        <v>2205</v>
      </c>
      <c r="D306" s="377">
        <f>VLOOKUP($B306,'1.วาง งบทดลอง 4 แถว'!$E$2:$J$840,3,0)</f>
        <v>231090</v>
      </c>
      <c r="E306" s="378">
        <f>VLOOKUP($B306,'1.วาง งบทดลอง 4 แถว'!$E$2:$J$840,4,0)</f>
        <v>586100</v>
      </c>
      <c r="F306" s="378">
        <f>VLOOKUP($B306,'1.วาง งบทดลอง 4 แถว'!$E$2:$J$840,5,0)</f>
        <v>0</v>
      </c>
      <c r="G306" s="379">
        <f>VLOOKUP($B306,'1.วาง งบทดลอง 4 แถว'!$E$2:$J$840,6,0)</f>
        <v>962069</v>
      </c>
      <c r="H306" s="380">
        <f t="shared" si="32"/>
        <v>962069</v>
      </c>
      <c r="I306" s="384"/>
      <c r="J306" s="385"/>
      <c r="K306" s="385"/>
      <c r="L306" s="377">
        <f>VLOOKUP($B306,'1.วาง งบทดลอง 4 แถว'!$E$841:$J$1679,3,0)</f>
        <v>0</v>
      </c>
      <c r="M306" s="378">
        <f>VLOOKUP($B306,'1.วาง งบทดลอง 4 แถว'!$E$841:$J$1679,4,0)</f>
        <v>105565</v>
      </c>
      <c r="N306" s="378">
        <f>VLOOKUP($B306,'1.วาง งบทดลอง 4 แถว'!$E$841:$J$1679,5,0)</f>
        <v>0</v>
      </c>
      <c r="O306" s="379">
        <f>VLOOKUP($B306,'1.วาง งบทดลอง 4 แถว'!$E$841:$J$1679,6,0)</f>
        <v>286505</v>
      </c>
      <c r="P306" s="380">
        <f t="shared" si="33"/>
        <v>286505</v>
      </c>
      <c r="Q306" s="384"/>
      <c r="R306" s="385"/>
      <c r="S306" s="386"/>
      <c r="T306" s="377">
        <f>VLOOKUP($B306,'1.วาง งบทดลอง 4 แถว'!$E$1680:$J$2518,3,0)</f>
        <v>719568.2</v>
      </c>
      <c r="U306" s="378">
        <f>VLOOKUP($B306,'1.วาง งบทดลอง 4 แถว'!$E$1680:$J$2518,4,0)</f>
        <v>282347</v>
      </c>
      <c r="V306" s="378">
        <f>VLOOKUP($B306,'1.วาง งบทดลอง 4 แถว'!$E$1680:$J$2518,5,0)</f>
        <v>0</v>
      </c>
      <c r="W306" s="379">
        <f>VLOOKUP($B306,'1.วาง งบทดลอง 4 แถว'!$E$1680:$J$2518,6,0)</f>
        <v>548400</v>
      </c>
      <c r="X306" s="380">
        <f t="shared" si="34"/>
        <v>548400</v>
      </c>
      <c r="Y306" s="385"/>
      <c r="Z306" s="385"/>
      <c r="AA306" s="385"/>
      <c r="AB306" s="377">
        <f>VLOOKUP($B306,'1.วาง งบทดลอง 4 แถว'!$E$2519:$J$3357,3,0)</f>
        <v>1558000</v>
      </c>
      <c r="AC306" s="378">
        <f>VLOOKUP($B306,'1.วาง งบทดลอง 4 แถว'!$E$2519:$J$3357,4,0)</f>
        <v>1495000</v>
      </c>
      <c r="AD306" s="378">
        <f>VLOOKUP($B306,'1.วาง งบทดลอง 4 แถว'!$E$2519:$J$3357,5,0)</f>
        <v>0</v>
      </c>
      <c r="AE306" s="379">
        <f>VLOOKUP($B306,'1.วาง งบทดลอง 4 แถว'!$E$2519:$J$3357,6,0)</f>
        <v>794511.07</v>
      </c>
      <c r="AF306" s="380">
        <f t="shared" si="35"/>
        <v>794511.07</v>
      </c>
      <c r="AG306" s="384"/>
      <c r="AH306" s="385"/>
      <c r="AI306" s="385"/>
      <c r="AJ306" s="377">
        <f>VLOOKUP($B306,'1.วาง งบทดลอง 4 แถว'!$E$3358:$J$4196,3,0)</f>
        <v>114363.49</v>
      </c>
      <c r="AK306" s="378">
        <f>VLOOKUP($B306,'1.วาง งบทดลอง 4 แถว'!$E$3358:$J$4196,4,0)</f>
        <v>17290</v>
      </c>
      <c r="AL306" s="378">
        <f>VLOOKUP($B306,'1.วาง งบทดลอง 4 แถว'!$E$3358:$J$4196,5,0)</f>
        <v>0</v>
      </c>
      <c r="AM306" s="379">
        <f>VLOOKUP($B306,'1.วาง งบทดลอง 4 แถว'!$E$3358:$J$4196,6,0)</f>
        <v>32590</v>
      </c>
      <c r="AN306" s="380">
        <f t="shared" si="36"/>
        <v>32590</v>
      </c>
      <c r="AO306" s="385"/>
      <c r="AP306" s="385"/>
      <c r="AQ306" s="385"/>
      <c r="AR306" s="377">
        <f>VLOOKUP($B306,'1.วาง งบทดลอง 4 แถว'!$E$4197:$J$5035,3,0)</f>
        <v>105756</v>
      </c>
      <c r="AS306" s="378">
        <f>VLOOKUP($B306,'1.วาง งบทดลอง 4 แถว'!$E$4197:$J$5035,4,0)</f>
        <v>89983</v>
      </c>
      <c r="AT306" s="378">
        <f>VLOOKUP($B306,'1.วาง งบทดลอง 4 แถว'!$E$4197:$J$5035,5,0)</f>
        <v>0</v>
      </c>
      <c r="AU306" s="379">
        <f>VLOOKUP($B306,'1.วาง งบทดลอง 4 แถว'!$E$4197:$J$5035,6,0)</f>
        <v>348033</v>
      </c>
      <c r="AV306" s="380">
        <f t="shared" si="37"/>
        <v>348033</v>
      </c>
      <c r="AW306" s="384"/>
      <c r="AX306" s="385"/>
      <c r="AY306" s="385"/>
      <c r="AZ306" s="377">
        <f>VLOOKUP($B306,'1.วาง งบทดลอง 4 แถว'!$E$5036:$J$5874,3,0)</f>
        <v>569940</v>
      </c>
      <c r="BA306" s="378">
        <f>VLOOKUP($B306,'1.วาง งบทดลอง 4 แถว'!$E$5036:$J$5874,4,0)</f>
        <v>275520</v>
      </c>
      <c r="BB306" s="378">
        <f>VLOOKUP($B306,'1.วาง งบทดลอง 4 แถว'!$E$5036:$J$5874,5,0)</f>
        <v>0</v>
      </c>
      <c r="BC306" s="379">
        <f>VLOOKUP($B306,'1.วาง งบทดลอง 4 แถว'!$E$5036:$J$5874,6,0)</f>
        <v>948951.3</v>
      </c>
      <c r="BD306" s="380">
        <f t="shared" si="38"/>
        <v>948951.3</v>
      </c>
      <c r="BE306" s="384"/>
      <c r="BF306" s="385"/>
      <c r="BG306" s="385"/>
      <c r="BH306" s="377">
        <f>VLOOKUP($B306,'1.วาง งบทดลอง 4 แถว'!$E$5875:$J$6713,3,0)</f>
        <v>103200</v>
      </c>
      <c r="BI306" s="378">
        <f>VLOOKUP($B306,'1.วาง งบทดลอง 4 แถว'!$E$5875:$J$6713,4,0)</f>
        <v>153576</v>
      </c>
      <c r="BJ306" s="378">
        <f>VLOOKUP($B306,'1.วาง งบทดลอง 4 แถว'!$E$5875:$J$6713,5,0)</f>
        <v>0</v>
      </c>
      <c r="BK306" s="379">
        <f>VLOOKUP($B306,'1.วาง งบทดลอง 4 แถว'!$E$5875:$J$6713,6,0)</f>
        <v>346813.2</v>
      </c>
      <c r="BL306" s="380">
        <f t="shared" si="39"/>
        <v>346813.2</v>
      </c>
      <c r="BM306" s="385"/>
      <c r="BN306" s="385"/>
      <c r="BO306" s="386"/>
    </row>
    <row r="307" spans="1:67" ht="19.5" customHeight="1">
      <c r="A307" s="374">
        <v>304</v>
      </c>
      <c r="B307" s="375" t="s">
        <v>687</v>
      </c>
      <c r="C307" s="376" t="s">
        <v>2206</v>
      </c>
      <c r="D307" s="377">
        <f>VLOOKUP($B307,'1.วาง งบทดลอง 4 แถว'!$E$2:$J$840,3,0)</f>
        <v>4181346</v>
      </c>
      <c r="E307" s="378">
        <f>VLOOKUP($B307,'1.วาง งบทดลอง 4 แถว'!$E$2:$J$840,4,0)</f>
        <v>5186346</v>
      </c>
      <c r="F307" s="378">
        <f>VLOOKUP($B307,'1.วาง งบทดลอง 4 แถว'!$E$2:$J$840,5,0)</f>
        <v>0</v>
      </c>
      <c r="G307" s="379">
        <f>VLOOKUP($B307,'1.วาง งบทดลอง 4 แถว'!$E$2:$J$840,6,0)</f>
        <v>1005000</v>
      </c>
      <c r="H307" s="380">
        <f t="shared" si="32"/>
        <v>1005000</v>
      </c>
      <c r="I307" s="384"/>
      <c r="J307" s="385"/>
      <c r="K307" s="385"/>
      <c r="L307" s="377">
        <f>VLOOKUP($B307,'1.วาง งบทดลอง 4 แถว'!$E$841:$J$1679,3,0)</f>
        <v>0</v>
      </c>
      <c r="M307" s="378">
        <f>VLOOKUP($B307,'1.วาง งบทดลอง 4 แถว'!$E$841:$J$1679,4,0)</f>
        <v>0</v>
      </c>
      <c r="N307" s="378">
        <f>VLOOKUP($B307,'1.วาง งบทดลอง 4 แถว'!$E$841:$J$1679,5,0)</f>
        <v>0</v>
      </c>
      <c r="O307" s="379">
        <f>VLOOKUP($B307,'1.วาง งบทดลอง 4 แถว'!$E$841:$J$1679,6,0)</f>
        <v>0</v>
      </c>
      <c r="P307" s="380">
        <f t="shared" si="33"/>
        <v>0</v>
      </c>
      <c r="Q307" s="384"/>
      <c r="R307" s="385"/>
      <c r="S307" s="386"/>
      <c r="T307" s="377">
        <f>VLOOKUP($B307,'1.วาง งบทดลอง 4 แถว'!$E$1680:$J$2518,3,0)</f>
        <v>0</v>
      </c>
      <c r="U307" s="378">
        <f>VLOOKUP($B307,'1.วาง งบทดลอง 4 แถว'!$E$1680:$J$2518,4,0)</f>
        <v>0</v>
      </c>
      <c r="V307" s="378">
        <f>VLOOKUP($B307,'1.วาง งบทดลอง 4 แถว'!$E$1680:$J$2518,5,0)</f>
        <v>0</v>
      </c>
      <c r="W307" s="379">
        <f>VLOOKUP($B307,'1.วาง งบทดลอง 4 แถว'!$E$1680:$J$2518,6,0)</f>
        <v>0</v>
      </c>
      <c r="X307" s="380">
        <f t="shared" si="34"/>
        <v>0</v>
      </c>
      <c r="Y307" s="385"/>
      <c r="Z307" s="385"/>
      <c r="AA307" s="385"/>
      <c r="AB307" s="377">
        <f>VLOOKUP($B307,'1.วาง งบทดลอง 4 แถว'!$E$2519:$J$3357,3,0)</f>
        <v>0</v>
      </c>
      <c r="AC307" s="378">
        <f>VLOOKUP($B307,'1.วาง งบทดลอง 4 แถว'!$E$2519:$J$3357,4,0)</f>
        <v>0</v>
      </c>
      <c r="AD307" s="378">
        <f>VLOOKUP($B307,'1.วาง งบทดลอง 4 แถว'!$E$2519:$J$3357,5,0)</f>
        <v>0</v>
      </c>
      <c r="AE307" s="379">
        <f>VLOOKUP($B307,'1.วาง งบทดลอง 4 แถว'!$E$2519:$J$3357,6,0)</f>
        <v>0</v>
      </c>
      <c r="AF307" s="380">
        <f t="shared" si="35"/>
        <v>0</v>
      </c>
      <c r="AG307" s="384"/>
      <c r="AH307" s="385"/>
      <c r="AI307" s="385"/>
      <c r="AJ307" s="377">
        <f>VLOOKUP($B307,'1.วาง งบทดลอง 4 แถว'!$E$3358:$J$4196,3,0)</f>
        <v>0</v>
      </c>
      <c r="AK307" s="378">
        <f>VLOOKUP($B307,'1.วาง งบทดลอง 4 แถว'!$E$3358:$J$4196,4,0)</f>
        <v>0</v>
      </c>
      <c r="AL307" s="378">
        <f>VLOOKUP($B307,'1.วาง งบทดลอง 4 แถว'!$E$3358:$J$4196,5,0)</f>
        <v>0</v>
      </c>
      <c r="AM307" s="379">
        <f>VLOOKUP($B307,'1.วาง งบทดลอง 4 แถว'!$E$3358:$J$4196,6,0)</f>
        <v>0</v>
      </c>
      <c r="AN307" s="380">
        <f t="shared" si="36"/>
        <v>0</v>
      </c>
      <c r="AO307" s="385"/>
      <c r="AP307" s="385"/>
      <c r="AQ307" s="385"/>
      <c r="AR307" s="377">
        <f>VLOOKUP($B307,'1.วาง งบทดลอง 4 แถว'!$E$4197:$J$5035,3,0)</f>
        <v>0</v>
      </c>
      <c r="AS307" s="378">
        <f>VLOOKUP($B307,'1.วาง งบทดลอง 4 แถว'!$E$4197:$J$5035,4,0)</f>
        <v>0</v>
      </c>
      <c r="AT307" s="378">
        <f>VLOOKUP($B307,'1.วาง งบทดลอง 4 แถว'!$E$4197:$J$5035,5,0)</f>
        <v>0</v>
      </c>
      <c r="AU307" s="379">
        <f>VLOOKUP($B307,'1.วาง งบทดลอง 4 แถว'!$E$4197:$J$5035,6,0)</f>
        <v>0</v>
      </c>
      <c r="AV307" s="380">
        <f t="shared" si="37"/>
        <v>0</v>
      </c>
      <c r="AW307" s="384"/>
      <c r="AX307" s="385"/>
      <c r="AY307" s="385"/>
      <c r="AZ307" s="377">
        <f>VLOOKUP($B307,'1.วาง งบทดลอง 4 แถว'!$E$5036:$J$5874,3,0)</f>
        <v>0</v>
      </c>
      <c r="BA307" s="378">
        <f>VLOOKUP($B307,'1.วาง งบทดลอง 4 แถว'!$E$5036:$J$5874,4,0)</f>
        <v>255600</v>
      </c>
      <c r="BB307" s="378">
        <f>VLOOKUP($B307,'1.วาง งบทดลอง 4 แถว'!$E$5036:$J$5874,5,0)</f>
        <v>0</v>
      </c>
      <c r="BC307" s="379">
        <f>VLOOKUP($B307,'1.วาง งบทดลอง 4 แถว'!$E$5036:$J$5874,6,0)</f>
        <v>255600</v>
      </c>
      <c r="BD307" s="380">
        <f t="shared" si="38"/>
        <v>255600</v>
      </c>
      <c r="BE307" s="384"/>
      <c r="BF307" s="385"/>
      <c r="BG307" s="385"/>
      <c r="BH307" s="377">
        <f>VLOOKUP($B307,'1.วาง งบทดลอง 4 แถว'!$E$5875:$J$6713,3,0)</f>
        <v>0</v>
      </c>
      <c r="BI307" s="378">
        <f>VLOOKUP($B307,'1.วาง งบทดลอง 4 แถว'!$E$5875:$J$6713,4,0)</f>
        <v>0</v>
      </c>
      <c r="BJ307" s="378">
        <f>VLOOKUP($B307,'1.วาง งบทดลอง 4 แถว'!$E$5875:$J$6713,5,0)</f>
        <v>0</v>
      </c>
      <c r="BK307" s="379">
        <f>VLOOKUP($B307,'1.วาง งบทดลอง 4 แถว'!$E$5875:$J$6713,6,0)</f>
        <v>0</v>
      </c>
      <c r="BL307" s="380">
        <f t="shared" si="39"/>
        <v>0</v>
      </c>
      <c r="BM307" s="385"/>
      <c r="BN307" s="385"/>
      <c r="BO307" s="386"/>
    </row>
    <row r="308" spans="1:67" ht="19.5" customHeight="1">
      <c r="A308" s="374">
        <v>305</v>
      </c>
      <c r="B308" s="375" t="s">
        <v>688</v>
      </c>
      <c r="C308" s="376" t="s">
        <v>2207</v>
      </c>
      <c r="D308" s="377">
        <f>VLOOKUP($B308,'1.วาง งบทดลอง 4 แถว'!$E$2:$J$840,3,0)</f>
        <v>0</v>
      </c>
      <c r="E308" s="378">
        <f>VLOOKUP($B308,'1.วาง งบทดลอง 4 แถว'!$E$2:$J$840,4,0)</f>
        <v>0</v>
      </c>
      <c r="F308" s="378">
        <f>VLOOKUP($B308,'1.วาง งบทดลอง 4 แถว'!$E$2:$J$840,5,0)</f>
        <v>0</v>
      </c>
      <c r="G308" s="379">
        <f>VLOOKUP($B308,'1.วาง งบทดลอง 4 แถว'!$E$2:$J$840,6,0)</f>
        <v>0</v>
      </c>
      <c r="H308" s="380">
        <f t="shared" si="32"/>
        <v>0</v>
      </c>
      <c r="I308" s="384"/>
      <c r="J308" s="385"/>
      <c r="K308" s="385"/>
      <c r="L308" s="377">
        <f>VLOOKUP($B308,'1.วาง งบทดลอง 4 แถว'!$E$841:$J$1679,3,0)</f>
        <v>0</v>
      </c>
      <c r="M308" s="378">
        <f>VLOOKUP($B308,'1.วาง งบทดลอง 4 แถว'!$E$841:$J$1679,4,0)</f>
        <v>0</v>
      </c>
      <c r="N308" s="378">
        <f>VLOOKUP($B308,'1.วาง งบทดลอง 4 แถว'!$E$841:$J$1679,5,0)</f>
        <v>0</v>
      </c>
      <c r="O308" s="379">
        <f>VLOOKUP($B308,'1.วาง งบทดลอง 4 แถว'!$E$841:$J$1679,6,0)</f>
        <v>0</v>
      </c>
      <c r="P308" s="380">
        <f t="shared" si="33"/>
        <v>0</v>
      </c>
      <c r="Q308" s="384"/>
      <c r="R308" s="385"/>
      <c r="S308" s="386"/>
      <c r="T308" s="377">
        <f>VLOOKUP($B308,'1.วาง งบทดลอง 4 แถว'!$E$1680:$J$2518,3,0)</f>
        <v>0</v>
      </c>
      <c r="U308" s="378">
        <f>VLOOKUP($B308,'1.วาง งบทดลอง 4 แถว'!$E$1680:$J$2518,4,0)</f>
        <v>0</v>
      </c>
      <c r="V308" s="378">
        <f>VLOOKUP($B308,'1.วาง งบทดลอง 4 แถว'!$E$1680:$J$2518,5,0)</f>
        <v>0</v>
      </c>
      <c r="W308" s="379">
        <f>VLOOKUP($B308,'1.วาง งบทดลอง 4 แถว'!$E$1680:$J$2518,6,0)</f>
        <v>0</v>
      </c>
      <c r="X308" s="380">
        <f t="shared" si="34"/>
        <v>0</v>
      </c>
      <c r="Y308" s="385"/>
      <c r="Z308" s="385"/>
      <c r="AA308" s="385"/>
      <c r="AB308" s="377">
        <f>VLOOKUP($B308,'1.วาง งบทดลอง 4 แถว'!$E$2519:$J$3357,3,0)</f>
        <v>0</v>
      </c>
      <c r="AC308" s="378">
        <f>VLOOKUP($B308,'1.วาง งบทดลอง 4 แถว'!$E$2519:$J$3357,4,0)</f>
        <v>0</v>
      </c>
      <c r="AD308" s="378">
        <f>VLOOKUP($B308,'1.วาง งบทดลอง 4 แถว'!$E$2519:$J$3357,5,0)</f>
        <v>0</v>
      </c>
      <c r="AE308" s="379">
        <f>VLOOKUP($B308,'1.วาง งบทดลอง 4 แถว'!$E$2519:$J$3357,6,0)</f>
        <v>0</v>
      </c>
      <c r="AF308" s="380">
        <f t="shared" si="35"/>
        <v>0</v>
      </c>
      <c r="AG308" s="384"/>
      <c r="AH308" s="385"/>
      <c r="AI308" s="385"/>
      <c r="AJ308" s="377">
        <f>VLOOKUP($B308,'1.วาง งบทดลอง 4 แถว'!$E$3358:$J$4196,3,0)</f>
        <v>0</v>
      </c>
      <c r="AK308" s="378">
        <f>VLOOKUP($B308,'1.วาง งบทดลอง 4 แถว'!$E$3358:$J$4196,4,0)</f>
        <v>0</v>
      </c>
      <c r="AL308" s="378">
        <f>VLOOKUP($B308,'1.วาง งบทดลอง 4 แถว'!$E$3358:$J$4196,5,0)</f>
        <v>0</v>
      </c>
      <c r="AM308" s="379">
        <f>VLOOKUP($B308,'1.วาง งบทดลอง 4 แถว'!$E$3358:$J$4196,6,0)</f>
        <v>0</v>
      </c>
      <c r="AN308" s="380">
        <f t="shared" si="36"/>
        <v>0</v>
      </c>
      <c r="AO308" s="385"/>
      <c r="AP308" s="385"/>
      <c r="AQ308" s="385"/>
      <c r="AR308" s="377">
        <f>VLOOKUP($B308,'1.วาง งบทดลอง 4 แถว'!$E$4197:$J$5035,3,0)</f>
        <v>0</v>
      </c>
      <c r="AS308" s="378">
        <f>VLOOKUP($B308,'1.วาง งบทดลอง 4 แถว'!$E$4197:$J$5035,4,0)</f>
        <v>0</v>
      </c>
      <c r="AT308" s="378">
        <f>VLOOKUP($B308,'1.วาง งบทดลอง 4 แถว'!$E$4197:$J$5035,5,0)</f>
        <v>0</v>
      </c>
      <c r="AU308" s="379">
        <f>VLOOKUP($B308,'1.วาง งบทดลอง 4 แถว'!$E$4197:$J$5035,6,0)</f>
        <v>0</v>
      </c>
      <c r="AV308" s="380">
        <f t="shared" si="37"/>
        <v>0</v>
      </c>
      <c r="AW308" s="384"/>
      <c r="AX308" s="385"/>
      <c r="AY308" s="385"/>
      <c r="AZ308" s="377">
        <f>VLOOKUP($B308,'1.วาง งบทดลอง 4 แถว'!$E$5036:$J$5874,3,0)</f>
        <v>0</v>
      </c>
      <c r="BA308" s="378">
        <f>VLOOKUP($B308,'1.วาง งบทดลอง 4 แถว'!$E$5036:$J$5874,4,0)</f>
        <v>0</v>
      </c>
      <c r="BB308" s="378">
        <f>VLOOKUP($B308,'1.วาง งบทดลอง 4 แถว'!$E$5036:$J$5874,5,0)</f>
        <v>0</v>
      </c>
      <c r="BC308" s="379">
        <f>VLOOKUP($B308,'1.วาง งบทดลอง 4 แถว'!$E$5036:$J$5874,6,0)</f>
        <v>0</v>
      </c>
      <c r="BD308" s="380">
        <f t="shared" si="38"/>
        <v>0</v>
      </c>
      <c r="BE308" s="384"/>
      <c r="BF308" s="385"/>
      <c r="BG308" s="385"/>
      <c r="BH308" s="377">
        <f>VLOOKUP($B308,'1.วาง งบทดลอง 4 แถว'!$E$5875:$J$6713,3,0)</f>
        <v>0</v>
      </c>
      <c r="BI308" s="378">
        <f>VLOOKUP($B308,'1.วาง งบทดลอง 4 แถว'!$E$5875:$J$6713,4,0)</f>
        <v>0</v>
      </c>
      <c r="BJ308" s="378">
        <f>VLOOKUP($B308,'1.วาง งบทดลอง 4 แถว'!$E$5875:$J$6713,5,0)</f>
        <v>0</v>
      </c>
      <c r="BK308" s="379">
        <f>VLOOKUP($B308,'1.วาง งบทดลอง 4 แถว'!$E$5875:$J$6713,6,0)</f>
        <v>0</v>
      </c>
      <c r="BL308" s="380">
        <f t="shared" si="39"/>
        <v>0</v>
      </c>
      <c r="BM308" s="385"/>
      <c r="BN308" s="385"/>
      <c r="BO308" s="386"/>
    </row>
    <row r="309" spans="1:67" ht="19.5" customHeight="1">
      <c r="A309" s="374">
        <v>306</v>
      </c>
      <c r="B309" s="375" t="s">
        <v>689</v>
      </c>
      <c r="C309" s="376" t="s">
        <v>2208</v>
      </c>
      <c r="D309" s="377">
        <f>VLOOKUP($B309,'1.วาง งบทดลอง 4 แถว'!$E$2:$J$840,3,0)</f>
        <v>0</v>
      </c>
      <c r="E309" s="378">
        <f>VLOOKUP($B309,'1.วาง งบทดลอง 4 แถว'!$E$2:$J$840,4,0)</f>
        <v>0</v>
      </c>
      <c r="F309" s="378">
        <f>VLOOKUP($B309,'1.วาง งบทดลอง 4 แถว'!$E$2:$J$840,5,0)</f>
        <v>0</v>
      </c>
      <c r="G309" s="379">
        <f>VLOOKUP($B309,'1.วาง งบทดลอง 4 แถว'!$E$2:$J$840,6,0)</f>
        <v>0</v>
      </c>
      <c r="H309" s="380">
        <f t="shared" si="32"/>
        <v>0</v>
      </c>
      <c r="I309" s="384"/>
      <c r="J309" s="385"/>
      <c r="K309" s="385"/>
      <c r="L309" s="377">
        <f>VLOOKUP($B309,'1.วาง งบทดลอง 4 แถว'!$E$841:$J$1679,3,0)</f>
        <v>0</v>
      </c>
      <c r="M309" s="378">
        <f>VLOOKUP($B309,'1.วาง งบทดลอง 4 แถว'!$E$841:$J$1679,4,0)</f>
        <v>0</v>
      </c>
      <c r="N309" s="378">
        <f>VLOOKUP($B309,'1.วาง งบทดลอง 4 แถว'!$E$841:$J$1679,5,0)</f>
        <v>0</v>
      </c>
      <c r="O309" s="379">
        <f>VLOOKUP($B309,'1.วาง งบทดลอง 4 แถว'!$E$841:$J$1679,6,0)</f>
        <v>0</v>
      </c>
      <c r="P309" s="380">
        <f t="shared" si="33"/>
        <v>0</v>
      </c>
      <c r="Q309" s="384"/>
      <c r="R309" s="385"/>
      <c r="S309" s="386"/>
      <c r="T309" s="377">
        <f>VLOOKUP($B309,'1.วาง งบทดลอง 4 แถว'!$E$1680:$J$2518,3,0)</f>
        <v>0</v>
      </c>
      <c r="U309" s="378">
        <f>VLOOKUP($B309,'1.วาง งบทดลอง 4 แถว'!$E$1680:$J$2518,4,0)</f>
        <v>0</v>
      </c>
      <c r="V309" s="378">
        <f>VLOOKUP($B309,'1.วาง งบทดลอง 4 แถว'!$E$1680:$J$2518,5,0)</f>
        <v>0</v>
      </c>
      <c r="W309" s="379">
        <f>VLOOKUP($B309,'1.วาง งบทดลอง 4 แถว'!$E$1680:$J$2518,6,0)</f>
        <v>0</v>
      </c>
      <c r="X309" s="380">
        <f t="shared" si="34"/>
        <v>0</v>
      </c>
      <c r="Y309" s="385"/>
      <c r="Z309" s="385"/>
      <c r="AA309" s="385"/>
      <c r="AB309" s="377">
        <f>VLOOKUP($B309,'1.วาง งบทดลอง 4 แถว'!$E$2519:$J$3357,3,0)</f>
        <v>0</v>
      </c>
      <c r="AC309" s="378">
        <f>VLOOKUP($B309,'1.วาง งบทดลอง 4 แถว'!$E$2519:$J$3357,4,0)</f>
        <v>0</v>
      </c>
      <c r="AD309" s="378">
        <f>VLOOKUP($B309,'1.วาง งบทดลอง 4 แถว'!$E$2519:$J$3357,5,0)</f>
        <v>0</v>
      </c>
      <c r="AE309" s="379">
        <f>VLOOKUP($B309,'1.วาง งบทดลอง 4 แถว'!$E$2519:$J$3357,6,0)</f>
        <v>0</v>
      </c>
      <c r="AF309" s="380">
        <f t="shared" si="35"/>
        <v>0</v>
      </c>
      <c r="AG309" s="384"/>
      <c r="AH309" s="385"/>
      <c r="AI309" s="385"/>
      <c r="AJ309" s="377">
        <f>VLOOKUP($B309,'1.วาง งบทดลอง 4 แถว'!$E$3358:$J$4196,3,0)</f>
        <v>0</v>
      </c>
      <c r="AK309" s="378">
        <f>VLOOKUP($B309,'1.วาง งบทดลอง 4 แถว'!$E$3358:$J$4196,4,0)</f>
        <v>0</v>
      </c>
      <c r="AL309" s="378">
        <f>VLOOKUP($B309,'1.วาง งบทดลอง 4 แถว'!$E$3358:$J$4196,5,0)</f>
        <v>0</v>
      </c>
      <c r="AM309" s="379">
        <f>VLOOKUP($B309,'1.วาง งบทดลอง 4 แถว'!$E$3358:$J$4196,6,0)</f>
        <v>0</v>
      </c>
      <c r="AN309" s="380">
        <f t="shared" si="36"/>
        <v>0</v>
      </c>
      <c r="AO309" s="385"/>
      <c r="AP309" s="385"/>
      <c r="AQ309" s="385"/>
      <c r="AR309" s="377">
        <f>VLOOKUP($B309,'1.วาง งบทดลอง 4 แถว'!$E$4197:$J$5035,3,0)</f>
        <v>0</v>
      </c>
      <c r="AS309" s="378">
        <f>VLOOKUP($B309,'1.วาง งบทดลอง 4 แถว'!$E$4197:$J$5035,4,0)</f>
        <v>0</v>
      </c>
      <c r="AT309" s="378">
        <f>VLOOKUP($B309,'1.วาง งบทดลอง 4 แถว'!$E$4197:$J$5035,5,0)</f>
        <v>0</v>
      </c>
      <c r="AU309" s="379">
        <f>VLOOKUP($B309,'1.วาง งบทดลอง 4 แถว'!$E$4197:$J$5035,6,0)</f>
        <v>0</v>
      </c>
      <c r="AV309" s="380">
        <f t="shared" si="37"/>
        <v>0</v>
      </c>
      <c r="AW309" s="384"/>
      <c r="AX309" s="385"/>
      <c r="AY309" s="385"/>
      <c r="AZ309" s="377">
        <f>VLOOKUP($B309,'1.วาง งบทดลอง 4 แถว'!$E$5036:$J$5874,3,0)</f>
        <v>0</v>
      </c>
      <c r="BA309" s="378">
        <f>VLOOKUP($B309,'1.วาง งบทดลอง 4 แถว'!$E$5036:$J$5874,4,0)</f>
        <v>0</v>
      </c>
      <c r="BB309" s="378">
        <f>VLOOKUP($B309,'1.วาง งบทดลอง 4 แถว'!$E$5036:$J$5874,5,0)</f>
        <v>0</v>
      </c>
      <c r="BC309" s="379">
        <f>VLOOKUP($B309,'1.วาง งบทดลอง 4 แถว'!$E$5036:$J$5874,6,0)</f>
        <v>0</v>
      </c>
      <c r="BD309" s="380">
        <f t="shared" si="38"/>
        <v>0</v>
      </c>
      <c r="BE309" s="384"/>
      <c r="BF309" s="385"/>
      <c r="BG309" s="385"/>
      <c r="BH309" s="377">
        <f>VLOOKUP($B309,'1.วาง งบทดลอง 4 แถว'!$E$5875:$J$6713,3,0)</f>
        <v>0</v>
      </c>
      <c r="BI309" s="378">
        <f>VLOOKUP($B309,'1.วาง งบทดลอง 4 แถว'!$E$5875:$J$6713,4,0)</f>
        <v>0</v>
      </c>
      <c r="BJ309" s="378">
        <f>VLOOKUP($B309,'1.วาง งบทดลอง 4 แถว'!$E$5875:$J$6713,5,0)</f>
        <v>0</v>
      </c>
      <c r="BK309" s="379">
        <f>VLOOKUP($B309,'1.วาง งบทดลอง 4 แถว'!$E$5875:$J$6713,6,0)</f>
        <v>0</v>
      </c>
      <c r="BL309" s="380">
        <f t="shared" si="39"/>
        <v>0</v>
      </c>
      <c r="BM309" s="385"/>
      <c r="BN309" s="385"/>
      <c r="BO309" s="386"/>
    </row>
    <row r="310" spans="1:67" ht="19.5" customHeight="1">
      <c r="A310" s="374">
        <v>307</v>
      </c>
      <c r="B310" s="375" t="s">
        <v>690</v>
      </c>
      <c r="C310" s="376" t="s">
        <v>2209</v>
      </c>
      <c r="D310" s="377">
        <f>VLOOKUP($B310,'1.วาง งบทดลอง 4 แถว'!$E$2:$J$840,3,0)</f>
        <v>259290.8</v>
      </c>
      <c r="E310" s="378">
        <f>VLOOKUP($B310,'1.วาง งบทดลอง 4 แถว'!$E$2:$J$840,4,0)</f>
        <v>84970.8</v>
      </c>
      <c r="F310" s="378">
        <f>VLOOKUP($B310,'1.วาง งบทดลอง 4 แถว'!$E$2:$J$840,5,0)</f>
        <v>0</v>
      </c>
      <c r="G310" s="379">
        <f>VLOOKUP($B310,'1.วาง งบทดลอง 4 แถว'!$E$2:$J$840,6,0)</f>
        <v>550730.80000000005</v>
      </c>
      <c r="H310" s="380">
        <f t="shared" si="32"/>
        <v>550730.80000000005</v>
      </c>
      <c r="I310" s="384"/>
      <c r="J310" s="385"/>
      <c r="K310" s="385"/>
      <c r="L310" s="377">
        <f>VLOOKUP($B310,'1.วาง งบทดลอง 4 แถว'!$E$841:$J$1679,3,0)</f>
        <v>52000</v>
      </c>
      <c r="M310" s="378">
        <f>VLOOKUP($B310,'1.วาง งบทดลอง 4 แถว'!$E$841:$J$1679,4,0)</f>
        <v>25000</v>
      </c>
      <c r="N310" s="378">
        <f>VLOOKUP($B310,'1.วาง งบทดลอง 4 แถว'!$E$841:$J$1679,5,0)</f>
        <v>0</v>
      </c>
      <c r="O310" s="379">
        <f>VLOOKUP($B310,'1.วาง งบทดลอง 4 แถว'!$E$841:$J$1679,6,0)</f>
        <v>53000</v>
      </c>
      <c r="P310" s="380">
        <f t="shared" si="33"/>
        <v>53000</v>
      </c>
      <c r="Q310" s="384"/>
      <c r="R310" s="385"/>
      <c r="S310" s="386"/>
      <c r="T310" s="377">
        <f>VLOOKUP($B310,'1.วาง งบทดลอง 4 แถว'!$E$1680:$J$2518,3,0)</f>
        <v>0</v>
      </c>
      <c r="U310" s="378">
        <f>VLOOKUP($B310,'1.วาง งบทดลอง 4 แถว'!$E$1680:$J$2518,4,0)</f>
        <v>0</v>
      </c>
      <c r="V310" s="378">
        <f>VLOOKUP($B310,'1.วาง งบทดลอง 4 แถว'!$E$1680:$J$2518,5,0)</f>
        <v>0</v>
      </c>
      <c r="W310" s="379">
        <f>VLOOKUP($B310,'1.วาง งบทดลอง 4 แถว'!$E$1680:$J$2518,6,0)</f>
        <v>6270</v>
      </c>
      <c r="X310" s="380">
        <f t="shared" si="34"/>
        <v>6270</v>
      </c>
      <c r="Y310" s="385"/>
      <c r="Z310" s="385"/>
      <c r="AA310" s="385"/>
      <c r="AB310" s="377">
        <f>VLOOKUP($B310,'1.วาง งบทดลอง 4 แถว'!$E$2519:$J$3357,3,0)</f>
        <v>21200</v>
      </c>
      <c r="AC310" s="378">
        <f>VLOOKUP($B310,'1.วาง งบทดลอง 4 แถว'!$E$2519:$J$3357,4,0)</f>
        <v>3450</v>
      </c>
      <c r="AD310" s="378">
        <f>VLOOKUP($B310,'1.วาง งบทดลอง 4 แถว'!$E$2519:$J$3357,5,0)</f>
        <v>0</v>
      </c>
      <c r="AE310" s="379">
        <f>VLOOKUP($B310,'1.วาง งบทดลอง 4 แถว'!$E$2519:$J$3357,6,0)</f>
        <v>196707</v>
      </c>
      <c r="AF310" s="380">
        <f t="shared" si="35"/>
        <v>196707</v>
      </c>
      <c r="AG310" s="384"/>
      <c r="AH310" s="385"/>
      <c r="AI310" s="385"/>
      <c r="AJ310" s="377">
        <f>VLOOKUP($B310,'1.วาง งบทดลอง 4 แถว'!$E$3358:$J$4196,3,0)</f>
        <v>0</v>
      </c>
      <c r="AK310" s="378">
        <f>VLOOKUP($B310,'1.วาง งบทดลอง 4 แถว'!$E$3358:$J$4196,4,0)</f>
        <v>0</v>
      </c>
      <c r="AL310" s="378">
        <f>VLOOKUP($B310,'1.วาง งบทดลอง 4 แถว'!$E$3358:$J$4196,5,0)</f>
        <v>0</v>
      </c>
      <c r="AM310" s="379">
        <f>VLOOKUP($B310,'1.วาง งบทดลอง 4 แถว'!$E$3358:$J$4196,6,0)</f>
        <v>0</v>
      </c>
      <c r="AN310" s="380">
        <f t="shared" si="36"/>
        <v>0</v>
      </c>
      <c r="AO310" s="385"/>
      <c r="AP310" s="385"/>
      <c r="AQ310" s="385"/>
      <c r="AR310" s="377">
        <f>VLOOKUP($B310,'1.วาง งบทดลอง 4 แถว'!$E$4197:$J$5035,3,0)</f>
        <v>24000</v>
      </c>
      <c r="AS310" s="378">
        <f>VLOOKUP($B310,'1.วาง งบทดลอง 4 แถว'!$E$4197:$J$5035,4,0)</f>
        <v>21500</v>
      </c>
      <c r="AT310" s="378">
        <f>VLOOKUP($B310,'1.วาง งบทดลอง 4 แถว'!$E$4197:$J$5035,5,0)</f>
        <v>0</v>
      </c>
      <c r="AU310" s="379">
        <f>VLOOKUP($B310,'1.วาง งบทดลอง 4 แถว'!$E$4197:$J$5035,6,0)</f>
        <v>21500</v>
      </c>
      <c r="AV310" s="380">
        <f t="shared" si="37"/>
        <v>21500</v>
      </c>
      <c r="AW310" s="384"/>
      <c r="AX310" s="385"/>
      <c r="AY310" s="385"/>
      <c r="AZ310" s="377">
        <f>VLOOKUP($B310,'1.วาง งบทดลอง 4 แถว'!$E$5036:$J$5874,3,0)</f>
        <v>17000</v>
      </c>
      <c r="BA310" s="378">
        <f>VLOOKUP($B310,'1.วาง งบทดลอง 4 แถว'!$E$5036:$J$5874,4,0)</f>
        <v>17000</v>
      </c>
      <c r="BB310" s="378">
        <f>VLOOKUP($B310,'1.วาง งบทดลอง 4 แถว'!$E$5036:$J$5874,5,0)</f>
        <v>0</v>
      </c>
      <c r="BC310" s="379">
        <f>VLOOKUP($B310,'1.วาง งบทดลอง 4 แถว'!$E$5036:$J$5874,6,0)</f>
        <v>51000</v>
      </c>
      <c r="BD310" s="380">
        <f t="shared" si="38"/>
        <v>51000</v>
      </c>
      <c r="BE310" s="384"/>
      <c r="BF310" s="385"/>
      <c r="BG310" s="385"/>
      <c r="BH310" s="377">
        <f>VLOOKUP($B310,'1.วาง งบทดลอง 4 แถว'!$E$5875:$J$6713,3,0)</f>
        <v>7700</v>
      </c>
      <c r="BI310" s="378">
        <f>VLOOKUP($B310,'1.วาง งบทดลอง 4 แถว'!$E$5875:$J$6713,4,0)</f>
        <v>0</v>
      </c>
      <c r="BJ310" s="378">
        <f>VLOOKUP($B310,'1.วาง งบทดลอง 4 แถว'!$E$5875:$J$6713,5,0)</f>
        <v>0</v>
      </c>
      <c r="BK310" s="379">
        <f>VLOOKUP($B310,'1.วาง งบทดลอง 4 แถว'!$E$5875:$J$6713,6,0)</f>
        <v>23000</v>
      </c>
      <c r="BL310" s="380">
        <f t="shared" si="39"/>
        <v>23000</v>
      </c>
      <c r="BM310" s="385"/>
      <c r="BN310" s="385"/>
      <c r="BO310" s="386"/>
    </row>
    <row r="311" spans="1:67" ht="19.5" customHeight="1">
      <c r="A311" s="374">
        <v>308</v>
      </c>
      <c r="B311" s="375" t="s">
        <v>691</v>
      </c>
      <c r="C311" s="376" t="s">
        <v>2210</v>
      </c>
      <c r="D311" s="377">
        <f>VLOOKUP($B311,'1.วาง งบทดลอง 4 แถว'!$E$2:$J$840,3,0)</f>
        <v>168867</v>
      </c>
      <c r="E311" s="378">
        <f>VLOOKUP($B311,'1.วาง งบทดลอง 4 แถว'!$E$2:$J$840,4,0)</f>
        <v>175952.46</v>
      </c>
      <c r="F311" s="378">
        <f>VLOOKUP($B311,'1.วาง งบทดลอง 4 แถว'!$E$2:$J$840,5,0)</f>
        <v>0</v>
      </c>
      <c r="G311" s="379">
        <f>VLOOKUP($B311,'1.วาง งบทดลอง 4 แถว'!$E$2:$J$840,6,0)</f>
        <v>632586.46</v>
      </c>
      <c r="H311" s="380">
        <f t="shared" si="32"/>
        <v>632586.46</v>
      </c>
      <c r="I311" s="384"/>
      <c r="J311" s="385"/>
      <c r="K311" s="385"/>
      <c r="L311" s="377">
        <f>VLOOKUP($B311,'1.วาง งบทดลอง 4 แถว'!$E$841:$J$1679,3,0)</f>
        <v>171958</v>
      </c>
      <c r="M311" s="378">
        <f>VLOOKUP($B311,'1.วาง งบทดลอง 4 แถว'!$E$841:$J$1679,4,0)</f>
        <v>0</v>
      </c>
      <c r="N311" s="378">
        <f>VLOOKUP($B311,'1.วาง งบทดลอง 4 แถว'!$E$841:$J$1679,5,0)</f>
        <v>0</v>
      </c>
      <c r="O311" s="379">
        <f>VLOOKUP($B311,'1.วาง งบทดลอง 4 แถว'!$E$841:$J$1679,6,0)</f>
        <v>57445</v>
      </c>
      <c r="P311" s="380">
        <f t="shared" si="33"/>
        <v>57445</v>
      </c>
      <c r="Q311" s="384"/>
      <c r="R311" s="385"/>
      <c r="S311" s="386"/>
      <c r="T311" s="377">
        <f>VLOOKUP($B311,'1.วาง งบทดลอง 4 แถว'!$E$1680:$J$2518,3,0)</f>
        <v>132647.96</v>
      </c>
      <c r="U311" s="378">
        <f>VLOOKUP($B311,'1.วาง งบทดลอง 4 แถว'!$E$1680:$J$2518,4,0)</f>
        <v>13819</v>
      </c>
      <c r="V311" s="378">
        <f>VLOOKUP($B311,'1.วาง งบทดลอง 4 แถว'!$E$1680:$J$2518,5,0)</f>
        <v>0</v>
      </c>
      <c r="W311" s="379">
        <f>VLOOKUP($B311,'1.วาง งบทดลอง 4 แถว'!$E$1680:$J$2518,6,0)</f>
        <v>93656.05</v>
      </c>
      <c r="X311" s="380">
        <f t="shared" si="34"/>
        <v>93656.05</v>
      </c>
      <c r="Y311" s="385"/>
      <c r="Z311" s="385"/>
      <c r="AA311" s="385"/>
      <c r="AB311" s="377">
        <f>VLOOKUP($B311,'1.วาง งบทดลอง 4 แถว'!$E$2519:$J$3357,3,0)</f>
        <v>24656</v>
      </c>
      <c r="AC311" s="378">
        <f>VLOOKUP($B311,'1.วาง งบทดลอง 4 แถว'!$E$2519:$J$3357,4,0)</f>
        <v>0</v>
      </c>
      <c r="AD311" s="378">
        <f>VLOOKUP($B311,'1.วาง งบทดลอง 4 แถว'!$E$2519:$J$3357,5,0)</f>
        <v>0</v>
      </c>
      <c r="AE311" s="379">
        <f>VLOOKUP($B311,'1.วาง งบทดลอง 4 แถว'!$E$2519:$J$3357,6,0)</f>
        <v>368734.9</v>
      </c>
      <c r="AF311" s="380">
        <f t="shared" si="35"/>
        <v>368734.9</v>
      </c>
      <c r="AG311" s="384"/>
      <c r="AH311" s="385"/>
      <c r="AI311" s="385"/>
      <c r="AJ311" s="377">
        <f>VLOOKUP($B311,'1.วาง งบทดลอง 4 แถว'!$E$3358:$J$4196,3,0)</f>
        <v>85792</v>
      </c>
      <c r="AK311" s="378">
        <f>VLOOKUP($B311,'1.วาง งบทดลอง 4 แถว'!$E$3358:$J$4196,4,0)</f>
        <v>11497.62</v>
      </c>
      <c r="AL311" s="378">
        <f>VLOOKUP($B311,'1.วาง งบทดลอง 4 แถว'!$E$3358:$J$4196,5,0)</f>
        <v>0</v>
      </c>
      <c r="AM311" s="379">
        <f>VLOOKUP($B311,'1.วาง งบทดลอง 4 แถว'!$E$3358:$J$4196,6,0)</f>
        <v>205324.12</v>
      </c>
      <c r="AN311" s="380">
        <f t="shared" si="36"/>
        <v>205324.12</v>
      </c>
      <c r="AO311" s="385"/>
      <c r="AP311" s="385"/>
      <c r="AQ311" s="385"/>
      <c r="AR311" s="377">
        <f>VLOOKUP($B311,'1.วาง งบทดลอง 4 แถว'!$E$4197:$J$5035,3,0)</f>
        <v>48472</v>
      </c>
      <c r="AS311" s="378">
        <f>VLOOKUP($B311,'1.วาง งบทดลอง 4 แถว'!$E$4197:$J$5035,4,0)</f>
        <v>3600</v>
      </c>
      <c r="AT311" s="378">
        <f>VLOOKUP($B311,'1.วาง งบทดลอง 4 แถว'!$E$4197:$J$5035,5,0)</f>
        <v>0</v>
      </c>
      <c r="AU311" s="379">
        <f>VLOOKUP($B311,'1.วาง งบทดลอง 4 แถว'!$E$4197:$J$5035,6,0)</f>
        <v>115897</v>
      </c>
      <c r="AV311" s="380">
        <f t="shared" si="37"/>
        <v>115897</v>
      </c>
      <c r="AW311" s="384"/>
      <c r="AX311" s="385"/>
      <c r="AY311" s="385"/>
      <c r="AZ311" s="377">
        <f>VLOOKUP($B311,'1.วาง งบทดลอง 4 แถว'!$E$5036:$J$5874,3,0)</f>
        <v>0</v>
      </c>
      <c r="BA311" s="378">
        <f>VLOOKUP($B311,'1.วาง งบทดลอง 4 แถว'!$E$5036:$J$5874,4,0)</f>
        <v>42951</v>
      </c>
      <c r="BB311" s="378">
        <f>VLOOKUP($B311,'1.วาง งบทดลอง 4 แถว'!$E$5036:$J$5874,5,0)</f>
        <v>0</v>
      </c>
      <c r="BC311" s="379">
        <f>VLOOKUP($B311,'1.วาง งบทดลอง 4 แถว'!$E$5036:$J$5874,6,0)</f>
        <v>261105.42</v>
      </c>
      <c r="BD311" s="380">
        <f t="shared" si="38"/>
        <v>261105.42</v>
      </c>
      <c r="BE311" s="384"/>
      <c r="BF311" s="385"/>
      <c r="BG311" s="385"/>
      <c r="BH311" s="377">
        <f>VLOOKUP($B311,'1.วาง งบทดลอง 4 แถว'!$E$5875:$J$6713,3,0)</f>
        <v>27360</v>
      </c>
      <c r="BI311" s="378">
        <f>VLOOKUP($B311,'1.วาง งบทดลอง 4 แถว'!$E$5875:$J$6713,4,0)</f>
        <v>78700</v>
      </c>
      <c r="BJ311" s="378">
        <f>VLOOKUP($B311,'1.วาง งบทดลอง 4 แถว'!$E$5875:$J$6713,5,0)</f>
        <v>0</v>
      </c>
      <c r="BK311" s="379">
        <f>VLOOKUP($B311,'1.วาง งบทดลอง 4 แถว'!$E$5875:$J$6713,6,0)</f>
        <v>247260</v>
      </c>
      <c r="BL311" s="380">
        <f t="shared" si="39"/>
        <v>247260</v>
      </c>
      <c r="BM311" s="385"/>
      <c r="BN311" s="385"/>
      <c r="BO311" s="386"/>
    </row>
    <row r="312" spans="1:67" ht="19.5" customHeight="1">
      <c r="A312" s="374">
        <v>309</v>
      </c>
      <c r="B312" s="375" t="s">
        <v>692</v>
      </c>
      <c r="C312" s="376" t="s">
        <v>2211</v>
      </c>
      <c r="D312" s="377">
        <f>VLOOKUP($B312,'1.วาง งบทดลอง 4 แถว'!$E$2:$J$840,3,0)</f>
        <v>0</v>
      </c>
      <c r="E312" s="378">
        <f>VLOOKUP($B312,'1.วาง งบทดลอง 4 แถว'!$E$2:$J$840,4,0)</f>
        <v>0</v>
      </c>
      <c r="F312" s="378">
        <f>VLOOKUP($B312,'1.วาง งบทดลอง 4 แถว'!$E$2:$J$840,5,0)</f>
        <v>0</v>
      </c>
      <c r="G312" s="379">
        <f>VLOOKUP($B312,'1.วาง งบทดลอง 4 แถว'!$E$2:$J$840,6,0)</f>
        <v>0</v>
      </c>
      <c r="H312" s="380">
        <f t="shared" si="32"/>
        <v>0</v>
      </c>
      <c r="I312" s="384"/>
      <c r="J312" s="385"/>
      <c r="K312" s="385"/>
      <c r="L312" s="377">
        <f>VLOOKUP($B312,'1.วาง งบทดลอง 4 แถว'!$E$841:$J$1679,3,0)</f>
        <v>0</v>
      </c>
      <c r="M312" s="378">
        <f>VLOOKUP($B312,'1.วาง งบทดลอง 4 แถว'!$E$841:$J$1679,4,0)</f>
        <v>0</v>
      </c>
      <c r="N312" s="378">
        <f>VLOOKUP($B312,'1.วาง งบทดลอง 4 แถว'!$E$841:$J$1679,5,0)</f>
        <v>0</v>
      </c>
      <c r="O312" s="379">
        <f>VLOOKUP($B312,'1.วาง งบทดลอง 4 แถว'!$E$841:$J$1679,6,0)</f>
        <v>0</v>
      </c>
      <c r="P312" s="380">
        <f t="shared" si="33"/>
        <v>0</v>
      </c>
      <c r="Q312" s="384"/>
      <c r="R312" s="385"/>
      <c r="S312" s="386"/>
      <c r="T312" s="377">
        <f>VLOOKUP($B312,'1.วาง งบทดลอง 4 แถว'!$E$1680:$J$2518,3,0)</f>
        <v>0</v>
      </c>
      <c r="U312" s="378">
        <f>VLOOKUP($B312,'1.วาง งบทดลอง 4 แถว'!$E$1680:$J$2518,4,0)</f>
        <v>0</v>
      </c>
      <c r="V312" s="378">
        <f>VLOOKUP($B312,'1.วาง งบทดลอง 4 แถว'!$E$1680:$J$2518,5,0)</f>
        <v>0</v>
      </c>
      <c r="W312" s="379">
        <f>VLOOKUP($B312,'1.วาง งบทดลอง 4 แถว'!$E$1680:$J$2518,6,0)</f>
        <v>0</v>
      </c>
      <c r="X312" s="380">
        <f t="shared" si="34"/>
        <v>0</v>
      </c>
      <c r="Y312" s="385"/>
      <c r="Z312" s="385"/>
      <c r="AA312" s="385"/>
      <c r="AB312" s="377">
        <f>VLOOKUP($B312,'1.วาง งบทดลอง 4 แถว'!$E$2519:$J$3357,3,0)</f>
        <v>0</v>
      </c>
      <c r="AC312" s="378">
        <f>VLOOKUP($B312,'1.วาง งบทดลอง 4 แถว'!$E$2519:$J$3357,4,0)</f>
        <v>0</v>
      </c>
      <c r="AD312" s="378">
        <f>VLOOKUP($B312,'1.วาง งบทดลอง 4 แถว'!$E$2519:$J$3357,5,0)</f>
        <v>0</v>
      </c>
      <c r="AE312" s="379">
        <f>VLOOKUP($B312,'1.วาง งบทดลอง 4 แถว'!$E$2519:$J$3357,6,0)</f>
        <v>0</v>
      </c>
      <c r="AF312" s="380">
        <f t="shared" si="35"/>
        <v>0</v>
      </c>
      <c r="AG312" s="384"/>
      <c r="AH312" s="385"/>
      <c r="AI312" s="385"/>
      <c r="AJ312" s="377">
        <f>VLOOKUP($B312,'1.วาง งบทดลอง 4 แถว'!$E$3358:$J$4196,3,0)</f>
        <v>0</v>
      </c>
      <c r="AK312" s="378">
        <f>VLOOKUP($B312,'1.วาง งบทดลอง 4 แถว'!$E$3358:$J$4196,4,0)</f>
        <v>0</v>
      </c>
      <c r="AL312" s="378">
        <f>VLOOKUP($B312,'1.วาง งบทดลอง 4 แถว'!$E$3358:$J$4196,5,0)</f>
        <v>0</v>
      </c>
      <c r="AM312" s="379">
        <f>VLOOKUP($B312,'1.วาง งบทดลอง 4 แถว'!$E$3358:$J$4196,6,0)</f>
        <v>5400</v>
      </c>
      <c r="AN312" s="380">
        <f t="shared" si="36"/>
        <v>5400</v>
      </c>
      <c r="AO312" s="385"/>
      <c r="AP312" s="385"/>
      <c r="AQ312" s="385"/>
      <c r="AR312" s="377">
        <f>VLOOKUP($B312,'1.วาง งบทดลอง 4 แถว'!$E$4197:$J$5035,3,0)</f>
        <v>0</v>
      </c>
      <c r="AS312" s="378">
        <f>VLOOKUP($B312,'1.วาง งบทดลอง 4 แถว'!$E$4197:$J$5035,4,0)</f>
        <v>0</v>
      </c>
      <c r="AT312" s="378">
        <f>VLOOKUP($B312,'1.วาง งบทดลอง 4 แถว'!$E$4197:$J$5035,5,0)</f>
        <v>0</v>
      </c>
      <c r="AU312" s="379">
        <f>VLOOKUP($B312,'1.วาง งบทดลอง 4 แถว'!$E$4197:$J$5035,6,0)</f>
        <v>0</v>
      </c>
      <c r="AV312" s="380">
        <f t="shared" si="37"/>
        <v>0</v>
      </c>
      <c r="AW312" s="384"/>
      <c r="AX312" s="385"/>
      <c r="AY312" s="385"/>
      <c r="AZ312" s="377">
        <f>VLOOKUP($B312,'1.วาง งบทดลอง 4 แถว'!$E$5036:$J$5874,3,0)</f>
        <v>0</v>
      </c>
      <c r="BA312" s="378">
        <f>VLOOKUP($B312,'1.วาง งบทดลอง 4 แถว'!$E$5036:$J$5874,4,0)</f>
        <v>0</v>
      </c>
      <c r="BB312" s="378">
        <f>VLOOKUP($B312,'1.วาง งบทดลอง 4 แถว'!$E$5036:$J$5874,5,0)</f>
        <v>0</v>
      </c>
      <c r="BC312" s="379">
        <f>VLOOKUP($B312,'1.วาง งบทดลอง 4 แถว'!$E$5036:$J$5874,6,0)</f>
        <v>0</v>
      </c>
      <c r="BD312" s="380">
        <f t="shared" si="38"/>
        <v>0</v>
      </c>
      <c r="BE312" s="384"/>
      <c r="BF312" s="385"/>
      <c r="BG312" s="385"/>
      <c r="BH312" s="377">
        <f>VLOOKUP($B312,'1.วาง งบทดลอง 4 แถว'!$E$5875:$J$6713,3,0)</f>
        <v>0</v>
      </c>
      <c r="BI312" s="378">
        <f>VLOOKUP($B312,'1.วาง งบทดลอง 4 แถว'!$E$5875:$J$6713,4,0)</f>
        <v>0</v>
      </c>
      <c r="BJ312" s="378">
        <f>VLOOKUP($B312,'1.วาง งบทดลอง 4 แถว'!$E$5875:$J$6713,5,0)</f>
        <v>0</v>
      </c>
      <c r="BK312" s="379">
        <f>VLOOKUP($B312,'1.วาง งบทดลอง 4 แถว'!$E$5875:$J$6713,6,0)</f>
        <v>0</v>
      </c>
      <c r="BL312" s="380">
        <f t="shared" si="39"/>
        <v>0</v>
      </c>
      <c r="BM312" s="385"/>
      <c r="BN312" s="385"/>
      <c r="BO312" s="386"/>
    </row>
    <row r="313" spans="1:67" ht="19.5" customHeight="1">
      <c r="A313" s="374">
        <v>310</v>
      </c>
      <c r="B313" s="375" t="s">
        <v>693</v>
      </c>
      <c r="C313" s="376" t="s">
        <v>2212</v>
      </c>
      <c r="D313" s="377">
        <f>VLOOKUP($B313,'1.วาง งบทดลอง 4 แถว'!$E$2:$J$840,3,0)</f>
        <v>3489350</v>
      </c>
      <c r="E313" s="378">
        <f>VLOOKUP($B313,'1.วาง งบทดลอง 4 แถว'!$E$2:$J$840,4,0)</f>
        <v>535950</v>
      </c>
      <c r="F313" s="378">
        <f>VLOOKUP($B313,'1.วาง งบทดลอง 4 แถว'!$E$2:$J$840,5,0)</f>
        <v>0</v>
      </c>
      <c r="G313" s="379">
        <f>VLOOKUP($B313,'1.วาง งบทดลอง 4 แถว'!$E$2:$J$840,6,0)</f>
        <v>0</v>
      </c>
      <c r="H313" s="380">
        <f t="shared" si="32"/>
        <v>0</v>
      </c>
      <c r="I313" s="384"/>
      <c r="J313" s="385"/>
      <c r="K313" s="385"/>
      <c r="L313" s="377">
        <f>VLOOKUP($B313,'1.วาง งบทดลอง 4 แถว'!$E$841:$J$1679,3,0)</f>
        <v>0</v>
      </c>
      <c r="M313" s="378">
        <f>VLOOKUP($B313,'1.วาง งบทดลอง 4 แถว'!$E$841:$J$1679,4,0)</f>
        <v>0</v>
      </c>
      <c r="N313" s="378">
        <f>VLOOKUP($B313,'1.วาง งบทดลอง 4 แถว'!$E$841:$J$1679,5,0)</f>
        <v>0</v>
      </c>
      <c r="O313" s="379">
        <f>VLOOKUP($B313,'1.วาง งบทดลอง 4 แถว'!$E$841:$J$1679,6,0)</f>
        <v>0</v>
      </c>
      <c r="P313" s="380">
        <f t="shared" si="33"/>
        <v>0</v>
      </c>
      <c r="Q313" s="384"/>
      <c r="R313" s="385"/>
      <c r="S313" s="386"/>
      <c r="T313" s="377">
        <f>VLOOKUP($B313,'1.วาง งบทดลอง 4 แถว'!$E$1680:$J$2518,3,0)</f>
        <v>2960000</v>
      </c>
      <c r="U313" s="378">
        <f>VLOOKUP($B313,'1.วาง งบทดลอง 4 แถว'!$E$1680:$J$2518,4,0)</f>
        <v>0</v>
      </c>
      <c r="V313" s="378">
        <f>VLOOKUP($B313,'1.วาง งบทดลอง 4 แถว'!$E$1680:$J$2518,5,0)</f>
        <v>0</v>
      </c>
      <c r="W313" s="379">
        <f>VLOOKUP($B313,'1.วาง งบทดลอง 4 แถว'!$E$1680:$J$2518,6,0)</f>
        <v>7400000</v>
      </c>
      <c r="X313" s="380">
        <f t="shared" si="34"/>
        <v>7400000</v>
      </c>
      <c r="Y313" s="385"/>
      <c r="Z313" s="385"/>
      <c r="AA313" s="385"/>
      <c r="AB313" s="377">
        <f>VLOOKUP($B313,'1.วาง งบทดลอง 4 แถว'!$E$2519:$J$3357,3,0)</f>
        <v>0</v>
      </c>
      <c r="AC313" s="378">
        <f>VLOOKUP($B313,'1.วาง งบทดลอง 4 แถว'!$E$2519:$J$3357,4,0)</f>
        <v>0</v>
      </c>
      <c r="AD313" s="378">
        <f>VLOOKUP($B313,'1.วาง งบทดลอง 4 แถว'!$E$2519:$J$3357,5,0)</f>
        <v>0</v>
      </c>
      <c r="AE313" s="379">
        <f>VLOOKUP($B313,'1.วาง งบทดลอง 4 แถว'!$E$2519:$J$3357,6,0)</f>
        <v>0</v>
      </c>
      <c r="AF313" s="380">
        <f t="shared" si="35"/>
        <v>0</v>
      </c>
      <c r="AG313" s="384"/>
      <c r="AH313" s="385"/>
      <c r="AI313" s="385"/>
      <c r="AJ313" s="377">
        <f>VLOOKUP($B313,'1.วาง งบทดลอง 4 แถว'!$E$3358:$J$4196,3,0)</f>
        <v>0</v>
      </c>
      <c r="AK313" s="378">
        <f>VLOOKUP($B313,'1.วาง งบทดลอง 4 แถว'!$E$3358:$J$4196,4,0)</f>
        <v>0</v>
      </c>
      <c r="AL313" s="378">
        <f>VLOOKUP($B313,'1.วาง งบทดลอง 4 แถว'!$E$3358:$J$4196,5,0)</f>
        <v>0</v>
      </c>
      <c r="AM313" s="379">
        <f>VLOOKUP($B313,'1.วาง งบทดลอง 4 แถว'!$E$3358:$J$4196,6,0)</f>
        <v>0</v>
      </c>
      <c r="AN313" s="380">
        <f t="shared" si="36"/>
        <v>0</v>
      </c>
      <c r="AO313" s="385"/>
      <c r="AP313" s="385"/>
      <c r="AQ313" s="385"/>
      <c r="AR313" s="377">
        <f>VLOOKUP($B313,'1.วาง งบทดลอง 4 แถว'!$E$4197:$J$5035,3,0)</f>
        <v>0</v>
      </c>
      <c r="AS313" s="378">
        <f>VLOOKUP($B313,'1.วาง งบทดลอง 4 แถว'!$E$4197:$J$5035,4,0)</f>
        <v>0</v>
      </c>
      <c r="AT313" s="378">
        <f>VLOOKUP($B313,'1.วาง งบทดลอง 4 แถว'!$E$4197:$J$5035,5,0)</f>
        <v>0</v>
      </c>
      <c r="AU313" s="379">
        <f>VLOOKUP($B313,'1.วาง งบทดลอง 4 แถว'!$E$4197:$J$5035,6,0)</f>
        <v>0</v>
      </c>
      <c r="AV313" s="380">
        <f t="shared" si="37"/>
        <v>0</v>
      </c>
      <c r="AW313" s="384"/>
      <c r="AX313" s="385"/>
      <c r="AY313" s="385"/>
      <c r="AZ313" s="377">
        <f>VLOOKUP($B313,'1.วาง งบทดลอง 4 แถว'!$E$5036:$J$5874,3,0)</f>
        <v>0</v>
      </c>
      <c r="BA313" s="378">
        <f>VLOOKUP($B313,'1.วาง งบทดลอง 4 แถว'!$E$5036:$J$5874,4,0)</f>
        <v>0</v>
      </c>
      <c r="BB313" s="378">
        <f>VLOOKUP($B313,'1.วาง งบทดลอง 4 แถว'!$E$5036:$J$5874,5,0)</f>
        <v>0</v>
      </c>
      <c r="BC313" s="379">
        <f>VLOOKUP($B313,'1.วาง งบทดลอง 4 แถว'!$E$5036:$J$5874,6,0)</f>
        <v>0</v>
      </c>
      <c r="BD313" s="380">
        <f t="shared" si="38"/>
        <v>0</v>
      </c>
      <c r="BE313" s="384"/>
      <c r="BF313" s="385"/>
      <c r="BG313" s="385"/>
      <c r="BH313" s="377">
        <f>VLOOKUP($B313,'1.วาง งบทดลอง 4 แถว'!$E$5875:$J$6713,3,0)</f>
        <v>0</v>
      </c>
      <c r="BI313" s="378">
        <f>VLOOKUP($B313,'1.วาง งบทดลอง 4 แถว'!$E$5875:$J$6713,4,0)</f>
        <v>0</v>
      </c>
      <c r="BJ313" s="378">
        <f>VLOOKUP($B313,'1.วาง งบทดลอง 4 แถว'!$E$5875:$J$6713,5,0)</f>
        <v>0</v>
      </c>
      <c r="BK313" s="379">
        <f>VLOOKUP($B313,'1.วาง งบทดลอง 4 แถว'!$E$5875:$J$6713,6,0)</f>
        <v>0</v>
      </c>
      <c r="BL313" s="380">
        <f t="shared" si="39"/>
        <v>0</v>
      </c>
      <c r="BM313" s="385"/>
      <c r="BN313" s="385"/>
      <c r="BO313" s="386"/>
    </row>
    <row r="314" spans="1:67" ht="19.5" customHeight="1">
      <c r="A314" s="374">
        <v>311</v>
      </c>
      <c r="B314" s="375" t="s">
        <v>694</v>
      </c>
      <c r="C314" s="376" t="s">
        <v>2213</v>
      </c>
      <c r="D314" s="377">
        <f>VLOOKUP($B314,'1.วาง งบทดลอง 4 แถว'!$E$2:$J$840,3,0)</f>
        <v>871830</v>
      </c>
      <c r="E314" s="378">
        <f>VLOOKUP($B314,'1.วาง งบทดลอง 4 แถว'!$E$2:$J$840,4,0)</f>
        <v>850635</v>
      </c>
      <c r="F314" s="378">
        <f>VLOOKUP($B314,'1.วาง งบทดลอง 4 แถว'!$E$2:$J$840,5,0)</f>
        <v>0</v>
      </c>
      <c r="G314" s="379">
        <f>VLOOKUP($B314,'1.วาง งบทดลอง 4 แถว'!$E$2:$J$840,6,0)</f>
        <v>1555850</v>
      </c>
      <c r="H314" s="380">
        <f t="shared" si="32"/>
        <v>1555850</v>
      </c>
      <c r="I314" s="384"/>
      <c r="J314" s="385"/>
      <c r="K314" s="385"/>
      <c r="L314" s="377">
        <f>VLOOKUP($B314,'1.วาง งบทดลอง 4 แถว'!$E$841:$J$1679,3,0)</f>
        <v>236490</v>
      </c>
      <c r="M314" s="378">
        <f>VLOOKUP($B314,'1.วาง งบทดลอง 4 แถว'!$E$841:$J$1679,4,0)</f>
        <v>90160</v>
      </c>
      <c r="N314" s="378">
        <f>VLOOKUP($B314,'1.วาง งบทดลอง 4 แถว'!$E$841:$J$1679,5,0)</f>
        <v>0</v>
      </c>
      <c r="O314" s="379">
        <f>VLOOKUP($B314,'1.วาง งบทดลอง 4 แถว'!$E$841:$J$1679,6,0)</f>
        <v>241420</v>
      </c>
      <c r="P314" s="380">
        <f t="shared" si="33"/>
        <v>241420</v>
      </c>
      <c r="Q314" s="384"/>
      <c r="R314" s="385"/>
      <c r="S314" s="386"/>
      <c r="T314" s="377">
        <f>VLOOKUP($B314,'1.วาง งบทดลอง 4 แถว'!$E$1680:$J$2518,3,0)</f>
        <v>259241</v>
      </c>
      <c r="U314" s="378">
        <f>VLOOKUP($B314,'1.วาง งบทดลอง 4 แถว'!$E$1680:$J$2518,4,0)</f>
        <v>301311</v>
      </c>
      <c r="V314" s="378">
        <f>VLOOKUP($B314,'1.วาง งบทดลอง 4 แถว'!$E$1680:$J$2518,5,0)</f>
        <v>0</v>
      </c>
      <c r="W314" s="379">
        <f>VLOOKUP($B314,'1.วาง งบทดลอง 4 แถว'!$E$1680:$J$2518,6,0)</f>
        <v>769488</v>
      </c>
      <c r="X314" s="380">
        <f t="shared" si="34"/>
        <v>769488</v>
      </c>
      <c r="Y314" s="385"/>
      <c r="Z314" s="385"/>
      <c r="AA314" s="385"/>
      <c r="AB314" s="377">
        <f>VLOOKUP($B314,'1.วาง งบทดลอง 4 แถว'!$E$2519:$J$3357,3,0)</f>
        <v>49833</v>
      </c>
      <c r="AC314" s="378">
        <f>VLOOKUP($B314,'1.วาง งบทดลอง 4 แถว'!$E$2519:$J$3357,4,0)</f>
        <v>158831</v>
      </c>
      <c r="AD314" s="378">
        <f>VLOOKUP($B314,'1.วาง งบทดลอง 4 แถว'!$E$2519:$J$3357,5,0)</f>
        <v>0</v>
      </c>
      <c r="AE314" s="379">
        <f>VLOOKUP($B314,'1.วาง งบทดลอง 4 แถว'!$E$2519:$J$3357,6,0)</f>
        <v>2158664.5</v>
      </c>
      <c r="AF314" s="380">
        <f t="shared" si="35"/>
        <v>2158664.5</v>
      </c>
      <c r="AG314" s="384"/>
      <c r="AH314" s="385"/>
      <c r="AI314" s="385"/>
      <c r="AJ314" s="377">
        <f>VLOOKUP($B314,'1.วาง งบทดลอง 4 แถว'!$E$3358:$J$4196,3,0)</f>
        <v>13355</v>
      </c>
      <c r="AK314" s="378">
        <f>VLOOKUP($B314,'1.วาง งบทดลอง 4 แถว'!$E$3358:$J$4196,4,0)</f>
        <v>162940</v>
      </c>
      <c r="AL314" s="378">
        <f>VLOOKUP($B314,'1.วาง งบทดลอง 4 แถว'!$E$3358:$J$4196,5,0)</f>
        <v>0</v>
      </c>
      <c r="AM314" s="379">
        <f>VLOOKUP($B314,'1.วาง งบทดลอง 4 แถว'!$E$3358:$J$4196,6,0)</f>
        <v>783328.5</v>
      </c>
      <c r="AN314" s="380">
        <f t="shared" si="36"/>
        <v>783328.5</v>
      </c>
      <c r="AO314" s="385"/>
      <c r="AP314" s="385"/>
      <c r="AQ314" s="385"/>
      <c r="AR314" s="377">
        <f>VLOOKUP($B314,'1.วาง งบทดลอง 4 แถว'!$E$4197:$J$5035,3,0)</f>
        <v>286870</v>
      </c>
      <c r="AS314" s="378">
        <f>VLOOKUP($B314,'1.วาง งบทดลอง 4 แถว'!$E$4197:$J$5035,4,0)</f>
        <v>191830</v>
      </c>
      <c r="AT314" s="378">
        <f>VLOOKUP($B314,'1.วาง งบทดลอง 4 แถว'!$E$4197:$J$5035,5,0)</f>
        <v>0</v>
      </c>
      <c r="AU314" s="379">
        <f>VLOOKUP($B314,'1.วาง งบทดลอง 4 แถว'!$E$4197:$J$5035,6,0)</f>
        <v>390174</v>
      </c>
      <c r="AV314" s="380">
        <f t="shared" si="37"/>
        <v>390174</v>
      </c>
      <c r="AW314" s="384"/>
      <c r="AX314" s="385"/>
      <c r="AY314" s="385"/>
      <c r="AZ314" s="377">
        <f>VLOOKUP($B314,'1.วาง งบทดลอง 4 แถว'!$E$5036:$J$5874,3,0)</f>
        <v>59270</v>
      </c>
      <c r="BA314" s="378">
        <f>VLOOKUP($B314,'1.วาง งบทดลอง 4 แถว'!$E$5036:$J$5874,4,0)</f>
        <v>320</v>
      </c>
      <c r="BB314" s="378">
        <f>VLOOKUP($B314,'1.วาง งบทดลอง 4 แถว'!$E$5036:$J$5874,5,0)</f>
        <v>0</v>
      </c>
      <c r="BC314" s="379">
        <f>VLOOKUP($B314,'1.วาง งบทดลอง 4 แถว'!$E$5036:$J$5874,6,0)</f>
        <v>1676607.55</v>
      </c>
      <c r="BD314" s="380">
        <f t="shared" si="38"/>
        <v>1676607.55</v>
      </c>
      <c r="BE314" s="384"/>
      <c r="BF314" s="385"/>
      <c r="BG314" s="385"/>
      <c r="BH314" s="377">
        <f>VLOOKUP($B314,'1.วาง งบทดลอง 4 แถว'!$E$5875:$J$6713,3,0)</f>
        <v>58448</v>
      </c>
      <c r="BI314" s="378">
        <f>VLOOKUP($B314,'1.วาง งบทดลอง 4 แถว'!$E$5875:$J$6713,4,0)</f>
        <v>90188</v>
      </c>
      <c r="BJ314" s="378">
        <f>VLOOKUP($B314,'1.วาง งบทดลอง 4 แถว'!$E$5875:$J$6713,5,0)</f>
        <v>0</v>
      </c>
      <c r="BK314" s="379">
        <f>VLOOKUP($B314,'1.วาง งบทดลอง 4 แถว'!$E$5875:$J$6713,6,0)</f>
        <v>554672</v>
      </c>
      <c r="BL314" s="380">
        <f t="shared" si="39"/>
        <v>554672</v>
      </c>
      <c r="BM314" s="385"/>
      <c r="BN314" s="385"/>
      <c r="BO314" s="386"/>
    </row>
    <row r="315" spans="1:67" ht="19.5" customHeight="1">
      <c r="A315" s="374">
        <v>312</v>
      </c>
      <c r="B315" s="375" t="s">
        <v>695</v>
      </c>
      <c r="C315" s="376" t="s">
        <v>2214</v>
      </c>
      <c r="D315" s="377">
        <f>VLOOKUP($B315,'1.วาง งบทดลอง 4 แถว'!$E$2:$J$840,3,0)</f>
        <v>129900</v>
      </c>
      <c r="E315" s="378">
        <f>VLOOKUP($B315,'1.วาง งบทดลอง 4 แถว'!$E$2:$J$840,4,0)</f>
        <v>129900</v>
      </c>
      <c r="F315" s="378">
        <f>VLOOKUP($B315,'1.วาง งบทดลอง 4 แถว'!$E$2:$J$840,5,0)</f>
        <v>0</v>
      </c>
      <c r="G315" s="379">
        <f>VLOOKUP($B315,'1.วาง งบทดลอง 4 แถว'!$E$2:$J$840,6,0)</f>
        <v>8000</v>
      </c>
      <c r="H315" s="380">
        <f t="shared" si="32"/>
        <v>8000</v>
      </c>
      <c r="I315" s="384"/>
      <c r="J315" s="385"/>
      <c r="K315" s="385"/>
      <c r="L315" s="377">
        <f>VLOOKUP($B315,'1.วาง งบทดลอง 4 แถว'!$E$841:$J$1679,3,0)</f>
        <v>145950</v>
      </c>
      <c r="M315" s="378">
        <f>VLOOKUP($B315,'1.วาง งบทดลอง 4 แถว'!$E$841:$J$1679,4,0)</f>
        <v>85900</v>
      </c>
      <c r="N315" s="378">
        <f>VLOOKUP($B315,'1.วาง งบทดลอง 4 แถว'!$E$841:$J$1679,5,0)</f>
        <v>0</v>
      </c>
      <c r="O315" s="379">
        <f>VLOOKUP($B315,'1.วาง งบทดลอง 4 แถว'!$E$841:$J$1679,6,0)</f>
        <v>561940</v>
      </c>
      <c r="P315" s="380">
        <f t="shared" si="33"/>
        <v>561940</v>
      </c>
      <c r="Q315" s="384"/>
      <c r="R315" s="385"/>
      <c r="S315" s="386"/>
      <c r="T315" s="377">
        <f>VLOOKUP($B315,'1.วาง งบทดลอง 4 แถว'!$E$1680:$J$2518,3,0)</f>
        <v>378130</v>
      </c>
      <c r="U315" s="378">
        <f>VLOOKUP($B315,'1.วาง งบทดลอง 4 แถว'!$E$1680:$J$2518,4,0)</f>
        <v>215800</v>
      </c>
      <c r="V315" s="378">
        <f>VLOOKUP($B315,'1.วาง งบทดลอง 4 แถว'!$E$1680:$J$2518,5,0)</f>
        <v>0</v>
      </c>
      <c r="W315" s="379">
        <f>VLOOKUP($B315,'1.วาง งบทดลอง 4 แถว'!$E$1680:$J$2518,6,0)</f>
        <v>1021335</v>
      </c>
      <c r="X315" s="380">
        <f t="shared" si="34"/>
        <v>1021335</v>
      </c>
      <c r="Y315" s="385"/>
      <c r="Z315" s="385"/>
      <c r="AA315" s="385"/>
      <c r="AB315" s="377">
        <f>VLOOKUP($B315,'1.วาง งบทดลอง 4 แถว'!$E$2519:$J$3357,3,0)</f>
        <v>0</v>
      </c>
      <c r="AC315" s="378">
        <f>VLOOKUP($B315,'1.วาง งบทดลอง 4 แถว'!$E$2519:$J$3357,4,0)</f>
        <v>0</v>
      </c>
      <c r="AD315" s="378">
        <f>VLOOKUP($B315,'1.วาง งบทดลอง 4 แถว'!$E$2519:$J$3357,5,0)</f>
        <v>0</v>
      </c>
      <c r="AE315" s="379">
        <f>VLOOKUP($B315,'1.วาง งบทดลอง 4 แถว'!$E$2519:$J$3357,6,0)</f>
        <v>945744</v>
      </c>
      <c r="AF315" s="380">
        <f t="shared" si="35"/>
        <v>945744</v>
      </c>
      <c r="AG315" s="384"/>
      <c r="AH315" s="385"/>
      <c r="AI315" s="385"/>
      <c r="AJ315" s="377">
        <f>VLOOKUP($B315,'1.วาง งบทดลอง 4 แถว'!$E$3358:$J$4196,3,0)</f>
        <v>0</v>
      </c>
      <c r="AK315" s="378">
        <f>VLOOKUP($B315,'1.วาง งบทดลอง 4 แถว'!$E$3358:$J$4196,4,0)</f>
        <v>90660</v>
      </c>
      <c r="AL315" s="378">
        <f>VLOOKUP($B315,'1.วาง งบทดลอง 4 แถว'!$E$3358:$J$4196,5,0)</f>
        <v>0</v>
      </c>
      <c r="AM315" s="379">
        <f>VLOOKUP($B315,'1.วาง งบทดลอง 4 แถว'!$E$3358:$J$4196,6,0)</f>
        <v>177460</v>
      </c>
      <c r="AN315" s="380">
        <f t="shared" si="36"/>
        <v>177460</v>
      </c>
      <c r="AO315" s="385"/>
      <c r="AP315" s="385"/>
      <c r="AQ315" s="385"/>
      <c r="AR315" s="377">
        <f>VLOOKUP($B315,'1.วาง งบทดลอง 4 แถว'!$E$4197:$J$5035,3,0)</f>
        <v>128100</v>
      </c>
      <c r="AS315" s="378">
        <f>VLOOKUP($B315,'1.วาง งบทดลอง 4 แถว'!$E$4197:$J$5035,4,0)</f>
        <v>122120</v>
      </c>
      <c r="AT315" s="378">
        <f>VLOOKUP($B315,'1.วาง งบทดลอง 4 แถว'!$E$4197:$J$5035,5,0)</f>
        <v>0</v>
      </c>
      <c r="AU315" s="379">
        <f>VLOOKUP($B315,'1.วาง งบทดลอง 4 แถว'!$E$4197:$J$5035,6,0)</f>
        <v>218450</v>
      </c>
      <c r="AV315" s="380">
        <f t="shared" si="37"/>
        <v>218450</v>
      </c>
      <c r="AW315" s="384"/>
      <c r="AX315" s="385"/>
      <c r="AY315" s="385"/>
      <c r="AZ315" s="377">
        <f>VLOOKUP($B315,'1.วาง งบทดลอง 4 แถว'!$E$5036:$J$5874,3,0)</f>
        <v>0</v>
      </c>
      <c r="BA315" s="378">
        <f>VLOOKUP($B315,'1.วาง งบทดลอง 4 แถว'!$E$5036:$J$5874,4,0)</f>
        <v>0</v>
      </c>
      <c r="BB315" s="378">
        <f>VLOOKUP($B315,'1.วาง งบทดลอง 4 แถว'!$E$5036:$J$5874,5,0)</f>
        <v>0</v>
      </c>
      <c r="BC315" s="379">
        <f>VLOOKUP($B315,'1.วาง งบทดลอง 4 แถว'!$E$5036:$J$5874,6,0)</f>
        <v>1187807</v>
      </c>
      <c r="BD315" s="380">
        <f t="shared" si="38"/>
        <v>1187807</v>
      </c>
      <c r="BE315" s="384"/>
      <c r="BF315" s="385"/>
      <c r="BG315" s="385"/>
      <c r="BH315" s="377">
        <f>VLOOKUP($B315,'1.วาง งบทดลอง 4 แถว'!$E$5875:$J$6713,3,0)</f>
        <v>19550</v>
      </c>
      <c r="BI315" s="378">
        <f>VLOOKUP($B315,'1.วาง งบทดลอง 4 แถว'!$E$5875:$J$6713,4,0)</f>
        <v>0</v>
      </c>
      <c r="BJ315" s="378">
        <f>VLOOKUP($B315,'1.วาง งบทดลอง 4 แถว'!$E$5875:$J$6713,5,0)</f>
        <v>0</v>
      </c>
      <c r="BK315" s="379">
        <f>VLOOKUP($B315,'1.วาง งบทดลอง 4 แถว'!$E$5875:$J$6713,6,0)</f>
        <v>251316.75</v>
      </c>
      <c r="BL315" s="380">
        <f t="shared" si="39"/>
        <v>251316.75</v>
      </c>
      <c r="BM315" s="385"/>
      <c r="BN315" s="385"/>
      <c r="BO315" s="386"/>
    </row>
    <row r="316" spans="1:67" ht="19.5" customHeight="1">
      <c r="A316" s="374">
        <v>313</v>
      </c>
      <c r="B316" s="375" t="s">
        <v>696</v>
      </c>
      <c r="C316" s="376" t="s">
        <v>2215</v>
      </c>
      <c r="D316" s="377">
        <f>VLOOKUP($B316,'1.วาง งบทดลอง 4 แถว'!$E$2:$J$840,3,0)</f>
        <v>0</v>
      </c>
      <c r="E316" s="378">
        <f>VLOOKUP($B316,'1.วาง งบทดลอง 4 แถว'!$E$2:$J$840,4,0)</f>
        <v>0</v>
      </c>
      <c r="F316" s="378">
        <f>VLOOKUP($B316,'1.วาง งบทดลอง 4 แถว'!$E$2:$J$840,5,0)</f>
        <v>0</v>
      </c>
      <c r="G316" s="379">
        <f>VLOOKUP($B316,'1.วาง งบทดลอง 4 แถว'!$E$2:$J$840,6,0)</f>
        <v>0</v>
      </c>
      <c r="H316" s="380">
        <f t="shared" si="32"/>
        <v>0</v>
      </c>
      <c r="I316" s="384"/>
      <c r="J316" s="385"/>
      <c r="K316" s="385"/>
      <c r="L316" s="377">
        <f>VLOOKUP($B316,'1.วาง งบทดลอง 4 แถว'!$E$841:$J$1679,3,0)</f>
        <v>0</v>
      </c>
      <c r="M316" s="378">
        <f>VLOOKUP($B316,'1.วาง งบทดลอง 4 แถว'!$E$841:$J$1679,4,0)</f>
        <v>0</v>
      </c>
      <c r="N316" s="378">
        <f>VLOOKUP($B316,'1.วาง งบทดลอง 4 แถว'!$E$841:$J$1679,5,0)</f>
        <v>0</v>
      </c>
      <c r="O316" s="379">
        <f>VLOOKUP($B316,'1.วาง งบทดลอง 4 แถว'!$E$841:$J$1679,6,0)</f>
        <v>0</v>
      </c>
      <c r="P316" s="380">
        <f t="shared" si="33"/>
        <v>0</v>
      </c>
      <c r="Q316" s="384"/>
      <c r="R316" s="385"/>
      <c r="S316" s="386"/>
      <c r="T316" s="377">
        <f>VLOOKUP($B316,'1.วาง งบทดลอง 4 แถว'!$E$1680:$J$2518,3,0)</f>
        <v>0</v>
      </c>
      <c r="U316" s="378">
        <f>VLOOKUP($B316,'1.วาง งบทดลอง 4 แถว'!$E$1680:$J$2518,4,0)</f>
        <v>0</v>
      </c>
      <c r="V316" s="378">
        <f>VLOOKUP($B316,'1.วาง งบทดลอง 4 แถว'!$E$1680:$J$2518,5,0)</f>
        <v>0</v>
      </c>
      <c r="W316" s="379">
        <f>VLOOKUP($B316,'1.วาง งบทดลอง 4 แถว'!$E$1680:$J$2518,6,0)</f>
        <v>0</v>
      </c>
      <c r="X316" s="380">
        <f t="shared" si="34"/>
        <v>0</v>
      </c>
      <c r="Y316" s="385"/>
      <c r="Z316" s="385"/>
      <c r="AA316" s="385"/>
      <c r="AB316" s="377">
        <f>VLOOKUP($B316,'1.วาง งบทดลอง 4 แถว'!$E$2519:$J$3357,3,0)</f>
        <v>0</v>
      </c>
      <c r="AC316" s="378">
        <f>VLOOKUP($B316,'1.วาง งบทดลอง 4 แถว'!$E$2519:$J$3357,4,0)</f>
        <v>0</v>
      </c>
      <c r="AD316" s="378">
        <f>VLOOKUP($B316,'1.วาง งบทดลอง 4 แถว'!$E$2519:$J$3357,5,0)</f>
        <v>0</v>
      </c>
      <c r="AE316" s="379">
        <f>VLOOKUP($B316,'1.วาง งบทดลอง 4 แถว'!$E$2519:$J$3357,6,0)</f>
        <v>0</v>
      </c>
      <c r="AF316" s="380">
        <f t="shared" si="35"/>
        <v>0</v>
      </c>
      <c r="AG316" s="384"/>
      <c r="AH316" s="385"/>
      <c r="AI316" s="385"/>
      <c r="AJ316" s="377">
        <f>VLOOKUP($B316,'1.วาง งบทดลอง 4 แถว'!$E$3358:$J$4196,3,0)</f>
        <v>0</v>
      </c>
      <c r="AK316" s="378">
        <f>VLOOKUP($B316,'1.วาง งบทดลอง 4 แถว'!$E$3358:$J$4196,4,0)</f>
        <v>0</v>
      </c>
      <c r="AL316" s="378">
        <f>VLOOKUP($B316,'1.วาง งบทดลอง 4 แถว'!$E$3358:$J$4196,5,0)</f>
        <v>0</v>
      </c>
      <c r="AM316" s="379">
        <f>VLOOKUP($B316,'1.วาง งบทดลอง 4 แถว'!$E$3358:$J$4196,6,0)</f>
        <v>0</v>
      </c>
      <c r="AN316" s="380">
        <f t="shared" si="36"/>
        <v>0</v>
      </c>
      <c r="AO316" s="385"/>
      <c r="AP316" s="385"/>
      <c r="AQ316" s="385"/>
      <c r="AR316" s="377">
        <f>VLOOKUP($B316,'1.วาง งบทดลอง 4 แถว'!$E$4197:$J$5035,3,0)</f>
        <v>0</v>
      </c>
      <c r="AS316" s="378">
        <f>VLOOKUP($B316,'1.วาง งบทดลอง 4 แถว'!$E$4197:$J$5035,4,0)</f>
        <v>0</v>
      </c>
      <c r="AT316" s="378">
        <f>VLOOKUP($B316,'1.วาง งบทดลอง 4 แถว'!$E$4197:$J$5035,5,0)</f>
        <v>0</v>
      </c>
      <c r="AU316" s="379">
        <f>VLOOKUP($B316,'1.วาง งบทดลอง 4 แถว'!$E$4197:$J$5035,6,0)</f>
        <v>0</v>
      </c>
      <c r="AV316" s="380">
        <f t="shared" si="37"/>
        <v>0</v>
      </c>
      <c r="AW316" s="384"/>
      <c r="AX316" s="385"/>
      <c r="AY316" s="385"/>
      <c r="AZ316" s="377">
        <f>VLOOKUP($B316,'1.วาง งบทดลอง 4 แถว'!$E$5036:$J$5874,3,0)</f>
        <v>0</v>
      </c>
      <c r="BA316" s="378">
        <f>VLOOKUP($B316,'1.วาง งบทดลอง 4 แถว'!$E$5036:$J$5874,4,0)</f>
        <v>0</v>
      </c>
      <c r="BB316" s="378">
        <f>VLOOKUP($B316,'1.วาง งบทดลอง 4 แถว'!$E$5036:$J$5874,5,0)</f>
        <v>0</v>
      </c>
      <c r="BC316" s="379">
        <f>VLOOKUP($B316,'1.วาง งบทดลอง 4 แถว'!$E$5036:$J$5874,6,0)</f>
        <v>0</v>
      </c>
      <c r="BD316" s="380">
        <f t="shared" si="38"/>
        <v>0</v>
      </c>
      <c r="BE316" s="384"/>
      <c r="BF316" s="385"/>
      <c r="BG316" s="385"/>
      <c r="BH316" s="377">
        <f>VLOOKUP($B316,'1.วาง งบทดลอง 4 แถว'!$E$5875:$J$6713,3,0)</f>
        <v>0</v>
      </c>
      <c r="BI316" s="378">
        <f>VLOOKUP($B316,'1.วาง งบทดลอง 4 แถว'!$E$5875:$J$6713,4,0)</f>
        <v>0</v>
      </c>
      <c r="BJ316" s="378">
        <f>VLOOKUP($B316,'1.วาง งบทดลอง 4 แถว'!$E$5875:$J$6713,5,0)</f>
        <v>0</v>
      </c>
      <c r="BK316" s="379">
        <f>VLOOKUP($B316,'1.วาง งบทดลอง 4 แถว'!$E$5875:$J$6713,6,0)</f>
        <v>0</v>
      </c>
      <c r="BL316" s="380">
        <f t="shared" si="39"/>
        <v>0</v>
      </c>
      <c r="BM316" s="385"/>
      <c r="BN316" s="385"/>
      <c r="BO316" s="386"/>
    </row>
    <row r="317" spans="1:67" ht="19.5" customHeight="1">
      <c r="A317" s="374">
        <v>314</v>
      </c>
      <c r="B317" s="375" t="s">
        <v>697</v>
      </c>
      <c r="C317" s="376" t="s">
        <v>2216</v>
      </c>
      <c r="D317" s="377">
        <f>VLOOKUP($B317,'1.วาง งบทดลอง 4 แถว'!$E$2:$J$840,3,0)</f>
        <v>0</v>
      </c>
      <c r="E317" s="378">
        <f>VLOOKUP($B317,'1.วาง งบทดลอง 4 แถว'!$E$2:$J$840,4,0)</f>
        <v>0</v>
      </c>
      <c r="F317" s="378">
        <f>VLOOKUP($B317,'1.วาง งบทดลอง 4 แถว'!$E$2:$J$840,5,0)</f>
        <v>0</v>
      </c>
      <c r="G317" s="379">
        <f>VLOOKUP($B317,'1.วาง งบทดลอง 4 แถว'!$E$2:$J$840,6,0)</f>
        <v>0</v>
      </c>
      <c r="H317" s="380">
        <f t="shared" si="32"/>
        <v>0</v>
      </c>
      <c r="I317" s="384"/>
      <c r="J317" s="385"/>
      <c r="K317" s="385"/>
      <c r="L317" s="377">
        <f>VLOOKUP($B317,'1.วาง งบทดลอง 4 แถว'!$E$841:$J$1679,3,0)</f>
        <v>0</v>
      </c>
      <c r="M317" s="378">
        <f>VLOOKUP($B317,'1.วาง งบทดลอง 4 แถว'!$E$841:$J$1679,4,0)</f>
        <v>0</v>
      </c>
      <c r="N317" s="378">
        <f>VLOOKUP($B317,'1.วาง งบทดลอง 4 แถว'!$E$841:$J$1679,5,0)</f>
        <v>0</v>
      </c>
      <c r="O317" s="379">
        <f>VLOOKUP($B317,'1.วาง งบทดลอง 4 แถว'!$E$841:$J$1679,6,0)</f>
        <v>0</v>
      </c>
      <c r="P317" s="380">
        <f t="shared" si="33"/>
        <v>0</v>
      </c>
      <c r="Q317" s="384"/>
      <c r="R317" s="385"/>
      <c r="S317" s="386"/>
      <c r="T317" s="377">
        <f>VLOOKUP($B317,'1.วาง งบทดลอง 4 แถว'!$E$1680:$J$2518,3,0)</f>
        <v>0</v>
      </c>
      <c r="U317" s="378">
        <f>VLOOKUP($B317,'1.วาง งบทดลอง 4 แถว'!$E$1680:$J$2518,4,0)</f>
        <v>0</v>
      </c>
      <c r="V317" s="378">
        <f>VLOOKUP($B317,'1.วาง งบทดลอง 4 แถว'!$E$1680:$J$2518,5,0)</f>
        <v>0</v>
      </c>
      <c r="W317" s="379">
        <f>VLOOKUP($B317,'1.วาง งบทดลอง 4 แถว'!$E$1680:$J$2518,6,0)</f>
        <v>0</v>
      </c>
      <c r="X317" s="380">
        <f t="shared" si="34"/>
        <v>0</v>
      </c>
      <c r="Y317" s="385"/>
      <c r="Z317" s="385"/>
      <c r="AA317" s="385"/>
      <c r="AB317" s="377">
        <f>VLOOKUP($B317,'1.วาง งบทดลอง 4 แถว'!$E$2519:$J$3357,3,0)</f>
        <v>0</v>
      </c>
      <c r="AC317" s="378">
        <f>VLOOKUP($B317,'1.วาง งบทดลอง 4 แถว'!$E$2519:$J$3357,4,0)</f>
        <v>0</v>
      </c>
      <c r="AD317" s="378">
        <f>VLOOKUP($B317,'1.วาง งบทดลอง 4 แถว'!$E$2519:$J$3357,5,0)</f>
        <v>0</v>
      </c>
      <c r="AE317" s="379">
        <f>VLOOKUP($B317,'1.วาง งบทดลอง 4 แถว'!$E$2519:$J$3357,6,0)</f>
        <v>0</v>
      </c>
      <c r="AF317" s="380">
        <f t="shared" si="35"/>
        <v>0</v>
      </c>
      <c r="AG317" s="384"/>
      <c r="AH317" s="385"/>
      <c r="AI317" s="385"/>
      <c r="AJ317" s="377">
        <f>VLOOKUP($B317,'1.วาง งบทดลอง 4 แถว'!$E$3358:$J$4196,3,0)</f>
        <v>0</v>
      </c>
      <c r="AK317" s="378">
        <f>VLOOKUP($B317,'1.วาง งบทดลอง 4 แถว'!$E$3358:$J$4196,4,0)</f>
        <v>0</v>
      </c>
      <c r="AL317" s="378">
        <f>VLOOKUP($B317,'1.วาง งบทดลอง 4 แถว'!$E$3358:$J$4196,5,0)</f>
        <v>0</v>
      </c>
      <c r="AM317" s="379">
        <f>VLOOKUP($B317,'1.วาง งบทดลอง 4 แถว'!$E$3358:$J$4196,6,0)</f>
        <v>0</v>
      </c>
      <c r="AN317" s="380">
        <f t="shared" si="36"/>
        <v>0</v>
      </c>
      <c r="AO317" s="385"/>
      <c r="AP317" s="385"/>
      <c r="AQ317" s="385"/>
      <c r="AR317" s="377">
        <f>VLOOKUP($B317,'1.วาง งบทดลอง 4 แถว'!$E$4197:$J$5035,3,0)</f>
        <v>0</v>
      </c>
      <c r="AS317" s="378">
        <f>VLOOKUP($B317,'1.วาง งบทดลอง 4 แถว'!$E$4197:$J$5035,4,0)</f>
        <v>0</v>
      </c>
      <c r="AT317" s="378">
        <f>VLOOKUP($B317,'1.วาง งบทดลอง 4 แถว'!$E$4197:$J$5035,5,0)</f>
        <v>0</v>
      </c>
      <c r="AU317" s="379">
        <f>VLOOKUP($B317,'1.วาง งบทดลอง 4 แถว'!$E$4197:$J$5035,6,0)</f>
        <v>0</v>
      </c>
      <c r="AV317" s="380">
        <f t="shared" si="37"/>
        <v>0</v>
      </c>
      <c r="AW317" s="384"/>
      <c r="AX317" s="385"/>
      <c r="AY317" s="385"/>
      <c r="AZ317" s="377">
        <f>VLOOKUP($B317,'1.วาง งบทดลอง 4 แถว'!$E$5036:$J$5874,3,0)</f>
        <v>0</v>
      </c>
      <c r="BA317" s="378">
        <f>VLOOKUP($B317,'1.วาง งบทดลอง 4 แถว'!$E$5036:$J$5874,4,0)</f>
        <v>0</v>
      </c>
      <c r="BB317" s="378">
        <f>VLOOKUP($B317,'1.วาง งบทดลอง 4 แถว'!$E$5036:$J$5874,5,0)</f>
        <v>0</v>
      </c>
      <c r="BC317" s="379">
        <f>VLOOKUP($B317,'1.วาง งบทดลอง 4 แถว'!$E$5036:$J$5874,6,0)</f>
        <v>0</v>
      </c>
      <c r="BD317" s="380">
        <f t="shared" si="38"/>
        <v>0</v>
      </c>
      <c r="BE317" s="384"/>
      <c r="BF317" s="385"/>
      <c r="BG317" s="385"/>
      <c r="BH317" s="377">
        <f>VLOOKUP($B317,'1.วาง งบทดลอง 4 แถว'!$E$5875:$J$6713,3,0)</f>
        <v>0</v>
      </c>
      <c r="BI317" s="378">
        <f>VLOOKUP($B317,'1.วาง งบทดลอง 4 แถว'!$E$5875:$J$6713,4,0)</f>
        <v>0</v>
      </c>
      <c r="BJ317" s="378">
        <f>VLOOKUP($B317,'1.วาง งบทดลอง 4 แถว'!$E$5875:$J$6713,5,0)</f>
        <v>0</v>
      </c>
      <c r="BK317" s="379">
        <f>VLOOKUP($B317,'1.วาง งบทดลอง 4 แถว'!$E$5875:$J$6713,6,0)</f>
        <v>0</v>
      </c>
      <c r="BL317" s="380">
        <f t="shared" si="39"/>
        <v>0</v>
      </c>
      <c r="BM317" s="385"/>
      <c r="BN317" s="385"/>
      <c r="BO317" s="386"/>
    </row>
    <row r="318" spans="1:67" ht="19.5" customHeight="1">
      <c r="A318" s="374">
        <v>315</v>
      </c>
      <c r="B318" s="375" t="s">
        <v>1821</v>
      </c>
      <c r="C318" s="376" t="s">
        <v>2217</v>
      </c>
      <c r="D318" s="377">
        <f>VLOOKUP($B318,'1.วาง งบทดลอง 4 แถว'!$E$2:$J$840,3,0)</f>
        <v>170000</v>
      </c>
      <c r="E318" s="378">
        <f>VLOOKUP($B318,'1.วาง งบทดลอง 4 แถว'!$E$2:$J$840,4,0)</f>
        <v>0</v>
      </c>
      <c r="F318" s="378">
        <f>VLOOKUP($B318,'1.วาง งบทดลอง 4 แถว'!$E$2:$J$840,5,0)</f>
        <v>0</v>
      </c>
      <c r="G318" s="379">
        <f>VLOOKUP($B318,'1.วาง งบทดลอง 4 แถว'!$E$2:$J$840,6,0)</f>
        <v>2570000</v>
      </c>
      <c r="H318" s="380">
        <f t="shared" si="32"/>
        <v>2570000</v>
      </c>
      <c r="I318" s="384"/>
      <c r="J318" s="385"/>
      <c r="K318" s="385"/>
      <c r="L318" s="377">
        <f>VLOOKUP($B318,'1.วาง งบทดลอง 4 แถว'!$E$841:$J$1679,3,0)</f>
        <v>557000</v>
      </c>
      <c r="M318" s="378">
        <f>VLOOKUP($B318,'1.วาง งบทดลอง 4 แถว'!$E$841:$J$1679,4,0)</f>
        <v>135000</v>
      </c>
      <c r="N318" s="378">
        <f>VLOOKUP($B318,'1.วาง งบทดลอง 4 แถว'!$E$841:$J$1679,5,0)</f>
        <v>0</v>
      </c>
      <c r="O318" s="379">
        <f>VLOOKUP($B318,'1.วาง งบทดลอง 4 แถว'!$E$841:$J$1679,6,0)</f>
        <v>155860</v>
      </c>
      <c r="P318" s="380">
        <f t="shared" si="33"/>
        <v>155860</v>
      </c>
      <c r="Q318" s="384"/>
      <c r="R318" s="385"/>
      <c r="S318" s="386"/>
      <c r="T318" s="377">
        <f>VLOOKUP($B318,'1.วาง งบทดลอง 4 แถว'!$E$1680:$J$2518,3,0)</f>
        <v>0</v>
      </c>
      <c r="U318" s="378">
        <f>VLOOKUP($B318,'1.วาง งบทดลอง 4 แถว'!$E$1680:$J$2518,4,0)</f>
        <v>0</v>
      </c>
      <c r="V318" s="378">
        <f>VLOOKUP($B318,'1.วาง งบทดลอง 4 แถว'!$E$1680:$J$2518,5,0)</f>
        <v>0</v>
      </c>
      <c r="W318" s="379">
        <f>VLOOKUP($B318,'1.วาง งบทดลอง 4 แถว'!$E$1680:$J$2518,6,0)</f>
        <v>0</v>
      </c>
      <c r="X318" s="380">
        <f t="shared" si="34"/>
        <v>0</v>
      </c>
      <c r="Y318" s="385"/>
      <c r="Z318" s="385"/>
      <c r="AA318" s="385"/>
      <c r="AB318" s="377">
        <f>VLOOKUP($B318,'1.วาง งบทดลอง 4 แถว'!$E$2519:$J$3357,3,0)</f>
        <v>0</v>
      </c>
      <c r="AC318" s="378">
        <f>VLOOKUP($B318,'1.วาง งบทดลอง 4 แถว'!$E$2519:$J$3357,4,0)</f>
        <v>0</v>
      </c>
      <c r="AD318" s="378">
        <f>VLOOKUP($B318,'1.วาง งบทดลอง 4 แถว'!$E$2519:$J$3357,5,0)</f>
        <v>0</v>
      </c>
      <c r="AE318" s="379">
        <f>VLOOKUP($B318,'1.วาง งบทดลอง 4 แถว'!$E$2519:$J$3357,6,0)</f>
        <v>0</v>
      </c>
      <c r="AF318" s="380">
        <f t="shared" si="35"/>
        <v>0</v>
      </c>
      <c r="AG318" s="384"/>
      <c r="AH318" s="385"/>
      <c r="AI318" s="385"/>
      <c r="AJ318" s="377">
        <f>VLOOKUP($B318,'1.วาง งบทดลอง 4 แถว'!$E$3358:$J$4196,3,0)</f>
        <v>0</v>
      </c>
      <c r="AK318" s="378">
        <f>VLOOKUP($B318,'1.วาง งบทดลอง 4 แถว'!$E$3358:$J$4196,4,0)</f>
        <v>0</v>
      </c>
      <c r="AL318" s="378">
        <f>VLOOKUP($B318,'1.วาง งบทดลอง 4 แถว'!$E$3358:$J$4196,5,0)</f>
        <v>0</v>
      </c>
      <c r="AM318" s="379">
        <f>VLOOKUP($B318,'1.วาง งบทดลอง 4 แถว'!$E$3358:$J$4196,6,0)</f>
        <v>0</v>
      </c>
      <c r="AN318" s="380">
        <f t="shared" si="36"/>
        <v>0</v>
      </c>
      <c r="AO318" s="385"/>
      <c r="AP318" s="385"/>
      <c r="AQ318" s="385"/>
      <c r="AR318" s="377">
        <f>VLOOKUP($B318,'1.วาง งบทดลอง 4 แถว'!$E$4197:$J$5035,3,0)</f>
        <v>0</v>
      </c>
      <c r="AS318" s="378">
        <f>VLOOKUP($B318,'1.วาง งบทดลอง 4 แถว'!$E$4197:$J$5035,4,0)</f>
        <v>0</v>
      </c>
      <c r="AT318" s="378">
        <f>VLOOKUP($B318,'1.วาง งบทดลอง 4 แถว'!$E$4197:$J$5035,5,0)</f>
        <v>0</v>
      </c>
      <c r="AU318" s="379">
        <f>VLOOKUP($B318,'1.วาง งบทดลอง 4 แถว'!$E$4197:$J$5035,6,0)</f>
        <v>0</v>
      </c>
      <c r="AV318" s="380">
        <f t="shared" si="37"/>
        <v>0</v>
      </c>
      <c r="AW318" s="384"/>
      <c r="AX318" s="385"/>
      <c r="AY318" s="385"/>
      <c r="AZ318" s="377">
        <f>VLOOKUP($B318,'1.วาง งบทดลอง 4 แถว'!$E$5036:$J$5874,3,0)</f>
        <v>0</v>
      </c>
      <c r="BA318" s="378">
        <f>VLOOKUP($B318,'1.วาง งบทดลอง 4 แถว'!$E$5036:$J$5874,4,0)</f>
        <v>0</v>
      </c>
      <c r="BB318" s="378">
        <f>VLOOKUP($B318,'1.วาง งบทดลอง 4 แถว'!$E$5036:$J$5874,5,0)</f>
        <v>0</v>
      </c>
      <c r="BC318" s="379">
        <f>VLOOKUP($B318,'1.วาง งบทดลอง 4 แถว'!$E$5036:$J$5874,6,0)</f>
        <v>0</v>
      </c>
      <c r="BD318" s="380">
        <f t="shared" si="38"/>
        <v>0</v>
      </c>
      <c r="BE318" s="384"/>
      <c r="BF318" s="385"/>
      <c r="BG318" s="385"/>
      <c r="BH318" s="377">
        <f>VLOOKUP($B318,'1.วาง งบทดลอง 4 แถว'!$E$5875:$J$6713,3,0)</f>
        <v>0</v>
      </c>
      <c r="BI318" s="378">
        <f>VLOOKUP($B318,'1.วาง งบทดลอง 4 แถว'!$E$5875:$J$6713,4,0)</f>
        <v>0</v>
      </c>
      <c r="BJ318" s="378">
        <f>VLOOKUP($B318,'1.วาง งบทดลอง 4 แถว'!$E$5875:$J$6713,5,0)</f>
        <v>0</v>
      </c>
      <c r="BK318" s="379">
        <f>VLOOKUP($B318,'1.วาง งบทดลอง 4 แถว'!$E$5875:$J$6713,6,0)</f>
        <v>0</v>
      </c>
      <c r="BL318" s="380">
        <f t="shared" si="39"/>
        <v>0</v>
      </c>
      <c r="BM318" s="385"/>
      <c r="BN318" s="385"/>
      <c r="BO318" s="386"/>
    </row>
    <row r="319" spans="1:67" ht="19.5" customHeight="1">
      <c r="A319" s="374">
        <v>316</v>
      </c>
      <c r="B319" s="375" t="s">
        <v>698</v>
      </c>
      <c r="C319" s="376" t="s">
        <v>2218</v>
      </c>
      <c r="D319" s="377">
        <f>VLOOKUP($B319,'1.วาง งบทดลอง 4 แถว'!$E$2:$J$840,3,0)</f>
        <v>0</v>
      </c>
      <c r="E319" s="378">
        <f>VLOOKUP($B319,'1.วาง งบทดลอง 4 แถว'!$E$2:$J$840,4,0)</f>
        <v>100000</v>
      </c>
      <c r="F319" s="378">
        <f>VLOOKUP($B319,'1.วาง งบทดลอง 4 แถว'!$E$2:$J$840,5,0)</f>
        <v>0</v>
      </c>
      <c r="G319" s="379">
        <f>VLOOKUP($B319,'1.วาง งบทดลอง 4 แถว'!$E$2:$J$840,6,0)</f>
        <v>589000</v>
      </c>
      <c r="H319" s="380">
        <f t="shared" si="32"/>
        <v>589000</v>
      </c>
      <c r="I319" s="384"/>
      <c r="J319" s="385"/>
      <c r="K319" s="385"/>
      <c r="L319" s="377">
        <f>VLOOKUP($B319,'1.วาง งบทดลอง 4 แถว'!$E$841:$J$1679,3,0)</f>
        <v>0</v>
      </c>
      <c r="M319" s="378">
        <f>VLOOKUP($B319,'1.วาง งบทดลอง 4 แถว'!$E$841:$J$1679,4,0)</f>
        <v>592000</v>
      </c>
      <c r="N319" s="378">
        <f>VLOOKUP($B319,'1.วาง งบทดลอง 4 แถว'!$E$841:$J$1679,5,0)</f>
        <v>0</v>
      </c>
      <c r="O319" s="379">
        <f>VLOOKUP($B319,'1.วาง งบทดลอง 4 แถว'!$E$841:$J$1679,6,0)</f>
        <v>742000</v>
      </c>
      <c r="P319" s="380">
        <f t="shared" si="33"/>
        <v>742000</v>
      </c>
      <c r="Q319" s="384"/>
      <c r="R319" s="385"/>
      <c r="S319" s="386"/>
      <c r="T319" s="377">
        <f>VLOOKUP($B319,'1.วาง งบทดลอง 4 แถว'!$E$1680:$J$2518,3,0)</f>
        <v>0</v>
      </c>
      <c r="U319" s="378">
        <f>VLOOKUP($B319,'1.วาง งบทดลอง 4 แถว'!$E$1680:$J$2518,4,0)</f>
        <v>1697500</v>
      </c>
      <c r="V319" s="378">
        <f>VLOOKUP($B319,'1.วาง งบทดลอง 4 แถว'!$E$1680:$J$2518,5,0)</f>
        <v>0</v>
      </c>
      <c r="W319" s="379">
        <f>VLOOKUP($B319,'1.วาง งบทดลอง 4 แถว'!$E$1680:$J$2518,6,0)</f>
        <v>1732500</v>
      </c>
      <c r="X319" s="380">
        <f t="shared" si="34"/>
        <v>1732500</v>
      </c>
      <c r="Y319" s="385"/>
      <c r="Z319" s="385"/>
      <c r="AA319" s="385"/>
      <c r="AB319" s="377">
        <f>VLOOKUP($B319,'1.วาง งบทดลอง 4 แถว'!$E$2519:$J$3357,3,0)</f>
        <v>0</v>
      </c>
      <c r="AC319" s="378">
        <f>VLOOKUP($B319,'1.วาง งบทดลอง 4 แถว'!$E$2519:$J$3357,4,0)</f>
        <v>1422180</v>
      </c>
      <c r="AD319" s="378">
        <f>VLOOKUP($B319,'1.วาง งบทดลอง 4 แถว'!$E$2519:$J$3357,5,0)</f>
        <v>0</v>
      </c>
      <c r="AE319" s="379">
        <f>VLOOKUP($B319,'1.วาง งบทดลอง 4 แถว'!$E$2519:$J$3357,6,0)</f>
        <v>1422180</v>
      </c>
      <c r="AF319" s="380">
        <f t="shared" si="35"/>
        <v>1422180</v>
      </c>
      <c r="AG319" s="384"/>
      <c r="AH319" s="385"/>
      <c r="AI319" s="385"/>
      <c r="AJ319" s="377">
        <f>VLOOKUP($B319,'1.วาง งบทดลอง 4 แถว'!$E$3358:$J$4196,3,0)</f>
        <v>646948.51</v>
      </c>
      <c r="AK319" s="378">
        <f>VLOOKUP($B319,'1.วาง งบทดลอง 4 แถว'!$E$3358:$J$4196,4,0)</f>
        <v>426000</v>
      </c>
      <c r="AL319" s="378">
        <f>VLOOKUP($B319,'1.วาง งบทดลอง 4 แถว'!$E$3358:$J$4196,5,0)</f>
        <v>0</v>
      </c>
      <c r="AM319" s="379">
        <f>VLOOKUP($B319,'1.วาง งบทดลอง 4 แถว'!$E$3358:$J$4196,6,0)</f>
        <v>426000</v>
      </c>
      <c r="AN319" s="380">
        <f t="shared" si="36"/>
        <v>426000</v>
      </c>
      <c r="AO319" s="385"/>
      <c r="AP319" s="385"/>
      <c r="AQ319" s="385"/>
      <c r="AR319" s="377">
        <f>VLOOKUP($B319,'1.วาง งบทดลอง 4 แถว'!$E$4197:$J$5035,3,0)</f>
        <v>204700</v>
      </c>
      <c r="AS319" s="378">
        <f>VLOOKUP($B319,'1.วาง งบทดลอง 4 แถว'!$E$4197:$J$5035,4,0)</f>
        <v>70000</v>
      </c>
      <c r="AT319" s="378">
        <f>VLOOKUP($B319,'1.วาง งบทดลอง 4 แถว'!$E$4197:$J$5035,5,0)</f>
        <v>0</v>
      </c>
      <c r="AU319" s="379">
        <f>VLOOKUP($B319,'1.วาง งบทดลอง 4 แถว'!$E$4197:$J$5035,6,0)</f>
        <v>70000</v>
      </c>
      <c r="AV319" s="380">
        <f t="shared" si="37"/>
        <v>70000</v>
      </c>
      <c r="AW319" s="384"/>
      <c r="AX319" s="385"/>
      <c r="AY319" s="385"/>
      <c r="AZ319" s="377">
        <f>VLOOKUP($B319,'1.วาง งบทดลอง 4 แถว'!$E$5036:$J$5874,3,0)</f>
        <v>265500</v>
      </c>
      <c r="BA319" s="378">
        <f>VLOOKUP($B319,'1.วาง งบทดลอง 4 แถว'!$E$5036:$J$5874,4,0)</f>
        <v>694700</v>
      </c>
      <c r="BB319" s="378">
        <f>VLOOKUP($B319,'1.วาง งบทดลอง 4 แถว'!$E$5036:$J$5874,5,0)</f>
        <v>0</v>
      </c>
      <c r="BC319" s="379">
        <f>VLOOKUP($B319,'1.วาง งบทดลอง 4 แถว'!$E$5036:$J$5874,6,0)</f>
        <v>702200</v>
      </c>
      <c r="BD319" s="380">
        <f t="shared" si="38"/>
        <v>702200</v>
      </c>
      <c r="BE319" s="384"/>
      <c r="BF319" s="385"/>
      <c r="BG319" s="385"/>
      <c r="BH319" s="377">
        <f>VLOOKUP($B319,'1.วาง งบทดลอง 4 แถว'!$E$5875:$J$6713,3,0)</f>
        <v>0</v>
      </c>
      <c r="BI319" s="378">
        <f>VLOOKUP($B319,'1.วาง งบทดลอง 4 แถว'!$E$5875:$J$6713,4,0)</f>
        <v>0</v>
      </c>
      <c r="BJ319" s="378">
        <f>VLOOKUP($B319,'1.วาง งบทดลอง 4 แถว'!$E$5875:$J$6713,5,0)</f>
        <v>0</v>
      </c>
      <c r="BK319" s="379">
        <f>VLOOKUP($B319,'1.วาง งบทดลอง 4 แถว'!$E$5875:$J$6713,6,0)</f>
        <v>0</v>
      </c>
      <c r="BL319" s="380">
        <f t="shared" si="39"/>
        <v>0</v>
      </c>
      <c r="BM319" s="385"/>
      <c r="BN319" s="385"/>
      <c r="BO319" s="386"/>
    </row>
    <row r="320" spans="1:67" ht="19.5" customHeight="1">
      <c r="A320" s="374">
        <v>317</v>
      </c>
      <c r="B320" s="375" t="s">
        <v>699</v>
      </c>
      <c r="C320" s="376" t="s">
        <v>408</v>
      </c>
      <c r="D320" s="377">
        <f>VLOOKUP($B320,'1.วาง งบทดลอง 4 แถว'!$E$2:$J$840,3,0)</f>
        <v>805750</v>
      </c>
      <c r="E320" s="378">
        <f>VLOOKUP($B320,'1.วาง งบทดลอง 4 แถว'!$E$2:$J$840,4,0)</f>
        <v>0</v>
      </c>
      <c r="F320" s="378">
        <f>VLOOKUP($B320,'1.วาง งบทดลอง 4 แถว'!$E$2:$J$840,5,0)</f>
        <v>0</v>
      </c>
      <c r="G320" s="379">
        <f>VLOOKUP($B320,'1.วาง งบทดลอง 4 แถว'!$E$2:$J$840,6,0)</f>
        <v>1577517.57</v>
      </c>
      <c r="H320" s="380">
        <f t="shared" si="32"/>
        <v>1577517.57</v>
      </c>
      <c r="I320" s="384"/>
      <c r="J320" s="385"/>
      <c r="K320" s="385"/>
      <c r="L320" s="377">
        <f>VLOOKUP($B320,'1.วาง งบทดลอง 4 แถว'!$E$841:$J$1679,3,0)</f>
        <v>0</v>
      </c>
      <c r="M320" s="378">
        <f>VLOOKUP($B320,'1.วาง งบทดลอง 4 แถว'!$E$841:$J$1679,4,0)</f>
        <v>0</v>
      </c>
      <c r="N320" s="378">
        <f>VLOOKUP($B320,'1.วาง งบทดลอง 4 แถว'!$E$841:$J$1679,5,0)</f>
        <v>0</v>
      </c>
      <c r="O320" s="379">
        <f>VLOOKUP($B320,'1.วาง งบทดลอง 4 แถว'!$E$841:$J$1679,6,0)</f>
        <v>1766409.75</v>
      </c>
      <c r="P320" s="380">
        <f t="shared" si="33"/>
        <v>1766409.75</v>
      </c>
      <c r="Q320" s="384"/>
      <c r="R320" s="385"/>
      <c r="S320" s="386"/>
      <c r="T320" s="377">
        <f>VLOOKUP($B320,'1.วาง งบทดลอง 4 แถว'!$E$1680:$J$2518,3,0)</f>
        <v>0</v>
      </c>
      <c r="U320" s="378">
        <f>VLOOKUP($B320,'1.วาง งบทดลอง 4 แถว'!$E$1680:$J$2518,4,0)</f>
        <v>0</v>
      </c>
      <c r="V320" s="378">
        <f>VLOOKUP($B320,'1.วาง งบทดลอง 4 แถว'!$E$1680:$J$2518,5,0)</f>
        <v>0</v>
      </c>
      <c r="W320" s="379">
        <f>VLOOKUP($B320,'1.วาง งบทดลอง 4 แถว'!$E$1680:$J$2518,6,0)</f>
        <v>2484119.4500000002</v>
      </c>
      <c r="X320" s="380">
        <f t="shared" si="34"/>
        <v>2484119.4500000002</v>
      </c>
      <c r="Y320" s="385"/>
      <c r="Z320" s="385"/>
      <c r="AA320" s="385"/>
      <c r="AB320" s="377">
        <f>VLOOKUP($B320,'1.วาง งบทดลอง 4 แถว'!$E$2519:$J$3357,3,0)</f>
        <v>0</v>
      </c>
      <c r="AC320" s="378">
        <f>VLOOKUP($B320,'1.วาง งบทดลอง 4 แถว'!$E$2519:$J$3357,4,0)</f>
        <v>0</v>
      </c>
      <c r="AD320" s="378">
        <f>VLOOKUP($B320,'1.วาง งบทดลอง 4 แถว'!$E$2519:$J$3357,5,0)</f>
        <v>0</v>
      </c>
      <c r="AE320" s="379">
        <f>VLOOKUP($B320,'1.วาง งบทดลอง 4 แถว'!$E$2519:$J$3357,6,0)</f>
        <v>458262.95</v>
      </c>
      <c r="AF320" s="380">
        <f t="shared" si="35"/>
        <v>458262.95</v>
      </c>
      <c r="AG320" s="384"/>
      <c r="AH320" s="385"/>
      <c r="AI320" s="385"/>
      <c r="AJ320" s="377">
        <f>VLOOKUP($B320,'1.วาง งบทดลอง 4 แถว'!$E$3358:$J$4196,3,0)</f>
        <v>1200181.75</v>
      </c>
      <c r="AK320" s="378">
        <f>VLOOKUP($B320,'1.วาง งบทดลอง 4 แถว'!$E$3358:$J$4196,4,0)</f>
        <v>10423</v>
      </c>
      <c r="AL320" s="378">
        <f>VLOOKUP($B320,'1.วาง งบทดลอง 4 แถว'!$E$3358:$J$4196,5,0)</f>
        <v>0</v>
      </c>
      <c r="AM320" s="379">
        <f>VLOOKUP($B320,'1.วาง งบทดลอง 4 แถว'!$E$3358:$J$4196,6,0)</f>
        <v>501718</v>
      </c>
      <c r="AN320" s="380">
        <f t="shared" si="36"/>
        <v>501718</v>
      </c>
      <c r="AO320" s="385"/>
      <c r="AP320" s="385"/>
      <c r="AQ320" s="385"/>
      <c r="AR320" s="377">
        <f>VLOOKUP($B320,'1.วาง งบทดลอง 4 แถว'!$E$4197:$J$5035,3,0)</f>
        <v>0</v>
      </c>
      <c r="AS320" s="378">
        <f>VLOOKUP($B320,'1.วาง งบทดลอง 4 แถว'!$E$4197:$J$5035,4,0)</f>
        <v>0</v>
      </c>
      <c r="AT320" s="378">
        <f>VLOOKUP($B320,'1.วาง งบทดลอง 4 แถว'!$E$4197:$J$5035,5,0)</f>
        <v>0</v>
      </c>
      <c r="AU320" s="379">
        <f>VLOOKUP($B320,'1.วาง งบทดลอง 4 แถว'!$E$4197:$J$5035,6,0)</f>
        <v>416649.5</v>
      </c>
      <c r="AV320" s="380">
        <f t="shared" si="37"/>
        <v>416649.5</v>
      </c>
      <c r="AW320" s="384"/>
      <c r="AX320" s="385"/>
      <c r="AY320" s="385"/>
      <c r="AZ320" s="377">
        <f>VLOOKUP($B320,'1.วาง งบทดลอง 4 แถว'!$E$5036:$J$5874,3,0)</f>
        <v>0</v>
      </c>
      <c r="BA320" s="378">
        <f>VLOOKUP($B320,'1.วาง งบทดลอง 4 แถว'!$E$5036:$J$5874,4,0)</f>
        <v>0</v>
      </c>
      <c r="BB320" s="378">
        <f>VLOOKUP($B320,'1.วาง งบทดลอง 4 แถว'!$E$5036:$J$5874,5,0)</f>
        <v>0</v>
      </c>
      <c r="BC320" s="379">
        <f>VLOOKUP($B320,'1.วาง งบทดลอง 4 แถว'!$E$5036:$J$5874,6,0)</f>
        <v>2740841.48</v>
      </c>
      <c r="BD320" s="380">
        <f t="shared" si="38"/>
        <v>2740841.48</v>
      </c>
      <c r="BE320" s="384"/>
      <c r="BF320" s="385"/>
      <c r="BG320" s="385"/>
      <c r="BH320" s="377">
        <f>VLOOKUP($B320,'1.วาง งบทดลอง 4 แถว'!$E$5875:$J$6713,3,0)</f>
        <v>0</v>
      </c>
      <c r="BI320" s="378">
        <f>VLOOKUP($B320,'1.วาง งบทดลอง 4 แถว'!$E$5875:$J$6713,4,0)</f>
        <v>0</v>
      </c>
      <c r="BJ320" s="378">
        <f>VLOOKUP($B320,'1.วาง งบทดลอง 4 แถว'!$E$5875:$J$6713,5,0)</f>
        <v>0</v>
      </c>
      <c r="BK320" s="379">
        <f>VLOOKUP($B320,'1.วาง งบทดลอง 4 แถว'!$E$5875:$J$6713,6,0)</f>
        <v>1194244.25</v>
      </c>
      <c r="BL320" s="380">
        <f t="shared" si="39"/>
        <v>1194244.25</v>
      </c>
      <c r="BM320" s="385"/>
      <c r="BN320" s="385"/>
      <c r="BO320" s="386"/>
    </row>
    <row r="321" spans="1:67" ht="19.5" customHeight="1">
      <c r="A321" s="374">
        <v>318</v>
      </c>
      <c r="B321" s="375" t="s">
        <v>700</v>
      </c>
      <c r="C321" s="376" t="s">
        <v>409</v>
      </c>
      <c r="D321" s="377">
        <f>VLOOKUP($B321,'1.วาง งบทดลอง 4 แถว'!$E$2:$J$840,3,0)</f>
        <v>0</v>
      </c>
      <c r="E321" s="378">
        <f>VLOOKUP($B321,'1.วาง งบทดลอง 4 แถว'!$E$2:$J$840,4,0)</f>
        <v>0</v>
      </c>
      <c r="F321" s="378">
        <f>VLOOKUP($B321,'1.วาง งบทดลอง 4 แถว'!$E$2:$J$840,5,0)</f>
        <v>0</v>
      </c>
      <c r="G321" s="379">
        <f>VLOOKUP($B321,'1.วาง งบทดลอง 4 แถว'!$E$2:$J$840,6,0)</f>
        <v>3050</v>
      </c>
      <c r="H321" s="380">
        <f t="shared" si="32"/>
        <v>3050</v>
      </c>
      <c r="I321" s="384"/>
      <c r="J321" s="385"/>
      <c r="K321" s="385"/>
      <c r="L321" s="377">
        <f>VLOOKUP($B321,'1.วาง งบทดลอง 4 แถว'!$E$841:$J$1679,3,0)</f>
        <v>0</v>
      </c>
      <c r="M321" s="378">
        <f>VLOOKUP($B321,'1.วาง งบทดลอง 4 แถว'!$E$841:$J$1679,4,0)</f>
        <v>0</v>
      </c>
      <c r="N321" s="378">
        <f>VLOOKUP($B321,'1.วาง งบทดลอง 4 แถว'!$E$841:$J$1679,5,0)</f>
        <v>0</v>
      </c>
      <c r="O321" s="379">
        <f>VLOOKUP($B321,'1.วาง งบทดลอง 4 แถว'!$E$841:$J$1679,6,0)</f>
        <v>0</v>
      </c>
      <c r="P321" s="380">
        <f t="shared" si="33"/>
        <v>0</v>
      </c>
      <c r="Q321" s="384"/>
      <c r="R321" s="385"/>
      <c r="S321" s="386"/>
      <c r="T321" s="377">
        <f>VLOOKUP($B321,'1.วาง งบทดลอง 4 แถว'!$E$1680:$J$2518,3,0)</f>
        <v>12334</v>
      </c>
      <c r="U321" s="378">
        <f>VLOOKUP($B321,'1.วาง งบทดลอง 4 แถว'!$E$1680:$J$2518,4,0)</f>
        <v>0</v>
      </c>
      <c r="V321" s="378">
        <f>VLOOKUP($B321,'1.วาง งบทดลอง 4 แถว'!$E$1680:$J$2518,5,0)</f>
        <v>0</v>
      </c>
      <c r="W321" s="379">
        <f>VLOOKUP($B321,'1.วาง งบทดลอง 4 แถว'!$E$1680:$J$2518,6,0)</f>
        <v>0</v>
      </c>
      <c r="X321" s="380">
        <f t="shared" si="34"/>
        <v>0</v>
      </c>
      <c r="Y321" s="385"/>
      <c r="Z321" s="385"/>
      <c r="AA321" s="385"/>
      <c r="AB321" s="377">
        <f>VLOOKUP($B321,'1.วาง งบทดลอง 4 แถว'!$E$2519:$J$3357,3,0)</f>
        <v>0</v>
      </c>
      <c r="AC321" s="378">
        <f>VLOOKUP($B321,'1.วาง งบทดลอง 4 แถว'!$E$2519:$J$3357,4,0)</f>
        <v>0</v>
      </c>
      <c r="AD321" s="378">
        <f>VLOOKUP($B321,'1.วาง งบทดลอง 4 แถว'!$E$2519:$J$3357,5,0)</f>
        <v>0</v>
      </c>
      <c r="AE321" s="379">
        <f>VLOOKUP($B321,'1.วาง งบทดลอง 4 แถว'!$E$2519:$J$3357,6,0)</f>
        <v>0</v>
      </c>
      <c r="AF321" s="380">
        <f t="shared" si="35"/>
        <v>0</v>
      </c>
      <c r="AG321" s="384"/>
      <c r="AH321" s="385"/>
      <c r="AI321" s="385"/>
      <c r="AJ321" s="377">
        <f>VLOOKUP($B321,'1.วาง งบทดลอง 4 แถว'!$E$3358:$J$4196,3,0)</f>
        <v>0</v>
      </c>
      <c r="AK321" s="378">
        <f>VLOOKUP($B321,'1.วาง งบทดลอง 4 แถว'!$E$3358:$J$4196,4,0)</f>
        <v>0</v>
      </c>
      <c r="AL321" s="378">
        <f>VLOOKUP($B321,'1.วาง งบทดลอง 4 แถว'!$E$3358:$J$4196,5,0)</f>
        <v>0</v>
      </c>
      <c r="AM321" s="379">
        <f>VLOOKUP($B321,'1.วาง งบทดลอง 4 แถว'!$E$3358:$J$4196,6,0)</f>
        <v>0</v>
      </c>
      <c r="AN321" s="380">
        <f t="shared" si="36"/>
        <v>0</v>
      </c>
      <c r="AO321" s="385"/>
      <c r="AP321" s="385"/>
      <c r="AQ321" s="385"/>
      <c r="AR321" s="377">
        <f>VLOOKUP($B321,'1.วาง งบทดลอง 4 แถว'!$E$4197:$J$5035,3,0)</f>
        <v>0</v>
      </c>
      <c r="AS321" s="378">
        <f>VLOOKUP($B321,'1.วาง งบทดลอง 4 แถว'!$E$4197:$J$5035,4,0)</f>
        <v>0</v>
      </c>
      <c r="AT321" s="378">
        <f>VLOOKUP($B321,'1.วาง งบทดลอง 4 แถว'!$E$4197:$J$5035,5,0)</f>
        <v>0</v>
      </c>
      <c r="AU321" s="379">
        <f>VLOOKUP($B321,'1.วาง งบทดลอง 4 แถว'!$E$4197:$J$5035,6,0)</f>
        <v>0</v>
      </c>
      <c r="AV321" s="380">
        <f t="shared" si="37"/>
        <v>0</v>
      </c>
      <c r="AW321" s="384"/>
      <c r="AX321" s="385"/>
      <c r="AY321" s="385"/>
      <c r="AZ321" s="377">
        <f>VLOOKUP($B321,'1.วาง งบทดลอง 4 แถว'!$E$5036:$J$5874,3,0)</f>
        <v>0</v>
      </c>
      <c r="BA321" s="378">
        <f>VLOOKUP($B321,'1.วาง งบทดลอง 4 แถว'!$E$5036:$J$5874,4,0)</f>
        <v>0</v>
      </c>
      <c r="BB321" s="378">
        <f>VLOOKUP($B321,'1.วาง งบทดลอง 4 แถว'!$E$5036:$J$5874,5,0)</f>
        <v>0</v>
      </c>
      <c r="BC321" s="379">
        <f>VLOOKUP($B321,'1.วาง งบทดลอง 4 แถว'!$E$5036:$J$5874,6,0)</f>
        <v>0</v>
      </c>
      <c r="BD321" s="380">
        <f t="shared" si="38"/>
        <v>0</v>
      </c>
      <c r="BE321" s="384"/>
      <c r="BF321" s="385"/>
      <c r="BG321" s="385"/>
      <c r="BH321" s="377">
        <f>VLOOKUP($B321,'1.วาง งบทดลอง 4 แถว'!$E$5875:$J$6713,3,0)</f>
        <v>0</v>
      </c>
      <c r="BI321" s="378">
        <f>VLOOKUP($B321,'1.วาง งบทดลอง 4 แถว'!$E$5875:$J$6713,4,0)</f>
        <v>0</v>
      </c>
      <c r="BJ321" s="378">
        <f>VLOOKUP($B321,'1.วาง งบทดลอง 4 แถว'!$E$5875:$J$6713,5,0)</f>
        <v>0</v>
      </c>
      <c r="BK321" s="379">
        <f>VLOOKUP($B321,'1.วาง งบทดลอง 4 แถว'!$E$5875:$J$6713,6,0)</f>
        <v>0</v>
      </c>
      <c r="BL321" s="380">
        <f t="shared" si="39"/>
        <v>0</v>
      </c>
      <c r="BM321" s="385"/>
      <c r="BN321" s="385"/>
      <c r="BO321" s="386"/>
    </row>
    <row r="322" spans="1:67" ht="19.5" customHeight="1">
      <c r="A322" s="374">
        <v>319</v>
      </c>
      <c r="B322" s="375" t="s">
        <v>701</v>
      </c>
      <c r="C322" s="376" t="s">
        <v>1682</v>
      </c>
      <c r="D322" s="377">
        <f>VLOOKUP($B322,'1.วาง งบทดลอง 4 แถว'!$E$2:$J$840,3,0)</f>
        <v>0</v>
      </c>
      <c r="E322" s="378">
        <f>VLOOKUP($B322,'1.วาง งบทดลอง 4 แถว'!$E$2:$J$840,4,0)</f>
        <v>0</v>
      </c>
      <c r="F322" s="378">
        <f>VLOOKUP($B322,'1.วาง งบทดลอง 4 แถว'!$E$2:$J$840,5,0)</f>
        <v>0</v>
      </c>
      <c r="G322" s="379">
        <f>VLOOKUP($B322,'1.วาง งบทดลอง 4 แถว'!$E$2:$J$840,6,0)</f>
        <v>0</v>
      </c>
      <c r="H322" s="380">
        <f t="shared" si="32"/>
        <v>0</v>
      </c>
      <c r="I322" s="384"/>
      <c r="J322" s="385"/>
      <c r="K322" s="385"/>
      <c r="L322" s="377">
        <f>VLOOKUP($B322,'1.วาง งบทดลอง 4 แถว'!$E$841:$J$1679,3,0)</f>
        <v>0</v>
      </c>
      <c r="M322" s="378">
        <f>VLOOKUP($B322,'1.วาง งบทดลอง 4 แถว'!$E$841:$J$1679,4,0)</f>
        <v>0</v>
      </c>
      <c r="N322" s="378">
        <f>VLOOKUP($B322,'1.วาง งบทดลอง 4 แถว'!$E$841:$J$1679,5,0)</f>
        <v>0</v>
      </c>
      <c r="O322" s="379">
        <f>VLOOKUP($B322,'1.วาง งบทดลอง 4 แถว'!$E$841:$J$1679,6,0)</f>
        <v>0</v>
      </c>
      <c r="P322" s="380">
        <f t="shared" si="33"/>
        <v>0</v>
      </c>
      <c r="Q322" s="384"/>
      <c r="R322" s="385"/>
      <c r="S322" s="386"/>
      <c r="T322" s="377">
        <f>VLOOKUP($B322,'1.วาง งบทดลอง 4 แถว'!$E$1680:$J$2518,3,0)</f>
        <v>0</v>
      </c>
      <c r="U322" s="378">
        <f>VLOOKUP($B322,'1.วาง งบทดลอง 4 แถว'!$E$1680:$J$2518,4,0)</f>
        <v>0</v>
      </c>
      <c r="V322" s="378">
        <f>VLOOKUP($B322,'1.วาง งบทดลอง 4 แถว'!$E$1680:$J$2518,5,0)</f>
        <v>0</v>
      </c>
      <c r="W322" s="379">
        <f>VLOOKUP($B322,'1.วาง งบทดลอง 4 แถว'!$E$1680:$J$2518,6,0)</f>
        <v>0</v>
      </c>
      <c r="X322" s="380">
        <f t="shared" si="34"/>
        <v>0</v>
      </c>
      <c r="Y322" s="385"/>
      <c r="Z322" s="385"/>
      <c r="AA322" s="385"/>
      <c r="AB322" s="377">
        <f>VLOOKUP($B322,'1.วาง งบทดลอง 4 แถว'!$E$2519:$J$3357,3,0)</f>
        <v>0</v>
      </c>
      <c r="AC322" s="378">
        <f>VLOOKUP($B322,'1.วาง งบทดลอง 4 แถว'!$E$2519:$J$3357,4,0)</f>
        <v>0</v>
      </c>
      <c r="AD322" s="378">
        <f>VLOOKUP($B322,'1.วาง งบทดลอง 4 แถว'!$E$2519:$J$3357,5,0)</f>
        <v>0</v>
      </c>
      <c r="AE322" s="379">
        <f>VLOOKUP($B322,'1.วาง งบทดลอง 4 แถว'!$E$2519:$J$3357,6,0)</f>
        <v>0</v>
      </c>
      <c r="AF322" s="380">
        <f t="shared" si="35"/>
        <v>0</v>
      </c>
      <c r="AG322" s="384"/>
      <c r="AH322" s="385"/>
      <c r="AI322" s="385"/>
      <c r="AJ322" s="377">
        <f>VLOOKUP($B322,'1.วาง งบทดลอง 4 แถว'!$E$3358:$J$4196,3,0)</f>
        <v>0</v>
      </c>
      <c r="AK322" s="378">
        <f>VLOOKUP($B322,'1.วาง งบทดลอง 4 แถว'!$E$3358:$J$4196,4,0)</f>
        <v>0</v>
      </c>
      <c r="AL322" s="378">
        <f>VLOOKUP($B322,'1.วาง งบทดลอง 4 แถว'!$E$3358:$J$4196,5,0)</f>
        <v>0</v>
      </c>
      <c r="AM322" s="379">
        <f>VLOOKUP($B322,'1.วาง งบทดลอง 4 แถว'!$E$3358:$J$4196,6,0)</f>
        <v>0</v>
      </c>
      <c r="AN322" s="380">
        <f t="shared" si="36"/>
        <v>0</v>
      </c>
      <c r="AO322" s="385"/>
      <c r="AP322" s="385"/>
      <c r="AQ322" s="385"/>
      <c r="AR322" s="377">
        <f>VLOOKUP($B322,'1.วาง งบทดลอง 4 แถว'!$E$4197:$J$5035,3,0)</f>
        <v>0</v>
      </c>
      <c r="AS322" s="378">
        <f>VLOOKUP($B322,'1.วาง งบทดลอง 4 แถว'!$E$4197:$J$5035,4,0)</f>
        <v>0</v>
      </c>
      <c r="AT322" s="378">
        <f>VLOOKUP($B322,'1.วาง งบทดลอง 4 แถว'!$E$4197:$J$5035,5,0)</f>
        <v>0</v>
      </c>
      <c r="AU322" s="379">
        <f>VLOOKUP($B322,'1.วาง งบทดลอง 4 แถว'!$E$4197:$J$5035,6,0)</f>
        <v>0</v>
      </c>
      <c r="AV322" s="380">
        <f t="shared" si="37"/>
        <v>0</v>
      </c>
      <c r="AW322" s="384"/>
      <c r="AX322" s="385"/>
      <c r="AY322" s="385"/>
      <c r="AZ322" s="377">
        <f>VLOOKUP($B322,'1.วาง งบทดลอง 4 แถว'!$E$5036:$J$5874,3,0)</f>
        <v>0</v>
      </c>
      <c r="BA322" s="378">
        <f>VLOOKUP($B322,'1.วาง งบทดลอง 4 แถว'!$E$5036:$J$5874,4,0)</f>
        <v>0</v>
      </c>
      <c r="BB322" s="378">
        <f>VLOOKUP($B322,'1.วาง งบทดลอง 4 แถว'!$E$5036:$J$5874,5,0)</f>
        <v>0</v>
      </c>
      <c r="BC322" s="379">
        <f>VLOOKUP($B322,'1.วาง งบทดลอง 4 แถว'!$E$5036:$J$5874,6,0)</f>
        <v>0</v>
      </c>
      <c r="BD322" s="380">
        <f t="shared" si="38"/>
        <v>0</v>
      </c>
      <c r="BE322" s="384"/>
      <c r="BF322" s="385"/>
      <c r="BG322" s="385"/>
      <c r="BH322" s="377">
        <f>VLOOKUP($B322,'1.วาง งบทดลอง 4 แถว'!$E$5875:$J$6713,3,0)</f>
        <v>0</v>
      </c>
      <c r="BI322" s="378">
        <f>VLOOKUP($B322,'1.วาง งบทดลอง 4 แถว'!$E$5875:$J$6713,4,0)</f>
        <v>0</v>
      </c>
      <c r="BJ322" s="378">
        <f>VLOOKUP($B322,'1.วาง งบทดลอง 4 แถว'!$E$5875:$J$6713,5,0)</f>
        <v>0</v>
      </c>
      <c r="BK322" s="379">
        <f>VLOOKUP($B322,'1.วาง งบทดลอง 4 แถว'!$E$5875:$J$6713,6,0)</f>
        <v>0</v>
      </c>
      <c r="BL322" s="380">
        <f t="shared" si="39"/>
        <v>0</v>
      </c>
      <c r="BM322" s="385"/>
      <c r="BN322" s="385"/>
      <c r="BO322" s="386"/>
    </row>
    <row r="323" spans="1:67" ht="19.5" customHeight="1">
      <c r="A323" s="374">
        <v>320</v>
      </c>
      <c r="B323" s="375" t="s">
        <v>702</v>
      </c>
      <c r="C323" s="376" t="s">
        <v>1492</v>
      </c>
      <c r="D323" s="377">
        <f>VLOOKUP($B323,'1.วาง งบทดลอง 4 แถว'!$E$2:$J$840,3,0)</f>
        <v>1230268.3500000001</v>
      </c>
      <c r="E323" s="378">
        <f>VLOOKUP($B323,'1.วาง งบทดลอง 4 แถว'!$E$2:$J$840,4,0)</f>
        <v>1738664.8</v>
      </c>
      <c r="F323" s="378">
        <f>VLOOKUP($B323,'1.วาง งบทดลอง 4 แถว'!$E$2:$J$840,5,0)</f>
        <v>0</v>
      </c>
      <c r="G323" s="379">
        <f>VLOOKUP($B323,'1.วาง งบทดลอง 4 แถว'!$E$2:$J$840,6,0)</f>
        <v>1768944</v>
      </c>
      <c r="H323" s="380">
        <f t="shared" si="32"/>
        <v>1768944</v>
      </c>
      <c r="I323" s="384"/>
      <c r="J323" s="385"/>
      <c r="K323" s="385"/>
      <c r="L323" s="377">
        <f>VLOOKUP($B323,'1.วาง งบทดลอง 4 แถว'!$E$841:$J$1679,3,0)</f>
        <v>0</v>
      </c>
      <c r="M323" s="378">
        <f>VLOOKUP($B323,'1.วาง งบทดลอง 4 แถว'!$E$841:$J$1679,4,0)</f>
        <v>0</v>
      </c>
      <c r="N323" s="378">
        <f>VLOOKUP($B323,'1.วาง งบทดลอง 4 แถว'!$E$841:$J$1679,5,0)</f>
        <v>0</v>
      </c>
      <c r="O323" s="379">
        <f>VLOOKUP($B323,'1.วาง งบทดลอง 4 แถว'!$E$841:$J$1679,6,0)</f>
        <v>0</v>
      </c>
      <c r="P323" s="380">
        <f t="shared" si="33"/>
        <v>0</v>
      </c>
      <c r="Q323" s="384"/>
      <c r="R323" s="385"/>
      <c r="S323" s="386"/>
      <c r="T323" s="377">
        <f>VLOOKUP($B323,'1.วาง งบทดลอง 4 แถว'!$E$1680:$J$2518,3,0)</f>
        <v>0</v>
      </c>
      <c r="U323" s="378">
        <f>VLOOKUP($B323,'1.วาง งบทดลอง 4 แถว'!$E$1680:$J$2518,4,0)</f>
        <v>0</v>
      </c>
      <c r="V323" s="378">
        <f>VLOOKUP($B323,'1.วาง งบทดลอง 4 แถว'!$E$1680:$J$2518,5,0)</f>
        <v>0</v>
      </c>
      <c r="W323" s="379">
        <f>VLOOKUP($B323,'1.วาง งบทดลอง 4 แถว'!$E$1680:$J$2518,6,0)</f>
        <v>0</v>
      </c>
      <c r="X323" s="380">
        <f t="shared" si="34"/>
        <v>0</v>
      </c>
      <c r="Y323" s="385"/>
      <c r="Z323" s="385"/>
      <c r="AA323" s="385"/>
      <c r="AB323" s="377">
        <f>VLOOKUP($B323,'1.วาง งบทดลอง 4 แถว'!$E$2519:$J$3357,3,0)</f>
        <v>0</v>
      </c>
      <c r="AC323" s="378">
        <f>VLOOKUP($B323,'1.วาง งบทดลอง 4 แถว'!$E$2519:$J$3357,4,0)</f>
        <v>0</v>
      </c>
      <c r="AD323" s="378">
        <f>VLOOKUP($B323,'1.วาง งบทดลอง 4 แถว'!$E$2519:$J$3357,5,0)</f>
        <v>0</v>
      </c>
      <c r="AE323" s="379">
        <f>VLOOKUP($B323,'1.วาง งบทดลอง 4 แถว'!$E$2519:$J$3357,6,0)</f>
        <v>0</v>
      </c>
      <c r="AF323" s="380">
        <f t="shared" si="35"/>
        <v>0</v>
      </c>
      <c r="AG323" s="384"/>
      <c r="AH323" s="385"/>
      <c r="AI323" s="385"/>
      <c r="AJ323" s="377">
        <f>VLOOKUP($B323,'1.วาง งบทดลอง 4 แถว'!$E$3358:$J$4196,3,0)</f>
        <v>0</v>
      </c>
      <c r="AK323" s="378">
        <f>VLOOKUP($B323,'1.วาง งบทดลอง 4 แถว'!$E$3358:$J$4196,4,0)</f>
        <v>0</v>
      </c>
      <c r="AL323" s="378">
        <f>VLOOKUP($B323,'1.วาง งบทดลอง 4 แถว'!$E$3358:$J$4196,5,0)</f>
        <v>0</v>
      </c>
      <c r="AM323" s="379">
        <f>VLOOKUP($B323,'1.วาง งบทดลอง 4 แถว'!$E$3358:$J$4196,6,0)</f>
        <v>0</v>
      </c>
      <c r="AN323" s="380">
        <f t="shared" si="36"/>
        <v>0</v>
      </c>
      <c r="AO323" s="385"/>
      <c r="AP323" s="385"/>
      <c r="AQ323" s="385"/>
      <c r="AR323" s="377">
        <f>VLOOKUP($B323,'1.วาง งบทดลอง 4 แถว'!$E$4197:$J$5035,3,0)</f>
        <v>0</v>
      </c>
      <c r="AS323" s="378">
        <f>VLOOKUP($B323,'1.วาง งบทดลอง 4 แถว'!$E$4197:$J$5035,4,0)</f>
        <v>0</v>
      </c>
      <c r="AT323" s="378">
        <f>VLOOKUP($B323,'1.วาง งบทดลอง 4 แถว'!$E$4197:$J$5035,5,0)</f>
        <v>0</v>
      </c>
      <c r="AU323" s="379">
        <f>VLOOKUP($B323,'1.วาง งบทดลอง 4 แถว'!$E$4197:$J$5035,6,0)</f>
        <v>0</v>
      </c>
      <c r="AV323" s="380">
        <f t="shared" si="37"/>
        <v>0</v>
      </c>
      <c r="AW323" s="384"/>
      <c r="AX323" s="385"/>
      <c r="AY323" s="385"/>
      <c r="AZ323" s="377">
        <f>VLOOKUP($B323,'1.วาง งบทดลอง 4 แถว'!$E$5036:$J$5874,3,0)</f>
        <v>0</v>
      </c>
      <c r="BA323" s="378">
        <f>VLOOKUP($B323,'1.วาง งบทดลอง 4 แถว'!$E$5036:$J$5874,4,0)</f>
        <v>0</v>
      </c>
      <c r="BB323" s="378">
        <f>VLOOKUP($B323,'1.วาง งบทดลอง 4 แถว'!$E$5036:$J$5874,5,0)</f>
        <v>0</v>
      </c>
      <c r="BC323" s="379">
        <f>VLOOKUP($B323,'1.วาง งบทดลอง 4 แถว'!$E$5036:$J$5874,6,0)</f>
        <v>0</v>
      </c>
      <c r="BD323" s="380">
        <f t="shared" si="38"/>
        <v>0</v>
      </c>
      <c r="BE323" s="384"/>
      <c r="BF323" s="385"/>
      <c r="BG323" s="385"/>
      <c r="BH323" s="377">
        <f>VLOOKUP($B323,'1.วาง งบทดลอง 4 แถว'!$E$5875:$J$6713,3,0)</f>
        <v>0</v>
      </c>
      <c r="BI323" s="378">
        <f>VLOOKUP($B323,'1.วาง งบทดลอง 4 แถว'!$E$5875:$J$6713,4,0)</f>
        <v>0</v>
      </c>
      <c r="BJ323" s="378">
        <f>VLOOKUP($B323,'1.วาง งบทดลอง 4 แถว'!$E$5875:$J$6713,5,0)</f>
        <v>0</v>
      </c>
      <c r="BK323" s="379">
        <f>VLOOKUP($B323,'1.วาง งบทดลอง 4 แถว'!$E$5875:$J$6713,6,0)</f>
        <v>0</v>
      </c>
      <c r="BL323" s="380">
        <f t="shared" si="39"/>
        <v>0</v>
      </c>
      <c r="BM323" s="385"/>
      <c r="BN323" s="385"/>
      <c r="BO323" s="386"/>
    </row>
    <row r="324" spans="1:67" ht="19.5" customHeight="1">
      <c r="A324" s="374">
        <v>321</v>
      </c>
      <c r="B324" s="375" t="s">
        <v>703</v>
      </c>
      <c r="C324" s="376" t="s">
        <v>2219</v>
      </c>
      <c r="D324" s="377">
        <f>VLOOKUP($B324,'1.วาง งบทดลอง 4 แถว'!$E$2:$J$840,3,0)</f>
        <v>0</v>
      </c>
      <c r="E324" s="378">
        <f>VLOOKUP($B324,'1.วาง งบทดลอง 4 แถว'!$E$2:$J$840,4,0)</f>
        <v>3939</v>
      </c>
      <c r="F324" s="378">
        <f>VLOOKUP($B324,'1.วาง งบทดลอง 4 แถว'!$E$2:$J$840,5,0)</f>
        <v>0</v>
      </c>
      <c r="G324" s="379">
        <f>VLOOKUP($B324,'1.วาง งบทดลอง 4 แถว'!$E$2:$J$840,6,0)</f>
        <v>6609</v>
      </c>
      <c r="H324" s="380">
        <f t="shared" si="32"/>
        <v>6609</v>
      </c>
      <c r="I324" s="384"/>
      <c r="J324" s="385"/>
      <c r="K324" s="385"/>
      <c r="L324" s="377">
        <f>VLOOKUP($B324,'1.วาง งบทดลอง 4 แถว'!$E$841:$J$1679,3,0)</f>
        <v>0</v>
      </c>
      <c r="M324" s="378">
        <f>VLOOKUP($B324,'1.วาง งบทดลอง 4 แถว'!$E$841:$J$1679,4,0)</f>
        <v>0</v>
      </c>
      <c r="N324" s="378">
        <f>VLOOKUP($B324,'1.วาง งบทดลอง 4 แถว'!$E$841:$J$1679,5,0)</f>
        <v>0</v>
      </c>
      <c r="O324" s="379">
        <f>VLOOKUP($B324,'1.วาง งบทดลอง 4 แถว'!$E$841:$J$1679,6,0)</f>
        <v>0</v>
      </c>
      <c r="P324" s="380">
        <f t="shared" si="33"/>
        <v>0</v>
      </c>
      <c r="Q324" s="384"/>
      <c r="R324" s="385"/>
      <c r="S324" s="386"/>
      <c r="T324" s="377">
        <f>VLOOKUP($B324,'1.วาง งบทดลอง 4 แถว'!$E$1680:$J$2518,3,0)</f>
        <v>1600</v>
      </c>
      <c r="U324" s="378">
        <f>VLOOKUP($B324,'1.วาง งบทดลอง 4 แถว'!$E$1680:$J$2518,4,0)</f>
        <v>0</v>
      </c>
      <c r="V324" s="378">
        <f>VLOOKUP($B324,'1.วาง งบทดลอง 4 แถว'!$E$1680:$J$2518,5,0)</f>
        <v>0</v>
      </c>
      <c r="W324" s="379">
        <f>VLOOKUP($B324,'1.วาง งบทดลอง 4 แถว'!$E$1680:$J$2518,6,0)</f>
        <v>0</v>
      </c>
      <c r="X324" s="380">
        <f t="shared" si="34"/>
        <v>0</v>
      </c>
      <c r="Y324" s="385"/>
      <c r="Z324" s="385"/>
      <c r="AA324" s="385"/>
      <c r="AB324" s="377">
        <f>VLOOKUP($B324,'1.วาง งบทดลอง 4 แถว'!$E$2519:$J$3357,3,0)</f>
        <v>0</v>
      </c>
      <c r="AC324" s="378">
        <f>VLOOKUP($B324,'1.วาง งบทดลอง 4 แถว'!$E$2519:$J$3357,4,0)</f>
        <v>0</v>
      </c>
      <c r="AD324" s="378">
        <f>VLOOKUP($B324,'1.วาง งบทดลอง 4 แถว'!$E$2519:$J$3357,5,0)</f>
        <v>0</v>
      </c>
      <c r="AE324" s="379">
        <f>VLOOKUP($B324,'1.วาง งบทดลอง 4 แถว'!$E$2519:$J$3357,6,0)</f>
        <v>3860</v>
      </c>
      <c r="AF324" s="380">
        <f t="shared" si="35"/>
        <v>3860</v>
      </c>
      <c r="AG324" s="384"/>
      <c r="AH324" s="385"/>
      <c r="AI324" s="385"/>
      <c r="AJ324" s="377">
        <f>VLOOKUP($B324,'1.วาง งบทดลอง 4 แถว'!$E$3358:$J$4196,3,0)</f>
        <v>0</v>
      </c>
      <c r="AK324" s="378">
        <f>VLOOKUP($B324,'1.วาง งบทดลอง 4 แถว'!$E$3358:$J$4196,4,0)</f>
        <v>50</v>
      </c>
      <c r="AL324" s="378">
        <f>VLOOKUP($B324,'1.วาง งบทดลอง 4 แถว'!$E$3358:$J$4196,5,0)</f>
        <v>0</v>
      </c>
      <c r="AM324" s="379">
        <f>VLOOKUP($B324,'1.วาง งบทดลอง 4 แถว'!$E$3358:$J$4196,6,0)</f>
        <v>36156.620000000003</v>
      </c>
      <c r="AN324" s="380">
        <f t="shared" si="36"/>
        <v>36156.620000000003</v>
      </c>
      <c r="AO324" s="385"/>
      <c r="AP324" s="385"/>
      <c r="AQ324" s="385"/>
      <c r="AR324" s="377">
        <f>VLOOKUP($B324,'1.วาง งบทดลอง 4 แถว'!$E$4197:$J$5035,3,0)</f>
        <v>0</v>
      </c>
      <c r="AS324" s="378">
        <f>VLOOKUP($B324,'1.วาง งบทดลอง 4 แถว'!$E$4197:$J$5035,4,0)</f>
        <v>0</v>
      </c>
      <c r="AT324" s="378">
        <f>VLOOKUP($B324,'1.วาง งบทดลอง 4 แถว'!$E$4197:$J$5035,5,0)</f>
        <v>0</v>
      </c>
      <c r="AU324" s="379">
        <f>VLOOKUP($B324,'1.วาง งบทดลอง 4 แถว'!$E$4197:$J$5035,6,0)</f>
        <v>0</v>
      </c>
      <c r="AV324" s="380">
        <f t="shared" si="37"/>
        <v>0</v>
      </c>
      <c r="AW324" s="384"/>
      <c r="AX324" s="385"/>
      <c r="AY324" s="385"/>
      <c r="AZ324" s="377">
        <f>VLOOKUP($B324,'1.วาง งบทดลอง 4 แถว'!$E$5036:$J$5874,3,0)</f>
        <v>0</v>
      </c>
      <c r="BA324" s="378">
        <f>VLOOKUP($B324,'1.วาง งบทดลอง 4 แถว'!$E$5036:$J$5874,4,0)</f>
        <v>0</v>
      </c>
      <c r="BB324" s="378">
        <f>VLOOKUP($B324,'1.วาง งบทดลอง 4 แถว'!$E$5036:$J$5874,5,0)</f>
        <v>0</v>
      </c>
      <c r="BC324" s="379">
        <f>VLOOKUP($B324,'1.วาง งบทดลอง 4 แถว'!$E$5036:$J$5874,6,0)</f>
        <v>130221.36</v>
      </c>
      <c r="BD324" s="380">
        <f t="shared" si="38"/>
        <v>130221.36</v>
      </c>
      <c r="BE324" s="384"/>
      <c r="BF324" s="385"/>
      <c r="BG324" s="385"/>
      <c r="BH324" s="377">
        <f>VLOOKUP($B324,'1.วาง งบทดลอง 4 แถว'!$E$5875:$J$6713,3,0)</f>
        <v>0</v>
      </c>
      <c r="BI324" s="378">
        <f>VLOOKUP($B324,'1.วาง งบทดลอง 4 แถว'!$E$5875:$J$6713,4,0)</f>
        <v>22006.880000000001</v>
      </c>
      <c r="BJ324" s="378">
        <f>VLOOKUP($B324,'1.วาง งบทดลอง 4 แถว'!$E$5875:$J$6713,5,0)</f>
        <v>0</v>
      </c>
      <c r="BK324" s="379">
        <f>VLOOKUP($B324,'1.วาง งบทดลอง 4 แถว'!$E$5875:$J$6713,6,0)</f>
        <v>479255.59</v>
      </c>
      <c r="BL324" s="380">
        <f t="shared" si="39"/>
        <v>479255.59</v>
      </c>
      <c r="BM324" s="385"/>
      <c r="BN324" s="385"/>
      <c r="BO324" s="386"/>
    </row>
    <row r="325" spans="1:67" ht="19.5" customHeight="1">
      <c r="A325" s="374">
        <v>322</v>
      </c>
      <c r="B325" s="375" t="s">
        <v>704</v>
      </c>
      <c r="C325" s="376" t="s">
        <v>2220</v>
      </c>
      <c r="D325" s="377">
        <f>VLOOKUP($B325,'1.วาง งบทดลอง 4 แถว'!$E$2:$J$840,3,0)</f>
        <v>0</v>
      </c>
      <c r="E325" s="378">
        <f>VLOOKUP($B325,'1.วาง งบทดลอง 4 แถว'!$E$2:$J$840,4,0)</f>
        <v>0</v>
      </c>
      <c r="F325" s="378">
        <f>VLOOKUP($B325,'1.วาง งบทดลอง 4 แถว'!$E$2:$J$840,5,0)</f>
        <v>0</v>
      </c>
      <c r="G325" s="379">
        <f>VLOOKUP($B325,'1.วาง งบทดลอง 4 แถว'!$E$2:$J$840,6,0)</f>
        <v>0</v>
      </c>
      <c r="H325" s="380">
        <f t="shared" si="32"/>
        <v>0</v>
      </c>
      <c r="I325" s="384"/>
      <c r="J325" s="385"/>
      <c r="K325" s="385"/>
      <c r="L325" s="377">
        <f>VLOOKUP($B325,'1.วาง งบทดลอง 4 แถว'!$E$841:$J$1679,3,0)</f>
        <v>0</v>
      </c>
      <c r="M325" s="378">
        <f>VLOOKUP($B325,'1.วาง งบทดลอง 4 แถว'!$E$841:$J$1679,4,0)</f>
        <v>0</v>
      </c>
      <c r="N325" s="378">
        <f>VLOOKUP($B325,'1.วาง งบทดลอง 4 แถว'!$E$841:$J$1679,5,0)</f>
        <v>0</v>
      </c>
      <c r="O325" s="379">
        <f>VLOOKUP($B325,'1.วาง งบทดลอง 4 แถว'!$E$841:$J$1679,6,0)</f>
        <v>0</v>
      </c>
      <c r="P325" s="380">
        <f t="shared" si="33"/>
        <v>0</v>
      </c>
      <c r="Q325" s="384"/>
      <c r="R325" s="385"/>
      <c r="S325" s="386"/>
      <c r="T325" s="377">
        <f>VLOOKUP($B325,'1.วาง งบทดลอง 4 แถว'!$E$1680:$J$2518,3,0)</f>
        <v>0</v>
      </c>
      <c r="U325" s="378">
        <f>VLOOKUP($B325,'1.วาง งบทดลอง 4 แถว'!$E$1680:$J$2518,4,0)</f>
        <v>0</v>
      </c>
      <c r="V325" s="378">
        <f>VLOOKUP($B325,'1.วาง งบทดลอง 4 แถว'!$E$1680:$J$2518,5,0)</f>
        <v>0</v>
      </c>
      <c r="W325" s="379">
        <f>VLOOKUP($B325,'1.วาง งบทดลอง 4 แถว'!$E$1680:$J$2518,6,0)</f>
        <v>0</v>
      </c>
      <c r="X325" s="380">
        <f t="shared" si="34"/>
        <v>0</v>
      </c>
      <c r="Y325" s="385"/>
      <c r="Z325" s="385"/>
      <c r="AA325" s="385"/>
      <c r="AB325" s="377">
        <f>VLOOKUP($B325,'1.วาง งบทดลอง 4 แถว'!$E$2519:$J$3357,3,0)</f>
        <v>0</v>
      </c>
      <c r="AC325" s="378">
        <f>VLOOKUP($B325,'1.วาง งบทดลอง 4 แถว'!$E$2519:$J$3357,4,0)</f>
        <v>0</v>
      </c>
      <c r="AD325" s="378">
        <f>VLOOKUP($B325,'1.วาง งบทดลอง 4 แถว'!$E$2519:$J$3357,5,0)</f>
        <v>0</v>
      </c>
      <c r="AE325" s="379">
        <f>VLOOKUP($B325,'1.วาง งบทดลอง 4 แถว'!$E$2519:$J$3357,6,0)</f>
        <v>0</v>
      </c>
      <c r="AF325" s="380">
        <f t="shared" si="35"/>
        <v>0</v>
      </c>
      <c r="AG325" s="384"/>
      <c r="AH325" s="385"/>
      <c r="AI325" s="385"/>
      <c r="AJ325" s="377">
        <f>VLOOKUP($B325,'1.วาง งบทดลอง 4 แถว'!$E$3358:$J$4196,3,0)</f>
        <v>0</v>
      </c>
      <c r="AK325" s="378">
        <f>VLOOKUP($B325,'1.วาง งบทดลอง 4 แถว'!$E$3358:$J$4196,4,0)</f>
        <v>0</v>
      </c>
      <c r="AL325" s="378">
        <f>VLOOKUP($B325,'1.วาง งบทดลอง 4 แถว'!$E$3358:$J$4196,5,0)</f>
        <v>0</v>
      </c>
      <c r="AM325" s="379">
        <f>VLOOKUP($B325,'1.วาง งบทดลอง 4 แถว'!$E$3358:$J$4196,6,0)</f>
        <v>0</v>
      </c>
      <c r="AN325" s="380">
        <f t="shared" si="36"/>
        <v>0</v>
      </c>
      <c r="AO325" s="385"/>
      <c r="AP325" s="385"/>
      <c r="AQ325" s="385"/>
      <c r="AR325" s="377">
        <f>VLOOKUP($B325,'1.วาง งบทดลอง 4 แถว'!$E$4197:$J$5035,3,0)</f>
        <v>0</v>
      </c>
      <c r="AS325" s="378">
        <f>VLOOKUP($B325,'1.วาง งบทดลอง 4 แถว'!$E$4197:$J$5035,4,0)</f>
        <v>0</v>
      </c>
      <c r="AT325" s="378">
        <f>VLOOKUP($B325,'1.วาง งบทดลอง 4 แถว'!$E$4197:$J$5035,5,0)</f>
        <v>0</v>
      </c>
      <c r="AU325" s="379">
        <f>VLOOKUP($B325,'1.วาง งบทดลอง 4 แถว'!$E$4197:$J$5035,6,0)</f>
        <v>0</v>
      </c>
      <c r="AV325" s="380">
        <f t="shared" si="37"/>
        <v>0</v>
      </c>
      <c r="AW325" s="384"/>
      <c r="AX325" s="385"/>
      <c r="AY325" s="385"/>
      <c r="AZ325" s="377">
        <f>VLOOKUP($B325,'1.วาง งบทดลอง 4 แถว'!$E$5036:$J$5874,3,0)</f>
        <v>0</v>
      </c>
      <c r="BA325" s="378">
        <f>VLOOKUP($B325,'1.วาง งบทดลอง 4 แถว'!$E$5036:$J$5874,4,0)</f>
        <v>0</v>
      </c>
      <c r="BB325" s="378">
        <f>VLOOKUP($B325,'1.วาง งบทดลอง 4 แถว'!$E$5036:$J$5874,5,0)</f>
        <v>0</v>
      </c>
      <c r="BC325" s="379">
        <f>VLOOKUP($B325,'1.วาง งบทดลอง 4 แถว'!$E$5036:$J$5874,6,0)</f>
        <v>4050</v>
      </c>
      <c r="BD325" s="380">
        <f t="shared" si="38"/>
        <v>4050</v>
      </c>
      <c r="BE325" s="384"/>
      <c r="BF325" s="385"/>
      <c r="BG325" s="385"/>
      <c r="BH325" s="377">
        <f>VLOOKUP($B325,'1.วาง งบทดลอง 4 แถว'!$E$5875:$J$6713,3,0)</f>
        <v>0</v>
      </c>
      <c r="BI325" s="378">
        <f>VLOOKUP($B325,'1.วาง งบทดลอง 4 แถว'!$E$5875:$J$6713,4,0)</f>
        <v>0</v>
      </c>
      <c r="BJ325" s="378">
        <f>VLOOKUP($B325,'1.วาง งบทดลอง 4 แถว'!$E$5875:$J$6713,5,0)</f>
        <v>0</v>
      </c>
      <c r="BK325" s="379">
        <f>VLOOKUP($B325,'1.วาง งบทดลอง 4 แถว'!$E$5875:$J$6713,6,0)</f>
        <v>0</v>
      </c>
      <c r="BL325" s="380">
        <f t="shared" si="39"/>
        <v>0</v>
      </c>
      <c r="BM325" s="385"/>
      <c r="BN325" s="385"/>
      <c r="BO325" s="386"/>
    </row>
    <row r="326" spans="1:67" ht="19.5" customHeight="1">
      <c r="A326" s="374">
        <v>323</v>
      </c>
      <c r="B326" s="375" t="s">
        <v>2122</v>
      </c>
      <c r="C326" s="376" t="s">
        <v>2221</v>
      </c>
      <c r="D326" s="377">
        <f>VLOOKUP($B326,'1.วาง งบทดลอง 4 แถว'!$E$2:$J$840,3,0)</f>
        <v>0</v>
      </c>
      <c r="E326" s="378">
        <f>VLOOKUP($B326,'1.วาง งบทดลอง 4 แถว'!$E$2:$J$840,4,0)</f>
        <v>0</v>
      </c>
      <c r="F326" s="378">
        <f>VLOOKUP($B326,'1.วาง งบทดลอง 4 แถว'!$E$2:$J$840,5,0)</f>
        <v>0</v>
      </c>
      <c r="G326" s="379">
        <f>VLOOKUP($B326,'1.วาง งบทดลอง 4 แถว'!$E$2:$J$840,6,0)</f>
        <v>0</v>
      </c>
      <c r="H326" s="380">
        <f t="shared" si="32"/>
        <v>0</v>
      </c>
      <c r="I326" s="384"/>
      <c r="J326" s="385"/>
      <c r="K326" s="385"/>
      <c r="L326" s="377">
        <f>VLOOKUP($B326,'1.วาง งบทดลอง 4 แถว'!$E$841:$J$1679,3,0)</f>
        <v>0</v>
      </c>
      <c r="M326" s="378">
        <f>VLOOKUP($B326,'1.วาง งบทดลอง 4 แถว'!$E$841:$J$1679,4,0)</f>
        <v>0</v>
      </c>
      <c r="N326" s="378">
        <f>VLOOKUP($B326,'1.วาง งบทดลอง 4 แถว'!$E$841:$J$1679,5,0)</f>
        <v>0</v>
      </c>
      <c r="O326" s="379">
        <f>VLOOKUP($B326,'1.วาง งบทดลอง 4 แถว'!$E$841:$J$1679,6,0)</f>
        <v>25371.200000000001</v>
      </c>
      <c r="P326" s="380">
        <f t="shared" si="33"/>
        <v>25371.200000000001</v>
      </c>
      <c r="Q326" s="384"/>
      <c r="R326" s="385"/>
      <c r="S326" s="386"/>
      <c r="T326" s="377">
        <f>VLOOKUP($B326,'1.วาง งบทดลอง 4 แถว'!$E$1680:$J$2518,3,0)</f>
        <v>0</v>
      </c>
      <c r="U326" s="378">
        <f>VLOOKUP($B326,'1.วาง งบทดลอง 4 แถว'!$E$1680:$J$2518,4,0)</f>
        <v>0</v>
      </c>
      <c r="V326" s="378">
        <f>VLOOKUP($B326,'1.วาง งบทดลอง 4 แถว'!$E$1680:$J$2518,5,0)</f>
        <v>0</v>
      </c>
      <c r="W326" s="379">
        <f>VLOOKUP($B326,'1.วาง งบทดลอง 4 แถว'!$E$1680:$J$2518,6,0)</f>
        <v>0</v>
      </c>
      <c r="X326" s="380">
        <f t="shared" si="34"/>
        <v>0</v>
      </c>
      <c r="Y326" s="385"/>
      <c r="Z326" s="385"/>
      <c r="AA326" s="385"/>
      <c r="AB326" s="377">
        <f>VLOOKUP($B326,'1.วาง งบทดลอง 4 แถว'!$E$2519:$J$3357,3,0)</f>
        <v>0</v>
      </c>
      <c r="AC326" s="378">
        <f>VLOOKUP($B326,'1.วาง งบทดลอง 4 แถว'!$E$2519:$J$3357,4,0)</f>
        <v>0</v>
      </c>
      <c r="AD326" s="378">
        <f>VLOOKUP($B326,'1.วาง งบทดลอง 4 แถว'!$E$2519:$J$3357,5,0)</f>
        <v>0</v>
      </c>
      <c r="AE326" s="379">
        <f>VLOOKUP($B326,'1.วาง งบทดลอง 4 แถว'!$E$2519:$J$3357,6,0)</f>
        <v>0</v>
      </c>
      <c r="AF326" s="380">
        <f t="shared" si="35"/>
        <v>0</v>
      </c>
      <c r="AG326" s="384"/>
      <c r="AH326" s="385"/>
      <c r="AI326" s="385"/>
      <c r="AJ326" s="377">
        <f>VLOOKUP($B326,'1.วาง งบทดลอง 4 แถว'!$E$3358:$J$4196,3,0)</f>
        <v>0</v>
      </c>
      <c r="AK326" s="378">
        <f>VLOOKUP($B326,'1.วาง งบทดลอง 4 แถว'!$E$3358:$J$4196,4,0)</f>
        <v>0</v>
      </c>
      <c r="AL326" s="378">
        <f>VLOOKUP($B326,'1.วาง งบทดลอง 4 แถว'!$E$3358:$J$4196,5,0)</f>
        <v>0</v>
      </c>
      <c r="AM326" s="379">
        <f>VLOOKUP($B326,'1.วาง งบทดลอง 4 แถว'!$E$3358:$J$4196,6,0)</f>
        <v>0</v>
      </c>
      <c r="AN326" s="380">
        <f t="shared" si="36"/>
        <v>0</v>
      </c>
      <c r="AO326" s="385"/>
      <c r="AP326" s="385"/>
      <c r="AQ326" s="385"/>
      <c r="AR326" s="377">
        <f>VLOOKUP($B326,'1.วาง งบทดลอง 4 แถว'!$E$4197:$J$5035,3,0)</f>
        <v>0</v>
      </c>
      <c r="AS326" s="378">
        <f>VLOOKUP($B326,'1.วาง งบทดลอง 4 แถว'!$E$4197:$J$5035,4,0)</f>
        <v>609.58000000000004</v>
      </c>
      <c r="AT326" s="378">
        <f>VLOOKUP($B326,'1.วาง งบทดลอง 4 แถว'!$E$4197:$J$5035,5,0)</f>
        <v>0</v>
      </c>
      <c r="AU326" s="379">
        <f>VLOOKUP($B326,'1.วาง งบทดลอง 4 แถว'!$E$4197:$J$5035,6,0)</f>
        <v>24244.99</v>
      </c>
      <c r="AV326" s="380">
        <f t="shared" si="37"/>
        <v>24244.99</v>
      </c>
      <c r="AW326" s="384"/>
      <c r="AX326" s="385"/>
      <c r="AY326" s="385"/>
      <c r="AZ326" s="377">
        <f>VLOOKUP($B326,'1.วาง งบทดลอง 4 แถว'!$E$5036:$J$5874,3,0)</f>
        <v>0</v>
      </c>
      <c r="BA326" s="378">
        <f>VLOOKUP($B326,'1.วาง งบทดลอง 4 แถว'!$E$5036:$J$5874,4,0)</f>
        <v>0</v>
      </c>
      <c r="BB326" s="378">
        <f>VLOOKUP($B326,'1.วาง งบทดลอง 4 แถว'!$E$5036:$J$5874,5,0)</f>
        <v>0</v>
      </c>
      <c r="BC326" s="379">
        <f>VLOOKUP($B326,'1.วาง งบทดลอง 4 แถว'!$E$5036:$J$5874,6,0)</f>
        <v>0</v>
      </c>
      <c r="BD326" s="380">
        <f t="shared" si="38"/>
        <v>0</v>
      </c>
      <c r="BE326" s="384"/>
      <c r="BF326" s="385"/>
      <c r="BG326" s="385"/>
      <c r="BH326" s="377">
        <f>VLOOKUP($B326,'1.วาง งบทดลอง 4 แถว'!$E$5875:$J$6713,3,0)</f>
        <v>0</v>
      </c>
      <c r="BI326" s="378">
        <f>VLOOKUP($B326,'1.วาง งบทดลอง 4 แถว'!$E$5875:$J$6713,4,0)</f>
        <v>0</v>
      </c>
      <c r="BJ326" s="378">
        <f>VLOOKUP($B326,'1.วาง งบทดลอง 4 แถว'!$E$5875:$J$6713,5,0)</f>
        <v>0</v>
      </c>
      <c r="BK326" s="379">
        <f>VLOOKUP($B326,'1.วาง งบทดลอง 4 แถว'!$E$5875:$J$6713,6,0)</f>
        <v>0</v>
      </c>
      <c r="BL326" s="380">
        <f t="shared" si="39"/>
        <v>0</v>
      </c>
      <c r="BM326" s="385"/>
      <c r="BN326" s="385"/>
      <c r="BO326" s="386"/>
    </row>
    <row r="327" spans="1:67" ht="19.5" customHeight="1">
      <c r="A327" s="374">
        <v>324</v>
      </c>
      <c r="B327" s="375" t="s">
        <v>2124</v>
      </c>
      <c r="C327" s="376" t="s">
        <v>2222</v>
      </c>
      <c r="D327" s="377">
        <f>VLOOKUP($B327,'1.วาง งบทดลอง 4 แถว'!$E$2:$J$840,3,0)</f>
        <v>0</v>
      </c>
      <c r="E327" s="378">
        <f>VLOOKUP($B327,'1.วาง งบทดลอง 4 แถว'!$E$2:$J$840,4,0)</f>
        <v>0</v>
      </c>
      <c r="F327" s="378">
        <f>VLOOKUP($B327,'1.วาง งบทดลอง 4 แถว'!$E$2:$J$840,5,0)</f>
        <v>0</v>
      </c>
      <c r="G327" s="379">
        <f>VLOOKUP($B327,'1.วาง งบทดลอง 4 แถว'!$E$2:$J$840,6,0)</f>
        <v>0</v>
      </c>
      <c r="H327" s="380">
        <f t="shared" si="32"/>
        <v>0</v>
      </c>
      <c r="I327" s="384"/>
      <c r="J327" s="385"/>
      <c r="K327" s="385"/>
      <c r="L327" s="377">
        <f>VLOOKUP($B327,'1.วาง งบทดลอง 4 แถว'!$E$841:$J$1679,3,0)</f>
        <v>0</v>
      </c>
      <c r="M327" s="378">
        <f>VLOOKUP($B327,'1.วาง งบทดลอง 4 แถว'!$E$841:$J$1679,4,0)</f>
        <v>0</v>
      </c>
      <c r="N327" s="378">
        <f>VLOOKUP($B327,'1.วาง งบทดลอง 4 แถว'!$E$841:$J$1679,5,0)</f>
        <v>0</v>
      </c>
      <c r="O327" s="379">
        <f>VLOOKUP($B327,'1.วาง งบทดลอง 4 แถว'!$E$841:$J$1679,6,0)</f>
        <v>0</v>
      </c>
      <c r="P327" s="380">
        <f t="shared" si="33"/>
        <v>0</v>
      </c>
      <c r="Q327" s="384"/>
      <c r="R327" s="385"/>
      <c r="S327" s="386"/>
      <c r="T327" s="377">
        <f>VLOOKUP($B327,'1.วาง งบทดลอง 4 แถว'!$E$1680:$J$2518,3,0)</f>
        <v>0</v>
      </c>
      <c r="U327" s="378">
        <f>VLOOKUP($B327,'1.วาง งบทดลอง 4 แถว'!$E$1680:$J$2518,4,0)</f>
        <v>0</v>
      </c>
      <c r="V327" s="378">
        <f>VLOOKUP($B327,'1.วาง งบทดลอง 4 แถว'!$E$1680:$J$2518,5,0)</f>
        <v>0</v>
      </c>
      <c r="W327" s="379">
        <f>VLOOKUP($B327,'1.วาง งบทดลอง 4 แถว'!$E$1680:$J$2518,6,0)</f>
        <v>0</v>
      </c>
      <c r="X327" s="380">
        <f t="shared" si="34"/>
        <v>0</v>
      </c>
      <c r="Y327" s="385"/>
      <c r="Z327" s="385"/>
      <c r="AA327" s="385"/>
      <c r="AB327" s="377">
        <f>VLOOKUP($B327,'1.วาง งบทดลอง 4 แถว'!$E$2519:$J$3357,3,0)</f>
        <v>0</v>
      </c>
      <c r="AC327" s="378">
        <f>VLOOKUP($B327,'1.วาง งบทดลอง 4 แถว'!$E$2519:$J$3357,4,0)</f>
        <v>0</v>
      </c>
      <c r="AD327" s="378">
        <f>VLOOKUP($B327,'1.วาง งบทดลอง 4 แถว'!$E$2519:$J$3357,5,0)</f>
        <v>0</v>
      </c>
      <c r="AE327" s="379">
        <f>VLOOKUP($B327,'1.วาง งบทดลอง 4 แถว'!$E$2519:$J$3357,6,0)</f>
        <v>0</v>
      </c>
      <c r="AF327" s="380">
        <f t="shared" si="35"/>
        <v>0</v>
      </c>
      <c r="AG327" s="384"/>
      <c r="AH327" s="385"/>
      <c r="AI327" s="385"/>
      <c r="AJ327" s="377">
        <f>VLOOKUP($B327,'1.วาง งบทดลอง 4 แถว'!$E$3358:$J$4196,3,0)</f>
        <v>0</v>
      </c>
      <c r="AK327" s="378">
        <f>VLOOKUP($B327,'1.วาง งบทดลอง 4 แถว'!$E$3358:$J$4196,4,0)</f>
        <v>0</v>
      </c>
      <c r="AL327" s="378">
        <f>VLOOKUP($B327,'1.วาง งบทดลอง 4 แถว'!$E$3358:$J$4196,5,0)</f>
        <v>0</v>
      </c>
      <c r="AM327" s="379">
        <f>VLOOKUP($B327,'1.วาง งบทดลอง 4 แถว'!$E$3358:$J$4196,6,0)</f>
        <v>0</v>
      </c>
      <c r="AN327" s="380">
        <f t="shared" si="36"/>
        <v>0</v>
      </c>
      <c r="AO327" s="385"/>
      <c r="AP327" s="385"/>
      <c r="AQ327" s="385"/>
      <c r="AR327" s="377">
        <f>VLOOKUP($B327,'1.วาง งบทดลอง 4 แถว'!$E$4197:$J$5035,3,0)</f>
        <v>0</v>
      </c>
      <c r="AS327" s="378">
        <f>VLOOKUP($B327,'1.วาง งบทดลอง 4 แถว'!$E$4197:$J$5035,4,0)</f>
        <v>0</v>
      </c>
      <c r="AT327" s="378">
        <f>VLOOKUP($B327,'1.วาง งบทดลอง 4 แถว'!$E$4197:$J$5035,5,0)</f>
        <v>0</v>
      </c>
      <c r="AU327" s="379">
        <f>VLOOKUP($B327,'1.วาง งบทดลอง 4 แถว'!$E$4197:$J$5035,6,0)</f>
        <v>0</v>
      </c>
      <c r="AV327" s="380">
        <f t="shared" si="37"/>
        <v>0</v>
      </c>
      <c r="AW327" s="384"/>
      <c r="AX327" s="385"/>
      <c r="AY327" s="385"/>
      <c r="AZ327" s="377">
        <f>VLOOKUP($B327,'1.วาง งบทดลอง 4 แถว'!$E$5036:$J$5874,3,0)</f>
        <v>0</v>
      </c>
      <c r="BA327" s="378">
        <f>VLOOKUP($B327,'1.วาง งบทดลอง 4 แถว'!$E$5036:$J$5874,4,0)</f>
        <v>0</v>
      </c>
      <c r="BB327" s="378">
        <f>VLOOKUP($B327,'1.วาง งบทดลอง 4 แถว'!$E$5036:$J$5874,5,0)</f>
        <v>0</v>
      </c>
      <c r="BC327" s="379">
        <f>VLOOKUP($B327,'1.วาง งบทดลอง 4 แถว'!$E$5036:$J$5874,6,0)</f>
        <v>0</v>
      </c>
      <c r="BD327" s="380">
        <f t="shared" si="38"/>
        <v>0</v>
      </c>
      <c r="BE327" s="384"/>
      <c r="BF327" s="385"/>
      <c r="BG327" s="385"/>
      <c r="BH327" s="377">
        <f>VLOOKUP($B327,'1.วาง งบทดลอง 4 แถว'!$E$5875:$J$6713,3,0)</f>
        <v>0</v>
      </c>
      <c r="BI327" s="378">
        <f>VLOOKUP($B327,'1.วาง งบทดลอง 4 แถว'!$E$5875:$J$6713,4,0)</f>
        <v>0</v>
      </c>
      <c r="BJ327" s="378">
        <f>VLOOKUP($B327,'1.วาง งบทดลอง 4 แถว'!$E$5875:$J$6713,5,0)</f>
        <v>0</v>
      </c>
      <c r="BK327" s="379">
        <f>VLOOKUP($B327,'1.วาง งบทดลอง 4 แถว'!$E$5875:$J$6713,6,0)</f>
        <v>0</v>
      </c>
      <c r="BL327" s="380">
        <f t="shared" si="39"/>
        <v>0</v>
      </c>
      <c r="BM327" s="385"/>
      <c r="BN327" s="385"/>
      <c r="BO327" s="386"/>
    </row>
    <row r="328" spans="1:67" ht="19.5" customHeight="1">
      <c r="A328" s="374">
        <v>325</v>
      </c>
      <c r="B328" s="375" t="s">
        <v>705</v>
      </c>
      <c r="C328" s="376" t="s">
        <v>2223</v>
      </c>
      <c r="D328" s="377">
        <f>VLOOKUP($B328,'1.วาง งบทดลอง 4 แถว'!$E$2:$J$840,3,0)</f>
        <v>0</v>
      </c>
      <c r="E328" s="378">
        <f>VLOOKUP($B328,'1.วาง งบทดลอง 4 แถว'!$E$2:$J$840,4,0)</f>
        <v>0</v>
      </c>
      <c r="F328" s="378">
        <f>VLOOKUP($B328,'1.วาง งบทดลอง 4 แถว'!$E$2:$J$840,5,0)</f>
        <v>0</v>
      </c>
      <c r="G328" s="379">
        <f>VLOOKUP($B328,'1.วาง งบทดลอง 4 แถว'!$E$2:$J$840,6,0)</f>
        <v>0</v>
      </c>
      <c r="H328" s="380">
        <f t="shared" si="32"/>
        <v>0</v>
      </c>
      <c r="I328" s="384"/>
      <c r="J328" s="385"/>
      <c r="K328" s="385"/>
      <c r="L328" s="377">
        <f>VLOOKUP($B328,'1.วาง งบทดลอง 4 แถว'!$E$841:$J$1679,3,0)</f>
        <v>0</v>
      </c>
      <c r="M328" s="378">
        <f>VLOOKUP($B328,'1.วาง งบทดลอง 4 แถว'!$E$841:$J$1679,4,0)</f>
        <v>0</v>
      </c>
      <c r="N328" s="378">
        <f>VLOOKUP($B328,'1.วาง งบทดลอง 4 แถว'!$E$841:$J$1679,5,0)</f>
        <v>0</v>
      </c>
      <c r="O328" s="379">
        <f>VLOOKUP($B328,'1.วาง งบทดลอง 4 แถว'!$E$841:$J$1679,6,0)</f>
        <v>0</v>
      </c>
      <c r="P328" s="380">
        <f t="shared" si="33"/>
        <v>0</v>
      </c>
      <c r="Q328" s="384"/>
      <c r="R328" s="385"/>
      <c r="S328" s="386"/>
      <c r="T328" s="377">
        <f>VLOOKUP($B328,'1.วาง งบทดลอง 4 แถว'!$E$1680:$J$2518,3,0)</f>
        <v>0</v>
      </c>
      <c r="U328" s="378">
        <f>VLOOKUP($B328,'1.วาง งบทดลอง 4 แถว'!$E$1680:$J$2518,4,0)</f>
        <v>0</v>
      </c>
      <c r="V328" s="378">
        <f>VLOOKUP($B328,'1.วาง งบทดลอง 4 แถว'!$E$1680:$J$2518,5,0)</f>
        <v>0</v>
      </c>
      <c r="W328" s="379">
        <f>VLOOKUP($B328,'1.วาง งบทดลอง 4 แถว'!$E$1680:$J$2518,6,0)</f>
        <v>0</v>
      </c>
      <c r="X328" s="380">
        <f t="shared" si="34"/>
        <v>0</v>
      </c>
      <c r="Y328" s="385"/>
      <c r="Z328" s="385"/>
      <c r="AA328" s="385"/>
      <c r="AB328" s="377">
        <f>VLOOKUP($B328,'1.วาง งบทดลอง 4 แถว'!$E$2519:$J$3357,3,0)</f>
        <v>0</v>
      </c>
      <c r="AC328" s="378">
        <f>VLOOKUP($B328,'1.วาง งบทดลอง 4 แถว'!$E$2519:$J$3357,4,0)</f>
        <v>0</v>
      </c>
      <c r="AD328" s="378">
        <f>VLOOKUP($B328,'1.วาง งบทดลอง 4 แถว'!$E$2519:$J$3357,5,0)</f>
        <v>0</v>
      </c>
      <c r="AE328" s="379">
        <f>VLOOKUP($B328,'1.วาง งบทดลอง 4 แถว'!$E$2519:$J$3357,6,0)</f>
        <v>0</v>
      </c>
      <c r="AF328" s="380">
        <f t="shared" si="35"/>
        <v>0</v>
      </c>
      <c r="AG328" s="384"/>
      <c r="AH328" s="385"/>
      <c r="AI328" s="385"/>
      <c r="AJ328" s="377">
        <f>VLOOKUP($B328,'1.วาง งบทดลอง 4 แถว'!$E$3358:$J$4196,3,0)</f>
        <v>0</v>
      </c>
      <c r="AK328" s="378">
        <f>VLOOKUP($B328,'1.วาง งบทดลอง 4 แถว'!$E$3358:$J$4196,4,0)</f>
        <v>700</v>
      </c>
      <c r="AL328" s="378">
        <f>VLOOKUP($B328,'1.วาง งบทดลอง 4 แถว'!$E$3358:$J$4196,5,0)</f>
        <v>0</v>
      </c>
      <c r="AM328" s="379">
        <f>VLOOKUP($B328,'1.วาง งบทดลอง 4 แถว'!$E$3358:$J$4196,6,0)</f>
        <v>5786.5</v>
      </c>
      <c r="AN328" s="380">
        <f t="shared" si="36"/>
        <v>5786.5</v>
      </c>
      <c r="AO328" s="385"/>
      <c r="AP328" s="385"/>
      <c r="AQ328" s="385"/>
      <c r="AR328" s="377">
        <f>VLOOKUP($B328,'1.วาง งบทดลอง 4 แถว'!$E$4197:$J$5035,3,0)</f>
        <v>0</v>
      </c>
      <c r="AS328" s="378">
        <f>VLOOKUP($B328,'1.วาง งบทดลอง 4 แถว'!$E$4197:$J$5035,4,0)</f>
        <v>0</v>
      </c>
      <c r="AT328" s="378">
        <f>VLOOKUP($B328,'1.วาง งบทดลอง 4 แถว'!$E$4197:$J$5035,5,0)</f>
        <v>0</v>
      </c>
      <c r="AU328" s="379">
        <f>VLOOKUP($B328,'1.วาง งบทดลอง 4 แถว'!$E$4197:$J$5035,6,0)</f>
        <v>6692.5</v>
      </c>
      <c r="AV328" s="380">
        <f t="shared" si="37"/>
        <v>6692.5</v>
      </c>
      <c r="AW328" s="384"/>
      <c r="AX328" s="385"/>
      <c r="AY328" s="385"/>
      <c r="AZ328" s="377">
        <f>VLOOKUP($B328,'1.วาง งบทดลอง 4 แถว'!$E$5036:$J$5874,3,0)</f>
        <v>0</v>
      </c>
      <c r="BA328" s="378">
        <f>VLOOKUP($B328,'1.วาง งบทดลอง 4 แถว'!$E$5036:$J$5874,4,0)</f>
        <v>0</v>
      </c>
      <c r="BB328" s="378">
        <f>VLOOKUP($B328,'1.วาง งบทดลอง 4 แถว'!$E$5036:$J$5874,5,0)</f>
        <v>0</v>
      </c>
      <c r="BC328" s="379">
        <f>VLOOKUP($B328,'1.วาง งบทดลอง 4 แถว'!$E$5036:$J$5874,6,0)</f>
        <v>0</v>
      </c>
      <c r="BD328" s="380">
        <f t="shared" si="38"/>
        <v>0</v>
      </c>
      <c r="BE328" s="384"/>
      <c r="BF328" s="385"/>
      <c r="BG328" s="385"/>
      <c r="BH328" s="377">
        <f>VLOOKUP($B328,'1.วาง งบทดลอง 4 แถว'!$E$5875:$J$6713,3,0)</f>
        <v>0</v>
      </c>
      <c r="BI328" s="378">
        <f>VLOOKUP($B328,'1.วาง งบทดลอง 4 แถว'!$E$5875:$J$6713,4,0)</f>
        <v>0</v>
      </c>
      <c r="BJ328" s="378">
        <f>VLOOKUP($B328,'1.วาง งบทดลอง 4 แถว'!$E$5875:$J$6713,5,0)</f>
        <v>0</v>
      </c>
      <c r="BK328" s="379">
        <f>VLOOKUP($B328,'1.วาง งบทดลอง 4 แถว'!$E$5875:$J$6713,6,0)</f>
        <v>30280.5</v>
      </c>
      <c r="BL328" s="380">
        <f t="shared" si="39"/>
        <v>30280.5</v>
      </c>
      <c r="BM328" s="385"/>
      <c r="BN328" s="385"/>
      <c r="BO328" s="386"/>
    </row>
    <row r="329" spans="1:67" ht="19.5" customHeight="1">
      <c r="A329" s="374">
        <v>326</v>
      </c>
      <c r="B329" s="375" t="s">
        <v>706</v>
      </c>
      <c r="C329" s="376" t="s">
        <v>133</v>
      </c>
      <c r="D329" s="377">
        <f>VLOOKUP($B329,'1.วาง งบทดลอง 4 แถว'!$E$2:$J$840,3,0)</f>
        <v>0</v>
      </c>
      <c r="E329" s="378">
        <f>VLOOKUP($B329,'1.วาง งบทดลอง 4 แถว'!$E$2:$J$840,4,0)</f>
        <v>0</v>
      </c>
      <c r="F329" s="378">
        <f>VLOOKUP($B329,'1.วาง งบทดลอง 4 แถว'!$E$2:$J$840,5,0)</f>
        <v>0</v>
      </c>
      <c r="G329" s="379">
        <f>VLOOKUP($B329,'1.วาง งบทดลอง 4 แถว'!$E$2:$J$840,6,0)</f>
        <v>0</v>
      </c>
      <c r="H329" s="380">
        <f t="shared" ref="H329:H392" si="40">G329-F329</f>
        <v>0</v>
      </c>
      <c r="I329" s="384"/>
      <c r="J329" s="385"/>
      <c r="K329" s="385"/>
      <c r="L329" s="377">
        <f>VLOOKUP($B329,'1.วาง งบทดลอง 4 แถว'!$E$841:$J$1679,3,0)</f>
        <v>0</v>
      </c>
      <c r="M329" s="378">
        <f>VLOOKUP($B329,'1.วาง งบทดลอง 4 แถว'!$E$841:$J$1679,4,0)</f>
        <v>0</v>
      </c>
      <c r="N329" s="378">
        <f>VLOOKUP($B329,'1.วาง งบทดลอง 4 แถว'!$E$841:$J$1679,5,0)</f>
        <v>0</v>
      </c>
      <c r="O329" s="379">
        <f>VLOOKUP($B329,'1.วาง งบทดลอง 4 แถว'!$E$841:$J$1679,6,0)</f>
        <v>0</v>
      </c>
      <c r="P329" s="380">
        <f t="shared" ref="P329:P392" si="41">O329-N329</f>
        <v>0</v>
      </c>
      <c r="Q329" s="384"/>
      <c r="R329" s="385"/>
      <c r="S329" s="386"/>
      <c r="T329" s="377">
        <f>VLOOKUP($B329,'1.วาง งบทดลอง 4 แถว'!$E$1680:$J$2518,3,0)</f>
        <v>0</v>
      </c>
      <c r="U329" s="378">
        <f>VLOOKUP($B329,'1.วาง งบทดลอง 4 แถว'!$E$1680:$J$2518,4,0)</f>
        <v>0</v>
      </c>
      <c r="V329" s="378">
        <f>VLOOKUP($B329,'1.วาง งบทดลอง 4 แถว'!$E$1680:$J$2518,5,0)</f>
        <v>0</v>
      </c>
      <c r="W329" s="379">
        <f>VLOOKUP($B329,'1.วาง งบทดลอง 4 แถว'!$E$1680:$J$2518,6,0)</f>
        <v>0</v>
      </c>
      <c r="X329" s="380">
        <f t="shared" ref="X329:X392" si="42">W329-V329</f>
        <v>0</v>
      </c>
      <c r="Y329" s="385"/>
      <c r="Z329" s="385"/>
      <c r="AA329" s="385"/>
      <c r="AB329" s="377">
        <f>VLOOKUP($B329,'1.วาง งบทดลอง 4 แถว'!$E$2519:$J$3357,3,0)</f>
        <v>0</v>
      </c>
      <c r="AC329" s="378">
        <f>VLOOKUP($B329,'1.วาง งบทดลอง 4 แถว'!$E$2519:$J$3357,4,0)</f>
        <v>0</v>
      </c>
      <c r="AD329" s="378">
        <f>VLOOKUP($B329,'1.วาง งบทดลอง 4 แถว'!$E$2519:$J$3357,5,0)</f>
        <v>0</v>
      </c>
      <c r="AE329" s="379">
        <f>VLOOKUP($B329,'1.วาง งบทดลอง 4 แถว'!$E$2519:$J$3357,6,0)</f>
        <v>0</v>
      </c>
      <c r="AF329" s="380">
        <f t="shared" ref="AF329:AF392" si="43">AE329-AD329</f>
        <v>0</v>
      </c>
      <c r="AG329" s="384"/>
      <c r="AH329" s="385"/>
      <c r="AI329" s="385"/>
      <c r="AJ329" s="377">
        <f>VLOOKUP($B329,'1.วาง งบทดลอง 4 แถว'!$E$3358:$J$4196,3,0)</f>
        <v>0</v>
      </c>
      <c r="AK329" s="378">
        <f>VLOOKUP($B329,'1.วาง งบทดลอง 4 แถว'!$E$3358:$J$4196,4,0)</f>
        <v>0</v>
      </c>
      <c r="AL329" s="378">
        <f>VLOOKUP($B329,'1.วาง งบทดลอง 4 แถว'!$E$3358:$J$4196,5,0)</f>
        <v>0</v>
      </c>
      <c r="AM329" s="379">
        <f>VLOOKUP($B329,'1.วาง งบทดลอง 4 แถว'!$E$3358:$J$4196,6,0)</f>
        <v>0</v>
      </c>
      <c r="AN329" s="380">
        <f t="shared" ref="AN329:AN392" si="44">AM329-AL329</f>
        <v>0</v>
      </c>
      <c r="AO329" s="385"/>
      <c r="AP329" s="385"/>
      <c r="AQ329" s="385"/>
      <c r="AR329" s="377">
        <f>VLOOKUP($B329,'1.วาง งบทดลอง 4 แถว'!$E$4197:$J$5035,3,0)</f>
        <v>0</v>
      </c>
      <c r="AS329" s="378">
        <f>VLOOKUP($B329,'1.วาง งบทดลอง 4 แถว'!$E$4197:$J$5035,4,0)</f>
        <v>0</v>
      </c>
      <c r="AT329" s="378">
        <f>VLOOKUP($B329,'1.วาง งบทดลอง 4 แถว'!$E$4197:$J$5035,5,0)</f>
        <v>0</v>
      </c>
      <c r="AU329" s="379">
        <f>VLOOKUP($B329,'1.วาง งบทดลอง 4 แถว'!$E$4197:$J$5035,6,0)</f>
        <v>0</v>
      </c>
      <c r="AV329" s="380">
        <f t="shared" ref="AV329:AV392" si="45">AU329-AT329</f>
        <v>0</v>
      </c>
      <c r="AW329" s="384"/>
      <c r="AX329" s="385"/>
      <c r="AY329" s="385"/>
      <c r="AZ329" s="377">
        <f>VLOOKUP($B329,'1.วาง งบทดลอง 4 แถว'!$E$5036:$J$5874,3,0)</f>
        <v>0</v>
      </c>
      <c r="BA329" s="378">
        <f>VLOOKUP($B329,'1.วาง งบทดลอง 4 แถว'!$E$5036:$J$5874,4,0)</f>
        <v>0</v>
      </c>
      <c r="BB329" s="378">
        <f>VLOOKUP($B329,'1.วาง งบทดลอง 4 แถว'!$E$5036:$J$5874,5,0)</f>
        <v>0</v>
      </c>
      <c r="BC329" s="379">
        <f>VLOOKUP($B329,'1.วาง งบทดลอง 4 แถว'!$E$5036:$J$5874,6,0)</f>
        <v>0</v>
      </c>
      <c r="BD329" s="380">
        <f t="shared" ref="BD329:BD392" si="46">BC329-BB329</f>
        <v>0</v>
      </c>
      <c r="BE329" s="384"/>
      <c r="BF329" s="385"/>
      <c r="BG329" s="385"/>
      <c r="BH329" s="377">
        <f>VLOOKUP($B329,'1.วาง งบทดลอง 4 แถว'!$E$5875:$J$6713,3,0)</f>
        <v>0</v>
      </c>
      <c r="BI329" s="378">
        <f>VLOOKUP($B329,'1.วาง งบทดลอง 4 แถว'!$E$5875:$J$6713,4,0)</f>
        <v>0</v>
      </c>
      <c r="BJ329" s="378">
        <f>VLOOKUP($B329,'1.วาง งบทดลอง 4 แถว'!$E$5875:$J$6713,5,0)</f>
        <v>0</v>
      </c>
      <c r="BK329" s="379">
        <f>VLOOKUP($B329,'1.วาง งบทดลอง 4 แถว'!$E$5875:$J$6713,6,0)</f>
        <v>0</v>
      </c>
      <c r="BL329" s="380">
        <f t="shared" ref="BL329:BL392" si="47">BK329-BJ329</f>
        <v>0</v>
      </c>
      <c r="BM329" s="385"/>
      <c r="BN329" s="385"/>
      <c r="BO329" s="386"/>
    </row>
    <row r="330" spans="1:67" ht="19.5" customHeight="1">
      <c r="A330" s="374">
        <v>327</v>
      </c>
      <c r="B330" s="375" t="s">
        <v>707</v>
      </c>
      <c r="C330" s="376" t="s">
        <v>2224</v>
      </c>
      <c r="D330" s="377">
        <f>VLOOKUP($B330,'1.วาง งบทดลอง 4 แถว'!$E$2:$J$840,3,0)</f>
        <v>15034552.15</v>
      </c>
      <c r="E330" s="378">
        <f>VLOOKUP($B330,'1.วาง งบทดลอง 4 แถว'!$E$2:$J$840,4,0)</f>
        <v>15046304.09</v>
      </c>
      <c r="F330" s="378">
        <f>VLOOKUP($B330,'1.วาง งบทดลอง 4 แถว'!$E$2:$J$840,5,0)</f>
        <v>0</v>
      </c>
      <c r="G330" s="379">
        <f>VLOOKUP($B330,'1.วาง งบทดลอง 4 แถว'!$E$2:$J$840,6,0)</f>
        <v>11751.94</v>
      </c>
      <c r="H330" s="380">
        <f t="shared" si="40"/>
        <v>11751.94</v>
      </c>
      <c r="I330" s="384"/>
      <c r="J330" s="385"/>
      <c r="K330" s="385"/>
      <c r="L330" s="377">
        <f>VLOOKUP($B330,'1.วาง งบทดลอง 4 แถว'!$E$841:$J$1679,3,0)</f>
        <v>0</v>
      </c>
      <c r="M330" s="378">
        <f>VLOOKUP($B330,'1.วาง งบทดลอง 4 แถว'!$E$841:$J$1679,4,0)</f>
        <v>0</v>
      </c>
      <c r="N330" s="378">
        <f>VLOOKUP($B330,'1.วาง งบทดลอง 4 แถว'!$E$841:$J$1679,5,0)</f>
        <v>0</v>
      </c>
      <c r="O330" s="379">
        <f>VLOOKUP($B330,'1.วาง งบทดลอง 4 แถว'!$E$841:$J$1679,6,0)</f>
        <v>0</v>
      </c>
      <c r="P330" s="380">
        <f t="shared" si="41"/>
        <v>0</v>
      </c>
      <c r="Q330" s="384"/>
      <c r="R330" s="385"/>
      <c r="S330" s="386"/>
      <c r="T330" s="377">
        <f>VLOOKUP($B330,'1.วาง งบทดลอง 4 แถว'!$E$1680:$J$2518,3,0)</f>
        <v>0</v>
      </c>
      <c r="U330" s="378">
        <f>VLOOKUP($B330,'1.วาง งบทดลอง 4 แถว'!$E$1680:$J$2518,4,0)</f>
        <v>0</v>
      </c>
      <c r="V330" s="378">
        <f>VLOOKUP($B330,'1.วาง งบทดลอง 4 แถว'!$E$1680:$J$2518,5,0)</f>
        <v>0</v>
      </c>
      <c r="W330" s="379">
        <f>VLOOKUP($B330,'1.วาง งบทดลอง 4 แถว'!$E$1680:$J$2518,6,0)</f>
        <v>0</v>
      </c>
      <c r="X330" s="380">
        <f t="shared" si="42"/>
        <v>0</v>
      </c>
      <c r="Y330" s="385"/>
      <c r="Z330" s="385"/>
      <c r="AA330" s="385"/>
      <c r="AB330" s="377">
        <f>VLOOKUP($B330,'1.วาง งบทดลอง 4 แถว'!$E$2519:$J$3357,3,0)</f>
        <v>0</v>
      </c>
      <c r="AC330" s="378">
        <f>VLOOKUP($B330,'1.วาง งบทดลอง 4 แถว'!$E$2519:$J$3357,4,0)</f>
        <v>0</v>
      </c>
      <c r="AD330" s="378">
        <f>VLOOKUP($B330,'1.วาง งบทดลอง 4 แถว'!$E$2519:$J$3357,5,0)</f>
        <v>0</v>
      </c>
      <c r="AE330" s="379">
        <f>VLOOKUP($B330,'1.วาง งบทดลอง 4 แถว'!$E$2519:$J$3357,6,0)</f>
        <v>0</v>
      </c>
      <c r="AF330" s="380">
        <f t="shared" si="43"/>
        <v>0</v>
      </c>
      <c r="AG330" s="384"/>
      <c r="AH330" s="385"/>
      <c r="AI330" s="385"/>
      <c r="AJ330" s="377">
        <f>VLOOKUP($B330,'1.วาง งบทดลอง 4 แถว'!$E$3358:$J$4196,3,0)</f>
        <v>0</v>
      </c>
      <c r="AK330" s="378">
        <f>VLOOKUP($B330,'1.วาง งบทดลอง 4 แถว'!$E$3358:$J$4196,4,0)</f>
        <v>0</v>
      </c>
      <c r="AL330" s="378">
        <f>VLOOKUP($B330,'1.วาง งบทดลอง 4 แถว'!$E$3358:$J$4196,5,0)</f>
        <v>0</v>
      </c>
      <c r="AM330" s="379">
        <f>VLOOKUP($B330,'1.วาง งบทดลอง 4 แถว'!$E$3358:$J$4196,6,0)</f>
        <v>0</v>
      </c>
      <c r="AN330" s="380">
        <f t="shared" si="44"/>
        <v>0</v>
      </c>
      <c r="AO330" s="385"/>
      <c r="AP330" s="385"/>
      <c r="AQ330" s="385"/>
      <c r="AR330" s="377">
        <f>VLOOKUP($B330,'1.วาง งบทดลอง 4 แถว'!$E$4197:$J$5035,3,0)</f>
        <v>0</v>
      </c>
      <c r="AS330" s="378">
        <f>VLOOKUP($B330,'1.วาง งบทดลอง 4 แถว'!$E$4197:$J$5035,4,0)</f>
        <v>0</v>
      </c>
      <c r="AT330" s="378">
        <f>VLOOKUP($B330,'1.วาง งบทดลอง 4 แถว'!$E$4197:$J$5035,5,0)</f>
        <v>0</v>
      </c>
      <c r="AU330" s="379">
        <f>VLOOKUP($B330,'1.วาง งบทดลอง 4 แถว'!$E$4197:$J$5035,6,0)</f>
        <v>0</v>
      </c>
      <c r="AV330" s="380">
        <f t="shared" si="45"/>
        <v>0</v>
      </c>
      <c r="AW330" s="384"/>
      <c r="AX330" s="385"/>
      <c r="AY330" s="385"/>
      <c r="AZ330" s="377">
        <f>VLOOKUP($B330,'1.วาง งบทดลอง 4 แถว'!$E$5036:$J$5874,3,0)</f>
        <v>0</v>
      </c>
      <c r="BA330" s="378">
        <f>VLOOKUP($B330,'1.วาง งบทดลอง 4 แถว'!$E$5036:$J$5874,4,0)</f>
        <v>0</v>
      </c>
      <c r="BB330" s="378">
        <f>VLOOKUP($B330,'1.วาง งบทดลอง 4 แถว'!$E$5036:$J$5874,5,0)</f>
        <v>0</v>
      </c>
      <c r="BC330" s="379">
        <f>VLOOKUP($B330,'1.วาง งบทดลอง 4 แถว'!$E$5036:$J$5874,6,0)</f>
        <v>0</v>
      </c>
      <c r="BD330" s="380">
        <f t="shared" si="46"/>
        <v>0</v>
      </c>
      <c r="BE330" s="384"/>
      <c r="BF330" s="385"/>
      <c r="BG330" s="385"/>
      <c r="BH330" s="377">
        <f>VLOOKUP($B330,'1.วาง งบทดลอง 4 แถว'!$E$5875:$J$6713,3,0)</f>
        <v>0</v>
      </c>
      <c r="BI330" s="378">
        <f>VLOOKUP($B330,'1.วาง งบทดลอง 4 แถว'!$E$5875:$J$6713,4,0)</f>
        <v>0</v>
      </c>
      <c r="BJ330" s="378">
        <f>VLOOKUP($B330,'1.วาง งบทดลอง 4 แถว'!$E$5875:$J$6713,5,0)</f>
        <v>0</v>
      </c>
      <c r="BK330" s="379">
        <f>VLOOKUP($B330,'1.วาง งบทดลอง 4 แถว'!$E$5875:$J$6713,6,0)</f>
        <v>0</v>
      </c>
      <c r="BL330" s="380">
        <f t="shared" si="47"/>
        <v>0</v>
      </c>
      <c r="BM330" s="385"/>
      <c r="BN330" s="385"/>
      <c r="BO330" s="386"/>
    </row>
    <row r="331" spans="1:67" s="400" customFormat="1" ht="19.5" customHeight="1">
      <c r="A331" s="374">
        <v>328</v>
      </c>
      <c r="B331" s="375" t="s">
        <v>708</v>
      </c>
      <c r="C331" s="376" t="s">
        <v>134</v>
      </c>
      <c r="D331" s="377">
        <f>VLOOKUP($B331,'1.วาง งบทดลอง 4 แถว'!$E$2:$J$840,3,0)</f>
        <v>0</v>
      </c>
      <c r="E331" s="378">
        <f>VLOOKUP($B331,'1.วาง งบทดลอง 4 แถว'!$E$2:$J$840,4,0)</f>
        <v>0</v>
      </c>
      <c r="F331" s="378">
        <f>VLOOKUP($B331,'1.วาง งบทดลอง 4 แถว'!$E$2:$J$840,5,0)</f>
        <v>0</v>
      </c>
      <c r="G331" s="379">
        <f>VLOOKUP($B331,'1.วาง งบทดลอง 4 แถว'!$E$2:$J$840,6,0)</f>
        <v>0</v>
      </c>
      <c r="H331" s="380">
        <f t="shared" si="40"/>
        <v>0</v>
      </c>
      <c r="I331" s="384"/>
      <c r="J331" s="385"/>
      <c r="K331" s="385"/>
      <c r="L331" s="377">
        <f>VLOOKUP($B331,'1.วาง งบทดลอง 4 แถว'!$E$841:$J$1679,3,0)</f>
        <v>0</v>
      </c>
      <c r="M331" s="378">
        <f>VLOOKUP($B331,'1.วาง งบทดลอง 4 แถว'!$E$841:$J$1679,4,0)</f>
        <v>0</v>
      </c>
      <c r="N331" s="378">
        <f>VLOOKUP($B331,'1.วาง งบทดลอง 4 แถว'!$E$841:$J$1679,5,0)</f>
        <v>0</v>
      </c>
      <c r="O331" s="379">
        <f>VLOOKUP($B331,'1.วาง งบทดลอง 4 แถว'!$E$841:$J$1679,6,0)</f>
        <v>0</v>
      </c>
      <c r="P331" s="380">
        <f t="shared" si="41"/>
        <v>0</v>
      </c>
      <c r="Q331" s="384"/>
      <c r="R331" s="385"/>
      <c r="S331" s="386"/>
      <c r="T331" s="377">
        <f>VLOOKUP($B331,'1.วาง งบทดลอง 4 แถว'!$E$1680:$J$2518,3,0)</f>
        <v>0</v>
      </c>
      <c r="U331" s="378">
        <f>VLOOKUP($B331,'1.วาง งบทดลอง 4 แถว'!$E$1680:$J$2518,4,0)</f>
        <v>0</v>
      </c>
      <c r="V331" s="378">
        <f>VLOOKUP($B331,'1.วาง งบทดลอง 4 แถว'!$E$1680:$J$2518,5,0)</f>
        <v>0</v>
      </c>
      <c r="W331" s="379">
        <f>VLOOKUP($B331,'1.วาง งบทดลอง 4 แถว'!$E$1680:$J$2518,6,0)</f>
        <v>0</v>
      </c>
      <c r="X331" s="380">
        <f t="shared" si="42"/>
        <v>0</v>
      </c>
      <c r="Y331" s="385"/>
      <c r="Z331" s="385"/>
      <c r="AA331" s="385"/>
      <c r="AB331" s="377">
        <f>VLOOKUP($B331,'1.วาง งบทดลอง 4 แถว'!$E$2519:$J$3357,3,0)</f>
        <v>0</v>
      </c>
      <c r="AC331" s="378">
        <f>VLOOKUP($B331,'1.วาง งบทดลอง 4 แถว'!$E$2519:$J$3357,4,0)</f>
        <v>0</v>
      </c>
      <c r="AD331" s="378">
        <f>VLOOKUP($B331,'1.วาง งบทดลอง 4 แถว'!$E$2519:$J$3357,5,0)</f>
        <v>0</v>
      </c>
      <c r="AE331" s="379">
        <f>VLOOKUP($B331,'1.วาง งบทดลอง 4 แถว'!$E$2519:$J$3357,6,0)</f>
        <v>0</v>
      </c>
      <c r="AF331" s="380">
        <f t="shared" si="43"/>
        <v>0</v>
      </c>
      <c r="AG331" s="384"/>
      <c r="AH331" s="385"/>
      <c r="AI331" s="385"/>
      <c r="AJ331" s="377">
        <f>VLOOKUP($B331,'1.วาง งบทดลอง 4 แถว'!$E$3358:$J$4196,3,0)</f>
        <v>0</v>
      </c>
      <c r="AK331" s="378">
        <f>VLOOKUP($B331,'1.วาง งบทดลอง 4 แถว'!$E$3358:$J$4196,4,0)</f>
        <v>0</v>
      </c>
      <c r="AL331" s="378">
        <f>VLOOKUP($B331,'1.วาง งบทดลอง 4 แถว'!$E$3358:$J$4196,5,0)</f>
        <v>0</v>
      </c>
      <c r="AM331" s="379">
        <f>VLOOKUP($B331,'1.วาง งบทดลอง 4 แถว'!$E$3358:$J$4196,6,0)</f>
        <v>0</v>
      </c>
      <c r="AN331" s="380">
        <f t="shared" si="44"/>
        <v>0</v>
      </c>
      <c r="AO331" s="385"/>
      <c r="AP331" s="385"/>
      <c r="AQ331" s="385"/>
      <c r="AR331" s="377">
        <f>VLOOKUP($B331,'1.วาง งบทดลอง 4 แถว'!$E$4197:$J$5035,3,0)</f>
        <v>0</v>
      </c>
      <c r="AS331" s="378">
        <f>VLOOKUP($B331,'1.วาง งบทดลอง 4 แถว'!$E$4197:$J$5035,4,0)</f>
        <v>0</v>
      </c>
      <c r="AT331" s="378">
        <f>VLOOKUP($B331,'1.วาง งบทดลอง 4 แถว'!$E$4197:$J$5035,5,0)</f>
        <v>0</v>
      </c>
      <c r="AU331" s="379">
        <f>VLOOKUP($B331,'1.วาง งบทดลอง 4 แถว'!$E$4197:$J$5035,6,0)</f>
        <v>0</v>
      </c>
      <c r="AV331" s="380">
        <f t="shared" si="45"/>
        <v>0</v>
      </c>
      <c r="AW331" s="384"/>
      <c r="AX331" s="385"/>
      <c r="AY331" s="385"/>
      <c r="AZ331" s="377">
        <f>VLOOKUP($B331,'1.วาง งบทดลอง 4 แถว'!$E$5036:$J$5874,3,0)</f>
        <v>0</v>
      </c>
      <c r="BA331" s="378">
        <f>VLOOKUP($B331,'1.วาง งบทดลอง 4 แถว'!$E$5036:$J$5874,4,0)</f>
        <v>0</v>
      </c>
      <c r="BB331" s="378">
        <f>VLOOKUP($B331,'1.วาง งบทดลอง 4 แถว'!$E$5036:$J$5874,5,0)</f>
        <v>0</v>
      </c>
      <c r="BC331" s="379">
        <f>VLOOKUP($B331,'1.วาง งบทดลอง 4 แถว'!$E$5036:$J$5874,6,0)</f>
        <v>0</v>
      </c>
      <c r="BD331" s="380">
        <f t="shared" si="46"/>
        <v>0</v>
      </c>
      <c r="BE331" s="384"/>
      <c r="BF331" s="385"/>
      <c r="BG331" s="385"/>
      <c r="BH331" s="377">
        <f>VLOOKUP($B331,'1.วาง งบทดลอง 4 แถว'!$E$5875:$J$6713,3,0)</f>
        <v>0</v>
      </c>
      <c r="BI331" s="378">
        <f>VLOOKUP($B331,'1.วาง งบทดลอง 4 แถว'!$E$5875:$J$6713,4,0)</f>
        <v>0</v>
      </c>
      <c r="BJ331" s="378">
        <f>VLOOKUP($B331,'1.วาง งบทดลอง 4 แถว'!$E$5875:$J$6713,5,0)</f>
        <v>0</v>
      </c>
      <c r="BK331" s="379">
        <f>VLOOKUP($B331,'1.วาง งบทดลอง 4 แถว'!$E$5875:$J$6713,6,0)</f>
        <v>0</v>
      </c>
      <c r="BL331" s="380">
        <f t="shared" si="47"/>
        <v>0</v>
      </c>
      <c r="BM331" s="385"/>
      <c r="BN331" s="385"/>
      <c r="BO331" s="386"/>
    </row>
    <row r="332" spans="1:67" ht="19.5" customHeight="1">
      <c r="A332" s="374">
        <v>329</v>
      </c>
      <c r="B332" s="375" t="s">
        <v>709</v>
      </c>
      <c r="C332" s="376" t="s">
        <v>135</v>
      </c>
      <c r="D332" s="377">
        <f>VLOOKUP($B332,'1.วาง งบทดลอง 4 แถว'!$E$2:$J$840,3,0)</f>
        <v>262454.27</v>
      </c>
      <c r="E332" s="378">
        <f>VLOOKUP($B332,'1.วาง งบทดลอง 4 แถว'!$E$2:$J$840,4,0)</f>
        <v>262454.27</v>
      </c>
      <c r="F332" s="378">
        <f>VLOOKUP($B332,'1.วาง งบทดลอง 4 แถว'!$E$2:$J$840,5,0)</f>
        <v>0</v>
      </c>
      <c r="G332" s="379">
        <f>VLOOKUP($B332,'1.วาง งบทดลอง 4 แถว'!$E$2:$J$840,6,0)</f>
        <v>0</v>
      </c>
      <c r="H332" s="380">
        <f t="shared" si="40"/>
        <v>0</v>
      </c>
      <c r="I332" s="384"/>
      <c r="J332" s="385"/>
      <c r="K332" s="385"/>
      <c r="L332" s="377">
        <f>VLOOKUP($B332,'1.วาง งบทดลอง 4 แถว'!$E$841:$J$1679,3,0)</f>
        <v>0</v>
      </c>
      <c r="M332" s="378">
        <f>VLOOKUP($B332,'1.วาง งบทดลอง 4 แถว'!$E$841:$J$1679,4,0)</f>
        <v>0</v>
      </c>
      <c r="N332" s="378">
        <f>VLOOKUP($B332,'1.วาง งบทดลอง 4 แถว'!$E$841:$J$1679,5,0)</f>
        <v>0</v>
      </c>
      <c r="O332" s="379">
        <f>VLOOKUP($B332,'1.วาง งบทดลอง 4 แถว'!$E$841:$J$1679,6,0)</f>
        <v>0</v>
      </c>
      <c r="P332" s="380">
        <f t="shared" si="41"/>
        <v>0</v>
      </c>
      <c r="Q332" s="384"/>
      <c r="R332" s="385"/>
      <c r="S332" s="386"/>
      <c r="T332" s="377">
        <f>VLOOKUP($B332,'1.วาง งบทดลอง 4 แถว'!$E$1680:$J$2518,3,0)</f>
        <v>0</v>
      </c>
      <c r="U332" s="378">
        <f>VLOOKUP($B332,'1.วาง งบทดลอง 4 แถว'!$E$1680:$J$2518,4,0)</f>
        <v>0</v>
      </c>
      <c r="V332" s="378">
        <f>VLOOKUP($B332,'1.วาง งบทดลอง 4 แถว'!$E$1680:$J$2518,5,0)</f>
        <v>0</v>
      </c>
      <c r="W332" s="379">
        <f>VLOOKUP($B332,'1.วาง งบทดลอง 4 แถว'!$E$1680:$J$2518,6,0)</f>
        <v>0</v>
      </c>
      <c r="X332" s="380">
        <f t="shared" si="42"/>
        <v>0</v>
      </c>
      <c r="Y332" s="385"/>
      <c r="Z332" s="385"/>
      <c r="AA332" s="385"/>
      <c r="AB332" s="377">
        <f>VLOOKUP($B332,'1.วาง งบทดลอง 4 แถว'!$E$2519:$J$3357,3,0)</f>
        <v>0</v>
      </c>
      <c r="AC332" s="378">
        <f>VLOOKUP($B332,'1.วาง งบทดลอง 4 แถว'!$E$2519:$J$3357,4,0)</f>
        <v>0</v>
      </c>
      <c r="AD332" s="378">
        <f>VLOOKUP($B332,'1.วาง งบทดลอง 4 แถว'!$E$2519:$J$3357,5,0)</f>
        <v>0</v>
      </c>
      <c r="AE332" s="379">
        <f>VLOOKUP($B332,'1.วาง งบทดลอง 4 แถว'!$E$2519:$J$3357,6,0)</f>
        <v>0</v>
      </c>
      <c r="AF332" s="380">
        <f t="shared" si="43"/>
        <v>0</v>
      </c>
      <c r="AG332" s="384"/>
      <c r="AH332" s="385"/>
      <c r="AI332" s="385"/>
      <c r="AJ332" s="377">
        <f>VLOOKUP($B332,'1.วาง งบทดลอง 4 แถว'!$E$3358:$J$4196,3,0)</f>
        <v>0</v>
      </c>
      <c r="AK332" s="378">
        <f>VLOOKUP($B332,'1.วาง งบทดลอง 4 แถว'!$E$3358:$J$4196,4,0)</f>
        <v>0</v>
      </c>
      <c r="AL332" s="378">
        <f>VLOOKUP($B332,'1.วาง งบทดลอง 4 แถว'!$E$3358:$J$4196,5,0)</f>
        <v>0</v>
      </c>
      <c r="AM332" s="379">
        <f>VLOOKUP($B332,'1.วาง งบทดลอง 4 แถว'!$E$3358:$J$4196,6,0)</f>
        <v>0</v>
      </c>
      <c r="AN332" s="380">
        <f t="shared" si="44"/>
        <v>0</v>
      </c>
      <c r="AO332" s="385"/>
      <c r="AP332" s="385"/>
      <c r="AQ332" s="385"/>
      <c r="AR332" s="377">
        <f>VLOOKUP($B332,'1.วาง งบทดลอง 4 แถว'!$E$4197:$J$5035,3,0)</f>
        <v>0</v>
      </c>
      <c r="AS332" s="378">
        <f>VLOOKUP($B332,'1.วาง งบทดลอง 4 แถว'!$E$4197:$J$5035,4,0)</f>
        <v>0</v>
      </c>
      <c r="AT332" s="378">
        <f>VLOOKUP($B332,'1.วาง งบทดลอง 4 แถว'!$E$4197:$J$5035,5,0)</f>
        <v>0</v>
      </c>
      <c r="AU332" s="379">
        <f>VLOOKUP($B332,'1.วาง งบทดลอง 4 แถว'!$E$4197:$J$5035,6,0)</f>
        <v>0</v>
      </c>
      <c r="AV332" s="380">
        <f t="shared" si="45"/>
        <v>0</v>
      </c>
      <c r="AW332" s="384"/>
      <c r="AX332" s="385"/>
      <c r="AY332" s="385"/>
      <c r="AZ332" s="377">
        <f>VLOOKUP($B332,'1.วาง งบทดลอง 4 แถว'!$E$5036:$J$5874,3,0)</f>
        <v>0</v>
      </c>
      <c r="BA332" s="378">
        <f>VLOOKUP($B332,'1.วาง งบทดลอง 4 แถว'!$E$5036:$J$5874,4,0)</f>
        <v>0</v>
      </c>
      <c r="BB332" s="378">
        <f>VLOOKUP($B332,'1.วาง งบทดลอง 4 แถว'!$E$5036:$J$5874,5,0)</f>
        <v>0</v>
      </c>
      <c r="BC332" s="379">
        <f>VLOOKUP($B332,'1.วาง งบทดลอง 4 แถว'!$E$5036:$J$5874,6,0)</f>
        <v>0</v>
      </c>
      <c r="BD332" s="380">
        <f t="shared" si="46"/>
        <v>0</v>
      </c>
      <c r="BE332" s="384"/>
      <c r="BF332" s="385"/>
      <c r="BG332" s="385"/>
      <c r="BH332" s="377">
        <f>VLOOKUP($B332,'1.วาง งบทดลอง 4 แถว'!$E$5875:$J$6713,3,0)</f>
        <v>0</v>
      </c>
      <c r="BI332" s="378">
        <f>VLOOKUP($B332,'1.วาง งบทดลอง 4 แถว'!$E$5875:$J$6713,4,0)</f>
        <v>0</v>
      </c>
      <c r="BJ332" s="378">
        <f>VLOOKUP($B332,'1.วาง งบทดลอง 4 แถว'!$E$5875:$J$6713,5,0)</f>
        <v>0</v>
      </c>
      <c r="BK332" s="379">
        <f>VLOOKUP($B332,'1.วาง งบทดลอง 4 แถว'!$E$5875:$J$6713,6,0)</f>
        <v>0</v>
      </c>
      <c r="BL332" s="380">
        <f t="shared" si="47"/>
        <v>0</v>
      </c>
      <c r="BM332" s="385"/>
      <c r="BN332" s="385"/>
      <c r="BO332" s="386"/>
    </row>
    <row r="333" spans="1:67" ht="19.5" customHeight="1">
      <c r="A333" s="374">
        <v>330</v>
      </c>
      <c r="B333" s="375" t="s">
        <v>710</v>
      </c>
      <c r="C333" s="376" t="s">
        <v>136</v>
      </c>
      <c r="D333" s="377">
        <f>VLOOKUP($B333,'1.วาง งบทดลอง 4 แถว'!$E$2:$J$840,3,0)</f>
        <v>0</v>
      </c>
      <c r="E333" s="378">
        <f>VLOOKUP($B333,'1.วาง งบทดลอง 4 แถว'!$E$2:$J$840,4,0)</f>
        <v>0</v>
      </c>
      <c r="F333" s="378">
        <f>VLOOKUP($B333,'1.วาง งบทดลอง 4 แถว'!$E$2:$J$840,5,0)</f>
        <v>0</v>
      </c>
      <c r="G333" s="379">
        <f>VLOOKUP($B333,'1.วาง งบทดลอง 4 แถว'!$E$2:$J$840,6,0)</f>
        <v>0</v>
      </c>
      <c r="H333" s="380">
        <f t="shared" si="40"/>
        <v>0</v>
      </c>
      <c r="I333" s="384"/>
      <c r="J333" s="385"/>
      <c r="K333" s="385"/>
      <c r="L333" s="377">
        <f>VLOOKUP($B333,'1.วาง งบทดลอง 4 แถว'!$E$841:$J$1679,3,0)</f>
        <v>0</v>
      </c>
      <c r="M333" s="378">
        <f>VLOOKUP($B333,'1.วาง งบทดลอง 4 แถว'!$E$841:$J$1679,4,0)</f>
        <v>0</v>
      </c>
      <c r="N333" s="378">
        <f>VLOOKUP($B333,'1.วาง งบทดลอง 4 แถว'!$E$841:$J$1679,5,0)</f>
        <v>0</v>
      </c>
      <c r="O333" s="379">
        <f>VLOOKUP($B333,'1.วาง งบทดลอง 4 แถว'!$E$841:$J$1679,6,0)</f>
        <v>0</v>
      </c>
      <c r="P333" s="380">
        <f t="shared" si="41"/>
        <v>0</v>
      </c>
      <c r="Q333" s="384"/>
      <c r="R333" s="385"/>
      <c r="S333" s="386"/>
      <c r="T333" s="377">
        <f>VLOOKUP($B333,'1.วาง งบทดลอง 4 แถว'!$E$1680:$J$2518,3,0)</f>
        <v>0</v>
      </c>
      <c r="U333" s="378">
        <f>VLOOKUP($B333,'1.วาง งบทดลอง 4 แถว'!$E$1680:$J$2518,4,0)</f>
        <v>0</v>
      </c>
      <c r="V333" s="378">
        <f>VLOOKUP($B333,'1.วาง งบทดลอง 4 แถว'!$E$1680:$J$2518,5,0)</f>
        <v>0</v>
      </c>
      <c r="W333" s="379">
        <f>VLOOKUP($B333,'1.วาง งบทดลอง 4 แถว'!$E$1680:$J$2518,6,0)</f>
        <v>0</v>
      </c>
      <c r="X333" s="380">
        <f t="shared" si="42"/>
        <v>0</v>
      </c>
      <c r="Y333" s="385"/>
      <c r="Z333" s="385"/>
      <c r="AA333" s="385"/>
      <c r="AB333" s="377">
        <f>VLOOKUP($B333,'1.วาง งบทดลอง 4 แถว'!$E$2519:$J$3357,3,0)</f>
        <v>0</v>
      </c>
      <c r="AC333" s="378">
        <f>VLOOKUP($B333,'1.วาง งบทดลอง 4 แถว'!$E$2519:$J$3357,4,0)</f>
        <v>0</v>
      </c>
      <c r="AD333" s="378">
        <f>VLOOKUP($B333,'1.วาง งบทดลอง 4 แถว'!$E$2519:$J$3357,5,0)</f>
        <v>0</v>
      </c>
      <c r="AE333" s="379">
        <f>VLOOKUP($B333,'1.วาง งบทดลอง 4 แถว'!$E$2519:$J$3357,6,0)</f>
        <v>0</v>
      </c>
      <c r="AF333" s="380">
        <f t="shared" si="43"/>
        <v>0</v>
      </c>
      <c r="AG333" s="384"/>
      <c r="AH333" s="385"/>
      <c r="AI333" s="385"/>
      <c r="AJ333" s="377">
        <f>VLOOKUP($B333,'1.วาง งบทดลอง 4 แถว'!$E$3358:$J$4196,3,0)</f>
        <v>0</v>
      </c>
      <c r="AK333" s="378">
        <f>VLOOKUP($B333,'1.วาง งบทดลอง 4 แถว'!$E$3358:$J$4196,4,0)</f>
        <v>0</v>
      </c>
      <c r="AL333" s="378">
        <f>VLOOKUP($B333,'1.วาง งบทดลอง 4 แถว'!$E$3358:$J$4196,5,0)</f>
        <v>0</v>
      </c>
      <c r="AM333" s="379">
        <f>VLOOKUP($B333,'1.วาง งบทดลอง 4 แถว'!$E$3358:$J$4196,6,0)</f>
        <v>0</v>
      </c>
      <c r="AN333" s="380">
        <f t="shared" si="44"/>
        <v>0</v>
      </c>
      <c r="AO333" s="385"/>
      <c r="AP333" s="385"/>
      <c r="AQ333" s="385"/>
      <c r="AR333" s="377">
        <f>VLOOKUP($B333,'1.วาง งบทดลอง 4 แถว'!$E$4197:$J$5035,3,0)</f>
        <v>0</v>
      </c>
      <c r="AS333" s="378">
        <f>VLOOKUP($B333,'1.วาง งบทดลอง 4 แถว'!$E$4197:$J$5035,4,0)</f>
        <v>0</v>
      </c>
      <c r="AT333" s="378">
        <f>VLOOKUP($B333,'1.วาง งบทดลอง 4 แถว'!$E$4197:$J$5035,5,0)</f>
        <v>0</v>
      </c>
      <c r="AU333" s="379">
        <f>VLOOKUP($B333,'1.วาง งบทดลอง 4 แถว'!$E$4197:$J$5035,6,0)</f>
        <v>0</v>
      </c>
      <c r="AV333" s="380">
        <f t="shared" si="45"/>
        <v>0</v>
      </c>
      <c r="AW333" s="384"/>
      <c r="AX333" s="385"/>
      <c r="AY333" s="385"/>
      <c r="AZ333" s="377">
        <f>VLOOKUP($B333,'1.วาง งบทดลอง 4 แถว'!$E$5036:$J$5874,3,0)</f>
        <v>0</v>
      </c>
      <c r="BA333" s="378">
        <f>VLOOKUP($B333,'1.วาง งบทดลอง 4 แถว'!$E$5036:$J$5874,4,0)</f>
        <v>0</v>
      </c>
      <c r="BB333" s="378">
        <f>VLOOKUP($B333,'1.วาง งบทดลอง 4 แถว'!$E$5036:$J$5874,5,0)</f>
        <v>0</v>
      </c>
      <c r="BC333" s="379">
        <f>VLOOKUP($B333,'1.วาง งบทดลอง 4 แถว'!$E$5036:$J$5874,6,0)</f>
        <v>0</v>
      </c>
      <c r="BD333" s="380">
        <f t="shared" si="46"/>
        <v>0</v>
      </c>
      <c r="BE333" s="384"/>
      <c r="BF333" s="385"/>
      <c r="BG333" s="385"/>
      <c r="BH333" s="377">
        <f>VLOOKUP($B333,'1.วาง งบทดลอง 4 แถว'!$E$5875:$J$6713,3,0)</f>
        <v>0</v>
      </c>
      <c r="BI333" s="378">
        <f>VLOOKUP($B333,'1.วาง งบทดลอง 4 แถว'!$E$5875:$J$6713,4,0)</f>
        <v>0</v>
      </c>
      <c r="BJ333" s="378">
        <f>VLOOKUP($B333,'1.วาง งบทดลอง 4 แถว'!$E$5875:$J$6713,5,0)</f>
        <v>0</v>
      </c>
      <c r="BK333" s="379">
        <f>VLOOKUP($B333,'1.วาง งบทดลอง 4 แถว'!$E$5875:$J$6713,6,0)</f>
        <v>0</v>
      </c>
      <c r="BL333" s="380">
        <f t="shared" si="47"/>
        <v>0</v>
      </c>
      <c r="BM333" s="385"/>
      <c r="BN333" s="385"/>
      <c r="BO333" s="386"/>
    </row>
    <row r="334" spans="1:67" ht="19.5" customHeight="1">
      <c r="A334" s="374">
        <v>331</v>
      </c>
      <c r="B334" s="375" t="s">
        <v>1951</v>
      </c>
      <c r="C334" s="376" t="s">
        <v>1952</v>
      </c>
      <c r="D334" s="377">
        <f>VLOOKUP($B334,'1.วาง งบทดลอง 4 แถว'!$E$2:$J$840,3,0)</f>
        <v>0</v>
      </c>
      <c r="E334" s="378">
        <f>VLOOKUP($B334,'1.วาง งบทดลอง 4 แถว'!$E$2:$J$840,4,0)</f>
        <v>0</v>
      </c>
      <c r="F334" s="378">
        <f>VLOOKUP($B334,'1.วาง งบทดลอง 4 แถว'!$E$2:$J$840,5,0)</f>
        <v>0</v>
      </c>
      <c r="G334" s="379">
        <f>VLOOKUP($B334,'1.วาง งบทดลอง 4 แถว'!$E$2:$J$840,6,0)</f>
        <v>0</v>
      </c>
      <c r="H334" s="380">
        <f t="shared" si="40"/>
        <v>0</v>
      </c>
      <c r="I334" s="384"/>
      <c r="J334" s="385"/>
      <c r="K334" s="385"/>
      <c r="L334" s="377">
        <f>VLOOKUP($B334,'1.วาง งบทดลอง 4 แถว'!$E$841:$J$1679,3,0)</f>
        <v>6540</v>
      </c>
      <c r="M334" s="378">
        <f>VLOOKUP($B334,'1.วาง งบทดลอง 4 แถว'!$E$841:$J$1679,4,0)</f>
        <v>10860</v>
      </c>
      <c r="N334" s="378">
        <f>VLOOKUP($B334,'1.วาง งบทดลอง 4 แถว'!$E$841:$J$1679,5,0)</f>
        <v>0</v>
      </c>
      <c r="O334" s="379">
        <f>VLOOKUP($B334,'1.วาง งบทดลอง 4 แถว'!$E$841:$J$1679,6,0)</f>
        <v>10860</v>
      </c>
      <c r="P334" s="380">
        <f t="shared" si="41"/>
        <v>10860</v>
      </c>
      <c r="Q334" s="384"/>
      <c r="R334" s="385"/>
      <c r="S334" s="386"/>
      <c r="T334" s="377">
        <f>VLOOKUP($B334,'1.วาง งบทดลอง 4 แถว'!$E$1680:$J$2518,3,0)</f>
        <v>0</v>
      </c>
      <c r="U334" s="378">
        <f>VLOOKUP($B334,'1.วาง งบทดลอง 4 แถว'!$E$1680:$J$2518,4,0)</f>
        <v>0</v>
      </c>
      <c r="V334" s="378">
        <f>VLOOKUP($B334,'1.วาง งบทดลอง 4 แถว'!$E$1680:$J$2518,5,0)</f>
        <v>0</v>
      </c>
      <c r="W334" s="379">
        <f>VLOOKUP($B334,'1.วาง งบทดลอง 4 แถว'!$E$1680:$J$2518,6,0)</f>
        <v>0</v>
      </c>
      <c r="X334" s="380">
        <f t="shared" si="42"/>
        <v>0</v>
      </c>
      <c r="Y334" s="385"/>
      <c r="Z334" s="385"/>
      <c r="AA334" s="385"/>
      <c r="AB334" s="377">
        <f>VLOOKUP($B334,'1.วาง งบทดลอง 4 แถว'!$E$2519:$J$3357,3,0)</f>
        <v>0</v>
      </c>
      <c r="AC334" s="378">
        <f>VLOOKUP($B334,'1.วาง งบทดลอง 4 แถว'!$E$2519:$J$3357,4,0)</f>
        <v>0</v>
      </c>
      <c r="AD334" s="378">
        <f>VLOOKUP($B334,'1.วาง งบทดลอง 4 แถว'!$E$2519:$J$3357,5,0)</f>
        <v>0</v>
      </c>
      <c r="AE334" s="379">
        <f>VLOOKUP($B334,'1.วาง งบทดลอง 4 แถว'!$E$2519:$J$3357,6,0)</f>
        <v>0</v>
      </c>
      <c r="AF334" s="380">
        <f t="shared" si="43"/>
        <v>0</v>
      </c>
      <c r="AG334" s="384"/>
      <c r="AH334" s="385"/>
      <c r="AI334" s="385"/>
      <c r="AJ334" s="377">
        <f>VLOOKUP($B334,'1.วาง งบทดลอง 4 แถว'!$E$3358:$J$4196,3,0)</f>
        <v>0</v>
      </c>
      <c r="AK334" s="378">
        <f>VLOOKUP($B334,'1.วาง งบทดลอง 4 แถว'!$E$3358:$J$4196,4,0)</f>
        <v>0</v>
      </c>
      <c r="AL334" s="378">
        <f>VLOOKUP($B334,'1.วาง งบทดลอง 4 แถว'!$E$3358:$J$4196,5,0)</f>
        <v>0</v>
      </c>
      <c r="AM334" s="379">
        <f>VLOOKUP($B334,'1.วาง งบทดลอง 4 แถว'!$E$3358:$J$4196,6,0)</f>
        <v>0</v>
      </c>
      <c r="AN334" s="380">
        <f t="shared" si="44"/>
        <v>0</v>
      </c>
      <c r="AO334" s="385"/>
      <c r="AP334" s="385"/>
      <c r="AQ334" s="385"/>
      <c r="AR334" s="377">
        <f>VLOOKUP($B334,'1.วาง งบทดลอง 4 แถว'!$E$4197:$J$5035,3,0)</f>
        <v>0</v>
      </c>
      <c r="AS334" s="378">
        <f>VLOOKUP($B334,'1.วาง งบทดลอง 4 แถว'!$E$4197:$J$5035,4,0)</f>
        <v>0</v>
      </c>
      <c r="AT334" s="378">
        <f>VLOOKUP($B334,'1.วาง งบทดลอง 4 แถว'!$E$4197:$J$5035,5,0)</f>
        <v>0</v>
      </c>
      <c r="AU334" s="379">
        <f>VLOOKUP($B334,'1.วาง งบทดลอง 4 แถว'!$E$4197:$J$5035,6,0)</f>
        <v>0</v>
      </c>
      <c r="AV334" s="380">
        <f t="shared" si="45"/>
        <v>0</v>
      </c>
      <c r="AW334" s="384"/>
      <c r="AX334" s="385"/>
      <c r="AY334" s="385"/>
      <c r="AZ334" s="377">
        <f>VLOOKUP($B334,'1.วาง งบทดลอง 4 แถว'!$E$5036:$J$5874,3,0)</f>
        <v>0</v>
      </c>
      <c r="BA334" s="378">
        <f>VLOOKUP($B334,'1.วาง งบทดลอง 4 แถว'!$E$5036:$J$5874,4,0)</f>
        <v>0</v>
      </c>
      <c r="BB334" s="378">
        <f>VLOOKUP($B334,'1.วาง งบทดลอง 4 แถว'!$E$5036:$J$5874,5,0)</f>
        <v>0</v>
      </c>
      <c r="BC334" s="379">
        <f>VLOOKUP($B334,'1.วาง งบทดลอง 4 แถว'!$E$5036:$J$5874,6,0)</f>
        <v>0</v>
      </c>
      <c r="BD334" s="380">
        <f t="shared" si="46"/>
        <v>0</v>
      </c>
      <c r="BE334" s="384"/>
      <c r="BF334" s="385"/>
      <c r="BG334" s="385"/>
      <c r="BH334" s="377">
        <f>VLOOKUP($B334,'1.วาง งบทดลอง 4 แถว'!$E$5875:$J$6713,3,0)</f>
        <v>0</v>
      </c>
      <c r="BI334" s="378">
        <f>VLOOKUP($B334,'1.วาง งบทดลอง 4 แถว'!$E$5875:$J$6713,4,0)</f>
        <v>0</v>
      </c>
      <c r="BJ334" s="378">
        <f>VLOOKUP($B334,'1.วาง งบทดลอง 4 แถว'!$E$5875:$J$6713,5,0)</f>
        <v>0</v>
      </c>
      <c r="BK334" s="379">
        <f>VLOOKUP($B334,'1.วาง งบทดลอง 4 แถว'!$E$5875:$J$6713,6,0)</f>
        <v>120000</v>
      </c>
      <c r="BL334" s="380">
        <f t="shared" si="47"/>
        <v>120000</v>
      </c>
      <c r="BM334" s="385"/>
      <c r="BN334" s="385"/>
      <c r="BO334" s="386"/>
    </row>
    <row r="335" spans="1:67" ht="19.5" customHeight="1">
      <c r="A335" s="374">
        <v>332</v>
      </c>
      <c r="B335" s="375" t="s">
        <v>1953</v>
      </c>
      <c r="C335" s="376" t="s">
        <v>138</v>
      </c>
      <c r="D335" s="377">
        <f>VLOOKUP($B335,'1.วาง งบทดลอง 4 แถว'!$E$2:$J$840,3,0)</f>
        <v>0</v>
      </c>
      <c r="E335" s="378">
        <f>VLOOKUP($B335,'1.วาง งบทดลอง 4 แถว'!$E$2:$J$840,4,0)</f>
        <v>0</v>
      </c>
      <c r="F335" s="378">
        <f>VLOOKUP($B335,'1.วาง งบทดลอง 4 แถว'!$E$2:$J$840,5,0)</f>
        <v>0</v>
      </c>
      <c r="G335" s="379">
        <f>VLOOKUP($B335,'1.วาง งบทดลอง 4 แถว'!$E$2:$J$840,6,0)</f>
        <v>0</v>
      </c>
      <c r="H335" s="380">
        <f t="shared" si="40"/>
        <v>0</v>
      </c>
      <c r="I335" s="384"/>
      <c r="J335" s="385"/>
      <c r="K335" s="385"/>
      <c r="L335" s="377">
        <f>VLOOKUP($B335,'1.วาง งบทดลอง 4 แถว'!$E$841:$J$1679,3,0)</f>
        <v>0</v>
      </c>
      <c r="M335" s="378">
        <f>VLOOKUP($B335,'1.วาง งบทดลอง 4 แถว'!$E$841:$J$1679,4,0)</f>
        <v>0</v>
      </c>
      <c r="N335" s="378">
        <f>VLOOKUP($B335,'1.วาง งบทดลอง 4 แถว'!$E$841:$J$1679,5,0)</f>
        <v>0</v>
      </c>
      <c r="O335" s="379">
        <f>VLOOKUP($B335,'1.วาง งบทดลอง 4 แถว'!$E$841:$J$1679,6,0)</f>
        <v>0</v>
      </c>
      <c r="P335" s="380">
        <f t="shared" si="41"/>
        <v>0</v>
      </c>
      <c r="Q335" s="384"/>
      <c r="R335" s="385"/>
      <c r="S335" s="386"/>
      <c r="T335" s="377">
        <f>VLOOKUP($B335,'1.วาง งบทดลอง 4 แถว'!$E$1680:$J$2518,3,0)</f>
        <v>300400</v>
      </c>
      <c r="U335" s="378">
        <f>VLOOKUP($B335,'1.วาง งบทดลอง 4 แถว'!$E$1680:$J$2518,4,0)</f>
        <v>24700</v>
      </c>
      <c r="V335" s="378">
        <f>VLOOKUP($B335,'1.วาง งบทดลอง 4 แถว'!$E$1680:$J$2518,5,0)</f>
        <v>0</v>
      </c>
      <c r="W335" s="379">
        <f>VLOOKUP($B335,'1.วาง งบทดลอง 4 แถว'!$E$1680:$J$2518,6,0)</f>
        <v>24700</v>
      </c>
      <c r="X335" s="380">
        <f t="shared" si="42"/>
        <v>24700</v>
      </c>
      <c r="Y335" s="385"/>
      <c r="Z335" s="385"/>
      <c r="AA335" s="385"/>
      <c r="AB335" s="377">
        <f>VLOOKUP($B335,'1.วาง งบทดลอง 4 แถว'!$E$2519:$J$3357,3,0)</f>
        <v>0</v>
      </c>
      <c r="AC335" s="378">
        <f>VLOOKUP($B335,'1.วาง งบทดลอง 4 แถว'!$E$2519:$J$3357,4,0)</f>
        <v>0</v>
      </c>
      <c r="AD335" s="378">
        <f>VLOOKUP($B335,'1.วาง งบทดลอง 4 แถว'!$E$2519:$J$3357,5,0)</f>
        <v>0</v>
      </c>
      <c r="AE335" s="379">
        <f>VLOOKUP($B335,'1.วาง งบทดลอง 4 แถว'!$E$2519:$J$3357,6,0)</f>
        <v>0</v>
      </c>
      <c r="AF335" s="380">
        <f t="shared" si="43"/>
        <v>0</v>
      </c>
      <c r="AG335" s="384"/>
      <c r="AH335" s="385"/>
      <c r="AI335" s="385"/>
      <c r="AJ335" s="377">
        <f>VLOOKUP($B335,'1.วาง งบทดลอง 4 แถว'!$E$3358:$J$4196,3,0)</f>
        <v>0</v>
      </c>
      <c r="AK335" s="378">
        <f>VLOOKUP($B335,'1.วาง งบทดลอง 4 แถว'!$E$3358:$J$4196,4,0)</f>
        <v>0</v>
      </c>
      <c r="AL335" s="378">
        <f>VLOOKUP($B335,'1.วาง งบทดลอง 4 แถว'!$E$3358:$J$4196,5,0)</f>
        <v>0</v>
      </c>
      <c r="AM335" s="379">
        <f>VLOOKUP($B335,'1.วาง งบทดลอง 4 แถว'!$E$3358:$J$4196,6,0)</f>
        <v>0</v>
      </c>
      <c r="AN335" s="380">
        <f t="shared" si="44"/>
        <v>0</v>
      </c>
      <c r="AO335" s="385"/>
      <c r="AP335" s="385"/>
      <c r="AQ335" s="385"/>
      <c r="AR335" s="377">
        <f>VLOOKUP($B335,'1.วาง งบทดลอง 4 แถว'!$E$4197:$J$5035,3,0)</f>
        <v>0</v>
      </c>
      <c r="AS335" s="378">
        <f>VLOOKUP($B335,'1.วาง งบทดลอง 4 แถว'!$E$4197:$J$5035,4,0)</f>
        <v>0</v>
      </c>
      <c r="AT335" s="378">
        <f>VLOOKUP($B335,'1.วาง งบทดลอง 4 แถว'!$E$4197:$J$5035,5,0)</f>
        <v>0</v>
      </c>
      <c r="AU335" s="379">
        <f>VLOOKUP($B335,'1.วาง งบทดลอง 4 แถว'!$E$4197:$J$5035,6,0)</f>
        <v>0</v>
      </c>
      <c r="AV335" s="380">
        <f t="shared" si="45"/>
        <v>0</v>
      </c>
      <c r="AW335" s="384"/>
      <c r="AX335" s="385"/>
      <c r="AY335" s="385"/>
      <c r="AZ335" s="377">
        <f>VLOOKUP($B335,'1.วาง งบทดลอง 4 แถว'!$E$5036:$J$5874,3,0)</f>
        <v>0</v>
      </c>
      <c r="BA335" s="378">
        <f>VLOOKUP($B335,'1.วาง งบทดลอง 4 แถว'!$E$5036:$J$5874,4,0)</f>
        <v>0</v>
      </c>
      <c r="BB335" s="378">
        <f>VLOOKUP($B335,'1.วาง งบทดลอง 4 แถว'!$E$5036:$J$5874,5,0)</f>
        <v>0</v>
      </c>
      <c r="BC335" s="379">
        <f>VLOOKUP($B335,'1.วาง งบทดลอง 4 แถว'!$E$5036:$J$5874,6,0)</f>
        <v>0</v>
      </c>
      <c r="BD335" s="380">
        <f t="shared" si="46"/>
        <v>0</v>
      </c>
      <c r="BE335" s="384"/>
      <c r="BF335" s="385"/>
      <c r="BG335" s="385"/>
      <c r="BH335" s="377">
        <f>VLOOKUP($B335,'1.วาง งบทดลอง 4 แถว'!$E$5875:$J$6713,3,0)</f>
        <v>0</v>
      </c>
      <c r="BI335" s="378">
        <f>VLOOKUP($B335,'1.วาง งบทดลอง 4 แถว'!$E$5875:$J$6713,4,0)</f>
        <v>0</v>
      </c>
      <c r="BJ335" s="378">
        <f>VLOOKUP($B335,'1.วาง งบทดลอง 4 แถว'!$E$5875:$J$6713,5,0)</f>
        <v>0</v>
      </c>
      <c r="BK335" s="379">
        <f>VLOOKUP($B335,'1.วาง งบทดลอง 4 แถว'!$E$5875:$J$6713,6,0)</f>
        <v>0</v>
      </c>
      <c r="BL335" s="380">
        <f t="shared" si="47"/>
        <v>0</v>
      </c>
      <c r="BM335" s="385"/>
      <c r="BN335" s="385"/>
      <c r="BO335" s="386"/>
    </row>
    <row r="336" spans="1:67" ht="19.5" customHeight="1">
      <c r="A336" s="374">
        <v>333</v>
      </c>
      <c r="B336" s="375" t="s">
        <v>1954</v>
      </c>
      <c r="C336" s="376" t="s">
        <v>139</v>
      </c>
      <c r="D336" s="377">
        <f>VLOOKUP($B336,'1.วาง งบทดลอง 4 แถว'!$E$2:$J$840,3,0)</f>
        <v>0</v>
      </c>
      <c r="E336" s="378">
        <f>VLOOKUP($B336,'1.วาง งบทดลอง 4 แถว'!$E$2:$J$840,4,0)</f>
        <v>0</v>
      </c>
      <c r="F336" s="378">
        <f>VLOOKUP($B336,'1.วาง งบทดลอง 4 แถว'!$E$2:$J$840,5,0)</f>
        <v>0</v>
      </c>
      <c r="G336" s="379">
        <f>VLOOKUP($B336,'1.วาง งบทดลอง 4 แถว'!$E$2:$J$840,6,0)</f>
        <v>0</v>
      </c>
      <c r="H336" s="380">
        <f t="shared" si="40"/>
        <v>0</v>
      </c>
      <c r="I336" s="384"/>
      <c r="J336" s="385"/>
      <c r="K336" s="385"/>
      <c r="L336" s="377">
        <f>VLOOKUP($B336,'1.วาง งบทดลอง 4 แถว'!$E$841:$J$1679,3,0)</f>
        <v>0</v>
      </c>
      <c r="M336" s="378">
        <f>VLOOKUP($B336,'1.วาง งบทดลอง 4 แถว'!$E$841:$J$1679,4,0)</f>
        <v>0</v>
      </c>
      <c r="N336" s="378">
        <f>VLOOKUP($B336,'1.วาง งบทดลอง 4 แถว'!$E$841:$J$1679,5,0)</f>
        <v>0</v>
      </c>
      <c r="O336" s="379">
        <f>VLOOKUP($B336,'1.วาง งบทดลอง 4 แถว'!$E$841:$J$1679,6,0)</f>
        <v>0</v>
      </c>
      <c r="P336" s="380">
        <f t="shared" si="41"/>
        <v>0</v>
      </c>
      <c r="Q336" s="384"/>
      <c r="R336" s="385"/>
      <c r="S336" s="386"/>
      <c r="T336" s="377">
        <f>VLOOKUP($B336,'1.วาง งบทดลอง 4 แถว'!$E$1680:$J$2518,3,0)</f>
        <v>25200</v>
      </c>
      <c r="U336" s="378">
        <f>VLOOKUP($B336,'1.วาง งบทดลอง 4 แถว'!$E$1680:$J$2518,4,0)</f>
        <v>294950</v>
      </c>
      <c r="V336" s="378">
        <f>VLOOKUP($B336,'1.วาง งบทดลอง 4 แถว'!$E$1680:$J$2518,5,0)</f>
        <v>0</v>
      </c>
      <c r="W336" s="379">
        <f>VLOOKUP($B336,'1.วาง งบทดลอง 4 แถว'!$E$1680:$J$2518,6,0)</f>
        <v>294950</v>
      </c>
      <c r="X336" s="380">
        <f t="shared" si="42"/>
        <v>294950</v>
      </c>
      <c r="Y336" s="385"/>
      <c r="Z336" s="385"/>
      <c r="AA336" s="385"/>
      <c r="AB336" s="377">
        <f>VLOOKUP($B336,'1.วาง งบทดลอง 4 แถว'!$E$2519:$J$3357,3,0)</f>
        <v>0</v>
      </c>
      <c r="AC336" s="378">
        <f>VLOOKUP($B336,'1.วาง งบทดลอง 4 แถว'!$E$2519:$J$3357,4,0)</f>
        <v>0</v>
      </c>
      <c r="AD336" s="378">
        <f>VLOOKUP($B336,'1.วาง งบทดลอง 4 แถว'!$E$2519:$J$3357,5,0)</f>
        <v>0</v>
      </c>
      <c r="AE336" s="379">
        <f>VLOOKUP($B336,'1.วาง งบทดลอง 4 แถว'!$E$2519:$J$3357,6,0)</f>
        <v>0</v>
      </c>
      <c r="AF336" s="380">
        <f t="shared" si="43"/>
        <v>0</v>
      </c>
      <c r="AG336" s="384"/>
      <c r="AH336" s="385"/>
      <c r="AI336" s="385"/>
      <c r="AJ336" s="377">
        <f>VLOOKUP($B336,'1.วาง งบทดลอง 4 แถว'!$E$3358:$J$4196,3,0)</f>
        <v>0</v>
      </c>
      <c r="AK336" s="378">
        <f>VLOOKUP($B336,'1.วาง งบทดลอง 4 แถว'!$E$3358:$J$4196,4,0)</f>
        <v>0</v>
      </c>
      <c r="AL336" s="378">
        <f>VLOOKUP($B336,'1.วาง งบทดลอง 4 แถว'!$E$3358:$J$4196,5,0)</f>
        <v>0</v>
      </c>
      <c r="AM336" s="379">
        <f>VLOOKUP($B336,'1.วาง งบทดลอง 4 แถว'!$E$3358:$J$4196,6,0)</f>
        <v>0</v>
      </c>
      <c r="AN336" s="380">
        <f t="shared" si="44"/>
        <v>0</v>
      </c>
      <c r="AO336" s="385"/>
      <c r="AP336" s="385"/>
      <c r="AQ336" s="385"/>
      <c r="AR336" s="377">
        <f>VLOOKUP($B336,'1.วาง งบทดลอง 4 แถว'!$E$4197:$J$5035,3,0)</f>
        <v>0</v>
      </c>
      <c r="AS336" s="378">
        <f>VLOOKUP($B336,'1.วาง งบทดลอง 4 แถว'!$E$4197:$J$5035,4,0)</f>
        <v>0</v>
      </c>
      <c r="AT336" s="378">
        <f>VLOOKUP($B336,'1.วาง งบทดลอง 4 แถว'!$E$4197:$J$5035,5,0)</f>
        <v>0</v>
      </c>
      <c r="AU336" s="379">
        <f>VLOOKUP($B336,'1.วาง งบทดลอง 4 แถว'!$E$4197:$J$5035,6,0)</f>
        <v>0</v>
      </c>
      <c r="AV336" s="380">
        <f t="shared" si="45"/>
        <v>0</v>
      </c>
      <c r="AW336" s="384"/>
      <c r="AX336" s="385"/>
      <c r="AY336" s="385"/>
      <c r="AZ336" s="377">
        <f>VLOOKUP($B336,'1.วาง งบทดลอง 4 แถว'!$E$5036:$J$5874,3,0)</f>
        <v>0</v>
      </c>
      <c r="BA336" s="378">
        <f>VLOOKUP($B336,'1.วาง งบทดลอง 4 แถว'!$E$5036:$J$5874,4,0)</f>
        <v>0</v>
      </c>
      <c r="BB336" s="378">
        <f>VLOOKUP($B336,'1.วาง งบทดลอง 4 แถว'!$E$5036:$J$5874,5,0)</f>
        <v>0</v>
      </c>
      <c r="BC336" s="379">
        <f>VLOOKUP($B336,'1.วาง งบทดลอง 4 แถว'!$E$5036:$J$5874,6,0)</f>
        <v>0</v>
      </c>
      <c r="BD336" s="380">
        <f t="shared" si="46"/>
        <v>0</v>
      </c>
      <c r="BE336" s="384"/>
      <c r="BF336" s="385"/>
      <c r="BG336" s="385"/>
      <c r="BH336" s="377">
        <f>VLOOKUP($B336,'1.วาง งบทดลอง 4 แถว'!$E$5875:$J$6713,3,0)</f>
        <v>0</v>
      </c>
      <c r="BI336" s="378">
        <f>VLOOKUP($B336,'1.วาง งบทดลอง 4 แถว'!$E$5875:$J$6713,4,0)</f>
        <v>0</v>
      </c>
      <c r="BJ336" s="378">
        <f>VLOOKUP($B336,'1.วาง งบทดลอง 4 แถว'!$E$5875:$J$6713,5,0)</f>
        <v>0</v>
      </c>
      <c r="BK336" s="379">
        <f>VLOOKUP($B336,'1.วาง งบทดลอง 4 แถว'!$E$5875:$J$6713,6,0)</f>
        <v>0</v>
      </c>
      <c r="BL336" s="380">
        <f t="shared" si="47"/>
        <v>0</v>
      </c>
      <c r="BM336" s="385"/>
      <c r="BN336" s="385"/>
      <c r="BO336" s="386"/>
    </row>
    <row r="337" spans="1:67" ht="19.5" customHeight="1">
      <c r="A337" s="374">
        <v>334</v>
      </c>
      <c r="B337" s="375" t="s">
        <v>1955</v>
      </c>
      <c r="C337" s="376" t="s">
        <v>140</v>
      </c>
      <c r="D337" s="377">
        <f>VLOOKUP($B337,'1.วาง งบทดลอง 4 แถว'!$E$2:$J$840,3,0)</f>
        <v>0</v>
      </c>
      <c r="E337" s="378">
        <f>VLOOKUP($B337,'1.วาง งบทดลอง 4 แถว'!$E$2:$J$840,4,0)</f>
        <v>0</v>
      </c>
      <c r="F337" s="378">
        <f>VLOOKUP($B337,'1.วาง งบทดลอง 4 แถว'!$E$2:$J$840,5,0)</f>
        <v>0</v>
      </c>
      <c r="G337" s="379">
        <f>VLOOKUP($B337,'1.วาง งบทดลอง 4 แถว'!$E$2:$J$840,6,0)</f>
        <v>0</v>
      </c>
      <c r="H337" s="380">
        <f t="shared" si="40"/>
        <v>0</v>
      </c>
      <c r="I337" s="384"/>
      <c r="J337" s="385"/>
      <c r="K337" s="385"/>
      <c r="L337" s="377">
        <f>VLOOKUP($B337,'1.วาง งบทดลอง 4 แถว'!$E$841:$J$1679,3,0)</f>
        <v>0</v>
      </c>
      <c r="M337" s="378">
        <f>VLOOKUP($B337,'1.วาง งบทดลอง 4 แถว'!$E$841:$J$1679,4,0)</f>
        <v>0</v>
      </c>
      <c r="N337" s="378">
        <f>VLOOKUP($B337,'1.วาง งบทดลอง 4 แถว'!$E$841:$J$1679,5,0)</f>
        <v>0</v>
      </c>
      <c r="O337" s="379">
        <f>VLOOKUP($B337,'1.วาง งบทดลอง 4 แถว'!$E$841:$J$1679,6,0)</f>
        <v>0</v>
      </c>
      <c r="P337" s="380">
        <f t="shared" si="41"/>
        <v>0</v>
      </c>
      <c r="Q337" s="384"/>
      <c r="R337" s="385"/>
      <c r="S337" s="386"/>
      <c r="T337" s="377">
        <f>VLOOKUP($B337,'1.วาง งบทดลอง 4 แถว'!$E$1680:$J$2518,3,0)</f>
        <v>0</v>
      </c>
      <c r="U337" s="378">
        <f>VLOOKUP($B337,'1.วาง งบทดลอง 4 แถว'!$E$1680:$J$2518,4,0)</f>
        <v>0</v>
      </c>
      <c r="V337" s="378">
        <f>VLOOKUP($B337,'1.วาง งบทดลอง 4 แถว'!$E$1680:$J$2518,5,0)</f>
        <v>0</v>
      </c>
      <c r="W337" s="379">
        <f>VLOOKUP($B337,'1.วาง งบทดลอง 4 แถว'!$E$1680:$J$2518,6,0)</f>
        <v>0</v>
      </c>
      <c r="X337" s="380">
        <f t="shared" si="42"/>
        <v>0</v>
      </c>
      <c r="Y337" s="385"/>
      <c r="Z337" s="385"/>
      <c r="AA337" s="385"/>
      <c r="AB337" s="377">
        <f>VLOOKUP($B337,'1.วาง งบทดลอง 4 แถว'!$E$2519:$J$3357,3,0)</f>
        <v>0</v>
      </c>
      <c r="AC337" s="378">
        <f>VLOOKUP($B337,'1.วาง งบทดลอง 4 แถว'!$E$2519:$J$3357,4,0)</f>
        <v>0</v>
      </c>
      <c r="AD337" s="378">
        <f>VLOOKUP($B337,'1.วาง งบทดลอง 4 แถว'!$E$2519:$J$3357,5,0)</f>
        <v>0</v>
      </c>
      <c r="AE337" s="379">
        <f>VLOOKUP($B337,'1.วาง งบทดลอง 4 แถว'!$E$2519:$J$3357,6,0)</f>
        <v>0</v>
      </c>
      <c r="AF337" s="380">
        <f t="shared" si="43"/>
        <v>0</v>
      </c>
      <c r="AG337" s="384"/>
      <c r="AH337" s="385"/>
      <c r="AI337" s="385"/>
      <c r="AJ337" s="377">
        <f>VLOOKUP($B337,'1.วาง งบทดลอง 4 แถว'!$E$3358:$J$4196,3,0)</f>
        <v>0</v>
      </c>
      <c r="AK337" s="378">
        <f>VLOOKUP($B337,'1.วาง งบทดลอง 4 แถว'!$E$3358:$J$4196,4,0)</f>
        <v>0</v>
      </c>
      <c r="AL337" s="378">
        <f>VLOOKUP($B337,'1.วาง งบทดลอง 4 แถว'!$E$3358:$J$4196,5,0)</f>
        <v>0</v>
      </c>
      <c r="AM337" s="379">
        <f>VLOOKUP($B337,'1.วาง งบทดลอง 4 แถว'!$E$3358:$J$4196,6,0)</f>
        <v>0</v>
      </c>
      <c r="AN337" s="380">
        <f t="shared" si="44"/>
        <v>0</v>
      </c>
      <c r="AO337" s="385"/>
      <c r="AP337" s="385"/>
      <c r="AQ337" s="385"/>
      <c r="AR337" s="377">
        <f>VLOOKUP($B337,'1.วาง งบทดลอง 4 แถว'!$E$4197:$J$5035,3,0)</f>
        <v>0</v>
      </c>
      <c r="AS337" s="378">
        <f>VLOOKUP($B337,'1.วาง งบทดลอง 4 แถว'!$E$4197:$J$5035,4,0)</f>
        <v>0</v>
      </c>
      <c r="AT337" s="378">
        <f>VLOOKUP($B337,'1.วาง งบทดลอง 4 แถว'!$E$4197:$J$5035,5,0)</f>
        <v>0</v>
      </c>
      <c r="AU337" s="379">
        <f>VLOOKUP($B337,'1.วาง งบทดลอง 4 แถว'!$E$4197:$J$5035,6,0)</f>
        <v>0</v>
      </c>
      <c r="AV337" s="380">
        <f t="shared" si="45"/>
        <v>0</v>
      </c>
      <c r="AW337" s="384"/>
      <c r="AX337" s="385"/>
      <c r="AY337" s="385"/>
      <c r="AZ337" s="377">
        <f>VLOOKUP($B337,'1.วาง งบทดลอง 4 แถว'!$E$5036:$J$5874,3,0)</f>
        <v>0</v>
      </c>
      <c r="BA337" s="378">
        <f>VLOOKUP($B337,'1.วาง งบทดลอง 4 แถว'!$E$5036:$J$5874,4,0)</f>
        <v>0</v>
      </c>
      <c r="BB337" s="378">
        <f>VLOOKUP($B337,'1.วาง งบทดลอง 4 แถว'!$E$5036:$J$5874,5,0)</f>
        <v>0</v>
      </c>
      <c r="BC337" s="379">
        <f>VLOOKUP($B337,'1.วาง งบทดลอง 4 แถว'!$E$5036:$J$5874,6,0)</f>
        <v>0</v>
      </c>
      <c r="BD337" s="380">
        <f t="shared" si="46"/>
        <v>0</v>
      </c>
      <c r="BE337" s="384"/>
      <c r="BF337" s="385"/>
      <c r="BG337" s="385"/>
      <c r="BH337" s="377">
        <f>VLOOKUP($B337,'1.วาง งบทดลอง 4 แถว'!$E$5875:$J$6713,3,0)</f>
        <v>0</v>
      </c>
      <c r="BI337" s="378">
        <f>VLOOKUP($B337,'1.วาง งบทดลอง 4 แถว'!$E$5875:$J$6713,4,0)</f>
        <v>0</v>
      </c>
      <c r="BJ337" s="378">
        <f>VLOOKUP($B337,'1.วาง งบทดลอง 4 แถว'!$E$5875:$J$6713,5,0)</f>
        <v>0</v>
      </c>
      <c r="BK337" s="379">
        <f>VLOOKUP($B337,'1.วาง งบทดลอง 4 แถว'!$E$5875:$J$6713,6,0)</f>
        <v>0</v>
      </c>
      <c r="BL337" s="380">
        <f t="shared" si="47"/>
        <v>0</v>
      </c>
      <c r="BM337" s="385"/>
      <c r="BN337" s="385"/>
      <c r="BO337" s="386"/>
    </row>
    <row r="338" spans="1:67" ht="19.5" customHeight="1">
      <c r="A338" s="374">
        <v>335</v>
      </c>
      <c r="B338" s="375" t="s">
        <v>1956</v>
      </c>
      <c r="C338" s="376" t="s">
        <v>141</v>
      </c>
      <c r="D338" s="377">
        <f>VLOOKUP($B338,'1.วาง งบทดลอง 4 แถว'!$E$2:$J$840,3,0)</f>
        <v>0</v>
      </c>
      <c r="E338" s="378">
        <f>VLOOKUP($B338,'1.วาง งบทดลอง 4 แถว'!$E$2:$J$840,4,0)</f>
        <v>0</v>
      </c>
      <c r="F338" s="378">
        <f>VLOOKUP($B338,'1.วาง งบทดลอง 4 แถว'!$E$2:$J$840,5,0)</f>
        <v>0</v>
      </c>
      <c r="G338" s="379">
        <f>VLOOKUP($B338,'1.วาง งบทดลอง 4 แถว'!$E$2:$J$840,6,0)</f>
        <v>0</v>
      </c>
      <c r="H338" s="380">
        <f t="shared" si="40"/>
        <v>0</v>
      </c>
      <c r="I338" s="384"/>
      <c r="J338" s="385"/>
      <c r="K338" s="385"/>
      <c r="L338" s="377">
        <f>VLOOKUP($B338,'1.วาง งบทดลอง 4 แถว'!$E$841:$J$1679,3,0)</f>
        <v>0</v>
      </c>
      <c r="M338" s="378">
        <f>VLOOKUP($B338,'1.วาง งบทดลอง 4 แถว'!$E$841:$J$1679,4,0)</f>
        <v>0</v>
      </c>
      <c r="N338" s="378">
        <f>VLOOKUP($B338,'1.วาง งบทดลอง 4 แถว'!$E$841:$J$1679,5,0)</f>
        <v>0</v>
      </c>
      <c r="O338" s="379">
        <f>VLOOKUP($B338,'1.วาง งบทดลอง 4 แถว'!$E$841:$J$1679,6,0)</f>
        <v>0</v>
      </c>
      <c r="P338" s="380">
        <f t="shared" si="41"/>
        <v>0</v>
      </c>
      <c r="Q338" s="384"/>
      <c r="R338" s="385"/>
      <c r="S338" s="386"/>
      <c r="T338" s="377">
        <f>VLOOKUP($B338,'1.วาง งบทดลอง 4 แถว'!$E$1680:$J$2518,3,0)</f>
        <v>0</v>
      </c>
      <c r="U338" s="378">
        <f>VLOOKUP($B338,'1.วาง งบทดลอง 4 แถว'!$E$1680:$J$2518,4,0)</f>
        <v>0</v>
      </c>
      <c r="V338" s="378">
        <f>VLOOKUP($B338,'1.วาง งบทดลอง 4 แถว'!$E$1680:$J$2518,5,0)</f>
        <v>0</v>
      </c>
      <c r="W338" s="379">
        <f>VLOOKUP($B338,'1.วาง งบทดลอง 4 แถว'!$E$1680:$J$2518,6,0)</f>
        <v>0</v>
      </c>
      <c r="X338" s="380">
        <f t="shared" si="42"/>
        <v>0</v>
      </c>
      <c r="Y338" s="385"/>
      <c r="Z338" s="385"/>
      <c r="AA338" s="385"/>
      <c r="AB338" s="377">
        <f>VLOOKUP($B338,'1.วาง งบทดลอง 4 แถว'!$E$2519:$J$3357,3,0)</f>
        <v>0</v>
      </c>
      <c r="AC338" s="378">
        <f>VLOOKUP($B338,'1.วาง งบทดลอง 4 แถว'!$E$2519:$J$3357,4,0)</f>
        <v>0</v>
      </c>
      <c r="AD338" s="378">
        <f>VLOOKUP($B338,'1.วาง งบทดลอง 4 แถว'!$E$2519:$J$3357,5,0)</f>
        <v>0</v>
      </c>
      <c r="AE338" s="379">
        <f>VLOOKUP($B338,'1.วาง งบทดลอง 4 แถว'!$E$2519:$J$3357,6,0)</f>
        <v>0</v>
      </c>
      <c r="AF338" s="380">
        <f t="shared" si="43"/>
        <v>0</v>
      </c>
      <c r="AG338" s="384"/>
      <c r="AH338" s="385"/>
      <c r="AI338" s="385"/>
      <c r="AJ338" s="377">
        <f>VLOOKUP($B338,'1.วาง งบทดลอง 4 แถว'!$E$3358:$J$4196,3,0)</f>
        <v>0</v>
      </c>
      <c r="AK338" s="378">
        <f>VLOOKUP($B338,'1.วาง งบทดลอง 4 แถว'!$E$3358:$J$4196,4,0)</f>
        <v>0</v>
      </c>
      <c r="AL338" s="378">
        <f>VLOOKUP($B338,'1.วาง งบทดลอง 4 แถว'!$E$3358:$J$4196,5,0)</f>
        <v>0</v>
      </c>
      <c r="AM338" s="379">
        <f>VLOOKUP($B338,'1.วาง งบทดลอง 4 แถว'!$E$3358:$J$4196,6,0)</f>
        <v>0</v>
      </c>
      <c r="AN338" s="380">
        <f t="shared" si="44"/>
        <v>0</v>
      </c>
      <c r="AO338" s="385"/>
      <c r="AP338" s="385"/>
      <c r="AQ338" s="385"/>
      <c r="AR338" s="377">
        <f>VLOOKUP($B338,'1.วาง งบทดลอง 4 แถว'!$E$4197:$J$5035,3,0)</f>
        <v>0</v>
      </c>
      <c r="AS338" s="378">
        <f>VLOOKUP($B338,'1.วาง งบทดลอง 4 แถว'!$E$4197:$J$5035,4,0)</f>
        <v>0</v>
      </c>
      <c r="AT338" s="378">
        <f>VLOOKUP($B338,'1.วาง งบทดลอง 4 แถว'!$E$4197:$J$5035,5,0)</f>
        <v>0</v>
      </c>
      <c r="AU338" s="379">
        <f>VLOOKUP($B338,'1.วาง งบทดลอง 4 แถว'!$E$4197:$J$5035,6,0)</f>
        <v>0</v>
      </c>
      <c r="AV338" s="380">
        <f t="shared" si="45"/>
        <v>0</v>
      </c>
      <c r="AW338" s="384"/>
      <c r="AX338" s="385"/>
      <c r="AY338" s="385"/>
      <c r="AZ338" s="377">
        <f>VLOOKUP($B338,'1.วาง งบทดลอง 4 แถว'!$E$5036:$J$5874,3,0)</f>
        <v>0</v>
      </c>
      <c r="BA338" s="378">
        <f>VLOOKUP($B338,'1.วาง งบทดลอง 4 แถว'!$E$5036:$J$5874,4,0)</f>
        <v>0</v>
      </c>
      <c r="BB338" s="378">
        <f>VLOOKUP($B338,'1.วาง งบทดลอง 4 แถว'!$E$5036:$J$5874,5,0)</f>
        <v>0</v>
      </c>
      <c r="BC338" s="379">
        <f>VLOOKUP($B338,'1.วาง งบทดลอง 4 แถว'!$E$5036:$J$5874,6,0)</f>
        <v>0</v>
      </c>
      <c r="BD338" s="380">
        <f t="shared" si="46"/>
        <v>0</v>
      </c>
      <c r="BE338" s="384"/>
      <c r="BF338" s="385"/>
      <c r="BG338" s="385"/>
      <c r="BH338" s="377">
        <f>VLOOKUP($B338,'1.วาง งบทดลอง 4 แถว'!$E$5875:$J$6713,3,0)</f>
        <v>0</v>
      </c>
      <c r="BI338" s="378">
        <f>VLOOKUP($B338,'1.วาง งบทดลอง 4 แถว'!$E$5875:$J$6713,4,0)</f>
        <v>0</v>
      </c>
      <c r="BJ338" s="378">
        <f>VLOOKUP($B338,'1.วาง งบทดลอง 4 แถว'!$E$5875:$J$6713,5,0)</f>
        <v>0</v>
      </c>
      <c r="BK338" s="379">
        <f>VLOOKUP($B338,'1.วาง งบทดลอง 4 แถว'!$E$5875:$J$6713,6,0)</f>
        <v>0</v>
      </c>
      <c r="BL338" s="380">
        <f t="shared" si="47"/>
        <v>0</v>
      </c>
      <c r="BM338" s="385"/>
      <c r="BN338" s="385"/>
      <c r="BO338" s="386"/>
    </row>
    <row r="339" spans="1:67" ht="19.5" customHeight="1">
      <c r="A339" s="374">
        <v>336</v>
      </c>
      <c r="B339" s="375" t="s">
        <v>1957</v>
      </c>
      <c r="C339" s="376" t="s">
        <v>142</v>
      </c>
      <c r="D339" s="377">
        <f>VLOOKUP($B339,'1.วาง งบทดลอง 4 แถว'!$E$2:$J$840,3,0)</f>
        <v>0</v>
      </c>
      <c r="E339" s="378">
        <f>VLOOKUP($B339,'1.วาง งบทดลอง 4 แถว'!$E$2:$J$840,4,0)</f>
        <v>0</v>
      </c>
      <c r="F339" s="378">
        <f>VLOOKUP($B339,'1.วาง งบทดลอง 4 แถว'!$E$2:$J$840,5,0)</f>
        <v>0</v>
      </c>
      <c r="G339" s="379">
        <f>VLOOKUP($B339,'1.วาง งบทดลอง 4 แถว'!$E$2:$J$840,6,0)</f>
        <v>0</v>
      </c>
      <c r="H339" s="380">
        <f t="shared" si="40"/>
        <v>0</v>
      </c>
      <c r="I339" s="384"/>
      <c r="J339" s="385"/>
      <c r="K339" s="385"/>
      <c r="L339" s="377">
        <f>VLOOKUP($B339,'1.วาง งบทดลอง 4 แถว'!$E$841:$J$1679,3,0)</f>
        <v>95000</v>
      </c>
      <c r="M339" s="378">
        <f>VLOOKUP($B339,'1.วาง งบทดลอง 4 แถว'!$E$841:$J$1679,4,0)</f>
        <v>95000</v>
      </c>
      <c r="N339" s="378">
        <f>VLOOKUP($B339,'1.วาง งบทดลอง 4 แถว'!$E$841:$J$1679,5,0)</f>
        <v>0</v>
      </c>
      <c r="O339" s="379">
        <f>VLOOKUP($B339,'1.วาง งบทดลอง 4 แถว'!$E$841:$J$1679,6,0)</f>
        <v>0</v>
      </c>
      <c r="P339" s="380">
        <f t="shared" si="41"/>
        <v>0</v>
      </c>
      <c r="Q339" s="384"/>
      <c r="R339" s="385"/>
      <c r="S339" s="386"/>
      <c r="T339" s="377">
        <f>VLOOKUP($B339,'1.วาง งบทดลอง 4 แถว'!$E$1680:$J$2518,3,0)</f>
        <v>110000</v>
      </c>
      <c r="U339" s="378">
        <f>VLOOKUP($B339,'1.วาง งบทดลอง 4 แถว'!$E$1680:$J$2518,4,0)</f>
        <v>100000</v>
      </c>
      <c r="V339" s="378">
        <f>VLOOKUP($B339,'1.วาง งบทดลอง 4 แถว'!$E$1680:$J$2518,5,0)</f>
        <v>0</v>
      </c>
      <c r="W339" s="379">
        <f>VLOOKUP($B339,'1.วาง งบทดลอง 4 แถว'!$E$1680:$J$2518,6,0)</f>
        <v>100000</v>
      </c>
      <c r="X339" s="380">
        <f t="shared" si="42"/>
        <v>100000</v>
      </c>
      <c r="Y339" s="385"/>
      <c r="Z339" s="385"/>
      <c r="AA339" s="385"/>
      <c r="AB339" s="377">
        <f>VLOOKUP($B339,'1.วาง งบทดลอง 4 แถว'!$E$2519:$J$3357,3,0)</f>
        <v>0</v>
      </c>
      <c r="AC339" s="378">
        <f>VLOOKUP($B339,'1.วาง งบทดลอง 4 แถว'!$E$2519:$J$3357,4,0)</f>
        <v>0</v>
      </c>
      <c r="AD339" s="378">
        <f>VLOOKUP($B339,'1.วาง งบทดลอง 4 แถว'!$E$2519:$J$3357,5,0)</f>
        <v>0</v>
      </c>
      <c r="AE339" s="379">
        <f>VLOOKUP($B339,'1.วาง งบทดลอง 4 แถว'!$E$2519:$J$3357,6,0)</f>
        <v>0</v>
      </c>
      <c r="AF339" s="380">
        <f t="shared" si="43"/>
        <v>0</v>
      </c>
      <c r="AG339" s="384"/>
      <c r="AH339" s="385"/>
      <c r="AI339" s="385"/>
      <c r="AJ339" s="377">
        <f>VLOOKUP($B339,'1.วาง งบทดลอง 4 แถว'!$E$3358:$J$4196,3,0)</f>
        <v>35000</v>
      </c>
      <c r="AK339" s="378">
        <f>VLOOKUP($B339,'1.วาง งบทดลอง 4 แถว'!$E$3358:$J$4196,4,0)</f>
        <v>45000</v>
      </c>
      <c r="AL339" s="378">
        <f>VLOOKUP($B339,'1.วาง งบทดลอง 4 แถว'!$E$3358:$J$4196,5,0)</f>
        <v>0</v>
      </c>
      <c r="AM339" s="379">
        <f>VLOOKUP($B339,'1.วาง งบทดลอง 4 แถว'!$E$3358:$J$4196,6,0)</f>
        <v>45000</v>
      </c>
      <c r="AN339" s="380">
        <f t="shared" si="44"/>
        <v>45000</v>
      </c>
      <c r="AO339" s="385"/>
      <c r="AP339" s="385"/>
      <c r="AQ339" s="385"/>
      <c r="AR339" s="377">
        <f>VLOOKUP($B339,'1.วาง งบทดลอง 4 แถว'!$E$4197:$J$5035,3,0)</f>
        <v>0</v>
      </c>
      <c r="AS339" s="378">
        <f>VLOOKUP($B339,'1.วาง งบทดลอง 4 แถว'!$E$4197:$J$5035,4,0)</f>
        <v>0</v>
      </c>
      <c r="AT339" s="378">
        <f>VLOOKUP($B339,'1.วาง งบทดลอง 4 แถว'!$E$4197:$J$5035,5,0)</f>
        <v>0</v>
      </c>
      <c r="AU339" s="379">
        <f>VLOOKUP($B339,'1.วาง งบทดลอง 4 แถว'!$E$4197:$J$5035,6,0)</f>
        <v>0</v>
      </c>
      <c r="AV339" s="380">
        <f t="shared" si="45"/>
        <v>0</v>
      </c>
      <c r="AW339" s="384"/>
      <c r="AX339" s="385"/>
      <c r="AY339" s="385"/>
      <c r="AZ339" s="377">
        <f>VLOOKUP($B339,'1.วาง งบทดลอง 4 แถว'!$E$5036:$J$5874,3,0)</f>
        <v>0</v>
      </c>
      <c r="BA339" s="378">
        <f>VLOOKUP($B339,'1.วาง งบทดลอง 4 แถว'!$E$5036:$J$5874,4,0)</f>
        <v>0</v>
      </c>
      <c r="BB339" s="378">
        <f>VLOOKUP($B339,'1.วาง งบทดลอง 4 แถว'!$E$5036:$J$5874,5,0)</f>
        <v>0</v>
      </c>
      <c r="BC339" s="379">
        <f>VLOOKUP($B339,'1.วาง งบทดลอง 4 แถว'!$E$5036:$J$5874,6,0)</f>
        <v>0</v>
      </c>
      <c r="BD339" s="380">
        <f t="shared" si="46"/>
        <v>0</v>
      </c>
      <c r="BE339" s="384"/>
      <c r="BF339" s="385"/>
      <c r="BG339" s="385"/>
      <c r="BH339" s="377">
        <f>VLOOKUP($B339,'1.วาง งบทดลอง 4 แถว'!$E$5875:$J$6713,3,0)</f>
        <v>0</v>
      </c>
      <c r="BI339" s="378">
        <f>VLOOKUP($B339,'1.วาง งบทดลอง 4 แถว'!$E$5875:$J$6713,4,0)</f>
        <v>0</v>
      </c>
      <c r="BJ339" s="378">
        <f>VLOOKUP($B339,'1.วาง งบทดลอง 4 แถว'!$E$5875:$J$6713,5,0)</f>
        <v>0</v>
      </c>
      <c r="BK339" s="379">
        <f>VLOOKUP($B339,'1.วาง งบทดลอง 4 แถว'!$E$5875:$J$6713,6,0)</f>
        <v>0</v>
      </c>
      <c r="BL339" s="380">
        <f t="shared" si="47"/>
        <v>0</v>
      </c>
      <c r="BM339" s="385"/>
      <c r="BN339" s="385"/>
      <c r="BO339" s="386"/>
    </row>
    <row r="340" spans="1:67" ht="19.5" customHeight="1">
      <c r="A340" s="374">
        <v>337</v>
      </c>
      <c r="B340" s="375" t="s">
        <v>1958</v>
      </c>
      <c r="C340" s="376" t="s">
        <v>1825</v>
      </c>
      <c r="D340" s="377">
        <f>VLOOKUP($B340,'1.วาง งบทดลอง 4 แถว'!$E$2:$J$840,3,0)</f>
        <v>5794839.1799999997</v>
      </c>
      <c r="E340" s="378">
        <f>VLOOKUP($B340,'1.วาง งบทดลอง 4 แถว'!$E$2:$J$840,4,0)</f>
        <v>6390024.1399999997</v>
      </c>
      <c r="F340" s="378">
        <f>VLOOKUP($B340,'1.วาง งบทดลอง 4 แถว'!$E$2:$J$840,5,0)</f>
        <v>0</v>
      </c>
      <c r="G340" s="379">
        <f>VLOOKUP($B340,'1.วาง งบทดลอง 4 แถว'!$E$2:$J$840,6,0)</f>
        <v>6390024.1399999997</v>
      </c>
      <c r="H340" s="380">
        <f t="shared" si="40"/>
        <v>6390024.1399999997</v>
      </c>
      <c r="I340" s="384"/>
      <c r="J340" s="385"/>
      <c r="K340" s="385"/>
      <c r="L340" s="377">
        <f>VLOOKUP($B340,'1.วาง งบทดลอง 4 แถว'!$E$841:$J$1679,3,0)</f>
        <v>1130423.25</v>
      </c>
      <c r="M340" s="378">
        <f>VLOOKUP($B340,'1.วาง งบทดลอง 4 แถว'!$E$841:$J$1679,4,0)</f>
        <v>1182669.8500000001</v>
      </c>
      <c r="N340" s="378">
        <f>VLOOKUP($B340,'1.วาง งบทดลอง 4 แถว'!$E$841:$J$1679,5,0)</f>
        <v>0</v>
      </c>
      <c r="O340" s="379">
        <f>VLOOKUP($B340,'1.วาง งบทดลอง 4 แถว'!$E$841:$J$1679,6,0)</f>
        <v>1130423.25</v>
      </c>
      <c r="P340" s="380">
        <f t="shared" si="41"/>
        <v>1130423.25</v>
      </c>
      <c r="Q340" s="384"/>
      <c r="R340" s="385"/>
      <c r="S340" s="386"/>
      <c r="T340" s="377">
        <f>VLOOKUP($B340,'1.วาง งบทดลอง 4 แถว'!$E$1680:$J$2518,3,0)</f>
        <v>2093900</v>
      </c>
      <c r="U340" s="378">
        <f>VLOOKUP($B340,'1.วาง งบทดลอง 4 แถว'!$E$1680:$J$2518,4,0)</f>
        <v>1806210.04</v>
      </c>
      <c r="V340" s="378">
        <f>VLOOKUP($B340,'1.วาง งบทดลอง 4 แถว'!$E$1680:$J$2518,5,0)</f>
        <v>0</v>
      </c>
      <c r="W340" s="379">
        <f>VLOOKUP($B340,'1.วาง งบทดลอง 4 แถว'!$E$1680:$J$2518,6,0)</f>
        <v>1758600.67</v>
      </c>
      <c r="X340" s="380">
        <f t="shared" si="42"/>
        <v>1758600.67</v>
      </c>
      <c r="Y340" s="385"/>
      <c r="Z340" s="385"/>
      <c r="AA340" s="385"/>
      <c r="AB340" s="377">
        <f>VLOOKUP($B340,'1.วาง งบทดลอง 4 แถว'!$E$2519:$J$3357,3,0)</f>
        <v>2087799.75</v>
      </c>
      <c r="AC340" s="378">
        <f>VLOOKUP($B340,'1.วาง งบทดลอง 4 แถว'!$E$2519:$J$3357,4,0)</f>
        <v>2177345.25</v>
      </c>
      <c r="AD340" s="378">
        <f>VLOOKUP($B340,'1.วาง งบทดลอง 4 แถว'!$E$2519:$J$3357,5,0)</f>
        <v>0</v>
      </c>
      <c r="AE340" s="379">
        <f>VLOOKUP($B340,'1.วาง งบทดลอง 4 แถว'!$E$2519:$J$3357,6,0)</f>
        <v>2087799.75</v>
      </c>
      <c r="AF340" s="380">
        <f t="shared" si="43"/>
        <v>2087799.75</v>
      </c>
      <c r="AG340" s="384"/>
      <c r="AH340" s="385"/>
      <c r="AI340" s="385"/>
      <c r="AJ340" s="377">
        <f>VLOOKUP($B340,'1.วาง งบทดลอง 4 แถว'!$E$3358:$J$4196,3,0)</f>
        <v>1014005</v>
      </c>
      <c r="AK340" s="378">
        <f>VLOOKUP($B340,'1.วาง งบทดลอง 4 แถว'!$E$3358:$J$4196,4,0)</f>
        <v>1072968</v>
      </c>
      <c r="AL340" s="378">
        <f>VLOOKUP($B340,'1.วาง งบทดลอง 4 แถว'!$E$3358:$J$4196,5,0)</f>
        <v>0</v>
      </c>
      <c r="AM340" s="379">
        <f>VLOOKUP($B340,'1.วาง งบทดลอง 4 แถว'!$E$3358:$J$4196,6,0)</f>
        <v>1072968</v>
      </c>
      <c r="AN340" s="380">
        <f t="shared" si="44"/>
        <v>1072968</v>
      </c>
      <c r="AO340" s="385"/>
      <c r="AP340" s="385"/>
      <c r="AQ340" s="385"/>
      <c r="AR340" s="377">
        <f>VLOOKUP($B340,'1.วาง งบทดลอง 4 แถว'!$E$4197:$J$5035,3,0)</f>
        <v>1288383</v>
      </c>
      <c r="AS340" s="378">
        <f>VLOOKUP($B340,'1.วาง งบทดลอง 4 แถว'!$E$4197:$J$5035,4,0)</f>
        <v>1328795</v>
      </c>
      <c r="AT340" s="378">
        <f>VLOOKUP($B340,'1.วาง งบทดลอง 4 แถว'!$E$4197:$J$5035,5,0)</f>
        <v>0</v>
      </c>
      <c r="AU340" s="379">
        <f>VLOOKUP($B340,'1.วาง งบทดลอง 4 แถว'!$E$4197:$J$5035,6,0)</f>
        <v>1288383</v>
      </c>
      <c r="AV340" s="380">
        <f t="shared" si="45"/>
        <v>1288383</v>
      </c>
      <c r="AW340" s="384"/>
      <c r="AX340" s="385"/>
      <c r="AY340" s="385"/>
      <c r="AZ340" s="377">
        <f>VLOOKUP($B340,'1.วาง งบทดลอง 4 แถว'!$E$5036:$J$5874,3,0)</f>
        <v>1024367.75</v>
      </c>
      <c r="BA340" s="378">
        <f>VLOOKUP($B340,'1.วาง งบทดลอง 4 แถว'!$E$5036:$J$5874,4,0)</f>
        <v>1024367.75</v>
      </c>
      <c r="BB340" s="378">
        <f>VLOOKUP($B340,'1.วาง งบทดลอง 4 แถว'!$E$5036:$J$5874,5,0)</f>
        <v>0</v>
      </c>
      <c r="BC340" s="379">
        <f>VLOOKUP($B340,'1.วาง งบทดลอง 4 แถว'!$E$5036:$J$5874,6,0)</f>
        <v>1371264</v>
      </c>
      <c r="BD340" s="380">
        <f t="shared" si="46"/>
        <v>1371264</v>
      </c>
      <c r="BE340" s="384"/>
      <c r="BF340" s="385"/>
      <c r="BG340" s="385"/>
      <c r="BH340" s="377">
        <f>VLOOKUP($B340,'1.วาง งบทดลอง 4 แถว'!$E$5875:$J$6713,3,0)</f>
        <v>860000</v>
      </c>
      <c r="BI340" s="378">
        <f>VLOOKUP($B340,'1.วาง งบทดลอง 4 แถว'!$E$5875:$J$6713,4,0)</f>
        <v>860000</v>
      </c>
      <c r="BJ340" s="378">
        <f>VLOOKUP($B340,'1.วาง งบทดลอง 4 แถว'!$E$5875:$J$6713,5,0)</f>
        <v>0</v>
      </c>
      <c r="BK340" s="379">
        <f>VLOOKUP($B340,'1.วาง งบทดลอง 4 แถว'!$E$5875:$J$6713,6,0)</f>
        <v>860000</v>
      </c>
      <c r="BL340" s="380">
        <f t="shared" si="47"/>
        <v>860000</v>
      </c>
      <c r="BM340" s="385"/>
      <c r="BN340" s="385"/>
      <c r="BO340" s="386"/>
    </row>
    <row r="341" spans="1:67" ht="19.5" customHeight="1">
      <c r="A341" s="374">
        <v>338</v>
      </c>
      <c r="B341" s="375" t="s">
        <v>1959</v>
      </c>
      <c r="C341" s="376" t="s">
        <v>143</v>
      </c>
      <c r="D341" s="377">
        <f>VLOOKUP($B341,'1.วาง งบทดลอง 4 แถว'!$E$2:$J$840,3,0)</f>
        <v>605476</v>
      </c>
      <c r="E341" s="378">
        <f>VLOOKUP($B341,'1.วาง งบทดลอง 4 แถว'!$E$2:$J$840,4,0)</f>
        <v>587025.25</v>
      </c>
      <c r="F341" s="378">
        <f>VLOOKUP($B341,'1.วาง งบทดลอง 4 แถว'!$E$2:$J$840,5,0)</f>
        <v>0</v>
      </c>
      <c r="G341" s="379">
        <f>VLOOKUP($B341,'1.วาง งบทดลอง 4 แถว'!$E$2:$J$840,6,0)</f>
        <v>587025.25</v>
      </c>
      <c r="H341" s="380">
        <f t="shared" si="40"/>
        <v>587025.25</v>
      </c>
      <c r="I341" s="384"/>
      <c r="J341" s="385"/>
      <c r="K341" s="385"/>
      <c r="L341" s="377">
        <f>VLOOKUP($B341,'1.วาง งบทดลอง 4 แถว'!$E$841:$J$1679,3,0)</f>
        <v>60300</v>
      </c>
      <c r="M341" s="378">
        <f>VLOOKUP($B341,'1.วาง งบทดลอง 4 แถว'!$E$841:$J$1679,4,0)</f>
        <v>45900</v>
      </c>
      <c r="N341" s="378">
        <f>VLOOKUP($B341,'1.วาง งบทดลอง 4 แถว'!$E$841:$J$1679,5,0)</f>
        <v>0</v>
      </c>
      <c r="O341" s="379">
        <f>VLOOKUP($B341,'1.วาง งบทดลอง 4 แถว'!$E$841:$J$1679,6,0)</f>
        <v>45900</v>
      </c>
      <c r="P341" s="380">
        <f t="shared" si="41"/>
        <v>45900</v>
      </c>
      <c r="Q341" s="384"/>
      <c r="R341" s="385"/>
      <c r="S341" s="386"/>
      <c r="T341" s="377">
        <f>VLOOKUP($B341,'1.วาง งบทดลอง 4 แถว'!$E$1680:$J$2518,3,0)</f>
        <v>302565</v>
      </c>
      <c r="U341" s="378">
        <f>VLOOKUP($B341,'1.วาง งบทดลอง 4 แถว'!$E$1680:$J$2518,4,0)</f>
        <v>288435</v>
      </c>
      <c r="V341" s="378">
        <f>VLOOKUP($B341,'1.วาง งบทดลอง 4 แถว'!$E$1680:$J$2518,5,0)</f>
        <v>0</v>
      </c>
      <c r="W341" s="379">
        <f>VLOOKUP($B341,'1.วาง งบทดลอง 4 แถว'!$E$1680:$J$2518,6,0)</f>
        <v>284435</v>
      </c>
      <c r="X341" s="380">
        <f t="shared" si="42"/>
        <v>284435</v>
      </c>
      <c r="Y341" s="385"/>
      <c r="Z341" s="385"/>
      <c r="AA341" s="385"/>
      <c r="AB341" s="377">
        <f>VLOOKUP($B341,'1.วาง งบทดลอง 4 แถว'!$E$2519:$J$3357,3,0)</f>
        <v>222656</v>
      </c>
      <c r="AC341" s="378">
        <f>VLOOKUP($B341,'1.วาง งบทดลอง 4 แถว'!$E$2519:$J$3357,4,0)</f>
        <v>169504.5</v>
      </c>
      <c r="AD341" s="378">
        <f>VLOOKUP($B341,'1.วาง งบทดลอง 4 แถว'!$E$2519:$J$3357,5,0)</f>
        <v>0</v>
      </c>
      <c r="AE341" s="379">
        <f>VLOOKUP($B341,'1.วาง งบทดลอง 4 แถว'!$E$2519:$J$3357,6,0)</f>
        <v>169504.5</v>
      </c>
      <c r="AF341" s="380">
        <f t="shared" si="43"/>
        <v>169504.5</v>
      </c>
      <c r="AG341" s="384"/>
      <c r="AH341" s="385"/>
      <c r="AI341" s="385"/>
      <c r="AJ341" s="377">
        <f>VLOOKUP($B341,'1.วาง งบทดลอง 4 แถว'!$E$3358:$J$4196,3,0)</f>
        <v>135363.5</v>
      </c>
      <c r="AK341" s="378">
        <f>VLOOKUP($B341,'1.วาง งบทดลอง 4 แถว'!$E$3358:$J$4196,4,0)</f>
        <v>126452</v>
      </c>
      <c r="AL341" s="378">
        <f>VLOOKUP($B341,'1.วาง งบทดลอง 4 แถว'!$E$3358:$J$4196,5,0)</f>
        <v>0</v>
      </c>
      <c r="AM341" s="379">
        <f>VLOOKUP($B341,'1.วาง งบทดลอง 4 แถว'!$E$3358:$J$4196,6,0)</f>
        <v>126452</v>
      </c>
      <c r="AN341" s="380">
        <f t="shared" si="44"/>
        <v>126452</v>
      </c>
      <c r="AO341" s="385"/>
      <c r="AP341" s="385"/>
      <c r="AQ341" s="385"/>
      <c r="AR341" s="377">
        <f>VLOOKUP($B341,'1.วาง งบทดลอง 4 แถว'!$E$4197:$J$5035,3,0)</f>
        <v>74017</v>
      </c>
      <c r="AS341" s="378">
        <f>VLOOKUP($B341,'1.วาง งบทดลอง 4 แถว'!$E$4197:$J$5035,4,0)</f>
        <v>62805</v>
      </c>
      <c r="AT341" s="378">
        <f>VLOOKUP($B341,'1.วาง งบทดลอง 4 แถว'!$E$4197:$J$5035,5,0)</f>
        <v>0</v>
      </c>
      <c r="AU341" s="379">
        <f>VLOOKUP($B341,'1.วาง งบทดลอง 4 แถว'!$E$4197:$J$5035,6,0)</f>
        <v>62805</v>
      </c>
      <c r="AV341" s="380">
        <f t="shared" si="45"/>
        <v>62805</v>
      </c>
      <c r="AW341" s="384"/>
      <c r="AX341" s="385"/>
      <c r="AY341" s="385"/>
      <c r="AZ341" s="377">
        <f>VLOOKUP($B341,'1.วาง งบทดลอง 4 แถว'!$E$5036:$J$5874,3,0)</f>
        <v>51507.5</v>
      </c>
      <c r="BA341" s="378">
        <f>VLOOKUP($B341,'1.วาง งบทดลอง 4 แถว'!$E$5036:$J$5874,4,0)</f>
        <v>51507.5</v>
      </c>
      <c r="BB341" s="378">
        <f>VLOOKUP($B341,'1.วาง งบทดลอง 4 แถว'!$E$5036:$J$5874,5,0)</f>
        <v>0</v>
      </c>
      <c r="BC341" s="379">
        <f>VLOOKUP($B341,'1.วาง งบทดลอง 4 แถว'!$E$5036:$J$5874,6,0)</f>
        <v>61220</v>
      </c>
      <c r="BD341" s="380">
        <f t="shared" si="46"/>
        <v>61220</v>
      </c>
      <c r="BE341" s="384"/>
      <c r="BF341" s="385"/>
      <c r="BG341" s="385"/>
      <c r="BH341" s="377">
        <f>VLOOKUP($B341,'1.วาง งบทดลอง 4 แถว'!$E$5875:$J$6713,3,0)</f>
        <v>100000</v>
      </c>
      <c r="BI341" s="378">
        <f>VLOOKUP($B341,'1.วาง งบทดลอง 4 แถว'!$E$5875:$J$6713,4,0)</f>
        <v>100000</v>
      </c>
      <c r="BJ341" s="378">
        <f>VLOOKUP($B341,'1.วาง งบทดลอง 4 แถว'!$E$5875:$J$6713,5,0)</f>
        <v>0</v>
      </c>
      <c r="BK341" s="379">
        <f>VLOOKUP($B341,'1.วาง งบทดลอง 4 แถว'!$E$5875:$J$6713,6,0)</f>
        <v>100000</v>
      </c>
      <c r="BL341" s="380">
        <f t="shared" si="47"/>
        <v>100000</v>
      </c>
      <c r="BM341" s="385"/>
      <c r="BN341" s="385"/>
      <c r="BO341" s="386"/>
    </row>
    <row r="342" spans="1:67" ht="19.5" customHeight="1">
      <c r="A342" s="374">
        <v>339</v>
      </c>
      <c r="B342" s="375" t="s">
        <v>1960</v>
      </c>
      <c r="C342" s="376" t="s">
        <v>1683</v>
      </c>
      <c r="D342" s="377">
        <f>VLOOKUP($B342,'1.วาง งบทดลอง 4 แถว'!$E$2:$J$840,3,0)</f>
        <v>0</v>
      </c>
      <c r="E342" s="378">
        <f>VLOOKUP($B342,'1.วาง งบทดลอง 4 แถว'!$E$2:$J$840,4,0)</f>
        <v>0</v>
      </c>
      <c r="F342" s="378">
        <f>VLOOKUP($B342,'1.วาง งบทดลอง 4 แถว'!$E$2:$J$840,5,0)</f>
        <v>0</v>
      </c>
      <c r="G342" s="379">
        <f>VLOOKUP($B342,'1.วาง งบทดลอง 4 แถว'!$E$2:$J$840,6,0)</f>
        <v>0</v>
      </c>
      <c r="H342" s="380">
        <f t="shared" si="40"/>
        <v>0</v>
      </c>
      <c r="I342" s="384"/>
      <c r="J342" s="385"/>
      <c r="K342" s="385"/>
      <c r="L342" s="377">
        <f>VLOOKUP($B342,'1.วาง งบทดลอง 4 แถว'!$E$841:$J$1679,3,0)</f>
        <v>14500</v>
      </c>
      <c r="M342" s="378">
        <f>VLOOKUP($B342,'1.วาง งบทดลอง 4 แถว'!$E$841:$J$1679,4,0)</f>
        <v>14500</v>
      </c>
      <c r="N342" s="378">
        <f>VLOOKUP($B342,'1.วาง งบทดลอง 4 แถว'!$E$841:$J$1679,5,0)</f>
        <v>0</v>
      </c>
      <c r="O342" s="379">
        <f>VLOOKUP($B342,'1.วาง งบทดลอง 4 แถว'!$E$841:$J$1679,6,0)</f>
        <v>0</v>
      </c>
      <c r="P342" s="380">
        <f t="shared" si="41"/>
        <v>0</v>
      </c>
      <c r="Q342" s="384"/>
      <c r="R342" s="385"/>
      <c r="S342" s="386"/>
      <c r="T342" s="377">
        <f>VLOOKUP($B342,'1.วาง งบทดลอง 4 แถว'!$E$1680:$J$2518,3,0)</f>
        <v>22000</v>
      </c>
      <c r="U342" s="378">
        <f>VLOOKUP($B342,'1.วาง งบทดลอง 4 แถว'!$E$1680:$J$2518,4,0)</f>
        <v>26838.76</v>
      </c>
      <c r="V342" s="378">
        <f>VLOOKUP($B342,'1.วาง งบทดลอง 4 แถว'!$E$1680:$J$2518,5,0)</f>
        <v>0</v>
      </c>
      <c r="W342" s="379">
        <f>VLOOKUP($B342,'1.วาง งบทดลอง 4 แถว'!$E$1680:$J$2518,6,0)</f>
        <v>26838.76</v>
      </c>
      <c r="X342" s="380">
        <f t="shared" si="42"/>
        <v>26838.76</v>
      </c>
      <c r="Y342" s="385"/>
      <c r="Z342" s="385"/>
      <c r="AA342" s="385"/>
      <c r="AB342" s="377">
        <f>VLOOKUP($B342,'1.วาง งบทดลอง 4 แถว'!$E$2519:$J$3357,3,0)</f>
        <v>0</v>
      </c>
      <c r="AC342" s="378">
        <f>VLOOKUP($B342,'1.วาง งบทดลอง 4 แถว'!$E$2519:$J$3357,4,0)</f>
        <v>0</v>
      </c>
      <c r="AD342" s="378">
        <f>VLOOKUP($B342,'1.วาง งบทดลอง 4 แถว'!$E$2519:$J$3357,5,0)</f>
        <v>0</v>
      </c>
      <c r="AE342" s="379">
        <f>VLOOKUP($B342,'1.วาง งบทดลอง 4 แถว'!$E$2519:$J$3357,6,0)</f>
        <v>0</v>
      </c>
      <c r="AF342" s="380">
        <f t="shared" si="43"/>
        <v>0</v>
      </c>
      <c r="AG342" s="384"/>
      <c r="AH342" s="385"/>
      <c r="AI342" s="385"/>
      <c r="AJ342" s="377">
        <f>VLOOKUP($B342,'1.วาง งบทดลอง 4 แถว'!$E$3358:$J$4196,3,0)</f>
        <v>10000</v>
      </c>
      <c r="AK342" s="378">
        <f>VLOOKUP($B342,'1.วาง งบทดลอง 4 แถว'!$E$3358:$J$4196,4,0)</f>
        <v>7000</v>
      </c>
      <c r="AL342" s="378">
        <f>VLOOKUP($B342,'1.วาง งบทดลอง 4 แถว'!$E$3358:$J$4196,5,0)</f>
        <v>0</v>
      </c>
      <c r="AM342" s="379">
        <f>VLOOKUP($B342,'1.วาง งบทดลอง 4 แถว'!$E$3358:$J$4196,6,0)</f>
        <v>7000</v>
      </c>
      <c r="AN342" s="380">
        <f t="shared" si="44"/>
        <v>7000</v>
      </c>
      <c r="AO342" s="385"/>
      <c r="AP342" s="385"/>
      <c r="AQ342" s="385"/>
      <c r="AR342" s="377">
        <f>VLOOKUP($B342,'1.วาง งบทดลอง 4 แถว'!$E$4197:$J$5035,3,0)</f>
        <v>0</v>
      </c>
      <c r="AS342" s="378">
        <f>VLOOKUP($B342,'1.วาง งบทดลอง 4 แถว'!$E$4197:$J$5035,4,0)</f>
        <v>0</v>
      </c>
      <c r="AT342" s="378">
        <f>VLOOKUP($B342,'1.วาง งบทดลอง 4 แถว'!$E$4197:$J$5035,5,0)</f>
        <v>0</v>
      </c>
      <c r="AU342" s="379">
        <f>VLOOKUP($B342,'1.วาง งบทดลอง 4 แถว'!$E$4197:$J$5035,6,0)</f>
        <v>0</v>
      </c>
      <c r="AV342" s="380">
        <f t="shared" si="45"/>
        <v>0</v>
      </c>
      <c r="AW342" s="384"/>
      <c r="AX342" s="385"/>
      <c r="AY342" s="385"/>
      <c r="AZ342" s="377">
        <f>VLOOKUP($B342,'1.วาง งบทดลอง 4 แถว'!$E$5036:$J$5874,3,0)</f>
        <v>0</v>
      </c>
      <c r="BA342" s="378">
        <f>VLOOKUP($B342,'1.วาง งบทดลอง 4 แถว'!$E$5036:$J$5874,4,0)</f>
        <v>0</v>
      </c>
      <c r="BB342" s="378">
        <f>VLOOKUP($B342,'1.วาง งบทดลอง 4 แถว'!$E$5036:$J$5874,5,0)</f>
        <v>0</v>
      </c>
      <c r="BC342" s="379">
        <f>VLOOKUP($B342,'1.วาง งบทดลอง 4 แถว'!$E$5036:$J$5874,6,0)</f>
        <v>0</v>
      </c>
      <c r="BD342" s="380">
        <f t="shared" si="46"/>
        <v>0</v>
      </c>
      <c r="BE342" s="384"/>
      <c r="BF342" s="385"/>
      <c r="BG342" s="385"/>
      <c r="BH342" s="377">
        <f>VLOOKUP($B342,'1.วาง งบทดลอง 4 แถว'!$E$5875:$J$6713,3,0)</f>
        <v>0</v>
      </c>
      <c r="BI342" s="378">
        <f>VLOOKUP($B342,'1.วาง งบทดลอง 4 แถว'!$E$5875:$J$6713,4,0)</f>
        <v>0</v>
      </c>
      <c r="BJ342" s="378">
        <f>VLOOKUP($B342,'1.วาง งบทดลอง 4 แถว'!$E$5875:$J$6713,5,0)</f>
        <v>0</v>
      </c>
      <c r="BK342" s="379">
        <f>VLOOKUP($B342,'1.วาง งบทดลอง 4 แถว'!$E$5875:$J$6713,6,0)</f>
        <v>0</v>
      </c>
      <c r="BL342" s="380">
        <f t="shared" si="47"/>
        <v>0</v>
      </c>
      <c r="BM342" s="385"/>
      <c r="BN342" s="385"/>
      <c r="BO342" s="386"/>
    </row>
    <row r="343" spans="1:67" ht="19.5" customHeight="1">
      <c r="A343" s="374">
        <v>340</v>
      </c>
      <c r="B343" s="375" t="s">
        <v>1961</v>
      </c>
      <c r="C343" s="376" t="s">
        <v>144</v>
      </c>
      <c r="D343" s="377">
        <f>VLOOKUP($B343,'1.วาง งบทดลอง 4 แถว'!$E$2:$J$840,3,0)</f>
        <v>216535.81</v>
      </c>
      <c r="E343" s="378">
        <f>VLOOKUP($B343,'1.วาง งบทดลอง 4 แถว'!$E$2:$J$840,4,0)</f>
        <v>215029.44</v>
      </c>
      <c r="F343" s="378">
        <f>VLOOKUP($B343,'1.วาง งบทดลอง 4 แถว'!$E$2:$J$840,5,0)</f>
        <v>0</v>
      </c>
      <c r="G343" s="379">
        <f>VLOOKUP($B343,'1.วาง งบทดลอง 4 แถว'!$E$2:$J$840,6,0)</f>
        <v>214943.61</v>
      </c>
      <c r="H343" s="380">
        <f t="shared" si="40"/>
        <v>214943.61</v>
      </c>
      <c r="I343" s="384"/>
      <c r="J343" s="385"/>
      <c r="K343" s="385"/>
      <c r="L343" s="377">
        <f>VLOOKUP($B343,'1.วาง งบทดลอง 4 แถว'!$E$841:$J$1679,3,0)</f>
        <v>57800</v>
      </c>
      <c r="M343" s="378">
        <f>VLOOKUP($B343,'1.วาง งบทดลอง 4 แถว'!$E$841:$J$1679,4,0)</f>
        <v>56800</v>
      </c>
      <c r="N343" s="378">
        <f>VLOOKUP($B343,'1.วาง งบทดลอง 4 แถว'!$E$841:$J$1679,5,0)</f>
        <v>0</v>
      </c>
      <c r="O343" s="379">
        <f>VLOOKUP($B343,'1.วาง งบทดลอง 4 แถว'!$E$841:$J$1679,6,0)</f>
        <v>56800</v>
      </c>
      <c r="P343" s="380">
        <f t="shared" si="41"/>
        <v>56800</v>
      </c>
      <c r="Q343" s="384"/>
      <c r="R343" s="385"/>
      <c r="S343" s="386"/>
      <c r="T343" s="377">
        <f>VLOOKUP($B343,'1.วาง งบทดลอง 4 แถว'!$E$1680:$J$2518,3,0)</f>
        <v>35600</v>
      </c>
      <c r="U343" s="378">
        <f>VLOOKUP($B343,'1.วาง งบทดลอง 4 แถว'!$E$1680:$J$2518,4,0)</f>
        <v>37800</v>
      </c>
      <c r="V343" s="378">
        <f>VLOOKUP($B343,'1.วาง งบทดลอง 4 แถว'!$E$1680:$J$2518,5,0)</f>
        <v>0</v>
      </c>
      <c r="W343" s="379">
        <f>VLOOKUP($B343,'1.วาง งบทดลอง 4 แถว'!$E$1680:$J$2518,6,0)</f>
        <v>37800</v>
      </c>
      <c r="X343" s="380">
        <f t="shared" si="42"/>
        <v>37800</v>
      </c>
      <c r="Y343" s="385"/>
      <c r="Z343" s="385"/>
      <c r="AA343" s="385"/>
      <c r="AB343" s="377">
        <f>VLOOKUP($B343,'1.วาง งบทดลอง 4 แถว'!$E$2519:$J$3357,3,0)</f>
        <v>45796.5</v>
      </c>
      <c r="AC343" s="378">
        <f>VLOOKUP($B343,'1.วาง งบทดลอง 4 แถว'!$E$2519:$J$3357,4,0)</f>
        <v>50374</v>
      </c>
      <c r="AD343" s="378">
        <f>VLOOKUP($B343,'1.วาง งบทดลอง 4 แถว'!$E$2519:$J$3357,5,0)</f>
        <v>0</v>
      </c>
      <c r="AE343" s="379">
        <f>VLOOKUP($B343,'1.วาง งบทดลอง 4 แถว'!$E$2519:$J$3357,6,0)</f>
        <v>45796.5</v>
      </c>
      <c r="AF343" s="380">
        <f t="shared" si="43"/>
        <v>45796.5</v>
      </c>
      <c r="AG343" s="384"/>
      <c r="AH343" s="385"/>
      <c r="AI343" s="385"/>
      <c r="AJ343" s="377">
        <f>VLOOKUP($B343,'1.วาง งบทดลอง 4 แถว'!$E$3358:$J$4196,3,0)</f>
        <v>37300</v>
      </c>
      <c r="AK343" s="378">
        <f>VLOOKUP($B343,'1.วาง งบทดลอง 4 แถว'!$E$3358:$J$4196,4,0)</f>
        <v>37300</v>
      </c>
      <c r="AL343" s="378">
        <f>VLOOKUP($B343,'1.วาง งบทดลอง 4 แถว'!$E$3358:$J$4196,5,0)</f>
        <v>0</v>
      </c>
      <c r="AM343" s="379">
        <f>VLOOKUP($B343,'1.วาง งบทดลอง 4 แถว'!$E$3358:$J$4196,6,0)</f>
        <v>37300</v>
      </c>
      <c r="AN343" s="380">
        <f t="shared" si="44"/>
        <v>37300</v>
      </c>
      <c r="AO343" s="385"/>
      <c r="AP343" s="385"/>
      <c r="AQ343" s="385"/>
      <c r="AR343" s="377">
        <f>VLOOKUP($B343,'1.วาง งบทดลอง 4 แถว'!$E$4197:$J$5035,3,0)</f>
        <v>46400</v>
      </c>
      <c r="AS343" s="378">
        <f>VLOOKUP($B343,'1.วาง งบทดลอง 4 แถว'!$E$4197:$J$5035,4,0)</f>
        <v>50700</v>
      </c>
      <c r="AT343" s="378">
        <f>VLOOKUP($B343,'1.วาง งบทดลอง 4 แถว'!$E$4197:$J$5035,5,0)</f>
        <v>0</v>
      </c>
      <c r="AU343" s="379">
        <f>VLOOKUP($B343,'1.วาง งบทดลอง 4 แถว'!$E$4197:$J$5035,6,0)</f>
        <v>50700</v>
      </c>
      <c r="AV343" s="380">
        <f t="shared" si="45"/>
        <v>50700</v>
      </c>
      <c r="AW343" s="384"/>
      <c r="AX343" s="385"/>
      <c r="AY343" s="385"/>
      <c r="AZ343" s="377">
        <f>VLOOKUP($B343,'1.วาง งบทดลอง 4 แถว'!$E$5036:$J$5874,3,0)</f>
        <v>31300</v>
      </c>
      <c r="BA343" s="378">
        <f>VLOOKUP($B343,'1.วาง งบทดลอง 4 แถว'!$E$5036:$J$5874,4,0)</f>
        <v>31300</v>
      </c>
      <c r="BB343" s="378">
        <f>VLOOKUP($B343,'1.วาง งบทดลอง 4 แถว'!$E$5036:$J$5874,5,0)</f>
        <v>0</v>
      </c>
      <c r="BC343" s="379">
        <f>VLOOKUP($B343,'1.วาง งบทดลอง 4 แถว'!$E$5036:$J$5874,6,0)</f>
        <v>41100</v>
      </c>
      <c r="BD343" s="380">
        <f t="shared" si="46"/>
        <v>41100</v>
      </c>
      <c r="BE343" s="384"/>
      <c r="BF343" s="385"/>
      <c r="BG343" s="385"/>
      <c r="BH343" s="377">
        <f>VLOOKUP($B343,'1.วาง งบทดลอง 4 แถว'!$E$5875:$J$6713,3,0)</f>
        <v>0</v>
      </c>
      <c r="BI343" s="378">
        <f>VLOOKUP($B343,'1.วาง งบทดลอง 4 แถว'!$E$5875:$J$6713,4,0)</f>
        <v>0</v>
      </c>
      <c r="BJ343" s="378">
        <f>VLOOKUP($B343,'1.วาง งบทดลอง 4 แถว'!$E$5875:$J$6713,5,0)</f>
        <v>0</v>
      </c>
      <c r="BK343" s="379">
        <f>VLOOKUP($B343,'1.วาง งบทดลอง 4 แถว'!$E$5875:$J$6713,6,0)</f>
        <v>0</v>
      </c>
      <c r="BL343" s="380">
        <f t="shared" si="47"/>
        <v>0</v>
      </c>
      <c r="BM343" s="385"/>
      <c r="BN343" s="385"/>
      <c r="BO343" s="386"/>
    </row>
    <row r="344" spans="1:67" ht="19.5" customHeight="1">
      <c r="A344" s="374">
        <v>341</v>
      </c>
      <c r="B344" s="375" t="s">
        <v>1962</v>
      </c>
      <c r="C344" s="376" t="s">
        <v>145</v>
      </c>
      <c r="D344" s="377">
        <f>VLOOKUP($B344,'1.วาง งบทดลอง 4 แถว'!$E$2:$J$840,3,0)</f>
        <v>1992400</v>
      </c>
      <c r="E344" s="378">
        <f>VLOOKUP($B344,'1.วาง งบทดลอง 4 แถว'!$E$2:$J$840,4,0)</f>
        <v>2092600</v>
      </c>
      <c r="F344" s="378">
        <f>VLOOKUP($B344,'1.วาง งบทดลอง 4 แถว'!$E$2:$J$840,5,0)</f>
        <v>0</v>
      </c>
      <c r="G344" s="379">
        <f>VLOOKUP($B344,'1.วาง งบทดลอง 4 แถว'!$E$2:$J$840,6,0)</f>
        <v>1992400</v>
      </c>
      <c r="H344" s="380">
        <f t="shared" si="40"/>
        <v>1992400</v>
      </c>
      <c r="I344" s="384"/>
      <c r="J344" s="385"/>
      <c r="K344" s="385"/>
      <c r="L344" s="377">
        <f>VLOOKUP($B344,'1.วาง งบทดลอง 4 แถว'!$E$841:$J$1679,3,0)</f>
        <v>866000</v>
      </c>
      <c r="M344" s="378">
        <f>VLOOKUP($B344,'1.วาง งบทดลอง 4 แถว'!$E$841:$J$1679,4,0)</f>
        <v>955800</v>
      </c>
      <c r="N344" s="378">
        <f>VLOOKUP($B344,'1.วาง งบทดลอง 4 แถว'!$E$841:$J$1679,5,0)</f>
        <v>0</v>
      </c>
      <c r="O344" s="379">
        <f>VLOOKUP($B344,'1.วาง งบทดลอง 4 แถว'!$E$841:$J$1679,6,0)</f>
        <v>470100</v>
      </c>
      <c r="P344" s="380">
        <f t="shared" si="41"/>
        <v>470100</v>
      </c>
      <c r="Q344" s="384"/>
      <c r="R344" s="385"/>
      <c r="S344" s="386"/>
      <c r="T344" s="377">
        <f>VLOOKUP($B344,'1.วาง งบทดลอง 4 แถว'!$E$1680:$J$2518,3,0)</f>
        <v>510200</v>
      </c>
      <c r="U344" s="378">
        <f>VLOOKUP($B344,'1.วาง งบทดลอง 4 แถว'!$E$1680:$J$2518,4,0)</f>
        <v>959700</v>
      </c>
      <c r="V344" s="378">
        <f>VLOOKUP($B344,'1.วาง งบทดลอง 4 แถว'!$E$1680:$J$2518,5,0)</f>
        <v>0</v>
      </c>
      <c r="W344" s="379">
        <f>VLOOKUP($B344,'1.วาง งบทดลอง 4 แถว'!$E$1680:$J$2518,6,0)</f>
        <v>804900</v>
      </c>
      <c r="X344" s="380">
        <f t="shared" si="42"/>
        <v>804900</v>
      </c>
      <c r="Y344" s="385"/>
      <c r="Z344" s="385"/>
      <c r="AA344" s="385"/>
      <c r="AB344" s="377">
        <f>VLOOKUP($B344,'1.วาง งบทดลอง 4 แถว'!$E$2519:$J$3357,3,0)</f>
        <v>947500</v>
      </c>
      <c r="AC344" s="378">
        <f>VLOOKUP($B344,'1.วาง งบทดลอง 4 แถว'!$E$2519:$J$3357,4,0)</f>
        <v>1396204.5</v>
      </c>
      <c r="AD344" s="378">
        <f>VLOOKUP($B344,'1.วาง งบทดลอง 4 แถว'!$E$2519:$J$3357,5,0)</f>
        <v>0</v>
      </c>
      <c r="AE344" s="379">
        <f>VLOOKUP($B344,'1.วาง งบทดลอง 4 แถว'!$E$2519:$J$3357,6,0)</f>
        <v>1117004.5</v>
      </c>
      <c r="AF344" s="380">
        <f t="shared" si="43"/>
        <v>1117004.5</v>
      </c>
      <c r="AG344" s="384"/>
      <c r="AH344" s="385"/>
      <c r="AI344" s="385"/>
      <c r="AJ344" s="377">
        <f>VLOOKUP($B344,'1.วาง งบทดลอง 4 แถว'!$E$3358:$J$4196,3,0)</f>
        <v>443300</v>
      </c>
      <c r="AK344" s="378">
        <f>VLOOKUP($B344,'1.วาง งบทดลอง 4 แถว'!$E$3358:$J$4196,4,0)</f>
        <v>457100</v>
      </c>
      <c r="AL344" s="378">
        <f>VLOOKUP($B344,'1.วาง งบทดลอง 4 แถว'!$E$3358:$J$4196,5,0)</f>
        <v>0</v>
      </c>
      <c r="AM344" s="379">
        <f>VLOOKUP($B344,'1.วาง งบทดลอง 4 แถว'!$E$3358:$J$4196,6,0)</f>
        <v>457100</v>
      </c>
      <c r="AN344" s="380">
        <f t="shared" si="44"/>
        <v>457100</v>
      </c>
      <c r="AO344" s="385"/>
      <c r="AP344" s="385"/>
      <c r="AQ344" s="385"/>
      <c r="AR344" s="377">
        <f>VLOOKUP($B344,'1.วาง งบทดลอง 4 แถว'!$E$4197:$J$5035,3,0)</f>
        <v>549900</v>
      </c>
      <c r="AS344" s="378">
        <f>VLOOKUP($B344,'1.วาง งบทดลอง 4 แถว'!$E$4197:$J$5035,4,0)</f>
        <v>553400</v>
      </c>
      <c r="AT344" s="378">
        <f>VLOOKUP($B344,'1.วาง งบทดลอง 4 แถว'!$E$4197:$J$5035,5,0)</f>
        <v>0</v>
      </c>
      <c r="AU344" s="379">
        <f>VLOOKUP($B344,'1.วาง งบทดลอง 4 แถว'!$E$4197:$J$5035,6,0)</f>
        <v>553400</v>
      </c>
      <c r="AV344" s="380">
        <f t="shared" si="45"/>
        <v>553400</v>
      </c>
      <c r="AW344" s="384"/>
      <c r="AX344" s="385"/>
      <c r="AY344" s="385"/>
      <c r="AZ344" s="377">
        <f>VLOOKUP($B344,'1.วาง งบทดลอง 4 แถว'!$E$5036:$J$5874,3,0)</f>
        <v>0</v>
      </c>
      <c r="BA344" s="378">
        <f>VLOOKUP($B344,'1.วาง งบทดลอง 4 แถว'!$E$5036:$J$5874,4,0)</f>
        <v>0</v>
      </c>
      <c r="BB344" s="378">
        <f>VLOOKUP($B344,'1.วาง งบทดลอง 4 แถว'!$E$5036:$J$5874,5,0)</f>
        <v>0</v>
      </c>
      <c r="BC344" s="379">
        <f>VLOOKUP($B344,'1.วาง งบทดลอง 4 แถว'!$E$5036:$J$5874,6,0)</f>
        <v>0</v>
      </c>
      <c r="BD344" s="380">
        <f t="shared" si="46"/>
        <v>0</v>
      </c>
      <c r="BE344" s="384"/>
      <c r="BF344" s="385"/>
      <c r="BG344" s="385"/>
      <c r="BH344" s="377">
        <f>VLOOKUP($B344,'1.วาง งบทดลอง 4 แถว'!$E$5875:$J$6713,3,0)</f>
        <v>425000</v>
      </c>
      <c r="BI344" s="378">
        <f>VLOOKUP($B344,'1.วาง งบทดลอง 4 แถว'!$E$5875:$J$6713,4,0)</f>
        <v>425000</v>
      </c>
      <c r="BJ344" s="378">
        <f>VLOOKUP($B344,'1.วาง งบทดลอง 4 แถว'!$E$5875:$J$6713,5,0)</f>
        <v>0</v>
      </c>
      <c r="BK344" s="379">
        <f>VLOOKUP($B344,'1.วาง งบทดลอง 4 แถว'!$E$5875:$J$6713,6,0)</f>
        <v>425000</v>
      </c>
      <c r="BL344" s="380">
        <f t="shared" si="47"/>
        <v>425000</v>
      </c>
      <c r="BM344" s="385"/>
      <c r="BN344" s="385"/>
      <c r="BO344" s="386"/>
    </row>
    <row r="345" spans="1:67" ht="19.5" customHeight="1">
      <c r="A345" s="374">
        <v>342</v>
      </c>
      <c r="B345" s="375" t="s">
        <v>1963</v>
      </c>
      <c r="C345" s="376" t="s">
        <v>146</v>
      </c>
      <c r="D345" s="377">
        <f>VLOOKUP($B345,'1.วาง งบทดลอง 4 แถว'!$E$2:$J$840,3,0)</f>
        <v>0</v>
      </c>
      <c r="E345" s="378">
        <f>VLOOKUP($B345,'1.วาง งบทดลอง 4 แถว'!$E$2:$J$840,4,0)</f>
        <v>0</v>
      </c>
      <c r="F345" s="378">
        <f>VLOOKUP($B345,'1.วาง งบทดลอง 4 แถว'!$E$2:$J$840,5,0)</f>
        <v>0</v>
      </c>
      <c r="G345" s="379">
        <f>VLOOKUP($B345,'1.วาง งบทดลอง 4 แถว'!$E$2:$J$840,6,0)</f>
        <v>0</v>
      </c>
      <c r="H345" s="380">
        <f t="shared" si="40"/>
        <v>0</v>
      </c>
      <c r="I345" s="384"/>
      <c r="J345" s="385"/>
      <c r="K345" s="385"/>
      <c r="L345" s="377">
        <f>VLOOKUP($B345,'1.วาง งบทดลอง 4 แถว'!$E$841:$J$1679,3,0)</f>
        <v>0</v>
      </c>
      <c r="M345" s="378">
        <f>VLOOKUP($B345,'1.วาง งบทดลอง 4 แถว'!$E$841:$J$1679,4,0)</f>
        <v>0</v>
      </c>
      <c r="N345" s="378">
        <f>VLOOKUP($B345,'1.วาง งบทดลอง 4 แถว'!$E$841:$J$1679,5,0)</f>
        <v>0</v>
      </c>
      <c r="O345" s="379">
        <f>VLOOKUP($B345,'1.วาง งบทดลอง 4 แถว'!$E$841:$J$1679,6,0)</f>
        <v>0</v>
      </c>
      <c r="P345" s="380">
        <f t="shared" si="41"/>
        <v>0</v>
      </c>
      <c r="Q345" s="384"/>
      <c r="R345" s="385"/>
      <c r="S345" s="386"/>
      <c r="T345" s="377">
        <f>VLOOKUP($B345,'1.วาง งบทดลอง 4 แถว'!$E$1680:$J$2518,3,0)</f>
        <v>10200</v>
      </c>
      <c r="U345" s="378">
        <f>VLOOKUP($B345,'1.วาง งบทดลอง 4 แถว'!$E$1680:$J$2518,4,0)</f>
        <v>18150</v>
      </c>
      <c r="V345" s="378">
        <f>VLOOKUP($B345,'1.วาง งบทดลอง 4 แถว'!$E$1680:$J$2518,5,0)</f>
        <v>0</v>
      </c>
      <c r="W345" s="379">
        <f>VLOOKUP($B345,'1.วาง งบทดลอง 4 แถว'!$E$1680:$J$2518,6,0)</f>
        <v>7950</v>
      </c>
      <c r="X345" s="380">
        <f t="shared" si="42"/>
        <v>7950</v>
      </c>
      <c r="Y345" s="385"/>
      <c r="Z345" s="385"/>
      <c r="AA345" s="385"/>
      <c r="AB345" s="377">
        <f>VLOOKUP($B345,'1.วาง งบทดลอง 4 แถว'!$E$2519:$J$3357,3,0)</f>
        <v>284125</v>
      </c>
      <c r="AC345" s="378">
        <f>VLOOKUP($B345,'1.วาง งบทดลอง 4 แถว'!$E$2519:$J$3357,4,0)</f>
        <v>300435</v>
      </c>
      <c r="AD345" s="378">
        <f>VLOOKUP($B345,'1.วาง งบทดลอง 4 แถว'!$E$2519:$J$3357,5,0)</f>
        <v>0</v>
      </c>
      <c r="AE345" s="379">
        <f>VLOOKUP($B345,'1.วาง งบทดลอง 4 แถว'!$E$2519:$J$3357,6,0)</f>
        <v>284125</v>
      </c>
      <c r="AF345" s="380">
        <f t="shared" si="43"/>
        <v>284125</v>
      </c>
      <c r="AG345" s="384"/>
      <c r="AH345" s="385"/>
      <c r="AI345" s="385"/>
      <c r="AJ345" s="377">
        <f>VLOOKUP($B345,'1.วาง งบทดลอง 4 แถว'!$E$3358:$J$4196,3,0)</f>
        <v>15000</v>
      </c>
      <c r="AK345" s="378">
        <f>VLOOKUP($B345,'1.วาง งบทดลอง 4 แถว'!$E$3358:$J$4196,4,0)</f>
        <v>16200</v>
      </c>
      <c r="AL345" s="378">
        <f>VLOOKUP($B345,'1.วาง งบทดลอง 4 แถว'!$E$3358:$J$4196,5,0)</f>
        <v>0</v>
      </c>
      <c r="AM345" s="379">
        <f>VLOOKUP($B345,'1.วาง งบทดลอง 4 แถว'!$E$3358:$J$4196,6,0)</f>
        <v>16200</v>
      </c>
      <c r="AN345" s="380">
        <f t="shared" si="44"/>
        <v>16200</v>
      </c>
      <c r="AO345" s="385"/>
      <c r="AP345" s="385"/>
      <c r="AQ345" s="385"/>
      <c r="AR345" s="377">
        <f>VLOOKUP($B345,'1.วาง งบทดลอง 4 แถว'!$E$4197:$J$5035,3,0)</f>
        <v>0</v>
      </c>
      <c r="AS345" s="378">
        <f>VLOOKUP($B345,'1.วาง งบทดลอง 4 แถว'!$E$4197:$J$5035,4,0)</f>
        <v>0</v>
      </c>
      <c r="AT345" s="378">
        <f>VLOOKUP($B345,'1.วาง งบทดลอง 4 แถว'!$E$4197:$J$5035,5,0)</f>
        <v>0</v>
      </c>
      <c r="AU345" s="379">
        <f>VLOOKUP($B345,'1.วาง งบทดลอง 4 แถว'!$E$4197:$J$5035,6,0)</f>
        <v>0</v>
      </c>
      <c r="AV345" s="380">
        <f t="shared" si="45"/>
        <v>0</v>
      </c>
      <c r="AW345" s="384"/>
      <c r="AX345" s="385"/>
      <c r="AY345" s="385"/>
      <c r="AZ345" s="377">
        <f>VLOOKUP($B345,'1.วาง งบทดลอง 4 แถว'!$E$5036:$J$5874,3,0)</f>
        <v>0</v>
      </c>
      <c r="BA345" s="378">
        <f>VLOOKUP($B345,'1.วาง งบทดลอง 4 แถว'!$E$5036:$J$5874,4,0)</f>
        <v>0</v>
      </c>
      <c r="BB345" s="378">
        <f>VLOOKUP($B345,'1.วาง งบทดลอง 4 แถว'!$E$5036:$J$5874,5,0)</f>
        <v>0</v>
      </c>
      <c r="BC345" s="379">
        <f>VLOOKUP($B345,'1.วาง งบทดลอง 4 แถว'!$E$5036:$J$5874,6,0)</f>
        <v>0</v>
      </c>
      <c r="BD345" s="380">
        <f t="shared" si="46"/>
        <v>0</v>
      </c>
      <c r="BE345" s="384"/>
      <c r="BF345" s="385"/>
      <c r="BG345" s="385"/>
      <c r="BH345" s="377">
        <f>VLOOKUP($B345,'1.วาง งบทดลอง 4 แถว'!$E$5875:$J$6713,3,0)</f>
        <v>0</v>
      </c>
      <c r="BI345" s="378">
        <f>VLOOKUP($B345,'1.วาง งบทดลอง 4 แถว'!$E$5875:$J$6713,4,0)</f>
        <v>0</v>
      </c>
      <c r="BJ345" s="378">
        <f>VLOOKUP($B345,'1.วาง งบทดลอง 4 แถว'!$E$5875:$J$6713,5,0)</f>
        <v>0</v>
      </c>
      <c r="BK345" s="379">
        <f>VLOOKUP($B345,'1.วาง งบทดลอง 4 แถว'!$E$5875:$J$6713,6,0)</f>
        <v>0</v>
      </c>
      <c r="BL345" s="380">
        <f t="shared" si="47"/>
        <v>0</v>
      </c>
      <c r="BM345" s="385"/>
      <c r="BN345" s="385"/>
      <c r="BO345" s="386"/>
    </row>
    <row r="346" spans="1:67" ht="19.5" customHeight="1">
      <c r="A346" s="374">
        <v>343</v>
      </c>
      <c r="B346" s="375" t="s">
        <v>1964</v>
      </c>
      <c r="C346" s="376" t="s">
        <v>133</v>
      </c>
      <c r="D346" s="377">
        <f>VLOOKUP($B346,'1.วาง งบทดลอง 4 แถว'!$E$2:$J$840,3,0)</f>
        <v>44558.18</v>
      </c>
      <c r="E346" s="378">
        <f>VLOOKUP($B346,'1.วาง งบทดลอง 4 แถว'!$E$2:$J$840,4,0)</f>
        <v>1848755.12</v>
      </c>
      <c r="F346" s="378">
        <f>VLOOKUP($B346,'1.วาง งบทดลอง 4 แถว'!$E$2:$J$840,5,0)</f>
        <v>0</v>
      </c>
      <c r="G346" s="379">
        <f>VLOOKUP($B346,'1.วาง งบทดลอง 4 แถว'!$E$2:$J$840,6,0)</f>
        <v>5425238.1299999999</v>
      </c>
      <c r="H346" s="380">
        <f t="shared" si="40"/>
        <v>5425238.1299999999</v>
      </c>
      <c r="I346" s="384"/>
      <c r="J346" s="385"/>
      <c r="K346" s="385"/>
      <c r="L346" s="377">
        <f>VLOOKUP($B346,'1.วาง งบทดลอง 4 แถว'!$E$841:$J$1679,3,0)</f>
        <v>337465.86</v>
      </c>
      <c r="M346" s="378">
        <f>VLOOKUP($B346,'1.วาง งบทดลอง 4 แถว'!$E$841:$J$1679,4,0)</f>
        <v>333007.09999999998</v>
      </c>
      <c r="N346" s="378">
        <f>VLOOKUP($B346,'1.วาง งบทดลอง 4 แถว'!$E$841:$J$1679,5,0)</f>
        <v>0</v>
      </c>
      <c r="O346" s="379">
        <f>VLOOKUP($B346,'1.วาง งบทดลอง 4 แถว'!$E$841:$J$1679,6,0)</f>
        <v>337115.3</v>
      </c>
      <c r="P346" s="380">
        <f t="shared" si="41"/>
        <v>337115.3</v>
      </c>
      <c r="Q346" s="384"/>
      <c r="R346" s="385"/>
      <c r="S346" s="386"/>
      <c r="T346" s="377">
        <f>VLOOKUP($B346,'1.วาง งบทดลอง 4 แถว'!$E$1680:$J$2518,3,0)</f>
        <v>489871.21</v>
      </c>
      <c r="U346" s="378">
        <f>VLOOKUP($B346,'1.วาง งบทดลอง 4 แถว'!$E$1680:$J$2518,4,0)</f>
        <v>498489.88</v>
      </c>
      <c r="V346" s="378">
        <f>VLOOKUP($B346,'1.วาง งบทดลอง 4 แถว'!$E$1680:$J$2518,5,0)</f>
        <v>0</v>
      </c>
      <c r="W346" s="379">
        <f>VLOOKUP($B346,'1.วาง งบทดลอง 4 แถว'!$E$1680:$J$2518,6,0)</f>
        <v>499452.39</v>
      </c>
      <c r="X346" s="380">
        <f t="shared" si="42"/>
        <v>499452.39</v>
      </c>
      <c r="Y346" s="385"/>
      <c r="Z346" s="385"/>
      <c r="AA346" s="385"/>
      <c r="AB346" s="377">
        <f>VLOOKUP($B346,'1.วาง งบทดลอง 4 แถว'!$E$2519:$J$3357,3,0)</f>
        <v>0</v>
      </c>
      <c r="AC346" s="378">
        <f>VLOOKUP($B346,'1.วาง งบทดลอง 4 แถว'!$E$2519:$J$3357,4,0)</f>
        <v>0</v>
      </c>
      <c r="AD346" s="378">
        <f>VLOOKUP($B346,'1.วาง งบทดลอง 4 แถว'!$E$2519:$J$3357,5,0)</f>
        <v>0</v>
      </c>
      <c r="AE346" s="379">
        <f>VLOOKUP($B346,'1.วาง งบทดลอง 4 แถว'!$E$2519:$J$3357,6,0)</f>
        <v>6357.73</v>
      </c>
      <c r="AF346" s="380">
        <f t="shared" si="43"/>
        <v>6357.73</v>
      </c>
      <c r="AG346" s="384"/>
      <c r="AH346" s="385"/>
      <c r="AI346" s="385"/>
      <c r="AJ346" s="377">
        <f>VLOOKUP($B346,'1.วาง งบทดลอง 4 แถว'!$E$3358:$J$4196,3,0)</f>
        <v>304693.03999999998</v>
      </c>
      <c r="AK346" s="378">
        <f>VLOOKUP($B346,'1.วาง งบทดลอง 4 แถว'!$E$3358:$J$4196,4,0)</f>
        <v>301214.23</v>
      </c>
      <c r="AL346" s="378">
        <f>VLOOKUP($B346,'1.วาง งบทดลอง 4 แถว'!$E$3358:$J$4196,5,0)</f>
        <v>0</v>
      </c>
      <c r="AM346" s="379">
        <f>VLOOKUP($B346,'1.วาง งบทดลอง 4 แถว'!$E$3358:$J$4196,6,0)</f>
        <v>299633.14</v>
      </c>
      <c r="AN346" s="380">
        <f t="shared" si="44"/>
        <v>299633.14</v>
      </c>
      <c r="AO346" s="385"/>
      <c r="AP346" s="385"/>
      <c r="AQ346" s="385"/>
      <c r="AR346" s="377">
        <f>VLOOKUP($B346,'1.วาง งบทดลอง 4 แถว'!$E$4197:$J$5035,3,0)</f>
        <v>190660.61</v>
      </c>
      <c r="AS346" s="378">
        <f>VLOOKUP($B346,'1.วาง งบทดลอง 4 แถว'!$E$4197:$J$5035,4,0)</f>
        <v>202832.61</v>
      </c>
      <c r="AT346" s="378">
        <f>VLOOKUP($B346,'1.วาง งบทดลอง 4 แถว'!$E$4197:$J$5035,5,0)</f>
        <v>0</v>
      </c>
      <c r="AU346" s="379">
        <f>VLOOKUP($B346,'1.วาง งบทดลอง 4 แถว'!$E$4197:$J$5035,6,0)</f>
        <v>193169.71</v>
      </c>
      <c r="AV346" s="380">
        <f t="shared" si="45"/>
        <v>193169.71</v>
      </c>
      <c r="AW346" s="384"/>
      <c r="AX346" s="385"/>
      <c r="AY346" s="385"/>
      <c r="AZ346" s="377">
        <f>VLOOKUP($B346,'1.วาง งบทดลอง 4 แถว'!$E$5036:$J$5874,3,0)</f>
        <v>247257.26</v>
      </c>
      <c r="BA346" s="378">
        <f>VLOOKUP($B346,'1.วาง งบทดลอง 4 แถว'!$E$5036:$J$5874,4,0)</f>
        <v>266694.7</v>
      </c>
      <c r="BB346" s="378">
        <f>VLOOKUP($B346,'1.วาง งบทดลอง 4 แถว'!$E$5036:$J$5874,5,0)</f>
        <v>0</v>
      </c>
      <c r="BC346" s="379">
        <f>VLOOKUP($B346,'1.วาง งบทดลอง 4 แถว'!$E$5036:$J$5874,6,0)</f>
        <v>264292</v>
      </c>
      <c r="BD346" s="380">
        <f t="shared" si="46"/>
        <v>264292</v>
      </c>
      <c r="BE346" s="384"/>
      <c r="BF346" s="385"/>
      <c r="BG346" s="385"/>
      <c r="BH346" s="377">
        <f>VLOOKUP($B346,'1.วาง งบทดลอง 4 แถว'!$E$5875:$J$6713,3,0)</f>
        <v>137654.12</v>
      </c>
      <c r="BI346" s="378">
        <f>VLOOKUP($B346,'1.วาง งบทดลอง 4 แถว'!$E$5875:$J$6713,4,0)</f>
        <v>131346.07999999999</v>
      </c>
      <c r="BJ346" s="378">
        <f>VLOOKUP($B346,'1.วาง งบทดลอง 4 แถว'!$E$5875:$J$6713,5,0)</f>
        <v>0</v>
      </c>
      <c r="BK346" s="379">
        <f>VLOOKUP($B346,'1.วาง งบทดลอง 4 แถว'!$E$5875:$J$6713,6,0)</f>
        <v>2416</v>
      </c>
      <c r="BL346" s="380">
        <f t="shared" si="47"/>
        <v>2416</v>
      </c>
      <c r="BM346" s="385"/>
      <c r="BN346" s="385"/>
      <c r="BO346" s="386"/>
    </row>
    <row r="347" spans="1:67" ht="19.5" customHeight="1">
      <c r="A347" s="374">
        <v>344</v>
      </c>
      <c r="B347" s="375" t="s">
        <v>1965</v>
      </c>
      <c r="C347" s="376" t="s">
        <v>1966</v>
      </c>
      <c r="D347" s="377">
        <f>VLOOKUP($B347,'1.วาง งบทดลอง 4 แถว'!$E$2:$J$840,3,0)</f>
        <v>0</v>
      </c>
      <c r="E347" s="378">
        <f>VLOOKUP($B347,'1.วาง งบทดลอง 4 แถว'!$E$2:$J$840,4,0)</f>
        <v>0</v>
      </c>
      <c r="F347" s="378">
        <f>VLOOKUP($B347,'1.วาง งบทดลอง 4 แถว'!$E$2:$J$840,5,0)</f>
        <v>0</v>
      </c>
      <c r="G347" s="379">
        <f>VLOOKUP($B347,'1.วาง งบทดลอง 4 แถว'!$E$2:$J$840,6,0)</f>
        <v>0</v>
      </c>
      <c r="H347" s="380">
        <f t="shared" si="40"/>
        <v>0</v>
      </c>
      <c r="I347" s="384"/>
      <c r="J347" s="385"/>
      <c r="K347" s="385"/>
      <c r="L347" s="377">
        <f>VLOOKUP($B347,'1.วาง งบทดลอง 4 แถว'!$E$841:$J$1679,3,0)</f>
        <v>0</v>
      </c>
      <c r="M347" s="378">
        <f>VLOOKUP($B347,'1.วาง งบทดลอง 4 แถว'!$E$841:$J$1679,4,0)</f>
        <v>0</v>
      </c>
      <c r="N347" s="378">
        <f>VLOOKUP($B347,'1.วาง งบทดลอง 4 แถว'!$E$841:$J$1679,5,0)</f>
        <v>0</v>
      </c>
      <c r="O347" s="379">
        <f>VLOOKUP($B347,'1.วาง งบทดลอง 4 แถว'!$E$841:$J$1679,6,0)</f>
        <v>0</v>
      </c>
      <c r="P347" s="380">
        <f t="shared" si="41"/>
        <v>0</v>
      </c>
      <c r="Q347" s="384"/>
      <c r="R347" s="385"/>
      <c r="S347" s="386"/>
      <c r="T347" s="377">
        <f>VLOOKUP($B347,'1.วาง งบทดลอง 4 แถว'!$E$1680:$J$2518,3,0)</f>
        <v>69760</v>
      </c>
      <c r="U347" s="378">
        <f>VLOOKUP($B347,'1.วาง งบทดลอง 4 แถว'!$E$1680:$J$2518,4,0)</f>
        <v>165950</v>
      </c>
      <c r="V347" s="378">
        <f>VLOOKUP($B347,'1.วาง งบทดลอง 4 แถว'!$E$1680:$J$2518,5,0)</f>
        <v>0</v>
      </c>
      <c r="W347" s="379">
        <f>VLOOKUP($B347,'1.วาง งบทดลอง 4 แถว'!$E$1680:$J$2518,6,0)</f>
        <v>96190</v>
      </c>
      <c r="X347" s="380">
        <f t="shared" si="42"/>
        <v>96190</v>
      </c>
      <c r="Y347" s="385"/>
      <c r="Z347" s="385"/>
      <c r="AA347" s="385"/>
      <c r="AB347" s="377">
        <f>VLOOKUP($B347,'1.วาง งบทดลอง 4 แถว'!$E$2519:$J$3357,3,0)</f>
        <v>0</v>
      </c>
      <c r="AC347" s="378">
        <f>VLOOKUP($B347,'1.วาง งบทดลอง 4 แถว'!$E$2519:$J$3357,4,0)</f>
        <v>0</v>
      </c>
      <c r="AD347" s="378">
        <f>VLOOKUP($B347,'1.วาง งบทดลอง 4 แถว'!$E$2519:$J$3357,5,0)</f>
        <v>0</v>
      </c>
      <c r="AE347" s="379">
        <f>VLOOKUP($B347,'1.วาง งบทดลอง 4 แถว'!$E$2519:$J$3357,6,0)</f>
        <v>0</v>
      </c>
      <c r="AF347" s="380">
        <f t="shared" si="43"/>
        <v>0</v>
      </c>
      <c r="AG347" s="384"/>
      <c r="AH347" s="385"/>
      <c r="AI347" s="385"/>
      <c r="AJ347" s="377">
        <f>VLOOKUP($B347,'1.วาง งบทดลอง 4 แถว'!$E$3358:$J$4196,3,0)</f>
        <v>0</v>
      </c>
      <c r="AK347" s="378">
        <f>VLOOKUP($B347,'1.วาง งบทดลอง 4 แถว'!$E$3358:$J$4196,4,0)</f>
        <v>0</v>
      </c>
      <c r="AL347" s="378">
        <f>VLOOKUP($B347,'1.วาง งบทดลอง 4 แถว'!$E$3358:$J$4196,5,0)</f>
        <v>0</v>
      </c>
      <c r="AM347" s="379">
        <f>VLOOKUP($B347,'1.วาง งบทดลอง 4 แถว'!$E$3358:$J$4196,6,0)</f>
        <v>0</v>
      </c>
      <c r="AN347" s="380">
        <f t="shared" si="44"/>
        <v>0</v>
      </c>
      <c r="AO347" s="385"/>
      <c r="AP347" s="385"/>
      <c r="AQ347" s="385"/>
      <c r="AR347" s="377">
        <f>VLOOKUP($B347,'1.วาง งบทดลอง 4 แถว'!$E$4197:$J$5035,3,0)</f>
        <v>0</v>
      </c>
      <c r="AS347" s="378">
        <f>VLOOKUP($B347,'1.วาง งบทดลอง 4 แถว'!$E$4197:$J$5035,4,0)</f>
        <v>0</v>
      </c>
      <c r="AT347" s="378">
        <f>VLOOKUP($B347,'1.วาง งบทดลอง 4 แถว'!$E$4197:$J$5035,5,0)</f>
        <v>0</v>
      </c>
      <c r="AU347" s="379">
        <f>VLOOKUP($B347,'1.วาง งบทดลอง 4 แถว'!$E$4197:$J$5035,6,0)</f>
        <v>0</v>
      </c>
      <c r="AV347" s="380">
        <f t="shared" si="45"/>
        <v>0</v>
      </c>
      <c r="AW347" s="384"/>
      <c r="AX347" s="385"/>
      <c r="AY347" s="385"/>
      <c r="AZ347" s="377">
        <f>VLOOKUP($B347,'1.วาง งบทดลอง 4 แถว'!$E$5036:$J$5874,3,0)</f>
        <v>0</v>
      </c>
      <c r="BA347" s="378">
        <f>VLOOKUP($B347,'1.วาง งบทดลอง 4 แถว'!$E$5036:$J$5874,4,0)</f>
        <v>0</v>
      </c>
      <c r="BB347" s="378">
        <f>VLOOKUP($B347,'1.วาง งบทดลอง 4 แถว'!$E$5036:$J$5874,5,0)</f>
        <v>0</v>
      </c>
      <c r="BC347" s="379">
        <f>VLOOKUP($B347,'1.วาง งบทดลอง 4 แถว'!$E$5036:$J$5874,6,0)</f>
        <v>0</v>
      </c>
      <c r="BD347" s="380">
        <f t="shared" si="46"/>
        <v>0</v>
      </c>
      <c r="BE347" s="384"/>
      <c r="BF347" s="385"/>
      <c r="BG347" s="385"/>
      <c r="BH347" s="377">
        <f>VLOOKUP($B347,'1.วาง งบทดลอง 4 แถว'!$E$5875:$J$6713,3,0)</f>
        <v>0</v>
      </c>
      <c r="BI347" s="378">
        <f>VLOOKUP($B347,'1.วาง งบทดลอง 4 แถว'!$E$5875:$J$6713,4,0)</f>
        <v>0</v>
      </c>
      <c r="BJ347" s="378">
        <f>VLOOKUP($B347,'1.วาง งบทดลอง 4 แถว'!$E$5875:$J$6713,5,0)</f>
        <v>0</v>
      </c>
      <c r="BK347" s="379">
        <f>VLOOKUP($B347,'1.วาง งบทดลอง 4 แถว'!$E$5875:$J$6713,6,0)</f>
        <v>0</v>
      </c>
      <c r="BL347" s="380">
        <f t="shared" si="47"/>
        <v>0</v>
      </c>
      <c r="BM347" s="385"/>
      <c r="BN347" s="385"/>
      <c r="BO347" s="386"/>
    </row>
    <row r="348" spans="1:67" ht="19.5" customHeight="1">
      <c r="A348" s="374">
        <v>345</v>
      </c>
      <c r="B348" s="375" t="s">
        <v>1967</v>
      </c>
      <c r="C348" s="376" t="s">
        <v>1968</v>
      </c>
      <c r="D348" s="377">
        <f>VLOOKUP($B348,'1.วาง งบทดลอง 4 แถว'!$E$2:$J$840,3,0)</f>
        <v>0</v>
      </c>
      <c r="E348" s="378">
        <f>VLOOKUP($B348,'1.วาง งบทดลอง 4 แถว'!$E$2:$J$840,4,0)</f>
        <v>0</v>
      </c>
      <c r="F348" s="378">
        <f>VLOOKUP($B348,'1.วาง งบทดลอง 4 แถว'!$E$2:$J$840,5,0)</f>
        <v>0</v>
      </c>
      <c r="G348" s="379">
        <f>VLOOKUP($B348,'1.วาง งบทดลอง 4 แถว'!$E$2:$J$840,6,0)</f>
        <v>0</v>
      </c>
      <c r="H348" s="380">
        <f t="shared" si="40"/>
        <v>0</v>
      </c>
      <c r="I348" s="384"/>
      <c r="J348" s="385"/>
      <c r="K348" s="385"/>
      <c r="L348" s="377">
        <f>VLOOKUP($B348,'1.วาง งบทดลอง 4 แถว'!$E$841:$J$1679,3,0)</f>
        <v>0</v>
      </c>
      <c r="M348" s="378">
        <f>VLOOKUP($B348,'1.วาง งบทดลอง 4 แถว'!$E$841:$J$1679,4,0)</f>
        <v>0</v>
      </c>
      <c r="N348" s="378">
        <f>VLOOKUP($B348,'1.วาง งบทดลอง 4 แถว'!$E$841:$J$1679,5,0)</f>
        <v>0</v>
      </c>
      <c r="O348" s="379">
        <f>VLOOKUP($B348,'1.วาง งบทดลอง 4 แถว'!$E$841:$J$1679,6,0)</f>
        <v>0</v>
      </c>
      <c r="P348" s="380">
        <f t="shared" si="41"/>
        <v>0</v>
      </c>
      <c r="Q348" s="384"/>
      <c r="R348" s="385"/>
      <c r="S348" s="386"/>
      <c r="T348" s="377">
        <f>VLOOKUP($B348,'1.วาง งบทดลอง 4 แถว'!$E$1680:$J$2518,3,0)</f>
        <v>0</v>
      </c>
      <c r="U348" s="378">
        <f>VLOOKUP($B348,'1.วาง งบทดลอง 4 แถว'!$E$1680:$J$2518,4,0)</f>
        <v>0</v>
      </c>
      <c r="V348" s="378">
        <f>VLOOKUP($B348,'1.วาง งบทดลอง 4 แถว'!$E$1680:$J$2518,5,0)</f>
        <v>0</v>
      </c>
      <c r="W348" s="379">
        <f>VLOOKUP($B348,'1.วาง งบทดลอง 4 แถว'!$E$1680:$J$2518,6,0)</f>
        <v>0</v>
      </c>
      <c r="X348" s="380">
        <f t="shared" si="42"/>
        <v>0</v>
      </c>
      <c r="Y348" s="385"/>
      <c r="Z348" s="385"/>
      <c r="AA348" s="385"/>
      <c r="AB348" s="377">
        <f>VLOOKUP($B348,'1.วาง งบทดลอง 4 แถว'!$E$2519:$J$3357,3,0)</f>
        <v>0</v>
      </c>
      <c r="AC348" s="378">
        <f>VLOOKUP($B348,'1.วาง งบทดลอง 4 แถว'!$E$2519:$J$3357,4,0)</f>
        <v>0</v>
      </c>
      <c r="AD348" s="378">
        <f>VLOOKUP($B348,'1.วาง งบทดลอง 4 แถว'!$E$2519:$J$3357,5,0)</f>
        <v>0</v>
      </c>
      <c r="AE348" s="379">
        <f>VLOOKUP($B348,'1.วาง งบทดลอง 4 แถว'!$E$2519:$J$3357,6,0)</f>
        <v>0</v>
      </c>
      <c r="AF348" s="380">
        <f t="shared" si="43"/>
        <v>0</v>
      </c>
      <c r="AG348" s="384"/>
      <c r="AH348" s="385"/>
      <c r="AI348" s="385"/>
      <c r="AJ348" s="377">
        <f>VLOOKUP($B348,'1.วาง งบทดลอง 4 แถว'!$E$3358:$J$4196,3,0)</f>
        <v>0</v>
      </c>
      <c r="AK348" s="378">
        <f>VLOOKUP($B348,'1.วาง งบทดลอง 4 แถว'!$E$3358:$J$4196,4,0)</f>
        <v>0</v>
      </c>
      <c r="AL348" s="378">
        <f>VLOOKUP($B348,'1.วาง งบทดลอง 4 แถว'!$E$3358:$J$4196,5,0)</f>
        <v>0</v>
      </c>
      <c r="AM348" s="379">
        <f>VLOOKUP($B348,'1.วาง งบทดลอง 4 แถว'!$E$3358:$J$4196,6,0)</f>
        <v>0</v>
      </c>
      <c r="AN348" s="380">
        <f t="shared" si="44"/>
        <v>0</v>
      </c>
      <c r="AO348" s="385"/>
      <c r="AP348" s="385"/>
      <c r="AQ348" s="385"/>
      <c r="AR348" s="377">
        <f>VLOOKUP($B348,'1.วาง งบทดลอง 4 แถว'!$E$4197:$J$5035,3,0)</f>
        <v>0</v>
      </c>
      <c r="AS348" s="378">
        <f>VLOOKUP($B348,'1.วาง งบทดลอง 4 แถว'!$E$4197:$J$5035,4,0)</f>
        <v>0</v>
      </c>
      <c r="AT348" s="378">
        <f>VLOOKUP($B348,'1.วาง งบทดลอง 4 แถว'!$E$4197:$J$5035,5,0)</f>
        <v>0</v>
      </c>
      <c r="AU348" s="379">
        <f>VLOOKUP($B348,'1.วาง งบทดลอง 4 แถว'!$E$4197:$J$5035,6,0)</f>
        <v>0</v>
      </c>
      <c r="AV348" s="380">
        <f t="shared" si="45"/>
        <v>0</v>
      </c>
      <c r="AW348" s="384"/>
      <c r="AX348" s="385"/>
      <c r="AY348" s="385"/>
      <c r="AZ348" s="377">
        <f>VLOOKUP($B348,'1.วาง งบทดลอง 4 แถว'!$E$5036:$J$5874,3,0)</f>
        <v>0</v>
      </c>
      <c r="BA348" s="378">
        <f>VLOOKUP($B348,'1.วาง งบทดลอง 4 แถว'!$E$5036:$J$5874,4,0)</f>
        <v>0</v>
      </c>
      <c r="BB348" s="378">
        <f>VLOOKUP($B348,'1.วาง งบทดลอง 4 แถว'!$E$5036:$J$5874,5,0)</f>
        <v>0</v>
      </c>
      <c r="BC348" s="379">
        <f>VLOOKUP($B348,'1.วาง งบทดลอง 4 แถว'!$E$5036:$J$5874,6,0)</f>
        <v>0</v>
      </c>
      <c r="BD348" s="380">
        <f t="shared" si="46"/>
        <v>0</v>
      </c>
      <c r="BE348" s="384"/>
      <c r="BF348" s="385"/>
      <c r="BG348" s="385"/>
      <c r="BH348" s="377">
        <f>VLOOKUP($B348,'1.วาง งบทดลอง 4 แถว'!$E$5875:$J$6713,3,0)</f>
        <v>0</v>
      </c>
      <c r="BI348" s="378">
        <f>VLOOKUP($B348,'1.วาง งบทดลอง 4 แถว'!$E$5875:$J$6713,4,0)</f>
        <v>0</v>
      </c>
      <c r="BJ348" s="378">
        <f>VLOOKUP($B348,'1.วาง งบทดลอง 4 แถว'!$E$5875:$J$6713,5,0)</f>
        <v>0</v>
      </c>
      <c r="BK348" s="379">
        <f>VLOOKUP($B348,'1.วาง งบทดลอง 4 แถว'!$E$5875:$J$6713,6,0)</f>
        <v>0</v>
      </c>
      <c r="BL348" s="380">
        <f t="shared" si="47"/>
        <v>0</v>
      </c>
      <c r="BM348" s="385"/>
      <c r="BN348" s="385"/>
      <c r="BO348" s="386"/>
    </row>
    <row r="349" spans="1:67" ht="19.5" customHeight="1">
      <c r="A349" s="374">
        <v>346</v>
      </c>
      <c r="B349" s="375" t="s">
        <v>711</v>
      </c>
      <c r="C349" s="376" t="s">
        <v>1494</v>
      </c>
      <c r="D349" s="377">
        <f>VLOOKUP($B349,'1.วาง งบทดลอง 4 แถว'!$E$2:$J$840,3,0)</f>
        <v>0</v>
      </c>
      <c r="E349" s="378">
        <f>VLOOKUP($B349,'1.วาง งบทดลอง 4 แถว'!$E$2:$J$840,4,0)</f>
        <v>0</v>
      </c>
      <c r="F349" s="378">
        <f>VLOOKUP($B349,'1.วาง งบทดลอง 4 แถว'!$E$2:$J$840,5,0)</f>
        <v>0</v>
      </c>
      <c r="G349" s="379">
        <f>VLOOKUP($B349,'1.วาง งบทดลอง 4 แถว'!$E$2:$J$840,6,0)</f>
        <v>0</v>
      </c>
      <c r="H349" s="380">
        <f t="shared" si="40"/>
        <v>0</v>
      </c>
      <c r="I349" s="384"/>
      <c r="J349" s="385"/>
      <c r="K349" s="385"/>
      <c r="L349" s="377">
        <f>VLOOKUP($B349,'1.วาง งบทดลอง 4 แถว'!$E$841:$J$1679,3,0)</f>
        <v>0</v>
      </c>
      <c r="M349" s="378">
        <f>VLOOKUP($B349,'1.วาง งบทดลอง 4 แถว'!$E$841:$J$1679,4,0)</f>
        <v>0</v>
      </c>
      <c r="N349" s="378">
        <f>VLOOKUP($B349,'1.วาง งบทดลอง 4 แถว'!$E$841:$J$1679,5,0)</f>
        <v>0</v>
      </c>
      <c r="O349" s="379">
        <f>VLOOKUP($B349,'1.วาง งบทดลอง 4 แถว'!$E$841:$J$1679,6,0)</f>
        <v>0</v>
      </c>
      <c r="P349" s="380">
        <f t="shared" si="41"/>
        <v>0</v>
      </c>
      <c r="Q349" s="384"/>
      <c r="R349" s="385"/>
      <c r="S349" s="386"/>
      <c r="T349" s="377">
        <f>VLOOKUP($B349,'1.วาง งบทดลอง 4 แถว'!$E$1680:$J$2518,3,0)</f>
        <v>0</v>
      </c>
      <c r="U349" s="378">
        <f>VLOOKUP($B349,'1.วาง งบทดลอง 4 แถว'!$E$1680:$J$2518,4,0)</f>
        <v>0</v>
      </c>
      <c r="V349" s="378">
        <f>VLOOKUP($B349,'1.วาง งบทดลอง 4 แถว'!$E$1680:$J$2518,5,0)</f>
        <v>0</v>
      </c>
      <c r="W349" s="379">
        <f>VLOOKUP($B349,'1.วาง งบทดลอง 4 แถว'!$E$1680:$J$2518,6,0)</f>
        <v>0</v>
      </c>
      <c r="X349" s="380">
        <f t="shared" si="42"/>
        <v>0</v>
      </c>
      <c r="Y349" s="385"/>
      <c r="Z349" s="385"/>
      <c r="AA349" s="385"/>
      <c r="AB349" s="377">
        <f>VLOOKUP($B349,'1.วาง งบทดลอง 4 แถว'!$E$2519:$J$3357,3,0)</f>
        <v>0</v>
      </c>
      <c r="AC349" s="378">
        <f>VLOOKUP($B349,'1.วาง งบทดลอง 4 แถว'!$E$2519:$J$3357,4,0)</f>
        <v>0</v>
      </c>
      <c r="AD349" s="378">
        <f>VLOOKUP($B349,'1.วาง งบทดลอง 4 แถว'!$E$2519:$J$3357,5,0)</f>
        <v>0</v>
      </c>
      <c r="AE349" s="379">
        <f>VLOOKUP($B349,'1.วาง งบทดลอง 4 แถว'!$E$2519:$J$3357,6,0)</f>
        <v>0</v>
      </c>
      <c r="AF349" s="380">
        <f t="shared" si="43"/>
        <v>0</v>
      </c>
      <c r="AG349" s="384"/>
      <c r="AH349" s="385"/>
      <c r="AI349" s="385"/>
      <c r="AJ349" s="377">
        <f>VLOOKUP($B349,'1.วาง งบทดลอง 4 แถว'!$E$3358:$J$4196,3,0)</f>
        <v>0</v>
      </c>
      <c r="AK349" s="378">
        <f>VLOOKUP($B349,'1.วาง งบทดลอง 4 แถว'!$E$3358:$J$4196,4,0)</f>
        <v>0</v>
      </c>
      <c r="AL349" s="378">
        <f>VLOOKUP($B349,'1.วาง งบทดลอง 4 แถว'!$E$3358:$J$4196,5,0)</f>
        <v>0</v>
      </c>
      <c r="AM349" s="379">
        <f>VLOOKUP($B349,'1.วาง งบทดลอง 4 แถว'!$E$3358:$J$4196,6,0)</f>
        <v>0</v>
      </c>
      <c r="AN349" s="380">
        <f t="shared" si="44"/>
        <v>0</v>
      </c>
      <c r="AO349" s="385"/>
      <c r="AP349" s="385"/>
      <c r="AQ349" s="385"/>
      <c r="AR349" s="377">
        <f>VLOOKUP($B349,'1.วาง งบทดลอง 4 แถว'!$E$4197:$J$5035,3,0)</f>
        <v>0</v>
      </c>
      <c r="AS349" s="378">
        <f>VLOOKUP($B349,'1.วาง งบทดลอง 4 แถว'!$E$4197:$J$5035,4,0)</f>
        <v>0</v>
      </c>
      <c r="AT349" s="378">
        <f>VLOOKUP($B349,'1.วาง งบทดลอง 4 แถว'!$E$4197:$J$5035,5,0)</f>
        <v>0</v>
      </c>
      <c r="AU349" s="379">
        <f>VLOOKUP($B349,'1.วาง งบทดลอง 4 แถว'!$E$4197:$J$5035,6,0)</f>
        <v>0</v>
      </c>
      <c r="AV349" s="380">
        <f t="shared" si="45"/>
        <v>0</v>
      </c>
      <c r="AW349" s="384"/>
      <c r="AX349" s="385"/>
      <c r="AY349" s="385"/>
      <c r="AZ349" s="377">
        <f>VLOOKUP($B349,'1.วาง งบทดลอง 4 แถว'!$E$5036:$J$5874,3,0)</f>
        <v>0</v>
      </c>
      <c r="BA349" s="378">
        <f>VLOOKUP($B349,'1.วาง งบทดลอง 4 แถว'!$E$5036:$J$5874,4,0)</f>
        <v>0</v>
      </c>
      <c r="BB349" s="378">
        <f>VLOOKUP($B349,'1.วาง งบทดลอง 4 แถว'!$E$5036:$J$5874,5,0)</f>
        <v>0</v>
      </c>
      <c r="BC349" s="379">
        <f>VLOOKUP($B349,'1.วาง งบทดลอง 4 แถว'!$E$5036:$J$5874,6,0)</f>
        <v>0</v>
      </c>
      <c r="BD349" s="380">
        <f t="shared" si="46"/>
        <v>0</v>
      </c>
      <c r="BE349" s="384"/>
      <c r="BF349" s="385"/>
      <c r="BG349" s="385"/>
      <c r="BH349" s="377">
        <f>VLOOKUP($B349,'1.วาง งบทดลอง 4 แถว'!$E$5875:$J$6713,3,0)</f>
        <v>0</v>
      </c>
      <c r="BI349" s="378">
        <f>VLOOKUP($B349,'1.วาง งบทดลอง 4 แถว'!$E$5875:$J$6713,4,0)</f>
        <v>0</v>
      </c>
      <c r="BJ349" s="378">
        <f>VLOOKUP($B349,'1.วาง งบทดลอง 4 แถว'!$E$5875:$J$6713,5,0)</f>
        <v>0</v>
      </c>
      <c r="BK349" s="379">
        <f>VLOOKUP($B349,'1.วาง งบทดลอง 4 แถว'!$E$5875:$J$6713,6,0)</f>
        <v>0</v>
      </c>
      <c r="BL349" s="380">
        <f t="shared" si="47"/>
        <v>0</v>
      </c>
      <c r="BM349" s="385"/>
      <c r="BN349" s="385"/>
      <c r="BO349" s="386"/>
    </row>
    <row r="350" spans="1:67" ht="19.5" customHeight="1">
      <c r="A350" s="374">
        <v>347</v>
      </c>
      <c r="B350" s="388" t="s">
        <v>712</v>
      </c>
      <c r="C350" s="389" t="s">
        <v>2047</v>
      </c>
      <c r="D350" s="377">
        <f>VLOOKUP($B350,'1.วาง งบทดลอง 4 แถว'!$E$2:$J$840,3,0)</f>
        <v>40500</v>
      </c>
      <c r="E350" s="378">
        <f>VLOOKUP($B350,'1.วาง งบทดลอง 4 แถว'!$E$2:$J$840,4,0)</f>
        <v>0</v>
      </c>
      <c r="F350" s="378">
        <f>VLOOKUP($B350,'1.วาง งบทดลอง 4 แถว'!$E$2:$J$840,5,0)</f>
        <v>0</v>
      </c>
      <c r="G350" s="379">
        <f>VLOOKUP($B350,'1.วาง งบทดลอง 4 แถว'!$E$2:$J$840,6,0)</f>
        <v>0</v>
      </c>
      <c r="H350" s="380">
        <f t="shared" si="40"/>
        <v>0</v>
      </c>
      <c r="I350" s="384"/>
      <c r="J350" s="385"/>
      <c r="K350" s="385"/>
      <c r="L350" s="377">
        <f>VLOOKUP($B350,'1.วาง งบทดลอง 4 แถว'!$E$841:$J$1679,3,0)</f>
        <v>0</v>
      </c>
      <c r="M350" s="378">
        <f>VLOOKUP($B350,'1.วาง งบทดลอง 4 แถว'!$E$841:$J$1679,4,0)</f>
        <v>0</v>
      </c>
      <c r="N350" s="378">
        <f>VLOOKUP($B350,'1.วาง งบทดลอง 4 แถว'!$E$841:$J$1679,5,0)</f>
        <v>0</v>
      </c>
      <c r="O350" s="379">
        <f>VLOOKUP($B350,'1.วาง งบทดลอง 4 แถว'!$E$841:$J$1679,6,0)</f>
        <v>0</v>
      </c>
      <c r="P350" s="380">
        <f t="shared" si="41"/>
        <v>0</v>
      </c>
      <c r="Q350" s="384"/>
      <c r="R350" s="385"/>
      <c r="S350" s="386"/>
      <c r="T350" s="377">
        <f>VLOOKUP($B350,'1.วาง งบทดลอง 4 แถว'!$E$1680:$J$2518,3,0)</f>
        <v>0</v>
      </c>
      <c r="U350" s="378">
        <f>VLOOKUP($B350,'1.วาง งบทดลอง 4 แถว'!$E$1680:$J$2518,4,0)</f>
        <v>0</v>
      </c>
      <c r="V350" s="378">
        <f>VLOOKUP($B350,'1.วาง งบทดลอง 4 แถว'!$E$1680:$J$2518,5,0)</f>
        <v>0</v>
      </c>
      <c r="W350" s="379">
        <f>VLOOKUP($B350,'1.วาง งบทดลอง 4 แถว'!$E$1680:$J$2518,6,0)</f>
        <v>0</v>
      </c>
      <c r="X350" s="380">
        <f t="shared" si="42"/>
        <v>0</v>
      </c>
      <c r="Y350" s="385"/>
      <c r="Z350" s="385"/>
      <c r="AA350" s="385"/>
      <c r="AB350" s="377">
        <f>VLOOKUP($B350,'1.วาง งบทดลอง 4 แถว'!$E$2519:$J$3357,3,0)</f>
        <v>0</v>
      </c>
      <c r="AC350" s="378">
        <f>VLOOKUP($B350,'1.วาง งบทดลอง 4 แถว'!$E$2519:$J$3357,4,0)</f>
        <v>0</v>
      </c>
      <c r="AD350" s="378">
        <f>VLOOKUP($B350,'1.วาง งบทดลอง 4 แถว'!$E$2519:$J$3357,5,0)</f>
        <v>0</v>
      </c>
      <c r="AE350" s="379">
        <f>VLOOKUP($B350,'1.วาง งบทดลอง 4 แถว'!$E$2519:$J$3357,6,0)</f>
        <v>0</v>
      </c>
      <c r="AF350" s="380">
        <f t="shared" si="43"/>
        <v>0</v>
      </c>
      <c r="AG350" s="384"/>
      <c r="AH350" s="385"/>
      <c r="AI350" s="385"/>
      <c r="AJ350" s="377">
        <f>VLOOKUP($B350,'1.วาง งบทดลอง 4 แถว'!$E$3358:$J$4196,3,0)</f>
        <v>0</v>
      </c>
      <c r="AK350" s="378">
        <f>VLOOKUP($B350,'1.วาง งบทดลอง 4 แถว'!$E$3358:$J$4196,4,0)</f>
        <v>0</v>
      </c>
      <c r="AL350" s="378">
        <f>VLOOKUP($B350,'1.วาง งบทดลอง 4 แถว'!$E$3358:$J$4196,5,0)</f>
        <v>0</v>
      </c>
      <c r="AM350" s="379">
        <f>VLOOKUP($B350,'1.วาง งบทดลอง 4 แถว'!$E$3358:$J$4196,6,0)</f>
        <v>0</v>
      </c>
      <c r="AN350" s="380">
        <f t="shared" si="44"/>
        <v>0</v>
      </c>
      <c r="AO350" s="385"/>
      <c r="AP350" s="385"/>
      <c r="AQ350" s="385"/>
      <c r="AR350" s="377">
        <f>VLOOKUP($B350,'1.วาง งบทดลอง 4 แถว'!$E$4197:$J$5035,3,0)</f>
        <v>0</v>
      </c>
      <c r="AS350" s="378">
        <f>VLOOKUP($B350,'1.วาง งบทดลอง 4 แถว'!$E$4197:$J$5035,4,0)</f>
        <v>0</v>
      </c>
      <c r="AT350" s="378">
        <f>VLOOKUP($B350,'1.วาง งบทดลอง 4 แถว'!$E$4197:$J$5035,5,0)</f>
        <v>0</v>
      </c>
      <c r="AU350" s="379">
        <f>VLOOKUP($B350,'1.วาง งบทดลอง 4 แถว'!$E$4197:$J$5035,6,0)</f>
        <v>0</v>
      </c>
      <c r="AV350" s="380">
        <f t="shared" si="45"/>
        <v>0</v>
      </c>
      <c r="AW350" s="384"/>
      <c r="AX350" s="385"/>
      <c r="AY350" s="385"/>
      <c r="AZ350" s="377">
        <f>VLOOKUP($B350,'1.วาง งบทดลอง 4 แถว'!$E$5036:$J$5874,3,0)</f>
        <v>0</v>
      </c>
      <c r="BA350" s="378">
        <f>VLOOKUP($B350,'1.วาง งบทดลอง 4 แถว'!$E$5036:$J$5874,4,0)</f>
        <v>0</v>
      </c>
      <c r="BB350" s="378">
        <f>VLOOKUP($B350,'1.วาง งบทดลอง 4 แถว'!$E$5036:$J$5874,5,0)</f>
        <v>0</v>
      </c>
      <c r="BC350" s="379">
        <f>VLOOKUP($B350,'1.วาง งบทดลอง 4 แถว'!$E$5036:$J$5874,6,0)</f>
        <v>0</v>
      </c>
      <c r="BD350" s="380">
        <f t="shared" si="46"/>
        <v>0</v>
      </c>
      <c r="BE350" s="384"/>
      <c r="BF350" s="385"/>
      <c r="BG350" s="385"/>
      <c r="BH350" s="377">
        <f>VLOOKUP($B350,'1.วาง งบทดลอง 4 แถว'!$E$5875:$J$6713,3,0)</f>
        <v>0</v>
      </c>
      <c r="BI350" s="378">
        <f>VLOOKUP($B350,'1.วาง งบทดลอง 4 แถว'!$E$5875:$J$6713,4,0)</f>
        <v>0</v>
      </c>
      <c r="BJ350" s="378">
        <f>VLOOKUP($B350,'1.วาง งบทดลอง 4 แถว'!$E$5875:$J$6713,5,0)</f>
        <v>0</v>
      </c>
      <c r="BK350" s="379">
        <f>VLOOKUP($B350,'1.วาง งบทดลอง 4 แถว'!$E$5875:$J$6713,6,0)</f>
        <v>0</v>
      </c>
      <c r="BL350" s="380">
        <f t="shared" si="47"/>
        <v>0</v>
      </c>
      <c r="BM350" s="385"/>
      <c r="BN350" s="385"/>
      <c r="BO350" s="386"/>
    </row>
    <row r="351" spans="1:67" ht="19.5" customHeight="1">
      <c r="A351" s="374">
        <v>348</v>
      </c>
      <c r="B351" s="375" t="s">
        <v>713</v>
      </c>
      <c r="C351" s="376" t="s">
        <v>137</v>
      </c>
      <c r="D351" s="377">
        <f>VLOOKUP($B351,'1.วาง งบทดลอง 4 แถว'!$E$2:$J$840,3,0)</f>
        <v>0</v>
      </c>
      <c r="E351" s="378">
        <f>VLOOKUP($B351,'1.วาง งบทดลอง 4 แถว'!$E$2:$J$840,4,0)</f>
        <v>0</v>
      </c>
      <c r="F351" s="378">
        <f>VLOOKUP($B351,'1.วาง งบทดลอง 4 แถว'!$E$2:$J$840,5,0)</f>
        <v>0</v>
      </c>
      <c r="G351" s="379">
        <f>VLOOKUP($B351,'1.วาง งบทดลอง 4 แถว'!$E$2:$J$840,6,0)</f>
        <v>0</v>
      </c>
      <c r="H351" s="380">
        <f t="shared" si="40"/>
        <v>0</v>
      </c>
      <c r="I351" s="384"/>
      <c r="J351" s="385"/>
      <c r="K351" s="385"/>
      <c r="L351" s="377">
        <f>VLOOKUP($B351,'1.วาง งบทดลอง 4 แถว'!$E$841:$J$1679,3,0)</f>
        <v>0</v>
      </c>
      <c r="M351" s="378">
        <f>VLOOKUP($B351,'1.วาง งบทดลอง 4 แถว'!$E$841:$J$1679,4,0)</f>
        <v>0</v>
      </c>
      <c r="N351" s="378">
        <f>VLOOKUP($B351,'1.วาง งบทดลอง 4 แถว'!$E$841:$J$1679,5,0)</f>
        <v>0</v>
      </c>
      <c r="O351" s="379">
        <f>VLOOKUP($B351,'1.วาง งบทดลอง 4 แถว'!$E$841:$J$1679,6,0)</f>
        <v>0</v>
      </c>
      <c r="P351" s="380">
        <f t="shared" si="41"/>
        <v>0</v>
      </c>
      <c r="Q351" s="384"/>
      <c r="R351" s="385"/>
      <c r="S351" s="386"/>
      <c r="T351" s="377">
        <f>VLOOKUP($B351,'1.วาง งบทดลอง 4 แถว'!$E$1680:$J$2518,3,0)</f>
        <v>0</v>
      </c>
      <c r="U351" s="378">
        <f>VLOOKUP($B351,'1.วาง งบทดลอง 4 แถว'!$E$1680:$J$2518,4,0)</f>
        <v>0</v>
      </c>
      <c r="V351" s="378">
        <f>VLOOKUP($B351,'1.วาง งบทดลอง 4 แถว'!$E$1680:$J$2518,5,0)</f>
        <v>0</v>
      </c>
      <c r="W351" s="379">
        <f>VLOOKUP($B351,'1.วาง งบทดลอง 4 แถว'!$E$1680:$J$2518,6,0)</f>
        <v>0</v>
      </c>
      <c r="X351" s="380">
        <f t="shared" si="42"/>
        <v>0</v>
      </c>
      <c r="Y351" s="385"/>
      <c r="Z351" s="385"/>
      <c r="AA351" s="385"/>
      <c r="AB351" s="377">
        <f>VLOOKUP($B351,'1.วาง งบทดลอง 4 แถว'!$E$2519:$J$3357,3,0)</f>
        <v>0</v>
      </c>
      <c r="AC351" s="378">
        <f>VLOOKUP($B351,'1.วาง งบทดลอง 4 แถว'!$E$2519:$J$3357,4,0)</f>
        <v>0</v>
      </c>
      <c r="AD351" s="378">
        <f>VLOOKUP($B351,'1.วาง งบทดลอง 4 แถว'!$E$2519:$J$3357,5,0)</f>
        <v>0</v>
      </c>
      <c r="AE351" s="379">
        <f>VLOOKUP($B351,'1.วาง งบทดลอง 4 แถว'!$E$2519:$J$3357,6,0)</f>
        <v>0</v>
      </c>
      <c r="AF351" s="380">
        <f t="shared" si="43"/>
        <v>0</v>
      </c>
      <c r="AG351" s="384"/>
      <c r="AH351" s="385"/>
      <c r="AI351" s="385"/>
      <c r="AJ351" s="377">
        <f>VLOOKUP($B351,'1.วาง งบทดลอง 4 แถว'!$E$3358:$J$4196,3,0)</f>
        <v>0</v>
      </c>
      <c r="AK351" s="378">
        <f>VLOOKUP($B351,'1.วาง งบทดลอง 4 แถว'!$E$3358:$J$4196,4,0)</f>
        <v>0</v>
      </c>
      <c r="AL351" s="378">
        <f>VLOOKUP($B351,'1.วาง งบทดลอง 4 แถว'!$E$3358:$J$4196,5,0)</f>
        <v>0</v>
      </c>
      <c r="AM351" s="379">
        <f>VLOOKUP($B351,'1.วาง งบทดลอง 4 แถว'!$E$3358:$J$4196,6,0)</f>
        <v>0</v>
      </c>
      <c r="AN351" s="380">
        <f t="shared" si="44"/>
        <v>0</v>
      </c>
      <c r="AO351" s="385"/>
      <c r="AP351" s="385"/>
      <c r="AQ351" s="385"/>
      <c r="AR351" s="377">
        <f>VLOOKUP($B351,'1.วาง งบทดลอง 4 แถว'!$E$4197:$J$5035,3,0)</f>
        <v>0</v>
      </c>
      <c r="AS351" s="378">
        <f>VLOOKUP($B351,'1.วาง งบทดลอง 4 แถว'!$E$4197:$J$5035,4,0)</f>
        <v>0</v>
      </c>
      <c r="AT351" s="378">
        <f>VLOOKUP($B351,'1.วาง งบทดลอง 4 แถว'!$E$4197:$J$5035,5,0)</f>
        <v>0</v>
      </c>
      <c r="AU351" s="379">
        <f>VLOOKUP($B351,'1.วาง งบทดลอง 4 แถว'!$E$4197:$J$5035,6,0)</f>
        <v>0</v>
      </c>
      <c r="AV351" s="380">
        <f t="shared" si="45"/>
        <v>0</v>
      </c>
      <c r="AW351" s="384"/>
      <c r="AX351" s="385"/>
      <c r="AY351" s="385"/>
      <c r="AZ351" s="377">
        <f>VLOOKUP($B351,'1.วาง งบทดลอง 4 แถว'!$E$5036:$J$5874,3,0)</f>
        <v>0</v>
      </c>
      <c r="BA351" s="378">
        <f>VLOOKUP($B351,'1.วาง งบทดลอง 4 แถว'!$E$5036:$J$5874,4,0)</f>
        <v>0</v>
      </c>
      <c r="BB351" s="378">
        <f>VLOOKUP($B351,'1.วาง งบทดลอง 4 แถว'!$E$5036:$J$5874,5,0)</f>
        <v>0</v>
      </c>
      <c r="BC351" s="379">
        <f>VLOOKUP($B351,'1.วาง งบทดลอง 4 แถว'!$E$5036:$J$5874,6,0)</f>
        <v>0</v>
      </c>
      <c r="BD351" s="380">
        <f t="shared" si="46"/>
        <v>0</v>
      </c>
      <c r="BE351" s="384"/>
      <c r="BF351" s="385"/>
      <c r="BG351" s="385"/>
      <c r="BH351" s="377">
        <f>VLOOKUP($B351,'1.วาง งบทดลอง 4 แถว'!$E$5875:$J$6713,3,0)</f>
        <v>0</v>
      </c>
      <c r="BI351" s="378">
        <f>VLOOKUP($B351,'1.วาง งบทดลอง 4 แถว'!$E$5875:$J$6713,4,0)</f>
        <v>0</v>
      </c>
      <c r="BJ351" s="378">
        <f>VLOOKUP($B351,'1.วาง งบทดลอง 4 แถว'!$E$5875:$J$6713,5,0)</f>
        <v>0</v>
      </c>
      <c r="BK351" s="379">
        <f>VLOOKUP($B351,'1.วาง งบทดลอง 4 แถว'!$E$5875:$J$6713,6,0)</f>
        <v>0</v>
      </c>
      <c r="BL351" s="380">
        <f t="shared" si="47"/>
        <v>0</v>
      </c>
      <c r="BM351" s="385"/>
      <c r="BN351" s="385"/>
      <c r="BO351" s="386"/>
    </row>
    <row r="352" spans="1:67" ht="19.5" customHeight="1">
      <c r="A352" s="374">
        <v>349</v>
      </c>
      <c r="B352" s="375" t="s">
        <v>716</v>
      </c>
      <c r="C352" s="376" t="s">
        <v>147</v>
      </c>
      <c r="D352" s="377">
        <f>VLOOKUP($B352,'1.วาง งบทดลอง 4 แถว'!$E$2:$J$840,3,0)</f>
        <v>0</v>
      </c>
      <c r="E352" s="378">
        <f>VLOOKUP($B352,'1.วาง งบทดลอง 4 แถว'!$E$2:$J$840,4,0)</f>
        <v>0</v>
      </c>
      <c r="F352" s="378">
        <f>VLOOKUP($B352,'1.วาง งบทดลอง 4 แถว'!$E$2:$J$840,5,0)</f>
        <v>0</v>
      </c>
      <c r="G352" s="379">
        <f>VLOOKUP($B352,'1.วาง งบทดลอง 4 แถว'!$E$2:$J$840,6,0)</f>
        <v>0</v>
      </c>
      <c r="H352" s="380">
        <f t="shared" si="40"/>
        <v>0</v>
      </c>
      <c r="I352" s="384"/>
      <c r="J352" s="385"/>
      <c r="K352" s="385"/>
      <c r="L352" s="377">
        <f>VLOOKUP($B352,'1.วาง งบทดลอง 4 แถว'!$E$841:$J$1679,3,0)</f>
        <v>0</v>
      </c>
      <c r="M352" s="378">
        <f>VLOOKUP($B352,'1.วาง งบทดลอง 4 แถว'!$E$841:$J$1679,4,0)</f>
        <v>0</v>
      </c>
      <c r="N352" s="378">
        <f>VLOOKUP($B352,'1.วาง งบทดลอง 4 แถว'!$E$841:$J$1679,5,0)</f>
        <v>0</v>
      </c>
      <c r="O352" s="379">
        <f>VLOOKUP($B352,'1.วาง งบทดลอง 4 แถว'!$E$841:$J$1679,6,0)</f>
        <v>0</v>
      </c>
      <c r="P352" s="380">
        <f t="shared" si="41"/>
        <v>0</v>
      </c>
      <c r="Q352" s="384"/>
      <c r="R352" s="385"/>
      <c r="S352" s="386"/>
      <c r="T352" s="377">
        <f>VLOOKUP($B352,'1.วาง งบทดลอง 4 แถว'!$E$1680:$J$2518,3,0)</f>
        <v>0</v>
      </c>
      <c r="U352" s="378">
        <f>VLOOKUP($B352,'1.วาง งบทดลอง 4 แถว'!$E$1680:$J$2518,4,0)</f>
        <v>0</v>
      </c>
      <c r="V352" s="378">
        <f>VLOOKUP($B352,'1.วาง งบทดลอง 4 แถว'!$E$1680:$J$2518,5,0)</f>
        <v>0</v>
      </c>
      <c r="W352" s="379">
        <f>VLOOKUP($B352,'1.วาง งบทดลอง 4 แถว'!$E$1680:$J$2518,6,0)</f>
        <v>0</v>
      </c>
      <c r="X352" s="380">
        <f t="shared" si="42"/>
        <v>0</v>
      </c>
      <c r="Y352" s="385"/>
      <c r="Z352" s="385"/>
      <c r="AA352" s="385"/>
      <c r="AB352" s="377">
        <f>VLOOKUP($B352,'1.วาง งบทดลอง 4 แถว'!$E$2519:$J$3357,3,0)</f>
        <v>0</v>
      </c>
      <c r="AC352" s="378">
        <f>VLOOKUP($B352,'1.วาง งบทดลอง 4 แถว'!$E$2519:$J$3357,4,0)</f>
        <v>0</v>
      </c>
      <c r="AD352" s="378">
        <f>VLOOKUP($B352,'1.วาง งบทดลอง 4 แถว'!$E$2519:$J$3357,5,0)</f>
        <v>0</v>
      </c>
      <c r="AE352" s="379">
        <f>VLOOKUP($B352,'1.วาง งบทดลอง 4 แถว'!$E$2519:$J$3357,6,0)</f>
        <v>0</v>
      </c>
      <c r="AF352" s="380">
        <f t="shared" si="43"/>
        <v>0</v>
      </c>
      <c r="AG352" s="384"/>
      <c r="AH352" s="385"/>
      <c r="AI352" s="385"/>
      <c r="AJ352" s="377">
        <f>VLOOKUP($B352,'1.วาง งบทดลอง 4 แถว'!$E$3358:$J$4196,3,0)</f>
        <v>0</v>
      </c>
      <c r="AK352" s="378">
        <f>VLOOKUP($B352,'1.วาง งบทดลอง 4 แถว'!$E$3358:$J$4196,4,0)</f>
        <v>0</v>
      </c>
      <c r="AL352" s="378">
        <f>VLOOKUP($B352,'1.วาง งบทดลอง 4 แถว'!$E$3358:$J$4196,5,0)</f>
        <v>0</v>
      </c>
      <c r="AM352" s="379">
        <f>VLOOKUP($B352,'1.วาง งบทดลอง 4 แถว'!$E$3358:$J$4196,6,0)</f>
        <v>0</v>
      </c>
      <c r="AN352" s="380">
        <f t="shared" si="44"/>
        <v>0</v>
      </c>
      <c r="AO352" s="385"/>
      <c r="AP352" s="385"/>
      <c r="AQ352" s="385"/>
      <c r="AR352" s="377">
        <f>VLOOKUP($B352,'1.วาง งบทดลอง 4 แถว'!$E$4197:$J$5035,3,0)</f>
        <v>0</v>
      </c>
      <c r="AS352" s="378">
        <f>VLOOKUP($B352,'1.วาง งบทดลอง 4 แถว'!$E$4197:$J$5035,4,0)</f>
        <v>0</v>
      </c>
      <c r="AT352" s="378">
        <f>VLOOKUP($B352,'1.วาง งบทดลอง 4 แถว'!$E$4197:$J$5035,5,0)</f>
        <v>0</v>
      </c>
      <c r="AU352" s="379">
        <f>VLOOKUP($B352,'1.วาง งบทดลอง 4 แถว'!$E$4197:$J$5035,6,0)</f>
        <v>0</v>
      </c>
      <c r="AV352" s="380">
        <f t="shared" si="45"/>
        <v>0</v>
      </c>
      <c r="AW352" s="384"/>
      <c r="AX352" s="385"/>
      <c r="AY352" s="385"/>
      <c r="AZ352" s="377">
        <f>VLOOKUP($B352,'1.วาง งบทดลอง 4 แถว'!$E$5036:$J$5874,3,0)</f>
        <v>0</v>
      </c>
      <c r="BA352" s="378">
        <f>VLOOKUP($B352,'1.วาง งบทดลอง 4 แถว'!$E$5036:$J$5874,4,0)</f>
        <v>0</v>
      </c>
      <c r="BB352" s="378">
        <f>VLOOKUP($B352,'1.วาง งบทดลอง 4 แถว'!$E$5036:$J$5874,5,0)</f>
        <v>0</v>
      </c>
      <c r="BC352" s="379">
        <f>VLOOKUP($B352,'1.วาง งบทดลอง 4 แถว'!$E$5036:$J$5874,6,0)</f>
        <v>0</v>
      </c>
      <c r="BD352" s="380">
        <f t="shared" si="46"/>
        <v>0</v>
      </c>
      <c r="BE352" s="384"/>
      <c r="BF352" s="385"/>
      <c r="BG352" s="385"/>
      <c r="BH352" s="377">
        <f>VLOOKUP($B352,'1.วาง งบทดลอง 4 แถว'!$E$5875:$J$6713,3,0)</f>
        <v>1828</v>
      </c>
      <c r="BI352" s="378">
        <f>VLOOKUP($B352,'1.วาง งบทดลอง 4 แถว'!$E$5875:$J$6713,4,0)</f>
        <v>1828</v>
      </c>
      <c r="BJ352" s="378">
        <f>VLOOKUP($B352,'1.วาง งบทดลอง 4 แถว'!$E$5875:$J$6713,5,0)</f>
        <v>0</v>
      </c>
      <c r="BK352" s="379">
        <f>VLOOKUP($B352,'1.วาง งบทดลอง 4 แถว'!$E$5875:$J$6713,6,0)</f>
        <v>0</v>
      </c>
      <c r="BL352" s="380">
        <f t="shared" si="47"/>
        <v>0</v>
      </c>
      <c r="BM352" s="385"/>
      <c r="BN352" s="385"/>
      <c r="BO352" s="386"/>
    </row>
    <row r="353" spans="1:67" ht="19.5" customHeight="1">
      <c r="A353" s="374">
        <v>350</v>
      </c>
      <c r="B353" s="375" t="s">
        <v>717</v>
      </c>
      <c r="C353" s="376" t="s">
        <v>148</v>
      </c>
      <c r="D353" s="377">
        <f>VLOOKUP($B353,'1.วาง งบทดลอง 4 แถว'!$E$2:$J$840,3,0)</f>
        <v>3656</v>
      </c>
      <c r="E353" s="378">
        <f>VLOOKUP($B353,'1.วาง งบทดลอง 4 แถว'!$E$2:$J$840,4,0)</f>
        <v>3656</v>
      </c>
      <c r="F353" s="378">
        <f>VLOOKUP($B353,'1.วาง งบทดลอง 4 แถว'!$E$2:$J$840,5,0)</f>
        <v>0</v>
      </c>
      <c r="G353" s="379">
        <f>VLOOKUP($B353,'1.วาง งบทดลอง 4 แถว'!$E$2:$J$840,6,0)</f>
        <v>0</v>
      </c>
      <c r="H353" s="380">
        <f t="shared" si="40"/>
        <v>0</v>
      </c>
      <c r="I353" s="384"/>
      <c r="J353" s="385"/>
      <c r="K353" s="385"/>
      <c r="L353" s="377">
        <f>VLOOKUP($B353,'1.วาง งบทดลอง 4 แถว'!$E$841:$J$1679,3,0)</f>
        <v>0</v>
      </c>
      <c r="M353" s="378">
        <f>VLOOKUP($B353,'1.วาง งบทดลอง 4 แถว'!$E$841:$J$1679,4,0)</f>
        <v>0</v>
      </c>
      <c r="N353" s="378">
        <f>VLOOKUP($B353,'1.วาง งบทดลอง 4 แถว'!$E$841:$J$1679,5,0)</f>
        <v>0</v>
      </c>
      <c r="O353" s="379">
        <f>VLOOKUP($B353,'1.วาง งบทดลอง 4 แถว'!$E$841:$J$1679,6,0)</f>
        <v>0</v>
      </c>
      <c r="P353" s="380">
        <f t="shared" si="41"/>
        <v>0</v>
      </c>
      <c r="Q353" s="384"/>
      <c r="R353" s="385"/>
      <c r="S353" s="386"/>
      <c r="T353" s="377">
        <f>VLOOKUP($B353,'1.วาง งบทดลอง 4 แถว'!$E$1680:$J$2518,3,0)</f>
        <v>0</v>
      </c>
      <c r="U353" s="378">
        <f>VLOOKUP($B353,'1.วาง งบทดลอง 4 แถว'!$E$1680:$J$2518,4,0)</f>
        <v>0</v>
      </c>
      <c r="V353" s="378">
        <f>VLOOKUP($B353,'1.วาง งบทดลอง 4 แถว'!$E$1680:$J$2518,5,0)</f>
        <v>0</v>
      </c>
      <c r="W353" s="379">
        <f>VLOOKUP($B353,'1.วาง งบทดลอง 4 แถว'!$E$1680:$J$2518,6,0)</f>
        <v>0</v>
      </c>
      <c r="X353" s="380">
        <f t="shared" si="42"/>
        <v>0</v>
      </c>
      <c r="Y353" s="385"/>
      <c r="Z353" s="385"/>
      <c r="AA353" s="385"/>
      <c r="AB353" s="377">
        <f>VLOOKUP($B353,'1.วาง งบทดลอง 4 แถว'!$E$2519:$J$3357,3,0)</f>
        <v>0</v>
      </c>
      <c r="AC353" s="378">
        <f>VLOOKUP($B353,'1.วาง งบทดลอง 4 แถว'!$E$2519:$J$3357,4,0)</f>
        <v>0</v>
      </c>
      <c r="AD353" s="378">
        <f>VLOOKUP($B353,'1.วาง งบทดลอง 4 แถว'!$E$2519:$J$3357,5,0)</f>
        <v>0</v>
      </c>
      <c r="AE353" s="379">
        <f>VLOOKUP($B353,'1.วาง งบทดลอง 4 แถว'!$E$2519:$J$3357,6,0)</f>
        <v>0</v>
      </c>
      <c r="AF353" s="380">
        <f t="shared" si="43"/>
        <v>0</v>
      </c>
      <c r="AG353" s="384"/>
      <c r="AH353" s="385"/>
      <c r="AI353" s="385"/>
      <c r="AJ353" s="377">
        <f>VLOOKUP($B353,'1.วาง งบทดลอง 4 แถว'!$E$3358:$J$4196,3,0)</f>
        <v>2396</v>
      </c>
      <c r="AK353" s="378">
        <f>VLOOKUP($B353,'1.วาง งบทดลอง 4 แถว'!$E$3358:$J$4196,4,0)</f>
        <v>0</v>
      </c>
      <c r="AL353" s="378">
        <f>VLOOKUP($B353,'1.วาง งบทดลอง 4 แถว'!$E$3358:$J$4196,5,0)</f>
        <v>0</v>
      </c>
      <c r="AM353" s="379">
        <f>VLOOKUP($B353,'1.วาง งบทดลอง 4 แถว'!$E$3358:$J$4196,6,0)</f>
        <v>51140.93</v>
      </c>
      <c r="AN353" s="380">
        <f t="shared" si="44"/>
        <v>51140.93</v>
      </c>
      <c r="AO353" s="385"/>
      <c r="AP353" s="385"/>
      <c r="AQ353" s="385"/>
      <c r="AR353" s="377">
        <f>VLOOKUP($B353,'1.วาง งบทดลอง 4 แถว'!$E$4197:$J$5035,3,0)</f>
        <v>421</v>
      </c>
      <c r="AS353" s="378">
        <f>VLOOKUP($B353,'1.วาง งบทดลอง 4 แถว'!$E$4197:$J$5035,4,0)</f>
        <v>0</v>
      </c>
      <c r="AT353" s="378">
        <f>VLOOKUP($B353,'1.วาง งบทดลอง 4 แถว'!$E$4197:$J$5035,5,0)</f>
        <v>0</v>
      </c>
      <c r="AU353" s="379">
        <f>VLOOKUP($B353,'1.วาง งบทดลอง 4 แถว'!$E$4197:$J$5035,6,0)</f>
        <v>0</v>
      </c>
      <c r="AV353" s="380">
        <f t="shared" si="45"/>
        <v>0</v>
      </c>
      <c r="AW353" s="384"/>
      <c r="AX353" s="385"/>
      <c r="AY353" s="385"/>
      <c r="AZ353" s="377">
        <f>VLOOKUP($B353,'1.วาง งบทดลอง 4 แถว'!$E$5036:$J$5874,3,0)</f>
        <v>1430</v>
      </c>
      <c r="BA353" s="378">
        <f>VLOOKUP($B353,'1.วาง งบทดลอง 4 แถว'!$E$5036:$J$5874,4,0)</f>
        <v>0</v>
      </c>
      <c r="BB353" s="378">
        <f>VLOOKUP($B353,'1.วาง งบทดลอง 4 แถว'!$E$5036:$J$5874,5,0)</f>
        <v>0</v>
      </c>
      <c r="BC353" s="379">
        <f>VLOOKUP($B353,'1.วาง งบทดลอง 4 แถว'!$E$5036:$J$5874,6,0)</f>
        <v>63089.73</v>
      </c>
      <c r="BD353" s="380">
        <f t="shared" si="46"/>
        <v>63089.73</v>
      </c>
      <c r="BE353" s="384"/>
      <c r="BF353" s="385"/>
      <c r="BG353" s="385"/>
      <c r="BH353" s="377">
        <f>VLOOKUP($B353,'1.วาง งบทดลอง 4 แถว'!$E$5875:$J$6713,3,0)</f>
        <v>0</v>
      </c>
      <c r="BI353" s="378">
        <f>VLOOKUP($B353,'1.วาง งบทดลอง 4 แถว'!$E$5875:$J$6713,4,0)</f>
        <v>0</v>
      </c>
      <c r="BJ353" s="378">
        <f>VLOOKUP($B353,'1.วาง งบทดลอง 4 แถว'!$E$5875:$J$6713,5,0)</f>
        <v>0</v>
      </c>
      <c r="BK353" s="379">
        <f>VLOOKUP($B353,'1.วาง งบทดลอง 4 แถว'!$E$5875:$J$6713,6,0)</f>
        <v>0</v>
      </c>
      <c r="BL353" s="380">
        <f t="shared" si="47"/>
        <v>0</v>
      </c>
      <c r="BM353" s="385"/>
      <c r="BN353" s="385"/>
      <c r="BO353" s="386"/>
    </row>
    <row r="354" spans="1:67" ht="19.5" customHeight="1">
      <c r="A354" s="374">
        <v>351</v>
      </c>
      <c r="B354" s="375" t="s">
        <v>718</v>
      </c>
      <c r="C354" s="376" t="s">
        <v>2225</v>
      </c>
      <c r="D354" s="377">
        <f>VLOOKUP($B354,'1.วาง งบทดลอง 4 แถว'!$E$2:$J$840,3,0)</f>
        <v>0</v>
      </c>
      <c r="E354" s="378">
        <f>VLOOKUP($B354,'1.วาง งบทดลอง 4 แถว'!$E$2:$J$840,4,0)</f>
        <v>0</v>
      </c>
      <c r="F354" s="378">
        <f>VLOOKUP($B354,'1.วาง งบทดลอง 4 แถว'!$E$2:$J$840,5,0)</f>
        <v>0</v>
      </c>
      <c r="G354" s="379">
        <f>VLOOKUP($B354,'1.วาง งบทดลอง 4 แถว'!$E$2:$J$840,6,0)</f>
        <v>0</v>
      </c>
      <c r="H354" s="380">
        <f t="shared" si="40"/>
        <v>0</v>
      </c>
      <c r="I354" s="384"/>
      <c r="J354" s="385"/>
      <c r="K354" s="385"/>
      <c r="L354" s="377">
        <f>VLOOKUP($B354,'1.วาง งบทดลอง 4 แถว'!$E$841:$J$1679,3,0)</f>
        <v>0</v>
      </c>
      <c r="M354" s="378">
        <f>VLOOKUP($B354,'1.วาง งบทดลอง 4 แถว'!$E$841:$J$1679,4,0)</f>
        <v>0</v>
      </c>
      <c r="N354" s="378">
        <f>VLOOKUP($B354,'1.วาง งบทดลอง 4 แถว'!$E$841:$J$1679,5,0)</f>
        <v>0</v>
      </c>
      <c r="O354" s="379">
        <f>VLOOKUP($B354,'1.วาง งบทดลอง 4 แถว'!$E$841:$J$1679,6,0)</f>
        <v>0</v>
      </c>
      <c r="P354" s="380">
        <f t="shared" si="41"/>
        <v>0</v>
      </c>
      <c r="Q354" s="384"/>
      <c r="R354" s="385"/>
      <c r="S354" s="386"/>
      <c r="T354" s="377">
        <f>VLOOKUP($B354,'1.วาง งบทดลอง 4 แถว'!$E$1680:$J$2518,3,0)</f>
        <v>0</v>
      </c>
      <c r="U354" s="378">
        <f>VLOOKUP($B354,'1.วาง งบทดลอง 4 แถว'!$E$1680:$J$2518,4,0)</f>
        <v>0</v>
      </c>
      <c r="V354" s="378">
        <f>VLOOKUP($B354,'1.วาง งบทดลอง 4 แถว'!$E$1680:$J$2518,5,0)</f>
        <v>0</v>
      </c>
      <c r="W354" s="379">
        <f>VLOOKUP($B354,'1.วาง งบทดลอง 4 แถว'!$E$1680:$J$2518,6,0)</f>
        <v>0</v>
      </c>
      <c r="X354" s="380">
        <f t="shared" si="42"/>
        <v>0</v>
      </c>
      <c r="Y354" s="385"/>
      <c r="Z354" s="385"/>
      <c r="AA354" s="385"/>
      <c r="AB354" s="377">
        <f>VLOOKUP($B354,'1.วาง งบทดลอง 4 แถว'!$E$2519:$J$3357,3,0)</f>
        <v>0</v>
      </c>
      <c r="AC354" s="378">
        <f>VLOOKUP($B354,'1.วาง งบทดลอง 4 แถว'!$E$2519:$J$3357,4,0)</f>
        <v>0</v>
      </c>
      <c r="AD354" s="378">
        <f>VLOOKUP($B354,'1.วาง งบทดลอง 4 แถว'!$E$2519:$J$3357,5,0)</f>
        <v>0</v>
      </c>
      <c r="AE354" s="379">
        <f>VLOOKUP($B354,'1.วาง งบทดลอง 4 แถว'!$E$2519:$J$3357,6,0)</f>
        <v>0</v>
      </c>
      <c r="AF354" s="380">
        <f t="shared" si="43"/>
        <v>0</v>
      </c>
      <c r="AG354" s="384"/>
      <c r="AH354" s="385"/>
      <c r="AI354" s="385"/>
      <c r="AJ354" s="377">
        <f>VLOOKUP($B354,'1.วาง งบทดลอง 4 แถว'!$E$3358:$J$4196,3,0)</f>
        <v>0</v>
      </c>
      <c r="AK354" s="378">
        <f>VLOOKUP($B354,'1.วาง งบทดลอง 4 แถว'!$E$3358:$J$4196,4,0)</f>
        <v>0</v>
      </c>
      <c r="AL354" s="378">
        <f>VLOOKUP($B354,'1.วาง งบทดลอง 4 แถว'!$E$3358:$J$4196,5,0)</f>
        <v>0</v>
      </c>
      <c r="AM354" s="379">
        <f>VLOOKUP($B354,'1.วาง งบทดลอง 4 แถว'!$E$3358:$J$4196,6,0)</f>
        <v>0</v>
      </c>
      <c r="AN354" s="380">
        <f t="shared" si="44"/>
        <v>0</v>
      </c>
      <c r="AO354" s="385"/>
      <c r="AP354" s="385"/>
      <c r="AQ354" s="385"/>
      <c r="AR354" s="377">
        <f>VLOOKUP($B354,'1.วาง งบทดลอง 4 แถว'!$E$4197:$J$5035,3,0)</f>
        <v>0</v>
      </c>
      <c r="AS354" s="378">
        <f>VLOOKUP($B354,'1.วาง งบทดลอง 4 แถว'!$E$4197:$J$5035,4,0)</f>
        <v>0</v>
      </c>
      <c r="AT354" s="378">
        <f>VLOOKUP($B354,'1.วาง งบทดลอง 4 แถว'!$E$4197:$J$5035,5,0)</f>
        <v>0</v>
      </c>
      <c r="AU354" s="379">
        <f>VLOOKUP($B354,'1.วาง งบทดลอง 4 แถว'!$E$4197:$J$5035,6,0)</f>
        <v>0</v>
      </c>
      <c r="AV354" s="380">
        <f t="shared" si="45"/>
        <v>0</v>
      </c>
      <c r="AW354" s="384"/>
      <c r="AX354" s="385"/>
      <c r="AY354" s="385"/>
      <c r="AZ354" s="377">
        <f>VLOOKUP($B354,'1.วาง งบทดลอง 4 แถว'!$E$5036:$J$5874,3,0)</f>
        <v>0</v>
      </c>
      <c r="BA354" s="378">
        <f>VLOOKUP($B354,'1.วาง งบทดลอง 4 แถว'!$E$5036:$J$5874,4,0)</f>
        <v>0</v>
      </c>
      <c r="BB354" s="378">
        <f>VLOOKUP($B354,'1.วาง งบทดลอง 4 แถว'!$E$5036:$J$5874,5,0)</f>
        <v>0</v>
      </c>
      <c r="BC354" s="379">
        <f>VLOOKUP($B354,'1.วาง งบทดลอง 4 แถว'!$E$5036:$J$5874,6,0)</f>
        <v>0</v>
      </c>
      <c r="BD354" s="380">
        <f t="shared" si="46"/>
        <v>0</v>
      </c>
      <c r="BE354" s="384"/>
      <c r="BF354" s="385"/>
      <c r="BG354" s="385"/>
      <c r="BH354" s="377">
        <f>VLOOKUP($B354,'1.วาง งบทดลอง 4 แถว'!$E$5875:$J$6713,3,0)</f>
        <v>0</v>
      </c>
      <c r="BI354" s="378">
        <f>VLOOKUP($B354,'1.วาง งบทดลอง 4 แถว'!$E$5875:$J$6713,4,0)</f>
        <v>0</v>
      </c>
      <c r="BJ354" s="378">
        <f>VLOOKUP($B354,'1.วาง งบทดลอง 4 แถว'!$E$5875:$J$6713,5,0)</f>
        <v>0</v>
      </c>
      <c r="BK354" s="379">
        <f>VLOOKUP($B354,'1.วาง งบทดลอง 4 แถว'!$E$5875:$J$6713,6,0)</f>
        <v>0</v>
      </c>
      <c r="BL354" s="380">
        <f t="shared" si="47"/>
        <v>0</v>
      </c>
      <c r="BM354" s="385"/>
      <c r="BN354" s="385"/>
      <c r="BO354" s="386"/>
    </row>
    <row r="355" spans="1:67" ht="19.5" customHeight="1">
      <c r="A355" s="374">
        <v>352</v>
      </c>
      <c r="B355" s="375" t="s">
        <v>719</v>
      </c>
      <c r="C355" s="376" t="s">
        <v>150</v>
      </c>
      <c r="D355" s="377">
        <f>VLOOKUP($B355,'1.วาง งบทดลอง 4 แถว'!$E$2:$J$840,3,0)</f>
        <v>2912</v>
      </c>
      <c r="E355" s="378">
        <f>VLOOKUP($B355,'1.วาง งบทดลอง 4 แถว'!$E$2:$J$840,4,0)</f>
        <v>0</v>
      </c>
      <c r="F355" s="378">
        <f>VLOOKUP($B355,'1.วาง งบทดลอง 4 แถว'!$E$2:$J$840,5,0)</f>
        <v>0</v>
      </c>
      <c r="G355" s="379">
        <f>VLOOKUP($B355,'1.วาง งบทดลอง 4 แถว'!$E$2:$J$840,6,0)</f>
        <v>542488</v>
      </c>
      <c r="H355" s="380">
        <f t="shared" si="40"/>
        <v>542488</v>
      </c>
      <c r="I355" s="384"/>
      <c r="J355" s="385"/>
      <c r="K355" s="385"/>
      <c r="L355" s="377">
        <f>VLOOKUP($B355,'1.วาง งบทดลอง 4 แถว'!$E$841:$J$1679,3,0)</f>
        <v>0</v>
      </c>
      <c r="M355" s="378">
        <f>VLOOKUP($B355,'1.วาง งบทดลอง 4 แถว'!$E$841:$J$1679,4,0)</f>
        <v>0</v>
      </c>
      <c r="N355" s="378">
        <f>VLOOKUP($B355,'1.วาง งบทดลอง 4 แถว'!$E$841:$J$1679,5,0)</f>
        <v>0</v>
      </c>
      <c r="O355" s="379">
        <f>VLOOKUP($B355,'1.วาง งบทดลอง 4 แถว'!$E$841:$J$1679,6,0)</f>
        <v>55500</v>
      </c>
      <c r="P355" s="380">
        <f t="shared" si="41"/>
        <v>55500</v>
      </c>
      <c r="Q355" s="384"/>
      <c r="R355" s="385"/>
      <c r="S355" s="386"/>
      <c r="T355" s="377">
        <f>VLOOKUP($B355,'1.วาง งบทดลอง 4 แถว'!$E$1680:$J$2518,3,0)</f>
        <v>446914.06</v>
      </c>
      <c r="U355" s="378">
        <f>VLOOKUP($B355,'1.วาง งบทดลอง 4 แถว'!$E$1680:$J$2518,4,0)</f>
        <v>0</v>
      </c>
      <c r="V355" s="378">
        <f>VLOOKUP($B355,'1.วาง งบทดลอง 4 แถว'!$E$1680:$J$2518,5,0)</f>
        <v>0</v>
      </c>
      <c r="W355" s="379">
        <f>VLOOKUP($B355,'1.วาง งบทดลอง 4 แถว'!$E$1680:$J$2518,6,0)</f>
        <v>1776633.62</v>
      </c>
      <c r="X355" s="380">
        <f t="shared" si="42"/>
        <v>1776633.62</v>
      </c>
      <c r="Y355" s="385"/>
      <c r="Z355" s="385"/>
      <c r="AA355" s="385"/>
      <c r="AB355" s="377">
        <f>VLOOKUP($B355,'1.วาง งบทดลอง 4 แถว'!$E$2519:$J$3357,3,0)</f>
        <v>72120</v>
      </c>
      <c r="AC355" s="378">
        <f>VLOOKUP($B355,'1.วาง งบทดลอง 4 แถว'!$E$2519:$J$3357,4,0)</f>
        <v>0</v>
      </c>
      <c r="AD355" s="378">
        <f>VLOOKUP($B355,'1.วาง งบทดลอง 4 แถว'!$E$2519:$J$3357,5,0)</f>
        <v>0</v>
      </c>
      <c r="AE355" s="379">
        <f>VLOOKUP($B355,'1.วาง งบทดลอง 4 แถว'!$E$2519:$J$3357,6,0)</f>
        <v>1775593.5</v>
      </c>
      <c r="AF355" s="380">
        <f t="shared" si="43"/>
        <v>1775593.5</v>
      </c>
      <c r="AG355" s="384"/>
      <c r="AH355" s="385"/>
      <c r="AI355" s="385"/>
      <c r="AJ355" s="377">
        <f>VLOOKUP($B355,'1.วาง งบทดลอง 4 แถว'!$E$3358:$J$4196,3,0)</f>
        <v>0</v>
      </c>
      <c r="AK355" s="378">
        <f>VLOOKUP($B355,'1.วาง งบทดลอง 4 แถว'!$E$3358:$J$4196,4,0)</f>
        <v>0</v>
      </c>
      <c r="AL355" s="378">
        <f>VLOOKUP($B355,'1.วาง งบทดลอง 4 แถว'!$E$3358:$J$4196,5,0)</f>
        <v>0</v>
      </c>
      <c r="AM355" s="379">
        <f>VLOOKUP($B355,'1.วาง งบทดลอง 4 แถว'!$E$3358:$J$4196,6,0)</f>
        <v>173968</v>
      </c>
      <c r="AN355" s="380">
        <f t="shared" si="44"/>
        <v>173968</v>
      </c>
      <c r="AO355" s="385"/>
      <c r="AP355" s="385"/>
      <c r="AQ355" s="385"/>
      <c r="AR355" s="377">
        <f>VLOOKUP($B355,'1.วาง งบทดลอง 4 แถว'!$E$4197:$J$5035,3,0)</f>
        <v>14290</v>
      </c>
      <c r="AS355" s="378">
        <f>VLOOKUP($B355,'1.วาง งบทดลอง 4 แถว'!$E$4197:$J$5035,4,0)</f>
        <v>0</v>
      </c>
      <c r="AT355" s="378">
        <f>VLOOKUP($B355,'1.วาง งบทดลอง 4 แถว'!$E$4197:$J$5035,5,0)</f>
        <v>0</v>
      </c>
      <c r="AU355" s="379">
        <f>VLOOKUP($B355,'1.วาง งบทดลอง 4 แถว'!$E$4197:$J$5035,6,0)</f>
        <v>690495</v>
      </c>
      <c r="AV355" s="380">
        <f t="shared" si="45"/>
        <v>690495</v>
      </c>
      <c r="AW355" s="384"/>
      <c r="AX355" s="385"/>
      <c r="AY355" s="385"/>
      <c r="AZ355" s="377">
        <f>VLOOKUP($B355,'1.วาง งบทดลอง 4 แถว'!$E$5036:$J$5874,3,0)</f>
        <v>0</v>
      </c>
      <c r="BA355" s="378">
        <f>VLOOKUP($B355,'1.วาง งบทดลอง 4 แถว'!$E$5036:$J$5874,4,0)</f>
        <v>0</v>
      </c>
      <c r="BB355" s="378">
        <f>VLOOKUP($B355,'1.วาง งบทดลอง 4 แถว'!$E$5036:$J$5874,5,0)</f>
        <v>0</v>
      </c>
      <c r="BC355" s="379">
        <f>VLOOKUP($B355,'1.วาง งบทดลอง 4 แถว'!$E$5036:$J$5874,6,0)</f>
        <v>1870363</v>
      </c>
      <c r="BD355" s="380">
        <f t="shared" si="46"/>
        <v>1870363</v>
      </c>
      <c r="BE355" s="384"/>
      <c r="BF355" s="385"/>
      <c r="BG355" s="385"/>
      <c r="BH355" s="377">
        <f>VLOOKUP($B355,'1.วาง งบทดลอง 4 แถว'!$E$5875:$J$6713,3,0)</f>
        <v>0</v>
      </c>
      <c r="BI355" s="378">
        <f>VLOOKUP($B355,'1.วาง งบทดลอง 4 แถว'!$E$5875:$J$6713,4,0)</f>
        <v>0</v>
      </c>
      <c r="BJ355" s="378">
        <f>VLOOKUP($B355,'1.วาง งบทดลอง 4 แถว'!$E$5875:$J$6713,5,0)</f>
        <v>0</v>
      </c>
      <c r="BK355" s="379">
        <f>VLOOKUP($B355,'1.วาง งบทดลอง 4 แถว'!$E$5875:$J$6713,6,0)</f>
        <v>114400</v>
      </c>
      <c r="BL355" s="380">
        <f t="shared" si="47"/>
        <v>114400</v>
      </c>
      <c r="BM355" s="385"/>
      <c r="BN355" s="385"/>
      <c r="BO355" s="386"/>
    </row>
    <row r="356" spans="1:67" ht="19.5" customHeight="1">
      <c r="A356" s="374">
        <v>353</v>
      </c>
      <c r="B356" s="375" t="s">
        <v>720</v>
      </c>
      <c r="C356" s="376" t="s">
        <v>2226</v>
      </c>
      <c r="D356" s="377">
        <f>VLOOKUP($B356,'1.วาง งบทดลอง 4 แถว'!$E$2:$J$840,3,0)</f>
        <v>0</v>
      </c>
      <c r="E356" s="378">
        <f>VLOOKUP($B356,'1.วาง งบทดลอง 4 แถว'!$E$2:$J$840,4,0)</f>
        <v>0</v>
      </c>
      <c r="F356" s="378">
        <f>VLOOKUP($B356,'1.วาง งบทดลอง 4 แถว'!$E$2:$J$840,5,0)</f>
        <v>0</v>
      </c>
      <c r="G356" s="379">
        <f>VLOOKUP($B356,'1.วาง งบทดลอง 4 แถว'!$E$2:$J$840,6,0)</f>
        <v>0</v>
      </c>
      <c r="H356" s="380">
        <f t="shared" si="40"/>
        <v>0</v>
      </c>
      <c r="I356" s="384"/>
      <c r="J356" s="385"/>
      <c r="K356" s="385"/>
      <c r="L356" s="377">
        <f>VLOOKUP($B356,'1.วาง งบทดลอง 4 แถว'!$E$841:$J$1679,3,0)</f>
        <v>0</v>
      </c>
      <c r="M356" s="378">
        <f>VLOOKUP($B356,'1.วาง งบทดลอง 4 แถว'!$E$841:$J$1679,4,0)</f>
        <v>0</v>
      </c>
      <c r="N356" s="378">
        <f>VLOOKUP($B356,'1.วาง งบทดลอง 4 แถว'!$E$841:$J$1679,5,0)</f>
        <v>0</v>
      </c>
      <c r="O356" s="379">
        <f>VLOOKUP($B356,'1.วาง งบทดลอง 4 แถว'!$E$841:$J$1679,6,0)</f>
        <v>0</v>
      </c>
      <c r="P356" s="380">
        <f t="shared" si="41"/>
        <v>0</v>
      </c>
      <c r="Q356" s="384"/>
      <c r="R356" s="385"/>
      <c r="S356" s="386"/>
      <c r="T356" s="377">
        <f>VLOOKUP($B356,'1.วาง งบทดลอง 4 แถว'!$E$1680:$J$2518,3,0)</f>
        <v>0</v>
      </c>
      <c r="U356" s="378">
        <f>VLOOKUP($B356,'1.วาง งบทดลอง 4 แถว'!$E$1680:$J$2518,4,0)</f>
        <v>0</v>
      </c>
      <c r="V356" s="378">
        <f>VLOOKUP($B356,'1.วาง งบทดลอง 4 แถว'!$E$1680:$J$2518,5,0)</f>
        <v>0</v>
      </c>
      <c r="W356" s="379">
        <f>VLOOKUP($B356,'1.วาง งบทดลอง 4 แถว'!$E$1680:$J$2518,6,0)</f>
        <v>0</v>
      </c>
      <c r="X356" s="380">
        <f t="shared" si="42"/>
        <v>0</v>
      </c>
      <c r="Y356" s="385"/>
      <c r="Z356" s="385"/>
      <c r="AA356" s="385"/>
      <c r="AB356" s="377">
        <f>VLOOKUP($B356,'1.วาง งบทดลอง 4 แถว'!$E$2519:$J$3357,3,0)</f>
        <v>0</v>
      </c>
      <c r="AC356" s="378">
        <f>VLOOKUP($B356,'1.วาง งบทดลอง 4 แถว'!$E$2519:$J$3357,4,0)</f>
        <v>0</v>
      </c>
      <c r="AD356" s="378">
        <f>VLOOKUP($B356,'1.วาง งบทดลอง 4 แถว'!$E$2519:$J$3357,5,0)</f>
        <v>0</v>
      </c>
      <c r="AE356" s="379">
        <f>VLOOKUP($B356,'1.วาง งบทดลอง 4 แถว'!$E$2519:$J$3357,6,0)</f>
        <v>157525</v>
      </c>
      <c r="AF356" s="380">
        <f t="shared" si="43"/>
        <v>157525</v>
      </c>
      <c r="AG356" s="384"/>
      <c r="AH356" s="385"/>
      <c r="AI356" s="385"/>
      <c r="AJ356" s="377">
        <f>VLOOKUP($B356,'1.วาง งบทดลอง 4 แถว'!$E$3358:$J$4196,3,0)</f>
        <v>0</v>
      </c>
      <c r="AK356" s="378">
        <f>VLOOKUP($B356,'1.วาง งบทดลอง 4 แถว'!$E$3358:$J$4196,4,0)</f>
        <v>0</v>
      </c>
      <c r="AL356" s="378">
        <f>VLOOKUP($B356,'1.วาง งบทดลอง 4 แถว'!$E$3358:$J$4196,5,0)</f>
        <v>0</v>
      </c>
      <c r="AM356" s="379">
        <f>VLOOKUP($B356,'1.วาง งบทดลอง 4 แถว'!$E$3358:$J$4196,6,0)</f>
        <v>0</v>
      </c>
      <c r="AN356" s="380">
        <f t="shared" si="44"/>
        <v>0</v>
      </c>
      <c r="AO356" s="385"/>
      <c r="AP356" s="385"/>
      <c r="AQ356" s="385"/>
      <c r="AR356" s="377">
        <f>VLOOKUP($B356,'1.วาง งบทดลอง 4 แถว'!$E$4197:$J$5035,3,0)</f>
        <v>0</v>
      </c>
      <c r="AS356" s="378">
        <f>VLOOKUP($B356,'1.วาง งบทดลอง 4 แถว'!$E$4197:$J$5035,4,0)</f>
        <v>0</v>
      </c>
      <c r="AT356" s="378">
        <f>VLOOKUP($B356,'1.วาง งบทดลอง 4 แถว'!$E$4197:$J$5035,5,0)</f>
        <v>0</v>
      </c>
      <c r="AU356" s="379">
        <f>VLOOKUP($B356,'1.วาง งบทดลอง 4 แถว'!$E$4197:$J$5035,6,0)</f>
        <v>0</v>
      </c>
      <c r="AV356" s="380">
        <f t="shared" si="45"/>
        <v>0</v>
      </c>
      <c r="AW356" s="384"/>
      <c r="AX356" s="385"/>
      <c r="AY356" s="385"/>
      <c r="AZ356" s="377">
        <f>VLOOKUP($B356,'1.วาง งบทดลอง 4 แถว'!$E$5036:$J$5874,3,0)</f>
        <v>0</v>
      </c>
      <c r="BA356" s="378">
        <f>VLOOKUP($B356,'1.วาง งบทดลอง 4 แถว'!$E$5036:$J$5874,4,0)</f>
        <v>0</v>
      </c>
      <c r="BB356" s="378">
        <f>VLOOKUP($B356,'1.วาง งบทดลอง 4 แถว'!$E$5036:$J$5874,5,0)</f>
        <v>0</v>
      </c>
      <c r="BC356" s="379">
        <f>VLOOKUP($B356,'1.วาง งบทดลอง 4 แถว'!$E$5036:$J$5874,6,0)</f>
        <v>42000</v>
      </c>
      <c r="BD356" s="380">
        <f t="shared" si="46"/>
        <v>42000</v>
      </c>
      <c r="BE356" s="384"/>
      <c r="BF356" s="385"/>
      <c r="BG356" s="385"/>
      <c r="BH356" s="377">
        <f>VLOOKUP($B356,'1.วาง งบทดลอง 4 แถว'!$E$5875:$J$6713,3,0)</f>
        <v>0</v>
      </c>
      <c r="BI356" s="378">
        <f>VLOOKUP($B356,'1.วาง งบทดลอง 4 แถว'!$E$5875:$J$6713,4,0)</f>
        <v>0</v>
      </c>
      <c r="BJ356" s="378">
        <f>VLOOKUP($B356,'1.วาง งบทดลอง 4 แถว'!$E$5875:$J$6713,5,0)</f>
        <v>0</v>
      </c>
      <c r="BK356" s="379">
        <f>VLOOKUP($B356,'1.วาง งบทดลอง 4 แถว'!$E$5875:$J$6713,6,0)</f>
        <v>0</v>
      </c>
      <c r="BL356" s="380">
        <f t="shared" si="47"/>
        <v>0</v>
      </c>
      <c r="BM356" s="385"/>
      <c r="BN356" s="385"/>
      <c r="BO356" s="386"/>
    </row>
    <row r="357" spans="1:67" ht="19.5" customHeight="1">
      <c r="A357" s="374">
        <v>354</v>
      </c>
      <c r="B357" s="375" t="s">
        <v>721</v>
      </c>
      <c r="C357" s="376" t="s">
        <v>151</v>
      </c>
      <c r="D357" s="377">
        <f>VLOOKUP($B357,'1.วาง งบทดลอง 4 แถว'!$E$2:$J$840,3,0)</f>
        <v>0</v>
      </c>
      <c r="E357" s="378">
        <f>VLOOKUP($B357,'1.วาง งบทดลอง 4 แถว'!$E$2:$J$840,4,0)</f>
        <v>0</v>
      </c>
      <c r="F357" s="378">
        <f>VLOOKUP($B357,'1.วาง งบทดลอง 4 แถว'!$E$2:$J$840,5,0)</f>
        <v>0</v>
      </c>
      <c r="G357" s="379">
        <f>VLOOKUP($B357,'1.วาง งบทดลอง 4 แถว'!$E$2:$J$840,6,0)</f>
        <v>32263.74</v>
      </c>
      <c r="H357" s="380">
        <f t="shared" si="40"/>
        <v>32263.74</v>
      </c>
      <c r="I357" s="384"/>
      <c r="J357" s="385"/>
      <c r="K357" s="385"/>
      <c r="L357" s="377">
        <f>VLOOKUP($B357,'1.วาง งบทดลอง 4 แถว'!$E$841:$J$1679,3,0)</f>
        <v>2385.44</v>
      </c>
      <c r="M357" s="378">
        <f>VLOOKUP($B357,'1.วาง งบทดลอง 4 แถว'!$E$841:$J$1679,4,0)</f>
        <v>0</v>
      </c>
      <c r="N357" s="378">
        <f>VLOOKUP($B357,'1.วาง งบทดลอง 4 แถว'!$E$841:$J$1679,5,0)</f>
        <v>0</v>
      </c>
      <c r="O357" s="379">
        <f>VLOOKUP($B357,'1.วาง งบทดลอง 4 แถว'!$E$841:$J$1679,6,0)</f>
        <v>0</v>
      </c>
      <c r="P357" s="380">
        <f t="shared" si="41"/>
        <v>0</v>
      </c>
      <c r="Q357" s="384"/>
      <c r="R357" s="385"/>
      <c r="S357" s="386"/>
      <c r="T357" s="377">
        <f>VLOOKUP($B357,'1.วาง งบทดลอง 4 แถว'!$E$1680:$J$2518,3,0)</f>
        <v>0</v>
      </c>
      <c r="U357" s="378">
        <f>VLOOKUP($B357,'1.วาง งบทดลอง 4 แถว'!$E$1680:$J$2518,4,0)</f>
        <v>0</v>
      </c>
      <c r="V357" s="378">
        <f>VLOOKUP($B357,'1.วาง งบทดลอง 4 แถว'!$E$1680:$J$2518,5,0)</f>
        <v>0</v>
      </c>
      <c r="W357" s="379">
        <f>VLOOKUP($B357,'1.วาง งบทดลอง 4 แถว'!$E$1680:$J$2518,6,0)</f>
        <v>10981.56</v>
      </c>
      <c r="X357" s="380">
        <f t="shared" si="42"/>
        <v>10981.56</v>
      </c>
      <c r="Y357" s="385"/>
      <c r="Z357" s="385"/>
      <c r="AA357" s="385"/>
      <c r="AB357" s="377">
        <f>VLOOKUP($B357,'1.วาง งบทดลอง 4 แถว'!$E$2519:$J$3357,3,0)</f>
        <v>0</v>
      </c>
      <c r="AC357" s="378">
        <f>VLOOKUP($B357,'1.วาง งบทดลอง 4 แถว'!$E$2519:$J$3357,4,0)</f>
        <v>0</v>
      </c>
      <c r="AD357" s="378">
        <f>VLOOKUP($B357,'1.วาง งบทดลอง 4 แถว'!$E$2519:$J$3357,5,0)</f>
        <v>0</v>
      </c>
      <c r="AE357" s="379">
        <f>VLOOKUP($B357,'1.วาง งบทดลอง 4 แถว'!$E$2519:$J$3357,6,0)</f>
        <v>9645.5400000000009</v>
      </c>
      <c r="AF357" s="380">
        <f t="shared" si="43"/>
        <v>9645.5400000000009</v>
      </c>
      <c r="AG357" s="384"/>
      <c r="AH357" s="385"/>
      <c r="AI357" s="385"/>
      <c r="AJ357" s="377">
        <f>VLOOKUP($B357,'1.วาง งบทดลอง 4 แถว'!$E$3358:$J$4196,3,0)</f>
        <v>0</v>
      </c>
      <c r="AK357" s="378">
        <f>VLOOKUP($B357,'1.วาง งบทดลอง 4 แถว'!$E$3358:$J$4196,4,0)</f>
        <v>838.15</v>
      </c>
      <c r="AL357" s="378">
        <f>VLOOKUP($B357,'1.วาง งบทดลอง 4 แถว'!$E$3358:$J$4196,5,0)</f>
        <v>0</v>
      </c>
      <c r="AM357" s="379">
        <f>VLOOKUP($B357,'1.วาง งบทดลอง 4 แถว'!$E$3358:$J$4196,6,0)</f>
        <v>660275.64</v>
      </c>
      <c r="AN357" s="380">
        <f t="shared" si="44"/>
        <v>660275.64</v>
      </c>
      <c r="AO357" s="385"/>
      <c r="AP357" s="385"/>
      <c r="AQ357" s="385"/>
      <c r="AR357" s="377">
        <f>VLOOKUP($B357,'1.วาง งบทดลอง 4 แถว'!$E$4197:$J$5035,3,0)</f>
        <v>2588.94</v>
      </c>
      <c r="AS357" s="378">
        <f>VLOOKUP($B357,'1.วาง งบทดลอง 4 แถว'!$E$4197:$J$5035,4,0)</f>
        <v>0</v>
      </c>
      <c r="AT357" s="378">
        <f>VLOOKUP($B357,'1.วาง งบทดลอง 4 แถว'!$E$4197:$J$5035,5,0)</f>
        <v>0</v>
      </c>
      <c r="AU357" s="379">
        <f>VLOOKUP($B357,'1.วาง งบทดลอง 4 แถว'!$E$4197:$J$5035,6,0)</f>
        <v>0</v>
      </c>
      <c r="AV357" s="380">
        <f t="shared" si="45"/>
        <v>0</v>
      </c>
      <c r="AW357" s="384"/>
      <c r="AX357" s="385"/>
      <c r="AY357" s="385"/>
      <c r="AZ357" s="377">
        <f>VLOOKUP($B357,'1.วาง งบทดลอง 4 แถว'!$E$5036:$J$5874,3,0)</f>
        <v>0</v>
      </c>
      <c r="BA357" s="378">
        <f>VLOOKUP($B357,'1.วาง งบทดลอง 4 แถว'!$E$5036:$J$5874,4,0)</f>
        <v>100</v>
      </c>
      <c r="BB357" s="378">
        <f>VLOOKUP($B357,'1.วาง งบทดลอง 4 แถว'!$E$5036:$J$5874,5,0)</f>
        <v>0</v>
      </c>
      <c r="BC357" s="379">
        <f>VLOOKUP($B357,'1.วาง งบทดลอง 4 แถว'!$E$5036:$J$5874,6,0)</f>
        <v>37362.54</v>
      </c>
      <c r="BD357" s="380">
        <f t="shared" si="46"/>
        <v>37362.54</v>
      </c>
      <c r="BE357" s="384"/>
      <c r="BF357" s="385"/>
      <c r="BG357" s="385"/>
      <c r="BH357" s="377">
        <f>VLOOKUP($B357,'1.วาง งบทดลอง 4 แถว'!$E$5875:$J$6713,3,0)</f>
        <v>21734.95</v>
      </c>
      <c r="BI357" s="378">
        <f>VLOOKUP($B357,'1.วาง งบทดลอง 4 แถว'!$E$5875:$J$6713,4,0)</f>
        <v>400</v>
      </c>
      <c r="BJ357" s="378">
        <f>VLOOKUP($B357,'1.วาง งบทดลอง 4 แถว'!$E$5875:$J$6713,5,0)</f>
        <v>0</v>
      </c>
      <c r="BK357" s="379">
        <f>VLOOKUP($B357,'1.วาง งบทดลอง 4 แถว'!$E$5875:$J$6713,6,0)</f>
        <v>429.21</v>
      </c>
      <c r="BL357" s="380">
        <f t="shared" si="47"/>
        <v>429.21</v>
      </c>
      <c r="BM357" s="385"/>
      <c r="BN357" s="385"/>
      <c r="BO357" s="386"/>
    </row>
    <row r="358" spans="1:67" ht="19.5" customHeight="1">
      <c r="A358" s="374">
        <v>355</v>
      </c>
      <c r="B358" s="375" t="s">
        <v>722</v>
      </c>
      <c r="C358" s="376" t="s">
        <v>2227</v>
      </c>
      <c r="D358" s="377">
        <f>VLOOKUP($B358,'1.วาง งบทดลอง 4 แถว'!$E$2:$J$840,3,0)</f>
        <v>0</v>
      </c>
      <c r="E358" s="378">
        <f>VLOOKUP($B358,'1.วาง งบทดลอง 4 แถว'!$E$2:$J$840,4,0)</f>
        <v>0</v>
      </c>
      <c r="F358" s="378">
        <f>VLOOKUP($B358,'1.วาง งบทดลอง 4 แถว'!$E$2:$J$840,5,0)</f>
        <v>0</v>
      </c>
      <c r="G358" s="379">
        <f>VLOOKUP($B358,'1.วาง งบทดลอง 4 แถว'!$E$2:$J$840,6,0)</f>
        <v>0</v>
      </c>
      <c r="H358" s="380">
        <f t="shared" si="40"/>
        <v>0</v>
      </c>
      <c r="I358" s="384"/>
      <c r="J358" s="385"/>
      <c r="K358" s="385"/>
      <c r="L358" s="377">
        <f>VLOOKUP($B358,'1.วาง งบทดลอง 4 แถว'!$E$841:$J$1679,3,0)</f>
        <v>8.4</v>
      </c>
      <c r="M358" s="378">
        <f>VLOOKUP($B358,'1.วาง งบทดลอง 4 แถว'!$E$841:$J$1679,4,0)</f>
        <v>0</v>
      </c>
      <c r="N358" s="378">
        <f>VLOOKUP($B358,'1.วาง งบทดลอง 4 แถว'!$E$841:$J$1679,5,0)</f>
        <v>0</v>
      </c>
      <c r="O358" s="379">
        <f>VLOOKUP($B358,'1.วาง งบทดลอง 4 แถว'!$E$841:$J$1679,6,0)</f>
        <v>0</v>
      </c>
      <c r="P358" s="380">
        <f t="shared" si="41"/>
        <v>0</v>
      </c>
      <c r="Q358" s="384"/>
      <c r="R358" s="385"/>
      <c r="S358" s="386"/>
      <c r="T358" s="377">
        <f>VLOOKUP($B358,'1.วาง งบทดลอง 4 แถว'!$E$1680:$J$2518,3,0)</f>
        <v>0</v>
      </c>
      <c r="U358" s="378">
        <f>VLOOKUP($B358,'1.วาง งบทดลอง 4 แถว'!$E$1680:$J$2518,4,0)</f>
        <v>0</v>
      </c>
      <c r="V358" s="378">
        <f>VLOOKUP($B358,'1.วาง งบทดลอง 4 แถว'!$E$1680:$J$2518,5,0)</f>
        <v>0</v>
      </c>
      <c r="W358" s="379">
        <f>VLOOKUP($B358,'1.วาง งบทดลอง 4 แถว'!$E$1680:$J$2518,6,0)</f>
        <v>223.89</v>
      </c>
      <c r="X358" s="380">
        <f t="shared" si="42"/>
        <v>223.89</v>
      </c>
      <c r="Y358" s="385"/>
      <c r="Z358" s="385"/>
      <c r="AA358" s="385"/>
      <c r="AB358" s="377">
        <f>VLOOKUP($B358,'1.วาง งบทดลอง 4 แถว'!$E$2519:$J$3357,3,0)</f>
        <v>0</v>
      </c>
      <c r="AC358" s="378">
        <f>VLOOKUP($B358,'1.วาง งบทดลอง 4 แถว'!$E$2519:$J$3357,4,0)</f>
        <v>0</v>
      </c>
      <c r="AD358" s="378">
        <f>VLOOKUP($B358,'1.วาง งบทดลอง 4 แถว'!$E$2519:$J$3357,5,0)</f>
        <v>0</v>
      </c>
      <c r="AE358" s="379">
        <f>VLOOKUP($B358,'1.วาง งบทดลอง 4 แถว'!$E$2519:$J$3357,6,0)</f>
        <v>259.01</v>
      </c>
      <c r="AF358" s="380">
        <f t="shared" si="43"/>
        <v>259.01</v>
      </c>
      <c r="AG358" s="384"/>
      <c r="AH358" s="385"/>
      <c r="AI358" s="385"/>
      <c r="AJ358" s="377">
        <f>VLOOKUP($B358,'1.วาง งบทดลอง 4 แถว'!$E$3358:$J$4196,3,0)</f>
        <v>0</v>
      </c>
      <c r="AK358" s="378">
        <f>VLOOKUP($B358,'1.วาง งบทดลอง 4 แถว'!$E$3358:$J$4196,4,0)</f>
        <v>0</v>
      </c>
      <c r="AL358" s="378">
        <f>VLOOKUP($B358,'1.วาง งบทดลอง 4 แถว'!$E$3358:$J$4196,5,0)</f>
        <v>0</v>
      </c>
      <c r="AM358" s="379">
        <f>VLOOKUP($B358,'1.วาง งบทดลอง 4 แถว'!$E$3358:$J$4196,6,0)</f>
        <v>0</v>
      </c>
      <c r="AN358" s="380">
        <f t="shared" si="44"/>
        <v>0</v>
      </c>
      <c r="AO358" s="385"/>
      <c r="AP358" s="385"/>
      <c r="AQ358" s="385"/>
      <c r="AR358" s="377">
        <f>VLOOKUP($B358,'1.วาง งบทดลอง 4 แถว'!$E$4197:$J$5035,3,0)</f>
        <v>0</v>
      </c>
      <c r="AS358" s="378">
        <f>VLOOKUP($B358,'1.วาง งบทดลอง 4 แถว'!$E$4197:$J$5035,4,0)</f>
        <v>0</v>
      </c>
      <c r="AT358" s="378">
        <f>VLOOKUP($B358,'1.วาง งบทดลอง 4 แถว'!$E$4197:$J$5035,5,0)</f>
        <v>0</v>
      </c>
      <c r="AU358" s="379">
        <f>VLOOKUP($B358,'1.วาง งบทดลอง 4 แถว'!$E$4197:$J$5035,6,0)</f>
        <v>0</v>
      </c>
      <c r="AV358" s="380">
        <f t="shared" si="45"/>
        <v>0</v>
      </c>
      <c r="AW358" s="384"/>
      <c r="AX358" s="385"/>
      <c r="AY358" s="385"/>
      <c r="AZ358" s="377">
        <f>VLOOKUP($B358,'1.วาง งบทดลอง 4 แถว'!$E$5036:$J$5874,3,0)</f>
        <v>0</v>
      </c>
      <c r="BA358" s="378">
        <f>VLOOKUP($B358,'1.วาง งบทดลอง 4 แถว'!$E$5036:$J$5874,4,0)</f>
        <v>0</v>
      </c>
      <c r="BB358" s="378">
        <f>VLOOKUP($B358,'1.วาง งบทดลอง 4 แถว'!$E$5036:$J$5874,5,0)</f>
        <v>0</v>
      </c>
      <c r="BC358" s="379">
        <f>VLOOKUP($B358,'1.วาง งบทดลอง 4 แถว'!$E$5036:$J$5874,6,0)</f>
        <v>15417.26</v>
      </c>
      <c r="BD358" s="380">
        <f t="shared" si="46"/>
        <v>15417.26</v>
      </c>
      <c r="BE358" s="384"/>
      <c r="BF358" s="385"/>
      <c r="BG358" s="385"/>
      <c r="BH358" s="377">
        <f>VLOOKUP($B358,'1.วาง งบทดลอง 4 แถว'!$E$5875:$J$6713,3,0)</f>
        <v>213.34</v>
      </c>
      <c r="BI358" s="378">
        <f>VLOOKUP($B358,'1.วาง งบทดลอง 4 แถว'!$E$5875:$J$6713,4,0)</f>
        <v>0</v>
      </c>
      <c r="BJ358" s="378">
        <f>VLOOKUP($B358,'1.วาง งบทดลอง 4 แถว'!$E$5875:$J$6713,5,0)</f>
        <v>0</v>
      </c>
      <c r="BK358" s="379">
        <f>VLOOKUP($B358,'1.วาง งบทดลอง 4 แถว'!$E$5875:$J$6713,6,0)</f>
        <v>0</v>
      </c>
      <c r="BL358" s="380">
        <f t="shared" si="47"/>
        <v>0</v>
      </c>
      <c r="BM358" s="385"/>
      <c r="BN358" s="385"/>
      <c r="BO358" s="386"/>
    </row>
    <row r="359" spans="1:67" ht="19.5" customHeight="1">
      <c r="A359" s="374">
        <v>356</v>
      </c>
      <c r="B359" s="375" t="s">
        <v>723</v>
      </c>
      <c r="C359" s="376" t="s">
        <v>153</v>
      </c>
      <c r="D359" s="377">
        <f>VLOOKUP($B359,'1.วาง งบทดลอง 4 แถว'!$E$2:$J$840,3,0)</f>
        <v>6996004.1600000001</v>
      </c>
      <c r="E359" s="378">
        <f>VLOOKUP($B359,'1.วาง งบทดลอง 4 แถว'!$E$2:$J$840,4,0)</f>
        <v>6996004.1600000001</v>
      </c>
      <c r="F359" s="378">
        <f>VLOOKUP($B359,'1.วาง งบทดลอง 4 แถว'!$E$2:$J$840,5,0)</f>
        <v>0</v>
      </c>
      <c r="G359" s="379">
        <f>VLOOKUP($B359,'1.วาง งบทดลอง 4 แถว'!$E$2:$J$840,6,0)</f>
        <v>39403.800000000003</v>
      </c>
      <c r="H359" s="380">
        <f t="shared" si="40"/>
        <v>39403.800000000003</v>
      </c>
      <c r="I359" s="384"/>
      <c r="J359" s="385"/>
      <c r="K359" s="385"/>
      <c r="L359" s="377">
        <f>VLOOKUP($B359,'1.วาง งบทดลอง 4 แถว'!$E$841:$J$1679,3,0)</f>
        <v>2856.25</v>
      </c>
      <c r="M359" s="378">
        <f>VLOOKUP($B359,'1.วาง งบทดลอง 4 แถว'!$E$841:$J$1679,4,0)</f>
        <v>2856.25</v>
      </c>
      <c r="N359" s="378">
        <f>VLOOKUP($B359,'1.วาง งบทดลอง 4 แถว'!$E$841:$J$1679,5,0)</f>
        <v>0</v>
      </c>
      <c r="O359" s="379">
        <f>VLOOKUP($B359,'1.วาง งบทดลอง 4 แถว'!$E$841:$J$1679,6,0)</f>
        <v>0</v>
      </c>
      <c r="P359" s="380">
        <f t="shared" si="41"/>
        <v>0</v>
      </c>
      <c r="Q359" s="384"/>
      <c r="R359" s="385"/>
      <c r="S359" s="386"/>
      <c r="T359" s="377">
        <f>VLOOKUP($B359,'1.วาง งบทดลอง 4 แถว'!$E$1680:$J$2518,3,0)</f>
        <v>0</v>
      </c>
      <c r="U359" s="378">
        <f>VLOOKUP($B359,'1.วาง งบทดลอง 4 แถว'!$E$1680:$J$2518,4,0)</f>
        <v>0</v>
      </c>
      <c r="V359" s="378">
        <f>VLOOKUP($B359,'1.วาง งบทดลอง 4 แถว'!$E$1680:$J$2518,5,0)</f>
        <v>0</v>
      </c>
      <c r="W359" s="379">
        <f>VLOOKUP($B359,'1.วาง งบทดลอง 4 แถว'!$E$1680:$J$2518,6,0)</f>
        <v>0</v>
      </c>
      <c r="X359" s="380">
        <f t="shared" si="42"/>
        <v>0</v>
      </c>
      <c r="Y359" s="385"/>
      <c r="Z359" s="385"/>
      <c r="AA359" s="385"/>
      <c r="AB359" s="377">
        <f>VLOOKUP($B359,'1.วาง งบทดลอง 4 แถว'!$E$2519:$J$3357,3,0)</f>
        <v>0</v>
      </c>
      <c r="AC359" s="378">
        <f>VLOOKUP($B359,'1.วาง งบทดลอง 4 แถว'!$E$2519:$J$3357,4,0)</f>
        <v>0</v>
      </c>
      <c r="AD359" s="378">
        <f>VLOOKUP($B359,'1.วาง งบทดลอง 4 แถว'!$E$2519:$J$3357,5,0)</f>
        <v>0</v>
      </c>
      <c r="AE359" s="379">
        <f>VLOOKUP($B359,'1.วาง งบทดลอง 4 แถว'!$E$2519:$J$3357,6,0)</f>
        <v>0</v>
      </c>
      <c r="AF359" s="380">
        <f t="shared" si="43"/>
        <v>0</v>
      </c>
      <c r="AG359" s="384"/>
      <c r="AH359" s="385"/>
      <c r="AI359" s="385"/>
      <c r="AJ359" s="377">
        <f>VLOOKUP($B359,'1.วาง งบทดลอง 4 แถว'!$E$3358:$J$4196,3,0)</f>
        <v>0</v>
      </c>
      <c r="AK359" s="378">
        <f>VLOOKUP($B359,'1.วาง งบทดลอง 4 แถว'!$E$3358:$J$4196,4,0)</f>
        <v>0</v>
      </c>
      <c r="AL359" s="378">
        <f>VLOOKUP($B359,'1.วาง งบทดลอง 4 แถว'!$E$3358:$J$4196,5,0)</f>
        <v>0</v>
      </c>
      <c r="AM359" s="379">
        <f>VLOOKUP($B359,'1.วาง งบทดลอง 4 แถว'!$E$3358:$J$4196,6,0)</f>
        <v>0</v>
      </c>
      <c r="AN359" s="380">
        <f t="shared" si="44"/>
        <v>0</v>
      </c>
      <c r="AO359" s="385"/>
      <c r="AP359" s="385"/>
      <c r="AQ359" s="385"/>
      <c r="AR359" s="377">
        <f>VLOOKUP($B359,'1.วาง งบทดลอง 4 แถว'!$E$4197:$J$5035,3,0)</f>
        <v>0</v>
      </c>
      <c r="AS359" s="378">
        <f>VLOOKUP($B359,'1.วาง งบทดลอง 4 แถว'!$E$4197:$J$5035,4,0)</f>
        <v>0</v>
      </c>
      <c r="AT359" s="378">
        <f>VLOOKUP($B359,'1.วาง งบทดลอง 4 แถว'!$E$4197:$J$5035,5,0)</f>
        <v>0</v>
      </c>
      <c r="AU359" s="379">
        <f>VLOOKUP($B359,'1.วาง งบทดลอง 4 แถว'!$E$4197:$J$5035,6,0)</f>
        <v>0</v>
      </c>
      <c r="AV359" s="380">
        <f t="shared" si="45"/>
        <v>0</v>
      </c>
      <c r="AW359" s="384"/>
      <c r="AX359" s="385"/>
      <c r="AY359" s="385"/>
      <c r="AZ359" s="377">
        <f>VLOOKUP($B359,'1.วาง งบทดลอง 4 แถว'!$E$5036:$J$5874,3,0)</f>
        <v>3875</v>
      </c>
      <c r="BA359" s="378">
        <f>VLOOKUP($B359,'1.วาง งบทดลอง 4 แถว'!$E$5036:$J$5874,4,0)</f>
        <v>0</v>
      </c>
      <c r="BB359" s="378">
        <f>VLOOKUP($B359,'1.วาง งบทดลอง 4 แถว'!$E$5036:$J$5874,5,0)</f>
        <v>0</v>
      </c>
      <c r="BC359" s="379">
        <f>VLOOKUP($B359,'1.วาง งบทดลอง 4 แถว'!$E$5036:$J$5874,6,0)</f>
        <v>69161.070000000007</v>
      </c>
      <c r="BD359" s="380">
        <f t="shared" si="46"/>
        <v>69161.070000000007</v>
      </c>
      <c r="BE359" s="384"/>
      <c r="BF359" s="385"/>
      <c r="BG359" s="385"/>
      <c r="BH359" s="377">
        <f>VLOOKUP($B359,'1.วาง งบทดลอง 4 แถว'!$E$5875:$J$6713,3,0)</f>
        <v>0</v>
      </c>
      <c r="BI359" s="378">
        <f>VLOOKUP($B359,'1.วาง งบทดลอง 4 แถว'!$E$5875:$J$6713,4,0)</f>
        <v>0</v>
      </c>
      <c r="BJ359" s="378">
        <f>VLOOKUP($B359,'1.วาง งบทดลอง 4 แถว'!$E$5875:$J$6713,5,0)</f>
        <v>0</v>
      </c>
      <c r="BK359" s="379">
        <f>VLOOKUP($B359,'1.วาง งบทดลอง 4 แถว'!$E$5875:$J$6713,6,0)</f>
        <v>0</v>
      </c>
      <c r="BL359" s="380">
        <f t="shared" si="47"/>
        <v>0</v>
      </c>
      <c r="BM359" s="385"/>
      <c r="BN359" s="385"/>
      <c r="BO359" s="386"/>
    </row>
    <row r="360" spans="1:67" ht="19.5" customHeight="1">
      <c r="A360" s="374">
        <v>357</v>
      </c>
      <c r="B360" s="375" t="s">
        <v>724</v>
      </c>
      <c r="C360" s="376" t="s">
        <v>154</v>
      </c>
      <c r="D360" s="377">
        <f>VLOOKUP($B360,'1.วาง งบทดลอง 4 แถว'!$E$2:$J$840,3,0)</f>
        <v>168556.13</v>
      </c>
      <c r="E360" s="378">
        <f>VLOOKUP($B360,'1.วาง งบทดลอง 4 แถว'!$E$2:$J$840,4,0)</f>
        <v>219412.52</v>
      </c>
      <c r="F360" s="378">
        <f>VLOOKUP($B360,'1.วาง งบทดลอง 4 แถว'!$E$2:$J$840,5,0)</f>
        <v>0</v>
      </c>
      <c r="G360" s="379">
        <f>VLOOKUP($B360,'1.วาง งบทดลอง 4 แถว'!$E$2:$J$840,6,0)</f>
        <v>219412.52</v>
      </c>
      <c r="H360" s="380">
        <f t="shared" si="40"/>
        <v>219412.52</v>
      </c>
      <c r="I360" s="384"/>
      <c r="J360" s="385"/>
      <c r="K360" s="385"/>
      <c r="L360" s="377">
        <f>VLOOKUP($B360,'1.วาง งบทดลอง 4 แถว'!$E$841:$J$1679,3,0)</f>
        <v>35038.22</v>
      </c>
      <c r="M360" s="378">
        <f>VLOOKUP($B360,'1.วาง งบทดลอง 4 แถว'!$E$841:$J$1679,4,0)</f>
        <v>45459.1</v>
      </c>
      <c r="N360" s="378">
        <f>VLOOKUP($B360,'1.วาง งบทดลอง 4 แถว'!$E$841:$J$1679,5,0)</f>
        <v>0</v>
      </c>
      <c r="O360" s="379">
        <f>VLOOKUP($B360,'1.วาง งบทดลอง 4 แถว'!$E$841:$J$1679,6,0)</f>
        <v>45459.1</v>
      </c>
      <c r="P360" s="380">
        <f t="shared" si="41"/>
        <v>45459.1</v>
      </c>
      <c r="Q360" s="384"/>
      <c r="R360" s="385"/>
      <c r="S360" s="386"/>
      <c r="T360" s="377">
        <f>VLOOKUP($B360,'1.วาง งบทดลอง 4 แถว'!$E$1680:$J$2518,3,0)</f>
        <v>63882.06</v>
      </c>
      <c r="U360" s="378">
        <f>VLOOKUP($B360,'1.วาง งบทดลอง 4 แถว'!$E$1680:$J$2518,4,0)</f>
        <v>83934.36</v>
      </c>
      <c r="V360" s="378">
        <f>VLOOKUP($B360,'1.วาง งบทดลอง 4 แถว'!$E$1680:$J$2518,5,0)</f>
        <v>0</v>
      </c>
      <c r="W360" s="379">
        <f>VLOOKUP($B360,'1.วาง งบทดลอง 4 แถว'!$E$1680:$J$2518,6,0)</f>
        <v>83934.36</v>
      </c>
      <c r="X360" s="380">
        <f t="shared" si="42"/>
        <v>83934.36</v>
      </c>
      <c r="Y360" s="385"/>
      <c r="Z360" s="385"/>
      <c r="AA360" s="385"/>
      <c r="AB360" s="377">
        <f>VLOOKUP($B360,'1.วาง งบทดลอง 4 แถว'!$E$2519:$J$3357,3,0)</f>
        <v>55555.48</v>
      </c>
      <c r="AC360" s="378">
        <f>VLOOKUP($B360,'1.วาง งบทดลอง 4 แถว'!$E$2519:$J$3357,4,0)</f>
        <v>70041.179999999993</v>
      </c>
      <c r="AD360" s="378">
        <f>VLOOKUP($B360,'1.วาง งบทดลอง 4 แถว'!$E$2519:$J$3357,5,0)</f>
        <v>0</v>
      </c>
      <c r="AE360" s="379">
        <f>VLOOKUP($B360,'1.วาง งบทดลอง 4 แถว'!$E$2519:$J$3357,6,0)</f>
        <v>70041.179999999993</v>
      </c>
      <c r="AF360" s="380">
        <f t="shared" si="43"/>
        <v>70041.179999999993</v>
      </c>
      <c r="AG360" s="384"/>
      <c r="AH360" s="385"/>
      <c r="AI360" s="385"/>
      <c r="AJ360" s="377">
        <f>VLOOKUP($B360,'1.วาง งบทดลอง 4 แถว'!$E$3358:$J$4196,3,0)</f>
        <v>20544.259999999998</v>
      </c>
      <c r="AK360" s="378">
        <f>VLOOKUP($B360,'1.วาง งบทดลอง 4 แถว'!$E$3358:$J$4196,4,0)</f>
        <v>25325.56</v>
      </c>
      <c r="AL360" s="378">
        <f>VLOOKUP($B360,'1.วาง งบทดลอง 4 แถว'!$E$3358:$J$4196,5,0)</f>
        <v>0</v>
      </c>
      <c r="AM360" s="379">
        <f>VLOOKUP($B360,'1.วาง งบทดลอง 4 แถว'!$E$3358:$J$4196,6,0)</f>
        <v>25325.56</v>
      </c>
      <c r="AN360" s="380">
        <f t="shared" si="44"/>
        <v>25325.56</v>
      </c>
      <c r="AO360" s="385"/>
      <c r="AP360" s="385"/>
      <c r="AQ360" s="385"/>
      <c r="AR360" s="377">
        <f>VLOOKUP($B360,'1.วาง งบทดลอง 4 แถว'!$E$4197:$J$5035,3,0)</f>
        <v>58931</v>
      </c>
      <c r="AS360" s="378">
        <f>VLOOKUP($B360,'1.วาง งบทดลอง 4 แถว'!$E$4197:$J$5035,4,0)</f>
        <v>61146.46</v>
      </c>
      <c r="AT360" s="378">
        <f>VLOOKUP($B360,'1.วาง งบทดลอง 4 แถว'!$E$4197:$J$5035,5,0)</f>
        <v>0</v>
      </c>
      <c r="AU360" s="379">
        <f>VLOOKUP($B360,'1.วาง งบทดลอง 4 แถว'!$E$4197:$J$5035,6,0)</f>
        <v>61146.46</v>
      </c>
      <c r="AV360" s="380">
        <f t="shared" si="45"/>
        <v>61146.46</v>
      </c>
      <c r="AW360" s="384"/>
      <c r="AX360" s="385"/>
      <c r="AY360" s="385"/>
      <c r="AZ360" s="377">
        <f>VLOOKUP($B360,'1.วาง งบทดลอง 4 แถว'!$E$5036:$J$5874,3,0)</f>
        <v>20092.080000000002</v>
      </c>
      <c r="BA360" s="378">
        <f>VLOOKUP($B360,'1.วาง งบทดลอง 4 แถว'!$E$5036:$J$5874,4,0)</f>
        <v>31087.200000000001</v>
      </c>
      <c r="BB360" s="378">
        <f>VLOOKUP($B360,'1.วาง งบทดลอง 4 แถว'!$E$5036:$J$5874,5,0)</f>
        <v>0</v>
      </c>
      <c r="BC360" s="379">
        <f>VLOOKUP($B360,'1.วาง งบทดลอง 4 แถว'!$E$5036:$J$5874,6,0)</f>
        <v>34269.39</v>
      </c>
      <c r="BD360" s="380">
        <f t="shared" si="46"/>
        <v>34269.39</v>
      </c>
      <c r="BE360" s="384"/>
      <c r="BF360" s="385"/>
      <c r="BG360" s="385"/>
      <c r="BH360" s="377">
        <f>VLOOKUP($B360,'1.วาง งบทดลอง 4 แถว'!$E$5875:$J$6713,3,0)</f>
        <v>8460.1299999999992</v>
      </c>
      <c r="BI360" s="378">
        <f>VLOOKUP($B360,'1.วาง งบทดลอง 4 แถว'!$E$5875:$J$6713,4,0)</f>
        <v>10405.629999999999</v>
      </c>
      <c r="BJ360" s="378">
        <f>VLOOKUP($B360,'1.วาง งบทดลอง 4 แถว'!$E$5875:$J$6713,5,0)</f>
        <v>0</v>
      </c>
      <c r="BK360" s="379">
        <f>VLOOKUP($B360,'1.วาง งบทดลอง 4 แถว'!$E$5875:$J$6713,6,0)</f>
        <v>10241.129999999999</v>
      </c>
      <c r="BL360" s="380">
        <f t="shared" si="47"/>
        <v>10241.129999999999</v>
      </c>
      <c r="BM360" s="385"/>
      <c r="BN360" s="385"/>
      <c r="BO360" s="386"/>
    </row>
    <row r="361" spans="1:67" ht="19.5" customHeight="1">
      <c r="A361" s="374">
        <v>358</v>
      </c>
      <c r="B361" s="375" t="s">
        <v>725</v>
      </c>
      <c r="C361" s="376" t="s">
        <v>1826</v>
      </c>
      <c r="D361" s="377">
        <f>VLOOKUP($B361,'1.วาง งบทดลอง 4 แถว'!$E$2:$J$840,3,0)</f>
        <v>14000.6</v>
      </c>
      <c r="E361" s="378">
        <f>VLOOKUP($B361,'1.วาง งบทดลอง 4 แถว'!$E$2:$J$840,4,0)</f>
        <v>14000.6</v>
      </c>
      <c r="F361" s="378">
        <f>VLOOKUP($B361,'1.วาง งบทดลอง 4 แถว'!$E$2:$J$840,5,0)</f>
        <v>0</v>
      </c>
      <c r="G361" s="379">
        <f>VLOOKUP($B361,'1.วาง งบทดลอง 4 แถว'!$E$2:$J$840,6,0)</f>
        <v>0</v>
      </c>
      <c r="H361" s="380">
        <f t="shared" si="40"/>
        <v>0</v>
      </c>
      <c r="I361" s="384"/>
      <c r="J361" s="385"/>
      <c r="K361" s="385"/>
      <c r="L361" s="377">
        <f>VLOOKUP($B361,'1.วาง งบทดลอง 4 แถว'!$E$841:$J$1679,3,0)</f>
        <v>0</v>
      </c>
      <c r="M361" s="378">
        <f>VLOOKUP($B361,'1.วาง งบทดลอง 4 แถว'!$E$841:$J$1679,4,0)</f>
        <v>0</v>
      </c>
      <c r="N361" s="378">
        <f>VLOOKUP($B361,'1.วาง งบทดลอง 4 แถว'!$E$841:$J$1679,5,0)</f>
        <v>0</v>
      </c>
      <c r="O361" s="379">
        <f>VLOOKUP($B361,'1.วาง งบทดลอง 4 แถว'!$E$841:$J$1679,6,0)</f>
        <v>0</v>
      </c>
      <c r="P361" s="380">
        <f t="shared" si="41"/>
        <v>0</v>
      </c>
      <c r="Q361" s="384"/>
      <c r="R361" s="385"/>
      <c r="S361" s="386"/>
      <c r="T361" s="377">
        <f>VLOOKUP($B361,'1.วาง งบทดลอง 4 แถว'!$E$1680:$J$2518,3,0)</f>
        <v>26806.6</v>
      </c>
      <c r="U361" s="378">
        <f>VLOOKUP($B361,'1.วาง งบทดลอง 4 แถว'!$E$1680:$J$2518,4,0)</f>
        <v>24902.6</v>
      </c>
      <c r="V361" s="378">
        <f>VLOOKUP($B361,'1.วาง งบทดลอง 4 แถว'!$E$1680:$J$2518,5,0)</f>
        <v>0</v>
      </c>
      <c r="W361" s="379">
        <f>VLOOKUP($B361,'1.วาง งบทดลอง 4 แถว'!$E$1680:$J$2518,6,0)</f>
        <v>18998</v>
      </c>
      <c r="X361" s="380">
        <f t="shared" si="42"/>
        <v>18998</v>
      </c>
      <c r="Y361" s="385"/>
      <c r="Z361" s="385"/>
      <c r="AA361" s="385"/>
      <c r="AB361" s="377">
        <f>VLOOKUP($B361,'1.วาง งบทดลอง 4 แถว'!$E$2519:$J$3357,3,0)</f>
        <v>151877.76999999999</v>
      </c>
      <c r="AC361" s="378">
        <f>VLOOKUP($B361,'1.วาง งบทดลอง 4 แถว'!$E$2519:$J$3357,4,0)</f>
        <v>151877.76999999999</v>
      </c>
      <c r="AD361" s="378">
        <f>VLOOKUP($B361,'1.วาง งบทดลอง 4 แถว'!$E$2519:$J$3357,5,0)</f>
        <v>0</v>
      </c>
      <c r="AE361" s="379">
        <f>VLOOKUP($B361,'1.วาง งบทดลอง 4 แถว'!$E$2519:$J$3357,6,0)</f>
        <v>0</v>
      </c>
      <c r="AF361" s="380">
        <f t="shared" si="43"/>
        <v>0</v>
      </c>
      <c r="AG361" s="384"/>
      <c r="AH361" s="385"/>
      <c r="AI361" s="385"/>
      <c r="AJ361" s="377">
        <f>VLOOKUP($B361,'1.วาง งบทดลอง 4 แถว'!$E$3358:$J$4196,3,0)</f>
        <v>17991</v>
      </c>
      <c r="AK361" s="378">
        <f>VLOOKUP($B361,'1.วาง งบทดลอง 4 แถว'!$E$3358:$J$4196,4,0)</f>
        <v>17991</v>
      </c>
      <c r="AL361" s="378">
        <f>VLOOKUP($B361,'1.วาง งบทดลอง 4 แถว'!$E$3358:$J$4196,5,0)</f>
        <v>0</v>
      </c>
      <c r="AM361" s="379">
        <f>VLOOKUP($B361,'1.วาง งบทดลอง 4 แถว'!$E$3358:$J$4196,6,0)</f>
        <v>0</v>
      </c>
      <c r="AN361" s="380">
        <f t="shared" si="44"/>
        <v>0</v>
      </c>
      <c r="AO361" s="385"/>
      <c r="AP361" s="385"/>
      <c r="AQ361" s="385"/>
      <c r="AR361" s="377">
        <f>VLOOKUP($B361,'1.วาง งบทดลอง 4 แถว'!$E$4197:$J$5035,3,0)</f>
        <v>19302</v>
      </c>
      <c r="AS361" s="378">
        <f>VLOOKUP($B361,'1.วาง งบทดลอง 4 แถว'!$E$4197:$J$5035,4,0)</f>
        <v>18673</v>
      </c>
      <c r="AT361" s="378">
        <f>VLOOKUP($B361,'1.วาง งบทดลอง 4 แถว'!$E$4197:$J$5035,5,0)</f>
        <v>0</v>
      </c>
      <c r="AU361" s="379">
        <f>VLOOKUP($B361,'1.วาง งบทดลอง 4 แถว'!$E$4197:$J$5035,6,0)</f>
        <v>18673</v>
      </c>
      <c r="AV361" s="380">
        <f t="shared" si="45"/>
        <v>18673</v>
      </c>
      <c r="AW361" s="384"/>
      <c r="AX361" s="385"/>
      <c r="AY361" s="385"/>
      <c r="AZ361" s="377">
        <f>VLOOKUP($B361,'1.วาง งบทดลอง 4 แถว'!$E$5036:$J$5874,3,0)</f>
        <v>5921</v>
      </c>
      <c r="BA361" s="378">
        <f>VLOOKUP($B361,'1.วาง งบทดลอง 4 แถว'!$E$5036:$J$5874,4,0)</f>
        <v>6116.05</v>
      </c>
      <c r="BB361" s="378">
        <f>VLOOKUP($B361,'1.วาง งบทดลอง 4 แถว'!$E$5036:$J$5874,5,0)</f>
        <v>0</v>
      </c>
      <c r="BC361" s="379">
        <f>VLOOKUP($B361,'1.วาง งบทดลอง 4 แถว'!$E$5036:$J$5874,6,0)</f>
        <v>6116.05</v>
      </c>
      <c r="BD361" s="380">
        <f t="shared" si="46"/>
        <v>6116.05</v>
      </c>
      <c r="BE361" s="384"/>
      <c r="BF361" s="385"/>
      <c r="BG361" s="385"/>
      <c r="BH361" s="377">
        <f>VLOOKUP($B361,'1.วาง งบทดลอง 4 แถว'!$E$5875:$J$6713,3,0)</f>
        <v>0</v>
      </c>
      <c r="BI361" s="378">
        <f>VLOOKUP($B361,'1.วาง งบทดลอง 4 แถว'!$E$5875:$J$6713,4,0)</f>
        <v>0</v>
      </c>
      <c r="BJ361" s="378">
        <f>VLOOKUP($B361,'1.วาง งบทดลอง 4 แถว'!$E$5875:$J$6713,5,0)</f>
        <v>0</v>
      </c>
      <c r="BK361" s="379">
        <f>VLOOKUP($B361,'1.วาง งบทดลอง 4 แถว'!$E$5875:$J$6713,6,0)</f>
        <v>0</v>
      </c>
      <c r="BL361" s="380">
        <f t="shared" si="47"/>
        <v>0</v>
      </c>
      <c r="BM361" s="385"/>
      <c r="BN361" s="385"/>
      <c r="BO361" s="386"/>
    </row>
    <row r="362" spans="1:67" ht="19.5" customHeight="1">
      <c r="A362" s="374">
        <v>359</v>
      </c>
      <c r="B362" s="375" t="s">
        <v>726</v>
      </c>
      <c r="C362" s="376" t="s">
        <v>2228</v>
      </c>
      <c r="D362" s="377">
        <f>VLOOKUP($B362,'1.วาง งบทดลอง 4 แถว'!$E$2:$J$840,3,0)</f>
        <v>0</v>
      </c>
      <c r="E362" s="378">
        <f>VLOOKUP($B362,'1.วาง งบทดลอง 4 แถว'!$E$2:$J$840,4,0)</f>
        <v>15424</v>
      </c>
      <c r="F362" s="378">
        <f>VLOOKUP($B362,'1.วาง งบทดลอง 4 แถว'!$E$2:$J$840,5,0)</f>
        <v>0</v>
      </c>
      <c r="G362" s="379">
        <f>VLOOKUP($B362,'1.วาง งบทดลอง 4 แถว'!$E$2:$J$840,6,0)</f>
        <v>15424</v>
      </c>
      <c r="H362" s="380">
        <f t="shared" si="40"/>
        <v>15424</v>
      </c>
      <c r="I362" s="384"/>
      <c r="J362" s="385"/>
      <c r="K362" s="385"/>
      <c r="L362" s="377">
        <f>VLOOKUP($B362,'1.วาง งบทดลอง 4 แถว'!$E$841:$J$1679,3,0)</f>
        <v>0</v>
      </c>
      <c r="M362" s="378">
        <f>VLOOKUP($B362,'1.วาง งบทดลอง 4 แถว'!$E$841:$J$1679,4,0)</f>
        <v>0</v>
      </c>
      <c r="N362" s="378">
        <f>VLOOKUP($B362,'1.วาง งบทดลอง 4 แถว'!$E$841:$J$1679,5,0)</f>
        <v>0</v>
      </c>
      <c r="O362" s="379">
        <f>VLOOKUP($B362,'1.วาง งบทดลอง 4 แถว'!$E$841:$J$1679,6,0)</f>
        <v>0</v>
      </c>
      <c r="P362" s="380">
        <f t="shared" si="41"/>
        <v>0</v>
      </c>
      <c r="Q362" s="384"/>
      <c r="R362" s="385"/>
      <c r="S362" s="386"/>
      <c r="T362" s="377">
        <f>VLOOKUP($B362,'1.วาง งบทดลอง 4 แถว'!$E$1680:$J$2518,3,0)</f>
        <v>0</v>
      </c>
      <c r="U362" s="378">
        <f>VLOOKUP($B362,'1.วาง งบทดลอง 4 แถว'!$E$1680:$J$2518,4,0)</f>
        <v>0</v>
      </c>
      <c r="V362" s="378">
        <f>VLOOKUP($B362,'1.วาง งบทดลอง 4 แถว'!$E$1680:$J$2518,5,0)</f>
        <v>0</v>
      </c>
      <c r="W362" s="379">
        <f>VLOOKUP($B362,'1.วาง งบทดลอง 4 แถว'!$E$1680:$J$2518,6,0)</f>
        <v>0</v>
      </c>
      <c r="X362" s="380">
        <f t="shared" si="42"/>
        <v>0</v>
      </c>
      <c r="Y362" s="385"/>
      <c r="Z362" s="385"/>
      <c r="AA362" s="385"/>
      <c r="AB362" s="377">
        <f>VLOOKUP($B362,'1.วาง งบทดลอง 4 แถว'!$E$2519:$J$3357,3,0)</f>
        <v>0</v>
      </c>
      <c r="AC362" s="378">
        <f>VLOOKUP($B362,'1.วาง งบทดลอง 4 แถว'!$E$2519:$J$3357,4,0)</f>
        <v>0</v>
      </c>
      <c r="AD362" s="378">
        <f>VLOOKUP($B362,'1.วาง งบทดลอง 4 แถว'!$E$2519:$J$3357,5,0)</f>
        <v>0</v>
      </c>
      <c r="AE362" s="379">
        <f>VLOOKUP($B362,'1.วาง งบทดลอง 4 แถว'!$E$2519:$J$3357,6,0)</f>
        <v>0</v>
      </c>
      <c r="AF362" s="380">
        <f t="shared" si="43"/>
        <v>0</v>
      </c>
      <c r="AG362" s="384"/>
      <c r="AH362" s="385"/>
      <c r="AI362" s="385"/>
      <c r="AJ362" s="377">
        <f>VLOOKUP($B362,'1.วาง งบทดลอง 4 แถว'!$E$3358:$J$4196,3,0)</f>
        <v>0</v>
      </c>
      <c r="AK362" s="378">
        <f>VLOOKUP($B362,'1.วาง งบทดลอง 4 แถว'!$E$3358:$J$4196,4,0)</f>
        <v>0</v>
      </c>
      <c r="AL362" s="378">
        <f>VLOOKUP($B362,'1.วาง งบทดลอง 4 แถว'!$E$3358:$J$4196,5,0)</f>
        <v>0</v>
      </c>
      <c r="AM362" s="379">
        <f>VLOOKUP($B362,'1.วาง งบทดลอง 4 แถว'!$E$3358:$J$4196,6,0)</f>
        <v>0</v>
      </c>
      <c r="AN362" s="380">
        <f t="shared" si="44"/>
        <v>0</v>
      </c>
      <c r="AO362" s="385"/>
      <c r="AP362" s="385"/>
      <c r="AQ362" s="385"/>
      <c r="AR362" s="377">
        <f>VLOOKUP($B362,'1.วาง งบทดลอง 4 แถว'!$E$4197:$J$5035,3,0)</f>
        <v>0</v>
      </c>
      <c r="AS362" s="378">
        <f>VLOOKUP($B362,'1.วาง งบทดลอง 4 แถว'!$E$4197:$J$5035,4,0)</f>
        <v>0</v>
      </c>
      <c r="AT362" s="378">
        <f>VLOOKUP($B362,'1.วาง งบทดลอง 4 แถว'!$E$4197:$J$5035,5,0)</f>
        <v>0</v>
      </c>
      <c r="AU362" s="379">
        <f>VLOOKUP($B362,'1.วาง งบทดลอง 4 แถว'!$E$4197:$J$5035,6,0)</f>
        <v>0</v>
      </c>
      <c r="AV362" s="380">
        <f t="shared" si="45"/>
        <v>0</v>
      </c>
      <c r="AW362" s="384"/>
      <c r="AX362" s="385"/>
      <c r="AY362" s="385"/>
      <c r="AZ362" s="377">
        <f>VLOOKUP($B362,'1.วาง งบทดลอง 4 แถว'!$E$5036:$J$5874,3,0)</f>
        <v>0</v>
      </c>
      <c r="BA362" s="378">
        <f>VLOOKUP($B362,'1.วาง งบทดลอง 4 แถว'!$E$5036:$J$5874,4,0)</f>
        <v>0</v>
      </c>
      <c r="BB362" s="378">
        <f>VLOOKUP($B362,'1.วาง งบทดลอง 4 แถว'!$E$5036:$J$5874,5,0)</f>
        <v>0</v>
      </c>
      <c r="BC362" s="379">
        <f>VLOOKUP($B362,'1.วาง งบทดลอง 4 แถว'!$E$5036:$J$5874,6,0)</f>
        <v>0</v>
      </c>
      <c r="BD362" s="380">
        <f t="shared" si="46"/>
        <v>0</v>
      </c>
      <c r="BE362" s="384"/>
      <c r="BF362" s="385"/>
      <c r="BG362" s="385"/>
      <c r="BH362" s="377">
        <f>VLOOKUP($B362,'1.วาง งบทดลอง 4 แถว'!$E$5875:$J$6713,3,0)</f>
        <v>0</v>
      </c>
      <c r="BI362" s="378">
        <f>VLOOKUP($B362,'1.วาง งบทดลอง 4 แถว'!$E$5875:$J$6713,4,0)</f>
        <v>0</v>
      </c>
      <c r="BJ362" s="378">
        <f>VLOOKUP($B362,'1.วาง งบทดลอง 4 แถว'!$E$5875:$J$6713,5,0)</f>
        <v>0</v>
      </c>
      <c r="BK362" s="379">
        <f>VLOOKUP($B362,'1.วาง งบทดลอง 4 แถว'!$E$5875:$J$6713,6,0)</f>
        <v>0</v>
      </c>
      <c r="BL362" s="380">
        <f t="shared" si="47"/>
        <v>0</v>
      </c>
      <c r="BM362" s="385"/>
      <c r="BN362" s="385"/>
      <c r="BO362" s="386"/>
    </row>
    <row r="363" spans="1:67" ht="19.5" customHeight="1">
      <c r="A363" s="374">
        <v>360</v>
      </c>
      <c r="B363" s="375" t="s">
        <v>727</v>
      </c>
      <c r="C363" s="376" t="s">
        <v>1828</v>
      </c>
      <c r="D363" s="377">
        <f>VLOOKUP($B363,'1.วาง งบทดลอง 4 แถว'!$E$2:$J$840,3,0)</f>
        <v>244679</v>
      </c>
      <c r="E363" s="378">
        <f>VLOOKUP($B363,'1.วาง งบทดลอง 4 แถว'!$E$2:$J$840,4,0)</f>
        <v>244679</v>
      </c>
      <c r="F363" s="378">
        <f>VLOOKUP($B363,'1.วาง งบทดลอง 4 แถว'!$E$2:$J$840,5,0)</f>
        <v>0</v>
      </c>
      <c r="G363" s="379">
        <f>VLOOKUP($B363,'1.วาง งบทดลอง 4 แถว'!$E$2:$J$840,6,0)</f>
        <v>0</v>
      </c>
      <c r="H363" s="380">
        <f t="shared" si="40"/>
        <v>0</v>
      </c>
      <c r="I363" s="384"/>
      <c r="J363" s="385"/>
      <c r="K363" s="385"/>
      <c r="L363" s="377">
        <f>VLOOKUP($B363,'1.วาง งบทดลอง 4 แถว'!$E$841:$J$1679,3,0)</f>
        <v>52852</v>
      </c>
      <c r="M363" s="378">
        <f>VLOOKUP($B363,'1.วาง งบทดลอง 4 แถว'!$E$841:$J$1679,4,0)</f>
        <v>51215</v>
      </c>
      <c r="N363" s="378">
        <f>VLOOKUP($B363,'1.วาง งบทดลอง 4 แถว'!$E$841:$J$1679,5,0)</f>
        <v>0</v>
      </c>
      <c r="O363" s="379">
        <f>VLOOKUP($B363,'1.วาง งบทดลอง 4 แถว'!$E$841:$J$1679,6,0)</f>
        <v>51215</v>
      </c>
      <c r="P363" s="380">
        <f t="shared" si="41"/>
        <v>51215</v>
      </c>
      <c r="Q363" s="384"/>
      <c r="R363" s="385"/>
      <c r="S363" s="386"/>
      <c r="T363" s="377">
        <f>VLOOKUP($B363,'1.วาง งบทดลอง 4 แถว'!$E$1680:$J$2518,3,0)</f>
        <v>63657</v>
      </c>
      <c r="U363" s="378">
        <f>VLOOKUP($B363,'1.วาง งบทดลอง 4 แถว'!$E$1680:$J$2518,4,0)</f>
        <v>63033</v>
      </c>
      <c r="V363" s="378">
        <f>VLOOKUP($B363,'1.วาง งบทดลอง 4 แถว'!$E$1680:$J$2518,5,0)</f>
        <v>0</v>
      </c>
      <c r="W363" s="379">
        <f>VLOOKUP($B363,'1.วาง งบทดลอง 4 แถว'!$E$1680:$J$2518,6,0)</f>
        <v>48793</v>
      </c>
      <c r="X363" s="380">
        <f t="shared" si="42"/>
        <v>48793</v>
      </c>
      <c r="Y363" s="385"/>
      <c r="Z363" s="385"/>
      <c r="AA363" s="385"/>
      <c r="AB363" s="377">
        <f>VLOOKUP($B363,'1.วาง งบทดลอง 4 แถว'!$E$2519:$J$3357,3,0)</f>
        <v>74614</v>
      </c>
      <c r="AC363" s="378">
        <f>VLOOKUP($B363,'1.วาง งบทดลอง 4 แถว'!$E$2519:$J$3357,4,0)</f>
        <v>74614</v>
      </c>
      <c r="AD363" s="378">
        <f>VLOOKUP($B363,'1.วาง งบทดลอง 4 แถว'!$E$2519:$J$3357,5,0)</f>
        <v>0</v>
      </c>
      <c r="AE363" s="379">
        <f>VLOOKUP($B363,'1.วาง งบทดลอง 4 แถว'!$E$2519:$J$3357,6,0)</f>
        <v>0</v>
      </c>
      <c r="AF363" s="380">
        <f t="shared" si="43"/>
        <v>0</v>
      </c>
      <c r="AG363" s="384"/>
      <c r="AH363" s="385"/>
      <c r="AI363" s="385"/>
      <c r="AJ363" s="377">
        <f>VLOOKUP($B363,'1.วาง งบทดลอง 4 แถว'!$E$3358:$J$4196,3,0)</f>
        <v>52286</v>
      </c>
      <c r="AK363" s="378">
        <f>VLOOKUP($B363,'1.วาง งบทดลอง 4 แถว'!$E$3358:$J$4196,4,0)</f>
        <v>50073</v>
      </c>
      <c r="AL363" s="378">
        <f>VLOOKUP($B363,'1.วาง งบทดลอง 4 แถว'!$E$3358:$J$4196,5,0)</f>
        <v>0</v>
      </c>
      <c r="AM363" s="379">
        <f>VLOOKUP($B363,'1.วาง งบทดลอง 4 แถว'!$E$3358:$J$4196,6,0)</f>
        <v>50073</v>
      </c>
      <c r="AN363" s="380">
        <f t="shared" si="44"/>
        <v>50073</v>
      </c>
      <c r="AO363" s="385"/>
      <c r="AP363" s="385"/>
      <c r="AQ363" s="385"/>
      <c r="AR363" s="377">
        <f>VLOOKUP($B363,'1.วาง งบทดลอง 4 แถว'!$E$4197:$J$5035,3,0)</f>
        <v>43525</v>
      </c>
      <c r="AS363" s="378">
        <f>VLOOKUP($B363,'1.วาง งบทดลอง 4 แถว'!$E$4197:$J$5035,4,0)</f>
        <v>44463</v>
      </c>
      <c r="AT363" s="378">
        <f>VLOOKUP($B363,'1.วาง งบทดลอง 4 แถว'!$E$4197:$J$5035,5,0)</f>
        <v>0</v>
      </c>
      <c r="AU363" s="379">
        <f>VLOOKUP($B363,'1.วาง งบทดลอง 4 แถว'!$E$4197:$J$5035,6,0)</f>
        <v>44463</v>
      </c>
      <c r="AV363" s="380">
        <f t="shared" si="45"/>
        <v>44463</v>
      </c>
      <c r="AW363" s="384"/>
      <c r="AX363" s="385"/>
      <c r="AY363" s="385"/>
      <c r="AZ363" s="377">
        <f>VLOOKUP($B363,'1.วาง งบทดลอง 4 แถว'!$E$5036:$J$5874,3,0)</f>
        <v>38205</v>
      </c>
      <c r="BA363" s="378">
        <f>VLOOKUP($B363,'1.วาง งบทดลอง 4 แถว'!$E$5036:$J$5874,4,0)</f>
        <v>37650</v>
      </c>
      <c r="BB363" s="378">
        <f>VLOOKUP($B363,'1.วาง งบทดลอง 4 แถว'!$E$5036:$J$5874,5,0)</f>
        <v>0</v>
      </c>
      <c r="BC363" s="379">
        <f>VLOOKUP($B363,'1.วาง งบทดลอง 4 แถว'!$E$5036:$J$5874,6,0)</f>
        <v>37650</v>
      </c>
      <c r="BD363" s="380">
        <f t="shared" si="46"/>
        <v>37650</v>
      </c>
      <c r="BE363" s="384"/>
      <c r="BF363" s="385"/>
      <c r="BG363" s="385"/>
      <c r="BH363" s="377">
        <f>VLOOKUP($B363,'1.วาง งบทดลอง 4 แถว'!$E$5875:$J$6713,3,0)</f>
        <v>29560</v>
      </c>
      <c r="BI363" s="378">
        <f>VLOOKUP($B363,'1.วาง งบทดลอง 4 แถว'!$E$5875:$J$6713,4,0)</f>
        <v>29332</v>
      </c>
      <c r="BJ363" s="378">
        <f>VLOOKUP($B363,'1.วาง งบทดลอง 4 แถว'!$E$5875:$J$6713,5,0)</f>
        <v>0</v>
      </c>
      <c r="BK363" s="379">
        <f>VLOOKUP($B363,'1.วาง งบทดลอง 4 แถว'!$E$5875:$J$6713,6,0)</f>
        <v>29332</v>
      </c>
      <c r="BL363" s="380">
        <f t="shared" si="47"/>
        <v>29332</v>
      </c>
      <c r="BM363" s="385"/>
      <c r="BN363" s="385"/>
      <c r="BO363" s="386"/>
    </row>
    <row r="364" spans="1:67" ht="19.5" customHeight="1">
      <c r="A364" s="374">
        <v>361</v>
      </c>
      <c r="B364" s="375" t="s">
        <v>728</v>
      </c>
      <c r="C364" s="376" t="s">
        <v>410</v>
      </c>
      <c r="D364" s="377">
        <f>VLOOKUP($B364,'1.วาง งบทดลอง 4 แถว'!$E$2:$J$840,3,0)</f>
        <v>0</v>
      </c>
      <c r="E364" s="378">
        <f>VLOOKUP($B364,'1.วาง งบทดลอง 4 แถว'!$E$2:$J$840,4,0)</f>
        <v>0</v>
      </c>
      <c r="F364" s="378">
        <f>VLOOKUP($B364,'1.วาง งบทดลอง 4 แถว'!$E$2:$J$840,5,0)</f>
        <v>0</v>
      </c>
      <c r="G364" s="379">
        <f>VLOOKUP($B364,'1.วาง งบทดลอง 4 แถว'!$E$2:$J$840,6,0)</f>
        <v>0</v>
      </c>
      <c r="H364" s="380">
        <f t="shared" si="40"/>
        <v>0</v>
      </c>
      <c r="I364" s="384"/>
      <c r="J364" s="385"/>
      <c r="K364" s="385"/>
      <c r="L364" s="377">
        <f>VLOOKUP($B364,'1.วาง งบทดลอง 4 แถว'!$E$841:$J$1679,3,0)</f>
        <v>0</v>
      </c>
      <c r="M364" s="378">
        <f>VLOOKUP($B364,'1.วาง งบทดลอง 4 แถว'!$E$841:$J$1679,4,0)</f>
        <v>0</v>
      </c>
      <c r="N364" s="378">
        <f>VLOOKUP($B364,'1.วาง งบทดลอง 4 แถว'!$E$841:$J$1679,5,0)</f>
        <v>0</v>
      </c>
      <c r="O364" s="379">
        <f>VLOOKUP($B364,'1.วาง งบทดลอง 4 แถว'!$E$841:$J$1679,6,0)</f>
        <v>0</v>
      </c>
      <c r="P364" s="380">
        <f t="shared" si="41"/>
        <v>0</v>
      </c>
      <c r="Q364" s="384"/>
      <c r="R364" s="385"/>
      <c r="S364" s="386"/>
      <c r="T364" s="377">
        <f>VLOOKUP($B364,'1.วาง งบทดลอง 4 แถว'!$E$1680:$J$2518,3,0)</f>
        <v>0</v>
      </c>
      <c r="U364" s="378">
        <f>VLOOKUP($B364,'1.วาง งบทดลอง 4 แถว'!$E$1680:$J$2518,4,0)</f>
        <v>0</v>
      </c>
      <c r="V364" s="378">
        <f>VLOOKUP($B364,'1.วาง งบทดลอง 4 แถว'!$E$1680:$J$2518,5,0)</f>
        <v>0</v>
      </c>
      <c r="W364" s="379">
        <f>VLOOKUP($B364,'1.วาง งบทดลอง 4 แถว'!$E$1680:$J$2518,6,0)</f>
        <v>0</v>
      </c>
      <c r="X364" s="380">
        <f t="shared" si="42"/>
        <v>0</v>
      </c>
      <c r="Y364" s="385"/>
      <c r="Z364" s="385"/>
      <c r="AA364" s="385"/>
      <c r="AB364" s="377">
        <f>VLOOKUP($B364,'1.วาง งบทดลอง 4 แถว'!$E$2519:$J$3357,3,0)</f>
        <v>0</v>
      </c>
      <c r="AC364" s="378">
        <f>VLOOKUP($B364,'1.วาง งบทดลอง 4 แถว'!$E$2519:$J$3357,4,0)</f>
        <v>0</v>
      </c>
      <c r="AD364" s="378">
        <f>VLOOKUP($B364,'1.วาง งบทดลอง 4 แถว'!$E$2519:$J$3357,5,0)</f>
        <v>0</v>
      </c>
      <c r="AE364" s="379">
        <f>VLOOKUP($B364,'1.วาง งบทดลอง 4 แถว'!$E$2519:$J$3357,6,0)</f>
        <v>1144459.1399999999</v>
      </c>
      <c r="AF364" s="380">
        <f t="shared" si="43"/>
        <v>1144459.1399999999</v>
      </c>
      <c r="AG364" s="384"/>
      <c r="AH364" s="385"/>
      <c r="AI364" s="385"/>
      <c r="AJ364" s="377">
        <f>VLOOKUP($B364,'1.วาง งบทดลอง 4 แถว'!$E$3358:$J$4196,3,0)</f>
        <v>0</v>
      </c>
      <c r="AK364" s="378">
        <f>VLOOKUP($B364,'1.วาง งบทดลอง 4 แถว'!$E$3358:$J$4196,4,0)</f>
        <v>0</v>
      </c>
      <c r="AL364" s="378">
        <f>VLOOKUP($B364,'1.วาง งบทดลอง 4 แถว'!$E$3358:$J$4196,5,0)</f>
        <v>0</v>
      </c>
      <c r="AM364" s="379">
        <f>VLOOKUP($B364,'1.วาง งบทดลอง 4 แถว'!$E$3358:$J$4196,6,0)</f>
        <v>0</v>
      </c>
      <c r="AN364" s="380">
        <f t="shared" si="44"/>
        <v>0</v>
      </c>
      <c r="AO364" s="385"/>
      <c r="AP364" s="385"/>
      <c r="AQ364" s="385"/>
      <c r="AR364" s="377">
        <f>VLOOKUP($B364,'1.วาง งบทดลอง 4 แถว'!$E$4197:$J$5035,3,0)</f>
        <v>0</v>
      </c>
      <c r="AS364" s="378">
        <f>VLOOKUP($B364,'1.วาง งบทดลอง 4 แถว'!$E$4197:$J$5035,4,0)</f>
        <v>0</v>
      </c>
      <c r="AT364" s="378">
        <f>VLOOKUP($B364,'1.วาง งบทดลอง 4 แถว'!$E$4197:$J$5035,5,0)</f>
        <v>0</v>
      </c>
      <c r="AU364" s="379">
        <f>VLOOKUP($B364,'1.วาง งบทดลอง 4 แถว'!$E$4197:$J$5035,6,0)</f>
        <v>447854.07</v>
      </c>
      <c r="AV364" s="380">
        <f t="shared" si="45"/>
        <v>447854.07</v>
      </c>
      <c r="AW364" s="384"/>
      <c r="AX364" s="385"/>
      <c r="AY364" s="385"/>
      <c r="AZ364" s="377">
        <f>VLOOKUP($B364,'1.วาง งบทดลอง 4 แถว'!$E$5036:$J$5874,3,0)</f>
        <v>450000</v>
      </c>
      <c r="BA364" s="378">
        <f>VLOOKUP($B364,'1.วาง งบทดลอง 4 แถว'!$E$5036:$J$5874,4,0)</f>
        <v>0</v>
      </c>
      <c r="BB364" s="378">
        <f>VLOOKUP($B364,'1.วาง งบทดลอง 4 แถว'!$E$5036:$J$5874,5,0)</f>
        <v>0</v>
      </c>
      <c r="BC364" s="379">
        <f>VLOOKUP($B364,'1.วาง งบทดลอง 4 แถว'!$E$5036:$J$5874,6,0)</f>
        <v>1971235.65</v>
      </c>
      <c r="BD364" s="380">
        <f t="shared" si="46"/>
        <v>1971235.65</v>
      </c>
      <c r="BE364" s="384"/>
      <c r="BF364" s="385"/>
      <c r="BG364" s="385"/>
      <c r="BH364" s="377">
        <f>VLOOKUP($B364,'1.วาง งบทดลอง 4 แถว'!$E$5875:$J$6713,3,0)</f>
        <v>0</v>
      </c>
      <c r="BI364" s="378">
        <f>VLOOKUP($B364,'1.วาง งบทดลอง 4 แถว'!$E$5875:$J$6713,4,0)</f>
        <v>0</v>
      </c>
      <c r="BJ364" s="378">
        <f>VLOOKUP($B364,'1.วาง งบทดลอง 4 แถว'!$E$5875:$J$6713,5,0)</f>
        <v>0</v>
      </c>
      <c r="BK364" s="379">
        <f>VLOOKUP($B364,'1.วาง งบทดลอง 4 แถว'!$E$5875:$J$6713,6,0)</f>
        <v>0</v>
      </c>
      <c r="BL364" s="380">
        <f t="shared" si="47"/>
        <v>0</v>
      </c>
      <c r="BM364" s="385"/>
      <c r="BN364" s="385"/>
      <c r="BO364" s="386"/>
    </row>
    <row r="365" spans="1:67" ht="19.5" customHeight="1">
      <c r="A365" s="374">
        <v>362</v>
      </c>
      <c r="B365" s="375" t="s">
        <v>729</v>
      </c>
      <c r="C365" s="376" t="s">
        <v>155</v>
      </c>
      <c r="D365" s="377">
        <f>VLOOKUP($B365,'1.วาง งบทดลอง 4 แถว'!$E$2:$J$840,3,0)</f>
        <v>896200</v>
      </c>
      <c r="E365" s="378">
        <f>VLOOKUP($B365,'1.วาง งบทดลอง 4 แถว'!$E$2:$J$840,4,0)</f>
        <v>0</v>
      </c>
      <c r="F365" s="378">
        <f>VLOOKUP($B365,'1.วาง งบทดลอง 4 แถว'!$E$2:$J$840,5,0)</f>
        <v>0</v>
      </c>
      <c r="G365" s="379">
        <f>VLOOKUP($B365,'1.วาง งบทดลอง 4 แถว'!$E$2:$J$840,6,0)</f>
        <v>0</v>
      </c>
      <c r="H365" s="380">
        <f t="shared" si="40"/>
        <v>0</v>
      </c>
      <c r="I365" s="384"/>
      <c r="J365" s="385"/>
      <c r="K365" s="385"/>
      <c r="L365" s="377">
        <f>VLOOKUP($B365,'1.วาง งบทดลอง 4 แถว'!$E$841:$J$1679,3,0)</f>
        <v>0</v>
      </c>
      <c r="M365" s="378">
        <f>VLOOKUP($B365,'1.วาง งบทดลอง 4 แถว'!$E$841:$J$1679,4,0)</f>
        <v>0</v>
      </c>
      <c r="N365" s="378">
        <f>VLOOKUP($B365,'1.วาง งบทดลอง 4 แถว'!$E$841:$J$1679,5,0)</f>
        <v>0</v>
      </c>
      <c r="O365" s="379">
        <f>VLOOKUP($B365,'1.วาง งบทดลอง 4 แถว'!$E$841:$J$1679,6,0)</f>
        <v>0</v>
      </c>
      <c r="P365" s="380">
        <f t="shared" si="41"/>
        <v>0</v>
      </c>
      <c r="Q365" s="384"/>
      <c r="R365" s="385"/>
      <c r="S365" s="386"/>
      <c r="T365" s="377">
        <f>VLOOKUP($B365,'1.วาง งบทดลอง 4 แถว'!$E$1680:$J$2518,3,0)</f>
        <v>1756940</v>
      </c>
      <c r="U365" s="378">
        <f>VLOOKUP($B365,'1.วาง งบทดลอง 4 แถว'!$E$1680:$J$2518,4,0)</f>
        <v>0</v>
      </c>
      <c r="V365" s="378">
        <f>VLOOKUP($B365,'1.วาง งบทดลอง 4 แถว'!$E$1680:$J$2518,5,0)</f>
        <v>0</v>
      </c>
      <c r="W365" s="379">
        <f>VLOOKUP($B365,'1.วาง งบทดลอง 4 แถว'!$E$1680:$J$2518,6,0)</f>
        <v>70000</v>
      </c>
      <c r="X365" s="380">
        <f t="shared" si="42"/>
        <v>70000</v>
      </c>
      <c r="Y365" s="385"/>
      <c r="Z365" s="385"/>
      <c r="AA365" s="385"/>
      <c r="AB365" s="377">
        <f>VLOOKUP($B365,'1.วาง งบทดลอง 4 แถว'!$E$2519:$J$3357,3,0)</f>
        <v>0</v>
      </c>
      <c r="AC365" s="378">
        <f>VLOOKUP($B365,'1.วาง งบทดลอง 4 แถว'!$E$2519:$J$3357,4,0)</f>
        <v>0</v>
      </c>
      <c r="AD365" s="378">
        <f>VLOOKUP($B365,'1.วาง งบทดลอง 4 แถว'!$E$2519:$J$3357,5,0)</f>
        <v>0</v>
      </c>
      <c r="AE365" s="379">
        <f>VLOOKUP($B365,'1.วาง งบทดลอง 4 แถว'!$E$2519:$J$3357,6,0)</f>
        <v>0</v>
      </c>
      <c r="AF365" s="380">
        <f t="shared" si="43"/>
        <v>0</v>
      </c>
      <c r="AG365" s="384"/>
      <c r="AH365" s="385"/>
      <c r="AI365" s="385"/>
      <c r="AJ365" s="377">
        <f>VLOOKUP($B365,'1.วาง งบทดลอง 4 แถว'!$E$3358:$J$4196,3,0)</f>
        <v>0</v>
      </c>
      <c r="AK365" s="378">
        <f>VLOOKUP($B365,'1.วาง งบทดลอง 4 แถว'!$E$3358:$J$4196,4,0)</f>
        <v>0</v>
      </c>
      <c r="AL365" s="378">
        <f>VLOOKUP($B365,'1.วาง งบทดลอง 4 แถว'!$E$3358:$J$4196,5,0)</f>
        <v>0</v>
      </c>
      <c r="AM365" s="379">
        <f>VLOOKUP($B365,'1.วาง งบทดลอง 4 แถว'!$E$3358:$J$4196,6,0)</f>
        <v>0</v>
      </c>
      <c r="AN365" s="380">
        <f t="shared" si="44"/>
        <v>0</v>
      </c>
      <c r="AO365" s="385"/>
      <c r="AP365" s="385"/>
      <c r="AQ365" s="385"/>
      <c r="AR365" s="377">
        <f>VLOOKUP($B365,'1.วาง งบทดลอง 4 แถว'!$E$4197:$J$5035,3,0)</f>
        <v>0</v>
      </c>
      <c r="AS365" s="378">
        <f>VLOOKUP($B365,'1.วาง งบทดลอง 4 แถว'!$E$4197:$J$5035,4,0)</f>
        <v>0</v>
      </c>
      <c r="AT365" s="378">
        <f>VLOOKUP($B365,'1.วาง งบทดลอง 4 แถว'!$E$4197:$J$5035,5,0)</f>
        <v>0</v>
      </c>
      <c r="AU365" s="379">
        <f>VLOOKUP($B365,'1.วาง งบทดลอง 4 แถว'!$E$4197:$J$5035,6,0)</f>
        <v>0</v>
      </c>
      <c r="AV365" s="380">
        <f t="shared" si="45"/>
        <v>0</v>
      </c>
      <c r="AW365" s="384"/>
      <c r="AX365" s="385"/>
      <c r="AY365" s="385"/>
      <c r="AZ365" s="377">
        <f>VLOOKUP($B365,'1.วาง งบทดลอง 4 แถว'!$E$5036:$J$5874,3,0)</f>
        <v>0</v>
      </c>
      <c r="BA365" s="378">
        <f>VLOOKUP($B365,'1.วาง งบทดลอง 4 แถว'!$E$5036:$J$5874,4,0)</f>
        <v>0</v>
      </c>
      <c r="BB365" s="378">
        <f>VLOOKUP($B365,'1.วาง งบทดลอง 4 แถว'!$E$5036:$J$5874,5,0)</f>
        <v>0</v>
      </c>
      <c r="BC365" s="379">
        <f>VLOOKUP($B365,'1.วาง งบทดลอง 4 แถว'!$E$5036:$J$5874,6,0)</f>
        <v>39000</v>
      </c>
      <c r="BD365" s="380">
        <f t="shared" si="46"/>
        <v>39000</v>
      </c>
      <c r="BE365" s="384"/>
      <c r="BF365" s="385"/>
      <c r="BG365" s="385"/>
      <c r="BH365" s="377">
        <f>VLOOKUP($B365,'1.วาง งบทดลอง 4 แถว'!$E$5875:$J$6713,3,0)</f>
        <v>33500</v>
      </c>
      <c r="BI365" s="378">
        <f>VLOOKUP($B365,'1.วาง งบทดลอง 4 แถว'!$E$5875:$J$6713,4,0)</f>
        <v>0</v>
      </c>
      <c r="BJ365" s="378">
        <f>VLOOKUP($B365,'1.วาง งบทดลอง 4 แถว'!$E$5875:$J$6713,5,0)</f>
        <v>0</v>
      </c>
      <c r="BK365" s="379">
        <f>VLOOKUP($B365,'1.วาง งบทดลอง 4 แถว'!$E$5875:$J$6713,6,0)</f>
        <v>418051.51</v>
      </c>
      <c r="BL365" s="380">
        <f t="shared" si="47"/>
        <v>418051.51</v>
      </c>
      <c r="BM365" s="385"/>
      <c r="BN365" s="385"/>
      <c r="BO365" s="386"/>
    </row>
    <row r="366" spans="1:67" ht="19.5" customHeight="1">
      <c r="A366" s="374">
        <v>363</v>
      </c>
      <c r="B366" s="375" t="s">
        <v>730</v>
      </c>
      <c r="C366" s="376" t="s">
        <v>156</v>
      </c>
      <c r="D366" s="377">
        <f>VLOOKUP($B366,'1.วาง งบทดลอง 4 แถว'!$E$2:$J$840,3,0)</f>
        <v>462182.49</v>
      </c>
      <c r="E366" s="378">
        <f>VLOOKUP($B366,'1.วาง งบทดลอง 4 แถว'!$E$2:$J$840,4,0)</f>
        <v>0</v>
      </c>
      <c r="F366" s="378">
        <f>VLOOKUP($B366,'1.วาง งบทดลอง 4 แถว'!$E$2:$J$840,5,0)</f>
        <v>0</v>
      </c>
      <c r="G366" s="379">
        <f>VLOOKUP($B366,'1.วาง งบทดลอง 4 แถว'!$E$2:$J$840,6,0)</f>
        <v>737064.51</v>
      </c>
      <c r="H366" s="380">
        <f t="shared" si="40"/>
        <v>737064.51</v>
      </c>
      <c r="I366" s="384"/>
      <c r="J366" s="385"/>
      <c r="K366" s="385"/>
      <c r="L366" s="377">
        <f>VLOOKUP($B366,'1.วาง งบทดลอง 4 แถว'!$E$841:$J$1679,3,0)</f>
        <v>291767.53000000003</v>
      </c>
      <c r="M366" s="378">
        <f>VLOOKUP($B366,'1.วาง งบทดลอง 4 แถว'!$E$841:$J$1679,4,0)</f>
        <v>0</v>
      </c>
      <c r="N366" s="378">
        <f>VLOOKUP($B366,'1.วาง งบทดลอง 4 แถว'!$E$841:$J$1679,5,0)</f>
        <v>0</v>
      </c>
      <c r="O366" s="379">
        <f>VLOOKUP($B366,'1.วาง งบทดลอง 4 แถว'!$E$841:$J$1679,6,0)</f>
        <v>173019.68</v>
      </c>
      <c r="P366" s="380">
        <f t="shared" si="41"/>
        <v>173019.68</v>
      </c>
      <c r="Q366" s="384"/>
      <c r="R366" s="385"/>
      <c r="S366" s="386"/>
      <c r="T366" s="377">
        <f>VLOOKUP($B366,'1.วาง งบทดลอง 4 แถว'!$E$1680:$J$2518,3,0)</f>
        <v>70273.039999999994</v>
      </c>
      <c r="U366" s="378">
        <f>VLOOKUP($B366,'1.วาง งบทดลอง 4 แถว'!$E$1680:$J$2518,4,0)</f>
        <v>0</v>
      </c>
      <c r="V366" s="378">
        <f>VLOOKUP($B366,'1.วาง งบทดลอง 4 แถว'!$E$1680:$J$2518,5,0)</f>
        <v>0</v>
      </c>
      <c r="W366" s="379">
        <f>VLOOKUP($B366,'1.วาง งบทดลอง 4 แถว'!$E$1680:$J$2518,6,0)</f>
        <v>72987.3</v>
      </c>
      <c r="X366" s="380">
        <f t="shared" si="42"/>
        <v>72987.3</v>
      </c>
      <c r="Y366" s="385"/>
      <c r="Z366" s="385"/>
      <c r="AA366" s="385"/>
      <c r="AB366" s="377">
        <f>VLOOKUP($B366,'1.วาง งบทดลอง 4 แถว'!$E$2519:$J$3357,3,0)</f>
        <v>258372.43</v>
      </c>
      <c r="AC366" s="378">
        <f>VLOOKUP($B366,'1.วาง งบทดลอง 4 แถว'!$E$2519:$J$3357,4,0)</f>
        <v>0</v>
      </c>
      <c r="AD366" s="378">
        <f>VLOOKUP($B366,'1.วาง งบทดลอง 4 แถว'!$E$2519:$J$3357,5,0)</f>
        <v>0</v>
      </c>
      <c r="AE366" s="379">
        <f>VLOOKUP($B366,'1.วาง งบทดลอง 4 แถว'!$E$2519:$J$3357,6,0)</f>
        <v>941627.57</v>
      </c>
      <c r="AF366" s="380">
        <f t="shared" si="43"/>
        <v>941627.57</v>
      </c>
      <c r="AG366" s="384"/>
      <c r="AH366" s="385"/>
      <c r="AI366" s="385"/>
      <c r="AJ366" s="377">
        <f>VLOOKUP($B366,'1.วาง งบทดลอง 4 แถว'!$E$3358:$J$4196,3,0)</f>
        <v>75754.38</v>
      </c>
      <c r="AK366" s="378">
        <f>VLOOKUP($B366,'1.วาง งบทดลอง 4 แถว'!$E$3358:$J$4196,4,0)</f>
        <v>0</v>
      </c>
      <c r="AL366" s="378">
        <f>VLOOKUP($B366,'1.วาง งบทดลอง 4 แถว'!$E$3358:$J$4196,5,0)</f>
        <v>0</v>
      </c>
      <c r="AM366" s="379">
        <f>VLOOKUP($B366,'1.วาง งบทดลอง 4 แถว'!$E$3358:$J$4196,6,0)</f>
        <v>138125.15</v>
      </c>
      <c r="AN366" s="380">
        <f t="shared" si="44"/>
        <v>138125.15</v>
      </c>
      <c r="AO366" s="385"/>
      <c r="AP366" s="385"/>
      <c r="AQ366" s="385"/>
      <c r="AR366" s="377">
        <f>VLOOKUP($B366,'1.วาง งบทดลอง 4 แถว'!$E$4197:$J$5035,3,0)</f>
        <v>72249.740000000005</v>
      </c>
      <c r="AS366" s="378">
        <f>VLOOKUP($B366,'1.วาง งบทดลอง 4 แถว'!$E$4197:$J$5035,4,0)</f>
        <v>0</v>
      </c>
      <c r="AT366" s="378">
        <f>VLOOKUP($B366,'1.วาง งบทดลอง 4 แถว'!$E$4197:$J$5035,5,0)</f>
        <v>0</v>
      </c>
      <c r="AU366" s="379">
        <f>VLOOKUP($B366,'1.วาง งบทดลอง 4 แถว'!$E$4197:$J$5035,6,0)</f>
        <v>259683.18</v>
      </c>
      <c r="AV366" s="380">
        <f t="shared" si="45"/>
        <v>259683.18</v>
      </c>
      <c r="AW366" s="384"/>
      <c r="AX366" s="385"/>
      <c r="AY366" s="385"/>
      <c r="AZ366" s="377">
        <f>VLOOKUP($B366,'1.วาง งบทดลอง 4 แถว'!$E$5036:$J$5874,3,0)</f>
        <v>112124.8</v>
      </c>
      <c r="BA366" s="378">
        <f>VLOOKUP($B366,'1.วาง งบทดลอง 4 แถว'!$E$5036:$J$5874,4,0)</f>
        <v>0</v>
      </c>
      <c r="BB366" s="378">
        <f>VLOOKUP($B366,'1.วาง งบทดลอง 4 แถว'!$E$5036:$J$5874,5,0)</f>
        <v>0</v>
      </c>
      <c r="BC366" s="379">
        <f>VLOOKUP($B366,'1.วาง งบทดลอง 4 แถว'!$E$5036:$J$5874,6,0)</f>
        <v>119360.05</v>
      </c>
      <c r="BD366" s="380">
        <f t="shared" si="46"/>
        <v>119360.05</v>
      </c>
      <c r="BE366" s="384"/>
      <c r="BF366" s="385"/>
      <c r="BG366" s="385"/>
      <c r="BH366" s="377">
        <f>VLOOKUP($B366,'1.วาง งบทดลอง 4 แถว'!$E$5875:$J$6713,3,0)</f>
        <v>19787.16</v>
      </c>
      <c r="BI366" s="378">
        <f>VLOOKUP($B366,'1.วาง งบทดลอง 4 แถว'!$E$5875:$J$6713,4,0)</f>
        <v>0</v>
      </c>
      <c r="BJ366" s="378">
        <f>VLOOKUP($B366,'1.วาง งบทดลอง 4 แถว'!$E$5875:$J$6713,5,0)</f>
        <v>0</v>
      </c>
      <c r="BK366" s="379">
        <f>VLOOKUP($B366,'1.วาง งบทดลอง 4 แถว'!$E$5875:$J$6713,6,0)</f>
        <v>78884.06</v>
      </c>
      <c r="BL366" s="380">
        <f t="shared" si="47"/>
        <v>78884.06</v>
      </c>
      <c r="BM366" s="385"/>
      <c r="BN366" s="385"/>
      <c r="BO366" s="386"/>
    </row>
    <row r="367" spans="1:67" ht="19.5" customHeight="1">
      <c r="A367" s="374">
        <v>364</v>
      </c>
      <c r="B367" s="375" t="s">
        <v>731</v>
      </c>
      <c r="C367" s="376" t="s">
        <v>2229</v>
      </c>
      <c r="D367" s="377">
        <f>VLOOKUP($B367,'1.วาง งบทดลอง 4 แถว'!$E$2:$J$840,3,0)</f>
        <v>2084400</v>
      </c>
      <c r="E367" s="378">
        <f>VLOOKUP($B367,'1.วาง งบทดลอง 4 แถว'!$E$2:$J$840,4,0)</f>
        <v>24600</v>
      </c>
      <c r="F367" s="378">
        <f>VLOOKUP($B367,'1.วาง งบทดลอง 4 แถว'!$E$2:$J$840,5,0)</f>
        <v>0</v>
      </c>
      <c r="G367" s="379">
        <f>VLOOKUP($B367,'1.วาง งบทดลอง 4 แถว'!$E$2:$J$840,6,0)</f>
        <v>0</v>
      </c>
      <c r="H367" s="380">
        <f t="shared" si="40"/>
        <v>0</v>
      </c>
      <c r="I367" s="384"/>
      <c r="J367" s="385"/>
      <c r="K367" s="385"/>
      <c r="L367" s="377">
        <f>VLOOKUP($B367,'1.วาง งบทดลอง 4 แถว'!$E$841:$J$1679,3,0)</f>
        <v>726000</v>
      </c>
      <c r="M367" s="378">
        <f>VLOOKUP($B367,'1.วาง งบทดลอง 4 แถว'!$E$841:$J$1679,4,0)</f>
        <v>0</v>
      </c>
      <c r="N367" s="378">
        <f>VLOOKUP($B367,'1.วาง งบทดลอง 4 แถว'!$E$841:$J$1679,5,0)</f>
        <v>0</v>
      </c>
      <c r="O367" s="379">
        <f>VLOOKUP($B367,'1.วาง งบทดลอง 4 แถว'!$E$841:$J$1679,6,0)</f>
        <v>0</v>
      </c>
      <c r="P367" s="380">
        <f t="shared" si="41"/>
        <v>0</v>
      </c>
      <c r="Q367" s="384"/>
      <c r="R367" s="385"/>
      <c r="S367" s="386"/>
      <c r="T367" s="377">
        <f>VLOOKUP($B367,'1.วาง งบทดลอง 4 แถว'!$E$1680:$J$2518,3,0)</f>
        <v>0</v>
      </c>
      <c r="U367" s="378">
        <f>VLOOKUP($B367,'1.วาง งบทดลอง 4 แถว'!$E$1680:$J$2518,4,0)</f>
        <v>0</v>
      </c>
      <c r="V367" s="378">
        <f>VLOOKUP($B367,'1.วาง งบทดลอง 4 แถว'!$E$1680:$J$2518,5,0)</f>
        <v>0</v>
      </c>
      <c r="W367" s="379">
        <f>VLOOKUP($B367,'1.วาง งบทดลอง 4 แถว'!$E$1680:$J$2518,6,0)</f>
        <v>75000</v>
      </c>
      <c r="X367" s="380">
        <f t="shared" si="42"/>
        <v>75000</v>
      </c>
      <c r="Y367" s="385"/>
      <c r="Z367" s="385"/>
      <c r="AA367" s="385"/>
      <c r="AB367" s="377">
        <f>VLOOKUP($B367,'1.วาง งบทดลอง 4 แถว'!$E$2519:$J$3357,3,0)</f>
        <v>0</v>
      </c>
      <c r="AC367" s="378">
        <f>VLOOKUP($B367,'1.วาง งบทดลอง 4 แถว'!$E$2519:$J$3357,4,0)</f>
        <v>0</v>
      </c>
      <c r="AD367" s="378">
        <f>VLOOKUP($B367,'1.วาง งบทดลอง 4 แถว'!$E$2519:$J$3357,5,0)</f>
        <v>0</v>
      </c>
      <c r="AE367" s="379">
        <f>VLOOKUP($B367,'1.วาง งบทดลอง 4 แถว'!$E$2519:$J$3357,6,0)</f>
        <v>0</v>
      </c>
      <c r="AF367" s="380">
        <f t="shared" si="43"/>
        <v>0</v>
      </c>
      <c r="AG367" s="384"/>
      <c r="AH367" s="385"/>
      <c r="AI367" s="385"/>
      <c r="AJ367" s="377">
        <f>VLOOKUP($B367,'1.วาง งบทดลอง 4 แถว'!$E$3358:$J$4196,3,0)</f>
        <v>862800</v>
      </c>
      <c r="AK367" s="378">
        <f>VLOOKUP($B367,'1.วาง งบทดลอง 4 แถว'!$E$3358:$J$4196,4,0)</f>
        <v>0</v>
      </c>
      <c r="AL367" s="378">
        <f>VLOOKUP($B367,'1.วาง งบทดลอง 4 แถว'!$E$3358:$J$4196,5,0)</f>
        <v>0</v>
      </c>
      <c r="AM367" s="379">
        <f>VLOOKUP($B367,'1.วาง งบทดลอง 4 แถว'!$E$3358:$J$4196,6,0)</f>
        <v>0</v>
      </c>
      <c r="AN367" s="380">
        <f t="shared" si="44"/>
        <v>0</v>
      </c>
      <c r="AO367" s="385"/>
      <c r="AP367" s="385"/>
      <c r="AQ367" s="385"/>
      <c r="AR367" s="377">
        <f>VLOOKUP($B367,'1.วาง งบทดลอง 4 แถว'!$E$4197:$J$5035,3,0)</f>
        <v>742500</v>
      </c>
      <c r="AS367" s="378">
        <f>VLOOKUP($B367,'1.วาง งบทดลอง 4 แถว'!$E$4197:$J$5035,4,0)</f>
        <v>0</v>
      </c>
      <c r="AT367" s="378">
        <f>VLOOKUP($B367,'1.วาง งบทดลอง 4 แถว'!$E$4197:$J$5035,5,0)</f>
        <v>0</v>
      </c>
      <c r="AU367" s="379">
        <f>VLOOKUP($B367,'1.วาง งบทดลอง 4 แถว'!$E$4197:$J$5035,6,0)</f>
        <v>0</v>
      </c>
      <c r="AV367" s="380">
        <f t="shared" si="45"/>
        <v>0</v>
      </c>
      <c r="AW367" s="384"/>
      <c r="AX367" s="385"/>
      <c r="AY367" s="385"/>
      <c r="AZ367" s="377">
        <f>VLOOKUP($B367,'1.วาง งบทดลอง 4 แถว'!$E$5036:$J$5874,3,0)</f>
        <v>0</v>
      </c>
      <c r="BA367" s="378">
        <f>VLOOKUP($B367,'1.วาง งบทดลอง 4 แถว'!$E$5036:$J$5874,4,0)</f>
        <v>0</v>
      </c>
      <c r="BB367" s="378">
        <f>VLOOKUP($B367,'1.วาง งบทดลอง 4 แถว'!$E$5036:$J$5874,5,0)</f>
        <v>0</v>
      </c>
      <c r="BC367" s="379">
        <f>VLOOKUP($B367,'1.วาง งบทดลอง 4 แถว'!$E$5036:$J$5874,6,0)</f>
        <v>82500</v>
      </c>
      <c r="BD367" s="380">
        <f t="shared" si="46"/>
        <v>82500</v>
      </c>
      <c r="BE367" s="384"/>
      <c r="BF367" s="385"/>
      <c r="BG367" s="385"/>
      <c r="BH367" s="377">
        <f>VLOOKUP($B367,'1.วาง งบทดลอง 4 แถว'!$E$5875:$J$6713,3,0)</f>
        <v>0</v>
      </c>
      <c r="BI367" s="378">
        <f>VLOOKUP($B367,'1.วาง งบทดลอง 4 แถว'!$E$5875:$J$6713,4,0)</f>
        <v>0</v>
      </c>
      <c r="BJ367" s="378">
        <f>VLOOKUP($B367,'1.วาง งบทดลอง 4 แถว'!$E$5875:$J$6713,5,0)</f>
        <v>0</v>
      </c>
      <c r="BK367" s="379">
        <f>VLOOKUP($B367,'1.วาง งบทดลอง 4 แถว'!$E$5875:$J$6713,6,0)</f>
        <v>264000</v>
      </c>
      <c r="BL367" s="380">
        <f t="shared" si="47"/>
        <v>264000</v>
      </c>
      <c r="BM367" s="385"/>
      <c r="BN367" s="385"/>
      <c r="BO367" s="386"/>
    </row>
    <row r="368" spans="1:67" ht="19.5" customHeight="1">
      <c r="A368" s="374">
        <v>365</v>
      </c>
      <c r="B368" s="375" t="s">
        <v>732</v>
      </c>
      <c r="C368" s="376" t="s">
        <v>158</v>
      </c>
      <c r="D368" s="377">
        <f>VLOOKUP($B368,'1.วาง งบทดลอง 4 แถว'!$E$2:$J$840,3,0)</f>
        <v>792200</v>
      </c>
      <c r="E368" s="378">
        <f>VLOOKUP($B368,'1.วาง งบทดลอง 4 แถว'!$E$2:$J$840,4,0)</f>
        <v>0</v>
      </c>
      <c r="F368" s="378">
        <f>VLOOKUP($B368,'1.วาง งบทดลอง 4 แถว'!$E$2:$J$840,5,0)</f>
        <v>0</v>
      </c>
      <c r="G368" s="379">
        <f>VLOOKUP($B368,'1.วาง งบทดลอง 4 แถว'!$E$2:$J$840,6,0)</f>
        <v>2841923.63</v>
      </c>
      <c r="H368" s="380">
        <f t="shared" si="40"/>
        <v>2841923.63</v>
      </c>
      <c r="I368" s="384"/>
      <c r="J368" s="385"/>
      <c r="K368" s="385"/>
      <c r="L368" s="377">
        <f>VLOOKUP($B368,'1.วาง งบทดลอง 4 แถว'!$E$841:$J$1679,3,0)</f>
        <v>1525771</v>
      </c>
      <c r="M368" s="378">
        <f>VLOOKUP($B368,'1.วาง งบทดลอง 4 แถว'!$E$841:$J$1679,4,0)</f>
        <v>0</v>
      </c>
      <c r="N368" s="378">
        <f>VLOOKUP($B368,'1.วาง งบทดลอง 4 แถว'!$E$841:$J$1679,5,0)</f>
        <v>0</v>
      </c>
      <c r="O368" s="379">
        <f>VLOOKUP($B368,'1.วาง งบทดลอง 4 แถว'!$E$841:$J$1679,6,0)</f>
        <v>1295054.72</v>
      </c>
      <c r="P368" s="380">
        <f t="shared" si="41"/>
        <v>1295054.72</v>
      </c>
      <c r="Q368" s="384"/>
      <c r="R368" s="385"/>
      <c r="S368" s="386"/>
      <c r="T368" s="377">
        <f>VLOOKUP($B368,'1.วาง งบทดลอง 4 แถว'!$E$1680:$J$2518,3,0)</f>
        <v>582300</v>
      </c>
      <c r="U368" s="378">
        <f>VLOOKUP($B368,'1.วาง งบทดลอง 4 แถว'!$E$1680:$J$2518,4,0)</f>
        <v>0</v>
      </c>
      <c r="V368" s="378">
        <f>VLOOKUP($B368,'1.วาง งบทดลอง 4 แถว'!$E$1680:$J$2518,5,0)</f>
        <v>0</v>
      </c>
      <c r="W368" s="379">
        <f>VLOOKUP($B368,'1.วาง งบทดลอง 4 แถว'!$E$1680:$J$2518,6,0)</f>
        <v>2031323.73</v>
      </c>
      <c r="X368" s="380">
        <f t="shared" si="42"/>
        <v>2031323.73</v>
      </c>
      <c r="Y368" s="385"/>
      <c r="Z368" s="385"/>
      <c r="AA368" s="385"/>
      <c r="AB368" s="377">
        <f>VLOOKUP($B368,'1.วาง งบทดลอง 4 แถว'!$E$2519:$J$3357,3,0)</f>
        <v>0</v>
      </c>
      <c r="AC368" s="378">
        <f>VLOOKUP($B368,'1.วาง งบทดลอง 4 แถว'!$E$2519:$J$3357,4,0)</f>
        <v>0</v>
      </c>
      <c r="AD368" s="378">
        <f>VLOOKUP($B368,'1.วาง งบทดลอง 4 แถว'!$E$2519:$J$3357,5,0)</f>
        <v>0</v>
      </c>
      <c r="AE368" s="379">
        <f>VLOOKUP($B368,'1.วาง งบทดลอง 4 แถว'!$E$2519:$J$3357,6,0)</f>
        <v>0</v>
      </c>
      <c r="AF368" s="380">
        <f t="shared" si="43"/>
        <v>0</v>
      </c>
      <c r="AG368" s="384"/>
      <c r="AH368" s="385"/>
      <c r="AI368" s="385"/>
      <c r="AJ368" s="377">
        <f>VLOOKUP($B368,'1.วาง งบทดลอง 4 แถว'!$E$3358:$J$4196,3,0)</f>
        <v>1141172.3500000001</v>
      </c>
      <c r="AK368" s="378">
        <f>VLOOKUP($B368,'1.วาง งบทดลอง 4 แถว'!$E$3358:$J$4196,4,0)</f>
        <v>0</v>
      </c>
      <c r="AL368" s="378">
        <f>VLOOKUP($B368,'1.วาง งบทดลอง 4 แถว'!$E$3358:$J$4196,5,0)</f>
        <v>0</v>
      </c>
      <c r="AM368" s="379">
        <f>VLOOKUP($B368,'1.วาง งบทดลอง 4 แถว'!$E$3358:$J$4196,6,0)</f>
        <v>914367.08</v>
      </c>
      <c r="AN368" s="380">
        <f t="shared" si="44"/>
        <v>914367.08</v>
      </c>
      <c r="AO368" s="385"/>
      <c r="AP368" s="385"/>
      <c r="AQ368" s="385"/>
      <c r="AR368" s="377">
        <f>VLOOKUP($B368,'1.วาง งบทดลอง 4 แถว'!$E$4197:$J$5035,3,0)</f>
        <v>622228.78</v>
      </c>
      <c r="AS368" s="378">
        <f>VLOOKUP($B368,'1.วาง งบทดลอง 4 แถว'!$E$4197:$J$5035,4,0)</f>
        <v>0</v>
      </c>
      <c r="AT368" s="378">
        <f>VLOOKUP($B368,'1.วาง งบทดลอง 4 แถว'!$E$4197:$J$5035,5,0)</f>
        <v>0</v>
      </c>
      <c r="AU368" s="379">
        <f>VLOOKUP($B368,'1.วาง งบทดลอง 4 แถว'!$E$4197:$J$5035,6,0)</f>
        <v>1185110.44</v>
      </c>
      <c r="AV368" s="380">
        <f t="shared" si="45"/>
        <v>1185110.44</v>
      </c>
      <c r="AW368" s="384"/>
      <c r="AX368" s="385"/>
      <c r="AY368" s="385"/>
      <c r="AZ368" s="377">
        <f>VLOOKUP($B368,'1.วาง งบทดลอง 4 แถว'!$E$5036:$J$5874,3,0)</f>
        <v>0</v>
      </c>
      <c r="BA368" s="378">
        <f>VLOOKUP($B368,'1.วาง งบทดลอง 4 แถว'!$E$5036:$J$5874,4,0)</f>
        <v>0</v>
      </c>
      <c r="BB368" s="378">
        <f>VLOOKUP($B368,'1.วาง งบทดลอง 4 แถว'!$E$5036:$J$5874,5,0)</f>
        <v>0</v>
      </c>
      <c r="BC368" s="379">
        <f>VLOOKUP($B368,'1.วาง งบทดลอง 4 แถว'!$E$5036:$J$5874,6,0)</f>
        <v>1125492.26</v>
      </c>
      <c r="BD368" s="380">
        <f t="shared" si="46"/>
        <v>1125492.26</v>
      </c>
      <c r="BE368" s="384"/>
      <c r="BF368" s="385"/>
      <c r="BG368" s="385"/>
      <c r="BH368" s="377">
        <f>VLOOKUP($B368,'1.วาง งบทดลอง 4 แถว'!$E$5875:$J$6713,3,0)</f>
        <v>799000</v>
      </c>
      <c r="BI368" s="378">
        <f>VLOOKUP($B368,'1.วาง งบทดลอง 4 แถว'!$E$5875:$J$6713,4,0)</f>
        <v>0</v>
      </c>
      <c r="BJ368" s="378">
        <f>VLOOKUP($B368,'1.วาง งบทดลอง 4 แถว'!$E$5875:$J$6713,5,0)</f>
        <v>0</v>
      </c>
      <c r="BK368" s="379">
        <f>VLOOKUP($B368,'1.วาง งบทดลอง 4 แถว'!$E$5875:$J$6713,6,0)</f>
        <v>175419.3</v>
      </c>
      <c r="BL368" s="380">
        <f t="shared" si="47"/>
        <v>175419.3</v>
      </c>
      <c r="BM368" s="385"/>
      <c r="BN368" s="385"/>
      <c r="BO368" s="386"/>
    </row>
    <row r="369" spans="1:67" ht="19.5" customHeight="1">
      <c r="A369" s="374">
        <v>366</v>
      </c>
      <c r="B369" s="375" t="s">
        <v>2099</v>
      </c>
      <c r="C369" s="376" t="s">
        <v>2127</v>
      </c>
      <c r="D369" s="377">
        <f>VLOOKUP($B369,'1.วาง งบทดลอง 4 แถว'!$E$2:$J$840,3,0)</f>
        <v>0</v>
      </c>
      <c r="E369" s="378">
        <f>VLOOKUP($B369,'1.วาง งบทดลอง 4 แถว'!$E$2:$J$840,4,0)</f>
        <v>0</v>
      </c>
      <c r="F369" s="378">
        <f>VLOOKUP($B369,'1.วาง งบทดลอง 4 แถว'!$E$2:$J$840,5,0)</f>
        <v>0</v>
      </c>
      <c r="G369" s="379">
        <f>VLOOKUP($B369,'1.วาง งบทดลอง 4 แถว'!$E$2:$J$840,6,0)</f>
        <v>0</v>
      </c>
      <c r="H369" s="380">
        <f t="shared" si="40"/>
        <v>0</v>
      </c>
      <c r="I369" s="384"/>
      <c r="J369" s="385"/>
      <c r="K369" s="385"/>
      <c r="L369" s="377">
        <f>VLOOKUP($B369,'1.วาง งบทดลอง 4 แถว'!$E$841:$J$1679,3,0)</f>
        <v>0</v>
      </c>
      <c r="M369" s="378">
        <f>VLOOKUP($B369,'1.วาง งบทดลอง 4 แถว'!$E$841:$J$1679,4,0)</f>
        <v>0</v>
      </c>
      <c r="N369" s="378">
        <f>VLOOKUP($B369,'1.วาง งบทดลอง 4 แถว'!$E$841:$J$1679,5,0)</f>
        <v>0</v>
      </c>
      <c r="O369" s="379">
        <f>VLOOKUP($B369,'1.วาง งบทดลอง 4 แถว'!$E$841:$J$1679,6,0)</f>
        <v>0</v>
      </c>
      <c r="P369" s="380">
        <f t="shared" si="41"/>
        <v>0</v>
      </c>
      <c r="Q369" s="384"/>
      <c r="R369" s="385"/>
      <c r="S369" s="386"/>
      <c r="T369" s="377">
        <f>VLOOKUP($B369,'1.วาง งบทดลอง 4 แถว'!$E$1680:$J$2518,3,0)</f>
        <v>0</v>
      </c>
      <c r="U369" s="378">
        <f>VLOOKUP($B369,'1.วาง งบทดลอง 4 แถว'!$E$1680:$J$2518,4,0)</f>
        <v>0</v>
      </c>
      <c r="V369" s="378">
        <f>VLOOKUP($B369,'1.วาง งบทดลอง 4 แถว'!$E$1680:$J$2518,5,0)</f>
        <v>0</v>
      </c>
      <c r="W369" s="379">
        <f>VLOOKUP($B369,'1.วาง งบทดลอง 4 แถว'!$E$1680:$J$2518,6,0)</f>
        <v>0</v>
      </c>
      <c r="X369" s="380">
        <f t="shared" si="42"/>
        <v>0</v>
      </c>
      <c r="Y369" s="385"/>
      <c r="Z369" s="385"/>
      <c r="AA369" s="385"/>
      <c r="AB369" s="377">
        <f>VLOOKUP($B369,'1.วาง งบทดลอง 4 แถว'!$E$2519:$J$3357,3,0)</f>
        <v>0</v>
      </c>
      <c r="AC369" s="378">
        <f>VLOOKUP($B369,'1.วาง งบทดลอง 4 แถว'!$E$2519:$J$3357,4,0)</f>
        <v>0</v>
      </c>
      <c r="AD369" s="378">
        <f>VLOOKUP($B369,'1.วาง งบทดลอง 4 แถว'!$E$2519:$J$3357,5,0)</f>
        <v>0</v>
      </c>
      <c r="AE369" s="379">
        <f>VLOOKUP($B369,'1.วาง งบทดลอง 4 แถว'!$E$2519:$J$3357,6,0)</f>
        <v>0</v>
      </c>
      <c r="AF369" s="380">
        <f t="shared" si="43"/>
        <v>0</v>
      </c>
      <c r="AG369" s="384"/>
      <c r="AH369" s="385"/>
      <c r="AI369" s="385"/>
      <c r="AJ369" s="377">
        <f>VLOOKUP($B369,'1.วาง งบทดลอง 4 แถว'!$E$3358:$J$4196,3,0)</f>
        <v>0</v>
      </c>
      <c r="AK369" s="378">
        <f>VLOOKUP($B369,'1.วาง งบทดลอง 4 แถว'!$E$3358:$J$4196,4,0)</f>
        <v>0</v>
      </c>
      <c r="AL369" s="378">
        <f>VLOOKUP($B369,'1.วาง งบทดลอง 4 แถว'!$E$3358:$J$4196,5,0)</f>
        <v>0</v>
      </c>
      <c r="AM369" s="379">
        <f>VLOOKUP($B369,'1.วาง งบทดลอง 4 แถว'!$E$3358:$J$4196,6,0)</f>
        <v>0</v>
      </c>
      <c r="AN369" s="380">
        <f t="shared" si="44"/>
        <v>0</v>
      </c>
      <c r="AO369" s="385"/>
      <c r="AP369" s="385"/>
      <c r="AQ369" s="385"/>
      <c r="AR369" s="377">
        <f>VLOOKUP($B369,'1.วาง งบทดลอง 4 แถว'!$E$4197:$J$5035,3,0)</f>
        <v>0</v>
      </c>
      <c r="AS369" s="378">
        <f>VLOOKUP($B369,'1.วาง งบทดลอง 4 แถว'!$E$4197:$J$5035,4,0)</f>
        <v>0</v>
      </c>
      <c r="AT369" s="378">
        <f>VLOOKUP($B369,'1.วาง งบทดลอง 4 แถว'!$E$4197:$J$5035,5,0)</f>
        <v>0</v>
      </c>
      <c r="AU369" s="379">
        <f>VLOOKUP($B369,'1.วาง งบทดลอง 4 แถว'!$E$4197:$J$5035,6,0)</f>
        <v>0</v>
      </c>
      <c r="AV369" s="380">
        <f t="shared" si="45"/>
        <v>0</v>
      </c>
      <c r="AW369" s="384"/>
      <c r="AX369" s="385"/>
      <c r="AY369" s="385"/>
      <c r="AZ369" s="377">
        <f>VLOOKUP($B369,'1.วาง งบทดลอง 4 แถว'!$E$5036:$J$5874,3,0)</f>
        <v>0</v>
      </c>
      <c r="BA369" s="378">
        <f>VLOOKUP($B369,'1.วาง งบทดลอง 4 แถว'!$E$5036:$J$5874,4,0)</f>
        <v>0</v>
      </c>
      <c r="BB369" s="378">
        <f>VLOOKUP($B369,'1.วาง งบทดลอง 4 แถว'!$E$5036:$J$5874,5,0)</f>
        <v>0</v>
      </c>
      <c r="BC369" s="379">
        <f>VLOOKUP($B369,'1.วาง งบทดลอง 4 แถว'!$E$5036:$J$5874,6,0)</f>
        <v>0</v>
      </c>
      <c r="BD369" s="380">
        <f t="shared" si="46"/>
        <v>0</v>
      </c>
      <c r="BE369" s="384"/>
      <c r="BF369" s="385"/>
      <c r="BG369" s="385"/>
      <c r="BH369" s="377">
        <f>VLOOKUP($B369,'1.วาง งบทดลอง 4 แถว'!$E$5875:$J$6713,3,0)</f>
        <v>0</v>
      </c>
      <c r="BI369" s="378">
        <f>VLOOKUP($B369,'1.วาง งบทดลอง 4 แถว'!$E$5875:$J$6713,4,0)</f>
        <v>0</v>
      </c>
      <c r="BJ369" s="378">
        <f>VLOOKUP($B369,'1.วาง งบทดลอง 4 แถว'!$E$5875:$J$6713,5,0)</f>
        <v>0</v>
      </c>
      <c r="BK369" s="379">
        <f>VLOOKUP($B369,'1.วาง งบทดลอง 4 แถว'!$E$5875:$J$6713,6,0)</f>
        <v>0</v>
      </c>
      <c r="BL369" s="380">
        <f t="shared" si="47"/>
        <v>0</v>
      </c>
      <c r="BM369" s="385"/>
      <c r="BN369" s="385"/>
      <c r="BO369" s="386"/>
    </row>
    <row r="370" spans="1:67" ht="19.5" customHeight="1">
      <c r="A370" s="374">
        <v>367</v>
      </c>
      <c r="B370" s="375" t="s">
        <v>733</v>
      </c>
      <c r="C370" s="376" t="s">
        <v>159</v>
      </c>
      <c r="D370" s="377">
        <f>VLOOKUP($B370,'1.วาง งบทดลอง 4 แถว'!$E$2:$J$840,3,0)</f>
        <v>3546299.04</v>
      </c>
      <c r="E370" s="378">
        <f>VLOOKUP($B370,'1.วาง งบทดลอง 4 แถว'!$E$2:$J$840,4,0)</f>
        <v>5973513.7400000002</v>
      </c>
      <c r="F370" s="378">
        <f>VLOOKUP($B370,'1.วาง งบทดลอง 4 แถว'!$E$2:$J$840,5,0)</f>
        <v>0</v>
      </c>
      <c r="G370" s="379">
        <f>VLOOKUP($B370,'1.วาง งบทดลอง 4 แถว'!$E$2:$J$840,6,0)</f>
        <v>18397245.489999998</v>
      </c>
      <c r="H370" s="380">
        <f t="shared" si="40"/>
        <v>18397245.489999998</v>
      </c>
      <c r="I370" s="384"/>
      <c r="J370" s="385"/>
      <c r="K370" s="385"/>
      <c r="L370" s="377">
        <f>VLOOKUP($B370,'1.วาง งบทดลอง 4 แถว'!$E$841:$J$1679,3,0)</f>
        <v>0</v>
      </c>
      <c r="M370" s="378">
        <f>VLOOKUP($B370,'1.วาง งบทดลอง 4 แถว'!$E$841:$J$1679,4,0)</f>
        <v>0</v>
      </c>
      <c r="N370" s="378">
        <f>VLOOKUP($B370,'1.วาง งบทดลอง 4 แถว'!$E$841:$J$1679,5,0)</f>
        <v>0</v>
      </c>
      <c r="O370" s="379">
        <f>VLOOKUP($B370,'1.วาง งบทดลอง 4 แถว'!$E$841:$J$1679,6,0)</f>
        <v>0</v>
      </c>
      <c r="P370" s="380">
        <f t="shared" si="41"/>
        <v>0</v>
      </c>
      <c r="Q370" s="384"/>
      <c r="R370" s="385"/>
      <c r="S370" s="386"/>
      <c r="T370" s="377">
        <f>VLOOKUP($B370,'1.วาง งบทดลอง 4 แถว'!$E$1680:$J$2518,3,0)</f>
        <v>0</v>
      </c>
      <c r="U370" s="378">
        <f>VLOOKUP($B370,'1.วาง งบทดลอง 4 แถว'!$E$1680:$J$2518,4,0)</f>
        <v>0</v>
      </c>
      <c r="V370" s="378">
        <f>VLOOKUP($B370,'1.วาง งบทดลอง 4 แถว'!$E$1680:$J$2518,5,0)</f>
        <v>0</v>
      </c>
      <c r="W370" s="379">
        <f>VLOOKUP($B370,'1.วาง งบทดลอง 4 แถว'!$E$1680:$J$2518,6,0)</f>
        <v>0</v>
      </c>
      <c r="X370" s="380">
        <f t="shared" si="42"/>
        <v>0</v>
      </c>
      <c r="Y370" s="385"/>
      <c r="Z370" s="385"/>
      <c r="AA370" s="385"/>
      <c r="AB370" s="377">
        <f>VLOOKUP($B370,'1.วาง งบทดลอง 4 แถว'!$E$2519:$J$3357,3,0)</f>
        <v>0</v>
      </c>
      <c r="AC370" s="378">
        <f>VLOOKUP($B370,'1.วาง งบทดลอง 4 แถว'!$E$2519:$J$3357,4,0)</f>
        <v>0</v>
      </c>
      <c r="AD370" s="378">
        <f>VLOOKUP($B370,'1.วาง งบทดลอง 4 แถว'!$E$2519:$J$3357,5,0)</f>
        <v>0</v>
      </c>
      <c r="AE370" s="379">
        <f>VLOOKUP($B370,'1.วาง งบทดลอง 4 แถว'!$E$2519:$J$3357,6,0)</f>
        <v>0</v>
      </c>
      <c r="AF370" s="380">
        <f t="shared" si="43"/>
        <v>0</v>
      </c>
      <c r="AG370" s="384"/>
      <c r="AH370" s="385"/>
      <c r="AI370" s="385"/>
      <c r="AJ370" s="377">
        <f>VLOOKUP($B370,'1.วาง งบทดลอง 4 แถว'!$E$3358:$J$4196,3,0)</f>
        <v>0</v>
      </c>
      <c r="AK370" s="378">
        <f>VLOOKUP($B370,'1.วาง งบทดลอง 4 แถว'!$E$3358:$J$4196,4,0)</f>
        <v>0</v>
      </c>
      <c r="AL370" s="378">
        <f>VLOOKUP($B370,'1.วาง งบทดลอง 4 แถว'!$E$3358:$J$4196,5,0)</f>
        <v>0</v>
      </c>
      <c r="AM370" s="379">
        <f>VLOOKUP($B370,'1.วาง งบทดลอง 4 แถว'!$E$3358:$J$4196,6,0)</f>
        <v>0</v>
      </c>
      <c r="AN370" s="380">
        <f t="shared" si="44"/>
        <v>0</v>
      </c>
      <c r="AO370" s="385"/>
      <c r="AP370" s="385"/>
      <c r="AQ370" s="385"/>
      <c r="AR370" s="377">
        <f>VLOOKUP($B370,'1.วาง งบทดลอง 4 แถว'!$E$4197:$J$5035,3,0)</f>
        <v>0</v>
      </c>
      <c r="AS370" s="378">
        <f>VLOOKUP($B370,'1.วาง งบทดลอง 4 แถว'!$E$4197:$J$5035,4,0)</f>
        <v>0</v>
      </c>
      <c r="AT370" s="378">
        <f>VLOOKUP($B370,'1.วาง งบทดลอง 4 แถว'!$E$4197:$J$5035,5,0)</f>
        <v>0</v>
      </c>
      <c r="AU370" s="379">
        <f>VLOOKUP($B370,'1.วาง งบทดลอง 4 แถว'!$E$4197:$J$5035,6,0)</f>
        <v>0</v>
      </c>
      <c r="AV370" s="380">
        <f t="shared" si="45"/>
        <v>0</v>
      </c>
      <c r="AW370" s="384"/>
      <c r="AX370" s="385"/>
      <c r="AY370" s="385"/>
      <c r="AZ370" s="377">
        <f>VLOOKUP($B370,'1.วาง งบทดลอง 4 แถว'!$E$5036:$J$5874,3,0)</f>
        <v>0</v>
      </c>
      <c r="BA370" s="378">
        <f>VLOOKUP($B370,'1.วาง งบทดลอง 4 แถว'!$E$5036:$J$5874,4,0)</f>
        <v>0</v>
      </c>
      <c r="BB370" s="378">
        <f>VLOOKUP($B370,'1.วาง งบทดลอง 4 แถว'!$E$5036:$J$5874,5,0)</f>
        <v>0</v>
      </c>
      <c r="BC370" s="379">
        <f>VLOOKUP($B370,'1.วาง งบทดลอง 4 แถว'!$E$5036:$J$5874,6,0)</f>
        <v>0</v>
      </c>
      <c r="BD370" s="380">
        <f t="shared" si="46"/>
        <v>0</v>
      </c>
      <c r="BE370" s="384"/>
      <c r="BF370" s="385"/>
      <c r="BG370" s="385"/>
      <c r="BH370" s="377">
        <f>VLOOKUP($B370,'1.วาง งบทดลอง 4 แถว'!$E$5875:$J$6713,3,0)</f>
        <v>0</v>
      </c>
      <c r="BI370" s="378">
        <f>VLOOKUP($B370,'1.วาง งบทดลอง 4 แถว'!$E$5875:$J$6713,4,0)</f>
        <v>0</v>
      </c>
      <c r="BJ370" s="378">
        <f>VLOOKUP($B370,'1.วาง งบทดลอง 4 แถว'!$E$5875:$J$6713,5,0)</f>
        <v>0</v>
      </c>
      <c r="BK370" s="379">
        <f>VLOOKUP($B370,'1.วาง งบทดลอง 4 แถว'!$E$5875:$J$6713,6,0)</f>
        <v>0</v>
      </c>
      <c r="BL370" s="380">
        <f t="shared" si="47"/>
        <v>0</v>
      </c>
      <c r="BM370" s="385"/>
      <c r="BN370" s="385"/>
      <c r="BO370" s="386"/>
    </row>
    <row r="371" spans="1:67" s="406" customFormat="1" ht="19.5" customHeight="1">
      <c r="A371" s="374">
        <v>368</v>
      </c>
      <c r="B371" s="401" t="s">
        <v>734</v>
      </c>
      <c r="C371" s="402" t="s">
        <v>160</v>
      </c>
      <c r="D371" s="377">
        <f>VLOOKUP($B371,'1.วาง งบทดลอง 4 แถว'!$E$2:$J$840,3,0)</f>
        <v>355852.4</v>
      </c>
      <c r="E371" s="378">
        <f>VLOOKUP($B371,'1.วาง งบทดลอง 4 แถว'!$E$2:$J$840,4,0)</f>
        <v>250334.55</v>
      </c>
      <c r="F371" s="378">
        <f>VLOOKUP($B371,'1.วาง งบทดลอง 4 แถว'!$E$2:$J$840,5,0)</f>
        <v>0</v>
      </c>
      <c r="G371" s="379">
        <f>VLOOKUP($B371,'1.วาง งบทดลอง 4 แถว'!$E$2:$J$840,6,0)</f>
        <v>3430222.23</v>
      </c>
      <c r="H371" s="380">
        <f t="shared" si="40"/>
        <v>3430222.23</v>
      </c>
      <c r="I371" s="403"/>
      <c r="J371" s="404"/>
      <c r="K371" s="404"/>
      <c r="L371" s="377">
        <f>VLOOKUP($B371,'1.วาง งบทดลอง 4 แถว'!$E$841:$J$1679,3,0)</f>
        <v>0</v>
      </c>
      <c r="M371" s="378">
        <f>VLOOKUP($B371,'1.วาง งบทดลอง 4 แถว'!$E$841:$J$1679,4,0)</f>
        <v>0</v>
      </c>
      <c r="N371" s="378">
        <f>VLOOKUP($B371,'1.วาง งบทดลอง 4 แถว'!$E$841:$J$1679,5,0)</f>
        <v>0</v>
      </c>
      <c r="O371" s="379">
        <f>VLOOKUP($B371,'1.วาง งบทดลอง 4 แถว'!$E$841:$J$1679,6,0)</f>
        <v>0</v>
      </c>
      <c r="P371" s="380">
        <f t="shared" si="41"/>
        <v>0</v>
      </c>
      <c r="Q371" s="403"/>
      <c r="R371" s="404"/>
      <c r="S371" s="405"/>
      <c r="T371" s="377">
        <f>VLOOKUP($B371,'1.วาง งบทดลอง 4 แถว'!$E$1680:$J$2518,3,0)</f>
        <v>0</v>
      </c>
      <c r="U371" s="378">
        <f>VLOOKUP($B371,'1.วาง งบทดลอง 4 แถว'!$E$1680:$J$2518,4,0)</f>
        <v>0</v>
      </c>
      <c r="V371" s="378">
        <f>VLOOKUP($B371,'1.วาง งบทดลอง 4 แถว'!$E$1680:$J$2518,5,0)</f>
        <v>0</v>
      </c>
      <c r="W371" s="379">
        <f>VLOOKUP($B371,'1.วาง งบทดลอง 4 แถว'!$E$1680:$J$2518,6,0)</f>
        <v>0</v>
      </c>
      <c r="X371" s="380">
        <f t="shared" si="42"/>
        <v>0</v>
      </c>
      <c r="Y371" s="404"/>
      <c r="Z371" s="404"/>
      <c r="AA371" s="404"/>
      <c r="AB371" s="377">
        <f>VLOOKUP($B371,'1.วาง งบทดลอง 4 แถว'!$E$2519:$J$3357,3,0)</f>
        <v>0</v>
      </c>
      <c r="AC371" s="378">
        <f>VLOOKUP($B371,'1.วาง งบทดลอง 4 แถว'!$E$2519:$J$3357,4,0)</f>
        <v>0</v>
      </c>
      <c r="AD371" s="378">
        <f>VLOOKUP($B371,'1.วาง งบทดลอง 4 แถว'!$E$2519:$J$3357,5,0)</f>
        <v>0</v>
      </c>
      <c r="AE371" s="379">
        <f>VLOOKUP($B371,'1.วาง งบทดลอง 4 แถว'!$E$2519:$J$3357,6,0)</f>
        <v>0</v>
      </c>
      <c r="AF371" s="380">
        <f t="shared" si="43"/>
        <v>0</v>
      </c>
      <c r="AG371" s="403"/>
      <c r="AH371" s="404"/>
      <c r="AI371" s="404"/>
      <c r="AJ371" s="377">
        <f>VLOOKUP($B371,'1.วาง งบทดลอง 4 แถว'!$E$3358:$J$4196,3,0)</f>
        <v>0</v>
      </c>
      <c r="AK371" s="378">
        <f>VLOOKUP($B371,'1.วาง งบทดลอง 4 แถว'!$E$3358:$J$4196,4,0)</f>
        <v>0</v>
      </c>
      <c r="AL371" s="378">
        <f>VLOOKUP($B371,'1.วาง งบทดลอง 4 แถว'!$E$3358:$J$4196,5,0)</f>
        <v>0</v>
      </c>
      <c r="AM371" s="379">
        <f>VLOOKUP($B371,'1.วาง งบทดลอง 4 แถว'!$E$3358:$J$4196,6,0)</f>
        <v>0</v>
      </c>
      <c r="AN371" s="380">
        <f t="shared" si="44"/>
        <v>0</v>
      </c>
      <c r="AO371" s="404"/>
      <c r="AP371" s="404"/>
      <c r="AQ371" s="404"/>
      <c r="AR371" s="377">
        <f>VLOOKUP($B371,'1.วาง งบทดลอง 4 แถว'!$E$4197:$J$5035,3,0)</f>
        <v>0</v>
      </c>
      <c r="AS371" s="378">
        <f>VLOOKUP($B371,'1.วาง งบทดลอง 4 แถว'!$E$4197:$J$5035,4,0)</f>
        <v>0</v>
      </c>
      <c r="AT371" s="378">
        <f>VLOOKUP($B371,'1.วาง งบทดลอง 4 แถว'!$E$4197:$J$5035,5,0)</f>
        <v>0</v>
      </c>
      <c r="AU371" s="379">
        <f>VLOOKUP($B371,'1.วาง งบทดลอง 4 แถว'!$E$4197:$J$5035,6,0)</f>
        <v>0</v>
      </c>
      <c r="AV371" s="380">
        <f t="shared" si="45"/>
        <v>0</v>
      </c>
      <c r="AW371" s="403"/>
      <c r="AX371" s="404"/>
      <c r="AY371" s="404"/>
      <c r="AZ371" s="377">
        <f>VLOOKUP($B371,'1.วาง งบทดลอง 4 แถว'!$E$5036:$J$5874,3,0)</f>
        <v>0</v>
      </c>
      <c r="BA371" s="378">
        <f>VLOOKUP($B371,'1.วาง งบทดลอง 4 แถว'!$E$5036:$J$5874,4,0)</f>
        <v>0</v>
      </c>
      <c r="BB371" s="378">
        <f>VLOOKUP($B371,'1.วาง งบทดลอง 4 แถว'!$E$5036:$J$5874,5,0)</f>
        <v>0</v>
      </c>
      <c r="BC371" s="379">
        <f>VLOOKUP($B371,'1.วาง งบทดลอง 4 แถว'!$E$5036:$J$5874,6,0)</f>
        <v>0</v>
      </c>
      <c r="BD371" s="380">
        <f t="shared" si="46"/>
        <v>0</v>
      </c>
      <c r="BE371" s="403"/>
      <c r="BF371" s="404"/>
      <c r="BG371" s="404"/>
      <c r="BH371" s="377">
        <f>VLOOKUP($B371,'1.วาง งบทดลอง 4 แถว'!$E$5875:$J$6713,3,0)</f>
        <v>0</v>
      </c>
      <c r="BI371" s="378">
        <f>VLOOKUP($B371,'1.วาง งบทดลอง 4 แถว'!$E$5875:$J$6713,4,0)</f>
        <v>0</v>
      </c>
      <c r="BJ371" s="378">
        <f>VLOOKUP($B371,'1.วาง งบทดลอง 4 แถว'!$E$5875:$J$6713,5,0)</f>
        <v>0</v>
      </c>
      <c r="BK371" s="379">
        <f>VLOOKUP($B371,'1.วาง งบทดลอง 4 แถว'!$E$5875:$J$6713,6,0)</f>
        <v>0</v>
      </c>
      <c r="BL371" s="380">
        <f t="shared" si="47"/>
        <v>0</v>
      </c>
      <c r="BM371" s="404"/>
      <c r="BN371" s="404"/>
      <c r="BO371" s="405"/>
    </row>
    <row r="372" spans="1:67" ht="19.5" customHeight="1">
      <c r="A372" s="374">
        <v>369</v>
      </c>
      <c r="B372" s="375" t="s">
        <v>735</v>
      </c>
      <c r="C372" s="376" t="s">
        <v>2230</v>
      </c>
      <c r="D372" s="377">
        <f>VLOOKUP($B372,'1.วาง งบทดลอง 4 แถว'!$E$2:$J$840,3,0)</f>
        <v>0</v>
      </c>
      <c r="E372" s="378">
        <f>VLOOKUP($B372,'1.วาง งบทดลอง 4 แถว'!$E$2:$J$840,4,0)</f>
        <v>520</v>
      </c>
      <c r="F372" s="378">
        <f>VLOOKUP($B372,'1.วาง งบทดลอง 4 แถว'!$E$2:$J$840,5,0)</f>
        <v>0</v>
      </c>
      <c r="G372" s="379">
        <f>VLOOKUP($B372,'1.วาง งบทดลอง 4 แถว'!$E$2:$J$840,6,0)</f>
        <v>520</v>
      </c>
      <c r="H372" s="380">
        <f t="shared" si="40"/>
        <v>520</v>
      </c>
      <c r="I372" s="384"/>
      <c r="J372" s="385"/>
      <c r="K372" s="385"/>
      <c r="L372" s="377">
        <f>VLOOKUP($B372,'1.วาง งบทดลอง 4 แถว'!$E$841:$J$1679,3,0)</f>
        <v>0</v>
      </c>
      <c r="M372" s="378">
        <f>VLOOKUP($B372,'1.วาง งบทดลอง 4 แถว'!$E$841:$J$1679,4,0)</f>
        <v>0</v>
      </c>
      <c r="N372" s="378">
        <f>VLOOKUP($B372,'1.วาง งบทดลอง 4 แถว'!$E$841:$J$1679,5,0)</f>
        <v>0</v>
      </c>
      <c r="O372" s="379">
        <f>VLOOKUP($B372,'1.วาง งบทดลอง 4 แถว'!$E$841:$J$1679,6,0)</f>
        <v>0</v>
      </c>
      <c r="P372" s="380">
        <f t="shared" si="41"/>
        <v>0</v>
      </c>
      <c r="Q372" s="384"/>
      <c r="R372" s="385"/>
      <c r="S372" s="386"/>
      <c r="T372" s="377">
        <f>VLOOKUP($B372,'1.วาง งบทดลอง 4 แถว'!$E$1680:$J$2518,3,0)</f>
        <v>0</v>
      </c>
      <c r="U372" s="378">
        <f>VLOOKUP($B372,'1.วาง งบทดลอง 4 แถว'!$E$1680:$J$2518,4,0)</f>
        <v>0</v>
      </c>
      <c r="V372" s="378">
        <f>VLOOKUP($B372,'1.วาง งบทดลอง 4 แถว'!$E$1680:$J$2518,5,0)</f>
        <v>0</v>
      </c>
      <c r="W372" s="379">
        <f>VLOOKUP($B372,'1.วาง งบทดลอง 4 แถว'!$E$1680:$J$2518,6,0)</f>
        <v>0</v>
      </c>
      <c r="X372" s="380">
        <f t="shared" si="42"/>
        <v>0</v>
      </c>
      <c r="Y372" s="385"/>
      <c r="Z372" s="385"/>
      <c r="AA372" s="385"/>
      <c r="AB372" s="377">
        <f>VLOOKUP($B372,'1.วาง งบทดลอง 4 แถว'!$E$2519:$J$3357,3,0)</f>
        <v>0</v>
      </c>
      <c r="AC372" s="378">
        <f>VLOOKUP($B372,'1.วาง งบทดลอง 4 แถว'!$E$2519:$J$3357,4,0)</f>
        <v>0</v>
      </c>
      <c r="AD372" s="378">
        <f>VLOOKUP($B372,'1.วาง งบทดลอง 4 แถว'!$E$2519:$J$3357,5,0)</f>
        <v>0</v>
      </c>
      <c r="AE372" s="379">
        <f>VLOOKUP($B372,'1.วาง งบทดลอง 4 แถว'!$E$2519:$J$3357,6,0)</f>
        <v>1707</v>
      </c>
      <c r="AF372" s="380">
        <f t="shared" si="43"/>
        <v>1707</v>
      </c>
      <c r="AG372" s="384"/>
      <c r="AH372" s="385"/>
      <c r="AI372" s="385"/>
      <c r="AJ372" s="377">
        <f>VLOOKUP($B372,'1.วาง งบทดลอง 4 แถว'!$E$3358:$J$4196,3,0)</f>
        <v>2600</v>
      </c>
      <c r="AK372" s="378">
        <f>VLOOKUP($B372,'1.วาง งบทดลอง 4 แถว'!$E$3358:$J$4196,4,0)</f>
        <v>0</v>
      </c>
      <c r="AL372" s="378">
        <f>VLOOKUP($B372,'1.วาง งบทดลอง 4 แถว'!$E$3358:$J$4196,5,0)</f>
        <v>0</v>
      </c>
      <c r="AM372" s="379">
        <f>VLOOKUP($B372,'1.วาง งบทดลอง 4 แถว'!$E$3358:$J$4196,6,0)</f>
        <v>0</v>
      </c>
      <c r="AN372" s="380">
        <f t="shared" si="44"/>
        <v>0</v>
      </c>
      <c r="AO372" s="385"/>
      <c r="AP372" s="385"/>
      <c r="AQ372" s="385"/>
      <c r="AR372" s="377">
        <f>VLOOKUP($B372,'1.วาง งบทดลอง 4 แถว'!$E$4197:$J$5035,3,0)</f>
        <v>260</v>
      </c>
      <c r="AS372" s="378">
        <f>VLOOKUP($B372,'1.วาง งบทดลอง 4 แถว'!$E$4197:$J$5035,4,0)</f>
        <v>0</v>
      </c>
      <c r="AT372" s="378">
        <f>VLOOKUP($B372,'1.วาง งบทดลอง 4 แถว'!$E$4197:$J$5035,5,0)</f>
        <v>0</v>
      </c>
      <c r="AU372" s="379">
        <f>VLOOKUP($B372,'1.วาง งบทดลอง 4 แถว'!$E$4197:$J$5035,6,0)</f>
        <v>0</v>
      </c>
      <c r="AV372" s="380">
        <f t="shared" si="45"/>
        <v>0</v>
      </c>
      <c r="AW372" s="384"/>
      <c r="AX372" s="385"/>
      <c r="AY372" s="385"/>
      <c r="AZ372" s="377">
        <f>VLOOKUP($B372,'1.วาง งบทดลอง 4 แถว'!$E$5036:$J$5874,3,0)</f>
        <v>0</v>
      </c>
      <c r="BA372" s="378">
        <f>VLOOKUP($B372,'1.วาง งบทดลอง 4 แถว'!$E$5036:$J$5874,4,0)</f>
        <v>0</v>
      </c>
      <c r="BB372" s="378">
        <f>VLOOKUP($B372,'1.วาง งบทดลอง 4 แถว'!$E$5036:$J$5874,5,0)</f>
        <v>0</v>
      </c>
      <c r="BC372" s="379">
        <f>VLOOKUP($B372,'1.วาง งบทดลอง 4 แถว'!$E$5036:$J$5874,6,0)</f>
        <v>32355</v>
      </c>
      <c r="BD372" s="380">
        <f t="shared" si="46"/>
        <v>32355</v>
      </c>
      <c r="BE372" s="384"/>
      <c r="BF372" s="385"/>
      <c r="BG372" s="385"/>
      <c r="BH372" s="377">
        <f>VLOOKUP($B372,'1.วาง งบทดลอง 4 แถว'!$E$5875:$J$6713,3,0)</f>
        <v>2340</v>
      </c>
      <c r="BI372" s="378">
        <f>VLOOKUP($B372,'1.วาง งบทดลอง 4 แถว'!$E$5875:$J$6713,4,0)</f>
        <v>260</v>
      </c>
      <c r="BJ372" s="378">
        <f>VLOOKUP($B372,'1.วาง งบทดลอง 4 แถว'!$E$5875:$J$6713,5,0)</f>
        <v>0</v>
      </c>
      <c r="BK372" s="379">
        <f>VLOOKUP($B372,'1.วาง งบทดลอง 4 แถว'!$E$5875:$J$6713,6,0)</f>
        <v>260</v>
      </c>
      <c r="BL372" s="380">
        <f t="shared" si="47"/>
        <v>260</v>
      </c>
      <c r="BM372" s="385"/>
      <c r="BN372" s="385"/>
      <c r="BO372" s="386"/>
    </row>
    <row r="373" spans="1:67" ht="19.5" customHeight="1">
      <c r="A373" s="374">
        <v>370</v>
      </c>
      <c r="B373" s="375" t="s">
        <v>736</v>
      </c>
      <c r="C373" s="376" t="s">
        <v>2231</v>
      </c>
      <c r="D373" s="377">
        <f>VLOOKUP($B373,'1.วาง งบทดลอง 4 แถว'!$E$2:$J$840,3,0)</f>
        <v>0</v>
      </c>
      <c r="E373" s="378">
        <f>VLOOKUP($B373,'1.วาง งบทดลอง 4 แถว'!$E$2:$J$840,4,0)</f>
        <v>1400</v>
      </c>
      <c r="F373" s="378">
        <f>VLOOKUP($B373,'1.วาง งบทดลอง 4 แถว'!$E$2:$J$840,5,0)</f>
        <v>0</v>
      </c>
      <c r="G373" s="379">
        <f>VLOOKUP($B373,'1.วาง งบทดลอง 4 แถว'!$E$2:$J$840,6,0)</f>
        <v>1400</v>
      </c>
      <c r="H373" s="380">
        <f t="shared" si="40"/>
        <v>1400</v>
      </c>
      <c r="I373" s="384"/>
      <c r="J373" s="385"/>
      <c r="K373" s="385"/>
      <c r="L373" s="377">
        <f>VLOOKUP($B373,'1.วาง งบทดลอง 4 แถว'!$E$841:$J$1679,3,0)</f>
        <v>0</v>
      </c>
      <c r="M373" s="378">
        <f>VLOOKUP($B373,'1.วาง งบทดลอง 4 แถว'!$E$841:$J$1679,4,0)</f>
        <v>0</v>
      </c>
      <c r="N373" s="378">
        <f>VLOOKUP($B373,'1.วาง งบทดลอง 4 แถว'!$E$841:$J$1679,5,0)</f>
        <v>0</v>
      </c>
      <c r="O373" s="379">
        <f>VLOOKUP($B373,'1.วาง งบทดลอง 4 แถว'!$E$841:$J$1679,6,0)</f>
        <v>0</v>
      </c>
      <c r="P373" s="380">
        <f t="shared" si="41"/>
        <v>0</v>
      </c>
      <c r="Q373" s="384"/>
      <c r="R373" s="385"/>
      <c r="S373" s="386"/>
      <c r="T373" s="377">
        <f>VLOOKUP($B373,'1.วาง งบทดลอง 4 แถว'!$E$1680:$J$2518,3,0)</f>
        <v>0</v>
      </c>
      <c r="U373" s="378">
        <f>VLOOKUP($B373,'1.วาง งบทดลอง 4 แถว'!$E$1680:$J$2518,4,0)</f>
        <v>0</v>
      </c>
      <c r="V373" s="378">
        <f>VLOOKUP($B373,'1.วาง งบทดลอง 4 แถว'!$E$1680:$J$2518,5,0)</f>
        <v>0</v>
      </c>
      <c r="W373" s="379">
        <f>VLOOKUP($B373,'1.วาง งบทดลอง 4 แถว'!$E$1680:$J$2518,6,0)</f>
        <v>0</v>
      </c>
      <c r="X373" s="380">
        <f t="shared" si="42"/>
        <v>0</v>
      </c>
      <c r="Y373" s="385"/>
      <c r="Z373" s="385"/>
      <c r="AA373" s="385"/>
      <c r="AB373" s="377">
        <f>VLOOKUP($B373,'1.วาง งบทดลอง 4 แถว'!$E$2519:$J$3357,3,0)</f>
        <v>0</v>
      </c>
      <c r="AC373" s="378">
        <f>VLOOKUP($B373,'1.วาง งบทดลอง 4 แถว'!$E$2519:$J$3357,4,0)</f>
        <v>0</v>
      </c>
      <c r="AD373" s="378">
        <f>VLOOKUP($B373,'1.วาง งบทดลอง 4 แถว'!$E$2519:$J$3357,5,0)</f>
        <v>0</v>
      </c>
      <c r="AE373" s="379">
        <f>VLOOKUP($B373,'1.วาง งบทดลอง 4 แถว'!$E$2519:$J$3357,6,0)</f>
        <v>39248</v>
      </c>
      <c r="AF373" s="380">
        <f t="shared" si="43"/>
        <v>39248</v>
      </c>
      <c r="AG373" s="384"/>
      <c r="AH373" s="385"/>
      <c r="AI373" s="385"/>
      <c r="AJ373" s="377">
        <f>VLOOKUP($B373,'1.วาง งบทดลอง 4 แถว'!$E$3358:$J$4196,3,0)</f>
        <v>7000</v>
      </c>
      <c r="AK373" s="378">
        <f>VLOOKUP($B373,'1.วาง งบทดลอง 4 แถว'!$E$3358:$J$4196,4,0)</f>
        <v>0</v>
      </c>
      <c r="AL373" s="378">
        <f>VLOOKUP($B373,'1.วาง งบทดลอง 4 แถว'!$E$3358:$J$4196,5,0)</f>
        <v>0</v>
      </c>
      <c r="AM373" s="379">
        <f>VLOOKUP($B373,'1.วาง งบทดลอง 4 แถว'!$E$3358:$J$4196,6,0)</f>
        <v>0</v>
      </c>
      <c r="AN373" s="380">
        <f t="shared" si="44"/>
        <v>0</v>
      </c>
      <c r="AO373" s="385"/>
      <c r="AP373" s="385"/>
      <c r="AQ373" s="385"/>
      <c r="AR373" s="377">
        <f>VLOOKUP($B373,'1.วาง งบทดลอง 4 แถว'!$E$4197:$J$5035,3,0)</f>
        <v>700</v>
      </c>
      <c r="AS373" s="378">
        <f>VLOOKUP($B373,'1.วาง งบทดลอง 4 แถว'!$E$4197:$J$5035,4,0)</f>
        <v>0</v>
      </c>
      <c r="AT373" s="378">
        <f>VLOOKUP($B373,'1.วาง งบทดลอง 4 แถว'!$E$4197:$J$5035,5,0)</f>
        <v>0</v>
      </c>
      <c r="AU373" s="379">
        <f>VLOOKUP($B373,'1.วาง งบทดลอง 4 แถว'!$E$4197:$J$5035,6,0)</f>
        <v>0</v>
      </c>
      <c r="AV373" s="380">
        <f t="shared" si="45"/>
        <v>0</v>
      </c>
      <c r="AW373" s="384"/>
      <c r="AX373" s="385"/>
      <c r="AY373" s="385"/>
      <c r="AZ373" s="377">
        <f>VLOOKUP($B373,'1.วาง งบทดลอง 4 แถว'!$E$5036:$J$5874,3,0)</f>
        <v>0</v>
      </c>
      <c r="BA373" s="378">
        <f>VLOOKUP($B373,'1.วาง งบทดลอง 4 แถว'!$E$5036:$J$5874,4,0)</f>
        <v>0</v>
      </c>
      <c r="BB373" s="378">
        <f>VLOOKUP($B373,'1.วาง งบทดลอง 4 แถว'!$E$5036:$J$5874,5,0)</f>
        <v>0</v>
      </c>
      <c r="BC373" s="379">
        <f>VLOOKUP($B373,'1.วาง งบทดลอง 4 แถว'!$E$5036:$J$5874,6,0)</f>
        <v>0</v>
      </c>
      <c r="BD373" s="380">
        <f t="shared" si="46"/>
        <v>0</v>
      </c>
      <c r="BE373" s="384"/>
      <c r="BF373" s="385"/>
      <c r="BG373" s="385"/>
      <c r="BH373" s="377">
        <f>VLOOKUP($B373,'1.วาง งบทดลอง 4 แถว'!$E$5875:$J$6713,3,0)</f>
        <v>6300</v>
      </c>
      <c r="BI373" s="378">
        <f>VLOOKUP($B373,'1.วาง งบทดลอง 4 แถว'!$E$5875:$J$6713,4,0)</f>
        <v>700</v>
      </c>
      <c r="BJ373" s="378">
        <f>VLOOKUP($B373,'1.วาง งบทดลอง 4 แถว'!$E$5875:$J$6713,5,0)</f>
        <v>0</v>
      </c>
      <c r="BK373" s="379">
        <f>VLOOKUP($B373,'1.วาง งบทดลอง 4 แถว'!$E$5875:$J$6713,6,0)</f>
        <v>700</v>
      </c>
      <c r="BL373" s="380">
        <f t="shared" si="47"/>
        <v>700</v>
      </c>
      <c r="BM373" s="385"/>
      <c r="BN373" s="385"/>
      <c r="BO373" s="386"/>
    </row>
    <row r="374" spans="1:67" ht="19.5" customHeight="1">
      <c r="A374" s="374">
        <v>371</v>
      </c>
      <c r="B374" s="375" t="s">
        <v>737</v>
      </c>
      <c r="C374" s="376" t="s">
        <v>2232</v>
      </c>
      <c r="D374" s="377">
        <f>VLOOKUP($B374,'1.วาง งบทดลอง 4 แถว'!$E$2:$J$840,3,0)</f>
        <v>0</v>
      </c>
      <c r="E374" s="378">
        <f>VLOOKUP($B374,'1.วาง งบทดลอง 4 แถว'!$E$2:$J$840,4,0)</f>
        <v>824</v>
      </c>
      <c r="F374" s="378">
        <f>VLOOKUP($B374,'1.วาง งบทดลอง 4 แถว'!$E$2:$J$840,5,0)</f>
        <v>0</v>
      </c>
      <c r="G374" s="379">
        <f>VLOOKUP($B374,'1.วาง งบทดลอง 4 แถว'!$E$2:$J$840,6,0)</f>
        <v>824</v>
      </c>
      <c r="H374" s="380">
        <f t="shared" si="40"/>
        <v>824</v>
      </c>
      <c r="I374" s="384"/>
      <c r="J374" s="385"/>
      <c r="K374" s="385"/>
      <c r="L374" s="377">
        <f>VLOOKUP($B374,'1.วาง งบทดลอง 4 แถว'!$E$841:$J$1679,3,0)</f>
        <v>0</v>
      </c>
      <c r="M374" s="378">
        <f>VLOOKUP($B374,'1.วาง งบทดลอง 4 แถว'!$E$841:$J$1679,4,0)</f>
        <v>0</v>
      </c>
      <c r="N374" s="378">
        <f>VLOOKUP($B374,'1.วาง งบทดลอง 4 แถว'!$E$841:$J$1679,5,0)</f>
        <v>0</v>
      </c>
      <c r="O374" s="379">
        <f>VLOOKUP($B374,'1.วาง งบทดลอง 4 แถว'!$E$841:$J$1679,6,0)</f>
        <v>0</v>
      </c>
      <c r="P374" s="380">
        <f t="shared" si="41"/>
        <v>0</v>
      </c>
      <c r="Q374" s="384"/>
      <c r="R374" s="385"/>
      <c r="S374" s="386"/>
      <c r="T374" s="377">
        <f>VLOOKUP($B374,'1.วาง งบทดลอง 4 แถว'!$E$1680:$J$2518,3,0)</f>
        <v>0</v>
      </c>
      <c r="U374" s="378">
        <f>VLOOKUP($B374,'1.วาง งบทดลอง 4 แถว'!$E$1680:$J$2518,4,0)</f>
        <v>0</v>
      </c>
      <c r="V374" s="378">
        <f>VLOOKUP($B374,'1.วาง งบทดลอง 4 แถว'!$E$1680:$J$2518,5,0)</f>
        <v>0</v>
      </c>
      <c r="W374" s="379">
        <f>VLOOKUP($B374,'1.วาง งบทดลอง 4 แถว'!$E$1680:$J$2518,6,0)</f>
        <v>0</v>
      </c>
      <c r="X374" s="380">
        <f t="shared" si="42"/>
        <v>0</v>
      </c>
      <c r="Y374" s="385"/>
      <c r="Z374" s="385"/>
      <c r="AA374" s="385"/>
      <c r="AB374" s="377">
        <f>VLOOKUP($B374,'1.วาง งบทดลอง 4 แถว'!$E$2519:$J$3357,3,0)</f>
        <v>0</v>
      </c>
      <c r="AC374" s="378">
        <f>VLOOKUP($B374,'1.วาง งบทดลอง 4 แถว'!$E$2519:$J$3357,4,0)</f>
        <v>0</v>
      </c>
      <c r="AD374" s="378">
        <f>VLOOKUP($B374,'1.วาง งบทดลอง 4 แถว'!$E$2519:$J$3357,5,0)</f>
        <v>0</v>
      </c>
      <c r="AE374" s="379">
        <f>VLOOKUP($B374,'1.วาง งบทดลอง 4 แถว'!$E$2519:$J$3357,6,0)</f>
        <v>3033</v>
      </c>
      <c r="AF374" s="380">
        <f t="shared" si="43"/>
        <v>3033</v>
      </c>
      <c r="AG374" s="384"/>
      <c r="AH374" s="385"/>
      <c r="AI374" s="385"/>
      <c r="AJ374" s="377">
        <f>VLOOKUP($B374,'1.วาง งบทดลอง 4 แถว'!$E$3358:$J$4196,3,0)</f>
        <v>4120</v>
      </c>
      <c r="AK374" s="378">
        <f>VLOOKUP($B374,'1.วาง งบทดลอง 4 แถว'!$E$3358:$J$4196,4,0)</f>
        <v>0</v>
      </c>
      <c r="AL374" s="378">
        <f>VLOOKUP($B374,'1.วาง งบทดลอง 4 แถว'!$E$3358:$J$4196,5,0)</f>
        <v>0</v>
      </c>
      <c r="AM374" s="379">
        <f>VLOOKUP($B374,'1.วาง งบทดลอง 4 แถว'!$E$3358:$J$4196,6,0)</f>
        <v>0</v>
      </c>
      <c r="AN374" s="380">
        <f t="shared" si="44"/>
        <v>0</v>
      </c>
      <c r="AO374" s="385"/>
      <c r="AP374" s="385"/>
      <c r="AQ374" s="385"/>
      <c r="AR374" s="377">
        <f>VLOOKUP($B374,'1.วาง งบทดลอง 4 แถว'!$E$4197:$J$5035,3,0)</f>
        <v>412</v>
      </c>
      <c r="AS374" s="378">
        <f>VLOOKUP($B374,'1.วาง งบทดลอง 4 แถว'!$E$4197:$J$5035,4,0)</f>
        <v>0</v>
      </c>
      <c r="AT374" s="378">
        <f>VLOOKUP($B374,'1.วาง งบทดลอง 4 แถว'!$E$4197:$J$5035,5,0)</f>
        <v>0</v>
      </c>
      <c r="AU374" s="379">
        <f>VLOOKUP($B374,'1.วาง งบทดลอง 4 แถว'!$E$4197:$J$5035,6,0)</f>
        <v>0</v>
      </c>
      <c r="AV374" s="380">
        <f t="shared" si="45"/>
        <v>0</v>
      </c>
      <c r="AW374" s="384"/>
      <c r="AX374" s="385"/>
      <c r="AY374" s="385"/>
      <c r="AZ374" s="377">
        <f>VLOOKUP($B374,'1.วาง งบทดลอง 4 แถว'!$E$5036:$J$5874,3,0)</f>
        <v>0</v>
      </c>
      <c r="BA374" s="378">
        <f>VLOOKUP($B374,'1.วาง งบทดลอง 4 แถว'!$E$5036:$J$5874,4,0)</f>
        <v>0</v>
      </c>
      <c r="BB374" s="378">
        <f>VLOOKUP($B374,'1.วาง งบทดลอง 4 แถว'!$E$5036:$J$5874,5,0)</f>
        <v>0</v>
      </c>
      <c r="BC374" s="379">
        <f>VLOOKUP($B374,'1.วาง งบทดลอง 4 แถว'!$E$5036:$J$5874,6,0)</f>
        <v>53975</v>
      </c>
      <c r="BD374" s="380">
        <f t="shared" si="46"/>
        <v>53975</v>
      </c>
      <c r="BE374" s="384"/>
      <c r="BF374" s="385"/>
      <c r="BG374" s="385"/>
      <c r="BH374" s="377">
        <f>VLOOKUP($B374,'1.วาง งบทดลอง 4 แถว'!$E$5875:$J$6713,3,0)</f>
        <v>3708</v>
      </c>
      <c r="BI374" s="378">
        <f>VLOOKUP($B374,'1.วาง งบทดลอง 4 แถว'!$E$5875:$J$6713,4,0)</f>
        <v>412</v>
      </c>
      <c r="BJ374" s="378">
        <f>VLOOKUP($B374,'1.วาง งบทดลอง 4 แถว'!$E$5875:$J$6713,5,0)</f>
        <v>0</v>
      </c>
      <c r="BK374" s="379">
        <f>VLOOKUP($B374,'1.วาง งบทดลอง 4 แถว'!$E$5875:$J$6713,6,0)</f>
        <v>412</v>
      </c>
      <c r="BL374" s="380">
        <f t="shared" si="47"/>
        <v>412</v>
      </c>
      <c r="BM374" s="385"/>
      <c r="BN374" s="385"/>
      <c r="BO374" s="386"/>
    </row>
    <row r="375" spans="1:67" ht="19.5" customHeight="1">
      <c r="A375" s="374">
        <v>372</v>
      </c>
      <c r="B375" s="375" t="s">
        <v>738</v>
      </c>
      <c r="C375" s="376" t="s">
        <v>164</v>
      </c>
      <c r="D375" s="377">
        <f>VLOOKUP($B375,'1.วาง งบทดลอง 4 แถว'!$E$2:$J$840,3,0)</f>
        <v>0</v>
      </c>
      <c r="E375" s="378">
        <f>VLOOKUP($B375,'1.วาง งบทดลอง 4 แถว'!$E$2:$J$840,4,0)</f>
        <v>0</v>
      </c>
      <c r="F375" s="378">
        <f>VLOOKUP($B375,'1.วาง งบทดลอง 4 แถว'!$E$2:$J$840,5,0)</f>
        <v>0</v>
      </c>
      <c r="G375" s="379">
        <f>VLOOKUP($B375,'1.วาง งบทดลอง 4 แถว'!$E$2:$J$840,6,0)</f>
        <v>0</v>
      </c>
      <c r="H375" s="380">
        <f t="shared" si="40"/>
        <v>0</v>
      </c>
      <c r="I375" s="384"/>
      <c r="J375" s="385"/>
      <c r="K375" s="385"/>
      <c r="L375" s="377">
        <f>VLOOKUP($B375,'1.วาง งบทดลอง 4 แถว'!$E$841:$J$1679,3,0)</f>
        <v>0</v>
      </c>
      <c r="M375" s="378">
        <f>VLOOKUP($B375,'1.วาง งบทดลอง 4 แถว'!$E$841:$J$1679,4,0)</f>
        <v>0</v>
      </c>
      <c r="N375" s="378">
        <f>VLOOKUP($B375,'1.วาง งบทดลอง 4 แถว'!$E$841:$J$1679,5,0)</f>
        <v>0</v>
      </c>
      <c r="O375" s="379">
        <f>VLOOKUP($B375,'1.วาง งบทดลอง 4 แถว'!$E$841:$J$1679,6,0)</f>
        <v>0</v>
      </c>
      <c r="P375" s="380">
        <f t="shared" si="41"/>
        <v>0</v>
      </c>
      <c r="Q375" s="384"/>
      <c r="R375" s="385"/>
      <c r="S375" s="386"/>
      <c r="T375" s="377">
        <f>VLOOKUP($B375,'1.วาง งบทดลอง 4 แถว'!$E$1680:$J$2518,3,0)</f>
        <v>0</v>
      </c>
      <c r="U375" s="378">
        <f>VLOOKUP($B375,'1.วาง งบทดลอง 4 แถว'!$E$1680:$J$2518,4,0)</f>
        <v>0</v>
      </c>
      <c r="V375" s="378">
        <f>VLOOKUP($B375,'1.วาง งบทดลอง 4 แถว'!$E$1680:$J$2518,5,0)</f>
        <v>0</v>
      </c>
      <c r="W375" s="379">
        <f>VLOOKUP($B375,'1.วาง งบทดลอง 4 แถว'!$E$1680:$J$2518,6,0)</f>
        <v>0</v>
      </c>
      <c r="X375" s="380">
        <f t="shared" si="42"/>
        <v>0</v>
      </c>
      <c r="Y375" s="385"/>
      <c r="Z375" s="385"/>
      <c r="AA375" s="385"/>
      <c r="AB375" s="377">
        <f>VLOOKUP($B375,'1.วาง งบทดลอง 4 แถว'!$E$2519:$J$3357,3,0)</f>
        <v>0</v>
      </c>
      <c r="AC375" s="378">
        <f>VLOOKUP($B375,'1.วาง งบทดลอง 4 แถว'!$E$2519:$J$3357,4,0)</f>
        <v>0</v>
      </c>
      <c r="AD375" s="378">
        <f>VLOOKUP($B375,'1.วาง งบทดลอง 4 แถว'!$E$2519:$J$3357,5,0)</f>
        <v>0</v>
      </c>
      <c r="AE375" s="379">
        <f>VLOOKUP($B375,'1.วาง งบทดลอง 4 แถว'!$E$2519:$J$3357,6,0)</f>
        <v>0</v>
      </c>
      <c r="AF375" s="380">
        <f t="shared" si="43"/>
        <v>0</v>
      </c>
      <c r="AG375" s="384"/>
      <c r="AH375" s="385"/>
      <c r="AI375" s="385"/>
      <c r="AJ375" s="377">
        <f>VLOOKUP($B375,'1.วาง งบทดลอง 4 แถว'!$E$3358:$J$4196,3,0)</f>
        <v>0</v>
      </c>
      <c r="AK375" s="378">
        <f>VLOOKUP($B375,'1.วาง งบทดลอง 4 แถว'!$E$3358:$J$4196,4,0)</f>
        <v>0</v>
      </c>
      <c r="AL375" s="378">
        <f>VLOOKUP($B375,'1.วาง งบทดลอง 4 แถว'!$E$3358:$J$4196,5,0)</f>
        <v>0</v>
      </c>
      <c r="AM375" s="379">
        <f>VLOOKUP($B375,'1.วาง งบทดลอง 4 แถว'!$E$3358:$J$4196,6,0)</f>
        <v>0</v>
      </c>
      <c r="AN375" s="380">
        <f t="shared" si="44"/>
        <v>0</v>
      </c>
      <c r="AO375" s="385"/>
      <c r="AP375" s="385"/>
      <c r="AQ375" s="385"/>
      <c r="AR375" s="377">
        <f>VLOOKUP($B375,'1.วาง งบทดลอง 4 แถว'!$E$4197:$J$5035,3,0)</f>
        <v>0</v>
      </c>
      <c r="AS375" s="378">
        <f>VLOOKUP($B375,'1.วาง งบทดลอง 4 แถว'!$E$4197:$J$5035,4,0)</f>
        <v>0</v>
      </c>
      <c r="AT375" s="378">
        <f>VLOOKUP($B375,'1.วาง งบทดลอง 4 แถว'!$E$4197:$J$5035,5,0)</f>
        <v>0</v>
      </c>
      <c r="AU375" s="379">
        <f>VLOOKUP($B375,'1.วาง งบทดลอง 4 แถว'!$E$4197:$J$5035,6,0)</f>
        <v>0</v>
      </c>
      <c r="AV375" s="380">
        <f t="shared" si="45"/>
        <v>0</v>
      </c>
      <c r="AW375" s="384"/>
      <c r="AX375" s="385"/>
      <c r="AY375" s="385"/>
      <c r="AZ375" s="377">
        <f>VLOOKUP($B375,'1.วาง งบทดลอง 4 แถว'!$E$5036:$J$5874,3,0)</f>
        <v>0</v>
      </c>
      <c r="BA375" s="378">
        <f>VLOOKUP($B375,'1.วาง งบทดลอง 4 แถว'!$E$5036:$J$5874,4,0)</f>
        <v>0</v>
      </c>
      <c r="BB375" s="378">
        <f>VLOOKUP($B375,'1.วาง งบทดลอง 4 แถว'!$E$5036:$J$5874,5,0)</f>
        <v>0</v>
      </c>
      <c r="BC375" s="379">
        <f>VLOOKUP($B375,'1.วาง งบทดลอง 4 แถว'!$E$5036:$J$5874,6,0)</f>
        <v>0</v>
      </c>
      <c r="BD375" s="380">
        <f t="shared" si="46"/>
        <v>0</v>
      </c>
      <c r="BE375" s="384"/>
      <c r="BF375" s="385"/>
      <c r="BG375" s="385"/>
      <c r="BH375" s="377">
        <f>VLOOKUP($B375,'1.วาง งบทดลอง 4 แถว'!$E$5875:$J$6713,3,0)</f>
        <v>0</v>
      </c>
      <c r="BI375" s="378">
        <f>VLOOKUP($B375,'1.วาง งบทดลอง 4 แถว'!$E$5875:$J$6713,4,0)</f>
        <v>0</v>
      </c>
      <c r="BJ375" s="378">
        <f>VLOOKUP($B375,'1.วาง งบทดลอง 4 แถว'!$E$5875:$J$6713,5,0)</f>
        <v>0</v>
      </c>
      <c r="BK375" s="379">
        <f>VLOOKUP($B375,'1.วาง งบทดลอง 4 แถว'!$E$5875:$J$6713,6,0)</f>
        <v>0</v>
      </c>
      <c r="BL375" s="380">
        <f t="shared" si="47"/>
        <v>0</v>
      </c>
      <c r="BM375" s="385"/>
      <c r="BN375" s="385"/>
      <c r="BO375" s="386"/>
    </row>
    <row r="376" spans="1:67" ht="19.5" customHeight="1">
      <c r="A376" s="374">
        <v>373</v>
      </c>
      <c r="B376" s="375" t="s">
        <v>739</v>
      </c>
      <c r="C376" s="376" t="s">
        <v>165</v>
      </c>
      <c r="D376" s="377">
        <f>VLOOKUP($B376,'1.วาง งบทดลอง 4 แถว'!$E$2:$J$840,3,0)</f>
        <v>0</v>
      </c>
      <c r="E376" s="378">
        <f>VLOOKUP($B376,'1.วาง งบทดลอง 4 แถว'!$E$2:$J$840,4,0)</f>
        <v>0</v>
      </c>
      <c r="F376" s="378">
        <f>VLOOKUP($B376,'1.วาง งบทดลอง 4 แถว'!$E$2:$J$840,5,0)</f>
        <v>0</v>
      </c>
      <c r="G376" s="379">
        <f>VLOOKUP($B376,'1.วาง งบทดลอง 4 แถว'!$E$2:$J$840,6,0)</f>
        <v>0</v>
      </c>
      <c r="H376" s="380">
        <f t="shared" si="40"/>
        <v>0</v>
      </c>
      <c r="I376" s="384"/>
      <c r="J376" s="385"/>
      <c r="K376" s="385"/>
      <c r="L376" s="377">
        <f>VLOOKUP($B376,'1.วาง งบทดลอง 4 แถว'!$E$841:$J$1679,3,0)</f>
        <v>0</v>
      </c>
      <c r="M376" s="378">
        <f>VLOOKUP($B376,'1.วาง งบทดลอง 4 แถว'!$E$841:$J$1679,4,0)</f>
        <v>0</v>
      </c>
      <c r="N376" s="378">
        <f>VLOOKUP($B376,'1.วาง งบทดลอง 4 แถว'!$E$841:$J$1679,5,0)</f>
        <v>0</v>
      </c>
      <c r="O376" s="379">
        <f>VLOOKUP($B376,'1.วาง งบทดลอง 4 แถว'!$E$841:$J$1679,6,0)</f>
        <v>0</v>
      </c>
      <c r="P376" s="380">
        <f t="shared" si="41"/>
        <v>0</v>
      </c>
      <c r="Q376" s="384"/>
      <c r="R376" s="385"/>
      <c r="S376" s="386"/>
      <c r="T376" s="377">
        <f>VLOOKUP($B376,'1.วาง งบทดลอง 4 แถว'!$E$1680:$J$2518,3,0)</f>
        <v>0</v>
      </c>
      <c r="U376" s="378">
        <f>VLOOKUP($B376,'1.วาง งบทดลอง 4 แถว'!$E$1680:$J$2518,4,0)</f>
        <v>0</v>
      </c>
      <c r="V376" s="378">
        <f>VLOOKUP($B376,'1.วาง งบทดลอง 4 แถว'!$E$1680:$J$2518,5,0)</f>
        <v>0</v>
      </c>
      <c r="W376" s="379">
        <f>VLOOKUP($B376,'1.วาง งบทดลอง 4 แถว'!$E$1680:$J$2518,6,0)</f>
        <v>0</v>
      </c>
      <c r="X376" s="380">
        <f t="shared" si="42"/>
        <v>0</v>
      </c>
      <c r="Y376" s="385"/>
      <c r="Z376" s="385"/>
      <c r="AA376" s="385"/>
      <c r="AB376" s="377">
        <f>VLOOKUP($B376,'1.วาง งบทดลอง 4 แถว'!$E$2519:$J$3357,3,0)</f>
        <v>0</v>
      </c>
      <c r="AC376" s="378">
        <f>VLOOKUP($B376,'1.วาง งบทดลอง 4 แถว'!$E$2519:$J$3357,4,0)</f>
        <v>0</v>
      </c>
      <c r="AD376" s="378">
        <f>VLOOKUP($B376,'1.วาง งบทดลอง 4 แถว'!$E$2519:$J$3357,5,0)</f>
        <v>0</v>
      </c>
      <c r="AE376" s="379">
        <f>VLOOKUP($B376,'1.วาง งบทดลอง 4 แถว'!$E$2519:$J$3357,6,0)</f>
        <v>0</v>
      </c>
      <c r="AF376" s="380">
        <f t="shared" si="43"/>
        <v>0</v>
      </c>
      <c r="AG376" s="384"/>
      <c r="AH376" s="385"/>
      <c r="AI376" s="385"/>
      <c r="AJ376" s="377">
        <f>VLOOKUP($B376,'1.วาง งบทดลอง 4 แถว'!$E$3358:$J$4196,3,0)</f>
        <v>0</v>
      </c>
      <c r="AK376" s="378">
        <f>VLOOKUP($B376,'1.วาง งบทดลอง 4 แถว'!$E$3358:$J$4196,4,0)</f>
        <v>0</v>
      </c>
      <c r="AL376" s="378">
        <f>VLOOKUP($B376,'1.วาง งบทดลอง 4 แถว'!$E$3358:$J$4196,5,0)</f>
        <v>0</v>
      </c>
      <c r="AM376" s="379">
        <f>VLOOKUP($B376,'1.วาง งบทดลอง 4 แถว'!$E$3358:$J$4196,6,0)</f>
        <v>0</v>
      </c>
      <c r="AN376" s="380">
        <f t="shared" si="44"/>
        <v>0</v>
      </c>
      <c r="AO376" s="385"/>
      <c r="AP376" s="385"/>
      <c r="AQ376" s="385"/>
      <c r="AR376" s="377">
        <f>VLOOKUP($B376,'1.วาง งบทดลอง 4 แถว'!$E$4197:$J$5035,3,0)</f>
        <v>0</v>
      </c>
      <c r="AS376" s="378">
        <f>VLOOKUP($B376,'1.วาง งบทดลอง 4 แถว'!$E$4197:$J$5035,4,0)</f>
        <v>0</v>
      </c>
      <c r="AT376" s="378">
        <f>VLOOKUP($B376,'1.วาง งบทดลอง 4 แถว'!$E$4197:$J$5035,5,0)</f>
        <v>0</v>
      </c>
      <c r="AU376" s="379">
        <f>VLOOKUP($B376,'1.วาง งบทดลอง 4 แถว'!$E$4197:$J$5035,6,0)</f>
        <v>0</v>
      </c>
      <c r="AV376" s="380">
        <f t="shared" si="45"/>
        <v>0</v>
      </c>
      <c r="AW376" s="384"/>
      <c r="AX376" s="385"/>
      <c r="AY376" s="385"/>
      <c r="AZ376" s="377">
        <f>VLOOKUP($B376,'1.วาง งบทดลอง 4 แถว'!$E$5036:$J$5874,3,0)</f>
        <v>0</v>
      </c>
      <c r="BA376" s="378">
        <f>VLOOKUP($B376,'1.วาง งบทดลอง 4 แถว'!$E$5036:$J$5874,4,0)</f>
        <v>0</v>
      </c>
      <c r="BB376" s="378">
        <f>VLOOKUP($B376,'1.วาง งบทดลอง 4 แถว'!$E$5036:$J$5874,5,0)</f>
        <v>0</v>
      </c>
      <c r="BC376" s="379">
        <f>VLOOKUP($B376,'1.วาง งบทดลอง 4 แถว'!$E$5036:$J$5874,6,0)</f>
        <v>0</v>
      </c>
      <c r="BD376" s="380">
        <f t="shared" si="46"/>
        <v>0</v>
      </c>
      <c r="BE376" s="384"/>
      <c r="BF376" s="385"/>
      <c r="BG376" s="385"/>
      <c r="BH376" s="377">
        <f>VLOOKUP($B376,'1.วาง งบทดลอง 4 แถว'!$E$5875:$J$6713,3,0)</f>
        <v>0</v>
      </c>
      <c r="BI376" s="378">
        <f>VLOOKUP($B376,'1.วาง งบทดลอง 4 แถว'!$E$5875:$J$6713,4,0)</f>
        <v>0</v>
      </c>
      <c r="BJ376" s="378">
        <f>VLOOKUP($B376,'1.วาง งบทดลอง 4 แถว'!$E$5875:$J$6713,5,0)</f>
        <v>0</v>
      </c>
      <c r="BK376" s="379">
        <f>VLOOKUP($B376,'1.วาง งบทดลอง 4 แถว'!$E$5875:$J$6713,6,0)</f>
        <v>0</v>
      </c>
      <c r="BL376" s="380">
        <f t="shared" si="47"/>
        <v>0</v>
      </c>
      <c r="BM376" s="385"/>
      <c r="BN376" s="385"/>
      <c r="BO376" s="386"/>
    </row>
    <row r="377" spans="1:67" ht="19.5" customHeight="1">
      <c r="A377" s="374">
        <v>374</v>
      </c>
      <c r="B377" s="375" t="s">
        <v>740</v>
      </c>
      <c r="C377" s="376" t="s">
        <v>166</v>
      </c>
      <c r="D377" s="377">
        <f>VLOOKUP($B377,'1.วาง งบทดลอง 4 แถว'!$E$2:$J$840,3,0)</f>
        <v>0</v>
      </c>
      <c r="E377" s="378">
        <f>VLOOKUP($B377,'1.วาง งบทดลอง 4 แถว'!$E$2:$J$840,4,0)</f>
        <v>0</v>
      </c>
      <c r="F377" s="378">
        <f>VLOOKUP($B377,'1.วาง งบทดลอง 4 แถว'!$E$2:$J$840,5,0)</f>
        <v>0</v>
      </c>
      <c r="G377" s="379">
        <f>VLOOKUP($B377,'1.วาง งบทดลอง 4 แถว'!$E$2:$J$840,6,0)</f>
        <v>0</v>
      </c>
      <c r="H377" s="380">
        <f t="shared" si="40"/>
        <v>0</v>
      </c>
      <c r="I377" s="384"/>
      <c r="J377" s="385"/>
      <c r="K377" s="385"/>
      <c r="L377" s="377">
        <f>VLOOKUP($B377,'1.วาง งบทดลอง 4 แถว'!$E$841:$J$1679,3,0)</f>
        <v>0</v>
      </c>
      <c r="M377" s="378">
        <f>VLOOKUP($B377,'1.วาง งบทดลอง 4 แถว'!$E$841:$J$1679,4,0)</f>
        <v>0</v>
      </c>
      <c r="N377" s="378">
        <f>VLOOKUP($B377,'1.วาง งบทดลอง 4 แถว'!$E$841:$J$1679,5,0)</f>
        <v>0</v>
      </c>
      <c r="O377" s="379">
        <f>VLOOKUP($B377,'1.วาง งบทดลอง 4 แถว'!$E$841:$J$1679,6,0)</f>
        <v>0</v>
      </c>
      <c r="P377" s="380">
        <f t="shared" si="41"/>
        <v>0</v>
      </c>
      <c r="Q377" s="384"/>
      <c r="R377" s="385"/>
      <c r="S377" s="386"/>
      <c r="T377" s="377">
        <f>VLOOKUP($B377,'1.วาง งบทดลอง 4 แถว'!$E$1680:$J$2518,3,0)</f>
        <v>0</v>
      </c>
      <c r="U377" s="378">
        <f>VLOOKUP($B377,'1.วาง งบทดลอง 4 แถว'!$E$1680:$J$2518,4,0)</f>
        <v>0</v>
      </c>
      <c r="V377" s="378">
        <f>VLOOKUP($B377,'1.วาง งบทดลอง 4 แถว'!$E$1680:$J$2518,5,0)</f>
        <v>0</v>
      </c>
      <c r="W377" s="379">
        <f>VLOOKUP($B377,'1.วาง งบทดลอง 4 แถว'!$E$1680:$J$2518,6,0)</f>
        <v>0</v>
      </c>
      <c r="X377" s="380">
        <f t="shared" si="42"/>
        <v>0</v>
      </c>
      <c r="Y377" s="385"/>
      <c r="Z377" s="385"/>
      <c r="AA377" s="385"/>
      <c r="AB377" s="377">
        <f>VLOOKUP($B377,'1.วาง งบทดลอง 4 แถว'!$E$2519:$J$3357,3,0)</f>
        <v>0</v>
      </c>
      <c r="AC377" s="378">
        <f>VLOOKUP($B377,'1.วาง งบทดลอง 4 แถว'!$E$2519:$J$3357,4,0)</f>
        <v>0</v>
      </c>
      <c r="AD377" s="378">
        <f>VLOOKUP($B377,'1.วาง งบทดลอง 4 แถว'!$E$2519:$J$3357,5,0)</f>
        <v>0</v>
      </c>
      <c r="AE377" s="379">
        <f>VLOOKUP($B377,'1.วาง งบทดลอง 4 แถว'!$E$2519:$J$3357,6,0)</f>
        <v>40000</v>
      </c>
      <c r="AF377" s="380">
        <f t="shared" si="43"/>
        <v>40000</v>
      </c>
      <c r="AG377" s="384"/>
      <c r="AH377" s="385"/>
      <c r="AI377" s="385"/>
      <c r="AJ377" s="377">
        <f>VLOOKUP($B377,'1.วาง งบทดลอง 4 แถว'!$E$3358:$J$4196,3,0)</f>
        <v>0</v>
      </c>
      <c r="AK377" s="378">
        <f>VLOOKUP($B377,'1.วาง งบทดลอง 4 แถว'!$E$3358:$J$4196,4,0)</f>
        <v>0</v>
      </c>
      <c r="AL377" s="378">
        <f>VLOOKUP($B377,'1.วาง งบทดลอง 4 แถว'!$E$3358:$J$4196,5,0)</f>
        <v>0</v>
      </c>
      <c r="AM377" s="379">
        <f>VLOOKUP($B377,'1.วาง งบทดลอง 4 แถว'!$E$3358:$J$4196,6,0)</f>
        <v>0</v>
      </c>
      <c r="AN377" s="380">
        <f t="shared" si="44"/>
        <v>0</v>
      </c>
      <c r="AO377" s="385"/>
      <c r="AP377" s="385"/>
      <c r="AQ377" s="385"/>
      <c r="AR377" s="377">
        <f>VLOOKUP($B377,'1.วาง งบทดลอง 4 แถว'!$E$4197:$J$5035,3,0)</f>
        <v>0</v>
      </c>
      <c r="AS377" s="378">
        <f>VLOOKUP($B377,'1.วาง งบทดลอง 4 แถว'!$E$4197:$J$5035,4,0)</f>
        <v>0</v>
      </c>
      <c r="AT377" s="378">
        <f>VLOOKUP($B377,'1.วาง งบทดลอง 4 แถว'!$E$4197:$J$5035,5,0)</f>
        <v>0</v>
      </c>
      <c r="AU377" s="379">
        <f>VLOOKUP($B377,'1.วาง งบทดลอง 4 แถว'!$E$4197:$J$5035,6,0)</f>
        <v>0</v>
      </c>
      <c r="AV377" s="380">
        <f t="shared" si="45"/>
        <v>0</v>
      </c>
      <c r="AW377" s="384"/>
      <c r="AX377" s="385"/>
      <c r="AY377" s="385"/>
      <c r="AZ377" s="377">
        <f>VLOOKUP($B377,'1.วาง งบทดลอง 4 แถว'!$E$5036:$J$5874,3,0)</f>
        <v>0</v>
      </c>
      <c r="BA377" s="378">
        <f>VLOOKUP($B377,'1.วาง งบทดลอง 4 แถว'!$E$5036:$J$5874,4,0)</f>
        <v>0</v>
      </c>
      <c r="BB377" s="378">
        <f>VLOOKUP($B377,'1.วาง งบทดลอง 4 แถว'!$E$5036:$J$5874,5,0)</f>
        <v>0</v>
      </c>
      <c r="BC377" s="379">
        <f>VLOOKUP($B377,'1.วาง งบทดลอง 4 แถว'!$E$5036:$J$5874,6,0)</f>
        <v>0</v>
      </c>
      <c r="BD377" s="380">
        <f t="shared" si="46"/>
        <v>0</v>
      </c>
      <c r="BE377" s="384"/>
      <c r="BF377" s="385"/>
      <c r="BG377" s="385"/>
      <c r="BH377" s="377">
        <f>VLOOKUP($B377,'1.วาง งบทดลอง 4 แถว'!$E$5875:$J$6713,3,0)</f>
        <v>0</v>
      </c>
      <c r="BI377" s="378">
        <f>VLOOKUP($B377,'1.วาง งบทดลอง 4 แถว'!$E$5875:$J$6713,4,0)</f>
        <v>0</v>
      </c>
      <c r="BJ377" s="378">
        <f>VLOOKUP($B377,'1.วาง งบทดลอง 4 แถว'!$E$5875:$J$6713,5,0)</f>
        <v>0</v>
      </c>
      <c r="BK377" s="379">
        <f>VLOOKUP($B377,'1.วาง งบทดลอง 4 แถว'!$E$5875:$J$6713,6,0)</f>
        <v>0</v>
      </c>
      <c r="BL377" s="380">
        <f t="shared" si="47"/>
        <v>0</v>
      </c>
      <c r="BM377" s="385"/>
      <c r="BN377" s="385"/>
      <c r="BO377" s="386"/>
    </row>
    <row r="378" spans="1:67" ht="19.5" customHeight="1">
      <c r="A378" s="374">
        <v>375</v>
      </c>
      <c r="B378" s="375" t="s">
        <v>741</v>
      </c>
      <c r="C378" s="376" t="s">
        <v>167</v>
      </c>
      <c r="D378" s="377">
        <f>VLOOKUP($B378,'1.วาง งบทดลอง 4 แถว'!$E$2:$J$840,3,0)</f>
        <v>92100</v>
      </c>
      <c r="E378" s="378">
        <f>VLOOKUP($B378,'1.วาง งบทดลอง 4 แถว'!$E$2:$J$840,4,0)</f>
        <v>34000</v>
      </c>
      <c r="F378" s="378">
        <f>VLOOKUP($B378,'1.วาง งบทดลอง 4 แถว'!$E$2:$J$840,5,0)</f>
        <v>0</v>
      </c>
      <c r="G378" s="379">
        <f>VLOOKUP($B378,'1.วาง งบทดลอง 4 แถว'!$E$2:$J$840,6,0)</f>
        <v>17435640.75</v>
      </c>
      <c r="H378" s="380">
        <f t="shared" si="40"/>
        <v>17435640.75</v>
      </c>
      <c r="I378" s="384"/>
      <c r="J378" s="385"/>
      <c r="K378" s="385"/>
      <c r="L378" s="377">
        <f>VLOOKUP($B378,'1.วาง งบทดลอง 4 แถว'!$E$841:$J$1679,3,0)</f>
        <v>0</v>
      </c>
      <c r="M378" s="378">
        <f>VLOOKUP($B378,'1.วาง งบทดลอง 4 แถว'!$E$841:$J$1679,4,0)</f>
        <v>0</v>
      </c>
      <c r="N378" s="378">
        <f>VLOOKUP($B378,'1.วาง งบทดลอง 4 แถว'!$E$841:$J$1679,5,0)</f>
        <v>0</v>
      </c>
      <c r="O378" s="379">
        <f>VLOOKUP($B378,'1.วาง งบทดลอง 4 แถว'!$E$841:$J$1679,6,0)</f>
        <v>91350</v>
      </c>
      <c r="P378" s="380">
        <f t="shared" si="41"/>
        <v>91350</v>
      </c>
      <c r="Q378" s="384"/>
      <c r="R378" s="385"/>
      <c r="S378" s="386"/>
      <c r="T378" s="377">
        <f>VLOOKUP($B378,'1.วาง งบทดลอง 4 แถว'!$E$1680:$J$2518,3,0)</f>
        <v>0</v>
      </c>
      <c r="U378" s="378">
        <f>VLOOKUP($B378,'1.วาง งบทดลอง 4 แถว'!$E$1680:$J$2518,4,0)</f>
        <v>0</v>
      </c>
      <c r="V378" s="378">
        <f>VLOOKUP($B378,'1.วาง งบทดลอง 4 แถว'!$E$1680:$J$2518,5,0)</f>
        <v>0</v>
      </c>
      <c r="W378" s="379">
        <f>VLOOKUP($B378,'1.วาง งบทดลอง 4 แถว'!$E$1680:$J$2518,6,0)</f>
        <v>356382.5</v>
      </c>
      <c r="X378" s="380">
        <f t="shared" si="42"/>
        <v>356382.5</v>
      </c>
      <c r="Y378" s="385"/>
      <c r="Z378" s="385"/>
      <c r="AA378" s="385"/>
      <c r="AB378" s="377">
        <f>VLOOKUP($B378,'1.วาง งบทดลอง 4 แถว'!$E$2519:$J$3357,3,0)</f>
        <v>0</v>
      </c>
      <c r="AC378" s="378">
        <f>VLOOKUP($B378,'1.วาง งบทดลอง 4 แถว'!$E$2519:$J$3357,4,0)</f>
        <v>0</v>
      </c>
      <c r="AD378" s="378">
        <f>VLOOKUP($B378,'1.วาง งบทดลอง 4 แถว'!$E$2519:$J$3357,5,0)</f>
        <v>0</v>
      </c>
      <c r="AE378" s="379">
        <f>VLOOKUP($B378,'1.วาง งบทดลอง 4 แถว'!$E$2519:$J$3357,6,0)</f>
        <v>1341292.0900000001</v>
      </c>
      <c r="AF378" s="380">
        <f t="shared" si="43"/>
        <v>1341292.0900000001</v>
      </c>
      <c r="AG378" s="384"/>
      <c r="AH378" s="385"/>
      <c r="AI378" s="385"/>
      <c r="AJ378" s="377">
        <f>VLOOKUP($B378,'1.วาง งบทดลอง 4 แถว'!$E$3358:$J$4196,3,0)</f>
        <v>0</v>
      </c>
      <c r="AK378" s="378">
        <f>VLOOKUP($B378,'1.วาง งบทดลอง 4 แถว'!$E$3358:$J$4196,4,0)</f>
        <v>11503</v>
      </c>
      <c r="AL378" s="378">
        <f>VLOOKUP($B378,'1.วาง งบทดลอง 4 แถว'!$E$3358:$J$4196,5,0)</f>
        <v>0</v>
      </c>
      <c r="AM378" s="379">
        <f>VLOOKUP($B378,'1.วาง งบทดลอง 4 แถว'!$E$3358:$J$4196,6,0)</f>
        <v>702003</v>
      </c>
      <c r="AN378" s="380">
        <f t="shared" si="44"/>
        <v>702003</v>
      </c>
      <c r="AO378" s="385"/>
      <c r="AP378" s="385"/>
      <c r="AQ378" s="385"/>
      <c r="AR378" s="377">
        <f>VLOOKUP($B378,'1.วาง งบทดลอง 4 แถว'!$E$4197:$J$5035,3,0)</f>
        <v>0</v>
      </c>
      <c r="AS378" s="378">
        <f>VLOOKUP($B378,'1.วาง งบทดลอง 4 แถว'!$E$4197:$J$5035,4,0)</f>
        <v>79800</v>
      </c>
      <c r="AT378" s="378">
        <f>VLOOKUP($B378,'1.วาง งบทดลอง 4 แถว'!$E$4197:$J$5035,5,0)</f>
        <v>0</v>
      </c>
      <c r="AU378" s="379">
        <f>VLOOKUP($B378,'1.วาง งบทดลอง 4 แถว'!$E$4197:$J$5035,6,0)</f>
        <v>492904</v>
      </c>
      <c r="AV378" s="380">
        <f t="shared" si="45"/>
        <v>492904</v>
      </c>
      <c r="AW378" s="384"/>
      <c r="AX378" s="385"/>
      <c r="AY378" s="385"/>
      <c r="AZ378" s="377">
        <f>VLOOKUP($B378,'1.วาง งบทดลอง 4 แถว'!$E$5036:$J$5874,3,0)</f>
        <v>0</v>
      </c>
      <c r="BA378" s="378">
        <f>VLOOKUP($B378,'1.วาง งบทดลอง 4 แถว'!$E$5036:$J$5874,4,0)</f>
        <v>0</v>
      </c>
      <c r="BB378" s="378">
        <f>VLOOKUP($B378,'1.วาง งบทดลอง 4 แถว'!$E$5036:$J$5874,5,0)</f>
        <v>0</v>
      </c>
      <c r="BC378" s="379">
        <f>VLOOKUP($B378,'1.วาง งบทดลอง 4 แถว'!$E$5036:$J$5874,6,0)</f>
        <v>169250</v>
      </c>
      <c r="BD378" s="380">
        <f t="shared" si="46"/>
        <v>169250</v>
      </c>
      <c r="BE378" s="384"/>
      <c r="BF378" s="385"/>
      <c r="BG378" s="385"/>
      <c r="BH378" s="377">
        <f>VLOOKUP($B378,'1.วาง งบทดลอง 4 แถว'!$E$5875:$J$6713,3,0)</f>
        <v>0</v>
      </c>
      <c r="BI378" s="378">
        <f>VLOOKUP($B378,'1.วาง งบทดลอง 4 แถว'!$E$5875:$J$6713,4,0)</f>
        <v>0</v>
      </c>
      <c r="BJ378" s="378">
        <f>VLOOKUP($B378,'1.วาง งบทดลอง 4 แถว'!$E$5875:$J$6713,5,0)</f>
        <v>0</v>
      </c>
      <c r="BK378" s="379">
        <f>VLOOKUP($B378,'1.วาง งบทดลอง 4 แถว'!$E$5875:$J$6713,6,0)</f>
        <v>146517</v>
      </c>
      <c r="BL378" s="380">
        <f t="shared" si="47"/>
        <v>146517</v>
      </c>
      <c r="BM378" s="385"/>
      <c r="BN378" s="385"/>
      <c r="BO378" s="386"/>
    </row>
    <row r="379" spans="1:67" ht="19.5" customHeight="1">
      <c r="A379" s="374">
        <v>376</v>
      </c>
      <c r="B379" s="375" t="s">
        <v>742</v>
      </c>
      <c r="C379" s="376" t="s">
        <v>168</v>
      </c>
      <c r="D379" s="377">
        <f>VLOOKUP($B379,'1.วาง งบทดลอง 4 แถว'!$E$2:$J$840,3,0)</f>
        <v>0</v>
      </c>
      <c r="E379" s="378">
        <f>VLOOKUP($B379,'1.วาง งบทดลอง 4 แถว'!$E$2:$J$840,4,0)</f>
        <v>0</v>
      </c>
      <c r="F379" s="378">
        <f>VLOOKUP($B379,'1.วาง งบทดลอง 4 แถว'!$E$2:$J$840,5,0)</f>
        <v>0</v>
      </c>
      <c r="G379" s="379">
        <f>VLOOKUP($B379,'1.วาง งบทดลอง 4 แถว'!$E$2:$J$840,6,0)</f>
        <v>0</v>
      </c>
      <c r="H379" s="380">
        <f t="shared" si="40"/>
        <v>0</v>
      </c>
      <c r="I379" s="384"/>
      <c r="J379" s="385"/>
      <c r="K379" s="385"/>
      <c r="L379" s="377">
        <f>VLOOKUP($B379,'1.วาง งบทดลอง 4 แถว'!$E$841:$J$1679,3,0)</f>
        <v>0</v>
      </c>
      <c r="M379" s="378">
        <f>VLOOKUP($B379,'1.วาง งบทดลอง 4 แถว'!$E$841:$J$1679,4,0)</f>
        <v>0</v>
      </c>
      <c r="N379" s="378">
        <f>VLOOKUP($B379,'1.วาง งบทดลอง 4 แถว'!$E$841:$J$1679,5,0)</f>
        <v>0</v>
      </c>
      <c r="O379" s="379">
        <f>VLOOKUP($B379,'1.วาง งบทดลอง 4 แถว'!$E$841:$J$1679,6,0)</f>
        <v>0</v>
      </c>
      <c r="P379" s="380">
        <f t="shared" si="41"/>
        <v>0</v>
      </c>
      <c r="Q379" s="384"/>
      <c r="R379" s="385"/>
      <c r="S379" s="386"/>
      <c r="T379" s="377">
        <f>VLOOKUP($B379,'1.วาง งบทดลอง 4 แถว'!$E$1680:$J$2518,3,0)</f>
        <v>0</v>
      </c>
      <c r="U379" s="378">
        <f>VLOOKUP($B379,'1.วาง งบทดลอง 4 แถว'!$E$1680:$J$2518,4,0)</f>
        <v>0</v>
      </c>
      <c r="V379" s="378">
        <f>VLOOKUP($B379,'1.วาง งบทดลอง 4 แถว'!$E$1680:$J$2518,5,0)</f>
        <v>0</v>
      </c>
      <c r="W379" s="379">
        <f>VLOOKUP($B379,'1.วาง งบทดลอง 4 แถว'!$E$1680:$J$2518,6,0)</f>
        <v>0</v>
      </c>
      <c r="X379" s="380">
        <f t="shared" si="42"/>
        <v>0</v>
      </c>
      <c r="Y379" s="385"/>
      <c r="Z379" s="385"/>
      <c r="AA379" s="385"/>
      <c r="AB379" s="377">
        <f>VLOOKUP($B379,'1.วาง งบทดลอง 4 แถว'!$E$2519:$J$3357,3,0)</f>
        <v>0</v>
      </c>
      <c r="AC379" s="378">
        <f>VLOOKUP($B379,'1.วาง งบทดลอง 4 แถว'!$E$2519:$J$3357,4,0)</f>
        <v>0</v>
      </c>
      <c r="AD379" s="378">
        <f>VLOOKUP($B379,'1.วาง งบทดลอง 4 แถว'!$E$2519:$J$3357,5,0)</f>
        <v>0</v>
      </c>
      <c r="AE379" s="379">
        <f>VLOOKUP($B379,'1.วาง งบทดลอง 4 แถว'!$E$2519:$J$3357,6,0)</f>
        <v>0</v>
      </c>
      <c r="AF379" s="380">
        <f t="shared" si="43"/>
        <v>0</v>
      </c>
      <c r="AG379" s="384"/>
      <c r="AH379" s="385"/>
      <c r="AI379" s="385"/>
      <c r="AJ379" s="377">
        <f>VLOOKUP($B379,'1.วาง งบทดลอง 4 แถว'!$E$3358:$J$4196,3,0)</f>
        <v>0</v>
      </c>
      <c r="AK379" s="378">
        <f>VLOOKUP($B379,'1.วาง งบทดลอง 4 แถว'!$E$3358:$J$4196,4,0)</f>
        <v>0</v>
      </c>
      <c r="AL379" s="378">
        <f>VLOOKUP($B379,'1.วาง งบทดลอง 4 แถว'!$E$3358:$J$4196,5,0)</f>
        <v>0</v>
      </c>
      <c r="AM379" s="379">
        <f>VLOOKUP($B379,'1.วาง งบทดลอง 4 แถว'!$E$3358:$J$4196,6,0)</f>
        <v>0</v>
      </c>
      <c r="AN379" s="380">
        <f t="shared" si="44"/>
        <v>0</v>
      </c>
      <c r="AO379" s="385"/>
      <c r="AP379" s="385"/>
      <c r="AQ379" s="385"/>
      <c r="AR379" s="377">
        <f>VLOOKUP($B379,'1.วาง งบทดลอง 4 แถว'!$E$4197:$J$5035,3,0)</f>
        <v>0</v>
      </c>
      <c r="AS379" s="378">
        <f>VLOOKUP($B379,'1.วาง งบทดลอง 4 แถว'!$E$4197:$J$5035,4,0)</f>
        <v>0</v>
      </c>
      <c r="AT379" s="378">
        <f>VLOOKUP($B379,'1.วาง งบทดลอง 4 แถว'!$E$4197:$J$5035,5,0)</f>
        <v>0</v>
      </c>
      <c r="AU379" s="379">
        <f>VLOOKUP($B379,'1.วาง งบทดลอง 4 แถว'!$E$4197:$J$5035,6,0)</f>
        <v>0</v>
      </c>
      <c r="AV379" s="380">
        <f t="shared" si="45"/>
        <v>0</v>
      </c>
      <c r="AW379" s="384"/>
      <c r="AX379" s="385"/>
      <c r="AY379" s="385"/>
      <c r="AZ379" s="377">
        <f>VLOOKUP($B379,'1.วาง งบทดลอง 4 แถว'!$E$5036:$J$5874,3,0)</f>
        <v>0</v>
      </c>
      <c r="BA379" s="378">
        <f>VLOOKUP($B379,'1.วาง งบทดลอง 4 แถว'!$E$5036:$J$5874,4,0)</f>
        <v>0</v>
      </c>
      <c r="BB379" s="378">
        <f>VLOOKUP($B379,'1.วาง งบทดลอง 4 แถว'!$E$5036:$J$5874,5,0)</f>
        <v>0</v>
      </c>
      <c r="BC379" s="379">
        <f>VLOOKUP($B379,'1.วาง งบทดลอง 4 แถว'!$E$5036:$J$5874,6,0)</f>
        <v>0</v>
      </c>
      <c r="BD379" s="380">
        <f t="shared" si="46"/>
        <v>0</v>
      </c>
      <c r="BE379" s="384"/>
      <c r="BF379" s="385"/>
      <c r="BG379" s="385"/>
      <c r="BH379" s="377">
        <f>VLOOKUP($B379,'1.วาง งบทดลอง 4 แถว'!$E$5875:$J$6713,3,0)</f>
        <v>0</v>
      </c>
      <c r="BI379" s="378">
        <f>VLOOKUP($B379,'1.วาง งบทดลอง 4 แถว'!$E$5875:$J$6713,4,0)</f>
        <v>0</v>
      </c>
      <c r="BJ379" s="378">
        <f>VLOOKUP($B379,'1.วาง งบทดลอง 4 แถว'!$E$5875:$J$6713,5,0)</f>
        <v>0</v>
      </c>
      <c r="BK379" s="379">
        <f>VLOOKUP($B379,'1.วาง งบทดลอง 4 แถว'!$E$5875:$J$6713,6,0)</f>
        <v>0</v>
      </c>
      <c r="BL379" s="380">
        <f t="shared" si="47"/>
        <v>0</v>
      </c>
      <c r="BM379" s="385"/>
      <c r="BN379" s="385"/>
      <c r="BO379" s="386"/>
    </row>
    <row r="380" spans="1:67" ht="19.5" customHeight="1">
      <c r="A380" s="374">
        <v>377</v>
      </c>
      <c r="B380" s="375" t="s">
        <v>743</v>
      </c>
      <c r="C380" s="376" t="s">
        <v>411</v>
      </c>
      <c r="D380" s="377">
        <f>VLOOKUP($B380,'1.วาง งบทดลอง 4 แถว'!$E$2:$J$840,3,0)</f>
        <v>0</v>
      </c>
      <c r="E380" s="378">
        <f>VLOOKUP($B380,'1.วาง งบทดลอง 4 แถว'!$E$2:$J$840,4,0)</f>
        <v>0</v>
      </c>
      <c r="F380" s="378">
        <f>VLOOKUP($B380,'1.วาง งบทดลอง 4 แถว'!$E$2:$J$840,5,0)</f>
        <v>0</v>
      </c>
      <c r="G380" s="379">
        <f>VLOOKUP($B380,'1.วาง งบทดลอง 4 แถว'!$E$2:$J$840,6,0)</f>
        <v>0</v>
      </c>
      <c r="H380" s="380">
        <f t="shared" si="40"/>
        <v>0</v>
      </c>
      <c r="I380" s="384"/>
      <c r="J380" s="385"/>
      <c r="K380" s="385"/>
      <c r="L380" s="377">
        <f>VLOOKUP($B380,'1.วาง งบทดลอง 4 แถว'!$E$841:$J$1679,3,0)</f>
        <v>0</v>
      </c>
      <c r="M380" s="378">
        <f>VLOOKUP($B380,'1.วาง งบทดลอง 4 แถว'!$E$841:$J$1679,4,0)</f>
        <v>0</v>
      </c>
      <c r="N380" s="378">
        <f>VLOOKUP($B380,'1.วาง งบทดลอง 4 แถว'!$E$841:$J$1679,5,0)</f>
        <v>0</v>
      </c>
      <c r="O380" s="379">
        <f>VLOOKUP($B380,'1.วาง งบทดลอง 4 แถว'!$E$841:$J$1679,6,0)</f>
        <v>247125.9</v>
      </c>
      <c r="P380" s="380">
        <f t="shared" si="41"/>
        <v>247125.9</v>
      </c>
      <c r="Q380" s="384"/>
      <c r="R380" s="385"/>
      <c r="S380" s="386"/>
      <c r="T380" s="377">
        <f>VLOOKUP($B380,'1.วาง งบทดลอง 4 แถว'!$E$1680:$J$2518,3,0)</f>
        <v>0</v>
      </c>
      <c r="U380" s="378">
        <f>VLOOKUP($B380,'1.วาง งบทดลอง 4 แถว'!$E$1680:$J$2518,4,0)</f>
        <v>0</v>
      </c>
      <c r="V380" s="378">
        <f>VLOOKUP($B380,'1.วาง งบทดลอง 4 แถว'!$E$1680:$J$2518,5,0)</f>
        <v>0</v>
      </c>
      <c r="W380" s="379">
        <f>VLOOKUP($B380,'1.วาง งบทดลอง 4 แถว'!$E$1680:$J$2518,6,0)</f>
        <v>2169951.9500000002</v>
      </c>
      <c r="X380" s="380">
        <f t="shared" si="42"/>
        <v>2169951.9500000002</v>
      </c>
      <c r="Y380" s="385"/>
      <c r="Z380" s="385"/>
      <c r="AA380" s="385"/>
      <c r="AB380" s="377">
        <f>VLOOKUP($B380,'1.วาง งบทดลอง 4 แถว'!$E$2519:$J$3357,3,0)</f>
        <v>0</v>
      </c>
      <c r="AC380" s="378">
        <f>VLOOKUP($B380,'1.วาง งบทดลอง 4 แถว'!$E$2519:$J$3357,4,0)</f>
        <v>0</v>
      </c>
      <c r="AD380" s="378">
        <f>VLOOKUP($B380,'1.วาง งบทดลอง 4 แถว'!$E$2519:$J$3357,5,0)</f>
        <v>0</v>
      </c>
      <c r="AE380" s="379">
        <f>VLOOKUP($B380,'1.วาง งบทดลอง 4 แถว'!$E$2519:$J$3357,6,0)</f>
        <v>0</v>
      </c>
      <c r="AF380" s="380">
        <f t="shared" si="43"/>
        <v>0</v>
      </c>
      <c r="AG380" s="384"/>
      <c r="AH380" s="385"/>
      <c r="AI380" s="385"/>
      <c r="AJ380" s="377">
        <f>VLOOKUP($B380,'1.วาง งบทดลอง 4 แถว'!$E$3358:$J$4196,3,0)</f>
        <v>0</v>
      </c>
      <c r="AK380" s="378">
        <f>VLOOKUP($B380,'1.วาง งบทดลอง 4 แถว'!$E$3358:$J$4196,4,0)</f>
        <v>0</v>
      </c>
      <c r="AL380" s="378">
        <f>VLOOKUP($B380,'1.วาง งบทดลอง 4 แถว'!$E$3358:$J$4196,5,0)</f>
        <v>0</v>
      </c>
      <c r="AM380" s="379">
        <f>VLOOKUP($B380,'1.วาง งบทดลอง 4 แถว'!$E$3358:$J$4196,6,0)</f>
        <v>0</v>
      </c>
      <c r="AN380" s="380">
        <f t="shared" si="44"/>
        <v>0</v>
      </c>
      <c r="AO380" s="385"/>
      <c r="AP380" s="385"/>
      <c r="AQ380" s="385"/>
      <c r="AR380" s="377">
        <f>VLOOKUP($B380,'1.วาง งบทดลอง 4 แถว'!$E$4197:$J$5035,3,0)</f>
        <v>0</v>
      </c>
      <c r="AS380" s="378">
        <f>VLOOKUP($B380,'1.วาง งบทดลอง 4 แถว'!$E$4197:$J$5035,4,0)</f>
        <v>0</v>
      </c>
      <c r="AT380" s="378">
        <f>VLOOKUP($B380,'1.วาง งบทดลอง 4 แถว'!$E$4197:$J$5035,5,0)</f>
        <v>0</v>
      </c>
      <c r="AU380" s="379">
        <f>VLOOKUP($B380,'1.วาง งบทดลอง 4 แถว'!$E$4197:$J$5035,6,0)</f>
        <v>341474</v>
      </c>
      <c r="AV380" s="380">
        <f t="shared" si="45"/>
        <v>341474</v>
      </c>
      <c r="AW380" s="384"/>
      <c r="AX380" s="385"/>
      <c r="AY380" s="385"/>
      <c r="AZ380" s="377">
        <f>VLOOKUP($B380,'1.วาง งบทดลอง 4 แถว'!$E$5036:$J$5874,3,0)</f>
        <v>72225</v>
      </c>
      <c r="BA380" s="378">
        <f>VLOOKUP($B380,'1.วาง งบทดลอง 4 แถว'!$E$5036:$J$5874,4,0)</f>
        <v>14000</v>
      </c>
      <c r="BB380" s="378">
        <f>VLOOKUP($B380,'1.วาง งบทดลอง 4 แถว'!$E$5036:$J$5874,5,0)</f>
        <v>0</v>
      </c>
      <c r="BC380" s="379">
        <f>VLOOKUP($B380,'1.วาง งบทดลอง 4 แถว'!$E$5036:$J$5874,6,0)</f>
        <v>426402</v>
      </c>
      <c r="BD380" s="380">
        <f t="shared" si="46"/>
        <v>426402</v>
      </c>
      <c r="BE380" s="384"/>
      <c r="BF380" s="385"/>
      <c r="BG380" s="385"/>
      <c r="BH380" s="377">
        <f>VLOOKUP($B380,'1.วาง งบทดลอง 4 แถว'!$E$5875:$J$6713,3,0)</f>
        <v>0</v>
      </c>
      <c r="BI380" s="378">
        <f>VLOOKUP($B380,'1.วาง งบทดลอง 4 แถว'!$E$5875:$J$6713,4,0)</f>
        <v>0</v>
      </c>
      <c r="BJ380" s="378">
        <f>VLOOKUP($B380,'1.วาง งบทดลอง 4 แถว'!$E$5875:$J$6713,5,0)</f>
        <v>0</v>
      </c>
      <c r="BK380" s="379">
        <f>VLOOKUP($B380,'1.วาง งบทดลอง 4 แถว'!$E$5875:$J$6713,6,0)</f>
        <v>0</v>
      </c>
      <c r="BL380" s="380">
        <f t="shared" si="47"/>
        <v>0</v>
      </c>
      <c r="BM380" s="385"/>
      <c r="BN380" s="385"/>
      <c r="BO380" s="386"/>
    </row>
    <row r="381" spans="1:67" ht="19.5" customHeight="1">
      <c r="A381" s="374">
        <v>378</v>
      </c>
      <c r="B381" s="375" t="s">
        <v>744</v>
      </c>
      <c r="C381" s="376" t="s">
        <v>169</v>
      </c>
      <c r="D381" s="377">
        <f>VLOOKUP($B381,'1.วาง งบทดลอง 4 แถว'!$E$2:$J$840,3,0)</f>
        <v>0</v>
      </c>
      <c r="E381" s="378">
        <f>VLOOKUP($B381,'1.วาง งบทดลอง 4 แถว'!$E$2:$J$840,4,0)</f>
        <v>0</v>
      </c>
      <c r="F381" s="378">
        <f>VLOOKUP($B381,'1.วาง งบทดลอง 4 แถว'!$E$2:$J$840,5,0)</f>
        <v>0</v>
      </c>
      <c r="G381" s="379">
        <f>VLOOKUP($B381,'1.วาง งบทดลอง 4 แถว'!$E$2:$J$840,6,0)</f>
        <v>0</v>
      </c>
      <c r="H381" s="380">
        <f t="shared" si="40"/>
        <v>0</v>
      </c>
      <c r="I381" s="384"/>
      <c r="J381" s="385"/>
      <c r="K381" s="385"/>
      <c r="L381" s="377">
        <f>VLOOKUP($B381,'1.วาง งบทดลอง 4 แถว'!$E$841:$J$1679,3,0)</f>
        <v>0</v>
      </c>
      <c r="M381" s="378">
        <f>VLOOKUP($B381,'1.วาง งบทดลอง 4 แถว'!$E$841:$J$1679,4,0)</f>
        <v>0</v>
      </c>
      <c r="N381" s="378">
        <f>VLOOKUP($B381,'1.วาง งบทดลอง 4 แถว'!$E$841:$J$1679,5,0)</f>
        <v>0</v>
      </c>
      <c r="O381" s="379">
        <f>VLOOKUP($B381,'1.วาง งบทดลอง 4 แถว'!$E$841:$J$1679,6,0)</f>
        <v>0</v>
      </c>
      <c r="P381" s="380">
        <f t="shared" si="41"/>
        <v>0</v>
      </c>
      <c r="Q381" s="384"/>
      <c r="R381" s="385"/>
      <c r="S381" s="386"/>
      <c r="T381" s="377">
        <f>VLOOKUP($B381,'1.วาง งบทดลอง 4 แถว'!$E$1680:$J$2518,3,0)</f>
        <v>0</v>
      </c>
      <c r="U381" s="378">
        <f>VLOOKUP($B381,'1.วาง งบทดลอง 4 แถว'!$E$1680:$J$2518,4,0)</f>
        <v>0</v>
      </c>
      <c r="V381" s="378">
        <f>VLOOKUP($B381,'1.วาง งบทดลอง 4 แถว'!$E$1680:$J$2518,5,0)</f>
        <v>0</v>
      </c>
      <c r="W381" s="379">
        <f>VLOOKUP($B381,'1.วาง งบทดลอง 4 แถว'!$E$1680:$J$2518,6,0)</f>
        <v>0</v>
      </c>
      <c r="X381" s="380">
        <f t="shared" si="42"/>
        <v>0</v>
      </c>
      <c r="Y381" s="385"/>
      <c r="Z381" s="385"/>
      <c r="AA381" s="385"/>
      <c r="AB381" s="377">
        <f>VLOOKUP($B381,'1.วาง งบทดลอง 4 แถว'!$E$2519:$J$3357,3,0)</f>
        <v>0</v>
      </c>
      <c r="AC381" s="378">
        <f>VLOOKUP($B381,'1.วาง งบทดลอง 4 แถว'!$E$2519:$J$3357,4,0)</f>
        <v>0</v>
      </c>
      <c r="AD381" s="378">
        <f>VLOOKUP($B381,'1.วาง งบทดลอง 4 แถว'!$E$2519:$J$3357,5,0)</f>
        <v>0</v>
      </c>
      <c r="AE381" s="379">
        <f>VLOOKUP($B381,'1.วาง งบทดลอง 4 แถว'!$E$2519:$J$3357,6,0)</f>
        <v>0</v>
      </c>
      <c r="AF381" s="380">
        <f t="shared" si="43"/>
        <v>0</v>
      </c>
      <c r="AG381" s="384"/>
      <c r="AH381" s="385"/>
      <c r="AI381" s="385"/>
      <c r="AJ381" s="377">
        <f>VLOOKUP($B381,'1.วาง งบทดลอง 4 แถว'!$E$3358:$J$4196,3,0)</f>
        <v>0</v>
      </c>
      <c r="AK381" s="378">
        <f>VLOOKUP($B381,'1.วาง งบทดลอง 4 แถว'!$E$3358:$J$4196,4,0)</f>
        <v>0</v>
      </c>
      <c r="AL381" s="378">
        <f>VLOOKUP($B381,'1.วาง งบทดลอง 4 แถว'!$E$3358:$J$4196,5,0)</f>
        <v>0</v>
      </c>
      <c r="AM381" s="379">
        <f>VLOOKUP($B381,'1.วาง งบทดลอง 4 แถว'!$E$3358:$J$4196,6,0)</f>
        <v>0</v>
      </c>
      <c r="AN381" s="380">
        <f t="shared" si="44"/>
        <v>0</v>
      </c>
      <c r="AO381" s="385"/>
      <c r="AP381" s="385"/>
      <c r="AQ381" s="385"/>
      <c r="AR381" s="377">
        <f>VLOOKUP($B381,'1.วาง งบทดลอง 4 แถว'!$E$4197:$J$5035,3,0)</f>
        <v>0</v>
      </c>
      <c r="AS381" s="378">
        <f>VLOOKUP($B381,'1.วาง งบทดลอง 4 แถว'!$E$4197:$J$5035,4,0)</f>
        <v>0</v>
      </c>
      <c r="AT381" s="378">
        <f>VLOOKUP($B381,'1.วาง งบทดลอง 4 แถว'!$E$4197:$J$5035,5,0)</f>
        <v>0</v>
      </c>
      <c r="AU381" s="379">
        <f>VLOOKUP($B381,'1.วาง งบทดลอง 4 แถว'!$E$4197:$J$5035,6,0)</f>
        <v>0</v>
      </c>
      <c r="AV381" s="380">
        <f t="shared" si="45"/>
        <v>0</v>
      </c>
      <c r="AW381" s="384"/>
      <c r="AX381" s="385"/>
      <c r="AY381" s="385"/>
      <c r="AZ381" s="377">
        <f>VLOOKUP($B381,'1.วาง งบทดลอง 4 แถว'!$E$5036:$J$5874,3,0)</f>
        <v>0</v>
      </c>
      <c r="BA381" s="378">
        <f>VLOOKUP($B381,'1.วาง งบทดลอง 4 แถว'!$E$5036:$J$5874,4,0)</f>
        <v>0</v>
      </c>
      <c r="BB381" s="378">
        <f>VLOOKUP($B381,'1.วาง งบทดลอง 4 แถว'!$E$5036:$J$5874,5,0)</f>
        <v>0</v>
      </c>
      <c r="BC381" s="379">
        <f>VLOOKUP($B381,'1.วาง งบทดลอง 4 แถว'!$E$5036:$J$5874,6,0)</f>
        <v>0</v>
      </c>
      <c r="BD381" s="380">
        <f t="shared" si="46"/>
        <v>0</v>
      </c>
      <c r="BE381" s="384"/>
      <c r="BF381" s="385"/>
      <c r="BG381" s="385"/>
      <c r="BH381" s="377">
        <f>VLOOKUP($B381,'1.วาง งบทดลอง 4 แถว'!$E$5875:$J$6713,3,0)</f>
        <v>0</v>
      </c>
      <c r="BI381" s="378">
        <f>VLOOKUP($B381,'1.วาง งบทดลอง 4 แถว'!$E$5875:$J$6713,4,0)</f>
        <v>0</v>
      </c>
      <c r="BJ381" s="378">
        <f>VLOOKUP($B381,'1.วาง งบทดลอง 4 แถว'!$E$5875:$J$6713,5,0)</f>
        <v>0</v>
      </c>
      <c r="BK381" s="379">
        <f>VLOOKUP($B381,'1.วาง งบทดลอง 4 แถว'!$E$5875:$J$6713,6,0)</f>
        <v>0</v>
      </c>
      <c r="BL381" s="380">
        <f t="shared" si="47"/>
        <v>0</v>
      </c>
      <c r="BM381" s="385"/>
      <c r="BN381" s="385"/>
      <c r="BO381" s="386"/>
    </row>
    <row r="382" spans="1:67" ht="19.5" customHeight="1">
      <c r="A382" s="374">
        <v>379</v>
      </c>
      <c r="B382" s="375" t="s">
        <v>745</v>
      </c>
      <c r="C382" s="376" t="s">
        <v>170</v>
      </c>
      <c r="D382" s="377">
        <f>VLOOKUP($B382,'1.วาง งบทดลอง 4 แถว'!$E$2:$J$840,3,0)</f>
        <v>0</v>
      </c>
      <c r="E382" s="378">
        <f>VLOOKUP($B382,'1.วาง งบทดลอง 4 แถว'!$E$2:$J$840,4,0)</f>
        <v>0</v>
      </c>
      <c r="F382" s="378">
        <f>VLOOKUP($B382,'1.วาง งบทดลอง 4 แถว'!$E$2:$J$840,5,0)</f>
        <v>0</v>
      </c>
      <c r="G382" s="379">
        <f>VLOOKUP($B382,'1.วาง งบทดลอง 4 แถว'!$E$2:$J$840,6,0)</f>
        <v>0</v>
      </c>
      <c r="H382" s="380">
        <f t="shared" si="40"/>
        <v>0</v>
      </c>
      <c r="I382" s="384"/>
      <c r="J382" s="385"/>
      <c r="K382" s="385"/>
      <c r="L382" s="377">
        <f>VLOOKUP($B382,'1.วาง งบทดลอง 4 แถว'!$E$841:$J$1679,3,0)</f>
        <v>0</v>
      </c>
      <c r="M382" s="378">
        <f>VLOOKUP($B382,'1.วาง งบทดลอง 4 แถว'!$E$841:$J$1679,4,0)</f>
        <v>0</v>
      </c>
      <c r="N382" s="378">
        <f>VLOOKUP($B382,'1.วาง งบทดลอง 4 แถว'!$E$841:$J$1679,5,0)</f>
        <v>0</v>
      </c>
      <c r="O382" s="379">
        <f>VLOOKUP($B382,'1.วาง งบทดลอง 4 แถว'!$E$841:$J$1679,6,0)</f>
        <v>0</v>
      </c>
      <c r="P382" s="380">
        <f t="shared" si="41"/>
        <v>0</v>
      </c>
      <c r="Q382" s="384"/>
      <c r="R382" s="385"/>
      <c r="S382" s="386"/>
      <c r="T382" s="377">
        <f>VLOOKUP($B382,'1.วาง งบทดลอง 4 แถว'!$E$1680:$J$2518,3,0)</f>
        <v>0</v>
      </c>
      <c r="U382" s="378">
        <f>VLOOKUP($B382,'1.วาง งบทดลอง 4 แถว'!$E$1680:$J$2518,4,0)</f>
        <v>0</v>
      </c>
      <c r="V382" s="378">
        <f>VLOOKUP($B382,'1.วาง งบทดลอง 4 แถว'!$E$1680:$J$2518,5,0)</f>
        <v>0</v>
      </c>
      <c r="W382" s="379">
        <f>VLOOKUP($B382,'1.วาง งบทดลอง 4 แถว'!$E$1680:$J$2518,6,0)</f>
        <v>0</v>
      </c>
      <c r="X382" s="380">
        <f t="shared" si="42"/>
        <v>0</v>
      </c>
      <c r="Y382" s="385"/>
      <c r="Z382" s="385"/>
      <c r="AA382" s="385"/>
      <c r="AB382" s="377">
        <f>VLOOKUP($B382,'1.วาง งบทดลอง 4 แถว'!$E$2519:$J$3357,3,0)</f>
        <v>0</v>
      </c>
      <c r="AC382" s="378">
        <f>VLOOKUP($B382,'1.วาง งบทดลอง 4 แถว'!$E$2519:$J$3357,4,0)</f>
        <v>0</v>
      </c>
      <c r="AD382" s="378">
        <f>VLOOKUP($B382,'1.วาง งบทดลอง 4 แถว'!$E$2519:$J$3357,5,0)</f>
        <v>0</v>
      </c>
      <c r="AE382" s="379">
        <f>VLOOKUP($B382,'1.วาง งบทดลอง 4 แถว'!$E$2519:$J$3357,6,0)</f>
        <v>0</v>
      </c>
      <c r="AF382" s="380">
        <f t="shared" si="43"/>
        <v>0</v>
      </c>
      <c r="AG382" s="384"/>
      <c r="AH382" s="385"/>
      <c r="AI382" s="385"/>
      <c r="AJ382" s="377">
        <f>VLOOKUP($B382,'1.วาง งบทดลอง 4 แถว'!$E$3358:$J$4196,3,0)</f>
        <v>0</v>
      </c>
      <c r="AK382" s="378">
        <f>VLOOKUP($B382,'1.วาง งบทดลอง 4 แถว'!$E$3358:$J$4196,4,0)</f>
        <v>0</v>
      </c>
      <c r="AL382" s="378">
        <f>VLOOKUP($B382,'1.วาง งบทดลอง 4 แถว'!$E$3358:$J$4196,5,0)</f>
        <v>0</v>
      </c>
      <c r="AM382" s="379">
        <f>VLOOKUP($B382,'1.วาง งบทดลอง 4 แถว'!$E$3358:$J$4196,6,0)</f>
        <v>0</v>
      </c>
      <c r="AN382" s="380">
        <f t="shared" si="44"/>
        <v>0</v>
      </c>
      <c r="AO382" s="385"/>
      <c r="AP382" s="385"/>
      <c r="AQ382" s="385"/>
      <c r="AR382" s="377">
        <f>VLOOKUP($B382,'1.วาง งบทดลอง 4 แถว'!$E$4197:$J$5035,3,0)</f>
        <v>0</v>
      </c>
      <c r="AS382" s="378">
        <f>VLOOKUP($B382,'1.วาง งบทดลอง 4 แถว'!$E$4197:$J$5035,4,0)</f>
        <v>0</v>
      </c>
      <c r="AT382" s="378">
        <f>VLOOKUP($B382,'1.วาง งบทดลอง 4 แถว'!$E$4197:$J$5035,5,0)</f>
        <v>0</v>
      </c>
      <c r="AU382" s="379">
        <f>VLOOKUP($B382,'1.วาง งบทดลอง 4 แถว'!$E$4197:$J$5035,6,0)</f>
        <v>0</v>
      </c>
      <c r="AV382" s="380">
        <f t="shared" si="45"/>
        <v>0</v>
      </c>
      <c r="AW382" s="384"/>
      <c r="AX382" s="385"/>
      <c r="AY382" s="385"/>
      <c r="AZ382" s="377">
        <f>VLOOKUP($B382,'1.วาง งบทดลอง 4 แถว'!$E$5036:$J$5874,3,0)</f>
        <v>0</v>
      </c>
      <c r="BA382" s="378">
        <f>VLOOKUP($B382,'1.วาง งบทดลอง 4 แถว'!$E$5036:$J$5874,4,0)</f>
        <v>0</v>
      </c>
      <c r="BB382" s="378">
        <f>VLOOKUP($B382,'1.วาง งบทดลอง 4 แถว'!$E$5036:$J$5874,5,0)</f>
        <v>0</v>
      </c>
      <c r="BC382" s="379">
        <f>VLOOKUP($B382,'1.วาง งบทดลอง 4 แถว'!$E$5036:$J$5874,6,0)</f>
        <v>0</v>
      </c>
      <c r="BD382" s="380">
        <f t="shared" si="46"/>
        <v>0</v>
      </c>
      <c r="BE382" s="384"/>
      <c r="BF382" s="385"/>
      <c r="BG382" s="385"/>
      <c r="BH382" s="377">
        <f>VLOOKUP($B382,'1.วาง งบทดลอง 4 แถว'!$E$5875:$J$6713,3,0)</f>
        <v>0</v>
      </c>
      <c r="BI382" s="378">
        <f>VLOOKUP($B382,'1.วาง งบทดลอง 4 แถว'!$E$5875:$J$6713,4,0)</f>
        <v>0</v>
      </c>
      <c r="BJ382" s="378">
        <f>VLOOKUP($B382,'1.วาง งบทดลอง 4 แถว'!$E$5875:$J$6713,5,0)</f>
        <v>0</v>
      </c>
      <c r="BK382" s="379">
        <f>VLOOKUP($B382,'1.วาง งบทดลอง 4 แถว'!$E$5875:$J$6713,6,0)</f>
        <v>0</v>
      </c>
      <c r="BL382" s="380">
        <f t="shared" si="47"/>
        <v>0</v>
      </c>
      <c r="BM382" s="385"/>
      <c r="BN382" s="385"/>
      <c r="BO382" s="386"/>
    </row>
    <row r="383" spans="1:67" ht="19.5" customHeight="1">
      <c r="A383" s="374">
        <v>380</v>
      </c>
      <c r="B383" s="375" t="s">
        <v>746</v>
      </c>
      <c r="C383" s="376" t="s">
        <v>171</v>
      </c>
      <c r="D383" s="377">
        <f>VLOOKUP($B383,'1.วาง งบทดลอง 4 แถว'!$E$2:$J$840,3,0)</f>
        <v>0</v>
      </c>
      <c r="E383" s="378">
        <f>VLOOKUP($B383,'1.วาง งบทดลอง 4 แถว'!$E$2:$J$840,4,0)</f>
        <v>0</v>
      </c>
      <c r="F383" s="378">
        <f>VLOOKUP($B383,'1.วาง งบทดลอง 4 แถว'!$E$2:$J$840,5,0)</f>
        <v>0</v>
      </c>
      <c r="G383" s="379">
        <f>VLOOKUP($B383,'1.วาง งบทดลอง 4 แถว'!$E$2:$J$840,6,0)</f>
        <v>0</v>
      </c>
      <c r="H383" s="380">
        <f t="shared" si="40"/>
        <v>0</v>
      </c>
      <c r="I383" s="384"/>
      <c r="J383" s="385"/>
      <c r="K383" s="385"/>
      <c r="L383" s="377">
        <f>VLOOKUP($B383,'1.วาง งบทดลอง 4 แถว'!$E$841:$J$1679,3,0)</f>
        <v>0</v>
      </c>
      <c r="M383" s="378">
        <f>VLOOKUP($B383,'1.วาง งบทดลอง 4 แถว'!$E$841:$J$1679,4,0)</f>
        <v>0</v>
      </c>
      <c r="N383" s="378">
        <f>VLOOKUP($B383,'1.วาง งบทดลอง 4 แถว'!$E$841:$J$1679,5,0)</f>
        <v>0</v>
      </c>
      <c r="O383" s="379">
        <f>VLOOKUP($B383,'1.วาง งบทดลอง 4 แถว'!$E$841:$J$1679,6,0)</f>
        <v>0</v>
      </c>
      <c r="P383" s="380">
        <f t="shared" si="41"/>
        <v>0</v>
      </c>
      <c r="Q383" s="384"/>
      <c r="R383" s="385"/>
      <c r="S383" s="386"/>
      <c r="T383" s="377">
        <f>VLOOKUP($B383,'1.วาง งบทดลอง 4 แถว'!$E$1680:$J$2518,3,0)</f>
        <v>0</v>
      </c>
      <c r="U383" s="378">
        <f>VLOOKUP($B383,'1.วาง งบทดลอง 4 แถว'!$E$1680:$J$2518,4,0)</f>
        <v>0</v>
      </c>
      <c r="V383" s="378">
        <f>VLOOKUP($B383,'1.วาง งบทดลอง 4 แถว'!$E$1680:$J$2518,5,0)</f>
        <v>0</v>
      </c>
      <c r="W383" s="379">
        <f>VLOOKUP($B383,'1.วาง งบทดลอง 4 แถว'!$E$1680:$J$2518,6,0)</f>
        <v>0</v>
      </c>
      <c r="X383" s="380">
        <f t="shared" si="42"/>
        <v>0</v>
      </c>
      <c r="Y383" s="385"/>
      <c r="Z383" s="385"/>
      <c r="AA383" s="385"/>
      <c r="AB383" s="377">
        <f>VLOOKUP($B383,'1.วาง งบทดลอง 4 แถว'!$E$2519:$J$3357,3,0)</f>
        <v>0</v>
      </c>
      <c r="AC383" s="378">
        <f>VLOOKUP($B383,'1.วาง งบทดลอง 4 แถว'!$E$2519:$J$3357,4,0)</f>
        <v>0</v>
      </c>
      <c r="AD383" s="378">
        <f>VLOOKUP($B383,'1.วาง งบทดลอง 4 แถว'!$E$2519:$J$3357,5,0)</f>
        <v>0</v>
      </c>
      <c r="AE383" s="379">
        <f>VLOOKUP($B383,'1.วาง งบทดลอง 4 แถว'!$E$2519:$J$3357,6,0)</f>
        <v>0</v>
      </c>
      <c r="AF383" s="380">
        <f t="shared" si="43"/>
        <v>0</v>
      </c>
      <c r="AG383" s="384"/>
      <c r="AH383" s="385"/>
      <c r="AI383" s="385"/>
      <c r="AJ383" s="377">
        <f>VLOOKUP($B383,'1.วาง งบทดลอง 4 แถว'!$E$3358:$J$4196,3,0)</f>
        <v>0</v>
      </c>
      <c r="AK383" s="378">
        <f>VLOOKUP($B383,'1.วาง งบทดลอง 4 แถว'!$E$3358:$J$4196,4,0)</f>
        <v>0</v>
      </c>
      <c r="AL383" s="378">
        <f>VLOOKUP($B383,'1.วาง งบทดลอง 4 แถว'!$E$3358:$J$4196,5,0)</f>
        <v>0</v>
      </c>
      <c r="AM383" s="379">
        <f>VLOOKUP($B383,'1.วาง งบทดลอง 4 แถว'!$E$3358:$J$4196,6,0)</f>
        <v>0</v>
      </c>
      <c r="AN383" s="380">
        <f t="shared" si="44"/>
        <v>0</v>
      </c>
      <c r="AO383" s="385"/>
      <c r="AP383" s="385"/>
      <c r="AQ383" s="385"/>
      <c r="AR383" s="377">
        <f>VLOOKUP($B383,'1.วาง งบทดลอง 4 แถว'!$E$4197:$J$5035,3,0)</f>
        <v>0</v>
      </c>
      <c r="AS383" s="378">
        <f>VLOOKUP($B383,'1.วาง งบทดลอง 4 แถว'!$E$4197:$J$5035,4,0)</f>
        <v>0</v>
      </c>
      <c r="AT383" s="378">
        <f>VLOOKUP($B383,'1.วาง งบทดลอง 4 แถว'!$E$4197:$J$5035,5,0)</f>
        <v>0</v>
      </c>
      <c r="AU383" s="379">
        <f>VLOOKUP($B383,'1.วาง งบทดลอง 4 แถว'!$E$4197:$J$5035,6,0)</f>
        <v>0</v>
      </c>
      <c r="AV383" s="380">
        <f t="shared" si="45"/>
        <v>0</v>
      </c>
      <c r="AW383" s="384"/>
      <c r="AX383" s="385"/>
      <c r="AY383" s="385"/>
      <c r="AZ383" s="377">
        <f>VLOOKUP($B383,'1.วาง งบทดลอง 4 แถว'!$E$5036:$J$5874,3,0)</f>
        <v>0</v>
      </c>
      <c r="BA383" s="378">
        <f>VLOOKUP($B383,'1.วาง งบทดลอง 4 แถว'!$E$5036:$J$5874,4,0)</f>
        <v>0</v>
      </c>
      <c r="BB383" s="378">
        <f>VLOOKUP($B383,'1.วาง งบทดลอง 4 แถว'!$E$5036:$J$5874,5,0)</f>
        <v>0</v>
      </c>
      <c r="BC383" s="379">
        <f>VLOOKUP($B383,'1.วาง งบทดลอง 4 แถว'!$E$5036:$J$5874,6,0)</f>
        <v>0</v>
      </c>
      <c r="BD383" s="380">
        <f t="shared" si="46"/>
        <v>0</v>
      </c>
      <c r="BE383" s="384"/>
      <c r="BF383" s="385"/>
      <c r="BG383" s="385"/>
      <c r="BH383" s="377">
        <f>VLOOKUP($B383,'1.วาง งบทดลอง 4 แถว'!$E$5875:$J$6713,3,0)</f>
        <v>0</v>
      </c>
      <c r="BI383" s="378">
        <f>VLOOKUP($B383,'1.วาง งบทดลอง 4 แถว'!$E$5875:$J$6713,4,0)</f>
        <v>0</v>
      </c>
      <c r="BJ383" s="378">
        <f>VLOOKUP($B383,'1.วาง งบทดลอง 4 แถว'!$E$5875:$J$6713,5,0)</f>
        <v>0</v>
      </c>
      <c r="BK383" s="379">
        <f>VLOOKUP($B383,'1.วาง งบทดลอง 4 แถว'!$E$5875:$J$6713,6,0)</f>
        <v>0</v>
      </c>
      <c r="BL383" s="380">
        <f t="shared" si="47"/>
        <v>0</v>
      </c>
      <c r="BM383" s="385"/>
      <c r="BN383" s="385"/>
      <c r="BO383" s="386"/>
    </row>
    <row r="384" spans="1:67" ht="19.5" customHeight="1">
      <c r="A384" s="374">
        <v>381</v>
      </c>
      <c r="B384" s="375" t="s">
        <v>747</v>
      </c>
      <c r="C384" s="376" t="s">
        <v>1496</v>
      </c>
      <c r="D384" s="377">
        <f>VLOOKUP($B384,'1.วาง งบทดลอง 4 แถว'!$E$2:$J$840,3,0)</f>
        <v>0</v>
      </c>
      <c r="E384" s="378">
        <f>VLOOKUP($B384,'1.วาง งบทดลอง 4 แถว'!$E$2:$J$840,4,0)</f>
        <v>0</v>
      </c>
      <c r="F384" s="378">
        <f>VLOOKUP($B384,'1.วาง งบทดลอง 4 แถว'!$E$2:$J$840,5,0)</f>
        <v>0</v>
      </c>
      <c r="G384" s="379">
        <f>VLOOKUP($B384,'1.วาง งบทดลอง 4 แถว'!$E$2:$J$840,6,0)</f>
        <v>0</v>
      </c>
      <c r="H384" s="380">
        <f t="shared" si="40"/>
        <v>0</v>
      </c>
      <c r="I384" s="384"/>
      <c r="J384" s="385"/>
      <c r="K384" s="385"/>
      <c r="L384" s="377">
        <f>VLOOKUP($B384,'1.วาง งบทดลอง 4 แถว'!$E$841:$J$1679,3,0)</f>
        <v>0</v>
      </c>
      <c r="M384" s="378">
        <f>VLOOKUP($B384,'1.วาง งบทดลอง 4 แถว'!$E$841:$J$1679,4,0)</f>
        <v>0</v>
      </c>
      <c r="N384" s="378">
        <f>VLOOKUP($B384,'1.วาง งบทดลอง 4 แถว'!$E$841:$J$1679,5,0)</f>
        <v>0</v>
      </c>
      <c r="O384" s="379">
        <f>VLOOKUP($B384,'1.วาง งบทดลอง 4 แถว'!$E$841:$J$1679,6,0)</f>
        <v>0</v>
      </c>
      <c r="P384" s="380">
        <f t="shared" si="41"/>
        <v>0</v>
      </c>
      <c r="Q384" s="384"/>
      <c r="R384" s="385"/>
      <c r="S384" s="386"/>
      <c r="T384" s="377">
        <f>VLOOKUP($B384,'1.วาง งบทดลอง 4 แถว'!$E$1680:$J$2518,3,0)</f>
        <v>0</v>
      </c>
      <c r="U384" s="378">
        <f>VLOOKUP($B384,'1.วาง งบทดลอง 4 แถว'!$E$1680:$J$2518,4,0)</f>
        <v>0</v>
      </c>
      <c r="V384" s="378">
        <f>VLOOKUP($B384,'1.วาง งบทดลอง 4 แถว'!$E$1680:$J$2518,5,0)</f>
        <v>0</v>
      </c>
      <c r="W384" s="379">
        <f>VLOOKUP($B384,'1.วาง งบทดลอง 4 แถว'!$E$1680:$J$2518,6,0)</f>
        <v>0</v>
      </c>
      <c r="X384" s="380">
        <f t="shared" si="42"/>
        <v>0</v>
      </c>
      <c r="Y384" s="385"/>
      <c r="Z384" s="385"/>
      <c r="AA384" s="385"/>
      <c r="AB384" s="377">
        <f>VLOOKUP($B384,'1.วาง งบทดลอง 4 แถว'!$E$2519:$J$3357,3,0)</f>
        <v>0</v>
      </c>
      <c r="AC384" s="378">
        <f>VLOOKUP($B384,'1.วาง งบทดลอง 4 แถว'!$E$2519:$J$3357,4,0)</f>
        <v>0</v>
      </c>
      <c r="AD384" s="378">
        <f>VLOOKUP($B384,'1.วาง งบทดลอง 4 แถว'!$E$2519:$J$3357,5,0)</f>
        <v>0</v>
      </c>
      <c r="AE384" s="379">
        <f>VLOOKUP($B384,'1.วาง งบทดลอง 4 แถว'!$E$2519:$J$3357,6,0)</f>
        <v>0</v>
      </c>
      <c r="AF384" s="380">
        <f t="shared" si="43"/>
        <v>0</v>
      </c>
      <c r="AG384" s="384"/>
      <c r="AH384" s="385"/>
      <c r="AI384" s="385"/>
      <c r="AJ384" s="377">
        <f>VLOOKUP($B384,'1.วาง งบทดลอง 4 แถว'!$E$3358:$J$4196,3,0)</f>
        <v>0</v>
      </c>
      <c r="AK384" s="378">
        <f>VLOOKUP($B384,'1.วาง งบทดลอง 4 แถว'!$E$3358:$J$4196,4,0)</f>
        <v>0</v>
      </c>
      <c r="AL384" s="378">
        <f>VLOOKUP($B384,'1.วาง งบทดลอง 4 แถว'!$E$3358:$J$4196,5,0)</f>
        <v>0</v>
      </c>
      <c r="AM384" s="379">
        <f>VLOOKUP($B384,'1.วาง งบทดลอง 4 แถว'!$E$3358:$J$4196,6,0)</f>
        <v>0</v>
      </c>
      <c r="AN384" s="380">
        <f t="shared" si="44"/>
        <v>0</v>
      </c>
      <c r="AO384" s="385"/>
      <c r="AP384" s="385"/>
      <c r="AQ384" s="385"/>
      <c r="AR384" s="377">
        <f>VLOOKUP($B384,'1.วาง งบทดลอง 4 แถว'!$E$4197:$J$5035,3,0)</f>
        <v>0</v>
      </c>
      <c r="AS384" s="378">
        <f>VLOOKUP($B384,'1.วาง งบทดลอง 4 แถว'!$E$4197:$J$5035,4,0)</f>
        <v>0</v>
      </c>
      <c r="AT384" s="378">
        <f>VLOOKUP($B384,'1.วาง งบทดลอง 4 แถว'!$E$4197:$J$5035,5,0)</f>
        <v>0</v>
      </c>
      <c r="AU384" s="379">
        <f>VLOOKUP($B384,'1.วาง งบทดลอง 4 แถว'!$E$4197:$J$5035,6,0)</f>
        <v>0</v>
      </c>
      <c r="AV384" s="380">
        <f t="shared" si="45"/>
        <v>0</v>
      </c>
      <c r="AW384" s="384"/>
      <c r="AX384" s="385"/>
      <c r="AY384" s="385"/>
      <c r="AZ384" s="377">
        <f>VLOOKUP($B384,'1.วาง งบทดลอง 4 แถว'!$E$5036:$J$5874,3,0)</f>
        <v>0</v>
      </c>
      <c r="BA384" s="378">
        <f>VLOOKUP($B384,'1.วาง งบทดลอง 4 แถว'!$E$5036:$J$5874,4,0)</f>
        <v>0</v>
      </c>
      <c r="BB384" s="378">
        <f>VLOOKUP($B384,'1.วาง งบทดลอง 4 แถว'!$E$5036:$J$5874,5,0)</f>
        <v>0</v>
      </c>
      <c r="BC384" s="379">
        <f>VLOOKUP($B384,'1.วาง งบทดลอง 4 แถว'!$E$5036:$J$5874,6,0)</f>
        <v>0</v>
      </c>
      <c r="BD384" s="380">
        <f t="shared" si="46"/>
        <v>0</v>
      </c>
      <c r="BE384" s="384"/>
      <c r="BF384" s="385"/>
      <c r="BG384" s="385"/>
      <c r="BH384" s="377">
        <f>VLOOKUP($B384,'1.วาง งบทดลอง 4 แถว'!$E$5875:$J$6713,3,0)</f>
        <v>0</v>
      </c>
      <c r="BI384" s="378">
        <f>VLOOKUP($B384,'1.วาง งบทดลอง 4 แถว'!$E$5875:$J$6713,4,0)</f>
        <v>0</v>
      </c>
      <c r="BJ384" s="378">
        <f>VLOOKUP($B384,'1.วาง งบทดลอง 4 แถว'!$E$5875:$J$6713,5,0)</f>
        <v>0</v>
      </c>
      <c r="BK384" s="379">
        <f>VLOOKUP($B384,'1.วาง งบทดลอง 4 แถว'!$E$5875:$J$6713,6,0)</f>
        <v>0</v>
      </c>
      <c r="BL384" s="380">
        <f t="shared" si="47"/>
        <v>0</v>
      </c>
      <c r="BM384" s="385"/>
      <c r="BN384" s="385"/>
      <c r="BO384" s="386"/>
    </row>
    <row r="385" spans="1:67" ht="19.5" customHeight="1">
      <c r="A385" s="374">
        <v>382</v>
      </c>
      <c r="B385" s="375" t="s">
        <v>1969</v>
      </c>
      <c r="C385" s="376" t="s">
        <v>1970</v>
      </c>
      <c r="D385" s="377">
        <f>VLOOKUP($B385,'1.วาง งบทดลอง 4 แถว'!$E$2:$J$840,3,0)</f>
        <v>0</v>
      </c>
      <c r="E385" s="378">
        <f>VLOOKUP($B385,'1.วาง งบทดลอง 4 แถว'!$E$2:$J$840,4,0)</f>
        <v>0</v>
      </c>
      <c r="F385" s="378">
        <f>VLOOKUP($B385,'1.วาง งบทดลอง 4 แถว'!$E$2:$J$840,5,0)</f>
        <v>0</v>
      </c>
      <c r="G385" s="379">
        <f>VLOOKUP($B385,'1.วาง งบทดลอง 4 แถว'!$E$2:$J$840,6,0)</f>
        <v>0</v>
      </c>
      <c r="H385" s="380">
        <f t="shared" si="40"/>
        <v>0</v>
      </c>
      <c r="I385" s="384"/>
      <c r="J385" s="385"/>
      <c r="K385" s="385"/>
      <c r="L385" s="377">
        <f>VLOOKUP($B385,'1.วาง งบทดลอง 4 แถว'!$E$841:$J$1679,3,0)</f>
        <v>0</v>
      </c>
      <c r="M385" s="378">
        <f>VLOOKUP($B385,'1.วาง งบทดลอง 4 แถว'!$E$841:$J$1679,4,0)</f>
        <v>0</v>
      </c>
      <c r="N385" s="378">
        <f>VLOOKUP($B385,'1.วาง งบทดลอง 4 แถว'!$E$841:$J$1679,5,0)</f>
        <v>0</v>
      </c>
      <c r="O385" s="379">
        <f>VLOOKUP($B385,'1.วาง งบทดลอง 4 แถว'!$E$841:$J$1679,6,0)</f>
        <v>0</v>
      </c>
      <c r="P385" s="380">
        <f t="shared" si="41"/>
        <v>0</v>
      </c>
      <c r="Q385" s="384"/>
      <c r="R385" s="385"/>
      <c r="S385" s="386"/>
      <c r="T385" s="377">
        <f>VLOOKUP($B385,'1.วาง งบทดลอง 4 แถว'!$E$1680:$J$2518,3,0)</f>
        <v>0</v>
      </c>
      <c r="U385" s="378">
        <f>VLOOKUP($B385,'1.วาง งบทดลอง 4 แถว'!$E$1680:$J$2518,4,0)</f>
        <v>0</v>
      </c>
      <c r="V385" s="378">
        <f>VLOOKUP($B385,'1.วาง งบทดลอง 4 แถว'!$E$1680:$J$2518,5,0)</f>
        <v>0</v>
      </c>
      <c r="W385" s="379">
        <f>VLOOKUP($B385,'1.วาง งบทดลอง 4 แถว'!$E$1680:$J$2518,6,0)</f>
        <v>0</v>
      </c>
      <c r="X385" s="380">
        <f t="shared" si="42"/>
        <v>0</v>
      </c>
      <c r="Y385" s="385"/>
      <c r="Z385" s="385"/>
      <c r="AA385" s="385"/>
      <c r="AB385" s="377">
        <f>VLOOKUP($B385,'1.วาง งบทดลอง 4 แถว'!$E$2519:$J$3357,3,0)</f>
        <v>0</v>
      </c>
      <c r="AC385" s="378">
        <f>VLOOKUP($B385,'1.วาง งบทดลอง 4 แถว'!$E$2519:$J$3357,4,0)</f>
        <v>0</v>
      </c>
      <c r="AD385" s="378">
        <f>VLOOKUP($B385,'1.วาง งบทดลอง 4 แถว'!$E$2519:$J$3357,5,0)</f>
        <v>0</v>
      </c>
      <c r="AE385" s="379">
        <f>VLOOKUP($B385,'1.วาง งบทดลอง 4 แถว'!$E$2519:$J$3357,6,0)</f>
        <v>0</v>
      </c>
      <c r="AF385" s="380">
        <f t="shared" si="43"/>
        <v>0</v>
      </c>
      <c r="AG385" s="384"/>
      <c r="AH385" s="385"/>
      <c r="AI385" s="385"/>
      <c r="AJ385" s="377">
        <f>VLOOKUP($B385,'1.วาง งบทดลอง 4 แถว'!$E$3358:$J$4196,3,0)</f>
        <v>0</v>
      </c>
      <c r="AK385" s="378">
        <f>VLOOKUP($B385,'1.วาง งบทดลอง 4 แถว'!$E$3358:$J$4196,4,0)</f>
        <v>0</v>
      </c>
      <c r="AL385" s="378">
        <f>VLOOKUP($B385,'1.วาง งบทดลอง 4 แถว'!$E$3358:$J$4196,5,0)</f>
        <v>0</v>
      </c>
      <c r="AM385" s="379">
        <f>VLOOKUP($B385,'1.วาง งบทดลอง 4 แถว'!$E$3358:$J$4196,6,0)</f>
        <v>0</v>
      </c>
      <c r="AN385" s="380">
        <f t="shared" si="44"/>
        <v>0</v>
      </c>
      <c r="AO385" s="385"/>
      <c r="AP385" s="385"/>
      <c r="AQ385" s="385"/>
      <c r="AR385" s="377">
        <f>VLOOKUP($B385,'1.วาง งบทดลอง 4 แถว'!$E$4197:$J$5035,3,0)</f>
        <v>0</v>
      </c>
      <c r="AS385" s="378">
        <f>VLOOKUP($B385,'1.วาง งบทดลอง 4 แถว'!$E$4197:$J$5035,4,0)</f>
        <v>0</v>
      </c>
      <c r="AT385" s="378">
        <f>VLOOKUP($B385,'1.วาง งบทดลอง 4 แถว'!$E$4197:$J$5035,5,0)</f>
        <v>0</v>
      </c>
      <c r="AU385" s="379">
        <f>VLOOKUP($B385,'1.วาง งบทดลอง 4 แถว'!$E$4197:$J$5035,6,0)</f>
        <v>0</v>
      </c>
      <c r="AV385" s="380">
        <f t="shared" si="45"/>
        <v>0</v>
      </c>
      <c r="AW385" s="384"/>
      <c r="AX385" s="385"/>
      <c r="AY385" s="385"/>
      <c r="AZ385" s="377">
        <f>VLOOKUP($B385,'1.วาง งบทดลอง 4 แถว'!$E$5036:$J$5874,3,0)</f>
        <v>0</v>
      </c>
      <c r="BA385" s="378">
        <f>VLOOKUP($B385,'1.วาง งบทดลอง 4 แถว'!$E$5036:$J$5874,4,0)</f>
        <v>0</v>
      </c>
      <c r="BB385" s="378">
        <f>VLOOKUP($B385,'1.วาง งบทดลอง 4 แถว'!$E$5036:$J$5874,5,0)</f>
        <v>0</v>
      </c>
      <c r="BC385" s="379">
        <f>VLOOKUP($B385,'1.วาง งบทดลอง 4 แถว'!$E$5036:$J$5874,6,0)</f>
        <v>0</v>
      </c>
      <c r="BD385" s="380">
        <f t="shared" si="46"/>
        <v>0</v>
      </c>
      <c r="BE385" s="384"/>
      <c r="BF385" s="385"/>
      <c r="BG385" s="385"/>
      <c r="BH385" s="377">
        <f>VLOOKUP($B385,'1.วาง งบทดลอง 4 แถว'!$E$5875:$J$6713,3,0)</f>
        <v>0</v>
      </c>
      <c r="BI385" s="378">
        <f>VLOOKUP($B385,'1.วาง งบทดลอง 4 แถว'!$E$5875:$J$6713,4,0)</f>
        <v>0</v>
      </c>
      <c r="BJ385" s="378">
        <f>VLOOKUP($B385,'1.วาง งบทดลอง 4 แถว'!$E$5875:$J$6713,5,0)</f>
        <v>0</v>
      </c>
      <c r="BK385" s="379">
        <f>VLOOKUP($B385,'1.วาง งบทดลอง 4 แถว'!$E$5875:$J$6713,6,0)</f>
        <v>0</v>
      </c>
      <c r="BL385" s="380">
        <f t="shared" si="47"/>
        <v>0</v>
      </c>
      <c r="BM385" s="385"/>
      <c r="BN385" s="385"/>
      <c r="BO385" s="386"/>
    </row>
    <row r="386" spans="1:67" ht="19.5" customHeight="1">
      <c r="A386" s="374">
        <v>383</v>
      </c>
      <c r="B386" s="375" t="s">
        <v>748</v>
      </c>
      <c r="C386" s="376" t="s">
        <v>1497</v>
      </c>
      <c r="D386" s="377">
        <f>VLOOKUP($B386,'1.วาง งบทดลอง 4 แถว'!$E$2:$J$840,3,0)</f>
        <v>0</v>
      </c>
      <c r="E386" s="378">
        <f>VLOOKUP($B386,'1.วาง งบทดลอง 4 แถว'!$E$2:$J$840,4,0)</f>
        <v>0</v>
      </c>
      <c r="F386" s="378">
        <f>VLOOKUP($B386,'1.วาง งบทดลอง 4 แถว'!$E$2:$J$840,5,0)</f>
        <v>0</v>
      </c>
      <c r="G386" s="379">
        <f>VLOOKUP($B386,'1.วาง งบทดลอง 4 แถว'!$E$2:$J$840,6,0)</f>
        <v>0</v>
      </c>
      <c r="H386" s="380">
        <f t="shared" si="40"/>
        <v>0</v>
      </c>
      <c r="I386" s="384"/>
      <c r="J386" s="385"/>
      <c r="K386" s="385"/>
      <c r="L386" s="377">
        <f>VLOOKUP($B386,'1.วาง งบทดลอง 4 แถว'!$E$841:$J$1679,3,0)</f>
        <v>0</v>
      </c>
      <c r="M386" s="378">
        <f>VLOOKUP($B386,'1.วาง งบทดลอง 4 แถว'!$E$841:$J$1679,4,0)</f>
        <v>0</v>
      </c>
      <c r="N386" s="378">
        <f>VLOOKUP($B386,'1.วาง งบทดลอง 4 แถว'!$E$841:$J$1679,5,0)</f>
        <v>0</v>
      </c>
      <c r="O386" s="379">
        <f>VLOOKUP($B386,'1.วาง งบทดลอง 4 แถว'!$E$841:$J$1679,6,0)</f>
        <v>0</v>
      </c>
      <c r="P386" s="380">
        <f t="shared" si="41"/>
        <v>0</v>
      </c>
      <c r="Q386" s="384"/>
      <c r="R386" s="385"/>
      <c r="S386" s="386"/>
      <c r="T386" s="377">
        <f>VLOOKUP($B386,'1.วาง งบทดลอง 4 แถว'!$E$1680:$J$2518,3,0)</f>
        <v>0</v>
      </c>
      <c r="U386" s="378">
        <f>VLOOKUP($B386,'1.วาง งบทดลอง 4 แถว'!$E$1680:$J$2518,4,0)</f>
        <v>0</v>
      </c>
      <c r="V386" s="378">
        <f>VLOOKUP($B386,'1.วาง งบทดลอง 4 แถว'!$E$1680:$J$2518,5,0)</f>
        <v>0</v>
      </c>
      <c r="W386" s="379">
        <f>VLOOKUP($B386,'1.วาง งบทดลอง 4 แถว'!$E$1680:$J$2518,6,0)</f>
        <v>0</v>
      </c>
      <c r="X386" s="380">
        <f t="shared" si="42"/>
        <v>0</v>
      </c>
      <c r="Y386" s="385"/>
      <c r="Z386" s="385"/>
      <c r="AA386" s="385"/>
      <c r="AB386" s="377">
        <f>VLOOKUP($B386,'1.วาง งบทดลอง 4 แถว'!$E$2519:$J$3357,3,0)</f>
        <v>0</v>
      </c>
      <c r="AC386" s="378">
        <f>VLOOKUP($B386,'1.วาง งบทดลอง 4 แถว'!$E$2519:$J$3357,4,0)</f>
        <v>0</v>
      </c>
      <c r="AD386" s="378">
        <f>VLOOKUP($B386,'1.วาง งบทดลอง 4 แถว'!$E$2519:$J$3357,5,0)</f>
        <v>0</v>
      </c>
      <c r="AE386" s="379">
        <f>VLOOKUP($B386,'1.วาง งบทดลอง 4 แถว'!$E$2519:$J$3357,6,0)</f>
        <v>0</v>
      </c>
      <c r="AF386" s="380">
        <f t="shared" si="43"/>
        <v>0</v>
      </c>
      <c r="AG386" s="384"/>
      <c r="AH386" s="385"/>
      <c r="AI386" s="385"/>
      <c r="AJ386" s="377">
        <f>VLOOKUP($B386,'1.วาง งบทดลอง 4 แถว'!$E$3358:$J$4196,3,0)</f>
        <v>0</v>
      </c>
      <c r="AK386" s="378">
        <f>VLOOKUP($B386,'1.วาง งบทดลอง 4 แถว'!$E$3358:$J$4196,4,0)</f>
        <v>0</v>
      </c>
      <c r="AL386" s="378">
        <f>VLOOKUP($B386,'1.วาง งบทดลอง 4 แถว'!$E$3358:$J$4196,5,0)</f>
        <v>0</v>
      </c>
      <c r="AM386" s="379">
        <f>VLOOKUP($B386,'1.วาง งบทดลอง 4 แถว'!$E$3358:$J$4196,6,0)</f>
        <v>0</v>
      </c>
      <c r="AN386" s="380">
        <f t="shared" si="44"/>
        <v>0</v>
      </c>
      <c r="AO386" s="385"/>
      <c r="AP386" s="385"/>
      <c r="AQ386" s="385"/>
      <c r="AR386" s="377">
        <f>VLOOKUP($B386,'1.วาง งบทดลอง 4 แถว'!$E$4197:$J$5035,3,0)</f>
        <v>0</v>
      </c>
      <c r="AS386" s="378">
        <f>VLOOKUP($B386,'1.วาง งบทดลอง 4 แถว'!$E$4197:$J$5035,4,0)</f>
        <v>0</v>
      </c>
      <c r="AT386" s="378">
        <f>VLOOKUP($B386,'1.วาง งบทดลอง 4 แถว'!$E$4197:$J$5035,5,0)</f>
        <v>0</v>
      </c>
      <c r="AU386" s="379">
        <f>VLOOKUP($B386,'1.วาง งบทดลอง 4 แถว'!$E$4197:$J$5035,6,0)</f>
        <v>0</v>
      </c>
      <c r="AV386" s="380">
        <f t="shared" si="45"/>
        <v>0</v>
      </c>
      <c r="AW386" s="384"/>
      <c r="AX386" s="385"/>
      <c r="AY386" s="385"/>
      <c r="AZ386" s="377">
        <f>VLOOKUP($B386,'1.วาง งบทดลอง 4 แถว'!$E$5036:$J$5874,3,0)</f>
        <v>0</v>
      </c>
      <c r="BA386" s="378">
        <f>VLOOKUP($B386,'1.วาง งบทดลอง 4 แถว'!$E$5036:$J$5874,4,0)</f>
        <v>0</v>
      </c>
      <c r="BB386" s="378">
        <f>VLOOKUP($B386,'1.วาง งบทดลอง 4 แถว'!$E$5036:$J$5874,5,0)</f>
        <v>0</v>
      </c>
      <c r="BC386" s="379">
        <f>VLOOKUP($B386,'1.วาง งบทดลอง 4 แถว'!$E$5036:$J$5874,6,0)</f>
        <v>0</v>
      </c>
      <c r="BD386" s="380">
        <f t="shared" si="46"/>
        <v>0</v>
      </c>
      <c r="BE386" s="384"/>
      <c r="BF386" s="385"/>
      <c r="BG386" s="385"/>
      <c r="BH386" s="377">
        <f>VLOOKUP($B386,'1.วาง งบทดลอง 4 แถว'!$E$5875:$J$6713,3,0)</f>
        <v>0</v>
      </c>
      <c r="BI386" s="378">
        <f>VLOOKUP($B386,'1.วาง งบทดลอง 4 แถว'!$E$5875:$J$6713,4,0)</f>
        <v>0</v>
      </c>
      <c r="BJ386" s="378">
        <f>VLOOKUP($B386,'1.วาง งบทดลอง 4 แถว'!$E$5875:$J$6713,5,0)</f>
        <v>0</v>
      </c>
      <c r="BK386" s="379">
        <f>VLOOKUP($B386,'1.วาง งบทดลอง 4 แถว'!$E$5875:$J$6713,6,0)</f>
        <v>0</v>
      </c>
      <c r="BL386" s="380">
        <f t="shared" si="47"/>
        <v>0</v>
      </c>
      <c r="BM386" s="385"/>
      <c r="BN386" s="385"/>
      <c r="BO386" s="386"/>
    </row>
    <row r="387" spans="1:67" ht="19.5" customHeight="1">
      <c r="A387" s="374">
        <v>384</v>
      </c>
      <c r="B387" s="375" t="s">
        <v>749</v>
      </c>
      <c r="C387" s="376" t="s">
        <v>1498</v>
      </c>
      <c r="D387" s="377">
        <f>VLOOKUP($B387,'1.วาง งบทดลอง 4 แถว'!$E$2:$J$840,3,0)</f>
        <v>0</v>
      </c>
      <c r="E387" s="378">
        <f>VLOOKUP($B387,'1.วาง งบทดลอง 4 แถว'!$E$2:$J$840,4,0)</f>
        <v>0</v>
      </c>
      <c r="F387" s="378">
        <f>VLOOKUP($B387,'1.วาง งบทดลอง 4 แถว'!$E$2:$J$840,5,0)</f>
        <v>0</v>
      </c>
      <c r="G387" s="379">
        <f>VLOOKUP($B387,'1.วาง งบทดลอง 4 แถว'!$E$2:$J$840,6,0)</f>
        <v>0</v>
      </c>
      <c r="H387" s="380">
        <f t="shared" si="40"/>
        <v>0</v>
      </c>
      <c r="I387" s="384"/>
      <c r="J387" s="385"/>
      <c r="K387" s="385"/>
      <c r="L387" s="377">
        <f>VLOOKUP($B387,'1.วาง งบทดลอง 4 แถว'!$E$841:$J$1679,3,0)</f>
        <v>0</v>
      </c>
      <c r="M387" s="378">
        <f>VLOOKUP($B387,'1.วาง งบทดลอง 4 แถว'!$E$841:$J$1679,4,0)</f>
        <v>0</v>
      </c>
      <c r="N387" s="378">
        <f>VLOOKUP($B387,'1.วาง งบทดลอง 4 แถว'!$E$841:$J$1679,5,0)</f>
        <v>0</v>
      </c>
      <c r="O387" s="379">
        <f>VLOOKUP($B387,'1.วาง งบทดลอง 4 แถว'!$E$841:$J$1679,6,0)</f>
        <v>0</v>
      </c>
      <c r="P387" s="380">
        <f t="shared" si="41"/>
        <v>0</v>
      </c>
      <c r="Q387" s="384"/>
      <c r="R387" s="385"/>
      <c r="S387" s="386"/>
      <c r="T387" s="377">
        <f>VLOOKUP($B387,'1.วาง งบทดลอง 4 แถว'!$E$1680:$J$2518,3,0)</f>
        <v>0</v>
      </c>
      <c r="U387" s="378">
        <f>VLOOKUP($B387,'1.วาง งบทดลอง 4 แถว'!$E$1680:$J$2518,4,0)</f>
        <v>0</v>
      </c>
      <c r="V387" s="378">
        <f>VLOOKUP($B387,'1.วาง งบทดลอง 4 แถว'!$E$1680:$J$2518,5,0)</f>
        <v>0</v>
      </c>
      <c r="W387" s="379">
        <f>VLOOKUP($B387,'1.วาง งบทดลอง 4 แถว'!$E$1680:$J$2518,6,0)</f>
        <v>0</v>
      </c>
      <c r="X387" s="380">
        <f t="shared" si="42"/>
        <v>0</v>
      </c>
      <c r="Y387" s="385"/>
      <c r="Z387" s="385"/>
      <c r="AA387" s="385"/>
      <c r="AB387" s="377">
        <f>VLOOKUP($B387,'1.วาง งบทดลอง 4 แถว'!$E$2519:$J$3357,3,0)</f>
        <v>0</v>
      </c>
      <c r="AC387" s="378">
        <f>VLOOKUP($B387,'1.วาง งบทดลอง 4 แถว'!$E$2519:$J$3357,4,0)</f>
        <v>0</v>
      </c>
      <c r="AD387" s="378">
        <f>VLOOKUP($B387,'1.วาง งบทดลอง 4 แถว'!$E$2519:$J$3357,5,0)</f>
        <v>0</v>
      </c>
      <c r="AE387" s="379">
        <f>VLOOKUP($B387,'1.วาง งบทดลอง 4 แถว'!$E$2519:$J$3357,6,0)</f>
        <v>0</v>
      </c>
      <c r="AF387" s="380">
        <f t="shared" si="43"/>
        <v>0</v>
      </c>
      <c r="AG387" s="384"/>
      <c r="AH387" s="385"/>
      <c r="AI387" s="385"/>
      <c r="AJ387" s="377">
        <f>VLOOKUP($B387,'1.วาง งบทดลอง 4 แถว'!$E$3358:$J$4196,3,0)</f>
        <v>0</v>
      </c>
      <c r="AK387" s="378">
        <f>VLOOKUP($B387,'1.วาง งบทดลอง 4 แถว'!$E$3358:$J$4196,4,0)</f>
        <v>0</v>
      </c>
      <c r="AL387" s="378">
        <f>VLOOKUP($B387,'1.วาง งบทดลอง 4 แถว'!$E$3358:$J$4196,5,0)</f>
        <v>0</v>
      </c>
      <c r="AM387" s="379">
        <f>VLOOKUP($B387,'1.วาง งบทดลอง 4 แถว'!$E$3358:$J$4196,6,0)</f>
        <v>0</v>
      </c>
      <c r="AN387" s="380">
        <f t="shared" si="44"/>
        <v>0</v>
      </c>
      <c r="AO387" s="385"/>
      <c r="AP387" s="385"/>
      <c r="AQ387" s="385"/>
      <c r="AR387" s="377">
        <f>VLOOKUP($B387,'1.วาง งบทดลอง 4 แถว'!$E$4197:$J$5035,3,0)</f>
        <v>0</v>
      </c>
      <c r="AS387" s="378">
        <f>VLOOKUP($B387,'1.วาง งบทดลอง 4 แถว'!$E$4197:$J$5035,4,0)</f>
        <v>0</v>
      </c>
      <c r="AT387" s="378">
        <f>VLOOKUP($B387,'1.วาง งบทดลอง 4 แถว'!$E$4197:$J$5035,5,0)</f>
        <v>0</v>
      </c>
      <c r="AU387" s="379">
        <f>VLOOKUP($B387,'1.วาง งบทดลอง 4 แถว'!$E$4197:$J$5035,6,0)</f>
        <v>0</v>
      </c>
      <c r="AV387" s="380">
        <f t="shared" si="45"/>
        <v>0</v>
      </c>
      <c r="AW387" s="384"/>
      <c r="AX387" s="385"/>
      <c r="AY387" s="385"/>
      <c r="AZ387" s="377">
        <f>VLOOKUP($B387,'1.วาง งบทดลอง 4 แถว'!$E$5036:$J$5874,3,0)</f>
        <v>0</v>
      </c>
      <c r="BA387" s="378">
        <f>VLOOKUP($B387,'1.วาง งบทดลอง 4 แถว'!$E$5036:$J$5874,4,0)</f>
        <v>0</v>
      </c>
      <c r="BB387" s="378">
        <f>VLOOKUP($B387,'1.วาง งบทดลอง 4 แถว'!$E$5036:$J$5874,5,0)</f>
        <v>0</v>
      </c>
      <c r="BC387" s="379">
        <f>VLOOKUP($B387,'1.วาง งบทดลอง 4 แถว'!$E$5036:$J$5874,6,0)</f>
        <v>0</v>
      </c>
      <c r="BD387" s="380">
        <f t="shared" si="46"/>
        <v>0</v>
      </c>
      <c r="BE387" s="384"/>
      <c r="BF387" s="385"/>
      <c r="BG387" s="385"/>
      <c r="BH387" s="377">
        <f>VLOOKUP($B387,'1.วาง งบทดลอง 4 แถว'!$E$5875:$J$6713,3,0)</f>
        <v>0</v>
      </c>
      <c r="BI387" s="378">
        <f>VLOOKUP($B387,'1.วาง งบทดลอง 4 แถว'!$E$5875:$J$6713,4,0)</f>
        <v>0</v>
      </c>
      <c r="BJ387" s="378">
        <f>VLOOKUP($B387,'1.วาง งบทดลอง 4 แถว'!$E$5875:$J$6713,5,0)</f>
        <v>0</v>
      </c>
      <c r="BK387" s="379">
        <f>VLOOKUP($B387,'1.วาง งบทดลอง 4 แถว'!$E$5875:$J$6713,6,0)</f>
        <v>0</v>
      </c>
      <c r="BL387" s="380">
        <f t="shared" si="47"/>
        <v>0</v>
      </c>
      <c r="BM387" s="385"/>
      <c r="BN387" s="385"/>
      <c r="BO387" s="386"/>
    </row>
    <row r="388" spans="1:67" ht="19.5" customHeight="1">
      <c r="A388" s="374">
        <v>385</v>
      </c>
      <c r="B388" s="375" t="s">
        <v>750</v>
      </c>
      <c r="C388" s="376" t="s">
        <v>172</v>
      </c>
      <c r="D388" s="377">
        <f>VLOOKUP($B388,'1.วาง งบทดลอง 4 แถว'!$E$2:$J$840,3,0)</f>
        <v>0</v>
      </c>
      <c r="E388" s="378">
        <f>VLOOKUP($B388,'1.วาง งบทดลอง 4 แถว'!$E$2:$J$840,4,0)</f>
        <v>0</v>
      </c>
      <c r="F388" s="378">
        <f>VLOOKUP($B388,'1.วาง งบทดลอง 4 แถว'!$E$2:$J$840,5,0)</f>
        <v>0</v>
      </c>
      <c r="G388" s="379">
        <f>VLOOKUP($B388,'1.วาง งบทดลอง 4 แถว'!$E$2:$J$840,6,0)</f>
        <v>0</v>
      </c>
      <c r="H388" s="380">
        <f t="shared" si="40"/>
        <v>0</v>
      </c>
      <c r="I388" s="384"/>
      <c r="J388" s="385"/>
      <c r="K388" s="385"/>
      <c r="L388" s="377">
        <f>VLOOKUP($B388,'1.วาง งบทดลอง 4 แถว'!$E$841:$J$1679,3,0)</f>
        <v>0</v>
      </c>
      <c r="M388" s="378">
        <f>VLOOKUP($B388,'1.วาง งบทดลอง 4 แถว'!$E$841:$J$1679,4,0)</f>
        <v>0</v>
      </c>
      <c r="N388" s="378">
        <f>VLOOKUP($B388,'1.วาง งบทดลอง 4 แถว'!$E$841:$J$1679,5,0)</f>
        <v>0</v>
      </c>
      <c r="O388" s="379">
        <f>VLOOKUP($B388,'1.วาง งบทดลอง 4 แถว'!$E$841:$J$1679,6,0)</f>
        <v>0</v>
      </c>
      <c r="P388" s="380">
        <f t="shared" si="41"/>
        <v>0</v>
      </c>
      <c r="Q388" s="384"/>
      <c r="R388" s="385"/>
      <c r="S388" s="386"/>
      <c r="T388" s="377">
        <f>VLOOKUP($B388,'1.วาง งบทดลอง 4 แถว'!$E$1680:$J$2518,3,0)</f>
        <v>0</v>
      </c>
      <c r="U388" s="378">
        <f>VLOOKUP($B388,'1.วาง งบทดลอง 4 แถว'!$E$1680:$J$2518,4,0)</f>
        <v>0</v>
      </c>
      <c r="V388" s="378">
        <f>VLOOKUP($B388,'1.วาง งบทดลอง 4 แถว'!$E$1680:$J$2518,5,0)</f>
        <v>0</v>
      </c>
      <c r="W388" s="379">
        <f>VLOOKUP($B388,'1.วาง งบทดลอง 4 แถว'!$E$1680:$J$2518,6,0)</f>
        <v>0</v>
      </c>
      <c r="X388" s="380">
        <f t="shared" si="42"/>
        <v>0</v>
      </c>
      <c r="Y388" s="385"/>
      <c r="Z388" s="385"/>
      <c r="AA388" s="385"/>
      <c r="AB388" s="377">
        <f>VLOOKUP($B388,'1.วาง งบทดลอง 4 แถว'!$E$2519:$J$3357,3,0)</f>
        <v>0</v>
      </c>
      <c r="AC388" s="378">
        <f>VLOOKUP($B388,'1.วาง งบทดลอง 4 แถว'!$E$2519:$J$3357,4,0)</f>
        <v>0</v>
      </c>
      <c r="AD388" s="378">
        <f>VLOOKUP($B388,'1.วาง งบทดลอง 4 แถว'!$E$2519:$J$3357,5,0)</f>
        <v>0</v>
      </c>
      <c r="AE388" s="379">
        <f>VLOOKUP($B388,'1.วาง งบทดลอง 4 แถว'!$E$2519:$J$3357,6,0)</f>
        <v>0</v>
      </c>
      <c r="AF388" s="380">
        <f t="shared" si="43"/>
        <v>0</v>
      </c>
      <c r="AG388" s="384"/>
      <c r="AH388" s="385"/>
      <c r="AI388" s="385"/>
      <c r="AJ388" s="377">
        <f>VLOOKUP($B388,'1.วาง งบทดลอง 4 แถว'!$E$3358:$J$4196,3,0)</f>
        <v>0</v>
      </c>
      <c r="AK388" s="378">
        <f>VLOOKUP($B388,'1.วาง งบทดลอง 4 แถว'!$E$3358:$J$4196,4,0)</f>
        <v>0</v>
      </c>
      <c r="AL388" s="378">
        <f>VLOOKUP($B388,'1.วาง งบทดลอง 4 แถว'!$E$3358:$J$4196,5,0)</f>
        <v>0</v>
      </c>
      <c r="AM388" s="379">
        <f>VLOOKUP($B388,'1.วาง งบทดลอง 4 แถว'!$E$3358:$J$4196,6,0)</f>
        <v>0</v>
      </c>
      <c r="AN388" s="380">
        <f t="shared" si="44"/>
        <v>0</v>
      </c>
      <c r="AO388" s="385"/>
      <c r="AP388" s="385"/>
      <c r="AQ388" s="385"/>
      <c r="AR388" s="377">
        <f>VLOOKUP($B388,'1.วาง งบทดลอง 4 แถว'!$E$4197:$J$5035,3,0)</f>
        <v>0</v>
      </c>
      <c r="AS388" s="378">
        <f>VLOOKUP($B388,'1.วาง งบทดลอง 4 แถว'!$E$4197:$J$5035,4,0)</f>
        <v>0</v>
      </c>
      <c r="AT388" s="378">
        <f>VLOOKUP($B388,'1.วาง งบทดลอง 4 แถว'!$E$4197:$J$5035,5,0)</f>
        <v>0</v>
      </c>
      <c r="AU388" s="379">
        <f>VLOOKUP($B388,'1.วาง งบทดลอง 4 แถว'!$E$4197:$J$5035,6,0)</f>
        <v>0</v>
      </c>
      <c r="AV388" s="380">
        <f t="shared" si="45"/>
        <v>0</v>
      </c>
      <c r="AW388" s="384"/>
      <c r="AX388" s="385"/>
      <c r="AY388" s="385"/>
      <c r="AZ388" s="377">
        <f>VLOOKUP($B388,'1.วาง งบทดลอง 4 แถว'!$E$5036:$J$5874,3,0)</f>
        <v>0</v>
      </c>
      <c r="BA388" s="378">
        <f>VLOOKUP($B388,'1.วาง งบทดลอง 4 แถว'!$E$5036:$J$5874,4,0)</f>
        <v>0</v>
      </c>
      <c r="BB388" s="378">
        <f>VLOOKUP($B388,'1.วาง งบทดลอง 4 แถว'!$E$5036:$J$5874,5,0)</f>
        <v>0</v>
      </c>
      <c r="BC388" s="379">
        <f>VLOOKUP($B388,'1.วาง งบทดลอง 4 แถว'!$E$5036:$J$5874,6,0)</f>
        <v>0</v>
      </c>
      <c r="BD388" s="380">
        <f t="shared" si="46"/>
        <v>0</v>
      </c>
      <c r="BE388" s="384"/>
      <c r="BF388" s="385"/>
      <c r="BG388" s="385"/>
      <c r="BH388" s="377">
        <f>VLOOKUP($B388,'1.วาง งบทดลอง 4 แถว'!$E$5875:$J$6713,3,0)</f>
        <v>0</v>
      </c>
      <c r="BI388" s="378">
        <f>VLOOKUP($B388,'1.วาง งบทดลอง 4 แถว'!$E$5875:$J$6713,4,0)</f>
        <v>0</v>
      </c>
      <c r="BJ388" s="378">
        <f>VLOOKUP($B388,'1.วาง งบทดลอง 4 แถว'!$E$5875:$J$6713,5,0)</f>
        <v>0</v>
      </c>
      <c r="BK388" s="379">
        <f>VLOOKUP($B388,'1.วาง งบทดลอง 4 แถว'!$E$5875:$J$6713,6,0)</f>
        <v>0</v>
      </c>
      <c r="BL388" s="380">
        <f t="shared" si="47"/>
        <v>0</v>
      </c>
      <c r="BM388" s="385"/>
      <c r="BN388" s="385"/>
      <c r="BO388" s="386"/>
    </row>
    <row r="389" spans="1:67" ht="19.5" customHeight="1">
      <c r="A389" s="374">
        <v>386</v>
      </c>
      <c r="B389" s="375" t="s">
        <v>751</v>
      </c>
      <c r="C389" s="376" t="s">
        <v>173</v>
      </c>
      <c r="D389" s="377">
        <f>VLOOKUP($B389,'1.วาง งบทดลอง 4 แถว'!$E$2:$J$840,3,0)</f>
        <v>0</v>
      </c>
      <c r="E389" s="378">
        <f>VLOOKUP($B389,'1.วาง งบทดลอง 4 แถว'!$E$2:$J$840,4,0)</f>
        <v>0</v>
      </c>
      <c r="F389" s="378">
        <f>VLOOKUP($B389,'1.วาง งบทดลอง 4 แถว'!$E$2:$J$840,5,0)</f>
        <v>0</v>
      </c>
      <c r="G389" s="379">
        <f>VLOOKUP($B389,'1.วาง งบทดลอง 4 แถว'!$E$2:$J$840,6,0)</f>
        <v>1982221.44</v>
      </c>
      <c r="H389" s="380">
        <f t="shared" si="40"/>
        <v>1982221.44</v>
      </c>
      <c r="I389" s="384"/>
      <c r="J389" s="385"/>
      <c r="K389" s="385"/>
      <c r="L389" s="377">
        <f>VLOOKUP($B389,'1.วาง งบทดลอง 4 แถว'!$E$841:$J$1679,3,0)</f>
        <v>135032.57999999999</v>
      </c>
      <c r="M389" s="378">
        <f>VLOOKUP($B389,'1.วาง งบทดลอง 4 แถว'!$E$841:$J$1679,4,0)</f>
        <v>0</v>
      </c>
      <c r="N389" s="378">
        <f>VLOOKUP($B389,'1.วาง งบทดลอง 4 แถว'!$E$841:$J$1679,5,0)</f>
        <v>0</v>
      </c>
      <c r="O389" s="379">
        <f>VLOOKUP($B389,'1.วาง งบทดลอง 4 แถว'!$E$841:$J$1679,6,0)</f>
        <v>0</v>
      </c>
      <c r="P389" s="380">
        <f t="shared" si="41"/>
        <v>0</v>
      </c>
      <c r="Q389" s="384"/>
      <c r="R389" s="385"/>
      <c r="S389" s="386"/>
      <c r="T389" s="377">
        <f>VLOOKUP($B389,'1.วาง งบทดลอง 4 แถว'!$E$1680:$J$2518,3,0)</f>
        <v>0</v>
      </c>
      <c r="U389" s="378">
        <f>VLOOKUP($B389,'1.วาง งบทดลอง 4 แถว'!$E$1680:$J$2518,4,0)</f>
        <v>0</v>
      </c>
      <c r="V389" s="378">
        <f>VLOOKUP($B389,'1.วาง งบทดลอง 4 แถว'!$E$1680:$J$2518,5,0)</f>
        <v>0</v>
      </c>
      <c r="W389" s="379">
        <f>VLOOKUP($B389,'1.วาง งบทดลอง 4 แถว'!$E$1680:$J$2518,6,0)</f>
        <v>0</v>
      </c>
      <c r="X389" s="380">
        <f t="shared" si="42"/>
        <v>0</v>
      </c>
      <c r="Y389" s="385"/>
      <c r="Z389" s="385"/>
      <c r="AA389" s="385"/>
      <c r="AB389" s="377">
        <f>VLOOKUP($B389,'1.วาง งบทดลอง 4 แถว'!$E$2519:$J$3357,3,0)</f>
        <v>0</v>
      </c>
      <c r="AC389" s="378">
        <f>VLOOKUP($B389,'1.วาง งบทดลอง 4 แถว'!$E$2519:$J$3357,4,0)</f>
        <v>0</v>
      </c>
      <c r="AD389" s="378">
        <f>VLOOKUP($B389,'1.วาง งบทดลอง 4 แถว'!$E$2519:$J$3357,5,0)</f>
        <v>0</v>
      </c>
      <c r="AE389" s="379">
        <f>VLOOKUP($B389,'1.วาง งบทดลอง 4 แถว'!$E$2519:$J$3357,6,0)</f>
        <v>0</v>
      </c>
      <c r="AF389" s="380">
        <f t="shared" si="43"/>
        <v>0</v>
      </c>
      <c r="AG389" s="384"/>
      <c r="AH389" s="385"/>
      <c r="AI389" s="385"/>
      <c r="AJ389" s="377">
        <f>VLOOKUP($B389,'1.วาง งบทดลอง 4 แถว'!$E$3358:$J$4196,3,0)</f>
        <v>0</v>
      </c>
      <c r="AK389" s="378">
        <f>VLOOKUP($B389,'1.วาง งบทดลอง 4 แถว'!$E$3358:$J$4196,4,0)</f>
        <v>0</v>
      </c>
      <c r="AL389" s="378">
        <f>VLOOKUP($B389,'1.วาง งบทดลอง 4 แถว'!$E$3358:$J$4196,5,0)</f>
        <v>0</v>
      </c>
      <c r="AM389" s="379">
        <f>VLOOKUP($B389,'1.วาง งบทดลอง 4 แถว'!$E$3358:$J$4196,6,0)</f>
        <v>0</v>
      </c>
      <c r="AN389" s="380">
        <f t="shared" si="44"/>
        <v>0</v>
      </c>
      <c r="AO389" s="385"/>
      <c r="AP389" s="385"/>
      <c r="AQ389" s="385"/>
      <c r="AR389" s="377">
        <f>VLOOKUP($B389,'1.วาง งบทดลอง 4 แถว'!$E$4197:$J$5035,3,0)</f>
        <v>0</v>
      </c>
      <c r="AS389" s="378">
        <f>VLOOKUP($B389,'1.วาง งบทดลอง 4 แถว'!$E$4197:$J$5035,4,0)</f>
        <v>0</v>
      </c>
      <c r="AT389" s="378">
        <f>VLOOKUP($B389,'1.วาง งบทดลอง 4 แถว'!$E$4197:$J$5035,5,0)</f>
        <v>0</v>
      </c>
      <c r="AU389" s="379">
        <f>VLOOKUP($B389,'1.วาง งบทดลอง 4 แถว'!$E$4197:$J$5035,6,0)</f>
        <v>0</v>
      </c>
      <c r="AV389" s="380">
        <f t="shared" si="45"/>
        <v>0</v>
      </c>
      <c r="AW389" s="384"/>
      <c r="AX389" s="385"/>
      <c r="AY389" s="385"/>
      <c r="AZ389" s="377">
        <f>VLOOKUP($B389,'1.วาง งบทดลอง 4 แถว'!$E$5036:$J$5874,3,0)</f>
        <v>0</v>
      </c>
      <c r="BA389" s="378">
        <f>VLOOKUP($B389,'1.วาง งบทดลอง 4 แถว'!$E$5036:$J$5874,4,0)</f>
        <v>0</v>
      </c>
      <c r="BB389" s="378">
        <f>VLOOKUP($B389,'1.วาง งบทดลอง 4 แถว'!$E$5036:$J$5874,5,0)</f>
        <v>0</v>
      </c>
      <c r="BC389" s="379">
        <f>VLOOKUP($B389,'1.วาง งบทดลอง 4 แถว'!$E$5036:$J$5874,6,0)</f>
        <v>17340.75</v>
      </c>
      <c r="BD389" s="380">
        <f t="shared" si="46"/>
        <v>17340.75</v>
      </c>
      <c r="BE389" s="384"/>
      <c r="BF389" s="385"/>
      <c r="BG389" s="385"/>
      <c r="BH389" s="377">
        <f>VLOOKUP($B389,'1.วาง งบทดลอง 4 แถว'!$E$5875:$J$6713,3,0)</f>
        <v>0</v>
      </c>
      <c r="BI389" s="378">
        <f>VLOOKUP($B389,'1.วาง งบทดลอง 4 แถว'!$E$5875:$J$6713,4,0)</f>
        <v>0</v>
      </c>
      <c r="BJ389" s="378">
        <f>VLOOKUP($B389,'1.วาง งบทดลอง 4 แถว'!$E$5875:$J$6713,5,0)</f>
        <v>0</v>
      </c>
      <c r="BK389" s="379">
        <f>VLOOKUP($B389,'1.วาง งบทดลอง 4 แถว'!$E$5875:$J$6713,6,0)</f>
        <v>0</v>
      </c>
      <c r="BL389" s="380">
        <f t="shared" si="47"/>
        <v>0</v>
      </c>
      <c r="BM389" s="385"/>
      <c r="BN389" s="385"/>
      <c r="BO389" s="386"/>
    </row>
    <row r="390" spans="1:67" ht="19.5" customHeight="1">
      <c r="A390" s="374">
        <v>387</v>
      </c>
      <c r="B390" s="375" t="s">
        <v>752</v>
      </c>
      <c r="C390" s="376" t="s">
        <v>174</v>
      </c>
      <c r="D390" s="377">
        <f>VLOOKUP($B390,'1.วาง งบทดลอง 4 แถว'!$E$2:$J$840,3,0)</f>
        <v>374487.19</v>
      </c>
      <c r="E390" s="378">
        <f>VLOOKUP($B390,'1.วาง งบทดลอง 4 แถว'!$E$2:$J$840,4,0)</f>
        <v>0</v>
      </c>
      <c r="F390" s="378">
        <f>VLOOKUP($B390,'1.วาง งบทดลอง 4 แถว'!$E$2:$J$840,5,0)</f>
        <v>0</v>
      </c>
      <c r="G390" s="379">
        <f>VLOOKUP($B390,'1.วาง งบทดลอง 4 แถว'!$E$2:$J$840,6,0)</f>
        <v>8974418.7799999993</v>
      </c>
      <c r="H390" s="380">
        <f t="shared" si="40"/>
        <v>8974418.7799999993</v>
      </c>
      <c r="I390" s="384"/>
      <c r="J390" s="385"/>
      <c r="K390" s="385"/>
      <c r="L390" s="377">
        <f>VLOOKUP($B390,'1.วาง งบทดลอง 4 แถว'!$E$841:$J$1679,3,0)</f>
        <v>57082.57</v>
      </c>
      <c r="M390" s="378">
        <f>VLOOKUP($B390,'1.วาง งบทดลอง 4 แถว'!$E$841:$J$1679,4,0)</f>
        <v>0</v>
      </c>
      <c r="N390" s="378">
        <f>VLOOKUP($B390,'1.วาง งบทดลอง 4 แถว'!$E$841:$J$1679,5,0)</f>
        <v>0</v>
      </c>
      <c r="O390" s="379">
        <f>VLOOKUP($B390,'1.วาง งบทดลอง 4 แถว'!$E$841:$J$1679,6,0)</f>
        <v>81602</v>
      </c>
      <c r="P390" s="380">
        <f t="shared" si="41"/>
        <v>81602</v>
      </c>
      <c r="Q390" s="384"/>
      <c r="R390" s="385"/>
      <c r="S390" s="386"/>
      <c r="T390" s="377">
        <f>VLOOKUP($B390,'1.วาง งบทดลอง 4 แถว'!$E$1680:$J$2518,3,0)</f>
        <v>0</v>
      </c>
      <c r="U390" s="378">
        <f>VLOOKUP($B390,'1.วาง งบทดลอง 4 แถว'!$E$1680:$J$2518,4,0)</f>
        <v>0</v>
      </c>
      <c r="V390" s="378">
        <f>VLOOKUP($B390,'1.วาง งบทดลอง 4 แถว'!$E$1680:$J$2518,5,0)</f>
        <v>0</v>
      </c>
      <c r="W390" s="379">
        <f>VLOOKUP($B390,'1.วาง งบทดลอง 4 แถว'!$E$1680:$J$2518,6,0)</f>
        <v>0</v>
      </c>
      <c r="X390" s="380">
        <f t="shared" si="42"/>
        <v>0</v>
      </c>
      <c r="Y390" s="385"/>
      <c r="Z390" s="385"/>
      <c r="AA390" s="385"/>
      <c r="AB390" s="377">
        <f>VLOOKUP($B390,'1.วาง งบทดลอง 4 แถว'!$E$2519:$J$3357,3,0)</f>
        <v>0</v>
      </c>
      <c r="AC390" s="378">
        <f>VLOOKUP($B390,'1.วาง งบทดลอง 4 แถว'!$E$2519:$J$3357,4,0)</f>
        <v>0</v>
      </c>
      <c r="AD390" s="378">
        <f>VLOOKUP($B390,'1.วาง งบทดลอง 4 แถว'!$E$2519:$J$3357,5,0)</f>
        <v>0</v>
      </c>
      <c r="AE390" s="379">
        <f>VLOOKUP($B390,'1.วาง งบทดลอง 4 แถว'!$E$2519:$J$3357,6,0)</f>
        <v>8358</v>
      </c>
      <c r="AF390" s="380">
        <f t="shared" si="43"/>
        <v>8358</v>
      </c>
      <c r="AG390" s="384"/>
      <c r="AH390" s="385"/>
      <c r="AI390" s="385"/>
      <c r="AJ390" s="377">
        <f>VLOOKUP($B390,'1.วาง งบทดลอง 4 แถว'!$E$3358:$J$4196,3,0)</f>
        <v>1327.99</v>
      </c>
      <c r="AK390" s="378">
        <f>VLOOKUP($B390,'1.วาง งบทดลอง 4 แถว'!$E$3358:$J$4196,4,0)</f>
        <v>0</v>
      </c>
      <c r="AL390" s="378">
        <f>VLOOKUP($B390,'1.วาง งบทดลอง 4 แถว'!$E$3358:$J$4196,5,0)</f>
        <v>0</v>
      </c>
      <c r="AM390" s="379">
        <f>VLOOKUP($B390,'1.วาง งบทดลอง 4 แถว'!$E$3358:$J$4196,6,0)</f>
        <v>0</v>
      </c>
      <c r="AN390" s="380">
        <f t="shared" si="44"/>
        <v>0</v>
      </c>
      <c r="AO390" s="385"/>
      <c r="AP390" s="385"/>
      <c r="AQ390" s="385"/>
      <c r="AR390" s="377">
        <f>VLOOKUP($B390,'1.วาง งบทดลอง 4 แถว'!$E$4197:$J$5035,3,0)</f>
        <v>5666.67</v>
      </c>
      <c r="AS390" s="378">
        <f>VLOOKUP($B390,'1.วาง งบทดลอง 4 แถว'!$E$4197:$J$5035,4,0)</f>
        <v>0</v>
      </c>
      <c r="AT390" s="378">
        <f>VLOOKUP($B390,'1.วาง งบทดลอง 4 แถว'!$E$4197:$J$5035,5,0)</f>
        <v>0</v>
      </c>
      <c r="AU390" s="379">
        <f>VLOOKUP($B390,'1.วาง งบทดลอง 4 แถว'!$E$4197:$J$5035,6,0)</f>
        <v>22683.66</v>
      </c>
      <c r="AV390" s="380">
        <f t="shared" si="45"/>
        <v>22683.66</v>
      </c>
      <c r="AW390" s="384"/>
      <c r="AX390" s="385"/>
      <c r="AY390" s="385"/>
      <c r="AZ390" s="377">
        <f>VLOOKUP($B390,'1.วาง งบทดลอง 4 แถว'!$E$5036:$J$5874,3,0)</f>
        <v>0</v>
      </c>
      <c r="BA390" s="378">
        <f>VLOOKUP($B390,'1.วาง งบทดลอง 4 แถว'!$E$5036:$J$5874,4,0)</f>
        <v>0</v>
      </c>
      <c r="BB390" s="378">
        <f>VLOOKUP($B390,'1.วาง งบทดลอง 4 แถว'!$E$5036:$J$5874,5,0)</f>
        <v>0</v>
      </c>
      <c r="BC390" s="379">
        <f>VLOOKUP($B390,'1.วาง งบทดลอง 4 แถว'!$E$5036:$J$5874,6,0)</f>
        <v>0</v>
      </c>
      <c r="BD390" s="380">
        <f t="shared" si="46"/>
        <v>0</v>
      </c>
      <c r="BE390" s="384"/>
      <c r="BF390" s="385"/>
      <c r="BG390" s="385"/>
      <c r="BH390" s="377">
        <f>VLOOKUP($B390,'1.วาง งบทดลอง 4 แถว'!$E$5875:$J$6713,3,0)</f>
        <v>65100</v>
      </c>
      <c r="BI390" s="378">
        <f>VLOOKUP($B390,'1.วาง งบทดลอง 4 แถว'!$E$5875:$J$6713,4,0)</f>
        <v>0</v>
      </c>
      <c r="BJ390" s="378">
        <f>VLOOKUP($B390,'1.วาง งบทดลอง 4 แถว'!$E$5875:$J$6713,5,0)</f>
        <v>0</v>
      </c>
      <c r="BK390" s="379">
        <f>VLOOKUP($B390,'1.วาง งบทดลอง 4 แถว'!$E$5875:$J$6713,6,0)</f>
        <v>1223733.22</v>
      </c>
      <c r="BL390" s="380">
        <f t="shared" si="47"/>
        <v>1223733.22</v>
      </c>
      <c r="BM390" s="385"/>
      <c r="BN390" s="385"/>
      <c r="BO390" s="386"/>
    </row>
    <row r="391" spans="1:67" ht="19.5" customHeight="1">
      <c r="A391" s="374">
        <v>388</v>
      </c>
      <c r="B391" s="375" t="s">
        <v>753</v>
      </c>
      <c r="C391" s="376" t="s">
        <v>175</v>
      </c>
      <c r="D391" s="377">
        <f>VLOOKUP($B391,'1.วาง งบทดลอง 4 แถว'!$E$2:$J$840,3,0)</f>
        <v>0</v>
      </c>
      <c r="E391" s="378">
        <f>VLOOKUP($B391,'1.วาง งบทดลอง 4 แถว'!$E$2:$J$840,4,0)</f>
        <v>0</v>
      </c>
      <c r="F391" s="378">
        <f>VLOOKUP($B391,'1.วาง งบทดลอง 4 แถว'!$E$2:$J$840,5,0)</f>
        <v>0</v>
      </c>
      <c r="G391" s="379">
        <f>VLOOKUP($B391,'1.วาง งบทดลอง 4 แถว'!$E$2:$J$840,6,0)</f>
        <v>0</v>
      </c>
      <c r="H391" s="380">
        <f t="shared" si="40"/>
        <v>0</v>
      </c>
      <c r="I391" s="384"/>
      <c r="J391" s="385"/>
      <c r="K391" s="385"/>
      <c r="L391" s="377">
        <f>VLOOKUP($B391,'1.วาง งบทดลอง 4 แถว'!$E$841:$J$1679,3,0)</f>
        <v>0</v>
      </c>
      <c r="M391" s="378">
        <f>VLOOKUP($B391,'1.วาง งบทดลอง 4 แถว'!$E$841:$J$1679,4,0)</f>
        <v>0</v>
      </c>
      <c r="N391" s="378">
        <f>VLOOKUP($B391,'1.วาง งบทดลอง 4 แถว'!$E$841:$J$1679,5,0)</f>
        <v>0</v>
      </c>
      <c r="O391" s="379">
        <f>VLOOKUP($B391,'1.วาง งบทดลอง 4 แถว'!$E$841:$J$1679,6,0)</f>
        <v>0</v>
      </c>
      <c r="P391" s="380">
        <f t="shared" si="41"/>
        <v>0</v>
      </c>
      <c r="Q391" s="384"/>
      <c r="R391" s="385"/>
      <c r="S391" s="386"/>
      <c r="T391" s="377">
        <f>VLOOKUP($B391,'1.วาง งบทดลอง 4 แถว'!$E$1680:$J$2518,3,0)</f>
        <v>0</v>
      </c>
      <c r="U391" s="378">
        <f>VLOOKUP($B391,'1.วาง งบทดลอง 4 แถว'!$E$1680:$J$2518,4,0)</f>
        <v>0</v>
      </c>
      <c r="V391" s="378">
        <f>VLOOKUP($B391,'1.วาง งบทดลอง 4 แถว'!$E$1680:$J$2518,5,0)</f>
        <v>0</v>
      </c>
      <c r="W391" s="379">
        <f>VLOOKUP($B391,'1.วาง งบทดลอง 4 แถว'!$E$1680:$J$2518,6,0)</f>
        <v>0</v>
      </c>
      <c r="X391" s="380">
        <f t="shared" si="42"/>
        <v>0</v>
      </c>
      <c r="Y391" s="385"/>
      <c r="Z391" s="385"/>
      <c r="AA391" s="385"/>
      <c r="AB391" s="377">
        <f>VLOOKUP($B391,'1.วาง งบทดลอง 4 แถว'!$E$2519:$J$3357,3,0)</f>
        <v>0</v>
      </c>
      <c r="AC391" s="378">
        <f>VLOOKUP($B391,'1.วาง งบทดลอง 4 แถว'!$E$2519:$J$3357,4,0)</f>
        <v>0</v>
      </c>
      <c r="AD391" s="378">
        <f>VLOOKUP($B391,'1.วาง งบทดลอง 4 แถว'!$E$2519:$J$3357,5,0)</f>
        <v>0</v>
      </c>
      <c r="AE391" s="379">
        <f>VLOOKUP($B391,'1.วาง งบทดลอง 4 แถว'!$E$2519:$J$3357,6,0)</f>
        <v>0</v>
      </c>
      <c r="AF391" s="380">
        <f t="shared" si="43"/>
        <v>0</v>
      </c>
      <c r="AG391" s="384"/>
      <c r="AH391" s="385"/>
      <c r="AI391" s="385"/>
      <c r="AJ391" s="377">
        <f>VLOOKUP($B391,'1.วาง งบทดลอง 4 แถว'!$E$3358:$J$4196,3,0)</f>
        <v>0</v>
      </c>
      <c r="AK391" s="378">
        <f>VLOOKUP($B391,'1.วาง งบทดลอง 4 แถว'!$E$3358:$J$4196,4,0)</f>
        <v>0</v>
      </c>
      <c r="AL391" s="378">
        <f>VLOOKUP($B391,'1.วาง งบทดลอง 4 แถว'!$E$3358:$J$4196,5,0)</f>
        <v>0</v>
      </c>
      <c r="AM391" s="379">
        <f>VLOOKUP($B391,'1.วาง งบทดลอง 4 แถว'!$E$3358:$J$4196,6,0)</f>
        <v>0</v>
      </c>
      <c r="AN391" s="380">
        <f t="shared" si="44"/>
        <v>0</v>
      </c>
      <c r="AO391" s="385"/>
      <c r="AP391" s="385"/>
      <c r="AQ391" s="385"/>
      <c r="AR391" s="377">
        <f>VLOOKUP($B391,'1.วาง งบทดลอง 4 แถว'!$E$4197:$J$5035,3,0)</f>
        <v>0</v>
      </c>
      <c r="AS391" s="378">
        <f>VLOOKUP($B391,'1.วาง งบทดลอง 4 แถว'!$E$4197:$J$5035,4,0)</f>
        <v>0</v>
      </c>
      <c r="AT391" s="378">
        <f>VLOOKUP($B391,'1.วาง งบทดลอง 4 แถว'!$E$4197:$J$5035,5,0)</f>
        <v>0</v>
      </c>
      <c r="AU391" s="379">
        <f>VLOOKUP($B391,'1.วาง งบทดลอง 4 แถว'!$E$4197:$J$5035,6,0)</f>
        <v>0</v>
      </c>
      <c r="AV391" s="380">
        <f t="shared" si="45"/>
        <v>0</v>
      </c>
      <c r="AW391" s="384"/>
      <c r="AX391" s="385"/>
      <c r="AY391" s="385"/>
      <c r="AZ391" s="377">
        <f>VLOOKUP($B391,'1.วาง งบทดลอง 4 แถว'!$E$5036:$J$5874,3,0)</f>
        <v>0</v>
      </c>
      <c r="BA391" s="378">
        <f>VLOOKUP($B391,'1.วาง งบทดลอง 4 แถว'!$E$5036:$J$5874,4,0)</f>
        <v>0</v>
      </c>
      <c r="BB391" s="378">
        <f>VLOOKUP($B391,'1.วาง งบทดลอง 4 แถว'!$E$5036:$J$5874,5,0)</f>
        <v>0</v>
      </c>
      <c r="BC391" s="379">
        <f>VLOOKUP($B391,'1.วาง งบทดลอง 4 แถว'!$E$5036:$J$5874,6,0)</f>
        <v>0</v>
      </c>
      <c r="BD391" s="380">
        <f t="shared" si="46"/>
        <v>0</v>
      </c>
      <c r="BE391" s="384"/>
      <c r="BF391" s="385"/>
      <c r="BG391" s="385"/>
      <c r="BH391" s="377">
        <f>VLOOKUP($B391,'1.วาง งบทดลอง 4 แถว'!$E$5875:$J$6713,3,0)</f>
        <v>0</v>
      </c>
      <c r="BI391" s="378">
        <f>VLOOKUP($B391,'1.วาง งบทดลอง 4 แถว'!$E$5875:$J$6713,4,0)</f>
        <v>0</v>
      </c>
      <c r="BJ391" s="378">
        <f>VLOOKUP($B391,'1.วาง งบทดลอง 4 แถว'!$E$5875:$J$6713,5,0)</f>
        <v>0</v>
      </c>
      <c r="BK391" s="379">
        <f>VLOOKUP($B391,'1.วาง งบทดลอง 4 แถว'!$E$5875:$J$6713,6,0)</f>
        <v>0</v>
      </c>
      <c r="BL391" s="380">
        <f t="shared" si="47"/>
        <v>0</v>
      </c>
      <c r="BM391" s="385"/>
      <c r="BN391" s="385"/>
      <c r="BO391" s="386"/>
    </row>
    <row r="392" spans="1:67" ht="19.5" customHeight="1">
      <c r="A392" s="374">
        <v>389</v>
      </c>
      <c r="B392" s="375" t="s">
        <v>754</v>
      </c>
      <c r="C392" s="376" t="s">
        <v>176</v>
      </c>
      <c r="D392" s="377">
        <f>VLOOKUP($B392,'1.วาง งบทดลอง 4 แถว'!$E$2:$J$840,3,0)</f>
        <v>0</v>
      </c>
      <c r="E392" s="378">
        <f>VLOOKUP($B392,'1.วาง งบทดลอง 4 แถว'!$E$2:$J$840,4,0)</f>
        <v>0</v>
      </c>
      <c r="F392" s="378">
        <f>VLOOKUP($B392,'1.วาง งบทดลอง 4 แถว'!$E$2:$J$840,5,0)</f>
        <v>0</v>
      </c>
      <c r="G392" s="379">
        <f>VLOOKUP($B392,'1.วาง งบทดลอง 4 แถว'!$E$2:$J$840,6,0)</f>
        <v>0</v>
      </c>
      <c r="H392" s="380">
        <f t="shared" si="40"/>
        <v>0</v>
      </c>
      <c r="I392" s="384"/>
      <c r="J392" s="385"/>
      <c r="K392" s="385"/>
      <c r="L392" s="377">
        <f>VLOOKUP($B392,'1.วาง งบทดลอง 4 แถว'!$E$841:$J$1679,3,0)</f>
        <v>0</v>
      </c>
      <c r="M392" s="378">
        <f>VLOOKUP($B392,'1.วาง งบทดลอง 4 แถว'!$E$841:$J$1679,4,0)</f>
        <v>0</v>
      </c>
      <c r="N392" s="378">
        <f>VLOOKUP($B392,'1.วาง งบทดลอง 4 แถว'!$E$841:$J$1679,5,0)</f>
        <v>0</v>
      </c>
      <c r="O392" s="379">
        <f>VLOOKUP($B392,'1.วาง งบทดลอง 4 แถว'!$E$841:$J$1679,6,0)</f>
        <v>0</v>
      </c>
      <c r="P392" s="380">
        <f t="shared" si="41"/>
        <v>0</v>
      </c>
      <c r="Q392" s="384"/>
      <c r="R392" s="385"/>
      <c r="S392" s="386"/>
      <c r="T392" s="377">
        <f>VLOOKUP($B392,'1.วาง งบทดลอง 4 แถว'!$E$1680:$J$2518,3,0)</f>
        <v>0</v>
      </c>
      <c r="U392" s="378">
        <f>VLOOKUP($B392,'1.วาง งบทดลอง 4 แถว'!$E$1680:$J$2518,4,0)</f>
        <v>0</v>
      </c>
      <c r="V392" s="378">
        <f>VLOOKUP($B392,'1.วาง งบทดลอง 4 แถว'!$E$1680:$J$2518,5,0)</f>
        <v>0</v>
      </c>
      <c r="W392" s="379">
        <f>VLOOKUP($B392,'1.วาง งบทดลอง 4 แถว'!$E$1680:$J$2518,6,0)</f>
        <v>0</v>
      </c>
      <c r="X392" s="380">
        <f t="shared" si="42"/>
        <v>0</v>
      </c>
      <c r="Y392" s="385"/>
      <c r="Z392" s="385"/>
      <c r="AA392" s="385"/>
      <c r="AB392" s="377">
        <f>VLOOKUP($B392,'1.วาง งบทดลอง 4 แถว'!$E$2519:$J$3357,3,0)</f>
        <v>0</v>
      </c>
      <c r="AC392" s="378">
        <f>VLOOKUP($B392,'1.วาง งบทดลอง 4 แถว'!$E$2519:$J$3357,4,0)</f>
        <v>0</v>
      </c>
      <c r="AD392" s="378">
        <f>VLOOKUP($B392,'1.วาง งบทดลอง 4 แถว'!$E$2519:$J$3357,5,0)</f>
        <v>0</v>
      </c>
      <c r="AE392" s="379">
        <f>VLOOKUP($B392,'1.วาง งบทดลอง 4 แถว'!$E$2519:$J$3357,6,0)</f>
        <v>0</v>
      </c>
      <c r="AF392" s="380">
        <f t="shared" si="43"/>
        <v>0</v>
      </c>
      <c r="AG392" s="384"/>
      <c r="AH392" s="385"/>
      <c r="AI392" s="385"/>
      <c r="AJ392" s="377">
        <f>VLOOKUP($B392,'1.วาง งบทดลอง 4 แถว'!$E$3358:$J$4196,3,0)</f>
        <v>0</v>
      </c>
      <c r="AK392" s="378">
        <f>VLOOKUP($B392,'1.วาง งบทดลอง 4 แถว'!$E$3358:$J$4196,4,0)</f>
        <v>0</v>
      </c>
      <c r="AL392" s="378">
        <f>VLOOKUP($B392,'1.วาง งบทดลอง 4 แถว'!$E$3358:$J$4196,5,0)</f>
        <v>0</v>
      </c>
      <c r="AM392" s="379">
        <f>VLOOKUP($B392,'1.วาง งบทดลอง 4 แถว'!$E$3358:$J$4196,6,0)</f>
        <v>0</v>
      </c>
      <c r="AN392" s="380">
        <f t="shared" si="44"/>
        <v>0</v>
      </c>
      <c r="AO392" s="385"/>
      <c r="AP392" s="385"/>
      <c r="AQ392" s="385"/>
      <c r="AR392" s="377">
        <f>VLOOKUP($B392,'1.วาง งบทดลอง 4 แถว'!$E$4197:$J$5035,3,0)</f>
        <v>0</v>
      </c>
      <c r="AS392" s="378">
        <f>VLOOKUP($B392,'1.วาง งบทดลอง 4 แถว'!$E$4197:$J$5035,4,0)</f>
        <v>0</v>
      </c>
      <c r="AT392" s="378">
        <f>VLOOKUP($B392,'1.วาง งบทดลอง 4 แถว'!$E$4197:$J$5035,5,0)</f>
        <v>0</v>
      </c>
      <c r="AU392" s="379">
        <f>VLOOKUP($B392,'1.วาง งบทดลอง 4 แถว'!$E$4197:$J$5035,6,0)</f>
        <v>0</v>
      </c>
      <c r="AV392" s="380">
        <f t="shared" si="45"/>
        <v>0</v>
      </c>
      <c r="AW392" s="384"/>
      <c r="AX392" s="385"/>
      <c r="AY392" s="385"/>
      <c r="AZ392" s="377">
        <f>VLOOKUP($B392,'1.วาง งบทดลอง 4 แถว'!$E$5036:$J$5874,3,0)</f>
        <v>0</v>
      </c>
      <c r="BA392" s="378">
        <f>VLOOKUP($B392,'1.วาง งบทดลอง 4 แถว'!$E$5036:$J$5874,4,0)</f>
        <v>0</v>
      </c>
      <c r="BB392" s="378">
        <f>VLOOKUP($B392,'1.วาง งบทดลอง 4 แถว'!$E$5036:$J$5874,5,0)</f>
        <v>0</v>
      </c>
      <c r="BC392" s="379">
        <f>VLOOKUP($B392,'1.วาง งบทดลอง 4 แถว'!$E$5036:$J$5874,6,0)</f>
        <v>0</v>
      </c>
      <c r="BD392" s="380">
        <f t="shared" si="46"/>
        <v>0</v>
      </c>
      <c r="BE392" s="384"/>
      <c r="BF392" s="385"/>
      <c r="BG392" s="385"/>
      <c r="BH392" s="377">
        <f>VLOOKUP($B392,'1.วาง งบทดลอง 4 แถว'!$E$5875:$J$6713,3,0)</f>
        <v>0</v>
      </c>
      <c r="BI392" s="378">
        <f>VLOOKUP($B392,'1.วาง งบทดลอง 4 แถว'!$E$5875:$J$6713,4,0)</f>
        <v>0</v>
      </c>
      <c r="BJ392" s="378">
        <f>VLOOKUP($B392,'1.วาง งบทดลอง 4 แถว'!$E$5875:$J$6713,5,0)</f>
        <v>0</v>
      </c>
      <c r="BK392" s="379">
        <f>VLOOKUP($B392,'1.วาง งบทดลอง 4 แถว'!$E$5875:$J$6713,6,0)</f>
        <v>0</v>
      </c>
      <c r="BL392" s="380">
        <f t="shared" si="47"/>
        <v>0</v>
      </c>
      <c r="BM392" s="385"/>
      <c r="BN392" s="385"/>
      <c r="BO392" s="386"/>
    </row>
    <row r="393" spans="1:67" ht="19.5" customHeight="1">
      <c r="A393" s="374">
        <v>390</v>
      </c>
      <c r="B393" s="375" t="s">
        <v>755</v>
      </c>
      <c r="C393" s="376" t="s">
        <v>2128</v>
      </c>
      <c r="D393" s="377">
        <f>VLOOKUP($B393,'1.วาง งบทดลอง 4 แถว'!$E$2:$J$840,3,0)</f>
        <v>0</v>
      </c>
      <c r="E393" s="378">
        <f>VLOOKUP($B393,'1.วาง งบทดลอง 4 แถว'!$E$2:$J$840,4,0)</f>
        <v>0</v>
      </c>
      <c r="F393" s="378">
        <f>VLOOKUP($B393,'1.วาง งบทดลอง 4 แถว'!$E$2:$J$840,5,0)</f>
        <v>0</v>
      </c>
      <c r="G393" s="379">
        <f>VLOOKUP($B393,'1.วาง งบทดลอง 4 แถว'!$E$2:$J$840,6,0)</f>
        <v>0</v>
      </c>
      <c r="H393" s="380">
        <f t="shared" ref="H393:H456" si="48">G393-F393</f>
        <v>0</v>
      </c>
      <c r="I393" s="384"/>
      <c r="J393" s="385"/>
      <c r="K393" s="385"/>
      <c r="L393" s="377">
        <f>VLOOKUP($B393,'1.วาง งบทดลอง 4 แถว'!$E$841:$J$1679,3,0)</f>
        <v>0</v>
      </c>
      <c r="M393" s="378">
        <f>VLOOKUP($B393,'1.วาง งบทดลอง 4 แถว'!$E$841:$J$1679,4,0)</f>
        <v>0</v>
      </c>
      <c r="N393" s="378">
        <f>VLOOKUP($B393,'1.วาง งบทดลอง 4 แถว'!$E$841:$J$1679,5,0)</f>
        <v>0</v>
      </c>
      <c r="O393" s="379">
        <f>VLOOKUP($B393,'1.วาง งบทดลอง 4 แถว'!$E$841:$J$1679,6,0)</f>
        <v>0</v>
      </c>
      <c r="P393" s="380">
        <f t="shared" ref="P393:P456" si="49">O393-N393</f>
        <v>0</v>
      </c>
      <c r="Q393" s="384"/>
      <c r="R393" s="385"/>
      <c r="S393" s="386"/>
      <c r="T393" s="377">
        <f>VLOOKUP($B393,'1.วาง งบทดลอง 4 แถว'!$E$1680:$J$2518,3,0)</f>
        <v>0</v>
      </c>
      <c r="U393" s="378">
        <f>VLOOKUP($B393,'1.วาง งบทดลอง 4 แถว'!$E$1680:$J$2518,4,0)</f>
        <v>0</v>
      </c>
      <c r="V393" s="378">
        <f>VLOOKUP($B393,'1.วาง งบทดลอง 4 แถว'!$E$1680:$J$2518,5,0)</f>
        <v>0</v>
      </c>
      <c r="W393" s="379">
        <f>VLOOKUP($B393,'1.วาง งบทดลอง 4 แถว'!$E$1680:$J$2518,6,0)</f>
        <v>0</v>
      </c>
      <c r="X393" s="380">
        <f t="shared" ref="X393:X456" si="50">W393-V393</f>
        <v>0</v>
      </c>
      <c r="Y393" s="385"/>
      <c r="Z393" s="385"/>
      <c r="AA393" s="385"/>
      <c r="AB393" s="377">
        <f>VLOOKUP($B393,'1.วาง งบทดลอง 4 แถว'!$E$2519:$J$3357,3,0)</f>
        <v>0</v>
      </c>
      <c r="AC393" s="378">
        <f>VLOOKUP($B393,'1.วาง งบทดลอง 4 แถว'!$E$2519:$J$3357,4,0)</f>
        <v>0</v>
      </c>
      <c r="AD393" s="378">
        <f>VLOOKUP($B393,'1.วาง งบทดลอง 4 แถว'!$E$2519:$J$3357,5,0)</f>
        <v>0</v>
      </c>
      <c r="AE393" s="379">
        <f>VLOOKUP($B393,'1.วาง งบทดลอง 4 แถว'!$E$2519:$J$3357,6,0)</f>
        <v>0</v>
      </c>
      <c r="AF393" s="380">
        <f t="shared" ref="AF393:AF456" si="51">AE393-AD393</f>
        <v>0</v>
      </c>
      <c r="AG393" s="384"/>
      <c r="AH393" s="385"/>
      <c r="AI393" s="385"/>
      <c r="AJ393" s="377">
        <f>VLOOKUP($B393,'1.วาง งบทดลอง 4 แถว'!$E$3358:$J$4196,3,0)</f>
        <v>0</v>
      </c>
      <c r="AK393" s="378">
        <f>VLOOKUP($B393,'1.วาง งบทดลอง 4 แถว'!$E$3358:$J$4196,4,0)</f>
        <v>0</v>
      </c>
      <c r="AL393" s="378">
        <f>VLOOKUP($B393,'1.วาง งบทดลอง 4 แถว'!$E$3358:$J$4196,5,0)</f>
        <v>0</v>
      </c>
      <c r="AM393" s="379">
        <f>VLOOKUP($B393,'1.วาง งบทดลอง 4 แถว'!$E$3358:$J$4196,6,0)</f>
        <v>0</v>
      </c>
      <c r="AN393" s="380">
        <f t="shared" ref="AN393:AN456" si="52">AM393-AL393</f>
        <v>0</v>
      </c>
      <c r="AO393" s="385"/>
      <c r="AP393" s="385"/>
      <c r="AQ393" s="385"/>
      <c r="AR393" s="377">
        <f>VLOOKUP($B393,'1.วาง งบทดลอง 4 แถว'!$E$4197:$J$5035,3,0)</f>
        <v>0</v>
      </c>
      <c r="AS393" s="378">
        <f>VLOOKUP($B393,'1.วาง งบทดลอง 4 แถว'!$E$4197:$J$5035,4,0)</f>
        <v>0</v>
      </c>
      <c r="AT393" s="378">
        <f>VLOOKUP($B393,'1.วาง งบทดลอง 4 แถว'!$E$4197:$J$5035,5,0)</f>
        <v>0</v>
      </c>
      <c r="AU393" s="379">
        <f>VLOOKUP($B393,'1.วาง งบทดลอง 4 แถว'!$E$4197:$J$5035,6,0)</f>
        <v>0</v>
      </c>
      <c r="AV393" s="380">
        <f t="shared" ref="AV393:AV456" si="53">AU393-AT393</f>
        <v>0</v>
      </c>
      <c r="AW393" s="384"/>
      <c r="AX393" s="385"/>
      <c r="AY393" s="385"/>
      <c r="AZ393" s="377">
        <f>VLOOKUP($B393,'1.วาง งบทดลอง 4 แถว'!$E$5036:$J$5874,3,0)</f>
        <v>0</v>
      </c>
      <c r="BA393" s="378">
        <f>VLOOKUP($B393,'1.วาง งบทดลอง 4 แถว'!$E$5036:$J$5874,4,0)</f>
        <v>0</v>
      </c>
      <c r="BB393" s="378">
        <f>VLOOKUP($B393,'1.วาง งบทดลอง 4 แถว'!$E$5036:$J$5874,5,0)</f>
        <v>0</v>
      </c>
      <c r="BC393" s="379">
        <f>VLOOKUP($B393,'1.วาง งบทดลอง 4 แถว'!$E$5036:$J$5874,6,0)</f>
        <v>0</v>
      </c>
      <c r="BD393" s="380">
        <f t="shared" ref="BD393:BD456" si="54">BC393-BB393</f>
        <v>0</v>
      </c>
      <c r="BE393" s="384"/>
      <c r="BF393" s="385"/>
      <c r="BG393" s="385"/>
      <c r="BH393" s="377">
        <f>VLOOKUP($B393,'1.วาง งบทดลอง 4 แถว'!$E$5875:$J$6713,3,0)</f>
        <v>0</v>
      </c>
      <c r="BI393" s="378">
        <f>VLOOKUP($B393,'1.วาง งบทดลอง 4 แถว'!$E$5875:$J$6713,4,0)</f>
        <v>0</v>
      </c>
      <c r="BJ393" s="378">
        <f>VLOOKUP($B393,'1.วาง งบทดลอง 4 แถว'!$E$5875:$J$6713,5,0)</f>
        <v>18476600.34</v>
      </c>
      <c r="BK393" s="379">
        <f>VLOOKUP($B393,'1.วาง งบทดลอง 4 แถว'!$E$5875:$J$6713,6,0)</f>
        <v>0</v>
      </c>
      <c r="BL393" s="380">
        <f t="shared" ref="BL393:BL456" si="55">BK393-BJ393</f>
        <v>-18476600.34</v>
      </c>
      <c r="BM393" s="385"/>
      <c r="BN393" s="385"/>
      <c r="BO393" s="386"/>
    </row>
    <row r="394" spans="1:67" ht="19.5" customHeight="1">
      <c r="A394" s="374">
        <v>391</v>
      </c>
      <c r="B394" s="375" t="s">
        <v>756</v>
      </c>
      <c r="C394" s="376" t="s">
        <v>444</v>
      </c>
      <c r="D394" s="377">
        <f>VLOOKUP($B394,'1.วาง งบทดลอง 4 แถว'!$E$2:$J$840,3,0)</f>
        <v>0</v>
      </c>
      <c r="E394" s="378">
        <f>VLOOKUP($B394,'1.วาง งบทดลอง 4 แถว'!$E$2:$J$840,4,0)</f>
        <v>0</v>
      </c>
      <c r="F394" s="378">
        <f>VLOOKUP($B394,'1.วาง งบทดลอง 4 แถว'!$E$2:$J$840,5,0)</f>
        <v>0</v>
      </c>
      <c r="G394" s="379">
        <f>VLOOKUP($B394,'1.วาง งบทดลอง 4 แถว'!$E$2:$J$840,6,0)</f>
        <v>507108382.81</v>
      </c>
      <c r="H394" s="380">
        <f t="shared" si="48"/>
        <v>507108382.81</v>
      </c>
      <c r="I394" s="384"/>
      <c r="J394" s="385"/>
      <c r="K394" s="385"/>
      <c r="L394" s="377">
        <f>VLOOKUP($B394,'1.วาง งบทดลอง 4 แถว'!$E$841:$J$1679,3,0)</f>
        <v>0</v>
      </c>
      <c r="M394" s="378">
        <f>VLOOKUP($B394,'1.วาง งบทดลอง 4 แถว'!$E$841:$J$1679,4,0)</f>
        <v>0</v>
      </c>
      <c r="N394" s="378">
        <f>VLOOKUP($B394,'1.วาง งบทดลอง 4 แถว'!$E$841:$J$1679,5,0)</f>
        <v>0</v>
      </c>
      <c r="O394" s="379">
        <f>VLOOKUP($B394,'1.วาง งบทดลอง 4 แถว'!$E$841:$J$1679,6,0)</f>
        <v>28978631.52</v>
      </c>
      <c r="P394" s="380">
        <f t="shared" si="49"/>
        <v>28978631.52</v>
      </c>
      <c r="Q394" s="384"/>
      <c r="R394" s="385"/>
      <c r="S394" s="386"/>
      <c r="T394" s="377">
        <f>VLOOKUP($B394,'1.วาง งบทดลอง 4 แถว'!$E$1680:$J$2518,3,0)</f>
        <v>0</v>
      </c>
      <c r="U394" s="378">
        <f>VLOOKUP($B394,'1.วาง งบทดลอง 4 แถว'!$E$1680:$J$2518,4,0)</f>
        <v>0</v>
      </c>
      <c r="V394" s="378">
        <f>VLOOKUP($B394,'1.วาง งบทดลอง 4 แถว'!$E$1680:$J$2518,5,0)</f>
        <v>0</v>
      </c>
      <c r="W394" s="379">
        <f>VLOOKUP($B394,'1.วาง งบทดลอง 4 แถว'!$E$1680:$J$2518,6,0)</f>
        <v>29465489.809999999</v>
      </c>
      <c r="X394" s="380">
        <f t="shared" si="50"/>
        <v>29465489.809999999</v>
      </c>
      <c r="Y394" s="385"/>
      <c r="Z394" s="385"/>
      <c r="AA394" s="385"/>
      <c r="AB394" s="377">
        <f>VLOOKUP($B394,'1.วาง งบทดลอง 4 แถว'!$E$2519:$J$3357,3,0)</f>
        <v>0</v>
      </c>
      <c r="AC394" s="378">
        <f>VLOOKUP($B394,'1.วาง งบทดลอง 4 แถว'!$E$2519:$J$3357,4,0)</f>
        <v>0</v>
      </c>
      <c r="AD394" s="378">
        <f>VLOOKUP($B394,'1.วาง งบทดลอง 4 แถว'!$E$2519:$J$3357,5,0)</f>
        <v>0</v>
      </c>
      <c r="AE394" s="379">
        <f>VLOOKUP($B394,'1.วาง งบทดลอง 4 แถว'!$E$2519:$J$3357,6,0)</f>
        <v>168793209.19</v>
      </c>
      <c r="AF394" s="380">
        <f t="shared" si="51"/>
        <v>168793209.19</v>
      </c>
      <c r="AG394" s="384"/>
      <c r="AH394" s="385"/>
      <c r="AI394" s="385"/>
      <c r="AJ394" s="377">
        <f>VLOOKUP($B394,'1.วาง งบทดลอง 4 แถว'!$E$3358:$J$4196,3,0)</f>
        <v>0</v>
      </c>
      <c r="AK394" s="378">
        <f>VLOOKUP($B394,'1.วาง งบทดลอง 4 แถว'!$E$3358:$J$4196,4,0)</f>
        <v>0</v>
      </c>
      <c r="AL394" s="378">
        <f>VLOOKUP($B394,'1.วาง งบทดลอง 4 แถว'!$E$3358:$J$4196,5,0)</f>
        <v>0</v>
      </c>
      <c r="AM394" s="379">
        <f>VLOOKUP($B394,'1.วาง งบทดลอง 4 แถว'!$E$3358:$J$4196,6,0)</f>
        <v>47616727.560000002</v>
      </c>
      <c r="AN394" s="380">
        <f t="shared" si="52"/>
        <v>47616727.560000002</v>
      </c>
      <c r="AO394" s="385"/>
      <c r="AP394" s="385"/>
      <c r="AQ394" s="385"/>
      <c r="AR394" s="377">
        <f>VLOOKUP($B394,'1.วาง งบทดลอง 4 แถว'!$E$4197:$J$5035,3,0)</f>
        <v>0</v>
      </c>
      <c r="AS394" s="378">
        <f>VLOOKUP($B394,'1.วาง งบทดลอง 4 แถว'!$E$4197:$J$5035,4,0)</f>
        <v>0</v>
      </c>
      <c r="AT394" s="378">
        <f>VLOOKUP($B394,'1.วาง งบทดลอง 4 แถว'!$E$4197:$J$5035,5,0)</f>
        <v>0</v>
      </c>
      <c r="AU394" s="379">
        <f>VLOOKUP($B394,'1.วาง งบทดลอง 4 แถว'!$E$4197:$J$5035,6,0)</f>
        <v>43160212.979999997</v>
      </c>
      <c r="AV394" s="380">
        <f t="shared" si="53"/>
        <v>43160212.979999997</v>
      </c>
      <c r="AW394" s="384"/>
      <c r="AX394" s="385"/>
      <c r="AY394" s="385"/>
      <c r="AZ394" s="377">
        <f>VLOOKUP($B394,'1.วาง งบทดลอง 4 แถว'!$E$5036:$J$5874,3,0)</f>
        <v>0</v>
      </c>
      <c r="BA394" s="378">
        <f>VLOOKUP($B394,'1.วาง งบทดลอง 4 แถว'!$E$5036:$J$5874,4,0)</f>
        <v>0</v>
      </c>
      <c r="BB394" s="378">
        <f>VLOOKUP($B394,'1.วาง งบทดลอง 4 แถว'!$E$5036:$J$5874,5,0)</f>
        <v>0</v>
      </c>
      <c r="BC394" s="379">
        <f>VLOOKUP($B394,'1.วาง งบทดลอง 4 แถว'!$E$5036:$J$5874,6,0)</f>
        <v>20578860.710000001</v>
      </c>
      <c r="BD394" s="380">
        <f t="shared" si="54"/>
        <v>20578860.710000001</v>
      </c>
      <c r="BE394" s="384"/>
      <c r="BF394" s="385"/>
      <c r="BG394" s="385"/>
      <c r="BH394" s="377">
        <f>VLOOKUP($B394,'1.วาง งบทดลอง 4 แถว'!$E$5875:$J$6713,3,0)</f>
        <v>0</v>
      </c>
      <c r="BI394" s="378">
        <f>VLOOKUP($B394,'1.วาง งบทดลอง 4 แถว'!$E$5875:$J$6713,4,0)</f>
        <v>0</v>
      </c>
      <c r="BJ394" s="378">
        <f>VLOOKUP($B394,'1.วาง งบทดลอง 4 แถว'!$E$5875:$J$6713,5,0)</f>
        <v>0</v>
      </c>
      <c r="BK394" s="379">
        <f>VLOOKUP($B394,'1.วาง งบทดลอง 4 แถว'!$E$5875:$J$6713,6,0)</f>
        <v>4752826.41</v>
      </c>
      <c r="BL394" s="380">
        <f t="shared" si="55"/>
        <v>4752826.41</v>
      </c>
      <c r="BM394" s="385"/>
      <c r="BN394" s="385"/>
      <c r="BO394" s="386"/>
    </row>
    <row r="395" spans="1:67" ht="19.5" customHeight="1">
      <c r="A395" s="374">
        <v>392</v>
      </c>
      <c r="B395" s="375" t="s">
        <v>1971</v>
      </c>
      <c r="C395" s="376" t="s">
        <v>1972</v>
      </c>
      <c r="D395" s="377">
        <f>VLOOKUP($B395,'1.วาง งบทดลอง 4 แถว'!$E$2:$J$840,3,0)</f>
        <v>32979798.149999999</v>
      </c>
      <c r="E395" s="378">
        <f>VLOOKUP($B395,'1.วาง งบทดลอง 4 แถว'!$E$2:$J$840,4,0)</f>
        <v>20488713.539999999</v>
      </c>
      <c r="F395" s="378">
        <f>VLOOKUP($B395,'1.วาง งบทดลอง 4 แถว'!$E$2:$J$840,5,0)</f>
        <v>0</v>
      </c>
      <c r="G395" s="379">
        <f>VLOOKUP($B395,'1.วาง งบทดลอง 4 แถว'!$E$2:$J$840,6,0)</f>
        <v>26587759.640000001</v>
      </c>
      <c r="H395" s="380">
        <f t="shared" si="48"/>
        <v>26587759.640000001</v>
      </c>
      <c r="I395" s="384"/>
      <c r="J395" s="385"/>
      <c r="K395" s="385"/>
      <c r="L395" s="377">
        <f>VLOOKUP($B395,'1.วาง งบทดลอง 4 แถว'!$E$841:$J$1679,3,0)</f>
        <v>0</v>
      </c>
      <c r="M395" s="378">
        <f>VLOOKUP($B395,'1.วาง งบทดลอง 4 แถว'!$E$841:$J$1679,4,0)</f>
        <v>0</v>
      </c>
      <c r="N395" s="378">
        <f>VLOOKUP($B395,'1.วาง งบทดลอง 4 แถว'!$E$841:$J$1679,5,0)</f>
        <v>1155403.6299999999</v>
      </c>
      <c r="O395" s="379">
        <f>VLOOKUP($B395,'1.วาง งบทดลอง 4 แถว'!$E$841:$J$1679,6,0)</f>
        <v>0</v>
      </c>
      <c r="P395" s="380">
        <f t="shared" si="49"/>
        <v>-1155403.6299999999</v>
      </c>
      <c r="Q395" s="384"/>
      <c r="R395" s="385"/>
      <c r="S395" s="386"/>
      <c r="T395" s="377">
        <f>VLOOKUP($B395,'1.วาง งบทดลอง 4 แถว'!$E$1680:$J$2518,3,0)</f>
        <v>0</v>
      </c>
      <c r="U395" s="378">
        <f>VLOOKUP($B395,'1.วาง งบทดลอง 4 แถว'!$E$1680:$J$2518,4,0)</f>
        <v>3215920.56</v>
      </c>
      <c r="V395" s="378">
        <f>VLOOKUP($B395,'1.วาง งบทดลอง 4 แถว'!$E$1680:$J$2518,5,0)</f>
        <v>0</v>
      </c>
      <c r="W395" s="379">
        <f>VLOOKUP($B395,'1.วาง งบทดลอง 4 แถว'!$E$1680:$J$2518,6,0)</f>
        <v>39940435.619999997</v>
      </c>
      <c r="X395" s="380">
        <f t="shared" si="50"/>
        <v>39940435.619999997</v>
      </c>
      <c r="Y395" s="385"/>
      <c r="Z395" s="385"/>
      <c r="AA395" s="385"/>
      <c r="AB395" s="377">
        <f>VLOOKUP($B395,'1.วาง งบทดลอง 4 แถว'!$E$2519:$J$3357,3,0)</f>
        <v>0</v>
      </c>
      <c r="AC395" s="378">
        <f>VLOOKUP($B395,'1.วาง งบทดลอง 4 แถว'!$E$2519:$J$3357,4,0)</f>
        <v>0</v>
      </c>
      <c r="AD395" s="378">
        <f>VLOOKUP($B395,'1.วาง งบทดลอง 4 แถว'!$E$2519:$J$3357,5,0)</f>
        <v>19484727.57</v>
      </c>
      <c r="AE395" s="379">
        <f>VLOOKUP($B395,'1.วาง งบทดลอง 4 แถว'!$E$2519:$J$3357,6,0)</f>
        <v>0</v>
      </c>
      <c r="AF395" s="380">
        <f t="shared" si="51"/>
        <v>-19484727.57</v>
      </c>
      <c r="AG395" s="384"/>
      <c r="AH395" s="385"/>
      <c r="AI395" s="385"/>
      <c r="AJ395" s="377">
        <f>VLOOKUP($B395,'1.วาง งบทดลอง 4 แถว'!$E$3358:$J$4196,3,0)</f>
        <v>0</v>
      </c>
      <c r="AK395" s="378">
        <f>VLOOKUP($B395,'1.วาง งบทดลอง 4 แถว'!$E$3358:$J$4196,4,0)</f>
        <v>0</v>
      </c>
      <c r="AL395" s="378">
        <f>VLOOKUP($B395,'1.วาง งบทดลอง 4 แถว'!$E$3358:$J$4196,5,0)</f>
        <v>2318564.17</v>
      </c>
      <c r="AM395" s="379">
        <f>VLOOKUP($B395,'1.วาง งบทดลอง 4 แถว'!$E$3358:$J$4196,6,0)</f>
        <v>0</v>
      </c>
      <c r="AN395" s="380">
        <f t="shared" si="52"/>
        <v>-2318564.17</v>
      </c>
      <c r="AO395" s="385"/>
      <c r="AP395" s="385"/>
      <c r="AQ395" s="385"/>
      <c r="AR395" s="377">
        <f>VLOOKUP($B395,'1.วาง งบทดลอง 4 แถว'!$E$4197:$J$5035,3,0)</f>
        <v>13471.5</v>
      </c>
      <c r="AS395" s="378">
        <f>VLOOKUP($B395,'1.วาง งบทดลอง 4 แถว'!$E$4197:$J$5035,4,0)</f>
        <v>0</v>
      </c>
      <c r="AT395" s="378">
        <f>VLOOKUP($B395,'1.วาง งบทดลอง 4 แถว'!$E$4197:$J$5035,5,0)</f>
        <v>0</v>
      </c>
      <c r="AU395" s="379">
        <f>VLOOKUP($B395,'1.วาง งบทดลอง 4 แถว'!$E$4197:$J$5035,6,0)</f>
        <v>319652.45</v>
      </c>
      <c r="AV395" s="380">
        <f t="shared" si="53"/>
        <v>319652.45</v>
      </c>
      <c r="AW395" s="384"/>
      <c r="AX395" s="385"/>
      <c r="AY395" s="385"/>
      <c r="AZ395" s="377">
        <f>VLOOKUP($B395,'1.วาง งบทดลอง 4 แถว'!$E$5036:$J$5874,3,0)</f>
        <v>3265</v>
      </c>
      <c r="BA395" s="378">
        <f>VLOOKUP($B395,'1.วาง งบทดลอง 4 แถว'!$E$5036:$J$5874,4,0)</f>
        <v>3875</v>
      </c>
      <c r="BB395" s="378">
        <f>VLOOKUP($B395,'1.วาง งบทดลอง 4 แถว'!$E$5036:$J$5874,5,0)</f>
        <v>3236854.43</v>
      </c>
      <c r="BC395" s="379">
        <f>VLOOKUP($B395,'1.วาง งบทดลอง 4 แถว'!$E$5036:$J$5874,6,0)</f>
        <v>0</v>
      </c>
      <c r="BD395" s="380">
        <f t="shared" si="54"/>
        <v>-3236854.43</v>
      </c>
      <c r="BE395" s="384"/>
      <c r="BF395" s="385"/>
      <c r="BG395" s="385"/>
      <c r="BH395" s="377">
        <f>VLOOKUP($B395,'1.วาง งบทดลอง 4 แถว'!$E$5875:$J$6713,3,0)</f>
        <v>878</v>
      </c>
      <c r="BI395" s="378">
        <f>VLOOKUP($B395,'1.วาง งบทดลอง 4 แถว'!$E$5875:$J$6713,4,0)</f>
        <v>878</v>
      </c>
      <c r="BJ395" s="378">
        <f>VLOOKUP($B395,'1.วาง งบทดลอง 4 แถว'!$E$5875:$J$6713,5,0)</f>
        <v>0</v>
      </c>
      <c r="BK395" s="379">
        <f>VLOOKUP($B395,'1.วาง งบทดลอง 4 แถว'!$E$5875:$J$6713,6,0)</f>
        <v>1546202.78</v>
      </c>
      <c r="BL395" s="380">
        <f t="shared" si="55"/>
        <v>1546202.78</v>
      </c>
      <c r="BM395" s="385"/>
      <c r="BN395" s="385"/>
      <c r="BO395" s="386"/>
    </row>
    <row r="396" spans="1:67" ht="19.5" customHeight="1">
      <c r="A396" s="374">
        <v>393</v>
      </c>
      <c r="B396" s="375" t="s">
        <v>1973</v>
      </c>
      <c r="C396" s="376" t="s">
        <v>1974</v>
      </c>
      <c r="D396" s="377">
        <f>VLOOKUP($B396,'1.วาง งบทดลอง 4 แถว'!$E$2:$J$840,3,0)</f>
        <v>0</v>
      </c>
      <c r="E396" s="378">
        <f>VLOOKUP($B396,'1.วาง งบทดลอง 4 แถว'!$E$2:$J$840,4,0)</f>
        <v>0</v>
      </c>
      <c r="F396" s="378">
        <f>VLOOKUP($B396,'1.วาง งบทดลอง 4 แถว'!$E$2:$J$840,5,0)</f>
        <v>0</v>
      </c>
      <c r="G396" s="379">
        <f>VLOOKUP($B396,'1.วาง งบทดลอง 4 แถว'!$E$2:$J$840,6,0)</f>
        <v>1013593.91</v>
      </c>
      <c r="H396" s="380">
        <f t="shared" si="48"/>
        <v>1013593.91</v>
      </c>
      <c r="I396" s="384"/>
      <c r="J396" s="385"/>
      <c r="K396" s="385"/>
      <c r="L396" s="377">
        <f>VLOOKUP($B396,'1.วาง งบทดลอง 4 แถว'!$E$841:$J$1679,3,0)</f>
        <v>0</v>
      </c>
      <c r="M396" s="378">
        <f>VLOOKUP($B396,'1.วาง งบทดลอง 4 แถว'!$E$841:$J$1679,4,0)</f>
        <v>0</v>
      </c>
      <c r="N396" s="378">
        <f>VLOOKUP($B396,'1.วาง งบทดลอง 4 แถว'!$E$841:$J$1679,5,0)</f>
        <v>0</v>
      </c>
      <c r="O396" s="379">
        <f>VLOOKUP($B396,'1.วาง งบทดลอง 4 แถว'!$E$841:$J$1679,6,0)</f>
        <v>396522.14</v>
      </c>
      <c r="P396" s="380">
        <f t="shared" si="49"/>
        <v>396522.14</v>
      </c>
      <c r="Q396" s="384"/>
      <c r="R396" s="385"/>
      <c r="S396" s="386"/>
      <c r="T396" s="377">
        <f>VLOOKUP($B396,'1.วาง งบทดลอง 4 แถว'!$E$1680:$J$2518,3,0)</f>
        <v>1368753.34</v>
      </c>
      <c r="U396" s="378">
        <f>VLOOKUP($B396,'1.วาง งบทดลอง 4 แถว'!$E$1680:$J$2518,4,0)</f>
        <v>422295</v>
      </c>
      <c r="V396" s="378">
        <f>VLOOKUP($B396,'1.วาง งบทดลอง 4 แถว'!$E$1680:$J$2518,5,0)</f>
        <v>3819543.27</v>
      </c>
      <c r="W396" s="379">
        <f>VLOOKUP($B396,'1.วาง งบทดลอง 4 แถว'!$E$1680:$J$2518,6,0)</f>
        <v>0</v>
      </c>
      <c r="X396" s="380">
        <f t="shared" si="50"/>
        <v>-3819543.27</v>
      </c>
      <c r="Y396" s="385"/>
      <c r="Z396" s="385"/>
      <c r="AA396" s="385"/>
      <c r="AB396" s="377">
        <f>VLOOKUP($B396,'1.วาง งบทดลอง 4 แถว'!$E$2519:$J$3357,3,0)</f>
        <v>0</v>
      </c>
      <c r="AC396" s="378">
        <f>VLOOKUP($B396,'1.วาง งบทดลอง 4 แถว'!$E$2519:$J$3357,4,0)</f>
        <v>0</v>
      </c>
      <c r="AD396" s="378">
        <f>VLOOKUP($B396,'1.วาง งบทดลอง 4 แถว'!$E$2519:$J$3357,5,0)</f>
        <v>0</v>
      </c>
      <c r="AE396" s="379">
        <f>VLOOKUP($B396,'1.วาง งบทดลอง 4 แถว'!$E$2519:$J$3357,6,0)</f>
        <v>1583177.64</v>
      </c>
      <c r="AF396" s="380">
        <f t="shared" si="51"/>
        <v>1583177.64</v>
      </c>
      <c r="AG396" s="384"/>
      <c r="AH396" s="385"/>
      <c r="AI396" s="385"/>
      <c r="AJ396" s="377">
        <f>VLOOKUP($B396,'1.วาง งบทดลอง 4 แถว'!$E$3358:$J$4196,3,0)</f>
        <v>0</v>
      </c>
      <c r="AK396" s="378">
        <f>VLOOKUP($B396,'1.วาง งบทดลอง 4 แถว'!$E$3358:$J$4196,4,0)</f>
        <v>0</v>
      </c>
      <c r="AL396" s="378">
        <f>VLOOKUP($B396,'1.วาง งบทดลอง 4 แถว'!$E$3358:$J$4196,5,0)</f>
        <v>63506</v>
      </c>
      <c r="AM396" s="379">
        <f>VLOOKUP($B396,'1.วาง งบทดลอง 4 แถว'!$E$3358:$J$4196,6,0)</f>
        <v>0</v>
      </c>
      <c r="AN396" s="380">
        <f t="shared" si="52"/>
        <v>-63506</v>
      </c>
      <c r="AO396" s="385"/>
      <c r="AP396" s="385"/>
      <c r="AQ396" s="385"/>
      <c r="AR396" s="377">
        <f>VLOOKUP($B396,'1.วาง งบทดลอง 4 แถว'!$E$4197:$J$5035,3,0)</f>
        <v>0</v>
      </c>
      <c r="AS396" s="378">
        <f>VLOOKUP($B396,'1.วาง งบทดลอง 4 แถว'!$E$4197:$J$5035,4,0)</f>
        <v>0</v>
      </c>
      <c r="AT396" s="378">
        <f>VLOOKUP($B396,'1.วาง งบทดลอง 4 แถว'!$E$4197:$J$5035,5,0)</f>
        <v>15422</v>
      </c>
      <c r="AU396" s="379">
        <f>VLOOKUP($B396,'1.วาง งบทดลอง 4 แถว'!$E$4197:$J$5035,6,0)</f>
        <v>0</v>
      </c>
      <c r="AV396" s="380">
        <f t="shared" si="53"/>
        <v>-15422</v>
      </c>
      <c r="AW396" s="384"/>
      <c r="AX396" s="385"/>
      <c r="AY396" s="385"/>
      <c r="AZ396" s="377">
        <f>VLOOKUP($B396,'1.วาง งบทดลอง 4 แถว'!$E$5036:$J$5874,3,0)</f>
        <v>836859.11</v>
      </c>
      <c r="BA396" s="378">
        <f>VLOOKUP($B396,'1.วาง งบทดลอง 4 แถว'!$E$5036:$J$5874,4,0)</f>
        <v>0</v>
      </c>
      <c r="BB396" s="378">
        <f>VLOOKUP($B396,'1.วาง งบทดลอง 4 แถว'!$E$5036:$J$5874,5,0)</f>
        <v>3987902.17</v>
      </c>
      <c r="BC396" s="379">
        <f>VLOOKUP($B396,'1.วาง งบทดลอง 4 แถว'!$E$5036:$J$5874,6,0)</f>
        <v>0</v>
      </c>
      <c r="BD396" s="380">
        <f t="shared" si="54"/>
        <v>-3987902.17</v>
      </c>
      <c r="BE396" s="384"/>
      <c r="BF396" s="385"/>
      <c r="BG396" s="385"/>
      <c r="BH396" s="377">
        <f>VLOOKUP($B396,'1.วาง งบทดลอง 4 แถว'!$E$5875:$J$6713,3,0)</f>
        <v>0</v>
      </c>
      <c r="BI396" s="378">
        <f>VLOOKUP($B396,'1.วาง งบทดลอง 4 แถว'!$E$5875:$J$6713,4,0)</f>
        <v>8372.99</v>
      </c>
      <c r="BJ396" s="378">
        <f>VLOOKUP($B396,'1.วาง งบทดลอง 4 แถว'!$E$5875:$J$6713,5,0)</f>
        <v>0</v>
      </c>
      <c r="BK396" s="379">
        <f>VLOOKUP($B396,'1.วาง งบทดลอง 4 แถว'!$E$5875:$J$6713,6,0)</f>
        <v>13854564.74</v>
      </c>
      <c r="BL396" s="380">
        <f t="shared" si="55"/>
        <v>13854564.74</v>
      </c>
      <c r="BM396" s="385"/>
      <c r="BN396" s="385"/>
      <c r="BO396" s="386"/>
    </row>
    <row r="397" spans="1:67" ht="19.5" customHeight="1">
      <c r="A397" s="374">
        <v>394</v>
      </c>
      <c r="B397" s="375" t="s">
        <v>757</v>
      </c>
      <c r="C397" s="376" t="s">
        <v>2233</v>
      </c>
      <c r="D397" s="377">
        <f>VLOOKUP($B397,'1.วาง งบทดลอง 4 แถว'!$E$2:$J$840,3,0)</f>
        <v>0</v>
      </c>
      <c r="E397" s="378">
        <f>VLOOKUP($B397,'1.วาง งบทดลอง 4 แถว'!$E$2:$J$840,4,0)</f>
        <v>0</v>
      </c>
      <c r="F397" s="378">
        <f>VLOOKUP($B397,'1.วาง งบทดลอง 4 แถว'!$E$2:$J$840,5,0)</f>
        <v>0</v>
      </c>
      <c r="G397" s="379">
        <f>VLOOKUP($B397,'1.วาง งบทดลอง 4 แถว'!$E$2:$J$840,6,0)</f>
        <v>0</v>
      </c>
      <c r="H397" s="380">
        <f t="shared" si="48"/>
        <v>0</v>
      </c>
      <c r="I397" s="384"/>
      <c r="J397" s="385"/>
      <c r="K397" s="385"/>
      <c r="L397" s="377">
        <f>VLOOKUP($B397,'1.วาง งบทดลอง 4 แถว'!$E$841:$J$1679,3,0)</f>
        <v>0</v>
      </c>
      <c r="M397" s="378">
        <f>VLOOKUP($B397,'1.วาง งบทดลอง 4 แถว'!$E$841:$J$1679,4,0)</f>
        <v>0</v>
      </c>
      <c r="N397" s="378">
        <f>VLOOKUP($B397,'1.วาง งบทดลอง 4 แถว'!$E$841:$J$1679,5,0)</f>
        <v>0</v>
      </c>
      <c r="O397" s="379">
        <f>VLOOKUP($B397,'1.วาง งบทดลอง 4 แถว'!$E$841:$J$1679,6,0)</f>
        <v>1043834.84</v>
      </c>
      <c r="P397" s="380">
        <f t="shared" si="49"/>
        <v>1043834.84</v>
      </c>
      <c r="Q397" s="384"/>
      <c r="R397" s="385"/>
      <c r="S397" s="386"/>
      <c r="T397" s="377">
        <f>VLOOKUP($B397,'1.วาง งบทดลอง 4 แถว'!$E$1680:$J$2518,3,0)</f>
        <v>0</v>
      </c>
      <c r="U397" s="378">
        <f>VLOOKUP($B397,'1.วาง งบทดลอง 4 แถว'!$E$1680:$J$2518,4,0)</f>
        <v>0</v>
      </c>
      <c r="V397" s="378">
        <f>VLOOKUP($B397,'1.วาง งบทดลอง 4 แถว'!$E$1680:$J$2518,5,0)</f>
        <v>0</v>
      </c>
      <c r="W397" s="379">
        <f>VLOOKUP($B397,'1.วาง งบทดลอง 4 แถว'!$E$1680:$J$2518,6,0)</f>
        <v>0</v>
      </c>
      <c r="X397" s="380">
        <f t="shared" si="50"/>
        <v>0</v>
      </c>
      <c r="Y397" s="385"/>
      <c r="Z397" s="385"/>
      <c r="AA397" s="385"/>
      <c r="AB397" s="377">
        <f>VLOOKUP($B397,'1.วาง งบทดลอง 4 แถว'!$E$2519:$J$3357,3,0)</f>
        <v>0</v>
      </c>
      <c r="AC397" s="378">
        <f>VLOOKUP($B397,'1.วาง งบทดลอง 4 แถว'!$E$2519:$J$3357,4,0)</f>
        <v>0</v>
      </c>
      <c r="AD397" s="378">
        <f>VLOOKUP($B397,'1.วาง งบทดลอง 4 แถว'!$E$2519:$J$3357,5,0)</f>
        <v>0</v>
      </c>
      <c r="AE397" s="379">
        <f>VLOOKUP($B397,'1.วาง งบทดลอง 4 แถว'!$E$2519:$J$3357,6,0)</f>
        <v>0</v>
      </c>
      <c r="AF397" s="380">
        <f t="shared" si="51"/>
        <v>0</v>
      </c>
      <c r="AG397" s="384"/>
      <c r="AH397" s="385"/>
      <c r="AI397" s="385"/>
      <c r="AJ397" s="377">
        <f>VLOOKUP($B397,'1.วาง งบทดลอง 4 แถว'!$E$3358:$J$4196,3,0)</f>
        <v>0</v>
      </c>
      <c r="AK397" s="378">
        <f>VLOOKUP($B397,'1.วาง งบทดลอง 4 แถว'!$E$3358:$J$4196,4,0)</f>
        <v>0</v>
      </c>
      <c r="AL397" s="378">
        <f>VLOOKUP($B397,'1.วาง งบทดลอง 4 แถว'!$E$3358:$J$4196,5,0)</f>
        <v>0</v>
      </c>
      <c r="AM397" s="379">
        <f>VLOOKUP($B397,'1.วาง งบทดลอง 4 แถว'!$E$3358:$J$4196,6,0)</f>
        <v>0</v>
      </c>
      <c r="AN397" s="380">
        <f t="shared" si="52"/>
        <v>0</v>
      </c>
      <c r="AO397" s="385"/>
      <c r="AP397" s="385"/>
      <c r="AQ397" s="385"/>
      <c r="AR397" s="377">
        <f>VLOOKUP($B397,'1.วาง งบทดลอง 4 แถว'!$E$4197:$J$5035,3,0)</f>
        <v>0</v>
      </c>
      <c r="AS397" s="378">
        <f>VLOOKUP($B397,'1.วาง งบทดลอง 4 แถว'!$E$4197:$J$5035,4,0)</f>
        <v>0</v>
      </c>
      <c r="AT397" s="378">
        <f>VLOOKUP($B397,'1.วาง งบทดลอง 4 แถว'!$E$4197:$J$5035,5,0)</f>
        <v>0</v>
      </c>
      <c r="AU397" s="379">
        <f>VLOOKUP($B397,'1.วาง งบทดลอง 4 แถว'!$E$4197:$J$5035,6,0)</f>
        <v>0</v>
      </c>
      <c r="AV397" s="380">
        <f t="shared" si="53"/>
        <v>0</v>
      </c>
      <c r="AW397" s="384"/>
      <c r="AX397" s="385"/>
      <c r="AY397" s="385"/>
      <c r="AZ397" s="377">
        <f>VLOOKUP($B397,'1.วาง งบทดลอง 4 แถว'!$E$5036:$J$5874,3,0)</f>
        <v>0</v>
      </c>
      <c r="BA397" s="378">
        <f>VLOOKUP($B397,'1.วาง งบทดลอง 4 แถว'!$E$5036:$J$5874,4,0)</f>
        <v>0</v>
      </c>
      <c r="BB397" s="378">
        <f>VLOOKUP($B397,'1.วาง งบทดลอง 4 แถว'!$E$5036:$J$5874,5,0)</f>
        <v>0</v>
      </c>
      <c r="BC397" s="379">
        <f>VLOOKUP($B397,'1.วาง งบทดลอง 4 แถว'!$E$5036:$J$5874,6,0)</f>
        <v>0</v>
      </c>
      <c r="BD397" s="380">
        <f t="shared" si="54"/>
        <v>0</v>
      </c>
      <c r="BE397" s="384"/>
      <c r="BF397" s="385"/>
      <c r="BG397" s="385"/>
      <c r="BH397" s="377">
        <f>VLOOKUP($B397,'1.วาง งบทดลอง 4 แถว'!$E$5875:$J$6713,3,0)</f>
        <v>0</v>
      </c>
      <c r="BI397" s="378">
        <f>VLOOKUP($B397,'1.วาง งบทดลอง 4 แถว'!$E$5875:$J$6713,4,0)</f>
        <v>0</v>
      </c>
      <c r="BJ397" s="378">
        <f>VLOOKUP($B397,'1.วาง งบทดลอง 4 แถว'!$E$5875:$J$6713,5,0)</f>
        <v>0</v>
      </c>
      <c r="BK397" s="379">
        <f>VLOOKUP($B397,'1.วาง งบทดลอง 4 แถว'!$E$5875:$J$6713,6,0)</f>
        <v>0</v>
      </c>
      <c r="BL397" s="380">
        <f t="shared" si="55"/>
        <v>0</v>
      </c>
      <c r="BM397" s="385"/>
      <c r="BN397" s="385"/>
      <c r="BO397" s="386"/>
    </row>
    <row r="398" spans="1:67" ht="19.5" customHeight="1">
      <c r="A398" s="374">
        <v>395</v>
      </c>
      <c r="B398" s="375" t="s">
        <v>758</v>
      </c>
      <c r="C398" s="376" t="s">
        <v>445</v>
      </c>
      <c r="D398" s="377">
        <f>VLOOKUP($B398,'1.วาง งบทดลอง 4 แถว'!$E$2:$J$840,3,0)</f>
        <v>0</v>
      </c>
      <c r="E398" s="378">
        <f>VLOOKUP($B398,'1.วาง งบทดลอง 4 แถว'!$E$2:$J$840,4,0)</f>
        <v>0</v>
      </c>
      <c r="F398" s="378">
        <f>VLOOKUP($B398,'1.วาง งบทดลอง 4 แถว'!$E$2:$J$840,5,0)</f>
        <v>0</v>
      </c>
      <c r="G398" s="379">
        <f>VLOOKUP($B398,'1.วาง งบทดลอง 4 แถว'!$E$2:$J$840,6,0)</f>
        <v>61801744.18</v>
      </c>
      <c r="H398" s="380">
        <f t="shared" si="48"/>
        <v>61801744.18</v>
      </c>
      <c r="I398" s="384"/>
      <c r="J398" s="385"/>
      <c r="K398" s="385"/>
      <c r="L398" s="377">
        <f>VLOOKUP($B398,'1.วาง งบทดลอง 4 แถว'!$E$841:$J$1679,3,0)</f>
        <v>0</v>
      </c>
      <c r="M398" s="378">
        <f>VLOOKUP($B398,'1.วาง งบทดลอง 4 แถว'!$E$841:$J$1679,4,0)</f>
        <v>0</v>
      </c>
      <c r="N398" s="378">
        <f>VLOOKUP($B398,'1.วาง งบทดลอง 4 แถว'!$E$841:$J$1679,5,0)</f>
        <v>0</v>
      </c>
      <c r="O398" s="379">
        <f>VLOOKUP($B398,'1.วาง งบทดลอง 4 แถว'!$E$841:$J$1679,6,0)</f>
        <v>31797074.420000002</v>
      </c>
      <c r="P398" s="380">
        <f t="shared" si="49"/>
        <v>31797074.420000002</v>
      </c>
      <c r="Q398" s="384"/>
      <c r="R398" s="385"/>
      <c r="S398" s="386"/>
      <c r="T398" s="377">
        <f>VLOOKUP($B398,'1.วาง งบทดลอง 4 แถว'!$E$1680:$J$2518,3,0)</f>
        <v>0</v>
      </c>
      <c r="U398" s="378">
        <f>VLOOKUP($B398,'1.วาง งบทดลอง 4 แถว'!$E$1680:$J$2518,4,0)</f>
        <v>0</v>
      </c>
      <c r="V398" s="378">
        <f>VLOOKUP($B398,'1.วาง งบทดลอง 4 แถว'!$E$1680:$J$2518,5,0)</f>
        <v>0</v>
      </c>
      <c r="W398" s="379">
        <f>VLOOKUP($B398,'1.วาง งบทดลอง 4 แถว'!$E$1680:$J$2518,6,0)</f>
        <v>22456884.030000001</v>
      </c>
      <c r="X398" s="380">
        <f t="shared" si="50"/>
        <v>22456884.030000001</v>
      </c>
      <c r="Y398" s="385"/>
      <c r="Z398" s="385"/>
      <c r="AA398" s="385"/>
      <c r="AB398" s="377">
        <f>VLOOKUP($B398,'1.วาง งบทดลอง 4 แถว'!$E$2519:$J$3357,3,0)</f>
        <v>0</v>
      </c>
      <c r="AC398" s="378">
        <f>VLOOKUP($B398,'1.วาง งบทดลอง 4 แถว'!$E$2519:$J$3357,4,0)</f>
        <v>0</v>
      </c>
      <c r="AD398" s="378">
        <f>VLOOKUP($B398,'1.วาง งบทดลอง 4 แถว'!$E$2519:$J$3357,5,0)</f>
        <v>0</v>
      </c>
      <c r="AE398" s="379">
        <f>VLOOKUP($B398,'1.วาง งบทดลอง 4 แถว'!$E$2519:$J$3357,6,0)</f>
        <v>28980773.84</v>
      </c>
      <c r="AF398" s="380">
        <f t="shared" si="51"/>
        <v>28980773.84</v>
      </c>
      <c r="AG398" s="384"/>
      <c r="AH398" s="385"/>
      <c r="AI398" s="385"/>
      <c r="AJ398" s="377">
        <f>VLOOKUP($B398,'1.วาง งบทดลอง 4 แถว'!$E$3358:$J$4196,3,0)</f>
        <v>0</v>
      </c>
      <c r="AK398" s="378">
        <f>VLOOKUP($B398,'1.วาง งบทดลอง 4 แถว'!$E$3358:$J$4196,4,0)</f>
        <v>0</v>
      </c>
      <c r="AL398" s="378">
        <f>VLOOKUP($B398,'1.วาง งบทดลอง 4 แถว'!$E$3358:$J$4196,5,0)</f>
        <v>0</v>
      </c>
      <c r="AM398" s="379">
        <f>VLOOKUP($B398,'1.วาง งบทดลอง 4 แถว'!$E$3358:$J$4196,6,0)</f>
        <v>31419073.620000001</v>
      </c>
      <c r="AN398" s="380">
        <f t="shared" si="52"/>
        <v>31419073.620000001</v>
      </c>
      <c r="AO398" s="385"/>
      <c r="AP398" s="385"/>
      <c r="AQ398" s="385"/>
      <c r="AR398" s="377">
        <f>VLOOKUP($B398,'1.วาง งบทดลอง 4 แถว'!$E$4197:$J$5035,3,0)</f>
        <v>0</v>
      </c>
      <c r="AS398" s="378">
        <f>VLOOKUP($B398,'1.วาง งบทดลอง 4 แถว'!$E$4197:$J$5035,4,0)</f>
        <v>0</v>
      </c>
      <c r="AT398" s="378">
        <f>VLOOKUP($B398,'1.วาง งบทดลอง 4 แถว'!$E$4197:$J$5035,5,0)</f>
        <v>0</v>
      </c>
      <c r="AU398" s="379">
        <f>VLOOKUP($B398,'1.วาง งบทดลอง 4 แถว'!$E$4197:$J$5035,6,0)</f>
        <v>29120762.219999999</v>
      </c>
      <c r="AV398" s="380">
        <f t="shared" si="53"/>
        <v>29120762.219999999</v>
      </c>
      <c r="AW398" s="384"/>
      <c r="AX398" s="385"/>
      <c r="AY398" s="385"/>
      <c r="AZ398" s="377">
        <f>VLOOKUP($B398,'1.วาง งบทดลอง 4 แถว'!$E$5036:$J$5874,3,0)</f>
        <v>0</v>
      </c>
      <c r="BA398" s="378">
        <f>VLOOKUP($B398,'1.วาง งบทดลอง 4 แถว'!$E$5036:$J$5874,4,0)</f>
        <v>0</v>
      </c>
      <c r="BB398" s="378">
        <f>VLOOKUP($B398,'1.วาง งบทดลอง 4 แถว'!$E$5036:$J$5874,5,0)</f>
        <v>0</v>
      </c>
      <c r="BC398" s="379">
        <f>VLOOKUP($B398,'1.วาง งบทดลอง 4 แถว'!$E$5036:$J$5874,6,0)</f>
        <v>26910149.059999999</v>
      </c>
      <c r="BD398" s="380">
        <f t="shared" si="54"/>
        <v>26910149.059999999</v>
      </c>
      <c r="BE398" s="384"/>
      <c r="BF398" s="385"/>
      <c r="BG398" s="385"/>
      <c r="BH398" s="377">
        <f>VLOOKUP($B398,'1.วาง งบทดลอง 4 แถว'!$E$5875:$J$6713,3,0)</f>
        <v>0</v>
      </c>
      <c r="BI398" s="378">
        <f>VLOOKUP($B398,'1.วาง งบทดลอง 4 แถว'!$E$5875:$J$6713,4,0)</f>
        <v>0</v>
      </c>
      <c r="BJ398" s="378">
        <f>VLOOKUP($B398,'1.วาง งบทดลอง 4 แถว'!$E$5875:$J$6713,5,0)</f>
        <v>0</v>
      </c>
      <c r="BK398" s="379">
        <f>VLOOKUP($B398,'1.วาง งบทดลอง 4 แถว'!$E$5875:$J$6713,6,0)</f>
        <v>26490401.649999999</v>
      </c>
      <c r="BL398" s="380">
        <f t="shared" si="55"/>
        <v>26490401.649999999</v>
      </c>
      <c r="BM398" s="385"/>
      <c r="BN398" s="385"/>
      <c r="BO398" s="386"/>
    </row>
    <row r="399" spans="1:67" ht="19.5" customHeight="1">
      <c r="A399" s="374">
        <v>396</v>
      </c>
      <c r="B399" s="375" t="s">
        <v>759</v>
      </c>
      <c r="C399" s="376" t="s">
        <v>177</v>
      </c>
      <c r="D399" s="377">
        <f>VLOOKUP($B399,'1.วาง งบทดลอง 4 แถว'!$E$2:$J$840,3,0)</f>
        <v>0</v>
      </c>
      <c r="E399" s="378">
        <f>VLOOKUP($B399,'1.วาง งบทดลอง 4 แถว'!$E$2:$J$840,4,0)</f>
        <v>0</v>
      </c>
      <c r="F399" s="378">
        <f>VLOOKUP($B399,'1.วาง งบทดลอง 4 แถว'!$E$2:$J$840,5,0)</f>
        <v>0</v>
      </c>
      <c r="G399" s="379">
        <f>VLOOKUP($B399,'1.วาง งบทดลอง 4 แถว'!$E$2:$J$840,6,0)</f>
        <v>0</v>
      </c>
      <c r="H399" s="380">
        <f t="shared" si="48"/>
        <v>0</v>
      </c>
      <c r="I399" s="384"/>
      <c r="J399" s="385"/>
      <c r="K399" s="385"/>
      <c r="L399" s="377">
        <f>VLOOKUP($B399,'1.วาง งบทดลอง 4 แถว'!$E$841:$J$1679,3,0)</f>
        <v>0</v>
      </c>
      <c r="M399" s="378">
        <f>VLOOKUP($B399,'1.วาง งบทดลอง 4 แถว'!$E$841:$J$1679,4,0)</f>
        <v>0</v>
      </c>
      <c r="N399" s="378">
        <f>VLOOKUP($B399,'1.วาง งบทดลอง 4 แถว'!$E$841:$J$1679,5,0)</f>
        <v>0</v>
      </c>
      <c r="O399" s="379">
        <f>VLOOKUP($B399,'1.วาง งบทดลอง 4 แถว'!$E$841:$J$1679,6,0)</f>
        <v>0</v>
      </c>
      <c r="P399" s="380">
        <f t="shared" si="49"/>
        <v>0</v>
      </c>
      <c r="Q399" s="384"/>
      <c r="R399" s="385"/>
      <c r="S399" s="386"/>
      <c r="T399" s="377">
        <f>VLOOKUP($B399,'1.วาง งบทดลอง 4 แถว'!$E$1680:$J$2518,3,0)</f>
        <v>0</v>
      </c>
      <c r="U399" s="378">
        <f>VLOOKUP($B399,'1.วาง งบทดลอง 4 แถว'!$E$1680:$J$2518,4,0)</f>
        <v>0</v>
      </c>
      <c r="V399" s="378">
        <f>VLOOKUP($B399,'1.วาง งบทดลอง 4 แถว'!$E$1680:$J$2518,5,0)</f>
        <v>0</v>
      </c>
      <c r="W399" s="379">
        <f>VLOOKUP($B399,'1.วาง งบทดลอง 4 แถว'!$E$1680:$J$2518,6,0)</f>
        <v>0</v>
      </c>
      <c r="X399" s="380">
        <f t="shared" si="50"/>
        <v>0</v>
      </c>
      <c r="Y399" s="385"/>
      <c r="Z399" s="385"/>
      <c r="AA399" s="385"/>
      <c r="AB399" s="377">
        <f>VLOOKUP($B399,'1.วาง งบทดลอง 4 แถว'!$E$2519:$J$3357,3,0)</f>
        <v>0</v>
      </c>
      <c r="AC399" s="378">
        <f>VLOOKUP($B399,'1.วาง งบทดลอง 4 แถว'!$E$2519:$J$3357,4,0)</f>
        <v>0</v>
      </c>
      <c r="AD399" s="378">
        <f>VLOOKUP($B399,'1.วาง งบทดลอง 4 แถว'!$E$2519:$J$3357,5,0)</f>
        <v>0</v>
      </c>
      <c r="AE399" s="379">
        <f>VLOOKUP($B399,'1.วาง งบทดลอง 4 แถว'!$E$2519:$J$3357,6,0)</f>
        <v>0</v>
      </c>
      <c r="AF399" s="380">
        <f t="shared" si="51"/>
        <v>0</v>
      </c>
      <c r="AG399" s="384"/>
      <c r="AH399" s="385"/>
      <c r="AI399" s="385"/>
      <c r="AJ399" s="377">
        <f>VLOOKUP($B399,'1.วาง งบทดลอง 4 แถว'!$E$3358:$J$4196,3,0)</f>
        <v>0</v>
      </c>
      <c r="AK399" s="378">
        <f>VLOOKUP($B399,'1.วาง งบทดลอง 4 แถว'!$E$3358:$J$4196,4,0)</f>
        <v>0</v>
      </c>
      <c r="AL399" s="378">
        <f>VLOOKUP($B399,'1.วาง งบทดลอง 4 แถว'!$E$3358:$J$4196,5,0)</f>
        <v>0</v>
      </c>
      <c r="AM399" s="379">
        <f>VLOOKUP($B399,'1.วาง งบทดลอง 4 แถว'!$E$3358:$J$4196,6,0)</f>
        <v>0</v>
      </c>
      <c r="AN399" s="380">
        <f t="shared" si="52"/>
        <v>0</v>
      </c>
      <c r="AO399" s="385"/>
      <c r="AP399" s="385"/>
      <c r="AQ399" s="385"/>
      <c r="AR399" s="377">
        <f>VLOOKUP($B399,'1.วาง งบทดลอง 4 แถว'!$E$4197:$J$5035,3,0)</f>
        <v>0</v>
      </c>
      <c r="AS399" s="378">
        <f>VLOOKUP($B399,'1.วาง งบทดลอง 4 แถว'!$E$4197:$J$5035,4,0)</f>
        <v>0</v>
      </c>
      <c r="AT399" s="378">
        <f>VLOOKUP($B399,'1.วาง งบทดลอง 4 แถว'!$E$4197:$J$5035,5,0)</f>
        <v>0</v>
      </c>
      <c r="AU399" s="379">
        <f>VLOOKUP($B399,'1.วาง งบทดลอง 4 แถว'!$E$4197:$J$5035,6,0)</f>
        <v>0</v>
      </c>
      <c r="AV399" s="380">
        <f t="shared" si="53"/>
        <v>0</v>
      </c>
      <c r="AW399" s="384"/>
      <c r="AX399" s="385"/>
      <c r="AY399" s="385"/>
      <c r="AZ399" s="377">
        <f>VLOOKUP($B399,'1.วาง งบทดลอง 4 แถว'!$E$5036:$J$5874,3,0)</f>
        <v>0</v>
      </c>
      <c r="BA399" s="378">
        <f>VLOOKUP($B399,'1.วาง งบทดลอง 4 แถว'!$E$5036:$J$5874,4,0)</f>
        <v>0</v>
      </c>
      <c r="BB399" s="378">
        <f>VLOOKUP($B399,'1.วาง งบทดลอง 4 แถว'!$E$5036:$J$5874,5,0)</f>
        <v>0</v>
      </c>
      <c r="BC399" s="379">
        <f>VLOOKUP($B399,'1.วาง งบทดลอง 4 แถว'!$E$5036:$J$5874,6,0)</f>
        <v>0</v>
      </c>
      <c r="BD399" s="380">
        <f t="shared" si="54"/>
        <v>0</v>
      </c>
      <c r="BE399" s="384"/>
      <c r="BF399" s="385"/>
      <c r="BG399" s="385"/>
      <c r="BH399" s="377">
        <f>VLOOKUP($B399,'1.วาง งบทดลอง 4 แถว'!$E$5875:$J$6713,3,0)</f>
        <v>0</v>
      </c>
      <c r="BI399" s="378">
        <f>VLOOKUP($B399,'1.วาง งบทดลอง 4 แถว'!$E$5875:$J$6713,4,0)</f>
        <v>0</v>
      </c>
      <c r="BJ399" s="378">
        <f>VLOOKUP($B399,'1.วาง งบทดลอง 4 แถว'!$E$5875:$J$6713,5,0)</f>
        <v>0</v>
      </c>
      <c r="BK399" s="379">
        <f>VLOOKUP($B399,'1.วาง งบทดลอง 4 แถว'!$E$5875:$J$6713,6,0)</f>
        <v>0</v>
      </c>
      <c r="BL399" s="380">
        <f t="shared" si="55"/>
        <v>0</v>
      </c>
      <c r="BM399" s="385"/>
      <c r="BN399" s="385"/>
      <c r="BO399" s="386"/>
    </row>
    <row r="400" spans="1:67" ht="19.5" customHeight="1">
      <c r="A400" s="374">
        <v>397</v>
      </c>
      <c r="B400" s="375" t="s">
        <v>760</v>
      </c>
      <c r="C400" s="376" t="s">
        <v>2234</v>
      </c>
      <c r="D400" s="377">
        <f>VLOOKUP($B400,'1.วาง งบทดลอง 4 แถว'!$E$2:$J$840,3,0)</f>
        <v>0</v>
      </c>
      <c r="E400" s="378">
        <f>VLOOKUP($B400,'1.วาง งบทดลอง 4 แถว'!$E$2:$J$840,4,0)</f>
        <v>0</v>
      </c>
      <c r="F400" s="378">
        <f>VLOOKUP($B400,'1.วาง งบทดลอง 4 แถว'!$E$2:$J$840,5,0)</f>
        <v>0</v>
      </c>
      <c r="G400" s="379">
        <f>VLOOKUP($B400,'1.วาง งบทดลอง 4 แถว'!$E$2:$J$840,6,0)</f>
        <v>0</v>
      </c>
      <c r="H400" s="380">
        <f t="shared" si="48"/>
        <v>0</v>
      </c>
      <c r="I400" s="407" t="s">
        <v>1201</v>
      </c>
      <c r="J400" s="408" t="s">
        <v>1202</v>
      </c>
      <c r="K400" s="408">
        <v>0</v>
      </c>
      <c r="L400" s="377">
        <f>VLOOKUP($B400,'1.วาง งบทดลอง 4 แถว'!$E$841:$J$1679,3,0)</f>
        <v>0</v>
      </c>
      <c r="M400" s="378">
        <f>VLOOKUP($B400,'1.วาง งบทดลอง 4 แถว'!$E$841:$J$1679,4,0)</f>
        <v>0</v>
      </c>
      <c r="N400" s="378">
        <f>VLOOKUP($B400,'1.วาง งบทดลอง 4 แถว'!$E$841:$J$1679,5,0)</f>
        <v>0</v>
      </c>
      <c r="O400" s="379">
        <f>VLOOKUP($B400,'1.วาง งบทดลอง 4 แถว'!$E$841:$J$1679,6,0)</f>
        <v>0</v>
      </c>
      <c r="P400" s="380">
        <f t="shared" si="49"/>
        <v>0</v>
      </c>
      <c r="Q400" s="407" t="s">
        <v>1201</v>
      </c>
      <c r="R400" s="408" t="s">
        <v>1202</v>
      </c>
      <c r="S400" s="408">
        <v>0</v>
      </c>
      <c r="T400" s="377">
        <f>VLOOKUP($B400,'1.วาง งบทดลอง 4 แถว'!$E$1680:$J$2518,3,0)</f>
        <v>0</v>
      </c>
      <c r="U400" s="378">
        <f>VLOOKUP($B400,'1.วาง งบทดลอง 4 แถว'!$E$1680:$J$2518,4,0)</f>
        <v>0</v>
      </c>
      <c r="V400" s="378">
        <f>VLOOKUP($B400,'1.วาง งบทดลอง 4 แถว'!$E$1680:$J$2518,5,0)</f>
        <v>0</v>
      </c>
      <c r="W400" s="379">
        <f>VLOOKUP($B400,'1.วาง งบทดลอง 4 แถว'!$E$1680:$J$2518,6,0)</f>
        <v>0</v>
      </c>
      <c r="X400" s="380">
        <f t="shared" si="50"/>
        <v>0</v>
      </c>
      <c r="Y400" s="407" t="s">
        <v>1201</v>
      </c>
      <c r="Z400" s="408" t="s">
        <v>1202</v>
      </c>
      <c r="AA400" s="408">
        <v>0</v>
      </c>
      <c r="AB400" s="377">
        <f>VLOOKUP($B400,'1.วาง งบทดลอง 4 แถว'!$E$2519:$J$3357,3,0)</f>
        <v>0</v>
      </c>
      <c r="AC400" s="378">
        <f>VLOOKUP($B400,'1.วาง งบทดลอง 4 แถว'!$E$2519:$J$3357,4,0)</f>
        <v>0</v>
      </c>
      <c r="AD400" s="378">
        <f>VLOOKUP($B400,'1.วาง งบทดลอง 4 แถว'!$E$2519:$J$3357,5,0)</f>
        <v>0</v>
      </c>
      <c r="AE400" s="379">
        <f>VLOOKUP($B400,'1.วาง งบทดลอง 4 แถว'!$E$2519:$J$3357,6,0)</f>
        <v>0</v>
      </c>
      <c r="AF400" s="380">
        <f t="shared" si="51"/>
        <v>0</v>
      </c>
      <c r="AG400" s="407" t="s">
        <v>1201</v>
      </c>
      <c r="AH400" s="408" t="s">
        <v>1202</v>
      </c>
      <c r="AI400" s="408">
        <v>0</v>
      </c>
      <c r="AJ400" s="377">
        <f>VLOOKUP($B400,'1.วาง งบทดลอง 4 แถว'!$E$3358:$J$4196,3,0)</f>
        <v>0</v>
      </c>
      <c r="AK400" s="378">
        <f>VLOOKUP($B400,'1.วาง งบทดลอง 4 แถว'!$E$3358:$J$4196,4,0)</f>
        <v>0</v>
      </c>
      <c r="AL400" s="378">
        <f>VLOOKUP($B400,'1.วาง งบทดลอง 4 แถว'!$E$3358:$J$4196,5,0)</f>
        <v>0</v>
      </c>
      <c r="AM400" s="379">
        <f>VLOOKUP($B400,'1.วาง งบทดลอง 4 แถว'!$E$3358:$J$4196,6,0)</f>
        <v>0</v>
      </c>
      <c r="AN400" s="380">
        <f t="shared" si="52"/>
        <v>0</v>
      </c>
      <c r="AO400" s="407" t="s">
        <v>1201</v>
      </c>
      <c r="AP400" s="408" t="s">
        <v>1202</v>
      </c>
      <c r="AQ400" s="408">
        <v>0</v>
      </c>
      <c r="AR400" s="377">
        <f>VLOOKUP($B400,'1.วาง งบทดลอง 4 แถว'!$E$4197:$J$5035,3,0)</f>
        <v>0</v>
      </c>
      <c r="AS400" s="378">
        <f>VLOOKUP($B400,'1.วาง งบทดลอง 4 แถว'!$E$4197:$J$5035,4,0)</f>
        <v>0</v>
      </c>
      <c r="AT400" s="378">
        <f>VLOOKUP($B400,'1.วาง งบทดลอง 4 แถว'!$E$4197:$J$5035,5,0)</f>
        <v>0</v>
      </c>
      <c r="AU400" s="379">
        <f>VLOOKUP($B400,'1.วาง งบทดลอง 4 แถว'!$E$4197:$J$5035,6,0)</f>
        <v>0</v>
      </c>
      <c r="AV400" s="380">
        <f t="shared" si="53"/>
        <v>0</v>
      </c>
      <c r="AW400" s="407" t="s">
        <v>1201</v>
      </c>
      <c r="AX400" s="408" t="s">
        <v>1202</v>
      </c>
      <c r="AY400" s="408">
        <v>0</v>
      </c>
      <c r="AZ400" s="377">
        <f>VLOOKUP($B400,'1.วาง งบทดลอง 4 แถว'!$E$5036:$J$5874,3,0)</f>
        <v>0</v>
      </c>
      <c r="BA400" s="378">
        <f>VLOOKUP($B400,'1.วาง งบทดลอง 4 แถว'!$E$5036:$J$5874,4,0)</f>
        <v>0</v>
      </c>
      <c r="BB400" s="378">
        <f>VLOOKUP($B400,'1.วาง งบทดลอง 4 แถว'!$E$5036:$J$5874,5,0)</f>
        <v>0</v>
      </c>
      <c r="BC400" s="379">
        <f>VLOOKUP($B400,'1.วาง งบทดลอง 4 แถว'!$E$5036:$J$5874,6,0)</f>
        <v>0</v>
      </c>
      <c r="BD400" s="380">
        <f t="shared" si="54"/>
        <v>0</v>
      </c>
      <c r="BE400" s="407" t="s">
        <v>1201</v>
      </c>
      <c r="BF400" s="408" t="s">
        <v>1202</v>
      </c>
      <c r="BG400" s="408">
        <v>0</v>
      </c>
      <c r="BH400" s="377">
        <f>VLOOKUP($B400,'1.วาง งบทดลอง 4 แถว'!$E$5875:$J$6713,3,0)</f>
        <v>0</v>
      </c>
      <c r="BI400" s="378">
        <f>VLOOKUP($B400,'1.วาง งบทดลอง 4 แถว'!$E$5875:$J$6713,4,0)</f>
        <v>0</v>
      </c>
      <c r="BJ400" s="378">
        <f>VLOOKUP($B400,'1.วาง งบทดลอง 4 แถว'!$E$5875:$J$6713,5,0)</f>
        <v>0</v>
      </c>
      <c r="BK400" s="379">
        <f>VLOOKUP($B400,'1.วาง งบทดลอง 4 แถว'!$E$5875:$J$6713,6,0)</f>
        <v>0</v>
      </c>
      <c r="BL400" s="380">
        <f t="shared" si="55"/>
        <v>0</v>
      </c>
      <c r="BM400" s="407" t="s">
        <v>1201</v>
      </c>
      <c r="BN400" s="408" t="s">
        <v>1202</v>
      </c>
      <c r="BO400" s="409">
        <v>0</v>
      </c>
    </row>
    <row r="401" spans="1:67" ht="19.5" customHeight="1">
      <c r="A401" s="374">
        <v>398</v>
      </c>
      <c r="B401" s="375" t="s">
        <v>761</v>
      </c>
      <c r="C401" s="376" t="s">
        <v>2235</v>
      </c>
      <c r="D401" s="377">
        <f>VLOOKUP($B401,'1.วาง งบทดลอง 4 แถว'!$E$2:$J$840,3,0)</f>
        <v>0</v>
      </c>
      <c r="E401" s="378">
        <f>VLOOKUP($B401,'1.วาง งบทดลอง 4 แถว'!$E$2:$J$840,4,0)</f>
        <v>0</v>
      </c>
      <c r="F401" s="378">
        <f>VLOOKUP($B401,'1.วาง งบทดลอง 4 แถว'!$E$2:$J$840,5,0)</f>
        <v>0</v>
      </c>
      <c r="G401" s="379">
        <f>VLOOKUP($B401,'1.วาง งบทดลอง 4 แถว'!$E$2:$J$840,6,0)</f>
        <v>0</v>
      </c>
      <c r="H401" s="380">
        <f t="shared" si="48"/>
        <v>0</v>
      </c>
      <c r="I401" s="407" t="s">
        <v>1201</v>
      </c>
      <c r="J401" s="408" t="s">
        <v>1202</v>
      </c>
      <c r="K401" s="408">
        <v>0</v>
      </c>
      <c r="L401" s="377">
        <f>VLOOKUP($B401,'1.วาง งบทดลอง 4 แถว'!$E$841:$J$1679,3,0)</f>
        <v>0</v>
      </c>
      <c r="M401" s="378">
        <f>VLOOKUP($B401,'1.วาง งบทดลอง 4 แถว'!$E$841:$J$1679,4,0)</f>
        <v>0</v>
      </c>
      <c r="N401" s="378">
        <f>VLOOKUP($B401,'1.วาง งบทดลอง 4 แถว'!$E$841:$J$1679,5,0)</f>
        <v>0</v>
      </c>
      <c r="O401" s="379">
        <f>VLOOKUP($B401,'1.วาง งบทดลอง 4 แถว'!$E$841:$J$1679,6,0)</f>
        <v>0</v>
      </c>
      <c r="P401" s="380">
        <f t="shared" si="49"/>
        <v>0</v>
      </c>
      <c r="Q401" s="407" t="s">
        <v>1201</v>
      </c>
      <c r="R401" s="408" t="s">
        <v>1202</v>
      </c>
      <c r="S401" s="408">
        <v>0</v>
      </c>
      <c r="T401" s="377">
        <f>VLOOKUP($B401,'1.วาง งบทดลอง 4 แถว'!$E$1680:$J$2518,3,0)</f>
        <v>0</v>
      </c>
      <c r="U401" s="378">
        <f>VLOOKUP($B401,'1.วาง งบทดลอง 4 แถว'!$E$1680:$J$2518,4,0)</f>
        <v>0</v>
      </c>
      <c r="V401" s="378">
        <f>VLOOKUP($B401,'1.วาง งบทดลอง 4 แถว'!$E$1680:$J$2518,5,0)</f>
        <v>0</v>
      </c>
      <c r="W401" s="379">
        <f>VLOOKUP($B401,'1.วาง งบทดลอง 4 แถว'!$E$1680:$J$2518,6,0)</f>
        <v>0</v>
      </c>
      <c r="X401" s="380">
        <f t="shared" si="50"/>
        <v>0</v>
      </c>
      <c r="Y401" s="407" t="s">
        <v>1201</v>
      </c>
      <c r="Z401" s="408" t="s">
        <v>1202</v>
      </c>
      <c r="AA401" s="408">
        <v>0</v>
      </c>
      <c r="AB401" s="377">
        <f>VLOOKUP($B401,'1.วาง งบทดลอง 4 แถว'!$E$2519:$J$3357,3,0)</f>
        <v>0</v>
      </c>
      <c r="AC401" s="378">
        <f>VLOOKUP($B401,'1.วาง งบทดลอง 4 แถว'!$E$2519:$J$3357,4,0)</f>
        <v>0</v>
      </c>
      <c r="AD401" s="378">
        <f>VLOOKUP($B401,'1.วาง งบทดลอง 4 แถว'!$E$2519:$J$3357,5,0)</f>
        <v>0</v>
      </c>
      <c r="AE401" s="379">
        <f>VLOOKUP($B401,'1.วาง งบทดลอง 4 แถว'!$E$2519:$J$3357,6,0)</f>
        <v>0</v>
      </c>
      <c r="AF401" s="380">
        <f t="shared" si="51"/>
        <v>0</v>
      </c>
      <c r="AG401" s="407" t="s">
        <v>1201</v>
      </c>
      <c r="AH401" s="408" t="s">
        <v>1202</v>
      </c>
      <c r="AI401" s="408">
        <v>0</v>
      </c>
      <c r="AJ401" s="377">
        <f>VLOOKUP($B401,'1.วาง งบทดลอง 4 แถว'!$E$3358:$J$4196,3,0)</f>
        <v>0</v>
      </c>
      <c r="AK401" s="378">
        <f>VLOOKUP($B401,'1.วาง งบทดลอง 4 แถว'!$E$3358:$J$4196,4,0)</f>
        <v>0</v>
      </c>
      <c r="AL401" s="378">
        <f>VLOOKUP($B401,'1.วาง งบทดลอง 4 แถว'!$E$3358:$J$4196,5,0)</f>
        <v>0</v>
      </c>
      <c r="AM401" s="379">
        <f>VLOOKUP($B401,'1.วาง งบทดลอง 4 แถว'!$E$3358:$J$4196,6,0)</f>
        <v>0</v>
      </c>
      <c r="AN401" s="380">
        <f t="shared" si="52"/>
        <v>0</v>
      </c>
      <c r="AO401" s="407" t="s">
        <v>1201</v>
      </c>
      <c r="AP401" s="408" t="s">
        <v>1202</v>
      </c>
      <c r="AQ401" s="408">
        <v>0</v>
      </c>
      <c r="AR401" s="377">
        <f>VLOOKUP($B401,'1.วาง งบทดลอง 4 แถว'!$E$4197:$J$5035,3,0)</f>
        <v>0</v>
      </c>
      <c r="AS401" s="378">
        <f>VLOOKUP($B401,'1.วาง งบทดลอง 4 แถว'!$E$4197:$J$5035,4,0)</f>
        <v>0</v>
      </c>
      <c r="AT401" s="378">
        <f>VLOOKUP($B401,'1.วาง งบทดลอง 4 แถว'!$E$4197:$J$5035,5,0)</f>
        <v>0</v>
      </c>
      <c r="AU401" s="379">
        <f>VLOOKUP($B401,'1.วาง งบทดลอง 4 แถว'!$E$4197:$J$5035,6,0)</f>
        <v>0</v>
      </c>
      <c r="AV401" s="380">
        <f t="shared" si="53"/>
        <v>0</v>
      </c>
      <c r="AW401" s="407" t="s">
        <v>1201</v>
      </c>
      <c r="AX401" s="408" t="s">
        <v>1202</v>
      </c>
      <c r="AY401" s="408">
        <v>0</v>
      </c>
      <c r="AZ401" s="377">
        <f>VLOOKUP($B401,'1.วาง งบทดลอง 4 แถว'!$E$5036:$J$5874,3,0)</f>
        <v>0</v>
      </c>
      <c r="BA401" s="378">
        <f>VLOOKUP($B401,'1.วาง งบทดลอง 4 แถว'!$E$5036:$J$5874,4,0)</f>
        <v>0</v>
      </c>
      <c r="BB401" s="378">
        <f>VLOOKUP($B401,'1.วาง งบทดลอง 4 แถว'!$E$5036:$J$5874,5,0)</f>
        <v>0</v>
      </c>
      <c r="BC401" s="379">
        <f>VLOOKUP($B401,'1.วาง งบทดลอง 4 แถว'!$E$5036:$J$5874,6,0)</f>
        <v>0</v>
      </c>
      <c r="BD401" s="380">
        <f t="shared" si="54"/>
        <v>0</v>
      </c>
      <c r="BE401" s="407" t="s">
        <v>1201</v>
      </c>
      <c r="BF401" s="408" t="s">
        <v>1202</v>
      </c>
      <c r="BG401" s="408">
        <v>0</v>
      </c>
      <c r="BH401" s="377">
        <f>VLOOKUP($B401,'1.วาง งบทดลอง 4 แถว'!$E$5875:$J$6713,3,0)</f>
        <v>0</v>
      </c>
      <c r="BI401" s="378">
        <f>VLOOKUP($B401,'1.วาง งบทดลอง 4 แถว'!$E$5875:$J$6713,4,0)</f>
        <v>0</v>
      </c>
      <c r="BJ401" s="378">
        <f>VLOOKUP($B401,'1.วาง งบทดลอง 4 แถว'!$E$5875:$J$6713,5,0)</f>
        <v>0</v>
      </c>
      <c r="BK401" s="379">
        <f>VLOOKUP($B401,'1.วาง งบทดลอง 4 แถว'!$E$5875:$J$6713,6,0)</f>
        <v>0</v>
      </c>
      <c r="BL401" s="380">
        <f t="shared" si="55"/>
        <v>0</v>
      </c>
      <c r="BM401" s="407" t="s">
        <v>1201</v>
      </c>
      <c r="BN401" s="408" t="s">
        <v>1202</v>
      </c>
      <c r="BO401" s="409">
        <v>0</v>
      </c>
    </row>
    <row r="402" spans="1:67" ht="19.5" customHeight="1">
      <c r="A402" s="374">
        <v>399</v>
      </c>
      <c r="B402" s="375" t="s">
        <v>762</v>
      </c>
      <c r="C402" s="376" t="s">
        <v>180</v>
      </c>
      <c r="D402" s="377">
        <f>VLOOKUP($B402,'1.วาง งบทดลอง 4 แถว'!$E$2:$J$840,3,0)</f>
        <v>0</v>
      </c>
      <c r="E402" s="378">
        <f>VLOOKUP($B402,'1.วาง งบทดลอง 4 แถว'!$E$2:$J$840,4,0)</f>
        <v>6400</v>
      </c>
      <c r="F402" s="378">
        <f>VLOOKUP($B402,'1.วาง งบทดลอง 4 แถว'!$E$2:$J$840,5,0)</f>
        <v>0</v>
      </c>
      <c r="G402" s="379">
        <f>VLOOKUP($B402,'1.วาง งบทดลอง 4 แถว'!$E$2:$J$840,6,0)</f>
        <v>9200</v>
      </c>
      <c r="H402" s="380">
        <f t="shared" si="48"/>
        <v>9200</v>
      </c>
      <c r="I402" s="407" t="s">
        <v>1201</v>
      </c>
      <c r="J402" s="408" t="s">
        <v>1202</v>
      </c>
      <c r="K402" s="408">
        <v>0</v>
      </c>
      <c r="L402" s="377">
        <f>VLOOKUP($B402,'1.วาง งบทดลอง 4 แถว'!$E$841:$J$1679,3,0)</f>
        <v>0</v>
      </c>
      <c r="M402" s="378">
        <f>VLOOKUP($B402,'1.วาง งบทดลอง 4 แถว'!$E$841:$J$1679,4,0)</f>
        <v>0</v>
      </c>
      <c r="N402" s="378">
        <f>VLOOKUP($B402,'1.วาง งบทดลอง 4 แถว'!$E$841:$J$1679,5,0)</f>
        <v>0</v>
      </c>
      <c r="O402" s="379">
        <f>VLOOKUP($B402,'1.วาง งบทดลอง 4 แถว'!$E$841:$J$1679,6,0)</f>
        <v>0</v>
      </c>
      <c r="P402" s="380">
        <f t="shared" si="49"/>
        <v>0</v>
      </c>
      <c r="Q402" s="407" t="s">
        <v>1201</v>
      </c>
      <c r="R402" s="408" t="s">
        <v>1202</v>
      </c>
      <c r="S402" s="408">
        <v>0</v>
      </c>
      <c r="T402" s="377">
        <f>VLOOKUP($B402,'1.วาง งบทดลอง 4 แถว'!$E$1680:$J$2518,3,0)</f>
        <v>0</v>
      </c>
      <c r="U402" s="378">
        <f>VLOOKUP($B402,'1.วาง งบทดลอง 4 แถว'!$E$1680:$J$2518,4,0)</f>
        <v>0</v>
      </c>
      <c r="V402" s="378">
        <f>VLOOKUP($B402,'1.วาง งบทดลอง 4 แถว'!$E$1680:$J$2518,5,0)</f>
        <v>0</v>
      </c>
      <c r="W402" s="379">
        <f>VLOOKUP($B402,'1.วาง งบทดลอง 4 แถว'!$E$1680:$J$2518,6,0)</f>
        <v>0</v>
      </c>
      <c r="X402" s="380">
        <f t="shared" si="50"/>
        <v>0</v>
      </c>
      <c r="Y402" s="407" t="s">
        <v>1201</v>
      </c>
      <c r="Z402" s="408" t="s">
        <v>1202</v>
      </c>
      <c r="AA402" s="408">
        <v>0</v>
      </c>
      <c r="AB402" s="377">
        <f>VLOOKUP($B402,'1.วาง งบทดลอง 4 แถว'!$E$2519:$J$3357,3,0)</f>
        <v>0</v>
      </c>
      <c r="AC402" s="378">
        <f>VLOOKUP($B402,'1.วาง งบทดลอง 4 แถว'!$E$2519:$J$3357,4,0)</f>
        <v>0</v>
      </c>
      <c r="AD402" s="378">
        <f>VLOOKUP($B402,'1.วาง งบทดลอง 4 แถว'!$E$2519:$J$3357,5,0)</f>
        <v>0</v>
      </c>
      <c r="AE402" s="379">
        <f>VLOOKUP($B402,'1.วาง งบทดลอง 4 แถว'!$E$2519:$J$3357,6,0)</f>
        <v>0</v>
      </c>
      <c r="AF402" s="380">
        <f t="shared" si="51"/>
        <v>0</v>
      </c>
      <c r="AG402" s="407" t="s">
        <v>1201</v>
      </c>
      <c r="AH402" s="408" t="s">
        <v>1202</v>
      </c>
      <c r="AI402" s="408">
        <v>0</v>
      </c>
      <c r="AJ402" s="377">
        <f>VLOOKUP($B402,'1.วาง งบทดลอง 4 แถว'!$E$3358:$J$4196,3,0)</f>
        <v>0</v>
      </c>
      <c r="AK402" s="378">
        <f>VLOOKUP($B402,'1.วาง งบทดลอง 4 แถว'!$E$3358:$J$4196,4,0)</f>
        <v>0</v>
      </c>
      <c r="AL402" s="378">
        <f>VLOOKUP($B402,'1.วาง งบทดลอง 4 แถว'!$E$3358:$J$4196,5,0)</f>
        <v>0</v>
      </c>
      <c r="AM402" s="379">
        <f>VLOOKUP($B402,'1.วาง งบทดลอง 4 แถว'!$E$3358:$J$4196,6,0)</f>
        <v>0</v>
      </c>
      <c r="AN402" s="380">
        <f t="shared" si="52"/>
        <v>0</v>
      </c>
      <c r="AO402" s="407" t="s">
        <v>1201</v>
      </c>
      <c r="AP402" s="408" t="s">
        <v>1202</v>
      </c>
      <c r="AQ402" s="408">
        <v>0</v>
      </c>
      <c r="AR402" s="377">
        <f>VLOOKUP($B402,'1.วาง งบทดลอง 4 แถว'!$E$4197:$J$5035,3,0)</f>
        <v>0</v>
      </c>
      <c r="AS402" s="378">
        <f>VLOOKUP($B402,'1.วาง งบทดลอง 4 แถว'!$E$4197:$J$5035,4,0)</f>
        <v>0</v>
      </c>
      <c r="AT402" s="378">
        <f>VLOOKUP($B402,'1.วาง งบทดลอง 4 แถว'!$E$4197:$J$5035,5,0)</f>
        <v>0</v>
      </c>
      <c r="AU402" s="379">
        <f>VLOOKUP($B402,'1.วาง งบทดลอง 4 แถว'!$E$4197:$J$5035,6,0)</f>
        <v>0</v>
      </c>
      <c r="AV402" s="380">
        <f t="shared" si="53"/>
        <v>0</v>
      </c>
      <c r="AW402" s="407" t="s">
        <v>1201</v>
      </c>
      <c r="AX402" s="408" t="s">
        <v>1202</v>
      </c>
      <c r="AY402" s="408">
        <v>0</v>
      </c>
      <c r="AZ402" s="377">
        <f>VLOOKUP($B402,'1.วาง งบทดลอง 4 แถว'!$E$5036:$J$5874,3,0)</f>
        <v>0</v>
      </c>
      <c r="BA402" s="378">
        <f>VLOOKUP($B402,'1.วาง งบทดลอง 4 แถว'!$E$5036:$J$5874,4,0)</f>
        <v>0</v>
      </c>
      <c r="BB402" s="378">
        <f>VLOOKUP($B402,'1.วาง งบทดลอง 4 แถว'!$E$5036:$J$5874,5,0)</f>
        <v>0</v>
      </c>
      <c r="BC402" s="379">
        <f>VLOOKUP($B402,'1.วาง งบทดลอง 4 แถว'!$E$5036:$J$5874,6,0)</f>
        <v>0</v>
      </c>
      <c r="BD402" s="380">
        <f t="shared" si="54"/>
        <v>0</v>
      </c>
      <c r="BE402" s="407" t="s">
        <v>1201</v>
      </c>
      <c r="BF402" s="408" t="s">
        <v>1202</v>
      </c>
      <c r="BG402" s="408">
        <v>0</v>
      </c>
      <c r="BH402" s="377">
        <f>VLOOKUP($B402,'1.วาง งบทดลอง 4 แถว'!$E$5875:$J$6713,3,0)</f>
        <v>0</v>
      </c>
      <c r="BI402" s="378">
        <f>VLOOKUP($B402,'1.วาง งบทดลอง 4 แถว'!$E$5875:$J$6713,4,0)</f>
        <v>0</v>
      </c>
      <c r="BJ402" s="378">
        <f>VLOOKUP($B402,'1.วาง งบทดลอง 4 แถว'!$E$5875:$J$6713,5,0)</f>
        <v>0</v>
      </c>
      <c r="BK402" s="379">
        <f>VLOOKUP($B402,'1.วาง งบทดลอง 4 แถว'!$E$5875:$J$6713,6,0)</f>
        <v>0</v>
      </c>
      <c r="BL402" s="380">
        <f t="shared" si="55"/>
        <v>0</v>
      </c>
      <c r="BM402" s="407" t="s">
        <v>1201</v>
      </c>
      <c r="BN402" s="408" t="s">
        <v>1202</v>
      </c>
      <c r="BO402" s="409">
        <v>0</v>
      </c>
    </row>
    <row r="403" spans="1:67" ht="19.5" customHeight="1">
      <c r="A403" s="374">
        <v>400</v>
      </c>
      <c r="B403" s="375" t="s">
        <v>763</v>
      </c>
      <c r="C403" s="376" t="s">
        <v>1684</v>
      </c>
      <c r="D403" s="377">
        <f>VLOOKUP($B403,'1.วาง งบทดลอง 4 แถว'!$E$2:$J$840,3,0)</f>
        <v>0</v>
      </c>
      <c r="E403" s="378">
        <f>VLOOKUP($B403,'1.วาง งบทดลอง 4 แถว'!$E$2:$J$840,4,0)</f>
        <v>0</v>
      </c>
      <c r="F403" s="378">
        <f>VLOOKUP($B403,'1.วาง งบทดลอง 4 แถว'!$E$2:$J$840,5,0)</f>
        <v>0</v>
      </c>
      <c r="G403" s="379">
        <f>VLOOKUP($B403,'1.วาง งบทดลอง 4 แถว'!$E$2:$J$840,6,0)</f>
        <v>0</v>
      </c>
      <c r="H403" s="380">
        <f t="shared" si="48"/>
        <v>0</v>
      </c>
      <c r="I403" s="410" t="s">
        <v>1201</v>
      </c>
      <c r="J403" s="411" t="s">
        <v>1202</v>
      </c>
      <c r="K403" s="412">
        <v>0</v>
      </c>
      <c r="L403" s="377">
        <f>VLOOKUP($B403,'1.วาง งบทดลอง 4 แถว'!$E$841:$J$1679,3,0)</f>
        <v>0</v>
      </c>
      <c r="M403" s="378">
        <f>VLOOKUP($B403,'1.วาง งบทดลอง 4 แถว'!$E$841:$J$1679,4,0)</f>
        <v>0</v>
      </c>
      <c r="N403" s="378">
        <f>VLOOKUP($B403,'1.วาง งบทดลอง 4 แถว'!$E$841:$J$1679,5,0)</f>
        <v>0</v>
      </c>
      <c r="O403" s="379">
        <f>VLOOKUP($B403,'1.วาง งบทดลอง 4 แถว'!$E$841:$J$1679,6,0)</f>
        <v>0</v>
      </c>
      <c r="P403" s="380">
        <f t="shared" si="49"/>
        <v>0</v>
      </c>
      <c r="Q403" s="410" t="s">
        <v>1201</v>
      </c>
      <c r="R403" s="411" t="s">
        <v>1202</v>
      </c>
      <c r="S403" s="412">
        <v>0</v>
      </c>
      <c r="T403" s="377">
        <f>VLOOKUP($B403,'1.วาง งบทดลอง 4 แถว'!$E$1680:$J$2518,3,0)</f>
        <v>0</v>
      </c>
      <c r="U403" s="378">
        <f>VLOOKUP($B403,'1.วาง งบทดลอง 4 แถว'!$E$1680:$J$2518,4,0)</f>
        <v>0</v>
      </c>
      <c r="V403" s="378">
        <f>VLOOKUP($B403,'1.วาง งบทดลอง 4 แถว'!$E$1680:$J$2518,5,0)</f>
        <v>0</v>
      </c>
      <c r="W403" s="379">
        <f>VLOOKUP($B403,'1.วาง งบทดลอง 4 แถว'!$E$1680:$J$2518,6,0)</f>
        <v>0</v>
      </c>
      <c r="X403" s="380">
        <f t="shared" si="50"/>
        <v>0</v>
      </c>
      <c r="Y403" s="410" t="s">
        <v>1201</v>
      </c>
      <c r="Z403" s="411" t="s">
        <v>1202</v>
      </c>
      <c r="AA403" s="412">
        <v>0</v>
      </c>
      <c r="AB403" s="377">
        <f>VLOOKUP($B403,'1.วาง งบทดลอง 4 แถว'!$E$2519:$J$3357,3,0)</f>
        <v>0</v>
      </c>
      <c r="AC403" s="378">
        <f>VLOOKUP($B403,'1.วาง งบทดลอง 4 แถว'!$E$2519:$J$3357,4,0)</f>
        <v>0</v>
      </c>
      <c r="AD403" s="378">
        <f>VLOOKUP($B403,'1.วาง งบทดลอง 4 แถว'!$E$2519:$J$3357,5,0)</f>
        <v>0</v>
      </c>
      <c r="AE403" s="379">
        <f>VLOOKUP($B403,'1.วาง งบทดลอง 4 แถว'!$E$2519:$J$3357,6,0)</f>
        <v>0</v>
      </c>
      <c r="AF403" s="380">
        <f t="shared" si="51"/>
        <v>0</v>
      </c>
      <c r="AG403" s="410" t="s">
        <v>1201</v>
      </c>
      <c r="AH403" s="411" t="s">
        <v>1202</v>
      </c>
      <c r="AI403" s="412">
        <v>0</v>
      </c>
      <c r="AJ403" s="377">
        <f>VLOOKUP($B403,'1.วาง งบทดลอง 4 แถว'!$E$3358:$J$4196,3,0)</f>
        <v>0</v>
      </c>
      <c r="AK403" s="378">
        <f>VLOOKUP($B403,'1.วาง งบทดลอง 4 แถว'!$E$3358:$J$4196,4,0)</f>
        <v>0</v>
      </c>
      <c r="AL403" s="378">
        <f>VLOOKUP($B403,'1.วาง งบทดลอง 4 แถว'!$E$3358:$J$4196,5,0)</f>
        <v>0</v>
      </c>
      <c r="AM403" s="379">
        <f>VLOOKUP($B403,'1.วาง งบทดลอง 4 แถว'!$E$3358:$J$4196,6,0)</f>
        <v>0</v>
      </c>
      <c r="AN403" s="380">
        <f t="shared" si="52"/>
        <v>0</v>
      </c>
      <c r="AO403" s="410" t="s">
        <v>1201</v>
      </c>
      <c r="AP403" s="411" t="s">
        <v>1202</v>
      </c>
      <c r="AQ403" s="412">
        <v>0</v>
      </c>
      <c r="AR403" s="377">
        <f>VLOOKUP($B403,'1.วาง งบทดลอง 4 แถว'!$E$4197:$J$5035,3,0)</f>
        <v>0</v>
      </c>
      <c r="AS403" s="378">
        <f>VLOOKUP($B403,'1.วาง งบทดลอง 4 แถว'!$E$4197:$J$5035,4,0)</f>
        <v>0</v>
      </c>
      <c r="AT403" s="378">
        <f>VLOOKUP($B403,'1.วาง งบทดลอง 4 แถว'!$E$4197:$J$5035,5,0)</f>
        <v>0</v>
      </c>
      <c r="AU403" s="379">
        <f>VLOOKUP($B403,'1.วาง งบทดลอง 4 แถว'!$E$4197:$J$5035,6,0)</f>
        <v>0</v>
      </c>
      <c r="AV403" s="380">
        <f t="shared" si="53"/>
        <v>0</v>
      </c>
      <c r="AW403" s="410" t="s">
        <v>1201</v>
      </c>
      <c r="AX403" s="411" t="s">
        <v>1202</v>
      </c>
      <c r="AY403" s="412">
        <v>0</v>
      </c>
      <c r="AZ403" s="377">
        <f>VLOOKUP($B403,'1.วาง งบทดลอง 4 แถว'!$E$5036:$J$5874,3,0)</f>
        <v>0</v>
      </c>
      <c r="BA403" s="378">
        <f>VLOOKUP($B403,'1.วาง งบทดลอง 4 แถว'!$E$5036:$J$5874,4,0)</f>
        <v>0</v>
      </c>
      <c r="BB403" s="378">
        <f>VLOOKUP($B403,'1.วาง งบทดลอง 4 แถว'!$E$5036:$J$5874,5,0)</f>
        <v>0</v>
      </c>
      <c r="BC403" s="379">
        <f>VLOOKUP($B403,'1.วาง งบทดลอง 4 แถว'!$E$5036:$J$5874,6,0)</f>
        <v>0</v>
      </c>
      <c r="BD403" s="380">
        <f t="shared" si="54"/>
        <v>0</v>
      </c>
      <c r="BE403" s="410" t="s">
        <v>1201</v>
      </c>
      <c r="BF403" s="411" t="s">
        <v>1202</v>
      </c>
      <c r="BG403" s="412">
        <v>0</v>
      </c>
      <c r="BH403" s="377">
        <f>VLOOKUP($B403,'1.วาง งบทดลอง 4 แถว'!$E$5875:$J$6713,3,0)</f>
        <v>0</v>
      </c>
      <c r="BI403" s="378">
        <f>VLOOKUP($B403,'1.วาง งบทดลอง 4 แถว'!$E$5875:$J$6713,4,0)</f>
        <v>0</v>
      </c>
      <c r="BJ403" s="378">
        <f>VLOOKUP($B403,'1.วาง งบทดลอง 4 แถว'!$E$5875:$J$6713,5,0)</f>
        <v>0</v>
      </c>
      <c r="BK403" s="379">
        <f>VLOOKUP($B403,'1.วาง งบทดลอง 4 แถว'!$E$5875:$J$6713,6,0)</f>
        <v>0</v>
      </c>
      <c r="BL403" s="380">
        <f t="shared" si="55"/>
        <v>0</v>
      </c>
      <c r="BM403" s="410" t="s">
        <v>1201</v>
      </c>
      <c r="BN403" s="411" t="s">
        <v>1202</v>
      </c>
      <c r="BO403" s="413">
        <v>0</v>
      </c>
    </row>
    <row r="404" spans="1:67" ht="19.5" customHeight="1">
      <c r="A404" s="374">
        <v>401</v>
      </c>
      <c r="B404" s="375" t="s">
        <v>764</v>
      </c>
      <c r="C404" s="376" t="s">
        <v>181</v>
      </c>
      <c r="D404" s="377">
        <f>VLOOKUP($B404,'1.วาง งบทดลอง 4 แถว'!$E$2:$J$840,3,0)</f>
        <v>0</v>
      </c>
      <c r="E404" s="378">
        <f>VLOOKUP($B404,'1.วาง งบทดลอง 4 แถว'!$E$2:$J$840,4,0)</f>
        <v>0</v>
      </c>
      <c r="F404" s="378">
        <f>VLOOKUP($B404,'1.วาง งบทดลอง 4 แถว'!$E$2:$J$840,5,0)</f>
        <v>0</v>
      </c>
      <c r="G404" s="379">
        <f>VLOOKUP($B404,'1.วาง งบทดลอง 4 แถว'!$E$2:$J$840,6,0)</f>
        <v>0</v>
      </c>
      <c r="H404" s="380">
        <f t="shared" si="48"/>
        <v>0</v>
      </c>
      <c r="I404" s="410" t="s">
        <v>1201</v>
      </c>
      <c r="J404" s="411" t="s">
        <v>1202</v>
      </c>
      <c r="K404" s="412">
        <v>0</v>
      </c>
      <c r="L404" s="377">
        <f>VLOOKUP($B404,'1.วาง งบทดลอง 4 แถว'!$E$841:$J$1679,3,0)</f>
        <v>0</v>
      </c>
      <c r="M404" s="378">
        <f>VLOOKUP($B404,'1.วาง งบทดลอง 4 แถว'!$E$841:$J$1679,4,0)</f>
        <v>0</v>
      </c>
      <c r="N404" s="378">
        <f>VLOOKUP($B404,'1.วาง งบทดลอง 4 แถว'!$E$841:$J$1679,5,0)</f>
        <v>0</v>
      </c>
      <c r="O404" s="379">
        <f>VLOOKUP($B404,'1.วาง งบทดลอง 4 แถว'!$E$841:$J$1679,6,0)</f>
        <v>0</v>
      </c>
      <c r="P404" s="380">
        <f t="shared" si="49"/>
        <v>0</v>
      </c>
      <c r="Q404" s="410" t="s">
        <v>1201</v>
      </c>
      <c r="R404" s="411" t="s">
        <v>1202</v>
      </c>
      <c r="S404" s="412">
        <v>0</v>
      </c>
      <c r="T404" s="377">
        <f>VLOOKUP($B404,'1.วาง งบทดลอง 4 แถว'!$E$1680:$J$2518,3,0)</f>
        <v>0</v>
      </c>
      <c r="U404" s="378">
        <f>VLOOKUP($B404,'1.วาง งบทดลอง 4 แถว'!$E$1680:$J$2518,4,0)</f>
        <v>0</v>
      </c>
      <c r="V404" s="378">
        <f>VLOOKUP($B404,'1.วาง งบทดลอง 4 แถว'!$E$1680:$J$2518,5,0)</f>
        <v>0</v>
      </c>
      <c r="W404" s="379">
        <f>VLOOKUP($B404,'1.วาง งบทดลอง 4 แถว'!$E$1680:$J$2518,6,0)</f>
        <v>0</v>
      </c>
      <c r="X404" s="380">
        <f t="shared" si="50"/>
        <v>0</v>
      </c>
      <c r="Y404" s="410" t="s">
        <v>1201</v>
      </c>
      <c r="Z404" s="411" t="s">
        <v>1202</v>
      </c>
      <c r="AA404" s="412">
        <v>0</v>
      </c>
      <c r="AB404" s="377">
        <f>VLOOKUP($B404,'1.วาง งบทดลอง 4 แถว'!$E$2519:$J$3357,3,0)</f>
        <v>0</v>
      </c>
      <c r="AC404" s="378">
        <f>VLOOKUP($B404,'1.วาง งบทดลอง 4 แถว'!$E$2519:$J$3357,4,0)</f>
        <v>0</v>
      </c>
      <c r="AD404" s="378">
        <f>VLOOKUP($B404,'1.วาง งบทดลอง 4 แถว'!$E$2519:$J$3357,5,0)</f>
        <v>0</v>
      </c>
      <c r="AE404" s="379">
        <f>VLOOKUP($B404,'1.วาง งบทดลอง 4 แถว'!$E$2519:$J$3357,6,0)</f>
        <v>0</v>
      </c>
      <c r="AF404" s="380">
        <f t="shared" si="51"/>
        <v>0</v>
      </c>
      <c r="AG404" s="410" t="s">
        <v>1201</v>
      </c>
      <c r="AH404" s="411" t="s">
        <v>1202</v>
      </c>
      <c r="AI404" s="412">
        <v>0</v>
      </c>
      <c r="AJ404" s="377">
        <f>VLOOKUP($B404,'1.วาง งบทดลอง 4 แถว'!$E$3358:$J$4196,3,0)</f>
        <v>0</v>
      </c>
      <c r="AK404" s="378">
        <f>VLOOKUP($B404,'1.วาง งบทดลอง 4 แถว'!$E$3358:$J$4196,4,0)</f>
        <v>0</v>
      </c>
      <c r="AL404" s="378">
        <f>VLOOKUP($B404,'1.วาง งบทดลอง 4 แถว'!$E$3358:$J$4196,5,0)</f>
        <v>0</v>
      </c>
      <c r="AM404" s="379">
        <f>VLOOKUP($B404,'1.วาง งบทดลอง 4 แถว'!$E$3358:$J$4196,6,0)</f>
        <v>0</v>
      </c>
      <c r="AN404" s="380">
        <f t="shared" si="52"/>
        <v>0</v>
      </c>
      <c r="AO404" s="410" t="s">
        <v>1201</v>
      </c>
      <c r="AP404" s="411" t="s">
        <v>1202</v>
      </c>
      <c r="AQ404" s="412">
        <v>0</v>
      </c>
      <c r="AR404" s="377">
        <f>VLOOKUP($B404,'1.วาง งบทดลอง 4 แถว'!$E$4197:$J$5035,3,0)</f>
        <v>0</v>
      </c>
      <c r="AS404" s="378">
        <f>VLOOKUP($B404,'1.วาง งบทดลอง 4 แถว'!$E$4197:$J$5035,4,0)</f>
        <v>0</v>
      </c>
      <c r="AT404" s="378">
        <f>VLOOKUP($B404,'1.วาง งบทดลอง 4 แถว'!$E$4197:$J$5035,5,0)</f>
        <v>0</v>
      </c>
      <c r="AU404" s="379">
        <f>VLOOKUP($B404,'1.วาง งบทดลอง 4 แถว'!$E$4197:$J$5035,6,0)</f>
        <v>0</v>
      </c>
      <c r="AV404" s="380">
        <f t="shared" si="53"/>
        <v>0</v>
      </c>
      <c r="AW404" s="410" t="s">
        <v>1201</v>
      </c>
      <c r="AX404" s="411" t="s">
        <v>1202</v>
      </c>
      <c r="AY404" s="412">
        <v>0</v>
      </c>
      <c r="AZ404" s="377">
        <f>VLOOKUP($B404,'1.วาง งบทดลอง 4 แถว'!$E$5036:$J$5874,3,0)</f>
        <v>0</v>
      </c>
      <c r="BA404" s="378">
        <f>VLOOKUP($B404,'1.วาง งบทดลอง 4 แถว'!$E$5036:$J$5874,4,0)</f>
        <v>0</v>
      </c>
      <c r="BB404" s="378">
        <f>VLOOKUP($B404,'1.วาง งบทดลอง 4 แถว'!$E$5036:$J$5874,5,0)</f>
        <v>0</v>
      </c>
      <c r="BC404" s="379">
        <f>VLOOKUP($B404,'1.วาง งบทดลอง 4 แถว'!$E$5036:$J$5874,6,0)</f>
        <v>0</v>
      </c>
      <c r="BD404" s="380">
        <f t="shared" si="54"/>
        <v>0</v>
      </c>
      <c r="BE404" s="410" t="s">
        <v>1201</v>
      </c>
      <c r="BF404" s="411" t="s">
        <v>1202</v>
      </c>
      <c r="BG404" s="412">
        <v>0</v>
      </c>
      <c r="BH404" s="377">
        <f>VLOOKUP($B404,'1.วาง งบทดลอง 4 แถว'!$E$5875:$J$6713,3,0)</f>
        <v>0</v>
      </c>
      <c r="BI404" s="378">
        <f>VLOOKUP($B404,'1.วาง งบทดลอง 4 แถว'!$E$5875:$J$6713,4,0)</f>
        <v>0</v>
      </c>
      <c r="BJ404" s="378">
        <f>VLOOKUP($B404,'1.วาง งบทดลอง 4 แถว'!$E$5875:$J$6713,5,0)</f>
        <v>0</v>
      </c>
      <c r="BK404" s="379">
        <f>VLOOKUP($B404,'1.วาง งบทดลอง 4 แถว'!$E$5875:$J$6713,6,0)</f>
        <v>0</v>
      </c>
      <c r="BL404" s="380">
        <f t="shared" si="55"/>
        <v>0</v>
      </c>
      <c r="BM404" s="410" t="s">
        <v>1201</v>
      </c>
      <c r="BN404" s="411" t="s">
        <v>1202</v>
      </c>
      <c r="BO404" s="413">
        <v>0</v>
      </c>
    </row>
    <row r="405" spans="1:67" ht="19.5" customHeight="1">
      <c r="A405" s="374">
        <v>402</v>
      </c>
      <c r="B405" s="375" t="s">
        <v>765</v>
      </c>
      <c r="C405" s="376" t="s">
        <v>182</v>
      </c>
      <c r="D405" s="377">
        <f>VLOOKUP($B405,'1.วาง งบทดลอง 4 แถว'!$E$2:$J$840,3,0)</f>
        <v>0</v>
      </c>
      <c r="E405" s="378">
        <f>VLOOKUP($B405,'1.วาง งบทดลอง 4 แถว'!$E$2:$J$840,4,0)</f>
        <v>0</v>
      </c>
      <c r="F405" s="378">
        <f>VLOOKUP($B405,'1.วาง งบทดลอง 4 แถว'!$E$2:$J$840,5,0)</f>
        <v>0</v>
      </c>
      <c r="G405" s="379">
        <f>VLOOKUP($B405,'1.วาง งบทดลอง 4 แถว'!$E$2:$J$840,6,0)</f>
        <v>1177.46</v>
      </c>
      <c r="H405" s="380">
        <f t="shared" si="48"/>
        <v>1177.46</v>
      </c>
      <c r="I405" s="410" t="s">
        <v>1201</v>
      </c>
      <c r="J405" s="411" t="s">
        <v>1202</v>
      </c>
      <c r="K405" s="412">
        <v>0</v>
      </c>
      <c r="L405" s="377">
        <f>VLOOKUP($B405,'1.วาง งบทดลอง 4 แถว'!$E$841:$J$1679,3,0)</f>
        <v>0</v>
      </c>
      <c r="M405" s="378">
        <f>VLOOKUP($B405,'1.วาง งบทดลอง 4 แถว'!$E$841:$J$1679,4,0)</f>
        <v>0</v>
      </c>
      <c r="N405" s="378">
        <f>VLOOKUP($B405,'1.วาง งบทดลอง 4 แถว'!$E$841:$J$1679,5,0)</f>
        <v>0</v>
      </c>
      <c r="O405" s="379">
        <f>VLOOKUP($B405,'1.วาง งบทดลอง 4 แถว'!$E$841:$J$1679,6,0)</f>
        <v>0</v>
      </c>
      <c r="P405" s="380">
        <f t="shared" si="49"/>
        <v>0</v>
      </c>
      <c r="Q405" s="410" t="s">
        <v>1201</v>
      </c>
      <c r="R405" s="411" t="s">
        <v>1202</v>
      </c>
      <c r="S405" s="412">
        <v>0</v>
      </c>
      <c r="T405" s="377">
        <f>VLOOKUP($B405,'1.วาง งบทดลอง 4 แถว'!$E$1680:$J$2518,3,0)</f>
        <v>0</v>
      </c>
      <c r="U405" s="378">
        <f>VLOOKUP($B405,'1.วาง งบทดลอง 4 แถว'!$E$1680:$J$2518,4,0)</f>
        <v>0</v>
      </c>
      <c r="V405" s="378">
        <f>VLOOKUP($B405,'1.วาง งบทดลอง 4 แถว'!$E$1680:$J$2518,5,0)</f>
        <v>0</v>
      </c>
      <c r="W405" s="379">
        <f>VLOOKUP($B405,'1.วาง งบทดลอง 4 แถว'!$E$1680:$J$2518,6,0)</f>
        <v>0</v>
      </c>
      <c r="X405" s="380">
        <f t="shared" si="50"/>
        <v>0</v>
      </c>
      <c r="Y405" s="410" t="s">
        <v>1201</v>
      </c>
      <c r="Z405" s="411" t="s">
        <v>1202</v>
      </c>
      <c r="AA405" s="412">
        <v>0</v>
      </c>
      <c r="AB405" s="377">
        <f>VLOOKUP($B405,'1.วาง งบทดลอง 4 แถว'!$E$2519:$J$3357,3,0)</f>
        <v>0</v>
      </c>
      <c r="AC405" s="378">
        <f>VLOOKUP($B405,'1.วาง งบทดลอง 4 แถว'!$E$2519:$J$3357,4,0)</f>
        <v>0</v>
      </c>
      <c r="AD405" s="378">
        <f>VLOOKUP($B405,'1.วาง งบทดลอง 4 แถว'!$E$2519:$J$3357,5,0)</f>
        <v>0</v>
      </c>
      <c r="AE405" s="379">
        <f>VLOOKUP($B405,'1.วาง งบทดลอง 4 แถว'!$E$2519:$J$3357,6,0)</f>
        <v>0</v>
      </c>
      <c r="AF405" s="380">
        <f t="shared" si="51"/>
        <v>0</v>
      </c>
      <c r="AG405" s="410" t="s">
        <v>1201</v>
      </c>
      <c r="AH405" s="411" t="s">
        <v>1202</v>
      </c>
      <c r="AI405" s="412">
        <v>0</v>
      </c>
      <c r="AJ405" s="377">
        <f>VLOOKUP($B405,'1.วาง งบทดลอง 4 แถว'!$E$3358:$J$4196,3,0)</f>
        <v>0</v>
      </c>
      <c r="AK405" s="378">
        <f>VLOOKUP($B405,'1.วาง งบทดลอง 4 แถว'!$E$3358:$J$4196,4,0)</f>
        <v>0</v>
      </c>
      <c r="AL405" s="378">
        <f>VLOOKUP($B405,'1.วาง งบทดลอง 4 แถว'!$E$3358:$J$4196,5,0)</f>
        <v>0</v>
      </c>
      <c r="AM405" s="379">
        <f>VLOOKUP($B405,'1.วาง งบทดลอง 4 แถว'!$E$3358:$J$4196,6,0)</f>
        <v>0</v>
      </c>
      <c r="AN405" s="380">
        <f t="shared" si="52"/>
        <v>0</v>
      </c>
      <c r="AO405" s="410" t="s">
        <v>1201</v>
      </c>
      <c r="AP405" s="411" t="s">
        <v>1202</v>
      </c>
      <c r="AQ405" s="412">
        <v>0</v>
      </c>
      <c r="AR405" s="377">
        <f>VLOOKUP($B405,'1.วาง งบทดลอง 4 แถว'!$E$4197:$J$5035,3,0)</f>
        <v>0</v>
      </c>
      <c r="AS405" s="378">
        <f>VLOOKUP($B405,'1.วาง งบทดลอง 4 แถว'!$E$4197:$J$5035,4,0)</f>
        <v>0</v>
      </c>
      <c r="AT405" s="378">
        <f>VLOOKUP($B405,'1.วาง งบทดลอง 4 แถว'!$E$4197:$J$5035,5,0)</f>
        <v>0</v>
      </c>
      <c r="AU405" s="379">
        <f>VLOOKUP($B405,'1.วาง งบทดลอง 4 แถว'!$E$4197:$J$5035,6,0)</f>
        <v>0</v>
      </c>
      <c r="AV405" s="380">
        <f t="shared" si="53"/>
        <v>0</v>
      </c>
      <c r="AW405" s="410" t="s">
        <v>1201</v>
      </c>
      <c r="AX405" s="411" t="s">
        <v>1202</v>
      </c>
      <c r="AY405" s="412">
        <v>0</v>
      </c>
      <c r="AZ405" s="377">
        <f>VLOOKUP($B405,'1.วาง งบทดลอง 4 แถว'!$E$5036:$J$5874,3,0)</f>
        <v>0</v>
      </c>
      <c r="BA405" s="378">
        <f>VLOOKUP($B405,'1.วาง งบทดลอง 4 แถว'!$E$5036:$J$5874,4,0)</f>
        <v>0</v>
      </c>
      <c r="BB405" s="378">
        <f>VLOOKUP($B405,'1.วาง งบทดลอง 4 แถว'!$E$5036:$J$5874,5,0)</f>
        <v>0</v>
      </c>
      <c r="BC405" s="379">
        <f>VLOOKUP($B405,'1.วาง งบทดลอง 4 แถว'!$E$5036:$J$5874,6,0)</f>
        <v>0</v>
      </c>
      <c r="BD405" s="380">
        <f t="shared" si="54"/>
        <v>0</v>
      </c>
      <c r="BE405" s="410" t="s">
        <v>1201</v>
      </c>
      <c r="BF405" s="411" t="s">
        <v>1202</v>
      </c>
      <c r="BG405" s="412">
        <v>0</v>
      </c>
      <c r="BH405" s="377">
        <f>VLOOKUP($B405,'1.วาง งบทดลอง 4 แถว'!$E$5875:$J$6713,3,0)</f>
        <v>0</v>
      </c>
      <c r="BI405" s="378">
        <f>VLOOKUP($B405,'1.วาง งบทดลอง 4 แถว'!$E$5875:$J$6713,4,0)</f>
        <v>0</v>
      </c>
      <c r="BJ405" s="378">
        <f>VLOOKUP($B405,'1.วาง งบทดลอง 4 แถว'!$E$5875:$J$6713,5,0)</f>
        <v>0</v>
      </c>
      <c r="BK405" s="379">
        <f>VLOOKUP($B405,'1.วาง งบทดลอง 4 แถว'!$E$5875:$J$6713,6,0)</f>
        <v>0</v>
      </c>
      <c r="BL405" s="380">
        <f t="shared" si="55"/>
        <v>0</v>
      </c>
      <c r="BM405" s="410" t="s">
        <v>1201</v>
      </c>
      <c r="BN405" s="411" t="s">
        <v>1202</v>
      </c>
      <c r="BO405" s="413">
        <v>0</v>
      </c>
    </row>
    <row r="406" spans="1:67" ht="19.5" customHeight="1">
      <c r="A406" s="374">
        <v>403</v>
      </c>
      <c r="B406" s="375" t="s">
        <v>766</v>
      </c>
      <c r="C406" s="376" t="s">
        <v>183</v>
      </c>
      <c r="D406" s="377">
        <f>VLOOKUP($B406,'1.วาง งบทดลอง 4 แถว'!$E$2:$J$840,3,0)</f>
        <v>0</v>
      </c>
      <c r="E406" s="378">
        <f>VLOOKUP($B406,'1.วาง งบทดลอง 4 แถว'!$E$2:$J$840,4,0)</f>
        <v>0</v>
      </c>
      <c r="F406" s="378">
        <f>VLOOKUP($B406,'1.วาง งบทดลอง 4 แถว'!$E$2:$J$840,5,0)</f>
        <v>0</v>
      </c>
      <c r="G406" s="379">
        <f>VLOOKUP($B406,'1.วาง งบทดลอง 4 แถว'!$E$2:$J$840,6,0)</f>
        <v>0</v>
      </c>
      <c r="H406" s="380">
        <f t="shared" si="48"/>
        <v>0</v>
      </c>
      <c r="I406" s="410" t="s">
        <v>1201</v>
      </c>
      <c r="J406" s="411" t="s">
        <v>1202</v>
      </c>
      <c r="K406" s="412">
        <v>0</v>
      </c>
      <c r="L406" s="377">
        <f>VLOOKUP($B406,'1.วาง งบทดลอง 4 แถว'!$E$841:$J$1679,3,0)</f>
        <v>0</v>
      </c>
      <c r="M406" s="378">
        <f>VLOOKUP($B406,'1.วาง งบทดลอง 4 แถว'!$E$841:$J$1679,4,0)</f>
        <v>0</v>
      </c>
      <c r="N406" s="378">
        <f>VLOOKUP($B406,'1.วาง งบทดลอง 4 แถว'!$E$841:$J$1679,5,0)</f>
        <v>0</v>
      </c>
      <c r="O406" s="379">
        <f>VLOOKUP($B406,'1.วาง งบทดลอง 4 แถว'!$E$841:$J$1679,6,0)</f>
        <v>0</v>
      </c>
      <c r="P406" s="380">
        <f t="shared" si="49"/>
        <v>0</v>
      </c>
      <c r="Q406" s="410" t="s">
        <v>1201</v>
      </c>
      <c r="R406" s="411" t="s">
        <v>1202</v>
      </c>
      <c r="S406" s="412">
        <v>0</v>
      </c>
      <c r="T406" s="377">
        <f>VLOOKUP($B406,'1.วาง งบทดลอง 4 แถว'!$E$1680:$J$2518,3,0)</f>
        <v>0</v>
      </c>
      <c r="U406" s="378">
        <f>VLOOKUP($B406,'1.วาง งบทดลอง 4 แถว'!$E$1680:$J$2518,4,0)</f>
        <v>0</v>
      </c>
      <c r="V406" s="378">
        <f>VLOOKUP($B406,'1.วาง งบทดลอง 4 แถว'!$E$1680:$J$2518,5,0)</f>
        <v>0</v>
      </c>
      <c r="W406" s="379">
        <f>VLOOKUP($B406,'1.วาง งบทดลอง 4 แถว'!$E$1680:$J$2518,6,0)</f>
        <v>0</v>
      </c>
      <c r="X406" s="380">
        <f t="shared" si="50"/>
        <v>0</v>
      </c>
      <c r="Y406" s="410" t="s">
        <v>1201</v>
      </c>
      <c r="Z406" s="411" t="s">
        <v>1202</v>
      </c>
      <c r="AA406" s="412">
        <v>0</v>
      </c>
      <c r="AB406" s="377">
        <f>VLOOKUP($B406,'1.วาง งบทดลอง 4 แถว'!$E$2519:$J$3357,3,0)</f>
        <v>0</v>
      </c>
      <c r="AC406" s="378">
        <f>VLOOKUP($B406,'1.วาง งบทดลอง 4 แถว'!$E$2519:$J$3357,4,0)</f>
        <v>0</v>
      </c>
      <c r="AD406" s="378">
        <f>VLOOKUP($B406,'1.วาง งบทดลอง 4 แถว'!$E$2519:$J$3357,5,0)</f>
        <v>0</v>
      </c>
      <c r="AE406" s="379">
        <f>VLOOKUP($B406,'1.วาง งบทดลอง 4 แถว'!$E$2519:$J$3357,6,0)</f>
        <v>0</v>
      </c>
      <c r="AF406" s="380">
        <f t="shared" si="51"/>
        <v>0</v>
      </c>
      <c r="AG406" s="410" t="s">
        <v>1201</v>
      </c>
      <c r="AH406" s="411" t="s">
        <v>1202</v>
      </c>
      <c r="AI406" s="412">
        <v>0</v>
      </c>
      <c r="AJ406" s="377">
        <f>VLOOKUP($B406,'1.วาง งบทดลอง 4 แถว'!$E$3358:$J$4196,3,0)</f>
        <v>0</v>
      </c>
      <c r="AK406" s="378">
        <f>VLOOKUP($B406,'1.วาง งบทดลอง 4 แถว'!$E$3358:$J$4196,4,0)</f>
        <v>0</v>
      </c>
      <c r="AL406" s="378">
        <f>VLOOKUP($B406,'1.วาง งบทดลอง 4 แถว'!$E$3358:$J$4196,5,0)</f>
        <v>0</v>
      </c>
      <c r="AM406" s="379">
        <f>VLOOKUP($B406,'1.วาง งบทดลอง 4 แถว'!$E$3358:$J$4196,6,0)</f>
        <v>0</v>
      </c>
      <c r="AN406" s="380">
        <f t="shared" si="52"/>
        <v>0</v>
      </c>
      <c r="AO406" s="410" t="s">
        <v>1201</v>
      </c>
      <c r="AP406" s="411" t="s">
        <v>1202</v>
      </c>
      <c r="AQ406" s="412">
        <v>0</v>
      </c>
      <c r="AR406" s="377">
        <f>VLOOKUP($B406,'1.วาง งบทดลอง 4 แถว'!$E$4197:$J$5035,3,0)</f>
        <v>0</v>
      </c>
      <c r="AS406" s="378">
        <f>VLOOKUP($B406,'1.วาง งบทดลอง 4 แถว'!$E$4197:$J$5035,4,0)</f>
        <v>0</v>
      </c>
      <c r="AT406" s="378">
        <f>VLOOKUP($B406,'1.วาง งบทดลอง 4 แถว'!$E$4197:$J$5035,5,0)</f>
        <v>0</v>
      </c>
      <c r="AU406" s="379">
        <f>VLOOKUP($B406,'1.วาง งบทดลอง 4 แถว'!$E$4197:$J$5035,6,0)</f>
        <v>0</v>
      </c>
      <c r="AV406" s="380">
        <f t="shared" si="53"/>
        <v>0</v>
      </c>
      <c r="AW406" s="410" t="s">
        <v>1201</v>
      </c>
      <c r="AX406" s="411" t="s">
        <v>1202</v>
      </c>
      <c r="AY406" s="412">
        <v>0</v>
      </c>
      <c r="AZ406" s="377">
        <f>VLOOKUP($B406,'1.วาง งบทดลอง 4 แถว'!$E$5036:$J$5874,3,0)</f>
        <v>0</v>
      </c>
      <c r="BA406" s="378">
        <f>VLOOKUP($B406,'1.วาง งบทดลอง 4 แถว'!$E$5036:$J$5874,4,0)</f>
        <v>0</v>
      </c>
      <c r="BB406" s="378">
        <f>VLOOKUP($B406,'1.วาง งบทดลอง 4 แถว'!$E$5036:$J$5874,5,0)</f>
        <v>0</v>
      </c>
      <c r="BC406" s="379">
        <f>VLOOKUP($B406,'1.วาง งบทดลอง 4 แถว'!$E$5036:$J$5874,6,0)</f>
        <v>0</v>
      </c>
      <c r="BD406" s="380">
        <f t="shared" si="54"/>
        <v>0</v>
      </c>
      <c r="BE406" s="410" t="s">
        <v>1201</v>
      </c>
      <c r="BF406" s="411" t="s">
        <v>1202</v>
      </c>
      <c r="BG406" s="412">
        <v>0</v>
      </c>
      <c r="BH406" s="377">
        <f>VLOOKUP($B406,'1.วาง งบทดลอง 4 แถว'!$E$5875:$J$6713,3,0)</f>
        <v>0</v>
      </c>
      <c r="BI406" s="378">
        <f>VLOOKUP($B406,'1.วาง งบทดลอง 4 แถว'!$E$5875:$J$6713,4,0)</f>
        <v>0</v>
      </c>
      <c r="BJ406" s="378">
        <f>VLOOKUP($B406,'1.วาง งบทดลอง 4 แถว'!$E$5875:$J$6713,5,0)</f>
        <v>0</v>
      </c>
      <c r="BK406" s="379">
        <f>VLOOKUP($B406,'1.วาง งบทดลอง 4 แถว'!$E$5875:$J$6713,6,0)</f>
        <v>0</v>
      </c>
      <c r="BL406" s="380">
        <f t="shared" si="55"/>
        <v>0</v>
      </c>
      <c r="BM406" s="410" t="s">
        <v>1201</v>
      </c>
      <c r="BN406" s="411" t="s">
        <v>1202</v>
      </c>
      <c r="BO406" s="413">
        <v>0</v>
      </c>
    </row>
    <row r="407" spans="1:67" ht="19.5" customHeight="1">
      <c r="A407" s="374">
        <v>404</v>
      </c>
      <c r="B407" s="375" t="s">
        <v>767</v>
      </c>
      <c r="C407" s="376" t="s">
        <v>184</v>
      </c>
      <c r="D407" s="377">
        <f>VLOOKUP($B407,'1.วาง งบทดลอง 4 แถว'!$E$2:$J$840,3,0)</f>
        <v>0</v>
      </c>
      <c r="E407" s="378">
        <f>VLOOKUP($B407,'1.วาง งบทดลอง 4 แถว'!$E$2:$J$840,4,0)</f>
        <v>0</v>
      </c>
      <c r="F407" s="378">
        <f>VLOOKUP($B407,'1.วาง งบทดลอง 4 แถว'!$E$2:$J$840,5,0)</f>
        <v>0</v>
      </c>
      <c r="G407" s="379">
        <f>VLOOKUP($B407,'1.วาง งบทดลอง 4 แถว'!$E$2:$J$840,6,0)</f>
        <v>0</v>
      </c>
      <c r="H407" s="380">
        <f t="shared" si="48"/>
        <v>0</v>
      </c>
      <c r="I407" s="410" t="s">
        <v>1201</v>
      </c>
      <c r="J407" s="411" t="s">
        <v>1202</v>
      </c>
      <c r="K407" s="412">
        <v>0</v>
      </c>
      <c r="L407" s="377">
        <f>VLOOKUP($B407,'1.วาง งบทดลอง 4 แถว'!$E$841:$J$1679,3,0)</f>
        <v>0</v>
      </c>
      <c r="M407" s="378">
        <f>VLOOKUP($B407,'1.วาง งบทดลอง 4 แถว'!$E$841:$J$1679,4,0)</f>
        <v>0</v>
      </c>
      <c r="N407" s="378">
        <f>VLOOKUP($B407,'1.วาง งบทดลอง 4 แถว'!$E$841:$J$1679,5,0)</f>
        <v>0</v>
      </c>
      <c r="O407" s="379">
        <f>VLOOKUP($B407,'1.วาง งบทดลอง 4 แถว'!$E$841:$J$1679,6,0)</f>
        <v>0</v>
      </c>
      <c r="P407" s="380">
        <f t="shared" si="49"/>
        <v>0</v>
      </c>
      <c r="Q407" s="410" t="s">
        <v>1201</v>
      </c>
      <c r="R407" s="411" t="s">
        <v>1202</v>
      </c>
      <c r="S407" s="412">
        <v>0</v>
      </c>
      <c r="T407" s="377">
        <f>VLOOKUP($B407,'1.วาง งบทดลอง 4 แถว'!$E$1680:$J$2518,3,0)</f>
        <v>0</v>
      </c>
      <c r="U407" s="378">
        <f>VLOOKUP($B407,'1.วาง งบทดลอง 4 แถว'!$E$1680:$J$2518,4,0)</f>
        <v>0</v>
      </c>
      <c r="V407" s="378">
        <f>VLOOKUP($B407,'1.วาง งบทดลอง 4 แถว'!$E$1680:$J$2518,5,0)</f>
        <v>0</v>
      </c>
      <c r="W407" s="379">
        <f>VLOOKUP($B407,'1.วาง งบทดลอง 4 แถว'!$E$1680:$J$2518,6,0)</f>
        <v>0</v>
      </c>
      <c r="X407" s="380">
        <f t="shared" si="50"/>
        <v>0</v>
      </c>
      <c r="Y407" s="410" t="s">
        <v>1201</v>
      </c>
      <c r="Z407" s="411" t="s">
        <v>1202</v>
      </c>
      <c r="AA407" s="412">
        <v>0</v>
      </c>
      <c r="AB407" s="377">
        <f>VLOOKUP($B407,'1.วาง งบทดลอง 4 แถว'!$E$2519:$J$3357,3,0)</f>
        <v>0</v>
      </c>
      <c r="AC407" s="378">
        <f>VLOOKUP($B407,'1.วาง งบทดลอง 4 แถว'!$E$2519:$J$3357,4,0)</f>
        <v>0</v>
      </c>
      <c r="AD407" s="378">
        <f>VLOOKUP($B407,'1.วาง งบทดลอง 4 แถว'!$E$2519:$J$3357,5,0)</f>
        <v>0</v>
      </c>
      <c r="AE407" s="379">
        <f>VLOOKUP($B407,'1.วาง งบทดลอง 4 แถว'!$E$2519:$J$3357,6,0)</f>
        <v>0</v>
      </c>
      <c r="AF407" s="380">
        <f t="shared" si="51"/>
        <v>0</v>
      </c>
      <c r="AG407" s="410" t="s">
        <v>1201</v>
      </c>
      <c r="AH407" s="411" t="s">
        <v>1202</v>
      </c>
      <c r="AI407" s="412">
        <v>0</v>
      </c>
      <c r="AJ407" s="377">
        <f>VLOOKUP($B407,'1.วาง งบทดลอง 4 แถว'!$E$3358:$J$4196,3,0)</f>
        <v>0</v>
      </c>
      <c r="AK407" s="378">
        <f>VLOOKUP($B407,'1.วาง งบทดลอง 4 แถว'!$E$3358:$J$4196,4,0)</f>
        <v>0</v>
      </c>
      <c r="AL407" s="378">
        <f>VLOOKUP($B407,'1.วาง งบทดลอง 4 แถว'!$E$3358:$J$4196,5,0)</f>
        <v>0</v>
      </c>
      <c r="AM407" s="379">
        <f>VLOOKUP($B407,'1.วาง งบทดลอง 4 แถว'!$E$3358:$J$4196,6,0)</f>
        <v>0</v>
      </c>
      <c r="AN407" s="380">
        <f t="shared" si="52"/>
        <v>0</v>
      </c>
      <c r="AO407" s="410" t="s">
        <v>1201</v>
      </c>
      <c r="AP407" s="411" t="s">
        <v>1202</v>
      </c>
      <c r="AQ407" s="412">
        <v>0</v>
      </c>
      <c r="AR407" s="377">
        <f>VLOOKUP($B407,'1.วาง งบทดลอง 4 แถว'!$E$4197:$J$5035,3,0)</f>
        <v>0</v>
      </c>
      <c r="AS407" s="378">
        <f>VLOOKUP($B407,'1.วาง งบทดลอง 4 แถว'!$E$4197:$J$5035,4,0)</f>
        <v>0</v>
      </c>
      <c r="AT407" s="378">
        <f>VLOOKUP($B407,'1.วาง งบทดลอง 4 แถว'!$E$4197:$J$5035,5,0)</f>
        <v>0</v>
      </c>
      <c r="AU407" s="379">
        <f>VLOOKUP($B407,'1.วาง งบทดลอง 4 แถว'!$E$4197:$J$5035,6,0)</f>
        <v>0</v>
      </c>
      <c r="AV407" s="380">
        <f t="shared" si="53"/>
        <v>0</v>
      </c>
      <c r="AW407" s="410" t="s">
        <v>1201</v>
      </c>
      <c r="AX407" s="411" t="s">
        <v>1202</v>
      </c>
      <c r="AY407" s="412">
        <v>0</v>
      </c>
      <c r="AZ407" s="377">
        <f>VLOOKUP($B407,'1.วาง งบทดลอง 4 แถว'!$E$5036:$J$5874,3,0)</f>
        <v>0</v>
      </c>
      <c r="BA407" s="378">
        <f>VLOOKUP($B407,'1.วาง งบทดลอง 4 แถว'!$E$5036:$J$5874,4,0)</f>
        <v>0</v>
      </c>
      <c r="BB407" s="378">
        <f>VLOOKUP($B407,'1.วาง งบทดลอง 4 แถว'!$E$5036:$J$5874,5,0)</f>
        <v>0</v>
      </c>
      <c r="BC407" s="379">
        <f>VLOOKUP($B407,'1.วาง งบทดลอง 4 แถว'!$E$5036:$J$5874,6,0)</f>
        <v>0</v>
      </c>
      <c r="BD407" s="380">
        <f t="shared" si="54"/>
        <v>0</v>
      </c>
      <c r="BE407" s="410" t="s">
        <v>1201</v>
      </c>
      <c r="BF407" s="411" t="s">
        <v>1202</v>
      </c>
      <c r="BG407" s="412">
        <v>0</v>
      </c>
      <c r="BH407" s="377">
        <f>VLOOKUP($B407,'1.วาง งบทดลอง 4 แถว'!$E$5875:$J$6713,3,0)</f>
        <v>0</v>
      </c>
      <c r="BI407" s="378">
        <f>VLOOKUP($B407,'1.วาง งบทดลอง 4 แถว'!$E$5875:$J$6713,4,0)</f>
        <v>0</v>
      </c>
      <c r="BJ407" s="378">
        <f>VLOOKUP($B407,'1.วาง งบทดลอง 4 แถว'!$E$5875:$J$6713,5,0)</f>
        <v>0</v>
      </c>
      <c r="BK407" s="379">
        <f>VLOOKUP($B407,'1.วาง งบทดลอง 4 แถว'!$E$5875:$J$6713,6,0)</f>
        <v>0</v>
      </c>
      <c r="BL407" s="380">
        <f t="shared" si="55"/>
        <v>0</v>
      </c>
      <c r="BM407" s="410" t="s">
        <v>1201</v>
      </c>
      <c r="BN407" s="411" t="s">
        <v>1202</v>
      </c>
      <c r="BO407" s="413">
        <v>0</v>
      </c>
    </row>
    <row r="408" spans="1:67" ht="19.5" customHeight="1">
      <c r="A408" s="374">
        <v>405</v>
      </c>
      <c r="B408" s="375" t="s">
        <v>768</v>
      </c>
      <c r="C408" s="376" t="s">
        <v>2236</v>
      </c>
      <c r="D408" s="377">
        <f>VLOOKUP($B408,'1.วาง งบทดลอง 4 แถว'!$E$2:$J$840,3,0)</f>
        <v>0</v>
      </c>
      <c r="E408" s="378">
        <f>VLOOKUP($B408,'1.วาง งบทดลอง 4 แถว'!$E$2:$J$840,4,0)</f>
        <v>0</v>
      </c>
      <c r="F408" s="378">
        <f>VLOOKUP($B408,'1.วาง งบทดลอง 4 แถว'!$E$2:$J$840,5,0)</f>
        <v>0</v>
      </c>
      <c r="G408" s="379">
        <f>VLOOKUP($B408,'1.วาง งบทดลอง 4 แถว'!$E$2:$J$840,6,0)</f>
        <v>0</v>
      </c>
      <c r="H408" s="380">
        <f t="shared" si="48"/>
        <v>0</v>
      </c>
      <c r="I408" s="410" t="s">
        <v>1201</v>
      </c>
      <c r="J408" s="411" t="s">
        <v>1202</v>
      </c>
      <c r="K408" s="412">
        <v>0</v>
      </c>
      <c r="L408" s="377">
        <f>VLOOKUP($B408,'1.วาง งบทดลอง 4 แถว'!$E$841:$J$1679,3,0)</f>
        <v>0</v>
      </c>
      <c r="M408" s="378">
        <f>VLOOKUP($B408,'1.วาง งบทดลอง 4 แถว'!$E$841:$J$1679,4,0)</f>
        <v>0</v>
      </c>
      <c r="N408" s="378">
        <f>VLOOKUP($B408,'1.วาง งบทดลอง 4 แถว'!$E$841:$J$1679,5,0)</f>
        <v>0</v>
      </c>
      <c r="O408" s="379">
        <f>VLOOKUP($B408,'1.วาง งบทดลอง 4 แถว'!$E$841:$J$1679,6,0)</f>
        <v>0</v>
      </c>
      <c r="P408" s="380">
        <f t="shared" si="49"/>
        <v>0</v>
      </c>
      <c r="Q408" s="410" t="s">
        <v>1201</v>
      </c>
      <c r="R408" s="411" t="s">
        <v>1202</v>
      </c>
      <c r="S408" s="412">
        <v>0</v>
      </c>
      <c r="T408" s="377">
        <f>VLOOKUP($B408,'1.วาง งบทดลอง 4 แถว'!$E$1680:$J$2518,3,0)</f>
        <v>0</v>
      </c>
      <c r="U408" s="378">
        <f>VLOOKUP($B408,'1.วาง งบทดลอง 4 แถว'!$E$1680:$J$2518,4,0)</f>
        <v>0</v>
      </c>
      <c r="V408" s="378">
        <f>VLOOKUP($B408,'1.วาง งบทดลอง 4 แถว'!$E$1680:$J$2518,5,0)</f>
        <v>0</v>
      </c>
      <c r="W408" s="379">
        <f>VLOOKUP($B408,'1.วาง งบทดลอง 4 แถว'!$E$1680:$J$2518,6,0)</f>
        <v>0</v>
      </c>
      <c r="X408" s="380">
        <f t="shared" si="50"/>
        <v>0</v>
      </c>
      <c r="Y408" s="410" t="s">
        <v>1201</v>
      </c>
      <c r="Z408" s="411" t="s">
        <v>1202</v>
      </c>
      <c r="AA408" s="412">
        <v>0</v>
      </c>
      <c r="AB408" s="377">
        <f>VLOOKUP($B408,'1.วาง งบทดลอง 4 แถว'!$E$2519:$J$3357,3,0)</f>
        <v>0</v>
      </c>
      <c r="AC408" s="378">
        <f>VLOOKUP($B408,'1.วาง งบทดลอง 4 แถว'!$E$2519:$J$3357,4,0)</f>
        <v>0</v>
      </c>
      <c r="AD408" s="378">
        <f>VLOOKUP($B408,'1.วาง งบทดลอง 4 แถว'!$E$2519:$J$3357,5,0)</f>
        <v>0</v>
      </c>
      <c r="AE408" s="379">
        <f>VLOOKUP($B408,'1.วาง งบทดลอง 4 แถว'!$E$2519:$J$3357,6,0)</f>
        <v>0</v>
      </c>
      <c r="AF408" s="380">
        <f t="shared" si="51"/>
        <v>0</v>
      </c>
      <c r="AG408" s="410" t="s">
        <v>1201</v>
      </c>
      <c r="AH408" s="411" t="s">
        <v>1202</v>
      </c>
      <c r="AI408" s="412">
        <v>0</v>
      </c>
      <c r="AJ408" s="377">
        <f>VLOOKUP($B408,'1.วาง งบทดลอง 4 แถว'!$E$3358:$J$4196,3,0)</f>
        <v>0</v>
      </c>
      <c r="AK408" s="378">
        <f>VLOOKUP($B408,'1.วาง งบทดลอง 4 แถว'!$E$3358:$J$4196,4,0)</f>
        <v>0</v>
      </c>
      <c r="AL408" s="378">
        <f>VLOOKUP($B408,'1.วาง งบทดลอง 4 แถว'!$E$3358:$J$4196,5,0)</f>
        <v>0</v>
      </c>
      <c r="AM408" s="379">
        <f>VLOOKUP($B408,'1.วาง งบทดลอง 4 แถว'!$E$3358:$J$4196,6,0)</f>
        <v>0</v>
      </c>
      <c r="AN408" s="380">
        <f t="shared" si="52"/>
        <v>0</v>
      </c>
      <c r="AO408" s="410" t="s">
        <v>1201</v>
      </c>
      <c r="AP408" s="411" t="s">
        <v>1202</v>
      </c>
      <c r="AQ408" s="412">
        <v>0</v>
      </c>
      <c r="AR408" s="377">
        <f>VLOOKUP($B408,'1.วาง งบทดลอง 4 แถว'!$E$4197:$J$5035,3,0)</f>
        <v>0</v>
      </c>
      <c r="AS408" s="378">
        <f>VLOOKUP($B408,'1.วาง งบทดลอง 4 แถว'!$E$4197:$J$5035,4,0)</f>
        <v>0</v>
      </c>
      <c r="AT408" s="378">
        <f>VLOOKUP($B408,'1.วาง งบทดลอง 4 แถว'!$E$4197:$J$5035,5,0)</f>
        <v>0</v>
      </c>
      <c r="AU408" s="379">
        <f>VLOOKUP($B408,'1.วาง งบทดลอง 4 แถว'!$E$4197:$J$5035,6,0)</f>
        <v>0</v>
      </c>
      <c r="AV408" s="380">
        <f t="shared" si="53"/>
        <v>0</v>
      </c>
      <c r="AW408" s="410" t="s">
        <v>1201</v>
      </c>
      <c r="AX408" s="411" t="s">
        <v>1202</v>
      </c>
      <c r="AY408" s="412">
        <v>0</v>
      </c>
      <c r="AZ408" s="377">
        <f>VLOOKUP($B408,'1.วาง งบทดลอง 4 แถว'!$E$5036:$J$5874,3,0)</f>
        <v>0</v>
      </c>
      <c r="BA408" s="378">
        <f>VLOOKUP($B408,'1.วาง งบทดลอง 4 แถว'!$E$5036:$J$5874,4,0)</f>
        <v>0</v>
      </c>
      <c r="BB408" s="378">
        <f>VLOOKUP($B408,'1.วาง งบทดลอง 4 แถว'!$E$5036:$J$5874,5,0)</f>
        <v>0</v>
      </c>
      <c r="BC408" s="379">
        <f>VLOOKUP($B408,'1.วาง งบทดลอง 4 แถว'!$E$5036:$J$5874,6,0)</f>
        <v>0</v>
      </c>
      <c r="BD408" s="380">
        <f t="shared" si="54"/>
        <v>0</v>
      </c>
      <c r="BE408" s="410" t="s">
        <v>1201</v>
      </c>
      <c r="BF408" s="411" t="s">
        <v>1202</v>
      </c>
      <c r="BG408" s="412">
        <v>0</v>
      </c>
      <c r="BH408" s="377">
        <f>VLOOKUP($B408,'1.วาง งบทดลอง 4 แถว'!$E$5875:$J$6713,3,0)</f>
        <v>0</v>
      </c>
      <c r="BI408" s="378">
        <f>VLOOKUP($B408,'1.วาง งบทดลอง 4 แถว'!$E$5875:$J$6713,4,0)</f>
        <v>0</v>
      </c>
      <c r="BJ408" s="378">
        <f>VLOOKUP($B408,'1.วาง งบทดลอง 4 แถว'!$E$5875:$J$6713,5,0)</f>
        <v>0</v>
      </c>
      <c r="BK408" s="379">
        <f>VLOOKUP($B408,'1.วาง งบทดลอง 4 แถว'!$E$5875:$J$6713,6,0)</f>
        <v>0</v>
      </c>
      <c r="BL408" s="380">
        <f t="shared" si="55"/>
        <v>0</v>
      </c>
      <c r="BM408" s="410" t="s">
        <v>1201</v>
      </c>
      <c r="BN408" s="411" t="s">
        <v>1202</v>
      </c>
      <c r="BO408" s="413">
        <v>0</v>
      </c>
    </row>
    <row r="409" spans="1:67" ht="19.5" customHeight="1">
      <c r="A409" s="374">
        <v>406</v>
      </c>
      <c r="B409" s="375" t="s">
        <v>1830</v>
      </c>
      <c r="C409" s="376" t="s">
        <v>1831</v>
      </c>
      <c r="D409" s="377">
        <f>VLOOKUP($B409,'1.วาง งบทดลอง 4 แถว'!$E$2:$J$840,3,0)</f>
        <v>0</v>
      </c>
      <c r="E409" s="378">
        <f>VLOOKUP($B409,'1.วาง งบทดลอง 4 แถว'!$E$2:$J$840,4,0)</f>
        <v>0</v>
      </c>
      <c r="F409" s="378">
        <f>VLOOKUP($B409,'1.วาง งบทดลอง 4 แถว'!$E$2:$J$840,5,0)</f>
        <v>0</v>
      </c>
      <c r="G409" s="379">
        <f>VLOOKUP($B409,'1.วาง งบทดลอง 4 แถว'!$E$2:$J$840,6,0)</f>
        <v>0</v>
      </c>
      <c r="H409" s="380">
        <f t="shared" si="48"/>
        <v>0</v>
      </c>
      <c r="I409" s="410" t="s">
        <v>1201</v>
      </c>
      <c r="J409" s="411" t="s">
        <v>1202</v>
      </c>
      <c r="K409" s="412">
        <v>0</v>
      </c>
      <c r="L409" s="377">
        <f>VLOOKUP($B409,'1.วาง งบทดลอง 4 แถว'!$E$841:$J$1679,3,0)</f>
        <v>0</v>
      </c>
      <c r="M409" s="378">
        <f>VLOOKUP($B409,'1.วาง งบทดลอง 4 แถว'!$E$841:$J$1679,4,0)</f>
        <v>0</v>
      </c>
      <c r="N409" s="378">
        <f>VLOOKUP($B409,'1.วาง งบทดลอง 4 แถว'!$E$841:$J$1679,5,0)</f>
        <v>0</v>
      </c>
      <c r="O409" s="379">
        <f>VLOOKUP($B409,'1.วาง งบทดลอง 4 แถว'!$E$841:$J$1679,6,0)</f>
        <v>0</v>
      </c>
      <c r="P409" s="380">
        <f t="shared" si="49"/>
        <v>0</v>
      </c>
      <c r="Q409" s="410" t="s">
        <v>1201</v>
      </c>
      <c r="R409" s="411" t="s">
        <v>1202</v>
      </c>
      <c r="S409" s="412">
        <v>0</v>
      </c>
      <c r="T409" s="377">
        <f>VLOOKUP($B409,'1.วาง งบทดลอง 4 แถว'!$E$1680:$J$2518,3,0)</f>
        <v>0</v>
      </c>
      <c r="U409" s="378">
        <f>VLOOKUP($B409,'1.วาง งบทดลอง 4 แถว'!$E$1680:$J$2518,4,0)</f>
        <v>0</v>
      </c>
      <c r="V409" s="378">
        <f>VLOOKUP($B409,'1.วาง งบทดลอง 4 แถว'!$E$1680:$J$2518,5,0)</f>
        <v>0</v>
      </c>
      <c r="W409" s="379">
        <f>VLOOKUP($B409,'1.วาง งบทดลอง 4 แถว'!$E$1680:$J$2518,6,0)</f>
        <v>0</v>
      </c>
      <c r="X409" s="380">
        <f t="shared" si="50"/>
        <v>0</v>
      </c>
      <c r="Y409" s="410" t="s">
        <v>1201</v>
      </c>
      <c r="Z409" s="411" t="s">
        <v>1202</v>
      </c>
      <c r="AA409" s="412">
        <v>0</v>
      </c>
      <c r="AB409" s="377">
        <f>VLOOKUP($B409,'1.วาง งบทดลอง 4 แถว'!$E$2519:$J$3357,3,0)</f>
        <v>0</v>
      </c>
      <c r="AC409" s="378">
        <f>VLOOKUP($B409,'1.วาง งบทดลอง 4 แถว'!$E$2519:$J$3357,4,0)</f>
        <v>0</v>
      </c>
      <c r="AD409" s="378">
        <f>VLOOKUP($B409,'1.วาง งบทดลอง 4 แถว'!$E$2519:$J$3357,5,0)</f>
        <v>0</v>
      </c>
      <c r="AE409" s="379">
        <f>VLOOKUP($B409,'1.วาง งบทดลอง 4 แถว'!$E$2519:$J$3357,6,0)</f>
        <v>0</v>
      </c>
      <c r="AF409" s="380">
        <f t="shared" si="51"/>
        <v>0</v>
      </c>
      <c r="AG409" s="410" t="s">
        <v>1201</v>
      </c>
      <c r="AH409" s="411" t="s">
        <v>1202</v>
      </c>
      <c r="AI409" s="412">
        <v>0</v>
      </c>
      <c r="AJ409" s="377">
        <f>VLOOKUP($B409,'1.วาง งบทดลอง 4 แถว'!$E$3358:$J$4196,3,0)</f>
        <v>0</v>
      </c>
      <c r="AK409" s="378">
        <f>VLOOKUP($B409,'1.วาง งบทดลอง 4 แถว'!$E$3358:$J$4196,4,0)</f>
        <v>0</v>
      </c>
      <c r="AL409" s="378">
        <f>VLOOKUP($B409,'1.วาง งบทดลอง 4 แถว'!$E$3358:$J$4196,5,0)</f>
        <v>0</v>
      </c>
      <c r="AM409" s="379">
        <f>VLOOKUP($B409,'1.วาง งบทดลอง 4 แถว'!$E$3358:$J$4196,6,0)</f>
        <v>0</v>
      </c>
      <c r="AN409" s="380">
        <f t="shared" si="52"/>
        <v>0</v>
      </c>
      <c r="AO409" s="410" t="s">
        <v>1201</v>
      </c>
      <c r="AP409" s="411" t="s">
        <v>1202</v>
      </c>
      <c r="AQ409" s="412">
        <v>0</v>
      </c>
      <c r="AR409" s="377">
        <f>VLOOKUP($B409,'1.วาง งบทดลอง 4 แถว'!$E$4197:$J$5035,3,0)</f>
        <v>0</v>
      </c>
      <c r="AS409" s="378">
        <f>VLOOKUP($B409,'1.วาง งบทดลอง 4 แถว'!$E$4197:$J$5035,4,0)</f>
        <v>0</v>
      </c>
      <c r="AT409" s="378">
        <f>VLOOKUP($B409,'1.วาง งบทดลอง 4 แถว'!$E$4197:$J$5035,5,0)</f>
        <v>0</v>
      </c>
      <c r="AU409" s="379">
        <f>VLOOKUP($B409,'1.วาง งบทดลอง 4 แถว'!$E$4197:$J$5035,6,0)</f>
        <v>0</v>
      </c>
      <c r="AV409" s="380">
        <f t="shared" si="53"/>
        <v>0</v>
      </c>
      <c r="AW409" s="410" t="s">
        <v>1201</v>
      </c>
      <c r="AX409" s="411" t="s">
        <v>1202</v>
      </c>
      <c r="AY409" s="412">
        <v>0</v>
      </c>
      <c r="AZ409" s="377">
        <f>VLOOKUP($B409,'1.วาง งบทดลอง 4 แถว'!$E$5036:$J$5874,3,0)</f>
        <v>0</v>
      </c>
      <c r="BA409" s="378">
        <f>VLOOKUP($B409,'1.วาง งบทดลอง 4 แถว'!$E$5036:$J$5874,4,0)</f>
        <v>0</v>
      </c>
      <c r="BB409" s="378">
        <f>VLOOKUP($B409,'1.วาง งบทดลอง 4 แถว'!$E$5036:$J$5874,5,0)</f>
        <v>0</v>
      </c>
      <c r="BC409" s="379">
        <f>VLOOKUP($B409,'1.วาง งบทดลอง 4 แถว'!$E$5036:$J$5874,6,0)</f>
        <v>0</v>
      </c>
      <c r="BD409" s="380">
        <f t="shared" si="54"/>
        <v>0</v>
      </c>
      <c r="BE409" s="410" t="s">
        <v>1201</v>
      </c>
      <c r="BF409" s="411" t="s">
        <v>1202</v>
      </c>
      <c r="BG409" s="412">
        <v>0</v>
      </c>
      <c r="BH409" s="377">
        <f>VLOOKUP($B409,'1.วาง งบทดลอง 4 แถว'!$E$5875:$J$6713,3,0)</f>
        <v>0</v>
      </c>
      <c r="BI409" s="378">
        <f>VLOOKUP($B409,'1.วาง งบทดลอง 4 แถว'!$E$5875:$J$6713,4,0)</f>
        <v>0</v>
      </c>
      <c r="BJ409" s="378">
        <f>VLOOKUP($B409,'1.วาง งบทดลอง 4 แถว'!$E$5875:$J$6713,5,0)</f>
        <v>0</v>
      </c>
      <c r="BK409" s="379">
        <f>VLOOKUP($B409,'1.วาง งบทดลอง 4 แถว'!$E$5875:$J$6713,6,0)</f>
        <v>0</v>
      </c>
      <c r="BL409" s="380">
        <f t="shared" si="55"/>
        <v>0</v>
      </c>
      <c r="BM409" s="410" t="s">
        <v>1201</v>
      </c>
      <c r="BN409" s="411" t="s">
        <v>1202</v>
      </c>
      <c r="BO409" s="413">
        <v>0</v>
      </c>
    </row>
    <row r="410" spans="1:67" ht="19.5" customHeight="1">
      <c r="A410" s="374">
        <v>407</v>
      </c>
      <c r="B410" s="375" t="s">
        <v>769</v>
      </c>
      <c r="C410" s="376" t="s">
        <v>185</v>
      </c>
      <c r="D410" s="377">
        <f>VLOOKUP($B410,'1.วาง งบทดลอง 4 แถว'!$E$2:$J$840,3,0)</f>
        <v>0</v>
      </c>
      <c r="E410" s="378">
        <f>VLOOKUP($B410,'1.วาง งบทดลอง 4 แถว'!$E$2:$J$840,4,0)</f>
        <v>0</v>
      </c>
      <c r="F410" s="378">
        <f>VLOOKUP($B410,'1.วาง งบทดลอง 4 แถว'!$E$2:$J$840,5,0)</f>
        <v>0</v>
      </c>
      <c r="G410" s="379">
        <f>VLOOKUP($B410,'1.วาง งบทดลอง 4 แถว'!$E$2:$J$840,6,0)</f>
        <v>0</v>
      </c>
      <c r="H410" s="380">
        <f t="shared" si="48"/>
        <v>0</v>
      </c>
      <c r="I410" s="410" t="s">
        <v>1201</v>
      </c>
      <c r="J410" s="411" t="s">
        <v>1202</v>
      </c>
      <c r="K410" s="412">
        <v>0</v>
      </c>
      <c r="L410" s="377">
        <f>VLOOKUP($B410,'1.วาง งบทดลอง 4 แถว'!$E$841:$J$1679,3,0)</f>
        <v>0</v>
      </c>
      <c r="M410" s="378">
        <f>VLOOKUP($B410,'1.วาง งบทดลอง 4 แถว'!$E$841:$J$1679,4,0)</f>
        <v>0</v>
      </c>
      <c r="N410" s="378">
        <f>VLOOKUP($B410,'1.วาง งบทดลอง 4 แถว'!$E$841:$J$1679,5,0)</f>
        <v>0</v>
      </c>
      <c r="O410" s="379">
        <f>VLOOKUP($B410,'1.วาง งบทดลอง 4 แถว'!$E$841:$J$1679,6,0)</f>
        <v>0</v>
      </c>
      <c r="P410" s="380">
        <f t="shared" si="49"/>
        <v>0</v>
      </c>
      <c r="Q410" s="410" t="s">
        <v>1201</v>
      </c>
      <c r="R410" s="411" t="s">
        <v>1202</v>
      </c>
      <c r="S410" s="412">
        <v>0</v>
      </c>
      <c r="T410" s="377">
        <f>VLOOKUP($B410,'1.วาง งบทดลอง 4 แถว'!$E$1680:$J$2518,3,0)</f>
        <v>0</v>
      </c>
      <c r="U410" s="378">
        <f>VLOOKUP($B410,'1.วาง งบทดลอง 4 แถว'!$E$1680:$J$2518,4,0)</f>
        <v>0</v>
      </c>
      <c r="V410" s="378">
        <f>VLOOKUP($B410,'1.วาง งบทดลอง 4 แถว'!$E$1680:$J$2518,5,0)</f>
        <v>0</v>
      </c>
      <c r="W410" s="379">
        <f>VLOOKUP($B410,'1.วาง งบทดลอง 4 แถว'!$E$1680:$J$2518,6,0)</f>
        <v>0</v>
      </c>
      <c r="X410" s="380">
        <f t="shared" si="50"/>
        <v>0</v>
      </c>
      <c r="Y410" s="410" t="s">
        <v>1201</v>
      </c>
      <c r="Z410" s="411" t="s">
        <v>1202</v>
      </c>
      <c r="AA410" s="412">
        <v>0</v>
      </c>
      <c r="AB410" s="377">
        <f>VLOOKUP($B410,'1.วาง งบทดลอง 4 แถว'!$E$2519:$J$3357,3,0)</f>
        <v>0</v>
      </c>
      <c r="AC410" s="378">
        <f>VLOOKUP($B410,'1.วาง งบทดลอง 4 แถว'!$E$2519:$J$3357,4,0)</f>
        <v>0</v>
      </c>
      <c r="AD410" s="378">
        <f>VLOOKUP($B410,'1.วาง งบทดลอง 4 แถว'!$E$2519:$J$3357,5,0)</f>
        <v>0</v>
      </c>
      <c r="AE410" s="379">
        <f>VLOOKUP($B410,'1.วาง งบทดลอง 4 แถว'!$E$2519:$J$3357,6,0)</f>
        <v>0</v>
      </c>
      <c r="AF410" s="380">
        <f t="shared" si="51"/>
        <v>0</v>
      </c>
      <c r="AG410" s="410" t="s">
        <v>1201</v>
      </c>
      <c r="AH410" s="411" t="s">
        <v>1202</v>
      </c>
      <c r="AI410" s="412">
        <v>0</v>
      </c>
      <c r="AJ410" s="377">
        <f>VLOOKUP($B410,'1.วาง งบทดลอง 4 แถว'!$E$3358:$J$4196,3,0)</f>
        <v>0</v>
      </c>
      <c r="AK410" s="378">
        <f>VLOOKUP($B410,'1.วาง งบทดลอง 4 แถว'!$E$3358:$J$4196,4,0)</f>
        <v>0</v>
      </c>
      <c r="AL410" s="378">
        <f>VLOOKUP($B410,'1.วาง งบทดลอง 4 แถว'!$E$3358:$J$4196,5,0)</f>
        <v>0</v>
      </c>
      <c r="AM410" s="379">
        <f>VLOOKUP($B410,'1.วาง งบทดลอง 4 แถว'!$E$3358:$J$4196,6,0)</f>
        <v>0</v>
      </c>
      <c r="AN410" s="380">
        <f t="shared" si="52"/>
        <v>0</v>
      </c>
      <c r="AO410" s="410" t="s">
        <v>1201</v>
      </c>
      <c r="AP410" s="411" t="s">
        <v>1202</v>
      </c>
      <c r="AQ410" s="412">
        <v>0</v>
      </c>
      <c r="AR410" s="377">
        <f>VLOOKUP($B410,'1.วาง งบทดลอง 4 แถว'!$E$4197:$J$5035,3,0)</f>
        <v>0</v>
      </c>
      <c r="AS410" s="378">
        <f>VLOOKUP($B410,'1.วาง งบทดลอง 4 แถว'!$E$4197:$J$5035,4,0)</f>
        <v>0</v>
      </c>
      <c r="AT410" s="378">
        <f>VLOOKUP($B410,'1.วาง งบทดลอง 4 แถว'!$E$4197:$J$5035,5,0)</f>
        <v>0</v>
      </c>
      <c r="AU410" s="379">
        <f>VLOOKUP($B410,'1.วาง งบทดลอง 4 แถว'!$E$4197:$J$5035,6,0)</f>
        <v>0</v>
      </c>
      <c r="AV410" s="380">
        <f t="shared" si="53"/>
        <v>0</v>
      </c>
      <c r="AW410" s="410" t="s">
        <v>1201</v>
      </c>
      <c r="AX410" s="411" t="s">
        <v>1202</v>
      </c>
      <c r="AY410" s="412">
        <v>0</v>
      </c>
      <c r="AZ410" s="377">
        <f>VLOOKUP($B410,'1.วาง งบทดลอง 4 แถว'!$E$5036:$J$5874,3,0)</f>
        <v>0</v>
      </c>
      <c r="BA410" s="378">
        <f>VLOOKUP($B410,'1.วาง งบทดลอง 4 แถว'!$E$5036:$J$5874,4,0)</f>
        <v>0</v>
      </c>
      <c r="BB410" s="378">
        <f>VLOOKUP($B410,'1.วาง งบทดลอง 4 แถว'!$E$5036:$J$5874,5,0)</f>
        <v>0</v>
      </c>
      <c r="BC410" s="379">
        <f>VLOOKUP($B410,'1.วาง งบทดลอง 4 แถว'!$E$5036:$J$5874,6,0)</f>
        <v>0</v>
      </c>
      <c r="BD410" s="380">
        <f t="shared" si="54"/>
        <v>0</v>
      </c>
      <c r="BE410" s="410" t="s">
        <v>1201</v>
      </c>
      <c r="BF410" s="411" t="s">
        <v>1202</v>
      </c>
      <c r="BG410" s="412">
        <v>0</v>
      </c>
      <c r="BH410" s="377">
        <f>VLOOKUP($B410,'1.วาง งบทดลอง 4 แถว'!$E$5875:$J$6713,3,0)</f>
        <v>0</v>
      </c>
      <c r="BI410" s="378">
        <f>VLOOKUP($B410,'1.วาง งบทดลอง 4 แถว'!$E$5875:$J$6713,4,0)</f>
        <v>0</v>
      </c>
      <c r="BJ410" s="378">
        <f>VLOOKUP($B410,'1.วาง งบทดลอง 4 แถว'!$E$5875:$J$6713,5,0)</f>
        <v>0</v>
      </c>
      <c r="BK410" s="379">
        <f>VLOOKUP($B410,'1.วาง งบทดลอง 4 แถว'!$E$5875:$J$6713,6,0)</f>
        <v>0</v>
      </c>
      <c r="BL410" s="380">
        <f t="shared" si="55"/>
        <v>0</v>
      </c>
      <c r="BM410" s="410" t="s">
        <v>1201</v>
      </c>
      <c r="BN410" s="411" t="s">
        <v>1202</v>
      </c>
      <c r="BO410" s="413">
        <v>0</v>
      </c>
    </row>
    <row r="411" spans="1:67" ht="19.5" customHeight="1">
      <c r="A411" s="374">
        <v>408</v>
      </c>
      <c r="B411" s="375" t="s">
        <v>770</v>
      </c>
      <c r="C411" s="376" t="s">
        <v>2237</v>
      </c>
      <c r="D411" s="377">
        <f>VLOOKUP($B411,'1.วาง งบทดลอง 4 แถว'!$E$2:$J$840,3,0)</f>
        <v>0</v>
      </c>
      <c r="E411" s="378">
        <f>VLOOKUP($B411,'1.วาง งบทดลอง 4 แถว'!$E$2:$J$840,4,0)</f>
        <v>0</v>
      </c>
      <c r="F411" s="378">
        <f>VLOOKUP($B411,'1.วาง งบทดลอง 4 แถว'!$E$2:$J$840,5,0)</f>
        <v>0</v>
      </c>
      <c r="G411" s="379">
        <f>VLOOKUP($B411,'1.วาง งบทดลอง 4 แถว'!$E$2:$J$840,6,0)</f>
        <v>0</v>
      </c>
      <c r="H411" s="380">
        <f t="shared" si="48"/>
        <v>0</v>
      </c>
      <c r="I411" s="410" t="s">
        <v>1206</v>
      </c>
      <c r="J411" s="411" t="s">
        <v>1207</v>
      </c>
      <c r="K411" s="412" t="s">
        <v>2012</v>
      </c>
      <c r="L411" s="377">
        <f>VLOOKUP($B411,'1.วาง งบทดลอง 4 แถว'!$E$841:$J$1679,3,0)</f>
        <v>0</v>
      </c>
      <c r="M411" s="378">
        <f>VLOOKUP($B411,'1.วาง งบทดลอง 4 แถว'!$E$841:$J$1679,4,0)</f>
        <v>0</v>
      </c>
      <c r="N411" s="378">
        <f>VLOOKUP($B411,'1.วาง งบทดลอง 4 แถว'!$E$841:$J$1679,5,0)</f>
        <v>0</v>
      </c>
      <c r="O411" s="379">
        <f>VLOOKUP($B411,'1.วาง งบทดลอง 4 แถว'!$E$841:$J$1679,6,0)</f>
        <v>0</v>
      </c>
      <c r="P411" s="380">
        <f t="shared" si="49"/>
        <v>0</v>
      </c>
      <c r="Q411" s="410" t="s">
        <v>1206</v>
      </c>
      <c r="R411" s="411" t="s">
        <v>1207</v>
      </c>
      <c r="S411" s="412" t="s">
        <v>2012</v>
      </c>
      <c r="T411" s="377">
        <f>VLOOKUP($B411,'1.วาง งบทดลอง 4 แถว'!$E$1680:$J$2518,3,0)</f>
        <v>0</v>
      </c>
      <c r="U411" s="378">
        <f>VLOOKUP($B411,'1.วาง งบทดลอง 4 แถว'!$E$1680:$J$2518,4,0)</f>
        <v>0</v>
      </c>
      <c r="V411" s="378">
        <f>VLOOKUP($B411,'1.วาง งบทดลอง 4 แถว'!$E$1680:$J$2518,5,0)</f>
        <v>0</v>
      </c>
      <c r="W411" s="379">
        <f>VLOOKUP($B411,'1.วาง งบทดลอง 4 แถว'!$E$1680:$J$2518,6,0)</f>
        <v>0</v>
      </c>
      <c r="X411" s="380">
        <f t="shared" si="50"/>
        <v>0</v>
      </c>
      <c r="Y411" s="410" t="s">
        <v>1206</v>
      </c>
      <c r="Z411" s="411" t="s">
        <v>1207</v>
      </c>
      <c r="AA411" s="412" t="s">
        <v>2012</v>
      </c>
      <c r="AB411" s="377">
        <f>VLOOKUP($B411,'1.วาง งบทดลอง 4 แถว'!$E$2519:$J$3357,3,0)</f>
        <v>0</v>
      </c>
      <c r="AC411" s="378">
        <f>VLOOKUP($B411,'1.วาง งบทดลอง 4 แถว'!$E$2519:$J$3357,4,0)</f>
        <v>0</v>
      </c>
      <c r="AD411" s="378">
        <f>VLOOKUP($B411,'1.วาง งบทดลอง 4 แถว'!$E$2519:$J$3357,5,0)</f>
        <v>0</v>
      </c>
      <c r="AE411" s="379">
        <f>VLOOKUP($B411,'1.วาง งบทดลอง 4 แถว'!$E$2519:$J$3357,6,0)</f>
        <v>0</v>
      </c>
      <c r="AF411" s="380">
        <f t="shared" si="51"/>
        <v>0</v>
      </c>
      <c r="AG411" s="410" t="s">
        <v>1206</v>
      </c>
      <c r="AH411" s="411" t="s">
        <v>1207</v>
      </c>
      <c r="AI411" s="412" t="s">
        <v>2012</v>
      </c>
      <c r="AJ411" s="377">
        <f>VLOOKUP($B411,'1.วาง งบทดลอง 4 แถว'!$E$3358:$J$4196,3,0)</f>
        <v>0</v>
      </c>
      <c r="AK411" s="378">
        <f>VLOOKUP($B411,'1.วาง งบทดลอง 4 แถว'!$E$3358:$J$4196,4,0)</f>
        <v>0</v>
      </c>
      <c r="AL411" s="378">
        <f>VLOOKUP($B411,'1.วาง งบทดลอง 4 แถว'!$E$3358:$J$4196,5,0)</f>
        <v>0</v>
      </c>
      <c r="AM411" s="379">
        <f>VLOOKUP($B411,'1.วาง งบทดลอง 4 แถว'!$E$3358:$J$4196,6,0)</f>
        <v>0</v>
      </c>
      <c r="AN411" s="380">
        <f t="shared" si="52"/>
        <v>0</v>
      </c>
      <c r="AO411" s="410" t="s">
        <v>1206</v>
      </c>
      <c r="AP411" s="411" t="s">
        <v>1207</v>
      </c>
      <c r="AQ411" s="412" t="s">
        <v>2012</v>
      </c>
      <c r="AR411" s="377">
        <f>VLOOKUP($B411,'1.วาง งบทดลอง 4 แถว'!$E$4197:$J$5035,3,0)</f>
        <v>0</v>
      </c>
      <c r="AS411" s="378">
        <f>VLOOKUP($B411,'1.วาง งบทดลอง 4 แถว'!$E$4197:$J$5035,4,0)</f>
        <v>0</v>
      </c>
      <c r="AT411" s="378">
        <f>VLOOKUP($B411,'1.วาง งบทดลอง 4 แถว'!$E$4197:$J$5035,5,0)</f>
        <v>0</v>
      </c>
      <c r="AU411" s="379">
        <f>VLOOKUP($B411,'1.วาง งบทดลอง 4 แถว'!$E$4197:$J$5035,6,0)</f>
        <v>0</v>
      </c>
      <c r="AV411" s="380">
        <f t="shared" si="53"/>
        <v>0</v>
      </c>
      <c r="AW411" s="410" t="s">
        <v>1206</v>
      </c>
      <c r="AX411" s="411" t="s">
        <v>1207</v>
      </c>
      <c r="AY411" s="412" t="s">
        <v>2012</v>
      </c>
      <c r="AZ411" s="377">
        <f>VLOOKUP($B411,'1.วาง งบทดลอง 4 แถว'!$E$5036:$J$5874,3,0)</f>
        <v>0</v>
      </c>
      <c r="BA411" s="378">
        <f>VLOOKUP($B411,'1.วาง งบทดลอง 4 แถว'!$E$5036:$J$5874,4,0)</f>
        <v>0</v>
      </c>
      <c r="BB411" s="378">
        <f>VLOOKUP($B411,'1.วาง งบทดลอง 4 แถว'!$E$5036:$J$5874,5,0)</f>
        <v>0</v>
      </c>
      <c r="BC411" s="379">
        <f>VLOOKUP($B411,'1.วาง งบทดลอง 4 แถว'!$E$5036:$J$5874,6,0)</f>
        <v>0</v>
      </c>
      <c r="BD411" s="380">
        <f t="shared" si="54"/>
        <v>0</v>
      </c>
      <c r="BE411" s="410" t="s">
        <v>1206</v>
      </c>
      <c r="BF411" s="411" t="s">
        <v>1207</v>
      </c>
      <c r="BG411" s="412" t="s">
        <v>2012</v>
      </c>
      <c r="BH411" s="377">
        <f>VLOOKUP($B411,'1.วาง งบทดลอง 4 แถว'!$E$5875:$J$6713,3,0)</f>
        <v>0</v>
      </c>
      <c r="BI411" s="378">
        <f>VLOOKUP($B411,'1.วาง งบทดลอง 4 แถว'!$E$5875:$J$6713,4,0)</f>
        <v>0</v>
      </c>
      <c r="BJ411" s="378">
        <f>VLOOKUP($B411,'1.วาง งบทดลอง 4 แถว'!$E$5875:$J$6713,5,0)</f>
        <v>0</v>
      </c>
      <c r="BK411" s="379">
        <f>VLOOKUP($B411,'1.วาง งบทดลอง 4 แถว'!$E$5875:$J$6713,6,0)</f>
        <v>0</v>
      </c>
      <c r="BL411" s="380">
        <f t="shared" si="55"/>
        <v>0</v>
      </c>
      <c r="BM411" s="410" t="s">
        <v>1206</v>
      </c>
      <c r="BN411" s="411" t="s">
        <v>1207</v>
      </c>
      <c r="BO411" s="413" t="s">
        <v>2012</v>
      </c>
    </row>
    <row r="412" spans="1:67" ht="19.5" customHeight="1">
      <c r="A412" s="374">
        <v>409</v>
      </c>
      <c r="B412" s="375" t="s">
        <v>771</v>
      </c>
      <c r="C412" s="376" t="s">
        <v>2238</v>
      </c>
      <c r="D412" s="377">
        <f>VLOOKUP($B412,'1.วาง งบทดลอง 4 แถว'!$E$2:$J$840,3,0)</f>
        <v>0</v>
      </c>
      <c r="E412" s="378">
        <f>VLOOKUP($B412,'1.วาง งบทดลอง 4 แถว'!$E$2:$J$840,4,0)</f>
        <v>0</v>
      </c>
      <c r="F412" s="378">
        <f>VLOOKUP($B412,'1.วาง งบทดลอง 4 แถว'!$E$2:$J$840,5,0)</f>
        <v>0</v>
      </c>
      <c r="G412" s="379">
        <f>VLOOKUP($B412,'1.วาง งบทดลอง 4 แถว'!$E$2:$J$840,6,0)</f>
        <v>0</v>
      </c>
      <c r="H412" s="380">
        <f t="shared" si="48"/>
        <v>0</v>
      </c>
      <c r="I412" s="410" t="s">
        <v>1206</v>
      </c>
      <c r="J412" s="411" t="s">
        <v>1207</v>
      </c>
      <c r="K412" s="412" t="s">
        <v>2012</v>
      </c>
      <c r="L412" s="377">
        <f>VLOOKUP($B412,'1.วาง งบทดลอง 4 แถว'!$E$841:$J$1679,3,0)</f>
        <v>0</v>
      </c>
      <c r="M412" s="378">
        <f>VLOOKUP($B412,'1.วาง งบทดลอง 4 แถว'!$E$841:$J$1679,4,0)</f>
        <v>0</v>
      </c>
      <c r="N412" s="378">
        <f>VLOOKUP($B412,'1.วาง งบทดลอง 4 แถว'!$E$841:$J$1679,5,0)</f>
        <v>0</v>
      </c>
      <c r="O412" s="379">
        <f>VLOOKUP($B412,'1.วาง งบทดลอง 4 แถว'!$E$841:$J$1679,6,0)</f>
        <v>0</v>
      </c>
      <c r="P412" s="380">
        <f t="shared" si="49"/>
        <v>0</v>
      </c>
      <c r="Q412" s="410" t="s">
        <v>1206</v>
      </c>
      <c r="R412" s="411" t="s">
        <v>1207</v>
      </c>
      <c r="S412" s="412" t="s">
        <v>2012</v>
      </c>
      <c r="T412" s="377">
        <f>VLOOKUP($B412,'1.วาง งบทดลอง 4 แถว'!$E$1680:$J$2518,3,0)</f>
        <v>0</v>
      </c>
      <c r="U412" s="378">
        <f>VLOOKUP($B412,'1.วาง งบทดลอง 4 แถว'!$E$1680:$J$2518,4,0)</f>
        <v>0</v>
      </c>
      <c r="V412" s="378">
        <f>VLOOKUP($B412,'1.วาง งบทดลอง 4 แถว'!$E$1680:$J$2518,5,0)</f>
        <v>0</v>
      </c>
      <c r="W412" s="379">
        <f>VLOOKUP($B412,'1.วาง งบทดลอง 4 แถว'!$E$1680:$J$2518,6,0)</f>
        <v>0</v>
      </c>
      <c r="X412" s="380">
        <f t="shared" si="50"/>
        <v>0</v>
      </c>
      <c r="Y412" s="410" t="s">
        <v>1206</v>
      </c>
      <c r="Z412" s="411" t="s">
        <v>1207</v>
      </c>
      <c r="AA412" s="412" t="s">
        <v>2012</v>
      </c>
      <c r="AB412" s="377">
        <f>VLOOKUP($B412,'1.วาง งบทดลอง 4 แถว'!$E$2519:$J$3357,3,0)</f>
        <v>0</v>
      </c>
      <c r="AC412" s="378">
        <f>VLOOKUP($B412,'1.วาง งบทดลอง 4 แถว'!$E$2519:$J$3357,4,0)</f>
        <v>0</v>
      </c>
      <c r="AD412" s="378">
        <f>VLOOKUP($B412,'1.วาง งบทดลอง 4 แถว'!$E$2519:$J$3357,5,0)</f>
        <v>0</v>
      </c>
      <c r="AE412" s="379">
        <f>VLOOKUP($B412,'1.วาง งบทดลอง 4 แถว'!$E$2519:$J$3357,6,0)</f>
        <v>0</v>
      </c>
      <c r="AF412" s="380">
        <f t="shared" si="51"/>
        <v>0</v>
      </c>
      <c r="AG412" s="410" t="s">
        <v>1206</v>
      </c>
      <c r="AH412" s="411" t="s">
        <v>1207</v>
      </c>
      <c r="AI412" s="412" t="s">
        <v>2012</v>
      </c>
      <c r="AJ412" s="377">
        <f>VLOOKUP($B412,'1.วาง งบทดลอง 4 แถว'!$E$3358:$J$4196,3,0)</f>
        <v>0</v>
      </c>
      <c r="AK412" s="378">
        <f>VLOOKUP($B412,'1.วาง งบทดลอง 4 แถว'!$E$3358:$J$4196,4,0)</f>
        <v>0</v>
      </c>
      <c r="AL412" s="378">
        <f>VLOOKUP($B412,'1.วาง งบทดลอง 4 แถว'!$E$3358:$J$4196,5,0)</f>
        <v>0</v>
      </c>
      <c r="AM412" s="379">
        <f>VLOOKUP($B412,'1.วาง งบทดลอง 4 แถว'!$E$3358:$J$4196,6,0)</f>
        <v>0</v>
      </c>
      <c r="AN412" s="380">
        <f t="shared" si="52"/>
        <v>0</v>
      </c>
      <c r="AO412" s="410" t="s">
        <v>1206</v>
      </c>
      <c r="AP412" s="411" t="s">
        <v>1207</v>
      </c>
      <c r="AQ412" s="412" t="s">
        <v>2012</v>
      </c>
      <c r="AR412" s="377">
        <f>VLOOKUP($B412,'1.วาง งบทดลอง 4 แถว'!$E$4197:$J$5035,3,0)</f>
        <v>0</v>
      </c>
      <c r="AS412" s="378">
        <f>VLOOKUP($B412,'1.วาง งบทดลอง 4 แถว'!$E$4197:$J$5035,4,0)</f>
        <v>0</v>
      </c>
      <c r="AT412" s="378">
        <f>VLOOKUP($B412,'1.วาง งบทดลอง 4 แถว'!$E$4197:$J$5035,5,0)</f>
        <v>0</v>
      </c>
      <c r="AU412" s="379">
        <f>VLOOKUP($B412,'1.วาง งบทดลอง 4 แถว'!$E$4197:$J$5035,6,0)</f>
        <v>0</v>
      </c>
      <c r="AV412" s="380">
        <f t="shared" si="53"/>
        <v>0</v>
      </c>
      <c r="AW412" s="410" t="s">
        <v>1206</v>
      </c>
      <c r="AX412" s="411" t="s">
        <v>1207</v>
      </c>
      <c r="AY412" s="412" t="s">
        <v>2012</v>
      </c>
      <c r="AZ412" s="377">
        <f>VLOOKUP($B412,'1.วาง งบทดลอง 4 แถว'!$E$5036:$J$5874,3,0)</f>
        <v>0</v>
      </c>
      <c r="BA412" s="378">
        <f>VLOOKUP($B412,'1.วาง งบทดลอง 4 แถว'!$E$5036:$J$5874,4,0)</f>
        <v>0</v>
      </c>
      <c r="BB412" s="378">
        <f>VLOOKUP($B412,'1.วาง งบทดลอง 4 แถว'!$E$5036:$J$5874,5,0)</f>
        <v>0</v>
      </c>
      <c r="BC412" s="379">
        <f>VLOOKUP($B412,'1.วาง งบทดลอง 4 แถว'!$E$5036:$J$5874,6,0)</f>
        <v>0</v>
      </c>
      <c r="BD412" s="380">
        <f t="shared" si="54"/>
        <v>0</v>
      </c>
      <c r="BE412" s="410" t="s">
        <v>1206</v>
      </c>
      <c r="BF412" s="411" t="s">
        <v>1207</v>
      </c>
      <c r="BG412" s="412" t="s">
        <v>2012</v>
      </c>
      <c r="BH412" s="377">
        <f>VLOOKUP($B412,'1.วาง งบทดลอง 4 แถว'!$E$5875:$J$6713,3,0)</f>
        <v>0</v>
      </c>
      <c r="BI412" s="378">
        <f>VLOOKUP($B412,'1.วาง งบทดลอง 4 แถว'!$E$5875:$J$6713,4,0)</f>
        <v>0</v>
      </c>
      <c r="BJ412" s="378">
        <f>VLOOKUP($B412,'1.วาง งบทดลอง 4 แถว'!$E$5875:$J$6713,5,0)</f>
        <v>0</v>
      </c>
      <c r="BK412" s="379">
        <f>VLOOKUP($B412,'1.วาง งบทดลอง 4 แถว'!$E$5875:$J$6713,6,0)</f>
        <v>0</v>
      </c>
      <c r="BL412" s="380">
        <f t="shared" si="55"/>
        <v>0</v>
      </c>
      <c r="BM412" s="410" t="s">
        <v>1206</v>
      </c>
      <c r="BN412" s="411" t="s">
        <v>1207</v>
      </c>
      <c r="BO412" s="413" t="s">
        <v>2012</v>
      </c>
    </row>
    <row r="413" spans="1:67" ht="19.5" customHeight="1">
      <c r="A413" s="374">
        <v>410</v>
      </c>
      <c r="B413" s="375" t="s">
        <v>772</v>
      </c>
      <c r="C413" s="376" t="s">
        <v>2239</v>
      </c>
      <c r="D413" s="377">
        <f>VLOOKUP($B413,'1.วาง งบทดลอง 4 แถว'!$E$2:$J$840,3,0)</f>
        <v>0</v>
      </c>
      <c r="E413" s="378">
        <f>VLOOKUP($B413,'1.วาง งบทดลอง 4 แถว'!$E$2:$J$840,4,0)</f>
        <v>0</v>
      </c>
      <c r="F413" s="378">
        <f>VLOOKUP($B413,'1.วาง งบทดลอง 4 แถว'!$E$2:$J$840,5,0)</f>
        <v>0</v>
      </c>
      <c r="G413" s="379">
        <f>VLOOKUP($B413,'1.วาง งบทดลอง 4 แถว'!$E$2:$J$840,6,0)</f>
        <v>0</v>
      </c>
      <c r="H413" s="380">
        <f t="shared" si="48"/>
        <v>0</v>
      </c>
      <c r="I413" s="410" t="s">
        <v>1206</v>
      </c>
      <c r="J413" s="411" t="s">
        <v>1207</v>
      </c>
      <c r="K413" s="412" t="s">
        <v>2012</v>
      </c>
      <c r="L413" s="377">
        <f>VLOOKUP($B413,'1.วาง งบทดลอง 4 แถว'!$E$841:$J$1679,3,0)</f>
        <v>0</v>
      </c>
      <c r="M413" s="378">
        <f>VLOOKUP($B413,'1.วาง งบทดลอง 4 แถว'!$E$841:$J$1679,4,0)</f>
        <v>0</v>
      </c>
      <c r="N413" s="378">
        <f>VLOOKUP($B413,'1.วาง งบทดลอง 4 แถว'!$E$841:$J$1679,5,0)</f>
        <v>0</v>
      </c>
      <c r="O413" s="379">
        <f>VLOOKUP($B413,'1.วาง งบทดลอง 4 แถว'!$E$841:$J$1679,6,0)</f>
        <v>0</v>
      </c>
      <c r="P413" s="380">
        <f t="shared" si="49"/>
        <v>0</v>
      </c>
      <c r="Q413" s="410" t="s">
        <v>1206</v>
      </c>
      <c r="R413" s="411" t="s">
        <v>1207</v>
      </c>
      <c r="S413" s="412" t="s">
        <v>2012</v>
      </c>
      <c r="T413" s="377">
        <f>VLOOKUP($B413,'1.วาง งบทดลอง 4 แถว'!$E$1680:$J$2518,3,0)</f>
        <v>0</v>
      </c>
      <c r="U413" s="378">
        <f>VLOOKUP($B413,'1.วาง งบทดลอง 4 แถว'!$E$1680:$J$2518,4,0)</f>
        <v>0</v>
      </c>
      <c r="V413" s="378">
        <f>VLOOKUP($B413,'1.วาง งบทดลอง 4 แถว'!$E$1680:$J$2518,5,0)</f>
        <v>0</v>
      </c>
      <c r="W413" s="379">
        <f>VLOOKUP($B413,'1.วาง งบทดลอง 4 แถว'!$E$1680:$J$2518,6,0)</f>
        <v>0</v>
      </c>
      <c r="X413" s="380">
        <f t="shared" si="50"/>
        <v>0</v>
      </c>
      <c r="Y413" s="410" t="s">
        <v>1206</v>
      </c>
      <c r="Z413" s="411" t="s">
        <v>1207</v>
      </c>
      <c r="AA413" s="412" t="s">
        <v>2012</v>
      </c>
      <c r="AB413" s="377">
        <f>VLOOKUP($B413,'1.วาง งบทดลอง 4 แถว'!$E$2519:$J$3357,3,0)</f>
        <v>0</v>
      </c>
      <c r="AC413" s="378">
        <f>VLOOKUP($B413,'1.วาง งบทดลอง 4 แถว'!$E$2519:$J$3357,4,0)</f>
        <v>0</v>
      </c>
      <c r="AD413" s="378">
        <f>VLOOKUP($B413,'1.วาง งบทดลอง 4 แถว'!$E$2519:$J$3357,5,0)</f>
        <v>0</v>
      </c>
      <c r="AE413" s="379">
        <f>VLOOKUP($B413,'1.วาง งบทดลอง 4 แถว'!$E$2519:$J$3357,6,0)</f>
        <v>0</v>
      </c>
      <c r="AF413" s="380">
        <f t="shared" si="51"/>
        <v>0</v>
      </c>
      <c r="AG413" s="410" t="s">
        <v>1206</v>
      </c>
      <c r="AH413" s="411" t="s">
        <v>1207</v>
      </c>
      <c r="AI413" s="412" t="s">
        <v>2012</v>
      </c>
      <c r="AJ413" s="377">
        <f>VLOOKUP($B413,'1.วาง งบทดลอง 4 แถว'!$E$3358:$J$4196,3,0)</f>
        <v>0</v>
      </c>
      <c r="AK413" s="378">
        <f>VLOOKUP($B413,'1.วาง งบทดลอง 4 แถว'!$E$3358:$J$4196,4,0)</f>
        <v>0</v>
      </c>
      <c r="AL413" s="378">
        <f>VLOOKUP($B413,'1.วาง งบทดลอง 4 แถว'!$E$3358:$J$4196,5,0)</f>
        <v>0</v>
      </c>
      <c r="AM413" s="379">
        <f>VLOOKUP($B413,'1.วาง งบทดลอง 4 แถว'!$E$3358:$J$4196,6,0)</f>
        <v>0</v>
      </c>
      <c r="AN413" s="380">
        <f t="shared" si="52"/>
        <v>0</v>
      </c>
      <c r="AO413" s="410" t="s">
        <v>1206</v>
      </c>
      <c r="AP413" s="411" t="s">
        <v>1207</v>
      </c>
      <c r="AQ413" s="412" t="s">
        <v>2012</v>
      </c>
      <c r="AR413" s="377">
        <f>VLOOKUP($B413,'1.วาง งบทดลอง 4 แถว'!$E$4197:$J$5035,3,0)</f>
        <v>0</v>
      </c>
      <c r="AS413" s="378">
        <f>VLOOKUP($B413,'1.วาง งบทดลอง 4 แถว'!$E$4197:$J$5035,4,0)</f>
        <v>0</v>
      </c>
      <c r="AT413" s="378">
        <f>VLOOKUP($B413,'1.วาง งบทดลอง 4 แถว'!$E$4197:$J$5035,5,0)</f>
        <v>0</v>
      </c>
      <c r="AU413" s="379">
        <f>VLOOKUP($B413,'1.วาง งบทดลอง 4 แถว'!$E$4197:$J$5035,6,0)</f>
        <v>0</v>
      </c>
      <c r="AV413" s="380">
        <f t="shared" si="53"/>
        <v>0</v>
      </c>
      <c r="AW413" s="410" t="s">
        <v>1206</v>
      </c>
      <c r="AX413" s="411" t="s">
        <v>1207</v>
      </c>
      <c r="AY413" s="412" t="s">
        <v>2012</v>
      </c>
      <c r="AZ413" s="377">
        <f>VLOOKUP($B413,'1.วาง งบทดลอง 4 แถว'!$E$5036:$J$5874,3,0)</f>
        <v>0</v>
      </c>
      <c r="BA413" s="378">
        <f>VLOOKUP($B413,'1.วาง งบทดลอง 4 แถว'!$E$5036:$J$5874,4,0)</f>
        <v>0</v>
      </c>
      <c r="BB413" s="378">
        <f>VLOOKUP($B413,'1.วาง งบทดลอง 4 แถว'!$E$5036:$J$5874,5,0)</f>
        <v>0</v>
      </c>
      <c r="BC413" s="379">
        <f>VLOOKUP($B413,'1.วาง งบทดลอง 4 แถว'!$E$5036:$J$5874,6,0)</f>
        <v>0</v>
      </c>
      <c r="BD413" s="380">
        <f t="shared" si="54"/>
        <v>0</v>
      </c>
      <c r="BE413" s="410" t="s">
        <v>1206</v>
      </c>
      <c r="BF413" s="411" t="s">
        <v>1207</v>
      </c>
      <c r="BG413" s="412" t="s">
        <v>2012</v>
      </c>
      <c r="BH413" s="377">
        <f>VLOOKUP($B413,'1.วาง งบทดลอง 4 แถว'!$E$5875:$J$6713,3,0)</f>
        <v>0</v>
      </c>
      <c r="BI413" s="378">
        <f>VLOOKUP($B413,'1.วาง งบทดลอง 4 แถว'!$E$5875:$J$6713,4,0)</f>
        <v>0</v>
      </c>
      <c r="BJ413" s="378">
        <f>VLOOKUP($B413,'1.วาง งบทดลอง 4 แถว'!$E$5875:$J$6713,5,0)</f>
        <v>0</v>
      </c>
      <c r="BK413" s="379">
        <f>VLOOKUP($B413,'1.วาง งบทดลอง 4 แถว'!$E$5875:$J$6713,6,0)</f>
        <v>0</v>
      </c>
      <c r="BL413" s="380">
        <f t="shared" si="55"/>
        <v>0</v>
      </c>
      <c r="BM413" s="410" t="s">
        <v>1206</v>
      </c>
      <c r="BN413" s="411" t="s">
        <v>1207</v>
      </c>
      <c r="BO413" s="413" t="s">
        <v>2012</v>
      </c>
    </row>
    <row r="414" spans="1:67" ht="19.5" customHeight="1">
      <c r="A414" s="374">
        <v>411</v>
      </c>
      <c r="B414" s="375" t="s">
        <v>773</v>
      </c>
      <c r="C414" s="376" t="s">
        <v>2240</v>
      </c>
      <c r="D414" s="377">
        <f>VLOOKUP($B414,'1.วาง งบทดลอง 4 แถว'!$E$2:$J$840,3,0)</f>
        <v>0</v>
      </c>
      <c r="E414" s="378">
        <f>VLOOKUP($B414,'1.วาง งบทดลอง 4 แถว'!$E$2:$J$840,4,0)</f>
        <v>0</v>
      </c>
      <c r="F414" s="378">
        <f>VLOOKUP($B414,'1.วาง งบทดลอง 4 แถว'!$E$2:$J$840,5,0)</f>
        <v>0</v>
      </c>
      <c r="G414" s="379">
        <f>VLOOKUP($B414,'1.วาง งบทดลอง 4 แถว'!$E$2:$J$840,6,0)</f>
        <v>0</v>
      </c>
      <c r="H414" s="380">
        <f t="shared" si="48"/>
        <v>0</v>
      </c>
      <c r="I414" s="410" t="s">
        <v>1206</v>
      </c>
      <c r="J414" s="411" t="s">
        <v>1207</v>
      </c>
      <c r="K414" s="412" t="s">
        <v>2012</v>
      </c>
      <c r="L414" s="377">
        <f>VLOOKUP($B414,'1.วาง งบทดลอง 4 แถว'!$E$841:$J$1679,3,0)</f>
        <v>0</v>
      </c>
      <c r="M414" s="378">
        <f>VLOOKUP($B414,'1.วาง งบทดลอง 4 แถว'!$E$841:$J$1679,4,0)</f>
        <v>0</v>
      </c>
      <c r="N414" s="378">
        <f>VLOOKUP($B414,'1.วาง งบทดลอง 4 แถว'!$E$841:$J$1679,5,0)</f>
        <v>0</v>
      </c>
      <c r="O414" s="379">
        <f>VLOOKUP($B414,'1.วาง งบทดลอง 4 แถว'!$E$841:$J$1679,6,0)</f>
        <v>0</v>
      </c>
      <c r="P414" s="380">
        <f t="shared" si="49"/>
        <v>0</v>
      </c>
      <c r="Q414" s="410" t="s">
        <v>1206</v>
      </c>
      <c r="R414" s="411" t="s">
        <v>1207</v>
      </c>
      <c r="S414" s="412" t="s">
        <v>2012</v>
      </c>
      <c r="T414" s="377">
        <f>VLOOKUP($B414,'1.วาง งบทดลอง 4 แถว'!$E$1680:$J$2518,3,0)</f>
        <v>0</v>
      </c>
      <c r="U414" s="378">
        <f>VLOOKUP($B414,'1.วาง งบทดลอง 4 แถว'!$E$1680:$J$2518,4,0)</f>
        <v>0</v>
      </c>
      <c r="V414" s="378">
        <f>VLOOKUP($B414,'1.วาง งบทดลอง 4 แถว'!$E$1680:$J$2518,5,0)</f>
        <v>0</v>
      </c>
      <c r="W414" s="379">
        <f>VLOOKUP($B414,'1.วาง งบทดลอง 4 แถว'!$E$1680:$J$2518,6,0)</f>
        <v>0</v>
      </c>
      <c r="X414" s="380">
        <f t="shared" si="50"/>
        <v>0</v>
      </c>
      <c r="Y414" s="410" t="s">
        <v>1206</v>
      </c>
      <c r="Z414" s="411" t="s">
        <v>1207</v>
      </c>
      <c r="AA414" s="412" t="s">
        <v>2012</v>
      </c>
      <c r="AB414" s="377">
        <f>VLOOKUP($B414,'1.วาง งบทดลอง 4 แถว'!$E$2519:$J$3357,3,0)</f>
        <v>0</v>
      </c>
      <c r="AC414" s="378">
        <f>VLOOKUP($B414,'1.วาง งบทดลอง 4 แถว'!$E$2519:$J$3357,4,0)</f>
        <v>0</v>
      </c>
      <c r="AD414" s="378">
        <f>VLOOKUP($B414,'1.วาง งบทดลอง 4 แถว'!$E$2519:$J$3357,5,0)</f>
        <v>0</v>
      </c>
      <c r="AE414" s="379">
        <f>VLOOKUP($B414,'1.วาง งบทดลอง 4 แถว'!$E$2519:$J$3357,6,0)</f>
        <v>0</v>
      </c>
      <c r="AF414" s="380">
        <f t="shared" si="51"/>
        <v>0</v>
      </c>
      <c r="AG414" s="410" t="s">
        <v>1206</v>
      </c>
      <c r="AH414" s="411" t="s">
        <v>1207</v>
      </c>
      <c r="AI414" s="412" t="s">
        <v>2012</v>
      </c>
      <c r="AJ414" s="377">
        <f>VLOOKUP($B414,'1.วาง งบทดลอง 4 แถว'!$E$3358:$J$4196,3,0)</f>
        <v>0</v>
      </c>
      <c r="AK414" s="378">
        <f>VLOOKUP($B414,'1.วาง งบทดลอง 4 แถว'!$E$3358:$J$4196,4,0)</f>
        <v>0</v>
      </c>
      <c r="AL414" s="378">
        <f>VLOOKUP($B414,'1.วาง งบทดลอง 4 แถว'!$E$3358:$J$4196,5,0)</f>
        <v>0</v>
      </c>
      <c r="AM414" s="379">
        <f>VLOOKUP($B414,'1.วาง งบทดลอง 4 แถว'!$E$3358:$J$4196,6,0)</f>
        <v>0</v>
      </c>
      <c r="AN414" s="380">
        <f t="shared" si="52"/>
        <v>0</v>
      </c>
      <c r="AO414" s="410" t="s">
        <v>1206</v>
      </c>
      <c r="AP414" s="411" t="s">
        <v>1207</v>
      </c>
      <c r="AQ414" s="412" t="s">
        <v>2012</v>
      </c>
      <c r="AR414" s="377">
        <f>VLOOKUP($B414,'1.วาง งบทดลอง 4 แถว'!$E$4197:$J$5035,3,0)</f>
        <v>0</v>
      </c>
      <c r="AS414" s="378">
        <f>VLOOKUP($B414,'1.วาง งบทดลอง 4 แถว'!$E$4197:$J$5035,4,0)</f>
        <v>0</v>
      </c>
      <c r="AT414" s="378">
        <f>VLOOKUP($B414,'1.วาง งบทดลอง 4 แถว'!$E$4197:$J$5035,5,0)</f>
        <v>0</v>
      </c>
      <c r="AU414" s="379">
        <f>VLOOKUP($B414,'1.วาง งบทดลอง 4 แถว'!$E$4197:$J$5035,6,0)</f>
        <v>0</v>
      </c>
      <c r="AV414" s="380">
        <f t="shared" si="53"/>
        <v>0</v>
      </c>
      <c r="AW414" s="410" t="s">
        <v>1206</v>
      </c>
      <c r="AX414" s="411" t="s">
        <v>1207</v>
      </c>
      <c r="AY414" s="412" t="s">
        <v>2012</v>
      </c>
      <c r="AZ414" s="377">
        <f>VLOOKUP($B414,'1.วาง งบทดลอง 4 แถว'!$E$5036:$J$5874,3,0)</f>
        <v>0</v>
      </c>
      <c r="BA414" s="378">
        <f>VLOOKUP($B414,'1.วาง งบทดลอง 4 แถว'!$E$5036:$J$5874,4,0)</f>
        <v>0</v>
      </c>
      <c r="BB414" s="378">
        <f>VLOOKUP($B414,'1.วาง งบทดลอง 4 แถว'!$E$5036:$J$5874,5,0)</f>
        <v>0</v>
      </c>
      <c r="BC414" s="379">
        <f>VLOOKUP($B414,'1.วาง งบทดลอง 4 แถว'!$E$5036:$J$5874,6,0)</f>
        <v>0</v>
      </c>
      <c r="BD414" s="380">
        <f t="shared" si="54"/>
        <v>0</v>
      </c>
      <c r="BE414" s="410" t="s">
        <v>1206</v>
      </c>
      <c r="BF414" s="411" t="s">
        <v>1207</v>
      </c>
      <c r="BG414" s="412" t="s">
        <v>2012</v>
      </c>
      <c r="BH414" s="377">
        <f>VLOOKUP($B414,'1.วาง งบทดลอง 4 แถว'!$E$5875:$J$6713,3,0)</f>
        <v>0</v>
      </c>
      <c r="BI414" s="378">
        <f>VLOOKUP($B414,'1.วาง งบทดลอง 4 แถว'!$E$5875:$J$6713,4,0)</f>
        <v>0</v>
      </c>
      <c r="BJ414" s="378">
        <f>VLOOKUP($B414,'1.วาง งบทดลอง 4 แถว'!$E$5875:$J$6713,5,0)</f>
        <v>0</v>
      </c>
      <c r="BK414" s="379">
        <f>VLOOKUP($B414,'1.วาง งบทดลอง 4 แถว'!$E$5875:$J$6713,6,0)</f>
        <v>0</v>
      </c>
      <c r="BL414" s="380">
        <f t="shared" si="55"/>
        <v>0</v>
      </c>
      <c r="BM414" s="410" t="s">
        <v>1206</v>
      </c>
      <c r="BN414" s="411" t="s">
        <v>1207</v>
      </c>
      <c r="BO414" s="413" t="s">
        <v>2012</v>
      </c>
    </row>
    <row r="415" spans="1:67" ht="19.5" customHeight="1">
      <c r="A415" s="374">
        <v>412</v>
      </c>
      <c r="B415" s="375" t="s">
        <v>774</v>
      </c>
      <c r="C415" s="376" t="s">
        <v>186</v>
      </c>
      <c r="D415" s="377">
        <f>VLOOKUP($B415,'1.วาง งบทดลอง 4 แถว'!$E$2:$J$840,3,0)</f>
        <v>0</v>
      </c>
      <c r="E415" s="378">
        <f>VLOOKUP($B415,'1.วาง งบทดลอง 4 แถว'!$E$2:$J$840,4,0)</f>
        <v>0</v>
      </c>
      <c r="F415" s="378">
        <f>VLOOKUP($B415,'1.วาง งบทดลอง 4 แถว'!$E$2:$J$840,5,0)</f>
        <v>0</v>
      </c>
      <c r="G415" s="379">
        <f>VLOOKUP($B415,'1.วาง งบทดลอง 4 แถว'!$E$2:$J$840,6,0)</f>
        <v>0</v>
      </c>
      <c r="H415" s="380">
        <f t="shared" si="48"/>
        <v>0</v>
      </c>
      <c r="I415" s="410" t="s">
        <v>1206</v>
      </c>
      <c r="J415" s="411" t="s">
        <v>1207</v>
      </c>
      <c r="K415" s="412" t="s">
        <v>2012</v>
      </c>
      <c r="L415" s="377">
        <f>VLOOKUP($B415,'1.วาง งบทดลอง 4 แถว'!$E$841:$J$1679,3,0)</f>
        <v>0</v>
      </c>
      <c r="M415" s="378">
        <f>VLOOKUP($B415,'1.วาง งบทดลอง 4 แถว'!$E$841:$J$1679,4,0)</f>
        <v>0</v>
      </c>
      <c r="N415" s="378">
        <f>VLOOKUP($B415,'1.วาง งบทดลอง 4 แถว'!$E$841:$J$1679,5,0)</f>
        <v>0</v>
      </c>
      <c r="O415" s="379">
        <f>VLOOKUP($B415,'1.วาง งบทดลอง 4 แถว'!$E$841:$J$1679,6,0)</f>
        <v>0</v>
      </c>
      <c r="P415" s="380">
        <f t="shared" si="49"/>
        <v>0</v>
      </c>
      <c r="Q415" s="410" t="s">
        <v>1206</v>
      </c>
      <c r="R415" s="411" t="s">
        <v>1207</v>
      </c>
      <c r="S415" s="412" t="s">
        <v>2012</v>
      </c>
      <c r="T415" s="377">
        <f>VLOOKUP($B415,'1.วาง งบทดลอง 4 แถว'!$E$1680:$J$2518,3,0)</f>
        <v>0</v>
      </c>
      <c r="U415" s="378">
        <f>VLOOKUP($B415,'1.วาง งบทดลอง 4 แถว'!$E$1680:$J$2518,4,0)</f>
        <v>0</v>
      </c>
      <c r="V415" s="378">
        <f>VLOOKUP($B415,'1.วาง งบทดลอง 4 แถว'!$E$1680:$J$2518,5,0)</f>
        <v>0</v>
      </c>
      <c r="W415" s="379">
        <f>VLOOKUP($B415,'1.วาง งบทดลอง 4 แถว'!$E$1680:$J$2518,6,0)</f>
        <v>0</v>
      </c>
      <c r="X415" s="380">
        <f t="shared" si="50"/>
        <v>0</v>
      </c>
      <c r="Y415" s="410" t="s">
        <v>1206</v>
      </c>
      <c r="Z415" s="411" t="s">
        <v>1207</v>
      </c>
      <c r="AA415" s="412" t="s">
        <v>2012</v>
      </c>
      <c r="AB415" s="377">
        <f>VLOOKUP($B415,'1.วาง งบทดลอง 4 แถว'!$E$2519:$J$3357,3,0)</f>
        <v>0</v>
      </c>
      <c r="AC415" s="378">
        <f>VLOOKUP($B415,'1.วาง งบทดลอง 4 แถว'!$E$2519:$J$3357,4,0)</f>
        <v>0</v>
      </c>
      <c r="AD415" s="378">
        <f>VLOOKUP($B415,'1.วาง งบทดลอง 4 แถว'!$E$2519:$J$3357,5,0)</f>
        <v>0</v>
      </c>
      <c r="AE415" s="379">
        <f>VLOOKUP($B415,'1.วาง งบทดลอง 4 แถว'!$E$2519:$J$3357,6,0)</f>
        <v>0</v>
      </c>
      <c r="AF415" s="380">
        <f t="shared" si="51"/>
        <v>0</v>
      </c>
      <c r="AG415" s="410" t="s">
        <v>1206</v>
      </c>
      <c r="AH415" s="411" t="s">
        <v>1207</v>
      </c>
      <c r="AI415" s="412" t="s">
        <v>2012</v>
      </c>
      <c r="AJ415" s="377">
        <f>VLOOKUP($B415,'1.วาง งบทดลอง 4 แถว'!$E$3358:$J$4196,3,0)</f>
        <v>0</v>
      </c>
      <c r="AK415" s="378">
        <f>VLOOKUP($B415,'1.วาง งบทดลอง 4 แถว'!$E$3358:$J$4196,4,0)</f>
        <v>0</v>
      </c>
      <c r="AL415" s="378">
        <f>VLOOKUP($B415,'1.วาง งบทดลอง 4 แถว'!$E$3358:$J$4196,5,0)</f>
        <v>0</v>
      </c>
      <c r="AM415" s="379">
        <f>VLOOKUP($B415,'1.วาง งบทดลอง 4 แถว'!$E$3358:$J$4196,6,0)</f>
        <v>0</v>
      </c>
      <c r="AN415" s="380">
        <f t="shared" si="52"/>
        <v>0</v>
      </c>
      <c r="AO415" s="410" t="s">
        <v>1206</v>
      </c>
      <c r="AP415" s="411" t="s">
        <v>1207</v>
      </c>
      <c r="AQ415" s="412" t="s">
        <v>2012</v>
      </c>
      <c r="AR415" s="377">
        <f>VLOOKUP($B415,'1.วาง งบทดลอง 4 แถว'!$E$4197:$J$5035,3,0)</f>
        <v>0</v>
      </c>
      <c r="AS415" s="378">
        <f>VLOOKUP($B415,'1.วาง งบทดลอง 4 แถว'!$E$4197:$J$5035,4,0)</f>
        <v>0</v>
      </c>
      <c r="AT415" s="378">
        <f>VLOOKUP($B415,'1.วาง งบทดลอง 4 แถว'!$E$4197:$J$5035,5,0)</f>
        <v>0</v>
      </c>
      <c r="AU415" s="379">
        <f>VLOOKUP($B415,'1.วาง งบทดลอง 4 แถว'!$E$4197:$J$5035,6,0)</f>
        <v>0</v>
      </c>
      <c r="AV415" s="380">
        <f t="shared" si="53"/>
        <v>0</v>
      </c>
      <c r="AW415" s="410" t="s">
        <v>1206</v>
      </c>
      <c r="AX415" s="411" t="s">
        <v>1207</v>
      </c>
      <c r="AY415" s="412" t="s">
        <v>2012</v>
      </c>
      <c r="AZ415" s="377">
        <f>VLOOKUP($B415,'1.วาง งบทดลอง 4 แถว'!$E$5036:$J$5874,3,0)</f>
        <v>0</v>
      </c>
      <c r="BA415" s="378">
        <f>VLOOKUP($B415,'1.วาง งบทดลอง 4 แถว'!$E$5036:$J$5874,4,0)</f>
        <v>0</v>
      </c>
      <c r="BB415" s="378">
        <f>VLOOKUP($B415,'1.วาง งบทดลอง 4 แถว'!$E$5036:$J$5874,5,0)</f>
        <v>0</v>
      </c>
      <c r="BC415" s="379">
        <f>VLOOKUP($B415,'1.วาง งบทดลอง 4 แถว'!$E$5036:$J$5874,6,0)</f>
        <v>0</v>
      </c>
      <c r="BD415" s="380">
        <f t="shared" si="54"/>
        <v>0</v>
      </c>
      <c r="BE415" s="410" t="s">
        <v>1206</v>
      </c>
      <c r="BF415" s="411" t="s">
        <v>1207</v>
      </c>
      <c r="BG415" s="412" t="s">
        <v>2012</v>
      </c>
      <c r="BH415" s="377">
        <f>VLOOKUP($B415,'1.วาง งบทดลอง 4 แถว'!$E$5875:$J$6713,3,0)</f>
        <v>0</v>
      </c>
      <c r="BI415" s="378">
        <f>VLOOKUP($B415,'1.วาง งบทดลอง 4 แถว'!$E$5875:$J$6713,4,0)</f>
        <v>0</v>
      </c>
      <c r="BJ415" s="378">
        <f>VLOOKUP($B415,'1.วาง งบทดลอง 4 แถว'!$E$5875:$J$6713,5,0)</f>
        <v>0</v>
      </c>
      <c r="BK415" s="379">
        <f>VLOOKUP($B415,'1.วาง งบทดลอง 4 แถว'!$E$5875:$J$6713,6,0)</f>
        <v>0</v>
      </c>
      <c r="BL415" s="380">
        <f t="shared" si="55"/>
        <v>0</v>
      </c>
      <c r="BM415" s="410" t="s">
        <v>1206</v>
      </c>
      <c r="BN415" s="411" t="s">
        <v>1207</v>
      </c>
      <c r="BO415" s="413" t="s">
        <v>2012</v>
      </c>
    </row>
    <row r="416" spans="1:67" ht="19.5" customHeight="1">
      <c r="A416" s="374">
        <v>413</v>
      </c>
      <c r="B416" s="375" t="s">
        <v>775</v>
      </c>
      <c r="C416" s="376" t="s">
        <v>187</v>
      </c>
      <c r="D416" s="377">
        <f>VLOOKUP($B416,'1.วาง งบทดลอง 4 แถว'!$E$2:$J$840,3,0)</f>
        <v>50</v>
      </c>
      <c r="E416" s="378">
        <f>VLOOKUP($B416,'1.วาง งบทดลอง 4 แถว'!$E$2:$J$840,4,0)</f>
        <v>79696</v>
      </c>
      <c r="F416" s="378">
        <f>VLOOKUP($B416,'1.วาง งบทดลอง 4 แถว'!$E$2:$J$840,5,0)</f>
        <v>0</v>
      </c>
      <c r="G416" s="379">
        <f>VLOOKUP($B416,'1.วาง งบทดลอง 4 แถว'!$E$2:$J$840,6,0)</f>
        <v>1001229</v>
      </c>
      <c r="H416" s="380">
        <f t="shared" si="48"/>
        <v>1001229</v>
      </c>
      <c r="I416" s="410" t="s">
        <v>1219</v>
      </c>
      <c r="J416" s="411" t="s">
        <v>1207</v>
      </c>
      <c r="K416" s="412" t="s">
        <v>2012</v>
      </c>
      <c r="L416" s="377">
        <f>VLOOKUP($B416,'1.วาง งบทดลอง 4 แถว'!$E$841:$J$1679,3,0)</f>
        <v>0</v>
      </c>
      <c r="M416" s="378">
        <f>VLOOKUP($B416,'1.วาง งบทดลอง 4 แถว'!$E$841:$J$1679,4,0)</f>
        <v>0</v>
      </c>
      <c r="N416" s="378">
        <f>VLOOKUP($B416,'1.วาง งบทดลอง 4 แถว'!$E$841:$J$1679,5,0)</f>
        <v>0</v>
      </c>
      <c r="O416" s="379">
        <f>VLOOKUP($B416,'1.วาง งบทดลอง 4 แถว'!$E$841:$J$1679,6,0)</f>
        <v>0</v>
      </c>
      <c r="P416" s="380">
        <f t="shared" si="49"/>
        <v>0</v>
      </c>
      <c r="Q416" s="410" t="s">
        <v>1219</v>
      </c>
      <c r="R416" s="411" t="s">
        <v>1207</v>
      </c>
      <c r="S416" s="412" t="s">
        <v>2012</v>
      </c>
      <c r="T416" s="377">
        <f>VLOOKUP($B416,'1.วาง งบทดลอง 4 แถว'!$E$1680:$J$2518,3,0)</f>
        <v>0</v>
      </c>
      <c r="U416" s="378">
        <f>VLOOKUP($B416,'1.วาง งบทดลอง 4 แถว'!$E$1680:$J$2518,4,0)</f>
        <v>0</v>
      </c>
      <c r="V416" s="378">
        <f>VLOOKUP($B416,'1.วาง งบทดลอง 4 แถว'!$E$1680:$J$2518,5,0)</f>
        <v>0</v>
      </c>
      <c r="W416" s="379">
        <f>VLOOKUP($B416,'1.วาง งบทดลอง 4 แถว'!$E$1680:$J$2518,6,0)</f>
        <v>0</v>
      </c>
      <c r="X416" s="380">
        <f t="shared" si="50"/>
        <v>0</v>
      </c>
      <c r="Y416" s="410" t="s">
        <v>1219</v>
      </c>
      <c r="Z416" s="411" t="s">
        <v>1207</v>
      </c>
      <c r="AA416" s="412" t="s">
        <v>2012</v>
      </c>
      <c r="AB416" s="377">
        <f>VLOOKUP($B416,'1.วาง งบทดลอง 4 แถว'!$E$2519:$J$3357,3,0)</f>
        <v>0</v>
      </c>
      <c r="AC416" s="378">
        <f>VLOOKUP($B416,'1.วาง งบทดลอง 4 แถว'!$E$2519:$J$3357,4,0)</f>
        <v>0</v>
      </c>
      <c r="AD416" s="378">
        <f>VLOOKUP($B416,'1.วาง งบทดลอง 4 แถว'!$E$2519:$J$3357,5,0)</f>
        <v>0</v>
      </c>
      <c r="AE416" s="379">
        <f>VLOOKUP($B416,'1.วาง งบทดลอง 4 แถว'!$E$2519:$J$3357,6,0)</f>
        <v>6860</v>
      </c>
      <c r="AF416" s="380">
        <f t="shared" si="51"/>
        <v>6860</v>
      </c>
      <c r="AG416" s="410" t="s">
        <v>1219</v>
      </c>
      <c r="AH416" s="411" t="s">
        <v>1207</v>
      </c>
      <c r="AI416" s="412" t="s">
        <v>2012</v>
      </c>
      <c r="AJ416" s="377">
        <f>VLOOKUP($B416,'1.วาง งบทดลอง 4 แถว'!$E$3358:$J$4196,3,0)</f>
        <v>0</v>
      </c>
      <c r="AK416" s="378">
        <f>VLOOKUP($B416,'1.วาง งบทดลอง 4 แถว'!$E$3358:$J$4196,4,0)</f>
        <v>0</v>
      </c>
      <c r="AL416" s="378">
        <f>VLOOKUP($B416,'1.วาง งบทดลอง 4 แถว'!$E$3358:$J$4196,5,0)</f>
        <v>0</v>
      </c>
      <c r="AM416" s="379">
        <f>VLOOKUP($B416,'1.วาง งบทดลอง 4 แถว'!$E$3358:$J$4196,6,0)</f>
        <v>0</v>
      </c>
      <c r="AN416" s="380">
        <f t="shared" si="52"/>
        <v>0</v>
      </c>
      <c r="AO416" s="410" t="s">
        <v>1219</v>
      </c>
      <c r="AP416" s="411" t="s">
        <v>1207</v>
      </c>
      <c r="AQ416" s="412" t="s">
        <v>2012</v>
      </c>
      <c r="AR416" s="377">
        <f>VLOOKUP($B416,'1.วาง งบทดลอง 4 แถว'!$E$4197:$J$5035,3,0)</f>
        <v>610</v>
      </c>
      <c r="AS416" s="378">
        <f>VLOOKUP($B416,'1.วาง งบทดลอง 4 แถว'!$E$4197:$J$5035,4,0)</f>
        <v>0</v>
      </c>
      <c r="AT416" s="378">
        <f>VLOOKUP($B416,'1.วาง งบทดลอง 4 แถว'!$E$4197:$J$5035,5,0)</f>
        <v>0</v>
      </c>
      <c r="AU416" s="379">
        <f>VLOOKUP($B416,'1.วาง งบทดลอง 4 แถว'!$E$4197:$J$5035,6,0)</f>
        <v>0</v>
      </c>
      <c r="AV416" s="380">
        <f t="shared" si="53"/>
        <v>0</v>
      </c>
      <c r="AW416" s="410" t="s">
        <v>1219</v>
      </c>
      <c r="AX416" s="411" t="s">
        <v>1207</v>
      </c>
      <c r="AY416" s="412" t="s">
        <v>2012</v>
      </c>
      <c r="AZ416" s="377">
        <f>VLOOKUP($B416,'1.วาง งบทดลอง 4 แถว'!$E$5036:$J$5874,3,0)</f>
        <v>0</v>
      </c>
      <c r="BA416" s="378">
        <f>VLOOKUP($B416,'1.วาง งบทดลอง 4 แถว'!$E$5036:$J$5874,4,0)</f>
        <v>0</v>
      </c>
      <c r="BB416" s="378">
        <f>VLOOKUP($B416,'1.วาง งบทดลอง 4 แถว'!$E$5036:$J$5874,5,0)</f>
        <v>0</v>
      </c>
      <c r="BC416" s="379">
        <f>VLOOKUP($B416,'1.วาง งบทดลอง 4 แถว'!$E$5036:$J$5874,6,0)</f>
        <v>0</v>
      </c>
      <c r="BD416" s="380">
        <f t="shared" si="54"/>
        <v>0</v>
      </c>
      <c r="BE416" s="410" t="s">
        <v>1219</v>
      </c>
      <c r="BF416" s="411" t="s">
        <v>1207</v>
      </c>
      <c r="BG416" s="412" t="s">
        <v>2012</v>
      </c>
      <c r="BH416" s="377">
        <f>VLOOKUP($B416,'1.วาง งบทดลอง 4 แถว'!$E$5875:$J$6713,3,0)</f>
        <v>0</v>
      </c>
      <c r="BI416" s="378">
        <f>VLOOKUP($B416,'1.วาง งบทดลอง 4 แถว'!$E$5875:$J$6713,4,0)</f>
        <v>0</v>
      </c>
      <c r="BJ416" s="378">
        <f>VLOOKUP($B416,'1.วาง งบทดลอง 4 แถว'!$E$5875:$J$6713,5,0)</f>
        <v>0</v>
      </c>
      <c r="BK416" s="379">
        <f>VLOOKUP($B416,'1.วาง งบทดลอง 4 แถว'!$E$5875:$J$6713,6,0)</f>
        <v>0</v>
      </c>
      <c r="BL416" s="380">
        <f t="shared" si="55"/>
        <v>0</v>
      </c>
      <c r="BM416" s="410" t="s">
        <v>1219</v>
      </c>
      <c r="BN416" s="411" t="s">
        <v>1207</v>
      </c>
      <c r="BO416" s="413" t="s">
        <v>2012</v>
      </c>
    </row>
    <row r="417" spans="1:67" ht="19.5" customHeight="1">
      <c r="A417" s="374">
        <v>414</v>
      </c>
      <c r="B417" s="375" t="s">
        <v>776</v>
      </c>
      <c r="C417" s="376" t="s">
        <v>188</v>
      </c>
      <c r="D417" s="377">
        <f>VLOOKUP($B417,'1.วาง งบทดลอง 4 แถว'!$E$2:$J$840,3,0)</f>
        <v>0</v>
      </c>
      <c r="E417" s="378">
        <f>VLOOKUP($B417,'1.วาง งบทดลอง 4 แถว'!$E$2:$J$840,4,0)</f>
        <v>0</v>
      </c>
      <c r="F417" s="378">
        <f>VLOOKUP($B417,'1.วาง งบทดลอง 4 แถว'!$E$2:$J$840,5,0)</f>
        <v>0</v>
      </c>
      <c r="G417" s="379">
        <f>VLOOKUP($B417,'1.วาง งบทดลอง 4 แถว'!$E$2:$J$840,6,0)</f>
        <v>22140</v>
      </c>
      <c r="H417" s="380">
        <f t="shared" si="48"/>
        <v>22140</v>
      </c>
      <c r="I417" s="410" t="s">
        <v>1206</v>
      </c>
      <c r="J417" s="411" t="s">
        <v>1207</v>
      </c>
      <c r="K417" s="412" t="s">
        <v>2012</v>
      </c>
      <c r="L417" s="377">
        <f>VLOOKUP($B417,'1.วาง งบทดลอง 4 แถว'!$E$841:$J$1679,3,0)</f>
        <v>0</v>
      </c>
      <c r="M417" s="378">
        <f>VLOOKUP($B417,'1.วาง งบทดลอง 4 แถว'!$E$841:$J$1679,4,0)</f>
        <v>0</v>
      </c>
      <c r="N417" s="378">
        <f>VLOOKUP($B417,'1.วาง งบทดลอง 4 แถว'!$E$841:$J$1679,5,0)</f>
        <v>0</v>
      </c>
      <c r="O417" s="379">
        <f>VLOOKUP($B417,'1.วาง งบทดลอง 4 แถว'!$E$841:$J$1679,6,0)</f>
        <v>0</v>
      </c>
      <c r="P417" s="380">
        <f t="shared" si="49"/>
        <v>0</v>
      </c>
      <c r="Q417" s="410" t="s">
        <v>1206</v>
      </c>
      <c r="R417" s="411" t="s">
        <v>1207</v>
      </c>
      <c r="S417" s="412" t="s">
        <v>2012</v>
      </c>
      <c r="T417" s="377">
        <f>VLOOKUP($B417,'1.วาง งบทดลอง 4 แถว'!$E$1680:$J$2518,3,0)</f>
        <v>0</v>
      </c>
      <c r="U417" s="378">
        <f>VLOOKUP($B417,'1.วาง งบทดลอง 4 แถว'!$E$1680:$J$2518,4,0)</f>
        <v>0</v>
      </c>
      <c r="V417" s="378">
        <f>VLOOKUP($B417,'1.วาง งบทดลอง 4 แถว'!$E$1680:$J$2518,5,0)</f>
        <v>0</v>
      </c>
      <c r="W417" s="379">
        <f>VLOOKUP($B417,'1.วาง งบทดลอง 4 แถว'!$E$1680:$J$2518,6,0)</f>
        <v>0</v>
      </c>
      <c r="X417" s="380">
        <f t="shared" si="50"/>
        <v>0</v>
      </c>
      <c r="Y417" s="410" t="s">
        <v>1206</v>
      </c>
      <c r="Z417" s="411" t="s">
        <v>1207</v>
      </c>
      <c r="AA417" s="412" t="s">
        <v>2012</v>
      </c>
      <c r="AB417" s="377">
        <f>VLOOKUP($B417,'1.วาง งบทดลอง 4 แถว'!$E$2519:$J$3357,3,0)</f>
        <v>0</v>
      </c>
      <c r="AC417" s="378">
        <f>VLOOKUP($B417,'1.วาง งบทดลอง 4 แถว'!$E$2519:$J$3357,4,0)</f>
        <v>27792</v>
      </c>
      <c r="AD417" s="378">
        <f>VLOOKUP($B417,'1.วาง งบทดลอง 4 แถว'!$E$2519:$J$3357,5,0)</f>
        <v>0</v>
      </c>
      <c r="AE417" s="379">
        <f>VLOOKUP($B417,'1.วาง งบทดลอง 4 แถว'!$E$2519:$J$3357,6,0)</f>
        <v>34022</v>
      </c>
      <c r="AF417" s="380">
        <f t="shared" si="51"/>
        <v>34022</v>
      </c>
      <c r="AG417" s="410" t="s">
        <v>1206</v>
      </c>
      <c r="AH417" s="411" t="s">
        <v>1207</v>
      </c>
      <c r="AI417" s="412" t="s">
        <v>2012</v>
      </c>
      <c r="AJ417" s="377">
        <f>VLOOKUP($B417,'1.วาง งบทดลอง 4 แถว'!$E$3358:$J$4196,3,0)</f>
        <v>0</v>
      </c>
      <c r="AK417" s="378">
        <f>VLOOKUP($B417,'1.วาง งบทดลอง 4 แถว'!$E$3358:$J$4196,4,0)</f>
        <v>0</v>
      </c>
      <c r="AL417" s="378">
        <f>VLOOKUP($B417,'1.วาง งบทดลอง 4 แถว'!$E$3358:$J$4196,5,0)</f>
        <v>0</v>
      </c>
      <c r="AM417" s="379">
        <f>VLOOKUP($B417,'1.วาง งบทดลอง 4 แถว'!$E$3358:$J$4196,6,0)</f>
        <v>0</v>
      </c>
      <c r="AN417" s="380">
        <f t="shared" si="52"/>
        <v>0</v>
      </c>
      <c r="AO417" s="410" t="s">
        <v>1206</v>
      </c>
      <c r="AP417" s="411" t="s">
        <v>1207</v>
      </c>
      <c r="AQ417" s="412" t="s">
        <v>2012</v>
      </c>
      <c r="AR417" s="377">
        <f>VLOOKUP($B417,'1.วาง งบทดลอง 4 แถว'!$E$4197:$J$5035,3,0)</f>
        <v>0</v>
      </c>
      <c r="AS417" s="378">
        <f>VLOOKUP($B417,'1.วาง งบทดลอง 4 แถว'!$E$4197:$J$5035,4,0)</f>
        <v>0</v>
      </c>
      <c r="AT417" s="378">
        <f>VLOOKUP($B417,'1.วาง งบทดลอง 4 แถว'!$E$4197:$J$5035,5,0)</f>
        <v>0</v>
      </c>
      <c r="AU417" s="379">
        <f>VLOOKUP($B417,'1.วาง งบทดลอง 4 แถว'!$E$4197:$J$5035,6,0)</f>
        <v>0</v>
      </c>
      <c r="AV417" s="380">
        <f t="shared" si="53"/>
        <v>0</v>
      </c>
      <c r="AW417" s="410" t="s">
        <v>1206</v>
      </c>
      <c r="AX417" s="411" t="s">
        <v>1207</v>
      </c>
      <c r="AY417" s="412" t="s">
        <v>2012</v>
      </c>
      <c r="AZ417" s="377">
        <f>VLOOKUP($B417,'1.วาง งบทดลอง 4 แถว'!$E$5036:$J$5874,3,0)</f>
        <v>0</v>
      </c>
      <c r="BA417" s="378">
        <f>VLOOKUP($B417,'1.วาง งบทดลอง 4 แถว'!$E$5036:$J$5874,4,0)</f>
        <v>0</v>
      </c>
      <c r="BB417" s="378">
        <f>VLOOKUP($B417,'1.วาง งบทดลอง 4 แถว'!$E$5036:$J$5874,5,0)</f>
        <v>0</v>
      </c>
      <c r="BC417" s="379">
        <f>VLOOKUP($B417,'1.วาง งบทดลอง 4 แถว'!$E$5036:$J$5874,6,0)</f>
        <v>0</v>
      </c>
      <c r="BD417" s="380">
        <f t="shared" si="54"/>
        <v>0</v>
      </c>
      <c r="BE417" s="410" t="s">
        <v>1206</v>
      </c>
      <c r="BF417" s="411" t="s">
        <v>1207</v>
      </c>
      <c r="BG417" s="412" t="s">
        <v>2012</v>
      </c>
      <c r="BH417" s="377">
        <f>VLOOKUP($B417,'1.วาง งบทดลอง 4 แถว'!$E$5875:$J$6713,3,0)</f>
        <v>0</v>
      </c>
      <c r="BI417" s="378">
        <f>VLOOKUP($B417,'1.วาง งบทดลอง 4 แถว'!$E$5875:$J$6713,4,0)</f>
        <v>0</v>
      </c>
      <c r="BJ417" s="378">
        <f>VLOOKUP($B417,'1.วาง งบทดลอง 4 แถว'!$E$5875:$J$6713,5,0)</f>
        <v>0</v>
      </c>
      <c r="BK417" s="379">
        <f>VLOOKUP($B417,'1.วาง งบทดลอง 4 แถว'!$E$5875:$J$6713,6,0)</f>
        <v>0</v>
      </c>
      <c r="BL417" s="380">
        <f t="shared" si="55"/>
        <v>0</v>
      </c>
      <c r="BM417" s="410" t="s">
        <v>1206</v>
      </c>
      <c r="BN417" s="411" t="s">
        <v>1207</v>
      </c>
      <c r="BO417" s="413" t="s">
        <v>2012</v>
      </c>
    </row>
    <row r="418" spans="1:67" ht="19.5" customHeight="1">
      <c r="A418" s="374">
        <v>415</v>
      </c>
      <c r="B418" s="375" t="s">
        <v>777</v>
      </c>
      <c r="C418" s="376" t="s">
        <v>1211</v>
      </c>
      <c r="D418" s="377">
        <f>VLOOKUP($B418,'1.วาง งบทดลอง 4 แถว'!$E$2:$J$840,3,0)</f>
        <v>359.75</v>
      </c>
      <c r="E418" s="378">
        <f>VLOOKUP($B418,'1.วาง งบทดลอง 4 แถว'!$E$2:$J$840,4,0)</f>
        <v>29790</v>
      </c>
      <c r="F418" s="378">
        <f>VLOOKUP($B418,'1.วาง งบทดลอง 4 แถว'!$E$2:$J$840,5,0)</f>
        <v>0</v>
      </c>
      <c r="G418" s="379">
        <f>VLOOKUP($B418,'1.วาง งบทดลอง 4 แถว'!$E$2:$J$840,6,0)</f>
        <v>519380</v>
      </c>
      <c r="H418" s="380">
        <f t="shared" si="48"/>
        <v>519380</v>
      </c>
      <c r="I418" s="410" t="s">
        <v>1212</v>
      </c>
      <c r="J418" s="411" t="s">
        <v>1213</v>
      </c>
      <c r="K418" s="412" t="s">
        <v>2013</v>
      </c>
      <c r="L418" s="377">
        <f>VLOOKUP($B418,'1.วาง งบทดลอง 4 แถว'!$E$841:$J$1679,3,0)</f>
        <v>0</v>
      </c>
      <c r="M418" s="378">
        <f>VLOOKUP($B418,'1.วาง งบทดลอง 4 แถว'!$E$841:$J$1679,4,0)</f>
        <v>0</v>
      </c>
      <c r="N418" s="378">
        <f>VLOOKUP($B418,'1.วาง งบทดลอง 4 แถว'!$E$841:$J$1679,5,0)</f>
        <v>0</v>
      </c>
      <c r="O418" s="379">
        <f>VLOOKUP($B418,'1.วาง งบทดลอง 4 แถว'!$E$841:$J$1679,6,0)</f>
        <v>80450</v>
      </c>
      <c r="P418" s="380">
        <f t="shared" si="49"/>
        <v>80450</v>
      </c>
      <c r="Q418" s="410" t="s">
        <v>1212</v>
      </c>
      <c r="R418" s="411" t="s">
        <v>1213</v>
      </c>
      <c r="S418" s="412" t="s">
        <v>2013</v>
      </c>
      <c r="T418" s="377">
        <f>VLOOKUP($B418,'1.วาง งบทดลอง 4 แถว'!$E$1680:$J$2518,3,0)</f>
        <v>0</v>
      </c>
      <c r="U418" s="378">
        <f>VLOOKUP($B418,'1.วาง งบทดลอง 4 แถว'!$E$1680:$J$2518,4,0)</f>
        <v>2760</v>
      </c>
      <c r="V418" s="378">
        <f>VLOOKUP($B418,'1.วาง งบทดลอง 4 แถว'!$E$1680:$J$2518,5,0)</f>
        <v>0</v>
      </c>
      <c r="W418" s="379">
        <f>VLOOKUP($B418,'1.วาง งบทดลอง 4 แถว'!$E$1680:$J$2518,6,0)</f>
        <v>126510</v>
      </c>
      <c r="X418" s="380">
        <f t="shared" si="50"/>
        <v>126510</v>
      </c>
      <c r="Y418" s="410" t="s">
        <v>1212</v>
      </c>
      <c r="Z418" s="411" t="s">
        <v>1213</v>
      </c>
      <c r="AA418" s="412" t="s">
        <v>2013</v>
      </c>
      <c r="AB418" s="377">
        <f>VLOOKUP($B418,'1.วาง งบทดลอง 4 แถว'!$E$2519:$J$3357,3,0)</f>
        <v>0</v>
      </c>
      <c r="AC418" s="378">
        <f>VLOOKUP($B418,'1.วาง งบทดลอง 4 แถว'!$E$2519:$J$3357,4,0)</f>
        <v>12890</v>
      </c>
      <c r="AD418" s="378">
        <f>VLOOKUP($B418,'1.วาง งบทดลอง 4 แถว'!$E$2519:$J$3357,5,0)</f>
        <v>0</v>
      </c>
      <c r="AE418" s="379">
        <f>VLOOKUP($B418,'1.วาง งบทดลอง 4 แถว'!$E$2519:$J$3357,6,0)</f>
        <v>47080</v>
      </c>
      <c r="AF418" s="380">
        <f t="shared" si="51"/>
        <v>47080</v>
      </c>
      <c r="AG418" s="410" t="s">
        <v>1212</v>
      </c>
      <c r="AH418" s="411" t="s">
        <v>1213</v>
      </c>
      <c r="AI418" s="412" t="s">
        <v>2013</v>
      </c>
      <c r="AJ418" s="377">
        <f>VLOOKUP($B418,'1.วาง งบทดลอง 4 แถว'!$E$3358:$J$4196,3,0)</f>
        <v>0</v>
      </c>
      <c r="AK418" s="378">
        <f>VLOOKUP($B418,'1.วาง งบทดลอง 4 แถว'!$E$3358:$J$4196,4,0)</f>
        <v>0</v>
      </c>
      <c r="AL418" s="378">
        <f>VLOOKUP($B418,'1.วาง งบทดลอง 4 แถว'!$E$3358:$J$4196,5,0)</f>
        <v>0</v>
      </c>
      <c r="AM418" s="379">
        <f>VLOOKUP($B418,'1.วาง งบทดลอง 4 แถว'!$E$3358:$J$4196,6,0)</f>
        <v>45400</v>
      </c>
      <c r="AN418" s="380">
        <f t="shared" si="52"/>
        <v>45400</v>
      </c>
      <c r="AO418" s="410" t="s">
        <v>1212</v>
      </c>
      <c r="AP418" s="411" t="s">
        <v>1213</v>
      </c>
      <c r="AQ418" s="412" t="s">
        <v>2013</v>
      </c>
      <c r="AR418" s="377">
        <f>VLOOKUP($B418,'1.วาง งบทดลอง 4 แถว'!$E$4197:$J$5035,3,0)</f>
        <v>215</v>
      </c>
      <c r="AS418" s="378">
        <f>VLOOKUP($B418,'1.วาง งบทดลอง 4 แถว'!$E$4197:$J$5035,4,0)</f>
        <v>11460</v>
      </c>
      <c r="AT418" s="378">
        <f>VLOOKUP($B418,'1.วาง งบทดลอง 4 แถว'!$E$4197:$J$5035,5,0)</f>
        <v>0</v>
      </c>
      <c r="AU418" s="379">
        <f>VLOOKUP($B418,'1.วาง งบทดลอง 4 แถว'!$E$4197:$J$5035,6,0)</f>
        <v>170519.5</v>
      </c>
      <c r="AV418" s="380">
        <f t="shared" si="53"/>
        <v>170519.5</v>
      </c>
      <c r="AW418" s="410" t="s">
        <v>1212</v>
      </c>
      <c r="AX418" s="411" t="s">
        <v>1213</v>
      </c>
      <c r="AY418" s="412" t="s">
        <v>2013</v>
      </c>
      <c r="AZ418" s="377">
        <f>VLOOKUP($B418,'1.วาง งบทดลอง 4 แถว'!$E$5036:$J$5874,3,0)</f>
        <v>0</v>
      </c>
      <c r="BA418" s="378">
        <f>VLOOKUP($B418,'1.วาง งบทดลอง 4 แถว'!$E$5036:$J$5874,4,0)</f>
        <v>830</v>
      </c>
      <c r="BB418" s="378">
        <f>VLOOKUP($B418,'1.วาง งบทดลอง 4 แถว'!$E$5036:$J$5874,5,0)</f>
        <v>0</v>
      </c>
      <c r="BC418" s="379">
        <f>VLOOKUP($B418,'1.วาง งบทดลอง 4 แถว'!$E$5036:$J$5874,6,0)</f>
        <v>75940</v>
      </c>
      <c r="BD418" s="380">
        <f t="shared" si="54"/>
        <v>75940</v>
      </c>
      <c r="BE418" s="410" t="s">
        <v>1212</v>
      </c>
      <c r="BF418" s="411" t="s">
        <v>1213</v>
      </c>
      <c r="BG418" s="412" t="s">
        <v>2013</v>
      </c>
      <c r="BH418" s="377">
        <f>VLOOKUP($B418,'1.วาง งบทดลอง 4 แถว'!$E$5875:$J$6713,3,0)</f>
        <v>0</v>
      </c>
      <c r="BI418" s="378">
        <f>VLOOKUP($B418,'1.วาง งบทดลอง 4 แถว'!$E$5875:$J$6713,4,0)</f>
        <v>0</v>
      </c>
      <c r="BJ418" s="378">
        <f>VLOOKUP($B418,'1.วาง งบทดลอง 4 แถว'!$E$5875:$J$6713,5,0)</f>
        <v>0</v>
      </c>
      <c r="BK418" s="379">
        <f>VLOOKUP($B418,'1.วาง งบทดลอง 4 แถว'!$E$5875:$J$6713,6,0)</f>
        <v>0</v>
      </c>
      <c r="BL418" s="380">
        <f t="shared" si="55"/>
        <v>0</v>
      </c>
      <c r="BM418" s="410" t="s">
        <v>1212</v>
      </c>
      <c r="BN418" s="411" t="s">
        <v>1213</v>
      </c>
      <c r="BO418" s="413" t="s">
        <v>2013</v>
      </c>
    </row>
    <row r="419" spans="1:67" ht="19.5" customHeight="1">
      <c r="A419" s="374">
        <v>416</v>
      </c>
      <c r="B419" s="375" t="s">
        <v>778</v>
      </c>
      <c r="C419" s="376" t="s">
        <v>189</v>
      </c>
      <c r="D419" s="377">
        <f>VLOOKUP($B419,'1.วาง งบทดลอง 4 แถว'!$E$2:$J$840,3,0)</f>
        <v>0</v>
      </c>
      <c r="E419" s="378">
        <f>VLOOKUP($B419,'1.วาง งบทดลอง 4 แถว'!$E$2:$J$840,4,0)</f>
        <v>50250</v>
      </c>
      <c r="F419" s="378">
        <f>VLOOKUP($B419,'1.วาง งบทดลอง 4 แถว'!$E$2:$J$840,5,0)</f>
        <v>0</v>
      </c>
      <c r="G419" s="379">
        <f>VLOOKUP($B419,'1.วาง งบทดลอง 4 แถว'!$E$2:$J$840,6,0)</f>
        <v>744100</v>
      </c>
      <c r="H419" s="380">
        <f t="shared" si="48"/>
        <v>744100</v>
      </c>
      <c r="I419" s="410" t="s">
        <v>1214</v>
      </c>
      <c r="J419" s="411" t="s">
        <v>1215</v>
      </c>
      <c r="K419" s="412" t="s">
        <v>2014</v>
      </c>
      <c r="L419" s="377">
        <f>VLOOKUP($B419,'1.วาง งบทดลอง 4 แถว'!$E$841:$J$1679,3,0)</f>
        <v>0</v>
      </c>
      <c r="M419" s="378">
        <f>VLOOKUP($B419,'1.วาง งบทดลอง 4 แถว'!$E$841:$J$1679,4,0)</f>
        <v>45100</v>
      </c>
      <c r="N419" s="378">
        <f>VLOOKUP($B419,'1.วาง งบทดลอง 4 แถว'!$E$841:$J$1679,5,0)</f>
        <v>0</v>
      </c>
      <c r="O419" s="379">
        <f>VLOOKUP($B419,'1.วาง งบทดลอง 4 แถว'!$E$841:$J$1679,6,0)</f>
        <v>313000</v>
      </c>
      <c r="P419" s="380">
        <f t="shared" si="49"/>
        <v>313000</v>
      </c>
      <c r="Q419" s="410" t="s">
        <v>1214</v>
      </c>
      <c r="R419" s="411" t="s">
        <v>1215</v>
      </c>
      <c r="S419" s="412" t="s">
        <v>2014</v>
      </c>
      <c r="T419" s="377">
        <f>VLOOKUP($B419,'1.วาง งบทดลอง 4 แถว'!$E$1680:$J$2518,3,0)</f>
        <v>0</v>
      </c>
      <c r="U419" s="378">
        <f>VLOOKUP($B419,'1.วาง งบทดลอง 4 แถว'!$E$1680:$J$2518,4,0)</f>
        <v>82200</v>
      </c>
      <c r="V419" s="378">
        <f>VLOOKUP($B419,'1.วาง งบทดลอง 4 แถว'!$E$1680:$J$2518,5,0)</f>
        <v>0</v>
      </c>
      <c r="W419" s="379">
        <f>VLOOKUP($B419,'1.วาง งบทดลอง 4 แถว'!$E$1680:$J$2518,6,0)</f>
        <v>288900</v>
      </c>
      <c r="X419" s="380">
        <f t="shared" si="50"/>
        <v>288900</v>
      </c>
      <c r="Y419" s="410" t="s">
        <v>1214</v>
      </c>
      <c r="Z419" s="411" t="s">
        <v>1215</v>
      </c>
      <c r="AA419" s="412" t="s">
        <v>2014</v>
      </c>
      <c r="AB419" s="377">
        <f>VLOOKUP($B419,'1.วาง งบทดลอง 4 แถว'!$E$2519:$J$3357,3,0)</f>
        <v>0</v>
      </c>
      <c r="AC419" s="378">
        <f>VLOOKUP($B419,'1.วาง งบทดลอง 4 แถว'!$E$2519:$J$3357,4,0)</f>
        <v>24750</v>
      </c>
      <c r="AD419" s="378">
        <f>VLOOKUP($B419,'1.วาง งบทดลอง 4 แถว'!$E$2519:$J$3357,5,0)</f>
        <v>0</v>
      </c>
      <c r="AE419" s="379">
        <f>VLOOKUP($B419,'1.วาง งบทดลอง 4 แถว'!$E$2519:$J$3357,6,0)</f>
        <v>54800</v>
      </c>
      <c r="AF419" s="380">
        <f t="shared" si="51"/>
        <v>54800</v>
      </c>
      <c r="AG419" s="410" t="s">
        <v>1214</v>
      </c>
      <c r="AH419" s="411" t="s">
        <v>1215</v>
      </c>
      <c r="AI419" s="412" t="s">
        <v>2014</v>
      </c>
      <c r="AJ419" s="377">
        <f>VLOOKUP($B419,'1.วาง งบทดลอง 4 แถว'!$E$3358:$J$4196,3,0)</f>
        <v>0</v>
      </c>
      <c r="AK419" s="378">
        <f>VLOOKUP($B419,'1.วาง งบทดลอง 4 แถว'!$E$3358:$J$4196,4,0)</f>
        <v>12000</v>
      </c>
      <c r="AL419" s="378">
        <f>VLOOKUP($B419,'1.วาง งบทดลอง 4 แถว'!$E$3358:$J$4196,5,0)</f>
        <v>0</v>
      </c>
      <c r="AM419" s="379">
        <f>VLOOKUP($B419,'1.วาง งบทดลอง 4 แถว'!$E$3358:$J$4196,6,0)</f>
        <v>102400</v>
      </c>
      <c r="AN419" s="380">
        <f t="shared" si="52"/>
        <v>102400</v>
      </c>
      <c r="AO419" s="410" t="s">
        <v>1214</v>
      </c>
      <c r="AP419" s="411" t="s">
        <v>1215</v>
      </c>
      <c r="AQ419" s="412" t="s">
        <v>2014</v>
      </c>
      <c r="AR419" s="377">
        <f>VLOOKUP($B419,'1.วาง งบทดลอง 4 แถว'!$E$4197:$J$5035,3,0)</f>
        <v>0</v>
      </c>
      <c r="AS419" s="378">
        <f>VLOOKUP($B419,'1.วาง งบทดลอง 4 แถว'!$E$4197:$J$5035,4,0)</f>
        <v>22100</v>
      </c>
      <c r="AT419" s="378">
        <f>VLOOKUP($B419,'1.วาง งบทดลอง 4 แถว'!$E$4197:$J$5035,5,0)</f>
        <v>0</v>
      </c>
      <c r="AU419" s="379">
        <f>VLOOKUP($B419,'1.วาง งบทดลอง 4 แถว'!$E$4197:$J$5035,6,0)</f>
        <v>104400</v>
      </c>
      <c r="AV419" s="380">
        <f t="shared" si="53"/>
        <v>104400</v>
      </c>
      <c r="AW419" s="410" t="s">
        <v>1214</v>
      </c>
      <c r="AX419" s="411" t="s">
        <v>1215</v>
      </c>
      <c r="AY419" s="412" t="s">
        <v>2014</v>
      </c>
      <c r="AZ419" s="377">
        <f>VLOOKUP($B419,'1.วาง งบทดลอง 4 แถว'!$E$5036:$J$5874,3,0)</f>
        <v>0</v>
      </c>
      <c r="BA419" s="378">
        <f>VLOOKUP($B419,'1.วาง งบทดลอง 4 แถว'!$E$5036:$J$5874,4,0)</f>
        <v>7900</v>
      </c>
      <c r="BB419" s="378">
        <f>VLOOKUP($B419,'1.วาง งบทดลอง 4 แถว'!$E$5036:$J$5874,5,0)</f>
        <v>0</v>
      </c>
      <c r="BC419" s="379">
        <f>VLOOKUP($B419,'1.วาง งบทดลอง 4 แถว'!$E$5036:$J$5874,6,0)</f>
        <v>195700</v>
      </c>
      <c r="BD419" s="380">
        <f t="shared" si="54"/>
        <v>195700</v>
      </c>
      <c r="BE419" s="410" t="s">
        <v>1214</v>
      </c>
      <c r="BF419" s="411" t="s">
        <v>1215</v>
      </c>
      <c r="BG419" s="412" t="s">
        <v>2014</v>
      </c>
      <c r="BH419" s="377">
        <f>VLOOKUP($B419,'1.วาง งบทดลอง 4 แถว'!$E$5875:$J$6713,3,0)</f>
        <v>900</v>
      </c>
      <c r="BI419" s="378">
        <f>VLOOKUP($B419,'1.วาง งบทดลอง 4 แถว'!$E$5875:$J$6713,4,0)</f>
        <v>9700</v>
      </c>
      <c r="BJ419" s="378">
        <f>VLOOKUP($B419,'1.วาง งบทดลอง 4 แถว'!$E$5875:$J$6713,5,0)</f>
        <v>0</v>
      </c>
      <c r="BK419" s="379">
        <f>VLOOKUP($B419,'1.วาง งบทดลอง 4 แถว'!$E$5875:$J$6713,6,0)</f>
        <v>148350</v>
      </c>
      <c r="BL419" s="380">
        <f t="shared" si="55"/>
        <v>148350</v>
      </c>
      <c r="BM419" s="410" t="s">
        <v>1214</v>
      </c>
      <c r="BN419" s="411" t="s">
        <v>1215</v>
      </c>
      <c r="BO419" s="413" t="s">
        <v>2014</v>
      </c>
    </row>
    <row r="420" spans="1:67" ht="19.5" customHeight="1">
      <c r="A420" s="374">
        <v>417</v>
      </c>
      <c r="B420" s="375" t="s">
        <v>779</v>
      </c>
      <c r="C420" s="376" t="s">
        <v>412</v>
      </c>
      <c r="D420" s="377">
        <f>VLOOKUP($B420,'1.วาง งบทดลอง 4 แถว'!$E$2:$J$840,3,0)</f>
        <v>0</v>
      </c>
      <c r="E420" s="378">
        <f>VLOOKUP($B420,'1.วาง งบทดลอง 4 แถว'!$E$2:$J$840,4,0)</f>
        <v>0</v>
      </c>
      <c r="F420" s="378">
        <f>VLOOKUP($B420,'1.วาง งบทดลอง 4 แถว'!$E$2:$J$840,5,0)</f>
        <v>0</v>
      </c>
      <c r="G420" s="379">
        <f>VLOOKUP($B420,'1.วาง งบทดลอง 4 แถว'!$E$2:$J$840,6,0)</f>
        <v>91372.15</v>
      </c>
      <c r="H420" s="380">
        <f t="shared" si="48"/>
        <v>91372.15</v>
      </c>
      <c r="I420" s="410" t="s">
        <v>1206</v>
      </c>
      <c r="J420" s="411" t="s">
        <v>1207</v>
      </c>
      <c r="K420" s="412" t="s">
        <v>2012</v>
      </c>
      <c r="L420" s="377">
        <f>VLOOKUP($B420,'1.วาง งบทดลอง 4 แถว'!$E$841:$J$1679,3,0)</f>
        <v>0</v>
      </c>
      <c r="M420" s="378">
        <f>VLOOKUP($B420,'1.วาง งบทดลอง 4 แถว'!$E$841:$J$1679,4,0)</f>
        <v>33317.519999999997</v>
      </c>
      <c r="N420" s="378">
        <f>VLOOKUP($B420,'1.วาง งบทดลอง 4 แถว'!$E$841:$J$1679,5,0)</f>
        <v>0</v>
      </c>
      <c r="O420" s="379">
        <f>VLOOKUP($B420,'1.วาง งบทดลอง 4 แถว'!$E$841:$J$1679,6,0)</f>
        <v>234792.8</v>
      </c>
      <c r="P420" s="380">
        <f t="shared" si="49"/>
        <v>234792.8</v>
      </c>
      <c r="Q420" s="410" t="s">
        <v>1206</v>
      </c>
      <c r="R420" s="411" t="s">
        <v>1207</v>
      </c>
      <c r="S420" s="412" t="s">
        <v>2012</v>
      </c>
      <c r="T420" s="377">
        <f>VLOOKUP($B420,'1.วาง งบทดลอง 4 แถว'!$E$1680:$J$2518,3,0)</f>
        <v>0</v>
      </c>
      <c r="U420" s="378">
        <f>VLOOKUP($B420,'1.วาง งบทดลอง 4 แถว'!$E$1680:$J$2518,4,0)</f>
        <v>4410.3999999999996</v>
      </c>
      <c r="V420" s="378">
        <f>VLOOKUP($B420,'1.วาง งบทดลอง 4 แถว'!$E$1680:$J$2518,5,0)</f>
        <v>0</v>
      </c>
      <c r="W420" s="379">
        <f>VLOOKUP($B420,'1.วาง งบทดลอง 4 แถว'!$E$1680:$J$2518,6,0)</f>
        <v>150704.69</v>
      </c>
      <c r="X420" s="380">
        <f t="shared" si="50"/>
        <v>150704.69</v>
      </c>
      <c r="Y420" s="410" t="s">
        <v>1206</v>
      </c>
      <c r="Z420" s="411" t="s">
        <v>1207</v>
      </c>
      <c r="AA420" s="412" t="s">
        <v>2012</v>
      </c>
      <c r="AB420" s="377">
        <f>VLOOKUP($B420,'1.วาง งบทดลอง 4 แถว'!$E$2519:$J$3357,3,0)</f>
        <v>0</v>
      </c>
      <c r="AC420" s="378">
        <f>VLOOKUP($B420,'1.วาง งบทดลอง 4 แถว'!$E$2519:$J$3357,4,0)</f>
        <v>768122.94</v>
      </c>
      <c r="AD420" s="378">
        <f>VLOOKUP($B420,'1.วาง งบทดลอง 4 แถว'!$E$2519:$J$3357,5,0)</f>
        <v>0</v>
      </c>
      <c r="AE420" s="379">
        <f>VLOOKUP($B420,'1.วาง งบทดลอง 4 แถว'!$E$2519:$J$3357,6,0)</f>
        <v>5236939.7</v>
      </c>
      <c r="AF420" s="380">
        <f t="shared" si="51"/>
        <v>5236939.7</v>
      </c>
      <c r="AG420" s="410" t="s">
        <v>1206</v>
      </c>
      <c r="AH420" s="411" t="s">
        <v>1207</v>
      </c>
      <c r="AI420" s="412" t="s">
        <v>2012</v>
      </c>
      <c r="AJ420" s="377">
        <f>VLOOKUP($B420,'1.วาง งบทดลอง 4 แถว'!$E$3358:$J$4196,3,0)</f>
        <v>0</v>
      </c>
      <c r="AK420" s="378">
        <f>VLOOKUP($B420,'1.วาง งบทดลอง 4 แถว'!$E$3358:$J$4196,4,0)</f>
        <v>4177</v>
      </c>
      <c r="AL420" s="378">
        <f>VLOOKUP($B420,'1.วาง งบทดลอง 4 แถว'!$E$3358:$J$4196,5,0)</f>
        <v>0</v>
      </c>
      <c r="AM420" s="379">
        <f>VLOOKUP($B420,'1.วาง งบทดลอง 4 แถว'!$E$3358:$J$4196,6,0)</f>
        <v>125116.69</v>
      </c>
      <c r="AN420" s="380">
        <f t="shared" si="52"/>
        <v>125116.69</v>
      </c>
      <c r="AO420" s="410" t="s">
        <v>1206</v>
      </c>
      <c r="AP420" s="411" t="s">
        <v>1207</v>
      </c>
      <c r="AQ420" s="412" t="s">
        <v>2012</v>
      </c>
      <c r="AR420" s="377">
        <f>VLOOKUP($B420,'1.วาง งบทดลอง 4 แถว'!$E$4197:$J$5035,3,0)</f>
        <v>0</v>
      </c>
      <c r="AS420" s="378">
        <f>VLOOKUP($B420,'1.วาง งบทดลอง 4 แถว'!$E$4197:$J$5035,4,0)</f>
        <v>4807.55</v>
      </c>
      <c r="AT420" s="378">
        <f>VLOOKUP($B420,'1.วาง งบทดลอง 4 แถว'!$E$4197:$J$5035,5,0)</f>
        <v>0</v>
      </c>
      <c r="AU420" s="379">
        <f>VLOOKUP($B420,'1.วาง งบทดลอง 4 แถว'!$E$4197:$J$5035,6,0)</f>
        <v>106233.48</v>
      </c>
      <c r="AV420" s="380">
        <f t="shared" si="53"/>
        <v>106233.48</v>
      </c>
      <c r="AW420" s="410" t="s">
        <v>1206</v>
      </c>
      <c r="AX420" s="411" t="s">
        <v>1207</v>
      </c>
      <c r="AY420" s="412" t="s">
        <v>2012</v>
      </c>
      <c r="AZ420" s="377">
        <f>VLOOKUP($B420,'1.วาง งบทดลอง 4 แถว'!$E$5036:$J$5874,3,0)</f>
        <v>0</v>
      </c>
      <c r="BA420" s="378">
        <f>VLOOKUP($B420,'1.วาง งบทดลอง 4 แถว'!$E$5036:$J$5874,4,0)</f>
        <v>114939.49</v>
      </c>
      <c r="BB420" s="378">
        <f>VLOOKUP($B420,'1.วาง งบทดลอง 4 แถว'!$E$5036:$J$5874,5,0)</f>
        <v>0</v>
      </c>
      <c r="BC420" s="379">
        <f>VLOOKUP($B420,'1.วาง งบทดลอง 4 แถว'!$E$5036:$J$5874,6,0)</f>
        <v>1063780.57</v>
      </c>
      <c r="BD420" s="380">
        <f t="shared" si="54"/>
        <v>1063780.57</v>
      </c>
      <c r="BE420" s="410" t="s">
        <v>1206</v>
      </c>
      <c r="BF420" s="411" t="s">
        <v>1207</v>
      </c>
      <c r="BG420" s="412" t="s">
        <v>2012</v>
      </c>
      <c r="BH420" s="377">
        <f>VLOOKUP($B420,'1.วาง งบทดลอง 4 แถว'!$E$5875:$J$6713,3,0)</f>
        <v>0</v>
      </c>
      <c r="BI420" s="378">
        <f>VLOOKUP($B420,'1.วาง งบทดลอง 4 แถว'!$E$5875:$J$6713,4,0)</f>
        <v>19565</v>
      </c>
      <c r="BJ420" s="378">
        <f>VLOOKUP($B420,'1.วาง งบทดลอง 4 แถว'!$E$5875:$J$6713,5,0)</f>
        <v>0</v>
      </c>
      <c r="BK420" s="379">
        <f>VLOOKUP($B420,'1.วาง งบทดลอง 4 แถว'!$E$5875:$J$6713,6,0)</f>
        <v>175564.41</v>
      </c>
      <c r="BL420" s="380">
        <f t="shared" si="55"/>
        <v>175564.41</v>
      </c>
      <c r="BM420" s="410" t="s">
        <v>1206</v>
      </c>
      <c r="BN420" s="411" t="s">
        <v>1207</v>
      </c>
      <c r="BO420" s="413" t="s">
        <v>2012</v>
      </c>
    </row>
    <row r="421" spans="1:67" ht="19.5" customHeight="1">
      <c r="A421" s="374">
        <v>418</v>
      </c>
      <c r="B421" s="375" t="s">
        <v>780</v>
      </c>
      <c r="C421" s="376" t="s">
        <v>190</v>
      </c>
      <c r="D421" s="377">
        <f>VLOOKUP($B421,'1.วาง งบทดลอง 4 แถว'!$E$2:$J$840,3,0)</f>
        <v>0</v>
      </c>
      <c r="E421" s="378">
        <f>VLOOKUP($B421,'1.วาง งบทดลอง 4 แถว'!$E$2:$J$840,4,0)</f>
        <v>0</v>
      </c>
      <c r="F421" s="378">
        <f>VLOOKUP($B421,'1.วาง งบทดลอง 4 แถว'!$E$2:$J$840,5,0)</f>
        <v>0</v>
      </c>
      <c r="G421" s="379">
        <f>VLOOKUP($B421,'1.วาง งบทดลอง 4 แถว'!$E$2:$J$840,6,0)</f>
        <v>3310</v>
      </c>
      <c r="H421" s="380">
        <f t="shared" si="48"/>
        <v>3310</v>
      </c>
      <c r="I421" s="410" t="s">
        <v>1216</v>
      </c>
      <c r="J421" s="411" t="s">
        <v>1217</v>
      </c>
      <c r="K421" s="412" t="s">
        <v>2015</v>
      </c>
      <c r="L421" s="377">
        <f>VLOOKUP($B421,'1.วาง งบทดลอง 4 แถว'!$E$841:$J$1679,3,0)</f>
        <v>0</v>
      </c>
      <c r="M421" s="378">
        <f>VLOOKUP($B421,'1.วาง งบทดลอง 4 แถว'!$E$841:$J$1679,4,0)</f>
        <v>0</v>
      </c>
      <c r="N421" s="378">
        <f>VLOOKUP($B421,'1.วาง งบทดลอง 4 แถว'!$E$841:$J$1679,5,0)</f>
        <v>0</v>
      </c>
      <c r="O421" s="379">
        <f>VLOOKUP($B421,'1.วาง งบทดลอง 4 แถว'!$E$841:$J$1679,6,0)</f>
        <v>298.75</v>
      </c>
      <c r="P421" s="380">
        <f t="shared" si="49"/>
        <v>298.75</v>
      </c>
      <c r="Q421" s="410" t="s">
        <v>1216</v>
      </c>
      <c r="R421" s="411" t="s">
        <v>1217</v>
      </c>
      <c r="S421" s="412" t="s">
        <v>2015</v>
      </c>
      <c r="T421" s="377">
        <f>VLOOKUP($B421,'1.วาง งบทดลอง 4 แถว'!$E$1680:$J$2518,3,0)</f>
        <v>0</v>
      </c>
      <c r="U421" s="378">
        <f>VLOOKUP($B421,'1.วาง งบทดลอง 4 แถว'!$E$1680:$J$2518,4,0)</f>
        <v>0</v>
      </c>
      <c r="V421" s="378">
        <f>VLOOKUP($B421,'1.วาง งบทดลอง 4 แถว'!$E$1680:$J$2518,5,0)</f>
        <v>0</v>
      </c>
      <c r="W421" s="379">
        <f>VLOOKUP($B421,'1.วาง งบทดลอง 4 แถว'!$E$1680:$J$2518,6,0)</f>
        <v>0</v>
      </c>
      <c r="X421" s="380">
        <f t="shared" si="50"/>
        <v>0</v>
      </c>
      <c r="Y421" s="410" t="s">
        <v>1216</v>
      </c>
      <c r="Z421" s="411" t="s">
        <v>1217</v>
      </c>
      <c r="AA421" s="412" t="s">
        <v>2015</v>
      </c>
      <c r="AB421" s="377">
        <f>VLOOKUP($B421,'1.วาง งบทดลอง 4 แถว'!$E$2519:$J$3357,3,0)</f>
        <v>0</v>
      </c>
      <c r="AC421" s="378">
        <f>VLOOKUP($B421,'1.วาง งบทดลอง 4 แถว'!$E$2519:$J$3357,4,0)</f>
        <v>0</v>
      </c>
      <c r="AD421" s="378">
        <f>VLOOKUP($B421,'1.วาง งบทดลอง 4 แถว'!$E$2519:$J$3357,5,0)</f>
        <v>0</v>
      </c>
      <c r="AE421" s="379">
        <f>VLOOKUP($B421,'1.วาง งบทดลอง 4 แถว'!$E$2519:$J$3357,6,0)</f>
        <v>0</v>
      </c>
      <c r="AF421" s="380">
        <f t="shared" si="51"/>
        <v>0</v>
      </c>
      <c r="AG421" s="410" t="s">
        <v>1216</v>
      </c>
      <c r="AH421" s="411" t="s">
        <v>1217</v>
      </c>
      <c r="AI421" s="412" t="s">
        <v>2015</v>
      </c>
      <c r="AJ421" s="377">
        <f>VLOOKUP($B421,'1.วาง งบทดลอง 4 แถว'!$E$3358:$J$4196,3,0)</f>
        <v>15</v>
      </c>
      <c r="AK421" s="378">
        <f>VLOOKUP($B421,'1.วาง งบทดลอง 4 แถว'!$E$3358:$J$4196,4,0)</f>
        <v>5305</v>
      </c>
      <c r="AL421" s="378">
        <f>VLOOKUP($B421,'1.วาง งบทดลอง 4 แถว'!$E$3358:$J$4196,5,0)</f>
        <v>0</v>
      </c>
      <c r="AM421" s="379">
        <f>VLOOKUP($B421,'1.วาง งบทดลอง 4 แถว'!$E$3358:$J$4196,6,0)</f>
        <v>12471</v>
      </c>
      <c r="AN421" s="380">
        <f t="shared" si="52"/>
        <v>12471</v>
      </c>
      <c r="AO421" s="410" t="s">
        <v>1216</v>
      </c>
      <c r="AP421" s="411" t="s">
        <v>1217</v>
      </c>
      <c r="AQ421" s="412" t="s">
        <v>2015</v>
      </c>
      <c r="AR421" s="377">
        <f>VLOOKUP($B421,'1.วาง งบทดลอง 4 แถว'!$E$4197:$J$5035,3,0)</f>
        <v>0</v>
      </c>
      <c r="AS421" s="378">
        <f>VLOOKUP($B421,'1.วาง งบทดลอง 4 แถว'!$E$4197:$J$5035,4,0)</f>
        <v>0</v>
      </c>
      <c r="AT421" s="378">
        <f>VLOOKUP($B421,'1.วาง งบทดลอง 4 แถว'!$E$4197:$J$5035,5,0)</f>
        <v>0</v>
      </c>
      <c r="AU421" s="379">
        <f>VLOOKUP($B421,'1.วาง งบทดลอง 4 แถว'!$E$4197:$J$5035,6,0)</f>
        <v>2031</v>
      </c>
      <c r="AV421" s="380">
        <f t="shared" si="53"/>
        <v>2031</v>
      </c>
      <c r="AW421" s="410" t="s">
        <v>1216</v>
      </c>
      <c r="AX421" s="411" t="s">
        <v>1217</v>
      </c>
      <c r="AY421" s="412" t="s">
        <v>2015</v>
      </c>
      <c r="AZ421" s="377">
        <f>VLOOKUP($B421,'1.วาง งบทดลอง 4 แถว'!$E$5036:$J$5874,3,0)</f>
        <v>0</v>
      </c>
      <c r="BA421" s="378">
        <f>VLOOKUP($B421,'1.วาง งบทดลอง 4 แถว'!$E$5036:$J$5874,4,0)</f>
        <v>0</v>
      </c>
      <c r="BB421" s="378">
        <f>VLOOKUP($B421,'1.วาง งบทดลอง 4 แถว'!$E$5036:$J$5874,5,0)</f>
        <v>0</v>
      </c>
      <c r="BC421" s="379">
        <f>VLOOKUP($B421,'1.วาง งบทดลอง 4 แถว'!$E$5036:$J$5874,6,0)</f>
        <v>117.5</v>
      </c>
      <c r="BD421" s="380">
        <f t="shared" si="54"/>
        <v>117.5</v>
      </c>
      <c r="BE421" s="410" t="s">
        <v>1216</v>
      </c>
      <c r="BF421" s="411" t="s">
        <v>1217</v>
      </c>
      <c r="BG421" s="412" t="s">
        <v>2015</v>
      </c>
      <c r="BH421" s="377">
        <f>VLOOKUP($B421,'1.วาง งบทดลอง 4 แถว'!$E$5875:$J$6713,3,0)</f>
        <v>0</v>
      </c>
      <c r="BI421" s="378">
        <f>VLOOKUP($B421,'1.วาง งบทดลอง 4 แถว'!$E$5875:$J$6713,4,0)</f>
        <v>0</v>
      </c>
      <c r="BJ421" s="378">
        <f>VLOOKUP($B421,'1.วาง งบทดลอง 4 แถว'!$E$5875:$J$6713,5,0)</f>
        <v>0</v>
      </c>
      <c r="BK421" s="379">
        <f>VLOOKUP($B421,'1.วาง งบทดลอง 4 แถว'!$E$5875:$J$6713,6,0)</f>
        <v>670</v>
      </c>
      <c r="BL421" s="380">
        <f t="shared" si="55"/>
        <v>670</v>
      </c>
      <c r="BM421" s="410" t="s">
        <v>1216</v>
      </c>
      <c r="BN421" s="411" t="s">
        <v>1217</v>
      </c>
      <c r="BO421" s="413" t="s">
        <v>2015</v>
      </c>
    </row>
    <row r="422" spans="1:67" ht="19.5" customHeight="1">
      <c r="A422" s="374">
        <v>419</v>
      </c>
      <c r="B422" s="375" t="s">
        <v>781</v>
      </c>
      <c r="C422" s="376" t="s">
        <v>191</v>
      </c>
      <c r="D422" s="377">
        <f>VLOOKUP($B422,'1.วาง งบทดลอง 4 แถว'!$E$2:$J$840,3,0)</f>
        <v>69361.25</v>
      </c>
      <c r="E422" s="378">
        <f>VLOOKUP($B422,'1.วาง งบทดลอง 4 แถว'!$E$2:$J$840,4,0)</f>
        <v>213214.75</v>
      </c>
      <c r="F422" s="378">
        <f>VLOOKUP($B422,'1.วาง งบทดลอง 4 แถว'!$E$2:$J$840,5,0)</f>
        <v>0</v>
      </c>
      <c r="G422" s="379">
        <f>VLOOKUP($B422,'1.วาง งบทดลอง 4 แถว'!$E$2:$J$840,6,0)</f>
        <v>1418375.95</v>
      </c>
      <c r="H422" s="380">
        <f t="shared" si="48"/>
        <v>1418375.95</v>
      </c>
      <c r="I422" s="410" t="s">
        <v>1218</v>
      </c>
      <c r="J422" s="411" t="s">
        <v>1217</v>
      </c>
      <c r="K422" s="412" t="s">
        <v>2015</v>
      </c>
      <c r="L422" s="377">
        <f>VLOOKUP($B422,'1.วาง งบทดลอง 4 แถว'!$E$841:$J$1679,3,0)</f>
        <v>0</v>
      </c>
      <c r="M422" s="378">
        <f>VLOOKUP($B422,'1.วาง งบทดลอง 4 แถว'!$E$841:$J$1679,4,0)</f>
        <v>0</v>
      </c>
      <c r="N422" s="378">
        <f>VLOOKUP($B422,'1.วาง งบทดลอง 4 แถว'!$E$841:$J$1679,5,0)</f>
        <v>0</v>
      </c>
      <c r="O422" s="379">
        <f>VLOOKUP($B422,'1.วาง งบทดลอง 4 แถว'!$E$841:$J$1679,6,0)</f>
        <v>5589.45</v>
      </c>
      <c r="P422" s="380">
        <f t="shared" si="49"/>
        <v>5589.45</v>
      </c>
      <c r="Q422" s="410" t="s">
        <v>1218</v>
      </c>
      <c r="R422" s="411" t="s">
        <v>1217</v>
      </c>
      <c r="S422" s="412" t="s">
        <v>2015</v>
      </c>
      <c r="T422" s="377">
        <f>VLOOKUP($B422,'1.วาง งบทดลอง 4 แถว'!$E$1680:$J$2518,3,0)</f>
        <v>0</v>
      </c>
      <c r="U422" s="378">
        <f>VLOOKUP($B422,'1.วาง งบทดลอง 4 แถว'!$E$1680:$J$2518,4,0)</f>
        <v>0</v>
      </c>
      <c r="V422" s="378">
        <f>VLOOKUP($B422,'1.วาง งบทดลอง 4 แถว'!$E$1680:$J$2518,5,0)</f>
        <v>0</v>
      </c>
      <c r="W422" s="379">
        <f>VLOOKUP($B422,'1.วาง งบทดลอง 4 แถว'!$E$1680:$J$2518,6,0)</f>
        <v>7811</v>
      </c>
      <c r="X422" s="380">
        <f t="shared" si="50"/>
        <v>7811</v>
      </c>
      <c r="Y422" s="410" t="s">
        <v>1218</v>
      </c>
      <c r="Z422" s="411" t="s">
        <v>1217</v>
      </c>
      <c r="AA422" s="412" t="s">
        <v>2015</v>
      </c>
      <c r="AB422" s="377">
        <f>VLOOKUP($B422,'1.วาง งบทดลอง 4 แถว'!$E$2519:$J$3357,3,0)</f>
        <v>9652</v>
      </c>
      <c r="AC422" s="378">
        <f>VLOOKUP($B422,'1.วาง งบทดลอง 4 แถว'!$E$2519:$J$3357,4,0)</f>
        <v>10856</v>
      </c>
      <c r="AD422" s="378">
        <f>VLOOKUP($B422,'1.วาง งบทดลอง 4 แถว'!$E$2519:$J$3357,5,0)</f>
        <v>0</v>
      </c>
      <c r="AE422" s="379">
        <f>VLOOKUP($B422,'1.วาง งบทดลอง 4 แถว'!$E$2519:$J$3357,6,0)</f>
        <v>179118</v>
      </c>
      <c r="AF422" s="380">
        <f t="shared" si="51"/>
        <v>179118</v>
      </c>
      <c r="AG422" s="410" t="s">
        <v>1218</v>
      </c>
      <c r="AH422" s="411" t="s">
        <v>1217</v>
      </c>
      <c r="AI422" s="412" t="s">
        <v>2015</v>
      </c>
      <c r="AJ422" s="377">
        <f>VLOOKUP($B422,'1.วาง งบทดลอง 4 แถว'!$E$3358:$J$4196,3,0)</f>
        <v>0</v>
      </c>
      <c r="AK422" s="378">
        <f>VLOOKUP($B422,'1.วาง งบทดลอง 4 แถว'!$E$3358:$J$4196,4,0)</f>
        <v>0</v>
      </c>
      <c r="AL422" s="378">
        <f>VLOOKUP($B422,'1.วาง งบทดลอง 4 แถว'!$E$3358:$J$4196,5,0)</f>
        <v>0</v>
      </c>
      <c r="AM422" s="379">
        <f>VLOOKUP($B422,'1.วาง งบทดลอง 4 แถว'!$E$3358:$J$4196,6,0)</f>
        <v>44019</v>
      </c>
      <c r="AN422" s="380">
        <f t="shared" si="52"/>
        <v>44019</v>
      </c>
      <c r="AO422" s="410" t="s">
        <v>1218</v>
      </c>
      <c r="AP422" s="411" t="s">
        <v>1217</v>
      </c>
      <c r="AQ422" s="412" t="s">
        <v>2015</v>
      </c>
      <c r="AR422" s="377">
        <f>VLOOKUP($B422,'1.วาง งบทดลอง 4 แถว'!$E$4197:$J$5035,3,0)</f>
        <v>0</v>
      </c>
      <c r="AS422" s="378">
        <f>VLOOKUP($B422,'1.วาง งบทดลอง 4 แถว'!$E$4197:$J$5035,4,0)</f>
        <v>40510</v>
      </c>
      <c r="AT422" s="378">
        <f>VLOOKUP($B422,'1.วาง งบทดลอง 4 แถว'!$E$4197:$J$5035,5,0)</f>
        <v>0</v>
      </c>
      <c r="AU422" s="379">
        <f>VLOOKUP($B422,'1.วาง งบทดลอง 4 แถว'!$E$4197:$J$5035,6,0)</f>
        <v>119035.5</v>
      </c>
      <c r="AV422" s="380">
        <f t="shared" si="53"/>
        <v>119035.5</v>
      </c>
      <c r="AW422" s="410" t="s">
        <v>1218</v>
      </c>
      <c r="AX422" s="411" t="s">
        <v>1217</v>
      </c>
      <c r="AY422" s="412" t="s">
        <v>2015</v>
      </c>
      <c r="AZ422" s="377">
        <f>VLOOKUP($B422,'1.วาง งบทดลอง 4 แถว'!$E$5036:$J$5874,3,0)</f>
        <v>0</v>
      </c>
      <c r="BA422" s="378">
        <f>VLOOKUP($B422,'1.วาง งบทดลอง 4 แถว'!$E$5036:$J$5874,4,0)</f>
        <v>1631.19</v>
      </c>
      <c r="BB422" s="378">
        <f>VLOOKUP($B422,'1.วาง งบทดลอง 4 แถว'!$E$5036:$J$5874,5,0)</f>
        <v>0</v>
      </c>
      <c r="BC422" s="379">
        <f>VLOOKUP($B422,'1.วาง งบทดลอง 4 แถว'!$E$5036:$J$5874,6,0)</f>
        <v>4401.1899999999996</v>
      </c>
      <c r="BD422" s="380">
        <f t="shared" si="54"/>
        <v>4401.1899999999996</v>
      </c>
      <c r="BE422" s="410" t="s">
        <v>1218</v>
      </c>
      <c r="BF422" s="411" t="s">
        <v>1217</v>
      </c>
      <c r="BG422" s="412" t="s">
        <v>2015</v>
      </c>
      <c r="BH422" s="377">
        <f>VLOOKUP($B422,'1.วาง งบทดลอง 4 แถว'!$E$5875:$J$6713,3,0)</f>
        <v>0</v>
      </c>
      <c r="BI422" s="378">
        <f>VLOOKUP($B422,'1.วาง งบทดลอง 4 แถว'!$E$5875:$J$6713,4,0)</f>
        <v>0</v>
      </c>
      <c r="BJ422" s="378">
        <f>VLOOKUP($B422,'1.วาง งบทดลอง 4 แถว'!$E$5875:$J$6713,5,0)</f>
        <v>0</v>
      </c>
      <c r="BK422" s="379">
        <f>VLOOKUP($B422,'1.วาง งบทดลอง 4 แถว'!$E$5875:$J$6713,6,0)</f>
        <v>1325</v>
      </c>
      <c r="BL422" s="380">
        <f t="shared" si="55"/>
        <v>1325</v>
      </c>
      <c r="BM422" s="410" t="s">
        <v>1218</v>
      </c>
      <c r="BN422" s="411" t="s">
        <v>1217</v>
      </c>
      <c r="BO422" s="413" t="s">
        <v>2015</v>
      </c>
    </row>
    <row r="423" spans="1:67" ht="19.5" customHeight="1">
      <c r="A423" s="374">
        <v>420</v>
      </c>
      <c r="B423" s="375" t="s">
        <v>782</v>
      </c>
      <c r="C423" s="376" t="s">
        <v>192</v>
      </c>
      <c r="D423" s="377">
        <f>VLOOKUP($B423,'1.วาง งบทดลอง 4 แถว'!$E$2:$J$840,3,0)</f>
        <v>9123.25</v>
      </c>
      <c r="E423" s="378">
        <f>VLOOKUP($B423,'1.วาง งบทดลอง 4 แถว'!$E$2:$J$840,4,0)</f>
        <v>953899.25</v>
      </c>
      <c r="F423" s="378">
        <f>VLOOKUP($B423,'1.วาง งบทดลอง 4 แถว'!$E$2:$J$840,5,0)</f>
        <v>0</v>
      </c>
      <c r="G423" s="379">
        <f>VLOOKUP($B423,'1.วาง งบทดลอง 4 แถว'!$E$2:$J$840,6,0)</f>
        <v>9478097.8000000007</v>
      </c>
      <c r="H423" s="380">
        <f t="shared" si="48"/>
        <v>9478097.8000000007</v>
      </c>
      <c r="I423" s="410" t="s">
        <v>1219</v>
      </c>
      <c r="J423" s="411" t="s">
        <v>1207</v>
      </c>
      <c r="K423" s="412" t="s">
        <v>2012</v>
      </c>
      <c r="L423" s="377">
        <f>VLOOKUP($B423,'1.วาง งบทดลอง 4 แถว'!$E$841:$J$1679,3,0)</f>
        <v>0</v>
      </c>
      <c r="M423" s="378">
        <f>VLOOKUP($B423,'1.วาง งบทดลอง 4 แถว'!$E$841:$J$1679,4,0)</f>
        <v>130654.93</v>
      </c>
      <c r="N423" s="378">
        <f>VLOOKUP($B423,'1.วาง งบทดลอง 4 แถว'!$E$841:$J$1679,5,0)</f>
        <v>0</v>
      </c>
      <c r="O423" s="379">
        <f>VLOOKUP($B423,'1.วาง งบทดลอง 4 แถว'!$E$841:$J$1679,6,0)</f>
        <v>2466424.62</v>
      </c>
      <c r="P423" s="380">
        <f t="shared" si="49"/>
        <v>2466424.62</v>
      </c>
      <c r="Q423" s="410" t="s">
        <v>1219</v>
      </c>
      <c r="R423" s="411" t="s">
        <v>1207</v>
      </c>
      <c r="S423" s="412" t="s">
        <v>2012</v>
      </c>
      <c r="T423" s="377">
        <f>VLOOKUP($B423,'1.วาง งบทดลอง 4 แถว'!$E$1680:$J$2518,3,0)</f>
        <v>0</v>
      </c>
      <c r="U423" s="378">
        <f>VLOOKUP($B423,'1.วาง งบทดลอง 4 แถว'!$E$1680:$J$2518,4,0)</f>
        <v>90498.77</v>
      </c>
      <c r="V423" s="378">
        <f>VLOOKUP($B423,'1.วาง งบทดลอง 4 แถว'!$E$1680:$J$2518,5,0)</f>
        <v>0</v>
      </c>
      <c r="W423" s="379">
        <f>VLOOKUP($B423,'1.วาง งบทดลอง 4 แถว'!$E$1680:$J$2518,6,0)</f>
        <v>1358228.8</v>
      </c>
      <c r="X423" s="380">
        <f t="shared" si="50"/>
        <v>1358228.8</v>
      </c>
      <c r="Y423" s="410" t="s">
        <v>1219</v>
      </c>
      <c r="Z423" s="411" t="s">
        <v>1207</v>
      </c>
      <c r="AA423" s="412" t="s">
        <v>2012</v>
      </c>
      <c r="AB423" s="377">
        <f>VLOOKUP($B423,'1.วาง งบทดลอง 4 แถว'!$E$2519:$J$3357,3,0)</f>
        <v>22547</v>
      </c>
      <c r="AC423" s="378">
        <f>VLOOKUP($B423,'1.วาง งบทดลอง 4 แถว'!$E$2519:$J$3357,4,0)</f>
        <v>206944</v>
      </c>
      <c r="AD423" s="378">
        <f>VLOOKUP($B423,'1.วาง งบทดลอง 4 แถว'!$E$2519:$J$3357,5,0)</f>
        <v>0</v>
      </c>
      <c r="AE423" s="379">
        <f>VLOOKUP($B423,'1.วาง งบทดลอง 4 แถว'!$E$2519:$J$3357,6,0)</f>
        <v>3559979.5</v>
      </c>
      <c r="AF423" s="380">
        <f t="shared" si="51"/>
        <v>3559979.5</v>
      </c>
      <c r="AG423" s="410" t="s">
        <v>1219</v>
      </c>
      <c r="AH423" s="411" t="s">
        <v>1207</v>
      </c>
      <c r="AI423" s="412" t="s">
        <v>2012</v>
      </c>
      <c r="AJ423" s="377">
        <f>VLOOKUP($B423,'1.วาง งบทดลอง 4 แถว'!$E$3358:$J$4196,3,0)</f>
        <v>7709.5</v>
      </c>
      <c r="AK423" s="378">
        <f>VLOOKUP($B423,'1.วาง งบทดลอง 4 แถว'!$E$3358:$J$4196,4,0)</f>
        <v>179373.25</v>
      </c>
      <c r="AL423" s="378">
        <f>VLOOKUP($B423,'1.วาง งบทดลอง 4 แถว'!$E$3358:$J$4196,5,0)</f>
        <v>0</v>
      </c>
      <c r="AM423" s="379">
        <f>VLOOKUP($B423,'1.วาง งบทดลอง 4 แถว'!$E$3358:$J$4196,6,0)</f>
        <v>1724256.26</v>
      </c>
      <c r="AN423" s="380">
        <f t="shared" si="52"/>
        <v>1724256.26</v>
      </c>
      <c r="AO423" s="410" t="s">
        <v>1219</v>
      </c>
      <c r="AP423" s="411" t="s">
        <v>1207</v>
      </c>
      <c r="AQ423" s="412" t="s">
        <v>2012</v>
      </c>
      <c r="AR423" s="377">
        <f>VLOOKUP($B423,'1.วาง งบทดลอง 4 แถว'!$E$4197:$J$5035,3,0)</f>
        <v>15230.5</v>
      </c>
      <c r="AS423" s="378">
        <f>VLOOKUP($B423,'1.วาง งบทดลอง 4 แถว'!$E$4197:$J$5035,4,0)</f>
        <v>329838.5</v>
      </c>
      <c r="AT423" s="378">
        <f>VLOOKUP($B423,'1.วาง งบทดลอง 4 แถว'!$E$4197:$J$5035,5,0)</f>
        <v>0</v>
      </c>
      <c r="AU423" s="379">
        <f>VLOOKUP($B423,'1.วาง งบทดลอง 4 แถว'!$E$4197:$J$5035,6,0)</f>
        <v>3786132.23</v>
      </c>
      <c r="AV423" s="380">
        <f t="shared" si="53"/>
        <v>3786132.23</v>
      </c>
      <c r="AW423" s="410" t="s">
        <v>1219</v>
      </c>
      <c r="AX423" s="411" t="s">
        <v>1207</v>
      </c>
      <c r="AY423" s="412" t="s">
        <v>2012</v>
      </c>
      <c r="AZ423" s="377">
        <f>VLOOKUP($B423,'1.วาง งบทดลอง 4 แถว'!$E$5036:$J$5874,3,0)</f>
        <v>0</v>
      </c>
      <c r="BA423" s="378">
        <f>VLOOKUP($B423,'1.วาง งบทดลอง 4 แถว'!$E$5036:$J$5874,4,0)</f>
        <v>154111.5</v>
      </c>
      <c r="BB423" s="378">
        <f>VLOOKUP($B423,'1.วาง งบทดลอง 4 แถว'!$E$5036:$J$5874,5,0)</f>
        <v>0</v>
      </c>
      <c r="BC423" s="379">
        <f>VLOOKUP($B423,'1.วาง งบทดลอง 4 แถว'!$E$5036:$J$5874,6,0)</f>
        <v>1571893</v>
      </c>
      <c r="BD423" s="380">
        <f t="shared" si="54"/>
        <v>1571893</v>
      </c>
      <c r="BE423" s="410" t="s">
        <v>1219</v>
      </c>
      <c r="BF423" s="411" t="s">
        <v>1207</v>
      </c>
      <c r="BG423" s="412" t="s">
        <v>2012</v>
      </c>
      <c r="BH423" s="377">
        <f>VLOOKUP($B423,'1.วาง งบทดลอง 4 แถว'!$E$5875:$J$6713,3,0)</f>
        <v>324</v>
      </c>
      <c r="BI423" s="378">
        <f>VLOOKUP($B423,'1.วาง งบทดลอง 4 แถว'!$E$5875:$J$6713,4,0)</f>
        <v>77076.5</v>
      </c>
      <c r="BJ423" s="378">
        <f>VLOOKUP($B423,'1.วาง งบทดลอง 4 แถว'!$E$5875:$J$6713,5,0)</f>
        <v>0</v>
      </c>
      <c r="BK423" s="379">
        <f>VLOOKUP($B423,'1.วาง งบทดลอง 4 แถว'!$E$5875:$J$6713,6,0)</f>
        <v>876584</v>
      </c>
      <c r="BL423" s="380">
        <f t="shared" si="55"/>
        <v>876584</v>
      </c>
      <c r="BM423" s="410" t="s">
        <v>1219</v>
      </c>
      <c r="BN423" s="411" t="s">
        <v>1207</v>
      </c>
      <c r="BO423" s="413" t="s">
        <v>2012</v>
      </c>
    </row>
    <row r="424" spans="1:67" ht="19.5" customHeight="1">
      <c r="A424" s="374">
        <v>421</v>
      </c>
      <c r="B424" s="375" t="s">
        <v>783</v>
      </c>
      <c r="C424" s="376" t="s">
        <v>193</v>
      </c>
      <c r="D424" s="377">
        <f>VLOOKUP($B424,'1.วาง งบทดลอง 4 แถว'!$E$2:$J$840,3,0)</f>
        <v>385399.5</v>
      </c>
      <c r="E424" s="378">
        <f>VLOOKUP($B424,'1.วาง งบทดลอง 4 แถว'!$E$2:$J$840,4,0)</f>
        <v>2465917.25</v>
      </c>
      <c r="F424" s="378">
        <f>VLOOKUP($B424,'1.วาง งบทดลอง 4 แถว'!$E$2:$J$840,5,0)</f>
        <v>0</v>
      </c>
      <c r="G424" s="379">
        <f>VLOOKUP($B424,'1.วาง งบทดลอง 4 แถว'!$E$2:$J$840,6,0)</f>
        <v>21866172.350000001</v>
      </c>
      <c r="H424" s="380">
        <f t="shared" si="48"/>
        <v>21866172.350000001</v>
      </c>
      <c r="I424" s="410" t="s">
        <v>1220</v>
      </c>
      <c r="J424" s="411" t="s">
        <v>1207</v>
      </c>
      <c r="K424" s="412" t="s">
        <v>2012</v>
      </c>
      <c r="L424" s="377">
        <f>VLOOKUP($B424,'1.วาง งบทดลอง 4 แถว'!$E$841:$J$1679,3,0)</f>
        <v>0</v>
      </c>
      <c r="M424" s="378">
        <f>VLOOKUP($B424,'1.วาง งบทดลอง 4 แถว'!$E$841:$J$1679,4,0)</f>
        <v>63872.5</v>
      </c>
      <c r="N424" s="378">
        <f>VLOOKUP($B424,'1.วาง งบทดลอง 4 แถว'!$E$841:$J$1679,5,0)</f>
        <v>0</v>
      </c>
      <c r="O424" s="379">
        <f>VLOOKUP($B424,'1.วาง งบทดลอง 4 แถว'!$E$841:$J$1679,6,0)</f>
        <v>935483.15</v>
      </c>
      <c r="P424" s="380">
        <f t="shared" si="49"/>
        <v>935483.15</v>
      </c>
      <c r="Q424" s="410" t="s">
        <v>1220</v>
      </c>
      <c r="R424" s="411" t="s">
        <v>1207</v>
      </c>
      <c r="S424" s="412" t="s">
        <v>2012</v>
      </c>
      <c r="T424" s="377">
        <f>VLOOKUP($B424,'1.วาง งบทดลอง 4 แถว'!$E$1680:$J$2518,3,0)</f>
        <v>0</v>
      </c>
      <c r="U424" s="378">
        <f>VLOOKUP($B424,'1.วาง งบทดลอง 4 แถว'!$E$1680:$J$2518,4,0)</f>
        <v>155666</v>
      </c>
      <c r="V424" s="378">
        <f>VLOOKUP($B424,'1.วาง งบทดลอง 4 แถว'!$E$1680:$J$2518,5,0)</f>
        <v>0</v>
      </c>
      <c r="W424" s="379">
        <f>VLOOKUP($B424,'1.วาง งบทดลอง 4 แถว'!$E$1680:$J$2518,6,0)</f>
        <v>1447357</v>
      </c>
      <c r="X424" s="380">
        <f t="shared" si="50"/>
        <v>1447357</v>
      </c>
      <c r="Y424" s="410" t="s">
        <v>1220</v>
      </c>
      <c r="Z424" s="411" t="s">
        <v>1207</v>
      </c>
      <c r="AA424" s="412" t="s">
        <v>2012</v>
      </c>
      <c r="AB424" s="377">
        <f>VLOOKUP($B424,'1.วาง งบทดลอง 4 แถว'!$E$2519:$J$3357,3,0)</f>
        <v>0</v>
      </c>
      <c r="AC424" s="378">
        <f>VLOOKUP($B424,'1.วาง งบทดลอง 4 แถว'!$E$2519:$J$3357,4,0)</f>
        <v>469830.5</v>
      </c>
      <c r="AD424" s="378">
        <f>VLOOKUP($B424,'1.วาง งบทดลอง 4 แถว'!$E$2519:$J$3357,5,0)</f>
        <v>0</v>
      </c>
      <c r="AE424" s="379">
        <f>VLOOKUP($B424,'1.วาง งบทดลอง 4 แถว'!$E$2519:$J$3357,6,0)</f>
        <v>4901053.75</v>
      </c>
      <c r="AF424" s="380">
        <f t="shared" si="51"/>
        <v>4901053.75</v>
      </c>
      <c r="AG424" s="410" t="s">
        <v>1220</v>
      </c>
      <c r="AH424" s="411" t="s">
        <v>1207</v>
      </c>
      <c r="AI424" s="412" t="s">
        <v>2012</v>
      </c>
      <c r="AJ424" s="377">
        <f>VLOOKUP($B424,'1.วาง งบทดลอง 4 แถว'!$E$3358:$J$4196,3,0)</f>
        <v>4188</v>
      </c>
      <c r="AK424" s="378">
        <f>VLOOKUP($B424,'1.วาง งบทดลอง 4 แถว'!$E$3358:$J$4196,4,0)</f>
        <v>97768.75</v>
      </c>
      <c r="AL424" s="378">
        <f>VLOOKUP($B424,'1.วาง งบทดลอง 4 แถว'!$E$3358:$J$4196,5,0)</f>
        <v>0</v>
      </c>
      <c r="AM424" s="379">
        <f>VLOOKUP($B424,'1.วาง งบทดลอง 4 แถว'!$E$3358:$J$4196,6,0)</f>
        <v>1262443.18</v>
      </c>
      <c r="AN424" s="380">
        <f t="shared" si="52"/>
        <v>1262443.18</v>
      </c>
      <c r="AO424" s="410" t="s">
        <v>1220</v>
      </c>
      <c r="AP424" s="411" t="s">
        <v>1207</v>
      </c>
      <c r="AQ424" s="412" t="s">
        <v>2012</v>
      </c>
      <c r="AR424" s="377">
        <f>VLOOKUP($B424,'1.วาง งบทดลอง 4 แถว'!$E$4197:$J$5035,3,0)</f>
        <v>5053</v>
      </c>
      <c r="AS424" s="378">
        <f>VLOOKUP($B424,'1.วาง งบทดลอง 4 แถว'!$E$4197:$J$5035,4,0)</f>
        <v>230876.21</v>
      </c>
      <c r="AT424" s="378">
        <f>VLOOKUP($B424,'1.วาง งบทดลอง 4 แถว'!$E$4197:$J$5035,5,0)</f>
        <v>0</v>
      </c>
      <c r="AU424" s="379">
        <f>VLOOKUP($B424,'1.วาง งบทดลอง 4 แถว'!$E$4197:$J$5035,6,0)</f>
        <v>2729147.31</v>
      </c>
      <c r="AV424" s="380">
        <f t="shared" si="53"/>
        <v>2729147.31</v>
      </c>
      <c r="AW424" s="410" t="s">
        <v>1220</v>
      </c>
      <c r="AX424" s="411" t="s">
        <v>1207</v>
      </c>
      <c r="AY424" s="412" t="s">
        <v>2012</v>
      </c>
      <c r="AZ424" s="377">
        <f>VLOOKUP($B424,'1.วาง งบทดลอง 4 แถว'!$E$5036:$J$5874,3,0)</f>
        <v>0</v>
      </c>
      <c r="BA424" s="378">
        <f>VLOOKUP($B424,'1.วาง งบทดลอง 4 แถว'!$E$5036:$J$5874,4,0)</f>
        <v>109803</v>
      </c>
      <c r="BB424" s="378">
        <f>VLOOKUP($B424,'1.วาง งบทดลอง 4 แถว'!$E$5036:$J$5874,5,0)</f>
        <v>0</v>
      </c>
      <c r="BC424" s="379">
        <f>VLOOKUP($B424,'1.วาง งบทดลอง 4 แถว'!$E$5036:$J$5874,6,0)</f>
        <v>740223</v>
      </c>
      <c r="BD424" s="380">
        <f t="shared" si="54"/>
        <v>740223</v>
      </c>
      <c r="BE424" s="410" t="s">
        <v>1220</v>
      </c>
      <c r="BF424" s="411" t="s">
        <v>1207</v>
      </c>
      <c r="BG424" s="412" t="s">
        <v>2012</v>
      </c>
      <c r="BH424" s="377">
        <f>VLOOKUP($B424,'1.วาง งบทดลอง 4 แถว'!$E$5875:$J$6713,3,0)</f>
        <v>0</v>
      </c>
      <c r="BI424" s="378">
        <f>VLOOKUP($B424,'1.วาง งบทดลอง 4 แถว'!$E$5875:$J$6713,4,0)</f>
        <v>88324</v>
      </c>
      <c r="BJ424" s="378">
        <f>VLOOKUP($B424,'1.วาง งบทดลอง 4 แถว'!$E$5875:$J$6713,5,0)</f>
        <v>0</v>
      </c>
      <c r="BK424" s="379">
        <f>VLOOKUP($B424,'1.วาง งบทดลอง 4 แถว'!$E$5875:$J$6713,6,0)</f>
        <v>727118.5</v>
      </c>
      <c r="BL424" s="380">
        <f t="shared" si="55"/>
        <v>727118.5</v>
      </c>
      <c r="BM424" s="410" t="s">
        <v>1220</v>
      </c>
      <c r="BN424" s="411" t="s">
        <v>1207</v>
      </c>
      <c r="BO424" s="413" t="s">
        <v>2012</v>
      </c>
    </row>
    <row r="425" spans="1:67" ht="19.5" customHeight="1">
      <c r="A425" s="374">
        <v>422</v>
      </c>
      <c r="B425" s="375" t="s">
        <v>784</v>
      </c>
      <c r="C425" s="376" t="s">
        <v>2241</v>
      </c>
      <c r="D425" s="377">
        <f>VLOOKUP($B425,'1.วาง งบทดลอง 4 แถว'!$E$2:$J$840,3,0)</f>
        <v>650</v>
      </c>
      <c r="E425" s="378">
        <f>VLOOKUP($B425,'1.วาง งบทดลอง 4 แถว'!$E$2:$J$840,4,0)</f>
        <v>3934</v>
      </c>
      <c r="F425" s="378">
        <f>VLOOKUP($B425,'1.วาง งบทดลอง 4 แถว'!$E$2:$J$840,5,0)</f>
        <v>0</v>
      </c>
      <c r="G425" s="379">
        <f>VLOOKUP($B425,'1.วาง งบทดลอง 4 แถว'!$E$2:$J$840,6,0)</f>
        <v>20594.25</v>
      </c>
      <c r="H425" s="380">
        <f t="shared" si="48"/>
        <v>20594.25</v>
      </c>
      <c r="I425" s="410" t="s">
        <v>1216</v>
      </c>
      <c r="J425" s="411" t="s">
        <v>1217</v>
      </c>
      <c r="K425" s="412" t="s">
        <v>2015</v>
      </c>
      <c r="L425" s="377">
        <f>VLOOKUP($B425,'1.วาง งบทดลอง 4 แถว'!$E$841:$J$1679,3,0)</f>
        <v>923</v>
      </c>
      <c r="M425" s="378">
        <f>VLOOKUP($B425,'1.วาง งบทดลอง 4 แถว'!$E$841:$J$1679,4,0)</f>
        <v>2467</v>
      </c>
      <c r="N425" s="378">
        <f>VLOOKUP($B425,'1.วาง งบทดลอง 4 แถว'!$E$841:$J$1679,5,0)</f>
        <v>0</v>
      </c>
      <c r="O425" s="379">
        <f>VLOOKUP($B425,'1.วาง งบทดลอง 4 แถว'!$E$841:$J$1679,6,0)</f>
        <v>12951</v>
      </c>
      <c r="P425" s="380">
        <f t="shared" si="49"/>
        <v>12951</v>
      </c>
      <c r="Q425" s="410" t="s">
        <v>1216</v>
      </c>
      <c r="R425" s="411" t="s">
        <v>1217</v>
      </c>
      <c r="S425" s="412" t="s">
        <v>2015</v>
      </c>
      <c r="T425" s="377">
        <f>VLOOKUP($B425,'1.วาง งบทดลอง 4 แถว'!$E$1680:$J$2518,3,0)</f>
        <v>0</v>
      </c>
      <c r="U425" s="378">
        <f>VLOOKUP($B425,'1.วาง งบทดลอง 4 แถว'!$E$1680:$J$2518,4,0)</f>
        <v>0</v>
      </c>
      <c r="V425" s="378">
        <f>VLOOKUP($B425,'1.วาง งบทดลอง 4 แถว'!$E$1680:$J$2518,5,0)</f>
        <v>0</v>
      </c>
      <c r="W425" s="379">
        <f>VLOOKUP($B425,'1.วาง งบทดลอง 4 แถว'!$E$1680:$J$2518,6,0)</f>
        <v>21.08</v>
      </c>
      <c r="X425" s="380">
        <f t="shared" si="50"/>
        <v>21.08</v>
      </c>
      <c r="Y425" s="410" t="s">
        <v>1216</v>
      </c>
      <c r="Z425" s="411" t="s">
        <v>1217</v>
      </c>
      <c r="AA425" s="412" t="s">
        <v>2015</v>
      </c>
      <c r="AB425" s="377">
        <f>VLOOKUP($B425,'1.วาง งบทดลอง 4 แถว'!$E$2519:$J$3357,3,0)</f>
        <v>0</v>
      </c>
      <c r="AC425" s="378">
        <f>VLOOKUP($B425,'1.วาง งบทดลอง 4 แถว'!$E$2519:$J$3357,4,0)</f>
        <v>6427</v>
      </c>
      <c r="AD425" s="378">
        <f>VLOOKUP($B425,'1.วาง งบทดลอง 4 แถว'!$E$2519:$J$3357,5,0)</f>
        <v>0</v>
      </c>
      <c r="AE425" s="379">
        <f>VLOOKUP($B425,'1.วาง งบทดลอง 4 แถว'!$E$2519:$J$3357,6,0)</f>
        <v>17993</v>
      </c>
      <c r="AF425" s="380">
        <f t="shared" si="51"/>
        <v>17993</v>
      </c>
      <c r="AG425" s="410" t="s">
        <v>1216</v>
      </c>
      <c r="AH425" s="411" t="s">
        <v>1217</v>
      </c>
      <c r="AI425" s="412" t="s">
        <v>2015</v>
      </c>
      <c r="AJ425" s="377">
        <f>VLOOKUP($B425,'1.วาง งบทดลอง 4 แถว'!$E$3358:$J$4196,3,0)</f>
        <v>0</v>
      </c>
      <c r="AK425" s="378">
        <f>VLOOKUP($B425,'1.วาง งบทดลอง 4 แถว'!$E$3358:$J$4196,4,0)</f>
        <v>0</v>
      </c>
      <c r="AL425" s="378">
        <f>VLOOKUP($B425,'1.วาง งบทดลอง 4 แถว'!$E$3358:$J$4196,5,0)</f>
        <v>0</v>
      </c>
      <c r="AM425" s="379">
        <f>VLOOKUP($B425,'1.วาง งบทดลอง 4 แถว'!$E$3358:$J$4196,6,0)</f>
        <v>0</v>
      </c>
      <c r="AN425" s="380">
        <f t="shared" si="52"/>
        <v>0</v>
      </c>
      <c r="AO425" s="410" t="s">
        <v>1216</v>
      </c>
      <c r="AP425" s="411" t="s">
        <v>1217</v>
      </c>
      <c r="AQ425" s="412" t="s">
        <v>2015</v>
      </c>
      <c r="AR425" s="377">
        <f>VLOOKUP($B425,'1.วาง งบทดลอง 4 แถว'!$E$4197:$J$5035,3,0)</f>
        <v>0</v>
      </c>
      <c r="AS425" s="378">
        <f>VLOOKUP($B425,'1.วาง งบทดลอง 4 แถว'!$E$4197:$J$5035,4,0)</f>
        <v>0</v>
      </c>
      <c r="AT425" s="378">
        <f>VLOOKUP($B425,'1.วาง งบทดลอง 4 แถว'!$E$4197:$J$5035,5,0)</f>
        <v>0</v>
      </c>
      <c r="AU425" s="379">
        <f>VLOOKUP($B425,'1.วาง งบทดลอง 4 แถว'!$E$4197:$J$5035,6,0)</f>
        <v>5316</v>
      </c>
      <c r="AV425" s="380">
        <f t="shared" si="53"/>
        <v>5316</v>
      </c>
      <c r="AW425" s="410" t="s">
        <v>1216</v>
      </c>
      <c r="AX425" s="411" t="s">
        <v>1217</v>
      </c>
      <c r="AY425" s="412" t="s">
        <v>2015</v>
      </c>
      <c r="AZ425" s="377">
        <f>VLOOKUP($B425,'1.วาง งบทดลอง 4 แถว'!$E$5036:$J$5874,3,0)</f>
        <v>0</v>
      </c>
      <c r="BA425" s="378">
        <f>VLOOKUP($B425,'1.วาง งบทดลอง 4 แถว'!$E$5036:$J$5874,4,0)</f>
        <v>1860.5</v>
      </c>
      <c r="BB425" s="378">
        <f>VLOOKUP($B425,'1.วาง งบทดลอง 4 แถว'!$E$5036:$J$5874,5,0)</f>
        <v>0</v>
      </c>
      <c r="BC425" s="379">
        <f>VLOOKUP($B425,'1.วาง งบทดลอง 4 แถว'!$E$5036:$J$5874,6,0)</f>
        <v>7788.5</v>
      </c>
      <c r="BD425" s="380">
        <f t="shared" si="54"/>
        <v>7788.5</v>
      </c>
      <c r="BE425" s="410" t="s">
        <v>1216</v>
      </c>
      <c r="BF425" s="411" t="s">
        <v>1217</v>
      </c>
      <c r="BG425" s="412" t="s">
        <v>2015</v>
      </c>
      <c r="BH425" s="377">
        <f>VLOOKUP($B425,'1.วาง งบทดลอง 4 แถว'!$E$5875:$J$6713,3,0)</f>
        <v>0</v>
      </c>
      <c r="BI425" s="378">
        <f>VLOOKUP($B425,'1.วาง งบทดลอง 4 แถว'!$E$5875:$J$6713,4,0)</f>
        <v>0</v>
      </c>
      <c r="BJ425" s="378">
        <f>VLOOKUP($B425,'1.วาง งบทดลอง 4 แถว'!$E$5875:$J$6713,5,0)</f>
        <v>0</v>
      </c>
      <c r="BK425" s="379">
        <f>VLOOKUP($B425,'1.วาง งบทดลอง 4 แถว'!$E$5875:$J$6713,6,0)</f>
        <v>1053</v>
      </c>
      <c r="BL425" s="380">
        <f t="shared" si="55"/>
        <v>1053</v>
      </c>
      <c r="BM425" s="410" t="s">
        <v>1216</v>
      </c>
      <c r="BN425" s="411" t="s">
        <v>1217</v>
      </c>
      <c r="BO425" s="413" t="s">
        <v>2015</v>
      </c>
    </row>
    <row r="426" spans="1:67" ht="19.5" customHeight="1">
      <c r="A426" s="374">
        <v>423</v>
      </c>
      <c r="B426" s="375" t="s">
        <v>785</v>
      </c>
      <c r="C426" s="376" t="s">
        <v>2242</v>
      </c>
      <c r="D426" s="377">
        <f>VLOOKUP($B426,'1.วาง งบทดลอง 4 แถว'!$E$2:$J$840,3,0)</f>
        <v>0</v>
      </c>
      <c r="E426" s="378">
        <f>VLOOKUP($B426,'1.วาง งบทดลอง 4 แถว'!$E$2:$J$840,4,0)</f>
        <v>0</v>
      </c>
      <c r="F426" s="378">
        <f>VLOOKUP($B426,'1.วาง งบทดลอง 4 แถว'!$E$2:$J$840,5,0)</f>
        <v>0</v>
      </c>
      <c r="G426" s="379">
        <f>VLOOKUP($B426,'1.วาง งบทดลอง 4 แถว'!$E$2:$J$840,6,0)</f>
        <v>15350.5</v>
      </c>
      <c r="H426" s="380">
        <f t="shared" si="48"/>
        <v>15350.5</v>
      </c>
      <c r="I426" s="410" t="s">
        <v>1218</v>
      </c>
      <c r="J426" s="411" t="s">
        <v>1217</v>
      </c>
      <c r="K426" s="412" t="s">
        <v>2015</v>
      </c>
      <c r="L426" s="377">
        <f>VLOOKUP($B426,'1.วาง งบทดลอง 4 แถว'!$E$841:$J$1679,3,0)</f>
        <v>0</v>
      </c>
      <c r="M426" s="378">
        <f>VLOOKUP($B426,'1.วาง งบทดลอง 4 แถว'!$E$841:$J$1679,4,0)</f>
        <v>0</v>
      </c>
      <c r="N426" s="378">
        <f>VLOOKUP($B426,'1.วาง งบทดลอง 4 แถว'!$E$841:$J$1679,5,0)</f>
        <v>0</v>
      </c>
      <c r="O426" s="379">
        <f>VLOOKUP($B426,'1.วาง งบทดลอง 4 แถว'!$E$841:$J$1679,6,0)</f>
        <v>25720</v>
      </c>
      <c r="P426" s="380">
        <f t="shared" si="49"/>
        <v>25720</v>
      </c>
      <c r="Q426" s="410" t="s">
        <v>1218</v>
      </c>
      <c r="R426" s="411" t="s">
        <v>1217</v>
      </c>
      <c r="S426" s="412" t="s">
        <v>2015</v>
      </c>
      <c r="T426" s="377">
        <f>VLOOKUP($B426,'1.วาง งบทดลอง 4 แถว'!$E$1680:$J$2518,3,0)</f>
        <v>0</v>
      </c>
      <c r="U426" s="378">
        <f>VLOOKUP($B426,'1.วาง งบทดลอง 4 แถว'!$E$1680:$J$2518,4,0)</f>
        <v>0</v>
      </c>
      <c r="V426" s="378">
        <f>VLOOKUP($B426,'1.วาง งบทดลอง 4 แถว'!$E$1680:$J$2518,5,0)</f>
        <v>0</v>
      </c>
      <c r="W426" s="379">
        <f>VLOOKUP($B426,'1.วาง งบทดลอง 4 แถว'!$E$1680:$J$2518,6,0)</f>
        <v>0</v>
      </c>
      <c r="X426" s="380">
        <f t="shared" si="50"/>
        <v>0</v>
      </c>
      <c r="Y426" s="410" t="s">
        <v>1218</v>
      </c>
      <c r="Z426" s="411" t="s">
        <v>1217</v>
      </c>
      <c r="AA426" s="412" t="s">
        <v>2015</v>
      </c>
      <c r="AB426" s="377">
        <f>VLOOKUP($B426,'1.วาง งบทดลอง 4 แถว'!$E$2519:$J$3357,3,0)</f>
        <v>0</v>
      </c>
      <c r="AC426" s="378">
        <f>VLOOKUP($B426,'1.วาง งบทดลอง 4 แถว'!$E$2519:$J$3357,4,0)</f>
        <v>0</v>
      </c>
      <c r="AD426" s="378">
        <f>VLOOKUP($B426,'1.วาง งบทดลอง 4 แถว'!$E$2519:$J$3357,5,0)</f>
        <v>0</v>
      </c>
      <c r="AE426" s="379">
        <f>VLOOKUP($B426,'1.วาง งบทดลอง 4 แถว'!$E$2519:$J$3357,6,0)</f>
        <v>0</v>
      </c>
      <c r="AF426" s="380">
        <f t="shared" si="51"/>
        <v>0</v>
      </c>
      <c r="AG426" s="410" t="s">
        <v>1218</v>
      </c>
      <c r="AH426" s="411" t="s">
        <v>1217</v>
      </c>
      <c r="AI426" s="412" t="s">
        <v>2015</v>
      </c>
      <c r="AJ426" s="377">
        <f>VLOOKUP($B426,'1.วาง งบทดลอง 4 แถว'!$E$3358:$J$4196,3,0)</f>
        <v>0</v>
      </c>
      <c r="AK426" s="378">
        <f>VLOOKUP($B426,'1.วาง งบทดลอง 4 แถว'!$E$3358:$J$4196,4,0)</f>
        <v>0</v>
      </c>
      <c r="AL426" s="378">
        <f>VLOOKUP($B426,'1.วาง งบทดลอง 4 แถว'!$E$3358:$J$4196,5,0)</f>
        <v>0</v>
      </c>
      <c r="AM426" s="379">
        <f>VLOOKUP($B426,'1.วาง งบทดลอง 4 แถว'!$E$3358:$J$4196,6,0)</f>
        <v>0</v>
      </c>
      <c r="AN426" s="380">
        <f t="shared" si="52"/>
        <v>0</v>
      </c>
      <c r="AO426" s="410" t="s">
        <v>1218</v>
      </c>
      <c r="AP426" s="411" t="s">
        <v>1217</v>
      </c>
      <c r="AQ426" s="412" t="s">
        <v>2015</v>
      </c>
      <c r="AR426" s="377">
        <f>VLOOKUP($B426,'1.วาง งบทดลอง 4 แถว'!$E$4197:$J$5035,3,0)</f>
        <v>0</v>
      </c>
      <c r="AS426" s="378">
        <f>VLOOKUP($B426,'1.วาง งบทดลอง 4 แถว'!$E$4197:$J$5035,4,0)</f>
        <v>0</v>
      </c>
      <c r="AT426" s="378">
        <f>VLOOKUP($B426,'1.วาง งบทดลอง 4 แถว'!$E$4197:$J$5035,5,0)</f>
        <v>0</v>
      </c>
      <c r="AU426" s="379">
        <f>VLOOKUP($B426,'1.วาง งบทดลอง 4 แถว'!$E$4197:$J$5035,6,0)</f>
        <v>4551</v>
      </c>
      <c r="AV426" s="380">
        <f t="shared" si="53"/>
        <v>4551</v>
      </c>
      <c r="AW426" s="410" t="s">
        <v>1218</v>
      </c>
      <c r="AX426" s="411" t="s">
        <v>1217</v>
      </c>
      <c r="AY426" s="412" t="s">
        <v>2015</v>
      </c>
      <c r="AZ426" s="377">
        <f>VLOOKUP($B426,'1.วาง งบทดลอง 4 แถว'!$E$5036:$J$5874,3,0)</f>
        <v>0</v>
      </c>
      <c r="BA426" s="378">
        <f>VLOOKUP($B426,'1.วาง งบทดลอง 4 แถว'!$E$5036:$J$5874,4,0)</f>
        <v>0</v>
      </c>
      <c r="BB426" s="378">
        <f>VLOOKUP($B426,'1.วาง งบทดลอง 4 แถว'!$E$5036:$J$5874,5,0)</f>
        <v>0</v>
      </c>
      <c r="BC426" s="379">
        <f>VLOOKUP($B426,'1.วาง งบทดลอง 4 แถว'!$E$5036:$J$5874,6,0)</f>
        <v>0</v>
      </c>
      <c r="BD426" s="380">
        <f t="shared" si="54"/>
        <v>0</v>
      </c>
      <c r="BE426" s="410" t="s">
        <v>1218</v>
      </c>
      <c r="BF426" s="411" t="s">
        <v>1217</v>
      </c>
      <c r="BG426" s="412" t="s">
        <v>2015</v>
      </c>
      <c r="BH426" s="377">
        <f>VLOOKUP($B426,'1.วาง งบทดลอง 4 แถว'!$E$5875:$J$6713,3,0)</f>
        <v>0</v>
      </c>
      <c r="BI426" s="378">
        <f>VLOOKUP($B426,'1.วาง งบทดลอง 4 แถว'!$E$5875:$J$6713,4,0)</f>
        <v>0</v>
      </c>
      <c r="BJ426" s="378">
        <f>VLOOKUP($B426,'1.วาง งบทดลอง 4 แถว'!$E$5875:$J$6713,5,0)</f>
        <v>0</v>
      </c>
      <c r="BK426" s="379">
        <f>VLOOKUP($B426,'1.วาง งบทดลอง 4 แถว'!$E$5875:$J$6713,6,0)</f>
        <v>0</v>
      </c>
      <c r="BL426" s="380">
        <f t="shared" si="55"/>
        <v>0</v>
      </c>
      <c r="BM426" s="410" t="s">
        <v>1218</v>
      </c>
      <c r="BN426" s="411" t="s">
        <v>1217</v>
      </c>
      <c r="BO426" s="413" t="s">
        <v>2015</v>
      </c>
    </row>
    <row r="427" spans="1:67" ht="19.5" customHeight="1">
      <c r="A427" s="374">
        <v>424</v>
      </c>
      <c r="B427" s="375" t="s">
        <v>786</v>
      </c>
      <c r="C427" s="376" t="s">
        <v>2243</v>
      </c>
      <c r="D427" s="377">
        <f>VLOOKUP($B427,'1.วาง งบทดลอง 4 แถว'!$E$2:$J$840,3,0)</f>
        <v>0</v>
      </c>
      <c r="E427" s="378">
        <f>VLOOKUP($B427,'1.วาง งบทดลอง 4 แถว'!$E$2:$J$840,4,0)</f>
        <v>0</v>
      </c>
      <c r="F427" s="378">
        <f>VLOOKUP($B427,'1.วาง งบทดลอง 4 แถว'!$E$2:$J$840,5,0)</f>
        <v>0</v>
      </c>
      <c r="G427" s="379">
        <f>VLOOKUP($B427,'1.วาง งบทดลอง 4 แถว'!$E$2:$J$840,6,0)</f>
        <v>0</v>
      </c>
      <c r="H427" s="380">
        <f t="shared" si="48"/>
        <v>0</v>
      </c>
      <c r="I427" s="410" t="s">
        <v>2101</v>
      </c>
      <c r="J427" s="411" t="s">
        <v>1217</v>
      </c>
      <c r="K427" s="412" t="s">
        <v>2015</v>
      </c>
      <c r="L427" s="377">
        <f>VLOOKUP($B427,'1.วาง งบทดลอง 4 แถว'!$E$841:$J$1679,3,0)</f>
        <v>10154.93</v>
      </c>
      <c r="M427" s="378">
        <f>VLOOKUP($B427,'1.วาง งบทดลอง 4 แถว'!$E$841:$J$1679,4,0)</f>
        <v>0</v>
      </c>
      <c r="N427" s="378">
        <f>VLOOKUP($B427,'1.วาง งบทดลอง 4 แถว'!$E$841:$J$1679,5,0)</f>
        <v>10154.93</v>
      </c>
      <c r="O427" s="379">
        <f>VLOOKUP($B427,'1.วาง งบทดลอง 4 แถว'!$E$841:$J$1679,6,0)</f>
        <v>0</v>
      </c>
      <c r="P427" s="380">
        <f t="shared" si="49"/>
        <v>-10154.93</v>
      </c>
      <c r="Q427" s="410" t="s">
        <v>2101</v>
      </c>
      <c r="R427" s="411" t="s">
        <v>1217</v>
      </c>
      <c r="S427" s="412" t="s">
        <v>2015</v>
      </c>
      <c r="T427" s="377">
        <f>VLOOKUP($B427,'1.วาง งบทดลอง 4 แถว'!$E$1680:$J$2518,3,0)</f>
        <v>0</v>
      </c>
      <c r="U427" s="378">
        <f>VLOOKUP($B427,'1.วาง งบทดลอง 4 แถว'!$E$1680:$J$2518,4,0)</f>
        <v>0</v>
      </c>
      <c r="V427" s="378">
        <f>VLOOKUP($B427,'1.วาง งบทดลอง 4 แถว'!$E$1680:$J$2518,5,0)</f>
        <v>0</v>
      </c>
      <c r="W427" s="379">
        <f>VLOOKUP($B427,'1.วาง งบทดลอง 4 แถว'!$E$1680:$J$2518,6,0)</f>
        <v>0</v>
      </c>
      <c r="X427" s="380">
        <f t="shared" si="50"/>
        <v>0</v>
      </c>
      <c r="Y427" s="410" t="s">
        <v>2101</v>
      </c>
      <c r="Z427" s="411" t="s">
        <v>1217</v>
      </c>
      <c r="AA427" s="412" t="s">
        <v>2015</v>
      </c>
      <c r="AB427" s="377">
        <f>VLOOKUP($B427,'1.วาง งบทดลอง 4 แถว'!$E$2519:$J$3357,3,0)</f>
        <v>0</v>
      </c>
      <c r="AC427" s="378">
        <f>VLOOKUP($B427,'1.วาง งบทดลอง 4 แถว'!$E$2519:$J$3357,4,0)</f>
        <v>0</v>
      </c>
      <c r="AD427" s="378">
        <f>VLOOKUP($B427,'1.วาง งบทดลอง 4 แถว'!$E$2519:$J$3357,5,0)</f>
        <v>0</v>
      </c>
      <c r="AE427" s="379">
        <f>VLOOKUP($B427,'1.วาง งบทดลอง 4 แถว'!$E$2519:$J$3357,6,0)</f>
        <v>0</v>
      </c>
      <c r="AF427" s="380">
        <f t="shared" si="51"/>
        <v>0</v>
      </c>
      <c r="AG427" s="410" t="s">
        <v>2101</v>
      </c>
      <c r="AH427" s="411" t="s">
        <v>1217</v>
      </c>
      <c r="AI427" s="412" t="s">
        <v>2015</v>
      </c>
      <c r="AJ427" s="377">
        <f>VLOOKUP($B427,'1.วาง งบทดลอง 4 แถว'!$E$3358:$J$4196,3,0)</f>
        <v>9216.2000000000007</v>
      </c>
      <c r="AK427" s="378">
        <f>VLOOKUP($B427,'1.วาง งบทดลอง 4 แถว'!$E$3358:$J$4196,4,0)</f>
        <v>0</v>
      </c>
      <c r="AL427" s="378">
        <f>VLOOKUP($B427,'1.วาง งบทดลอง 4 แถว'!$E$3358:$J$4196,5,0)</f>
        <v>9216.2000000000007</v>
      </c>
      <c r="AM427" s="379">
        <f>VLOOKUP($B427,'1.วาง งบทดลอง 4 แถว'!$E$3358:$J$4196,6,0)</f>
        <v>0</v>
      </c>
      <c r="AN427" s="380">
        <f t="shared" si="52"/>
        <v>-9216.2000000000007</v>
      </c>
      <c r="AO427" s="410" t="s">
        <v>2101</v>
      </c>
      <c r="AP427" s="411" t="s">
        <v>1217</v>
      </c>
      <c r="AQ427" s="412" t="s">
        <v>2015</v>
      </c>
      <c r="AR427" s="377">
        <f>VLOOKUP($B427,'1.วาง งบทดลอง 4 แถว'!$E$4197:$J$5035,3,0)</f>
        <v>0</v>
      </c>
      <c r="AS427" s="378">
        <f>VLOOKUP($B427,'1.วาง งบทดลอง 4 แถว'!$E$4197:$J$5035,4,0)</f>
        <v>0</v>
      </c>
      <c r="AT427" s="378">
        <f>VLOOKUP($B427,'1.วาง งบทดลอง 4 แถว'!$E$4197:$J$5035,5,0)</f>
        <v>470.93</v>
      </c>
      <c r="AU427" s="379">
        <f>VLOOKUP($B427,'1.วาง งบทดลอง 4 แถว'!$E$4197:$J$5035,6,0)</f>
        <v>0</v>
      </c>
      <c r="AV427" s="380">
        <f t="shared" si="53"/>
        <v>-470.93</v>
      </c>
      <c r="AW427" s="410" t="s">
        <v>2101</v>
      </c>
      <c r="AX427" s="411" t="s">
        <v>1217</v>
      </c>
      <c r="AY427" s="412" t="s">
        <v>2015</v>
      </c>
      <c r="AZ427" s="377">
        <f>VLOOKUP($B427,'1.วาง งบทดลอง 4 แถว'!$E$5036:$J$5874,3,0)</f>
        <v>0</v>
      </c>
      <c r="BA427" s="378">
        <f>VLOOKUP($B427,'1.วาง งบทดลอง 4 แถว'!$E$5036:$J$5874,4,0)</f>
        <v>0</v>
      </c>
      <c r="BB427" s="378">
        <f>VLOOKUP($B427,'1.วาง งบทดลอง 4 แถว'!$E$5036:$J$5874,5,0)</f>
        <v>0</v>
      </c>
      <c r="BC427" s="379">
        <f>VLOOKUP($B427,'1.วาง งบทดลอง 4 แถว'!$E$5036:$J$5874,6,0)</f>
        <v>0</v>
      </c>
      <c r="BD427" s="380">
        <f t="shared" si="54"/>
        <v>0</v>
      </c>
      <c r="BE427" s="410" t="s">
        <v>2101</v>
      </c>
      <c r="BF427" s="411" t="s">
        <v>1217</v>
      </c>
      <c r="BG427" s="412" t="s">
        <v>2015</v>
      </c>
      <c r="BH427" s="377">
        <f>VLOOKUP($B427,'1.วาง งบทดลอง 4 แถว'!$E$5875:$J$6713,3,0)</f>
        <v>0</v>
      </c>
      <c r="BI427" s="378">
        <f>VLOOKUP($B427,'1.วาง งบทดลอง 4 แถว'!$E$5875:$J$6713,4,0)</f>
        <v>0</v>
      </c>
      <c r="BJ427" s="378">
        <f>VLOOKUP($B427,'1.วาง งบทดลอง 4 แถว'!$E$5875:$J$6713,5,0)</f>
        <v>0</v>
      </c>
      <c r="BK427" s="379">
        <f>VLOOKUP($B427,'1.วาง งบทดลอง 4 แถว'!$E$5875:$J$6713,6,0)</f>
        <v>0</v>
      </c>
      <c r="BL427" s="380">
        <f t="shared" si="55"/>
        <v>0</v>
      </c>
      <c r="BM427" s="410" t="s">
        <v>2101</v>
      </c>
      <c r="BN427" s="411" t="s">
        <v>1217</v>
      </c>
      <c r="BO427" s="413" t="s">
        <v>2015</v>
      </c>
    </row>
    <row r="428" spans="1:67" ht="19.5" customHeight="1">
      <c r="A428" s="374">
        <v>425</v>
      </c>
      <c r="B428" s="375" t="s">
        <v>787</v>
      </c>
      <c r="C428" s="376" t="s">
        <v>2244</v>
      </c>
      <c r="D428" s="377">
        <f>VLOOKUP($B428,'1.วาง งบทดลอง 4 แถว'!$E$2:$J$840,3,0)</f>
        <v>0</v>
      </c>
      <c r="E428" s="378">
        <f>VLOOKUP($B428,'1.วาง งบทดลอง 4 แถว'!$E$2:$J$840,4,0)</f>
        <v>0</v>
      </c>
      <c r="F428" s="378">
        <f>VLOOKUP($B428,'1.วาง งบทดลอง 4 แถว'!$E$2:$J$840,5,0)</f>
        <v>0</v>
      </c>
      <c r="G428" s="379">
        <f>VLOOKUP($B428,'1.วาง งบทดลอง 4 แถว'!$E$2:$J$840,6,0)</f>
        <v>0</v>
      </c>
      <c r="H428" s="380">
        <f t="shared" si="48"/>
        <v>0</v>
      </c>
      <c r="I428" s="410" t="s">
        <v>2101</v>
      </c>
      <c r="J428" s="411" t="s">
        <v>1217</v>
      </c>
      <c r="K428" s="412" t="s">
        <v>2015</v>
      </c>
      <c r="L428" s="377">
        <f>VLOOKUP($B428,'1.วาง งบทดลอง 4 แถว'!$E$841:$J$1679,3,0)</f>
        <v>0</v>
      </c>
      <c r="M428" s="378">
        <f>VLOOKUP($B428,'1.วาง งบทดลอง 4 แถว'!$E$841:$J$1679,4,0)</f>
        <v>0</v>
      </c>
      <c r="N428" s="378">
        <f>VLOOKUP($B428,'1.วาง งบทดลอง 4 แถว'!$E$841:$J$1679,5,0)</f>
        <v>0</v>
      </c>
      <c r="O428" s="379">
        <f>VLOOKUP($B428,'1.วาง งบทดลอง 4 แถว'!$E$841:$J$1679,6,0)</f>
        <v>0</v>
      </c>
      <c r="P428" s="380">
        <f t="shared" si="49"/>
        <v>0</v>
      </c>
      <c r="Q428" s="410" t="s">
        <v>2101</v>
      </c>
      <c r="R428" s="411" t="s">
        <v>1217</v>
      </c>
      <c r="S428" s="412" t="s">
        <v>2015</v>
      </c>
      <c r="T428" s="377">
        <f>VLOOKUP($B428,'1.วาง งบทดลอง 4 แถว'!$E$1680:$J$2518,3,0)</f>
        <v>0</v>
      </c>
      <c r="U428" s="378">
        <f>VLOOKUP($B428,'1.วาง งบทดลอง 4 แถว'!$E$1680:$J$2518,4,0)</f>
        <v>0</v>
      </c>
      <c r="V428" s="378">
        <f>VLOOKUP($B428,'1.วาง งบทดลอง 4 แถว'!$E$1680:$J$2518,5,0)</f>
        <v>0</v>
      </c>
      <c r="W428" s="379">
        <f>VLOOKUP($B428,'1.วาง งบทดลอง 4 แถว'!$E$1680:$J$2518,6,0)</f>
        <v>0</v>
      </c>
      <c r="X428" s="380">
        <f t="shared" si="50"/>
        <v>0</v>
      </c>
      <c r="Y428" s="410" t="s">
        <v>2101</v>
      </c>
      <c r="Z428" s="411" t="s">
        <v>1217</v>
      </c>
      <c r="AA428" s="412" t="s">
        <v>2015</v>
      </c>
      <c r="AB428" s="377">
        <f>VLOOKUP($B428,'1.วาง งบทดลอง 4 แถว'!$E$2519:$J$3357,3,0)</f>
        <v>0</v>
      </c>
      <c r="AC428" s="378">
        <f>VLOOKUP($B428,'1.วาง งบทดลอง 4 แถว'!$E$2519:$J$3357,4,0)</f>
        <v>0</v>
      </c>
      <c r="AD428" s="378">
        <f>VLOOKUP($B428,'1.วาง งบทดลอง 4 แถว'!$E$2519:$J$3357,5,0)</f>
        <v>0</v>
      </c>
      <c r="AE428" s="379">
        <f>VLOOKUP($B428,'1.วาง งบทดลอง 4 แถว'!$E$2519:$J$3357,6,0)</f>
        <v>0</v>
      </c>
      <c r="AF428" s="380">
        <f t="shared" si="51"/>
        <v>0</v>
      </c>
      <c r="AG428" s="410" t="s">
        <v>2101</v>
      </c>
      <c r="AH428" s="411" t="s">
        <v>1217</v>
      </c>
      <c r="AI428" s="412" t="s">
        <v>2015</v>
      </c>
      <c r="AJ428" s="377">
        <f>VLOOKUP($B428,'1.วาง งบทดลอง 4 แถว'!$E$3358:$J$4196,3,0)</f>
        <v>0</v>
      </c>
      <c r="AK428" s="378">
        <f>VLOOKUP($B428,'1.วาง งบทดลอง 4 แถว'!$E$3358:$J$4196,4,0)</f>
        <v>0</v>
      </c>
      <c r="AL428" s="378">
        <f>VLOOKUP($B428,'1.วาง งบทดลอง 4 แถว'!$E$3358:$J$4196,5,0)</f>
        <v>0</v>
      </c>
      <c r="AM428" s="379">
        <f>VLOOKUP($B428,'1.วาง งบทดลอง 4 แถว'!$E$3358:$J$4196,6,0)</f>
        <v>0</v>
      </c>
      <c r="AN428" s="380">
        <f t="shared" si="52"/>
        <v>0</v>
      </c>
      <c r="AO428" s="410" t="s">
        <v>2101</v>
      </c>
      <c r="AP428" s="411" t="s">
        <v>1217</v>
      </c>
      <c r="AQ428" s="412" t="s">
        <v>2015</v>
      </c>
      <c r="AR428" s="377">
        <f>VLOOKUP($B428,'1.วาง งบทดลอง 4 แถว'!$E$4197:$J$5035,3,0)</f>
        <v>0</v>
      </c>
      <c r="AS428" s="378">
        <f>VLOOKUP($B428,'1.วาง งบทดลอง 4 แถว'!$E$4197:$J$5035,4,0)</f>
        <v>0</v>
      </c>
      <c r="AT428" s="378">
        <f>VLOOKUP($B428,'1.วาง งบทดลอง 4 แถว'!$E$4197:$J$5035,5,0)</f>
        <v>0</v>
      </c>
      <c r="AU428" s="379">
        <f>VLOOKUP($B428,'1.วาง งบทดลอง 4 แถว'!$E$4197:$J$5035,6,0)</f>
        <v>0</v>
      </c>
      <c r="AV428" s="380">
        <f t="shared" si="53"/>
        <v>0</v>
      </c>
      <c r="AW428" s="410" t="s">
        <v>2101</v>
      </c>
      <c r="AX428" s="411" t="s">
        <v>1217</v>
      </c>
      <c r="AY428" s="412" t="s">
        <v>2015</v>
      </c>
      <c r="AZ428" s="377">
        <f>VLOOKUP($B428,'1.วาง งบทดลอง 4 แถว'!$E$5036:$J$5874,3,0)</f>
        <v>0</v>
      </c>
      <c r="BA428" s="378">
        <f>VLOOKUP($B428,'1.วาง งบทดลอง 4 แถว'!$E$5036:$J$5874,4,0)</f>
        <v>0</v>
      </c>
      <c r="BB428" s="378">
        <f>VLOOKUP($B428,'1.วาง งบทดลอง 4 แถว'!$E$5036:$J$5874,5,0)</f>
        <v>0</v>
      </c>
      <c r="BC428" s="379">
        <f>VLOOKUP($B428,'1.วาง งบทดลอง 4 แถว'!$E$5036:$J$5874,6,0)</f>
        <v>0</v>
      </c>
      <c r="BD428" s="380">
        <f t="shared" si="54"/>
        <v>0</v>
      </c>
      <c r="BE428" s="410" t="s">
        <v>2101</v>
      </c>
      <c r="BF428" s="411" t="s">
        <v>1217</v>
      </c>
      <c r="BG428" s="412" t="s">
        <v>2015</v>
      </c>
      <c r="BH428" s="377">
        <f>VLOOKUP($B428,'1.วาง งบทดลอง 4 แถว'!$E$5875:$J$6713,3,0)</f>
        <v>0</v>
      </c>
      <c r="BI428" s="378">
        <f>VLOOKUP($B428,'1.วาง งบทดลอง 4 แถว'!$E$5875:$J$6713,4,0)</f>
        <v>0</v>
      </c>
      <c r="BJ428" s="378">
        <f>VLOOKUP($B428,'1.วาง งบทดลอง 4 แถว'!$E$5875:$J$6713,5,0)</f>
        <v>0</v>
      </c>
      <c r="BK428" s="379">
        <f>VLOOKUP($B428,'1.วาง งบทดลอง 4 แถว'!$E$5875:$J$6713,6,0)</f>
        <v>0</v>
      </c>
      <c r="BL428" s="380">
        <f t="shared" si="55"/>
        <v>0</v>
      </c>
      <c r="BM428" s="410" t="s">
        <v>2101</v>
      </c>
      <c r="BN428" s="411" t="s">
        <v>1217</v>
      </c>
      <c r="BO428" s="413" t="s">
        <v>2015</v>
      </c>
    </row>
    <row r="429" spans="1:67" ht="19.5" customHeight="1">
      <c r="A429" s="374">
        <v>426</v>
      </c>
      <c r="B429" s="375" t="s">
        <v>788</v>
      </c>
      <c r="C429" s="376" t="s">
        <v>194</v>
      </c>
      <c r="D429" s="377">
        <f>VLOOKUP($B429,'1.วาง งบทดลอง 4 แถว'!$E$2:$J$840,3,0)</f>
        <v>68308</v>
      </c>
      <c r="E429" s="378">
        <f>VLOOKUP($B429,'1.วาง งบทดลอง 4 แถว'!$E$2:$J$840,4,0)</f>
        <v>4543833.5</v>
      </c>
      <c r="F429" s="378">
        <f>VLOOKUP($B429,'1.วาง งบทดลอง 4 แถว'!$E$2:$J$840,5,0)</f>
        <v>0</v>
      </c>
      <c r="G429" s="379">
        <f>VLOOKUP($B429,'1.วาง งบทดลอง 4 แถว'!$E$2:$J$840,6,0)</f>
        <v>46557189.5</v>
      </c>
      <c r="H429" s="380">
        <f t="shared" si="48"/>
        <v>46557189.5</v>
      </c>
      <c r="I429" s="410" t="s">
        <v>1221</v>
      </c>
      <c r="J429" s="411" t="s">
        <v>1213</v>
      </c>
      <c r="K429" s="412" t="s">
        <v>2013</v>
      </c>
      <c r="L429" s="377">
        <f>VLOOKUP($B429,'1.วาง งบทดลอง 4 แถว'!$E$841:$J$1679,3,0)</f>
        <v>14214.4</v>
      </c>
      <c r="M429" s="378">
        <f>VLOOKUP($B429,'1.วาง งบทดลอง 4 แถว'!$E$841:$J$1679,4,0)</f>
        <v>980204.7</v>
      </c>
      <c r="N429" s="378">
        <f>VLOOKUP($B429,'1.วาง งบทดลอง 4 แถว'!$E$841:$J$1679,5,0)</f>
        <v>0</v>
      </c>
      <c r="O429" s="379">
        <f>VLOOKUP($B429,'1.วาง งบทดลอง 4 แถว'!$E$841:$J$1679,6,0)</f>
        <v>7627849.3300000001</v>
      </c>
      <c r="P429" s="380">
        <f t="shared" si="49"/>
        <v>7627849.3300000001</v>
      </c>
      <c r="Q429" s="410" t="s">
        <v>1221</v>
      </c>
      <c r="R429" s="411" t="s">
        <v>1213</v>
      </c>
      <c r="S429" s="412" t="s">
        <v>2013</v>
      </c>
      <c r="T429" s="377">
        <f>VLOOKUP($B429,'1.วาง งบทดลอง 4 แถว'!$E$1680:$J$2518,3,0)</f>
        <v>31434.99</v>
      </c>
      <c r="U429" s="378">
        <f>VLOOKUP($B429,'1.วาง งบทดลอง 4 แถว'!$E$1680:$J$2518,4,0)</f>
        <v>869148.86</v>
      </c>
      <c r="V429" s="378">
        <f>VLOOKUP($B429,'1.วาง งบทดลอง 4 แถว'!$E$1680:$J$2518,5,0)</f>
        <v>0</v>
      </c>
      <c r="W429" s="379">
        <f>VLOOKUP($B429,'1.วาง งบทดลอง 4 แถว'!$E$1680:$J$2518,6,0)</f>
        <v>10772016.220000001</v>
      </c>
      <c r="X429" s="380">
        <f t="shared" si="50"/>
        <v>10772016.220000001</v>
      </c>
      <c r="Y429" s="410" t="s">
        <v>1221</v>
      </c>
      <c r="Z429" s="411" t="s">
        <v>1213</v>
      </c>
      <c r="AA429" s="412" t="s">
        <v>2013</v>
      </c>
      <c r="AB429" s="377">
        <f>VLOOKUP($B429,'1.วาง งบทดลอง 4 แถว'!$E$2519:$J$3357,3,0)</f>
        <v>0</v>
      </c>
      <c r="AC429" s="378">
        <f>VLOOKUP($B429,'1.วาง งบทดลอง 4 แถว'!$E$2519:$J$3357,4,0)</f>
        <v>1749236.5</v>
      </c>
      <c r="AD429" s="378">
        <f>VLOOKUP($B429,'1.วาง งบทดลอง 4 แถว'!$E$2519:$J$3357,5,0)</f>
        <v>0</v>
      </c>
      <c r="AE429" s="379">
        <f>VLOOKUP($B429,'1.วาง งบทดลอง 4 แถว'!$E$2519:$J$3357,6,0)</f>
        <v>19561487.25</v>
      </c>
      <c r="AF429" s="380">
        <f t="shared" si="51"/>
        <v>19561487.25</v>
      </c>
      <c r="AG429" s="410" t="s">
        <v>1221</v>
      </c>
      <c r="AH429" s="411" t="s">
        <v>1213</v>
      </c>
      <c r="AI429" s="412" t="s">
        <v>2013</v>
      </c>
      <c r="AJ429" s="377">
        <f>VLOOKUP($B429,'1.วาง งบทดลอง 4 แถว'!$E$3358:$J$4196,3,0)</f>
        <v>6867.75</v>
      </c>
      <c r="AK429" s="378">
        <f>VLOOKUP($B429,'1.วาง งบทดลอง 4 แถว'!$E$3358:$J$4196,4,0)</f>
        <v>1351904</v>
      </c>
      <c r="AL429" s="378">
        <f>VLOOKUP($B429,'1.วาง งบทดลอง 4 แถว'!$E$3358:$J$4196,5,0)</f>
        <v>0</v>
      </c>
      <c r="AM429" s="379">
        <f>VLOOKUP($B429,'1.วาง งบทดลอง 4 แถว'!$E$3358:$J$4196,6,0)</f>
        <v>7696662.6200000001</v>
      </c>
      <c r="AN429" s="380">
        <f t="shared" si="52"/>
        <v>7696662.6200000001</v>
      </c>
      <c r="AO429" s="410" t="s">
        <v>1221</v>
      </c>
      <c r="AP429" s="411" t="s">
        <v>1213</v>
      </c>
      <c r="AQ429" s="412" t="s">
        <v>2013</v>
      </c>
      <c r="AR429" s="377">
        <f>VLOOKUP($B429,'1.วาง งบทดลอง 4 แถว'!$E$4197:$J$5035,3,0)</f>
        <v>5467.5</v>
      </c>
      <c r="AS429" s="378">
        <f>VLOOKUP($B429,'1.วาง งบทดลอง 4 แถว'!$E$4197:$J$5035,4,0)</f>
        <v>567264.42000000004</v>
      </c>
      <c r="AT429" s="378">
        <f>VLOOKUP($B429,'1.วาง งบทดลอง 4 แถว'!$E$4197:$J$5035,5,0)</f>
        <v>0</v>
      </c>
      <c r="AU429" s="379">
        <f>VLOOKUP($B429,'1.วาง งบทดลอง 4 แถว'!$E$4197:$J$5035,6,0)</f>
        <v>9818767.0199999996</v>
      </c>
      <c r="AV429" s="380">
        <f t="shared" si="53"/>
        <v>9818767.0199999996</v>
      </c>
      <c r="AW429" s="410" t="s">
        <v>1221</v>
      </c>
      <c r="AX429" s="411" t="s">
        <v>1213</v>
      </c>
      <c r="AY429" s="412" t="s">
        <v>2013</v>
      </c>
      <c r="AZ429" s="377">
        <f>VLOOKUP($B429,'1.วาง งบทดลอง 4 แถว'!$E$5036:$J$5874,3,0)</f>
        <v>29821.16</v>
      </c>
      <c r="BA429" s="378">
        <f>VLOOKUP($B429,'1.วาง งบทดลอง 4 แถว'!$E$5036:$J$5874,4,0)</f>
        <v>734532.5</v>
      </c>
      <c r="BB429" s="378">
        <f>VLOOKUP($B429,'1.วาง งบทดลอง 4 แถว'!$E$5036:$J$5874,5,0)</f>
        <v>0</v>
      </c>
      <c r="BC429" s="379">
        <f>VLOOKUP($B429,'1.วาง งบทดลอง 4 แถว'!$E$5036:$J$5874,6,0)</f>
        <v>5584138.6200000001</v>
      </c>
      <c r="BD429" s="380">
        <f t="shared" si="54"/>
        <v>5584138.6200000001</v>
      </c>
      <c r="BE429" s="410" t="s">
        <v>1221</v>
      </c>
      <c r="BF429" s="411" t="s">
        <v>1213</v>
      </c>
      <c r="BG429" s="412" t="s">
        <v>2013</v>
      </c>
      <c r="BH429" s="377">
        <f>VLOOKUP($B429,'1.วาง งบทดลอง 4 แถว'!$E$5875:$J$6713,3,0)</f>
        <v>8115</v>
      </c>
      <c r="BI429" s="378">
        <f>VLOOKUP($B429,'1.วาง งบทดลอง 4 แถว'!$E$5875:$J$6713,4,0)</f>
        <v>297594</v>
      </c>
      <c r="BJ429" s="378">
        <f>VLOOKUP($B429,'1.วาง งบทดลอง 4 แถว'!$E$5875:$J$6713,5,0)</f>
        <v>0</v>
      </c>
      <c r="BK429" s="379">
        <f>VLOOKUP($B429,'1.วาง งบทดลอง 4 แถว'!$E$5875:$J$6713,6,0)</f>
        <v>3636372</v>
      </c>
      <c r="BL429" s="380">
        <f t="shared" si="55"/>
        <v>3636372</v>
      </c>
      <c r="BM429" s="410" t="s">
        <v>1221</v>
      </c>
      <c r="BN429" s="411" t="s">
        <v>1213</v>
      </c>
      <c r="BO429" s="413" t="s">
        <v>2013</v>
      </c>
    </row>
    <row r="430" spans="1:67" ht="19.5" customHeight="1">
      <c r="A430" s="374">
        <v>427</v>
      </c>
      <c r="B430" s="375" t="s">
        <v>789</v>
      </c>
      <c r="C430" s="376" t="s">
        <v>195</v>
      </c>
      <c r="D430" s="377">
        <f>VLOOKUP($B430,'1.วาง งบทดลอง 4 แถว'!$E$2:$J$840,3,0)</f>
        <v>17656</v>
      </c>
      <c r="E430" s="378">
        <f>VLOOKUP($B430,'1.วาง งบทดลอง 4 แถว'!$E$2:$J$840,4,0)</f>
        <v>2643172.75</v>
      </c>
      <c r="F430" s="378">
        <f>VLOOKUP($B430,'1.วาง งบทดลอง 4 แถว'!$E$2:$J$840,5,0)</f>
        <v>0</v>
      </c>
      <c r="G430" s="379">
        <f>VLOOKUP($B430,'1.วาง งบทดลอง 4 แถว'!$E$2:$J$840,6,0)</f>
        <v>29158319.109999999</v>
      </c>
      <c r="H430" s="380">
        <f t="shared" si="48"/>
        <v>29158319.109999999</v>
      </c>
      <c r="I430" s="410" t="s">
        <v>1222</v>
      </c>
      <c r="J430" s="411" t="s">
        <v>1213</v>
      </c>
      <c r="K430" s="412" t="s">
        <v>2013</v>
      </c>
      <c r="L430" s="377">
        <f>VLOOKUP($B430,'1.วาง งบทดลอง 4 แถว'!$E$841:$J$1679,3,0)</f>
        <v>0</v>
      </c>
      <c r="M430" s="378">
        <f>VLOOKUP($B430,'1.วาง งบทดลอง 4 แถว'!$E$841:$J$1679,4,0)</f>
        <v>171265.45</v>
      </c>
      <c r="N430" s="378">
        <f>VLOOKUP($B430,'1.วาง งบทดลอง 4 แถว'!$E$841:$J$1679,5,0)</f>
        <v>0</v>
      </c>
      <c r="O430" s="379">
        <f>VLOOKUP($B430,'1.วาง งบทดลอง 4 แถว'!$E$841:$J$1679,6,0)</f>
        <v>1344164.86</v>
      </c>
      <c r="P430" s="380">
        <f t="shared" si="49"/>
        <v>1344164.86</v>
      </c>
      <c r="Q430" s="410" t="s">
        <v>1222</v>
      </c>
      <c r="R430" s="411" t="s">
        <v>1213</v>
      </c>
      <c r="S430" s="412" t="s">
        <v>2013</v>
      </c>
      <c r="T430" s="377">
        <f>VLOOKUP($B430,'1.วาง งบทดลอง 4 แถว'!$E$1680:$J$2518,3,0)</f>
        <v>0</v>
      </c>
      <c r="U430" s="378">
        <f>VLOOKUP($B430,'1.วาง งบทดลอง 4 แถว'!$E$1680:$J$2518,4,0)</f>
        <v>354481.6</v>
      </c>
      <c r="V430" s="378">
        <f>VLOOKUP($B430,'1.วาง งบทดลอง 4 แถว'!$E$1680:$J$2518,5,0)</f>
        <v>0</v>
      </c>
      <c r="W430" s="379">
        <f>VLOOKUP($B430,'1.วาง งบทดลอง 4 แถว'!$E$1680:$J$2518,6,0)</f>
        <v>3737866.35</v>
      </c>
      <c r="X430" s="380">
        <f t="shared" si="50"/>
        <v>3737866.35</v>
      </c>
      <c r="Y430" s="410" t="s">
        <v>1222</v>
      </c>
      <c r="Z430" s="411" t="s">
        <v>1213</v>
      </c>
      <c r="AA430" s="412" t="s">
        <v>2013</v>
      </c>
      <c r="AB430" s="377">
        <f>VLOOKUP($B430,'1.วาง งบทดลอง 4 แถว'!$E$2519:$J$3357,3,0)</f>
        <v>5284</v>
      </c>
      <c r="AC430" s="378">
        <f>VLOOKUP($B430,'1.วาง งบทดลอง 4 แถว'!$E$2519:$J$3357,4,0)</f>
        <v>1053490</v>
      </c>
      <c r="AD430" s="378">
        <f>VLOOKUP($B430,'1.วาง งบทดลอง 4 แถว'!$E$2519:$J$3357,5,0)</f>
        <v>0</v>
      </c>
      <c r="AE430" s="379">
        <f>VLOOKUP($B430,'1.วาง งบทดลอง 4 แถว'!$E$2519:$J$3357,6,0)</f>
        <v>9922832.7699999996</v>
      </c>
      <c r="AF430" s="380">
        <f t="shared" si="51"/>
        <v>9922832.7699999996</v>
      </c>
      <c r="AG430" s="410" t="s">
        <v>1222</v>
      </c>
      <c r="AH430" s="411" t="s">
        <v>1213</v>
      </c>
      <c r="AI430" s="412" t="s">
        <v>2013</v>
      </c>
      <c r="AJ430" s="377">
        <f>VLOOKUP($B430,'1.วาง งบทดลอง 4 แถว'!$E$3358:$J$4196,3,0)</f>
        <v>5964</v>
      </c>
      <c r="AK430" s="378">
        <f>VLOOKUP($B430,'1.วาง งบทดลอง 4 แถว'!$E$3358:$J$4196,4,0)</f>
        <v>172527.75</v>
      </c>
      <c r="AL430" s="378">
        <f>VLOOKUP($B430,'1.วาง งบทดลอง 4 แถว'!$E$3358:$J$4196,5,0)</f>
        <v>0</v>
      </c>
      <c r="AM430" s="379">
        <f>VLOOKUP($B430,'1.วาง งบทดลอง 4 แถว'!$E$3358:$J$4196,6,0)</f>
        <v>925572.87</v>
      </c>
      <c r="AN430" s="380">
        <f t="shared" si="52"/>
        <v>925572.87</v>
      </c>
      <c r="AO430" s="410" t="s">
        <v>1222</v>
      </c>
      <c r="AP430" s="411" t="s">
        <v>1213</v>
      </c>
      <c r="AQ430" s="412" t="s">
        <v>2013</v>
      </c>
      <c r="AR430" s="377">
        <f>VLOOKUP($B430,'1.วาง งบทดลอง 4 แถว'!$E$4197:$J$5035,3,0)</f>
        <v>7</v>
      </c>
      <c r="AS430" s="378">
        <f>VLOOKUP($B430,'1.วาง งบทดลอง 4 แถว'!$E$4197:$J$5035,4,0)</f>
        <v>140705</v>
      </c>
      <c r="AT430" s="378">
        <f>VLOOKUP($B430,'1.วาง งบทดลอง 4 แถว'!$E$4197:$J$5035,5,0)</f>
        <v>0</v>
      </c>
      <c r="AU430" s="379">
        <f>VLOOKUP($B430,'1.วาง งบทดลอง 4 แถว'!$E$4197:$J$5035,6,0)</f>
        <v>2084430.31</v>
      </c>
      <c r="AV430" s="380">
        <f t="shared" si="53"/>
        <v>2084430.31</v>
      </c>
      <c r="AW430" s="410" t="s">
        <v>1222</v>
      </c>
      <c r="AX430" s="411" t="s">
        <v>1213</v>
      </c>
      <c r="AY430" s="412" t="s">
        <v>2013</v>
      </c>
      <c r="AZ430" s="377">
        <f>VLOOKUP($B430,'1.วาง งบทดลอง 4 แถว'!$E$5036:$J$5874,3,0)</f>
        <v>1390</v>
      </c>
      <c r="BA430" s="378">
        <f>VLOOKUP($B430,'1.วาง งบทดลอง 4 แถว'!$E$5036:$J$5874,4,0)</f>
        <v>94156.4</v>
      </c>
      <c r="BB430" s="378">
        <f>VLOOKUP($B430,'1.วาง งบทดลอง 4 แถว'!$E$5036:$J$5874,5,0)</f>
        <v>0</v>
      </c>
      <c r="BC430" s="379">
        <f>VLOOKUP($B430,'1.วาง งบทดลอง 4 แถว'!$E$5036:$J$5874,6,0)</f>
        <v>1245658.6299999999</v>
      </c>
      <c r="BD430" s="380">
        <f t="shared" si="54"/>
        <v>1245658.6299999999</v>
      </c>
      <c r="BE430" s="410" t="s">
        <v>1222</v>
      </c>
      <c r="BF430" s="411" t="s">
        <v>1213</v>
      </c>
      <c r="BG430" s="412" t="s">
        <v>2013</v>
      </c>
      <c r="BH430" s="377">
        <f>VLOOKUP($B430,'1.วาง งบทดลอง 4 แถว'!$E$5875:$J$6713,3,0)</f>
        <v>0</v>
      </c>
      <c r="BI430" s="378">
        <f>VLOOKUP($B430,'1.วาง งบทดลอง 4 แถว'!$E$5875:$J$6713,4,0)</f>
        <v>98351</v>
      </c>
      <c r="BJ430" s="378">
        <f>VLOOKUP($B430,'1.วาง งบทดลอง 4 แถว'!$E$5875:$J$6713,5,0)</f>
        <v>0</v>
      </c>
      <c r="BK430" s="379">
        <f>VLOOKUP($B430,'1.วาง งบทดลอง 4 แถว'!$E$5875:$J$6713,6,0)</f>
        <v>1110654.93</v>
      </c>
      <c r="BL430" s="380">
        <f t="shared" si="55"/>
        <v>1110654.93</v>
      </c>
      <c r="BM430" s="410" t="s">
        <v>1222</v>
      </c>
      <c r="BN430" s="411" t="s">
        <v>1213</v>
      </c>
      <c r="BO430" s="413" t="s">
        <v>2013</v>
      </c>
    </row>
    <row r="431" spans="1:67" ht="19.5" customHeight="1">
      <c r="A431" s="374">
        <v>428</v>
      </c>
      <c r="B431" s="375" t="s">
        <v>790</v>
      </c>
      <c r="C431" s="376" t="s">
        <v>2245</v>
      </c>
      <c r="D431" s="377">
        <f>VLOOKUP($B431,'1.วาง งบทดลอง 4 แถว'!$E$2:$J$840,3,0)</f>
        <v>347563.06</v>
      </c>
      <c r="E431" s="378">
        <f>VLOOKUP($B431,'1.วาง งบทดลอง 4 แถว'!$E$2:$J$840,4,0)</f>
        <v>0</v>
      </c>
      <c r="F431" s="378">
        <f>VLOOKUP($B431,'1.วาง งบทดลอง 4 แถว'!$E$2:$J$840,5,0)</f>
        <v>4578778.3099999996</v>
      </c>
      <c r="G431" s="379">
        <f>VLOOKUP($B431,'1.วาง งบทดลอง 4 แถว'!$E$2:$J$840,6,0)</f>
        <v>0</v>
      </c>
      <c r="H431" s="380">
        <f t="shared" si="48"/>
        <v>-4578778.3099999996</v>
      </c>
      <c r="I431" s="410" t="s">
        <v>1223</v>
      </c>
      <c r="J431" s="411" t="s">
        <v>1213</v>
      </c>
      <c r="K431" s="412" t="s">
        <v>2013</v>
      </c>
      <c r="L431" s="377">
        <f>VLOOKUP($B431,'1.วาง งบทดลอง 4 แถว'!$E$841:$J$1679,3,0)</f>
        <v>26108.62</v>
      </c>
      <c r="M431" s="378">
        <f>VLOOKUP($B431,'1.วาง งบทดลอง 4 แถว'!$E$841:$J$1679,4,0)</f>
        <v>0</v>
      </c>
      <c r="N431" s="378">
        <f>VLOOKUP($B431,'1.วาง งบทดลอง 4 แถว'!$E$841:$J$1679,5,0)</f>
        <v>209150.97</v>
      </c>
      <c r="O431" s="379">
        <f>VLOOKUP($B431,'1.วาง งบทดลอง 4 แถว'!$E$841:$J$1679,6,0)</f>
        <v>0</v>
      </c>
      <c r="P431" s="380">
        <f t="shared" si="49"/>
        <v>-209150.97</v>
      </c>
      <c r="Q431" s="410" t="s">
        <v>1223</v>
      </c>
      <c r="R431" s="411" t="s">
        <v>1213</v>
      </c>
      <c r="S431" s="412" t="s">
        <v>2013</v>
      </c>
      <c r="T431" s="377">
        <f>VLOOKUP($B431,'1.วาง งบทดลอง 4 แถว'!$E$1680:$J$2518,3,0)</f>
        <v>0</v>
      </c>
      <c r="U431" s="378">
        <f>VLOOKUP($B431,'1.วาง งบทดลอง 4 แถว'!$E$1680:$J$2518,4,0)</f>
        <v>0</v>
      </c>
      <c r="V431" s="378">
        <f>VLOOKUP($B431,'1.วาง งบทดลอง 4 แถว'!$E$1680:$J$2518,5,0)</f>
        <v>872489.9</v>
      </c>
      <c r="W431" s="379">
        <f>VLOOKUP($B431,'1.วาง งบทดลอง 4 แถว'!$E$1680:$J$2518,6,0)</f>
        <v>0</v>
      </c>
      <c r="X431" s="380">
        <f t="shared" si="50"/>
        <v>-872489.9</v>
      </c>
      <c r="Y431" s="410" t="s">
        <v>1223</v>
      </c>
      <c r="Z431" s="411" t="s">
        <v>1213</v>
      </c>
      <c r="AA431" s="412" t="s">
        <v>2013</v>
      </c>
      <c r="AB431" s="377">
        <f>VLOOKUP($B431,'1.วาง งบทดลอง 4 แถว'!$E$2519:$J$3357,3,0)</f>
        <v>153819.32</v>
      </c>
      <c r="AC431" s="378">
        <f>VLOOKUP($B431,'1.วาง งบทดลอง 4 แถว'!$E$2519:$J$3357,4,0)</f>
        <v>0</v>
      </c>
      <c r="AD431" s="378">
        <f>VLOOKUP($B431,'1.วาง งบทดลอง 4 แถว'!$E$2519:$J$3357,5,0)</f>
        <v>2521030.15</v>
      </c>
      <c r="AE431" s="379">
        <f>VLOOKUP($B431,'1.วาง งบทดลอง 4 แถว'!$E$2519:$J$3357,6,0)</f>
        <v>0</v>
      </c>
      <c r="AF431" s="380">
        <f t="shared" si="51"/>
        <v>-2521030.15</v>
      </c>
      <c r="AG431" s="410" t="s">
        <v>1223</v>
      </c>
      <c r="AH431" s="411" t="s">
        <v>1213</v>
      </c>
      <c r="AI431" s="412" t="s">
        <v>2013</v>
      </c>
      <c r="AJ431" s="377">
        <f>VLOOKUP($B431,'1.วาง งบทดลอง 4 แถว'!$E$3358:$J$4196,3,0)</f>
        <v>6963.67</v>
      </c>
      <c r="AK431" s="378">
        <f>VLOOKUP($B431,'1.วาง งบทดลอง 4 แถว'!$E$3358:$J$4196,4,0)</f>
        <v>0</v>
      </c>
      <c r="AL431" s="378">
        <f>VLOOKUP($B431,'1.วาง งบทดลอง 4 แถว'!$E$3358:$J$4196,5,0)</f>
        <v>157534.26999999999</v>
      </c>
      <c r="AM431" s="379">
        <f>VLOOKUP($B431,'1.วาง งบทดลอง 4 แถว'!$E$3358:$J$4196,6,0)</f>
        <v>0</v>
      </c>
      <c r="AN431" s="380">
        <f t="shared" si="52"/>
        <v>-157534.26999999999</v>
      </c>
      <c r="AO431" s="410" t="s">
        <v>1223</v>
      </c>
      <c r="AP431" s="411" t="s">
        <v>1213</v>
      </c>
      <c r="AQ431" s="412" t="s">
        <v>2013</v>
      </c>
      <c r="AR431" s="377">
        <f>VLOOKUP($B431,'1.วาง งบทดลอง 4 แถว'!$E$4197:$J$5035,3,0)</f>
        <v>31440.720000000001</v>
      </c>
      <c r="AS431" s="378">
        <f>VLOOKUP($B431,'1.วาง งบทดลอง 4 แถว'!$E$4197:$J$5035,4,0)</f>
        <v>0</v>
      </c>
      <c r="AT431" s="378">
        <f>VLOOKUP($B431,'1.วาง งบทดลอง 4 แถว'!$E$4197:$J$5035,5,0)</f>
        <v>432408.81</v>
      </c>
      <c r="AU431" s="379">
        <f>VLOOKUP($B431,'1.วาง งบทดลอง 4 แถว'!$E$4197:$J$5035,6,0)</f>
        <v>0</v>
      </c>
      <c r="AV431" s="380">
        <f t="shared" si="53"/>
        <v>-432408.81</v>
      </c>
      <c r="AW431" s="410" t="s">
        <v>1223</v>
      </c>
      <c r="AX431" s="411" t="s">
        <v>1213</v>
      </c>
      <c r="AY431" s="412" t="s">
        <v>2013</v>
      </c>
      <c r="AZ431" s="377">
        <f>VLOOKUP($B431,'1.วาง งบทดลอง 4 แถว'!$E$5036:$J$5874,3,0)</f>
        <v>21098.13</v>
      </c>
      <c r="BA431" s="378">
        <f>VLOOKUP($B431,'1.วาง งบทดลอง 4 แถว'!$E$5036:$J$5874,4,0)</f>
        <v>0</v>
      </c>
      <c r="BB431" s="378">
        <f>VLOOKUP($B431,'1.วาง งบทดลอง 4 แถว'!$E$5036:$J$5874,5,0)</f>
        <v>308451.67</v>
      </c>
      <c r="BC431" s="379">
        <f>VLOOKUP($B431,'1.วาง งบทดลอง 4 แถว'!$E$5036:$J$5874,6,0)</f>
        <v>0</v>
      </c>
      <c r="BD431" s="380">
        <f t="shared" si="54"/>
        <v>-308451.67</v>
      </c>
      <c r="BE431" s="410" t="s">
        <v>1223</v>
      </c>
      <c r="BF431" s="411" t="s">
        <v>1213</v>
      </c>
      <c r="BG431" s="412" t="s">
        <v>2013</v>
      </c>
      <c r="BH431" s="377">
        <f>VLOOKUP($B431,'1.วาง งบทดลอง 4 แถว'!$E$5875:$J$6713,3,0)</f>
        <v>17983.400000000001</v>
      </c>
      <c r="BI431" s="378">
        <f>VLOOKUP($B431,'1.วาง งบทดลอง 4 แถว'!$E$5875:$J$6713,4,0)</f>
        <v>0</v>
      </c>
      <c r="BJ431" s="378">
        <f>VLOOKUP($B431,'1.วาง งบทดลอง 4 แถว'!$E$5875:$J$6713,5,0)</f>
        <v>183638.42</v>
      </c>
      <c r="BK431" s="379">
        <f>VLOOKUP($B431,'1.วาง งบทดลอง 4 แถว'!$E$5875:$J$6713,6,0)</f>
        <v>0</v>
      </c>
      <c r="BL431" s="380">
        <f t="shared" si="55"/>
        <v>-183638.42</v>
      </c>
      <c r="BM431" s="410" t="s">
        <v>1223</v>
      </c>
      <c r="BN431" s="411" t="s">
        <v>1213</v>
      </c>
      <c r="BO431" s="413" t="s">
        <v>2013</v>
      </c>
    </row>
    <row r="432" spans="1:67" ht="19.5" customHeight="1">
      <c r="A432" s="374">
        <v>429</v>
      </c>
      <c r="B432" s="375" t="s">
        <v>791</v>
      </c>
      <c r="C432" s="376" t="s">
        <v>2246</v>
      </c>
      <c r="D432" s="377">
        <f>VLOOKUP($B432,'1.วาง งบทดลอง 4 แถว'!$E$2:$J$840,3,0)</f>
        <v>0</v>
      </c>
      <c r="E432" s="378">
        <f>VLOOKUP($B432,'1.วาง งบทดลอง 4 แถว'!$E$2:$J$840,4,0)</f>
        <v>633801.61</v>
      </c>
      <c r="F432" s="378">
        <f>VLOOKUP($B432,'1.วาง งบทดลอง 4 แถว'!$E$2:$J$840,5,0)</f>
        <v>0</v>
      </c>
      <c r="G432" s="379">
        <f>VLOOKUP($B432,'1.วาง งบทดลอง 4 แถว'!$E$2:$J$840,6,0)</f>
        <v>6630372.3799999999</v>
      </c>
      <c r="H432" s="380">
        <f t="shared" si="48"/>
        <v>6630372.3799999999</v>
      </c>
      <c r="I432" s="410" t="s">
        <v>1223</v>
      </c>
      <c r="J432" s="411" t="s">
        <v>1213</v>
      </c>
      <c r="K432" s="412" t="s">
        <v>2013</v>
      </c>
      <c r="L432" s="377">
        <f>VLOOKUP($B432,'1.วาง งบทดลอง 4 แถว'!$E$841:$J$1679,3,0)</f>
        <v>0</v>
      </c>
      <c r="M432" s="378">
        <f>VLOOKUP($B432,'1.วาง งบทดลอง 4 แถว'!$E$841:$J$1679,4,0)</f>
        <v>15010.86</v>
      </c>
      <c r="N432" s="378">
        <f>VLOOKUP($B432,'1.วาง งบทดลอง 4 แถว'!$E$841:$J$1679,5,0)</f>
        <v>0</v>
      </c>
      <c r="O432" s="379">
        <f>VLOOKUP($B432,'1.วาง งบทดลอง 4 แถว'!$E$841:$J$1679,6,0)</f>
        <v>123503.45</v>
      </c>
      <c r="P432" s="380">
        <f t="shared" si="49"/>
        <v>123503.45</v>
      </c>
      <c r="Q432" s="410" t="s">
        <v>1223</v>
      </c>
      <c r="R432" s="411" t="s">
        <v>1213</v>
      </c>
      <c r="S432" s="412" t="s">
        <v>2013</v>
      </c>
      <c r="T432" s="377">
        <f>VLOOKUP($B432,'1.วาง งบทดลอง 4 แถว'!$E$1680:$J$2518,3,0)</f>
        <v>0</v>
      </c>
      <c r="U432" s="378">
        <f>VLOOKUP($B432,'1.วาง งบทดลอง 4 แถว'!$E$1680:$J$2518,4,0)</f>
        <v>0</v>
      </c>
      <c r="V432" s="378">
        <f>VLOOKUP($B432,'1.วาง งบทดลอง 4 แถว'!$E$1680:$J$2518,5,0)</f>
        <v>0</v>
      </c>
      <c r="W432" s="379">
        <f>VLOOKUP($B432,'1.วาง งบทดลอง 4 แถว'!$E$1680:$J$2518,6,0)</f>
        <v>470051.22</v>
      </c>
      <c r="X432" s="380">
        <f t="shared" si="50"/>
        <v>470051.22</v>
      </c>
      <c r="Y432" s="410" t="s">
        <v>1223</v>
      </c>
      <c r="Z432" s="411" t="s">
        <v>1213</v>
      </c>
      <c r="AA432" s="412" t="s">
        <v>2013</v>
      </c>
      <c r="AB432" s="377">
        <f>VLOOKUP($B432,'1.วาง งบทดลอง 4 แถว'!$E$2519:$J$3357,3,0)</f>
        <v>0</v>
      </c>
      <c r="AC432" s="378">
        <f>VLOOKUP($B432,'1.วาง งบทดลอง 4 แถว'!$E$2519:$J$3357,4,0)</f>
        <v>44219.63</v>
      </c>
      <c r="AD432" s="378">
        <f>VLOOKUP($B432,'1.วาง งบทดลอง 4 แถว'!$E$2519:$J$3357,5,0)</f>
        <v>0</v>
      </c>
      <c r="AE432" s="379">
        <f>VLOOKUP($B432,'1.วาง งบทดลอง 4 แถว'!$E$2519:$J$3357,6,0)</f>
        <v>606157.62</v>
      </c>
      <c r="AF432" s="380">
        <f t="shared" si="51"/>
        <v>606157.62</v>
      </c>
      <c r="AG432" s="410" t="s">
        <v>1223</v>
      </c>
      <c r="AH432" s="411" t="s">
        <v>1213</v>
      </c>
      <c r="AI432" s="412" t="s">
        <v>2013</v>
      </c>
      <c r="AJ432" s="377">
        <f>VLOOKUP($B432,'1.วาง งบทดลอง 4 แถว'!$E$3358:$J$4196,3,0)</f>
        <v>0</v>
      </c>
      <c r="AK432" s="378">
        <f>VLOOKUP($B432,'1.วาง งบทดลอง 4 แถว'!$E$3358:$J$4196,4,0)</f>
        <v>18373.099999999999</v>
      </c>
      <c r="AL432" s="378">
        <f>VLOOKUP($B432,'1.วาง งบทดลอง 4 แถว'!$E$3358:$J$4196,5,0)</f>
        <v>0</v>
      </c>
      <c r="AM432" s="379">
        <f>VLOOKUP($B432,'1.วาง งบทดลอง 4 แถว'!$E$3358:$J$4196,6,0)</f>
        <v>93119.65</v>
      </c>
      <c r="AN432" s="380">
        <f t="shared" si="52"/>
        <v>93119.65</v>
      </c>
      <c r="AO432" s="410" t="s">
        <v>1223</v>
      </c>
      <c r="AP432" s="411" t="s">
        <v>1213</v>
      </c>
      <c r="AQ432" s="412" t="s">
        <v>2013</v>
      </c>
      <c r="AR432" s="377">
        <f>VLOOKUP($B432,'1.วาง งบทดลอง 4 แถว'!$E$4197:$J$5035,3,0)</f>
        <v>0</v>
      </c>
      <c r="AS432" s="378">
        <f>VLOOKUP($B432,'1.วาง งบทดลอง 4 แถว'!$E$4197:$J$5035,4,0)</f>
        <v>24624.84</v>
      </c>
      <c r="AT432" s="378">
        <f>VLOOKUP($B432,'1.วาง งบทดลอง 4 แถว'!$E$4197:$J$5035,5,0)</f>
        <v>0</v>
      </c>
      <c r="AU432" s="379">
        <f>VLOOKUP($B432,'1.วาง งบทดลอง 4 แถว'!$E$4197:$J$5035,6,0)</f>
        <v>266184.89</v>
      </c>
      <c r="AV432" s="380">
        <f t="shared" si="53"/>
        <v>266184.89</v>
      </c>
      <c r="AW432" s="410" t="s">
        <v>1223</v>
      </c>
      <c r="AX432" s="411" t="s">
        <v>1213</v>
      </c>
      <c r="AY432" s="412" t="s">
        <v>2013</v>
      </c>
      <c r="AZ432" s="377">
        <f>VLOOKUP($B432,'1.วาง งบทดลอง 4 แถว'!$E$5036:$J$5874,3,0)</f>
        <v>0</v>
      </c>
      <c r="BA432" s="378">
        <f>VLOOKUP($B432,'1.วาง งบทดลอง 4 แถว'!$E$5036:$J$5874,4,0)</f>
        <v>20616.740000000002</v>
      </c>
      <c r="BB432" s="378">
        <f>VLOOKUP($B432,'1.วาง งบทดลอง 4 แถว'!$E$5036:$J$5874,5,0)</f>
        <v>0</v>
      </c>
      <c r="BC432" s="379">
        <f>VLOOKUP($B432,'1.วาง งบทดลอง 4 แถว'!$E$5036:$J$5874,6,0)</f>
        <v>90853.97</v>
      </c>
      <c r="BD432" s="380">
        <f t="shared" si="54"/>
        <v>90853.97</v>
      </c>
      <c r="BE432" s="410" t="s">
        <v>1223</v>
      </c>
      <c r="BF432" s="411" t="s">
        <v>1213</v>
      </c>
      <c r="BG432" s="412" t="s">
        <v>2013</v>
      </c>
      <c r="BH432" s="377">
        <f>VLOOKUP($B432,'1.วาง งบทดลอง 4 แถว'!$E$5875:$J$6713,3,0)</f>
        <v>0</v>
      </c>
      <c r="BI432" s="378">
        <f>VLOOKUP($B432,'1.วาง งบทดลอง 4 แถว'!$E$5875:$J$6713,4,0)</f>
        <v>13085.53</v>
      </c>
      <c r="BJ432" s="378">
        <f>VLOOKUP($B432,'1.วาง งบทดลอง 4 แถว'!$E$5875:$J$6713,5,0)</f>
        <v>0</v>
      </c>
      <c r="BK432" s="379">
        <f>VLOOKUP($B432,'1.วาง งบทดลอง 4 แถว'!$E$5875:$J$6713,6,0)</f>
        <v>134306.06</v>
      </c>
      <c r="BL432" s="380">
        <f t="shared" si="55"/>
        <v>134306.06</v>
      </c>
      <c r="BM432" s="410" t="s">
        <v>1223</v>
      </c>
      <c r="BN432" s="411" t="s">
        <v>1213</v>
      </c>
      <c r="BO432" s="413" t="s">
        <v>2013</v>
      </c>
    </row>
    <row r="433" spans="1:67" ht="19.5" customHeight="1">
      <c r="A433" s="374">
        <v>430</v>
      </c>
      <c r="B433" s="375" t="s">
        <v>792</v>
      </c>
      <c r="C433" s="376" t="s">
        <v>198</v>
      </c>
      <c r="D433" s="377">
        <f>VLOOKUP($B433,'1.วาง งบทดลอง 4 แถว'!$E$2:$J$840,3,0)</f>
        <v>610</v>
      </c>
      <c r="E433" s="378">
        <f>VLOOKUP($B433,'1.วาง งบทดลอง 4 แถว'!$E$2:$J$840,4,0)</f>
        <v>9869.25</v>
      </c>
      <c r="F433" s="378">
        <f>VLOOKUP($B433,'1.วาง งบทดลอง 4 แถว'!$E$2:$J$840,5,0)</f>
        <v>0</v>
      </c>
      <c r="G433" s="379">
        <f>VLOOKUP($B433,'1.วาง งบทดลอง 4 แถว'!$E$2:$J$840,6,0)</f>
        <v>572246.05000000005</v>
      </c>
      <c r="H433" s="380">
        <f t="shared" si="48"/>
        <v>572246.05000000005</v>
      </c>
      <c r="I433" s="410" t="s">
        <v>1219</v>
      </c>
      <c r="J433" s="411" t="s">
        <v>1207</v>
      </c>
      <c r="K433" s="412" t="s">
        <v>2012</v>
      </c>
      <c r="L433" s="377">
        <f>VLOOKUP($B433,'1.วาง งบทดลอง 4 แถว'!$E$841:$J$1679,3,0)</f>
        <v>130</v>
      </c>
      <c r="M433" s="378">
        <f>VLOOKUP($B433,'1.วาง งบทดลอง 4 แถว'!$E$841:$J$1679,4,0)</f>
        <v>22693.200000000001</v>
      </c>
      <c r="N433" s="378">
        <f>VLOOKUP($B433,'1.วาง งบทดลอง 4 แถว'!$E$841:$J$1679,5,0)</f>
        <v>0</v>
      </c>
      <c r="O433" s="379">
        <f>VLOOKUP($B433,'1.วาง งบทดลอง 4 แถว'!$E$841:$J$1679,6,0)</f>
        <v>368568.55</v>
      </c>
      <c r="P433" s="380">
        <f t="shared" si="49"/>
        <v>368568.55</v>
      </c>
      <c r="Q433" s="410" t="s">
        <v>1219</v>
      </c>
      <c r="R433" s="411" t="s">
        <v>1207</v>
      </c>
      <c r="S433" s="412" t="s">
        <v>2012</v>
      </c>
      <c r="T433" s="377">
        <f>VLOOKUP($B433,'1.วาง งบทดลอง 4 แถว'!$E$1680:$J$2518,3,0)</f>
        <v>1004.75</v>
      </c>
      <c r="U433" s="378">
        <f>VLOOKUP($B433,'1.วาง งบทดลอง 4 แถว'!$E$1680:$J$2518,4,0)</f>
        <v>34777</v>
      </c>
      <c r="V433" s="378">
        <f>VLOOKUP($B433,'1.วาง งบทดลอง 4 แถว'!$E$1680:$J$2518,5,0)</f>
        <v>0</v>
      </c>
      <c r="W433" s="379">
        <f>VLOOKUP($B433,'1.วาง งบทดลอง 4 แถว'!$E$1680:$J$2518,6,0)</f>
        <v>395584.25</v>
      </c>
      <c r="X433" s="380">
        <f t="shared" si="50"/>
        <v>395584.25</v>
      </c>
      <c r="Y433" s="410" t="s">
        <v>1219</v>
      </c>
      <c r="Z433" s="411" t="s">
        <v>1207</v>
      </c>
      <c r="AA433" s="412" t="s">
        <v>2012</v>
      </c>
      <c r="AB433" s="377">
        <f>VLOOKUP($B433,'1.วาง งบทดลอง 4 แถว'!$E$2519:$J$3357,3,0)</f>
        <v>0</v>
      </c>
      <c r="AC433" s="378">
        <f>VLOOKUP($B433,'1.วาง งบทดลอง 4 แถว'!$E$2519:$J$3357,4,0)</f>
        <v>22547</v>
      </c>
      <c r="AD433" s="378">
        <f>VLOOKUP($B433,'1.วาง งบทดลอง 4 แถว'!$E$2519:$J$3357,5,0)</f>
        <v>0</v>
      </c>
      <c r="AE433" s="379">
        <f>VLOOKUP($B433,'1.วาง งบทดลอง 4 แถว'!$E$2519:$J$3357,6,0)</f>
        <v>148239.5</v>
      </c>
      <c r="AF433" s="380">
        <f t="shared" si="51"/>
        <v>148239.5</v>
      </c>
      <c r="AG433" s="410" t="s">
        <v>1219</v>
      </c>
      <c r="AH433" s="411" t="s">
        <v>1207</v>
      </c>
      <c r="AI433" s="412" t="s">
        <v>2012</v>
      </c>
      <c r="AJ433" s="377">
        <f>VLOOKUP($B433,'1.วาง งบทดลอง 4 แถว'!$E$3358:$J$4196,3,0)</f>
        <v>2149.75</v>
      </c>
      <c r="AK433" s="378">
        <f>VLOOKUP($B433,'1.วาง งบทดลอง 4 แถว'!$E$3358:$J$4196,4,0)</f>
        <v>12814</v>
      </c>
      <c r="AL433" s="378">
        <f>VLOOKUP($B433,'1.วาง งบทดลอง 4 แถว'!$E$3358:$J$4196,5,0)</f>
        <v>0</v>
      </c>
      <c r="AM433" s="379">
        <f>VLOOKUP($B433,'1.วาง งบทดลอง 4 แถว'!$E$3358:$J$4196,6,0)</f>
        <v>519064</v>
      </c>
      <c r="AN433" s="380">
        <f t="shared" si="52"/>
        <v>519064</v>
      </c>
      <c r="AO433" s="410" t="s">
        <v>1219</v>
      </c>
      <c r="AP433" s="411" t="s">
        <v>1207</v>
      </c>
      <c r="AQ433" s="412" t="s">
        <v>2012</v>
      </c>
      <c r="AR433" s="377">
        <f>VLOOKUP($B433,'1.วาง งบทดลอง 4 แถว'!$E$4197:$J$5035,3,0)</f>
        <v>1955</v>
      </c>
      <c r="AS433" s="378">
        <f>VLOOKUP($B433,'1.วาง งบทดลอง 4 แถว'!$E$4197:$J$5035,4,0)</f>
        <v>26797.5</v>
      </c>
      <c r="AT433" s="378">
        <f>VLOOKUP($B433,'1.วาง งบทดลอง 4 แถว'!$E$4197:$J$5035,5,0)</f>
        <v>0</v>
      </c>
      <c r="AU433" s="379">
        <f>VLOOKUP($B433,'1.วาง งบทดลอง 4 แถว'!$E$4197:$J$5035,6,0)</f>
        <v>282157.94</v>
      </c>
      <c r="AV433" s="380">
        <f t="shared" si="53"/>
        <v>282157.94</v>
      </c>
      <c r="AW433" s="410" t="s">
        <v>1219</v>
      </c>
      <c r="AX433" s="411" t="s">
        <v>1207</v>
      </c>
      <c r="AY433" s="412" t="s">
        <v>2012</v>
      </c>
      <c r="AZ433" s="377">
        <f>VLOOKUP($B433,'1.วาง งบทดลอง 4 แถว'!$E$5036:$J$5874,3,0)</f>
        <v>50</v>
      </c>
      <c r="BA433" s="378">
        <f>VLOOKUP($B433,'1.วาง งบทดลอง 4 แถว'!$E$5036:$J$5874,4,0)</f>
        <v>955</v>
      </c>
      <c r="BB433" s="378">
        <f>VLOOKUP($B433,'1.วาง งบทดลอง 4 แถว'!$E$5036:$J$5874,5,0)</f>
        <v>0</v>
      </c>
      <c r="BC433" s="379">
        <f>VLOOKUP($B433,'1.วาง งบทดลอง 4 แถว'!$E$5036:$J$5874,6,0)</f>
        <v>245195</v>
      </c>
      <c r="BD433" s="380">
        <f t="shared" si="54"/>
        <v>245195</v>
      </c>
      <c r="BE433" s="410" t="s">
        <v>1219</v>
      </c>
      <c r="BF433" s="411" t="s">
        <v>1207</v>
      </c>
      <c r="BG433" s="412" t="s">
        <v>2012</v>
      </c>
      <c r="BH433" s="377">
        <f>VLOOKUP($B433,'1.วาง งบทดลอง 4 แถว'!$E$5875:$J$6713,3,0)</f>
        <v>0</v>
      </c>
      <c r="BI433" s="378">
        <f>VLOOKUP($B433,'1.วาง งบทดลอง 4 แถว'!$E$5875:$J$6713,4,0)</f>
        <v>1495</v>
      </c>
      <c r="BJ433" s="378">
        <f>VLOOKUP($B433,'1.วาง งบทดลอง 4 แถว'!$E$5875:$J$6713,5,0)</f>
        <v>0</v>
      </c>
      <c r="BK433" s="379">
        <f>VLOOKUP($B433,'1.วาง งบทดลอง 4 แถว'!$E$5875:$J$6713,6,0)</f>
        <v>67590.5</v>
      </c>
      <c r="BL433" s="380">
        <f t="shared" si="55"/>
        <v>67590.5</v>
      </c>
      <c r="BM433" s="410" t="s">
        <v>1219</v>
      </c>
      <c r="BN433" s="411" t="s">
        <v>1207</v>
      </c>
      <c r="BO433" s="413" t="s">
        <v>2012</v>
      </c>
    </row>
    <row r="434" spans="1:67" ht="19.5" customHeight="1">
      <c r="A434" s="374">
        <v>431</v>
      </c>
      <c r="B434" s="375" t="s">
        <v>793</v>
      </c>
      <c r="C434" s="376" t="s">
        <v>199</v>
      </c>
      <c r="D434" s="377">
        <f>VLOOKUP($B434,'1.วาง งบทดลอง 4 แถว'!$E$2:$J$840,3,0)</f>
        <v>774243.05</v>
      </c>
      <c r="E434" s="378">
        <f>VLOOKUP($B434,'1.วาง งบทดลอง 4 แถว'!$E$2:$J$840,4,0)</f>
        <v>791980</v>
      </c>
      <c r="F434" s="378">
        <f>VLOOKUP($B434,'1.วาง งบทดลอง 4 แถว'!$E$2:$J$840,5,0)</f>
        <v>0</v>
      </c>
      <c r="G434" s="379">
        <f>VLOOKUP($B434,'1.วาง งบทดลอง 4 แถว'!$E$2:$J$840,6,0)</f>
        <v>8594351.2400000002</v>
      </c>
      <c r="H434" s="380">
        <f t="shared" si="48"/>
        <v>8594351.2400000002</v>
      </c>
      <c r="I434" s="410" t="s">
        <v>1220</v>
      </c>
      <c r="J434" s="411" t="s">
        <v>1207</v>
      </c>
      <c r="K434" s="412" t="s">
        <v>2012</v>
      </c>
      <c r="L434" s="377">
        <f>VLOOKUP($B434,'1.วาง งบทดลอง 4 แถว'!$E$841:$J$1679,3,0)</f>
        <v>260</v>
      </c>
      <c r="M434" s="378">
        <f>VLOOKUP($B434,'1.วาง งบทดลอง 4 แถว'!$E$841:$J$1679,4,0)</f>
        <v>4563</v>
      </c>
      <c r="N434" s="378">
        <f>VLOOKUP($B434,'1.วาง งบทดลอง 4 แถว'!$E$841:$J$1679,5,0)</f>
        <v>0</v>
      </c>
      <c r="O434" s="379">
        <f>VLOOKUP($B434,'1.วาง งบทดลอง 4 แถว'!$E$841:$J$1679,6,0)</f>
        <v>341411.95</v>
      </c>
      <c r="P434" s="380">
        <f t="shared" si="49"/>
        <v>341411.95</v>
      </c>
      <c r="Q434" s="410" t="s">
        <v>1220</v>
      </c>
      <c r="R434" s="411" t="s">
        <v>1207</v>
      </c>
      <c r="S434" s="412" t="s">
        <v>2012</v>
      </c>
      <c r="T434" s="377">
        <f>VLOOKUP($B434,'1.วาง งบทดลอง 4 แถว'!$E$1680:$J$2518,3,0)</f>
        <v>0</v>
      </c>
      <c r="U434" s="378">
        <f>VLOOKUP($B434,'1.วาง งบทดลอง 4 แถว'!$E$1680:$J$2518,4,0)</f>
        <v>81174</v>
      </c>
      <c r="V434" s="378">
        <f>VLOOKUP($B434,'1.วาง งบทดลอง 4 แถว'!$E$1680:$J$2518,5,0)</f>
        <v>0</v>
      </c>
      <c r="W434" s="379">
        <f>VLOOKUP($B434,'1.วาง งบทดลอง 4 แถว'!$E$1680:$J$2518,6,0)</f>
        <v>667282</v>
      </c>
      <c r="X434" s="380">
        <f t="shared" si="50"/>
        <v>667282</v>
      </c>
      <c r="Y434" s="410" t="s">
        <v>1220</v>
      </c>
      <c r="Z434" s="411" t="s">
        <v>1207</v>
      </c>
      <c r="AA434" s="412" t="s">
        <v>2012</v>
      </c>
      <c r="AB434" s="377">
        <f>VLOOKUP($B434,'1.วาง งบทดลอง 4 แถว'!$E$2519:$J$3357,3,0)</f>
        <v>0</v>
      </c>
      <c r="AC434" s="378">
        <f>VLOOKUP($B434,'1.วาง งบทดลอง 4 แถว'!$E$2519:$J$3357,4,0)</f>
        <v>48830</v>
      </c>
      <c r="AD434" s="378">
        <f>VLOOKUP($B434,'1.วาง งบทดลอง 4 แถว'!$E$2519:$J$3357,5,0)</f>
        <v>0</v>
      </c>
      <c r="AE434" s="379">
        <f>VLOOKUP($B434,'1.วาง งบทดลอง 4 แถว'!$E$2519:$J$3357,6,0)</f>
        <v>623721.75</v>
      </c>
      <c r="AF434" s="380">
        <f t="shared" si="51"/>
        <v>623721.75</v>
      </c>
      <c r="AG434" s="410" t="s">
        <v>1220</v>
      </c>
      <c r="AH434" s="411" t="s">
        <v>1207</v>
      </c>
      <c r="AI434" s="412" t="s">
        <v>2012</v>
      </c>
      <c r="AJ434" s="377">
        <f>VLOOKUP($B434,'1.วาง งบทดลอง 4 แถว'!$E$3358:$J$4196,3,0)</f>
        <v>890</v>
      </c>
      <c r="AK434" s="378">
        <f>VLOOKUP($B434,'1.วาง งบทดลอง 4 แถว'!$E$3358:$J$4196,4,0)</f>
        <v>35622</v>
      </c>
      <c r="AL434" s="378">
        <f>VLOOKUP($B434,'1.วาง งบทดลอง 4 แถว'!$E$3358:$J$4196,5,0)</f>
        <v>0</v>
      </c>
      <c r="AM434" s="379">
        <f>VLOOKUP($B434,'1.วาง งบทดลอง 4 แถว'!$E$3358:$J$4196,6,0)</f>
        <v>344698.25</v>
      </c>
      <c r="AN434" s="380">
        <f t="shared" si="52"/>
        <v>344698.25</v>
      </c>
      <c r="AO434" s="410" t="s">
        <v>1220</v>
      </c>
      <c r="AP434" s="411" t="s">
        <v>1207</v>
      </c>
      <c r="AQ434" s="412" t="s">
        <v>2012</v>
      </c>
      <c r="AR434" s="377">
        <f>VLOOKUP($B434,'1.วาง งบทดลอง 4 แถว'!$E$4197:$J$5035,3,0)</f>
        <v>140</v>
      </c>
      <c r="AS434" s="378">
        <f>VLOOKUP($B434,'1.วาง งบทดลอง 4 แถว'!$E$4197:$J$5035,4,0)</f>
        <v>9719.4</v>
      </c>
      <c r="AT434" s="378">
        <f>VLOOKUP($B434,'1.วาง งบทดลอง 4 แถว'!$E$4197:$J$5035,5,0)</f>
        <v>0</v>
      </c>
      <c r="AU434" s="379">
        <f>VLOOKUP($B434,'1.วาง งบทดลอง 4 แถว'!$E$4197:$J$5035,6,0)</f>
        <v>422024.83</v>
      </c>
      <c r="AV434" s="380">
        <f t="shared" si="53"/>
        <v>422024.83</v>
      </c>
      <c r="AW434" s="410" t="s">
        <v>1220</v>
      </c>
      <c r="AX434" s="411" t="s">
        <v>1207</v>
      </c>
      <c r="AY434" s="412" t="s">
        <v>2012</v>
      </c>
      <c r="AZ434" s="377">
        <f>VLOOKUP($B434,'1.วาง งบทดลอง 4 แถว'!$E$5036:$J$5874,3,0)</f>
        <v>0</v>
      </c>
      <c r="BA434" s="378">
        <f>VLOOKUP($B434,'1.วาง งบทดลอง 4 แถว'!$E$5036:$J$5874,4,0)</f>
        <v>10070</v>
      </c>
      <c r="BB434" s="378">
        <f>VLOOKUP($B434,'1.วาง งบทดลอง 4 แถว'!$E$5036:$J$5874,5,0)</f>
        <v>0</v>
      </c>
      <c r="BC434" s="379">
        <f>VLOOKUP($B434,'1.วาง งบทดลอง 4 แถว'!$E$5036:$J$5874,6,0)</f>
        <v>371775</v>
      </c>
      <c r="BD434" s="380">
        <f t="shared" si="54"/>
        <v>371775</v>
      </c>
      <c r="BE434" s="410" t="s">
        <v>1220</v>
      </c>
      <c r="BF434" s="411" t="s">
        <v>1207</v>
      </c>
      <c r="BG434" s="412" t="s">
        <v>2012</v>
      </c>
      <c r="BH434" s="377">
        <f>VLOOKUP($B434,'1.วาง งบทดลอง 4 แถว'!$E$5875:$J$6713,3,0)</f>
        <v>0</v>
      </c>
      <c r="BI434" s="378">
        <f>VLOOKUP($B434,'1.วาง งบทดลอง 4 แถว'!$E$5875:$J$6713,4,0)</f>
        <v>0</v>
      </c>
      <c r="BJ434" s="378">
        <f>VLOOKUP($B434,'1.วาง งบทดลอง 4 แถว'!$E$5875:$J$6713,5,0)</f>
        <v>0</v>
      </c>
      <c r="BK434" s="379">
        <f>VLOOKUP($B434,'1.วาง งบทดลอง 4 แถว'!$E$5875:$J$6713,6,0)</f>
        <v>97138</v>
      </c>
      <c r="BL434" s="380">
        <f t="shared" si="55"/>
        <v>97138</v>
      </c>
      <c r="BM434" s="410" t="s">
        <v>1220</v>
      </c>
      <c r="BN434" s="411" t="s">
        <v>1207</v>
      </c>
      <c r="BO434" s="413" t="s">
        <v>2012</v>
      </c>
    </row>
    <row r="435" spans="1:67" ht="19.5" customHeight="1">
      <c r="A435" s="374">
        <v>432</v>
      </c>
      <c r="B435" s="375" t="s">
        <v>794</v>
      </c>
      <c r="C435" s="376" t="s">
        <v>2247</v>
      </c>
      <c r="D435" s="377">
        <f>VLOOKUP($B435,'1.วาง งบทดลอง 4 แถว'!$E$2:$J$840,3,0)</f>
        <v>21105</v>
      </c>
      <c r="E435" s="378">
        <f>VLOOKUP($B435,'1.วาง งบทดลอง 4 แถว'!$E$2:$J$840,4,0)</f>
        <v>946871.25</v>
      </c>
      <c r="F435" s="378">
        <f>VLOOKUP($B435,'1.วาง งบทดลอง 4 แถว'!$E$2:$J$840,5,0)</f>
        <v>0</v>
      </c>
      <c r="G435" s="379">
        <f>VLOOKUP($B435,'1.วาง งบทดลอง 4 แถว'!$E$2:$J$840,6,0)</f>
        <v>9905497.5</v>
      </c>
      <c r="H435" s="380">
        <f t="shared" si="48"/>
        <v>9905497.5</v>
      </c>
      <c r="I435" s="410" t="s">
        <v>1225</v>
      </c>
      <c r="J435" s="411" t="s">
        <v>1226</v>
      </c>
      <c r="K435" s="412" t="s">
        <v>2016</v>
      </c>
      <c r="L435" s="377">
        <f>VLOOKUP($B435,'1.วาง งบทดลอง 4 แถว'!$E$841:$J$1679,3,0)</f>
        <v>3109.3</v>
      </c>
      <c r="M435" s="378">
        <f>VLOOKUP($B435,'1.วาง งบทดลอง 4 แถว'!$E$841:$J$1679,4,0)</f>
        <v>238677.43</v>
      </c>
      <c r="N435" s="378">
        <f>VLOOKUP($B435,'1.วาง งบทดลอง 4 แถว'!$E$841:$J$1679,5,0)</f>
        <v>0</v>
      </c>
      <c r="O435" s="379">
        <f>VLOOKUP($B435,'1.วาง งบทดลอง 4 แถว'!$E$841:$J$1679,6,0)</f>
        <v>2019870.68</v>
      </c>
      <c r="P435" s="380">
        <f t="shared" si="49"/>
        <v>2019870.68</v>
      </c>
      <c r="Q435" s="410" t="s">
        <v>1225</v>
      </c>
      <c r="R435" s="411" t="s">
        <v>1226</v>
      </c>
      <c r="S435" s="412" t="s">
        <v>2016</v>
      </c>
      <c r="T435" s="377">
        <f>VLOOKUP($B435,'1.วาง งบทดลอง 4 แถว'!$E$1680:$J$2518,3,0)</f>
        <v>11178.16</v>
      </c>
      <c r="U435" s="378">
        <f>VLOOKUP($B435,'1.วาง งบทดลอง 4 แถว'!$E$1680:$J$2518,4,0)</f>
        <v>202567.87</v>
      </c>
      <c r="V435" s="378">
        <f>VLOOKUP($B435,'1.วาง งบทดลอง 4 แถว'!$E$1680:$J$2518,5,0)</f>
        <v>0</v>
      </c>
      <c r="W435" s="379">
        <f>VLOOKUP($B435,'1.วาง งบทดลอง 4 แถว'!$E$1680:$J$2518,6,0)</f>
        <v>2318932.5299999998</v>
      </c>
      <c r="X435" s="380">
        <f t="shared" si="50"/>
        <v>2318932.5299999998</v>
      </c>
      <c r="Y435" s="410" t="s">
        <v>1225</v>
      </c>
      <c r="Z435" s="411" t="s">
        <v>1226</v>
      </c>
      <c r="AA435" s="412" t="s">
        <v>2016</v>
      </c>
      <c r="AB435" s="377">
        <f>VLOOKUP($B435,'1.วาง งบทดลอง 4 แถว'!$E$2519:$J$3357,3,0)</f>
        <v>0</v>
      </c>
      <c r="AC435" s="378">
        <f>VLOOKUP($B435,'1.วาง งบทดลอง 4 แถว'!$E$2519:$J$3357,4,0)</f>
        <v>2120011.73</v>
      </c>
      <c r="AD435" s="378">
        <f>VLOOKUP($B435,'1.วาง งบทดลอง 4 แถว'!$E$2519:$J$3357,5,0)</f>
        <v>0</v>
      </c>
      <c r="AE435" s="379">
        <f>VLOOKUP($B435,'1.วาง งบทดลอง 4 แถว'!$E$2519:$J$3357,6,0)</f>
        <v>6888037.7300000004</v>
      </c>
      <c r="AF435" s="380">
        <f t="shared" si="51"/>
        <v>6888037.7300000004</v>
      </c>
      <c r="AG435" s="410" t="s">
        <v>1225</v>
      </c>
      <c r="AH435" s="411" t="s">
        <v>1226</v>
      </c>
      <c r="AI435" s="412" t="s">
        <v>2016</v>
      </c>
      <c r="AJ435" s="377">
        <f>VLOOKUP($B435,'1.วาง งบทดลอง 4 แถว'!$E$3358:$J$4196,3,0)</f>
        <v>417</v>
      </c>
      <c r="AK435" s="378">
        <f>VLOOKUP($B435,'1.วาง งบทดลอง 4 แถว'!$E$3358:$J$4196,4,0)</f>
        <v>102871</v>
      </c>
      <c r="AL435" s="378">
        <f>VLOOKUP($B435,'1.วาง งบทดลอง 4 แถว'!$E$3358:$J$4196,5,0)</f>
        <v>0</v>
      </c>
      <c r="AM435" s="379">
        <f>VLOOKUP($B435,'1.วาง งบทดลอง 4 แถว'!$E$3358:$J$4196,6,0)</f>
        <v>1109341.6200000001</v>
      </c>
      <c r="AN435" s="380">
        <f t="shared" si="52"/>
        <v>1109341.6200000001</v>
      </c>
      <c r="AO435" s="410" t="s">
        <v>1225</v>
      </c>
      <c r="AP435" s="411" t="s">
        <v>1226</v>
      </c>
      <c r="AQ435" s="412" t="s">
        <v>2016</v>
      </c>
      <c r="AR435" s="377">
        <f>VLOOKUP($B435,'1.วาง งบทดลอง 4 แถว'!$E$4197:$J$5035,3,0)</f>
        <v>43</v>
      </c>
      <c r="AS435" s="378">
        <f>VLOOKUP($B435,'1.วาง งบทดลอง 4 แถว'!$E$4197:$J$5035,4,0)</f>
        <v>108463.4</v>
      </c>
      <c r="AT435" s="378">
        <f>VLOOKUP($B435,'1.วาง งบทดลอง 4 แถว'!$E$4197:$J$5035,5,0)</f>
        <v>0</v>
      </c>
      <c r="AU435" s="379">
        <f>VLOOKUP($B435,'1.วาง งบทดลอง 4 แถว'!$E$4197:$J$5035,6,0)</f>
        <v>1602417.09</v>
      </c>
      <c r="AV435" s="380">
        <f t="shared" si="53"/>
        <v>1602417.09</v>
      </c>
      <c r="AW435" s="410" t="s">
        <v>1225</v>
      </c>
      <c r="AX435" s="411" t="s">
        <v>1226</v>
      </c>
      <c r="AY435" s="412" t="s">
        <v>2016</v>
      </c>
      <c r="AZ435" s="377">
        <f>VLOOKUP($B435,'1.วาง งบทดลอง 4 แถว'!$E$5036:$J$5874,3,0)</f>
        <v>5405</v>
      </c>
      <c r="BA435" s="378">
        <f>VLOOKUP($B435,'1.วาง งบทดลอง 4 แถว'!$E$5036:$J$5874,4,0)</f>
        <v>100961.83</v>
      </c>
      <c r="BB435" s="378">
        <f>VLOOKUP($B435,'1.วาง งบทดลอง 4 แถว'!$E$5036:$J$5874,5,0)</f>
        <v>0</v>
      </c>
      <c r="BC435" s="379">
        <f>VLOOKUP($B435,'1.วาง งบทดลอง 4 แถว'!$E$5036:$J$5874,6,0)</f>
        <v>1116511.99</v>
      </c>
      <c r="BD435" s="380">
        <f t="shared" si="54"/>
        <v>1116511.99</v>
      </c>
      <c r="BE435" s="410" t="s">
        <v>1225</v>
      </c>
      <c r="BF435" s="411" t="s">
        <v>1226</v>
      </c>
      <c r="BG435" s="412" t="s">
        <v>2016</v>
      </c>
      <c r="BH435" s="377">
        <f>VLOOKUP($B435,'1.วาง งบทดลอง 4 แถว'!$E$5875:$J$6713,3,0)</f>
        <v>0</v>
      </c>
      <c r="BI435" s="378">
        <f>VLOOKUP($B435,'1.วาง งบทดลอง 4 แถว'!$E$5875:$J$6713,4,0)</f>
        <v>62540</v>
      </c>
      <c r="BJ435" s="378">
        <f>VLOOKUP($B435,'1.วาง งบทดลอง 4 แถว'!$E$5875:$J$6713,5,0)</f>
        <v>0</v>
      </c>
      <c r="BK435" s="379">
        <f>VLOOKUP($B435,'1.วาง งบทดลอง 4 แถว'!$E$5875:$J$6713,6,0)</f>
        <v>604083</v>
      </c>
      <c r="BL435" s="380">
        <f t="shared" si="55"/>
        <v>604083</v>
      </c>
      <c r="BM435" s="410" t="s">
        <v>1225</v>
      </c>
      <c r="BN435" s="411" t="s">
        <v>1226</v>
      </c>
      <c r="BO435" s="413" t="s">
        <v>2016</v>
      </c>
    </row>
    <row r="436" spans="1:67" ht="19.5" customHeight="1">
      <c r="A436" s="374">
        <v>433</v>
      </c>
      <c r="B436" s="375" t="s">
        <v>795</v>
      </c>
      <c r="C436" s="376" t="s">
        <v>2248</v>
      </c>
      <c r="D436" s="377">
        <f>VLOOKUP($B436,'1.วาง งบทดลอง 4 แถว'!$E$2:$J$840,3,0)</f>
        <v>9082</v>
      </c>
      <c r="E436" s="378">
        <f>VLOOKUP($B436,'1.วาง งบทดลอง 4 แถว'!$E$2:$J$840,4,0)</f>
        <v>395791.75</v>
      </c>
      <c r="F436" s="378">
        <f>VLOOKUP($B436,'1.วาง งบทดลอง 4 แถว'!$E$2:$J$840,5,0)</f>
        <v>0</v>
      </c>
      <c r="G436" s="379">
        <f>VLOOKUP($B436,'1.วาง งบทดลอง 4 แถว'!$E$2:$J$840,6,0)</f>
        <v>6123992.25</v>
      </c>
      <c r="H436" s="380">
        <f t="shared" si="48"/>
        <v>6123992.25</v>
      </c>
      <c r="I436" s="410" t="s">
        <v>1228</v>
      </c>
      <c r="J436" s="411" t="s">
        <v>1226</v>
      </c>
      <c r="K436" s="412" t="s">
        <v>2016</v>
      </c>
      <c r="L436" s="377">
        <f>VLOOKUP($B436,'1.วาง งบทดลอง 4 แถว'!$E$841:$J$1679,3,0)</f>
        <v>650</v>
      </c>
      <c r="M436" s="378">
        <f>VLOOKUP($B436,'1.วาง งบทดลอง 4 แถว'!$E$841:$J$1679,4,0)</f>
        <v>38364.58</v>
      </c>
      <c r="N436" s="378">
        <f>VLOOKUP($B436,'1.วาง งบทดลอง 4 แถว'!$E$841:$J$1679,5,0)</f>
        <v>0</v>
      </c>
      <c r="O436" s="379">
        <f>VLOOKUP($B436,'1.วาง งบทดลอง 4 แถว'!$E$841:$J$1679,6,0)</f>
        <v>448489.94</v>
      </c>
      <c r="P436" s="380">
        <f t="shared" si="49"/>
        <v>448489.94</v>
      </c>
      <c r="Q436" s="410" t="s">
        <v>1228</v>
      </c>
      <c r="R436" s="411" t="s">
        <v>1226</v>
      </c>
      <c r="S436" s="412" t="s">
        <v>2016</v>
      </c>
      <c r="T436" s="377">
        <f>VLOOKUP($B436,'1.วาง งบทดลอง 4 แถว'!$E$1680:$J$2518,3,0)</f>
        <v>2610</v>
      </c>
      <c r="U436" s="378">
        <f>VLOOKUP($B436,'1.วาง งบทดลอง 4 แถว'!$E$1680:$J$2518,4,0)</f>
        <v>124302.35</v>
      </c>
      <c r="V436" s="378">
        <f>VLOOKUP($B436,'1.วาง งบทดลอง 4 แถว'!$E$1680:$J$2518,5,0)</f>
        <v>0</v>
      </c>
      <c r="W436" s="379">
        <f>VLOOKUP($B436,'1.วาง งบทดลอง 4 แถว'!$E$1680:$J$2518,6,0)</f>
        <v>919407.62</v>
      </c>
      <c r="X436" s="380">
        <f t="shared" si="50"/>
        <v>919407.62</v>
      </c>
      <c r="Y436" s="410" t="s">
        <v>1228</v>
      </c>
      <c r="Z436" s="411" t="s">
        <v>1226</v>
      </c>
      <c r="AA436" s="412" t="s">
        <v>2016</v>
      </c>
      <c r="AB436" s="377">
        <f>VLOOKUP($B436,'1.วาง งบทดลอง 4 แถว'!$E$2519:$J$3357,3,0)</f>
        <v>0</v>
      </c>
      <c r="AC436" s="378">
        <f>VLOOKUP($B436,'1.วาง งบทดลอง 4 แถว'!$E$2519:$J$3357,4,0)</f>
        <v>94432.5</v>
      </c>
      <c r="AD436" s="378">
        <f>VLOOKUP($B436,'1.วาง งบทดลอง 4 แถว'!$E$2519:$J$3357,5,0)</f>
        <v>0</v>
      </c>
      <c r="AE436" s="379">
        <f>VLOOKUP($B436,'1.วาง งบทดลอง 4 แถว'!$E$2519:$J$3357,6,0)</f>
        <v>1681355.58</v>
      </c>
      <c r="AF436" s="380">
        <f t="shared" si="51"/>
        <v>1681355.58</v>
      </c>
      <c r="AG436" s="410" t="s">
        <v>1228</v>
      </c>
      <c r="AH436" s="411" t="s">
        <v>1226</v>
      </c>
      <c r="AI436" s="412" t="s">
        <v>2016</v>
      </c>
      <c r="AJ436" s="377">
        <f>VLOOKUP($B436,'1.วาง งบทดลอง 4 แถว'!$E$3358:$J$4196,3,0)</f>
        <v>1260</v>
      </c>
      <c r="AK436" s="378">
        <f>VLOOKUP($B436,'1.วาง งบทดลอง 4 แถว'!$E$3358:$J$4196,4,0)</f>
        <v>41699.35</v>
      </c>
      <c r="AL436" s="378">
        <f>VLOOKUP($B436,'1.วาง งบทดลอง 4 แถว'!$E$3358:$J$4196,5,0)</f>
        <v>0</v>
      </c>
      <c r="AM436" s="379">
        <f>VLOOKUP($B436,'1.วาง งบทดลอง 4 แถว'!$E$3358:$J$4196,6,0)</f>
        <v>268096.09000000003</v>
      </c>
      <c r="AN436" s="380">
        <f t="shared" si="52"/>
        <v>268096.09000000003</v>
      </c>
      <c r="AO436" s="410" t="s">
        <v>1228</v>
      </c>
      <c r="AP436" s="411" t="s">
        <v>1226</v>
      </c>
      <c r="AQ436" s="412" t="s">
        <v>2016</v>
      </c>
      <c r="AR436" s="377">
        <f>VLOOKUP($B436,'1.วาง งบทดลอง 4 แถว'!$E$4197:$J$5035,3,0)</f>
        <v>0</v>
      </c>
      <c r="AS436" s="378">
        <f>VLOOKUP($B436,'1.วาง งบทดลอง 4 แถว'!$E$4197:$J$5035,4,0)</f>
        <v>48363</v>
      </c>
      <c r="AT436" s="378">
        <f>VLOOKUP($B436,'1.วาง งบทดลอง 4 แถว'!$E$4197:$J$5035,5,0)</f>
        <v>0</v>
      </c>
      <c r="AU436" s="379">
        <f>VLOOKUP($B436,'1.วาง งบทดลอง 4 แถว'!$E$4197:$J$5035,6,0)</f>
        <v>437101.79</v>
      </c>
      <c r="AV436" s="380">
        <f t="shared" si="53"/>
        <v>437101.79</v>
      </c>
      <c r="AW436" s="410" t="s">
        <v>1228</v>
      </c>
      <c r="AX436" s="411" t="s">
        <v>1226</v>
      </c>
      <c r="AY436" s="412" t="s">
        <v>2016</v>
      </c>
      <c r="AZ436" s="377">
        <f>VLOOKUP($B436,'1.วาง งบทดลอง 4 แถว'!$E$5036:$J$5874,3,0)</f>
        <v>564.5</v>
      </c>
      <c r="BA436" s="378">
        <f>VLOOKUP($B436,'1.วาง งบทดลอง 4 แถว'!$E$5036:$J$5874,4,0)</f>
        <v>45686.5</v>
      </c>
      <c r="BB436" s="378">
        <f>VLOOKUP($B436,'1.วาง งบทดลอง 4 แถว'!$E$5036:$J$5874,5,0)</f>
        <v>0</v>
      </c>
      <c r="BC436" s="379">
        <f>VLOOKUP($B436,'1.วาง งบทดลอง 4 แถว'!$E$5036:$J$5874,6,0)</f>
        <v>346611.8</v>
      </c>
      <c r="BD436" s="380">
        <f t="shared" si="54"/>
        <v>346611.8</v>
      </c>
      <c r="BE436" s="410" t="s">
        <v>1228</v>
      </c>
      <c r="BF436" s="411" t="s">
        <v>1226</v>
      </c>
      <c r="BG436" s="412" t="s">
        <v>2016</v>
      </c>
      <c r="BH436" s="377">
        <f>VLOOKUP($B436,'1.วาง งบทดลอง 4 แถว'!$E$5875:$J$6713,3,0)</f>
        <v>0</v>
      </c>
      <c r="BI436" s="378">
        <f>VLOOKUP($B436,'1.วาง งบทดลอง 4 แถว'!$E$5875:$J$6713,4,0)</f>
        <v>8635.5</v>
      </c>
      <c r="BJ436" s="378">
        <f>VLOOKUP($B436,'1.วาง งบทดลอง 4 แถว'!$E$5875:$J$6713,5,0)</f>
        <v>0</v>
      </c>
      <c r="BK436" s="379">
        <f>VLOOKUP($B436,'1.วาง งบทดลอง 4 แถว'!$E$5875:$J$6713,6,0)</f>
        <v>166617.22</v>
      </c>
      <c r="BL436" s="380">
        <f t="shared" si="55"/>
        <v>166617.22</v>
      </c>
      <c r="BM436" s="410" t="s">
        <v>1228</v>
      </c>
      <c r="BN436" s="411" t="s">
        <v>1226</v>
      </c>
      <c r="BO436" s="413" t="s">
        <v>2016</v>
      </c>
    </row>
    <row r="437" spans="1:67" ht="19.5" customHeight="1">
      <c r="A437" s="374">
        <v>434</v>
      </c>
      <c r="B437" s="375" t="s">
        <v>796</v>
      </c>
      <c r="C437" s="376" t="s">
        <v>2249</v>
      </c>
      <c r="D437" s="377">
        <f>VLOOKUP($B437,'1.วาง งบทดลอง 4 แถว'!$E$2:$J$840,3,0)</f>
        <v>23463.21</v>
      </c>
      <c r="E437" s="378">
        <f>VLOOKUP($B437,'1.วาง งบทดลอง 4 แถว'!$E$2:$J$840,4,0)</f>
        <v>0</v>
      </c>
      <c r="F437" s="378">
        <f>VLOOKUP($B437,'1.วาง งบทดลอง 4 แถว'!$E$2:$J$840,5,0)</f>
        <v>923338.47</v>
      </c>
      <c r="G437" s="379">
        <f>VLOOKUP($B437,'1.วาง งบทดลอง 4 แถว'!$E$2:$J$840,6,0)</f>
        <v>0</v>
      </c>
      <c r="H437" s="380">
        <f t="shared" si="48"/>
        <v>-923338.47</v>
      </c>
      <c r="I437" s="410" t="s">
        <v>1230</v>
      </c>
      <c r="J437" s="411" t="s">
        <v>1226</v>
      </c>
      <c r="K437" s="412" t="s">
        <v>2016</v>
      </c>
      <c r="L437" s="377">
        <f>VLOOKUP($B437,'1.วาง งบทดลอง 4 แถว'!$E$841:$J$1679,3,0)</f>
        <v>3844.29</v>
      </c>
      <c r="M437" s="378">
        <f>VLOOKUP($B437,'1.วาง งบทดลอง 4 แถว'!$E$841:$J$1679,4,0)</f>
        <v>0</v>
      </c>
      <c r="N437" s="378">
        <f>VLOOKUP($B437,'1.วาง งบทดลอง 4 แถว'!$E$841:$J$1679,5,0)</f>
        <v>92996.160000000003</v>
      </c>
      <c r="O437" s="379">
        <f>VLOOKUP($B437,'1.วาง งบทดลอง 4 แถว'!$E$841:$J$1679,6,0)</f>
        <v>0</v>
      </c>
      <c r="P437" s="380">
        <f t="shared" si="49"/>
        <v>-92996.160000000003</v>
      </c>
      <c r="Q437" s="410" t="s">
        <v>1230</v>
      </c>
      <c r="R437" s="411" t="s">
        <v>1226</v>
      </c>
      <c r="S437" s="412" t="s">
        <v>2016</v>
      </c>
      <c r="T437" s="377">
        <f>VLOOKUP($B437,'1.วาง งบทดลอง 4 แถว'!$E$1680:$J$2518,3,0)</f>
        <v>34529.07</v>
      </c>
      <c r="U437" s="378">
        <f>VLOOKUP($B437,'1.วาง งบทดลอง 4 แถว'!$E$1680:$J$2518,4,0)</f>
        <v>0</v>
      </c>
      <c r="V437" s="378">
        <f>VLOOKUP($B437,'1.วาง งบทดลอง 4 แถว'!$E$1680:$J$2518,5,0)</f>
        <v>280300.40999999997</v>
      </c>
      <c r="W437" s="379">
        <f>VLOOKUP($B437,'1.วาง งบทดลอง 4 แถว'!$E$1680:$J$2518,6,0)</f>
        <v>0</v>
      </c>
      <c r="X437" s="380">
        <f t="shared" si="50"/>
        <v>-280300.40999999997</v>
      </c>
      <c r="Y437" s="410" t="s">
        <v>1230</v>
      </c>
      <c r="Z437" s="411" t="s">
        <v>1226</v>
      </c>
      <c r="AA437" s="412" t="s">
        <v>2016</v>
      </c>
      <c r="AB437" s="377">
        <f>VLOOKUP($B437,'1.วาง งบทดลอง 4 แถว'!$E$2519:$J$3357,3,0)</f>
        <v>556789.99</v>
      </c>
      <c r="AC437" s="378">
        <f>VLOOKUP($B437,'1.วาง งบทดลอง 4 แถว'!$E$2519:$J$3357,4,0)</f>
        <v>0</v>
      </c>
      <c r="AD437" s="378">
        <f>VLOOKUP($B437,'1.วาง งบทดลอง 4 แถว'!$E$2519:$J$3357,5,0)</f>
        <v>928283.58</v>
      </c>
      <c r="AE437" s="379">
        <f>VLOOKUP($B437,'1.วาง งบทดลอง 4 แถว'!$E$2519:$J$3357,6,0)</f>
        <v>0</v>
      </c>
      <c r="AF437" s="380">
        <f t="shared" si="51"/>
        <v>-928283.58</v>
      </c>
      <c r="AG437" s="410" t="s">
        <v>1230</v>
      </c>
      <c r="AH437" s="411" t="s">
        <v>1226</v>
      </c>
      <c r="AI437" s="412" t="s">
        <v>2016</v>
      </c>
      <c r="AJ437" s="377">
        <f>VLOOKUP($B437,'1.วาง งบทดลอง 4 แถว'!$E$3358:$J$4196,3,0)</f>
        <v>6009.45</v>
      </c>
      <c r="AK437" s="378">
        <f>VLOOKUP($B437,'1.วาง งบทดลอง 4 แถว'!$E$3358:$J$4196,4,0)</f>
        <v>0</v>
      </c>
      <c r="AL437" s="378">
        <f>VLOOKUP($B437,'1.วาง งบทดลอง 4 แถว'!$E$3358:$J$4196,5,0)</f>
        <v>59808.5</v>
      </c>
      <c r="AM437" s="379">
        <f>VLOOKUP($B437,'1.วาง งบทดลอง 4 แถว'!$E$3358:$J$4196,6,0)</f>
        <v>0</v>
      </c>
      <c r="AN437" s="380">
        <f t="shared" si="52"/>
        <v>-59808.5</v>
      </c>
      <c r="AO437" s="410" t="s">
        <v>1230</v>
      </c>
      <c r="AP437" s="411" t="s">
        <v>1226</v>
      </c>
      <c r="AQ437" s="412" t="s">
        <v>2016</v>
      </c>
      <c r="AR437" s="377">
        <f>VLOOKUP($B437,'1.วาง งบทดลอง 4 แถว'!$E$4197:$J$5035,3,0)</f>
        <v>0</v>
      </c>
      <c r="AS437" s="378">
        <f>VLOOKUP($B437,'1.วาง งบทดลอง 4 แถว'!$E$4197:$J$5035,4,0)</f>
        <v>0</v>
      </c>
      <c r="AT437" s="378">
        <f>VLOOKUP($B437,'1.วาง งบทดลอง 4 แถว'!$E$4197:$J$5035,5,0)</f>
        <v>109923.94</v>
      </c>
      <c r="AU437" s="379">
        <f>VLOOKUP($B437,'1.วาง งบทดลอง 4 แถว'!$E$4197:$J$5035,6,0)</f>
        <v>0</v>
      </c>
      <c r="AV437" s="380">
        <f t="shared" si="53"/>
        <v>-109923.94</v>
      </c>
      <c r="AW437" s="410" t="s">
        <v>1230</v>
      </c>
      <c r="AX437" s="411" t="s">
        <v>1226</v>
      </c>
      <c r="AY437" s="412" t="s">
        <v>2016</v>
      </c>
      <c r="AZ437" s="377">
        <f>VLOOKUP($B437,'1.วาง งบทดลอง 4 แถว'!$E$5036:$J$5874,3,0)</f>
        <v>6223.43</v>
      </c>
      <c r="BA437" s="378">
        <f>VLOOKUP($B437,'1.วาง งบทดลอง 4 แถว'!$E$5036:$J$5874,4,0)</f>
        <v>0</v>
      </c>
      <c r="BB437" s="378">
        <f>VLOOKUP($B437,'1.วาง งบทดลอง 4 แถว'!$E$5036:$J$5874,5,0)</f>
        <v>59768.5</v>
      </c>
      <c r="BC437" s="379">
        <f>VLOOKUP($B437,'1.วาง งบทดลอง 4 แถว'!$E$5036:$J$5874,6,0)</f>
        <v>0</v>
      </c>
      <c r="BD437" s="380">
        <f t="shared" si="54"/>
        <v>-59768.5</v>
      </c>
      <c r="BE437" s="410" t="s">
        <v>1230</v>
      </c>
      <c r="BF437" s="411" t="s">
        <v>1226</v>
      </c>
      <c r="BG437" s="412" t="s">
        <v>2016</v>
      </c>
      <c r="BH437" s="377">
        <f>VLOOKUP($B437,'1.วาง งบทดลอง 4 แถว'!$E$5875:$J$6713,3,0)</f>
        <v>2082.39</v>
      </c>
      <c r="BI437" s="378">
        <f>VLOOKUP($B437,'1.วาง งบทดลอง 4 แถว'!$E$5875:$J$6713,4,0)</f>
        <v>0</v>
      </c>
      <c r="BJ437" s="378">
        <f>VLOOKUP($B437,'1.วาง งบทดลอง 4 แถว'!$E$5875:$J$6713,5,0)</f>
        <v>13604.42</v>
      </c>
      <c r="BK437" s="379">
        <f>VLOOKUP($B437,'1.วาง งบทดลอง 4 แถว'!$E$5875:$J$6713,6,0)</f>
        <v>0</v>
      </c>
      <c r="BL437" s="380">
        <f t="shared" si="55"/>
        <v>-13604.42</v>
      </c>
      <c r="BM437" s="410" t="s">
        <v>1230</v>
      </c>
      <c r="BN437" s="411" t="s">
        <v>1226</v>
      </c>
      <c r="BO437" s="413" t="s">
        <v>2016</v>
      </c>
    </row>
    <row r="438" spans="1:67" ht="19.5" customHeight="1">
      <c r="A438" s="374">
        <v>435</v>
      </c>
      <c r="B438" s="375" t="s">
        <v>797</v>
      </c>
      <c r="C438" s="376" t="s">
        <v>2250</v>
      </c>
      <c r="D438" s="377">
        <f>VLOOKUP($B438,'1.วาง งบทดลอง 4 แถว'!$E$2:$J$840,3,0)</f>
        <v>0</v>
      </c>
      <c r="E438" s="378">
        <f>VLOOKUP($B438,'1.วาง งบทดลอง 4 แถว'!$E$2:$J$840,4,0)</f>
        <v>111643.76</v>
      </c>
      <c r="F438" s="378">
        <f>VLOOKUP($B438,'1.วาง งบทดลอง 4 แถว'!$E$2:$J$840,5,0)</f>
        <v>0</v>
      </c>
      <c r="G438" s="379">
        <f>VLOOKUP($B438,'1.วาง งบทดลอง 4 แถว'!$E$2:$J$840,6,0)</f>
        <v>1349575.12</v>
      </c>
      <c r="H438" s="380">
        <f t="shared" si="48"/>
        <v>1349575.12</v>
      </c>
      <c r="I438" s="410" t="s">
        <v>1230</v>
      </c>
      <c r="J438" s="411" t="s">
        <v>1226</v>
      </c>
      <c r="K438" s="412" t="s">
        <v>2016</v>
      </c>
      <c r="L438" s="377">
        <f>VLOOKUP($B438,'1.วาง งบทดลอง 4 แถว'!$E$841:$J$1679,3,0)</f>
        <v>0</v>
      </c>
      <c r="M438" s="378">
        <f>VLOOKUP($B438,'1.วาง งบทดลอง 4 แถว'!$E$841:$J$1679,4,0)</f>
        <v>6351.76</v>
      </c>
      <c r="N438" s="378">
        <f>VLOOKUP($B438,'1.วาง งบทดลอง 4 แถว'!$E$841:$J$1679,5,0)</f>
        <v>0</v>
      </c>
      <c r="O438" s="379">
        <f>VLOOKUP($B438,'1.วาง งบทดลอง 4 แถว'!$E$841:$J$1679,6,0)</f>
        <v>39092.93</v>
      </c>
      <c r="P438" s="380">
        <f t="shared" si="49"/>
        <v>39092.93</v>
      </c>
      <c r="Q438" s="410" t="s">
        <v>1230</v>
      </c>
      <c r="R438" s="411" t="s">
        <v>1226</v>
      </c>
      <c r="S438" s="412" t="s">
        <v>2016</v>
      </c>
      <c r="T438" s="377">
        <f>VLOOKUP($B438,'1.วาง งบทดลอง 4 แถว'!$E$1680:$J$2518,3,0)</f>
        <v>0</v>
      </c>
      <c r="U438" s="378">
        <f>VLOOKUP($B438,'1.วาง งบทดลอง 4 แถว'!$E$1680:$J$2518,4,0)</f>
        <v>5538.58</v>
      </c>
      <c r="V438" s="378">
        <f>VLOOKUP($B438,'1.วาง งบทดลอง 4 แถว'!$E$1680:$J$2518,5,0)</f>
        <v>0</v>
      </c>
      <c r="W438" s="379">
        <f>VLOOKUP($B438,'1.วาง งบทดลอง 4 แถว'!$E$1680:$J$2518,6,0)</f>
        <v>109179.86</v>
      </c>
      <c r="X438" s="380">
        <f t="shared" si="50"/>
        <v>109179.86</v>
      </c>
      <c r="Y438" s="410" t="s">
        <v>1230</v>
      </c>
      <c r="Z438" s="411" t="s">
        <v>1226</v>
      </c>
      <c r="AA438" s="412" t="s">
        <v>2016</v>
      </c>
      <c r="AB438" s="377">
        <f>VLOOKUP($B438,'1.วาง งบทดลอง 4 แถว'!$E$2519:$J$3357,3,0)</f>
        <v>0</v>
      </c>
      <c r="AC438" s="378">
        <f>VLOOKUP($B438,'1.วาง งบทดลอง 4 แถว'!$E$2519:$J$3357,4,0)</f>
        <v>1005.87</v>
      </c>
      <c r="AD438" s="378">
        <f>VLOOKUP($B438,'1.วาง งบทดลอง 4 แถว'!$E$2519:$J$3357,5,0)</f>
        <v>0</v>
      </c>
      <c r="AE438" s="379">
        <f>VLOOKUP($B438,'1.วาง งบทดลอง 4 แถว'!$E$2519:$J$3357,6,0)</f>
        <v>47360.42</v>
      </c>
      <c r="AF438" s="380">
        <f t="shared" si="51"/>
        <v>47360.42</v>
      </c>
      <c r="AG438" s="410" t="s">
        <v>1230</v>
      </c>
      <c r="AH438" s="411" t="s">
        <v>1226</v>
      </c>
      <c r="AI438" s="412" t="s">
        <v>2016</v>
      </c>
      <c r="AJ438" s="377">
        <f>VLOOKUP($B438,'1.วาง งบทดลอง 4 แถว'!$E$3358:$J$4196,3,0)</f>
        <v>0</v>
      </c>
      <c r="AK438" s="378">
        <f>VLOOKUP($B438,'1.วาง งบทดลอง 4 แถว'!$E$3358:$J$4196,4,0)</f>
        <v>1236.51</v>
      </c>
      <c r="AL438" s="378">
        <f>VLOOKUP($B438,'1.วาง งบทดลอง 4 แถว'!$E$3358:$J$4196,5,0)</f>
        <v>0</v>
      </c>
      <c r="AM438" s="379">
        <f>VLOOKUP($B438,'1.วาง งบทดลอง 4 แถว'!$E$3358:$J$4196,6,0)</f>
        <v>14545.67</v>
      </c>
      <c r="AN438" s="380">
        <f t="shared" si="52"/>
        <v>14545.67</v>
      </c>
      <c r="AO438" s="410" t="s">
        <v>1230</v>
      </c>
      <c r="AP438" s="411" t="s">
        <v>1226</v>
      </c>
      <c r="AQ438" s="412" t="s">
        <v>2016</v>
      </c>
      <c r="AR438" s="377">
        <f>VLOOKUP($B438,'1.วาง งบทดลอง 4 แถว'!$E$4197:$J$5035,3,0)</f>
        <v>0</v>
      </c>
      <c r="AS438" s="378">
        <f>VLOOKUP($B438,'1.วาง งบทดลอง 4 แถว'!$E$4197:$J$5035,4,0)</f>
        <v>2460.81</v>
      </c>
      <c r="AT438" s="378">
        <f>VLOOKUP($B438,'1.วาง งบทดลอง 4 แถว'!$E$4197:$J$5035,5,0)</f>
        <v>0</v>
      </c>
      <c r="AU438" s="379">
        <f>VLOOKUP($B438,'1.วาง งบทดลอง 4 แถว'!$E$4197:$J$5035,6,0)</f>
        <v>25364.400000000001</v>
      </c>
      <c r="AV438" s="380">
        <f t="shared" si="53"/>
        <v>25364.400000000001</v>
      </c>
      <c r="AW438" s="410" t="s">
        <v>1230</v>
      </c>
      <c r="AX438" s="411" t="s">
        <v>1226</v>
      </c>
      <c r="AY438" s="412" t="s">
        <v>2016</v>
      </c>
      <c r="AZ438" s="377">
        <f>VLOOKUP($B438,'1.วาง งบทดลอง 4 แถว'!$E$5036:$J$5874,3,0)</f>
        <v>0</v>
      </c>
      <c r="BA438" s="378">
        <f>VLOOKUP($B438,'1.วาง งบทดลอง 4 แถว'!$E$5036:$J$5874,4,0)</f>
        <v>5075.34</v>
      </c>
      <c r="BB438" s="378">
        <f>VLOOKUP($B438,'1.วาง งบทดลอง 4 แถว'!$E$5036:$J$5874,5,0)</f>
        <v>0</v>
      </c>
      <c r="BC438" s="379">
        <f>VLOOKUP($B438,'1.วาง งบทดลอง 4 แถว'!$E$5036:$J$5874,6,0)</f>
        <v>34995.919999999998</v>
      </c>
      <c r="BD438" s="380">
        <f t="shared" si="54"/>
        <v>34995.919999999998</v>
      </c>
      <c r="BE438" s="410" t="s">
        <v>1230</v>
      </c>
      <c r="BF438" s="411" t="s">
        <v>1226</v>
      </c>
      <c r="BG438" s="412" t="s">
        <v>2016</v>
      </c>
      <c r="BH438" s="377">
        <f>VLOOKUP($B438,'1.วาง งบทดลอง 4 แถว'!$E$5875:$J$6713,3,0)</f>
        <v>0</v>
      </c>
      <c r="BI438" s="378">
        <f>VLOOKUP($B438,'1.วาง งบทดลอง 4 แถว'!$E$5875:$J$6713,4,0)</f>
        <v>1193</v>
      </c>
      <c r="BJ438" s="378">
        <f>VLOOKUP($B438,'1.วาง งบทดลอง 4 แถว'!$E$5875:$J$6713,5,0)</f>
        <v>0</v>
      </c>
      <c r="BK438" s="379">
        <f>VLOOKUP($B438,'1.วาง งบทดลอง 4 แถว'!$E$5875:$J$6713,6,0)</f>
        <v>31447.96</v>
      </c>
      <c r="BL438" s="380">
        <f t="shared" si="55"/>
        <v>31447.96</v>
      </c>
      <c r="BM438" s="410" t="s">
        <v>1230</v>
      </c>
      <c r="BN438" s="411" t="s">
        <v>1226</v>
      </c>
      <c r="BO438" s="413" t="s">
        <v>2016</v>
      </c>
    </row>
    <row r="439" spans="1:67" ht="19.5" customHeight="1">
      <c r="A439" s="374">
        <v>436</v>
      </c>
      <c r="B439" s="375" t="s">
        <v>798</v>
      </c>
      <c r="C439" s="376" t="s">
        <v>1685</v>
      </c>
      <c r="D439" s="377">
        <f>VLOOKUP($B439,'1.วาง งบทดลอง 4 แถว'!$E$2:$J$840,3,0)</f>
        <v>3480</v>
      </c>
      <c r="E439" s="378">
        <f>VLOOKUP($B439,'1.วาง งบทดลอง 4 แถว'!$E$2:$J$840,4,0)</f>
        <v>51176.75</v>
      </c>
      <c r="F439" s="378">
        <f>VLOOKUP($B439,'1.วาง งบทดลอง 4 แถว'!$E$2:$J$840,5,0)</f>
        <v>0</v>
      </c>
      <c r="G439" s="379">
        <f>VLOOKUP($B439,'1.วาง งบทดลอง 4 แถว'!$E$2:$J$840,6,0)</f>
        <v>742605.75</v>
      </c>
      <c r="H439" s="380">
        <f t="shared" si="48"/>
        <v>742605.75</v>
      </c>
      <c r="I439" s="410" t="s">
        <v>1225</v>
      </c>
      <c r="J439" s="411" t="s">
        <v>1226</v>
      </c>
      <c r="K439" s="412" t="s">
        <v>2016</v>
      </c>
      <c r="L439" s="377">
        <f>VLOOKUP($B439,'1.วาง งบทดลอง 4 แถว'!$E$841:$J$1679,3,0)</f>
        <v>0</v>
      </c>
      <c r="M439" s="378">
        <f>VLOOKUP($B439,'1.วาง งบทดลอง 4 แถว'!$E$841:$J$1679,4,0)</f>
        <v>20531.7</v>
      </c>
      <c r="N439" s="378">
        <f>VLOOKUP($B439,'1.วาง งบทดลอง 4 แถว'!$E$841:$J$1679,5,0)</f>
        <v>0</v>
      </c>
      <c r="O439" s="379">
        <f>VLOOKUP($B439,'1.วาง งบทดลอง 4 แถว'!$E$841:$J$1679,6,0)</f>
        <v>117262.49</v>
      </c>
      <c r="P439" s="380">
        <f t="shared" si="49"/>
        <v>117262.49</v>
      </c>
      <c r="Q439" s="410" t="s">
        <v>1225</v>
      </c>
      <c r="R439" s="411" t="s">
        <v>1226</v>
      </c>
      <c r="S439" s="412" t="s">
        <v>2016</v>
      </c>
      <c r="T439" s="377">
        <f>VLOOKUP($B439,'1.วาง งบทดลอง 4 แถว'!$E$1680:$J$2518,3,0)</f>
        <v>965</v>
      </c>
      <c r="U439" s="378">
        <f>VLOOKUP($B439,'1.วาง งบทดลอง 4 แถว'!$E$1680:$J$2518,4,0)</f>
        <v>1865</v>
      </c>
      <c r="V439" s="378">
        <f>VLOOKUP($B439,'1.วาง งบทดลอง 4 แถว'!$E$1680:$J$2518,5,0)</f>
        <v>0</v>
      </c>
      <c r="W439" s="379">
        <f>VLOOKUP($B439,'1.วาง งบทดลอง 4 แถว'!$E$1680:$J$2518,6,0)</f>
        <v>22820.5</v>
      </c>
      <c r="X439" s="380">
        <f t="shared" si="50"/>
        <v>22820.5</v>
      </c>
      <c r="Y439" s="410" t="s">
        <v>1225</v>
      </c>
      <c r="Z439" s="411" t="s">
        <v>1226</v>
      </c>
      <c r="AA439" s="412" t="s">
        <v>2016</v>
      </c>
      <c r="AB439" s="377">
        <f>VLOOKUP($B439,'1.วาง งบทดลอง 4 แถว'!$E$2519:$J$3357,3,0)</f>
        <v>0</v>
      </c>
      <c r="AC439" s="378">
        <f>VLOOKUP($B439,'1.วาง งบทดลอง 4 แถว'!$E$2519:$J$3357,4,0)</f>
        <v>19700</v>
      </c>
      <c r="AD439" s="378">
        <f>VLOOKUP($B439,'1.วาง งบทดลอง 4 แถว'!$E$2519:$J$3357,5,0)</f>
        <v>0</v>
      </c>
      <c r="AE439" s="379">
        <f>VLOOKUP($B439,'1.วาง งบทดลอง 4 แถว'!$E$2519:$J$3357,6,0)</f>
        <v>92875</v>
      </c>
      <c r="AF439" s="380">
        <f t="shared" si="51"/>
        <v>92875</v>
      </c>
      <c r="AG439" s="410" t="s">
        <v>1225</v>
      </c>
      <c r="AH439" s="411" t="s">
        <v>1226</v>
      </c>
      <c r="AI439" s="412" t="s">
        <v>2016</v>
      </c>
      <c r="AJ439" s="377">
        <f>VLOOKUP($B439,'1.วาง งบทดลอง 4 แถว'!$E$3358:$J$4196,3,0)</f>
        <v>304</v>
      </c>
      <c r="AK439" s="378">
        <f>VLOOKUP($B439,'1.วาง งบทดลอง 4 แถว'!$E$3358:$J$4196,4,0)</f>
        <v>8976</v>
      </c>
      <c r="AL439" s="378">
        <f>VLOOKUP($B439,'1.วาง งบทดลอง 4 แถว'!$E$3358:$J$4196,5,0)</f>
        <v>0</v>
      </c>
      <c r="AM439" s="379">
        <f>VLOOKUP($B439,'1.วาง งบทดลอง 4 แถว'!$E$3358:$J$4196,6,0)</f>
        <v>58185.25</v>
      </c>
      <c r="AN439" s="380">
        <f t="shared" si="52"/>
        <v>58185.25</v>
      </c>
      <c r="AO439" s="410" t="s">
        <v>1225</v>
      </c>
      <c r="AP439" s="411" t="s">
        <v>1226</v>
      </c>
      <c r="AQ439" s="412" t="s">
        <v>2016</v>
      </c>
      <c r="AR439" s="377">
        <f>VLOOKUP($B439,'1.วาง งบทดลอง 4 แถว'!$E$4197:$J$5035,3,0)</f>
        <v>0</v>
      </c>
      <c r="AS439" s="378">
        <f>VLOOKUP($B439,'1.วาง งบทดลอง 4 แถว'!$E$4197:$J$5035,4,0)</f>
        <v>2310</v>
      </c>
      <c r="AT439" s="378">
        <f>VLOOKUP($B439,'1.วาง งบทดลอง 4 แถว'!$E$4197:$J$5035,5,0)</f>
        <v>0</v>
      </c>
      <c r="AU439" s="379">
        <f>VLOOKUP($B439,'1.วาง งบทดลอง 4 แถว'!$E$4197:$J$5035,6,0)</f>
        <v>66806.5</v>
      </c>
      <c r="AV439" s="380">
        <f t="shared" si="53"/>
        <v>66806.5</v>
      </c>
      <c r="AW439" s="410" t="s">
        <v>1225</v>
      </c>
      <c r="AX439" s="411" t="s">
        <v>1226</v>
      </c>
      <c r="AY439" s="412" t="s">
        <v>2016</v>
      </c>
      <c r="AZ439" s="377">
        <f>VLOOKUP($B439,'1.วาง งบทดลอง 4 แถว'!$E$5036:$J$5874,3,0)</f>
        <v>1050</v>
      </c>
      <c r="BA439" s="378">
        <f>VLOOKUP($B439,'1.วาง งบทดลอง 4 แถว'!$E$5036:$J$5874,4,0)</f>
        <v>8632.5</v>
      </c>
      <c r="BB439" s="378">
        <f>VLOOKUP($B439,'1.วาง งบทดลอง 4 แถว'!$E$5036:$J$5874,5,0)</f>
        <v>0</v>
      </c>
      <c r="BC439" s="379">
        <f>VLOOKUP($B439,'1.วาง งบทดลอง 4 แถว'!$E$5036:$J$5874,6,0)</f>
        <v>59630.5</v>
      </c>
      <c r="BD439" s="380">
        <f t="shared" si="54"/>
        <v>59630.5</v>
      </c>
      <c r="BE439" s="410" t="s">
        <v>1225</v>
      </c>
      <c r="BF439" s="411" t="s">
        <v>1226</v>
      </c>
      <c r="BG439" s="412" t="s">
        <v>2016</v>
      </c>
      <c r="BH439" s="377">
        <f>VLOOKUP($B439,'1.วาง งบทดลอง 4 แถว'!$E$5875:$J$6713,3,0)</f>
        <v>0</v>
      </c>
      <c r="BI439" s="378">
        <f>VLOOKUP($B439,'1.วาง งบทดลอง 4 แถว'!$E$5875:$J$6713,4,0)</f>
        <v>0</v>
      </c>
      <c r="BJ439" s="378">
        <f>VLOOKUP($B439,'1.วาง งบทดลอง 4 แถว'!$E$5875:$J$6713,5,0)</f>
        <v>0</v>
      </c>
      <c r="BK439" s="379">
        <f>VLOOKUP($B439,'1.วาง งบทดลอง 4 แถว'!$E$5875:$J$6713,6,0)</f>
        <v>10140</v>
      </c>
      <c r="BL439" s="380">
        <f t="shared" si="55"/>
        <v>10140</v>
      </c>
      <c r="BM439" s="410" t="s">
        <v>1225</v>
      </c>
      <c r="BN439" s="411" t="s">
        <v>1226</v>
      </c>
      <c r="BO439" s="413" t="s">
        <v>2016</v>
      </c>
    </row>
    <row r="440" spans="1:67" ht="19.5" customHeight="1">
      <c r="A440" s="374">
        <v>437</v>
      </c>
      <c r="B440" s="375" t="s">
        <v>799</v>
      </c>
      <c r="C440" s="376" t="s">
        <v>2251</v>
      </c>
      <c r="D440" s="377">
        <f>VLOOKUP($B440,'1.วาง งบทดลอง 4 แถว'!$E$2:$J$840,3,0)</f>
        <v>0</v>
      </c>
      <c r="E440" s="378">
        <f>VLOOKUP($B440,'1.วาง งบทดลอง 4 แถว'!$E$2:$J$840,4,0)</f>
        <v>0</v>
      </c>
      <c r="F440" s="378">
        <f>VLOOKUP($B440,'1.วาง งบทดลอง 4 แถว'!$E$2:$J$840,5,0)</f>
        <v>0</v>
      </c>
      <c r="G440" s="379">
        <f>VLOOKUP($B440,'1.วาง งบทดลอง 4 แถว'!$E$2:$J$840,6,0)</f>
        <v>211962.75</v>
      </c>
      <c r="H440" s="380">
        <f t="shared" si="48"/>
        <v>211962.75</v>
      </c>
      <c r="I440" s="410" t="s">
        <v>1228</v>
      </c>
      <c r="J440" s="411" t="s">
        <v>1226</v>
      </c>
      <c r="K440" s="412" t="s">
        <v>2016</v>
      </c>
      <c r="L440" s="377">
        <f>VLOOKUP($B440,'1.วาง งบทดลอง 4 แถว'!$E$841:$J$1679,3,0)</f>
        <v>0</v>
      </c>
      <c r="M440" s="378">
        <f>VLOOKUP($B440,'1.วาง งบทดลอง 4 แถว'!$E$841:$J$1679,4,0)</f>
        <v>0</v>
      </c>
      <c r="N440" s="378">
        <f>VLOOKUP($B440,'1.วาง งบทดลอง 4 แถว'!$E$841:$J$1679,5,0)</f>
        <v>0</v>
      </c>
      <c r="O440" s="379">
        <f>VLOOKUP($B440,'1.วาง งบทดลอง 4 แถว'!$E$841:$J$1679,6,0)</f>
        <v>67298.75</v>
      </c>
      <c r="P440" s="380">
        <f t="shared" si="49"/>
        <v>67298.75</v>
      </c>
      <c r="Q440" s="410" t="s">
        <v>1228</v>
      </c>
      <c r="R440" s="411" t="s">
        <v>1226</v>
      </c>
      <c r="S440" s="412" t="s">
        <v>2016</v>
      </c>
      <c r="T440" s="377">
        <f>VLOOKUP($B440,'1.วาง งบทดลอง 4 แถว'!$E$1680:$J$2518,3,0)</f>
        <v>0</v>
      </c>
      <c r="U440" s="378">
        <f>VLOOKUP($B440,'1.วาง งบทดลอง 4 แถว'!$E$1680:$J$2518,4,0)</f>
        <v>6584</v>
      </c>
      <c r="V440" s="378">
        <f>VLOOKUP($B440,'1.วาง งบทดลอง 4 แถว'!$E$1680:$J$2518,5,0)</f>
        <v>0</v>
      </c>
      <c r="W440" s="379">
        <f>VLOOKUP($B440,'1.วาง งบทดลอง 4 แถว'!$E$1680:$J$2518,6,0)</f>
        <v>14370.25</v>
      </c>
      <c r="X440" s="380">
        <f t="shared" si="50"/>
        <v>14370.25</v>
      </c>
      <c r="Y440" s="410" t="s">
        <v>1228</v>
      </c>
      <c r="Z440" s="411" t="s">
        <v>1226</v>
      </c>
      <c r="AA440" s="412" t="s">
        <v>2016</v>
      </c>
      <c r="AB440" s="377">
        <f>VLOOKUP($B440,'1.วาง งบทดลอง 4 แถว'!$E$2519:$J$3357,3,0)</f>
        <v>0</v>
      </c>
      <c r="AC440" s="378">
        <f>VLOOKUP($B440,'1.วาง งบทดลอง 4 แถว'!$E$2519:$J$3357,4,0)</f>
        <v>0</v>
      </c>
      <c r="AD440" s="378">
        <f>VLOOKUP($B440,'1.วาง งบทดลอง 4 แถว'!$E$2519:$J$3357,5,0)</f>
        <v>0</v>
      </c>
      <c r="AE440" s="379">
        <f>VLOOKUP($B440,'1.วาง งบทดลอง 4 แถว'!$E$2519:$J$3357,6,0)</f>
        <v>9106</v>
      </c>
      <c r="AF440" s="380">
        <f t="shared" si="51"/>
        <v>9106</v>
      </c>
      <c r="AG440" s="410" t="s">
        <v>1228</v>
      </c>
      <c r="AH440" s="411" t="s">
        <v>1226</v>
      </c>
      <c r="AI440" s="412" t="s">
        <v>2016</v>
      </c>
      <c r="AJ440" s="377">
        <f>VLOOKUP($B440,'1.วาง งบทดลอง 4 แถว'!$E$3358:$J$4196,3,0)</f>
        <v>0</v>
      </c>
      <c r="AK440" s="378">
        <f>VLOOKUP($B440,'1.วาง งบทดลอง 4 แถว'!$E$3358:$J$4196,4,0)</f>
        <v>0</v>
      </c>
      <c r="AL440" s="378">
        <f>VLOOKUP($B440,'1.วาง งบทดลอง 4 แถว'!$E$3358:$J$4196,5,0)</f>
        <v>0</v>
      </c>
      <c r="AM440" s="379">
        <f>VLOOKUP($B440,'1.วาง งบทดลอง 4 แถว'!$E$3358:$J$4196,6,0)</f>
        <v>2548.0700000000002</v>
      </c>
      <c r="AN440" s="380">
        <f t="shared" si="52"/>
        <v>2548.0700000000002</v>
      </c>
      <c r="AO440" s="410" t="s">
        <v>1228</v>
      </c>
      <c r="AP440" s="411" t="s">
        <v>1226</v>
      </c>
      <c r="AQ440" s="412" t="s">
        <v>2016</v>
      </c>
      <c r="AR440" s="377">
        <f>VLOOKUP($B440,'1.วาง งบทดลอง 4 แถว'!$E$4197:$J$5035,3,0)</f>
        <v>0</v>
      </c>
      <c r="AS440" s="378">
        <f>VLOOKUP($B440,'1.วาง งบทดลอง 4 แถว'!$E$4197:$J$5035,4,0)</f>
        <v>0</v>
      </c>
      <c r="AT440" s="378">
        <f>VLOOKUP($B440,'1.วาง งบทดลอง 4 แถว'!$E$4197:$J$5035,5,0)</f>
        <v>0</v>
      </c>
      <c r="AU440" s="379">
        <f>VLOOKUP($B440,'1.วาง งบทดลอง 4 แถว'!$E$4197:$J$5035,6,0)</f>
        <v>14090.5</v>
      </c>
      <c r="AV440" s="380">
        <f t="shared" si="53"/>
        <v>14090.5</v>
      </c>
      <c r="AW440" s="410" t="s">
        <v>1228</v>
      </c>
      <c r="AX440" s="411" t="s">
        <v>1226</v>
      </c>
      <c r="AY440" s="412" t="s">
        <v>2016</v>
      </c>
      <c r="AZ440" s="377">
        <f>VLOOKUP($B440,'1.วาง งบทดลอง 4 แถว'!$E$5036:$J$5874,3,0)</f>
        <v>0</v>
      </c>
      <c r="BA440" s="378">
        <f>VLOOKUP($B440,'1.วาง งบทดลอง 4 แถว'!$E$5036:$J$5874,4,0)</f>
        <v>6518.5</v>
      </c>
      <c r="BB440" s="378">
        <f>VLOOKUP($B440,'1.วาง งบทดลอง 4 แถว'!$E$5036:$J$5874,5,0)</f>
        <v>0</v>
      </c>
      <c r="BC440" s="379">
        <f>VLOOKUP($B440,'1.วาง งบทดลอง 4 แถว'!$E$5036:$J$5874,6,0)</f>
        <v>9996.5</v>
      </c>
      <c r="BD440" s="380">
        <f t="shared" si="54"/>
        <v>9996.5</v>
      </c>
      <c r="BE440" s="410" t="s">
        <v>1228</v>
      </c>
      <c r="BF440" s="411" t="s">
        <v>1226</v>
      </c>
      <c r="BG440" s="412" t="s">
        <v>2016</v>
      </c>
      <c r="BH440" s="377">
        <f>VLOOKUP($B440,'1.วาง งบทดลอง 4 แถว'!$E$5875:$J$6713,3,0)</f>
        <v>0</v>
      </c>
      <c r="BI440" s="378">
        <f>VLOOKUP($B440,'1.วาง งบทดลอง 4 แถว'!$E$5875:$J$6713,4,0)</f>
        <v>0</v>
      </c>
      <c r="BJ440" s="378">
        <f>VLOOKUP($B440,'1.วาง งบทดลอง 4 แถว'!$E$5875:$J$6713,5,0)</f>
        <v>0</v>
      </c>
      <c r="BK440" s="379">
        <f>VLOOKUP($B440,'1.วาง งบทดลอง 4 แถว'!$E$5875:$J$6713,6,0)</f>
        <v>0</v>
      </c>
      <c r="BL440" s="380">
        <f t="shared" si="55"/>
        <v>0</v>
      </c>
      <c r="BM440" s="410" t="s">
        <v>1228</v>
      </c>
      <c r="BN440" s="411" t="s">
        <v>1226</v>
      </c>
      <c r="BO440" s="413" t="s">
        <v>2016</v>
      </c>
    </row>
    <row r="441" spans="1:67" ht="19.5" customHeight="1">
      <c r="A441" s="374">
        <v>438</v>
      </c>
      <c r="B441" s="375" t="s">
        <v>800</v>
      </c>
      <c r="C441" s="376" t="s">
        <v>2252</v>
      </c>
      <c r="D441" s="377">
        <f>VLOOKUP($B441,'1.วาง งบทดลอง 4 แถว'!$E$2:$J$840,3,0)</f>
        <v>0</v>
      </c>
      <c r="E441" s="378">
        <f>VLOOKUP($B441,'1.วาง งบทดลอง 4 แถว'!$E$2:$J$840,4,0)</f>
        <v>0</v>
      </c>
      <c r="F441" s="378">
        <f>VLOOKUP($B441,'1.วาง งบทดลอง 4 แถว'!$E$2:$J$840,5,0)</f>
        <v>14699.9</v>
      </c>
      <c r="G441" s="379">
        <f>VLOOKUP($B441,'1.วาง งบทดลอง 4 แถว'!$E$2:$J$840,6,0)</f>
        <v>0</v>
      </c>
      <c r="H441" s="380">
        <f t="shared" si="48"/>
        <v>-14699.9</v>
      </c>
      <c r="I441" s="410" t="s">
        <v>1230</v>
      </c>
      <c r="J441" s="411" t="s">
        <v>1226</v>
      </c>
      <c r="K441" s="412" t="s">
        <v>2016</v>
      </c>
      <c r="L441" s="377">
        <f>VLOOKUP($B441,'1.วาง งบทดลอง 4 แถว'!$E$841:$J$1679,3,0)</f>
        <v>0</v>
      </c>
      <c r="M441" s="378">
        <f>VLOOKUP($B441,'1.วาง งบทดลอง 4 แถว'!$E$841:$J$1679,4,0)</f>
        <v>0</v>
      </c>
      <c r="N441" s="378">
        <f>VLOOKUP($B441,'1.วาง งบทดลอง 4 แถว'!$E$841:$J$1679,5,0)</f>
        <v>15127.1</v>
      </c>
      <c r="O441" s="379">
        <f>VLOOKUP($B441,'1.วาง งบทดลอง 4 แถว'!$E$841:$J$1679,6,0)</f>
        <v>0</v>
      </c>
      <c r="P441" s="380">
        <f t="shared" si="49"/>
        <v>-15127.1</v>
      </c>
      <c r="Q441" s="410" t="s">
        <v>1230</v>
      </c>
      <c r="R441" s="411" t="s">
        <v>1226</v>
      </c>
      <c r="S441" s="412" t="s">
        <v>2016</v>
      </c>
      <c r="T441" s="377">
        <f>VLOOKUP($B441,'1.วาง งบทดลอง 4 แถว'!$E$1680:$J$2518,3,0)</f>
        <v>0</v>
      </c>
      <c r="U441" s="378">
        <f>VLOOKUP($B441,'1.วาง งบทดลอง 4 แถว'!$E$1680:$J$2518,4,0)</f>
        <v>0</v>
      </c>
      <c r="V441" s="378">
        <f>VLOOKUP($B441,'1.วาง งบทดลอง 4 แถว'!$E$1680:$J$2518,5,0)</f>
        <v>0</v>
      </c>
      <c r="W441" s="379">
        <f>VLOOKUP($B441,'1.วาง งบทดลอง 4 แถว'!$E$1680:$J$2518,6,0)</f>
        <v>0</v>
      </c>
      <c r="X441" s="380">
        <f t="shared" si="50"/>
        <v>0</v>
      </c>
      <c r="Y441" s="410" t="s">
        <v>1230</v>
      </c>
      <c r="Z441" s="411" t="s">
        <v>1226</v>
      </c>
      <c r="AA441" s="412" t="s">
        <v>2016</v>
      </c>
      <c r="AB441" s="377">
        <f>VLOOKUP($B441,'1.วาง งบทดลอง 4 แถว'!$E$2519:$J$3357,3,0)</f>
        <v>416121.69</v>
      </c>
      <c r="AC441" s="378">
        <f>VLOOKUP($B441,'1.วาง งบทดลอง 4 แถว'!$E$2519:$J$3357,4,0)</f>
        <v>0</v>
      </c>
      <c r="AD441" s="378">
        <f>VLOOKUP($B441,'1.วาง งบทดลอง 4 แถว'!$E$2519:$J$3357,5,0)</f>
        <v>416121.69</v>
      </c>
      <c r="AE441" s="379">
        <f>VLOOKUP($B441,'1.วาง งบทดลอง 4 แถว'!$E$2519:$J$3357,6,0)</f>
        <v>0</v>
      </c>
      <c r="AF441" s="380">
        <f t="shared" si="51"/>
        <v>-416121.69</v>
      </c>
      <c r="AG441" s="410" t="s">
        <v>1230</v>
      </c>
      <c r="AH441" s="411" t="s">
        <v>1226</v>
      </c>
      <c r="AI441" s="412" t="s">
        <v>2016</v>
      </c>
      <c r="AJ441" s="377">
        <f>VLOOKUP($B441,'1.วาง งบทดลอง 4 แถว'!$E$3358:$J$4196,3,0)</f>
        <v>0</v>
      </c>
      <c r="AK441" s="378">
        <f>VLOOKUP($B441,'1.วาง งบทดลอง 4 แถว'!$E$3358:$J$4196,4,0)</f>
        <v>0</v>
      </c>
      <c r="AL441" s="378">
        <f>VLOOKUP($B441,'1.วาง งบทดลอง 4 แถว'!$E$3358:$J$4196,5,0)</f>
        <v>0</v>
      </c>
      <c r="AM441" s="379">
        <f>VLOOKUP($B441,'1.วาง งบทดลอง 4 แถว'!$E$3358:$J$4196,6,0)</f>
        <v>0</v>
      </c>
      <c r="AN441" s="380">
        <f t="shared" si="52"/>
        <v>0</v>
      </c>
      <c r="AO441" s="410" t="s">
        <v>1230</v>
      </c>
      <c r="AP441" s="411" t="s">
        <v>1226</v>
      </c>
      <c r="AQ441" s="412" t="s">
        <v>2016</v>
      </c>
      <c r="AR441" s="377">
        <f>VLOOKUP($B441,'1.วาง งบทดลอง 4 แถว'!$E$4197:$J$5035,3,0)</f>
        <v>0</v>
      </c>
      <c r="AS441" s="378">
        <f>VLOOKUP($B441,'1.วาง งบทดลอง 4 แถว'!$E$4197:$J$5035,4,0)</f>
        <v>0</v>
      </c>
      <c r="AT441" s="378">
        <f>VLOOKUP($B441,'1.วาง งบทดลอง 4 แถว'!$E$4197:$J$5035,5,0)</f>
        <v>363.66</v>
      </c>
      <c r="AU441" s="379">
        <f>VLOOKUP($B441,'1.วาง งบทดลอง 4 แถว'!$E$4197:$J$5035,6,0)</f>
        <v>0</v>
      </c>
      <c r="AV441" s="380">
        <f t="shared" si="53"/>
        <v>-363.66</v>
      </c>
      <c r="AW441" s="410" t="s">
        <v>1230</v>
      </c>
      <c r="AX441" s="411" t="s">
        <v>1226</v>
      </c>
      <c r="AY441" s="412" t="s">
        <v>2016</v>
      </c>
      <c r="AZ441" s="377">
        <f>VLOOKUP($B441,'1.วาง งบทดลอง 4 แถว'!$E$5036:$J$5874,3,0)</f>
        <v>0</v>
      </c>
      <c r="BA441" s="378">
        <f>VLOOKUP($B441,'1.วาง งบทดลอง 4 แถว'!$E$5036:$J$5874,4,0)</f>
        <v>0</v>
      </c>
      <c r="BB441" s="378">
        <f>VLOOKUP($B441,'1.วาง งบทดลอง 4 แถว'!$E$5036:$J$5874,5,0)</f>
        <v>278.58</v>
      </c>
      <c r="BC441" s="379">
        <f>VLOOKUP($B441,'1.วาง งบทดลอง 4 แถว'!$E$5036:$J$5874,6,0)</f>
        <v>0</v>
      </c>
      <c r="BD441" s="380">
        <f t="shared" si="54"/>
        <v>-278.58</v>
      </c>
      <c r="BE441" s="410" t="s">
        <v>1230</v>
      </c>
      <c r="BF441" s="411" t="s">
        <v>1226</v>
      </c>
      <c r="BG441" s="412" t="s">
        <v>2016</v>
      </c>
      <c r="BH441" s="377">
        <f>VLOOKUP($B441,'1.วาง งบทดลอง 4 แถว'!$E$5875:$J$6713,3,0)</f>
        <v>0</v>
      </c>
      <c r="BI441" s="378">
        <f>VLOOKUP($B441,'1.วาง งบทดลอง 4 แถว'!$E$5875:$J$6713,4,0)</f>
        <v>0</v>
      </c>
      <c r="BJ441" s="378">
        <f>VLOOKUP($B441,'1.วาง งบทดลอง 4 แถว'!$E$5875:$J$6713,5,0)</f>
        <v>0</v>
      </c>
      <c r="BK441" s="379">
        <f>VLOOKUP($B441,'1.วาง งบทดลอง 4 แถว'!$E$5875:$J$6713,6,0)</f>
        <v>0</v>
      </c>
      <c r="BL441" s="380">
        <f t="shared" si="55"/>
        <v>0</v>
      </c>
      <c r="BM441" s="410" t="s">
        <v>1230</v>
      </c>
      <c r="BN441" s="411" t="s">
        <v>1226</v>
      </c>
      <c r="BO441" s="413" t="s">
        <v>2016</v>
      </c>
    </row>
    <row r="442" spans="1:67" ht="19.5" customHeight="1">
      <c r="A442" s="374">
        <v>439</v>
      </c>
      <c r="B442" s="375" t="s">
        <v>801</v>
      </c>
      <c r="C442" s="376" t="s">
        <v>2253</v>
      </c>
      <c r="D442" s="377">
        <f>VLOOKUP($B442,'1.วาง งบทดลอง 4 แถว'!$E$2:$J$840,3,0)</f>
        <v>0</v>
      </c>
      <c r="E442" s="378">
        <f>VLOOKUP($B442,'1.วาง งบทดลอง 4 แถว'!$E$2:$J$840,4,0)</f>
        <v>3455.28</v>
      </c>
      <c r="F442" s="378">
        <f>VLOOKUP($B442,'1.วาง งบทดลอง 4 แถว'!$E$2:$J$840,5,0)</f>
        <v>0</v>
      </c>
      <c r="G442" s="379">
        <f>VLOOKUP($B442,'1.วาง งบทดลอง 4 แถว'!$E$2:$J$840,6,0)</f>
        <v>55489.77</v>
      </c>
      <c r="H442" s="380">
        <f t="shared" si="48"/>
        <v>55489.77</v>
      </c>
      <c r="I442" s="410" t="s">
        <v>1230</v>
      </c>
      <c r="J442" s="411" t="s">
        <v>1226</v>
      </c>
      <c r="K442" s="412" t="s">
        <v>2016</v>
      </c>
      <c r="L442" s="377">
        <f>VLOOKUP($B442,'1.วาง งบทดลอง 4 แถว'!$E$841:$J$1679,3,0)</f>
        <v>0</v>
      </c>
      <c r="M442" s="378">
        <f>VLOOKUP($B442,'1.วาง งบทดลอง 4 แถว'!$E$841:$J$1679,4,0)</f>
        <v>0</v>
      </c>
      <c r="N442" s="378">
        <f>VLOOKUP($B442,'1.วาง งบทดลอง 4 แถว'!$E$841:$J$1679,5,0)</f>
        <v>0</v>
      </c>
      <c r="O442" s="379">
        <f>VLOOKUP($B442,'1.วาง งบทดลอง 4 แถว'!$E$841:$J$1679,6,0)</f>
        <v>7491.34</v>
      </c>
      <c r="P442" s="380">
        <f t="shared" si="49"/>
        <v>7491.34</v>
      </c>
      <c r="Q442" s="410" t="s">
        <v>1230</v>
      </c>
      <c r="R442" s="411" t="s">
        <v>1226</v>
      </c>
      <c r="S442" s="412" t="s">
        <v>2016</v>
      </c>
      <c r="T442" s="377">
        <f>VLOOKUP($B442,'1.วาง งบทดลอง 4 แถว'!$E$1680:$J$2518,3,0)</f>
        <v>0</v>
      </c>
      <c r="U442" s="378">
        <f>VLOOKUP($B442,'1.วาง งบทดลอง 4 แถว'!$E$1680:$J$2518,4,0)</f>
        <v>0</v>
      </c>
      <c r="V442" s="378">
        <f>VLOOKUP($B442,'1.วาง งบทดลอง 4 แถว'!$E$1680:$J$2518,5,0)</f>
        <v>0</v>
      </c>
      <c r="W442" s="379">
        <f>VLOOKUP($B442,'1.วาง งบทดลอง 4 แถว'!$E$1680:$J$2518,6,0)</f>
        <v>1563.75</v>
      </c>
      <c r="X442" s="380">
        <f t="shared" si="50"/>
        <v>1563.75</v>
      </c>
      <c r="Y442" s="410" t="s">
        <v>1230</v>
      </c>
      <c r="Z442" s="411" t="s">
        <v>1226</v>
      </c>
      <c r="AA442" s="412" t="s">
        <v>2016</v>
      </c>
      <c r="AB442" s="377">
        <f>VLOOKUP($B442,'1.วาง งบทดลอง 4 แถว'!$E$2519:$J$3357,3,0)</f>
        <v>0</v>
      </c>
      <c r="AC442" s="378">
        <f>VLOOKUP($B442,'1.วาง งบทดลอง 4 แถว'!$E$2519:$J$3357,4,0)</f>
        <v>0</v>
      </c>
      <c r="AD442" s="378">
        <f>VLOOKUP($B442,'1.วาง งบทดลอง 4 แถว'!$E$2519:$J$3357,5,0)</f>
        <v>0</v>
      </c>
      <c r="AE442" s="379">
        <f>VLOOKUP($B442,'1.วาง งบทดลอง 4 แถว'!$E$2519:$J$3357,6,0)</f>
        <v>0</v>
      </c>
      <c r="AF442" s="380">
        <f t="shared" si="51"/>
        <v>0</v>
      </c>
      <c r="AG442" s="410" t="s">
        <v>1230</v>
      </c>
      <c r="AH442" s="411" t="s">
        <v>1226</v>
      </c>
      <c r="AI442" s="412" t="s">
        <v>2016</v>
      </c>
      <c r="AJ442" s="377">
        <f>VLOOKUP($B442,'1.วาง งบทดลอง 4 แถว'!$E$3358:$J$4196,3,0)</f>
        <v>0</v>
      </c>
      <c r="AK442" s="378">
        <f>VLOOKUP($B442,'1.วาง งบทดลอง 4 แถว'!$E$3358:$J$4196,4,0)</f>
        <v>0</v>
      </c>
      <c r="AL442" s="378">
        <f>VLOOKUP($B442,'1.วาง งบทดลอง 4 แถว'!$E$3358:$J$4196,5,0)</f>
        <v>0</v>
      </c>
      <c r="AM442" s="379">
        <f>VLOOKUP($B442,'1.วาง งบทดลอง 4 แถว'!$E$3358:$J$4196,6,0)</f>
        <v>0</v>
      </c>
      <c r="AN442" s="380">
        <f t="shared" si="52"/>
        <v>0</v>
      </c>
      <c r="AO442" s="410" t="s">
        <v>1230</v>
      </c>
      <c r="AP442" s="411" t="s">
        <v>1226</v>
      </c>
      <c r="AQ442" s="412" t="s">
        <v>2016</v>
      </c>
      <c r="AR442" s="377">
        <f>VLOOKUP($B442,'1.วาง งบทดลอง 4 แถว'!$E$4197:$J$5035,3,0)</f>
        <v>0</v>
      </c>
      <c r="AS442" s="378">
        <f>VLOOKUP($B442,'1.วาง งบทดลอง 4 แถว'!$E$4197:$J$5035,4,0)</f>
        <v>3504.14</v>
      </c>
      <c r="AT442" s="378">
        <f>VLOOKUP($B442,'1.วาง งบทดลอง 4 แถว'!$E$4197:$J$5035,5,0)</f>
        <v>0</v>
      </c>
      <c r="AU442" s="379">
        <f>VLOOKUP($B442,'1.วาง งบทดลอง 4 แถว'!$E$4197:$J$5035,6,0)</f>
        <v>13894.75</v>
      </c>
      <c r="AV442" s="380">
        <f t="shared" si="53"/>
        <v>13894.75</v>
      </c>
      <c r="AW442" s="410" t="s">
        <v>1230</v>
      </c>
      <c r="AX442" s="411" t="s">
        <v>1226</v>
      </c>
      <c r="AY442" s="412" t="s">
        <v>2016</v>
      </c>
      <c r="AZ442" s="377">
        <f>VLOOKUP($B442,'1.วาง งบทดลอง 4 แถว'!$E$5036:$J$5874,3,0)</f>
        <v>0</v>
      </c>
      <c r="BA442" s="378">
        <f>VLOOKUP($B442,'1.วาง งบทดลอง 4 แถว'!$E$5036:$J$5874,4,0)</f>
        <v>0</v>
      </c>
      <c r="BB442" s="378">
        <f>VLOOKUP($B442,'1.วาง งบทดลอง 4 แถว'!$E$5036:$J$5874,5,0)</f>
        <v>0</v>
      </c>
      <c r="BC442" s="379">
        <f>VLOOKUP($B442,'1.วาง งบทดลอง 4 แถว'!$E$5036:$J$5874,6,0)</f>
        <v>1082.93</v>
      </c>
      <c r="BD442" s="380">
        <f t="shared" si="54"/>
        <v>1082.93</v>
      </c>
      <c r="BE442" s="410" t="s">
        <v>1230</v>
      </c>
      <c r="BF442" s="411" t="s">
        <v>1226</v>
      </c>
      <c r="BG442" s="412" t="s">
        <v>2016</v>
      </c>
      <c r="BH442" s="377">
        <f>VLOOKUP($B442,'1.วาง งบทดลอง 4 แถว'!$E$5875:$J$6713,3,0)</f>
        <v>0</v>
      </c>
      <c r="BI442" s="378">
        <f>VLOOKUP($B442,'1.วาง งบทดลอง 4 แถว'!$E$5875:$J$6713,4,0)</f>
        <v>0</v>
      </c>
      <c r="BJ442" s="378">
        <f>VLOOKUP($B442,'1.วาง งบทดลอง 4 แถว'!$E$5875:$J$6713,5,0)</f>
        <v>0</v>
      </c>
      <c r="BK442" s="379">
        <f>VLOOKUP($B442,'1.วาง งบทดลอง 4 แถว'!$E$5875:$J$6713,6,0)</f>
        <v>0</v>
      </c>
      <c r="BL442" s="380">
        <f t="shared" si="55"/>
        <v>0</v>
      </c>
      <c r="BM442" s="410" t="s">
        <v>1230</v>
      </c>
      <c r="BN442" s="411" t="s">
        <v>1226</v>
      </c>
      <c r="BO442" s="413" t="s">
        <v>2016</v>
      </c>
    </row>
    <row r="443" spans="1:67" ht="19.5" customHeight="1">
      <c r="A443" s="374">
        <v>440</v>
      </c>
      <c r="B443" s="375" t="s">
        <v>802</v>
      </c>
      <c r="C443" s="376" t="s">
        <v>2254</v>
      </c>
      <c r="D443" s="377">
        <f>VLOOKUP($B443,'1.วาง งบทดลอง 4 แถว'!$E$2:$J$840,3,0)</f>
        <v>888431.15</v>
      </c>
      <c r="E443" s="378">
        <f>VLOOKUP($B443,'1.วาง งบทดลอง 4 แถว'!$E$2:$J$840,4,0)</f>
        <v>7785480.2000000002</v>
      </c>
      <c r="F443" s="378">
        <f>VLOOKUP($B443,'1.วาง งบทดลอง 4 แถว'!$E$2:$J$840,5,0)</f>
        <v>0</v>
      </c>
      <c r="G443" s="379">
        <f>VLOOKUP($B443,'1.วาง งบทดลอง 4 แถว'!$E$2:$J$840,6,0)</f>
        <v>81378301.189999998</v>
      </c>
      <c r="H443" s="380">
        <f t="shared" si="48"/>
        <v>81378301.189999998</v>
      </c>
      <c r="I443" s="410" t="s">
        <v>1233</v>
      </c>
      <c r="J443" s="411" t="s">
        <v>1234</v>
      </c>
      <c r="K443" s="412" t="s">
        <v>2017</v>
      </c>
      <c r="L443" s="377">
        <f>VLOOKUP($B443,'1.วาง งบทดลอง 4 แถว'!$E$841:$J$1679,3,0)</f>
        <v>220338.5</v>
      </c>
      <c r="M443" s="378">
        <f>VLOOKUP($B443,'1.วาง งบทดลอง 4 แถว'!$E$841:$J$1679,4,0)</f>
        <v>4300525.5199999996</v>
      </c>
      <c r="N443" s="378">
        <f>VLOOKUP($B443,'1.วาง งบทดลอง 4 แถว'!$E$841:$J$1679,5,0)</f>
        <v>0</v>
      </c>
      <c r="O443" s="379">
        <f>VLOOKUP($B443,'1.วาง งบทดลอง 4 แถว'!$E$841:$J$1679,6,0)</f>
        <v>45397602.950000003</v>
      </c>
      <c r="P443" s="380">
        <f t="shared" si="49"/>
        <v>45397602.950000003</v>
      </c>
      <c r="Q443" s="410" t="s">
        <v>1233</v>
      </c>
      <c r="R443" s="411" t="s">
        <v>1234</v>
      </c>
      <c r="S443" s="412" t="s">
        <v>2017</v>
      </c>
      <c r="T443" s="377">
        <f>VLOOKUP($B443,'1.วาง งบทดลอง 4 แถว'!$E$1680:$J$2518,3,0)</f>
        <v>827795.08</v>
      </c>
      <c r="U443" s="378">
        <f>VLOOKUP($B443,'1.วาง งบทดลอง 4 แถว'!$E$1680:$J$2518,4,0)</f>
        <v>3882484.96</v>
      </c>
      <c r="V443" s="378">
        <f>VLOOKUP($B443,'1.วาง งบทดลอง 4 แถว'!$E$1680:$J$2518,5,0)</f>
        <v>0</v>
      </c>
      <c r="W443" s="379">
        <f>VLOOKUP($B443,'1.วาง งบทดลอง 4 แถว'!$E$1680:$J$2518,6,0)</f>
        <v>39285264.579999998</v>
      </c>
      <c r="X443" s="380">
        <f t="shared" si="50"/>
        <v>39285264.579999998</v>
      </c>
      <c r="Y443" s="410" t="s">
        <v>1233</v>
      </c>
      <c r="Z443" s="411" t="s">
        <v>1234</v>
      </c>
      <c r="AA443" s="412" t="s">
        <v>2017</v>
      </c>
      <c r="AB443" s="377">
        <f>VLOOKUP($B443,'1.วาง งบทดลอง 4 แถว'!$E$2519:$J$3357,3,0)</f>
        <v>450170.52</v>
      </c>
      <c r="AC443" s="378">
        <f>VLOOKUP($B443,'1.วาง งบทดลอง 4 แถว'!$E$2519:$J$3357,4,0)</f>
        <v>6678068.5499999998</v>
      </c>
      <c r="AD443" s="378">
        <f>VLOOKUP($B443,'1.วาง งบทดลอง 4 แถว'!$E$2519:$J$3357,5,0)</f>
        <v>0</v>
      </c>
      <c r="AE443" s="379">
        <f>VLOOKUP($B443,'1.วาง งบทดลอง 4 แถว'!$E$2519:$J$3357,6,0)</f>
        <v>72524094.969999999</v>
      </c>
      <c r="AF443" s="380">
        <f t="shared" si="51"/>
        <v>72524094.969999999</v>
      </c>
      <c r="AG443" s="410" t="s">
        <v>1233</v>
      </c>
      <c r="AH443" s="411" t="s">
        <v>1234</v>
      </c>
      <c r="AI443" s="412" t="s">
        <v>2017</v>
      </c>
      <c r="AJ443" s="377">
        <f>VLOOKUP($B443,'1.วาง งบทดลอง 4 แถว'!$E$3358:$J$4196,3,0)</f>
        <v>103238.68</v>
      </c>
      <c r="AK443" s="378">
        <f>VLOOKUP($B443,'1.วาง งบทดลอง 4 แถว'!$E$3358:$J$4196,4,0)</f>
        <v>2878436.97</v>
      </c>
      <c r="AL443" s="378">
        <f>VLOOKUP($B443,'1.วาง งบทดลอง 4 แถว'!$E$3358:$J$4196,5,0)</f>
        <v>0</v>
      </c>
      <c r="AM443" s="379">
        <f>VLOOKUP($B443,'1.วาง งบทดลอง 4 แถว'!$E$3358:$J$4196,6,0)</f>
        <v>30842441.120000001</v>
      </c>
      <c r="AN443" s="380">
        <f t="shared" si="52"/>
        <v>30842441.120000001</v>
      </c>
      <c r="AO443" s="410" t="s">
        <v>1233</v>
      </c>
      <c r="AP443" s="411" t="s">
        <v>1234</v>
      </c>
      <c r="AQ443" s="412" t="s">
        <v>2017</v>
      </c>
      <c r="AR443" s="377">
        <f>VLOOKUP($B443,'1.วาง งบทดลอง 4 แถว'!$E$4197:$J$5035,3,0)</f>
        <v>63693.2</v>
      </c>
      <c r="AS443" s="378">
        <f>VLOOKUP($B443,'1.วาง งบทดลอง 4 แถว'!$E$4197:$J$5035,4,0)</f>
        <v>4102398.21</v>
      </c>
      <c r="AT443" s="378">
        <f>VLOOKUP($B443,'1.วาง งบทดลอง 4 แถว'!$E$4197:$J$5035,5,0)</f>
        <v>0</v>
      </c>
      <c r="AU443" s="379">
        <f>VLOOKUP($B443,'1.วาง งบทดลอง 4 แถว'!$E$4197:$J$5035,6,0)</f>
        <v>45157889.259999998</v>
      </c>
      <c r="AV443" s="380">
        <f t="shared" si="53"/>
        <v>45157889.259999998</v>
      </c>
      <c r="AW443" s="410" t="s">
        <v>1233</v>
      </c>
      <c r="AX443" s="411" t="s">
        <v>1234</v>
      </c>
      <c r="AY443" s="412" t="s">
        <v>2017</v>
      </c>
      <c r="AZ443" s="377">
        <f>VLOOKUP($B443,'1.วาง งบทดลอง 4 แถว'!$E$5036:$J$5874,3,0)</f>
        <v>162080.5</v>
      </c>
      <c r="BA443" s="378">
        <f>VLOOKUP($B443,'1.วาง งบทดลอง 4 แถว'!$E$5036:$J$5874,4,0)</f>
        <v>3030597.49</v>
      </c>
      <c r="BB443" s="378">
        <f>VLOOKUP($B443,'1.วาง งบทดลอง 4 แถว'!$E$5036:$J$5874,5,0)</f>
        <v>0</v>
      </c>
      <c r="BC443" s="379">
        <f>VLOOKUP($B443,'1.วาง งบทดลอง 4 แถว'!$E$5036:$J$5874,6,0)</f>
        <v>32572904.030000001</v>
      </c>
      <c r="BD443" s="380">
        <f t="shared" si="54"/>
        <v>32572904.030000001</v>
      </c>
      <c r="BE443" s="410" t="s">
        <v>1233</v>
      </c>
      <c r="BF443" s="411" t="s">
        <v>1234</v>
      </c>
      <c r="BG443" s="412" t="s">
        <v>2017</v>
      </c>
      <c r="BH443" s="377">
        <f>VLOOKUP($B443,'1.วาง งบทดลอง 4 แถว'!$E$5875:$J$6713,3,0)</f>
        <v>26219.599999999999</v>
      </c>
      <c r="BI443" s="378">
        <f>VLOOKUP($B443,'1.วาง งบทดลอง 4 แถว'!$E$5875:$J$6713,4,0)</f>
        <v>1749775.28</v>
      </c>
      <c r="BJ443" s="378">
        <f>VLOOKUP($B443,'1.วาง งบทดลอง 4 แถว'!$E$5875:$J$6713,5,0)</f>
        <v>0</v>
      </c>
      <c r="BK443" s="379">
        <f>VLOOKUP($B443,'1.วาง งบทดลอง 4 แถว'!$E$5875:$J$6713,6,0)</f>
        <v>17902015.68</v>
      </c>
      <c r="BL443" s="380">
        <f t="shared" si="55"/>
        <v>17902015.68</v>
      </c>
      <c r="BM443" s="410" t="s">
        <v>1233</v>
      </c>
      <c r="BN443" s="411" t="s">
        <v>1234</v>
      </c>
      <c r="BO443" s="413" t="s">
        <v>2017</v>
      </c>
    </row>
    <row r="444" spans="1:67" ht="19.5" customHeight="1">
      <c r="A444" s="374">
        <v>441</v>
      </c>
      <c r="B444" s="375" t="s">
        <v>803</v>
      </c>
      <c r="C444" s="376" t="s">
        <v>2255</v>
      </c>
      <c r="D444" s="377">
        <f>VLOOKUP($B444,'1.วาง งบทดลอง 4 แถว'!$E$2:$J$840,3,0)</f>
        <v>8671492.0700000003</v>
      </c>
      <c r="E444" s="378">
        <f>VLOOKUP($B444,'1.วาง งบทดลอง 4 แถว'!$E$2:$J$840,4,0)</f>
        <v>26899577.52</v>
      </c>
      <c r="F444" s="378">
        <f>VLOOKUP($B444,'1.วาง งบทดลอง 4 แถว'!$E$2:$J$840,5,0)</f>
        <v>0</v>
      </c>
      <c r="G444" s="379">
        <f>VLOOKUP($B444,'1.วาง งบทดลอง 4 แถว'!$E$2:$J$840,6,0)</f>
        <v>223921431.41</v>
      </c>
      <c r="H444" s="380">
        <f t="shared" si="48"/>
        <v>223921431.41</v>
      </c>
      <c r="I444" s="410" t="s">
        <v>1235</v>
      </c>
      <c r="J444" s="411" t="s">
        <v>1234</v>
      </c>
      <c r="K444" s="412" t="s">
        <v>2017</v>
      </c>
      <c r="L444" s="377">
        <f>VLOOKUP($B444,'1.วาง งบทดลอง 4 แถว'!$E$841:$J$1679,3,0)</f>
        <v>221831.1</v>
      </c>
      <c r="M444" s="378">
        <f>VLOOKUP($B444,'1.วาง งบทดลอง 4 แถว'!$E$841:$J$1679,4,0)</f>
        <v>2375601.14</v>
      </c>
      <c r="N444" s="378">
        <f>VLOOKUP($B444,'1.วาง งบทดลอง 4 แถว'!$E$841:$J$1679,5,0)</f>
        <v>0</v>
      </c>
      <c r="O444" s="379">
        <f>VLOOKUP($B444,'1.วาง งบทดลอง 4 แถว'!$E$841:$J$1679,6,0)</f>
        <v>19161446.050000001</v>
      </c>
      <c r="P444" s="380">
        <f t="shared" si="49"/>
        <v>19161446.050000001</v>
      </c>
      <c r="Q444" s="410" t="s">
        <v>1235</v>
      </c>
      <c r="R444" s="411" t="s">
        <v>1234</v>
      </c>
      <c r="S444" s="412" t="s">
        <v>2017</v>
      </c>
      <c r="T444" s="377">
        <f>VLOOKUP($B444,'1.วาง งบทดลอง 4 แถว'!$E$1680:$J$2518,3,0)</f>
        <v>1729556.52</v>
      </c>
      <c r="U444" s="378">
        <f>VLOOKUP($B444,'1.วาง งบทดลอง 4 แถว'!$E$1680:$J$2518,4,0)</f>
        <v>5660601.9900000002</v>
      </c>
      <c r="V444" s="378">
        <f>VLOOKUP($B444,'1.วาง งบทดลอง 4 แถว'!$E$1680:$J$2518,5,0)</f>
        <v>0</v>
      </c>
      <c r="W444" s="379">
        <f>VLOOKUP($B444,'1.วาง งบทดลอง 4 แถว'!$E$1680:$J$2518,6,0)</f>
        <v>38597951.020000003</v>
      </c>
      <c r="X444" s="380">
        <f t="shared" si="50"/>
        <v>38597951.020000003</v>
      </c>
      <c r="Y444" s="410" t="s">
        <v>1235</v>
      </c>
      <c r="Z444" s="411" t="s">
        <v>1234</v>
      </c>
      <c r="AA444" s="412" t="s">
        <v>2017</v>
      </c>
      <c r="AB444" s="377">
        <f>VLOOKUP($B444,'1.วาง งบทดลอง 4 แถว'!$E$2519:$J$3357,3,0)</f>
        <v>1938841.65</v>
      </c>
      <c r="AC444" s="378">
        <f>VLOOKUP($B444,'1.วาง งบทดลอง 4 แถว'!$E$2519:$J$3357,4,0)</f>
        <v>14455181.609999999</v>
      </c>
      <c r="AD444" s="378">
        <f>VLOOKUP($B444,'1.วาง งบทดลอง 4 แถว'!$E$2519:$J$3357,5,0)</f>
        <v>0</v>
      </c>
      <c r="AE444" s="379">
        <f>VLOOKUP($B444,'1.วาง งบทดลอง 4 แถว'!$E$2519:$J$3357,6,0)</f>
        <v>67655758.629999995</v>
      </c>
      <c r="AF444" s="380">
        <f t="shared" si="51"/>
        <v>67655758.629999995</v>
      </c>
      <c r="AG444" s="410" t="s">
        <v>1235</v>
      </c>
      <c r="AH444" s="411" t="s">
        <v>1234</v>
      </c>
      <c r="AI444" s="412" t="s">
        <v>2017</v>
      </c>
      <c r="AJ444" s="377">
        <f>VLOOKUP($B444,'1.วาง งบทดลอง 4 แถว'!$E$3358:$J$4196,3,0)</f>
        <v>325298</v>
      </c>
      <c r="AK444" s="378">
        <f>VLOOKUP($B444,'1.วาง งบทดลอง 4 แถว'!$E$3358:$J$4196,4,0)</f>
        <v>2621859.5699999998</v>
      </c>
      <c r="AL444" s="378">
        <f>VLOOKUP($B444,'1.วาง งบทดลอง 4 แถว'!$E$3358:$J$4196,5,0)</f>
        <v>0</v>
      </c>
      <c r="AM444" s="379">
        <f>VLOOKUP($B444,'1.วาง งบทดลอง 4 แถว'!$E$3358:$J$4196,6,0)</f>
        <v>21681402.969999999</v>
      </c>
      <c r="AN444" s="380">
        <f t="shared" si="52"/>
        <v>21681402.969999999</v>
      </c>
      <c r="AO444" s="410" t="s">
        <v>1235</v>
      </c>
      <c r="AP444" s="411" t="s">
        <v>1234</v>
      </c>
      <c r="AQ444" s="412" t="s">
        <v>2017</v>
      </c>
      <c r="AR444" s="377">
        <f>VLOOKUP($B444,'1.วาง งบทดลอง 4 แถว'!$E$4197:$J$5035,3,0)</f>
        <v>1060425.33</v>
      </c>
      <c r="AS444" s="378">
        <f>VLOOKUP($B444,'1.วาง งบทดลอง 4 แถว'!$E$4197:$J$5035,4,0)</f>
        <v>3000532.88</v>
      </c>
      <c r="AT444" s="378">
        <f>VLOOKUP($B444,'1.วาง งบทดลอง 4 แถว'!$E$4197:$J$5035,5,0)</f>
        <v>0</v>
      </c>
      <c r="AU444" s="379">
        <f>VLOOKUP($B444,'1.วาง งบทดลอง 4 แถว'!$E$4197:$J$5035,6,0)</f>
        <v>29619681.629999999</v>
      </c>
      <c r="AV444" s="380">
        <f t="shared" si="53"/>
        <v>29619681.629999999</v>
      </c>
      <c r="AW444" s="410" t="s">
        <v>1235</v>
      </c>
      <c r="AX444" s="411" t="s">
        <v>1234</v>
      </c>
      <c r="AY444" s="412" t="s">
        <v>2017</v>
      </c>
      <c r="AZ444" s="377">
        <f>VLOOKUP($B444,'1.วาง งบทดลอง 4 แถว'!$E$5036:$J$5874,3,0)</f>
        <v>44167.5</v>
      </c>
      <c r="BA444" s="378">
        <f>VLOOKUP($B444,'1.วาง งบทดลอง 4 แถว'!$E$5036:$J$5874,4,0)</f>
        <v>2046575.46</v>
      </c>
      <c r="BB444" s="378">
        <f>VLOOKUP($B444,'1.วาง งบทดลอง 4 แถว'!$E$5036:$J$5874,5,0)</f>
        <v>0</v>
      </c>
      <c r="BC444" s="379">
        <f>VLOOKUP($B444,'1.วาง งบทดลอง 4 แถว'!$E$5036:$J$5874,6,0)</f>
        <v>15592289.01</v>
      </c>
      <c r="BD444" s="380">
        <f t="shared" si="54"/>
        <v>15592289.01</v>
      </c>
      <c r="BE444" s="410" t="s">
        <v>1235</v>
      </c>
      <c r="BF444" s="411" t="s">
        <v>1234</v>
      </c>
      <c r="BG444" s="412" t="s">
        <v>2017</v>
      </c>
      <c r="BH444" s="377">
        <f>VLOOKUP($B444,'1.วาง งบทดลอง 4 แถว'!$E$5875:$J$6713,3,0)</f>
        <v>631995.4</v>
      </c>
      <c r="BI444" s="378">
        <f>VLOOKUP($B444,'1.วาง งบทดลอง 4 แถว'!$E$5875:$J$6713,4,0)</f>
        <v>630375.78</v>
      </c>
      <c r="BJ444" s="378">
        <f>VLOOKUP($B444,'1.วาง งบทดลอง 4 แถว'!$E$5875:$J$6713,5,0)</f>
        <v>0</v>
      </c>
      <c r="BK444" s="379">
        <f>VLOOKUP($B444,'1.วาง งบทดลอง 4 แถว'!$E$5875:$J$6713,6,0)</f>
        <v>5255726.38</v>
      </c>
      <c r="BL444" s="380">
        <f t="shared" si="55"/>
        <v>5255726.38</v>
      </c>
      <c r="BM444" s="410" t="s">
        <v>1235</v>
      </c>
      <c r="BN444" s="411" t="s">
        <v>1234</v>
      </c>
      <c r="BO444" s="413" t="s">
        <v>2017</v>
      </c>
    </row>
    <row r="445" spans="1:67" ht="19.5" customHeight="1">
      <c r="A445" s="374">
        <v>442</v>
      </c>
      <c r="B445" s="375" t="s">
        <v>804</v>
      </c>
      <c r="C445" s="376" t="s">
        <v>1236</v>
      </c>
      <c r="D445" s="377">
        <f>VLOOKUP($B445,'1.วาง งบทดลอง 4 แถว'!$E$2:$J$840,3,0)</f>
        <v>27016</v>
      </c>
      <c r="E445" s="378">
        <f>VLOOKUP($B445,'1.วาง งบทดลอง 4 แถว'!$E$2:$J$840,4,0)</f>
        <v>405091.5</v>
      </c>
      <c r="F445" s="378">
        <f>VLOOKUP($B445,'1.วาง งบทดลอง 4 แถว'!$E$2:$J$840,5,0)</f>
        <v>0</v>
      </c>
      <c r="G445" s="379">
        <f>VLOOKUP($B445,'1.วาง งบทดลอง 4 แถว'!$E$2:$J$840,6,0)</f>
        <v>15346743.57</v>
      </c>
      <c r="H445" s="380">
        <f t="shared" si="48"/>
        <v>15346743.57</v>
      </c>
      <c r="I445" s="410" t="s">
        <v>1233</v>
      </c>
      <c r="J445" s="411" t="s">
        <v>1234</v>
      </c>
      <c r="K445" s="412" t="s">
        <v>2017</v>
      </c>
      <c r="L445" s="377">
        <f>VLOOKUP($B445,'1.วาง งบทดลอง 4 แถว'!$E$841:$J$1679,3,0)</f>
        <v>0</v>
      </c>
      <c r="M445" s="378">
        <f>VLOOKUP($B445,'1.วาง งบทดลอง 4 แถว'!$E$841:$J$1679,4,0)</f>
        <v>0</v>
      </c>
      <c r="N445" s="378">
        <f>VLOOKUP($B445,'1.วาง งบทดลอง 4 แถว'!$E$841:$J$1679,5,0)</f>
        <v>0</v>
      </c>
      <c r="O445" s="379">
        <f>VLOOKUP($B445,'1.วาง งบทดลอง 4 แถว'!$E$841:$J$1679,6,0)</f>
        <v>227628.06</v>
      </c>
      <c r="P445" s="380">
        <f t="shared" si="49"/>
        <v>227628.06</v>
      </c>
      <c r="Q445" s="410" t="s">
        <v>1233</v>
      </c>
      <c r="R445" s="411" t="s">
        <v>1234</v>
      </c>
      <c r="S445" s="412" t="s">
        <v>2017</v>
      </c>
      <c r="T445" s="377">
        <f>VLOOKUP($B445,'1.วาง งบทดลอง 4 แถว'!$E$1680:$J$2518,3,0)</f>
        <v>89470</v>
      </c>
      <c r="U445" s="378">
        <f>VLOOKUP($B445,'1.วาง งบทดลอง 4 แถว'!$E$1680:$J$2518,4,0)</f>
        <v>28590</v>
      </c>
      <c r="V445" s="378">
        <f>VLOOKUP($B445,'1.วาง งบทดลอง 4 แถว'!$E$1680:$J$2518,5,0)</f>
        <v>0</v>
      </c>
      <c r="W445" s="379">
        <f>VLOOKUP($B445,'1.วาง งบทดลอง 4 แถว'!$E$1680:$J$2518,6,0)</f>
        <v>946034.1</v>
      </c>
      <c r="X445" s="380">
        <f t="shared" si="50"/>
        <v>946034.1</v>
      </c>
      <c r="Y445" s="410" t="s">
        <v>1233</v>
      </c>
      <c r="Z445" s="411" t="s">
        <v>1234</v>
      </c>
      <c r="AA445" s="412" t="s">
        <v>2017</v>
      </c>
      <c r="AB445" s="377">
        <f>VLOOKUP($B445,'1.วาง งบทดลอง 4 แถว'!$E$2519:$J$3357,3,0)</f>
        <v>0</v>
      </c>
      <c r="AC445" s="378">
        <f>VLOOKUP($B445,'1.วาง งบทดลอง 4 แถว'!$E$2519:$J$3357,4,0)</f>
        <v>0</v>
      </c>
      <c r="AD445" s="378">
        <f>VLOOKUP($B445,'1.วาง งบทดลอง 4 แถว'!$E$2519:$J$3357,5,0)</f>
        <v>0</v>
      </c>
      <c r="AE445" s="379">
        <f>VLOOKUP($B445,'1.วาง งบทดลอง 4 แถว'!$E$2519:$J$3357,6,0)</f>
        <v>1920</v>
      </c>
      <c r="AF445" s="380">
        <f t="shared" si="51"/>
        <v>1920</v>
      </c>
      <c r="AG445" s="410" t="s">
        <v>1233</v>
      </c>
      <c r="AH445" s="411" t="s">
        <v>1234</v>
      </c>
      <c r="AI445" s="412" t="s">
        <v>2017</v>
      </c>
      <c r="AJ445" s="377">
        <f>VLOOKUP($B445,'1.วาง งบทดลอง 4 แถว'!$E$3358:$J$4196,3,0)</f>
        <v>0</v>
      </c>
      <c r="AK445" s="378">
        <f>VLOOKUP($B445,'1.วาง งบทดลอง 4 แถว'!$E$3358:$J$4196,4,0)</f>
        <v>0</v>
      </c>
      <c r="AL445" s="378">
        <f>VLOOKUP($B445,'1.วาง งบทดลอง 4 แถว'!$E$3358:$J$4196,5,0)</f>
        <v>0</v>
      </c>
      <c r="AM445" s="379">
        <f>VLOOKUP($B445,'1.วาง งบทดลอง 4 แถว'!$E$3358:$J$4196,6,0)</f>
        <v>1765192.74</v>
      </c>
      <c r="AN445" s="380">
        <f t="shared" si="52"/>
        <v>1765192.74</v>
      </c>
      <c r="AO445" s="410" t="s">
        <v>1233</v>
      </c>
      <c r="AP445" s="411" t="s">
        <v>1234</v>
      </c>
      <c r="AQ445" s="412" t="s">
        <v>2017</v>
      </c>
      <c r="AR445" s="377">
        <f>VLOOKUP($B445,'1.วาง งบทดลอง 4 แถว'!$E$4197:$J$5035,3,0)</f>
        <v>0</v>
      </c>
      <c r="AS445" s="378">
        <f>VLOOKUP($B445,'1.วาง งบทดลอง 4 แถว'!$E$4197:$J$5035,4,0)</f>
        <v>0</v>
      </c>
      <c r="AT445" s="378">
        <f>VLOOKUP($B445,'1.วาง งบทดลอง 4 แถว'!$E$4197:$J$5035,5,0)</f>
        <v>0</v>
      </c>
      <c r="AU445" s="379">
        <f>VLOOKUP($B445,'1.วาง งบทดลอง 4 แถว'!$E$4197:$J$5035,6,0)</f>
        <v>189042.95</v>
      </c>
      <c r="AV445" s="380">
        <f t="shared" si="53"/>
        <v>189042.95</v>
      </c>
      <c r="AW445" s="410" t="s">
        <v>1233</v>
      </c>
      <c r="AX445" s="411" t="s">
        <v>1234</v>
      </c>
      <c r="AY445" s="412" t="s">
        <v>2017</v>
      </c>
      <c r="AZ445" s="377">
        <f>VLOOKUP($B445,'1.วาง งบทดลอง 4 แถว'!$E$5036:$J$5874,3,0)</f>
        <v>0</v>
      </c>
      <c r="BA445" s="378">
        <f>VLOOKUP($B445,'1.วาง งบทดลอง 4 แถว'!$E$5036:$J$5874,4,0)</f>
        <v>0</v>
      </c>
      <c r="BB445" s="378">
        <f>VLOOKUP($B445,'1.วาง งบทดลอง 4 แถว'!$E$5036:$J$5874,5,0)</f>
        <v>0</v>
      </c>
      <c r="BC445" s="379">
        <f>VLOOKUP($B445,'1.วาง งบทดลอง 4 แถว'!$E$5036:$J$5874,6,0)</f>
        <v>88694</v>
      </c>
      <c r="BD445" s="380">
        <f t="shared" si="54"/>
        <v>88694</v>
      </c>
      <c r="BE445" s="410" t="s">
        <v>1233</v>
      </c>
      <c r="BF445" s="411" t="s">
        <v>1234</v>
      </c>
      <c r="BG445" s="412" t="s">
        <v>2017</v>
      </c>
      <c r="BH445" s="377">
        <f>VLOOKUP($B445,'1.วาง งบทดลอง 4 แถว'!$E$5875:$J$6713,3,0)</f>
        <v>0</v>
      </c>
      <c r="BI445" s="378">
        <f>VLOOKUP($B445,'1.วาง งบทดลอง 4 แถว'!$E$5875:$J$6713,4,0)</f>
        <v>10060.799999999999</v>
      </c>
      <c r="BJ445" s="378">
        <f>VLOOKUP($B445,'1.วาง งบทดลอง 4 แถว'!$E$5875:$J$6713,5,0)</f>
        <v>0</v>
      </c>
      <c r="BK445" s="379">
        <f>VLOOKUP($B445,'1.วาง งบทดลอง 4 แถว'!$E$5875:$J$6713,6,0)</f>
        <v>60636.28</v>
      </c>
      <c r="BL445" s="380">
        <f t="shared" si="55"/>
        <v>60636.28</v>
      </c>
      <c r="BM445" s="410" t="s">
        <v>1233</v>
      </c>
      <c r="BN445" s="411" t="s">
        <v>1234</v>
      </c>
      <c r="BO445" s="413" t="s">
        <v>2017</v>
      </c>
    </row>
    <row r="446" spans="1:67" s="394" customFormat="1" ht="19.5" customHeight="1">
      <c r="A446" s="374">
        <v>443</v>
      </c>
      <c r="B446" s="388" t="s">
        <v>805</v>
      </c>
      <c r="C446" s="389" t="s">
        <v>2256</v>
      </c>
      <c r="D446" s="377">
        <f>VLOOKUP($B446,'1.วาง งบทดลอง 4 แถว'!$E$2:$J$840,3,0)</f>
        <v>0</v>
      </c>
      <c r="E446" s="378">
        <f>VLOOKUP($B446,'1.วาง งบทดลอง 4 แถว'!$E$2:$J$840,4,0)</f>
        <v>0</v>
      </c>
      <c r="F446" s="378">
        <f>VLOOKUP($B446,'1.วาง งบทดลอง 4 แถว'!$E$2:$J$840,5,0)</f>
        <v>0</v>
      </c>
      <c r="G446" s="379">
        <f>VLOOKUP($B446,'1.วาง งบทดลอง 4 แถว'!$E$2:$J$840,6,0)</f>
        <v>0</v>
      </c>
      <c r="H446" s="380">
        <f t="shared" si="48"/>
        <v>0</v>
      </c>
      <c r="I446" s="414" t="s">
        <v>1233</v>
      </c>
      <c r="J446" s="415" t="s">
        <v>1234</v>
      </c>
      <c r="K446" s="416" t="s">
        <v>2017</v>
      </c>
      <c r="L446" s="377">
        <f>VLOOKUP($B446,'1.วาง งบทดลอง 4 แถว'!$E$841:$J$1679,3,0)</f>
        <v>0</v>
      </c>
      <c r="M446" s="378">
        <f>VLOOKUP($B446,'1.วาง งบทดลอง 4 แถว'!$E$841:$J$1679,4,0)</f>
        <v>0</v>
      </c>
      <c r="N446" s="378">
        <f>VLOOKUP($B446,'1.วาง งบทดลอง 4 แถว'!$E$841:$J$1679,5,0)</f>
        <v>0</v>
      </c>
      <c r="O446" s="379">
        <f>VLOOKUP($B446,'1.วาง งบทดลอง 4 แถว'!$E$841:$J$1679,6,0)</f>
        <v>0</v>
      </c>
      <c r="P446" s="380">
        <f t="shared" si="49"/>
        <v>0</v>
      </c>
      <c r="Q446" s="414" t="s">
        <v>1233</v>
      </c>
      <c r="R446" s="415" t="s">
        <v>1234</v>
      </c>
      <c r="S446" s="416" t="s">
        <v>2017</v>
      </c>
      <c r="T446" s="377">
        <f>VLOOKUP($B446,'1.วาง งบทดลอง 4 แถว'!$E$1680:$J$2518,3,0)</f>
        <v>24178</v>
      </c>
      <c r="U446" s="378">
        <f>VLOOKUP($B446,'1.วาง งบทดลอง 4 แถว'!$E$1680:$J$2518,4,0)</f>
        <v>13578</v>
      </c>
      <c r="V446" s="378">
        <f>VLOOKUP($B446,'1.วาง งบทดลอง 4 แถว'!$E$1680:$J$2518,5,0)</f>
        <v>0</v>
      </c>
      <c r="W446" s="379">
        <f>VLOOKUP($B446,'1.วาง งบทดลอง 4 แถว'!$E$1680:$J$2518,6,0)</f>
        <v>266372.52</v>
      </c>
      <c r="X446" s="380">
        <f t="shared" si="50"/>
        <v>266372.52</v>
      </c>
      <c r="Y446" s="414" t="s">
        <v>1233</v>
      </c>
      <c r="Z446" s="415" t="s">
        <v>1234</v>
      </c>
      <c r="AA446" s="416" t="s">
        <v>2017</v>
      </c>
      <c r="AB446" s="377">
        <f>VLOOKUP($B446,'1.วาง งบทดลอง 4 แถว'!$E$2519:$J$3357,3,0)</f>
        <v>0</v>
      </c>
      <c r="AC446" s="378">
        <f>VLOOKUP($B446,'1.วาง งบทดลอง 4 แถว'!$E$2519:$J$3357,4,0)</f>
        <v>0</v>
      </c>
      <c r="AD446" s="378">
        <f>VLOOKUP($B446,'1.วาง งบทดลอง 4 แถว'!$E$2519:$J$3357,5,0)</f>
        <v>0</v>
      </c>
      <c r="AE446" s="379">
        <f>VLOOKUP($B446,'1.วาง งบทดลอง 4 แถว'!$E$2519:$J$3357,6,0)</f>
        <v>939465</v>
      </c>
      <c r="AF446" s="380">
        <f t="shared" si="51"/>
        <v>939465</v>
      </c>
      <c r="AG446" s="414" t="s">
        <v>1233</v>
      </c>
      <c r="AH446" s="415" t="s">
        <v>1234</v>
      </c>
      <c r="AI446" s="416" t="s">
        <v>2017</v>
      </c>
      <c r="AJ446" s="377">
        <f>VLOOKUP($B446,'1.วาง งบทดลอง 4 แถว'!$E$3358:$J$4196,3,0)</f>
        <v>0</v>
      </c>
      <c r="AK446" s="378">
        <f>VLOOKUP($B446,'1.วาง งบทดลอง 4 แถว'!$E$3358:$J$4196,4,0)</f>
        <v>0</v>
      </c>
      <c r="AL446" s="378">
        <f>VLOOKUP($B446,'1.วาง งบทดลอง 4 แถว'!$E$3358:$J$4196,5,0)</f>
        <v>0</v>
      </c>
      <c r="AM446" s="379">
        <f>VLOOKUP($B446,'1.วาง งบทดลอง 4 แถว'!$E$3358:$J$4196,6,0)</f>
        <v>0</v>
      </c>
      <c r="AN446" s="380">
        <f t="shared" si="52"/>
        <v>0</v>
      </c>
      <c r="AO446" s="414" t="s">
        <v>1233</v>
      </c>
      <c r="AP446" s="415" t="s">
        <v>1234</v>
      </c>
      <c r="AQ446" s="416" t="s">
        <v>2017</v>
      </c>
      <c r="AR446" s="377">
        <f>VLOOKUP($B446,'1.วาง งบทดลอง 4 แถว'!$E$4197:$J$5035,3,0)</f>
        <v>0</v>
      </c>
      <c r="AS446" s="378">
        <f>VLOOKUP($B446,'1.วาง งบทดลอง 4 แถว'!$E$4197:$J$5035,4,0)</f>
        <v>0</v>
      </c>
      <c r="AT446" s="378">
        <f>VLOOKUP($B446,'1.วาง งบทดลอง 4 แถว'!$E$4197:$J$5035,5,0)</f>
        <v>0</v>
      </c>
      <c r="AU446" s="379">
        <f>VLOOKUP($B446,'1.วาง งบทดลอง 4 แถว'!$E$4197:$J$5035,6,0)</f>
        <v>42530.5</v>
      </c>
      <c r="AV446" s="380">
        <f t="shared" si="53"/>
        <v>42530.5</v>
      </c>
      <c r="AW446" s="414" t="s">
        <v>1233</v>
      </c>
      <c r="AX446" s="415" t="s">
        <v>1234</v>
      </c>
      <c r="AY446" s="416" t="s">
        <v>2017</v>
      </c>
      <c r="AZ446" s="377">
        <f>VLOOKUP($B446,'1.วาง งบทดลอง 4 แถว'!$E$5036:$J$5874,3,0)</f>
        <v>0</v>
      </c>
      <c r="BA446" s="378">
        <f>VLOOKUP($B446,'1.วาง งบทดลอง 4 แถว'!$E$5036:$J$5874,4,0)</f>
        <v>0</v>
      </c>
      <c r="BB446" s="378">
        <f>VLOOKUP($B446,'1.วาง งบทดลอง 4 แถว'!$E$5036:$J$5874,5,0)</f>
        <v>0</v>
      </c>
      <c r="BC446" s="379">
        <f>VLOOKUP($B446,'1.วาง งบทดลอง 4 แถว'!$E$5036:$J$5874,6,0)</f>
        <v>7376</v>
      </c>
      <c r="BD446" s="380">
        <f t="shared" si="54"/>
        <v>7376</v>
      </c>
      <c r="BE446" s="414" t="s">
        <v>1233</v>
      </c>
      <c r="BF446" s="415" t="s">
        <v>1234</v>
      </c>
      <c r="BG446" s="416" t="s">
        <v>2017</v>
      </c>
      <c r="BH446" s="377">
        <f>VLOOKUP($B446,'1.วาง งบทดลอง 4 แถว'!$E$5875:$J$6713,3,0)</f>
        <v>0</v>
      </c>
      <c r="BI446" s="378">
        <f>VLOOKUP($B446,'1.วาง งบทดลอง 4 แถว'!$E$5875:$J$6713,4,0)</f>
        <v>0</v>
      </c>
      <c r="BJ446" s="378">
        <f>VLOOKUP($B446,'1.วาง งบทดลอง 4 แถว'!$E$5875:$J$6713,5,0)</f>
        <v>0</v>
      </c>
      <c r="BK446" s="379">
        <f>VLOOKUP($B446,'1.วาง งบทดลอง 4 แถว'!$E$5875:$J$6713,6,0)</f>
        <v>8636.0400000000009</v>
      </c>
      <c r="BL446" s="380">
        <f t="shared" si="55"/>
        <v>8636.0400000000009</v>
      </c>
      <c r="BM446" s="414" t="s">
        <v>1233</v>
      </c>
      <c r="BN446" s="415" t="s">
        <v>1234</v>
      </c>
      <c r="BO446" s="417" t="s">
        <v>2017</v>
      </c>
    </row>
    <row r="447" spans="1:67" ht="19.5" customHeight="1">
      <c r="A447" s="374">
        <v>444</v>
      </c>
      <c r="B447" s="375" t="s">
        <v>806</v>
      </c>
      <c r="C447" s="376" t="s">
        <v>2257</v>
      </c>
      <c r="D447" s="377">
        <f>VLOOKUP($B447,'1.วาง งบทดลอง 4 แถว'!$E$2:$J$840,3,0)</f>
        <v>0</v>
      </c>
      <c r="E447" s="378">
        <f>VLOOKUP($B447,'1.วาง งบทดลอง 4 แถว'!$E$2:$J$840,4,0)</f>
        <v>0</v>
      </c>
      <c r="F447" s="378">
        <f>VLOOKUP($B447,'1.วาง งบทดลอง 4 แถว'!$E$2:$J$840,5,0)</f>
        <v>0</v>
      </c>
      <c r="G447" s="379">
        <f>VLOOKUP($B447,'1.วาง งบทดลอง 4 แถว'!$E$2:$J$840,6,0)</f>
        <v>0</v>
      </c>
      <c r="H447" s="380">
        <f t="shared" si="48"/>
        <v>0</v>
      </c>
      <c r="I447" s="410" t="s">
        <v>1233</v>
      </c>
      <c r="J447" s="411" t="s">
        <v>1234</v>
      </c>
      <c r="K447" s="412" t="s">
        <v>2017</v>
      </c>
      <c r="L447" s="377">
        <f>VLOOKUP($B447,'1.วาง งบทดลอง 4 แถว'!$E$841:$J$1679,3,0)</f>
        <v>0</v>
      </c>
      <c r="M447" s="378">
        <f>VLOOKUP($B447,'1.วาง งบทดลอง 4 แถว'!$E$841:$J$1679,4,0)</f>
        <v>0</v>
      </c>
      <c r="N447" s="378">
        <f>VLOOKUP($B447,'1.วาง งบทดลอง 4 แถว'!$E$841:$J$1679,5,0)</f>
        <v>0</v>
      </c>
      <c r="O447" s="379">
        <f>VLOOKUP($B447,'1.วาง งบทดลอง 4 แถว'!$E$841:$J$1679,6,0)</f>
        <v>0</v>
      </c>
      <c r="P447" s="380">
        <f t="shared" si="49"/>
        <v>0</v>
      </c>
      <c r="Q447" s="410" t="s">
        <v>1233</v>
      </c>
      <c r="R447" s="411" t="s">
        <v>1234</v>
      </c>
      <c r="S447" s="412" t="s">
        <v>2017</v>
      </c>
      <c r="T447" s="377">
        <f>VLOOKUP($B447,'1.วาง งบทดลอง 4 แถว'!$E$1680:$J$2518,3,0)</f>
        <v>0</v>
      </c>
      <c r="U447" s="378">
        <f>VLOOKUP($B447,'1.วาง งบทดลอง 4 แถว'!$E$1680:$J$2518,4,0)</f>
        <v>0</v>
      </c>
      <c r="V447" s="378">
        <f>VLOOKUP($B447,'1.วาง งบทดลอง 4 แถว'!$E$1680:$J$2518,5,0)</f>
        <v>0</v>
      </c>
      <c r="W447" s="379">
        <f>VLOOKUP($B447,'1.วาง งบทดลอง 4 แถว'!$E$1680:$J$2518,6,0)</f>
        <v>0</v>
      </c>
      <c r="X447" s="380">
        <f t="shared" si="50"/>
        <v>0</v>
      </c>
      <c r="Y447" s="410" t="s">
        <v>1233</v>
      </c>
      <c r="Z447" s="411" t="s">
        <v>1234</v>
      </c>
      <c r="AA447" s="412" t="s">
        <v>2017</v>
      </c>
      <c r="AB447" s="377">
        <f>VLOOKUP($B447,'1.วาง งบทดลอง 4 แถว'!$E$2519:$J$3357,3,0)</f>
        <v>0</v>
      </c>
      <c r="AC447" s="378">
        <f>VLOOKUP($B447,'1.วาง งบทดลอง 4 แถว'!$E$2519:$J$3357,4,0)</f>
        <v>0</v>
      </c>
      <c r="AD447" s="378">
        <f>VLOOKUP($B447,'1.วาง งบทดลอง 4 แถว'!$E$2519:$J$3357,5,0)</f>
        <v>0</v>
      </c>
      <c r="AE447" s="379">
        <f>VLOOKUP($B447,'1.วาง งบทดลอง 4 แถว'!$E$2519:$J$3357,6,0)</f>
        <v>0</v>
      </c>
      <c r="AF447" s="380">
        <f t="shared" si="51"/>
        <v>0</v>
      </c>
      <c r="AG447" s="410" t="s">
        <v>1233</v>
      </c>
      <c r="AH447" s="411" t="s">
        <v>1234</v>
      </c>
      <c r="AI447" s="412" t="s">
        <v>2017</v>
      </c>
      <c r="AJ447" s="377">
        <f>VLOOKUP($B447,'1.วาง งบทดลอง 4 แถว'!$E$3358:$J$4196,3,0)</f>
        <v>0</v>
      </c>
      <c r="AK447" s="378">
        <f>VLOOKUP($B447,'1.วาง งบทดลอง 4 แถว'!$E$3358:$J$4196,4,0)</f>
        <v>0</v>
      </c>
      <c r="AL447" s="378">
        <f>VLOOKUP($B447,'1.วาง งบทดลอง 4 แถว'!$E$3358:$J$4196,5,0)</f>
        <v>0</v>
      </c>
      <c r="AM447" s="379">
        <f>VLOOKUP($B447,'1.วาง งบทดลอง 4 แถว'!$E$3358:$J$4196,6,0)</f>
        <v>0</v>
      </c>
      <c r="AN447" s="380">
        <f t="shared" si="52"/>
        <v>0</v>
      </c>
      <c r="AO447" s="410" t="s">
        <v>1233</v>
      </c>
      <c r="AP447" s="411" t="s">
        <v>1234</v>
      </c>
      <c r="AQ447" s="412" t="s">
        <v>2017</v>
      </c>
      <c r="AR447" s="377">
        <f>VLOOKUP($B447,'1.วาง งบทดลอง 4 แถว'!$E$4197:$J$5035,3,0)</f>
        <v>0</v>
      </c>
      <c r="AS447" s="378">
        <f>VLOOKUP($B447,'1.วาง งบทดลอง 4 แถว'!$E$4197:$J$5035,4,0)</f>
        <v>0</v>
      </c>
      <c r="AT447" s="378">
        <f>VLOOKUP($B447,'1.วาง งบทดลอง 4 แถว'!$E$4197:$J$5035,5,0)</f>
        <v>0</v>
      </c>
      <c r="AU447" s="379">
        <f>VLOOKUP($B447,'1.วาง งบทดลอง 4 แถว'!$E$4197:$J$5035,6,0)</f>
        <v>0</v>
      </c>
      <c r="AV447" s="380">
        <f t="shared" si="53"/>
        <v>0</v>
      </c>
      <c r="AW447" s="410" t="s">
        <v>1233</v>
      </c>
      <c r="AX447" s="411" t="s">
        <v>1234</v>
      </c>
      <c r="AY447" s="412" t="s">
        <v>2017</v>
      </c>
      <c r="AZ447" s="377">
        <f>VLOOKUP($B447,'1.วาง งบทดลอง 4 แถว'!$E$5036:$J$5874,3,0)</f>
        <v>0</v>
      </c>
      <c r="BA447" s="378">
        <f>VLOOKUP($B447,'1.วาง งบทดลอง 4 แถว'!$E$5036:$J$5874,4,0)</f>
        <v>0</v>
      </c>
      <c r="BB447" s="378">
        <f>VLOOKUP($B447,'1.วาง งบทดลอง 4 แถว'!$E$5036:$J$5874,5,0)</f>
        <v>0</v>
      </c>
      <c r="BC447" s="379">
        <f>VLOOKUP($B447,'1.วาง งบทดลอง 4 แถว'!$E$5036:$J$5874,6,0)</f>
        <v>0</v>
      </c>
      <c r="BD447" s="380">
        <f t="shared" si="54"/>
        <v>0</v>
      </c>
      <c r="BE447" s="410" t="s">
        <v>1233</v>
      </c>
      <c r="BF447" s="411" t="s">
        <v>1234</v>
      </c>
      <c r="BG447" s="412" t="s">
        <v>2017</v>
      </c>
      <c r="BH447" s="377">
        <f>VLOOKUP($B447,'1.วาง งบทดลอง 4 แถว'!$E$5875:$J$6713,3,0)</f>
        <v>0</v>
      </c>
      <c r="BI447" s="378">
        <f>VLOOKUP($B447,'1.วาง งบทดลอง 4 แถว'!$E$5875:$J$6713,4,0)</f>
        <v>0</v>
      </c>
      <c r="BJ447" s="378">
        <f>VLOOKUP($B447,'1.วาง งบทดลอง 4 แถว'!$E$5875:$J$6713,5,0)</f>
        <v>0</v>
      </c>
      <c r="BK447" s="379">
        <f>VLOOKUP($B447,'1.วาง งบทดลอง 4 แถว'!$E$5875:$J$6713,6,0)</f>
        <v>0</v>
      </c>
      <c r="BL447" s="380">
        <f t="shared" si="55"/>
        <v>0</v>
      </c>
      <c r="BM447" s="410" t="s">
        <v>1233</v>
      </c>
      <c r="BN447" s="411" t="s">
        <v>1234</v>
      </c>
      <c r="BO447" s="413" t="s">
        <v>2017</v>
      </c>
    </row>
    <row r="448" spans="1:67" ht="19.5" customHeight="1">
      <c r="A448" s="374">
        <v>445</v>
      </c>
      <c r="B448" s="375" t="s">
        <v>807</v>
      </c>
      <c r="C448" s="376" t="s">
        <v>201</v>
      </c>
      <c r="D448" s="377">
        <f>VLOOKUP($B448,'1.วาง งบทดลอง 4 แถว'!$E$2:$J$840,3,0)</f>
        <v>0</v>
      </c>
      <c r="E448" s="378">
        <f>VLOOKUP($B448,'1.วาง งบทดลอง 4 แถว'!$E$2:$J$840,4,0)</f>
        <v>0</v>
      </c>
      <c r="F448" s="378">
        <f>VLOOKUP($B448,'1.วาง งบทดลอง 4 แถว'!$E$2:$J$840,5,0)</f>
        <v>0</v>
      </c>
      <c r="G448" s="379">
        <f>VLOOKUP($B448,'1.วาง งบทดลอง 4 แถว'!$E$2:$J$840,6,0)</f>
        <v>9272729.4700000007</v>
      </c>
      <c r="H448" s="380">
        <f t="shared" si="48"/>
        <v>9272729.4700000007</v>
      </c>
      <c r="I448" s="410" t="s">
        <v>1237</v>
      </c>
      <c r="J448" s="411" t="s">
        <v>1238</v>
      </c>
      <c r="K448" s="412" t="s">
        <v>2018</v>
      </c>
      <c r="L448" s="377">
        <f>VLOOKUP($B448,'1.วาง งบทดลอง 4 แถว'!$E$841:$J$1679,3,0)</f>
        <v>0</v>
      </c>
      <c r="M448" s="378">
        <f>VLOOKUP($B448,'1.วาง งบทดลอง 4 แถว'!$E$841:$J$1679,4,0)</f>
        <v>0</v>
      </c>
      <c r="N448" s="378">
        <f>VLOOKUP($B448,'1.วาง งบทดลอง 4 แถว'!$E$841:$J$1679,5,0)</f>
        <v>0</v>
      </c>
      <c r="O448" s="379">
        <f>VLOOKUP($B448,'1.วาง งบทดลอง 4 แถว'!$E$841:$J$1679,6,0)</f>
        <v>2660150.17</v>
      </c>
      <c r="P448" s="380">
        <f t="shared" si="49"/>
        <v>2660150.17</v>
      </c>
      <c r="Q448" s="410" t="s">
        <v>1237</v>
      </c>
      <c r="R448" s="411" t="s">
        <v>1238</v>
      </c>
      <c r="S448" s="412" t="s">
        <v>2018</v>
      </c>
      <c r="T448" s="377">
        <f>VLOOKUP($B448,'1.วาง งบทดลอง 4 แถว'!$E$1680:$J$2518,3,0)</f>
        <v>0</v>
      </c>
      <c r="U448" s="378">
        <f>VLOOKUP($B448,'1.วาง งบทดลอง 4 แถว'!$E$1680:$J$2518,4,0)</f>
        <v>0</v>
      </c>
      <c r="V448" s="378">
        <f>VLOOKUP($B448,'1.วาง งบทดลอง 4 แถว'!$E$1680:$J$2518,5,0)</f>
        <v>0</v>
      </c>
      <c r="W448" s="379">
        <f>VLOOKUP($B448,'1.วาง งบทดลอง 4 แถว'!$E$1680:$J$2518,6,0)</f>
        <v>4550127</v>
      </c>
      <c r="X448" s="380">
        <f t="shared" si="50"/>
        <v>4550127</v>
      </c>
      <c r="Y448" s="410" t="s">
        <v>1237</v>
      </c>
      <c r="Z448" s="411" t="s">
        <v>1238</v>
      </c>
      <c r="AA448" s="412" t="s">
        <v>2018</v>
      </c>
      <c r="AB448" s="377">
        <f>VLOOKUP($B448,'1.วาง งบทดลอง 4 แถว'!$E$2519:$J$3357,3,0)</f>
        <v>0</v>
      </c>
      <c r="AC448" s="378">
        <f>VLOOKUP($B448,'1.วาง งบทดลอง 4 แถว'!$E$2519:$J$3357,4,0)</f>
        <v>0</v>
      </c>
      <c r="AD448" s="378">
        <f>VLOOKUP($B448,'1.วาง งบทดลอง 4 แถว'!$E$2519:$J$3357,5,0)</f>
        <v>0</v>
      </c>
      <c r="AE448" s="379">
        <f>VLOOKUP($B448,'1.วาง งบทดลอง 4 แถว'!$E$2519:$J$3357,6,0)</f>
        <v>5593694.6600000001</v>
      </c>
      <c r="AF448" s="380">
        <f t="shared" si="51"/>
        <v>5593694.6600000001</v>
      </c>
      <c r="AG448" s="410" t="s">
        <v>1237</v>
      </c>
      <c r="AH448" s="411" t="s">
        <v>1238</v>
      </c>
      <c r="AI448" s="412" t="s">
        <v>2018</v>
      </c>
      <c r="AJ448" s="377">
        <f>VLOOKUP($B448,'1.วาง งบทดลอง 4 แถว'!$E$3358:$J$4196,3,0)</f>
        <v>0</v>
      </c>
      <c r="AK448" s="378">
        <f>VLOOKUP($B448,'1.วาง งบทดลอง 4 แถว'!$E$3358:$J$4196,4,0)</f>
        <v>0</v>
      </c>
      <c r="AL448" s="378">
        <f>VLOOKUP($B448,'1.วาง งบทดลอง 4 แถว'!$E$3358:$J$4196,5,0)</f>
        <v>0</v>
      </c>
      <c r="AM448" s="379">
        <f>VLOOKUP($B448,'1.วาง งบทดลอง 4 แถว'!$E$3358:$J$4196,6,0)</f>
        <v>2115069.7999999998</v>
      </c>
      <c r="AN448" s="380">
        <f t="shared" si="52"/>
        <v>2115069.7999999998</v>
      </c>
      <c r="AO448" s="410" t="s">
        <v>1237</v>
      </c>
      <c r="AP448" s="411" t="s">
        <v>1238</v>
      </c>
      <c r="AQ448" s="412" t="s">
        <v>2018</v>
      </c>
      <c r="AR448" s="377">
        <f>VLOOKUP($B448,'1.วาง งบทดลอง 4 แถว'!$E$4197:$J$5035,3,0)</f>
        <v>0</v>
      </c>
      <c r="AS448" s="378">
        <f>VLOOKUP($B448,'1.วาง งบทดลอง 4 แถว'!$E$4197:$J$5035,4,0)</f>
        <v>0</v>
      </c>
      <c r="AT448" s="378">
        <f>VLOOKUP($B448,'1.วาง งบทดลอง 4 แถว'!$E$4197:$J$5035,5,0)</f>
        <v>0</v>
      </c>
      <c r="AU448" s="379">
        <f>VLOOKUP($B448,'1.วาง งบทดลอง 4 แถว'!$E$4197:$J$5035,6,0)</f>
        <v>3571434.69</v>
      </c>
      <c r="AV448" s="380">
        <f t="shared" si="53"/>
        <v>3571434.69</v>
      </c>
      <c r="AW448" s="410" t="s">
        <v>1237</v>
      </c>
      <c r="AX448" s="411" t="s">
        <v>1238</v>
      </c>
      <c r="AY448" s="412" t="s">
        <v>2018</v>
      </c>
      <c r="AZ448" s="377">
        <f>VLOOKUP($B448,'1.วาง งบทดลอง 4 แถว'!$E$5036:$J$5874,3,0)</f>
        <v>0</v>
      </c>
      <c r="BA448" s="378">
        <f>VLOOKUP($B448,'1.วาง งบทดลอง 4 แถว'!$E$5036:$J$5874,4,0)</f>
        <v>0</v>
      </c>
      <c r="BB448" s="378">
        <f>VLOOKUP($B448,'1.วาง งบทดลอง 4 แถว'!$E$5036:$J$5874,5,0)</f>
        <v>0</v>
      </c>
      <c r="BC448" s="379">
        <f>VLOOKUP($B448,'1.วาง งบทดลอง 4 แถว'!$E$5036:$J$5874,6,0)</f>
        <v>1120495.6100000001</v>
      </c>
      <c r="BD448" s="380">
        <f t="shared" si="54"/>
        <v>1120495.6100000001</v>
      </c>
      <c r="BE448" s="410" t="s">
        <v>1237</v>
      </c>
      <c r="BF448" s="411" t="s">
        <v>1238</v>
      </c>
      <c r="BG448" s="412" t="s">
        <v>2018</v>
      </c>
      <c r="BH448" s="377">
        <f>VLOOKUP($B448,'1.วาง งบทดลอง 4 แถว'!$E$5875:$J$6713,3,0)</f>
        <v>0</v>
      </c>
      <c r="BI448" s="378">
        <f>VLOOKUP($B448,'1.วาง งบทดลอง 4 แถว'!$E$5875:$J$6713,4,0)</f>
        <v>0</v>
      </c>
      <c r="BJ448" s="378">
        <f>VLOOKUP($B448,'1.วาง งบทดลอง 4 แถว'!$E$5875:$J$6713,5,0)</f>
        <v>0</v>
      </c>
      <c r="BK448" s="379">
        <f>VLOOKUP($B448,'1.วาง งบทดลอง 4 แถว'!$E$5875:$J$6713,6,0)</f>
        <v>683779.72</v>
      </c>
      <c r="BL448" s="380">
        <f t="shared" si="55"/>
        <v>683779.72</v>
      </c>
      <c r="BM448" s="410" t="s">
        <v>1237</v>
      </c>
      <c r="BN448" s="411" t="s">
        <v>1238</v>
      </c>
      <c r="BO448" s="413" t="s">
        <v>2018</v>
      </c>
    </row>
    <row r="449" spans="1:67" ht="19.5" customHeight="1">
      <c r="A449" s="374">
        <v>446</v>
      </c>
      <c r="B449" s="375" t="s">
        <v>808</v>
      </c>
      <c r="C449" s="376" t="s">
        <v>1239</v>
      </c>
      <c r="D449" s="377">
        <f>VLOOKUP($B449,'1.วาง งบทดลอง 4 แถว'!$E$2:$J$840,3,0)</f>
        <v>775372.93</v>
      </c>
      <c r="E449" s="378">
        <f>VLOOKUP($B449,'1.วาง งบทดลอง 4 แถว'!$E$2:$J$840,4,0)</f>
        <v>775372.93</v>
      </c>
      <c r="F449" s="378">
        <f>VLOOKUP($B449,'1.วาง งบทดลอง 4 แถว'!$E$2:$J$840,5,0)</f>
        <v>0</v>
      </c>
      <c r="G449" s="379">
        <f>VLOOKUP($B449,'1.วาง งบทดลอง 4 แถว'!$E$2:$J$840,6,0)</f>
        <v>0</v>
      </c>
      <c r="H449" s="380">
        <f t="shared" si="48"/>
        <v>0</v>
      </c>
      <c r="I449" s="410" t="s">
        <v>1243</v>
      </c>
      <c r="J449" s="411" t="s">
        <v>1234</v>
      </c>
      <c r="K449" s="412" t="s">
        <v>2017</v>
      </c>
      <c r="L449" s="377">
        <f>VLOOKUP($B449,'1.วาง งบทดลอง 4 แถว'!$E$841:$J$1679,3,0)</f>
        <v>4080187.02</v>
      </c>
      <c r="M449" s="378">
        <f>VLOOKUP($B449,'1.วาง งบทดลอง 4 แถว'!$E$841:$J$1679,4,0)</f>
        <v>117494.5</v>
      </c>
      <c r="N449" s="378">
        <f>VLOOKUP($B449,'1.วาง งบทดลอง 4 แถว'!$E$841:$J$1679,5,0)</f>
        <v>0</v>
      </c>
      <c r="O449" s="379">
        <f>VLOOKUP($B449,'1.วาง งบทดลอง 4 แถว'!$E$841:$J$1679,6,0)</f>
        <v>665502.17000000004</v>
      </c>
      <c r="P449" s="380">
        <f t="shared" si="49"/>
        <v>665502.17000000004</v>
      </c>
      <c r="Q449" s="410" t="s">
        <v>1243</v>
      </c>
      <c r="R449" s="411" t="s">
        <v>1234</v>
      </c>
      <c r="S449" s="412" t="s">
        <v>2017</v>
      </c>
      <c r="T449" s="377">
        <f>VLOOKUP($B449,'1.วาง งบทดลอง 4 แถว'!$E$1680:$J$2518,3,0)</f>
        <v>3054689.88</v>
      </c>
      <c r="U449" s="378">
        <f>VLOOKUP($B449,'1.วาง งบทดลอง 4 แถว'!$E$1680:$J$2518,4,0)</f>
        <v>109374.25</v>
      </c>
      <c r="V449" s="378">
        <f>VLOOKUP($B449,'1.วาง งบทดลอง 4 แถว'!$E$1680:$J$2518,5,0)</f>
        <v>0</v>
      </c>
      <c r="W449" s="379">
        <f>VLOOKUP($B449,'1.วาง งบทดลอง 4 แถว'!$E$1680:$J$2518,6,0)</f>
        <v>15892398.67</v>
      </c>
      <c r="X449" s="380">
        <f t="shared" si="50"/>
        <v>15892398.67</v>
      </c>
      <c r="Y449" s="410" t="s">
        <v>1243</v>
      </c>
      <c r="Z449" s="411" t="s">
        <v>1234</v>
      </c>
      <c r="AA449" s="412" t="s">
        <v>2017</v>
      </c>
      <c r="AB449" s="377">
        <f>VLOOKUP($B449,'1.วาง งบทดลอง 4 แถว'!$E$2519:$J$3357,3,0)</f>
        <v>0</v>
      </c>
      <c r="AC449" s="378">
        <f>VLOOKUP($B449,'1.วาง งบทดลอง 4 แถว'!$E$2519:$J$3357,4,0)</f>
        <v>0</v>
      </c>
      <c r="AD449" s="378">
        <f>VLOOKUP($B449,'1.วาง งบทดลอง 4 แถว'!$E$2519:$J$3357,5,0)</f>
        <v>0</v>
      </c>
      <c r="AE449" s="379">
        <f>VLOOKUP($B449,'1.วาง งบทดลอง 4 แถว'!$E$2519:$J$3357,6,0)</f>
        <v>0</v>
      </c>
      <c r="AF449" s="380">
        <f t="shared" si="51"/>
        <v>0</v>
      </c>
      <c r="AG449" s="410" t="s">
        <v>1243</v>
      </c>
      <c r="AH449" s="411" t="s">
        <v>1234</v>
      </c>
      <c r="AI449" s="412" t="s">
        <v>2017</v>
      </c>
      <c r="AJ449" s="377">
        <f>VLOOKUP($B449,'1.วาง งบทดลอง 4 แถว'!$E$3358:$J$4196,3,0)</f>
        <v>2878436.97</v>
      </c>
      <c r="AK449" s="378">
        <f>VLOOKUP($B449,'1.วาง งบทดลอง 4 แถว'!$E$3358:$J$4196,4,0)</f>
        <v>103238.68</v>
      </c>
      <c r="AL449" s="378">
        <f>VLOOKUP($B449,'1.วาง งบทดลอง 4 แถว'!$E$3358:$J$4196,5,0)</f>
        <v>0</v>
      </c>
      <c r="AM449" s="379">
        <f>VLOOKUP($B449,'1.วาง งบทดลอง 4 แถว'!$E$3358:$J$4196,6,0)</f>
        <v>3829305.94</v>
      </c>
      <c r="AN449" s="380">
        <f t="shared" si="52"/>
        <v>3829305.94</v>
      </c>
      <c r="AO449" s="410" t="s">
        <v>1243</v>
      </c>
      <c r="AP449" s="411" t="s">
        <v>1234</v>
      </c>
      <c r="AQ449" s="412" t="s">
        <v>2017</v>
      </c>
      <c r="AR449" s="377">
        <f>VLOOKUP($B449,'1.วาง งบทดลอง 4 แถว'!$E$4197:$J$5035,3,0)</f>
        <v>135459.70000000001</v>
      </c>
      <c r="AS449" s="378">
        <f>VLOOKUP($B449,'1.วาง งบทดลอง 4 แถว'!$E$4197:$J$5035,4,0)</f>
        <v>135459.70000000001</v>
      </c>
      <c r="AT449" s="378">
        <f>VLOOKUP($B449,'1.วาง งบทดลอง 4 แถว'!$E$4197:$J$5035,5,0)</f>
        <v>0</v>
      </c>
      <c r="AU449" s="379">
        <f>VLOOKUP($B449,'1.วาง งบทดลอง 4 แถว'!$E$4197:$J$5035,6,0)</f>
        <v>0</v>
      </c>
      <c r="AV449" s="380">
        <f t="shared" si="53"/>
        <v>0</v>
      </c>
      <c r="AW449" s="410" t="s">
        <v>1243</v>
      </c>
      <c r="AX449" s="411" t="s">
        <v>1234</v>
      </c>
      <c r="AY449" s="412" t="s">
        <v>2017</v>
      </c>
      <c r="AZ449" s="377">
        <f>VLOOKUP($B449,'1.วาง งบทดลอง 4 แถว'!$E$5036:$J$5874,3,0)</f>
        <v>2868516.99</v>
      </c>
      <c r="BA449" s="378">
        <f>VLOOKUP($B449,'1.วาง งบทดลอง 4 แถว'!$E$5036:$J$5874,4,0)</f>
        <v>151627</v>
      </c>
      <c r="BB449" s="378">
        <f>VLOOKUP($B449,'1.วาง งบทดลอง 4 แถว'!$E$5036:$J$5874,5,0)</f>
        <v>0</v>
      </c>
      <c r="BC449" s="379">
        <f>VLOOKUP($B449,'1.วาง งบทดลอง 4 แถว'!$E$5036:$J$5874,6,0)</f>
        <v>6511097.3099999996</v>
      </c>
      <c r="BD449" s="380">
        <f t="shared" si="54"/>
        <v>6511097.3099999996</v>
      </c>
      <c r="BE449" s="410" t="s">
        <v>1243</v>
      </c>
      <c r="BF449" s="411" t="s">
        <v>1234</v>
      </c>
      <c r="BG449" s="412" t="s">
        <v>2017</v>
      </c>
      <c r="BH449" s="377">
        <f>VLOOKUP($B449,'1.วาง งบทดลอง 4 แถว'!$E$5875:$J$6713,3,0)</f>
        <v>819589.6</v>
      </c>
      <c r="BI449" s="378">
        <f>VLOOKUP($B449,'1.วาง งบทดลอง 4 แถว'!$E$5875:$J$6713,4,0)</f>
        <v>819589.6</v>
      </c>
      <c r="BJ449" s="378">
        <f>VLOOKUP($B449,'1.วาง งบทดลอง 4 แถว'!$E$5875:$J$6713,5,0)</f>
        <v>0</v>
      </c>
      <c r="BK449" s="379">
        <f>VLOOKUP($B449,'1.วาง งบทดลอง 4 แถว'!$E$5875:$J$6713,6,0)</f>
        <v>0</v>
      </c>
      <c r="BL449" s="380">
        <f t="shared" si="55"/>
        <v>0</v>
      </c>
      <c r="BM449" s="410" t="s">
        <v>1243</v>
      </c>
      <c r="BN449" s="411" t="s">
        <v>1234</v>
      </c>
      <c r="BO449" s="413" t="s">
        <v>2017</v>
      </c>
    </row>
    <row r="450" spans="1:67" ht="19.5" customHeight="1">
      <c r="A450" s="374">
        <v>447</v>
      </c>
      <c r="B450" s="375" t="s">
        <v>809</v>
      </c>
      <c r="C450" s="376" t="s">
        <v>1241</v>
      </c>
      <c r="D450" s="377">
        <f>VLOOKUP($B450,'1.วาง งบทดลอง 4 แถว'!$E$2:$J$840,3,0)</f>
        <v>1333420</v>
      </c>
      <c r="E450" s="378">
        <f>VLOOKUP($B450,'1.วาง งบทดลอง 4 แถว'!$E$2:$J$840,4,0)</f>
        <v>1855</v>
      </c>
      <c r="F450" s="378">
        <f>VLOOKUP($B450,'1.วาง งบทดลอง 4 แถว'!$E$2:$J$840,5,0)</f>
        <v>0</v>
      </c>
      <c r="G450" s="379">
        <f>VLOOKUP($B450,'1.วาง งบทดลอง 4 แถว'!$E$2:$J$840,6,0)</f>
        <v>4157340.28</v>
      </c>
      <c r="H450" s="380">
        <f t="shared" si="48"/>
        <v>4157340.28</v>
      </c>
      <c r="I450" s="410" t="s">
        <v>1243</v>
      </c>
      <c r="J450" s="411" t="s">
        <v>1234</v>
      </c>
      <c r="K450" s="412" t="s">
        <v>2017</v>
      </c>
      <c r="L450" s="377">
        <f>VLOOKUP($B450,'1.วาง งบทดลอง 4 แถว'!$E$841:$J$1679,3,0)</f>
        <v>113970.07</v>
      </c>
      <c r="M450" s="378">
        <f>VLOOKUP($B450,'1.วาง งบทดลอง 4 แถว'!$E$841:$J$1679,4,0)</f>
        <v>4700</v>
      </c>
      <c r="N450" s="378">
        <f>VLOOKUP($B450,'1.วาง งบทดลอง 4 แถว'!$E$841:$J$1679,5,0)</f>
        <v>0</v>
      </c>
      <c r="O450" s="379">
        <f>VLOOKUP($B450,'1.วาง งบทดลอง 4 แถว'!$E$841:$J$1679,6,0)</f>
        <v>6214187.8200000003</v>
      </c>
      <c r="P450" s="380">
        <f t="shared" si="49"/>
        <v>6214187.8200000003</v>
      </c>
      <c r="Q450" s="410" t="s">
        <v>1243</v>
      </c>
      <c r="R450" s="411" t="s">
        <v>1234</v>
      </c>
      <c r="S450" s="412" t="s">
        <v>2017</v>
      </c>
      <c r="T450" s="377">
        <f>VLOOKUP($B450,'1.วาง งบทดลอง 4 แถว'!$E$1680:$J$2518,3,0)</f>
        <v>313390</v>
      </c>
      <c r="U450" s="378">
        <f>VLOOKUP($B450,'1.วาง งบทดลอง 4 แถว'!$E$1680:$J$2518,4,0)</f>
        <v>3560</v>
      </c>
      <c r="V450" s="378">
        <f>VLOOKUP($B450,'1.วาง งบทดลอง 4 แถว'!$E$1680:$J$2518,5,0)</f>
        <v>0</v>
      </c>
      <c r="W450" s="379">
        <f>VLOOKUP($B450,'1.วาง งบทดลอง 4 แถว'!$E$1680:$J$2518,6,0)</f>
        <v>4345359.17</v>
      </c>
      <c r="X450" s="380">
        <f t="shared" si="50"/>
        <v>4345359.17</v>
      </c>
      <c r="Y450" s="410" t="s">
        <v>1243</v>
      </c>
      <c r="Z450" s="411" t="s">
        <v>1234</v>
      </c>
      <c r="AA450" s="412" t="s">
        <v>2017</v>
      </c>
      <c r="AB450" s="377">
        <f>VLOOKUP($B450,'1.วาง งบทดลอง 4 แถว'!$E$2519:$J$3357,3,0)</f>
        <v>366886.5</v>
      </c>
      <c r="AC450" s="378">
        <f>VLOOKUP($B450,'1.วาง งบทดลอง 4 แถว'!$E$2519:$J$3357,4,0)</f>
        <v>0</v>
      </c>
      <c r="AD450" s="378">
        <f>VLOOKUP($B450,'1.วาง งบทดลอง 4 แถว'!$E$2519:$J$3357,5,0)</f>
        <v>0</v>
      </c>
      <c r="AE450" s="379">
        <f>VLOOKUP($B450,'1.วาง งบทดลอง 4 แถว'!$E$2519:$J$3357,6,0)</f>
        <v>6294926.7999999998</v>
      </c>
      <c r="AF450" s="380">
        <f t="shared" si="51"/>
        <v>6294926.7999999998</v>
      </c>
      <c r="AG450" s="410" t="s">
        <v>1243</v>
      </c>
      <c r="AH450" s="411" t="s">
        <v>1234</v>
      </c>
      <c r="AI450" s="412" t="s">
        <v>2017</v>
      </c>
      <c r="AJ450" s="377">
        <f>VLOOKUP($B450,'1.วาง งบทดลอง 4 แถว'!$E$3358:$J$4196,3,0)</f>
        <v>540456.69999999995</v>
      </c>
      <c r="AK450" s="378">
        <f>VLOOKUP($B450,'1.วาง งบทดลอง 4 แถว'!$E$3358:$J$4196,4,0)</f>
        <v>6243</v>
      </c>
      <c r="AL450" s="378">
        <f>VLOOKUP($B450,'1.วาง งบทดลอง 4 แถว'!$E$3358:$J$4196,5,0)</f>
        <v>0</v>
      </c>
      <c r="AM450" s="379">
        <f>VLOOKUP($B450,'1.วาง งบทดลอง 4 แถว'!$E$3358:$J$4196,6,0)</f>
        <v>2867167.54</v>
      </c>
      <c r="AN450" s="380">
        <f t="shared" si="52"/>
        <v>2867167.54</v>
      </c>
      <c r="AO450" s="410" t="s">
        <v>1243</v>
      </c>
      <c r="AP450" s="411" t="s">
        <v>1234</v>
      </c>
      <c r="AQ450" s="412" t="s">
        <v>2017</v>
      </c>
      <c r="AR450" s="377">
        <f>VLOOKUP($B450,'1.วาง งบทดลอง 4 แถว'!$E$4197:$J$5035,3,0)</f>
        <v>145977</v>
      </c>
      <c r="AS450" s="378">
        <f>VLOOKUP($B450,'1.วาง งบทดลอง 4 แถว'!$E$4197:$J$5035,4,0)</f>
        <v>0</v>
      </c>
      <c r="AT450" s="378">
        <f>VLOOKUP($B450,'1.วาง งบทดลอง 4 แถว'!$E$4197:$J$5035,5,0)</f>
        <v>0</v>
      </c>
      <c r="AU450" s="379">
        <f>VLOOKUP($B450,'1.วาง งบทดลอง 4 แถว'!$E$4197:$J$5035,6,0)</f>
        <v>4044881.55</v>
      </c>
      <c r="AV450" s="380">
        <f t="shared" si="53"/>
        <v>4044881.55</v>
      </c>
      <c r="AW450" s="410" t="s">
        <v>1243</v>
      </c>
      <c r="AX450" s="411" t="s">
        <v>1234</v>
      </c>
      <c r="AY450" s="412" t="s">
        <v>2017</v>
      </c>
      <c r="AZ450" s="377">
        <f>VLOOKUP($B450,'1.วาง งบทดลอง 4 แถว'!$E$5036:$J$5874,3,0)</f>
        <v>163338.57999999999</v>
      </c>
      <c r="BA450" s="378">
        <f>VLOOKUP($B450,'1.วาง งบทดลอง 4 แถว'!$E$5036:$J$5874,4,0)</f>
        <v>34870</v>
      </c>
      <c r="BB450" s="378">
        <f>VLOOKUP($B450,'1.วาง งบทดลอง 4 แถว'!$E$5036:$J$5874,5,0)</f>
        <v>0</v>
      </c>
      <c r="BC450" s="379">
        <f>VLOOKUP($B450,'1.วาง งบทดลอง 4 แถว'!$E$5036:$J$5874,6,0)</f>
        <v>3415001.96</v>
      </c>
      <c r="BD450" s="380">
        <f t="shared" si="54"/>
        <v>3415001.96</v>
      </c>
      <c r="BE450" s="410" t="s">
        <v>1243</v>
      </c>
      <c r="BF450" s="411" t="s">
        <v>1234</v>
      </c>
      <c r="BG450" s="412" t="s">
        <v>2017</v>
      </c>
      <c r="BH450" s="377">
        <f>VLOOKUP($B450,'1.วาง งบทดลอง 4 แถว'!$E$5875:$J$6713,3,0)</f>
        <v>29316</v>
      </c>
      <c r="BI450" s="378">
        <f>VLOOKUP($B450,'1.วาง งบทดลอง 4 แถว'!$E$5875:$J$6713,4,0)</f>
        <v>80.28</v>
      </c>
      <c r="BJ450" s="378">
        <f>VLOOKUP($B450,'1.วาง งบทดลอง 4 แถว'!$E$5875:$J$6713,5,0)</f>
        <v>0</v>
      </c>
      <c r="BK450" s="379">
        <f>VLOOKUP($B450,'1.วาง งบทดลอง 4 แถว'!$E$5875:$J$6713,6,0)</f>
        <v>1450739.24</v>
      </c>
      <c r="BL450" s="380">
        <f t="shared" si="55"/>
        <v>1450739.24</v>
      </c>
      <c r="BM450" s="410" t="s">
        <v>1243</v>
      </c>
      <c r="BN450" s="411" t="s">
        <v>1234</v>
      </c>
      <c r="BO450" s="413" t="s">
        <v>2017</v>
      </c>
    </row>
    <row r="451" spans="1:67" ht="19.5" customHeight="1">
      <c r="A451" s="374">
        <v>448</v>
      </c>
      <c r="B451" s="375" t="s">
        <v>810</v>
      </c>
      <c r="C451" s="376" t="s">
        <v>202</v>
      </c>
      <c r="D451" s="377">
        <f>VLOOKUP($B451,'1.วาง งบทดลอง 4 แถว'!$E$2:$J$840,3,0)</f>
        <v>0</v>
      </c>
      <c r="E451" s="378">
        <f>VLOOKUP($B451,'1.วาง งบทดลอง 4 แถว'!$E$2:$J$840,4,0)</f>
        <v>1464646.28</v>
      </c>
      <c r="F451" s="378">
        <f>VLOOKUP($B451,'1.วาง งบทดลอง 4 แถว'!$E$2:$J$840,5,0)</f>
        <v>0</v>
      </c>
      <c r="G451" s="379">
        <f>VLOOKUP($B451,'1.วาง งบทดลอง 4 แถว'!$E$2:$J$840,6,0)</f>
        <v>13570796.23</v>
      </c>
      <c r="H451" s="380">
        <f t="shared" si="48"/>
        <v>13570796.23</v>
      </c>
      <c r="I451" s="410" t="s">
        <v>1240</v>
      </c>
      <c r="J451" s="411" t="s">
        <v>1234</v>
      </c>
      <c r="K451" s="412" t="s">
        <v>2017</v>
      </c>
      <c r="L451" s="377">
        <f>VLOOKUP($B451,'1.วาง งบทดลอง 4 แถว'!$E$841:$J$1679,3,0)</f>
        <v>0</v>
      </c>
      <c r="M451" s="378">
        <f>VLOOKUP($B451,'1.วาง งบทดลอง 4 แถว'!$E$841:$J$1679,4,0)</f>
        <v>653833.03</v>
      </c>
      <c r="N451" s="378">
        <f>VLOOKUP($B451,'1.วาง งบทดลอง 4 แถว'!$E$841:$J$1679,5,0)</f>
        <v>0</v>
      </c>
      <c r="O451" s="379">
        <f>VLOOKUP($B451,'1.วาง งบทดลอง 4 แถว'!$E$841:$J$1679,6,0)</f>
        <v>3168331.71</v>
      </c>
      <c r="P451" s="380">
        <f t="shared" si="49"/>
        <v>3168331.71</v>
      </c>
      <c r="Q451" s="410" t="s">
        <v>1240</v>
      </c>
      <c r="R451" s="411" t="s">
        <v>1234</v>
      </c>
      <c r="S451" s="412" t="s">
        <v>2017</v>
      </c>
      <c r="T451" s="377">
        <f>VLOOKUP($B451,'1.วาง งบทดลอง 4 แถว'!$E$1680:$J$2518,3,0)</f>
        <v>0</v>
      </c>
      <c r="U451" s="378">
        <f>VLOOKUP($B451,'1.วาง งบทดลอง 4 แถว'!$E$1680:$J$2518,4,0)</f>
        <v>274085.98</v>
      </c>
      <c r="V451" s="378">
        <f>VLOOKUP($B451,'1.วาง งบทดลอง 4 แถว'!$E$1680:$J$2518,5,0)</f>
        <v>0</v>
      </c>
      <c r="W451" s="379">
        <f>VLOOKUP($B451,'1.วาง งบทดลอง 4 แถว'!$E$1680:$J$2518,6,0)</f>
        <v>2042482.02</v>
      </c>
      <c r="X451" s="380">
        <f t="shared" si="50"/>
        <v>2042482.02</v>
      </c>
      <c r="Y451" s="410" t="s">
        <v>1240</v>
      </c>
      <c r="Z451" s="411" t="s">
        <v>1234</v>
      </c>
      <c r="AA451" s="412" t="s">
        <v>2017</v>
      </c>
      <c r="AB451" s="377">
        <f>VLOOKUP($B451,'1.วาง งบทดลอง 4 แถว'!$E$2519:$J$3357,3,0)</f>
        <v>0</v>
      </c>
      <c r="AC451" s="378">
        <f>VLOOKUP($B451,'1.วาง งบทดลอง 4 แถว'!$E$2519:$J$3357,4,0)</f>
        <v>186689</v>
      </c>
      <c r="AD451" s="378">
        <f>VLOOKUP($B451,'1.วาง งบทดลอง 4 แถว'!$E$2519:$J$3357,5,0)</f>
        <v>0</v>
      </c>
      <c r="AE451" s="379">
        <f>VLOOKUP($B451,'1.วาง งบทดลอง 4 แถว'!$E$2519:$J$3357,6,0)</f>
        <v>384541.76</v>
      </c>
      <c r="AF451" s="380">
        <f t="shared" si="51"/>
        <v>384541.76</v>
      </c>
      <c r="AG451" s="410" t="s">
        <v>1240</v>
      </c>
      <c r="AH451" s="411" t="s">
        <v>1234</v>
      </c>
      <c r="AI451" s="412" t="s">
        <v>2017</v>
      </c>
      <c r="AJ451" s="377">
        <f>VLOOKUP($B451,'1.วาง งบทดลอง 4 แถว'!$E$3358:$J$4196,3,0)</f>
        <v>0</v>
      </c>
      <c r="AK451" s="378">
        <f>VLOOKUP($B451,'1.วาง งบทดลอง 4 แถว'!$E$3358:$J$4196,4,0)</f>
        <v>135306.81</v>
      </c>
      <c r="AL451" s="378">
        <f>VLOOKUP($B451,'1.วาง งบทดลอง 4 แถว'!$E$3358:$J$4196,5,0)</f>
        <v>0</v>
      </c>
      <c r="AM451" s="379">
        <f>VLOOKUP($B451,'1.วาง งบทดลอง 4 แถว'!$E$3358:$J$4196,6,0)</f>
        <v>1574086.69</v>
      </c>
      <c r="AN451" s="380">
        <f t="shared" si="52"/>
        <v>1574086.69</v>
      </c>
      <c r="AO451" s="410" t="s">
        <v>1240</v>
      </c>
      <c r="AP451" s="411" t="s">
        <v>1234</v>
      </c>
      <c r="AQ451" s="412" t="s">
        <v>2017</v>
      </c>
      <c r="AR451" s="377">
        <f>VLOOKUP($B451,'1.วาง งบทดลอง 4 แถว'!$E$4197:$J$5035,3,0)</f>
        <v>0</v>
      </c>
      <c r="AS451" s="378">
        <f>VLOOKUP($B451,'1.วาง งบทดลอง 4 แถว'!$E$4197:$J$5035,4,0)</f>
        <v>48327.199999999997</v>
      </c>
      <c r="AT451" s="378">
        <f>VLOOKUP($B451,'1.วาง งบทดลอง 4 แถว'!$E$4197:$J$5035,5,0)</f>
        <v>0</v>
      </c>
      <c r="AU451" s="379">
        <f>VLOOKUP($B451,'1.วาง งบทดลอง 4 แถว'!$E$4197:$J$5035,6,0)</f>
        <v>1085541.45</v>
      </c>
      <c r="AV451" s="380">
        <f t="shared" si="53"/>
        <v>1085541.45</v>
      </c>
      <c r="AW451" s="410" t="s">
        <v>1240</v>
      </c>
      <c r="AX451" s="411" t="s">
        <v>1234</v>
      </c>
      <c r="AY451" s="412" t="s">
        <v>2017</v>
      </c>
      <c r="AZ451" s="377">
        <f>VLOOKUP($B451,'1.วาง งบทดลอง 4 แถว'!$E$5036:$J$5874,3,0)</f>
        <v>0</v>
      </c>
      <c r="BA451" s="378">
        <f>VLOOKUP($B451,'1.วาง งบทดลอง 4 แถว'!$E$5036:$J$5874,4,0)</f>
        <v>80929.75</v>
      </c>
      <c r="BB451" s="378">
        <f>VLOOKUP($B451,'1.วาง งบทดลอง 4 แถว'!$E$5036:$J$5874,5,0)</f>
        <v>0</v>
      </c>
      <c r="BC451" s="379">
        <f>VLOOKUP($B451,'1.วาง งบทดลอง 4 แถว'!$E$5036:$J$5874,6,0)</f>
        <v>707656.48</v>
      </c>
      <c r="BD451" s="380">
        <f t="shared" si="54"/>
        <v>707656.48</v>
      </c>
      <c r="BE451" s="410" t="s">
        <v>1240</v>
      </c>
      <c r="BF451" s="411" t="s">
        <v>1234</v>
      </c>
      <c r="BG451" s="412" t="s">
        <v>2017</v>
      </c>
      <c r="BH451" s="377">
        <f>VLOOKUP($B451,'1.วาง งบทดลอง 4 แถว'!$E$5875:$J$6713,3,0)</f>
        <v>0</v>
      </c>
      <c r="BI451" s="378">
        <f>VLOOKUP($B451,'1.วาง งบทดลอง 4 แถว'!$E$5875:$J$6713,4,0)</f>
        <v>38582.81</v>
      </c>
      <c r="BJ451" s="378">
        <f>VLOOKUP($B451,'1.วาง งบทดลอง 4 แถว'!$E$5875:$J$6713,5,0)</f>
        <v>0</v>
      </c>
      <c r="BK451" s="379">
        <f>VLOOKUP($B451,'1.วาง งบทดลอง 4 แถว'!$E$5875:$J$6713,6,0)</f>
        <v>663928</v>
      </c>
      <c r="BL451" s="380">
        <f t="shared" si="55"/>
        <v>663928</v>
      </c>
      <c r="BM451" s="410" t="s">
        <v>1240</v>
      </c>
      <c r="BN451" s="411" t="s">
        <v>1234</v>
      </c>
      <c r="BO451" s="413" t="s">
        <v>2017</v>
      </c>
    </row>
    <row r="452" spans="1:67" s="394" customFormat="1" ht="19.5" customHeight="1">
      <c r="A452" s="374">
        <v>449</v>
      </c>
      <c r="B452" s="388" t="s">
        <v>811</v>
      </c>
      <c r="C452" s="389" t="s">
        <v>2258</v>
      </c>
      <c r="D452" s="377">
        <f>VLOOKUP($B452,'1.วาง งบทดลอง 4 แถว'!$E$2:$J$840,3,0)</f>
        <v>1130</v>
      </c>
      <c r="E452" s="378">
        <f>VLOOKUP($B452,'1.วาง งบทดลอง 4 แถว'!$E$2:$J$840,4,0)</f>
        <v>1572821.41</v>
      </c>
      <c r="F452" s="378">
        <f>VLOOKUP($B452,'1.วาง งบทดลอง 4 แถว'!$E$2:$J$840,5,0)</f>
        <v>0</v>
      </c>
      <c r="G452" s="379">
        <f>VLOOKUP($B452,'1.วาง งบทดลอง 4 แถว'!$E$2:$J$840,6,0)</f>
        <v>21692004.780000001</v>
      </c>
      <c r="H452" s="380">
        <f t="shared" si="48"/>
        <v>21692004.780000001</v>
      </c>
      <c r="I452" s="414" t="s">
        <v>1240</v>
      </c>
      <c r="J452" s="415" t="s">
        <v>1234</v>
      </c>
      <c r="K452" s="416" t="s">
        <v>2017</v>
      </c>
      <c r="L452" s="377">
        <f>VLOOKUP($B452,'1.วาง งบทดลอง 4 แถว'!$E$841:$J$1679,3,0)</f>
        <v>0</v>
      </c>
      <c r="M452" s="378">
        <f>VLOOKUP($B452,'1.วาง งบทดลอง 4 แถว'!$E$841:$J$1679,4,0)</f>
        <v>750016.4</v>
      </c>
      <c r="N452" s="378">
        <f>VLOOKUP($B452,'1.วาง งบทดลอง 4 แถว'!$E$841:$J$1679,5,0)</f>
        <v>0</v>
      </c>
      <c r="O452" s="379">
        <f>VLOOKUP($B452,'1.วาง งบทดลอง 4 แถว'!$E$841:$J$1679,6,0)</f>
        <v>5838856.25</v>
      </c>
      <c r="P452" s="380">
        <f t="shared" si="49"/>
        <v>5838856.25</v>
      </c>
      <c r="Q452" s="414" t="s">
        <v>1240</v>
      </c>
      <c r="R452" s="415" t="s">
        <v>1234</v>
      </c>
      <c r="S452" s="416" t="s">
        <v>2017</v>
      </c>
      <c r="T452" s="377">
        <f>VLOOKUP($B452,'1.วาง งบทดลอง 4 แถว'!$E$1680:$J$2518,3,0)</f>
        <v>0</v>
      </c>
      <c r="U452" s="378">
        <f>VLOOKUP($B452,'1.วาง งบทดลอง 4 แถว'!$E$1680:$J$2518,4,0)</f>
        <v>631126.11</v>
      </c>
      <c r="V452" s="378">
        <f>VLOOKUP($B452,'1.วาง งบทดลอง 4 แถว'!$E$1680:$J$2518,5,0)</f>
        <v>0</v>
      </c>
      <c r="W452" s="379">
        <f>VLOOKUP($B452,'1.วาง งบทดลอง 4 แถว'!$E$1680:$J$2518,6,0)</f>
        <v>7135711.3200000003</v>
      </c>
      <c r="X452" s="380">
        <f t="shared" si="50"/>
        <v>7135711.3200000003</v>
      </c>
      <c r="Y452" s="414" t="s">
        <v>1240</v>
      </c>
      <c r="Z452" s="415" t="s">
        <v>1234</v>
      </c>
      <c r="AA452" s="416" t="s">
        <v>2017</v>
      </c>
      <c r="AB452" s="377">
        <f>VLOOKUP($B452,'1.วาง งบทดลอง 4 แถว'!$E$2519:$J$3357,3,0)</f>
        <v>0</v>
      </c>
      <c r="AC452" s="378">
        <f>VLOOKUP($B452,'1.วาง งบทดลอง 4 แถว'!$E$2519:$J$3357,4,0)</f>
        <v>308205</v>
      </c>
      <c r="AD452" s="378">
        <f>VLOOKUP($B452,'1.วาง งบทดลอง 4 แถว'!$E$2519:$J$3357,5,0)</f>
        <v>0</v>
      </c>
      <c r="AE452" s="379">
        <f>VLOOKUP($B452,'1.วาง งบทดลอง 4 แถว'!$E$2519:$J$3357,6,0)</f>
        <v>4581064.4800000004</v>
      </c>
      <c r="AF452" s="380">
        <f t="shared" si="51"/>
        <v>4581064.4800000004</v>
      </c>
      <c r="AG452" s="414" t="s">
        <v>1240</v>
      </c>
      <c r="AH452" s="415" t="s">
        <v>1234</v>
      </c>
      <c r="AI452" s="416" t="s">
        <v>2017</v>
      </c>
      <c r="AJ452" s="377">
        <f>VLOOKUP($B452,'1.วาง งบทดลอง 4 แถว'!$E$3358:$J$4196,3,0)</f>
        <v>39447.620000000003</v>
      </c>
      <c r="AK452" s="378">
        <f>VLOOKUP($B452,'1.วาง งบทดลอง 4 แถว'!$E$3358:$J$4196,4,0)</f>
        <v>158177.13</v>
      </c>
      <c r="AL452" s="378">
        <f>VLOOKUP($B452,'1.วาง งบทดลอง 4 แถว'!$E$3358:$J$4196,5,0)</f>
        <v>0</v>
      </c>
      <c r="AM452" s="379">
        <f>VLOOKUP($B452,'1.วาง งบทดลอง 4 แถว'!$E$3358:$J$4196,6,0)</f>
        <v>3506390.7</v>
      </c>
      <c r="AN452" s="380">
        <f t="shared" si="52"/>
        <v>3506390.7</v>
      </c>
      <c r="AO452" s="414" t="s">
        <v>1240</v>
      </c>
      <c r="AP452" s="415" t="s">
        <v>1234</v>
      </c>
      <c r="AQ452" s="416" t="s">
        <v>2017</v>
      </c>
      <c r="AR452" s="377">
        <f>VLOOKUP($B452,'1.วาง งบทดลอง 4 แถว'!$E$4197:$J$5035,3,0)</f>
        <v>0</v>
      </c>
      <c r="AS452" s="378">
        <f>VLOOKUP($B452,'1.วาง งบทดลอง 4 แถว'!$E$4197:$J$5035,4,0)</f>
        <v>275535.03999999998</v>
      </c>
      <c r="AT452" s="378">
        <f>VLOOKUP($B452,'1.วาง งบทดลอง 4 แถว'!$E$4197:$J$5035,5,0)</f>
        <v>0</v>
      </c>
      <c r="AU452" s="379">
        <f>VLOOKUP($B452,'1.วาง งบทดลอง 4 แถว'!$E$4197:$J$5035,6,0)</f>
        <v>3472199.81</v>
      </c>
      <c r="AV452" s="380">
        <f t="shared" si="53"/>
        <v>3472199.81</v>
      </c>
      <c r="AW452" s="414" t="s">
        <v>1240</v>
      </c>
      <c r="AX452" s="415" t="s">
        <v>1234</v>
      </c>
      <c r="AY452" s="416" t="s">
        <v>2017</v>
      </c>
      <c r="AZ452" s="377">
        <f>VLOOKUP($B452,'1.วาง งบทดลอง 4 แถว'!$E$5036:$J$5874,3,0)</f>
        <v>28554.42</v>
      </c>
      <c r="BA452" s="378">
        <f>VLOOKUP($B452,'1.วาง งบทดลอง 4 แถว'!$E$5036:$J$5874,4,0)</f>
        <v>179440.38</v>
      </c>
      <c r="BB452" s="378">
        <f>VLOOKUP($B452,'1.วาง งบทดลอง 4 แถว'!$E$5036:$J$5874,5,0)</f>
        <v>0</v>
      </c>
      <c r="BC452" s="379">
        <f>VLOOKUP($B452,'1.วาง งบทดลอง 4 แถว'!$E$5036:$J$5874,6,0)</f>
        <v>2771824.12</v>
      </c>
      <c r="BD452" s="380">
        <f t="shared" si="54"/>
        <v>2771824.12</v>
      </c>
      <c r="BE452" s="414" t="s">
        <v>1240</v>
      </c>
      <c r="BF452" s="415" t="s">
        <v>1234</v>
      </c>
      <c r="BG452" s="416" t="s">
        <v>2017</v>
      </c>
      <c r="BH452" s="377">
        <f>VLOOKUP($B452,'1.วาง งบทดลอง 4 แถว'!$E$5875:$J$6713,3,0)</f>
        <v>0</v>
      </c>
      <c r="BI452" s="378">
        <f>VLOOKUP($B452,'1.วาง งบทดลอง 4 แถว'!$E$5875:$J$6713,4,0)</f>
        <v>42772.98</v>
      </c>
      <c r="BJ452" s="378">
        <f>VLOOKUP($B452,'1.วาง งบทดลอง 4 แถว'!$E$5875:$J$6713,5,0)</f>
        <v>0</v>
      </c>
      <c r="BK452" s="379">
        <f>VLOOKUP($B452,'1.วาง งบทดลอง 4 แถว'!$E$5875:$J$6713,6,0)</f>
        <v>1370663.85</v>
      </c>
      <c r="BL452" s="380">
        <f t="shared" si="55"/>
        <v>1370663.85</v>
      </c>
      <c r="BM452" s="414" t="s">
        <v>1240</v>
      </c>
      <c r="BN452" s="415" t="s">
        <v>1234</v>
      </c>
      <c r="BO452" s="417" t="s">
        <v>2017</v>
      </c>
    </row>
    <row r="453" spans="1:67" ht="19.5" customHeight="1">
      <c r="A453" s="374">
        <v>450</v>
      </c>
      <c r="B453" s="375" t="s">
        <v>812</v>
      </c>
      <c r="C453" s="376" t="s">
        <v>414</v>
      </c>
      <c r="D453" s="377">
        <f>VLOOKUP($B453,'1.วาง งบทดลอง 4 แถว'!$E$2:$J$840,3,0)</f>
        <v>0</v>
      </c>
      <c r="E453" s="378">
        <f>VLOOKUP($B453,'1.วาง งบทดลอง 4 แถว'!$E$2:$J$840,4,0)</f>
        <v>222572.86</v>
      </c>
      <c r="F453" s="378">
        <f>VLOOKUP($B453,'1.วาง งบทดลอง 4 แถว'!$E$2:$J$840,5,0)</f>
        <v>0</v>
      </c>
      <c r="G453" s="379">
        <f>VLOOKUP($B453,'1.วาง งบทดลอง 4 แถว'!$E$2:$J$840,6,0)</f>
        <v>4282428.9800000004</v>
      </c>
      <c r="H453" s="380">
        <f t="shared" si="48"/>
        <v>4282428.9800000004</v>
      </c>
      <c r="I453" s="410" t="s">
        <v>1240</v>
      </c>
      <c r="J453" s="411" t="s">
        <v>1234</v>
      </c>
      <c r="K453" s="412" t="s">
        <v>2017</v>
      </c>
      <c r="L453" s="377">
        <f>VLOOKUP($B453,'1.วาง งบทดลอง 4 แถว'!$E$841:$J$1679,3,0)</f>
        <v>0</v>
      </c>
      <c r="M453" s="378">
        <f>VLOOKUP($B453,'1.วาง งบทดลอง 4 แถว'!$E$841:$J$1679,4,0)</f>
        <v>210036.95</v>
      </c>
      <c r="N453" s="378">
        <f>VLOOKUP($B453,'1.วาง งบทดลอง 4 แถว'!$E$841:$J$1679,5,0)</f>
        <v>0</v>
      </c>
      <c r="O453" s="379">
        <f>VLOOKUP($B453,'1.วาง งบทดลอง 4 แถว'!$E$841:$J$1679,6,0)</f>
        <v>1384236.56</v>
      </c>
      <c r="P453" s="380">
        <f t="shared" si="49"/>
        <v>1384236.56</v>
      </c>
      <c r="Q453" s="410" t="s">
        <v>1240</v>
      </c>
      <c r="R453" s="411" t="s">
        <v>1234</v>
      </c>
      <c r="S453" s="412" t="s">
        <v>2017</v>
      </c>
      <c r="T453" s="377">
        <f>VLOOKUP($B453,'1.วาง งบทดลอง 4 แถว'!$E$1680:$J$2518,3,0)</f>
        <v>1472.1</v>
      </c>
      <c r="U453" s="378">
        <f>VLOOKUP($B453,'1.วาง งบทดลอง 4 แถว'!$E$1680:$J$2518,4,0)</f>
        <v>64888.3</v>
      </c>
      <c r="V453" s="378">
        <f>VLOOKUP($B453,'1.วาง งบทดลอง 4 แถว'!$E$1680:$J$2518,5,0)</f>
        <v>0</v>
      </c>
      <c r="W453" s="379">
        <f>VLOOKUP($B453,'1.วาง งบทดลอง 4 แถว'!$E$1680:$J$2518,6,0)</f>
        <v>1063952.04</v>
      </c>
      <c r="X453" s="380">
        <f t="shared" si="50"/>
        <v>1063952.04</v>
      </c>
      <c r="Y453" s="410" t="s">
        <v>1240</v>
      </c>
      <c r="Z453" s="411" t="s">
        <v>1234</v>
      </c>
      <c r="AA453" s="412" t="s">
        <v>2017</v>
      </c>
      <c r="AB453" s="377">
        <f>VLOOKUP($B453,'1.วาง งบทดลอง 4 แถว'!$E$2519:$J$3357,3,0)</f>
        <v>0</v>
      </c>
      <c r="AC453" s="378">
        <f>VLOOKUP($B453,'1.วาง งบทดลอง 4 แถว'!$E$2519:$J$3357,4,0)</f>
        <v>185977.8</v>
      </c>
      <c r="AD453" s="378">
        <f>VLOOKUP($B453,'1.วาง งบทดลอง 4 แถว'!$E$2519:$J$3357,5,0)</f>
        <v>0</v>
      </c>
      <c r="AE453" s="379">
        <f>VLOOKUP($B453,'1.วาง งบทดลอง 4 แถว'!$E$2519:$J$3357,6,0)</f>
        <v>1814644.18</v>
      </c>
      <c r="AF453" s="380">
        <f t="shared" si="51"/>
        <v>1814644.18</v>
      </c>
      <c r="AG453" s="410" t="s">
        <v>1240</v>
      </c>
      <c r="AH453" s="411" t="s">
        <v>1234</v>
      </c>
      <c r="AI453" s="412" t="s">
        <v>2017</v>
      </c>
      <c r="AJ453" s="377">
        <f>VLOOKUP($B453,'1.วาง งบทดลอง 4 แถว'!$E$3358:$J$4196,3,0)</f>
        <v>0</v>
      </c>
      <c r="AK453" s="378">
        <f>VLOOKUP($B453,'1.วาง งบทดลอง 4 แถว'!$E$3358:$J$4196,4,0)</f>
        <v>131982</v>
      </c>
      <c r="AL453" s="378">
        <f>VLOOKUP($B453,'1.วาง งบทดลอง 4 แถว'!$E$3358:$J$4196,5,0)</f>
        <v>0</v>
      </c>
      <c r="AM453" s="379">
        <f>VLOOKUP($B453,'1.วาง งบทดลอง 4 แถว'!$E$3358:$J$4196,6,0)</f>
        <v>3555187.81</v>
      </c>
      <c r="AN453" s="380">
        <f t="shared" si="52"/>
        <v>3555187.81</v>
      </c>
      <c r="AO453" s="410" t="s">
        <v>1240</v>
      </c>
      <c r="AP453" s="411" t="s">
        <v>1234</v>
      </c>
      <c r="AQ453" s="412" t="s">
        <v>2017</v>
      </c>
      <c r="AR453" s="377">
        <f>VLOOKUP($B453,'1.วาง งบทดลอง 4 แถว'!$E$4197:$J$5035,3,0)</f>
        <v>0</v>
      </c>
      <c r="AS453" s="378">
        <f>VLOOKUP($B453,'1.วาง งบทดลอง 4 แถว'!$E$4197:$J$5035,4,0)</f>
        <v>28766.77</v>
      </c>
      <c r="AT453" s="378">
        <f>VLOOKUP($B453,'1.วาง งบทดลอง 4 แถว'!$E$4197:$J$5035,5,0)</f>
        <v>0</v>
      </c>
      <c r="AU453" s="379">
        <f>VLOOKUP($B453,'1.วาง งบทดลอง 4 แถว'!$E$4197:$J$5035,6,0)</f>
        <v>1294374.97</v>
      </c>
      <c r="AV453" s="380">
        <f t="shared" si="53"/>
        <v>1294374.97</v>
      </c>
      <c r="AW453" s="410" t="s">
        <v>1240</v>
      </c>
      <c r="AX453" s="411" t="s">
        <v>1234</v>
      </c>
      <c r="AY453" s="412" t="s">
        <v>2017</v>
      </c>
      <c r="AZ453" s="377">
        <f>VLOOKUP($B453,'1.วาง งบทดลอง 4 แถว'!$E$5036:$J$5874,3,0)</f>
        <v>0</v>
      </c>
      <c r="BA453" s="378">
        <f>VLOOKUP($B453,'1.วาง งบทดลอง 4 แถว'!$E$5036:$J$5874,4,0)</f>
        <v>135085.54</v>
      </c>
      <c r="BB453" s="378">
        <f>VLOOKUP($B453,'1.วาง งบทดลอง 4 แถว'!$E$5036:$J$5874,5,0)</f>
        <v>0</v>
      </c>
      <c r="BC453" s="379">
        <f>VLOOKUP($B453,'1.วาง งบทดลอง 4 แถว'!$E$5036:$J$5874,6,0)</f>
        <v>2155277.8199999998</v>
      </c>
      <c r="BD453" s="380">
        <f t="shared" si="54"/>
        <v>2155277.8199999998</v>
      </c>
      <c r="BE453" s="410" t="s">
        <v>1240</v>
      </c>
      <c r="BF453" s="411" t="s">
        <v>1234</v>
      </c>
      <c r="BG453" s="412" t="s">
        <v>2017</v>
      </c>
      <c r="BH453" s="377">
        <f>VLOOKUP($B453,'1.วาง งบทดลอง 4 แถว'!$E$5875:$J$6713,3,0)</f>
        <v>0</v>
      </c>
      <c r="BI453" s="378">
        <f>VLOOKUP($B453,'1.วาง งบทดลอง 4 แถว'!$E$5875:$J$6713,4,0)</f>
        <v>77633.27</v>
      </c>
      <c r="BJ453" s="378">
        <f>VLOOKUP($B453,'1.วาง งบทดลอง 4 แถว'!$E$5875:$J$6713,5,0)</f>
        <v>0</v>
      </c>
      <c r="BK453" s="379">
        <f>VLOOKUP($B453,'1.วาง งบทดลอง 4 แถว'!$E$5875:$J$6713,6,0)</f>
        <v>1078777.1000000001</v>
      </c>
      <c r="BL453" s="380">
        <f t="shared" si="55"/>
        <v>1078777.1000000001</v>
      </c>
      <c r="BM453" s="410" t="s">
        <v>1240</v>
      </c>
      <c r="BN453" s="411" t="s">
        <v>1234</v>
      </c>
      <c r="BO453" s="413" t="s">
        <v>2017</v>
      </c>
    </row>
    <row r="454" spans="1:67" ht="19.5" customHeight="1">
      <c r="A454" s="374">
        <v>451</v>
      </c>
      <c r="B454" s="375" t="s">
        <v>813</v>
      </c>
      <c r="C454" s="376" t="s">
        <v>1242</v>
      </c>
      <c r="D454" s="377">
        <f>VLOOKUP($B454,'1.วาง งบทดลอง 4 แถว'!$E$2:$J$840,3,0)</f>
        <v>6614180.2999999998</v>
      </c>
      <c r="E454" s="378">
        <f>VLOOKUP($B454,'1.วาง งบทดลอง 4 แถว'!$E$2:$J$840,4,0)</f>
        <v>0</v>
      </c>
      <c r="F454" s="378">
        <f>VLOOKUP($B454,'1.วาง งบทดลอง 4 แถว'!$E$2:$J$840,5,0)</f>
        <v>12856696.970000001</v>
      </c>
      <c r="G454" s="379">
        <f>VLOOKUP($B454,'1.วาง งบทดลอง 4 แถว'!$E$2:$J$840,6,0)</f>
        <v>0</v>
      </c>
      <c r="H454" s="380">
        <f t="shared" si="48"/>
        <v>-12856696.970000001</v>
      </c>
      <c r="I454" s="410" t="s">
        <v>1243</v>
      </c>
      <c r="J454" s="411" t="s">
        <v>1234</v>
      </c>
      <c r="K454" s="412" t="s">
        <v>2017</v>
      </c>
      <c r="L454" s="377">
        <f>VLOOKUP($B454,'1.วาง งบทดลอง 4 แถว'!$E$841:$J$1679,3,0)</f>
        <v>0</v>
      </c>
      <c r="M454" s="378">
        <f>VLOOKUP($B454,'1.วาง งบทดลอง 4 แถว'!$E$841:$J$1679,4,0)</f>
        <v>0</v>
      </c>
      <c r="N454" s="378">
        <f>VLOOKUP($B454,'1.วาง งบทดลอง 4 แถว'!$E$841:$J$1679,5,0)</f>
        <v>0</v>
      </c>
      <c r="O454" s="379">
        <f>VLOOKUP($B454,'1.วาง งบทดลอง 4 แถว'!$E$841:$J$1679,6,0)</f>
        <v>0</v>
      </c>
      <c r="P454" s="380">
        <f t="shared" si="49"/>
        <v>0</v>
      </c>
      <c r="Q454" s="410" t="s">
        <v>1243</v>
      </c>
      <c r="R454" s="411" t="s">
        <v>1234</v>
      </c>
      <c r="S454" s="412" t="s">
        <v>2017</v>
      </c>
      <c r="T454" s="377">
        <f>VLOOKUP($B454,'1.วาง งบทดลอง 4 แถว'!$E$1680:$J$2518,3,0)</f>
        <v>0</v>
      </c>
      <c r="U454" s="378">
        <f>VLOOKUP($B454,'1.วาง งบทดลอง 4 แถว'!$E$1680:$J$2518,4,0)</f>
        <v>0</v>
      </c>
      <c r="V454" s="378">
        <f>VLOOKUP($B454,'1.วาง งบทดลอง 4 แถว'!$E$1680:$J$2518,5,0)</f>
        <v>0</v>
      </c>
      <c r="W454" s="379">
        <f>VLOOKUP($B454,'1.วาง งบทดลอง 4 แถว'!$E$1680:$J$2518,6,0)</f>
        <v>0</v>
      </c>
      <c r="X454" s="380">
        <f t="shared" si="50"/>
        <v>0</v>
      </c>
      <c r="Y454" s="410" t="s">
        <v>1243</v>
      </c>
      <c r="Z454" s="411" t="s">
        <v>1234</v>
      </c>
      <c r="AA454" s="412" t="s">
        <v>2017</v>
      </c>
      <c r="AB454" s="377">
        <f>VLOOKUP($B454,'1.วาง งบทดลอง 4 แถว'!$E$2519:$J$3357,3,0)</f>
        <v>6307494.8099999996</v>
      </c>
      <c r="AC454" s="378">
        <f>VLOOKUP($B454,'1.วาง งบทดลอง 4 แถว'!$E$2519:$J$3357,4,0)</f>
        <v>0</v>
      </c>
      <c r="AD454" s="378">
        <f>VLOOKUP($B454,'1.วาง งบทดลอง 4 แถว'!$E$2519:$J$3357,5,0)</f>
        <v>16781557.66</v>
      </c>
      <c r="AE454" s="379">
        <f>VLOOKUP($B454,'1.วาง งบทดลอง 4 แถว'!$E$2519:$J$3357,6,0)</f>
        <v>0</v>
      </c>
      <c r="AF454" s="380">
        <f t="shared" si="51"/>
        <v>-16781557.66</v>
      </c>
      <c r="AG454" s="410" t="s">
        <v>1243</v>
      </c>
      <c r="AH454" s="411" t="s">
        <v>1234</v>
      </c>
      <c r="AI454" s="412" t="s">
        <v>2017</v>
      </c>
      <c r="AJ454" s="377">
        <f>VLOOKUP($B454,'1.วาง งบทดลอง 4 แถว'!$E$3358:$J$4196,3,0)</f>
        <v>0</v>
      </c>
      <c r="AK454" s="378">
        <f>VLOOKUP($B454,'1.วาง งบทดลอง 4 แถว'!$E$3358:$J$4196,4,0)</f>
        <v>0</v>
      </c>
      <c r="AL454" s="378">
        <f>VLOOKUP($B454,'1.วาง งบทดลอง 4 แถว'!$E$3358:$J$4196,5,0)</f>
        <v>0</v>
      </c>
      <c r="AM454" s="379">
        <f>VLOOKUP($B454,'1.วาง งบทดลอง 4 แถว'!$E$3358:$J$4196,6,0)</f>
        <v>0</v>
      </c>
      <c r="AN454" s="380">
        <f t="shared" si="52"/>
        <v>0</v>
      </c>
      <c r="AO454" s="410" t="s">
        <v>1243</v>
      </c>
      <c r="AP454" s="411" t="s">
        <v>1234</v>
      </c>
      <c r="AQ454" s="412" t="s">
        <v>2017</v>
      </c>
      <c r="AR454" s="377">
        <f>VLOOKUP($B454,'1.วาง งบทดลอง 4 แถว'!$E$4197:$J$5035,3,0)</f>
        <v>3966938.51</v>
      </c>
      <c r="AS454" s="378">
        <f>VLOOKUP($B454,'1.วาง งบทดลอง 4 แถว'!$E$4197:$J$5035,4,0)</f>
        <v>0</v>
      </c>
      <c r="AT454" s="378">
        <f>VLOOKUP($B454,'1.วาง งบทดลอง 4 แถว'!$E$4197:$J$5035,5,0)</f>
        <v>4540941.9000000004</v>
      </c>
      <c r="AU454" s="379">
        <f>VLOOKUP($B454,'1.วาง งบทดลอง 4 แถว'!$E$4197:$J$5035,6,0)</f>
        <v>0</v>
      </c>
      <c r="AV454" s="380">
        <f t="shared" si="53"/>
        <v>-4540941.9000000004</v>
      </c>
      <c r="AW454" s="410" t="s">
        <v>1243</v>
      </c>
      <c r="AX454" s="411" t="s">
        <v>1234</v>
      </c>
      <c r="AY454" s="412" t="s">
        <v>2017</v>
      </c>
      <c r="AZ454" s="377">
        <f>VLOOKUP($B454,'1.วาง งบทดลอง 4 แถว'!$E$5036:$J$5874,3,0)</f>
        <v>0</v>
      </c>
      <c r="BA454" s="378">
        <f>VLOOKUP($B454,'1.วาง งบทดลอง 4 แถว'!$E$5036:$J$5874,4,0)</f>
        <v>0</v>
      </c>
      <c r="BB454" s="378">
        <f>VLOOKUP($B454,'1.วาง งบทดลอง 4 แถว'!$E$5036:$J$5874,5,0)</f>
        <v>0</v>
      </c>
      <c r="BC454" s="379">
        <f>VLOOKUP($B454,'1.วาง งบทดลอง 4 แถว'!$E$5036:$J$5874,6,0)</f>
        <v>0</v>
      </c>
      <c r="BD454" s="380">
        <f t="shared" si="54"/>
        <v>0</v>
      </c>
      <c r="BE454" s="410" t="s">
        <v>1243</v>
      </c>
      <c r="BF454" s="411" t="s">
        <v>1234</v>
      </c>
      <c r="BG454" s="412" t="s">
        <v>2017</v>
      </c>
      <c r="BH454" s="377">
        <f>VLOOKUP($B454,'1.วาง งบทดลอง 4 แถว'!$E$5875:$J$6713,3,0)</f>
        <v>914185.68</v>
      </c>
      <c r="BI454" s="378">
        <f>VLOOKUP($B454,'1.วาง งบทดลอง 4 แถว'!$E$5875:$J$6713,4,0)</f>
        <v>0</v>
      </c>
      <c r="BJ454" s="378">
        <f>VLOOKUP($B454,'1.วาง งบทดลอง 4 แถว'!$E$5875:$J$6713,5,0)</f>
        <v>1398966.83</v>
      </c>
      <c r="BK454" s="379">
        <f>VLOOKUP($B454,'1.วาง งบทดลอง 4 แถว'!$E$5875:$J$6713,6,0)</f>
        <v>0</v>
      </c>
      <c r="BL454" s="380">
        <f t="shared" si="55"/>
        <v>-1398966.83</v>
      </c>
      <c r="BM454" s="410" t="s">
        <v>1243</v>
      </c>
      <c r="BN454" s="411" t="s">
        <v>1234</v>
      </c>
      <c r="BO454" s="413" t="s">
        <v>2017</v>
      </c>
    </row>
    <row r="455" spans="1:67" ht="19.5" customHeight="1">
      <c r="A455" s="374">
        <v>452</v>
      </c>
      <c r="B455" s="375" t="s">
        <v>814</v>
      </c>
      <c r="C455" s="376" t="s">
        <v>2259</v>
      </c>
      <c r="D455" s="377">
        <f>VLOOKUP($B455,'1.วาง งบทดลอง 4 แถว'!$E$2:$J$840,3,0)</f>
        <v>8681898.0999999996</v>
      </c>
      <c r="E455" s="378">
        <f>VLOOKUP($B455,'1.วาง งบทดลอง 4 แถว'!$E$2:$J$840,4,0)</f>
        <v>0</v>
      </c>
      <c r="F455" s="378">
        <f>VLOOKUP($B455,'1.วาง งบทดลอง 4 แถว'!$E$2:$J$840,5,0)</f>
        <v>74765217.390000001</v>
      </c>
      <c r="G455" s="379">
        <f>VLOOKUP($B455,'1.วาง งบทดลอง 4 แถว'!$E$2:$J$840,6,0)</f>
        <v>0</v>
      </c>
      <c r="H455" s="380">
        <f t="shared" si="48"/>
        <v>-74765217.390000001</v>
      </c>
      <c r="I455" s="410" t="s">
        <v>1243</v>
      </c>
      <c r="J455" s="411" t="s">
        <v>1234</v>
      </c>
      <c r="K455" s="412" t="s">
        <v>2017</v>
      </c>
      <c r="L455" s="377">
        <f>VLOOKUP($B455,'1.วาง งบทดลอง 4 แถว'!$E$841:$J$1679,3,0)</f>
        <v>743785.35</v>
      </c>
      <c r="M455" s="378">
        <f>VLOOKUP($B455,'1.วาง งบทดลอง 4 แถว'!$E$841:$J$1679,4,0)</f>
        <v>0</v>
      </c>
      <c r="N455" s="378">
        <f>VLOOKUP($B455,'1.วาง งบทดลอง 4 แถว'!$E$841:$J$1679,5,0)</f>
        <v>5268751.0599999996</v>
      </c>
      <c r="O455" s="379">
        <f>VLOOKUP($B455,'1.วาง งบทดลอง 4 แถว'!$E$841:$J$1679,6,0)</f>
        <v>0</v>
      </c>
      <c r="P455" s="380">
        <f t="shared" si="49"/>
        <v>-5268751.0599999996</v>
      </c>
      <c r="Q455" s="410" t="s">
        <v>1243</v>
      </c>
      <c r="R455" s="411" t="s">
        <v>1234</v>
      </c>
      <c r="S455" s="412" t="s">
        <v>2017</v>
      </c>
      <c r="T455" s="377">
        <f>VLOOKUP($B455,'1.วาง งบทดลอง 4 แถว'!$E$1680:$J$2518,3,0)</f>
        <v>1453959.07</v>
      </c>
      <c r="U455" s="378">
        <f>VLOOKUP($B455,'1.วาง งบทดลอง 4 แถว'!$E$1680:$J$2518,4,0)</f>
        <v>0</v>
      </c>
      <c r="V455" s="378">
        <f>VLOOKUP($B455,'1.วาง งบทดลอง 4 แถว'!$E$1680:$J$2518,5,0)</f>
        <v>11257828.84</v>
      </c>
      <c r="W455" s="379">
        <f>VLOOKUP($B455,'1.วาง งบทดลอง 4 แถว'!$E$1680:$J$2518,6,0)</f>
        <v>0</v>
      </c>
      <c r="X455" s="380">
        <f t="shared" si="50"/>
        <v>-11257828.84</v>
      </c>
      <c r="Y455" s="410" t="s">
        <v>1243</v>
      </c>
      <c r="Z455" s="411" t="s">
        <v>1234</v>
      </c>
      <c r="AA455" s="412" t="s">
        <v>2017</v>
      </c>
      <c r="AB455" s="377">
        <f>VLOOKUP($B455,'1.วาง งบทดลอง 4 แถว'!$E$2519:$J$3357,3,0)</f>
        <v>8776863.3599999994</v>
      </c>
      <c r="AC455" s="378">
        <f>VLOOKUP($B455,'1.วาง งบทดลอง 4 แถว'!$E$2519:$J$3357,4,0)</f>
        <v>0</v>
      </c>
      <c r="AD455" s="378">
        <f>VLOOKUP($B455,'1.วาง งบทดลอง 4 แถว'!$E$2519:$J$3357,5,0)</f>
        <v>44478510.450000003</v>
      </c>
      <c r="AE455" s="379">
        <f>VLOOKUP($B455,'1.วาง งบทดลอง 4 แถว'!$E$2519:$J$3357,6,0)</f>
        <v>0</v>
      </c>
      <c r="AF455" s="380">
        <f t="shared" si="51"/>
        <v>-44478510.450000003</v>
      </c>
      <c r="AG455" s="410" t="s">
        <v>1243</v>
      </c>
      <c r="AH455" s="411" t="s">
        <v>1234</v>
      </c>
      <c r="AI455" s="412" t="s">
        <v>2017</v>
      </c>
      <c r="AJ455" s="377">
        <f>VLOOKUP($B455,'1.วาง งบทดลอง 4 แถว'!$E$3358:$J$4196,3,0)</f>
        <v>985223.98</v>
      </c>
      <c r="AK455" s="378">
        <f>VLOOKUP($B455,'1.วาง งบทดลอง 4 แถว'!$E$3358:$J$4196,4,0)</f>
        <v>0</v>
      </c>
      <c r="AL455" s="378">
        <f>VLOOKUP($B455,'1.วาง งบทดลอง 4 แถว'!$E$3358:$J$4196,5,0)</f>
        <v>6168476.79</v>
      </c>
      <c r="AM455" s="379">
        <f>VLOOKUP($B455,'1.วาง งบทดลอง 4 แถว'!$E$3358:$J$4196,6,0)</f>
        <v>0</v>
      </c>
      <c r="AN455" s="380">
        <f t="shared" si="52"/>
        <v>-6168476.79</v>
      </c>
      <c r="AO455" s="410" t="s">
        <v>1243</v>
      </c>
      <c r="AP455" s="411" t="s">
        <v>1234</v>
      </c>
      <c r="AQ455" s="412" t="s">
        <v>2017</v>
      </c>
      <c r="AR455" s="377">
        <f>VLOOKUP($B455,'1.วาง งบทดลอง 4 แถว'!$E$4197:$J$5035,3,0)</f>
        <v>910565.18</v>
      </c>
      <c r="AS455" s="378">
        <f>VLOOKUP($B455,'1.วาง งบทดลอง 4 แถว'!$E$4197:$J$5035,4,0)</f>
        <v>0</v>
      </c>
      <c r="AT455" s="378">
        <f>VLOOKUP($B455,'1.วาง งบทดลอง 4 แถว'!$E$4197:$J$5035,5,0)</f>
        <v>10063104.859999999</v>
      </c>
      <c r="AU455" s="379">
        <f>VLOOKUP($B455,'1.วาง งบทดลอง 4 แถว'!$E$4197:$J$5035,6,0)</f>
        <v>0</v>
      </c>
      <c r="AV455" s="380">
        <f t="shared" si="53"/>
        <v>-10063104.859999999</v>
      </c>
      <c r="AW455" s="410" t="s">
        <v>1243</v>
      </c>
      <c r="AX455" s="411" t="s">
        <v>1234</v>
      </c>
      <c r="AY455" s="412" t="s">
        <v>2017</v>
      </c>
      <c r="AZ455" s="377">
        <f>VLOOKUP($B455,'1.วาง งบทดลอง 4 แถว'!$E$5036:$J$5874,3,0)</f>
        <v>746796.7</v>
      </c>
      <c r="BA455" s="378">
        <f>VLOOKUP($B455,'1.วาง งบทดลอง 4 แถว'!$E$5036:$J$5874,4,0)</f>
        <v>0</v>
      </c>
      <c r="BB455" s="378">
        <f>VLOOKUP($B455,'1.วาง งบทดลอง 4 แถว'!$E$5036:$J$5874,5,0)</f>
        <v>3916037.66</v>
      </c>
      <c r="BC455" s="379">
        <f>VLOOKUP($B455,'1.วาง งบทดลอง 4 แถว'!$E$5036:$J$5874,6,0)</f>
        <v>0</v>
      </c>
      <c r="BD455" s="380">
        <f t="shared" si="54"/>
        <v>-3916037.66</v>
      </c>
      <c r="BE455" s="410" t="s">
        <v>1243</v>
      </c>
      <c r="BF455" s="411" t="s">
        <v>1234</v>
      </c>
      <c r="BG455" s="412" t="s">
        <v>2017</v>
      </c>
      <c r="BH455" s="377">
        <f>VLOOKUP($B455,'1.วาง งบทดลอง 4 แถว'!$E$5875:$J$6713,3,0)</f>
        <v>130458.9</v>
      </c>
      <c r="BI455" s="378">
        <f>VLOOKUP($B455,'1.วาง งบทดลอง 4 แถว'!$E$5875:$J$6713,4,0)</f>
        <v>0</v>
      </c>
      <c r="BJ455" s="378">
        <f>VLOOKUP($B455,'1.วาง งบทดลอง 4 แถว'!$E$5875:$J$6713,5,0)</f>
        <v>1179065.48</v>
      </c>
      <c r="BK455" s="379">
        <f>VLOOKUP($B455,'1.วาง งบทดลอง 4 แถว'!$E$5875:$J$6713,6,0)</f>
        <v>0</v>
      </c>
      <c r="BL455" s="380">
        <f t="shared" si="55"/>
        <v>-1179065.48</v>
      </c>
      <c r="BM455" s="410" t="s">
        <v>1243</v>
      </c>
      <c r="BN455" s="411" t="s">
        <v>1234</v>
      </c>
      <c r="BO455" s="413" t="s">
        <v>2017</v>
      </c>
    </row>
    <row r="456" spans="1:67" ht="19.5" customHeight="1">
      <c r="A456" s="374">
        <v>453</v>
      </c>
      <c r="B456" s="375" t="s">
        <v>815</v>
      </c>
      <c r="C456" s="376" t="s">
        <v>2260</v>
      </c>
      <c r="D456" s="377">
        <f>VLOOKUP($B456,'1.วาง งบทดลอง 4 แถว'!$E$2:$J$840,3,0)</f>
        <v>0</v>
      </c>
      <c r="E456" s="378">
        <f>VLOOKUP($B456,'1.วาง งบทดลอง 4 แถว'!$E$2:$J$840,4,0)</f>
        <v>3325264.89</v>
      </c>
      <c r="F456" s="378">
        <f>VLOOKUP($B456,'1.วาง งบทดลอง 4 แถว'!$E$2:$J$840,5,0)</f>
        <v>0</v>
      </c>
      <c r="G456" s="379">
        <f>VLOOKUP($B456,'1.วาง งบทดลอง 4 แถว'!$E$2:$J$840,6,0)</f>
        <v>26717376.260000002</v>
      </c>
      <c r="H456" s="380">
        <f t="shared" si="48"/>
        <v>26717376.260000002</v>
      </c>
      <c r="I456" s="410" t="s">
        <v>1243</v>
      </c>
      <c r="J456" s="411" t="s">
        <v>1234</v>
      </c>
      <c r="K456" s="412" t="s">
        <v>2017</v>
      </c>
      <c r="L456" s="377">
        <f>VLOOKUP($B456,'1.วาง งบทดลอง 4 แถว'!$E$841:$J$1679,3,0)</f>
        <v>0</v>
      </c>
      <c r="M456" s="378">
        <f>VLOOKUP($B456,'1.วาง งบทดลอง 4 แถว'!$E$841:$J$1679,4,0)</f>
        <v>630879.56999999995</v>
      </c>
      <c r="N456" s="378">
        <f>VLOOKUP($B456,'1.วาง งบทดลอง 4 แถว'!$E$841:$J$1679,5,0)</f>
        <v>0</v>
      </c>
      <c r="O456" s="379">
        <f>VLOOKUP($B456,'1.วาง งบทดลอง 4 แถว'!$E$841:$J$1679,6,0)</f>
        <v>3866008.93</v>
      </c>
      <c r="P456" s="380">
        <f t="shared" si="49"/>
        <v>3866008.93</v>
      </c>
      <c r="Q456" s="410" t="s">
        <v>1243</v>
      </c>
      <c r="R456" s="411" t="s">
        <v>1234</v>
      </c>
      <c r="S456" s="412" t="s">
        <v>2017</v>
      </c>
      <c r="T456" s="377">
        <f>VLOOKUP($B456,'1.วาง งบทดลอง 4 แถว'!$E$1680:$J$2518,3,0)</f>
        <v>0</v>
      </c>
      <c r="U456" s="378">
        <f>VLOOKUP($B456,'1.วาง งบทดลอง 4 แถว'!$E$1680:$J$2518,4,0)</f>
        <v>985323.55</v>
      </c>
      <c r="V456" s="378">
        <f>VLOOKUP($B456,'1.วาง งบทดลอง 4 แถว'!$E$1680:$J$2518,5,0)</f>
        <v>0</v>
      </c>
      <c r="W456" s="379">
        <f>VLOOKUP($B456,'1.วาง งบทดลอง 4 แถว'!$E$1680:$J$2518,6,0)</f>
        <v>10152989.77</v>
      </c>
      <c r="X456" s="380">
        <f t="shared" si="50"/>
        <v>10152989.77</v>
      </c>
      <c r="Y456" s="410" t="s">
        <v>1243</v>
      </c>
      <c r="Z456" s="411" t="s">
        <v>1234</v>
      </c>
      <c r="AA456" s="412" t="s">
        <v>2017</v>
      </c>
      <c r="AB456" s="377">
        <f>VLOOKUP($B456,'1.วาง งบทดลอง 4 แถว'!$E$2519:$J$3357,3,0)</f>
        <v>0</v>
      </c>
      <c r="AC456" s="378">
        <f>VLOOKUP($B456,'1.วาง งบทดลอง 4 แถว'!$E$2519:$J$3357,4,0)</f>
        <v>284116.57</v>
      </c>
      <c r="AD456" s="378">
        <f>VLOOKUP($B456,'1.วาง งบทดลอง 4 แถว'!$E$2519:$J$3357,5,0)</f>
        <v>0</v>
      </c>
      <c r="AE456" s="379">
        <f>VLOOKUP($B456,'1.วาง งบทดลอง 4 แถว'!$E$2519:$J$3357,6,0)</f>
        <v>4947637.79</v>
      </c>
      <c r="AF456" s="380">
        <f t="shared" si="51"/>
        <v>4947637.79</v>
      </c>
      <c r="AG456" s="410" t="s">
        <v>1243</v>
      </c>
      <c r="AH456" s="411" t="s">
        <v>1234</v>
      </c>
      <c r="AI456" s="412" t="s">
        <v>2017</v>
      </c>
      <c r="AJ456" s="377">
        <f>VLOOKUP($B456,'1.วาง งบทดลอง 4 แถว'!$E$3358:$J$4196,3,0)</f>
        <v>0</v>
      </c>
      <c r="AK456" s="378">
        <f>VLOOKUP($B456,'1.วาง งบทดลอง 4 แถว'!$E$3358:$J$4196,4,0)</f>
        <v>510600.33</v>
      </c>
      <c r="AL456" s="378">
        <f>VLOOKUP($B456,'1.วาง งบทดลอง 4 แถว'!$E$3358:$J$4196,5,0)</f>
        <v>0</v>
      </c>
      <c r="AM456" s="379">
        <f>VLOOKUP($B456,'1.วาง งบทดลอง 4 แถว'!$E$3358:$J$4196,6,0)</f>
        <v>3918049.6</v>
      </c>
      <c r="AN456" s="380">
        <f t="shared" si="52"/>
        <v>3918049.6</v>
      </c>
      <c r="AO456" s="410" t="s">
        <v>1243</v>
      </c>
      <c r="AP456" s="411" t="s">
        <v>1234</v>
      </c>
      <c r="AQ456" s="412" t="s">
        <v>2017</v>
      </c>
      <c r="AR456" s="377">
        <f>VLOOKUP($B456,'1.วาง งบทดลอง 4 แถว'!$E$4197:$J$5035,3,0)</f>
        <v>0</v>
      </c>
      <c r="AS456" s="378">
        <f>VLOOKUP($B456,'1.วาง งบทดลอง 4 แถว'!$E$4197:$J$5035,4,0)</f>
        <v>295827.28000000003</v>
      </c>
      <c r="AT456" s="378">
        <f>VLOOKUP($B456,'1.วาง งบทดลอง 4 แถว'!$E$4197:$J$5035,5,0)</f>
        <v>0</v>
      </c>
      <c r="AU456" s="379">
        <f>VLOOKUP($B456,'1.วาง งบทดลอง 4 แถว'!$E$4197:$J$5035,6,0)</f>
        <v>3251753.37</v>
      </c>
      <c r="AV456" s="380">
        <f t="shared" si="53"/>
        <v>3251753.37</v>
      </c>
      <c r="AW456" s="410" t="s">
        <v>1243</v>
      </c>
      <c r="AX456" s="411" t="s">
        <v>1234</v>
      </c>
      <c r="AY456" s="412" t="s">
        <v>2017</v>
      </c>
      <c r="AZ456" s="377">
        <f>VLOOKUP($B456,'1.วาง งบทดลอง 4 แถว'!$E$5036:$J$5874,3,0)</f>
        <v>0</v>
      </c>
      <c r="BA456" s="378">
        <f>VLOOKUP($B456,'1.วาง งบทดลอง 4 แถว'!$E$5036:$J$5874,4,0)</f>
        <v>255746.69</v>
      </c>
      <c r="BB456" s="378">
        <f>VLOOKUP($B456,'1.วาง งบทดลอง 4 แถว'!$E$5036:$J$5874,5,0)</f>
        <v>0</v>
      </c>
      <c r="BC456" s="379">
        <f>VLOOKUP($B456,'1.วาง งบทดลอง 4 แถว'!$E$5036:$J$5874,6,0)</f>
        <v>2860157.84</v>
      </c>
      <c r="BD456" s="380">
        <f t="shared" si="54"/>
        <v>2860157.84</v>
      </c>
      <c r="BE456" s="410" t="s">
        <v>1243</v>
      </c>
      <c r="BF456" s="411" t="s">
        <v>1234</v>
      </c>
      <c r="BG456" s="412" t="s">
        <v>2017</v>
      </c>
      <c r="BH456" s="377">
        <f>VLOOKUP($B456,'1.วาง งบทดลอง 4 แถว'!$E$5875:$J$6713,3,0)</f>
        <v>0</v>
      </c>
      <c r="BI456" s="378">
        <f>VLOOKUP($B456,'1.วาง งบทดลอง 4 แถว'!$E$5875:$J$6713,4,0)</f>
        <v>132673.12</v>
      </c>
      <c r="BJ456" s="378">
        <f>VLOOKUP($B456,'1.วาง งบทดลอง 4 แถว'!$E$5875:$J$6713,5,0)</f>
        <v>0</v>
      </c>
      <c r="BK456" s="379">
        <f>VLOOKUP($B456,'1.วาง งบทดลอง 4 แถว'!$E$5875:$J$6713,6,0)</f>
        <v>1789956.6</v>
      </c>
      <c r="BL456" s="380">
        <f t="shared" si="55"/>
        <v>1789956.6</v>
      </c>
      <c r="BM456" s="410" t="s">
        <v>1243</v>
      </c>
      <c r="BN456" s="411" t="s">
        <v>1234</v>
      </c>
      <c r="BO456" s="413" t="s">
        <v>2017</v>
      </c>
    </row>
    <row r="457" spans="1:67" ht="19.5" customHeight="1">
      <c r="A457" s="374">
        <v>454</v>
      </c>
      <c r="B457" s="375" t="s">
        <v>816</v>
      </c>
      <c r="C457" s="376" t="s">
        <v>1246</v>
      </c>
      <c r="D457" s="377">
        <f>VLOOKUP($B457,'1.วาง งบทดลอง 4 แถว'!$E$2:$J$840,3,0)</f>
        <v>0</v>
      </c>
      <c r="E457" s="378">
        <f>VLOOKUP($B457,'1.วาง งบทดลอง 4 แถว'!$E$2:$J$840,4,0)</f>
        <v>0</v>
      </c>
      <c r="F457" s="378">
        <f>VLOOKUP($B457,'1.วาง งบทดลอง 4 แถว'!$E$2:$J$840,5,0)</f>
        <v>9162533.5600000005</v>
      </c>
      <c r="G457" s="379">
        <f>VLOOKUP($B457,'1.วาง งบทดลอง 4 แถว'!$E$2:$J$840,6,0)</f>
        <v>0</v>
      </c>
      <c r="H457" s="380">
        <f t="shared" ref="H457:H520" si="56">G457-F457</f>
        <v>-9162533.5600000005</v>
      </c>
      <c r="I457" s="410" t="s">
        <v>1243</v>
      </c>
      <c r="J457" s="411" t="s">
        <v>1234</v>
      </c>
      <c r="K457" s="412" t="s">
        <v>2017</v>
      </c>
      <c r="L457" s="377">
        <f>VLOOKUP($B457,'1.วาง งบทดลอง 4 แถว'!$E$841:$J$1679,3,0)</f>
        <v>0</v>
      </c>
      <c r="M457" s="378">
        <f>VLOOKUP($B457,'1.วาง งบทดลอง 4 แถว'!$E$841:$J$1679,4,0)</f>
        <v>0</v>
      </c>
      <c r="N457" s="378">
        <f>VLOOKUP($B457,'1.วาง งบทดลอง 4 แถว'!$E$841:$J$1679,5,0)</f>
        <v>121151.16</v>
      </c>
      <c r="O457" s="379">
        <f>VLOOKUP($B457,'1.วาง งบทดลอง 4 แถว'!$E$841:$J$1679,6,0)</f>
        <v>0</v>
      </c>
      <c r="P457" s="380">
        <f t="shared" ref="P457:P520" si="57">O457-N457</f>
        <v>-121151.16</v>
      </c>
      <c r="Q457" s="410" t="s">
        <v>1243</v>
      </c>
      <c r="R457" s="411" t="s">
        <v>1234</v>
      </c>
      <c r="S457" s="412" t="s">
        <v>2017</v>
      </c>
      <c r="T457" s="377">
        <f>VLOOKUP($B457,'1.วาง งบทดลอง 4 แถว'!$E$1680:$J$2518,3,0)</f>
        <v>45979.5</v>
      </c>
      <c r="U457" s="378">
        <f>VLOOKUP($B457,'1.วาง งบทดลอง 4 แถว'!$E$1680:$J$2518,4,0)</f>
        <v>0</v>
      </c>
      <c r="V457" s="378">
        <f>VLOOKUP($B457,'1.วาง งบทดลอง 4 แถว'!$E$1680:$J$2518,5,0)</f>
        <v>445986.72</v>
      </c>
      <c r="W457" s="379">
        <f>VLOOKUP($B457,'1.วาง งบทดลอง 4 แถว'!$E$1680:$J$2518,6,0)</f>
        <v>0</v>
      </c>
      <c r="X457" s="380">
        <f t="shared" ref="X457:X520" si="58">W457-V457</f>
        <v>-445986.72</v>
      </c>
      <c r="Y457" s="410" t="s">
        <v>1243</v>
      </c>
      <c r="Z457" s="411" t="s">
        <v>1234</v>
      </c>
      <c r="AA457" s="412" t="s">
        <v>2017</v>
      </c>
      <c r="AB457" s="377">
        <f>VLOOKUP($B457,'1.วาง งบทดลอง 4 แถว'!$E$2519:$J$3357,3,0)</f>
        <v>0</v>
      </c>
      <c r="AC457" s="378">
        <f>VLOOKUP($B457,'1.วาง งบทดลอง 4 แถว'!$E$2519:$J$3357,4,0)</f>
        <v>0</v>
      </c>
      <c r="AD457" s="378">
        <f>VLOOKUP($B457,'1.วาง งบทดลอง 4 แถว'!$E$2519:$J$3357,5,0)</f>
        <v>324942</v>
      </c>
      <c r="AE457" s="379">
        <f>VLOOKUP($B457,'1.วาง งบทดลอง 4 แถว'!$E$2519:$J$3357,6,0)</f>
        <v>0</v>
      </c>
      <c r="AF457" s="380">
        <f t="shared" ref="AF457:AF520" si="59">AE457-AD457</f>
        <v>-324942</v>
      </c>
      <c r="AG457" s="410" t="s">
        <v>1243</v>
      </c>
      <c r="AH457" s="411" t="s">
        <v>1234</v>
      </c>
      <c r="AI457" s="412" t="s">
        <v>2017</v>
      </c>
      <c r="AJ457" s="377">
        <f>VLOOKUP($B457,'1.วาง งบทดลอง 4 แถว'!$E$3358:$J$4196,3,0)</f>
        <v>0</v>
      </c>
      <c r="AK457" s="378">
        <f>VLOOKUP($B457,'1.วาง งบทดลอง 4 แถว'!$E$3358:$J$4196,4,0)</f>
        <v>0</v>
      </c>
      <c r="AL457" s="378">
        <f>VLOOKUP($B457,'1.วาง งบทดลอง 4 แถว'!$E$3358:$J$4196,5,0)</f>
        <v>851636.55</v>
      </c>
      <c r="AM457" s="379">
        <f>VLOOKUP($B457,'1.วาง งบทดลอง 4 แถว'!$E$3358:$J$4196,6,0)</f>
        <v>0</v>
      </c>
      <c r="AN457" s="380">
        <f t="shared" ref="AN457:AN520" si="60">AM457-AL457</f>
        <v>-851636.55</v>
      </c>
      <c r="AO457" s="410" t="s">
        <v>1243</v>
      </c>
      <c r="AP457" s="411" t="s">
        <v>1234</v>
      </c>
      <c r="AQ457" s="412" t="s">
        <v>2017</v>
      </c>
      <c r="AR457" s="377">
        <f>VLOOKUP($B457,'1.วาง งบทดลอง 4 แถว'!$E$4197:$J$5035,3,0)</f>
        <v>0</v>
      </c>
      <c r="AS457" s="378">
        <f>VLOOKUP($B457,'1.วาง งบทดลอง 4 แถว'!$E$4197:$J$5035,4,0)</f>
        <v>0</v>
      </c>
      <c r="AT457" s="378">
        <f>VLOOKUP($B457,'1.วาง งบทดลอง 4 แถว'!$E$4197:$J$5035,5,0)</f>
        <v>140452.26</v>
      </c>
      <c r="AU457" s="379">
        <f>VLOOKUP($B457,'1.วาง งบทดลอง 4 แถว'!$E$4197:$J$5035,6,0)</f>
        <v>0</v>
      </c>
      <c r="AV457" s="380">
        <f t="shared" ref="AV457:AV520" si="61">AU457-AT457</f>
        <v>-140452.26</v>
      </c>
      <c r="AW457" s="410" t="s">
        <v>1243</v>
      </c>
      <c r="AX457" s="411" t="s">
        <v>1234</v>
      </c>
      <c r="AY457" s="412" t="s">
        <v>2017</v>
      </c>
      <c r="AZ457" s="377">
        <f>VLOOKUP($B457,'1.วาง งบทดลอง 4 แถว'!$E$5036:$J$5874,3,0)</f>
        <v>0</v>
      </c>
      <c r="BA457" s="378">
        <f>VLOOKUP($B457,'1.วาง งบทดลอง 4 แถว'!$E$5036:$J$5874,4,0)</f>
        <v>0</v>
      </c>
      <c r="BB457" s="378">
        <f>VLOOKUP($B457,'1.วาง งบทดลอง 4 แถว'!$E$5036:$J$5874,5,0)</f>
        <v>0</v>
      </c>
      <c r="BC457" s="379">
        <f>VLOOKUP($B457,'1.วาง งบทดลอง 4 แถว'!$E$5036:$J$5874,6,0)</f>
        <v>0</v>
      </c>
      <c r="BD457" s="380">
        <f t="shared" ref="BD457:BD520" si="62">BC457-BB457</f>
        <v>0</v>
      </c>
      <c r="BE457" s="410" t="s">
        <v>1243</v>
      </c>
      <c r="BF457" s="411" t="s">
        <v>1234</v>
      </c>
      <c r="BG457" s="412" t="s">
        <v>2017</v>
      </c>
      <c r="BH457" s="377">
        <f>VLOOKUP($B457,'1.วาง งบทดลอง 4 แถว'!$E$5875:$J$6713,3,0)</f>
        <v>0</v>
      </c>
      <c r="BI457" s="378">
        <f>VLOOKUP($B457,'1.วาง งบทดลอง 4 แถว'!$E$5875:$J$6713,4,0)</f>
        <v>0</v>
      </c>
      <c r="BJ457" s="378">
        <f>VLOOKUP($B457,'1.วาง งบทดลอง 4 แถว'!$E$5875:$J$6713,5,0)</f>
        <v>6432.04</v>
      </c>
      <c r="BK457" s="379">
        <f>VLOOKUP($B457,'1.วาง งบทดลอง 4 แถว'!$E$5875:$J$6713,6,0)</f>
        <v>0</v>
      </c>
      <c r="BL457" s="380">
        <f t="shared" ref="BL457:BL520" si="63">BK457-BJ457</f>
        <v>-6432.04</v>
      </c>
      <c r="BM457" s="410" t="s">
        <v>1243</v>
      </c>
      <c r="BN457" s="411" t="s">
        <v>1234</v>
      </c>
      <c r="BO457" s="413" t="s">
        <v>2017</v>
      </c>
    </row>
    <row r="458" spans="1:67" s="394" customFormat="1" ht="19.5" customHeight="1">
      <c r="A458" s="374">
        <v>455</v>
      </c>
      <c r="B458" s="388" t="s">
        <v>817</v>
      </c>
      <c r="C458" s="389" t="s">
        <v>1247</v>
      </c>
      <c r="D458" s="377">
        <f>VLOOKUP($B458,'1.วาง งบทดลอง 4 แถว'!$E$2:$J$840,3,0)</f>
        <v>0</v>
      </c>
      <c r="E458" s="378">
        <f>VLOOKUP($B458,'1.วาง งบทดลอง 4 แถว'!$E$2:$J$840,4,0)</f>
        <v>0</v>
      </c>
      <c r="F458" s="378">
        <f>VLOOKUP($B458,'1.วาง งบทดลอง 4 แถว'!$E$2:$J$840,5,0)</f>
        <v>0</v>
      </c>
      <c r="G458" s="379">
        <f>VLOOKUP($B458,'1.วาง งบทดลอง 4 แถว'!$E$2:$J$840,6,0)</f>
        <v>853094.45</v>
      </c>
      <c r="H458" s="380">
        <f t="shared" si="56"/>
        <v>853094.45</v>
      </c>
      <c r="I458" s="414" t="s">
        <v>1243</v>
      </c>
      <c r="J458" s="415" t="s">
        <v>1234</v>
      </c>
      <c r="K458" s="416" t="s">
        <v>2017</v>
      </c>
      <c r="L458" s="377">
        <f>VLOOKUP($B458,'1.วาง งบทดลอง 4 แถว'!$E$841:$J$1679,3,0)</f>
        <v>0</v>
      </c>
      <c r="M458" s="378">
        <f>VLOOKUP($B458,'1.วาง งบทดลอง 4 แถว'!$E$841:$J$1679,4,0)</f>
        <v>0</v>
      </c>
      <c r="N458" s="378">
        <f>VLOOKUP($B458,'1.วาง งบทดลอง 4 แถว'!$E$841:$J$1679,5,0)</f>
        <v>0</v>
      </c>
      <c r="O458" s="379">
        <f>VLOOKUP($B458,'1.วาง งบทดลอง 4 แถว'!$E$841:$J$1679,6,0)</f>
        <v>15239</v>
      </c>
      <c r="P458" s="380">
        <f t="shared" si="57"/>
        <v>15239</v>
      </c>
      <c r="Q458" s="414" t="s">
        <v>1243</v>
      </c>
      <c r="R458" s="415" t="s">
        <v>1234</v>
      </c>
      <c r="S458" s="416" t="s">
        <v>2017</v>
      </c>
      <c r="T458" s="377">
        <f>VLOOKUP($B458,'1.วาง งบทดลอง 4 แถว'!$E$1680:$J$2518,3,0)</f>
        <v>0</v>
      </c>
      <c r="U458" s="378">
        <f>VLOOKUP($B458,'1.วาง งบทดลอง 4 แถว'!$E$1680:$J$2518,4,0)</f>
        <v>0</v>
      </c>
      <c r="V458" s="378">
        <f>VLOOKUP($B458,'1.วาง งบทดลอง 4 แถว'!$E$1680:$J$2518,5,0)</f>
        <v>0</v>
      </c>
      <c r="W458" s="379">
        <f>VLOOKUP($B458,'1.วาง งบทดลอง 4 แถว'!$E$1680:$J$2518,6,0)</f>
        <v>6084</v>
      </c>
      <c r="X458" s="380">
        <f t="shared" si="58"/>
        <v>6084</v>
      </c>
      <c r="Y458" s="414" t="s">
        <v>1243</v>
      </c>
      <c r="Z458" s="415" t="s">
        <v>1234</v>
      </c>
      <c r="AA458" s="416" t="s">
        <v>2017</v>
      </c>
      <c r="AB458" s="377">
        <f>VLOOKUP($B458,'1.วาง งบทดลอง 4 แถว'!$E$2519:$J$3357,3,0)</f>
        <v>0</v>
      </c>
      <c r="AC458" s="378">
        <f>VLOOKUP($B458,'1.วาง งบทดลอง 4 แถว'!$E$2519:$J$3357,4,0)</f>
        <v>0</v>
      </c>
      <c r="AD458" s="378">
        <f>VLOOKUP($B458,'1.วาง งบทดลอง 4 แถว'!$E$2519:$J$3357,5,0)</f>
        <v>0</v>
      </c>
      <c r="AE458" s="379">
        <f>VLOOKUP($B458,'1.วาง งบทดลอง 4 แถว'!$E$2519:$J$3357,6,0)</f>
        <v>0</v>
      </c>
      <c r="AF458" s="380">
        <f t="shared" si="59"/>
        <v>0</v>
      </c>
      <c r="AG458" s="414" t="s">
        <v>1243</v>
      </c>
      <c r="AH458" s="415" t="s">
        <v>1234</v>
      </c>
      <c r="AI458" s="416" t="s">
        <v>2017</v>
      </c>
      <c r="AJ458" s="377">
        <f>VLOOKUP($B458,'1.วาง งบทดลอง 4 แถว'!$E$3358:$J$4196,3,0)</f>
        <v>0</v>
      </c>
      <c r="AK458" s="378">
        <f>VLOOKUP($B458,'1.วาง งบทดลอง 4 แถว'!$E$3358:$J$4196,4,0)</f>
        <v>10267</v>
      </c>
      <c r="AL458" s="378">
        <f>VLOOKUP($B458,'1.วาง งบทดลอง 4 แถว'!$E$3358:$J$4196,5,0)</f>
        <v>0</v>
      </c>
      <c r="AM458" s="379">
        <f>VLOOKUP($B458,'1.วาง งบทดลอง 4 แถว'!$E$3358:$J$4196,6,0)</f>
        <v>1007057.05</v>
      </c>
      <c r="AN458" s="380">
        <f t="shared" si="60"/>
        <v>1007057.05</v>
      </c>
      <c r="AO458" s="414" t="s">
        <v>1243</v>
      </c>
      <c r="AP458" s="415" t="s">
        <v>1234</v>
      </c>
      <c r="AQ458" s="416" t="s">
        <v>2017</v>
      </c>
      <c r="AR458" s="377">
        <f>VLOOKUP($B458,'1.วาง งบทดลอง 4 แถว'!$E$4197:$J$5035,3,0)</f>
        <v>0</v>
      </c>
      <c r="AS458" s="378">
        <f>VLOOKUP($B458,'1.วาง งบทดลอง 4 แถว'!$E$4197:$J$5035,4,0)</f>
        <v>0</v>
      </c>
      <c r="AT458" s="378">
        <f>VLOOKUP($B458,'1.วาง งบทดลอง 4 แถว'!$E$4197:$J$5035,5,0)</f>
        <v>0</v>
      </c>
      <c r="AU458" s="379">
        <f>VLOOKUP($B458,'1.วาง งบทดลอง 4 แถว'!$E$4197:$J$5035,6,0)</f>
        <v>0</v>
      </c>
      <c r="AV458" s="380">
        <f t="shared" si="61"/>
        <v>0</v>
      </c>
      <c r="AW458" s="414" t="s">
        <v>1243</v>
      </c>
      <c r="AX458" s="415" t="s">
        <v>1234</v>
      </c>
      <c r="AY458" s="416" t="s">
        <v>2017</v>
      </c>
      <c r="AZ458" s="377">
        <f>VLOOKUP($B458,'1.วาง งบทดลอง 4 แถว'!$E$5036:$J$5874,3,0)</f>
        <v>0</v>
      </c>
      <c r="BA458" s="378">
        <f>VLOOKUP($B458,'1.วาง งบทดลอง 4 แถว'!$E$5036:$J$5874,4,0)</f>
        <v>0</v>
      </c>
      <c r="BB458" s="378">
        <f>VLOOKUP($B458,'1.วาง งบทดลอง 4 แถว'!$E$5036:$J$5874,5,0)</f>
        <v>0</v>
      </c>
      <c r="BC458" s="379">
        <f>VLOOKUP($B458,'1.วาง งบทดลอง 4 แถว'!$E$5036:$J$5874,6,0)</f>
        <v>912759.2</v>
      </c>
      <c r="BD458" s="380">
        <f t="shared" si="62"/>
        <v>912759.2</v>
      </c>
      <c r="BE458" s="414" t="s">
        <v>1243</v>
      </c>
      <c r="BF458" s="415" t="s">
        <v>1234</v>
      </c>
      <c r="BG458" s="416" t="s">
        <v>2017</v>
      </c>
      <c r="BH458" s="377">
        <f>VLOOKUP($B458,'1.วาง งบทดลอง 4 แถว'!$E$5875:$J$6713,3,0)</f>
        <v>0</v>
      </c>
      <c r="BI458" s="378">
        <f>VLOOKUP($B458,'1.วาง งบทดลอง 4 แถว'!$E$5875:$J$6713,4,0)</f>
        <v>0</v>
      </c>
      <c r="BJ458" s="378">
        <f>VLOOKUP($B458,'1.วาง งบทดลอง 4 แถว'!$E$5875:$J$6713,5,0)</f>
        <v>0</v>
      </c>
      <c r="BK458" s="379">
        <f>VLOOKUP($B458,'1.วาง งบทดลอง 4 แถว'!$E$5875:$J$6713,6,0)</f>
        <v>630882.5</v>
      </c>
      <c r="BL458" s="380">
        <f t="shared" si="63"/>
        <v>630882.5</v>
      </c>
      <c r="BM458" s="414" t="s">
        <v>1243</v>
      </c>
      <c r="BN458" s="415" t="s">
        <v>1234</v>
      </c>
      <c r="BO458" s="417" t="s">
        <v>2017</v>
      </c>
    </row>
    <row r="459" spans="1:67" ht="19.5" customHeight="1">
      <c r="A459" s="374">
        <v>456</v>
      </c>
      <c r="B459" s="375" t="s">
        <v>818</v>
      </c>
      <c r="C459" s="376" t="s">
        <v>415</v>
      </c>
      <c r="D459" s="377">
        <f>VLOOKUP($B459,'1.วาง งบทดลอง 4 แถว'!$E$2:$J$840,3,0)</f>
        <v>10824</v>
      </c>
      <c r="E459" s="378">
        <f>VLOOKUP($B459,'1.วาง งบทดลอง 4 แถว'!$E$2:$J$840,4,0)</f>
        <v>1343519</v>
      </c>
      <c r="F459" s="378">
        <f>VLOOKUP($B459,'1.วาง งบทดลอง 4 แถว'!$E$2:$J$840,5,0)</f>
        <v>0</v>
      </c>
      <c r="G459" s="379">
        <f>VLOOKUP($B459,'1.วาง งบทดลอง 4 แถว'!$E$2:$J$840,6,0)</f>
        <v>9456319.75</v>
      </c>
      <c r="H459" s="380">
        <f t="shared" si="56"/>
        <v>9456319.75</v>
      </c>
      <c r="I459" s="410" t="s">
        <v>1233</v>
      </c>
      <c r="J459" s="411" t="s">
        <v>1234</v>
      </c>
      <c r="K459" s="412" t="s">
        <v>2017</v>
      </c>
      <c r="L459" s="377">
        <f>VLOOKUP($B459,'1.วาง งบทดลอง 4 แถว'!$E$841:$J$1679,3,0)</f>
        <v>0</v>
      </c>
      <c r="M459" s="378">
        <f>VLOOKUP($B459,'1.วาง งบทดลอง 4 แถว'!$E$841:$J$1679,4,0)</f>
        <v>113970.07</v>
      </c>
      <c r="N459" s="378">
        <f>VLOOKUP($B459,'1.วาง งบทดลอง 4 แถว'!$E$841:$J$1679,5,0)</f>
        <v>0</v>
      </c>
      <c r="O459" s="379">
        <f>VLOOKUP($B459,'1.วาง งบทดลอง 4 แถว'!$E$841:$J$1679,6,0)</f>
        <v>2825494.73</v>
      </c>
      <c r="P459" s="380">
        <f t="shared" si="57"/>
        <v>2825494.73</v>
      </c>
      <c r="Q459" s="410" t="s">
        <v>1233</v>
      </c>
      <c r="R459" s="411" t="s">
        <v>1234</v>
      </c>
      <c r="S459" s="412" t="s">
        <v>2017</v>
      </c>
      <c r="T459" s="377">
        <f>VLOOKUP($B459,'1.วาง งบทดลอง 4 แถว'!$E$1680:$J$2518,3,0)</f>
        <v>0</v>
      </c>
      <c r="U459" s="378">
        <f>VLOOKUP($B459,'1.วาง งบทดลอง 4 แถว'!$E$1680:$J$2518,4,0)</f>
        <v>313390</v>
      </c>
      <c r="V459" s="378">
        <f>VLOOKUP($B459,'1.วาง งบทดลอง 4 แถว'!$E$1680:$J$2518,5,0)</f>
        <v>0</v>
      </c>
      <c r="W459" s="379">
        <f>VLOOKUP($B459,'1.วาง งบทดลอง 4 แถว'!$E$1680:$J$2518,6,0)</f>
        <v>4704997.5</v>
      </c>
      <c r="X459" s="380">
        <f t="shared" si="58"/>
        <v>4704997.5</v>
      </c>
      <c r="Y459" s="410" t="s">
        <v>1233</v>
      </c>
      <c r="Z459" s="411" t="s">
        <v>1234</v>
      </c>
      <c r="AA459" s="412" t="s">
        <v>2017</v>
      </c>
      <c r="AB459" s="377">
        <f>VLOOKUP($B459,'1.วาง งบทดลอง 4 แถว'!$E$2519:$J$3357,3,0)</f>
        <v>0</v>
      </c>
      <c r="AC459" s="378">
        <f>VLOOKUP($B459,'1.วาง งบทดลอง 4 แถว'!$E$2519:$J$3357,4,0)</f>
        <v>366886.5</v>
      </c>
      <c r="AD459" s="378">
        <f>VLOOKUP($B459,'1.วาง งบทดลอง 4 แถว'!$E$2519:$J$3357,5,0)</f>
        <v>0</v>
      </c>
      <c r="AE459" s="379">
        <f>VLOOKUP($B459,'1.วาง งบทดลอง 4 แถว'!$E$2519:$J$3357,6,0)</f>
        <v>3639106</v>
      </c>
      <c r="AF459" s="380">
        <f t="shared" si="59"/>
        <v>3639106</v>
      </c>
      <c r="AG459" s="410" t="s">
        <v>1233</v>
      </c>
      <c r="AH459" s="411" t="s">
        <v>1234</v>
      </c>
      <c r="AI459" s="412" t="s">
        <v>2017</v>
      </c>
      <c r="AJ459" s="377">
        <f>VLOOKUP($B459,'1.วาง งบทดลอง 4 แถว'!$E$3358:$J$4196,3,0)</f>
        <v>3363</v>
      </c>
      <c r="AK459" s="378">
        <f>VLOOKUP($B459,'1.วาง งบทดลอง 4 แถว'!$E$3358:$J$4196,4,0)</f>
        <v>540456.69999999995</v>
      </c>
      <c r="AL459" s="378">
        <f>VLOOKUP($B459,'1.วาง งบทดลอง 4 แถว'!$E$3358:$J$4196,5,0)</f>
        <v>0</v>
      </c>
      <c r="AM459" s="379">
        <f>VLOOKUP($B459,'1.วาง งบทดลอง 4 แถว'!$E$3358:$J$4196,6,0)</f>
        <v>4622602.34</v>
      </c>
      <c r="AN459" s="380">
        <f t="shared" si="60"/>
        <v>4622602.34</v>
      </c>
      <c r="AO459" s="410" t="s">
        <v>1233</v>
      </c>
      <c r="AP459" s="411" t="s">
        <v>1234</v>
      </c>
      <c r="AQ459" s="412" t="s">
        <v>2017</v>
      </c>
      <c r="AR459" s="377">
        <f>VLOOKUP($B459,'1.วาง งบทดลอง 4 แถว'!$E$4197:$J$5035,3,0)</f>
        <v>0</v>
      </c>
      <c r="AS459" s="378">
        <f>VLOOKUP($B459,'1.วาง งบทดลอง 4 แถว'!$E$4197:$J$5035,4,0)</f>
        <v>145977</v>
      </c>
      <c r="AT459" s="378">
        <f>VLOOKUP($B459,'1.วาง งบทดลอง 4 แถว'!$E$4197:$J$5035,5,0)</f>
        <v>0</v>
      </c>
      <c r="AU459" s="379">
        <f>VLOOKUP($B459,'1.วาง งบทดลอง 4 แถว'!$E$4197:$J$5035,6,0)</f>
        <v>2126309.5</v>
      </c>
      <c r="AV459" s="380">
        <f t="shared" si="61"/>
        <v>2126309.5</v>
      </c>
      <c r="AW459" s="410" t="s">
        <v>1233</v>
      </c>
      <c r="AX459" s="411" t="s">
        <v>1234</v>
      </c>
      <c r="AY459" s="412" t="s">
        <v>2017</v>
      </c>
      <c r="AZ459" s="377">
        <f>VLOOKUP($B459,'1.วาง งบทดลอง 4 แถว'!$E$5036:$J$5874,3,0)</f>
        <v>500</v>
      </c>
      <c r="BA459" s="378">
        <f>VLOOKUP($B459,'1.วาง งบทดลอง 4 แถว'!$E$5036:$J$5874,4,0)</f>
        <v>163838.57999999999</v>
      </c>
      <c r="BB459" s="378">
        <f>VLOOKUP($B459,'1.วาง งบทดลอง 4 แถว'!$E$5036:$J$5874,5,0)</f>
        <v>0</v>
      </c>
      <c r="BC459" s="379">
        <f>VLOOKUP($B459,'1.วาง งบทดลอง 4 แถว'!$E$5036:$J$5874,6,0)</f>
        <v>3232834.58</v>
      </c>
      <c r="BD459" s="380">
        <f t="shared" si="62"/>
        <v>3232834.58</v>
      </c>
      <c r="BE459" s="410" t="s">
        <v>1233</v>
      </c>
      <c r="BF459" s="411" t="s">
        <v>1234</v>
      </c>
      <c r="BG459" s="412" t="s">
        <v>2017</v>
      </c>
      <c r="BH459" s="377">
        <f>VLOOKUP($B459,'1.วาง งบทดลอง 4 แถว'!$E$5875:$J$6713,3,0)</f>
        <v>80.28</v>
      </c>
      <c r="BI459" s="378">
        <f>VLOOKUP($B459,'1.วาง งบทดลอง 4 แถว'!$E$5875:$J$6713,4,0)</f>
        <v>29316</v>
      </c>
      <c r="BJ459" s="378">
        <f>VLOOKUP($B459,'1.วาง งบทดลอง 4 แถว'!$E$5875:$J$6713,5,0)</f>
        <v>0</v>
      </c>
      <c r="BK459" s="379">
        <f>VLOOKUP($B459,'1.วาง งบทดลอง 4 แถว'!$E$5875:$J$6713,6,0)</f>
        <v>1501150.86</v>
      </c>
      <c r="BL459" s="380">
        <f t="shared" si="63"/>
        <v>1501150.86</v>
      </c>
      <c r="BM459" s="410" t="s">
        <v>1233</v>
      </c>
      <c r="BN459" s="411" t="s">
        <v>1234</v>
      </c>
      <c r="BO459" s="413" t="s">
        <v>2017</v>
      </c>
    </row>
    <row r="460" spans="1:67" ht="19.5" customHeight="1">
      <c r="A460" s="374">
        <v>457</v>
      </c>
      <c r="B460" s="375" t="s">
        <v>819</v>
      </c>
      <c r="C460" s="376" t="s">
        <v>2261</v>
      </c>
      <c r="D460" s="377">
        <f>VLOOKUP($B460,'1.วาง งบทดลอง 4 แถว'!$E$2:$J$840,3,0)</f>
        <v>0</v>
      </c>
      <c r="E460" s="378">
        <f>VLOOKUP($B460,'1.วาง งบทดลอง 4 แถว'!$E$2:$J$840,4,0)</f>
        <v>0</v>
      </c>
      <c r="F460" s="378">
        <f>VLOOKUP($B460,'1.วาง งบทดลอง 4 แถว'!$E$2:$J$840,5,0)</f>
        <v>0</v>
      </c>
      <c r="G460" s="379">
        <f>VLOOKUP($B460,'1.วาง งบทดลอง 4 แถว'!$E$2:$J$840,6,0)</f>
        <v>7548403.7199999997</v>
      </c>
      <c r="H460" s="380">
        <f t="shared" si="56"/>
        <v>7548403.7199999997</v>
      </c>
      <c r="I460" s="410" t="s">
        <v>1240</v>
      </c>
      <c r="J460" s="411" t="s">
        <v>1234</v>
      </c>
      <c r="K460" s="412" t="s">
        <v>2017</v>
      </c>
      <c r="L460" s="377">
        <f>VLOOKUP($B460,'1.วาง งบทดลอง 4 แถว'!$E$841:$J$1679,3,0)</f>
        <v>0</v>
      </c>
      <c r="M460" s="378">
        <f>VLOOKUP($B460,'1.วาง งบทดลอง 4 แถว'!$E$841:$J$1679,4,0)</f>
        <v>0</v>
      </c>
      <c r="N460" s="378">
        <f>VLOOKUP($B460,'1.วาง งบทดลอง 4 แถว'!$E$841:$J$1679,5,0)</f>
        <v>0</v>
      </c>
      <c r="O460" s="379">
        <f>VLOOKUP($B460,'1.วาง งบทดลอง 4 แถว'!$E$841:$J$1679,6,0)</f>
        <v>0</v>
      </c>
      <c r="P460" s="380">
        <f t="shared" si="57"/>
        <v>0</v>
      </c>
      <c r="Q460" s="410" t="s">
        <v>1240</v>
      </c>
      <c r="R460" s="411" t="s">
        <v>1234</v>
      </c>
      <c r="S460" s="412" t="s">
        <v>2017</v>
      </c>
      <c r="T460" s="377">
        <f>VLOOKUP($B460,'1.วาง งบทดลอง 4 แถว'!$E$1680:$J$2518,3,0)</f>
        <v>0</v>
      </c>
      <c r="U460" s="378">
        <f>VLOOKUP($B460,'1.วาง งบทดลอง 4 แถว'!$E$1680:$J$2518,4,0)</f>
        <v>0</v>
      </c>
      <c r="V460" s="378">
        <f>VLOOKUP($B460,'1.วาง งบทดลอง 4 แถว'!$E$1680:$J$2518,5,0)</f>
        <v>0</v>
      </c>
      <c r="W460" s="379">
        <f>VLOOKUP($B460,'1.วาง งบทดลอง 4 แถว'!$E$1680:$J$2518,6,0)</f>
        <v>0</v>
      </c>
      <c r="X460" s="380">
        <f t="shared" si="58"/>
        <v>0</v>
      </c>
      <c r="Y460" s="410" t="s">
        <v>1240</v>
      </c>
      <c r="Z460" s="411" t="s">
        <v>1234</v>
      </c>
      <c r="AA460" s="412" t="s">
        <v>2017</v>
      </c>
      <c r="AB460" s="377">
        <f>VLOOKUP($B460,'1.วาง งบทดลอง 4 แถว'!$E$2519:$J$3357,3,0)</f>
        <v>0</v>
      </c>
      <c r="AC460" s="378">
        <f>VLOOKUP($B460,'1.วาง งบทดลอง 4 แถว'!$E$2519:$J$3357,4,0)</f>
        <v>0</v>
      </c>
      <c r="AD460" s="378">
        <f>VLOOKUP($B460,'1.วาง งบทดลอง 4 แถว'!$E$2519:$J$3357,5,0)</f>
        <v>0</v>
      </c>
      <c r="AE460" s="379">
        <f>VLOOKUP($B460,'1.วาง งบทดลอง 4 แถว'!$E$2519:$J$3357,6,0)</f>
        <v>4635496.0599999996</v>
      </c>
      <c r="AF460" s="380">
        <f t="shared" si="59"/>
        <v>4635496.0599999996</v>
      </c>
      <c r="AG460" s="410" t="s">
        <v>1240</v>
      </c>
      <c r="AH460" s="411" t="s">
        <v>1234</v>
      </c>
      <c r="AI460" s="412" t="s">
        <v>2017</v>
      </c>
      <c r="AJ460" s="377">
        <f>VLOOKUP($B460,'1.วาง งบทดลอง 4 แถว'!$E$3358:$J$4196,3,0)</f>
        <v>0</v>
      </c>
      <c r="AK460" s="378">
        <f>VLOOKUP($B460,'1.วาง งบทดลอง 4 แถว'!$E$3358:$J$4196,4,0)</f>
        <v>0</v>
      </c>
      <c r="AL460" s="378">
        <f>VLOOKUP($B460,'1.วาง งบทดลอง 4 แถว'!$E$3358:$J$4196,5,0)</f>
        <v>0</v>
      </c>
      <c r="AM460" s="379">
        <f>VLOOKUP($B460,'1.วาง งบทดลอง 4 แถว'!$E$3358:$J$4196,6,0)</f>
        <v>0</v>
      </c>
      <c r="AN460" s="380">
        <f t="shared" si="60"/>
        <v>0</v>
      </c>
      <c r="AO460" s="410" t="s">
        <v>1240</v>
      </c>
      <c r="AP460" s="411" t="s">
        <v>1234</v>
      </c>
      <c r="AQ460" s="412" t="s">
        <v>2017</v>
      </c>
      <c r="AR460" s="377">
        <f>VLOOKUP($B460,'1.วาง งบทดลอง 4 แถว'!$E$4197:$J$5035,3,0)</f>
        <v>0</v>
      </c>
      <c r="AS460" s="378">
        <f>VLOOKUP($B460,'1.วาง งบทดลอง 4 แถว'!$E$4197:$J$5035,4,0)</f>
        <v>0</v>
      </c>
      <c r="AT460" s="378">
        <f>VLOOKUP($B460,'1.วาง งบทดลอง 4 แถว'!$E$4197:$J$5035,5,0)</f>
        <v>0</v>
      </c>
      <c r="AU460" s="379">
        <f>VLOOKUP($B460,'1.วาง งบทดลอง 4 แถว'!$E$4197:$J$5035,6,0)</f>
        <v>4119361.49</v>
      </c>
      <c r="AV460" s="380">
        <f t="shared" si="61"/>
        <v>4119361.49</v>
      </c>
      <c r="AW460" s="410" t="s">
        <v>1240</v>
      </c>
      <c r="AX460" s="411" t="s">
        <v>1234</v>
      </c>
      <c r="AY460" s="412" t="s">
        <v>2017</v>
      </c>
      <c r="AZ460" s="377">
        <f>VLOOKUP($B460,'1.วาง งบทดลอง 4 แถว'!$E$5036:$J$5874,3,0)</f>
        <v>0</v>
      </c>
      <c r="BA460" s="378">
        <f>VLOOKUP($B460,'1.วาง งบทดลอง 4 แถว'!$E$5036:$J$5874,4,0)</f>
        <v>0</v>
      </c>
      <c r="BB460" s="378">
        <f>VLOOKUP($B460,'1.วาง งบทดลอง 4 แถว'!$E$5036:$J$5874,5,0)</f>
        <v>0</v>
      </c>
      <c r="BC460" s="379">
        <f>VLOOKUP($B460,'1.วาง งบทดลอง 4 แถว'!$E$5036:$J$5874,6,0)</f>
        <v>0</v>
      </c>
      <c r="BD460" s="380">
        <f t="shared" si="62"/>
        <v>0</v>
      </c>
      <c r="BE460" s="410" t="s">
        <v>1240</v>
      </c>
      <c r="BF460" s="411" t="s">
        <v>1234</v>
      </c>
      <c r="BG460" s="412" t="s">
        <v>2017</v>
      </c>
      <c r="BH460" s="377">
        <f>VLOOKUP($B460,'1.วาง งบทดลอง 4 แถว'!$E$5875:$J$6713,3,0)</f>
        <v>0</v>
      </c>
      <c r="BI460" s="378">
        <f>VLOOKUP($B460,'1.วาง งบทดลอง 4 แถว'!$E$5875:$J$6713,4,0)</f>
        <v>0</v>
      </c>
      <c r="BJ460" s="378">
        <f>VLOOKUP($B460,'1.วาง งบทดลอง 4 แถว'!$E$5875:$J$6713,5,0)</f>
        <v>0</v>
      </c>
      <c r="BK460" s="379">
        <f>VLOOKUP($B460,'1.วาง งบทดลอง 4 แถว'!$E$5875:$J$6713,6,0)</f>
        <v>3912907.66</v>
      </c>
      <c r="BL460" s="380">
        <f t="shared" si="63"/>
        <v>3912907.66</v>
      </c>
      <c r="BM460" s="410" t="s">
        <v>1240</v>
      </c>
      <c r="BN460" s="411" t="s">
        <v>1234</v>
      </c>
      <c r="BO460" s="413" t="s">
        <v>2017</v>
      </c>
    </row>
    <row r="461" spans="1:67" ht="19.5" customHeight="1">
      <c r="A461" s="374">
        <v>458</v>
      </c>
      <c r="B461" s="418" t="s">
        <v>820</v>
      </c>
      <c r="C461" s="419" t="s">
        <v>204</v>
      </c>
      <c r="D461" s="377">
        <f>VLOOKUP($B461,'1.วาง งบทดลอง 4 แถว'!$E$2:$J$840,3,0)</f>
        <v>0</v>
      </c>
      <c r="E461" s="378">
        <f>VLOOKUP($B461,'1.วาง งบทดลอง 4 แถว'!$E$2:$J$840,4,0)</f>
        <v>400000</v>
      </c>
      <c r="F461" s="378">
        <f>VLOOKUP($B461,'1.วาง งบทดลอง 4 แถว'!$E$2:$J$840,5,0)</f>
        <v>0</v>
      </c>
      <c r="G461" s="379">
        <f>VLOOKUP($B461,'1.วาง งบทดลอง 4 แถว'!$E$2:$J$840,6,0)</f>
        <v>7989794</v>
      </c>
      <c r="H461" s="380">
        <f t="shared" si="56"/>
        <v>7989794</v>
      </c>
      <c r="I461" s="410" t="s">
        <v>1240</v>
      </c>
      <c r="J461" s="411" t="s">
        <v>1234</v>
      </c>
      <c r="K461" s="412" t="s">
        <v>2017</v>
      </c>
      <c r="L461" s="377">
        <f>VLOOKUP($B461,'1.วาง งบทดลอง 4 แถว'!$E$841:$J$1679,3,0)</f>
        <v>0</v>
      </c>
      <c r="M461" s="378">
        <f>VLOOKUP($B461,'1.วาง งบทดลอง 4 แถว'!$E$841:$J$1679,4,0)</f>
        <v>200000</v>
      </c>
      <c r="N461" s="378">
        <f>VLOOKUP($B461,'1.วาง งบทดลอง 4 แถว'!$E$841:$J$1679,5,0)</f>
        <v>0</v>
      </c>
      <c r="O461" s="379">
        <f>VLOOKUP($B461,'1.วาง งบทดลอง 4 แถว'!$E$841:$J$1679,6,0)</f>
        <v>2254048</v>
      </c>
      <c r="P461" s="380">
        <f t="shared" si="57"/>
        <v>2254048</v>
      </c>
      <c r="Q461" s="410" t="s">
        <v>1240</v>
      </c>
      <c r="R461" s="411" t="s">
        <v>1234</v>
      </c>
      <c r="S461" s="412" t="s">
        <v>2017</v>
      </c>
      <c r="T461" s="377">
        <f>VLOOKUP($B461,'1.วาง งบทดลอง 4 แถว'!$E$1680:$J$2518,3,0)</f>
        <v>0</v>
      </c>
      <c r="U461" s="378">
        <f>VLOOKUP($B461,'1.วาง งบทดลอง 4 แถว'!$E$1680:$J$2518,4,0)</f>
        <v>1400000</v>
      </c>
      <c r="V461" s="378">
        <f>VLOOKUP($B461,'1.วาง งบทดลอง 4 แถว'!$E$1680:$J$2518,5,0)</f>
        <v>0</v>
      </c>
      <c r="W461" s="379">
        <f>VLOOKUP($B461,'1.วาง งบทดลอง 4 แถว'!$E$1680:$J$2518,6,0)</f>
        <v>12967952.16</v>
      </c>
      <c r="X461" s="380">
        <f t="shared" si="58"/>
        <v>12967952.16</v>
      </c>
      <c r="Y461" s="410" t="s">
        <v>1240</v>
      </c>
      <c r="Z461" s="411" t="s">
        <v>1234</v>
      </c>
      <c r="AA461" s="412" t="s">
        <v>2017</v>
      </c>
      <c r="AB461" s="377">
        <f>VLOOKUP($B461,'1.วาง งบทดลอง 4 แถว'!$E$2519:$J$3357,3,0)</f>
        <v>0</v>
      </c>
      <c r="AC461" s="378">
        <f>VLOOKUP($B461,'1.วาง งบทดลอง 4 แถว'!$E$2519:$J$3357,4,0)</f>
        <v>0</v>
      </c>
      <c r="AD461" s="378">
        <f>VLOOKUP($B461,'1.วาง งบทดลอง 4 แถว'!$E$2519:$J$3357,5,0)</f>
        <v>0</v>
      </c>
      <c r="AE461" s="379">
        <f>VLOOKUP($B461,'1.วาง งบทดลอง 4 แถว'!$E$2519:$J$3357,6,0)</f>
        <v>1856841.44</v>
      </c>
      <c r="AF461" s="380">
        <f t="shared" si="59"/>
        <v>1856841.44</v>
      </c>
      <c r="AG461" s="410" t="s">
        <v>1240</v>
      </c>
      <c r="AH461" s="411" t="s">
        <v>1234</v>
      </c>
      <c r="AI461" s="412" t="s">
        <v>2017</v>
      </c>
      <c r="AJ461" s="377">
        <f>VLOOKUP($B461,'1.วาง งบทดลอง 4 แถว'!$E$3358:$J$4196,3,0)</f>
        <v>0</v>
      </c>
      <c r="AK461" s="378">
        <f>VLOOKUP($B461,'1.วาง งบทดลอง 4 แถว'!$E$3358:$J$4196,4,0)</f>
        <v>1000000</v>
      </c>
      <c r="AL461" s="378">
        <f>VLOOKUP($B461,'1.วาง งบทดลอง 4 แถว'!$E$3358:$J$4196,5,0)</f>
        <v>0</v>
      </c>
      <c r="AM461" s="379">
        <f>VLOOKUP($B461,'1.วาง งบทดลอง 4 แถว'!$E$3358:$J$4196,6,0)</f>
        <v>1938552</v>
      </c>
      <c r="AN461" s="380">
        <f t="shared" si="60"/>
        <v>1938552</v>
      </c>
      <c r="AO461" s="410" t="s">
        <v>1240</v>
      </c>
      <c r="AP461" s="411" t="s">
        <v>1234</v>
      </c>
      <c r="AQ461" s="412" t="s">
        <v>2017</v>
      </c>
      <c r="AR461" s="377">
        <f>VLOOKUP($B461,'1.วาง งบทดลอง 4 แถว'!$E$4197:$J$5035,3,0)</f>
        <v>0</v>
      </c>
      <c r="AS461" s="378">
        <f>VLOOKUP($B461,'1.วาง งบทดลอง 4 แถว'!$E$4197:$J$5035,4,0)</f>
        <v>0</v>
      </c>
      <c r="AT461" s="378">
        <f>VLOOKUP($B461,'1.วาง งบทดลอง 4 แถว'!$E$4197:$J$5035,5,0)</f>
        <v>0</v>
      </c>
      <c r="AU461" s="379">
        <f>VLOOKUP($B461,'1.วาง งบทดลอง 4 แถว'!$E$4197:$J$5035,6,0)</f>
        <v>304742</v>
      </c>
      <c r="AV461" s="380">
        <f t="shared" si="61"/>
        <v>304742</v>
      </c>
      <c r="AW461" s="410" t="s">
        <v>1240</v>
      </c>
      <c r="AX461" s="411" t="s">
        <v>1234</v>
      </c>
      <c r="AY461" s="412" t="s">
        <v>2017</v>
      </c>
      <c r="AZ461" s="377">
        <f>VLOOKUP($B461,'1.วาง งบทดลอง 4 แถว'!$E$5036:$J$5874,3,0)</f>
        <v>0</v>
      </c>
      <c r="BA461" s="378">
        <f>VLOOKUP($B461,'1.วาง งบทดลอง 4 แถว'!$E$5036:$J$5874,4,0)</f>
        <v>0</v>
      </c>
      <c r="BB461" s="378">
        <f>VLOOKUP($B461,'1.วาง งบทดลอง 4 แถว'!$E$5036:$J$5874,5,0)</f>
        <v>0</v>
      </c>
      <c r="BC461" s="379">
        <f>VLOOKUP($B461,'1.วาง งบทดลอง 4 แถว'!$E$5036:$J$5874,6,0)</f>
        <v>1658250.13</v>
      </c>
      <c r="BD461" s="380">
        <f t="shared" si="62"/>
        <v>1658250.13</v>
      </c>
      <c r="BE461" s="410" t="s">
        <v>1240</v>
      </c>
      <c r="BF461" s="411" t="s">
        <v>1234</v>
      </c>
      <c r="BG461" s="412" t="s">
        <v>2017</v>
      </c>
      <c r="BH461" s="377">
        <f>VLOOKUP($B461,'1.วาง งบทดลอง 4 แถว'!$E$5875:$J$6713,3,0)</f>
        <v>0</v>
      </c>
      <c r="BI461" s="378">
        <f>VLOOKUP($B461,'1.วาง งบทดลอง 4 แถว'!$E$5875:$J$6713,4,0)</f>
        <v>0</v>
      </c>
      <c r="BJ461" s="378">
        <f>VLOOKUP($B461,'1.วาง งบทดลอง 4 แถว'!$E$5875:$J$6713,5,0)</f>
        <v>0</v>
      </c>
      <c r="BK461" s="379">
        <f>VLOOKUP($B461,'1.วาง งบทดลอง 4 แถว'!$E$5875:$J$6713,6,0)</f>
        <v>7674930.75</v>
      </c>
      <c r="BL461" s="380">
        <f t="shared" si="63"/>
        <v>7674930.75</v>
      </c>
      <c r="BM461" s="410" t="s">
        <v>1240</v>
      </c>
      <c r="BN461" s="411" t="s">
        <v>1234</v>
      </c>
      <c r="BO461" s="413" t="s">
        <v>2017</v>
      </c>
    </row>
    <row r="462" spans="1:67" ht="19.5" customHeight="1">
      <c r="A462" s="374">
        <v>459</v>
      </c>
      <c r="B462" s="418" t="s">
        <v>821</v>
      </c>
      <c r="C462" s="419" t="s">
        <v>2262</v>
      </c>
      <c r="D462" s="377">
        <f>VLOOKUP($B462,'1.วาง งบทดลอง 4 แถว'!$E$2:$J$840,3,0)</f>
        <v>168085.45</v>
      </c>
      <c r="E462" s="378">
        <f>VLOOKUP($B462,'1.วาง งบทดลอง 4 แถว'!$E$2:$J$840,4,0)</f>
        <v>7792391.2199999997</v>
      </c>
      <c r="F462" s="378">
        <f>VLOOKUP($B462,'1.วาง งบทดลอง 4 แถว'!$E$2:$J$840,5,0)</f>
        <v>0</v>
      </c>
      <c r="G462" s="379">
        <f>VLOOKUP($B462,'1.วาง งบทดลอง 4 แถว'!$E$2:$J$840,6,0)</f>
        <v>63398981.979999997</v>
      </c>
      <c r="H462" s="380">
        <f t="shared" si="56"/>
        <v>63398981.979999997</v>
      </c>
      <c r="I462" s="410" t="s">
        <v>1233</v>
      </c>
      <c r="J462" s="411" t="s">
        <v>1234</v>
      </c>
      <c r="K462" s="412" t="s">
        <v>2017</v>
      </c>
      <c r="L462" s="377">
        <f>VLOOKUP($B462,'1.วาง งบทดลอง 4 แถว'!$E$841:$J$1679,3,0)</f>
        <v>17128.21</v>
      </c>
      <c r="M462" s="378">
        <f>VLOOKUP($B462,'1.วาง งบทดลอง 4 แถว'!$E$841:$J$1679,4,0)</f>
        <v>380266.74</v>
      </c>
      <c r="N462" s="378">
        <f>VLOOKUP($B462,'1.วาง งบทดลอง 4 แถว'!$E$841:$J$1679,5,0)</f>
        <v>0</v>
      </c>
      <c r="O462" s="379">
        <f>VLOOKUP($B462,'1.วาง งบทดลอง 4 แถว'!$E$841:$J$1679,6,0)</f>
        <v>2088589.04</v>
      </c>
      <c r="P462" s="380">
        <f t="shared" si="57"/>
        <v>2088589.04</v>
      </c>
      <c r="Q462" s="410" t="s">
        <v>1233</v>
      </c>
      <c r="R462" s="411" t="s">
        <v>1234</v>
      </c>
      <c r="S462" s="412" t="s">
        <v>2017</v>
      </c>
      <c r="T462" s="377">
        <f>VLOOKUP($B462,'1.วาง งบทดลอง 4 แถว'!$E$1680:$J$2518,3,0)</f>
        <v>189921.91</v>
      </c>
      <c r="U462" s="378">
        <f>VLOOKUP($B462,'1.วาง งบทดลอง 4 แถว'!$E$1680:$J$2518,4,0)</f>
        <v>2341696.8199999998</v>
      </c>
      <c r="V462" s="378">
        <f>VLOOKUP($B462,'1.วาง งบทดลอง 4 แถว'!$E$1680:$J$2518,5,0)</f>
        <v>0</v>
      </c>
      <c r="W462" s="379">
        <f>VLOOKUP($B462,'1.วาง งบทดลอง 4 แถว'!$E$1680:$J$2518,6,0)</f>
        <v>20714103.57</v>
      </c>
      <c r="X462" s="380">
        <f t="shared" si="58"/>
        <v>20714103.57</v>
      </c>
      <c r="Y462" s="410" t="s">
        <v>1233</v>
      </c>
      <c r="Z462" s="411" t="s">
        <v>1234</v>
      </c>
      <c r="AA462" s="412" t="s">
        <v>2017</v>
      </c>
      <c r="AB462" s="377">
        <f>VLOOKUP($B462,'1.วาง งบทดลอง 4 แถว'!$E$2519:$J$3357,3,0)</f>
        <v>0</v>
      </c>
      <c r="AC462" s="378">
        <f>VLOOKUP($B462,'1.วาง งบทดลอง 4 แถว'!$E$2519:$J$3357,4,0)</f>
        <v>752392.5</v>
      </c>
      <c r="AD462" s="378">
        <f>VLOOKUP($B462,'1.วาง งบทดลอง 4 แถว'!$E$2519:$J$3357,5,0)</f>
        <v>0</v>
      </c>
      <c r="AE462" s="379">
        <f>VLOOKUP($B462,'1.วาง งบทดลอง 4 แถว'!$E$2519:$J$3357,6,0)</f>
        <v>7888838.8399999999</v>
      </c>
      <c r="AF462" s="380">
        <f t="shared" si="59"/>
        <v>7888838.8399999999</v>
      </c>
      <c r="AG462" s="410" t="s">
        <v>1233</v>
      </c>
      <c r="AH462" s="411" t="s">
        <v>1234</v>
      </c>
      <c r="AI462" s="412" t="s">
        <v>2017</v>
      </c>
      <c r="AJ462" s="377">
        <f>VLOOKUP($B462,'1.วาง งบทดลอง 4 แถว'!$E$3358:$J$4196,3,0)</f>
        <v>79369.36</v>
      </c>
      <c r="AK462" s="378">
        <f>VLOOKUP($B462,'1.วาง งบทดลอง 4 แถว'!$E$3358:$J$4196,4,0)</f>
        <v>719869.19</v>
      </c>
      <c r="AL462" s="378">
        <f>VLOOKUP($B462,'1.วาง งบทดลอง 4 แถว'!$E$3358:$J$4196,5,0)</f>
        <v>0</v>
      </c>
      <c r="AM462" s="379">
        <f>VLOOKUP($B462,'1.วาง งบทดลอง 4 แถว'!$E$3358:$J$4196,6,0)</f>
        <v>5235119.91</v>
      </c>
      <c r="AN462" s="380">
        <f t="shared" si="60"/>
        <v>5235119.91</v>
      </c>
      <c r="AO462" s="410" t="s">
        <v>1233</v>
      </c>
      <c r="AP462" s="411" t="s">
        <v>1234</v>
      </c>
      <c r="AQ462" s="412" t="s">
        <v>2017</v>
      </c>
      <c r="AR462" s="377">
        <f>VLOOKUP($B462,'1.วาง งบทดลอง 4 แถว'!$E$4197:$J$5035,3,0)</f>
        <v>24352.880000000001</v>
      </c>
      <c r="AS462" s="378">
        <f>VLOOKUP($B462,'1.วาง งบทดลอง 4 แถว'!$E$4197:$J$5035,4,0)</f>
        <v>303466.96000000002</v>
      </c>
      <c r="AT462" s="378">
        <f>VLOOKUP($B462,'1.วาง งบทดลอง 4 แถว'!$E$4197:$J$5035,5,0)</f>
        <v>0</v>
      </c>
      <c r="AU462" s="379">
        <f>VLOOKUP($B462,'1.วาง งบทดลอง 4 แถว'!$E$4197:$J$5035,6,0)</f>
        <v>2929004.35</v>
      </c>
      <c r="AV462" s="380">
        <f t="shared" si="61"/>
        <v>2929004.35</v>
      </c>
      <c r="AW462" s="410" t="s">
        <v>1233</v>
      </c>
      <c r="AX462" s="411" t="s">
        <v>1234</v>
      </c>
      <c r="AY462" s="412" t="s">
        <v>2017</v>
      </c>
      <c r="AZ462" s="377">
        <f>VLOOKUP($B462,'1.วาง งบทดลอง 4 แถว'!$E$5036:$J$5874,3,0)</f>
        <v>6058.45</v>
      </c>
      <c r="BA462" s="378">
        <f>VLOOKUP($B462,'1.วาง งบทดลอง 4 แถว'!$E$5036:$J$5874,4,0)</f>
        <v>284517.8</v>
      </c>
      <c r="BB462" s="378">
        <f>VLOOKUP($B462,'1.วาง งบทดลอง 4 แถว'!$E$5036:$J$5874,5,0)</f>
        <v>0</v>
      </c>
      <c r="BC462" s="379">
        <f>VLOOKUP($B462,'1.วาง งบทดลอง 4 แถว'!$E$5036:$J$5874,6,0)</f>
        <v>1941344.43</v>
      </c>
      <c r="BD462" s="380">
        <f t="shared" si="62"/>
        <v>1941344.43</v>
      </c>
      <c r="BE462" s="410" t="s">
        <v>1233</v>
      </c>
      <c r="BF462" s="411" t="s">
        <v>1234</v>
      </c>
      <c r="BG462" s="412" t="s">
        <v>2017</v>
      </c>
      <c r="BH462" s="377">
        <f>VLOOKUP($B462,'1.วาง งบทดลอง 4 แถว'!$E$5875:$J$6713,3,0)</f>
        <v>18124.580000000002</v>
      </c>
      <c r="BI462" s="378">
        <f>VLOOKUP($B462,'1.วาง งบทดลอง 4 แถว'!$E$5875:$J$6713,4,0)</f>
        <v>59861.46</v>
      </c>
      <c r="BJ462" s="378">
        <f>VLOOKUP($B462,'1.วาง งบทดลอง 4 แถว'!$E$5875:$J$6713,5,0)</f>
        <v>0</v>
      </c>
      <c r="BK462" s="379">
        <f>VLOOKUP($B462,'1.วาง งบทดลอง 4 แถว'!$E$5875:$J$6713,6,0)</f>
        <v>248300.16</v>
      </c>
      <c r="BL462" s="380">
        <f t="shared" si="63"/>
        <v>248300.16</v>
      </c>
      <c r="BM462" s="410" t="s">
        <v>1233</v>
      </c>
      <c r="BN462" s="411" t="s">
        <v>1234</v>
      </c>
      <c r="BO462" s="413" t="s">
        <v>2017</v>
      </c>
    </row>
    <row r="463" spans="1:67" ht="19.5" customHeight="1">
      <c r="A463" s="374">
        <v>460</v>
      </c>
      <c r="B463" s="375" t="s">
        <v>822</v>
      </c>
      <c r="C463" s="376" t="s">
        <v>1384</v>
      </c>
      <c r="D463" s="377">
        <f>VLOOKUP($B463,'1.วาง งบทดลอง 4 แถว'!$E$2:$J$840,3,0)</f>
        <v>0</v>
      </c>
      <c r="E463" s="378">
        <f>VLOOKUP($B463,'1.วาง งบทดลอง 4 แถว'!$E$2:$J$840,4,0)</f>
        <v>5038416.51</v>
      </c>
      <c r="F463" s="378">
        <f>VLOOKUP($B463,'1.วาง งบทดลอง 4 แถว'!$E$2:$J$840,5,0)</f>
        <v>0</v>
      </c>
      <c r="G463" s="379">
        <f>VLOOKUP($B463,'1.วาง งบทดลอง 4 แถว'!$E$2:$J$840,6,0)</f>
        <v>36198188.880000003</v>
      </c>
      <c r="H463" s="380">
        <f t="shared" si="56"/>
        <v>36198188.880000003</v>
      </c>
      <c r="I463" s="410" t="s">
        <v>1235</v>
      </c>
      <c r="J463" s="411" t="s">
        <v>1234</v>
      </c>
      <c r="K463" s="412" t="s">
        <v>2017</v>
      </c>
      <c r="L463" s="377">
        <f>VLOOKUP($B463,'1.วาง งบทดลอง 4 แถว'!$E$841:$J$1679,3,0)</f>
        <v>332326.34999999998</v>
      </c>
      <c r="M463" s="378">
        <f>VLOOKUP($B463,'1.วาง งบทดลอง 4 แถว'!$E$841:$J$1679,4,0)</f>
        <v>327144</v>
      </c>
      <c r="N463" s="378">
        <f>VLOOKUP($B463,'1.วาง งบทดลอง 4 แถว'!$E$841:$J$1679,5,0)</f>
        <v>0</v>
      </c>
      <c r="O463" s="379">
        <f>VLOOKUP($B463,'1.วาง งบทดลอง 4 แถว'!$E$841:$J$1679,6,0)</f>
        <v>852606.84</v>
      </c>
      <c r="P463" s="380">
        <f t="shared" si="57"/>
        <v>852606.84</v>
      </c>
      <c r="Q463" s="410" t="s">
        <v>1235</v>
      </c>
      <c r="R463" s="411" t="s">
        <v>1234</v>
      </c>
      <c r="S463" s="412" t="s">
        <v>2017</v>
      </c>
      <c r="T463" s="377">
        <f>VLOOKUP($B463,'1.วาง งบทดลอง 4 แถว'!$E$1680:$J$2518,3,0)</f>
        <v>1367.9</v>
      </c>
      <c r="U463" s="378">
        <f>VLOOKUP($B463,'1.วาง งบทดลอง 4 แถว'!$E$1680:$J$2518,4,0)</f>
        <v>96330</v>
      </c>
      <c r="V463" s="378">
        <f>VLOOKUP($B463,'1.วาง งบทดลอง 4 แถว'!$E$1680:$J$2518,5,0)</f>
        <v>0</v>
      </c>
      <c r="W463" s="379">
        <f>VLOOKUP($B463,'1.วาง งบทดลอง 4 แถว'!$E$1680:$J$2518,6,0)</f>
        <v>3157765.69</v>
      </c>
      <c r="X463" s="380">
        <f t="shared" si="58"/>
        <v>3157765.69</v>
      </c>
      <c r="Y463" s="410" t="s">
        <v>1235</v>
      </c>
      <c r="Z463" s="411" t="s">
        <v>1234</v>
      </c>
      <c r="AA463" s="412" t="s">
        <v>2017</v>
      </c>
      <c r="AB463" s="377">
        <f>VLOOKUP($B463,'1.วาง งบทดลอง 4 แถว'!$E$2519:$J$3357,3,0)</f>
        <v>0</v>
      </c>
      <c r="AC463" s="378">
        <f>VLOOKUP($B463,'1.วาง งบทดลอง 4 แถว'!$E$2519:$J$3357,4,0)</f>
        <v>523656</v>
      </c>
      <c r="AD463" s="378">
        <f>VLOOKUP($B463,'1.วาง งบทดลอง 4 แถว'!$E$2519:$J$3357,5,0)</f>
        <v>0</v>
      </c>
      <c r="AE463" s="379">
        <f>VLOOKUP($B463,'1.วาง งบทดลอง 4 แถว'!$E$2519:$J$3357,6,0)</f>
        <v>2661027.75</v>
      </c>
      <c r="AF463" s="380">
        <f t="shared" si="59"/>
        <v>2661027.75</v>
      </c>
      <c r="AG463" s="410" t="s">
        <v>1235</v>
      </c>
      <c r="AH463" s="411" t="s">
        <v>1234</v>
      </c>
      <c r="AI463" s="412" t="s">
        <v>2017</v>
      </c>
      <c r="AJ463" s="377">
        <f>VLOOKUP($B463,'1.วาง งบทดลอง 4 แถว'!$E$3358:$J$4196,3,0)</f>
        <v>0</v>
      </c>
      <c r="AK463" s="378">
        <f>VLOOKUP($B463,'1.วาง งบทดลอง 4 แถว'!$E$3358:$J$4196,4,0)</f>
        <v>74848</v>
      </c>
      <c r="AL463" s="378">
        <f>VLOOKUP($B463,'1.วาง งบทดลอง 4 แถว'!$E$3358:$J$4196,5,0)</f>
        <v>0</v>
      </c>
      <c r="AM463" s="379">
        <f>VLOOKUP($B463,'1.วาง งบทดลอง 4 แถว'!$E$3358:$J$4196,6,0)</f>
        <v>313238.7</v>
      </c>
      <c r="AN463" s="380">
        <f t="shared" si="60"/>
        <v>313238.7</v>
      </c>
      <c r="AO463" s="410" t="s">
        <v>1235</v>
      </c>
      <c r="AP463" s="411" t="s">
        <v>1234</v>
      </c>
      <c r="AQ463" s="412" t="s">
        <v>2017</v>
      </c>
      <c r="AR463" s="377">
        <f>VLOOKUP($B463,'1.วาง งบทดลอง 4 แถว'!$E$4197:$J$5035,3,0)</f>
        <v>0</v>
      </c>
      <c r="AS463" s="378">
        <f>VLOOKUP($B463,'1.วาง งบทดลอง 4 แถว'!$E$4197:$J$5035,4,0)</f>
        <v>21740</v>
      </c>
      <c r="AT463" s="378">
        <f>VLOOKUP($B463,'1.วาง งบทดลอง 4 แถว'!$E$4197:$J$5035,5,0)</f>
        <v>0</v>
      </c>
      <c r="AU463" s="379">
        <f>VLOOKUP($B463,'1.วาง งบทดลอง 4 แถว'!$E$4197:$J$5035,6,0)</f>
        <v>190158.7</v>
      </c>
      <c r="AV463" s="380">
        <f t="shared" si="61"/>
        <v>190158.7</v>
      </c>
      <c r="AW463" s="410" t="s">
        <v>1235</v>
      </c>
      <c r="AX463" s="411" t="s">
        <v>1234</v>
      </c>
      <c r="AY463" s="412" t="s">
        <v>2017</v>
      </c>
      <c r="AZ463" s="377">
        <f>VLOOKUP($B463,'1.วาง งบทดลอง 4 แถว'!$E$5036:$J$5874,3,0)</f>
        <v>0</v>
      </c>
      <c r="BA463" s="378">
        <f>VLOOKUP($B463,'1.วาง งบทดลอง 4 แถว'!$E$5036:$J$5874,4,0)</f>
        <v>11495</v>
      </c>
      <c r="BB463" s="378">
        <f>VLOOKUP($B463,'1.วาง งบทดลอง 4 แถว'!$E$5036:$J$5874,5,0)</f>
        <v>0</v>
      </c>
      <c r="BC463" s="379">
        <f>VLOOKUP($B463,'1.วาง งบทดลอง 4 แถว'!$E$5036:$J$5874,6,0)</f>
        <v>90714.49</v>
      </c>
      <c r="BD463" s="380">
        <f t="shared" si="62"/>
        <v>90714.49</v>
      </c>
      <c r="BE463" s="410" t="s">
        <v>1235</v>
      </c>
      <c r="BF463" s="411" t="s">
        <v>1234</v>
      </c>
      <c r="BG463" s="412" t="s">
        <v>2017</v>
      </c>
      <c r="BH463" s="377">
        <f>VLOOKUP($B463,'1.วาง งบทดลอง 4 แถว'!$E$5875:$J$6713,3,0)</f>
        <v>23190.7</v>
      </c>
      <c r="BI463" s="378">
        <f>VLOOKUP($B463,'1.วาง งบทดลอง 4 แถว'!$E$5875:$J$6713,4,0)</f>
        <v>12059.5</v>
      </c>
      <c r="BJ463" s="378">
        <f>VLOOKUP($B463,'1.วาง งบทดลอง 4 แถว'!$E$5875:$J$6713,5,0)</f>
        <v>0</v>
      </c>
      <c r="BK463" s="379">
        <f>VLOOKUP($B463,'1.วาง งบทดลอง 4 แถว'!$E$5875:$J$6713,6,0)</f>
        <v>65564.2</v>
      </c>
      <c r="BL463" s="380">
        <f t="shared" si="63"/>
        <v>65564.2</v>
      </c>
      <c r="BM463" s="410" t="s">
        <v>1235</v>
      </c>
      <c r="BN463" s="411" t="s">
        <v>1234</v>
      </c>
      <c r="BO463" s="413" t="s">
        <v>2017</v>
      </c>
    </row>
    <row r="464" spans="1:67" ht="19.5" customHeight="1">
      <c r="A464" s="374">
        <v>461</v>
      </c>
      <c r="B464" s="375" t="s">
        <v>823</v>
      </c>
      <c r="C464" s="376" t="s">
        <v>2263</v>
      </c>
      <c r="D464" s="377">
        <f>VLOOKUP($B464,'1.วาง งบทดลอง 4 แถว'!$E$2:$J$840,3,0)</f>
        <v>353602.76</v>
      </c>
      <c r="E464" s="378">
        <f>VLOOKUP($B464,'1.วาง งบทดลอง 4 แถว'!$E$2:$J$840,4,0)</f>
        <v>0</v>
      </c>
      <c r="F464" s="378">
        <f>VLOOKUP($B464,'1.วาง งบทดลอง 4 แถว'!$E$2:$J$840,5,0)</f>
        <v>4877246.74</v>
      </c>
      <c r="G464" s="379">
        <f>VLOOKUP($B464,'1.วาง งบทดลอง 4 แถว'!$E$2:$J$840,6,0)</f>
        <v>0</v>
      </c>
      <c r="H464" s="380">
        <f t="shared" si="56"/>
        <v>-4877246.74</v>
      </c>
      <c r="I464" s="410" t="s">
        <v>1243</v>
      </c>
      <c r="J464" s="411" t="s">
        <v>1234</v>
      </c>
      <c r="K464" s="412" t="s">
        <v>2017</v>
      </c>
      <c r="L464" s="377">
        <f>VLOOKUP($B464,'1.วาง งบทดลอง 4 แถว'!$E$841:$J$1679,3,0)</f>
        <v>0</v>
      </c>
      <c r="M464" s="378">
        <f>VLOOKUP($B464,'1.วาง งบทดลอง 4 แถว'!$E$841:$J$1679,4,0)</f>
        <v>0</v>
      </c>
      <c r="N464" s="378">
        <f>VLOOKUP($B464,'1.วาง งบทดลอง 4 แถว'!$E$841:$J$1679,5,0)</f>
        <v>45239.08</v>
      </c>
      <c r="O464" s="379">
        <f>VLOOKUP($B464,'1.วาง งบทดลอง 4 แถว'!$E$841:$J$1679,6,0)</f>
        <v>0</v>
      </c>
      <c r="P464" s="380">
        <f t="shared" si="57"/>
        <v>-45239.08</v>
      </c>
      <c r="Q464" s="410" t="s">
        <v>1243</v>
      </c>
      <c r="R464" s="411" t="s">
        <v>1234</v>
      </c>
      <c r="S464" s="412" t="s">
        <v>2017</v>
      </c>
      <c r="T464" s="377">
        <f>VLOOKUP($B464,'1.วาง งบทดลอง 4 แถว'!$E$1680:$J$2518,3,0)</f>
        <v>0</v>
      </c>
      <c r="U464" s="378">
        <f>VLOOKUP($B464,'1.วาง งบทดลอง 4 แถว'!$E$1680:$J$2518,4,0)</f>
        <v>0</v>
      </c>
      <c r="V464" s="378">
        <f>VLOOKUP($B464,'1.วาง งบทดลอง 4 แถว'!$E$1680:$J$2518,5,0)</f>
        <v>248638.68</v>
      </c>
      <c r="W464" s="379">
        <f>VLOOKUP($B464,'1.วาง งบทดลอง 4 แถว'!$E$1680:$J$2518,6,0)</f>
        <v>0</v>
      </c>
      <c r="X464" s="380">
        <f t="shared" si="58"/>
        <v>-248638.68</v>
      </c>
      <c r="Y464" s="410" t="s">
        <v>1243</v>
      </c>
      <c r="Z464" s="411" t="s">
        <v>1234</v>
      </c>
      <c r="AA464" s="412" t="s">
        <v>2017</v>
      </c>
      <c r="AB464" s="377">
        <f>VLOOKUP($B464,'1.วาง งบทดลอง 4 แถว'!$E$2519:$J$3357,3,0)</f>
        <v>3138908.75</v>
      </c>
      <c r="AC464" s="378">
        <f>VLOOKUP($B464,'1.วาง งบทดลอง 4 แถว'!$E$2519:$J$3357,4,0)</f>
        <v>0</v>
      </c>
      <c r="AD464" s="378">
        <f>VLOOKUP($B464,'1.วาง งบทดลอง 4 แถว'!$E$2519:$J$3357,5,0)</f>
        <v>3138908.75</v>
      </c>
      <c r="AE464" s="379">
        <f>VLOOKUP($B464,'1.วาง งบทดลอง 4 แถว'!$E$2519:$J$3357,6,0)</f>
        <v>0</v>
      </c>
      <c r="AF464" s="380">
        <f t="shared" si="59"/>
        <v>-3138908.75</v>
      </c>
      <c r="AG464" s="410" t="s">
        <v>1243</v>
      </c>
      <c r="AH464" s="411" t="s">
        <v>1234</v>
      </c>
      <c r="AI464" s="412" t="s">
        <v>2017</v>
      </c>
      <c r="AJ464" s="377">
        <f>VLOOKUP($B464,'1.วาง งบทดลอง 4 แถว'!$E$3358:$J$4196,3,0)</f>
        <v>0</v>
      </c>
      <c r="AK464" s="378">
        <f>VLOOKUP($B464,'1.วาง งบทดลอง 4 แถว'!$E$3358:$J$4196,4,0)</f>
        <v>0</v>
      </c>
      <c r="AL464" s="378">
        <f>VLOOKUP($B464,'1.วาง งบทดลอง 4 แถว'!$E$3358:$J$4196,5,0)</f>
        <v>0</v>
      </c>
      <c r="AM464" s="379">
        <f>VLOOKUP($B464,'1.วาง งบทดลอง 4 แถว'!$E$3358:$J$4196,6,0)</f>
        <v>0</v>
      </c>
      <c r="AN464" s="380">
        <f t="shared" si="60"/>
        <v>0</v>
      </c>
      <c r="AO464" s="410" t="s">
        <v>1243</v>
      </c>
      <c r="AP464" s="411" t="s">
        <v>1234</v>
      </c>
      <c r="AQ464" s="412" t="s">
        <v>2017</v>
      </c>
      <c r="AR464" s="377">
        <f>VLOOKUP($B464,'1.วาง งบทดลอง 4 แถว'!$E$4197:$J$5035,3,0)</f>
        <v>0</v>
      </c>
      <c r="AS464" s="378">
        <f>VLOOKUP($B464,'1.วาง งบทดลอง 4 แถว'!$E$4197:$J$5035,4,0)</f>
        <v>0</v>
      </c>
      <c r="AT464" s="378">
        <f>VLOOKUP($B464,'1.วาง งบทดลอง 4 แถว'!$E$4197:$J$5035,5,0)</f>
        <v>16034.6</v>
      </c>
      <c r="AU464" s="379">
        <f>VLOOKUP($B464,'1.วาง งบทดลอง 4 แถว'!$E$4197:$J$5035,6,0)</f>
        <v>0</v>
      </c>
      <c r="AV464" s="380">
        <f t="shared" si="61"/>
        <v>-16034.6</v>
      </c>
      <c r="AW464" s="410" t="s">
        <v>1243</v>
      </c>
      <c r="AX464" s="411" t="s">
        <v>1234</v>
      </c>
      <c r="AY464" s="412" t="s">
        <v>2017</v>
      </c>
      <c r="AZ464" s="377">
        <f>VLOOKUP($B464,'1.วาง งบทดลอง 4 แถว'!$E$5036:$J$5874,3,0)</f>
        <v>0</v>
      </c>
      <c r="BA464" s="378">
        <f>VLOOKUP($B464,'1.วาง งบทดลอง 4 แถว'!$E$5036:$J$5874,4,0)</f>
        <v>0</v>
      </c>
      <c r="BB464" s="378">
        <f>VLOOKUP($B464,'1.วาง งบทดลอง 4 แถว'!$E$5036:$J$5874,5,0)</f>
        <v>0</v>
      </c>
      <c r="BC464" s="379">
        <f>VLOOKUP($B464,'1.วาง งบทดลอง 4 แถว'!$E$5036:$J$5874,6,0)</f>
        <v>0</v>
      </c>
      <c r="BD464" s="380">
        <f t="shared" si="62"/>
        <v>0</v>
      </c>
      <c r="BE464" s="410" t="s">
        <v>1243</v>
      </c>
      <c r="BF464" s="411" t="s">
        <v>1234</v>
      </c>
      <c r="BG464" s="412" t="s">
        <v>2017</v>
      </c>
      <c r="BH464" s="377">
        <f>VLOOKUP($B464,'1.วาง งบทดลอง 4 แถว'!$E$5875:$J$6713,3,0)</f>
        <v>0</v>
      </c>
      <c r="BI464" s="378">
        <f>VLOOKUP($B464,'1.วาง งบทดลอง 4 แถว'!$E$5875:$J$6713,4,0)</f>
        <v>0</v>
      </c>
      <c r="BJ464" s="378">
        <f>VLOOKUP($B464,'1.วาง งบทดลอง 4 แถว'!$E$5875:$J$6713,5,0)</f>
        <v>0</v>
      </c>
      <c r="BK464" s="379">
        <f>VLOOKUP($B464,'1.วาง งบทดลอง 4 แถว'!$E$5875:$J$6713,6,0)</f>
        <v>0</v>
      </c>
      <c r="BL464" s="380">
        <f t="shared" si="63"/>
        <v>0</v>
      </c>
      <c r="BM464" s="410" t="s">
        <v>1243</v>
      </c>
      <c r="BN464" s="411" t="s">
        <v>1234</v>
      </c>
      <c r="BO464" s="413" t="s">
        <v>2017</v>
      </c>
    </row>
    <row r="465" spans="1:67" ht="19.5" customHeight="1">
      <c r="A465" s="374">
        <v>462</v>
      </c>
      <c r="B465" s="375" t="s">
        <v>824</v>
      </c>
      <c r="C465" s="376" t="s">
        <v>2264</v>
      </c>
      <c r="D465" s="377">
        <f>VLOOKUP($B465,'1.วาง งบทดลอง 4 แถว'!$E$2:$J$840,3,0)</f>
        <v>0</v>
      </c>
      <c r="E465" s="378">
        <f>VLOOKUP($B465,'1.วาง งบทดลอง 4 แถว'!$E$2:$J$840,4,0)</f>
        <v>268634.55</v>
      </c>
      <c r="F465" s="378">
        <f>VLOOKUP($B465,'1.วาง งบทดลอง 4 แถว'!$E$2:$J$840,5,0)</f>
        <v>0</v>
      </c>
      <c r="G465" s="379">
        <f>VLOOKUP($B465,'1.วาง งบทดลอง 4 แถว'!$E$2:$J$840,6,0)</f>
        <v>625635.48</v>
      </c>
      <c r="H465" s="380">
        <f t="shared" si="56"/>
        <v>625635.48</v>
      </c>
      <c r="I465" s="410" t="s">
        <v>1243</v>
      </c>
      <c r="J465" s="411" t="s">
        <v>1234</v>
      </c>
      <c r="K465" s="412" t="s">
        <v>2017</v>
      </c>
      <c r="L465" s="377">
        <f>VLOOKUP($B465,'1.วาง งบทดลอง 4 แถว'!$E$841:$J$1679,3,0)</f>
        <v>0</v>
      </c>
      <c r="M465" s="378">
        <f>VLOOKUP($B465,'1.วาง งบทดลอง 4 แถว'!$E$841:$J$1679,4,0)</f>
        <v>0</v>
      </c>
      <c r="N465" s="378">
        <f>VLOOKUP($B465,'1.วาง งบทดลอง 4 แถว'!$E$841:$J$1679,5,0)</f>
        <v>0</v>
      </c>
      <c r="O465" s="379">
        <f>VLOOKUP($B465,'1.วาง งบทดลอง 4 แถว'!$E$841:$J$1679,6,0)</f>
        <v>36383.1</v>
      </c>
      <c r="P465" s="380">
        <f t="shared" si="57"/>
        <v>36383.1</v>
      </c>
      <c r="Q465" s="410" t="s">
        <v>1243</v>
      </c>
      <c r="R465" s="411" t="s">
        <v>1234</v>
      </c>
      <c r="S465" s="412" t="s">
        <v>2017</v>
      </c>
      <c r="T465" s="377">
        <f>VLOOKUP($B465,'1.วาง งบทดลอง 4 แถว'!$E$1680:$J$2518,3,0)</f>
        <v>0</v>
      </c>
      <c r="U465" s="378">
        <f>VLOOKUP($B465,'1.วาง งบทดลอง 4 แถว'!$E$1680:$J$2518,4,0)</f>
        <v>0</v>
      </c>
      <c r="V465" s="378">
        <f>VLOOKUP($B465,'1.วาง งบทดลอง 4 แถว'!$E$1680:$J$2518,5,0)</f>
        <v>0</v>
      </c>
      <c r="W465" s="379">
        <f>VLOOKUP($B465,'1.วาง งบทดลอง 4 แถว'!$E$1680:$J$2518,6,0)</f>
        <v>10388.6</v>
      </c>
      <c r="X465" s="380">
        <f t="shared" si="58"/>
        <v>10388.6</v>
      </c>
      <c r="Y465" s="410" t="s">
        <v>1243</v>
      </c>
      <c r="Z465" s="411" t="s">
        <v>1234</v>
      </c>
      <c r="AA465" s="412" t="s">
        <v>2017</v>
      </c>
      <c r="AB465" s="377">
        <f>VLOOKUP($B465,'1.วาง งบทดลอง 4 แถว'!$E$2519:$J$3357,3,0)</f>
        <v>0</v>
      </c>
      <c r="AC465" s="378">
        <f>VLOOKUP($B465,'1.วาง งบทดลอง 4 แถว'!$E$2519:$J$3357,4,0)</f>
        <v>0</v>
      </c>
      <c r="AD465" s="378">
        <f>VLOOKUP($B465,'1.วาง งบทดลอง 4 แถว'!$E$2519:$J$3357,5,0)</f>
        <v>0</v>
      </c>
      <c r="AE465" s="379">
        <f>VLOOKUP($B465,'1.วาง งบทดลอง 4 แถว'!$E$2519:$J$3357,6,0)</f>
        <v>0</v>
      </c>
      <c r="AF465" s="380">
        <f t="shared" si="59"/>
        <v>0</v>
      </c>
      <c r="AG465" s="410" t="s">
        <v>1243</v>
      </c>
      <c r="AH465" s="411" t="s">
        <v>1234</v>
      </c>
      <c r="AI465" s="412" t="s">
        <v>2017</v>
      </c>
      <c r="AJ465" s="377">
        <f>VLOOKUP($B465,'1.วาง งบทดลอง 4 แถว'!$E$3358:$J$4196,3,0)</f>
        <v>0</v>
      </c>
      <c r="AK465" s="378">
        <f>VLOOKUP($B465,'1.วาง งบทดลอง 4 แถว'!$E$3358:$J$4196,4,0)</f>
        <v>0</v>
      </c>
      <c r="AL465" s="378">
        <f>VLOOKUP($B465,'1.วาง งบทดลอง 4 แถว'!$E$3358:$J$4196,5,0)</f>
        <v>0</v>
      </c>
      <c r="AM465" s="379">
        <f>VLOOKUP($B465,'1.วาง งบทดลอง 4 แถว'!$E$3358:$J$4196,6,0)</f>
        <v>0</v>
      </c>
      <c r="AN465" s="380">
        <f t="shared" si="60"/>
        <v>0</v>
      </c>
      <c r="AO465" s="410" t="s">
        <v>1243</v>
      </c>
      <c r="AP465" s="411" t="s">
        <v>1234</v>
      </c>
      <c r="AQ465" s="412" t="s">
        <v>2017</v>
      </c>
      <c r="AR465" s="377">
        <f>VLOOKUP($B465,'1.วาง งบทดลอง 4 แถว'!$E$4197:$J$5035,3,0)</f>
        <v>0</v>
      </c>
      <c r="AS465" s="378">
        <f>VLOOKUP($B465,'1.วาง งบทดลอง 4 แถว'!$E$4197:$J$5035,4,0)</f>
        <v>0</v>
      </c>
      <c r="AT465" s="378">
        <f>VLOOKUP($B465,'1.วาง งบทดลอง 4 แถว'!$E$4197:$J$5035,5,0)</f>
        <v>0</v>
      </c>
      <c r="AU465" s="379">
        <f>VLOOKUP($B465,'1.วาง งบทดลอง 4 แถว'!$E$4197:$J$5035,6,0)</f>
        <v>1327.03</v>
      </c>
      <c r="AV465" s="380">
        <f t="shared" si="61"/>
        <v>1327.03</v>
      </c>
      <c r="AW465" s="410" t="s">
        <v>1243</v>
      </c>
      <c r="AX465" s="411" t="s">
        <v>1234</v>
      </c>
      <c r="AY465" s="412" t="s">
        <v>2017</v>
      </c>
      <c r="AZ465" s="377">
        <f>VLOOKUP($B465,'1.วาง งบทดลอง 4 แถว'!$E$5036:$J$5874,3,0)</f>
        <v>0</v>
      </c>
      <c r="BA465" s="378">
        <f>VLOOKUP($B465,'1.วาง งบทดลอง 4 แถว'!$E$5036:$J$5874,4,0)</f>
        <v>0</v>
      </c>
      <c r="BB465" s="378">
        <f>VLOOKUP($B465,'1.วาง งบทดลอง 4 แถว'!$E$5036:$J$5874,5,0)</f>
        <v>0</v>
      </c>
      <c r="BC465" s="379">
        <f>VLOOKUP($B465,'1.วาง งบทดลอง 4 แถว'!$E$5036:$J$5874,6,0)</f>
        <v>85.5</v>
      </c>
      <c r="BD465" s="380">
        <f t="shared" si="62"/>
        <v>85.5</v>
      </c>
      <c r="BE465" s="410" t="s">
        <v>1243</v>
      </c>
      <c r="BF465" s="411" t="s">
        <v>1234</v>
      </c>
      <c r="BG465" s="412" t="s">
        <v>2017</v>
      </c>
      <c r="BH465" s="377">
        <f>VLOOKUP($B465,'1.วาง งบทดลอง 4 แถว'!$E$5875:$J$6713,3,0)</f>
        <v>0</v>
      </c>
      <c r="BI465" s="378">
        <f>VLOOKUP($B465,'1.วาง งบทดลอง 4 แถว'!$E$5875:$J$6713,4,0)</f>
        <v>0</v>
      </c>
      <c r="BJ465" s="378">
        <f>VLOOKUP($B465,'1.วาง งบทดลอง 4 แถว'!$E$5875:$J$6713,5,0)</f>
        <v>0</v>
      </c>
      <c r="BK465" s="379">
        <f>VLOOKUP($B465,'1.วาง งบทดลอง 4 แถว'!$E$5875:$J$6713,6,0)</f>
        <v>832.59</v>
      </c>
      <c r="BL465" s="380">
        <f t="shared" si="63"/>
        <v>832.59</v>
      </c>
      <c r="BM465" s="410" t="s">
        <v>1243</v>
      </c>
      <c r="BN465" s="411" t="s">
        <v>1234</v>
      </c>
      <c r="BO465" s="413" t="s">
        <v>2017</v>
      </c>
    </row>
    <row r="466" spans="1:67" ht="19.5" customHeight="1">
      <c r="A466" s="374">
        <v>463</v>
      </c>
      <c r="B466" s="375" t="s">
        <v>825</v>
      </c>
      <c r="C466" s="376" t="s">
        <v>2265</v>
      </c>
      <c r="D466" s="377">
        <f>VLOOKUP($B466,'1.วาง งบทดลอง 4 แถว'!$E$2:$J$840,3,0)</f>
        <v>0</v>
      </c>
      <c r="E466" s="378">
        <f>VLOOKUP($B466,'1.วาง งบทดลอง 4 แถว'!$E$2:$J$840,4,0)</f>
        <v>0</v>
      </c>
      <c r="F466" s="378">
        <f>VLOOKUP($B466,'1.วาง งบทดลอง 4 แถว'!$E$2:$J$840,5,0)</f>
        <v>0</v>
      </c>
      <c r="G466" s="379">
        <f>VLOOKUP($B466,'1.วาง งบทดลอง 4 แถว'!$E$2:$J$840,6,0)</f>
        <v>0</v>
      </c>
      <c r="H466" s="380">
        <f t="shared" si="56"/>
        <v>0</v>
      </c>
      <c r="I466" s="410" t="s">
        <v>1240</v>
      </c>
      <c r="J466" s="411" t="s">
        <v>1234</v>
      </c>
      <c r="K466" s="412" t="s">
        <v>2017</v>
      </c>
      <c r="L466" s="377">
        <f>VLOOKUP($B466,'1.วาง งบทดลอง 4 แถว'!$E$841:$J$1679,3,0)</f>
        <v>0</v>
      </c>
      <c r="M466" s="378">
        <f>VLOOKUP($B466,'1.วาง งบทดลอง 4 แถว'!$E$841:$J$1679,4,0)</f>
        <v>0</v>
      </c>
      <c r="N466" s="378">
        <f>VLOOKUP($B466,'1.วาง งบทดลอง 4 แถว'!$E$841:$J$1679,5,0)</f>
        <v>0</v>
      </c>
      <c r="O466" s="379">
        <f>VLOOKUP($B466,'1.วาง งบทดลอง 4 แถว'!$E$841:$J$1679,6,0)</f>
        <v>0</v>
      </c>
      <c r="P466" s="380">
        <f t="shared" si="57"/>
        <v>0</v>
      </c>
      <c r="Q466" s="410" t="s">
        <v>1240</v>
      </c>
      <c r="R466" s="411" t="s">
        <v>1234</v>
      </c>
      <c r="S466" s="412" t="s">
        <v>2017</v>
      </c>
      <c r="T466" s="377">
        <f>VLOOKUP($B466,'1.วาง งบทดลอง 4 แถว'!$E$1680:$J$2518,3,0)</f>
        <v>0</v>
      </c>
      <c r="U466" s="378">
        <f>VLOOKUP($B466,'1.วาง งบทดลอง 4 แถว'!$E$1680:$J$2518,4,0)</f>
        <v>0</v>
      </c>
      <c r="V466" s="378">
        <f>VLOOKUP($B466,'1.วาง งบทดลอง 4 แถว'!$E$1680:$J$2518,5,0)</f>
        <v>0</v>
      </c>
      <c r="W466" s="379">
        <f>VLOOKUP($B466,'1.วาง งบทดลอง 4 แถว'!$E$1680:$J$2518,6,0)</f>
        <v>0</v>
      </c>
      <c r="X466" s="380">
        <f t="shared" si="58"/>
        <v>0</v>
      </c>
      <c r="Y466" s="410" t="s">
        <v>1240</v>
      </c>
      <c r="Z466" s="411" t="s">
        <v>1234</v>
      </c>
      <c r="AA466" s="412" t="s">
        <v>2017</v>
      </c>
      <c r="AB466" s="377">
        <f>VLOOKUP($B466,'1.วาง งบทดลอง 4 แถว'!$E$2519:$J$3357,3,0)</f>
        <v>0</v>
      </c>
      <c r="AC466" s="378">
        <f>VLOOKUP($B466,'1.วาง งบทดลอง 4 แถว'!$E$2519:$J$3357,4,0)</f>
        <v>0</v>
      </c>
      <c r="AD466" s="378">
        <f>VLOOKUP($B466,'1.วาง งบทดลอง 4 แถว'!$E$2519:$J$3357,5,0)</f>
        <v>0</v>
      </c>
      <c r="AE466" s="379">
        <f>VLOOKUP($B466,'1.วาง งบทดลอง 4 แถว'!$E$2519:$J$3357,6,0)</f>
        <v>35875</v>
      </c>
      <c r="AF466" s="380">
        <f t="shared" si="59"/>
        <v>35875</v>
      </c>
      <c r="AG466" s="410" t="s">
        <v>1240</v>
      </c>
      <c r="AH466" s="411" t="s">
        <v>1234</v>
      </c>
      <c r="AI466" s="412" t="s">
        <v>2017</v>
      </c>
      <c r="AJ466" s="377">
        <f>VLOOKUP($B466,'1.วาง งบทดลอง 4 แถว'!$E$3358:$J$4196,3,0)</f>
        <v>0</v>
      </c>
      <c r="AK466" s="378">
        <f>VLOOKUP($B466,'1.วาง งบทดลอง 4 แถว'!$E$3358:$J$4196,4,0)</f>
        <v>0</v>
      </c>
      <c r="AL466" s="378">
        <f>VLOOKUP($B466,'1.วาง งบทดลอง 4 แถว'!$E$3358:$J$4196,5,0)</f>
        <v>0</v>
      </c>
      <c r="AM466" s="379">
        <f>VLOOKUP($B466,'1.วาง งบทดลอง 4 แถว'!$E$3358:$J$4196,6,0)</f>
        <v>0</v>
      </c>
      <c r="AN466" s="380">
        <f t="shared" si="60"/>
        <v>0</v>
      </c>
      <c r="AO466" s="410" t="s">
        <v>1240</v>
      </c>
      <c r="AP466" s="411" t="s">
        <v>1234</v>
      </c>
      <c r="AQ466" s="412" t="s">
        <v>2017</v>
      </c>
      <c r="AR466" s="377">
        <f>VLOOKUP($B466,'1.วาง งบทดลอง 4 แถว'!$E$4197:$J$5035,3,0)</f>
        <v>0</v>
      </c>
      <c r="AS466" s="378">
        <f>VLOOKUP($B466,'1.วาง งบทดลอง 4 แถว'!$E$4197:$J$5035,4,0)</f>
        <v>0</v>
      </c>
      <c r="AT466" s="378">
        <f>VLOOKUP($B466,'1.วาง งบทดลอง 4 แถว'!$E$4197:$J$5035,5,0)</f>
        <v>0</v>
      </c>
      <c r="AU466" s="379">
        <f>VLOOKUP($B466,'1.วาง งบทดลอง 4 แถว'!$E$4197:$J$5035,6,0)</f>
        <v>0</v>
      </c>
      <c r="AV466" s="380">
        <f t="shared" si="61"/>
        <v>0</v>
      </c>
      <c r="AW466" s="410" t="s">
        <v>1240</v>
      </c>
      <c r="AX466" s="411" t="s">
        <v>1234</v>
      </c>
      <c r="AY466" s="412" t="s">
        <v>2017</v>
      </c>
      <c r="AZ466" s="377">
        <f>VLOOKUP($B466,'1.วาง งบทดลอง 4 แถว'!$E$5036:$J$5874,3,0)</f>
        <v>0</v>
      </c>
      <c r="BA466" s="378">
        <f>VLOOKUP($B466,'1.วาง งบทดลอง 4 แถว'!$E$5036:$J$5874,4,0)</f>
        <v>0</v>
      </c>
      <c r="BB466" s="378">
        <f>VLOOKUP($B466,'1.วาง งบทดลอง 4 แถว'!$E$5036:$J$5874,5,0)</f>
        <v>0</v>
      </c>
      <c r="BC466" s="379">
        <f>VLOOKUP($B466,'1.วาง งบทดลอง 4 แถว'!$E$5036:$J$5874,6,0)</f>
        <v>0</v>
      </c>
      <c r="BD466" s="380">
        <f t="shared" si="62"/>
        <v>0</v>
      </c>
      <c r="BE466" s="410" t="s">
        <v>1240</v>
      </c>
      <c r="BF466" s="411" t="s">
        <v>1234</v>
      </c>
      <c r="BG466" s="412" t="s">
        <v>2017</v>
      </c>
      <c r="BH466" s="377">
        <f>VLOOKUP($B466,'1.วาง งบทดลอง 4 แถว'!$E$5875:$J$6713,3,0)</f>
        <v>0</v>
      </c>
      <c r="BI466" s="378">
        <f>VLOOKUP($B466,'1.วาง งบทดลอง 4 แถว'!$E$5875:$J$6713,4,0)</f>
        <v>0</v>
      </c>
      <c r="BJ466" s="378">
        <f>VLOOKUP($B466,'1.วาง งบทดลอง 4 แถว'!$E$5875:$J$6713,5,0)</f>
        <v>0</v>
      </c>
      <c r="BK466" s="379">
        <f>VLOOKUP($B466,'1.วาง งบทดลอง 4 แถว'!$E$5875:$J$6713,6,0)</f>
        <v>0</v>
      </c>
      <c r="BL466" s="380">
        <f t="shared" si="63"/>
        <v>0</v>
      </c>
      <c r="BM466" s="410" t="s">
        <v>1240</v>
      </c>
      <c r="BN466" s="411" t="s">
        <v>1234</v>
      </c>
      <c r="BO466" s="413" t="s">
        <v>2017</v>
      </c>
    </row>
    <row r="467" spans="1:67" ht="19.5" customHeight="1">
      <c r="A467" s="374">
        <v>464</v>
      </c>
      <c r="B467" s="375" t="s">
        <v>826</v>
      </c>
      <c r="C467" s="376" t="s">
        <v>1248</v>
      </c>
      <c r="D467" s="377">
        <f>VLOOKUP($B467,'1.วาง งบทดลอง 4 แถว'!$E$2:$J$840,3,0)</f>
        <v>0</v>
      </c>
      <c r="E467" s="378">
        <f>VLOOKUP($B467,'1.วาง งบทดลอง 4 แถว'!$E$2:$J$840,4,0)</f>
        <v>0</v>
      </c>
      <c r="F467" s="378">
        <f>VLOOKUP($B467,'1.วาง งบทดลอง 4 แถว'!$E$2:$J$840,5,0)</f>
        <v>0</v>
      </c>
      <c r="G467" s="379">
        <f>VLOOKUP($B467,'1.วาง งบทดลอง 4 แถว'!$E$2:$J$840,6,0)</f>
        <v>0</v>
      </c>
      <c r="H467" s="380">
        <f t="shared" si="56"/>
        <v>0</v>
      </c>
      <c r="I467" s="410" t="s">
        <v>1240</v>
      </c>
      <c r="J467" s="411" t="s">
        <v>1234</v>
      </c>
      <c r="K467" s="412" t="s">
        <v>2017</v>
      </c>
      <c r="L467" s="377">
        <f>VLOOKUP($B467,'1.วาง งบทดลอง 4 แถว'!$E$841:$J$1679,3,0)</f>
        <v>0</v>
      </c>
      <c r="M467" s="378">
        <f>VLOOKUP($B467,'1.วาง งบทดลอง 4 แถว'!$E$841:$J$1679,4,0)</f>
        <v>0</v>
      </c>
      <c r="N467" s="378">
        <f>VLOOKUP($B467,'1.วาง งบทดลอง 4 แถว'!$E$841:$J$1679,5,0)</f>
        <v>0</v>
      </c>
      <c r="O467" s="379">
        <f>VLOOKUP($B467,'1.วาง งบทดลอง 4 แถว'!$E$841:$J$1679,6,0)</f>
        <v>0</v>
      </c>
      <c r="P467" s="380">
        <f t="shared" si="57"/>
        <v>0</v>
      </c>
      <c r="Q467" s="410" t="s">
        <v>1240</v>
      </c>
      <c r="R467" s="411" t="s">
        <v>1234</v>
      </c>
      <c r="S467" s="412" t="s">
        <v>2017</v>
      </c>
      <c r="T467" s="377">
        <f>VLOOKUP($B467,'1.วาง งบทดลอง 4 แถว'!$E$1680:$J$2518,3,0)</f>
        <v>0</v>
      </c>
      <c r="U467" s="378">
        <f>VLOOKUP($B467,'1.วาง งบทดลอง 4 แถว'!$E$1680:$J$2518,4,0)</f>
        <v>0</v>
      </c>
      <c r="V467" s="378">
        <f>VLOOKUP($B467,'1.วาง งบทดลอง 4 แถว'!$E$1680:$J$2518,5,0)</f>
        <v>0</v>
      </c>
      <c r="W467" s="379">
        <f>VLOOKUP($B467,'1.วาง งบทดลอง 4 แถว'!$E$1680:$J$2518,6,0)</f>
        <v>0</v>
      </c>
      <c r="X467" s="380">
        <f t="shared" si="58"/>
        <v>0</v>
      </c>
      <c r="Y467" s="410" t="s">
        <v>1240</v>
      </c>
      <c r="Z467" s="411" t="s">
        <v>1234</v>
      </c>
      <c r="AA467" s="412" t="s">
        <v>2017</v>
      </c>
      <c r="AB467" s="377">
        <f>VLOOKUP($B467,'1.วาง งบทดลอง 4 แถว'!$E$2519:$J$3357,3,0)</f>
        <v>0</v>
      </c>
      <c r="AC467" s="378">
        <f>VLOOKUP($B467,'1.วาง งบทดลอง 4 แถว'!$E$2519:$J$3357,4,0)</f>
        <v>0</v>
      </c>
      <c r="AD467" s="378">
        <f>VLOOKUP($B467,'1.วาง งบทดลอง 4 แถว'!$E$2519:$J$3357,5,0)</f>
        <v>0</v>
      </c>
      <c r="AE467" s="379">
        <f>VLOOKUP($B467,'1.วาง งบทดลอง 4 แถว'!$E$2519:$J$3357,6,0)</f>
        <v>0</v>
      </c>
      <c r="AF467" s="380">
        <f t="shared" si="59"/>
        <v>0</v>
      </c>
      <c r="AG467" s="410" t="s">
        <v>1240</v>
      </c>
      <c r="AH467" s="411" t="s">
        <v>1234</v>
      </c>
      <c r="AI467" s="412" t="s">
        <v>2017</v>
      </c>
      <c r="AJ467" s="377">
        <f>VLOOKUP($B467,'1.วาง งบทดลอง 4 แถว'!$E$3358:$J$4196,3,0)</f>
        <v>0</v>
      </c>
      <c r="AK467" s="378">
        <f>VLOOKUP($B467,'1.วาง งบทดลอง 4 แถว'!$E$3358:$J$4196,4,0)</f>
        <v>0</v>
      </c>
      <c r="AL467" s="378">
        <f>VLOOKUP($B467,'1.วาง งบทดลอง 4 แถว'!$E$3358:$J$4196,5,0)</f>
        <v>0</v>
      </c>
      <c r="AM467" s="379">
        <f>VLOOKUP($B467,'1.วาง งบทดลอง 4 แถว'!$E$3358:$J$4196,6,0)</f>
        <v>0</v>
      </c>
      <c r="AN467" s="380">
        <f t="shared" si="60"/>
        <v>0</v>
      </c>
      <c r="AO467" s="410" t="s">
        <v>1240</v>
      </c>
      <c r="AP467" s="411" t="s">
        <v>1234</v>
      </c>
      <c r="AQ467" s="412" t="s">
        <v>2017</v>
      </c>
      <c r="AR467" s="377">
        <f>VLOOKUP($B467,'1.วาง งบทดลอง 4 แถว'!$E$4197:$J$5035,3,0)</f>
        <v>0</v>
      </c>
      <c r="AS467" s="378">
        <f>VLOOKUP($B467,'1.วาง งบทดลอง 4 แถว'!$E$4197:$J$5035,4,0)</f>
        <v>0</v>
      </c>
      <c r="AT467" s="378">
        <f>VLOOKUP($B467,'1.วาง งบทดลอง 4 แถว'!$E$4197:$J$5035,5,0)</f>
        <v>0</v>
      </c>
      <c r="AU467" s="379">
        <f>VLOOKUP($B467,'1.วาง งบทดลอง 4 แถว'!$E$4197:$J$5035,6,0)</f>
        <v>0</v>
      </c>
      <c r="AV467" s="380">
        <f t="shared" si="61"/>
        <v>0</v>
      </c>
      <c r="AW467" s="410" t="s">
        <v>1240</v>
      </c>
      <c r="AX467" s="411" t="s">
        <v>1234</v>
      </c>
      <c r="AY467" s="412" t="s">
        <v>2017</v>
      </c>
      <c r="AZ467" s="377">
        <f>VLOOKUP($B467,'1.วาง งบทดลอง 4 แถว'!$E$5036:$J$5874,3,0)</f>
        <v>0</v>
      </c>
      <c r="BA467" s="378">
        <f>VLOOKUP($B467,'1.วาง งบทดลอง 4 แถว'!$E$5036:$J$5874,4,0)</f>
        <v>0</v>
      </c>
      <c r="BB467" s="378">
        <f>VLOOKUP($B467,'1.วาง งบทดลอง 4 แถว'!$E$5036:$J$5874,5,0)</f>
        <v>0</v>
      </c>
      <c r="BC467" s="379">
        <f>VLOOKUP($B467,'1.วาง งบทดลอง 4 แถว'!$E$5036:$J$5874,6,0)</f>
        <v>0</v>
      </c>
      <c r="BD467" s="380">
        <f t="shared" si="62"/>
        <v>0</v>
      </c>
      <c r="BE467" s="410" t="s">
        <v>1240</v>
      </c>
      <c r="BF467" s="411" t="s">
        <v>1234</v>
      </c>
      <c r="BG467" s="412" t="s">
        <v>2017</v>
      </c>
      <c r="BH467" s="377">
        <f>VLOOKUP($B467,'1.วาง งบทดลอง 4 แถว'!$E$5875:$J$6713,3,0)</f>
        <v>0</v>
      </c>
      <c r="BI467" s="378">
        <f>VLOOKUP($B467,'1.วาง งบทดลอง 4 แถว'!$E$5875:$J$6713,4,0)</f>
        <v>0</v>
      </c>
      <c r="BJ467" s="378">
        <f>VLOOKUP($B467,'1.วาง งบทดลอง 4 แถว'!$E$5875:$J$6713,5,0)</f>
        <v>0</v>
      </c>
      <c r="BK467" s="379">
        <f>VLOOKUP($B467,'1.วาง งบทดลอง 4 แถว'!$E$5875:$J$6713,6,0)</f>
        <v>0</v>
      </c>
      <c r="BL467" s="380">
        <f t="shared" si="63"/>
        <v>0</v>
      </c>
      <c r="BM467" s="410" t="s">
        <v>1240</v>
      </c>
      <c r="BN467" s="411" t="s">
        <v>1234</v>
      </c>
      <c r="BO467" s="413" t="s">
        <v>2017</v>
      </c>
    </row>
    <row r="468" spans="1:67" ht="19.5" customHeight="1">
      <c r="A468" s="374">
        <v>465</v>
      </c>
      <c r="B468" s="375" t="s">
        <v>827</v>
      </c>
      <c r="C468" s="376" t="s">
        <v>206</v>
      </c>
      <c r="D468" s="377">
        <f>VLOOKUP($B468,'1.วาง งบทดลอง 4 แถว'!$E$2:$J$840,3,0)</f>
        <v>0</v>
      </c>
      <c r="E468" s="378">
        <f>VLOOKUP($B468,'1.วาง งบทดลอง 4 แถว'!$E$2:$J$840,4,0)</f>
        <v>0</v>
      </c>
      <c r="F468" s="378">
        <f>VLOOKUP($B468,'1.วาง งบทดลอง 4 แถว'!$E$2:$J$840,5,0)</f>
        <v>0</v>
      </c>
      <c r="G468" s="379">
        <f>VLOOKUP($B468,'1.วาง งบทดลอง 4 แถว'!$E$2:$J$840,6,0)</f>
        <v>0</v>
      </c>
      <c r="H468" s="380">
        <f t="shared" si="56"/>
        <v>0</v>
      </c>
      <c r="I468" s="410" t="s">
        <v>1243</v>
      </c>
      <c r="J468" s="411" t="s">
        <v>1234</v>
      </c>
      <c r="K468" s="412" t="s">
        <v>2017</v>
      </c>
      <c r="L468" s="377">
        <f>VLOOKUP($B468,'1.วาง งบทดลอง 4 แถว'!$E$841:$J$1679,3,0)</f>
        <v>0</v>
      </c>
      <c r="M468" s="378">
        <f>VLOOKUP($B468,'1.วาง งบทดลอง 4 แถว'!$E$841:$J$1679,4,0)</f>
        <v>0</v>
      </c>
      <c r="N468" s="378">
        <f>VLOOKUP($B468,'1.วาง งบทดลอง 4 แถว'!$E$841:$J$1679,5,0)</f>
        <v>0</v>
      </c>
      <c r="O468" s="379">
        <f>VLOOKUP($B468,'1.วาง งบทดลอง 4 แถว'!$E$841:$J$1679,6,0)</f>
        <v>0</v>
      </c>
      <c r="P468" s="380">
        <f t="shared" si="57"/>
        <v>0</v>
      </c>
      <c r="Q468" s="410" t="s">
        <v>1243</v>
      </c>
      <c r="R468" s="411" t="s">
        <v>1234</v>
      </c>
      <c r="S468" s="412" t="s">
        <v>2017</v>
      </c>
      <c r="T468" s="377">
        <f>VLOOKUP($B468,'1.วาง งบทดลอง 4 แถว'!$E$1680:$J$2518,3,0)</f>
        <v>0</v>
      </c>
      <c r="U468" s="378">
        <f>VLOOKUP($B468,'1.วาง งบทดลอง 4 แถว'!$E$1680:$J$2518,4,0)</f>
        <v>0</v>
      </c>
      <c r="V468" s="378">
        <f>VLOOKUP($B468,'1.วาง งบทดลอง 4 แถว'!$E$1680:$J$2518,5,0)</f>
        <v>0</v>
      </c>
      <c r="W468" s="379">
        <f>VLOOKUP($B468,'1.วาง งบทดลอง 4 แถว'!$E$1680:$J$2518,6,0)</f>
        <v>0</v>
      </c>
      <c r="X468" s="380">
        <f t="shared" si="58"/>
        <v>0</v>
      </c>
      <c r="Y468" s="410" t="s">
        <v>1243</v>
      </c>
      <c r="Z468" s="411" t="s">
        <v>1234</v>
      </c>
      <c r="AA468" s="412" t="s">
        <v>2017</v>
      </c>
      <c r="AB468" s="377">
        <f>VLOOKUP($B468,'1.วาง งบทดลอง 4 แถว'!$E$2519:$J$3357,3,0)</f>
        <v>0</v>
      </c>
      <c r="AC468" s="378">
        <f>VLOOKUP($B468,'1.วาง งบทดลอง 4 แถว'!$E$2519:$J$3357,4,0)</f>
        <v>0</v>
      </c>
      <c r="AD468" s="378">
        <f>VLOOKUP($B468,'1.วาง งบทดลอง 4 แถว'!$E$2519:$J$3357,5,0)</f>
        <v>0</v>
      </c>
      <c r="AE468" s="379">
        <f>VLOOKUP($B468,'1.วาง งบทดลอง 4 แถว'!$E$2519:$J$3357,6,0)</f>
        <v>0</v>
      </c>
      <c r="AF468" s="380">
        <f t="shared" si="59"/>
        <v>0</v>
      </c>
      <c r="AG468" s="410" t="s">
        <v>1243</v>
      </c>
      <c r="AH468" s="411" t="s">
        <v>1234</v>
      </c>
      <c r="AI468" s="412" t="s">
        <v>2017</v>
      </c>
      <c r="AJ468" s="377">
        <f>VLOOKUP($B468,'1.วาง งบทดลอง 4 แถว'!$E$3358:$J$4196,3,0)</f>
        <v>0</v>
      </c>
      <c r="AK468" s="378">
        <f>VLOOKUP($B468,'1.วาง งบทดลอง 4 แถว'!$E$3358:$J$4196,4,0)</f>
        <v>0</v>
      </c>
      <c r="AL468" s="378">
        <f>VLOOKUP($B468,'1.วาง งบทดลอง 4 แถว'!$E$3358:$J$4196,5,0)</f>
        <v>0</v>
      </c>
      <c r="AM468" s="379">
        <f>VLOOKUP($B468,'1.วาง งบทดลอง 4 แถว'!$E$3358:$J$4196,6,0)</f>
        <v>0</v>
      </c>
      <c r="AN468" s="380">
        <f t="shared" si="60"/>
        <v>0</v>
      </c>
      <c r="AO468" s="410" t="s">
        <v>1243</v>
      </c>
      <c r="AP468" s="411" t="s">
        <v>1234</v>
      </c>
      <c r="AQ468" s="412" t="s">
        <v>2017</v>
      </c>
      <c r="AR468" s="377">
        <f>VLOOKUP($B468,'1.วาง งบทดลอง 4 แถว'!$E$4197:$J$5035,3,0)</f>
        <v>0</v>
      </c>
      <c r="AS468" s="378">
        <f>VLOOKUP($B468,'1.วาง งบทดลอง 4 แถว'!$E$4197:$J$5035,4,0)</f>
        <v>0</v>
      </c>
      <c r="AT468" s="378">
        <f>VLOOKUP($B468,'1.วาง งบทดลอง 4 แถว'!$E$4197:$J$5035,5,0)</f>
        <v>0</v>
      </c>
      <c r="AU468" s="379">
        <f>VLOOKUP($B468,'1.วาง งบทดลอง 4 แถว'!$E$4197:$J$5035,6,0)</f>
        <v>0</v>
      </c>
      <c r="AV468" s="380">
        <f t="shared" si="61"/>
        <v>0</v>
      </c>
      <c r="AW468" s="410" t="s">
        <v>1243</v>
      </c>
      <c r="AX468" s="411" t="s">
        <v>1234</v>
      </c>
      <c r="AY468" s="412" t="s">
        <v>2017</v>
      </c>
      <c r="AZ468" s="377">
        <f>VLOOKUP($B468,'1.วาง งบทดลอง 4 แถว'!$E$5036:$J$5874,3,0)</f>
        <v>0</v>
      </c>
      <c r="BA468" s="378">
        <f>VLOOKUP($B468,'1.วาง งบทดลอง 4 แถว'!$E$5036:$J$5874,4,0)</f>
        <v>0</v>
      </c>
      <c r="BB468" s="378">
        <f>VLOOKUP($B468,'1.วาง งบทดลอง 4 แถว'!$E$5036:$J$5874,5,0)</f>
        <v>0</v>
      </c>
      <c r="BC468" s="379">
        <f>VLOOKUP($B468,'1.วาง งบทดลอง 4 แถว'!$E$5036:$J$5874,6,0)</f>
        <v>0</v>
      </c>
      <c r="BD468" s="380">
        <f t="shared" si="62"/>
        <v>0</v>
      </c>
      <c r="BE468" s="410" t="s">
        <v>1243</v>
      </c>
      <c r="BF468" s="411" t="s">
        <v>1234</v>
      </c>
      <c r="BG468" s="412" t="s">
        <v>2017</v>
      </c>
      <c r="BH468" s="377">
        <f>VLOOKUP($B468,'1.วาง งบทดลอง 4 แถว'!$E$5875:$J$6713,3,0)</f>
        <v>0</v>
      </c>
      <c r="BI468" s="378">
        <f>VLOOKUP($B468,'1.วาง งบทดลอง 4 แถว'!$E$5875:$J$6713,4,0)</f>
        <v>0</v>
      </c>
      <c r="BJ468" s="378">
        <f>VLOOKUP($B468,'1.วาง งบทดลอง 4 แถว'!$E$5875:$J$6713,5,0)</f>
        <v>0</v>
      </c>
      <c r="BK468" s="379">
        <f>VLOOKUP($B468,'1.วาง งบทดลอง 4 แถว'!$E$5875:$J$6713,6,0)</f>
        <v>0</v>
      </c>
      <c r="BL468" s="380">
        <f t="shared" si="63"/>
        <v>0</v>
      </c>
      <c r="BM468" s="410" t="s">
        <v>1243</v>
      </c>
      <c r="BN468" s="411" t="s">
        <v>1234</v>
      </c>
      <c r="BO468" s="413" t="s">
        <v>2017</v>
      </c>
    </row>
    <row r="469" spans="1:67" ht="19.5" customHeight="1">
      <c r="A469" s="374">
        <v>466</v>
      </c>
      <c r="B469" s="375" t="s">
        <v>828</v>
      </c>
      <c r="C469" s="376" t="s">
        <v>2266</v>
      </c>
      <c r="D469" s="377">
        <f>VLOOKUP($B469,'1.วาง งบทดลอง 4 แถว'!$E$2:$J$840,3,0)</f>
        <v>1251340.02</v>
      </c>
      <c r="E469" s="378">
        <f>VLOOKUP($B469,'1.วาง งบทดลอง 4 แถว'!$E$2:$J$840,4,0)</f>
        <v>0</v>
      </c>
      <c r="F469" s="378">
        <f>VLOOKUP($B469,'1.วาง งบทดลอง 4 แถว'!$E$2:$J$840,5,0)</f>
        <v>6768609.6100000003</v>
      </c>
      <c r="G469" s="379">
        <f>VLOOKUP($B469,'1.วาง งบทดลอง 4 แถว'!$E$2:$J$840,6,0)</f>
        <v>0</v>
      </c>
      <c r="H469" s="380">
        <f t="shared" si="56"/>
        <v>-6768609.6100000003</v>
      </c>
      <c r="I469" s="410" t="s">
        <v>1243</v>
      </c>
      <c r="J469" s="411" t="s">
        <v>1234</v>
      </c>
      <c r="K469" s="412" t="s">
        <v>2017</v>
      </c>
      <c r="L469" s="377">
        <f>VLOOKUP($B469,'1.วาง งบทดลอง 4 แถว'!$E$841:$J$1679,3,0)</f>
        <v>26091.87</v>
      </c>
      <c r="M469" s="378">
        <f>VLOOKUP($B469,'1.วาง งบทดลอง 4 แถว'!$E$841:$J$1679,4,0)</f>
        <v>0</v>
      </c>
      <c r="N469" s="378">
        <f>VLOOKUP($B469,'1.วาง งบทดลอง 4 แถว'!$E$841:$J$1679,5,0)</f>
        <v>135610.32</v>
      </c>
      <c r="O469" s="379">
        <f>VLOOKUP($B469,'1.วาง งบทดลอง 4 แถว'!$E$841:$J$1679,6,0)</f>
        <v>0</v>
      </c>
      <c r="P469" s="380">
        <f t="shared" si="57"/>
        <v>-135610.32</v>
      </c>
      <c r="Q469" s="410" t="s">
        <v>1243</v>
      </c>
      <c r="R469" s="411" t="s">
        <v>1234</v>
      </c>
      <c r="S469" s="412" t="s">
        <v>2017</v>
      </c>
      <c r="T469" s="377">
        <f>VLOOKUP($B469,'1.วาง งบทดลอง 4 แถว'!$E$1680:$J$2518,3,0)</f>
        <v>686675.2</v>
      </c>
      <c r="U469" s="378">
        <f>VLOOKUP($B469,'1.วาง งบทดลอง 4 แถว'!$E$1680:$J$2518,4,0)</f>
        <v>0</v>
      </c>
      <c r="V469" s="378">
        <f>VLOOKUP($B469,'1.วาง งบทดลอง 4 แถว'!$E$1680:$J$2518,5,0)</f>
        <v>2138680.67</v>
      </c>
      <c r="W469" s="379">
        <f>VLOOKUP($B469,'1.วาง งบทดลอง 4 แถว'!$E$1680:$J$2518,6,0)</f>
        <v>0</v>
      </c>
      <c r="X469" s="380">
        <f t="shared" si="58"/>
        <v>-2138680.67</v>
      </c>
      <c r="Y469" s="410" t="s">
        <v>1243</v>
      </c>
      <c r="Z469" s="411" t="s">
        <v>1234</v>
      </c>
      <c r="AA469" s="412" t="s">
        <v>2017</v>
      </c>
      <c r="AB469" s="377">
        <f>VLOOKUP($B469,'1.วาง งบทดลอง 4 แถว'!$E$2519:$J$3357,3,0)</f>
        <v>0</v>
      </c>
      <c r="AC469" s="378">
        <f>VLOOKUP($B469,'1.วาง งบทดลอง 4 แถว'!$E$2519:$J$3357,4,0)</f>
        <v>0</v>
      </c>
      <c r="AD469" s="378">
        <f>VLOOKUP($B469,'1.วาง งบทดลอง 4 แถว'!$E$2519:$J$3357,5,0)</f>
        <v>3537.5</v>
      </c>
      <c r="AE469" s="379">
        <f>VLOOKUP($B469,'1.วาง งบทดลอง 4 แถว'!$E$2519:$J$3357,6,0)</f>
        <v>0</v>
      </c>
      <c r="AF469" s="380">
        <f t="shared" si="59"/>
        <v>-3537.5</v>
      </c>
      <c r="AG469" s="410" t="s">
        <v>1243</v>
      </c>
      <c r="AH469" s="411" t="s">
        <v>1234</v>
      </c>
      <c r="AI469" s="412" t="s">
        <v>2017</v>
      </c>
      <c r="AJ469" s="377">
        <f>VLOOKUP($B469,'1.วาง งบทดลอง 4 แถว'!$E$3358:$J$4196,3,0)</f>
        <v>130227.52</v>
      </c>
      <c r="AK469" s="378">
        <f>VLOOKUP($B469,'1.วาง งบทดลอง 4 แถว'!$E$3358:$J$4196,4,0)</f>
        <v>0</v>
      </c>
      <c r="AL469" s="378">
        <f>VLOOKUP($B469,'1.วาง งบทดลอง 4 แถว'!$E$3358:$J$4196,5,0)</f>
        <v>1036330.49</v>
      </c>
      <c r="AM469" s="379">
        <f>VLOOKUP($B469,'1.วาง งบทดลอง 4 แถว'!$E$3358:$J$4196,6,0)</f>
        <v>0</v>
      </c>
      <c r="AN469" s="380">
        <f t="shared" si="60"/>
        <v>-1036330.49</v>
      </c>
      <c r="AO469" s="410" t="s">
        <v>1243</v>
      </c>
      <c r="AP469" s="411" t="s">
        <v>1234</v>
      </c>
      <c r="AQ469" s="412" t="s">
        <v>2017</v>
      </c>
      <c r="AR469" s="377">
        <f>VLOOKUP($B469,'1.วาง งบทดลอง 4 แถว'!$E$4197:$J$5035,3,0)</f>
        <v>62438.67</v>
      </c>
      <c r="AS469" s="378">
        <f>VLOOKUP($B469,'1.วาง งบทดลอง 4 แถว'!$E$4197:$J$5035,4,0)</f>
        <v>0</v>
      </c>
      <c r="AT469" s="378">
        <f>VLOOKUP($B469,'1.วาง งบทดลอง 4 แถว'!$E$4197:$J$5035,5,0)</f>
        <v>798382.43</v>
      </c>
      <c r="AU469" s="379">
        <f>VLOOKUP($B469,'1.วาง งบทดลอง 4 แถว'!$E$4197:$J$5035,6,0)</f>
        <v>0</v>
      </c>
      <c r="AV469" s="380">
        <f t="shared" si="61"/>
        <v>-798382.43</v>
      </c>
      <c r="AW469" s="410" t="s">
        <v>1243</v>
      </c>
      <c r="AX469" s="411" t="s">
        <v>1234</v>
      </c>
      <c r="AY469" s="412" t="s">
        <v>2017</v>
      </c>
      <c r="AZ469" s="377">
        <f>VLOOKUP($B469,'1.วาง งบทดลอง 4 แถว'!$E$5036:$J$5874,3,0)</f>
        <v>13084.84</v>
      </c>
      <c r="BA469" s="378">
        <f>VLOOKUP($B469,'1.วาง งบทดลอง 4 แถว'!$E$5036:$J$5874,4,0)</f>
        <v>0</v>
      </c>
      <c r="BB469" s="378">
        <f>VLOOKUP($B469,'1.วาง งบทดลอง 4 แถว'!$E$5036:$J$5874,5,0)</f>
        <v>179928.31</v>
      </c>
      <c r="BC469" s="379">
        <f>VLOOKUP($B469,'1.วาง งบทดลอง 4 แถว'!$E$5036:$J$5874,6,0)</f>
        <v>0</v>
      </c>
      <c r="BD469" s="380">
        <f t="shared" si="62"/>
        <v>-179928.31</v>
      </c>
      <c r="BE469" s="410" t="s">
        <v>1243</v>
      </c>
      <c r="BF469" s="411" t="s">
        <v>1234</v>
      </c>
      <c r="BG469" s="412" t="s">
        <v>2017</v>
      </c>
      <c r="BH469" s="377">
        <f>VLOOKUP($B469,'1.วาง งบทดลอง 4 แถว'!$E$5875:$J$6713,3,0)</f>
        <v>21866.36</v>
      </c>
      <c r="BI469" s="378">
        <f>VLOOKUP($B469,'1.วาง งบทดลอง 4 แถว'!$E$5875:$J$6713,4,0)</f>
        <v>0</v>
      </c>
      <c r="BJ469" s="378">
        <f>VLOOKUP($B469,'1.วาง งบทดลอง 4 แถว'!$E$5875:$J$6713,5,0)</f>
        <v>83973.71</v>
      </c>
      <c r="BK469" s="379">
        <f>VLOOKUP($B469,'1.วาง งบทดลอง 4 แถว'!$E$5875:$J$6713,6,0)</f>
        <v>0</v>
      </c>
      <c r="BL469" s="380">
        <f t="shared" si="63"/>
        <v>-83973.71</v>
      </c>
      <c r="BM469" s="410" t="s">
        <v>1243</v>
      </c>
      <c r="BN469" s="411" t="s">
        <v>1234</v>
      </c>
      <c r="BO469" s="413" t="s">
        <v>2017</v>
      </c>
    </row>
    <row r="470" spans="1:67" ht="19.5" customHeight="1">
      <c r="A470" s="374">
        <v>467</v>
      </c>
      <c r="B470" s="375" t="s">
        <v>829</v>
      </c>
      <c r="C470" s="376" t="s">
        <v>2267</v>
      </c>
      <c r="D470" s="377">
        <f>VLOOKUP($B470,'1.วาง งบทดลอง 4 แถว'!$E$2:$J$840,3,0)</f>
        <v>0</v>
      </c>
      <c r="E470" s="378">
        <f>VLOOKUP($B470,'1.วาง งบทดลอง 4 แถว'!$E$2:$J$840,4,0)</f>
        <v>103441.95</v>
      </c>
      <c r="F470" s="378">
        <f>VLOOKUP($B470,'1.วาง งบทดลอง 4 แถว'!$E$2:$J$840,5,0)</f>
        <v>0</v>
      </c>
      <c r="G470" s="379">
        <f>VLOOKUP($B470,'1.วาง งบทดลอง 4 แถว'!$E$2:$J$840,6,0)</f>
        <v>3238290.45</v>
      </c>
      <c r="H470" s="380">
        <f t="shared" si="56"/>
        <v>3238290.45</v>
      </c>
      <c r="I470" s="410" t="s">
        <v>1243</v>
      </c>
      <c r="J470" s="411" t="s">
        <v>1234</v>
      </c>
      <c r="K470" s="412" t="s">
        <v>2017</v>
      </c>
      <c r="L470" s="377">
        <f>VLOOKUP($B470,'1.วาง งบทดลอง 4 แถว'!$E$841:$J$1679,3,0)</f>
        <v>0</v>
      </c>
      <c r="M470" s="378">
        <f>VLOOKUP($B470,'1.วาง งบทดลอง 4 แถว'!$E$841:$J$1679,4,0)</f>
        <v>1375.24</v>
      </c>
      <c r="N470" s="378">
        <f>VLOOKUP($B470,'1.วาง งบทดลอง 4 แถว'!$E$841:$J$1679,5,0)</f>
        <v>0</v>
      </c>
      <c r="O470" s="379">
        <f>VLOOKUP($B470,'1.วาง งบทดลอง 4 แถว'!$E$841:$J$1679,6,0)</f>
        <v>13730.06</v>
      </c>
      <c r="P470" s="380">
        <f t="shared" si="57"/>
        <v>13730.06</v>
      </c>
      <c r="Q470" s="410" t="s">
        <v>1243</v>
      </c>
      <c r="R470" s="411" t="s">
        <v>1234</v>
      </c>
      <c r="S470" s="412" t="s">
        <v>2017</v>
      </c>
      <c r="T470" s="377">
        <f>VLOOKUP($B470,'1.วาง งบทดลอง 4 แถว'!$E$1680:$J$2518,3,0)</f>
        <v>0</v>
      </c>
      <c r="U470" s="378">
        <f>VLOOKUP($B470,'1.วาง งบทดลอง 4 แถว'!$E$1680:$J$2518,4,0)</f>
        <v>2461.25</v>
      </c>
      <c r="V470" s="378">
        <f>VLOOKUP($B470,'1.วาง งบทดลอง 4 แถว'!$E$1680:$J$2518,5,0)</f>
        <v>0</v>
      </c>
      <c r="W470" s="379">
        <f>VLOOKUP($B470,'1.วาง งบทดลอง 4 แถว'!$E$1680:$J$2518,6,0)</f>
        <v>38492.21</v>
      </c>
      <c r="X470" s="380">
        <f t="shared" si="58"/>
        <v>38492.21</v>
      </c>
      <c r="Y470" s="410" t="s">
        <v>1243</v>
      </c>
      <c r="Z470" s="411" t="s">
        <v>1234</v>
      </c>
      <c r="AA470" s="412" t="s">
        <v>2017</v>
      </c>
      <c r="AB470" s="377">
        <f>VLOOKUP($B470,'1.วาง งบทดลอง 4 แถว'!$E$2519:$J$3357,3,0)</f>
        <v>0</v>
      </c>
      <c r="AC470" s="378">
        <f>VLOOKUP($B470,'1.วาง งบทดลอง 4 แถว'!$E$2519:$J$3357,4,0)</f>
        <v>0</v>
      </c>
      <c r="AD470" s="378">
        <f>VLOOKUP($B470,'1.วาง งบทดลอง 4 แถว'!$E$2519:$J$3357,5,0)</f>
        <v>0</v>
      </c>
      <c r="AE470" s="379">
        <f>VLOOKUP($B470,'1.วาง งบทดลอง 4 แถว'!$E$2519:$J$3357,6,0)</f>
        <v>0</v>
      </c>
      <c r="AF470" s="380">
        <f t="shared" si="59"/>
        <v>0</v>
      </c>
      <c r="AG470" s="410" t="s">
        <v>1243</v>
      </c>
      <c r="AH470" s="411" t="s">
        <v>1234</v>
      </c>
      <c r="AI470" s="412" t="s">
        <v>2017</v>
      </c>
      <c r="AJ470" s="377">
        <f>VLOOKUP($B470,'1.วาง งบทดลอง 4 แถว'!$E$3358:$J$4196,3,0)</f>
        <v>0</v>
      </c>
      <c r="AK470" s="378">
        <f>VLOOKUP($B470,'1.วาง งบทดลอง 4 แถว'!$E$3358:$J$4196,4,0)</f>
        <v>18920.75</v>
      </c>
      <c r="AL470" s="378">
        <f>VLOOKUP($B470,'1.วาง งบทดลอง 4 แถว'!$E$3358:$J$4196,5,0)</f>
        <v>0</v>
      </c>
      <c r="AM470" s="379">
        <f>VLOOKUP($B470,'1.วาง งบทดลอง 4 แถว'!$E$3358:$J$4196,6,0)</f>
        <v>105007.73</v>
      </c>
      <c r="AN470" s="380">
        <f t="shared" si="60"/>
        <v>105007.73</v>
      </c>
      <c r="AO470" s="410" t="s">
        <v>1243</v>
      </c>
      <c r="AP470" s="411" t="s">
        <v>1234</v>
      </c>
      <c r="AQ470" s="412" t="s">
        <v>2017</v>
      </c>
      <c r="AR470" s="377">
        <f>VLOOKUP($B470,'1.วาง งบทดลอง 4 แถว'!$E$4197:$J$5035,3,0)</f>
        <v>0</v>
      </c>
      <c r="AS470" s="378">
        <f>VLOOKUP($B470,'1.วาง งบทดลอง 4 แถว'!$E$4197:$J$5035,4,0)</f>
        <v>0</v>
      </c>
      <c r="AT470" s="378">
        <f>VLOOKUP($B470,'1.วาง งบทดลอง 4 แถว'!$E$4197:$J$5035,5,0)</f>
        <v>0</v>
      </c>
      <c r="AU470" s="379">
        <f>VLOOKUP($B470,'1.วาง งบทดลอง 4 แถว'!$E$4197:$J$5035,6,0)</f>
        <v>0</v>
      </c>
      <c r="AV470" s="380">
        <f t="shared" si="61"/>
        <v>0</v>
      </c>
      <c r="AW470" s="410" t="s">
        <v>1243</v>
      </c>
      <c r="AX470" s="411" t="s">
        <v>1234</v>
      </c>
      <c r="AY470" s="412" t="s">
        <v>2017</v>
      </c>
      <c r="AZ470" s="377">
        <f>VLOOKUP($B470,'1.วาง งบทดลอง 4 แถว'!$E$5036:$J$5874,3,0)</f>
        <v>0</v>
      </c>
      <c r="BA470" s="378">
        <f>VLOOKUP($B470,'1.วาง งบทดลอง 4 แถว'!$E$5036:$J$5874,4,0)</f>
        <v>1296</v>
      </c>
      <c r="BB470" s="378">
        <f>VLOOKUP($B470,'1.วาง งบทดลอง 4 แถว'!$E$5036:$J$5874,5,0)</f>
        <v>0</v>
      </c>
      <c r="BC470" s="379">
        <f>VLOOKUP($B470,'1.วาง งบทดลอง 4 แถว'!$E$5036:$J$5874,6,0)</f>
        <v>10545.31</v>
      </c>
      <c r="BD470" s="380">
        <f t="shared" si="62"/>
        <v>10545.31</v>
      </c>
      <c r="BE470" s="410" t="s">
        <v>1243</v>
      </c>
      <c r="BF470" s="411" t="s">
        <v>1234</v>
      </c>
      <c r="BG470" s="412" t="s">
        <v>2017</v>
      </c>
      <c r="BH470" s="377">
        <f>VLOOKUP($B470,'1.วาง งบทดลอง 4 แถว'!$E$5875:$J$6713,3,0)</f>
        <v>0</v>
      </c>
      <c r="BI470" s="378">
        <f>VLOOKUP($B470,'1.วาง งบทดลอง 4 แถว'!$E$5875:$J$6713,4,0)</f>
        <v>0</v>
      </c>
      <c r="BJ470" s="378">
        <f>VLOOKUP($B470,'1.วาง งบทดลอง 4 แถว'!$E$5875:$J$6713,5,0)</f>
        <v>0</v>
      </c>
      <c r="BK470" s="379">
        <f>VLOOKUP($B470,'1.วาง งบทดลอง 4 แถว'!$E$5875:$J$6713,6,0)</f>
        <v>0</v>
      </c>
      <c r="BL470" s="380">
        <f t="shared" si="63"/>
        <v>0</v>
      </c>
      <c r="BM470" s="410" t="s">
        <v>1243</v>
      </c>
      <c r="BN470" s="411" t="s">
        <v>1234</v>
      </c>
      <c r="BO470" s="413" t="s">
        <v>2017</v>
      </c>
    </row>
    <row r="471" spans="1:67" ht="19.5" customHeight="1">
      <c r="A471" s="374">
        <v>468</v>
      </c>
      <c r="B471" s="375" t="s">
        <v>830</v>
      </c>
      <c r="C471" s="376" t="s">
        <v>207</v>
      </c>
      <c r="D471" s="377">
        <f>VLOOKUP($B471,'1.วาง งบทดลอง 4 แถว'!$E$2:$J$840,3,0)</f>
        <v>8984.67</v>
      </c>
      <c r="E471" s="378">
        <f>VLOOKUP($B471,'1.วาง งบทดลอง 4 แถว'!$E$2:$J$840,4,0)</f>
        <v>6720.92</v>
      </c>
      <c r="F471" s="378">
        <f>VLOOKUP($B471,'1.วาง งบทดลอง 4 แถว'!$E$2:$J$840,5,0)</f>
        <v>0</v>
      </c>
      <c r="G471" s="379">
        <f>VLOOKUP($B471,'1.วาง งบทดลอง 4 แถว'!$E$2:$J$840,6,0)</f>
        <v>70668.55</v>
      </c>
      <c r="H471" s="380">
        <f t="shared" si="56"/>
        <v>70668.55</v>
      </c>
      <c r="I471" s="410" t="s">
        <v>1233</v>
      </c>
      <c r="J471" s="411" t="s">
        <v>1234</v>
      </c>
      <c r="K471" s="412" t="s">
        <v>2017</v>
      </c>
      <c r="L471" s="377">
        <f>VLOOKUP($B471,'1.วาง งบทดลอง 4 แถว'!$E$841:$J$1679,3,0)</f>
        <v>0</v>
      </c>
      <c r="M471" s="378">
        <f>VLOOKUP($B471,'1.วาง งบทดลอง 4 แถว'!$E$841:$J$1679,4,0)</f>
        <v>0</v>
      </c>
      <c r="N471" s="378">
        <f>VLOOKUP($B471,'1.วาง งบทดลอง 4 แถว'!$E$841:$J$1679,5,0)</f>
        <v>0</v>
      </c>
      <c r="O471" s="379">
        <f>VLOOKUP($B471,'1.วาง งบทดลอง 4 แถว'!$E$841:$J$1679,6,0)</f>
        <v>0</v>
      </c>
      <c r="P471" s="380">
        <f t="shared" si="57"/>
        <v>0</v>
      </c>
      <c r="Q471" s="410" t="s">
        <v>1233</v>
      </c>
      <c r="R471" s="411" t="s">
        <v>1234</v>
      </c>
      <c r="S471" s="412" t="s">
        <v>2017</v>
      </c>
      <c r="T471" s="377">
        <f>VLOOKUP($B471,'1.วาง งบทดลอง 4 แถว'!$E$1680:$J$2518,3,0)</f>
        <v>28878.25</v>
      </c>
      <c r="U471" s="378">
        <f>VLOOKUP($B471,'1.วาง งบทดลอง 4 แถว'!$E$1680:$J$2518,4,0)</f>
        <v>32431.5</v>
      </c>
      <c r="V471" s="378">
        <f>VLOOKUP($B471,'1.วาง งบทดลอง 4 แถว'!$E$1680:$J$2518,5,0)</f>
        <v>0</v>
      </c>
      <c r="W471" s="379">
        <f>VLOOKUP($B471,'1.วาง งบทดลอง 4 แถว'!$E$1680:$J$2518,6,0)</f>
        <v>167214.04</v>
      </c>
      <c r="X471" s="380">
        <f t="shared" si="58"/>
        <v>167214.04</v>
      </c>
      <c r="Y471" s="410" t="s">
        <v>1233</v>
      </c>
      <c r="Z471" s="411" t="s">
        <v>1234</v>
      </c>
      <c r="AA471" s="412" t="s">
        <v>2017</v>
      </c>
      <c r="AB471" s="377">
        <f>VLOOKUP($B471,'1.วาง งบทดลอง 4 แถว'!$E$2519:$J$3357,3,0)</f>
        <v>0</v>
      </c>
      <c r="AC471" s="378">
        <f>VLOOKUP($B471,'1.วาง งบทดลอง 4 แถว'!$E$2519:$J$3357,4,0)</f>
        <v>178070.52</v>
      </c>
      <c r="AD471" s="378">
        <f>VLOOKUP($B471,'1.วาง งบทดลอง 4 แถว'!$E$2519:$J$3357,5,0)</f>
        <v>0</v>
      </c>
      <c r="AE471" s="379">
        <f>VLOOKUP($B471,'1.วาง งบทดลอง 4 แถว'!$E$2519:$J$3357,6,0)</f>
        <v>178070.52</v>
      </c>
      <c r="AF471" s="380">
        <f t="shared" si="59"/>
        <v>178070.52</v>
      </c>
      <c r="AG471" s="410" t="s">
        <v>1233</v>
      </c>
      <c r="AH471" s="411" t="s">
        <v>1234</v>
      </c>
      <c r="AI471" s="412" t="s">
        <v>2017</v>
      </c>
      <c r="AJ471" s="377">
        <f>VLOOKUP($B471,'1.วาง งบทดลอง 4 แถว'!$E$3358:$J$4196,3,0)</f>
        <v>0</v>
      </c>
      <c r="AK471" s="378">
        <f>VLOOKUP($B471,'1.วาง งบทดลอง 4 แถว'!$E$3358:$J$4196,4,0)</f>
        <v>0</v>
      </c>
      <c r="AL471" s="378">
        <f>VLOOKUP($B471,'1.วาง งบทดลอง 4 แถว'!$E$3358:$J$4196,5,0)</f>
        <v>0</v>
      </c>
      <c r="AM471" s="379">
        <f>VLOOKUP($B471,'1.วาง งบทดลอง 4 แถว'!$E$3358:$J$4196,6,0)</f>
        <v>0</v>
      </c>
      <c r="AN471" s="380">
        <f t="shared" si="60"/>
        <v>0</v>
      </c>
      <c r="AO471" s="410" t="s">
        <v>1233</v>
      </c>
      <c r="AP471" s="411" t="s">
        <v>1234</v>
      </c>
      <c r="AQ471" s="412" t="s">
        <v>2017</v>
      </c>
      <c r="AR471" s="377">
        <f>VLOOKUP($B471,'1.วาง งบทดลอง 4 แถว'!$E$4197:$J$5035,3,0)</f>
        <v>0</v>
      </c>
      <c r="AS471" s="378">
        <f>VLOOKUP($B471,'1.วาง งบทดลอง 4 แถว'!$E$4197:$J$5035,4,0)</f>
        <v>100</v>
      </c>
      <c r="AT471" s="378">
        <f>VLOOKUP($B471,'1.วาง งบทดลอง 4 แถว'!$E$4197:$J$5035,5,0)</f>
        <v>0</v>
      </c>
      <c r="AU471" s="379">
        <f>VLOOKUP($B471,'1.วาง งบทดลอง 4 แถว'!$E$4197:$J$5035,6,0)</f>
        <v>25942</v>
      </c>
      <c r="AV471" s="380">
        <f t="shared" si="61"/>
        <v>25942</v>
      </c>
      <c r="AW471" s="410" t="s">
        <v>1233</v>
      </c>
      <c r="AX471" s="411" t="s">
        <v>1234</v>
      </c>
      <c r="AY471" s="412" t="s">
        <v>2017</v>
      </c>
      <c r="AZ471" s="377">
        <f>VLOOKUP($B471,'1.วาง งบทดลอง 4 แถว'!$E$5036:$J$5874,3,0)</f>
        <v>0</v>
      </c>
      <c r="BA471" s="378">
        <f>VLOOKUP($B471,'1.วาง งบทดลอง 4 แถว'!$E$5036:$J$5874,4,0)</f>
        <v>0</v>
      </c>
      <c r="BB471" s="378">
        <f>VLOOKUP($B471,'1.วาง งบทดลอง 4 แถว'!$E$5036:$J$5874,5,0)</f>
        <v>0</v>
      </c>
      <c r="BC471" s="379">
        <f>VLOOKUP($B471,'1.วาง งบทดลอง 4 แถว'!$E$5036:$J$5874,6,0)</f>
        <v>0</v>
      </c>
      <c r="BD471" s="380">
        <f t="shared" si="62"/>
        <v>0</v>
      </c>
      <c r="BE471" s="410" t="s">
        <v>1233</v>
      </c>
      <c r="BF471" s="411" t="s">
        <v>1234</v>
      </c>
      <c r="BG471" s="412" t="s">
        <v>2017</v>
      </c>
      <c r="BH471" s="377">
        <f>VLOOKUP($B471,'1.วาง งบทดลอง 4 แถว'!$E$5875:$J$6713,3,0)</f>
        <v>0</v>
      </c>
      <c r="BI471" s="378">
        <f>VLOOKUP($B471,'1.วาง งบทดลอง 4 แถว'!$E$5875:$J$6713,4,0)</f>
        <v>0</v>
      </c>
      <c r="BJ471" s="378">
        <f>VLOOKUP($B471,'1.วาง งบทดลอง 4 แถว'!$E$5875:$J$6713,5,0)</f>
        <v>0</v>
      </c>
      <c r="BK471" s="379">
        <f>VLOOKUP($B471,'1.วาง งบทดลอง 4 แถว'!$E$5875:$J$6713,6,0)</f>
        <v>0</v>
      </c>
      <c r="BL471" s="380">
        <f t="shared" si="63"/>
        <v>0</v>
      </c>
      <c r="BM471" s="410" t="s">
        <v>1233</v>
      </c>
      <c r="BN471" s="411" t="s">
        <v>1234</v>
      </c>
      <c r="BO471" s="413" t="s">
        <v>2017</v>
      </c>
    </row>
    <row r="472" spans="1:67" ht="19.5" customHeight="1">
      <c r="A472" s="374">
        <v>469</v>
      </c>
      <c r="B472" s="375" t="s">
        <v>831</v>
      </c>
      <c r="C472" s="376" t="s">
        <v>208</v>
      </c>
      <c r="D472" s="377">
        <f>VLOOKUP($B472,'1.วาง งบทดลอง 4 แถว'!$E$2:$J$840,3,0)</f>
        <v>0</v>
      </c>
      <c r="E472" s="378">
        <f>VLOOKUP($B472,'1.วาง งบทดลอง 4 แถว'!$E$2:$J$840,4,0)</f>
        <v>0</v>
      </c>
      <c r="F472" s="378">
        <f>VLOOKUP($B472,'1.วาง งบทดลอง 4 แถว'!$E$2:$J$840,5,0)</f>
        <v>33748840.329999998</v>
      </c>
      <c r="G472" s="379">
        <f>VLOOKUP($B472,'1.วาง งบทดลอง 4 แถว'!$E$2:$J$840,6,0)</f>
        <v>0</v>
      </c>
      <c r="H472" s="380">
        <f t="shared" si="56"/>
        <v>-33748840.329999998</v>
      </c>
      <c r="I472" s="410" t="s">
        <v>1243</v>
      </c>
      <c r="J472" s="411" t="s">
        <v>1234</v>
      </c>
      <c r="K472" s="412" t="s">
        <v>2017</v>
      </c>
      <c r="L472" s="377">
        <f>VLOOKUP($B472,'1.วาง งบทดลอง 4 แถว'!$E$841:$J$1679,3,0)</f>
        <v>0</v>
      </c>
      <c r="M472" s="378">
        <f>VLOOKUP($B472,'1.วาง งบทดลอง 4 แถว'!$E$841:$J$1679,4,0)</f>
        <v>0</v>
      </c>
      <c r="N472" s="378">
        <f>VLOOKUP($B472,'1.วาง งบทดลอง 4 แถว'!$E$841:$J$1679,5,0)</f>
        <v>20825989.890000001</v>
      </c>
      <c r="O472" s="379">
        <f>VLOOKUP($B472,'1.วาง งบทดลอง 4 แถว'!$E$841:$J$1679,6,0)</f>
        <v>0</v>
      </c>
      <c r="P472" s="380">
        <f t="shared" si="57"/>
        <v>-20825989.890000001</v>
      </c>
      <c r="Q472" s="410" t="s">
        <v>1243</v>
      </c>
      <c r="R472" s="411" t="s">
        <v>1234</v>
      </c>
      <c r="S472" s="412" t="s">
        <v>2017</v>
      </c>
      <c r="T472" s="377">
        <f>VLOOKUP($B472,'1.วาง งบทดลอง 4 แถว'!$E$1680:$J$2518,3,0)</f>
        <v>0</v>
      </c>
      <c r="U472" s="378">
        <f>VLOOKUP($B472,'1.วาง งบทดลอง 4 แถว'!$E$1680:$J$2518,4,0)</f>
        <v>0</v>
      </c>
      <c r="V472" s="378">
        <f>VLOOKUP($B472,'1.วาง งบทดลอง 4 แถว'!$E$1680:$J$2518,5,0)</f>
        <v>18269739.18</v>
      </c>
      <c r="W472" s="379">
        <f>VLOOKUP($B472,'1.วาง งบทดลอง 4 แถว'!$E$1680:$J$2518,6,0)</f>
        <v>0</v>
      </c>
      <c r="X472" s="380">
        <f t="shared" si="58"/>
        <v>-18269739.18</v>
      </c>
      <c r="Y472" s="410" t="s">
        <v>1243</v>
      </c>
      <c r="Z472" s="411" t="s">
        <v>1234</v>
      </c>
      <c r="AA472" s="412" t="s">
        <v>2017</v>
      </c>
      <c r="AB472" s="377">
        <f>VLOOKUP($B472,'1.วาง งบทดลอง 4 แถว'!$E$2519:$J$3357,3,0)</f>
        <v>0</v>
      </c>
      <c r="AC472" s="378">
        <f>VLOOKUP($B472,'1.วาง งบทดลอง 4 แถว'!$E$2519:$J$3357,4,0)</f>
        <v>0</v>
      </c>
      <c r="AD472" s="378">
        <f>VLOOKUP($B472,'1.วาง งบทดลอง 4 แถว'!$E$2519:$J$3357,5,0)</f>
        <v>27053081.620000001</v>
      </c>
      <c r="AE472" s="379">
        <f>VLOOKUP($B472,'1.วาง งบทดลอง 4 แถว'!$E$2519:$J$3357,6,0)</f>
        <v>0</v>
      </c>
      <c r="AF472" s="380">
        <f t="shared" si="59"/>
        <v>-27053081.620000001</v>
      </c>
      <c r="AG472" s="410" t="s">
        <v>1243</v>
      </c>
      <c r="AH472" s="411" t="s">
        <v>1234</v>
      </c>
      <c r="AI472" s="412" t="s">
        <v>2017</v>
      </c>
      <c r="AJ472" s="377">
        <f>VLOOKUP($B472,'1.วาง งบทดลอง 4 แถว'!$E$3358:$J$4196,3,0)</f>
        <v>0</v>
      </c>
      <c r="AK472" s="378">
        <f>VLOOKUP($B472,'1.วาง งบทดลอง 4 แถว'!$E$3358:$J$4196,4,0)</f>
        <v>0</v>
      </c>
      <c r="AL472" s="378">
        <f>VLOOKUP($B472,'1.วาง งบทดลอง 4 แถว'!$E$3358:$J$4196,5,0)</f>
        <v>17948043.43</v>
      </c>
      <c r="AM472" s="379">
        <f>VLOOKUP($B472,'1.วาง งบทดลอง 4 แถว'!$E$3358:$J$4196,6,0)</f>
        <v>0</v>
      </c>
      <c r="AN472" s="380">
        <f t="shared" si="60"/>
        <v>-17948043.43</v>
      </c>
      <c r="AO472" s="410" t="s">
        <v>1243</v>
      </c>
      <c r="AP472" s="411" t="s">
        <v>1234</v>
      </c>
      <c r="AQ472" s="412" t="s">
        <v>2017</v>
      </c>
      <c r="AR472" s="377">
        <f>VLOOKUP($B472,'1.วาง งบทดลอง 4 แถว'!$E$4197:$J$5035,3,0)</f>
        <v>0</v>
      </c>
      <c r="AS472" s="378">
        <f>VLOOKUP($B472,'1.วาง งบทดลอง 4 แถว'!$E$4197:$J$5035,4,0)</f>
        <v>0</v>
      </c>
      <c r="AT472" s="378">
        <f>VLOOKUP($B472,'1.วาง งบทดลอง 4 แถว'!$E$4197:$J$5035,5,0)</f>
        <v>16736676.949999999</v>
      </c>
      <c r="AU472" s="379">
        <f>VLOOKUP($B472,'1.วาง งบทดลอง 4 แถว'!$E$4197:$J$5035,6,0)</f>
        <v>0</v>
      </c>
      <c r="AV472" s="380">
        <f t="shared" si="61"/>
        <v>-16736676.949999999</v>
      </c>
      <c r="AW472" s="410" t="s">
        <v>1243</v>
      </c>
      <c r="AX472" s="411" t="s">
        <v>1234</v>
      </c>
      <c r="AY472" s="412" t="s">
        <v>2017</v>
      </c>
      <c r="AZ472" s="377">
        <f>VLOOKUP($B472,'1.วาง งบทดลอง 4 แถว'!$E$5036:$J$5874,3,0)</f>
        <v>0</v>
      </c>
      <c r="BA472" s="378">
        <f>VLOOKUP($B472,'1.วาง งบทดลอง 4 แถว'!$E$5036:$J$5874,4,0)</f>
        <v>0</v>
      </c>
      <c r="BB472" s="378">
        <f>VLOOKUP($B472,'1.วาง งบทดลอง 4 แถว'!$E$5036:$J$5874,5,0)</f>
        <v>19325688.48</v>
      </c>
      <c r="BC472" s="379">
        <f>VLOOKUP($B472,'1.วาง งบทดลอง 4 แถว'!$E$5036:$J$5874,6,0)</f>
        <v>0</v>
      </c>
      <c r="BD472" s="380">
        <f t="shared" si="62"/>
        <v>-19325688.48</v>
      </c>
      <c r="BE472" s="410" t="s">
        <v>1243</v>
      </c>
      <c r="BF472" s="411" t="s">
        <v>1234</v>
      </c>
      <c r="BG472" s="412" t="s">
        <v>2017</v>
      </c>
      <c r="BH472" s="377">
        <f>VLOOKUP($B472,'1.วาง งบทดลอง 4 แถว'!$E$5875:$J$6713,3,0)</f>
        <v>0</v>
      </c>
      <c r="BI472" s="378">
        <f>VLOOKUP($B472,'1.วาง งบทดลอง 4 แถว'!$E$5875:$J$6713,4,0)</f>
        <v>0</v>
      </c>
      <c r="BJ472" s="378">
        <f>VLOOKUP($B472,'1.วาง งบทดลอง 4 แถว'!$E$5875:$J$6713,5,0)</f>
        <v>10731089.300000001</v>
      </c>
      <c r="BK472" s="379">
        <f>VLOOKUP($B472,'1.วาง งบทดลอง 4 แถว'!$E$5875:$J$6713,6,0)</f>
        <v>0</v>
      </c>
      <c r="BL472" s="380">
        <f t="shared" si="63"/>
        <v>-10731089.300000001</v>
      </c>
      <c r="BM472" s="410" t="s">
        <v>1243</v>
      </c>
      <c r="BN472" s="411" t="s">
        <v>1234</v>
      </c>
      <c r="BO472" s="413" t="s">
        <v>2017</v>
      </c>
    </row>
    <row r="473" spans="1:67" ht="19.5" customHeight="1">
      <c r="A473" s="374">
        <v>470</v>
      </c>
      <c r="B473" s="375" t="s">
        <v>832</v>
      </c>
      <c r="C473" s="376" t="s">
        <v>209</v>
      </c>
      <c r="D473" s="377">
        <f>VLOOKUP($B473,'1.วาง งบทดลอง 4 แถว'!$E$2:$J$840,3,0)</f>
        <v>7920324.9699999997</v>
      </c>
      <c r="E473" s="378">
        <f>VLOOKUP($B473,'1.วาง งบทดลอง 4 แถว'!$E$2:$J$840,4,0)</f>
        <v>0</v>
      </c>
      <c r="F473" s="378">
        <f>VLOOKUP($B473,'1.วาง งบทดลอง 4 แถว'!$E$2:$J$840,5,0)</f>
        <v>54634216.090000004</v>
      </c>
      <c r="G473" s="379">
        <f>VLOOKUP($B473,'1.วาง งบทดลอง 4 แถว'!$E$2:$J$840,6,0)</f>
        <v>0</v>
      </c>
      <c r="H473" s="380">
        <f t="shared" si="56"/>
        <v>-54634216.090000004</v>
      </c>
      <c r="I473" s="410" t="s">
        <v>1243</v>
      </c>
      <c r="J473" s="411" t="s">
        <v>1234</v>
      </c>
      <c r="K473" s="412" t="s">
        <v>2017</v>
      </c>
      <c r="L473" s="377">
        <f>VLOOKUP($B473,'1.วาง งบทดลอง 4 แถว'!$E$841:$J$1679,3,0)</f>
        <v>923813.41</v>
      </c>
      <c r="M473" s="378">
        <f>VLOOKUP($B473,'1.วาง งบทดลอง 4 แถว'!$E$841:$J$1679,4,0)</f>
        <v>0</v>
      </c>
      <c r="N473" s="378">
        <f>VLOOKUP($B473,'1.วาง งบทดลอง 4 แถว'!$E$841:$J$1679,5,0)</f>
        <v>5571896.0300000003</v>
      </c>
      <c r="O473" s="379">
        <f>VLOOKUP($B473,'1.วาง งบทดลอง 4 แถว'!$E$841:$J$1679,6,0)</f>
        <v>0</v>
      </c>
      <c r="P473" s="380">
        <f t="shared" si="57"/>
        <v>-5571896.0300000003</v>
      </c>
      <c r="Q473" s="410" t="s">
        <v>1243</v>
      </c>
      <c r="R473" s="411" t="s">
        <v>1234</v>
      </c>
      <c r="S473" s="412" t="s">
        <v>2017</v>
      </c>
      <c r="T473" s="377">
        <f>VLOOKUP($B473,'1.วาง งบทดลอง 4 แถว'!$E$1680:$J$2518,3,0)</f>
        <v>1837952.17</v>
      </c>
      <c r="U473" s="378">
        <f>VLOOKUP($B473,'1.วาง งบทดลอง 4 แถว'!$E$1680:$J$2518,4,0)</f>
        <v>0</v>
      </c>
      <c r="V473" s="378">
        <f>VLOOKUP($B473,'1.วาง งบทดลอง 4 แถว'!$E$1680:$J$2518,5,0)</f>
        <v>8132173.4699999997</v>
      </c>
      <c r="W473" s="379">
        <f>VLOOKUP($B473,'1.วาง งบทดลอง 4 แถว'!$E$1680:$J$2518,6,0)</f>
        <v>0</v>
      </c>
      <c r="X473" s="380">
        <f t="shared" si="58"/>
        <v>-8132173.4699999997</v>
      </c>
      <c r="Y473" s="410" t="s">
        <v>1243</v>
      </c>
      <c r="Z473" s="411" t="s">
        <v>1234</v>
      </c>
      <c r="AA473" s="412" t="s">
        <v>2017</v>
      </c>
      <c r="AB473" s="377">
        <f>VLOOKUP($B473,'1.วาง งบทดลอง 4 แถว'!$E$2519:$J$3357,3,0)</f>
        <v>2102463</v>
      </c>
      <c r="AC473" s="378">
        <f>VLOOKUP($B473,'1.วาง งบทดลอง 4 แถว'!$E$2519:$J$3357,4,0)</f>
        <v>0</v>
      </c>
      <c r="AD473" s="378">
        <f>VLOOKUP($B473,'1.วาง งบทดลอง 4 แถว'!$E$2519:$J$3357,5,0)</f>
        <v>15339779.15</v>
      </c>
      <c r="AE473" s="379">
        <f>VLOOKUP($B473,'1.วาง งบทดลอง 4 แถว'!$E$2519:$J$3357,6,0)</f>
        <v>0</v>
      </c>
      <c r="AF473" s="380">
        <f t="shared" si="59"/>
        <v>-15339779.15</v>
      </c>
      <c r="AG473" s="410" t="s">
        <v>1243</v>
      </c>
      <c r="AH473" s="411" t="s">
        <v>1234</v>
      </c>
      <c r="AI473" s="412" t="s">
        <v>2017</v>
      </c>
      <c r="AJ473" s="377">
        <f>VLOOKUP($B473,'1.วาง งบทดลอง 4 แถว'!$E$3358:$J$4196,3,0)</f>
        <v>521558.99</v>
      </c>
      <c r="AK473" s="378">
        <f>VLOOKUP($B473,'1.วาง งบทดลอง 4 แถว'!$E$3358:$J$4196,4,0)</f>
        <v>0</v>
      </c>
      <c r="AL473" s="378">
        <f>VLOOKUP($B473,'1.วาง งบทดลอง 4 แถว'!$E$3358:$J$4196,5,0)</f>
        <v>5633316.6299999999</v>
      </c>
      <c r="AM473" s="379">
        <f>VLOOKUP($B473,'1.วาง งบทดลอง 4 แถว'!$E$3358:$J$4196,6,0)</f>
        <v>0</v>
      </c>
      <c r="AN473" s="380">
        <f t="shared" si="60"/>
        <v>-5633316.6299999999</v>
      </c>
      <c r="AO473" s="410" t="s">
        <v>1243</v>
      </c>
      <c r="AP473" s="411" t="s">
        <v>1234</v>
      </c>
      <c r="AQ473" s="412" t="s">
        <v>2017</v>
      </c>
      <c r="AR473" s="377">
        <f>VLOOKUP($B473,'1.วาง งบทดลอง 4 แถว'!$E$4197:$J$5035,3,0)</f>
        <v>411145.9</v>
      </c>
      <c r="AS473" s="378">
        <f>VLOOKUP($B473,'1.วาง งบทดลอง 4 แถว'!$E$4197:$J$5035,4,0)</f>
        <v>0</v>
      </c>
      <c r="AT473" s="378">
        <f>VLOOKUP($B473,'1.วาง งบทดลอง 4 แถว'!$E$4197:$J$5035,5,0)</f>
        <v>5618776.8399999999</v>
      </c>
      <c r="AU473" s="379">
        <f>VLOOKUP($B473,'1.วาง งบทดลอง 4 แถว'!$E$4197:$J$5035,6,0)</f>
        <v>0</v>
      </c>
      <c r="AV473" s="380">
        <f t="shared" si="61"/>
        <v>-5618776.8399999999</v>
      </c>
      <c r="AW473" s="410" t="s">
        <v>1243</v>
      </c>
      <c r="AX473" s="411" t="s">
        <v>1234</v>
      </c>
      <c r="AY473" s="412" t="s">
        <v>2017</v>
      </c>
      <c r="AZ473" s="377">
        <f>VLOOKUP($B473,'1.วาง งบทดลอง 4 แถว'!$E$5036:$J$5874,3,0)</f>
        <v>498529</v>
      </c>
      <c r="BA473" s="378">
        <f>VLOOKUP($B473,'1.วาง งบทดลอง 4 แถว'!$E$5036:$J$5874,4,0)</f>
        <v>0</v>
      </c>
      <c r="BB473" s="378">
        <f>VLOOKUP($B473,'1.วาง งบทดลอง 4 แถว'!$E$5036:$J$5874,5,0)</f>
        <v>4504436.34</v>
      </c>
      <c r="BC473" s="379">
        <f>VLOOKUP($B473,'1.วาง งบทดลอง 4 แถว'!$E$5036:$J$5874,6,0)</f>
        <v>0</v>
      </c>
      <c r="BD473" s="380">
        <f t="shared" si="62"/>
        <v>-4504436.34</v>
      </c>
      <c r="BE473" s="410" t="s">
        <v>1243</v>
      </c>
      <c r="BF473" s="411" t="s">
        <v>1234</v>
      </c>
      <c r="BG473" s="412" t="s">
        <v>2017</v>
      </c>
      <c r="BH473" s="377">
        <f>VLOOKUP($B473,'1.วาง งบทดลอง 4 แถว'!$E$5875:$J$6713,3,0)</f>
        <v>334885.94</v>
      </c>
      <c r="BI473" s="378">
        <f>VLOOKUP($B473,'1.วาง งบทดลอง 4 แถว'!$E$5875:$J$6713,4,0)</f>
        <v>0</v>
      </c>
      <c r="BJ473" s="378">
        <f>VLOOKUP($B473,'1.วาง งบทดลอง 4 แถว'!$E$5875:$J$6713,5,0)</f>
        <v>2975155.21</v>
      </c>
      <c r="BK473" s="379">
        <f>VLOOKUP($B473,'1.วาง งบทดลอง 4 แถว'!$E$5875:$J$6713,6,0)</f>
        <v>0</v>
      </c>
      <c r="BL473" s="380">
        <f t="shared" si="63"/>
        <v>-2975155.21</v>
      </c>
      <c r="BM473" s="410" t="s">
        <v>1243</v>
      </c>
      <c r="BN473" s="411" t="s">
        <v>1234</v>
      </c>
      <c r="BO473" s="413" t="s">
        <v>2017</v>
      </c>
    </row>
    <row r="474" spans="1:67" ht="19.5" customHeight="1">
      <c r="A474" s="374">
        <v>471</v>
      </c>
      <c r="B474" s="375" t="s">
        <v>833</v>
      </c>
      <c r="C474" s="376" t="s">
        <v>210</v>
      </c>
      <c r="D474" s="377">
        <f>VLOOKUP($B474,'1.วาง งบทดลอง 4 แถว'!$E$2:$J$840,3,0)</f>
        <v>0</v>
      </c>
      <c r="E474" s="378">
        <f>VLOOKUP($B474,'1.วาง งบทดลอง 4 แถว'!$E$2:$J$840,4,0)</f>
        <v>0</v>
      </c>
      <c r="F474" s="378">
        <f>VLOOKUP($B474,'1.วาง งบทดลอง 4 แถว'!$E$2:$J$840,5,0)</f>
        <v>6865300.6299999999</v>
      </c>
      <c r="G474" s="379">
        <f>VLOOKUP($B474,'1.วาง งบทดลอง 4 แถว'!$E$2:$J$840,6,0)</f>
        <v>0</v>
      </c>
      <c r="H474" s="380">
        <f t="shared" si="56"/>
        <v>-6865300.6299999999</v>
      </c>
      <c r="I474" s="410" t="s">
        <v>1243</v>
      </c>
      <c r="J474" s="411" t="s">
        <v>1234</v>
      </c>
      <c r="K474" s="412" t="s">
        <v>2017</v>
      </c>
      <c r="L474" s="377">
        <f>VLOOKUP($B474,'1.วาง งบทดลอง 4 แถว'!$E$841:$J$1679,3,0)</f>
        <v>0</v>
      </c>
      <c r="M474" s="378">
        <f>VLOOKUP($B474,'1.วาง งบทดลอง 4 แถว'!$E$841:$J$1679,4,0)</f>
        <v>0</v>
      </c>
      <c r="N474" s="378">
        <f>VLOOKUP($B474,'1.วาง งบทดลอง 4 แถว'!$E$841:$J$1679,5,0)</f>
        <v>4239263.2699999996</v>
      </c>
      <c r="O474" s="379">
        <f>VLOOKUP($B474,'1.วาง งบทดลอง 4 แถว'!$E$841:$J$1679,6,0)</f>
        <v>0</v>
      </c>
      <c r="P474" s="380">
        <f t="shared" si="57"/>
        <v>-4239263.2699999996</v>
      </c>
      <c r="Q474" s="410" t="s">
        <v>1243</v>
      </c>
      <c r="R474" s="411" t="s">
        <v>1234</v>
      </c>
      <c r="S474" s="412" t="s">
        <v>2017</v>
      </c>
      <c r="T474" s="377">
        <f>VLOOKUP($B474,'1.วาง งบทดลอง 4 แถว'!$E$1680:$J$2518,3,0)</f>
        <v>0</v>
      </c>
      <c r="U474" s="378">
        <f>VLOOKUP($B474,'1.วาง งบทดลอง 4 แถว'!$E$1680:$J$2518,4,0)</f>
        <v>0</v>
      </c>
      <c r="V474" s="378">
        <f>VLOOKUP($B474,'1.วาง งบทดลอง 4 แถว'!$E$1680:$J$2518,5,0)</f>
        <v>3717483</v>
      </c>
      <c r="W474" s="379">
        <f>VLOOKUP($B474,'1.วาง งบทดลอง 4 แถว'!$E$1680:$J$2518,6,0)</f>
        <v>0</v>
      </c>
      <c r="X474" s="380">
        <f t="shared" si="58"/>
        <v>-3717483</v>
      </c>
      <c r="Y474" s="410" t="s">
        <v>1243</v>
      </c>
      <c r="Z474" s="411" t="s">
        <v>1234</v>
      </c>
      <c r="AA474" s="412" t="s">
        <v>2017</v>
      </c>
      <c r="AB474" s="377">
        <f>VLOOKUP($B474,'1.วาง งบทดลอง 4 แถว'!$E$2519:$J$3357,3,0)</f>
        <v>0</v>
      </c>
      <c r="AC474" s="378">
        <f>VLOOKUP($B474,'1.วาง งบทดลอง 4 แถว'!$E$2519:$J$3357,4,0)</f>
        <v>0</v>
      </c>
      <c r="AD474" s="378">
        <f>VLOOKUP($B474,'1.วาง งบทดลอง 4 แถว'!$E$2519:$J$3357,5,0)</f>
        <v>5507532.2199999997</v>
      </c>
      <c r="AE474" s="379">
        <f>VLOOKUP($B474,'1.วาง งบทดลอง 4 แถว'!$E$2519:$J$3357,6,0)</f>
        <v>0</v>
      </c>
      <c r="AF474" s="380">
        <f t="shared" si="59"/>
        <v>-5507532.2199999997</v>
      </c>
      <c r="AG474" s="410" t="s">
        <v>1243</v>
      </c>
      <c r="AH474" s="411" t="s">
        <v>1234</v>
      </c>
      <c r="AI474" s="412" t="s">
        <v>2017</v>
      </c>
      <c r="AJ474" s="377">
        <f>VLOOKUP($B474,'1.วาง งบทดลอง 4 แถว'!$E$3358:$J$4196,3,0)</f>
        <v>0</v>
      </c>
      <c r="AK474" s="378">
        <f>VLOOKUP($B474,'1.วาง งบทดลอง 4 แถว'!$E$3358:$J$4196,4,0)</f>
        <v>0</v>
      </c>
      <c r="AL474" s="378">
        <f>VLOOKUP($B474,'1.วาง งบทดลอง 4 แถว'!$E$3358:$J$4196,5,0)</f>
        <v>3653516.95</v>
      </c>
      <c r="AM474" s="379">
        <f>VLOOKUP($B474,'1.วาง งบทดลอง 4 แถว'!$E$3358:$J$4196,6,0)</f>
        <v>0</v>
      </c>
      <c r="AN474" s="380">
        <f t="shared" si="60"/>
        <v>-3653516.95</v>
      </c>
      <c r="AO474" s="410" t="s">
        <v>1243</v>
      </c>
      <c r="AP474" s="411" t="s">
        <v>1234</v>
      </c>
      <c r="AQ474" s="412" t="s">
        <v>2017</v>
      </c>
      <c r="AR474" s="377">
        <f>VLOOKUP($B474,'1.วาง งบทดลอง 4 แถว'!$E$4197:$J$5035,3,0)</f>
        <v>0</v>
      </c>
      <c r="AS474" s="378">
        <f>VLOOKUP($B474,'1.วาง งบทดลอง 4 แถว'!$E$4197:$J$5035,4,0)</f>
        <v>0</v>
      </c>
      <c r="AT474" s="378">
        <f>VLOOKUP($B474,'1.วาง งบทดลอง 4 แถว'!$E$4197:$J$5035,5,0)</f>
        <v>3405286.4</v>
      </c>
      <c r="AU474" s="379">
        <f>VLOOKUP($B474,'1.วาง งบทดลอง 4 แถว'!$E$4197:$J$5035,6,0)</f>
        <v>0</v>
      </c>
      <c r="AV474" s="380">
        <f t="shared" si="61"/>
        <v>-3405286.4</v>
      </c>
      <c r="AW474" s="410" t="s">
        <v>1243</v>
      </c>
      <c r="AX474" s="411" t="s">
        <v>1234</v>
      </c>
      <c r="AY474" s="412" t="s">
        <v>2017</v>
      </c>
      <c r="AZ474" s="377">
        <f>VLOOKUP($B474,'1.วาง งบทดลอง 4 แถว'!$E$5036:$J$5874,3,0)</f>
        <v>0</v>
      </c>
      <c r="BA474" s="378">
        <f>VLOOKUP($B474,'1.วาง งบทดลอง 4 แถว'!$E$5036:$J$5874,4,0)</f>
        <v>0</v>
      </c>
      <c r="BB474" s="378">
        <f>VLOOKUP($B474,'1.วาง งบทดลอง 4 แถว'!$E$5036:$J$5874,5,0)</f>
        <v>3931282.17</v>
      </c>
      <c r="BC474" s="379">
        <f>VLOOKUP($B474,'1.วาง งบทดลอง 4 แถว'!$E$5036:$J$5874,6,0)</f>
        <v>0</v>
      </c>
      <c r="BD474" s="380">
        <f t="shared" si="62"/>
        <v>-3931282.17</v>
      </c>
      <c r="BE474" s="410" t="s">
        <v>1243</v>
      </c>
      <c r="BF474" s="411" t="s">
        <v>1234</v>
      </c>
      <c r="BG474" s="412" t="s">
        <v>2017</v>
      </c>
      <c r="BH474" s="377">
        <f>VLOOKUP($B474,'1.วาง งบทดลอง 4 แถว'!$E$5875:$J$6713,3,0)</f>
        <v>0</v>
      </c>
      <c r="BI474" s="378">
        <f>VLOOKUP($B474,'1.วาง งบทดลอง 4 แถว'!$E$5875:$J$6713,4,0)</f>
        <v>0</v>
      </c>
      <c r="BJ474" s="378">
        <f>VLOOKUP($B474,'1.วาง งบทดลอง 4 แถว'!$E$5875:$J$6713,5,0)</f>
        <v>2184306.6</v>
      </c>
      <c r="BK474" s="379">
        <f>VLOOKUP($B474,'1.วาง งบทดลอง 4 แถว'!$E$5875:$J$6713,6,0)</f>
        <v>0</v>
      </c>
      <c r="BL474" s="380">
        <f t="shared" si="63"/>
        <v>-2184306.6</v>
      </c>
      <c r="BM474" s="410" t="s">
        <v>1243</v>
      </c>
      <c r="BN474" s="411" t="s">
        <v>1234</v>
      </c>
      <c r="BO474" s="413" t="s">
        <v>2017</v>
      </c>
    </row>
    <row r="475" spans="1:67" ht="19.5" customHeight="1">
      <c r="A475" s="374">
        <v>472</v>
      </c>
      <c r="B475" s="375" t="s">
        <v>2133</v>
      </c>
      <c r="C475" s="376" t="s">
        <v>2134</v>
      </c>
      <c r="D475" s="377">
        <f>VLOOKUP($B475,'1.วาง งบทดลอง 4 แถว'!$E$2:$J$840,3,0)</f>
        <v>0</v>
      </c>
      <c r="E475" s="378">
        <f>VLOOKUP($B475,'1.วาง งบทดลอง 4 แถว'!$E$2:$J$840,4,0)</f>
        <v>0</v>
      </c>
      <c r="F475" s="378">
        <f>VLOOKUP($B475,'1.วาง งบทดลอง 4 แถว'!$E$2:$J$840,5,0)</f>
        <v>0</v>
      </c>
      <c r="G475" s="379">
        <f>VLOOKUP($B475,'1.วาง งบทดลอง 4 แถว'!$E$2:$J$840,6,0)</f>
        <v>0</v>
      </c>
      <c r="H475" s="380">
        <f t="shared" si="56"/>
        <v>0</v>
      </c>
      <c r="I475" s="410" t="s">
        <v>1243</v>
      </c>
      <c r="J475" s="411" t="s">
        <v>1234</v>
      </c>
      <c r="K475" s="412" t="s">
        <v>2017</v>
      </c>
      <c r="L475" s="377">
        <f>VLOOKUP($B475,'1.วาง งบทดลอง 4 แถว'!$E$841:$J$1679,3,0)</f>
        <v>0</v>
      </c>
      <c r="M475" s="378">
        <f>VLOOKUP($B475,'1.วาง งบทดลอง 4 แถว'!$E$841:$J$1679,4,0)</f>
        <v>0</v>
      </c>
      <c r="N475" s="378">
        <f>VLOOKUP($B475,'1.วาง งบทดลอง 4 แถว'!$E$841:$J$1679,5,0)</f>
        <v>0</v>
      </c>
      <c r="O475" s="379">
        <f>VLOOKUP($B475,'1.วาง งบทดลอง 4 แถว'!$E$841:$J$1679,6,0)</f>
        <v>2271617.75</v>
      </c>
      <c r="P475" s="380">
        <f t="shared" si="57"/>
        <v>2271617.75</v>
      </c>
      <c r="Q475" s="410" t="s">
        <v>1243</v>
      </c>
      <c r="R475" s="411" t="s">
        <v>1234</v>
      </c>
      <c r="S475" s="412" t="s">
        <v>2017</v>
      </c>
      <c r="T475" s="377">
        <f>VLOOKUP($B475,'1.วาง งบทดลอง 4 แถว'!$E$1680:$J$2518,3,0)</f>
        <v>0</v>
      </c>
      <c r="U475" s="378">
        <f>VLOOKUP($B475,'1.วาง งบทดลอง 4 แถว'!$E$1680:$J$2518,4,0)</f>
        <v>0</v>
      </c>
      <c r="V475" s="378">
        <f>VLOOKUP($B475,'1.วาง งบทดลอง 4 แถว'!$E$1680:$J$2518,5,0)</f>
        <v>0</v>
      </c>
      <c r="W475" s="379">
        <f>VLOOKUP($B475,'1.วาง งบทดลอง 4 แถว'!$E$1680:$J$2518,6,0)</f>
        <v>2730784.1</v>
      </c>
      <c r="X475" s="380">
        <f t="shared" si="58"/>
        <v>2730784.1</v>
      </c>
      <c r="Y475" s="410" t="s">
        <v>1243</v>
      </c>
      <c r="Z475" s="411" t="s">
        <v>1234</v>
      </c>
      <c r="AA475" s="412" t="s">
        <v>2017</v>
      </c>
      <c r="AB475" s="377">
        <f>VLOOKUP($B475,'1.วาง งบทดลอง 4 แถว'!$E$2519:$J$3357,3,0)</f>
        <v>0</v>
      </c>
      <c r="AC475" s="378">
        <f>VLOOKUP($B475,'1.วาง งบทดลอง 4 แถว'!$E$2519:$J$3357,4,0)</f>
        <v>0</v>
      </c>
      <c r="AD475" s="378">
        <f>VLOOKUP($B475,'1.วาง งบทดลอง 4 แถว'!$E$2519:$J$3357,5,0)</f>
        <v>0</v>
      </c>
      <c r="AE475" s="379">
        <f>VLOOKUP($B475,'1.วาง งบทดลอง 4 แถว'!$E$2519:$J$3357,6,0)</f>
        <v>0</v>
      </c>
      <c r="AF475" s="380">
        <f t="shared" si="59"/>
        <v>0</v>
      </c>
      <c r="AG475" s="410" t="s">
        <v>1243</v>
      </c>
      <c r="AH475" s="411" t="s">
        <v>1234</v>
      </c>
      <c r="AI475" s="412" t="s">
        <v>2017</v>
      </c>
      <c r="AJ475" s="377">
        <f>VLOOKUP($B475,'1.วาง งบทดลอง 4 แถว'!$E$3358:$J$4196,3,0)</f>
        <v>0</v>
      </c>
      <c r="AK475" s="378">
        <f>VLOOKUP($B475,'1.วาง งบทดลอง 4 แถว'!$E$3358:$J$4196,4,0)</f>
        <v>0</v>
      </c>
      <c r="AL475" s="378">
        <f>VLOOKUP($B475,'1.วาง งบทดลอง 4 แถว'!$E$3358:$J$4196,5,0)</f>
        <v>0</v>
      </c>
      <c r="AM475" s="379">
        <f>VLOOKUP($B475,'1.วาง งบทดลอง 4 แถว'!$E$3358:$J$4196,6,0)</f>
        <v>0</v>
      </c>
      <c r="AN475" s="380">
        <f t="shared" si="60"/>
        <v>0</v>
      </c>
      <c r="AO475" s="410" t="s">
        <v>1243</v>
      </c>
      <c r="AP475" s="411" t="s">
        <v>1234</v>
      </c>
      <c r="AQ475" s="412" t="s">
        <v>2017</v>
      </c>
      <c r="AR475" s="377">
        <f>VLOOKUP($B475,'1.วาง งบทดลอง 4 แถว'!$E$4197:$J$5035,3,0)</f>
        <v>0</v>
      </c>
      <c r="AS475" s="378">
        <f>VLOOKUP($B475,'1.วาง งบทดลอง 4 แถว'!$E$4197:$J$5035,4,0)</f>
        <v>0</v>
      </c>
      <c r="AT475" s="378">
        <f>VLOOKUP($B475,'1.วาง งบทดลอง 4 แถว'!$E$4197:$J$5035,5,0)</f>
        <v>0</v>
      </c>
      <c r="AU475" s="379">
        <f>VLOOKUP($B475,'1.วาง งบทดลอง 4 แถว'!$E$4197:$J$5035,6,0)</f>
        <v>717634.5</v>
      </c>
      <c r="AV475" s="380">
        <f t="shared" si="61"/>
        <v>717634.5</v>
      </c>
      <c r="AW475" s="410" t="s">
        <v>1243</v>
      </c>
      <c r="AX475" s="411" t="s">
        <v>1234</v>
      </c>
      <c r="AY475" s="412" t="s">
        <v>2017</v>
      </c>
      <c r="AZ475" s="377">
        <f>VLOOKUP($B475,'1.วาง งบทดลอง 4 แถว'!$E$5036:$J$5874,3,0)</f>
        <v>0</v>
      </c>
      <c r="BA475" s="378">
        <f>VLOOKUP($B475,'1.วาง งบทดลอง 4 แถว'!$E$5036:$J$5874,4,0)</f>
        <v>0</v>
      </c>
      <c r="BB475" s="378">
        <f>VLOOKUP($B475,'1.วาง งบทดลอง 4 แถว'!$E$5036:$J$5874,5,0)</f>
        <v>0</v>
      </c>
      <c r="BC475" s="379">
        <f>VLOOKUP($B475,'1.วาง งบทดลอง 4 แถว'!$E$5036:$J$5874,6,0)</f>
        <v>0</v>
      </c>
      <c r="BD475" s="380">
        <f t="shared" si="62"/>
        <v>0</v>
      </c>
      <c r="BE475" s="410" t="s">
        <v>1243</v>
      </c>
      <c r="BF475" s="411" t="s">
        <v>1234</v>
      </c>
      <c r="BG475" s="412" t="s">
        <v>2017</v>
      </c>
      <c r="BH475" s="377">
        <f>VLOOKUP($B475,'1.วาง งบทดลอง 4 แถว'!$E$5875:$J$6713,3,0)</f>
        <v>0</v>
      </c>
      <c r="BI475" s="378">
        <f>VLOOKUP($B475,'1.วาง งบทดลอง 4 แถว'!$E$5875:$J$6713,4,0)</f>
        <v>0</v>
      </c>
      <c r="BJ475" s="378">
        <f>VLOOKUP($B475,'1.วาง งบทดลอง 4 แถว'!$E$5875:$J$6713,5,0)</f>
        <v>0</v>
      </c>
      <c r="BK475" s="379">
        <f>VLOOKUP($B475,'1.วาง งบทดลอง 4 แถว'!$E$5875:$J$6713,6,0)</f>
        <v>0</v>
      </c>
      <c r="BL475" s="380">
        <f t="shared" si="63"/>
        <v>0</v>
      </c>
      <c r="BM475" s="410" t="s">
        <v>1243</v>
      </c>
      <c r="BN475" s="411" t="s">
        <v>1234</v>
      </c>
      <c r="BO475" s="413" t="s">
        <v>2017</v>
      </c>
    </row>
    <row r="476" spans="1:67" s="394" customFormat="1" ht="19.5" customHeight="1">
      <c r="A476" s="374">
        <v>473</v>
      </c>
      <c r="B476" s="388" t="s">
        <v>834</v>
      </c>
      <c r="C476" s="389" t="s">
        <v>211</v>
      </c>
      <c r="D476" s="377">
        <f>VLOOKUP($B476,'1.วาง งบทดลอง 4 แถว'!$E$2:$J$840,3,0)</f>
        <v>354.25</v>
      </c>
      <c r="E476" s="378">
        <f>VLOOKUP($B476,'1.วาง งบทดลอง 4 แถว'!$E$2:$J$840,4,0)</f>
        <v>232100</v>
      </c>
      <c r="F476" s="378">
        <f>VLOOKUP($B476,'1.วาง งบทดลอง 4 แถว'!$E$2:$J$840,5,0)</f>
        <v>0</v>
      </c>
      <c r="G476" s="379">
        <f>VLOOKUP($B476,'1.วาง งบทดลอง 4 แถว'!$E$2:$J$840,6,0)</f>
        <v>1603046.35</v>
      </c>
      <c r="H476" s="380">
        <f t="shared" si="56"/>
        <v>1603046.35</v>
      </c>
      <c r="I476" s="414" t="s">
        <v>1249</v>
      </c>
      <c r="J476" s="415" t="s">
        <v>1250</v>
      </c>
      <c r="K476" s="416" t="s">
        <v>2019</v>
      </c>
      <c r="L476" s="377">
        <f>VLOOKUP($B476,'1.วาง งบทดลอง 4 แถว'!$E$841:$J$1679,3,0)</f>
        <v>0</v>
      </c>
      <c r="M476" s="378">
        <f>VLOOKUP($B476,'1.วาง งบทดลอง 4 แถว'!$E$841:$J$1679,4,0)</f>
        <v>0</v>
      </c>
      <c r="N476" s="378">
        <f>VLOOKUP($B476,'1.วาง งบทดลอง 4 แถว'!$E$841:$J$1679,5,0)</f>
        <v>0</v>
      </c>
      <c r="O476" s="379">
        <f>VLOOKUP($B476,'1.วาง งบทดลอง 4 แถว'!$E$841:$J$1679,6,0)</f>
        <v>139840.92000000001</v>
      </c>
      <c r="P476" s="380">
        <f t="shared" si="57"/>
        <v>139840.92000000001</v>
      </c>
      <c r="Q476" s="414" t="s">
        <v>1249</v>
      </c>
      <c r="R476" s="415" t="s">
        <v>1250</v>
      </c>
      <c r="S476" s="416" t="s">
        <v>2019</v>
      </c>
      <c r="T476" s="377">
        <f>VLOOKUP($B476,'1.วาง งบทดลอง 4 แถว'!$E$1680:$J$2518,3,0)</f>
        <v>0</v>
      </c>
      <c r="U476" s="378">
        <f>VLOOKUP($B476,'1.วาง งบทดลอง 4 แถว'!$E$1680:$J$2518,4,0)</f>
        <v>0</v>
      </c>
      <c r="V476" s="378">
        <f>VLOOKUP($B476,'1.วาง งบทดลอง 4 แถว'!$E$1680:$J$2518,5,0)</f>
        <v>0</v>
      </c>
      <c r="W476" s="379">
        <f>VLOOKUP($B476,'1.วาง งบทดลอง 4 แถว'!$E$1680:$J$2518,6,0)</f>
        <v>329508.28000000003</v>
      </c>
      <c r="X476" s="380">
        <f t="shared" si="58"/>
        <v>329508.28000000003</v>
      </c>
      <c r="Y476" s="414" t="s">
        <v>1249</v>
      </c>
      <c r="Z476" s="415" t="s">
        <v>1250</v>
      </c>
      <c r="AA476" s="416" t="s">
        <v>2019</v>
      </c>
      <c r="AB476" s="377">
        <f>VLOOKUP($B476,'1.วาง งบทดลอง 4 แถว'!$E$2519:$J$3357,3,0)</f>
        <v>0</v>
      </c>
      <c r="AC476" s="378">
        <f>VLOOKUP($B476,'1.วาง งบทดลอง 4 แถว'!$E$2519:$J$3357,4,0)</f>
        <v>0</v>
      </c>
      <c r="AD476" s="378">
        <f>VLOOKUP($B476,'1.วาง งบทดลอง 4 แถว'!$E$2519:$J$3357,5,0)</f>
        <v>0</v>
      </c>
      <c r="AE476" s="379">
        <f>VLOOKUP($B476,'1.วาง งบทดลอง 4 แถว'!$E$2519:$J$3357,6,0)</f>
        <v>285499.03999999998</v>
      </c>
      <c r="AF476" s="380">
        <f t="shared" si="59"/>
        <v>285499.03999999998</v>
      </c>
      <c r="AG476" s="414" t="s">
        <v>1249</v>
      </c>
      <c r="AH476" s="415" t="s">
        <v>1250</v>
      </c>
      <c r="AI476" s="416" t="s">
        <v>2019</v>
      </c>
      <c r="AJ476" s="377">
        <f>VLOOKUP($B476,'1.วาง งบทดลอง 4 แถว'!$E$3358:$J$4196,3,0)</f>
        <v>0</v>
      </c>
      <c r="AK476" s="378">
        <f>VLOOKUP($B476,'1.วาง งบทดลอง 4 แถว'!$E$3358:$J$4196,4,0)</f>
        <v>0</v>
      </c>
      <c r="AL476" s="378">
        <f>VLOOKUP($B476,'1.วาง งบทดลอง 4 แถว'!$E$3358:$J$4196,5,0)</f>
        <v>0</v>
      </c>
      <c r="AM476" s="379">
        <f>VLOOKUP($B476,'1.วาง งบทดลอง 4 แถว'!$E$3358:$J$4196,6,0)</f>
        <v>267632.28999999998</v>
      </c>
      <c r="AN476" s="380">
        <f t="shared" si="60"/>
        <v>267632.28999999998</v>
      </c>
      <c r="AO476" s="414" t="s">
        <v>1249</v>
      </c>
      <c r="AP476" s="415" t="s">
        <v>1250</v>
      </c>
      <c r="AQ476" s="416" t="s">
        <v>2019</v>
      </c>
      <c r="AR476" s="377">
        <f>VLOOKUP($B476,'1.วาง งบทดลอง 4 แถว'!$E$4197:$J$5035,3,0)</f>
        <v>0</v>
      </c>
      <c r="AS476" s="378">
        <f>VLOOKUP($B476,'1.วาง งบทดลอง 4 แถว'!$E$4197:$J$5035,4,0)</f>
        <v>0</v>
      </c>
      <c r="AT476" s="378">
        <f>VLOOKUP($B476,'1.วาง งบทดลอง 4 แถว'!$E$4197:$J$5035,5,0)</f>
        <v>0</v>
      </c>
      <c r="AU476" s="379">
        <f>VLOOKUP($B476,'1.วาง งบทดลอง 4 แถว'!$E$4197:$J$5035,6,0)</f>
        <v>48172.36</v>
      </c>
      <c r="AV476" s="380">
        <f t="shared" si="61"/>
        <v>48172.36</v>
      </c>
      <c r="AW476" s="414" t="s">
        <v>1249</v>
      </c>
      <c r="AX476" s="415" t="s">
        <v>1250</v>
      </c>
      <c r="AY476" s="416" t="s">
        <v>2019</v>
      </c>
      <c r="AZ476" s="377">
        <f>VLOOKUP($B476,'1.วาง งบทดลอง 4 แถว'!$E$5036:$J$5874,3,0)</f>
        <v>0</v>
      </c>
      <c r="BA476" s="378">
        <f>VLOOKUP($B476,'1.วาง งบทดลอง 4 แถว'!$E$5036:$J$5874,4,0)</f>
        <v>0</v>
      </c>
      <c r="BB476" s="378">
        <f>VLOOKUP($B476,'1.วาง งบทดลอง 4 แถว'!$E$5036:$J$5874,5,0)</f>
        <v>0</v>
      </c>
      <c r="BC476" s="379">
        <f>VLOOKUP($B476,'1.วาง งบทดลอง 4 แถว'!$E$5036:$J$5874,6,0)</f>
        <v>172287.72</v>
      </c>
      <c r="BD476" s="380">
        <f t="shared" si="62"/>
        <v>172287.72</v>
      </c>
      <c r="BE476" s="414" t="s">
        <v>1249</v>
      </c>
      <c r="BF476" s="415" t="s">
        <v>1250</v>
      </c>
      <c r="BG476" s="416" t="s">
        <v>2019</v>
      </c>
      <c r="BH476" s="377">
        <f>VLOOKUP($B476,'1.วาง งบทดลอง 4 แถว'!$E$5875:$J$6713,3,0)</f>
        <v>0</v>
      </c>
      <c r="BI476" s="378">
        <f>VLOOKUP($B476,'1.วาง งบทดลอง 4 แถว'!$E$5875:$J$6713,4,0)</f>
        <v>0</v>
      </c>
      <c r="BJ476" s="378">
        <f>VLOOKUP($B476,'1.วาง งบทดลอง 4 แถว'!$E$5875:$J$6713,5,0)</f>
        <v>0</v>
      </c>
      <c r="BK476" s="379">
        <f>VLOOKUP($B476,'1.วาง งบทดลอง 4 แถว'!$E$5875:$J$6713,6,0)</f>
        <v>182247.45</v>
      </c>
      <c r="BL476" s="380">
        <f t="shared" si="63"/>
        <v>182247.45</v>
      </c>
      <c r="BM476" s="414" t="s">
        <v>1249</v>
      </c>
      <c r="BN476" s="415" t="s">
        <v>1250</v>
      </c>
      <c r="BO476" s="417" t="s">
        <v>2019</v>
      </c>
    </row>
    <row r="477" spans="1:67" s="394" customFormat="1" ht="19.5" customHeight="1">
      <c r="A477" s="374">
        <v>474</v>
      </c>
      <c r="B477" s="388" t="s">
        <v>835</v>
      </c>
      <c r="C477" s="389" t="s">
        <v>2268</v>
      </c>
      <c r="D477" s="377">
        <f>VLOOKUP($B477,'1.วาง งบทดลอง 4 แถว'!$E$2:$J$840,3,0)</f>
        <v>6530</v>
      </c>
      <c r="E477" s="378">
        <f>VLOOKUP($B477,'1.วาง งบทดลอง 4 แถว'!$E$2:$J$840,4,0)</f>
        <v>1313803</v>
      </c>
      <c r="F477" s="378">
        <f>VLOOKUP($B477,'1.วาง งบทดลอง 4 แถว'!$E$2:$J$840,5,0)</f>
        <v>0</v>
      </c>
      <c r="G477" s="379">
        <f>VLOOKUP($B477,'1.วาง งบทดลอง 4 แถว'!$E$2:$J$840,6,0)</f>
        <v>12189250.65</v>
      </c>
      <c r="H477" s="380">
        <f t="shared" si="56"/>
        <v>12189250.65</v>
      </c>
      <c r="I477" s="414" t="s">
        <v>1251</v>
      </c>
      <c r="J477" s="415" t="s">
        <v>1250</v>
      </c>
      <c r="K477" s="416" t="s">
        <v>2019</v>
      </c>
      <c r="L477" s="377">
        <f>VLOOKUP($B477,'1.วาง งบทดลอง 4 แถว'!$E$841:$J$1679,3,0)</f>
        <v>0</v>
      </c>
      <c r="M477" s="378">
        <f>VLOOKUP($B477,'1.วาง งบทดลอง 4 แถว'!$E$841:$J$1679,4,0)</f>
        <v>129233.07</v>
      </c>
      <c r="N477" s="378">
        <f>VLOOKUP($B477,'1.วาง งบทดลอง 4 แถว'!$E$841:$J$1679,5,0)</f>
        <v>0</v>
      </c>
      <c r="O477" s="379">
        <f>VLOOKUP($B477,'1.วาง งบทดลอง 4 แถว'!$E$841:$J$1679,6,0)</f>
        <v>1729465.71</v>
      </c>
      <c r="P477" s="380">
        <f t="shared" si="57"/>
        <v>1729465.71</v>
      </c>
      <c r="Q477" s="414" t="s">
        <v>1251</v>
      </c>
      <c r="R477" s="415" t="s">
        <v>1250</v>
      </c>
      <c r="S477" s="416" t="s">
        <v>2019</v>
      </c>
      <c r="T477" s="377">
        <f>VLOOKUP($B477,'1.วาง งบทดลอง 4 แถว'!$E$1680:$J$2518,3,0)</f>
        <v>0</v>
      </c>
      <c r="U477" s="378">
        <f>VLOOKUP($B477,'1.วาง งบทดลอง 4 แถว'!$E$1680:$J$2518,4,0)</f>
        <v>155943.79</v>
      </c>
      <c r="V477" s="378">
        <f>VLOOKUP($B477,'1.วาง งบทดลอง 4 แถว'!$E$1680:$J$2518,5,0)</f>
        <v>0</v>
      </c>
      <c r="W477" s="379">
        <f>VLOOKUP($B477,'1.วาง งบทดลอง 4 แถว'!$E$1680:$J$2518,6,0)</f>
        <v>1515157.37</v>
      </c>
      <c r="X477" s="380">
        <f t="shared" si="58"/>
        <v>1515157.37</v>
      </c>
      <c r="Y477" s="414" t="s">
        <v>1251</v>
      </c>
      <c r="Z477" s="415" t="s">
        <v>1250</v>
      </c>
      <c r="AA477" s="416" t="s">
        <v>2019</v>
      </c>
      <c r="AB477" s="377">
        <f>VLOOKUP($B477,'1.วาง งบทดลอง 4 แถว'!$E$2519:$J$3357,3,0)</f>
        <v>17597</v>
      </c>
      <c r="AC477" s="378">
        <f>VLOOKUP($B477,'1.วาง งบทดลอง 4 แถว'!$E$2519:$J$3357,4,0)</f>
        <v>325751</v>
      </c>
      <c r="AD477" s="378">
        <f>VLOOKUP($B477,'1.วาง งบทดลอง 4 แถว'!$E$2519:$J$3357,5,0)</f>
        <v>0</v>
      </c>
      <c r="AE477" s="379">
        <f>VLOOKUP($B477,'1.วาง งบทดลอง 4 แถว'!$E$2519:$J$3357,6,0)</f>
        <v>3117573.25</v>
      </c>
      <c r="AF477" s="380">
        <f t="shared" si="59"/>
        <v>3117573.25</v>
      </c>
      <c r="AG477" s="414" t="s">
        <v>1251</v>
      </c>
      <c r="AH477" s="415" t="s">
        <v>1250</v>
      </c>
      <c r="AI477" s="416" t="s">
        <v>2019</v>
      </c>
      <c r="AJ477" s="377">
        <f>VLOOKUP($B477,'1.วาง งบทดลอง 4 แถว'!$E$3358:$J$4196,3,0)</f>
        <v>1328</v>
      </c>
      <c r="AK477" s="378">
        <f>VLOOKUP($B477,'1.วาง งบทดลอง 4 แถว'!$E$3358:$J$4196,4,0)</f>
        <v>213536.5</v>
      </c>
      <c r="AL477" s="378">
        <f>VLOOKUP($B477,'1.วาง งบทดลอง 4 แถว'!$E$3358:$J$4196,5,0)</f>
        <v>0</v>
      </c>
      <c r="AM477" s="379">
        <f>VLOOKUP($B477,'1.วาง งบทดลอง 4 แถว'!$E$3358:$J$4196,6,0)</f>
        <v>2357423.98</v>
      </c>
      <c r="AN477" s="380">
        <f t="shared" si="60"/>
        <v>2357423.98</v>
      </c>
      <c r="AO477" s="414" t="s">
        <v>1251</v>
      </c>
      <c r="AP477" s="415" t="s">
        <v>1250</v>
      </c>
      <c r="AQ477" s="416" t="s">
        <v>2019</v>
      </c>
      <c r="AR477" s="377">
        <f>VLOOKUP($B477,'1.วาง งบทดลอง 4 แถว'!$E$4197:$J$5035,3,0)</f>
        <v>0</v>
      </c>
      <c r="AS477" s="378">
        <f>VLOOKUP($B477,'1.วาง งบทดลอง 4 แถว'!$E$4197:$J$5035,4,0)</f>
        <v>138537.35999999999</v>
      </c>
      <c r="AT477" s="378">
        <f>VLOOKUP($B477,'1.วาง งบทดลอง 4 แถว'!$E$4197:$J$5035,5,0)</f>
        <v>0</v>
      </c>
      <c r="AU477" s="379">
        <f>VLOOKUP($B477,'1.วาง งบทดลอง 4 แถว'!$E$4197:$J$5035,6,0)</f>
        <v>1716545.31</v>
      </c>
      <c r="AV477" s="380">
        <f t="shared" si="61"/>
        <v>1716545.31</v>
      </c>
      <c r="AW477" s="414" t="s">
        <v>1251</v>
      </c>
      <c r="AX477" s="415" t="s">
        <v>1250</v>
      </c>
      <c r="AY477" s="416" t="s">
        <v>2019</v>
      </c>
      <c r="AZ477" s="377">
        <f>VLOOKUP($B477,'1.วาง งบทดลอง 4 แถว'!$E$5036:$J$5874,3,0)</f>
        <v>0</v>
      </c>
      <c r="BA477" s="378">
        <f>VLOOKUP($B477,'1.วาง งบทดลอง 4 แถว'!$E$5036:$J$5874,4,0)</f>
        <v>137674.76999999999</v>
      </c>
      <c r="BB477" s="378">
        <f>VLOOKUP($B477,'1.วาง งบทดลอง 4 แถว'!$E$5036:$J$5874,5,0)</f>
        <v>0</v>
      </c>
      <c r="BC477" s="379">
        <f>VLOOKUP($B477,'1.วาง งบทดลอง 4 แถว'!$E$5036:$J$5874,6,0)</f>
        <v>1470152.83</v>
      </c>
      <c r="BD477" s="380">
        <f t="shared" si="62"/>
        <v>1470152.83</v>
      </c>
      <c r="BE477" s="414" t="s">
        <v>1251</v>
      </c>
      <c r="BF477" s="415" t="s">
        <v>1250</v>
      </c>
      <c r="BG477" s="416" t="s">
        <v>2019</v>
      </c>
      <c r="BH477" s="377">
        <f>VLOOKUP($B477,'1.วาง งบทดลอง 4 แถว'!$E$5875:$J$6713,3,0)</f>
        <v>0</v>
      </c>
      <c r="BI477" s="378">
        <f>VLOOKUP($B477,'1.วาง งบทดลอง 4 แถว'!$E$5875:$J$6713,4,0)</f>
        <v>78545</v>
      </c>
      <c r="BJ477" s="378">
        <f>VLOOKUP($B477,'1.วาง งบทดลอง 4 แถว'!$E$5875:$J$6713,5,0)</f>
        <v>0</v>
      </c>
      <c r="BK477" s="379">
        <f>VLOOKUP($B477,'1.วาง งบทดลอง 4 แถว'!$E$5875:$J$6713,6,0)</f>
        <v>1148221</v>
      </c>
      <c r="BL477" s="380">
        <f t="shared" si="63"/>
        <v>1148221</v>
      </c>
      <c r="BM477" s="414" t="s">
        <v>1251</v>
      </c>
      <c r="BN477" s="415" t="s">
        <v>1250</v>
      </c>
      <c r="BO477" s="417" t="s">
        <v>2019</v>
      </c>
    </row>
    <row r="478" spans="1:67" ht="19.5" customHeight="1">
      <c r="A478" s="374">
        <v>475</v>
      </c>
      <c r="B478" s="375" t="s">
        <v>836</v>
      </c>
      <c r="C478" s="376" t="s">
        <v>2269</v>
      </c>
      <c r="D478" s="377">
        <f>VLOOKUP($B478,'1.วาง งบทดลอง 4 แถว'!$E$2:$J$840,3,0)</f>
        <v>4250</v>
      </c>
      <c r="E478" s="378">
        <f>VLOOKUP($B478,'1.วาง งบทดลอง 4 แถว'!$E$2:$J$840,4,0)</f>
        <v>600089.25</v>
      </c>
      <c r="F478" s="378">
        <f>VLOOKUP($B478,'1.วาง งบทดลอง 4 แถว'!$E$2:$J$840,5,0)</f>
        <v>0</v>
      </c>
      <c r="G478" s="379">
        <f>VLOOKUP($B478,'1.วาง งบทดลอง 4 แถว'!$E$2:$J$840,6,0)</f>
        <v>8725779.0500000007</v>
      </c>
      <c r="H478" s="380">
        <f t="shared" si="56"/>
        <v>8725779.0500000007</v>
      </c>
      <c r="I478" s="410" t="s">
        <v>1252</v>
      </c>
      <c r="J478" s="411" t="s">
        <v>1250</v>
      </c>
      <c r="K478" s="412" t="s">
        <v>2019</v>
      </c>
      <c r="L478" s="377">
        <f>VLOOKUP($B478,'1.วาง งบทดลอง 4 แถว'!$E$841:$J$1679,3,0)</f>
        <v>0</v>
      </c>
      <c r="M478" s="378">
        <f>VLOOKUP($B478,'1.วาง งบทดลอง 4 แถว'!$E$841:$J$1679,4,0)</f>
        <v>9759</v>
      </c>
      <c r="N478" s="378">
        <f>VLOOKUP($B478,'1.วาง งบทดลอง 4 แถว'!$E$841:$J$1679,5,0)</f>
        <v>0</v>
      </c>
      <c r="O478" s="379">
        <f>VLOOKUP($B478,'1.วาง งบทดลอง 4 แถว'!$E$841:$J$1679,6,0)</f>
        <v>411409.67</v>
      </c>
      <c r="P478" s="380">
        <f t="shared" si="57"/>
        <v>411409.67</v>
      </c>
      <c r="Q478" s="410" t="s">
        <v>1252</v>
      </c>
      <c r="R478" s="411" t="s">
        <v>1250</v>
      </c>
      <c r="S478" s="412" t="s">
        <v>2019</v>
      </c>
      <c r="T478" s="377">
        <f>VLOOKUP($B478,'1.วาง งบทดลอง 4 แถว'!$E$1680:$J$2518,3,0)</f>
        <v>0</v>
      </c>
      <c r="U478" s="378">
        <f>VLOOKUP($B478,'1.วาง งบทดลอง 4 แถว'!$E$1680:$J$2518,4,0)</f>
        <v>139605.5</v>
      </c>
      <c r="V478" s="378">
        <f>VLOOKUP($B478,'1.วาง งบทดลอง 4 แถว'!$E$1680:$J$2518,5,0)</f>
        <v>0</v>
      </c>
      <c r="W478" s="379">
        <f>VLOOKUP($B478,'1.วาง งบทดลอง 4 แถว'!$E$1680:$J$2518,6,0)</f>
        <v>1156670.25</v>
      </c>
      <c r="X478" s="380">
        <f t="shared" si="58"/>
        <v>1156670.25</v>
      </c>
      <c r="Y478" s="410" t="s">
        <v>1252</v>
      </c>
      <c r="Z478" s="411" t="s">
        <v>1250</v>
      </c>
      <c r="AA478" s="412" t="s">
        <v>2019</v>
      </c>
      <c r="AB478" s="377">
        <f>VLOOKUP($B478,'1.วาง งบทดลอง 4 แถว'!$E$2519:$J$3357,3,0)</f>
        <v>0</v>
      </c>
      <c r="AC478" s="378">
        <f>VLOOKUP($B478,'1.วาง งบทดลอง 4 แถว'!$E$2519:$J$3357,4,0)</f>
        <v>289582.5</v>
      </c>
      <c r="AD478" s="378">
        <f>VLOOKUP($B478,'1.วาง งบทดลอง 4 แถว'!$E$2519:$J$3357,5,0)</f>
        <v>0</v>
      </c>
      <c r="AE478" s="379">
        <f>VLOOKUP($B478,'1.วาง งบทดลอง 4 แถว'!$E$2519:$J$3357,6,0)</f>
        <v>1601833.75</v>
      </c>
      <c r="AF478" s="380">
        <f t="shared" si="59"/>
        <v>1601833.75</v>
      </c>
      <c r="AG478" s="410" t="s">
        <v>1252</v>
      </c>
      <c r="AH478" s="411" t="s">
        <v>1250</v>
      </c>
      <c r="AI478" s="412" t="s">
        <v>2019</v>
      </c>
      <c r="AJ478" s="377">
        <f>VLOOKUP($B478,'1.วาง งบทดลอง 4 แถว'!$E$3358:$J$4196,3,0)</f>
        <v>0</v>
      </c>
      <c r="AK478" s="378">
        <f>VLOOKUP($B478,'1.วาง งบทดลอง 4 แถว'!$E$3358:$J$4196,4,0)</f>
        <v>39368.65</v>
      </c>
      <c r="AL478" s="378">
        <f>VLOOKUP($B478,'1.วาง งบทดลอง 4 แถว'!$E$3358:$J$4196,5,0)</f>
        <v>0</v>
      </c>
      <c r="AM478" s="379">
        <f>VLOOKUP($B478,'1.วาง งบทดลอง 4 แถว'!$E$3358:$J$4196,6,0)</f>
        <v>262780.15000000002</v>
      </c>
      <c r="AN478" s="380">
        <f t="shared" si="60"/>
        <v>262780.15000000002</v>
      </c>
      <c r="AO478" s="410" t="s">
        <v>1252</v>
      </c>
      <c r="AP478" s="411" t="s">
        <v>1250</v>
      </c>
      <c r="AQ478" s="412" t="s">
        <v>2019</v>
      </c>
      <c r="AR478" s="377">
        <f>VLOOKUP($B478,'1.วาง งบทดลอง 4 แถว'!$E$4197:$J$5035,3,0)</f>
        <v>0</v>
      </c>
      <c r="AS478" s="378">
        <f>VLOOKUP($B478,'1.วาง งบทดลอง 4 แถว'!$E$4197:$J$5035,4,0)</f>
        <v>70924</v>
      </c>
      <c r="AT478" s="378">
        <f>VLOOKUP($B478,'1.วาง งบทดลอง 4 แถว'!$E$4197:$J$5035,5,0)</f>
        <v>0</v>
      </c>
      <c r="AU478" s="379">
        <f>VLOOKUP($B478,'1.วาง งบทดลอง 4 แถว'!$E$4197:$J$5035,6,0)</f>
        <v>783927.3</v>
      </c>
      <c r="AV478" s="380">
        <f t="shared" si="61"/>
        <v>783927.3</v>
      </c>
      <c r="AW478" s="410" t="s">
        <v>1252</v>
      </c>
      <c r="AX478" s="411" t="s">
        <v>1250</v>
      </c>
      <c r="AY478" s="412" t="s">
        <v>2019</v>
      </c>
      <c r="AZ478" s="377">
        <f>VLOOKUP($B478,'1.วาง งบทดลอง 4 แถว'!$E$5036:$J$5874,3,0)</f>
        <v>0</v>
      </c>
      <c r="BA478" s="378">
        <f>VLOOKUP($B478,'1.วาง งบทดลอง 4 แถว'!$E$5036:$J$5874,4,0)</f>
        <v>104948</v>
      </c>
      <c r="BB478" s="378">
        <f>VLOOKUP($B478,'1.วาง งบทดลอง 4 แถว'!$E$5036:$J$5874,5,0)</f>
        <v>0</v>
      </c>
      <c r="BC478" s="379">
        <f>VLOOKUP($B478,'1.วาง งบทดลอง 4 แถว'!$E$5036:$J$5874,6,0)</f>
        <v>402419</v>
      </c>
      <c r="BD478" s="380">
        <f t="shared" si="62"/>
        <v>402419</v>
      </c>
      <c r="BE478" s="410" t="s">
        <v>1252</v>
      </c>
      <c r="BF478" s="411" t="s">
        <v>1250</v>
      </c>
      <c r="BG478" s="412" t="s">
        <v>2019</v>
      </c>
      <c r="BH478" s="377">
        <f>VLOOKUP($B478,'1.วาง งบทดลอง 4 แถว'!$E$5875:$J$6713,3,0)</f>
        <v>0</v>
      </c>
      <c r="BI478" s="378">
        <f>VLOOKUP($B478,'1.วาง งบทดลอง 4 แถว'!$E$5875:$J$6713,4,0)</f>
        <v>31203.5</v>
      </c>
      <c r="BJ478" s="378">
        <f>VLOOKUP($B478,'1.วาง งบทดลอง 4 แถว'!$E$5875:$J$6713,5,0)</f>
        <v>0</v>
      </c>
      <c r="BK478" s="379">
        <f>VLOOKUP($B478,'1.วาง งบทดลอง 4 แถว'!$E$5875:$J$6713,6,0)</f>
        <v>226332</v>
      </c>
      <c r="BL478" s="380">
        <f t="shared" si="63"/>
        <v>226332</v>
      </c>
      <c r="BM478" s="410" t="s">
        <v>1252</v>
      </c>
      <c r="BN478" s="411" t="s">
        <v>1250</v>
      </c>
      <c r="BO478" s="413" t="s">
        <v>2019</v>
      </c>
    </row>
    <row r="479" spans="1:67" ht="19.5" customHeight="1">
      <c r="A479" s="374">
        <v>476</v>
      </c>
      <c r="B479" s="375" t="s">
        <v>837</v>
      </c>
      <c r="C479" s="376" t="s">
        <v>2270</v>
      </c>
      <c r="D479" s="377">
        <f>VLOOKUP($B479,'1.วาง งบทดลอง 4 แถว'!$E$2:$J$840,3,0)</f>
        <v>0</v>
      </c>
      <c r="E479" s="378">
        <f>VLOOKUP($B479,'1.วาง งบทดลอง 4 แถว'!$E$2:$J$840,4,0)</f>
        <v>0</v>
      </c>
      <c r="F479" s="378">
        <f>VLOOKUP($B479,'1.วาง งบทดลอง 4 แถว'!$E$2:$J$840,5,0)</f>
        <v>0</v>
      </c>
      <c r="G479" s="379">
        <f>VLOOKUP($B479,'1.วาง งบทดลอง 4 แถว'!$E$2:$J$840,6,0)</f>
        <v>9346</v>
      </c>
      <c r="H479" s="380">
        <f t="shared" si="56"/>
        <v>9346</v>
      </c>
      <c r="I479" s="410" t="s">
        <v>1251</v>
      </c>
      <c r="J479" s="411" t="s">
        <v>1250</v>
      </c>
      <c r="K479" s="412" t="s">
        <v>2019</v>
      </c>
      <c r="L479" s="377">
        <f>VLOOKUP($B479,'1.วาง งบทดลอง 4 แถว'!$E$841:$J$1679,3,0)</f>
        <v>0</v>
      </c>
      <c r="M479" s="378">
        <f>VLOOKUP($B479,'1.วาง งบทดลอง 4 แถว'!$E$841:$J$1679,4,0)</f>
        <v>0</v>
      </c>
      <c r="N479" s="378">
        <f>VLOOKUP($B479,'1.วาง งบทดลอง 4 แถว'!$E$841:$J$1679,5,0)</f>
        <v>0</v>
      </c>
      <c r="O479" s="379">
        <f>VLOOKUP($B479,'1.วาง งบทดลอง 4 แถว'!$E$841:$J$1679,6,0)</f>
        <v>0</v>
      </c>
      <c r="P479" s="380">
        <f t="shared" si="57"/>
        <v>0</v>
      </c>
      <c r="Q479" s="410" t="s">
        <v>1251</v>
      </c>
      <c r="R479" s="411" t="s">
        <v>1250</v>
      </c>
      <c r="S479" s="412" t="s">
        <v>2019</v>
      </c>
      <c r="T479" s="377">
        <f>VLOOKUP($B479,'1.วาง งบทดลอง 4 แถว'!$E$1680:$J$2518,3,0)</f>
        <v>0</v>
      </c>
      <c r="U479" s="378">
        <f>VLOOKUP($B479,'1.วาง งบทดลอง 4 แถว'!$E$1680:$J$2518,4,0)</f>
        <v>0</v>
      </c>
      <c r="V479" s="378">
        <f>VLOOKUP($B479,'1.วาง งบทดลอง 4 แถว'!$E$1680:$J$2518,5,0)</f>
        <v>0</v>
      </c>
      <c r="W479" s="379">
        <f>VLOOKUP($B479,'1.วาง งบทดลอง 4 แถว'!$E$1680:$J$2518,6,0)</f>
        <v>0</v>
      </c>
      <c r="X479" s="380">
        <f t="shared" si="58"/>
        <v>0</v>
      </c>
      <c r="Y479" s="410" t="s">
        <v>1251</v>
      </c>
      <c r="Z479" s="411" t="s">
        <v>1250</v>
      </c>
      <c r="AA479" s="412" t="s">
        <v>2019</v>
      </c>
      <c r="AB479" s="377">
        <f>VLOOKUP($B479,'1.วาง งบทดลอง 4 แถว'!$E$2519:$J$3357,3,0)</f>
        <v>0</v>
      </c>
      <c r="AC479" s="378">
        <f>VLOOKUP($B479,'1.วาง งบทดลอง 4 แถว'!$E$2519:$J$3357,4,0)</f>
        <v>0</v>
      </c>
      <c r="AD479" s="378">
        <f>VLOOKUP($B479,'1.วาง งบทดลอง 4 แถว'!$E$2519:$J$3357,5,0)</f>
        <v>0</v>
      </c>
      <c r="AE479" s="379">
        <f>VLOOKUP($B479,'1.วาง งบทดลอง 4 แถว'!$E$2519:$J$3357,6,0)</f>
        <v>9722</v>
      </c>
      <c r="AF479" s="380">
        <f t="shared" si="59"/>
        <v>9722</v>
      </c>
      <c r="AG479" s="410" t="s">
        <v>1251</v>
      </c>
      <c r="AH479" s="411" t="s">
        <v>1250</v>
      </c>
      <c r="AI479" s="412" t="s">
        <v>2019</v>
      </c>
      <c r="AJ479" s="377">
        <f>VLOOKUP($B479,'1.วาง งบทดลอง 4 แถว'!$E$3358:$J$4196,3,0)</f>
        <v>0</v>
      </c>
      <c r="AK479" s="378">
        <f>VLOOKUP($B479,'1.วาง งบทดลอง 4 แถว'!$E$3358:$J$4196,4,0)</f>
        <v>0</v>
      </c>
      <c r="AL479" s="378">
        <f>VLOOKUP($B479,'1.วาง งบทดลอง 4 แถว'!$E$3358:$J$4196,5,0)</f>
        <v>0</v>
      </c>
      <c r="AM479" s="379">
        <f>VLOOKUP($B479,'1.วาง งบทดลอง 4 แถว'!$E$3358:$J$4196,6,0)</f>
        <v>0</v>
      </c>
      <c r="AN479" s="380">
        <f t="shared" si="60"/>
        <v>0</v>
      </c>
      <c r="AO479" s="410" t="s">
        <v>1251</v>
      </c>
      <c r="AP479" s="411" t="s">
        <v>1250</v>
      </c>
      <c r="AQ479" s="412" t="s">
        <v>2019</v>
      </c>
      <c r="AR479" s="377">
        <f>VLOOKUP($B479,'1.วาง งบทดลอง 4 แถว'!$E$4197:$J$5035,3,0)</f>
        <v>0</v>
      </c>
      <c r="AS479" s="378">
        <f>VLOOKUP($B479,'1.วาง งบทดลอง 4 แถว'!$E$4197:$J$5035,4,0)</f>
        <v>0</v>
      </c>
      <c r="AT479" s="378">
        <f>VLOOKUP($B479,'1.วาง งบทดลอง 4 แถว'!$E$4197:$J$5035,5,0)</f>
        <v>0</v>
      </c>
      <c r="AU479" s="379">
        <f>VLOOKUP($B479,'1.วาง งบทดลอง 4 แถว'!$E$4197:$J$5035,6,0)</f>
        <v>0</v>
      </c>
      <c r="AV479" s="380">
        <f t="shared" si="61"/>
        <v>0</v>
      </c>
      <c r="AW479" s="410" t="s">
        <v>1251</v>
      </c>
      <c r="AX479" s="411" t="s">
        <v>1250</v>
      </c>
      <c r="AY479" s="412" t="s">
        <v>2019</v>
      </c>
      <c r="AZ479" s="377">
        <f>VLOOKUP($B479,'1.วาง งบทดลอง 4 แถว'!$E$5036:$J$5874,3,0)</f>
        <v>0</v>
      </c>
      <c r="BA479" s="378">
        <f>VLOOKUP($B479,'1.วาง งบทดลอง 4 แถว'!$E$5036:$J$5874,4,0)</f>
        <v>0</v>
      </c>
      <c r="BB479" s="378">
        <f>VLOOKUP($B479,'1.วาง งบทดลอง 4 แถว'!$E$5036:$J$5874,5,0)</f>
        <v>0</v>
      </c>
      <c r="BC479" s="379">
        <f>VLOOKUP($B479,'1.วาง งบทดลอง 4 แถว'!$E$5036:$J$5874,6,0)</f>
        <v>10100</v>
      </c>
      <c r="BD479" s="380">
        <f t="shared" si="62"/>
        <v>10100</v>
      </c>
      <c r="BE479" s="410" t="s">
        <v>1251</v>
      </c>
      <c r="BF479" s="411" t="s">
        <v>1250</v>
      </c>
      <c r="BG479" s="412" t="s">
        <v>2019</v>
      </c>
      <c r="BH479" s="377">
        <f>VLOOKUP($B479,'1.วาง งบทดลอง 4 แถว'!$E$5875:$J$6713,3,0)</f>
        <v>0</v>
      </c>
      <c r="BI479" s="378">
        <f>VLOOKUP($B479,'1.วาง งบทดลอง 4 แถว'!$E$5875:$J$6713,4,0)</f>
        <v>0</v>
      </c>
      <c r="BJ479" s="378">
        <f>VLOOKUP($B479,'1.วาง งบทดลอง 4 แถว'!$E$5875:$J$6713,5,0)</f>
        <v>0</v>
      </c>
      <c r="BK479" s="379">
        <f>VLOOKUP($B479,'1.วาง งบทดลอง 4 แถว'!$E$5875:$J$6713,6,0)</f>
        <v>0</v>
      </c>
      <c r="BL479" s="380">
        <f t="shared" si="63"/>
        <v>0</v>
      </c>
      <c r="BM479" s="410" t="s">
        <v>1251</v>
      </c>
      <c r="BN479" s="411" t="s">
        <v>1250</v>
      </c>
      <c r="BO479" s="413" t="s">
        <v>2019</v>
      </c>
    </row>
    <row r="480" spans="1:67" ht="19.5" customHeight="1">
      <c r="A480" s="374">
        <v>477</v>
      </c>
      <c r="B480" s="375" t="s">
        <v>838</v>
      </c>
      <c r="C480" s="376" t="s">
        <v>2271</v>
      </c>
      <c r="D480" s="377">
        <f>VLOOKUP($B480,'1.วาง งบทดลอง 4 แถว'!$E$2:$J$840,3,0)</f>
        <v>0</v>
      </c>
      <c r="E480" s="378">
        <f>VLOOKUP($B480,'1.วาง งบทดลอง 4 แถว'!$E$2:$J$840,4,0)</f>
        <v>72347</v>
      </c>
      <c r="F480" s="378">
        <f>VLOOKUP($B480,'1.วาง งบทดลอง 4 แถว'!$E$2:$J$840,5,0)</f>
        <v>0</v>
      </c>
      <c r="G480" s="379">
        <f>VLOOKUP($B480,'1.วาง งบทดลอง 4 แถว'!$E$2:$J$840,6,0)</f>
        <v>623212.5</v>
      </c>
      <c r="H480" s="380">
        <f t="shared" si="56"/>
        <v>623212.5</v>
      </c>
      <c r="I480" s="410" t="s">
        <v>1252</v>
      </c>
      <c r="J480" s="411" t="s">
        <v>1250</v>
      </c>
      <c r="K480" s="412" t="s">
        <v>2019</v>
      </c>
      <c r="L480" s="377">
        <f>VLOOKUP($B480,'1.วาง งบทดลอง 4 แถว'!$E$841:$J$1679,3,0)</f>
        <v>0</v>
      </c>
      <c r="M480" s="378">
        <f>VLOOKUP($B480,'1.วาง งบทดลอง 4 แถว'!$E$841:$J$1679,4,0)</f>
        <v>0</v>
      </c>
      <c r="N480" s="378">
        <f>VLOOKUP($B480,'1.วาง งบทดลอง 4 แถว'!$E$841:$J$1679,5,0)</f>
        <v>0</v>
      </c>
      <c r="O480" s="379">
        <f>VLOOKUP($B480,'1.วาง งบทดลอง 4 แถว'!$E$841:$J$1679,6,0)</f>
        <v>0</v>
      </c>
      <c r="P480" s="380">
        <f t="shared" si="57"/>
        <v>0</v>
      </c>
      <c r="Q480" s="410" t="s">
        <v>1252</v>
      </c>
      <c r="R480" s="411" t="s">
        <v>1250</v>
      </c>
      <c r="S480" s="412" t="s">
        <v>2019</v>
      </c>
      <c r="T480" s="377">
        <f>VLOOKUP($B480,'1.วาง งบทดลอง 4 แถว'!$E$1680:$J$2518,3,0)</f>
        <v>0</v>
      </c>
      <c r="U480" s="378">
        <f>VLOOKUP($B480,'1.วาง งบทดลอง 4 แถว'!$E$1680:$J$2518,4,0)</f>
        <v>0</v>
      </c>
      <c r="V480" s="378">
        <f>VLOOKUP($B480,'1.วาง งบทดลอง 4 แถว'!$E$1680:$J$2518,5,0)</f>
        <v>0</v>
      </c>
      <c r="W480" s="379">
        <f>VLOOKUP($B480,'1.วาง งบทดลอง 4 แถว'!$E$1680:$J$2518,6,0)</f>
        <v>0</v>
      </c>
      <c r="X480" s="380">
        <f t="shared" si="58"/>
        <v>0</v>
      </c>
      <c r="Y480" s="410" t="s">
        <v>1252</v>
      </c>
      <c r="Z480" s="411" t="s">
        <v>1250</v>
      </c>
      <c r="AA480" s="412" t="s">
        <v>2019</v>
      </c>
      <c r="AB480" s="377">
        <f>VLOOKUP($B480,'1.วาง งบทดลอง 4 แถว'!$E$2519:$J$3357,3,0)</f>
        <v>0</v>
      </c>
      <c r="AC480" s="378">
        <f>VLOOKUP($B480,'1.วาง งบทดลอง 4 แถว'!$E$2519:$J$3357,4,0)</f>
        <v>0</v>
      </c>
      <c r="AD480" s="378">
        <f>VLOOKUP($B480,'1.วาง งบทดลอง 4 แถว'!$E$2519:$J$3357,5,0)</f>
        <v>0</v>
      </c>
      <c r="AE480" s="379">
        <f>VLOOKUP($B480,'1.วาง งบทดลอง 4 แถว'!$E$2519:$J$3357,6,0)</f>
        <v>150579.75</v>
      </c>
      <c r="AF480" s="380">
        <f t="shared" si="59"/>
        <v>150579.75</v>
      </c>
      <c r="AG480" s="410" t="s">
        <v>1252</v>
      </c>
      <c r="AH480" s="411" t="s">
        <v>1250</v>
      </c>
      <c r="AI480" s="412" t="s">
        <v>2019</v>
      </c>
      <c r="AJ480" s="377">
        <f>VLOOKUP($B480,'1.วาง งบทดลอง 4 แถว'!$E$3358:$J$4196,3,0)</f>
        <v>0</v>
      </c>
      <c r="AK480" s="378">
        <f>VLOOKUP($B480,'1.วาง งบทดลอง 4 แถว'!$E$3358:$J$4196,4,0)</f>
        <v>0</v>
      </c>
      <c r="AL480" s="378">
        <f>VLOOKUP($B480,'1.วาง งบทดลอง 4 แถว'!$E$3358:$J$4196,5,0)</f>
        <v>0</v>
      </c>
      <c r="AM480" s="379">
        <f>VLOOKUP($B480,'1.วาง งบทดลอง 4 แถว'!$E$3358:$J$4196,6,0)</f>
        <v>0</v>
      </c>
      <c r="AN480" s="380">
        <f t="shared" si="60"/>
        <v>0</v>
      </c>
      <c r="AO480" s="410" t="s">
        <v>1252</v>
      </c>
      <c r="AP480" s="411" t="s">
        <v>1250</v>
      </c>
      <c r="AQ480" s="412" t="s">
        <v>2019</v>
      </c>
      <c r="AR480" s="377">
        <f>VLOOKUP($B480,'1.วาง งบทดลอง 4 แถว'!$E$4197:$J$5035,3,0)</f>
        <v>0</v>
      </c>
      <c r="AS480" s="378">
        <f>VLOOKUP($B480,'1.วาง งบทดลอง 4 แถว'!$E$4197:$J$5035,4,0)</f>
        <v>0</v>
      </c>
      <c r="AT480" s="378">
        <f>VLOOKUP($B480,'1.วาง งบทดลอง 4 แถว'!$E$4197:$J$5035,5,0)</f>
        <v>0</v>
      </c>
      <c r="AU480" s="379">
        <f>VLOOKUP($B480,'1.วาง งบทดลอง 4 แถว'!$E$4197:$J$5035,6,0)</f>
        <v>0</v>
      </c>
      <c r="AV480" s="380">
        <f t="shared" si="61"/>
        <v>0</v>
      </c>
      <c r="AW480" s="410" t="s">
        <v>1252</v>
      </c>
      <c r="AX480" s="411" t="s">
        <v>1250</v>
      </c>
      <c r="AY480" s="412" t="s">
        <v>2019</v>
      </c>
      <c r="AZ480" s="377">
        <f>VLOOKUP($B480,'1.วาง งบทดลอง 4 แถว'!$E$5036:$J$5874,3,0)</f>
        <v>0</v>
      </c>
      <c r="BA480" s="378">
        <f>VLOOKUP($B480,'1.วาง งบทดลอง 4 แถว'!$E$5036:$J$5874,4,0)</f>
        <v>0</v>
      </c>
      <c r="BB480" s="378">
        <f>VLOOKUP($B480,'1.วาง งบทดลอง 4 แถว'!$E$5036:$J$5874,5,0)</f>
        <v>0</v>
      </c>
      <c r="BC480" s="379">
        <f>VLOOKUP($B480,'1.วาง งบทดลอง 4 แถว'!$E$5036:$J$5874,6,0)</f>
        <v>0</v>
      </c>
      <c r="BD480" s="380">
        <f t="shared" si="62"/>
        <v>0</v>
      </c>
      <c r="BE480" s="410" t="s">
        <v>1252</v>
      </c>
      <c r="BF480" s="411" t="s">
        <v>1250</v>
      </c>
      <c r="BG480" s="412" t="s">
        <v>2019</v>
      </c>
      <c r="BH480" s="377">
        <f>VLOOKUP($B480,'1.วาง งบทดลอง 4 แถว'!$E$5875:$J$6713,3,0)</f>
        <v>0</v>
      </c>
      <c r="BI480" s="378">
        <f>VLOOKUP($B480,'1.วาง งบทดลอง 4 แถว'!$E$5875:$J$6713,4,0)</f>
        <v>0</v>
      </c>
      <c r="BJ480" s="378">
        <f>VLOOKUP($B480,'1.วาง งบทดลอง 4 แถว'!$E$5875:$J$6713,5,0)</f>
        <v>0</v>
      </c>
      <c r="BK480" s="379">
        <f>VLOOKUP($B480,'1.วาง งบทดลอง 4 แถว'!$E$5875:$J$6713,6,0)</f>
        <v>0</v>
      </c>
      <c r="BL480" s="380">
        <f t="shared" si="63"/>
        <v>0</v>
      </c>
      <c r="BM480" s="410" t="s">
        <v>1252</v>
      </c>
      <c r="BN480" s="411" t="s">
        <v>1250</v>
      </c>
      <c r="BO480" s="413" t="s">
        <v>2019</v>
      </c>
    </row>
    <row r="481" spans="1:67" s="394" customFormat="1" ht="19.5" customHeight="1">
      <c r="A481" s="374">
        <v>478</v>
      </c>
      <c r="B481" s="388" t="s">
        <v>1839</v>
      </c>
      <c r="C481" s="389" t="s">
        <v>2272</v>
      </c>
      <c r="D481" s="377">
        <f>VLOOKUP($B481,'1.วาง งบทดลอง 4 แถว'!$E$2:$J$840,3,0)</f>
        <v>0</v>
      </c>
      <c r="E481" s="378">
        <f>VLOOKUP($B481,'1.วาง งบทดลอง 4 แถว'!$E$2:$J$840,4,0)</f>
        <v>0</v>
      </c>
      <c r="F481" s="378">
        <f>VLOOKUP($B481,'1.วาง งบทดลอง 4 แถว'!$E$2:$J$840,5,0)</f>
        <v>0</v>
      </c>
      <c r="G481" s="379">
        <f>VLOOKUP($B481,'1.วาง งบทดลอง 4 แถว'!$E$2:$J$840,6,0)</f>
        <v>0</v>
      </c>
      <c r="H481" s="380">
        <f t="shared" si="56"/>
        <v>0</v>
      </c>
      <c r="I481" s="414" t="s">
        <v>1251</v>
      </c>
      <c r="J481" s="415" t="s">
        <v>1250</v>
      </c>
      <c r="K481" s="416" t="s">
        <v>2019</v>
      </c>
      <c r="L481" s="377">
        <f>VLOOKUP($B481,'1.วาง งบทดลอง 4 แถว'!$E$841:$J$1679,3,0)</f>
        <v>0</v>
      </c>
      <c r="M481" s="378">
        <f>VLOOKUP($B481,'1.วาง งบทดลอง 4 แถว'!$E$841:$J$1679,4,0)</f>
        <v>0</v>
      </c>
      <c r="N481" s="378">
        <f>VLOOKUP($B481,'1.วาง งบทดลอง 4 แถว'!$E$841:$J$1679,5,0)</f>
        <v>0</v>
      </c>
      <c r="O481" s="379">
        <f>VLOOKUP($B481,'1.วาง งบทดลอง 4 แถว'!$E$841:$J$1679,6,0)</f>
        <v>7169.2</v>
      </c>
      <c r="P481" s="380">
        <f t="shared" si="57"/>
        <v>7169.2</v>
      </c>
      <c r="Q481" s="414" t="s">
        <v>1251</v>
      </c>
      <c r="R481" s="415" t="s">
        <v>1250</v>
      </c>
      <c r="S481" s="416" t="s">
        <v>2019</v>
      </c>
      <c r="T481" s="377">
        <f>VLOOKUP($B481,'1.วาง งบทดลอง 4 แถว'!$E$1680:$J$2518,3,0)</f>
        <v>0</v>
      </c>
      <c r="U481" s="378">
        <f>VLOOKUP($B481,'1.วาง งบทดลอง 4 แถว'!$E$1680:$J$2518,4,0)</f>
        <v>0</v>
      </c>
      <c r="V481" s="378">
        <f>VLOOKUP($B481,'1.วาง งบทดลอง 4 แถว'!$E$1680:$J$2518,5,0)</f>
        <v>0</v>
      </c>
      <c r="W481" s="379">
        <f>VLOOKUP($B481,'1.วาง งบทดลอง 4 แถว'!$E$1680:$J$2518,6,0)</f>
        <v>0</v>
      </c>
      <c r="X481" s="380">
        <f t="shared" si="58"/>
        <v>0</v>
      </c>
      <c r="Y481" s="414" t="s">
        <v>1251</v>
      </c>
      <c r="Z481" s="415" t="s">
        <v>1250</v>
      </c>
      <c r="AA481" s="416" t="s">
        <v>2019</v>
      </c>
      <c r="AB481" s="377">
        <f>VLOOKUP($B481,'1.วาง งบทดลอง 4 แถว'!$E$2519:$J$3357,3,0)</f>
        <v>0</v>
      </c>
      <c r="AC481" s="378">
        <f>VLOOKUP($B481,'1.วาง งบทดลอง 4 แถว'!$E$2519:$J$3357,4,0)</f>
        <v>0</v>
      </c>
      <c r="AD481" s="378">
        <f>VLOOKUP($B481,'1.วาง งบทดลอง 4 แถว'!$E$2519:$J$3357,5,0)</f>
        <v>0</v>
      </c>
      <c r="AE481" s="379">
        <f>VLOOKUP($B481,'1.วาง งบทดลอง 4 แถว'!$E$2519:$J$3357,6,0)</f>
        <v>0</v>
      </c>
      <c r="AF481" s="380">
        <f t="shared" si="59"/>
        <v>0</v>
      </c>
      <c r="AG481" s="414" t="s">
        <v>1251</v>
      </c>
      <c r="AH481" s="415" t="s">
        <v>1250</v>
      </c>
      <c r="AI481" s="416" t="s">
        <v>2019</v>
      </c>
      <c r="AJ481" s="377">
        <f>VLOOKUP($B481,'1.วาง งบทดลอง 4 แถว'!$E$3358:$J$4196,3,0)</f>
        <v>0</v>
      </c>
      <c r="AK481" s="378">
        <f>VLOOKUP($B481,'1.วาง งบทดลอง 4 แถว'!$E$3358:$J$4196,4,0)</f>
        <v>0</v>
      </c>
      <c r="AL481" s="378">
        <f>VLOOKUP($B481,'1.วาง งบทดลอง 4 แถว'!$E$3358:$J$4196,5,0)</f>
        <v>0</v>
      </c>
      <c r="AM481" s="379">
        <f>VLOOKUP($B481,'1.วาง งบทดลอง 4 แถว'!$E$3358:$J$4196,6,0)</f>
        <v>0</v>
      </c>
      <c r="AN481" s="380">
        <f t="shared" si="60"/>
        <v>0</v>
      </c>
      <c r="AO481" s="414" t="s">
        <v>1251</v>
      </c>
      <c r="AP481" s="415" t="s">
        <v>1250</v>
      </c>
      <c r="AQ481" s="416" t="s">
        <v>2019</v>
      </c>
      <c r="AR481" s="377">
        <f>VLOOKUP($B481,'1.วาง งบทดลอง 4 แถว'!$E$4197:$J$5035,3,0)</f>
        <v>0</v>
      </c>
      <c r="AS481" s="378">
        <f>VLOOKUP($B481,'1.วาง งบทดลอง 4 แถว'!$E$4197:$J$5035,4,0)</f>
        <v>0</v>
      </c>
      <c r="AT481" s="378">
        <f>VLOOKUP($B481,'1.วาง งบทดลอง 4 แถว'!$E$4197:$J$5035,5,0)</f>
        <v>0</v>
      </c>
      <c r="AU481" s="379">
        <f>VLOOKUP($B481,'1.วาง งบทดลอง 4 แถว'!$E$4197:$J$5035,6,0)</f>
        <v>0</v>
      </c>
      <c r="AV481" s="380">
        <f t="shared" si="61"/>
        <v>0</v>
      </c>
      <c r="AW481" s="414" t="s">
        <v>1251</v>
      </c>
      <c r="AX481" s="415" t="s">
        <v>1250</v>
      </c>
      <c r="AY481" s="416" t="s">
        <v>2019</v>
      </c>
      <c r="AZ481" s="377">
        <f>VLOOKUP($B481,'1.วาง งบทดลอง 4 แถว'!$E$5036:$J$5874,3,0)</f>
        <v>0</v>
      </c>
      <c r="BA481" s="378">
        <f>VLOOKUP($B481,'1.วาง งบทดลอง 4 แถว'!$E$5036:$J$5874,4,0)</f>
        <v>0</v>
      </c>
      <c r="BB481" s="378">
        <f>VLOOKUP($B481,'1.วาง งบทดลอง 4 แถว'!$E$5036:$J$5874,5,0)</f>
        <v>0</v>
      </c>
      <c r="BC481" s="379">
        <f>VLOOKUP($B481,'1.วาง งบทดลอง 4 แถว'!$E$5036:$J$5874,6,0)</f>
        <v>0</v>
      </c>
      <c r="BD481" s="380">
        <f t="shared" si="62"/>
        <v>0</v>
      </c>
      <c r="BE481" s="414" t="s">
        <v>1251</v>
      </c>
      <c r="BF481" s="415" t="s">
        <v>1250</v>
      </c>
      <c r="BG481" s="416" t="s">
        <v>2019</v>
      </c>
      <c r="BH481" s="377">
        <f>VLOOKUP($B481,'1.วาง งบทดลอง 4 แถว'!$E$5875:$J$6713,3,0)</f>
        <v>0</v>
      </c>
      <c r="BI481" s="378">
        <f>VLOOKUP($B481,'1.วาง งบทดลอง 4 แถว'!$E$5875:$J$6713,4,0)</f>
        <v>0</v>
      </c>
      <c r="BJ481" s="378">
        <f>VLOOKUP($B481,'1.วาง งบทดลอง 4 แถว'!$E$5875:$J$6713,5,0)</f>
        <v>0</v>
      </c>
      <c r="BK481" s="379">
        <f>VLOOKUP($B481,'1.วาง งบทดลอง 4 แถว'!$E$5875:$J$6713,6,0)</f>
        <v>0</v>
      </c>
      <c r="BL481" s="380">
        <f t="shared" si="63"/>
        <v>0</v>
      </c>
      <c r="BM481" s="414" t="s">
        <v>1251</v>
      </c>
      <c r="BN481" s="415" t="s">
        <v>1250</v>
      </c>
      <c r="BO481" s="417" t="s">
        <v>2019</v>
      </c>
    </row>
    <row r="482" spans="1:67" s="394" customFormat="1" ht="19.5" customHeight="1">
      <c r="A482" s="374">
        <v>479</v>
      </c>
      <c r="B482" s="388" t="s">
        <v>1841</v>
      </c>
      <c r="C482" s="389" t="s">
        <v>2273</v>
      </c>
      <c r="D482" s="377">
        <f>VLOOKUP($B482,'1.วาง งบทดลอง 4 แถว'!$E$2:$J$840,3,0)</f>
        <v>0</v>
      </c>
      <c r="E482" s="378">
        <f>VLOOKUP($B482,'1.วาง งบทดลอง 4 แถว'!$E$2:$J$840,4,0)</f>
        <v>0</v>
      </c>
      <c r="F482" s="378">
        <f>VLOOKUP($B482,'1.วาง งบทดลอง 4 แถว'!$E$2:$J$840,5,0)</f>
        <v>0</v>
      </c>
      <c r="G482" s="379">
        <f>VLOOKUP($B482,'1.วาง งบทดลอง 4 แถว'!$E$2:$J$840,6,0)</f>
        <v>0</v>
      </c>
      <c r="H482" s="380">
        <f t="shared" si="56"/>
        <v>0</v>
      </c>
      <c r="I482" s="414" t="s">
        <v>1252</v>
      </c>
      <c r="J482" s="415" t="s">
        <v>1250</v>
      </c>
      <c r="K482" s="416" t="s">
        <v>2019</v>
      </c>
      <c r="L482" s="377">
        <f>VLOOKUP($B482,'1.วาง งบทดลอง 4 แถว'!$E$841:$J$1679,3,0)</f>
        <v>0</v>
      </c>
      <c r="M482" s="378">
        <f>VLOOKUP($B482,'1.วาง งบทดลอง 4 แถว'!$E$841:$J$1679,4,0)</f>
        <v>0</v>
      </c>
      <c r="N482" s="378">
        <f>VLOOKUP($B482,'1.วาง งบทดลอง 4 แถว'!$E$841:$J$1679,5,0)</f>
        <v>0</v>
      </c>
      <c r="O482" s="379">
        <f>VLOOKUP($B482,'1.วาง งบทดลอง 4 แถว'!$E$841:$J$1679,6,0)</f>
        <v>0</v>
      </c>
      <c r="P482" s="380">
        <f t="shared" si="57"/>
        <v>0</v>
      </c>
      <c r="Q482" s="414" t="s">
        <v>1252</v>
      </c>
      <c r="R482" s="415" t="s">
        <v>1250</v>
      </c>
      <c r="S482" s="416" t="s">
        <v>2019</v>
      </c>
      <c r="T482" s="377">
        <f>VLOOKUP($B482,'1.วาง งบทดลอง 4 แถว'!$E$1680:$J$2518,3,0)</f>
        <v>0</v>
      </c>
      <c r="U482" s="378">
        <f>VLOOKUP($B482,'1.วาง งบทดลอง 4 แถว'!$E$1680:$J$2518,4,0)</f>
        <v>0</v>
      </c>
      <c r="V482" s="378">
        <f>VLOOKUP($B482,'1.วาง งบทดลอง 4 แถว'!$E$1680:$J$2518,5,0)</f>
        <v>0</v>
      </c>
      <c r="W482" s="379">
        <f>VLOOKUP($B482,'1.วาง งบทดลอง 4 แถว'!$E$1680:$J$2518,6,0)</f>
        <v>0</v>
      </c>
      <c r="X482" s="380">
        <f t="shared" si="58"/>
        <v>0</v>
      </c>
      <c r="Y482" s="414" t="s">
        <v>1252</v>
      </c>
      <c r="Z482" s="415" t="s">
        <v>1250</v>
      </c>
      <c r="AA482" s="416" t="s">
        <v>2019</v>
      </c>
      <c r="AB482" s="377">
        <f>VLOOKUP($B482,'1.วาง งบทดลอง 4 แถว'!$E$2519:$J$3357,3,0)</f>
        <v>0</v>
      </c>
      <c r="AC482" s="378">
        <f>VLOOKUP($B482,'1.วาง งบทดลอง 4 แถว'!$E$2519:$J$3357,4,0)</f>
        <v>0</v>
      </c>
      <c r="AD482" s="378">
        <f>VLOOKUP($B482,'1.วาง งบทดลอง 4 แถว'!$E$2519:$J$3357,5,0)</f>
        <v>0</v>
      </c>
      <c r="AE482" s="379">
        <f>VLOOKUP($B482,'1.วาง งบทดลอง 4 แถว'!$E$2519:$J$3357,6,0)</f>
        <v>0</v>
      </c>
      <c r="AF482" s="380">
        <f t="shared" si="59"/>
        <v>0</v>
      </c>
      <c r="AG482" s="414" t="s">
        <v>1252</v>
      </c>
      <c r="AH482" s="415" t="s">
        <v>1250</v>
      </c>
      <c r="AI482" s="416" t="s">
        <v>2019</v>
      </c>
      <c r="AJ482" s="377">
        <f>VLOOKUP($B482,'1.วาง งบทดลอง 4 แถว'!$E$3358:$J$4196,3,0)</f>
        <v>0</v>
      </c>
      <c r="AK482" s="378">
        <f>VLOOKUP($B482,'1.วาง งบทดลอง 4 แถว'!$E$3358:$J$4196,4,0)</f>
        <v>0</v>
      </c>
      <c r="AL482" s="378">
        <f>VLOOKUP($B482,'1.วาง งบทดลอง 4 แถว'!$E$3358:$J$4196,5,0)</f>
        <v>0</v>
      </c>
      <c r="AM482" s="379">
        <f>VLOOKUP($B482,'1.วาง งบทดลอง 4 แถว'!$E$3358:$J$4196,6,0)</f>
        <v>0</v>
      </c>
      <c r="AN482" s="380">
        <f t="shared" si="60"/>
        <v>0</v>
      </c>
      <c r="AO482" s="414" t="s">
        <v>1252</v>
      </c>
      <c r="AP482" s="415" t="s">
        <v>1250</v>
      </c>
      <c r="AQ482" s="416" t="s">
        <v>2019</v>
      </c>
      <c r="AR482" s="377">
        <f>VLOOKUP($B482,'1.วาง งบทดลอง 4 แถว'!$E$4197:$J$5035,3,0)</f>
        <v>0</v>
      </c>
      <c r="AS482" s="378">
        <f>VLOOKUP($B482,'1.วาง งบทดลอง 4 แถว'!$E$4197:$J$5035,4,0)</f>
        <v>0</v>
      </c>
      <c r="AT482" s="378">
        <f>VLOOKUP($B482,'1.วาง งบทดลอง 4 แถว'!$E$4197:$J$5035,5,0)</f>
        <v>0</v>
      </c>
      <c r="AU482" s="379">
        <f>VLOOKUP($B482,'1.วาง งบทดลอง 4 แถว'!$E$4197:$J$5035,6,0)</f>
        <v>0</v>
      </c>
      <c r="AV482" s="380">
        <f t="shared" si="61"/>
        <v>0</v>
      </c>
      <c r="AW482" s="414" t="s">
        <v>1252</v>
      </c>
      <c r="AX482" s="415" t="s">
        <v>1250</v>
      </c>
      <c r="AY482" s="416" t="s">
        <v>2019</v>
      </c>
      <c r="AZ482" s="377">
        <f>VLOOKUP($B482,'1.วาง งบทดลอง 4 แถว'!$E$5036:$J$5874,3,0)</f>
        <v>0</v>
      </c>
      <c r="BA482" s="378">
        <f>VLOOKUP($B482,'1.วาง งบทดลอง 4 แถว'!$E$5036:$J$5874,4,0)</f>
        <v>0</v>
      </c>
      <c r="BB482" s="378">
        <f>VLOOKUP($B482,'1.วาง งบทดลอง 4 แถว'!$E$5036:$J$5874,5,0)</f>
        <v>0</v>
      </c>
      <c r="BC482" s="379">
        <f>VLOOKUP($B482,'1.วาง งบทดลอง 4 แถว'!$E$5036:$J$5874,6,0)</f>
        <v>0</v>
      </c>
      <c r="BD482" s="380">
        <f t="shared" si="62"/>
        <v>0</v>
      </c>
      <c r="BE482" s="414" t="s">
        <v>1252</v>
      </c>
      <c r="BF482" s="415" t="s">
        <v>1250</v>
      </c>
      <c r="BG482" s="416" t="s">
        <v>2019</v>
      </c>
      <c r="BH482" s="377">
        <f>VLOOKUP($B482,'1.วาง งบทดลอง 4 แถว'!$E$5875:$J$6713,3,0)</f>
        <v>0</v>
      </c>
      <c r="BI482" s="378">
        <f>VLOOKUP($B482,'1.วาง งบทดลอง 4 แถว'!$E$5875:$J$6713,4,0)</f>
        <v>0</v>
      </c>
      <c r="BJ482" s="378">
        <f>VLOOKUP($B482,'1.วาง งบทดลอง 4 แถว'!$E$5875:$J$6713,5,0)</f>
        <v>0</v>
      </c>
      <c r="BK482" s="379">
        <f>VLOOKUP($B482,'1.วาง งบทดลอง 4 แถว'!$E$5875:$J$6713,6,0)</f>
        <v>0</v>
      </c>
      <c r="BL482" s="380">
        <f t="shared" si="63"/>
        <v>0</v>
      </c>
      <c r="BM482" s="414" t="s">
        <v>1252</v>
      </c>
      <c r="BN482" s="415" t="s">
        <v>1250</v>
      </c>
      <c r="BO482" s="417" t="s">
        <v>2019</v>
      </c>
    </row>
    <row r="483" spans="1:67" ht="19.5" customHeight="1">
      <c r="A483" s="374">
        <v>480</v>
      </c>
      <c r="B483" s="375" t="s">
        <v>839</v>
      </c>
      <c r="C483" s="376" t="s">
        <v>214</v>
      </c>
      <c r="D483" s="377">
        <f>VLOOKUP($B483,'1.วาง งบทดลอง 4 แถว'!$E$2:$J$840,3,0)</f>
        <v>621</v>
      </c>
      <c r="E483" s="378">
        <f>VLOOKUP($B483,'1.วาง งบทดลอง 4 แถว'!$E$2:$J$840,4,0)</f>
        <v>139121.75</v>
      </c>
      <c r="F483" s="378">
        <f>VLOOKUP($B483,'1.วาง งบทดลอง 4 แถว'!$E$2:$J$840,5,0)</f>
        <v>0</v>
      </c>
      <c r="G483" s="379">
        <f>VLOOKUP($B483,'1.วาง งบทดลอง 4 แถว'!$E$2:$J$840,6,0)</f>
        <v>1706927.52</v>
      </c>
      <c r="H483" s="380">
        <f t="shared" si="56"/>
        <v>1706927.52</v>
      </c>
      <c r="I483" s="410" t="s">
        <v>1249</v>
      </c>
      <c r="J483" s="411" t="s">
        <v>1250</v>
      </c>
      <c r="K483" s="412" t="s">
        <v>2019</v>
      </c>
      <c r="L483" s="377">
        <f>VLOOKUP($B483,'1.วาง งบทดลอง 4 แถว'!$E$841:$J$1679,3,0)</f>
        <v>0</v>
      </c>
      <c r="M483" s="378">
        <f>VLOOKUP($B483,'1.วาง งบทดลอง 4 แถว'!$E$841:$J$1679,4,0)</f>
        <v>6951</v>
      </c>
      <c r="N483" s="378">
        <f>VLOOKUP($B483,'1.วาง งบทดลอง 4 แถว'!$E$841:$J$1679,5,0)</f>
        <v>0</v>
      </c>
      <c r="O483" s="379">
        <f>VLOOKUP($B483,'1.วาง งบทดลอง 4 แถว'!$E$841:$J$1679,6,0)</f>
        <v>87967.679999999993</v>
      </c>
      <c r="P483" s="380">
        <f t="shared" si="57"/>
        <v>87967.679999999993</v>
      </c>
      <c r="Q483" s="410" t="s">
        <v>1249</v>
      </c>
      <c r="R483" s="411" t="s">
        <v>1250</v>
      </c>
      <c r="S483" s="412" t="s">
        <v>2019</v>
      </c>
      <c r="T483" s="377">
        <f>VLOOKUP($B483,'1.วาง งบทดลอง 4 แถว'!$E$1680:$J$2518,3,0)</f>
        <v>4151</v>
      </c>
      <c r="U483" s="378">
        <f>VLOOKUP($B483,'1.วาง งบทดลอง 4 แถว'!$E$1680:$J$2518,4,0)</f>
        <v>21208</v>
      </c>
      <c r="V483" s="378">
        <f>VLOOKUP($B483,'1.วาง งบทดลอง 4 แถว'!$E$1680:$J$2518,5,0)</f>
        <v>0</v>
      </c>
      <c r="W483" s="379">
        <f>VLOOKUP($B483,'1.วาง งบทดลอง 4 แถว'!$E$1680:$J$2518,6,0)</f>
        <v>422888.94</v>
      </c>
      <c r="X483" s="380">
        <f t="shared" si="58"/>
        <v>422888.94</v>
      </c>
      <c r="Y483" s="410" t="s">
        <v>1249</v>
      </c>
      <c r="Z483" s="411" t="s">
        <v>1250</v>
      </c>
      <c r="AA483" s="412" t="s">
        <v>2019</v>
      </c>
      <c r="AB483" s="377">
        <f>VLOOKUP($B483,'1.วาง งบทดลอง 4 แถว'!$E$2519:$J$3357,3,0)</f>
        <v>0</v>
      </c>
      <c r="AC483" s="378">
        <f>VLOOKUP($B483,'1.วาง งบทดลอง 4 แถว'!$E$2519:$J$3357,4,0)</f>
        <v>47519</v>
      </c>
      <c r="AD483" s="378">
        <f>VLOOKUP($B483,'1.วาง งบทดลอง 4 แถว'!$E$2519:$J$3357,5,0)</f>
        <v>0</v>
      </c>
      <c r="AE483" s="379">
        <f>VLOOKUP($B483,'1.วาง งบทดลอง 4 แถว'!$E$2519:$J$3357,6,0)</f>
        <v>356703.5</v>
      </c>
      <c r="AF483" s="380">
        <f t="shared" si="59"/>
        <v>356703.5</v>
      </c>
      <c r="AG483" s="410" t="s">
        <v>1249</v>
      </c>
      <c r="AH483" s="411" t="s">
        <v>1250</v>
      </c>
      <c r="AI483" s="412" t="s">
        <v>2019</v>
      </c>
      <c r="AJ483" s="377">
        <f>VLOOKUP($B483,'1.วาง งบทดลอง 4 แถว'!$E$3358:$J$4196,3,0)</f>
        <v>50</v>
      </c>
      <c r="AK483" s="378">
        <f>VLOOKUP($B483,'1.วาง งบทดลอง 4 แถว'!$E$3358:$J$4196,4,0)</f>
        <v>5583</v>
      </c>
      <c r="AL483" s="378">
        <f>VLOOKUP($B483,'1.วาง งบทดลอง 4 แถว'!$E$3358:$J$4196,5,0)</f>
        <v>0</v>
      </c>
      <c r="AM483" s="379">
        <f>VLOOKUP($B483,'1.วาง งบทดลอง 4 แถว'!$E$3358:$J$4196,6,0)</f>
        <v>133476.75</v>
      </c>
      <c r="AN483" s="380">
        <f t="shared" si="60"/>
        <v>133476.75</v>
      </c>
      <c r="AO483" s="410" t="s">
        <v>1249</v>
      </c>
      <c r="AP483" s="411" t="s">
        <v>1250</v>
      </c>
      <c r="AQ483" s="412" t="s">
        <v>2019</v>
      </c>
      <c r="AR483" s="377">
        <f>VLOOKUP($B483,'1.วาง งบทดลอง 4 แถว'!$E$4197:$J$5035,3,0)</f>
        <v>0</v>
      </c>
      <c r="AS483" s="378">
        <f>VLOOKUP($B483,'1.วาง งบทดลอง 4 แถว'!$E$4197:$J$5035,4,0)</f>
        <v>11073</v>
      </c>
      <c r="AT483" s="378">
        <f>VLOOKUP($B483,'1.วาง งบทดลอง 4 แถว'!$E$4197:$J$5035,5,0)</f>
        <v>0</v>
      </c>
      <c r="AU483" s="379">
        <f>VLOOKUP($B483,'1.วาง งบทดลอง 4 แถว'!$E$4197:$J$5035,6,0)</f>
        <v>242919.97</v>
      </c>
      <c r="AV483" s="380">
        <f t="shared" si="61"/>
        <v>242919.97</v>
      </c>
      <c r="AW483" s="410" t="s">
        <v>1249</v>
      </c>
      <c r="AX483" s="411" t="s">
        <v>1250</v>
      </c>
      <c r="AY483" s="412" t="s">
        <v>2019</v>
      </c>
      <c r="AZ483" s="377">
        <f>VLOOKUP($B483,'1.วาง งบทดลอง 4 แถว'!$E$5036:$J$5874,3,0)</f>
        <v>0</v>
      </c>
      <c r="BA483" s="378">
        <f>VLOOKUP($B483,'1.วาง งบทดลอง 4 แถว'!$E$5036:$J$5874,4,0)</f>
        <v>11601</v>
      </c>
      <c r="BB483" s="378">
        <f>VLOOKUP($B483,'1.วาง งบทดลอง 4 แถว'!$E$5036:$J$5874,5,0)</f>
        <v>0</v>
      </c>
      <c r="BC483" s="379">
        <f>VLOOKUP($B483,'1.วาง งบทดลอง 4 แถว'!$E$5036:$J$5874,6,0)</f>
        <v>109782</v>
      </c>
      <c r="BD483" s="380">
        <f t="shared" si="62"/>
        <v>109782</v>
      </c>
      <c r="BE483" s="410" t="s">
        <v>1249</v>
      </c>
      <c r="BF483" s="411" t="s">
        <v>1250</v>
      </c>
      <c r="BG483" s="412" t="s">
        <v>2019</v>
      </c>
      <c r="BH483" s="377">
        <f>VLOOKUP($B483,'1.วาง งบทดลอง 4 แถว'!$E$5875:$J$6713,3,0)</f>
        <v>0</v>
      </c>
      <c r="BI483" s="378">
        <f>VLOOKUP($B483,'1.วาง งบทดลอง 4 แถว'!$E$5875:$J$6713,4,0)</f>
        <v>7830</v>
      </c>
      <c r="BJ483" s="378">
        <f>VLOOKUP($B483,'1.วาง งบทดลอง 4 แถว'!$E$5875:$J$6713,5,0)</f>
        <v>0</v>
      </c>
      <c r="BK483" s="379">
        <f>VLOOKUP($B483,'1.วาง งบทดลอง 4 แถว'!$E$5875:$J$6713,6,0)</f>
        <v>66994</v>
      </c>
      <c r="BL483" s="380">
        <f t="shared" si="63"/>
        <v>66994</v>
      </c>
      <c r="BM483" s="410" t="s">
        <v>1249</v>
      </c>
      <c r="BN483" s="411" t="s">
        <v>1250</v>
      </c>
      <c r="BO483" s="413" t="s">
        <v>2019</v>
      </c>
    </row>
    <row r="484" spans="1:67" ht="19.5" customHeight="1">
      <c r="A484" s="374">
        <v>481</v>
      </c>
      <c r="B484" s="375" t="s">
        <v>840</v>
      </c>
      <c r="C484" s="376" t="s">
        <v>215</v>
      </c>
      <c r="D484" s="377">
        <f>VLOOKUP($B484,'1.วาง งบทดลอง 4 แถว'!$E$2:$J$840,3,0)</f>
        <v>76687</v>
      </c>
      <c r="E484" s="378">
        <f>VLOOKUP($B484,'1.วาง งบทดลอง 4 แถว'!$E$2:$J$840,4,0)</f>
        <v>197141.25</v>
      </c>
      <c r="F484" s="378">
        <f>VLOOKUP($B484,'1.วาง งบทดลอง 4 แถว'!$E$2:$J$840,5,0)</f>
        <v>0</v>
      </c>
      <c r="G484" s="379">
        <f>VLOOKUP($B484,'1.วาง งบทดลอง 4 แถว'!$E$2:$J$840,6,0)</f>
        <v>1369966.5</v>
      </c>
      <c r="H484" s="380">
        <f t="shared" si="56"/>
        <v>1369966.5</v>
      </c>
      <c r="I484" s="410" t="s">
        <v>1252</v>
      </c>
      <c r="J484" s="411" t="s">
        <v>1250</v>
      </c>
      <c r="K484" s="412" t="s">
        <v>2019</v>
      </c>
      <c r="L484" s="377">
        <f>VLOOKUP($B484,'1.วาง งบทดลอง 4 แถว'!$E$841:$J$1679,3,0)</f>
        <v>0</v>
      </c>
      <c r="M484" s="378">
        <f>VLOOKUP($B484,'1.วาง งบทดลอง 4 แถว'!$E$841:$J$1679,4,0)</f>
        <v>24915.15</v>
      </c>
      <c r="N484" s="378">
        <f>VLOOKUP($B484,'1.วาง งบทดลอง 4 แถว'!$E$841:$J$1679,5,0)</f>
        <v>0</v>
      </c>
      <c r="O484" s="379">
        <f>VLOOKUP($B484,'1.วาง งบทดลอง 4 แถว'!$E$841:$J$1679,6,0)</f>
        <v>141027.47</v>
      </c>
      <c r="P484" s="380">
        <f t="shared" si="57"/>
        <v>141027.47</v>
      </c>
      <c r="Q484" s="410" t="s">
        <v>1252</v>
      </c>
      <c r="R484" s="411" t="s">
        <v>1250</v>
      </c>
      <c r="S484" s="412" t="s">
        <v>2019</v>
      </c>
      <c r="T484" s="377">
        <f>VLOOKUP($B484,'1.วาง งบทดลอง 4 แถว'!$E$1680:$J$2518,3,0)</f>
        <v>606</v>
      </c>
      <c r="U484" s="378">
        <f>VLOOKUP($B484,'1.วาง งบทดลอง 4 แถว'!$E$1680:$J$2518,4,0)</f>
        <v>57524</v>
      </c>
      <c r="V484" s="378">
        <f>VLOOKUP($B484,'1.วาง งบทดลอง 4 แถว'!$E$1680:$J$2518,5,0)</f>
        <v>0</v>
      </c>
      <c r="W484" s="379">
        <f>VLOOKUP($B484,'1.วาง งบทดลอง 4 แถว'!$E$1680:$J$2518,6,0)</f>
        <v>405200.5</v>
      </c>
      <c r="X484" s="380">
        <f t="shared" si="58"/>
        <v>405200.5</v>
      </c>
      <c r="Y484" s="410" t="s">
        <v>1252</v>
      </c>
      <c r="Z484" s="411" t="s">
        <v>1250</v>
      </c>
      <c r="AA484" s="412" t="s">
        <v>2019</v>
      </c>
      <c r="AB484" s="377">
        <f>VLOOKUP($B484,'1.วาง งบทดลอง 4 แถว'!$E$2519:$J$3357,3,0)</f>
        <v>0</v>
      </c>
      <c r="AC484" s="378">
        <f>VLOOKUP($B484,'1.วาง งบทดลอง 4 แถว'!$E$2519:$J$3357,4,0)</f>
        <v>18138</v>
      </c>
      <c r="AD484" s="378">
        <f>VLOOKUP($B484,'1.วาง งบทดลอง 4 แถว'!$E$2519:$J$3357,5,0)</f>
        <v>0</v>
      </c>
      <c r="AE484" s="379">
        <f>VLOOKUP($B484,'1.วาง งบทดลอง 4 แถว'!$E$2519:$J$3357,6,0)</f>
        <v>415356.75</v>
      </c>
      <c r="AF484" s="380">
        <f t="shared" si="59"/>
        <v>415356.75</v>
      </c>
      <c r="AG484" s="410" t="s">
        <v>1252</v>
      </c>
      <c r="AH484" s="411" t="s">
        <v>1250</v>
      </c>
      <c r="AI484" s="412" t="s">
        <v>2019</v>
      </c>
      <c r="AJ484" s="377">
        <f>VLOOKUP($B484,'1.วาง งบทดลอง 4 แถว'!$E$3358:$J$4196,3,0)</f>
        <v>0</v>
      </c>
      <c r="AK484" s="378">
        <f>VLOOKUP($B484,'1.วาง งบทดลอง 4 แถว'!$E$3358:$J$4196,4,0)</f>
        <v>19618.5</v>
      </c>
      <c r="AL484" s="378">
        <f>VLOOKUP($B484,'1.วาง งบทดลอง 4 แถว'!$E$3358:$J$4196,5,0)</f>
        <v>0</v>
      </c>
      <c r="AM484" s="379">
        <f>VLOOKUP($B484,'1.วาง งบทดลอง 4 แถว'!$E$3358:$J$4196,6,0)</f>
        <v>95263</v>
      </c>
      <c r="AN484" s="380">
        <f t="shared" si="60"/>
        <v>95263</v>
      </c>
      <c r="AO484" s="410" t="s">
        <v>1252</v>
      </c>
      <c r="AP484" s="411" t="s">
        <v>1250</v>
      </c>
      <c r="AQ484" s="412" t="s">
        <v>2019</v>
      </c>
      <c r="AR484" s="377">
        <f>VLOOKUP($B484,'1.วาง งบทดลอง 4 แถว'!$E$4197:$J$5035,3,0)</f>
        <v>118480.5</v>
      </c>
      <c r="AS484" s="378">
        <f>VLOOKUP($B484,'1.วาง งบทดลอง 4 แถว'!$E$4197:$J$5035,4,0)</f>
        <v>30423.5</v>
      </c>
      <c r="AT484" s="378">
        <f>VLOOKUP($B484,'1.วาง งบทดลอง 4 แถว'!$E$4197:$J$5035,5,0)</f>
        <v>0</v>
      </c>
      <c r="AU484" s="379">
        <f>VLOOKUP($B484,'1.วาง งบทดลอง 4 แถว'!$E$4197:$J$5035,6,0)</f>
        <v>156794.5</v>
      </c>
      <c r="AV484" s="380">
        <f t="shared" si="61"/>
        <v>156794.5</v>
      </c>
      <c r="AW484" s="410" t="s">
        <v>1252</v>
      </c>
      <c r="AX484" s="411" t="s">
        <v>1250</v>
      </c>
      <c r="AY484" s="412" t="s">
        <v>2019</v>
      </c>
      <c r="AZ484" s="377">
        <f>VLOOKUP($B484,'1.วาง งบทดลอง 4 แถว'!$E$5036:$J$5874,3,0)</f>
        <v>0</v>
      </c>
      <c r="BA484" s="378">
        <f>VLOOKUP($B484,'1.วาง งบทดลอง 4 แถว'!$E$5036:$J$5874,4,0)</f>
        <v>1888</v>
      </c>
      <c r="BB484" s="378">
        <f>VLOOKUP($B484,'1.วาง งบทดลอง 4 แถว'!$E$5036:$J$5874,5,0)</f>
        <v>0</v>
      </c>
      <c r="BC484" s="379">
        <f>VLOOKUP($B484,'1.วาง งบทดลอง 4 แถว'!$E$5036:$J$5874,6,0)</f>
        <v>67216.5</v>
      </c>
      <c r="BD484" s="380">
        <f t="shared" si="62"/>
        <v>67216.5</v>
      </c>
      <c r="BE484" s="410" t="s">
        <v>1252</v>
      </c>
      <c r="BF484" s="411" t="s">
        <v>1250</v>
      </c>
      <c r="BG484" s="412" t="s">
        <v>2019</v>
      </c>
      <c r="BH484" s="377">
        <f>VLOOKUP($B484,'1.วาง งบทดลอง 4 แถว'!$E$5875:$J$6713,3,0)</f>
        <v>0</v>
      </c>
      <c r="BI484" s="378">
        <f>VLOOKUP($B484,'1.วาง งบทดลอง 4 แถว'!$E$5875:$J$6713,4,0)</f>
        <v>0</v>
      </c>
      <c r="BJ484" s="378">
        <f>VLOOKUP($B484,'1.วาง งบทดลอง 4 แถว'!$E$5875:$J$6713,5,0)</f>
        <v>0</v>
      </c>
      <c r="BK484" s="379">
        <f>VLOOKUP($B484,'1.วาง งบทดลอง 4 แถว'!$E$5875:$J$6713,6,0)</f>
        <v>36264.5</v>
      </c>
      <c r="BL484" s="380">
        <f t="shared" si="63"/>
        <v>36264.5</v>
      </c>
      <c r="BM484" s="410" t="s">
        <v>1252</v>
      </c>
      <c r="BN484" s="411" t="s">
        <v>1250</v>
      </c>
      <c r="BO484" s="413" t="s">
        <v>2019</v>
      </c>
    </row>
    <row r="485" spans="1:67" ht="19.5" customHeight="1">
      <c r="A485" s="374">
        <v>482</v>
      </c>
      <c r="B485" s="375" t="s">
        <v>841</v>
      </c>
      <c r="C485" s="376" t="s">
        <v>216</v>
      </c>
      <c r="D485" s="377">
        <f>VLOOKUP($B485,'1.วาง งบทดลอง 4 แถว'!$E$2:$J$840,3,0)</f>
        <v>4142</v>
      </c>
      <c r="E485" s="378">
        <f>VLOOKUP($B485,'1.วาง งบทดลอง 4 แถว'!$E$2:$J$840,4,0)</f>
        <v>96552</v>
      </c>
      <c r="F485" s="378">
        <f>VLOOKUP($B485,'1.วาง งบทดลอง 4 แถว'!$E$2:$J$840,5,0)</f>
        <v>0</v>
      </c>
      <c r="G485" s="379">
        <f>VLOOKUP($B485,'1.วาง งบทดลอง 4 แถว'!$E$2:$J$840,6,0)</f>
        <v>1086677.5</v>
      </c>
      <c r="H485" s="380">
        <f t="shared" si="56"/>
        <v>1086677.5</v>
      </c>
      <c r="I485" s="410" t="s">
        <v>1251</v>
      </c>
      <c r="J485" s="411" t="s">
        <v>1250</v>
      </c>
      <c r="K485" s="412" t="s">
        <v>2019</v>
      </c>
      <c r="L485" s="377">
        <f>VLOOKUP($B485,'1.วาง งบทดลอง 4 แถว'!$E$841:$J$1679,3,0)</f>
        <v>0</v>
      </c>
      <c r="M485" s="378">
        <f>VLOOKUP($B485,'1.วาง งบทดลอง 4 แถว'!$E$841:$J$1679,4,0)</f>
        <v>4526</v>
      </c>
      <c r="N485" s="378">
        <f>VLOOKUP($B485,'1.วาง งบทดลอง 4 แถว'!$E$841:$J$1679,5,0)</f>
        <v>0</v>
      </c>
      <c r="O485" s="379">
        <f>VLOOKUP($B485,'1.วาง งบทดลอง 4 แถว'!$E$841:$J$1679,6,0)</f>
        <v>31857.200000000001</v>
      </c>
      <c r="P485" s="380">
        <f t="shared" si="57"/>
        <v>31857.200000000001</v>
      </c>
      <c r="Q485" s="410" t="s">
        <v>1251</v>
      </c>
      <c r="R485" s="411" t="s">
        <v>1250</v>
      </c>
      <c r="S485" s="412" t="s">
        <v>2019</v>
      </c>
      <c r="T485" s="377">
        <f>VLOOKUP($B485,'1.วาง งบทดลอง 4 แถว'!$E$1680:$J$2518,3,0)</f>
        <v>77431</v>
      </c>
      <c r="U485" s="378">
        <f>VLOOKUP($B485,'1.วาง งบทดลอง 4 แถว'!$E$1680:$J$2518,4,0)</f>
        <v>243034</v>
      </c>
      <c r="V485" s="378">
        <f>VLOOKUP($B485,'1.วาง งบทดลอง 4 แถว'!$E$1680:$J$2518,5,0)</f>
        <v>0</v>
      </c>
      <c r="W485" s="379">
        <f>VLOOKUP($B485,'1.วาง งบทดลอง 4 แถว'!$E$1680:$J$2518,6,0)</f>
        <v>1930600</v>
      </c>
      <c r="X485" s="380">
        <f t="shared" si="58"/>
        <v>1930600</v>
      </c>
      <c r="Y485" s="410" t="s">
        <v>1251</v>
      </c>
      <c r="Z485" s="411" t="s">
        <v>1250</v>
      </c>
      <c r="AA485" s="412" t="s">
        <v>2019</v>
      </c>
      <c r="AB485" s="377">
        <f>VLOOKUP($B485,'1.วาง งบทดลอง 4 แถว'!$E$2519:$J$3357,3,0)</f>
        <v>0</v>
      </c>
      <c r="AC485" s="378">
        <f>VLOOKUP($B485,'1.วาง งบทดลอง 4 แถว'!$E$2519:$J$3357,4,0)</f>
        <v>0</v>
      </c>
      <c r="AD485" s="378">
        <f>VLOOKUP($B485,'1.วาง งบทดลอง 4 แถว'!$E$2519:$J$3357,5,0)</f>
        <v>0</v>
      </c>
      <c r="AE485" s="379">
        <f>VLOOKUP($B485,'1.วาง งบทดลอง 4 แถว'!$E$2519:$J$3357,6,0)</f>
        <v>0</v>
      </c>
      <c r="AF485" s="380">
        <f t="shared" si="59"/>
        <v>0</v>
      </c>
      <c r="AG485" s="410" t="s">
        <v>1251</v>
      </c>
      <c r="AH485" s="411" t="s">
        <v>1250</v>
      </c>
      <c r="AI485" s="412" t="s">
        <v>2019</v>
      </c>
      <c r="AJ485" s="377">
        <f>VLOOKUP($B485,'1.วาง งบทดลอง 4 แถว'!$E$3358:$J$4196,3,0)</f>
        <v>0</v>
      </c>
      <c r="AK485" s="378">
        <f>VLOOKUP($B485,'1.วาง งบทดลอง 4 แถว'!$E$3358:$J$4196,4,0)</f>
        <v>7879.5</v>
      </c>
      <c r="AL485" s="378">
        <f>VLOOKUP($B485,'1.วาง งบทดลอง 4 แถว'!$E$3358:$J$4196,5,0)</f>
        <v>0</v>
      </c>
      <c r="AM485" s="379">
        <f>VLOOKUP($B485,'1.วาง งบทดลอง 4 แถว'!$E$3358:$J$4196,6,0)</f>
        <v>158017.35</v>
      </c>
      <c r="AN485" s="380">
        <f t="shared" si="60"/>
        <v>158017.35</v>
      </c>
      <c r="AO485" s="410" t="s">
        <v>1251</v>
      </c>
      <c r="AP485" s="411" t="s">
        <v>1250</v>
      </c>
      <c r="AQ485" s="412" t="s">
        <v>2019</v>
      </c>
      <c r="AR485" s="377">
        <f>VLOOKUP($B485,'1.วาง งบทดลอง 4 แถว'!$E$4197:$J$5035,3,0)</f>
        <v>0</v>
      </c>
      <c r="AS485" s="378">
        <f>VLOOKUP($B485,'1.วาง งบทดลอง 4 แถว'!$E$4197:$J$5035,4,0)</f>
        <v>8293</v>
      </c>
      <c r="AT485" s="378">
        <f>VLOOKUP($B485,'1.วาง งบทดลอง 4 แถว'!$E$4197:$J$5035,5,0)</f>
        <v>0</v>
      </c>
      <c r="AU485" s="379">
        <f>VLOOKUP($B485,'1.วาง งบทดลอง 4 แถว'!$E$4197:$J$5035,6,0)</f>
        <v>33035.379999999997</v>
      </c>
      <c r="AV485" s="380">
        <f t="shared" si="61"/>
        <v>33035.379999999997</v>
      </c>
      <c r="AW485" s="410" t="s">
        <v>1251</v>
      </c>
      <c r="AX485" s="411" t="s">
        <v>1250</v>
      </c>
      <c r="AY485" s="412" t="s">
        <v>2019</v>
      </c>
      <c r="AZ485" s="377">
        <f>VLOOKUP($B485,'1.วาง งบทดลอง 4 แถว'!$E$5036:$J$5874,3,0)</f>
        <v>0</v>
      </c>
      <c r="BA485" s="378">
        <f>VLOOKUP($B485,'1.วาง งบทดลอง 4 แถว'!$E$5036:$J$5874,4,0)</f>
        <v>1288</v>
      </c>
      <c r="BB485" s="378">
        <f>VLOOKUP($B485,'1.วาง งบทดลอง 4 แถว'!$E$5036:$J$5874,5,0)</f>
        <v>0</v>
      </c>
      <c r="BC485" s="379">
        <f>VLOOKUP($B485,'1.วาง งบทดลอง 4 แถว'!$E$5036:$J$5874,6,0)</f>
        <v>27583.5</v>
      </c>
      <c r="BD485" s="380">
        <f t="shared" si="62"/>
        <v>27583.5</v>
      </c>
      <c r="BE485" s="410" t="s">
        <v>1251</v>
      </c>
      <c r="BF485" s="411" t="s">
        <v>1250</v>
      </c>
      <c r="BG485" s="412" t="s">
        <v>2019</v>
      </c>
      <c r="BH485" s="377">
        <f>VLOOKUP($B485,'1.วาง งบทดลอง 4 แถว'!$E$5875:$J$6713,3,0)</f>
        <v>0</v>
      </c>
      <c r="BI485" s="378">
        <f>VLOOKUP($B485,'1.วาง งบทดลอง 4 แถว'!$E$5875:$J$6713,4,0)</f>
        <v>0</v>
      </c>
      <c r="BJ485" s="378">
        <f>VLOOKUP($B485,'1.วาง งบทดลอง 4 แถว'!$E$5875:$J$6713,5,0)</f>
        <v>0</v>
      </c>
      <c r="BK485" s="379">
        <f>VLOOKUP($B485,'1.วาง งบทดลอง 4 แถว'!$E$5875:$J$6713,6,0)</f>
        <v>0</v>
      </c>
      <c r="BL485" s="380">
        <f t="shared" si="63"/>
        <v>0</v>
      </c>
      <c r="BM485" s="410" t="s">
        <v>1251</v>
      </c>
      <c r="BN485" s="411" t="s">
        <v>1250</v>
      </c>
      <c r="BO485" s="413" t="s">
        <v>2019</v>
      </c>
    </row>
    <row r="486" spans="1:67" ht="19.5" customHeight="1">
      <c r="A486" s="374">
        <v>483</v>
      </c>
      <c r="B486" s="375" t="s">
        <v>842</v>
      </c>
      <c r="C486" s="376" t="s">
        <v>217</v>
      </c>
      <c r="D486" s="377">
        <f>VLOOKUP($B486,'1.วาง งบทดลอง 4 แถว'!$E$2:$J$840,3,0)</f>
        <v>0</v>
      </c>
      <c r="E486" s="378">
        <f>VLOOKUP($B486,'1.วาง งบทดลอง 4 แถว'!$E$2:$J$840,4,0)</f>
        <v>4250</v>
      </c>
      <c r="F486" s="378">
        <f>VLOOKUP($B486,'1.วาง งบทดลอง 4 แถว'!$E$2:$J$840,5,0)</f>
        <v>0</v>
      </c>
      <c r="G486" s="379">
        <f>VLOOKUP($B486,'1.วาง งบทดลอง 4 แถว'!$E$2:$J$840,6,0)</f>
        <v>86713</v>
      </c>
      <c r="H486" s="380">
        <f t="shared" si="56"/>
        <v>86713</v>
      </c>
      <c r="I486" s="410" t="s">
        <v>1252</v>
      </c>
      <c r="J486" s="411" t="s">
        <v>1250</v>
      </c>
      <c r="K486" s="412" t="s">
        <v>2019</v>
      </c>
      <c r="L486" s="377">
        <f>VLOOKUP($B486,'1.วาง งบทดลอง 4 แถว'!$E$841:$J$1679,3,0)</f>
        <v>0</v>
      </c>
      <c r="M486" s="378">
        <f>VLOOKUP($B486,'1.วาง งบทดลอง 4 แถว'!$E$841:$J$1679,4,0)</f>
        <v>0</v>
      </c>
      <c r="N486" s="378">
        <f>VLOOKUP($B486,'1.วาง งบทดลอง 4 แถว'!$E$841:$J$1679,5,0)</f>
        <v>0</v>
      </c>
      <c r="O486" s="379">
        <f>VLOOKUP($B486,'1.วาง งบทดลอง 4 แถว'!$E$841:$J$1679,6,0)</f>
        <v>0</v>
      </c>
      <c r="P486" s="380">
        <f t="shared" si="57"/>
        <v>0</v>
      </c>
      <c r="Q486" s="410" t="s">
        <v>1252</v>
      </c>
      <c r="R486" s="411" t="s">
        <v>1250</v>
      </c>
      <c r="S486" s="412" t="s">
        <v>2019</v>
      </c>
      <c r="T486" s="377">
        <f>VLOOKUP($B486,'1.วาง งบทดลอง 4 แถว'!$E$1680:$J$2518,3,0)</f>
        <v>0</v>
      </c>
      <c r="U486" s="378">
        <f>VLOOKUP($B486,'1.วาง งบทดลอง 4 แถว'!$E$1680:$J$2518,4,0)</f>
        <v>0</v>
      </c>
      <c r="V486" s="378">
        <f>VLOOKUP($B486,'1.วาง งบทดลอง 4 แถว'!$E$1680:$J$2518,5,0)</f>
        <v>0</v>
      </c>
      <c r="W486" s="379">
        <f>VLOOKUP($B486,'1.วาง งบทดลอง 4 แถว'!$E$1680:$J$2518,6,0)</f>
        <v>0</v>
      </c>
      <c r="X486" s="380">
        <f t="shared" si="58"/>
        <v>0</v>
      </c>
      <c r="Y486" s="410" t="s">
        <v>1252</v>
      </c>
      <c r="Z486" s="411" t="s">
        <v>1250</v>
      </c>
      <c r="AA486" s="412" t="s">
        <v>2019</v>
      </c>
      <c r="AB486" s="377">
        <f>VLOOKUP($B486,'1.วาง งบทดลอง 4 แถว'!$E$2519:$J$3357,3,0)</f>
        <v>0</v>
      </c>
      <c r="AC486" s="378">
        <f>VLOOKUP($B486,'1.วาง งบทดลอง 4 แถว'!$E$2519:$J$3357,4,0)</f>
        <v>0</v>
      </c>
      <c r="AD486" s="378">
        <f>VLOOKUP($B486,'1.วาง งบทดลอง 4 แถว'!$E$2519:$J$3357,5,0)</f>
        <v>0</v>
      </c>
      <c r="AE486" s="379">
        <f>VLOOKUP($B486,'1.วาง งบทดลอง 4 แถว'!$E$2519:$J$3357,6,0)</f>
        <v>0</v>
      </c>
      <c r="AF486" s="380">
        <f t="shared" si="59"/>
        <v>0</v>
      </c>
      <c r="AG486" s="410" t="s">
        <v>1252</v>
      </c>
      <c r="AH486" s="411" t="s">
        <v>1250</v>
      </c>
      <c r="AI486" s="412" t="s">
        <v>2019</v>
      </c>
      <c r="AJ486" s="377">
        <f>VLOOKUP($B486,'1.วาง งบทดลอง 4 แถว'!$E$3358:$J$4196,3,0)</f>
        <v>0</v>
      </c>
      <c r="AK486" s="378">
        <f>VLOOKUP($B486,'1.วาง งบทดลอง 4 แถว'!$E$3358:$J$4196,4,0)</f>
        <v>0</v>
      </c>
      <c r="AL486" s="378">
        <f>VLOOKUP($B486,'1.วาง งบทดลอง 4 แถว'!$E$3358:$J$4196,5,0)</f>
        <v>0</v>
      </c>
      <c r="AM486" s="379">
        <f>VLOOKUP($B486,'1.วาง งบทดลอง 4 แถว'!$E$3358:$J$4196,6,0)</f>
        <v>0</v>
      </c>
      <c r="AN486" s="380">
        <f t="shared" si="60"/>
        <v>0</v>
      </c>
      <c r="AO486" s="410" t="s">
        <v>1252</v>
      </c>
      <c r="AP486" s="411" t="s">
        <v>1250</v>
      </c>
      <c r="AQ486" s="412" t="s">
        <v>2019</v>
      </c>
      <c r="AR486" s="377">
        <f>VLOOKUP($B486,'1.วาง งบทดลอง 4 แถว'!$E$4197:$J$5035,3,0)</f>
        <v>0</v>
      </c>
      <c r="AS486" s="378">
        <f>VLOOKUP($B486,'1.วาง งบทดลอง 4 แถว'!$E$4197:$J$5035,4,0)</f>
        <v>109174.5</v>
      </c>
      <c r="AT486" s="378">
        <f>VLOOKUP($B486,'1.วาง งบทดลอง 4 แถว'!$E$4197:$J$5035,5,0)</f>
        <v>0</v>
      </c>
      <c r="AU486" s="379">
        <f>VLOOKUP($B486,'1.วาง งบทดลอง 4 แถว'!$E$4197:$J$5035,6,0)</f>
        <v>118306</v>
      </c>
      <c r="AV486" s="380">
        <f t="shared" si="61"/>
        <v>118306</v>
      </c>
      <c r="AW486" s="410" t="s">
        <v>1252</v>
      </c>
      <c r="AX486" s="411" t="s">
        <v>1250</v>
      </c>
      <c r="AY486" s="412" t="s">
        <v>2019</v>
      </c>
      <c r="AZ486" s="377">
        <f>VLOOKUP($B486,'1.วาง งบทดลอง 4 แถว'!$E$5036:$J$5874,3,0)</f>
        <v>0</v>
      </c>
      <c r="BA486" s="378">
        <f>VLOOKUP($B486,'1.วาง งบทดลอง 4 แถว'!$E$5036:$J$5874,4,0)</f>
        <v>0</v>
      </c>
      <c r="BB486" s="378">
        <f>VLOOKUP($B486,'1.วาง งบทดลอง 4 แถว'!$E$5036:$J$5874,5,0)</f>
        <v>0</v>
      </c>
      <c r="BC486" s="379">
        <f>VLOOKUP($B486,'1.วาง งบทดลอง 4 แถว'!$E$5036:$J$5874,6,0)</f>
        <v>0</v>
      </c>
      <c r="BD486" s="380">
        <f t="shared" si="62"/>
        <v>0</v>
      </c>
      <c r="BE486" s="410" t="s">
        <v>1252</v>
      </c>
      <c r="BF486" s="411" t="s">
        <v>1250</v>
      </c>
      <c r="BG486" s="412" t="s">
        <v>2019</v>
      </c>
      <c r="BH486" s="377">
        <f>VLOOKUP($B486,'1.วาง งบทดลอง 4 แถว'!$E$5875:$J$6713,3,0)</f>
        <v>0</v>
      </c>
      <c r="BI486" s="378">
        <f>VLOOKUP($B486,'1.วาง งบทดลอง 4 แถว'!$E$5875:$J$6713,4,0)</f>
        <v>0</v>
      </c>
      <c r="BJ486" s="378">
        <f>VLOOKUP($B486,'1.วาง งบทดลอง 4 แถว'!$E$5875:$J$6713,5,0)</f>
        <v>0</v>
      </c>
      <c r="BK486" s="379">
        <f>VLOOKUP($B486,'1.วาง งบทดลอง 4 แถว'!$E$5875:$J$6713,6,0)</f>
        <v>0</v>
      </c>
      <c r="BL486" s="380">
        <f t="shared" si="63"/>
        <v>0</v>
      </c>
      <c r="BM486" s="410" t="s">
        <v>1252</v>
      </c>
      <c r="BN486" s="411" t="s">
        <v>1250</v>
      </c>
      <c r="BO486" s="413" t="s">
        <v>2019</v>
      </c>
    </row>
    <row r="487" spans="1:67" ht="19.5" customHeight="1">
      <c r="A487" s="374">
        <v>484</v>
      </c>
      <c r="B487" s="375" t="s">
        <v>843</v>
      </c>
      <c r="C487" s="376" t="s">
        <v>218</v>
      </c>
      <c r="D487" s="377">
        <f>VLOOKUP($B487,'1.วาง งบทดลอง 4 แถว'!$E$2:$J$840,3,0)</f>
        <v>965555.77</v>
      </c>
      <c r="E487" s="378">
        <f>VLOOKUP($B487,'1.วาง งบทดลอง 4 แถว'!$E$2:$J$840,4,0)</f>
        <v>6530</v>
      </c>
      <c r="F487" s="378">
        <f>VLOOKUP($B487,'1.วาง งบทดลอง 4 แถว'!$E$2:$J$840,5,0)</f>
        <v>7828861.29</v>
      </c>
      <c r="G487" s="379">
        <f>VLOOKUP($B487,'1.วาง งบทดลอง 4 แถว'!$E$2:$J$840,6,0)</f>
        <v>0</v>
      </c>
      <c r="H487" s="380">
        <f t="shared" si="56"/>
        <v>-7828861.29</v>
      </c>
      <c r="I487" s="410" t="s">
        <v>1253</v>
      </c>
      <c r="J487" s="411" t="s">
        <v>1250</v>
      </c>
      <c r="K487" s="412" t="s">
        <v>2019</v>
      </c>
      <c r="L487" s="377">
        <f>VLOOKUP($B487,'1.วาง งบทดลอง 4 แถว'!$E$841:$J$1679,3,0)</f>
        <v>69117.320000000007</v>
      </c>
      <c r="M487" s="378">
        <f>VLOOKUP($B487,'1.วาง งบทดลอง 4 แถว'!$E$841:$J$1679,4,0)</f>
        <v>0</v>
      </c>
      <c r="N487" s="378">
        <f>VLOOKUP($B487,'1.วาง งบทดลอง 4 แถว'!$E$841:$J$1679,5,0)</f>
        <v>1039576.29</v>
      </c>
      <c r="O487" s="379">
        <f>VLOOKUP($B487,'1.วาง งบทดลอง 4 แถว'!$E$841:$J$1679,6,0)</f>
        <v>0</v>
      </c>
      <c r="P487" s="380">
        <f t="shared" si="57"/>
        <v>-1039576.29</v>
      </c>
      <c r="Q487" s="410" t="s">
        <v>1253</v>
      </c>
      <c r="R487" s="411" t="s">
        <v>1250</v>
      </c>
      <c r="S487" s="412" t="s">
        <v>2019</v>
      </c>
      <c r="T487" s="377">
        <f>VLOOKUP($B487,'1.วาง งบทดลอง 4 แถว'!$E$1680:$J$2518,3,0)</f>
        <v>94916.1</v>
      </c>
      <c r="U487" s="378">
        <f>VLOOKUP($B487,'1.วาง งบทดลอง 4 แถว'!$E$1680:$J$2518,4,0)</f>
        <v>0</v>
      </c>
      <c r="V487" s="378">
        <f>VLOOKUP($B487,'1.วาง งบทดลอง 4 แถว'!$E$1680:$J$2518,5,0)</f>
        <v>818264.37</v>
      </c>
      <c r="W487" s="379">
        <f>VLOOKUP($B487,'1.วาง งบทดลอง 4 แถว'!$E$1680:$J$2518,6,0)</f>
        <v>0</v>
      </c>
      <c r="X487" s="380">
        <f t="shared" si="58"/>
        <v>-818264.37</v>
      </c>
      <c r="Y487" s="410" t="s">
        <v>1253</v>
      </c>
      <c r="Z487" s="411" t="s">
        <v>1250</v>
      </c>
      <c r="AA487" s="412" t="s">
        <v>2019</v>
      </c>
      <c r="AB487" s="377">
        <f>VLOOKUP($B487,'1.วาง งบทดลอง 4 แถว'!$E$2519:$J$3357,3,0)</f>
        <v>0</v>
      </c>
      <c r="AC487" s="378">
        <f>VLOOKUP($B487,'1.วาง งบทดลอง 4 แถว'!$E$2519:$J$3357,4,0)</f>
        <v>0</v>
      </c>
      <c r="AD487" s="378">
        <f>VLOOKUP($B487,'1.วาง งบทดลอง 4 แถว'!$E$2519:$J$3357,5,0)</f>
        <v>1592893.64</v>
      </c>
      <c r="AE487" s="379">
        <f>VLOOKUP($B487,'1.วาง งบทดลอง 4 แถว'!$E$2519:$J$3357,6,0)</f>
        <v>0</v>
      </c>
      <c r="AF487" s="380">
        <f t="shared" si="59"/>
        <v>-1592893.64</v>
      </c>
      <c r="AG487" s="410" t="s">
        <v>1253</v>
      </c>
      <c r="AH487" s="411" t="s">
        <v>1250</v>
      </c>
      <c r="AI487" s="412" t="s">
        <v>2019</v>
      </c>
      <c r="AJ487" s="377">
        <f>VLOOKUP($B487,'1.วาง งบทดลอง 4 แถว'!$E$3358:$J$4196,3,0)</f>
        <v>146228.99</v>
      </c>
      <c r="AK487" s="378">
        <f>VLOOKUP($B487,'1.วาง งบทดลอง 4 แถว'!$E$3358:$J$4196,4,0)</f>
        <v>1328</v>
      </c>
      <c r="AL487" s="378">
        <f>VLOOKUP($B487,'1.วาง งบทดลอง 4 แถว'!$E$3358:$J$4196,5,0)</f>
        <v>1188600.93</v>
      </c>
      <c r="AM487" s="379">
        <f>VLOOKUP($B487,'1.วาง งบทดลอง 4 แถว'!$E$3358:$J$4196,6,0)</f>
        <v>0</v>
      </c>
      <c r="AN487" s="380">
        <f t="shared" si="60"/>
        <v>-1188600.93</v>
      </c>
      <c r="AO487" s="410" t="s">
        <v>1253</v>
      </c>
      <c r="AP487" s="411" t="s">
        <v>1250</v>
      </c>
      <c r="AQ487" s="412" t="s">
        <v>2019</v>
      </c>
      <c r="AR487" s="377">
        <f>VLOOKUP($B487,'1.วาง งบทดลอง 4 แถว'!$E$4197:$J$5035,3,0)</f>
        <v>87457.41</v>
      </c>
      <c r="AS487" s="378">
        <f>VLOOKUP($B487,'1.วาง งบทดลอง 4 แถว'!$E$4197:$J$5035,4,0)</f>
        <v>0</v>
      </c>
      <c r="AT487" s="378">
        <f>VLOOKUP($B487,'1.วาง งบทดลอง 4 แถว'!$E$4197:$J$5035,5,0)</f>
        <v>1038013.55</v>
      </c>
      <c r="AU487" s="379">
        <f>VLOOKUP($B487,'1.วาง งบทดลอง 4 แถว'!$E$4197:$J$5035,6,0)</f>
        <v>0</v>
      </c>
      <c r="AV487" s="380">
        <f t="shared" si="61"/>
        <v>-1038013.55</v>
      </c>
      <c r="AW487" s="410" t="s">
        <v>1253</v>
      </c>
      <c r="AX487" s="411" t="s">
        <v>1250</v>
      </c>
      <c r="AY487" s="412" t="s">
        <v>2019</v>
      </c>
      <c r="AZ487" s="377">
        <f>VLOOKUP($B487,'1.วาง งบทดลอง 4 แถว'!$E$5036:$J$5874,3,0)</f>
        <v>81431.509999999995</v>
      </c>
      <c r="BA487" s="378">
        <f>VLOOKUP($B487,'1.วาง งบทดลอง 4 แถว'!$E$5036:$J$5874,4,0)</f>
        <v>0</v>
      </c>
      <c r="BB487" s="378">
        <f>VLOOKUP($B487,'1.วาง งบทดลอง 4 แถว'!$E$5036:$J$5874,5,0)</f>
        <v>762978.56</v>
      </c>
      <c r="BC487" s="379">
        <f>VLOOKUP($B487,'1.วาง งบทดลอง 4 แถว'!$E$5036:$J$5874,6,0)</f>
        <v>0</v>
      </c>
      <c r="BD487" s="380">
        <f t="shared" si="62"/>
        <v>-762978.56</v>
      </c>
      <c r="BE487" s="410" t="s">
        <v>1253</v>
      </c>
      <c r="BF487" s="411" t="s">
        <v>1250</v>
      </c>
      <c r="BG487" s="412" t="s">
        <v>2019</v>
      </c>
      <c r="BH487" s="377">
        <f>VLOOKUP($B487,'1.วาง งบทดลอง 4 แถว'!$E$5875:$J$6713,3,0)</f>
        <v>20273.29</v>
      </c>
      <c r="BI487" s="378">
        <f>VLOOKUP($B487,'1.วาง งบทดลอง 4 แถว'!$E$5875:$J$6713,4,0)</f>
        <v>0</v>
      </c>
      <c r="BJ487" s="378">
        <f>VLOOKUP($B487,'1.วาง งบทดลอง 4 แถว'!$E$5875:$J$6713,5,0)</f>
        <v>661132.80000000005</v>
      </c>
      <c r="BK487" s="379">
        <f>VLOOKUP($B487,'1.วาง งบทดลอง 4 แถว'!$E$5875:$J$6713,6,0)</f>
        <v>0</v>
      </c>
      <c r="BL487" s="380">
        <f t="shared" si="63"/>
        <v>-661132.80000000005</v>
      </c>
      <c r="BM487" s="410" t="s">
        <v>1253</v>
      </c>
      <c r="BN487" s="411" t="s">
        <v>1250</v>
      </c>
      <c r="BO487" s="413" t="s">
        <v>2019</v>
      </c>
    </row>
    <row r="488" spans="1:67" ht="19.5" customHeight="1">
      <c r="A488" s="374">
        <v>485</v>
      </c>
      <c r="B488" s="375" t="s">
        <v>844</v>
      </c>
      <c r="C488" s="376" t="s">
        <v>219</v>
      </c>
      <c r="D488" s="377">
        <f>VLOOKUP($B488,'1.วาง งบทดลอง 4 แถว'!$E$2:$J$840,3,0)</f>
        <v>198358.69</v>
      </c>
      <c r="E488" s="378">
        <f>VLOOKUP($B488,'1.วาง งบทดลอง 4 แถว'!$E$2:$J$840,4,0)</f>
        <v>4250</v>
      </c>
      <c r="F488" s="378">
        <f>VLOOKUP($B488,'1.วาง งบทดลอง 4 แถว'!$E$2:$J$840,5,0)</f>
        <v>4477726.93</v>
      </c>
      <c r="G488" s="379">
        <f>VLOOKUP($B488,'1.วาง งบทดลอง 4 แถว'!$E$2:$J$840,6,0)</f>
        <v>0</v>
      </c>
      <c r="H488" s="380">
        <f t="shared" si="56"/>
        <v>-4477726.93</v>
      </c>
      <c r="I488" s="410" t="s">
        <v>1253</v>
      </c>
      <c r="J488" s="411" t="s">
        <v>1250</v>
      </c>
      <c r="K488" s="412" t="s">
        <v>2019</v>
      </c>
      <c r="L488" s="377">
        <f>VLOOKUP($B488,'1.วาง งบทดลอง 4 แถว'!$E$841:$J$1679,3,0)</f>
        <v>0</v>
      </c>
      <c r="M488" s="378">
        <f>VLOOKUP($B488,'1.วาง งบทดลอง 4 แถว'!$E$841:$J$1679,4,0)</f>
        <v>0</v>
      </c>
      <c r="N488" s="378">
        <f>VLOOKUP($B488,'1.วาง งบทดลอง 4 แถว'!$E$841:$J$1679,5,0)</f>
        <v>245141.07</v>
      </c>
      <c r="O488" s="379">
        <f>VLOOKUP($B488,'1.วาง งบทดลอง 4 แถว'!$E$841:$J$1679,6,0)</f>
        <v>0</v>
      </c>
      <c r="P488" s="380">
        <f t="shared" si="57"/>
        <v>-245141.07</v>
      </c>
      <c r="Q488" s="410" t="s">
        <v>1253</v>
      </c>
      <c r="R488" s="411" t="s">
        <v>1250</v>
      </c>
      <c r="S488" s="412" t="s">
        <v>2019</v>
      </c>
      <c r="T488" s="377">
        <f>VLOOKUP($B488,'1.วาง งบทดลอง 4 แถว'!$E$1680:$J$2518,3,0)</f>
        <v>62289.5</v>
      </c>
      <c r="U488" s="378">
        <f>VLOOKUP($B488,'1.วาง งบทดลอง 4 แถว'!$E$1680:$J$2518,4,0)</f>
        <v>0</v>
      </c>
      <c r="V488" s="378">
        <f>VLOOKUP($B488,'1.วาง งบทดลอง 4 แถว'!$E$1680:$J$2518,5,0)</f>
        <v>147661.73000000001</v>
      </c>
      <c r="W488" s="379">
        <f>VLOOKUP($B488,'1.วาง งบทดลอง 4 แถว'!$E$1680:$J$2518,6,0)</f>
        <v>0</v>
      </c>
      <c r="X488" s="380">
        <f t="shared" si="58"/>
        <v>-147661.73000000001</v>
      </c>
      <c r="Y488" s="410" t="s">
        <v>1253</v>
      </c>
      <c r="Z488" s="411" t="s">
        <v>1250</v>
      </c>
      <c r="AA488" s="412" t="s">
        <v>2019</v>
      </c>
      <c r="AB488" s="377">
        <f>VLOOKUP($B488,'1.วาง งบทดลอง 4 แถว'!$E$2519:$J$3357,3,0)</f>
        <v>0</v>
      </c>
      <c r="AC488" s="378">
        <f>VLOOKUP($B488,'1.วาง งบทดลอง 4 แถว'!$E$2519:$J$3357,4,0)</f>
        <v>0</v>
      </c>
      <c r="AD488" s="378">
        <f>VLOOKUP($B488,'1.วาง งบทดลอง 4 แถว'!$E$2519:$J$3357,5,0)</f>
        <v>772423.21</v>
      </c>
      <c r="AE488" s="379">
        <f>VLOOKUP($B488,'1.วาง งบทดลอง 4 แถว'!$E$2519:$J$3357,6,0)</f>
        <v>0</v>
      </c>
      <c r="AF488" s="380">
        <f t="shared" si="59"/>
        <v>-772423.21</v>
      </c>
      <c r="AG488" s="410" t="s">
        <v>1253</v>
      </c>
      <c r="AH488" s="411" t="s">
        <v>1250</v>
      </c>
      <c r="AI488" s="412" t="s">
        <v>2019</v>
      </c>
      <c r="AJ488" s="377">
        <f>VLOOKUP($B488,'1.วาง งบทดลอง 4 แถว'!$E$3358:$J$4196,3,0)</f>
        <v>11935.88</v>
      </c>
      <c r="AK488" s="378">
        <f>VLOOKUP($B488,'1.วาง งบทดลอง 4 แถว'!$E$3358:$J$4196,4,0)</f>
        <v>0</v>
      </c>
      <c r="AL488" s="378">
        <f>VLOOKUP($B488,'1.วาง งบทดลอง 4 แถว'!$E$3358:$J$4196,5,0)</f>
        <v>45652.36</v>
      </c>
      <c r="AM488" s="379">
        <f>VLOOKUP($B488,'1.วาง งบทดลอง 4 แถว'!$E$3358:$J$4196,6,0)</f>
        <v>0</v>
      </c>
      <c r="AN488" s="380">
        <f t="shared" si="60"/>
        <v>-45652.36</v>
      </c>
      <c r="AO488" s="410" t="s">
        <v>1253</v>
      </c>
      <c r="AP488" s="411" t="s">
        <v>1250</v>
      </c>
      <c r="AQ488" s="412" t="s">
        <v>2019</v>
      </c>
      <c r="AR488" s="377">
        <f>VLOOKUP($B488,'1.วาง งบทดลอง 4 แถว'!$E$4197:$J$5035,3,0)</f>
        <v>34589.550000000003</v>
      </c>
      <c r="AS488" s="378">
        <f>VLOOKUP($B488,'1.วาง งบทดลอง 4 แถว'!$E$4197:$J$5035,4,0)</f>
        <v>0</v>
      </c>
      <c r="AT488" s="378">
        <f>VLOOKUP($B488,'1.วาง งบทดลอง 4 แถว'!$E$4197:$J$5035,5,0)</f>
        <v>484141.86</v>
      </c>
      <c r="AU488" s="379">
        <f>VLOOKUP($B488,'1.วาง งบทดลอง 4 แถว'!$E$4197:$J$5035,6,0)</f>
        <v>0</v>
      </c>
      <c r="AV488" s="380">
        <f t="shared" si="61"/>
        <v>-484141.86</v>
      </c>
      <c r="AW488" s="410" t="s">
        <v>1253</v>
      </c>
      <c r="AX488" s="411" t="s">
        <v>1250</v>
      </c>
      <c r="AY488" s="412" t="s">
        <v>2019</v>
      </c>
      <c r="AZ488" s="377">
        <f>VLOOKUP($B488,'1.วาง งบทดลอง 4 แถว'!$E$5036:$J$5874,3,0)</f>
        <v>75756.899999999994</v>
      </c>
      <c r="BA488" s="378">
        <f>VLOOKUP($B488,'1.วาง งบทดลอง 4 แถว'!$E$5036:$J$5874,4,0)</f>
        <v>0</v>
      </c>
      <c r="BB488" s="378">
        <f>VLOOKUP($B488,'1.วาง งบทดลอง 4 แถว'!$E$5036:$J$5874,5,0)</f>
        <v>145110.85</v>
      </c>
      <c r="BC488" s="379">
        <f>VLOOKUP($B488,'1.วาง งบทดลอง 4 แถว'!$E$5036:$J$5874,6,0)</f>
        <v>0</v>
      </c>
      <c r="BD488" s="380">
        <f t="shared" si="62"/>
        <v>-145110.85</v>
      </c>
      <c r="BE488" s="410" t="s">
        <v>1253</v>
      </c>
      <c r="BF488" s="411" t="s">
        <v>1250</v>
      </c>
      <c r="BG488" s="412" t="s">
        <v>2019</v>
      </c>
      <c r="BH488" s="377">
        <f>VLOOKUP($B488,'1.วาง งบทดลอง 4 แถว'!$E$5875:$J$6713,3,0)</f>
        <v>23532.16</v>
      </c>
      <c r="BI488" s="378">
        <f>VLOOKUP($B488,'1.วาง งบทดลอง 4 แถว'!$E$5875:$J$6713,4,0)</f>
        <v>0</v>
      </c>
      <c r="BJ488" s="378">
        <f>VLOOKUP($B488,'1.วาง งบทดลอง 4 แถว'!$E$5875:$J$6713,5,0)</f>
        <v>105477.16</v>
      </c>
      <c r="BK488" s="379">
        <f>VLOOKUP($B488,'1.วาง งบทดลอง 4 แถว'!$E$5875:$J$6713,6,0)</f>
        <v>0</v>
      </c>
      <c r="BL488" s="380">
        <f t="shared" si="63"/>
        <v>-105477.16</v>
      </c>
      <c r="BM488" s="410" t="s">
        <v>1253</v>
      </c>
      <c r="BN488" s="411" t="s">
        <v>1250</v>
      </c>
      <c r="BO488" s="413" t="s">
        <v>2019</v>
      </c>
    </row>
    <row r="489" spans="1:67" ht="19.5" customHeight="1">
      <c r="A489" s="374">
        <v>486</v>
      </c>
      <c r="B489" s="375" t="s">
        <v>845</v>
      </c>
      <c r="C489" s="376" t="s">
        <v>1388</v>
      </c>
      <c r="D489" s="377">
        <f>VLOOKUP($B489,'1.วาง งบทดลอง 4 แถว'!$E$2:$J$840,3,0)</f>
        <v>0</v>
      </c>
      <c r="E489" s="378">
        <f>VLOOKUP($B489,'1.วาง งบทดลอง 4 แถว'!$E$2:$J$840,4,0)</f>
        <v>0</v>
      </c>
      <c r="F489" s="378">
        <f>VLOOKUP($B489,'1.วาง งบทดลอง 4 แถว'!$E$2:$J$840,5,0)</f>
        <v>21968.95</v>
      </c>
      <c r="G489" s="379">
        <f>VLOOKUP($B489,'1.วาง งบทดลอง 4 แถว'!$E$2:$J$840,6,0)</f>
        <v>0</v>
      </c>
      <c r="H489" s="380">
        <f t="shared" si="56"/>
        <v>-21968.95</v>
      </c>
      <c r="I489" s="410" t="s">
        <v>1253</v>
      </c>
      <c r="J489" s="411" t="s">
        <v>1250</v>
      </c>
      <c r="K489" s="412" t="s">
        <v>2019</v>
      </c>
      <c r="L489" s="377">
        <f>VLOOKUP($B489,'1.วาง งบทดลอง 4 แถว'!$E$841:$J$1679,3,0)</f>
        <v>0</v>
      </c>
      <c r="M489" s="378">
        <f>VLOOKUP($B489,'1.วาง งบทดลอง 4 แถว'!$E$841:$J$1679,4,0)</f>
        <v>0</v>
      </c>
      <c r="N489" s="378">
        <f>VLOOKUP($B489,'1.วาง งบทดลอง 4 แถว'!$E$841:$J$1679,5,0)</f>
        <v>7178.3</v>
      </c>
      <c r="O489" s="379">
        <f>VLOOKUP($B489,'1.วาง งบทดลอง 4 แถว'!$E$841:$J$1679,6,0)</f>
        <v>0</v>
      </c>
      <c r="P489" s="380">
        <f t="shared" si="57"/>
        <v>-7178.3</v>
      </c>
      <c r="Q489" s="410" t="s">
        <v>1253</v>
      </c>
      <c r="R489" s="411" t="s">
        <v>1250</v>
      </c>
      <c r="S489" s="412" t="s">
        <v>2019</v>
      </c>
      <c r="T489" s="377">
        <f>VLOOKUP($B489,'1.วาง งบทดลอง 4 แถว'!$E$1680:$J$2518,3,0)</f>
        <v>0</v>
      </c>
      <c r="U489" s="378">
        <f>VLOOKUP($B489,'1.วาง งบทดลอง 4 แถว'!$E$1680:$J$2518,4,0)</f>
        <v>0</v>
      </c>
      <c r="V489" s="378">
        <f>VLOOKUP($B489,'1.วาง งบทดลอง 4 แถว'!$E$1680:$J$2518,5,0)</f>
        <v>8909.43</v>
      </c>
      <c r="W489" s="379">
        <f>VLOOKUP($B489,'1.วาง งบทดลอง 4 แถว'!$E$1680:$J$2518,6,0)</f>
        <v>0</v>
      </c>
      <c r="X489" s="380">
        <f t="shared" si="58"/>
        <v>-8909.43</v>
      </c>
      <c r="Y489" s="410" t="s">
        <v>1253</v>
      </c>
      <c r="Z489" s="411" t="s">
        <v>1250</v>
      </c>
      <c r="AA489" s="412" t="s">
        <v>2019</v>
      </c>
      <c r="AB489" s="377">
        <f>VLOOKUP($B489,'1.วาง งบทดลอง 4 แถว'!$E$2519:$J$3357,3,0)</f>
        <v>0</v>
      </c>
      <c r="AC489" s="378">
        <f>VLOOKUP($B489,'1.วาง งบทดลอง 4 แถว'!$E$2519:$J$3357,4,0)</f>
        <v>0</v>
      </c>
      <c r="AD489" s="378">
        <f>VLOOKUP($B489,'1.วาง งบทดลอง 4 แถว'!$E$2519:$J$3357,5,0)</f>
        <v>0</v>
      </c>
      <c r="AE489" s="379">
        <f>VLOOKUP($B489,'1.วาง งบทดลอง 4 แถว'!$E$2519:$J$3357,6,0)</f>
        <v>0</v>
      </c>
      <c r="AF489" s="380">
        <f t="shared" si="59"/>
        <v>0</v>
      </c>
      <c r="AG489" s="410" t="s">
        <v>1253</v>
      </c>
      <c r="AH489" s="411" t="s">
        <v>1250</v>
      </c>
      <c r="AI489" s="412" t="s">
        <v>2019</v>
      </c>
      <c r="AJ489" s="377">
        <f>VLOOKUP($B489,'1.วาง งบทดลอง 4 แถว'!$E$3358:$J$4196,3,0)</f>
        <v>0</v>
      </c>
      <c r="AK489" s="378">
        <f>VLOOKUP($B489,'1.วาง งบทดลอง 4 แถว'!$E$3358:$J$4196,4,0)</f>
        <v>0</v>
      </c>
      <c r="AL489" s="378">
        <f>VLOOKUP($B489,'1.วาง งบทดลอง 4 แถว'!$E$3358:$J$4196,5,0)</f>
        <v>321128.18</v>
      </c>
      <c r="AM489" s="379">
        <f>VLOOKUP($B489,'1.วาง งบทดลอง 4 แถว'!$E$3358:$J$4196,6,0)</f>
        <v>0</v>
      </c>
      <c r="AN489" s="380">
        <f t="shared" si="60"/>
        <v>-321128.18</v>
      </c>
      <c r="AO489" s="410" t="s">
        <v>1253</v>
      </c>
      <c r="AP489" s="411" t="s">
        <v>1250</v>
      </c>
      <c r="AQ489" s="412" t="s">
        <v>2019</v>
      </c>
      <c r="AR489" s="377">
        <f>VLOOKUP($B489,'1.วาง งบทดลอง 4 แถว'!$E$4197:$J$5035,3,0)</f>
        <v>0</v>
      </c>
      <c r="AS489" s="378">
        <f>VLOOKUP($B489,'1.วาง งบทดลอง 4 แถว'!$E$4197:$J$5035,4,0)</f>
        <v>0</v>
      </c>
      <c r="AT489" s="378">
        <f>VLOOKUP($B489,'1.วาง งบทดลอง 4 แถว'!$E$4197:$J$5035,5,0)</f>
        <v>0</v>
      </c>
      <c r="AU489" s="379">
        <f>VLOOKUP($B489,'1.วาง งบทดลอง 4 แถว'!$E$4197:$J$5035,6,0)</f>
        <v>0</v>
      </c>
      <c r="AV489" s="380">
        <f t="shared" si="61"/>
        <v>0</v>
      </c>
      <c r="AW489" s="410" t="s">
        <v>1253</v>
      </c>
      <c r="AX489" s="411" t="s">
        <v>1250</v>
      </c>
      <c r="AY489" s="412" t="s">
        <v>2019</v>
      </c>
      <c r="AZ489" s="377">
        <f>VLOOKUP($B489,'1.วาง งบทดลอง 4 แถว'!$E$5036:$J$5874,3,0)</f>
        <v>0</v>
      </c>
      <c r="BA489" s="378">
        <f>VLOOKUP($B489,'1.วาง งบทดลอง 4 แถว'!$E$5036:$J$5874,4,0)</f>
        <v>0</v>
      </c>
      <c r="BB489" s="378">
        <f>VLOOKUP($B489,'1.วาง งบทดลอง 4 แถว'!$E$5036:$J$5874,5,0)</f>
        <v>0</v>
      </c>
      <c r="BC489" s="379">
        <f>VLOOKUP($B489,'1.วาง งบทดลอง 4 แถว'!$E$5036:$J$5874,6,0)</f>
        <v>0</v>
      </c>
      <c r="BD489" s="380">
        <f t="shared" si="62"/>
        <v>0</v>
      </c>
      <c r="BE489" s="410" t="s">
        <v>1253</v>
      </c>
      <c r="BF489" s="411" t="s">
        <v>1250</v>
      </c>
      <c r="BG489" s="412" t="s">
        <v>2019</v>
      </c>
      <c r="BH489" s="377">
        <f>VLOOKUP($B489,'1.วาง งบทดลอง 4 แถว'!$E$5875:$J$6713,3,0)</f>
        <v>0</v>
      </c>
      <c r="BI489" s="378">
        <f>VLOOKUP($B489,'1.วาง งบทดลอง 4 แถว'!$E$5875:$J$6713,4,0)</f>
        <v>0</v>
      </c>
      <c r="BJ489" s="378">
        <f>VLOOKUP($B489,'1.วาง งบทดลอง 4 แถว'!$E$5875:$J$6713,5,0)</f>
        <v>103963.79</v>
      </c>
      <c r="BK489" s="379">
        <f>VLOOKUP($B489,'1.วาง งบทดลอง 4 แถว'!$E$5875:$J$6713,6,0)</f>
        <v>0</v>
      </c>
      <c r="BL489" s="380">
        <f t="shared" si="63"/>
        <v>-103963.79</v>
      </c>
      <c r="BM489" s="410" t="s">
        <v>1253</v>
      </c>
      <c r="BN489" s="411" t="s">
        <v>1250</v>
      </c>
      <c r="BO489" s="413" t="s">
        <v>2019</v>
      </c>
    </row>
    <row r="490" spans="1:67" ht="19.5" customHeight="1">
      <c r="A490" s="374">
        <v>487</v>
      </c>
      <c r="B490" s="375" t="s">
        <v>846</v>
      </c>
      <c r="C490" s="376" t="s">
        <v>1389</v>
      </c>
      <c r="D490" s="377">
        <f>VLOOKUP($B490,'1.วาง งบทดลอง 4 แถว'!$E$2:$J$840,3,0)</f>
        <v>0</v>
      </c>
      <c r="E490" s="378">
        <f>VLOOKUP($B490,'1.วาง งบทดลอง 4 แถว'!$E$2:$J$840,4,0)</f>
        <v>0</v>
      </c>
      <c r="F490" s="378">
        <f>VLOOKUP($B490,'1.วาง งบทดลอง 4 แถว'!$E$2:$J$840,5,0)</f>
        <v>0</v>
      </c>
      <c r="G490" s="379">
        <f>VLOOKUP($B490,'1.วาง งบทดลอง 4 แถว'!$E$2:$J$840,6,0)</f>
        <v>719705.65</v>
      </c>
      <c r="H490" s="380">
        <f t="shared" si="56"/>
        <v>719705.65</v>
      </c>
      <c r="I490" s="410" t="s">
        <v>1253</v>
      </c>
      <c r="J490" s="411" t="s">
        <v>1250</v>
      </c>
      <c r="K490" s="412" t="s">
        <v>2019</v>
      </c>
      <c r="L490" s="377">
        <f>VLOOKUP($B490,'1.วาง งบทดลอง 4 แถว'!$E$841:$J$1679,3,0)</f>
        <v>0</v>
      </c>
      <c r="M490" s="378">
        <f>VLOOKUP($B490,'1.วาง งบทดลอง 4 แถว'!$E$841:$J$1679,4,0)</f>
        <v>0</v>
      </c>
      <c r="N490" s="378">
        <f>VLOOKUP($B490,'1.วาง งบทดลอง 4 แถว'!$E$841:$J$1679,5,0)</f>
        <v>0</v>
      </c>
      <c r="O490" s="379">
        <f>VLOOKUP($B490,'1.วาง งบทดลอง 4 แถว'!$E$841:$J$1679,6,0)</f>
        <v>61436.4</v>
      </c>
      <c r="P490" s="380">
        <f t="shared" si="57"/>
        <v>61436.4</v>
      </c>
      <c r="Q490" s="410" t="s">
        <v>1253</v>
      </c>
      <c r="R490" s="411" t="s">
        <v>1250</v>
      </c>
      <c r="S490" s="412" t="s">
        <v>2019</v>
      </c>
      <c r="T490" s="377">
        <f>VLOOKUP($B490,'1.วาง งบทดลอง 4 แถว'!$E$1680:$J$2518,3,0)</f>
        <v>0</v>
      </c>
      <c r="U490" s="378">
        <f>VLOOKUP($B490,'1.วาง งบทดลอง 4 แถว'!$E$1680:$J$2518,4,0)</f>
        <v>0</v>
      </c>
      <c r="V490" s="378">
        <f>VLOOKUP($B490,'1.วาง งบทดลอง 4 แถว'!$E$1680:$J$2518,5,0)</f>
        <v>0</v>
      </c>
      <c r="W490" s="379">
        <f>VLOOKUP($B490,'1.วาง งบทดลอง 4 แถว'!$E$1680:$J$2518,6,0)</f>
        <v>100072.84</v>
      </c>
      <c r="X490" s="380">
        <f t="shared" si="58"/>
        <v>100072.84</v>
      </c>
      <c r="Y490" s="410" t="s">
        <v>1253</v>
      </c>
      <c r="Z490" s="411" t="s">
        <v>1250</v>
      </c>
      <c r="AA490" s="412" t="s">
        <v>2019</v>
      </c>
      <c r="AB490" s="377">
        <f>VLOOKUP($B490,'1.วาง งบทดลอง 4 แถว'!$E$2519:$J$3357,3,0)</f>
        <v>0</v>
      </c>
      <c r="AC490" s="378">
        <f>VLOOKUP($B490,'1.วาง งบทดลอง 4 แถว'!$E$2519:$J$3357,4,0)</f>
        <v>0</v>
      </c>
      <c r="AD490" s="378">
        <f>VLOOKUP($B490,'1.วาง งบทดลอง 4 แถว'!$E$2519:$J$3357,5,0)</f>
        <v>0</v>
      </c>
      <c r="AE490" s="379">
        <f>VLOOKUP($B490,'1.วาง งบทดลอง 4 แถว'!$E$2519:$J$3357,6,0)</f>
        <v>15161.76</v>
      </c>
      <c r="AF490" s="380">
        <f t="shared" si="59"/>
        <v>15161.76</v>
      </c>
      <c r="AG490" s="410" t="s">
        <v>1253</v>
      </c>
      <c r="AH490" s="411" t="s">
        <v>1250</v>
      </c>
      <c r="AI490" s="412" t="s">
        <v>2019</v>
      </c>
      <c r="AJ490" s="377">
        <f>VLOOKUP($B490,'1.วาง งบทดลอง 4 แถว'!$E$3358:$J$4196,3,0)</f>
        <v>0</v>
      </c>
      <c r="AK490" s="378">
        <f>VLOOKUP($B490,'1.วาง งบทดลอง 4 แถว'!$E$3358:$J$4196,4,0)</f>
        <v>0</v>
      </c>
      <c r="AL490" s="378">
        <f>VLOOKUP($B490,'1.วาง งบทดลอง 4 แถว'!$E$3358:$J$4196,5,0)</f>
        <v>0</v>
      </c>
      <c r="AM490" s="379">
        <f>VLOOKUP($B490,'1.วาง งบทดลอง 4 แถว'!$E$3358:$J$4196,6,0)</f>
        <v>0</v>
      </c>
      <c r="AN490" s="380">
        <f t="shared" si="60"/>
        <v>0</v>
      </c>
      <c r="AO490" s="410" t="s">
        <v>1253</v>
      </c>
      <c r="AP490" s="411" t="s">
        <v>1250</v>
      </c>
      <c r="AQ490" s="412" t="s">
        <v>2019</v>
      </c>
      <c r="AR490" s="377">
        <f>VLOOKUP($B490,'1.วาง งบทดลอง 4 แถว'!$E$4197:$J$5035,3,0)</f>
        <v>0</v>
      </c>
      <c r="AS490" s="378">
        <f>VLOOKUP($B490,'1.วาง งบทดลอง 4 แถว'!$E$4197:$J$5035,4,0)</f>
        <v>0</v>
      </c>
      <c r="AT490" s="378">
        <f>VLOOKUP($B490,'1.วาง งบทดลอง 4 แถว'!$E$4197:$J$5035,5,0)</f>
        <v>0</v>
      </c>
      <c r="AU490" s="379">
        <f>VLOOKUP($B490,'1.วาง งบทดลอง 4 แถว'!$E$4197:$J$5035,6,0)</f>
        <v>70992</v>
      </c>
      <c r="AV490" s="380">
        <f t="shared" si="61"/>
        <v>70992</v>
      </c>
      <c r="AW490" s="410" t="s">
        <v>1253</v>
      </c>
      <c r="AX490" s="411" t="s">
        <v>1250</v>
      </c>
      <c r="AY490" s="412" t="s">
        <v>2019</v>
      </c>
      <c r="AZ490" s="377">
        <f>VLOOKUP($B490,'1.วาง งบทดลอง 4 แถว'!$E$5036:$J$5874,3,0)</f>
        <v>0</v>
      </c>
      <c r="BA490" s="378">
        <f>VLOOKUP($B490,'1.วาง งบทดลอง 4 แถว'!$E$5036:$J$5874,4,0)</f>
        <v>0</v>
      </c>
      <c r="BB490" s="378">
        <f>VLOOKUP($B490,'1.วาง งบทดลอง 4 แถว'!$E$5036:$J$5874,5,0)</f>
        <v>0</v>
      </c>
      <c r="BC490" s="379">
        <f>VLOOKUP($B490,'1.วาง งบทดลอง 4 แถว'!$E$5036:$J$5874,6,0)</f>
        <v>0</v>
      </c>
      <c r="BD490" s="380">
        <f t="shared" si="62"/>
        <v>0</v>
      </c>
      <c r="BE490" s="410" t="s">
        <v>1253</v>
      </c>
      <c r="BF490" s="411" t="s">
        <v>1250</v>
      </c>
      <c r="BG490" s="412" t="s">
        <v>2019</v>
      </c>
      <c r="BH490" s="377">
        <f>VLOOKUP($B490,'1.วาง งบทดลอง 4 แถว'!$E$5875:$J$6713,3,0)</f>
        <v>0</v>
      </c>
      <c r="BI490" s="378">
        <f>VLOOKUP($B490,'1.วาง งบทดลอง 4 แถว'!$E$5875:$J$6713,4,0)</f>
        <v>0</v>
      </c>
      <c r="BJ490" s="378">
        <f>VLOOKUP($B490,'1.วาง งบทดลอง 4 แถว'!$E$5875:$J$6713,5,0)</f>
        <v>0</v>
      </c>
      <c r="BK490" s="379">
        <f>VLOOKUP($B490,'1.วาง งบทดลอง 4 แถว'!$E$5875:$J$6713,6,0)</f>
        <v>0</v>
      </c>
      <c r="BL490" s="380">
        <f t="shared" si="63"/>
        <v>0</v>
      </c>
      <c r="BM490" s="410" t="s">
        <v>1253</v>
      </c>
      <c r="BN490" s="411" t="s">
        <v>1250</v>
      </c>
      <c r="BO490" s="413" t="s">
        <v>2019</v>
      </c>
    </row>
    <row r="491" spans="1:67" ht="19.5" customHeight="1">
      <c r="A491" s="374">
        <v>488</v>
      </c>
      <c r="B491" s="375" t="s">
        <v>847</v>
      </c>
      <c r="C491" s="376" t="s">
        <v>220</v>
      </c>
      <c r="D491" s="377">
        <f>VLOOKUP($B491,'1.วาง งบทดลอง 4 แถว'!$E$2:$J$840,3,0)</f>
        <v>0</v>
      </c>
      <c r="E491" s="378">
        <f>VLOOKUP($B491,'1.วาง งบทดลอง 4 แถว'!$E$2:$J$840,4,0)</f>
        <v>355852.4</v>
      </c>
      <c r="F491" s="378">
        <f>VLOOKUP($B491,'1.วาง งบทดลอง 4 แถว'!$E$2:$J$840,5,0)</f>
        <v>0</v>
      </c>
      <c r="G491" s="379">
        <f>VLOOKUP($B491,'1.วาง งบทดลอง 4 แถว'!$E$2:$J$840,6,0)</f>
        <v>921358.4</v>
      </c>
      <c r="H491" s="380">
        <f t="shared" si="56"/>
        <v>921358.4</v>
      </c>
      <c r="I491" s="410" t="s">
        <v>1249</v>
      </c>
      <c r="J491" s="411" t="s">
        <v>1250</v>
      </c>
      <c r="K491" s="412" t="s">
        <v>2019</v>
      </c>
      <c r="L491" s="377">
        <f>VLOOKUP($B491,'1.วาง งบทดลอง 4 แถว'!$E$841:$J$1679,3,0)</f>
        <v>0</v>
      </c>
      <c r="M491" s="378">
        <f>VLOOKUP($B491,'1.วาง งบทดลอง 4 แถว'!$E$841:$J$1679,4,0)</f>
        <v>0</v>
      </c>
      <c r="N491" s="378">
        <f>VLOOKUP($B491,'1.วาง งบทดลอง 4 แถว'!$E$841:$J$1679,5,0)</f>
        <v>0</v>
      </c>
      <c r="O491" s="379">
        <f>VLOOKUP($B491,'1.วาง งบทดลอง 4 แถว'!$E$841:$J$1679,6,0)</f>
        <v>0</v>
      </c>
      <c r="P491" s="380">
        <f t="shared" si="57"/>
        <v>0</v>
      </c>
      <c r="Q491" s="410" t="s">
        <v>1249</v>
      </c>
      <c r="R491" s="411" t="s">
        <v>1250</v>
      </c>
      <c r="S491" s="412" t="s">
        <v>2019</v>
      </c>
      <c r="T491" s="377">
        <f>VLOOKUP($B491,'1.วาง งบทดลอง 4 แถว'!$E$1680:$J$2518,3,0)</f>
        <v>0</v>
      </c>
      <c r="U491" s="378">
        <f>VLOOKUP($B491,'1.วาง งบทดลอง 4 แถว'!$E$1680:$J$2518,4,0)</f>
        <v>0</v>
      </c>
      <c r="V491" s="378">
        <f>VLOOKUP($B491,'1.วาง งบทดลอง 4 แถว'!$E$1680:$J$2518,5,0)</f>
        <v>0</v>
      </c>
      <c r="W491" s="379">
        <f>VLOOKUP($B491,'1.วาง งบทดลอง 4 แถว'!$E$1680:$J$2518,6,0)</f>
        <v>0</v>
      </c>
      <c r="X491" s="380">
        <f t="shared" si="58"/>
        <v>0</v>
      </c>
      <c r="Y491" s="410" t="s">
        <v>1249</v>
      </c>
      <c r="Z491" s="411" t="s">
        <v>1250</v>
      </c>
      <c r="AA491" s="412" t="s">
        <v>2019</v>
      </c>
      <c r="AB491" s="377">
        <f>VLOOKUP($B491,'1.วาง งบทดลอง 4 แถว'!$E$2519:$J$3357,3,0)</f>
        <v>0</v>
      </c>
      <c r="AC491" s="378">
        <f>VLOOKUP($B491,'1.วาง งบทดลอง 4 แถว'!$E$2519:$J$3357,4,0)</f>
        <v>0</v>
      </c>
      <c r="AD491" s="378">
        <f>VLOOKUP($B491,'1.วาง งบทดลอง 4 แถว'!$E$2519:$J$3357,5,0)</f>
        <v>0</v>
      </c>
      <c r="AE491" s="379">
        <f>VLOOKUP($B491,'1.วาง งบทดลอง 4 แถว'!$E$2519:$J$3357,6,0)</f>
        <v>0</v>
      </c>
      <c r="AF491" s="380">
        <f t="shared" si="59"/>
        <v>0</v>
      </c>
      <c r="AG491" s="410" t="s">
        <v>1249</v>
      </c>
      <c r="AH491" s="411" t="s">
        <v>1250</v>
      </c>
      <c r="AI491" s="412" t="s">
        <v>2019</v>
      </c>
      <c r="AJ491" s="377">
        <f>VLOOKUP($B491,'1.วาง งบทดลอง 4 แถว'!$E$3358:$J$4196,3,0)</f>
        <v>0</v>
      </c>
      <c r="AK491" s="378">
        <f>VLOOKUP($B491,'1.วาง งบทดลอง 4 แถว'!$E$3358:$J$4196,4,0)</f>
        <v>0</v>
      </c>
      <c r="AL491" s="378">
        <f>VLOOKUP($B491,'1.วาง งบทดลอง 4 แถว'!$E$3358:$J$4196,5,0)</f>
        <v>0</v>
      </c>
      <c r="AM491" s="379">
        <f>VLOOKUP($B491,'1.วาง งบทดลอง 4 แถว'!$E$3358:$J$4196,6,0)</f>
        <v>0</v>
      </c>
      <c r="AN491" s="380">
        <f t="shared" si="60"/>
        <v>0</v>
      </c>
      <c r="AO491" s="410" t="s">
        <v>1249</v>
      </c>
      <c r="AP491" s="411" t="s">
        <v>1250</v>
      </c>
      <c r="AQ491" s="412" t="s">
        <v>2019</v>
      </c>
      <c r="AR491" s="377">
        <f>VLOOKUP($B491,'1.วาง งบทดลอง 4 แถว'!$E$4197:$J$5035,3,0)</f>
        <v>0</v>
      </c>
      <c r="AS491" s="378">
        <f>VLOOKUP($B491,'1.วาง งบทดลอง 4 แถว'!$E$4197:$J$5035,4,0)</f>
        <v>0</v>
      </c>
      <c r="AT491" s="378">
        <f>VLOOKUP($B491,'1.วาง งบทดลอง 4 แถว'!$E$4197:$J$5035,5,0)</f>
        <v>0</v>
      </c>
      <c r="AU491" s="379">
        <f>VLOOKUP($B491,'1.วาง งบทดลอง 4 แถว'!$E$4197:$J$5035,6,0)</f>
        <v>0</v>
      </c>
      <c r="AV491" s="380">
        <f t="shared" si="61"/>
        <v>0</v>
      </c>
      <c r="AW491" s="410" t="s">
        <v>1249</v>
      </c>
      <c r="AX491" s="411" t="s">
        <v>1250</v>
      </c>
      <c r="AY491" s="412" t="s">
        <v>2019</v>
      </c>
      <c r="AZ491" s="377">
        <f>VLOOKUP($B491,'1.วาง งบทดลอง 4 แถว'!$E$5036:$J$5874,3,0)</f>
        <v>0</v>
      </c>
      <c r="BA491" s="378">
        <f>VLOOKUP($B491,'1.วาง งบทดลอง 4 แถว'!$E$5036:$J$5874,4,0)</f>
        <v>0</v>
      </c>
      <c r="BB491" s="378">
        <f>VLOOKUP($B491,'1.วาง งบทดลอง 4 แถว'!$E$5036:$J$5874,5,0)</f>
        <v>0</v>
      </c>
      <c r="BC491" s="379">
        <f>VLOOKUP($B491,'1.วาง งบทดลอง 4 แถว'!$E$5036:$J$5874,6,0)</f>
        <v>0</v>
      </c>
      <c r="BD491" s="380">
        <f t="shared" si="62"/>
        <v>0</v>
      </c>
      <c r="BE491" s="410" t="s">
        <v>1249</v>
      </c>
      <c r="BF491" s="411" t="s">
        <v>1250</v>
      </c>
      <c r="BG491" s="412" t="s">
        <v>2019</v>
      </c>
      <c r="BH491" s="377">
        <f>VLOOKUP($B491,'1.วาง งบทดลอง 4 แถว'!$E$5875:$J$6713,3,0)</f>
        <v>0</v>
      </c>
      <c r="BI491" s="378">
        <f>VLOOKUP($B491,'1.วาง งบทดลอง 4 แถว'!$E$5875:$J$6713,4,0)</f>
        <v>0</v>
      </c>
      <c r="BJ491" s="378">
        <f>VLOOKUP($B491,'1.วาง งบทดลอง 4 แถว'!$E$5875:$J$6713,5,0)</f>
        <v>0</v>
      </c>
      <c r="BK491" s="379">
        <f>VLOOKUP($B491,'1.วาง งบทดลอง 4 แถว'!$E$5875:$J$6713,6,0)</f>
        <v>0</v>
      </c>
      <c r="BL491" s="380">
        <f t="shared" si="63"/>
        <v>0</v>
      </c>
      <c r="BM491" s="410" t="s">
        <v>1249</v>
      </c>
      <c r="BN491" s="411" t="s">
        <v>1250</v>
      </c>
      <c r="BO491" s="413" t="s">
        <v>2019</v>
      </c>
    </row>
    <row r="492" spans="1:67" ht="19.5" customHeight="1">
      <c r="A492" s="374">
        <v>489</v>
      </c>
      <c r="B492" s="375" t="s">
        <v>848</v>
      </c>
      <c r="C492" s="376" t="s">
        <v>221</v>
      </c>
      <c r="D492" s="377">
        <f>VLOOKUP($B492,'1.วาง งบทดลอง 4 แถว'!$E$2:$J$840,3,0)</f>
        <v>0</v>
      </c>
      <c r="E492" s="378">
        <f>VLOOKUP($B492,'1.วาง งบทดลอง 4 แถว'!$E$2:$J$840,4,0)</f>
        <v>0</v>
      </c>
      <c r="F492" s="378">
        <f>VLOOKUP($B492,'1.วาง งบทดลอง 4 แถว'!$E$2:$J$840,5,0)</f>
        <v>0</v>
      </c>
      <c r="G492" s="379">
        <f>VLOOKUP($B492,'1.วาง งบทดลอง 4 แถว'!$E$2:$J$840,6,0)</f>
        <v>0</v>
      </c>
      <c r="H492" s="380">
        <f t="shared" si="56"/>
        <v>0</v>
      </c>
      <c r="I492" s="410" t="s">
        <v>1249</v>
      </c>
      <c r="J492" s="411" t="s">
        <v>1250</v>
      </c>
      <c r="K492" s="412" t="s">
        <v>2019</v>
      </c>
      <c r="L492" s="377">
        <f>VLOOKUP($B492,'1.วาง งบทดลอง 4 แถว'!$E$841:$J$1679,3,0)</f>
        <v>0</v>
      </c>
      <c r="M492" s="378">
        <f>VLOOKUP($B492,'1.วาง งบทดลอง 4 แถว'!$E$841:$J$1679,4,0)</f>
        <v>0</v>
      </c>
      <c r="N492" s="378">
        <f>VLOOKUP($B492,'1.วาง งบทดลอง 4 แถว'!$E$841:$J$1679,5,0)</f>
        <v>0</v>
      </c>
      <c r="O492" s="379">
        <f>VLOOKUP($B492,'1.วาง งบทดลอง 4 แถว'!$E$841:$J$1679,6,0)</f>
        <v>0</v>
      </c>
      <c r="P492" s="380">
        <f t="shared" si="57"/>
        <v>0</v>
      </c>
      <c r="Q492" s="410" t="s">
        <v>1249</v>
      </c>
      <c r="R492" s="411" t="s">
        <v>1250</v>
      </c>
      <c r="S492" s="412" t="s">
        <v>2019</v>
      </c>
      <c r="T492" s="377">
        <f>VLOOKUP($B492,'1.วาง งบทดลอง 4 แถว'!$E$1680:$J$2518,3,0)</f>
        <v>0</v>
      </c>
      <c r="U492" s="378">
        <f>VLOOKUP($B492,'1.วาง งบทดลอง 4 แถว'!$E$1680:$J$2518,4,0)</f>
        <v>0</v>
      </c>
      <c r="V492" s="378">
        <f>VLOOKUP($B492,'1.วาง งบทดลอง 4 แถว'!$E$1680:$J$2518,5,0)</f>
        <v>0</v>
      </c>
      <c r="W492" s="379">
        <f>VLOOKUP($B492,'1.วาง งบทดลอง 4 แถว'!$E$1680:$J$2518,6,0)</f>
        <v>0</v>
      </c>
      <c r="X492" s="380">
        <f t="shared" si="58"/>
        <v>0</v>
      </c>
      <c r="Y492" s="410" t="s">
        <v>1249</v>
      </c>
      <c r="Z492" s="411" t="s">
        <v>1250</v>
      </c>
      <c r="AA492" s="412" t="s">
        <v>2019</v>
      </c>
      <c r="AB492" s="377">
        <f>VLOOKUP($B492,'1.วาง งบทดลอง 4 แถว'!$E$2519:$J$3357,3,0)</f>
        <v>0</v>
      </c>
      <c r="AC492" s="378">
        <f>VLOOKUP($B492,'1.วาง งบทดลอง 4 แถว'!$E$2519:$J$3357,4,0)</f>
        <v>0</v>
      </c>
      <c r="AD492" s="378">
        <f>VLOOKUP($B492,'1.วาง งบทดลอง 4 แถว'!$E$2519:$J$3357,5,0)</f>
        <v>0</v>
      </c>
      <c r="AE492" s="379">
        <f>VLOOKUP($B492,'1.วาง งบทดลอง 4 แถว'!$E$2519:$J$3357,6,0)</f>
        <v>0</v>
      </c>
      <c r="AF492" s="380">
        <f t="shared" si="59"/>
        <v>0</v>
      </c>
      <c r="AG492" s="410" t="s">
        <v>1249</v>
      </c>
      <c r="AH492" s="411" t="s">
        <v>1250</v>
      </c>
      <c r="AI492" s="412" t="s">
        <v>2019</v>
      </c>
      <c r="AJ492" s="377">
        <f>VLOOKUP($B492,'1.วาง งบทดลอง 4 แถว'!$E$3358:$J$4196,3,0)</f>
        <v>0</v>
      </c>
      <c r="AK492" s="378">
        <f>VLOOKUP($B492,'1.วาง งบทดลอง 4 แถว'!$E$3358:$J$4196,4,0)</f>
        <v>0</v>
      </c>
      <c r="AL492" s="378">
        <f>VLOOKUP($B492,'1.วาง งบทดลอง 4 แถว'!$E$3358:$J$4196,5,0)</f>
        <v>0</v>
      </c>
      <c r="AM492" s="379">
        <f>VLOOKUP($B492,'1.วาง งบทดลอง 4 แถว'!$E$3358:$J$4196,6,0)</f>
        <v>0</v>
      </c>
      <c r="AN492" s="380">
        <f t="shared" si="60"/>
        <v>0</v>
      </c>
      <c r="AO492" s="410" t="s">
        <v>1249</v>
      </c>
      <c r="AP492" s="411" t="s">
        <v>1250</v>
      </c>
      <c r="AQ492" s="412" t="s">
        <v>2019</v>
      </c>
      <c r="AR492" s="377">
        <f>VLOOKUP($B492,'1.วาง งบทดลอง 4 แถว'!$E$4197:$J$5035,3,0)</f>
        <v>0</v>
      </c>
      <c r="AS492" s="378">
        <f>VLOOKUP($B492,'1.วาง งบทดลอง 4 แถว'!$E$4197:$J$5035,4,0)</f>
        <v>0</v>
      </c>
      <c r="AT492" s="378">
        <f>VLOOKUP($B492,'1.วาง งบทดลอง 4 แถว'!$E$4197:$J$5035,5,0)</f>
        <v>0</v>
      </c>
      <c r="AU492" s="379">
        <f>VLOOKUP($B492,'1.วาง งบทดลอง 4 แถว'!$E$4197:$J$5035,6,0)</f>
        <v>0</v>
      </c>
      <c r="AV492" s="380">
        <f t="shared" si="61"/>
        <v>0</v>
      </c>
      <c r="AW492" s="410" t="s">
        <v>1249</v>
      </c>
      <c r="AX492" s="411" t="s">
        <v>1250</v>
      </c>
      <c r="AY492" s="412" t="s">
        <v>2019</v>
      </c>
      <c r="AZ492" s="377">
        <f>VLOOKUP($B492,'1.วาง งบทดลอง 4 แถว'!$E$5036:$J$5874,3,0)</f>
        <v>0</v>
      </c>
      <c r="BA492" s="378">
        <f>VLOOKUP($B492,'1.วาง งบทดลอง 4 แถว'!$E$5036:$J$5874,4,0)</f>
        <v>0</v>
      </c>
      <c r="BB492" s="378">
        <f>VLOOKUP($B492,'1.วาง งบทดลอง 4 แถว'!$E$5036:$J$5874,5,0)</f>
        <v>0</v>
      </c>
      <c r="BC492" s="379">
        <f>VLOOKUP($B492,'1.วาง งบทดลอง 4 แถว'!$E$5036:$J$5874,6,0)</f>
        <v>0</v>
      </c>
      <c r="BD492" s="380">
        <f t="shared" si="62"/>
        <v>0</v>
      </c>
      <c r="BE492" s="410" t="s">
        <v>1249</v>
      </c>
      <c r="BF492" s="411" t="s">
        <v>1250</v>
      </c>
      <c r="BG492" s="412" t="s">
        <v>2019</v>
      </c>
      <c r="BH492" s="377">
        <f>VLOOKUP($B492,'1.วาง งบทดลอง 4 แถว'!$E$5875:$J$6713,3,0)</f>
        <v>0</v>
      </c>
      <c r="BI492" s="378">
        <f>VLOOKUP($B492,'1.วาง งบทดลอง 4 แถว'!$E$5875:$J$6713,4,0)</f>
        <v>0</v>
      </c>
      <c r="BJ492" s="378">
        <f>VLOOKUP($B492,'1.วาง งบทดลอง 4 แถว'!$E$5875:$J$6713,5,0)</f>
        <v>0</v>
      </c>
      <c r="BK492" s="379">
        <f>VLOOKUP($B492,'1.วาง งบทดลอง 4 แถว'!$E$5875:$J$6713,6,0)</f>
        <v>0</v>
      </c>
      <c r="BL492" s="380">
        <f t="shared" si="63"/>
        <v>0</v>
      </c>
      <c r="BM492" s="410" t="s">
        <v>1249</v>
      </c>
      <c r="BN492" s="411" t="s">
        <v>1250</v>
      </c>
      <c r="BO492" s="413" t="s">
        <v>2019</v>
      </c>
    </row>
    <row r="493" spans="1:67" ht="19.5" customHeight="1">
      <c r="A493" s="374">
        <v>490</v>
      </c>
      <c r="B493" s="375" t="s">
        <v>849</v>
      </c>
      <c r="C493" s="376" t="s">
        <v>2274</v>
      </c>
      <c r="D493" s="377">
        <f>VLOOKUP($B493,'1.วาง งบทดลอง 4 แถว'!$E$2:$J$840,3,0)</f>
        <v>0</v>
      </c>
      <c r="E493" s="378">
        <f>VLOOKUP($B493,'1.วาง งบทดลอง 4 แถว'!$E$2:$J$840,4,0)</f>
        <v>0</v>
      </c>
      <c r="F493" s="378">
        <f>VLOOKUP($B493,'1.วาง งบทดลอง 4 แถว'!$E$2:$J$840,5,0)</f>
        <v>0</v>
      </c>
      <c r="G493" s="379">
        <f>VLOOKUP($B493,'1.วาง งบทดลอง 4 แถว'!$E$2:$J$840,6,0)</f>
        <v>0</v>
      </c>
      <c r="H493" s="380">
        <f t="shared" si="56"/>
        <v>0</v>
      </c>
      <c r="I493" s="410" t="s">
        <v>1257</v>
      </c>
      <c r="J493" s="411" t="s">
        <v>1255</v>
      </c>
      <c r="K493" s="412" t="s">
        <v>2020</v>
      </c>
      <c r="L493" s="377">
        <f>VLOOKUP($B493,'1.วาง งบทดลอง 4 แถว'!$E$841:$J$1679,3,0)</f>
        <v>0</v>
      </c>
      <c r="M493" s="378">
        <f>VLOOKUP($B493,'1.วาง งบทดลอง 4 แถว'!$E$841:$J$1679,4,0)</f>
        <v>0</v>
      </c>
      <c r="N493" s="378">
        <f>VLOOKUP($B493,'1.วาง งบทดลอง 4 แถว'!$E$841:$J$1679,5,0)</f>
        <v>0</v>
      </c>
      <c r="O493" s="379">
        <f>VLOOKUP($B493,'1.วาง งบทดลอง 4 แถว'!$E$841:$J$1679,6,0)</f>
        <v>0</v>
      </c>
      <c r="P493" s="380">
        <f t="shared" si="57"/>
        <v>0</v>
      </c>
      <c r="Q493" s="410" t="s">
        <v>1257</v>
      </c>
      <c r="R493" s="411" t="s">
        <v>1255</v>
      </c>
      <c r="S493" s="412" t="s">
        <v>2020</v>
      </c>
      <c r="T493" s="377">
        <f>VLOOKUP($B493,'1.วาง งบทดลอง 4 แถว'!$E$1680:$J$2518,3,0)</f>
        <v>0</v>
      </c>
      <c r="U493" s="378">
        <f>VLOOKUP($B493,'1.วาง งบทดลอง 4 แถว'!$E$1680:$J$2518,4,0)</f>
        <v>0</v>
      </c>
      <c r="V493" s="378">
        <f>VLOOKUP($B493,'1.วาง งบทดลอง 4 แถว'!$E$1680:$J$2518,5,0)</f>
        <v>0</v>
      </c>
      <c r="W493" s="379">
        <f>VLOOKUP($B493,'1.วาง งบทดลอง 4 แถว'!$E$1680:$J$2518,6,0)</f>
        <v>0</v>
      </c>
      <c r="X493" s="380">
        <f t="shared" si="58"/>
        <v>0</v>
      </c>
      <c r="Y493" s="410" t="s">
        <v>1257</v>
      </c>
      <c r="Z493" s="411" t="s">
        <v>1255</v>
      </c>
      <c r="AA493" s="412" t="s">
        <v>2020</v>
      </c>
      <c r="AB493" s="377">
        <f>VLOOKUP($B493,'1.วาง งบทดลอง 4 แถว'!$E$2519:$J$3357,3,0)</f>
        <v>0</v>
      </c>
      <c r="AC493" s="378">
        <f>VLOOKUP($B493,'1.วาง งบทดลอง 4 แถว'!$E$2519:$J$3357,4,0)</f>
        <v>0</v>
      </c>
      <c r="AD493" s="378">
        <f>VLOOKUP($B493,'1.วาง งบทดลอง 4 แถว'!$E$2519:$J$3357,5,0)</f>
        <v>0</v>
      </c>
      <c r="AE493" s="379">
        <f>VLOOKUP($B493,'1.วาง งบทดลอง 4 แถว'!$E$2519:$J$3357,6,0)</f>
        <v>5179.5600000000004</v>
      </c>
      <c r="AF493" s="380">
        <f t="shared" si="59"/>
        <v>5179.5600000000004</v>
      </c>
      <c r="AG493" s="410" t="s">
        <v>1257</v>
      </c>
      <c r="AH493" s="411" t="s">
        <v>1255</v>
      </c>
      <c r="AI493" s="412" t="s">
        <v>2020</v>
      </c>
      <c r="AJ493" s="377">
        <f>VLOOKUP($B493,'1.วาง งบทดลอง 4 แถว'!$E$3358:$J$4196,3,0)</f>
        <v>0</v>
      </c>
      <c r="AK493" s="378">
        <f>VLOOKUP($B493,'1.วาง งบทดลอง 4 แถว'!$E$3358:$J$4196,4,0)</f>
        <v>0</v>
      </c>
      <c r="AL493" s="378">
        <f>VLOOKUP($B493,'1.วาง งบทดลอง 4 แถว'!$E$3358:$J$4196,5,0)</f>
        <v>0</v>
      </c>
      <c r="AM493" s="379">
        <f>VLOOKUP($B493,'1.วาง งบทดลอง 4 แถว'!$E$3358:$J$4196,6,0)</f>
        <v>0</v>
      </c>
      <c r="AN493" s="380">
        <f t="shared" si="60"/>
        <v>0</v>
      </c>
      <c r="AO493" s="410" t="s">
        <v>1257</v>
      </c>
      <c r="AP493" s="411" t="s">
        <v>1255</v>
      </c>
      <c r="AQ493" s="412" t="s">
        <v>2020</v>
      </c>
      <c r="AR493" s="377">
        <f>VLOOKUP($B493,'1.วาง งบทดลอง 4 แถว'!$E$4197:$J$5035,3,0)</f>
        <v>0</v>
      </c>
      <c r="AS493" s="378">
        <f>VLOOKUP($B493,'1.วาง งบทดลอง 4 แถว'!$E$4197:$J$5035,4,0)</f>
        <v>0</v>
      </c>
      <c r="AT493" s="378">
        <f>VLOOKUP($B493,'1.วาง งบทดลอง 4 แถว'!$E$4197:$J$5035,5,0)</f>
        <v>0</v>
      </c>
      <c r="AU493" s="379">
        <f>VLOOKUP($B493,'1.วาง งบทดลอง 4 แถว'!$E$4197:$J$5035,6,0)</f>
        <v>0</v>
      </c>
      <c r="AV493" s="380">
        <f t="shared" si="61"/>
        <v>0</v>
      </c>
      <c r="AW493" s="410" t="s">
        <v>1257</v>
      </c>
      <c r="AX493" s="411" t="s">
        <v>1255</v>
      </c>
      <c r="AY493" s="412" t="s">
        <v>2020</v>
      </c>
      <c r="AZ493" s="377">
        <f>VLOOKUP($B493,'1.วาง งบทดลอง 4 แถว'!$E$5036:$J$5874,3,0)</f>
        <v>0</v>
      </c>
      <c r="BA493" s="378">
        <f>VLOOKUP($B493,'1.วาง งบทดลอง 4 แถว'!$E$5036:$J$5874,4,0)</f>
        <v>0</v>
      </c>
      <c r="BB493" s="378">
        <f>VLOOKUP($B493,'1.วาง งบทดลอง 4 แถว'!$E$5036:$J$5874,5,0)</f>
        <v>0</v>
      </c>
      <c r="BC493" s="379">
        <f>VLOOKUP($B493,'1.วาง งบทดลอง 4 แถว'!$E$5036:$J$5874,6,0)</f>
        <v>0</v>
      </c>
      <c r="BD493" s="380">
        <f t="shared" si="62"/>
        <v>0</v>
      </c>
      <c r="BE493" s="410" t="s">
        <v>1257</v>
      </c>
      <c r="BF493" s="411" t="s">
        <v>1255</v>
      </c>
      <c r="BG493" s="412" t="s">
        <v>2020</v>
      </c>
      <c r="BH493" s="377">
        <f>VLOOKUP($B493,'1.วาง งบทดลอง 4 แถว'!$E$5875:$J$6713,3,0)</f>
        <v>0</v>
      </c>
      <c r="BI493" s="378">
        <f>VLOOKUP($B493,'1.วาง งบทดลอง 4 แถว'!$E$5875:$J$6713,4,0)</f>
        <v>0</v>
      </c>
      <c r="BJ493" s="378">
        <f>VLOOKUP($B493,'1.วาง งบทดลอง 4 แถว'!$E$5875:$J$6713,5,0)</f>
        <v>0</v>
      </c>
      <c r="BK493" s="379">
        <f>VLOOKUP($B493,'1.วาง งบทดลอง 4 แถว'!$E$5875:$J$6713,6,0)</f>
        <v>0</v>
      </c>
      <c r="BL493" s="380">
        <f t="shared" si="63"/>
        <v>0</v>
      </c>
      <c r="BM493" s="410" t="s">
        <v>1257</v>
      </c>
      <c r="BN493" s="411" t="s">
        <v>1255</v>
      </c>
      <c r="BO493" s="413" t="s">
        <v>2020</v>
      </c>
    </row>
    <row r="494" spans="1:67" ht="19.5" customHeight="1">
      <c r="A494" s="374">
        <v>491</v>
      </c>
      <c r="B494" s="375" t="s">
        <v>850</v>
      </c>
      <c r="C494" s="376" t="s">
        <v>2275</v>
      </c>
      <c r="D494" s="377">
        <f>VLOOKUP($B494,'1.วาง งบทดลอง 4 แถว'!$E$2:$J$840,3,0)</f>
        <v>0</v>
      </c>
      <c r="E494" s="378">
        <f>VLOOKUP($B494,'1.วาง งบทดลอง 4 แถว'!$E$2:$J$840,4,0)</f>
        <v>11664.23</v>
      </c>
      <c r="F494" s="378">
        <f>VLOOKUP($B494,'1.วาง งบทดลอง 4 แถว'!$E$2:$J$840,5,0)</f>
        <v>0</v>
      </c>
      <c r="G494" s="379">
        <f>VLOOKUP($B494,'1.วาง งบทดลอง 4 แถว'!$E$2:$J$840,6,0)</f>
        <v>247511.97</v>
      </c>
      <c r="H494" s="380">
        <f t="shared" si="56"/>
        <v>247511.97</v>
      </c>
      <c r="I494" s="410" t="s">
        <v>1254</v>
      </c>
      <c r="J494" s="411" t="s">
        <v>1255</v>
      </c>
      <c r="K494" s="412" t="s">
        <v>2020</v>
      </c>
      <c r="L494" s="377">
        <f>VLOOKUP($B494,'1.วาง งบทดลอง 4 แถว'!$E$841:$J$1679,3,0)</f>
        <v>0</v>
      </c>
      <c r="M494" s="378">
        <f>VLOOKUP($B494,'1.วาง งบทดลอง 4 แถว'!$E$841:$J$1679,4,0)</f>
        <v>3102.5</v>
      </c>
      <c r="N494" s="378">
        <f>VLOOKUP($B494,'1.วาง งบทดลอง 4 แถว'!$E$841:$J$1679,5,0)</f>
        <v>0</v>
      </c>
      <c r="O494" s="379">
        <f>VLOOKUP($B494,'1.วาง งบทดลอง 4 แถว'!$E$841:$J$1679,6,0)</f>
        <v>77379.97</v>
      </c>
      <c r="P494" s="380">
        <f t="shared" si="57"/>
        <v>77379.97</v>
      </c>
      <c r="Q494" s="410" t="s">
        <v>1254</v>
      </c>
      <c r="R494" s="411" t="s">
        <v>1255</v>
      </c>
      <c r="S494" s="412" t="s">
        <v>2020</v>
      </c>
      <c r="T494" s="377">
        <f>VLOOKUP($B494,'1.วาง งบทดลอง 4 แถว'!$E$1680:$J$2518,3,0)</f>
        <v>0</v>
      </c>
      <c r="U494" s="378">
        <f>VLOOKUP($B494,'1.วาง งบทดลอง 4 แถว'!$E$1680:$J$2518,4,0)</f>
        <v>1279</v>
      </c>
      <c r="V494" s="378">
        <f>VLOOKUP($B494,'1.วาง งบทดลอง 4 แถว'!$E$1680:$J$2518,5,0)</f>
        <v>0</v>
      </c>
      <c r="W494" s="379">
        <f>VLOOKUP($B494,'1.วาง งบทดลอง 4 แถว'!$E$1680:$J$2518,6,0)</f>
        <v>25010.5</v>
      </c>
      <c r="X494" s="380">
        <f t="shared" si="58"/>
        <v>25010.5</v>
      </c>
      <c r="Y494" s="410" t="s">
        <v>1254</v>
      </c>
      <c r="Z494" s="411" t="s">
        <v>1255</v>
      </c>
      <c r="AA494" s="412" t="s">
        <v>2020</v>
      </c>
      <c r="AB494" s="377">
        <f>VLOOKUP($B494,'1.วาง งบทดลอง 4 แถว'!$E$2519:$J$3357,3,0)</f>
        <v>0</v>
      </c>
      <c r="AC494" s="378">
        <f>VLOOKUP($B494,'1.วาง งบทดลอง 4 แถว'!$E$2519:$J$3357,4,0)</f>
        <v>3432.5</v>
      </c>
      <c r="AD494" s="378">
        <f>VLOOKUP($B494,'1.วาง งบทดลอง 4 แถว'!$E$2519:$J$3357,5,0)</f>
        <v>0</v>
      </c>
      <c r="AE494" s="379">
        <f>VLOOKUP($B494,'1.วาง งบทดลอง 4 แถว'!$E$2519:$J$3357,6,0)</f>
        <v>54511</v>
      </c>
      <c r="AF494" s="380">
        <f t="shared" si="59"/>
        <v>54511</v>
      </c>
      <c r="AG494" s="410" t="s">
        <v>1254</v>
      </c>
      <c r="AH494" s="411" t="s">
        <v>1255</v>
      </c>
      <c r="AI494" s="412" t="s">
        <v>2020</v>
      </c>
      <c r="AJ494" s="377">
        <f>VLOOKUP($B494,'1.วาง งบทดลอง 4 แถว'!$E$3358:$J$4196,3,0)</f>
        <v>0</v>
      </c>
      <c r="AK494" s="378">
        <f>VLOOKUP($B494,'1.วาง งบทดลอง 4 แถว'!$E$3358:$J$4196,4,0)</f>
        <v>2396</v>
      </c>
      <c r="AL494" s="378">
        <f>VLOOKUP($B494,'1.วาง งบทดลอง 4 แถว'!$E$3358:$J$4196,5,0)</f>
        <v>0</v>
      </c>
      <c r="AM494" s="379">
        <f>VLOOKUP($B494,'1.วาง งบทดลอง 4 แถว'!$E$3358:$J$4196,6,0)</f>
        <v>34198</v>
      </c>
      <c r="AN494" s="380">
        <f t="shared" si="60"/>
        <v>34198</v>
      </c>
      <c r="AO494" s="410" t="s">
        <v>1254</v>
      </c>
      <c r="AP494" s="411" t="s">
        <v>1255</v>
      </c>
      <c r="AQ494" s="412" t="s">
        <v>2020</v>
      </c>
      <c r="AR494" s="377">
        <f>VLOOKUP($B494,'1.วาง งบทดลอง 4 แถว'!$E$4197:$J$5035,3,0)</f>
        <v>0</v>
      </c>
      <c r="AS494" s="378">
        <f>VLOOKUP($B494,'1.วาง งบทดลอง 4 แถว'!$E$4197:$J$5035,4,0)</f>
        <v>2627</v>
      </c>
      <c r="AT494" s="378">
        <f>VLOOKUP($B494,'1.วาง งบทดลอง 4 แถว'!$E$4197:$J$5035,5,0)</f>
        <v>0</v>
      </c>
      <c r="AU494" s="379">
        <f>VLOOKUP($B494,'1.วาง งบทดลอง 4 แถว'!$E$4197:$J$5035,6,0)</f>
        <v>56279.5</v>
      </c>
      <c r="AV494" s="380">
        <f t="shared" si="61"/>
        <v>56279.5</v>
      </c>
      <c r="AW494" s="410" t="s">
        <v>1254</v>
      </c>
      <c r="AX494" s="411" t="s">
        <v>1255</v>
      </c>
      <c r="AY494" s="412" t="s">
        <v>2020</v>
      </c>
      <c r="AZ494" s="377">
        <f>VLOOKUP($B494,'1.วาง งบทดลอง 4 แถว'!$E$5036:$J$5874,3,0)</f>
        <v>0</v>
      </c>
      <c r="BA494" s="378">
        <f>VLOOKUP($B494,'1.วาง งบทดลอง 4 แถว'!$E$5036:$J$5874,4,0)</f>
        <v>1430</v>
      </c>
      <c r="BB494" s="378">
        <f>VLOOKUP($B494,'1.วาง งบทดลอง 4 แถว'!$E$5036:$J$5874,5,0)</f>
        <v>0</v>
      </c>
      <c r="BC494" s="379">
        <f>VLOOKUP($B494,'1.วาง งบทดลอง 4 แถว'!$E$5036:$J$5874,6,0)</f>
        <v>21187.279999999999</v>
      </c>
      <c r="BD494" s="380">
        <f t="shared" si="62"/>
        <v>21187.279999999999</v>
      </c>
      <c r="BE494" s="410" t="s">
        <v>1254</v>
      </c>
      <c r="BF494" s="411" t="s">
        <v>1255</v>
      </c>
      <c r="BG494" s="412" t="s">
        <v>2020</v>
      </c>
      <c r="BH494" s="377">
        <f>VLOOKUP($B494,'1.วาง งบทดลอง 4 แถว'!$E$5875:$J$6713,3,0)</f>
        <v>0</v>
      </c>
      <c r="BI494" s="378">
        <f>VLOOKUP($B494,'1.วาง งบทดลอง 4 แถว'!$E$5875:$J$6713,4,0)</f>
        <v>18039</v>
      </c>
      <c r="BJ494" s="378">
        <f>VLOOKUP($B494,'1.วาง งบทดลอง 4 แถว'!$E$5875:$J$6713,5,0)</f>
        <v>0</v>
      </c>
      <c r="BK494" s="379">
        <f>VLOOKUP($B494,'1.วาง งบทดลอง 4 แถว'!$E$5875:$J$6713,6,0)</f>
        <v>213441.1</v>
      </c>
      <c r="BL494" s="380">
        <f t="shared" si="63"/>
        <v>213441.1</v>
      </c>
      <c r="BM494" s="410" t="s">
        <v>1254</v>
      </c>
      <c r="BN494" s="411" t="s">
        <v>1255</v>
      </c>
      <c r="BO494" s="413" t="s">
        <v>2020</v>
      </c>
    </row>
    <row r="495" spans="1:67" ht="19.5" customHeight="1">
      <c r="A495" s="374">
        <v>492</v>
      </c>
      <c r="B495" s="375" t="s">
        <v>851</v>
      </c>
      <c r="C495" s="376" t="s">
        <v>2276</v>
      </c>
      <c r="D495" s="377">
        <f>VLOOKUP($B495,'1.วาง งบทดลอง 4 แถว'!$E$2:$J$840,3,0)</f>
        <v>0</v>
      </c>
      <c r="E495" s="378">
        <f>VLOOKUP($B495,'1.วาง งบทดลอง 4 แถว'!$E$2:$J$840,4,0)</f>
        <v>14828</v>
      </c>
      <c r="F495" s="378">
        <f>VLOOKUP($B495,'1.วาง งบทดลอง 4 แถว'!$E$2:$J$840,5,0)</f>
        <v>0</v>
      </c>
      <c r="G495" s="379">
        <f>VLOOKUP($B495,'1.วาง งบทดลอง 4 แถว'!$E$2:$J$840,6,0)</f>
        <v>199677.15</v>
      </c>
      <c r="H495" s="380">
        <f t="shared" si="56"/>
        <v>199677.15</v>
      </c>
      <c r="I495" s="410" t="s">
        <v>1256</v>
      </c>
      <c r="J495" s="411" t="s">
        <v>1255</v>
      </c>
      <c r="K495" s="412" t="s">
        <v>2020</v>
      </c>
      <c r="L495" s="377">
        <f>VLOOKUP($B495,'1.วาง งบทดลอง 4 แถว'!$E$841:$J$1679,3,0)</f>
        <v>0</v>
      </c>
      <c r="M495" s="378">
        <f>VLOOKUP($B495,'1.วาง งบทดลอง 4 แถว'!$E$841:$J$1679,4,0)</f>
        <v>0</v>
      </c>
      <c r="N495" s="378">
        <f>VLOOKUP($B495,'1.วาง งบทดลอง 4 แถว'!$E$841:$J$1679,5,0)</f>
        <v>0</v>
      </c>
      <c r="O495" s="379">
        <f>VLOOKUP($B495,'1.วาง งบทดลอง 4 แถว'!$E$841:$J$1679,6,0)</f>
        <v>16635.7</v>
      </c>
      <c r="P495" s="380">
        <f t="shared" si="57"/>
        <v>16635.7</v>
      </c>
      <c r="Q495" s="410" t="s">
        <v>1256</v>
      </c>
      <c r="R495" s="411" t="s">
        <v>1255</v>
      </c>
      <c r="S495" s="412" t="s">
        <v>2020</v>
      </c>
      <c r="T495" s="377">
        <f>VLOOKUP($B495,'1.วาง งบทดลอง 4 แถว'!$E$1680:$J$2518,3,0)</f>
        <v>0</v>
      </c>
      <c r="U495" s="378">
        <f>VLOOKUP($B495,'1.วาง งบทดลอง 4 แถว'!$E$1680:$J$2518,4,0)</f>
        <v>0</v>
      </c>
      <c r="V495" s="378">
        <f>VLOOKUP($B495,'1.วาง งบทดลอง 4 แถว'!$E$1680:$J$2518,5,0)</f>
        <v>0</v>
      </c>
      <c r="W495" s="379">
        <f>VLOOKUP($B495,'1.วาง งบทดลอง 4 แถว'!$E$1680:$J$2518,6,0)</f>
        <v>18913</v>
      </c>
      <c r="X495" s="380">
        <f t="shared" si="58"/>
        <v>18913</v>
      </c>
      <c r="Y495" s="410" t="s">
        <v>1256</v>
      </c>
      <c r="Z495" s="411" t="s">
        <v>1255</v>
      </c>
      <c r="AA495" s="412" t="s">
        <v>2020</v>
      </c>
      <c r="AB495" s="377">
        <f>VLOOKUP($B495,'1.วาง งบทดลอง 4 แถว'!$E$2519:$J$3357,3,0)</f>
        <v>0</v>
      </c>
      <c r="AC495" s="378">
        <f>VLOOKUP($B495,'1.วาง งบทดลอง 4 แถว'!$E$2519:$J$3357,4,0)</f>
        <v>0</v>
      </c>
      <c r="AD495" s="378">
        <f>VLOOKUP($B495,'1.วาง งบทดลอง 4 แถว'!$E$2519:$J$3357,5,0)</f>
        <v>0</v>
      </c>
      <c r="AE495" s="379">
        <f>VLOOKUP($B495,'1.วาง งบทดลอง 4 แถว'!$E$2519:$J$3357,6,0)</f>
        <v>45288</v>
      </c>
      <c r="AF495" s="380">
        <f t="shared" si="59"/>
        <v>45288</v>
      </c>
      <c r="AG495" s="410" t="s">
        <v>1256</v>
      </c>
      <c r="AH495" s="411" t="s">
        <v>1255</v>
      </c>
      <c r="AI495" s="412" t="s">
        <v>2020</v>
      </c>
      <c r="AJ495" s="377">
        <f>VLOOKUP($B495,'1.วาง งบทดลอง 4 แถว'!$E$3358:$J$4196,3,0)</f>
        <v>0</v>
      </c>
      <c r="AK495" s="378">
        <f>VLOOKUP($B495,'1.วาง งบทดลอง 4 แถว'!$E$3358:$J$4196,4,0)</f>
        <v>0</v>
      </c>
      <c r="AL495" s="378">
        <f>VLOOKUP($B495,'1.วาง งบทดลอง 4 แถว'!$E$3358:$J$4196,5,0)</f>
        <v>0</v>
      </c>
      <c r="AM495" s="379">
        <f>VLOOKUP($B495,'1.วาง งบทดลอง 4 แถว'!$E$3358:$J$4196,6,0)</f>
        <v>29199</v>
      </c>
      <c r="AN495" s="380">
        <f t="shared" si="60"/>
        <v>29199</v>
      </c>
      <c r="AO495" s="410" t="s">
        <v>1256</v>
      </c>
      <c r="AP495" s="411" t="s">
        <v>1255</v>
      </c>
      <c r="AQ495" s="412" t="s">
        <v>2020</v>
      </c>
      <c r="AR495" s="377">
        <f>VLOOKUP($B495,'1.วาง งบทดลอง 4 แถว'!$E$4197:$J$5035,3,0)</f>
        <v>0</v>
      </c>
      <c r="AS495" s="378">
        <f>VLOOKUP($B495,'1.วาง งบทดลอง 4 แถว'!$E$4197:$J$5035,4,0)</f>
        <v>0</v>
      </c>
      <c r="AT495" s="378">
        <f>VLOOKUP($B495,'1.วาง งบทดลอง 4 แถว'!$E$4197:$J$5035,5,0)</f>
        <v>0</v>
      </c>
      <c r="AU495" s="379">
        <f>VLOOKUP($B495,'1.วาง งบทดลอง 4 แถว'!$E$4197:$J$5035,6,0)</f>
        <v>16429</v>
      </c>
      <c r="AV495" s="380">
        <f t="shared" si="61"/>
        <v>16429</v>
      </c>
      <c r="AW495" s="410" t="s">
        <v>1256</v>
      </c>
      <c r="AX495" s="411" t="s">
        <v>1255</v>
      </c>
      <c r="AY495" s="412" t="s">
        <v>2020</v>
      </c>
      <c r="AZ495" s="377">
        <f>VLOOKUP($B495,'1.วาง งบทดลอง 4 แถว'!$E$5036:$J$5874,3,0)</f>
        <v>0</v>
      </c>
      <c r="BA495" s="378">
        <f>VLOOKUP($B495,'1.วาง งบทดลอง 4 แถว'!$E$5036:$J$5874,4,0)</f>
        <v>0</v>
      </c>
      <c r="BB495" s="378">
        <f>VLOOKUP($B495,'1.วาง งบทดลอง 4 แถว'!$E$5036:$J$5874,5,0)</f>
        <v>0</v>
      </c>
      <c r="BC495" s="379">
        <f>VLOOKUP($B495,'1.วาง งบทดลอง 4 แถว'!$E$5036:$J$5874,6,0)</f>
        <v>0</v>
      </c>
      <c r="BD495" s="380">
        <f t="shared" si="62"/>
        <v>0</v>
      </c>
      <c r="BE495" s="410" t="s">
        <v>1256</v>
      </c>
      <c r="BF495" s="411" t="s">
        <v>1255</v>
      </c>
      <c r="BG495" s="412" t="s">
        <v>2020</v>
      </c>
      <c r="BH495" s="377">
        <f>VLOOKUP($B495,'1.วาง งบทดลอง 4 แถว'!$E$5875:$J$6713,3,0)</f>
        <v>0</v>
      </c>
      <c r="BI495" s="378">
        <f>VLOOKUP($B495,'1.วาง งบทดลอง 4 แถว'!$E$5875:$J$6713,4,0)</f>
        <v>17421</v>
      </c>
      <c r="BJ495" s="378">
        <f>VLOOKUP($B495,'1.วาง งบทดลอง 4 แถว'!$E$5875:$J$6713,5,0)</f>
        <v>0</v>
      </c>
      <c r="BK495" s="379">
        <f>VLOOKUP($B495,'1.วาง งบทดลอง 4 แถว'!$E$5875:$J$6713,6,0)</f>
        <v>75862</v>
      </c>
      <c r="BL495" s="380">
        <f t="shared" si="63"/>
        <v>75862</v>
      </c>
      <c r="BM495" s="410" t="s">
        <v>1256</v>
      </c>
      <c r="BN495" s="411" t="s">
        <v>1255</v>
      </c>
      <c r="BO495" s="413" t="s">
        <v>2020</v>
      </c>
    </row>
    <row r="496" spans="1:67" ht="19.5" customHeight="1">
      <c r="A496" s="374">
        <v>493</v>
      </c>
      <c r="B496" s="375" t="s">
        <v>852</v>
      </c>
      <c r="C496" s="376" t="s">
        <v>222</v>
      </c>
      <c r="D496" s="377">
        <f>VLOOKUP($B496,'1.วาง งบทดลอง 4 แถว'!$E$2:$J$840,3,0)</f>
        <v>11947.23</v>
      </c>
      <c r="E496" s="378">
        <f>VLOOKUP($B496,'1.วาง งบทดลอง 4 แถว'!$E$2:$J$840,4,0)</f>
        <v>0</v>
      </c>
      <c r="F496" s="378">
        <f>VLOOKUP($B496,'1.วาง งบทดลอง 4 แถว'!$E$2:$J$840,5,0)</f>
        <v>149266.57</v>
      </c>
      <c r="G496" s="379">
        <f>VLOOKUP($B496,'1.วาง งบทดลอง 4 แถว'!$E$2:$J$840,6,0)</f>
        <v>0</v>
      </c>
      <c r="H496" s="380">
        <f t="shared" si="56"/>
        <v>-149266.57</v>
      </c>
      <c r="I496" s="410" t="s">
        <v>1257</v>
      </c>
      <c r="J496" s="411" t="s">
        <v>1255</v>
      </c>
      <c r="K496" s="412" t="s">
        <v>2020</v>
      </c>
      <c r="L496" s="377">
        <f>VLOOKUP($B496,'1.วาง งบทดลอง 4 แถว'!$E$841:$J$1679,3,0)</f>
        <v>3102.5</v>
      </c>
      <c r="M496" s="378">
        <f>VLOOKUP($B496,'1.วาง งบทดลอง 4 แถว'!$E$841:$J$1679,4,0)</f>
        <v>0</v>
      </c>
      <c r="N496" s="378">
        <f>VLOOKUP($B496,'1.วาง งบทดลอง 4 แถว'!$E$841:$J$1679,5,0)</f>
        <v>61620.18</v>
      </c>
      <c r="O496" s="379">
        <f>VLOOKUP($B496,'1.วาง งบทดลอง 4 แถว'!$E$841:$J$1679,6,0)</f>
        <v>0</v>
      </c>
      <c r="P496" s="380">
        <f t="shared" si="57"/>
        <v>-61620.18</v>
      </c>
      <c r="Q496" s="410" t="s">
        <v>1257</v>
      </c>
      <c r="R496" s="411" t="s">
        <v>1255</v>
      </c>
      <c r="S496" s="412" t="s">
        <v>2020</v>
      </c>
      <c r="T496" s="377">
        <f>VLOOKUP($B496,'1.วาง งบทดลอง 4 แถว'!$E$1680:$J$2518,3,0)</f>
        <v>1279</v>
      </c>
      <c r="U496" s="378">
        <f>VLOOKUP($B496,'1.วาง งบทดลอง 4 แถว'!$E$1680:$J$2518,4,0)</f>
        <v>0</v>
      </c>
      <c r="V496" s="378">
        <f>VLOOKUP($B496,'1.วาง งบทดลอง 4 แถว'!$E$1680:$J$2518,5,0)</f>
        <v>5037</v>
      </c>
      <c r="W496" s="379">
        <f>VLOOKUP($B496,'1.วาง งบทดลอง 4 แถว'!$E$1680:$J$2518,6,0)</f>
        <v>0</v>
      </c>
      <c r="X496" s="380">
        <f t="shared" si="58"/>
        <v>-5037</v>
      </c>
      <c r="Y496" s="410" t="s">
        <v>1257</v>
      </c>
      <c r="Z496" s="411" t="s">
        <v>1255</v>
      </c>
      <c r="AA496" s="412" t="s">
        <v>2020</v>
      </c>
      <c r="AB496" s="377">
        <f>VLOOKUP($B496,'1.วาง งบทดลอง 4 แถว'!$E$2519:$J$3357,3,0)</f>
        <v>0</v>
      </c>
      <c r="AC496" s="378">
        <f>VLOOKUP($B496,'1.วาง งบทดลอง 4 แถว'!$E$2519:$J$3357,4,0)</f>
        <v>0</v>
      </c>
      <c r="AD496" s="378">
        <f>VLOOKUP($B496,'1.วาง งบทดลอง 4 แถว'!$E$2519:$J$3357,5,0)</f>
        <v>907.6</v>
      </c>
      <c r="AE496" s="379">
        <f>VLOOKUP($B496,'1.วาง งบทดลอง 4 แถว'!$E$2519:$J$3357,6,0)</f>
        <v>0</v>
      </c>
      <c r="AF496" s="380">
        <f t="shared" si="59"/>
        <v>-907.6</v>
      </c>
      <c r="AG496" s="410" t="s">
        <v>1257</v>
      </c>
      <c r="AH496" s="411" t="s">
        <v>1255</v>
      </c>
      <c r="AI496" s="412" t="s">
        <v>2020</v>
      </c>
      <c r="AJ496" s="377">
        <f>VLOOKUP($B496,'1.วาง งบทดลอง 4 แถว'!$E$3358:$J$4196,3,0)</f>
        <v>0</v>
      </c>
      <c r="AK496" s="378">
        <f>VLOOKUP($B496,'1.วาง งบทดลอง 4 แถว'!$E$3358:$J$4196,4,0)</f>
        <v>0</v>
      </c>
      <c r="AL496" s="378">
        <f>VLOOKUP($B496,'1.วาง งบทดลอง 4 แถว'!$E$3358:$J$4196,5,0)</f>
        <v>0</v>
      </c>
      <c r="AM496" s="379">
        <f>VLOOKUP($B496,'1.วาง งบทดลอง 4 แถว'!$E$3358:$J$4196,6,0)</f>
        <v>0</v>
      </c>
      <c r="AN496" s="380">
        <f t="shared" si="60"/>
        <v>0</v>
      </c>
      <c r="AO496" s="410" t="s">
        <v>1257</v>
      </c>
      <c r="AP496" s="411" t="s">
        <v>1255</v>
      </c>
      <c r="AQ496" s="412" t="s">
        <v>2020</v>
      </c>
      <c r="AR496" s="377">
        <f>VLOOKUP($B496,'1.วาง งบทดลอง 4 แถว'!$E$4197:$J$5035,3,0)</f>
        <v>2206</v>
      </c>
      <c r="AS496" s="378">
        <f>VLOOKUP($B496,'1.วาง งบทดลอง 4 แถว'!$E$4197:$J$5035,4,0)</f>
        <v>0</v>
      </c>
      <c r="AT496" s="378">
        <f>VLOOKUP($B496,'1.วาง งบทดลอง 4 แถว'!$E$4197:$J$5035,5,0)</f>
        <v>50146.5</v>
      </c>
      <c r="AU496" s="379">
        <f>VLOOKUP($B496,'1.วาง งบทดลอง 4 แถว'!$E$4197:$J$5035,6,0)</f>
        <v>0</v>
      </c>
      <c r="AV496" s="380">
        <f t="shared" si="61"/>
        <v>-50146.5</v>
      </c>
      <c r="AW496" s="410" t="s">
        <v>1257</v>
      </c>
      <c r="AX496" s="411" t="s">
        <v>1255</v>
      </c>
      <c r="AY496" s="412" t="s">
        <v>2020</v>
      </c>
      <c r="AZ496" s="377">
        <f>VLOOKUP($B496,'1.วาง งบทดลอง 4 แถว'!$E$5036:$J$5874,3,0)</f>
        <v>0</v>
      </c>
      <c r="BA496" s="378">
        <f>VLOOKUP($B496,'1.วาง งบทดลอง 4 แถว'!$E$5036:$J$5874,4,0)</f>
        <v>0</v>
      </c>
      <c r="BB496" s="378">
        <f>VLOOKUP($B496,'1.วาง งบทดลอง 4 แถว'!$E$5036:$J$5874,5,0)</f>
        <v>0</v>
      </c>
      <c r="BC496" s="379">
        <f>VLOOKUP($B496,'1.วาง งบทดลอง 4 แถว'!$E$5036:$J$5874,6,0)</f>
        <v>0</v>
      </c>
      <c r="BD496" s="380">
        <f t="shared" si="62"/>
        <v>0</v>
      </c>
      <c r="BE496" s="410" t="s">
        <v>1257</v>
      </c>
      <c r="BF496" s="411" t="s">
        <v>1255</v>
      </c>
      <c r="BG496" s="412" t="s">
        <v>2020</v>
      </c>
      <c r="BH496" s="377">
        <f>VLOOKUP($B496,'1.วาง งบทดลอง 4 แถว'!$E$5875:$J$6713,3,0)</f>
        <v>16211</v>
      </c>
      <c r="BI496" s="378">
        <f>VLOOKUP($B496,'1.วาง งบทดลอง 4 แถว'!$E$5875:$J$6713,4,0)</f>
        <v>0</v>
      </c>
      <c r="BJ496" s="378">
        <f>VLOOKUP($B496,'1.วาง งบทดลอง 4 แถว'!$E$5875:$J$6713,5,0)</f>
        <v>69470.820000000007</v>
      </c>
      <c r="BK496" s="379">
        <f>VLOOKUP($B496,'1.วาง งบทดลอง 4 แถว'!$E$5875:$J$6713,6,0)</f>
        <v>0</v>
      </c>
      <c r="BL496" s="380">
        <f t="shared" si="63"/>
        <v>-69470.820000000007</v>
      </c>
      <c r="BM496" s="410" t="s">
        <v>1257</v>
      </c>
      <c r="BN496" s="411" t="s">
        <v>1255</v>
      </c>
      <c r="BO496" s="413" t="s">
        <v>2020</v>
      </c>
    </row>
    <row r="497" spans="1:67" ht="19.5" customHeight="1">
      <c r="A497" s="374">
        <v>494</v>
      </c>
      <c r="B497" s="375" t="s">
        <v>853</v>
      </c>
      <c r="C497" s="376" t="s">
        <v>223</v>
      </c>
      <c r="D497" s="377">
        <f>VLOOKUP($B497,'1.วาง งบทดลอง 4 แถว'!$E$2:$J$840,3,0)</f>
        <v>14828</v>
      </c>
      <c r="E497" s="378">
        <f>VLOOKUP($B497,'1.วาง งบทดลอง 4 แถว'!$E$2:$J$840,4,0)</f>
        <v>0</v>
      </c>
      <c r="F497" s="378">
        <f>VLOOKUP($B497,'1.วาง งบทดลอง 4 แถว'!$E$2:$J$840,5,0)</f>
        <v>191407.05</v>
      </c>
      <c r="G497" s="379">
        <f>VLOOKUP($B497,'1.วาง งบทดลอง 4 แถว'!$E$2:$J$840,6,0)</f>
        <v>0</v>
      </c>
      <c r="H497" s="380">
        <f t="shared" si="56"/>
        <v>-191407.05</v>
      </c>
      <c r="I497" s="410" t="s">
        <v>1257</v>
      </c>
      <c r="J497" s="411" t="s">
        <v>1255</v>
      </c>
      <c r="K497" s="412" t="s">
        <v>2020</v>
      </c>
      <c r="L497" s="377">
        <f>VLOOKUP($B497,'1.วาง งบทดลอง 4 แถว'!$E$841:$J$1679,3,0)</f>
        <v>0</v>
      </c>
      <c r="M497" s="378">
        <f>VLOOKUP($B497,'1.วาง งบทดลอง 4 แถว'!$E$841:$J$1679,4,0)</f>
        <v>0</v>
      </c>
      <c r="N497" s="378">
        <f>VLOOKUP($B497,'1.วาง งบทดลอง 4 แถว'!$E$841:$J$1679,5,0)</f>
        <v>0</v>
      </c>
      <c r="O497" s="379">
        <f>VLOOKUP($B497,'1.วาง งบทดลอง 4 แถว'!$E$841:$J$1679,6,0)</f>
        <v>0</v>
      </c>
      <c r="P497" s="380">
        <f t="shared" si="57"/>
        <v>0</v>
      </c>
      <c r="Q497" s="410" t="s">
        <v>1257</v>
      </c>
      <c r="R497" s="411" t="s">
        <v>1255</v>
      </c>
      <c r="S497" s="412" t="s">
        <v>2020</v>
      </c>
      <c r="T497" s="377">
        <f>VLOOKUP($B497,'1.วาง งบทดลอง 4 แถว'!$E$1680:$J$2518,3,0)</f>
        <v>0</v>
      </c>
      <c r="U497" s="378">
        <f>VLOOKUP($B497,'1.วาง งบทดลอง 4 แถว'!$E$1680:$J$2518,4,0)</f>
        <v>0</v>
      </c>
      <c r="V497" s="378">
        <f>VLOOKUP($B497,'1.วาง งบทดลอง 4 แถว'!$E$1680:$J$2518,5,0)</f>
        <v>13751.5</v>
      </c>
      <c r="W497" s="379">
        <f>VLOOKUP($B497,'1.วาง งบทดลอง 4 แถว'!$E$1680:$J$2518,6,0)</f>
        <v>0</v>
      </c>
      <c r="X497" s="380">
        <f t="shared" si="58"/>
        <v>-13751.5</v>
      </c>
      <c r="Y497" s="410" t="s">
        <v>1257</v>
      </c>
      <c r="Z497" s="411" t="s">
        <v>1255</v>
      </c>
      <c r="AA497" s="412" t="s">
        <v>2020</v>
      </c>
      <c r="AB497" s="377">
        <f>VLOOKUP($B497,'1.วาง งบทดลอง 4 แถว'!$E$2519:$J$3357,3,0)</f>
        <v>0</v>
      </c>
      <c r="AC497" s="378">
        <f>VLOOKUP($B497,'1.วาง งบทดลอง 4 แถว'!$E$2519:$J$3357,4,0)</f>
        <v>0</v>
      </c>
      <c r="AD497" s="378">
        <f>VLOOKUP($B497,'1.วาง งบทดลอง 4 แถว'!$E$2519:$J$3357,5,0)</f>
        <v>0</v>
      </c>
      <c r="AE497" s="379">
        <f>VLOOKUP($B497,'1.วาง งบทดลอง 4 แถว'!$E$2519:$J$3357,6,0)</f>
        <v>0</v>
      </c>
      <c r="AF497" s="380">
        <f t="shared" si="59"/>
        <v>0</v>
      </c>
      <c r="AG497" s="410" t="s">
        <v>1257</v>
      </c>
      <c r="AH497" s="411" t="s">
        <v>1255</v>
      </c>
      <c r="AI497" s="412" t="s">
        <v>2020</v>
      </c>
      <c r="AJ497" s="377">
        <f>VLOOKUP($B497,'1.วาง งบทดลอง 4 แถว'!$E$3358:$J$4196,3,0)</f>
        <v>0</v>
      </c>
      <c r="AK497" s="378">
        <f>VLOOKUP($B497,'1.วาง งบทดลอง 4 แถว'!$E$3358:$J$4196,4,0)</f>
        <v>0</v>
      </c>
      <c r="AL497" s="378">
        <f>VLOOKUP($B497,'1.วาง งบทดลอง 4 แถว'!$E$3358:$J$4196,5,0)</f>
        <v>0</v>
      </c>
      <c r="AM497" s="379">
        <f>VLOOKUP($B497,'1.วาง งบทดลอง 4 แถว'!$E$3358:$J$4196,6,0)</f>
        <v>0</v>
      </c>
      <c r="AN497" s="380">
        <f t="shared" si="60"/>
        <v>0</v>
      </c>
      <c r="AO497" s="410" t="s">
        <v>1257</v>
      </c>
      <c r="AP497" s="411" t="s">
        <v>1255</v>
      </c>
      <c r="AQ497" s="412" t="s">
        <v>2020</v>
      </c>
      <c r="AR497" s="377">
        <f>VLOOKUP($B497,'1.วาง งบทดลอง 4 แถว'!$E$4197:$J$5035,3,0)</f>
        <v>0</v>
      </c>
      <c r="AS497" s="378">
        <f>VLOOKUP($B497,'1.วาง งบทดลอง 4 แถว'!$E$4197:$J$5035,4,0)</f>
        <v>0</v>
      </c>
      <c r="AT497" s="378">
        <f>VLOOKUP($B497,'1.วาง งบทดลอง 4 แถว'!$E$4197:$J$5035,5,0)</f>
        <v>16429</v>
      </c>
      <c r="AU497" s="379">
        <f>VLOOKUP($B497,'1.วาง งบทดลอง 4 แถว'!$E$4197:$J$5035,6,0)</f>
        <v>0</v>
      </c>
      <c r="AV497" s="380">
        <f t="shared" si="61"/>
        <v>-16429</v>
      </c>
      <c r="AW497" s="410" t="s">
        <v>1257</v>
      </c>
      <c r="AX497" s="411" t="s">
        <v>1255</v>
      </c>
      <c r="AY497" s="412" t="s">
        <v>2020</v>
      </c>
      <c r="AZ497" s="377">
        <f>VLOOKUP($B497,'1.วาง งบทดลอง 4 แถว'!$E$5036:$J$5874,3,0)</f>
        <v>0</v>
      </c>
      <c r="BA497" s="378">
        <f>VLOOKUP($B497,'1.วาง งบทดลอง 4 แถว'!$E$5036:$J$5874,4,0)</f>
        <v>0</v>
      </c>
      <c r="BB497" s="378">
        <f>VLOOKUP($B497,'1.วาง งบทดลอง 4 แถว'!$E$5036:$J$5874,5,0)</f>
        <v>0</v>
      </c>
      <c r="BC497" s="379">
        <f>VLOOKUP($B497,'1.วาง งบทดลอง 4 แถว'!$E$5036:$J$5874,6,0)</f>
        <v>0</v>
      </c>
      <c r="BD497" s="380">
        <f t="shared" si="62"/>
        <v>0</v>
      </c>
      <c r="BE497" s="410" t="s">
        <v>1257</v>
      </c>
      <c r="BF497" s="411" t="s">
        <v>1255</v>
      </c>
      <c r="BG497" s="412" t="s">
        <v>2020</v>
      </c>
      <c r="BH497" s="377">
        <f>VLOOKUP($B497,'1.วาง งบทดลอง 4 แถว'!$E$5875:$J$6713,3,0)</f>
        <v>17421</v>
      </c>
      <c r="BI497" s="378">
        <f>VLOOKUP($B497,'1.วาง งบทดลอง 4 แถว'!$E$5875:$J$6713,4,0)</f>
        <v>0</v>
      </c>
      <c r="BJ497" s="378">
        <f>VLOOKUP($B497,'1.วาง งบทดลอง 4 แถว'!$E$5875:$J$6713,5,0)</f>
        <v>73008.69</v>
      </c>
      <c r="BK497" s="379">
        <f>VLOOKUP($B497,'1.วาง งบทดลอง 4 แถว'!$E$5875:$J$6713,6,0)</f>
        <v>0</v>
      </c>
      <c r="BL497" s="380">
        <f t="shared" si="63"/>
        <v>-73008.69</v>
      </c>
      <c r="BM497" s="410" t="s">
        <v>1257</v>
      </c>
      <c r="BN497" s="411" t="s">
        <v>1255</v>
      </c>
      <c r="BO497" s="413" t="s">
        <v>2020</v>
      </c>
    </row>
    <row r="498" spans="1:67" ht="19.5" customHeight="1">
      <c r="A498" s="374">
        <v>495</v>
      </c>
      <c r="B498" s="375" t="s">
        <v>854</v>
      </c>
      <c r="C498" s="376" t="s">
        <v>2277</v>
      </c>
      <c r="D498" s="377">
        <f>VLOOKUP($B498,'1.วาง งบทดลอง 4 แถว'!$E$2:$J$840,3,0)</f>
        <v>0</v>
      </c>
      <c r="E498" s="378">
        <f>VLOOKUP($B498,'1.วาง งบทดลอง 4 แถว'!$E$2:$J$840,4,0)</f>
        <v>0</v>
      </c>
      <c r="F498" s="378">
        <f>VLOOKUP($B498,'1.วาง งบทดลอง 4 แถว'!$E$2:$J$840,5,0)</f>
        <v>0</v>
      </c>
      <c r="G498" s="379">
        <f>VLOOKUP($B498,'1.วาง งบทดลอง 4 แถว'!$E$2:$J$840,6,0)</f>
        <v>0</v>
      </c>
      <c r="H498" s="380">
        <f t="shared" si="56"/>
        <v>0</v>
      </c>
      <c r="I498" s="410" t="s">
        <v>1254</v>
      </c>
      <c r="J498" s="411" t="s">
        <v>1255</v>
      </c>
      <c r="K498" s="412" t="s">
        <v>2020</v>
      </c>
      <c r="L498" s="377">
        <f>VLOOKUP($B498,'1.วาง งบทดลอง 4 แถว'!$E$841:$J$1679,3,0)</f>
        <v>0</v>
      </c>
      <c r="M498" s="378">
        <f>VLOOKUP($B498,'1.วาง งบทดลอง 4 แถว'!$E$841:$J$1679,4,0)</f>
        <v>0</v>
      </c>
      <c r="N498" s="378">
        <f>VLOOKUP($B498,'1.วาง งบทดลอง 4 แถว'!$E$841:$J$1679,5,0)</f>
        <v>0</v>
      </c>
      <c r="O498" s="379">
        <f>VLOOKUP($B498,'1.วาง งบทดลอง 4 แถว'!$E$841:$J$1679,6,0)</f>
        <v>0</v>
      </c>
      <c r="P498" s="380">
        <f t="shared" si="57"/>
        <v>0</v>
      </c>
      <c r="Q498" s="410" t="s">
        <v>1254</v>
      </c>
      <c r="R498" s="411" t="s">
        <v>1255</v>
      </c>
      <c r="S498" s="412" t="s">
        <v>2020</v>
      </c>
      <c r="T498" s="377">
        <f>VLOOKUP($B498,'1.วาง งบทดลอง 4 แถว'!$E$1680:$J$2518,3,0)</f>
        <v>0</v>
      </c>
      <c r="U498" s="378">
        <f>VLOOKUP($B498,'1.วาง งบทดลอง 4 แถว'!$E$1680:$J$2518,4,0)</f>
        <v>0</v>
      </c>
      <c r="V498" s="378">
        <f>VLOOKUP($B498,'1.วาง งบทดลอง 4 แถว'!$E$1680:$J$2518,5,0)</f>
        <v>0</v>
      </c>
      <c r="W498" s="379">
        <f>VLOOKUP($B498,'1.วาง งบทดลอง 4 แถว'!$E$1680:$J$2518,6,0)</f>
        <v>0</v>
      </c>
      <c r="X498" s="380">
        <f t="shared" si="58"/>
        <v>0</v>
      </c>
      <c r="Y498" s="410" t="s">
        <v>1254</v>
      </c>
      <c r="Z498" s="411" t="s">
        <v>1255</v>
      </c>
      <c r="AA498" s="412" t="s">
        <v>2020</v>
      </c>
      <c r="AB498" s="377">
        <f>VLOOKUP($B498,'1.วาง งบทดลอง 4 แถว'!$E$2519:$J$3357,3,0)</f>
        <v>0</v>
      </c>
      <c r="AC498" s="378">
        <f>VLOOKUP($B498,'1.วาง งบทดลอง 4 แถว'!$E$2519:$J$3357,4,0)</f>
        <v>0</v>
      </c>
      <c r="AD498" s="378">
        <f>VLOOKUP($B498,'1.วาง งบทดลอง 4 แถว'!$E$2519:$J$3357,5,0)</f>
        <v>0</v>
      </c>
      <c r="AE498" s="379">
        <f>VLOOKUP($B498,'1.วาง งบทดลอง 4 แถว'!$E$2519:$J$3357,6,0)</f>
        <v>0</v>
      </c>
      <c r="AF498" s="380">
        <f t="shared" si="59"/>
        <v>0</v>
      </c>
      <c r="AG498" s="410" t="s">
        <v>1254</v>
      </c>
      <c r="AH498" s="411" t="s">
        <v>1255</v>
      </c>
      <c r="AI498" s="412" t="s">
        <v>2020</v>
      </c>
      <c r="AJ498" s="377">
        <f>VLOOKUP($B498,'1.วาง งบทดลอง 4 แถว'!$E$3358:$J$4196,3,0)</f>
        <v>0</v>
      </c>
      <c r="AK498" s="378">
        <f>VLOOKUP($B498,'1.วาง งบทดลอง 4 แถว'!$E$3358:$J$4196,4,0)</f>
        <v>0</v>
      </c>
      <c r="AL498" s="378">
        <f>VLOOKUP($B498,'1.วาง งบทดลอง 4 แถว'!$E$3358:$J$4196,5,0)</f>
        <v>0</v>
      </c>
      <c r="AM498" s="379">
        <f>VLOOKUP($B498,'1.วาง งบทดลอง 4 แถว'!$E$3358:$J$4196,6,0)</f>
        <v>0</v>
      </c>
      <c r="AN498" s="380">
        <f t="shared" si="60"/>
        <v>0</v>
      </c>
      <c r="AO498" s="410" t="s">
        <v>1254</v>
      </c>
      <c r="AP498" s="411" t="s">
        <v>1255</v>
      </c>
      <c r="AQ498" s="412" t="s">
        <v>2020</v>
      </c>
      <c r="AR498" s="377">
        <f>VLOOKUP($B498,'1.วาง งบทดลอง 4 แถว'!$E$4197:$J$5035,3,0)</f>
        <v>0</v>
      </c>
      <c r="AS498" s="378">
        <f>VLOOKUP($B498,'1.วาง งบทดลอง 4 แถว'!$E$4197:$J$5035,4,0)</f>
        <v>0</v>
      </c>
      <c r="AT498" s="378">
        <f>VLOOKUP($B498,'1.วาง งบทดลอง 4 แถว'!$E$4197:$J$5035,5,0)</f>
        <v>0</v>
      </c>
      <c r="AU498" s="379">
        <f>VLOOKUP($B498,'1.วาง งบทดลอง 4 แถว'!$E$4197:$J$5035,6,0)</f>
        <v>0</v>
      </c>
      <c r="AV498" s="380">
        <f t="shared" si="61"/>
        <v>0</v>
      </c>
      <c r="AW498" s="410" t="s">
        <v>1254</v>
      </c>
      <c r="AX498" s="411" t="s">
        <v>1255</v>
      </c>
      <c r="AY498" s="412" t="s">
        <v>2020</v>
      </c>
      <c r="AZ498" s="377">
        <f>VLOOKUP($B498,'1.วาง งบทดลอง 4 แถว'!$E$5036:$J$5874,3,0)</f>
        <v>0</v>
      </c>
      <c r="BA498" s="378">
        <f>VLOOKUP($B498,'1.วาง งบทดลอง 4 แถว'!$E$5036:$J$5874,4,0)</f>
        <v>0</v>
      </c>
      <c r="BB498" s="378">
        <f>VLOOKUP($B498,'1.วาง งบทดลอง 4 แถว'!$E$5036:$J$5874,5,0)</f>
        <v>0</v>
      </c>
      <c r="BC498" s="379">
        <f>VLOOKUP($B498,'1.วาง งบทดลอง 4 แถว'!$E$5036:$J$5874,6,0)</f>
        <v>0</v>
      </c>
      <c r="BD498" s="380">
        <f t="shared" si="62"/>
        <v>0</v>
      </c>
      <c r="BE498" s="410" t="s">
        <v>1254</v>
      </c>
      <c r="BF498" s="411" t="s">
        <v>1255</v>
      </c>
      <c r="BG498" s="412" t="s">
        <v>2020</v>
      </c>
      <c r="BH498" s="377">
        <f>VLOOKUP($B498,'1.วาง งบทดลอง 4 แถว'!$E$5875:$J$6713,3,0)</f>
        <v>0</v>
      </c>
      <c r="BI498" s="378">
        <f>VLOOKUP($B498,'1.วาง งบทดลอง 4 แถว'!$E$5875:$J$6713,4,0)</f>
        <v>0</v>
      </c>
      <c r="BJ498" s="378">
        <f>VLOOKUP($B498,'1.วาง งบทดลอง 4 แถว'!$E$5875:$J$6713,5,0)</f>
        <v>0</v>
      </c>
      <c r="BK498" s="379">
        <f>VLOOKUP($B498,'1.วาง งบทดลอง 4 แถว'!$E$5875:$J$6713,6,0)</f>
        <v>0</v>
      </c>
      <c r="BL498" s="380">
        <f t="shared" si="63"/>
        <v>0</v>
      </c>
      <c r="BM498" s="410" t="s">
        <v>1254</v>
      </c>
      <c r="BN498" s="411" t="s">
        <v>1255</v>
      </c>
      <c r="BO498" s="413" t="s">
        <v>2020</v>
      </c>
    </row>
    <row r="499" spans="1:67" ht="19.5" customHeight="1">
      <c r="A499" s="374">
        <v>496</v>
      </c>
      <c r="B499" s="375" t="s">
        <v>855</v>
      </c>
      <c r="C499" s="376" t="s">
        <v>2278</v>
      </c>
      <c r="D499" s="377">
        <f>VLOOKUP($B499,'1.วาง งบทดลอง 4 แถว'!$E$2:$J$840,3,0)</f>
        <v>2767.9</v>
      </c>
      <c r="E499" s="378">
        <f>VLOOKUP($B499,'1.วาง งบทดลอง 4 แถว'!$E$2:$J$840,4,0)</f>
        <v>0</v>
      </c>
      <c r="F499" s="378">
        <f>VLOOKUP($B499,'1.วาง งบทดลอง 4 แถว'!$E$2:$J$840,5,0)</f>
        <v>67646.28</v>
      </c>
      <c r="G499" s="379">
        <f>VLOOKUP($B499,'1.วาง งบทดลอง 4 แถว'!$E$2:$J$840,6,0)</f>
        <v>0</v>
      </c>
      <c r="H499" s="380">
        <f t="shared" si="56"/>
        <v>-67646.28</v>
      </c>
      <c r="I499" s="410" t="s">
        <v>1257</v>
      </c>
      <c r="J499" s="411" t="s">
        <v>1255</v>
      </c>
      <c r="K499" s="412" t="s">
        <v>2020</v>
      </c>
      <c r="L499" s="377">
        <f>VLOOKUP($B499,'1.วาง งบทดลอง 4 แถว'!$E$841:$J$1679,3,0)</f>
        <v>0</v>
      </c>
      <c r="M499" s="378">
        <f>VLOOKUP($B499,'1.วาง งบทดลอง 4 แถว'!$E$841:$J$1679,4,0)</f>
        <v>0</v>
      </c>
      <c r="N499" s="378">
        <f>VLOOKUP($B499,'1.วาง งบทดลอง 4 แถว'!$E$841:$J$1679,5,0)</f>
        <v>0</v>
      </c>
      <c r="O499" s="379">
        <f>VLOOKUP($B499,'1.วาง งบทดลอง 4 แถว'!$E$841:$J$1679,6,0)</f>
        <v>0</v>
      </c>
      <c r="P499" s="380">
        <f t="shared" si="57"/>
        <v>0</v>
      </c>
      <c r="Q499" s="410" t="s">
        <v>1257</v>
      </c>
      <c r="R499" s="411" t="s">
        <v>1255</v>
      </c>
      <c r="S499" s="412" t="s">
        <v>2020</v>
      </c>
      <c r="T499" s="377">
        <f>VLOOKUP($B499,'1.วาง งบทดลอง 4 แถว'!$E$1680:$J$2518,3,0)</f>
        <v>0</v>
      </c>
      <c r="U499" s="378">
        <f>VLOOKUP($B499,'1.วาง งบทดลอง 4 แถว'!$E$1680:$J$2518,4,0)</f>
        <v>0</v>
      </c>
      <c r="V499" s="378">
        <f>VLOOKUP($B499,'1.วาง งบทดลอง 4 แถว'!$E$1680:$J$2518,5,0)</f>
        <v>0</v>
      </c>
      <c r="W499" s="379">
        <f>VLOOKUP($B499,'1.วาง งบทดลอง 4 แถว'!$E$1680:$J$2518,6,0)</f>
        <v>0</v>
      </c>
      <c r="X499" s="380">
        <f t="shared" si="58"/>
        <v>0</v>
      </c>
      <c r="Y499" s="410" t="s">
        <v>1257</v>
      </c>
      <c r="Z499" s="411" t="s">
        <v>1255</v>
      </c>
      <c r="AA499" s="412" t="s">
        <v>2020</v>
      </c>
      <c r="AB499" s="377">
        <f>VLOOKUP($B499,'1.วาง งบทดลอง 4 แถว'!$E$2519:$J$3357,3,0)</f>
        <v>0</v>
      </c>
      <c r="AC499" s="378">
        <f>VLOOKUP($B499,'1.วาง งบทดลอง 4 แถว'!$E$2519:$J$3357,4,0)</f>
        <v>0</v>
      </c>
      <c r="AD499" s="378">
        <f>VLOOKUP($B499,'1.วาง งบทดลอง 4 แถว'!$E$2519:$J$3357,5,0)</f>
        <v>0</v>
      </c>
      <c r="AE499" s="379">
        <f>VLOOKUP($B499,'1.วาง งบทดลอง 4 แถว'!$E$2519:$J$3357,6,0)</f>
        <v>0</v>
      </c>
      <c r="AF499" s="380">
        <f t="shared" si="59"/>
        <v>0</v>
      </c>
      <c r="AG499" s="410" t="s">
        <v>1257</v>
      </c>
      <c r="AH499" s="411" t="s">
        <v>1255</v>
      </c>
      <c r="AI499" s="412" t="s">
        <v>2020</v>
      </c>
      <c r="AJ499" s="377">
        <f>VLOOKUP($B499,'1.วาง งบทดลอง 4 แถว'!$E$3358:$J$4196,3,0)</f>
        <v>0</v>
      </c>
      <c r="AK499" s="378">
        <f>VLOOKUP($B499,'1.วาง งบทดลอง 4 แถว'!$E$3358:$J$4196,4,0)</f>
        <v>0</v>
      </c>
      <c r="AL499" s="378">
        <f>VLOOKUP($B499,'1.วาง งบทดลอง 4 แถว'!$E$3358:$J$4196,5,0)</f>
        <v>0</v>
      </c>
      <c r="AM499" s="379">
        <f>VLOOKUP($B499,'1.วาง งบทดลอง 4 แถว'!$E$3358:$J$4196,6,0)</f>
        <v>0</v>
      </c>
      <c r="AN499" s="380">
        <f t="shared" si="60"/>
        <v>0</v>
      </c>
      <c r="AO499" s="410" t="s">
        <v>1257</v>
      </c>
      <c r="AP499" s="411" t="s">
        <v>1255</v>
      </c>
      <c r="AQ499" s="412" t="s">
        <v>2020</v>
      </c>
      <c r="AR499" s="377">
        <f>VLOOKUP($B499,'1.วาง งบทดลอง 4 แถว'!$E$4197:$J$5035,3,0)</f>
        <v>0</v>
      </c>
      <c r="AS499" s="378">
        <f>VLOOKUP($B499,'1.วาง งบทดลอง 4 แถว'!$E$4197:$J$5035,4,0)</f>
        <v>0</v>
      </c>
      <c r="AT499" s="378">
        <f>VLOOKUP($B499,'1.วาง งบทดลอง 4 แถว'!$E$4197:$J$5035,5,0)</f>
        <v>0</v>
      </c>
      <c r="AU499" s="379">
        <f>VLOOKUP($B499,'1.วาง งบทดลอง 4 แถว'!$E$4197:$J$5035,6,0)</f>
        <v>0</v>
      </c>
      <c r="AV499" s="380">
        <f t="shared" si="61"/>
        <v>0</v>
      </c>
      <c r="AW499" s="410" t="s">
        <v>1257</v>
      </c>
      <c r="AX499" s="411" t="s">
        <v>1255</v>
      </c>
      <c r="AY499" s="412" t="s">
        <v>2020</v>
      </c>
      <c r="AZ499" s="377">
        <f>VLOOKUP($B499,'1.วาง งบทดลอง 4 แถว'!$E$5036:$J$5874,3,0)</f>
        <v>0</v>
      </c>
      <c r="BA499" s="378">
        <f>VLOOKUP($B499,'1.วาง งบทดลอง 4 แถว'!$E$5036:$J$5874,4,0)</f>
        <v>0</v>
      </c>
      <c r="BB499" s="378">
        <f>VLOOKUP($B499,'1.วาง งบทดลอง 4 แถว'!$E$5036:$J$5874,5,0)</f>
        <v>0</v>
      </c>
      <c r="BC499" s="379">
        <f>VLOOKUP($B499,'1.วาง งบทดลอง 4 แถว'!$E$5036:$J$5874,6,0)</f>
        <v>0</v>
      </c>
      <c r="BD499" s="380">
        <f t="shared" si="62"/>
        <v>0</v>
      </c>
      <c r="BE499" s="410" t="s">
        <v>1257</v>
      </c>
      <c r="BF499" s="411" t="s">
        <v>1255</v>
      </c>
      <c r="BG499" s="412" t="s">
        <v>2020</v>
      </c>
      <c r="BH499" s="377">
        <f>VLOOKUP($B499,'1.วาง งบทดลอง 4 แถว'!$E$5875:$J$6713,3,0)</f>
        <v>0</v>
      </c>
      <c r="BI499" s="378">
        <f>VLOOKUP($B499,'1.วาง งบทดลอง 4 แถว'!$E$5875:$J$6713,4,0)</f>
        <v>0</v>
      </c>
      <c r="BJ499" s="378">
        <f>VLOOKUP($B499,'1.วาง งบทดลอง 4 แถว'!$E$5875:$J$6713,5,0)</f>
        <v>0</v>
      </c>
      <c r="BK499" s="379">
        <f>VLOOKUP($B499,'1.วาง งบทดลอง 4 แถว'!$E$5875:$J$6713,6,0)</f>
        <v>0</v>
      </c>
      <c r="BL499" s="380">
        <f t="shared" si="63"/>
        <v>0</v>
      </c>
      <c r="BM499" s="410" t="s">
        <v>1257</v>
      </c>
      <c r="BN499" s="411" t="s">
        <v>1255</v>
      </c>
      <c r="BO499" s="413" t="s">
        <v>2020</v>
      </c>
    </row>
    <row r="500" spans="1:67" ht="19.5" customHeight="1">
      <c r="A500" s="374">
        <v>497</v>
      </c>
      <c r="B500" s="375" t="s">
        <v>856</v>
      </c>
      <c r="C500" s="376" t="s">
        <v>2279</v>
      </c>
      <c r="D500" s="377">
        <f>VLOOKUP($B500,'1.วาง งบทดลอง 4 แถว'!$E$2:$J$840,3,0)</f>
        <v>0</v>
      </c>
      <c r="E500" s="378">
        <f>VLOOKUP($B500,'1.วาง งบทดลอง 4 แถว'!$E$2:$J$840,4,0)</f>
        <v>24411.98</v>
      </c>
      <c r="F500" s="378">
        <f>VLOOKUP($B500,'1.วาง งบทดลอง 4 แถว'!$E$2:$J$840,5,0)</f>
        <v>0</v>
      </c>
      <c r="G500" s="379">
        <f>VLOOKUP($B500,'1.วาง งบทดลอง 4 แถว'!$E$2:$J$840,6,0)</f>
        <v>63958.46</v>
      </c>
      <c r="H500" s="380">
        <f t="shared" si="56"/>
        <v>63958.46</v>
      </c>
      <c r="I500" s="410" t="s">
        <v>1257</v>
      </c>
      <c r="J500" s="411" t="s">
        <v>1255</v>
      </c>
      <c r="K500" s="412" t="s">
        <v>2020</v>
      </c>
      <c r="L500" s="377">
        <f>VLOOKUP($B500,'1.วาง งบทดลอง 4 แถว'!$E$841:$J$1679,3,0)</f>
        <v>0</v>
      </c>
      <c r="M500" s="378">
        <f>VLOOKUP($B500,'1.วาง งบทดลอง 4 แถว'!$E$841:$J$1679,4,0)</f>
        <v>0</v>
      </c>
      <c r="N500" s="378">
        <f>VLOOKUP($B500,'1.วาง งบทดลอง 4 แถว'!$E$841:$J$1679,5,0)</f>
        <v>0</v>
      </c>
      <c r="O500" s="379">
        <f>VLOOKUP($B500,'1.วาง งบทดลอง 4 แถว'!$E$841:$J$1679,6,0)</f>
        <v>0</v>
      </c>
      <c r="P500" s="380">
        <f t="shared" si="57"/>
        <v>0</v>
      </c>
      <c r="Q500" s="410" t="s">
        <v>1257</v>
      </c>
      <c r="R500" s="411" t="s">
        <v>1255</v>
      </c>
      <c r="S500" s="412" t="s">
        <v>2020</v>
      </c>
      <c r="T500" s="377">
        <f>VLOOKUP($B500,'1.วาง งบทดลอง 4 แถว'!$E$1680:$J$2518,3,0)</f>
        <v>0</v>
      </c>
      <c r="U500" s="378">
        <f>VLOOKUP($B500,'1.วาง งบทดลอง 4 แถว'!$E$1680:$J$2518,4,0)</f>
        <v>0</v>
      </c>
      <c r="V500" s="378">
        <f>VLOOKUP($B500,'1.วาง งบทดลอง 4 แถว'!$E$1680:$J$2518,5,0)</f>
        <v>0</v>
      </c>
      <c r="W500" s="379">
        <f>VLOOKUP($B500,'1.วาง งบทดลอง 4 แถว'!$E$1680:$J$2518,6,0)</f>
        <v>0</v>
      </c>
      <c r="X500" s="380">
        <f t="shared" si="58"/>
        <v>0</v>
      </c>
      <c r="Y500" s="410" t="s">
        <v>1257</v>
      </c>
      <c r="Z500" s="411" t="s">
        <v>1255</v>
      </c>
      <c r="AA500" s="412" t="s">
        <v>2020</v>
      </c>
      <c r="AB500" s="377">
        <f>VLOOKUP($B500,'1.วาง งบทดลอง 4 แถว'!$E$2519:$J$3357,3,0)</f>
        <v>0</v>
      </c>
      <c r="AC500" s="378">
        <f>VLOOKUP($B500,'1.วาง งบทดลอง 4 แถว'!$E$2519:$J$3357,4,0)</f>
        <v>0</v>
      </c>
      <c r="AD500" s="378">
        <f>VLOOKUP($B500,'1.วาง งบทดลอง 4 แถว'!$E$2519:$J$3357,5,0)</f>
        <v>0</v>
      </c>
      <c r="AE500" s="379">
        <f>VLOOKUP($B500,'1.วาง งบทดลอง 4 แถว'!$E$2519:$J$3357,6,0)</f>
        <v>0</v>
      </c>
      <c r="AF500" s="380">
        <f t="shared" si="59"/>
        <v>0</v>
      </c>
      <c r="AG500" s="410" t="s">
        <v>1257</v>
      </c>
      <c r="AH500" s="411" t="s">
        <v>1255</v>
      </c>
      <c r="AI500" s="412" t="s">
        <v>2020</v>
      </c>
      <c r="AJ500" s="377">
        <f>VLOOKUP($B500,'1.วาง งบทดลอง 4 แถว'!$E$3358:$J$4196,3,0)</f>
        <v>0</v>
      </c>
      <c r="AK500" s="378">
        <f>VLOOKUP($B500,'1.วาง งบทดลอง 4 แถว'!$E$3358:$J$4196,4,0)</f>
        <v>0</v>
      </c>
      <c r="AL500" s="378">
        <f>VLOOKUP($B500,'1.วาง งบทดลอง 4 แถว'!$E$3358:$J$4196,5,0)</f>
        <v>0</v>
      </c>
      <c r="AM500" s="379">
        <f>VLOOKUP($B500,'1.วาง งบทดลอง 4 แถว'!$E$3358:$J$4196,6,0)</f>
        <v>0</v>
      </c>
      <c r="AN500" s="380">
        <f t="shared" si="60"/>
        <v>0</v>
      </c>
      <c r="AO500" s="410" t="s">
        <v>1257</v>
      </c>
      <c r="AP500" s="411" t="s">
        <v>1255</v>
      </c>
      <c r="AQ500" s="412" t="s">
        <v>2020</v>
      </c>
      <c r="AR500" s="377">
        <f>VLOOKUP($B500,'1.วาง งบทดลอง 4 แถว'!$E$4197:$J$5035,3,0)</f>
        <v>0</v>
      </c>
      <c r="AS500" s="378">
        <f>VLOOKUP($B500,'1.วาง งบทดลอง 4 แถว'!$E$4197:$J$5035,4,0)</f>
        <v>0</v>
      </c>
      <c r="AT500" s="378">
        <f>VLOOKUP($B500,'1.วาง งบทดลอง 4 แถว'!$E$4197:$J$5035,5,0)</f>
        <v>0</v>
      </c>
      <c r="AU500" s="379">
        <f>VLOOKUP($B500,'1.วาง งบทดลอง 4 แถว'!$E$4197:$J$5035,6,0)</f>
        <v>0</v>
      </c>
      <c r="AV500" s="380">
        <f t="shared" si="61"/>
        <v>0</v>
      </c>
      <c r="AW500" s="410" t="s">
        <v>1257</v>
      </c>
      <c r="AX500" s="411" t="s">
        <v>1255</v>
      </c>
      <c r="AY500" s="412" t="s">
        <v>2020</v>
      </c>
      <c r="AZ500" s="377">
        <f>VLOOKUP($B500,'1.วาง งบทดลอง 4 แถว'!$E$5036:$J$5874,3,0)</f>
        <v>0</v>
      </c>
      <c r="BA500" s="378">
        <f>VLOOKUP($B500,'1.วาง งบทดลอง 4 แถว'!$E$5036:$J$5874,4,0)</f>
        <v>0</v>
      </c>
      <c r="BB500" s="378">
        <f>VLOOKUP($B500,'1.วาง งบทดลอง 4 แถว'!$E$5036:$J$5874,5,0)</f>
        <v>0</v>
      </c>
      <c r="BC500" s="379">
        <f>VLOOKUP($B500,'1.วาง งบทดลอง 4 แถว'!$E$5036:$J$5874,6,0)</f>
        <v>0</v>
      </c>
      <c r="BD500" s="380">
        <f t="shared" si="62"/>
        <v>0</v>
      </c>
      <c r="BE500" s="410" t="s">
        <v>1257</v>
      </c>
      <c r="BF500" s="411" t="s">
        <v>1255</v>
      </c>
      <c r="BG500" s="412" t="s">
        <v>2020</v>
      </c>
      <c r="BH500" s="377">
        <f>VLOOKUP($B500,'1.วาง งบทดลอง 4 แถว'!$E$5875:$J$6713,3,0)</f>
        <v>0</v>
      </c>
      <c r="BI500" s="378">
        <f>VLOOKUP($B500,'1.วาง งบทดลอง 4 แถว'!$E$5875:$J$6713,4,0)</f>
        <v>0</v>
      </c>
      <c r="BJ500" s="378">
        <f>VLOOKUP($B500,'1.วาง งบทดลอง 4 แถว'!$E$5875:$J$6713,5,0)</f>
        <v>0</v>
      </c>
      <c r="BK500" s="379">
        <f>VLOOKUP($B500,'1.วาง งบทดลอง 4 แถว'!$E$5875:$J$6713,6,0)</f>
        <v>0</v>
      </c>
      <c r="BL500" s="380">
        <f t="shared" si="63"/>
        <v>0</v>
      </c>
      <c r="BM500" s="410" t="s">
        <v>1257</v>
      </c>
      <c r="BN500" s="411" t="s">
        <v>1255</v>
      </c>
      <c r="BO500" s="413" t="s">
        <v>2020</v>
      </c>
    </row>
    <row r="501" spans="1:67" ht="19.5" customHeight="1">
      <c r="A501" s="374">
        <v>498</v>
      </c>
      <c r="B501" s="375" t="s">
        <v>857</v>
      </c>
      <c r="C501" s="376" t="s">
        <v>2280</v>
      </c>
      <c r="D501" s="377">
        <f>VLOOKUP($B501,'1.วาง งบทดลอง 4 แถว'!$E$2:$J$840,3,0)</f>
        <v>0</v>
      </c>
      <c r="E501" s="378">
        <f>VLOOKUP($B501,'1.วาง งบทดลอง 4 แถว'!$E$2:$J$840,4,0)</f>
        <v>6799.23</v>
      </c>
      <c r="F501" s="378">
        <f>VLOOKUP($B501,'1.วาง งบทดลอง 4 แถว'!$E$2:$J$840,5,0)</f>
        <v>0</v>
      </c>
      <c r="G501" s="379">
        <f>VLOOKUP($B501,'1.วาง งบทดลอง 4 แถว'!$E$2:$J$840,6,0)</f>
        <v>84087.63</v>
      </c>
      <c r="H501" s="380">
        <f t="shared" si="56"/>
        <v>84087.63</v>
      </c>
      <c r="I501" s="410" t="s">
        <v>1254</v>
      </c>
      <c r="J501" s="411" t="s">
        <v>1255</v>
      </c>
      <c r="K501" s="412" t="s">
        <v>2020</v>
      </c>
      <c r="L501" s="377">
        <f>VLOOKUP($B501,'1.วาง งบทดลอง 4 แถว'!$E$841:$J$1679,3,0)</f>
        <v>0</v>
      </c>
      <c r="M501" s="378">
        <f>VLOOKUP($B501,'1.วาง งบทดลอง 4 แถว'!$E$841:$J$1679,4,0)</f>
        <v>0</v>
      </c>
      <c r="N501" s="378">
        <f>VLOOKUP($B501,'1.วาง งบทดลอง 4 แถว'!$E$841:$J$1679,5,0)</f>
        <v>0</v>
      </c>
      <c r="O501" s="379">
        <f>VLOOKUP($B501,'1.วาง งบทดลอง 4 แถว'!$E$841:$J$1679,6,0)</f>
        <v>0</v>
      </c>
      <c r="P501" s="380">
        <f t="shared" si="57"/>
        <v>0</v>
      </c>
      <c r="Q501" s="410" t="s">
        <v>1254</v>
      </c>
      <c r="R501" s="411" t="s">
        <v>1255</v>
      </c>
      <c r="S501" s="412" t="s">
        <v>2020</v>
      </c>
      <c r="T501" s="377">
        <f>VLOOKUP($B501,'1.วาง งบทดลอง 4 แถว'!$E$1680:$J$2518,3,0)</f>
        <v>0</v>
      </c>
      <c r="U501" s="378">
        <f>VLOOKUP($B501,'1.วาง งบทดลอง 4 แถว'!$E$1680:$J$2518,4,0)</f>
        <v>0</v>
      </c>
      <c r="V501" s="378">
        <f>VLOOKUP($B501,'1.วาง งบทดลอง 4 แถว'!$E$1680:$J$2518,5,0)</f>
        <v>0</v>
      </c>
      <c r="W501" s="379">
        <f>VLOOKUP($B501,'1.วาง งบทดลอง 4 แถว'!$E$1680:$J$2518,6,0)</f>
        <v>0</v>
      </c>
      <c r="X501" s="380">
        <f t="shared" si="58"/>
        <v>0</v>
      </c>
      <c r="Y501" s="410" t="s">
        <v>1254</v>
      </c>
      <c r="Z501" s="411" t="s">
        <v>1255</v>
      </c>
      <c r="AA501" s="412" t="s">
        <v>2020</v>
      </c>
      <c r="AB501" s="377">
        <f>VLOOKUP($B501,'1.วาง งบทดลอง 4 แถว'!$E$2519:$J$3357,3,0)</f>
        <v>0</v>
      </c>
      <c r="AC501" s="378">
        <f>VLOOKUP($B501,'1.วาง งบทดลอง 4 แถว'!$E$2519:$J$3357,4,0)</f>
        <v>0</v>
      </c>
      <c r="AD501" s="378">
        <f>VLOOKUP($B501,'1.วาง งบทดลอง 4 แถว'!$E$2519:$J$3357,5,0)</f>
        <v>0</v>
      </c>
      <c r="AE501" s="379">
        <f>VLOOKUP($B501,'1.วาง งบทดลอง 4 แถว'!$E$2519:$J$3357,6,0)</f>
        <v>0</v>
      </c>
      <c r="AF501" s="380">
        <f t="shared" si="59"/>
        <v>0</v>
      </c>
      <c r="AG501" s="410" t="s">
        <v>1254</v>
      </c>
      <c r="AH501" s="411" t="s">
        <v>1255</v>
      </c>
      <c r="AI501" s="412" t="s">
        <v>2020</v>
      </c>
      <c r="AJ501" s="377">
        <f>VLOOKUP($B501,'1.วาง งบทดลอง 4 แถว'!$E$3358:$J$4196,3,0)</f>
        <v>0</v>
      </c>
      <c r="AK501" s="378">
        <f>VLOOKUP($B501,'1.วาง งบทดลอง 4 แถว'!$E$3358:$J$4196,4,0)</f>
        <v>0</v>
      </c>
      <c r="AL501" s="378">
        <f>VLOOKUP($B501,'1.วาง งบทดลอง 4 แถว'!$E$3358:$J$4196,5,0)</f>
        <v>0</v>
      </c>
      <c r="AM501" s="379">
        <f>VLOOKUP($B501,'1.วาง งบทดลอง 4 แถว'!$E$3358:$J$4196,6,0)</f>
        <v>0</v>
      </c>
      <c r="AN501" s="380">
        <f t="shared" si="60"/>
        <v>0</v>
      </c>
      <c r="AO501" s="410" t="s">
        <v>1254</v>
      </c>
      <c r="AP501" s="411" t="s">
        <v>1255</v>
      </c>
      <c r="AQ501" s="412" t="s">
        <v>2020</v>
      </c>
      <c r="AR501" s="377">
        <f>VLOOKUP($B501,'1.วาง งบทดลอง 4 แถว'!$E$4197:$J$5035,3,0)</f>
        <v>0</v>
      </c>
      <c r="AS501" s="378">
        <f>VLOOKUP($B501,'1.วาง งบทดลอง 4 แถว'!$E$4197:$J$5035,4,0)</f>
        <v>0</v>
      </c>
      <c r="AT501" s="378">
        <f>VLOOKUP($B501,'1.วาง งบทดลอง 4 แถว'!$E$4197:$J$5035,5,0)</f>
        <v>0</v>
      </c>
      <c r="AU501" s="379">
        <f>VLOOKUP($B501,'1.วาง งบทดลอง 4 แถว'!$E$4197:$J$5035,6,0)</f>
        <v>0</v>
      </c>
      <c r="AV501" s="380">
        <f t="shared" si="61"/>
        <v>0</v>
      </c>
      <c r="AW501" s="410" t="s">
        <v>1254</v>
      </c>
      <c r="AX501" s="411" t="s">
        <v>1255</v>
      </c>
      <c r="AY501" s="412" t="s">
        <v>2020</v>
      </c>
      <c r="AZ501" s="377">
        <f>VLOOKUP($B501,'1.วาง งบทดลอง 4 แถว'!$E$5036:$J$5874,3,0)</f>
        <v>0</v>
      </c>
      <c r="BA501" s="378">
        <f>VLOOKUP($B501,'1.วาง งบทดลอง 4 แถว'!$E$5036:$J$5874,4,0)</f>
        <v>0</v>
      </c>
      <c r="BB501" s="378">
        <f>VLOOKUP($B501,'1.วาง งบทดลอง 4 แถว'!$E$5036:$J$5874,5,0)</f>
        <v>0</v>
      </c>
      <c r="BC501" s="379">
        <f>VLOOKUP($B501,'1.วาง งบทดลอง 4 แถว'!$E$5036:$J$5874,6,0)</f>
        <v>0</v>
      </c>
      <c r="BD501" s="380">
        <f t="shared" si="62"/>
        <v>0</v>
      </c>
      <c r="BE501" s="410" t="s">
        <v>1254</v>
      </c>
      <c r="BF501" s="411" t="s">
        <v>1255</v>
      </c>
      <c r="BG501" s="412" t="s">
        <v>2020</v>
      </c>
      <c r="BH501" s="377">
        <f>VLOOKUP($B501,'1.วาง งบทดลอง 4 แถว'!$E$5875:$J$6713,3,0)</f>
        <v>0</v>
      </c>
      <c r="BI501" s="378">
        <f>VLOOKUP($B501,'1.วาง งบทดลอง 4 แถว'!$E$5875:$J$6713,4,0)</f>
        <v>0</v>
      </c>
      <c r="BJ501" s="378">
        <f>VLOOKUP($B501,'1.วาง งบทดลอง 4 แถว'!$E$5875:$J$6713,5,0)</f>
        <v>0</v>
      </c>
      <c r="BK501" s="379">
        <f>VLOOKUP($B501,'1.วาง งบทดลอง 4 แถว'!$E$5875:$J$6713,6,0)</f>
        <v>0</v>
      </c>
      <c r="BL501" s="380">
        <f t="shared" si="63"/>
        <v>0</v>
      </c>
      <c r="BM501" s="410" t="s">
        <v>1254</v>
      </c>
      <c r="BN501" s="411" t="s">
        <v>1255</v>
      </c>
      <c r="BO501" s="413" t="s">
        <v>2020</v>
      </c>
    </row>
    <row r="502" spans="1:67" ht="19.5" customHeight="1">
      <c r="A502" s="374">
        <v>499</v>
      </c>
      <c r="B502" s="375" t="s">
        <v>858</v>
      </c>
      <c r="C502" s="376" t="s">
        <v>2281</v>
      </c>
      <c r="D502" s="377">
        <f>VLOOKUP($B502,'1.วาง งบทดลอง 4 แถว'!$E$2:$J$840,3,0)</f>
        <v>0</v>
      </c>
      <c r="E502" s="378">
        <f>VLOOKUP($B502,'1.วาง งบทดลอง 4 แถว'!$E$2:$J$840,4,0)</f>
        <v>2397.75</v>
      </c>
      <c r="F502" s="378">
        <f>VLOOKUP($B502,'1.วาง งบทดลอง 4 แถว'!$E$2:$J$840,5,0)</f>
        <v>0</v>
      </c>
      <c r="G502" s="379">
        <f>VLOOKUP($B502,'1.วาง งบทดลอง 4 แถว'!$E$2:$J$840,6,0)</f>
        <v>264478.58</v>
      </c>
      <c r="H502" s="380">
        <f t="shared" si="56"/>
        <v>264478.58</v>
      </c>
      <c r="I502" s="410" t="s">
        <v>1256</v>
      </c>
      <c r="J502" s="411" t="s">
        <v>1255</v>
      </c>
      <c r="K502" s="412" t="s">
        <v>2020</v>
      </c>
      <c r="L502" s="377">
        <f>VLOOKUP($B502,'1.วาง งบทดลอง 4 แถว'!$E$841:$J$1679,3,0)</f>
        <v>0</v>
      </c>
      <c r="M502" s="378">
        <f>VLOOKUP($B502,'1.วาง งบทดลอง 4 แถว'!$E$841:$J$1679,4,0)</f>
        <v>0</v>
      </c>
      <c r="N502" s="378">
        <f>VLOOKUP($B502,'1.วาง งบทดลอง 4 แถว'!$E$841:$J$1679,5,0)</f>
        <v>0</v>
      </c>
      <c r="O502" s="379">
        <f>VLOOKUP($B502,'1.วาง งบทดลอง 4 แถว'!$E$841:$J$1679,6,0)</f>
        <v>0</v>
      </c>
      <c r="P502" s="380">
        <f t="shared" si="57"/>
        <v>0</v>
      </c>
      <c r="Q502" s="410" t="s">
        <v>1256</v>
      </c>
      <c r="R502" s="411" t="s">
        <v>1255</v>
      </c>
      <c r="S502" s="412" t="s">
        <v>2020</v>
      </c>
      <c r="T502" s="377">
        <f>VLOOKUP($B502,'1.วาง งบทดลอง 4 แถว'!$E$1680:$J$2518,3,0)</f>
        <v>0</v>
      </c>
      <c r="U502" s="378">
        <f>VLOOKUP($B502,'1.วาง งบทดลอง 4 แถว'!$E$1680:$J$2518,4,0)</f>
        <v>0</v>
      </c>
      <c r="V502" s="378">
        <f>VLOOKUP($B502,'1.วาง งบทดลอง 4 แถว'!$E$1680:$J$2518,5,0)</f>
        <v>0</v>
      </c>
      <c r="W502" s="379">
        <f>VLOOKUP($B502,'1.วาง งบทดลอง 4 แถว'!$E$1680:$J$2518,6,0)</f>
        <v>0</v>
      </c>
      <c r="X502" s="380">
        <f t="shared" si="58"/>
        <v>0</v>
      </c>
      <c r="Y502" s="410" t="s">
        <v>1256</v>
      </c>
      <c r="Z502" s="411" t="s">
        <v>1255</v>
      </c>
      <c r="AA502" s="412" t="s">
        <v>2020</v>
      </c>
      <c r="AB502" s="377">
        <f>VLOOKUP($B502,'1.วาง งบทดลอง 4 แถว'!$E$2519:$J$3357,3,0)</f>
        <v>0</v>
      </c>
      <c r="AC502" s="378">
        <f>VLOOKUP($B502,'1.วาง งบทดลอง 4 แถว'!$E$2519:$J$3357,4,0)</f>
        <v>0</v>
      </c>
      <c r="AD502" s="378">
        <f>VLOOKUP($B502,'1.วาง งบทดลอง 4 แถว'!$E$2519:$J$3357,5,0)</f>
        <v>0</v>
      </c>
      <c r="AE502" s="379">
        <f>VLOOKUP($B502,'1.วาง งบทดลอง 4 แถว'!$E$2519:$J$3357,6,0)</f>
        <v>0</v>
      </c>
      <c r="AF502" s="380">
        <f t="shared" si="59"/>
        <v>0</v>
      </c>
      <c r="AG502" s="410" t="s">
        <v>1256</v>
      </c>
      <c r="AH502" s="411" t="s">
        <v>1255</v>
      </c>
      <c r="AI502" s="412" t="s">
        <v>2020</v>
      </c>
      <c r="AJ502" s="377">
        <f>VLOOKUP($B502,'1.วาง งบทดลอง 4 แถว'!$E$3358:$J$4196,3,0)</f>
        <v>0</v>
      </c>
      <c r="AK502" s="378">
        <f>VLOOKUP($B502,'1.วาง งบทดลอง 4 แถว'!$E$3358:$J$4196,4,0)</f>
        <v>0</v>
      </c>
      <c r="AL502" s="378">
        <f>VLOOKUP($B502,'1.วาง งบทดลอง 4 แถว'!$E$3358:$J$4196,5,0)</f>
        <v>0</v>
      </c>
      <c r="AM502" s="379">
        <f>VLOOKUP($B502,'1.วาง งบทดลอง 4 แถว'!$E$3358:$J$4196,6,0)</f>
        <v>0</v>
      </c>
      <c r="AN502" s="380">
        <f t="shared" si="60"/>
        <v>0</v>
      </c>
      <c r="AO502" s="410" t="s">
        <v>1256</v>
      </c>
      <c r="AP502" s="411" t="s">
        <v>1255</v>
      </c>
      <c r="AQ502" s="412" t="s">
        <v>2020</v>
      </c>
      <c r="AR502" s="377">
        <f>VLOOKUP($B502,'1.วาง งบทดลอง 4 แถว'!$E$4197:$J$5035,3,0)</f>
        <v>0</v>
      </c>
      <c r="AS502" s="378">
        <f>VLOOKUP($B502,'1.วาง งบทดลอง 4 แถว'!$E$4197:$J$5035,4,0)</f>
        <v>0</v>
      </c>
      <c r="AT502" s="378">
        <f>VLOOKUP($B502,'1.วาง งบทดลอง 4 แถว'!$E$4197:$J$5035,5,0)</f>
        <v>0</v>
      </c>
      <c r="AU502" s="379">
        <f>VLOOKUP($B502,'1.วาง งบทดลอง 4 แถว'!$E$4197:$J$5035,6,0)</f>
        <v>0</v>
      </c>
      <c r="AV502" s="380">
        <f t="shared" si="61"/>
        <v>0</v>
      </c>
      <c r="AW502" s="410" t="s">
        <v>1256</v>
      </c>
      <c r="AX502" s="411" t="s">
        <v>1255</v>
      </c>
      <c r="AY502" s="412" t="s">
        <v>2020</v>
      </c>
      <c r="AZ502" s="377">
        <f>VLOOKUP($B502,'1.วาง งบทดลอง 4 แถว'!$E$5036:$J$5874,3,0)</f>
        <v>0</v>
      </c>
      <c r="BA502" s="378">
        <f>VLOOKUP($B502,'1.วาง งบทดลอง 4 แถว'!$E$5036:$J$5874,4,0)</f>
        <v>0</v>
      </c>
      <c r="BB502" s="378">
        <f>VLOOKUP($B502,'1.วาง งบทดลอง 4 แถว'!$E$5036:$J$5874,5,0)</f>
        <v>0</v>
      </c>
      <c r="BC502" s="379">
        <f>VLOOKUP($B502,'1.วาง งบทดลอง 4 แถว'!$E$5036:$J$5874,6,0)</f>
        <v>0</v>
      </c>
      <c r="BD502" s="380">
        <f t="shared" si="62"/>
        <v>0</v>
      </c>
      <c r="BE502" s="410" t="s">
        <v>1256</v>
      </c>
      <c r="BF502" s="411" t="s">
        <v>1255</v>
      </c>
      <c r="BG502" s="412" t="s">
        <v>2020</v>
      </c>
      <c r="BH502" s="377">
        <f>VLOOKUP($B502,'1.วาง งบทดลอง 4 แถว'!$E$5875:$J$6713,3,0)</f>
        <v>0</v>
      </c>
      <c r="BI502" s="378">
        <f>VLOOKUP($B502,'1.วาง งบทดลอง 4 แถว'!$E$5875:$J$6713,4,0)</f>
        <v>0</v>
      </c>
      <c r="BJ502" s="378">
        <f>VLOOKUP($B502,'1.วาง งบทดลอง 4 แถว'!$E$5875:$J$6713,5,0)</f>
        <v>0</v>
      </c>
      <c r="BK502" s="379">
        <f>VLOOKUP($B502,'1.วาง งบทดลอง 4 แถว'!$E$5875:$J$6713,6,0)</f>
        <v>0</v>
      </c>
      <c r="BL502" s="380">
        <f t="shared" si="63"/>
        <v>0</v>
      </c>
      <c r="BM502" s="410" t="s">
        <v>1256</v>
      </c>
      <c r="BN502" s="411" t="s">
        <v>1255</v>
      </c>
      <c r="BO502" s="413" t="s">
        <v>2020</v>
      </c>
    </row>
    <row r="503" spans="1:67" ht="19.5" customHeight="1">
      <c r="A503" s="374">
        <v>500</v>
      </c>
      <c r="B503" s="375" t="s">
        <v>859</v>
      </c>
      <c r="C503" s="376" t="s">
        <v>2282</v>
      </c>
      <c r="D503" s="377">
        <f>VLOOKUP($B503,'1.วาง งบทดลอง 4 แถว'!$E$2:$J$840,3,0)</f>
        <v>0</v>
      </c>
      <c r="E503" s="378">
        <f>VLOOKUP($B503,'1.วาง งบทดลอง 4 แถว'!$E$2:$J$840,4,0)</f>
        <v>0</v>
      </c>
      <c r="F503" s="378">
        <f>VLOOKUP($B503,'1.วาง งบทดลอง 4 แถว'!$E$2:$J$840,5,0)</f>
        <v>0</v>
      </c>
      <c r="G503" s="379">
        <f>VLOOKUP($B503,'1.วาง งบทดลอง 4 แถว'!$E$2:$J$840,6,0)</f>
        <v>0</v>
      </c>
      <c r="H503" s="380">
        <f t="shared" si="56"/>
        <v>0</v>
      </c>
      <c r="I503" s="410" t="s">
        <v>1256</v>
      </c>
      <c r="J503" s="411" t="s">
        <v>1255</v>
      </c>
      <c r="K503" s="412" t="s">
        <v>2020</v>
      </c>
      <c r="L503" s="377">
        <f>VLOOKUP($B503,'1.วาง งบทดลอง 4 แถว'!$E$841:$J$1679,3,0)</f>
        <v>0</v>
      </c>
      <c r="M503" s="378">
        <f>VLOOKUP($B503,'1.วาง งบทดลอง 4 แถว'!$E$841:$J$1679,4,0)</f>
        <v>0</v>
      </c>
      <c r="N503" s="378">
        <f>VLOOKUP($B503,'1.วาง งบทดลอง 4 แถว'!$E$841:$J$1679,5,0)</f>
        <v>0</v>
      </c>
      <c r="O503" s="379">
        <f>VLOOKUP($B503,'1.วาง งบทดลอง 4 แถว'!$E$841:$J$1679,6,0)</f>
        <v>0</v>
      </c>
      <c r="P503" s="380">
        <f t="shared" si="57"/>
        <v>0</v>
      </c>
      <c r="Q503" s="410" t="s">
        <v>1256</v>
      </c>
      <c r="R503" s="411" t="s">
        <v>1255</v>
      </c>
      <c r="S503" s="412" t="s">
        <v>2020</v>
      </c>
      <c r="T503" s="377">
        <f>VLOOKUP($B503,'1.วาง งบทดลอง 4 แถว'!$E$1680:$J$2518,3,0)</f>
        <v>0</v>
      </c>
      <c r="U503" s="378">
        <f>VLOOKUP($B503,'1.วาง งบทดลอง 4 แถว'!$E$1680:$J$2518,4,0)</f>
        <v>0</v>
      </c>
      <c r="V503" s="378">
        <f>VLOOKUP($B503,'1.วาง งบทดลอง 4 แถว'!$E$1680:$J$2518,5,0)</f>
        <v>0</v>
      </c>
      <c r="W503" s="379">
        <f>VLOOKUP($B503,'1.วาง งบทดลอง 4 แถว'!$E$1680:$J$2518,6,0)</f>
        <v>0</v>
      </c>
      <c r="X503" s="380">
        <f t="shared" si="58"/>
        <v>0</v>
      </c>
      <c r="Y503" s="410" t="s">
        <v>1256</v>
      </c>
      <c r="Z503" s="411" t="s">
        <v>1255</v>
      </c>
      <c r="AA503" s="412" t="s">
        <v>2020</v>
      </c>
      <c r="AB503" s="377">
        <f>VLOOKUP($B503,'1.วาง งบทดลอง 4 แถว'!$E$2519:$J$3357,3,0)</f>
        <v>0</v>
      </c>
      <c r="AC503" s="378">
        <f>VLOOKUP($B503,'1.วาง งบทดลอง 4 แถว'!$E$2519:$J$3357,4,0)</f>
        <v>0</v>
      </c>
      <c r="AD503" s="378">
        <f>VLOOKUP($B503,'1.วาง งบทดลอง 4 แถว'!$E$2519:$J$3357,5,0)</f>
        <v>0</v>
      </c>
      <c r="AE503" s="379">
        <f>VLOOKUP($B503,'1.วาง งบทดลอง 4 แถว'!$E$2519:$J$3357,6,0)</f>
        <v>0</v>
      </c>
      <c r="AF503" s="380">
        <f t="shared" si="59"/>
        <v>0</v>
      </c>
      <c r="AG503" s="410" t="s">
        <v>1256</v>
      </c>
      <c r="AH503" s="411" t="s">
        <v>1255</v>
      </c>
      <c r="AI503" s="412" t="s">
        <v>2020</v>
      </c>
      <c r="AJ503" s="377">
        <f>VLOOKUP($B503,'1.วาง งบทดลอง 4 แถว'!$E$3358:$J$4196,3,0)</f>
        <v>0</v>
      </c>
      <c r="AK503" s="378">
        <f>VLOOKUP($B503,'1.วาง งบทดลอง 4 แถว'!$E$3358:$J$4196,4,0)</f>
        <v>0</v>
      </c>
      <c r="AL503" s="378">
        <f>VLOOKUP($B503,'1.วาง งบทดลอง 4 แถว'!$E$3358:$J$4196,5,0)</f>
        <v>0</v>
      </c>
      <c r="AM503" s="379">
        <f>VLOOKUP($B503,'1.วาง งบทดลอง 4 แถว'!$E$3358:$J$4196,6,0)</f>
        <v>0</v>
      </c>
      <c r="AN503" s="380">
        <f t="shared" si="60"/>
        <v>0</v>
      </c>
      <c r="AO503" s="410" t="s">
        <v>1256</v>
      </c>
      <c r="AP503" s="411" t="s">
        <v>1255</v>
      </c>
      <c r="AQ503" s="412" t="s">
        <v>2020</v>
      </c>
      <c r="AR503" s="377">
        <f>VLOOKUP($B503,'1.วาง งบทดลอง 4 แถว'!$E$4197:$J$5035,3,0)</f>
        <v>0</v>
      </c>
      <c r="AS503" s="378">
        <f>VLOOKUP($B503,'1.วาง งบทดลอง 4 แถว'!$E$4197:$J$5035,4,0)</f>
        <v>0</v>
      </c>
      <c r="AT503" s="378">
        <f>VLOOKUP($B503,'1.วาง งบทดลอง 4 แถว'!$E$4197:$J$5035,5,0)</f>
        <v>0</v>
      </c>
      <c r="AU503" s="379">
        <f>VLOOKUP($B503,'1.วาง งบทดลอง 4 แถว'!$E$4197:$J$5035,6,0)</f>
        <v>0</v>
      </c>
      <c r="AV503" s="380">
        <f t="shared" si="61"/>
        <v>0</v>
      </c>
      <c r="AW503" s="410" t="s">
        <v>1256</v>
      </c>
      <c r="AX503" s="411" t="s">
        <v>1255</v>
      </c>
      <c r="AY503" s="412" t="s">
        <v>2020</v>
      </c>
      <c r="AZ503" s="377">
        <f>VLOOKUP($B503,'1.วาง งบทดลอง 4 แถว'!$E$5036:$J$5874,3,0)</f>
        <v>0</v>
      </c>
      <c r="BA503" s="378">
        <f>VLOOKUP($B503,'1.วาง งบทดลอง 4 แถว'!$E$5036:$J$5874,4,0)</f>
        <v>0</v>
      </c>
      <c r="BB503" s="378">
        <f>VLOOKUP($B503,'1.วาง งบทดลอง 4 แถว'!$E$5036:$J$5874,5,0)</f>
        <v>0</v>
      </c>
      <c r="BC503" s="379">
        <f>VLOOKUP($B503,'1.วาง งบทดลอง 4 แถว'!$E$5036:$J$5874,6,0)</f>
        <v>0</v>
      </c>
      <c r="BD503" s="380">
        <f t="shared" si="62"/>
        <v>0</v>
      </c>
      <c r="BE503" s="410" t="s">
        <v>1256</v>
      </c>
      <c r="BF503" s="411" t="s">
        <v>1255</v>
      </c>
      <c r="BG503" s="412" t="s">
        <v>2020</v>
      </c>
      <c r="BH503" s="377">
        <f>VLOOKUP($B503,'1.วาง งบทดลอง 4 แถว'!$E$5875:$J$6713,3,0)</f>
        <v>0</v>
      </c>
      <c r="BI503" s="378">
        <f>VLOOKUP($B503,'1.วาง งบทดลอง 4 แถว'!$E$5875:$J$6713,4,0)</f>
        <v>0</v>
      </c>
      <c r="BJ503" s="378">
        <f>VLOOKUP($B503,'1.วาง งบทดลอง 4 แถว'!$E$5875:$J$6713,5,0)</f>
        <v>0</v>
      </c>
      <c r="BK503" s="379">
        <f>VLOOKUP($B503,'1.วาง งบทดลอง 4 แถว'!$E$5875:$J$6713,6,0)</f>
        <v>0</v>
      </c>
      <c r="BL503" s="380">
        <f t="shared" si="63"/>
        <v>0</v>
      </c>
      <c r="BM503" s="410" t="s">
        <v>1256</v>
      </c>
      <c r="BN503" s="411" t="s">
        <v>1255</v>
      </c>
      <c r="BO503" s="413" t="s">
        <v>2020</v>
      </c>
    </row>
    <row r="504" spans="1:67" ht="19.5" customHeight="1">
      <c r="A504" s="374">
        <v>501</v>
      </c>
      <c r="B504" s="375" t="s">
        <v>860</v>
      </c>
      <c r="C504" s="376" t="s">
        <v>2283</v>
      </c>
      <c r="D504" s="377">
        <f>VLOOKUP($B504,'1.วาง งบทดลอง 4 แถว'!$E$2:$J$840,3,0)</f>
        <v>4864.66</v>
      </c>
      <c r="E504" s="378">
        <f>VLOOKUP($B504,'1.วาง งบทดลอง 4 แถว'!$E$2:$J$840,4,0)</f>
        <v>0</v>
      </c>
      <c r="F504" s="378">
        <f>VLOOKUP($B504,'1.วาง งบทดลอง 4 แถว'!$E$2:$J$840,5,0)</f>
        <v>46615.82</v>
      </c>
      <c r="G504" s="379">
        <f>VLOOKUP($B504,'1.วาง งบทดลอง 4 แถว'!$E$2:$J$840,6,0)</f>
        <v>0</v>
      </c>
      <c r="H504" s="380">
        <f t="shared" si="56"/>
        <v>-46615.82</v>
      </c>
      <c r="I504" s="410" t="s">
        <v>1257</v>
      </c>
      <c r="J504" s="411" t="s">
        <v>1255</v>
      </c>
      <c r="K504" s="412" t="s">
        <v>2020</v>
      </c>
      <c r="L504" s="377">
        <f>VLOOKUP($B504,'1.วาง งบทดลอง 4 แถว'!$E$841:$J$1679,3,0)</f>
        <v>0</v>
      </c>
      <c r="M504" s="378">
        <f>VLOOKUP($B504,'1.วาง งบทดลอง 4 แถว'!$E$841:$J$1679,4,0)</f>
        <v>0</v>
      </c>
      <c r="N504" s="378">
        <f>VLOOKUP($B504,'1.วาง งบทดลอง 4 แถว'!$E$841:$J$1679,5,0)</f>
        <v>835</v>
      </c>
      <c r="O504" s="379">
        <f>VLOOKUP($B504,'1.วาง งบทดลอง 4 แถว'!$E$841:$J$1679,6,0)</f>
        <v>0</v>
      </c>
      <c r="P504" s="380">
        <f t="shared" si="57"/>
        <v>-835</v>
      </c>
      <c r="Q504" s="410" t="s">
        <v>1257</v>
      </c>
      <c r="R504" s="411" t="s">
        <v>1255</v>
      </c>
      <c r="S504" s="412" t="s">
        <v>2020</v>
      </c>
      <c r="T504" s="377">
        <f>VLOOKUP($B504,'1.วาง งบทดลอง 4 แถว'!$E$1680:$J$2518,3,0)</f>
        <v>0</v>
      </c>
      <c r="U504" s="378">
        <f>VLOOKUP($B504,'1.วาง งบทดลอง 4 แถว'!$E$1680:$J$2518,4,0)</f>
        <v>0</v>
      </c>
      <c r="V504" s="378">
        <f>VLOOKUP($B504,'1.วาง งบทดลอง 4 แถว'!$E$1680:$J$2518,5,0)</f>
        <v>0</v>
      </c>
      <c r="W504" s="379">
        <f>VLOOKUP($B504,'1.วาง งบทดลอง 4 แถว'!$E$1680:$J$2518,6,0)</f>
        <v>0</v>
      </c>
      <c r="X504" s="380">
        <f t="shared" si="58"/>
        <v>0</v>
      </c>
      <c r="Y504" s="410" t="s">
        <v>1257</v>
      </c>
      <c r="Z504" s="411" t="s">
        <v>1255</v>
      </c>
      <c r="AA504" s="412" t="s">
        <v>2020</v>
      </c>
      <c r="AB504" s="377">
        <f>VLOOKUP($B504,'1.วาง งบทดลอง 4 แถว'!$E$2519:$J$3357,3,0)</f>
        <v>3432.5</v>
      </c>
      <c r="AC504" s="378">
        <f>VLOOKUP($B504,'1.วาง งบทดลอง 4 แถว'!$E$2519:$J$3357,4,0)</f>
        <v>0</v>
      </c>
      <c r="AD504" s="378">
        <f>VLOOKUP($B504,'1.วาง งบทดลอง 4 แถว'!$E$2519:$J$3357,5,0)</f>
        <v>3432.5</v>
      </c>
      <c r="AE504" s="379">
        <f>VLOOKUP($B504,'1.วาง งบทดลอง 4 แถว'!$E$2519:$J$3357,6,0)</f>
        <v>0</v>
      </c>
      <c r="AF504" s="380">
        <f t="shared" si="59"/>
        <v>-3432.5</v>
      </c>
      <c r="AG504" s="410" t="s">
        <v>1257</v>
      </c>
      <c r="AH504" s="411" t="s">
        <v>1255</v>
      </c>
      <c r="AI504" s="412" t="s">
        <v>2020</v>
      </c>
      <c r="AJ504" s="377">
        <f>VLOOKUP($B504,'1.วาง งบทดลอง 4 แถว'!$E$3358:$J$4196,3,0)</f>
        <v>0</v>
      </c>
      <c r="AK504" s="378">
        <f>VLOOKUP($B504,'1.วาง งบทดลอง 4 แถว'!$E$3358:$J$4196,4,0)</f>
        <v>0</v>
      </c>
      <c r="AL504" s="378">
        <f>VLOOKUP($B504,'1.วาง งบทดลอง 4 แถว'!$E$3358:$J$4196,5,0)</f>
        <v>0</v>
      </c>
      <c r="AM504" s="379">
        <f>VLOOKUP($B504,'1.วาง งบทดลอง 4 แถว'!$E$3358:$J$4196,6,0)</f>
        <v>0</v>
      </c>
      <c r="AN504" s="380">
        <f t="shared" si="60"/>
        <v>0</v>
      </c>
      <c r="AO504" s="410" t="s">
        <v>1257</v>
      </c>
      <c r="AP504" s="411" t="s">
        <v>1255</v>
      </c>
      <c r="AQ504" s="412" t="s">
        <v>2020</v>
      </c>
      <c r="AR504" s="377">
        <f>VLOOKUP($B504,'1.วาง งบทดลอง 4 แถว'!$E$4197:$J$5035,3,0)</f>
        <v>0</v>
      </c>
      <c r="AS504" s="378">
        <f>VLOOKUP($B504,'1.วาง งบทดลอง 4 แถว'!$E$4197:$J$5035,4,0)</f>
        <v>0</v>
      </c>
      <c r="AT504" s="378">
        <f>VLOOKUP($B504,'1.วาง งบทดลอง 4 แถว'!$E$4197:$J$5035,5,0)</f>
        <v>0</v>
      </c>
      <c r="AU504" s="379">
        <f>VLOOKUP($B504,'1.วาง งบทดลอง 4 แถว'!$E$4197:$J$5035,6,0)</f>
        <v>0</v>
      </c>
      <c r="AV504" s="380">
        <f t="shared" si="61"/>
        <v>0</v>
      </c>
      <c r="AW504" s="410" t="s">
        <v>1257</v>
      </c>
      <c r="AX504" s="411" t="s">
        <v>1255</v>
      </c>
      <c r="AY504" s="412" t="s">
        <v>2020</v>
      </c>
      <c r="AZ504" s="377">
        <f>VLOOKUP($B504,'1.วาง งบทดลอง 4 แถว'!$E$5036:$J$5874,3,0)</f>
        <v>0</v>
      </c>
      <c r="BA504" s="378">
        <f>VLOOKUP($B504,'1.วาง งบทดลอง 4 แถว'!$E$5036:$J$5874,4,0)</f>
        <v>0</v>
      </c>
      <c r="BB504" s="378">
        <f>VLOOKUP($B504,'1.วาง งบทดลอง 4 แถว'!$E$5036:$J$5874,5,0)</f>
        <v>0</v>
      </c>
      <c r="BC504" s="379">
        <f>VLOOKUP($B504,'1.วาง งบทดลอง 4 แถว'!$E$5036:$J$5874,6,0)</f>
        <v>0</v>
      </c>
      <c r="BD504" s="380">
        <f t="shared" si="62"/>
        <v>0</v>
      </c>
      <c r="BE504" s="410" t="s">
        <v>1257</v>
      </c>
      <c r="BF504" s="411" t="s">
        <v>1255</v>
      </c>
      <c r="BG504" s="412" t="s">
        <v>2020</v>
      </c>
      <c r="BH504" s="377">
        <f>VLOOKUP($B504,'1.วาง งบทดลอง 4 แถว'!$E$5875:$J$6713,3,0)</f>
        <v>0</v>
      </c>
      <c r="BI504" s="378">
        <f>VLOOKUP($B504,'1.วาง งบทดลอง 4 แถว'!$E$5875:$J$6713,4,0)</f>
        <v>0</v>
      </c>
      <c r="BJ504" s="378">
        <f>VLOOKUP($B504,'1.วาง งบทดลอง 4 แถว'!$E$5875:$J$6713,5,0)</f>
        <v>0</v>
      </c>
      <c r="BK504" s="379">
        <f>VLOOKUP($B504,'1.วาง งบทดลอง 4 แถว'!$E$5875:$J$6713,6,0)</f>
        <v>0</v>
      </c>
      <c r="BL504" s="380">
        <f t="shared" si="63"/>
        <v>0</v>
      </c>
      <c r="BM504" s="410" t="s">
        <v>1257</v>
      </c>
      <c r="BN504" s="411" t="s">
        <v>1255</v>
      </c>
      <c r="BO504" s="413" t="s">
        <v>2020</v>
      </c>
    </row>
    <row r="505" spans="1:67" ht="19.5" customHeight="1">
      <c r="A505" s="374">
        <v>502</v>
      </c>
      <c r="B505" s="375" t="s">
        <v>861</v>
      </c>
      <c r="C505" s="376" t="s">
        <v>2284</v>
      </c>
      <c r="D505" s="377">
        <f>VLOOKUP($B505,'1.วาง งบทดลอง 4 แถว'!$E$2:$J$840,3,0)</f>
        <v>0</v>
      </c>
      <c r="E505" s="378">
        <f>VLOOKUP($B505,'1.วาง งบทดลอง 4 แถว'!$E$2:$J$840,4,0)</f>
        <v>0</v>
      </c>
      <c r="F505" s="378">
        <f>VLOOKUP($B505,'1.วาง งบทดลอง 4 แถว'!$E$2:$J$840,5,0)</f>
        <v>0</v>
      </c>
      <c r="G505" s="379">
        <f>VLOOKUP($B505,'1.วาง งบทดลอง 4 แถว'!$E$2:$J$840,6,0)</f>
        <v>0</v>
      </c>
      <c r="H505" s="380">
        <f t="shared" si="56"/>
        <v>0</v>
      </c>
      <c r="I505" s="410" t="s">
        <v>1254</v>
      </c>
      <c r="J505" s="411" t="s">
        <v>1255</v>
      </c>
      <c r="K505" s="412" t="s">
        <v>2020</v>
      </c>
      <c r="L505" s="377">
        <f>VLOOKUP($B505,'1.วาง งบทดลอง 4 แถว'!$E$841:$J$1679,3,0)</f>
        <v>0</v>
      </c>
      <c r="M505" s="378">
        <f>VLOOKUP($B505,'1.วาง งบทดลอง 4 แถว'!$E$841:$J$1679,4,0)</f>
        <v>0</v>
      </c>
      <c r="N505" s="378">
        <f>VLOOKUP($B505,'1.วาง งบทดลอง 4 แถว'!$E$841:$J$1679,5,0)</f>
        <v>0</v>
      </c>
      <c r="O505" s="379">
        <f>VLOOKUP($B505,'1.วาง งบทดลอง 4 แถว'!$E$841:$J$1679,6,0)</f>
        <v>24000</v>
      </c>
      <c r="P505" s="380">
        <f t="shared" si="57"/>
        <v>24000</v>
      </c>
      <c r="Q505" s="410" t="s">
        <v>1254</v>
      </c>
      <c r="R505" s="411" t="s">
        <v>1255</v>
      </c>
      <c r="S505" s="412" t="s">
        <v>2020</v>
      </c>
      <c r="T505" s="377">
        <f>VLOOKUP($B505,'1.วาง งบทดลอง 4 แถว'!$E$1680:$J$2518,3,0)</f>
        <v>0</v>
      </c>
      <c r="U505" s="378">
        <f>VLOOKUP($B505,'1.วาง งบทดลอง 4 แถว'!$E$1680:$J$2518,4,0)</f>
        <v>0</v>
      </c>
      <c r="V505" s="378">
        <f>VLOOKUP($B505,'1.วาง งบทดลอง 4 แถว'!$E$1680:$J$2518,5,0)</f>
        <v>0</v>
      </c>
      <c r="W505" s="379">
        <f>VLOOKUP($B505,'1.วาง งบทดลอง 4 แถว'!$E$1680:$J$2518,6,0)</f>
        <v>19000</v>
      </c>
      <c r="X505" s="380">
        <f t="shared" si="58"/>
        <v>19000</v>
      </c>
      <c r="Y505" s="410" t="s">
        <v>1254</v>
      </c>
      <c r="Z505" s="411" t="s">
        <v>1255</v>
      </c>
      <c r="AA505" s="412" t="s">
        <v>2020</v>
      </c>
      <c r="AB505" s="377">
        <f>VLOOKUP($B505,'1.วาง งบทดลอง 4 แถว'!$E$2519:$J$3357,3,0)</f>
        <v>0</v>
      </c>
      <c r="AC505" s="378">
        <f>VLOOKUP($B505,'1.วาง งบทดลอง 4 แถว'!$E$2519:$J$3357,4,0)</f>
        <v>0</v>
      </c>
      <c r="AD505" s="378">
        <f>VLOOKUP($B505,'1.วาง งบทดลอง 4 แถว'!$E$2519:$J$3357,5,0)</f>
        <v>0</v>
      </c>
      <c r="AE505" s="379">
        <f>VLOOKUP($B505,'1.วาง งบทดลอง 4 แถว'!$E$2519:$J$3357,6,0)</f>
        <v>0</v>
      </c>
      <c r="AF505" s="380">
        <f t="shared" si="59"/>
        <v>0</v>
      </c>
      <c r="AG505" s="410" t="s">
        <v>1254</v>
      </c>
      <c r="AH505" s="411" t="s">
        <v>1255</v>
      </c>
      <c r="AI505" s="412" t="s">
        <v>2020</v>
      </c>
      <c r="AJ505" s="377">
        <f>VLOOKUP($B505,'1.วาง งบทดลอง 4 แถว'!$E$3358:$J$4196,3,0)</f>
        <v>0</v>
      </c>
      <c r="AK505" s="378">
        <f>VLOOKUP($B505,'1.วาง งบทดลอง 4 แถว'!$E$3358:$J$4196,4,0)</f>
        <v>0</v>
      </c>
      <c r="AL505" s="378">
        <f>VLOOKUP($B505,'1.วาง งบทดลอง 4 แถว'!$E$3358:$J$4196,5,0)</f>
        <v>0</v>
      </c>
      <c r="AM505" s="379">
        <f>VLOOKUP($B505,'1.วาง งบทดลอง 4 แถว'!$E$3358:$J$4196,6,0)</f>
        <v>0</v>
      </c>
      <c r="AN505" s="380">
        <f t="shared" si="60"/>
        <v>0</v>
      </c>
      <c r="AO505" s="410" t="s">
        <v>1254</v>
      </c>
      <c r="AP505" s="411" t="s">
        <v>1255</v>
      </c>
      <c r="AQ505" s="412" t="s">
        <v>2020</v>
      </c>
      <c r="AR505" s="377">
        <f>VLOOKUP($B505,'1.วาง งบทดลอง 4 แถว'!$E$4197:$J$5035,3,0)</f>
        <v>0</v>
      </c>
      <c r="AS505" s="378">
        <f>VLOOKUP($B505,'1.วาง งบทดลอง 4 แถว'!$E$4197:$J$5035,4,0)</f>
        <v>0</v>
      </c>
      <c r="AT505" s="378">
        <f>VLOOKUP($B505,'1.วาง งบทดลอง 4 แถว'!$E$4197:$J$5035,5,0)</f>
        <v>0</v>
      </c>
      <c r="AU505" s="379">
        <f>VLOOKUP($B505,'1.วาง งบทดลอง 4 แถว'!$E$4197:$J$5035,6,0)</f>
        <v>4795</v>
      </c>
      <c r="AV505" s="380">
        <f t="shared" si="61"/>
        <v>4795</v>
      </c>
      <c r="AW505" s="410" t="s">
        <v>1254</v>
      </c>
      <c r="AX505" s="411" t="s">
        <v>1255</v>
      </c>
      <c r="AY505" s="412" t="s">
        <v>2020</v>
      </c>
      <c r="AZ505" s="377">
        <f>VLOOKUP($B505,'1.วาง งบทดลอง 4 แถว'!$E$5036:$J$5874,3,0)</f>
        <v>0</v>
      </c>
      <c r="BA505" s="378">
        <f>VLOOKUP($B505,'1.วาง งบทดลอง 4 แถว'!$E$5036:$J$5874,4,0)</f>
        <v>0</v>
      </c>
      <c r="BB505" s="378">
        <f>VLOOKUP($B505,'1.วาง งบทดลอง 4 แถว'!$E$5036:$J$5874,5,0)</f>
        <v>0</v>
      </c>
      <c r="BC505" s="379">
        <f>VLOOKUP($B505,'1.วาง งบทดลอง 4 แถว'!$E$5036:$J$5874,6,0)</f>
        <v>3510</v>
      </c>
      <c r="BD505" s="380">
        <f t="shared" si="62"/>
        <v>3510</v>
      </c>
      <c r="BE505" s="410" t="s">
        <v>1254</v>
      </c>
      <c r="BF505" s="411" t="s">
        <v>1255</v>
      </c>
      <c r="BG505" s="412" t="s">
        <v>2020</v>
      </c>
      <c r="BH505" s="377">
        <f>VLOOKUP($B505,'1.วาง งบทดลอง 4 แถว'!$E$5875:$J$6713,3,0)</f>
        <v>0</v>
      </c>
      <c r="BI505" s="378">
        <f>VLOOKUP($B505,'1.วาง งบทดลอง 4 แถว'!$E$5875:$J$6713,4,0)</f>
        <v>1000</v>
      </c>
      <c r="BJ505" s="378">
        <f>VLOOKUP($B505,'1.วาง งบทดลอง 4 แถว'!$E$5875:$J$6713,5,0)</f>
        <v>0</v>
      </c>
      <c r="BK505" s="379">
        <f>VLOOKUP($B505,'1.วาง งบทดลอง 4 แถว'!$E$5875:$J$6713,6,0)</f>
        <v>32000</v>
      </c>
      <c r="BL505" s="380">
        <f t="shared" si="63"/>
        <v>32000</v>
      </c>
      <c r="BM505" s="410" t="s">
        <v>1254</v>
      </c>
      <c r="BN505" s="411" t="s">
        <v>1255</v>
      </c>
      <c r="BO505" s="413" t="s">
        <v>2020</v>
      </c>
    </row>
    <row r="506" spans="1:67" ht="19.5" customHeight="1">
      <c r="A506" s="374">
        <v>503</v>
      </c>
      <c r="B506" s="375" t="s">
        <v>862</v>
      </c>
      <c r="C506" s="376" t="s">
        <v>2285</v>
      </c>
      <c r="D506" s="377">
        <f>VLOOKUP($B506,'1.วาง งบทดลอง 4 แถว'!$E$2:$J$840,3,0)</f>
        <v>0</v>
      </c>
      <c r="E506" s="378">
        <f>VLOOKUP($B506,'1.วาง งบทดลอง 4 แถว'!$E$2:$J$840,4,0)</f>
        <v>0</v>
      </c>
      <c r="F506" s="378">
        <f>VLOOKUP($B506,'1.วาง งบทดลอง 4 แถว'!$E$2:$J$840,5,0)</f>
        <v>0</v>
      </c>
      <c r="G506" s="379">
        <f>VLOOKUP($B506,'1.วาง งบทดลอง 4 แถว'!$E$2:$J$840,6,0)</f>
        <v>0</v>
      </c>
      <c r="H506" s="380">
        <f t="shared" si="56"/>
        <v>0</v>
      </c>
      <c r="I506" s="410" t="s">
        <v>1258</v>
      </c>
      <c r="J506" s="411" t="s">
        <v>1255</v>
      </c>
      <c r="K506" s="412" t="s">
        <v>2020</v>
      </c>
      <c r="L506" s="377">
        <f>VLOOKUP($B506,'1.วาง งบทดลอง 4 แถว'!$E$841:$J$1679,3,0)</f>
        <v>0</v>
      </c>
      <c r="M506" s="378">
        <f>VLOOKUP($B506,'1.วาง งบทดลอง 4 แถว'!$E$841:$J$1679,4,0)</f>
        <v>0</v>
      </c>
      <c r="N506" s="378">
        <f>VLOOKUP($B506,'1.วาง งบทดลอง 4 แถว'!$E$841:$J$1679,5,0)</f>
        <v>0</v>
      </c>
      <c r="O506" s="379">
        <f>VLOOKUP($B506,'1.วาง งบทดลอง 4 แถว'!$E$841:$J$1679,6,0)</f>
        <v>0</v>
      </c>
      <c r="P506" s="380">
        <f t="shared" si="57"/>
        <v>0</v>
      </c>
      <c r="Q506" s="410" t="s">
        <v>1258</v>
      </c>
      <c r="R506" s="411" t="s">
        <v>1255</v>
      </c>
      <c r="S506" s="412" t="s">
        <v>2020</v>
      </c>
      <c r="T506" s="377">
        <f>VLOOKUP($B506,'1.วาง งบทดลอง 4 แถว'!$E$1680:$J$2518,3,0)</f>
        <v>0</v>
      </c>
      <c r="U506" s="378">
        <f>VLOOKUP($B506,'1.วาง งบทดลอง 4 แถว'!$E$1680:$J$2518,4,0)</f>
        <v>0</v>
      </c>
      <c r="V506" s="378">
        <f>VLOOKUP($B506,'1.วาง งบทดลอง 4 แถว'!$E$1680:$J$2518,5,0)</f>
        <v>0</v>
      </c>
      <c r="W506" s="379">
        <f>VLOOKUP($B506,'1.วาง งบทดลอง 4 แถว'!$E$1680:$J$2518,6,0)</f>
        <v>0</v>
      </c>
      <c r="X506" s="380">
        <f t="shared" si="58"/>
        <v>0</v>
      </c>
      <c r="Y506" s="410" t="s">
        <v>1258</v>
      </c>
      <c r="Z506" s="411" t="s">
        <v>1255</v>
      </c>
      <c r="AA506" s="412" t="s">
        <v>2020</v>
      </c>
      <c r="AB506" s="377">
        <f>VLOOKUP($B506,'1.วาง งบทดลอง 4 แถว'!$E$2519:$J$3357,3,0)</f>
        <v>0</v>
      </c>
      <c r="AC506" s="378">
        <f>VLOOKUP($B506,'1.วาง งบทดลอง 4 แถว'!$E$2519:$J$3357,4,0)</f>
        <v>0</v>
      </c>
      <c r="AD506" s="378">
        <f>VLOOKUP($B506,'1.วาง งบทดลอง 4 แถว'!$E$2519:$J$3357,5,0)</f>
        <v>0</v>
      </c>
      <c r="AE506" s="379">
        <f>VLOOKUP($B506,'1.วาง งบทดลอง 4 แถว'!$E$2519:$J$3357,6,0)</f>
        <v>0</v>
      </c>
      <c r="AF506" s="380">
        <f t="shared" si="59"/>
        <v>0</v>
      </c>
      <c r="AG506" s="410" t="s">
        <v>1258</v>
      </c>
      <c r="AH506" s="411" t="s">
        <v>1255</v>
      </c>
      <c r="AI506" s="412" t="s">
        <v>2020</v>
      </c>
      <c r="AJ506" s="377">
        <f>VLOOKUP($B506,'1.วาง งบทดลอง 4 แถว'!$E$3358:$J$4196,3,0)</f>
        <v>0</v>
      </c>
      <c r="AK506" s="378">
        <f>VLOOKUP($B506,'1.วาง งบทดลอง 4 แถว'!$E$3358:$J$4196,4,0)</f>
        <v>0</v>
      </c>
      <c r="AL506" s="378">
        <f>VLOOKUP($B506,'1.วาง งบทดลอง 4 แถว'!$E$3358:$J$4196,5,0)</f>
        <v>0</v>
      </c>
      <c r="AM506" s="379">
        <f>VLOOKUP($B506,'1.วาง งบทดลอง 4 แถว'!$E$3358:$J$4196,6,0)</f>
        <v>0</v>
      </c>
      <c r="AN506" s="380">
        <f t="shared" si="60"/>
        <v>0</v>
      </c>
      <c r="AO506" s="410" t="s">
        <v>1258</v>
      </c>
      <c r="AP506" s="411" t="s">
        <v>1255</v>
      </c>
      <c r="AQ506" s="412" t="s">
        <v>2020</v>
      </c>
      <c r="AR506" s="377">
        <f>VLOOKUP($B506,'1.วาง งบทดลอง 4 แถว'!$E$4197:$J$5035,3,0)</f>
        <v>0</v>
      </c>
      <c r="AS506" s="378">
        <f>VLOOKUP($B506,'1.วาง งบทดลอง 4 แถว'!$E$4197:$J$5035,4,0)</f>
        <v>0</v>
      </c>
      <c r="AT506" s="378">
        <f>VLOOKUP($B506,'1.วาง งบทดลอง 4 แถว'!$E$4197:$J$5035,5,0)</f>
        <v>0</v>
      </c>
      <c r="AU506" s="379">
        <f>VLOOKUP($B506,'1.วาง งบทดลอง 4 แถว'!$E$4197:$J$5035,6,0)</f>
        <v>0</v>
      </c>
      <c r="AV506" s="380">
        <f t="shared" si="61"/>
        <v>0</v>
      </c>
      <c r="AW506" s="410" t="s">
        <v>1258</v>
      </c>
      <c r="AX506" s="411" t="s">
        <v>1255</v>
      </c>
      <c r="AY506" s="412" t="s">
        <v>2020</v>
      </c>
      <c r="AZ506" s="377">
        <f>VLOOKUP($B506,'1.วาง งบทดลอง 4 แถว'!$E$5036:$J$5874,3,0)</f>
        <v>0</v>
      </c>
      <c r="BA506" s="378">
        <f>VLOOKUP($B506,'1.วาง งบทดลอง 4 แถว'!$E$5036:$J$5874,4,0)</f>
        <v>0</v>
      </c>
      <c r="BB506" s="378">
        <f>VLOOKUP($B506,'1.วาง งบทดลอง 4 แถว'!$E$5036:$J$5874,5,0)</f>
        <v>0</v>
      </c>
      <c r="BC506" s="379">
        <f>VLOOKUP($B506,'1.วาง งบทดลอง 4 แถว'!$E$5036:$J$5874,6,0)</f>
        <v>0</v>
      </c>
      <c r="BD506" s="380">
        <f t="shared" si="62"/>
        <v>0</v>
      </c>
      <c r="BE506" s="410" t="s">
        <v>1258</v>
      </c>
      <c r="BF506" s="411" t="s">
        <v>1255</v>
      </c>
      <c r="BG506" s="412" t="s">
        <v>2020</v>
      </c>
      <c r="BH506" s="377">
        <f>VLOOKUP($B506,'1.วาง งบทดลอง 4 แถว'!$E$5875:$J$6713,3,0)</f>
        <v>0</v>
      </c>
      <c r="BI506" s="378">
        <f>VLOOKUP($B506,'1.วาง งบทดลอง 4 แถว'!$E$5875:$J$6713,4,0)</f>
        <v>0</v>
      </c>
      <c r="BJ506" s="378">
        <f>VLOOKUP($B506,'1.วาง งบทดลอง 4 แถว'!$E$5875:$J$6713,5,0)</f>
        <v>0</v>
      </c>
      <c r="BK506" s="379">
        <f>VLOOKUP($B506,'1.วาง งบทดลอง 4 แถว'!$E$5875:$J$6713,6,0)</f>
        <v>0</v>
      </c>
      <c r="BL506" s="380">
        <f t="shared" si="63"/>
        <v>0</v>
      </c>
      <c r="BM506" s="410" t="s">
        <v>1258</v>
      </c>
      <c r="BN506" s="411" t="s">
        <v>1255</v>
      </c>
      <c r="BO506" s="413" t="s">
        <v>2020</v>
      </c>
    </row>
    <row r="507" spans="1:67" ht="19.5" customHeight="1">
      <c r="A507" s="374">
        <v>504</v>
      </c>
      <c r="B507" s="375" t="s">
        <v>863</v>
      </c>
      <c r="C507" s="376" t="s">
        <v>2286</v>
      </c>
      <c r="D507" s="377">
        <f>VLOOKUP($B507,'1.วาง งบทดลอง 4 แถว'!$E$2:$J$840,3,0)</f>
        <v>0</v>
      </c>
      <c r="E507" s="378">
        <f>VLOOKUP($B507,'1.วาง งบทดลอง 4 แถว'!$E$2:$J$840,4,0)</f>
        <v>0</v>
      </c>
      <c r="F507" s="378">
        <f>VLOOKUP($B507,'1.วาง งบทดลอง 4 แถว'!$E$2:$J$840,5,0)</f>
        <v>0</v>
      </c>
      <c r="G507" s="379">
        <f>VLOOKUP($B507,'1.วาง งบทดลอง 4 แถว'!$E$2:$J$840,6,0)</f>
        <v>0</v>
      </c>
      <c r="H507" s="380">
        <f t="shared" si="56"/>
        <v>0</v>
      </c>
      <c r="I507" s="410" t="s">
        <v>1258</v>
      </c>
      <c r="J507" s="411" t="s">
        <v>1255</v>
      </c>
      <c r="K507" s="412" t="s">
        <v>2020</v>
      </c>
      <c r="L507" s="377">
        <f>VLOOKUP($B507,'1.วาง งบทดลอง 4 แถว'!$E$841:$J$1679,3,0)</f>
        <v>0</v>
      </c>
      <c r="M507" s="378">
        <f>VLOOKUP($B507,'1.วาง งบทดลอง 4 แถว'!$E$841:$J$1679,4,0)</f>
        <v>0</v>
      </c>
      <c r="N507" s="378">
        <f>VLOOKUP($B507,'1.วาง งบทดลอง 4 แถว'!$E$841:$J$1679,5,0)</f>
        <v>0</v>
      </c>
      <c r="O507" s="379">
        <f>VLOOKUP($B507,'1.วาง งบทดลอง 4 แถว'!$E$841:$J$1679,6,0)</f>
        <v>0</v>
      </c>
      <c r="P507" s="380">
        <f t="shared" si="57"/>
        <v>0</v>
      </c>
      <c r="Q507" s="410" t="s">
        <v>1258</v>
      </c>
      <c r="R507" s="411" t="s">
        <v>1255</v>
      </c>
      <c r="S507" s="412" t="s">
        <v>2020</v>
      </c>
      <c r="T507" s="377">
        <f>VLOOKUP($B507,'1.วาง งบทดลอง 4 แถว'!$E$1680:$J$2518,3,0)</f>
        <v>0</v>
      </c>
      <c r="U507" s="378">
        <f>VLOOKUP($B507,'1.วาง งบทดลอง 4 แถว'!$E$1680:$J$2518,4,0)</f>
        <v>0</v>
      </c>
      <c r="V507" s="378">
        <f>VLOOKUP($B507,'1.วาง งบทดลอง 4 แถว'!$E$1680:$J$2518,5,0)</f>
        <v>0</v>
      </c>
      <c r="W507" s="379">
        <f>VLOOKUP($B507,'1.วาง งบทดลอง 4 แถว'!$E$1680:$J$2518,6,0)</f>
        <v>0</v>
      </c>
      <c r="X507" s="380">
        <f t="shared" si="58"/>
        <v>0</v>
      </c>
      <c r="Y507" s="410" t="s">
        <v>1258</v>
      </c>
      <c r="Z507" s="411" t="s">
        <v>1255</v>
      </c>
      <c r="AA507" s="412" t="s">
        <v>2020</v>
      </c>
      <c r="AB507" s="377">
        <f>VLOOKUP($B507,'1.วาง งบทดลอง 4 แถว'!$E$2519:$J$3357,3,0)</f>
        <v>0</v>
      </c>
      <c r="AC507" s="378">
        <f>VLOOKUP($B507,'1.วาง งบทดลอง 4 แถว'!$E$2519:$J$3357,4,0)</f>
        <v>0</v>
      </c>
      <c r="AD507" s="378">
        <f>VLOOKUP($B507,'1.วาง งบทดลอง 4 แถว'!$E$2519:$J$3357,5,0)</f>
        <v>0</v>
      </c>
      <c r="AE507" s="379">
        <f>VLOOKUP($B507,'1.วาง งบทดลอง 4 แถว'!$E$2519:$J$3357,6,0)</f>
        <v>0</v>
      </c>
      <c r="AF507" s="380">
        <f t="shared" si="59"/>
        <v>0</v>
      </c>
      <c r="AG507" s="410" t="s">
        <v>1258</v>
      </c>
      <c r="AH507" s="411" t="s">
        <v>1255</v>
      </c>
      <c r="AI507" s="412" t="s">
        <v>2020</v>
      </c>
      <c r="AJ507" s="377">
        <f>VLOOKUP($B507,'1.วาง งบทดลอง 4 แถว'!$E$3358:$J$4196,3,0)</f>
        <v>0</v>
      </c>
      <c r="AK507" s="378">
        <f>VLOOKUP($B507,'1.วาง งบทดลอง 4 แถว'!$E$3358:$J$4196,4,0)</f>
        <v>0</v>
      </c>
      <c r="AL507" s="378">
        <f>VLOOKUP($B507,'1.วาง งบทดลอง 4 แถว'!$E$3358:$J$4196,5,0)</f>
        <v>0</v>
      </c>
      <c r="AM507" s="379">
        <f>VLOOKUP($B507,'1.วาง งบทดลอง 4 แถว'!$E$3358:$J$4196,6,0)</f>
        <v>0</v>
      </c>
      <c r="AN507" s="380">
        <f t="shared" si="60"/>
        <v>0</v>
      </c>
      <c r="AO507" s="410" t="s">
        <v>1258</v>
      </c>
      <c r="AP507" s="411" t="s">
        <v>1255</v>
      </c>
      <c r="AQ507" s="412" t="s">
        <v>2020</v>
      </c>
      <c r="AR507" s="377">
        <f>VLOOKUP($B507,'1.วาง งบทดลอง 4 แถว'!$E$4197:$J$5035,3,0)</f>
        <v>0</v>
      </c>
      <c r="AS507" s="378">
        <f>VLOOKUP($B507,'1.วาง งบทดลอง 4 แถว'!$E$4197:$J$5035,4,0)</f>
        <v>0</v>
      </c>
      <c r="AT507" s="378">
        <f>VLOOKUP($B507,'1.วาง งบทดลอง 4 แถว'!$E$4197:$J$5035,5,0)</f>
        <v>0</v>
      </c>
      <c r="AU507" s="379">
        <f>VLOOKUP($B507,'1.วาง งบทดลอง 4 แถว'!$E$4197:$J$5035,6,0)</f>
        <v>0</v>
      </c>
      <c r="AV507" s="380">
        <f t="shared" si="61"/>
        <v>0</v>
      </c>
      <c r="AW507" s="410" t="s">
        <v>1258</v>
      </c>
      <c r="AX507" s="411" t="s">
        <v>1255</v>
      </c>
      <c r="AY507" s="412" t="s">
        <v>2020</v>
      </c>
      <c r="AZ507" s="377">
        <f>VLOOKUP($B507,'1.วาง งบทดลอง 4 แถว'!$E$5036:$J$5874,3,0)</f>
        <v>0</v>
      </c>
      <c r="BA507" s="378">
        <f>VLOOKUP($B507,'1.วาง งบทดลอง 4 แถว'!$E$5036:$J$5874,4,0)</f>
        <v>0</v>
      </c>
      <c r="BB507" s="378">
        <f>VLOOKUP($B507,'1.วาง งบทดลอง 4 แถว'!$E$5036:$J$5874,5,0)</f>
        <v>0</v>
      </c>
      <c r="BC507" s="379">
        <f>VLOOKUP($B507,'1.วาง งบทดลอง 4 แถว'!$E$5036:$J$5874,6,0)</f>
        <v>0</v>
      </c>
      <c r="BD507" s="380">
        <f t="shared" si="62"/>
        <v>0</v>
      </c>
      <c r="BE507" s="410" t="s">
        <v>1258</v>
      </c>
      <c r="BF507" s="411" t="s">
        <v>1255</v>
      </c>
      <c r="BG507" s="412" t="s">
        <v>2020</v>
      </c>
      <c r="BH507" s="377">
        <f>VLOOKUP($B507,'1.วาง งบทดลอง 4 แถว'!$E$5875:$J$6713,3,0)</f>
        <v>0</v>
      </c>
      <c r="BI507" s="378">
        <f>VLOOKUP($B507,'1.วาง งบทดลอง 4 แถว'!$E$5875:$J$6713,4,0)</f>
        <v>0</v>
      </c>
      <c r="BJ507" s="378">
        <f>VLOOKUP($B507,'1.วาง งบทดลอง 4 แถว'!$E$5875:$J$6713,5,0)</f>
        <v>0</v>
      </c>
      <c r="BK507" s="379">
        <f>VLOOKUP($B507,'1.วาง งบทดลอง 4 แถว'!$E$5875:$J$6713,6,0)</f>
        <v>0</v>
      </c>
      <c r="BL507" s="380">
        <f t="shared" si="63"/>
        <v>0</v>
      </c>
      <c r="BM507" s="410" t="s">
        <v>1258</v>
      </c>
      <c r="BN507" s="411" t="s">
        <v>1255</v>
      </c>
      <c r="BO507" s="413" t="s">
        <v>2020</v>
      </c>
    </row>
    <row r="508" spans="1:67" ht="19.5" customHeight="1">
      <c r="A508" s="374">
        <v>505</v>
      </c>
      <c r="B508" s="375" t="s">
        <v>864</v>
      </c>
      <c r="C508" s="376" t="s">
        <v>2287</v>
      </c>
      <c r="D508" s="377">
        <f>VLOOKUP($B508,'1.วาง งบทดลอง 4 แถว'!$E$2:$J$840,3,0)</f>
        <v>0</v>
      </c>
      <c r="E508" s="378">
        <f>VLOOKUP($B508,'1.วาง งบทดลอง 4 แถว'!$E$2:$J$840,4,0)</f>
        <v>0</v>
      </c>
      <c r="F508" s="378">
        <f>VLOOKUP($B508,'1.วาง งบทดลอง 4 แถว'!$E$2:$J$840,5,0)</f>
        <v>0</v>
      </c>
      <c r="G508" s="379">
        <f>VLOOKUP($B508,'1.วาง งบทดลอง 4 แถว'!$E$2:$J$840,6,0)</f>
        <v>0</v>
      </c>
      <c r="H508" s="380">
        <f t="shared" si="56"/>
        <v>0</v>
      </c>
      <c r="I508" s="410" t="s">
        <v>1257</v>
      </c>
      <c r="J508" s="411" t="s">
        <v>1255</v>
      </c>
      <c r="K508" s="412" t="s">
        <v>2020</v>
      </c>
      <c r="L508" s="377">
        <f>VLOOKUP($B508,'1.วาง งบทดลอง 4 แถว'!$E$841:$J$1679,3,0)</f>
        <v>0</v>
      </c>
      <c r="M508" s="378">
        <f>VLOOKUP($B508,'1.วาง งบทดลอง 4 แถว'!$E$841:$J$1679,4,0)</f>
        <v>0</v>
      </c>
      <c r="N508" s="378">
        <f>VLOOKUP($B508,'1.วาง งบทดลอง 4 แถว'!$E$841:$J$1679,5,0)</f>
        <v>0</v>
      </c>
      <c r="O508" s="379">
        <f>VLOOKUP($B508,'1.วาง งบทดลอง 4 แถว'!$E$841:$J$1679,6,0)</f>
        <v>0</v>
      </c>
      <c r="P508" s="380">
        <f t="shared" si="57"/>
        <v>0</v>
      </c>
      <c r="Q508" s="410" t="s">
        <v>1257</v>
      </c>
      <c r="R508" s="411" t="s">
        <v>1255</v>
      </c>
      <c r="S508" s="412" t="s">
        <v>2020</v>
      </c>
      <c r="T508" s="377">
        <f>VLOOKUP($B508,'1.วาง งบทดลอง 4 แถว'!$E$1680:$J$2518,3,0)</f>
        <v>0</v>
      </c>
      <c r="U508" s="378">
        <f>VLOOKUP($B508,'1.วาง งบทดลอง 4 แถว'!$E$1680:$J$2518,4,0)</f>
        <v>0</v>
      </c>
      <c r="V508" s="378">
        <f>VLOOKUP($B508,'1.วาง งบทดลอง 4 แถว'!$E$1680:$J$2518,5,0)</f>
        <v>0</v>
      </c>
      <c r="W508" s="379">
        <f>VLOOKUP($B508,'1.วาง งบทดลอง 4 แถว'!$E$1680:$J$2518,6,0)</f>
        <v>0</v>
      </c>
      <c r="X508" s="380">
        <f t="shared" si="58"/>
        <v>0</v>
      </c>
      <c r="Y508" s="410" t="s">
        <v>1257</v>
      </c>
      <c r="Z508" s="411" t="s">
        <v>1255</v>
      </c>
      <c r="AA508" s="412" t="s">
        <v>2020</v>
      </c>
      <c r="AB508" s="377">
        <f>VLOOKUP($B508,'1.วาง งบทดลอง 4 แถว'!$E$2519:$J$3357,3,0)</f>
        <v>0</v>
      </c>
      <c r="AC508" s="378">
        <f>VLOOKUP($B508,'1.วาง งบทดลอง 4 แถว'!$E$2519:$J$3357,4,0)</f>
        <v>0</v>
      </c>
      <c r="AD508" s="378">
        <f>VLOOKUP($B508,'1.วาง งบทดลอง 4 แถว'!$E$2519:$J$3357,5,0)</f>
        <v>0</v>
      </c>
      <c r="AE508" s="379">
        <f>VLOOKUP($B508,'1.วาง งบทดลอง 4 แถว'!$E$2519:$J$3357,6,0)</f>
        <v>0</v>
      </c>
      <c r="AF508" s="380">
        <f t="shared" si="59"/>
        <v>0</v>
      </c>
      <c r="AG508" s="410" t="s">
        <v>1257</v>
      </c>
      <c r="AH508" s="411" t="s">
        <v>1255</v>
      </c>
      <c r="AI508" s="412" t="s">
        <v>2020</v>
      </c>
      <c r="AJ508" s="377">
        <f>VLOOKUP($B508,'1.วาง งบทดลอง 4 แถว'!$E$3358:$J$4196,3,0)</f>
        <v>0</v>
      </c>
      <c r="AK508" s="378">
        <f>VLOOKUP($B508,'1.วาง งบทดลอง 4 แถว'!$E$3358:$J$4196,4,0)</f>
        <v>0</v>
      </c>
      <c r="AL508" s="378">
        <f>VLOOKUP($B508,'1.วาง งบทดลอง 4 แถว'!$E$3358:$J$4196,5,0)</f>
        <v>0</v>
      </c>
      <c r="AM508" s="379">
        <f>VLOOKUP($B508,'1.วาง งบทดลอง 4 แถว'!$E$3358:$J$4196,6,0)</f>
        <v>0</v>
      </c>
      <c r="AN508" s="380">
        <f t="shared" si="60"/>
        <v>0</v>
      </c>
      <c r="AO508" s="410" t="s">
        <v>1257</v>
      </c>
      <c r="AP508" s="411" t="s">
        <v>1255</v>
      </c>
      <c r="AQ508" s="412" t="s">
        <v>2020</v>
      </c>
      <c r="AR508" s="377">
        <f>VLOOKUP($B508,'1.วาง งบทดลอง 4 แถว'!$E$4197:$J$5035,3,0)</f>
        <v>0</v>
      </c>
      <c r="AS508" s="378">
        <f>VLOOKUP($B508,'1.วาง งบทดลอง 4 แถว'!$E$4197:$J$5035,4,0)</f>
        <v>0</v>
      </c>
      <c r="AT508" s="378">
        <f>VLOOKUP($B508,'1.วาง งบทดลอง 4 แถว'!$E$4197:$J$5035,5,0)</f>
        <v>0</v>
      </c>
      <c r="AU508" s="379">
        <f>VLOOKUP($B508,'1.วาง งบทดลอง 4 แถว'!$E$4197:$J$5035,6,0)</f>
        <v>0</v>
      </c>
      <c r="AV508" s="380">
        <f t="shared" si="61"/>
        <v>0</v>
      </c>
      <c r="AW508" s="410" t="s">
        <v>1257</v>
      </c>
      <c r="AX508" s="411" t="s">
        <v>1255</v>
      </c>
      <c r="AY508" s="412" t="s">
        <v>2020</v>
      </c>
      <c r="AZ508" s="377">
        <f>VLOOKUP($B508,'1.วาง งบทดลอง 4 แถว'!$E$5036:$J$5874,3,0)</f>
        <v>0</v>
      </c>
      <c r="BA508" s="378">
        <f>VLOOKUP($B508,'1.วาง งบทดลอง 4 แถว'!$E$5036:$J$5874,4,0)</f>
        <v>0</v>
      </c>
      <c r="BB508" s="378">
        <f>VLOOKUP($B508,'1.วาง งบทดลอง 4 แถว'!$E$5036:$J$5874,5,0)</f>
        <v>0</v>
      </c>
      <c r="BC508" s="379">
        <f>VLOOKUP($B508,'1.วาง งบทดลอง 4 แถว'!$E$5036:$J$5874,6,0)</f>
        <v>0</v>
      </c>
      <c r="BD508" s="380">
        <f t="shared" si="62"/>
        <v>0</v>
      </c>
      <c r="BE508" s="410" t="s">
        <v>1257</v>
      </c>
      <c r="BF508" s="411" t="s">
        <v>1255</v>
      </c>
      <c r="BG508" s="412" t="s">
        <v>2020</v>
      </c>
      <c r="BH508" s="377">
        <f>VLOOKUP($B508,'1.วาง งบทดลอง 4 แถว'!$E$5875:$J$6713,3,0)</f>
        <v>0</v>
      </c>
      <c r="BI508" s="378">
        <f>VLOOKUP($B508,'1.วาง งบทดลอง 4 แถว'!$E$5875:$J$6713,4,0)</f>
        <v>0</v>
      </c>
      <c r="BJ508" s="378">
        <f>VLOOKUP($B508,'1.วาง งบทดลอง 4 แถว'!$E$5875:$J$6713,5,0)</f>
        <v>0</v>
      </c>
      <c r="BK508" s="379">
        <f>VLOOKUP($B508,'1.วาง งบทดลอง 4 แถว'!$E$5875:$J$6713,6,0)</f>
        <v>0</v>
      </c>
      <c r="BL508" s="380">
        <f t="shared" si="63"/>
        <v>0</v>
      </c>
      <c r="BM508" s="410" t="s">
        <v>1257</v>
      </c>
      <c r="BN508" s="411" t="s">
        <v>1255</v>
      </c>
      <c r="BO508" s="413" t="s">
        <v>2020</v>
      </c>
    </row>
    <row r="509" spans="1:67" ht="19.5" customHeight="1">
      <c r="A509" s="374">
        <v>506</v>
      </c>
      <c r="B509" s="375" t="s">
        <v>865</v>
      </c>
      <c r="C509" s="376" t="s">
        <v>224</v>
      </c>
      <c r="D509" s="377">
        <f>VLOOKUP($B509,'1.วาง งบทดลอง 4 แถว'!$E$2:$J$840,3,0)</f>
        <v>10500</v>
      </c>
      <c r="E509" s="378">
        <f>VLOOKUP($B509,'1.วาง งบทดลอง 4 แถว'!$E$2:$J$840,4,0)</f>
        <v>9756.5</v>
      </c>
      <c r="F509" s="378">
        <f>VLOOKUP($B509,'1.วาง งบทดลอง 4 แถว'!$E$2:$J$840,5,0)</f>
        <v>0</v>
      </c>
      <c r="G509" s="379">
        <f>VLOOKUP($B509,'1.วาง งบทดลอง 4 แถว'!$E$2:$J$840,6,0)</f>
        <v>82160.75</v>
      </c>
      <c r="H509" s="380">
        <f t="shared" si="56"/>
        <v>82160.75</v>
      </c>
      <c r="I509" s="410" t="s">
        <v>1219</v>
      </c>
      <c r="J509" s="411" t="s">
        <v>1207</v>
      </c>
      <c r="K509" s="412" t="s">
        <v>2012</v>
      </c>
      <c r="L509" s="377">
        <f>VLOOKUP($B509,'1.วาง งบทดลอง 4 แถว'!$E$841:$J$1679,3,0)</f>
        <v>0</v>
      </c>
      <c r="M509" s="378">
        <f>VLOOKUP($B509,'1.วาง งบทดลอง 4 แถว'!$E$841:$J$1679,4,0)</f>
        <v>0</v>
      </c>
      <c r="N509" s="378">
        <f>VLOOKUP($B509,'1.วาง งบทดลอง 4 แถว'!$E$841:$J$1679,5,0)</f>
        <v>0</v>
      </c>
      <c r="O509" s="379">
        <f>VLOOKUP($B509,'1.วาง งบทดลอง 4 แถว'!$E$841:$J$1679,6,0)</f>
        <v>0</v>
      </c>
      <c r="P509" s="380">
        <f t="shared" si="57"/>
        <v>0</v>
      </c>
      <c r="Q509" s="410" t="s">
        <v>1219</v>
      </c>
      <c r="R509" s="411" t="s">
        <v>1207</v>
      </c>
      <c r="S509" s="412" t="s">
        <v>2012</v>
      </c>
      <c r="T509" s="377">
        <f>VLOOKUP($B509,'1.วาง งบทดลอง 4 แถว'!$E$1680:$J$2518,3,0)</f>
        <v>0</v>
      </c>
      <c r="U509" s="378">
        <f>VLOOKUP($B509,'1.วาง งบทดลอง 4 แถว'!$E$1680:$J$2518,4,0)</f>
        <v>0</v>
      </c>
      <c r="V509" s="378">
        <f>VLOOKUP($B509,'1.วาง งบทดลอง 4 แถว'!$E$1680:$J$2518,5,0)</f>
        <v>0</v>
      </c>
      <c r="W509" s="379">
        <f>VLOOKUP($B509,'1.วาง งบทดลอง 4 แถว'!$E$1680:$J$2518,6,0)</f>
        <v>710</v>
      </c>
      <c r="X509" s="380">
        <f t="shared" si="58"/>
        <v>710</v>
      </c>
      <c r="Y509" s="410" t="s">
        <v>1219</v>
      </c>
      <c r="Z509" s="411" t="s">
        <v>1207</v>
      </c>
      <c r="AA509" s="412" t="s">
        <v>2012</v>
      </c>
      <c r="AB509" s="377">
        <f>VLOOKUP($B509,'1.วาง งบทดลอง 4 แถว'!$E$2519:$J$3357,3,0)</f>
        <v>0</v>
      </c>
      <c r="AC509" s="378">
        <f>VLOOKUP($B509,'1.วาง งบทดลอง 4 แถว'!$E$2519:$J$3357,4,0)</f>
        <v>0</v>
      </c>
      <c r="AD509" s="378">
        <f>VLOOKUP($B509,'1.วาง งบทดลอง 4 แถว'!$E$2519:$J$3357,5,0)</f>
        <v>0</v>
      </c>
      <c r="AE509" s="379">
        <f>VLOOKUP($B509,'1.วาง งบทดลอง 4 แถว'!$E$2519:$J$3357,6,0)</f>
        <v>0</v>
      </c>
      <c r="AF509" s="380">
        <f t="shared" si="59"/>
        <v>0</v>
      </c>
      <c r="AG509" s="410" t="s">
        <v>1219</v>
      </c>
      <c r="AH509" s="411" t="s">
        <v>1207</v>
      </c>
      <c r="AI509" s="412" t="s">
        <v>2012</v>
      </c>
      <c r="AJ509" s="377">
        <f>VLOOKUP($B509,'1.วาง งบทดลอง 4 แถว'!$E$3358:$J$4196,3,0)</f>
        <v>0</v>
      </c>
      <c r="AK509" s="378">
        <f>VLOOKUP($B509,'1.วาง งบทดลอง 4 แถว'!$E$3358:$J$4196,4,0)</f>
        <v>0</v>
      </c>
      <c r="AL509" s="378">
        <f>VLOOKUP($B509,'1.วาง งบทดลอง 4 แถว'!$E$3358:$J$4196,5,0)</f>
        <v>0</v>
      </c>
      <c r="AM509" s="379">
        <f>VLOOKUP($B509,'1.วาง งบทดลอง 4 แถว'!$E$3358:$J$4196,6,0)</f>
        <v>0</v>
      </c>
      <c r="AN509" s="380">
        <f t="shared" si="60"/>
        <v>0</v>
      </c>
      <c r="AO509" s="410" t="s">
        <v>1219</v>
      </c>
      <c r="AP509" s="411" t="s">
        <v>1207</v>
      </c>
      <c r="AQ509" s="412" t="s">
        <v>2012</v>
      </c>
      <c r="AR509" s="377">
        <f>VLOOKUP($B509,'1.วาง งบทดลอง 4 แถว'!$E$4197:$J$5035,3,0)</f>
        <v>0</v>
      </c>
      <c r="AS509" s="378">
        <f>VLOOKUP($B509,'1.วาง งบทดลอง 4 แถว'!$E$4197:$J$5035,4,0)</f>
        <v>0</v>
      </c>
      <c r="AT509" s="378">
        <f>VLOOKUP($B509,'1.วาง งบทดลอง 4 แถว'!$E$4197:$J$5035,5,0)</f>
        <v>0</v>
      </c>
      <c r="AU509" s="379">
        <f>VLOOKUP($B509,'1.วาง งบทดลอง 4 แถว'!$E$4197:$J$5035,6,0)</f>
        <v>0</v>
      </c>
      <c r="AV509" s="380">
        <f t="shared" si="61"/>
        <v>0</v>
      </c>
      <c r="AW509" s="410" t="s">
        <v>1219</v>
      </c>
      <c r="AX509" s="411" t="s">
        <v>1207</v>
      </c>
      <c r="AY509" s="412" t="s">
        <v>2012</v>
      </c>
      <c r="AZ509" s="377">
        <f>VLOOKUP($B509,'1.วาง งบทดลอง 4 แถว'!$E$5036:$J$5874,3,0)</f>
        <v>0</v>
      </c>
      <c r="BA509" s="378">
        <f>VLOOKUP($B509,'1.วาง งบทดลอง 4 แถว'!$E$5036:$J$5874,4,0)</f>
        <v>0</v>
      </c>
      <c r="BB509" s="378">
        <f>VLOOKUP($B509,'1.วาง งบทดลอง 4 แถว'!$E$5036:$J$5874,5,0)</f>
        <v>0</v>
      </c>
      <c r="BC509" s="379">
        <f>VLOOKUP($B509,'1.วาง งบทดลอง 4 แถว'!$E$5036:$J$5874,6,0)</f>
        <v>1865</v>
      </c>
      <c r="BD509" s="380">
        <f t="shared" si="62"/>
        <v>1865</v>
      </c>
      <c r="BE509" s="410" t="s">
        <v>1219</v>
      </c>
      <c r="BF509" s="411" t="s">
        <v>1207</v>
      </c>
      <c r="BG509" s="412" t="s">
        <v>2012</v>
      </c>
      <c r="BH509" s="377">
        <f>VLOOKUP($B509,'1.วาง งบทดลอง 4 แถว'!$E$5875:$J$6713,3,0)</f>
        <v>0</v>
      </c>
      <c r="BI509" s="378">
        <f>VLOOKUP($B509,'1.วาง งบทดลอง 4 แถว'!$E$5875:$J$6713,4,0)</f>
        <v>0</v>
      </c>
      <c r="BJ509" s="378">
        <f>VLOOKUP($B509,'1.วาง งบทดลอง 4 แถว'!$E$5875:$J$6713,5,0)</f>
        <v>0</v>
      </c>
      <c r="BK509" s="379">
        <f>VLOOKUP($B509,'1.วาง งบทดลอง 4 แถว'!$E$5875:$J$6713,6,0)</f>
        <v>0</v>
      </c>
      <c r="BL509" s="380">
        <f t="shared" si="63"/>
        <v>0</v>
      </c>
      <c r="BM509" s="410" t="s">
        <v>1219</v>
      </c>
      <c r="BN509" s="411" t="s">
        <v>1207</v>
      </c>
      <c r="BO509" s="413" t="s">
        <v>2012</v>
      </c>
    </row>
    <row r="510" spans="1:67" ht="19.5" customHeight="1">
      <c r="A510" s="374">
        <v>507</v>
      </c>
      <c r="B510" s="375" t="s">
        <v>866</v>
      </c>
      <c r="C510" s="376" t="s">
        <v>1259</v>
      </c>
      <c r="D510" s="377">
        <f>VLOOKUP($B510,'1.วาง งบทดลอง 4 แถว'!$E$2:$J$840,3,0)</f>
        <v>0</v>
      </c>
      <c r="E510" s="378">
        <f>VLOOKUP($B510,'1.วาง งบทดลอง 4 แถว'!$E$2:$J$840,4,0)</f>
        <v>0</v>
      </c>
      <c r="F510" s="378">
        <f>VLOOKUP($B510,'1.วาง งบทดลอง 4 แถว'!$E$2:$J$840,5,0)</f>
        <v>0</v>
      </c>
      <c r="G510" s="379">
        <f>VLOOKUP($B510,'1.วาง งบทดลอง 4 แถว'!$E$2:$J$840,6,0)</f>
        <v>30086.5</v>
      </c>
      <c r="H510" s="380">
        <f t="shared" si="56"/>
        <v>30086.5</v>
      </c>
      <c r="I510" s="410" t="s">
        <v>1219</v>
      </c>
      <c r="J510" s="411" t="s">
        <v>1207</v>
      </c>
      <c r="K510" s="412" t="s">
        <v>2012</v>
      </c>
      <c r="L510" s="377">
        <f>VLOOKUP($B510,'1.วาง งบทดลอง 4 แถว'!$E$841:$J$1679,3,0)</f>
        <v>0</v>
      </c>
      <c r="M510" s="378">
        <f>VLOOKUP($B510,'1.วาง งบทดลอง 4 แถว'!$E$841:$J$1679,4,0)</f>
        <v>0</v>
      </c>
      <c r="N510" s="378">
        <f>VLOOKUP($B510,'1.วาง งบทดลอง 4 แถว'!$E$841:$J$1679,5,0)</f>
        <v>0</v>
      </c>
      <c r="O510" s="379">
        <f>VLOOKUP($B510,'1.วาง งบทดลอง 4 แถว'!$E$841:$J$1679,6,0)</f>
        <v>2596.4</v>
      </c>
      <c r="P510" s="380">
        <f t="shared" si="57"/>
        <v>2596.4</v>
      </c>
      <c r="Q510" s="410" t="s">
        <v>1219</v>
      </c>
      <c r="R510" s="411" t="s">
        <v>1207</v>
      </c>
      <c r="S510" s="412" t="s">
        <v>2012</v>
      </c>
      <c r="T510" s="377">
        <f>VLOOKUP($B510,'1.วาง งบทดลอง 4 แถว'!$E$1680:$J$2518,3,0)</f>
        <v>0</v>
      </c>
      <c r="U510" s="378">
        <f>VLOOKUP($B510,'1.วาง งบทดลอง 4 แถว'!$E$1680:$J$2518,4,0)</f>
        <v>0</v>
      </c>
      <c r="V510" s="378">
        <f>VLOOKUP($B510,'1.วาง งบทดลอง 4 แถว'!$E$1680:$J$2518,5,0)</f>
        <v>0</v>
      </c>
      <c r="W510" s="379">
        <f>VLOOKUP($B510,'1.วาง งบทดลอง 4 แถว'!$E$1680:$J$2518,6,0)</f>
        <v>0</v>
      </c>
      <c r="X510" s="380">
        <f t="shared" si="58"/>
        <v>0</v>
      </c>
      <c r="Y510" s="410" t="s">
        <v>1219</v>
      </c>
      <c r="Z510" s="411" t="s">
        <v>1207</v>
      </c>
      <c r="AA510" s="412" t="s">
        <v>2012</v>
      </c>
      <c r="AB510" s="377">
        <f>VLOOKUP($B510,'1.วาง งบทดลอง 4 แถว'!$E$2519:$J$3357,3,0)</f>
        <v>0</v>
      </c>
      <c r="AC510" s="378">
        <f>VLOOKUP($B510,'1.วาง งบทดลอง 4 แถว'!$E$2519:$J$3357,4,0)</f>
        <v>0</v>
      </c>
      <c r="AD510" s="378">
        <f>VLOOKUP($B510,'1.วาง งบทดลอง 4 แถว'!$E$2519:$J$3357,5,0)</f>
        <v>0</v>
      </c>
      <c r="AE510" s="379">
        <f>VLOOKUP($B510,'1.วาง งบทดลอง 4 แถว'!$E$2519:$J$3357,6,0)</f>
        <v>0</v>
      </c>
      <c r="AF510" s="380">
        <f t="shared" si="59"/>
        <v>0</v>
      </c>
      <c r="AG510" s="410" t="s">
        <v>1219</v>
      </c>
      <c r="AH510" s="411" t="s">
        <v>1207</v>
      </c>
      <c r="AI510" s="412" t="s">
        <v>2012</v>
      </c>
      <c r="AJ510" s="377">
        <f>VLOOKUP($B510,'1.วาง งบทดลอง 4 แถว'!$E$3358:$J$4196,3,0)</f>
        <v>0</v>
      </c>
      <c r="AK510" s="378">
        <f>VLOOKUP($B510,'1.วาง งบทดลอง 4 แถว'!$E$3358:$J$4196,4,0)</f>
        <v>0</v>
      </c>
      <c r="AL510" s="378">
        <f>VLOOKUP($B510,'1.วาง งบทดลอง 4 แถว'!$E$3358:$J$4196,5,0)</f>
        <v>0</v>
      </c>
      <c r="AM510" s="379">
        <f>VLOOKUP($B510,'1.วาง งบทดลอง 4 แถว'!$E$3358:$J$4196,6,0)</f>
        <v>0</v>
      </c>
      <c r="AN510" s="380">
        <f t="shared" si="60"/>
        <v>0</v>
      </c>
      <c r="AO510" s="410" t="s">
        <v>1219</v>
      </c>
      <c r="AP510" s="411" t="s">
        <v>1207</v>
      </c>
      <c r="AQ510" s="412" t="s">
        <v>2012</v>
      </c>
      <c r="AR510" s="377">
        <f>VLOOKUP($B510,'1.วาง งบทดลอง 4 แถว'!$E$4197:$J$5035,3,0)</f>
        <v>0</v>
      </c>
      <c r="AS510" s="378">
        <f>VLOOKUP($B510,'1.วาง งบทดลอง 4 แถว'!$E$4197:$J$5035,4,0)</f>
        <v>0</v>
      </c>
      <c r="AT510" s="378">
        <f>VLOOKUP($B510,'1.วาง งบทดลอง 4 แถว'!$E$4197:$J$5035,5,0)</f>
        <v>0</v>
      </c>
      <c r="AU510" s="379">
        <f>VLOOKUP($B510,'1.วาง งบทดลอง 4 แถว'!$E$4197:$J$5035,6,0)</f>
        <v>0</v>
      </c>
      <c r="AV510" s="380">
        <f t="shared" si="61"/>
        <v>0</v>
      </c>
      <c r="AW510" s="410" t="s">
        <v>1219</v>
      </c>
      <c r="AX510" s="411" t="s">
        <v>1207</v>
      </c>
      <c r="AY510" s="412" t="s">
        <v>2012</v>
      </c>
      <c r="AZ510" s="377">
        <f>VLOOKUP($B510,'1.วาง งบทดลอง 4 แถว'!$E$5036:$J$5874,3,0)</f>
        <v>0</v>
      </c>
      <c r="BA510" s="378">
        <f>VLOOKUP($B510,'1.วาง งบทดลอง 4 แถว'!$E$5036:$J$5874,4,0)</f>
        <v>0</v>
      </c>
      <c r="BB510" s="378">
        <f>VLOOKUP($B510,'1.วาง งบทดลอง 4 แถว'!$E$5036:$J$5874,5,0)</f>
        <v>0</v>
      </c>
      <c r="BC510" s="379">
        <f>VLOOKUP($B510,'1.วาง งบทดลอง 4 แถว'!$E$5036:$J$5874,6,0)</f>
        <v>5540</v>
      </c>
      <c r="BD510" s="380">
        <f t="shared" si="62"/>
        <v>5540</v>
      </c>
      <c r="BE510" s="410" t="s">
        <v>1219</v>
      </c>
      <c r="BF510" s="411" t="s">
        <v>1207</v>
      </c>
      <c r="BG510" s="412" t="s">
        <v>2012</v>
      </c>
      <c r="BH510" s="377">
        <f>VLOOKUP($B510,'1.วาง งบทดลอง 4 แถว'!$E$5875:$J$6713,3,0)</f>
        <v>0</v>
      </c>
      <c r="BI510" s="378">
        <f>VLOOKUP($B510,'1.วาง งบทดลอง 4 แถว'!$E$5875:$J$6713,4,0)</f>
        <v>0</v>
      </c>
      <c r="BJ510" s="378">
        <f>VLOOKUP($B510,'1.วาง งบทดลอง 4 แถว'!$E$5875:$J$6713,5,0)</f>
        <v>0</v>
      </c>
      <c r="BK510" s="379">
        <f>VLOOKUP($B510,'1.วาง งบทดลอง 4 แถว'!$E$5875:$J$6713,6,0)</f>
        <v>0</v>
      </c>
      <c r="BL510" s="380">
        <f t="shared" si="63"/>
        <v>0</v>
      </c>
      <c r="BM510" s="410" t="s">
        <v>1219</v>
      </c>
      <c r="BN510" s="411" t="s">
        <v>1207</v>
      </c>
      <c r="BO510" s="413" t="s">
        <v>2012</v>
      </c>
    </row>
    <row r="511" spans="1:67" ht="19.5" customHeight="1">
      <c r="A511" s="374">
        <v>508</v>
      </c>
      <c r="B511" s="375" t="s">
        <v>867</v>
      </c>
      <c r="C511" s="376" t="s">
        <v>416</v>
      </c>
      <c r="D511" s="377">
        <f>VLOOKUP($B511,'1.วาง งบทดลอง 4 แถว'!$E$2:$J$840,3,0)</f>
        <v>3160</v>
      </c>
      <c r="E511" s="378">
        <f>VLOOKUP($B511,'1.วาง งบทดลอง 4 แถว'!$E$2:$J$840,4,0)</f>
        <v>0</v>
      </c>
      <c r="F511" s="378">
        <f>VLOOKUP($B511,'1.วาง งบทดลอง 4 แถว'!$E$2:$J$840,5,0)</f>
        <v>9028.75</v>
      </c>
      <c r="G511" s="379">
        <f>VLOOKUP($B511,'1.วาง งบทดลอง 4 แถว'!$E$2:$J$840,6,0)</f>
        <v>0</v>
      </c>
      <c r="H511" s="380">
        <f t="shared" si="56"/>
        <v>-9028.75</v>
      </c>
      <c r="I511" s="410" t="s">
        <v>1219</v>
      </c>
      <c r="J511" s="411" t="s">
        <v>1207</v>
      </c>
      <c r="K511" s="412" t="s">
        <v>2012</v>
      </c>
      <c r="L511" s="377">
        <f>VLOOKUP($B511,'1.วาง งบทดลอง 4 แถว'!$E$841:$J$1679,3,0)</f>
        <v>0</v>
      </c>
      <c r="M511" s="378">
        <f>VLOOKUP($B511,'1.วาง งบทดลอง 4 แถว'!$E$841:$J$1679,4,0)</f>
        <v>0</v>
      </c>
      <c r="N511" s="378">
        <f>VLOOKUP($B511,'1.วาง งบทดลอง 4 แถว'!$E$841:$J$1679,5,0)</f>
        <v>0</v>
      </c>
      <c r="O511" s="379">
        <f>VLOOKUP($B511,'1.วาง งบทดลอง 4 แถว'!$E$841:$J$1679,6,0)</f>
        <v>0</v>
      </c>
      <c r="P511" s="380">
        <f t="shared" si="57"/>
        <v>0</v>
      </c>
      <c r="Q511" s="410" t="s">
        <v>1219</v>
      </c>
      <c r="R511" s="411" t="s">
        <v>1207</v>
      </c>
      <c r="S511" s="412" t="s">
        <v>2012</v>
      </c>
      <c r="T511" s="377">
        <f>VLOOKUP($B511,'1.วาง งบทดลอง 4 แถว'!$E$1680:$J$2518,3,0)</f>
        <v>0</v>
      </c>
      <c r="U511" s="378">
        <f>VLOOKUP($B511,'1.วาง งบทดลอง 4 แถว'!$E$1680:$J$2518,4,0)</f>
        <v>0</v>
      </c>
      <c r="V511" s="378">
        <f>VLOOKUP($B511,'1.วาง งบทดลอง 4 แถว'!$E$1680:$J$2518,5,0)</f>
        <v>0</v>
      </c>
      <c r="W511" s="379">
        <f>VLOOKUP($B511,'1.วาง งบทดลอง 4 แถว'!$E$1680:$J$2518,6,0)</f>
        <v>0</v>
      </c>
      <c r="X511" s="380">
        <f t="shared" si="58"/>
        <v>0</v>
      </c>
      <c r="Y511" s="410" t="s">
        <v>1219</v>
      </c>
      <c r="Z511" s="411" t="s">
        <v>1207</v>
      </c>
      <c r="AA511" s="412" t="s">
        <v>2012</v>
      </c>
      <c r="AB511" s="377">
        <f>VLOOKUP($B511,'1.วาง งบทดลอง 4 แถว'!$E$2519:$J$3357,3,0)</f>
        <v>0</v>
      </c>
      <c r="AC511" s="378">
        <f>VLOOKUP($B511,'1.วาง งบทดลอง 4 แถว'!$E$2519:$J$3357,4,0)</f>
        <v>0</v>
      </c>
      <c r="AD511" s="378">
        <f>VLOOKUP($B511,'1.วาง งบทดลอง 4 แถว'!$E$2519:$J$3357,5,0)</f>
        <v>0</v>
      </c>
      <c r="AE511" s="379">
        <f>VLOOKUP($B511,'1.วาง งบทดลอง 4 แถว'!$E$2519:$J$3357,6,0)</f>
        <v>0</v>
      </c>
      <c r="AF511" s="380">
        <f t="shared" si="59"/>
        <v>0</v>
      </c>
      <c r="AG511" s="410" t="s">
        <v>1219</v>
      </c>
      <c r="AH511" s="411" t="s">
        <v>1207</v>
      </c>
      <c r="AI511" s="412" t="s">
        <v>2012</v>
      </c>
      <c r="AJ511" s="377">
        <f>VLOOKUP($B511,'1.วาง งบทดลอง 4 แถว'!$E$3358:$J$4196,3,0)</f>
        <v>0</v>
      </c>
      <c r="AK511" s="378">
        <f>VLOOKUP($B511,'1.วาง งบทดลอง 4 แถว'!$E$3358:$J$4196,4,0)</f>
        <v>0</v>
      </c>
      <c r="AL511" s="378">
        <f>VLOOKUP($B511,'1.วาง งบทดลอง 4 แถว'!$E$3358:$J$4196,5,0)</f>
        <v>0</v>
      </c>
      <c r="AM511" s="379">
        <f>VLOOKUP($B511,'1.วาง งบทดลอง 4 แถว'!$E$3358:$J$4196,6,0)</f>
        <v>0</v>
      </c>
      <c r="AN511" s="380">
        <f t="shared" si="60"/>
        <v>0</v>
      </c>
      <c r="AO511" s="410" t="s">
        <v>1219</v>
      </c>
      <c r="AP511" s="411" t="s">
        <v>1207</v>
      </c>
      <c r="AQ511" s="412" t="s">
        <v>2012</v>
      </c>
      <c r="AR511" s="377">
        <f>VLOOKUP($B511,'1.วาง งบทดลอง 4 แถว'!$E$4197:$J$5035,3,0)</f>
        <v>0</v>
      </c>
      <c r="AS511" s="378">
        <f>VLOOKUP($B511,'1.วาง งบทดลอง 4 แถว'!$E$4197:$J$5035,4,0)</f>
        <v>0</v>
      </c>
      <c r="AT511" s="378">
        <f>VLOOKUP($B511,'1.วาง งบทดลอง 4 แถว'!$E$4197:$J$5035,5,0)</f>
        <v>0</v>
      </c>
      <c r="AU511" s="379">
        <f>VLOOKUP($B511,'1.วาง งบทดลอง 4 แถว'!$E$4197:$J$5035,6,0)</f>
        <v>0</v>
      </c>
      <c r="AV511" s="380">
        <f t="shared" si="61"/>
        <v>0</v>
      </c>
      <c r="AW511" s="410" t="s">
        <v>1219</v>
      </c>
      <c r="AX511" s="411" t="s">
        <v>1207</v>
      </c>
      <c r="AY511" s="412" t="s">
        <v>2012</v>
      </c>
      <c r="AZ511" s="377">
        <f>VLOOKUP($B511,'1.วาง งบทดลอง 4 แถว'!$E$5036:$J$5874,3,0)</f>
        <v>0</v>
      </c>
      <c r="BA511" s="378">
        <f>VLOOKUP($B511,'1.วาง งบทดลอง 4 แถว'!$E$5036:$J$5874,4,0)</f>
        <v>0</v>
      </c>
      <c r="BB511" s="378">
        <f>VLOOKUP($B511,'1.วาง งบทดลอง 4 แถว'!$E$5036:$J$5874,5,0)</f>
        <v>0</v>
      </c>
      <c r="BC511" s="379">
        <f>VLOOKUP($B511,'1.วาง งบทดลอง 4 แถว'!$E$5036:$J$5874,6,0)</f>
        <v>0</v>
      </c>
      <c r="BD511" s="380">
        <f t="shared" si="62"/>
        <v>0</v>
      </c>
      <c r="BE511" s="410" t="s">
        <v>1219</v>
      </c>
      <c r="BF511" s="411" t="s">
        <v>1207</v>
      </c>
      <c r="BG511" s="412" t="s">
        <v>2012</v>
      </c>
      <c r="BH511" s="377">
        <f>VLOOKUP($B511,'1.วาง งบทดลอง 4 แถว'!$E$5875:$J$6713,3,0)</f>
        <v>0</v>
      </c>
      <c r="BI511" s="378">
        <f>VLOOKUP($B511,'1.วาง งบทดลอง 4 แถว'!$E$5875:$J$6713,4,0)</f>
        <v>0</v>
      </c>
      <c r="BJ511" s="378">
        <f>VLOOKUP($B511,'1.วาง งบทดลอง 4 แถว'!$E$5875:$J$6713,5,0)</f>
        <v>0</v>
      </c>
      <c r="BK511" s="379">
        <f>VLOOKUP($B511,'1.วาง งบทดลอง 4 แถว'!$E$5875:$J$6713,6,0)</f>
        <v>0</v>
      </c>
      <c r="BL511" s="380">
        <f t="shared" si="63"/>
        <v>0</v>
      </c>
      <c r="BM511" s="410" t="s">
        <v>1219</v>
      </c>
      <c r="BN511" s="411" t="s">
        <v>1207</v>
      </c>
      <c r="BO511" s="413" t="s">
        <v>2012</v>
      </c>
    </row>
    <row r="512" spans="1:67" ht="19.5" customHeight="1">
      <c r="A512" s="374">
        <v>509</v>
      </c>
      <c r="B512" s="375" t="s">
        <v>868</v>
      </c>
      <c r="C512" s="376" t="s">
        <v>225</v>
      </c>
      <c r="D512" s="377">
        <f>VLOOKUP($B512,'1.วาง งบทดลอง 4 แถว'!$E$2:$J$840,3,0)</f>
        <v>0</v>
      </c>
      <c r="E512" s="378">
        <f>VLOOKUP($B512,'1.วาง งบทดลอง 4 แถว'!$E$2:$J$840,4,0)</f>
        <v>0</v>
      </c>
      <c r="F512" s="378">
        <f>VLOOKUP($B512,'1.วาง งบทดลอง 4 แถว'!$E$2:$J$840,5,0)</f>
        <v>91562.87</v>
      </c>
      <c r="G512" s="379">
        <f>VLOOKUP($B512,'1.วาง งบทดลอง 4 แถว'!$E$2:$J$840,6,0)</f>
        <v>0</v>
      </c>
      <c r="H512" s="380">
        <f t="shared" si="56"/>
        <v>-91562.87</v>
      </c>
      <c r="I512" s="410" t="s">
        <v>1206</v>
      </c>
      <c r="J512" s="411" t="s">
        <v>1207</v>
      </c>
      <c r="K512" s="412" t="s">
        <v>2012</v>
      </c>
      <c r="L512" s="377">
        <f>VLOOKUP($B512,'1.วาง งบทดลอง 4 แถว'!$E$841:$J$1679,3,0)</f>
        <v>0</v>
      </c>
      <c r="M512" s="378">
        <f>VLOOKUP($B512,'1.วาง งบทดลอง 4 แถว'!$E$841:$J$1679,4,0)</f>
        <v>0</v>
      </c>
      <c r="N512" s="378">
        <f>VLOOKUP($B512,'1.วาง งบทดลอง 4 แถว'!$E$841:$J$1679,5,0)</f>
        <v>0</v>
      </c>
      <c r="O512" s="379">
        <f>VLOOKUP($B512,'1.วาง งบทดลอง 4 แถว'!$E$841:$J$1679,6,0)</f>
        <v>0</v>
      </c>
      <c r="P512" s="380">
        <f t="shared" si="57"/>
        <v>0</v>
      </c>
      <c r="Q512" s="410" t="s">
        <v>1206</v>
      </c>
      <c r="R512" s="411" t="s">
        <v>1207</v>
      </c>
      <c r="S512" s="412" t="s">
        <v>2012</v>
      </c>
      <c r="T512" s="377">
        <f>VLOOKUP($B512,'1.วาง งบทดลอง 4 แถว'!$E$1680:$J$2518,3,0)</f>
        <v>0</v>
      </c>
      <c r="U512" s="378">
        <f>VLOOKUP($B512,'1.วาง งบทดลอง 4 แถว'!$E$1680:$J$2518,4,0)</f>
        <v>0</v>
      </c>
      <c r="V512" s="378">
        <f>VLOOKUP($B512,'1.วาง งบทดลอง 4 แถว'!$E$1680:$J$2518,5,0)</f>
        <v>0</v>
      </c>
      <c r="W512" s="379">
        <f>VLOOKUP($B512,'1.วาง งบทดลอง 4 แถว'!$E$1680:$J$2518,6,0)</f>
        <v>0</v>
      </c>
      <c r="X512" s="380">
        <f t="shared" si="58"/>
        <v>0</v>
      </c>
      <c r="Y512" s="410" t="s">
        <v>1206</v>
      </c>
      <c r="Z512" s="411" t="s">
        <v>1207</v>
      </c>
      <c r="AA512" s="412" t="s">
        <v>2012</v>
      </c>
      <c r="AB512" s="377">
        <f>VLOOKUP($B512,'1.วาง งบทดลอง 4 แถว'!$E$2519:$J$3357,3,0)</f>
        <v>0</v>
      </c>
      <c r="AC512" s="378">
        <f>VLOOKUP($B512,'1.วาง งบทดลอง 4 แถว'!$E$2519:$J$3357,4,0)</f>
        <v>0</v>
      </c>
      <c r="AD512" s="378">
        <f>VLOOKUP($B512,'1.วาง งบทดลอง 4 แถว'!$E$2519:$J$3357,5,0)</f>
        <v>0</v>
      </c>
      <c r="AE512" s="379">
        <f>VLOOKUP($B512,'1.วาง งบทดลอง 4 แถว'!$E$2519:$J$3357,6,0)</f>
        <v>0</v>
      </c>
      <c r="AF512" s="380">
        <f t="shared" si="59"/>
        <v>0</v>
      </c>
      <c r="AG512" s="410" t="s">
        <v>1206</v>
      </c>
      <c r="AH512" s="411" t="s">
        <v>1207</v>
      </c>
      <c r="AI512" s="412" t="s">
        <v>2012</v>
      </c>
      <c r="AJ512" s="377">
        <f>VLOOKUP($B512,'1.วาง งบทดลอง 4 แถว'!$E$3358:$J$4196,3,0)</f>
        <v>0</v>
      </c>
      <c r="AK512" s="378">
        <f>VLOOKUP($B512,'1.วาง งบทดลอง 4 แถว'!$E$3358:$J$4196,4,0)</f>
        <v>0</v>
      </c>
      <c r="AL512" s="378">
        <f>VLOOKUP($B512,'1.วาง งบทดลอง 4 แถว'!$E$3358:$J$4196,5,0)</f>
        <v>0</v>
      </c>
      <c r="AM512" s="379">
        <f>VLOOKUP($B512,'1.วาง งบทดลอง 4 แถว'!$E$3358:$J$4196,6,0)</f>
        <v>0</v>
      </c>
      <c r="AN512" s="380">
        <f t="shared" si="60"/>
        <v>0</v>
      </c>
      <c r="AO512" s="410" t="s">
        <v>1206</v>
      </c>
      <c r="AP512" s="411" t="s">
        <v>1207</v>
      </c>
      <c r="AQ512" s="412" t="s">
        <v>2012</v>
      </c>
      <c r="AR512" s="377">
        <f>VLOOKUP($B512,'1.วาง งบทดลอง 4 แถว'!$E$4197:$J$5035,3,0)</f>
        <v>0</v>
      </c>
      <c r="AS512" s="378">
        <f>VLOOKUP($B512,'1.วาง งบทดลอง 4 แถว'!$E$4197:$J$5035,4,0)</f>
        <v>0</v>
      </c>
      <c r="AT512" s="378">
        <f>VLOOKUP($B512,'1.วาง งบทดลอง 4 แถว'!$E$4197:$J$5035,5,0)</f>
        <v>0</v>
      </c>
      <c r="AU512" s="379">
        <f>VLOOKUP($B512,'1.วาง งบทดลอง 4 แถว'!$E$4197:$J$5035,6,0)</f>
        <v>0</v>
      </c>
      <c r="AV512" s="380">
        <f t="shared" si="61"/>
        <v>0</v>
      </c>
      <c r="AW512" s="410" t="s">
        <v>1206</v>
      </c>
      <c r="AX512" s="411" t="s">
        <v>1207</v>
      </c>
      <c r="AY512" s="412" t="s">
        <v>2012</v>
      </c>
      <c r="AZ512" s="377">
        <f>VLOOKUP($B512,'1.วาง งบทดลอง 4 แถว'!$E$5036:$J$5874,3,0)</f>
        <v>0</v>
      </c>
      <c r="BA512" s="378">
        <f>VLOOKUP($B512,'1.วาง งบทดลอง 4 แถว'!$E$5036:$J$5874,4,0)</f>
        <v>0</v>
      </c>
      <c r="BB512" s="378">
        <f>VLOOKUP($B512,'1.วาง งบทดลอง 4 แถว'!$E$5036:$J$5874,5,0)</f>
        <v>0</v>
      </c>
      <c r="BC512" s="379">
        <f>VLOOKUP($B512,'1.วาง งบทดลอง 4 แถว'!$E$5036:$J$5874,6,0)</f>
        <v>0</v>
      </c>
      <c r="BD512" s="380">
        <f t="shared" si="62"/>
        <v>0</v>
      </c>
      <c r="BE512" s="410" t="s">
        <v>1206</v>
      </c>
      <c r="BF512" s="411" t="s">
        <v>1207</v>
      </c>
      <c r="BG512" s="412" t="s">
        <v>2012</v>
      </c>
      <c r="BH512" s="377">
        <f>VLOOKUP($B512,'1.วาง งบทดลอง 4 แถว'!$E$5875:$J$6713,3,0)</f>
        <v>0</v>
      </c>
      <c r="BI512" s="378">
        <f>VLOOKUP($B512,'1.วาง งบทดลอง 4 แถว'!$E$5875:$J$6713,4,0)</f>
        <v>0</v>
      </c>
      <c r="BJ512" s="378">
        <f>VLOOKUP($B512,'1.วาง งบทดลอง 4 แถว'!$E$5875:$J$6713,5,0)</f>
        <v>13651.56</v>
      </c>
      <c r="BK512" s="379">
        <f>VLOOKUP($B512,'1.วาง งบทดลอง 4 แถว'!$E$5875:$J$6713,6,0)</f>
        <v>0</v>
      </c>
      <c r="BL512" s="380">
        <f t="shared" si="63"/>
        <v>-13651.56</v>
      </c>
      <c r="BM512" s="410" t="s">
        <v>1206</v>
      </c>
      <c r="BN512" s="411" t="s">
        <v>1207</v>
      </c>
      <c r="BO512" s="413" t="s">
        <v>2012</v>
      </c>
    </row>
    <row r="513" spans="1:67" ht="19.5" customHeight="1">
      <c r="A513" s="374">
        <v>510</v>
      </c>
      <c r="B513" s="375" t="s">
        <v>869</v>
      </c>
      <c r="C513" s="376" t="s">
        <v>226</v>
      </c>
      <c r="D513" s="377">
        <f>VLOOKUP($B513,'1.วาง งบทดลอง 4 แถว'!$E$2:$J$840,3,0)</f>
        <v>0</v>
      </c>
      <c r="E513" s="378">
        <f>VLOOKUP($B513,'1.วาง งบทดลอง 4 แถว'!$E$2:$J$840,4,0)</f>
        <v>0</v>
      </c>
      <c r="F513" s="378">
        <f>VLOOKUP($B513,'1.วาง งบทดลอง 4 แถว'!$E$2:$J$840,5,0)</f>
        <v>0</v>
      </c>
      <c r="G513" s="379">
        <f>VLOOKUP($B513,'1.วาง งบทดลอง 4 แถว'!$E$2:$J$840,6,0)</f>
        <v>3858.3</v>
      </c>
      <c r="H513" s="380">
        <f t="shared" si="56"/>
        <v>3858.3</v>
      </c>
      <c r="I513" s="410" t="s">
        <v>1206</v>
      </c>
      <c r="J513" s="411" t="s">
        <v>1207</v>
      </c>
      <c r="K513" s="412" t="s">
        <v>2012</v>
      </c>
      <c r="L513" s="377">
        <f>VLOOKUP($B513,'1.วาง งบทดลอง 4 แถว'!$E$841:$J$1679,3,0)</f>
        <v>0</v>
      </c>
      <c r="M513" s="378">
        <f>VLOOKUP($B513,'1.วาง งบทดลอง 4 แถว'!$E$841:$J$1679,4,0)</f>
        <v>0</v>
      </c>
      <c r="N513" s="378">
        <f>VLOOKUP($B513,'1.วาง งบทดลอง 4 แถว'!$E$841:$J$1679,5,0)</f>
        <v>0</v>
      </c>
      <c r="O513" s="379">
        <f>VLOOKUP($B513,'1.วาง งบทดลอง 4 แถว'!$E$841:$J$1679,6,0)</f>
        <v>0</v>
      </c>
      <c r="P513" s="380">
        <f t="shared" si="57"/>
        <v>0</v>
      </c>
      <c r="Q513" s="410" t="s">
        <v>1206</v>
      </c>
      <c r="R513" s="411" t="s">
        <v>1207</v>
      </c>
      <c r="S513" s="412" t="s">
        <v>2012</v>
      </c>
      <c r="T513" s="377">
        <f>VLOOKUP($B513,'1.วาง งบทดลอง 4 แถว'!$E$1680:$J$2518,3,0)</f>
        <v>0</v>
      </c>
      <c r="U513" s="378">
        <f>VLOOKUP($B513,'1.วาง งบทดลอง 4 แถว'!$E$1680:$J$2518,4,0)</f>
        <v>0</v>
      </c>
      <c r="V513" s="378">
        <f>VLOOKUP($B513,'1.วาง งบทดลอง 4 แถว'!$E$1680:$J$2518,5,0)</f>
        <v>0</v>
      </c>
      <c r="W513" s="379">
        <f>VLOOKUP($B513,'1.วาง งบทดลอง 4 แถว'!$E$1680:$J$2518,6,0)</f>
        <v>0</v>
      </c>
      <c r="X513" s="380">
        <f t="shared" si="58"/>
        <v>0</v>
      </c>
      <c r="Y513" s="410" t="s">
        <v>1206</v>
      </c>
      <c r="Z513" s="411" t="s">
        <v>1207</v>
      </c>
      <c r="AA513" s="412" t="s">
        <v>2012</v>
      </c>
      <c r="AB513" s="377">
        <f>VLOOKUP($B513,'1.วาง งบทดลอง 4 แถว'!$E$2519:$J$3357,3,0)</f>
        <v>0</v>
      </c>
      <c r="AC513" s="378">
        <f>VLOOKUP($B513,'1.วาง งบทดลอง 4 แถว'!$E$2519:$J$3357,4,0)</f>
        <v>0</v>
      </c>
      <c r="AD513" s="378">
        <f>VLOOKUP($B513,'1.วาง งบทดลอง 4 แถว'!$E$2519:$J$3357,5,0)</f>
        <v>0</v>
      </c>
      <c r="AE513" s="379">
        <f>VLOOKUP($B513,'1.วาง งบทดลอง 4 แถว'!$E$2519:$J$3357,6,0)</f>
        <v>0</v>
      </c>
      <c r="AF513" s="380">
        <f t="shared" si="59"/>
        <v>0</v>
      </c>
      <c r="AG513" s="410" t="s">
        <v>1206</v>
      </c>
      <c r="AH513" s="411" t="s">
        <v>1207</v>
      </c>
      <c r="AI513" s="412" t="s">
        <v>2012</v>
      </c>
      <c r="AJ513" s="377">
        <f>VLOOKUP($B513,'1.วาง งบทดลอง 4 แถว'!$E$3358:$J$4196,3,0)</f>
        <v>0</v>
      </c>
      <c r="AK513" s="378">
        <f>VLOOKUP($B513,'1.วาง งบทดลอง 4 แถว'!$E$3358:$J$4196,4,0)</f>
        <v>0</v>
      </c>
      <c r="AL513" s="378">
        <f>VLOOKUP($B513,'1.วาง งบทดลอง 4 แถว'!$E$3358:$J$4196,5,0)</f>
        <v>0</v>
      </c>
      <c r="AM513" s="379">
        <f>VLOOKUP($B513,'1.วาง งบทดลอง 4 แถว'!$E$3358:$J$4196,6,0)</f>
        <v>0</v>
      </c>
      <c r="AN513" s="380">
        <f t="shared" si="60"/>
        <v>0</v>
      </c>
      <c r="AO513" s="410" t="s">
        <v>1206</v>
      </c>
      <c r="AP513" s="411" t="s">
        <v>1207</v>
      </c>
      <c r="AQ513" s="412" t="s">
        <v>2012</v>
      </c>
      <c r="AR513" s="377">
        <f>VLOOKUP($B513,'1.วาง งบทดลอง 4 แถว'!$E$4197:$J$5035,3,0)</f>
        <v>0</v>
      </c>
      <c r="AS513" s="378">
        <f>VLOOKUP($B513,'1.วาง งบทดลอง 4 แถว'!$E$4197:$J$5035,4,0)</f>
        <v>0</v>
      </c>
      <c r="AT513" s="378">
        <f>VLOOKUP($B513,'1.วาง งบทดลอง 4 แถว'!$E$4197:$J$5035,5,0)</f>
        <v>0</v>
      </c>
      <c r="AU513" s="379">
        <f>VLOOKUP($B513,'1.วาง งบทดลอง 4 แถว'!$E$4197:$J$5035,6,0)</f>
        <v>0</v>
      </c>
      <c r="AV513" s="380">
        <f t="shared" si="61"/>
        <v>0</v>
      </c>
      <c r="AW513" s="410" t="s">
        <v>1206</v>
      </c>
      <c r="AX513" s="411" t="s">
        <v>1207</v>
      </c>
      <c r="AY513" s="412" t="s">
        <v>2012</v>
      </c>
      <c r="AZ513" s="377">
        <f>VLOOKUP($B513,'1.วาง งบทดลอง 4 แถว'!$E$5036:$J$5874,3,0)</f>
        <v>0</v>
      </c>
      <c r="BA513" s="378">
        <f>VLOOKUP($B513,'1.วาง งบทดลอง 4 แถว'!$E$5036:$J$5874,4,0)</f>
        <v>0</v>
      </c>
      <c r="BB513" s="378">
        <f>VLOOKUP($B513,'1.วาง งบทดลอง 4 แถว'!$E$5036:$J$5874,5,0)</f>
        <v>0</v>
      </c>
      <c r="BC513" s="379">
        <f>VLOOKUP($B513,'1.วาง งบทดลอง 4 แถว'!$E$5036:$J$5874,6,0)</f>
        <v>0</v>
      </c>
      <c r="BD513" s="380">
        <f t="shared" si="62"/>
        <v>0</v>
      </c>
      <c r="BE513" s="410" t="s">
        <v>1206</v>
      </c>
      <c r="BF513" s="411" t="s">
        <v>1207</v>
      </c>
      <c r="BG513" s="412" t="s">
        <v>2012</v>
      </c>
      <c r="BH513" s="377">
        <f>VLOOKUP($B513,'1.วาง งบทดลอง 4 แถว'!$E$5875:$J$6713,3,0)</f>
        <v>0</v>
      </c>
      <c r="BI513" s="378">
        <f>VLOOKUP($B513,'1.วาง งบทดลอง 4 แถว'!$E$5875:$J$6713,4,0)</f>
        <v>0</v>
      </c>
      <c r="BJ513" s="378">
        <f>VLOOKUP($B513,'1.วาง งบทดลอง 4 แถว'!$E$5875:$J$6713,5,0)</f>
        <v>0</v>
      </c>
      <c r="BK513" s="379">
        <f>VLOOKUP($B513,'1.วาง งบทดลอง 4 แถว'!$E$5875:$J$6713,6,0)</f>
        <v>4539.9799999999996</v>
      </c>
      <c r="BL513" s="380">
        <f t="shared" si="63"/>
        <v>4539.9799999999996</v>
      </c>
      <c r="BM513" s="410" t="s">
        <v>1206</v>
      </c>
      <c r="BN513" s="411" t="s">
        <v>1207</v>
      </c>
      <c r="BO513" s="413" t="s">
        <v>2012</v>
      </c>
    </row>
    <row r="514" spans="1:67" ht="19.5" customHeight="1">
      <c r="A514" s="374">
        <v>511</v>
      </c>
      <c r="B514" s="375" t="s">
        <v>870</v>
      </c>
      <c r="C514" s="376" t="s">
        <v>227</v>
      </c>
      <c r="D514" s="377">
        <f>VLOOKUP($B514,'1.วาง งบทดลอง 4 แถว'!$E$2:$J$840,3,0)</f>
        <v>0</v>
      </c>
      <c r="E514" s="378">
        <f>VLOOKUP($B514,'1.วาง งบทดลอง 4 แถว'!$E$2:$J$840,4,0)</f>
        <v>8324.0499999999993</v>
      </c>
      <c r="F514" s="378">
        <f>VLOOKUP($B514,'1.วาง งบทดลอง 4 แถว'!$E$2:$J$840,5,0)</f>
        <v>0</v>
      </c>
      <c r="G514" s="379">
        <f>VLOOKUP($B514,'1.วาง งบทดลอง 4 แถว'!$E$2:$J$840,6,0)</f>
        <v>55134.15</v>
      </c>
      <c r="H514" s="380">
        <f t="shared" si="56"/>
        <v>55134.15</v>
      </c>
      <c r="I514" s="410" t="s">
        <v>1219</v>
      </c>
      <c r="J514" s="411" t="s">
        <v>1207</v>
      </c>
      <c r="K514" s="412" t="s">
        <v>2012</v>
      </c>
      <c r="L514" s="377">
        <f>VLOOKUP($B514,'1.วาง งบทดลอง 4 แถว'!$E$841:$J$1679,3,0)</f>
        <v>0</v>
      </c>
      <c r="M514" s="378">
        <f>VLOOKUP($B514,'1.วาง งบทดลอง 4 แถว'!$E$841:$J$1679,4,0)</f>
        <v>0</v>
      </c>
      <c r="N514" s="378">
        <f>VLOOKUP($B514,'1.วาง งบทดลอง 4 แถว'!$E$841:$J$1679,5,0)</f>
        <v>0</v>
      </c>
      <c r="O514" s="379">
        <f>VLOOKUP($B514,'1.วาง งบทดลอง 4 แถว'!$E$841:$J$1679,6,0)</f>
        <v>0</v>
      </c>
      <c r="P514" s="380">
        <f t="shared" si="57"/>
        <v>0</v>
      </c>
      <c r="Q514" s="410" t="s">
        <v>1219</v>
      </c>
      <c r="R514" s="411" t="s">
        <v>1207</v>
      </c>
      <c r="S514" s="412" t="s">
        <v>2012</v>
      </c>
      <c r="T514" s="377">
        <f>VLOOKUP($B514,'1.วาง งบทดลอง 4 แถว'!$E$1680:$J$2518,3,0)</f>
        <v>0</v>
      </c>
      <c r="U514" s="378">
        <f>VLOOKUP($B514,'1.วาง งบทดลอง 4 แถว'!$E$1680:$J$2518,4,0)</f>
        <v>0</v>
      </c>
      <c r="V514" s="378">
        <f>VLOOKUP($B514,'1.วาง งบทดลอง 4 แถว'!$E$1680:$J$2518,5,0)</f>
        <v>0</v>
      </c>
      <c r="W514" s="379">
        <f>VLOOKUP($B514,'1.วาง งบทดลอง 4 แถว'!$E$1680:$J$2518,6,0)</f>
        <v>3443</v>
      </c>
      <c r="X514" s="380">
        <f t="shared" si="58"/>
        <v>3443</v>
      </c>
      <c r="Y514" s="410" t="s">
        <v>1219</v>
      </c>
      <c r="Z514" s="411" t="s">
        <v>1207</v>
      </c>
      <c r="AA514" s="412" t="s">
        <v>2012</v>
      </c>
      <c r="AB514" s="377">
        <f>VLOOKUP($B514,'1.วาง งบทดลอง 4 แถว'!$E$2519:$J$3357,3,0)</f>
        <v>0</v>
      </c>
      <c r="AC514" s="378">
        <f>VLOOKUP($B514,'1.วาง งบทดลอง 4 แถว'!$E$2519:$J$3357,4,0)</f>
        <v>0</v>
      </c>
      <c r="AD514" s="378">
        <f>VLOOKUP($B514,'1.วาง งบทดลอง 4 แถว'!$E$2519:$J$3357,5,0)</f>
        <v>0</v>
      </c>
      <c r="AE514" s="379">
        <f>VLOOKUP($B514,'1.วาง งบทดลอง 4 แถว'!$E$2519:$J$3357,6,0)</f>
        <v>0</v>
      </c>
      <c r="AF514" s="380">
        <f t="shared" si="59"/>
        <v>0</v>
      </c>
      <c r="AG514" s="410" t="s">
        <v>1219</v>
      </c>
      <c r="AH514" s="411" t="s">
        <v>1207</v>
      </c>
      <c r="AI514" s="412" t="s">
        <v>2012</v>
      </c>
      <c r="AJ514" s="377">
        <f>VLOOKUP($B514,'1.วาง งบทดลอง 4 แถว'!$E$3358:$J$4196,3,0)</f>
        <v>0</v>
      </c>
      <c r="AK514" s="378">
        <f>VLOOKUP($B514,'1.วาง งบทดลอง 4 แถว'!$E$3358:$J$4196,4,0)</f>
        <v>6790.5</v>
      </c>
      <c r="AL514" s="378">
        <f>VLOOKUP($B514,'1.วาง งบทดลอง 4 แถว'!$E$3358:$J$4196,5,0)</f>
        <v>0</v>
      </c>
      <c r="AM514" s="379">
        <f>VLOOKUP($B514,'1.วาง งบทดลอง 4 แถว'!$E$3358:$J$4196,6,0)</f>
        <v>79636.25</v>
      </c>
      <c r="AN514" s="380">
        <f t="shared" si="60"/>
        <v>79636.25</v>
      </c>
      <c r="AO514" s="410" t="s">
        <v>1219</v>
      </c>
      <c r="AP514" s="411" t="s">
        <v>1207</v>
      </c>
      <c r="AQ514" s="412" t="s">
        <v>2012</v>
      </c>
      <c r="AR514" s="377">
        <f>VLOOKUP($B514,'1.วาง งบทดลอง 4 แถว'!$E$4197:$J$5035,3,0)</f>
        <v>0</v>
      </c>
      <c r="AS514" s="378">
        <f>VLOOKUP($B514,'1.วาง งบทดลอง 4 แถว'!$E$4197:$J$5035,4,0)</f>
        <v>2305</v>
      </c>
      <c r="AT514" s="378">
        <f>VLOOKUP($B514,'1.วาง งบทดลอง 4 แถว'!$E$4197:$J$5035,5,0)</f>
        <v>0</v>
      </c>
      <c r="AU514" s="379">
        <f>VLOOKUP($B514,'1.วาง งบทดลอง 4 แถว'!$E$4197:$J$5035,6,0)</f>
        <v>39456.5</v>
      </c>
      <c r="AV514" s="380">
        <f t="shared" si="61"/>
        <v>39456.5</v>
      </c>
      <c r="AW514" s="410" t="s">
        <v>1219</v>
      </c>
      <c r="AX514" s="411" t="s">
        <v>1207</v>
      </c>
      <c r="AY514" s="412" t="s">
        <v>2012</v>
      </c>
      <c r="AZ514" s="377">
        <f>VLOOKUP($B514,'1.วาง งบทดลอง 4 แถว'!$E$5036:$J$5874,3,0)</f>
        <v>0</v>
      </c>
      <c r="BA514" s="378">
        <f>VLOOKUP($B514,'1.วาง งบทดลอง 4 แถว'!$E$5036:$J$5874,4,0)</f>
        <v>0</v>
      </c>
      <c r="BB514" s="378">
        <f>VLOOKUP($B514,'1.วาง งบทดลอง 4 แถว'!$E$5036:$J$5874,5,0)</f>
        <v>0</v>
      </c>
      <c r="BC514" s="379">
        <f>VLOOKUP($B514,'1.วาง งบทดลอง 4 แถว'!$E$5036:$J$5874,6,0)</f>
        <v>0</v>
      </c>
      <c r="BD514" s="380">
        <f t="shared" si="62"/>
        <v>0</v>
      </c>
      <c r="BE514" s="410" t="s">
        <v>1219</v>
      </c>
      <c r="BF514" s="411" t="s">
        <v>1207</v>
      </c>
      <c r="BG514" s="412" t="s">
        <v>2012</v>
      </c>
      <c r="BH514" s="377">
        <f>VLOOKUP($B514,'1.วาง งบทดลอง 4 แถว'!$E$5875:$J$6713,3,0)</f>
        <v>0</v>
      </c>
      <c r="BI514" s="378">
        <f>VLOOKUP($B514,'1.วาง งบทดลอง 4 แถว'!$E$5875:$J$6713,4,0)</f>
        <v>11258</v>
      </c>
      <c r="BJ514" s="378">
        <f>VLOOKUP($B514,'1.วาง งบทดลอง 4 แถว'!$E$5875:$J$6713,5,0)</f>
        <v>0</v>
      </c>
      <c r="BK514" s="379">
        <f>VLOOKUP($B514,'1.วาง งบทดลอง 4 แถว'!$E$5875:$J$6713,6,0)</f>
        <v>209674.2</v>
      </c>
      <c r="BL514" s="380">
        <f t="shared" si="63"/>
        <v>209674.2</v>
      </c>
      <c r="BM514" s="410" t="s">
        <v>1219</v>
      </c>
      <c r="BN514" s="411" t="s">
        <v>1207</v>
      </c>
      <c r="BO514" s="413" t="s">
        <v>2012</v>
      </c>
    </row>
    <row r="515" spans="1:67" ht="19.5" customHeight="1">
      <c r="A515" s="374">
        <v>512</v>
      </c>
      <c r="B515" s="375" t="s">
        <v>871</v>
      </c>
      <c r="C515" s="376" t="s">
        <v>2288</v>
      </c>
      <c r="D515" s="377">
        <f>VLOOKUP($B515,'1.วาง งบทดลอง 4 แถว'!$E$2:$J$840,3,0)</f>
        <v>0</v>
      </c>
      <c r="E515" s="378">
        <f>VLOOKUP($B515,'1.วาง งบทดลอง 4 แถว'!$E$2:$J$840,4,0)</f>
        <v>15353</v>
      </c>
      <c r="F515" s="378">
        <f>VLOOKUP($B515,'1.วาง งบทดลอง 4 แถว'!$E$2:$J$840,5,0)</f>
        <v>0</v>
      </c>
      <c r="G515" s="379">
        <f>VLOOKUP($B515,'1.วาง งบทดลอง 4 แถว'!$E$2:$J$840,6,0)</f>
        <v>376913.66</v>
      </c>
      <c r="H515" s="380">
        <f t="shared" si="56"/>
        <v>376913.66</v>
      </c>
      <c r="I515" s="410" t="s">
        <v>1220</v>
      </c>
      <c r="J515" s="411" t="s">
        <v>1207</v>
      </c>
      <c r="K515" s="412" t="s">
        <v>2012</v>
      </c>
      <c r="L515" s="377">
        <f>VLOOKUP($B515,'1.วาง งบทดลอง 4 แถว'!$E$841:$J$1679,3,0)</f>
        <v>0</v>
      </c>
      <c r="M515" s="378">
        <f>VLOOKUP($B515,'1.วาง งบทดลอง 4 แถว'!$E$841:$J$1679,4,0)</f>
        <v>0</v>
      </c>
      <c r="N515" s="378">
        <f>VLOOKUP($B515,'1.วาง งบทดลอง 4 แถว'!$E$841:$J$1679,5,0)</f>
        <v>0</v>
      </c>
      <c r="O515" s="379">
        <f>VLOOKUP($B515,'1.วาง งบทดลอง 4 แถว'!$E$841:$J$1679,6,0)</f>
        <v>0</v>
      </c>
      <c r="P515" s="380">
        <f t="shared" si="57"/>
        <v>0</v>
      </c>
      <c r="Q515" s="410" t="s">
        <v>1220</v>
      </c>
      <c r="R515" s="411" t="s">
        <v>1207</v>
      </c>
      <c r="S515" s="412" t="s">
        <v>2012</v>
      </c>
      <c r="T515" s="377">
        <f>VLOOKUP($B515,'1.วาง งบทดลอง 4 แถว'!$E$1680:$J$2518,3,0)</f>
        <v>0</v>
      </c>
      <c r="U515" s="378">
        <f>VLOOKUP($B515,'1.วาง งบทดลอง 4 แถว'!$E$1680:$J$2518,4,0)</f>
        <v>0</v>
      </c>
      <c r="V515" s="378">
        <f>VLOOKUP($B515,'1.วาง งบทดลอง 4 แถว'!$E$1680:$J$2518,5,0)</f>
        <v>0</v>
      </c>
      <c r="W515" s="379">
        <f>VLOOKUP($B515,'1.วาง งบทดลอง 4 แถว'!$E$1680:$J$2518,6,0)</f>
        <v>1446</v>
      </c>
      <c r="X515" s="380">
        <f t="shared" si="58"/>
        <v>1446</v>
      </c>
      <c r="Y515" s="410" t="s">
        <v>1220</v>
      </c>
      <c r="Z515" s="411" t="s">
        <v>1207</v>
      </c>
      <c r="AA515" s="412" t="s">
        <v>2012</v>
      </c>
      <c r="AB515" s="377">
        <f>VLOOKUP($B515,'1.วาง งบทดลอง 4 แถว'!$E$2519:$J$3357,3,0)</f>
        <v>0</v>
      </c>
      <c r="AC515" s="378">
        <f>VLOOKUP($B515,'1.วาง งบทดลอง 4 แถว'!$E$2519:$J$3357,4,0)</f>
        <v>0</v>
      </c>
      <c r="AD515" s="378">
        <f>VLOOKUP($B515,'1.วาง งบทดลอง 4 แถว'!$E$2519:$J$3357,5,0)</f>
        <v>0</v>
      </c>
      <c r="AE515" s="379">
        <f>VLOOKUP($B515,'1.วาง งบทดลอง 4 แถว'!$E$2519:$J$3357,6,0)</f>
        <v>4423</v>
      </c>
      <c r="AF515" s="380">
        <f t="shared" si="59"/>
        <v>4423</v>
      </c>
      <c r="AG515" s="410" t="s">
        <v>1220</v>
      </c>
      <c r="AH515" s="411" t="s">
        <v>1207</v>
      </c>
      <c r="AI515" s="412" t="s">
        <v>2012</v>
      </c>
      <c r="AJ515" s="377">
        <f>VLOOKUP($B515,'1.วาง งบทดลอง 4 แถว'!$E$3358:$J$4196,3,0)</f>
        <v>0</v>
      </c>
      <c r="AK515" s="378">
        <f>VLOOKUP($B515,'1.วาง งบทดลอง 4 แถว'!$E$3358:$J$4196,4,0)</f>
        <v>12171.75</v>
      </c>
      <c r="AL515" s="378">
        <f>VLOOKUP($B515,'1.วาง งบทดลอง 4 แถว'!$E$3358:$J$4196,5,0)</f>
        <v>0</v>
      </c>
      <c r="AM515" s="379">
        <f>VLOOKUP($B515,'1.วาง งบทดลอง 4 แถว'!$E$3358:$J$4196,6,0)</f>
        <v>58028.5</v>
      </c>
      <c r="AN515" s="380">
        <f t="shared" si="60"/>
        <v>58028.5</v>
      </c>
      <c r="AO515" s="410" t="s">
        <v>1220</v>
      </c>
      <c r="AP515" s="411" t="s">
        <v>1207</v>
      </c>
      <c r="AQ515" s="412" t="s">
        <v>2012</v>
      </c>
      <c r="AR515" s="377">
        <f>VLOOKUP($B515,'1.วาง งบทดลอง 4 แถว'!$E$4197:$J$5035,3,0)</f>
        <v>0</v>
      </c>
      <c r="AS515" s="378">
        <f>VLOOKUP($B515,'1.วาง งบทดลอง 4 แถว'!$E$4197:$J$5035,4,0)</f>
        <v>0</v>
      </c>
      <c r="AT515" s="378">
        <f>VLOOKUP($B515,'1.วาง งบทดลอง 4 แถว'!$E$4197:$J$5035,5,0)</f>
        <v>0</v>
      </c>
      <c r="AU515" s="379">
        <f>VLOOKUP($B515,'1.วาง งบทดลอง 4 แถว'!$E$4197:$J$5035,6,0)</f>
        <v>11535.5</v>
      </c>
      <c r="AV515" s="380">
        <f t="shared" si="61"/>
        <v>11535.5</v>
      </c>
      <c r="AW515" s="410" t="s">
        <v>1220</v>
      </c>
      <c r="AX515" s="411" t="s">
        <v>1207</v>
      </c>
      <c r="AY515" s="412" t="s">
        <v>2012</v>
      </c>
      <c r="AZ515" s="377">
        <f>VLOOKUP($B515,'1.วาง งบทดลอง 4 แถว'!$E$5036:$J$5874,3,0)</f>
        <v>0</v>
      </c>
      <c r="BA515" s="378">
        <f>VLOOKUP($B515,'1.วาง งบทดลอง 4 แถว'!$E$5036:$J$5874,4,0)</f>
        <v>0</v>
      </c>
      <c r="BB515" s="378">
        <f>VLOOKUP($B515,'1.วาง งบทดลอง 4 แถว'!$E$5036:$J$5874,5,0)</f>
        <v>0</v>
      </c>
      <c r="BC515" s="379">
        <f>VLOOKUP($B515,'1.วาง งบทดลอง 4 แถว'!$E$5036:$J$5874,6,0)</f>
        <v>0</v>
      </c>
      <c r="BD515" s="380">
        <f t="shared" si="62"/>
        <v>0</v>
      </c>
      <c r="BE515" s="410" t="s">
        <v>1220</v>
      </c>
      <c r="BF515" s="411" t="s">
        <v>1207</v>
      </c>
      <c r="BG515" s="412" t="s">
        <v>2012</v>
      </c>
      <c r="BH515" s="377">
        <f>VLOOKUP($B515,'1.วาง งบทดลอง 4 แถว'!$E$5875:$J$6713,3,0)</f>
        <v>0</v>
      </c>
      <c r="BI515" s="378">
        <f>VLOOKUP($B515,'1.วาง งบทดลอง 4 แถว'!$E$5875:$J$6713,4,0)</f>
        <v>0</v>
      </c>
      <c r="BJ515" s="378">
        <f>VLOOKUP($B515,'1.วาง งบทดลอง 4 แถว'!$E$5875:$J$6713,5,0)</f>
        <v>0</v>
      </c>
      <c r="BK515" s="379">
        <f>VLOOKUP($B515,'1.วาง งบทดลอง 4 แถว'!$E$5875:$J$6713,6,0)</f>
        <v>95753.1</v>
      </c>
      <c r="BL515" s="380">
        <f t="shared" si="63"/>
        <v>95753.1</v>
      </c>
      <c r="BM515" s="410" t="s">
        <v>1220</v>
      </c>
      <c r="BN515" s="411" t="s">
        <v>1207</v>
      </c>
      <c r="BO515" s="413" t="s">
        <v>2012</v>
      </c>
    </row>
    <row r="516" spans="1:67" ht="19.5" customHeight="1">
      <c r="A516" s="374">
        <v>513</v>
      </c>
      <c r="B516" s="375" t="s">
        <v>872</v>
      </c>
      <c r="C516" s="376" t="s">
        <v>1261</v>
      </c>
      <c r="D516" s="377">
        <f>VLOOKUP($B516,'1.วาง งบทดลอง 4 แถว'!$E$2:$J$840,3,0)</f>
        <v>0</v>
      </c>
      <c r="E516" s="378">
        <f>VLOOKUP($B516,'1.วาง งบทดลอง 4 แถว'!$E$2:$J$840,4,0)</f>
        <v>0</v>
      </c>
      <c r="F516" s="378">
        <f>VLOOKUP($B516,'1.วาง งบทดลอง 4 แถว'!$E$2:$J$840,5,0)</f>
        <v>0</v>
      </c>
      <c r="G516" s="379">
        <f>VLOOKUP($B516,'1.วาง งบทดลอง 4 แถว'!$E$2:$J$840,6,0)</f>
        <v>0</v>
      </c>
      <c r="H516" s="380">
        <f t="shared" si="56"/>
        <v>0</v>
      </c>
      <c r="I516" s="410" t="s">
        <v>1219</v>
      </c>
      <c r="J516" s="411" t="s">
        <v>1207</v>
      </c>
      <c r="K516" s="412" t="s">
        <v>2012</v>
      </c>
      <c r="L516" s="377">
        <f>VLOOKUP($B516,'1.วาง งบทดลอง 4 แถว'!$E$841:$J$1679,3,0)</f>
        <v>0</v>
      </c>
      <c r="M516" s="378">
        <f>VLOOKUP($B516,'1.วาง งบทดลอง 4 แถว'!$E$841:$J$1679,4,0)</f>
        <v>0</v>
      </c>
      <c r="N516" s="378">
        <f>VLOOKUP($B516,'1.วาง งบทดลอง 4 แถว'!$E$841:$J$1679,5,0)</f>
        <v>0</v>
      </c>
      <c r="O516" s="379">
        <f>VLOOKUP($B516,'1.วาง งบทดลอง 4 แถว'!$E$841:$J$1679,6,0)</f>
        <v>0</v>
      </c>
      <c r="P516" s="380">
        <f t="shared" si="57"/>
        <v>0</v>
      </c>
      <c r="Q516" s="410" t="s">
        <v>1219</v>
      </c>
      <c r="R516" s="411" t="s">
        <v>1207</v>
      </c>
      <c r="S516" s="412" t="s">
        <v>2012</v>
      </c>
      <c r="T516" s="377">
        <f>VLOOKUP($B516,'1.วาง งบทดลอง 4 แถว'!$E$1680:$J$2518,3,0)</f>
        <v>0</v>
      </c>
      <c r="U516" s="378">
        <f>VLOOKUP($B516,'1.วาง งบทดลอง 4 แถว'!$E$1680:$J$2518,4,0)</f>
        <v>0</v>
      </c>
      <c r="V516" s="378">
        <f>VLOOKUP($B516,'1.วาง งบทดลอง 4 แถว'!$E$1680:$J$2518,5,0)</f>
        <v>2309</v>
      </c>
      <c r="W516" s="379">
        <f>VLOOKUP($B516,'1.วาง งบทดลอง 4 แถว'!$E$1680:$J$2518,6,0)</f>
        <v>0</v>
      </c>
      <c r="X516" s="380">
        <f t="shared" si="58"/>
        <v>-2309</v>
      </c>
      <c r="Y516" s="410" t="s">
        <v>1219</v>
      </c>
      <c r="Z516" s="411" t="s">
        <v>1207</v>
      </c>
      <c r="AA516" s="412" t="s">
        <v>2012</v>
      </c>
      <c r="AB516" s="377">
        <f>VLOOKUP($B516,'1.วาง งบทดลอง 4 แถว'!$E$2519:$J$3357,3,0)</f>
        <v>0</v>
      </c>
      <c r="AC516" s="378">
        <f>VLOOKUP($B516,'1.วาง งบทดลอง 4 แถว'!$E$2519:$J$3357,4,0)</f>
        <v>0</v>
      </c>
      <c r="AD516" s="378">
        <f>VLOOKUP($B516,'1.วาง งบทดลอง 4 แถว'!$E$2519:$J$3357,5,0)</f>
        <v>0</v>
      </c>
      <c r="AE516" s="379">
        <f>VLOOKUP($B516,'1.วาง งบทดลอง 4 แถว'!$E$2519:$J$3357,6,0)</f>
        <v>0</v>
      </c>
      <c r="AF516" s="380">
        <f t="shared" si="59"/>
        <v>0</v>
      </c>
      <c r="AG516" s="410" t="s">
        <v>1219</v>
      </c>
      <c r="AH516" s="411" t="s">
        <v>1207</v>
      </c>
      <c r="AI516" s="412" t="s">
        <v>2012</v>
      </c>
      <c r="AJ516" s="377">
        <f>VLOOKUP($B516,'1.วาง งบทดลอง 4 แถว'!$E$3358:$J$4196,3,0)</f>
        <v>6790.5</v>
      </c>
      <c r="AK516" s="378">
        <f>VLOOKUP($B516,'1.วาง งบทดลอง 4 แถว'!$E$3358:$J$4196,4,0)</f>
        <v>0</v>
      </c>
      <c r="AL516" s="378">
        <f>VLOOKUP($B516,'1.วาง งบทดลอง 4 แถว'!$E$3358:$J$4196,5,0)</f>
        <v>79636.25</v>
      </c>
      <c r="AM516" s="379">
        <f>VLOOKUP($B516,'1.วาง งบทดลอง 4 แถว'!$E$3358:$J$4196,6,0)</f>
        <v>0</v>
      </c>
      <c r="AN516" s="380">
        <f t="shared" si="60"/>
        <v>-79636.25</v>
      </c>
      <c r="AO516" s="410" t="s">
        <v>1219</v>
      </c>
      <c r="AP516" s="411" t="s">
        <v>1207</v>
      </c>
      <c r="AQ516" s="412" t="s">
        <v>2012</v>
      </c>
      <c r="AR516" s="377">
        <f>VLOOKUP($B516,'1.วาง งบทดลอง 4 แถว'!$E$4197:$J$5035,3,0)</f>
        <v>0</v>
      </c>
      <c r="AS516" s="378">
        <f>VLOOKUP($B516,'1.วาง งบทดลอง 4 แถว'!$E$4197:$J$5035,4,0)</f>
        <v>0</v>
      </c>
      <c r="AT516" s="378">
        <f>VLOOKUP($B516,'1.วาง งบทดลอง 4 แถว'!$E$4197:$J$5035,5,0)</f>
        <v>0</v>
      </c>
      <c r="AU516" s="379">
        <f>VLOOKUP($B516,'1.วาง งบทดลอง 4 แถว'!$E$4197:$J$5035,6,0)</f>
        <v>0</v>
      </c>
      <c r="AV516" s="380">
        <f t="shared" si="61"/>
        <v>0</v>
      </c>
      <c r="AW516" s="410" t="s">
        <v>1219</v>
      </c>
      <c r="AX516" s="411" t="s">
        <v>1207</v>
      </c>
      <c r="AY516" s="412" t="s">
        <v>2012</v>
      </c>
      <c r="AZ516" s="377">
        <f>VLOOKUP($B516,'1.วาง งบทดลอง 4 แถว'!$E$5036:$J$5874,3,0)</f>
        <v>0</v>
      </c>
      <c r="BA516" s="378">
        <f>VLOOKUP($B516,'1.วาง งบทดลอง 4 แถว'!$E$5036:$J$5874,4,0)</f>
        <v>0</v>
      </c>
      <c r="BB516" s="378">
        <f>VLOOKUP($B516,'1.วาง งบทดลอง 4 แถว'!$E$5036:$J$5874,5,0)</f>
        <v>0</v>
      </c>
      <c r="BC516" s="379">
        <f>VLOOKUP($B516,'1.วาง งบทดลอง 4 แถว'!$E$5036:$J$5874,6,0)</f>
        <v>0</v>
      </c>
      <c r="BD516" s="380">
        <f t="shared" si="62"/>
        <v>0</v>
      </c>
      <c r="BE516" s="410" t="s">
        <v>1219</v>
      </c>
      <c r="BF516" s="411" t="s">
        <v>1207</v>
      </c>
      <c r="BG516" s="412" t="s">
        <v>2012</v>
      </c>
      <c r="BH516" s="377">
        <f>VLOOKUP($B516,'1.วาง งบทดลอง 4 แถว'!$E$5875:$J$6713,3,0)</f>
        <v>11258</v>
      </c>
      <c r="BI516" s="378">
        <f>VLOOKUP($B516,'1.วาง งบทดลอง 4 แถว'!$E$5875:$J$6713,4,0)</f>
        <v>21734.95</v>
      </c>
      <c r="BJ516" s="378">
        <f>VLOOKUP($B516,'1.วาง งบทดลอง 4 แถว'!$E$5875:$J$6713,5,0)</f>
        <v>108869.2</v>
      </c>
      <c r="BK516" s="379">
        <f>VLOOKUP($B516,'1.วาง งบทดลอง 4 แถว'!$E$5875:$J$6713,6,0)</f>
        <v>0</v>
      </c>
      <c r="BL516" s="380">
        <f t="shared" si="63"/>
        <v>-108869.2</v>
      </c>
      <c r="BM516" s="410" t="s">
        <v>1219</v>
      </c>
      <c r="BN516" s="411" t="s">
        <v>1207</v>
      </c>
      <c r="BO516" s="413" t="s">
        <v>2012</v>
      </c>
    </row>
    <row r="517" spans="1:67" ht="19.5" customHeight="1">
      <c r="A517" s="374">
        <v>514</v>
      </c>
      <c r="B517" s="375" t="s">
        <v>873</v>
      </c>
      <c r="C517" s="376" t="s">
        <v>228</v>
      </c>
      <c r="D517" s="377">
        <f>VLOOKUP($B517,'1.วาง งบทดลอง 4 แถว'!$E$2:$J$840,3,0)</f>
        <v>8324.0499999999993</v>
      </c>
      <c r="E517" s="378">
        <f>VLOOKUP($B517,'1.วาง งบทดลอง 4 แถว'!$E$2:$J$840,4,0)</f>
        <v>0</v>
      </c>
      <c r="F517" s="378">
        <f>VLOOKUP($B517,'1.วาง งบทดลอง 4 แถว'!$E$2:$J$840,5,0)</f>
        <v>0</v>
      </c>
      <c r="G517" s="379">
        <f>VLOOKUP($B517,'1.วาง งบทดลอง 4 แถว'!$E$2:$J$840,6,0)</f>
        <v>24025.35</v>
      </c>
      <c r="H517" s="380">
        <f t="shared" si="56"/>
        <v>24025.35</v>
      </c>
      <c r="I517" s="410" t="s">
        <v>1206</v>
      </c>
      <c r="J517" s="411" t="s">
        <v>1207</v>
      </c>
      <c r="K517" s="412" t="s">
        <v>2012</v>
      </c>
      <c r="L517" s="377">
        <f>VLOOKUP($B517,'1.วาง งบทดลอง 4 แถว'!$E$841:$J$1679,3,0)</f>
        <v>0</v>
      </c>
      <c r="M517" s="378">
        <f>VLOOKUP($B517,'1.วาง งบทดลอง 4 แถว'!$E$841:$J$1679,4,0)</f>
        <v>2385.44</v>
      </c>
      <c r="N517" s="378">
        <f>VLOOKUP($B517,'1.วาง งบทดลอง 4 แถว'!$E$841:$J$1679,5,0)</f>
        <v>0</v>
      </c>
      <c r="O517" s="379">
        <f>VLOOKUP($B517,'1.วาง งบทดลอง 4 แถว'!$E$841:$J$1679,6,0)</f>
        <v>9074.81</v>
      </c>
      <c r="P517" s="380">
        <f t="shared" si="57"/>
        <v>9074.81</v>
      </c>
      <c r="Q517" s="410" t="s">
        <v>1206</v>
      </c>
      <c r="R517" s="411" t="s">
        <v>1207</v>
      </c>
      <c r="S517" s="412" t="s">
        <v>2012</v>
      </c>
      <c r="T517" s="377">
        <f>VLOOKUP($B517,'1.วาง งบทดลอง 4 แถว'!$E$1680:$J$2518,3,0)</f>
        <v>0</v>
      </c>
      <c r="U517" s="378">
        <f>VLOOKUP($B517,'1.วาง งบทดลอง 4 แถว'!$E$1680:$J$2518,4,0)</f>
        <v>0</v>
      </c>
      <c r="V517" s="378">
        <f>VLOOKUP($B517,'1.วาง งบทดลอง 4 แถว'!$E$1680:$J$2518,5,0)</f>
        <v>0</v>
      </c>
      <c r="W517" s="379">
        <f>VLOOKUP($B517,'1.วาง งบทดลอง 4 แถว'!$E$1680:$J$2518,6,0)</f>
        <v>0</v>
      </c>
      <c r="X517" s="380">
        <f t="shared" si="58"/>
        <v>0</v>
      </c>
      <c r="Y517" s="410" t="s">
        <v>1206</v>
      </c>
      <c r="Z517" s="411" t="s">
        <v>1207</v>
      </c>
      <c r="AA517" s="412" t="s">
        <v>2012</v>
      </c>
      <c r="AB517" s="377">
        <f>VLOOKUP($B517,'1.วาง งบทดลอง 4 แถว'!$E$2519:$J$3357,3,0)</f>
        <v>0</v>
      </c>
      <c r="AC517" s="378">
        <f>VLOOKUP($B517,'1.วาง งบทดลอง 4 แถว'!$E$2519:$J$3357,4,0)</f>
        <v>0</v>
      </c>
      <c r="AD517" s="378">
        <f>VLOOKUP($B517,'1.วาง งบทดลอง 4 แถว'!$E$2519:$J$3357,5,0)</f>
        <v>0</v>
      </c>
      <c r="AE517" s="379">
        <f>VLOOKUP($B517,'1.วาง งบทดลอง 4 แถว'!$E$2519:$J$3357,6,0)</f>
        <v>17659.71</v>
      </c>
      <c r="AF517" s="380">
        <f t="shared" si="59"/>
        <v>17659.71</v>
      </c>
      <c r="AG517" s="410" t="s">
        <v>1206</v>
      </c>
      <c r="AH517" s="411" t="s">
        <v>1207</v>
      </c>
      <c r="AI517" s="412" t="s">
        <v>2012</v>
      </c>
      <c r="AJ517" s="377">
        <f>VLOOKUP($B517,'1.วาง งบทดลอง 4 แถว'!$E$3358:$J$4196,3,0)</f>
        <v>0</v>
      </c>
      <c r="AK517" s="378">
        <f>VLOOKUP($B517,'1.วาง งบทดลอง 4 แถว'!$E$3358:$J$4196,4,0)</f>
        <v>0</v>
      </c>
      <c r="AL517" s="378">
        <f>VLOOKUP($B517,'1.วาง งบทดลอง 4 แถว'!$E$3358:$J$4196,5,0)</f>
        <v>0</v>
      </c>
      <c r="AM517" s="379">
        <f>VLOOKUP($B517,'1.วาง งบทดลอง 4 แถว'!$E$3358:$J$4196,6,0)</f>
        <v>0</v>
      </c>
      <c r="AN517" s="380">
        <f t="shared" si="60"/>
        <v>0</v>
      </c>
      <c r="AO517" s="410" t="s">
        <v>1206</v>
      </c>
      <c r="AP517" s="411" t="s">
        <v>1207</v>
      </c>
      <c r="AQ517" s="412" t="s">
        <v>2012</v>
      </c>
      <c r="AR517" s="377">
        <f>VLOOKUP($B517,'1.วาง งบทดลอง 4 แถว'!$E$4197:$J$5035,3,0)</f>
        <v>2305</v>
      </c>
      <c r="AS517" s="378">
        <f>VLOOKUP($B517,'1.วาง งบทดลอง 4 แถว'!$E$4197:$J$5035,4,0)</f>
        <v>2588.94</v>
      </c>
      <c r="AT517" s="378">
        <f>VLOOKUP($B517,'1.วาง งบทดลอง 4 แถว'!$E$4197:$J$5035,5,0)</f>
        <v>0</v>
      </c>
      <c r="AU517" s="379">
        <f>VLOOKUP($B517,'1.วาง งบทดลอง 4 แถว'!$E$4197:$J$5035,6,0)</f>
        <v>30613.61</v>
      </c>
      <c r="AV517" s="380">
        <f t="shared" si="61"/>
        <v>30613.61</v>
      </c>
      <c r="AW517" s="410" t="s">
        <v>1206</v>
      </c>
      <c r="AX517" s="411" t="s">
        <v>1207</v>
      </c>
      <c r="AY517" s="412" t="s">
        <v>2012</v>
      </c>
      <c r="AZ517" s="377">
        <f>VLOOKUP($B517,'1.วาง งบทดลอง 4 แถว'!$E$5036:$J$5874,3,0)</f>
        <v>0</v>
      </c>
      <c r="BA517" s="378">
        <f>VLOOKUP($B517,'1.วาง งบทดลอง 4 แถว'!$E$5036:$J$5874,4,0)</f>
        <v>0</v>
      </c>
      <c r="BB517" s="378">
        <f>VLOOKUP($B517,'1.วาง งบทดลอง 4 แถว'!$E$5036:$J$5874,5,0)</f>
        <v>0</v>
      </c>
      <c r="BC517" s="379">
        <f>VLOOKUP($B517,'1.วาง งบทดลอง 4 แถว'!$E$5036:$J$5874,6,0)</f>
        <v>0</v>
      </c>
      <c r="BD517" s="380">
        <f t="shared" si="62"/>
        <v>0</v>
      </c>
      <c r="BE517" s="410" t="s">
        <v>1206</v>
      </c>
      <c r="BF517" s="411" t="s">
        <v>1207</v>
      </c>
      <c r="BG517" s="412" t="s">
        <v>2012</v>
      </c>
      <c r="BH517" s="377">
        <f>VLOOKUP($B517,'1.วาง งบทดลอง 4 แถว'!$E$5875:$J$6713,3,0)</f>
        <v>0</v>
      </c>
      <c r="BI517" s="378">
        <f>VLOOKUP($B517,'1.วาง งบทดลอง 4 แถว'!$E$5875:$J$6713,4,0)</f>
        <v>0</v>
      </c>
      <c r="BJ517" s="378">
        <f>VLOOKUP($B517,'1.วาง งบทดลอง 4 แถว'!$E$5875:$J$6713,5,0)</f>
        <v>0</v>
      </c>
      <c r="BK517" s="379">
        <f>VLOOKUP($B517,'1.วาง งบทดลอง 4 แถว'!$E$5875:$J$6713,6,0)</f>
        <v>0</v>
      </c>
      <c r="BL517" s="380">
        <f t="shared" si="63"/>
        <v>0</v>
      </c>
      <c r="BM517" s="410" t="s">
        <v>1206</v>
      </c>
      <c r="BN517" s="411" t="s">
        <v>1207</v>
      </c>
      <c r="BO517" s="413" t="s">
        <v>2012</v>
      </c>
    </row>
    <row r="518" spans="1:67" ht="19.5" customHeight="1">
      <c r="A518" s="374">
        <v>515</v>
      </c>
      <c r="B518" s="375" t="s">
        <v>874</v>
      </c>
      <c r="C518" s="376" t="s">
        <v>229</v>
      </c>
      <c r="D518" s="377">
        <f>VLOOKUP($B518,'1.วาง งบทดลอง 4 แถว'!$E$2:$J$840,3,0)</f>
        <v>0</v>
      </c>
      <c r="E518" s="378">
        <f>VLOOKUP($B518,'1.วาง งบทดลอง 4 แถว'!$E$2:$J$840,4,0)</f>
        <v>0</v>
      </c>
      <c r="F518" s="378">
        <f>VLOOKUP($B518,'1.วาง งบทดลอง 4 แถว'!$E$2:$J$840,5,0)</f>
        <v>0</v>
      </c>
      <c r="G518" s="379">
        <f>VLOOKUP($B518,'1.วาง งบทดลอง 4 แถว'!$E$2:$J$840,6,0)</f>
        <v>0</v>
      </c>
      <c r="H518" s="380">
        <f t="shared" si="56"/>
        <v>0</v>
      </c>
      <c r="I518" s="410" t="s">
        <v>1201</v>
      </c>
      <c r="J518" s="411" t="s">
        <v>1202</v>
      </c>
      <c r="K518" s="412" t="s">
        <v>2021</v>
      </c>
      <c r="L518" s="377">
        <f>VLOOKUP($B518,'1.วาง งบทดลอง 4 แถว'!$E$841:$J$1679,3,0)</f>
        <v>0</v>
      </c>
      <c r="M518" s="378">
        <f>VLOOKUP($B518,'1.วาง งบทดลอง 4 แถว'!$E$841:$J$1679,4,0)</f>
        <v>0</v>
      </c>
      <c r="N518" s="378">
        <f>VLOOKUP($B518,'1.วาง งบทดลอง 4 แถว'!$E$841:$J$1679,5,0)</f>
        <v>0</v>
      </c>
      <c r="O518" s="379">
        <f>VLOOKUP($B518,'1.วาง งบทดลอง 4 แถว'!$E$841:$J$1679,6,0)</f>
        <v>0</v>
      </c>
      <c r="P518" s="380">
        <f t="shared" si="57"/>
        <v>0</v>
      </c>
      <c r="Q518" s="410" t="s">
        <v>1201</v>
      </c>
      <c r="R518" s="411" t="s">
        <v>1202</v>
      </c>
      <c r="S518" s="412" t="s">
        <v>2021</v>
      </c>
      <c r="T518" s="377">
        <f>VLOOKUP($B518,'1.วาง งบทดลอง 4 แถว'!$E$1680:$J$2518,3,0)</f>
        <v>0</v>
      </c>
      <c r="U518" s="378">
        <f>VLOOKUP($B518,'1.วาง งบทดลอง 4 แถว'!$E$1680:$J$2518,4,0)</f>
        <v>0</v>
      </c>
      <c r="V518" s="378">
        <f>VLOOKUP($B518,'1.วาง งบทดลอง 4 แถว'!$E$1680:$J$2518,5,0)</f>
        <v>0</v>
      </c>
      <c r="W518" s="379">
        <f>VLOOKUP($B518,'1.วาง งบทดลอง 4 แถว'!$E$1680:$J$2518,6,0)</f>
        <v>0</v>
      </c>
      <c r="X518" s="380">
        <f t="shared" si="58"/>
        <v>0</v>
      </c>
      <c r="Y518" s="410" t="s">
        <v>1201</v>
      </c>
      <c r="Z518" s="411" t="s">
        <v>1202</v>
      </c>
      <c r="AA518" s="412" t="s">
        <v>2021</v>
      </c>
      <c r="AB518" s="377">
        <f>VLOOKUP($B518,'1.วาง งบทดลอง 4 แถว'!$E$2519:$J$3357,3,0)</f>
        <v>0</v>
      </c>
      <c r="AC518" s="378">
        <f>VLOOKUP($B518,'1.วาง งบทดลอง 4 แถว'!$E$2519:$J$3357,4,0)</f>
        <v>0</v>
      </c>
      <c r="AD518" s="378">
        <f>VLOOKUP($B518,'1.วาง งบทดลอง 4 แถว'!$E$2519:$J$3357,5,0)</f>
        <v>0</v>
      </c>
      <c r="AE518" s="379">
        <f>VLOOKUP($B518,'1.วาง งบทดลอง 4 แถว'!$E$2519:$J$3357,6,0)</f>
        <v>0</v>
      </c>
      <c r="AF518" s="380">
        <f t="shared" si="59"/>
        <v>0</v>
      </c>
      <c r="AG518" s="410" t="s">
        <v>1201</v>
      </c>
      <c r="AH518" s="411" t="s">
        <v>1202</v>
      </c>
      <c r="AI518" s="412" t="s">
        <v>2021</v>
      </c>
      <c r="AJ518" s="377">
        <f>VLOOKUP($B518,'1.วาง งบทดลอง 4 แถว'!$E$3358:$J$4196,3,0)</f>
        <v>0</v>
      </c>
      <c r="AK518" s="378">
        <f>VLOOKUP($B518,'1.วาง งบทดลอง 4 แถว'!$E$3358:$J$4196,4,0)</f>
        <v>0</v>
      </c>
      <c r="AL518" s="378">
        <f>VLOOKUP($B518,'1.วาง งบทดลอง 4 แถว'!$E$3358:$J$4196,5,0)</f>
        <v>0</v>
      </c>
      <c r="AM518" s="379">
        <f>VLOOKUP($B518,'1.วาง งบทดลอง 4 แถว'!$E$3358:$J$4196,6,0)</f>
        <v>0</v>
      </c>
      <c r="AN518" s="380">
        <f t="shared" si="60"/>
        <v>0</v>
      </c>
      <c r="AO518" s="410" t="s">
        <v>1201</v>
      </c>
      <c r="AP518" s="411" t="s">
        <v>1202</v>
      </c>
      <c r="AQ518" s="412" t="s">
        <v>2021</v>
      </c>
      <c r="AR518" s="377">
        <f>VLOOKUP($B518,'1.วาง งบทดลอง 4 แถว'!$E$4197:$J$5035,3,0)</f>
        <v>0</v>
      </c>
      <c r="AS518" s="378">
        <f>VLOOKUP($B518,'1.วาง งบทดลอง 4 แถว'!$E$4197:$J$5035,4,0)</f>
        <v>0</v>
      </c>
      <c r="AT518" s="378">
        <f>VLOOKUP($B518,'1.วาง งบทดลอง 4 แถว'!$E$4197:$J$5035,5,0)</f>
        <v>0</v>
      </c>
      <c r="AU518" s="379">
        <f>VLOOKUP($B518,'1.วาง งบทดลอง 4 แถว'!$E$4197:$J$5035,6,0)</f>
        <v>0</v>
      </c>
      <c r="AV518" s="380">
        <f t="shared" si="61"/>
        <v>0</v>
      </c>
      <c r="AW518" s="410" t="s">
        <v>1201</v>
      </c>
      <c r="AX518" s="411" t="s">
        <v>1202</v>
      </c>
      <c r="AY518" s="412" t="s">
        <v>2021</v>
      </c>
      <c r="AZ518" s="377">
        <f>VLOOKUP($B518,'1.วาง งบทดลอง 4 แถว'!$E$5036:$J$5874,3,0)</f>
        <v>0</v>
      </c>
      <c r="BA518" s="378">
        <f>VLOOKUP($B518,'1.วาง งบทดลอง 4 แถว'!$E$5036:$J$5874,4,0)</f>
        <v>0</v>
      </c>
      <c r="BB518" s="378">
        <f>VLOOKUP($B518,'1.วาง งบทดลอง 4 แถว'!$E$5036:$J$5874,5,0)</f>
        <v>0</v>
      </c>
      <c r="BC518" s="379">
        <f>VLOOKUP($B518,'1.วาง งบทดลอง 4 แถว'!$E$5036:$J$5874,6,0)</f>
        <v>0</v>
      </c>
      <c r="BD518" s="380">
        <f t="shared" si="62"/>
        <v>0</v>
      </c>
      <c r="BE518" s="410" t="s">
        <v>1201</v>
      </c>
      <c r="BF518" s="411" t="s">
        <v>1202</v>
      </c>
      <c r="BG518" s="412" t="s">
        <v>2021</v>
      </c>
      <c r="BH518" s="377">
        <f>VLOOKUP($B518,'1.วาง งบทดลอง 4 แถว'!$E$5875:$J$6713,3,0)</f>
        <v>0</v>
      </c>
      <c r="BI518" s="378">
        <f>VLOOKUP($B518,'1.วาง งบทดลอง 4 แถว'!$E$5875:$J$6713,4,0)</f>
        <v>0</v>
      </c>
      <c r="BJ518" s="378">
        <f>VLOOKUP($B518,'1.วาง งบทดลอง 4 แถว'!$E$5875:$J$6713,5,0)</f>
        <v>0</v>
      </c>
      <c r="BK518" s="379">
        <f>VLOOKUP($B518,'1.วาง งบทดลอง 4 แถว'!$E$5875:$J$6713,6,0)</f>
        <v>0</v>
      </c>
      <c r="BL518" s="380">
        <f t="shared" si="63"/>
        <v>0</v>
      </c>
      <c r="BM518" s="410" t="s">
        <v>1201</v>
      </c>
      <c r="BN518" s="411" t="s">
        <v>1202</v>
      </c>
      <c r="BO518" s="413" t="s">
        <v>2021</v>
      </c>
    </row>
    <row r="519" spans="1:67" ht="19.5" customHeight="1">
      <c r="A519" s="374">
        <v>516</v>
      </c>
      <c r="B519" s="375" t="s">
        <v>875</v>
      </c>
      <c r="C519" s="376" t="s">
        <v>230</v>
      </c>
      <c r="D519" s="377">
        <f>VLOOKUP($B519,'1.วาง งบทดลอง 4 แถว'!$E$2:$J$840,3,0)</f>
        <v>0</v>
      </c>
      <c r="E519" s="378">
        <f>VLOOKUP($B519,'1.วาง งบทดลอง 4 แถว'!$E$2:$J$840,4,0)</f>
        <v>0</v>
      </c>
      <c r="F519" s="378">
        <f>VLOOKUP($B519,'1.วาง งบทดลอง 4 แถว'!$E$2:$J$840,5,0)</f>
        <v>0</v>
      </c>
      <c r="G519" s="379">
        <f>VLOOKUP($B519,'1.วาง งบทดลอง 4 แถว'!$E$2:$J$840,6,0)</f>
        <v>0</v>
      </c>
      <c r="H519" s="380">
        <f t="shared" si="56"/>
        <v>0</v>
      </c>
      <c r="I519" s="410" t="s">
        <v>1201</v>
      </c>
      <c r="J519" s="411" t="s">
        <v>1202</v>
      </c>
      <c r="K519" s="412" t="s">
        <v>2021</v>
      </c>
      <c r="L519" s="377">
        <f>VLOOKUP($B519,'1.วาง งบทดลอง 4 แถว'!$E$841:$J$1679,3,0)</f>
        <v>0</v>
      </c>
      <c r="M519" s="378">
        <f>VLOOKUP($B519,'1.วาง งบทดลอง 4 แถว'!$E$841:$J$1679,4,0)</f>
        <v>0</v>
      </c>
      <c r="N519" s="378">
        <f>VLOOKUP($B519,'1.วาง งบทดลอง 4 แถว'!$E$841:$J$1679,5,0)</f>
        <v>0</v>
      </c>
      <c r="O519" s="379">
        <f>VLOOKUP($B519,'1.วาง งบทดลอง 4 แถว'!$E$841:$J$1679,6,0)</f>
        <v>0</v>
      </c>
      <c r="P519" s="380">
        <f t="shared" si="57"/>
        <v>0</v>
      </c>
      <c r="Q519" s="410" t="s">
        <v>1201</v>
      </c>
      <c r="R519" s="411" t="s">
        <v>1202</v>
      </c>
      <c r="S519" s="412" t="s">
        <v>2021</v>
      </c>
      <c r="T519" s="377">
        <f>VLOOKUP($B519,'1.วาง งบทดลอง 4 แถว'!$E$1680:$J$2518,3,0)</f>
        <v>0</v>
      </c>
      <c r="U519" s="378">
        <f>VLOOKUP($B519,'1.วาง งบทดลอง 4 แถว'!$E$1680:$J$2518,4,0)</f>
        <v>0</v>
      </c>
      <c r="V519" s="378">
        <f>VLOOKUP($B519,'1.วาง งบทดลอง 4 แถว'!$E$1680:$J$2518,5,0)</f>
        <v>0</v>
      </c>
      <c r="W519" s="379">
        <f>VLOOKUP($B519,'1.วาง งบทดลอง 4 แถว'!$E$1680:$J$2518,6,0)</f>
        <v>0</v>
      </c>
      <c r="X519" s="380">
        <f t="shared" si="58"/>
        <v>0</v>
      </c>
      <c r="Y519" s="410" t="s">
        <v>1201</v>
      </c>
      <c r="Z519" s="411" t="s">
        <v>1202</v>
      </c>
      <c r="AA519" s="412" t="s">
        <v>2021</v>
      </c>
      <c r="AB519" s="377">
        <f>VLOOKUP($B519,'1.วาง งบทดลอง 4 แถว'!$E$2519:$J$3357,3,0)</f>
        <v>0</v>
      </c>
      <c r="AC519" s="378">
        <f>VLOOKUP($B519,'1.วาง งบทดลอง 4 แถว'!$E$2519:$J$3357,4,0)</f>
        <v>0</v>
      </c>
      <c r="AD519" s="378">
        <f>VLOOKUP($B519,'1.วาง งบทดลอง 4 แถว'!$E$2519:$J$3357,5,0)</f>
        <v>0</v>
      </c>
      <c r="AE519" s="379">
        <f>VLOOKUP($B519,'1.วาง งบทดลอง 4 แถว'!$E$2519:$J$3357,6,0)</f>
        <v>0</v>
      </c>
      <c r="AF519" s="380">
        <f t="shared" si="59"/>
        <v>0</v>
      </c>
      <c r="AG519" s="410" t="s">
        <v>1201</v>
      </c>
      <c r="AH519" s="411" t="s">
        <v>1202</v>
      </c>
      <c r="AI519" s="412" t="s">
        <v>2021</v>
      </c>
      <c r="AJ519" s="377">
        <f>VLOOKUP($B519,'1.วาง งบทดลอง 4 แถว'!$E$3358:$J$4196,3,0)</f>
        <v>0</v>
      </c>
      <c r="AK519" s="378">
        <f>VLOOKUP($B519,'1.วาง งบทดลอง 4 แถว'!$E$3358:$J$4196,4,0)</f>
        <v>0</v>
      </c>
      <c r="AL519" s="378">
        <f>VLOOKUP($B519,'1.วาง งบทดลอง 4 แถว'!$E$3358:$J$4196,5,0)</f>
        <v>0</v>
      </c>
      <c r="AM519" s="379">
        <f>VLOOKUP($B519,'1.วาง งบทดลอง 4 แถว'!$E$3358:$J$4196,6,0)</f>
        <v>0</v>
      </c>
      <c r="AN519" s="380">
        <f t="shared" si="60"/>
        <v>0</v>
      </c>
      <c r="AO519" s="410" t="s">
        <v>1201</v>
      </c>
      <c r="AP519" s="411" t="s">
        <v>1202</v>
      </c>
      <c r="AQ519" s="412" t="s">
        <v>2021</v>
      </c>
      <c r="AR519" s="377">
        <f>VLOOKUP($B519,'1.วาง งบทดลอง 4 แถว'!$E$4197:$J$5035,3,0)</f>
        <v>0</v>
      </c>
      <c r="AS519" s="378">
        <f>VLOOKUP($B519,'1.วาง งบทดลอง 4 แถว'!$E$4197:$J$5035,4,0)</f>
        <v>0</v>
      </c>
      <c r="AT519" s="378">
        <f>VLOOKUP($B519,'1.วาง งบทดลอง 4 แถว'!$E$4197:$J$5035,5,0)</f>
        <v>0</v>
      </c>
      <c r="AU519" s="379">
        <f>VLOOKUP($B519,'1.วาง งบทดลอง 4 แถว'!$E$4197:$J$5035,6,0)</f>
        <v>0</v>
      </c>
      <c r="AV519" s="380">
        <f t="shared" si="61"/>
        <v>0</v>
      </c>
      <c r="AW519" s="410" t="s">
        <v>1201</v>
      </c>
      <c r="AX519" s="411" t="s">
        <v>1202</v>
      </c>
      <c r="AY519" s="412" t="s">
        <v>2021</v>
      </c>
      <c r="AZ519" s="377">
        <f>VLOOKUP($B519,'1.วาง งบทดลอง 4 แถว'!$E$5036:$J$5874,3,0)</f>
        <v>0</v>
      </c>
      <c r="BA519" s="378">
        <f>VLOOKUP($B519,'1.วาง งบทดลอง 4 แถว'!$E$5036:$J$5874,4,0)</f>
        <v>0</v>
      </c>
      <c r="BB519" s="378">
        <f>VLOOKUP($B519,'1.วาง งบทดลอง 4 แถว'!$E$5036:$J$5874,5,0)</f>
        <v>0</v>
      </c>
      <c r="BC519" s="379">
        <f>VLOOKUP($B519,'1.วาง งบทดลอง 4 แถว'!$E$5036:$J$5874,6,0)</f>
        <v>0</v>
      </c>
      <c r="BD519" s="380">
        <f t="shared" si="62"/>
        <v>0</v>
      </c>
      <c r="BE519" s="410" t="s">
        <v>1201</v>
      </c>
      <c r="BF519" s="411" t="s">
        <v>1202</v>
      </c>
      <c r="BG519" s="412" t="s">
        <v>2021</v>
      </c>
      <c r="BH519" s="377">
        <f>VLOOKUP($B519,'1.วาง งบทดลอง 4 แถว'!$E$5875:$J$6713,3,0)</f>
        <v>0</v>
      </c>
      <c r="BI519" s="378">
        <f>VLOOKUP($B519,'1.วาง งบทดลอง 4 แถว'!$E$5875:$J$6713,4,0)</f>
        <v>0</v>
      </c>
      <c r="BJ519" s="378">
        <f>VLOOKUP($B519,'1.วาง งบทดลอง 4 แถว'!$E$5875:$J$6713,5,0)</f>
        <v>0</v>
      </c>
      <c r="BK519" s="379">
        <f>VLOOKUP($B519,'1.วาง งบทดลอง 4 แถว'!$E$5875:$J$6713,6,0)</f>
        <v>0</v>
      </c>
      <c r="BL519" s="380">
        <f t="shared" si="63"/>
        <v>0</v>
      </c>
      <c r="BM519" s="410" t="s">
        <v>1201</v>
      </c>
      <c r="BN519" s="411" t="s">
        <v>1202</v>
      </c>
      <c r="BO519" s="413" t="s">
        <v>2021</v>
      </c>
    </row>
    <row r="520" spans="1:67" ht="19.5" customHeight="1">
      <c r="A520" s="374">
        <v>517</v>
      </c>
      <c r="B520" s="375" t="s">
        <v>876</v>
      </c>
      <c r="C520" s="376" t="s">
        <v>231</v>
      </c>
      <c r="D520" s="377">
        <f>VLOOKUP($B520,'1.วาง งบทดลอง 4 แถว'!$E$2:$J$840,3,0)</f>
        <v>0</v>
      </c>
      <c r="E520" s="378">
        <f>VLOOKUP($B520,'1.วาง งบทดลอง 4 แถว'!$E$2:$J$840,4,0)</f>
        <v>0</v>
      </c>
      <c r="F520" s="378">
        <f>VLOOKUP($B520,'1.วาง งบทดลอง 4 แถว'!$E$2:$J$840,5,0)</f>
        <v>0</v>
      </c>
      <c r="G520" s="379">
        <f>VLOOKUP($B520,'1.วาง งบทดลอง 4 แถว'!$E$2:$J$840,6,0)</f>
        <v>0</v>
      </c>
      <c r="H520" s="380">
        <f t="shared" si="56"/>
        <v>0</v>
      </c>
      <c r="I520" s="410" t="s">
        <v>1201</v>
      </c>
      <c r="J520" s="411" t="s">
        <v>1202</v>
      </c>
      <c r="K520" s="412" t="s">
        <v>2021</v>
      </c>
      <c r="L520" s="377">
        <f>VLOOKUP($B520,'1.วาง งบทดลอง 4 แถว'!$E$841:$J$1679,3,0)</f>
        <v>0</v>
      </c>
      <c r="M520" s="378">
        <f>VLOOKUP($B520,'1.วาง งบทดลอง 4 แถว'!$E$841:$J$1679,4,0)</f>
        <v>0</v>
      </c>
      <c r="N520" s="378">
        <f>VLOOKUP($B520,'1.วาง งบทดลอง 4 แถว'!$E$841:$J$1679,5,0)</f>
        <v>0</v>
      </c>
      <c r="O520" s="379">
        <f>VLOOKUP($B520,'1.วาง งบทดลอง 4 แถว'!$E$841:$J$1679,6,0)</f>
        <v>0</v>
      </c>
      <c r="P520" s="380">
        <f t="shared" si="57"/>
        <v>0</v>
      </c>
      <c r="Q520" s="410" t="s">
        <v>1201</v>
      </c>
      <c r="R520" s="411" t="s">
        <v>1202</v>
      </c>
      <c r="S520" s="412" t="s">
        <v>2021</v>
      </c>
      <c r="T520" s="377">
        <f>VLOOKUP($B520,'1.วาง งบทดลอง 4 แถว'!$E$1680:$J$2518,3,0)</f>
        <v>0</v>
      </c>
      <c r="U520" s="378">
        <f>VLOOKUP($B520,'1.วาง งบทดลอง 4 แถว'!$E$1680:$J$2518,4,0)</f>
        <v>0</v>
      </c>
      <c r="V520" s="378">
        <f>VLOOKUP($B520,'1.วาง งบทดลอง 4 แถว'!$E$1680:$J$2518,5,0)</f>
        <v>0</v>
      </c>
      <c r="W520" s="379">
        <f>VLOOKUP($B520,'1.วาง งบทดลอง 4 แถว'!$E$1680:$J$2518,6,0)</f>
        <v>0</v>
      </c>
      <c r="X520" s="380">
        <f t="shared" si="58"/>
        <v>0</v>
      </c>
      <c r="Y520" s="410" t="s">
        <v>1201</v>
      </c>
      <c r="Z520" s="411" t="s">
        <v>1202</v>
      </c>
      <c r="AA520" s="412" t="s">
        <v>2021</v>
      </c>
      <c r="AB520" s="377">
        <f>VLOOKUP($B520,'1.วาง งบทดลอง 4 แถว'!$E$2519:$J$3357,3,0)</f>
        <v>0</v>
      </c>
      <c r="AC520" s="378">
        <f>VLOOKUP($B520,'1.วาง งบทดลอง 4 แถว'!$E$2519:$J$3357,4,0)</f>
        <v>0</v>
      </c>
      <c r="AD520" s="378">
        <f>VLOOKUP($B520,'1.วาง งบทดลอง 4 แถว'!$E$2519:$J$3357,5,0)</f>
        <v>0</v>
      </c>
      <c r="AE520" s="379">
        <f>VLOOKUP($B520,'1.วาง งบทดลอง 4 แถว'!$E$2519:$J$3357,6,0)</f>
        <v>0</v>
      </c>
      <c r="AF520" s="380">
        <f t="shared" si="59"/>
        <v>0</v>
      </c>
      <c r="AG520" s="410" t="s">
        <v>1201</v>
      </c>
      <c r="AH520" s="411" t="s">
        <v>1202</v>
      </c>
      <c r="AI520" s="412" t="s">
        <v>2021</v>
      </c>
      <c r="AJ520" s="377">
        <f>VLOOKUP($B520,'1.วาง งบทดลอง 4 แถว'!$E$3358:$J$4196,3,0)</f>
        <v>0</v>
      </c>
      <c r="AK520" s="378">
        <f>VLOOKUP($B520,'1.วาง งบทดลอง 4 แถว'!$E$3358:$J$4196,4,0)</f>
        <v>0</v>
      </c>
      <c r="AL520" s="378">
        <f>VLOOKUP($B520,'1.วาง งบทดลอง 4 แถว'!$E$3358:$J$4196,5,0)</f>
        <v>0</v>
      </c>
      <c r="AM520" s="379">
        <f>VLOOKUP($B520,'1.วาง งบทดลอง 4 แถว'!$E$3358:$J$4196,6,0)</f>
        <v>0</v>
      </c>
      <c r="AN520" s="380">
        <f t="shared" si="60"/>
        <v>0</v>
      </c>
      <c r="AO520" s="410" t="s">
        <v>1201</v>
      </c>
      <c r="AP520" s="411" t="s">
        <v>1202</v>
      </c>
      <c r="AQ520" s="412" t="s">
        <v>2021</v>
      </c>
      <c r="AR520" s="377">
        <f>VLOOKUP($B520,'1.วาง งบทดลอง 4 แถว'!$E$4197:$J$5035,3,0)</f>
        <v>0</v>
      </c>
      <c r="AS520" s="378">
        <f>VLOOKUP($B520,'1.วาง งบทดลอง 4 แถว'!$E$4197:$J$5035,4,0)</f>
        <v>0</v>
      </c>
      <c r="AT520" s="378">
        <f>VLOOKUP($B520,'1.วาง งบทดลอง 4 แถว'!$E$4197:$J$5035,5,0)</f>
        <v>0</v>
      </c>
      <c r="AU520" s="379">
        <f>VLOOKUP($B520,'1.วาง งบทดลอง 4 แถว'!$E$4197:$J$5035,6,0)</f>
        <v>0</v>
      </c>
      <c r="AV520" s="380">
        <f t="shared" si="61"/>
        <v>0</v>
      </c>
      <c r="AW520" s="410" t="s">
        <v>1201</v>
      </c>
      <c r="AX520" s="411" t="s">
        <v>1202</v>
      </c>
      <c r="AY520" s="412" t="s">
        <v>2021</v>
      </c>
      <c r="AZ520" s="377">
        <f>VLOOKUP($B520,'1.วาง งบทดลอง 4 แถว'!$E$5036:$J$5874,3,0)</f>
        <v>0</v>
      </c>
      <c r="BA520" s="378">
        <f>VLOOKUP($B520,'1.วาง งบทดลอง 4 แถว'!$E$5036:$J$5874,4,0)</f>
        <v>0</v>
      </c>
      <c r="BB520" s="378">
        <f>VLOOKUP($B520,'1.วาง งบทดลอง 4 แถว'!$E$5036:$J$5874,5,0)</f>
        <v>0</v>
      </c>
      <c r="BC520" s="379">
        <f>VLOOKUP($B520,'1.วาง งบทดลอง 4 แถว'!$E$5036:$J$5874,6,0)</f>
        <v>0</v>
      </c>
      <c r="BD520" s="380">
        <f t="shared" si="62"/>
        <v>0</v>
      </c>
      <c r="BE520" s="410" t="s">
        <v>1201</v>
      </c>
      <c r="BF520" s="411" t="s">
        <v>1202</v>
      </c>
      <c r="BG520" s="412" t="s">
        <v>2021</v>
      </c>
      <c r="BH520" s="377">
        <f>VLOOKUP($B520,'1.วาง งบทดลอง 4 แถว'!$E$5875:$J$6713,3,0)</f>
        <v>0</v>
      </c>
      <c r="BI520" s="378">
        <f>VLOOKUP($B520,'1.วาง งบทดลอง 4 แถว'!$E$5875:$J$6713,4,0)</f>
        <v>0</v>
      </c>
      <c r="BJ520" s="378">
        <f>VLOOKUP($B520,'1.วาง งบทดลอง 4 แถว'!$E$5875:$J$6713,5,0)</f>
        <v>0</v>
      </c>
      <c r="BK520" s="379">
        <f>VLOOKUP($B520,'1.วาง งบทดลอง 4 แถว'!$E$5875:$J$6713,6,0)</f>
        <v>0</v>
      </c>
      <c r="BL520" s="380">
        <f t="shared" si="63"/>
        <v>0</v>
      </c>
      <c r="BM520" s="410" t="s">
        <v>1201</v>
      </c>
      <c r="BN520" s="411" t="s">
        <v>1202</v>
      </c>
      <c r="BO520" s="413" t="s">
        <v>2021</v>
      </c>
    </row>
    <row r="521" spans="1:67" ht="19.5" customHeight="1">
      <c r="A521" s="374">
        <v>518</v>
      </c>
      <c r="B521" s="375" t="s">
        <v>877</v>
      </c>
      <c r="C521" s="376" t="s">
        <v>232</v>
      </c>
      <c r="D521" s="377">
        <f>VLOOKUP($B521,'1.วาง งบทดลอง 4 แถว'!$E$2:$J$840,3,0)</f>
        <v>0</v>
      </c>
      <c r="E521" s="378">
        <f>VLOOKUP($B521,'1.วาง งบทดลอง 4 แถว'!$E$2:$J$840,4,0)</f>
        <v>0</v>
      </c>
      <c r="F521" s="378">
        <f>VLOOKUP($B521,'1.วาง งบทดลอง 4 แถว'!$E$2:$J$840,5,0)</f>
        <v>0</v>
      </c>
      <c r="G521" s="379">
        <f>VLOOKUP($B521,'1.วาง งบทดลอง 4 แถว'!$E$2:$J$840,6,0)</f>
        <v>515850</v>
      </c>
      <c r="H521" s="380">
        <f t="shared" ref="H521:H566" si="64">G521-F521</f>
        <v>515850</v>
      </c>
      <c r="I521" s="410" t="s">
        <v>1201</v>
      </c>
      <c r="J521" s="411" t="s">
        <v>1202</v>
      </c>
      <c r="K521" s="412" t="s">
        <v>2021</v>
      </c>
      <c r="L521" s="377">
        <f>VLOOKUP($B521,'1.วาง งบทดลอง 4 แถว'!$E$841:$J$1679,3,0)</f>
        <v>0</v>
      </c>
      <c r="M521" s="378">
        <f>VLOOKUP($B521,'1.วาง งบทดลอง 4 แถว'!$E$841:$J$1679,4,0)</f>
        <v>0</v>
      </c>
      <c r="N521" s="378">
        <f>VLOOKUP($B521,'1.วาง งบทดลอง 4 แถว'!$E$841:$J$1679,5,0)</f>
        <v>0</v>
      </c>
      <c r="O521" s="379">
        <f>VLOOKUP($B521,'1.วาง งบทดลอง 4 แถว'!$E$841:$J$1679,6,0)</f>
        <v>300370.15000000002</v>
      </c>
      <c r="P521" s="380">
        <f t="shared" ref="P521:P566" si="65">O521-N521</f>
        <v>300370.15000000002</v>
      </c>
      <c r="Q521" s="410" t="s">
        <v>1201</v>
      </c>
      <c r="R521" s="411" t="s">
        <v>1202</v>
      </c>
      <c r="S521" s="412" t="s">
        <v>2021</v>
      </c>
      <c r="T521" s="377">
        <f>VLOOKUP($B521,'1.วาง งบทดลอง 4 แถว'!$E$1680:$J$2518,3,0)</f>
        <v>0</v>
      </c>
      <c r="U521" s="378">
        <f>VLOOKUP($B521,'1.วาง งบทดลอง 4 แถว'!$E$1680:$J$2518,4,0)</f>
        <v>446914.06</v>
      </c>
      <c r="V521" s="378">
        <f>VLOOKUP($B521,'1.วาง งบทดลอง 4 แถว'!$E$1680:$J$2518,5,0)</f>
        <v>0</v>
      </c>
      <c r="W521" s="379">
        <f>VLOOKUP($B521,'1.วาง งบทดลอง 4 แถว'!$E$1680:$J$2518,6,0)</f>
        <v>2678404.38</v>
      </c>
      <c r="X521" s="380">
        <f t="shared" ref="X521:X566" si="66">W521-V521</f>
        <v>2678404.38</v>
      </c>
      <c r="Y521" s="410" t="s">
        <v>1201</v>
      </c>
      <c r="Z521" s="411" t="s">
        <v>1202</v>
      </c>
      <c r="AA521" s="412" t="s">
        <v>2021</v>
      </c>
      <c r="AB521" s="377">
        <f>VLOOKUP($B521,'1.วาง งบทดลอง 4 แถว'!$E$2519:$J$3357,3,0)</f>
        <v>0</v>
      </c>
      <c r="AC521" s="378">
        <f>VLOOKUP($B521,'1.วาง งบทดลอง 4 แถว'!$E$2519:$J$3357,4,0)</f>
        <v>72120</v>
      </c>
      <c r="AD521" s="378">
        <f>VLOOKUP($B521,'1.วาง งบทดลอง 4 แถว'!$E$2519:$J$3357,5,0)</f>
        <v>0</v>
      </c>
      <c r="AE521" s="379">
        <f>VLOOKUP($B521,'1.วาง งบทดลอง 4 แถว'!$E$2519:$J$3357,6,0)</f>
        <v>655063</v>
      </c>
      <c r="AF521" s="380">
        <f t="shared" ref="AF521:AF566" si="67">AE521-AD521</f>
        <v>655063</v>
      </c>
      <c r="AG521" s="410" t="s">
        <v>1201</v>
      </c>
      <c r="AH521" s="411" t="s">
        <v>1202</v>
      </c>
      <c r="AI521" s="412" t="s">
        <v>2021</v>
      </c>
      <c r="AJ521" s="377">
        <f>VLOOKUP($B521,'1.วาง งบทดลอง 4 แถว'!$E$3358:$J$4196,3,0)</f>
        <v>0</v>
      </c>
      <c r="AK521" s="378">
        <f>VLOOKUP($B521,'1.วาง งบทดลอง 4 แถว'!$E$3358:$J$4196,4,0)</f>
        <v>0</v>
      </c>
      <c r="AL521" s="378">
        <f>VLOOKUP($B521,'1.วาง งบทดลอง 4 แถว'!$E$3358:$J$4196,5,0)</f>
        <v>0</v>
      </c>
      <c r="AM521" s="379">
        <f>VLOOKUP($B521,'1.วาง งบทดลอง 4 แถว'!$E$3358:$J$4196,6,0)</f>
        <v>151640</v>
      </c>
      <c r="AN521" s="380">
        <f t="shared" ref="AN521:AN566" si="68">AM521-AL521</f>
        <v>151640</v>
      </c>
      <c r="AO521" s="410" t="s">
        <v>1201</v>
      </c>
      <c r="AP521" s="411" t="s">
        <v>1202</v>
      </c>
      <c r="AQ521" s="412" t="s">
        <v>2021</v>
      </c>
      <c r="AR521" s="377">
        <f>VLOOKUP($B521,'1.วาง งบทดลอง 4 แถว'!$E$4197:$J$5035,3,0)</f>
        <v>0</v>
      </c>
      <c r="AS521" s="378">
        <f>VLOOKUP($B521,'1.วาง งบทดลอง 4 แถว'!$E$4197:$J$5035,4,0)</f>
        <v>4790</v>
      </c>
      <c r="AT521" s="378">
        <f>VLOOKUP($B521,'1.วาง งบทดลอง 4 แถว'!$E$4197:$J$5035,5,0)</f>
        <v>0</v>
      </c>
      <c r="AU521" s="379">
        <f>VLOOKUP($B521,'1.วาง งบทดลอง 4 แถว'!$E$4197:$J$5035,6,0)</f>
        <v>188800</v>
      </c>
      <c r="AV521" s="380">
        <f t="shared" ref="AV521:AV566" si="69">AU521-AT521</f>
        <v>188800</v>
      </c>
      <c r="AW521" s="410" t="s">
        <v>1201</v>
      </c>
      <c r="AX521" s="411" t="s">
        <v>1202</v>
      </c>
      <c r="AY521" s="412" t="s">
        <v>2021</v>
      </c>
      <c r="AZ521" s="377">
        <f>VLOOKUP($B521,'1.วาง งบทดลอง 4 แถว'!$E$5036:$J$5874,3,0)</f>
        <v>0</v>
      </c>
      <c r="BA521" s="378">
        <f>VLOOKUP($B521,'1.วาง งบทดลอง 4 แถว'!$E$5036:$J$5874,4,0)</f>
        <v>0</v>
      </c>
      <c r="BB521" s="378">
        <f>VLOOKUP($B521,'1.วาง งบทดลอง 4 แถว'!$E$5036:$J$5874,5,0)</f>
        <v>0</v>
      </c>
      <c r="BC521" s="379">
        <f>VLOOKUP($B521,'1.วาง งบทดลอง 4 แถว'!$E$5036:$J$5874,6,0)</f>
        <v>69300</v>
      </c>
      <c r="BD521" s="380">
        <f t="shared" ref="BD521:BD566" si="70">BC521-BB521</f>
        <v>69300</v>
      </c>
      <c r="BE521" s="410" t="s">
        <v>1201</v>
      </c>
      <c r="BF521" s="411" t="s">
        <v>1202</v>
      </c>
      <c r="BG521" s="412" t="s">
        <v>2021</v>
      </c>
      <c r="BH521" s="377">
        <f>VLOOKUP($B521,'1.วาง งบทดลอง 4 แถว'!$E$5875:$J$6713,3,0)</f>
        <v>0</v>
      </c>
      <c r="BI521" s="378">
        <f>VLOOKUP($B521,'1.วาง งบทดลอง 4 แถว'!$E$5875:$J$6713,4,0)</f>
        <v>0</v>
      </c>
      <c r="BJ521" s="378">
        <f>VLOOKUP($B521,'1.วาง งบทดลอง 4 แถว'!$E$5875:$J$6713,5,0)</f>
        <v>0</v>
      </c>
      <c r="BK521" s="379">
        <f>VLOOKUP($B521,'1.วาง งบทดลอง 4 แถว'!$E$5875:$J$6713,6,0)</f>
        <v>0</v>
      </c>
      <c r="BL521" s="380">
        <f t="shared" ref="BL521:BL566" si="71">BK521-BJ521</f>
        <v>0</v>
      </c>
      <c r="BM521" s="410" t="s">
        <v>1201</v>
      </c>
      <c r="BN521" s="411" t="s">
        <v>1202</v>
      </c>
      <c r="BO521" s="413" t="s">
        <v>2021</v>
      </c>
    </row>
    <row r="522" spans="1:67" ht="19.5" customHeight="1">
      <c r="A522" s="374">
        <v>519</v>
      </c>
      <c r="B522" s="375" t="s">
        <v>878</v>
      </c>
      <c r="C522" s="376" t="s">
        <v>2153</v>
      </c>
      <c r="D522" s="377">
        <f>VLOOKUP($B522,'1.วาง งบทดลอง 4 แถว'!$E$2:$J$840,3,0)</f>
        <v>0</v>
      </c>
      <c r="E522" s="378">
        <f>VLOOKUP($B522,'1.วาง งบทดลอง 4 แถว'!$E$2:$J$840,4,0)</f>
        <v>2912</v>
      </c>
      <c r="F522" s="378">
        <f>VLOOKUP($B522,'1.วาง งบทดลอง 4 แถว'!$E$2:$J$840,5,0)</f>
        <v>0</v>
      </c>
      <c r="G522" s="379">
        <f>VLOOKUP($B522,'1.วาง งบทดลอง 4 แถว'!$E$2:$J$840,6,0)</f>
        <v>378832</v>
      </c>
      <c r="H522" s="380">
        <f t="shared" si="64"/>
        <v>378832</v>
      </c>
      <c r="I522" s="410" t="s">
        <v>1201</v>
      </c>
      <c r="J522" s="411" t="s">
        <v>1202</v>
      </c>
      <c r="K522" s="412" t="s">
        <v>2021</v>
      </c>
      <c r="L522" s="377">
        <f>VLOOKUP($B522,'1.วาง งบทดลอง 4 แถว'!$E$841:$J$1679,3,0)</f>
        <v>0</v>
      </c>
      <c r="M522" s="378">
        <f>VLOOKUP($B522,'1.วาง งบทดลอง 4 แถว'!$E$841:$J$1679,4,0)</f>
        <v>0</v>
      </c>
      <c r="N522" s="378">
        <f>VLOOKUP($B522,'1.วาง งบทดลอง 4 แถว'!$E$841:$J$1679,5,0)</f>
        <v>0</v>
      </c>
      <c r="O522" s="379">
        <f>VLOOKUP($B522,'1.วาง งบทดลอง 4 แถว'!$E$841:$J$1679,6,0)</f>
        <v>0</v>
      </c>
      <c r="P522" s="380">
        <f t="shared" si="65"/>
        <v>0</v>
      </c>
      <c r="Q522" s="410" t="s">
        <v>1201</v>
      </c>
      <c r="R522" s="411" t="s">
        <v>1202</v>
      </c>
      <c r="S522" s="412" t="s">
        <v>2021</v>
      </c>
      <c r="T522" s="377">
        <f>VLOOKUP($B522,'1.วาง งบทดลอง 4 แถว'!$E$1680:$J$2518,3,0)</f>
        <v>0</v>
      </c>
      <c r="U522" s="378">
        <f>VLOOKUP($B522,'1.วาง งบทดลอง 4 แถว'!$E$1680:$J$2518,4,0)</f>
        <v>0</v>
      </c>
      <c r="V522" s="378">
        <f>VLOOKUP($B522,'1.วาง งบทดลอง 4 แถว'!$E$1680:$J$2518,5,0)</f>
        <v>0</v>
      </c>
      <c r="W522" s="379">
        <f>VLOOKUP($B522,'1.วาง งบทดลอง 4 แถว'!$E$1680:$J$2518,6,0)</f>
        <v>0</v>
      </c>
      <c r="X522" s="380">
        <f t="shared" si="66"/>
        <v>0</v>
      </c>
      <c r="Y522" s="410" t="s">
        <v>1201</v>
      </c>
      <c r="Z522" s="411" t="s">
        <v>1202</v>
      </c>
      <c r="AA522" s="412" t="s">
        <v>2021</v>
      </c>
      <c r="AB522" s="377">
        <f>VLOOKUP($B522,'1.วาง งบทดลอง 4 แถว'!$E$2519:$J$3357,3,0)</f>
        <v>0</v>
      </c>
      <c r="AC522" s="378">
        <f>VLOOKUP($B522,'1.วาง งบทดลอง 4 แถว'!$E$2519:$J$3357,4,0)</f>
        <v>0</v>
      </c>
      <c r="AD522" s="378">
        <f>VLOOKUP($B522,'1.วาง งบทดลอง 4 แถว'!$E$2519:$J$3357,5,0)</f>
        <v>0</v>
      </c>
      <c r="AE522" s="379">
        <f>VLOOKUP($B522,'1.วาง งบทดลอง 4 แถว'!$E$2519:$J$3357,6,0)</f>
        <v>0</v>
      </c>
      <c r="AF522" s="380">
        <f t="shared" si="67"/>
        <v>0</v>
      </c>
      <c r="AG522" s="410" t="s">
        <v>1201</v>
      </c>
      <c r="AH522" s="411" t="s">
        <v>1202</v>
      </c>
      <c r="AI522" s="412" t="s">
        <v>2021</v>
      </c>
      <c r="AJ522" s="377">
        <f>VLOOKUP($B522,'1.วาง งบทดลอง 4 แถว'!$E$3358:$J$4196,3,0)</f>
        <v>0</v>
      </c>
      <c r="AK522" s="378">
        <f>VLOOKUP($B522,'1.วาง งบทดลอง 4 แถว'!$E$3358:$J$4196,4,0)</f>
        <v>0</v>
      </c>
      <c r="AL522" s="378">
        <f>VLOOKUP($B522,'1.วาง งบทดลอง 4 แถว'!$E$3358:$J$4196,5,0)</f>
        <v>0</v>
      </c>
      <c r="AM522" s="379">
        <f>VLOOKUP($B522,'1.วาง งบทดลอง 4 แถว'!$E$3358:$J$4196,6,0)</f>
        <v>0</v>
      </c>
      <c r="AN522" s="380">
        <f t="shared" si="68"/>
        <v>0</v>
      </c>
      <c r="AO522" s="410" t="s">
        <v>1201</v>
      </c>
      <c r="AP522" s="411" t="s">
        <v>1202</v>
      </c>
      <c r="AQ522" s="412" t="s">
        <v>2021</v>
      </c>
      <c r="AR522" s="377">
        <f>VLOOKUP($B522,'1.วาง งบทดลอง 4 แถว'!$E$4197:$J$5035,3,0)</f>
        <v>0</v>
      </c>
      <c r="AS522" s="378">
        <f>VLOOKUP($B522,'1.วาง งบทดลอง 4 แถว'!$E$4197:$J$5035,4,0)</f>
        <v>9500</v>
      </c>
      <c r="AT522" s="378">
        <f>VLOOKUP($B522,'1.วาง งบทดลอง 4 แถว'!$E$4197:$J$5035,5,0)</f>
        <v>0</v>
      </c>
      <c r="AU522" s="379">
        <f>VLOOKUP($B522,'1.วาง งบทดลอง 4 แถว'!$E$4197:$J$5035,6,0)</f>
        <v>153800</v>
      </c>
      <c r="AV522" s="380">
        <f t="shared" si="69"/>
        <v>153800</v>
      </c>
      <c r="AW522" s="410" t="s">
        <v>1201</v>
      </c>
      <c r="AX522" s="411" t="s">
        <v>1202</v>
      </c>
      <c r="AY522" s="412" t="s">
        <v>2021</v>
      </c>
      <c r="AZ522" s="377">
        <f>VLOOKUP($B522,'1.วาง งบทดลอง 4 แถว'!$E$5036:$J$5874,3,0)</f>
        <v>0</v>
      </c>
      <c r="BA522" s="378">
        <f>VLOOKUP($B522,'1.วาง งบทดลอง 4 แถว'!$E$5036:$J$5874,4,0)</f>
        <v>0</v>
      </c>
      <c r="BB522" s="378">
        <f>VLOOKUP($B522,'1.วาง งบทดลอง 4 แถว'!$E$5036:$J$5874,5,0)</f>
        <v>0</v>
      </c>
      <c r="BC522" s="379">
        <f>VLOOKUP($B522,'1.วาง งบทดลอง 4 แถว'!$E$5036:$J$5874,6,0)</f>
        <v>0</v>
      </c>
      <c r="BD522" s="380">
        <f t="shared" si="70"/>
        <v>0</v>
      </c>
      <c r="BE522" s="410" t="s">
        <v>1201</v>
      </c>
      <c r="BF522" s="411" t="s">
        <v>1202</v>
      </c>
      <c r="BG522" s="412" t="s">
        <v>2021</v>
      </c>
      <c r="BH522" s="377">
        <f>VLOOKUP($B522,'1.วาง งบทดลอง 4 แถว'!$E$5875:$J$6713,3,0)</f>
        <v>0</v>
      </c>
      <c r="BI522" s="378">
        <f>VLOOKUP($B522,'1.วาง งบทดลอง 4 แถว'!$E$5875:$J$6713,4,0)</f>
        <v>0</v>
      </c>
      <c r="BJ522" s="378">
        <f>VLOOKUP($B522,'1.วาง งบทดลอง 4 แถว'!$E$5875:$J$6713,5,0)</f>
        <v>0</v>
      </c>
      <c r="BK522" s="379">
        <f>VLOOKUP($B522,'1.วาง งบทดลอง 4 แถว'!$E$5875:$J$6713,6,0)</f>
        <v>0</v>
      </c>
      <c r="BL522" s="380">
        <f t="shared" si="71"/>
        <v>0</v>
      </c>
      <c r="BM522" s="410" t="s">
        <v>1201</v>
      </c>
      <c r="BN522" s="411" t="s">
        <v>1202</v>
      </c>
      <c r="BO522" s="413" t="s">
        <v>2021</v>
      </c>
    </row>
    <row r="523" spans="1:67" ht="19.5" customHeight="1">
      <c r="A523" s="374">
        <v>520</v>
      </c>
      <c r="B523" s="375" t="s">
        <v>879</v>
      </c>
      <c r="C523" s="376" t="s">
        <v>233</v>
      </c>
      <c r="D523" s="377">
        <f>VLOOKUP($B523,'1.วาง งบทดลอง 4 แถว'!$E$2:$J$840,3,0)</f>
        <v>0</v>
      </c>
      <c r="E523" s="378">
        <f>VLOOKUP($B523,'1.วาง งบทดลอง 4 แถว'!$E$2:$J$840,4,0)</f>
        <v>0</v>
      </c>
      <c r="F523" s="378">
        <f>VLOOKUP($B523,'1.วาง งบทดลอง 4 แถว'!$E$2:$J$840,5,0)</f>
        <v>0</v>
      </c>
      <c r="G523" s="379">
        <f>VLOOKUP($B523,'1.วาง งบทดลอง 4 แถว'!$E$2:$J$840,6,0)</f>
        <v>0</v>
      </c>
      <c r="H523" s="380">
        <f t="shared" si="64"/>
        <v>0</v>
      </c>
      <c r="I523" s="410" t="s">
        <v>1262</v>
      </c>
      <c r="J523" s="411" t="s">
        <v>1238</v>
      </c>
      <c r="K523" s="412" t="s">
        <v>2018</v>
      </c>
      <c r="L523" s="377">
        <f>VLOOKUP($B523,'1.วาง งบทดลอง 4 แถว'!$E$841:$J$1679,3,0)</f>
        <v>0</v>
      </c>
      <c r="M523" s="378">
        <f>VLOOKUP($B523,'1.วาง งบทดลอง 4 แถว'!$E$841:$J$1679,4,0)</f>
        <v>0</v>
      </c>
      <c r="N523" s="378">
        <f>VLOOKUP($B523,'1.วาง งบทดลอง 4 แถว'!$E$841:$J$1679,5,0)</f>
        <v>0</v>
      </c>
      <c r="O523" s="379">
        <f>VLOOKUP($B523,'1.วาง งบทดลอง 4 แถว'!$E$841:$J$1679,6,0)</f>
        <v>0</v>
      </c>
      <c r="P523" s="380">
        <f t="shared" si="65"/>
        <v>0</v>
      </c>
      <c r="Q523" s="410" t="s">
        <v>1262</v>
      </c>
      <c r="R523" s="411" t="s">
        <v>1238</v>
      </c>
      <c r="S523" s="412" t="s">
        <v>2018</v>
      </c>
      <c r="T523" s="377">
        <f>VLOOKUP($B523,'1.วาง งบทดลอง 4 แถว'!$E$1680:$J$2518,3,0)</f>
        <v>0</v>
      </c>
      <c r="U523" s="378">
        <f>VLOOKUP($B523,'1.วาง งบทดลอง 4 แถว'!$E$1680:$J$2518,4,0)</f>
        <v>0</v>
      </c>
      <c r="V523" s="378">
        <f>VLOOKUP($B523,'1.วาง งบทดลอง 4 แถว'!$E$1680:$J$2518,5,0)</f>
        <v>0</v>
      </c>
      <c r="W523" s="379">
        <f>VLOOKUP($B523,'1.วาง งบทดลอง 4 แถว'!$E$1680:$J$2518,6,0)</f>
        <v>0</v>
      </c>
      <c r="X523" s="380">
        <f t="shared" si="66"/>
        <v>0</v>
      </c>
      <c r="Y523" s="410" t="s">
        <v>1262</v>
      </c>
      <c r="Z523" s="411" t="s">
        <v>1238</v>
      </c>
      <c r="AA523" s="412" t="s">
        <v>2018</v>
      </c>
      <c r="AB523" s="377">
        <f>VLOOKUP($B523,'1.วาง งบทดลอง 4 แถว'!$E$2519:$J$3357,3,0)</f>
        <v>0</v>
      </c>
      <c r="AC523" s="378">
        <f>VLOOKUP($B523,'1.วาง งบทดลอง 4 แถว'!$E$2519:$J$3357,4,0)</f>
        <v>0</v>
      </c>
      <c r="AD523" s="378">
        <f>VLOOKUP($B523,'1.วาง งบทดลอง 4 แถว'!$E$2519:$J$3357,5,0)</f>
        <v>0</v>
      </c>
      <c r="AE523" s="379">
        <f>VLOOKUP($B523,'1.วาง งบทดลอง 4 แถว'!$E$2519:$J$3357,6,0)</f>
        <v>0</v>
      </c>
      <c r="AF523" s="380">
        <f t="shared" si="67"/>
        <v>0</v>
      </c>
      <c r="AG523" s="410" t="s">
        <v>1262</v>
      </c>
      <c r="AH523" s="411" t="s">
        <v>1238</v>
      </c>
      <c r="AI523" s="412" t="s">
        <v>2018</v>
      </c>
      <c r="AJ523" s="377">
        <f>VLOOKUP($B523,'1.วาง งบทดลอง 4 แถว'!$E$3358:$J$4196,3,0)</f>
        <v>0</v>
      </c>
      <c r="AK523" s="378">
        <f>VLOOKUP($B523,'1.วาง งบทดลอง 4 แถว'!$E$3358:$J$4196,4,0)</f>
        <v>0</v>
      </c>
      <c r="AL523" s="378">
        <f>VLOOKUP($B523,'1.วาง งบทดลอง 4 แถว'!$E$3358:$J$4196,5,0)</f>
        <v>0</v>
      </c>
      <c r="AM523" s="379">
        <f>VLOOKUP($B523,'1.วาง งบทดลอง 4 แถว'!$E$3358:$J$4196,6,0)</f>
        <v>0</v>
      </c>
      <c r="AN523" s="380">
        <f t="shared" si="68"/>
        <v>0</v>
      </c>
      <c r="AO523" s="410" t="s">
        <v>1262</v>
      </c>
      <c r="AP523" s="411" t="s">
        <v>1238</v>
      </c>
      <c r="AQ523" s="412" t="s">
        <v>2018</v>
      </c>
      <c r="AR523" s="377">
        <f>VLOOKUP($B523,'1.วาง งบทดลอง 4 แถว'!$E$4197:$J$5035,3,0)</f>
        <v>0</v>
      </c>
      <c r="AS523" s="378">
        <f>VLOOKUP($B523,'1.วาง งบทดลอง 4 แถว'!$E$4197:$J$5035,4,0)</f>
        <v>0</v>
      </c>
      <c r="AT523" s="378">
        <f>VLOOKUP($B523,'1.วาง งบทดลอง 4 แถว'!$E$4197:$J$5035,5,0)</f>
        <v>0</v>
      </c>
      <c r="AU523" s="379">
        <f>VLOOKUP($B523,'1.วาง งบทดลอง 4 แถว'!$E$4197:$J$5035,6,0)</f>
        <v>0</v>
      </c>
      <c r="AV523" s="380">
        <f t="shared" si="69"/>
        <v>0</v>
      </c>
      <c r="AW523" s="410" t="s">
        <v>1262</v>
      </c>
      <c r="AX523" s="411" t="s">
        <v>1238</v>
      </c>
      <c r="AY523" s="412" t="s">
        <v>2018</v>
      </c>
      <c r="AZ523" s="377">
        <f>VLOOKUP($B523,'1.วาง งบทดลอง 4 แถว'!$E$5036:$J$5874,3,0)</f>
        <v>0</v>
      </c>
      <c r="BA523" s="378">
        <f>VLOOKUP($B523,'1.วาง งบทดลอง 4 แถว'!$E$5036:$J$5874,4,0)</f>
        <v>0</v>
      </c>
      <c r="BB523" s="378">
        <f>VLOOKUP($B523,'1.วาง งบทดลอง 4 แถว'!$E$5036:$J$5874,5,0)</f>
        <v>0</v>
      </c>
      <c r="BC523" s="379">
        <f>VLOOKUP($B523,'1.วาง งบทดลอง 4 แถว'!$E$5036:$J$5874,6,0)</f>
        <v>0</v>
      </c>
      <c r="BD523" s="380">
        <f t="shared" si="70"/>
        <v>0</v>
      </c>
      <c r="BE523" s="410" t="s">
        <v>1262</v>
      </c>
      <c r="BF523" s="411" t="s">
        <v>1238</v>
      </c>
      <c r="BG523" s="412" t="s">
        <v>2018</v>
      </c>
      <c r="BH523" s="377">
        <f>VLOOKUP($B523,'1.วาง งบทดลอง 4 แถว'!$E$5875:$J$6713,3,0)</f>
        <v>0</v>
      </c>
      <c r="BI523" s="378">
        <f>VLOOKUP($B523,'1.วาง งบทดลอง 4 แถว'!$E$5875:$J$6713,4,0)</f>
        <v>0</v>
      </c>
      <c r="BJ523" s="378">
        <f>VLOOKUP($B523,'1.วาง งบทดลอง 4 แถว'!$E$5875:$J$6713,5,0)</f>
        <v>0</v>
      </c>
      <c r="BK523" s="379">
        <f>VLOOKUP($B523,'1.วาง งบทดลอง 4 แถว'!$E$5875:$J$6713,6,0)</f>
        <v>0</v>
      </c>
      <c r="BL523" s="380">
        <f t="shared" si="71"/>
        <v>0</v>
      </c>
      <c r="BM523" s="410" t="s">
        <v>1262</v>
      </c>
      <c r="BN523" s="411" t="s">
        <v>1238</v>
      </c>
      <c r="BO523" s="413" t="s">
        <v>2018</v>
      </c>
    </row>
    <row r="524" spans="1:67" ht="19.5" customHeight="1">
      <c r="A524" s="374">
        <v>521</v>
      </c>
      <c r="B524" s="375" t="s">
        <v>880</v>
      </c>
      <c r="C524" s="376" t="s">
        <v>234</v>
      </c>
      <c r="D524" s="377">
        <f>VLOOKUP($B524,'1.วาง งบทดลอง 4 แถว'!$E$2:$J$840,3,0)</f>
        <v>0</v>
      </c>
      <c r="E524" s="378">
        <f>VLOOKUP($B524,'1.วาง งบทดลอง 4 แถว'!$E$2:$J$840,4,0)</f>
        <v>0</v>
      </c>
      <c r="F524" s="378">
        <f>VLOOKUP($B524,'1.วาง งบทดลอง 4 แถว'!$E$2:$J$840,5,0)</f>
        <v>0</v>
      </c>
      <c r="G524" s="379">
        <f>VLOOKUP($B524,'1.วาง งบทดลอง 4 แถว'!$E$2:$J$840,6,0)</f>
        <v>0</v>
      </c>
      <c r="H524" s="380">
        <f t="shared" si="64"/>
        <v>0</v>
      </c>
      <c r="I524" s="410" t="s">
        <v>1262</v>
      </c>
      <c r="J524" s="411" t="s">
        <v>1238</v>
      </c>
      <c r="K524" s="412" t="s">
        <v>2018</v>
      </c>
      <c r="L524" s="377">
        <f>VLOOKUP($B524,'1.วาง งบทดลอง 4 แถว'!$E$841:$J$1679,3,0)</f>
        <v>0</v>
      </c>
      <c r="M524" s="378">
        <f>VLOOKUP($B524,'1.วาง งบทดลอง 4 แถว'!$E$841:$J$1679,4,0)</f>
        <v>0</v>
      </c>
      <c r="N524" s="378">
        <f>VLOOKUP($B524,'1.วาง งบทดลอง 4 แถว'!$E$841:$J$1679,5,0)</f>
        <v>0</v>
      </c>
      <c r="O524" s="379">
        <f>VLOOKUP($B524,'1.วาง งบทดลอง 4 แถว'!$E$841:$J$1679,6,0)</f>
        <v>0</v>
      </c>
      <c r="P524" s="380">
        <f t="shared" si="65"/>
        <v>0</v>
      </c>
      <c r="Q524" s="410" t="s">
        <v>1262</v>
      </c>
      <c r="R524" s="411" t="s">
        <v>1238</v>
      </c>
      <c r="S524" s="412" t="s">
        <v>2018</v>
      </c>
      <c r="T524" s="377">
        <f>VLOOKUP($B524,'1.วาง งบทดลอง 4 แถว'!$E$1680:$J$2518,3,0)</f>
        <v>0</v>
      </c>
      <c r="U524" s="378">
        <f>VLOOKUP($B524,'1.วาง งบทดลอง 4 แถว'!$E$1680:$J$2518,4,0)</f>
        <v>0</v>
      </c>
      <c r="V524" s="378">
        <f>VLOOKUP($B524,'1.วาง งบทดลอง 4 แถว'!$E$1680:$J$2518,5,0)</f>
        <v>0</v>
      </c>
      <c r="W524" s="379">
        <f>VLOOKUP($B524,'1.วาง งบทดลอง 4 แถว'!$E$1680:$J$2518,6,0)</f>
        <v>0</v>
      </c>
      <c r="X524" s="380">
        <f t="shared" si="66"/>
        <v>0</v>
      </c>
      <c r="Y524" s="410" t="s">
        <v>1262</v>
      </c>
      <c r="Z524" s="411" t="s">
        <v>1238</v>
      </c>
      <c r="AA524" s="412" t="s">
        <v>2018</v>
      </c>
      <c r="AB524" s="377">
        <f>VLOOKUP($B524,'1.วาง งบทดลอง 4 แถว'!$E$2519:$J$3357,3,0)</f>
        <v>0</v>
      </c>
      <c r="AC524" s="378">
        <f>VLOOKUP($B524,'1.วาง งบทดลอง 4 แถว'!$E$2519:$J$3357,4,0)</f>
        <v>0</v>
      </c>
      <c r="AD524" s="378">
        <f>VLOOKUP($B524,'1.วาง งบทดลอง 4 แถว'!$E$2519:$J$3357,5,0)</f>
        <v>0</v>
      </c>
      <c r="AE524" s="379">
        <f>VLOOKUP($B524,'1.วาง งบทดลอง 4 แถว'!$E$2519:$J$3357,6,0)</f>
        <v>0</v>
      </c>
      <c r="AF524" s="380">
        <f t="shared" si="67"/>
        <v>0</v>
      </c>
      <c r="AG524" s="410" t="s">
        <v>1262</v>
      </c>
      <c r="AH524" s="411" t="s">
        <v>1238</v>
      </c>
      <c r="AI524" s="412" t="s">
        <v>2018</v>
      </c>
      <c r="AJ524" s="377">
        <f>VLOOKUP($B524,'1.วาง งบทดลอง 4 แถว'!$E$3358:$J$4196,3,0)</f>
        <v>0</v>
      </c>
      <c r="AK524" s="378">
        <f>VLOOKUP($B524,'1.วาง งบทดลอง 4 แถว'!$E$3358:$J$4196,4,0)</f>
        <v>0</v>
      </c>
      <c r="AL524" s="378">
        <f>VLOOKUP($B524,'1.วาง งบทดลอง 4 แถว'!$E$3358:$J$4196,5,0)</f>
        <v>0</v>
      </c>
      <c r="AM524" s="379">
        <f>VLOOKUP($B524,'1.วาง งบทดลอง 4 แถว'!$E$3358:$J$4196,6,0)</f>
        <v>0</v>
      </c>
      <c r="AN524" s="380">
        <f t="shared" si="68"/>
        <v>0</v>
      </c>
      <c r="AO524" s="410" t="s">
        <v>1262</v>
      </c>
      <c r="AP524" s="411" t="s">
        <v>1238</v>
      </c>
      <c r="AQ524" s="412" t="s">
        <v>2018</v>
      </c>
      <c r="AR524" s="377">
        <f>VLOOKUP($B524,'1.วาง งบทดลอง 4 แถว'!$E$4197:$J$5035,3,0)</f>
        <v>0</v>
      </c>
      <c r="AS524" s="378">
        <f>VLOOKUP($B524,'1.วาง งบทดลอง 4 แถว'!$E$4197:$J$5035,4,0)</f>
        <v>0</v>
      </c>
      <c r="AT524" s="378">
        <f>VLOOKUP($B524,'1.วาง งบทดลอง 4 แถว'!$E$4197:$J$5035,5,0)</f>
        <v>0</v>
      </c>
      <c r="AU524" s="379">
        <f>VLOOKUP($B524,'1.วาง งบทดลอง 4 แถว'!$E$4197:$J$5035,6,0)</f>
        <v>0</v>
      </c>
      <c r="AV524" s="380">
        <f t="shared" si="69"/>
        <v>0</v>
      </c>
      <c r="AW524" s="410" t="s">
        <v>1262</v>
      </c>
      <c r="AX524" s="411" t="s">
        <v>1238</v>
      </c>
      <c r="AY524" s="412" t="s">
        <v>2018</v>
      </c>
      <c r="AZ524" s="377">
        <f>VLOOKUP($B524,'1.วาง งบทดลอง 4 แถว'!$E$5036:$J$5874,3,0)</f>
        <v>0</v>
      </c>
      <c r="BA524" s="378">
        <f>VLOOKUP($B524,'1.วาง งบทดลอง 4 แถว'!$E$5036:$J$5874,4,0)</f>
        <v>0</v>
      </c>
      <c r="BB524" s="378">
        <f>VLOOKUP($B524,'1.วาง งบทดลอง 4 แถว'!$E$5036:$J$5874,5,0)</f>
        <v>0</v>
      </c>
      <c r="BC524" s="379">
        <f>VLOOKUP($B524,'1.วาง งบทดลอง 4 แถว'!$E$5036:$J$5874,6,0)</f>
        <v>0</v>
      </c>
      <c r="BD524" s="380">
        <f t="shared" si="70"/>
        <v>0</v>
      </c>
      <c r="BE524" s="410" t="s">
        <v>1262</v>
      </c>
      <c r="BF524" s="411" t="s">
        <v>1238</v>
      </c>
      <c r="BG524" s="412" t="s">
        <v>2018</v>
      </c>
      <c r="BH524" s="377">
        <f>VLOOKUP($B524,'1.วาง งบทดลอง 4 แถว'!$E$5875:$J$6713,3,0)</f>
        <v>0</v>
      </c>
      <c r="BI524" s="378">
        <f>VLOOKUP($B524,'1.วาง งบทดลอง 4 แถว'!$E$5875:$J$6713,4,0)</f>
        <v>0</v>
      </c>
      <c r="BJ524" s="378">
        <f>VLOOKUP($B524,'1.วาง งบทดลอง 4 แถว'!$E$5875:$J$6713,5,0)</f>
        <v>0</v>
      </c>
      <c r="BK524" s="379">
        <f>VLOOKUP($B524,'1.วาง งบทดลอง 4 แถว'!$E$5875:$J$6713,6,0)</f>
        <v>0</v>
      </c>
      <c r="BL524" s="380">
        <f t="shared" si="71"/>
        <v>0</v>
      </c>
      <c r="BM524" s="410" t="s">
        <v>1262</v>
      </c>
      <c r="BN524" s="411" t="s">
        <v>1238</v>
      </c>
      <c r="BO524" s="413" t="s">
        <v>2018</v>
      </c>
    </row>
    <row r="525" spans="1:67" ht="19.5" customHeight="1">
      <c r="A525" s="374">
        <v>522</v>
      </c>
      <c r="B525" s="375" t="s">
        <v>881</v>
      </c>
      <c r="C525" s="376" t="s">
        <v>1263</v>
      </c>
      <c r="D525" s="377">
        <f>VLOOKUP($B525,'1.วาง งบทดลอง 4 แถว'!$E$2:$J$840,3,0)</f>
        <v>0</v>
      </c>
      <c r="E525" s="378">
        <f>VLOOKUP($B525,'1.วาง งบทดลอง 4 แถว'!$E$2:$J$840,4,0)</f>
        <v>258064.93</v>
      </c>
      <c r="F525" s="378">
        <f>VLOOKUP($B525,'1.วาง งบทดลอง 4 แถว'!$E$2:$J$840,5,0)</f>
        <v>0</v>
      </c>
      <c r="G525" s="379">
        <f>VLOOKUP($B525,'1.วาง งบทดลอง 4 แถว'!$E$2:$J$840,6,0)</f>
        <v>10762214.59</v>
      </c>
      <c r="H525" s="380">
        <f t="shared" si="64"/>
        <v>10762214.59</v>
      </c>
      <c r="I525" s="410" t="s">
        <v>1201</v>
      </c>
      <c r="J525" s="411" t="s">
        <v>1202</v>
      </c>
      <c r="K525" s="412" t="s">
        <v>2021</v>
      </c>
      <c r="L525" s="377">
        <f>VLOOKUP($B525,'1.วาง งบทดลอง 4 แถว'!$E$841:$J$1679,3,0)</f>
        <v>0</v>
      </c>
      <c r="M525" s="378">
        <f>VLOOKUP($B525,'1.วาง งบทดลอง 4 แถว'!$E$841:$J$1679,4,0)</f>
        <v>140571.60999999999</v>
      </c>
      <c r="N525" s="378">
        <f>VLOOKUP($B525,'1.วาง งบทดลอง 4 แถว'!$E$841:$J$1679,5,0)</f>
        <v>0</v>
      </c>
      <c r="O525" s="379">
        <f>VLOOKUP($B525,'1.วาง งบทดลอง 4 แถว'!$E$841:$J$1679,6,0)</f>
        <v>422347.58</v>
      </c>
      <c r="P525" s="380">
        <f t="shared" si="65"/>
        <v>422347.58</v>
      </c>
      <c r="Q525" s="410" t="s">
        <v>1201</v>
      </c>
      <c r="R525" s="411" t="s">
        <v>1202</v>
      </c>
      <c r="S525" s="412" t="s">
        <v>2021</v>
      </c>
      <c r="T525" s="377">
        <f>VLOOKUP($B525,'1.วาง งบทดลอง 4 แถว'!$E$1680:$J$2518,3,0)</f>
        <v>0</v>
      </c>
      <c r="U525" s="378">
        <f>VLOOKUP($B525,'1.วาง งบทดลอง 4 แถว'!$E$1680:$J$2518,4,0)</f>
        <v>57760</v>
      </c>
      <c r="V525" s="378">
        <f>VLOOKUP($B525,'1.วาง งบทดลอง 4 แถว'!$E$1680:$J$2518,5,0)</f>
        <v>0</v>
      </c>
      <c r="W525" s="379">
        <f>VLOOKUP($B525,'1.วาง งบทดลอง 4 แถว'!$E$1680:$J$2518,6,0)</f>
        <v>242908.99</v>
      </c>
      <c r="X525" s="380">
        <f t="shared" si="66"/>
        <v>242908.99</v>
      </c>
      <c r="Y525" s="410" t="s">
        <v>1201</v>
      </c>
      <c r="Z525" s="411" t="s">
        <v>1202</v>
      </c>
      <c r="AA525" s="412" t="s">
        <v>2021</v>
      </c>
      <c r="AB525" s="377">
        <f>VLOOKUP($B525,'1.วาง งบทดลอง 4 แถว'!$E$2519:$J$3357,3,0)</f>
        <v>0</v>
      </c>
      <c r="AC525" s="378">
        <f>VLOOKUP($B525,'1.วาง งบทดลอง 4 แถว'!$E$2519:$J$3357,4,0)</f>
        <v>8697</v>
      </c>
      <c r="AD525" s="378">
        <f>VLOOKUP($B525,'1.วาง งบทดลอง 4 แถว'!$E$2519:$J$3357,5,0)</f>
        <v>0</v>
      </c>
      <c r="AE525" s="379">
        <f>VLOOKUP($B525,'1.วาง งบทดลอง 4 แถว'!$E$2519:$J$3357,6,0)</f>
        <v>76233</v>
      </c>
      <c r="AF525" s="380">
        <f t="shared" si="67"/>
        <v>76233</v>
      </c>
      <c r="AG525" s="410" t="s">
        <v>1201</v>
      </c>
      <c r="AH525" s="411" t="s">
        <v>1202</v>
      </c>
      <c r="AI525" s="412" t="s">
        <v>2021</v>
      </c>
      <c r="AJ525" s="377">
        <f>VLOOKUP($B525,'1.วาง งบทดลอง 4 แถว'!$E$3358:$J$4196,3,0)</f>
        <v>0</v>
      </c>
      <c r="AK525" s="378">
        <f>VLOOKUP($B525,'1.วาง งบทดลอง 4 แถว'!$E$3358:$J$4196,4,0)</f>
        <v>40915</v>
      </c>
      <c r="AL525" s="378">
        <f>VLOOKUP($B525,'1.วาง งบทดลอง 4 แถว'!$E$3358:$J$4196,5,0)</f>
        <v>0</v>
      </c>
      <c r="AM525" s="379">
        <f>VLOOKUP($B525,'1.วาง งบทดลอง 4 แถว'!$E$3358:$J$4196,6,0)</f>
        <v>154650.10999999999</v>
      </c>
      <c r="AN525" s="380">
        <f t="shared" si="68"/>
        <v>154650.10999999999</v>
      </c>
      <c r="AO525" s="410" t="s">
        <v>1201</v>
      </c>
      <c r="AP525" s="411" t="s">
        <v>1202</v>
      </c>
      <c r="AQ525" s="412" t="s">
        <v>2021</v>
      </c>
      <c r="AR525" s="377">
        <f>VLOOKUP($B525,'1.วาง งบทดลอง 4 แถว'!$E$4197:$J$5035,3,0)</f>
        <v>0</v>
      </c>
      <c r="AS525" s="378">
        <f>VLOOKUP($B525,'1.วาง งบทดลอง 4 แถว'!$E$4197:$J$5035,4,0)</f>
        <v>32481.72</v>
      </c>
      <c r="AT525" s="378">
        <f>VLOOKUP($B525,'1.วาง งบทดลอง 4 แถว'!$E$4197:$J$5035,5,0)</f>
        <v>0</v>
      </c>
      <c r="AU525" s="379">
        <f>VLOOKUP($B525,'1.วาง งบทดลอง 4 แถว'!$E$4197:$J$5035,6,0)</f>
        <v>2864130.71</v>
      </c>
      <c r="AV525" s="380">
        <f t="shared" si="69"/>
        <v>2864130.71</v>
      </c>
      <c r="AW525" s="410" t="s">
        <v>1201</v>
      </c>
      <c r="AX525" s="411" t="s">
        <v>1202</v>
      </c>
      <c r="AY525" s="412" t="s">
        <v>2021</v>
      </c>
      <c r="AZ525" s="377">
        <f>VLOOKUP($B525,'1.วาง งบทดลอง 4 แถว'!$E$5036:$J$5874,3,0)</f>
        <v>235</v>
      </c>
      <c r="BA525" s="378">
        <f>VLOOKUP($B525,'1.วาง งบทดลอง 4 แถว'!$E$5036:$J$5874,4,0)</f>
        <v>6742</v>
      </c>
      <c r="BB525" s="378">
        <f>VLOOKUP($B525,'1.วาง งบทดลอง 4 แถว'!$E$5036:$J$5874,5,0)</f>
        <v>0</v>
      </c>
      <c r="BC525" s="379">
        <f>VLOOKUP($B525,'1.วาง งบทดลอง 4 แถว'!$E$5036:$J$5874,6,0)</f>
        <v>679424.1</v>
      </c>
      <c r="BD525" s="380">
        <f t="shared" si="70"/>
        <v>679424.1</v>
      </c>
      <c r="BE525" s="410" t="s">
        <v>1201</v>
      </c>
      <c r="BF525" s="411" t="s">
        <v>1202</v>
      </c>
      <c r="BG525" s="412" t="s">
        <v>2021</v>
      </c>
      <c r="BH525" s="377">
        <f>VLOOKUP($B525,'1.วาง งบทดลอง 4 แถว'!$E$5875:$J$6713,3,0)</f>
        <v>65100</v>
      </c>
      <c r="BI525" s="378">
        <f>VLOOKUP($B525,'1.วาง งบทดลอง 4 แถว'!$E$5875:$J$6713,4,0)</f>
        <v>65100</v>
      </c>
      <c r="BJ525" s="378">
        <f>VLOOKUP($B525,'1.วาง งบทดลอง 4 แถว'!$E$5875:$J$6713,5,0)</f>
        <v>0</v>
      </c>
      <c r="BK525" s="379">
        <f>VLOOKUP($B525,'1.วาง งบทดลอง 4 แถว'!$E$5875:$J$6713,6,0)</f>
        <v>977500.03</v>
      </c>
      <c r="BL525" s="380">
        <f t="shared" si="71"/>
        <v>977500.03</v>
      </c>
      <c r="BM525" s="410" t="s">
        <v>1201</v>
      </c>
      <c r="BN525" s="411" t="s">
        <v>1202</v>
      </c>
      <c r="BO525" s="413" t="s">
        <v>2021</v>
      </c>
    </row>
    <row r="526" spans="1:67" ht="19.5" customHeight="1">
      <c r="A526" s="374">
        <v>523</v>
      </c>
      <c r="B526" s="375" t="s">
        <v>882</v>
      </c>
      <c r="C526" s="376" t="s">
        <v>1264</v>
      </c>
      <c r="D526" s="377">
        <f>VLOOKUP($B526,'1.วาง งบทดลอง 4 แถว'!$E$2:$J$840,3,0)</f>
        <v>0</v>
      </c>
      <c r="E526" s="378">
        <f>VLOOKUP($B526,'1.วาง งบทดลอง 4 แถว'!$E$2:$J$840,4,0)</f>
        <v>159784938.99000001</v>
      </c>
      <c r="F526" s="378">
        <f>VLOOKUP($B526,'1.วาง งบทดลอง 4 แถว'!$E$2:$J$840,5,0)</f>
        <v>0</v>
      </c>
      <c r="G526" s="379">
        <f>VLOOKUP($B526,'1.วาง งบทดลอง 4 แถว'!$E$2:$J$840,6,0)</f>
        <v>166460524.71000001</v>
      </c>
      <c r="H526" s="380">
        <f t="shared" si="64"/>
        <v>166460524.71000001</v>
      </c>
      <c r="I526" s="410" t="s">
        <v>1201</v>
      </c>
      <c r="J526" s="411" t="s">
        <v>1202</v>
      </c>
      <c r="K526" s="412" t="s">
        <v>2021</v>
      </c>
      <c r="L526" s="377">
        <f>VLOOKUP($B526,'1.วาง งบทดลอง 4 แถว'!$E$841:$J$1679,3,0)</f>
        <v>0</v>
      </c>
      <c r="M526" s="378">
        <f>VLOOKUP($B526,'1.วาง งบทดลอง 4 แถว'!$E$841:$J$1679,4,0)</f>
        <v>57082.57</v>
      </c>
      <c r="N526" s="378">
        <f>VLOOKUP($B526,'1.วาง งบทดลอง 4 แถว'!$E$841:$J$1679,5,0)</f>
        <v>0</v>
      </c>
      <c r="O526" s="379">
        <f>VLOOKUP($B526,'1.วาง งบทดลอง 4 แถว'!$E$841:$J$1679,6,0)</f>
        <v>1773008.99</v>
      </c>
      <c r="P526" s="380">
        <f t="shared" si="65"/>
        <v>1773008.99</v>
      </c>
      <c r="Q526" s="410" t="s">
        <v>1201</v>
      </c>
      <c r="R526" s="411" t="s">
        <v>1202</v>
      </c>
      <c r="S526" s="412" t="s">
        <v>2021</v>
      </c>
      <c r="T526" s="377">
        <f>VLOOKUP($B526,'1.วาง งบทดลอง 4 แถว'!$E$1680:$J$2518,3,0)</f>
        <v>0</v>
      </c>
      <c r="U526" s="378">
        <f>VLOOKUP($B526,'1.วาง งบทดลอง 4 แถว'!$E$1680:$J$2518,4,0)</f>
        <v>400000</v>
      </c>
      <c r="V526" s="378">
        <f>VLOOKUP($B526,'1.วาง งบทดลอง 4 แถว'!$E$1680:$J$2518,5,0)</f>
        <v>0</v>
      </c>
      <c r="W526" s="379">
        <f>VLOOKUP($B526,'1.วาง งบทดลอง 4 แถว'!$E$1680:$J$2518,6,0)</f>
        <v>400011.98</v>
      </c>
      <c r="X526" s="380">
        <f t="shared" si="66"/>
        <v>400011.98</v>
      </c>
      <c r="Y526" s="410" t="s">
        <v>1201</v>
      </c>
      <c r="Z526" s="411" t="s">
        <v>1202</v>
      </c>
      <c r="AA526" s="412" t="s">
        <v>2021</v>
      </c>
      <c r="AB526" s="377">
        <f>VLOOKUP($B526,'1.วาง งบทดลอง 4 แถว'!$E$2519:$J$3357,3,0)</f>
        <v>0</v>
      </c>
      <c r="AC526" s="378">
        <f>VLOOKUP($B526,'1.วาง งบทดลอง 4 แถว'!$E$2519:$J$3357,4,0)</f>
        <v>0</v>
      </c>
      <c r="AD526" s="378">
        <f>VLOOKUP($B526,'1.วาง งบทดลอง 4 แถว'!$E$2519:$J$3357,5,0)</f>
        <v>0</v>
      </c>
      <c r="AE526" s="379">
        <f>VLOOKUP($B526,'1.วาง งบทดลอง 4 แถว'!$E$2519:$J$3357,6,0)</f>
        <v>0</v>
      </c>
      <c r="AF526" s="380">
        <f t="shared" si="67"/>
        <v>0</v>
      </c>
      <c r="AG526" s="410" t="s">
        <v>1201</v>
      </c>
      <c r="AH526" s="411" t="s">
        <v>1202</v>
      </c>
      <c r="AI526" s="412" t="s">
        <v>2021</v>
      </c>
      <c r="AJ526" s="377">
        <f>VLOOKUP($B526,'1.วาง งบทดลอง 4 แถว'!$E$3358:$J$4196,3,0)</f>
        <v>0</v>
      </c>
      <c r="AK526" s="378">
        <f>VLOOKUP($B526,'1.วาง งบทดลอง 4 แถว'!$E$3358:$J$4196,4,0)</f>
        <v>21097.01</v>
      </c>
      <c r="AL526" s="378">
        <f>VLOOKUP($B526,'1.วาง งบทดลอง 4 แถว'!$E$3358:$J$4196,5,0)</f>
        <v>0</v>
      </c>
      <c r="AM526" s="379">
        <f>VLOOKUP($B526,'1.วาง งบทดลอง 4 แถว'!$E$3358:$J$4196,6,0)</f>
        <v>221892.07</v>
      </c>
      <c r="AN526" s="380">
        <f t="shared" si="68"/>
        <v>221892.07</v>
      </c>
      <c r="AO526" s="410" t="s">
        <v>1201</v>
      </c>
      <c r="AP526" s="411" t="s">
        <v>1202</v>
      </c>
      <c r="AQ526" s="412" t="s">
        <v>2021</v>
      </c>
      <c r="AR526" s="377">
        <f>VLOOKUP($B526,'1.วาง งบทดลอง 4 แถว'!$E$4197:$J$5035,3,0)</f>
        <v>0</v>
      </c>
      <c r="AS526" s="378">
        <f>VLOOKUP($B526,'1.วาง งบทดลอง 4 แถว'!$E$4197:$J$5035,4,0)</f>
        <v>9693.8700000000008</v>
      </c>
      <c r="AT526" s="378">
        <f>VLOOKUP($B526,'1.วาง งบทดลอง 4 แถว'!$E$4197:$J$5035,5,0)</f>
        <v>0</v>
      </c>
      <c r="AU526" s="379">
        <f>VLOOKUP($B526,'1.วาง งบทดลอง 4 แถว'!$E$4197:$J$5035,6,0)</f>
        <v>497210.75</v>
      </c>
      <c r="AV526" s="380">
        <f t="shared" si="69"/>
        <v>497210.75</v>
      </c>
      <c r="AW526" s="410" t="s">
        <v>1201</v>
      </c>
      <c r="AX526" s="411" t="s">
        <v>1202</v>
      </c>
      <c r="AY526" s="412" t="s">
        <v>2021</v>
      </c>
      <c r="AZ526" s="377">
        <f>VLOOKUP($B526,'1.วาง งบทดลอง 4 แถว'!$E$5036:$J$5874,3,0)</f>
        <v>0</v>
      </c>
      <c r="BA526" s="378">
        <f>VLOOKUP($B526,'1.วาง งบทดลอง 4 แถว'!$E$5036:$J$5874,4,0)</f>
        <v>0</v>
      </c>
      <c r="BB526" s="378">
        <f>VLOOKUP($B526,'1.วาง งบทดลอง 4 แถว'!$E$5036:$J$5874,5,0)</f>
        <v>0</v>
      </c>
      <c r="BC526" s="379">
        <f>VLOOKUP($B526,'1.วาง งบทดลอง 4 แถว'!$E$5036:$J$5874,6,0)</f>
        <v>2500</v>
      </c>
      <c r="BD526" s="380">
        <f t="shared" si="70"/>
        <v>2500</v>
      </c>
      <c r="BE526" s="410" t="s">
        <v>1201</v>
      </c>
      <c r="BF526" s="411" t="s">
        <v>1202</v>
      </c>
      <c r="BG526" s="412" t="s">
        <v>2021</v>
      </c>
      <c r="BH526" s="377">
        <f>VLOOKUP($B526,'1.วาง งบทดลอง 4 แถว'!$E$5875:$J$6713,3,0)</f>
        <v>0</v>
      </c>
      <c r="BI526" s="378">
        <f>VLOOKUP($B526,'1.วาง งบทดลอง 4 แถว'!$E$5875:$J$6713,4,0)</f>
        <v>65100</v>
      </c>
      <c r="BJ526" s="378">
        <f>VLOOKUP($B526,'1.วาง งบทดลอง 4 แถว'!$E$5875:$J$6713,5,0)</f>
        <v>0</v>
      </c>
      <c r="BK526" s="379">
        <f>VLOOKUP($B526,'1.วาง งบทดลอง 4 แถว'!$E$5875:$J$6713,6,0)</f>
        <v>77200.02</v>
      </c>
      <c r="BL526" s="380">
        <f t="shared" si="71"/>
        <v>77200.02</v>
      </c>
      <c r="BM526" s="410" t="s">
        <v>1201</v>
      </c>
      <c r="BN526" s="411" t="s">
        <v>1202</v>
      </c>
      <c r="BO526" s="413" t="s">
        <v>2021</v>
      </c>
    </row>
    <row r="527" spans="1:67" ht="19.5" customHeight="1">
      <c r="A527" s="374">
        <v>524</v>
      </c>
      <c r="B527" s="375" t="s">
        <v>883</v>
      </c>
      <c r="C527" s="376" t="s">
        <v>235</v>
      </c>
      <c r="D527" s="377">
        <f>VLOOKUP($B527,'1.วาง งบทดลอง 4 แถว'!$E$2:$J$840,3,0)</f>
        <v>0</v>
      </c>
      <c r="E527" s="378">
        <f>VLOOKUP($B527,'1.วาง งบทดลอง 4 แถว'!$E$2:$J$840,4,0)</f>
        <v>0</v>
      </c>
      <c r="F527" s="378">
        <f>VLOOKUP($B527,'1.วาง งบทดลอง 4 แถว'!$E$2:$J$840,5,0)</f>
        <v>0</v>
      </c>
      <c r="G527" s="379">
        <f>VLOOKUP($B527,'1.วาง งบทดลอง 4 แถว'!$E$2:$J$840,6,0)</f>
        <v>0</v>
      </c>
      <c r="H527" s="380">
        <f t="shared" si="64"/>
        <v>0</v>
      </c>
      <c r="I527" s="410" t="s">
        <v>2102</v>
      </c>
      <c r="J527" s="411" t="s">
        <v>1501</v>
      </c>
      <c r="K527" s="412">
        <v>0</v>
      </c>
      <c r="L527" s="377">
        <f>VLOOKUP($B527,'1.วาง งบทดลอง 4 แถว'!$E$841:$J$1679,3,0)</f>
        <v>0</v>
      </c>
      <c r="M527" s="378">
        <f>VLOOKUP($B527,'1.วาง งบทดลอง 4 แถว'!$E$841:$J$1679,4,0)</f>
        <v>0</v>
      </c>
      <c r="N527" s="378">
        <f>VLOOKUP($B527,'1.วาง งบทดลอง 4 แถว'!$E$841:$J$1679,5,0)</f>
        <v>0</v>
      </c>
      <c r="O527" s="379">
        <f>VLOOKUP($B527,'1.วาง งบทดลอง 4 แถว'!$E$841:$J$1679,6,0)</f>
        <v>0</v>
      </c>
      <c r="P527" s="380">
        <f t="shared" si="65"/>
        <v>0</v>
      </c>
      <c r="Q527" s="410" t="s">
        <v>2102</v>
      </c>
      <c r="R527" s="411" t="s">
        <v>1501</v>
      </c>
      <c r="S527" s="412">
        <v>0</v>
      </c>
      <c r="T527" s="377">
        <f>VLOOKUP($B527,'1.วาง งบทดลอง 4 แถว'!$E$1680:$J$2518,3,0)</f>
        <v>0</v>
      </c>
      <c r="U527" s="378">
        <f>VLOOKUP($B527,'1.วาง งบทดลอง 4 แถว'!$E$1680:$J$2518,4,0)</f>
        <v>0</v>
      </c>
      <c r="V527" s="378">
        <f>VLOOKUP($B527,'1.วาง งบทดลอง 4 แถว'!$E$1680:$J$2518,5,0)</f>
        <v>0</v>
      </c>
      <c r="W527" s="379">
        <f>VLOOKUP($B527,'1.วาง งบทดลอง 4 แถว'!$E$1680:$J$2518,6,0)</f>
        <v>0</v>
      </c>
      <c r="X527" s="380">
        <f t="shared" si="66"/>
        <v>0</v>
      </c>
      <c r="Y527" s="410" t="s">
        <v>2102</v>
      </c>
      <c r="Z527" s="411" t="s">
        <v>1501</v>
      </c>
      <c r="AA527" s="412">
        <v>0</v>
      </c>
      <c r="AB527" s="377">
        <f>VLOOKUP($B527,'1.วาง งบทดลอง 4 แถว'!$E$2519:$J$3357,3,0)</f>
        <v>0</v>
      </c>
      <c r="AC527" s="378">
        <f>VLOOKUP($B527,'1.วาง งบทดลอง 4 แถว'!$E$2519:$J$3357,4,0)</f>
        <v>0</v>
      </c>
      <c r="AD527" s="378">
        <f>VLOOKUP($B527,'1.วาง งบทดลอง 4 แถว'!$E$2519:$J$3357,5,0)</f>
        <v>0</v>
      </c>
      <c r="AE527" s="379">
        <f>VLOOKUP($B527,'1.วาง งบทดลอง 4 แถว'!$E$2519:$J$3357,6,0)</f>
        <v>0</v>
      </c>
      <c r="AF527" s="380">
        <f t="shared" si="67"/>
        <v>0</v>
      </c>
      <c r="AG527" s="410" t="s">
        <v>2102</v>
      </c>
      <c r="AH527" s="411" t="s">
        <v>1501</v>
      </c>
      <c r="AI527" s="412">
        <v>0</v>
      </c>
      <c r="AJ527" s="377">
        <f>VLOOKUP($B527,'1.วาง งบทดลอง 4 แถว'!$E$3358:$J$4196,3,0)</f>
        <v>0</v>
      </c>
      <c r="AK527" s="378">
        <f>VLOOKUP($B527,'1.วาง งบทดลอง 4 แถว'!$E$3358:$J$4196,4,0)</f>
        <v>0</v>
      </c>
      <c r="AL527" s="378">
        <f>VLOOKUP($B527,'1.วาง งบทดลอง 4 แถว'!$E$3358:$J$4196,5,0)</f>
        <v>0</v>
      </c>
      <c r="AM527" s="379">
        <f>VLOOKUP($B527,'1.วาง งบทดลอง 4 แถว'!$E$3358:$J$4196,6,0)</f>
        <v>0</v>
      </c>
      <c r="AN527" s="380">
        <f t="shared" si="68"/>
        <v>0</v>
      </c>
      <c r="AO527" s="410" t="s">
        <v>2102</v>
      </c>
      <c r="AP527" s="411" t="s">
        <v>1501</v>
      </c>
      <c r="AQ527" s="412">
        <v>0</v>
      </c>
      <c r="AR527" s="377">
        <f>VLOOKUP($B527,'1.วาง งบทดลอง 4 แถว'!$E$4197:$J$5035,3,0)</f>
        <v>0</v>
      </c>
      <c r="AS527" s="378">
        <f>VLOOKUP($B527,'1.วาง งบทดลอง 4 แถว'!$E$4197:$J$5035,4,0)</f>
        <v>0</v>
      </c>
      <c r="AT527" s="378">
        <f>VLOOKUP($B527,'1.วาง งบทดลอง 4 แถว'!$E$4197:$J$5035,5,0)</f>
        <v>0</v>
      </c>
      <c r="AU527" s="379">
        <f>VLOOKUP($B527,'1.วาง งบทดลอง 4 แถว'!$E$4197:$J$5035,6,0)</f>
        <v>0</v>
      </c>
      <c r="AV527" s="380">
        <f t="shared" si="69"/>
        <v>0</v>
      </c>
      <c r="AW527" s="410" t="s">
        <v>2102</v>
      </c>
      <c r="AX527" s="411" t="s">
        <v>1501</v>
      </c>
      <c r="AY527" s="412">
        <v>0</v>
      </c>
      <c r="AZ527" s="377">
        <f>VLOOKUP($B527,'1.วาง งบทดลอง 4 แถว'!$E$5036:$J$5874,3,0)</f>
        <v>0</v>
      </c>
      <c r="BA527" s="378">
        <f>VLOOKUP($B527,'1.วาง งบทดลอง 4 แถว'!$E$5036:$J$5874,4,0)</f>
        <v>0</v>
      </c>
      <c r="BB527" s="378">
        <f>VLOOKUP($B527,'1.วาง งบทดลอง 4 แถว'!$E$5036:$J$5874,5,0)</f>
        <v>0</v>
      </c>
      <c r="BC527" s="379">
        <f>VLOOKUP($B527,'1.วาง งบทดลอง 4 แถว'!$E$5036:$J$5874,6,0)</f>
        <v>0</v>
      </c>
      <c r="BD527" s="380">
        <f t="shared" si="70"/>
        <v>0</v>
      </c>
      <c r="BE527" s="410" t="s">
        <v>2102</v>
      </c>
      <c r="BF527" s="411" t="s">
        <v>1501</v>
      </c>
      <c r="BG527" s="412">
        <v>0</v>
      </c>
      <c r="BH527" s="377">
        <f>VLOOKUP($B527,'1.วาง งบทดลอง 4 แถว'!$E$5875:$J$6713,3,0)</f>
        <v>0</v>
      </c>
      <c r="BI527" s="378">
        <f>VLOOKUP($B527,'1.วาง งบทดลอง 4 แถว'!$E$5875:$J$6713,4,0)</f>
        <v>0</v>
      </c>
      <c r="BJ527" s="378">
        <f>VLOOKUP($B527,'1.วาง งบทดลอง 4 แถว'!$E$5875:$J$6713,5,0)</f>
        <v>0</v>
      </c>
      <c r="BK527" s="379">
        <f>VLOOKUP($B527,'1.วาง งบทดลอง 4 แถว'!$E$5875:$J$6713,6,0)</f>
        <v>0</v>
      </c>
      <c r="BL527" s="380">
        <f t="shared" si="71"/>
        <v>0</v>
      </c>
      <c r="BM527" s="410" t="s">
        <v>2102</v>
      </c>
      <c r="BN527" s="411" t="s">
        <v>1501</v>
      </c>
      <c r="BO527" s="413">
        <v>0</v>
      </c>
    </row>
    <row r="528" spans="1:67" ht="19.5" customHeight="1">
      <c r="A528" s="374">
        <v>525</v>
      </c>
      <c r="B528" s="375" t="s">
        <v>884</v>
      </c>
      <c r="C528" s="376" t="s">
        <v>236</v>
      </c>
      <c r="D528" s="377">
        <f>VLOOKUP($B528,'1.วาง งบทดลอง 4 แถว'!$E$2:$J$840,3,0)</f>
        <v>0</v>
      </c>
      <c r="E528" s="378">
        <f>VLOOKUP($B528,'1.วาง งบทดลอง 4 แถว'!$E$2:$J$840,4,0)</f>
        <v>0</v>
      </c>
      <c r="F528" s="378">
        <f>VLOOKUP($B528,'1.วาง งบทดลอง 4 แถว'!$E$2:$J$840,5,0)</f>
        <v>0</v>
      </c>
      <c r="G528" s="379">
        <f>VLOOKUP($B528,'1.วาง งบทดลอง 4 แถว'!$E$2:$J$840,6,0)</f>
        <v>605463.80000000005</v>
      </c>
      <c r="H528" s="380">
        <f t="shared" si="64"/>
        <v>605463.80000000005</v>
      </c>
      <c r="I528" s="410" t="s">
        <v>1201</v>
      </c>
      <c r="J528" s="411" t="s">
        <v>1202</v>
      </c>
      <c r="K528" s="412" t="s">
        <v>2021</v>
      </c>
      <c r="L528" s="377">
        <f>VLOOKUP($B528,'1.วาง งบทดลอง 4 แถว'!$E$841:$J$1679,3,0)</f>
        <v>0</v>
      </c>
      <c r="M528" s="378">
        <f>VLOOKUP($B528,'1.วาง งบทดลอง 4 แถว'!$E$841:$J$1679,4,0)</f>
        <v>0</v>
      </c>
      <c r="N528" s="378">
        <f>VLOOKUP($B528,'1.วาง งบทดลอง 4 แถว'!$E$841:$J$1679,5,0)</f>
        <v>0</v>
      </c>
      <c r="O528" s="379">
        <f>VLOOKUP($B528,'1.วาง งบทดลอง 4 แถว'!$E$841:$J$1679,6,0)</f>
        <v>179388.34</v>
      </c>
      <c r="P528" s="380">
        <f t="shared" si="65"/>
        <v>179388.34</v>
      </c>
      <c r="Q528" s="410" t="s">
        <v>1201</v>
      </c>
      <c r="R528" s="411" t="s">
        <v>1202</v>
      </c>
      <c r="S528" s="412" t="s">
        <v>2021</v>
      </c>
      <c r="T528" s="377">
        <f>VLOOKUP($B528,'1.วาง งบทดลอง 4 แถว'!$E$1680:$J$2518,3,0)</f>
        <v>0</v>
      </c>
      <c r="U528" s="378">
        <f>VLOOKUP($B528,'1.วาง งบทดลอง 4 แถว'!$E$1680:$J$2518,4,0)</f>
        <v>0</v>
      </c>
      <c r="V528" s="378">
        <f>VLOOKUP($B528,'1.วาง งบทดลอง 4 แถว'!$E$1680:$J$2518,5,0)</f>
        <v>0</v>
      </c>
      <c r="W528" s="379">
        <f>VLOOKUP($B528,'1.วาง งบทดลอง 4 แถว'!$E$1680:$J$2518,6,0)</f>
        <v>72394.570000000007</v>
      </c>
      <c r="X528" s="380">
        <f t="shared" si="66"/>
        <v>72394.570000000007</v>
      </c>
      <c r="Y528" s="410" t="s">
        <v>1201</v>
      </c>
      <c r="Z528" s="411" t="s">
        <v>1202</v>
      </c>
      <c r="AA528" s="412" t="s">
        <v>2021</v>
      </c>
      <c r="AB528" s="377">
        <f>VLOOKUP($B528,'1.วาง งบทดลอง 4 แถว'!$E$2519:$J$3357,3,0)</f>
        <v>0</v>
      </c>
      <c r="AC528" s="378">
        <f>VLOOKUP($B528,'1.วาง งบทดลอง 4 แถว'!$E$2519:$J$3357,4,0)</f>
        <v>0</v>
      </c>
      <c r="AD528" s="378">
        <f>VLOOKUP($B528,'1.วาง งบทดลอง 4 แถว'!$E$2519:$J$3357,5,0)</f>
        <v>0</v>
      </c>
      <c r="AE528" s="379">
        <f>VLOOKUP($B528,'1.วาง งบทดลอง 4 แถว'!$E$2519:$J$3357,6,0)</f>
        <v>168092</v>
      </c>
      <c r="AF528" s="380">
        <f t="shared" si="67"/>
        <v>168092</v>
      </c>
      <c r="AG528" s="410" t="s">
        <v>1201</v>
      </c>
      <c r="AH528" s="411" t="s">
        <v>1202</v>
      </c>
      <c r="AI528" s="412" t="s">
        <v>2021</v>
      </c>
      <c r="AJ528" s="377">
        <f>VLOOKUP($B528,'1.วาง งบทดลอง 4 แถว'!$E$3358:$J$4196,3,0)</f>
        <v>0</v>
      </c>
      <c r="AK528" s="378">
        <f>VLOOKUP($B528,'1.วาง งบทดลอง 4 แถว'!$E$3358:$J$4196,4,0)</f>
        <v>0</v>
      </c>
      <c r="AL528" s="378">
        <f>VLOOKUP($B528,'1.วาง งบทดลอง 4 แถว'!$E$3358:$J$4196,5,0)</f>
        <v>0</v>
      </c>
      <c r="AM528" s="379">
        <f>VLOOKUP($B528,'1.วาง งบทดลอง 4 แถว'!$E$3358:$J$4196,6,0)</f>
        <v>132751.85999999999</v>
      </c>
      <c r="AN528" s="380">
        <f t="shared" si="68"/>
        <v>132751.85999999999</v>
      </c>
      <c r="AO528" s="410" t="s">
        <v>1201</v>
      </c>
      <c r="AP528" s="411" t="s">
        <v>1202</v>
      </c>
      <c r="AQ528" s="412" t="s">
        <v>2021</v>
      </c>
      <c r="AR528" s="377">
        <f>VLOOKUP($B528,'1.วาง งบทดลอง 4 แถว'!$E$4197:$J$5035,3,0)</f>
        <v>0</v>
      </c>
      <c r="AS528" s="378">
        <f>VLOOKUP($B528,'1.วาง งบทดลอง 4 แถว'!$E$4197:$J$5035,4,0)</f>
        <v>0</v>
      </c>
      <c r="AT528" s="378">
        <f>VLOOKUP($B528,'1.วาง งบทดลอง 4 แถว'!$E$4197:$J$5035,5,0)</f>
        <v>0</v>
      </c>
      <c r="AU528" s="379">
        <f>VLOOKUP($B528,'1.วาง งบทดลอง 4 แถว'!$E$4197:$J$5035,6,0)</f>
        <v>135844.99</v>
      </c>
      <c r="AV528" s="380">
        <f t="shared" si="69"/>
        <v>135844.99</v>
      </c>
      <c r="AW528" s="410" t="s">
        <v>1201</v>
      </c>
      <c r="AX528" s="411" t="s">
        <v>1202</v>
      </c>
      <c r="AY528" s="412" t="s">
        <v>2021</v>
      </c>
      <c r="AZ528" s="377">
        <f>VLOOKUP($B528,'1.วาง งบทดลอง 4 แถว'!$E$5036:$J$5874,3,0)</f>
        <v>0</v>
      </c>
      <c r="BA528" s="378">
        <f>VLOOKUP($B528,'1.วาง งบทดลอง 4 แถว'!$E$5036:$J$5874,4,0)</f>
        <v>33.369999999999997</v>
      </c>
      <c r="BB528" s="378">
        <f>VLOOKUP($B528,'1.วาง งบทดลอง 4 แถว'!$E$5036:$J$5874,5,0)</f>
        <v>0</v>
      </c>
      <c r="BC528" s="379">
        <f>VLOOKUP($B528,'1.วาง งบทดลอง 4 แถว'!$E$5036:$J$5874,6,0)</f>
        <v>88024.3</v>
      </c>
      <c r="BD528" s="380">
        <f t="shared" si="70"/>
        <v>88024.3</v>
      </c>
      <c r="BE528" s="410" t="s">
        <v>1201</v>
      </c>
      <c r="BF528" s="411" t="s">
        <v>1202</v>
      </c>
      <c r="BG528" s="412" t="s">
        <v>2021</v>
      </c>
      <c r="BH528" s="377">
        <f>VLOOKUP($B528,'1.วาง งบทดลอง 4 แถว'!$E$5875:$J$6713,3,0)</f>
        <v>0</v>
      </c>
      <c r="BI528" s="378">
        <f>VLOOKUP($B528,'1.วาง งบทดลอง 4 แถว'!$E$5875:$J$6713,4,0)</f>
        <v>0</v>
      </c>
      <c r="BJ528" s="378">
        <f>VLOOKUP($B528,'1.วาง งบทดลอง 4 แถว'!$E$5875:$J$6713,5,0)</f>
        <v>0</v>
      </c>
      <c r="BK528" s="379">
        <f>VLOOKUP($B528,'1.วาง งบทดลอง 4 แถว'!$E$5875:$J$6713,6,0)</f>
        <v>29091.55</v>
      </c>
      <c r="BL528" s="380">
        <f t="shared" si="71"/>
        <v>29091.55</v>
      </c>
      <c r="BM528" s="410" t="s">
        <v>1201</v>
      </c>
      <c r="BN528" s="411" t="s">
        <v>1202</v>
      </c>
      <c r="BO528" s="413" t="s">
        <v>2021</v>
      </c>
    </row>
    <row r="529" spans="1:67" ht="19.5" customHeight="1">
      <c r="A529" s="374">
        <v>526</v>
      </c>
      <c r="B529" s="375" t="s">
        <v>885</v>
      </c>
      <c r="C529" s="376" t="s">
        <v>183</v>
      </c>
      <c r="D529" s="377">
        <f>VLOOKUP($B529,'1.วาง งบทดลอง 4 แถว'!$E$2:$J$840,3,0)</f>
        <v>0</v>
      </c>
      <c r="E529" s="378">
        <f>VLOOKUP($B529,'1.วาง งบทดลอง 4 แถว'!$E$2:$J$840,4,0)</f>
        <v>0</v>
      </c>
      <c r="F529" s="378">
        <f>VLOOKUP($B529,'1.วาง งบทดลอง 4 แถว'!$E$2:$J$840,5,0)</f>
        <v>0</v>
      </c>
      <c r="G529" s="379">
        <f>VLOOKUP($B529,'1.วาง งบทดลอง 4 แถว'!$E$2:$J$840,6,0)</f>
        <v>0</v>
      </c>
      <c r="H529" s="380">
        <f t="shared" si="64"/>
        <v>0</v>
      </c>
      <c r="I529" s="410" t="s">
        <v>1201</v>
      </c>
      <c r="J529" s="411" t="s">
        <v>1202</v>
      </c>
      <c r="K529" s="412" t="s">
        <v>2021</v>
      </c>
      <c r="L529" s="377">
        <f>VLOOKUP($B529,'1.วาง งบทดลอง 4 แถว'!$E$841:$J$1679,3,0)</f>
        <v>0</v>
      </c>
      <c r="M529" s="378">
        <f>VLOOKUP($B529,'1.วาง งบทดลอง 4 แถว'!$E$841:$J$1679,4,0)</f>
        <v>0</v>
      </c>
      <c r="N529" s="378">
        <f>VLOOKUP($B529,'1.วาง งบทดลอง 4 แถว'!$E$841:$J$1679,5,0)</f>
        <v>0</v>
      </c>
      <c r="O529" s="379">
        <f>VLOOKUP($B529,'1.วาง งบทดลอง 4 แถว'!$E$841:$J$1679,6,0)</f>
        <v>0</v>
      </c>
      <c r="P529" s="380">
        <f t="shared" si="65"/>
        <v>0</v>
      </c>
      <c r="Q529" s="410" t="s">
        <v>1201</v>
      </c>
      <c r="R529" s="411" t="s">
        <v>1202</v>
      </c>
      <c r="S529" s="412" t="s">
        <v>2021</v>
      </c>
      <c r="T529" s="377">
        <f>VLOOKUP($B529,'1.วาง งบทดลอง 4 แถว'!$E$1680:$J$2518,3,0)</f>
        <v>0</v>
      </c>
      <c r="U529" s="378">
        <f>VLOOKUP($B529,'1.วาง งบทดลอง 4 แถว'!$E$1680:$J$2518,4,0)</f>
        <v>0</v>
      </c>
      <c r="V529" s="378">
        <f>VLOOKUP($B529,'1.วาง งบทดลอง 4 แถว'!$E$1680:$J$2518,5,0)</f>
        <v>0</v>
      </c>
      <c r="W529" s="379">
        <f>VLOOKUP($B529,'1.วาง งบทดลอง 4 แถว'!$E$1680:$J$2518,6,0)</f>
        <v>0</v>
      </c>
      <c r="X529" s="380">
        <f t="shared" si="66"/>
        <v>0</v>
      </c>
      <c r="Y529" s="410" t="s">
        <v>1201</v>
      </c>
      <c r="Z529" s="411" t="s">
        <v>1202</v>
      </c>
      <c r="AA529" s="412" t="s">
        <v>2021</v>
      </c>
      <c r="AB529" s="377">
        <f>VLOOKUP($B529,'1.วาง งบทดลอง 4 แถว'!$E$2519:$J$3357,3,0)</f>
        <v>0</v>
      </c>
      <c r="AC529" s="378">
        <f>VLOOKUP($B529,'1.วาง งบทดลอง 4 แถว'!$E$2519:$J$3357,4,0)</f>
        <v>0</v>
      </c>
      <c r="AD529" s="378">
        <f>VLOOKUP($B529,'1.วาง งบทดลอง 4 แถว'!$E$2519:$J$3357,5,0)</f>
        <v>0</v>
      </c>
      <c r="AE529" s="379">
        <f>VLOOKUP($B529,'1.วาง งบทดลอง 4 แถว'!$E$2519:$J$3357,6,0)</f>
        <v>0</v>
      </c>
      <c r="AF529" s="380">
        <f t="shared" si="67"/>
        <v>0</v>
      </c>
      <c r="AG529" s="410" t="s">
        <v>1201</v>
      </c>
      <c r="AH529" s="411" t="s">
        <v>1202</v>
      </c>
      <c r="AI529" s="412" t="s">
        <v>2021</v>
      </c>
      <c r="AJ529" s="377">
        <f>VLOOKUP($B529,'1.วาง งบทดลอง 4 แถว'!$E$3358:$J$4196,3,0)</f>
        <v>0</v>
      </c>
      <c r="AK529" s="378">
        <f>VLOOKUP($B529,'1.วาง งบทดลอง 4 แถว'!$E$3358:$J$4196,4,0)</f>
        <v>0</v>
      </c>
      <c r="AL529" s="378">
        <f>VLOOKUP($B529,'1.วาง งบทดลอง 4 แถว'!$E$3358:$J$4196,5,0)</f>
        <v>0</v>
      </c>
      <c r="AM529" s="379">
        <f>VLOOKUP($B529,'1.วาง งบทดลอง 4 แถว'!$E$3358:$J$4196,6,0)</f>
        <v>0</v>
      </c>
      <c r="AN529" s="380">
        <f t="shared" si="68"/>
        <v>0</v>
      </c>
      <c r="AO529" s="410" t="s">
        <v>1201</v>
      </c>
      <c r="AP529" s="411" t="s">
        <v>1202</v>
      </c>
      <c r="AQ529" s="412" t="s">
        <v>2021</v>
      </c>
      <c r="AR529" s="377">
        <f>VLOOKUP($B529,'1.วาง งบทดลอง 4 แถว'!$E$4197:$J$5035,3,0)</f>
        <v>0</v>
      </c>
      <c r="AS529" s="378">
        <f>VLOOKUP($B529,'1.วาง งบทดลอง 4 แถว'!$E$4197:$J$5035,4,0)</f>
        <v>0</v>
      </c>
      <c r="AT529" s="378">
        <f>VLOOKUP($B529,'1.วาง งบทดลอง 4 แถว'!$E$4197:$J$5035,5,0)</f>
        <v>0</v>
      </c>
      <c r="AU529" s="379">
        <f>VLOOKUP($B529,'1.วาง งบทดลอง 4 แถว'!$E$4197:$J$5035,6,0)</f>
        <v>0</v>
      </c>
      <c r="AV529" s="380">
        <f t="shared" si="69"/>
        <v>0</v>
      </c>
      <c r="AW529" s="410" t="s">
        <v>1201</v>
      </c>
      <c r="AX529" s="411" t="s">
        <v>1202</v>
      </c>
      <c r="AY529" s="412" t="s">
        <v>2021</v>
      </c>
      <c r="AZ529" s="377">
        <f>VLOOKUP($B529,'1.วาง งบทดลอง 4 แถว'!$E$5036:$J$5874,3,0)</f>
        <v>0</v>
      </c>
      <c r="BA529" s="378">
        <f>VLOOKUP($B529,'1.วาง งบทดลอง 4 แถว'!$E$5036:$J$5874,4,0)</f>
        <v>0</v>
      </c>
      <c r="BB529" s="378">
        <f>VLOOKUP($B529,'1.วาง งบทดลอง 4 แถว'!$E$5036:$J$5874,5,0)</f>
        <v>0</v>
      </c>
      <c r="BC529" s="379">
        <f>VLOOKUP($B529,'1.วาง งบทดลอง 4 แถว'!$E$5036:$J$5874,6,0)</f>
        <v>0</v>
      </c>
      <c r="BD529" s="380">
        <f t="shared" si="70"/>
        <v>0</v>
      </c>
      <c r="BE529" s="410" t="s">
        <v>1201</v>
      </c>
      <c r="BF529" s="411" t="s">
        <v>1202</v>
      </c>
      <c r="BG529" s="412" t="s">
        <v>2021</v>
      </c>
      <c r="BH529" s="377">
        <f>VLOOKUP($B529,'1.วาง งบทดลอง 4 แถว'!$E$5875:$J$6713,3,0)</f>
        <v>0</v>
      </c>
      <c r="BI529" s="378">
        <f>VLOOKUP($B529,'1.วาง งบทดลอง 4 แถว'!$E$5875:$J$6713,4,0)</f>
        <v>0</v>
      </c>
      <c r="BJ529" s="378">
        <f>VLOOKUP($B529,'1.วาง งบทดลอง 4 แถว'!$E$5875:$J$6713,5,0)</f>
        <v>0</v>
      </c>
      <c r="BK529" s="379">
        <f>VLOOKUP($B529,'1.วาง งบทดลอง 4 แถว'!$E$5875:$J$6713,6,0)</f>
        <v>0</v>
      </c>
      <c r="BL529" s="380">
        <f t="shared" si="71"/>
        <v>0</v>
      </c>
      <c r="BM529" s="410" t="s">
        <v>1201</v>
      </c>
      <c r="BN529" s="411" t="s">
        <v>1202</v>
      </c>
      <c r="BO529" s="413" t="s">
        <v>2021</v>
      </c>
    </row>
    <row r="530" spans="1:67" s="394" customFormat="1" ht="19.5" customHeight="1">
      <c r="A530" s="374">
        <v>527</v>
      </c>
      <c r="B530" s="388" t="s">
        <v>886</v>
      </c>
      <c r="C530" s="389" t="s">
        <v>184</v>
      </c>
      <c r="D530" s="377">
        <f>VLOOKUP($B530,'1.วาง งบทดลอง 4 แถว'!$E$2:$J$840,3,0)</f>
        <v>0</v>
      </c>
      <c r="E530" s="378">
        <f>VLOOKUP($B530,'1.วาง งบทดลอง 4 แถว'!$E$2:$J$840,4,0)</f>
        <v>0</v>
      </c>
      <c r="F530" s="378">
        <f>VLOOKUP($B530,'1.วาง งบทดลอง 4 แถว'!$E$2:$J$840,5,0)</f>
        <v>0</v>
      </c>
      <c r="G530" s="379">
        <f>VLOOKUP($B530,'1.วาง งบทดลอง 4 แถว'!$E$2:$J$840,6,0)</f>
        <v>25000</v>
      </c>
      <c r="H530" s="380">
        <f t="shared" si="64"/>
        <v>25000</v>
      </c>
      <c r="I530" s="414" t="s">
        <v>1201</v>
      </c>
      <c r="J530" s="415" t="s">
        <v>1202</v>
      </c>
      <c r="K530" s="416" t="s">
        <v>2021</v>
      </c>
      <c r="L530" s="377">
        <f>VLOOKUP($B530,'1.วาง งบทดลอง 4 แถว'!$E$841:$J$1679,3,0)</f>
        <v>0</v>
      </c>
      <c r="M530" s="378">
        <f>VLOOKUP($B530,'1.วาง งบทดลอง 4 แถว'!$E$841:$J$1679,4,0)</f>
        <v>0</v>
      </c>
      <c r="N530" s="378">
        <f>VLOOKUP($B530,'1.วาง งบทดลอง 4 แถว'!$E$841:$J$1679,5,0)</f>
        <v>0</v>
      </c>
      <c r="O530" s="379">
        <f>VLOOKUP($B530,'1.วาง งบทดลอง 4 แถว'!$E$841:$J$1679,6,0)</f>
        <v>0</v>
      </c>
      <c r="P530" s="380">
        <f t="shared" si="65"/>
        <v>0</v>
      </c>
      <c r="Q530" s="414" t="s">
        <v>1201</v>
      </c>
      <c r="R530" s="415" t="s">
        <v>1202</v>
      </c>
      <c r="S530" s="416" t="s">
        <v>2021</v>
      </c>
      <c r="T530" s="377">
        <f>VLOOKUP($B530,'1.วาง งบทดลอง 4 แถว'!$E$1680:$J$2518,3,0)</f>
        <v>0</v>
      </c>
      <c r="U530" s="378">
        <f>VLOOKUP($B530,'1.วาง งบทดลอง 4 แถว'!$E$1680:$J$2518,4,0)</f>
        <v>0</v>
      </c>
      <c r="V530" s="378">
        <f>VLOOKUP($B530,'1.วาง งบทดลอง 4 แถว'!$E$1680:$J$2518,5,0)</f>
        <v>0</v>
      </c>
      <c r="W530" s="379">
        <f>VLOOKUP($B530,'1.วาง งบทดลอง 4 แถว'!$E$1680:$J$2518,6,0)</f>
        <v>0</v>
      </c>
      <c r="X530" s="380">
        <f t="shared" si="66"/>
        <v>0</v>
      </c>
      <c r="Y530" s="414" t="s">
        <v>1201</v>
      </c>
      <c r="Z530" s="415" t="s">
        <v>1202</v>
      </c>
      <c r="AA530" s="416" t="s">
        <v>2021</v>
      </c>
      <c r="AB530" s="377">
        <f>VLOOKUP($B530,'1.วาง งบทดลอง 4 แถว'!$E$2519:$J$3357,3,0)</f>
        <v>0</v>
      </c>
      <c r="AC530" s="378">
        <f>VLOOKUP($B530,'1.วาง งบทดลอง 4 แถว'!$E$2519:$J$3357,4,0)</f>
        <v>0</v>
      </c>
      <c r="AD530" s="378">
        <f>VLOOKUP($B530,'1.วาง งบทดลอง 4 แถว'!$E$2519:$J$3357,5,0)</f>
        <v>0</v>
      </c>
      <c r="AE530" s="379">
        <f>VLOOKUP($B530,'1.วาง งบทดลอง 4 แถว'!$E$2519:$J$3357,6,0)</f>
        <v>47000</v>
      </c>
      <c r="AF530" s="380">
        <f t="shared" si="67"/>
        <v>47000</v>
      </c>
      <c r="AG530" s="414" t="s">
        <v>1201</v>
      </c>
      <c r="AH530" s="415" t="s">
        <v>1202</v>
      </c>
      <c r="AI530" s="416" t="s">
        <v>2021</v>
      </c>
      <c r="AJ530" s="377">
        <f>VLOOKUP($B530,'1.วาง งบทดลอง 4 แถว'!$E$3358:$J$4196,3,0)</f>
        <v>0</v>
      </c>
      <c r="AK530" s="378">
        <f>VLOOKUP($B530,'1.วาง งบทดลอง 4 แถว'!$E$3358:$J$4196,4,0)</f>
        <v>0</v>
      </c>
      <c r="AL530" s="378">
        <f>VLOOKUP($B530,'1.วาง งบทดลอง 4 แถว'!$E$3358:$J$4196,5,0)</f>
        <v>0</v>
      </c>
      <c r="AM530" s="379">
        <f>VLOOKUP($B530,'1.วาง งบทดลอง 4 แถว'!$E$3358:$J$4196,6,0)</f>
        <v>15000</v>
      </c>
      <c r="AN530" s="380">
        <f t="shared" si="68"/>
        <v>15000</v>
      </c>
      <c r="AO530" s="414" t="s">
        <v>1201</v>
      </c>
      <c r="AP530" s="415" t="s">
        <v>1202</v>
      </c>
      <c r="AQ530" s="416" t="s">
        <v>2021</v>
      </c>
      <c r="AR530" s="377">
        <f>VLOOKUP($B530,'1.วาง งบทดลอง 4 แถว'!$E$4197:$J$5035,3,0)</f>
        <v>0</v>
      </c>
      <c r="AS530" s="378">
        <f>VLOOKUP($B530,'1.วาง งบทดลอง 4 แถว'!$E$4197:$J$5035,4,0)</f>
        <v>0</v>
      </c>
      <c r="AT530" s="378">
        <f>VLOOKUP($B530,'1.วาง งบทดลอง 4 แถว'!$E$4197:$J$5035,5,0)</f>
        <v>0</v>
      </c>
      <c r="AU530" s="379">
        <f>VLOOKUP($B530,'1.วาง งบทดลอง 4 แถว'!$E$4197:$J$5035,6,0)</f>
        <v>0</v>
      </c>
      <c r="AV530" s="380">
        <f t="shared" si="69"/>
        <v>0</v>
      </c>
      <c r="AW530" s="414" t="s">
        <v>1201</v>
      </c>
      <c r="AX530" s="415" t="s">
        <v>1202</v>
      </c>
      <c r="AY530" s="416" t="s">
        <v>2021</v>
      </c>
      <c r="AZ530" s="377">
        <f>VLOOKUP($B530,'1.วาง งบทดลอง 4 แถว'!$E$5036:$J$5874,3,0)</f>
        <v>0</v>
      </c>
      <c r="BA530" s="378">
        <f>VLOOKUP($B530,'1.วาง งบทดลอง 4 แถว'!$E$5036:$J$5874,4,0)</f>
        <v>0</v>
      </c>
      <c r="BB530" s="378">
        <f>VLOOKUP($B530,'1.วาง งบทดลอง 4 แถว'!$E$5036:$J$5874,5,0)</f>
        <v>0</v>
      </c>
      <c r="BC530" s="379">
        <f>VLOOKUP($B530,'1.วาง งบทดลอง 4 แถว'!$E$5036:$J$5874,6,0)</f>
        <v>0</v>
      </c>
      <c r="BD530" s="380">
        <f t="shared" si="70"/>
        <v>0</v>
      </c>
      <c r="BE530" s="414" t="s">
        <v>1201</v>
      </c>
      <c r="BF530" s="415" t="s">
        <v>1202</v>
      </c>
      <c r="BG530" s="416" t="s">
        <v>2021</v>
      </c>
      <c r="BH530" s="377">
        <f>VLOOKUP($B530,'1.วาง งบทดลอง 4 แถว'!$E$5875:$J$6713,3,0)</f>
        <v>0</v>
      </c>
      <c r="BI530" s="378">
        <f>VLOOKUP($B530,'1.วาง งบทดลอง 4 แถว'!$E$5875:$J$6713,4,0)</f>
        <v>0</v>
      </c>
      <c r="BJ530" s="378">
        <f>VLOOKUP($B530,'1.วาง งบทดลอง 4 แถว'!$E$5875:$J$6713,5,0)</f>
        <v>0</v>
      </c>
      <c r="BK530" s="379">
        <f>VLOOKUP($B530,'1.วาง งบทดลอง 4 แถว'!$E$5875:$J$6713,6,0)</f>
        <v>14450</v>
      </c>
      <c r="BL530" s="380">
        <f t="shared" si="71"/>
        <v>14450</v>
      </c>
      <c r="BM530" s="414" t="s">
        <v>1201</v>
      </c>
      <c r="BN530" s="415" t="s">
        <v>1202</v>
      </c>
      <c r="BO530" s="417" t="s">
        <v>2021</v>
      </c>
    </row>
    <row r="531" spans="1:67" ht="19.5" customHeight="1">
      <c r="A531" s="374">
        <v>528</v>
      </c>
      <c r="B531" s="375" t="s">
        <v>887</v>
      </c>
      <c r="C531" s="376" t="s">
        <v>237</v>
      </c>
      <c r="D531" s="377">
        <f>VLOOKUP($B531,'1.วาง งบทดลอง 4 แถว'!$E$2:$J$840,3,0)</f>
        <v>0</v>
      </c>
      <c r="E531" s="378">
        <f>VLOOKUP($B531,'1.วาง งบทดลอง 4 แถว'!$E$2:$J$840,4,0)</f>
        <v>0</v>
      </c>
      <c r="F531" s="378">
        <f>VLOOKUP($B531,'1.วาง งบทดลอง 4 แถว'!$E$2:$J$840,5,0)</f>
        <v>0</v>
      </c>
      <c r="G531" s="379">
        <f>VLOOKUP($B531,'1.วาง งบทดลอง 4 แถว'!$E$2:$J$840,6,0)</f>
        <v>0</v>
      </c>
      <c r="H531" s="380">
        <f t="shared" si="64"/>
        <v>0</v>
      </c>
      <c r="I531" s="410" t="s">
        <v>1201</v>
      </c>
      <c r="J531" s="411" t="s">
        <v>1202</v>
      </c>
      <c r="K531" s="412" t="s">
        <v>2021</v>
      </c>
      <c r="L531" s="377">
        <f>VLOOKUP($B531,'1.วาง งบทดลอง 4 แถว'!$E$841:$J$1679,3,0)</f>
        <v>0</v>
      </c>
      <c r="M531" s="378">
        <f>VLOOKUP($B531,'1.วาง งบทดลอง 4 แถว'!$E$841:$J$1679,4,0)</f>
        <v>0</v>
      </c>
      <c r="N531" s="378">
        <f>VLOOKUP($B531,'1.วาง งบทดลอง 4 แถว'!$E$841:$J$1679,5,0)</f>
        <v>0</v>
      </c>
      <c r="O531" s="379">
        <f>VLOOKUP($B531,'1.วาง งบทดลอง 4 แถว'!$E$841:$J$1679,6,0)</f>
        <v>0</v>
      </c>
      <c r="P531" s="380">
        <f t="shared" si="65"/>
        <v>0</v>
      </c>
      <c r="Q531" s="410" t="s">
        <v>1201</v>
      </c>
      <c r="R531" s="411" t="s">
        <v>1202</v>
      </c>
      <c r="S531" s="412" t="s">
        <v>2021</v>
      </c>
      <c r="T531" s="377">
        <f>VLOOKUP($B531,'1.วาง งบทดลอง 4 แถว'!$E$1680:$J$2518,3,0)</f>
        <v>0</v>
      </c>
      <c r="U531" s="378">
        <f>VLOOKUP($B531,'1.วาง งบทดลอง 4 แถว'!$E$1680:$J$2518,4,0)</f>
        <v>0</v>
      </c>
      <c r="V531" s="378">
        <f>VLOOKUP($B531,'1.วาง งบทดลอง 4 แถว'!$E$1680:$J$2518,5,0)</f>
        <v>0</v>
      </c>
      <c r="W531" s="379">
        <f>VLOOKUP($B531,'1.วาง งบทดลอง 4 แถว'!$E$1680:$J$2518,6,0)</f>
        <v>0</v>
      </c>
      <c r="X531" s="380">
        <f t="shared" si="66"/>
        <v>0</v>
      </c>
      <c r="Y531" s="410" t="s">
        <v>1201</v>
      </c>
      <c r="Z531" s="411" t="s">
        <v>1202</v>
      </c>
      <c r="AA531" s="412" t="s">
        <v>2021</v>
      </c>
      <c r="AB531" s="377">
        <f>VLOOKUP($B531,'1.วาง งบทดลอง 4 แถว'!$E$2519:$J$3357,3,0)</f>
        <v>0</v>
      </c>
      <c r="AC531" s="378">
        <f>VLOOKUP($B531,'1.วาง งบทดลอง 4 แถว'!$E$2519:$J$3357,4,0)</f>
        <v>0</v>
      </c>
      <c r="AD531" s="378">
        <f>VLOOKUP($B531,'1.วาง งบทดลอง 4 แถว'!$E$2519:$J$3357,5,0)</f>
        <v>0</v>
      </c>
      <c r="AE531" s="379">
        <f>VLOOKUP($B531,'1.วาง งบทดลอง 4 แถว'!$E$2519:$J$3357,6,0)</f>
        <v>0</v>
      </c>
      <c r="AF531" s="380">
        <f t="shared" si="67"/>
        <v>0</v>
      </c>
      <c r="AG531" s="410" t="s">
        <v>1201</v>
      </c>
      <c r="AH531" s="411" t="s">
        <v>1202</v>
      </c>
      <c r="AI531" s="412" t="s">
        <v>2021</v>
      </c>
      <c r="AJ531" s="377">
        <f>VLOOKUP($B531,'1.วาง งบทดลอง 4 แถว'!$E$3358:$J$4196,3,0)</f>
        <v>0</v>
      </c>
      <c r="AK531" s="378">
        <f>VLOOKUP($B531,'1.วาง งบทดลอง 4 แถว'!$E$3358:$J$4196,4,0)</f>
        <v>0</v>
      </c>
      <c r="AL531" s="378">
        <f>VLOOKUP($B531,'1.วาง งบทดลอง 4 แถว'!$E$3358:$J$4196,5,0)</f>
        <v>0</v>
      </c>
      <c r="AM531" s="379">
        <f>VLOOKUP($B531,'1.วาง งบทดลอง 4 แถว'!$E$3358:$J$4196,6,0)</f>
        <v>0</v>
      </c>
      <c r="AN531" s="380">
        <f t="shared" si="68"/>
        <v>0</v>
      </c>
      <c r="AO531" s="410" t="s">
        <v>1201</v>
      </c>
      <c r="AP531" s="411" t="s">
        <v>1202</v>
      </c>
      <c r="AQ531" s="412" t="s">
        <v>2021</v>
      </c>
      <c r="AR531" s="377">
        <f>VLOOKUP($B531,'1.วาง งบทดลอง 4 แถว'!$E$4197:$J$5035,3,0)</f>
        <v>0</v>
      </c>
      <c r="AS531" s="378">
        <f>VLOOKUP($B531,'1.วาง งบทดลอง 4 แถว'!$E$4197:$J$5035,4,0)</f>
        <v>0</v>
      </c>
      <c r="AT531" s="378">
        <f>VLOOKUP($B531,'1.วาง งบทดลอง 4 แถว'!$E$4197:$J$5035,5,0)</f>
        <v>0</v>
      </c>
      <c r="AU531" s="379">
        <f>VLOOKUP($B531,'1.วาง งบทดลอง 4 แถว'!$E$4197:$J$5035,6,0)</f>
        <v>0</v>
      </c>
      <c r="AV531" s="380">
        <f t="shared" si="69"/>
        <v>0</v>
      </c>
      <c r="AW531" s="410" t="s">
        <v>1201</v>
      </c>
      <c r="AX531" s="411" t="s">
        <v>1202</v>
      </c>
      <c r="AY531" s="412" t="s">
        <v>2021</v>
      </c>
      <c r="AZ531" s="377">
        <f>VLOOKUP($B531,'1.วาง งบทดลอง 4 แถว'!$E$5036:$J$5874,3,0)</f>
        <v>0</v>
      </c>
      <c r="BA531" s="378">
        <f>VLOOKUP($B531,'1.วาง งบทดลอง 4 แถว'!$E$5036:$J$5874,4,0)</f>
        <v>0</v>
      </c>
      <c r="BB531" s="378">
        <f>VLOOKUP($B531,'1.วาง งบทดลอง 4 แถว'!$E$5036:$J$5874,5,0)</f>
        <v>0</v>
      </c>
      <c r="BC531" s="379">
        <f>VLOOKUP($B531,'1.วาง งบทดลอง 4 แถว'!$E$5036:$J$5874,6,0)</f>
        <v>0</v>
      </c>
      <c r="BD531" s="380">
        <f t="shared" si="70"/>
        <v>0</v>
      </c>
      <c r="BE531" s="410" t="s">
        <v>1201</v>
      </c>
      <c r="BF531" s="411" t="s">
        <v>1202</v>
      </c>
      <c r="BG531" s="412" t="s">
        <v>2021</v>
      </c>
      <c r="BH531" s="377">
        <f>VLOOKUP($B531,'1.วาง งบทดลอง 4 แถว'!$E$5875:$J$6713,3,0)</f>
        <v>0</v>
      </c>
      <c r="BI531" s="378">
        <f>VLOOKUP($B531,'1.วาง งบทดลอง 4 แถว'!$E$5875:$J$6713,4,0)</f>
        <v>0</v>
      </c>
      <c r="BJ531" s="378">
        <f>VLOOKUP($B531,'1.วาง งบทดลอง 4 แถว'!$E$5875:$J$6713,5,0)</f>
        <v>0</v>
      </c>
      <c r="BK531" s="379">
        <f>VLOOKUP($B531,'1.วาง งบทดลอง 4 แถว'!$E$5875:$J$6713,6,0)</f>
        <v>0</v>
      </c>
      <c r="BL531" s="380">
        <f t="shared" si="71"/>
        <v>0</v>
      </c>
      <c r="BM531" s="410" t="s">
        <v>1201</v>
      </c>
      <c r="BN531" s="411" t="s">
        <v>1202</v>
      </c>
      <c r="BO531" s="413" t="s">
        <v>2021</v>
      </c>
    </row>
    <row r="532" spans="1:67" ht="19.5" customHeight="1">
      <c r="A532" s="374">
        <v>529</v>
      </c>
      <c r="B532" s="375" t="s">
        <v>888</v>
      </c>
      <c r="C532" s="376" t="s">
        <v>238</v>
      </c>
      <c r="D532" s="377">
        <f>VLOOKUP($B532,'1.วาง งบทดลอง 4 แถว'!$E$2:$J$840,3,0)</f>
        <v>0</v>
      </c>
      <c r="E532" s="378">
        <f>VLOOKUP($B532,'1.วาง งบทดลอง 4 แถว'!$E$2:$J$840,4,0)</f>
        <v>13640573.33</v>
      </c>
      <c r="F532" s="378">
        <f>VLOOKUP($B532,'1.วาง งบทดลอง 4 แถว'!$E$2:$J$840,5,0)</f>
        <v>0</v>
      </c>
      <c r="G532" s="379">
        <f>VLOOKUP($B532,'1.วาง งบทดลอง 4 แถว'!$E$2:$J$840,6,0)</f>
        <v>135914039.87</v>
      </c>
      <c r="H532" s="380">
        <f t="shared" si="64"/>
        <v>135914039.87</v>
      </c>
      <c r="I532" s="410" t="s">
        <v>1265</v>
      </c>
      <c r="J532" s="411" t="s">
        <v>1266</v>
      </c>
      <c r="K532" s="412">
        <v>0</v>
      </c>
      <c r="L532" s="377">
        <f>VLOOKUP($B532,'1.วาง งบทดลอง 4 แถว'!$E$841:$J$1679,3,0)</f>
        <v>0</v>
      </c>
      <c r="M532" s="378">
        <f>VLOOKUP($B532,'1.วาง งบทดลอง 4 แถว'!$E$841:$J$1679,4,0)</f>
        <v>3086451.94</v>
      </c>
      <c r="N532" s="378">
        <f>VLOOKUP($B532,'1.วาง งบทดลอง 4 แถว'!$E$841:$J$1679,5,0)</f>
        <v>0</v>
      </c>
      <c r="O532" s="379">
        <f>VLOOKUP($B532,'1.วาง งบทดลอง 4 แถว'!$E$841:$J$1679,6,0)</f>
        <v>32942773.289999999</v>
      </c>
      <c r="P532" s="380">
        <f t="shared" si="65"/>
        <v>32942773.289999999</v>
      </c>
      <c r="Q532" s="410" t="s">
        <v>1265</v>
      </c>
      <c r="R532" s="411" t="s">
        <v>1266</v>
      </c>
      <c r="S532" s="412">
        <v>0</v>
      </c>
      <c r="T532" s="377">
        <f>VLOOKUP($B532,'1.วาง งบทดลอง 4 แถว'!$E$1680:$J$2518,3,0)</f>
        <v>0</v>
      </c>
      <c r="U532" s="378">
        <f>VLOOKUP($B532,'1.วาง งบทดลอง 4 แถว'!$E$1680:$J$2518,4,0)</f>
        <v>3010555</v>
      </c>
      <c r="V532" s="378">
        <f>VLOOKUP($B532,'1.วาง งบทดลอง 4 แถว'!$E$1680:$J$2518,5,0)</f>
        <v>0</v>
      </c>
      <c r="W532" s="379">
        <f>VLOOKUP($B532,'1.วาง งบทดลอง 4 แถว'!$E$1680:$J$2518,6,0)</f>
        <v>33332912.510000002</v>
      </c>
      <c r="X532" s="380">
        <f t="shared" si="66"/>
        <v>33332912.510000002</v>
      </c>
      <c r="Y532" s="410" t="s">
        <v>1265</v>
      </c>
      <c r="Z532" s="411" t="s">
        <v>1266</v>
      </c>
      <c r="AA532" s="412">
        <v>0</v>
      </c>
      <c r="AB532" s="377">
        <f>VLOOKUP($B532,'1.วาง งบทดลอง 4 แถว'!$E$2519:$J$3357,3,0)</f>
        <v>0</v>
      </c>
      <c r="AC532" s="378">
        <f>VLOOKUP($B532,'1.วาง งบทดลอง 4 แถว'!$E$2519:$J$3357,4,0)</f>
        <v>5044540</v>
      </c>
      <c r="AD532" s="378">
        <f>VLOOKUP($B532,'1.วาง งบทดลอง 4 แถว'!$E$2519:$J$3357,5,0)</f>
        <v>0</v>
      </c>
      <c r="AE532" s="379">
        <f>VLOOKUP($B532,'1.วาง งบทดลอง 4 แถว'!$E$2519:$J$3357,6,0)</f>
        <v>55833850.590000004</v>
      </c>
      <c r="AF532" s="380">
        <f t="shared" si="67"/>
        <v>55833850.590000004</v>
      </c>
      <c r="AG532" s="410" t="s">
        <v>1265</v>
      </c>
      <c r="AH532" s="411" t="s">
        <v>1266</v>
      </c>
      <c r="AI532" s="412">
        <v>0</v>
      </c>
      <c r="AJ532" s="377">
        <f>VLOOKUP($B532,'1.วาง งบทดลอง 4 แถว'!$E$3358:$J$4196,3,0)</f>
        <v>0</v>
      </c>
      <c r="AK532" s="378">
        <f>VLOOKUP($B532,'1.วาง งบทดลอง 4 แถว'!$E$3358:$J$4196,4,0)</f>
        <v>3212139.36</v>
      </c>
      <c r="AL532" s="378">
        <f>VLOOKUP($B532,'1.วาง งบทดลอง 4 แถว'!$E$3358:$J$4196,5,0)</f>
        <v>0</v>
      </c>
      <c r="AM532" s="379">
        <f>VLOOKUP($B532,'1.วาง งบทดลอง 4 แถว'!$E$3358:$J$4196,6,0)</f>
        <v>34333903.640000001</v>
      </c>
      <c r="AN532" s="380">
        <f t="shared" si="68"/>
        <v>34333903.640000001</v>
      </c>
      <c r="AO532" s="410" t="s">
        <v>1265</v>
      </c>
      <c r="AP532" s="411" t="s">
        <v>1266</v>
      </c>
      <c r="AQ532" s="412">
        <v>0</v>
      </c>
      <c r="AR532" s="377">
        <f>VLOOKUP($B532,'1.วาง งบทดลอง 4 แถว'!$E$4197:$J$5035,3,0)</f>
        <v>0</v>
      </c>
      <c r="AS532" s="378">
        <f>VLOOKUP($B532,'1.วาง งบทดลอง 4 แถว'!$E$4197:$J$5035,4,0)</f>
        <v>2921838.72</v>
      </c>
      <c r="AT532" s="378">
        <f>VLOOKUP($B532,'1.วาง งบทดลอง 4 แถว'!$E$4197:$J$5035,5,0)</f>
        <v>0</v>
      </c>
      <c r="AU532" s="379">
        <f>VLOOKUP($B532,'1.วาง งบทดลอง 4 แถว'!$E$4197:$J$5035,6,0)</f>
        <v>31746892.620000001</v>
      </c>
      <c r="AV532" s="380">
        <f t="shared" si="69"/>
        <v>31746892.620000001</v>
      </c>
      <c r="AW532" s="410" t="s">
        <v>1265</v>
      </c>
      <c r="AX532" s="411" t="s">
        <v>1266</v>
      </c>
      <c r="AY532" s="412">
        <v>0</v>
      </c>
      <c r="AZ532" s="377">
        <f>VLOOKUP($B532,'1.วาง งบทดลอง 4 แถว'!$E$5036:$J$5874,3,0)</f>
        <v>0</v>
      </c>
      <c r="BA532" s="378">
        <f>VLOOKUP($B532,'1.วาง งบทดลอง 4 แถว'!$E$5036:$J$5874,4,0)</f>
        <v>2926657</v>
      </c>
      <c r="BB532" s="378">
        <f>VLOOKUP($B532,'1.วาง งบทดลอง 4 แถว'!$E$5036:$J$5874,5,0)</f>
        <v>0</v>
      </c>
      <c r="BC532" s="379">
        <f>VLOOKUP($B532,'1.วาง งบทดลอง 4 แถว'!$E$5036:$J$5874,6,0)</f>
        <v>33175234.079999998</v>
      </c>
      <c r="BD532" s="380">
        <f t="shared" si="70"/>
        <v>33175234.079999998</v>
      </c>
      <c r="BE532" s="410" t="s">
        <v>1265</v>
      </c>
      <c r="BF532" s="411" t="s">
        <v>1266</v>
      </c>
      <c r="BG532" s="412">
        <v>0</v>
      </c>
      <c r="BH532" s="377">
        <f>VLOOKUP($B532,'1.วาง งบทดลอง 4 แถว'!$E$5875:$J$6713,3,0)</f>
        <v>7500</v>
      </c>
      <c r="BI532" s="378">
        <f>VLOOKUP($B532,'1.วาง งบทดลอง 4 แถว'!$E$5875:$J$6713,4,0)</f>
        <v>1860220</v>
      </c>
      <c r="BJ532" s="378">
        <f>VLOOKUP($B532,'1.วาง งบทดลอง 4 แถว'!$E$5875:$J$6713,5,0)</f>
        <v>0</v>
      </c>
      <c r="BK532" s="379">
        <f>VLOOKUP($B532,'1.วาง งบทดลอง 4 แถว'!$E$5875:$J$6713,6,0)</f>
        <v>20507848.390000001</v>
      </c>
      <c r="BL532" s="380">
        <f t="shared" si="71"/>
        <v>20507848.390000001</v>
      </c>
      <c r="BM532" s="410" t="s">
        <v>1265</v>
      </c>
      <c r="BN532" s="411" t="s">
        <v>1266</v>
      </c>
      <c r="BO532" s="413">
        <v>0</v>
      </c>
    </row>
    <row r="533" spans="1:67" ht="19.5" customHeight="1">
      <c r="A533" s="374">
        <v>530</v>
      </c>
      <c r="B533" s="375" t="s">
        <v>889</v>
      </c>
      <c r="C533" s="376" t="s">
        <v>239</v>
      </c>
      <c r="D533" s="377">
        <f>VLOOKUP($B533,'1.วาง งบทดลอง 4 แถว'!$E$2:$J$840,3,0)</f>
        <v>0</v>
      </c>
      <c r="E533" s="378">
        <f>VLOOKUP($B533,'1.วาง งบทดลอง 4 แถว'!$E$2:$J$840,4,0)</f>
        <v>0</v>
      </c>
      <c r="F533" s="378">
        <f>VLOOKUP($B533,'1.วาง งบทดลอง 4 แถว'!$E$2:$J$840,5,0)</f>
        <v>0</v>
      </c>
      <c r="G533" s="379">
        <f>VLOOKUP($B533,'1.วาง งบทดลอง 4 แถว'!$E$2:$J$840,6,0)</f>
        <v>0</v>
      </c>
      <c r="H533" s="380">
        <f t="shared" si="64"/>
        <v>0</v>
      </c>
      <c r="I533" s="410" t="s">
        <v>1267</v>
      </c>
      <c r="J533" s="411" t="s">
        <v>1238</v>
      </c>
      <c r="K533" s="412">
        <v>0</v>
      </c>
      <c r="L533" s="377">
        <f>VLOOKUP($B533,'1.วาง งบทดลอง 4 แถว'!$E$841:$J$1679,3,0)</f>
        <v>0</v>
      </c>
      <c r="M533" s="378">
        <f>VLOOKUP($B533,'1.วาง งบทดลอง 4 แถว'!$E$841:$J$1679,4,0)</f>
        <v>0</v>
      </c>
      <c r="N533" s="378">
        <f>VLOOKUP($B533,'1.วาง งบทดลอง 4 แถว'!$E$841:$J$1679,5,0)</f>
        <v>0</v>
      </c>
      <c r="O533" s="379">
        <f>VLOOKUP($B533,'1.วาง งบทดลอง 4 แถว'!$E$841:$J$1679,6,0)</f>
        <v>0</v>
      </c>
      <c r="P533" s="380">
        <f t="shared" si="65"/>
        <v>0</v>
      </c>
      <c r="Q533" s="410" t="s">
        <v>1267</v>
      </c>
      <c r="R533" s="411" t="s">
        <v>1238</v>
      </c>
      <c r="S533" s="412">
        <v>0</v>
      </c>
      <c r="T533" s="377">
        <f>VLOOKUP($B533,'1.วาง งบทดลอง 4 แถว'!$E$1680:$J$2518,3,0)</f>
        <v>0</v>
      </c>
      <c r="U533" s="378">
        <f>VLOOKUP($B533,'1.วาง งบทดลอง 4 แถว'!$E$1680:$J$2518,4,0)</f>
        <v>0</v>
      </c>
      <c r="V533" s="378">
        <f>VLOOKUP($B533,'1.วาง งบทดลอง 4 แถว'!$E$1680:$J$2518,5,0)</f>
        <v>0</v>
      </c>
      <c r="W533" s="379">
        <f>VLOOKUP($B533,'1.วาง งบทดลอง 4 แถว'!$E$1680:$J$2518,6,0)</f>
        <v>0</v>
      </c>
      <c r="X533" s="380">
        <f t="shared" si="66"/>
        <v>0</v>
      </c>
      <c r="Y533" s="410" t="s">
        <v>1267</v>
      </c>
      <c r="Z533" s="411" t="s">
        <v>1238</v>
      </c>
      <c r="AA533" s="412">
        <v>0</v>
      </c>
      <c r="AB533" s="377">
        <f>VLOOKUP($B533,'1.วาง งบทดลอง 4 แถว'!$E$2519:$J$3357,3,0)</f>
        <v>0</v>
      </c>
      <c r="AC533" s="378">
        <f>VLOOKUP($B533,'1.วาง งบทดลอง 4 แถว'!$E$2519:$J$3357,4,0)</f>
        <v>0</v>
      </c>
      <c r="AD533" s="378">
        <f>VLOOKUP($B533,'1.วาง งบทดลอง 4 แถว'!$E$2519:$J$3357,5,0)</f>
        <v>0</v>
      </c>
      <c r="AE533" s="379">
        <f>VLOOKUP($B533,'1.วาง งบทดลอง 4 แถว'!$E$2519:$J$3357,6,0)</f>
        <v>0</v>
      </c>
      <c r="AF533" s="380">
        <f t="shared" si="67"/>
        <v>0</v>
      </c>
      <c r="AG533" s="410" t="s">
        <v>1267</v>
      </c>
      <c r="AH533" s="411" t="s">
        <v>1238</v>
      </c>
      <c r="AI533" s="412">
        <v>0</v>
      </c>
      <c r="AJ533" s="377">
        <f>VLOOKUP($B533,'1.วาง งบทดลอง 4 แถว'!$E$3358:$J$4196,3,0)</f>
        <v>0</v>
      </c>
      <c r="AK533" s="378">
        <f>VLOOKUP($B533,'1.วาง งบทดลอง 4 แถว'!$E$3358:$J$4196,4,0)</f>
        <v>0</v>
      </c>
      <c r="AL533" s="378">
        <f>VLOOKUP($B533,'1.วาง งบทดลอง 4 แถว'!$E$3358:$J$4196,5,0)</f>
        <v>0</v>
      </c>
      <c r="AM533" s="379">
        <f>VLOOKUP($B533,'1.วาง งบทดลอง 4 แถว'!$E$3358:$J$4196,6,0)</f>
        <v>0</v>
      </c>
      <c r="AN533" s="380">
        <f t="shared" si="68"/>
        <v>0</v>
      </c>
      <c r="AO533" s="410" t="s">
        <v>1267</v>
      </c>
      <c r="AP533" s="411" t="s">
        <v>1238</v>
      </c>
      <c r="AQ533" s="412">
        <v>0</v>
      </c>
      <c r="AR533" s="377">
        <f>VLOOKUP($B533,'1.วาง งบทดลอง 4 แถว'!$E$4197:$J$5035,3,0)</f>
        <v>0</v>
      </c>
      <c r="AS533" s="378">
        <f>VLOOKUP($B533,'1.วาง งบทดลอง 4 แถว'!$E$4197:$J$5035,4,0)</f>
        <v>0</v>
      </c>
      <c r="AT533" s="378">
        <f>VLOOKUP($B533,'1.วาง งบทดลอง 4 แถว'!$E$4197:$J$5035,5,0)</f>
        <v>0</v>
      </c>
      <c r="AU533" s="379">
        <f>VLOOKUP($B533,'1.วาง งบทดลอง 4 แถว'!$E$4197:$J$5035,6,0)</f>
        <v>0</v>
      </c>
      <c r="AV533" s="380">
        <f t="shared" si="69"/>
        <v>0</v>
      </c>
      <c r="AW533" s="410" t="s">
        <v>1267</v>
      </c>
      <c r="AX533" s="411" t="s">
        <v>1238</v>
      </c>
      <c r="AY533" s="412">
        <v>0</v>
      </c>
      <c r="AZ533" s="377">
        <f>VLOOKUP($B533,'1.วาง งบทดลอง 4 แถว'!$E$5036:$J$5874,3,0)</f>
        <v>0</v>
      </c>
      <c r="BA533" s="378">
        <f>VLOOKUP($B533,'1.วาง งบทดลอง 4 แถว'!$E$5036:$J$5874,4,0)</f>
        <v>0</v>
      </c>
      <c r="BB533" s="378">
        <f>VLOOKUP($B533,'1.วาง งบทดลอง 4 แถว'!$E$5036:$J$5874,5,0)</f>
        <v>0</v>
      </c>
      <c r="BC533" s="379">
        <f>VLOOKUP($B533,'1.วาง งบทดลอง 4 แถว'!$E$5036:$J$5874,6,0)</f>
        <v>0</v>
      </c>
      <c r="BD533" s="380">
        <f t="shared" si="70"/>
        <v>0</v>
      </c>
      <c r="BE533" s="410" t="s">
        <v>1267</v>
      </c>
      <c r="BF533" s="411" t="s">
        <v>1238</v>
      </c>
      <c r="BG533" s="412">
        <v>0</v>
      </c>
      <c r="BH533" s="377">
        <f>VLOOKUP($B533,'1.วาง งบทดลอง 4 แถว'!$E$5875:$J$6713,3,0)</f>
        <v>0</v>
      </c>
      <c r="BI533" s="378">
        <f>VLOOKUP($B533,'1.วาง งบทดลอง 4 แถว'!$E$5875:$J$6713,4,0)</f>
        <v>0</v>
      </c>
      <c r="BJ533" s="378">
        <f>VLOOKUP($B533,'1.วาง งบทดลอง 4 แถว'!$E$5875:$J$6713,5,0)</f>
        <v>0</v>
      </c>
      <c r="BK533" s="379">
        <f>VLOOKUP($B533,'1.วาง งบทดลอง 4 แถว'!$E$5875:$J$6713,6,0)</f>
        <v>0</v>
      </c>
      <c r="BL533" s="380">
        <f t="shared" si="71"/>
        <v>0</v>
      </c>
      <c r="BM533" s="410" t="s">
        <v>1267</v>
      </c>
      <c r="BN533" s="411" t="s">
        <v>1238</v>
      </c>
      <c r="BO533" s="413">
        <v>0</v>
      </c>
    </row>
    <row r="534" spans="1:67" ht="19.5" customHeight="1">
      <c r="A534" s="374">
        <v>531</v>
      </c>
      <c r="B534" s="375" t="s">
        <v>890</v>
      </c>
      <c r="C534" s="376" t="s">
        <v>240</v>
      </c>
      <c r="D534" s="377">
        <f>VLOOKUP($B534,'1.วาง งบทดลอง 4 แถว'!$E$2:$J$840,3,0)</f>
        <v>0</v>
      </c>
      <c r="E534" s="378">
        <f>VLOOKUP($B534,'1.วาง งบทดลอง 4 แถว'!$E$2:$J$840,4,0)</f>
        <v>934062.76</v>
      </c>
      <c r="F534" s="378">
        <f>VLOOKUP($B534,'1.วาง งบทดลอง 4 แถว'!$E$2:$J$840,5,0)</f>
        <v>0</v>
      </c>
      <c r="G534" s="379">
        <f>VLOOKUP($B534,'1.วาง งบทดลอง 4 แถว'!$E$2:$J$840,6,0)</f>
        <v>10900711.810000001</v>
      </c>
      <c r="H534" s="380">
        <f t="shared" si="64"/>
        <v>10900711.810000001</v>
      </c>
      <c r="I534" s="410" t="s">
        <v>1201</v>
      </c>
      <c r="J534" s="411" t="s">
        <v>1202</v>
      </c>
      <c r="K534" s="412">
        <v>0</v>
      </c>
      <c r="L534" s="377">
        <f>VLOOKUP($B534,'1.วาง งบทดลอง 4 แถว'!$E$841:$J$1679,3,0)</f>
        <v>0</v>
      </c>
      <c r="M534" s="378">
        <f>VLOOKUP($B534,'1.วาง งบทดลอง 4 แถว'!$E$841:$J$1679,4,0)</f>
        <v>0</v>
      </c>
      <c r="N534" s="378">
        <f>VLOOKUP($B534,'1.วาง งบทดลอง 4 แถว'!$E$841:$J$1679,5,0)</f>
        <v>0</v>
      </c>
      <c r="O534" s="379">
        <f>VLOOKUP($B534,'1.วาง งบทดลอง 4 แถว'!$E$841:$J$1679,6,0)</f>
        <v>22102.080000000002</v>
      </c>
      <c r="P534" s="380">
        <f t="shared" si="65"/>
        <v>22102.080000000002</v>
      </c>
      <c r="Q534" s="410" t="s">
        <v>1201</v>
      </c>
      <c r="R534" s="411" t="s">
        <v>1202</v>
      </c>
      <c r="S534" s="412">
        <v>0</v>
      </c>
      <c r="T534" s="377">
        <f>VLOOKUP($B534,'1.วาง งบทดลอง 4 แถว'!$E$1680:$J$2518,3,0)</f>
        <v>0</v>
      </c>
      <c r="U534" s="378">
        <f>VLOOKUP($B534,'1.วาง งบทดลอง 4 แถว'!$E$1680:$J$2518,4,0)</f>
        <v>0</v>
      </c>
      <c r="V534" s="378">
        <f>VLOOKUP($B534,'1.วาง งบทดลอง 4 แถว'!$E$1680:$J$2518,5,0)</f>
        <v>0</v>
      </c>
      <c r="W534" s="379">
        <f>VLOOKUP($B534,'1.วาง งบทดลอง 4 แถว'!$E$1680:$J$2518,6,0)</f>
        <v>8052.6</v>
      </c>
      <c r="X534" s="380">
        <f t="shared" si="66"/>
        <v>8052.6</v>
      </c>
      <c r="Y534" s="410" t="s">
        <v>1201</v>
      </c>
      <c r="Z534" s="411" t="s">
        <v>1202</v>
      </c>
      <c r="AA534" s="412">
        <v>0</v>
      </c>
      <c r="AB534" s="377">
        <f>VLOOKUP($B534,'1.วาง งบทดลอง 4 แถว'!$E$2519:$J$3357,3,0)</f>
        <v>0</v>
      </c>
      <c r="AC534" s="378">
        <f>VLOOKUP($B534,'1.วาง งบทดลอง 4 แถว'!$E$2519:$J$3357,4,0)</f>
        <v>0</v>
      </c>
      <c r="AD534" s="378">
        <f>VLOOKUP($B534,'1.วาง งบทดลอง 4 แถว'!$E$2519:$J$3357,5,0)</f>
        <v>0</v>
      </c>
      <c r="AE534" s="379">
        <f>VLOOKUP($B534,'1.วาง งบทดลอง 4 แถว'!$E$2519:$J$3357,6,0)</f>
        <v>12563.36</v>
      </c>
      <c r="AF534" s="380">
        <f t="shared" si="67"/>
        <v>12563.36</v>
      </c>
      <c r="AG534" s="410" t="s">
        <v>1201</v>
      </c>
      <c r="AH534" s="411" t="s">
        <v>1202</v>
      </c>
      <c r="AI534" s="412">
        <v>0</v>
      </c>
      <c r="AJ534" s="377">
        <f>VLOOKUP($B534,'1.วาง งบทดลอง 4 แถว'!$E$3358:$J$4196,3,0)</f>
        <v>0</v>
      </c>
      <c r="AK534" s="378">
        <f>VLOOKUP($B534,'1.วาง งบทดลอง 4 แถว'!$E$3358:$J$4196,4,0)</f>
        <v>0</v>
      </c>
      <c r="AL534" s="378">
        <f>VLOOKUP($B534,'1.วาง งบทดลอง 4 แถว'!$E$3358:$J$4196,5,0)</f>
        <v>0</v>
      </c>
      <c r="AM534" s="379">
        <f>VLOOKUP($B534,'1.วาง งบทดลอง 4 แถว'!$E$3358:$J$4196,6,0)</f>
        <v>19402.099999999999</v>
      </c>
      <c r="AN534" s="380">
        <f t="shared" si="68"/>
        <v>19402.099999999999</v>
      </c>
      <c r="AO534" s="410" t="s">
        <v>1201</v>
      </c>
      <c r="AP534" s="411" t="s">
        <v>1202</v>
      </c>
      <c r="AQ534" s="412">
        <v>0</v>
      </c>
      <c r="AR534" s="377">
        <f>VLOOKUP($B534,'1.วาง งบทดลอง 4 แถว'!$E$4197:$J$5035,3,0)</f>
        <v>0</v>
      </c>
      <c r="AS534" s="378">
        <f>VLOOKUP($B534,'1.วาง งบทดลอง 4 แถว'!$E$4197:$J$5035,4,0)</f>
        <v>2567</v>
      </c>
      <c r="AT534" s="378">
        <f>VLOOKUP($B534,'1.วาง งบทดลอง 4 แถว'!$E$4197:$J$5035,5,0)</f>
        <v>0</v>
      </c>
      <c r="AU534" s="379">
        <f>VLOOKUP($B534,'1.วาง งบทดลอง 4 แถว'!$E$4197:$J$5035,6,0)</f>
        <v>12753.12</v>
      </c>
      <c r="AV534" s="380">
        <f t="shared" si="69"/>
        <v>12753.12</v>
      </c>
      <c r="AW534" s="410" t="s">
        <v>1201</v>
      </c>
      <c r="AX534" s="411" t="s">
        <v>1202</v>
      </c>
      <c r="AY534" s="412">
        <v>0</v>
      </c>
      <c r="AZ534" s="377">
        <f>VLOOKUP($B534,'1.วาง งบทดลอง 4 แถว'!$E$5036:$J$5874,3,0)</f>
        <v>0</v>
      </c>
      <c r="BA534" s="378">
        <f>VLOOKUP($B534,'1.วาง งบทดลอง 4 แถว'!$E$5036:$J$5874,4,0)</f>
        <v>0</v>
      </c>
      <c r="BB534" s="378">
        <f>VLOOKUP($B534,'1.วาง งบทดลอง 4 แถว'!$E$5036:$J$5874,5,0)</f>
        <v>0</v>
      </c>
      <c r="BC534" s="379">
        <f>VLOOKUP($B534,'1.วาง งบทดลอง 4 แถว'!$E$5036:$J$5874,6,0)</f>
        <v>6160.8</v>
      </c>
      <c r="BD534" s="380">
        <f t="shared" si="70"/>
        <v>6160.8</v>
      </c>
      <c r="BE534" s="410" t="s">
        <v>1201</v>
      </c>
      <c r="BF534" s="411" t="s">
        <v>1202</v>
      </c>
      <c r="BG534" s="412">
        <v>0</v>
      </c>
      <c r="BH534" s="377">
        <f>VLOOKUP($B534,'1.วาง งบทดลอง 4 แถว'!$E$5875:$J$6713,3,0)</f>
        <v>0</v>
      </c>
      <c r="BI534" s="378">
        <f>VLOOKUP($B534,'1.วาง งบทดลอง 4 แถว'!$E$5875:$J$6713,4,0)</f>
        <v>0</v>
      </c>
      <c r="BJ534" s="378">
        <f>VLOOKUP($B534,'1.วาง งบทดลอง 4 แถว'!$E$5875:$J$6713,5,0)</f>
        <v>0</v>
      </c>
      <c r="BK534" s="379">
        <f>VLOOKUP($B534,'1.วาง งบทดลอง 4 แถว'!$E$5875:$J$6713,6,0)</f>
        <v>0</v>
      </c>
      <c r="BL534" s="380">
        <f t="shared" si="71"/>
        <v>0</v>
      </c>
      <c r="BM534" s="410" t="s">
        <v>1201</v>
      </c>
      <c r="BN534" s="411" t="s">
        <v>1202</v>
      </c>
      <c r="BO534" s="413">
        <v>0</v>
      </c>
    </row>
    <row r="535" spans="1:67" ht="19.5" customHeight="1">
      <c r="A535" s="374">
        <v>532</v>
      </c>
      <c r="B535" s="375" t="s">
        <v>891</v>
      </c>
      <c r="C535" s="376" t="s">
        <v>241</v>
      </c>
      <c r="D535" s="377">
        <f>VLOOKUP($B535,'1.วาง งบทดลอง 4 แถว'!$E$2:$J$840,3,0)</f>
        <v>0</v>
      </c>
      <c r="E535" s="378">
        <f>VLOOKUP($B535,'1.วาง งบทดลอง 4 แถว'!$E$2:$J$840,4,0)</f>
        <v>16500</v>
      </c>
      <c r="F535" s="378">
        <f>VLOOKUP($B535,'1.วาง งบทดลอง 4 แถว'!$E$2:$J$840,5,0)</f>
        <v>0</v>
      </c>
      <c r="G535" s="379">
        <f>VLOOKUP($B535,'1.วาง งบทดลอง 4 แถว'!$E$2:$J$840,6,0)</f>
        <v>31155</v>
      </c>
      <c r="H535" s="380">
        <f t="shared" si="64"/>
        <v>31155</v>
      </c>
      <c r="I535" s="410" t="s">
        <v>1201</v>
      </c>
      <c r="J535" s="411" t="s">
        <v>1202</v>
      </c>
      <c r="K535" s="412">
        <v>0</v>
      </c>
      <c r="L535" s="377">
        <f>VLOOKUP($B535,'1.วาง งบทดลอง 4 แถว'!$E$841:$J$1679,3,0)</f>
        <v>0</v>
      </c>
      <c r="M535" s="378">
        <f>VLOOKUP($B535,'1.วาง งบทดลอง 4 แถว'!$E$841:$J$1679,4,0)</f>
        <v>0</v>
      </c>
      <c r="N535" s="378">
        <f>VLOOKUP($B535,'1.วาง งบทดลอง 4 แถว'!$E$841:$J$1679,5,0)</f>
        <v>0</v>
      </c>
      <c r="O535" s="379">
        <f>VLOOKUP($B535,'1.วาง งบทดลอง 4 แถว'!$E$841:$J$1679,6,0)</f>
        <v>0</v>
      </c>
      <c r="P535" s="380">
        <f t="shared" si="65"/>
        <v>0</v>
      </c>
      <c r="Q535" s="410" t="s">
        <v>1201</v>
      </c>
      <c r="R535" s="411" t="s">
        <v>1202</v>
      </c>
      <c r="S535" s="412">
        <v>0</v>
      </c>
      <c r="T535" s="377">
        <f>VLOOKUP($B535,'1.วาง งบทดลอง 4 แถว'!$E$1680:$J$2518,3,0)</f>
        <v>0</v>
      </c>
      <c r="U535" s="378">
        <f>VLOOKUP($B535,'1.วาง งบทดลอง 4 แถว'!$E$1680:$J$2518,4,0)</f>
        <v>0</v>
      </c>
      <c r="V535" s="378">
        <f>VLOOKUP($B535,'1.วาง งบทดลอง 4 แถว'!$E$1680:$J$2518,5,0)</f>
        <v>0</v>
      </c>
      <c r="W535" s="379">
        <f>VLOOKUP($B535,'1.วาง งบทดลอง 4 แถว'!$E$1680:$J$2518,6,0)</f>
        <v>0</v>
      </c>
      <c r="X535" s="380">
        <f t="shared" si="66"/>
        <v>0</v>
      </c>
      <c r="Y535" s="410" t="s">
        <v>1201</v>
      </c>
      <c r="Z535" s="411" t="s">
        <v>1202</v>
      </c>
      <c r="AA535" s="412">
        <v>0</v>
      </c>
      <c r="AB535" s="377">
        <f>VLOOKUP($B535,'1.วาง งบทดลอง 4 แถว'!$E$2519:$J$3357,3,0)</f>
        <v>0</v>
      </c>
      <c r="AC535" s="378">
        <f>VLOOKUP($B535,'1.วาง งบทดลอง 4 แถว'!$E$2519:$J$3357,4,0)</f>
        <v>0</v>
      </c>
      <c r="AD535" s="378">
        <f>VLOOKUP($B535,'1.วาง งบทดลอง 4 แถว'!$E$2519:$J$3357,5,0)</f>
        <v>0</v>
      </c>
      <c r="AE535" s="379">
        <f>VLOOKUP($B535,'1.วาง งบทดลอง 4 แถว'!$E$2519:$J$3357,6,0)</f>
        <v>0</v>
      </c>
      <c r="AF535" s="380">
        <f t="shared" si="67"/>
        <v>0</v>
      </c>
      <c r="AG535" s="410" t="s">
        <v>1201</v>
      </c>
      <c r="AH535" s="411" t="s">
        <v>1202</v>
      </c>
      <c r="AI535" s="412">
        <v>0</v>
      </c>
      <c r="AJ535" s="377">
        <f>VLOOKUP($B535,'1.วาง งบทดลอง 4 แถว'!$E$3358:$J$4196,3,0)</f>
        <v>0</v>
      </c>
      <c r="AK535" s="378">
        <f>VLOOKUP($B535,'1.วาง งบทดลอง 4 แถว'!$E$3358:$J$4196,4,0)</f>
        <v>0</v>
      </c>
      <c r="AL535" s="378">
        <f>VLOOKUP($B535,'1.วาง งบทดลอง 4 แถว'!$E$3358:$J$4196,5,0)</f>
        <v>0</v>
      </c>
      <c r="AM535" s="379">
        <f>VLOOKUP($B535,'1.วาง งบทดลอง 4 แถว'!$E$3358:$J$4196,6,0)</f>
        <v>0</v>
      </c>
      <c r="AN535" s="380">
        <f t="shared" si="68"/>
        <v>0</v>
      </c>
      <c r="AO535" s="410" t="s">
        <v>1201</v>
      </c>
      <c r="AP535" s="411" t="s">
        <v>1202</v>
      </c>
      <c r="AQ535" s="412">
        <v>0</v>
      </c>
      <c r="AR535" s="377">
        <f>VLOOKUP($B535,'1.วาง งบทดลอง 4 แถว'!$E$4197:$J$5035,3,0)</f>
        <v>0</v>
      </c>
      <c r="AS535" s="378">
        <f>VLOOKUP($B535,'1.วาง งบทดลอง 4 แถว'!$E$4197:$J$5035,4,0)</f>
        <v>0</v>
      </c>
      <c r="AT535" s="378">
        <f>VLOOKUP($B535,'1.วาง งบทดลอง 4 แถว'!$E$4197:$J$5035,5,0)</f>
        <v>0</v>
      </c>
      <c r="AU535" s="379">
        <f>VLOOKUP($B535,'1.วาง งบทดลอง 4 แถว'!$E$4197:$J$5035,6,0)</f>
        <v>0</v>
      </c>
      <c r="AV535" s="380">
        <f t="shared" si="69"/>
        <v>0</v>
      </c>
      <c r="AW535" s="410" t="s">
        <v>1201</v>
      </c>
      <c r="AX535" s="411" t="s">
        <v>1202</v>
      </c>
      <c r="AY535" s="412">
        <v>0</v>
      </c>
      <c r="AZ535" s="377">
        <f>VLOOKUP($B535,'1.วาง งบทดลอง 4 แถว'!$E$5036:$J$5874,3,0)</f>
        <v>0</v>
      </c>
      <c r="BA535" s="378">
        <f>VLOOKUP($B535,'1.วาง งบทดลอง 4 แถว'!$E$5036:$J$5874,4,0)</f>
        <v>0</v>
      </c>
      <c r="BB535" s="378">
        <f>VLOOKUP($B535,'1.วาง งบทดลอง 4 แถว'!$E$5036:$J$5874,5,0)</f>
        <v>0</v>
      </c>
      <c r="BC535" s="379">
        <f>VLOOKUP($B535,'1.วาง งบทดลอง 4 แถว'!$E$5036:$J$5874,6,0)</f>
        <v>0</v>
      </c>
      <c r="BD535" s="380">
        <f t="shared" si="70"/>
        <v>0</v>
      </c>
      <c r="BE535" s="410" t="s">
        <v>1201</v>
      </c>
      <c r="BF535" s="411" t="s">
        <v>1202</v>
      </c>
      <c r="BG535" s="412">
        <v>0</v>
      </c>
      <c r="BH535" s="377">
        <f>VLOOKUP($B535,'1.วาง งบทดลอง 4 แถว'!$E$5875:$J$6713,3,0)</f>
        <v>0</v>
      </c>
      <c r="BI535" s="378">
        <f>VLOOKUP($B535,'1.วาง งบทดลอง 4 แถว'!$E$5875:$J$6713,4,0)</f>
        <v>0</v>
      </c>
      <c r="BJ535" s="378">
        <f>VLOOKUP($B535,'1.วาง งบทดลอง 4 แถว'!$E$5875:$J$6713,5,0)</f>
        <v>0</v>
      </c>
      <c r="BK535" s="379">
        <f>VLOOKUP($B535,'1.วาง งบทดลอง 4 แถว'!$E$5875:$J$6713,6,0)</f>
        <v>0</v>
      </c>
      <c r="BL535" s="380">
        <f t="shared" si="71"/>
        <v>0</v>
      </c>
      <c r="BM535" s="410" t="s">
        <v>1201</v>
      </c>
      <c r="BN535" s="411" t="s">
        <v>1202</v>
      </c>
      <c r="BO535" s="413">
        <v>0</v>
      </c>
    </row>
    <row r="536" spans="1:67" ht="19.5" customHeight="1">
      <c r="A536" s="374">
        <v>533</v>
      </c>
      <c r="B536" s="375" t="s">
        <v>892</v>
      </c>
      <c r="C536" s="376" t="s">
        <v>242</v>
      </c>
      <c r="D536" s="377">
        <f>VLOOKUP($B536,'1.วาง งบทดลอง 4 แถว'!$E$2:$J$840,3,0)</f>
        <v>0</v>
      </c>
      <c r="E536" s="378">
        <f>VLOOKUP($B536,'1.วาง งบทดลอง 4 แถว'!$E$2:$J$840,4,0)</f>
        <v>0</v>
      </c>
      <c r="F536" s="378">
        <f>VLOOKUP($B536,'1.วาง งบทดลอง 4 แถว'!$E$2:$J$840,5,0)</f>
        <v>0</v>
      </c>
      <c r="G536" s="379">
        <f>VLOOKUP($B536,'1.วาง งบทดลอง 4 แถว'!$E$2:$J$840,6,0)</f>
        <v>0</v>
      </c>
      <c r="H536" s="380">
        <f t="shared" si="64"/>
        <v>0</v>
      </c>
      <c r="I536" s="410" t="s">
        <v>1201</v>
      </c>
      <c r="J536" s="411" t="s">
        <v>1202</v>
      </c>
      <c r="K536" s="412">
        <v>0</v>
      </c>
      <c r="L536" s="377">
        <f>VLOOKUP($B536,'1.วาง งบทดลอง 4 แถว'!$E$841:$J$1679,3,0)</f>
        <v>0</v>
      </c>
      <c r="M536" s="378">
        <f>VLOOKUP($B536,'1.วาง งบทดลอง 4 แถว'!$E$841:$J$1679,4,0)</f>
        <v>0</v>
      </c>
      <c r="N536" s="378">
        <f>VLOOKUP($B536,'1.วาง งบทดลอง 4 แถว'!$E$841:$J$1679,5,0)</f>
        <v>0</v>
      </c>
      <c r="O536" s="379">
        <f>VLOOKUP($B536,'1.วาง งบทดลอง 4 แถว'!$E$841:$J$1679,6,0)</f>
        <v>0</v>
      </c>
      <c r="P536" s="380">
        <f t="shared" si="65"/>
        <v>0</v>
      </c>
      <c r="Q536" s="410" t="s">
        <v>1201</v>
      </c>
      <c r="R536" s="411" t="s">
        <v>1202</v>
      </c>
      <c r="S536" s="412">
        <v>0</v>
      </c>
      <c r="T536" s="377">
        <f>VLOOKUP($B536,'1.วาง งบทดลอง 4 แถว'!$E$1680:$J$2518,3,0)</f>
        <v>0</v>
      </c>
      <c r="U536" s="378">
        <f>VLOOKUP($B536,'1.วาง งบทดลอง 4 แถว'!$E$1680:$J$2518,4,0)</f>
        <v>0</v>
      </c>
      <c r="V536" s="378">
        <f>VLOOKUP($B536,'1.วาง งบทดลอง 4 แถว'!$E$1680:$J$2518,5,0)</f>
        <v>0</v>
      </c>
      <c r="W536" s="379">
        <f>VLOOKUP($B536,'1.วาง งบทดลอง 4 แถว'!$E$1680:$J$2518,6,0)</f>
        <v>0</v>
      </c>
      <c r="X536" s="380">
        <f t="shared" si="66"/>
        <v>0</v>
      </c>
      <c r="Y536" s="410" t="s">
        <v>1201</v>
      </c>
      <c r="Z536" s="411" t="s">
        <v>1202</v>
      </c>
      <c r="AA536" s="412">
        <v>0</v>
      </c>
      <c r="AB536" s="377">
        <f>VLOOKUP($B536,'1.วาง งบทดลอง 4 แถว'!$E$2519:$J$3357,3,0)</f>
        <v>0</v>
      </c>
      <c r="AC536" s="378">
        <f>VLOOKUP($B536,'1.วาง งบทดลอง 4 แถว'!$E$2519:$J$3357,4,0)</f>
        <v>0</v>
      </c>
      <c r="AD536" s="378">
        <f>VLOOKUP($B536,'1.วาง งบทดลอง 4 แถว'!$E$2519:$J$3357,5,0)</f>
        <v>0</v>
      </c>
      <c r="AE536" s="379">
        <f>VLOOKUP($B536,'1.วาง งบทดลอง 4 แถว'!$E$2519:$J$3357,6,0)</f>
        <v>0</v>
      </c>
      <c r="AF536" s="380">
        <f t="shared" si="67"/>
        <v>0</v>
      </c>
      <c r="AG536" s="410" t="s">
        <v>1201</v>
      </c>
      <c r="AH536" s="411" t="s">
        <v>1202</v>
      </c>
      <c r="AI536" s="412">
        <v>0</v>
      </c>
      <c r="AJ536" s="377">
        <f>VLOOKUP($B536,'1.วาง งบทดลอง 4 แถว'!$E$3358:$J$4196,3,0)</f>
        <v>0</v>
      </c>
      <c r="AK536" s="378">
        <f>VLOOKUP($B536,'1.วาง งบทดลอง 4 แถว'!$E$3358:$J$4196,4,0)</f>
        <v>0</v>
      </c>
      <c r="AL536" s="378">
        <f>VLOOKUP($B536,'1.วาง งบทดลอง 4 แถว'!$E$3358:$J$4196,5,0)</f>
        <v>0</v>
      </c>
      <c r="AM536" s="379">
        <f>VLOOKUP($B536,'1.วาง งบทดลอง 4 แถว'!$E$3358:$J$4196,6,0)</f>
        <v>0</v>
      </c>
      <c r="AN536" s="380">
        <f t="shared" si="68"/>
        <v>0</v>
      </c>
      <c r="AO536" s="410" t="s">
        <v>1201</v>
      </c>
      <c r="AP536" s="411" t="s">
        <v>1202</v>
      </c>
      <c r="AQ536" s="412">
        <v>0</v>
      </c>
      <c r="AR536" s="377">
        <f>VLOOKUP($B536,'1.วาง งบทดลอง 4 แถว'!$E$4197:$J$5035,3,0)</f>
        <v>0</v>
      </c>
      <c r="AS536" s="378">
        <f>VLOOKUP($B536,'1.วาง งบทดลอง 4 แถว'!$E$4197:$J$5035,4,0)</f>
        <v>0</v>
      </c>
      <c r="AT536" s="378">
        <f>VLOOKUP($B536,'1.วาง งบทดลอง 4 แถว'!$E$4197:$J$5035,5,0)</f>
        <v>0</v>
      </c>
      <c r="AU536" s="379">
        <f>VLOOKUP($B536,'1.วาง งบทดลอง 4 แถว'!$E$4197:$J$5035,6,0)</f>
        <v>0</v>
      </c>
      <c r="AV536" s="380">
        <f t="shared" si="69"/>
        <v>0</v>
      </c>
      <c r="AW536" s="410" t="s">
        <v>1201</v>
      </c>
      <c r="AX536" s="411" t="s">
        <v>1202</v>
      </c>
      <c r="AY536" s="412">
        <v>0</v>
      </c>
      <c r="AZ536" s="377">
        <f>VLOOKUP($B536,'1.วาง งบทดลอง 4 แถว'!$E$5036:$J$5874,3,0)</f>
        <v>0</v>
      </c>
      <c r="BA536" s="378">
        <f>VLOOKUP($B536,'1.วาง งบทดลอง 4 แถว'!$E$5036:$J$5874,4,0)</f>
        <v>0</v>
      </c>
      <c r="BB536" s="378">
        <f>VLOOKUP($B536,'1.วาง งบทดลอง 4 แถว'!$E$5036:$J$5874,5,0)</f>
        <v>0</v>
      </c>
      <c r="BC536" s="379">
        <f>VLOOKUP($B536,'1.วาง งบทดลอง 4 แถว'!$E$5036:$J$5874,6,0)</f>
        <v>0</v>
      </c>
      <c r="BD536" s="380">
        <f t="shared" si="70"/>
        <v>0</v>
      </c>
      <c r="BE536" s="410" t="s">
        <v>1201</v>
      </c>
      <c r="BF536" s="411" t="s">
        <v>1202</v>
      </c>
      <c r="BG536" s="412">
        <v>0</v>
      </c>
      <c r="BH536" s="377">
        <f>VLOOKUP($B536,'1.วาง งบทดลอง 4 แถว'!$E$5875:$J$6713,3,0)</f>
        <v>0</v>
      </c>
      <c r="BI536" s="378">
        <f>VLOOKUP($B536,'1.วาง งบทดลอง 4 แถว'!$E$5875:$J$6713,4,0)</f>
        <v>0</v>
      </c>
      <c r="BJ536" s="378">
        <f>VLOOKUP($B536,'1.วาง งบทดลอง 4 แถว'!$E$5875:$J$6713,5,0)</f>
        <v>0</v>
      </c>
      <c r="BK536" s="379">
        <f>VLOOKUP($B536,'1.วาง งบทดลอง 4 แถว'!$E$5875:$J$6713,6,0)</f>
        <v>0</v>
      </c>
      <c r="BL536" s="380">
        <f t="shared" si="71"/>
        <v>0</v>
      </c>
      <c r="BM536" s="410" t="s">
        <v>1201</v>
      </c>
      <c r="BN536" s="411" t="s">
        <v>1202</v>
      </c>
      <c r="BO536" s="413">
        <v>0</v>
      </c>
    </row>
    <row r="537" spans="1:67" ht="19.5" customHeight="1">
      <c r="A537" s="374">
        <v>534</v>
      </c>
      <c r="B537" s="375" t="s">
        <v>893</v>
      </c>
      <c r="C537" s="376" t="s">
        <v>243</v>
      </c>
      <c r="D537" s="377">
        <f>VLOOKUP($B537,'1.วาง งบทดลอง 4 แถว'!$E$2:$J$840,3,0)</f>
        <v>0</v>
      </c>
      <c r="E537" s="378">
        <f>VLOOKUP($B537,'1.วาง งบทดลอง 4 แถว'!$E$2:$J$840,4,0)</f>
        <v>583649.6</v>
      </c>
      <c r="F537" s="378">
        <f>VLOOKUP($B537,'1.วาง งบทดลอง 4 แถว'!$E$2:$J$840,5,0)</f>
        <v>0</v>
      </c>
      <c r="G537" s="379">
        <f>VLOOKUP($B537,'1.วาง งบทดลอง 4 แถว'!$E$2:$J$840,6,0)</f>
        <v>6295469.4000000004</v>
      </c>
      <c r="H537" s="380">
        <f t="shared" si="64"/>
        <v>6295469.4000000004</v>
      </c>
      <c r="I537" s="410" t="s">
        <v>1201</v>
      </c>
      <c r="J537" s="411" t="s">
        <v>1202</v>
      </c>
      <c r="K537" s="412">
        <v>0</v>
      </c>
      <c r="L537" s="377">
        <f>VLOOKUP($B537,'1.วาง งบทดลอง 4 แถว'!$E$841:$J$1679,3,0)</f>
        <v>0</v>
      </c>
      <c r="M537" s="378">
        <f>VLOOKUP($B537,'1.วาง งบทดลอง 4 แถว'!$E$841:$J$1679,4,0)</f>
        <v>125038.3</v>
      </c>
      <c r="N537" s="378">
        <f>VLOOKUP($B537,'1.วาง งบทดลอง 4 แถว'!$E$841:$J$1679,5,0)</f>
        <v>0</v>
      </c>
      <c r="O537" s="379">
        <f>VLOOKUP($B537,'1.วาง งบทดลอง 4 แถว'!$E$841:$J$1679,6,0)</f>
        <v>1407589.3</v>
      </c>
      <c r="P537" s="380">
        <f t="shared" si="65"/>
        <v>1407589.3</v>
      </c>
      <c r="Q537" s="410" t="s">
        <v>1201</v>
      </c>
      <c r="R537" s="411" t="s">
        <v>1202</v>
      </c>
      <c r="S537" s="412">
        <v>0</v>
      </c>
      <c r="T537" s="377">
        <f>VLOOKUP($B537,'1.วาง งบทดลอง 4 แถว'!$E$1680:$J$2518,3,0)</f>
        <v>0</v>
      </c>
      <c r="U537" s="378">
        <f>VLOOKUP($B537,'1.วาง งบทดลอง 4 แถว'!$E$1680:$J$2518,4,0)</f>
        <v>117506.1</v>
      </c>
      <c r="V537" s="378">
        <f>VLOOKUP($B537,'1.วาง งบทดลอง 4 แถว'!$E$1680:$J$2518,5,0)</f>
        <v>0</v>
      </c>
      <c r="W537" s="379">
        <f>VLOOKUP($B537,'1.วาง งบทดลอง 4 แถว'!$E$1680:$J$2518,6,0)</f>
        <v>1312862.3899999999</v>
      </c>
      <c r="X537" s="380">
        <f t="shared" si="66"/>
        <v>1312862.3899999999</v>
      </c>
      <c r="Y537" s="410" t="s">
        <v>1201</v>
      </c>
      <c r="Z537" s="411" t="s">
        <v>1202</v>
      </c>
      <c r="AA537" s="412">
        <v>0</v>
      </c>
      <c r="AB537" s="377">
        <f>VLOOKUP($B537,'1.วาง งบทดลอง 4 แถว'!$E$2519:$J$3357,3,0)</f>
        <v>0</v>
      </c>
      <c r="AC537" s="378">
        <f>VLOOKUP($B537,'1.วาง งบทดลอง 4 แถว'!$E$2519:$J$3357,4,0)</f>
        <v>218816.7</v>
      </c>
      <c r="AD537" s="378">
        <f>VLOOKUP($B537,'1.วาง งบทดลอง 4 แถว'!$E$2519:$J$3357,5,0)</f>
        <v>0</v>
      </c>
      <c r="AE537" s="379">
        <f>VLOOKUP($B537,'1.วาง งบทดลอง 4 แถว'!$E$2519:$J$3357,6,0)</f>
        <v>2432778.7000000002</v>
      </c>
      <c r="AF537" s="380">
        <f t="shared" si="67"/>
        <v>2432778.7000000002</v>
      </c>
      <c r="AG537" s="410" t="s">
        <v>1201</v>
      </c>
      <c r="AH537" s="411" t="s">
        <v>1202</v>
      </c>
      <c r="AI537" s="412">
        <v>0</v>
      </c>
      <c r="AJ537" s="377">
        <f>VLOOKUP($B537,'1.วาง งบทดลอง 4 แถว'!$E$3358:$J$4196,3,0)</f>
        <v>0</v>
      </c>
      <c r="AK537" s="378">
        <f>VLOOKUP($B537,'1.วาง งบทดลอง 4 แถว'!$E$3358:$J$4196,4,0)</f>
        <v>133613.1</v>
      </c>
      <c r="AL537" s="378">
        <f>VLOOKUP($B537,'1.วาง งบทดลอง 4 แถว'!$E$3358:$J$4196,5,0)</f>
        <v>0</v>
      </c>
      <c r="AM537" s="379">
        <f>VLOOKUP($B537,'1.วาง งบทดลอง 4 แถว'!$E$3358:$J$4196,6,0)</f>
        <v>1432902.63</v>
      </c>
      <c r="AN537" s="380">
        <f t="shared" si="68"/>
        <v>1432902.63</v>
      </c>
      <c r="AO537" s="410" t="s">
        <v>1201</v>
      </c>
      <c r="AP537" s="411" t="s">
        <v>1202</v>
      </c>
      <c r="AQ537" s="412">
        <v>0</v>
      </c>
      <c r="AR537" s="377">
        <f>VLOOKUP($B537,'1.วาง งบทดลอง 4 แถว'!$E$4197:$J$5035,3,0)</f>
        <v>0</v>
      </c>
      <c r="AS537" s="378">
        <f>VLOOKUP($B537,'1.วาง งบทดลอง 4 แถว'!$E$4197:$J$5035,4,0)</f>
        <v>114787.5</v>
      </c>
      <c r="AT537" s="378">
        <f>VLOOKUP($B537,'1.วาง งบทดลอง 4 แถว'!$E$4197:$J$5035,5,0)</f>
        <v>0</v>
      </c>
      <c r="AU537" s="379">
        <f>VLOOKUP($B537,'1.วาง งบทดลอง 4 แถว'!$E$4197:$J$5035,6,0)</f>
        <v>1269746.54</v>
      </c>
      <c r="AV537" s="380">
        <f t="shared" si="69"/>
        <v>1269746.54</v>
      </c>
      <c r="AW537" s="410" t="s">
        <v>1201</v>
      </c>
      <c r="AX537" s="411" t="s">
        <v>1202</v>
      </c>
      <c r="AY537" s="412">
        <v>0</v>
      </c>
      <c r="AZ537" s="377">
        <f>VLOOKUP($B537,'1.วาง งบทดลอง 4 แถว'!$E$5036:$J$5874,3,0)</f>
        <v>0</v>
      </c>
      <c r="BA537" s="378">
        <f>VLOOKUP($B537,'1.วาง งบทดลอง 4 แถว'!$E$5036:$J$5874,4,0)</f>
        <v>121654.7</v>
      </c>
      <c r="BB537" s="378">
        <f>VLOOKUP($B537,'1.วาง งบทดลอง 4 แถว'!$E$5036:$J$5874,5,0)</f>
        <v>0</v>
      </c>
      <c r="BC537" s="379">
        <f>VLOOKUP($B537,'1.วาง งบทดลอง 4 แถว'!$E$5036:$J$5874,6,0)</f>
        <v>1367613.85</v>
      </c>
      <c r="BD537" s="380">
        <f t="shared" si="70"/>
        <v>1367613.85</v>
      </c>
      <c r="BE537" s="410" t="s">
        <v>1201</v>
      </c>
      <c r="BF537" s="411" t="s">
        <v>1202</v>
      </c>
      <c r="BG537" s="412">
        <v>0</v>
      </c>
      <c r="BH537" s="377">
        <f>VLOOKUP($B537,'1.วาง งบทดลอง 4 แถว'!$E$5875:$J$6713,3,0)</f>
        <v>0</v>
      </c>
      <c r="BI537" s="378">
        <f>VLOOKUP($B537,'1.วาง งบทดลอง 4 แถว'!$E$5875:$J$6713,4,0)</f>
        <v>70918.3</v>
      </c>
      <c r="BJ537" s="378">
        <f>VLOOKUP($B537,'1.วาง งบทดลอง 4 แถว'!$E$5875:$J$6713,5,0)</f>
        <v>0</v>
      </c>
      <c r="BK537" s="379">
        <f>VLOOKUP($B537,'1.วาง งบทดลอง 4 แถว'!$E$5875:$J$6713,6,0)</f>
        <v>796964.57</v>
      </c>
      <c r="BL537" s="380">
        <f t="shared" si="71"/>
        <v>796964.57</v>
      </c>
      <c r="BM537" s="410" t="s">
        <v>1201</v>
      </c>
      <c r="BN537" s="411" t="s">
        <v>1202</v>
      </c>
      <c r="BO537" s="413">
        <v>0</v>
      </c>
    </row>
    <row r="538" spans="1:67" ht="19.5" customHeight="1">
      <c r="A538" s="374">
        <v>535</v>
      </c>
      <c r="B538" s="375" t="s">
        <v>894</v>
      </c>
      <c r="C538" s="376" t="s">
        <v>244</v>
      </c>
      <c r="D538" s="377">
        <f>VLOOKUP($B538,'1.วาง งบทดลอง 4 แถว'!$E$2:$J$840,3,0)</f>
        <v>0</v>
      </c>
      <c r="E538" s="378">
        <f>VLOOKUP($B538,'1.วาง งบทดลอง 4 แถว'!$E$2:$J$840,4,0)</f>
        <v>0</v>
      </c>
      <c r="F538" s="378">
        <f>VLOOKUP($B538,'1.วาง งบทดลอง 4 แถว'!$E$2:$J$840,5,0)</f>
        <v>0</v>
      </c>
      <c r="G538" s="379">
        <f>VLOOKUP($B538,'1.วาง งบทดลอง 4 แถว'!$E$2:$J$840,6,0)</f>
        <v>0</v>
      </c>
      <c r="H538" s="380">
        <f t="shared" si="64"/>
        <v>0</v>
      </c>
      <c r="I538" s="410" t="s">
        <v>1201</v>
      </c>
      <c r="J538" s="411" t="s">
        <v>1202</v>
      </c>
      <c r="K538" s="412">
        <v>0</v>
      </c>
      <c r="L538" s="377">
        <f>VLOOKUP($B538,'1.วาง งบทดลอง 4 แถว'!$E$841:$J$1679,3,0)</f>
        <v>0</v>
      </c>
      <c r="M538" s="378">
        <f>VLOOKUP($B538,'1.วาง งบทดลอง 4 แถว'!$E$841:$J$1679,4,0)</f>
        <v>0</v>
      </c>
      <c r="N538" s="378">
        <f>VLOOKUP($B538,'1.วาง งบทดลอง 4 แถว'!$E$841:$J$1679,5,0)</f>
        <v>0</v>
      </c>
      <c r="O538" s="379">
        <f>VLOOKUP($B538,'1.วาง งบทดลอง 4 แถว'!$E$841:$J$1679,6,0)</f>
        <v>0</v>
      </c>
      <c r="P538" s="380">
        <f t="shared" si="65"/>
        <v>0</v>
      </c>
      <c r="Q538" s="410" t="s">
        <v>1201</v>
      </c>
      <c r="R538" s="411" t="s">
        <v>1202</v>
      </c>
      <c r="S538" s="412">
        <v>0</v>
      </c>
      <c r="T538" s="377">
        <f>VLOOKUP($B538,'1.วาง งบทดลอง 4 แถว'!$E$1680:$J$2518,3,0)</f>
        <v>0</v>
      </c>
      <c r="U538" s="378">
        <f>VLOOKUP($B538,'1.วาง งบทดลอง 4 แถว'!$E$1680:$J$2518,4,0)</f>
        <v>0</v>
      </c>
      <c r="V538" s="378">
        <f>VLOOKUP($B538,'1.วาง งบทดลอง 4 แถว'!$E$1680:$J$2518,5,0)</f>
        <v>0</v>
      </c>
      <c r="W538" s="379">
        <f>VLOOKUP($B538,'1.วาง งบทดลอง 4 แถว'!$E$1680:$J$2518,6,0)</f>
        <v>0</v>
      </c>
      <c r="X538" s="380">
        <f t="shared" si="66"/>
        <v>0</v>
      </c>
      <c r="Y538" s="410" t="s">
        <v>1201</v>
      </c>
      <c r="Z538" s="411" t="s">
        <v>1202</v>
      </c>
      <c r="AA538" s="412">
        <v>0</v>
      </c>
      <c r="AB538" s="377">
        <f>VLOOKUP($B538,'1.วาง งบทดลอง 4 แถว'!$E$2519:$J$3357,3,0)</f>
        <v>0</v>
      </c>
      <c r="AC538" s="378">
        <f>VLOOKUP($B538,'1.วาง งบทดลอง 4 แถว'!$E$2519:$J$3357,4,0)</f>
        <v>0</v>
      </c>
      <c r="AD538" s="378">
        <f>VLOOKUP($B538,'1.วาง งบทดลอง 4 แถว'!$E$2519:$J$3357,5,0)</f>
        <v>0</v>
      </c>
      <c r="AE538" s="379">
        <f>VLOOKUP($B538,'1.วาง งบทดลอง 4 แถว'!$E$2519:$J$3357,6,0)</f>
        <v>0</v>
      </c>
      <c r="AF538" s="380">
        <f t="shared" si="67"/>
        <v>0</v>
      </c>
      <c r="AG538" s="410" t="s">
        <v>1201</v>
      </c>
      <c r="AH538" s="411" t="s">
        <v>1202</v>
      </c>
      <c r="AI538" s="412">
        <v>0</v>
      </c>
      <c r="AJ538" s="377">
        <f>VLOOKUP($B538,'1.วาง งบทดลอง 4 แถว'!$E$3358:$J$4196,3,0)</f>
        <v>0</v>
      </c>
      <c r="AK538" s="378">
        <f>VLOOKUP($B538,'1.วาง งบทดลอง 4 แถว'!$E$3358:$J$4196,4,0)</f>
        <v>0</v>
      </c>
      <c r="AL538" s="378">
        <f>VLOOKUP($B538,'1.วาง งบทดลอง 4 แถว'!$E$3358:$J$4196,5,0)</f>
        <v>0</v>
      </c>
      <c r="AM538" s="379">
        <f>VLOOKUP($B538,'1.วาง งบทดลอง 4 แถว'!$E$3358:$J$4196,6,0)</f>
        <v>0</v>
      </c>
      <c r="AN538" s="380">
        <f t="shared" si="68"/>
        <v>0</v>
      </c>
      <c r="AO538" s="410" t="s">
        <v>1201</v>
      </c>
      <c r="AP538" s="411" t="s">
        <v>1202</v>
      </c>
      <c r="AQ538" s="412">
        <v>0</v>
      </c>
      <c r="AR538" s="377">
        <f>VLOOKUP($B538,'1.วาง งบทดลอง 4 แถว'!$E$4197:$J$5035,3,0)</f>
        <v>0</v>
      </c>
      <c r="AS538" s="378">
        <f>VLOOKUP($B538,'1.วาง งบทดลอง 4 แถว'!$E$4197:$J$5035,4,0)</f>
        <v>0</v>
      </c>
      <c r="AT538" s="378">
        <f>VLOOKUP($B538,'1.วาง งบทดลอง 4 แถว'!$E$4197:$J$5035,5,0)</f>
        <v>0</v>
      </c>
      <c r="AU538" s="379">
        <f>VLOOKUP($B538,'1.วาง งบทดลอง 4 แถว'!$E$4197:$J$5035,6,0)</f>
        <v>0</v>
      </c>
      <c r="AV538" s="380">
        <f t="shared" si="69"/>
        <v>0</v>
      </c>
      <c r="AW538" s="410" t="s">
        <v>1201</v>
      </c>
      <c r="AX538" s="411" t="s">
        <v>1202</v>
      </c>
      <c r="AY538" s="412">
        <v>0</v>
      </c>
      <c r="AZ538" s="377">
        <f>VLOOKUP($B538,'1.วาง งบทดลอง 4 แถว'!$E$5036:$J$5874,3,0)</f>
        <v>0</v>
      </c>
      <c r="BA538" s="378">
        <f>VLOOKUP($B538,'1.วาง งบทดลอง 4 แถว'!$E$5036:$J$5874,4,0)</f>
        <v>0</v>
      </c>
      <c r="BB538" s="378">
        <f>VLOOKUP($B538,'1.วาง งบทดลอง 4 แถว'!$E$5036:$J$5874,5,0)</f>
        <v>0</v>
      </c>
      <c r="BC538" s="379">
        <f>VLOOKUP($B538,'1.วาง งบทดลอง 4 แถว'!$E$5036:$J$5874,6,0)</f>
        <v>0</v>
      </c>
      <c r="BD538" s="380">
        <f t="shared" si="70"/>
        <v>0</v>
      </c>
      <c r="BE538" s="410" t="s">
        <v>1201</v>
      </c>
      <c r="BF538" s="411" t="s">
        <v>1202</v>
      </c>
      <c r="BG538" s="412">
        <v>0</v>
      </c>
      <c r="BH538" s="377">
        <f>VLOOKUP($B538,'1.วาง งบทดลอง 4 แถว'!$E$5875:$J$6713,3,0)</f>
        <v>0</v>
      </c>
      <c r="BI538" s="378">
        <f>VLOOKUP($B538,'1.วาง งบทดลอง 4 แถว'!$E$5875:$J$6713,4,0)</f>
        <v>0</v>
      </c>
      <c r="BJ538" s="378">
        <f>VLOOKUP($B538,'1.วาง งบทดลอง 4 แถว'!$E$5875:$J$6713,5,0)</f>
        <v>0</v>
      </c>
      <c r="BK538" s="379">
        <f>VLOOKUP($B538,'1.วาง งบทดลอง 4 แถว'!$E$5875:$J$6713,6,0)</f>
        <v>0</v>
      </c>
      <c r="BL538" s="380">
        <f t="shared" si="71"/>
        <v>0</v>
      </c>
      <c r="BM538" s="410" t="s">
        <v>1201</v>
      </c>
      <c r="BN538" s="411" t="s">
        <v>1202</v>
      </c>
      <c r="BO538" s="413">
        <v>0</v>
      </c>
    </row>
    <row r="539" spans="1:67" ht="19.5" customHeight="1">
      <c r="A539" s="374">
        <v>536</v>
      </c>
      <c r="B539" s="375" t="s">
        <v>1843</v>
      </c>
      <c r="C539" s="376" t="s">
        <v>2289</v>
      </c>
      <c r="D539" s="377">
        <f>VLOOKUP($B539,'1.วาง งบทดลอง 4 แถว'!$E$2:$J$840,3,0)</f>
        <v>0</v>
      </c>
      <c r="E539" s="378">
        <f>VLOOKUP($B539,'1.วาง งบทดลอง 4 แถว'!$E$2:$J$840,4,0)</f>
        <v>0</v>
      </c>
      <c r="F539" s="378">
        <f>VLOOKUP($B539,'1.วาง งบทดลอง 4 แถว'!$E$2:$J$840,5,0)</f>
        <v>0</v>
      </c>
      <c r="G539" s="379">
        <f>VLOOKUP($B539,'1.วาง งบทดลอง 4 แถว'!$E$2:$J$840,6,0)</f>
        <v>0</v>
      </c>
      <c r="H539" s="380">
        <f t="shared" si="64"/>
        <v>0</v>
      </c>
      <c r="I539" s="410" t="s">
        <v>2102</v>
      </c>
      <c r="J539" s="411" t="s">
        <v>1501</v>
      </c>
      <c r="K539" s="412">
        <v>0</v>
      </c>
      <c r="L539" s="377">
        <f>VLOOKUP($B539,'1.วาง งบทดลอง 4 แถว'!$E$841:$J$1679,3,0)</f>
        <v>0</v>
      </c>
      <c r="M539" s="378">
        <f>VLOOKUP($B539,'1.วาง งบทดลอง 4 แถว'!$E$841:$J$1679,4,0)</f>
        <v>0</v>
      </c>
      <c r="N539" s="378">
        <f>VLOOKUP($B539,'1.วาง งบทดลอง 4 แถว'!$E$841:$J$1679,5,0)</f>
        <v>0</v>
      </c>
      <c r="O539" s="379">
        <f>VLOOKUP($B539,'1.วาง งบทดลอง 4 แถว'!$E$841:$J$1679,6,0)</f>
        <v>0</v>
      </c>
      <c r="P539" s="380">
        <f t="shared" si="65"/>
        <v>0</v>
      </c>
      <c r="Q539" s="410" t="s">
        <v>2102</v>
      </c>
      <c r="R539" s="411" t="s">
        <v>1501</v>
      </c>
      <c r="S539" s="412">
        <v>0</v>
      </c>
      <c r="T539" s="377">
        <f>VLOOKUP($B539,'1.วาง งบทดลอง 4 แถว'!$E$1680:$J$2518,3,0)</f>
        <v>0</v>
      </c>
      <c r="U539" s="378">
        <f>VLOOKUP($B539,'1.วาง งบทดลอง 4 แถว'!$E$1680:$J$2518,4,0)</f>
        <v>0</v>
      </c>
      <c r="V539" s="378">
        <f>VLOOKUP($B539,'1.วาง งบทดลอง 4 แถว'!$E$1680:$J$2518,5,0)</f>
        <v>0</v>
      </c>
      <c r="W539" s="379">
        <f>VLOOKUP($B539,'1.วาง งบทดลอง 4 แถว'!$E$1680:$J$2518,6,0)</f>
        <v>0</v>
      </c>
      <c r="X539" s="380">
        <f t="shared" si="66"/>
        <v>0</v>
      </c>
      <c r="Y539" s="410" t="s">
        <v>2102</v>
      </c>
      <c r="Z539" s="411" t="s">
        <v>1501</v>
      </c>
      <c r="AA539" s="412">
        <v>0</v>
      </c>
      <c r="AB539" s="377">
        <f>VLOOKUP($B539,'1.วาง งบทดลอง 4 แถว'!$E$2519:$J$3357,3,0)</f>
        <v>0</v>
      </c>
      <c r="AC539" s="378">
        <f>VLOOKUP($B539,'1.วาง งบทดลอง 4 แถว'!$E$2519:$J$3357,4,0)</f>
        <v>0</v>
      </c>
      <c r="AD539" s="378">
        <f>VLOOKUP($B539,'1.วาง งบทดลอง 4 แถว'!$E$2519:$J$3357,5,0)</f>
        <v>0</v>
      </c>
      <c r="AE539" s="379">
        <f>VLOOKUP($B539,'1.วาง งบทดลอง 4 แถว'!$E$2519:$J$3357,6,0)</f>
        <v>0</v>
      </c>
      <c r="AF539" s="380">
        <f t="shared" si="67"/>
        <v>0</v>
      </c>
      <c r="AG539" s="410" t="s">
        <v>2102</v>
      </c>
      <c r="AH539" s="411" t="s">
        <v>1501</v>
      </c>
      <c r="AI539" s="412">
        <v>0</v>
      </c>
      <c r="AJ539" s="377">
        <f>VLOOKUP($B539,'1.วาง งบทดลอง 4 แถว'!$E$3358:$J$4196,3,0)</f>
        <v>0</v>
      </c>
      <c r="AK539" s="378">
        <f>VLOOKUP($B539,'1.วาง งบทดลอง 4 แถว'!$E$3358:$J$4196,4,0)</f>
        <v>0</v>
      </c>
      <c r="AL539" s="378">
        <f>VLOOKUP($B539,'1.วาง งบทดลอง 4 แถว'!$E$3358:$J$4196,5,0)</f>
        <v>0</v>
      </c>
      <c r="AM539" s="379">
        <f>VLOOKUP($B539,'1.วาง งบทดลอง 4 แถว'!$E$3358:$J$4196,6,0)</f>
        <v>0</v>
      </c>
      <c r="AN539" s="380">
        <f t="shared" si="68"/>
        <v>0</v>
      </c>
      <c r="AO539" s="410" t="s">
        <v>2102</v>
      </c>
      <c r="AP539" s="411" t="s">
        <v>1501</v>
      </c>
      <c r="AQ539" s="412">
        <v>0</v>
      </c>
      <c r="AR539" s="377">
        <f>VLOOKUP($B539,'1.วาง งบทดลอง 4 แถว'!$E$4197:$J$5035,3,0)</f>
        <v>0</v>
      </c>
      <c r="AS539" s="378">
        <f>VLOOKUP($B539,'1.วาง งบทดลอง 4 แถว'!$E$4197:$J$5035,4,0)</f>
        <v>0</v>
      </c>
      <c r="AT539" s="378">
        <f>VLOOKUP($B539,'1.วาง งบทดลอง 4 แถว'!$E$4197:$J$5035,5,0)</f>
        <v>0</v>
      </c>
      <c r="AU539" s="379">
        <f>VLOOKUP($B539,'1.วาง งบทดลอง 4 แถว'!$E$4197:$J$5035,6,0)</f>
        <v>0</v>
      </c>
      <c r="AV539" s="380">
        <f t="shared" si="69"/>
        <v>0</v>
      </c>
      <c r="AW539" s="410" t="s">
        <v>2102</v>
      </c>
      <c r="AX539" s="411" t="s">
        <v>1501</v>
      </c>
      <c r="AY539" s="412">
        <v>0</v>
      </c>
      <c r="AZ539" s="377">
        <f>VLOOKUP($B539,'1.วาง งบทดลอง 4 แถว'!$E$5036:$J$5874,3,0)</f>
        <v>0</v>
      </c>
      <c r="BA539" s="378">
        <f>VLOOKUP($B539,'1.วาง งบทดลอง 4 แถว'!$E$5036:$J$5874,4,0)</f>
        <v>0</v>
      </c>
      <c r="BB539" s="378">
        <f>VLOOKUP($B539,'1.วาง งบทดลอง 4 แถว'!$E$5036:$J$5874,5,0)</f>
        <v>0</v>
      </c>
      <c r="BC539" s="379">
        <f>VLOOKUP($B539,'1.วาง งบทดลอง 4 แถว'!$E$5036:$J$5874,6,0)</f>
        <v>0</v>
      </c>
      <c r="BD539" s="380">
        <f t="shared" si="70"/>
        <v>0</v>
      </c>
      <c r="BE539" s="410" t="s">
        <v>2102</v>
      </c>
      <c r="BF539" s="411" t="s">
        <v>1501</v>
      </c>
      <c r="BG539" s="412">
        <v>0</v>
      </c>
      <c r="BH539" s="377">
        <f>VLOOKUP($B539,'1.วาง งบทดลอง 4 แถว'!$E$5875:$J$6713,3,0)</f>
        <v>0</v>
      </c>
      <c r="BI539" s="378">
        <f>VLOOKUP($B539,'1.วาง งบทดลอง 4 แถว'!$E$5875:$J$6713,4,0)</f>
        <v>0</v>
      </c>
      <c r="BJ539" s="378">
        <f>VLOOKUP($B539,'1.วาง งบทดลอง 4 แถว'!$E$5875:$J$6713,5,0)</f>
        <v>0</v>
      </c>
      <c r="BK539" s="379">
        <f>VLOOKUP($B539,'1.วาง งบทดลอง 4 แถว'!$E$5875:$J$6713,6,0)</f>
        <v>0</v>
      </c>
      <c r="BL539" s="380">
        <f t="shared" si="71"/>
        <v>0</v>
      </c>
      <c r="BM539" s="410" t="s">
        <v>2102</v>
      </c>
      <c r="BN539" s="411" t="s">
        <v>1501</v>
      </c>
      <c r="BO539" s="413">
        <v>0</v>
      </c>
    </row>
    <row r="540" spans="1:67" s="394" customFormat="1" ht="19.5" customHeight="1">
      <c r="A540" s="374">
        <v>537</v>
      </c>
      <c r="B540" s="388" t="s">
        <v>895</v>
      </c>
      <c r="C540" s="389" t="s">
        <v>2290</v>
      </c>
      <c r="D540" s="377">
        <f>VLOOKUP($B540,'1.วาง งบทดลอง 4 แถว'!$E$2:$J$840,3,0)</f>
        <v>0</v>
      </c>
      <c r="E540" s="378">
        <f>VLOOKUP($B540,'1.วาง งบทดลอง 4 แถว'!$E$2:$J$840,4,0)</f>
        <v>0</v>
      </c>
      <c r="F540" s="378">
        <f>VLOOKUP($B540,'1.วาง งบทดลอง 4 แถว'!$E$2:$J$840,5,0)</f>
        <v>0</v>
      </c>
      <c r="G540" s="379">
        <f>VLOOKUP($B540,'1.วาง งบทดลอง 4 แถว'!$E$2:$J$840,6,0)</f>
        <v>0</v>
      </c>
      <c r="H540" s="380">
        <f t="shared" si="64"/>
        <v>0</v>
      </c>
      <c r="I540" s="414" t="s">
        <v>2102</v>
      </c>
      <c r="J540" s="415" t="s">
        <v>1501</v>
      </c>
      <c r="K540" s="416">
        <v>0</v>
      </c>
      <c r="L540" s="377">
        <f>VLOOKUP($B540,'1.วาง งบทดลอง 4 แถว'!$E$841:$J$1679,3,0)</f>
        <v>0</v>
      </c>
      <c r="M540" s="378">
        <f>VLOOKUP($B540,'1.วาง งบทดลอง 4 แถว'!$E$841:$J$1679,4,0)</f>
        <v>0</v>
      </c>
      <c r="N540" s="378">
        <f>VLOOKUP($B540,'1.วาง งบทดลอง 4 แถว'!$E$841:$J$1679,5,0)</f>
        <v>0</v>
      </c>
      <c r="O540" s="379">
        <f>VLOOKUP($B540,'1.วาง งบทดลอง 4 แถว'!$E$841:$J$1679,6,0)</f>
        <v>0</v>
      </c>
      <c r="P540" s="380">
        <f t="shared" si="65"/>
        <v>0</v>
      </c>
      <c r="Q540" s="414" t="s">
        <v>2102</v>
      </c>
      <c r="R540" s="415" t="s">
        <v>1501</v>
      </c>
      <c r="S540" s="416">
        <v>0</v>
      </c>
      <c r="T540" s="377">
        <f>VLOOKUP($B540,'1.วาง งบทดลอง 4 แถว'!$E$1680:$J$2518,3,0)</f>
        <v>0</v>
      </c>
      <c r="U540" s="378">
        <f>VLOOKUP($B540,'1.วาง งบทดลอง 4 แถว'!$E$1680:$J$2518,4,0)</f>
        <v>0</v>
      </c>
      <c r="V540" s="378">
        <f>VLOOKUP($B540,'1.วาง งบทดลอง 4 แถว'!$E$1680:$J$2518,5,0)</f>
        <v>0</v>
      </c>
      <c r="W540" s="379">
        <f>VLOOKUP($B540,'1.วาง งบทดลอง 4 แถว'!$E$1680:$J$2518,6,0)</f>
        <v>0</v>
      </c>
      <c r="X540" s="380">
        <f t="shared" si="66"/>
        <v>0</v>
      </c>
      <c r="Y540" s="414" t="s">
        <v>2102</v>
      </c>
      <c r="Z540" s="415" t="s">
        <v>1501</v>
      </c>
      <c r="AA540" s="416">
        <v>0</v>
      </c>
      <c r="AB540" s="377">
        <f>VLOOKUP($B540,'1.วาง งบทดลอง 4 แถว'!$E$2519:$J$3357,3,0)</f>
        <v>0</v>
      </c>
      <c r="AC540" s="378">
        <f>VLOOKUP($B540,'1.วาง งบทดลอง 4 แถว'!$E$2519:$J$3357,4,0)</f>
        <v>0</v>
      </c>
      <c r="AD540" s="378">
        <f>VLOOKUP($B540,'1.วาง งบทดลอง 4 แถว'!$E$2519:$J$3357,5,0)</f>
        <v>0</v>
      </c>
      <c r="AE540" s="379">
        <f>VLOOKUP($B540,'1.วาง งบทดลอง 4 แถว'!$E$2519:$J$3357,6,0)</f>
        <v>0</v>
      </c>
      <c r="AF540" s="380">
        <f t="shared" si="67"/>
        <v>0</v>
      </c>
      <c r="AG540" s="414" t="s">
        <v>2102</v>
      </c>
      <c r="AH540" s="415" t="s">
        <v>1501</v>
      </c>
      <c r="AI540" s="416">
        <v>0</v>
      </c>
      <c r="AJ540" s="377">
        <f>VLOOKUP($B540,'1.วาง งบทดลอง 4 แถว'!$E$3358:$J$4196,3,0)</f>
        <v>0</v>
      </c>
      <c r="AK540" s="378">
        <f>VLOOKUP($B540,'1.วาง งบทดลอง 4 แถว'!$E$3358:$J$4196,4,0)</f>
        <v>0</v>
      </c>
      <c r="AL540" s="378">
        <f>VLOOKUP($B540,'1.วาง งบทดลอง 4 แถว'!$E$3358:$J$4196,5,0)</f>
        <v>0</v>
      </c>
      <c r="AM540" s="379">
        <f>VLOOKUP($B540,'1.วาง งบทดลอง 4 แถว'!$E$3358:$J$4196,6,0)</f>
        <v>0</v>
      </c>
      <c r="AN540" s="380">
        <f t="shared" si="68"/>
        <v>0</v>
      </c>
      <c r="AO540" s="414" t="s">
        <v>2102</v>
      </c>
      <c r="AP540" s="415" t="s">
        <v>1501</v>
      </c>
      <c r="AQ540" s="416">
        <v>0</v>
      </c>
      <c r="AR540" s="377">
        <f>VLOOKUP($B540,'1.วาง งบทดลอง 4 แถว'!$E$4197:$J$5035,3,0)</f>
        <v>0</v>
      </c>
      <c r="AS540" s="378">
        <f>VLOOKUP($B540,'1.วาง งบทดลอง 4 แถว'!$E$4197:$J$5035,4,0)</f>
        <v>0</v>
      </c>
      <c r="AT540" s="378">
        <f>VLOOKUP($B540,'1.วาง งบทดลอง 4 แถว'!$E$4197:$J$5035,5,0)</f>
        <v>0</v>
      </c>
      <c r="AU540" s="379">
        <f>VLOOKUP($B540,'1.วาง งบทดลอง 4 แถว'!$E$4197:$J$5035,6,0)</f>
        <v>0</v>
      </c>
      <c r="AV540" s="380">
        <f t="shared" si="69"/>
        <v>0</v>
      </c>
      <c r="AW540" s="414" t="s">
        <v>2102</v>
      </c>
      <c r="AX540" s="415" t="s">
        <v>1501</v>
      </c>
      <c r="AY540" s="416">
        <v>0</v>
      </c>
      <c r="AZ540" s="377">
        <f>VLOOKUP($B540,'1.วาง งบทดลอง 4 แถว'!$E$5036:$J$5874,3,0)</f>
        <v>0</v>
      </c>
      <c r="BA540" s="378">
        <f>VLOOKUP($B540,'1.วาง งบทดลอง 4 แถว'!$E$5036:$J$5874,4,0)</f>
        <v>0</v>
      </c>
      <c r="BB540" s="378">
        <f>VLOOKUP($B540,'1.วาง งบทดลอง 4 แถว'!$E$5036:$J$5874,5,0)</f>
        <v>0</v>
      </c>
      <c r="BC540" s="379">
        <f>VLOOKUP($B540,'1.วาง งบทดลอง 4 แถว'!$E$5036:$J$5874,6,0)</f>
        <v>0</v>
      </c>
      <c r="BD540" s="380">
        <f t="shared" si="70"/>
        <v>0</v>
      </c>
      <c r="BE540" s="414" t="s">
        <v>2102</v>
      </c>
      <c r="BF540" s="415" t="s">
        <v>1501</v>
      </c>
      <c r="BG540" s="416">
        <v>0</v>
      </c>
      <c r="BH540" s="377">
        <f>VLOOKUP($B540,'1.วาง งบทดลอง 4 แถว'!$E$5875:$J$6713,3,0)</f>
        <v>0</v>
      </c>
      <c r="BI540" s="378">
        <f>VLOOKUP($B540,'1.วาง งบทดลอง 4 แถว'!$E$5875:$J$6713,4,0)</f>
        <v>0</v>
      </c>
      <c r="BJ540" s="378">
        <f>VLOOKUP($B540,'1.วาง งบทดลอง 4 แถว'!$E$5875:$J$6713,5,0)</f>
        <v>0</v>
      </c>
      <c r="BK540" s="379">
        <f>VLOOKUP($B540,'1.วาง งบทดลอง 4 แถว'!$E$5875:$J$6713,6,0)</f>
        <v>0</v>
      </c>
      <c r="BL540" s="380">
        <f t="shared" si="71"/>
        <v>0</v>
      </c>
      <c r="BM540" s="414" t="s">
        <v>2102</v>
      </c>
      <c r="BN540" s="415" t="s">
        <v>1501</v>
      </c>
      <c r="BO540" s="417">
        <v>0</v>
      </c>
    </row>
    <row r="541" spans="1:67" ht="19.5" customHeight="1">
      <c r="A541" s="374">
        <v>538</v>
      </c>
      <c r="B541" s="375" t="s">
        <v>896</v>
      </c>
      <c r="C541" s="376" t="s">
        <v>2291</v>
      </c>
      <c r="D541" s="377">
        <f>VLOOKUP($B541,'1.วาง งบทดลอง 4 แถว'!$E$2:$J$840,3,0)</f>
        <v>0</v>
      </c>
      <c r="E541" s="378">
        <f>VLOOKUP($B541,'1.วาง งบทดลอง 4 แถว'!$E$2:$J$840,4,0)</f>
        <v>0</v>
      </c>
      <c r="F541" s="378">
        <f>VLOOKUP($B541,'1.วาง งบทดลอง 4 แถว'!$E$2:$J$840,5,0)</f>
        <v>0</v>
      </c>
      <c r="G541" s="379">
        <f>VLOOKUP($B541,'1.วาง งบทดลอง 4 แถว'!$E$2:$J$840,6,0)</f>
        <v>0</v>
      </c>
      <c r="H541" s="380">
        <f t="shared" si="64"/>
        <v>0</v>
      </c>
      <c r="I541" s="410" t="s">
        <v>2102</v>
      </c>
      <c r="J541" s="411" t="s">
        <v>1501</v>
      </c>
      <c r="K541" s="412">
        <v>0</v>
      </c>
      <c r="L541" s="377">
        <f>VLOOKUP($B541,'1.วาง งบทดลอง 4 แถว'!$E$841:$J$1679,3,0)</f>
        <v>0</v>
      </c>
      <c r="M541" s="378">
        <f>VLOOKUP($B541,'1.วาง งบทดลอง 4 แถว'!$E$841:$J$1679,4,0)</f>
        <v>0</v>
      </c>
      <c r="N541" s="378">
        <f>VLOOKUP($B541,'1.วาง งบทดลอง 4 แถว'!$E$841:$J$1679,5,0)</f>
        <v>0</v>
      </c>
      <c r="O541" s="379">
        <f>VLOOKUP($B541,'1.วาง งบทดลอง 4 แถว'!$E$841:$J$1679,6,0)</f>
        <v>0</v>
      </c>
      <c r="P541" s="380">
        <f t="shared" si="65"/>
        <v>0</v>
      </c>
      <c r="Q541" s="410" t="s">
        <v>2102</v>
      </c>
      <c r="R541" s="411" t="s">
        <v>1501</v>
      </c>
      <c r="S541" s="412">
        <v>0</v>
      </c>
      <c r="T541" s="377">
        <f>VLOOKUP($B541,'1.วาง งบทดลอง 4 แถว'!$E$1680:$J$2518,3,0)</f>
        <v>0</v>
      </c>
      <c r="U541" s="378">
        <f>VLOOKUP($B541,'1.วาง งบทดลอง 4 แถว'!$E$1680:$J$2518,4,0)</f>
        <v>0</v>
      </c>
      <c r="V541" s="378">
        <f>VLOOKUP($B541,'1.วาง งบทดลอง 4 แถว'!$E$1680:$J$2518,5,0)</f>
        <v>0</v>
      </c>
      <c r="W541" s="379">
        <f>VLOOKUP($B541,'1.วาง งบทดลอง 4 แถว'!$E$1680:$J$2518,6,0)</f>
        <v>0</v>
      </c>
      <c r="X541" s="380">
        <f t="shared" si="66"/>
        <v>0</v>
      </c>
      <c r="Y541" s="410" t="s">
        <v>2102</v>
      </c>
      <c r="Z541" s="411" t="s">
        <v>1501</v>
      </c>
      <c r="AA541" s="412">
        <v>0</v>
      </c>
      <c r="AB541" s="377">
        <f>VLOOKUP($B541,'1.วาง งบทดลอง 4 แถว'!$E$2519:$J$3357,3,0)</f>
        <v>0</v>
      </c>
      <c r="AC541" s="378">
        <f>VLOOKUP($B541,'1.วาง งบทดลอง 4 แถว'!$E$2519:$J$3357,4,0)</f>
        <v>0</v>
      </c>
      <c r="AD541" s="378">
        <f>VLOOKUP($B541,'1.วาง งบทดลอง 4 แถว'!$E$2519:$J$3357,5,0)</f>
        <v>0</v>
      </c>
      <c r="AE541" s="379">
        <f>VLOOKUP($B541,'1.วาง งบทดลอง 4 แถว'!$E$2519:$J$3357,6,0)</f>
        <v>0</v>
      </c>
      <c r="AF541" s="380">
        <f t="shared" si="67"/>
        <v>0</v>
      </c>
      <c r="AG541" s="410" t="s">
        <v>2102</v>
      </c>
      <c r="AH541" s="411" t="s">
        <v>1501</v>
      </c>
      <c r="AI541" s="412">
        <v>0</v>
      </c>
      <c r="AJ541" s="377">
        <f>VLOOKUP($B541,'1.วาง งบทดลอง 4 แถว'!$E$3358:$J$4196,3,0)</f>
        <v>0</v>
      </c>
      <c r="AK541" s="378">
        <f>VLOOKUP($B541,'1.วาง งบทดลอง 4 แถว'!$E$3358:$J$4196,4,0)</f>
        <v>0</v>
      </c>
      <c r="AL541" s="378">
        <f>VLOOKUP($B541,'1.วาง งบทดลอง 4 แถว'!$E$3358:$J$4196,5,0)</f>
        <v>0</v>
      </c>
      <c r="AM541" s="379">
        <f>VLOOKUP($B541,'1.วาง งบทดลอง 4 แถว'!$E$3358:$J$4196,6,0)</f>
        <v>0</v>
      </c>
      <c r="AN541" s="380">
        <f t="shared" si="68"/>
        <v>0</v>
      </c>
      <c r="AO541" s="410" t="s">
        <v>2102</v>
      </c>
      <c r="AP541" s="411" t="s">
        <v>1501</v>
      </c>
      <c r="AQ541" s="412">
        <v>0</v>
      </c>
      <c r="AR541" s="377">
        <f>VLOOKUP($B541,'1.วาง งบทดลอง 4 แถว'!$E$4197:$J$5035,3,0)</f>
        <v>0</v>
      </c>
      <c r="AS541" s="378">
        <f>VLOOKUP($B541,'1.วาง งบทดลอง 4 แถว'!$E$4197:$J$5035,4,0)</f>
        <v>0</v>
      </c>
      <c r="AT541" s="378">
        <f>VLOOKUP($B541,'1.วาง งบทดลอง 4 แถว'!$E$4197:$J$5035,5,0)</f>
        <v>0</v>
      </c>
      <c r="AU541" s="379">
        <f>VLOOKUP($B541,'1.วาง งบทดลอง 4 แถว'!$E$4197:$J$5035,6,0)</f>
        <v>0</v>
      </c>
      <c r="AV541" s="380">
        <f t="shared" si="69"/>
        <v>0</v>
      </c>
      <c r="AW541" s="410" t="s">
        <v>2102</v>
      </c>
      <c r="AX541" s="411" t="s">
        <v>1501</v>
      </c>
      <c r="AY541" s="412">
        <v>0</v>
      </c>
      <c r="AZ541" s="377">
        <f>VLOOKUP($B541,'1.วาง งบทดลอง 4 แถว'!$E$5036:$J$5874,3,0)</f>
        <v>0</v>
      </c>
      <c r="BA541" s="378">
        <f>VLOOKUP($B541,'1.วาง งบทดลอง 4 แถว'!$E$5036:$J$5874,4,0)</f>
        <v>0</v>
      </c>
      <c r="BB541" s="378">
        <f>VLOOKUP($B541,'1.วาง งบทดลอง 4 แถว'!$E$5036:$J$5874,5,0)</f>
        <v>0</v>
      </c>
      <c r="BC541" s="379">
        <f>VLOOKUP($B541,'1.วาง งบทดลอง 4 แถว'!$E$5036:$J$5874,6,0)</f>
        <v>0</v>
      </c>
      <c r="BD541" s="380">
        <f t="shared" si="70"/>
        <v>0</v>
      </c>
      <c r="BE541" s="410" t="s">
        <v>2102</v>
      </c>
      <c r="BF541" s="411" t="s">
        <v>1501</v>
      </c>
      <c r="BG541" s="412">
        <v>0</v>
      </c>
      <c r="BH541" s="377">
        <f>VLOOKUP($B541,'1.วาง งบทดลอง 4 แถว'!$E$5875:$J$6713,3,0)</f>
        <v>0</v>
      </c>
      <c r="BI541" s="378">
        <f>VLOOKUP($B541,'1.วาง งบทดลอง 4 แถว'!$E$5875:$J$6713,4,0)</f>
        <v>0</v>
      </c>
      <c r="BJ541" s="378">
        <f>VLOOKUP($B541,'1.วาง งบทดลอง 4 แถว'!$E$5875:$J$6713,5,0)</f>
        <v>0</v>
      </c>
      <c r="BK541" s="379">
        <f>VLOOKUP($B541,'1.วาง งบทดลอง 4 แถว'!$E$5875:$J$6713,6,0)</f>
        <v>0</v>
      </c>
      <c r="BL541" s="380">
        <f t="shared" si="71"/>
        <v>0</v>
      </c>
      <c r="BM541" s="410" t="s">
        <v>2102</v>
      </c>
      <c r="BN541" s="411" t="s">
        <v>1501</v>
      </c>
      <c r="BO541" s="413">
        <v>0</v>
      </c>
    </row>
    <row r="542" spans="1:67" ht="19.5" customHeight="1">
      <c r="A542" s="374">
        <v>539</v>
      </c>
      <c r="B542" s="375" t="s">
        <v>897</v>
      </c>
      <c r="C542" s="376" t="s">
        <v>2292</v>
      </c>
      <c r="D542" s="377">
        <f>VLOOKUP($B542,'1.วาง งบทดลอง 4 แถว'!$E$2:$J$840,3,0)</f>
        <v>0</v>
      </c>
      <c r="E542" s="378">
        <f>VLOOKUP($B542,'1.วาง งบทดลอง 4 แถว'!$E$2:$J$840,4,0)</f>
        <v>0</v>
      </c>
      <c r="F542" s="378">
        <f>VLOOKUP($B542,'1.วาง งบทดลอง 4 แถว'!$E$2:$J$840,5,0)</f>
        <v>0</v>
      </c>
      <c r="G542" s="379">
        <f>VLOOKUP($B542,'1.วาง งบทดลอง 4 แถว'!$E$2:$J$840,6,0)</f>
        <v>0</v>
      </c>
      <c r="H542" s="380">
        <f t="shared" si="64"/>
        <v>0</v>
      </c>
      <c r="I542" s="410" t="s">
        <v>2102</v>
      </c>
      <c r="J542" s="411" t="s">
        <v>1501</v>
      </c>
      <c r="K542" s="412">
        <v>0</v>
      </c>
      <c r="L542" s="377">
        <f>VLOOKUP($B542,'1.วาง งบทดลอง 4 แถว'!$E$841:$J$1679,3,0)</f>
        <v>0</v>
      </c>
      <c r="M542" s="378">
        <f>VLOOKUP($B542,'1.วาง งบทดลอง 4 แถว'!$E$841:$J$1679,4,0)</f>
        <v>0</v>
      </c>
      <c r="N542" s="378">
        <f>VLOOKUP($B542,'1.วาง งบทดลอง 4 แถว'!$E$841:$J$1679,5,0)</f>
        <v>0</v>
      </c>
      <c r="O542" s="379">
        <f>VLOOKUP($B542,'1.วาง งบทดลอง 4 แถว'!$E$841:$J$1679,6,0)</f>
        <v>0</v>
      </c>
      <c r="P542" s="380">
        <f t="shared" si="65"/>
        <v>0</v>
      </c>
      <c r="Q542" s="410" t="s">
        <v>2102</v>
      </c>
      <c r="R542" s="411" t="s">
        <v>1501</v>
      </c>
      <c r="S542" s="412">
        <v>0</v>
      </c>
      <c r="T542" s="377">
        <f>VLOOKUP($B542,'1.วาง งบทดลอง 4 แถว'!$E$1680:$J$2518,3,0)</f>
        <v>0</v>
      </c>
      <c r="U542" s="378">
        <f>VLOOKUP($B542,'1.วาง งบทดลอง 4 แถว'!$E$1680:$J$2518,4,0)</f>
        <v>0</v>
      </c>
      <c r="V542" s="378">
        <f>VLOOKUP($B542,'1.วาง งบทดลอง 4 แถว'!$E$1680:$J$2518,5,0)</f>
        <v>0</v>
      </c>
      <c r="W542" s="379">
        <f>VLOOKUP($B542,'1.วาง งบทดลอง 4 แถว'!$E$1680:$J$2518,6,0)</f>
        <v>0</v>
      </c>
      <c r="X542" s="380">
        <f t="shared" si="66"/>
        <v>0</v>
      </c>
      <c r="Y542" s="410" t="s">
        <v>2102</v>
      </c>
      <c r="Z542" s="411" t="s">
        <v>1501</v>
      </c>
      <c r="AA542" s="412">
        <v>0</v>
      </c>
      <c r="AB542" s="377">
        <f>VLOOKUP($B542,'1.วาง งบทดลอง 4 แถว'!$E$2519:$J$3357,3,0)</f>
        <v>0</v>
      </c>
      <c r="AC542" s="378">
        <f>VLOOKUP($B542,'1.วาง งบทดลอง 4 แถว'!$E$2519:$J$3357,4,0)</f>
        <v>0</v>
      </c>
      <c r="AD542" s="378">
        <f>VLOOKUP($B542,'1.วาง งบทดลอง 4 แถว'!$E$2519:$J$3357,5,0)</f>
        <v>0</v>
      </c>
      <c r="AE542" s="379">
        <f>VLOOKUP($B542,'1.วาง งบทดลอง 4 แถว'!$E$2519:$J$3357,6,0)</f>
        <v>0</v>
      </c>
      <c r="AF542" s="380">
        <f t="shared" si="67"/>
        <v>0</v>
      </c>
      <c r="AG542" s="410" t="s">
        <v>2102</v>
      </c>
      <c r="AH542" s="411" t="s">
        <v>1501</v>
      </c>
      <c r="AI542" s="412">
        <v>0</v>
      </c>
      <c r="AJ542" s="377">
        <f>VLOOKUP($B542,'1.วาง งบทดลอง 4 แถว'!$E$3358:$J$4196,3,0)</f>
        <v>0</v>
      </c>
      <c r="AK542" s="378">
        <f>VLOOKUP($B542,'1.วาง งบทดลอง 4 แถว'!$E$3358:$J$4196,4,0)</f>
        <v>0</v>
      </c>
      <c r="AL542" s="378">
        <f>VLOOKUP($B542,'1.วาง งบทดลอง 4 แถว'!$E$3358:$J$4196,5,0)</f>
        <v>0</v>
      </c>
      <c r="AM542" s="379">
        <f>VLOOKUP($B542,'1.วาง งบทดลอง 4 แถว'!$E$3358:$J$4196,6,0)</f>
        <v>0</v>
      </c>
      <c r="AN542" s="380">
        <f t="shared" si="68"/>
        <v>0</v>
      </c>
      <c r="AO542" s="410" t="s">
        <v>2102</v>
      </c>
      <c r="AP542" s="411" t="s">
        <v>1501</v>
      </c>
      <c r="AQ542" s="412">
        <v>0</v>
      </c>
      <c r="AR542" s="377">
        <f>VLOOKUP($B542,'1.วาง งบทดลอง 4 แถว'!$E$4197:$J$5035,3,0)</f>
        <v>0</v>
      </c>
      <c r="AS542" s="378">
        <f>VLOOKUP($B542,'1.วาง งบทดลอง 4 แถว'!$E$4197:$J$5035,4,0)</f>
        <v>0</v>
      </c>
      <c r="AT542" s="378">
        <f>VLOOKUP($B542,'1.วาง งบทดลอง 4 แถว'!$E$4197:$J$5035,5,0)</f>
        <v>0</v>
      </c>
      <c r="AU542" s="379">
        <f>VLOOKUP($B542,'1.วาง งบทดลอง 4 แถว'!$E$4197:$J$5035,6,0)</f>
        <v>0</v>
      </c>
      <c r="AV542" s="380">
        <f t="shared" si="69"/>
        <v>0</v>
      </c>
      <c r="AW542" s="410" t="s">
        <v>2102</v>
      </c>
      <c r="AX542" s="411" t="s">
        <v>1501</v>
      </c>
      <c r="AY542" s="412">
        <v>0</v>
      </c>
      <c r="AZ542" s="377">
        <f>VLOOKUP($B542,'1.วาง งบทดลอง 4 แถว'!$E$5036:$J$5874,3,0)</f>
        <v>0</v>
      </c>
      <c r="BA542" s="378">
        <f>VLOOKUP($B542,'1.วาง งบทดลอง 4 แถว'!$E$5036:$J$5874,4,0)</f>
        <v>0</v>
      </c>
      <c r="BB542" s="378">
        <f>VLOOKUP($B542,'1.วาง งบทดลอง 4 แถว'!$E$5036:$J$5874,5,0)</f>
        <v>0</v>
      </c>
      <c r="BC542" s="379">
        <f>VLOOKUP($B542,'1.วาง งบทดลอง 4 แถว'!$E$5036:$J$5874,6,0)</f>
        <v>0</v>
      </c>
      <c r="BD542" s="380">
        <f t="shared" si="70"/>
        <v>0</v>
      </c>
      <c r="BE542" s="410" t="s">
        <v>2102</v>
      </c>
      <c r="BF542" s="411" t="s">
        <v>1501</v>
      </c>
      <c r="BG542" s="412">
        <v>0</v>
      </c>
      <c r="BH542" s="377">
        <f>VLOOKUP($B542,'1.วาง งบทดลอง 4 แถว'!$E$5875:$J$6713,3,0)</f>
        <v>0</v>
      </c>
      <c r="BI542" s="378">
        <f>VLOOKUP($B542,'1.วาง งบทดลอง 4 แถว'!$E$5875:$J$6713,4,0)</f>
        <v>0</v>
      </c>
      <c r="BJ542" s="378">
        <f>VLOOKUP($B542,'1.วาง งบทดลอง 4 แถว'!$E$5875:$J$6713,5,0)</f>
        <v>0</v>
      </c>
      <c r="BK542" s="379">
        <f>VLOOKUP($B542,'1.วาง งบทดลอง 4 แถว'!$E$5875:$J$6713,6,0)</f>
        <v>0</v>
      </c>
      <c r="BL542" s="380">
        <f t="shared" si="71"/>
        <v>0</v>
      </c>
      <c r="BM542" s="410" t="s">
        <v>2102</v>
      </c>
      <c r="BN542" s="411" t="s">
        <v>1501</v>
      </c>
      <c r="BO542" s="413">
        <v>0</v>
      </c>
    </row>
    <row r="543" spans="1:67" ht="19.5" customHeight="1">
      <c r="A543" s="374">
        <v>540</v>
      </c>
      <c r="B543" s="375" t="s">
        <v>898</v>
      </c>
      <c r="C543" s="376" t="s">
        <v>245</v>
      </c>
      <c r="D543" s="377">
        <f>VLOOKUP($B543,'1.วาง งบทดลอง 4 แถว'!$E$2:$J$840,3,0)</f>
        <v>0</v>
      </c>
      <c r="E543" s="378">
        <f>VLOOKUP($B543,'1.วาง งบทดลอง 4 แถว'!$E$2:$J$840,4,0)</f>
        <v>0</v>
      </c>
      <c r="F543" s="378">
        <f>VLOOKUP($B543,'1.วาง งบทดลอง 4 แถว'!$E$2:$J$840,5,0)</f>
        <v>0</v>
      </c>
      <c r="G543" s="379">
        <f>VLOOKUP($B543,'1.วาง งบทดลอง 4 แถว'!$E$2:$J$840,6,0)</f>
        <v>0</v>
      </c>
      <c r="H543" s="380">
        <f t="shared" si="64"/>
        <v>0</v>
      </c>
      <c r="I543" s="410" t="s">
        <v>2102</v>
      </c>
      <c r="J543" s="411" t="s">
        <v>1501</v>
      </c>
      <c r="K543" s="412">
        <v>0</v>
      </c>
      <c r="L543" s="377">
        <f>VLOOKUP($B543,'1.วาง งบทดลอง 4 แถว'!$E$841:$J$1679,3,0)</f>
        <v>0</v>
      </c>
      <c r="M543" s="378">
        <f>VLOOKUP($B543,'1.วาง งบทดลอง 4 แถว'!$E$841:$J$1679,4,0)</f>
        <v>0</v>
      </c>
      <c r="N543" s="378">
        <f>VLOOKUP($B543,'1.วาง งบทดลอง 4 แถว'!$E$841:$J$1679,5,0)</f>
        <v>0</v>
      </c>
      <c r="O543" s="379">
        <f>VLOOKUP($B543,'1.วาง งบทดลอง 4 แถว'!$E$841:$J$1679,6,0)</f>
        <v>0</v>
      </c>
      <c r="P543" s="380">
        <f t="shared" si="65"/>
        <v>0</v>
      </c>
      <c r="Q543" s="410" t="s">
        <v>2102</v>
      </c>
      <c r="R543" s="411" t="s">
        <v>1501</v>
      </c>
      <c r="S543" s="412">
        <v>0</v>
      </c>
      <c r="T543" s="377">
        <f>VLOOKUP($B543,'1.วาง งบทดลอง 4 แถว'!$E$1680:$J$2518,3,0)</f>
        <v>0</v>
      </c>
      <c r="U543" s="378">
        <f>VLOOKUP($B543,'1.วาง งบทดลอง 4 แถว'!$E$1680:$J$2518,4,0)</f>
        <v>0</v>
      </c>
      <c r="V543" s="378">
        <f>VLOOKUP($B543,'1.วาง งบทดลอง 4 แถว'!$E$1680:$J$2518,5,0)</f>
        <v>0</v>
      </c>
      <c r="W543" s="379">
        <f>VLOOKUP($B543,'1.วาง งบทดลอง 4 แถว'!$E$1680:$J$2518,6,0)</f>
        <v>0</v>
      </c>
      <c r="X543" s="380">
        <f t="shared" si="66"/>
        <v>0</v>
      </c>
      <c r="Y543" s="410" t="s">
        <v>2102</v>
      </c>
      <c r="Z543" s="411" t="s">
        <v>1501</v>
      </c>
      <c r="AA543" s="412">
        <v>0</v>
      </c>
      <c r="AB543" s="377">
        <f>VLOOKUP($B543,'1.วาง งบทดลอง 4 แถว'!$E$2519:$J$3357,3,0)</f>
        <v>0</v>
      </c>
      <c r="AC543" s="378">
        <f>VLOOKUP($B543,'1.วาง งบทดลอง 4 แถว'!$E$2519:$J$3357,4,0)</f>
        <v>0</v>
      </c>
      <c r="AD543" s="378">
        <f>VLOOKUP($B543,'1.วาง งบทดลอง 4 แถว'!$E$2519:$J$3357,5,0)</f>
        <v>0</v>
      </c>
      <c r="AE543" s="379">
        <f>VLOOKUP($B543,'1.วาง งบทดลอง 4 แถว'!$E$2519:$J$3357,6,0)</f>
        <v>0</v>
      </c>
      <c r="AF543" s="380">
        <f t="shared" si="67"/>
        <v>0</v>
      </c>
      <c r="AG543" s="410" t="s">
        <v>2102</v>
      </c>
      <c r="AH543" s="411" t="s">
        <v>1501</v>
      </c>
      <c r="AI543" s="412">
        <v>0</v>
      </c>
      <c r="AJ543" s="377">
        <f>VLOOKUP($B543,'1.วาง งบทดลอง 4 แถว'!$E$3358:$J$4196,3,0)</f>
        <v>0</v>
      </c>
      <c r="AK543" s="378">
        <f>VLOOKUP($B543,'1.วาง งบทดลอง 4 แถว'!$E$3358:$J$4196,4,0)</f>
        <v>0</v>
      </c>
      <c r="AL543" s="378">
        <f>VLOOKUP($B543,'1.วาง งบทดลอง 4 แถว'!$E$3358:$J$4196,5,0)</f>
        <v>0</v>
      </c>
      <c r="AM543" s="379">
        <f>VLOOKUP($B543,'1.วาง งบทดลอง 4 แถว'!$E$3358:$J$4196,6,0)</f>
        <v>0</v>
      </c>
      <c r="AN543" s="380">
        <f t="shared" si="68"/>
        <v>0</v>
      </c>
      <c r="AO543" s="410" t="s">
        <v>2102</v>
      </c>
      <c r="AP543" s="411" t="s">
        <v>1501</v>
      </c>
      <c r="AQ543" s="412">
        <v>0</v>
      </c>
      <c r="AR543" s="377">
        <f>VLOOKUP($B543,'1.วาง งบทดลอง 4 แถว'!$E$4197:$J$5035,3,0)</f>
        <v>0</v>
      </c>
      <c r="AS543" s="378">
        <f>VLOOKUP($B543,'1.วาง งบทดลอง 4 แถว'!$E$4197:$J$5035,4,0)</f>
        <v>0</v>
      </c>
      <c r="AT543" s="378">
        <f>VLOOKUP($B543,'1.วาง งบทดลอง 4 แถว'!$E$4197:$J$5035,5,0)</f>
        <v>0</v>
      </c>
      <c r="AU543" s="379">
        <f>VLOOKUP($B543,'1.วาง งบทดลอง 4 แถว'!$E$4197:$J$5035,6,0)</f>
        <v>0</v>
      </c>
      <c r="AV543" s="380">
        <f t="shared" si="69"/>
        <v>0</v>
      </c>
      <c r="AW543" s="410" t="s">
        <v>2102</v>
      </c>
      <c r="AX543" s="411" t="s">
        <v>1501</v>
      </c>
      <c r="AY543" s="412">
        <v>0</v>
      </c>
      <c r="AZ543" s="377">
        <f>VLOOKUP($B543,'1.วาง งบทดลอง 4 แถว'!$E$5036:$J$5874,3,0)</f>
        <v>0</v>
      </c>
      <c r="BA543" s="378">
        <f>VLOOKUP($B543,'1.วาง งบทดลอง 4 แถว'!$E$5036:$J$5874,4,0)</f>
        <v>0</v>
      </c>
      <c r="BB543" s="378">
        <f>VLOOKUP($B543,'1.วาง งบทดลอง 4 แถว'!$E$5036:$J$5874,5,0)</f>
        <v>0</v>
      </c>
      <c r="BC543" s="379">
        <f>VLOOKUP($B543,'1.วาง งบทดลอง 4 แถว'!$E$5036:$J$5874,6,0)</f>
        <v>0</v>
      </c>
      <c r="BD543" s="380">
        <f t="shared" si="70"/>
        <v>0</v>
      </c>
      <c r="BE543" s="410" t="s">
        <v>2102</v>
      </c>
      <c r="BF543" s="411" t="s">
        <v>1501</v>
      </c>
      <c r="BG543" s="412">
        <v>0</v>
      </c>
      <c r="BH543" s="377">
        <f>VLOOKUP($B543,'1.วาง งบทดลอง 4 แถว'!$E$5875:$J$6713,3,0)</f>
        <v>0</v>
      </c>
      <c r="BI543" s="378">
        <f>VLOOKUP($B543,'1.วาง งบทดลอง 4 แถว'!$E$5875:$J$6713,4,0)</f>
        <v>0</v>
      </c>
      <c r="BJ543" s="378">
        <f>VLOOKUP($B543,'1.วาง งบทดลอง 4 แถว'!$E$5875:$J$6713,5,0)</f>
        <v>0</v>
      </c>
      <c r="BK543" s="379">
        <f>VLOOKUP($B543,'1.วาง งบทดลอง 4 แถว'!$E$5875:$J$6713,6,0)</f>
        <v>0</v>
      </c>
      <c r="BL543" s="380">
        <f t="shared" si="71"/>
        <v>0</v>
      </c>
      <c r="BM543" s="410" t="s">
        <v>2102</v>
      </c>
      <c r="BN543" s="411" t="s">
        <v>1501</v>
      </c>
      <c r="BO543" s="413">
        <v>0</v>
      </c>
    </row>
    <row r="544" spans="1:67" ht="19.5" customHeight="1">
      <c r="A544" s="374">
        <v>541</v>
      </c>
      <c r="B544" s="375" t="s">
        <v>899</v>
      </c>
      <c r="C544" s="376" t="s">
        <v>2293</v>
      </c>
      <c r="D544" s="377">
        <f>VLOOKUP($B544,'1.วาง งบทดลอง 4 แถว'!$E$2:$J$840,3,0)</f>
        <v>0</v>
      </c>
      <c r="E544" s="378">
        <f>VLOOKUP($B544,'1.วาง งบทดลอง 4 แถว'!$E$2:$J$840,4,0)</f>
        <v>0</v>
      </c>
      <c r="F544" s="378">
        <f>VLOOKUP($B544,'1.วาง งบทดลอง 4 แถว'!$E$2:$J$840,5,0)</f>
        <v>0</v>
      </c>
      <c r="G544" s="379">
        <f>VLOOKUP($B544,'1.วาง งบทดลอง 4 แถว'!$E$2:$J$840,6,0)</f>
        <v>0</v>
      </c>
      <c r="H544" s="380">
        <f t="shared" si="64"/>
        <v>0</v>
      </c>
      <c r="I544" s="410" t="s">
        <v>2102</v>
      </c>
      <c r="J544" s="411" t="s">
        <v>1501</v>
      </c>
      <c r="K544" s="412">
        <v>0</v>
      </c>
      <c r="L544" s="377">
        <f>VLOOKUP($B544,'1.วาง งบทดลอง 4 แถว'!$E$841:$J$1679,3,0)</f>
        <v>0</v>
      </c>
      <c r="M544" s="378">
        <f>VLOOKUP($B544,'1.วาง งบทดลอง 4 แถว'!$E$841:$J$1679,4,0)</f>
        <v>0</v>
      </c>
      <c r="N544" s="378">
        <f>VLOOKUP($B544,'1.วาง งบทดลอง 4 แถว'!$E$841:$J$1679,5,0)</f>
        <v>0</v>
      </c>
      <c r="O544" s="379">
        <f>VLOOKUP($B544,'1.วาง งบทดลอง 4 แถว'!$E$841:$J$1679,6,0)</f>
        <v>0</v>
      </c>
      <c r="P544" s="380">
        <f t="shared" si="65"/>
        <v>0</v>
      </c>
      <c r="Q544" s="410" t="s">
        <v>2102</v>
      </c>
      <c r="R544" s="411" t="s">
        <v>1501</v>
      </c>
      <c r="S544" s="412">
        <v>0</v>
      </c>
      <c r="T544" s="377">
        <f>VLOOKUP($B544,'1.วาง งบทดลอง 4 แถว'!$E$1680:$J$2518,3,0)</f>
        <v>0</v>
      </c>
      <c r="U544" s="378">
        <f>VLOOKUP($B544,'1.วาง งบทดลอง 4 แถว'!$E$1680:$J$2518,4,0)</f>
        <v>0</v>
      </c>
      <c r="V544" s="378">
        <f>VLOOKUP($B544,'1.วาง งบทดลอง 4 แถว'!$E$1680:$J$2518,5,0)</f>
        <v>0</v>
      </c>
      <c r="W544" s="379">
        <f>VLOOKUP($B544,'1.วาง งบทดลอง 4 แถว'!$E$1680:$J$2518,6,0)</f>
        <v>0</v>
      </c>
      <c r="X544" s="380">
        <f t="shared" si="66"/>
        <v>0</v>
      </c>
      <c r="Y544" s="410" t="s">
        <v>2102</v>
      </c>
      <c r="Z544" s="411" t="s">
        <v>1501</v>
      </c>
      <c r="AA544" s="412">
        <v>0</v>
      </c>
      <c r="AB544" s="377">
        <f>VLOOKUP($B544,'1.วาง งบทดลอง 4 แถว'!$E$2519:$J$3357,3,0)</f>
        <v>0</v>
      </c>
      <c r="AC544" s="378">
        <f>VLOOKUP($B544,'1.วาง งบทดลอง 4 แถว'!$E$2519:$J$3357,4,0)</f>
        <v>0</v>
      </c>
      <c r="AD544" s="378">
        <f>VLOOKUP($B544,'1.วาง งบทดลอง 4 แถว'!$E$2519:$J$3357,5,0)</f>
        <v>0</v>
      </c>
      <c r="AE544" s="379">
        <f>VLOOKUP($B544,'1.วาง งบทดลอง 4 แถว'!$E$2519:$J$3357,6,0)</f>
        <v>0</v>
      </c>
      <c r="AF544" s="380">
        <f t="shared" si="67"/>
        <v>0</v>
      </c>
      <c r="AG544" s="410" t="s">
        <v>2102</v>
      </c>
      <c r="AH544" s="411" t="s">
        <v>1501</v>
      </c>
      <c r="AI544" s="412">
        <v>0</v>
      </c>
      <c r="AJ544" s="377">
        <f>VLOOKUP($B544,'1.วาง งบทดลอง 4 แถว'!$E$3358:$J$4196,3,0)</f>
        <v>0</v>
      </c>
      <c r="AK544" s="378">
        <f>VLOOKUP($B544,'1.วาง งบทดลอง 4 แถว'!$E$3358:$J$4196,4,0)</f>
        <v>0</v>
      </c>
      <c r="AL544" s="378">
        <f>VLOOKUP($B544,'1.วาง งบทดลอง 4 แถว'!$E$3358:$J$4196,5,0)</f>
        <v>0</v>
      </c>
      <c r="AM544" s="379">
        <f>VLOOKUP($B544,'1.วาง งบทดลอง 4 แถว'!$E$3358:$J$4196,6,0)</f>
        <v>0</v>
      </c>
      <c r="AN544" s="380">
        <f t="shared" si="68"/>
        <v>0</v>
      </c>
      <c r="AO544" s="410" t="s">
        <v>2102</v>
      </c>
      <c r="AP544" s="411" t="s">
        <v>1501</v>
      </c>
      <c r="AQ544" s="412">
        <v>0</v>
      </c>
      <c r="AR544" s="377">
        <f>VLOOKUP($B544,'1.วาง งบทดลอง 4 แถว'!$E$4197:$J$5035,3,0)</f>
        <v>0</v>
      </c>
      <c r="AS544" s="378">
        <f>VLOOKUP($B544,'1.วาง งบทดลอง 4 แถว'!$E$4197:$J$5035,4,0)</f>
        <v>0</v>
      </c>
      <c r="AT544" s="378">
        <f>VLOOKUP($B544,'1.วาง งบทดลอง 4 แถว'!$E$4197:$J$5035,5,0)</f>
        <v>0</v>
      </c>
      <c r="AU544" s="379">
        <f>VLOOKUP($B544,'1.วาง งบทดลอง 4 แถว'!$E$4197:$J$5035,6,0)</f>
        <v>0</v>
      </c>
      <c r="AV544" s="380">
        <f t="shared" si="69"/>
        <v>0</v>
      </c>
      <c r="AW544" s="410" t="s">
        <v>2102</v>
      </c>
      <c r="AX544" s="411" t="s">
        <v>1501</v>
      </c>
      <c r="AY544" s="412">
        <v>0</v>
      </c>
      <c r="AZ544" s="377">
        <f>VLOOKUP($B544,'1.วาง งบทดลอง 4 แถว'!$E$5036:$J$5874,3,0)</f>
        <v>0</v>
      </c>
      <c r="BA544" s="378">
        <f>VLOOKUP($B544,'1.วาง งบทดลอง 4 แถว'!$E$5036:$J$5874,4,0)</f>
        <v>0</v>
      </c>
      <c r="BB544" s="378">
        <f>VLOOKUP($B544,'1.วาง งบทดลอง 4 แถว'!$E$5036:$J$5874,5,0)</f>
        <v>0</v>
      </c>
      <c r="BC544" s="379">
        <f>VLOOKUP($B544,'1.วาง งบทดลอง 4 แถว'!$E$5036:$J$5874,6,0)</f>
        <v>0</v>
      </c>
      <c r="BD544" s="380">
        <f t="shared" si="70"/>
        <v>0</v>
      </c>
      <c r="BE544" s="410" t="s">
        <v>2102</v>
      </c>
      <c r="BF544" s="411" t="s">
        <v>1501</v>
      </c>
      <c r="BG544" s="412">
        <v>0</v>
      </c>
      <c r="BH544" s="377">
        <f>VLOOKUP($B544,'1.วาง งบทดลอง 4 แถว'!$E$5875:$J$6713,3,0)</f>
        <v>0</v>
      </c>
      <c r="BI544" s="378">
        <f>VLOOKUP($B544,'1.วาง งบทดลอง 4 แถว'!$E$5875:$J$6713,4,0)</f>
        <v>0</v>
      </c>
      <c r="BJ544" s="378">
        <f>VLOOKUP($B544,'1.วาง งบทดลอง 4 แถว'!$E$5875:$J$6713,5,0)</f>
        <v>0</v>
      </c>
      <c r="BK544" s="379">
        <f>VLOOKUP($B544,'1.วาง งบทดลอง 4 แถว'!$E$5875:$J$6713,6,0)</f>
        <v>0</v>
      </c>
      <c r="BL544" s="380">
        <f t="shared" si="71"/>
        <v>0</v>
      </c>
      <c r="BM544" s="410" t="s">
        <v>2102</v>
      </c>
      <c r="BN544" s="411" t="s">
        <v>1501</v>
      </c>
      <c r="BO544" s="413">
        <v>0</v>
      </c>
    </row>
    <row r="545" spans="1:67" ht="19.5" customHeight="1">
      <c r="A545" s="374">
        <v>542</v>
      </c>
      <c r="B545" s="375" t="s">
        <v>900</v>
      </c>
      <c r="C545" s="376" t="s">
        <v>2294</v>
      </c>
      <c r="D545" s="377">
        <f>VLOOKUP($B545,'1.วาง งบทดลอง 4 แถว'!$E$2:$J$840,3,0)</f>
        <v>0</v>
      </c>
      <c r="E545" s="378">
        <f>VLOOKUP($B545,'1.วาง งบทดลอง 4 แถว'!$E$2:$J$840,4,0)</f>
        <v>0</v>
      </c>
      <c r="F545" s="378">
        <f>VLOOKUP($B545,'1.วาง งบทดลอง 4 แถว'!$E$2:$J$840,5,0)</f>
        <v>0</v>
      </c>
      <c r="G545" s="379">
        <f>VLOOKUP($B545,'1.วาง งบทดลอง 4 แถว'!$E$2:$J$840,6,0)</f>
        <v>0</v>
      </c>
      <c r="H545" s="380">
        <f t="shared" si="64"/>
        <v>0</v>
      </c>
      <c r="I545" s="410" t="s">
        <v>2102</v>
      </c>
      <c r="J545" s="411" t="s">
        <v>1501</v>
      </c>
      <c r="K545" s="412">
        <v>0</v>
      </c>
      <c r="L545" s="377">
        <f>VLOOKUP($B545,'1.วาง งบทดลอง 4 แถว'!$E$841:$J$1679,3,0)</f>
        <v>0</v>
      </c>
      <c r="M545" s="378">
        <f>VLOOKUP($B545,'1.วาง งบทดลอง 4 แถว'!$E$841:$J$1679,4,0)</f>
        <v>0</v>
      </c>
      <c r="N545" s="378">
        <f>VLOOKUP($B545,'1.วาง งบทดลอง 4 แถว'!$E$841:$J$1679,5,0)</f>
        <v>0</v>
      </c>
      <c r="O545" s="379">
        <f>VLOOKUP($B545,'1.วาง งบทดลอง 4 แถว'!$E$841:$J$1679,6,0)</f>
        <v>0</v>
      </c>
      <c r="P545" s="380">
        <f t="shared" si="65"/>
        <v>0</v>
      </c>
      <c r="Q545" s="410" t="s">
        <v>2102</v>
      </c>
      <c r="R545" s="411" t="s">
        <v>1501</v>
      </c>
      <c r="S545" s="412">
        <v>0</v>
      </c>
      <c r="T545" s="377">
        <f>VLOOKUP($B545,'1.วาง งบทดลอง 4 แถว'!$E$1680:$J$2518,3,0)</f>
        <v>0</v>
      </c>
      <c r="U545" s="378">
        <f>VLOOKUP($B545,'1.วาง งบทดลอง 4 แถว'!$E$1680:$J$2518,4,0)</f>
        <v>0</v>
      </c>
      <c r="V545" s="378">
        <f>VLOOKUP($B545,'1.วาง งบทดลอง 4 แถว'!$E$1680:$J$2518,5,0)</f>
        <v>0</v>
      </c>
      <c r="W545" s="379">
        <f>VLOOKUP($B545,'1.วาง งบทดลอง 4 แถว'!$E$1680:$J$2518,6,0)</f>
        <v>0</v>
      </c>
      <c r="X545" s="380">
        <f t="shared" si="66"/>
        <v>0</v>
      </c>
      <c r="Y545" s="410" t="s">
        <v>2102</v>
      </c>
      <c r="Z545" s="411" t="s">
        <v>1501</v>
      </c>
      <c r="AA545" s="412">
        <v>0</v>
      </c>
      <c r="AB545" s="377">
        <f>VLOOKUP($B545,'1.วาง งบทดลอง 4 แถว'!$E$2519:$J$3357,3,0)</f>
        <v>0</v>
      </c>
      <c r="AC545" s="378">
        <f>VLOOKUP($B545,'1.วาง งบทดลอง 4 แถว'!$E$2519:$J$3357,4,0)</f>
        <v>0</v>
      </c>
      <c r="AD545" s="378">
        <f>VLOOKUP($B545,'1.วาง งบทดลอง 4 แถว'!$E$2519:$J$3357,5,0)</f>
        <v>0</v>
      </c>
      <c r="AE545" s="379">
        <f>VLOOKUP($B545,'1.วาง งบทดลอง 4 แถว'!$E$2519:$J$3357,6,0)</f>
        <v>0</v>
      </c>
      <c r="AF545" s="380">
        <f t="shared" si="67"/>
        <v>0</v>
      </c>
      <c r="AG545" s="410" t="s">
        <v>2102</v>
      </c>
      <c r="AH545" s="411" t="s">
        <v>1501</v>
      </c>
      <c r="AI545" s="412">
        <v>0</v>
      </c>
      <c r="AJ545" s="377">
        <f>VLOOKUP($B545,'1.วาง งบทดลอง 4 แถว'!$E$3358:$J$4196,3,0)</f>
        <v>0</v>
      </c>
      <c r="AK545" s="378">
        <f>VLOOKUP($B545,'1.วาง งบทดลอง 4 แถว'!$E$3358:$J$4196,4,0)</f>
        <v>0</v>
      </c>
      <c r="AL545" s="378">
        <f>VLOOKUP($B545,'1.วาง งบทดลอง 4 แถว'!$E$3358:$J$4196,5,0)</f>
        <v>0</v>
      </c>
      <c r="AM545" s="379">
        <f>VLOOKUP($B545,'1.วาง งบทดลอง 4 แถว'!$E$3358:$J$4196,6,0)</f>
        <v>0</v>
      </c>
      <c r="AN545" s="380">
        <f t="shared" si="68"/>
        <v>0</v>
      </c>
      <c r="AO545" s="410" t="s">
        <v>2102</v>
      </c>
      <c r="AP545" s="411" t="s">
        <v>1501</v>
      </c>
      <c r="AQ545" s="412">
        <v>0</v>
      </c>
      <c r="AR545" s="377">
        <f>VLOOKUP($B545,'1.วาง งบทดลอง 4 แถว'!$E$4197:$J$5035,3,0)</f>
        <v>0</v>
      </c>
      <c r="AS545" s="378">
        <f>VLOOKUP($B545,'1.วาง งบทดลอง 4 แถว'!$E$4197:$J$5035,4,0)</f>
        <v>0</v>
      </c>
      <c r="AT545" s="378">
        <f>VLOOKUP($B545,'1.วาง งบทดลอง 4 แถว'!$E$4197:$J$5035,5,0)</f>
        <v>0</v>
      </c>
      <c r="AU545" s="379">
        <f>VLOOKUP($B545,'1.วาง งบทดลอง 4 แถว'!$E$4197:$J$5035,6,0)</f>
        <v>0</v>
      </c>
      <c r="AV545" s="380">
        <f t="shared" si="69"/>
        <v>0</v>
      </c>
      <c r="AW545" s="410" t="s">
        <v>2102</v>
      </c>
      <c r="AX545" s="411" t="s">
        <v>1501</v>
      </c>
      <c r="AY545" s="412">
        <v>0</v>
      </c>
      <c r="AZ545" s="377">
        <f>VLOOKUP($B545,'1.วาง งบทดลอง 4 แถว'!$E$5036:$J$5874,3,0)</f>
        <v>0</v>
      </c>
      <c r="BA545" s="378">
        <f>VLOOKUP($B545,'1.วาง งบทดลอง 4 แถว'!$E$5036:$J$5874,4,0)</f>
        <v>0</v>
      </c>
      <c r="BB545" s="378">
        <f>VLOOKUP($B545,'1.วาง งบทดลอง 4 แถว'!$E$5036:$J$5874,5,0)</f>
        <v>0</v>
      </c>
      <c r="BC545" s="379">
        <f>VLOOKUP($B545,'1.วาง งบทดลอง 4 แถว'!$E$5036:$J$5874,6,0)</f>
        <v>0</v>
      </c>
      <c r="BD545" s="380">
        <f t="shared" si="70"/>
        <v>0</v>
      </c>
      <c r="BE545" s="410" t="s">
        <v>2102</v>
      </c>
      <c r="BF545" s="411" t="s">
        <v>1501</v>
      </c>
      <c r="BG545" s="412">
        <v>0</v>
      </c>
      <c r="BH545" s="377">
        <f>VLOOKUP($B545,'1.วาง งบทดลอง 4 แถว'!$E$5875:$J$6713,3,0)</f>
        <v>0</v>
      </c>
      <c r="BI545" s="378">
        <f>VLOOKUP($B545,'1.วาง งบทดลอง 4 แถว'!$E$5875:$J$6713,4,0)</f>
        <v>0</v>
      </c>
      <c r="BJ545" s="378">
        <f>VLOOKUP($B545,'1.วาง งบทดลอง 4 แถว'!$E$5875:$J$6713,5,0)</f>
        <v>0</v>
      </c>
      <c r="BK545" s="379">
        <f>VLOOKUP($B545,'1.วาง งบทดลอง 4 แถว'!$E$5875:$J$6713,6,0)</f>
        <v>0</v>
      </c>
      <c r="BL545" s="380">
        <f t="shared" si="71"/>
        <v>0</v>
      </c>
      <c r="BM545" s="410" t="s">
        <v>2102</v>
      </c>
      <c r="BN545" s="411" t="s">
        <v>1501</v>
      </c>
      <c r="BO545" s="413">
        <v>0</v>
      </c>
    </row>
    <row r="546" spans="1:67" ht="19.5" customHeight="1">
      <c r="A546" s="374">
        <v>543</v>
      </c>
      <c r="B546" s="375" t="s">
        <v>1975</v>
      </c>
      <c r="C546" s="376" t="s">
        <v>2295</v>
      </c>
      <c r="D546" s="377">
        <f>VLOOKUP($B546,'1.วาง งบทดลอง 4 แถว'!$E$2:$J$840,3,0)</f>
        <v>0</v>
      </c>
      <c r="E546" s="378">
        <f>VLOOKUP($B546,'1.วาง งบทดลอง 4 แถว'!$E$2:$J$840,4,0)</f>
        <v>0</v>
      </c>
      <c r="F546" s="378">
        <f>VLOOKUP($B546,'1.วาง งบทดลอง 4 แถว'!$E$2:$J$840,5,0)</f>
        <v>0</v>
      </c>
      <c r="G546" s="379">
        <f>VLOOKUP($B546,'1.วาง งบทดลอง 4 แถว'!$E$2:$J$840,6,0)</f>
        <v>18000</v>
      </c>
      <c r="H546" s="380">
        <f t="shared" si="64"/>
        <v>18000</v>
      </c>
      <c r="I546" s="410" t="s">
        <v>2102</v>
      </c>
      <c r="J546" s="411" t="s">
        <v>1501</v>
      </c>
      <c r="K546" s="412">
        <v>0</v>
      </c>
      <c r="L546" s="377">
        <f>VLOOKUP($B546,'1.วาง งบทดลอง 4 แถว'!$E$841:$J$1679,3,0)</f>
        <v>0</v>
      </c>
      <c r="M546" s="378">
        <f>VLOOKUP($B546,'1.วาง งบทดลอง 4 แถว'!$E$841:$J$1679,4,0)</f>
        <v>0</v>
      </c>
      <c r="N546" s="378">
        <f>VLOOKUP($B546,'1.วาง งบทดลอง 4 แถว'!$E$841:$J$1679,5,0)</f>
        <v>0</v>
      </c>
      <c r="O546" s="379">
        <f>VLOOKUP($B546,'1.วาง งบทดลอง 4 แถว'!$E$841:$J$1679,6,0)</f>
        <v>0</v>
      </c>
      <c r="P546" s="380">
        <f t="shared" si="65"/>
        <v>0</v>
      </c>
      <c r="Q546" s="410" t="s">
        <v>2102</v>
      </c>
      <c r="R546" s="411" t="s">
        <v>1501</v>
      </c>
      <c r="S546" s="412">
        <v>0</v>
      </c>
      <c r="T546" s="377">
        <f>VLOOKUP($B546,'1.วาง งบทดลอง 4 แถว'!$E$1680:$J$2518,3,0)</f>
        <v>0</v>
      </c>
      <c r="U546" s="378">
        <f>VLOOKUP($B546,'1.วาง งบทดลอง 4 แถว'!$E$1680:$J$2518,4,0)</f>
        <v>0</v>
      </c>
      <c r="V546" s="378">
        <f>VLOOKUP($B546,'1.วาง งบทดลอง 4 แถว'!$E$1680:$J$2518,5,0)</f>
        <v>0</v>
      </c>
      <c r="W546" s="379">
        <f>VLOOKUP($B546,'1.วาง งบทดลอง 4 แถว'!$E$1680:$J$2518,6,0)</f>
        <v>0</v>
      </c>
      <c r="X546" s="380">
        <f t="shared" si="66"/>
        <v>0</v>
      </c>
      <c r="Y546" s="410" t="s">
        <v>2102</v>
      </c>
      <c r="Z546" s="411" t="s">
        <v>1501</v>
      </c>
      <c r="AA546" s="412">
        <v>0</v>
      </c>
      <c r="AB546" s="377">
        <f>VLOOKUP($B546,'1.วาง งบทดลอง 4 แถว'!$E$2519:$J$3357,3,0)</f>
        <v>0</v>
      </c>
      <c r="AC546" s="378">
        <f>VLOOKUP($B546,'1.วาง งบทดลอง 4 แถว'!$E$2519:$J$3357,4,0)</f>
        <v>0</v>
      </c>
      <c r="AD546" s="378">
        <f>VLOOKUP($B546,'1.วาง งบทดลอง 4 แถว'!$E$2519:$J$3357,5,0)</f>
        <v>0</v>
      </c>
      <c r="AE546" s="379">
        <f>VLOOKUP($B546,'1.วาง งบทดลอง 4 แถว'!$E$2519:$J$3357,6,0)</f>
        <v>0</v>
      </c>
      <c r="AF546" s="380">
        <f t="shared" si="67"/>
        <v>0</v>
      </c>
      <c r="AG546" s="410" t="s">
        <v>2102</v>
      </c>
      <c r="AH546" s="411" t="s">
        <v>1501</v>
      </c>
      <c r="AI546" s="412">
        <v>0</v>
      </c>
      <c r="AJ546" s="377">
        <f>VLOOKUP($B546,'1.วาง งบทดลอง 4 แถว'!$E$3358:$J$4196,3,0)</f>
        <v>0</v>
      </c>
      <c r="AK546" s="378">
        <f>VLOOKUP($B546,'1.วาง งบทดลอง 4 แถว'!$E$3358:$J$4196,4,0)</f>
        <v>0</v>
      </c>
      <c r="AL546" s="378">
        <f>VLOOKUP($B546,'1.วาง งบทดลอง 4 แถว'!$E$3358:$J$4196,5,0)</f>
        <v>0</v>
      </c>
      <c r="AM546" s="379">
        <f>VLOOKUP($B546,'1.วาง งบทดลอง 4 แถว'!$E$3358:$J$4196,6,0)</f>
        <v>0</v>
      </c>
      <c r="AN546" s="380">
        <f t="shared" si="68"/>
        <v>0</v>
      </c>
      <c r="AO546" s="410" t="s">
        <v>2102</v>
      </c>
      <c r="AP546" s="411" t="s">
        <v>1501</v>
      </c>
      <c r="AQ546" s="412">
        <v>0</v>
      </c>
      <c r="AR546" s="377">
        <f>VLOOKUP($B546,'1.วาง งบทดลอง 4 แถว'!$E$4197:$J$5035,3,0)</f>
        <v>0</v>
      </c>
      <c r="AS546" s="378">
        <f>VLOOKUP($B546,'1.วาง งบทดลอง 4 แถว'!$E$4197:$J$5035,4,0)</f>
        <v>0</v>
      </c>
      <c r="AT546" s="378">
        <f>VLOOKUP($B546,'1.วาง งบทดลอง 4 แถว'!$E$4197:$J$5035,5,0)</f>
        <v>0</v>
      </c>
      <c r="AU546" s="379">
        <f>VLOOKUP($B546,'1.วาง งบทดลอง 4 แถว'!$E$4197:$J$5035,6,0)</f>
        <v>0</v>
      </c>
      <c r="AV546" s="380">
        <f t="shared" si="69"/>
        <v>0</v>
      </c>
      <c r="AW546" s="410" t="s">
        <v>2102</v>
      </c>
      <c r="AX546" s="411" t="s">
        <v>1501</v>
      </c>
      <c r="AY546" s="412">
        <v>0</v>
      </c>
      <c r="AZ546" s="377">
        <f>VLOOKUP($B546,'1.วาง งบทดลอง 4 แถว'!$E$5036:$J$5874,3,0)</f>
        <v>0</v>
      </c>
      <c r="BA546" s="378">
        <f>VLOOKUP($B546,'1.วาง งบทดลอง 4 แถว'!$E$5036:$J$5874,4,0)</f>
        <v>0</v>
      </c>
      <c r="BB546" s="378">
        <f>VLOOKUP($B546,'1.วาง งบทดลอง 4 แถว'!$E$5036:$J$5874,5,0)</f>
        <v>0</v>
      </c>
      <c r="BC546" s="379">
        <f>VLOOKUP($B546,'1.วาง งบทดลอง 4 แถว'!$E$5036:$J$5874,6,0)</f>
        <v>0</v>
      </c>
      <c r="BD546" s="380">
        <f t="shared" si="70"/>
        <v>0</v>
      </c>
      <c r="BE546" s="410" t="s">
        <v>2102</v>
      </c>
      <c r="BF546" s="411" t="s">
        <v>1501</v>
      </c>
      <c r="BG546" s="412">
        <v>0</v>
      </c>
      <c r="BH546" s="377">
        <f>VLOOKUP($B546,'1.วาง งบทดลอง 4 แถว'!$E$5875:$J$6713,3,0)</f>
        <v>0</v>
      </c>
      <c r="BI546" s="378">
        <f>VLOOKUP($B546,'1.วาง งบทดลอง 4 แถว'!$E$5875:$J$6713,4,0)</f>
        <v>0</v>
      </c>
      <c r="BJ546" s="378">
        <f>VLOOKUP($B546,'1.วาง งบทดลอง 4 แถว'!$E$5875:$J$6713,5,0)</f>
        <v>0</v>
      </c>
      <c r="BK546" s="379">
        <f>VLOOKUP($B546,'1.วาง งบทดลอง 4 แถว'!$E$5875:$J$6713,6,0)</f>
        <v>0</v>
      </c>
      <c r="BL546" s="380">
        <f t="shared" si="71"/>
        <v>0</v>
      </c>
      <c r="BM546" s="410" t="s">
        <v>2102</v>
      </c>
      <c r="BN546" s="411" t="s">
        <v>1501</v>
      </c>
      <c r="BO546" s="413">
        <v>0</v>
      </c>
    </row>
    <row r="547" spans="1:67" ht="19.5" customHeight="1">
      <c r="A547" s="374">
        <v>544</v>
      </c>
      <c r="B547" s="375" t="s">
        <v>901</v>
      </c>
      <c r="C547" s="376" t="s">
        <v>246</v>
      </c>
      <c r="D547" s="377">
        <f>VLOOKUP($B547,'1.วาง งบทดลอง 4 แถว'!$E$2:$J$840,3,0)</f>
        <v>0</v>
      </c>
      <c r="E547" s="378">
        <f>VLOOKUP($B547,'1.วาง งบทดลอง 4 แถว'!$E$2:$J$840,4,0)</f>
        <v>0</v>
      </c>
      <c r="F547" s="378">
        <f>VLOOKUP($B547,'1.วาง งบทดลอง 4 แถว'!$E$2:$J$840,5,0)</f>
        <v>0</v>
      </c>
      <c r="G547" s="379">
        <f>VLOOKUP($B547,'1.วาง งบทดลอง 4 แถว'!$E$2:$J$840,6,0)</f>
        <v>5324.5</v>
      </c>
      <c r="H547" s="380">
        <f t="shared" si="64"/>
        <v>5324.5</v>
      </c>
      <c r="I547" s="410" t="s">
        <v>1201</v>
      </c>
      <c r="J547" s="411" t="s">
        <v>1202</v>
      </c>
      <c r="K547" s="412" t="s">
        <v>2021</v>
      </c>
      <c r="L547" s="377">
        <f>VLOOKUP($B547,'1.วาง งบทดลอง 4 แถว'!$E$841:$J$1679,3,0)</f>
        <v>0</v>
      </c>
      <c r="M547" s="378">
        <f>VLOOKUP($B547,'1.วาง งบทดลอง 4 แถว'!$E$841:$J$1679,4,0)</f>
        <v>0</v>
      </c>
      <c r="N547" s="378">
        <f>VLOOKUP($B547,'1.วาง งบทดลอง 4 แถว'!$E$841:$J$1679,5,0)</f>
        <v>0</v>
      </c>
      <c r="O547" s="379">
        <f>VLOOKUP($B547,'1.วาง งบทดลอง 4 แถว'!$E$841:$J$1679,6,0)</f>
        <v>0</v>
      </c>
      <c r="P547" s="380">
        <f t="shared" si="65"/>
        <v>0</v>
      </c>
      <c r="Q547" s="410" t="s">
        <v>1201</v>
      </c>
      <c r="R547" s="411" t="s">
        <v>1202</v>
      </c>
      <c r="S547" s="412" t="s">
        <v>2021</v>
      </c>
      <c r="T547" s="377">
        <f>VLOOKUP($B547,'1.วาง งบทดลอง 4 แถว'!$E$1680:$J$2518,3,0)</f>
        <v>0</v>
      </c>
      <c r="U547" s="378">
        <f>VLOOKUP($B547,'1.วาง งบทดลอง 4 แถว'!$E$1680:$J$2518,4,0)</f>
        <v>0</v>
      </c>
      <c r="V547" s="378">
        <f>VLOOKUP($B547,'1.วาง งบทดลอง 4 แถว'!$E$1680:$J$2518,5,0)</f>
        <v>0</v>
      </c>
      <c r="W547" s="379">
        <f>VLOOKUP($B547,'1.วาง งบทดลอง 4 แถว'!$E$1680:$J$2518,6,0)</f>
        <v>0</v>
      </c>
      <c r="X547" s="380">
        <f t="shared" si="66"/>
        <v>0</v>
      </c>
      <c r="Y547" s="410" t="s">
        <v>1201</v>
      </c>
      <c r="Z547" s="411" t="s">
        <v>1202</v>
      </c>
      <c r="AA547" s="412" t="s">
        <v>2021</v>
      </c>
      <c r="AB547" s="377">
        <f>VLOOKUP($B547,'1.วาง งบทดลอง 4 แถว'!$E$2519:$J$3357,3,0)</f>
        <v>0</v>
      </c>
      <c r="AC547" s="378">
        <f>VLOOKUP($B547,'1.วาง งบทดลอง 4 แถว'!$E$2519:$J$3357,4,0)</f>
        <v>0</v>
      </c>
      <c r="AD547" s="378">
        <f>VLOOKUP($B547,'1.วาง งบทดลอง 4 แถว'!$E$2519:$J$3357,5,0)</f>
        <v>0</v>
      </c>
      <c r="AE547" s="379">
        <f>VLOOKUP($B547,'1.วาง งบทดลอง 4 แถว'!$E$2519:$J$3357,6,0)</f>
        <v>0</v>
      </c>
      <c r="AF547" s="380">
        <f t="shared" si="67"/>
        <v>0</v>
      </c>
      <c r="AG547" s="410" t="s">
        <v>1201</v>
      </c>
      <c r="AH547" s="411" t="s">
        <v>1202</v>
      </c>
      <c r="AI547" s="412" t="s">
        <v>2021</v>
      </c>
      <c r="AJ547" s="377">
        <f>VLOOKUP($B547,'1.วาง งบทดลอง 4 แถว'!$E$3358:$J$4196,3,0)</f>
        <v>0</v>
      </c>
      <c r="AK547" s="378">
        <f>VLOOKUP($B547,'1.วาง งบทดลอง 4 แถว'!$E$3358:$J$4196,4,0)</f>
        <v>0</v>
      </c>
      <c r="AL547" s="378">
        <f>VLOOKUP($B547,'1.วาง งบทดลอง 4 แถว'!$E$3358:$J$4196,5,0)</f>
        <v>0</v>
      </c>
      <c r="AM547" s="379">
        <f>VLOOKUP($B547,'1.วาง งบทดลอง 4 แถว'!$E$3358:$J$4196,6,0)</f>
        <v>0</v>
      </c>
      <c r="AN547" s="380">
        <f t="shared" si="68"/>
        <v>0</v>
      </c>
      <c r="AO547" s="410" t="s">
        <v>1201</v>
      </c>
      <c r="AP547" s="411" t="s">
        <v>1202</v>
      </c>
      <c r="AQ547" s="412" t="s">
        <v>2021</v>
      </c>
      <c r="AR547" s="377">
        <f>VLOOKUP($B547,'1.วาง งบทดลอง 4 แถว'!$E$4197:$J$5035,3,0)</f>
        <v>0</v>
      </c>
      <c r="AS547" s="378">
        <f>VLOOKUP($B547,'1.วาง งบทดลอง 4 แถว'!$E$4197:$J$5035,4,0)</f>
        <v>0</v>
      </c>
      <c r="AT547" s="378">
        <f>VLOOKUP($B547,'1.วาง งบทดลอง 4 แถว'!$E$4197:$J$5035,5,0)</f>
        <v>0</v>
      </c>
      <c r="AU547" s="379">
        <f>VLOOKUP($B547,'1.วาง งบทดลอง 4 แถว'!$E$4197:$J$5035,6,0)</f>
        <v>0</v>
      </c>
      <c r="AV547" s="380">
        <f t="shared" si="69"/>
        <v>0</v>
      </c>
      <c r="AW547" s="410" t="s">
        <v>1201</v>
      </c>
      <c r="AX547" s="411" t="s">
        <v>1202</v>
      </c>
      <c r="AY547" s="412" t="s">
        <v>2021</v>
      </c>
      <c r="AZ547" s="377">
        <f>VLOOKUP($B547,'1.วาง งบทดลอง 4 แถว'!$E$5036:$J$5874,3,0)</f>
        <v>0</v>
      </c>
      <c r="BA547" s="378">
        <f>VLOOKUP($B547,'1.วาง งบทดลอง 4 แถว'!$E$5036:$J$5874,4,0)</f>
        <v>0</v>
      </c>
      <c r="BB547" s="378">
        <f>VLOOKUP($B547,'1.วาง งบทดลอง 4 แถว'!$E$5036:$J$5874,5,0)</f>
        <v>0</v>
      </c>
      <c r="BC547" s="379">
        <f>VLOOKUP($B547,'1.วาง งบทดลอง 4 แถว'!$E$5036:$J$5874,6,0)</f>
        <v>0</v>
      </c>
      <c r="BD547" s="380">
        <f t="shared" si="70"/>
        <v>0</v>
      </c>
      <c r="BE547" s="410" t="s">
        <v>1201</v>
      </c>
      <c r="BF547" s="411" t="s">
        <v>1202</v>
      </c>
      <c r="BG547" s="412" t="s">
        <v>2021</v>
      </c>
      <c r="BH547" s="377">
        <f>VLOOKUP($B547,'1.วาง งบทดลอง 4 แถว'!$E$5875:$J$6713,3,0)</f>
        <v>0</v>
      </c>
      <c r="BI547" s="378">
        <f>VLOOKUP($B547,'1.วาง งบทดลอง 4 แถว'!$E$5875:$J$6713,4,0)</f>
        <v>0</v>
      </c>
      <c r="BJ547" s="378">
        <f>VLOOKUP($B547,'1.วาง งบทดลอง 4 แถว'!$E$5875:$J$6713,5,0)</f>
        <v>0</v>
      </c>
      <c r="BK547" s="379">
        <f>VLOOKUP($B547,'1.วาง งบทดลอง 4 แถว'!$E$5875:$J$6713,6,0)</f>
        <v>0</v>
      </c>
      <c r="BL547" s="380">
        <f t="shared" si="71"/>
        <v>0</v>
      </c>
      <c r="BM547" s="410" t="s">
        <v>1201</v>
      </c>
      <c r="BN547" s="411" t="s">
        <v>1202</v>
      </c>
      <c r="BO547" s="413" t="s">
        <v>2021</v>
      </c>
    </row>
    <row r="548" spans="1:67" ht="19.5" customHeight="1">
      <c r="A548" s="374">
        <v>545</v>
      </c>
      <c r="B548" s="375" t="s">
        <v>902</v>
      </c>
      <c r="C548" s="376" t="s">
        <v>247</v>
      </c>
      <c r="D548" s="377">
        <f>VLOOKUP($B548,'1.วาง งบทดลอง 4 แถว'!$E$2:$J$840,3,0)</f>
        <v>0</v>
      </c>
      <c r="E548" s="378">
        <f>VLOOKUP($B548,'1.วาง งบทดลอง 4 แถว'!$E$2:$J$840,4,0)</f>
        <v>0</v>
      </c>
      <c r="F548" s="378">
        <f>VLOOKUP($B548,'1.วาง งบทดลอง 4 แถว'!$E$2:$J$840,5,0)</f>
        <v>0</v>
      </c>
      <c r="G548" s="379">
        <f>VLOOKUP($B548,'1.วาง งบทดลอง 4 แถว'!$E$2:$J$840,6,0)</f>
        <v>81183</v>
      </c>
      <c r="H548" s="380">
        <f t="shared" si="64"/>
        <v>81183</v>
      </c>
      <c r="I548" s="410" t="s">
        <v>1201</v>
      </c>
      <c r="J548" s="411" t="s">
        <v>1202</v>
      </c>
      <c r="K548" s="412" t="s">
        <v>2021</v>
      </c>
      <c r="L548" s="377">
        <f>VLOOKUP($B548,'1.วาง งบทดลอง 4 แถว'!$E$841:$J$1679,3,0)</f>
        <v>0</v>
      </c>
      <c r="M548" s="378">
        <f>VLOOKUP($B548,'1.วาง งบทดลอง 4 แถว'!$E$841:$J$1679,4,0)</f>
        <v>0</v>
      </c>
      <c r="N548" s="378">
        <f>VLOOKUP($B548,'1.วาง งบทดลอง 4 แถว'!$E$841:$J$1679,5,0)</f>
        <v>0</v>
      </c>
      <c r="O548" s="379">
        <f>VLOOKUP($B548,'1.วาง งบทดลอง 4 แถว'!$E$841:$J$1679,6,0)</f>
        <v>0</v>
      </c>
      <c r="P548" s="380">
        <f t="shared" si="65"/>
        <v>0</v>
      </c>
      <c r="Q548" s="410" t="s">
        <v>1201</v>
      </c>
      <c r="R548" s="411" t="s">
        <v>1202</v>
      </c>
      <c r="S548" s="412" t="s">
        <v>2021</v>
      </c>
      <c r="T548" s="377">
        <f>VLOOKUP($B548,'1.วาง งบทดลอง 4 แถว'!$E$1680:$J$2518,3,0)</f>
        <v>0</v>
      </c>
      <c r="U548" s="378">
        <f>VLOOKUP($B548,'1.วาง งบทดลอง 4 แถว'!$E$1680:$J$2518,4,0)</f>
        <v>0</v>
      </c>
      <c r="V548" s="378">
        <f>VLOOKUP($B548,'1.วาง งบทดลอง 4 แถว'!$E$1680:$J$2518,5,0)</f>
        <v>0</v>
      </c>
      <c r="W548" s="379">
        <f>VLOOKUP($B548,'1.วาง งบทดลอง 4 แถว'!$E$1680:$J$2518,6,0)</f>
        <v>1500</v>
      </c>
      <c r="X548" s="380">
        <f t="shared" si="66"/>
        <v>1500</v>
      </c>
      <c r="Y548" s="410" t="s">
        <v>1201</v>
      </c>
      <c r="Z548" s="411" t="s">
        <v>1202</v>
      </c>
      <c r="AA548" s="412" t="s">
        <v>2021</v>
      </c>
      <c r="AB548" s="377">
        <f>VLOOKUP($B548,'1.วาง งบทดลอง 4 แถว'!$E$2519:$J$3357,3,0)</f>
        <v>0</v>
      </c>
      <c r="AC548" s="378">
        <f>VLOOKUP($B548,'1.วาง งบทดลอง 4 แถว'!$E$2519:$J$3357,4,0)</f>
        <v>24739.21</v>
      </c>
      <c r="AD548" s="378">
        <f>VLOOKUP($B548,'1.วาง งบทดลอง 4 แถว'!$E$2519:$J$3357,5,0)</f>
        <v>0</v>
      </c>
      <c r="AE548" s="379">
        <f>VLOOKUP($B548,'1.วาง งบทดลอง 4 แถว'!$E$2519:$J$3357,6,0)</f>
        <v>139812.18</v>
      </c>
      <c r="AF548" s="380">
        <f t="shared" si="67"/>
        <v>139812.18</v>
      </c>
      <c r="AG548" s="410" t="s">
        <v>1201</v>
      </c>
      <c r="AH548" s="411" t="s">
        <v>1202</v>
      </c>
      <c r="AI548" s="412" t="s">
        <v>2021</v>
      </c>
      <c r="AJ548" s="377">
        <f>VLOOKUP($B548,'1.วาง งบทดลอง 4 แถว'!$E$3358:$J$4196,3,0)</f>
        <v>0</v>
      </c>
      <c r="AK548" s="378">
        <f>VLOOKUP($B548,'1.วาง งบทดลอง 4 แถว'!$E$3358:$J$4196,4,0)</f>
        <v>0</v>
      </c>
      <c r="AL548" s="378">
        <f>VLOOKUP($B548,'1.วาง งบทดลอง 4 แถว'!$E$3358:$J$4196,5,0)</f>
        <v>0</v>
      </c>
      <c r="AM548" s="379">
        <f>VLOOKUP($B548,'1.วาง งบทดลอง 4 แถว'!$E$3358:$J$4196,6,0)</f>
        <v>31255</v>
      </c>
      <c r="AN548" s="380">
        <f t="shared" si="68"/>
        <v>31255</v>
      </c>
      <c r="AO548" s="410" t="s">
        <v>1201</v>
      </c>
      <c r="AP548" s="411" t="s">
        <v>1202</v>
      </c>
      <c r="AQ548" s="412" t="s">
        <v>2021</v>
      </c>
      <c r="AR548" s="377">
        <f>VLOOKUP($B548,'1.วาง งบทดลอง 4 แถว'!$E$4197:$J$5035,3,0)</f>
        <v>0</v>
      </c>
      <c r="AS548" s="378">
        <f>VLOOKUP($B548,'1.วาง งบทดลอง 4 แถว'!$E$4197:$J$5035,4,0)</f>
        <v>0</v>
      </c>
      <c r="AT548" s="378">
        <f>VLOOKUP($B548,'1.วาง งบทดลอง 4 แถว'!$E$4197:$J$5035,5,0)</f>
        <v>0</v>
      </c>
      <c r="AU548" s="379">
        <f>VLOOKUP($B548,'1.วาง งบทดลอง 4 แถว'!$E$4197:$J$5035,6,0)</f>
        <v>6900</v>
      </c>
      <c r="AV548" s="380">
        <f t="shared" si="69"/>
        <v>6900</v>
      </c>
      <c r="AW548" s="410" t="s">
        <v>1201</v>
      </c>
      <c r="AX548" s="411" t="s">
        <v>1202</v>
      </c>
      <c r="AY548" s="412" t="s">
        <v>2021</v>
      </c>
      <c r="AZ548" s="377">
        <f>VLOOKUP($B548,'1.วาง งบทดลอง 4 แถว'!$E$5036:$J$5874,3,0)</f>
        <v>0</v>
      </c>
      <c r="BA548" s="378">
        <f>VLOOKUP($B548,'1.วาง งบทดลอง 4 แถว'!$E$5036:$J$5874,4,0)</f>
        <v>0</v>
      </c>
      <c r="BB548" s="378">
        <f>VLOOKUP($B548,'1.วาง งบทดลอง 4 แถว'!$E$5036:$J$5874,5,0)</f>
        <v>0</v>
      </c>
      <c r="BC548" s="379">
        <f>VLOOKUP($B548,'1.วาง งบทดลอง 4 แถว'!$E$5036:$J$5874,6,0)</f>
        <v>3110.4</v>
      </c>
      <c r="BD548" s="380">
        <f t="shared" si="70"/>
        <v>3110.4</v>
      </c>
      <c r="BE548" s="410" t="s">
        <v>1201</v>
      </c>
      <c r="BF548" s="411" t="s">
        <v>1202</v>
      </c>
      <c r="BG548" s="412" t="s">
        <v>2021</v>
      </c>
      <c r="BH548" s="377">
        <f>VLOOKUP($B548,'1.วาง งบทดลอง 4 แถว'!$E$5875:$J$6713,3,0)</f>
        <v>0</v>
      </c>
      <c r="BI548" s="378">
        <f>VLOOKUP($B548,'1.วาง งบทดลอง 4 แถว'!$E$5875:$J$6713,4,0)</f>
        <v>0</v>
      </c>
      <c r="BJ548" s="378">
        <f>VLOOKUP($B548,'1.วาง งบทดลอง 4 แถว'!$E$5875:$J$6713,5,0)</f>
        <v>0</v>
      </c>
      <c r="BK548" s="379">
        <f>VLOOKUP($B548,'1.วาง งบทดลอง 4 แถว'!$E$5875:$J$6713,6,0)</f>
        <v>3.7</v>
      </c>
      <c r="BL548" s="380">
        <f t="shared" si="71"/>
        <v>3.7</v>
      </c>
      <c r="BM548" s="410" t="s">
        <v>1201</v>
      </c>
      <c r="BN548" s="411" t="s">
        <v>1202</v>
      </c>
      <c r="BO548" s="413" t="s">
        <v>2021</v>
      </c>
    </row>
    <row r="549" spans="1:67" ht="19.5" customHeight="1">
      <c r="A549" s="374">
        <v>546</v>
      </c>
      <c r="B549" s="375" t="s">
        <v>903</v>
      </c>
      <c r="C549" s="376" t="s">
        <v>1272</v>
      </c>
      <c r="D549" s="377">
        <f>VLOOKUP($B549,'1.วาง งบทดลอง 4 แถว'!$E$2:$J$840,3,0)</f>
        <v>0</v>
      </c>
      <c r="E549" s="378">
        <f>VLOOKUP($B549,'1.วาง งบทดลอง 4 แถว'!$E$2:$J$840,4,0)</f>
        <v>0</v>
      </c>
      <c r="F549" s="378">
        <f>VLOOKUP($B549,'1.วาง งบทดลอง 4 แถว'!$E$2:$J$840,5,0)</f>
        <v>0</v>
      </c>
      <c r="G549" s="379">
        <f>VLOOKUP($B549,'1.วาง งบทดลอง 4 แถว'!$E$2:$J$840,6,0)</f>
        <v>193460</v>
      </c>
      <c r="H549" s="380">
        <f t="shared" si="64"/>
        <v>193460</v>
      </c>
      <c r="I549" s="410" t="s">
        <v>1206</v>
      </c>
      <c r="J549" s="411" t="s">
        <v>1207</v>
      </c>
      <c r="K549" s="412" t="s">
        <v>2012</v>
      </c>
      <c r="L549" s="377">
        <f>VLOOKUP($B549,'1.วาง งบทดลอง 4 แถว'!$E$841:$J$1679,3,0)</f>
        <v>0</v>
      </c>
      <c r="M549" s="378">
        <f>VLOOKUP($B549,'1.วาง งบทดลอง 4 แถว'!$E$841:$J$1679,4,0)</f>
        <v>0</v>
      </c>
      <c r="N549" s="378">
        <f>VLOOKUP($B549,'1.วาง งบทดลอง 4 แถว'!$E$841:$J$1679,5,0)</f>
        <v>0</v>
      </c>
      <c r="O549" s="379">
        <f>VLOOKUP($B549,'1.วาง งบทดลอง 4 แถว'!$E$841:$J$1679,6,0)</f>
        <v>22000</v>
      </c>
      <c r="P549" s="380">
        <f t="shared" si="65"/>
        <v>22000</v>
      </c>
      <c r="Q549" s="410" t="s">
        <v>1206</v>
      </c>
      <c r="R549" s="411" t="s">
        <v>1207</v>
      </c>
      <c r="S549" s="412" t="s">
        <v>2012</v>
      </c>
      <c r="T549" s="377">
        <f>VLOOKUP($B549,'1.วาง งบทดลอง 4 แถว'!$E$1680:$J$2518,3,0)</f>
        <v>0</v>
      </c>
      <c r="U549" s="378">
        <f>VLOOKUP($B549,'1.วาง งบทดลอง 4 แถว'!$E$1680:$J$2518,4,0)</f>
        <v>0</v>
      </c>
      <c r="V549" s="378">
        <f>VLOOKUP($B549,'1.วาง งบทดลอง 4 แถว'!$E$1680:$J$2518,5,0)</f>
        <v>0</v>
      </c>
      <c r="W549" s="379">
        <f>VLOOKUP($B549,'1.วาง งบทดลอง 4 แถว'!$E$1680:$J$2518,6,0)</f>
        <v>0</v>
      </c>
      <c r="X549" s="380">
        <f t="shared" si="66"/>
        <v>0</v>
      </c>
      <c r="Y549" s="410" t="s">
        <v>1206</v>
      </c>
      <c r="Z549" s="411" t="s">
        <v>1207</v>
      </c>
      <c r="AA549" s="412" t="s">
        <v>2012</v>
      </c>
      <c r="AB549" s="377">
        <f>VLOOKUP($B549,'1.วาง งบทดลอง 4 แถว'!$E$2519:$J$3357,3,0)</f>
        <v>0</v>
      </c>
      <c r="AC549" s="378">
        <f>VLOOKUP($B549,'1.วาง งบทดลอง 4 แถว'!$E$2519:$J$3357,4,0)</f>
        <v>0</v>
      </c>
      <c r="AD549" s="378">
        <f>VLOOKUP($B549,'1.วาง งบทดลอง 4 แถว'!$E$2519:$J$3357,5,0)</f>
        <v>0</v>
      </c>
      <c r="AE549" s="379">
        <f>VLOOKUP($B549,'1.วาง งบทดลอง 4 แถว'!$E$2519:$J$3357,6,0)</f>
        <v>0</v>
      </c>
      <c r="AF549" s="380">
        <f t="shared" si="67"/>
        <v>0</v>
      </c>
      <c r="AG549" s="410" t="s">
        <v>1206</v>
      </c>
      <c r="AH549" s="411" t="s">
        <v>1207</v>
      </c>
      <c r="AI549" s="412" t="s">
        <v>2012</v>
      </c>
      <c r="AJ549" s="377">
        <f>VLOOKUP($B549,'1.วาง งบทดลอง 4 แถว'!$E$3358:$J$4196,3,0)</f>
        <v>0</v>
      </c>
      <c r="AK549" s="378">
        <f>VLOOKUP($B549,'1.วาง งบทดลอง 4 แถว'!$E$3358:$J$4196,4,0)</f>
        <v>0</v>
      </c>
      <c r="AL549" s="378">
        <f>VLOOKUP($B549,'1.วาง งบทดลอง 4 แถว'!$E$3358:$J$4196,5,0)</f>
        <v>0</v>
      </c>
      <c r="AM549" s="379">
        <f>VLOOKUP($B549,'1.วาง งบทดลอง 4 แถว'!$E$3358:$J$4196,6,0)</f>
        <v>0</v>
      </c>
      <c r="AN549" s="380">
        <f t="shared" si="68"/>
        <v>0</v>
      </c>
      <c r="AO549" s="410" t="s">
        <v>1206</v>
      </c>
      <c r="AP549" s="411" t="s">
        <v>1207</v>
      </c>
      <c r="AQ549" s="412" t="s">
        <v>2012</v>
      </c>
      <c r="AR549" s="377">
        <f>VLOOKUP($B549,'1.วาง งบทดลอง 4 แถว'!$E$4197:$J$5035,3,0)</f>
        <v>0</v>
      </c>
      <c r="AS549" s="378">
        <f>VLOOKUP($B549,'1.วาง งบทดลอง 4 แถว'!$E$4197:$J$5035,4,0)</f>
        <v>0</v>
      </c>
      <c r="AT549" s="378">
        <f>VLOOKUP($B549,'1.วาง งบทดลอง 4 แถว'!$E$4197:$J$5035,5,0)</f>
        <v>0</v>
      </c>
      <c r="AU549" s="379">
        <f>VLOOKUP($B549,'1.วาง งบทดลอง 4 แถว'!$E$4197:$J$5035,6,0)</f>
        <v>0</v>
      </c>
      <c r="AV549" s="380">
        <f t="shared" si="69"/>
        <v>0</v>
      </c>
      <c r="AW549" s="410" t="s">
        <v>1206</v>
      </c>
      <c r="AX549" s="411" t="s">
        <v>1207</v>
      </c>
      <c r="AY549" s="412" t="s">
        <v>2012</v>
      </c>
      <c r="AZ549" s="377">
        <f>VLOOKUP($B549,'1.วาง งบทดลอง 4 แถว'!$E$5036:$J$5874,3,0)</f>
        <v>0</v>
      </c>
      <c r="BA549" s="378">
        <f>VLOOKUP($B549,'1.วาง งบทดลอง 4 แถว'!$E$5036:$J$5874,4,0)</f>
        <v>0</v>
      </c>
      <c r="BB549" s="378">
        <f>VLOOKUP($B549,'1.วาง งบทดลอง 4 แถว'!$E$5036:$J$5874,5,0)</f>
        <v>0</v>
      </c>
      <c r="BC549" s="379">
        <f>VLOOKUP($B549,'1.วาง งบทดลอง 4 แถว'!$E$5036:$J$5874,6,0)</f>
        <v>0</v>
      </c>
      <c r="BD549" s="380">
        <f t="shared" si="70"/>
        <v>0</v>
      </c>
      <c r="BE549" s="410" t="s">
        <v>1206</v>
      </c>
      <c r="BF549" s="411" t="s">
        <v>1207</v>
      </c>
      <c r="BG549" s="412" t="s">
        <v>2012</v>
      </c>
      <c r="BH549" s="377">
        <f>VLOOKUP($B549,'1.วาง งบทดลอง 4 แถว'!$E$5875:$J$6713,3,0)</f>
        <v>0</v>
      </c>
      <c r="BI549" s="378">
        <f>VLOOKUP($B549,'1.วาง งบทดลอง 4 แถว'!$E$5875:$J$6713,4,0)</f>
        <v>0</v>
      </c>
      <c r="BJ549" s="378">
        <f>VLOOKUP($B549,'1.วาง งบทดลอง 4 แถว'!$E$5875:$J$6713,5,0)</f>
        <v>0</v>
      </c>
      <c r="BK549" s="379">
        <f>VLOOKUP($B549,'1.วาง งบทดลอง 4 แถว'!$E$5875:$J$6713,6,0)</f>
        <v>0</v>
      </c>
      <c r="BL549" s="380">
        <f t="shared" si="71"/>
        <v>0</v>
      </c>
      <c r="BM549" s="410" t="s">
        <v>1206</v>
      </c>
      <c r="BN549" s="411" t="s">
        <v>1207</v>
      </c>
      <c r="BO549" s="413" t="s">
        <v>2012</v>
      </c>
    </row>
    <row r="550" spans="1:67" ht="19.5" customHeight="1">
      <c r="A550" s="374">
        <v>547</v>
      </c>
      <c r="B550" s="375" t="s">
        <v>904</v>
      </c>
      <c r="C550" s="376" t="s">
        <v>1273</v>
      </c>
      <c r="D550" s="377">
        <f>VLOOKUP($B550,'1.วาง งบทดลอง 4 แถว'!$E$2:$J$840,3,0)</f>
        <v>0</v>
      </c>
      <c r="E550" s="378">
        <f>VLOOKUP($B550,'1.วาง งบทดลอง 4 แถว'!$E$2:$J$840,4,0)</f>
        <v>0</v>
      </c>
      <c r="F550" s="378">
        <f>VLOOKUP($B550,'1.วาง งบทดลอง 4 แถว'!$E$2:$J$840,5,0)</f>
        <v>0</v>
      </c>
      <c r="G550" s="379">
        <f>VLOOKUP($B550,'1.วาง งบทดลอง 4 แถว'!$E$2:$J$840,6,0)</f>
        <v>4500</v>
      </c>
      <c r="H550" s="380">
        <f t="shared" si="64"/>
        <v>4500</v>
      </c>
      <c r="I550" s="410" t="s">
        <v>1206</v>
      </c>
      <c r="J550" s="411" t="s">
        <v>1207</v>
      </c>
      <c r="K550" s="412" t="s">
        <v>2012</v>
      </c>
      <c r="L550" s="377">
        <f>VLOOKUP($B550,'1.วาง งบทดลอง 4 แถว'!$E$841:$J$1679,3,0)</f>
        <v>0</v>
      </c>
      <c r="M550" s="378">
        <f>VLOOKUP($B550,'1.วาง งบทดลอง 4 แถว'!$E$841:$J$1679,4,0)</f>
        <v>0</v>
      </c>
      <c r="N550" s="378">
        <f>VLOOKUP($B550,'1.วาง งบทดลอง 4 แถว'!$E$841:$J$1679,5,0)</f>
        <v>0</v>
      </c>
      <c r="O550" s="379">
        <f>VLOOKUP($B550,'1.วาง งบทดลอง 4 แถว'!$E$841:$J$1679,6,0)</f>
        <v>0</v>
      </c>
      <c r="P550" s="380">
        <f t="shared" si="65"/>
        <v>0</v>
      </c>
      <c r="Q550" s="410" t="s">
        <v>1206</v>
      </c>
      <c r="R550" s="411" t="s">
        <v>1207</v>
      </c>
      <c r="S550" s="412" t="s">
        <v>2012</v>
      </c>
      <c r="T550" s="377">
        <f>VLOOKUP($B550,'1.วาง งบทดลอง 4 แถว'!$E$1680:$J$2518,3,0)</f>
        <v>0</v>
      </c>
      <c r="U550" s="378">
        <f>VLOOKUP($B550,'1.วาง งบทดลอง 4 แถว'!$E$1680:$J$2518,4,0)</f>
        <v>0</v>
      </c>
      <c r="V550" s="378">
        <f>VLOOKUP($B550,'1.วาง งบทดลอง 4 แถว'!$E$1680:$J$2518,5,0)</f>
        <v>0</v>
      </c>
      <c r="W550" s="379">
        <f>VLOOKUP($B550,'1.วาง งบทดลอง 4 แถว'!$E$1680:$J$2518,6,0)</f>
        <v>0</v>
      </c>
      <c r="X550" s="380">
        <f t="shared" si="66"/>
        <v>0</v>
      </c>
      <c r="Y550" s="410" t="s">
        <v>1206</v>
      </c>
      <c r="Z550" s="411" t="s">
        <v>1207</v>
      </c>
      <c r="AA550" s="412" t="s">
        <v>2012</v>
      </c>
      <c r="AB550" s="377">
        <f>VLOOKUP($B550,'1.วาง งบทดลอง 4 แถว'!$E$2519:$J$3357,3,0)</f>
        <v>0</v>
      </c>
      <c r="AC550" s="378">
        <f>VLOOKUP($B550,'1.วาง งบทดลอง 4 แถว'!$E$2519:$J$3357,4,0)</f>
        <v>0</v>
      </c>
      <c r="AD550" s="378">
        <f>VLOOKUP($B550,'1.วาง งบทดลอง 4 แถว'!$E$2519:$J$3357,5,0)</f>
        <v>0</v>
      </c>
      <c r="AE550" s="379">
        <f>VLOOKUP($B550,'1.วาง งบทดลอง 4 แถว'!$E$2519:$J$3357,6,0)</f>
        <v>8780</v>
      </c>
      <c r="AF550" s="380">
        <f t="shared" si="67"/>
        <v>8780</v>
      </c>
      <c r="AG550" s="410" t="s">
        <v>1206</v>
      </c>
      <c r="AH550" s="411" t="s">
        <v>1207</v>
      </c>
      <c r="AI550" s="412" t="s">
        <v>2012</v>
      </c>
      <c r="AJ550" s="377">
        <f>VLOOKUP($B550,'1.วาง งบทดลอง 4 แถว'!$E$3358:$J$4196,3,0)</f>
        <v>0</v>
      </c>
      <c r="AK550" s="378">
        <f>VLOOKUP($B550,'1.วาง งบทดลอง 4 แถว'!$E$3358:$J$4196,4,0)</f>
        <v>0</v>
      </c>
      <c r="AL550" s="378">
        <f>VLOOKUP($B550,'1.วาง งบทดลอง 4 แถว'!$E$3358:$J$4196,5,0)</f>
        <v>0</v>
      </c>
      <c r="AM550" s="379">
        <f>VLOOKUP($B550,'1.วาง งบทดลอง 4 แถว'!$E$3358:$J$4196,6,0)</f>
        <v>0</v>
      </c>
      <c r="AN550" s="380">
        <f t="shared" si="68"/>
        <v>0</v>
      </c>
      <c r="AO550" s="410" t="s">
        <v>1206</v>
      </c>
      <c r="AP550" s="411" t="s">
        <v>1207</v>
      </c>
      <c r="AQ550" s="412" t="s">
        <v>2012</v>
      </c>
      <c r="AR550" s="377">
        <f>VLOOKUP($B550,'1.วาง งบทดลอง 4 แถว'!$E$4197:$J$5035,3,0)</f>
        <v>0</v>
      </c>
      <c r="AS550" s="378">
        <f>VLOOKUP($B550,'1.วาง งบทดลอง 4 แถว'!$E$4197:$J$5035,4,0)</f>
        <v>0</v>
      </c>
      <c r="AT550" s="378">
        <f>VLOOKUP($B550,'1.วาง งบทดลอง 4 แถว'!$E$4197:$J$5035,5,0)</f>
        <v>0</v>
      </c>
      <c r="AU550" s="379">
        <f>VLOOKUP($B550,'1.วาง งบทดลอง 4 แถว'!$E$4197:$J$5035,6,0)</f>
        <v>0</v>
      </c>
      <c r="AV550" s="380">
        <f t="shared" si="69"/>
        <v>0</v>
      </c>
      <c r="AW550" s="410" t="s">
        <v>1206</v>
      </c>
      <c r="AX550" s="411" t="s">
        <v>1207</v>
      </c>
      <c r="AY550" s="412" t="s">
        <v>2012</v>
      </c>
      <c r="AZ550" s="377">
        <f>VLOOKUP($B550,'1.วาง งบทดลอง 4 แถว'!$E$5036:$J$5874,3,0)</f>
        <v>0</v>
      </c>
      <c r="BA550" s="378">
        <f>VLOOKUP($B550,'1.วาง งบทดลอง 4 แถว'!$E$5036:$J$5874,4,0)</f>
        <v>0</v>
      </c>
      <c r="BB550" s="378">
        <f>VLOOKUP($B550,'1.วาง งบทดลอง 4 แถว'!$E$5036:$J$5874,5,0)</f>
        <v>0</v>
      </c>
      <c r="BC550" s="379">
        <f>VLOOKUP($B550,'1.วาง งบทดลอง 4 แถว'!$E$5036:$J$5874,6,0)</f>
        <v>0</v>
      </c>
      <c r="BD550" s="380">
        <f t="shared" si="70"/>
        <v>0</v>
      </c>
      <c r="BE550" s="410" t="s">
        <v>1206</v>
      </c>
      <c r="BF550" s="411" t="s">
        <v>1207</v>
      </c>
      <c r="BG550" s="412" t="s">
        <v>2012</v>
      </c>
      <c r="BH550" s="377">
        <f>VLOOKUP($B550,'1.วาง งบทดลอง 4 แถว'!$E$5875:$J$6713,3,0)</f>
        <v>0</v>
      </c>
      <c r="BI550" s="378">
        <f>VLOOKUP($B550,'1.วาง งบทดลอง 4 แถว'!$E$5875:$J$6713,4,0)</f>
        <v>0</v>
      </c>
      <c r="BJ550" s="378">
        <f>VLOOKUP($B550,'1.วาง งบทดลอง 4 แถว'!$E$5875:$J$6713,5,0)</f>
        <v>0</v>
      </c>
      <c r="BK550" s="379">
        <f>VLOOKUP($B550,'1.วาง งบทดลอง 4 แถว'!$E$5875:$J$6713,6,0)</f>
        <v>0</v>
      </c>
      <c r="BL550" s="380">
        <f t="shared" si="71"/>
        <v>0</v>
      </c>
      <c r="BM550" s="410" t="s">
        <v>1206</v>
      </c>
      <c r="BN550" s="411" t="s">
        <v>1207</v>
      </c>
      <c r="BO550" s="413" t="s">
        <v>2012</v>
      </c>
    </row>
    <row r="551" spans="1:67" ht="19.5" customHeight="1">
      <c r="A551" s="374">
        <v>548</v>
      </c>
      <c r="B551" s="375" t="s">
        <v>905</v>
      </c>
      <c r="C551" s="376" t="s">
        <v>248</v>
      </c>
      <c r="D551" s="377">
        <f>VLOOKUP($B551,'1.วาง งบทดลอง 4 แถว'!$E$2:$J$840,3,0)</f>
        <v>0</v>
      </c>
      <c r="E551" s="378">
        <f>VLOOKUP($B551,'1.วาง งบทดลอง 4 แถว'!$E$2:$J$840,4,0)</f>
        <v>19800</v>
      </c>
      <c r="F551" s="378">
        <f>VLOOKUP($B551,'1.วาง งบทดลอง 4 แถว'!$E$2:$J$840,5,0)</f>
        <v>0</v>
      </c>
      <c r="G551" s="379">
        <f>VLOOKUP($B551,'1.วาง งบทดลอง 4 แถว'!$E$2:$J$840,6,0)</f>
        <v>379500</v>
      </c>
      <c r="H551" s="380">
        <f t="shared" si="64"/>
        <v>379500</v>
      </c>
      <c r="I551" s="410" t="s">
        <v>1201</v>
      </c>
      <c r="J551" s="411" t="s">
        <v>1202</v>
      </c>
      <c r="K551" s="412" t="s">
        <v>2021</v>
      </c>
      <c r="L551" s="377">
        <f>VLOOKUP($B551,'1.วาง งบทดลอง 4 แถว'!$E$841:$J$1679,3,0)</f>
        <v>0</v>
      </c>
      <c r="M551" s="378">
        <f>VLOOKUP($B551,'1.วาง งบทดลอง 4 แถว'!$E$841:$J$1679,4,0)</f>
        <v>8400</v>
      </c>
      <c r="N551" s="378">
        <f>VLOOKUP($B551,'1.วาง งบทดลอง 4 แถว'!$E$841:$J$1679,5,0)</f>
        <v>0</v>
      </c>
      <c r="O551" s="379">
        <f>VLOOKUP($B551,'1.วาง งบทดลอง 4 แถว'!$E$841:$J$1679,6,0)</f>
        <v>197600</v>
      </c>
      <c r="P551" s="380">
        <f t="shared" si="65"/>
        <v>197600</v>
      </c>
      <c r="Q551" s="410" t="s">
        <v>1201</v>
      </c>
      <c r="R551" s="411" t="s">
        <v>1202</v>
      </c>
      <c r="S551" s="412" t="s">
        <v>2021</v>
      </c>
      <c r="T551" s="377">
        <f>VLOOKUP($B551,'1.วาง งบทดลอง 4 แถว'!$E$1680:$J$2518,3,0)</f>
        <v>0</v>
      </c>
      <c r="U551" s="378">
        <f>VLOOKUP($B551,'1.วาง งบทดลอง 4 แถว'!$E$1680:$J$2518,4,0)</f>
        <v>17500</v>
      </c>
      <c r="V551" s="378">
        <f>VLOOKUP($B551,'1.วาง งบทดลอง 4 แถว'!$E$1680:$J$2518,5,0)</f>
        <v>0</v>
      </c>
      <c r="W551" s="379">
        <f>VLOOKUP($B551,'1.วาง งบทดลอง 4 แถว'!$E$1680:$J$2518,6,0)</f>
        <v>253400</v>
      </c>
      <c r="X551" s="380">
        <f t="shared" si="66"/>
        <v>253400</v>
      </c>
      <c r="Y551" s="410" t="s">
        <v>1201</v>
      </c>
      <c r="Z551" s="411" t="s">
        <v>1202</v>
      </c>
      <c r="AA551" s="412" t="s">
        <v>2021</v>
      </c>
      <c r="AB551" s="377">
        <f>VLOOKUP($B551,'1.วาง งบทดลอง 4 แถว'!$E$2519:$J$3357,3,0)</f>
        <v>0</v>
      </c>
      <c r="AC551" s="378">
        <f>VLOOKUP($B551,'1.วาง งบทดลอง 4 แถว'!$E$2519:$J$3357,4,0)</f>
        <v>11000</v>
      </c>
      <c r="AD551" s="378">
        <f>VLOOKUP($B551,'1.วาง งบทดลอง 4 แถว'!$E$2519:$J$3357,5,0)</f>
        <v>0</v>
      </c>
      <c r="AE551" s="379">
        <f>VLOOKUP($B551,'1.วาง งบทดลอง 4 แถว'!$E$2519:$J$3357,6,0)</f>
        <v>192760</v>
      </c>
      <c r="AF551" s="380">
        <f t="shared" si="67"/>
        <v>192760</v>
      </c>
      <c r="AG551" s="410" t="s">
        <v>1201</v>
      </c>
      <c r="AH551" s="411" t="s">
        <v>1202</v>
      </c>
      <c r="AI551" s="412" t="s">
        <v>2021</v>
      </c>
      <c r="AJ551" s="377">
        <f>VLOOKUP($B551,'1.วาง งบทดลอง 4 แถว'!$E$3358:$J$4196,3,0)</f>
        <v>0</v>
      </c>
      <c r="AK551" s="378">
        <f>VLOOKUP($B551,'1.วาง งบทดลอง 4 แถว'!$E$3358:$J$4196,4,0)</f>
        <v>11700</v>
      </c>
      <c r="AL551" s="378">
        <f>VLOOKUP($B551,'1.วาง งบทดลอง 4 แถว'!$E$3358:$J$4196,5,0)</f>
        <v>0</v>
      </c>
      <c r="AM551" s="379">
        <f>VLOOKUP($B551,'1.วาง งบทดลอง 4 แถว'!$E$3358:$J$4196,6,0)</f>
        <v>228300</v>
      </c>
      <c r="AN551" s="380">
        <f t="shared" si="68"/>
        <v>228300</v>
      </c>
      <c r="AO551" s="410" t="s">
        <v>1201</v>
      </c>
      <c r="AP551" s="411" t="s">
        <v>1202</v>
      </c>
      <c r="AQ551" s="412" t="s">
        <v>2021</v>
      </c>
      <c r="AR551" s="377">
        <f>VLOOKUP($B551,'1.วาง งบทดลอง 4 แถว'!$E$4197:$J$5035,3,0)</f>
        <v>0</v>
      </c>
      <c r="AS551" s="378">
        <f>VLOOKUP($B551,'1.วาง งบทดลอง 4 แถว'!$E$4197:$J$5035,4,0)</f>
        <v>8100</v>
      </c>
      <c r="AT551" s="378">
        <f>VLOOKUP($B551,'1.วาง งบทดลอง 4 แถว'!$E$4197:$J$5035,5,0)</f>
        <v>0</v>
      </c>
      <c r="AU551" s="379">
        <f>VLOOKUP($B551,'1.วาง งบทดลอง 4 แถว'!$E$4197:$J$5035,6,0)</f>
        <v>123500</v>
      </c>
      <c r="AV551" s="380">
        <f t="shared" si="69"/>
        <v>123500</v>
      </c>
      <c r="AW551" s="410" t="s">
        <v>1201</v>
      </c>
      <c r="AX551" s="411" t="s">
        <v>1202</v>
      </c>
      <c r="AY551" s="412" t="s">
        <v>2021</v>
      </c>
      <c r="AZ551" s="377">
        <f>VLOOKUP($B551,'1.วาง งบทดลอง 4 แถว'!$E$5036:$J$5874,3,0)</f>
        <v>0</v>
      </c>
      <c r="BA551" s="378">
        <f>VLOOKUP($B551,'1.วาง งบทดลอง 4 แถว'!$E$5036:$J$5874,4,0)</f>
        <v>12300</v>
      </c>
      <c r="BB551" s="378">
        <f>VLOOKUP($B551,'1.วาง งบทดลอง 4 แถว'!$E$5036:$J$5874,5,0)</f>
        <v>0</v>
      </c>
      <c r="BC551" s="379">
        <f>VLOOKUP($B551,'1.วาง งบทดลอง 4 แถว'!$E$5036:$J$5874,6,0)</f>
        <v>156400</v>
      </c>
      <c r="BD551" s="380">
        <f t="shared" si="70"/>
        <v>156400</v>
      </c>
      <c r="BE551" s="410" t="s">
        <v>1201</v>
      </c>
      <c r="BF551" s="411" t="s">
        <v>1202</v>
      </c>
      <c r="BG551" s="412" t="s">
        <v>2021</v>
      </c>
      <c r="BH551" s="377">
        <f>VLOOKUP($B551,'1.วาง งบทดลอง 4 แถว'!$E$5875:$J$6713,3,0)</f>
        <v>0</v>
      </c>
      <c r="BI551" s="378">
        <f>VLOOKUP($B551,'1.วาง งบทดลอง 4 แถว'!$E$5875:$J$6713,4,0)</f>
        <v>7600</v>
      </c>
      <c r="BJ551" s="378">
        <f>VLOOKUP($B551,'1.วาง งบทดลอง 4 แถว'!$E$5875:$J$6713,5,0)</f>
        <v>0</v>
      </c>
      <c r="BK551" s="379">
        <f>VLOOKUP($B551,'1.วาง งบทดลอง 4 แถว'!$E$5875:$J$6713,6,0)</f>
        <v>102000</v>
      </c>
      <c r="BL551" s="380">
        <f t="shared" si="71"/>
        <v>102000</v>
      </c>
      <c r="BM551" s="410" t="s">
        <v>1201</v>
      </c>
      <c r="BN551" s="411" t="s">
        <v>1202</v>
      </c>
      <c r="BO551" s="413" t="s">
        <v>2021</v>
      </c>
    </row>
    <row r="552" spans="1:67" ht="19.5" customHeight="1">
      <c r="A552" s="374">
        <v>549</v>
      </c>
      <c r="B552" s="375" t="s">
        <v>906</v>
      </c>
      <c r="C552" s="376" t="s">
        <v>249</v>
      </c>
      <c r="D552" s="377">
        <f>VLOOKUP($B552,'1.วาง งบทดลอง 4 แถว'!$E$2:$J$840,3,0)</f>
        <v>0</v>
      </c>
      <c r="E552" s="378">
        <f>VLOOKUP($B552,'1.วาง งบทดลอง 4 แถว'!$E$2:$J$840,4,0)</f>
        <v>0</v>
      </c>
      <c r="F552" s="378">
        <f>VLOOKUP($B552,'1.วาง งบทดลอง 4 แถว'!$E$2:$J$840,5,0)</f>
        <v>0</v>
      </c>
      <c r="G552" s="379">
        <f>VLOOKUP($B552,'1.วาง งบทดลอง 4 แถว'!$E$2:$J$840,6,0)</f>
        <v>0</v>
      </c>
      <c r="H552" s="380">
        <f t="shared" si="64"/>
        <v>0</v>
      </c>
      <c r="I552" s="410" t="s">
        <v>1201</v>
      </c>
      <c r="J552" s="411" t="s">
        <v>1202</v>
      </c>
      <c r="K552" s="412" t="s">
        <v>2021</v>
      </c>
      <c r="L552" s="377">
        <f>VLOOKUP($B552,'1.วาง งบทดลอง 4 แถว'!$E$841:$J$1679,3,0)</f>
        <v>0</v>
      </c>
      <c r="M552" s="378">
        <f>VLOOKUP($B552,'1.วาง งบทดลอง 4 แถว'!$E$841:$J$1679,4,0)</f>
        <v>0</v>
      </c>
      <c r="N552" s="378">
        <f>VLOOKUP($B552,'1.วาง งบทดลอง 4 แถว'!$E$841:$J$1679,5,0)</f>
        <v>0</v>
      </c>
      <c r="O552" s="379">
        <f>VLOOKUP($B552,'1.วาง งบทดลอง 4 แถว'!$E$841:$J$1679,6,0)</f>
        <v>0</v>
      </c>
      <c r="P552" s="380">
        <f t="shared" si="65"/>
        <v>0</v>
      </c>
      <c r="Q552" s="410" t="s">
        <v>1201</v>
      </c>
      <c r="R552" s="411" t="s">
        <v>1202</v>
      </c>
      <c r="S552" s="412" t="s">
        <v>2021</v>
      </c>
      <c r="T552" s="377">
        <f>VLOOKUP($B552,'1.วาง งบทดลอง 4 แถว'!$E$1680:$J$2518,3,0)</f>
        <v>0</v>
      </c>
      <c r="U552" s="378">
        <f>VLOOKUP($B552,'1.วาง งบทดลอง 4 แถว'!$E$1680:$J$2518,4,0)</f>
        <v>0</v>
      </c>
      <c r="V552" s="378">
        <f>VLOOKUP($B552,'1.วาง งบทดลอง 4 แถว'!$E$1680:$J$2518,5,0)</f>
        <v>0</v>
      </c>
      <c r="W552" s="379">
        <f>VLOOKUP($B552,'1.วาง งบทดลอง 4 แถว'!$E$1680:$J$2518,6,0)</f>
        <v>0</v>
      </c>
      <c r="X552" s="380">
        <f t="shared" si="66"/>
        <v>0</v>
      </c>
      <c r="Y552" s="410" t="s">
        <v>1201</v>
      </c>
      <c r="Z552" s="411" t="s">
        <v>1202</v>
      </c>
      <c r="AA552" s="412" t="s">
        <v>2021</v>
      </c>
      <c r="AB552" s="377">
        <f>VLOOKUP($B552,'1.วาง งบทดลอง 4 แถว'!$E$2519:$J$3357,3,0)</f>
        <v>0</v>
      </c>
      <c r="AC552" s="378">
        <f>VLOOKUP($B552,'1.วาง งบทดลอง 4 แถว'!$E$2519:$J$3357,4,0)</f>
        <v>0</v>
      </c>
      <c r="AD552" s="378">
        <f>VLOOKUP($B552,'1.วาง งบทดลอง 4 แถว'!$E$2519:$J$3357,5,0)</f>
        <v>0</v>
      </c>
      <c r="AE552" s="379">
        <f>VLOOKUP($B552,'1.วาง งบทดลอง 4 แถว'!$E$2519:$J$3357,6,0)</f>
        <v>0</v>
      </c>
      <c r="AF552" s="380">
        <f t="shared" si="67"/>
        <v>0</v>
      </c>
      <c r="AG552" s="410" t="s">
        <v>1201</v>
      </c>
      <c r="AH552" s="411" t="s">
        <v>1202</v>
      </c>
      <c r="AI552" s="412" t="s">
        <v>2021</v>
      </c>
      <c r="AJ552" s="377">
        <f>VLOOKUP($B552,'1.วาง งบทดลอง 4 แถว'!$E$3358:$J$4196,3,0)</f>
        <v>0</v>
      </c>
      <c r="AK552" s="378">
        <f>VLOOKUP($B552,'1.วาง งบทดลอง 4 แถว'!$E$3358:$J$4196,4,0)</f>
        <v>0</v>
      </c>
      <c r="AL552" s="378">
        <f>VLOOKUP($B552,'1.วาง งบทดลอง 4 แถว'!$E$3358:$J$4196,5,0)</f>
        <v>0</v>
      </c>
      <c r="AM552" s="379">
        <f>VLOOKUP($B552,'1.วาง งบทดลอง 4 แถว'!$E$3358:$J$4196,6,0)</f>
        <v>0</v>
      </c>
      <c r="AN552" s="380">
        <f t="shared" si="68"/>
        <v>0</v>
      </c>
      <c r="AO552" s="410" t="s">
        <v>1201</v>
      </c>
      <c r="AP552" s="411" t="s">
        <v>1202</v>
      </c>
      <c r="AQ552" s="412" t="s">
        <v>2021</v>
      </c>
      <c r="AR552" s="377">
        <f>VLOOKUP($B552,'1.วาง งบทดลอง 4 แถว'!$E$4197:$J$5035,3,0)</f>
        <v>0</v>
      </c>
      <c r="AS552" s="378">
        <f>VLOOKUP($B552,'1.วาง งบทดลอง 4 แถว'!$E$4197:$J$5035,4,0)</f>
        <v>0</v>
      </c>
      <c r="AT552" s="378">
        <f>VLOOKUP($B552,'1.วาง งบทดลอง 4 แถว'!$E$4197:$J$5035,5,0)</f>
        <v>0</v>
      </c>
      <c r="AU552" s="379">
        <f>VLOOKUP($B552,'1.วาง งบทดลอง 4 แถว'!$E$4197:$J$5035,6,0)</f>
        <v>0</v>
      </c>
      <c r="AV552" s="380">
        <f t="shared" si="69"/>
        <v>0</v>
      </c>
      <c r="AW552" s="410" t="s">
        <v>1201</v>
      </c>
      <c r="AX552" s="411" t="s">
        <v>1202</v>
      </c>
      <c r="AY552" s="412" t="s">
        <v>2021</v>
      </c>
      <c r="AZ552" s="377">
        <f>VLOOKUP($B552,'1.วาง งบทดลอง 4 แถว'!$E$5036:$J$5874,3,0)</f>
        <v>0</v>
      </c>
      <c r="BA552" s="378">
        <f>VLOOKUP($B552,'1.วาง งบทดลอง 4 แถว'!$E$5036:$J$5874,4,0)</f>
        <v>0</v>
      </c>
      <c r="BB552" s="378">
        <f>VLOOKUP($B552,'1.วาง งบทดลอง 4 แถว'!$E$5036:$J$5874,5,0)</f>
        <v>0</v>
      </c>
      <c r="BC552" s="379">
        <f>VLOOKUP($B552,'1.วาง งบทดลอง 4 แถว'!$E$5036:$J$5874,6,0)</f>
        <v>0</v>
      </c>
      <c r="BD552" s="380">
        <f t="shared" si="70"/>
        <v>0</v>
      </c>
      <c r="BE552" s="410" t="s">
        <v>1201</v>
      </c>
      <c r="BF552" s="411" t="s">
        <v>1202</v>
      </c>
      <c r="BG552" s="412" t="s">
        <v>2021</v>
      </c>
      <c r="BH552" s="377">
        <f>VLOOKUP($B552,'1.วาง งบทดลอง 4 แถว'!$E$5875:$J$6713,3,0)</f>
        <v>0</v>
      </c>
      <c r="BI552" s="378">
        <f>VLOOKUP($B552,'1.วาง งบทดลอง 4 แถว'!$E$5875:$J$6713,4,0)</f>
        <v>0</v>
      </c>
      <c r="BJ552" s="378">
        <f>VLOOKUP($B552,'1.วาง งบทดลอง 4 แถว'!$E$5875:$J$6713,5,0)</f>
        <v>0</v>
      </c>
      <c r="BK552" s="379">
        <f>VLOOKUP($B552,'1.วาง งบทดลอง 4 แถว'!$E$5875:$J$6713,6,0)</f>
        <v>0</v>
      </c>
      <c r="BL552" s="380">
        <f t="shared" si="71"/>
        <v>0</v>
      </c>
      <c r="BM552" s="410" t="s">
        <v>1201</v>
      </c>
      <c r="BN552" s="411" t="s">
        <v>1202</v>
      </c>
      <c r="BO552" s="413" t="s">
        <v>2021</v>
      </c>
    </row>
    <row r="553" spans="1:67" ht="19.5" customHeight="1">
      <c r="A553" s="374">
        <v>550</v>
      </c>
      <c r="B553" s="375" t="s">
        <v>907</v>
      </c>
      <c r="C553" s="376" t="s">
        <v>250</v>
      </c>
      <c r="D553" s="377">
        <f>VLOOKUP($B553,'1.วาง งบทดลอง 4 แถว'!$E$2:$J$840,3,0)</f>
        <v>0</v>
      </c>
      <c r="E553" s="378">
        <f>VLOOKUP($B553,'1.วาง งบทดลอง 4 แถว'!$E$2:$J$840,4,0)</f>
        <v>0</v>
      </c>
      <c r="F553" s="378">
        <f>VLOOKUP($B553,'1.วาง งบทดลอง 4 แถว'!$E$2:$J$840,5,0)</f>
        <v>0</v>
      </c>
      <c r="G553" s="379">
        <f>VLOOKUP($B553,'1.วาง งบทดลอง 4 แถว'!$E$2:$J$840,6,0)</f>
        <v>0</v>
      </c>
      <c r="H553" s="380">
        <f t="shared" si="64"/>
        <v>0</v>
      </c>
      <c r="I553" s="410" t="s">
        <v>1201</v>
      </c>
      <c r="J553" s="411" t="s">
        <v>1202</v>
      </c>
      <c r="K553" s="412" t="s">
        <v>2021</v>
      </c>
      <c r="L553" s="377">
        <f>VLOOKUP($B553,'1.วาง งบทดลอง 4 แถว'!$E$841:$J$1679,3,0)</f>
        <v>0</v>
      </c>
      <c r="M553" s="378">
        <f>VLOOKUP($B553,'1.วาง งบทดลอง 4 แถว'!$E$841:$J$1679,4,0)</f>
        <v>0</v>
      </c>
      <c r="N553" s="378">
        <f>VLOOKUP($B553,'1.วาง งบทดลอง 4 แถว'!$E$841:$J$1679,5,0)</f>
        <v>0</v>
      </c>
      <c r="O553" s="379">
        <f>VLOOKUP($B553,'1.วาง งบทดลอง 4 แถว'!$E$841:$J$1679,6,0)</f>
        <v>0</v>
      </c>
      <c r="P553" s="380">
        <f t="shared" si="65"/>
        <v>0</v>
      </c>
      <c r="Q553" s="410" t="s">
        <v>1201</v>
      </c>
      <c r="R553" s="411" t="s">
        <v>1202</v>
      </c>
      <c r="S553" s="412" t="s">
        <v>2021</v>
      </c>
      <c r="T553" s="377">
        <f>VLOOKUP($B553,'1.วาง งบทดลอง 4 แถว'!$E$1680:$J$2518,3,0)</f>
        <v>0</v>
      </c>
      <c r="U553" s="378">
        <f>VLOOKUP($B553,'1.วาง งบทดลอง 4 แถว'!$E$1680:$J$2518,4,0)</f>
        <v>0</v>
      </c>
      <c r="V553" s="378">
        <f>VLOOKUP($B553,'1.วาง งบทดลอง 4 แถว'!$E$1680:$J$2518,5,0)</f>
        <v>0</v>
      </c>
      <c r="W553" s="379">
        <f>VLOOKUP($B553,'1.วาง งบทดลอง 4 แถว'!$E$1680:$J$2518,6,0)</f>
        <v>0</v>
      </c>
      <c r="X553" s="380">
        <f t="shared" si="66"/>
        <v>0</v>
      </c>
      <c r="Y553" s="410" t="s">
        <v>1201</v>
      </c>
      <c r="Z553" s="411" t="s">
        <v>1202</v>
      </c>
      <c r="AA553" s="412" t="s">
        <v>2021</v>
      </c>
      <c r="AB553" s="377">
        <f>VLOOKUP($B553,'1.วาง งบทดลอง 4 แถว'!$E$2519:$J$3357,3,0)</f>
        <v>0</v>
      </c>
      <c r="AC553" s="378">
        <f>VLOOKUP($B553,'1.วาง งบทดลอง 4 แถว'!$E$2519:$J$3357,4,0)</f>
        <v>0</v>
      </c>
      <c r="AD553" s="378">
        <f>VLOOKUP($B553,'1.วาง งบทดลอง 4 แถว'!$E$2519:$J$3357,5,0)</f>
        <v>0</v>
      </c>
      <c r="AE553" s="379">
        <f>VLOOKUP($B553,'1.วาง งบทดลอง 4 แถว'!$E$2519:$J$3357,6,0)</f>
        <v>0</v>
      </c>
      <c r="AF553" s="380">
        <f t="shared" si="67"/>
        <v>0</v>
      </c>
      <c r="AG553" s="410" t="s">
        <v>1201</v>
      </c>
      <c r="AH553" s="411" t="s">
        <v>1202</v>
      </c>
      <c r="AI553" s="412" t="s">
        <v>2021</v>
      </c>
      <c r="AJ553" s="377">
        <f>VLOOKUP($B553,'1.วาง งบทดลอง 4 แถว'!$E$3358:$J$4196,3,0)</f>
        <v>0</v>
      </c>
      <c r="AK553" s="378">
        <f>VLOOKUP($B553,'1.วาง งบทดลอง 4 แถว'!$E$3358:$J$4196,4,0)</f>
        <v>0</v>
      </c>
      <c r="AL553" s="378">
        <f>VLOOKUP($B553,'1.วาง งบทดลอง 4 แถว'!$E$3358:$J$4196,5,0)</f>
        <v>0</v>
      </c>
      <c r="AM553" s="379">
        <f>VLOOKUP($B553,'1.วาง งบทดลอง 4 แถว'!$E$3358:$J$4196,6,0)</f>
        <v>0</v>
      </c>
      <c r="AN553" s="380">
        <f t="shared" si="68"/>
        <v>0</v>
      </c>
      <c r="AO553" s="410" t="s">
        <v>1201</v>
      </c>
      <c r="AP553" s="411" t="s">
        <v>1202</v>
      </c>
      <c r="AQ553" s="412" t="s">
        <v>2021</v>
      </c>
      <c r="AR553" s="377">
        <f>VLOOKUP($B553,'1.วาง งบทดลอง 4 แถว'!$E$4197:$J$5035,3,0)</f>
        <v>0</v>
      </c>
      <c r="AS553" s="378">
        <f>VLOOKUP($B553,'1.วาง งบทดลอง 4 แถว'!$E$4197:$J$5035,4,0)</f>
        <v>0</v>
      </c>
      <c r="AT553" s="378">
        <f>VLOOKUP($B553,'1.วาง งบทดลอง 4 แถว'!$E$4197:$J$5035,5,0)</f>
        <v>0</v>
      </c>
      <c r="AU553" s="379">
        <f>VLOOKUP($B553,'1.วาง งบทดลอง 4 แถว'!$E$4197:$J$5035,6,0)</f>
        <v>0</v>
      </c>
      <c r="AV553" s="380">
        <f t="shared" si="69"/>
        <v>0</v>
      </c>
      <c r="AW553" s="410" t="s">
        <v>1201</v>
      </c>
      <c r="AX553" s="411" t="s">
        <v>1202</v>
      </c>
      <c r="AY553" s="412" t="s">
        <v>2021</v>
      </c>
      <c r="AZ553" s="377">
        <f>VLOOKUP($B553,'1.วาง งบทดลอง 4 แถว'!$E$5036:$J$5874,3,0)</f>
        <v>0</v>
      </c>
      <c r="BA553" s="378">
        <f>VLOOKUP($B553,'1.วาง งบทดลอง 4 แถว'!$E$5036:$J$5874,4,0)</f>
        <v>0</v>
      </c>
      <c r="BB553" s="378">
        <f>VLOOKUP($B553,'1.วาง งบทดลอง 4 แถว'!$E$5036:$J$5874,5,0)</f>
        <v>0</v>
      </c>
      <c r="BC553" s="379">
        <f>VLOOKUP($B553,'1.วาง งบทดลอง 4 แถว'!$E$5036:$J$5874,6,0)</f>
        <v>0</v>
      </c>
      <c r="BD553" s="380">
        <f t="shared" si="70"/>
        <v>0</v>
      </c>
      <c r="BE553" s="410" t="s">
        <v>1201</v>
      </c>
      <c r="BF553" s="411" t="s">
        <v>1202</v>
      </c>
      <c r="BG553" s="412" t="s">
        <v>2021</v>
      </c>
      <c r="BH553" s="377">
        <f>VLOOKUP($B553,'1.วาง งบทดลอง 4 แถว'!$E$5875:$J$6713,3,0)</f>
        <v>0</v>
      </c>
      <c r="BI553" s="378">
        <f>VLOOKUP($B553,'1.วาง งบทดลอง 4 แถว'!$E$5875:$J$6713,4,0)</f>
        <v>0</v>
      </c>
      <c r="BJ553" s="378">
        <f>VLOOKUP($B553,'1.วาง งบทดลอง 4 แถว'!$E$5875:$J$6713,5,0)</f>
        <v>0</v>
      </c>
      <c r="BK553" s="379">
        <f>VLOOKUP($B553,'1.วาง งบทดลอง 4 แถว'!$E$5875:$J$6713,6,0)</f>
        <v>0</v>
      </c>
      <c r="BL553" s="380">
        <f t="shared" si="71"/>
        <v>0</v>
      </c>
      <c r="BM553" s="410" t="s">
        <v>1201</v>
      </c>
      <c r="BN553" s="411" t="s">
        <v>1202</v>
      </c>
      <c r="BO553" s="413" t="s">
        <v>2021</v>
      </c>
    </row>
    <row r="554" spans="1:67" ht="19.5" customHeight="1">
      <c r="A554" s="374">
        <v>551</v>
      </c>
      <c r="B554" s="375" t="s">
        <v>908</v>
      </c>
      <c r="C554" s="376" t="s">
        <v>251</v>
      </c>
      <c r="D554" s="377">
        <f>VLOOKUP($B554,'1.วาง งบทดลอง 4 แถว'!$E$2:$J$840,3,0)</f>
        <v>0</v>
      </c>
      <c r="E554" s="378">
        <f>VLOOKUP($B554,'1.วาง งบทดลอง 4 แถว'!$E$2:$J$840,4,0)</f>
        <v>216064</v>
      </c>
      <c r="F554" s="378">
        <f>VLOOKUP($B554,'1.วาง งบทดลอง 4 แถว'!$E$2:$J$840,5,0)</f>
        <v>0</v>
      </c>
      <c r="G554" s="379">
        <f>VLOOKUP($B554,'1.วาง งบทดลอง 4 แถว'!$E$2:$J$840,6,0)</f>
        <v>3588511.4</v>
      </c>
      <c r="H554" s="380">
        <f t="shared" si="64"/>
        <v>3588511.4</v>
      </c>
      <c r="I554" s="410" t="s">
        <v>1201</v>
      </c>
      <c r="J554" s="411" t="s">
        <v>1202</v>
      </c>
      <c r="K554" s="412" t="s">
        <v>2021</v>
      </c>
      <c r="L554" s="377">
        <f>VLOOKUP($B554,'1.วาง งบทดลอง 4 แถว'!$E$841:$J$1679,3,0)</f>
        <v>0</v>
      </c>
      <c r="M554" s="378">
        <f>VLOOKUP($B554,'1.วาง งบทดลอง 4 แถว'!$E$841:$J$1679,4,0)</f>
        <v>4200</v>
      </c>
      <c r="N554" s="378">
        <f>VLOOKUP($B554,'1.วาง งบทดลอง 4 แถว'!$E$841:$J$1679,5,0)</f>
        <v>0</v>
      </c>
      <c r="O554" s="379">
        <f>VLOOKUP($B554,'1.วาง งบทดลอง 4 แถว'!$E$841:$J$1679,6,0)</f>
        <v>34900.74</v>
      </c>
      <c r="P554" s="380">
        <f t="shared" si="65"/>
        <v>34900.74</v>
      </c>
      <c r="Q554" s="410" t="s">
        <v>1201</v>
      </c>
      <c r="R554" s="411" t="s">
        <v>1202</v>
      </c>
      <c r="S554" s="412" t="s">
        <v>2021</v>
      </c>
      <c r="T554" s="377">
        <f>VLOOKUP($B554,'1.วาง งบทดลอง 4 แถว'!$E$1680:$J$2518,3,0)</f>
        <v>400</v>
      </c>
      <c r="U554" s="378">
        <f>VLOOKUP($B554,'1.วาง งบทดลอง 4 แถว'!$E$1680:$J$2518,4,0)</f>
        <v>36904.6</v>
      </c>
      <c r="V554" s="378">
        <f>VLOOKUP($B554,'1.วาง งบทดลอง 4 แถว'!$E$1680:$J$2518,5,0)</f>
        <v>0</v>
      </c>
      <c r="W554" s="379">
        <f>VLOOKUP($B554,'1.วาง งบทดลอง 4 แถว'!$E$1680:$J$2518,6,0)</f>
        <v>294769.42</v>
      </c>
      <c r="X554" s="380">
        <f t="shared" si="66"/>
        <v>294769.42</v>
      </c>
      <c r="Y554" s="410" t="s">
        <v>1201</v>
      </c>
      <c r="Z554" s="411" t="s">
        <v>1202</v>
      </c>
      <c r="AA554" s="412" t="s">
        <v>2021</v>
      </c>
      <c r="AB554" s="377">
        <f>VLOOKUP($B554,'1.วาง งบทดลอง 4 แถว'!$E$2519:$J$3357,3,0)</f>
        <v>0</v>
      </c>
      <c r="AC554" s="378">
        <f>VLOOKUP($B554,'1.วาง งบทดลอง 4 แถว'!$E$2519:$J$3357,4,0)</f>
        <v>2541</v>
      </c>
      <c r="AD554" s="378">
        <f>VLOOKUP($B554,'1.วาง งบทดลอง 4 แถว'!$E$2519:$J$3357,5,0)</f>
        <v>0</v>
      </c>
      <c r="AE554" s="379">
        <f>VLOOKUP($B554,'1.วาง งบทดลอง 4 แถว'!$E$2519:$J$3357,6,0)</f>
        <v>47565.95</v>
      </c>
      <c r="AF554" s="380">
        <f t="shared" si="67"/>
        <v>47565.95</v>
      </c>
      <c r="AG554" s="410" t="s">
        <v>1201</v>
      </c>
      <c r="AH554" s="411" t="s">
        <v>1202</v>
      </c>
      <c r="AI554" s="412" t="s">
        <v>2021</v>
      </c>
      <c r="AJ554" s="377">
        <f>VLOOKUP($B554,'1.วาง งบทดลอง 4 แถว'!$E$3358:$J$4196,3,0)</f>
        <v>0</v>
      </c>
      <c r="AK554" s="378">
        <f>VLOOKUP($B554,'1.วาง งบทดลอง 4 แถว'!$E$3358:$J$4196,4,0)</f>
        <v>8300</v>
      </c>
      <c r="AL554" s="378">
        <f>VLOOKUP($B554,'1.วาง งบทดลอง 4 แถว'!$E$3358:$J$4196,5,0)</f>
        <v>0</v>
      </c>
      <c r="AM554" s="379">
        <f>VLOOKUP($B554,'1.วาง งบทดลอง 4 แถว'!$E$3358:$J$4196,6,0)</f>
        <v>44038</v>
      </c>
      <c r="AN554" s="380">
        <f t="shared" si="68"/>
        <v>44038</v>
      </c>
      <c r="AO554" s="410" t="s">
        <v>1201</v>
      </c>
      <c r="AP554" s="411" t="s">
        <v>1202</v>
      </c>
      <c r="AQ554" s="412" t="s">
        <v>2021</v>
      </c>
      <c r="AR554" s="377">
        <f>VLOOKUP($B554,'1.วาง งบทดลอง 4 แถว'!$E$4197:$J$5035,3,0)</f>
        <v>0</v>
      </c>
      <c r="AS554" s="378">
        <f>VLOOKUP($B554,'1.วาง งบทดลอง 4 แถว'!$E$4197:$J$5035,4,0)</f>
        <v>1800</v>
      </c>
      <c r="AT554" s="378">
        <f>VLOOKUP($B554,'1.วาง งบทดลอง 4 แถว'!$E$4197:$J$5035,5,0)</f>
        <v>0</v>
      </c>
      <c r="AU554" s="379">
        <f>VLOOKUP($B554,'1.วาง งบทดลอง 4 แถว'!$E$4197:$J$5035,6,0)</f>
        <v>687356.44</v>
      </c>
      <c r="AV554" s="380">
        <f t="shared" si="69"/>
        <v>687356.44</v>
      </c>
      <c r="AW554" s="410" t="s">
        <v>1201</v>
      </c>
      <c r="AX554" s="411" t="s">
        <v>1202</v>
      </c>
      <c r="AY554" s="412" t="s">
        <v>2021</v>
      </c>
      <c r="AZ554" s="377">
        <f>VLOOKUP($B554,'1.วาง งบทดลอง 4 แถว'!$E$5036:$J$5874,3,0)</f>
        <v>0</v>
      </c>
      <c r="BA554" s="378">
        <f>VLOOKUP($B554,'1.วาง งบทดลอง 4 แถว'!$E$5036:$J$5874,4,0)</f>
        <v>1200</v>
      </c>
      <c r="BB554" s="378">
        <f>VLOOKUP($B554,'1.วาง งบทดลอง 4 แถว'!$E$5036:$J$5874,5,0)</f>
        <v>0</v>
      </c>
      <c r="BC554" s="379">
        <f>VLOOKUP($B554,'1.วาง งบทดลอง 4 แถว'!$E$5036:$J$5874,6,0)</f>
        <v>15900</v>
      </c>
      <c r="BD554" s="380">
        <f t="shared" si="70"/>
        <v>15900</v>
      </c>
      <c r="BE554" s="410" t="s">
        <v>1201</v>
      </c>
      <c r="BF554" s="411" t="s">
        <v>1202</v>
      </c>
      <c r="BG554" s="412" t="s">
        <v>2021</v>
      </c>
      <c r="BH554" s="377">
        <f>VLOOKUP($B554,'1.วาง งบทดลอง 4 แถว'!$E$5875:$J$6713,3,0)</f>
        <v>0</v>
      </c>
      <c r="BI554" s="378">
        <f>VLOOKUP($B554,'1.วาง งบทดลอง 4 แถว'!$E$5875:$J$6713,4,0)</f>
        <v>67675.759999999995</v>
      </c>
      <c r="BJ554" s="378">
        <f>VLOOKUP($B554,'1.วาง งบทดลอง 4 แถว'!$E$5875:$J$6713,5,0)</f>
        <v>0</v>
      </c>
      <c r="BK554" s="379">
        <f>VLOOKUP($B554,'1.วาง งบทดลอง 4 แถว'!$E$5875:$J$6713,6,0)</f>
        <v>76833.259999999995</v>
      </c>
      <c r="BL554" s="380">
        <f t="shared" si="71"/>
        <v>76833.259999999995</v>
      </c>
      <c r="BM554" s="410" t="s">
        <v>1201</v>
      </c>
      <c r="BN554" s="411" t="s">
        <v>1202</v>
      </c>
      <c r="BO554" s="413" t="s">
        <v>2021</v>
      </c>
    </row>
    <row r="555" spans="1:67" ht="19.5" customHeight="1">
      <c r="A555" s="374">
        <v>552</v>
      </c>
      <c r="B555" s="375" t="s">
        <v>909</v>
      </c>
      <c r="C555" s="376" t="s">
        <v>252</v>
      </c>
      <c r="D555" s="377">
        <f>VLOOKUP($B555,'1.วาง งบทดลอง 4 แถว'!$E$2:$J$840,3,0)</f>
        <v>0</v>
      </c>
      <c r="E555" s="378">
        <f>VLOOKUP($B555,'1.วาง งบทดลอง 4 แถว'!$E$2:$J$840,4,0)</f>
        <v>0</v>
      </c>
      <c r="F555" s="378">
        <f>VLOOKUP($B555,'1.วาง งบทดลอง 4 แถว'!$E$2:$J$840,5,0)</f>
        <v>0</v>
      </c>
      <c r="G555" s="379">
        <f>VLOOKUP($B555,'1.วาง งบทดลอง 4 แถว'!$E$2:$J$840,6,0)</f>
        <v>0</v>
      </c>
      <c r="H555" s="380">
        <f t="shared" si="64"/>
        <v>0</v>
      </c>
      <c r="I555" s="410" t="s">
        <v>1201</v>
      </c>
      <c r="J555" s="411" t="s">
        <v>1202</v>
      </c>
      <c r="K555" s="412" t="s">
        <v>2021</v>
      </c>
      <c r="L555" s="377">
        <f>VLOOKUP($B555,'1.วาง งบทดลอง 4 แถว'!$E$841:$J$1679,3,0)</f>
        <v>0</v>
      </c>
      <c r="M555" s="378">
        <f>VLOOKUP($B555,'1.วาง งบทดลอง 4 แถว'!$E$841:$J$1679,4,0)</f>
        <v>0</v>
      </c>
      <c r="N555" s="378">
        <f>VLOOKUP($B555,'1.วาง งบทดลอง 4 แถว'!$E$841:$J$1679,5,0)</f>
        <v>0</v>
      </c>
      <c r="O555" s="379">
        <f>VLOOKUP($B555,'1.วาง งบทดลอง 4 แถว'!$E$841:$J$1679,6,0)</f>
        <v>0</v>
      </c>
      <c r="P555" s="380">
        <f t="shared" si="65"/>
        <v>0</v>
      </c>
      <c r="Q555" s="410" t="s">
        <v>1201</v>
      </c>
      <c r="R555" s="411" t="s">
        <v>1202</v>
      </c>
      <c r="S555" s="412" t="s">
        <v>2021</v>
      </c>
      <c r="T555" s="377">
        <f>VLOOKUP($B555,'1.วาง งบทดลอง 4 แถว'!$E$1680:$J$2518,3,0)</f>
        <v>0</v>
      </c>
      <c r="U555" s="378">
        <f>VLOOKUP($B555,'1.วาง งบทดลอง 4 แถว'!$E$1680:$J$2518,4,0)</f>
        <v>0</v>
      </c>
      <c r="V555" s="378">
        <f>VLOOKUP($B555,'1.วาง งบทดลอง 4 แถว'!$E$1680:$J$2518,5,0)</f>
        <v>0</v>
      </c>
      <c r="W555" s="379">
        <f>VLOOKUP($B555,'1.วาง งบทดลอง 4 แถว'!$E$1680:$J$2518,6,0)</f>
        <v>0</v>
      </c>
      <c r="X555" s="380">
        <f t="shared" si="66"/>
        <v>0</v>
      </c>
      <c r="Y555" s="410" t="s">
        <v>1201</v>
      </c>
      <c r="Z555" s="411" t="s">
        <v>1202</v>
      </c>
      <c r="AA555" s="412" t="s">
        <v>2021</v>
      </c>
      <c r="AB555" s="377">
        <f>VLOOKUP($B555,'1.วาง งบทดลอง 4 แถว'!$E$2519:$J$3357,3,0)</f>
        <v>0</v>
      </c>
      <c r="AC555" s="378">
        <f>VLOOKUP($B555,'1.วาง งบทดลอง 4 แถว'!$E$2519:$J$3357,4,0)</f>
        <v>0</v>
      </c>
      <c r="AD555" s="378">
        <f>VLOOKUP($B555,'1.วาง งบทดลอง 4 แถว'!$E$2519:$J$3357,5,0)</f>
        <v>0</v>
      </c>
      <c r="AE555" s="379">
        <f>VLOOKUP($B555,'1.วาง งบทดลอง 4 แถว'!$E$2519:$J$3357,6,0)</f>
        <v>0</v>
      </c>
      <c r="AF555" s="380">
        <f t="shared" si="67"/>
        <v>0</v>
      </c>
      <c r="AG555" s="410" t="s">
        <v>1201</v>
      </c>
      <c r="AH555" s="411" t="s">
        <v>1202</v>
      </c>
      <c r="AI555" s="412" t="s">
        <v>2021</v>
      </c>
      <c r="AJ555" s="377">
        <f>VLOOKUP($B555,'1.วาง งบทดลอง 4 แถว'!$E$3358:$J$4196,3,0)</f>
        <v>0</v>
      </c>
      <c r="AK555" s="378">
        <f>VLOOKUP($B555,'1.วาง งบทดลอง 4 แถว'!$E$3358:$J$4196,4,0)</f>
        <v>120</v>
      </c>
      <c r="AL555" s="378">
        <f>VLOOKUP($B555,'1.วาง งบทดลอง 4 แถว'!$E$3358:$J$4196,5,0)</f>
        <v>0</v>
      </c>
      <c r="AM555" s="379">
        <f>VLOOKUP($B555,'1.วาง งบทดลอง 4 แถว'!$E$3358:$J$4196,6,0)</f>
        <v>2740</v>
      </c>
      <c r="AN555" s="380">
        <f t="shared" si="68"/>
        <v>2740</v>
      </c>
      <c r="AO555" s="410" t="s">
        <v>1201</v>
      </c>
      <c r="AP555" s="411" t="s">
        <v>1202</v>
      </c>
      <c r="AQ555" s="412" t="s">
        <v>2021</v>
      </c>
      <c r="AR555" s="377">
        <f>VLOOKUP($B555,'1.วาง งบทดลอง 4 แถว'!$E$4197:$J$5035,3,0)</f>
        <v>0</v>
      </c>
      <c r="AS555" s="378">
        <f>VLOOKUP($B555,'1.วาง งบทดลอง 4 แถว'!$E$4197:$J$5035,4,0)</f>
        <v>0</v>
      </c>
      <c r="AT555" s="378">
        <f>VLOOKUP($B555,'1.วาง งบทดลอง 4 แถว'!$E$4197:$J$5035,5,0)</f>
        <v>0</v>
      </c>
      <c r="AU555" s="379">
        <f>VLOOKUP($B555,'1.วาง งบทดลอง 4 แถว'!$E$4197:$J$5035,6,0)</f>
        <v>0</v>
      </c>
      <c r="AV555" s="380">
        <f t="shared" si="69"/>
        <v>0</v>
      </c>
      <c r="AW555" s="410" t="s">
        <v>1201</v>
      </c>
      <c r="AX555" s="411" t="s">
        <v>1202</v>
      </c>
      <c r="AY555" s="412" t="s">
        <v>2021</v>
      </c>
      <c r="AZ555" s="377">
        <f>VLOOKUP($B555,'1.วาง งบทดลอง 4 แถว'!$E$5036:$J$5874,3,0)</f>
        <v>0</v>
      </c>
      <c r="BA555" s="378">
        <f>VLOOKUP($B555,'1.วาง งบทดลอง 4 แถว'!$E$5036:$J$5874,4,0)</f>
        <v>0</v>
      </c>
      <c r="BB555" s="378">
        <f>VLOOKUP($B555,'1.วาง งบทดลอง 4 แถว'!$E$5036:$J$5874,5,0)</f>
        <v>0</v>
      </c>
      <c r="BC555" s="379">
        <f>VLOOKUP($B555,'1.วาง งบทดลอง 4 แถว'!$E$5036:$J$5874,6,0)</f>
        <v>0</v>
      </c>
      <c r="BD555" s="380">
        <f t="shared" si="70"/>
        <v>0</v>
      </c>
      <c r="BE555" s="410" t="s">
        <v>1201</v>
      </c>
      <c r="BF555" s="411" t="s">
        <v>1202</v>
      </c>
      <c r="BG555" s="412" t="s">
        <v>2021</v>
      </c>
      <c r="BH555" s="377">
        <f>VLOOKUP($B555,'1.วาง งบทดลอง 4 แถว'!$E$5875:$J$6713,3,0)</f>
        <v>0</v>
      </c>
      <c r="BI555" s="378">
        <f>VLOOKUP($B555,'1.วาง งบทดลอง 4 แถว'!$E$5875:$J$6713,4,0)</f>
        <v>0</v>
      </c>
      <c r="BJ555" s="378">
        <f>VLOOKUP($B555,'1.วาง งบทดลอง 4 แถว'!$E$5875:$J$6713,5,0)</f>
        <v>0</v>
      </c>
      <c r="BK555" s="379">
        <f>VLOOKUP($B555,'1.วาง งบทดลอง 4 แถว'!$E$5875:$J$6713,6,0)</f>
        <v>0</v>
      </c>
      <c r="BL555" s="380">
        <f t="shared" si="71"/>
        <v>0</v>
      </c>
      <c r="BM555" s="410" t="s">
        <v>1201</v>
      </c>
      <c r="BN555" s="411" t="s">
        <v>1202</v>
      </c>
      <c r="BO555" s="413" t="s">
        <v>2021</v>
      </c>
    </row>
    <row r="556" spans="1:67" ht="19.5" customHeight="1">
      <c r="A556" s="374">
        <v>553</v>
      </c>
      <c r="B556" s="375" t="s">
        <v>910</v>
      </c>
      <c r="C556" s="376" t="s">
        <v>2296</v>
      </c>
      <c r="D556" s="377">
        <f>VLOOKUP($B556,'1.วาง งบทดลอง 4 แถว'!$E$2:$J$840,3,0)</f>
        <v>0</v>
      </c>
      <c r="E556" s="378">
        <f>VLOOKUP($B556,'1.วาง งบทดลอง 4 แถว'!$E$2:$J$840,4,0)</f>
        <v>0</v>
      </c>
      <c r="F556" s="378">
        <f>VLOOKUP($B556,'1.วาง งบทดลอง 4 แถว'!$E$2:$J$840,5,0)</f>
        <v>0</v>
      </c>
      <c r="G556" s="379">
        <f>VLOOKUP($B556,'1.วาง งบทดลอง 4 แถว'!$E$2:$J$840,6,0)</f>
        <v>0</v>
      </c>
      <c r="H556" s="380">
        <f t="shared" si="64"/>
        <v>0</v>
      </c>
      <c r="I556" s="410" t="s">
        <v>1201</v>
      </c>
      <c r="J556" s="411" t="s">
        <v>1202</v>
      </c>
      <c r="K556" s="412" t="s">
        <v>2021</v>
      </c>
      <c r="L556" s="377">
        <f>VLOOKUP($B556,'1.วาง งบทดลอง 4 แถว'!$E$841:$J$1679,3,0)</f>
        <v>0</v>
      </c>
      <c r="M556" s="378">
        <f>VLOOKUP($B556,'1.วาง งบทดลอง 4 แถว'!$E$841:$J$1679,4,0)</f>
        <v>0</v>
      </c>
      <c r="N556" s="378">
        <f>VLOOKUP($B556,'1.วาง งบทดลอง 4 แถว'!$E$841:$J$1679,5,0)</f>
        <v>0</v>
      </c>
      <c r="O556" s="379">
        <f>VLOOKUP($B556,'1.วาง งบทดลอง 4 แถว'!$E$841:$J$1679,6,0)</f>
        <v>0</v>
      </c>
      <c r="P556" s="380">
        <f t="shared" si="65"/>
        <v>0</v>
      </c>
      <c r="Q556" s="410" t="s">
        <v>1201</v>
      </c>
      <c r="R556" s="411" t="s">
        <v>1202</v>
      </c>
      <c r="S556" s="412" t="s">
        <v>2021</v>
      </c>
      <c r="T556" s="377">
        <f>VLOOKUP($B556,'1.วาง งบทดลอง 4 แถว'!$E$1680:$J$2518,3,0)</f>
        <v>0</v>
      </c>
      <c r="U556" s="378">
        <f>VLOOKUP($B556,'1.วาง งบทดลอง 4 แถว'!$E$1680:$J$2518,4,0)</f>
        <v>0</v>
      </c>
      <c r="V556" s="378">
        <f>VLOOKUP($B556,'1.วาง งบทดลอง 4 แถว'!$E$1680:$J$2518,5,0)</f>
        <v>0</v>
      </c>
      <c r="W556" s="379">
        <f>VLOOKUP($B556,'1.วาง งบทดลอง 4 แถว'!$E$1680:$J$2518,6,0)</f>
        <v>0</v>
      </c>
      <c r="X556" s="380">
        <f t="shared" si="66"/>
        <v>0</v>
      </c>
      <c r="Y556" s="410" t="s">
        <v>1201</v>
      </c>
      <c r="Z556" s="411" t="s">
        <v>1202</v>
      </c>
      <c r="AA556" s="412" t="s">
        <v>2021</v>
      </c>
      <c r="AB556" s="377">
        <f>VLOOKUP($B556,'1.วาง งบทดลอง 4 แถว'!$E$2519:$J$3357,3,0)</f>
        <v>0</v>
      </c>
      <c r="AC556" s="378">
        <f>VLOOKUP($B556,'1.วาง งบทดลอง 4 แถว'!$E$2519:$J$3357,4,0)</f>
        <v>0</v>
      </c>
      <c r="AD556" s="378">
        <f>VLOOKUP($B556,'1.วาง งบทดลอง 4 แถว'!$E$2519:$J$3357,5,0)</f>
        <v>0</v>
      </c>
      <c r="AE556" s="379">
        <f>VLOOKUP($B556,'1.วาง งบทดลอง 4 แถว'!$E$2519:$J$3357,6,0)</f>
        <v>0</v>
      </c>
      <c r="AF556" s="380">
        <f t="shared" si="67"/>
        <v>0</v>
      </c>
      <c r="AG556" s="410" t="s">
        <v>1201</v>
      </c>
      <c r="AH556" s="411" t="s">
        <v>1202</v>
      </c>
      <c r="AI556" s="412" t="s">
        <v>2021</v>
      </c>
      <c r="AJ556" s="377">
        <f>VLOOKUP($B556,'1.วาง งบทดลอง 4 แถว'!$E$3358:$J$4196,3,0)</f>
        <v>0</v>
      </c>
      <c r="AK556" s="378">
        <f>VLOOKUP($B556,'1.วาง งบทดลอง 4 แถว'!$E$3358:$J$4196,4,0)</f>
        <v>0</v>
      </c>
      <c r="AL556" s="378">
        <f>VLOOKUP($B556,'1.วาง งบทดลอง 4 แถว'!$E$3358:$J$4196,5,0)</f>
        <v>0</v>
      </c>
      <c r="AM556" s="379">
        <f>VLOOKUP($B556,'1.วาง งบทดลอง 4 แถว'!$E$3358:$J$4196,6,0)</f>
        <v>0</v>
      </c>
      <c r="AN556" s="380">
        <f t="shared" si="68"/>
        <v>0</v>
      </c>
      <c r="AO556" s="410" t="s">
        <v>1201</v>
      </c>
      <c r="AP556" s="411" t="s">
        <v>1202</v>
      </c>
      <c r="AQ556" s="412" t="s">
        <v>2021</v>
      </c>
      <c r="AR556" s="377">
        <f>VLOOKUP($B556,'1.วาง งบทดลอง 4 แถว'!$E$4197:$J$5035,3,0)</f>
        <v>0</v>
      </c>
      <c r="AS556" s="378">
        <f>VLOOKUP($B556,'1.วาง งบทดลอง 4 แถว'!$E$4197:$J$5035,4,0)</f>
        <v>0</v>
      </c>
      <c r="AT556" s="378">
        <f>VLOOKUP($B556,'1.วาง งบทดลอง 4 แถว'!$E$4197:$J$5035,5,0)</f>
        <v>0</v>
      </c>
      <c r="AU556" s="379">
        <f>VLOOKUP($B556,'1.วาง งบทดลอง 4 แถว'!$E$4197:$J$5035,6,0)</f>
        <v>0</v>
      </c>
      <c r="AV556" s="380">
        <f t="shared" si="69"/>
        <v>0</v>
      </c>
      <c r="AW556" s="410" t="s">
        <v>1201</v>
      </c>
      <c r="AX556" s="411" t="s">
        <v>1202</v>
      </c>
      <c r="AY556" s="412" t="s">
        <v>2021</v>
      </c>
      <c r="AZ556" s="377">
        <f>VLOOKUP($B556,'1.วาง งบทดลอง 4 แถว'!$E$5036:$J$5874,3,0)</f>
        <v>0</v>
      </c>
      <c r="BA556" s="378">
        <f>VLOOKUP($B556,'1.วาง งบทดลอง 4 แถว'!$E$5036:$J$5874,4,0)</f>
        <v>0</v>
      </c>
      <c r="BB556" s="378">
        <f>VLOOKUP($B556,'1.วาง งบทดลอง 4 แถว'!$E$5036:$J$5874,5,0)</f>
        <v>0</v>
      </c>
      <c r="BC556" s="379">
        <f>VLOOKUP($B556,'1.วาง งบทดลอง 4 แถว'!$E$5036:$J$5874,6,0)</f>
        <v>0</v>
      </c>
      <c r="BD556" s="380">
        <f t="shared" si="70"/>
        <v>0</v>
      </c>
      <c r="BE556" s="410" t="s">
        <v>1201</v>
      </c>
      <c r="BF556" s="411" t="s">
        <v>1202</v>
      </c>
      <c r="BG556" s="412" t="s">
        <v>2021</v>
      </c>
      <c r="BH556" s="377">
        <f>VLOOKUP($B556,'1.วาง งบทดลอง 4 แถว'!$E$5875:$J$6713,3,0)</f>
        <v>0</v>
      </c>
      <c r="BI556" s="378">
        <f>VLOOKUP($B556,'1.วาง งบทดลอง 4 แถว'!$E$5875:$J$6713,4,0)</f>
        <v>0</v>
      </c>
      <c r="BJ556" s="378">
        <f>VLOOKUP($B556,'1.วาง งบทดลอง 4 แถว'!$E$5875:$J$6713,5,0)</f>
        <v>0</v>
      </c>
      <c r="BK556" s="379">
        <f>VLOOKUP($B556,'1.วาง งบทดลอง 4 แถว'!$E$5875:$J$6713,6,0)</f>
        <v>0</v>
      </c>
      <c r="BL556" s="380">
        <f t="shared" si="71"/>
        <v>0</v>
      </c>
      <c r="BM556" s="410" t="s">
        <v>1201</v>
      </c>
      <c r="BN556" s="411" t="s">
        <v>1202</v>
      </c>
      <c r="BO556" s="413" t="s">
        <v>2021</v>
      </c>
    </row>
    <row r="557" spans="1:67" ht="19.5" customHeight="1">
      <c r="A557" s="374">
        <v>554</v>
      </c>
      <c r="B557" s="375" t="s">
        <v>911</v>
      </c>
      <c r="C557" s="376" t="s">
        <v>2297</v>
      </c>
      <c r="D557" s="377">
        <f>VLOOKUP($B557,'1.วาง งบทดลอง 4 แถว'!$E$2:$J$840,3,0)</f>
        <v>0</v>
      </c>
      <c r="E557" s="378">
        <f>VLOOKUP($B557,'1.วาง งบทดลอง 4 แถว'!$E$2:$J$840,4,0)</f>
        <v>0</v>
      </c>
      <c r="F557" s="378">
        <f>VLOOKUP($B557,'1.วาง งบทดลอง 4 แถว'!$E$2:$J$840,5,0)</f>
        <v>0</v>
      </c>
      <c r="G557" s="379">
        <f>VLOOKUP($B557,'1.วาง งบทดลอง 4 แถว'!$E$2:$J$840,6,0)</f>
        <v>0</v>
      </c>
      <c r="H557" s="380">
        <f t="shared" si="64"/>
        <v>0</v>
      </c>
      <c r="I557" s="410" t="s">
        <v>1201</v>
      </c>
      <c r="J557" s="411" t="s">
        <v>1202</v>
      </c>
      <c r="K557" s="412" t="s">
        <v>2021</v>
      </c>
      <c r="L557" s="377">
        <f>VLOOKUP($B557,'1.วาง งบทดลอง 4 แถว'!$E$841:$J$1679,3,0)</f>
        <v>0</v>
      </c>
      <c r="M557" s="378">
        <f>VLOOKUP($B557,'1.วาง งบทดลอง 4 แถว'!$E$841:$J$1679,4,0)</f>
        <v>0</v>
      </c>
      <c r="N557" s="378">
        <f>VLOOKUP($B557,'1.วาง งบทดลอง 4 แถว'!$E$841:$J$1679,5,0)</f>
        <v>0</v>
      </c>
      <c r="O557" s="379">
        <f>VLOOKUP($B557,'1.วาง งบทดลอง 4 แถว'!$E$841:$J$1679,6,0)</f>
        <v>0</v>
      </c>
      <c r="P557" s="380">
        <f t="shared" si="65"/>
        <v>0</v>
      </c>
      <c r="Q557" s="410" t="s">
        <v>1201</v>
      </c>
      <c r="R557" s="411" t="s">
        <v>1202</v>
      </c>
      <c r="S557" s="412" t="s">
        <v>2021</v>
      </c>
      <c r="T557" s="377">
        <f>VLOOKUP($B557,'1.วาง งบทดลอง 4 แถว'!$E$1680:$J$2518,3,0)</f>
        <v>0</v>
      </c>
      <c r="U557" s="378">
        <f>VLOOKUP($B557,'1.วาง งบทดลอง 4 แถว'!$E$1680:$J$2518,4,0)</f>
        <v>0</v>
      </c>
      <c r="V557" s="378">
        <f>VLOOKUP($B557,'1.วาง งบทดลอง 4 แถว'!$E$1680:$J$2518,5,0)</f>
        <v>0</v>
      </c>
      <c r="W557" s="379">
        <f>VLOOKUP($B557,'1.วาง งบทดลอง 4 แถว'!$E$1680:$J$2518,6,0)</f>
        <v>0</v>
      </c>
      <c r="X557" s="380">
        <f t="shared" si="66"/>
        <v>0</v>
      </c>
      <c r="Y557" s="410" t="s">
        <v>1201</v>
      </c>
      <c r="Z557" s="411" t="s">
        <v>1202</v>
      </c>
      <c r="AA557" s="412" t="s">
        <v>2021</v>
      </c>
      <c r="AB557" s="377">
        <f>VLOOKUP($B557,'1.วาง งบทดลอง 4 แถว'!$E$2519:$J$3357,3,0)</f>
        <v>0</v>
      </c>
      <c r="AC557" s="378">
        <f>VLOOKUP($B557,'1.วาง งบทดลอง 4 แถว'!$E$2519:$J$3357,4,0)</f>
        <v>0</v>
      </c>
      <c r="AD557" s="378">
        <f>VLOOKUP($B557,'1.วาง งบทดลอง 4 แถว'!$E$2519:$J$3357,5,0)</f>
        <v>0</v>
      </c>
      <c r="AE557" s="379">
        <f>VLOOKUP($B557,'1.วาง งบทดลอง 4 แถว'!$E$2519:$J$3357,6,0)</f>
        <v>0</v>
      </c>
      <c r="AF557" s="380">
        <f t="shared" si="67"/>
        <v>0</v>
      </c>
      <c r="AG557" s="410" t="s">
        <v>1201</v>
      </c>
      <c r="AH557" s="411" t="s">
        <v>1202</v>
      </c>
      <c r="AI557" s="412" t="s">
        <v>2021</v>
      </c>
      <c r="AJ557" s="377">
        <f>VLOOKUP($B557,'1.วาง งบทดลอง 4 แถว'!$E$3358:$J$4196,3,0)</f>
        <v>0</v>
      </c>
      <c r="AK557" s="378">
        <f>VLOOKUP($B557,'1.วาง งบทดลอง 4 แถว'!$E$3358:$J$4196,4,0)</f>
        <v>0</v>
      </c>
      <c r="AL557" s="378">
        <f>VLOOKUP($B557,'1.วาง งบทดลอง 4 แถว'!$E$3358:$J$4196,5,0)</f>
        <v>0</v>
      </c>
      <c r="AM557" s="379">
        <f>VLOOKUP($B557,'1.วาง งบทดลอง 4 แถว'!$E$3358:$J$4196,6,0)</f>
        <v>0</v>
      </c>
      <c r="AN557" s="380">
        <f t="shared" si="68"/>
        <v>0</v>
      </c>
      <c r="AO557" s="410" t="s">
        <v>1201</v>
      </c>
      <c r="AP557" s="411" t="s">
        <v>1202</v>
      </c>
      <c r="AQ557" s="412" t="s">
        <v>2021</v>
      </c>
      <c r="AR557" s="377">
        <f>VLOOKUP($B557,'1.วาง งบทดลอง 4 แถว'!$E$4197:$J$5035,3,0)</f>
        <v>0</v>
      </c>
      <c r="AS557" s="378">
        <f>VLOOKUP($B557,'1.วาง งบทดลอง 4 แถว'!$E$4197:$J$5035,4,0)</f>
        <v>0</v>
      </c>
      <c r="AT557" s="378">
        <f>VLOOKUP($B557,'1.วาง งบทดลอง 4 แถว'!$E$4197:$J$5035,5,0)</f>
        <v>0</v>
      </c>
      <c r="AU557" s="379">
        <f>VLOOKUP($B557,'1.วาง งบทดลอง 4 แถว'!$E$4197:$J$5035,6,0)</f>
        <v>0</v>
      </c>
      <c r="AV557" s="380">
        <f t="shared" si="69"/>
        <v>0</v>
      </c>
      <c r="AW557" s="410" t="s">
        <v>1201</v>
      </c>
      <c r="AX557" s="411" t="s">
        <v>1202</v>
      </c>
      <c r="AY557" s="412" t="s">
        <v>2021</v>
      </c>
      <c r="AZ557" s="377">
        <f>VLOOKUP($B557,'1.วาง งบทดลอง 4 แถว'!$E$5036:$J$5874,3,0)</f>
        <v>0</v>
      </c>
      <c r="BA557" s="378">
        <f>VLOOKUP($B557,'1.วาง งบทดลอง 4 แถว'!$E$5036:$J$5874,4,0)</f>
        <v>0</v>
      </c>
      <c r="BB557" s="378">
        <f>VLOOKUP($B557,'1.วาง งบทดลอง 4 แถว'!$E$5036:$J$5874,5,0)</f>
        <v>0</v>
      </c>
      <c r="BC557" s="379">
        <f>VLOOKUP($B557,'1.วาง งบทดลอง 4 แถว'!$E$5036:$J$5874,6,0)</f>
        <v>0</v>
      </c>
      <c r="BD557" s="380">
        <f t="shared" si="70"/>
        <v>0</v>
      </c>
      <c r="BE557" s="410" t="s">
        <v>1201</v>
      </c>
      <c r="BF557" s="411" t="s">
        <v>1202</v>
      </c>
      <c r="BG557" s="412" t="s">
        <v>2021</v>
      </c>
      <c r="BH557" s="377">
        <f>VLOOKUP($B557,'1.วาง งบทดลอง 4 แถว'!$E$5875:$J$6713,3,0)</f>
        <v>0</v>
      </c>
      <c r="BI557" s="378">
        <f>VLOOKUP($B557,'1.วาง งบทดลอง 4 แถว'!$E$5875:$J$6713,4,0)</f>
        <v>0</v>
      </c>
      <c r="BJ557" s="378">
        <f>VLOOKUP($B557,'1.วาง งบทดลอง 4 แถว'!$E$5875:$J$6713,5,0)</f>
        <v>0</v>
      </c>
      <c r="BK557" s="379">
        <f>VLOOKUP($B557,'1.วาง งบทดลอง 4 แถว'!$E$5875:$J$6713,6,0)</f>
        <v>0</v>
      </c>
      <c r="BL557" s="380">
        <f t="shared" si="71"/>
        <v>0</v>
      </c>
      <c r="BM557" s="410" t="s">
        <v>1201</v>
      </c>
      <c r="BN557" s="411" t="s">
        <v>1202</v>
      </c>
      <c r="BO557" s="413" t="s">
        <v>2021</v>
      </c>
    </row>
    <row r="558" spans="1:67" ht="19.5" customHeight="1">
      <c r="A558" s="374">
        <v>555</v>
      </c>
      <c r="B558" s="375" t="s">
        <v>912</v>
      </c>
      <c r="C558" s="376" t="s">
        <v>2298</v>
      </c>
      <c r="D558" s="377">
        <f>VLOOKUP($B558,'1.วาง งบทดลอง 4 แถว'!$E$2:$J$840,3,0)</f>
        <v>0</v>
      </c>
      <c r="E558" s="378">
        <f>VLOOKUP($B558,'1.วาง งบทดลอง 4 แถว'!$E$2:$J$840,4,0)</f>
        <v>0</v>
      </c>
      <c r="F558" s="378">
        <f>VLOOKUP($B558,'1.วาง งบทดลอง 4 แถว'!$E$2:$J$840,5,0)</f>
        <v>0</v>
      </c>
      <c r="G558" s="379">
        <f>VLOOKUP($B558,'1.วาง งบทดลอง 4 แถว'!$E$2:$J$840,6,0)</f>
        <v>0</v>
      </c>
      <c r="H558" s="380">
        <f t="shared" si="64"/>
        <v>0</v>
      </c>
      <c r="I558" s="410" t="s">
        <v>1201</v>
      </c>
      <c r="J558" s="411" t="s">
        <v>1202</v>
      </c>
      <c r="K558" s="412" t="s">
        <v>2021</v>
      </c>
      <c r="L558" s="377">
        <f>VLOOKUP($B558,'1.วาง งบทดลอง 4 แถว'!$E$841:$J$1679,3,0)</f>
        <v>0</v>
      </c>
      <c r="M558" s="378">
        <f>VLOOKUP($B558,'1.วาง งบทดลอง 4 แถว'!$E$841:$J$1679,4,0)</f>
        <v>0</v>
      </c>
      <c r="N558" s="378">
        <f>VLOOKUP($B558,'1.วาง งบทดลอง 4 แถว'!$E$841:$J$1679,5,0)</f>
        <v>0</v>
      </c>
      <c r="O558" s="379">
        <f>VLOOKUP($B558,'1.วาง งบทดลอง 4 แถว'!$E$841:$J$1679,6,0)</f>
        <v>995100</v>
      </c>
      <c r="P558" s="380">
        <f t="shared" si="65"/>
        <v>995100</v>
      </c>
      <c r="Q558" s="410" t="s">
        <v>1201</v>
      </c>
      <c r="R558" s="411" t="s">
        <v>1202</v>
      </c>
      <c r="S558" s="412" t="s">
        <v>2021</v>
      </c>
      <c r="T558" s="377">
        <f>VLOOKUP($B558,'1.วาง งบทดลอง 4 แถว'!$E$1680:$J$2518,3,0)</f>
        <v>0</v>
      </c>
      <c r="U558" s="378">
        <f>VLOOKUP($B558,'1.วาง งบทดลอง 4 แถว'!$E$1680:$J$2518,4,0)</f>
        <v>3990404</v>
      </c>
      <c r="V558" s="378">
        <f>VLOOKUP($B558,'1.วาง งบทดลอง 4 แถว'!$E$1680:$J$2518,5,0)</f>
        <v>0</v>
      </c>
      <c r="W558" s="379">
        <f>VLOOKUP($B558,'1.วาง งบทดลอง 4 แถว'!$E$1680:$J$2518,6,0)</f>
        <v>3990404</v>
      </c>
      <c r="X558" s="380">
        <f t="shared" si="66"/>
        <v>3990404</v>
      </c>
      <c r="Y558" s="410" t="s">
        <v>1201</v>
      </c>
      <c r="Z558" s="411" t="s">
        <v>1202</v>
      </c>
      <c r="AA558" s="412" t="s">
        <v>2021</v>
      </c>
      <c r="AB558" s="377">
        <f>VLOOKUP($B558,'1.วาง งบทดลอง 4 แถว'!$E$2519:$J$3357,3,0)</f>
        <v>0</v>
      </c>
      <c r="AC558" s="378">
        <f>VLOOKUP($B558,'1.วาง งบทดลอง 4 แถว'!$E$2519:$J$3357,4,0)</f>
        <v>0</v>
      </c>
      <c r="AD558" s="378">
        <f>VLOOKUP($B558,'1.วาง งบทดลอง 4 แถว'!$E$2519:$J$3357,5,0)</f>
        <v>0</v>
      </c>
      <c r="AE558" s="379">
        <f>VLOOKUP($B558,'1.วาง งบทดลอง 4 แถว'!$E$2519:$J$3357,6,0)</f>
        <v>0</v>
      </c>
      <c r="AF558" s="380">
        <f t="shared" si="67"/>
        <v>0</v>
      </c>
      <c r="AG558" s="410" t="s">
        <v>1201</v>
      </c>
      <c r="AH558" s="411" t="s">
        <v>1202</v>
      </c>
      <c r="AI558" s="412" t="s">
        <v>2021</v>
      </c>
      <c r="AJ558" s="377">
        <f>VLOOKUP($B558,'1.วาง งบทดลอง 4 แถว'!$E$3358:$J$4196,3,0)</f>
        <v>0</v>
      </c>
      <c r="AK558" s="378">
        <f>VLOOKUP($B558,'1.วาง งบทดลอง 4 แถว'!$E$3358:$J$4196,4,0)</f>
        <v>0</v>
      </c>
      <c r="AL558" s="378">
        <f>VLOOKUP($B558,'1.วาง งบทดลอง 4 แถว'!$E$3358:$J$4196,5,0)</f>
        <v>0</v>
      </c>
      <c r="AM558" s="379">
        <f>VLOOKUP($B558,'1.วาง งบทดลอง 4 แถว'!$E$3358:$J$4196,6,0)</f>
        <v>883800</v>
      </c>
      <c r="AN558" s="380">
        <f t="shared" si="68"/>
        <v>883800</v>
      </c>
      <c r="AO558" s="410" t="s">
        <v>1201</v>
      </c>
      <c r="AP558" s="411" t="s">
        <v>1202</v>
      </c>
      <c r="AQ558" s="412" t="s">
        <v>2021</v>
      </c>
      <c r="AR558" s="377">
        <f>VLOOKUP($B558,'1.วาง งบทดลอง 4 แถว'!$E$4197:$J$5035,3,0)</f>
        <v>0</v>
      </c>
      <c r="AS558" s="378">
        <f>VLOOKUP($B558,'1.วาง งบทดลอง 4 แถว'!$E$4197:$J$5035,4,0)</f>
        <v>0</v>
      </c>
      <c r="AT558" s="378">
        <f>VLOOKUP($B558,'1.วาง งบทดลอง 4 แถว'!$E$4197:$J$5035,5,0)</f>
        <v>0</v>
      </c>
      <c r="AU558" s="379">
        <f>VLOOKUP($B558,'1.วาง งบทดลอง 4 แถว'!$E$4197:$J$5035,6,0)</f>
        <v>0</v>
      </c>
      <c r="AV558" s="380">
        <f t="shared" si="69"/>
        <v>0</v>
      </c>
      <c r="AW558" s="410" t="s">
        <v>1201</v>
      </c>
      <c r="AX558" s="411" t="s">
        <v>1202</v>
      </c>
      <c r="AY558" s="412" t="s">
        <v>2021</v>
      </c>
      <c r="AZ558" s="377">
        <f>VLOOKUP($B558,'1.วาง งบทดลอง 4 แถว'!$E$5036:$J$5874,3,0)</f>
        <v>0</v>
      </c>
      <c r="BA558" s="378">
        <f>VLOOKUP($B558,'1.วาง งบทดลอง 4 แถว'!$E$5036:$J$5874,4,0)</f>
        <v>0</v>
      </c>
      <c r="BB558" s="378">
        <f>VLOOKUP($B558,'1.วาง งบทดลอง 4 แถว'!$E$5036:$J$5874,5,0)</f>
        <v>0</v>
      </c>
      <c r="BC558" s="379">
        <f>VLOOKUP($B558,'1.วาง งบทดลอง 4 แถว'!$E$5036:$J$5874,6,0)</f>
        <v>0</v>
      </c>
      <c r="BD558" s="380">
        <f t="shared" si="70"/>
        <v>0</v>
      </c>
      <c r="BE558" s="410" t="s">
        <v>1201</v>
      </c>
      <c r="BF558" s="411" t="s">
        <v>1202</v>
      </c>
      <c r="BG558" s="412" t="s">
        <v>2021</v>
      </c>
      <c r="BH558" s="377">
        <f>VLOOKUP($B558,'1.วาง งบทดลอง 4 แถว'!$E$5875:$J$6713,3,0)</f>
        <v>0</v>
      </c>
      <c r="BI558" s="378">
        <f>VLOOKUP($B558,'1.วาง งบทดลอง 4 แถว'!$E$5875:$J$6713,4,0)</f>
        <v>0</v>
      </c>
      <c r="BJ558" s="378">
        <f>VLOOKUP($B558,'1.วาง งบทดลอง 4 แถว'!$E$5875:$J$6713,5,0)</f>
        <v>0</v>
      </c>
      <c r="BK558" s="379">
        <f>VLOOKUP($B558,'1.วาง งบทดลอง 4 แถว'!$E$5875:$J$6713,6,0)</f>
        <v>0</v>
      </c>
      <c r="BL558" s="380">
        <f t="shared" si="71"/>
        <v>0</v>
      </c>
      <c r="BM558" s="410" t="s">
        <v>1201</v>
      </c>
      <c r="BN558" s="411" t="s">
        <v>1202</v>
      </c>
      <c r="BO558" s="413" t="s">
        <v>2021</v>
      </c>
    </row>
    <row r="559" spans="1:67" ht="19.5" customHeight="1">
      <c r="A559" s="374">
        <v>556</v>
      </c>
      <c r="B559" s="375" t="s">
        <v>913</v>
      </c>
      <c r="C559" s="376" t="s">
        <v>2299</v>
      </c>
      <c r="D559" s="377">
        <f>VLOOKUP($B559,'1.วาง งบทดลอง 4 แถว'!$E$2:$J$840,3,0)</f>
        <v>0</v>
      </c>
      <c r="E559" s="378">
        <f>VLOOKUP($B559,'1.วาง งบทดลอง 4 แถว'!$E$2:$J$840,4,0)</f>
        <v>6846.1</v>
      </c>
      <c r="F559" s="378">
        <f>VLOOKUP($B559,'1.วาง งบทดลอง 4 แถว'!$E$2:$J$840,5,0)</f>
        <v>0</v>
      </c>
      <c r="G559" s="379">
        <f>VLOOKUP($B559,'1.วาง งบทดลอง 4 แถว'!$E$2:$J$840,6,0)</f>
        <v>715924.87</v>
      </c>
      <c r="H559" s="380">
        <f t="shared" si="64"/>
        <v>715924.87</v>
      </c>
      <c r="I559" s="410" t="s">
        <v>1201</v>
      </c>
      <c r="J559" s="411" t="s">
        <v>1202</v>
      </c>
      <c r="K559" s="412" t="s">
        <v>2021</v>
      </c>
      <c r="L559" s="377">
        <f>VLOOKUP($B559,'1.วาง งบทดลอง 4 แถว'!$E$841:$J$1679,3,0)</f>
        <v>0</v>
      </c>
      <c r="M559" s="378">
        <f>VLOOKUP($B559,'1.วาง งบทดลอง 4 แถว'!$E$841:$J$1679,4,0)</f>
        <v>0</v>
      </c>
      <c r="N559" s="378">
        <f>VLOOKUP($B559,'1.วาง งบทดลอง 4 แถว'!$E$841:$J$1679,5,0)</f>
        <v>0</v>
      </c>
      <c r="O559" s="379">
        <f>VLOOKUP($B559,'1.วาง งบทดลอง 4 แถว'!$E$841:$J$1679,6,0)</f>
        <v>0</v>
      </c>
      <c r="P559" s="380">
        <f t="shared" si="65"/>
        <v>0</v>
      </c>
      <c r="Q559" s="410" t="s">
        <v>1201</v>
      </c>
      <c r="R559" s="411" t="s">
        <v>1202</v>
      </c>
      <c r="S559" s="412" t="s">
        <v>2021</v>
      </c>
      <c r="T559" s="377">
        <f>VLOOKUP($B559,'1.วาง งบทดลอง 4 แถว'!$E$1680:$J$2518,3,0)</f>
        <v>0</v>
      </c>
      <c r="U559" s="378">
        <f>VLOOKUP($B559,'1.วาง งบทดลอง 4 แถว'!$E$1680:$J$2518,4,0)</f>
        <v>0</v>
      </c>
      <c r="V559" s="378">
        <f>VLOOKUP($B559,'1.วาง งบทดลอง 4 แถว'!$E$1680:$J$2518,5,0)</f>
        <v>0</v>
      </c>
      <c r="W559" s="379">
        <f>VLOOKUP($B559,'1.วาง งบทดลอง 4 แถว'!$E$1680:$J$2518,6,0)</f>
        <v>0</v>
      </c>
      <c r="X559" s="380">
        <f t="shared" si="66"/>
        <v>0</v>
      </c>
      <c r="Y559" s="410" t="s">
        <v>1201</v>
      </c>
      <c r="Z559" s="411" t="s">
        <v>1202</v>
      </c>
      <c r="AA559" s="412" t="s">
        <v>2021</v>
      </c>
      <c r="AB559" s="377">
        <f>VLOOKUP($B559,'1.วาง งบทดลอง 4 แถว'!$E$2519:$J$3357,3,0)</f>
        <v>0</v>
      </c>
      <c r="AC559" s="378">
        <f>VLOOKUP($B559,'1.วาง งบทดลอง 4 แถว'!$E$2519:$J$3357,4,0)</f>
        <v>0</v>
      </c>
      <c r="AD559" s="378">
        <f>VLOOKUP($B559,'1.วาง งบทดลอง 4 แถว'!$E$2519:$J$3357,5,0)</f>
        <v>0</v>
      </c>
      <c r="AE559" s="379">
        <f>VLOOKUP($B559,'1.วาง งบทดลอง 4 แถว'!$E$2519:$J$3357,6,0)</f>
        <v>0</v>
      </c>
      <c r="AF559" s="380">
        <f t="shared" si="67"/>
        <v>0</v>
      </c>
      <c r="AG559" s="410" t="s">
        <v>1201</v>
      </c>
      <c r="AH559" s="411" t="s">
        <v>1202</v>
      </c>
      <c r="AI559" s="412" t="s">
        <v>2021</v>
      </c>
      <c r="AJ559" s="377">
        <f>VLOOKUP($B559,'1.วาง งบทดลอง 4 แถว'!$E$3358:$J$4196,3,0)</f>
        <v>0</v>
      </c>
      <c r="AK559" s="378">
        <f>VLOOKUP($B559,'1.วาง งบทดลอง 4 แถว'!$E$3358:$J$4196,4,0)</f>
        <v>0</v>
      </c>
      <c r="AL559" s="378">
        <f>VLOOKUP($B559,'1.วาง งบทดลอง 4 แถว'!$E$3358:$J$4196,5,0)</f>
        <v>0</v>
      </c>
      <c r="AM559" s="379">
        <f>VLOOKUP($B559,'1.วาง งบทดลอง 4 แถว'!$E$3358:$J$4196,6,0)</f>
        <v>95230</v>
      </c>
      <c r="AN559" s="380">
        <f t="shared" si="68"/>
        <v>95230</v>
      </c>
      <c r="AO559" s="410" t="s">
        <v>1201</v>
      </c>
      <c r="AP559" s="411" t="s">
        <v>1202</v>
      </c>
      <c r="AQ559" s="412" t="s">
        <v>2021</v>
      </c>
      <c r="AR559" s="377">
        <f>VLOOKUP($B559,'1.วาง งบทดลอง 4 แถว'!$E$4197:$J$5035,3,0)</f>
        <v>0</v>
      </c>
      <c r="AS559" s="378">
        <f>VLOOKUP($B559,'1.วาง งบทดลอง 4 แถว'!$E$4197:$J$5035,4,0)</f>
        <v>0</v>
      </c>
      <c r="AT559" s="378">
        <f>VLOOKUP($B559,'1.วาง งบทดลอง 4 แถว'!$E$4197:$J$5035,5,0)</f>
        <v>0</v>
      </c>
      <c r="AU559" s="379">
        <f>VLOOKUP($B559,'1.วาง งบทดลอง 4 แถว'!$E$4197:$J$5035,6,0)</f>
        <v>0</v>
      </c>
      <c r="AV559" s="380">
        <f t="shared" si="69"/>
        <v>0</v>
      </c>
      <c r="AW559" s="410" t="s">
        <v>1201</v>
      </c>
      <c r="AX559" s="411" t="s">
        <v>1202</v>
      </c>
      <c r="AY559" s="412" t="s">
        <v>2021</v>
      </c>
      <c r="AZ559" s="377">
        <f>VLOOKUP($B559,'1.วาง งบทดลอง 4 แถว'!$E$5036:$J$5874,3,0)</f>
        <v>0</v>
      </c>
      <c r="BA559" s="378">
        <f>VLOOKUP($B559,'1.วาง งบทดลอง 4 แถว'!$E$5036:$J$5874,4,0)</f>
        <v>5000</v>
      </c>
      <c r="BB559" s="378">
        <f>VLOOKUP($B559,'1.วาง งบทดลอง 4 แถว'!$E$5036:$J$5874,5,0)</f>
        <v>0</v>
      </c>
      <c r="BC559" s="379">
        <f>VLOOKUP($B559,'1.วาง งบทดลอง 4 แถว'!$E$5036:$J$5874,6,0)</f>
        <v>5000</v>
      </c>
      <c r="BD559" s="380">
        <f t="shared" si="70"/>
        <v>5000</v>
      </c>
      <c r="BE559" s="410" t="s">
        <v>1201</v>
      </c>
      <c r="BF559" s="411" t="s">
        <v>1202</v>
      </c>
      <c r="BG559" s="412" t="s">
        <v>2021</v>
      </c>
      <c r="BH559" s="377">
        <f>VLOOKUP($B559,'1.วาง งบทดลอง 4 แถว'!$E$5875:$J$6713,3,0)</f>
        <v>0</v>
      </c>
      <c r="BI559" s="378">
        <f>VLOOKUP($B559,'1.วาง งบทดลอง 4 แถว'!$E$5875:$J$6713,4,0)</f>
        <v>0</v>
      </c>
      <c r="BJ559" s="378">
        <f>VLOOKUP($B559,'1.วาง งบทดลอง 4 แถว'!$E$5875:$J$6713,5,0)</f>
        <v>0</v>
      </c>
      <c r="BK559" s="379">
        <f>VLOOKUP($B559,'1.วาง งบทดลอง 4 แถว'!$E$5875:$J$6713,6,0)</f>
        <v>25000</v>
      </c>
      <c r="BL559" s="380">
        <f t="shared" si="71"/>
        <v>25000</v>
      </c>
      <c r="BM559" s="410" t="s">
        <v>1201</v>
      </c>
      <c r="BN559" s="411" t="s">
        <v>1202</v>
      </c>
      <c r="BO559" s="413" t="s">
        <v>2021</v>
      </c>
    </row>
    <row r="560" spans="1:67" ht="19.5" customHeight="1">
      <c r="A560" s="374">
        <v>557</v>
      </c>
      <c r="B560" s="375" t="s">
        <v>914</v>
      </c>
      <c r="C560" s="376" t="s">
        <v>2300</v>
      </c>
      <c r="D560" s="377">
        <f>VLOOKUP($B560,'1.วาง งบทดลอง 4 แถว'!$E$2:$J$840,3,0)</f>
        <v>0</v>
      </c>
      <c r="E560" s="378">
        <f>VLOOKUP($B560,'1.วาง งบทดลอง 4 แถว'!$E$2:$J$840,4,0)</f>
        <v>0</v>
      </c>
      <c r="F560" s="378">
        <f>VLOOKUP($B560,'1.วาง งบทดลอง 4 แถว'!$E$2:$J$840,5,0)</f>
        <v>0</v>
      </c>
      <c r="G560" s="379">
        <f>VLOOKUP($B560,'1.วาง งบทดลอง 4 แถว'!$E$2:$J$840,6,0)</f>
        <v>0</v>
      </c>
      <c r="H560" s="380">
        <f t="shared" si="64"/>
        <v>0</v>
      </c>
      <c r="I560" s="410" t="s">
        <v>1267</v>
      </c>
      <c r="J560" s="411" t="s">
        <v>1238</v>
      </c>
      <c r="K560" s="412">
        <v>0</v>
      </c>
      <c r="L560" s="377">
        <f>VLOOKUP($B560,'1.วาง งบทดลอง 4 แถว'!$E$841:$J$1679,3,0)</f>
        <v>0</v>
      </c>
      <c r="M560" s="378">
        <f>VLOOKUP($B560,'1.วาง งบทดลอง 4 แถว'!$E$841:$J$1679,4,0)</f>
        <v>0</v>
      </c>
      <c r="N560" s="378">
        <f>VLOOKUP($B560,'1.วาง งบทดลอง 4 แถว'!$E$841:$J$1679,5,0)</f>
        <v>0</v>
      </c>
      <c r="O560" s="379">
        <f>VLOOKUP($B560,'1.วาง งบทดลอง 4 แถว'!$E$841:$J$1679,6,0)</f>
        <v>0</v>
      </c>
      <c r="P560" s="380">
        <f t="shared" si="65"/>
        <v>0</v>
      </c>
      <c r="Q560" s="410" t="s">
        <v>1267</v>
      </c>
      <c r="R560" s="411" t="s">
        <v>1238</v>
      </c>
      <c r="S560" s="412">
        <v>0</v>
      </c>
      <c r="T560" s="377">
        <f>VLOOKUP($B560,'1.วาง งบทดลอง 4 แถว'!$E$1680:$J$2518,3,0)</f>
        <v>0</v>
      </c>
      <c r="U560" s="378">
        <f>VLOOKUP($B560,'1.วาง งบทดลอง 4 แถว'!$E$1680:$J$2518,4,0)</f>
        <v>0</v>
      </c>
      <c r="V560" s="378">
        <f>VLOOKUP($B560,'1.วาง งบทดลอง 4 แถว'!$E$1680:$J$2518,5,0)</f>
        <v>0</v>
      </c>
      <c r="W560" s="379">
        <f>VLOOKUP($B560,'1.วาง งบทดลอง 4 แถว'!$E$1680:$J$2518,6,0)</f>
        <v>0</v>
      </c>
      <c r="X560" s="380">
        <f t="shared" si="66"/>
        <v>0</v>
      </c>
      <c r="Y560" s="410" t="s">
        <v>1267</v>
      </c>
      <c r="Z560" s="411" t="s">
        <v>1238</v>
      </c>
      <c r="AA560" s="412">
        <v>0</v>
      </c>
      <c r="AB560" s="377">
        <f>VLOOKUP($B560,'1.วาง งบทดลอง 4 แถว'!$E$2519:$J$3357,3,0)</f>
        <v>0</v>
      </c>
      <c r="AC560" s="378">
        <f>VLOOKUP($B560,'1.วาง งบทดลอง 4 แถว'!$E$2519:$J$3357,4,0)</f>
        <v>0</v>
      </c>
      <c r="AD560" s="378">
        <f>VLOOKUP($B560,'1.วาง งบทดลอง 4 แถว'!$E$2519:$J$3357,5,0)</f>
        <v>0</v>
      </c>
      <c r="AE560" s="379">
        <f>VLOOKUP($B560,'1.วาง งบทดลอง 4 แถว'!$E$2519:$J$3357,6,0)</f>
        <v>0</v>
      </c>
      <c r="AF560" s="380">
        <f t="shared" si="67"/>
        <v>0</v>
      </c>
      <c r="AG560" s="410" t="s">
        <v>1267</v>
      </c>
      <c r="AH560" s="411" t="s">
        <v>1238</v>
      </c>
      <c r="AI560" s="412">
        <v>0</v>
      </c>
      <c r="AJ560" s="377">
        <f>VLOOKUP($B560,'1.วาง งบทดลอง 4 แถว'!$E$3358:$J$4196,3,0)</f>
        <v>0</v>
      </c>
      <c r="AK560" s="378">
        <f>VLOOKUP($B560,'1.วาง งบทดลอง 4 แถว'!$E$3358:$J$4196,4,0)</f>
        <v>0</v>
      </c>
      <c r="AL560" s="378">
        <f>VLOOKUP($B560,'1.วาง งบทดลอง 4 แถว'!$E$3358:$J$4196,5,0)</f>
        <v>0</v>
      </c>
      <c r="AM560" s="379">
        <f>VLOOKUP($B560,'1.วาง งบทดลอง 4 แถว'!$E$3358:$J$4196,6,0)</f>
        <v>0</v>
      </c>
      <c r="AN560" s="380">
        <f t="shared" si="68"/>
        <v>0</v>
      </c>
      <c r="AO560" s="410" t="s">
        <v>1267</v>
      </c>
      <c r="AP560" s="411" t="s">
        <v>1238</v>
      </c>
      <c r="AQ560" s="412">
        <v>0</v>
      </c>
      <c r="AR560" s="377">
        <f>VLOOKUP($B560,'1.วาง งบทดลอง 4 แถว'!$E$4197:$J$5035,3,0)</f>
        <v>0</v>
      </c>
      <c r="AS560" s="378">
        <f>VLOOKUP($B560,'1.วาง งบทดลอง 4 แถว'!$E$4197:$J$5035,4,0)</f>
        <v>0</v>
      </c>
      <c r="AT560" s="378">
        <f>VLOOKUP($B560,'1.วาง งบทดลอง 4 แถว'!$E$4197:$J$5035,5,0)</f>
        <v>0</v>
      </c>
      <c r="AU560" s="379">
        <f>VLOOKUP($B560,'1.วาง งบทดลอง 4 แถว'!$E$4197:$J$5035,6,0)</f>
        <v>0</v>
      </c>
      <c r="AV560" s="380">
        <f t="shared" si="69"/>
        <v>0</v>
      </c>
      <c r="AW560" s="410" t="s">
        <v>1267</v>
      </c>
      <c r="AX560" s="411" t="s">
        <v>1238</v>
      </c>
      <c r="AY560" s="412">
        <v>0</v>
      </c>
      <c r="AZ560" s="377">
        <f>VLOOKUP($B560,'1.วาง งบทดลอง 4 แถว'!$E$5036:$J$5874,3,0)</f>
        <v>0</v>
      </c>
      <c r="BA560" s="378">
        <f>VLOOKUP($B560,'1.วาง งบทดลอง 4 แถว'!$E$5036:$J$5874,4,0)</f>
        <v>0</v>
      </c>
      <c r="BB560" s="378">
        <f>VLOOKUP($B560,'1.วาง งบทดลอง 4 แถว'!$E$5036:$J$5874,5,0)</f>
        <v>0</v>
      </c>
      <c r="BC560" s="379">
        <f>VLOOKUP($B560,'1.วาง งบทดลอง 4 แถว'!$E$5036:$J$5874,6,0)</f>
        <v>0</v>
      </c>
      <c r="BD560" s="380">
        <f t="shared" si="70"/>
        <v>0</v>
      </c>
      <c r="BE560" s="410" t="s">
        <v>1267</v>
      </c>
      <c r="BF560" s="411" t="s">
        <v>1238</v>
      </c>
      <c r="BG560" s="412">
        <v>0</v>
      </c>
      <c r="BH560" s="377">
        <f>VLOOKUP($B560,'1.วาง งบทดลอง 4 แถว'!$E$5875:$J$6713,3,0)</f>
        <v>0</v>
      </c>
      <c r="BI560" s="378">
        <f>VLOOKUP($B560,'1.วาง งบทดลอง 4 แถว'!$E$5875:$J$6713,4,0)</f>
        <v>0</v>
      </c>
      <c r="BJ560" s="378">
        <f>VLOOKUP($B560,'1.วาง งบทดลอง 4 แถว'!$E$5875:$J$6713,5,0)</f>
        <v>0</v>
      </c>
      <c r="BK560" s="379">
        <f>VLOOKUP($B560,'1.วาง งบทดลอง 4 แถว'!$E$5875:$J$6713,6,0)</f>
        <v>0</v>
      </c>
      <c r="BL560" s="380">
        <f t="shared" si="71"/>
        <v>0</v>
      </c>
      <c r="BM560" s="410" t="s">
        <v>1267</v>
      </c>
      <c r="BN560" s="411" t="s">
        <v>1238</v>
      </c>
      <c r="BO560" s="413">
        <v>0</v>
      </c>
    </row>
    <row r="561" spans="1:67" ht="19.5" customHeight="1">
      <c r="A561" s="374">
        <v>558</v>
      </c>
      <c r="B561" s="375" t="s">
        <v>915</v>
      </c>
      <c r="C561" s="376" t="s">
        <v>2301</v>
      </c>
      <c r="D561" s="377">
        <f>VLOOKUP($B561,'1.วาง งบทดลอง 4 แถว'!$E$2:$J$840,3,0)</f>
        <v>0</v>
      </c>
      <c r="E561" s="378">
        <f>VLOOKUP($B561,'1.วาง งบทดลอง 4 แถว'!$E$2:$J$840,4,0)</f>
        <v>0</v>
      </c>
      <c r="F561" s="378">
        <f>VLOOKUP($B561,'1.วาง งบทดลอง 4 แถว'!$E$2:$J$840,5,0)</f>
        <v>0</v>
      </c>
      <c r="G561" s="379">
        <f>VLOOKUP($B561,'1.วาง งบทดลอง 4 แถว'!$E$2:$J$840,6,0)</f>
        <v>0</v>
      </c>
      <c r="H561" s="380">
        <f t="shared" si="64"/>
        <v>0</v>
      </c>
      <c r="I561" s="410" t="s">
        <v>1201</v>
      </c>
      <c r="J561" s="411" t="s">
        <v>1202</v>
      </c>
      <c r="K561" s="412">
        <v>0</v>
      </c>
      <c r="L561" s="377">
        <f>VLOOKUP($B561,'1.วาง งบทดลอง 4 แถว'!$E$841:$J$1679,3,0)</f>
        <v>0</v>
      </c>
      <c r="M561" s="378">
        <f>VLOOKUP($B561,'1.วาง งบทดลอง 4 แถว'!$E$841:$J$1679,4,0)</f>
        <v>654080</v>
      </c>
      <c r="N561" s="378">
        <f>VLOOKUP($B561,'1.วาง งบทดลอง 4 แถว'!$E$841:$J$1679,5,0)</f>
        <v>0</v>
      </c>
      <c r="O561" s="379">
        <f>VLOOKUP($B561,'1.วาง งบทดลอง 4 แถว'!$E$841:$J$1679,6,0)</f>
        <v>3225504</v>
      </c>
      <c r="P561" s="380">
        <f t="shared" si="65"/>
        <v>3225504</v>
      </c>
      <c r="Q561" s="410" t="s">
        <v>1201</v>
      </c>
      <c r="R561" s="411" t="s">
        <v>1202</v>
      </c>
      <c r="S561" s="412">
        <v>0</v>
      </c>
      <c r="T561" s="377">
        <f>VLOOKUP($B561,'1.วาง งบทดลอง 4 แถว'!$E$1680:$J$2518,3,0)</f>
        <v>0</v>
      </c>
      <c r="U561" s="378">
        <f>VLOOKUP($B561,'1.วาง งบทดลอง 4 แถว'!$E$1680:$J$2518,4,0)</f>
        <v>1095019</v>
      </c>
      <c r="V561" s="378">
        <f>VLOOKUP($B561,'1.วาง งบทดลอง 4 แถว'!$E$1680:$J$2518,5,0)</f>
        <v>0</v>
      </c>
      <c r="W561" s="379">
        <f>VLOOKUP($B561,'1.วาง งบทดลอง 4 แถว'!$E$1680:$J$2518,6,0)</f>
        <v>4112530.58</v>
      </c>
      <c r="X561" s="380">
        <f t="shared" si="66"/>
        <v>4112530.58</v>
      </c>
      <c r="Y561" s="410" t="s">
        <v>1201</v>
      </c>
      <c r="Z561" s="411" t="s">
        <v>1202</v>
      </c>
      <c r="AA561" s="412">
        <v>0</v>
      </c>
      <c r="AB561" s="377">
        <f>VLOOKUP($B561,'1.วาง งบทดลอง 4 แถว'!$E$2519:$J$3357,3,0)</f>
        <v>0</v>
      </c>
      <c r="AC561" s="378">
        <f>VLOOKUP($B561,'1.วาง งบทดลอง 4 แถว'!$E$2519:$J$3357,4,0)</f>
        <v>171700</v>
      </c>
      <c r="AD561" s="378">
        <f>VLOOKUP($B561,'1.วาง งบทดลอง 4 แถว'!$E$2519:$J$3357,5,0)</f>
        <v>0</v>
      </c>
      <c r="AE561" s="379">
        <f>VLOOKUP($B561,'1.วาง งบทดลอง 4 แถว'!$E$2519:$J$3357,6,0)</f>
        <v>2253420.48</v>
      </c>
      <c r="AF561" s="380">
        <f t="shared" si="67"/>
        <v>2253420.48</v>
      </c>
      <c r="AG561" s="410" t="s">
        <v>1201</v>
      </c>
      <c r="AH561" s="411" t="s">
        <v>1202</v>
      </c>
      <c r="AI561" s="412">
        <v>0</v>
      </c>
      <c r="AJ561" s="377">
        <f>VLOOKUP($B561,'1.วาง งบทดลอง 4 แถว'!$E$3358:$J$4196,3,0)</f>
        <v>0</v>
      </c>
      <c r="AK561" s="378">
        <f>VLOOKUP($B561,'1.วาง งบทดลอง 4 แถว'!$E$3358:$J$4196,4,0)</f>
        <v>3750</v>
      </c>
      <c r="AL561" s="378">
        <f>VLOOKUP($B561,'1.วาง งบทดลอง 4 แถว'!$E$3358:$J$4196,5,0)</f>
        <v>0</v>
      </c>
      <c r="AM561" s="379">
        <f>VLOOKUP($B561,'1.วาง งบทดลอง 4 แถว'!$E$3358:$J$4196,6,0)</f>
        <v>833483</v>
      </c>
      <c r="AN561" s="380">
        <f t="shared" si="68"/>
        <v>833483</v>
      </c>
      <c r="AO561" s="410" t="s">
        <v>1201</v>
      </c>
      <c r="AP561" s="411" t="s">
        <v>1202</v>
      </c>
      <c r="AQ561" s="412">
        <v>0</v>
      </c>
      <c r="AR561" s="377">
        <f>VLOOKUP($B561,'1.วาง งบทดลอง 4 แถว'!$E$4197:$J$5035,3,0)</f>
        <v>0</v>
      </c>
      <c r="AS561" s="378">
        <f>VLOOKUP($B561,'1.วาง งบทดลอง 4 แถว'!$E$4197:$J$5035,4,0)</f>
        <v>286450</v>
      </c>
      <c r="AT561" s="378">
        <f>VLOOKUP($B561,'1.วาง งบทดลอง 4 แถว'!$E$4197:$J$5035,5,0)</f>
        <v>0</v>
      </c>
      <c r="AU561" s="379">
        <f>VLOOKUP($B561,'1.วาง งบทดลอง 4 แถว'!$E$4197:$J$5035,6,0)</f>
        <v>3117520</v>
      </c>
      <c r="AV561" s="380">
        <f t="shared" si="69"/>
        <v>3117520</v>
      </c>
      <c r="AW561" s="410" t="s">
        <v>1201</v>
      </c>
      <c r="AX561" s="411" t="s">
        <v>1202</v>
      </c>
      <c r="AY561" s="412">
        <v>0</v>
      </c>
      <c r="AZ561" s="377">
        <f>VLOOKUP($B561,'1.วาง งบทดลอง 4 แถว'!$E$5036:$J$5874,3,0)</f>
        <v>0</v>
      </c>
      <c r="BA561" s="378">
        <f>VLOOKUP($B561,'1.วาง งบทดลอง 4 แถว'!$E$5036:$J$5874,4,0)</f>
        <v>432026.63</v>
      </c>
      <c r="BB561" s="378">
        <f>VLOOKUP($B561,'1.วาง งบทดลอง 4 แถว'!$E$5036:$J$5874,5,0)</f>
        <v>0</v>
      </c>
      <c r="BC561" s="379">
        <f>VLOOKUP($B561,'1.วาง งบทดลอง 4 แถว'!$E$5036:$J$5874,6,0)</f>
        <v>2931835.85</v>
      </c>
      <c r="BD561" s="380">
        <f t="shared" si="70"/>
        <v>2931835.85</v>
      </c>
      <c r="BE561" s="410" t="s">
        <v>1201</v>
      </c>
      <c r="BF561" s="411" t="s">
        <v>1202</v>
      </c>
      <c r="BG561" s="412">
        <v>0</v>
      </c>
      <c r="BH561" s="377">
        <f>VLOOKUP($B561,'1.วาง งบทดลอง 4 แถว'!$E$5875:$J$6713,3,0)</f>
        <v>0</v>
      </c>
      <c r="BI561" s="378">
        <f>VLOOKUP($B561,'1.วาง งบทดลอง 4 แถว'!$E$5875:$J$6713,4,0)</f>
        <v>156850</v>
      </c>
      <c r="BJ561" s="378">
        <f>VLOOKUP($B561,'1.วาง งบทดลอง 4 แถว'!$E$5875:$J$6713,5,0)</f>
        <v>0</v>
      </c>
      <c r="BK561" s="379">
        <f>VLOOKUP($B561,'1.วาง งบทดลอง 4 แถว'!$E$5875:$J$6713,6,0)</f>
        <v>1646226</v>
      </c>
      <c r="BL561" s="380">
        <f t="shared" si="71"/>
        <v>1646226</v>
      </c>
      <c r="BM561" s="410" t="s">
        <v>1201</v>
      </c>
      <c r="BN561" s="411" t="s">
        <v>1202</v>
      </c>
      <c r="BO561" s="413">
        <v>0</v>
      </c>
    </row>
    <row r="562" spans="1:67" ht="19.5" customHeight="1">
      <c r="A562" s="374">
        <v>559</v>
      </c>
      <c r="B562" s="375" t="s">
        <v>916</v>
      </c>
      <c r="C562" s="376" t="s">
        <v>2302</v>
      </c>
      <c r="D562" s="377">
        <f>VLOOKUP($B562,'1.วาง งบทดลอง 4 แถว'!$E$2:$J$840,3,0)</f>
        <v>0</v>
      </c>
      <c r="E562" s="378">
        <f>VLOOKUP($B562,'1.วาง งบทดลอง 4 แถว'!$E$2:$J$840,4,0)</f>
        <v>0</v>
      </c>
      <c r="F562" s="378">
        <f>VLOOKUP($B562,'1.วาง งบทดลอง 4 แถว'!$E$2:$J$840,5,0)</f>
        <v>0</v>
      </c>
      <c r="G562" s="379">
        <f>VLOOKUP($B562,'1.วาง งบทดลอง 4 แถว'!$E$2:$J$840,6,0)</f>
        <v>0</v>
      </c>
      <c r="H562" s="380">
        <f t="shared" si="64"/>
        <v>0</v>
      </c>
      <c r="I562" s="410" t="s">
        <v>1201</v>
      </c>
      <c r="J562" s="411" t="s">
        <v>1202</v>
      </c>
      <c r="K562" s="412">
        <v>0</v>
      </c>
      <c r="L562" s="377">
        <f>VLOOKUP($B562,'1.วาง งบทดลอง 4 แถว'!$E$841:$J$1679,3,0)</f>
        <v>0</v>
      </c>
      <c r="M562" s="378">
        <f>VLOOKUP($B562,'1.วาง งบทดลอง 4 แถว'!$E$841:$J$1679,4,0)</f>
        <v>0</v>
      </c>
      <c r="N562" s="378">
        <f>VLOOKUP($B562,'1.วาง งบทดลอง 4 แถว'!$E$841:$J$1679,5,0)</f>
        <v>0</v>
      </c>
      <c r="O562" s="379">
        <f>VLOOKUP($B562,'1.วาง งบทดลอง 4 แถว'!$E$841:$J$1679,6,0)</f>
        <v>0</v>
      </c>
      <c r="P562" s="380">
        <f t="shared" si="65"/>
        <v>0</v>
      </c>
      <c r="Q562" s="410" t="s">
        <v>1201</v>
      </c>
      <c r="R562" s="411" t="s">
        <v>1202</v>
      </c>
      <c r="S562" s="412">
        <v>0</v>
      </c>
      <c r="T562" s="377">
        <f>VLOOKUP($B562,'1.วาง งบทดลอง 4 แถว'!$E$1680:$J$2518,3,0)</f>
        <v>0</v>
      </c>
      <c r="U562" s="378">
        <f>VLOOKUP($B562,'1.วาง งบทดลอง 4 แถว'!$E$1680:$J$2518,4,0)</f>
        <v>0</v>
      </c>
      <c r="V562" s="378">
        <f>VLOOKUP($B562,'1.วาง งบทดลอง 4 แถว'!$E$1680:$J$2518,5,0)</f>
        <v>0</v>
      </c>
      <c r="W562" s="379">
        <f>VLOOKUP($B562,'1.วาง งบทดลอง 4 แถว'!$E$1680:$J$2518,6,0)</f>
        <v>0</v>
      </c>
      <c r="X562" s="380">
        <f t="shared" si="66"/>
        <v>0</v>
      </c>
      <c r="Y562" s="410" t="s">
        <v>1201</v>
      </c>
      <c r="Z562" s="411" t="s">
        <v>1202</v>
      </c>
      <c r="AA562" s="412">
        <v>0</v>
      </c>
      <c r="AB562" s="377">
        <f>VLOOKUP($B562,'1.วาง งบทดลอง 4 แถว'!$E$2519:$J$3357,3,0)</f>
        <v>0</v>
      </c>
      <c r="AC562" s="378">
        <f>VLOOKUP($B562,'1.วาง งบทดลอง 4 แถว'!$E$2519:$J$3357,4,0)</f>
        <v>0</v>
      </c>
      <c r="AD562" s="378">
        <f>VLOOKUP($B562,'1.วาง งบทดลอง 4 แถว'!$E$2519:$J$3357,5,0)</f>
        <v>0</v>
      </c>
      <c r="AE562" s="379">
        <f>VLOOKUP($B562,'1.วาง งบทดลอง 4 แถว'!$E$2519:$J$3357,6,0)</f>
        <v>0</v>
      </c>
      <c r="AF562" s="380">
        <f t="shared" si="67"/>
        <v>0</v>
      </c>
      <c r="AG562" s="410" t="s">
        <v>1201</v>
      </c>
      <c r="AH562" s="411" t="s">
        <v>1202</v>
      </c>
      <c r="AI562" s="412">
        <v>0</v>
      </c>
      <c r="AJ562" s="377">
        <f>VLOOKUP($B562,'1.วาง งบทดลอง 4 แถว'!$E$3358:$J$4196,3,0)</f>
        <v>0</v>
      </c>
      <c r="AK562" s="378">
        <f>VLOOKUP($B562,'1.วาง งบทดลอง 4 แถว'!$E$3358:$J$4196,4,0)</f>
        <v>0</v>
      </c>
      <c r="AL562" s="378">
        <f>VLOOKUP($B562,'1.วาง งบทดลอง 4 แถว'!$E$3358:$J$4196,5,0)</f>
        <v>0</v>
      </c>
      <c r="AM562" s="379">
        <f>VLOOKUP($B562,'1.วาง งบทดลอง 4 แถว'!$E$3358:$J$4196,6,0)</f>
        <v>0</v>
      </c>
      <c r="AN562" s="380">
        <f t="shared" si="68"/>
        <v>0</v>
      </c>
      <c r="AO562" s="410" t="s">
        <v>1201</v>
      </c>
      <c r="AP562" s="411" t="s">
        <v>1202</v>
      </c>
      <c r="AQ562" s="412">
        <v>0</v>
      </c>
      <c r="AR562" s="377">
        <f>VLOOKUP($B562,'1.วาง งบทดลอง 4 แถว'!$E$4197:$J$5035,3,0)</f>
        <v>0</v>
      </c>
      <c r="AS562" s="378">
        <f>VLOOKUP($B562,'1.วาง งบทดลอง 4 แถว'!$E$4197:$J$5035,4,0)</f>
        <v>0</v>
      </c>
      <c r="AT562" s="378">
        <f>VLOOKUP($B562,'1.วาง งบทดลอง 4 แถว'!$E$4197:$J$5035,5,0)</f>
        <v>0</v>
      </c>
      <c r="AU562" s="379">
        <f>VLOOKUP($B562,'1.วาง งบทดลอง 4 แถว'!$E$4197:$J$5035,6,0)</f>
        <v>0</v>
      </c>
      <c r="AV562" s="380">
        <f t="shared" si="69"/>
        <v>0</v>
      </c>
      <c r="AW562" s="410" t="s">
        <v>1201</v>
      </c>
      <c r="AX562" s="411" t="s">
        <v>1202</v>
      </c>
      <c r="AY562" s="412">
        <v>0</v>
      </c>
      <c r="AZ562" s="377">
        <f>VLOOKUP($B562,'1.วาง งบทดลอง 4 แถว'!$E$5036:$J$5874,3,0)</f>
        <v>0</v>
      </c>
      <c r="BA562" s="378">
        <f>VLOOKUP($B562,'1.วาง งบทดลอง 4 แถว'!$E$5036:$J$5874,4,0)</f>
        <v>65000</v>
      </c>
      <c r="BB562" s="378">
        <f>VLOOKUP($B562,'1.วาง งบทดลอง 4 แถว'!$E$5036:$J$5874,5,0)</f>
        <v>0</v>
      </c>
      <c r="BC562" s="379">
        <f>VLOOKUP($B562,'1.วาง งบทดลอง 4 แถว'!$E$5036:$J$5874,6,0)</f>
        <v>65000</v>
      </c>
      <c r="BD562" s="380">
        <f t="shared" si="70"/>
        <v>65000</v>
      </c>
      <c r="BE562" s="410" t="s">
        <v>1201</v>
      </c>
      <c r="BF562" s="411" t="s">
        <v>1202</v>
      </c>
      <c r="BG562" s="412">
        <v>0</v>
      </c>
      <c r="BH562" s="377">
        <f>VLOOKUP($B562,'1.วาง งบทดลอง 4 แถว'!$E$5875:$J$6713,3,0)</f>
        <v>0</v>
      </c>
      <c r="BI562" s="378">
        <f>VLOOKUP($B562,'1.วาง งบทดลอง 4 แถว'!$E$5875:$J$6713,4,0)</f>
        <v>0</v>
      </c>
      <c r="BJ562" s="378">
        <f>VLOOKUP($B562,'1.วาง งบทดลอง 4 แถว'!$E$5875:$J$6713,5,0)</f>
        <v>0</v>
      </c>
      <c r="BK562" s="379">
        <f>VLOOKUP($B562,'1.วาง งบทดลอง 4 แถว'!$E$5875:$J$6713,6,0)</f>
        <v>0</v>
      </c>
      <c r="BL562" s="380">
        <f t="shared" si="71"/>
        <v>0</v>
      </c>
      <c r="BM562" s="410" t="s">
        <v>1201</v>
      </c>
      <c r="BN562" s="411" t="s">
        <v>1202</v>
      </c>
      <c r="BO562" s="413">
        <v>0</v>
      </c>
    </row>
    <row r="563" spans="1:67" ht="19.5" customHeight="1">
      <c r="A563" s="374">
        <v>560</v>
      </c>
      <c r="B563" s="375" t="s">
        <v>917</v>
      </c>
      <c r="C563" s="376" t="s">
        <v>2303</v>
      </c>
      <c r="D563" s="377">
        <f>VLOOKUP($B563,'1.วาง งบทดลอง 4 แถว'!$E$2:$J$840,3,0)</f>
        <v>0</v>
      </c>
      <c r="E563" s="378">
        <f>VLOOKUP($B563,'1.วาง งบทดลอง 4 แถว'!$E$2:$J$840,4,0)</f>
        <v>0</v>
      </c>
      <c r="F563" s="378">
        <f>VLOOKUP($B563,'1.วาง งบทดลอง 4 แถว'!$E$2:$J$840,5,0)</f>
        <v>0</v>
      </c>
      <c r="G563" s="379">
        <f>VLOOKUP($B563,'1.วาง งบทดลอง 4 แถว'!$E$2:$J$840,6,0)</f>
        <v>0</v>
      </c>
      <c r="H563" s="380">
        <f t="shared" si="64"/>
        <v>0</v>
      </c>
      <c r="I563" s="410" t="s">
        <v>1201</v>
      </c>
      <c r="J563" s="411" t="s">
        <v>1202</v>
      </c>
      <c r="K563" s="412">
        <v>0</v>
      </c>
      <c r="L563" s="377">
        <f>VLOOKUP($B563,'1.วาง งบทดลอง 4 แถว'!$E$841:$J$1679,3,0)</f>
        <v>0</v>
      </c>
      <c r="M563" s="378">
        <f>VLOOKUP($B563,'1.วาง งบทดลอง 4 แถว'!$E$841:$J$1679,4,0)</f>
        <v>0</v>
      </c>
      <c r="N563" s="378">
        <f>VLOOKUP($B563,'1.วาง งบทดลอง 4 แถว'!$E$841:$J$1679,5,0)</f>
        <v>0</v>
      </c>
      <c r="O563" s="379">
        <f>VLOOKUP($B563,'1.วาง งบทดลอง 4 แถว'!$E$841:$J$1679,6,0)</f>
        <v>0</v>
      </c>
      <c r="P563" s="380">
        <f t="shared" si="65"/>
        <v>0</v>
      </c>
      <c r="Q563" s="410" t="s">
        <v>1201</v>
      </c>
      <c r="R563" s="411" t="s">
        <v>1202</v>
      </c>
      <c r="S563" s="412">
        <v>0</v>
      </c>
      <c r="T563" s="377">
        <f>VLOOKUP($B563,'1.วาง งบทดลอง 4 แถว'!$E$1680:$J$2518,3,0)</f>
        <v>0</v>
      </c>
      <c r="U563" s="378">
        <f>VLOOKUP($B563,'1.วาง งบทดลอง 4 แถว'!$E$1680:$J$2518,4,0)</f>
        <v>0</v>
      </c>
      <c r="V563" s="378">
        <f>VLOOKUP($B563,'1.วาง งบทดลอง 4 แถว'!$E$1680:$J$2518,5,0)</f>
        <v>0</v>
      </c>
      <c r="W563" s="379">
        <f>VLOOKUP($B563,'1.วาง งบทดลอง 4 แถว'!$E$1680:$J$2518,6,0)</f>
        <v>0</v>
      </c>
      <c r="X563" s="380">
        <f t="shared" si="66"/>
        <v>0</v>
      </c>
      <c r="Y563" s="410" t="s">
        <v>1201</v>
      </c>
      <c r="Z563" s="411" t="s">
        <v>1202</v>
      </c>
      <c r="AA563" s="412">
        <v>0</v>
      </c>
      <c r="AB563" s="377">
        <f>VLOOKUP($B563,'1.วาง งบทดลอง 4 แถว'!$E$2519:$J$3357,3,0)</f>
        <v>0</v>
      </c>
      <c r="AC563" s="378">
        <f>VLOOKUP($B563,'1.วาง งบทดลอง 4 แถว'!$E$2519:$J$3357,4,0)</f>
        <v>0</v>
      </c>
      <c r="AD563" s="378">
        <f>VLOOKUP($B563,'1.วาง งบทดลอง 4 แถว'!$E$2519:$J$3357,5,0)</f>
        <v>0</v>
      </c>
      <c r="AE563" s="379">
        <f>VLOOKUP($B563,'1.วาง งบทดลอง 4 แถว'!$E$2519:$J$3357,6,0)</f>
        <v>0</v>
      </c>
      <c r="AF563" s="380">
        <f t="shared" si="67"/>
        <v>0</v>
      </c>
      <c r="AG563" s="410" t="s">
        <v>1201</v>
      </c>
      <c r="AH563" s="411" t="s">
        <v>1202</v>
      </c>
      <c r="AI563" s="412">
        <v>0</v>
      </c>
      <c r="AJ563" s="377">
        <f>VLOOKUP($B563,'1.วาง งบทดลอง 4 แถว'!$E$3358:$J$4196,3,0)</f>
        <v>0</v>
      </c>
      <c r="AK563" s="378">
        <f>VLOOKUP($B563,'1.วาง งบทดลอง 4 แถว'!$E$3358:$J$4196,4,0)</f>
        <v>0</v>
      </c>
      <c r="AL563" s="378">
        <f>VLOOKUP($B563,'1.วาง งบทดลอง 4 แถว'!$E$3358:$J$4196,5,0)</f>
        <v>0</v>
      </c>
      <c r="AM563" s="379">
        <f>VLOOKUP($B563,'1.วาง งบทดลอง 4 แถว'!$E$3358:$J$4196,6,0)</f>
        <v>0</v>
      </c>
      <c r="AN563" s="380">
        <f t="shared" si="68"/>
        <v>0</v>
      </c>
      <c r="AO563" s="410" t="s">
        <v>1201</v>
      </c>
      <c r="AP563" s="411" t="s">
        <v>1202</v>
      </c>
      <c r="AQ563" s="412">
        <v>0</v>
      </c>
      <c r="AR563" s="377">
        <f>VLOOKUP($B563,'1.วาง งบทดลอง 4 แถว'!$E$4197:$J$5035,3,0)</f>
        <v>0</v>
      </c>
      <c r="AS563" s="378">
        <f>VLOOKUP($B563,'1.วาง งบทดลอง 4 แถว'!$E$4197:$J$5035,4,0)</f>
        <v>0</v>
      </c>
      <c r="AT563" s="378">
        <f>VLOOKUP($B563,'1.วาง งบทดลอง 4 แถว'!$E$4197:$J$5035,5,0)</f>
        <v>0</v>
      </c>
      <c r="AU563" s="379">
        <f>VLOOKUP($B563,'1.วาง งบทดลอง 4 แถว'!$E$4197:$J$5035,6,0)</f>
        <v>0</v>
      </c>
      <c r="AV563" s="380">
        <f t="shared" si="69"/>
        <v>0</v>
      </c>
      <c r="AW563" s="410" t="s">
        <v>1201</v>
      </c>
      <c r="AX563" s="411" t="s">
        <v>1202</v>
      </c>
      <c r="AY563" s="412">
        <v>0</v>
      </c>
      <c r="AZ563" s="377">
        <f>VLOOKUP($B563,'1.วาง งบทดลอง 4 แถว'!$E$5036:$J$5874,3,0)</f>
        <v>0</v>
      </c>
      <c r="BA563" s="378">
        <f>VLOOKUP($B563,'1.วาง งบทดลอง 4 แถว'!$E$5036:$J$5874,4,0)</f>
        <v>0</v>
      </c>
      <c r="BB563" s="378">
        <f>VLOOKUP($B563,'1.วาง งบทดลอง 4 แถว'!$E$5036:$J$5874,5,0)</f>
        <v>0</v>
      </c>
      <c r="BC563" s="379">
        <f>VLOOKUP($B563,'1.วาง งบทดลอง 4 แถว'!$E$5036:$J$5874,6,0)</f>
        <v>0</v>
      </c>
      <c r="BD563" s="380">
        <f t="shared" si="70"/>
        <v>0</v>
      </c>
      <c r="BE563" s="410" t="s">
        <v>1201</v>
      </c>
      <c r="BF563" s="411" t="s">
        <v>1202</v>
      </c>
      <c r="BG563" s="412">
        <v>0</v>
      </c>
      <c r="BH563" s="377">
        <f>VLOOKUP($B563,'1.วาง งบทดลอง 4 แถว'!$E$5875:$J$6713,3,0)</f>
        <v>0</v>
      </c>
      <c r="BI563" s="378">
        <f>VLOOKUP($B563,'1.วาง งบทดลอง 4 แถว'!$E$5875:$J$6713,4,0)</f>
        <v>0</v>
      </c>
      <c r="BJ563" s="378">
        <f>VLOOKUP($B563,'1.วาง งบทดลอง 4 แถว'!$E$5875:$J$6713,5,0)</f>
        <v>0</v>
      </c>
      <c r="BK563" s="379">
        <f>VLOOKUP($B563,'1.วาง งบทดลอง 4 แถว'!$E$5875:$J$6713,6,0)</f>
        <v>0</v>
      </c>
      <c r="BL563" s="380">
        <f t="shared" si="71"/>
        <v>0</v>
      </c>
      <c r="BM563" s="410" t="s">
        <v>1201</v>
      </c>
      <c r="BN563" s="411" t="s">
        <v>1202</v>
      </c>
      <c r="BO563" s="413">
        <v>0</v>
      </c>
    </row>
    <row r="564" spans="1:67" ht="19.5" customHeight="1">
      <c r="A564" s="374">
        <v>561</v>
      </c>
      <c r="B564" s="375" t="s">
        <v>918</v>
      </c>
      <c r="C564" s="376" t="s">
        <v>2304</v>
      </c>
      <c r="D564" s="377">
        <f>VLOOKUP($B564,'1.วาง งบทดลอง 4 แถว'!$E$2:$J$840,3,0)</f>
        <v>0</v>
      </c>
      <c r="E564" s="378">
        <f>VLOOKUP($B564,'1.วาง งบทดลอง 4 แถว'!$E$2:$J$840,4,0)</f>
        <v>0</v>
      </c>
      <c r="F564" s="378">
        <f>VLOOKUP($B564,'1.วาง งบทดลอง 4 แถว'!$E$2:$J$840,5,0)</f>
        <v>0</v>
      </c>
      <c r="G564" s="379">
        <f>VLOOKUP($B564,'1.วาง งบทดลอง 4 แถว'!$E$2:$J$840,6,0)</f>
        <v>0</v>
      </c>
      <c r="H564" s="380">
        <f t="shared" si="64"/>
        <v>0</v>
      </c>
      <c r="I564" s="410" t="s">
        <v>1201</v>
      </c>
      <c r="J564" s="411" t="s">
        <v>1202</v>
      </c>
      <c r="K564" s="412">
        <v>0</v>
      </c>
      <c r="L564" s="377">
        <f>VLOOKUP($B564,'1.วาง งบทดลอง 4 แถว'!$E$841:$J$1679,3,0)</f>
        <v>0</v>
      </c>
      <c r="M564" s="378">
        <f>VLOOKUP($B564,'1.วาง งบทดลอง 4 แถว'!$E$841:$J$1679,4,0)</f>
        <v>36256</v>
      </c>
      <c r="N564" s="378">
        <f>VLOOKUP($B564,'1.วาง งบทดลอง 4 แถว'!$E$841:$J$1679,5,0)</f>
        <v>0</v>
      </c>
      <c r="O564" s="379">
        <f>VLOOKUP($B564,'1.วาง งบทดลอง 4 แถว'!$E$841:$J$1679,6,0)</f>
        <v>276008</v>
      </c>
      <c r="P564" s="380">
        <f t="shared" si="65"/>
        <v>276008</v>
      </c>
      <c r="Q564" s="410" t="s">
        <v>1201</v>
      </c>
      <c r="R564" s="411" t="s">
        <v>1202</v>
      </c>
      <c r="S564" s="412">
        <v>0</v>
      </c>
      <c r="T564" s="377">
        <f>VLOOKUP($B564,'1.วาง งบทดลอง 4 แถว'!$E$1680:$J$2518,3,0)</f>
        <v>0</v>
      </c>
      <c r="U564" s="378">
        <f>VLOOKUP($B564,'1.วาง งบทดลอง 4 แถว'!$E$1680:$J$2518,4,0)</f>
        <v>15300</v>
      </c>
      <c r="V564" s="378">
        <f>VLOOKUP($B564,'1.วาง งบทดลอง 4 แถว'!$E$1680:$J$2518,5,0)</f>
        <v>0</v>
      </c>
      <c r="W564" s="379">
        <f>VLOOKUP($B564,'1.วาง งบทดลอง 4 แถว'!$E$1680:$J$2518,6,0)</f>
        <v>191220</v>
      </c>
      <c r="X564" s="380">
        <f t="shared" si="66"/>
        <v>191220</v>
      </c>
      <c r="Y564" s="410" t="s">
        <v>1201</v>
      </c>
      <c r="Z564" s="411" t="s">
        <v>1202</v>
      </c>
      <c r="AA564" s="412">
        <v>0</v>
      </c>
      <c r="AB564" s="377">
        <f>VLOOKUP($B564,'1.วาง งบทดลอง 4 แถว'!$E$2519:$J$3357,3,0)</f>
        <v>0</v>
      </c>
      <c r="AC564" s="378">
        <f>VLOOKUP($B564,'1.วาง งบทดลอง 4 แถว'!$E$2519:$J$3357,4,0)</f>
        <v>70219.5</v>
      </c>
      <c r="AD564" s="378">
        <f>VLOOKUP($B564,'1.วาง งบทดลอง 4 แถว'!$E$2519:$J$3357,5,0)</f>
        <v>0</v>
      </c>
      <c r="AE564" s="379">
        <f>VLOOKUP($B564,'1.วาง งบทดลอง 4 แถว'!$E$2519:$J$3357,6,0)</f>
        <v>401314.25</v>
      </c>
      <c r="AF564" s="380">
        <f t="shared" si="67"/>
        <v>401314.25</v>
      </c>
      <c r="AG564" s="410" t="s">
        <v>1201</v>
      </c>
      <c r="AH564" s="411" t="s">
        <v>1202</v>
      </c>
      <c r="AI564" s="412">
        <v>0</v>
      </c>
      <c r="AJ564" s="377">
        <f>VLOOKUP($B564,'1.วาง งบทดลอง 4 แถว'!$E$3358:$J$4196,3,0)</f>
        <v>0</v>
      </c>
      <c r="AK564" s="378">
        <f>VLOOKUP($B564,'1.วาง งบทดลอง 4 แถว'!$E$3358:$J$4196,4,0)</f>
        <v>55168.5</v>
      </c>
      <c r="AL564" s="378">
        <f>VLOOKUP($B564,'1.วาง งบทดลอง 4 แถว'!$E$3358:$J$4196,5,0)</f>
        <v>0</v>
      </c>
      <c r="AM564" s="379">
        <f>VLOOKUP($B564,'1.วาง งบทดลอง 4 แถว'!$E$3358:$J$4196,6,0)</f>
        <v>460609.53</v>
      </c>
      <c r="AN564" s="380">
        <f t="shared" si="68"/>
        <v>460609.53</v>
      </c>
      <c r="AO564" s="410" t="s">
        <v>1201</v>
      </c>
      <c r="AP564" s="411" t="s">
        <v>1202</v>
      </c>
      <c r="AQ564" s="412">
        <v>0</v>
      </c>
      <c r="AR564" s="377">
        <f>VLOOKUP($B564,'1.วาง งบทดลอง 4 แถว'!$E$4197:$J$5035,3,0)</f>
        <v>0</v>
      </c>
      <c r="AS564" s="378">
        <f>VLOOKUP($B564,'1.วาง งบทดลอง 4 แถว'!$E$4197:$J$5035,4,0)</f>
        <v>32881.25</v>
      </c>
      <c r="AT564" s="378">
        <f>VLOOKUP($B564,'1.วาง งบทดลอง 4 แถว'!$E$4197:$J$5035,5,0)</f>
        <v>0</v>
      </c>
      <c r="AU564" s="379">
        <f>VLOOKUP($B564,'1.วาง งบทดลอง 4 แถว'!$E$4197:$J$5035,6,0)</f>
        <v>124850</v>
      </c>
      <c r="AV564" s="380">
        <f t="shared" si="69"/>
        <v>124850</v>
      </c>
      <c r="AW564" s="410" t="s">
        <v>1201</v>
      </c>
      <c r="AX564" s="411" t="s">
        <v>1202</v>
      </c>
      <c r="AY564" s="412">
        <v>0</v>
      </c>
      <c r="AZ564" s="377">
        <f>VLOOKUP($B564,'1.วาง งบทดลอง 4 แถว'!$E$5036:$J$5874,3,0)</f>
        <v>0</v>
      </c>
      <c r="BA564" s="378">
        <f>VLOOKUP($B564,'1.วาง งบทดลอง 4 แถว'!$E$5036:$J$5874,4,0)</f>
        <v>10600</v>
      </c>
      <c r="BB564" s="378">
        <f>VLOOKUP($B564,'1.วาง งบทดลอง 4 แถว'!$E$5036:$J$5874,5,0)</f>
        <v>0</v>
      </c>
      <c r="BC564" s="379">
        <f>VLOOKUP($B564,'1.วาง งบทดลอง 4 แถว'!$E$5036:$J$5874,6,0)</f>
        <v>167338.5</v>
      </c>
      <c r="BD564" s="380">
        <f t="shared" si="70"/>
        <v>167338.5</v>
      </c>
      <c r="BE564" s="410" t="s">
        <v>1201</v>
      </c>
      <c r="BF564" s="411" t="s">
        <v>1202</v>
      </c>
      <c r="BG564" s="412">
        <v>0</v>
      </c>
      <c r="BH564" s="377">
        <f>VLOOKUP($B564,'1.วาง งบทดลอง 4 แถว'!$E$5875:$J$6713,3,0)</f>
        <v>0</v>
      </c>
      <c r="BI564" s="378">
        <f>VLOOKUP($B564,'1.วาง งบทดลอง 4 แถว'!$E$5875:$J$6713,4,0)</f>
        <v>69940</v>
      </c>
      <c r="BJ564" s="378">
        <f>VLOOKUP($B564,'1.วาง งบทดลอง 4 แถว'!$E$5875:$J$6713,5,0)</f>
        <v>0</v>
      </c>
      <c r="BK564" s="379">
        <f>VLOOKUP($B564,'1.วาง งบทดลอง 4 แถว'!$E$5875:$J$6713,6,0)</f>
        <v>108543</v>
      </c>
      <c r="BL564" s="380">
        <f t="shared" si="71"/>
        <v>108543</v>
      </c>
      <c r="BM564" s="410" t="s">
        <v>1201</v>
      </c>
      <c r="BN564" s="411" t="s">
        <v>1202</v>
      </c>
      <c r="BO564" s="413">
        <v>0</v>
      </c>
    </row>
    <row r="565" spans="1:67" ht="19.5" customHeight="1">
      <c r="A565" s="374">
        <v>562</v>
      </c>
      <c r="B565" s="375" t="s">
        <v>1977</v>
      </c>
      <c r="C565" s="376" t="s">
        <v>1978</v>
      </c>
      <c r="D565" s="377">
        <f>VLOOKUP($B565,'1.วาง งบทดลอง 4 แถว'!$E$2:$J$840,3,0)</f>
        <v>0</v>
      </c>
      <c r="E565" s="378">
        <f>VLOOKUP($B565,'1.วาง งบทดลอง 4 แถว'!$E$2:$J$840,4,0)</f>
        <v>0</v>
      </c>
      <c r="F565" s="378">
        <f>VLOOKUP($B565,'1.วาง งบทดลอง 4 แถว'!$E$2:$J$840,5,0)</f>
        <v>0</v>
      </c>
      <c r="G565" s="379">
        <f>VLOOKUP($B565,'1.วาง งบทดลอง 4 แถว'!$E$2:$J$840,6,0)</f>
        <v>0</v>
      </c>
      <c r="H565" s="380">
        <f t="shared" si="64"/>
        <v>0</v>
      </c>
      <c r="I565" s="410" t="s">
        <v>1201</v>
      </c>
      <c r="J565" s="411" t="s">
        <v>1202</v>
      </c>
      <c r="K565" s="412">
        <v>0</v>
      </c>
      <c r="L565" s="377">
        <f>VLOOKUP($B565,'1.วาง งบทดลอง 4 แถว'!$E$841:$J$1679,3,0)</f>
        <v>0</v>
      </c>
      <c r="M565" s="378">
        <f>VLOOKUP($B565,'1.วาง งบทดลอง 4 แถว'!$E$841:$J$1679,4,0)</f>
        <v>0</v>
      </c>
      <c r="N565" s="378">
        <f>VLOOKUP($B565,'1.วาง งบทดลอง 4 แถว'!$E$841:$J$1679,5,0)</f>
        <v>0</v>
      </c>
      <c r="O565" s="379">
        <f>VLOOKUP($B565,'1.วาง งบทดลอง 4 แถว'!$E$841:$J$1679,6,0)</f>
        <v>0</v>
      </c>
      <c r="P565" s="380">
        <f t="shared" si="65"/>
        <v>0</v>
      </c>
      <c r="Q565" s="410" t="s">
        <v>1201</v>
      </c>
      <c r="R565" s="411" t="s">
        <v>1202</v>
      </c>
      <c r="S565" s="412">
        <v>0</v>
      </c>
      <c r="T565" s="377">
        <f>VLOOKUP($B565,'1.วาง งบทดลอง 4 แถว'!$E$1680:$J$2518,3,0)</f>
        <v>0</v>
      </c>
      <c r="U565" s="378">
        <f>VLOOKUP($B565,'1.วาง งบทดลอง 4 แถว'!$E$1680:$J$2518,4,0)</f>
        <v>0</v>
      </c>
      <c r="V565" s="378">
        <f>VLOOKUP($B565,'1.วาง งบทดลอง 4 แถว'!$E$1680:$J$2518,5,0)</f>
        <v>0</v>
      </c>
      <c r="W565" s="379">
        <f>VLOOKUP($B565,'1.วาง งบทดลอง 4 แถว'!$E$1680:$J$2518,6,0)</f>
        <v>0</v>
      </c>
      <c r="X565" s="380">
        <f t="shared" si="66"/>
        <v>0</v>
      </c>
      <c r="Y565" s="410" t="s">
        <v>1201</v>
      </c>
      <c r="Z565" s="411" t="s">
        <v>1202</v>
      </c>
      <c r="AA565" s="412">
        <v>0</v>
      </c>
      <c r="AB565" s="377">
        <f>VLOOKUP($B565,'1.วาง งบทดลอง 4 แถว'!$E$2519:$J$3357,3,0)</f>
        <v>0</v>
      </c>
      <c r="AC565" s="378">
        <f>VLOOKUP($B565,'1.วาง งบทดลอง 4 แถว'!$E$2519:$J$3357,4,0)</f>
        <v>0</v>
      </c>
      <c r="AD565" s="378">
        <f>VLOOKUP($B565,'1.วาง งบทดลอง 4 แถว'!$E$2519:$J$3357,5,0)</f>
        <v>0</v>
      </c>
      <c r="AE565" s="379">
        <f>VLOOKUP($B565,'1.วาง งบทดลอง 4 แถว'!$E$2519:$J$3357,6,0)</f>
        <v>0</v>
      </c>
      <c r="AF565" s="380">
        <f t="shared" si="67"/>
        <v>0</v>
      </c>
      <c r="AG565" s="410" t="s">
        <v>1201</v>
      </c>
      <c r="AH565" s="411" t="s">
        <v>1202</v>
      </c>
      <c r="AI565" s="412">
        <v>0</v>
      </c>
      <c r="AJ565" s="377">
        <f>VLOOKUP($B565,'1.วาง งบทดลอง 4 แถว'!$E$3358:$J$4196,3,0)</f>
        <v>0</v>
      </c>
      <c r="AK565" s="378">
        <f>VLOOKUP($B565,'1.วาง งบทดลอง 4 แถว'!$E$3358:$J$4196,4,0)</f>
        <v>0</v>
      </c>
      <c r="AL565" s="378">
        <f>VLOOKUP($B565,'1.วาง งบทดลอง 4 แถว'!$E$3358:$J$4196,5,0)</f>
        <v>0</v>
      </c>
      <c r="AM565" s="379">
        <f>VLOOKUP($B565,'1.วาง งบทดลอง 4 แถว'!$E$3358:$J$4196,6,0)</f>
        <v>0</v>
      </c>
      <c r="AN565" s="380">
        <f t="shared" si="68"/>
        <v>0</v>
      </c>
      <c r="AO565" s="410" t="s">
        <v>1201</v>
      </c>
      <c r="AP565" s="411" t="s">
        <v>1202</v>
      </c>
      <c r="AQ565" s="412">
        <v>0</v>
      </c>
      <c r="AR565" s="377">
        <f>VLOOKUP($B565,'1.วาง งบทดลอง 4 แถว'!$E$4197:$J$5035,3,0)</f>
        <v>0</v>
      </c>
      <c r="AS565" s="378">
        <f>VLOOKUP($B565,'1.วาง งบทดลอง 4 แถว'!$E$4197:$J$5035,4,0)</f>
        <v>0</v>
      </c>
      <c r="AT565" s="378">
        <f>VLOOKUP($B565,'1.วาง งบทดลอง 4 แถว'!$E$4197:$J$5035,5,0)</f>
        <v>0</v>
      </c>
      <c r="AU565" s="379">
        <f>VLOOKUP($B565,'1.วาง งบทดลอง 4 แถว'!$E$4197:$J$5035,6,0)</f>
        <v>0</v>
      </c>
      <c r="AV565" s="380">
        <f t="shared" si="69"/>
        <v>0</v>
      </c>
      <c r="AW565" s="410" t="s">
        <v>1201</v>
      </c>
      <c r="AX565" s="411" t="s">
        <v>1202</v>
      </c>
      <c r="AY565" s="412">
        <v>0</v>
      </c>
      <c r="AZ565" s="377">
        <f>VLOOKUP($B565,'1.วาง งบทดลอง 4 แถว'!$E$5036:$J$5874,3,0)</f>
        <v>0</v>
      </c>
      <c r="BA565" s="378">
        <f>VLOOKUP($B565,'1.วาง งบทดลอง 4 แถว'!$E$5036:$J$5874,4,0)</f>
        <v>0</v>
      </c>
      <c r="BB565" s="378">
        <f>VLOOKUP($B565,'1.วาง งบทดลอง 4 แถว'!$E$5036:$J$5874,5,0)</f>
        <v>0</v>
      </c>
      <c r="BC565" s="379">
        <f>VLOOKUP($B565,'1.วาง งบทดลอง 4 แถว'!$E$5036:$J$5874,6,0)</f>
        <v>0</v>
      </c>
      <c r="BD565" s="380">
        <f t="shared" si="70"/>
        <v>0</v>
      </c>
      <c r="BE565" s="410" t="s">
        <v>1201</v>
      </c>
      <c r="BF565" s="411" t="s">
        <v>1202</v>
      </c>
      <c r="BG565" s="412">
        <v>0</v>
      </c>
      <c r="BH565" s="377">
        <f>VLOOKUP($B565,'1.วาง งบทดลอง 4 แถว'!$E$5875:$J$6713,3,0)</f>
        <v>0</v>
      </c>
      <c r="BI565" s="378">
        <f>VLOOKUP($B565,'1.วาง งบทดลอง 4 แถว'!$E$5875:$J$6713,4,0)</f>
        <v>0</v>
      </c>
      <c r="BJ565" s="378">
        <f>VLOOKUP($B565,'1.วาง งบทดลอง 4 แถว'!$E$5875:$J$6713,5,0)</f>
        <v>0</v>
      </c>
      <c r="BK565" s="379">
        <f>VLOOKUP($B565,'1.วาง งบทดลอง 4 แถว'!$E$5875:$J$6713,6,0)</f>
        <v>0</v>
      </c>
      <c r="BL565" s="380">
        <f t="shared" si="71"/>
        <v>0</v>
      </c>
      <c r="BM565" s="410" t="s">
        <v>1201</v>
      </c>
      <c r="BN565" s="411" t="s">
        <v>1202</v>
      </c>
      <c r="BO565" s="413">
        <v>0</v>
      </c>
    </row>
    <row r="566" spans="1:67" ht="19.5" customHeight="1">
      <c r="A566" s="374">
        <v>563</v>
      </c>
      <c r="B566" s="375" t="s">
        <v>919</v>
      </c>
      <c r="C566" s="376" t="s">
        <v>255</v>
      </c>
      <c r="D566" s="377">
        <f>VLOOKUP($B566,'1.วาง งบทดลอง 4 แถว'!$E$2:$J$840,3,0)</f>
        <v>0</v>
      </c>
      <c r="E566" s="378">
        <f>VLOOKUP($B566,'1.วาง งบทดลอง 4 แถว'!$E$2:$J$840,4,0)</f>
        <v>86500</v>
      </c>
      <c r="F566" s="378">
        <f>VLOOKUP($B566,'1.วาง งบทดลอง 4 แถว'!$E$2:$J$840,5,0)</f>
        <v>0</v>
      </c>
      <c r="G566" s="379">
        <f>VLOOKUP($B566,'1.วาง งบทดลอง 4 แถว'!$E$2:$J$840,6,0)</f>
        <v>1007310</v>
      </c>
      <c r="H566" s="380">
        <f t="shared" si="64"/>
        <v>1007310</v>
      </c>
      <c r="I566" s="410" t="s">
        <v>1201</v>
      </c>
      <c r="J566" s="411" t="s">
        <v>1202</v>
      </c>
      <c r="K566" s="412" t="s">
        <v>2021</v>
      </c>
      <c r="L566" s="377">
        <f>VLOOKUP($B566,'1.วาง งบทดลอง 4 แถว'!$E$841:$J$1679,3,0)</f>
        <v>0</v>
      </c>
      <c r="M566" s="378">
        <f>VLOOKUP($B566,'1.วาง งบทดลอง 4 แถว'!$E$841:$J$1679,4,0)</f>
        <v>41580</v>
      </c>
      <c r="N566" s="378">
        <f>VLOOKUP($B566,'1.วาง งบทดลอง 4 แถว'!$E$841:$J$1679,5,0)</f>
        <v>0</v>
      </c>
      <c r="O566" s="379">
        <f>VLOOKUP($B566,'1.วาง งบทดลอง 4 แถว'!$E$841:$J$1679,6,0)</f>
        <v>463380</v>
      </c>
      <c r="P566" s="380">
        <f t="shared" si="65"/>
        <v>463380</v>
      </c>
      <c r="Q566" s="410" t="s">
        <v>1201</v>
      </c>
      <c r="R566" s="411" t="s">
        <v>1202</v>
      </c>
      <c r="S566" s="412" t="s">
        <v>2021</v>
      </c>
      <c r="T566" s="377">
        <f>VLOOKUP($B566,'1.วาง งบทดลอง 4 แถว'!$E$1680:$J$2518,3,0)</f>
        <v>2500</v>
      </c>
      <c r="U566" s="378">
        <f>VLOOKUP($B566,'1.วาง งบทดลอง 4 แถว'!$E$1680:$J$2518,4,0)</f>
        <v>29310</v>
      </c>
      <c r="V566" s="378">
        <f>VLOOKUP($B566,'1.วาง งบทดลอง 4 แถว'!$E$1680:$J$2518,5,0)</f>
        <v>0</v>
      </c>
      <c r="W566" s="379">
        <f>VLOOKUP($B566,'1.วาง งบทดลอง 4 แถว'!$E$1680:$J$2518,6,0)</f>
        <v>306450</v>
      </c>
      <c r="X566" s="380">
        <f t="shared" si="66"/>
        <v>306450</v>
      </c>
      <c r="Y566" s="410" t="s">
        <v>1201</v>
      </c>
      <c r="Z566" s="411" t="s">
        <v>1202</v>
      </c>
      <c r="AA566" s="412" t="s">
        <v>2021</v>
      </c>
      <c r="AB566" s="377">
        <f>VLOOKUP($B566,'1.วาง งบทดลอง 4 แถว'!$E$2519:$J$3357,3,0)</f>
        <v>13.5</v>
      </c>
      <c r="AC566" s="378">
        <f>VLOOKUP($B566,'1.วาง งบทดลอง 4 แถว'!$E$2519:$J$3357,4,0)</f>
        <v>54910</v>
      </c>
      <c r="AD566" s="378">
        <f>VLOOKUP($B566,'1.วาง งบทดลอง 4 แถว'!$E$2519:$J$3357,5,0)</f>
        <v>0</v>
      </c>
      <c r="AE566" s="379">
        <f>VLOOKUP($B566,'1.วาง งบทดลอง 4 แถว'!$E$2519:$J$3357,6,0)</f>
        <v>593760</v>
      </c>
      <c r="AF566" s="380">
        <f t="shared" si="67"/>
        <v>593760</v>
      </c>
      <c r="AG566" s="410" t="s">
        <v>1201</v>
      </c>
      <c r="AH566" s="411" t="s">
        <v>1202</v>
      </c>
      <c r="AI566" s="412" t="s">
        <v>2021</v>
      </c>
      <c r="AJ566" s="377">
        <f>VLOOKUP($B566,'1.วาง งบทดลอง 4 แถว'!$E$3358:$J$4196,3,0)</f>
        <v>0</v>
      </c>
      <c r="AK566" s="378">
        <f>VLOOKUP($B566,'1.วาง งบทดลอง 4 แถว'!$E$3358:$J$4196,4,0)</f>
        <v>40500</v>
      </c>
      <c r="AL566" s="378">
        <f>VLOOKUP($B566,'1.วาง งบทดลอง 4 แถว'!$E$3358:$J$4196,5,0)</f>
        <v>0</v>
      </c>
      <c r="AM566" s="379">
        <f>VLOOKUP($B566,'1.วาง งบทดลอง 4 แถว'!$E$3358:$J$4196,6,0)</f>
        <v>398550</v>
      </c>
      <c r="AN566" s="380">
        <f t="shared" si="68"/>
        <v>398550</v>
      </c>
      <c r="AO566" s="410" t="s">
        <v>1201</v>
      </c>
      <c r="AP566" s="411" t="s">
        <v>1202</v>
      </c>
      <c r="AQ566" s="412" t="s">
        <v>2021</v>
      </c>
      <c r="AR566" s="377">
        <f>VLOOKUP($B566,'1.วาง งบทดลอง 4 แถว'!$E$4197:$J$5035,3,0)</f>
        <v>0</v>
      </c>
      <c r="AS566" s="378">
        <f>VLOOKUP($B566,'1.วาง งบทดลอง 4 แถว'!$E$4197:$J$5035,4,0)</f>
        <v>38080</v>
      </c>
      <c r="AT566" s="378">
        <f>VLOOKUP($B566,'1.วาง งบทดลอง 4 แถว'!$E$4197:$J$5035,5,0)</f>
        <v>0</v>
      </c>
      <c r="AU566" s="379">
        <f>VLOOKUP($B566,'1.วาง งบทดลอง 4 แถว'!$E$4197:$J$5035,6,0)</f>
        <v>448410</v>
      </c>
      <c r="AV566" s="380">
        <f t="shared" si="69"/>
        <v>448410</v>
      </c>
      <c r="AW566" s="410" t="s">
        <v>1201</v>
      </c>
      <c r="AX566" s="411" t="s">
        <v>1202</v>
      </c>
      <c r="AY566" s="412" t="s">
        <v>2021</v>
      </c>
      <c r="AZ566" s="377">
        <f>VLOOKUP($B566,'1.วาง งบทดลอง 4 แถว'!$E$5036:$J$5874,3,0)</f>
        <v>0</v>
      </c>
      <c r="BA566" s="378">
        <f>VLOOKUP($B566,'1.วาง งบทดลอง 4 แถว'!$E$5036:$J$5874,4,0)</f>
        <v>33300</v>
      </c>
      <c r="BB566" s="378">
        <f>VLOOKUP($B566,'1.วาง งบทดลอง 4 แถว'!$E$5036:$J$5874,5,0)</f>
        <v>0</v>
      </c>
      <c r="BC566" s="379">
        <f>VLOOKUP($B566,'1.วาง งบทดลอง 4 แถว'!$E$5036:$J$5874,6,0)</f>
        <v>350850</v>
      </c>
      <c r="BD566" s="380">
        <f t="shared" si="70"/>
        <v>350850</v>
      </c>
      <c r="BE566" s="410" t="s">
        <v>1201</v>
      </c>
      <c r="BF566" s="411" t="s">
        <v>1202</v>
      </c>
      <c r="BG566" s="412" t="s">
        <v>2021</v>
      </c>
      <c r="BH566" s="377">
        <f>VLOOKUP($B566,'1.วาง งบทดลอง 4 แถว'!$E$5875:$J$6713,3,0)</f>
        <v>0</v>
      </c>
      <c r="BI566" s="378">
        <f>VLOOKUP($B566,'1.วาง งบทดลอง 4 แถว'!$E$5875:$J$6713,4,0)</f>
        <v>12570</v>
      </c>
      <c r="BJ566" s="378">
        <f>VLOOKUP($B566,'1.วาง งบทดลอง 4 แถว'!$E$5875:$J$6713,5,0)</f>
        <v>0</v>
      </c>
      <c r="BK566" s="379">
        <f>VLOOKUP($B566,'1.วาง งบทดลอง 4 แถว'!$E$5875:$J$6713,6,0)</f>
        <v>135810</v>
      </c>
      <c r="BL566" s="380">
        <f t="shared" si="71"/>
        <v>135810</v>
      </c>
      <c r="BM566" s="410" t="s">
        <v>1201</v>
      </c>
      <c r="BN566" s="411" t="s">
        <v>1202</v>
      </c>
      <c r="BO566" s="413" t="s">
        <v>2021</v>
      </c>
    </row>
    <row r="567" spans="1:67" ht="19.5" customHeight="1">
      <c r="A567" s="374">
        <v>564</v>
      </c>
      <c r="B567" s="375" t="s">
        <v>920</v>
      </c>
      <c r="C567" s="376" t="s">
        <v>256</v>
      </c>
      <c r="D567" s="377">
        <f>VLOOKUP($B567,'1.วาง งบทดลอง 4 แถว'!$E$2:$J$840,3,0)</f>
        <v>10556570</v>
      </c>
      <c r="E567" s="378">
        <f>VLOOKUP($B567,'1.วาง งบทดลอง 4 แถว'!$E$2:$J$840,4,0)</f>
        <v>0</v>
      </c>
      <c r="F567" s="378">
        <f>VLOOKUP($B567,'1.วาง งบทดลอง 4 แถว'!$E$2:$J$840,5,0)</f>
        <v>105429699.09</v>
      </c>
      <c r="G567" s="379">
        <f>VLOOKUP($B567,'1.วาง งบทดลอง 4 แถว'!$E$2:$J$840,6,0)</f>
        <v>0</v>
      </c>
      <c r="H567" s="380">
        <f>F567-G567</f>
        <v>105429699.09</v>
      </c>
      <c r="I567" s="410" t="s">
        <v>1275</v>
      </c>
      <c r="J567" s="411" t="s">
        <v>1276</v>
      </c>
      <c r="K567" s="412">
        <v>0</v>
      </c>
      <c r="L567" s="377">
        <f>VLOOKUP($B567,'1.วาง งบทดลอง 4 แถว'!$E$841:$J$1679,3,0)</f>
        <v>2564270</v>
      </c>
      <c r="M567" s="378">
        <f>VLOOKUP($B567,'1.วาง งบทดลอง 4 แถว'!$E$841:$J$1679,4,0)</f>
        <v>0</v>
      </c>
      <c r="N567" s="378">
        <f>VLOOKUP($B567,'1.วาง งบทดลอง 4 แถว'!$E$841:$J$1679,5,0)</f>
        <v>27840965.07</v>
      </c>
      <c r="O567" s="379">
        <f>VLOOKUP($B567,'1.วาง งบทดลอง 4 แถว'!$E$841:$J$1679,6,0)</f>
        <v>0</v>
      </c>
      <c r="P567" s="380">
        <f>N567-O567</f>
        <v>27840965.07</v>
      </c>
      <c r="Q567" s="410" t="s">
        <v>1275</v>
      </c>
      <c r="R567" s="411" t="s">
        <v>1276</v>
      </c>
      <c r="S567" s="412">
        <v>0</v>
      </c>
      <c r="T567" s="377">
        <f>VLOOKUP($B567,'1.วาง งบทดลอง 4 แถว'!$E$1680:$J$2518,3,0)</f>
        <v>2404420</v>
      </c>
      <c r="U567" s="378">
        <f>VLOOKUP($B567,'1.วาง งบทดลอง 4 แถว'!$E$1680:$J$2518,4,0)</f>
        <v>0</v>
      </c>
      <c r="V567" s="378">
        <f>VLOOKUP($B567,'1.วาง งบทดลอง 4 แถว'!$E$1680:$J$2518,5,0)</f>
        <v>26705224.850000001</v>
      </c>
      <c r="W567" s="379">
        <f>VLOOKUP($B567,'1.วาง งบทดลอง 4 แถว'!$E$1680:$J$2518,6,0)</f>
        <v>0</v>
      </c>
      <c r="X567" s="380">
        <f>V567-W567</f>
        <v>26705224.850000001</v>
      </c>
      <c r="Y567" s="410" t="s">
        <v>1275</v>
      </c>
      <c r="Z567" s="411" t="s">
        <v>1276</v>
      </c>
      <c r="AA567" s="412">
        <v>0</v>
      </c>
      <c r="AB567" s="377">
        <f>VLOOKUP($B567,'1.วาง งบทดลอง 4 แถว'!$E$2519:$J$3357,3,0)</f>
        <v>4252540</v>
      </c>
      <c r="AC567" s="378">
        <f>VLOOKUP($B567,'1.วาง งบทดลอง 4 แถว'!$E$2519:$J$3357,4,0)</f>
        <v>0</v>
      </c>
      <c r="AD567" s="378">
        <f>VLOOKUP($B567,'1.วาง งบทดลอง 4 แถว'!$E$2519:$J$3357,5,0)</f>
        <v>43550269.030000001</v>
      </c>
      <c r="AE567" s="379">
        <f>VLOOKUP($B567,'1.วาง งบทดลอง 4 แถว'!$E$2519:$J$3357,6,0)</f>
        <v>0</v>
      </c>
      <c r="AF567" s="380">
        <f>AD567-AE567</f>
        <v>43550269.030000001</v>
      </c>
      <c r="AG567" s="410" t="s">
        <v>1275</v>
      </c>
      <c r="AH567" s="411" t="s">
        <v>1276</v>
      </c>
      <c r="AI567" s="412">
        <v>0</v>
      </c>
      <c r="AJ567" s="377">
        <f>VLOOKUP($B567,'1.วาง งบทดลอง 4 แถว'!$E$3358:$J$4196,3,0)</f>
        <v>2610340</v>
      </c>
      <c r="AK567" s="378">
        <f>VLOOKUP($B567,'1.วาง งบทดลอง 4 แถว'!$E$3358:$J$4196,4,0)</f>
        <v>0</v>
      </c>
      <c r="AL567" s="378">
        <f>VLOOKUP($B567,'1.วาง งบทดลอง 4 แถว'!$E$3358:$J$4196,5,0)</f>
        <v>28018762.579999998</v>
      </c>
      <c r="AM567" s="379">
        <f>VLOOKUP($B567,'1.วาง งบทดลอง 4 แถว'!$E$3358:$J$4196,6,0)</f>
        <v>0</v>
      </c>
      <c r="AN567" s="380">
        <f>AL567-AM567</f>
        <v>28018762.579999998</v>
      </c>
      <c r="AO567" s="410" t="s">
        <v>1275</v>
      </c>
      <c r="AP567" s="411" t="s">
        <v>1276</v>
      </c>
      <c r="AQ567" s="412">
        <v>0</v>
      </c>
      <c r="AR567" s="377">
        <f>VLOOKUP($B567,'1.วาง งบทดลอง 4 แถว'!$E$4197:$J$5035,3,0)</f>
        <v>2247550</v>
      </c>
      <c r="AS567" s="378">
        <f>VLOOKUP($B567,'1.วาง งบทดลอง 4 แถว'!$E$4197:$J$5035,4,0)</f>
        <v>0</v>
      </c>
      <c r="AT567" s="378">
        <f>VLOOKUP($B567,'1.วาง งบทดลอง 4 แถว'!$E$4197:$J$5035,5,0)</f>
        <v>25039631</v>
      </c>
      <c r="AU567" s="379">
        <f>VLOOKUP($B567,'1.วาง งบทดลอง 4 แถว'!$E$4197:$J$5035,6,0)</f>
        <v>0</v>
      </c>
      <c r="AV567" s="380">
        <f>AT567-AU567</f>
        <v>25039631</v>
      </c>
      <c r="AW567" s="410" t="s">
        <v>1275</v>
      </c>
      <c r="AX567" s="411" t="s">
        <v>1276</v>
      </c>
      <c r="AY567" s="412">
        <v>0</v>
      </c>
      <c r="AZ567" s="377">
        <f>VLOOKUP($B567,'1.วาง งบทดลอง 4 แถว'!$E$5036:$J$5874,3,0)</f>
        <v>2324360</v>
      </c>
      <c r="BA567" s="378">
        <f>VLOOKUP($B567,'1.วาง งบทดลอง 4 แถว'!$E$5036:$J$5874,4,0)</f>
        <v>0</v>
      </c>
      <c r="BB567" s="378">
        <f>VLOOKUP($B567,'1.วาง งบทดลอง 4 แถว'!$E$5036:$J$5874,5,0)</f>
        <v>26379283</v>
      </c>
      <c r="BC567" s="379">
        <f>VLOOKUP($B567,'1.วาง งบทดลอง 4 แถว'!$E$5036:$J$5874,6,0)</f>
        <v>0</v>
      </c>
      <c r="BD567" s="380">
        <f>BB567-BC567</f>
        <v>26379283</v>
      </c>
      <c r="BE567" s="410" t="s">
        <v>1275</v>
      </c>
      <c r="BF567" s="411" t="s">
        <v>1276</v>
      </c>
      <c r="BG567" s="412">
        <v>0</v>
      </c>
      <c r="BH567" s="377">
        <f>VLOOKUP($B567,'1.วาง งบทดลอง 4 แถว'!$E$5875:$J$6713,3,0)</f>
        <v>1444850</v>
      </c>
      <c r="BI567" s="378">
        <f>VLOOKUP($B567,'1.วาง งบทดลอง 4 แถว'!$E$5875:$J$6713,4,0)</f>
        <v>0</v>
      </c>
      <c r="BJ567" s="378">
        <f>VLOOKUP($B567,'1.วาง งบทดลอง 4 แถว'!$E$5875:$J$6713,5,0)</f>
        <v>15821987.32</v>
      </c>
      <c r="BK567" s="379">
        <f>VLOOKUP($B567,'1.วาง งบทดลอง 4 แถว'!$E$5875:$J$6713,6,0)</f>
        <v>0</v>
      </c>
      <c r="BL567" s="380">
        <f>BJ567-BK567</f>
        <v>15821987.32</v>
      </c>
      <c r="BM567" s="410" t="s">
        <v>1275</v>
      </c>
      <c r="BN567" s="411" t="s">
        <v>1276</v>
      </c>
      <c r="BO567" s="413">
        <v>0</v>
      </c>
    </row>
    <row r="568" spans="1:67" ht="18" customHeight="1">
      <c r="A568" s="374">
        <v>565</v>
      </c>
      <c r="B568" s="375" t="s">
        <v>921</v>
      </c>
      <c r="C568" s="376" t="s">
        <v>257</v>
      </c>
      <c r="D568" s="377">
        <f>VLOOKUP($B568,'1.วาง งบทดลอง 4 แถว'!$E$2:$J$840,3,0)</f>
        <v>1249520</v>
      </c>
      <c r="E568" s="378">
        <f>VLOOKUP($B568,'1.วาง งบทดลอง 4 แถว'!$E$2:$J$840,4,0)</f>
        <v>0</v>
      </c>
      <c r="F568" s="378">
        <f>VLOOKUP($B568,'1.วาง งบทดลอง 4 แถว'!$E$2:$J$840,5,0)</f>
        <v>11842060</v>
      </c>
      <c r="G568" s="379">
        <f>VLOOKUP($B568,'1.วาง งบทดลอง 4 แถว'!$E$2:$J$840,6,0)</f>
        <v>0</v>
      </c>
      <c r="H568" s="380">
        <f t="shared" ref="H568:H631" si="72">F568-G568</f>
        <v>11842060</v>
      </c>
      <c r="I568" s="410" t="s">
        <v>1275</v>
      </c>
      <c r="J568" s="411" t="s">
        <v>1276</v>
      </c>
      <c r="K568" s="412">
        <v>0</v>
      </c>
      <c r="L568" s="377">
        <f>VLOOKUP($B568,'1.วาง งบทดลอง 4 แถว'!$E$841:$J$1679,3,0)</f>
        <v>49460</v>
      </c>
      <c r="M568" s="378">
        <f>VLOOKUP($B568,'1.วาง งบทดลอง 4 แถว'!$E$841:$J$1679,4,0)</f>
        <v>0</v>
      </c>
      <c r="N568" s="378">
        <f>VLOOKUP($B568,'1.วาง งบทดลอง 4 แถว'!$E$841:$J$1679,5,0)</f>
        <v>496970</v>
      </c>
      <c r="O568" s="379">
        <f>VLOOKUP($B568,'1.วาง งบทดลอง 4 แถว'!$E$841:$J$1679,6,0)</f>
        <v>0</v>
      </c>
      <c r="P568" s="380">
        <f t="shared" ref="P568:P631" si="73">N568-O568</f>
        <v>496970</v>
      </c>
      <c r="Q568" s="410" t="s">
        <v>1275</v>
      </c>
      <c r="R568" s="411" t="s">
        <v>1276</v>
      </c>
      <c r="S568" s="412">
        <v>0</v>
      </c>
      <c r="T568" s="377">
        <f>VLOOKUP($B568,'1.วาง งบทดลอง 4 แถว'!$E$1680:$J$2518,3,0)</f>
        <v>175390</v>
      </c>
      <c r="U568" s="378">
        <f>VLOOKUP($B568,'1.วาง งบทดลอง 4 แถว'!$E$1680:$J$2518,4,0)</f>
        <v>0</v>
      </c>
      <c r="V568" s="378">
        <f>VLOOKUP($B568,'1.วาง งบทดลอง 4 แถว'!$E$1680:$J$2518,5,0)</f>
        <v>1753330</v>
      </c>
      <c r="W568" s="379">
        <f>VLOOKUP($B568,'1.วาง งบทดลอง 4 แถว'!$E$1680:$J$2518,6,0)</f>
        <v>0</v>
      </c>
      <c r="X568" s="380">
        <f t="shared" ref="X568:X631" si="74">V568-W568</f>
        <v>1753330</v>
      </c>
      <c r="Y568" s="410" t="s">
        <v>1275</v>
      </c>
      <c r="Z568" s="411" t="s">
        <v>1276</v>
      </c>
      <c r="AA568" s="412">
        <v>0</v>
      </c>
      <c r="AB568" s="377">
        <f>VLOOKUP($B568,'1.วาง งบทดลอง 4 แถว'!$E$2519:$J$3357,3,0)</f>
        <v>156240</v>
      </c>
      <c r="AC568" s="378">
        <f>VLOOKUP($B568,'1.วาง งบทดลอง 4 แถว'!$E$2519:$J$3357,4,0)</f>
        <v>0</v>
      </c>
      <c r="AD568" s="378">
        <f>VLOOKUP($B568,'1.วาง งบทดลอง 4 แถว'!$E$2519:$J$3357,5,0)</f>
        <v>5653610</v>
      </c>
      <c r="AE568" s="379">
        <f>VLOOKUP($B568,'1.วาง งบทดลอง 4 แถว'!$E$2519:$J$3357,6,0)</f>
        <v>0</v>
      </c>
      <c r="AF568" s="380">
        <f t="shared" ref="AF568:AF631" si="75">AD568-AE568</f>
        <v>5653610</v>
      </c>
      <c r="AG568" s="410" t="s">
        <v>1275</v>
      </c>
      <c r="AH568" s="411" t="s">
        <v>1276</v>
      </c>
      <c r="AI568" s="412">
        <v>0</v>
      </c>
      <c r="AJ568" s="377">
        <f>VLOOKUP($B568,'1.วาง งบทดลอง 4 แถว'!$E$3358:$J$4196,3,0)</f>
        <v>81120</v>
      </c>
      <c r="AK568" s="378">
        <f>VLOOKUP($B568,'1.วาง งบทดลอง 4 แถว'!$E$3358:$J$4196,4,0)</f>
        <v>0</v>
      </c>
      <c r="AL568" s="378">
        <f>VLOOKUP($B568,'1.วาง งบทดลอง 4 แถว'!$E$3358:$J$4196,5,0)</f>
        <v>854720</v>
      </c>
      <c r="AM568" s="379">
        <f>VLOOKUP($B568,'1.วาง งบทดลอง 4 แถว'!$E$3358:$J$4196,6,0)</f>
        <v>0</v>
      </c>
      <c r="AN568" s="380">
        <f t="shared" ref="AN568:AN631" si="76">AL568-AM568</f>
        <v>854720</v>
      </c>
      <c r="AO568" s="410" t="s">
        <v>1275</v>
      </c>
      <c r="AP568" s="411" t="s">
        <v>1276</v>
      </c>
      <c r="AQ568" s="412">
        <v>0</v>
      </c>
      <c r="AR568" s="377">
        <f>VLOOKUP($B568,'1.วาง งบทดลอง 4 แถว'!$E$4197:$J$5035,3,0)</f>
        <v>113540</v>
      </c>
      <c r="AS568" s="378">
        <f>VLOOKUP($B568,'1.วาง งบทดลอง 4 แถว'!$E$4197:$J$5035,4,0)</f>
        <v>0</v>
      </c>
      <c r="AT568" s="378">
        <f>VLOOKUP($B568,'1.วาง งบทดลอง 4 แถว'!$E$4197:$J$5035,5,0)</f>
        <v>1060160</v>
      </c>
      <c r="AU568" s="379">
        <f>VLOOKUP($B568,'1.วาง งบทดลอง 4 แถว'!$E$4197:$J$5035,6,0)</f>
        <v>0</v>
      </c>
      <c r="AV568" s="380">
        <f t="shared" ref="AV568:AV631" si="77">AT568-AU568</f>
        <v>1060160</v>
      </c>
      <c r="AW568" s="410" t="s">
        <v>1275</v>
      </c>
      <c r="AX568" s="411" t="s">
        <v>1276</v>
      </c>
      <c r="AY568" s="412">
        <v>0</v>
      </c>
      <c r="AZ568" s="377">
        <f>VLOOKUP($B568,'1.วาง งบทดลอง 4 แถว'!$E$5036:$J$5874,3,0)</f>
        <v>34900</v>
      </c>
      <c r="BA568" s="378">
        <f>VLOOKUP($B568,'1.วาง งบทดลอง 4 แถว'!$E$5036:$J$5874,4,0)</f>
        <v>0</v>
      </c>
      <c r="BB568" s="378">
        <f>VLOOKUP($B568,'1.วาง งบทดลอง 4 แถว'!$E$5036:$J$5874,5,0)</f>
        <v>597160</v>
      </c>
      <c r="BC568" s="379">
        <f>VLOOKUP($B568,'1.วาง งบทดลอง 4 แถว'!$E$5036:$J$5874,6,0)</f>
        <v>0</v>
      </c>
      <c r="BD568" s="380">
        <f t="shared" ref="BD568:BD631" si="78">BB568-BC568</f>
        <v>597160</v>
      </c>
      <c r="BE568" s="410" t="s">
        <v>1275</v>
      </c>
      <c r="BF568" s="411" t="s">
        <v>1276</v>
      </c>
      <c r="BG568" s="412">
        <v>0</v>
      </c>
      <c r="BH568" s="377">
        <f>VLOOKUP($B568,'1.วาง งบทดลอง 4 แถว'!$E$5875:$J$6713,3,0)</f>
        <v>14660</v>
      </c>
      <c r="BI568" s="378">
        <f>VLOOKUP($B568,'1.วาง งบทดลอง 4 แถว'!$E$5875:$J$6713,4,0)</f>
        <v>0</v>
      </c>
      <c r="BJ568" s="378">
        <f>VLOOKUP($B568,'1.วาง งบทดลอง 4 แถว'!$E$5875:$J$6713,5,0)</f>
        <v>317820</v>
      </c>
      <c r="BK568" s="379">
        <f>VLOOKUP($B568,'1.วาง งบทดลอง 4 แถว'!$E$5875:$J$6713,6,0)</f>
        <v>0</v>
      </c>
      <c r="BL568" s="380">
        <f t="shared" ref="BL568:BL631" si="79">BJ568-BK568</f>
        <v>317820</v>
      </c>
      <c r="BM568" s="410" t="s">
        <v>1275</v>
      </c>
      <c r="BN568" s="411" t="s">
        <v>1276</v>
      </c>
      <c r="BO568" s="413">
        <v>0</v>
      </c>
    </row>
    <row r="569" spans="1:67" ht="19.5" customHeight="1">
      <c r="A569" s="374">
        <v>566</v>
      </c>
      <c r="B569" s="375" t="s">
        <v>922</v>
      </c>
      <c r="C569" s="376" t="s">
        <v>2157</v>
      </c>
      <c r="D569" s="377">
        <f>VLOOKUP($B569,'1.วาง งบทดลอง 4 แถว'!$E$2:$J$840,3,0)</f>
        <v>10000</v>
      </c>
      <c r="E569" s="378">
        <f>VLOOKUP($B569,'1.วาง งบทดลอง 4 แถว'!$E$2:$J$840,4,0)</f>
        <v>0</v>
      </c>
      <c r="F569" s="378">
        <f>VLOOKUP($B569,'1.วาง งบทดลอง 4 แถว'!$E$2:$J$840,5,0)</f>
        <v>110000</v>
      </c>
      <c r="G569" s="379">
        <f>VLOOKUP($B569,'1.วาง งบทดลอง 4 แถว'!$E$2:$J$840,6,0)</f>
        <v>0</v>
      </c>
      <c r="H569" s="380">
        <f t="shared" si="72"/>
        <v>110000</v>
      </c>
      <c r="I569" s="410" t="s">
        <v>1275</v>
      </c>
      <c r="J569" s="411" t="s">
        <v>1276</v>
      </c>
      <c r="K569" s="412">
        <v>0</v>
      </c>
      <c r="L569" s="377">
        <f>VLOOKUP($B569,'1.วาง งบทดลอง 4 แถว'!$E$841:$J$1679,3,0)</f>
        <v>0</v>
      </c>
      <c r="M569" s="378">
        <f>VLOOKUP($B569,'1.วาง งบทดลอง 4 แถว'!$E$841:$J$1679,4,0)</f>
        <v>0</v>
      </c>
      <c r="N569" s="378">
        <f>VLOOKUP($B569,'1.วาง งบทดลอง 4 แถว'!$E$841:$J$1679,5,0)</f>
        <v>0</v>
      </c>
      <c r="O569" s="379">
        <f>VLOOKUP($B569,'1.วาง งบทดลอง 4 แถว'!$E$841:$J$1679,6,0)</f>
        <v>0</v>
      </c>
      <c r="P569" s="380">
        <f t="shared" si="73"/>
        <v>0</v>
      </c>
      <c r="Q569" s="410" t="s">
        <v>1275</v>
      </c>
      <c r="R569" s="411" t="s">
        <v>1276</v>
      </c>
      <c r="S569" s="412">
        <v>0</v>
      </c>
      <c r="T569" s="377">
        <f>VLOOKUP($B569,'1.วาง งบทดลอง 4 แถว'!$E$1680:$J$2518,3,0)</f>
        <v>0</v>
      </c>
      <c r="U569" s="378">
        <f>VLOOKUP($B569,'1.วาง งบทดลอง 4 แถว'!$E$1680:$J$2518,4,0)</f>
        <v>0</v>
      </c>
      <c r="V569" s="378">
        <f>VLOOKUP($B569,'1.วาง งบทดลอง 4 แถว'!$E$1680:$J$2518,5,0)</f>
        <v>0</v>
      </c>
      <c r="W569" s="379">
        <f>VLOOKUP($B569,'1.วาง งบทดลอง 4 แถว'!$E$1680:$J$2518,6,0)</f>
        <v>0</v>
      </c>
      <c r="X569" s="380">
        <f t="shared" si="74"/>
        <v>0</v>
      </c>
      <c r="Y569" s="410" t="s">
        <v>1275</v>
      </c>
      <c r="Z569" s="411" t="s">
        <v>1276</v>
      </c>
      <c r="AA569" s="412">
        <v>0</v>
      </c>
      <c r="AB569" s="377">
        <f>VLOOKUP($B569,'1.วาง งบทดลอง 4 แถว'!$E$2519:$J$3357,3,0)</f>
        <v>0</v>
      </c>
      <c r="AC569" s="378">
        <f>VLOOKUP($B569,'1.วาง งบทดลอง 4 แถว'!$E$2519:$J$3357,4,0)</f>
        <v>0</v>
      </c>
      <c r="AD569" s="378">
        <f>VLOOKUP($B569,'1.วาง งบทดลอง 4 แถว'!$E$2519:$J$3357,5,0)</f>
        <v>0</v>
      </c>
      <c r="AE569" s="379">
        <f>VLOOKUP($B569,'1.วาง งบทดลอง 4 แถว'!$E$2519:$J$3357,6,0)</f>
        <v>0</v>
      </c>
      <c r="AF569" s="380">
        <f t="shared" si="75"/>
        <v>0</v>
      </c>
      <c r="AG569" s="410" t="s">
        <v>1275</v>
      </c>
      <c r="AH569" s="411" t="s">
        <v>1276</v>
      </c>
      <c r="AI569" s="412">
        <v>0</v>
      </c>
      <c r="AJ569" s="377">
        <f>VLOOKUP($B569,'1.วาง งบทดลอง 4 แถว'!$E$3358:$J$4196,3,0)</f>
        <v>0</v>
      </c>
      <c r="AK569" s="378">
        <f>VLOOKUP($B569,'1.วาง งบทดลอง 4 แถว'!$E$3358:$J$4196,4,0)</f>
        <v>0</v>
      </c>
      <c r="AL569" s="378">
        <f>VLOOKUP($B569,'1.วาง งบทดลอง 4 แถว'!$E$3358:$J$4196,5,0)</f>
        <v>0</v>
      </c>
      <c r="AM569" s="379">
        <f>VLOOKUP($B569,'1.วาง งบทดลอง 4 แถว'!$E$3358:$J$4196,6,0)</f>
        <v>0</v>
      </c>
      <c r="AN569" s="380">
        <f t="shared" si="76"/>
        <v>0</v>
      </c>
      <c r="AO569" s="410" t="s">
        <v>1275</v>
      </c>
      <c r="AP569" s="411" t="s">
        <v>1276</v>
      </c>
      <c r="AQ569" s="412">
        <v>0</v>
      </c>
      <c r="AR569" s="377">
        <f>VLOOKUP($B569,'1.วาง งบทดลอง 4 แถว'!$E$4197:$J$5035,3,0)</f>
        <v>0</v>
      </c>
      <c r="AS569" s="378">
        <f>VLOOKUP($B569,'1.วาง งบทดลอง 4 แถว'!$E$4197:$J$5035,4,0)</f>
        <v>0</v>
      </c>
      <c r="AT569" s="378">
        <f>VLOOKUP($B569,'1.วาง งบทดลอง 4 แถว'!$E$4197:$J$5035,5,0)</f>
        <v>0</v>
      </c>
      <c r="AU569" s="379">
        <f>VLOOKUP($B569,'1.วาง งบทดลอง 4 แถว'!$E$4197:$J$5035,6,0)</f>
        <v>0</v>
      </c>
      <c r="AV569" s="380">
        <f t="shared" si="77"/>
        <v>0</v>
      </c>
      <c r="AW569" s="410" t="s">
        <v>1275</v>
      </c>
      <c r="AX569" s="411" t="s">
        <v>1276</v>
      </c>
      <c r="AY569" s="412">
        <v>0</v>
      </c>
      <c r="AZ569" s="377">
        <f>VLOOKUP($B569,'1.วาง งบทดลอง 4 แถว'!$E$5036:$J$5874,3,0)</f>
        <v>0</v>
      </c>
      <c r="BA569" s="378">
        <f>VLOOKUP($B569,'1.วาง งบทดลอง 4 แถว'!$E$5036:$J$5874,4,0)</f>
        <v>0</v>
      </c>
      <c r="BB569" s="378">
        <f>VLOOKUP($B569,'1.วาง งบทดลอง 4 แถว'!$E$5036:$J$5874,5,0)</f>
        <v>0</v>
      </c>
      <c r="BC569" s="379">
        <f>VLOOKUP($B569,'1.วาง งบทดลอง 4 แถว'!$E$5036:$J$5874,6,0)</f>
        <v>0</v>
      </c>
      <c r="BD569" s="380">
        <f t="shared" si="78"/>
        <v>0</v>
      </c>
      <c r="BE569" s="410" t="s">
        <v>1275</v>
      </c>
      <c r="BF569" s="411" t="s">
        <v>1276</v>
      </c>
      <c r="BG569" s="412">
        <v>0</v>
      </c>
      <c r="BH569" s="377">
        <f>VLOOKUP($B569,'1.วาง งบทดลอง 4 แถว'!$E$5875:$J$6713,3,0)</f>
        <v>0</v>
      </c>
      <c r="BI569" s="378">
        <f>VLOOKUP($B569,'1.วาง งบทดลอง 4 แถว'!$E$5875:$J$6713,4,0)</f>
        <v>0</v>
      </c>
      <c r="BJ569" s="378">
        <f>VLOOKUP($B569,'1.วาง งบทดลอง 4 แถว'!$E$5875:$J$6713,5,0)</f>
        <v>0</v>
      </c>
      <c r="BK569" s="379">
        <f>VLOOKUP($B569,'1.วาง งบทดลอง 4 แถว'!$E$5875:$J$6713,6,0)</f>
        <v>0</v>
      </c>
      <c r="BL569" s="380">
        <f t="shared" si="79"/>
        <v>0</v>
      </c>
      <c r="BM569" s="410" t="s">
        <v>1275</v>
      </c>
      <c r="BN569" s="411" t="s">
        <v>1276</v>
      </c>
      <c r="BO569" s="413">
        <v>0</v>
      </c>
    </row>
    <row r="570" spans="1:67" ht="19.5" customHeight="1">
      <c r="A570" s="374">
        <v>567</v>
      </c>
      <c r="B570" s="375" t="s">
        <v>923</v>
      </c>
      <c r="C570" s="376" t="s">
        <v>258</v>
      </c>
      <c r="D570" s="377">
        <f>VLOOKUP($B570,'1.วาง งบทดลอง 4 แถว'!$E$2:$J$840,3,0)</f>
        <v>801850</v>
      </c>
      <c r="E570" s="378">
        <f>VLOOKUP($B570,'1.วาง งบทดลอง 4 แถว'!$E$2:$J$840,4,0)</f>
        <v>0</v>
      </c>
      <c r="F570" s="378">
        <f>VLOOKUP($B570,'1.วาง งบทดลอง 4 แถว'!$E$2:$J$840,5,0)</f>
        <v>8745153.9800000004</v>
      </c>
      <c r="G570" s="379">
        <f>VLOOKUP($B570,'1.วาง งบทดลอง 4 แถว'!$E$2:$J$840,6,0)</f>
        <v>0</v>
      </c>
      <c r="H570" s="380">
        <f t="shared" si="72"/>
        <v>8745153.9800000004</v>
      </c>
      <c r="I570" s="410" t="s">
        <v>1275</v>
      </c>
      <c r="J570" s="411" t="s">
        <v>1276</v>
      </c>
      <c r="K570" s="412">
        <v>0</v>
      </c>
      <c r="L570" s="377">
        <f>VLOOKUP($B570,'1.วาง งบทดลอง 4 แถว'!$E$841:$J$1679,3,0)</f>
        <v>188638.71</v>
      </c>
      <c r="M570" s="378">
        <f>VLOOKUP($B570,'1.วาง งบทดลอง 4 แถว'!$E$841:$J$1679,4,0)</f>
        <v>0</v>
      </c>
      <c r="N570" s="378">
        <f>VLOOKUP($B570,'1.วาง งบทดลอง 4 แถว'!$E$841:$J$1679,5,0)</f>
        <v>1936550</v>
      </c>
      <c r="O570" s="379">
        <f>VLOOKUP($B570,'1.วาง งบทดลอง 4 แถว'!$E$841:$J$1679,6,0)</f>
        <v>0</v>
      </c>
      <c r="P570" s="380">
        <f t="shared" si="73"/>
        <v>1936550</v>
      </c>
      <c r="Q570" s="410" t="s">
        <v>1275</v>
      </c>
      <c r="R570" s="411" t="s">
        <v>1276</v>
      </c>
      <c r="S570" s="412">
        <v>0</v>
      </c>
      <c r="T570" s="377">
        <f>VLOOKUP($B570,'1.วาง งบทดลอง 4 แถว'!$E$1680:$J$2518,3,0)</f>
        <v>177800</v>
      </c>
      <c r="U570" s="378">
        <f>VLOOKUP($B570,'1.วาง งบทดลอง 4 แถว'!$E$1680:$J$2518,4,0)</f>
        <v>0</v>
      </c>
      <c r="V570" s="378">
        <f>VLOOKUP($B570,'1.วาง งบทดลอง 4 แถว'!$E$1680:$J$2518,5,0)</f>
        <v>1248136.1299999999</v>
      </c>
      <c r="W570" s="379">
        <f>VLOOKUP($B570,'1.วาง งบทดลอง 4 แถว'!$E$1680:$J$2518,6,0)</f>
        <v>0</v>
      </c>
      <c r="X570" s="380">
        <f t="shared" si="74"/>
        <v>1248136.1299999999</v>
      </c>
      <c r="Y570" s="410" t="s">
        <v>1275</v>
      </c>
      <c r="Z570" s="411" t="s">
        <v>1276</v>
      </c>
      <c r="AA570" s="412">
        <v>0</v>
      </c>
      <c r="AB570" s="377">
        <f>VLOOKUP($B570,'1.วาง งบทดลอง 4 แถว'!$E$2519:$J$3357,3,0)</f>
        <v>303100</v>
      </c>
      <c r="AC570" s="378">
        <f>VLOOKUP($B570,'1.วาง งบทดลอง 4 แถว'!$E$2519:$J$3357,4,0)</f>
        <v>0</v>
      </c>
      <c r="AD570" s="378">
        <f>VLOOKUP($B570,'1.วาง งบทดลอง 4 แถว'!$E$2519:$J$3357,5,0)</f>
        <v>2969088.38</v>
      </c>
      <c r="AE570" s="379">
        <f>VLOOKUP($B570,'1.วาง งบทดลอง 4 แถว'!$E$2519:$J$3357,6,0)</f>
        <v>0</v>
      </c>
      <c r="AF570" s="380">
        <f t="shared" si="75"/>
        <v>2969088.38</v>
      </c>
      <c r="AG570" s="410" t="s">
        <v>1275</v>
      </c>
      <c r="AH570" s="411" t="s">
        <v>1276</v>
      </c>
      <c r="AI570" s="412">
        <v>0</v>
      </c>
      <c r="AJ570" s="377">
        <f>VLOOKUP($B570,'1.วาง งบทดลอง 4 แถว'!$E$3358:$J$4196,3,0)</f>
        <v>157387.1</v>
      </c>
      <c r="AK570" s="378">
        <f>VLOOKUP($B570,'1.วาง งบทดลอง 4 แถว'!$E$3358:$J$4196,4,0)</f>
        <v>0</v>
      </c>
      <c r="AL570" s="378">
        <f>VLOOKUP($B570,'1.วาง งบทดลอง 4 แถว'!$E$3358:$J$4196,5,0)</f>
        <v>1640843.65</v>
      </c>
      <c r="AM570" s="379">
        <f>VLOOKUP($B570,'1.วาง งบทดลอง 4 แถว'!$E$3358:$J$4196,6,0)</f>
        <v>0</v>
      </c>
      <c r="AN570" s="380">
        <f t="shared" si="76"/>
        <v>1640843.65</v>
      </c>
      <c r="AO570" s="410" t="s">
        <v>1275</v>
      </c>
      <c r="AP570" s="411" t="s">
        <v>1276</v>
      </c>
      <c r="AQ570" s="412">
        <v>0</v>
      </c>
      <c r="AR570" s="377">
        <f>VLOOKUP($B570,'1.วาง งบทดลอง 4 แถว'!$E$4197:$J$5035,3,0)</f>
        <v>143134.20000000001</v>
      </c>
      <c r="AS570" s="378">
        <f>VLOOKUP($B570,'1.วาง งบทดลอง 4 แถว'!$E$4197:$J$5035,4,0)</f>
        <v>0</v>
      </c>
      <c r="AT570" s="378">
        <f>VLOOKUP($B570,'1.วาง งบทดลอง 4 แถว'!$E$4197:$J$5035,5,0)</f>
        <v>1270694.2</v>
      </c>
      <c r="AU570" s="379">
        <f>VLOOKUP($B570,'1.วาง งบทดลอง 4 แถว'!$E$4197:$J$5035,6,0)</f>
        <v>0</v>
      </c>
      <c r="AV570" s="380">
        <f t="shared" si="77"/>
        <v>1270694.2</v>
      </c>
      <c r="AW570" s="410" t="s">
        <v>1275</v>
      </c>
      <c r="AX570" s="411" t="s">
        <v>1276</v>
      </c>
      <c r="AY570" s="412">
        <v>0</v>
      </c>
      <c r="AZ570" s="377">
        <f>VLOOKUP($B570,'1.วาง งบทดลอง 4 แถว'!$E$5036:$J$5874,3,0)</f>
        <v>153300</v>
      </c>
      <c r="BA570" s="378">
        <f>VLOOKUP($B570,'1.วาง งบทดลอง 4 แถว'!$E$5036:$J$5874,4,0)</f>
        <v>0</v>
      </c>
      <c r="BB570" s="378">
        <f>VLOOKUP($B570,'1.วาง งบทดลอง 4 แถว'!$E$5036:$J$5874,5,0)</f>
        <v>1779782.04</v>
      </c>
      <c r="BC570" s="379">
        <f>VLOOKUP($B570,'1.วาง งบทดลอง 4 แถว'!$E$5036:$J$5874,6,0)</f>
        <v>0</v>
      </c>
      <c r="BD570" s="380">
        <f t="shared" si="78"/>
        <v>1779782.04</v>
      </c>
      <c r="BE570" s="410" t="s">
        <v>1275</v>
      </c>
      <c r="BF570" s="411" t="s">
        <v>1276</v>
      </c>
      <c r="BG570" s="412">
        <v>0</v>
      </c>
      <c r="BH570" s="377">
        <f>VLOOKUP($B570,'1.วาง งบทดลอง 4 แถว'!$E$5875:$J$6713,3,0)</f>
        <v>102900</v>
      </c>
      <c r="BI570" s="378">
        <f>VLOOKUP($B570,'1.วาง งบทดลอง 4 แถว'!$E$5875:$J$6713,4,0)</f>
        <v>0</v>
      </c>
      <c r="BJ570" s="378">
        <f>VLOOKUP($B570,'1.วาง งบทดลอง 4 แถว'!$E$5875:$J$6713,5,0)</f>
        <v>1125980.1000000001</v>
      </c>
      <c r="BK570" s="379">
        <f>VLOOKUP($B570,'1.วาง งบทดลอง 4 แถว'!$E$5875:$J$6713,6,0)</f>
        <v>0</v>
      </c>
      <c r="BL570" s="380">
        <f t="shared" si="79"/>
        <v>1125980.1000000001</v>
      </c>
      <c r="BM570" s="410" t="s">
        <v>1275</v>
      </c>
      <c r="BN570" s="411" t="s">
        <v>1276</v>
      </c>
      <c r="BO570" s="413">
        <v>0</v>
      </c>
    </row>
    <row r="571" spans="1:67" ht="19.5" customHeight="1">
      <c r="A571" s="374">
        <v>568</v>
      </c>
      <c r="B571" s="375" t="s">
        <v>924</v>
      </c>
      <c r="C571" s="376" t="s">
        <v>2305</v>
      </c>
      <c r="D571" s="377">
        <f>VLOOKUP($B571,'1.วาง งบทดลอง 4 แถว'!$E$2:$J$840,3,0)</f>
        <v>19800</v>
      </c>
      <c r="E571" s="378">
        <f>VLOOKUP($B571,'1.วาง งบทดลอง 4 แถว'!$E$2:$J$840,4,0)</f>
        <v>0</v>
      </c>
      <c r="F571" s="378">
        <f>VLOOKUP($B571,'1.วาง งบทดลอง 4 แถว'!$E$2:$J$840,5,0)</f>
        <v>195360</v>
      </c>
      <c r="G571" s="379">
        <f>VLOOKUP($B571,'1.วาง งบทดลอง 4 แถว'!$E$2:$J$840,6,0)</f>
        <v>0</v>
      </c>
      <c r="H571" s="380">
        <f t="shared" si="72"/>
        <v>195360</v>
      </c>
      <c r="I571" s="410" t="s">
        <v>1275</v>
      </c>
      <c r="J571" s="411" t="s">
        <v>1276</v>
      </c>
      <c r="K571" s="412">
        <v>0</v>
      </c>
      <c r="L571" s="377">
        <f>VLOOKUP($B571,'1.วาง งบทดลอง 4 แถว'!$E$841:$J$1679,3,0)</f>
        <v>0</v>
      </c>
      <c r="M571" s="378">
        <f>VLOOKUP($B571,'1.วาง งบทดลอง 4 แถว'!$E$841:$J$1679,4,0)</f>
        <v>0</v>
      </c>
      <c r="N571" s="378">
        <f>VLOOKUP($B571,'1.วาง งบทดลอง 4 แถว'!$E$841:$J$1679,5,0)</f>
        <v>0</v>
      </c>
      <c r="O571" s="379">
        <f>VLOOKUP($B571,'1.วาง งบทดลอง 4 แถว'!$E$841:$J$1679,6,0)</f>
        <v>0</v>
      </c>
      <c r="P571" s="380">
        <f t="shared" si="73"/>
        <v>0</v>
      </c>
      <c r="Q571" s="410" t="s">
        <v>1275</v>
      </c>
      <c r="R571" s="411" t="s">
        <v>1276</v>
      </c>
      <c r="S571" s="412">
        <v>0</v>
      </c>
      <c r="T571" s="377">
        <f>VLOOKUP($B571,'1.วาง งบทดลอง 4 แถว'!$E$1680:$J$2518,3,0)</f>
        <v>0</v>
      </c>
      <c r="U571" s="378">
        <f>VLOOKUP($B571,'1.วาง งบทดลอง 4 แถว'!$E$1680:$J$2518,4,0)</f>
        <v>0</v>
      </c>
      <c r="V571" s="378">
        <f>VLOOKUP($B571,'1.วาง งบทดลอง 4 แถว'!$E$1680:$J$2518,5,0)</f>
        <v>0</v>
      </c>
      <c r="W571" s="379">
        <f>VLOOKUP($B571,'1.วาง งบทดลอง 4 แถว'!$E$1680:$J$2518,6,0)</f>
        <v>0</v>
      </c>
      <c r="X571" s="380">
        <f t="shared" si="74"/>
        <v>0</v>
      </c>
      <c r="Y571" s="410" t="s">
        <v>1275</v>
      </c>
      <c r="Z571" s="411" t="s">
        <v>1276</v>
      </c>
      <c r="AA571" s="412">
        <v>0</v>
      </c>
      <c r="AB571" s="377">
        <f>VLOOKUP($B571,'1.วาง งบทดลอง 4 แถว'!$E$2519:$J$3357,3,0)</f>
        <v>0</v>
      </c>
      <c r="AC571" s="378">
        <f>VLOOKUP($B571,'1.วาง งบทดลอง 4 แถว'!$E$2519:$J$3357,4,0)</f>
        <v>0</v>
      </c>
      <c r="AD571" s="378">
        <f>VLOOKUP($B571,'1.วาง งบทดลอง 4 แถว'!$E$2519:$J$3357,5,0)</f>
        <v>70993.55</v>
      </c>
      <c r="AE571" s="379">
        <f>VLOOKUP($B571,'1.วาง งบทดลอง 4 แถว'!$E$2519:$J$3357,6,0)</f>
        <v>0</v>
      </c>
      <c r="AF571" s="380">
        <f t="shared" si="75"/>
        <v>70993.55</v>
      </c>
      <c r="AG571" s="410" t="s">
        <v>1275</v>
      </c>
      <c r="AH571" s="411" t="s">
        <v>1276</v>
      </c>
      <c r="AI571" s="412">
        <v>0</v>
      </c>
      <c r="AJ571" s="377">
        <f>VLOOKUP($B571,'1.วาง งบทดลอง 4 แถว'!$E$3358:$J$4196,3,0)</f>
        <v>19800</v>
      </c>
      <c r="AK571" s="378">
        <f>VLOOKUP($B571,'1.วาง งบทดลอง 4 แถว'!$E$3358:$J$4196,4,0)</f>
        <v>0</v>
      </c>
      <c r="AL571" s="378">
        <f>VLOOKUP($B571,'1.วาง งบทดลอง 4 แถว'!$E$3358:$J$4196,5,0)</f>
        <v>217800</v>
      </c>
      <c r="AM571" s="379">
        <f>VLOOKUP($B571,'1.วาง งบทดลอง 4 แถว'!$E$3358:$J$4196,6,0)</f>
        <v>0</v>
      </c>
      <c r="AN571" s="380">
        <f t="shared" si="76"/>
        <v>217800</v>
      </c>
      <c r="AO571" s="410" t="s">
        <v>1275</v>
      </c>
      <c r="AP571" s="411" t="s">
        <v>1276</v>
      </c>
      <c r="AQ571" s="412">
        <v>0</v>
      </c>
      <c r="AR571" s="377">
        <f>VLOOKUP($B571,'1.วาง งบทดลอง 4 แถว'!$E$4197:$J$5035,3,0)</f>
        <v>0</v>
      </c>
      <c r="AS571" s="378">
        <f>VLOOKUP($B571,'1.วาง งบทดลอง 4 แถว'!$E$4197:$J$5035,4,0)</f>
        <v>0</v>
      </c>
      <c r="AT571" s="378">
        <f>VLOOKUP($B571,'1.วาง งบทดลอง 4 แถว'!$E$4197:$J$5035,5,0)</f>
        <v>0</v>
      </c>
      <c r="AU571" s="379">
        <f>VLOOKUP($B571,'1.วาง งบทดลอง 4 แถว'!$E$4197:$J$5035,6,0)</f>
        <v>0</v>
      </c>
      <c r="AV571" s="380">
        <f t="shared" si="77"/>
        <v>0</v>
      </c>
      <c r="AW571" s="410" t="s">
        <v>1275</v>
      </c>
      <c r="AX571" s="411" t="s">
        <v>1276</v>
      </c>
      <c r="AY571" s="412">
        <v>0</v>
      </c>
      <c r="AZ571" s="377">
        <f>VLOOKUP($B571,'1.วาง งบทดลอง 4 แถว'!$E$5036:$J$5874,3,0)</f>
        <v>9900</v>
      </c>
      <c r="BA571" s="378">
        <f>VLOOKUP($B571,'1.วาง งบทดลอง 4 แถว'!$E$5036:$J$5874,4,0)</f>
        <v>0</v>
      </c>
      <c r="BB571" s="378">
        <f>VLOOKUP($B571,'1.วาง งบทดลอง 4 แถว'!$E$5036:$J$5874,5,0)</f>
        <v>71606.45</v>
      </c>
      <c r="BC571" s="379">
        <f>VLOOKUP($B571,'1.วาง งบทดลอง 4 แถว'!$E$5036:$J$5874,6,0)</f>
        <v>0</v>
      </c>
      <c r="BD571" s="380">
        <f t="shared" si="78"/>
        <v>71606.45</v>
      </c>
      <c r="BE571" s="410" t="s">
        <v>1275</v>
      </c>
      <c r="BF571" s="411" t="s">
        <v>1276</v>
      </c>
      <c r="BG571" s="412">
        <v>0</v>
      </c>
      <c r="BH571" s="377">
        <f>VLOOKUP($B571,'1.วาง งบทดลอง 4 แถว'!$E$5875:$J$6713,3,0)</f>
        <v>0</v>
      </c>
      <c r="BI571" s="378">
        <f>VLOOKUP($B571,'1.วาง งบทดลอง 4 แถว'!$E$5875:$J$6713,4,0)</f>
        <v>0</v>
      </c>
      <c r="BJ571" s="378">
        <f>VLOOKUP($B571,'1.วาง งบทดลอง 4 แถว'!$E$5875:$J$6713,5,0)</f>
        <v>0</v>
      </c>
      <c r="BK571" s="379">
        <f>VLOOKUP($B571,'1.วาง งบทดลอง 4 แถว'!$E$5875:$J$6713,6,0)</f>
        <v>0</v>
      </c>
      <c r="BL571" s="380">
        <f t="shared" si="79"/>
        <v>0</v>
      </c>
      <c r="BM571" s="410" t="s">
        <v>1275</v>
      </c>
      <c r="BN571" s="411" t="s">
        <v>1276</v>
      </c>
      <c r="BO571" s="413">
        <v>0</v>
      </c>
    </row>
    <row r="572" spans="1:67" ht="19.5" customHeight="1">
      <c r="A572" s="374">
        <v>569</v>
      </c>
      <c r="B572" s="375" t="s">
        <v>925</v>
      </c>
      <c r="C572" s="376" t="s">
        <v>259</v>
      </c>
      <c r="D572" s="377">
        <f>VLOOKUP($B572,'1.วาง งบทดลอง 4 แถว'!$E$2:$J$840,3,0)</f>
        <v>0</v>
      </c>
      <c r="E572" s="378">
        <f>VLOOKUP($B572,'1.วาง งบทดลอง 4 แถว'!$E$2:$J$840,4,0)</f>
        <v>0</v>
      </c>
      <c r="F572" s="378">
        <f>VLOOKUP($B572,'1.วาง งบทดลอง 4 แถว'!$E$2:$J$840,5,0)</f>
        <v>0</v>
      </c>
      <c r="G572" s="379">
        <f>VLOOKUP($B572,'1.วาง งบทดลอง 4 แถว'!$E$2:$J$840,6,0)</f>
        <v>0</v>
      </c>
      <c r="H572" s="380">
        <f t="shared" si="72"/>
        <v>0</v>
      </c>
      <c r="I572" s="410" t="s">
        <v>1279</v>
      </c>
      <c r="J572" s="411" t="s">
        <v>1280</v>
      </c>
      <c r="K572" s="412">
        <v>0</v>
      </c>
      <c r="L572" s="377">
        <f>VLOOKUP($B572,'1.วาง งบทดลอง 4 แถว'!$E$841:$J$1679,3,0)</f>
        <v>0</v>
      </c>
      <c r="M572" s="378">
        <f>VLOOKUP($B572,'1.วาง งบทดลอง 4 แถว'!$E$841:$J$1679,4,0)</f>
        <v>0</v>
      </c>
      <c r="N572" s="378">
        <f>VLOOKUP($B572,'1.วาง งบทดลอง 4 แถว'!$E$841:$J$1679,5,0)</f>
        <v>0</v>
      </c>
      <c r="O572" s="379">
        <f>VLOOKUP($B572,'1.วาง งบทดลอง 4 แถว'!$E$841:$J$1679,6,0)</f>
        <v>0</v>
      </c>
      <c r="P572" s="380">
        <f t="shared" si="73"/>
        <v>0</v>
      </c>
      <c r="Q572" s="410" t="s">
        <v>1279</v>
      </c>
      <c r="R572" s="411" t="s">
        <v>1280</v>
      </c>
      <c r="S572" s="412">
        <v>0</v>
      </c>
      <c r="T572" s="377">
        <f>VLOOKUP($B572,'1.วาง งบทดลอง 4 แถว'!$E$1680:$J$2518,3,0)</f>
        <v>0</v>
      </c>
      <c r="U572" s="378">
        <f>VLOOKUP($B572,'1.วาง งบทดลอง 4 แถว'!$E$1680:$J$2518,4,0)</f>
        <v>0</v>
      </c>
      <c r="V572" s="378">
        <f>VLOOKUP($B572,'1.วาง งบทดลอง 4 แถว'!$E$1680:$J$2518,5,0)</f>
        <v>0</v>
      </c>
      <c r="W572" s="379">
        <f>VLOOKUP($B572,'1.วาง งบทดลอง 4 แถว'!$E$1680:$J$2518,6,0)</f>
        <v>0</v>
      </c>
      <c r="X572" s="380">
        <f t="shared" si="74"/>
        <v>0</v>
      </c>
      <c r="Y572" s="410" t="s">
        <v>1279</v>
      </c>
      <c r="Z572" s="411" t="s">
        <v>1280</v>
      </c>
      <c r="AA572" s="412">
        <v>0</v>
      </c>
      <c r="AB572" s="377">
        <f>VLOOKUP($B572,'1.วาง งบทดลอง 4 แถว'!$E$2519:$J$3357,3,0)</f>
        <v>0</v>
      </c>
      <c r="AC572" s="378">
        <f>VLOOKUP($B572,'1.วาง งบทดลอง 4 แถว'!$E$2519:$J$3357,4,0)</f>
        <v>0</v>
      </c>
      <c r="AD572" s="378">
        <f>VLOOKUP($B572,'1.วาง งบทดลอง 4 แถว'!$E$2519:$J$3357,5,0)</f>
        <v>0</v>
      </c>
      <c r="AE572" s="379">
        <f>VLOOKUP($B572,'1.วาง งบทดลอง 4 แถว'!$E$2519:$J$3357,6,0)</f>
        <v>0</v>
      </c>
      <c r="AF572" s="380">
        <f t="shared" si="75"/>
        <v>0</v>
      </c>
      <c r="AG572" s="410" t="s">
        <v>1279</v>
      </c>
      <c r="AH572" s="411" t="s">
        <v>1280</v>
      </c>
      <c r="AI572" s="412">
        <v>0</v>
      </c>
      <c r="AJ572" s="377">
        <f>VLOOKUP($B572,'1.วาง งบทดลอง 4 แถว'!$E$3358:$J$4196,3,0)</f>
        <v>0</v>
      </c>
      <c r="AK572" s="378">
        <f>VLOOKUP($B572,'1.วาง งบทดลอง 4 แถว'!$E$3358:$J$4196,4,0)</f>
        <v>0</v>
      </c>
      <c r="AL572" s="378">
        <f>VLOOKUP($B572,'1.วาง งบทดลอง 4 แถว'!$E$3358:$J$4196,5,0)</f>
        <v>0</v>
      </c>
      <c r="AM572" s="379">
        <f>VLOOKUP($B572,'1.วาง งบทดลอง 4 แถว'!$E$3358:$J$4196,6,0)</f>
        <v>0</v>
      </c>
      <c r="AN572" s="380">
        <f t="shared" si="76"/>
        <v>0</v>
      </c>
      <c r="AO572" s="410" t="s">
        <v>1279</v>
      </c>
      <c r="AP572" s="411" t="s">
        <v>1280</v>
      </c>
      <c r="AQ572" s="412">
        <v>0</v>
      </c>
      <c r="AR572" s="377">
        <f>VLOOKUP($B572,'1.วาง งบทดลอง 4 แถว'!$E$4197:$J$5035,3,0)</f>
        <v>0</v>
      </c>
      <c r="AS572" s="378">
        <f>VLOOKUP($B572,'1.วาง งบทดลอง 4 แถว'!$E$4197:$J$5035,4,0)</f>
        <v>0</v>
      </c>
      <c r="AT572" s="378">
        <f>VLOOKUP($B572,'1.วาง งบทดลอง 4 แถว'!$E$4197:$J$5035,5,0)</f>
        <v>0</v>
      </c>
      <c r="AU572" s="379">
        <f>VLOOKUP($B572,'1.วาง งบทดลอง 4 แถว'!$E$4197:$J$5035,6,0)</f>
        <v>0</v>
      </c>
      <c r="AV572" s="380">
        <f t="shared" si="77"/>
        <v>0</v>
      </c>
      <c r="AW572" s="410" t="s">
        <v>1279</v>
      </c>
      <c r="AX572" s="411" t="s">
        <v>1280</v>
      </c>
      <c r="AY572" s="412">
        <v>0</v>
      </c>
      <c r="AZ572" s="377">
        <f>VLOOKUP($B572,'1.วาง งบทดลอง 4 แถว'!$E$5036:$J$5874,3,0)</f>
        <v>0</v>
      </c>
      <c r="BA572" s="378">
        <f>VLOOKUP($B572,'1.วาง งบทดลอง 4 แถว'!$E$5036:$J$5874,4,0)</f>
        <v>0</v>
      </c>
      <c r="BB572" s="378">
        <f>VLOOKUP($B572,'1.วาง งบทดลอง 4 แถว'!$E$5036:$J$5874,5,0)</f>
        <v>0</v>
      </c>
      <c r="BC572" s="379">
        <f>VLOOKUP($B572,'1.วาง งบทดลอง 4 แถว'!$E$5036:$J$5874,6,0)</f>
        <v>0</v>
      </c>
      <c r="BD572" s="380">
        <f t="shared" si="78"/>
        <v>0</v>
      </c>
      <c r="BE572" s="410" t="s">
        <v>1279</v>
      </c>
      <c r="BF572" s="411" t="s">
        <v>1280</v>
      </c>
      <c r="BG572" s="412">
        <v>0</v>
      </c>
      <c r="BH572" s="377">
        <f>VLOOKUP($B572,'1.วาง งบทดลอง 4 แถว'!$E$5875:$J$6713,3,0)</f>
        <v>0</v>
      </c>
      <c r="BI572" s="378">
        <f>VLOOKUP($B572,'1.วาง งบทดลอง 4 แถว'!$E$5875:$J$6713,4,0)</f>
        <v>0</v>
      </c>
      <c r="BJ572" s="378">
        <f>VLOOKUP($B572,'1.วาง งบทดลอง 4 แถว'!$E$5875:$J$6713,5,0)</f>
        <v>0</v>
      </c>
      <c r="BK572" s="379">
        <f>VLOOKUP($B572,'1.วาง งบทดลอง 4 แถว'!$E$5875:$J$6713,6,0)</f>
        <v>0</v>
      </c>
      <c r="BL572" s="380">
        <f t="shared" si="79"/>
        <v>0</v>
      </c>
      <c r="BM572" s="410" t="s">
        <v>1279</v>
      </c>
      <c r="BN572" s="411" t="s">
        <v>1280</v>
      </c>
      <c r="BO572" s="413">
        <v>0</v>
      </c>
    </row>
    <row r="573" spans="1:67" ht="19.5" customHeight="1">
      <c r="A573" s="374">
        <v>570</v>
      </c>
      <c r="B573" s="375" t="s">
        <v>926</v>
      </c>
      <c r="C573" s="376" t="s">
        <v>260</v>
      </c>
      <c r="D573" s="377">
        <f>VLOOKUP($B573,'1.วาง งบทดลอง 4 แถว'!$E$2:$J$840,3,0)</f>
        <v>0</v>
      </c>
      <c r="E573" s="378">
        <f>VLOOKUP($B573,'1.วาง งบทดลอง 4 แถว'!$E$2:$J$840,4,0)</f>
        <v>0</v>
      </c>
      <c r="F573" s="378">
        <f>VLOOKUP($B573,'1.วาง งบทดลอง 4 แถว'!$E$2:$J$840,5,0)</f>
        <v>81546.78</v>
      </c>
      <c r="G573" s="379">
        <f>VLOOKUP($B573,'1.วาง งบทดลอง 4 แถว'!$E$2:$J$840,6,0)</f>
        <v>0</v>
      </c>
      <c r="H573" s="380">
        <f t="shared" si="72"/>
        <v>81546.78</v>
      </c>
      <c r="I573" s="410" t="s">
        <v>1275</v>
      </c>
      <c r="J573" s="411" t="s">
        <v>1276</v>
      </c>
      <c r="K573" s="412">
        <v>0</v>
      </c>
      <c r="L573" s="377">
        <f>VLOOKUP($B573,'1.วาง งบทดลอง 4 แถว'!$E$841:$J$1679,3,0)</f>
        <v>0</v>
      </c>
      <c r="M573" s="378">
        <f>VLOOKUP($B573,'1.วาง งบทดลอง 4 แถว'!$E$841:$J$1679,4,0)</f>
        <v>0</v>
      </c>
      <c r="N573" s="378">
        <f>VLOOKUP($B573,'1.วาง งบทดลอง 4 แถว'!$E$841:$J$1679,5,0)</f>
        <v>22102.080000000002</v>
      </c>
      <c r="O573" s="379">
        <f>VLOOKUP($B573,'1.วาง งบทดลอง 4 แถว'!$E$841:$J$1679,6,0)</f>
        <v>0</v>
      </c>
      <c r="P573" s="380">
        <f t="shared" si="73"/>
        <v>22102.080000000002</v>
      </c>
      <c r="Q573" s="410" t="s">
        <v>1275</v>
      </c>
      <c r="R573" s="411" t="s">
        <v>1276</v>
      </c>
      <c r="S573" s="412">
        <v>0</v>
      </c>
      <c r="T573" s="377">
        <f>VLOOKUP($B573,'1.วาง งบทดลอง 4 แถว'!$E$1680:$J$2518,3,0)</f>
        <v>0</v>
      </c>
      <c r="U573" s="378">
        <f>VLOOKUP($B573,'1.วาง งบทดลอง 4 แถว'!$E$1680:$J$2518,4,0)</f>
        <v>0</v>
      </c>
      <c r="V573" s="378">
        <f>VLOOKUP($B573,'1.วาง งบทดลอง 4 แถว'!$E$1680:$J$2518,5,0)</f>
        <v>8052.6</v>
      </c>
      <c r="W573" s="379">
        <f>VLOOKUP($B573,'1.วาง งบทดลอง 4 แถว'!$E$1680:$J$2518,6,0)</f>
        <v>0</v>
      </c>
      <c r="X573" s="380">
        <f t="shared" si="74"/>
        <v>8052.6</v>
      </c>
      <c r="Y573" s="410" t="s">
        <v>1275</v>
      </c>
      <c r="Z573" s="411" t="s">
        <v>1276</v>
      </c>
      <c r="AA573" s="412">
        <v>0</v>
      </c>
      <c r="AB573" s="377">
        <f>VLOOKUP($B573,'1.วาง งบทดลอง 4 แถว'!$E$2519:$J$3357,3,0)</f>
        <v>0</v>
      </c>
      <c r="AC573" s="378">
        <f>VLOOKUP($B573,'1.วาง งบทดลอง 4 แถว'!$E$2519:$J$3357,4,0)</f>
        <v>0</v>
      </c>
      <c r="AD573" s="378">
        <f>VLOOKUP($B573,'1.วาง งบทดลอง 4 แถว'!$E$2519:$J$3357,5,0)</f>
        <v>12563.36</v>
      </c>
      <c r="AE573" s="379">
        <f>VLOOKUP($B573,'1.วาง งบทดลอง 4 แถว'!$E$2519:$J$3357,6,0)</f>
        <v>0</v>
      </c>
      <c r="AF573" s="380">
        <f t="shared" si="75"/>
        <v>12563.36</v>
      </c>
      <c r="AG573" s="410" t="s">
        <v>1275</v>
      </c>
      <c r="AH573" s="411" t="s">
        <v>1276</v>
      </c>
      <c r="AI573" s="412">
        <v>0</v>
      </c>
      <c r="AJ573" s="377">
        <f>VLOOKUP($B573,'1.วาง งบทดลอง 4 แถว'!$E$3358:$J$4196,3,0)</f>
        <v>0</v>
      </c>
      <c r="AK573" s="378">
        <f>VLOOKUP($B573,'1.วาง งบทดลอง 4 แถว'!$E$3358:$J$4196,4,0)</f>
        <v>0</v>
      </c>
      <c r="AL573" s="378">
        <f>VLOOKUP($B573,'1.วาง งบทดลอง 4 แถว'!$E$3358:$J$4196,5,0)</f>
        <v>19402.099999999999</v>
      </c>
      <c r="AM573" s="379">
        <f>VLOOKUP($B573,'1.วาง งบทดลอง 4 แถว'!$E$3358:$J$4196,6,0)</f>
        <v>0</v>
      </c>
      <c r="AN573" s="380">
        <f t="shared" si="76"/>
        <v>19402.099999999999</v>
      </c>
      <c r="AO573" s="410" t="s">
        <v>1275</v>
      </c>
      <c r="AP573" s="411" t="s">
        <v>1276</v>
      </c>
      <c r="AQ573" s="412">
        <v>0</v>
      </c>
      <c r="AR573" s="377">
        <f>VLOOKUP($B573,'1.วาง งบทดลอง 4 แถว'!$E$4197:$J$5035,3,0)</f>
        <v>0</v>
      </c>
      <c r="AS573" s="378">
        <f>VLOOKUP($B573,'1.วาง งบทดลอง 4 แถว'!$E$4197:$J$5035,4,0)</f>
        <v>0</v>
      </c>
      <c r="AT573" s="378">
        <f>VLOOKUP($B573,'1.วาง งบทดลอง 4 แถว'!$E$4197:$J$5035,5,0)</f>
        <v>4025.32</v>
      </c>
      <c r="AU573" s="379">
        <f>VLOOKUP($B573,'1.วาง งบทดลอง 4 แถว'!$E$4197:$J$5035,6,0)</f>
        <v>0</v>
      </c>
      <c r="AV573" s="380">
        <f t="shared" si="77"/>
        <v>4025.32</v>
      </c>
      <c r="AW573" s="410" t="s">
        <v>1275</v>
      </c>
      <c r="AX573" s="411" t="s">
        <v>1276</v>
      </c>
      <c r="AY573" s="412">
        <v>0</v>
      </c>
      <c r="AZ573" s="377">
        <f>VLOOKUP($B573,'1.วาง งบทดลอง 4 แถว'!$E$5036:$J$5874,3,0)</f>
        <v>0</v>
      </c>
      <c r="BA573" s="378">
        <f>VLOOKUP($B573,'1.วาง งบทดลอง 4 แถว'!$E$5036:$J$5874,4,0)</f>
        <v>0</v>
      </c>
      <c r="BB573" s="378">
        <f>VLOOKUP($B573,'1.วาง งบทดลอง 4 แถว'!$E$5036:$J$5874,5,0)</f>
        <v>0</v>
      </c>
      <c r="BC573" s="379">
        <f>VLOOKUP($B573,'1.วาง งบทดลอง 4 แถว'!$E$5036:$J$5874,6,0)</f>
        <v>0</v>
      </c>
      <c r="BD573" s="380">
        <f t="shared" si="78"/>
        <v>0</v>
      </c>
      <c r="BE573" s="410" t="s">
        <v>1275</v>
      </c>
      <c r="BF573" s="411" t="s">
        <v>1276</v>
      </c>
      <c r="BG573" s="412">
        <v>0</v>
      </c>
      <c r="BH573" s="377">
        <f>VLOOKUP($B573,'1.วาง งบทดลอง 4 แถว'!$E$5875:$J$6713,3,0)</f>
        <v>0</v>
      </c>
      <c r="BI573" s="378">
        <f>VLOOKUP($B573,'1.วาง งบทดลอง 4 แถว'!$E$5875:$J$6713,4,0)</f>
        <v>0</v>
      </c>
      <c r="BJ573" s="378">
        <f>VLOOKUP($B573,'1.วาง งบทดลอง 4 แถว'!$E$5875:$J$6713,5,0)</f>
        <v>0</v>
      </c>
      <c r="BK573" s="379">
        <f>VLOOKUP($B573,'1.วาง งบทดลอง 4 แถว'!$E$5875:$J$6713,6,0)</f>
        <v>0</v>
      </c>
      <c r="BL573" s="380">
        <f t="shared" si="79"/>
        <v>0</v>
      </c>
      <c r="BM573" s="410" t="s">
        <v>1275</v>
      </c>
      <c r="BN573" s="411" t="s">
        <v>1276</v>
      </c>
      <c r="BO573" s="413">
        <v>0</v>
      </c>
    </row>
    <row r="574" spans="1:67" ht="19.5" customHeight="1">
      <c r="A574" s="374">
        <v>571</v>
      </c>
      <c r="B574" s="375" t="s">
        <v>927</v>
      </c>
      <c r="C574" s="376" t="s">
        <v>261</v>
      </c>
      <c r="D574" s="377">
        <f>VLOOKUP($B574,'1.วาง งบทดลอง 4 แถว'!$E$2:$J$840,3,0)</f>
        <v>0</v>
      </c>
      <c r="E574" s="378">
        <f>VLOOKUP($B574,'1.วาง งบทดลอง 4 แถว'!$E$2:$J$840,4,0)</f>
        <v>0</v>
      </c>
      <c r="F574" s="378">
        <f>VLOOKUP($B574,'1.วาง งบทดลอง 4 แถว'!$E$2:$J$840,5,0)</f>
        <v>0</v>
      </c>
      <c r="G574" s="379">
        <f>VLOOKUP($B574,'1.วาง งบทดลอง 4 แถว'!$E$2:$J$840,6,0)</f>
        <v>0</v>
      </c>
      <c r="H574" s="380">
        <f t="shared" si="72"/>
        <v>0</v>
      </c>
      <c r="I574" s="410" t="s">
        <v>1275</v>
      </c>
      <c r="J574" s="411" t="s">
        <v>1276</v>
      </c>
      <c r="K574" s="412">
        <v>0</v>
      </c>
      <c r="L574" s="377">
        <f>VLOOKUP($B574,'1.วาง งบทดลอง 4 แถว'!$E$841:$J$1679,3,0)</f>
        <v>0</v>
      </c>
      <c r="M574" s="378">
        <f>VLOOKUP($B574,'1.วาง งบทดลอง 4 แถว'!$E$841:$J$1679,4,0)</f>
        <v>0</v>
      </c>
      <c r="N574" s="378">
        <f>VLOOKUP($B574,'1.วาง งบทดลอง 4 แถว'!$E$841:$J$1679,5,0)</f>
        <v>0</v>
      </c>
      <c r="O574" s="379">
        <f>VLOOKUP($B574,'1.วาง งบทดลอง 4 แถว'!$E$841:$J$1679,6,0)</f>
        <v>0</v>
      </c>
      <c r="P574" s="380">
        <f t="shared" si="73"/>
        <v>0</v>
      </c>
      <c r="Q574" s="410" t="s">
        <v>1275</v>
      </c>
      <c r="R574" s="411" t="s">
        <v>1276</v>
      </c>
      <c r="S574" s="412">
        <v>0</v>
      </c>
      <c r="T574" s="377">
        <f>VLOOKUP($B574,'1.วาง งบทดลอง 4 แถว'!$E$1680:$J$2518,3,0)</f>
        <v>0</v>
      </c>
      <c r="U574" s="378">
        <f>VLOOKUP($B574,'1.วาง งบทดลอง 4 แถว'!$E$1680:$J$2518,4,0)</f>
        <v>0</v>
      </c>
      <c r="V574" s="378">
        <f>VLOOKUP($B574,'1.วาง งบทดลอง 4 แถว'!$E$1680:$J$2518,5,0)</f>
        <v>0</v>
      </c>
      <c r="W574" s="379">
        <f>VLOOKUP($B574,'1.วาง งบทดลอง 4 แถว'!$E$1680:$J$2518,6,0)</f>
        <v>0</v>
      </c>
      <c r="X574" s="380">
        <f t="shared" si="74"/>
        <v>0</v>
      </c>
      <c r="Y574" s="410" t="s">
        <v>1275</v>
      </c>
      <c r="Z574" s="411" t="s">
        <v>1276</v>
      </c>
      <c r="AA574" s="412">
        <v>0</v>
      </c>
      <c r="AB574" s="377">
        <f>VLOOKUP($B574,'1.วาง งบทดลอง 4 แถว'!$E$2519:$J$3357,3,0)</f>
        <v>0</v>
      </c>
      <c r="AC574" s="378">
        <f>VLOOKUP($B574,'1.วาง งบทดลอง 4 แถว'!$E$2519:$J$3357,4,0)</f>
        <v>0</v>
      </c>
      <c r="AD574" s="378">
        <f>VLOOKUP($B574,'1.วาง งบทดลอง 4 แถว'!$E$2519:$J$3357,5,0)</f>
        <v>0</v>
      </c>
      <c r="AE574" s="379">
        <f>VLOOKUP($B574,'1.วาง งบทดลอง 4 แถว'!$E$2519:$J$3357,6,0)</f>
        <v>0</v>
      </c>
      <c r="AF574" s="380">
        <f t="shared" si="75"/>
        <v>0</v>
      </c>
      <c r="AG574" s="410" t="s">
        <v>1275</v>
      </c>
      <c r="AH574" s="411" t="s">
        <v>1276</v>
      </c>
      <c r="AI574" s="412">
        <v>0</v>
      </c>
      <c r="AJ574" s="377">
        <f>VLOOKUP($B574,'1.วาง งบทดลอง 4 แถว'!$E$3358:$J$4196,3,0)</f>
        <v>0</v>
      </c>
      <c r="AK574" s="378">
        <f>VLOOKUP($B574,'1.วาง งบทดลอง 4 แถว'!$E$3358:$J$4196,4,0)</f>
        <v>0</v>
      </c>
      <c r="AL574" s="378">
        <f>VLOOKUP($B574,'1.วาง งบทดลอง 4 แถว'!$E$3358:$J$4196,5,0)</f>
        <v>0</v>
      </c>
      <c r="AM574" s="379">
        <f>VLOOKUP($B574,'1.วาง งบทดลอง 4 แถว'!$E$3358:$J$4196,6,0)</f>
        <v>0</v>
      </c>
      <c r="AN574" s="380">
        <f t="shared" si="76"/>
        <v>0</v>
      </c>
      <c r="AO574" s="410" t="s">
        <v>1275</v>
      </c>
      <c r="AP574" s="411" t="s">
        <v>1276</v>
      </c>
      <c r="AQ574" s="412">
        <v>0</v>
      </c>
      <c r="AR574" s="377">
        <f>VLOOKUP($B574,'1.วาง งบทดลอง 4 แถว'!$E$4197:$J$5035,3,0)</f>
        <v>0</v>
      </c>
      <c r="AS574" s="378">
        <f>VLOOKUP($B574,'1.วาง งบทดลอง 4 แถว'!$E$4197:$J$5035,4,0)</f>
        <v>0</v>
      </c>
      <c r="AT574" s="378">
        <f>VLOOKUP($B574,'1.วาง งบทดลอง 4 แถว'!$E$4197:$J$5035,5,0)</f>
        <v>0</v>
      </c>
      <c r="AU574" s="379">
        <f>VLOOKUP($B574,'1.วาง งบทดลอง 4 แถว'!$E$4197:$J$5035,6,0)</f>
        <v>0</v>
      </c>
      <c r="AV574" s="380">
        <f t="shared" si="77"/>
        <v>0</v>
      </c>
      <c r="AW574" s="410" t="s">
        <v>1275</v>
      </c>
      <c r="AX574" s="411" t="s">
        <v>1276</v>
      </c>
      <c r="AY574" s="412">
        <v>0</v>
      </c>
      <c r="AZ574" s="377">
        <f>VLOOKUP($B574,'1.วาง งบทดลอง 4 แถว'!$E$5036:$J$5874,3,0)</f>
        <v>0</v>
      </c>
      <c r="BA574" s="378">
        <f>VLOOKUP($B574,'1.วาง งบทดลอง 4 แถว'!$E$5036:$J$5874,4,0)</f>
        <v>0</v>
      </c>
      <c r="BB574" s="378">
        <f>VLOOKUP($B574,'1.วาง งบทดลอง 4 แถว'!$E$5036:$J$5874,5,0)</f>
        <v>0</v>
      </c>
      <c r="BC574" s="379">
        <f>VLOOKUP($B574,'1.วาง งบทดลอง 4 แถว'!$E$5036:$J$5874,6,0)</f>
        <v>0</v>
      </c>
      <c r="BD574" s="380">
        <f t="shared" si="78"/>
        <v>0</v>
      </c>
      <c r="BE574" s="410" t="s">
        <v>1275</v>
      </c>
      <c r="BF574" s="411" t="s">
        <v>1276</v>
      </c>
      <c r="BG574" s="412">
        <v>0</v>
      </c>
      <c r="BH574" s="377">
        <f>VLOOKUP($B574,'1.วาง งบทดลอง 4 แถว'!$E$5875:$J$6713,3,0)</f>
        <v>0</v>
      </c>
      <c r="BI574" s="378">
        <f>VLOOKUP($B574,'1.วาง งบทดลอง 4 แถว'!$E$5875:$J$6713,4,0)</f>
        <v>0</v>
      </c>
      <c r="BJ574" s="378">
        <f>VLOOKUP($B574,'1.วาง งบทดลอง 4 แถว'!$E$5875:$J$6713,5,0)</f>
        <v>0</v>
      </c>
      <c r="BK574" s="379">
        <f>VLOOKUP($B574,'1.วาง งบทดลอง 4 แถว'!$E$5875:$J$6713,6,0)</f>
        <v>0</v>
      </c>
      <c r="BL574" s="380">
        <f t="shared" si="79"/>
        <v>0</v>
      </c>
      <c r="BM574" s="410" t="s">
        <v>1275</v>
      </c>
      <c r="BN574" s="411" t="s">
        <v>1276</v>
      </c>
      <c r="BO574" s="413">
        <v>0</v>
      </c>
    </row>
    <row r="575" spans="1:67" s="420" customFormat="1" ht="19.5" customHeight="1">
      <c r="A575" s="374">
        <v>572</v>
      </c>
      <c r="B575" s="375" t="s">
        <v>928</v>
      </c>
      <c r="C575" s="376" t="s">
        <v>262</v>
      </c>
      <c r="D575" s="377">
        <f>VLOOKUP($B575,'1.วาง งบทดลอง 4 แถว'!$E$2:$J$840,3,0)</f>
        <v>0</v>
      </c>
      <c r="E575" s="378">
        <f>VLOOKUP($B575,'1.วาง งบทดลอง 4 แถว'!$E$2:$J$840,4,0)</f>
        <v>0</v>
      </c>
      <c r="F575" s="378">
        <f>VLOOKUP($B575,'1.วาง งบทดลอง 4 แถว'!$E$2:$J$840,5,0)</f>
        <v>0</v>
      </c>
      <c r="G575" s="379">
        <f>VLOOKUP($B575,'1.วาง งบทดลอง 4 แถว'!$E$2:$J$840,6,0)</f>
        <v>0</v>
      </c>
      <c r="H575" s="380">
        <f t="shared" si="72"/>
        <v>0</v>
      </c>
      <c r="I575" s="410" t="s">
        <v>1275</v>
      </c>
      <c r="J575" s="411" t="s">
        <v>1276</v>
      </c>
      <c r="K575" s="412">
        <v>0</v>
      </c>
      <c r="L575" s="377">
        <f>VLOOKUP($B575,'1.วาง งบทดลอง 4 แถว'!$E$841:$J$1679,3,0)</f>
        <v>0</v>
      </c>
      <c r="M575" s="378">
        <f>VLOOKUP($B575,'1.วาง งบทดลอง 4 แถว'!$E$841:$J$1679,4,0)</f>
        <v>0</v>
      </c>
      <c r="N575" s="378">
        <f>VLOOKUP($B575,'1.วาง งบทดลอง 4 แถว'!$E$841:$J$1679,5,0)</f>
        <v>0</v>
      </c>
      <c r="O575" s="379">
        <f>VLOOKUP($B575,'1.วาง งบทดลอง 4 แถว'!$E$841:$J$1679,6,0)</f>
        <v>0</v>
      </c>
      <c r="P575" s="380">
        <f t="shared" si="73"/>
        <v>0</v>
      </c>
      <c r="Q575" s="410" t="s">
        <v>1275</v>
      </c>
      <c r="R575" s="411" t="s">
        <v>1276</v>
      </c>
      <c r="S575" s="412">
        <v>0</v>
      </c>
      <c r="T575" s="377">
        <f>VLOOKUP($B575,'1.วาง งบทดลอง 4 แถว'!$E$1680:$J$2518,3,0)</f>
        <v>0</v>
      </c>
      <c r="U575" s="378">
        <f>VLOOKUP($B575,'1.วาง งบทดลอง 4 แถว'!$E$1680:$J$2518,4,0)</f>
        <v>0</v>
      </c>
      <c r="V575" s="378">
        <f>VLOOKUP($B575,'1.วาง งบทดลอง 4 แถว'!$E$1680:$J$2518,5,0)</f>
        <v>0</v>
      </c>
      <c r="W575" s="379">
        <f>VLOOKUP($B575,'1.วาง งบทดลอง 4 แถว'!$E$1680:$J$2518,6,0)</f>
        <v>0</v>
      </c>
      <c r="X575" s="380">
        <f t="shared" si="74"/>
        <v>0</v>
      </c>
      <c r="Y575" s="410" t="s">
        <v>1275</v>
      </c>
      <c r="Z575" s="411" t="s">
        <v>1276</v>
      </c>
      <c r="AA575" s="412">
        <v>0</v>
      </c>
      <c r="AB575" s="377">
        <f>VLOOKUP($B575,'1.วาง งบทดลอง 4 แถว'!$E$2519:$J$3357,3,0)</f>
        <v>0</v>
      </c>
      <c r="AC575" s="378">
        <f>VLOOKUP($B575,'1.วาง งบทดลอง 4 แถว'!$E$2519:$J$3357,4,0)</f>
        <v>0</v>
      </c>
      <c r="AD575" s="378">
        <f>VLOOKUP($B575,'1.วาง งบทดลอง 4 แถว'!$E$2519:$J$3357,5,0)</f>
        <v>0</v>
      </c>
      <c r="AE575" s="379">
        <f>VLOOKUP($B575,'1.วาง งบทดลอง 4 แถว'!$E$2519:$J$3357,6,0)</f>
        <v>0</v>
      </c>
      <c r="AF575" s="380">
        <f t="shared" si="75"/>
        <v>0</v>
      </c>
      <c r="AG575" s="410" t="s">
        <v>1275</v>
      </c>
      <c r="AH575" s="411" t="s">
        <v>1276</v>
      </c>
      <c r="AI575" s="412">
        <v>0</v>
      </c>
      <c r="AJ575" s="377">
        <f>VLOOKUP($B575,'1.วาง งบทดลอง 4 แถว'!$E$3358:$J$4196,3,0)</f>
        <v>0</v>
      </c>
      <c r="AK575" s="378">
        <f>VLOOKUP($B575,'1.วาง งบทดลอง 4 แถว'!$E$3358:$J$4196,4,0)</f>
        <v>0</v>
      </c>
      <c r="AL575" s="378">
        <f>VLOOKUP($B575,'1.วาง งบทดลอง 4 แถว'!$E$3358:$J$4196,5,0)</f>
        <v>0</v>
      </c>
      <c r="AM575" s="379">
        <f>VLOOKUP($B575,'1.วาง งบทดลอง 4 แถว'!$E$3358:$J$4196,6,0)</f>
        <v>0</v>
      </c>
      <c r="AN575" s="380">
        <f t="shared" si="76"/>
        <v>0</v>
      </c>
      <c r="AO575" s="410" t="s">
        <v>1275</v>
      </c>
      <c r="AP575" s="411" t="s">
        <v>1276</v>
      </c>
      <c r="AQ575" s="412">
        <v>0</v>
      </c>
      <c r="AR575" s="377">
        <f>VLOOKUP($B575,'1.วาง งบทดลอง 4 แถว'!$E$4197:$J$5035,3,0)</f>
        <v>2567</v>
      </c>
      <c r="AS575" s="378">
        <f>VLOOKUP($B575,'1.วาง งบทดลอง 4 แถว'!$E$4197:$J$5035,4,0)</f>
        <v>0</v>
      </c>
      <c r="AT575" s="378">
        <f>VLOOKUP($B575,'1.วาง งบทดลอง 4 แถว'!$E$4197:$J$5035,5,0)</f>
        <v>8727.7999999999993</v>
      </c>
      <c r="AU575" s="379">
        <f>VLOOKUP($B575,'1.วาง งบทดลอง 4 แถว'!$E$4197:$J$5035,6,0)</f>
        <v>0</v>
      </c>
      <c r="AV575" s="380">
        <f t="shared" si="77"/>
        <v>8727.7999999999993</v>
      </c>
      <c r="AW575" s="410" t="s">
        <v>1275</v>
      </c>
      <c r="AX575" s="411" t="s">
        <v>1276</v>
      </c>
      <c r="AY575" s="412">
        <v>0</v>
      </c>
      <c r="AZ575" s="377">
        <f>VLOOKUP($B575,'1.วาง งบทดลอง 4 แถว'!$E$5036:$J$5874,3,0)</f>
        <v>2567</v>
      </c>
      <c r="BA575" s="378">
        <f>VLOOKUP($B575,'1.วาง งบทดลอง 4 แถว'!$E$5036:$J$5874,4,0)</f>
        <v>0</v>
      </c>
      <c r="BB575" s="378">
        <f>VLOOKUP($B575,'1.วาง งบทดลอง 4 แถว'!$E$5036:$J$5874,5,0)</f>
        <v>4620.6000000000004</v>
      </c>
      <c r="BC575" s="379">
        <f>VLOOKUP($B575,'1.วาง งบทดลอง 4 แถว'!$E$5036:$J$5874,6,0)</f>
        <v>0</v>
      </c>
      <c r="BD575" s="380">
        <f t="shared" si="78"/>
        <v>4620.6000000000004</v>
      </c>
      <c r="BE575" s="410" t="s">
        <v>1275</v>
      </c>
      <c r="BF575" s="411" t="s">
        <v>1276</v>
      </c>
      <c r="BG575" s="412">
        <v>0</v>
      </c>
      <c r="BH575" s="377">
        <f>VLOOKUP($B575,'1.วาง งบทดลอง 4 แถว'!$E$5875:$J$6713,3,0)</f>
        <v>0</v>
      </c>
      <c r="BI575" s="378">
        <f>VLOOKUP($B575,'1.วาง งบทดลอง 4 แถว'!$E$5875:$J$6713,4,0)</f>
        <v>0</v>
      </c>
      <c r="BJ575" s="378">
        <f>VLOOKUP($B575,'1.วาง งบทดลอง 4 แถว'!$E$5875:$J$6713,5,0)</f>
        <v>0</v>
      </c>
      <c r="BK575" s="379">
        <f>VLOOKUP($B575,'1.วาง งบทดลอง 4 แถว'!$E$5875:$J$6713,6,0)</f>
        <v>0</v>
      </c>
      <c r="BL575" s="380">
        <f t="shared" si="79"/>
        <v>0</v>
      </c>
      <c r="BM575" s="410" t="s">
        <v>1275</v>
      </c>
      <c r="BN575" s="411" t="s">
        <v>1276</v>
      </c>
      <c r="BO575" s="413">
        <v>0</v>
      </c>
    </row>
    <row r="576" spans="1:67" s="420" customFormat="1" ht="19.5" customHeight="1">
      <c r="A576" s="374">
        <v>573</v>
      </c>
      <c r="B576" s="375" t="s">
        <v>929</v>
      </c>
      <c r="C576" s="376" t="s">
        <v>263</v>
      </c>
      <c r="D576" s="377">
        <f>VLOOKUP($B576,'1.วาง งบทดลอง 4 แถว'!$E$2:$J$840,3,0)</f>
        <v>0</v>
      </c>
      <c r="E576" s="378">
        <f>VLOOKUP($B576,'1.วาง งบทดลอง 4 แถว'!$E$2:$J$840,4,0)</f>
        <v>0</v>
      </c>
      <c r="F576" s="378">
        <f>VLOOKUP($B576,'1.วาง งบทดลอง 4 แถว'!$E$2:$J$840,5,0)</f>
        <v>0</v>
      </c>
      <c r="G576" s="379">
        <f>VLOOKUP($B576,'1.วาง งบทดลอง 4 แถว'!$E$2:$J$840,6,0)</f>
        <v>0</v>
      </c>
      <c r="H576" s="380">
        <f t="shared" si="72"/>
        <v>0</v>
      </c>
      <c r="I576" s="410" t="s">
        <v>1275</v>
      </c>
      <c r="J576" s="411" t="s">
        <v>1276</v>
      </c>
      <c r="K576" s="412">
        <v>0</v>
      </c>
      <c r="L576" s="377">
        <f>VLOOKUP($B576,'1.วาง งบทดลอง 4 แถว'!$E$841:$J$1679,3,0)</f>
        <v>0</v>
      </c>
      <c r="M576" s="378">
        <f>VLOOKUP($B576,'1.วาง งบทดลอง 4 แถว'!$E$841:$J$1679,4,0)</f>
        <v>0</v>
      </c>
      <c r="N576" s="378">
        <f>VLOOKUP($B576,'1.วาง งบทดลอง 4 แถว'!$E$841:$J$1679,5,0)</f>
        <v>0</v>
      </c>
      <c r="O576" s="379">
        <f>VLOOKUP($B576,'1.วาง งบทดลอง 4 แถว'!$E$841:$J$1679,6,0)</f>
        <v>0</v>
      </c>
      <c r="P576" s="380">
        <f t="shared" si="73"/>
        <v>0</v>
      </c>
      <c r="Q576" s="410" t="s">
        <v>1275</v>
      </c>
      <c r="R576" s="411" t="s">
        <v>1276</v>
      </c>
      <c r="S576" s="412">
        <v>0</v>
      </c>
      <c r="T576" s="377">
        <f>VLOOKUP($B576,'1.วาง งบทดลอง 4 แถว'!$E$1680:$J$2518,3,0)</f>
        <v>0</v>
      </c>
      <c r="U576" s="378">
        <f>VLOOKUP($B576,'1.วาง งบทดลอง 4 แถว'!$E$1680:$J$2518,4,0)</f>
        <v>0</v>
      </c>
      <c r="V576" s="378">
        <f>VLOOKUP($B576,'1.วาง งบทดลอง 4 แถว'!$E$1680:$J$2518,5,0)</f>
        <v>0</v>
      </c>
      <c r="W576" s="379">
        <f>VLOOKUP($B576,'1.วาง งบทดลอง 4 แถว'!$E$1680:$J$2518,6,0)</f>
        <v>0</v>
      </c>
      <c r="X576" s="380">
        <f t="shared" si="74"/>
        <v>0</v>
      </c>
      <c r="Y576" s="410" t="s">
        <v>1275</v>
      </c>
      <c r="Z576" s="411" t="s">
        <v>1276</v>
      </c>
      <c r="AA576" s="412">
        <v>0</v>
      </c>
      <c r="AB576" s="377">
        <f>VLOOKUP($B576,'1.วาง งบทดลอง 4 แถว'!$E$2519:$J$3357,3,0)</f>
        <v>0</v>
      </c>
      <c r="AC576" s="378">
        <f>VLOOKUP($B576,'1.วาง งบทดลอง 4 แถว'!$E$2519:$J$3357,4,0)</f>
        <v>0</v>
      </c>
      <c r="AD576" s="378">
        <f>VLOOKUP($B576,'1.วาง งบทดลอง 4 แถว'!$E$2519:$J$3357,5,0)</f>
        <v>0</v>
      </c>
      <c r="AE576" s="379">
        <f>VLOOKUP($B576,'1.วาง งบทดลอง 4 แถว'!$E$2519:$J$3357,6,0)</f>
        <v>0</v>
      </c>
      <c r="AF576" s="380">
        <f t="shared" si="75"/>
        <v>0</v>
      </c>
      <c r="AG576" s="410" t="s">
        <v>1275</v>
      </c>
      <c r="AH576" s="411" t="s">
        <v>1276</v>
      </c>
      <c r="AI576" s="412">
        <v>0</v>
      </c>
      <c r="AJ576" s="377">
        <f>VLOOKUP($B576,'1.วาง งบทดลอง 4 แถว'!$E$3358:$J$4196,3,0)</f>
        <v>0</v>
      </c>
      <c r="AK576" s="378">
        <f>VLOOKUP($B576,'1.วาง งบทดลอง 4 แถว'!$E$3358:$J$4196,4,0)</f>
        <v>0</v>
      </c>
      <c r="AL576" s="378">
        <f>VLOOKUP($B576,'1.วาง งบทดลอง 4 แถว'!$E$3358:$J$4196,5,0)</f>
        <v>0</v>
      </c>
      <c r="AM576" s="379">
        <f>VLOOKUP($B576,'1.วาง งบทดลอง 4 แถว'!$E$3358:$J$4196,6,0)</f>
        <v>0</v>
      </c>
      <c r="AN576" s="380">
        <f t="shared" si="76"/>
        <v>0</v>
      </c>
      <c r="AO576" s="410" t="s">
        <v>1275</v>
      </c>
      <c r="AP576" s="411" t="s">
        <v>1276</v>
      </c>
      <c r="AQ576" s="412">
        <v>0</v>
      </c>
      <c r="AR576" s="377">
        <f>VLOOKUP($B576,'1.วาง งบทดลอง 4 แถว'!$E$4197:$J$5035,3,0)</f>
        <v>0</v>
      </c>
      <c r="AS576" s="378">
        <f>VLOOKUP($B576,'1.วาง งบทดลอง 4 แถว'!$E$4197:$J$5035,4,0)</f>
        <v>0</v>
      </c>
      <c r="AT576" s="378">
        <f>VLOOKUP($B576,'1.วาง งบทดลอง 4 แถว'!$E$4197:$J$5035,5,0)</f>
        <v>0</v>
      </c>
      <c r="AU576" s="379">
        <f>VLOOKUP($B576,'1.วาง งบทดลอง 4 แถว'!$E$4197:$J$5035,6,0)</f>
        <v>0</v>
      </c>
      <c r="AV576" s="380">
        <f t="shared" si="77"/>
        <v>0</v>
      </c>
      <c r="AW576" s="410" t="s">
        <v>1275</v>
      </c>
      <c r="AX576" s="411" t="s">
        <v>1276</v>
      </c>
      <c r="AY576" s="412">
        <v>0</v>
      </c>
      <c r="AZ576" s="377">
        <f>VLOOKUP($B576,'1.วาง งบทดลอง 4 แถว'!$E$5036:$J$5874,3,0)</f>
        <v>0</v>
      </c>
      <c r="BA576" s="378">
        <f>VLOOKUP($B576,'1.วาง งบทดลอง 4 แถว'!$E$5036:$J$5874,4,0)</f>
        <v>0</v>
      </c>
      <c r="BB576" s="378">
        <f>VLOOKUP($B576,'1.วาง งบทดลอง 4 แถว'!$E$5036:$J$5874,5,0)</f>
        <v>4107.2</v>
      </c>
      <c r="BC576" s="379">
        <f>VLOOKUP($B576,'1.วาง งบทดลอง 4 แถว'!$E$5036:$J$5874,6,0)</f>
        <v>0</v>
      </c>
      <c r="BD576" s="380">
        <f t="shared" si="78"/>
        <v>4107.2</v>
      </c>
      <c r="BE576" s="410" t="s">
        <v>1275</v>
      </c>
      <c r="BF576" s="411" t="s">
        <v>1276</v>
      </c>
      <c r="BG576" s="412">
        <v>0</v>
      </c>
      <c r="BH576" s="377">
        <f>VLOOKUP($B576,'1.วาง งบทดลอง 4 แถว'!$E$5875:$J$6713,3,0)</f>
        <v>0</v>
      </c>
      <c r="BI576" s="378">
        <f>VLOOKUP($B576,'1.วาง งบทดลอง 4 แถว'!$E$5875:$J$6713,4,0)</f>
        <v>0</v>
      </c>
      <c r="BJ576" s="378">
        <f>VLOOKUP($B576,'1.วาง งบทดลอง 4 แถว'!$E$5875:$J$6713,5,0)</f>
        <v>0</v>
      </c>
      <c r="BK576" s="379">
        <f>VLOOKUP($B576,'1.วาง งบทดลอง 4 แถว'!$E$5875:$J$6713,6,0)</f>
        <v>0</v>
      </c>
      <c r="BL576" s="380">
        <f t="shared" si="79"/>
        <v>0</v>
      </c>
      <c r="BM576" s="410" t="s">
        <v>1275</v>
      </c>
      <c r="BN576" s="411" t="s">
        <v>1276</v>
      </c>
      <c r="BO576" s="413">
        <v>0</v>
      </c>
    </row>
    <row r="577" spans="1:67" ht="18" customHeight="1">
      <c r="A577" s="374">
        <v>574</v>
      </c>
      <c r="B577" s="375" t="s">
        <v>930</v>
      </c>
      <c r="C577" s="376" t="s">
        <v>264</v>
      </c>
      <c r="D577" s="377">
        <f>VLOOKUP($B577,'1.วาง งบทดลอง 4 แถว'!$E$2:$J$840,3,0)</f>
        <v>93460</v>
      </c>
      <c r="E577" s="378">
        <f>VLOOKUP($B577,'1.วาง งบทดลอง 4 แถว'!$E$2:$J$840,4,0)</f>
        <v>0</v>
      </c>
      <c r="F577" s="378">
        <f>VLOOKUP($B577,'1.วาง งบทดลอง 4 แถว'!$E$2:$J$840,5,0)</f>
        <v>1019000</v>
      </c>
      <c r="G577" s="379">
        <f>VLOOKUP($B577,'1.วาง งบทดลอง 4 แถว'!$E$2:$J$840,6,0)</f>
        <v>0</v>
      </c>
      <c r="H577" s="380">
        <f t="shared" si="72"/>
        <v>1019000</v>
      </c>
      <c r="I577" s="410" t="s">
        <v>1275</v>
      </c>
      <c r="J577" s="411" t="s">
        <v>1276</v>
      </c>
      <c r="K577" s="412">
        <v>0</v>
      </c>
      <c r="L577" s="377">
        <f>VLOOKUP($B577,'1.วาง งบทดลอง 4 แถว'!$E$841:$J$1679,3,0)</f>
        <v>32450</v>
      </c>
      <c r="M577" s="378">
        <f>VLOOKUP($B577,'1.วาง งบทดลอง 4 แถว'!$E$841:$J$1679,4,0)</f>
        <v>0</v>
      </c>
      <c r="N577" s="378">
        <f>VLOOKUP($B577,'1.วาง งบทดลอง 4 แถว'!$E$841:$J$1679,5,0)</f>
        <v>368920</v>
      </c>
      <c r="O577" s="379">
        <f>VLOOKUP($B577,'1.วาง งบทดลอง 4 แถว'!$E$841:$J$1679,6,0)</f>
        <v>0</v>
      </c>
      <c r="P577" s="380">
        <f t="shared" si="73"/>
        <v>368920</v>
      </c>
      <c r="Q577" s="410" t="s">
        <v>1275</v>
      </c>
      <c r="R577" s="411" t="s">
        <v>1276</v>
      </c>
      <c r="S577" s="412">
        <v>0</v>
      </c>
      <c r="T577" s="377">
        <f>VLOOKUP($B577,'1.วาง งบทดลอง 4 แถว'!$E$1680:$J$2518,3,0)</f>
        <v>87800</v>
      </c>
      <c r="U577" s="378">
        <f>VLOOKUP($B577,'1.วาง งบทดลอง 4 แถว'!$E$1680:$J$2518,4,0)</f>
        <v>0</v>
      </c>
      <c r="V577" s="378">
        <f>VLOOKUP($B577,'1.วาง งบทดลอง 4 แถว'!$E$1680:$J$2518,5,0)</f>
        <v>1000072</v>
      </c>
      <c r="W577" s="379">
        <f>VLOOKUP($B577,'1.วาง งบทดลอง 4 แถว'!$E$1680:$J$2518,6,0)</f>
        <v>0</v>
      </c>
      <c r="X577" s="380">
        <f t="shared" si="74"/>
        <v>1000072</v>
      </c>
      <c r="Y577" s="410" t="s">
        <v>1275</v>
      </c>
      <c r="Z577" s="411" t="s">
        <v>1276</v>
      </c>
      <c r="AA577" s="412">
        <v>0</v>
      </c>
      <c r="AB577" s="377">
        <f>VLOOKUP($B577,'1.วาง งบทดลอง 4 แถว'!$E$2519:$J$3357,3,0)</f>
        <v>123140</v>
      </c>
      <c r="AC577" s="378">
        <f>VLOOKUP($B577,'1.วาง งบทดลอง 4 แถว'!$E$2519:$J$3357,4,0)</f>
        <v>0</v>
      </c>
      <c r="AD577" s="378">
        <f>VLOOKUP($B577,'1.วาง งบทดลอง 4 แถว'!$E$2519:$J$3357,5,0)</f>
        <v>1337860</v>
      </c>
      <c r="AE577" s="379">
        <f>VLOOKUP($B577,'1.วาง งบทดลอง 4 แถว'!$E$2519:$J$3357,6,0)</f>
        <v>0</v>
      </c>
      <c r="AF577" s="380">
        <f t="shared" si="75"/>
        <v>1337860</v>
      </c>
      <c r="AG577" s="410" t="s">
        <v>1275</v>
      </c>
      <c r="AH577" s="411" t="s">
        <v>1276</v>
      </c>
      <c r="AI577" s="412">
        <v>0</v>
      </c>
      <c r="AJ577" s="377">
        <f>VLOOKUP($B577,'1.วาง งบทดลอง 4 แถว'!$E$3358:$J$4196,3,0)</f>
        <v>121910</v>
      </c>
      <c r="AK577" s="378">
        <f>VLOOKUP($B577,'1.วาง งบทดลอง 4 แถว'!$E$3358:$J$4196,4,0)</f>
        <v>0</v>
      </c>
      <c r="AL577" s="378">
        <f>VLOOKUP($B577,'1.วาง งบทดลอง 4 แถว'!$E$3358:$J$4196,5,0)</f>
        <v>1239510</v>
      </c>
      <c r="AM577" s="379">
        <f>VLOOKUP($B577,'1.วาง งบทดลอง 4 แถว'!$E$3358:$J$4196,6,0)</f>
        <v>0</v>
      </c>
      <c r="AN577" s="380">
        <f t="shared" si="76"/>
        <v>1239510</v>
      </c>
      <c r="AO577" s="410" t="s">
        <v>1275</v>
      </c>
      <c r="AP577" s="411" t="s">
        <v>1276</v>
      </c>
      <c r="AQ577" s="412">
        <v>0</v>
      </c>
      <c r="AR577" s="377">
        <f>VLOOKUP($B577,'1.วาง งบทดลอง 4 แถว'!$E$4197:$J$5035,3,0)</f>
        <v>117930</v>
      </c>
      <c r="AS577" s="378">
        <f>VLOOKUP($B577,'1.วาง งบทดลอง 4 แถว'!$E$4197:$J$5035,4,0)</f>
        <v>0</v>
      </c>
      <c r="AT577" s="378">
        <f>VLOOKUP($B577,'1.วาง งบทดลอง 4 แถว'!$E$4197:$J$5035,5,0)</f>
        <v>1788542.9</v>
      </c>
      <c r="AU577" s="379">
        <f>VLOOKUP($B577,'1.วาง งบทดลอง 4 แถว'!$E$4197:$J$5035,6,0)</f>
        <v>0</v>
      </c>
      <c r="AV577" s="380">
        <f t="shared" si="77"/>
        <v>1788542.9</v>
      </c>
      <c r="AW577" s="410" t="s">
        <v>1275</v>
      </c>
      <c r="AX577" s="411" t="s">
        <v>1276</v>
      </c>
      <c r="AY577" s="412">
        <v>0</v>
      </c>
      <c r="AZ577" s="377">
        <f>VLOOKUP($B577,'1.วาง งบทดลอง 4 แถว'!$E$5036:$J$5874,3,0)</f>
        <v>112500</v>
      </c>
      <c r="BA577" s="378">
        <f>VLOOKUP($B577,'1.วาง งบทดลอง 4 แถว'!$E$5036:$J$5874,4,0)</f>
        <v>0</v>
      </c>
      <c r="BB577" s="378">
        <f>VLOOKUP($B577,'1.วาง งบทดลอง 4 แถว'!$E$5036:$J$5874,5,0)</f>
        <v>1538000</v>
      </c>
      <c r="BC577" s="379">
        <f>VLOOKUP($B577,'1.วาง งบทดลอง 4 แถว'!$E$5036:$J$5874,6,0)</f>
        <v>0</v>
      </c>
      <c r="BD577" s="380">
        <f t="shared" si="78"/>
        <v>1538000</v>
      </c>
      <c r="BE577" s="410" t="s">
        <v>1275</v>
      </c>
      <c r="BF577" s="411" t="s">
        <v>1276</v>
      </c>
      <c r="BG577" s="412">
        <v>0</v>
      </c>
      <c r="BH577" s="377">
        <f>VLOOKUP($B577,'1.วาง งบทดลอง 4 แถว'!$E$5875:$J$6713,3,0)</f>
        <v>152860</v>
      </c>
      <c r="BI577" s="378">
        <f>VLOOKUP($B577,'1.วาง งบทดลอง 4 แถว'!$E$5875:$J$6713,4,0)</f>
        <v>0</v>
      </c>
      <c r="BJ577" s="378">
        <f>VLOOKUP($B577,'1.วาง งบทดลอง 4 แถว'!$E$5875:$J$6713,5,0)</f>
        <v>1691820</v>
      </c>
      <c r="BK577" s="379">
        <f>VLOOKUP($B577,'1.วาง งบทดลอง 4 แถว'!$E$5875:$J$6713,6,0)</f>
        <v>0</v>
      </c>
      <c r="BL577" s="380">
        <f t="shared" si="79"/>
        <v>1691820</v>
      </c>
      <c r="BM577" s="410" t="s">
        <v>1275</v>
      </c>
      <c r="BN577" s="411" t="s">
        <v>1276</v>
      </c>
      <c r="BO577" s="413">
        <v>0</v>
      </c>
    </row>
    <row r="578" spans="1:67" ht="19.5" customHeight="1">
      <c r="A578" s="374">
        <v>575</v>
      </c>
      <c r="B578" s="375" t="s">
        <v>931</v>
      </c>
      <c r="C578" s="376" t="s">
        <v>265</v>
      </c>
      <c r="D578" s="377">
        <f>VLOOKUP($B578,'1.วาง งบทดลอง 4 แถว'!$E$2:$J$840,3,0)</f>
        <v>93460</v>
      </c>
      <c r="E578" s="378">
        <f>VLOOKUP($B578,'1.วาง งบทดลอง 4 แถว'!$E$2:$J$840,4,0)</f>
        <v>0</v>
      </c>
      <c r="F578" s="378">
        <f>VLOOKUP($B578,'1.วาง งบทดลอง 4 แถว'!$E$2:$J$840,5,0)</f>
        <v>1014740</v>
      </c>
      <c r="G578" s="379">
        <f>VLOOKUP($B578,'1.วาง งบทดลอง 4 แถว'!$E$2:$J$840,6,0)</f>
        <v>0</v>
      </c>
      <c r="H578" s="380">
        <f t="shared" si="72"/>
        <v>1014740</v>
      </c>
      <c r="I578" s="410" t="s">
        <v>1275</v>
      </c>
      <c r="J578" s="411" t="s">
        <v>1276</v>
      </c>
      <c r="K578" s="412">
        <v>0</v>
      </c>
      <c r="L578" s="377">
        <f>VLOOKUP($B578,'1.วาง งบทดลอง 4 แถว'!$E$841:$J$1679,3,0)</f>
        <v>149510</v>
      </c>
      <c r="M578" s="378">
        <f>VLOOKUP($B578,'1.วาง งบทดลอง 4 แถว'!$E$841:$J$1679,4,0)</f>
        <v>0</v>
      </c>
      <c r="N578" s="378">
        <f>VLOOKUP($B578,'1.วาง งบทดลอง 4 แถว'!$E$841:$J$1679,5,0)</f>
        <v>1506670</v>
      </c>
      <c r="O578" s="379">
        <f>VLOOKUP($B578,'1.วาง งบทดลอง 4 แถว'!$E$841:$J$1679,6,0)</f>
        <v>0</v>
      </c>
      <c r="P578" s="380">
        <f t="shared" si="73"/>
        <v>1506670</v>
      </c>
      <c r="Q578" s="410" t="s">
        <v>1275</v>
      </c>
      <c r="R578" s="411" t="s">
        <v>1276</v>
      </c>
      <c r="S578" s="412">
        <v>0</v>
      </c>
      <c r="T578" s="377">
        <f>VLOOKUP($B578,'1.วาง งบทดลอง 4 แถว'!$E$1680:$J$2518,3,0)</f>
        <v>30220</v>
      </c>
      <c r="U578" s="378">
        <f>VLOOKUP($B578,'1.วาง งบทดลอง 4 แถว'!$E$1680:$J$2518,4,0)</f>
        <v>0</v>
      </c>
      <c r="V578" s="378">
        <f>VLOOKUP($B578,'1.วาง งบทดลอง 4 แถว'!$E$1680:$J$2518,5,0)</f>
        <v>356550</v>
      </c>
      <c r="W578" s="379">
        <f>VLOOKUP($B578,'1.วาง งบทดลอง 4 แถว'!$E$1680:$J$2518,6,0)</f>
        <v>0</v>
      </c>
      <c r="X578" s="380">
        <f t="shared" si="74"/>
        <v>356550</v>
      </c>
      <c r="Y578" s="410" t="s">
        <v>1275</v>
      </c>
      <c r="Z578" s="411" t="s">
        <v>1276</v>
      </c>
      <c r="AA578" s="412">
        <v>0</v>
      </c>
      <c r="AB578" s="377">
        <f>VLOOKUP($B578,'1.วาง งบทดลอง 4 แถว'!$E$2519:$J$3357,3,0)</f>
        <v>30790</v>
      </c>
      <c r="AC578" s="378">
        <f>VLOOKUP($B578,'1.วาง งบทดลอง 4 แถว'!$E$2519:$J$3357,4,0)</f>
        <v>0</v>
      </c>
      <c r="AD578" s="378">
        <f>VLOOKUP($B578,'1.วาง งบทดลอง 4 แถว'!$E$2519:$J$3357,5,0)</f>
        <v>335270</v>
      </c>
      <c r="AE578" s="379">
        <f>VLOOKUP($B578,'1.วาง งบทดลอง 4 แถว'!$E$2519:$J$3357,6,0)</f>
        <v>0</v>
      </c>
      <c r="AF578" s="380">
        <f t="shared" si="75"/>
        <v>335270</v>
      </c>
      <c r="AG578" s="410" t="s">
        <v>1275</v>
      </c>
      <c r="AH578" s="411" t="s">
        <v>1276</v>
      </c>
      <c r="AI578" s="412">
        <v>0</v>
      </c>
      <c r="AJ578" s="377">
        <f>VLOOKUP($B578,'1.วาง งบทดลอง 4 แถว'!$E$3358:$J$4196,3,0)</f>
        <v>34110</v>
      </c>
      <c r="AK578" s="378">
        <f>VLOOKUP($B578,'1.วาง งบทดลอง 4 แถว'!$E$3358:$J$4196,4,0)</f>
        <v>0</v>
      </c>
      <c r="AL578" s="378">
        <f>VLOOKUP($B578,'1.วาง งบทดลอง 4 แถว'!$E$3358:$J$4196,5,0)</f>
        <v>457630</v>
      </c>
      <c r="AM578" s="379">
        <f>VLOOKUP($B578,'1.วาง งบทดลอง 4 แถว'!$E$3358:$J$4196,6,0)</f>
        <v>0</v>
      </c>
      <c r="AN578" s="380">
        <f t="shared" si="76"/>
        <v>457630</v>
      </c>
      <c r="AO578" s="410" t="s">
        <v>1275</v>
      </c>
      <c r="AP578" s="411" t="s">
        <v>1276</v>
      </c>
      <c r="AQ578" s="412">
        <v>0</v>
      </c>
      <c r="AR578" s="377">
        <f>VLOOKUP($B578,'1.วาง งบทดลอง 4 แถว'!$E$4197:$J$5035,3,0)</f>
        <v>123020</v>
      </c>
      <c r="AS578" s="378">
        <f>VLOOKUP($B578,'1.วาง งบทดลอง 4 แถว'!$E$4197:$J$5035,4,0)</f>
        <v>0</v>
      </c>
      <c r="AT578" s="378">
        <f>VLOOKUP($B578,'1.วาง งบทดลอง 4 แถว'!$E$4197:$J$5035,5,0)</f>
        <v>1339840</v>
      </c>
      <c r="AU578" s="379">
        <f>VLOOKUP($B578,'1.วาง งบทดลอง 4 แถว'!$E$4197:$J$5035,6,0)</f>
        <v>0</v>
      </c>
      <c r="AV578" s="380">
        <f t="shared" si="77"/>
        <v>1339840</v>
      </c>
      <c r="AW578" s="410" t="s">
        <v>1275</v>
      </c>
      <c r="AX578" s="411" t="s">
        <v>1276</v>
      </c>
      <c r="AY578" s="412">
        <v>0</v>
      </c>
      <c r="AZ578" s="377">
        <f>VLOOKUP($B578,'1.วาง งบทดลอง 4 แถว'!$E$5036:$J$5874,3,0)</f>
        <v>157910</v>
      </c>
      <c r="BA578" s="378">
        <f>VLOOKUP($B578,'1.วาง งบทดลอง 4 แถว'!$E$5036:$J$5874,4,0)</f>
        <v>0</v>
      </c>
      <c r="BB578" s="378">
        <f>VLOOKUP($B578,'1.วาง งบทดลอง 4 แถว'!$E$5036:$J$5874,5,0)</f>
        <v>1406510</v>
      </c>
      <c r="BC578" s="379">
        <f>VLOOKUP($B578,'1.วาง งบทดลอง 4 แถว'!$E$5036:$J$5874,6,0)</f>
        <v>0</v>
      </c>
      <c r="BD578" s="380">
        <f t="shared" si="78"/>
        <v>1406510</v>
      </c>
      <c r="BE578" s="410" t="s">
        <v>1275</v>
      </c>
      <c r="BF578" s="411" t="s">
        <v>1276</v>
      </c>
      <c r="BG578" s="412">
        <v>0</v>
      </c>
      <c r="BH578" s="377">
        <f>VLOOKUP($B578,'1.วาง งบทดลอง 4 แถว'!$E$5875:$J$6713,3,0)</f>
        <v>57250</v>
      </c>
      <c r="BI578" s="378">
        <f>VLOOKUP($B578,'1.วาง งบทดลอง 4 แถว'!$E$5875:$J$6713,4,0)</f>
        <v>0</v>
      </c>
      <c r="BJ578" s="378">
        <f>VLOOKUP($B578,'1.วาง งบทดลอง 4 แถว'!$E$5875:$J$6713,5,0)</f>
        <v>591370</v>
      </c>
      <c r="BK578" s="379">
        <f>VLOOKUP($B578,'1.วาง งบทดลอง 4 แถว'!$E$5875:$J$6713,6,0)</f>
        <v>0</v>
      </c>
      <c r="BL578" s="380">
        <f t="shared" si="79"/>
        <v>591370</v>
      </c>
      <c r="BM578" s="410" t="s">
        <v>1275</v>
      </c>
      <c r="BN578" s="411" t="s">
        <v>1276</v>
      </c>
      <c r="BO578" s="413">
        <v>0</v>
      </c>
    </row>
    <row r="579" spans="1:67" ht="19.5" customHeight="1">
      <c r="A579" s="374">
        <v>576</v>
      </c>
      <c r="B579" s="375" t="s">
        <v>932</v>
      </c>
      <c r="C579" s="376" t="s">
        <v>266</v>
      </c>
      <c r="D579" s="377">
        <f>VLOOKUP($B579,'1.วาง งบทดลอง 4 แถว'!$E$2:$J$840,3,0)</f>
        <v>1092131.6000000001</v>
      </c>
      <c r="E579" s="378">
        <f>VLOOKUP($B579,'1.วาง งบทดลอง 4 แถว'!$E$2:$J$840,4,0)</f>
        <v>0</v>
      </c>
      <c r="F579" s="378">
        <f>VLOOKUP($B579,'1.วาง งบทดลอง 4 แถว'!$E$2:$J$840,5,0)</f>
        <v>10331104.01</v>
      </c>
      <c r="G579" s="379">
        <f>VLOOKUP($B579,'1.วาง งบทดลอง 4 แถว'!$E$2:$J$840,6,0)</f>
        <v>0</v>
      </c>
      <c r="H579" s="380">
        <f t="shared" si="72"/>
        <v>10331104.01</v>
      </c>
      <c r="I579" s="410" t="s">
        <v>1281</v>
      </c>
      <c r="J579" s="411" t="s">
        <v>1282</v>
      </c>
      <c r="K579" s="412" t="s">
        <v>2022</v>
      </c>
      <c r="L579" s="377">
        <f>VLOOKUP($B579,'1.วาง งบทดลอง 4 แถว'!$E$841:$J$1679,3,0)</f>
        <v>79984</v>
      </c>
      <c r="M579" s="378">
        <f>VLOOKUP($B579,'1.วาง งบทดลอง 4 แถว'!$E$841:$J$1679,4,0)</f>
        <v>0</v>
      </c>
      <c r="N579" s="378">
        <f>VLOOKUP($B579,'1.วาง งบทดลอง 4 แถว'!$E$841:$J$1679,5,0)</f>
        <v>1318224</v>
      </c>
      <c r="O579" s="379">
        <f>VLOOKUP($B579,'1.วาง งบทดลอง 4 แถว'!$E$841:$J$1679,6,0)</f>
        <v>0</v>
      </c>
      <c r="P579" s="380">
        <f t="shared" si="73"/>
        <v>1318224</v>
      </c>
      <c r="Q579" s="410" t="s">
        <v>1281</v>
      </c>
      <c r="R579" s="411" t="s">
        <v>1282</v>
      </c>
      <c r="S579" s="412" t="s">
        <v>2022</v>
      </c>
      <c r="T579" s="377">
        <f>VLOOKUP($B579,'1.วาง งบทดลอง 4 แถว'!$E$1680:$J$2518,3,0)</f>
        <v>53420</v>
      </c>
      <c r="U579" s="378">
        <f>VLOOKUP($B579,'1.วาง งบทดลอง 4 แถว'!$E$1680:$J$2518,4,0)</f>
        <v>0</v>
      </c>
      <c r="V579" s="378">
        <f>VLOOKUP($B579,'1.วาง งบทดลอง 4 แถว'!$E$1680:$J$2518,5,0)</f>
        <v>2549850</v>
      </c>
      <c r="W579" s="379">
        <f>VLOOKUP($B579,'1.วาง งบทดลอง 4 แถว'!$E$1680:$J$2518,6,0)</f>
        <v>0</v>
      </c>
      <c r="X579" s="380">
        <f t="shared" si="74"/>
        <v>2549850</v>
      </c>
      <c r="Y579" s="410" t="s">
        <v>1281</v>
      </c>
      <c r="Z579" s="411" t="s">
        <v>1282</v>
      </c>
      <c r="AA579" s="412" t="s">
        <v>2022</v>
      </c>
      <c r="AB579" s="377">
        <f>VLOOKUP($B579,'1.วาง งบทดลอง 4 แถว'!$E$2519:$J$3357,3,0)</f>
        <v>36150</v>
      </c>
      <c r="AC579" s="378">
        <f>VLOOKUP($B579,'1.วาง งบทดลอง 4 แถว'!$E$2519:$J$3357,4,0)</f>
        <v>0</v>
      </c>
      <c r="AD579" s="378">
        <f>VLOOKUP($B579,'1.วาง งบทดลอง 4 แถว'!$E$2519:$J$3357,5,0)</f>
        <v>467508</v>
      </c>
      <c r="AE579" s="379">
        <f>VLOOKUP($B579,'1.วาง งบทดลอง 4 แถว'!$E$2519:$J$3357,6,0)</f>
        <v>0</v>
      </c>
      <c r="AF579" s="380">
        <f t="shared" si="75"/>
        <v>467508</v>
      </c>
      <c r="AG579" s="410" t="s">
        <v>1281</v>
      </c>
      <c r="AH579" s="411" t="s">
        <v>1282</v>
      </c>
      <c r="AI579" s="412" t="s">
        <v>2022</v>
      </c>
      <c r="AJ579" s="377">
        <f>VLOOKUP($B579,'1.วาง งบทดลอง 4 แถว'!$E$3358:$J$4196,3,0)</f>
        <v>32760</v>
      </c>
      <c r="AK579" s="378">
        <f>VLOOKUP($B579,'1.วาง งบทดลอง 4 แถว'!$E$3358:$J$4196,4,0)</f>
        <v>0</v>
      </c>
      <c r="AL579" s="378">
        <f>VLOOKUP($B579,'1.วาง งบทดลอง 4 แถว'!$E$3358:$J$4196,5,0)</f>
        <v>1301358.75</v>
      </c>
      <c r="AM579" s="379">
        <f>VLOOKUP($B579,'1.วาง งบทดลอง 4 แถว'!$E$3358:$J$4196,6,0)</f>
        <v>0</v>
      </c>
      <c r="AN579" s="380">
        <f t="shared" si="76"/>
        <v>1301358.75</v>
      </c>
      <c r="AO579" s="410" t="s">
        <v>1281</v>
      </c>
      <c r="AP579" s="411" t="s">
        <v>1282</v>
      </c>
      <c r="AQ579" s="412" t="s">
        <v>2022</v>
      </c>
      <c r="AR579" s="377">
        <f>VLOOKUP($B579,'1.วาง งบทดลอง 4 แถว'!$E$4197:$J$5035,3,0)</f>
        <v>13800</v>
      </c>
      <c r="AS579" s="378">
        <f>VLOOKUP($B579,'1.วาง งบทดลอง 4 แถว'!$E$4197:$J$5035,4,0)</f>
        <v>0</v>
      </c>
      <c r="AT579" s="378">
        <f>VLOOKUP($B579,'1.วาง งบทดลอง 4 แถว'!$E$4197:$J$5035,5,0)</f>
        <v>151800</v>
      </c>
      <c r="AU579" s="379">
        <f>VLOOKUP($B579,'1.วาง งบทดลอง 4 แถว'!$E$4197:$J$5035,6,0)</f>
        <v>0</v>
      </c>
      <c r="AV579" s="380">
        <f t="shared" si="77"/>
        <v>151800</v>
      </c>
      <c r="AW579" s="410" t="s">
        <v>1281</v>
      </c>
      <c r="AX579" s="411" t="s">
        <v>1282</v>
      </c>
      <c r="AY579" s="412" t="s">
        <v>2022</v>
      </c>
      <c r="AZ579" s="377">
        <f>VLOOKUP($B579,'1.วาง งบทดลอง 4 แถว'!$E$5036:$J$5874,3,0)</f>
        <v>7850</v>
      </c>
      <c r="BA579" s="378">
        <f>VLOOKUP($B579,'1.วาง งบทดลอง 4 แถว'!$E$5036:$J$5874,4,0)</f>
        <v>0</v>
      </c>
      <c r="BB579" s="378">
        <f>VLOOKUP($B579,'1.วาง งบทดลอง 4 แถว'!$E$5036:$J$5874,5,0)</f>
        <v>117990</v>
      </c>
      <c r="BC579" s="379">
        <f>VLOOKUP($B579,'1.วาง งบทดลอง 4 แถว'!$E$5036:$J$5874,6,0)</f>
        <v>0</v>
      </c>
      <c r="BD579" s="380">
        <f t="shared" si="78"/>
        <v>117990</v>
      </c>
      <c r="BE579" s="410" t="s">
        <v>1281</v>
      </c>
      <c r="BF579" s="411" t="s">
        <v>1282</v>
      </c>
      <c r="BG579" s="412" t="s">
        <v>2022</v>
      </c>
      <c r="BH579" s="377">
        <f>VLOOKUP($B579,'1.วาง งบทดลอง 4 แถว'!$E$5875:$J$6713,3,0)</f>
        <v>39384</v>
      </c>
      <c r="BI579" s="378">
        <f>VLOOKUP($B579,'1.วาง งบทดลอง 4 แถว'!$E$5875:$J$6713,4,0)</f>
        <v>0</v>
      </c>
      <c r="BJ579" s="378">
        <f>VLOOKUP($B579,'1.วาง งบทดลอง 4 แถว'!$E$5875:$J$6713,5,0)</f>
        <v>668609</v>
      </c>
      <c r="BK579" s="379">
        <f>VLOOKUP($B579,'1.วาง งบทดลอง 4 แถว'!$E$5875:$J$6713,6,0)</f>
        <v>0</v>
      </c>
      <c r="BL579" s="380">
        <f t="shared" si="79"/>
        <v>668609</v>
      </c>
      <c r="BM579" s="410" t="s">
        <v>1281</v>
      </c>
      <c r="BN579" s="411" t="s">
        <v>1282</v>
      </c>
      <c r="BO579" s="413" t="s">
        <v>2022</v>
      </c>
    </row>
    <row r="580" spans="1:67" ht="19.5" customHeight="1">
      <c r="A580" s="374">
        <v>577</v>
      </c>
      <c r="B580" s="375" t="s">
        <v>933</v>
      </c>
      <c r="C580" s="376" t="s">
        <v>267</v>
      </c>
      <c r="D580" s="377">
        <f>VLOOKUP($B580,'1.วาง งบทดลอง 4 แถว'!$E$2:$J$840,3,0)</f>
        <v>616118.82999999996</v>
      </c>
      <c r="E580" s="378">
        <f>VLOOKUP($B580,'1.วาง งบทดลอง 4 แถว'!$E$2:$J$840,4,0)</f>
        <v>0</v>
      </c>
      <c r="F580" s="378">
        <f>VLOOKUP($B580,'1.วาง งบทดลอง 4 แถว'!$E$2:$J$840,5,0)</f>
        <v>6138202.2199999997</v>
      </c>
      <c r="G580" s="379">
        <f>VLOOKUP($B580,'1.วาง งบทดลอง 4 แถว'!$E$2:$J$840,6,0)</f>
        <v>0</v>
      </c>
      <c r="H580" s="380">
        <f t="shared" si="72"/>
        <v>6138202.2199999997</v>
      </c>
      <c r="I580" s="410" t="s">
        <v>1281</v>
      </c>
      <c r="J580" s="411" t="s">
        <v>1282</v>
      </c>
      <c r="K580" s="412" t="s">
        <v>2022</v>
      </c>
      <c r="L580" s="377">
        <f>VLOOKUP($B580,'1.วาง งบทดลอง 4 แถว'!$E$841:$J$1679,3,0)</f>
        <v>38117</v>
      </c>
      <c r="M580" s="378">
        <f>VLOOKUP($B580,'1.วาง งบทดลอง 4 แถว'!$E$841:$J$1679,4,0)</f>
        <v>0</v>
      </c>
      <c r="N580" s="378">
        <f>VLOOKUP($B580,'1.วาง งบทดลอง 4 แถว'!$E$841:$J$1679,5,0)</f>
        <v>399988</v>
      </c>
      <c r="O580" s="379">
        <f>VLOOKUP($B580,'1.วาง งบทดลอง 4 แถว'!$E$841:$J$1679,6,0)</f>
        <v>0</v>
      </c>
      <c r="P580" s="380">
        <f t="shared" si="73"/>
        <v>399988</v>
      </c>
      <c r="Q580" s="410" t="s">
        <v>1281</v>
      </c>
      <c r="R580" s="411" t="s">
        <v>1282</v>
      </c>
      <c r="S580" s="412" t="s">
        <v>2022</v>
      </c>
      <c r="T580" s="377">
        <f>VLOOKUP($B580,'1.วาง งบทดลอง 4 แถว'!$E$1680:$J$2518,3,0)</f>
        <v>294950</v>
      </c>
      <c r="U580" s="378">
        <f>VLOOKUP($B580,'1.วาง งบทดลอง 4 แถว'!$E$1680:$J$2518,4,0)</f>
        <v>0</v>
      </c>
      <c r="V580" s="378">
        <f>VLOOKUP($B580,'1.วาง งบทดลอง 4 แถว'!$E$1680:$J$2518,5,0)</f>
        <v>457750</v>
      </c>
      <c r="W580" s="379">
        <f>VLOOKUP($B580,'1.วาง งบทดลอง 4 แถว'!$E$1680:$J$2518,6,0)</f>
        <v>0</v>
      </c>
      <c r="X580" s="380">
        <f t="shared" si="74"/>
        <v>457750</v>
      </c>
      <c r="Y580" s="410" t="s">
        <v>1281</v>
      </c>
      <c r="Z580" s="411" t="s">
        <v>1282</v>
      </c>
      <c r="AA580" s="412" t="s">
        <v>2022</v>
      </c>
      <c r="AB580" s="377">
        <f>VLOOKUP($B580,'1.วาง งบทดลอง 4 แถว'!$E$2519:$J$3357,3,0)</f>
        <v>8690</v>
      </c>
      <c r="AC580" s="378">
        <f>VLOOKUP($B580,'1.วาง งบทดลอง 4 แถว'!$E$2519:$J$3357,4,0)</f>
        <v>0</v>
      </c>
      <c r="AD580" s="378">
        <f>VLOOKUP($B580,'1.วาง งบทดลอง 4 แถว'!$E$2519:$J$3357,5,0)</f>
        <v>156864</v>
      </c>
      <c r="AE580" s="379">
        <f>VLOOKUP($B580,'1.วาง งบทดลอง 4 แถว'!$E$2519:$J$3357,6,0)</f>
        <v>0</v>
      </c>
      <c r="AF580" s="380">
        <f t="shared" si="75"/>
        <v>156864</v>
      </c>
      <c r="AG580" s="410" t="s">
        <v>1281</v>
      </c>
      <c r="AH580" s="411" t="s">
        <v>1282</v>
      </c>
      <c r="AI580" s="412" t="s">
        <v>2022</v>
      </c>
      <c r="AJ580" s="377">
        <f>VLOOKUP($B580,'1.วาง งบทดลอง 4 แถว'!$E$3358:$J$4196,3,0)</f>
        <v>70522</v>
      </c>
      <c r="AK580" s="378">
        <f>VLOOKUP($B580,'1.วาง งบทดลอง 4 แถว'!$E$3358:$J$4196,4,0)</f>
        <v>0</v>
      </c>
      <c r="AL580" s="378">
        <f>VLOOKUP($B580,'1.วาง งบทดลอง 4 แถว'!$E$3358:$J$4196,5,0)</f>
        <v>1006616.25</v>
      </c>
      <c r="AM580" s="379">
        <f>VLOOKUP($B580,'1.วาง งบทดลอง 4 แถว'!$E$3358:$J$4196,6,0)</f>
        <v>0</v>
      </c>
      <c r="AN580" s="380">
        <f t="shared" si="76"/>
        <v>1006616.25</v>
      </c>
      <c r="AO580" s="410" t="s">
        <v>1281</v>
      </c>
      <c r="AP580" s="411" t="s">
        <v>1282</v>
      </c>
      <c r="AQ580" s="412" t="s">
        <v>2022</v>
      </c>
      <c r="AR580" s="377">
        <f>VLOOKUP($B580,'1.วาง งบทดลอง 4 แถว'!$E$4197:$J$5035,3,0)</f>
        <v>0</v>
      </c>
      <c r="AS580" s="378">
        <f>VLOOKUP($B580,'1.วาง งบทดลอง 4 แถว'!$E$4197:$J$5035,4,0)</f>
        <v>0</v>
      </c>
      <c r="AT580" s="378">
        <f>VLOOKUP($B580,'1.วาง งบทดลอง 4 แถว'!$E$4197:$J$5035,5,0)</f>
        <v>0</v>
      </c>
      <c r="AU580" s="379">
        <f>VLOOKUP($B580,'1.วาง งบทดลอง 4 แถว'!$E$4197:$J$5035,6,0)</f>
        <v>0</v>
      </c>
      <c r="AV580" s="380">
        <f t="shared" si="77"/>
        <v>0</v>
      </c>
      <c r="AW580" s="410" t="s">
        <v>1281</v>
      </c>
      <c r="AX580" s="411" t="s">
        <v>1282</v>
      </c>
      <c r="AY580" s="412" t="s">
        <v>2022</v>
      </c>
      <c r="AZ580" s="377">
        <f>VLOOKUP($B580,'1.วาง งบทดลอง 4 แถว'!$E$5036:$J$5874,3,0)</f>
        <v>0</v>
      </c>
      <c r="BA580" s="378">
        <f>VLOOKUP($B580,'1.วาง งบทดลอง 4 แถว'!$E$5036:$J$5874,4,0)</f>
        <v>0</v>
      </c>
      <c r="BB580" s="378">
        <f>VLOOKUP($B580,'1.วาง งบทดลอง 4 แถว'!$E$5036:$J$5874,5,0)</f>
        <v>0</v>
      </c>
      <c r="BC580" s="379">
        <f>VLOOKUP($B580,'1.วาง งบทดลอง 4 แถว'!$E$5036:$J$5874,6,0)</f>
        <v>0</v>
      </c>
      <c r="BD580" s="380">
        <f t="shared" si="78"/>
        <v>0</v>
      </c>
      <c r="BE580" s="410" t="s">
        <v>1281</v>
      </c>
      <c r="BF580" s="411" t="s">
        <v>1282</v>
      </c>
      <c r="BG580" s="412" t="s">
        <v>2022</v>
      </c>
      <c r="BH580" s="377">
        <f>VLOOKUP($B580,'1.วาง งบทดลอง 4 แถว'!$E$5875:$J$6713,3,0)</f>
        <v>16960</v>
      </c>
      <c r="BI580" s="378">
        <f>VLOOKUP($B580,'1.วาง งบทดลอง 4 แถว'!$E$5875:$J$6713,4,0)</f>
        <v>0</v>
      </c>
      <c r="BJ580" s="378">
        <f>VLOOKUP($B580,'1.วาง งบทดลอง 4 แถว'!$E$5875:$J$6713,5,0)</f>
        <v>215280</v>
      </c>
      <c r="BK580" s="379">
        <f>VLOOKUP($B580,'1.วาง งบทดลอง 4 แถว'!$E$5875:$J$6713,6,0)</f>
        <v>0</v>
      </c>
      <c r="BL580" s="380">
        <f t="shared" si="79"/>
        <v>215280</v>
      </c>
      <c r="BM580" s="410" t="s">
        <v>1281</v>
      </c>
      <c r="BN580" s="411" t="s">
        <v>1282</v>
      </c>
      <c r="BO580" s="413" t="s">
        <v>2022</v>
      </c>
    </row>
    <row r="581" spans="1:67" ht="19.5" customHeight="1">
      <c r="A581" s="374">
        <v>578</v>
      </c>
      <c r="B581" s="375" t="s">
        <v>934</v>
      </c>
      <c r="C581" s="376" t="s">
        <v>1283</v>
      </c>
      <c r="D581" s="377">
        <f>VLOOKUP($B581,'1.วาง งบทดลอง 4 แถว'!$E$2:$J$840,3,0)</f>
        <v>2045747.26</v>
      </c>
      <c r="E581" s="378">
        <f>VLOOKUP($B581,'1.วาง งบทดลอง 4 แถว'!$E$2:$J$840,4,0)</f>
        <v>0</v>
      </c>
      <c r="F581" s="378">
        <f>VLOOKUP($B581,'1.วาง งบทดลอง 4 แถว'!$E$2:$J$840,5,0)</f>
        <v>20814546.670000002</v>
      </c>
      <c r="G581" s="379">
        <f>VLOOKUP($B581,'1.วาง งบทดลอง 4 แถว'!$E$2:$J$840,6,0)</f>
        <v>0</v>
      </c>
      <c r="H581" s="380">
        <f t="shared" si="72"/>
        <v>20814546.670000002</v>
      </c>
      <c r="I581" s="410" t="s">
        <v>1284</v>
      </c>
      <c r="J581" s="411" t="s">
        <v>1282</v>
      </c>
      <c r="K581" s="412" t="s">
        <v>2022</v>
      </c>
      <c r="L581" s="377">
        <f>VLOOKUP($B581,'1.วาง งบทดลอง 4 แถว'!$E$841:$J$1679,3,0)</f>
        <v>567580</v>
      </c>
      <c r="M581" s="378">
        <f>VLOOKUP($B581,'1.วาง งบทดลอง 4 แถว'!$E$841:$J$1679,4,0)</f>
        <v>0</v>
      </c>
      <c r="N581" s="378">
        <f>VLOOKUP($B581,'1.วาง งบทดลอง 4 แถว'!$E$841:$J$1679,5,0)</f>
        <v>5738018</v>
      </c>
      <c r="O581" s="379">
        <f>VLOOKUP($B581,'1.วาง งบทดลอง 4 แถว'!$E$841:$J$1679,6,0)</f>
        <v>0</v>
      </c>
      <c r="P581" s="380">
        <f t="shared" si="73"/>
        <v>5738018</v>
      </c>
      <c r="Q581" s="410" t="s">
        <v>1284</v>
      </c>
      <c r="R581" s="411" t="s">
        <v>1282</v>
      </c>
      <c r="S581" s="412" t="s">
        <v>2022</v>
      </c>
      <c r="T581" s="377">
        <f>VLOOKUP($B581,'1.วาง งบทดลอง 4 แถว'!$E$1680:$J$2518,3,0)</f>
        <v>648137.1</v>
      </c>
      <c r="U581" s="378">
        <f>VLOOKUP($B581,'1.วาง งบทดลอง 4 แถว'!$E$1680:$J$2518,4,0)</f>
        <v>0</v>
      </c>
      <c r="V581" s="378">
        <f>VLOOKUP($B581,'1.วาง งบทดลอง 4 แถว'!$E$1680:$J$2518,5,0)</f>
        <v>6568485.6699999999</v>
      </c>
      <c r="W581" s="379">
        <f>VLOOKUP($B581,'1.วาง งบทดลอง 4 แถว'!$E$1680:$J$2518,6,0)</f>
        <v>0</v>
      </c>
      <c r="X581" s="380">
        <f t="shared" si="74"/>
        <v>6568485.6699999999</v>
      </c>
      <c r="Y581" s="410" t="s">
        <v>1284</v>
      </c>
      <c r="Z581" s="411" t="s">
        <v>1282</v>
      </c>
      <c r="AA581" s="412" t="s">
        <v>2022</v>
      </c>
      <c r="AB581" s="377">
        <f>VLOOKUP($B581,'1.วาง งบทดลอง 4 แถว'!$E$2519:$J$3357,3,0)</f>
        <v>1058750</v>
      </c>
      <c r="AC581" s="378">
        <f>VLOOKUP($B581,'1.วาง งบทดลอง 4 แถว'!$E$2519:$J$3357,4,0)</f>
        <v>0</v>
      </c>
      <c r="AD581" s="378">
        <f>VLOOKUP($B581,'1.วาง งบทดลอง 4 แถว'!$E$2519:$J$3357,5,0)</f>
        <v>10056593.890000001</v>
      </c>
      <c r="AE581" s="379">
        <f>VLOOKUP($B581,'1.วาง งบทดลอง 4 แถว'!$E$2519:$J$3357,6,0)</f>
        <v>0</v>
      </c>
      <c r="AF581" s="380">
        <f t="shared" si="75"/>
        <v>10056593.890000001</v>
      </c>
      <c r="AG581" s="410" t="s">
        <v>1284</v>
      </c>
      <c r="AH581" s="411" t="s">
        <v>1282</v>
      </c>
      <c r="AI581" s="412" t="s">
        <v>2022</v>
      </c>
      <c r="AJ581" s="377">
        <f>VLOOKUP($B581,'1.วาง งบทดลอง 4 แถว'!$E$3358:$J$4196,3,0)</f>
        <v>640890</v>
      </c>
      <c r="AK581" s="378">
        <f>VLOOKUP($B581,'1.วาง งบทดลอง 4 แถว'!$E$3358:$J$4196,4,0)</f>
        <v>0</v>
      </c>
      <c r="AL581" s="378">
        <f>VLOOKUP($B581,'1.วาง งบทดลอง 4 แถว'!$E$3358:$J$4196,5,0)</f>
        <v>7020571.4400000004</v>
      </c>
      <c r="AM581" s="379">
        <f>VLOOKUP($B581,'1.วาง งบทดลอง 4 แถว'!$E$3358:$J$4196,6,0)</f>
        <v>0</v>
      </c>
      <c r="AN581" s="380">
        <f t="shared" si="76"/>
        <v>7020571.4400000004</v>
      </c>
      <c r="AO581" s="410" t="s">
        <v>1284</v>
      </c>
      <c r="AP581" s="411" t="s">
        <v>1282</v>
      </c>
      <c r="AQ581" s="412" t="s">
        <v>2022</v>
      </c>
      <c r="AR581" s="377">
        <f>VLOOKUP($B581,'1.วาง งบทดลอง 4 แถว'!$E$4197:$J$5035,3,0)</f>
        <v>548480</v>
      </c>
      <c r="AS581" s="378">
        <f>VLOOKUP($B581,'1.วาง งบทดลอง 4 แถว'!$E$4197:$J$5035,4,0)</f>
        <v>0</v>
      </c>
      <c r="AT581" s="378">
        <f>VLOOKUP($B581,'1.วาง งบทดลอง 4 แถว'!$E$4197:$J$5035,5,0)</f>
        <v>6142850</v>
      </c>
      <c r="AU581" s="379">
        <f>VLOOKUP($B581,'1.วาง งบทดลอง 4 แถว'!$E$4197:$J$5035,6,0)</f>
        <v>0</v>
      </c>
      <c r="AV581" s="380">
        <f t="shared" si="77"/>
        <v>6142850</v>
      </c>
      <c r="AW581" s="410" t="s">
        <v>1284</v>
      </c>
      <c r="AX581" s="411" t="s">
        <v>1282</v>
      </c>
      <c r="AY581" s="412" t="s">
        <v>2022</v>
      </c>
      <c r="AZ581" s="377">
        <f>VLOOKUP($B581,'1.วาง งบทดลอง 4 แถว'!$E$5036:$J$5874,3,0)</f>
        <v>480105</v>
      </c>
      <c r="BA581" s="378">
        <f>VLOOKUP($B581,'1.วาง งบทดลอง 4 แถว'!$E$5036:$J$5874,4,0)</f>
        <v>0</v>
      </c>
      <c r="BB581" s="378">
        <f>VLOOKUP($B581,'1.วาง งบทดลอง 4 แถว'!$E$5036:$J$5874,5,0)</f>
        <v>6242879</v>
      </c>
      <c r="BC581" s="379">
        <f>VLOOKUP($B581,'1.วาง งบทดลอง 4 แถว'!$E$5036:$J$5874,6,0)</f>
        <v>0</v>
      </c>
      <c r="BD581" s="380">
        <f t="shared" si="78"/>
        <v>6242879</v>
      </c>
      <c r="BE581" s="410" t="s">
        <v>1284</v>
      </c>
      <c r="BF581" s="411" t="s">
        <v>1282</v>
      </c>
      <c r="BG581" s="412" t="s">
        <v>2022</v>
      </c>
      <c r="BH581" s="377">
        <f>VLOOKUP($B581,'1.วาง งบทดลอง 4 แถว'!$E$5875:$J$6713,3,0)</f>
        <v>400450</v>
      </c>
      <c r="BI581" s="378">
        <f>VLOOKUP($B581,'1.วาง งบทดลอง 4 แถว'!$E$5875:$J$6713,4,0)</f>
        <v>0</v>
      </c>
      <c r="BJ581" s="378">
        <f>VLOOKUP($B581,'1.วาง งบทดลอง 4 แถว'!$E$5875:$J$6713,5,0)</f>
        <v>4242950</v>
      </c>
      <c r="BK581" s="379">
        <f>VLOOKUP($B581,'1.วาง งบทดลอง 4 แถว'!$E$5875:$J$6713,6,0)</f>
        <v>0</v>
      </c>
      <c r="BL581" s="380">
        <f t="shared" si="79"/>
        <v>4242950</v>
      </c>
      <c r="BM581" s="410" t="s">
        <v>1284</v>
      </c>
      <c r="BN581" s="411" t="s">
        <v>1282</v>
      </c>
      <c r="BO581" s="413" t="s">
        <v>2022</v>
      </c>
    </row>
    <row r="582" spans="1:67" ht="19.5" customHeight="1">
      <c r="A582" s="374">
        <v>579</v>
      </c>
      <c r="B582" s="375" t="s">
        <v>935</v>
      </c>
      <c r="C582" s="376" t="s">
        <v>1285</v>
      </c>
      <c r="D582" s="377">
        <f>VLOOKUP($B582,'1.วาง งบทดลอง 4 แถว'!$E$2:$J$840,3,0)</f>
        <v>1392520</v>
      </c>
      <c r="E582" s="378">
        <f>VLOOKUP($B582,'1.วาง งบทดลอง 4 แถว'!$E$2:$J$840,4,0)</f>
        <v>0</v>
      </c>
      <c r="F582" s="378">
        <f>VLOOKUP($B582,'1.วาง งบทดลอง 4 แถว'!$E$2:$J$840,5,0)</f>
        <v>15615103.59</v>
      </c>
      <c r="G582" s="379">
        <f>VLOOKUP($B582,'1.วาง งบทดลอง 4 แถว'!$E$2:$J$840,6,0)</f>
        <v>0</v>
      </c>
      <c r="H582" s="380">
        <f t="shared" si="72"/>
        <v>15615103.59</v>
      </c>
      <c r="I582" s="410" t="s">
        <v>1284</v>
      </c>
      <c r="J582" s="411" t="s">
        <v>1282</v>
      </c>
      <c r="K582" s="412" t="s">
        <v>2022</v>
      </c>
      <c r="L582" s="377">
        <f>VLOOKUP($B582,'1.วาง งบทดลอง 4 แถว'!$E$841:$J$1679,3,0)</f>
        <v>382510</v>
      </c>
      <c r="M582" s="378">
        <f>VLOOKUP($B582,'1.วาง งบทดลอง 4 แถว'!$E$841:$J$1679,4,0)</f>
        <v>0</v>
      </c>
      <c r="N582" s="378">
        <f>VLOOKUP($B582,'1.วาง งบทดลอง 4 แถว'!$E$841:$J$1679,5,0)</f>
        <v>4255080</v>
      </c>
      <c r="O582" s="379">
        <f>VLOOKUP($B582,'1.วาง งบทดลอง 4 แถว'!$E$841:$J$1679,6,0)</f>
        <v>0</v>
      </c>
      <c r="P582" s="380">
        <f t="shared" si="73"/>
        <v>4255080</v>
      </c>
      <c r="Q582" s="410" t="s">
        <v>1284</v>
      </c>
      <c r="R582" s="411" t="s">
        <v>1282</v>
      </c>
      <c r="S582" s="412" t="s">
        <v>2022</v>
      </c>
      <c r="T582" s="377">
        <f>VLOOKUP($B582,'1.วาง งบทดลอง 4 แถว'!$E$1680:$J$2518,3,0)</f>
        <v>328830</v>
      </c>
      <c r="U582" s="378">
        <f>VLOOKUP($B582,'1.วาง งบทดลอง 4 แถว'!$E$1680:$J$2518,4,0)</f>
        <v>0</v>
      </c>
      <c r="V582" s="378">
        <f>VLOOKUP($B582,'1.วาง งบทดลอง 4 แถว'!$E$1680:$J$2518,5,0)</f>
        <v>3695510.94</v>
      </c>
      <c r="W582" s="379">
        <f>VLOOKUP($B582,'1.วาง งบทดลอง 4 แถว'!$E$1680:$J$2518,6,0)</f>
        <v>0</v>
      </c>
      <c r="X582" s="380">
        <f t="shared" si="74"/>
        <v>3695510.94</v>
      </c>
      <c r="Y582" s="410" t="s">
        <v>1284</v>
      </c>
      <c r="Z582" s="411" t="s">
        <v>1282</v>
      </c>
      <c r="AA582" s="412" t="s">
        <v>2022</v>
      </c>
      <c r="AB582" s="377">
        <f>VLOOKUP($B582,'1.วาง งบทดลอง 4 แถว'!$E$2519:$J$3357,3,0)</f>
        <v>220675</v>
      </c>
      <c r="AC582" s="378">
        <f>VLOOKUP($B582,'1.วาง งบทดลอง 4 แถว'!$E$2519:$J$3357,4,0)</f>
        <v>0</v>
      </c>
      <c r="AD582" s="378">
        <f>VLOOKUP($B582,'1.วาง งบทดลอง 4 แถว'!$E$2519:$J$3357,5,0)</f>
        <v>3248900.5</v>
      </c>
      <c r="AE582" s="379">
        <f>VLOOKUP($B582,'1.วาง งบทดลอง 4 แถว'!$E$2519:$J$3357,6,0)</f>
        <v>0</v>
      </c>
      <c r="AF582" s="380">
        <f t="shared" si="75"/>
        <v>3248900.5</v>
      </c>
      <c r="AG582" s="410" t="s">
        <v>1284</v>
      </c>
      <c r="AH582" s="411" t="s">
        <v>1282</v>
      </c>
      <c r="AI582" s="412" t="s">
        <v>2022</v>
      </c>
      <c r="AJ582" s="377">
        <f>VLOOKUP($B582,'1.วาง งบทดลอง 4 แถว'!$E$3358:$J$4196,3,0)</f>
        <v>318010</v>
      </c>
      <c r="AK582" s="378">
        <f>VLOOKUP($B582,'1.วาง งบทดลอง 4 แถว'!$E$3358:$J$4196,4,0)</f>
        <v>0</v>
      </c>
      <c r="AL582" s="378">
        <f>VLOOKUP($B582,'1.วาง งบทดลอง 4 แถว'!$E$3358:$J$4196,5,0)</f>
        <v>3271358.82</v>
      </c>
      <c r="AM582" s="379">
        <f>VLOOKUP($B582,'1.วาง งบทดลอง 4 แถว'!$E$3358:$J$4196,6,0)</f>
        <v>0</v>
      </c>
      <c r="AN582" s="380">
        <f t="shared" si="76"/>
        <v>3271358.82</v>
      </c>
      <c r="AO582" s="410" t="s">
        <v>1284</v>
      </c>
      <c r="AP582" s="411" t="s">
        <v>1282</v>
      </c>
      <c r="AQ582" s="412" t="s">
        <v>2022</v>
      </c>
      <c r="AR582" s="377">
        <f>VLOOKUP($B582,'1.วาง งบทดลอง 4 แถว'!$E$4197:$J$5035,3,0)</f>
        <v>174430</v>
      </c>
      <c r="AS582" s="378">
        <f>VLOOKUP($B582,'1.วาง งบทดลอง 4 แถว'!$E$4197:$J$5035,4,0)</f>
        <v>0</v>
      </c>
      <c r="AT582" s="378">
        <f>VLOOKUP($B582,'1.วาง งบทดลอง 4 แถว'!$E$4197:$J$5035,5,0)</f>
        <v>1886590</v>
      </c>
      <c r="AU582" s="379">
        <f>VLOOKUP($B582,'1.วาง งบทดลอง 4 แถว'!$E$4197:$J$5035,6,0)</f>
        <v>0</v>
      </c>
      <c r="AV582" s="380">
        <f t="shared" si="77"/>
        <v>1886590</v>
      </c>
      <c r="AW582" s="410" t="s">
        <v>1284</v>
      </c>
      <c r="AX582" s="411" t="s">
        <v>1282</v>
      </c>
      <c r="AY582" s="412" t="s">
        <v>2022</v>
      </c>
      <c r="AZ582" s="377">
        <f>VLOOKUP($B582,'1.วาง งบทดลอง 4 แถว'!$E$5036:$J$5874,3,0)</f>
        <v>289050</v>
      </c>
      <c r="BA582" s="378">
        <f>VLOOKUP($B582,'1.วาง งบทดลอง 4 แถว'!$E$5036:$J$5874,4,0)</f>
        <v>0</v>
      </c>
      <c r="BB582" s="378">
        <f>VLOOKUP($B582,'1.วาง งบทดลอง 4 แถว'!$E$5036:$J$5874,5,0)</f>
        <v>2012980</v>
      </c>
      <c r="BC582" s="379">
        <f>VLOOKUP($B582,'1.วาง งบทดลอง 4 แถว'!$E$5036:$J$5874,6,0)</f>
        <v>0</v>
      </c>
      <c r="BD582" s="380">
        <f t="shared" si="78"/>
        <v>2012980</v>
      </c>
      <c r="BE582" s="410" t="s">
        <v>1284</v>
      </c>
      <c r="BF582" s="411" t="s">
        <v>1282</v>
      </c>
      <c r="BG582" s="412" t="s">
        <v>2022</v>
      </c>
      <c r="BH582" s="377">
        <f>VLOOKUP($B582,'1.วาง งบทดลอง 4 แถว'!$E$5875:$J$6713,3,0)</f>
        <v>155113.98000000001</v>
      </c>
      <c r="BI582" s="378">
        <f>VLOOKUP($B582,'1.วาง งบทดลอง 4 แถว'!$E$5875:$J$6713,4,0)</f>
        <v>0</v>
      </c>
      <c r="BJ582" s="378">
        <f>VLOOKUP($B582,'1.วาง งบทดลอง 4 แถว'!$E$5875:$J$6713,5,0)</f>
        <v>1684233.98</v>
      </c>
      <c r="BK582" s="379">
        <f>VLOOKUP($B582,'1.วาง งบทดลอง 4 แถว'!$E$5875:$J$6713,6,0)</f>
        <v>0</v>
      </c>
      <c r="BL582" s="380">
        <f t="shared" si="79"/>
        <v>1684233.98</v>
      </c>
      <c r="BM582" s="410" t="s">
        <v>1284</v>
      </c>
      <c r="BN582" s="411" t="s">
        <v>1282</v>
      </c>
      <c r="BO582" s="413" t="s">
        <v>2022</v>
      </c>
    </row>
    <row r="583" spans="1:67" ht="19.5" customHeight="1">
      <c r="A583" s="374">
        <v>580</v>
      </c>
      <c r="B583" s="375" t="s">
        <v>936</v>
      </c>
      <c r="C583" s="376" t="s">
        <v>1286</v>
      </c>
      <c r="D583" s="377">
        <f>VLOOKUP($B583,'1.วาง งบทดลอง 4 แถว'!$E$2:$J$840,3,0)</f>
        <v>0</v>
      </c>
      <c r="E583" s="378">
        <f>VLOOKUP($B583,'1.วาง งบทดลอง 4 แถว'!$E$2:$J$840,4,0)</f>
        <v>0</v>
      </c>
      <c r="F583" s="378">
        <f>VLOOKUP($B583,'1.วาง งบทดลอง 4 แถว'!$E$2:$J$840,5,0)</f>
        <v>364125</v>
      </c>
      <c r="G583" s="379">
        <f>VLOOKUP($B583,'1.วาง งบทดลอง 4 แถว'!$E$2:$J$840,6,0)</f>
        <v>0</v>
      </c>
      <c r="H583" s="380">
        <f t="shared" si="72"/>
        <v>364125</v>
      </c>
      <c r="I583" s="410" t="s">
        <v>1287</v>
      </c>
      <c r="J583" s="411" t="s">
        <v>1282</v>
      </c>
      <c r="K583" s="412" t="s">
        <v>2022</v>
      </c>
      <c r="L583" s="377">
        <f>VLOOKUP($B583,'1.วาง งบทดลอง 4 แถว'!$E$841:$J$1679,3,0)</f>
        <v>0</v>
      </c>
      <c r="M583" s="378">
        <f>VLOOKUP($B583,'1.วาง งบทดลอง 4 แถว'!$E$841:$J$1679,4,0)</f>
        <v>0</v>
      </c>
      <c r="N583" s="378">
        <f>VLOOKUP($B583,'1.วาง งบทดลอง 4 แถว'!$E$841:$J$1679,5,0)</f>
        <v>0</v>
      </c>
      <c r="O583" s="379">
        <f>VLOOKUP($B583,'1.วาง งบทดลอง 4 แถว'!$E$841:$J$1679,6,0)</f>
        <v>0</v>
      </c>
      <c r="P583" s="380">
        <f t="shared" si="73"/>
        <v>0</v>
      </c>
      <c r="Q583" s="410" t="s">
        <v>1287</v>
      </c>
      <c r="R583" s="411" t="s">
        <v>1282</v>
      </c>
      <c r="S583" s="412" t="s">
        <v>2022</v>
      </c>
      <c r="T583" s="377">
        <f>VLOOKUP($B583,'1.วาง งบทดลอง 4 แถว'!$E$1680:$J$2518,3,0)</f>
        <v>0</v>
      </c>
      <c r="U583" s="378">
        <f>VLOOKUP($B583,'1.วาง งบทดลอง 4 แถว'!$E$1680:$J$2518,4,0)</f>
        <v>0</v>
      </c>
      <c r="V583" s="378">
        <f>VLOOKUP($B583,'1.วาง งบทดลอง 4 แถว'!$E$1680:$J$2518,5,0)</f>
        <v>50800</v>
      </c>
      <c r="W583" s="379">
        <f>VLOOKUP($B583,'1.วาง งบทดลอง 4 แถว'!$E$1680:$J$2518,6,0)</f>
        <v>0</v>
      </c>
      <c r="X583" s="380">
        <f t="shared" si="74"/>
        <v>50800</v>
      </c>
      <c r="Y583" s="410" t="s">
        <v>1287</v>
      </c>
      <c r="Z583" s="411" t="s">
        <v>1282</v>
      </c>
      <c r="AA583" s="412" t="s">
        <v>2022</v>
      </c>
      <c r="AB583" s="377">
        <f>VLOOKUP($B583,'1.วาง งบทดลอง 4 แถว'!$E$2519:$J$3357,3,0)</f>
        <v>336067</v>
      </c>
      <c r="AC583" s="378">
        <f>VLOOKUP($B583,'1.วาง งบทดลอง 4 แถว'!$E$2519:$J$3357,4,0)</f>
        <v>0</v>
      </c>
      <c r="AD583" s="378">
        <f>VLOOKUP($B583,'1.วาง งบทดลอง 4 แถว'!$E$2519:$J$3357,5,0)</f>
        <v>1996380</v>
      </c>
      <c r="AE583" s="379">
        <f>VLOOKUP($B583,'1.วาง งบทดลอง 4 แถว'!$E$2519:$J$3357,6,0)</f>
        <v>0</v>
      </c>
      <c r="AF583" s="380">
        <f t="shared" si="75"/>
        <v>1996380</v>
      </c>
      <c r="AG583" s="410" t="s">
        <v>1287</v>
      </c>
      <c r="AH583" s="411" t="s">
        <v>1282</v>
      </c>
      <c r="AI583" s="412" t="s">
        <v>2022</v>
      </c>
      <c r="AJ583" s="377">
        <f>VLOOKUP($B583,'1.วาง งบทดลอง 4 แถว'!$E$3358:$J$4196,3,0)</f>
        <v>0</v>
      </c>
      <c r="AK583" s="378">
        <f>VLOOKUP($B583,'1.วาง งบทดลอง 4 แถว'!$E$3358:$J$4196,4,0)</f>
        <v>0</v>
      </c>
      <c r="AL583" s="378">
        <f>VLOOKUP($B583,'1.วาง งบทดลอง 4 แถว'!$E$3358:$J$4196,5,0)</f>
        <v>0</v>
      </c>
      <c r="AM583" s="379">
        <f>VLOOKUP($B583,'1.วาง งบทดลอง 4 แถว'!$E$3358:$J$4196,6,0)</f>
        <v>0</v>
      </c>
      <c r="AN583" s="380">
        <f t="shared" si="76"/>
        <v>0</v>
      </c>
      <c r="AO583" s="410" t="s">
        <v>1287</v>
      </c>
      <c r="AP583" s="411" t="s">
        <v>1282</v>
      </c>
      <c r="AQ583" s="412" t="s">
        <v>2022</v>
      </c>
      <c r="AR583" s="377">
        <f>VLOOKUP($B583,'1.วาง งบทดลอง 4 แถว'!$E$4197:$J$5035,3,0)</f>
        <v>4140</v>
      </c>
      <c r="AS583" s="378">
        <f>VLOOKUP($B583,'1.วาง งบทดลอง 4 แถว'!$E$4197:$J$5035,4,0)</f>
        <v>0</v>
      </c>
      <c r="AT583" s="378">
        <f>VLOOKUP($B583,'1.วาง งบทดลอง 4 แถว'!$E$4197:$J$5035,5,0)</f>
        <v>228303</v>
      </c>
      <c r="AU583" s="379">
        <f>VLOOKUP($B583,'1.วาง งบทดลอง 4 แถว'!$E$4197:$J$5035,6,0)</f>
        <v>0</v>
      </c>
      <c r="AV583" s="380">
        <f t="shared" si="77"/>
        <v>228303</v>
      </c>
      <c r="AW583" s="410" t="s">
        <v>1287</v>
      </c>
      <c r="AX583" s="411" t="s">
        <v>1282</v>
      </c>
      <c r="AY583" s="412" t="s">
        <v>2022</v>
      </c>
      <c r="AZ583" s="377">
        <f>VLOOKUP($B583,'1.วาง งบทดลอง 4 แถว'!$E$5036:$J$5874,3,0)</f>
        <v>83614</v>
      </c>
      <c r="BA583" s="378">
        <f>VLOOKUP($B583,'1.วาง งบทดลอง 4 แถว'!$E$5036:$J$5874,4,0)</f>
        <v>0</v>
      </c>
      <c r="BB583" s="378">
        <f>VLOOKUP($B583,'1.วาง งบทดลอง 4 แถว'!$E$5036:$J$5874,5,0)</f>
        <v>1489409</v>
      </c>
      <c r="BC583" s="379">
        <f>VLOOKUP($B583,'1.วาง งบทดลอง 4 แถว'!$E$5036:$J$5874,6,0)</f>
        <v>0</v>
      </c>
      <c r="BD583" s="380">
        <f t="shared" si="78"/>
        <v>1489409</v>
      </c>
      <c r="BE583" s="410" t="s">
        <v>1287</v>
      </c>
      <c r="BF583" s="411" t="s">
        <v>1282</v>
      </c>
      <c r="BG583" s="412" t="s">
        <v>2022</v>
      </c>
      <c r="BH583" s="377">
        <f>VLOOKUP($B583,'1.วาง งบทดลอง 4 แถว'!$E$5875:$J$6713,3,0)</f>
        <v>0</v>
      </c>
      <c r="BI583" s="378">
        <f>VLOOKUP($B583,'1.วาง งบทดลอง 4 แถว'!$E$5875:$J$6713,4,0)</f>
        <v>0</v>
      </c>
      <c r="BJ583" s="378">
        <f>VLOOKUP($B583,'1.วาง งบทดลอง 4 แถว'!$E$5875:$J$6713,5,0)</f>
        <v>0</v>
      </c>
      <c r="BK583" s="379">
        <f>VLOOKUP($B583,'1.วาง งบทดลอง 4 แถว'!$E$5875:$J$6713,6,0)</f>
        <v>0</v>
      </c>
      <c r="BL583" s="380">
        <f t="shared" si="79"/>
        <v>0</v>
      </c>
      <c r="BM583" s="410" t="s">
        <v>1287</v>
      </c>
      <c r="BN583" s="411" t="s">
        <v>1282</v>
      </c>
      <c r="BO583" s="413" t="s">
        <v>2022</v>
      </c>
    </row>
    <row r="584" spans="1:67" ht="19.5" customHeight="1">
      <c r="A584" s="374">
        <v>581</v>
      </c>
      <c r="B584" s="375" t="s">
        <v>937</v>
      </c>
      <c r="C584" s="376" t="s">
        <v>1288</v>
      </c>
      <c r="D584" s="377">
        <f>VLOOKUP($B584,'1.วาง งบทดลอง 4 แถว'!$E$2:$J$840,3,0)</f>
        <v>0</v>
      </c>
      <c r="E584" s="378">
        <f>VLOOKUP($B584,'1.วาง งบทดลอง 4 แถว'!$E$2:$J$840,4,0)</f>
        <v>0</v>
      </c>
      <c r="F584" s="378">
        <f>VLOOKUP($B584,'1.วาง งบทดลอง 4 แถว'!$E$2:$J$840,5,0)</f>
        <v>0</v>
      </c>
      <c r="G584" s="379">
        <f>VLOOKUP($B584,'1.วาง งบทดลอง 4 แถว'!$E$2:$J$840,6,0)</f>
        <v>0</v>
      </c>
      <c r="H584" s="380">
        <f t="shared" si="72"/>
        <v>0</v>
      </c>
      <c r="I584" s="410" t="s">
        <v>1287</v>
      </c>
      <c r="J584" s="411" t="s">
        <v>1282</v>
      </c>
      <c r="K584" s="412" t="s">
        <v>2022</v>
      </c>
      <c r="L584" s="377">
        <f>VLOOKUP($B584,'1.วาง งบทดลอง 4 แถว'!$E$841:$J$1679,3,0)</f>
        <v>0</v>
      </c>
      <c r="M584" s="378">
        <f>VLOOKUP($B584,'1.วาง งบทดลอง 4 แถว'!$E$841:$J$1679,4,0)</f>
        <v>0</v>
      </c>
      <c r="N584" s="378">
        <f>VLOOKUP($B584,'1.วาง งบทดลอง 4 แถว'!$E$841:$J$1679,5,0)</f>
        <v>0</v>
      </c>
      <c r="O584" s="379">
        <f>VLOOKUP($B584,'1.วาง งบทดลอง 4 แถว'!$E$841:$J$1679,6,0)</f>
        <v>0</v>
      </c>
      <c r="P584" s="380">
        <f t="shared" si="73"/>
        <v>0</v>
      </c>
      <c r="Q584" s="410" t="s">
        <v>1287</v>
      </c>
      <c r="R584" s="411" t="s">
        <v>1282</v>
      </c>
      <c r="S584" s="412" t="s">
        <v>2022</v>
      </c>
      <c r="T584" s="377">
        <f>VLOOKUP($B584,'1.วาง งบทดลอง 4 แถว'!$E$1680:$J$2518,3,0)</f>
        <v>13587</v>
      </c>
      <c r="U584" s="378">
        <f>VLOOKUP($B584,'1.วาง งบทดลอง 4 แถว'!$E$1680:$J$2518,4,0)</f>
        <v>0</v>
      </c>
      <c r="V584" s="378">
        <f>VLOOKUP($B584,'1.วาง งบทดลอง 4 แถว'!$E$1680:$J$2518,5,0)</f>
        <v>133794</v>
      </c>
      <c r="W584" s="379">
        <f>VLOOKUP($B584,'1.วาง งบทดลอง 4 แถว'!$E$1680:$J$2518,6,0)</f>
        <v>0</v>
      </c>
      <c r="X584" s="380">
        <f t="shared" si="74"/>
        <v>133794</v>
      </c>
      <c r="Y584" s="410" t="s">
        <v>1287</v>
      </c>
      <c r="Z584" s="411" t="s">
        <v>1282</v>
      </c>
      <c r="AA584" s="412" t="s">
        <v>2022</v>
      </c>
      <c r="AB584" s="377">
        <f>VLOOKUP($B584,'1.วาง งบทดลอง 4 แถว'!$E$2519:$J$3357,3,0)</f>
        <v>0</v>
      </c>
      <c r="AC584" s="378">
        <f>VLOOKUP($B584,'1.วาง งบทดลอง 4 แถว'!$E$2519:$J$3357,4,0)</f>
        <v>0</v>
      </c>
      <c r="AD584" s="378">
        <f>VLOOKUP($B584,'1.วาง งบทดลอง 4 แถว'!$E$2519:$J$3357,5,0)</f>
        <v>1354235.5</v>
      </c>
      <c r="AE584" s="379">
        <f>VLOOKUP($B584,'1.วาง งบทดลอง 4 แถว'!$E$2519:$J$3357,6,0)</f>
        <v>0</v>
      </c>
      <c r="AF584" s="380">
        <f t="shared" si="75"/>
        <v>1354235.5</v>
      </c>
      <c r="AG584" s="410" t="s">
        <v>1287</v>
      </c>
      <c r="AH584" s="411" t="s">
        <v>1282</v>
      </c>
      <c r="AI584" s="412" t="s">
        <v>2022</v>
      </c>
      <c r="AJ584" s="377">
        <f>VLOOKUP($B584,'1.วาง งบทดลอง 4 แถว'!$E$3358:$J$4196,3,0)</f>
        <v>0</v>
      </c>
      <c r="AK584" s="378">
        <f>VLOOKUP($B584,'1.วาง งบทดลอง 4 แถว'!$E$3358:$J$4196,4,0)</f>
        <v>0</v>
      </c>
      <c r="AL584" s="378">
        <f>VLOOKUP($B584,'1.วาง งบทดลอง 4 แถว'!$E$3358:$J$4196,5,0)</f>
        <v>0</v>
      </c>
      <c r="AM584" s="379">
        <f>VLOOKUP($B584,'1.วาง งบทดลอง 4 แถว'!$E$3358:$J$4196,6,0)</f>
        <v>0</v>
      </c>
      <c r="AN584" s="380">
        <f t="shared" si="76"/>
        <v>0</v>
      </c>
      <c r="AO584" s="410" t="s">
        <v>1287</v>
      </c>
      <c r="AP584" s="411" t="s">
        <v>1282</v>
      </c>
      <c r="AQ584" s="412" t="s">
        <v>2022</v>
      </c>
      <c r="AR584" s="377">
        <f>VLOOKUP($B584,'1.วาง งบทดลอง 4 แถว'!$E$4197:$J$5035,3,0)</f>
        <v>103064</v>
      </c>
      <c r="AS584" s="378">
        <f>VLOOKUP($B584,'1.วาง งบทดลอง 4 แถว'!$E$4197:$J$5035,4,0)</f>
        <v>0</v>
      </c>
      <c r="AT584" s="378">
        <f>VLOOKUP($B584,'1.วาง งบทดลอง 4 แถว'!$E$4197:$J$5035,5,0)</f>
        <v>994598</v>
      </c>
      <c r="AU584" s="379">
        <f>VLOOKUP($B584,'1.วาง งบทดลอง 4 แถว'!$E$4197:$J$5035,6,0)</f>
        <v>0</v>
      </c>
      <c r="AV584" s="380">
        <f t="shared" si="77"/>
        <v>994598</v>
      </c>
      <c r="AW584" s="410" t="s">
        <v>1287</v>
      </c>
      <c r="AX584" s="411" t="s">
        <v>1282</v>
      </c>
      <c r="AY584" s="412" t="s">
        <v>2022</v>
      </c>
      <c r="AZ584" s="377">
        <f>VLOOKUP($B584,'1.วาง งบทดลอง 4 แถว'!$E$5036:$J$5874,3,0)</f>
        <v>111296</v>
      </c>
      <c r="BA584" s="378">
        <f>VLOOKUP($B584,'1.วาง งบทดลอง 4 แถว'!$E$5036:$J$5874,4,0)</f>
        <v>0</v>
      </c>
      <c r="BB584" s="378">
        <f>VLOOKUP($B584,'1.วาง งบทดลอง 4 แถว'!$E$5036:$J$5874,5,0)</f>
        <v>1084917</v>
      </c>
      <c r="BC584" s="379">
        <f>VLOOKUP($B584,'1.วาง งบทดลอง 4 แถว'!$E$5036:$J$5874,6,0)</f>
        <v>0</v>
      </c>
      <c r="BD584" s="380">
        <f t="shared" si="78"/>
        <v>1084917</v>
      </c>
      <c r="BE584" s="410" t="s">
        <v>1287</v>
      </c>
      <c r="BF584" s="411" t="s">
        <v>1282</v>
      </c>
      <c r="BG584" s="412" t="s">
        <v>2022</v>
      </c>
      <c r="BH584" s="377">
        <f>VLOOKUP($B584,'1.วาง งบทดลอง 4 แถว'!$E$5875:$J$6713,3,0)</f>
        <v>0</v>
      </c>
      <c r="BI584" s="378">
        <f>VLOOKUP($B584,'1.วาง งบทดลอง 4 แถว'!$E$5875:$J$6713,4,0)</f>
        <v>0</v>
      </c>
      <c r="BJ584" s="378">
        <f>VLOOKUP($B584,'1.วาง งบทดลอง 4 แถว'!$E$5875:$J$6713,5,0)</f>
        <v>0</v>
      </c>
      <c r="BK584" s="379">
        <f>VLOOKUP($B584,'1.วาง งบทดลอง 4 แถว'!$E$5875:$J$6713,6,0)</f>
        <v>0</v>
      </c>
      <c r="BL584" s="380">
        <f t="shared" si="79"/>
        <v>0</v>
      </c>
      <c r="BM584" s="410" t="s">
        <v>1287</v>
      </c>
      <c r="BN584" s="411" t="s">
        <v>1282</v>
      </c>
      <c r="BO584" s="413" t="s">
        <v>2022</v>
      </c>
    </row>
    <row r="585" spans="1:67" ht="19.5" customHeight="1">
      <c r="A585" s="374">
        <v>582</v>
      </c>
      <c r="B585" s="375" t="s">
        <v>938</v>
      </c>
      <c r="C585" s="376" t="s">
        <v>1289</v>
      </c>
      <c r="D585" s="377">
        <f>VLOOKUP($B585,'1.วาง งบทดลอง 4 แถว'!$E$2:$J$840,3,0)</f>
        <v>112430</v>
      </c>
      <c r="E585" s="378">
        <f>VLOOKUP($B585,'1.วาง งบทดลอง 4 แถว'!$E$2:$J$840,4,0)</f>
        <v>0</v>
      </c>
      <c r="F585" s="378">
        <f>VLOOKUP($B585,'1.วาง งบทดลอง 4 แถว'!$E$2:$J$840,5,0)</f>
        <v>1022589.87</v>
      </c>
      <c r="G585" s="379">
        <f>VLOOKUP($B585,'1.วาง งบทดลอง 4 แถว'!$E$2:$J$840,6,0)</f>
        <v>0</v>
      </c>
      <c r="H585" s="380">
        <f t="shared" si="72"/>
        <v>1022589.87</v>
      </c>
      <c r="I585" s="410" t="s">
        <v>1275</v>
      </c>
      <c r="J585" s="411" t="s">
        <v>1276</v>
      </c>
      <c r="K585" s="412">
        <v>0</v>
      </c>
      <c r="L585" s="377">
        <f>VLOOKUP($B585,'1.วาง งบทดลอง 4 แถว'!$E$841:$J$1679,3,0)</f>
        <v>0</v>
      </c>
      <c r="M585" s="378">
        <f>VLOOKUP($B585,'1.วาง งบทดลอง 4 แถว'!$E$841:$J$1679,4,0)</f>
        <v>0</v>
      </c>
      <c r="N585" s="378">
        <f>VLOOKUP($B585,'1.วาง งบทดลอง 4 แถว'!$E$841:$J$1679,5,0)</f>
        <v>0</v>
      </c>
      <c r="O585" s="379">
        <f>VLOOKUP($B585,'1.วาง งบทดลอง 4 แถว'!$E$841:$J$1679,6,0)</f>
        <v>0</v>
      </c>
      <c r="P585" s="380">
        <f t="shared" si="73"/>
        <v>0</v>
      </c>
      <c r="Q585" s="410" t="s">
        <v>1275</v>
      </c>
      <c r="R585" s="411" t="s">
        <v>1276</v>
      </c>
      <c r="S585" s="412">
        <v>0</v>
      </c>
      <c r="T585" s="377">
        <f>VLOOKUP($B585,'1.วาง งบทดลอง 4 แถว'!$E$1680:$J$2518,3,0)</f>
        <v>48490</v>
      </c>
      <c r="U585" s="378">
        <f>VLOOKUP($B585,'1.วาง งบทดลอง 4 แถว'!$E$1680:$J$2518,4,0)</f>
        <v>0</v>
      </c>
      <c r="V585" s="378">
        <f>VLOOKUP($B585,'1.วาง งบทดลอง 4 แถว'!$E$1680:$J$2518,5,0)</f>
        <v>726229.81</v>
      </c>
      <c r="W585" s="379">
        <f>VLOOKUP($B585,'1.วาง งบทดลอง 4 แถว'!$E$1680:$J$2518,6,0)</f>
        <v>0</v>
      </c>
      <c r="X585" s="380">
        <f t="shared" si="74"/>
        <v>726229.81</v>
      </c>
      <c r="Y585" s="410" t="s">
        <v>1275</v>
      </c>
      <c r="Z585" s="411" t="s">
        <v>1276</v>
      </c>
      <c r="AA585" s="412">
        <v>0</v>
      </c>
      <c r="AB585" s="377">
        <f>VLOOKUP($B585,'1.วาง งบทดลอง 4 แถว'!$E$2519:$J$3357,3,0)</f>
        <v>72070</v>
      </c>
      <c r="AC585" s="378">
        <f>VLOOKUP($B585,'1.วาง งบทดลอง 4 แถว'!$E$2519:$J$3357,4,0)</f>
        <v>0</v>
      </c>
      <c r="AD585" s="378">
        <f>VLOOKUP($B585,'1.วาง งบทดลอง 4 แถว'!$E$2519:$J$3357,5,0)</f>
        <v>793760</v>
      </c>
      <c r="AE585" s="379">
        <f>VLOOKUP($B585,'1.วาง งบทดลอง 4 แถว'!$E$2519:$J$3357,6,0)</f>
        <v>0</v>
      </c>
      <c r="AF585" s="380">
        <f t="shared" si="75"/>
        <v>793760</v>
      </c>
      <c r="AG585" s="410" t="s">
        <v>1275</v>
      </c>
      <c r="AH585" s="411" t="s">
        <v>1276</v>
      </c>
      <c r="AI585" s="412">
        <v>0</v>
      </c>
      <c r="AJ585" s="377">
        <f>VLOOKUP($B585,'1.วาง งบทดลอง 4 แถว'!$E$3358:$J$4196,3,0)</f>
        <v>75430</v>
      </c>
      <c r="AK585" s="378">
        <f>VLOOKUP($B585,'1.วาง งบทดลอง 4 แถว'!$E$3358:$J$4196,4,0)</f>
        <v>0</v>
      </c>
      <c r="AL585" s="378">
        <f>VLOOKUP($B585,'1.วาง งบทดลอง 4 แถว'!$E$3358:$J$4196,5,0)</f>
        <v>898713.87</v>
      </c>
      <c r="AM585" s="379">
        <f>VLOOKUP($B585,'1.วาง งบทดลอง 4 แถว'!$E$3358:$J$4196,6,0)</f>
        <v>0</v>
      </c>
      <c r="AN585" s="380">
        <f t="shared" si="76"/>
        <v>898713.87</v>
      </c>
      <c r="AO585" s="410" t="s">
        <v>1275</v>
      </c>
      <c r="AP585" s="411" t="s">
        <v>1276</v>
      </c>
      <c r="AQ585" s="412">
        <v>0</v>
      </c>
      <c r="AR585" s="377">
        <f>VLOOKUP($B585,'1.วาง งบทดลอง 4 แถว'!$E$4197:$J$5035,3,0)</f>
        <v>43940</v>
      </c>
      <c r="AS585" s="378">
        <f>VLOOKUP($B585,'1.วาง งบทดลอง 4 แถว'!$E$4197:$J$5035,4,0)</f>
        <v>0</v>
      </c>
      <c r="AT585" s="378">
        <f>VLOOKUP($B585,'1.วาง งบทดลอง 4 แถว'!$E$4197:$J$5035,5,0)</f>
        <v>529420</v>
      </c>
      <c r="AU585" s="379">
        <f>VLOOKUP($B585,'1.วาง งบทดลอง 4 แถว'!$E$4197:$J$5035,6,0)</f>
        <v>0</v>
      </c>
      <c r="AV585" s="380">
        <f t="shared" si="77"/>
        <v>529420</v>
      </c>
      <c r="AW585" s="410" t="s">
        <v>1275</v>
      </c>
      <c r="AX585" s="411" t="s">
        <v>1276</v>
      </c>
      <c r="AY585" s="412">
        <v>0</v>
      </c>
      <c r="AZ585" s="377">
        <f>VLOOKUP($B585,'1.วาง งบทดลอง 4 แถว'!$E$5036:$J$5874,3,0)</f>
        <v>25040</v>
      </c>
      <c r="BA585" s="378">
        <f>VLOOKUP($B585,'1.วาง งบทดลอง 4 แถว'!$E$5036:$J$5874,4,0)</f>
        <v>0</v>
      </c>
      <c r="BB585" s="378">
        <f>VLOOKUP($B585,'1.วาง งบทดลอง 4 แถว'!$E$5036:$J$5874,5,0)</f>
        <v>275440</v>
      </c>
      <c r="BC585" s="379">
        <f>VLOOKUP($B585,'1.วาง งบทดลอง 4 แถว'!$E$5036:$J$5874,6,0)</f>
        <v>0</v>
      </c>
      <c r="BD585" s="380">
        <f t="shared" si="78"/>
        <v>275440</v>
      </c>
      <c r="BE585" s="410" t="s">
        <v>1275</v>
      </c>
      <c r="BF585" s="411" t="s">
        <v>1276</v>
      </c>
      <c r="BG585" s="412">
        <v>0</v>
      </c>
      <c r="BH585" s="377">
        <f>VLOOKUP($B585,'1.วาง งบทดลอง 4 แถว'!$E$5875:$J$6713,3,0)</f>
        <v>22750</v>
      </c>
      <c r="BI585" s="378">
        <f>VLOOKUP($B585,'1.วาง งบทดลอง 4 แถว'!$E$5875:$J$6713,4,0)</f>
        <v>0</v>
      </c>
      <c r="BJ585" s="378">
        <f>VLOOKUP($B585,'1.วาง งบทดลอง 4 แถว'!$E$5875:$J$6713,5,0)</f>
        <v>201050</v>
      </c>
      <c r="BK585" s="379">
        <f>VLOOKUP($B585,'1.วาง งบทดลอง 4 แถว'!$E$5875:$J$6713,6,0)</f>
        <v>0</v>
      </c>
      <c r="BL585" s="380">
        <f t="shared" si="79"/>
        <v>201050</v>
      </c>
      <c r="BM585" s="410" t="s">
        <v>1275</v>
      </c>
      <c r="BN585" s="411" t="s">
        <v>1276</v>
      </c>
      <c r="BO585" s="413">
        <v>0</v>
      </c>
    </row>
    <row r="586" spans="1:67" ht="19.5" customHeight="1">
      <c r="A586" s="374">
        <v>583</v>
      </c>
      <c r="B586" s="375" t="s">
        <v>939</v>
      </c>
      <c r="C586" s="376" t="s">
        <v>1391</v>
      </c>
      <c r="D586" s="377">
        <f>VLOOKUP($B586,'1.วาง งบทดลอง 4 แถว'!$E$2:$J$840,3,0)</f>
        <v>329750</v>
      </c>
      <c r="E586" s="378">
        <f>VLOOKUP($B586,'1.วาง งบทดลอง 4 แถว'!$E$2:$J$840,4,0)</f>
        <v>0</v>
      </c>
      <c r="F586" s="378">
        <f>VLOOKUP($B586,'1.วาง งบทดลอง 4 แถว'!$E$2:$J$840,5,0)</f>
        <v>3595261.29</v>
      </c>
      <c r="G586" s="379">
        <f>VLOOKUP($B586,'1.วาง งบทดลอง 4 แถว'!$E$2:$J$840,6,0)</f>
        <v>0</v>
      </c>
      <c r="H586" s="380">
        <f t="shared" si="72"/>
        <v>3595261.29</v>
      </c>
      <c r="I586" s="410" t="s">
        <v>1275</v>
      </c>
      <c r="J586" s="411" t="s">
        <v>1276</v>
      </c>
      <c r="K586" s="412">
        <v>0</v>
      </c>
      <c r="L586" s="377">
        <f>VLOOKUP($B586,'1.วาง งบทดลอง 4 แถว'!$E$841:$J$1679,3,0)</f>
        <v>56420</v>
      </c>
      <c r="M586" s="378">
        <f>VLOOKUP($B586,'1.วาง งบทดลอง 4 แถว'!$E$841:$J$1679,4,0)</f>
        <v>0</v>
      </c>
      <c r="N586" s="378">
        <f>VLOOKUP($B586,'1.วาง งบทดลอง 4 แถว'!$E$841:$J$1679,5,0)</f>
        <v>620620</v>
      </c>
      <c r="O586" s="379">
        <f>VLOOKUP($B586,'1.วาง งบทดลอง 4 แถว'!$E$841:$J$1679,6,0)</f>
        <v>0</v>
      </c>
      <c r="P586" s="380">
        <f t="shared" si="73"/>
        <v>620620</v>
      </c>
      <c r="Q586" s="410" t="s">
        <v>1275</v>
      </c>
      <c r="R586" s="411" t="s">
        <v>1276</v>
      </c>
      <c r="S586" s="412">
        <v>0</v>
      </c>
      <c r="T586" s="377">
        <f>VLOOKUP($B586,'1.วาง งบทดลอง 4 แถว'!$E$1680:$J$2518,3,0)</f>
        <v>69380</v>
      </c>
      <c r="U586" s="378">
        <f>VLOOKUP($B586,'1.วาง งบทดลอง 4 แถว'!$E$1680:$J$2518,4,0)</f>
        <v>0</v>
      </c>
      <c r="V586" s="378">
        <f>VLOOKUP($B586,'1.วาง งบทดลอง 4 แถว'!$E$1680:$J$2518,5,0)</f>
        <v>748810</v>
      </c>
      <c r="W586" s="379">
        <f>VLOOKUP($B586,'1.วาง งบทดลอง 4 แถว'!$E$1680:$J$2518,6,0)</f>
        <v>0</v>
      </c>
      <c r="X586" s="380">
        <f t="shared" si="74"/>
        <v>748810</v>
      </c>
      <c r="Y586" s="410" t="s">
        <v>1275</v>
      </c>
      <c r="Z586" s="411" t="s">
        <v>1276</v>
      </c>
      <c r="AA586" s="412">
        <v>0</v>
      </c>
      <c r="AB586" s="377">
        <f>VLOOKUP($B586,'1.วาง งบทดลอง 4 แถว'!$E$2519:$J$3357,3,0)</f>
        <v>73060</v>
      </c>
      <c r="AC586" s="378">
        <f>VLOOKUP($B586,'1.วาง งบทดลอง 4 แถว'!$E$2519:$J$3357,4,0)</f>
        <v>0</v>
      </c>
      <c r="AD586" s="378">
        <f>VLOOKUP($B586,'1.วาง งบทดลอง 4 แถว'!$E$2519:$J$3357,5,0)</f>
        <v>802670</v>
      </c>
      <c r="AE586" s="379">
        <f>VLOOKUP($B586,'1.วาง งบทดลอง 4 แถว'!$E$2519:$J$3357,6,0)</f>
        <v>0</v>
      </c>
      <c r="AF586" s="380">
        <f t="shared" si="75"/>
        <v>802670</v>
      </c>
      <c r="AG586" s="410" t="s">
        <v>1275</v>
      </c>
      <c r="AH586" s="411" t="s">
        <v>1276</v>
      </c>
      <c r="AI586" s="412">
        <v>0</v>
      </c>
      <c r="AJ586" s="377">
        <f>VLOOKUP($B586,'1.วาง งบทดลอง 4 แถว'!$E$3358:$J$4196,3,0)</f>
        <v>55210</v>
      </c>
      <c r="AK586" s="378">
        <f>VLOOKUP($B586,'1.วาง งบทดลอง 4 แถว'!$E$3358:$J$4196,4,0)</f>
        <v>0</v>
      </c>
      <c r="AL586" s="378">
        <f>VLOOKUP($B586,'1.วาง งบทดลอง 4 แถว'!$E$3358:$J$4196,5,0)</f>
        <v>607310</v>
      </c>
      <c r="AM586" s="379">
        <f>VLOOKUP($B586,'1.วาง งบทดลอง 4 แถว'!$E$3358:$J$4196,6,0)</f>
        <v>0</v>
      </c>
      <c r="AN586" s="380">
        <f t="shared" si="76"/>
        <v>607310</v>
      </c>
      <c r="AO586" s="410" t="s">
        <v>1275</v>
      </c>
      <c r="AP586" s="411" t="s">
        <v>1276</v>
      </c>
      <c r="AQ586" s="412">
        <v>0</v>
      </c>
      <c r="AR586" s="377">
        <f>VLOOKUP($B586,'1.วาง งบทดลอง 4 แถว'!$E$4197:$J$5035,3,0)</f>
        <v>49700</v>
      </c>
      <c r="AS586" s="378">
        <f>VLOOKUP($B586,'1.วาง งบทดลอง 4 แถว'!$E$4197:$J$5035,4,0)</f>
        <v>0</v>
      </c>
      <c r="AT586" s="378">
        <f>VLOOKUP($B586,'1.วาง งบทดลอง 4 แถว'!$E$4197:$J$5035,5,0)</f>
        <v>500620</v>
      </c>
      <c r="AU586" s="379">
        <f>VLOOKUP($B586,'1.วาง งบทดลอง 4 แถว'!$E$4197:$J$5035,6,0)</f>
        <v>0</v>
      </c>
      <c r="AV586" s="380">
        <f t="shared" si="77"/>
        <v>500620</v>
      </c>
      <c r="AW586" s="410" t="s">
        <v>1275</v>
      </c>
      <c r="AX586" s="411" t="s">
        <v>1276</v>
      </c>
      <c r="AY586" s="412">
        <v>0</v>
      </c>
      <c r="AZ586" s="377">
        <f>VLOOKUP($B586,'1.วาง งบทดลอง 4 แถว'!$E$5036:$J$5874,3,0)</f>
        <v>79480</v>
      </c>
      <c r="BA586" s="378">
        <f>VLOOKUP($B586,'1.วาง งบทดลอง 4 แถว'!$E$5036:$J$5874,4,0)</f>
        <v>0</v>
      </c>
      <c r="BB586" s="378">
        <f>VLOOKUP($B586,'1.วาง งบทดลอง 4 แถว'!$E$5036:$J$5874,5,0)</f>
        <v>837173.33</v>
      </c>
      <c r="BC586" s="379">
        <f>VLOOKUP($B586,'1.วาง งบทดลอง 4 แถว'!$E$5036:$J$5874,6,0)</f>
        <v>0</v>
      </c>
      <c r="BD586" s="380">
        <f t="shared" si="78"/>
        <v>837173.33</v>
      </c>
      <c r="BE586" s="410" t="s">
        <v>1275</v>
      </c>
      <c r="BF586" s="411" t="s">
        <v>1276</v>
      </c>
      <c r="BG586" s="412">
        <v>0</v>
      </c>
      <c r="BH586" s="377">
        <f>VLOOKUP($B586,'1.วาง งบทดลอง 4 แถว'!$E$5875:$J$6713,3,0)</f>
        <v>42550</v>
      </c>
      <c r="BI586" s="378">
        <f>VLOOKUP($B586,'1.วาง งบทดลอง 4 แถว'!$E$5875:$J$6713,4,0)</f>
        <v>0</v>
      </c>
      <c r="BJ586" s="378">
        <f>VLOOKUP($B586,'1.วาง งบทดลอง 4 แถว'!$E$5875:$J$6713,5,0)</f>
        <v>457950</v>
      </c>
      <c r="BK586" s="379">
        <f>VLOOKUP($B586,'1.วาง งบทดลอง 4 แถว'!$E$5875:$J$6713,6,0)</f>
        <v>0</v>
      </c>
      <c r="BL586" s="380">
        <f t="shared" si="79"/>
        <v>457950</v>
      </c>
      <c r="BM586" s="410" t="s">
        <v>1275</v>
      </c>
      <c r="BN586" s="411" t="s">
        <v>1276</v>
      </c>
      <c r="BO586" s="413">
        <v>0</v>
      </c>
    </row>
    <row r="587" spans="1:67" ht="19.5" customHeight="1">
      <c r="A587" s="374">
        <v>584</v>
      </c>
      <c r="B587" s="375" t="s">
        <v>940</v>
      </c>
      <c r="C587" s="376" t="s">
        <v>1290</v>
      </c>
      <c r="D587" s="377">
        <f>VLOOKUP($B587,'1.วาง งบทดลอง 4 แถว'!$E$2:$J$840,3,0)</f>
        <v>0</v>
      </c>
      <c r="E587" s="378">
        <f>VLOOKUP($B587,'1.วาง งบทดลอง 4 แถว'!$E$2:$J$840,4,0)</f>
        <v>0</v>
      </c>
      <c r="F587" s="378">
        <f>VLOOKUP($B587,'1.วาง งบทดลอง 4 แถว'!$E$2:$J$840,5,0)</f>
        <v>0</v>
      </c>
      <c r="G587" s="379">
        <f>VLOOKUP($B587,'1.วาง งบทดลอง 4 แถว'!$E$2:$J$840,6,0)</f>
        <v>0</v>
      </c>
      <c r="H587" s="380">
        <f t="shared" si="72"/>
        <v>0</v>
      </c>
      <c r="I587" s="410" t="s">
        <v>1275</v>
      </c>
      <c r="J587" s="411" t="s">
        <v>1276</v>
      </c>
      <c r="K587" s="412">
        <v>0</v>
      </c>
      <c r="L587" s="377">
        <f>VLOOKUP($B587,'1.วาง งบทดลอง 4 แถว'!$E$841:$J$1679,3,0)</f>
        <v>0</v>
      </c>
      <c r="M587" s="378">
        <f>VLOOKUP($B587,'1.วาง งบทดลอง 4 แถว'!$E$841:$J$1679,4,0)</f>
        <v>0</v>
      </c>
      <c r="N587" s="378">
        <f>VLOOKUP($B587,'1.วาง งบทดลอง 4 แถว'!$E$841:$J$1679,5,0)</f>
        <v>375</v>
      </c>
      <c r="O587" s="379">
        <f>VLOOKUP($B587,'1.วาง งบทดลอง 4 แถว'!$E$841:$J$1679,6,0)</f>
        <v>0</v>
      </c>
      <c r="P587" s="380">
        <f t="shared" si="73"/>
        <v>375</v>
      </c>
      <c r="Q587" s="410" t="s">
        <v>1275</v>
      </c>
      <c r="R587" s="411" t="s">
        <v>1276</v>
      </c>
      <c r="S587" s="412">
        <v>0</v>
      </c>
      <c r="T587" s="377">
        <f>VLOOKUP($B587,'1.วาง งบทดลอง 4 แถว'!$E$1680:$J$2518,3,0)</f>
        <v>255</v>
      </c>
      <c r="U587" s="378">
        <f>VLOOKUP($B587,'1.วาง งบทดลอง 4 แถว'!$E$1680:$J$2518,4,0)</f>
        <v>0</v>
      </c>
      <c r="V587" s="378">
        <f>VLOOKUP($B587,'1.วาง งบทดลอง 4 แถว'!$E$1680:$J$2518,5,0)</f>
        <v>2515</v>
      </c>
      <c r="W587" s="379">
        <f>VLOOKUP($B587,'1.วาง งบทดลอง 4 แถว'!$E$1680:$J$2518,6,0)</f>
        <v>0</v>
      </c>
      <c r="X587" s="380">
        <f t="shared" si="74"/>
        <v>2515</v>
      </c>
      <c r="Y587" s="410" t="s">
        <v>1275</v>
      </c>
      <c r="Z587" s="411" t="s">
        <v>1276</v>
      </c>
      <c r="AA587" s="412">
        <v>0</v>
      </c>
      <c r="AB587" s="377">
        <f>VLOOKUP($B587,'1.วาง งบทดลอง 4 แถว'!$E$2519:$J$3357,3,0)</f>
        <v>0</v>
      </c>
      <c r="AC587" s="378">
        <f>VLOOKUP($B587,'1.วาง งบทดลอง 4 แถว'!$E$2519:$J$3357,4,0)</f>
        <v>0</v>
      </c>
      <c r="AD587" s="378">
        <f>VLOOKUP($B587,'1.วาง งบทดลอง 4 แถว'!$E$2519:$J$3357,5,0)</f>
        <v>395</v>
      </c>
      <c r="AE587" s="379">
        <f>VLOOKUP($B587,'1.วาง งบทดลอง 4 แถว'!$E$2519:$J$3357,6,0)</f>
        <v>0</v>
      </c>
      <c r="AF587" s="380">
        <f t="shared" si="75"/>
        <v>395</v>
      </c>
      <c r="AG587" s="410" t="s">
        <v>1275</v>
      </c>
      <c r="AH587" s="411" t="s">
        <v>1276</v>
      </c>
      <c r="AI587" s="412">
        <v>0</v>
      </c>
      <c r="AJ587" s="377">
        <f>VLOOKUP($B587,'1.วาง งบทดลอง 4 แถว'!$E$3358:$J$4196,3,0)</f>
        <v>0</v>
      </c>
      <c r="AK587" s="378">
        <f>VLOOKUP($B587,'1.วาง งบทดลอง 4 แถว'!$E$3358:$J$4196,4,0)</f>
        <v>0</v>
      </c>
      <c r="AL587" s="378">
        <f>VLOOKUP($B587,'1.วาง งบทดลอง 4 แถว'!$E$3358:$J$4196,5,0)</f>
        <v>0</v>
      </c>
      <c r="AM587" s="379">
        <f>VLOOKUP($B587,'1.วาง งบทดลอง 4 แถว'!$E$3358:$J$4196,6,0)</f>
        <v>0</v>
      </c>
      <c r="AN587" s="380">
        <f t="shared" si="76"/>
        <v>0</v>
      </c>
      <c r="AO587" s="410" t="s">
        <v>1275</v>
      </c>
      <c r="AP587" s="411" t="s">
        <v>1276</v>
      </c>
      <c r="AQ587" s="412">
        <v>0</v>
      </c>
      <c r="AR587" s="377">
        <f>VLOOKUP($B587,'1.วาง งบทดลอง 4 แถว'!$E$4197:$J$5035,3,0)</f>
        <v>0</v>
      </c>
      <c r="AS587" s="378">
        <f>VLOOKUP($B587,'1.วาง งบทดลอง 4 แถว'!$E$4197:$J$5035,4,0)</f>
        <v>0</v>
      </c>
      <c r="AT587" s="378">
        <f>VLOOKUP($B587,'1.วาง งบทดลอง 4 แถว'!$E$4197:$J$5035,5,0)</f>
        <v>0</v>
      </c>
      <c r="AU587" s="379">
        <f>VLOOKUP($B587,'1.วาง งบทดลอง 4 แถว'!$E$4197:$J$5035,6,0)</f>
        <v>0</v>
      </c>
      <c r="AV587" s="380">
        <f t="shared" si="77"/>
        <v>0</v>
      </c>
      <c r="AW587" s="410" t="s">
        <v>1275</v>
      </c>
      <c r="AX587" s="411" t="s">
        <v>1276</v>
      </c>
      <c r="AY587" s="412">
        <v>0</v>
      </c>
      <c r="AZ587" s="377">
        <f>VLOOKUP($B587,'1.วาง งบทดลอง 4 แถว'!$E$5036:$J$5874,3,0)</f>
        <v>0</v>
      </c>
      <c r="BA587" s="378">
        <f>VLOOKUP($B587,'1.วาง งบทดลอง 4 แถว'!$E$5036:$J$5874,4,0)</f>
        <v>0</v>
      </c>
      <c r="BB587" s="378">
        <f>VLOOKUP($B587,'1.วาง งบทดลอง 4 แถว'!$E$5036:$J$5874,5,0)</f>
        <v>0</v>
      </c>
      <c r="BC587" s="379">
        <f>VLOOKUP($B587,'1.วาง งบทดลอง 4 แถว'!$E$5036:$J$5874,6,0)</f>
        <v>0</v>
      </c>
      <c r="BD587" s="380">
        <f t="shared" si="78"/>
        <v>0</v>
      </c>
      <c r="BE587" s="410" t="s">
        <v>1275</v>
      </c>
      <c r="BF587" s="411" t="s">
        <v>1276</v>
      </c>
      <c r="BG587" s="412">
        <v>0</v>
      </c>
      <c r="BH587" s="377">
        <f>VLOOKUP($B587,'1.วาง งบทดลอง 4 แถว'!$E$5875:$J$6713,3,0)</f>
        <v>0</v>
      </c>
      <c r="BI587" s="378">
        <f>VLOOKUP($B587,'1.วาง งบทดลอง 4 แถว'!$E$5875:$J$6713,4,0)</f>
        <v>0</v>
      </c>
      <c r="BJ587" s="378">
        <f>VLOOKUP($B587,'1.วาง งบทดลอง 4 แถว'!$E$5875:$J$6713,5,0)</f>
        <v>0</v>
      </c>
      <c r="BK587" s="379">
        <f>VLOOKUP($B587,'1.วาง งบทดลอง 4 แถว'!$E$5875:$J$6713,6,0)</f>
        <v>0</v>
      </c>
      <c r="BL587" s="380">
        <f t="shared" si="79"/>
        <v>0</v>
      </c>
      <c r="BM587" s="410" t="s">
        <v>1275</v>
      </c>
      <c r="BN587" s="411" t="s">
        <v>1276</v>
      </c>
      <c r="BO587" s="413">
        <v>0</v>
      </c>
    </row>
    <row r="588" spans="1:67" ht="19.5" customHeight="1">
      <c r="A588" s="374">
        <v>585</v>
      </c>
      <c r="B588" s="375" t="s">
        <v>941</v>
      </c>
      <c r="C588" s="376" t="s">
        <v>268</v>
      </c>
      <c r="D588" s="377">
        <f>VLOOKUP($B588,'1.วาง งบทดลอง 4 แถว'!$E$2:$J$840,3,0)</f>
        <v>0</v>
      </c>
      <c r="E588" s="378">
        <f>VLOOKUP($B588,'1.วาง งบทดลอง 4 แถว'!$E$2:$J$840,4,0)</f>
        <v>0</v>
      </c>
      <c r="F588" s="378">
        <f>VLOOKUP($B588,'1.วาง งบทดลอง 4 แถว'!$E$2:$J$840,5,0)</f>
        <v>0</v>
      </c>
      <c r="G588" s="379">
        <f>VLOOKUP($B588,'1.วาง งบทดลอง 4 แถว'!$E$2:$J$840,6,0)</f>
        <v>0</v>
      </c>
      <c r="H588" s="380">
        <f t="shared" si="72"/>
        <v>0</v>
      </c>
      <c r="I588" s="410" t="s">
        <v>1275</v>
      </c>
      <c r="J588" s="411" t="s">
        <v>1276</v>
      </c>
      <c r="K588" s="412">
        <v>0</v>
      </c>
      <c r="L588" s="377">
        <f>VLOOKUP($B588,'1.วาง งบทดลอง 4 แถว'!$E$841:$J$1679,3,0)</f>
        <v>0</v>
      </c>
      <c r="M588" s="378">
        <f>VLOOKUP($B588,'1.วาง งบทดลอง 4 แถว'!$E$841:$J$1679,4,0)</f>
        <v>0</v>
      </c>
      <c r="N588" s="378">
        <f>VLOOKUP($B588,'1.วาง งบทดลอง 4 แถว'!$E$841:$J$1679,5,0)</f>
        <v>0</v>
      </c>
      <c r="O588" s="379">
        <f>VLOOKUP($B588,'1.วาง งบทดลอง 4 แถว'!$E$841:$J$1679,6,0)</f>
        <v>0</v>
      </c>
      <c r="P588" s="380">
        <f t="shared" si="73"/>
        <v>0</v>
      </c>
      <c r="Q588" s="410" t="s">
        <v>1275</v>
      </c>
      <c r="R588" s="411" t="s">
        <v>1276</v>
      </c>
      <c r="S588" s="412">
        <v>0</v>
      </c>
      <c r="T588" s="377">
        <f>VLOOKUP($B588,'1.วาง งบทดลอง 4 แถว'!$E$1680:$J$2518,3,0)</f>
        <v>0</v>
      </c>
      <c r="U588" s="378">
        <f>VLOOKUP($B588,'1.วาง งบทดลอง 4 แถว'!$E$1680:$J$2518,4,0)</f>
        <v>0</v>
      </c>
      <c r="V588" s="378">
        <f>VLOOKUP($B588,'1.วาง งบทดลอง 4 แถว'!$E$1680:$J$2518,5,0)</f>
        <v>0</v>
      </c>
      <c r="W588" s="379">
        <f>VLOOKUP($B588,'1.วาง งบทดลอง 4 แถว'!$E$1680:$J$2518,6,0)</f>
        <v>0</v>
      </c>
      <c r="X588" s="380">
        <f t="shared" si="74"/>
        <v>0</v>
      </c>
      <c r="Y588" s="410" t="s">
        <v>1275</v>
      </c>
      <c r="Z588" s="411" t="s">
        <v>1276</v>
      </c>
      <c r="AA588" s="412">
        <v>0</v>
      </c>
      <c r="AB588" s="377">
        <f>VLOOKUP($B588,'1.วาง งบทดลอง 4 แถว'!$E$2519:$J$3357,3,0)</f>
        <v>0</v>
      </c>
      <c r="AC588" s="378">
        <f>VLOOKUP($B588,'1.วาง งบทดลอง 4 แถว'!$E$2519:$J$3357,4,0)</f>
        <v>0</v>
      </c>
      <c r="AD588" s="378">
        <f>VLOOKUP($B588,'1.วาง งบทดลอง 4 แถว'!$E$2519:$J$3357,5,0)</f>
        <v>0</v>
      </c>
      <c r="AE588" s="379">
        <f>VLOOKUP($B588,'1.วาง งบทดลอง 4 แถว'!$E$2519:$J$3357,6,0)</f>
        <v>0</v>
      </c>
      <c r="AF588" s="380">
        <f t="shared" si="75"/>
        <v>0</v>
      </c>
      <c r="AG588" s="410" t="s">
        <v>1275</v>
      </c>
      <c r="AH588" s="411" t="s">
        <v>1276</v>
      </c>
      <c r="AI588" s="412">
        <v>0</v>
      </c>
      <c r="AJ588" s="377">
        <f>VLOOKUP($B588,'1.วาง งบทดลอง 4 แถว'!$E$3358:$J$4196,3,0)</f>
        <v>0</v>
      </c>
      <c r="AK588" s="378">
        <f>VLOOKUP($B588,'1.วาง งบทดลอง 4 แถว'!$E$3358:$J$4196,4,0)</f>
        <v>0</v>
      </c>
      <c r="AL588" s="378">
        <f>VLOOKUP($B588,'1.วาง งบทดลอง 4 แถว'!$E$3358:$J$4196,5,0)</f>
        <v>1340</v>
      </c>
      <c r="AM588" s="379">
        <f>VLOOKUP($B588,'1.วาง งบทดลอง 4 แถว'!$E$3358:$J$4196,6,0)</f>
        <v>0</v>
      </c>
      <c r="AN588" s="380">
        <f t="shared" si="76"/>
        <v>1340</v>
      </c>
      <c r="AO588" s="410" t="s">
        <v>1275</v>
      </c>
      <c r="AP588" s="411" t="s">
        <v>1276</v>
      </c>
      <c r="AQ588" s="412">
        <v>0</v>
      </c>
      <c r="AR588" s="377">
        <f>VLOOKUP($B588,'1.วาง งบทดลอง 4 แถว'!$E$4197:$J$5035,3,0)</f>
        <v>0</v>
      </c>
      <c r="AS588" s="378">
        <f>VLOOKUP($B588,'1.วาง งบทดลอง 4 แถว'!$E$4197:$J$5035,4,0)</f>
        <v>0</v>
      </c>
      <c r="AT588" s="378">
        <f>VLOOKUP($B588,'1.วาง งบทดลอง 4 แถว'!$E$4197:$J$5035,5,0)</f>
        <v>0</v>
      </c>
      <c r="AU588" s="379">
        <f>VLOOKUP($B588,'1.วาง งบทดลอง 4 แถว'!$E$4197:$J$5035,6,0)</f>
        <v>0</v>
      </c>
      <c r="AV588" s="380">
        <f t="shared" si="77"/>
        <v>0</v>
      </c>
      <c r="AW588" s="410" t="s">
        <v>1275</v>
      </c>
      <c r="AX588" s="411" t="s">
        <v>1276</v>
      </c>
      <c r="AY588" s="412">
        <v>0</v>
      </c>
      <c r="AZ588" s="377">
        <f>VLOOKUP($B588,'1.วาง งบทดลอง 4 แถว'!$E$5036:$J$5874,3,0)</f>
        <v>0</v>
      </c>
      <c r="BA588" s="378">
        <f>VLOOKUP($B588,'1.วาง งบทดลอง 4 แถว'!$E$5036:$J$5874,4,0)</f>
        <v>0</v>
      </c>
      <c r="BB588" s="378">
        <f>VLOOKUP($B588,'1.วาง งบทดลอง 4 แถว'!$E$5036:$J$5874,5,0)</f>
        <v>0</v>
      </c>
      <c r="BC588" s="379">
        <f>VLOOKUP($B588,'1.วาง งบทดลอง 4 แถว'!$E$5036:$J$5874,6,0)</f>
        <v>0</v>
      </c>
      <c r="BD588" s="380">
        <f t="shared" si="78"/>
        <v>0</v>
      </c>
      <c r="BE588" s="410" t="s">
        <v>1275</v>
      </c>
      <c r="BF588" s="411" t="s">
        <v>1276</v>
      </c>
      <c r="BG588" s="412">
        <v>0</v>
      </c>
      <c r="BH588" s="377">
        <f>VLOOKUP($B588,'1.วาง งบทดลอง 4 แถว'!$E$5875:$J$6713,3,0)</f>
        <v>0</v>
      </c>
      <c r="BI588" s="378">
        <f>VLOOKUP($B588,'1.วาง งบทดลอง 4 แถว'!$E$5875:$J$6713,4,0)</f>
        <v>0</v>
      </c>
      <c r="BJ588" s="378">
        <f>VLOOKUP($B588,'1.วาง งบทดลอง 4 แถว'!$E$5875:$J$6713,5,0)</f>
        <v>0</v>
      </c>
      <c r="BK588" s="379">
        <f>VLOOKUP($B588,'1.วาง งบทดลอง 4 แถว'!$E$5875:$J$6713,6,0)</f>
        <v>0</v>
      </c>
      <c r="BL588" s="380">
        <f t="shared" si="79"/>
        <v>0</v>
      </c>
      <c r="BM588" s="410" t="s">
        <v>1275</v>
      </c>
      <c r="BN588" s="411" t="s">
        <v>1276</v>
      </c>
      <c r="BO588" s="413">
        <v>0</v>
      </c>
    </row>
    <row r="589" spans="1:67" ht="19.5" customHeight="1">
      <c r="A589" s="374">
        <v>586</v>
      </c>
      <c r="B589" s="375" t="s">
        <v>942</v>
      </c>
      <c r="C589" s="376" t="s">
        <v>269</v>
      </c>
      <c r="D589" s="377">
        <f>VLOOKUP($B589,'1.วาง งบทดลอง 4 แถว'!$E$2:$J$840,3,0)</f>
        <v>0</v>
      </c>
      <c r="E589" s="378">
        <f>VLOOKUP($B589,'1.วาง งบทดลอง 4 แถว'!$E$2:$J$840,4,0)</f>
        <v>0</v>
      </c>
      <c r="F589" s="378">
        <f>VLOOKUP($B589,'1.วาง งบทดลอง 4 แถว'!$E$2:$J$840,5,0)</f>
        <v>0</v>
      </c>
      <c r="G589" s="379">
        <f>VLOOKUP($B589,'1.วาง งบทดลอง 4 แถว'!$E$2:$J$840,6,0)</f>
        <v>0</v>
      </c>
      <c r="H589" s="380">
        <f t="shared" si="72"/>
        <v>0</v>
      </c>
      <c r="I589" s="410" t="s">
        <v>1275</v>
      </c>
      <c r="J589" s="411" t="s">
        <v>1276</v>
      </c>
      <c r="K589" s="412">
        <v>0</v>
      </c>
      <c r="L589" s="377">
        <f>VLOOKUP($B589,'1.วาง งบทดลอง 4 แถว'!$E$841:$J$1679,3,0)</f>
        <v>0</v>
      </c>
      <c r="M589" s="378">
        <f>VLOOKUP($B589,'1.วาง งบทดลอง 4 แถว'!$E$841:$J$1679,4,0)</f>
        <v>0</v>
      </c>
      <c r="N589" s="378">
        <f>VLOOKUP($B589,'1.วาง งบทดลอง 4 แถว'!$E$841:$J$1679,5,0)</f>
        <v>0</v>
      </c>
      <c r="O589" s="379">
        <f>VLOOKUP($B589,'1.วาง งบทดลอง 4 แถว'!$E$841:$J$1679,6,0)</f>
        <v>0</v>
      </c>
      <c r="P589" s="380">
        <f t="shared" si="73"/>
        <v>0</v>
      </c>
      <c r="Q589" s="410" t="s">
        <v>1275</v>
      </c>
      <c r="R589" s="411" t="s">
        <v>1276</v>
      </c>
      <c r="S589" s="412">
        <v>0</v>
      </c>
      <c r="T589" s="377">
        <f>VLOOKUP($B589,'1.วาง งบทดลอง 4 แถว'!$E$1680:$J$2518,3,0)</f>
        <v>0</v>
      </c>
      <c r="U589" s="378">
        <f>VLOOKUP($B589,'1.วาง งบทดลอง 4 แถว'!$E$1680:$J$2518,4,0)</f>
        <v>0</v>
      </c>
      <c r="V589" s="378">
        <f>VLOOKUP($B589,'1.วาง งบทดลอง 4 แถว'!$E$1680:$J$2518,5,0)</f>
        <v>0</v>
      </c>
      <c r="W589" s="379">
        <f>VLOOKUP($B589,'1.วาง งบทดลอง 4 แถว'!$E$1680:$J$2518,6,0)</f>
        <v>0</v>
      </c>
      <c r="X589" s="380">
        <f t="shared" si="74"/>
        <v>0</v>
      </c>
      <c r="Y589" s="410" t="s">
        <v>1275</v>
      </c>
      <c r="Z589" s="411" t="s">
        <v>1276</v>
      </c>
      <c r="AA589" s="412">
        <v>0</v>
      </c>
      <c r="AB589" s="377">
        <f>VLOOKUP($B589,'1.วาง งบทดลอง 4 แถว'!$E$2519:$J$3357,3,0)</f>
        <v>0</v>
      </c>
      <c r="AC589" s="378">
        <f>VLOOKUP($B589,'1.วาง งบทดลอง 4 แถว'!$E$2519:$J$3357,4,0)</f>
        <v>0</v>
      </c>
      <c r="AD589" s="378">
        <f>VLOOKUP($B589,'1.วาง งบทดลอง 4 แถว'!$E$2519:$J$3357,5,0)</f>
        <v>0</v>
      </c>
      <c r="AE589" s="379">
        <f>VLOOKUP($B589,'1.วาง งบทดลอง 4 แถว'!$E$2519:$J$3357,6,0)</f>
        <v>0</v>
      </c>
      <c r="AF589" s="380">
        <f t="shared" si="75"/>
        <v>0</v>
      </c>
      <c r="AG589" s="410" t="s">
        <v>1275</v>
      </c>
      <c r="AH589" s="411" t="s">
        <v>1276</v>
      </c>
      <c r="AI589" s="412">
        <v>0</v>
      </c>
      <c r="AJ589" s="377">
        <f>VLOOKUP($B589,'1.วาง งบทดลอง 4 แถว'!$E$3358:$J$4196,3,0)</f>
        <v>0</v>
      </c>
      <c r="AK589" s="378">
        <f>VLOOKUP($B589,'1.วาง งบทดลอง 4 แถว'!$E$3358:$J$4196,4,0)</f>
        <v>0</v>
      </c>
      <c r="AL589" s="378">
        <f>VLOOKUP($B589,'1.วาง งบทดลอง 4 แถว'!$E$3358:$J$4196,5,0)</f>
        <v>0</v>
      </c>
      <c r="AM589" s="379">
        <f>VLOOKUP($B589,'1.วาง งบทดลอง 4 แถว'!$E$3358:$J$4196,6,0)</f>
        <v>0</v>
      </c>
      <c r="AN589" s="380">
        <f t="shared" si="76"/>
        <v>0</v>
      </c>
      <c r="AO589" s="410" t="s">
        <v>1275</v>
      </c>
      <c r="AP589" s="411" t="s">
        <v>1276</v>
      </c>
      <c r="AQ589" s="412">
        <v>0</v>
      </c>
      <c r="AR589" s="377">
        <f>VLOOKUP($B589,'1.วาง งบทดลอง 4 แถว'!$E$4197:$J$5035,3,0)</f>
        <v>0</v>
      </c>
      <c r="AS589" s="378">
        <f>VLOOKUP($B589,'1.วาง งบทดลอง 4 แถว'!$E$4197:$J$5035,4,0)</f>
        <v>0</v>
      </c>
      <c r="AT589" s="378">
        <f>VLOOKUP($B589,'1.วาง งบทดลอง 4 แถว'!$E$4197:$J$5035,5,0)</f>
        <v>0</v>
      </c>
      <c r="AU589" s="379">
        <f>VLOOKUP($B589,'1.วาง งบทดลอง 4 แถว'!$E$4197:$J$5035,6,0)</f>
        <v>0</v>
      </c>
      <c r="AV589" s="380">
        <f t="shared" si="77"/>
        <v>0</v>
      </c>
      <c r="AW589" s="410" t="s">
        <v>1275</v>
      </c>
      <c r="AX589" s="411" t="s">
        <v>1276</v>
      </c>
      <c r="AY589" s="412">
        <v>0</v>
      </c>
      <c r="AZ589" s="377">
        <f>VLOOKUP($B589,'1.วาง งบทดลอง 4 แถว'!$E$5036:$J$5874,3,0)</f>
        <v>0</v>
      </c>
      <c r="BA589" s="378">
        <f>VLOOKUP($B589,'1.วาง งบทดลอง 4 แถว'!$E$5036:$J$5874,4,0)</f>
        <v>0</v>
      </c>
      <c r="BB589" s="378">
        <f>VLOOKUP($B589,'1.วาง งบทดลอง 4 แถว'!$E$5036:$J$5874,5,0)</f>
        <v>0</v>
      </c>
      <c r="BC589" s="379">
        <f>VLOOKUP($B589,'1.วาง งบทดลอง 4 แถว'!$E$5036:$J$5874,6,0)</f>
        <v>0</v>
      </c>
      <c r="BD589" s="380">
        <f t="shared" si="78"/>
        <v>0</v>
      </c>
      <c r="BE589" s="410" t="s">
        <v>1275</v>
      </c>
      <c r="BF589" s="411" t="s">
        <v>1276</v>
      </c>
      <c r="BG589" s="412">
        <v>0</v>
      </c>
      <c r="BH589" s="377">
        <f>VLOOKUP($B589,'1.วาง งบทดลอง 4 แถว'!$E$5875:$J$6713,3,0)</f>
        <v>0</v>
      </c>
      <c r="BI589" s="378">
        <f>VLOOKUP($B589,'1.วาง งบทดลอง 4 แถว'!$E$5875:$J$6713,4,0)</f>
        <v>0</v>
      </c>
      <c r="BJ589" s="378">
        <f>VLOOKUP($B589,'1.วาง งบทดลอง 4 แถว'!$E$5875:$J$6713,5,0)</f>
        <v>0</v>
      </c>
      <c r="BK589" s="379">
        <f>VLOOKUP($B589,'1.วาง งบทดลอง 4 แถว'!$E$5875:$J$6713,6,0)</f>
        <v>0</v>
      </c>
      <c r="BL589" s="380">
        <f t="shared" si="79"/>
        <v>0</v>
      </c>
      <c r="BM589" s="410" t="s">
        <v>1275</v>
      </c>
      <c r="BN589" s="411" t="s">
        <v>1276</v>
      </c>
      <c r="BO589" s="413">
        <v>0</v>
      </c>
    </row>
    <row r="590" spans="1:67" ht="19.5" customHeight="1">
      <c r="A590" s="374">
        <v>587</v>
      </c>
      <c r="B590" s="375" t="s">
        <v>943</v>
      </c>
      <c r="C590" s="376" t="s">
        <v>270</v>
      </c>
      <c r="D590" s="377">
        <f>VLOOKUP($B590,'1.วาง งบทดลอง 4 แถว'!$E$2:$J$840,3,0)</f>
        <v>0</v>
      </c>
      <c r="E590" s="378">
        <f>VLOOKUP($B590,'1.วาง งบทดลอง 4 แถว'!$E$2:$J$840,4,0)</f>
        <v>0</v>
      </c>
      <c r="F590" s="378">
        <f>VLOOKUP($B590,'1.วาง งบทดลอง 4 แถว'!$E$2:$J$840,5,0)</f>
        <v>0</v>
      </c>
      <c r="G590" s="379">
        <f>VLOOKUP($B590,'1.วาง งบทดลอง 4 แถว'!$E$2:$J$840,6,0)</f>
        <v>0</v>
      </c>
      <c r="H590" s="380">
        <f t="shared" si="72"/>
        <v>0</v>
      </c>
      <c r="I590" s="410" t="s">
        <v>1275</v>
      </c>
      <c r="J590" s="411" t="s">
        <v>1276</v>
      </c>
      <c r="K590" s="412">
        <v>0</v>
      </c>
      <c r="L590" s="377">
        <f>VLOOKUP($B590,'1.วาง งบทดลอง 4 แถว'!$E$841:$J$1679,3,0)</f>
        <v>0</v>
      </c>
      <c r="M590" s="378">
        <f>VLOOKUP($B590,'1.วาง งบทดลอง 4 แถว'!$E$841:$J$1679,4,0)</f>
        <v>0</v>
      </c>
      <c r="N590" s="378">
        <f>VLOOKUP($B590,'1.วาง งบทดลอง 4 แถว'!$E$841:$J$1679,5,0)</f>
        <v>0</v>
      </c>
      <c r="O590" s="379">
        <f>VLOOKUP($B590,'1.วาง งบทดลอง 4 แถว'!$E$841:$J$1679,6,0)</f>
        <v>0</v>
      </c>
      <c r="P590" s="380">
        <f t="shared" si="73"/>
        <v>0</v>
      </c>
      <c r="Q590" s="410" t="s">
        <v>1275</v>
      </c>
      <c r="R590" s="411" t="s">
        <v>1276</v>
      </c>
      <c r="S590" s="412">
        <v>0</v>
      </c>
      <c r="T590" s="377">
        <f>VLOOKUP($B590,'1.วาง งบทดลอง 4 แถว'!$E$1680:$J$2518,3,0)</f>
        <v>0</v>
      </c>
      <c r="U590" s="378">
        <f>VLOOKUP($B590,'1.วาง งบทดลอง 4 แถว'!$E$1680:$J$2518,4,0)</f>
        <v>0</v>
      </c>
      <c r="V590" s="378">
        <f>VLOOKUP($B590,'1.วาง งบทดลอง 4 แถว'!$E$1680:$J$2518,5,0)</f>
        <v>0</v>
      </c>
      <c r="W590" s="379">
        <f>VLOOKUP($B590,'1.วาง งบทดลอง 4 แถว'!$E$1680:$J$2518,6,0)</f>
        <v>0</v>
      </c>
      <c r="X590" s="380">
        <f t="shared" si="74"/>
        <v>0</v>
      </c>
      <c r="Y590" s="410" t="s">
        <v>1275</v>
      </c>
      <c r="Z590" s="411" t="s">
        <v>1276</v>
      </c>
      <c r="AA590" s="412">
        <v>0</v>
      </c>
      <c r="AB590" s="377">
        <f>VLOOKUP($B590,'1.วาง งบทดลอง 4 แถว'!$E$2519:$J$3357,3,0)</f>
        <v>0</v>
      </c>
      <c r="AC590" s="378">
        <f>VLOOKUP($B590,'1.วาง งบทดลอง 4 แถว'!$E$2519:$J$3357,4,0)</f>
        <v>0</v>
      </c>
      <c r="AD590" s="378">
        <f>VLOOKUP($B590,'1.วาง งบทดลอง 4 แถว'!$E$2519:$J$3357,5,0)</f>
        <v>0</v>
      </c>
      <c r="AE590" s="379">
        <f>VLOOKUP($B590,'1.วาง งบทดลอง 4 แถว'!$E$2519:$J$3357,6,0)</f>
        <v>0</v>
      </c>
      <c r="AF590" s="380">
        <f t="shared" si="75"/>
        <v>0</v>
      </c>
      <c r="AG590" s="410" t="s">
        <v>1275</v>
      </c>
      <c r="AH590" s="411" t="s">
        <v>1276</v>
      </c>
      <c r="AI590" s="412">
        <v>0</v>
      </c>
      <c r="AJ590" s="377">
        <f>VLOOKUP($B590,'1.วาง งบทดลอง 4 แถว'!$E$3358:$J$4196,3,0)</f>
        <v>0</v>
      </c>
      <c r="AK590" s="378">
        <f>VLOOKUP($B590,'1.วาง งบทดลอง 4 แถว'!$E$3358:$J$4196,4,0)</f>
        <v>0</v>
      </c>
      <c r="AL590" s="378">
        <f>VLOOKUP($B590,'1.วาง งบทดลอง 4 แถว'!$E$3358:$J$4196,5,0)</f>
        <v>0</v>
      </c>
      <c r="AM590" s="379">
        <f>VLOOKUP($B590,'1.วาง งบทดลอง 4 แถว'!$E$3358:$J$4196,6,0)</f>
        <v>0</v>
      </c>
      <c r="AN590" s="380">
        <f t="shared" si="76"/>
        <v>0</v>
      </c>
      <c r="AO590" s="410" t="s">
        <v>1275</v>
      </c>
      <c r="AP590" s="411" t="s">
        <v>1276</v>
      </c>
      <c r="AQ590" s="412">
        <v>0</v>
      </c>
      <c r="AR590" s="377">
        <f>VLOOKUP($B590,'1.วาง งบทดลอง 4 แถว'!$E$4197:$J$5035,3,0)</f>
        <v>0</v>
      </c>
      <c r="AS590" s="378">
        <f>VLOOKUP($B590,'1.วาง งบทดลอง 4 แถว'!$E$4197:$J$5035,4,0)</f>
        <v>0</v>
      </c>
      <c r="AT590" s="378">
        <f>VLOOKUP($B590,'1.วาง งบทดลอง 4 แถว'!$E$4197:$J$5035,5,0)</f>
        <v>0</v>
      </c>
      <c r="AU590" s="379">
        <f>VLOOKUP($B590,'1.วาง งบทดลอง 4 แถว'!$E$4197:$J$5035,6,0)</f>
        <v>0</v>
      </c>
      <c r="AV590" s="380">
        <f t="shared" si="77"/>
        <v>0</v>
      </c>
      <c r="AW590" s="410" t="s">
        <v>1275</v>
      </c>
      <c r="AX590" s="411" t="s">
        <v>1276</v>
      </c>
      <c r="AY590" s="412">
        <v>0</v>
      </c>
      <c r="AZ590" s="377">
        <f>VLOOKUP($B590,'1.วาง งบทดลอง 4 แถว'!$E$5036:$J$5874,3,0)</f>
        <v>0</v>
      </c>
      <c r="BA590" s="378">
        <f>VLOOKUP($B590,'1.วาง งบทดลอง 4 แถว'!$E$5036:$J$5874,4,0)</f>
        <v>0</v>
      </c>
      <c r="BB590" s="378">
        <f>VLOOKUP($B590,'1.วาง งบทดลอง 4 แถว'!$E$5036:$J$5874,5,0)</f>
        <v>0</v>
      </c>
      <c r="BC590" s="379">
        <f>VLOOKUP($B590,'1.วาง งบทดลอง 4 แถว'!$E$5036:$J$5874,6,0)</f>
        <v>0</v>
      </c>
      <c r="BD590" s="380">
        <f t="shared" si="78"/>
        <v>0</v>
      </c>
      <c r="BE590" s="410" t="s">
        <v>1275</v>
      </c>
      <c r="BF590" s="411" t="s">
        <v>1276</v>
      </c>
      <c r="BG590" s="412">
        <v>0</v>
      </c>
      <c r="BH590" s="377">
        <f>VLOOKUP($B590,'1.วาง งบทดลอง 4 แถว'!$E$5875:$J$6713,3,0)</f>
        <v>0</v>
      </c>
      <c r="BI590" s="378">
        <f>VLOOKUP($B590,'1.วาง งบทดลอง 4 แถว'!$E$5875:$J$6713,4,0)</f>
        <v>0</v>
      </c>
      <c r="BJ590" s="378">
        <f>VLOOKUP($B590,'1.วาง งบทดลอง 4 แถว'!$E$5875:$J$6713,5,0)</f>
        <v>0</v>
      </c>
      <c r="BK590" s="379">
        <f>VLOOKUP($B590,'1.วาง งบทดลอง 4 แถว'!$E$5875:$J$6713,6,0)</f>
        <v>0</v>
      </c>
      <c r="BL590" s="380">
        <f t="shared" si="79"/>
        <v>0</v>
      </c>
      <c r="BM590" s="410" t="s">
        <v>1275</v>
      </c>
      <c r="BN590" s="411" t="s">
        <v>1276</v>
      </c>
      <c r="BO590" s="413">
        <v>0</v>
      </c>
    </row>
    <row r="591" spans="1:67" ht="19.5" customHeight="1">
      <c r="A591" s="374">
        <v>588</v>
      </c>
      <c r="B591" s="375" t="s">
        <v>944</v>
      </c>
      <c r="C591" s="376" t="s">
        <v>271</v>
      </c>
      <c r="D591" s="377">
        <f>VLOOKUP($B591,'1.วาง งบทดลอง 4 แถว'!$E$2:$J$840,3,0)</f>
        <v>0</v>
      </c>
      <c r="E591" s="378">
        <f>VLOOKUP($B591,'1.วาง งบทดลอง 4 แถว'!$E$2:$J$840,4,0)</f>
        <v>0</v>
      </c>
      <c r="F591" s="378">
        <f>VLOOKUP($B591,'1.วาง งบทดลอง 4 แถว'!$E$2:$J$840,5,0)</f>
        <v>0</v>
      </c>
      <c r="G591" s="379">
        <f>VLOOKUP($B591,'1.วาง งบทดลอง 4 แถว'!$E$2:$J$840,6,0)</f>
        <v>0</v>
      </c>
      <c r="H591" s="380">
        <f t="shared" si="72"/>
        <v>0</v>
      </c>
      <c r="I591" s="410" t="s">
        <v>1275</v>
      </c>
      <c r="J591" s="411" t="s">
        <v>1276</v>
      </c>
      <c r="K591" s="412">
        <v>0</v>
      </c>
      <c r="L591" s="377">
        <f>VLOOKUP($B591,'1.วาง งบทดลอง 4 แถว'!$E$841:$J$1679,3,0)</f>
        <v>0</v>
      </c>
      <c r="M591" s="378">
        <f>VLOOKUP($B591,'1.วาง งบทดลอง 4 แถว'!$E$841:$J$1679,4,0)</f>
        <v>0</v>
      </c>
      <c r="N591" s="378">
        <f>VLOOKUP($B591,'1.วาง งบทดลอง 4 แถว'!$E$841:$J$1679,5,0)</f>
        <v>0</v>
      </c>
      <c r="O591" s="379">
        <f>VLOOKUP($B591,'1.วาง งบทดลอง 4 แถว'!$E$841:$J$1679,6,0)</f>
        <v>0</v>
      </c>
      <c r="P591" s="380">
        <f t="shared" si="73"/>
        <v>0</v>
      </c>
      <c r="Q591" s="410" t="s">
        <v>1275</v>
      </c>
      <c r="R591" s="411" t="s">
        <v>1276</v>
      </c>
      <c r="S591" s="412">
        <v>0</v>
      </c>
      <c r="T591" s="377">
        <f>VLOOKUP($B591,'1.วาง งบทดลอง 4 แถว'!$E$1680:$J$2518,3,0)</f>
        <v>0</v>
      </c>
      <c r="U591" s="378">
        <f>VLOOKUP($B591,'1.วาง งบทดลอง 4 แถว'!$E$1680:$J$2518,4,0)</f>
        <v>0</v>
      </c>
      <c r="V591" s="378">
        <f>VLOOKUP($B591,'1.วาง งบทดลอง 4 แถว'!$E$1680:$J$2518,5,0)</f>
        <v>0</v>
      </c>
      <c r="W591" s="379">
        <f>VLOOKUP($B591,'1.วาง งบทดลอง 4 แถว'!$E$1680:$J$2518,6,0)</f>
        <v>0</v>
      </c>
      <c r="X591" s="380">
        <f t="shared" si="74"/>
        <v>0</v>
      </c>
      <c r="Y591" s="410" t="s">
        <v>1275</v>
      </c>
      <c r="Z591" s="411" t="s">
        <v>1276</v>
      </c>
      <c r="AA591" s="412">
        <v>0</v>
      </c>
      <c r="AB591" s="377">
        <f>VLOOKUP($B591,'1.วาง งบทดลอง 4 แถว'!$E$2519:$J$3357,3,0)</f>
        <v>0</v>
      </c>
      <c r="AC591" s="378">
        <f>VLOOKUP($B591,'1.วาง งบทดลอง 4 แถว'!$E$2519:$J$3357,4,0)</f>
        <v>0</v>
      </c>
      <c r="AD591" s="378">
        <f>VLOOKUP($B591,'1.วาง งบทดลอง 4 แถว'!$E$2519:$J$3357,5,0)</f>
        <v>0</v>
      </c>
      <c r="AE591" s="379">
        <f>VLOOKUP($B591,'1.วาง งบทดลอง 4 แถว'!$E$2519:$J$3357,6,0)</f>
        <v>0</v>
      </c>
      <c r="AF591" s="380">
        <f t="shared" si="75"/>
        <v>0</v>
      </c>
      <c r="AG591" s="410" t="s">
        <v>1275</v>
      </c>
      <c r="AH591" s="411" t="s">
        <v>1276</v>
      </c>
      <c r="AI591" s="412">
        <v>0</v>
      </c>
      <c r="AJ591" s="377">
        <f>VLOOKUP($B591,'1.วาง งบทดลอง 4 แถว'!$E$3358:$J$4196,3,0)</f>
        <v>0</v>
      </c>
      <c r="AK591" s="378">
        <f>VLOOKUP($B591,'1.วาง งบทดลอง 4 แถว'!$E$3358:$J$4196,4,0)</f>
        <v>0</v>
      </c>
      <c r="AL591" s="378">
        <f>VLOOKUP($B591,'1.วาง งบทดลอง 4 แถว'!$E$3358:$J$4196,5,0)</f>
        <v>0</v>
      </c>
      <c r="AM591" s="379">
        <f>VLOOKUP($B591,'1.วาง งบทดลอง 4 แถว'!$E$3358:$J$4196,6,0)</f>
        <v>0</v>
      </c>
      <c r="AN591" s="380">
        <f t="shared" si="76"/>
        <v>0</v>
      </c>
      <c r="AO591" s="410" t="s">
        <v>1275</v>
      </c>
      <c r="AP591" s="411" t="s">
        <v>1276</v>
      </c>
      <c r="AQ591" s="412">
        <v>0</v>
      </c>
      <c r="AR591" s="377">
        <f>VLOOKUP($B591,'1.วาง งบทดลอง 4 แถว'!$E$4197:$J$5035,3,0)</f>
        <v>0</v>
      </c>
      <c r="AS591" s="378">
        <f>VLOOKUP($B591,'1.วาง งบทดลอง 4 แถว'!$E$4197:$J$5035,4,0)</f>
        <v>0</v>
      </c>
      <c r="AT591" s="378">
        <f>VLOOKUP($B591,'1.วาง งบทดลอง 4 แถว'!$E$4197:$J$5035,5,0)</f>
        <v>0</v>
      </c>
      <c r="AU591" s="379">
        <f>VLOOKUP($B591,'1.วาง งบทดลอง 4 แถว'!$E$4197:$J$5035,6,0)</f>
        <v>0</v>
      </c>
      <c r="AV591" s="380">
        <f t="shared" si="77"/>
        <v>0</v>
      </c>
      <c r="AW591" s="410" t="s">
        <v>1275</v>
      </c>
      <c r="AX591" s="411" t="s">
        <v>1276</v>
      </c>
      <c r="AY591" s="412">
        <v>0</v>
      </c>
      <c r="AZ591" s="377">
        <f>VLOOKUP($B591,'1.วาง งบทดลอง 4 แถว'!$E$5036:$J$5874,3,0)</f>
        <v>0</v>
      </c>
      <c r="BA591" s="378">
        <f>VLOOKUP($B591,'1.วาง งบทดลอง 4 แถว'!$E$5036:$J$5874,4,0)</f>
        <v>0</v>
      </c>
      <c r="BB591" s="378">
        <f>VLOOKUP($B591,'1.วาง งบทดลอง 4 แถว'!$E$5036:$J$5874,5,0)</f>
        <v>0</v>
      </c>
      <c r="BC591" s="379">
        <f>VLOOKUP($B591,'1.วาง งบทดลอง 4 แถว'!$E$5036:$J$5874,6,0)</f>
        <v>0</v>
      </c>
      <c r="BD591" s="380">
        <f t="shared" si="78"/>
        <v>0</v>
      </c>
      <c r="BE591" s="410" t="s">
        <v>1275</v>
      </c>
      <c r="BF591" s="411" t="s">
        <v>1276</v>
      </c>
      <c r="BG591" s="412">
        <v>0</v>
      </c>
      <c r="BH591" s="377">
        <f>VLOOKUP($B591,'1.วาง งบทดลอง 4 แถว'!$E$5875:$J$6713,3,0)</f>
        <v>0</v>
      </c>
      <c r="BI591" s="378">
        <f>VLOOKUP($B591,'1.วาง งบทดลอง 4 แถว'!$E$5875:$J$6713,4,0)</f>
        <v>0</v>
      </c>
      <c r="BJ591" s="378">
        <f>VLOOKUP($B591,'1.วาง งบทดลอง 4 แถว'!$E$5875:$J$6713,5,0)</f>
        <v>0</v>
      </c>
      <c r="BK591" s="379">
        <f>VLOOKUP($B591,'1.วาง งบทดลอง 4 แถว'!$E$5875:$J$6713,6,0)</f>
        <v>0</v>
      </c>
      <c r="BL591" s="380">
        <f t="shared" si="79"/>
        <v>0</v>
      </c>
      <c r="BM591" s="410" t="s">
        <v>1275</v>
      </c>
      <c r="BN591" s="411" t="s">
        <v>1276</v>
      </c>
      <c r="BO591" s="413">
        <v>0</v>
      </c>
    </row>
    <row r="592" spans="1:67" ht="19.5" customHeight="1">
      <c r="A592" s="374">
        <v>589</v>
      </c>
      <c r="B592" s="375" t="s">
        <v>945</v>
      </c>
      <c r="C592" s="376" t="s">
        <v>272</v>
      </c>
      <c r="D592" s="377">
        <f>VLOOKUP($B592,'1.วาง งบทดลอง 4 แถว'!$E$2:$J$840,3,0)</f>
        <v>0</v>
      </c>
      <c r="E592" s="378">
        <f>VLOOKUP($B592,'1.วาง งบทดลอง 4 แถว'!$E$2:$J$840,4,0)</f>
        <v>0</v>
      </c>
      <c r="F592" s="378">
        <f>VLOOKUP($B592,'1.วาง งบทดลอง 4 แถว'!$E$2:$J$840,5,0)</f>
        <v>0</v>
      </c>
      <c r="G592" s="379">
        <f>VLOOKUP($B592,'1.วาง งบทดลอง 4 แถว'!$E$2:$J$840,6,0)</f>
        <v>0</v>
      </c>
      <c r="H592" s="380">
        <f t="shared" si="72"/>
        <v>0</v>
      </c>
      <c r="I592" s="410" t="s">
        <v>1275</v>
      </c>
      <c r="J592" s="411" t="s">
        <v>1276</v>
      </c>
      <c r="K592" s="412">
        <v>0</v>
      </c>
      <c r="L592" s="377">
        <f>VLOOKUP($B592,'1.วาง งบทดลอง 4 แถว'!$E$841:$J$1679,3,0)</f>
        <v>0</v>
      </c>
      <c r="M592" s="378">
        <f>VLOOKUP($B592,'1.วาง งบทดลอง 4 แถว'!$E$841:$J$1679,4,0)</f>
        <v>0</v>
      </c>
      <c r="N592" s="378">
        <f>VLOOKUP($B592,'1.วาง งบทดลอง 4 แถว'!$E$841:$J$1679,5,0)</f>
        <v>0</v>
      </c>
      <c r="O592" s="379">
        <f>VLOOKUP($B592,'1.วาง งบทดลอง 4 แถว'!$E$841:$J$1679,6,0)</f>
        <v>0</v>
      </c>
      <c r="P592" s="380">
        <f t="shared" si="73"/>
        <v>0</v>
      </c>
      <c r="Q592" s="410" t="s">
        <v>1275</v>
      </c>
      <c r="R592" s="411" t="s">
        <v>1276</v>
      </c>
      <c r="S592" s="412">
        <v>0</v>
      </c>
      <c r="T592" s="377">
        <f>VLOOKUP($B592,'1.วาง งบทดลอง 4 แถว'!$E$1680:$J$2518,3,0)</f>
        <v>0</v>
      </c>
      <c r="U592" s="378">
        <f>VLOOKUP($B592,'1.วาง งบทดลอง 4 แถว'!$E$1680:$J$2518,4,0)</f>
        <v>0</v>
      </c>
      <c r="V592" s="378">
        <f>VLOOKUP($B592,'1.วาง งบทดลอง 4 แถว'!$E$1680:$J$2518,5,0)</f>
        <v>0</v>
      </c>
      <c r="W592" s="379">
        <f>VLOOKUP($B592,'1.วาง งบทดลอง 4 แถว'!$E$1680:$J$2518,6,0)</f>
        <v>0</v>
      </c>
      <c r="X592" s="380">
        <f t="shared" si="74"/>
        <v>0</v>
      </c>
      <c r="Y592" s="410" t="s">
        <v>1275</v>
      </c>
      <c r="Z592" s="411" t="s">
        <v>1276</v>
      </c>
      <c r="AA592" s="412">
        <v>0</v>
      </c>
      <c r="AB592" s="377">
        <f>VLOOKUP($B592,'1.วาง งบทดลอง 4 แถว'!$E$2519:$J$3357,3,0)</f>
        <v>0</v>
      </c>
      <c r="AC592" s="378">
        <f>VLOOKUP($B592,'1.วาง งบทดลอง 4 แถว'!$E$2519:$J$3357,4,0)</f>
        <v>0</v>
      </c>
      <c r="AD592" s="378">
        <f>VLOOKUP($B592,'1.วาง งบทดลอง 4 แถว'!$E$2519:$J$3357,5,0)</f>
        <v>0</v>
      </c>
      <c r="AE592" s="379">
        <f>VLOOKUP($B592,'1.วาง งบทดลอง 4 แถว'!$E$2519:$J$3357,6,0)</f>
        <v>0</v>
      </c>
      <c r="AF592" s="380">
        <f t="shared" si="75"/>
        <v>0</v>
      </c>
      <c r="AG592" s="410" t="s">
        <v>1275</v>
      </c>
      <c r="AH592" s="411" t="s">
        <v>1276</v>
      </c>
      <c r="AI592" s="412">
        <v>0</v>
      </c>
      <c r="AJ592" s="377">
        <f>VLOOKUP($B592,'1.วาง งบทดลอง 4 แถว'!$E$3358:$J$4196,3,0)</f>
        <v>0</v>
      </c>
      <c r="AK592" s="378">
        <f>VLOOKUP($B592,'1.วาง งบทดลอง 4 แถว'!$E$3358:$J$4196,4,0)</f>
        <v>0</v>
      </c>
      <c r="AL592" s="378">
        <f>VLOOKUP($B592,'1.วาง งบทดลอง 4 แถว'!$E$3358:$J$4196,5,0)</f>
        <v>0</v>
      </c>
      <c r="AM592" s="379">
        <f>VLOOKUP($B592,'1.วาง งบทดลอง 4 แถว'!$E$3358:$J$4196,6,0)</f>
        <v>0</v>
      </c>
      <c r="AN592" s="380">
        <f t="shared" si="76"/>
        <v>0</v>
      </c>
      <c r="AO592" s="410" t="s">
        <v>1275</v>
      </c>
      <c r="AP592" s="411" t="s">
        <v>1276</v>
      </c>
      <c r="AQ592" s="412">
        <v>0</v>
      </c>
      <c r="AR592" s="377">
        <f>VLOOKUP($B592,'1.วาง งบทดลอง 4 แถว'!$E$4197:$J$5035,3,0)</f>
        <v>0</v>
      </c>
      <c r="AS592" s="378">
        <f>VLOOKUP($B592,'1.วาง งบทดลอง 4 แถว'!$E$4197:$J$5035,4,0)</f>
        <v>0</v>
      </c>
      <c r="AT592" s="378">
        <f>VLOOKUP($B592,'1.วาง งบทดลอง 4 แถว'!$E$4197:$J$5035,5,0)</f>
        <v>0</v>
      </c>
      <c r="AU592" s="379">
        <f>VLOOKUP($B592,'1.วาง งบทดลอง 4 แถว'!$E$4197:$J$5035,6,0)</f>
        <v>0</v>
      </c>
      <c r="AV592" s="380">
        <f t="shared" si="77"/>
        <v>0</v>
      </c>
      <c r="AW592" s="410" t="s">
        <v>1275</v>
      </c>
      <c r="AX592" s="411" t="s">
        <v>1276</v>
      </c>
      <c r="AY592" s="412">
        <v>0</v>
      </c>
      <c r="AZ592" s="377">
        <f>VLOOKUP($B592,'1.วาง งบทดลอง 4 แถว'!$E$5036:$J$5874,3,0)</f>
        <v>0</v>
      </c>
      <c r="BA592" s="378">
        <f>VLOOKUP($B592,'1.วาง งบทดลอง 4 แถว'!$E$5036:$J$5874,4,0)</f>
        <v>0</v>
      </c>
      <c r="BB592" s="378">
        <f>VLOOKUP($B592,'1.วาง งบทดลอง 4 แถว'!$E$5036:$J$5874,5,0)</f>
        <v>0</v>
      </c>
      <c r="BC592" s="379">
        <f>VLOOKUP($B592,'1.วาง งบทดลอง 4 แถว'!$E$5036:$J$5874,6,0)</f>
        <v>0</v>
      </c>
      <c r="BD592" s="380">
        <f t="shared" si="78"/>
        <v>0</v>
      </c>
      <c r="BE592" s="410" t="s">
        <v>1275</v>
      </c>
      <c r="BF592" s="411" t="s">
        <v>1276</v>
      </c>
      <c r="BG592" s="412">
        <v>0</v>
      </c>
      <c r="BH592" s="377">
        <f>VLOOKUP($B592,'1.วาง งบทดลอง 4 แถว'!$E$5875:$J$6713,3,0)</f>
        <v>0</v>
      </c>
      <c r="BI592" s="378">
        <f>VLOOKUP($B592,'1.วาง งบทดลอง 4 แถว'!$E$5875:$J$6713,4,0)</f>
        <v>0</v>
      </c>
      <c r="BJ592" s="378">
        <f>VLOOKUP($B592,'1.วาง งบทดลอง 4 แถว'!$E$5875:$J$6713,5,0)</f>
        <v>0</v>
      </c>
      <c r="BK592" s="379">
        <f>VLOOKUP($B592,'1.วาง งบทดลอง 4 แถว'!$E$5875:$J$6713,6,0)</f>
        <v>0</v>
      </c>
      <c r="BL592" s="380">
        <f t="shared" si="79"/>
        <v>0</v>
      </c>
      <c r="BM592" s="410" t="s">
        <v>1275</v>
      </c>
      <c r="BN592" s="411" t="s">
        <v>1276</v>
      </c>
      <c r="BO592" s="413">
        <v>0</v>
      </c>
    </row>
    <row r="593" spans="1:67" ht="19.5" customHeight="1">
      <c r="A593" s="374">
        <v>590</v>
      </c>
      <c r="B593" s="375" t="s">
        <v>946</v>
      </c>
      <c r="C593" s="376" t="s">
        <v>1291</v>
      </c>
      <c r="D593" s="377">
        <f>VLOOKUP($B593,'1.วาง งบทดลอง 4 แถว'!$E$2:$J$840,3,0)</f>
        <v>366733.33</v>
      </c>
      <c r="E593" s="378">
        <f>VLOOKUP($B593,'1.วาง งบทดลอง 4 แถว'!$E$2:$J$840,4,0)</f>
        <v>0</v>
      </c>
      <c r="F593" s="378">
        <f>VLOOKUP($B593,'1.วาง งบทดลอง 4 แถว'!$E$2:$J$840,5,0)</f>
        <v>2863175.64</v>
      </c>
      <c r="G593" s="379">
        <f>VLOOKUP($B593,'1.วาง งบทดลอง 4 แถว'!$E$2:$J$840,6,0)</f>
        <v>0</v>
      </c>
      <c r="H593" s="380">
        <f t="shared" si="72"/>
        <v>2863175.64</v>
      </c>
      <c r="I593" s="410" t="s">
        <v>1275</v>
      </c>
      <c r="J593" s="411" t="s">
        <v>1276</v>
      </c>
      <c r="K593" s="412">
        <v>0</v>
      </c>
      <c r="L593" s="377">
        <f>VLOOKUP($B593,'1.วาง งบทดลอง 4 แถว'!$E$841:$J$1679,3,0)</f>
        <v>45703.23</v>
      </c>
      <c r="M593" s="378">
        <f>VLOOKUP($B593,'1.วาง งบทดลอง 4 แถว'!$E$841:$J$1679,4,0)</f>
        <v>0</v>
      </c>
      <c r="N593" s="378">
        <f>VLOOKUP($B593,'1.วาง งบทดลอง 4 แถว'!$E$841:$J$1679,5,0)</f>
        <v>171703.22</v>
      </c>
      <c r="O593" s="379">
        <f>VLOOKUP($B593,'1.วาง งบทดลอง 4 แถว'!$E$841:$J$1679,6,0)</f>
        <v>0</v>
      </c>
      <c r="P593" s="380">
        <f t="shared" si="73"/>
        <v>171703.22</v>
      </c>
      <c r="Q593" s="410" t="s">
        <v>1275</v>
      </c>
      <c r="R593" s="411" t="s">
        <v>1276</v>
      </c>
      <c r="S593" s="412">
        <v>0</v>
      </c>
      <c r="T593" s="377">
        <f>VLOOKUP($B593,'1.วาง งบทดลอง 4 แถว'!$E$1680:$J$2518,3,0)</f>
        <v>16800</v>
      </c>
      <c r="U593" s="378">
        <f>VLOOKUP($B593,'1.วาง งบทดลอง 4 แถว'!$E$1680:$J$2518,4,0)</f>
        <v>0</v>
      </c>
      <c r="V593" s="378">
        <f>VLOOKUP($B593,'1.วาง งบทดลอง 4 แถว'!$E$1680:$J$2518,5,0)</f>
        <v>792044.72</v>
      </c>
      <c r="W593" s="379">
        <f>VLOOKUP($B593,'1.วาง งบทดลอง 4 แถว'!$E$1680:$J$2518,6,0)</f>
        <v>0</v>
      </c>
      <c r="X593" s="380">
        <f t="shared" si="74"/>
        <v>792044.72</v>
      </c>
      <c r="Y593" s="410" t="s">
        <v>1275</v>
      </c>
      <c r="Z593" s="411" t="s">
        <v>1276</v>
      </c>
      <c r="AA593" s="412">
        <v>0</v>
      </c>
      <c r="AB593" s="377">
        <f>VLOOKUP($B593,'1.วาง งบทดลอง 4 แถว'!$E$2519:$J$3357,3,0)</f>
        <v>33600</v>
      </c>
      <c r="AC593" s="378">
        <f>VLOOKUP($B593,'1.วาง งบทดลอง 4 แถว'!$E$2519:$J$3357,4,0)</f>
        <v>0</v>
      </c>
      <c r="AD593" s="378">
        <f>VLOOKUP($B593,'1.วาง งบทดลอง 4 แถว'!$E$2519:$J$3357,5,0)</f>
        <v>319934.63</v>
      </c>
      <c r="AE593" s="379">
        <f>VLOOKUP($B593,'1.วาง งบทดลอง 4 แถว'!$E$2519:$J$3357,6,0)</f>
        <v>0</v>
      </c>
      <c r="AF593" s="380">
        <f t="shared" si="75"/>
        <v>319934.63</v>
      </c>
      <c r="AG593" s="410" t="s">
        <v>1275</v>
      </c>
      <c r="AH593" s="411" t="s">
        <v>1276</v>
      </c>
      <c r="AI593" s="412">
        <v>0</v>
      </c>
      <c r="AJ593" s="377">
        <f>VLOOKUP($B593,'1.วาง งบทดลอง 4 แถว'!$E$3358:$J$4196,3,0)</f>
        <v>56832.26</v>
      </c>
      <c r="AK593" s="378">
        <f>VLOOKUP($B593,'1.วาง งบทดลอง 4 แถว'!$E$3358:$J$4196,4,0)</f>
        <v>0</v>
      </c>
      <c r="AL593" s="378">
        <f>VLOOKUP($B593,'1.วาง งบทดลอง 4 แถว'!$E$3358:$J$4196,5,0)</f>
        <v>393393.12</v>
      </c>
      <c r="AM593" s="379">
        <f>VLOOKUP($B593,'1.วาง งบทดลอง 4 แถว'!$E$3358:$J$4196,6,0)</f>
        <v>0</v>
      </c>
      <c r="AN593" s="380">
        <f t="shared" si="76"/>
        <v>393393.12</v>
      </c>
      <c r="AO593" s="410" t="s">
        <v>1275</v>
      </c>
      <c r="AP593" s="411" t="s">
        <v>1276</v>
      </c>
      <c r="AQ593" s="412">
        <v>0</v>
      </c>
      <c r="AR593" s="377">
        <f>VLOOKUP($B593,'1.วาง งบทดลอง 4 แถว'!$E$4197:$J$5035,3,0)</f>
        <v>83024.52</v>
      </c>
      <c r="AS593" s="378">
        <f>VLOOKUP($B593,'1.วาง งบทดลอง 4 แถว'!$E$4197:$J$5035,4,0)</f>
        <v>0</v>
      </c>
      <c r="AT593" s="378">
        <f>VLOOKUP($B593,'1.วาง งบทดลอง 4 แถว'!$E$4197:$J$5035,5,0)</f>
        <v>217984.52</v>
      </c>
      <c r="AU593" s="379">
        <f>VLOOKUP($B593,'1.วาง งบทดลอง 4 แถว'!$E$4197:$J$5035,6,0)</f>
        <v>0</v>
      </c>
      <c r="AV593" s="380">
        <f t="shared" si="77"/>
        <v>217984.52</v>
      </c>
      <c r="AW593" s="410" t="s">
        <v>1275</v>
      </c>
      <c r="AX593" s="411" t="s">
        <v>1276</v>
      </c>
      <c r="AY593" s="412">
        <v>0</v>
      </c>
      <c r="AZ593" s="377">
        <f>VLOOKUP($B593,'1.วาง งบทดลอง 4 แถว'!$E$5036:$J$5874,3,0)</f>
        <v>26700</v>
      </c>
      <c r="BA593" s="378">
        <f>VLOOKUP($B593,'1.วาง งบทดลอง 4 แถว'!$E$5036:$J$5874,4,0)</f>
        <v>0</v>
      </c>
      <c r="BB593" s="378">
        <f>VLOOKUP($B593,'1.วาง งบทดลอง 4 แถว'!$E$5036:$J$5874,5,0)</f>
        <v>287712.26</v>
      </c>
      <c r="BC593" s="379">
        <f>VLOOKUP($B593,'1.วาง งบทดลอง 4 แถว'!$E$5036:$J$5874,6,0)</f>
        <v>0</v>
      </c>
      <c r="BD593" s="380">
        <f t="shared" si="78"/>
        <v>287712.26</v>
      </c>
      <c r="BE593" s="410" t="s">
        <v>1275</v>
      </c>
      <c r="BF593" s="411" t="s">
        <v>1276</v>
      </c>
      <c r="BG593" s="412">
        <v>0</v>
      </c>
      <c r="BH593" s="377">
        <f>VLOOKUP($B593,'1.วาง งบทดลอง 4 แถว'!$E$5875:$J$6713,3,0)</f>
        <v>22400</v>
      </c>
      <c r="BI593" s="378">
        <f>VLOOKUP($B593,'1.วาง งบทดลอง 4 แถว'!$E$5875:$J$6713,4,0)</f>
        <v>0</v>
      </c>
      <c r="BJ593" s="378">
        <f>VLOOKUP($B593,'1.วาง งบทดลอง 4 แถว'!$E$5875:$J$6713,5,0)</f>
        <v>299870.96999999997</v>
      </c>
      <c r="BK593" s="379">
        <f>VLOOKUP($B593,'1.วาง งบทดลอง 4 แถว'!$E$5875:$J$6713,6,0)</f>
        <v>0</v>
      </c>
      <c r="BL593" s="380">
        <f t="shared" si="79"/>
        <v>299870.96999999997</v>
      </c>
      <c r="BM593" s="410" t="s">
        <v>1275</v>
      </c>
      <c r="BN593" s="411" t="s">
        <v>1276</v>
      </c>
      <c r="BO593" s="413">
        <v>0</v>
      </c>
    </row>
    <row r="594" spans="1:67" ht="19.5" customHeight="1">
      <c r="A594" s="374">
        <v>591</v>
      </c>
      <c r="B594" s="375" t="s">
        <v>947</v>
      </c>
      <c r="C594" s="376" t="s">
        <v>1292</v>
      </c>
      <c r="D594" s="377">
        <f>VLOOKUP($B594,'1.วาง งบทดลอง 4 แถว'!$E$2:$J$840,3,0)</f>
        <v>7000</v>
      </c>
      <c r="E594" s="378">
        <f>VLOOKUP($B594,'1.วาง งบทดลอง 4 แถว'!$E$2:$J$840,4,0)</f>
        <v>0</v>
      </c>
      <c r="F594" s="378">
        <f>VLOOKUP($B594,'1.วาง งบทดลอง 4 แถว'!$E$2:$J$840,5,0)</f>
        <v>77000</v>
      </c>
      <c r="G594" s="379">
        <f>VLOOKUP($B594,'1.วาง งบทดลอง 4 แถว'!$E$2:$J$840,6,0)</f>
        <v>0</v>
      </c>
      <c r="H594" s="380">
        <f t="shared" si="72"/>
        <v>77000</v>
      </c>
      <c r="I594" s="410" t="s">
        <v>1275</v>
      </c>
      <c r="J594" s="411" t="s">
        <v>1276</v>
      </c>
      <c r="K594" s="412">
        <v>0</v>
      </c>
      <c r="L594" s="377">
        <f>VLOOKUP($B594,'1.วาง งบทดลอง 4 แถว'!$E$841:$J$1679,3,0)</f>
        <v>0</v>
      </c>
      <c r="M594" s="378">
        <f>VLOOKUP($B594,'1.วาง งบทดลอง 4 แถว'!$E$841:$J$1679,4,0)</f>
        <v>0</v>
      </c>
      <c r="N594" s="378">
        <f>VLOOKUP($B594,'1.วาง งบทดลอง 4 แถว'!$E$841:$J$1679,5,0)</f>
        <v>0</v>
      </c>
      <c r="O594" s="379">
        <f>VLOOKUP($B594,'1.วาง งบทดลอง 4 แถว'!$E$841:$J$1679,6,0)</f>
        <v>0</v>
      </c>
      <c r="P594" s="380">
        <f t="shared" si="73"/>
        <v>0</v>
      </c>
      <c r="Q594" s="410" t="s">
        <v>1275</v>
      </c>
      <c r="R594" s="411" t="s">
        <v>1276</v>
      </c>
      <c r="S594" s="412">
        <v>0</v>
      </c>
      <c r="T594" s="377">
        <f>VLOOKUP($B594,'1.วาง งบทดลอง 4 แถว'!$E$1680:$J$2518,3,0)</f>
        <v>0</v>
      </c>
      <c r="U594" s="378">
        <f>VLOOKUP($B594,'1.วาง งบทดลอง 4 แถว'!$E$1680:$J$2518,4,0)</f>
        <v>0</v>
      </c>
      <c r="V594" s="378">
        <f>VLOOKUP($B594,'1.วาง งบทดลอง 4 แถว'!$E$1680:$J$2518,5,0)</f>
        <v>0</v>
      </c>
      <c r="W594" s="379">
        <f>VLOOKUP($B594,'1.วาง งบทดลอง 4 แถว'!$E$1680:$J$2518,6,0)</f>
        <v>0</v>
      </c>
      <c r="X594" s="380">
        <f t="shared" si="74"/>
        <v>0</v>
      </c>
      <c r="Y594" s="410" t="s">
        <v>1275</v>
      </c>
      <c r="Z594" s="411" t="s">
        <v>1276</v>
      </c>
      <c r="AA594" s="412">
        <v>0</v>
      </c>
      <c r="AB594" s="377">
        <f>VLOOKUP($B594,'1.วาง งบทดลอง 4 แถว'!$E$2519:$J$3357,3,0)</f>
        <v>0</v>
      </c>
      <c r="AC594" s="378">
        <f>VLOOKUP($B594,'1.วาง งบทดลอง 4 แถว'!$E$2519:$J$3357,4,0)</f>
        <v>0</v>
      </c>
      <c r="AD594" s="378">
        <f>VLOOKUP($B594,'1.วาง งบทดลอง 4 แถว'!$E$2519:$J$3357,5,0)</f>
        <v>0</v>
      </c>
      <c r="AE594" s="379">
        <f>VLOOKUP($B594,'1.วาง งบทดลอง 4 แถว'!$E$2519:$J$3357,6,0)</f>
        <v>0</v>
      </c>
      <c r="AF594" s="380">
        <f t="shared" si="75"/>
        <v>0</v>
      </c>
      <c r="AG594" s="410" t="s">
        <v>1275</v>
      </c>
      <c r="AH594" s="411" t="s">
        <v>1276</v>
      </c>
      <c r="AI594" s="412">
        <v>0</v>
      </c>
      <c r="AJ594" s="377">
        <f>VLOOKUP($B594,'1.วาง งบทดลอง 4 แถว'!$E$3358:$J$4196,3,0)</f>
        <v>0</v>
      </c>
      <c r="AK594" s="378">
        <f>VLOOKUP($B594,'1.วาง งบทดลอง 4 แถว'!$E$3358:$J$4196,4,0)</f>
        <v>0</v>
      </c>
      <c r="AL594" s="378">
        <f>VLOOKUP($B594,'1.วาง งบทดลอง 4 แถว'!$E$3358:$J$4196,5,0)</f>
        <v>3880.42</v>
      </c>
      <c r="AM594" s="379">
        <f>VLOOKUP($B594,'1.วาง งบทดลอง 4 แถว'!$E$3358:$J$4196,6,0)</f>
        <v>0</v>
      </c>
      <c r="AN594" s="380">
        <f t="shared" si="76"/>
        <v>3880.42</v>
      </c>
      <c r="AO594" s="410" t="s">
        <v>1275</v>
      </c>
      <c r="AP594" s="411" t="s">
        <v>1276</v>
      </c>
      <c r="AQ594" s="412">
        <v>0</v>
      </c>
      <c r="AR594" s="377">
        <f>VLOOKUP($B594,'1.วาง งบทดลอง 4 แถว'!$E$4197:$J$5035,3,0)</f>
        <v>0</v>
      </c>
      <c r="AS594" s="378">
        <f>VLOOKUP($B594,'1.วาง งบทดลอง 4 แถว'!$E$4197:$J$5035,4,0)</f>
        <v>0</v>
      </c>
      <c r="AT594" s="378">
        <f>VLOOKUP($B594,'1.วาง งบทดลอง 4 แถว'!$E$4197:$J$5035,5,0)</f>
        <v>0</v>
      </c>
      <c r="AU594" s="379">
        <f>VLOOKUP($B594,'1.วาง งบทดลอง 4 แถว'!$E$4197:$J$5035,6,0)</f>
        <v>0</v>
      </c>
      <c r="AV594" s="380">
        <f t="shared" si="77"/>
        <v>0</v>
      </c>
      <c r="AW594" s="410" t="s">
        <v>1275</v>
      </c>
      <c r="AX594" s="411" t="s">
        <v>1276</v>
      </c>
      <c r="AY594" s="412">
        <v>0</v>
      </c>
      <c r="AZ594" s="377">
        <f>VLOOKUP($B594,'1.วาง งบทดลอง 4 แถว'!$E$5036:$J$5874,3,0)</f>
        <v>0</v>
      </c>
      <c r="BA594" s="378">
        <f>VLOOKUP($B594,'1.วาง งบทดลอง 4 แถว'!$E$5036:$J$5874,4,0)</f>
        <v>0</v>
      </c>
      <c r="BB594" s="378">
        <f>VLOOKUP($B594,'1.วาง งบทดลอง 4 แถว'!$E$5036:$J$5874,5,0)</f>
        <v>0</v>
      </c>
      <c r="BC594" s="379">
        <f>VLOOKUP($B594,'1.วาง งบทดลอง 4 แถว'!$E$5036:$J$5874,6,0)</f>
        <v>0</v>
      </c>
      <c r="BD594" s="380">
        <f t="shared" si="78"/>
        <v>0</v>
      </c>
      <c r="BE594" s="410" t="s">
        <v>1275</v>
      </c>
      <c r="BF594" s="411" t="s">
        <v>1276</v>
      </c>
      <c r="BG594" s="412">
        <v>0</v>
      </c>
      <c r="BH594" s="377">
        <f>VLOOKUP($B594,'1.วาง งบทดลอง 4 แถว'!$E$5875:$J$6713,3,0)</f>
        <v>0</v>
      </c>
      <c r="BI594" s="378">
        <f>VLOOKUP($B594,'1.วาง งบทดลอง 4 แถว'!$E$5875:$J$6713,4,0)</f>
        <v>0</v>
      </c>
      <c r="BJ594" s="378">
        <f>VLOOKUP($B594,'1.วาง งบทดลอง 4 แถว'!$E$5875:$J$6713,5,0)</f>
        <v>0</v>
      </c>
      <c r="BK594" s="379">
        <f>VLOOKUP($B594,'1.วาง งบทดลอง 4 แถว'!$E$5875:$J$6713,6,0)</f>
        <v>0</v>
      </c>
      <c r="BL594" s="380">
        <f t="shared" si="79"/>
        <v>0</v>
      </c>
      <c r="BM594" s="410" t="s">
        <v>1275</v>
      </c>
      <c r="BN594" s="411" t="s">
        <v>1276</v>
      </c>
      <c r="BO594" s="413">
        <v>0</v>
      </c>
    </row>
    <row r="595" spans="1:67" ht="19.5" customHeight="1">
      <c r="A595" s="374">
        <v>592</v>
      </c>
      <c r="B595" s="375" t="s">
        <v>948</v>
      </c>
      <c r="C595" s="376" t="s">
        <v>417</v>
      </c>
      <c r="D595" s="377">
        <f>VLOOKUP($B595,'1.วาง งบทดลอง 4 แถว'!$E$2:$J$840,3,0)</f>
        <v>897930</v>
      </c>
      <c r="E595" s="378">
        <f>VLOOKUP($B595,'1.วาง งบทดลอง 4 แถว'!$E$2:$J$840,4,0)</f>
        <v>0</v>
      </c>
      <c r="F595" s="378">
        <f>VLOOKUP($B595,'1.วาง งบทดลอง 4 แถว'!$E$2:$J$840,5,0)</f>
        <v>7582893.25</v>
      </c>
      <c r="G595" s="379">
        <f>VLOOKUP($B595,'1.วาง งบทดลอง 4 แถว'!$E$2:$J$840,6,0)</f>
        <v>0</v>
      </c>
      <c r="H595" s="380">
        <f t="shared" si="72"/>
        <v>7582893.25</v>
      </c>
      <c r="I595" s="410" t="s">
        <v>1279</v>
      </c>
      <c r="J595" s="411" t="s">
        <v>1280</v>
      </c>
      <c r="K595" s="412" t="s">
        <v>2023</v>
      </c>
      <c r="L595" s="377">
        <f>VLOOKUP($B595,'1.วาง งบทดลอง 4 แถว'!$E$841:$J$1679,3,0)</f>
        <v>103481.25</v>
      </c>
      <c r="M595" s="378">
        <f>VLOOKUP($B595,'1.วาง งบทดลอง 4 แถว'!$E$841:$J$1679,4,0)</f>
        <v>0</v>
      </c>
      <c r="N595" s="378">
        <f>VLOOKUP($B595,'1.วาง งบทดลอง 4 แถว'!$E$841:$J$1679,5,0)</f>
        <v>1335138.75</v>
      </c>
      <c r="O595" s="379">
        <f>VLOOKUP($B595,'1.วาง งบทดลอง 4 แถว'!$E$841:$J$1679,6,0)</f>
        <v>0</v>
      </c>
      <c r="P595" s="380">
        <f t="shared" si="73"/>
        <v>1335138.75</v>
      </c>
      <c r="Q595" s="410" t="s">
        <v>1279</v>
      </c>
      <c r="R595" s="411" t="s">
        <v>1280</v>
      </c>
      <c r="S595" s="412" t="s">
        <v>2023</v>
      </c>
      <c r="T595" s="377">
        <f>VLOOKUP($B595,'1.วาง งบทดลอง 4 แถว'!$E$1680:$J$2518,3,0)</f>
        <v>114840</v>
      </c>
      <c r="U595" s="378">
        <f>VLOOKUP($B595,'1.วาง งบทดลอง 4 แถว'!$E$1680:$J$2518,4,0)</f>
        <v>2820</v>
      </c>
      <c r="V595" s="378">
        <f>VLOOKUP($B595,'1.วาง งบทดลอง 4 แถว'!$E$1680:$J$2518,5,0)</f>
        <v>1024600</v>
      </c>
      <c r="W595" s="379">
        <f>VLOOKUP($B595,'1.วาง งบทดลอง 4 แถว'!$E$1680:$J$2518,6,0)</f>
        <v>0</v>
      </c>
      <c r="X595" s="380">
        <f t="shared" si="74"/>
        <v>1024600</v>
      </c>
      <c r="Y595" s="410" t="s">
        <v>1279</v>
      </c>
      <c r="Z595" s="411" t="s">
        <v>1280</v>
      </c>
      <c r="AA595" s="412" t="s">
        <v>2023</v>
      </c>
      <c r="AB595" s="377">
        <f>VLOOKUP($B595,'1.วาง งบทดลอง 4 แถว'!$E$2519:$J$3357,3,0)</f>
        <v>300435</v>
      </c>
      <c r="AC595" s="378">
        <f>VLOOKUP($B595,'1.วาง งบทดลอง 4 แถว'!$E$2519:$J$3357,4,0)</f>
        <v>0</v>
      </c>
      <c r="AD595" s="378">
        <f>VLOOKUP($B595,'1.วาง งบทดลอง 4 แถว'!$E$2519:$J$3357,5,0)</f>
        <v>2660805</v>
      </c>
      <c r="AE595" s="379">
        <f>VLOOKUP($B595,'1.วาง งบทดลอง 4 แถว'!$E$2519:$J$3357,6,0)</f>
        <v>0</v>
      </c>
      <c r="AF595" s="380">
        <f t="shared" si="75"/>
        <v>2660805</v>
      </c>
      <c r="AG595" s="410" t="s">
        <v>1279</v>
      </c>
      <c r="AH595" s="411" t="s">
        <v>1280</v>
      </c>
      <c r="AI595" s="412" t="s">
        <v>2023</v>
      </c>
      <c r="AJ595" s="377">
        <f>VLOOKUP($B595,'1.วาง งบทดลอง 4 แถว'!$E$3358:$J$4196,3,0)</f>
        <v>124020</v>
      </c>
      <c r="AK595" s="378">
        <f>VLOOKUP($B595,'1.วาง งบทดลอง 4 แถว'!$E$3358:$J$4196,4,0)</f>
        <v>0</v>
      </c>
      <c r="AL595" s="378">
        <f>VLOOKUP($B595,'1.วาง งบทดลอง 4 แถว'!$E$3358:$J$4196,5,0)</f>
        <v>1340350</v>
      </c>
      <c r="AM595" s="379">
        <f>VLOOKUP($B595,'1.วาง งบทดลอง 4 แถว'!$E$3358:$J$4196,6,0)</f>
        <v>0</v>
      </c>
      <c r="AN595" s="380">
        <f t="shared" si="76"/>
        <v>1340350</v>
      </c>
      <c r="AO595" s="410" t="s">
        <v>1279</v>
      </c>
      <c r="AP595" s="411" t="s">
        <v>1280</v>
      </c>
      <c r="AQ595" s="412" t="s">
        <v>2023</v>
      </c>
      <c r="AR595" s="377">
        <f>VLOOKUP($B595,'1.วาง งบทดลอง 4 แถว'!$E$4197:$J$5035,3,0)</f>
        <v>170870</v>
      </c>
      <c r="AS595" s="378">
        <f>VLOOKUP($B595,'1.วาง งบทดลอง 4 แถว'!$E$4197:$J$5035,4,0)</f>
        <v>0</v>
      </c>
      <c r="AT595" s="378">
        <f>VLOOKUP($B595,'1.วาง งบทดลอง 4 แถว'!$E$4197:$J$5035,5,0)</f>
        <v>1471820</v>
      </c>
      <c r="AU595" s="379">
        <f>VLOOKUP($B595,'1.วาง งบทดลอง 4 แถว'!$E$4197:$J$5035,6,0)</f>
        <v>0</v>
      </c>
      <c r="AV595" s="380">
        <f t="shared" si="77"/>
        <v>1471820</v>
      </c>
      <c r="AW595" s="410" t="s">
        <v>1279</v>
      </c>
      <c r="AX595" s="411" t="s">
        <v>1280</v>
      </c>
      <c r="AY595" s="412" t="s">
        <v>2023</v>
      </c>
      <c r="AZ595" s="377">
        <f>VLOOKUP($B595,'1.วาง งบทดลอง 4 แถว'!$E$5036:$J$5874,3,0)</f>
        <v>85275</v>
      </c>
      <c r="BA595" s="378">
        <f>VLOOKUP($B595,'1.วาง งบทดลอง 4 แถว'!$E$5036:$J$5874,4,0)</f>
        <v>0</v>
      </c>
      <c r="BB595" s="378">
        <f>VLOOKUP($B595,'1.วาง งบทดลอง 4 แถว'!$E$5036:$J$5874,5,0)</f>
        <v>1063965</v>
      </c>
      <c r="BC595" s="379">
        <f>VLOOKUP($B595,'1.วาง งบทดลอง 4 แถว'!$E$5036:$J$5874,6,0)</f>
        <v>0</v>
      </c>
      <c r="BD595" s="380">
        <f t="shared" si="78"/>
        <v>1063965</v>
      </c>
      <c r="BE595" s="410" t="s">
        <v>1279</v>
      </c>
      <c r="BF595" s="411" t="s">
        <v>1280</v>
      </c>
      <c r="BG595" s="412" t="s">
        <v>2023</v>
      </c>
      <c r="BH595" s="377">
        <f>VLOOKUP($B595,'1.วาง งบทดลอง 4 แถว'!$E$5875:$J$6713,3,0)</f>
        <v>60000</v>
      </c>
      <c r="BI595" s="378">
        <f>VLOOKUP($B595,'1.วาง งบทดลอง 4 แถว'!$E$5875:$J$6713,4,0)</f>
        <v>8240</v>
      </c>
      <c r="BJ595" s="378">
        <f>VLOOKUP($B595,'1.วาง งบทดลอง 4 แถว'!$E$5875:$J$6713,5,0)</f>
        <v>534760</v>
      </c>
      <c r="BK595" s="379">
        <f>VLOOKUP($B595,'1.วาง งบทดลอง 4 แถว'!$E$5875:$J$6713,6,0)</f>
        <v>0</v>
      </c>
      <c r="BL595" s="380">
        <f t="shared" si="79"/>
        <v>534760</v>
      </c>
      <c r="BM595" s="410" t="s">
        <v>1279</v>
      </c>
      <c r="BN595" s="411" t="s">
        <v>1280</v>
      </c>
      <c r="BO595" s="413" t="s">
        <v>2023</v>
      </c>
    </row>
    <row r="596" spans="1:67" ht="19.5" customHeight="1">
      <c r="A596" s="374">
        <v>593</v>
      </c>
      <c r="B596" s="375" t="s">
        <v>949</v>
      </c>
      <c r="C596" s="376" t="s">
        <v>2306</v>
      </c>
      <c r="D596" s="377">
        <f>VLOOKUP($B596,'1.วาง งบทดลอง 4 แถว'!$E$2:$J$840,3,0)</f>
        <v>0</v>
      </c>
      <c r="E596" s="378">
        <f>VLOOKUP($B596,'1.วาง งบทดลอง 4 แถว'!$E$2:$J$840,4,0)</f>
        <v>0</v>
      </c>
      <c r="F596" s="378">
        <f>VLOOKUP($B596,'1.วาง งบทดลอง 4 แถว'!$E$2:$J$840,5,0)</f>
        <v>0</v>
      </c>
      <c r="G596" s="379">
        <f>VLOOKUP($B596,'1.วาง งบทดลอง 4 แถว'!$E$2:$J$840,6,0)</f>
        <v>0</v>
      </c>
      <c r="H596" s="380">
        <f t="shared" si="72"/>
        <v>0</v>
      </c>
      <c r="I596" s="410" t="s">
        <v>1293</v>
      </c>
      <c r="J596" s="411" t="s">
        <v>1294</v>
      </c>
      <c r="K596" s="412">
        <v>0</v>
      </c>
      <c r="L596" s="377">
        <f>VLOOKUP($B596,'1.วาง งบทดลอง 4 แถว'!$E$841:$J$1679,3,0)</f>
        <v>0</v>
      </c>
      <c r="M596" s="378">
        <f>VLOOKUP($B596,'1.วาง งบทดลอง 4 แถว'!$E$841:$J$1679,4,0)</f>
        <v>0</v>
      </c>
      <c r="N596" s="378">
        <f>VLOOKUP($B596,'1.วาง งบทดลอง 4 แถว'!$E$841:$J$1679,5,0)</f>
        <v>0</v>
      </c>
      <c r="O596" s="379">
        <f>VLOOKUP($B596,'1.วาง งบทดลอง 4 แถว'!$E$841:$J$1679,6,0)</f>
        <v>0</v>
      </c>
      <c r="P596" s="380">
        <f t="shared" si="73"/>
        <v>0</v>
      </c>
      <c r="Q596" s="410" t="s">
        <v>1293</v>
      </c>
      <c r="R596" s="411" t="s">
        <v>1294</v>
      </c>
      <c r="S596" s="412">
        <v>0</v>
      </c>
      <c r="T596" s="377">
        <f>VLOOKUP($B596,'1.วาง งบทดลอง 4 แถว'!$E$1680:$J$2518,3,0)</f>
        <v>0</v>
      </c>
      <c r="U596" s="378">
        <f>VLOOKUP($B596,'1.วาง งบทดลอง 4 แถว'!$E$1680:$J$2518,4,0)</f>
        <v>0</v>
      </c>
      <c r="V596" s="378">
        <f>VLOOKUP($B596,'1.วาง งบทดลอง 4 แถว'!$E$1680:$J$2518,5,0)</f>
        <v>0</v>
      </c>
      <c r="W596" s="379">
        <f>VLOOKUP($B596,'1.วาง งบทดลอง 4 แถว'!$E$1680:$J$2518,6,0)</f>
        <v>0</v>
      </c>
      <c r="X596" s="380">
        <f t="shared" si="74"/>
        <v>0</v>
      </c>
      <c r="Y596" s="410" t="s">
        <v>1293</v>
      </c>
      <c r="Z596" s="411" t="s">
        <v>1294</v>
      </c>
      <c r="AA596" s="412">
        <v>0</v>
      </c>
      <c r="AB596" s="377">
        <f>VLOOKUP($B596,'1.วาง งบทดลอง 4 แถว'!$E$2519:$J$3357,3,0)</f>
        <v>0</v>
      </c>
      <c r="AC596" s="378">
        <f>VLOOKUP($B596,'1.วาง งบทดลอง 4 แถว'!$E$2519:$J$3357,4,0)</f>
        <v>0</v>
      </c>
      <c r="AD596" s="378">
        <f>VLOOKUP($B596,'1.วาง งบทดลอง 4 แถว'!$E$2519:$J$3357,5,0)</f>
        <v>0</v>
      </c>
      <c r="AE596" s="379">
        <f>VLOOKUP($B596,'1.วาง งบทดลอง 4 แถว'!$E$2519:$J$3357,6,0)</f>
        <v>0</v>
      </c>
      <c r="AF596" s="380">
        <f t="shared" si="75"/>
        <v>0</v>
      </c>
      <c r="AG596" s="410" t="s">
        <v>1293</v>
      </c>
      <c r="AH596" s="411" t="s">
        <v>1294</v>
      </c>
      <c r="AI596" s="412">
        <v>0</v>
      </c>
      <c r="AJ596" s="377">
        <f>VLOOKUP($B596,'1.วาง งบทดลอง 4 แถว'!$E$3358:$J$4196,3,0)</f>
        <v>0</v>
      </c>
      <c r="AK596" s="378">
        <f>VLOOKUP($B596,'1.วาง งบทดลอง 4 แถว'!$E$3358:$J$4196,4,0)</f>
        <v>0</v>
      </c>
      <c r="AL596" s="378">
        <f>VLOOKUP($B596,'1.วาง งบทดลอง 4 แถว'!$E$3358:$J$4196,5,0)</f>
        <v>0</v>
      </c>
      <c r="AM596" s="379">
        <f>VLOOKUP($B596,'1.วาง งบทดลอง 4 แถว'!$E$3358:$J$4196,6,0)</f>
        <v>0</v>
      </c>
      <c r="AN596" s="380">
        <f t="shared" si="76"/>
        <v>0</v>
      </c>
      <c r="AO596" s="410" t="s">
        <v>1293</v>
      </c>
      <c r="AP596" s="411" t="s">
        <v>1294</v>
      </c>
      <c r="AQ596" s="412">
        <v>0</v>
      </c>
      <c r="AR596" s="377">
        <f>VLOOKUP($B596,'1.วาง งบทดลอง 4 แถว'!$E$4197:$J$5035,3,0)</f>
        <v>0</v>
      </c>
      <c r="AS596" s="378">
        <f>VLOOKUP($B596,'1.วาง งบทดลอง 4 แถว'!$E$4197:$J$5035,4,0)</f>
        <v>0</v>
      </c>
      <c r="AT596" s="378">
        <f>VLOOKUP($B596,'1.วาง งบทดลอง 4 แถว'!$E$4197:$J$5035,5,0)</f>
        <v>0</v>
      </c>
      <c r="AU596" s="379">
        <f>VLOOKUP($B596,'1.วาง งบทดลอง 4 แถว'!$E$4197:$J$5035,6,0)</f>
        <v>0</v>
      </c>
      <c r="AV596" s="380">
        <f t="shared" si="77"/>
        <v>0</v>
      </c>
      <c r="AW596" s="410" t="s">
        <v>1293</v>
      </c>
      <c r="AX596" s="411" t="s">
        <v>1294</v>
      </c>
      <c r="AY596" s="412">
        <v>0</v>
      </c>
      <c r="AZ596" s="377">
        <f>VLOOKUP($B596,'1.วาง งบทดลอง 4 แถว'!$E$5036:$J$5874,3,0)</f>
        <v>0</v>
      </c>
      <c r="BA596" s="378">
        <f>VLOOKUP($B596,'1.วาง งบทดลอง 4 แถว'!$E$5036:$J$5874,4,0)</f>
        <v>0</v>
      </c>
      <c r="BB596" s="378">
        <f>VLOOKUP($B596,'1.วาง งบทดลอง 4 แถว'!$E$5036:$J$5874,5,0)</f>
        <v>0</v>
      </c>
      <c r="BC596" s="379">
        <f>VLOOKUP($B596,'1.วาง งบทดลอง 4 แถว'!$E$5036:$J$5874,6,0)</f>
        <v>0</v>
      </c>
      <c r="BD596" s="380">
        <f t="shared" si="78"/>
        <v>0</v>
      </c>
      <c r="BE596" s="410" t="s">
        <v>1293</v>
      </c>
      <c r="BF596" s="411" t="s">
        <v>1294</v>
      </c>
      <c r="BG596" s="412">
        <v>0</v>
      </c>
      <c r="BH596" s="377">
        <f>VLOOKUP($B596,'1.วาง งบทดลอง 4 แถว'!$E$5875:$J$6713,3,0)</f>
        <v>0</v>
      </c>
      <c r="BI596" s="378">
        <f>VLOOKUP($B596,'1.วาง งบทดลอง 4 แถว'!$E$5875:$J$6713,4,0)</f>
        <v>0</v>
      </c>
      <c r="BJ596" s="378">
        <f>VLOOKUP($B596,'1.วาง งบทดลอง 4 แถว'!$E$5875:$J$6713,5,0)</f>
        <v>0</v>
      </c>
      <c r="BK596" s="379">
        <f>VLOOKUP($B596,'1.วาง งบทดลอง 4 แถว'!$E$5875:$J$6713,6,0)</f>
        <v>0</v>
      </c>
      <c r="BL596" s="380">
        <f t="shared" si="79"/>
        <v>0</v>
      </c>
      <c r="BM596" s="410" t="s">
        <v>1293</v>
      </c>
      <c r="BN596" s="411" t="s">
        <v>1294</v>
      </c>
      <c r="BO596" s="413">
        <v>0</v>
      </c>
    </row>
    <row r="597" spans="1:67" ht="19.5" customHeight="1">
      <c r="A597" s="374">
        <v>594</v>
      </c>
      <c r="B597" s="375" t="s">
        <v>1847</v>
      </c>
      <c r="C597" s="376" t="s">
        <v>1848</v>
      </c>
      <c r="D597" s="377">
        <f>VLOOKUP($B597,'1.วาง งบทดลอง 4 แถว'!$E$2:$J$840,3,0)</f>
        <v>0</v>
      </c>
      <c r="E597" s="378">
        <f>VLOOKUP($B597,'1.วาง งบทดลอง 4 แถว'!$E$2:$J$840,4,0)</f>
        <v>0</v>
      </c>
      <c r="F597" s="378">
        <f>VLOOKUP($B597,'1.วาง งบทดลอง 4 แถว'!$E$2:$J$840,5,0)</f>
        <v>0</v>
      </c>
      <c r="G597" s="379">
        <f>VLOOKUP($B597,'1.วาง งบทดลอง 4 แถว'!$E$2:$J$840,6,0)</f>
        <v>0</v>
      </c>
      <c r="H597" s="380">
        <f t="shared" si="72"/>
        <v>0</v>
      </c>
      <c r="I597" s="410" t="s">
        <v>1293</v>
      </c>
      <c r="J597" s="411" t="s">
        <v>1294</v>
      </c>
      <c r="K597" s="412" t="s">
        <v>2024</v>
      </c>
      <c r="L597" s="377">
        <f>VLOOKUP($B597,'1.วาง งบทดลอง 4 แถว'!$E$841:$J$1679,3,0)</f>
        <v>0</v>
      </c>
      <c r="M597" s="378">
        <f>VLOOKUP($B597,'1.วาง งบทดลอง 4 แถว'!$E$841:$J$1679,4,0)</f>
        <v>0</v>
      </c>
      <c r="N597" s="378">
        <f>VLOOKUP($B597,'1.วาง งบทดลอง 4 แถว'!$E$841:$J$1679,5,0)</f>
        <v>0</v>
      </c>
      <c r="O597" s="379">
        <f>VLOOKUP($B597,'1.วาง งบทดลอง 4 แถว'!$E$841:$J$1679,6,0)</f>
        <v>0</v>
      </c>
      <c r="P597" s="380">
        <f t="shared" si="73"/>
        <v>0</v>
      </c>
      <c r="Q597" s="410" t="s">
        <v>1293</v>
      </c>
      <c r="R597" s="411" t="s">
        <v>1294</v>
      </c>
      <c r="S597" s="412" t="s">
        <v>2024</v>
      </c>
      <c r="T597" s="377">
        <f>VLOOKUP($B597,'1.วาง งบทดลอง 4 แถว'!$E$1680:$J$2518,3,0)</f>
        <v>0</v>
      </c>
      <c r="U597" s="378">
        <f>VLOOKUP($B597,'1.วาง งบทดลอง 4 แถว'!$E$1680:$J$2518,4,0)</f>
        <v>0</v>
      </c>
      <c r="V597" s="378">
        <f>VLOOKUP($B597,'1.วาง งบทดลอง 4 แถว'!$E$1680:$J$2518,5,0)</f>
        <v>0</v>
      </c>
      <c r="W597" s="379">
        <f>VLOOKUP($B597,'1.วาง งบทดลอง 4 แถว'!$E$1680:$J$2518,6,0)</f>
        <v>0</v>
      </c>
      <c r="X597" s="380">
        <f t="shared" si="74"/>
        <v>0</v>
      </c>
      <c r="Y597" s="410" t="s">
        <v>1293</v>
      </c>
      <c r="Z597" s="411" t="s">
        <v>1294</v>
      </c>
      <c r="AA597" s="412" t="s">
        <v>2024</v>
      </c>
      <c r="AB597" s="377">
        <f>VLOOKUP($B597,'1.วาง งบทดลอง 4 แถว'!$E$2519:$J$3357,3,0)</f>
        <v>0</v>
      </c>
      <c r="AC597" s="378">
        <f>VLOOKUP($B597,'1.วาง งบทดลอง 4 แถว'!$E$2519:$J$3357,4,0)</f>
        <v>0</v>
      </c>
      <c r="AD597" s="378">
        <f>VLOOKUP($B597,'1.วาง งบทดลอง 4 แถว'!$E$2519:$J$3357,5,0)</f>
        <v>0</v>
      </c>
      <c r="AE597" s="379">
        <f>VLOOKUP($B597,'1.วาง งบทดลอง 4 แถว'!$E$2519:$J$3357,6,0)</f>
        <v>0</v>
      </c>
      <c r="AF597" s="380">
        <f t="shared" si="75"/>
        <v>0</v>
      </c>
      <c r="AG597" s="410" t="s">
        <v>1293</v>
      </c>
      <c r="AH597" s="411" t="s">
        <v>1294</v>
      </c>
      <c r="AI597" s="412" t="s">
        <v>2024</v>
      </c>
      <c r="AJ597" s="377">
        <f>VLOOKUP($B597,'1.วาง งบทดลอง 4 แถว'!$E$3358:$J$4196,3,0)</f>
        <v>0</v>
      </c>
      <c r="AK597" s="378">
        <f>VLOOKUP($B597,'1.วาง งบทดลอง 4 แถว'!$E$3358:$J$4196,4,0)</f>
        <v>0</v>
      </c>
      <c r="AL597" s="378">
        <f>VLOOKUP($B597,'1.วาง งบทดลอง 4 แถว'!$E$3358:$J$4196,5,0)</f>
        <v>0</v>
      </c>
      <c r="AM597" s="379">
        <f>VLOOKUP($B597,'1.วาง งบทดลอง 4 แถว'!$E$3358:$J$4196,6,0)</f>
        <v>0</v>
      </c>
      <c r="AN597" s="380">
        <f t="shared" si="76"/>
        <v>0</v>
      </c>
      <c r="AO597" s="410" t="s">
        <v>1293</v>
      </c>
      <c r="AP597" s="411" t="s">
        <v>1294</v>
      </c>
      <c r="AQ597" s="412" t="s">
        <v>2024</v>
      </c>
      <c r="AR597" s="377">
        <f>VLOOKUP($B597,'1.วาง งบทดลอง 4 แถว'!$E$4197:$J$5035,3,0)</f>
        <v>0</v>
      </c>
      <c r="AS597" s="378">
        <f>VLOOKUP($B597,'1.วาง งบทดลอง 4 แถว'!$E$4197:$J$5035,4,0)</f>
        <v>0</v>
      </c>
      <c r="AT597" s="378">
        <f>VLOOKUP($B597,'1.วาง งบทดลอง 4 แถว'!$E$4197:$J$5035,5,0)</f>
        <v>0</v>
      </c>
      <c r="AU597" s="379">
        <f>VLOOKUP($B597,'1.วาง งบทดลอง 4 แถว'!$E$4197:$J$5035,6,0)</f>
        <v>0</v>
      </c>
      <c r="AV597" s="380">
        <f t="shared" si="77"/>
        <v>0</v>
      </c>
      <c r="AW597" s="410" t="s">
        <v>1293</v>
      </c>
      <c r="AX597" s="411" t="s">
        <v>1294</v>
      </c>
      <c r="AY597" s="412" t="s">
        <v>2024</v>
      </c>
      <c r="AZ597" s="377">
        <f>VLOOKUP($B597,'1.วาง งบทดลอง 4 แถว'!$E$5036:$J$5874,3,0)</f>
        <v>0</v>
      </c>
      <c r="BA597" s="378">
        <f>VLOOKUP($B597,'1.วาง งบทดลอง 4 แถว'!$E$5036:$J$5874,4,0)</f>
        <v>0</v>
      </c>
      <c r="BB597" s="378">
        <f>VLOOKUP($B597,'1.วาง งบทดลอง 4 แถว'!$E$5036:$J$5874,5,0)</f>
        <v>0</v>
      </c>
      <c r="BC597" s="379">
        <f>VLOOKUP($B597,'1.วาง งบทดลอง 4 แถว'!$E$5036:$J$5874,6,0)</f>
        <v>0</v>
      </c>
      <c r="BD597" s="380">
        <f t="shared" si="78"/>
        <v>0</v>
      </c>
      <c r="BE597" s="410" t="s">
        <v>1293</v>
      </c>
      <c r="BF597" s="411" t="s">
        <v>1294</v>
      </c>
      <c r="BG597" s="412" t="s">
        <v>2024</v>
      </c>
      <c r="BH597" s="377">
        <f>VLOOKUP($B597,'1.วาง งบทดลอง 4 แถว'!$E$5875:$J$6713,3,0)</f>
        <v>0</v>
      </c>
      <c r="BI597" s="378">
        <f>VLOOKUP($B597,'1.วาง งบทดลอง 4 แถว'!$E$5875:$J$6713,4,0)</f>
        <v>0</v>
      </c>
      <c r="BJ597" s="378">
        <f>VLOOKUP($B597,'1.วาง งบทดลอง 4 แถว'!$E$5875:$J$6713,5,0)</f>
        <v>0</v>
      </c>
      <c r="BK597" s="379">
        <f>VLOOKUP($B597,'1.วาง งบทดลอง 4 แถว'!$E$5875:$J$6713,6,0)</f>
        <v>0</v>
      </c>
      <c r="BL597" s="380">
        <f t="shared" si="79"/>
        <v>0</v>
      </c>
      <c r="BM597" s="410" t="s">
        <v>1293</v>
      </c>
      <c r="BN597" s="411" t="s">
        <v>1294</v>
      </c>
      <c r="BO597" s="413" t="s">
        <v>2024</v>
      </c>
    </row>
    <row r="598" spans="1:67" ht="19.5" customHeight="1">
      <c r="A598" s="374">
        <v>595</v>
      </c>
      <c r="B598" s="375" t="s">
        <v>950</v>
      </c>
      <c r="C598" s="376" t="s">
        <v>273</v>
      </c>
      <c r="D598" s="377">
        <f>VLOOKUP($B598,'1.วาง งบทดลอง 4 แถว'!$E$2:$J$840,3,0)</f>
        <v>0</v>
      </c>
      <c r="E598" s="378">
        <f>VLOOKUP($B598,'1.วาง งบทดลอง 4 แถว'!$E$2:$J$840,4,0)</f>
        <v>0</v>
      </c>
      <c r="F598" s="378">
        <f>VLOOKUP($B598,'1.วาง งบทดลอง 4 แถว'!$E$2:$J$840,5,0)</f>
        <v>0</v>
      </c>
      <c r="G598" s="379">
        <f>VLOOKUP($B598,'1.วาง งบทดลอง 4 แถว'!$E$2:$J$840,6,0)</f>
        <v>0</v>
      </c>
      <c r="H598" s="380">
        <f t="shared" si="72"/>
        <v>0</v>
      </c>
      <c r="I598" s="410" t="s">
        <v>1293</v>
      </c>
      <c r="J598" s="411" t="s">
        <v>1294</v>
      </c>
      <c r="K598" s="412">
        <v>0</v>
      </c>
      <c r="L598" s="377">
        <f>VLOOKUP($B598,'1.วาง งบทดลอง 4 แถว'!$E$841:$J$1679,3,0)</f>
        <v>0</v>
      </c>
      <c r="M598" s="378">
        <f>VLOOKUP($B598,'1.วาง งบทดลอง 4 แถว'!$E$841:$J$1679,4,0)</f>
        <v>0</v>
      </c>
      <c r="N598" s="378">
        <f>VLOOKUP($B598,'1.วาง งบทดลอง 4 แถว'!$E$841:$J$1679,5,0)</f>
        <v>0</v>
      </c>
      <c r="O598" s="379">
        <f>VLOOKUP($B598,'1.วาง งบทดลอง 4 แถว'!$E$841:$J$1679,6,0)</f>
        <v>0</v>
      </c>
      <c r="P598" s="380">
        <f t="shared" si="73"/>
        <v>0</v>
      </c>
      <c r="Q598" s="410" t="s">
        <v>1293</v>
      </c>
      <c r="R598" s="411" t="s">
        <v>1294</v>
      </c>
      <c r="S598" s="412">
        <v>0</v>
      </c>
      <c r="T598" s="377">
        <f>VLOOKUP($B598,'1.วาง งบทดลอง 4 แถว'!$E$1680:$J$2518,3,0)</f>
        <v>0</v>
      </c>
      <c r="U598" s="378">
        <f>VLOOKUP($B598,'1.วาง งบทดลอง 4 แถว'!$E$1680:$J$2518,4,0)</f>
        <v>0</v>
      </c>
      <c r="V598" s="378">
        <f>VLOOKUP($B598,'1.วาง งบทดลอง 4 แถว'!$E$1680:$J$2518,5,0)</f>
        <v>0</v>
      </c>
      <c r="W598" s="379">
        <f>VLOOKUP($B598,'1.วาง งบทดลอง 4 แถว'!$E$1680:$J$2518,6,0)</f>
        <v>0</v>
      </c>
      <c r="X598" s="380">
        <f t="shared" si="74"/>
        <v>0</v>
      </c>
      <c r="Y598" s="410" t="s">
        <v>1293</v>
      </c>
      <c r="Z598" s="411" t="s">
        <v>1294</v>
      </c>
      <c r="AA598" s="412">
        <v>0</v>
      </c>
      <c r="AB598" s="377">
        <f>VLOOKUP($B598,'1.วาง งบทดลอง 4 แถว'!$E$2519:$J$3357,3,0)</f>
        <v>0</v>
      </c>
      <c r="AC598" s="378">
        <f>VLOOKUP($B598,'1.วาง งบทดลอง 4 แถว'!$E$2519:$J$3357,4,0)</f>
        <v>0</v>
      </c>
      <c r="AD598" s="378">
        <f>VLOOKUP($B598,'1.วาง งบทดลอง 4 แถว'!$E$2519:$J$3357,5,0)</f>
        <v>0</v>
      </c>
      <c r="AE598" s="379">
        <f>VLOOKUP($B598,'1.วาง งบทดลอง 4 แถว'!$E$2519:$J$3357,6,0)</f>
        <v>0</v>
      </c>
      <c r="AF598" s="380">
        <f t="shared" si="75"/>
        <v>0</v>
      </c>
      <c r="AG598" s="410" t="s">
        <v>1293</v>
      </c>
      <c r="AH598" s="411" t="s">
        <v>1294</v>
      </c>
      <c r="AI598" s="412">
        <v>0</v>
      </c>
      <c r="AJ598" s="377">
        <f>VLOOKUP($B598,'1.วาง งบทดลอง 4 แถว'!$E$3358:$J$4196,3,0)</f>
        <v>0</v>
      </c>
      <c r="AK598" s="378">
        <f>VLOOKUP($B598,'1.วาง งบทดลอง 4 แถว'!$E$3358:$J$4196,4,0)</f>
        <v>0</v>
      </c>
      <c r="AL598" s="378">
        <f>VLOOKUP($B598,'1.วาง งบทดลอง 4 แถว'!$E$3358:$J$4196,5,0)</f>
        <v>0</v>
      </c>
      <c r="AM598" s="379">
        <f>VLOOKUP($B598,'1.วาง งบทดลอง 4 แถว'!$E$3358:$J$4196,6,0)</f>
        <v>0</v>
      </c>
      <c r="AN598" s="380">
        <f t="shared" si="76"/>
        <v>0</v>
      </c>
      <c r="AO598" s="410" t="s">
        <v>1293</v>
      </c>
      <c r="AP598" s="411" t="s">
        <v>1294</v>
      </c>
      <c r="AQ598" s="412">
        <v>0</v>
      </c>
      <c r="AR598" s="377">
        <f>VLOOKUP($B598,'1.วาง งบทดลอง 4 แถว'!$E$4197:$J$5035,3,0)</f>
        <v>0</v>
      </c>
      <c r="AS598" s="378">
        <f>VLOOKUP($B598,'1.วาง งบทดลอง 4 แถว'!$E$4197:$J$5035,4,0)</f>
        <v>0</v>
      </c>
      <c r="AT598" s="378">
        <f>VLOOKUP($B598,'1.วาง งบทดลอง 4 แถว'!$E$4197:$J$5035,5,0)</f>
        <v>0</v>
      </c>
      <c r="AU598" s="379">
        <f>VLOOKUP($B598,'1.วาง งบทดลอง 4 แถว'!$E$4197:$J$5035,6,0)</f>
        <v>0</v>
      </c>
      <c r="AV598" s="380">
        <f t="shared" si="77"/>
        <v>0</v>
      </c>
      <c r="AW598" s="410" t="s">
        <v>1293</v>
      </c>
      <c r="AX598" s="411" t="s">
        <v>1294</v>
      </c>
      <c r="AY598" s="412">
        <v>0</v>
      </c>
      <c r="AZ598" s="377">
        <f>VLOOKUP($B598,'1.วาง งบทดลอง 4 แถว'!$E$5036:$J$5874,3,0)</f>
        <v>0</v>
      </c>
      <c r="BA598" s="378">
        <f>VLOOKUP($B598,'1.วาง งบทดลอง 4 แถว'!$E$5036:$J$5874,4,0)</f>
        <v>0</v>
      </c>
      <c r="BB598" s="378">
        <f>VLOOKUP($B598,'1.วาง งบทดลอง 4 แถว'!$E$5036:$J$5874,5,0)</f>
        <v>0</v>
      </c>
      <c r="BC598" s="379">
        <f>VLOOKUP($B598,'1.วาง งบทดลอง 4 แถว'!$E$5036:$J$5874,6,0)</f>
        <v>0</v>
      </c>
      <c r="BD598" s="380">
        <f t="shared" si="78"/>
        <v>0</v>
      </c>
      <c r="BE598" s="410" t="s">
        <v>1293</v>
      </c>
      <c r="BF598" s="411" t="s">
        <v>1294</v>
      </c>
      <c r="BG598" s="412">
        <v>0</v>
      </c>
      <c r="BH598" s="377">
        <f>VLOOKUP($B598,'1.วาง งบทดลอง 4 แถว'!$E$5875:$J$6713,3,0)</f>
        <v>0</v>
      </c>
      <c r="BI598" s="378">
        <f>VLOOKUP($B598,'1.วาง งบทดลอง 4 แถว'!$E$5875:$J$6713,4,0)</f>
        <v>0</v>
      </c>
      <c r="BJ598" s="378">
        <f>VLOOKUP($B598,'1.วาง งบทดลอง 4 แถว'!$E$5875:$J$6713,5,0)</f>
        <v>0</v>
      </c>
      <c r="BK598" s="379">
        <f>VLOOKUP($B598,'1.วาง งบทดลอง 4 แถว'!$E$5875:$J$6713,6,0)</f>
        <v>0</v>
      </c>
      <c r="BL598" s="380">
        <f t="shared" si="79"/>
        <v>0</v>
      </c>
      <c r="BM598" s="410" t="s">
        <v>1293</v>
      </c>
      <c r="BN598" s="411" t="s">
        <v>1294</v>
      </c>
      <c r="BO598" s="413">
        <v>0</v>
      </c>
    </row>
    <row r="599" spans="1:67" ht="19.5" customHeight="1">
      <c r="A599" s="374">
        <v>596</v>
      </c>
      <c r="B599" s="375" t="s">
        <v>951</v>
      </c>
      <c r="C599" s="376" t="s">
        <v>274</v>
      </c>
      <c r="D599" s="377">
        <f>VLOOKUP($B599,'1.วาง งบทดลอง 4 แถว'!$E$2:$J$840,3,0)</f>
        <v>205796.8</v>
      </c>
      <c r="E599" s="378">
        <f>VLOOKUP($B599,'1.วาง งบทดลอง 4 แถว'!$E$2:$J$840,4,0)</f>
        <v>0</v>
      </c>
      <c r="F599" s="378">
        <f>VLOOKUP($B599,'1.วาง งบทดลอง 4 แถว'!$E$2:$J$840,5,0)</f>
        <v>2035680.18</v>
      </c>
      <c r="G599" s="379">
        <f>VLOOKUP($B599,'1.วาง งบทดลอง 4 แถว'!$E$2:$J$840,6,0)</f>
        <v>0</v>
      </c>
      <c r="H599" s="380">
        <f t="shared" si="72"/>
        <v>2035680.18</v>
      </c>
      <c r="I599" s="410" t="s">
        <v>1293</v>
      </c>
      <c r="J599" s="411" t="s">
        <v>1294</v>
      </c>
      <c r="K599" s="412">
        <v>0</v>
      </c>
      <c r="L599" s="377">
        <f>VLOOKUP($B599,'1.วาง งบทดลอง 4 แถว'!$E$841:$J$1679,3,0)</f>
        <v>47831.8</v>
      </c>
      <c r="M599" s="378">
        <f>VLOOKUP($B599,'1.วาง งบทดลอง 4 แถว'!$E$841:$J$1679,4,0)</f>
        <v>0</v>
      </c>
      <c r="N599" s="378">
        <f>VLOOKUP($B599,'1.วาง งบทดลอง 4 แถว'!$E$841:$J$1679,5,0)</f>
        <v>496401.4</v>
      </c>
      <c r="O599" s="379">
        <f>VLOOKUP($B599,'1.วาง งบทดลอง 4 แถว'!$E$841:$J$1679,6,0)</f>
        <v>0</v>
      </c>
      <c r="P599" s="380">
        <f t="shared" si="73"/>
        <v>496401.4</v>
      </c>
      <c r="Q599" s="410" t="s">
        <v>1293</v>
      </c>
      <c r="R599" s="411" t="s">
        <v>1294</v>
      </c>
      <c r="S599" s="412">
        <v>0</v>
      </c>
      <c r="T599" s="377">
        <f>VLOOKUP($B599,'1.วาง งบทดลอง 4 แถว'!$E$1680:$J$2518,3,0)</f>
        <v>45586.2</v>
      </c>
      <c r="U599" s="378">
        <f>VLOOKUP($B599,'1.วาง งบทดลอง 4 แถว'!$E$1680:$J$2518,4,0)</f>
        <v>0</v>
      </c>
      <c r="V599" s="378">
        <f>VLOOKUP($B599,'1.วาง งบทดลอง 4 แถว'!$E$1680:$J$2518,5,0)</f>
        <v>508865.48</v>
      </c>
      <c r="W599" s="379">
        <f>VLOOKUP($B599,'1.วาง งบทดลอง 4 แถว'!$E$1680:$J$2518,6,0)</f>
        <v>0</v>
      </c>
      <c r="X599" s="380">
        <f t="shared" si="74"/>
        <v>508865.48</v>
      </c>
      <c r="Y599" s="410" t="s">
        <v>1293</v>
      </c>
      <c r="Z599" s="411" t="s">
        <v>1294</v>
      </c>
      <c r="AA599" s="412">
        <v>0</v>
      </c>
      <c r="AB599" s="377">
        <f>VLOOKUP($B599,'1.วาง งบทดลอง 4 แถว'!$E$2519:$J$3357,3,0)</f>
        <v>86049</v>
      </c>
      <c r="AC599" s="378">
        <f>VLOOKUP($B599,'1.วาง งบทดลอง 4 แถว'!$E$2519:$J$3357,4,0)</f>
        <v>0</v>
      </c>
      <c r="AD599" s="378">
        <f>VLOOKUP($B599,'1.วาง งบทดลอง 4 แถว'!$E$2519:$J$3357,5,0)</f>
        <v>951262.89</v>
      </c>
      <c r="AE599" s="379">
        <f>VLOOKUP($B599,'1.วาง งบทดลอง 4 แถว'!$E$2519:$J$3357,6,0)</f>
        <v>0</v>
      </c>
      <c r="AF599" s="380">
        <f t="shared" si="75"/>
        <v>951262.89</v>
      </c>
      <c r="AG599" s="410" t="s">
        <v>1293</v>
      </c>
      <c r="AH599" s="411" t="s">
        <v>1294</v>
      </c>
      <c r="AI599" s="412">
        <v>0</v>
      </c>
      <c r="AJ599" s="377">
        <f>VLOOKUP($B599,'1.วาง งบทดลอง 4 แถว'!$E$3358:$J$4196,3,0)</f>
        <v>51573</v>
      </c>
      <c r="AK599" s="378">
        <f>VLOOKUP($B599,'1.วาง งบทดลอง 4 แถว'!$E$3358:$J$4196,4,0)</f>
        <v>0</v>
      </c>
      <c r="AL599" s="378">
        <f>VLOOKUP($B599,'1.วาง งบทดลอง 4 แถว'!$E$3358:$J$4196,5,0)</f>
        <v>552795.44999999995</v>
      </c>
      <c r="AM599" s="379">
        <f>VLOOKUP($B599,'1.วาง งบทดลอง 4 แถว'!$E$3358:$J$4196,6,0)</f>
        <v>0</v>
      </c>
      <c r="AN599" s="380">
        <f t="shared" si="76"/>
        <v>552795.44999999995</v>
      </c>
      <c r="AO599" s="410" t="s">
        <v>1293</v>
      </c>
      <c r="AP599" s="411" t="s">
        <v>1294</v>
      </c>
      <c r="AQ599" s="412">
        <v>0</v>
      </c>
      <c r="AR599" s="377">
        <f>VLOOKUP($B599,'1.วาง งบทดลอง 4 แถว'!$E$4197:$J$5035,3,0)</f>
        <v>43023.6</v>
      </c>
      <c r="AS599" s="378">
        <f>VLOOKUP($B599,'1.วาง งบทดลอง 4 แถว'!$E$4197:$J$5035,4,0)</f>
        <v>0</v>
      </c>
      <c r="AT599" s="378">
        <f>VLOOKUP($B599,'1.วาง งบทดลอง 4 แถว'!$E$4197:$J$5035,5,0)</f>
        <v>476358.02</v>
      </c>
      <c r="AU599" s="379">
        <f>VLOOKUP($B599,'1.วาง งบทดลอง 4 แถว'!$E$4197:$J$5035,6,0)</f>
        <v>0</v>
      </c>
      <c r="AV599" s="380">
        <f t="shared" si="77"/>
        <v>476358.02</v>
      </c>
      <c r="AW599" s="410" t="s">
        <v>1293</v>
      </c>
      <c r="AX599" s="411" t="s">
        <v>1294</v>
      </c>
      <c r="AY599" s="412">
        <v>0</v>
      </c>
      <c r="AZ599" s="377">
        <f>VLOOKUP($B599,'1.วาง งบทดลอง 4 แถว'!$E$5036:$J$5874,3,0)</f>
        <v>45416.959999999999</v>
      </c>
      <c r="BA599" s="378">
        <f>VLOOKUP($B599,'1.วาง งบทดลอง 4 แถว'!$E$5036:$J$5874,4,0)</f>
        <v>0</v>
      </c>
      <c r="BB599" s="378">
        <f>VLOOKUP($B599,'1.วาง งบทดลอง 4 แถว'!$E$5036:$J$5874,5,0)</f>
        <v>511711.42</v>
      </c>
      <c r="BC599" s="379">
        <f>VLOOKUP($B599,'1.วาง งบทดลอง 4 แถว'!$E$5036:$J$5874,6,0)</f>
        <v>0</v>
      </c>
      <c r="BD599" s="380">
        <f t="shared" si="78"/>
        <v>511711.42</v>
      </c>
      <c r="BE599" s="410" t="s">
        <v>1293</v>
      </c>
      <c r="BF599" s="411" t="s">
        <v>1294</v>
      </c>
      <c r="BG599" s="412">
        <v>0</v>
      </c>
      <c r="BH599" s="377">
        <f>VLOOKUP($B599,'1.วาง งบทดลอง 4 แถว'!$E$5875:$J$6713,3,0)</f>
        <v>25846</v>
      </c>
      <c r="BI599" s="378">
        <f>VLOOKUP($B599,'1.วาง งบทดลอง 4 แถว'!$E$5875:$J$6713,4,0)</f>
        <v>0</v>
      </c>
      <c r="BJ599" s="378">
        <f>VLOOKUP($B599,'1.วาง งบทดลอง 4 แถว'!$E$5875:$J$6713,5,0)</f>
        <v>291387.55</v>
      </c>
      <c r="BK599" s="379">
        <f>VLOOKUP($B599,'1.วาง งบทดลอง 4 แถว'!$E$5875:$J$6713,6,0)</f>
        <v>0</v>
      </c>
      <c r="BL599" s="380">
        <f t="shared" si="79"/>
        <v>291387.55</v>
      </c>
      <c r="BM599" s="410" t="s">
        <v>1293</v>
      </c>
      <c r="BN599" s="411" t="s">
        <v>1294</v>
      </c>
      <c r="BO599" s="413">
        <v>0</v>
      </c>
    </row>
    <row r="600" spans="1:67" ht="19.5" customHeight="1">
      <c r="A600" s="374">
        <v>597</v>
      </c>
      <c r="B600" s="375" t="s">
        <v>952</v>
      </c>
      <c r="C600" s="376" t="s">
        <v>275</v>
      </c>
      <c r="D600" s="377">
        <f>VLOOKUP($B600,'1.วาง งบทดลอง 4 แถว'!$E$2:$J$840,3,0)</f>
        <v>308695.2</v>
      </c>
      <c r="E600" s="378">
        <f>VLOOKUP($B600,'1.วาง งบทดลอง 4 แถว'!$E$2:$J$840,4,0)</f>
        <v>0</v>
      </c>
      <c r="F600" s="378">
        <f>VLOOKUP($B600,'1.วาง งบทดลอง 4 แถว'!$E$2:$J$840,5,0)</f>
        <v>3053520.27</v>
      </c>
      <c r="G600" s="379">
        <f>VLOOKUP($B600,'1.วาง งบทดลอง 4 แถว'!$E$2:$J$840,6,0)</f>
        <v>0</v>
      </c>
      <c r="H600" s="380">
        <f t="shared" si="72"/>
        <v>3053520.27</v>
      </c>
      <c r="I600" s="410" t="s">
        <v>1293</v>
      </c>
      <c r="J600" s="411" t="s">
        <v>1294</v>
      </c>
      <c r="K600" s="412">
        <v>0</v>
      </c>
      <c r="L600" s="377">
        <f>VLOOKUP($B600,'1.วาง งบทดลอง 4 แถว'!$E$841:$J$1679,3,0)</f>
        <v>71747.7</v>
      </c>
      <c r="M600" s="378">
        <f>VLOOKUP($B600,'1.วาง งบทดลอง 4 แถว'!$E$841:$J$1679,4,0)</f>
        <v>0</v>
      </c>
      <c r="N600" s="378">
        <f>VLOOKUP($B600,'1.วาง งบทดลอง 4 แถว'!$E$841:$J$1679,5,0)</f>
        <v>853668.6</v>
      </c>
      <c r="O600" s="379">
        <f>VLOOKUP($B600,'1.วาง งบทดลอง 4 แถว'!$E$841:$J$1679,6,0)</f>
        <v>0</v>
      </c>
      <c r="P600" s="380">
        <f t="shared" si="73"/>
        <v>853668.6</v>
      </c>
      <c r="Q600" s="410" t="s">
        <v>1293</v>
      </c>
      <c r="R600" s="411" t="s">
        <v>1294</v>
      </c>
      <c r="S600" s="412">
        <v>0</v>
      </c>
      <c r="T600" s="377">
        <f>VLOOKUP($B600,'1.วาง งบทดลอง 4 แถว'!$E$1680:$J$2518,3,0)</f>
        <v>68379.3</v>
      </c>
      <c r="U600" s="378">
        <f>VLOOKUP($B600,'1.วาง งบทดลอง 4 แถว'!$E$1680:$J$2518,4,0)</f>
        <v>0</v>
      </c>
      <c r="V600" s="378">
        <f>VLOOKUP($B600,'1.วาง งบทดลอง 4 แถว'!$E$1680:$J$2518,5,0)</f>
        <v>763298.25</v>
      </c>
      <c r="W600" s="379">
        <f>VLOOKUP($B600,'1.วาง งบทดลอง 4 แถว'!$E$1680:$J$2518,6,0)</f>
        <v>0</v>
      </c>
      <c r="X600" s="380">
        <f t="shared" si="74"/>
        <v>763298.25</v>
      </c>
      <c r="Y600" s="410" t="s">
        <v>1293</v>
      </c>
      <c r="Z600" s="411" t="s">
        <v>1294</v>
      </c>
      <c r="AA600" s="412">
        <v>0</v>
      </c>
      <c r="AB600" s="377">
        <f>VLOOKUP($B600,'1.วาง งบทดลอง 4 แถว'!$E$2519:$J$3357,3,0)</f>
        <v>129073.5</v>
      </c>
      <c r="AC600" s="378">
        <f>VLOOKUP($B600,'1.วาง งบทดลอง 4 แถว'!$E$2519:$J$3357,4,0)</f>
        <v>0</v>
      </c>
      <c r="AD600" s="378">
        <f>VLOOKUP($B600,'1.วาง งบทดลอง 4 แถว'!$E$2519:$J$3357,5,0)</f>
        <v>1441380.01</v>
      </c>
      <c r="AE600" s="379">
        <f>VLOOKUP($B600,'1.วาง งบทดลอง 4 แถว'!$E$2519:$J$3357,6,0)</f>
        <v>0</v>
      </c>
      <c r="AF600" s="380">
        <f t="shared" si="75"/>
        <v>1441380.01</v>
      </c>
      <c r="AG600" s="410" t="s">
        <v>1293</v>
      </c>
      <c r="AH600" s="411" t="s">
        <v>1294</v>
      </c>
      <c r="AI600" s="412">
        <v>0</v>
      </c>
      <c r="AJ600" s="377">
        <f>VLOOKUP($B600,'1.วาง งบทดลอง 4 แถว'!$E$3358:$J$4196,3,0)</f>
        <v>77359.5</v>
      </c>
      <c r="AK600" s="378">
        <f>VLOOKUP($B600,'1.วาง งบทดลอง 4 แถว'!$E$3358:$J$4196,4,0)</f>
        <v>0</v>
      </c>
      <c r="AL600" s="378">
        <f>VLOOKUP($B600,'1.วาง งบทดลอง 4 แถว'!$E$3358:$J$4196,5,0)</f>
        <v>829192.98</v>
      </c>
      <c r="AM600" s="379">
        <f>VLOOKUP($B600,'1.วาง งบทดลอง 4 แถว'!$E$3358:$J$4196,6,0)</f>
        <v>0</v>
      </c>
      <c r="AN600" s="380">
        <f t="shared" si="76"/>
        <v>829192.98</v>
      </c>
      <c r="AO600" s="410" t="s">
        <v>1293</v>
      </c>
      <c r="AP600" s="411" t="s">
        <v>1294</v>
      </c>
      <c r="AQ600" s="412">
        <v>0</v>
      </c>
      <c r="AR600" s="377">
        <f>VLOOKUP($B600,'1.วาง งบทดลอง 4 แถว'!$E$4197:$J$5035,3,0)</f>
        <v>64535.4</v>
      </c>
      <c r="AS600" s="378">
        <f>VLOOKUP($B600,'1.วาง งบทดลอง 4 แถว'!$E$4197:$J$5035,4,0)</f>
        <v>0</v>
      </c>
      <c r="AT600" s="378">
        <f>VLOOKUP($B600,'1.วาง งบทดลอง 4 แถว'!$E$4197:$J$5035,5,0)</f>
        <v>714537.03</v>
      </c>
      <c r="AU600" s="379">
        <f>VLOOKUP($B600,'1.วาง งบทดลอง 4 แถว'!$E$4197:$J$5035,6,0)</f>
        <v>0</v>
      </c>
      <c r="AV600" s="380">
        <f t="shared" si="77"/>
        <v>714537.03</v>
      </c>
      <c r="AW600" s="410" t="s">
        <v>1293</v>
      </c>
      <c r="AX600" s="411" t="s">
        <v>1294</v>
      </c>
      <c r="AY600" s="412">
        <v>0</v>
      </c>
      <c r="AZ600" s="377">
        <f>VLOOKUP($B600,'1.วาง งบทดลอง 4 แถว'!$E$5036:$J$5874,3,0)</f>
        <v>68125.440000000002</v>
      </c>
      <c r="BA600" s="378">
        <f>VLOOKUP($B600,'1.วาง งบทดลอง 4 แถว'!$E$5036:$J$5874,4,0)</f>
        <v>0</v>
      </c>
      <c r="BB600" s="378">
        <f>VLOOKUP($B600,'1.วาง งบทดลอง 4 แถว'!$E$5036:$J$5874,5,0)</f>
        <v>767567.13</v>
      </c>
      <c r="BC600" s="379">
        <f>VLOOKUP($B600,'1.วาง งบทดลอง 4 แถว'!$E$5036:$J$5874,6,0)</f>
        <v>0</v>
      </c>
      <c r="BD600" s="380">
        <f t="shared" si="78"/>
        <v>767567.13</v>
      </c>
      <c r="BE600" s="410" t="s">
        <v>1293</v>
      </c>
      <c r="BF600" s="411" t="s">
        <v>1294</v>
      </c>
      <c r="BG600" s="412">
        <v>0</v>
      </c>
      <c r="BH600" s="377">
        <f>VLOOKUP($B600,'1.วาง งบทดลอง 4 แถว'!$E$5875:$J$6713,3,0)</f>
        <v>38769</v>
      </c>
      <c r="BI600" s="378">
        <f>VLOOKUP($B600,'1.วาง งบทดลอง 4 แถว'!$E$5875:$J$6713,4,0)</f>
        <v>0</v>
      </c>
      <c r="BJ600" s="378">
        <f>VLOOKUP($B600,'1.วาง งบทดลอง 4 แถว'!$E$5875:$J$6713,5,0)</f>
        <v>437081.32</v>
      </c>
      <c r="BK600" s="379">
        <f>VLOOKUP($B600,'1.วาง งบทดลอง 4 แถว'!$E$5875:$J$6713,6,0)</f>
        <v>0</v>
      </c>
      <c r="BL600" s="380">
        <f t="shared" si="79"/>
        <v>437081.32</v>
      </c>
      <c r="BM600" s="410" t="s">
        <v>1293</v>
      </c>
      <c r="BN600" s="411" t="s">
        <v>1294</v>
      </c>
      <c r="BO600" s="413">
        <v>0</v>
      </c>
    </row>
    <row r="601" spans="1:67" ht="19.5" customHeight="1">
      <c r="A601" s="374">
        <v>598</v>
      </c>
      <c r="B601" s="375" t="s">
        <v>953</v>
      </c>
      <c r="C601" s="376" t="s">
        <v>276</v>
      </c>
      <c r="D601" s="377">
        <f>VLOOKUP($B601,'1.วาง งบทดลอง 4 แถว'!$E$2:$J$840,3,0)</f>
        <v>5607.6</v>
      </c>
      <c r="E601" s="378">
        <f>VLOOKUP($B601,'1.วาง งบทดลอง 4 แถว'!$E$2:$J$840,4,0)</f>
        <v>0</v>
      </c>
      <c r="F601" s="378">
        <f>VLOOKUP($B601,'1.วาง งบทดลอง 4 แถว'!$E$2:$J$840,5,0)</f>
        <v>61012.2</v>
      </c>
      <c r="G601" s="379">
        <f>VLOOKUP($B601,'1.วาง งบทดลอง 4 แถว'!$E$2:$J$840,6,0)</f>
        <v>0</v>
      </c>
      <c r="H601" s="380">
        <f t="shared" si="72"/>
        <v>61012.2</v>
      </c>
      <c r="I601" s="410" t="s">
        <v>1293</v>
      </c>
      <c r="J601" s="411" t="s">
        <v>1294</v>
      </c>
      <c r="K601" s="412">
        <v>0</v>
      </c>
      <c r="L601" s="377">
        <f>VLOOKUP($B601,'1.วาง งบทดลอง 4 แถว'!$E$841:$J$1679,3,0)</f>
        <v>5458.8</v>
      </c>
      <c r="M601" s="378">
        <f>VLOOKUP($B601,'1.วาง งบทดลอง 4 แถว'!$E$841:$J$1679,4,0)</f>
        <v>0</v>
      </c>
      <c r="N601" s="378">
        <f>VLOOKUP($B601,'1.วาง งบทดลอง 4 แถว'!$E$841:$J$1679,5,0)</f>
        <v>57519.3</v>
      </c>
      <c r="O601" s="379">
        <f>VLOOKUP($B601,'1.วาง งบทดลอง 4 แถว'!$E$841:$J$1679,6,0)</f>
        <v>0</v>
      </c>
      <c r="P601" s="380">
        <f t="shared" si="73"/>
        <v>57519.3</v>
      </c>
      <c r="Q601" s="410" t="s">
        <v>1293</v>
      </c>
      <c r="R601" s="411" t="s">
        <v>1294</v>
      </c>
      <c r="S601" s="412">
        <v>0</v>
      </c>
      <c r="T601" s="377">
        <f>VLOOKUP($B601,'1.วาง งบทดลอง 4 แถว'!$E$1680:$J$2518,3,0)</f>
        <v>3540.6</v>
      </c>
      <c r="U601" s="378">
        <f>VLOOKUP($B601,'1.วาง งบทดลอง 4 แถว'!$E$1680:$J$2518,4,0)</f>
        <v>0</v>
      </c>
      <c r="V601" s="378">
        <f>VLOOKUP($B601,'1.วาง งบทดลอง 4 แถว'!$E$1680:$J$2518,5,0)</f>
        <v>40698.660000000003</v>
      </c>
      <c r="W601" s="379">
        <f>VLOOKUP($B601,'1.วาง งบทดลอง 4 แถว'!$E$1680:$J$2518,6,0)</f>
        <v>0</v>
      </c>
      <c r="X601" s="380">
        <f t="shared" si="74"/>
        <v>40698.660000000003</v>
      </c>
      <c r="Y601" s="410" t="s">
        <v>1293</v>
      </c>
      <c r="Z601" s="411" t="s">
        <v>1294</v>
      </c>
      <c r="AA601" s="412">
        <v>0</v>
      </c>
      <c r="AB601" s="377">
        <f>VLOOKUP($B601,'1.วาง งบทดลอง 4 แถว'!$E$2519:$J$3357,3,0)</f>
        <v>3694.2</v>
      </c>
      <c r="AC601" s="378">
        <f>VLOOKUP($B601,'1.วาง งบทดลอง 4 แถว'!$E$2519:$J$3357,4,0)</f>
        <v>0</v>
      </c>
      <c r="AD601" s="378">
        <f>VLOOKUP($B601,'1.วาง งบทดลอง 4 แถว'!$E$2519:$J$3357,5,0)</f>
        <v>40135.800000000003</v>
      </c>
      <c r="AE601" s="379">
        <f>VLOOKUP($B601,'1.วาง งบทดลอง 4 แถว'!$E$2519:$J$3357,6,0)</f>
        <v>0</v>
      </c>
      <c r="AF601" s="380">
        <f t="shared" si="75"/>
        <v>40135.800000000003</v>
      </c>
      <c r="AG601" s="410" t="s">
        <v>1293</v>
      </c>
      <c r="AH601" s="411" t="s">
        <v>1294</v>
      </c>
      <c r="AI601" s="412">
        <v>0</v>
      </c>
      <c r="AJ601" s="377">
        <f>VLOOKUP($B601,'1.วาง งบทดลอง 4 แถว'!$E$3358:$J$4196,3,0)</f>
        <v>4680.6000000000004</v>
      </c>
      <c r="AK601" s="378">
        <f>VLOOKUP($B601,'1.วาง งบทดลอง 4 แถว'!$E$3358:$J$4196,4,0)</f>
        <v>0</v>
      </c>
      <c r="AL601" s="378">
        <f>VLOOKUP($B601,'1.วาง งบทดลอง 4 แถว'!$E$3358:$J$4196,5,0)</f>
        <v>50914.2</v>
      </c>
      <c r="AM601" s="379">
        <f>VLOOKUP($B601,'1.วาง งบทดลอง 4 แถว'!$E$3358:$J$4196,6,0)</f>
        <v>0</v>
      </c>
      <c r="AN601" s="380">
        <f t="shared" si="76"/>
        <v>50914.2</v>
      </c>
      <c r="AO601" s="410" t="s">
        <v>1293</v>
      </c>
      <c r="AP601" s="411" t="s">
        <v>1294</v>
      </c>
      <c r="AQ601" s="412">
        <v>0</v>
      </c>
      <c r="AR601" s="377">
        <f>VLOOKUP($B601,'1.วาง งบทดลอง 4 แถว'!$E$4197:$J$5035,3,0)</f>
        <v>7228.5</v>
      </c>
      <c r="AS601" s="378">
        <f>VLOOKUP($B601,'1.วาง งบทดลอง 4 แถว'!$E$4197:$J$5035,4,0)</f>
        <v>0</v>
      </c>
      <c r="AT601" s="378">
        <f>VLOOKUP($B601,'1.วาง งบทดลอง 4 แถว'!$E$4197:$J$5035,5,0)</f>
        <v>78851.490000000005</v>
      </c>
      <c r="AU601" s="379">
        <f>VLOOKUP($B601,'1.วาง งบทดลอง 4 แถว'!$E$4197:$J$5035,6,0)</f>
        <v>0</v>
      </c>
      <c r="AV601" s="380">
        <f t="shared" si="77"/>
        <v>78851.490000000005</v>
      </c>
      <c r="AW601" s="410" t="s">
        <v>1293</v>
      </c>
      <c r="AX601" s="411" t="s">
        <v>1294</v>
      </c>
      <c r="AY601" s="412">
        <v>0</v>
      </c>
      <c r="AZ601" s="377">
        <f>VLOOKUP($B601,'1.วาง งบทดลอง 4 แถว'!$E$5036:$J$5874,3,0)</f>
        <v>8112.3</v>
      </c>
      <c r="BA601" s="378">
        <f>VLOOKUP($B601,'1.วาง งบทดลอง 4 แถว'!$E$5036:$J$5874,4,0)</f>
        <v>0</v>
      </c>
      <c r="BB601" s="378">
        <f>VLOOKUP($B601,'1.วาง งบทดลอง 4 แถว'!$E$5036:$J$5874,5,0)</f>
        <v>88335.3</v>
      </c>
      <c r="BC601" s="379">
        <f>VLOOKUP($B601,'1.วาง งบทดลอง 4 แถว'!$E$5036:$J$5874,6,0)</f>
        <v>0</v>
      </c>
      <c r="BD601" s="380">
        <f t="shared" si="78"/>
        <v>88335.3</v>
      </c>
      <c r="BE601" s="410" t="s">
        <v>1293</v>
      </c>
      <c r="BF601" s="411" t="s">
        <v>1294</v>
      </c>
      <c r="BG601" s="412">
        <v>0</v>
      </c>
      <c r="BH601" s="377">
        <f>VLOOKUP($B601,'1.วาง งบทดลอง 4 แถว'!$E$5875:$J$6713,3,0)</f>
        <v>6303.3</v>
      </c>
      <c r="BI601" s="378">
        <f>VLOOKUP($B601,'1.วาง งบทดลอง 4 แถว'!$E$5875:$J$6713,4,0)</f>
        <v>0</v>
      </c>
      <c r="BJ601" s="378">
        <f>VLOOKUP($B601,'1.วาง งบทดลอง 4 แถว'!$E$5875:$J$6713,5,0)</f>
        <v>68495.7</v>
      </c>
      <c r="BK601" s="379">
        <f>VLOOKUP($B601,'1.วาง งบทดลอง 4 แถว'!$E$5875:$J$6713,6,0)</f>
        <v>0</v>
      </c>
      <c r="BL601" s="380">
        <f t="shared" si="79"/>
        <v>68495.7</v>
      </c>
      <c r="BM601" s="410" t="s">
        <v>1293</v>
      </c>
      <c r="BN601" s="411" t="s">
        <v>1294</v>
      </c>
      <c r="BO601" s="413">
        <v>0</v>
      </c>
    </row>
    <row r="602" spans="1:67" ht="19.5" customHeight="1">
      <c r="A602" s="374">
        <v>599</v>
      </c>
      <c r="B602" s="375" t="s">
        <v>954</v>
      </c>
      <c r="C602" s="376" t="s">
        <v>1392</v>
      </c>
      <c r="D602" s="377">
        <f>VLOOKUP($B602,'1.วาง งบทดลอง 4 แถว'!$E$2:$J$840,3,0)</f>
        <v>0</v>
      </c>
      <c r="E602" s="378">
        <f>VLOOKUP($B602,'1.วาง งบทดลอง 4 แถว'!$E$2:$J$840,4,0)</f>
        <v>0</v>
      </c>
      <c r="F602" s="378">
        <f>VLOOKUP($B602,'1.วาง งบทดลอง 4 แถว'!$E$2:$J$840,5,0)</f>
        <v>148814</v>
      </c>
      <c r="G602" s="379">
        <f>VLOOKUP($B602,'1.วาง งบทดลอง 4 แถว'!$E$2:$J$840,6,0)</f>
        <v>0</v>
      </c>
      <c r="H602" s="380">
        <f t="shared" si="72"/>
        <v>148814</v>
      </c>
      <c r="I602" s="410" t="s">
        <v>1293</v>
      </c>
      <c r="J602" s="411" t="s">
        <v>1294</v>
      </c>
      <c r="K602" s="412">
        <v>0</v>
      </c>
      <c r="L602" s="377">
        <f>VLOOKUP($B602,'1.วาง งบทดลอง 4 แถว'!$E$841:$J$1679,3,0)</f>
        <v>1500</v>
      </c>
      <c r="M602" s="378">
        <f>VLOOKUP($B602,'1.วาง งบทดลอง 4 แถว'!$E$841:$J$1679,4,0)</f>
        <v>0</v>
      </c>
      <c r="N602" s="378">
        <f>VLOOKUP($B602,'1.วาง งบทดลอง 4 แถว'!$E$841:$J$1679,5,0)</f>
        <v>16500</v>
      </c>
      <c r="O602" s="379">
        <f>VLOOKUP($B602,'1.วาง งบทดลอง 4 แถว'!$E$841:$J$1679,6,0)</f>
        <v>0</v>
      </c>
      <c r="P602" s="380">
        <f t="shared" si="73"/>
        <v>16500</v>
      </c>
      <c r="Q602" s="410" t="s">
        <v>1293</v>
      </c>
      <c r="R602" s="411" t="s">
        <v>1294</v>
      </c>
      <c r="S602" s="412">
        <v>0</v>
      </c>
      <c r="T602" s="377">
        <f>VLOOKUP($B602,'1.วาง งบทดลอง 4 แถว'!$E$1680:$J$2518,3,0)</f>
        <v>3719</v>
      </c>
      <c r="U602" s="378">
        <f>VLOOKUP($B602,'1.วาง งบทดลอง 4 แถว'!$E$1680:$J$2518,4,0)</f>
        <v>0</v>
      </c>
      <c r="V602" s="378">
        <f>VLOOKUP($B602,'1.วาง งบทดลอง 4 แถว'!$E$1680:$J$2518,5,0)</f>
        <v>45538</v>
      </c>
      <c r="W602" s="379">
        <f>VLOOKUP($B602,'1.วาง งบทดลอง 4 แถว'!$E$1680:$J$2518,6,0)</f>
        <v>0</v>
      </c>
      <c r="X602" s="380">
        <f t="shared" si="74"/>
        <v>45538</v>
      </c>
      <c r="Y602" s="410" t="s">
        <v>1293</v>
      </c>
      <c r="Z602" s="411" t="s">
        <v>1294</v>
      </c>
      <c r="AA602" s="412">
        <v>0</v>
      </c>
      <c r="AB602" s="377">
        <f>VLOOKUP($B602,'1.วาง งบทดลอง 4 แถว'!$E$2519:$J$3357,3,0)</f>
        <v>4500</v>
      </c>
      <c r="AC602" s="378">
        <f>VLOOKUP($B602,'1.วาง งบทดลอง 4 แถว'!$E$2519:$J$3357,4,0)</f>
        <v>0</v>
      </c>
      <c r="AD602" s="378">
        <f>VLOOKUP($B602,'1.วาง งบทดลอง 4 แถว'!$E$2519:$J$3357,5,0)</f>
        <v>49500</v>
      </c>
      <c r="AE602" s="379">
        <f>VLOOKUP($B602,'1.วาง งบทดลอง 4 แถว'!$E$2519:$J$3357,6,0)</f>
        <v>0</v>
      </c>
      <c r="AF602" s="380">
        <f t="shared" si="75"/>
        <v>49500</v>
      </c>
      <c r="AG602" s="410" t="s">
        <v>1293</v>
      </c>
      <c r="AH602" s="411" t="s">
        <v>1294</v>
      </c>
      <c r="AI602" s="412">
        <v>0</v>
      </c>
      <c r="AJ602" s="377">
        <f>VLOOKUP($B602,'1.วาง งบทดลอง 4 แถว'!$E$3358:$J$4196,3,0)</f>
        <v>3750</v>
      </c>
      <c r="AK602" s="378">
        <f>VLOOKUP($B602,'1.วาง งบทดลอง 4 แถว'!$E$3358:$J$4196,4,0)</f>
        <v>0</v>
      </c>
      <c r="AL602" s="378">
        <f>VLOOKUP($B602,'1.วาง งบทดลอง 4 แถว'!$E$3358:$J$4196,5,0)</f>
        <v>43583</v>
      </c>
      <c r="AM602" s="379">
        <f>VLOOKUP($B602,'1.วาง งบทดลอง 4 แถว'!$E$3358:$J$4196,6,0)</f>
        <v>0</v>
      </c>
      <c r="AN602" s="380">
        <f t="shared" si="76"/>
        <v>43583</v>
      </c>
      <c r="AO602" s="410" t="s">
        <v>1293</v>
      </c>
      <c r="AP602" s="411" t="s">
        <v>1294</v>
      </c>
      <c r="AQ602" s="412">
        <v>0</v>
      </c>
      <c r="AR602" s="377">
        <f>VLOOKUP($B602,'1.วาง งบทดลอง 4 แถว'!$E$4197:$J$5035,3,0)</f>
        <v>3000</v>
      </c>
      <c r="AS602" s="378">
        <f>VLOOKUP($B602,'1.วาง งบทดลอง 4 แถว'!$E$4197:$J$5035,4,0)</f>
        <v>0</v>
      </c>
      <c r="AT602" s="378">
        <f>VLOOKUP($B602,'1.วาง งบทดลอง 4 แถว'!$E$4197:$J$5035,5,0)</f>
        <v>33000</v>
      </c>
      <c r="AU602" s="379">
        <f>VLOOKUP($B602,'1.วาง งบทดลอง 4 แถว'!$E$4197:$J$5035,6,0)</f>
        <v>0</v>
      </c>
      <c r="AV602" s="380">
        <f t="shared" si="77"/>
        <v>33000</v>
      </c>
      <c r="AW602" s="410" t="s">
        <v>1293</v>
      </c>
      <c r="AX602" s="411" t="s">
        <v>1294</v>
      </c>
      <c r="AY602" s="412">
        <v>0</v>
      </c>
      <c r="AZ602" s="377">
        <f>VLOOKUP($B602,'1.วาง งบทดลอง 4 แถว'!$E$5036:$J$5874,3,0)</f>
        <v>3690</v>
      </c>
      <c r="BA602" s="378">
        <f>VLOOKUP($B602,'1.วาง งบทดลอง 4 แถว'!$E$5036:$J$5874,4,0)</f>
        <v>0</v>
      </c>
      <c r="BB602" s="378">
        <f>VLOOKUP($B602,'1.วาง งบทดลอง 4 แถว'!$E$5036:$J$5874,5,0)</f>
        <v>38940</v>
      </c>
      <c r="BC602" s="379">
        <f>VLOOKUP($B602,'1.วาง งบทดลอง 4 แถว'!$E$5036:$J$5874,6,0)</f>
        <v>0</v>
      </c>
      <c r="BD602" s="380">
        <f t="shared" si="78"/>
        <v>38940</v>
      </c>
      <c r="BE602" s="410" t="s">
        <v>1293</v>
      </c>
      <c r="BF602" s="411" t="s">
        <v>1294</v>
      </c>
      <c r="BG602" s="412">
        <v>0</v>
      </c>
      <c r="BH602" s="377">
        <f>VLOOKUP($B602,'1.วาง งบทดลอง 4 แถว'!$E$5875:$J$6713,3,0)</f>
        <v>2250</v>
      </c>
      <c r="BI602" s="378">
        <f>VLOOKUP($B602,'1.วาง งบทดลอง 4 แถว'!$E$5875:$J$6713,4,0)</f>
        <v>0</v>
      </c>
      <c r="BJ602" s="378">
        <f>VLOOKUP($B602,'1.วาง งบทดลอง 4 แถว'!$E$5875:$J$6713,5,0)</f>
        <v>23250</v>
      </c>
      <c r="BK602" s="379">
        <f>VLOOKUP($B602,'1.วาง งบทดลอง 4 แถว'!$E$5875:$J$6713,6,0)</f>
        <v>0</v>
      </c>
      <c r="BL602" s="380">
        <f t="shared" si="79"/>
        <v>23250</v>
      </c>
      <c r="BM602" s="410" t="s">
        <v>1293</v>
      </c>
      <c r="BN602" s="411" t="s">
        <v>1294</v>
      </c>
      <c r="BO602" s="413">
        <v>0</v>
      </c>
    </row>
    <row r="603" spans="1:67" ht="19.5" customHeight="1">
      <c r="A603" s="374">
        <v>600</v>
      </c>
      <c r="B603" s="375" t="s">
        <v>955</v>
      </c>
      <c r="C603" s="376" t="s">
        <v>1393</v>
      </c>
      <c r="D603" s="377">
        <f>VLOOKUP($B603,'1.วาง งบทดลอง 4 แถว'!$E$2:$J$840,3,0)</f>
        <v>244679</v>
      </c>
      <c r="E603" s="378">
        <f>VLOOKUP($B603,'1.วาง งบทดลอง 4 แถว'!$E$2:$J$840,4,0)</f>
        <v>0</v>
      </c>
      <c r="F603" s="378">
        <f>VLOOKUP($B603,'1.วาง งบทดลอง 4 แถว'!$E$2:$J$840,5,0)</f>
        <v>2527922</v>
      </c>
      <c r="G603" s="379">
        <f>VLOOKUP($B603,'1.วาง งบทดลอง 4 แถว'!$E$2:$J$840,6,0)</f>
        <v>0</v>
      </c>
      <c r="H603" s="380">
        <f t="shared" si="72"/>
        <v>2527922</v>
      </c>
      <c r="I603" s="410" t="s">
        <v>1293</v>
      </c>
      <c r="J603" s="411" t="s">
        <v>1294</v>
      </c>
      <c r="K603" s="412" t="s">
        <v>2024</v>
      </c>
      <c r="L603" s="377">
        <f>VLOOKUP($B603,'1.วาง งบทดลอง 4 แถว'!$E$841:$J$1679,3,0)</f>
        <v>52852</v>
      </c>
      <c r="M603" s="378">
        <f>VLOOKUP($B603,'1.วาง งบทดลอง 4 แถว'!$E$841:$J$1679,4,0)</f>
        <v>0</v>
      </c>
      <c r="N603" s="378">
        <f>VLOOKUP($B603,'1.วาง งบทดลอง 4 แถว'!$E$841:$J$1679,5,0)</f>
        <v>560150</v>
      </c>
      <c r="O603" s="379">
        <f>VLOOKUP($B603,'1.วาง งบทดลอง 4 แถว'!$E$841:$J$1679,6,0)</f>
        <v>0</v>
      </c>
      <c r="P603" s="380">
        <f t="shared" si="73"/>
        <v>560150</v>
      </c>
      <c r="Q603" s="410" t="s">
        <v>1293</v>
      </c>
      <c r="R603" s="411" t="s">
        <v>1294</v>
      </c>
      <c r="S603" s="412" t="s">
        <v>2024</v>
      </c>
      <c r="T603" s="377">
        <f>VLOOKUP($B603,'1.วาง งบทดลอง 4 แถว'!$E$1680:$J$2518,3,0)</f>
        <v>63657</v>
      </c>
      <c r="U603" s="378">
        <f>VLOOKUP($B603,'1.วาง งบทดลอง 4 แถว'!$E$1680:$J$2518,4,0)</f>
        <v>0</v>
      </c>
      <c r="V603" s="378">
        <f>VLOOKUP($B603,'1.วาง งบทดลอง 4 แถว'!$E$1680:$J$2518,5,0)</f>
        <v>624511</v>
      </c>
      <c r="W603" s="379">
        <f>VLOOKUP($B603,'1.วาง งบทดลอง 4 แถว'!$E$1680:$J$2518,6,0)</f>
        <v>0</v>
      </c>
      <c r="X603" s="380">
        <f t="shared" si="74"/>
        <v>624511</v>
      </c>
      <c r="Y603" s="410" t="s">
        <v>1293</v>
      </c>
      <c r="Z603" s="411" t="s">
        <v>1294</v>
      </c>
      <c r="AA603" s="412" t="s">
        <v>2024</v>
      </c>
      <c r="AB603" s="377">
        <f>VLOOKUP($B603,'1.วาง งบทดลอง 4 แถว'!$E$2519:$J$3357,3,0)</f>
        <v>74614</v>
      </c>
      <c r="AC603" s="378">
        <f>VLOOKUP($B603,'1.วาง งบทดลอง 4 แถว'!$E$2519:$J$3357,4,0)</f>
        <v>0</v>
      </c>
      <c r="AD603" s="378">
        <f>VLOOKUP($B603,'1.วาง งบทดลอง 4 แถว'!$E$2519:$J$3357,5,0)</f>
        <v>794465</v>
      </c>
      <c r="AE603" s="379">
        <f>VLOOKUP($B603,'1.วาง งบทดลอง 4 แถว'!$E$2519:$J$3357,6,0)</f>
        <v>0</v>
      </c>
      <c r="AF603" s="380">
        <f t="shared" si="75"/>
        <v>794465</v>
      </c>
      <c r="AG603" s="410" t="s">
        <v>1293</v>
      </c>
      <c r="AH603" s="411" t="s">
        <v>1294</v>
      </c>
      <c r="AI603" s="412" t="s">
        <v>2024</v>
      </c>
      <c r="AJ603" s="377">
        <f>VLOOKUP($B603,'1.วาง งบทดลอง 4 แถว'!$E$3358:$J$4196,3,0)</f>
        <v>52286</v>
      </c>
      <c r="AK603" s="378">
        <f>VLOOKUP($B603,'1.วาง งบทดลอง 4 แถว'!$E$3358:$J$4196,4,0)</f>
        <v>0</v>
      </c>
      <c r="AL603" s="378">
        <f>VLOOKUP($B603,'1.วาง งบทดลอง 4 แถว'!$E$3358:$J$4196,5,0)</f>
        <v>593094</v>
      </c>
      <c r="AM603" s="379">
        <f>VLOOKUP($B603,'1.วาง งบทดลอง 4 แถว'!$E$3358:$J$4196,6,0)</f>
        <v>0</v>
      </c>
      <c r="AN603" s="380">
        <f t="shared" si="76"/>
        <v>593094</v>
      </c>
      <c r="AO603" s="410" t="s">
        <v>1293</v>
      </c>
      <c r="AP603" s="411" t="s">
        <v>1294</v>
      </c>
      <c r="AQ603" s="412" t="s">
        <v>2024</v>
      </c>
      <c r="AR603" s="377">
        <f>VLOOKUP($B603,'1.วาง งบทดลอง 4 แถว'!$E$4197:$J$5035,3,0)</f>
        <v>43525</v>
      </c>
      <c r="AS603" s="378">
        <f>VLOOKUP($B603,'1.วาง งบทดลอง 4 แถว'!$E$4197:$J$5035,4,0)</f>
        <v>0</v>
      </c>
      <c r="AT603" s="378">
        <f>VLOOKUP($B603,'1.วาง งบทดลอง 4 แถว'!$E$4197:$J$5035,5,0)</f>
        <v>486792</v>
      </c>
      <c r="AU603" s="379">
        <f>VLOOKUP($B603,'1.วาง งบทดลอง 4 แถว'!$E$4197:$J$5035,6,0)</f>
        <v>0</v>
      </c>
      <c r="AV603" s="380">
        <f t="shared" si="77"/>
        <v>486792</v>
      </c>
      <c r="AW603" s="410" t="s">
        <v>1293</v>
      </c>
      <c r="AX603" s="411" t="s">
        <v>1294</v>
      </c>
      <c r="AY603" s="412" t="s">
        <v>2024</v>
      </c>
      <c r="AZ603" s="377">
        <f>VLOOKUP($B603,'1.วาง งบทดลอง 4 แถว'!$E$5036:$J$5874,3,0)</f>
        <v>39733.199999999997</v>
      </c>
      <c r="BA603" s="378">
        <f>VLOOKUP($B603,'1.วาง งบทดลอง 4 แถว'!$E$5036:$J$5874,4,0)</f>
        <v>0</v>
      </c>
      <c r="BB603" s="378">
        <f>VLOOKUP($B603,'1.วาง งบทดลอง 4 แถว'!$E$5036:$J$5874,5,0)</f>
        <v>405326.2</v>
      </c>
      <c r="BC603" s="379">
        <f>VLOOKUP($B603,'1.วาง งบทดลอง 4 แถว'!$E$5036:$J$5874,6,0)</f>
        <v>0</v>
      </c>
      <c r="BD603" s="380">
        <f t="shared" si="78"/>
        <v>405326.2</v>
      </c>
      <c r="BE603" s="410" t="s">
        <v>1293</v>
      </c>
      <c r="BF603" s="411" t="s">
        <v>1294</v>
      </c>
      <c r="BG603" s="412" t="s">
        <v>2024</v>
      </c>
      <c r="BH603" s="377">
        <f>VLOOKUP($B603,'1.วาง งบทดลอง 4 แถว'!$E$5875:$J$6713,3,0)</f>
        <v>29560</v>
      </c>
      <c r="BI603" s="378">
        <f>VLOOKUP($B603,'1.วาง งบทดลอง 4 แถว'!$E$5875:$J$6713,4,0)</f>
        <v>0</v>
      </c>
      <c r="BJ603" s="378">
        <f>VLOOKUP($B603,'1.วาง งบทดลอง 4 แถว'!$E$5875:$J$6713,5,0)</f>
        <v>324450</v>
      </c>
      <c r="BK603" s="379">
        <f>VLOOKUP($B603,'1.วาง งบทดลอง 4 แถว'!$E$5875:$J$6713,6,0)</f>
        <v>0</v>
      </c>
      <c r="BL603" s="380">
        <f t="shared" si="79"/>
        <v>324450</v>
      </c>
      <c r="BM603" s="410" t="s">
        <v>1293</v>
      </c>
      <c r="BN603" s="411" t="s">
        <v>1294</v>
      </c>
      <c r="BO603" s="413" t="s">
        <v>2024</v>
      </c>
    </row>
    <row r="604" spans="1:67" ht="19.5" customHeight="1">
      <c r="A604" s="374">
        <v>601</v>
      </c>
      <c r="B604" s="375" t="s">
        <v>956</v>
      </c>
      <c r="C604" s="376" t="s">
        <v>277</v>
      </c>
      <c r="D604" s="377">
        <f>VLOOKUP($B604,'1.วาง งบทดลอง 4 แถว'!$E$2:$J$840,3,0)</f>
        <v>0</v>
      </c>
      <c r="E604" s="378">
        <f>VLOOKUP($B604,'1.วาง งบทดลอง 4 แถว'!$E$2:$J$840,4,0)</f>
        <v>0</v>
      </c>
      <c r="F604" s="378">
        <f>VLOOKUP($B604,'1.วาง งบทดลอง 4 แถว'!$E$2:$J$840,5,0)</f>
        <v>0</v>
      </c>
      <c r="G604" s="379">
        <f>VLOOKUP($B604,'1.วาง งบทดลอง 4 แถว'!$E$2:$J$840,6,0)</f>
        <v>0</v>
      </c>
      <c r="H604" s="380">
        <f t="shared" si="72"/>
        <v>0</v>
      </c>
      <c r="I604" s="410" t="s">
        <v>1293</v>
      </c>
      <c r="J604" s="411" t="s">
        <v>1294</v>
      </c>
      <c r="K604" s="412">
        <v>0</v>
      </c>
      <c r="L604" s="377">
        <f>VLOOKUP($B604,'1.วาง งบทดลอง 4 แถว'!$E$841:$J$1679,3,0)</f>
        <v>0</v>
      </c>
      <c r="M604" s="378">
        <f>VLOOKUP($B604,'1.วาง งบทดลอง 4 แถว'!$E$841:$J$1679,4,0)</f>
        <v>0</v>
      </c>
      <c r="N604" s="378">
        <f>VLOOKUP($B604,'1.วาง งบทดลอง 4 แถว'!$E$841:$J$1679,5,0)</f>
        <v>0</v>
      </c>
      <c r="O604" s="379">
        <f>VLOOKUP($B604,'1.วาง งบทดลอง 4 แถว'!$E$841:$J$1679,6,0)</f>
        <v>0</v>
      </c>
      <c r="P604" s="380">
        <f t="shared" si="73"/>
        <v>0</v>
      </c>
      <c r="Q604" s="410" t="s">
        <v>1293</v>
      </c>
      <c r="R604" s="411" t="s">
        <v>1294</v>
      </c>
      <c r="S604" s="412">
        <v>0</v>
      </c>
      <c r="T604" s="377">
        <f>VLOOKUP($B604,'1.วาง งบทดลอง 4 แถว'!$E$1680:$J$2518,3,0)</f>
        <v>0</v>
      </c>
      <c r="U604" s="378">
        <f>VLOOKUP($B604,'1.วาง งบทดลอง 4 แถว'!$E$1680:$J$2518,4,0)</f>
        <v>0</v>
      </c>
      <c r="V604" s="378">
        <f>VLOOKUP($B604,'1.วาง งบทดลอง 4 แถว'!$E$1680:$J$2518,5,0)</f>
        <v>0</v>
      </c>
      <c r="W604" s="379">
        <f>VLOOKUP($B604,'1.วาง งบทดลอง 4 แถว'!$E$1680:$J$2518,6,0)</f>
        <v>0</v>
      </c>
      <c r="X604" s="380">
        <f t="shared" si="74"/>
        <v>0</v>
      </c>
      <c r="Y604" s="410" t="s">
        <v>1293</v>
      </c>
      <c r="Z604" s="411" t="s">
        <v>1294</v>
      </c>
      <c r="AA604" s="412">
        <v>0</v>
      </c>
      <c r="AB604" s="377">
        <f>VLOOKUP($B604,'1.วาง งบทดลอง 4 แถว'!$E$2519:$J$3357,3,0)</f>
        <v>0</v>
      </c>
      <c r="AC604" s="378">
        <f>VLOOKUP($B604,'1.วาง งบทดลอง 4 แถว'!$E$2519:$J$3357,4,0)</f>
        <v>0</v>
      </c>
      <c r="AD604" s="378">
        <f>VLOOKUP($B604,'1.วาง งบทดลอง 4 แถว'!$E$2519:$J$3357,5,0)</f>
        <v>0</v>
      </c>
      <c r="AE604" s="379">
        <f>VLOOKUP($B604,'1.วาง งบทดลอง 4 แถว'!$E$2519:$J$3357,6,0)</f>
        <v>0</v>
      </c>
      <c r="AF604" s="380">
        <f t="shared" si="75"/>
        <v>0</v>
      </c>
      <c r="AG604" s="410" t="s">
        <v>1293</v>
      </c>
      <c r="AH604" s="411" t="s">
        <v>1294</v>
      </c>
      <c r="AI604" s="412">
        <v>0</v>
      </c>
      <c r="AJ604" s="377">
        <f>VLOOKUP($B604,'1.วาง งบทดลอง 4 แถว'!$E$3358:$J$4196,3,0)</f>
        <v>0</v>
      </c>
      <c r="AK604" s="378">
        <f>VLOOKUP($B604,'1.วาง งบทดลอง 4 แถว'!$E$3358:$J$4196,4,0)</f>
        <v>0</v>
      </c>
      <c r="AL604" s="378">
        <f>VLOOKUP($B604,'1.วาง งบทดลอง 4 แถว'!$E$3358:$J$4196,5,0)</f>
        <v>0</v>
      </c>
      <c r="AM604" s="379">
        <f>VLOOKUP($B604,'1.วาง งบทดลอง 4 แถว'!$E$3358:$J$4196,6,0)</f>
        <v>0</v>
      </c>
      <c r="AN604" s="380">
        <f t="shared" si="76"/>
        <v>0</v>
      </c>
      <c r="AO604" s="410" t="s">
        <v>1293</v>
      </c>
      <c r="AP604" s="411" t="s">
        <v>1294</v>
      </c>
      <c r="AQ604" s="412">
        <v>0</v>
      </c>
      <c r="AR604" s="377">
        <f>VLOOKUP($B604,'1.วาง งบทดลอง 4 แถว'!$E$4197:$J$5035,3,0)</f>
        <v>0</v>
      </c>
      <c r="AS604" s="378">
        <f>VLOOKUP($B604,'1.วาง งบทดลอง 4 แถว'!$E$4197:$J$5035,4,0)</f>
        <v>0</v>
      </c>
      <c r="AT604" s="378">
        <f>VLOOKUP($B604,'1.วาง งบทดลอง 4 แถว'!$E$4197:$J$5035,5,0)</f>
        <v>0</v>
      </c>
      <c r="AU604" s="379">
        <f>VLOOKUP($B604,'1.วาง งบทดลอง 4 แถว'!$E$4197:$J$5035,6,0)</f>
        <v>0</v>
      </c>
      <c r="AV604" s="380">
        <f t="shared" si="77"/>
        <v>0</v>
      </c>
      <c r="AW604" s="410" t="s">
        <v>1293</v>
      </c>
      <c r="AX604" s="411" t="s">
        <v>1294</v>
      </c>
      <c r="AY604" s="412">
        <v>0</v>
      </c>
      <c r="AZ604" s="377">
        <f>VLOOKUP($B604,'1.วาง งบทดลอง 4 แถว'!$E$5036:$J$5874,3,0)</f>
        <v>0</v>
      </c>
      <c r="BA604" s="378">
        <f>VLOOKUP($B604,'1.วาง งบทดลอง 4 แถว'!$E$5036:$J$5874,4,0)</f>
        <v>0</v>
      </c>
      <c r="BB604" s="378">
        <f>VLOOKUP($B604,'1.วาง งบทดลอง 4 แถว'!$E$5036:$J$5874,5,0)</f>
        <v>0</v>
      </c>
      <c r="BC604" s="379">
        <f>VLOOKUP($B604,'1.วาง งบทดลอง 4 แถว'!$E$5036:$J$5874,6,0)</f>
        <v>0</v>
      </c>
      <c r="BD604" s="380">
        <f t="shared" si="78"/>
        <v>0</v>
      </c>
      <c r="BE604" s="410" t="s">
        <v>1293</v>
      </c>
      <c r="BF604" s="411" t="s">
        <v>1294</v>
      </c>
      <c r="BG604" s="412">
        <v>0</v>
      </c>
      <c r="BH604" s="377">
        <f>VLOOKUP($B604,'1.วาง งบทดลอง 4 แถว'!$E$5875:$J$6713,3,0)</f>
        <v>0</v>
      </c>
      <c r="BI604" s="378">
        <f>VLOOKUP($B604,'1.วาง งบทดลอง 4 แถว'!$E$5875:$J$6713,4,0)</f>
        <v>0</v>
      </c>
      <c r="BJ604" s="378">
        <f>VLOOKUP($B604,'1.วาง งบทดลอง 4 แถว'!$E$5875:$J$6713,5,0)</f>
        <v>0</v>
      </c>
      <c r="BK604" s="379">
        <f>VLOOKUP($B604,'1.วาง งบทดลอง 4 แถว'!$E$5875:$J$6713,6,0)</f>
        <v>0</v>
      </c>
      <c r="BL604" s="380">
        <f t="shared" si="79"/>
        <v>0</v>
      </c>
      <c r="BM604" s="410" t="s">
        <v>1293</v>
      </c>
      <c r="BN604" s="411" t="s">
        <v>1294</v>
      </c>
      <c r="BO604" s="413">
        <v>0</v>
      </c>
    </row>
    <row r="605" spans="1:67" ht="19.5" customHeight="1">
      <c r="A605" s="374">
        <v>602</v>
      </c>
      <c r="B605" s="375" t="s">
        <v>957</v>
      </c>
      <c r="C605" s="376" t="s">
        <v>1849</v>
      </c>
      <c r="D605" s="377">
        <f>VLOOKUP($B605,'1.วาง งบทดลอง 4 แถว'!$E$2:$J$840,3,0)</f>
        <v>14000.6</v>
      </c>
      <c r="E605" s="378">
        <f>VLOOKUP($B605,'1.วาง งบทดลอง 4 แถว'!$E$2:$J$840,4,0)</f>
        <v>0</v>
      </c>
      <c r="F605" s="378">
        <f>VLOOKUP($B605,'1.วาง งบทดลอง 4 แถว'!$E$2:$J$840,5,0)</f>
        <v>152161.32</v>
      </c>
      <c r="G605" s="379">
        <f>VLOOKUP($B605,'1.วาง งบทดลอง 4 แถว'!$E$2:$J$840,6,0)</f>
        <v>0</v>
      </c>
      <c r="H605" s="380">
        <f t="shared" si="72"/>
        <v>152161.32</v>
      </c>
      <c r="I605" s="410" t="s">
        <v>1293</v>
      </c>
      <c r="J605" s="411" t="s">
        <v>1294</v>
      </c>
      <c r="K605" s="412" t="s">
        <v>2024</v>
      </c>
      <c r="L605" s="377">
        <f>VLOOKUP($B605,'1.วาง งบทดลอง 4 แถว'!$E$841:$J$1679,3,0)</f>
        <v>0</v>
      </c>
      <c r="M605" s="378">
        <f>VLOOKUP($B605,'1.วาง งบทดลอง 4 แถว'!$E$841:$J$1679,4,0)</f>
        <v>0</v>
      </c>
      <c r="N605" s="378">
        <f>VLOOKUP($B605,'1.วาง งบทดลอง 4 แถว'!$E$841:$J$1679,5,0)</f>
        <v>0</v>
      </c>
      <c r="O605" s="379">
        <f>VLOOKUP($B605,'1.วาง งบทดลอง 4 แถว'!$E$841:$J$1679,6,0)</f>
        <v>0</v>
      </c>
      <c r="P605" s="380">
        <f t="shared" si="73"/>
        <v>0</v>
      </c>
      <c r="Q605" s="410" t="s">
        <v>1293</v>
      </c>
      <c r="R605" s="411" t="s">
        <v>1294</v>
      </c>
      <c r="S605" s="412" t="s">
        <v>2024</v>
      </c>
      <c r="T605" s="377">
        <f>VLOOKUP($B605,'1.วาง งบทดลอง 4 แถว'!$E$1680:$J$2518,3,0)</f>
        <v>2515.6</v>
      </c>
      <c r="U605" s="378">
        <f>VLOOKUP($B605,'1.วาง งบทดลอง 4 แถว'!$E$1680:$J$2518,4,0)</f>
        <v>0</v>
      </c>
      <c r="V605" s="378">
        <f>VLOOKUP($B605,'1.วาง งบทดลอง 4 แถว'!$E$1680:$J$2518,5,0)</f>
        <v>27671.599999999999</v>
      </c>
      <c r="W605" s="379">
        <f>VLOOKUP($B605,'1.วาง งบทดลอง 4 แถว'!$E$1680:$J$2518,6,0)</f>
        <v>0</v>
      </c>
      <c r="X605" s="380">
        <f t="shared" si="74"/>
        <v>27671.599999999999</v>
      </c>
      <c r="Y605" s="410" t="s">
        <v>1293</v>
      </c>
      <c r="Z605" s="411" t="s">
        <v>1294</v>
      </c>
      <c r="AA605" s="412" t="s">
        <v>2024</v>
      </c>
      <c r="AB605" s="377">
        <f>VLOOKUP($B605,'1.วาง งบทดลอง 4 แถว'!$E$2519:$J$3357,3,0)</f>
        <v>6281</v>
      </c>
      <c r="AC605" s="378">
        <f>VLOOKUP($B605,'1.วาง งบทดลอง 4 แถว'!$E$2519:$J$3357,4,0)</f>
        <v>0</v>
      </c>
      <c r="AD605" s="378">
        <f>VLOOKUP($B605,'1.วาง งบทดลอง 4 แถว'!$E$2519:$J$3357,5,0)</f>
        <v>69091</v>
      </c>
      <c r="AE605" s="379">
        <f>VLOOKUP($B605,'1.วาง งบทดลอง 4 แถว'!$E$2519:$J$3357,6,0)</f>
        <v>0</v>
      </c>
      <c r="AF605" s="380">
        <f t="shared" si="75"/>
        <v>69091</v>
      </c>
      <c r="AG605" s="410" t="s">
        <v>1293</v>
      </c>
      <c r="AH605" s="411" t="s">
        <v>1294</v>
      </c>
      <c r="AI605" s="412" t="s">
        <v>2024</v>
      </c>
      <c r="AJ605" s="377">
        <f>VLOOKUP($B605,'1.วาง งบทดลอง 4 แถว'!$E$3358:$J$4196,3,0)</f>
        <v>0</v>
      </c>
      <c r="AK605" s="378">
        <f>VLOOKUP($B605,'1.วาง งบทดลอง 4 แถว'!$E$3358:$J$4196,4,0)</f>
        <v>0</v>
      </c>
      <c r="AL605" s="378">
        <f>VLOOKUP($B605,'1.วาง งบทดลอง 4 แถว'!$E$3358:$J$4196,5,0)</f>
        <v>0</v>
      </c>
      <c r="AM605" s="379">
        <f>VLOOKUP($B605,'1.วาง งบทดลอง 4 แถว'!$E$3358:$J$4196,6,0)</f>
        <v>0</v>
      </c>
      <c r="AN605" s="380">
        <f t="shared" si="76"/>
        <v>0</v>
      </c>
      <c r="AO605" s="410" t="s">
        <v>1293</v>
      </c>
      <c r="AP605" s="411" t="s">
        <v>1294</v>
      </c>
      <c r="AQ605" s="412" t="s">
        <v>2024</v>
      </c>
      <c r="AR605" s="377">
        <f>VLOOKUP($B605,'1.วาง งบทดลอง 4 แถว'!$E$4197:$J$5035,3,0)</f>
        <v>0</v>
      </c>
      <c r="AS605" s="378">
        <f>VLOOKUP($B605,'1.วาง งบทดลอง 4 แถว'!$E$4197:$J$5035,4,0)</f>
        <v>0</v>
      </c>
      <c r="AT605" s="378">
        <f>VLOOKUP($B605,'1.วาง งบทดลอง 4 แถว'!$E$4197:$J$5035,5,0)</f>
        <v>0</v>
      </c>
      <c r="AU605" s="379">
        <f>VLOOKUP($B605,'1.วาง งบทดลอง 4 แถว'!$E$4197:$J$5035,6,0)</f>
        <v>0</v>
      </c>
      <c r="AV605" s="380">
        <f t="shared" si="77"/>
        <v>0</v>
      </c>
      <c r="AW605" s="410" t="s">
        <v>1293</v>
      </c>
      <c r="AX605" s="411" t="s">
        <v>1294</v>
      </c>
      <c r="AY605" s="412" t="s">
        <v>2024</v>
      </c>
      <c r="AZ605" s="377">
        <f>VLOOKUP($B605,'1.วาง งบทดลอง 4 แถว'!$E$5036:$J$5874,3,0)</f>
        <v>0</v>
      </c>
      <c r="BA605" s="378">
        <f>VLOOKUP($B605,'1.วาง งบทดลอง 4 แถว'!$E$5036:$J$5874,4,0)</f>
        <v>0</v>
      </c>
      <c r="BB605" s="378">
        <f>VLOOKUP($B605,'1.วาง งบทดลอง 4 แถว'!$E$5036:$J$5874,5,0)</f>
        <v>0</v>
      </c>
      <c r="BC605" s="379">
        <f>VLOOKUP($B605,'1.วาง งบทดลอง 4 แถว'!$E$5036:$J$5874,6,0)</f>
        <v>0</v>
      </c>
      <c r="BD605" s="380">
        <f t="shared" si="78"/>
        <v>0</v>
      </c>
      <c r="BE605" s="410" t="s">
        <v>1293</v>
      </c>
      <c r="BF605" s="411" t="s">
        <v>1294</v>
      </c>
      <c r="BG605" s="412" t="s">
        <v>2024</v>
      </c>
      <c r="BH605" s="377">
        <f>VLOOKUP($B605,'1.วาง งบทดลอง 4 แถว'!$E$5875:$J$6713,3,0)</f>
        <v>0</v>
      </c>
      <c r="BI605" s="378">
        <f>VLOOKUP($B605,'1.วาง งบทดลอง 4 แถว'!$E$5875:$J$6713,4,0)</f>
        <v>0</v>
      </c>
      <c r="BJ605" s="378">
        <f>VLOOKUP($B605,'1.วาง งบทดลอง 4 แถว'!$E$5875:$J$6713,5,0)</f>
        <v>0</v>
      </c>
      <c r="BK605" s="379">
        <f>VLOOKUP($B605,'1.วาง งบทดลอง 4 แถว'!$E$5875:$J$6713,6,0)</f>
        <v>0</v>
      </c>
      <c r="BL605" s="380">
        <f t="shared" si="79"/>
        <v>0</v>
      </c>
      <c r="BM605" s="410" t="s">
        <v>1293</v>
      </c>
      <c r="BN605" s="411" t="s">
        <v>1294</v>
      </c>
      <c r="BO605" s="413" t="s">
        <v>2024</v>
      </c>
    </row>
    <row r="606" spans="1:67" ht="19.5" customHeight="1">
      <c r="A606" s="374">
        <v>603</v>
      </c>
      <c r="B606" s="375" t="s">
        <v>958</v>
      </c>
      <c r="C606" s="376" t="s">
        <v>2307</v>
      </c>
      <c r="D606" s="377">
        <f>VLOOKUP($B606,'1.วาง งบทดลอง 4 แถว'!$E$2:$J$840,3,0)</f>
        <v>801467.76</v>
      </c>
      <c r="E606" s="378">
        <f>VLOOKUP($B606,'1.วาง งบทดลอง 4 แถว'!$E$2:$J$840,4,0)</f>
        <v>0</v>
      </c>
      <c r="F606" s="378">
        <f>VLOOKUP($B606,'1.วาง งบทดลอง 4 แถว'!$E$2:$J$840,5,0)</f>
        <v>8077771.0300000003</v>
      </c>
      <c r="G606" s="379">
        <f>VLOOKUP($B606,'1.วาง งบทดลอง 4 แถว'!$E$2:$J$840,6,0)</f>
        <v>0</v>
      </c>
      <c r="H606" s="380">
        <f t="shared" si="72"/>
        <v>8077771.0300000003</v>
      </c>
      <c r="I606" s="410" t="s">
        <v>1295</v>
      </c>
      <c r="J606" s="411" t="s">
        <v>1280</v>
      </c>
      <c r="K606" s="412">
        <v>0</v>
      </c>
      <c r="L606" s="377">
        <f>VLOOKUP($B606,'1.วาง งบทดลอง 4 แถว'!$E$841:$J$1679,3,0)</f>
        <v>274000</v>
      </c>
      <c r="M606" s="378">
        <f>VLOOKUP($B606,'1.วาง งบทดลอง 4 แถว'!$E$841:$J$1679,4,0)</f>
        <v>0</v>
      </c>
      <c r="N606" s="378">
        <f>VLOOKUP($B606,'1.วาง งบทดลอง 4 แถว'!$E$841:$J$1679,5,0)</f>
        <v>1137000</v>
      </c>
      <c r="O606" s="379">
        <f>VLOOKUP($B606,'1.วาง งบทดลอง 4 แถว'!$E$841:$J$1679,6,0)</f>
        <v>0</v>
      </c>
      <c r="P606" s="380">
        <f t="shared" si="73"/>
        <v>1137000</v>
      </c>
      <c r="Q606" s="410" t="s">
        <v>1295</v>
      </c>
      <c r="R606" s="411" t="s">
        <v>1280</v>
      </c>
      <c r="S606" s="412">
        <v>0</v>
      </c>
      <c r="T606" s="377">
        <f>VLOOKUP($B606,'1.วาง งบทดลอง 4 แถว'!$E$1680:$J$2518,3,0)</f>
        <v>156000</v>
      </c>
      <c r="U606" s="378">
        <f>VLOOKUP($B606,'1.วาง งบทดลอง 4 แถว'!$E$1680:$J$2518,4,0)</f>
        <v>0</v>
      </c>
      <c r="V606" s="378">
        <f>VLOOKUP($B606,'1.วาง งบทดลอง 4 แถว'!$E$1680:$J$2518,5,0)</f>
        <v>1348322.58</v>
      </c>
      <c r="W606" s="379">
        <f>VLOOKUP($B606,'1.วาง งบทดลอง 4 แถว'!$E$1680:$J$2518,6,0)</f>
        <v>0</v>
      </c>
      <c r="X606" s="380">
        <f t="shared" si="74"/>
        <v>1348322.58</v>
      </c>
      <c r="Y606" s="410" t="s">
        <v>1295</v>
      </c>
      <c r="Z606" s="411" t="s">
        <v>1280</v>
      </c>
      <c r="AA606" s="412">
        <v>0</v>
      </c>
      <c r="AB606" s="377">
        <f>VLOOKUP($B606,'1.วาง งบทดลอง 4 แถว'!$E$2519:$J$3357,3,0)</f>
        <v>0</v>
      </c>
      <c r="AC606" s="378">
        <f>VLOOKUP($B606,'1.วาง งบทดลอง 4 แถว'!$E$2519:$J$3357,4,0)</f>
        <v>0</v>
      </c>
      <c r="AD606" s="378">
        <f>VLOOKUP($B606,'1.วาง งบทดลอง 4 แถว'!$E$2519:$J$3357,5,0)</f>
        <v>789000</v>
      </c>
      <c r="AE606" s="379">
        <f>VLOOKUP($B606,'1.วาง งบทดลอง 4 แถว'!$E$2519:$J$3357,6,0)</f>
        <v>0</v>
      </c>
      <c r="AF606" s="380">
        <f t="shared" si="75"/>
        <v>789000</v>
      </c>
      <c r="AG606" s="410" t="s">
        <v>1295</v>
      </c>
      <c r="AH606" s="411" t="s">
        <v>1280</v>
      </c>
      <c r="AI606" s="412">
        <v>0</v>
      </c>
      <c r="AJ606" s="377">
        <f>VLOOKUP($B606,'1.วาง งบทดลอง 4 แถว'!$E$3358:$J$4196,3,0)</f>
        <v>0</v>
      </c>
      <c r="AK606" s="378">
        <f>VLOOKUP($B606,'1.วาง งบทดลอง 4 แถว'!$E$3358:$J$4196,4,0)</f>
        <v>0</v>
      </c>
      <c r="AL606" s="378">
        <f>VLOOKUP($B606,'1.วาง งบทดลอง 4 แถว'!$E$3358:$J$4196,5,0)</f>
        <v>351500</v>
      </c>
      <c r="AM606" s="379">
        <f>VLOOKUP($B606,'1.วาง งบทดลอง 4 แถว'!$E$3358:$J$4196,6,0)</f>
        <v>0</v>
      </c>
      <c r="AN606" s="380">
        <f t="shared" si="76"/>
        <v>351500</v>
      </c>
      <c r="AO606" s="410" t="s">
        <v>1295</v>
      </c>
      <c r="AP606" s="411" t="s">
        <v>1280</v>
      </c>
      <c r="AQ606" s="412">
        <v>0</v>
      </c>
      <c r="AR606" s="377">
        <f>VLOOKUP($B606,'1.วาง งบทดลอง 4 แถว'!$E$4197:$J$5035,3,0)</f>
        <v>275500</v>
      </c>
      <c r="AS606" s="378">
        <f>VLOOKUP($B606,'1.วาง งบทดลอง 4 แถว'!$E$4197:$J$5035,4,0)</f>
        <v>0</v>
      </c>
      <c r="AT606" s="378">
        <f>VLOOKUP($B606,'1.วาง งบทดลอง 4 แถว'!$E$4197:$J$5035,5,0)</f>
        <v>1291500</v>
      </c>
      <c r="AU606" s="379">
        <f>VLOOKUP($B606,'1.วาง งบทดลอง 4 แถว'!$E$4197:$J$5035,6,0)</f>
        <v>0</v>
      </c>
      <c r="AV606" s="380">
        <f t="shared" si="77"/>
        <v>1291500</v>
      </c>
      <c r="AW606" s="410" t="s">
        <v>1295</v>
      </c>
      <c r="AX606" s="411" t="s">
        <v>1280</v>
      </c>
      <c r="AY606" s="412">
        <v>0</v>
      </c>
      <c r="AZ606" s="377">
        <f>VLOOKUP($B606,'1.วาง งบทดลอง 4 แถว'!$E$5036:$J$5874,3,0)</f>
        <v>260816.63</v>
      </c>
      <c r="BA606" s="378">
        <f>VLOOKUP($B606,'1.วาง งบทดลอง 4 แถว'!$E$5036:$J$5874,4,0)</f>
        <v>0</v>
      </c>
      <c r="BB606" s="378">
        <f>VLOOKUP($B606,'1.วาง งบทดลอง 4 แถว'!$E$5036:$J$5874,5,0)</f>
        <v>1239187.6000000001</v>
      </c>
      <c r="BC606" s="379">
        <f>VLOOKUP($B606,'1.วาง งบทดลอง 4 แถว'!$E$5036:$J$5874,6,0)</f>
        <v>0</v>
      </c>
      <c r="BD606" s="380">
        <f t="shared" si="78"/>
        <v>1239187.6000000001</v>
      </c>
      <c r="BE606" s="410" t="s">
        <v>1295</v>
      </c>
      <c r="BF606" s="411" t="s">
        <v>1280</v>
      </c>
      <c r="BG606" s="412">
        <v>0</v>
      </c>
      <c r="BH606" s="377">
        <f>VLOOKUP($B606,'1.วาง งบทดลอง 4 แถว'!$E$5875:$J$6713,3,0)</f>
        <v>153000</v>
      </c>
      <c r="BI606" s="378">
        <f>VLOOKUP($B606,'1.วาง งบทดลอง 4 แถว'!$E$5875:$J$6713,4,0)</f>
        <v>0</v>
      </c>
      <c r="BJ606" s="378">
        <f>VLOOKUP($B606,'1.วาง งบทดลอง 4 แถว'!$E$5875:$J$6713,5,0)</f>
        <v>540000</v>
      </c>
      <c r="BK606" s="379">
        <f>VLOOKUP($B606,'1.วาง งบทดลอง 4 แถว'!$E$5875:$J$6713,6,0)</f>
        <v>0</v>
      </c>
      <c r="BL606" s="380">
        <f t="shared" si="79"/>
        <v>540000</v>
      </c>
      <c r="BM606" s="410" t="s">
        <v>1295</v>
      </c>
      <c r="BN606" s="411" t="s">
        <v>1280</v>
      </c>
      <c r="BO606" s="413">
        <v>0</v>
      </c>
    </row>
    <row r="607" spans="1:67" ht="19.5" customHeight="1">
      <c r="A607" s="374">
        <v>604</v>
      </c>
      <c r="B607" s="375" t="s">
        <v>959</v>
      </c>
      <c r="C607" s="376" t="s">
        <v>2308</v>
      </c>
      <c r="D607" s="377">
        <f>VLOOKUP($B607,'1.วาง งบทดลอง 4 แถว'!$E$2:$J$840,3,0)</f>
        <v>77500</v>
      </c>
      <c r="E607" s="378">
        <f>VLOOKUP($B607,'1.วาง งบทดลอง 4 แถว'!$E$2:$J$840,4,0)</f>
        <v>0</v>
      </c>
      <c r="F607" s="378">
        <f>VLOOKUP($B607,'1.วาง งบทดลอง 4 แถว'!$E$2:$J$840,5,0)</f>
        <v>603446.57999999996</v>
      </c>
      <c r="G607" s="379">
        <f>VLOOKUP($B607,'1.วาง งบทดลอง 4 แถว'!$E$2:$J$840,6,0)</f>
        <v>0</v>
      </c>
      <c r="H607" s="380">
        <f t="shared" si="72"/>
        <v>603446.57999999996</v>
      </c>
      <c r="I607" s="410" t="s">
        <v>1295</v>
      </c>
      <c r="J607" s="411" t="s">
        <v>1280</v>
      </c>
      <c r="K607" s="412" t="s">
        <v>2023</v>
      </c>
      <c r="L607" s="377">
        <f>VLOOKUP($B607,'1.วาง งบทดลอง 4 แถว'!$E$841:$J$1679,3,0)</f>
        <v>14500</v>
      </c>
      <c r="M607" s="378">
        <f>VLOOKUP($B607,'1.วาง งบทดลอง 4 แถว'!$E$841:$J$1679,4,0)</f>
        <v>0</v>
      </c>
      <c r="N607" s="378">
        <f>VLOOKUP($B607,'1.วาง งบทดลอง 4 แถว'!$E$841:$J$1679,5,0)</f>
        <v>78500</v>
      </c>
      <c r="O607" s="379">
        <f>VLOOKUP($B607,'1.วาง งบทดลอง 4 แถว'!$E$841:$J$1679,6,0)</f>
        <v>0</v>
      </c>
      <c r="P607" s="380">
        <f t="shared" si="73"/>
        <v>78500</v>
      </c>
      <c r="Q607" s="410" t="s">
        <v>1295</v>
      </c>
      <c r="R607" s="411" t="s">
        <v>1280</v>
      </c>
      <c r="S607" s="412" t="s">
        <v>2023</v>
      </c>
      <c r="T607" s="377">
        <f>VLOOKUP($B607,'1.วาง งบทดลอง 4 แถว'!$E$1680:$J$2518,3,0)</f>
        <v>11838.76</v>
      </c>
      <c r="U607" s="378">
        <f>VLOOKUP($B607,'1.วาง งบทดลอง 4 แถว'!$E$1680:$J$2518,4,0)</f>
        <v>0</v>
      </c>
      <c r="V607" s="378">
        <f>VLOOKUP($B607,'1.วาง งบทดลอง 4 แถว'!$E$1680:$J$2518,5,0)</f>
        <v>86616.18</v>
      </c>
      <c r="W607" s="379">
        <f>VLOOKUP($B607,'1.วาง งบทดลอง 4 แถว'!$E$1680:$J$2518,6,0)</f>
        <v>0</v>
      </c>
      <c r="X607" s="380">
        <f t="shared" si="74"/>
        <v>86616.18</v>
      </c>
      <c r="Y607" s="410" t="s">
        <v>1295</v>
      </c>
      <c r="Z607" s="411" t="s">
        <v>1280</v>
      </c>
      <c r="AA607" s="412" t="s">
        <v>2023</v>
      </c>
      <c r="AB607" s="377">
        <f>VLOOKUP($B607,'1.วาง งบทดลอง 4 แถว'!$E$2519:$J$3357,3,0)</f>
        <v>17000</v>
      </c>
      <c r="AC607" s="378">
        <f>VLOOKUP($B607,'1.วาง งบทดลอง 4 แถว'!$E$2519:$J$3357,4,0)</f>
        <v>0</v>
      </c>
      <c r="AD607" s="378">
        <f>VLOOKUP($B607,'1.วาง งบทดลอง 4 แถว'!$E$2519:$J$3357,5,0)</f>
        <v>112650</v>
      </c>
      <c r="AE607" s="379">
        <f>VLOOKUP($B607,'1.วาง งบทดลอง 4 แถว'!$E$2519:$J$3357,6,0)</f>
        <v>0</v>
      </c>
      <c r="AF607" s="380">
        <f t="shared" si="75"/>
        <v>112650</v>
      </c>
      <c r="AG607" s="410" t="s">
        <v>1295</v>
      </c>
      <c r="AH607" s="411" t="s">
        <v>1280</v>
      </c>
      <c r="AI607" s="412" t="s">
        <v>2023</v>
      </c>
      <c r="AJ607" s="377">
        <f>VLOOKUP($B607,'1.วาง งบทดลอง 4 แถว'!$E$3358:$J$4196,3,0)</f>
        <v>7000</v>
      </c>
      <c r="AK607" s="378">
        <f>VLOOKUP($B607,'1.วาง งบทดลอง 4 แถว'!$E$3358:$J$4196,4,0)</f>
        <v>0</v>
      </c>
      <c r="AL607" s="378">
        <f>VLOOKUP($B607,'1.วาง งบทดลอง 4 แถว'!$E$3358:$J$4196,5,0)</f>
        <v>116000</v>
      </c>
      <c r="AM607" s="379">
        <f>VLOOKUP($B607,'1.วาง งบทดลอง 4 แถว'!$E$3358:$J$4196,6,0)</f>
        <v>0</v>
      </c>
      <c r="AN607" s="380">
        <f t="shared" si="76"/>
        <v>116000</v>
      </c>
      <c r="AO607" s="410" t="s">
        <v>1295</v>
      </c>
      <c r="AP607" s="411" t="s">
        <v>1280</v>
      </c>
      <c r="AQ607" s="412" t="s">
        <v>2023</v>
      </c>
      <c r="AR607" s="377">
        <f>VLOOKUP($B607,'1.วาง งบทดลอง 4 แถว'!$E$4197:$J$5035,3,0)</f>
        <v>7000</v>
      </c>
      <c r="AS607" s="378">
        <f>VLOOKUP($B607,'1.วาง งบทดลอง 4 แถว'!$E$4197:$J$5035,4,0)</f>
        <v>0</v>
      </c>
      <c r="AT607" s="378">
        <f>VLOOKUP($B607,'1.วาง งบทดลอง 4 แถว'!$E$4197:$J$5035,5,0)</f>
        <v>82000</v>
      </c>
      <c r="AU607" s="379">
        <f>VLOOKUP($B607,'1.วาง งบทดลอง 4 แถว'!$E$4197:$J$5035,6,0)</f>
        <v>0</v>
      </c>
      <c r="AV607" s="380">
        <f t="shared" si="77"/>
        <v>82000</v>
      </c>
      <c r="AW607" s="410" t="s">
        <v>1295</v>
      </c>
      <c r="AX607" s="411" t="s">
        <v>1280</v>
      </c>
      <c r="AY607" s="412" t="s">
        <v>2023</v>
      </c>
      <c r="AZ607" s="377">
        <f>VLOOKUP($B607,'1.วาง งบทดลอง 4 แถว'!$E$5036:$J$5874,3,0)</f>
        <v>3000</v>
      </c>
      <c r="BA607" s="378">
        <f>VLOOKUP($B607,'1.วาง งบทดลอง 4 แถว'!$E$5036:$J$5874,4,0)</f>
        <v>0</v>
      </c>
      <c r="BB607" s="378">
        <f>VLOOKUP($B607,'1.วาง งบทดลอง 4 แถว'!$E$5036:$J$5874,5,0)</f>
        <v>35500</v>
      </c>
      <c r="BC607" s="379">
        <f>VLOOKUP($B607,'1.วาง งบทดลอง 4 แถว'!$E$5036:$J$5874,6,0)</f>
        <v>0</v>
      </c>
      <c r="BD607" s="380">
        <f t="shared" si="78"/>
        <v>35500</v>
      </c>
      <c r="BE607" s="410" t="s">
        <v>1295</v>
      </c>
      <c r="BF607" s="411" t="s">
        <v>1280</v>
      </c>
      <c r="BG607" s="412" t="s">
        <v>2023</v>
      </c>
      <c r="BH607" s="377">
        <f>VLOOKUP($B607,'1.วาง งบทดลอง 4 แถว'!$E$5875:$J$6713,3,0)</f>
        <v>2500</v>
      </c>
      <c r="BI607" s="378">
        <f>VLOOKUP($B607,'1.วาง งบทดลอง 4 แถว'!$E$5875:$J$6713,4,0)</f>
        <v>0</v>
      </c>
      <c r="BJ607" s="378">
        <f>VLOOKUP($B607,'1.วาง งบทดลอง 4 แถว'!$E$5875:$J$6713,5,0)</f>
        <v>21860</v>
      </c>
      <c r="BK607" s="379">
        <f>VLOOKUP($B607,'1.วาง งบทดลอง 4 แถว'!$E$5875:$J$6713,6,0)</f>
        <v>0</v>
      </c>
      <c r="BL607" s="380">
        <f t="shared" si="79"/>
        <v>21860</v>
      </c>
      <c r="BM607" s="410" t="s">
        <v>1295</v>
      </c>
      <c r="BN607" s="411" t="s">
        <v>1280</v>
      </c>
      <c r="BO607" s="413" t="s">
        <v>2023</v>
      </c>
    </row>
    <row r="608" spans="1:67" ht="19.5" customHeight="1">
      <c r="A608" s="374">
        <v>605</v>
      </c>
      <c r="B608" s="375" t="s">
        <v>1979</v>
      </c>
      <c r="C608" s="376" t="s">
        <v>1980</v>
      </c>
      <c r="D608" s="377">
        <f>VLOOKUP($B608,'1.วาง งบทดลอง 4 แถว'!$E$2:$J$840,3,0)</f>
        <v>0</v>
      </c>
      <c r="E608" s="378">
        <f>VLOOKUP($B608,'1.วาง งบทดลอง 4 แถว'!$E$2:$J$840,4,0)</f>
        <v>0</v>
      </c>
      <c r="F608" s="378">
        <f>VLOOKUP($B608,'1.วาง งบทดลอง 4 แถว'!$E$2:$J$840,5,0)</f>
        <v>0</v>
      </c>
      <c r="G608" s="379">
        <f>VLOOKUP($B608,'1.วาง งบทดลอง 4 แถว'!$E$2:$J$840,6,0)</f>
        <v>0</v>
      </c>
      <c r="H608" s="380">
        <f t="shared" si="72"/>
        <v>0</v>
      </c>
      <c r="I608" s="410" t="s">
        <v>1293</v>
      </c>
      <c r="J608" s="411" t="s">
        <v>1294</v>
      </c>
      <c r="K608" s="412">
        <v>0</v>
      </c>
      <c r="L608" s="377">
        <f>VLOOKUP($B608,'1.วาง งบทดลอง 4 แถว'!$E$841:$J$1679,3,0)</f>
        <v>0</v>
      </c>
      <c r="M608" s="378">
        <f>VLOOKUP($B608,'1.วาง งบทดลอง 4 แถว'!$E$841:$J$1679,4,0)</f>
        <v>0</v>
      </c>
      <c r="N608" s="378">
        <f>VLOOKUP($B608,'1.วาง งบทดลอง 4 แถว'!$E$841:$J$1679,5,0)</f>
        <v>0</v>
      </c>
      <c r="O608" s="379">
        <f>VLOOKUP($B608,'1.วาง งบทดลอง 4 แถว'!$E$841:$J$1679,6,0)</f>
        <v>0</v>
      </c>
      <c r="P608" s="380">
        <f t="shared" si="73"/>
        <v>0</v>
      </c>
      <c r="Q608" s="410" t="s">
        <v>1293</v>
      </c>
      <c r="R608" s="411" t="s">
        <v>1294</v>
      </c>
      <c r="S608" s="412">
        <v>0</v>
      </c>
      <c r="T608" s="377">
        <f>VLOOKUP($B608,'1.วาง งบทดลอง 4 แถว'!$E$1680:$J$2518,3,0)</f>
        <v>0</v>
      </c>
      <c r="U608" s="378">
        <f>VLOOKUP($B608,'1.วาง งบทดลอง 4 แถว'!$E$1680:$J$2518,4,0)</f>
        <v>0</v>
      </c>
      <c r="V608" s="378">
        <f>VLOOKUP($B608,'1.วาง งบทดลอง 4 แถว'!$E$1680:$J$2518,5,0)</f>
        <v>0</v>
      </c>
      <c r="W608" s="379">
        <f>VLOOKUP($B608,'1.วาง งบทดลอง 4 แถว'!$E$1680:$J$2518,6,0)</f>
        <v>0</v>
      </c>
      <c r="X608" s="380">
        <f t="shared" si="74"/>
        <v>0</v>
      </c>
      <c r="Y608" s="410" t="s">
        <v>1293</v>
      </c>
      <c r="Z608" s="411" t="s">
        <v>1294</v>
      </c>
      <c r="AA608" s="412">
        <v>0</v>
      </c>
      <c r="AB608" s="377">
        <f>VLOOKUP($B608,'1.วาง งบทดลอง 4 แถว'!$E$2519:$J$3357,3,0)</f>
        <v>0</v>
      </c>
      <c r="AC608" s="378">
        <f>VLOOKUP($B608,'1.วาง งบทดลอง 4 แถว'!$E$2519:$J$3357,4,0)</f>
        <v>0</v>
      </c>
      <c r="AD608" s="378">
        <f>VLOOKUP($B608,'1.วาง งบทดลอง 4 แถว'!$E$2519:$J$3357,5,0)</f>
        <v>0</v>
      </c>
      <c r="AE608" s="379">
        <f>VLOOKUP($B608,'1.วาง งบทดลอง 4 แถว'!$E$2519:$J$3357,6,0)</f>
        <v>0</v>
      </c>
      <c r="AF608" s="380">
        <f t="shared" si="75"/>
        <v>0</v>
      </c>
      <c r="AG608" s="410" t="s">
        <v>1293</v>
      </c>
      <c r="AH608" s="411" t="s">
        <v>1294</v>
      </c>
      <c r="AI608" s="412">
        <v>0</v>
      </c>
      <c r="AJ608" s="377">
        <f>VLOOKUP($B608,'1.วาง งบทดลอง 4 แถว'!$E$3358:$J$4196,3,0)</f>
        <v>0</v>
      </c>
      <c r="AK608" s="378">
        <f>VLOOKUP($B608,'1.วาง งบทดลอง 4 แถว'!$E$3358:$J$4196,4,0)</f>
        <v>0</v>
      </c>
      <c r="AL608" s="378">
        <f>VLOOKUP($B608,'1.วาง งบทดลอง 4 แถว'!$E$3358:$J$4196,5,0)</f>
        <v>0</v>
      </c>
      <c r="AM608" s="379">
        <f>VLOOKUP($B608,'1.วาง งบทดลอง 4 แถว'!$E$3358:$J$4196,6,0)</f>
        <v>0</v>
      </c>
      <c r="AN608" s="380">
        <f t="shared" si="76"/>
        <v>0</v>
      </c>
      <c r="AO608" s="410" t="s">
        <v>1293</v>
      </c>
      <c r="AP608" s="411" t="s">
        <v>1294</v>
      </c>
      <c r="AQ608" s="412">
        <v>0</v>
      </c>
      <c r="AR608" s="377">
        <f>VLOOKUP($B608,'1.วาง งบทดลอง 4 แถว'!$E$4197:$J$5035,3,0)</f>
        <v>0</v>
      </c>
      <c r="AS608" s="378">
        <f>VLOOKUP($B608,'1.วาง งบทดลอง 4 แถว'!$E$4197:$J$5035,4,0)</f>
        <v>0</v>
      </c>
      <c r="AT608" s="378">
        <f>VLOOKUP($B608,'1.วาง งบทดลอง 4 แถว'!$E$4197:$J$5035,5,0)</f>
        <v>0</v>
      </c>
      <c r="AU608" s="379">
        <f>VLOOKUP($B608,'1.วาง งบทดลอง 4 แถว'!$E$4197:$J$5035,6,0)</f>
        <v>0</v>
      </c>
      <c r="AV608" s="380">
        <f t="shared" si="77"/>
        <v>0</v>
      </c>
      <c r="AW608" s="410" t="s">
        <v>1293</v>
      </c>
      <c r="AX608" s="411" t="s">
        <v>1294</v>
      </c>
      <c r="AY608" s="412">
        <v>0</v>
      </c>
      <c r="AZ608" s="377">
        <f>VLOOKUP($B608,'1.วาง งบทดลอง 4 แถว'!$E$5036:$J$5874,3,0)</f>
        <v>0</v>
      </c>
      <c r="BA608" s="378">
        <f>VLOOKUP($B608,'1.วาง งบทดลอง 4 แถว'!$E$5036:$J$5874,4,0)</f>
        <v>0</v>
      </c>
      <c r="BB608" s="378">
        <f>VLOOKUP($B608,'1.วาง งบทดลอง 4 แถว'!$E$5036:$J$5874,5,0)</f>
        <v>0</v>
      </c>
      <c r="BC608" s="379">
        <f>VLOOKUP($B608,'1.วาง งบทดลอง 4 แถว'!$E$5036:$J$5874,6,0)</f>
        <v>0</v>
      </c>
      <c r="BD608" s="380">
        <f t="shared" si="78"/>
        <v>0</v>
      </c>
      <c r="BE608" s="410" t="s">
        <v>1293</v>
      </c>
      <c r="BF608" s="411" t="s">
        <v>1294</v>
      </c>
      <c r="BG608" s="412">
        <v>0</v>
      </c>
      <c r="BH608" s="377">
        <f>VLOOKUP($B608,'1.วาง งบทดลอง 4 แถว'!$E$5875:$J$6713,3,0)</f>
        <v>0</v>
      </c>
      <c r="BI608" s="378">
        <f>VLOOKUP($B608,'1.วาง งบทดลอง 4 แถว'!$E$5875:$J$6713,4,0)</f>
        <v>0</v>
      </c>
      <c r="BJ608" s="378">
        <f>VLOOKUP($B608,'1.วาง งบทดลอง 4 แถว'!$E$5875:$J$6713,5,0)</f>
        <v>0</v>
      </c>
      <c r="BK608" s="379">
        <f>VLOOKUP($B608,'1.วาง งบทดลอง 4 แถว'!$E$5875:$J$6713,6,0)</f>
        <v>0</v>
      </c>
      <c r="BL608" s="380">
        <f t="shared" si="79"/>
        <v>0</v>
      </c>
      <c r="BM608" s="410" t="s">
        <v>1293</v>
      </c>
      <c r="BN608" s="411" t="s">
        <v>1294</v>
      </c>
      <c r="BO608" s="413">
        <v>0</v>
      </c>
    </row>
    <row r="609" spans="1:67" ht="19.5" customHeight="1">
      <c r="A609" s="374">
        <v>606</v>
      </c>
      <c r="B609" s="375" t="s">
        <v>1981</v>
      </c>
      <c r="C609" s="376" t="s">
        <v>1982</v>
      </c>
      <c r="D609" s="377">
        <f>VLOOKUP($B609,'1.วาง งบทดลอง 4 แถว'!$E$2:$J$840,3,0)</f>
        <v>0</v>
      </c>
      <c r="E609" s="378">
        <f>VLOOKUP($B609,'1.วาง งบทดลอง 4 แถว'!$E$2:$J$840,4,0)</f>
        <v>0</v>
      </c>
      <c r="F609" s="378">
        <f>VLOOKUP($B609,'1.วาง งบทดลอง 4 แถว'!$E$2:$J$840,5,0)</f>
        <v>0</v>
      </c>
      <c r="G609" s="379">
        <f>VLOOKUP($B609,'1.วาง งบทดลอง 4 แถว'!$E$2:$J$840,6,0)</f>
        <v>0</v>
      </c>
      <c r="H609" s="380">
        <f t="shared" si="72"/>
        <v>0</v>
      </c>
      <c r="I609" s="410" t="s">
        <v>1293</v>
      </c>
      <c r="J609" s="411" t="s">
        <v>1294</v>
      </c>
      <c r="K609" s="412">
        <v>0</v>
      </c>
      <c r="L609" s="377">
        <f>VLOOKUP($B609,'1.วาง งบทดลอง 4 แถว'!$E$841:$J$1679,3,0)</f>
        <v>0</v>
      </c>
      <c r="M609" s="378">
        <f>VLOOKUP($B609,'1.วาง งบทดลอง 4 แถว'!$E$841:$J$1679,4,0)</f>
        <v>0</v>
      </c>
      <c r="N609" s="378">
        <f>VLOOKUP($B609,'1.วาง งบทดลอง 4 แถว'!$E$841:$J$1679,5,0)</f>
        <v>0</v>
      </c>
      <c r="O609" s="379">
        <f>VLOOKUP($B609,'1.วาง งบทดลอง 4 แถว'!$E$841:$J$1679,6,0)</f>
        <v>0</v>
      </c>
      <c r="P609" s="380">
        <f t="shared" si="73"/>
        <v>0</v>
      </c>
      <c r="Q609" s="410" t="s">
        <v>1293</v>
      </c>
      <c r="R609" s="411" t="s">
        <v>1294</v>
      </c>
      <c r="S609" s="412">
        <v>0</v>
      </c>
      <c r="T609" s="377">
        <f>VLOOKUP($B609,'1.วาง งบทดลอง 4 แถว'!$E$1680:$J$2518,3,0)</f>
        <v>0</v>
      </c>
      <c r="U609" s="378">
        <f>VLOOKUP($B609,'1.วาง งบทดลอง 4 แถว'!$E$1680:$J$2518,4,0)</f>
        <v>0</v>
      </c>
      <c r="V609" s="378">
        <f>VLOOKUP($B609,'1.วาง งบทดลอง 4 แถว'!$E$1680:$J$2518,5,0)</f>
        <v>0</v>
      </c>
      <c r="W609" s="379">
        <f>VLOOKUP($B609,'1.วาง งบทดลอง 4 แถว'!$E$1680:$J$2518,6,0)</f>
        <v>0</v>
      </c>
      <c r="X609" s="380">
        <f t="shared" si="74"/>
        <v>0</v>
      </c>
      <c r="Y609" s="410" t="s">
        <v>1293</v>
      </c>
      <c r="Z609" s="411" t="s">
        <v>1294</v>
      </c>
      <c r="AA609" s="412">
        <v>0</v>
      </c>
      <c r="AB609" s="377">
        <f>VLOOKUP($B609,'1.วาง งบทดลอง 4 แถว'!$E$2519:$J$3357,3,0)</f>
        <v>0</v>
      </c>
      <c r="AC609" s="378">
        <f>VLOOKUP($B609,'1.วาง งบทดลอง 4 แถว'!$E$2519:$J$3357,4,0)</f>
        <v>0</v>
      </c>
      <c r="AD609" s="378">
        <f>VLOOKUP($B609,'1.วาง งบทดลอง 4 แถว'!$E$2519:$J$3357,5,0)</f>
        <v>0</v>
      </c>
      <c r="AE609" s="379">
        <f>VLOOKUP($B609,'1.วาง งบทดลอง 4 แถว'!$E$2519:$J$3357,6,0)</f>
        <v>0</v>
      </c>
      <c r="AF609" s="380">
        <f t="shared" si="75"/>
        <v>0</v>
      </c>
      <c r="AG609" s="410" t="s">
        <v>1293</v>
      </c>
      <c r="AH609" s="411" t="s">
        <v>1294</v>
      </c>
      <c r="AI609" s="412">
        <v>0</v>
      </c>
      <c r="AJ609" s="377">
        <f>VLOOKUP($B609,'1.วาง งบทดลอง 4 แถว'!$E$3358:$J$4196,3,0)</f>
        <v>0</v>
      </c>
      <c r="AK609" s="378">
        <f>VLOOKUP($B609,'1.วาง งบทดลอง 4 แถว'!$E$3358:$J$4196,4,0)</f>
        <v>0</v>
      </c>
      <c r="AL609" s="378">
        <f>VLOOKUP($B609,'1.วาง งบทดลอง 4 แถว'!$E$3358:$J$4196,5,0)</f>
        <v>0</v>
      </c>
      <c r="AM609" s="379">
        <f>VLOOKUP($B609,'1.วาง งบทดลอง 4 แถว'!$E$3358:$J$4196,6,0)</f>
        <v>0</v>
      </c>
      <c r="AN609" s="380">
        <f t="shared" si="76"/>
        <v>0</v>
      </c>
      <c r="AO609" s="410" t="s">
        <v>1293</v>
      </c>
      <c r="AP609" s="411" t="s">
        <v>1294</v>
      </c>
      <c r="AQ609" s="412">
        <v>0</v>
      </c>
      <c r="AR609" s="377">
        <f>VLOOKUP($B609,'1.วาง งบทดลอง 4 แถว'!$E$4197:$J$5035,3,0)</f>
        <v>0</v>
      </c>
      <c r="AS609" s="378">
        <f>VLOOKUP($B609,'1.วาง งบทดลอง 4 แถว'!$E$4197:$J$5035,4,0)</f>
        <v>0</v>
      </c>
      <c r="AT609" s="378">
        <f>VLOOKUP($B609,'1.วาง งบทดลอง 4 แถว'!$E$4197:$J$5035,5,0)</f>
        <v>0</v>
      </c>
      <c r="AU609" s="379">
        <f>VLOOKUP($B609,'1.วาง งบทดลอง 4 แถว'!$E$4197:$J$5035,6,0)</f>
        <v>0</v>
      </c>
      <c r="AV609" s="380">
        <f t="shared" si="77"/>
        <v>0</v>
      </c>
      <c r="AW609" s="410" t="s">
        <v>1293</v>
      </c>
      <c r="AX609" s="411" t="s">
        <v>1294</v>
      </c>
      <c r="AY609" s="412">
        <v>0</v>
      </c>
      <c r="AZ609" s="377">
        <f>VLOOKUP($B609,'1.วาง งบทดลอง 4 แถว'!$E$5036:$J$5874,3,0)</f>
        <v>0</v>
      </c>
      <c r="BA609" s="378">
        <f>VLOOKUP($B609,'1.วาง งบทดลอง 4 แถว'!$E$5036:$J$5874,4,0)</f>
        <v>0</v>
      </c>
      <c r="BB609" s="378">
        <f>VLOOKUP($B609,'1.วาง งบทดลอง 4 แถว'!$E$5036:$J$5874,5,0)</f>
        <v>0</v>
      </c>
      <c r="BC609" s="379">
        <f>VLOOKUP($B609,'1.วาง งบทดลอง 4 แถว'!$E$5036:$J$5874,6,0)</f>
        <v>0</v>
      </c>
      <c r="BD609" s="380">
        <f t="shared" si="78"/>
        <v>0</v>
      </c>
      <c r="BE609" s="410" t="s">
        <v>1293</v>
      </c>
      <c r="BF609" s="411" t="s">
        <v>1294</v>
      </c>
      <c r="BG609" s="412">
        <v>0</v>
      </c>
      <c r="BH609" s="377">
        <f>VLOOKUP($B609,'1.วาง งบทดลอง 4 แถว'!$E$5875:$J$6713,3,0)</f>
        <v>0</v>
      </c>
      <c r="BI609" s="378">
        <f>VLOOKUP($B609,'1.วาง งบทดลอง 4 แถว'!$E$5875:$J$6713,4,0)</f>
        <v>0</v>
      </c>
      <c r="BJ609" s="378">
        <f>VLOOKUP($B609,'1.วาง งบทดลอง 4 แถว'!$E$5875:$J$6713,5,0)</f>
        <v>0</v>
      </c>
      <c r="BK609" s="379">
        <f>VLOOKUP($B609,'1.วาง งบทดลอง 4 แถว'!$E$5875:$J$6713,6,0)</f>
        <v>0</v>
      </c>
      <c r="BL609" s="380">
        <f t="shared" si="79"/>
        <v>0</v>
      </c>
      <c r="BM609" s="410" t="s">
        <v>1293</v>
      </c>
      <c r="BN609" s="411" t="s">
        <v>1294</v>
      </c>
      <c r="BO609" s="413">
        <v>0</v>
      </c>
    </row>
    <row r="610" spans="1:67" ht="19.5" customHeight="1">
      <c r="A610" s="374">
        <v>607</v>
      </c>
      <c r="B610" s="375" t="s">
        <v>968</v>
      </c>
      <c r="C610" s="376" t="s">
        <v>1297</v>
      </c>
      <c r="D610" s="377">
        <f>VLOOKUP($B610,'1.วาง งบทดลอง 4 แถว'!$E$2:$J$840,3,0)</f>
        <v>0</v>
      </c>
      <c r="E610" s="378">
        <f>VLOOKUP($B610,'1.วาง งบทดลอง 4 แถว'!$E$2:$J$840,4,0)</f>
        <v>0</v>
      </c>
      <c r="F610" s="378">
        <f>VLOOKUP($B610,'1.วาง งบทดลอง 4 แถว'!$E$2:$J$840,5,0)</f>
        <v>0</v>
      </c>
      <c r="G610" s="379">
        <f>VLOOKUP($B610,'1.วาง งบทดลอง 4 แถว'!$E$2:$J$840,6,0)</f>
        <v>0</v>
      </c>
      <c r="H610" s="380">
        <f t="shared" si="72"/>
        <v>0</v>
      </c>
      <c r="I610" s="410" t="s">
        <v>2103</v>
      </c>
      <c r="J610" s="411" t="s">
        <v>1280</v>
      </c>
      <c r="K610" s="412" t="s">
        <v>2023</v>
      </c>
      <c r="L610" s="377">
        <f>VLOOKUP($B610,'1.วาง งบทดลอง 4 แถว'!$E$841:$J$1679,3,0)</f>
        <v>0</v>
      </c>
      <c r="M610" s="378">
        <f>VLOOKUP($B610,'1.วาง งบทดลอง 4 แถว'!$E$841:$J$1679,4,0)</f>
        <v>0</v>
      </c>
      <c r="N610" s="378">
        <f>VLOOKUP($B610,'1.วาง งบทดลอง 4 แถว'!$E$841:$J$1679,5,0)</f>
        <v>0</v>
      </c>
      <c r="O610" s="379">
        <f>VLOOKUP($B610,'1.วาง งบทดลอง 4 แถว'!$E$841:$J$1679,6,0)</f>
        <v>0</v>
      </c>
      <c r="P610" s="380">
        <f t="shared" si="73"/>
        <v>0</v>
      </c>
      <c r="Q610" s="410" t="s">
        <v>2103</v>
      </c>
      <c r="R610" s="411" t="s">
        <v>1280</v>
      </c>
      <c r="S610" s="412" t="s">
        <v>2023</v>
      </c>
      <c r="T610" s="377">
        <f>VLOOKUP($B610,'1.วาง งบทดลอง 4 แถว'!$E$1680:$J$2518,3,0)</f>
        <v>0</v>
      </c>
      <c r="U610" s="378">
        <f>VLOOKUP($B610,'1.วาง งบทดลอง 4 แถว'!$E$1680:$J$2518,4,0)</f>
        <v>0</v>
      </c>
      <c r="V610" s="378">
        <f>VLOOKUP($B610,'1.วาง งบทดลอง 4 แถว'!$E$1680:$J$2518,5,0)</f>
        <v>0</v>
      </c>
      <c r="W610" s="379">
        <f>VLOOKUP($B610,'1.วาง งบทดลอง 4 แถว'!$E$1680:$J$2518,6,0)</f>
        <v>0</v>
      </c>
      <c r="X610" s="380">
        <f t="shared" si="74"/>
        <v>0</v>
      </c>
      <c r="Y610" s="410" t="s">
        <v>2103</v>
      </c>
      <c r="Z610" s="411" t="s">
        <v>1280</v>
      </c>
      <c r="AA610" s="412" t="s">
        <v>2023</v>
      </c>
      <c r="AB610" s="377">
        <f>VLOOKUP($B610,'1.วาง งบทดลอง 4 แถว'!$E$2519:$J$3357,3,0)</f>
        <v>0</v>
      </c>
      <c r="AC610" s="378">
        <f>VLOOKUP($B610,'1.วาง งบทดลอง 4 แถว'!$E$2519:$J$3357,4,0)</f>
        <v>0</v>
      </c>
      <c r="AD610" s="378">
        <f>VLOOKUP($B610,'1.วาง งบทดลอง 4 แถว'!$E$2519:$J$3357,5,0)</f>
        <v>0</v>
      </c>
      <c r="AE610" s="379">
        <f>VLOOKUP($B610,'1.วาง งบทดลอง 4 แถว'!$E$2519:$J$3357,6,0)</f>
        <v>0</v>
      </c>
      <c r="AF610" s="380">
        <f t="shared" si="75"/>
        <v>0</v>
      </c>
      <c r="AG610" s="410" t="s">
        <v>2103</v>
      </c>
      <c r="AH610" s="411" t="s">
        <v>1280</v>
      </c>
      <c r="AI610" s="412" t="s">
        <v>2023</v>
      </c>
      <c r="AJ610" s="377">
        <f>VLOOKUP($B610,'1.วาง งบทดลอง 4 แถว'!$E$3358:$J$4196,3,0)</f>
        <v>0</v>
      </c>
      <c r="AK610" s="378">
        <f>VLOOKUP($B610,'1.วาง งบทดลอง 4 แถว'!$E$3358:$J$4196,4,0)</f>
        <v>0</v>
      </c>
      <c r="AL610" s="378">
        <f>VLOOKUP($B610,'1.วาง งบทดลอง 4 แถว'!$E$3358:$J$4196,5,0)</f>
        <v>0</v>
      </c>
      <c r="AM610" s="379">
        <f>VLOOKUP($B610,'1.วาง งบทดลอง 4 แถว'!$E$3358:$J$4196,6,0)</f>
        <v>0</v>
      </c>
      <c r="AN610" s="380">
        <f t="shared" si="76"/>
        <v>0</v>
      </c>
      <c r="AO610" s="410" t="s">
        <v>2103</v>
      </c>
      <c r="AP610" s="411" t="s">
        <v>1280</v>
      </c>
      <c r="AQ610" s="412" t="s">
        <v>2023</v>
      </c>
      <c r="AR610" s="377">
        <f>VLOOKUP($B610,'1.วาง งบทดลอง 4 แถว'!$E$4197:$J$5035,3,0)</f>
        <v>0</v>
      </c>
      <c r="AS610" s="378">
        <f>VLOOKUP($B610,'1.วาง งบทดลอง 4 แถว'!$E$4197:$J$5035,4,0)</f>
        <v>0</v>
      </c>
      <c r="AT610" s="378">
        <f>VLOOKUP($B610,'1.วาง งบทดลอง 4 แถว'!$E$4197:$J$5035,5,0)</f>
        <v>0</v>
      </c>
      <c r="AU610" s="379">
        <f>VLOOKUP($B610,'1.วาง งบทดลอง 4 แถว'!$E$4197:$J$5035,6,0)</f>
        <v>0</v>
      </c>
      <c r="AV610" s="380">
        <f t="shared" si="77"/>
        <v>0</v>
      </c>
      <c r="AW610" s="410" t="s">
        <v>2103</v>
      </c>
      <c r="AX610" s="411" t="s">
        <v>1280</v>
      </c>
      <c r="AY610" s="412" t="s">
        <v>2023</v>
      </c>
      <c r="AZ610" s="377">
        <f>VLOOKUP($B610,'1.วาง งบทดลอง 4 แถว'!$E$5036:$J$5874,3,0)</f>
        <v>0</v>
      </c>
      <c r="BA610" s="378">
        <f>VLOOKUP($B610,'1.วาง งบทดลอง 4 แถว'!$E$5036:$J$5874,4,0)</f>
        <v>0</v>
      </c>
      <c r="BB610" s="378">
        <f>VLOOKUP($B610,'1.วาง งบทดลอง 4 แถว'!$E$5036:$J$5874,5,0)</f>
        <v>0</v>
      </c>
      <c r="BC610" s="379">
        <f>VLOOKUP($B610,'1.วาง งบทดลอง 4 แถว'!$E$5036:$J$5874,6,0)</f>
        <v>0</v>
      </c>
      <c r="BD610" s="380">
        <f t="shared" si="78"/>
        <v>0</v>
      </c>
      <c r="BE610" s="410" t="s">
        <v>2103</v>
      </c>
      <c r="BF610" s="411" t="s">
        <v>1280</v>
      </c>
      <c r="BG610" s="412" t="s">
        <v>2023</v>
      </c>
      <c r="BH610" s="377">
        <f>VLOOKUP($B610,'1.วาง งบทดลอง 4 แถว'!$E$5875:$J$6713,3,0)</f>
        <v>0</v>
      </c>
      <c r="BI610" s="378">
        <f>VLOOKUP($B610,'1.วาง งบทดลอง 4 แถว'!$E$5875:$J$6713,4,0)</f>
        <v>0</v>
      </c>
      <c r="BJ610" s="378">
        <f>VLOOKUP($B610,'1.วาง งบทดลอง 4 แถว'!$E$5875:$J$6713,5,0)</f>
        <v>0</v>
      </c>
      <c r="BK610" s="379">
        <f>VLOOKUP($B610,'1.วาง งบทดลอง 4 แถว'!$E$5875:$J$6713,6,0)</f>
        <v>0</v>
      </c>
      <c r="BL610" s="380">
        <f t="shared" si="79"/>
        <v>0</v>
      </c>
      <c r="BM610" s="410" t="s">
        <v>2103</v>
      </c>
      <c r="BN610" s="411" t="s">
        <v>1280</v>
      </c>
      <c r="BO610" s="413" t="s">
        <v>2023</v>
      </c>
    </row>
    <row r="611" spans="1:67" ht="19.5" customHeight="1">
      <c r="A611" s="374">
        <v>608</v>
      </c>
      <c r="B611" s="375" t="s">
        <v>1408</v>
      </c>
      <c r="C611" s="376" t="s">
        <v>1851</v>
      </c>
      <c r="D611" s="377">
        <f>VLOOKUP($B611,'1.วาง งบทดลอง 4 แถว'!$E$2:$J$840,3,0)</f>
        <v>0</v>
      </c>
      <c r="E611" s="378">
        <f>VLOOKUP($B611,'1.วาง งบทดลอง 4 แถว'!$E$2:$J$840,4,0)</f>
        <v>0</v>
      </c>
      <c r="F611" s="378">
        <f>VLOOKUP($B611,'1.วาง งบทดลอง 4 แถว'!$E$2:$J$840,5,0)</f>
        <v>9180</v>
      </c>
      <c r="G611" s="379">
        <f>VLOOKUP($B611,'1.วาง งบทดลอง 4 แถว'!$E$2:$J$840,6,0)</f>
        <v>0</v>
      </c>
      <c r="H611" s="380">
        <f t="shared" si="72"/>
        <v>9180</v>
      </c>
      <c r="I611" s="410" t="s">
        <v>1293</v>
      </c>
      <c r="J611" s="411" t="s">
        <v>1294</v>
      </c>
      <c r="K611" s="412">
        <v>0</v>
      </c>
      <c r="L611" s="377">
        <f>VLOOKUP($B611,'1.วาง งบทดลอง 4 แถว'!$E$841:$J$1679,3,0)</f>
        <v>0</v>
      </c>
      <c r="M611" s="378">
        <f>VLOOKUP($B611,'1.วาง งบทดลอง 4 แถว'!$E$841:$J$1679,4,0)</f>
        <v>0</v>
      </c>
      <c r="N611" s="378">
        <f>VLOOKUP($B611,'1.วาง งบทดลอง 4 แถว'!$E$841:$J$1679,5,0)</f>
        <v>0</v>
      </c>
      <c r="O611" s="379">
        <f>VLOOKUP($B611,'1.วาง งบทดลอง 4 แถว'!$E$841:$J$1679,6,0)</f>
        <v>0</v>
      </c>
      <c r="P611" s="380">
        <f t="shared" si="73"/>
        <v>0</v>
      </c>
      <c r="Q611" s="410" t="s">
        <v>1293</v>
      </c>
      <c r="R611" s="411" t="s">
        <v>1294</v>
      </c>
      <c r="S611" s="412">
        <v>0</v>
      </c>
      <c r="T611" s="377">
        <f>VLOOKUP($B611,'1.วาง งบทดลอง 4 แถว'!$E$1680:$J$2518,3,0)</f>
        <v>0</v>
      </c>
      <c r="U611" s="378">
        <f>VLOOKUP($B611,'1.วาง งบทดลอง 4 แถว'!$E$1680:$J$2518,4,0)</f>
        <v>0</v>
      </c>
      <c r="V611" s="378">
        <f>VLOOKUP($B611,'1.วาง งบทดลอง 4 แถว'!$E$1680:$J$2518,5,0)</f>
        <v>0</v>
      </c>
      <c r="W611" s="379">
        <f>VLOOKUP($B611,'1.วาง งบทดลอง 4 แถว'!$E$1680:$J$2518,6,0)</f>
        <v>0</v>
      </c>
      <c r="X611" s="380">
        <f t="shared" si="74"/>
        <v>0</v>
      </c>
      <c r="Y611" s="410" t="s">
        <v>1293</v>
      </c>
      <c r="Z611" s="411" t="s">
        <v>1294</v>
      </c>
      <c r="AA611" s="412">
        <v>0</v>
      </c>
      <c r="AB611" s="377">
        <f>VLOOKUP($B611,'1.วาง งบทดลอง 4 แถว'!$E$2519:$J$3357,3,0)</f>
        <v>0</v>
      </c>
      <c r="AC611" s="378">
        <f>VLOOKUP($B611,'1.วาง งบทดลอง 4 แถว'!$E$2519:$J$3357,4,0)</f>
        <v>0</v>
      </c>
      <c r="AD611" s="378">
        <f>VLOOKUP($B611,'1.วาง งบทดลอง 4 แถว'!$E$2519:$J$3357,5,0)</f>
        <v>0</v>
      </c>
      <c r="AE611" s="379">
        <f>VLOOKUP($B611,'1.วาง งบทดลอง 4 แถว'!$E$2519:$J$3357,6,0)</f>
        <v>0</v>
      </c>
      <c r="AF611" s="380">
        <f t="shared" si="75"/>
        <v>0</v>
      </c>
      <c r="AG611" s="410" t="s">
        <v>1293</v>
      </c>
      <c r="AH611" s="411" t="s">
        <v>1294</v>
      </c>
      <c r="AI611" s="412">
        <v>0</v>
      </c>
      <c r="AJ611" s="377">
        <f>VLOOKUP($B611,'1.วาง งบทดลอง 4 แถว'!$E$3358:$J$4196,3,0)</f>
        <v>0</v>
      </c>
      <c r="AK611" s="378">
        <f>VLOOKUP($B611,'1.วาง งบทดลอง 4 แถว'!$E$3358:$J$4196,4,0)</f>
        <v>0</v>
      </c>
      <c r="AL611" s="378">
        <f>VLOOKUP($B611,'1.วาง งบทดลอง 4 แถว'!$E$3358:$J$4196,5,0)</f>
        <v>0</v>
      </c>
      <c r="AM611" s="379">
        <f>VLOOKUP($B611,'1.วาง งบทดลอง 4 แถว'!$E$3358:$J$4196,6,0)</f>
        <v>0</v>
      </c>
      <c r="AN611" s="380">
        <f t="shared" si="76"/>
        <v>0</v>
      </c>
      <c r="AO611" s="410" t="s">
        <v>1293</v>
      </c>
      <c r="AP611" s="411" t="s">
        <v>1294</v>
      </c>
      <c r="AQ611" s="412">
        <v>0</v>
      </c>
      <c r="AR611" s="377">
        <f>VLOOKUP($B611,'1.วาง งบทดลอง 4 แถว'!$E$4197:$J$5035,3,0)</f>
        <v>0</v>
      </c>
      <c r="AS611" s="378">
        <f>VLOOKUP($B611,'1.วาง งบทดลอง 4 แถว'!$E$4197:$J$5035,4,0)</f>
        <v>0</v>
      </c>
      <c r="AT611" s="378">
        <f>VLOOKUP($B611,'1.วาง งบทดลอง 4 แถว'!$E$4197:$J$5035,5,0)</f>
        <v>0</v>
      </c>
      <c r="AU611" s="379">
        <f>VLOOKUP($B611,'1.วาง งบทดลอง 4 แถว'!$E$4197:$J$5035,6,0)</f>
        <v>0</v>
      </c>
      <c r="AV611" s="380">
        <f t="shared" si="77"/>
        <v>0</v>
      </c>
      <c r="AW611" s="410" t="s">
        <v>1293</v>
      </c>
      <c r="AX611" s="411" t="s">
        <v>1294</v>
      </c>
      <c r="AY611" s="412">
        <v>0</v>
      </c>
      <c r="AZ611" s="377">
        <f>VLOOKUP($B611,'1.วาง งบทดลอง 4 แถว'!$E$5036:$J$5874,3,0)</f>
        <v>0</v>
      </c>
      <c r="BA611" s="378">
        <f>VLOOKUP($B611,'1.วาง งบทดลอง 4 แถว'!$E$5036:$J$5874,4,0)</f>
        <v>0</v>
      </c>
      <c r="BB611" s="378">
        <f>VLOOKUP($B611,'1.วาง งบทดลอง 4 แถว'!$E$5036:$J$5874,5,0)</f>
        <v>0</v>
      </c>
      <c r="BC611" s="379">
        <f>VLOOKUP($B611,'1.วาง งบทดลอง 4 แถว'!$E$5036:$J$5874,6,0)</f>
        <v>0</v>
      </c>
      <c r="BD611" s="380">
        <f t="shared" si="78"/>
        <v>0</v>
      </c>
      <c r="BE611" s="410" t="s">
        <v>1293</v>
      </c>
      <c r="BF611" s="411" t="s">
        <v>1294</v>
      </c>
      <c r="BG611" s="412">
        <v>0</v>
      </c>
      <c r="BH611" s="377">
        <f>VLOOKUP($B611,'1.วาง งบทดลอง 4 แถว'!$E$5875:$J$6713,3,0)</f>
        <v>0</v>
      </c>
      <c r="BI611" s="378">
        <f>VLOOKUP($B611,'1.วาง งบทดลอง 4 แถว'!$E$5875:$J$6713,4,0)</f>
        <v>0</v>
      </c>
      <c r="BJ611" s="378">
        <f>VLOOKUP($B611,'1.วาง งบทดลอง 4 แถว'!$E$5875:$J$6713,5,0)</f>
        <v>0</v>
      </c>
      <c r="BK611" s="379">
        <f>VLOOKUP($B611,'1.วาง งบทดลอง 4 แถว'!$E$5875:$J$6713,6,0)</f>
        <v>0</v>
      </c>
      <c r="BL611" s="380">
        <f t="shared" si="79"/>
        <v>0</v>
      </c>
      <c r="BM611" s="410" t="s">
        <v>1293</v>
      </c>
      <c r="BN611" s="411" t="s">
        <v>1294</v>
      </c>
      <c r="BO611" s="413">
        <v>0</v>
      </c>
    </row>
    <row r="612" spans="1:67" ht="19.5" customHeight="1">
      <c r="A612" s="374">
        <v>609</v>
      </c>
      <c r="B612" s="375" t="s">
        <v>1409</v>
      </c>
      <c r="C612" s="376" t="s">
        <v>2309</v>
      </c>
      <c r="D612" s="377">
        <f>VLOOKUP($B612,'1.วาง งบทดลอง 4 แถว'!$E$2:$J$840,3,0)</f>
        <v>0</v>
      </c>
      <c r="E612" s="378">
        <f>VLOOKUP($B612,'1.วาง งบทดลอง 4 แถว'!$E$2:$J$840,4,0)</f>
        <v>0</v>
      </c>
      <c r="F612" s="378">
        <f>VLOOKUP($B612,'1.วาง งบทดลอง 4 แถว'!$E$2:$J$840,5,0)</f>
        <v>57278</v>
      </c>
      <c r="G612" s="379">
        <f>VLOOKUP($B612,'1.วาง งบทดลอง 4 แถว'!$E$2:$J$840,6,0)</f>
        <v>0</v>
      </c>
      <c r="H612" s="380">
        <f t="shared" si="72"/>
        <v>57278</v>
      </c>
      <c r="I612" s="410" t="s">
        <v>1293</v>
      </c>
      <c r="J612" s="411" t="s">
        <v>1294</v>
      </c>
      <c r="K612" s="412" t="s">
        <v>2024</v>
      </c>
      <c r="L612" s="377">
        <f>VLOOKUP($B612,'1.วาง งบทดลอง 4 แถว'!$E$841:$J$1679,3,0)</f>
        <v>0</v>
      </c>
      <c r="M612" s="378">
        <f>VLOOKUP($B612,'1.วาง งบทดลอง 4 แถว'!$E$841:$J$1679,4,0)</f>
        <v>0</v>
      </c>
      <c r="N612" s="378">
        <f>VLOOKUP($B612,'1.วาง งบทดลอง 4 แถว'!$E$841:$J$1679,5,0)</f>
        <v>13576</v>
      </c>
      <c r="O612" s="379">
        <f>VLOOKUP($B612,'1.วาง งบทดลอง 4 แถว'!$E$841:$J$1679,6,0)</f>
        <v>0</v>
      </c>
      <c r="P612" s="380">
        <f t="shared" si="73"/>
        <v>13576</v>
      </c>
      <c r="Q612" s="410" t="s">
        <v>1293</v>
      </c>
      <c r="R612" s="411" t="s">
        <v>1294</v>
      </c>
      <c r="S612" s="412" t="s">
        <v>2024</v>
      </c>
      <c r="T612" s="377">
        <f>VLOOKUP($B612,'1.วาง งบทดลอง 4 แถว'!$E$1680:$J$2518,3,0)</f>
        <v>0</v>
      </c>
      <c r="U612" s="378">
        <f>VLOOKUP($B612,'1.วาง งบทดลอง 4 แถว'!$E$1680:$J$2518,4,0)</f>
        <v>0</v>
      </c>
      <c r="V612" s="378">
        <f>VLOOKUP($B612,'1.วาง งบทดลอง 4 แถว'!$E$1680:$J$2518,5,0)</f>
        <v>13029</v>
      </c>
      <c r="W612" s="379">
        <f>VLOOKUP($B612,'1.วาง งบทดลอง 4 แถว'!$E$1680:$J$2518,6,0)</f>
        <v>0</v>
      </c>
      <c r="X612" s="380">
        <f t="shared" si="74"/>
        <v>13029</v>
      </c>
      <c r="Y612" s="410" t="s">
        <v>1293</v>
      </c>
      <c r="Z612" s="411" t="s">
        <v>1294</v>
      </c>
      <c r="AA612" s="412" t="s">
        <v>2024</v>
      </c>
      <c r="AB612" s="377">
        <f>VLOOKUP($B612,'1.วาง งบทดลอง 4 แถว'!$E$2519:$J$3357,3,0)</f>
        <v>0</v>
      </c>
      <c r="AC612" s="378">
        <f>VLOOKUP($B612,'1.วาง งบทดลอง 4 แถว'!$E$2519:$J$3357,4,0)</f>
        <v>0</v>
      </c>
      <c r="AD612" s="378">
        <f>VLOOKUP($B612,'1.วาง งบทดลอง 4 แถว'!$E$2519:$J$3357,5,0)</f>
        <v>15700</v>
      </c>
      <c r="AE612" s="379">
        <f>VLOOKUP($B612,'1.วาง งบทดลอง 4 แถว'!$E$2519:$J$3357,6,0)</f>
        <v>0</v>
      </c>
      <c r="AF612" s="380">
        <f t="shared" si="75"/>
        <v>15700</v>
      </c>
      <c r="AG612" s="410" t="s">
        <v>1293</v>
      </c>
      <c r="AH612" s="411" t="s">
        <v>1294</v>
      </c>
      <c r="AI612" s="412" t="s">
        <v>2024</v>
      </c>
      <c r="AJ612" s="377">
        <f>VLOOKUP($B612,'1.วาง งบทดลอง 4 แถว'!$E$3358:$J$4196,3,0)</f>
        <v>0</v>
      </c>
      <c r="AK612" s="378">
        <f>VLOOKUP($B612,'1.วาง งบทดลอง 4 แถว'!$E$3358:$J$4196,4,0)</f>
        <v>0</v>
      </c>
      <c r="AL612" s="378">
        <f>VLOOKUP($B612,'1.วาง งบทดลอง 4 แถว'!$E$3358:$J$4196,5,0)</f>
        <v>16024</v>
      </c>
      <c r="AM612" s="379">
        <f>VLOOKUP($B612,'1.วาง งบทดลอง 4 แถว'!$E$3358:$J$4196,6,0)</f>
        <v>0</v>
      </c>
      <c r="AN612" s="380">
        <f t="shared" si="76"/>
        <v>16024</v>
      </c>
      <c r="AO612" s="410" t="s">
        <v>1293</v>
      </c>
      <c r="AP612" s="411" t="s">
        <v>1294</v>
      </c>
      <c r="AQ612" s="412" t="s">
        <v>2024</v>
      </c>
      <c r="AR612" s="377">
        <f>VLOOKUP($B612,'1.วาง งบทดลอง 4 แถว'!$E$4197:$J$5035,3,0)</f>
        <v>0</v>
      </c>
      <c r="AS612" s="378">
        <f>VLOOKUP($B612,'1.วาง งบทดลอง 4 แถว'!$E$4197:$J$5035,4,0)</f>
        <v>0</v>
      </c>
      <c r="AT612" s="378">
        <f>VLOOKUP($B612,'1.วาง งบทดลอง 4 แถว'!$E$4197:$J$5035,5,0)</f>
        <v>10800</v>
      </c>
      <c r="AU612" s="379">
        <f>VLOOKUP($B612,'1.วาง งบทดลอง 4 แถว'!$E$4197:$J$5035,6,0)</f>
        <v>0</v>
      </c>
      <c r="AV612" s="380">
        <f t="shared" si="77"/>
        <v>10800</v>
      </c>
      <c r="AW612" s="410" t="s">
        <v>1293</v>
      </c>
      <c r="AX612" s="411" t="s">
        <v>1294</v>
      </c>
      <c r="AY612" s="412" t="s">
        <v>2024</v>
      </c>
      <c r="AZ612" s="377">
        <f>VLOOKUP($B612,'1.วาง งบทดลอง 4 แถว'!$E$5036:$J$5874,3,0)</f>
        <v>0</v>
      </c>
      <c r="BA612" s="378">
        <f>VLOOKUP($B612,'1.วาง งบทดลอง 4 แถว'!$E$5036:$J$5874,4,0)</f>
        <v>0</v>
      </c>
      <c r="BB612" s="378">
        <f>VLOOKUP($B612,'1.วาง งบทดลอง 4 แถว'!$E$5036:$J$5874,5,0)</f>
        <v>9408</v>
      </c>
      <c r="BC612" s="379">
        <f>VLOOKUP($B612,'1.วาง งบทดลอง 4 แถว'!$E$5036:$J$5874,6,0)</f>
        <v>0</v>
      </c>
      <c r="BD612" s="380">
        <f t="shared" si="78"/>
        <v>9408</v>
      </c>
      <c r="BE612" s="410" t="s">
        <v>1293</v>
      </c>
      <c r="BF612" s="411" t="s">
        <v>1294</v>
      </c>
      <c r="BG612" s="412" t="s">
        <v>2024</v>
      </c>
      <c r="BH612" s="377">
        <f>VLOOKUP($B612,'1.วาง งบทดลอง 4 แถว'!$E$5875:$J$6713,3,0)</f>
        <v>0</v>
      </c>
      <c r="BI612" s="378">
        <f>VLOOKUP($B612,'1.วาง งบทดลอง 4 แถว'!$E$5875:$J$6713,4,0)</f>
        <v>0</v>
      </c>
      <c r="BJ612" s="378">
        <f>VLOOKUP($B612,'1.วาง งบทดลอง 4 แถว'!$E$5875:$J$6713,5,0)</f>
        <v>7635.47</v>
      </c>
      <c r="BK612" s="379">
        <f>VLOOKUP($B612,'1.วาง งบทดลอง 4 แถว'!$E$5875:$J$6713,6,0)</f>
        <v>0</v>
      </c>
      <c r="BL612" s="380">
        <f t="shared" si="79"/>
        <v>7635.47</v>
      </c>
      <c r="BM612" s="410" t="s">
        <v>1293</v>
      </c>
      <c r="BN612" s="411" t="s">
        <v>1294</v>
      </c>
      <c r="BO612" s="413" t="s">
        <v>2024</v>
      </c>
    </row>
    <row r="613" spans="1:67" ht="19.5" customHeight="1">
      <c r="A613" s="374">
        <v>610</v>
      </c>
      <c r="B613" s="375" t="s">
        <v>2310</v>
      </c>
      <c r="C613" s="376" t="s">
        <v>2311</v>
      </c>
      <c r="D613" s="377">
        <f>VLOOKUP($B613,'1.วาง งบทดลอง 4 แถว'!$E$2:$J$840,3,0)</f>
        <v>0</v>
      </c>
      <c r="E613" s="378">
        <f>VLOOKUP($B613,'1.วาง งบทดลอง 4 แถว'!$E$2:$J$840,4,0)</f>
        <v>0</v>
      </c>
      <c r="F613" s="378">
        <f>VLOOKUP($B613,'1.วาง งบทดลอง 4 แถว'!$E$2:$J$840,5,0)</f>
        <v>0</v>
      </c>
      <c r="G613" s="379">
        <f>VLOOKUP($B613,'1.วาง งบทดลอง 4 แถว'!$E$2:$J$840,6,0)</f>
        <v>0</v>
      </c>
      <c r="H613" s="380">
        <f t="shared" si="72"/>
        <v>0</v>
      </c>
      <c r="I613" s="410" t="s">
        <v>1293</v>
      </c>
      <c r="J613" s="411" t="s">
        <v>1294</v>
      </c>
      <c r="K613" s="412">
        <v>0</v>
      </c>
      <c r="L613" s="377">
        <f>VLOOKUP($B613,'1.วาง งบทดลอง 4 แถว'!$E$841:$J$1679,3,0)</f>
        <v>0</v>
      </c>
      <c r="M613" s="378">
        <f>VLOOKUP($B613,'1.วาง งบทดลอง 4 แถว'!$E$841:$J$1679,4,0)</f>
        <v>0</v>
      </c>
      <c r="N613" s="378">
        <f>VLOOKUP($B613,'1.วาง งบทดลอง 4 แถว'!$E$841:$J$1679,5,0)</f>
        <v>0</v>
      </c>
      <c r="O613" s="379">
        <f>VLOOKUP($B613,'1.วาง งบทดลอง 4 แถว'!$E$841:$J$1679,6,0)</f>
        <v>0</v>
      </c>
      <c r="P613" s="380">
        <f t="shared" si="73"/>
        <v>0</v>
      </c>
      <c r="Q613" s="410" t="s">
        <v>1293</v>
      </c>
      <c r="R613" s="411" t="s">
        <v>1294</v>
      </c>
      <c r="S613" s="412">
        <v>0</v>
      </c>
      <c r="T613" s="377">
        <f>VLOOKUP($B613,'1.วาง งบทดลอง 4 แถว'!$E$1680:$J$2518,3,0)</f>
        <v>0</v>
      </c>
      <c r="U613" s="378">
        <f>VLOOKUP($B613,'1.วาง งบทดลอง 4 แถว'!$E$1680:$J$2518,4,0)</f>
        <v>0</v>
      </c>
      <c r="V613" s="378">
        <f>VLOOKUP($B613,'1.วาง งบทดลอง 4 แถว'!$E$1680:$J$2518,5,0)</f>
        <v>0</v>
      </c>
      <c r="W613" s="379">
        <f>VLOOKUP($B613,'1.วาง งบทดลอง 4 แถว'!$E$1680:$J$2518,6,0)</f>
        <v>0</v>
      </c>
      <c r="X613" s="380">
        <f t="shared" si="74"/>
        <v>0</v>
      </c>
      <c r="Y613" s="410" t="s">
        <v>1293</v>
      </c>
      <c r="Z613" s="411" t="s">
        <v>1294</v>
      </c>
      <c r="AA613" s="412">
        <v>0</v>
      </c>
      <c r="AB613" s="377">
        <f>VLOOKUP($B613,'1.วาง งบทดลอง 4 แถว'!$E$2519:$J$3357,3,0)</f>
        <v>0</v>
      </c>
      <c r="AC613" s="378">
        <f>VLOOKUP($B613,'1.วาง งบทดลอง 4 แถว'!$E$2519:$J$3357,4,0)</f>
        <v>0</v>
      </c>
      <c r="AD613" s="378">
        <f>VLOOKUP($B613,'1.วาง งบทดลอง 4 แถว'!$E$2519:$J$3357,5,0)</f>
        <v>0</v>
      </c>
      <c r="AE613" s="379">
        <f>VLOOKUP($B613,'1.วาง งบทดลอง 4 แถว'!$E$2519:$J$3357,6,0)</f>
        <v>0</v>
      </c>
      <c r="AF613" s="380">
        <f t="shared" si="75"/>
        <v>0</v>
      </c>
      <c r="AG613" s="410" t="s">
        <v>1293</v>
      </c>
      <c r="AH613" s="411" t="s">
        <v>1294</v>
      </c>
      <c r="AI613" s="412">
        <v>0</v>
      </c>
      <c r="AJ613" s="377">
        <f>VLOOKUP($B613,'1.วาง งบทดลอง 4 แถว'!$E$3358:$J$4196,3,0)</f>
        <v>0</v>
      </c>
      <c r="AK613" s="378">
        <f>VLOOKUP($B613,'1.วาง งบทดลอง 4 แถว'!$E$3358:$J$4196,4,0)</f>
        <v>0</v>
      </c>
      <c r="AL613" s="378">
        <f>VLOOKUP($B613,'1.วาง งบทดลอง 4 แถว'!$E$3358:$J$4196,5,0)</f>
        <v>0</v>
      </c>
      <c r="AM613" s="379">
        <f>VLOOKUP($B613,'1.วาง งบทดลอง 4 แถว'!$E$3358:$J$4196,6,0)</f>
        <v>0</v>
      </c>
      <c r="AN613" s="380">
        <f t="shared" si="76"/>
        <v>0</v>
      </c>
      <c r="AO613" s="410" t="s">
        <v>1293</v>
      </c>
      <c r="AP613" s="411" t="s">
        <v>1294</v>
      </c>
      <c r="AQ613" s="412">
        <v>0</v>
      </c>
      <c r="AR613" s="377">
        <f>VLOOKUP($B613,'1.วาง งบทดลอง 4 แถว'!$E$4197:$J$5035,3,0)</f>
        <v>0</v>
      </c>
      <c r="AS613" s="378">
        <f>VLOOKUP($B613,'1.วาง งบทดลอง 4 แถว'!$E$4197:$J$5035,4,0)</f>
        <v>0</v>
      </c>
      <c r="AT613" s="378">
        <f>VLOOKUP($B613,'1.วาง งบทดลอง 4 แถว'!$E$4197:$J$5035,5,0)</f>
        <v>0</v>
      </c>
      <c r="AU613" s="379">
        <f>VLOOKUP($B613,'1.วาง งบทดลอง 4 แถว'!$E$4197:$J$5035,6,0)</f>
        <v>0</v>
      </c>
      <c r="AV613" s="380">
        <f t="shared" si="77"/>
        <v>0</v>
      </c>
      <c r="AW613" s="410" t="s">
        <v>1293</v>
      </c>
      <c r="AX613" s="411" t="s">
        <v>1294</v>
      </c>
      <c r="AY613" s="412">
        <v>0</v>
      </c>
      <c r="AZ613" s="377">
        <f>VLOOKUP($B613,'1.วาง งบทดลอง 4 แถว'!$E$5036:$J$5874,3,0)</f>
        <v>0</v>
      </c>
      <c r="BA613" s="378">
        <f>VLOOKUP($B613,'1.วาง งบทดลอง 4 แถว'!$E$5036:$J$5874,4,0)</f>
        <v>0</v>
      </c>
      <c r="BB613" s="378">
        <f>VLOOKUP($B613,'1.วาง งบทดลอง 4 แถว'!$E$5036:$J$5874,5,0)</f>
        <v>0</v>
      </c>
      <c r="BC613" s="379">
        <f>VLOOKUP($B613,'1.วาง งบทดลอง 4 แถว'!$E$5036:$J$5874,6,0)</f>
        <v>0</v>
      </c>
      <c r="BD613" s="380">
        <f t="shared" si="78"/>
        <v>0</v>
      </c>
      <c r="BE613" s="410" t="s">
        <v>1293</v>
      </c>
      <c r="BF613" s="411" t="s">
        <v>1294</v>
      </c>
      <c r="BG613" s="412">
        <v>0</v>
      </c>
      <c r="BH613" s="377">
        <f>VLOOKUP($B613,'1.วาง งบทดลอง 4 แถว'!$E$5875:$J$6713,3,0)</f>
        <v>0</v>
      </c>
      <c r="BI613" s="378">
        <f>VLOOKUP($B613,'1.วาง งบทดลอง 4 แถว'!$E$5875:$J$6713,4,0)</f>
        <v>0</v>
      </c>
      <c r="BJ613" s="378">
        <f>VLOOKUP($B613,'1.วาง งบทดลอง 4 แถว'!$E$5875:$J$6713,5,0)</f>
        <v>0</v>
      </c>
      <c r="BK613" s="379">
        <f>VLOOKUP($B613,'1.วาง งบทดลอง 4 แถว'!$E$5875:$J$6713,6,0)</f>
        <v>0</v>
      </c>
      <c r="BL613" s="380">
        <f t="shared" si="79"/>
        <v>0</v>
      </c>
      <c r="BM613" s="410" t="s">
        <v>1293</v>
      </c>
      <c r="BN613" s="411" t="s">
        <v>1294</v>
      </c>
      <c r="BO613" s="413">
        <v>0</v>
      </c>
    </row>
    <row r="614" spans="1:67" ht="19.5" customHeight="1">
      <c r="A614" s="374">
        <v>611</v>
      </c>
      <c r="B614" s="375" t="s">
        <v>2312</v>
      </c>
      <c r="C614" s="376" t="s">
        <v>2313</v>
      </c>
      <c r="D614" s="377">
        <f>VLOOKUP($B614,'1.วาง งบทดลอง 4 แถว'!$E$2:$J$840,3,0)</f>
        <v>0</v>
      </c>
      <c r="E614" s="378">
        <f>VLOOKUP($B614,'1.วาง งบทดลอง 4 แถว'!$E$2:$J$840,4,0)</f>
        <v>0</v>
      </c>
      <c r="F614" s="378">
        <f>VLOOKUP($B614,'1.วาง งบทดลอง 4 แถว'!$E$2:$J$840,5,0)</f>
        <v>0</v>
      </c>
      <c r="G614" s="379">
        <f>VLOOKUP($B614,'1.วาง งบทดลอง 4 แถว'!$E$2:$J$840,6,0)</f>
        <v>0</v>
      </c>
      <c r="H614" s="380">
        <f t="shared" si="72"/>
        <v>0</v>
      </c>
      <c r="I614" s="410" t="s">
        <v>1293</v>
      </c>
      <c r="J614" s="411" t="s">
        <v>1294</v>
      </c>
      <c r="K614" s="412">
        <v>0</v>
      </c>
      <c r="L614" s="377">
        <f>VLOOKUP($B614,'1.วาง งบทดลอง 4 แถว'!$E$841:$J$1679,3,0)</f>
        <v>0</v>
      </c>
      <c r="M614" s="378">
        <f>VLOOKUP($B614,'1.วาง งบทดลอง 4 แถว'!$E$841:$J$1679,4,0)</f>
        <v>0</v>
      </c>
      <c r="N614" s="378">
        <f>VLOOKUP($B614,'1.วาง งบทดลอง 4 แถว'!$E$841:$J$1679,5,0)</f>
        <v>0</v>
      </c>
      <c r="O614" s="379">
        <f>VLOOKUP($B614,'1.วาง งบทดลอง 4 แถว'!$E$841:$J$1679,6,0)</f>
        <v>0</v>
      </c>
      <c r="P614" s="380">
        <f t="shared" si="73"/>
        <v>0</v>
      </c>
      <c r="Q614" s="410" t="s">
        <v>1293</v>
      </c>
      <c r="R614" s="411" t="s">
        <v>1294</v>
      </c>
      <c r="S614" s="412">
        <v>0</v>
      </c>
      <c r="T614" s="377">
        <f>VLOOKUP($B614,'1.วาง งบทดลอง 4 แถว'!$E$1680:$J$2518,3,0)</f>
        <v>0</v>
      </c>
      <c r="U614" s="378">
        <f>VLOOKUP($B614,'1.วาง งบทดลอง 4 แถว'!$E$1680:$J$2518,4,0)</f>
        <v>0</v>
      </c>
      <c r="V614" s="378">
        <f>VLOOKUP($B614,'1.วาง งบทดลอง 4 แถว'!$E$1680:$J$2518,5,0)</f>
        <v>0</v>
      </c>
      <c r="W614" s="379">
        <f>VLOOKUP($B614,'1.วาง งบทดลอง 4 แถว'!$E$1680:$J$2518,6,0)</f>
        <v>0</v>
      </c>
      <c r="X614" s="380">
        <f t="shared" si="74"/>
        <v>0</v>
      </c>
      <c r="Y614" s="410" t="s">
        <v>1293</v>
      </c>
      <c r="Z614" s="411" t="s">
        <v>1294</v>
      </c>
      <c r="AA614" s="412">
        <v>0</v>
      </c>
      <c r="AB614" s="377">
        <f>VLOOKUP($B614,'1.วาง งบทดลอง 4 แถว'!$E$2519:$J$3357,3,0)</f>
        <v>0</v>
      </c>
      <c r="AC614" s="378">
        <f>VLOOKUP($B614,'1.วาง งบทดลอง 4 แถว'!$E$2519:$J$3357,4,0)</f>
        <v>0</v>
      </c>
      <c r="AD614" s="378">
        <f>VLOOKUP($B614,'1.วาง งบทดลอง 4 แถว'!$E$2519:$J$3357,5,0)</f>
        <v>0</v>
      </c>
      <c r="AE614" s="379">
        <f>VLOOKUP($B614,'1.วาง งบทดลอง 4 แถว'!$E$2519:$J$3357,6,0)</f>
        <v>0</v>
      </c>
      <c r="AF614" s="380">
        <f t="shared" si="75"/>
        <v>0</v>
      </c>
      <c r="AG614" s="410" t="s">
        <v>1293</v>
      </c>
      <c r="AH614" s="411" t="s">
        <v>1294</v>
      </c>
      <c r="AI614" s="412">
        <v>0</v>
      </c>
      <c r="AJ614" s="377">
        <f>VLOOKUP($B614,'1.วาง งบทดลอง 4 แถว'!$E$3358:$J$4196,3,0)</f>
        <v>0</v>
      </c>
      <c r="AK614" s="378">
        <f>VLOOKUP($B614,'1.วาง งบทดลอง 4 แถว'!$E$3358:$J$4196,4,0)</f>
        <v>0</v>
      </c>
      <c r="AL614" s="378">
        <f>VLOOKUP($B614,'1.วาง งบทดลอง 4 แถว'!$E$3358:$J$4196,5,0)</f>
        <v>0</v>
      </c>
      <c r="AM614" s="379">
        <f>VLOOKUP($B614,'1.วาง งบทดลอง 4 แถว'!$E$3358:$J$4196,6,0)</f>
        <v>0</v>
      </c>
      <c r="AN614" s="380">
        <f t="shared" si="76"/>
        <v>0</v>
      </c>
      <c r="AO614" s="410" t="s">
        <v>1293</v>
      </c>
      <c r="AP614" s="411" t="s">
        <v>1294</v>
      </c>
      <c r="AQ614" s="412">
        <v>0</v>
      </c>
      <c r="AR614" s="377">
        <f>VLOOKUP($B614,'1.วาง งบทดลอง 4 แถว'!$E$4197:$J$5035,3,0)</f>
        <v>0</v>
      </c>
      <c r="AS614" s="378">
        <f>VLOOKUP($B614,'1.วาง งบทดลอง 4 แถว'!$E$4197:$J$5035,4,0)</f>
        <v>0</v>
      </c>
      <c r="AT614" s="378">
        <f>VLOOKUP($B614,'1.วาง งบทดลอง 4 แถว'!$E$4197:$J$5035,5,0)</f>
        <v>0</v>
      </c>
      <c r="AU614" s="379">
        <f>VLOOKUP($B614,'1.วาง งบทดลอง 4 แถว'!$E$4197:$J$5035,6,0)</f>
        <v>0</v>
      </c>
      <c r="AV614" s="380">
        <f t="shared" si="77"/>
        <v>0</v>
      </c>
      <c r="AW614" s="410" t="s">
        <v>1293</v>
      </c>
      <c r="AX614" s="411" t="s">
        <v>1294</v>
      </c>
      <c r="AY614" s="412">
        <v>0</v>
      </c>
      <c r="AZ614" s="377">
        <f>VLOOKUP($B614,'1.วาง งบทดลอง 4 แถว'!$E$5036:$J$5874,3,0)</f>
        <v>0</v>
      </c>
      <c r="BA614" s="378">
        <f>VLOOKUP($B614,'1.วาง งบทดลอง 4 แถว'!$E$5036:$J$5874,4,0)</f>
        <v>0</v>
      </c>
      <c r="BB614" s="378">
        <f>VLOOKUP($B614,'1.วาง งบทดลอง 4 แถว'!$E$5036:$J$5874,5,0)</f>
        <v>0</v>
      </c>
      <c r="BC614" s="379">
        <f>VLOOKUP($B614,'1.วาง งบทดลอง 4 แถว'!$E$5036:$J$5874,6,0)</f>
        <v>0</v>
      </c>
      <c r="BD614" s="380">
        <f t="shared" si="78"/>
        <v>0</v>
      </c>
      <c r="BE614" s="410" t="s">
        <v>1293</v>
      </c>
      <c r="BF614" s="411" t="s">
        <v>1294</v>
      </c>
      <c r="BG614" s="412">
        <v>0</v>
      </c>
      <c r="BH614" s="377">
        <f>VLOOKUP($B614,'1.วาง งบทดลอง 4 แถว'!$E$5875:$J$6713,3,0)</f>
        <v>0</v>
      </c>
      <c r="BI614" s="378">
        <f>VLOOKUP($B614,'1.วาง งบทดลอง 4 แถว'!$E$5875:$J$6713,4,0)</f>
        <v>0</v>
      </c>
      <c r="BJ614" s="378">
        <f>VLOOKUP($B614,'1.วาง งบทดลอง 4 แถว'!$E$5875:$J$6713,5,0)</f>
        <v>0</v>
      </c>
      <c r="BK614" s="379">
        <f>VLOOKUP($B614,'1.วาง งบทดลอง 4 แถว'!$E$5875:$J$6713,6,0)</f>
        <v>0</v>
      </c>
      <c r="BL614" s="380">
        <f t="shared" si="79"/>
        <v>0</v>
      </c>
      <c r="BM614" s="410" t="s">
        <v>1293</v>
      </c>
      <c r="BN614" s="411" t="s">
        <v>1294</v>
      </c>
      <c r="BO614" s="413">
        <v>0</v>
      </c>
    </row>
    <row r="615" spans="1:67" ht="19.5" customHeight="1">
      <c r="A615" s="374">
        <v>612</v>
      </c>
      <c r="B615" s="375" t="s">
        <v>970</v>
      </c>
      <c r="C615" s="376" t="s">
        <v>278</v>
      </c>
      <c r="D615" s="377">
        <f>VLOOKUP($B615,'1.วาง งบทดลอง 4 แถว'!$E$2:$J$840,3,0)</f>
        <v>47550</v>
      </c>
      <c r="E615" s="378">
        <f>VLOOKUP($B615,'1.วาง งบทดลอง 4 แถว'!$E$2:$J$840,4,0)</f>
        <v>0</v>
      </c>
      <c r="F615" s="378">
        <f>VLOOKUP($B615,'1.วาง งบทดลอง 4 แถว'!$E$2:$J$840,5,0)</f>
        <v>656953.5</v>
      </c>
      <c r="G615" s="379">
        <f>VLOOKUP($B615,'1.วาง งบทดลอง 4 แถว'!$E$2:$J$840,6,0)</f>
        <v>0</v>
      </c>
      <c r="H615" s="380">
        <f t="shared" si="72"/>
        <v>656953.5</v>
      </c>
      <c r="I615" s="410" t="s">
        <v>1293</v>
      </c>
      <c r="J615" s="411" t="s">
        <v>1294</v>
      </c>
      <c r="K615" s="412">
        <v>0</v>
      </c>
      <c r="L615" s="377">
        <f>VLOOKUP($B615,'1.วาง งบทดลอง 4 แถว'!$E$841:$J$1679,3,0)</f>
        <v>27256</v>
      </c>
      <c r="M615" s="378">
        <f>VLOOKUP($B615,'1.วาง งบทดลอง 4 แถว'!$E$841:$J$1679,4,0)</f>
        <v>0</v>
      </c>
      <c r="N615" s="378">
        <f>VLOOKUP($B615,'1.วาง งบทดลอง 4 แถว'!$E$841:$J$1679,5,0)</f>
        <v>168988</v>
      </c>
      <c r="O615" s="379">
        <f>VLOOKUP($B615,'1.วาง งบทดลอง 4 แถว'!$E$841:$J$1679,6,0)</f>
        <v>0</v>
      </c>
      <c r="P615" s="380">
        <f t="shared" si="73"/>
        <v>168988</v>
      </c>
      <c r="Q615" s="410" t="s">
        <v>1293</v>
      </c>
      <c r="R615" s="411" t="s">
        <v>1294</v>
      </c>
      <c r="S615" s="412">
        <v>0</v>
      </c>
      <c r="T615" s="377">
        <f>VLOOKUP($B615,'1.วาง งบทดลอง 4 แถว'!$E$1680:$J$2518,3,0)</f>
        <v>15300</v>
      </c>
      <c r="U615" s="378">
        <f>VLOOKUP($B615,'1.วาง งบทดลอง 4 แถว'!$E$1680:$J$2518,4,0)</f>
        <v>0</v>
      </c>
      <c r="V615" s="378">
        <f>VLOOKUP($B615,'1.วาง งบทดลอง 4 แถว'!$E$1680:$J$2518,5,0)</f>
        <v>138430</v>
      </c>
      <c r="W615" s="379">
        <f>VLOOKUP($B615,'1.วาง งบทดลอง 4 แถว'!$E$1680:$J$2518,6,0)</f>
        <v>0</v>
      </c>
      <c r="X615" s="380">
        <f t="shared" si="74"/>
        <v>138430</v>
      </c>
      <c r="Y615" s="410" t="s">
        <v>1293</v>
      </c>
      <c r="Z615" s="411" t="s">
        <v>1294</v>
      </c>
      <c r="AA615" s="412">
        <v>0</v>
      </c>
      <c r="AB615" s="377">
        <f>VLOOKUP($B615,'1.วาง งบทดลอง 4 แถว'!$E$2519:$J$3357,3,0)</f>
        <v>67778.5</v>
      </c>
      <c r="AC615" s="378">
        <f>VLOOKUP($B615,'1.วาง งบทดลอง 4 แถว'!$E$2519:$J$3357,4,0)</f>
        <v>0</v>
      </c>
      <c r="AD615" s="378">
        <f>VLOOKUP($B615,'1.วาง งบทดลอง 4 แถว'!$E$2519:$J$3357,5,0)</f>
        <v>363443.25</v>
      </c>
      <c r="AE615" s="379">
        <f>VLOOKUP($B615,'1.วาง งบทดลอง 4 แถว'!$E$2519:$J$3357,6,0)</f>
        <v>0</v>
      </c>
      <c r="AF615" s="380">
        <f t="shared" si="75"/>
        <v>363443.25</v>
      </c>
      <c r="AG615" s="410" t="s">
        <v>1293</v>
      </c>
      <c r="AH615" s="411" t="s">
        <v>1294</v>
      </c>
      <c r="AI615" s="412">
        <v>0</v>
      </c>
      <c r="AJ615" s="377">
        <f>VLOOKUP($B615,'1.วาง งบทดลอง 4 แถว'!$E$3358:$J$4196,3,0)</f>
        <v>52168.5</v>
      </c>
      <c r="AK615" s="378">
        <f>VLOOKUP($B615,'1.วาง งบทดลอง 4 แถว'!$E$3358:$J$4196,4,0)</f>
        <v>0</v>
      </c>
      <c r="AL615" s="378">
        <f>VLOOKUP($B615,'1.วาง งบทดลอง 4 แถว'!$E$3358:$J$4196,5,0)</f>
        <v>115693.25</v>
      </c>
      <c r="AM615" s="379">
        <f>VLOOKUP($B615,'1.วาง งบทดลอง 4 แถว'!$E$3358:$J$4196,6,0)</f>
        <v>0</v>
      </c>
      <c r="AN615" s="380">
        <f t="shared" si="76"/>
        <v>115693.25</v>
      </c>
      <c r="AO615" s="410" t="s">
        <v>1293</v>
      </c>
      <c r="AP615" s="411" t="s">
        <v>1294</v>
      </c>
      <c r="AQ615" s="412">
        <v>0</v>
      </c>
      <c r="AR615" s="377">
        <f>VLOOKUP($B615,'1.วาง งบทดลอง 4 แถว'!$E$4197:$J$5035,3,0)</f>
        <v>32881.25</v>
      </c>
      <c r="AS615" s="378">
        <f>VLOOKUP($B615,'1.วาง งบทดลอง 4 แถว'!$E$4197:$J$5035,4,0)</f>
        <v>0</v>
      </c>
      <c r="AT615" s="378">
        <f>VLOOKUP($B615,'1.วาง งบทดลอง 4 แถว'!$E$4197:$J$5035,5,0)</f>
        <v>79700</v>
      </c>
      <c r="AU615" s="379">
        <f>VLOOKUP($B615,'1.วาง งบทดลอง 4 แถว'!$E$4197:$J$5035,6,0)</f>
        <v>0</v>
      </c>
      <c r="AV615" s="380">
        <f t="shared" si="77"/>
        <v>79700</v>
      </c>
      <c r="AW615" s="410" t="s">
        <v>1293</v>
      </c>
      <c r="AX615" s="411" t="s">
        <v>1294</v>
      </c>
      <c r="AY615" s="412">
        <v>0</v>
      </c>
      <c r="AZ615" s="377">
        <f>VLOOKUP($B615,'1.วาง งบทดลอง 4 แถว'!$E$5036:$J$5874,3,0)</f>
        <v>10600</v>
      </c>
      <c r="BA615" s="378">
        <f>VLOOKUP($B615,'1.วาง งบทดลอง 4 แถว'!$E$5036:$J$5874,4,0)</f>
        <v>0</v>
      </c>
      <c r="BB615" s="378">
        <f>VLOOKUP($B615,'1.วาง งบทดลอง 4 แถว'!$E$5036:$J$5874,5,0)</f>
        <v>144428.5</v>
      </c>
      <c r="BC615" s="379">
        <f>VLOOKUP($B615,'1.วาง งบทดลอง 4 แถว'!$E$5036:$J$5874,6,0)</f>
        <v>0</v>
      </c>
      <c r="BD615" s="380">
        <f t="shared" si="78"/>
        <v>144428.5</v>
      </c>
      <c r="BE615" s="410" t="s">
        <v>1293</v>
      </c>
      <c r="BF615" s="411" t="s">
        <v>1294</v>
      </c>
      <c r="BG615" s="412">
        <v>0</v>
      </c>
      <c r="BH615" s="377">
        <f>VLOOKUP($B615,'1.วาง งบทดลอง 4 แถว'!$E$5875:$J$6713,3,0)</f>
        <v>69940</v>
      </c>
      <c r="BI615" s="378">
        <f>VLOOKUP($B615,'1.วาง งบทดลอง 4 แถว'!$E$5875:$J$6713,4,0)</f>
        <v>0</v>
      </c>
      <c r="BJ615" s="378">
        <f>VLOOKUP($B615,'1.วาง งบทดลอง 4 แถว'!$E$5875:$J$6713,5,0)</f>
        <v>108543</v>
      </c>
      <c r="BK615" s="379">
        <f>VLOOKUP($B615,'1.วาง งบทดลอง 4 แถว'!$E$5875:$J$6713,6,0)</f>
        <v>0</v>
      </c>
      <c r="BL615" s="380">
        <f t="shared" si="79"/>
        <v>108543</v>
      </c>
      <c r="BM615" s="410" t="s">
        <v>1293</v>
      </c>
      <c r="BN615" s="411" t="s">
        <v>1294</v>
      </c>
      <c r="BO615" s="413">
        <v>0</v>
      </c>
    </row>
    <row r="616" spans="1:67" ht="19.5" customHeight="1">
      <c r="A616" s="374">
        <v>613</v>
      </c>
      <c r="B616" s="375" t="s">
        <v>971</v>
      </c>
      <c r="C616" s="376" t="s">
        <v>448</v>
      </c>
      <c r="D616" s="377">
        <f>VLOOKUP($B616,'1.วาง งบทดลอง 4 แถว'!$E$2:$J$840,3,0)</f>
        <v>16000</v>
      </c>
      <c r="E616" s="378">
        <f>VLOOKUP($B616,'1.วาง งบทดลอง 4 แถว'!$E$2:$J$840,4,0)</f>
        <v>0</v>
      </c>
      <c r="F616" s="378">
        <f>VLOOKUP($B616,'1.วาง งบทดลอง 4 แถว'!$E$2:$J$840,5,0)</f>
        <v>445883.25</v>
      </c>
      <c r="G616" s="379">
        <f>VLOOKUP($B616,'1.วาง งบทดลอง 4 แถว'!$E$2:$J$840,6,0)</f>
        <v>0</v>
      </c>
      <c r="H616" s="380">
        <f t="shared" si="72"/>
        <v>445883.25</v>
      </c>
      <c r="I616" s="410" t="s">
        <v>1293</v>
      </c>
      <c r="J616" s="411" t="s">
        <v>1294</v>
      </c>
      <c r="K616" s="412">
        <v>0</v>
      </c>
      <c r="L616" s="377">
        <f>VLOOKUP($B616,'1.วาง งบทดลอง 4 แถว'!$E$841:$J$1679,3,0)</f>
        <v>9000</v>
      </c>
      <c r="M616" s="378">
        <f>VLOOKUP($B616,'1.วาง งบทดลอง 4 แถว'!$E$841:$J$1679,4,0)</f>
        <v>0</v>
      </c>
      <c r="N616" s="378">
        <f>VLOOKUP($B616,'1.วาง งบทดลอง 4 แถว'!$E$841:$J$1679,5,0)</f>
        <v>107020</v>
      </c>
      <c r="O616" s="379">
        <f>VLOOKUP($B616,'1.วาง งบทดลอง 4 แถว'!$E$841:$J$1679,6,0)</f>
        <v>0</v>
      </c>
      <c r="P616" s="380">
        <f t="shared" si="73"/>
        <v>107020</v>
      </c>
      <c r="Q616" s="410" t="s">
        <v>1293</v>
      </c>
      <c r="R616" s="411" t="s">
        <v>1294</v>
      </c>
      <c r="S616" s="412">
        <v>0</v>
      </c>
      <c r="T616" s="377">
        <f>VLOOKUP($B616,'1.วาง งบทดลอง 4 แถว'!$E$1680:$J$2518,3,0)</f>
        <v>0</v>
      </c>
      <c r="U616" s="378">
        <f>VLOOKUP($B616,'1.วาง งบทดลอง 4 แถว'!$E$1680:$J$2518,4,0)</f>
        <v>0</v>
      </c>
      <c r="V616" s="378">
        <f>VLOOKUP($B616,'1.วาง งบทดลอง 4 แถว'!$E$1680:$J$2518,5,0)</f>
        <v>52790</v>
      </c>
      <c r="W616" s="379">
        <f>VLOOKUP($B616,'1.วาง งบทดลอง 4 แถว'!$E$1680:$J$2518,6,0)</f>
        <v>0</v>
      </c>
      <c r="X616" s="380">
        <f t="shared" si="74"/>
        <v>52790</v>
      </c>
      <c r="Y616" s="410" t="s">
        <v>1293</v>
      </c>
      <c r="Z616" s="411" t="s">
        <v>1294</v>
      </c>
      <c r="AA616" s="412">
        <v>0</v>
      </c>
      <c r="AB616" s="377">
        <f>VLOOKUP($B616,'1.วาง งบทดลอง 4 แถว'!$E$2519:$J$3357,3,0)</f>
        <v>2441</v>
      </c>
      <c r="AC616" s="378">
        <f>VLOOKUP($B616,'1.วาง งบทดลอง 4 แถว'!$E$2519:$J$3357,4,0)</f>
        <v>0</v>
      </c>
      <c r="AD616" s="378">
        <f>VLOOKUP($B616,'1.วาง งบทดลอง 4 แถว'!$E$2519:$J$3357,5,0)</f>
        <v>37871</v>
      </c>
      <c r="AE616" s="379">
        <f>VLOOKUP($B616,'1.วาง งบทดลอง 4 แถว'!$E$2519:$J$3357,6,0)</f>
        <v>0</v>
      </c>
      <c r="AF616" s="380">
        <f t="shared" si="75"/>
        <v>37871</v>
      </c>
      <c r="AG616" s="410" t="s">
        <v>1293</v>
      </c>
      <c r="AH616" s="411" t="s">
        <v>1294</v>
      </c>
      <c r="AI616" s="412">
        <v>0</v>
      </c>
      <c r="AJ616" s="377">
        <f>VLOOKUP($B616,'1.วาง งบทดลอง 4 แถว'!$E$3358:$J$4196,3,0)</f>
        <v>3000</v>
      </c>
      <c r="AK616" s="378">
        <f>VLOOKUP($B616,'1.วาง งบทดลอง 4 แถว'!$E$3358:$J$4196,4,0)</f>
        <v>0</v>
      </c>
      <c r="AL616" s="378">
        <f>VLOOKUP($B616,'1.วาง งบทดลอง 4 แถว'!$E$3358:$J$4196,5,0)</f>
        <v>344916.28</v>
      </c>
      <c r="AM616" s="379">
        <f>VLOOKUP($B616,'1.วาง งบทดลอง 4 แถว'!$E$3358:$J$4196,6,0)</f>
        <v>0</v>
      </c>
      <c r="AN616" s="380">
        <f t="shared" si="76"/>
        <v>344916.28</v>
      </c>
      <c r="AO616" s="410" t="s">
        <v>1293</v>
      </c>
      <c r="AP616" s="411" t="s">
        <v>1294</v>
      </c>
      <c r="AQ616" s="412">
        <v>0</v>
      </c>
      <c r="AR616" s="377">
        <f>VLOOKUP($B616,'1.วาง งบทดลอง 4 แถว'!$E$4197:$J$5035,3,0)</f>
        <v>0</v>
      </c>
      <c r="AS616" s="378">
        <f>VLOOKUP($B616,'1.วาง งบทดลอง 4 แถว'!$E$4197:$J$5035,4,0)</f>
        <v>0</v>
      </c>
      <c r="AT616" s="378">
        <f>VLOOKUP($B616,'1.วาง งบทดลอง 4 แถว'!$E$4197:$J$5035,5,0)</f>
        <v>45150</v>
      </c>
      <c r="AU616" s="379">
        <f>VLOOKUP($B616,'1.วาง งบทดลอง 4 แถว'!$E$4197:$J$5035,6,0)</f>
        <v>0</v>
      </c>
      <c r="AV616" s="380">
        <f t="shared" si="77"/>
        <v>45150</v>
      </c>
      <c r="AW616" s="410" t="s">
        <v>1293</v>
      </c>
      <c r="AX616" s="411" t="s">
        <v>1294</v>
      </c>
      <c r="AY616" s="412">
        <v>0</v>
      </c>
      <c r="AZ616" s="377">
        <f>VLOOKUP($B616,'1.วาง งบทดลอง 4 แถว'!$E$5036:$J$5874,3,0)</f>
        <v>0</v>
      </c>
      <c r="BA616" s="378">
        <f>VLOOKUP($B616,'1.วาง งบทดลอง 4 แถว'!$E$5036:$J$5874,4,0)</f>
        <v>0</v>
      </c>
      <c r="BB616" s="378">
        <f>VLOOKUP($B616,'1.วาง งบทดลอง 4 แถว'!$E$5036:$J$5874,5,0)</f>
        <v>22910</v>
      </c>
      <c r="BC616" s="379">
        <f>VLOOKUP($B616,'1.วาง งบทดลอง 4 แถว'!$E$5036:$J$5874,6,0)</f>
        <v>0</v>
      </c>
      <c r="BD616" s="380">
        <f t="shared" si="78"/>
        <v>22910</v>
      </c>
      <c r="BE616" s="410" t="s">
        <v>1293</v>
      </c>
      <c r="BF616" s="411" t="s">
        <v>1294</v>
      </c>
      <c r="BG616" s="412">
        <v>0</v>
      </c>
      <c r="BH616" s="377">
        <f>VLOOKUP($B616,'1.วาง งบทดลอง 4 แถว'!$E$5875:$J$6713,3,0)</f>
        <v>0</v>
      </c>
      <c r="BI616" s="378">
        <f>VLOOKUP($B616,'1.วาง งบทดลอง 4 แถว'!$E$5875:$J$6713,4,0)</f>
        <v>0</v>
      </c>
      <c r="BJ616" s="378">
        <f>VLOOKUP($B616,'1.วาง งบทดลอง 4 แถว'!$E$5875:$J$6713,5,0)</f>
        <v>0</v>
      </c>
      <c r="BK616" s="379">
        <f>VLOOKUP($B616,'1.วาง งบทดลอง 4 แถว'!$E$5875:$J$6713,6,0)</f>
        <v>0</v>
      </c>
      <c r="BL616" s="380">
        <f t="shared" si="79"/>
        <v>0</v>
      </c>
      <c r="BM616" s="410" t="s">
        <v>1293</v>
      </c>
      <c r="BN616" s="411" t="s">
        <v>1294</v>
      </c>
      <c r="BO616" s="413">
        <v>0</v>
      </c>
    </row>
    <row r="617" spans="1:67" ht="19.5" customHeight="1">
      <c r="A617" s="374">
        <v>614</v>
      </c>
      <c r="B617" s="375" t="s">
        <v>972</v>
      </c>
      <c r="C617" s="376" t="s">
        <v>449</v>
      </c>
      <c r="D617" s="377">
        <f>VLOOKUP($B617,'1.วาง งบทดลอง 4 แถว'!$E$2:$J$840,3,0)</f>
        <v>0</v>
      </c>
      <c r="E617" s="378">
        <f>VLOOKUP($B617,'1.วาง งบทดลอง 4 แถว'!$E$2:$J$840,4,0)</f>
        <v>0</v>
      </c>
      <c r="F617" s="378">
        <f>VLOOKUP($B617,'1.วาง งบทดลอง 4 แถว'!$E$2:$J$840,5,0)</f>
        <v>0</v>
      </c>
      <c r="G617" s="379">
        <f>VLOOKUP($B617,'1.วาง งบทดลอง 4 แถว'!$E$2:$J$840,6,0)</f>
        <v>0</v>
      </c>
      <c r="H617" s="380">
        <f t="shared" si="72"/>
        <v>0</v>
      </c>
      <c r="I617" s="410" t="s">
        <v>1293</v>
      </c>
      <c r="J617" s="411" t="s">
        <v>1294</v>
      </c>
      <c r="K617" s="412">
        <v>0</v>
      </c>
      <c r="L617" s="377">
        <f>VLOOKUP($B617,'1.วาง งบทดลอง 4 แถว'!$E$841:$J$1679,3,0)</f>
        <v>0</v>
      </c>
      <c r="M617" s="378">
        <f>VLOOKUP($B617,'1.วาง งบทดลอง 4 แถว'!$E$841:$J$1679,4,0)</f>
        <v>0</v>
      </c>
      <c r="N617" s="378">
        <f>VLOOKUP($B617,'1.วาง งบทดลอง 4 แถว'!$E$841:$J$1679,5,0)</f>
        <v>0</v>
      </c>
      <c r="O617" s="379">
        <f>VLOOKUP($B617,'1.วาง งบทดลอง 4 แถว'!$E$841:$J$1679,6,0)</f>
        <v>0</v>
      </c>
      <c r="P617" s="380">
        <f t="shared" si="73"/>
        <v>0</v>
      </c>
      <c r="Q617" s="410" t="s">
        <v>1293</v>
      </c>
      <c r="R617" s="411" t="s">
        <v>1294</v>
      </c>
      <c r="S617" s="412">
        <v>0</v>
      </c>
      <c r="T617" s="377">
        <f>VLOOKUP($B617,'1.วาง งบทดลอง 4 แถว'!$E$1680:$J$2518,3,0)</f>
        <v>0</v>
      </c>
      <c r="U617" s="378">
        <f>VLOOKUP($B617,'1.วาง งบทดลอง 4 แถว'!$E$1680:$J$2518,4,0)</f>
        <v>0</v>
      </c>
      <c r="V617" s="378">
        <f>VLOOKUP($B617,'1.วาง งบทดลอง 4 แถว'!$E$1680:$J$2518,5,0)</f>
        <v>0</v>
      </c>
      <c r="W617" s="379">
        <f>VLOOKUP($B617,'1.วาง งบทดลอง 4 แถว'!$E$1680:$J$2518,6,0)</f>
        <v>0</v>
      </c>
      <c r="X617" s="380">
        <f t="shared" si="74"/>
        <v>0</v>
      </c>
      <c r="Y617" s="410" t="s">
        <v>1293</v>
      </c>
      <c r="Z617" s="411" t="s">
        <v>1294</v>
      </c>
      <c r="AA617" s="412">
        <v>0</v>
      </c>
      <c r="AB617" s="377">
        <f>VLOOKUP($B617,'1.วาง งบทดลอง 4 แถว'!$E$2519:$J$3357,3,0)</f>
        <v>0</v>
      </c>
      <c r="AC617" s="378">
        <f>VLOOKUP($B617,'1.วาง งบทดลอง 4 แถว'!$E$2519:$J$3357,4,0)</f>
        <v>0</v>
      </c>
      <c r="AD617" s="378">
        <f>VLOOKUP($B617,'1.วาง งบทดลอง 4 แถว'!$E$2519:$J$3357,5,0)</f>
        <v>0</v>
      </c>
      <c r="AE617" s="379">
        <f>VLOOKUP($B617,'1.วาง งบทดลอง 4 แถว'!$E$2519:$J$3357,6,0)</f>
        <v>0</v>
      </c>
      <c r="AF617" s="380">
        <f t="shared" si="75"/>
        <v>0</v>
      </c>
      <c r="AG617" s="410" t="s">
        <v>1293</v>
      </c>
      <c r="AH617" s="411" t="s">
        <v>1294</v>
      </c>
      <c r="AI617" s="412">
        <v>0</v>
      </c>
      <c r="AJ617" s="377">
        <f>VLOOKUP($B617,'1.วาง งบทดลอง 4 แถว'!$E$3358:$J$4196,3,0)</f>
        <v>0</v>
      </c>
      <c r="AK617" s="378">
        <f>VLOOKUP($B617,'1.วาง งบทดลอง 4 แถว'!$E$3358:$J$4196,4,0)</f>
        <v>0</v>
      </c>
      <c r="AL617" s="378">
        <f>VLOOKUP($B617,'1.วาง งบทดลอง 4 แถว'!$E$3358:$J$4196,5,0)</f>
        <v>0</v>
      </c>
      <c r="AM617" s="379">
        <f>VLOOKUP($B617,'1.วาง งบทดลอง 4 แถว'!$E$3358:$J$4196,6,0)</f>
        <v>0</v>
      </c>
      <c r="AN617" s="380">
        <f t="shared" si="76"/>
        <v>0</v>
      </c>
      <c r="AO617" s="410" t="s">
        <v>1293</v>
      </c>
      <c r="AP617" s="411" t="s">
        <v>1294</v>
      </c>
      <c r="AQ617" s="412">
        <v>0</v>
      </c>
      <c r="AR617" s="377">
        <f>VLOOKUP($B617,'1.วาง งบทดลอง 4 แถว'!$E$4197:$J$5035,3,0)</f>
        <v>0</v>
      </c>
      <c r="AS617" s="378">
        <f>VLOOKUP($B617,'1.วาง งบทดลอง 4 แถว'!$E$4197:$J$5035,4,0)</f>
        <v>0</v>
      </c>
      <c r="AT617" s="378">
        <f>VLOOKUP($B617,'1.วาง งบทดลอง 4 แถว'!$E$4197:$J$5035,5,0)</f>
        <v>0</v>
      </c>
      <c r="AU617" s="379">
        <f>VLOOKUP($B617,'1.วาง งบทดลอง 4 แถว'!$E$4197:$J$5035,6,0)</f>
        <v>0</v>
      </c>
      <c r="AV617" s="380">
        <f t="shared" si="77"/>
        <v>0</v>
      </c>
      <c r="AW617" s="410" t="s">
        <v>1293</v>
      </c>
      <c r="AX617" s="411" t="s">
        <v>1294</v>
      </c>
      <c r="AY617" s="412">
        <v>0</v>
      </c>
      <c r="AZ617" s="377">
        <f>VLOOKUP($B617,'1.วาง งบทดลอง 4 แถว'!$E$5036:$J$5874,3,0)</f>
        <v>0</v>
      </c>
      <c r="BA617" s="378">
        <f>VLOOKUP($B617,'1.วาง งบทดลอง 4 แถว'!$E$5036:$J$5874,4,0)</f>
        <v>0</v>
      </c>
      <c r="BB617" s="378">
        <f>VLOOKUP($B617,'1.วาง งบทดลอง 4 แถว'!$E$5036:$J$5874,5,0)</f>
        <v>0</v>
      </c>
      <c r="BC617" s="379">
        <f>VLOOKUP($B617,'1.วาง งบทดลอง 4 แถว'!$E$5036:$J$5874,6,0)</f>
        <v>0</v>
      </c>
      <c r="BD617" s="380">
        <f t="shared" si="78"/>
        <v>0</v>
      </c>
      <c r="BE617" s="410" t="s">
        <v>1293</v>
      </c>
      <c r="BF617" s="411" t="s">
        <v>1294</v>
      </c>
      <c r="BG617" s="412">
        <v>0</v>
      </c>
      <c r="BH617" s="377">
        <f>VLOOKUP($B617,'1.วาง งบทดลอง 4 แถว'!$E$5875:$J$6713,3,0)</f>
        <v>0</v>
      </c>
      <c r="BI617" s="378">
        <f>VLOOKUP($B617,'1.วาง งบทดลอง 4 แถว'!$E$5875:$J$6713,4,0)</f>
        <v>0</v>
      </c>
      <c r="BJ617" s="378">
        <f>VLOOKUP($B617,'1.วาง งบทดลอง 4 แถว'!$E$5875:$J$6713,5,0)</f>
        <v>0</v>
      </c>
      <c r="BK617" s="379">
        <f>VLOOKUP($B617,'1.วาง งบทดลอง 4 แถว'!$E$5875:$J$6713,6,0)</f>
        <v>0</v>
      </c>
      <c r="BL617" s="380">
        <f t="shared" si="79"/>
        <v>0</v>
      </c>
      <c r="BM617" s="410" t="s">
        <v>1293</v>
      </c>
      <c r="BN617" s="411" t="s">
        <v>1294</v>
      </c>
      <c r="BO617" s="413">
        <v>0</v>
      </c>
    </row>
    <row r="618" spans="1:67" ht="19.5" customHeight="1">
      <c r="A618" s="374">
        <v>615</v>
      </c>
      <c r="B618" s="375" t="s">
        <v>973</v>
      </c>
      <c r="C618" s="376" t="s">
        <v>2314</v>
      </c>
      <c r="D618" s="377">
        <f>VLOOKUP($B618,'1.วาง งบทดลอง 4 แถว'!$E$2:$J$840,3,0)</f>
        <v>0</v>
      </c>
      <c r="E618" s="378">
        <f>VLOOKUP($B618,'1.วาง งบทดลอง 4 แถว'!$E$2:$J$840,4,0)</f>
        <v>0</v>
      </c>
      <c r="F618" s="378">
        <f>VLOOKUP($B618,'1.วาง งบทดลอง 4 แถว'!$E$2:$J$840,5,0)</f>
        <v>0</v>
      </c>
      <c r="G618" s="379">
        <f>VLOOKUP($B618,'1.วาง งบทดลอง 4 แถว'!$E$2:$J$840,6,0)</f>
        <v>0</v>
      </c>
      <c r="H618" s="380">
        <f t="shared" si="72"/>
        <v>0</v>
      </c>
      <c r="I618" s="410" t="s">
        <v>1293</v>
      </c>
      <c r="J618" s="411" t="s">
        <v>1294</v>
      </c>
      <c r="K618" s="412">
        <v>0</v>
      </c>
      <c r="L618" s="377">
        <f>VLOOKUP($B618,'1.วาง งบทดลอง 4 แถว'!$E$841:$J$1679,3,0)</f>
        <v>0</v>
      </c>
      <c r="M618" s="378">
        <f>VLOOKUP($B618,'1.วาง งบทดลอง 4 แถว'!$E$841:$J$1679,4,0)</f>
        <v>0</v>
      </c>
      <c r="N618" s="378">
        <f>VLOOKUP($B618,'1.วาง งบทดลอง 4 แถว'!$E$841:$J$1679,5,0)</f>
        <v>0</v>
      </c>
      <c r="O618" s="379">
        <f>VLOOKUP($B618,'1.วาง งบทดลอง 4 แถว'!$E$841:$J$1679,6,0)</f>
        <v>0</v>
      </c>
      <c r="P618" s="380">
        <f t="shared" si="73"/>
        <v>0</v>
      </c>
      <c r="Q618" s="410" t="s">
        <v>1293</v>
      </c>
      <c r="R618" s="411" t="s">
        <v>1294</v>
      </c>
      <c r="S618" s="412">
        <v>0</v>
      </c>
      <c r="T618" s="377">
        <f>VLOOKUP($B618,'1.วาง งบทดลอง 4 แถว'!$E$1680:$J$2518,3,0)</f>
        <v>0</v>
      </c>
      <c r="U618" s="378">
        <f>VLOOKUP($B618,'1.วาง งบทดลอง 4 แถว'!$E$1680:$J$2518,4,0)</f>
        <v>0</v>
      </c>
      <c r="V618" s="378">
        <f>VLOOKUP($B618,'1.วาง งบทดลอง 4 แถว'!$E$1680:$J$2518,5,0)</f>
        <v>0</v>
      </c>
      <c r="W618" s="379">
        <f>VLOOKUP($B618,'1.วาง งบทดลอง 4 แถว'!$E$1680:$J$2518,6,0)</f>
        <v>0</v>
      </c>
      <c r="X618" s="380">
        <f t="shared" si="74"/>
        <v>0</v>
      </c>
      <c r="Y618" s="410" t="s">
        <v>1293</v>
      </c>
      <c r="Z618" s="411" t="s">
        <v>1294</v>
      </c>
      <c r="AA618" s="412">
        <v>0</v>
      </c>
      <c r="AB618" s="377">
        <f>VLOOKUP($B618,'1.วาง งบทดลอง 4 แถว'!$E$2519:$J$3357,3,0)</f>
        <v>0</v>
      </c>
      <c r="AC618" s="378">
        <f>VLOOKUP($B618,'1.วาง งบทดลอง 4 แถว'!$E$2519:$J$3357,4,0)</f>
        <v>0</v>
      </c>
      <c r="AD618" s="378">
        <f>VLOOKUP($B618,'1.วาง งบทดลอง 4 แถว'!$E$2519:$J$3357,5,0)</f>
        <v>0</v>
      </c>
      <c r="AE618" s="379">
        <f>VLOOKUP($B618,'1.วาง งบทดลอง 4 แถว'!$E$2519:$J$3357,6,0)</f>
        <v>0</v>
      </c>
      <c r="AF618" s="380">
        <f t="shared" si="75"/>
        <v>0</v>
      </c>
      <c r="AG618" s="410" t="s">
        <v>1293</v>
      </c>
      <c r="AH618" s="411" t="s">
        <v>1294</v>
      </c>
      <c r="AI618" s="412">
        <v>0</v>
      </c>
      <c r="AJ618" s="377">
        <f>VLOOKUP($B618,'1.วาง งบทดลอง 4 แถว'!$E$3358:$J$4196,3,0)</f>
        <v>0</v>
      </c>
      <c r="AK618" s="378">
        <f>VLOOKUP($B618,'1.วาง งบทดลอง 4 แถว'!$E$3358:$J$4196,4,0)</f>
        <v>0</v>
      </c>
      <c r="AL618" s="378">
        <f>VLOOKUP($B618,'1.วาง งบทดลอง 4 แถว'!$E$3358:$J$4196,5,0)</f>
        <v>0</v>
      </c>
      <c r="AM618" s="379">
        <f>VLOOKUP($B618,'1.วาง งบทดลอง 4 แถว'!$E$3358:$J$4196,6,0)</f>
        <v>0</v>
      </c>
      <c r="AN618" s="380">
        <f t="shared" si="76"/>
        <v>0</v>
      </c>
      <c r="AO618" s="410" t="s">
        <v>1293</v>
      </c>
      <c r="AP618" s="411" t="s">
        <v>1294</v>
      </c>
      <c r="AQ618" s="412">
        <v>0</v>
      </c>
      <c r="AR618" s="377">
        <f>VLOOKUP($B618,'1.วาง งบทดลอง 4 แถว'!$E$4197:$J$5035,3,0)</f>
        <v>0</v>
      </c>
      <c r="AS618" s="378">
        <f>VLOOKUP($B618,'1.วาง งบทดลอง 4 แถว'!$E$4197:$J$5035,4,0)</f>
        <v>0</v>
      </c>
      <c r="AT618" s="378">
        <f>VLOOKUP($B618,'1.วาง งบทดลอง 4 แถว'!$E$4197:$J$5035,5,0)</f>
        <v>0</v>
      </c>
      <c r="AU618" s="379">
        <f>VLOOKUP($B618,'1.วาง งบทดลอง 4 แถว'!$E$4197:$J$5035,6,0)</f>
        <v>0</v>
      </c>
      <c r="AV618" s="380">
        <f t="shared" si="77"/>
        <v>0</v>
      </c>
      <c r="AW618" s="410" t="s">
        <v>1293</v>
      </c>
      <c r="AX618" s="411" t="s">
        <v>1294</v>
      </c>
      <c r="AY618" s="412">
        <v>0</v>
      </c>
      <c r="AZ618" s="377">
        <f>VLOOKUP($B618,'1.วาง งบทดลอง 4 แถว'!$E$5036:$J$5874,3,0)</f>
        <v>0</v>
      </c>
      <c r="BA618" s="378">
        <f>VLOOKUP($B618,'1.วาง งบทดลอง 4 แถว'!$E$5036:$J$5874,4,0)</f>
        <v>0</v>
      </c>
      <c r="BB618" s="378">
        <f>VLOOKUP($B618,'1.วาง งบทดลอง 4 แถว'!$E$5036:$J$5874,5,0)</f>
        <v>0</v>
      </c>
      <c r="BC618" s="379">
        <f>VLOOKUP($B618,'1.วาง งบทดลอง 4 แถว'!$E$5036:$J$5874,6,0)</f>
        <v>0</v>
      </c>
      <c r="BD618" s="380">
        <f t="shared" si="78"/>
        <v>0</v>
      </c>
      <c r="BE618" s="410" t="s">
        <v>1293</v>
      </c>
      <c r="BF618" s="411" t="s">
        <v>1294</v>
      </c>
      <c r="BG618" s="412">
        <v>0</v>
      </c>
      <c r="BH618" s="377">
        <f>VLOOKUP($B618,'1.วาง งบทดลอง 4 แถว'!$E$5875:$J$6713,3,0)</f>
        <v>0</v>
      </c>
      <c r="BI618" s="378">
        <f>VLOOKUP($B618,'1.วาง งบทดลอง 4 แถว'!$E$5875:$J$6713,4,0)</f>
        <v>0</v>
      </c>
      <c r="BJ618" s="378">
        <f>VLOOKUP($B618,'1.วาง งบทดลอง 4 แถว'!$E$5875:$J$6713,5,0)</f>
        <v>0</v>
      </c>
      <c r="BK618" s="379">
        <f>VLOOKUP($B618,'1.วาง งบทดลอง 4 แถว'!$E$5875:$J$6713,6,0)</f>
        <v>0</v>
      </c>
      <c r="BL618" s="380">
        <f t="shared" si="79"/>
        <v>0</v>
      </c>
      <c r="BM618" s="410" t="s">
        <v>1293</v>
      </c>
      <c r="BN618" s="411" t="s">
        <v>1294</v>
      </c>
      <c r="BO618" s="413">
        <v>0</v>
      </c>
    </row>
    <row r="619" spans="1:67" ht="19.5" customHeight="1">
      <c r="A619" s="374">
        <v>616</v>
      </c>
      <c r="B619" s="375" t="s">
        <v>974</v>
      </c>
      <c r="C619" s="376" t="s">
        <v>2315</v>
      </c>
      <c r="D619" s="377">
        <f>VLOOKUP($B619,'1.วาง งบทดลอง 4 แถว'!$E$2:$J$840,3,0)</f>
        <v>0</v>
      </c>
      <c r="E619" s="378">
        <f>VLOOKUP($B619,'1.วาง งบทดลอง 4 แถว'!$E$2:$J$840,4,0)</f>
        <v>0</v>
      </c>
      <c r="F619" s="378">
        <f>VLOOKUP($B619,'1.วาง งบทดลอง 4 แถว'!$E$2:$J$840,5,0)</f>
        <v>0</v>
      </c>
      <c r="G619" s="379">
        <f>VLOOKUP($B619,'1.วาง งบทดลอง 4 แถว'!$E$2:$J$840,6,0)</f>
        <v>0</v>
      </c>
      <c r="H619" s="380">
        <f t="shared" si="72"/>
        <v>0</v>
      </c>
      <c r="I619" s="410" t="s">
        <v>1293</v>
      </c>
      <c r="J619" s="411" t="s">
        <v>1294</v>
      </c>
      <c r="K619" s="412">
        <v>0</v>
      </c>
      <c r="L619" s="377">
        <f>VLOOKUP($B619,'1.วาง งบทดลอง 4 แถว'!$E$841:$J$1679,3,0)</f>
        <v>0</v>
      </c>
      <c r="M619" s="378">
        <f>VLOOKUP($B619,'1.วาง งบทดลอง 4 แถว'!$E$841:$J$1679,4,0)</f>
        <v>0</v>
      </c>
      <c r="N619" s="378">
        <f>VLOOKUP($B619,'1.วาง งบทดลอง 4 แถว'!$E$841:$J$1679,5,0)</f>
        <v>0</v>
      </c>
      <c r="O619" s="379">
        <f>VLOOKUP($B619,'1.วาง งบทดลอง 4 แถว'!$E$841:$J$1679,6,0)</f>
        <v>0</v>
      </c>
      <c r="P619" s="380">
        <f t="shared" si="73"/>
        <v>0</v>
      </c>
      <c r="Q619" s="410" t="s">
        <v>1293</v>
      </c>
      <c r="R619" s="411" t="s">
        <v>1294</v>
      </c>
      <c r="S619" s="412">
        <v>0</v>
      </c>
      <c r="T619" s="377">
        <f>VLOOKUP($B619,'1.วาง งบทดลอง 4 แถว'!$E$1680:$J$2518,3,0)</f>
        <v>0</v>
      </c>
      <c r="U619" s="378">
        <f>VLOOKUP($B619,'1.วาง งบทดลอง 4 แถว'!$E$1680:$J$2518,4,0)</f>
        <v>0</v>
      </c>
      <c r="V619" s="378">
        <f>VLOOKUP($B619,'1.วาง งบทดลอง 4 แถว'!$E$1680:$J$2518,5,0)</f>
        <v>0</v>
      </c>
      <c r="W619" s="379">
        <f>VLOOKUP($B619,'1.วาง งบทดลอง 4 แถว'!$E$1680:$J$2518,6,0)</f>
        <v>0</v>
      </c>
      <c r="X619" s="380">
        <f t="shared" si="74"/>
        <v>0</v>
      </c>
      <c r="Y619" s="410" t="s">
        <v>1293</v>
      </c>
      <c r="Z619" s="411" t="s">
        <v>1294</v>
      </c>
      <c r="AA619" s="412">
        <v>0</v>
      </c>
      <c r="AB619" s="377">
        <f>VLOOKUP($B619,'1.วาง งบทดลอง 4 แถว'!$E$2519:$J$3357,3,0)</f>
        <v>0</v>
      </c>
      <c r="AC619" s="378">
        <f>VLOOKUP($B619,'1.วาง งบทดลอง 4 แถว'!$E$2519:$J$3357,4,0)</f>
        <v>0</v>
      </c>
      <c r="AD619" s="378">
        <f>VLOOKUP($B619,'1.วาง งบทดลอง 4 แถว'!$E$2519:$J$3357,5,0)</f>
        <v>0</v>
      </c>
      <c r="AE619" s="379">
        <f>VLOOKUP($B619,'1.วาง งบทดลอง 4 แถว'!$E$2519:$J$3357,6,0)</f>
        <v>0</v>
      </c>
      <c r="AF619" s="380">
        <f t="shared" si="75"/>
        <v>0</v>
      </c>
      <c r="AG619" s="410" t="s">
        <v>1293</v>
      </c>
      <c r="AH619" s="411" t="s">
        <v>1294</v>
      </c>
      <c r="AI619" s="412">
        <v>0</v>
      </c>
      <c r="AJ619" s="377">
        <f>VLOOKUP($B619,'1.วาง งบทดลอง 4 แถว'!$E$3358:$J$4196,3,0)</f>
        <v>0</v>
      </c>
      <c r="AK619" s="378">
        <f>VLOOKUP($B619,'1.วาง งบทดลอง 4 แถว'!$E$3358:$J$4196,4,0)</f>
        <v>0</v>
      </c>
      <c r="AL619" s="378">
        <f>VLOOKUP($B619,'1.วาง งบทดลอง 4 แถว'!$E$3358:$J$4196,5,0)</f>
        <v>0</v>
      </c>
      <c r="AM619" s="379">
        <f>VLOOKUP($B619,'1.วาง งบทดลอง 4 แถว'!$E$3358:$J$4196,6,0)</f>
        <v>0</v>
      </c>
      <c r="AN619" s="380">
        <f t="shared" si="76"/>
        <v>0</v>
      </c>
      <c r="AO619" s="410" t="s">
        <v>1293</v>
      </c>
      <c r="AP619" s="411" t="s">
        <v>1294</v>
      </c>
      <c r="AQ619" s="412">
        <v>0</v>
      </c>
      <c r="AR619" s="377">
        <f>VLOOKUP($B619,'1.วาง งบทดลอง 4 แถว'!$E$4197:$J$5035,3,0)</f>
        <v>0</v>
      </c>
      <c r="AS619" s="378">
        <f>VLOOKUP($B619,'1.วาง งบทดลอง 4 แถว'!$E$4197:$J$5035,4,0)</f>
        <v>0</v>
      </c>
      <c r="AT619" s="378">
        <f>VLOOKUP($B619,'1.วาง งบทดลอง 4 แถว'!$E$4197:$J$5035,5,0)</f>
        <v>0</v>
      </c>
      <c r="AU619" s="379">
        <f>VLOOKUP($B619,'1.วาง งบทดลอง 4 แถว'!$E$4197:$J$5035,6,0)</f>
        <v>0</v>
      </c>
      <c r="AV619" s="380">
        <f t="shared" si="77"/>
        <v>0</v>
      </c>
      <c r="AW619" s="410" t="s">
        <v>1293</v>
      </c>
      <c r="AX619" s="411" t="s">
        <v>1294</v>
      </c>
      <c r="AY619" s="412">
        <v>0</v>
      </c>
      <c r="AZ619" s="377">
        <f>VLOOKUP($B619,'1.วาง งบทดลอง 4 แถว'!$E$5036:$J$5874,3,0)</f>
        <v>0</v>
      </c>
      <c r="BA619" s="378">
        <f>VLOOKUP($B619,'1.วาง งบทดลอง 4 แถว'!$E$5036:$J$5874,4,0)</f>
        <v>0</v>
      </c>
      <c r="BB619" s="378">
        <f>VLOOKUP($B619,'1.วาง งบทดลอง 4 แถว'!$E$5036:$J$5874,5,0)</f>
        <v>0</v>
      </c>
      <c r="BC619" s="379">
        <f>VLOOKUP($B619,'1.วาง งบทดลอง 4 แถว'!$E$5036:$J$5874,6,0)</f>
        <v>0</v>
      </c>
      <c r="BD619" s="380">
        <f t="shared" si="78"/>
        <v>0</v>
      </c>
      <c r="BE619" s="410" t="s">
        <v>1293</v>
      </c>
      <c r="BF619" s="411" t="s">
        <v>1294</v>
      </c>
      <c r="BG619" s="412">
        <v>0</v>
      </c>
      <c r="BH619" s="377">
        <f>VLOOKUP($B619,'1.วาง งบทดลอง 4 แถว'!$E$5875:$J$6713,3,0)</f>
        <v>0</v>
      </c>
      <c r="BI619" s="378">
        <f>VLOOKUP($B619,'1.วาง งบทดลอง 4 แถว'!$E$5875:$J$6713,4,0)</f>
        <v>0</v>
      </c>
      <c r="BJ619" s="378">
        <f>VLOOKUP($B619,'1.วาง งบทดลอง 4 แถว'!$E$5875:$J$6713,5,0)</f>
        <v>0</v>
      </c>
      <c r="BK619" s="379">
        <f>VLOOKUP($B619,'1.วาง งบทดลอง 4 แถว'!$E$5875:$J$6713,6,0)</f>
        <v>0</v>
      </c>
      <c r="BL619" s="380">
        <f t="shared" si="79"/>
        <v>0</v>
      </c>
      <c r="BM619" s="410" t="s">
        <v>1293</v>
      </c>
      <c r="BN619" s="411" t="s">
        <v>1294</v>
      </c>
      <c r="BO619" s="413">
        <v>0</v>
      </c>
    </row>
    <row r="620" spans="1:67" ht="19.5" customHeight="1">
      <c r="A620" s="374">
        <v>617</v>
      </c>
      <c r="B620" s="375" t="s">
        <v>975</v>
      </c>
      <c r="C620" s="376" t="s">
        <v>279</v>
      </c>
      <c r="D620" s="377">
        <f>VLOOKUP($B620,'1.วาง งบทดลอง 4 แถว'!$E$2:$J$840,3,0)</f>
        <v>0</v>
      </c>
      <c r="E620" s="378">
        <f>VLOOKUP($B620,'1.วาง งบทดลอง 4 แถว'!$E$2:$J$840,4,0)</f>
        <v>0</v>
      </c>
      <c r="F620" s="378">
        <f>VLOOKUP($B620,'1.วาง งบทดลอง 4 แถว'!$E$2:$J$840,5,0)</f>
        <v>0</v>
      </c>
      <c r="G620" s="379">
        <f>VLOOKUP($B620,'1.วาง งบทดลอง 4 แถว'!$E$2:$J$840,6,0)</f>
        <v>0</v>
      </c>
      <c r="H620" s="380">
        <f t="shared" si="72"/>
        <v>0</v>
      </c>
      <c r="I620" s="410" t="s">
        <v>1293</v>
      </c>
      <c r="J620" s="411" t="s">
        <v>1294</v>
      </c>
      <c r="K620" s="412">
        <v>0</v>
      </c>
      <c r="L620" s="377">
        <f>VLOOKUP($B620,'1.วาง งบทดลอง 4 แถว'!$E$841:$J$1679,3,0)</f>
        <v>0</v>
      </c>
      <c r="M620" s="378">
        <f>VLOOKUP($B620,'1.วาง งบทดลอง 4 แถว'!$E$841:$J$1679,4,0)</f>
        <v>0</v>
      </c>
      <c r="N620" s="378">
        <f>VLOOKUP($B620,'1.วาง งบทดลอง 4 แถว'!$E$841:$J$1679,5,0)</f>
        <v>0</v>
      </c>
      <c r="O620" s="379">
        <f>VLOOKUP($B620,'1.วาง งบทดลอง 4 แถว'!$E$841:$J$1679,6,0)</f>
        <v>0</v>
      </c>
      <c r="P620" s="380">
        <f t="shared" si="73"/>
        <v>0</v>
      </c>
      <c r="Q620" s="410" t="s">
        <v>1293</v>
      </c>
      <c r="R620" s="411" t="s">
        <v>1294</v>
      </c>
      <c r="S620" s="412">
        <v>0</v>
      </c>
      <c r="T620" s="377">
        <f>VLOOKUP($B620,'1.วาง งบทดลอง 4 แถว'!$E$1680:$J$2518,3,0)</f>
        <v>0</v>
      </c>
      <c r="U620" s="378">
        <f>VLOOKUP($B620,'1.วาง งบทดลอง 4 แถว'!$E$1680:$J$2518,4,0)</f>
        <v>0</v>
      </c>
      <c r="V620" s="378">
        <f>VLOOKUP($B620,'1.วาง งบทดลอง 4 แถว'!$E$1680:$J$2518,5,0)</f>
        <v>0</v>
      </c>
      <c r="W620" s="379">
        <f>VLOOKUP($B620,'1.วาง งบทดลอง 4 แถว'!$E$1680:$J$2518,6,0)</f>
        <v>0</v>
      </c>
      <c r="X620" s="380">
        <f t="shared" si="74"/>
        <v>0</v>
      </c>
      <c r="Y620" s="410" t="s">
        <v>1293</v>
      </c>
      <c r="Z620" s="411" t="s">
        <v>1294</v>
      </c>
      <c r="AA620" s="412">
        <v>0</v>
      </c>
      <c r="AB620" s="377">
        <f>VLOOKUP($B620,'1.วาง งบทดลอง 4 แถว'!$E$2519:$J$3357,3,0)</f>
        <v>0</v>
      </c>
      <c r="AC620" s="378">
        <f>VLOOKUP($B620,'1.วาง งบทดลอง 4 แถว'!$E$2519:$J$3357,4,0)</f>
        <v>0</v>
      </c>
      <c r="AD620" s="378">
        <f>VLOOKUP($B620,'1.วาง งบทดลอง 4 แถว'!$E$2519:$J$3357,5,0)</f>
        <v>0</v>
      </c>
      <c r="AE620" s="379">
        <f>VLOOKUP($B620,'1.วาง งบทดลอง 4 แถว'!$E$2519:$J$3357,6,0)</f>
        <v>0</v>
      </c>
      <c r="AF620" s="380">
        <f t="shared" si="75"/>
        <v>0</v>
      </c>
      <c r="AG620" s="410" t="s">
        <v>1293</v>
      </c>
      <c r="AH620" s="411" t="s">
        <v>1294</v>
      </c>
      <c r="AI620" s="412">
        <v>0</v>
      </c>
      <c r="AJ620" s="377">
        <f>VLOOKUP($B620,'1.วาง งบทดลอง 4 แถว'!$E$3358:$J$4196,3,0)</f>
        <v>0</v>
      </c>
      <c r="AK620" s="378">
        <f>VLOOKUP($B620,'1.วาง งบทดลอง 4 แถว'!$E$3358:$J$4196,4,0)</f>
        <v>0</v>
      </c>
      <c r="AL620" s="378">
        <f>VLOOKUP($B620,'1.วาง งบทดลอง 4 แถว'!$E$3358:$J$4196,5,0)</f>
        <v>0</v>
      </c>
      <c r="AM620" s="379">
        <f>VLOOKUP($B620,'1.วาง งบทดลอง 4 แถว'!$E$3358:$J$4196,6,0)</f>
        <v>0</v>
      </c>
      <c r="AN620" s="380">
        <f t="shared" si="76"/>
        <v>0</v>
      </c>
      <c r="AO620" s="410" t="s">
        <v>1293</v>
      </c>
      <c r="AP620" s="411" t="s">
        <v>1294</v>
      </c>
      <c r="AQ620" s="412">
        <v>0</v>
      </c>
      <c r="AR620" s="377">
        <f>VLOOKUP($B620,'1.วาง งบทดลอง 4 แถว'!$E$4197:$J$5035,3,0)</f>
        <v>0</v>
      </c>
      <c r="AS620" s="378">
        <f>VLOOKUP($B620,'1.วาง งบทดลอง 4 แถว'!$E$4197:$J$5035,4,0)</f>
        <v>0</v>
      </c>
      <c r="AT620" s="378">
        <f>VLOOKUP($B620,'1.วาง งบทดลอง 4 แถว'!$E$4197:$J$5035,5,0)</f>
        <v>0</v>
      </c>
      <c r="AU620" s="379">
        <f>VLOOKUP($B620,'1.วาง งบทดลอง 4 แถว'!$E$4197:$J$5035,6,0)</f>
        <v>0</v>
      </c>
      <c r="AV620" s="380">
        <f t="shared" si="77"/>
        <v>0</v>
      </c>
      <c r="AW620" s="410" t="s">
        <v>1293</v>
      </c>
      <c r="AX620" s="411" t="s">
        <v>1294</v>
      </c>
      <c r="AY620" s="412">
        <v>0</v>
      </c>
      <c r="AZ620" s="377">
        <f>VLOOKUP($B620,'1.วาง งบทดลอง 4 แถว'!$E$5036:$J$5874,3,0)</f>
        <v>0</v>
      </c>
      <c r="BA620" s="378">
        <f>VLOOKUP($B620,'1.วาง งบทดลอง 4 แถว'!$E$5036:$J$5874,4,0)</f>
        <v>0</v>
      </c>
      <c r="BB620" s="378">
        <f>VLOOKUP($B620,'1.วาง งบทดลอง 4 แถว'!$E$5036:$J$5874,5,0)</f>
        <v>0</v>
      </c>
      <c r="BC620" s="379">
        <f>VLOOKUP($B620,'1.วาง งบทดลอง 4 แถว'!$E$5036:$J$5874,6,0)</f>
        <v>0</v>
      </c>
      <c r="BD620" s="380">
        <f t="shared" si="78"/>
        <v>0</v>
      </c>
      <c r="BE620" s="410" t="s">
        <v>1293</v>
      </c>
      <c r="BF620" s="411" t="s">
        <v>1294</v>
      </c>
      <c r="BG620" s="412">
        <v>0</v>
      </c>
      <c r="BH620" s="377">
        <f>VLOOKUP($B620,'1.วาง งบทดลอง 4 แถว'!$E$5875:$J$6713,3,0)</f>
        <v>0</v>
      </c>
      <c r="BI620" s="378">
        <f>VLOOKUP($B620,'1.วาง งบทดลอง 4 แถว'!$E$5875:$J$6713,4,0)</f>
        <v>0</v>
      </c>
      <c r="BJ620" s="378">
        <f>VLOOKUP($B620,'1.วาง งบทดลอง 4 แถว'!$E$5875:$J$6713,5,0)</f>
        <v>0</v>
      </c>
      <c r="BK620" s="379">
        <f>VLOOKUP($B620,'1.วาง งบทดลอง 4 แถว'!$E$5875:$J$6713,6,0)</f>
        <v>0</v>
      </c>
      <c r="BL620" s="380">
        <f t="shared" si="79"/>
        <v>0</v>
      </c>
      <c r="BM620" s="410" t="s">
        <v>1293</v>
      </c>
      <c r="BN620" s="411" t="s">
        <v>1294</v>
      </c>
      <c r="BO620" s="413">
        <v>0</v>
      </c>
    </row>
    <row r="621" spans="1:67" ht="19.5" customHeight="1">
      <c r="A621" s="374">
        <v>618</v>
      </c>
      <c r="B621" s="375" t="s">
        <v>976</v>
      </c>
      <c r="C621" s="376" t="s">
        <v>280</v>
      </c>
      <c r="D621" s="377">
        <f>VLOOKUP($B621,'1.วาง งบทดลอง 4 แถว'!$E$2:$J$840,3,0)</f>
        <v>0</v>
      </c>
      <c r="E621" s="378">
        <f>VLOOKUP($B621,'1.วาง งบทดลอง 4 แถว'!$E$2:$J$840,4,0)</f>
        <v>0</v>
      </c>
      <c r="F621" s="378">
        <f>VLOOKUP($B621,'1.วาง งบทดลอง 4 แถว'!$E$2:$J$840,5,0)</f>
        <v>0</v>
      </c>
      <c r="G621" s="379">
        <f>VLOOKUP($B621,'1.วาง งบทดลอง 4 แถว'!$E$2:$J$840,6,0)</f>
        <v>0</v>
      </c>
      <c r="H621" s="380">
        <f t="shared" si="72"/>
        <v>0</v>
      </c>
      <c r="I621" s="410" t="s">
        <v>1293</v>
      </c>
      <c r="J621" s="411" t="s">
        <v>1294</v>
      </c>
      <c r="K621" s="412">
        <v>0</v>
      </c>
      <c r="L621" s="377">
        <f>VLOOKUP($B621,'1.วาง งบทดลอง 4 แถว'!$E$841:$J$1679,3,0)</f>
        <v>0</v>
      </c>
      <c r="M621" s="378">
        <f>VLOOKUP($B621,'1.วาง งบทดลอง 4 แถว'!$E$841:$J$1679,4,0)</f>
        <v>0</v>
      </c>
      <c r="N621" s="378">
        <f>VLOOKUP($B621,'1.วาง งบทดลอง 4 แถว'!$E$841:$J$1679,5,0)</f>
        <v>0</v>
      </c>
      <c r="O621" s="379">
        <f>VLOOKUP($B621,'1.วาง งบทดลอง 4 แถว'!$E$841:$J$1679,6,0)</f>
        <v>0</v>
      </c>
      <c r="P621" s="380">
        <f t="shared" si="73"/>
        <v>0</v>
      </c>
      <c r="Q621" s="410" t="s">
        <v>1293</v>
      </c>
      <c r="R621" s="411" t="s">
        <v>1294</v>
      </c>
      <c r="S621" s="412">
        <v>0</v>
      </c>
      <c r="T621" s="377">
        <f>VLOOKUP($B621,'1.วาง งบทดลอง 4 แถว'!$E$1680:$J$2518,3,0)</f>
        <v>0</v>
      </c>
      <c r="U621" s="378">
        <f>VLOOKUP($B621,'1.วาง งบทดลอง 4 แถว'!$E$1680:$J$2518,4,0)</f>
        <v>0</v>
      </c>
      <c r="V621" s="378">
        <f>VLOOKUP($B621,'1.วาง งบทดลอง 4 แถว'!$E$1680:$J$2518,5,0)</f>
        <v>0</v>
      </c>
      <c r="W621" s="379">
        <f>VLOOKUP($B621,'1.วาง งบทดลอง 4 แถว'!$E$1680:$J$2518,6,0)</f>
        <v>0</v>
      </c>
      <c r="X621" s="380">
        <f t="shared" si="74"/>
        <v>0</v>
      </c>
      <c r="Y621" s="410" t="s">
        <v>1293</v>
      </c>
      <c r="Z621" s="411" t="s">
        <v>1294</v>
      </c>
      <c r="AA621" s="412">
        <v>0</v>
      </c>
      <c r="AB621" s="377">
        <f>VLOOKUP($B621,'1.วาง งบทดลอง 4 แถว'!$E$2519:$J$3357,3,0)</f>
        <v>0</v>
      </c>
      <c r="AC621" s="378">
        <f>VLOOKUP($B621,'1.วาง งบทดลอง 4 แถว'!$E$2519:$J$3357,4,0)</f>
        <v>0</v>
      </c>
      <c r="AD621" s="378">
        <f>VLOOKUP($B621,'1.วาง งบทดลอง 4 แถว'!$E$2519:$J$3357,5,0)</f>
        <v>0</v>
      </c>
      <c r="AE621" s="379">
        <f>VLOOKUP($B621,'1.วาง งบทดลอง 4 แถว'!$E$2519:$J$3357,6,0)</f>
        <v>0</v>
      </c>
      <c r="AF621" s="380">
        <f t="shared" si="75"/>
        <v>0</v>
      </c>
      <c r="AG621" s="410" t="s">
        <v>1293</v>
      </c>
      <c r="AH621" s="411" t="s">
        <v>1294</v>
      </c>
      <c r="AI621" s="412">
        <v>0</v>
      </c>
      <c r="AJ621" s="377">
        <f>VLOOKUP($B621,'1.วาง งบทดลอง 4 แถว'!$E$3358:$J$4196,3,0)</f>
        <v>0</v>
      </c>
      <c r="AK621" s="378">
        <f>VLOOKUP($B621,'1.วาง งบทดลอง 4 แถว'!$E$3358:$J$4196,4,0)</f>
        <v>0</v>
      </c>
      <c r="AL621" s="378">
        <f>VLOOKUP($B621,'1.วาง งบทดลอง 4 แถว'!$E$3358:$J$4196,5,0)</f>
        <v>0</v>
      </c>
      <c r="AM621" s="379">
        <f>VLOOKUP($B621,'1.วาง งบทดลอง 4 แถว'!$E$3358:$J$4196,6,0)</f>
        <v>0</v>
      </c>
      <c r="AN621" s="380">
        <f t="shared" si="76"/>
        <v>0</v>
      </c>
      <c r="AO621" s="410" t="s">
        <v>1293</v>
      </c>
      <c r="AP621" s="411" t="s">
        <v>1294</v>
      </c>
      <c r="AQ621" s="412">
        <v>0</v>
      </c>
      <c r="AR621" s="377">
        <f>VLOOKUP($B621,'1.วาง งบทดลอง 4 แถว'!$E$4197:$J$5035,3,0)</f>
        <v>0</v>
      </c>
      <c r="AS621" s="378">
        <f>VLOOKUP($B621,'1.วาง งบทดลอง 4 แถว'!$E$4197:$J$5035,4,0)</f>
        <v>0</v>
      </c>
      <c r="AT621" s="378">
        <f>VLOOKUP($B621,'1.วาง งบทดลอง 4 แถว'!$E$4197:$J$5035,5,0)</f>
        <v>0</v>
      </c>
      <c r="AU621" s="379">
        <f>VLOOKUP($B621,'1.วาง งบทดลอง 4 แถว'!$E$4197:$J$5035,6,0)</f>
        <v>0</v>
      </c>
      <c r="AV621" s="380">
        <f t="shared" si="77"/>
        <v>0</v>
      </c>
      <c r="AW621" s="410" t="s">
        <v>1293</v>
      </c>
      <c r="AX621" s="411" t="s">
        <v>1294</v>
      </c>
      <c r="AY621" s="412">
        <v>0</v>
      </c>
      <c r="AZ621" s="377">
        <f>VLOOKUP($B621,'1.วาง งบทดลอง 4 แถว'!$E$5036:$J$5874,3,0)</f>
        <v>0</v>
      </c>
      <c r="BA621" s="378">
        <f>VLOOKUP($B621,'1.วาง งบทดลอง 4 แถว'!$E$5036:$J$5874,4,0)</f>
        <v>0</v>
      </c>
      <c r="BB621" s="378">
        <f>VLOOKUP($B621,'1.วาง งบทดลอง 4 แถว'!$E$5036:$J$5874,5,0)</f>
        <v>0</v>
      </c>
      <c r="BC621" s="379">
        <f>VLOOKUP($B621,'1.วาง งบทดลอง 4 แถว'!$E$5036:$J$5874,6,0)</f>
        <v>0</v>
      </c>
      <c r="BD621" s="380">
        <f t="shared" si="78"/>
        <v>0</v>
      </c>
      <c r="BE621" s="410" t="s">
        <v>1293</v>
      </c>
      <c r="BF621" s="411" t="s">
        <v>1294</v>
      </c>
      <c r="BG621" s="412">
        <v>0</v>
      </c>
      <c r="BH621" s="377">
        <f>VLOOKUP($B621,'1.วาง งบทดลอง 4 แถว'!$E$5875:$J$6713,3,0)</f>
        <v>0</v>
      </c>
      <c r="BI621" s="378">
        <f>VLOOKUP($B621,'1.วาง งบทดลอง 4 แถว'!$E$5875:$J$6713,4,0)</f>
        <v>0</v>
      </c>
      <c r="BJ621" s="378">
        <f>VLOOKUP($B621,'1.วาง งบทดลอง 4 แถว'!$E$5875:$J$6713,5,0)</f>
        <v>0</v>
      </c>
      <c r="BK621" s="379">
        <f>VLOOKUP($B621,'1.วาง งบทดลอง 4 แถว'!$E$5875:$J$6713,6,0)</f>
        <v>0</v>
      </c>
      <c r="BL621" s="380">
        <f t="shared" si="79"/>
        <v>0</v>
      </c>
      <c r="BM621" s="410" t="s">
        <v>1293</v>
      </c>
      <c r="BN621" s="411" t="s">
        <v>1294</v>
      </c>
      <c r="BO621" s="413">
        <v>0</v>
      </c>
    </row>
    <row r="622" spans="1:67" ht="19.5" customHeight="1">
      <c r="A622" s="374">
        <v>619</v>
      </c>
      <c r="B622" s="375" t="s">
        <v>977</v>
      </c>
      <c r="C622" s="376" t="s">
        <v>281</v>
      </c>
      <c r="D622" s="377">
        <f>VLOOKUP($B622,'1.วาง งบทดลอง 4 แถว'!$E$2:$J$840,3,0)</f>
        <v>0</v>
      </c>
      <c r="E622" s="378">
        <f>VLOOKUP($B622,'1.วาง งบทดลอง 4 แถว'!$E$2:$J$840,4,0)</f>
        <v>0</v>
      </c>
      <c r="F622" s="378">
        <f>VLOOKUP($B622,'1.วาง งบทดลอง 4 แถว'!$E$2:$J$840,5,0)</f>
        <v>0</v>
      </c>
      <c r="G622" s="379">
        <f>VLOOKUP($B622,'1.วาง งบทดลอง 4 แถว'!$E$2:$J$840,6,0)</f>
        <v>0</v>
      </c>
      <c r="H622" s="380">
        <f t="shared" si="72"/>
        <v>0</v>
      </c>
      <c r="I622" s="410" t="s">
        <v>1293</v>
      </c>
      <c r="J622" s="411" t="s">
        <v>1294</v>
      </c>
      <c r="K622" s="412">
        <v>0</v>
      </c>
      <c r="L622" s="377">
        <f>VLOOKUP($B622,'1.วาง งบทดลอง 4 แถว'!$E$841:$J$1679,3,0)</f>
        <v>0</v>
      </c>
      <c r="M622" s="378">
        <f>VLOOKUP($B622,'1.วาง งบทดลอง 4 แถว'!$E$841:$J$1679,4,0)</f>
        <v>0</v>
      </c>
      <c r="N622" s="378">
        <f>VLOOKUP($B622,'1.วาง งบทดลอง 4 แถว'!$E$841:$J$1679,5,0)</f>
        <v>0</v>
      </c>
      <c r="O622" s="379">
        <f>VLOOKUP($B622,'1.วาง งบทดลอง 4 แถว'!$E$841:$J$1679,6,0)</f>
        <v>0</v>
      </c>
      <c r="P622" s="380">
        <f t="shared" si="73"/>
        <v>0</v>
      </c>
      <c r="Q622" s="410" t="s">
        <v>1293</v>
      </c>
      <c r="R622" s="411" t="s">
        <v>1294</v>
      </c>
      <c r="S622" s="412">
        <v>0</v>
      </c>
      <c r="T622" s="377">
        <f>VLOOKUP($B622,'1.วาง งบทดลอง 4 แถว'!$E$1680:$J$2518,3,0)</f>
        <v>0</v>
      </c>
      <c r="U622" s="378">
        <f>VLOOKUP($B622,'1.วาง งบทดลอง 4 แถว'!$E$1680:$J$2518,4,0)</f>
        <v>0</v>
      </c>
      <c r="V622" s="378">
        <f>VLOOKUP($B622,'1.วาง งบทดลอง 4 แถว'!$E$1680:$J$2518,5,0)</f>
        <v>0</v>
      </c>
      <c r="W622" s="379">
        <f>VLOOKUP($B622,'1.วาง งบทดลอง 4 แถว'!$E$1680:$J$2518,6,0)</f>
        <v>0</v>
      </c>
      <c r="X622" s="380">
        <f t="shared" si="74"/>
        <v>0</v>
      </c>
      <c r="Y622" s="410" t="s">
        <v>1293</v>
      </c>
      <c r="Z622" s="411" t="s">
        <v>1294</v>
      </c>
      <c r="AA622" s="412">
        <v>0</v>
      </c>
      <c r="AB622" s="377">
        <f>VLOOKUP($B622,'1.วาง งบทดลอง 4 แถว'!$E$2519:$J$3357,3,0)</f>
        <v>0</v>
      </c>
      <c r="AC622" s="378">
        <f>VLOOKUP($B622,'1.วาง งบทดลอง 4 แถว'!$E$2519:$J$3357,4,0)</f>
        <v>0</v>
      </c>
      <c r="AD622" s="378">
        <f>VLOOKUP($B622,'1.วาง งบทดลอง 4 แถว'!$E$2519:$J$3357,5,0)</f>
        <v>0</v>
      </c>
      <c r="AE622" s="379">
        <f>VLOOKUP($B622,'1.วาง งบทดลอง 4 แถว'!$E$2519:$J$3357,6,0)</f>
        <v>0</v>
      </c>
      <c r="AF622" s="380">
        <f t="shared" si="75"/>
        <v>0</v>
      </c>
      <c r="AG622" s="410" t="s">
        <v>1293</v>
      </c>
      <c r="AH622" s="411" t="s">
        <v>1294</v>
      </c>
      <c r="AI622" s="412">
        <v>0</v>
      </c>
      <c r="AJ622" s="377">
        <f>VLOOKUP($B622,'1.วาง งบทดลอง 4 แถว'!$E$3358:$J$4196,3,0)</f>
        <v>0</v>
      </c>
      <c r="AK622" s="378">
        <f>VLOOKUP($B622,'1.วาง งบทดลอง 4 แถว'!$E$3358:$J$4196,4,0)</f>
        <v>0</v>
      </c>
      <c r="AL622" s="378">
        <f>VLOOKUP($B622,'1.วาง งบทดลอง 4 แถว'!$E$3358:$J$4196,5,0)</f>
        <v>0</v>
      </c>
      <c r="AM622" s="379">
        <f>VLOOKUP($B622,'1.วาง งบทดลอง 4 แถว'!$E$3358:$J$4196,6,0)</f>
        <v>0</v>
      </c>
      <c r="AN622" s="380">
        <f t="shared" si="76"/>
        <v>0</v>
      </c>
      <c r="AO622" s="410" t="s">
        <v>1293</v>
      </c>
      <c r="AP622" s="411" t="s">
        <v>1294</v>
      </c>
      <c r="AQ622" s="412">
        <v>0</v>
      </c>
      <c r="AR622" s="377">
        <f>VLOOKUP($B622,'1.วาง งบทดลอง 4 แถว'!$E$4197:$J$5035,3,0)</f>
        <v>0</v>
      </c>
      <c r="AS622" s="378">
        <f>VLOOKUP($B622,'1.วาง งบทดลอง 4 แถว'!$E$4197:$J$5035,4,0)</f>
        <v>0</v>
      </c>
      <c r="AT622" s="378">
        <f>VLOOKUP($B622,'1.วาง งบทดลอง 4 แถว'!$E$4197:$J$5035,5,0)</f>
        <v>0</v>
      </c>
      <c r="AU622" s="379">
        <f>VLOOKUP($B622,'1.วาง งบทดลอง 4 แถว'!$E$4197:$J$5035,6,0)</f>
        <v>0</v>
      </c>
      <c r="AV622" s="380">
        <f t="shared" si="77"/>
        <v>0</v>
      </c>
      <c r="AW622" s="410" t="s">
        <v>1293</v>
      </c>
      <c r="AX622" s="411" t="s">
        <v>1294</v>
      </c>
      <c r="AY622" s="412">
        <v>0</v>
      </c>
      <c r="AZ622" s="377">
        <f>VLOOKUP($B622,'1.วาง งบทดลอง 4 แถว'!$E$5036:$J$5874,3,0)</f>
        <v>0</v>
      </c>
      <c r="BA622" s="378">
        <f>VLOOKUP($B622,'1.วาง งบทดลอง 4 แถว'!$E$5036:$J$5874,4,0)</f>
        <v>0</v>
      </c>
      <c r="BB622" s="378">
        <f>VLOOKUP($B622,'1.วาง งบทดลอง 4 แถว'!$E$5036:$J$5874,5,0)</f>
        <v>0</v>
      </c>
      <c r="BC622" s="379">
        <f>VLOOKUP($B622,'1.วาง งบทดลอง 4 แถว'!$E$5036:$J$5874,6,0)</f>
        <v>0</v>
      </c>
      <c r="BD622" s="380">
        <f t="shared" si="78"/>
        <v>0</v>
      </c>
      <c r="BE622" s="410" t="s">
        <v>1293</v>
      </c>
      <c r="BF622" s="411" t="s">
        <v>1294</v>
      </c>
      <c r="BG622" s="412">
        <v>0</v>
      </c>
      <c r="BH622" s="377">
        <f>VLOOKUP($B622,'1.วาง งบทดลอง 4 แถว'!$E$5875:$J$6713,3,0)</f>
        <v>0</v>
      </c>
      <c r="BI622" s="378">
        <f>VLOOKUP($B622,'1.วาง งบทดลอง 4 แถว'!$E$5875:$J$6713,4,0)</f>
        <v>0</v>
      </c>
      <c r="BJ622" s="378">
        <f>VLOOKUP($B622,'1.วาง งบทดลอง 4 แถว'!$E$5875:$J$6713,5,0)</f>
        <v>0</v>
      </c>
      <c r="BK622" s="379">
        <f>VLOOKUP($B622,'1.วาง งบทดลอง 4 แถว'!$E$5875:$J$6713,6,0)</f>
        <v>0</v>
      </c>
      <c r="BL622" s="380">
        <f t="shared" si="79"/>
        <v>0</v>
      </c>
      <c r="BM622" s="410" t="s">
        <v>1293</v>
      </c>
      <c r="BN622" s="411" t="s">
        <v>1294</v>
      </c>
      <c r="BO622" s="413">
        <v>0</v>
      </c>
    </row>
    <row r="623" spans="1:67" ht="19.5" customHeight="1">
      <c r="A623" s="374">
        <v>620</v>
      </c>
      <c r="B623" s="375" t="s">
        <v>978</v>
      </c>
      <c r="C623" s="376" t="s">
        <v>282</v>
      </c>
      <c r="D623" s="377">
        <f>VLOOKUP($B623,'1.วาง งบทดลอง 4 แถว'!$E$2:$J$840,3,0)</f>
        <v>0</v>
      </c>
      <c r="E623" s="378">
        <f>VLOOKUP($B623,'1.วาง งบทดลอง 4 แถว'!$E$2:$J$840,4,0)</f>
        <v>0</v>
      </c>
      <c r="F623" s="378">
        <f>VLOOKUP($B623,'1.วาง งบทดลอง 4 แถว'!$E$2:$J$840,5,0)</f>
        <v>0</v>
      </c>
      <c r="G623" s="379">
        <f>VLOOKUP($B623,'1.วาง งบทดลอง 4 แถว'!$E$2:$J$840,6,0)</f>
        <v>0</v>
      </c>
      <c r="H623" s="380">
        <f t="shared" si="72"/>
        <v>0</v>
      </c>
      <c r="I623" s="410" t="s">
        <v>1293</v>
      </c>
      <c r="J623" s="411" t="s">
        <v>1294</v>
      </c>
      <c r="K623" s="412">
        <v>0</v>
      </c>
      <c r="L623" s="377">
        <f>VLOOKUP($B623,'1.วาง งบทดลอง 4 แถว'!$E$841:$J$1679,3,0)</f>
        <v>0</v>
      </c>
      <c r="M623" s="378">
        <f>VLOOKUP($B623,'1.วาง งบทดลอง 4 แถว'!$E$841:$J$1679,4,0)</f>
        <v>0</v>
      </c>
      <c r="N623" s="378">
        <f>VLOOKUP($B623,'1.วาง งบทดลอง 4 แถว'!$E$841:$J$1679,5,0)</f>
        <v>0</v>
      </c>
      <c r="O623" s="379">
        <f>VLOOKUP($B623,'1.วาง งบทดลอง 4 แถว'!$E$841:$J$1679,6,0)</f>
        <v>0</v>
      </c>
      <c r="P623" s="380">
        <f t="shared" si="73"/>
        <v>0</v>
      </c>
      <c r="Q623" s="410" t="s">
        <v>1293</v>
      </c>
      <c r="R623" s="411" t="s">
        <v>1294</v>
      </c>
      <c r="S623" s="412">
        <v>0</v>
      </c>
      <c r="T623" s="377">
        <f>VLOOKUP($B623,'1.วาง งบทดลอง 4 แถว'!$E$1680:$J$2518,3,0)</f>
        <v>0</v>
      </c>
      <c r="U623" s="378">
        <f>VLOOKUP($B623,'1.วาง งบทดลอง 4 แถว'!$E$1680:$J$2518,4,0)</f>
        <v>0</v>
      </c>
      <c r="V623" s="378">
        <f>VLOOKUP($B623,'1.วาง งบทดลอง 4 แถว'!$E$1680:$J$2518,5,0)</f>
        <v>0</v>
      </c>
      <c r="W623" s="379">
        <f>VLOOKUP($B623,'1.วาง งบทดลอง 4 แถว'!$E$1680:$J$2518,6,0)</f>
        <v>0</v>
      </c>
      <c r="X623" s="380">
        <f t="shared" si="74"/>
        <v>0</v>
      </c>
      <c r="Y623" s="410" t="s">
        <v>1293</v>
      </c>
      <c r="Z623" s="411" t="s">
        <v>1294</v>
      </c>
      <c r="AA623" s="412">
        <v>0</v>
      </c>
      <c r="AB623" s="377">
        <f>VLOOKUP($B623,'1.วาง งบทดลอง 4 แถว'!$E$2519:$J$3357,3,0)</f>
        <v>0</v>
      </c>
      <c r="AC623" s="378">
        <f>VLOOKUP($B623,'1.วาง งบทดลอง 4 แถว'!$E$2519:$J$3357,4,0)</f>
        <v>0</v>
      </c>
      <c r="AD623" s="378">
        <f>VLOOKUP($B623,'1.วาง งบทดลอง 4 แถว'!$E$2519:$J$3357,5,0)</f>
        <v>0</v>
      </c>
      <c r="AE623" s="379">
        <f>VLOOKUP($B623,'1.วาง งบทดลอง 4 แถว'!$E$2519:$J$3357,6,0)</f>
        <v>0</v>
      </c>
      <c r="AF623" s="380">
        <f t="shared" si="75"/>
        <v>0</v>
      </c>
      <c r="AG623" s="410" t="s">
        <v>1293</v>
      </c>
      <c r="AH623" s="411" t="s">
        <v>1294</v>
      </c>
      <c r="AI623" s="412">
        <v>0</v>
      </c>
      <c r="AJ623" s="377">
        <f>VLOOKUP($B623,'1.วาง งบทดลอง 4 แถว'!$E$3358:$J$4196,3,0)</f>
        <v>0</v>
      </c>
      <c r="AK623" s="378">
        <f>VLOOKUP($B623,'1.วาง งบทดลอง 4 แถว'!$E$3358:$J$4196,4,0)</f>
        <v>0</v>
      </c>
      <c r="AL623" s="378">
        <f>VLOOKUP($B623,'1.วาง งบทดลอง 4 แถว'!$E$3358:$J$4196,5,0)</f>
        <v>0</v>
      </c>
      <c r="AM623" s="379">
        <f>VLOOKUP($B623,'1.วาง งบทดลอง 4 แถว'!$E$3358:$J$4196,6,0)</f>
        <v>0</v>
      </c>
      <c r="AN623" s="380">
        <f t="shared" si="76"/>
        <v>0</v>
      </c>
      <c r="AO623" s="410" t="s">
        <v>1293</v>
      </c>
      <c r="AP623" s="411" t="s">
        <v>1294</v>
      </c>
      <c r="AQ623" s="412">
        <v>0</v>
      </c>
      <c r="AR623" s="377">
        <f>VLOOKUP($B623,'1.วาง งบทดลอง 4 แถว'!$E$4197:$J$5035,3,0)</f>
        <v>0</v>
      </c>
      <c r="AS623" s="378">
        <f>VLOOKUP($B623,'1.วาง งบทดลอง 4 แถว'!$E$4197:$J$5035,4,0)</f>
        <v>0</v>
      </c>
      <c r="AT623" s="378">
        <f>VLOOKUP($B623,'1.วาง งบทดลอง 4 แถว'!$E$4197:$J$5035,5,0)</f>
        <v>0</v>
      </c>
      <c r="AU623" s="379">
        <f>VLOOKUP($B623,'1.วาง งบทดลอง 4 แถว'!$E$4197:$J$5035,6,0)</f>
        <v>0</v>
      </c>
      <c r="AV623" s="380">
        <f t="shared" si="77"/>
        <v>0</v>
      </c>
      <c r="AW623" s="410" t="s">
        <v>1293</v>
      </c>
      <c r="AX623" s="411" t="s">
        <v>1294</v>
      </c>
      <c r="AY623" s="412">
        <v>0</v>
      </c>
      <c r="AZ623" s="377">
        <f>VLOOKUP($B623,'1.วาง งบทดลอง 4 แถว'!$E$5036:$J$5874,3,0)</f>
        <v>0</v>
      </c>
      <c r="BA623" s="378">
        <f>VLOOKUP($B623,'1.วาง งบทดลอง 4 แถว'!$E$5036:$J$5874,4,0)</f>
        <v>0</v>
      </c>
      <c r="BB623" s="378">
        <f>VLOOKUP($B623,'1.วาง งบทดลอง 4 แถว'!$E$5036:$J$5874,5,0)</f>
        <v>0</v>
      </c>
      <c r="BC623" s="379">
        <f>VLOOKUP($B623,'1.วาง งบทดลอง 4 แถว'!$E$5036:$J$5874,6,0)</f>
        <v>0</v>
      </c>
      <c r="BD623" s="380">
        <f t="shared" si="78"/>
        <v>0</v>
      </c>
      <c r="BE623" s="410" t="s">
        <v>1293</v>
      </c>
      <c r="BF623" s="411" t="s">
        <v>1294</v>
      </c>
      <c r="BG623" s="412">
        <v>0</v>
      </c>
      <c r="BH623" s="377">
        <f>VLOOKUP($B623,'1.วาง งบทดลอง 4 แถว'!$E$5875:$J$6713,3,0)</f>
        <v>0</v>
      </c>
      <c r="BI623" s="378">
        <f>VLOOKUP($B623,'1.วาง งบทดลอง 4 แถว'!$E$5875:$J$6713,4,0)</f>
        <v>0</v>
      </c>
      <c r="BJ623" s="378">
        <f>VLOOKUP($B623,'1.วาง งบทดลอง 4 แถว'!$E$5875:$J$6713,5,0)</f>
        <v>0</v>
      </c>
      <c r="BK623" s="379">
        <f>VLOOKUP($B623,'1.วาง งบทดลอง 4 แถว'!$E$5875:$J$6713,6,0)</f>
        <v>0</v>
      </c>
      <c r="BL623" s="380">
        <f t="shared" si="79"/>
        <v>0</v>
      </c>
      <c r="BM623" s="410" t="s">
        <v>1293</v>
      </c>
      <c r="BN623" s="411" t="s">
        <v>1294</v>
      </c>
      <c r="BO623" s="413">
        <v>0</v>
      </c>
    </row>
    <row r="624" spans="1:67" ht="19.5" customHeight="1">
      <c r="A624" s="374">
        <v>621</v>
      </c>
      <c r="B624" s="375" t="s">
        <v>979</v>
      </c>
      <c r="C624" s="376" t="s">
        <v>278</v>
      </c>
      <c r="D624" s="377">
        <f>VLOOKUP($B624,'1.วาง งบทดลอง 4 แถว'!$E$2:$J$840,3,0)</f>
        <v>0</v>
      </c>
      <c r="E624" s="378">
        <f>VLOOKUP($B624,'1.วาง งบทดลอง 4 แถว'!$E$2:$J$840,4,0)</f>
        <v>0</v>
      </c>
      <c r="F624" s="378">
        <f>VLOOKUP($B624,'1.วาง งบทดลอง 4 แถว'!$E$2:$J$840,5,0)</f>
        <v>0</v>
      </c>
      <c r="G624" s="379">
        <f>VLOOKUP($B624,'1.วาง งบทดลอง 4 แถว'!$E$2:$J$840,6,0)</f>
        <v>0</v>
      </c>
      <c r="H624" s="380">
        <f t="shared" si="72"/>
        <v>0</v>
      </c>
      <c r="I624" s="410" t="s">
        <v>1293</v>
      </c>
      <c r="J624" s="411" t="s">
        <v>1294</v>
      </c>
      <c r="K624" s="412">
        <v>0</v>
      </c>
      <c r="L624" s="377">
        <f>VLOOKUP($B624,'1.วาง งบทดลอง 4 แถว'!$E$841:$J$1679,3,0)</f>
        <v>0</v>
      </c>
      <c r="M624" s="378">
        <f>VLOOKUP($B624,'1.วาง งบทดลอง 4 แถว'!$E$841:$J$1679,4,0)</f>
        <v>0</v>
      </c>
      <c r="N624" s="378">
        <f>VLOOKUP($B624,'1.วาง งบทดลอง 4 แถว'!$E$841:$J$1679,5,0)</f>
        <v>0</v>
      </c>
      <c r="O624" s="379">
        <f>VLOOKUP($B624,'1.วาง งบทดลอง 4 แถว'!$E$841:$J$1679,6,0)</f>
        <v>0</v>
      </c>
      <c r="P624" s="380">
        <f t="shared" si="73"/>
        <v>0</v>
      </c>
      <c r="Q624" s="410" t="s">
        <v>1293</v>
      </c>
      <c r="R624" s="411" t="s">
        <v>1294</v>
      </c>
      <c r="S624" s="412">
        <v>0</v>
      </c>
      <c r="T624" s="377">
        <f>VLOOKUP($B624,'1.วาง งบทดลอง 4 แถว'!$E$1680:$J$2518,3,0)</f>
        <v>0</v>
      </c>
      <c r="U624" s="378">
        <f>VLOOKUP($B624,'1.วาง งบทดลอง 4 แถว'!$E$1680:$J$2518,4,0)</f>
        <v>0</v>
      </c>
      <c r="V624" s="378">
        <f>VLOOKUP($B624,'1.วาง งบทดลอง 4 แถว'!$E$1680:$J$2518,5,0)</f>
        <v>0</v>
      </c>
      <c r="W624" s="379">
        <f>VLOOKUP($B624,'1.วาง งบทดลอง 4 แถว'!$E$1680:$J$2518,6,0)</f>
        <v>0</v>
      </c>
      <c r="X624" s="380">
        <f t="shared" si="74"/>
        <v>0</v>
      </c>
      <c r="Y624" s="410" t="s">
        <v>1293</v>
      </c>
      <c r="Z624" s="411" t="s">
        <v>1294</v>
      </c>
      <c r="AA624" s="412">
        <v>0</v>
      </c>
      <c r="AB624" s="377">
        <f>VLOOKUP($B624,'1.วาง งบทดลอง 4 แถว'!$E$2519:$J$3357,3,0)</f>
        <v>0</v>
      </c>
      <c r="AC624" s="378">
        <f>VLOOKUP($B624,'1.วาง งบทดลอง 4 แถว'!$E$2519:$J$3357,4,0)</f>
        <v>0</v>
      </c>
      <c r="AD624" s="378">
        <f>VLOOKUP($B624,'1.วาง งบทดลอง 4 แถว'!$E$2519:$J$3357,5,0)</f>
        <v>0</v>
      </c>
      <c r="AE624" s="379">
        <f>VLOOKUP($B624,'1.วาง งบทดลอง 4 แถว'!$E$2519:$J$3357,6,0)</f>
        <v>0</v>
      </c>
      <c r="AF624" s="380">
        <f t="shared" si="75"/>
        <v>0</v>
      </c>
      <c r="AG624" s="410" t="s">
        <v>1293</v>
      </c>
      <c r="AH624" s="411" t="s">
        <v>1294</v>
      </c>
      <c r="AI624" s="412">
        <v>0</v>
      </c>
      <c r="AJ624" s="377">
        <f>VLOOKUP($B624,'1.วาง งบทดลอง 4 แถว'!$E$3358:$J$4196,3,0)</f>
        <v>0</v>
      </c>
      <c r="AK624" s="378">
        <f>VLOOKUP($B624,'1.วาง งบทดลอง 4 แถว'!$E$3358:$J$4196,4,0)</f>
        <v>0</v>
      </c>
      <c r="AL624" s="378">
        <f>VLOOKUP($B624,'1.วาง งบทดลอง 4 แถว'!$E$3358:$J$4196,5,0)</f>
        <v>0</v>
      </c>
      <c r="AM624" s="379">
        <f>VLOOKUP($B624,'1.วาง งบทดลอง 4 แถว'!$E$3358:$J$4196,6,0)</f>
        <v>0</v>
      </c>
      <c r="AN624" s="380">
        <f t="shared" si="76"/>
        <v>0</v>
      </c>
      <c r="AO624" s="410" t="s">
        <v>1293</v>
      </c>
      <c r="AP624" s="411" t="s">
        <v>1294</v>
      </c>
      <c r="AQ624" s="412">
        <v>0</v>
      </c>
      <c r="AR624" s="377">
        <f>VLOOKUP($B624,'1.วาง งบทดลอง 4 แถว'!$E$4197:$J$5035,3,0)</f>
        <v>0</v>
      </c>
      <c r="AS624" s="378">
        <f>VLOOKUP($B624,'1.วาง งบทดลอง 4 แถว'!$E$4197:$J$5035,4,0)</f>
        <v>0</v>
      </c>
      <c r="AT624" s="378">
        <f>VLOOKUP($B624,'1.วาง งบทดลอง 4 แถว'!$E$4197:$J$5035,5,0)</f>
        <v>0</v>
      </c>
      <c r="AU624" s="379">
        <f>VLOOKUP($B624,'1.วาง งบทดลอง 4 แถว'!$E$4197:$J$5035,6,0)</f>
        <v>0</v>
      </c>
      <c r="AV624" s="380">
        <f t="shared" si="77"/>
        <v>0</v>
      </c>
      <c r="AW624" s="410" t="s">
        <v>1293</v>
      </c>
      <c r="AX624" s="411" t="s">
        <v>1294</v>
      </c>
      <c r="AY624" s="412">
        <v>0</v>
      </c>
      <c r="AZ624" s="377">
        <f>VLOOKUP($B624,'1.วาง งบทดลอง 4 แถว'!$E$5036:$J$5874,3,0)</f>
        <v>0</v>
      </c>
      <c r="BA624" s="378">
        <f>VLOOKUP($B624,'1.วาง งบทดลอง 4 แถว'!$E$5036:$J$5874,4,0)</f>
        <v>0</v>
      </c>
      <c r="BB624" s="378">
        <f>VLOOKUP($B624,'1.วาง งบทดลอง 4 แถว'!$E$5036:$J$5874,5,0)</f>
        <v>0</v>
      </c>
      <c r="BC624" s="379">
        <f>VLOOKUP($B624,'1.วาง งบทดลอง 4 แถว'!$E$5036:$J$5874,6,0)</f>
        <v>0</v>
      </c>
      <c r="BD624" s="380">
        <f t="shared" si="78"/>
        <v>0</v>
      </c>
      <c r="BE624" s="410" t="s">
        <v>1293</v>
      </c>
      <c r="BF624" s="411" t="s">
        <v>1294</v>
      </c>
      <c r="BG624" s="412">
        <v>0</v>
      </c>
      <c r="BH624" s="377">
        <f>VLOOKUP($B624,'1.วาง งบทดลอง 4 แถว'!$E$5875:$J$6713,3,0)</f>
        <v>0</v>
      </c>
      <c r="BI624" s="378">
        <f>VLOOKUP($B624,'1.วาง งบทดลอง 4 แถว'!$E$5875:$J$6713,4,0)</f>
        <v>0</v>
      </c>
      <c r="BJ624" s="378">
        <f>VLOOKUP($B624,'1.วาง งบทดลอง 4 แถว'!$E$5875:$J$6713,5,0)</f>
        <v>0</v>
      </c>
      <c r="BK624" s="379">
        <f>VLOOKUP($B624,'1.วาง งบทดลอง 4 แถว'!$E$5875:$J$6713,6,0)</f>
        <v>0</v>
      </c>
      <c r="BL624" s="380">
        <f t="shared" si="79"/>
        <v>0</v>
      </c>
      <c r="BM624" s="410" t="s">
        <v>1293</v>
      </c>
      <c r="BN624" s="411" t="s">
        <v>1294</v>
      </c>
      <c r="BO624" s="413">
        <v>0</v>
      </c>
    </row>
    <row r="625" spans="1:67" ht="19.5" customHeight="1">
      <c r="A625" s="374">
        <v>622</v>
      </c>
      <c r="B625" s="375" t="s">
        <v>980</v>
      </c>
      <c r="C625" s="376" t="s">
        <v>2316</v>
      </c>
      <c r="D625" s="377">
        <f>VLOOKUP($B625,'1.วาง งบทดลอง 4 แถว'!$E$2:$J$840,3,0)</f>
        <v>0</v>
      </c>
      <c r="E625" s="378">
        <f>VLOOKUP($B625,'1.วาง งบทดลอง 4 แถว'!$E$2:$J$840,4,0)</f>
        <v>0</v>
      </c>
      <c r="F625" s="378">
        <f>VLOOKUP($B625,'1.วาง งบทดลอง 4 แถว'!$E$2:$J$840,5,0)</f>
        <v>42420</v>
      </c>
      <c r="G625" s="379">
        <f>VLOOKUP($B625,'1.วาง งบทดลอง 4 แถว'!$E$2:$J$840,6,0)</f>
        <v>0</v>
      </c>
      <c r="H625" s="380">
        <f t="shared" si="72"/>
        <v>42420</v>
      </c>
      <c r="I625" s="410" t="s">
        <v>1293</v>
      </c>
      <c r="J625" s="411" t="s">
        <v>1294</v>
      </c>
      <c r="K625" s="412">
        <v>0</v>
      </c>
      <c r="L625" s="377">
        <f>VLOOKUP($B625,'1.วาง งบทดลอง 4 แถว'!$E$841:$J$1679,3,0)</f>
        <v>0</v>
      </c>
      <c r="M625" s="378">
        <f>VLOOKUP($B625,'1.วาง งบทดลอง 4 แถว'!$E$841:$J$1679,4,0)</f>
        <v>0</v>
      </c>
      <c r="N625" s="378">
        <f>VLOOKUP($B625,'1.วาง งบทดลอง 4 แถว'!$E$841:$J$1679,5,0)</f>
        <v>0</v>
      </c>
      <c r="O625" s="379">
        <f>VLOOKUP($B625,'1.วาง งบทดลอง 4 แถว'!$E$841:$J$1679,6,0)</f>
        <v>0</v>
      </c>
      <c r="P625" s="380">
        <f t="shared" si="73"/>
        <v>0</v>
      </c>
      <c r="Q625" s="410" t="s">
        <v>1293</v>
      </c>
      <c r="R625" s="411" t="s">
        <v>1294</v>
      </c>
      <c r="S625" s="412">
        <v>0</v>
      </c>
      <c r="T625" s="377">
        <f>VLOOKUP($B625,'1.วาง งบทดลอง 4 แถว'!$E$1680:$J$2518,3,0)</f>
        <v>0</v>
      </c>
      <c r="U625" s="378">
        <f>VLOOKUP($B625,'1.วาง งบทดลอง 4 แถว'!$E$1680:$J$2518,4,0)</f>
        <v>0</v>
      </c>
      <c r="V625" s="378">
        <f>VLOOKUP($B625,'1.วาง งบทดลอง 4 แถว'!$E$1680:$J$2518,5,0)</f>
        <v>0</v>
      </c>
      <c r="W625" s="379">
        <f>VLOOKUP($B625,'1.วาง งบทดลอง 4 แถว'!$E$1680:$J$2518,6,0)</f>
        <v>0</v>
      </c>
      <c r="X625" s="380">
        <f t="shared" si="74"/>
        <v>0</v>
      </c>
      <c r="Y625" s="410" t="s">
        <v>1293</v>
      </c>
      <c r="Z625" s="411" t="s">
        <v>1294</v>
      </c>
      <c r="AA625" s="412">
        <v>0</v>
      </c>
      <c r="AB625" s="377">
        <f>VLOOKUP($B625,'1.วาง งบทดลอง 4 แถว'!$E$2519:$J$3357,3,0)</f>
        <v>0</v>
      </c>
      <c r="AC625" s="378">
        <f>VLOOKUP($B625,'1.วาง งบทดลอง 4 แถว'!$E$2519:$J$3357,4,0)</f>
        <v>0</v>
      </c>
      <c r="AD625" s="378">
        <f>VLOOKUP($B625,'1.วาง งบทดลอง 4 แถว'!$E$2519:$J$3357,5,0)</f>
        <v>0</v>
      </c>
      <c r="AE625" s="379">
        <f>VLOOKUP($B625,'1.วาง งบทดลอง 4 แถว'!$E$2519:$J$3357,6,0)</f>
        <v>0</v>
      </c>
      <c r="AF625" s="380">
        <f t="shared" si="75"/>
        <v>0</v>
      </c>
      <c r="AG625" s="410" t="s">
        <v>1293</v>
      </c>
      <c r="AH625" s="411" t="s">
        <v>1294</v>
      </c>
      <c r="AI625" s="412">
        <v>0</v>
      </c>
      <c r="AJ625" s="377">
        <f>VLOOKUP($B625,'1.วาง งบทดลอง 4 แถว'!$E$3358:$J$4196,3,0)</f>
        <v>0</v>
      </c>
      <c r="AK625" s="378">
        <f>VLOOKUP($B625,'1.วาง งบทดลอง 4 แถว'!$E$3358:$J$4196,4,0)</f>
        <v>0</v>
      </c>
      <c r="AL625" s="378">
        <f>VLOOKUP($B625,'1.วาง งบทดลอง 4 แถว'!$E$3358:$J$4196,5,0)</f>
        <v>0</v>
      </c>
      <c r="AM625" s="379">
        <f>VLOOKUP($B625,'1.วาง งบทดลอง 4 แถว'!$E$3358:$J$4196,6,0)</f>
        <v>0</v>
      </c>
      <c r="AN625" s="380">
        <f t="shared" si="76"/>
        <v>0</v>
      </c>
      <c r="AO625" s="410" t="s">
        <v>1293</v>
      </c>
      <c r="AP625" s="411" t="s">
        <v>1294</v>
      </c>
      <c r="AQ625" s="412">
        <v>0</v>
      </c>
      <c r="AR625" s="377">
        <f>VLOOKUP($B625,'1.วาง งบทดลอง 4 แถว'!$E$4197:$J$5035,3,0)</f>
        <v>0</v>
      </c>
      <c r="AS625" s="378">
        <f>VLOOKUP($B625,'1.วาง งบทดลอง 4 แถว'!$E$4197:$J$5035,4,0)</f>
        <v>0</v>
      </c>
      <c r="AT625" s="378">
        <f>VLOOKUP($B625,'1.วาง งบทดลอง 4 แถว'!$E$4197:$J$5035,5,0)</f>
        <v>0</v>
      </c>
      <c r="AU625" s="379">
        <f>VLOOKUP($B625,'1.วาง งบทดลอง 4 แถว'!$E$4197:$J$5035,6,0)</f>
        <v>0</v>
      </c>
      <c r="AV625" s="380">
        <f t="shared" si="77"/>
        <v>0</v>
      </c>
      <c r="AW625" s="410" t="s">
        <v>1293</v>
      </c>
      <c r="AX625" s="411" t="s">
        <v>1294</v>
      </c>
      <c r="AY625" s="412">
        <v>0</v>
      </c>
      <c r="AZ625" s="377">
        <f>VLOOKUP($B625,'1.วาง งบทดลอง 4 แถว'!$E$5036:$J$5874,3,0)</f>
        <v>0</v>
      </c>
      <c r="BA625" s="378">
        <f>VLOOKUP($B625,'1.วาง งบทดลอง 4 แถว'!$E$5036:$J$5874,4,0)</f>
        <v>0</v>
      </c>
      <c r="BB625" s="378">
        <f>VLOOKUP($B625,'1.วาง งบทดลอง 4 แถว'!$E$5036:$J$5874,5,0)</f>
        <v>0</v>
      </c>
      <c r="BC625" s="379">
        <f>VLOOKUP($B625,'1.วาง งบทดลอง 4 แถว'!$E$5036:$J$5874,6,0)</f>
        <v>0</v>
      </c>
      <c r="BD625" s="380">
        <f t="shared" si="78"/>
        <v>0</v>
      </c>
      <c r="BE625" s="410" t="s">
        <v>1293</v>
      </c>
      <c r="BF625" s="411" t="s">
        <v>1294</v>
      </c>
      <c r="BG625" s="412">
        <v>0</v>
      </c>
      <c r="BH625" s="377">
        <f>VLOOKUP($B625,'1.วาง งบทดลอง 4 แถว'!$E$5875:$J$6713,3,0)</f>
        <v>0</v>
      </c>
      <c r="BI625" s="378">
        <f>VLOOKUP($B625,'1.วาง งบทดลอง 4 แถว'!$E$5875:$J$6713,4,0)</f>
        <v>0</v>
      </c>
      <c r="BJ625" s="378">
        <f>VLOOKUP($B625,'1.วาง งบทดลอง 4 แถว'!$E$5875:$J$6713,5,0)</f>
        <v>0</v>
      </c>
      <c r="BK625" s="379">
        <f>VLOOKUP($B625,'1.วาง งบทดลอง 4 แถว'!$E$5875:$J$6713,6,0)</f>
        <v>0</v>
      </c>
      <c r="BL625" s="380">
        <f t="shared" si="79"/>
        <v>0</v>
      </c>
      <c r="BM625" s="410" t="s">
        <v>1293</v>
      </c>
      <c r="BN625" s="411" t="s">
        <v>1294</v>
      </c>
      <c r="BO625" s="413">
        <v>0</v>
      </c>
    </row>
    <row r="626" spans="1:67" ht="19.5" customHeight="1">
      <c r="A626" s="374">
        <v>623</v>
      </c>
      <c r="B626" s="375" t="s">
        <v>981</v>
      </c>
      <c r="C626" s="376" t="s">
        <v>2317</v>
      </c>
      <c r="D626" s="377">
        <f>VLOOKUP($B626,'1.วาง งบทดลอง 4 แถว'!$E$2:$J$840,3,0)</f>
        <v>0</v>
      </c>
      <c r="E626" s="378">
        <f>VLOOKUP($B626,'1.วาง งบทดลอง 4 แถว'!$E$2:$J$840,4,0)</f>
        <v>0</v>
      </c>
      <c r="F626" s="378">
        <f>VLOOKUP($B626,'1.วาง งบทดลอง 4 แถว'!$E$2:$J$840,5,0)</f>
        <v>0</v>
      </c>
      <c r="G626" s="379">
        <f>VLOOKUP($B626,'1.วาง งบทดลอง 4 แถว'!$E$2:$J$840,6,0)</f>
        <v>0</v>
      </c>
      <c r="H626" s="380">
        <f t="shared" si="72"/>
        <v>0</v>
      </c>
      <c r="I626" s="410" t="s">
        <v>1293</v>
      </c>
      <c r="J626" s="411" t="s">
        <v>1294</v>
      </c>
      <c r="K626" s="412">
        <v>0</v>
      </c>
      <c r="L626" s="377">
        <f>VLOOKUP($B626,'1.วาง งบทดลอง 4 แถว'!$E$841:$J$1679,3,0)</f>
        <v>0</v>
      </c>
      <c r="M626" s="378">
        <f>VLOOKUP($B626,'1.วาง งบทดลอง 4 แถว'!$E$841:$J$1679,4,0)</f>
        <v>0</v>
      </c>
      <c r="N626" s="378">
        <f>VLOOKUP($B626,'1.วาง งบทดลอง 4 แถว'!$E$841:$J$1679,5,0)</f>
        <v>0</v>
      </c>
      <c r="O626" s="379">
        <f>VLOOKUP($B626,'1.วาง งบทดลอง 4 แถว'!$E$841:$J$1679,6,0)</f>
        <v>0</v>
      </c>
      <c r="P626" s="380">
        <f t="shared" si="73"/>
        <v>0</v>
      </c>
      <c r="Q626" s="410" t="s">
        <v>1293</v>
      </c>
      <c r="R626" s="411" t="s">
        <v>1294</v>
      </c>
      <c r="S626" s="412">
        <v>0</v>
      </c>
      <c r="T626" s="377">
        <f>VLOOKUP($B626,'1.วาง งบทดลอง 4 แถว'!$E$1680:$J$2518,3,0)</f>
        <v>0</v>
      </c>
      <c r="U626" s="378">
        <f>VLOOKUP($B626,'1.วาง งบทดลอง 4 แถว'!$E$1680:$J$2518,4,0)</f>
        <v>0</v>
      </c>
      <c r="V626" s="378">
        <f>VLOOKUP($B626,'1.วาง งบทดลอง 4 แถว'!$E$1680:$J$2518,5,0)</f>
        <v>0</v>
      </c>
      <c r="W626" s="379">
        <f>VLOOKUP($B626,'1.วาง งบทดลอง 4 แถว'!$E$1680:$J$2518,6,0)</f>
        <v>0</v>
      </c>
      <c r="X626" s="380">
        <f t="shared" si="74"/>
        <v>0</v>
      </c>
      <c r="Y626" s="410" t="s">
        <v>1293</v>
      </c>
      <c r="Z626" s="411" t="s">
        <v>1294</v>
      </c>
      <c r="AA626" s="412">
        <v>0</v>
      </c>
      <c r="AB626" s="377">
        <f>VLOOKUP($B626,'1.วาง งบทดลอง 4 แถว'!$E$2519:$J$3357,3,0)</f>
        <v>0</v>
      </c>
      <c r="AC626" s="378">
        <f>VLOOKUP($B626,'1.วาง งบทดลอง 4 แถว'!$E$2519:$J$3357,4,0)</f>
        <v>0</v>
      </c>
      <c r="AD626" s="378">
        <f>VLOOKUP($B626,'1.วาง งบทดลอง 4 แถว'!$E$2519:$J$3357,5,0)</f>
        <v>0</v>
      </c>
      <c r="AE626" s="379">
        <f>VLOOKUP($B626,'1.วาง งบทดลอง 4 แถว'!$E$2519:$J$3357,6,0)</f>
        <v>0</v>
      </c>
      <c r="AF626" s="380">
        <f t="shared" si="75"/>
        <v>0</v>
      </c>
      <c r="AG626" s="410" t="s">
        <v>1293</v>
      </c>
      <c r="AH626" s="411" t="s">
        <v>1294</v>
      </c>
      <c r="AI626" s="412">
        <v>0</v>
      </c>
      <c r="AJ626" s="377">
        <f>VLOOKUP($B626,'1.วาง งบทดลอง 4 แถว'!$E$3358:$J$4196,3,0)</f>
        <v>0</v>
      </c>
      <c r="AK626" s="378">
        <f>VLOOKUP($B626,'1.วาง งบทดลอง 4 แถว'!$E$3358:$J$4196,4,0)</f>
        <v>0</v>
      </c>
      <c r="AL626" s="378">
        <f>VLOOKUP($B626,'1.วาง งบทดลอง 4 แถว'!$E$3358:$J$4196,5,0)</f>
        <v>0</v>
      </c>
      <c r="AM626" s="379">
        <f>VLOOKUP($B626,'1.วาง งบทดลอง 4 แถว'!$E$3358:$J$4196,6,0)</f>
        <v>0</v>
      </c>
      <c r="AN626" s="380">
        <f t="shared" si="76"/>
        <v>0</v>
      </c>
      <c r="AO626" s="410" t="s">
        <v>1293</v>
      </c>
      <c r="AP626" s="411" t="s">
        <v>1294</v>
      </c>
      <c r="AQ626" s="412">
        <v>0</v>
      </c>
      <c r="AR626" s="377">
        <f>VLOOKUP($B626,'1.วาง งบทดลอง 4 แถว'!$E$4197:$J$5035,3,0)</f>
        <v>0</v>
      </c>
      <c r="AS626" s="378">
        <f>VLOOKUP($B626,'1.วาง งบทดลอง 4 แถว'!$E$4197:$J$5035,4,0)</f>
        <v>0</v>
      </c>
      <c r="AT626" s="378">
        <f>VLOOKUP($B626,'1.วาง งบทดลอง 4 แถว'!$E$4197:$J$5035,5,0)</f>
        <v>0</v>
      </c>
      <c r="AU626" s="379">
        <f>VLOOKUP($B626,'1.วาง งบทดลอง 4 แถว'!$E$4197:$J$5035,6,0)</f>
        <v>0</v>
      </c>
      <c r="AV626" s="380">
        <f t="shared" si="77"/>
        <v>0</v>
      </c>
      <c r="AW626" s="410" t="s">
        <v>1293</v>
      </c>
      <c r="AX626" s="411" t="s">
        <v>1294</v>
      </c>
      <c r="AY626" s="412">
        <v>0</v>
      </c>
      <c r="AZ626" s="377">
        <f>VLOOKUP($B626,'1.วาง งบทดลอง 4 แถว'!$E$5036:$J$5874,3,0)</f>
        <v>0</v>
      </c>
      <c r="BA626" s="378">
        <f>VLOOKUP($B626,'1.วาง งบทดลอง 4 แถว'!$E$5036:$J$5874,4,0)</f>
        <v>0</v>
      </c>
      <c r="BB626" s="378">
        <f>VLOOKUP($B626,'1.วาง งบทดลอง 4 แถว'!$E$5036:$J$5874,5,0)</f>
        <v>0</v>
      </c>
      <c r="BC626" s="379">
        <f>VLOOKUP($B626,'1.วาง งบทดลอง 4 แถว'!$E$5036:$J$5874,6,0)</f>
        <v>0</v>
      </c>
      <c r="BD626" s="380">
        <f t="shared" si="78"/>
        <v>0</v>
      </c>
      <c r="BE626" s="410" t="s">
        <v>1293</v>
      </c>
      <c r="BF626" s="411" t="s">
        <v>1294</v>
      </c>
      <c r="BG626" s="412">
        <v>0</v>
      </c>
      <c r="BH626" s="377">
        <f>VLOOKUP($B626,'1.วาง งบทดลอง 4 แถว'!$E$5875:$J$6713,3,0)</f>
        <v>0</v>
      </c>
      <c r="BI626" s="378">
        <f>VLOOKUP($B626,'1.วาง งบทดลอง 4 แถว'!$E$5875:$J$6713,4,0)</f>
        <v>0</v>
      </c>
      <c r="BJ626" s="378">
        <f>VLOOKUP($B626,'1.วาง งบทดลอง 4 แถว'!$E$5875:$J$6713,5,0)</f>
        <v>0</v>
      </c>
      <c r="BK626" s="379">
        <f>VLOOKUP($B626,'1.วาง งบทดลอง 4 แถว'!$E$5875:$J$6713,6,0)</f>
        <v>0</v>
      </c>
      <c r="BL626" s="380">
        <f t="shared" si="79"/>
        <v>0</v>
      </c>
      <c r="BM626" s="410" t="s">
        <v>1293</v>
      </c>
      <c r="BN626" s="411" t="s">
        <v>1294</v>
      </c>
      <c r="BO626" s="413">
        <v>0</v>
      </c>
    </row>
    <row r="627" spans="1:67" ht="19.5" customHeight="1">
      <c r="A627" s="374">
        <v>624</v>
      </c>
      <c r="B627" s="375" t="s">
        <v>982</v>
      </c>
      <c r="C627" s="376" t="s">
        <v>2318</v>
      </c>
      <c r="D627" s="377">
        <f>VLOOKUP($B627,'1.วาง งบทดลอง 4 แถว'!$E$2:$J$840,3,0)</f>
        <v>0</v>
      </c>
      <c r="E627" s="378">
        <f>VLOOKUP($B627,'1.วาง งบทดลอง 4 แถว'!$E$2:$J$840,4,0)</f>
        <v>0</v>
      </c>
      <c r="F627" s="378">
        <f>VLOOKUP($B627,'1.วาง งบทดลอง 4 แถว'!$E$2:$J$840,5,0)</f>
        <v>0</v>
      </c>
      <c r="G627" s="379">
        <f>VLOOKUP($B627,'1.วาง งบทดลอง 4 แถว'!$E$2:$J$840,6,0)</f>
        <v>0</v>
      </c>
      <c r="H627" s="380">
        <f t="shared" si="72"/>
        <v>0</v>
      </c>
      <c r="I627" s="410" t="s">
        <v>1293</v>
      </c>
      <c r="J627" s="411" t="s">
        <v>1294</v>
      </c>
      <c r="K627" s="412">
        <v>0</v>
      </c>
      <c r="L627" s="377">
        <f>VLOOKUP($B627,'1.วาง งบทดลอง 4 แถว'!$E$841:$J$1679,3,0)</f>
        <v>0</v>
      </c>
      <c r="M627" s="378">
        <f>VLOOKUP($B627,'1.วาง งบทดลอง 4 แถว'!$E$841:$J$1679,4,0)</f>
        <v>0</v>
      </c>
      <c r="N627" s="378">
        <f>VLOOKUP($B627,'1.วาง งบทดลอง 4 แถว'!$E$841:$J$1679,5,0)</f>
        <v>0</v>
      </c>
      <c r="O627" s="379">
        <f>VLOOKUP($B627,'1.วาง งบทดลอง 4 แถว'!$E$841:$J$1679,6,0)</f>
        <v>0</v>
      </c>
      <c r="P627" s="380">
        <f t="shared" si="73"/>
        <v>0</v>
      </c>
      <c r="Q627" s="410" t="s">
        <v>1293</v>
      </c>
      <c r="R627" s="411" t="s">
        <v>1294</v>
      </c>
      <c r="S627" s="412" t="s">
        <v>2024</v>
      </c>
      <c r="T627" s="377">
        <f>VLOOKUP($B627,'1.วาง งบทดลอง 4 แถว'!$E$1680:$J$2518,3,0)</f>
        <v>0</v>
      </c>
      <c r="U627" s="378">
        <f>VLOOKUP($B627,'1.วาง งบทดลอง 4 แถว'!$E$1680:$J$2518,4,0)</f>
        <v>0</v>
      </c>
      <c r="V627" s="378">
        <f>VLOOKUP($B627,'1.วาง งบทดลอง 4 แถว'!$E$1680:$J$2518,5,0)</f>
        <v>0</v>
      </c>
      <c r="W627" s="379">
        <f>VLOOKUP($B627,'1.วาง งบทดลอง 4 แถว'!$E$1680:$J$2518,6,0)</f>
        <v>0</v>
      </c>
      <c r="X627" s="380">
        <f t="shared" si="74"/>
        <v>0</v>
      </c>
      <c r="Y627" s="410" t="s">
        <v>1293</v>
      </c>
      <c r="Z627" s="411" t="s">
        <v>1294</v>
      </c>
      <c r="AA627" s="412" t="s">
        <v>2024</v>
      </c>
      <c r="AB627" s="377">
        <f>VLOOKUP($B627,'1.วาง งบทดลอง 4 แถว'!$E$2519:$J$3357,3,0)</f>
        <v>0</v>
      </c>
      <c r="AC627" s="378">
        <f>VLOOKUP($B627,'1.วาง งบทดลอง 4 แถว'!$E$2519:$J$3357,4,0)</f>
        <v>0</v>
      </c>
      <c r="AD627" s="378">
        <f>VLOOKUP($B627,'1.วาง งบทดลอง 4 แถว'!$E$2519:$J$3357,5,0)</f>
        <v>0</v>
      </c>
      <c r="AE627" s="379">
        <f>VLOOKUP($B627,'1.วาง งบทดลอง 4 แถว'!$E$2519:$J$3357,6,0)</f>
        <v>0</v>
      </c>
      <c r="AF627" s="380">
        <f t="shared" si="75"/>
        <v>0</v>
      </c>
      <c r="AG627" s="410" t="s">
        <v>1293</v>
      </c>
      <c r="AH627" s="411" t="s">
        <v>1294</v>
      </c>
      <c r="AI627" s="412" t="s">
        <v>2024</v>
      </c>
      <c r="AJ627" s="377">
        <f>VLOOKUP($B627,'1.วาง งบทดลอง 4 แถว'!$E$3358:$J$4196,3,0)</f>
        <v>0</v>
      </c>
      <c r="AK627" s="378">
        <f>VLOOKUP($B627,'1.วาง งบทดลอง 4 แถว'!$E$3358:$J$4196,4,0)</f>
        <v>0</v>
      </c>
      <c r="AL627" s="378">
        <f>VLOOKUP($B627,'1.วาง งบทดลอง 4 แถว'!$E$3358:$J$4196,5,0)</f>
        <v>0</v>
      </c>
      <c r="AM627" s="379">
        <f>VLOOKUP($B627,'1.วาง งบทดลอง 4 แถว'!$E$3358:$J$4196,6,0)</f>
        <v>0</v>
      </c>
      <c r="AN627" s="380">
        <f t="shared" si="76"/>
        <v>0</v>
      </c>
      <c r="AO627" s="410" t="s">
        <v>1293</v>
      </c>
      <c r="AP627" s="411" t="s">
        <v>1294</v>
      </c>
      <c r="AQ627" s="412" t="s">
        <v>2024</v>
      </c>
      <c r="AR627" s="377">
        <f>VLOOKUP($B627,'1.วาง งบทดลอง 4 แถว'!$E$4197:$J$5035,3,0)</f>
        <v>0</v>
      </c>
      <c r="AS627" s="378">
        <f>VLOOKUP($B627,'1.วาง งบทดลอง 4 แถว'!$E$4197:$J$5035,4,0)</f>
        <v>0</v>
      </c>
      <c r="AT627" s="378">
        <f>VLOOKUP($B627,'1.วาง งบทดลอง 4 แถว'!$E$4197:$J$5035,5,0)</f>
        <v>0</v>
      </c>
      <c r="AU627" s="379">
        <f>VLOOKUP($B627,'1.วาง งบทดลอง 4 แถว'!$E$4197:$J$5035,6,0)</f>
        <v>0</v>
      </c>
      <c r="AV627" s="380">
        <f t="shared" si="77"/>
        <v>0</v>
      </c>
      <c r="AW627" s="410" t="s">
        <v>1293</v>
      </c>
      <c r="AX627" s="411" t="s">
        <v>1294</v>
      </c>
      <c r="AY627" s="412" t="s">
        <v>2024</v>
      </c>
      <c r="AZ627" s="377">
        <f>VLOOKUP($B627,'1.วาง งบทดลอง 4 แถว'!$E$5036:$J$5874,3,0)</f>
        <v>0</v>
      </c>
      <c r="BA627" s="378">
        <f>VLOOKUP($B627,'1.วาง งบทดลอง 4 แถว'!$E$5036:$J$5874,4,0)</f>
        <v>0</v>
      </c>
      <c r="BB627" s="378">
        <f>VLOOKUP($B627,'1.วาง งบทดลอง 4 แถว'!$E$5036:$J$5874,5,0)</f>
        <v>0</v>
      </c>
      <c r="BC627" s="379">
        <f>VLOOKUP($B627,'1.วาง งบทดลอง 4 แถว'!$E$5036:$J$5874,6,0)</f>
        <v>0</v>
      </c>
      <c r="BD627" s="380">
        <f t="shared" si="78"/>
        <v>0</v>
      </c>
      <c r="BE627" s="410" t="s">
        <v>1293</v>
      </c>
      <c r="BF627" s="411" t="s">
        <v>1294</v>
      </c>
      <c r="BG627" s="412" t="s">
        <v>2024</v>
      </c>
      <c r="BH627" s="377">
        <f>VLOOKUP($B627,'1.วาง งบทดลอง 4 แถว'!$E$5875:$J$6713,3,0)</f>
        <v>0</v>
      </c>
      <c r="BI627" s="378">
        <f>VLOOKUP($B627,'1.วาง งบทดลอง 4 แถว'!$E$5875:$J$6713,4,0)</f>
        <v>0</v>
      </c>
      <c r="BJ627" s="378">
        <f>VLOOKUP($B627,'1.วาง งบทดลอง 4 แถว'!$E$5875:$J$6713,5,0)</f>
        <v>0</v>
      </c>
      <c r="BK627" s="379">
        <f>VLOOKUP($B627,'1.วาง งบทดลอง 4 แถว'!$E$5875:$J$6713,6,0)</f>
        <v>0</v>
      </c>
      <c r="BL627" s="380">
        <f t="shared" si="79"/>
        <v>0</v>
      </c>
      <c r="BM627" s="410" t="s">
        <v>1293</v>
      </c>
      <c r="BN627" s="411" t="s">
        <v>1294</v>
      </c>
      <c r="BO627" s="413" t="s">
        <v>2024</v>
      </c>
    </row>
    <row r="628" spans="1:67" ht="19.5" customHeight="1">
      <c r="A628" s="374">
        <v>625</v>
      </c>
      <c r="B628" s="375" t="s">
        <v>983</v>
      </c>
      <c r="C628" s="376" t="s">
        <v>2319</v>
      </c>
      <c r="D628" s="377">
        <f>VLOOKUP($B628,'1.วาง งบทดลอง 4 แถว'!$E$2:$J$840,3,0)</f>
        <v>0</v>
      </c>
      <c r="E628" s="378">
        <f>VLOOKUP($B628,'1.วาง งบทดลอง 4 แถว'!$E$2:$J$840,4,0)</f>
        <v>0</v>
      </c>
      <c r="F628" s="378">
        <f>VLOOKUP($B628,'1.วาง งบทดลอง 4 แถว'!$E$2:$J$840,5,0)</f>
        <v>0</v>
      </c>
      <c r="G628" s="379">
        <f>VLOOKUP($B628,'1.วาง งบทดลอง 4 แถว'!$E$2:$J$840,6,0)</f>
        <v>0</v>
      </c>
      <c r="H628" s="380">
        <f t="shared" si="72"/>
        <v>0</v>
      </c>
      <c r="I628" s="410" t="s">
        <v>1293</v>
      </c>
      <c r="J628" s="411" t="s">
        <v>1294</v>
      </c>
      <c r="K628" s="412">
        <v>0</v>
      </c>
      <c r="L628" s="377">
        <f>VLOOKUP($B628,'1.วาง งบทดลอง 4 แถว'!$E$841:$J$1679,3,0)</f>
        <v>0</v>
      </c>
      <c r="M628" s="378">
        <f>VLOOKUP($B628,'1.วาง งบทดลอง 4 แถว'!$E$841:$J$1679,4,0)</f>
        <v>0</v>
      </c>
      <c r="N628" s="378">
        <f>VLOOKUP($B628,'1.วาง งบทดลอง 4 แถว'!$E$841:$J$1679,5,0)</f>
        <v>0</v>
      </c>
      <c r="O628" s="379">
        <f>VLOOKUP($B628,'1.วาง งบทดลอง 4 แถว'!$E$841:$J$1679,6,0)</f>
        <v>0</v>
      </c>
      <c r="P628" s="380">
        <f t="shared" si="73"/>
        <v>0</v>
      </c>
      <c r="Q628" s="410" t="s">
        <v>1293</v>
      </c>
      <c r="R628" s="411" t="s">
        <v>1294</v>
      </c>
      <c r="S628" s="412" t="s">
        <v>2024</v>
      </c>
      <c r="T628" s="377">
        <f>VLOOKUP($B628,'1.วาง งบทดลอง 4 แถว'!$E$1680:$J$2518,3,0)</f>
        <v>0</v>
      </c>
      <c r="U628" s="378">
        <f>VLOOKUP($B628,'1.วาง งบทดลอง 4 แถว'!$E$1680:$J$2518,4,0)</f>
        <v>0</v>
      </c>
      <c r="V628" s="378">
        <f>VLOOKUP($B628,'1.วาง งบทดลอง 4 แถว'!$E$1680:$J$2518,5,0)</f>
        <v>0</v>
      </c>
      <c r="W628" s="379">
        <f>VLOOKUP($B628,'1.วาง งบทดลอง 4 แถว'!$E$1680:$J$2518,6,0)</f>
        <v>0</v>
      </c>
      <c r="X628" s="380">
        <f t="shared" si="74"/>
        <v>0</v>
      </c>
      <c r="Y628" s="410" t="s">
        <v>1293</v>
      </c>
      <c r="Z628" s="411" t="s">
        <v>1294</v>
      </c>
      <c r="AA628" s="412" t="s">
        <v>2024</v>
      </c>
      <c r="AB628" s="377">
        <f>VLOOKUP($B628,'1.วาง งบทดลอง 4 แถว'!$E$2519:$J$3357,3,0)</f>
        <v>0</v>
      </c>
      <c r="AC628" s="378">
        <f>VLOOKUP($B628,'1.วาง งบทดลอง 4 แถว'!$E$2519:$J$3357,4,0)</f>
        <v>0</v>
      </c>
      <c r="AD628" s="378">
        <f>VLOOKUP($B628,'1.วาง งบทดลอง 4 แถว'!$E$2519:$J$3357,5,0)</f>
        <v>0</v>
      </c>
      <c r="AE628" s="379">
        <f>VLOOKUP($B628,'1.วาง งบทดลอง 4 แถว'!$E$2519:$J$3357,6,0)</f>
        <v>0</v>
      </c>
      <c r="AF628" s="380">
        <f t="shared" si="75"/>
        <v>0</v>
      </c>
      <c r="AG628" s="410" t="s">
        <v>1293</v>
      </c>
      <c r="AH628" s="411" t="s">
        <v>1294</v>
      </c>
      <c r="AI628" s="412" t="s">
        <v>2024</v>
      </c>
      <c r="AJ628" s="377">
        <f>VLOOKUP($B628,'1.วาง งบทดลอง 4 แถว'!$E$3358:$J$4196,3,0)</f>
        <v>0</v>
      </c>
      <c r="AK628" s="378">
        <f>VLOOKUP($B628,'1.วาง งบทดลอง 4 แถว'!$E$3358:$J$4196,4,0)</f>
        <v>0</v>
      </c>
      <c r="AL628" s="378">
        <f>VLOOKUP($B628,'1.วาง งบทดลอง 4 แถว'!$E$3358:$J$4196,5,0)</f>
        <v>0</v>
      </c>
      <c r="AM628" s="379">
        <f>VLOOKUP($B628,'1.วาง งบทดลอง 4 แถว'!$E$3358:$J$4196,6,0)</f>
        <v>0</v>
      </c>
      <c r="AN628" s="380">
        <f t="shared" si="76"/>
        <v>0</v>
      </c>
      <c r="AO628" s="410" t="s">
        <v>1293</v>
      </c>
      <c r="AP628" s="411" t="s">
        <v>1294</v>
      </c>
      <c r="AQ628" s="412" t="s">
        <v>2024</v>
      </c>
      <c r="AR628" s="377">
        <f>VLOOKUP($B628,'1.วาง งบทดลอง 4 แถว'!$E$4197:$J$5035,3,0)</f>
        <v>0</v>
      </c>
      <c r="AS628" s="378">
        <f>VLOOKUP($B628,'1.วาง งบทดลอง 4 แถว'!$E$4197:$J$5035,4,0)</f>
        <v>0</v>
      </c>
      <c r="AT628" s="378">
        <f>VLOOKUP($B628,'1.วาง งบทดลอง 4 แถว'!$E$4197:$J$5035,5,0)</f>
        <v>0</v>
      </c>
      <c r="AU628" s="379">
        <f>VLOOKUP($B628,'1.วาง งบทดลอง 4 แถว'!$E$4197:$J$5035,6,0)</f>
        <v>0</v>
      </c>
      <c r="AV628" s="380">
        <f t="shared" si="77"/>
        <v>0</v>
      </c>
      <c r="AW628" s="410" t="s">
        <v>1293</v>
      </c>
      <c r="AX628" s="411" t="s">
        <v>1294</v>
      </c>
      <c r="AY628" s="412" t="s">
        <v>2024</v>
      </c>
      <c r="AZ628" s="377">
        <f>VLOOKUP($B628,'1.วาง งบทดลอง 4 แถว'!$E$5036:$J$5874,3,0)</f>
        <v>0</v>
      </c>
      <c r="BA628" s="378">
        <f>VLOOKUP($B628,'1.วาง งบทดลอง 4 แถว'!$E$5036:$J$5874,4,0)</f>
        <v>0</v>
      </c>
      <c r="BB628" s="378">
        <f>VLOOKUP($B628,'1.วาง งบทดลอง 4 แถว'!$E$5036:$J$5874,5,0)</f>
        <v>0</v>
      </c>
      <c r="BC628" s="379">
        <f>VLOOKUP($B628,'1.วาง งบทดลอง 4 แถว'!$E$5036:$J$5874,6,0)</f>
        <v>0</v>
      </c>
      <c r="BD628" s="380">
        <f t="shared" si="78"/>
        <v>0</v>
      </c>
      <c r="BE628" s="410" t="s">
        <v>1293</v>
      </c>
      <c r="BF628" s="411" t="s">
        <v>1294</v>
      </c>
      <c r="BG628" s="412" t="s">
        <v>2024</v>
      </c>
      <c r="BH628" s="377">
        <f>VLOOKUP($B628,'1.วาง งบทดลอง 4 แถว'!$E$5875:$J$6713,3,0)</f>
        <v>0</v>
      </c>
      <c r="BI628" s="378">
        <f>VLOOKUP($B628,'1.วาง งบทดลอง 4 แถว'!$E$5875:$J$6713,4,0)</f>
        <v>0</v>
      </c>
      <c r="BJ628" s="378">
        <f>VLOOKUP($B628,'1.วาง งบทดลอง 4 แถว'!$E$5875:$J$6713,5,0)</f>
        <v>0</v>
      </c>
      <c r="BK628" s="379">
        <f>VLOOKUP($B628,'1.วาง งบทดลอง 4 แถว'!$E$5875:$J$6713,6,0)</f>
        <v>0</v>
      </c>
      <c r="BL628" s="380">
        <f t="shared" si="79"/>
        <v>0</v>
      </c>
      <c r="BM628" s="410" t="s">
        <v>1293</v>
      </c>
      <c r="BN628" s="411" t="s">
        <v>1294</v>
      </c>
      <c r="BO628" s="413" t="s">
        <v>2024</v>
      </c>
    </row>
    <row r="629" spans="1:67" ht="19.5" customHeight="1">
      <c r="A629" s="374">
        <v>626</v>
      </c>
      <c r="B629" s="375" t="s">
        <v>984</v>
      </c>
      <c r="C629" s="376" t="s">
        <v>2320</v>
      </c>
      <c r="D629" s="377">
        <f>VLOOKUP($B629,'1.วาง งบทดลอง 4 แถว'!$E$2:$J$840,3,0)</f>
        <v>0</v>
      </c>
      <c r="E629" s="378">
        <f>VLOOKUP($B629,'1.วาง งบทดลอง 4 แถว'!$E$2:$J$840,4,0)</f>
        <v>0</v>
      </c>
      <c r="F629" s="378">
        <f>VLOOKUP($B629,'1.วาง งบทดลอง 4 แถว'!$E$2:$J$840,5,0)</f>
        <v>0</v>
      </c>
      <c r="G629" s="379">
        <f>VLOOKUP($B629,'1.วาง งบทดลอง 4 แถว'!$E$2:$J$840,6,0)</f>
        <v>0</v>
      </c>
      <c r="H629" s="380">
        <f t="shared" si="72"/>
        <v>0</v>
      </c>
      <c r="I629" s="410" t="s">
        <v>1293</v>
      </c>
      <c r="J629" s="411" t="s">
        <v>1294</v>
      </c>
      <c r="K629" s="412" t="s">
        <v>2024</v>
      </c>
      <c r="L629" s="377">
        <f>VLOOKUP($B629,'1.วาง งบทดลอง 4 แถว'!$E$841:$J$1679,3,0)</f>
        <v>0</v>
      </c>
      <c r="M629" s="378">
        <f>VLOOKUP($B629,'1.วาง งบทดลอง 4 แถว'!$E$841:$J$1679,4,0)</f>
        <v>0</v>
      </c>
      <c r="N629" s="378">
        <f>VLOOKUP($B629,'1.วาง งบทดลอง 4 แถว'!$E$841:$J$1679,5,0)</f>
        <v>0</v>
      </c>
      <c r="O629" s="379">
        <f>VLOOKUP($B629,'1.วาง งบทดลอง 4 แถว'!$E$841:$J$1679,6,0)</f>
        <v>0</v>
      </c>
      <c r="P629" s="380">
        <f t="shared" si="73"/>
        <v>0</v>
      </c>
      <c r="Q629" s="410" t="s">
        <v>1293</v>
      </c>
      <c r="R629" s="411" t="s">
        <v>1294</v>
      </c>
      <c r="S629" s="412" t="s">
        <v>2024</v>
      </c>
      <c r="T629" s="377">
        <f>VLOOKUP($B629,'1.วาง งบทดลอง 4 แถว'!$E$1680:$J$2518,3,0)</f>
        <v>0</v>
      </c>
      <c r="U629" s="378">
        <f>VLOOKUP($B629,'1.วาง งบทดลอง 4 แถว'!$E$1680:$J$2518,4,0)</f>
        <v>0</v>
      </c>
      <c r="V629" s="378">
        <f>VLOOKUP($B629,'1.วาง งบทดลอง 4 แถว'!$E$1680:$J$2518,5,0)</f>
        <v>0</v>
      </c>
      <c r="W629" s="379">
        <f>VLOOKUP($B629,'1.วาง งบทดลอง 4 แถว'!$E$1680:$J$2518,6,0)</f>
        <v>0</v>
      </c>
      <c r="X629" s="380">
        <f t="shared" si="74"/>
        <v>0</v>
      </c>
      <c r="Y629" s="410" t="s">
        <v>1293</v>
      </c>
      <c r="Z629" s="411" t="s">
        <v>1294</v>
      </c>
      <c r="AA629" s="412" t="s">
        <v>2024</v>
      </c>
      <c r="AB629" s="377">
        <f>VLOOKUP($B629,'1.วาง งบทดลอง 4 แถว'!$E$2519:$J$3357,3,0)</f>
        <v>0</v>
      </c>
      <c r="AC629" s="378">
        <f>VLOOKUP($B629,'1.วาง งบทดลอง 4 แถว'!$E$2519:$J$3357,4,0)</f>
        <v>0</v>
      </c>
      <c r="AD629" s="378">
        <f>VLOOKUP($B629,'1.วาง งบทดลอง 4 แถว'!$E$2519:$J$3357,5,0)</f>
        <v>0</v>
      </c>
      <c r="AE629" s="379">
        <f>VLOOKUP($B629,'1.วาง งบทดลอง 4 แถว'!$E$2519:$J$3357,6,0)</f>
        <v>0</v>
      </c>
      <c r="AF629" s="380">
        <f t="shared" si="75"/>
        <v>0</v>
      </c>
      <c r="AG629" s="410" t="s">
        <v>1293</v>
      </c>
      <c r="AH629" s="411" t="s">
        <v>1294</v>
      </c>
      <c r="AI629" s="412" t="s">
        <v>2024</v>
      </c>
      <c r="AJ629" s="377">
        <f>VLOOKUP($B629,'1.วาง งบทดลอง 4 แถว'!$E$3358:$J$4196,3,0)</f>
        <v>0</v>
      </c>
      <c r="AK629" s="378">
        <f>VLOOKUP($B629,'1.วาง งบทดลอง 4 แถว'!$E$3358:$J$4196,4,0)</f>
        <v>0</v>
      </c>
      <c r="AL629" s="378">
        <f>VLOOKUP($B629,'1.วาง งบทดลอง 4 แถว'!$E$3358:$J$4196,5,0)</f>
        <v>0</v>
      </c>
      <c r="AM629" s="379">
        <f>VLOOKUP($B629,'1.วาง งบทดลอง 4 แถว'!$E$3358:$J$4196,6,0)</f>
        <v>0</v>
      </c>
      <c r="AN629" s="380">
        <f t="shared" si="76"/>
        <v>0</v>
      </c>
      <c r="AO629" s="410" t="s">
        <v>1293</v>
      </c>
      <c r="AP629" s="411" t="s">
        <v>1294</v>
      </c>
      <c r="AQ629" s="412" t="s">
        <v>2024</v>
      </c>
      <c r="AR629" s="377">
        <f>VLOOKUP($B629,'1.วาง งบทดลอง 4 แถว'!$E$4197:$J$5035,3,0)</f>
        <v>0</v>
      </c>
      <c r="AS629" s="378">
        <f>VLOOKUP($B629,'1.วาง งบทดลอง 4 แถว'!$E$4197:$J$5035,4,0)</f>
        <v>0</v>
      </c>
      <c r="AT629" s="378">
        <f>VLOOKUP($B629,'1.วาง งบทดลอง 4 แถว'!$E$4197:$J$5035,5,0)</f>
        <v>0</v>
      </c>
      <c r="AU629" s="379">
        <f>VLOOKUP($B629,'1.วาง งบทดลอง 4 แถว'!$E$4197:$J$5035,6,0)</f>
        <v>0</v>
      </c>
      <c r="AV629" s="380">
        <f t="shared" si="77"/>
        <v>0</v>
      </c>
      <c r="AW629" s="410" t="s">
        <v>1293</v>
      </c>
      <c r="AX629" s="411" t="s">
        <v>1294</v>
      </c>
      <c r="AY629" s="412" t="s">
        <v>2024</v>
      </c>
      <c r="AZ629" s="377">
        <f>VLOOKUP($B629,'1.วาง งบทดลอง 4 แถว'!$E$5036:$J$5874,3,0)</f>
        <v>0</v>
      </c>
      <c r="BA629" s="378">
        <f>VLOOKUP($B629,'1.วาง งบทดลอง 4 แถว'!$E$5036:$J$5874,4,0)</f>
        <v>0</v>
      </c>
      <c r="BB629" s="378">
        <f>VLOOKUP($B629,'1.วาง งบทดลอง 4 แถว'!$E$5036:$J$5874,5,0)</f>
        <v>0</v>
      </c>
      <c r="BC629" s="379">
        <f>VLOOKUP($B629,'1.วาง งบทดลอง 4 แถว'!$E$5036:$J$5874,6,0)</f>
        <v>0</v>
      </c>
      <c r="BD629" s="380">
        <f t="shared" si="78"/>
        <v>0</v>
      </c>
      <c r="BE629" s="410" t="s">
        <v>1293</v>
      </c>
      <c r="BF629" s="411" t="s">
        <v>1294</v>
      </c>
      <c r="BG629" s="412" t="s">
        <v>2024</v>
      </c>
      <c r="BH629" s="377">
        <f>VLOOKUP($B629,'1.วาง งบทดลอง 4 แถว'!$E$5875:$J$6713,3,0)</f>
        <v>0</v>
      </c>
      <c r="BI629" s="378">
        <f>VLOOKUP($B629,'1.วาง งบทดลอง 4 แถว'!$E$5875:$J$6713,4,0)</f>
        <v>0</v>
      </c>
      <c r="BJ629" s="378">
        <f>VLOOKUP($B629,'1.วาง งบทดลอง 4 แถว'!$E$5875:$J$6713,5,0)</f>
        <v>0</v>
      </c>
      <c r="BK629" s="379">
        <f>VLOOKUP($B629,'1.วาง งบทดลอง 4 แถว'!$E$5875:$J$6713,6,0)</f>
        <v>0</v>
      </c>
      <c r="BL629" s="380">
        <f t="shared" si="79"/>
        <v>0</v>
      </c>
      <c r="BM629" s="410" t="s">
        <v>1293</v>
      </c>
      <c r="BN629" s="411" t="s">
        <v>1294</v>
      </c>
      <c r="BO629" s="413" t="s">
        <v>2024</v>
      </c>
    </row>
    <row r="630" spans="1:67" ht="19.5" customHeight="1">
      <c r="A630" s="374">
        <v>627</v>
      </c>
      <c r="B630" s="375" t="s">
        <v>985</v>
      </c>
      <c r="C630" s="376" t="s">
        <v>2321</v>
      </c>
      <c r="D630" s="377">
        <f>VLOOKUP($B630,'1.วาง งบทดลอง 4 แถว'!$E$2:$J$840,3,0)</f>
        <v>7814</v>
      </c>
      <c r="E630" s="378">
        <f>VLOOKUP($B630,'1.วาง งบทดลอง 4 แถว'!$E$2:$J$840,4,0)</f>
        <v>0</v>
      </c>
      <c r="F630" s="378">
        <f>VLOOKUP($B630,'1.วาง งบทดลอง 4 แถว'!$E$2:$J$840,5,0)</f>
        <v>10469</v>
      </c>
      <c r="G630" s="379">
        <f>VLOOKUP($B630,'1.วาง งบทดลอง 4 แถว'!$E$2:$J$840,6,0)</f>
        <v>0</v>
      </c>
      <c r="H630" s="380">
        <f t="shared" si="72"/>
        <v>10469</v>
      </c>
      <c r="I630" s="410" t="s">
        <v>1293</v>
      </c>
      <c r="J630" s="411" t="s">
        <v>1294</v>
      </c>
      <c r="K630" s="412" t="s">
        <v>2024</v>
      </c>
      <c r="L630" s="377">
        <f>VLOOKUP($B630,'1.วาง งบทดลอง 4 แถว'!$E$841:$J$1679,3,0)</f>
        <v>0</v>
      </c>
      <c r="M630" s="378">
        <f>VLOOKUP($B630,'1.วาง งบทดลอง 4 แถว'!$E$841:$J$1679,4,0)</f>
        <v>0</v>
      </c>
      <c r="N630" s="378">
        <f>VLOOKUP($B630,'1.วาง งบทดลอง 4 แถว'!$E$841:$J$1679,5,0)</f>
        <v>0</v>
      </c>
      <c r="O630" s="379">
        <f>VLOOKUP($B630,'1.วาง งบทดลอง 4 แถว'!$E$841:$J$1679,6,0)</f>
        <v>0</v>
      </c>
      <c r="P630" s="380">
        <f t="shared" si="73"/>
        <v>0</v>
      </c>
      <c r="Q630" s="410" t="s">
        <v>1293</v>
      </c>
      <c r="R630" s="411" t="s">
        <v>1294</v>
      </c>
      <c r="S630" s="412">
        <v>0</v>
      </c>
      <c r="T630" s="377">
        <f>VLOOKUP($B630,'1.วาง งบทดลอง 4 แถว'!$E$1680:$J$2518,3,0)</f>
        <v>0</v>
      </c>
      <c r="U630" s="378">
        <f>VLOOKUP($B630,'1.วาง งบทดลอง 4 แถว'!$E$1680:$J$2518,4,0)</f>
        <v>0</v>
      </c>
      <c r="V630" s="378">
        <f>VLOOKUP($B630,'1.วาง งบทดลอง 4 แถว'!$E$1680:$J$2518,5,0)</f>
        <v>0</v>
      </c>
      <c r="W630" s="379">
        <f>VLOOKUP($B630,'1.วาง งบทดลอง 4 แถว'!$E$1680:$J$2518,6,0)</f>
        <v>0</v>
      </c>
      <c r="X630" s="380">
        <f t="shared" si="74"/>
        <v>0</v>
      </c>
      <c r="Y630" s="410" t="s">
        <v>1293</v>
      </c>
      <c r="Z630" s="411" t="s">
        <v>1294</v>
      </c>
      <c r="AA630" s="412">
        <v>0</v>
      </c>
      <c r="AB630" s="377">
        <f>VLOOKUP($B630,'1.วาง งบทดลอง 4 แถว'!$E$2519:$J$3357,3,0)</f>
        <v>0</v>
      </c>
      <c r="AC630" s="378">
        <f>VLOOKUP($B630,'1.วาง งบทดลอง 4 แถว'!$E$2519:$J$3357,4,0)</f>
        <v>0</v>
      </c>
      <c r="AD630" s="378">
        <f>VLOOKUP($B630,'1.วาง งบทดลอง 4 แถว'!$E$2519:$J$3357,5,0)</f>
        <v>5264</v>
      </c>
      <c r="AE630" s="379">
        <f>VLOOKUP($B630,'1.วาง งบทดลอง 4 แถว'!$E$2519:$J$3357,6,0)</f>
        <v>0</v>
      </c>
      <c r="AF630" s="380">
        <f t="shared" si="75"/>
        <v>5264</v>
      </c>
      <c r="AG630" s="410" t="s">
        <v>1293</v>
      </c>
      <c r="AH630" s="411" t="s">
        <v>1294</v>
      </c>
      <c r="AI630" s="412">
        <v>0</v>
      </c>
      <c r="AJ630" s="377">
        <f>VLOOKUP($B630,'1.วาง งบทดลอง 4 แถว'!$E$3358:$J$4196,3,0)</f>
        <v>0</v>
      </c>
      <c r="AK630" s="378">
        <f>VLOOKUP($B630,'1.วาง งบทดลอง 4 แถว'!$E$3358:$J$4196,4,0)</f>
        <v>0</v>
      </c>
      <c r="AL630" s="378">
        <f>VLOOKUP($B630,'1.วาง งบทดลอง 4 แถว'!$E$3358:$J$4196,5,0)</f>
        <v>0</v>
      </c>
      <c r="AM630" s="379">
        <f>VLOOKUP($B630,'1.วาง งบทดลอง 4 แถว'!$E$3358:$J$4196,6,0)</f>
        <v>0</v>
      </c>
      <c r="AN630" s="380">
        <f t="shared" si="76"/>
        <v>0</v>
      </c>
      <c r="AO630" s="410" t="s">
        <v>1293</v>
      </c>
      <c r="AP630" s="411" t="s">
        <v>1294</v>
      </c>
      <c r="AQ630" s="412">
        <v>0</v>
      </c>
      <c r="AR630" s="377">
        <f>VLOOKUP($B630,'1.วาง งบทดลอง 4 แถว'!$E$4197:$J$5035,3,0)</f>
        <v>0</v>
      </c>
      <c r="AS630" s="378">
        <f>VLOOKUP($B630,'1.วาง งบทดลอง 4 แถว'!$E$4197:$J$5035,4,0)</f>
        <v>0</v>
      </c>
      <c r="AT630" s="378">
        <f>VLOOKUP($B630,'1.วาง งบทดลอง 4 แถว'!$E$4197:$J$5035,5,0)</f>
        <v>0</v>
      </c>
      <c r="AU630" s="379">
        <f>VLOOKUP($B630,'1.วาง งบทดลอง 4 แถว'!$E$4197:$J$5035,6,0)</f>
        <v>0</v>
      </c>
      <c r="AV630" s="380">
        <f t="shared" si="77"/>
        <v>0</v>
      </c>
      <c r="AW630" s="410" t="s">
        <v>1293</v>
      </c>
      <c r="AX630" s="411" t="s">
        <v>1294</v>
      </c>
      <c r="AY630" s="412">
        <v>0</v>
      </c>
      <c r="AZ630" s="377">
        <f>VLOOKUP($B630,'1.วาง งบทดลอง 4 แถว'!$E$5036:$J$5874,3,0)</f>
        <v>0</v>
      </c>
      <c r="BA630" s="378">
        <f>VLOOKUP($B630,'1.วาง งบทดลอง 4 แถว'!$E$5036:$J$5874,4,0)</f>
        <v>0</v>
      </c>
      <c r="BB630" s="378">
        <f>VLOOKUP($B630,'1.วาง งบทดลอง 4 แถว'!$E$5036:$J$5874,5,0)</f>
        <v>0</v>
      </c>
      <c r="BC630" s="379">
        <f>VLOOKUP($B630,'1.วาง งบทดลอง 4 แถว'!$E$5036:$J$5874,6,0)</f>
        <v>0</v>
      </c>
      <c r="BD630" s="380">
        <f t="shared" si="78"/>
        <v>0</v>
      </c>
      <c r="BE630" s="410" t="s">
        <v>1293</v>
      </c>
      <c r="BF630" s="411" t="s">
        <v>1294</v>
      </c>
      <c r="BG630" s="412">
        <v>0</v>
      </c>
      <c r="BH630" s="377">
        <f>VLOOKUP($B630,'1.วาง งบทดลอง 4 แถว'!$E$5875:$J$6713,3,0)</f>
        <v>0</v>
      </c>
      <c r="BI630" s="378">
        <f>VLOOKUP($B630,'1.วาง งบทดลอง 4 แถว'!$E$5875:$J$6713,4,0)</f>
        <v>0</v>
      </c>
      <c r="BJ630" s="378">
        <f>VLOOKUP($B630,'1.วาง งบทดลอง 4 แถว'!$E$5875:$J$6713,5,0)</f>
        <v>0</v>
      </c>
      <c r="BK630" s="379">
        <f>VLOOKUP($B630,'1.วาง งบทดลอง 4 แถว'!$E$5875:$J$6713,6,0)</f>
        <v>0</v>
      </c>
      <c r="BL630" s="380">
        <f t="shared" si="79"/>
        <v>0</v>
      </c>
      <c r="BM630" s="410" t="s">
        <v>1293</v>
      </c>
      <c r="BN630" s="411" t="s">
        <v>1294</v>
      </c>
      <c r="BO630" s="413">
        <v>0</v>
      </c>
    </row>
    <row r="631" spans="1:67" ht="19.5" customHeight="1">
      <c r="A631" s="374">
        <v>628</v>
      </c>
      <c r="B631" s="375" t="s">
        <v>986</v>
      </c>
      <c r="C631" s="376" t="s">
        <v>1855</v>
      </c>
      <c r="D631" s="377">
        <f>VLOOKUP($B631,'1.วาง งบทดลอง 4 แถว'!$E$2:$J$840,3,0)</f>
        <v>136457</v>
      </c>
      <c r="E631" s="378">
        <f>VLOOKUP($B631,'1.วาง งบทดลอง 4 แถว'!$E$2:$J$840,4,0)</f>
        <v>0</v>
      </c>
      <c r="F631" s="378">
        <f>VLOOKUP($B631,'1.วาง งบทดลอง 4 แถว'!$E$2:$J$840,5,0)</f>
        <v>2722503.4</v>
      </c>
      <c r="G631" s="379">
        <f>VLOOKUP($B631,'1.วาง งบทดลอง 4 แถว'!$E$2:$J$840,6,0)</f>
        <v>0</v>
      </c>
      <c r="H631" s="380">
        <f t="shared" si="72"/>
        <v>2722503.4</v>
      </c>
      <c r="I631" s="410" t="s">
        <v>1293</v>
      </c>
      <c r="J631" s="411" t="s">
        <v>1294</v>
      </c>
      <c r="K631" s="412" t="s">
        <v>2024</v>
      </c>
      <c r="L631" s="377">
        <f>VLOOKUP($B631,'1.วาง งบทดลอง 4 แถว'!$E$841:$J$1679,3,0)</f>
        <v>72960</v>
      </c>
      <c r="M631" s="378">
        <f>VLOOKUP($B631,'1.วาง งบทดลอง 4 แถว'!$E$841:$J$1679,4,0)</f>
        <v>0</v>
      </c>
      <c r="N631" s="378">
        <f>VLOOKUP($B631,'1.วาง งบทดลอง 4 แถว'!$E$841:$J$1679,5,0)</f>
        <v>233825.5</v>
      </c>
      <c r="O631" s="379">
        <f>VLOOKUP($B631,'1.วาง งบทดลอง 4 แถว'!$E$841:$J$1679,6,0)</f>
        <v>0</v>
      </c>
      <c r="P631" s="380">
        <f t="shared" si="73"/>
        <v>233825.5</v>
      </c>
      <c r="Q631" s="410" t="s">
        <v>1293</v>
      </c>
      <c r="R631" s="411" t="s">
        <v>1294</v>
      </c>
      <c r="S631" s="412" t="s">
        <v>2024</v>
      </c>
      <c r="T631" s="377">
        <f>VLOOKUP($B631,'1.วาง งบทดลอง 4 แถว'!$E$1680:$J$2518,3,0)</f>
        <v>223962.43</v>
      </c>
      <c r="U631" s="378">
        <f>VLOOKUP($B631,'1.วาง งบทดลอง 4 แถว'!$E$1680:$J$2518,4,0)</f>
        <v>0</v>
      </c>
      <c r="V631" s="378">
        <f>VLOOKUP($B631,'1.วาง งบทดลอง 4 แถว'!$E$1680:$J$2518,5,0)</f>
        <v>655875.43000000005</v>
      </c>
      <c r="W631" s="379">
        <f>VLOOKUP($B631,'1.วาง งบทดลอง 4 แถว'!$E$1680:$J$2518,6,0)</f>
        <v>0</v>
      </c>
      <c r="X631" s="380">
        <f t="shared" si="74"/>
        <v>655875.43000000005</v>
      </c>
      <c r="Y631" s="410" t="s">
        <v>1293</v>
      </c>
      <c r="Z631" s="411" t="s">
        <v>1294</v>
      </c>
      <c r="AA631" s="412" t="s">
        <v>2024</v>
      </c>
      <c r="AB631" s="377">
        <f>VLOOKUP($B631,'1.วาง งบทดลอง 4 แถว'!$E$2519:$J$3357,3,0)</f>
        <v>5000</v>
      </c>
      <c r="AC631" s="378">
        <f>VLOOKUP($B631,'1.วาง งบทดลอง 4 แถว'!$E$2519:$J$3357,4,0)</f>
        <v>0</v>
      </c>
      <c r="AD631" s="378">
        <f>VLOOKUP($B631,'1.วาง งบทดลอง 4 แถว'!$E$2519:$J$3357,5,0)</f>
        <v>419030</v>
      </c>
      <c r="AE631" s="379">
        <f>VLOOKUP($B631,'1.วาง งบทดลอง 4 แถว'!$E$2519:$J$3357,6,0)</f>
        <v>0</v>
      </c>
      <c r="AF631" s="380">
        <f t="shared" si="75"/>
        <v>419030</v>
      </c>
      <c r="AG631" s="410" t="s">
        <v>1293</v>
      </c>
      <c r="AH631" s="411" t="s">
        <v>1294</v>
      </c>
      <c r="AI631" s="412" t="s">
        <v>2024</v>
      </c>
      <c r="AJ631" s="377">
        <f>VLOOKUP($B631,'1.วาง งบทดลอง 4 แถว'!$E$3358:$J$4196,3,0)</f>
        <v>1616</v>
      </c>
      <c r="AK631" s="378">
        <f>VLOOKUP($B631,'1.วาง งบทดลอง 4 แถว'!$E$3358:$J$4196,4,0)</f>
        <v>0</v>
      </c>
      <c r="AL631" s="378">
        <f>VLOOKUP($B631,'1.วาง งบทดลอง 4 แถว'!$E$3358:$J$4196,5,0)</f>
        <v>257315.02</v>
      </c>
      <c r="AM631" s="379">
        <f>VLOOKUP($B631,'1.วาง งบทดลอง 4 แถว'!$E$3358:$J$4196,6,0)</f>
        <v>0</v>
      </c>
      <c r="AN631" s="380">
        <f t="shared" si="76"/>
        <v>257315.02</v>
      </c>
      <c r="AO631" s="410" t="s">
        <v>1293</v>
      </c>
      <c r="AP631" s="411" t="s">
        <v>1294</v>
      </c>
      <c r="AQ631" s="412" t="s">
        <v>2024</v>
      </c>
      <c r="AR631" s="377">
        <f>VLOOKUP($B631,'1.วาง งบทดลอง 4 แถว'!$E$4197:$J$5035,3,0)</f>
        <v>23992</v>
      </c>
      <c r="AS631" s="378">
        <f>VLOOKUP($B631,'1.วาง งบทดลอง 4 แถว'!$E$4197:$J$5035,4,0)</f>
        <v>0</v>
      </c>
      <c r="AT631" s="378">
        <f>VLOOKUP($B631,'1.วาง งบทดลอง 4 แถว'!$E$4197:$J$5035,5,0)</f>
        <v>431083.4</v>
      </c>
      <c r="AU631" s="379">
        <f>VLOOKUP($B631,'1.วาง งบทดลอง 4 แถว'!$E$4197:$J$5035,6,0)</f>
        <v>0</v>
      </c>
      <c r="AV631" s="380">
        <f t="shared" si="77"/>
        <v>431083.4</v>
      </c>
      <c r="AW631" s="410" t="s">
        <v>1293</v>
      </c>
      <c r="AX631" s="411" t="s">
        <v>1294</v>
      </c>
      <c r="AY631" s="412" t="s">
        <v>2024</v>
      </c>
      <c r="AZ631" s="377">
        <f>VLOOKUP($B631,'1.วาง งบทดลอง 4 แถว'!$E$5036:$J$5874,3,0)</f>
        <v>0</v>
      </c>
      <c r="BA631" s="378">
        <f>VLOOKUP($B631,'1.วาง งบทดลอง 4 แถว'!$E$5036:$J$5874,4,0)</f>
        <v>0</v>
      </c>
      <c r="BB631" s="378">
        <f>VLOOKUP($B631,'1.วาง งบทดลอง 4 แถว'!$E$5036:$J$5874,5,0)</f>
        <v>299843</v>
      </c>
      <c r="BC631" s="379">
        <f>VLOOKUP($B631,'1.วาง งบทดลอง 4 แถว'!$E$5036:$J$5874,6,0)</f>
        <v>0</v>
      </c>
      <c r="BD631" s="380">
        <f t="shared" si="78"/>
        <v>299843</v>
      </c>
      <c r="BE631" s="410" t="s">
        <v>1293</v>
      </c>
      <c r="BF631" s="411" t="s">
        <v>1294</v>
      </c>
      <c r="BG631" s="412" t="s">
        <v>2024</v>
      </c>
      <c r="BH631" s="377">
        <f>VLOOKUP($B631,'1.วาง งบทดลอง 4 แถว'!$E$5875:$J$6713,3,0)</f>
        <v>1500</v>
      </c>
      <c r="BI631" s="378">
        <f>VLOOKUP($B631,'1.วาง งบทดลอง 4 แถว'!$E$5875:$J$6713,4,0)</f>
        <v>0</v>
      </c>
      <c r="BJ631" s="378">
        <f>VLOOKUP($B631,'1.วาง งบทดลอง 4 แถว'!$E$5875:$J$6713,5,0)</f>
        <v>66500</v>
      </c>
      <c r="BK631" s="379">
        <f>VLOOKUP($B631,'1.วาง งบทดลอง 4 แถว'!$E$5875:$J$6713,6,0)</f>
        <v>0</v>
      </c>
      <c r="BL631" s="380">
        <f t="shared" si="79"/>
        <v>66500</v>
      </c>
      <c r="BM631" s="410" t="s">
        <v>1293</v>
      </c>
      <c r="BN631" s="411" t="s">
        <v>1294</v>
      </c>
      <c r="BO631" s="413" t="s">
        <v>2024</v>
      </c>
    </row>
    <row r="632" spans="1:67" ht="19.5" customHeight="1">
      <c r="A632" s="374">
        <v>629</v>
      </c>
      <c r="B632" s="375" t="s">
        <v>987</v>
      </c>
      <c r="C632" s="376" t="s">
        <v>2322</v>
      </c>
      <c r="D632" s="377">
        <f>VLOOKUP($B632,'1.วาง งบทดลอง 4 แถว'!$E$2:$J$840,3,0)</f>
        <v>0</v>
      </c>
      <c r="E632" s="378">
        <f>VLOOKUP($B632,'1.วาง งบทดลอง 4 แถว'!$E$2:$J$840,4,0)</f>
        <v>0</v>
      </c>
      <c r="F632" s="378">
        <f>VLOOKUP($B632,'1.วาง งบทดลอง 4 แถว'!$E$2:$J$840,5,0)</f>
        <v>0</v>
      </c>
      <c r="G632" s="379">
        <f>VLOOKUP($B632,'1.วาง งบทดลอง 4 แถว'!$E$2:$J$840,6,0)</f>
        <v>0</v>
      </c>
      <c r="H632" s="380">
        <f t="shared" ref="H632:H695" si="80">F632-G632</f>
        <v>0</v>
      </c>
      <c r="I632" s="410" t="s">
        <v>1293</v>
      </c>
      <c r="J632" s="411" t="s">
        <v>1294</v>
      </c>
      <c r="K632" s="412">
        <v>0</v>
      </c>
      <c r="L632" s="377">
        <f>VLOOKUP($B632,'1.วาง งบทดลอง 4 แถว'!$E$841:$J$1679,3,0)</f>
        <v>0</v>
      </c>
      <c r="M632" s="378">
        <f>VLOOKUP($B632,'1.วาง งบทดลอง 4 แถว'!$E$841:$J$1679,4,0)</f>
        <v>0</v>
      </c>
      <c r="N632" s="378">
        <f>VLOOKUP($B632,'1.วาง งบทดลอง 4 แถว'!$E$841:$J$1679,5,0)</f>
        <v>0</v>
      </c>
      <c r="O632" s="379">
        <f>VLOOKUP($B632,'1.วาง งบทดลอง 4 แถว'!$E$841:$J$1679,6,0)</f>
        <v>0</v>
      </c>
      <c r="P632" s="380">
        <f t="shared" ref="P632:P695" si="81">N632-O632</f>
        <v>0</v>
      </c>
      <c r="Q632" s="410" t="s">
        <v>1300</v>
      </c>
      <c r="R632" s="411" t="s">
        <v>1301</v>
      </c>
      <c r="S632" s="412">
        <v>0</v>
      </c>
      <c r="T632" s="377">
        <f>VLOOKUP($B632,'1.วาง งบทดลอง 4 แถว'!$E$1680:$J$2518,3,0)</f>
        <v>0</v>
      </c>
      <c r="U632" s="378">
        <f>VLOOKUP($B632,'1.วาง งบทดลอง 4 แถว'!$E$1680:$J$2518,4,0)</f>
        <v>0</v>
      </c>
      <c r="V632" s="378">
        <f>VLOOKUP($B632,'1.วาง งบทดลอง 4 แถว'!$E$1680:$J$2518,5,0)</f>
        <v>0</v>
      </c>
      <c r="W632" s="379">
        <f>VLOOKUP($B632,'1.วาง งบทดลอง 4 แถว'!$E$1680:$J$2518,6,0)</f>
        <v>0</v>
      </c>
      <c r="X632" s="380">
        <f t="shared" ref="X632:X695" si="82">V632-W632</f>
        <v>0</v>
      </c>
      <c r="Y632" s="410" t="s">
        <v>1300</v>
      </c>
      <c r="Z632" s="411" t="s">
        <v>1301</v>
      </c>
      <c r="AA632" s="412">
        <v>0</v>
      </c>
      <c r="AB632" s="377">
        <f>VLOOKUP($B632,'1.วาง งบทดลอง 4 แถว'!$E$2519:$J$3357,3,0)</f>
        <v>0</v>
      </c>
      <c r="AC632" s="378">
        <f>VLOOKUP($B632,'1.วาง งบทดลอง 4 แถว'!$E$2519:$J$3357,4,0)</f>
        <v>0</v>
      </c>
      <c r="AD632" s="378">
        <f>VLOOKUP($B632,'1.วาง งบทดลอง 4 แถว'!$E$2519:$J$3357,5,0)</f>
        <v>0</v>
      </c>
      <c r="AE632" s="379">
        <f>VLOOKUP($B632,'1.วาง งบทดลอง 4 แถว'!$E$2519:$J$3357,6,0)</f>
        <v>0</v>
      </c>
      <c r="AF632" s="380">
        <f t="shared" ref="AF632:AF695" si="83">AD632-AE632</f>
        <v>0</v>
      </c>
      <c r="AG632" s="410" t="s">
        <v>1300</v>
      </c>
      <c r="AH632" s="411" t="s">
        <v>1301</v>
      </c>
      <c r="AI632" s="412">
        <v>0</v>
      </c>
      <c r="AJ632" s="377">
        <f>VLOOKUP($B632,'1.วาง งบทดลอง 4 แถว'!$E$3358:$J$4196,3,0)</f>
        <v>0</v>
      </c>
      <c r="AK632" s="378">
        <f>VLOOKUP($B632,'1.วาง งบทดลอง 4 แถว'!$E$3358:$J$4196,4,0)</f>
        <v>0</v>
      </c>
      <c r="AL632" s="378">
        <f>VLOOKUP($B632,'1.วาง งบทดลอง 4 แถว'!$E$3358:$J$4196,5,0)</f>
        <v>0</v>
      </c>
      <c r="AM632" s="379">
        <f>VLOOKUP($B632,'1.วาง งบทดลอง 4 แถว'!$E$3358:$J$4196,6,0)</f>
        <v>0</v>
      </c>
      <c r="AN632" s="380">
        <f t="shared" ref="AN632:AN695" si="84">AL632-AM632</f>
        <v>0</v>
      </c>
      <c r="AO632" s="410" t="s">
        <v>1300</v>
      </c>
      <c r="AP632" s="411" t="s">
        <v>1301</v>
      </c>
      <c r="AQ632" s="412">
        <v>0</v>
      </c>
      <c r="AR632" s="377">
        <f>VLOOKUP($B632,'1.วาง งบทดลอง 4 แถว'!$E$4197:$J$5035,3,0)</f>
        <v>0</v>
      </c>
      <c r="AS632" s="378">
        <f>VLOOKUP($B632,'1.วาง งบทดลอง 4 แถว'!$E$4197:$J$5035,4,0)</f>
        <v>0</v>
      </c>
      <c r="AT632" s="378">
        <f>VLOOKUP($B632,'1.วาง งบทดลอง 4 แถว'!$E$4197:$J$5035,5,0)</f>
        <v>0</v>
      </c>
      <c r="AU632" s="379">
        <f>VLOOKUP($B632,'1.วาง งบทดลอง 4 แถว'!$E$4197:$J$5035,6,0)</f>
        <v>0</v>
      </c>
      <c r="AV632" s="380">
        <f t="shared" ref="AV632:AV695" si="85">AT632-AU632</f>
        <v>0</v>
      </c>
      <c r="AW632" s="410" t="s">
        <v>1300</v>
      </c>
      <c r="AX632" s="411" t="s">
        <v>1301</v>
      </c>
      <c r="AY632" s="412">
        <v>0</v>
      </c>
      <c r="AZ632" s="377">
        <f>VLOOKUP($B632,'1.วาง งบทดลอง 4 แถว'!$E$5036:$J$5874,3,0)</f>
        <v>0</v>
      </c>
      <c r="BA632" s="378">
        <f>VLOOKUP($B632,'1.วาง งบทดลอง 4 แถว'!$E$5036:$J$5874,4,0)</f>
        <v>0</v>
      </c>
      <c r="BB632" s="378">
        <f>VLOOKUP($B632,'1.วาง งบทดลอง 4 แถว'!$E$5036:$J$5874,5,0)</f>
        <v>0</v>
      </c>
      <c r="BC632" s="379">
        <f>VLOOKUP($B632,'1.วาง งบทดลอง 4 แถว'!$E$5036:$J$5874,6,0)</f>
        <v>0</v>
      </c>
      <c r="BD632" s="380">
        <f t="shared" ref="BD632:BD695" si="86">BB632-BC632</f>
        <v>0</v>
      </c>
      <c r="BE632" s="410" t="s">
        <v>1300</v>
      </c>
      <c r="BF632" s="411" t="s">
        <v>1301</v>
      </c>
      <c r="BG632" s="412">
        <v>0</v>
      </c>
      <c r="BH632" s="377">
        <f>VLOOKUP($B632,'1.วาง งบทดลอง 4 แถว'!$E$5875:$J$6713,3,0)</f>
        <v>0</v>
      </c>
      <c r="BI632" s="378">
        <f>VLOOKUP($B632,'1.วาง งบทดลอง 4 แถว'!$E$5875:$J$6713,4,0)</f>
        <v>0</v>
      </c>
      <c r="BJ632" s="378">
        <f>VLOOKUP($B632,'1.วาง งบทดลอง 4 แถว'!$E$5875:$J$6713,5,0)</f>
        <v>0</v>
      </c>
      <c r="BK632" s="379">
        <f>VLOOKUP($B632,'1.วาง งบทดลอง 4 แถว'!$E$5875:$J$6713,6,0)</f>
        <v>0</v>
      </c>
      <c r="BL632" s="380">
        <f t="shared" ref="BL632:BL695" si="87">BJ632-BK632</f>
        <v>0</v>
      </c>
      <c r="BM632" s="410" t="s">
        <v>1300</v>
      </c>
      <c r="BN632" s="411" t="s">
        <v>1301</v>
      </c>
      <c r="BO632" s="413">
        <v>0</v>
      </c>
    </row>
    <row r="633" spans="1:67" ht="19.5" customHeight="1">
      <c r="A633" s="374">
        <v>630</v>
      </c>
      <c r="B633" s="375" t="s">
        <v>988</v>
      </c>
      <c r="C633" s="376" t="s">
        <v>2323</v>
      </c>
      <c r="D633" s="377">
        <f>VLOOKUP($B633,'1.วาง งบทดลอง 4 แถว'!$E$2:$J$840,3,0)</f>
        <v>0</v>
      </c>
      <c r="E633" s="378">
        <f>VLOOKUP($B633,'1.วาง งบทดลอง 4 แถว'!$E$2:$J$840,4,0)</f>
        <v>0</v>
      </c>
      <c r="F633" s="378">
        <f>VLOOKUP($B633,'1.วาง งบทดลอง 4 แถว'!$E$2:$J$840,5,0)</f>
        <v>0</v>
      </c>
      <c r="G633" s="379">
        <f>VLOOKUP($B633,'1.วาง งบทดลอง 4 แถว'!$E$2:$J$840,6,0)</f>
        <v>0</v>
      </c>
      <c r="H633" s="380">
        <f t="shared" si="80"/>
        <v>0</v>
      </c>
      <c r="I633" s="410" t="s">
        <v>1293</v>
      </c>
      <c r="J633" s="411" t="s">
        <v>1294</v>
      </c>
      <c r="K633" s="412" t="s">
        <v>2024</v>
      </c>
      <c r="L633" s="377">
        <f>VLOOKUP($B633,'1.วาง งบทดลอง 4 แถว'!$E$841:$J$1679,3,0)</f>
        <v>0</v>
      </c>
      <c r="M633" s="378">
        <f>VLOOKUP($B633,'1.วาง งบทดลอง 4 แถว'!$E$841:$J$1679,4,0)</f>
        <v>0</v>
      </c>
      <c r="N633" s="378">
        <f>VLOOKUP($B633,'1.วาง งบทดลอง 4 แถว'!$E$841:$J$1679,5,0)</f>
        <v>0</v>
      </c>
      <c r="O633" s="379">
        <f>VLOOKUP($B633,'1.วาง งบทดลอง 4 แถว'!$E$841:$J$1679,6,0)</f>
        <v>0</v>
      </c>
      <c r="P633" s="380">
        <f t="shared" si="81"/>
        <v>0</v>
      </c>
      <c r="Q633" s="410" t="s">
        <v>1300</v>
      </c>
      <c r="R633" s="411" t="s">
        <v>1301</v>
      </c>
      <c r="S633" s="412" t="s">
        <v>2025</v>
      </c>
      <c r="T633" s="377">
        <f>VLOOKUP($B633,'1.วาง งบทดลอง 4 แถว'!$E$1680:$J$2518,3,0)</f>
        <v>0</v>
      </c>
      <c r="U633" s="378">
        <f>VLOOKUP($B633,'1.วาง งบทดลอง 4 แถว'!$E$1680:$J$2518,4,0)</f>
        <v>0</v>
      </c>
      <c r="V633" s="378">
        <f>VLOOKUP($B633,'1.วาง งบทดลอง 4 แถว'!$E$1680:$J$2518,5,0)</f>
        <v>0</v>
      </c>
      <c r="W633" s="379">
        <f>VLOOKUP($B633,'1.วาง งบทดลอง 4 แถว'!$E$1680:$J$2518,6,0)</f>
        <v>0</v>
      </c>
      <c r="X633" s="380">
        <f t="shared" si="82"/>
        <v>0</v>
      </c>
      <c r="Y633" s="410" t="s">
        <v>1300</v>
      </c>
      <c r="Z633" s="411" t="s">
        <v>1301</v>
      </c>
      <c r="AA633" s="412" t="s">
        <v>2025</v>
      </c>
      <c r="AB633" s="377">
        <f>VLOOKUP($B633,'1.วาง งบทดลอง 4 แถว'!$E$2519:$J$3357,3,0)</f>
        <v>2500</v>
      </c>
      <c r="AC633" s="378">
        <f>VLOOKUP($B633,'1.วาง งบทดลอง 4 แถว'!$E$2519:$J$3357,4,0)</f>
        <v>0</v>
      </c>
      <c r="AD633" s="378">
        <f>VLOOKUP($B633,'1.วาง งบทดลอง 4 แถว'!$E$2519:$J$3357,5,0)</f>
        <v>2500</v>
      </c>
      <c r="AE633" s="379">
        <f>VLOOKUP($B633,'1.วาง งบทดลอง 4 แถว'!$E$2519:$J$3357,6,0)</f>
        <v>0</v>
      </c>
      <c r="AF633" s="380">
        <f t="shared" si="83"/>
        <v>2500</v>
      </c>
      <c r="AG633" s="410" t="s">
        <v>1300</v>
      </c>
      <c r="AH633" s="411" t="s">
        <v>1301</v>
      </c>
      <c r="AI633" s="412" t="s">
        <v>2025</v>
      </c>
      <c r="AJ633" s="377">
        <f>VLOOKUP($B633,'1.วาง งบทดลอง 4 แถว'!$E$3358:$J$4196,3,0)</f>
        <v>0</v>
      </c>
      <c r="AK633" s="378">
        <f>VLOOKUP($B633,'1.วาง งบทดลอง 4 แถว'!$E$3358:$J$4196,4,0)</f>
        <v>0</v>
      </c>
      <c r="AL633" s="378">
        <f>VLOOKUP($B633,'1.วาง งบทดลอง 4 แถว'!$E$3358:$J$4196,5,0)</f>
        <v>0</v>
      </c>
      <c r="AM633" s="379">
        <f>VLOOKUP($B633,'1.วาง งบทดลอง 4 แถว'!$E$3358:$J$4196,6,0)</f>
        <v>0</v>
      </c>
      <c r="AN633" s="380">
        <f t="shared" si="84"/>
        <v>0</v>
      </c>
      <c r="AO633" s="410" t="s">
        <v>1300</v>
      </c>
      <c r="AP633" s="411" t="s">
        <v>1301</v>
      </c>
      <c r="AQ633" s="412" t="s">
        <v>2025</v>
      </c>
      <c r="AR633" s="377">
        <f>VLOOKUP($B633,'1.วาง งบทดลอง 4 แถว'!$E$4197:$J$5035,3,0)</f>
        <v>0</v>
      </c>
      <c r="AS633" s="378">
        <f>VLOOKUP($B633,'1.วาง งบทดลอง 4 แถว'!$E$4197:$J$5035,4,0)</f>
        <v>0</v>
      </c>
      <c r="AT633" s="378">
        <f>VLOOKUP($B633,'1.วาง งบทดลอง 4 แถว'!$E$4197:$J$5035,5,0)</f>
        <v>0</v>
      </c>
      <c r="AU633" s="379">
        <f>VLOOKUP($B633,'1.วาง งบทดลอง 4 แถว'!$E$4197:$J$5035,6,0)</f>
        <v>0</v>
      </c>
      <c r="AV633" s="380">
        <f t="shared" si="85"/>
        <v>0</v>
      </c>
      <c r="AW633" s="410" t="s">
        <v>1300</v>
      </c>
      <c r="AX633" s="411" t="s">
        <v>1301</v>
      </c>
      <c r="AY633" s="412" t="s">
        <v>2025</v>
      </c>
      <c r="AZ633" s="377">
        <f>VLOOKUP($B633,'1.วาง งบทดลอง 4 แถว'!$E$5036:$J$5874,3,0)</f>
        <v>0</v>
      </c>
      <c r="BA633" s="378">
        <f>VLOOKUP($B633,'1.วาง งบทดลอง 4 แถว'!$E$5036:$J$5874,4,0)</f>
        <v>0</v>
      </c>
      <c r="BB633" s="378">
        <f>VLOOKUP($B633,'1.วาง งบทดลอง 4 แถว'!$E$5036:$J$5874,5,0)</f>
        <v>0</v>
      </c>
      <c r="BC633" s="379">
        <f>VLOOKUP($B633,'1.วาง งบทดลอง 4 แถว'!$E$5036:$J$5874,6,0)</f>
        <v>0</v>
      </c>
      <c r="BD633" s="380">
        <f t="shared" si="86"/>
        <v>0</v>
      </c>
      <c r="BE633" s="410" t="s">
        <v>1300</v>
      </c>
      <c r="BF633" s="411" t="s">
        <v>1301</v>
      </c>
      <c r="BG633" s="412" t="s">
        <v>2025</v>
      </c>
      <c r="BH633" s="377">
        <f>VLOOKUP($B633,'1.วาง งบทดลอง 4 แถว'!$E$5875:$J$6713,3,0)</f>
        <v>0</v>
      </c>
      <c r="BI633" s="378">
        <f>VLOOKUP($B633,'1.วาง งบทดลอง 4 แถว'!$E$5875:$J$6713,4,0)</f>
        <v>0</v>
      </c>
      <c r="BJ633" s="378">
        <f>VLOOKUP($B633,'1.วาง งบทดลอง 4 แถว'!$E$5875:$J$6713,5,0)</f>
        <v>0</v>
      </c>
      <c r="BK633" s="379">
        <f>VLOOKUP($B633,'1.วาง งบทดลอง 4 แถว'!$E$5875:$J$6713,6,0)</f>
        <v>0</v>
      </c>
      <c r="BL633" s="380">
        <f t="shared" si="87"/>
        <v>0</v>
      </c>
      <c r="BM633" s="410" t="s">
        <v>1300</v>
      </c>
      <c r="BN633" s="411" t="s">
        <v>1301</v>
      </c>
      <c r="BO633" s="413" t="s">
        <v>2025</v>
      </c>
    </row>
    <row r="634" spans="1:67" ht="19.5" customHeight="1">
      <c r="A634" s="374">
        <v>631</v>
      </c>
      <c r="B634" s="375" t="s">
        <v>989</v>
      </c>
      <c r="C634" s="376" t="s">
        <v>2324</v>
      </c>
      <c r="D634" s="377">
        <f>VLOOKUP($B634,'1.วาง งบทดลอง 4 แถว'!$E$2:$J$840,3,0)</f>
        <v>0</v>
      </c>
      <c r="E634" s="378">
        <f>VLOOKUP($B634,'1.วาง งบทดลอง 4 แถว'!$E$2:$J$840,4,0)</f>
        <v>0</v>
      </c>
      <c r="F634" s="378">
        <f>VLOOKUP($B634,'1.วาง งบทดลอง 4 แถว'!$E$2:$J$840,5,0)</f>
        <v>0</v>
      </c>
      <c r="G634" s="379">
        <f>VLOOKUP($B634,'1.วาง งบทดลอง 4 แถว'!$E$2:$J$840,6,0)</f>
        <v>0</v>
      </c>
      <c r="H634" s="380">
        <f t="shared" si="80"/>
        <v>0</v>
      </c>
      <c r="I634" s="410" t="s">
        <v>1300</v>
      </c>
      <c r="J634" s="411" t="s">
        <v>1301</v>
      </c>
      <c r="K634" s="412">
        <v>0</v>
      </c>
      <c r="L634" s="377">
        <f>VLOOKUP($B634,'1.วาง งบทดลอง 4 แถว'!$E$841:$J$1679,3,0)</f>
        <v>0</v>
      </c>
      <c r="M634" s="378">
        <f>VLOOKUP($B634,'1.วาง งบทดลอง 4 แถว'!$E$841:$J$1679,4,0)</f>
        <v>0</v>
      </c>
      <c r="N634" s="378">
        <f>VLOOKUP($B634,'1.วาง งบทดลอง 4 แถว'!$E$841:$J$1679,5,0)</f>
        <v>0</v>
      </c>
      <c r="O634" s="379">
        <f>VLOOKUP($B634,'1.วาง งบทดลอง 4 แถว'!$E$841:$J$1679,6,0)</f>
        <v>0</v>
      </c>
      <c r="P634" s="380">
        <f t="shared" si="81"/>
        <v>0</v>
      </c>
      <c r="Q634" s="410" t="s">
        <v>1300</v>
      </c>
      <c r="R634" s="411" t="s">
        <v>1301</v>
      </c>
      <c r="S634" s="412">
        <v>0</v>
      </c>
      <c r="T634" s="377">
        <f>VLOOKUP($B634,'1.วาง งบทดลอง 4 แถว'!$E$1680:$J$2518,3,0)</f>
        <v>0</v>
      </c>
      <c r="U634" s="378">
        <f>VLOOKUP($B634,'1.วาง งบทดลอง 4 แถว'!$E$1680:$J$2518,4,0)</f>
        <v>0</v>
      </c>
      <c r="V634" s="378">
        <f>VLOOKUP($B634,'1.วาง งบทดลอง 4 แถว'!$E$1680:$J$2518,5,0)</f>
        <v>0</v>
      </c>
      <c r="W634" s="379">
        <f>VLOOKUP($B634,'1.วาง งบทดลอง 4 แถว'!$E$1680:$J$2518,6,0)</f>
        <v>0</v>
      </c>
      <c r="X634" s="380">
        <f t="shared" si="82"/>
        <v>0</v>
      </c>
      <c r="Y634" s="410" t="s">
        <v>1300</v>
      </c>
      <c r="Z634" s="411" t="s">
        <v>1301</v>
      </c>
      <c r="AA634" s="412">
        <v>0</v>
      </c>
      <c r="AB634" s="377">
        <f>VLOOKUP($B634,'1.วาง งบทดลอง 4 แถว'!$E$2519:$J$3357,3,0)</f>
        <v>0</v>
      </c>
      <c r="AC634" s="378">
        <f>VLOOKUP($B634,'1.วาง งบทดลอง 4 แถว'!$E$2519:$J$3357,4,0)</f>
        <v>0</v>
      </c>
      <c r="AD634" s="378">
        <f>VLOOKUP($B634,'1.วาง งบทดลอง 4 แถว'!$E$2519:$J$3357,5,0)</f>
        <v>5264</v>
      </c>
      <c r="AE634" s="379">
        <f>VLOOKUP($B634,'1.วาง งบทดลอง 4 แถว'!$E$2519:$J$3357,6,0)</f>
        <v>0</v>
      </c>
      <c r="AF634" s="380">
        <f t="shared" si="83"/>
        <v>5264</v>
      </c>
      <c r="AG634" s="410" t="s">
        <v>1300</v>
      </c>
      <c r="AH634" s="411" t="s">
        <v>1301</v>
      </c>
      <c r="AI634" s="412">
        <v>0</v>
      </c>
      <c r="AJ634" s="377">
        <f>VLOOKUP($B634,'1.วาง งบทดลอง 4 แถว'!$E$3358:$J$4196,3,0)</f>
        <v>0</v>
      </c>
      <c r="AK634" s="378">
        <f>VLOOKUP($B634,'1.วาง งบทดลอง 4 แถว'!$E$3358:$J$4196,4,0)</f>
        <v>0</v>
      </c>
      <c r="AL634" s="378">
        <f>VLOOKUP($B634,'1.วาง งบทดลอง 4 แถว'!$E$3358:$J$4196,5,0)</f>
        <v>0</v>
      </c>
      <c r="AM634" s="379">
        <f>VLOOKUP($B634,'1.วาง งบทดลอง 4 แถว'!$E$3358:$J$4196,6,0)</f>
        <v>0</v>
      </c>
      <c r="AN634" s="380">
        <f t="shared" si="84"/>
        <v>0</v>
      </c>
      <c r="AO634" s="410" t="s">
        <v>1300</v>
      </c>
      <c r="AP634" s="411" t="s">
        <v>1301</v>
      </c>
      <c r="AQ634" s="412">
        <v>0</v>
      </c>
      <c r="AR634" s="377">
        <f>VLOOKUP($B634,'1.วาง งบทดลอง 4 แถว'!$E$4197:$J$5035,3,0)</f>
        <v>0</v>
      </c>
      <c r="AS634" s="378">
        <f>VLOOKUP($B634,'1.วาง งบทดลอง 4 แถว'!$E$4197:$J$5035,4,0)</f>
        <v>0</v>
      </c>
      <c r="AT634" s="378">
        <f>VLOOKUP($B634,'1.วาง งบทดลอง 4 แถว'!$E$4197:$J$5035,5,0)</f>
        <v>0</v>
      </c>
      <c r="AU634" s="379">
        <f>VLOOKUP($B634,'1.วาง งบทดลอง 4 แถว'!$E$4197:$J$5035,6,0)</f>
        <v>0</v>
      </c>
      <c r="AV634" s="380">
        <f t="shared" si="85"/>
        <v>0</v>
      </c>
      <c r="AW634" s="410" t="s">
        <v>1300</v>
      </c>
      <c r="AX634" s="411" t="s">
        <v>1301</v>
      </c>
      <c r="AY634" s="412">
        <v>0</v>
      </c>
      <c r="AZ634" s="377">
        <f>VLOOKUP($B634,'1.วาง งบทดลอง 4 แถว'!$E$5036:$J$5874,3,0)</f>
        <v>0</v>
      </c>
      <c r="BA634" s="378">
        <f>VLOOKUP($B634,'1.วาง งบทดลอง 4 แถว'!$E$5036:$J$5874,4,0)</f>
        <v>0</v>
      </c>
      <c r="BB634" s="378">
        <f>VLOOKUP($B634,'1.วาง งบทดลอง 4 แถว'!$E$5036:$J$5874,5,0)</f>
        <v>0</v>
      </c>
      <c r="BC634" s="379">
        <f>VLOOKUP($B634,'1.วาง งบทดลอง 4 แถว'!$E$5036:$J$5874,6,0)</f>
        <v>0</v>
      </c>
      <c r="BD634" s="380">
        <f t="shared" si="86"/>
        <v>0</v>
      </c>
      <c r="BE634" s="410" t="s">
        <v>1300</v>
      </c>
      <c r="BF634" s="411" t="s">
        <v>1301</v>
      </c>
      <c r="BG634" s="412">
        <v>0</v>
      </c>
      <c r="BH634" s="377">
        <f>VLOOKUP($B634,'1.วาง งบทดลอง 4 แถว'!$E$5875:$J$6713,3,0)</f>
        <v>0</v>
      </c>
      <c r="BI634" s="378">
        <f>VLOOKUP($B634,'1.วาง งบทดลอง 4 แถว'!$E$5875:$J$6713,4,0)</f>
        <v>0</v>
      </c>
      <c r="BJ634" s="378">
        <f>VLOOKUP($B634,'1.วาง งบทดลอง 4 แถว'!$E$5875:$J$6713,5,0)</f>
        <v>0</v>
      </c>
      <c r="BK634" s="379">
        <f>VLOOKUP($B634,'1.วาง งบทดลอง 4 แถว'!$E$5875:$J$6713,6,0)</f>
        <v>0</v>
      </c>
      <c r="BL634" s="380">
        <f t="shared" si="87"/>
        <v>0</v>
      </c>
      <c r="BM634" s="410" t="s">
        <v>1300</v>
      </c>
      <c r="BN634" s="411" t="s">
        <v>1301</v>
      </c>
      <c r="BO634" s="413">
        <v>0</v>
      </c>
    </row>
    <row r="635" spans="1:67" ht="19.5" customHeight="1">
      <c r="A635" s="374">
        <v>632</v>
      </c>
      <c r="B635" s="375" t="s">
        <v>990</v>
      </c>
      <c r="C635" s="376" t="s">
        <v>2325</v>
      </c>
      <c r="D635" s="377">
        <f>VLOOKUP($B635,'1.วาง งบทดลอง 4 แถว'!$E$2:$J$840,3,0)</f>
        <v>6000</v>
      </c>
      <c r="E635" s="378">
        <f>VLOOKUP($B635,'1.วาง งบทดลอง 4 แถว'!$E$2:$J$840,4,0)</f>
        <v>0</v>
      </c>
      <c r="F635" s="378">
        <f>VLOOKUP($B635,'1.วาง งบทดลอง 4 แถว'!$E$2:$J$840,5,0)</f>
        <v>126720</v>
      </c>
      <c r="G635" s="379">
        <f>VLOOKUP($B635,'1.วาง งบทดลอง 4 แถว'!$E$2:$J$840,6,0)</f>
        <v>0</v>
      </c>
      <c r="H635" s="380">
        <f t="shared" si="80"/>
        <v>126720</v>
      </c>
      <c r="I635" s="410" t="s">
        <v>1300</v>
      </c>
      <c r="J635" s="411" t="s">
        <v>1301</v>
      </c>
      <c r="K635" s="412" t="s">
        <v>2025</v>
      </c>
      <c r="L635" s="377">
        <f>VLOOKUP($B635,'1.วาง งบทดลอง 4 แถว'!$E$841:$J$1679,3,0)</f>
        <v>0</v>
      </c>
      <c r="M635" s="378">
        <f>VLOOKUP($B635,'1.วาง งบทดลอง 4 แถว'!$E$841:$J$1679,4,0)</f>
        <v>0</v>
      </c>
      <c r="N635" s="378">
        <f>VLOOKUP($B635,'1.วาง งบทดลอง 4 แถว'!$E$841:$J$1679,5,0)</f>
        <v>2080</v>
      </c>
      <c r="O635" s="379">
        <f>VLOOKUP($B635,'1.วาง งบทดลอง 4 แถว'!$E$841:$J$1679,6,0)</f>
        <v>0</v>
      </c>
      <c r="P635" s="380">
        <f t="shared" si="81"/>
        <v>2080</v>
      </c>
      <c r="Q635" s="410" t="s">
        <v>1300</v>
      </c>
      <c r="R635" s="411" t="s">
        <v>1301</v>
      </c>
      <c r="S635" s="412" t="s">
        <v>2025</v>
      </c>
      <c r="T635" s="377">
        <f>VLOOKUP($B635,'1.วาง งบทดลอง 4 แถว'!$E$1680:$J$2518,3,0)</f>
        <v>3450</v>
      </c>
      <c r="U635" s="378">
        <f>VLOOKUP($B635,'1.วาง งบทดลอง 4 แถว'!$E$1680:$J$2518,4,0)</f>
        <v>0</v>
      </c>
      <c r="V635" s="378">
        <f>VLOOKUP($B635,'1.วาง งบทดลอง 4 แถว'!$E$1680:$J$2518,5,0)</f>
        <v>10010</v>
      </c>
      <c r="W635" s="379">
        <f>VLOOKUP($B635,'1.วาง งบทดลอง 4 แถว'!$E$1680:$J$2518,6,0)</f>
        <v>0</v>
      </c>
      <c r="X635" s="380">
        <f t="shared" si="82"/>
        <v>10010</v>
      </c>
      <c r="Y635" s="410" t="s">
        <v>1300</v>
      </c>
      <c r="Z635" s="411" t="s">
        <v>1301</v>
      </c>
      <c r="AA635" s="412" t="s">
        <v>2025</v>
      </c>
      <c r="AB635" s="377">
        <f>VLOOKUP($B635,'1.วาง งบทดลอง 4 แถว'!$E$2519:$J$3357,3,0)</f>
        <v>2240</v>
      </c>
      <c r="AC635" s="378">
        <f>VLOOKUP($B635,'1.วาง งบทดลอง 4 แถว'!$E$2519:$J$3357,4,0)</f>
        <v>0</v>
      </c>
      <c r="AD635" s="378">
        <f>VLOOKUP($B635,'1.วาง งบทดลอง 4 แถว'!$E$2519:$J$3357,5,0)</f>
        <v>21560</v>
      </c>
      <c r="AE635" s="379">
        <f>VLOOKUP($B635,'1.วาง งบทดลอง 4 แถว'!$E$2519:$J$3357,6,0)</f>
        <v>0</v>
      </c>
      <c r="AF635" s="380">
        <f t="shared" si="83"/>
        <v>21560</v>
      </c>
      <c r="AG635" s="410" t="s">
        <v>1300</v>
      </c>
      <c r="AH635" s="411" t="s">
        <v>1301</v>
      </c>
      <c r="AI635" s="412" t="s">
        <v>2025</v>
      </c>
      <c r="AJ635" s="377">
        <f>VLOOKUP($B635,'1.วาง งบทดลอง 4 แถว'!$E$3358:$J$4196,3,0)</f>
        <v>800</v>
      </c>
      <c r="AK635" s="378">
        <f>VLOOKUP($B635,'1.วาง งบทดลอง 4 แถว'!$E$3358:$J$4196,4,0)</f>
        <v>0</v>
      </c>
      <c r="AL635" s="378">
        <f>VLOOKUP($B635,'1.วาง งบทดลอง 4 แถว'!$E$3358:$J$4196,5,0)</f>
        <v>37293.089999999997</v>
      </c>
      <c r="AM635" s="379">
        <f>VLOOKUP($B635,'1.วาง งบทดลอง 4 แถว'!$E$3358:$J$4196,6,0)</f>
        <v>0</v>
      </c>
      <c r="AN635" s="380">
        <f t="shared" si="84"/>
        <v>37293.089999999997</v>
      </c>
      <c r="AO635" s="410" t="s">
        <v>1300</v>
      </c>
      <c r="AP635" s="411" t="s">
        <v>1301</v>
      </c>
      <c r="AQ635" s="412" t="s">
        <v>2025</v>
      </c>
      <c r="AR635" s="377">
        <f>VLOOKUP($B635,'1.วาง งบทดลอง 4 แถว'!$E$4197:$J$5035,3,0)</f>
        <v>0</v>
      </c>
      <c r="AS635" s="378">
        <f>VLOOKUP($B635,'1.วาง งบทดลอง 4 แถว'!$E$4197:$J$5035,4,0)</f>
        <v>0</v>
      </c>
      <c r="AT635" s="378">
        <f>VLOOKUP($B635,'1.วาง งบทดลอง 4 แถว'!$E$4197:$J$5035,5,0)</f>
        <v>0</v>
      </c>
      <c r="AU635" s="379">
        <f>VLOOKUP($B635,'1.วาง งบทดลอง 4 แถว'!$E$4197:$J$5035,6,0)</f>
        <v>0</v>
      </c>
      <c r="AV635" s="380">
        <f t="shared" si="85"/>
        <v>0</v>
      </c>
      <c r="AW635" s="410" t="s">
        <v>1300</v>
      </c>
      <c r="AX635" s="411" t="s">
        <v>1301</v>
      </c>
      <c r="AY635" s="412" t="s">
        <v>2025</v>
      </c>
      <c r="AZ635" s="377">
        <f>VLOOKUP($B635,'1.วาง งบทดลอง 4 แถว'!$E$5036:$J$5874,3,0)</f>
        <v>0</v>
      </c>
      <c r="BA635" s="378">
        <f>VLOOKUP($B635,'1.วาง งบทดลอง 4 แถว'!$E$5036:$J$5874,4,0)</f>
        <v>0</v>
      </c>
      <c r="BB635" s="378">
        <f>VLOOKUP($B635,'1.วาง งบทดลอง 4 แถว'!$E$5036:$J$5874,5,0)</f>
        <v>720</v>
      </c>
      <c r="BC635" s="379">
        <f>VLOOKUP($B635,'1.วาง งบทดลอง 4 แถว'!$E$5036:$J$5874,6,0)</f>
        <v>0</v>
      </c>
      <c r="BD635" s="380">
        <f t="shared" si="86"/>
        <v>720</v>
      </c>
      <c r="BE635" s="410" t="s">
        <v>1300</v>
      </c>
      <c r="BF635" s="411" t="s">
        <v>1301</v>
      </c>
      <c r="BG635" s="412" t="s">
        <v>2025</v>
      </c>
      <c r="BH635" s="377">
        <f>VLOOKUP($B635,'1.วาง งบทดลอง 4 แถว'!$E$5875:$J$6713,3,0)</f>
        <v>1760</v>
      </c>
      <c r="BI635" s="378">
        <f>VLOOKUP($B635,'1.วาง งบทดลอง 4 แถว'!$E$5875:$J$6713,4,0)</f>
        <v>0</v>
      </c>
      <c r="BJ635" s="378">
        <f>VLOOKUP($B635,'1.วาง งบทดลอง 4 แถว'!$E$5875:$J$6713,5,0)</f>
        <v>15360</v>
      </c>
      <c r="BK635" s="379">
        <f>VLOOKUP($B635,'1.วาง งบทดลอง 4 แถว'!$E$5875:$J$6713,6,0)</f>
        <v>0</v>
      </c>
      <c r="BL635" s="380">
        <f t="shared" si="87"/>
        <v>15360</v>
      </c>
      <c r="BM635" s="410" t="s">
        <v>1300</v>
      </c>
      <c r="BN635" s="411" t="s">
        <v>1301</v>
      </c>
      <c r="BO635" s="413" t="s">
        <v>2025</v>
      </c>
    </row>
    <row r="636" spans="1:67" ht="19.5" customHeight="1">
      <c r="A636" s="374">
        <v>633</v>
      </c>
      <c r="B636" s="375" t="s">
        <v>991</v>
      </c>
      <c r="C636" s="376" t="s">
        <v>2326</v>
      </c>
      <c r="D636" s="377">
        <f>VLOOKUP($B636,'1.วาง งบทดลอง 4 แถว'!$E$2:$J$840,3,0)</f>
        <v>0</v>
      </c>
      <c r="E636" s="378">
        <f>VLOOKUP($B636,'1.วาง งบทดลอง 4 แถว'!$E$2:$J$840,4,0)</f>
        <v>0</v>
      </c>
      <c r="F636" s="378">
        <f>VLOOKUP($B636,'1.วาง งบทดลอง 4 แถว'!$E$2:$J$840,5,0)</f>
        <v>0</v>
      </c>
      <c r="G636" s="379">
        <f>VLOOKUP($B636,'1.วาง งบทดลอง 4 แถว'!$E$2:$J$840,6,0)</f>
        <v>0</v>
      </c>
      <c r="H636" s="380">
        <f t="shared" si="80"/>
        <v>0</v>
      </c>
      <c r="I636" s="410" t="s">
        <v>1300</v>
      </c>
      <c r="J636" s="411" t="s">
        <v>1301</v>
      </c>
      <c r="K636" s="412">
        <v>0</v>
      </c>
      <c r="L636" s="377">
        <f>VLOOKUP($B636,'1.วาง งบทดลอง 4 แถว'!$E$841:$J$1679,3,0)</f>
        <v>0</v>
      </c>
      <c r="M636" s="378">
        <f>VLOOKUP($B636,'1.วาง งบทดลอง 4 แถว'!$E$841:$J$1679,4,0)</f>
        <v>0</v>
      </c>
      <c r="N636" s="378">
        <f>VLOOKUP($B636,'1.วาง งบทดลอง 4 แถว'!$E$841:$J$1679,5,0)</f>
        <v>0</v>
      </c>
      <c r="O636" s="379">
        <f>VLOOKUP($B636,'1.วาง งบทดลอง 4 แถว'!$E$841:$J$1679,6,0)</f>
        <v>0</v>
      </c>
      <c r="P636" s="380">
        <f t="shared" si="81"/>
        <v>0</v>
      </c>
      <c r="Q636" s="410" t="s">
        <v>1300</v>
      </c>
      <c r="R636" s="411" t="s">
        <v>1301</v>
      </c>
      <c r="S636" s="412">
        <v>0</v>
      </c>
      <c r="T636" s="377">
        <f>VLOOKUP($B636,'1.วาง งบทดลอง 4 แถว'!$E$1680:$J$2518,3,0)</f>
        <v>0</v>
      </c>
      <c r="U636" s="378">
        <f>VLOOKUP($B636,'1.วาง งบทดลอง 4 แถว'!$E$1680:$J$2518,4,0)</f>
        <v>0</v>
      </c>
      <c r="V636" s="378">
        <f>VLOOKUP($B636,'1.วาง งบทดลอง 4 แถว'!$E$1680:$J$2518,5,0)</f>
        <v>0</v>
      </c>
      <c r="W636" s="379">
        <f>VLOOKUP($B636,'1.วาง งบทดลอง 4 แถว'!$E$1680:$J$2518,6,0)</f>
        <v>0</v>
      </c>
      <c r="X636" s="380">
        <f t="shared" si="82"/>
        <v>0</v>
      </c>
      <c r="Y636" s="410" t="s">
        <v>1300</v>
      </c>
      <c r="Z636" s="411" t="s">
        <v>1301</v>
      </c>
      <c r="AA636" s="412">
        <v>0</v>
      </c>
      <c r="AB636" s="377">
        <f>VLOOKUP($B636,'1.วาง งบทดลอง 4 แถว'!$E$2519:$J$3357,3,0)</f>
        <v>0</v>
      </c>
      <c r="AC636" s="378">
        <f>VLOOKUP($B636,'1.วาง งบทดลอง 4 แถว'!$E$2519:$J$3357,4,0)</f>
        <v>0</v>
      </c>
      <c r="AD636" s="378">
        <f>VLOOKUP($B636,'1.วาง งบทดลอง 4 แถว'!$E$2519:$J$3357,5,0)</f>
        <v>0</v>
      </c>
      <c r="AE636" s="379">
        <f>VLOOKUP($B636,'1.วาง งบทดลอง 4 แถว'!$E$2519:$J$3357,6,0)</f>
        <v>0</v>
      </c>
      <c r="AF636" s="380">
        <f t="shared" si="83"/>
        <v>0</v>
      </c>
      <c r="AG636" s="410" t="s">
        <v>1300</v>
      </c>
      <c r="AH636" s="411" t="s">
        <v>1301</v>
      </c>
      <c r="AI636" s="412">
        <v>0</v>
      </c>
      <c r="AJ636" s="377">
        <f>VLOOKUP($B636,'1.วาง งบทดลอง 4 แถว'!$E$3358:$J$4196,3,0)</f>
        <v>0</v>
      </c>
      <c r="AK636" s="378">
        <f>VLOOKUP($B636,'1.วาง งบทดลอง 4 แถว'!$E$3358:$J$4196,4,0)</f>
        <v>0</v>
      </c>
      <c r="AL636" s="378">
        <f>VLOOKUP($B636,'1.วาง งบทดลอง 4 แถว'!$E$3358:$J$4196,5,0)</f>
        <v>0</v>
      </c>
      <c r="AM636" s="379">
        <f>VLOOKUP($B636,'1.วาง งบทดลอง 4 แถว'!$E$3358:$J$4196,6,0)</f>
        <v>0</v>
      </c>
      <c r="AN636" s="380">
        <f t="shared" si="84"/>
        <v>0</v>
      </c>
      <c r="AO636" s="410" t="s">
        <v>1300</v>
      </c>
      <c r="AP636" s="411" t="s">
        <v>1301</v>
      </c>
      <c r="AQ636" s="412">
        <v>0</v>
      </c>
      <c r="AR636" s="377">
        <f>VLOOKUP($B636,'1.วาง งบทดลอง 4 แถว'!$E$4197:$J$5035,3,0)</f>
        <v>0</v>
      </c>
      <c r="AS636" s="378">
        <f>VLOOKUP($B636,'1.วาง งบทดลอง 4 แถว'!$E$4197:$J$5035,4,0)</f>
        <v>0</v>
      </c>
      <c r="AT636" s="378">
        <f>VLOOKUP($B636,'1.วาง งบทดลอง 4 แถว'!$E$4197:$J$5035,5,0)</f>
        <v>0</v>
      </c>
      <c r="AU636" s="379">
        <f>VLOOKUP($B636,'1.วาง งบทดลอง 4 แถว'!$E$4197:$J$5035,6,0)</f>
        <v>0</v>
      </c>
      <c r="AV636" s="380">
        <f t="shared" si="85"/>
        <v>0</v>
      </c>
      <c r="AW636" s="410" t="s">
        <v>1300</v>
      </c>
      <c r="AX636" s="411" t="s">
        <v>1301</v>
      </c>
      <c r="AY636" s="412">
        <v>0</v>
      </c>
      <c r="AZ636" s="377">
        <f>VLOOKUP($B636,'1.วาง งบทดลอง 4 แถว'!$E$5036:$J$5874,3,0)</f>
        <v>0</v>
      </c>
      <c r="BA636" s="378">
        <f>VLOOKUP($B636,'1.วาง งบทดลอง 4 แถว'!$E$5036:$J$5874,4,0)</f>
        <v>0</v>
      </c>
      <c r="BB636" s="378">
        <f>VLOOKUP($B636,'1.วาง งบทดลอง 4 แถว'!$E$5036:$J$5874,5,0)</f>
        <v>0</v>
      </c>
      <c r="BC636" s="379">
        <f>VLOOKUP($B636,'1.วาง งบทดลอง 4 แถว'!$E$5036:$J$5874,6,0)</f>
        <v>0</v>
      </c>
      <c r="BD636" s="380">
        <f t="shared" si="86"/>
        <v>0</v>
      </c>
      <c r="BE636" s="410" t="s">
        <v>1300</v>
      </c>
      <c r="BF636" s="411" t="s">
        <v>1301</v>
      </c>
      <c r="BG636" s="412">
        <v>0</v>
      </c>
      <c r="BH636" s="377">
        <f>VLOOKUP($B636,'1.วาง งบทดลอง 4 แถว'!$E$5875:$J$6713,3,0)</f>
        <v>0</v>
      </c>
      <c r="BI636" s="378">
        <f>VLOOKUP($B636,'1.วาง งบทดลอง 4 แถว'!$E$5875:$J$6713,4,0)</f>
        <v>0</v>
      </c>
      <c r="BJ636" s="378">
        <f>VLOOKUP($B636,'1.วาง งบทดลอง 4 แถว'!$E$5875:$J$6713,5,0)</f>
        <v>0</v>
      </c>
      <c r="BK636" s="379">
        <f>VLOOKUP($B636,'1.วาง งบทดลอง 4 แถว'!$E$5875:$J$6713,6,0)</f>
        <v>0</v>
      </c>
      <c r="BL636" s="380">
        <f t="shared" si="87"/>
        <v>0</v>
      </c>
      <c r="BM636" s="410" t="s">
        <v>1300</v>
      </c>
      <c r="BN636" s="411" t="s">
        <v>1301</v>
      </c>
      <c r="BO636" s="413">
        <v>0</v>
      </c>
    </row>
    <row r="637" spans="1:67" ht="19.5" customHeight="1">
      <c r="A637" s="374">
        <v>634</v>
      </c>
      <c r="B637" s="375" t="s">
        <v>992</v>
      </c>
      <c r="C637" s="376" t="s">
        <v>2327</v>
      </c>
      <c r="D637" s="377">
        <f>VLOOKUP($B637,'1.วาง งบทดลอง 4 แถว'!$E$2:$J$840,3,0)</f>
        <v>7800</v>
      </c>
      <c r="E637" s="378">
        <f>VLOOKUP($B637,'1.วาง งบทดลอง 4 แถว'!$E$2:$J$840,4,0)</f>
        <v>0</v>
      </c>
      <c r="F637" s="378">
        <f>VLOOKUP($B637,'1.วาง งบทดลอง 4 แถว'!$E$2:$J$840,5,0)</f>
        <v>14400</v>
      </c>
      <c r="G637" s="379">
        <f>VLOOKUP($B637,'1.วาง งบทดลอง 4 แถว'!$E$2:$J$840,6,0)</f>
        <v>0</v>
      </c>
      <c r="H637" s="380">
        <f t="shared" si="80"/>
        <v>14400</v>
      </c>
      <c r="I637" s="410" t="s">
        <v>1300</v>
      </c>
      <c r="J637" s="411" t="s">
        <v>1301</v>
      </c>
      <c r="K637" s="412" t="s">
        <v>2025</v>
      </c>
      <c r="L637" s="377">
        <f>VLOOKUP($B637,'1.วาง งบทดลอง 4 แถว'!$E$841:$J$1679,3,0)</f>
        <v>0</v>
      </c>
      <c r="M637" s="378">
        <f>VLOOKUP($B637,'1.วาง งบทดลอง 4 แถว'!$E$841:$J$1679,4,0)</f>
        <v>0</v>
      </c>
      <c r="N637" s="378">
        <f>VLOOKUP($B637,'1.วาง งบทดลอง 4 แถว'!$E$841:$J$1679,5,0)</f>
        <v>0</v>
      </c>
      <c r="O637" s="379">
        <f>VLOOKUP($B637,'1.วาง งบทดลอง 4 แถว'!$E$841:$J$1679,6,0)</f>
        <v>0</v>
      </c>
      <c r="P637" s="380">
        <f t="shared" si="81"/>
        <v>0</v>
      </c>
      <c r="Q637" s="410" t="s">
        <v>1300</v>
      </c>
      <c r="R637" s="411" t="s">
        <v>1301</v>
      </c>
      <c r="S637" s="412" t="s">
        <v>2025</v>
      </c>
      <c r="T637" s="377">
        <f>VLOOKUP($B637,'1.วาง งบทดลอง 4 แถว'!$E$1680:$J$2518,3,0)</f>
        <v>9655.1299999999992</v>
      </c>
      <c r="U637" s="378">
        <f>VLOOKUP($B637,'1.วาง งบทดลอง 4 แถว'!$E$1680:$J$2518,4,0)</f>
        <v>0</v>
      </c>
      <c r="V637" s="378">
        <f>VLOOKUP($B637,'1.วาง งบทดลอง 4 แถว'!$E$1680:$J$2518,5,0)</f>
        <v>26935.13</v>
      </c>
      <c r="W637" s="379">
        <f>VLOOKUP($B637,'1.วาง งบทดลอง 4 แถว'!$E$1680:$J$2518,6,0)</f>
        <v>0</v>
      </c>
      <c r="X637" s="380">
        <f t="shared" si="82"/>
        <v>26935.13</v>
      </c>
      <c r="Y637" s="410" t="s">
        <v>1300</v>
      </c>
      <c r="Z637" s="411" t="s">
        <v>1301</v>
      </c>
      <c r="AA637" s="412" t="s">
        <v>2025</v>
      </c>
      <c r="AB637" s="377">
        <f>VLOOKUP($B637,'1.วาง งบทดลอง 4 แถว'!$E$2519:$J$3357,3,0)</f>
        <v>6070</v>
      </c>
      <c r="AC637" s="378">
        <f>VLOOKUP($B637,'1.วาง งบทดลอง 4 แถว'!$E$2519:$J$3357,4,0)</f>
        <v>0</v>
      </c>
      <c r="AD637" s="378">
        <f>VLOOKUP($B637,'1.วาง งบทดลอง 4 แถว'!$E$2519:$J$3357,5,0)</f>
        <v>38600</v>
      </c>
      <c r="AE637" s="379">
        <f>VLOOKUP($B637,'1.วาง งบทดลอง 4 แถว'!$E$2519:$J$3357,6,0)</f>
        <v>0</v>
      </c>
      <c r="AF637" s="380">
        <f t="shared" si="83"/>
        <v>38600</v>
      </c>
      <c r="AG637" s="410" t="s">
        <v>1300</v>
      </c>
      <c r="AH637" s="411" t="s">
        <v>1301</v>
      </c>
      <c r="AI637" s="412" t="s">
        <v>2025</v>
      </c>
      <c r="AJ637" s="377">
        <f>VLOOKUP($B637,'1.วาง งบทดลอง 4 แถว'!$E$3358:$J$4196,3,0)</f>
        <v>0</v>
      </c>
      <c r="AK637" s="378">
        <f>VLOOKUP($B637,'1.วาง งบทดลอง 4 แถว'!$E$3358:$J$4196,4,0)</f>
        <v>0</v>
      </c>
      <c r="AL637" s="378">
        <f>VLOOKUP($B637,'1.วาง งบทดลอง 4 แถว'!$E$3358:$J$4196,5,0)</f>
        <v>21009.16</v>
      </c>
      <c r="AM637" s="379">
        <f>VLOOKUP($B637,'1.วาง งบทดลอง 4 แถว'!$E$3358:$J$4196,6,0)</f>
        <v>0</v>
      </c>
      <c r="AN637" s="380">
        <f t="shared" si="84"/>
        <v>21009.16</v>
      </c>
      <c r="AO637" s="410" t="s">
        <v>1300</v>
      </c>
      <c r="AP637" s="411" t="s">
        <v>1301</v>
      </c>
      <c r="AQ637" s="412" t="s">
        <v>2025</v>
      </c>
      <c r="AR637" s="377">
        <f>VLOOKUP($B637,'1.วาง งบทดลอง 4 แถว'!$E$4197:$J$5035,3,0)</f>
        <v>0</v>
      </c>
      <c r="AS637" s="378">
        <f>VLOOKUP($B637,'1.วาง งบทดลอง 4 แถว'!$E$4197:$J$5035,4,0)</f>
        <v>0</v>
      </c>
      <c r="AT637" s="378">
        <f>VLOOKUP($B637,'1.วาง งบทดลอง 4 แถว'!$E$4197:$J$5035,5,0)</f>
        <v>0</v>
      </c>
      <c r="AU637" s="379">
        <f>VLOOKUP($B637,'1.วาง งบทดลอง 4 แถว'!$E$4197:$J$5035,6,0)</f>
        <v>0</v>
      </c>
      <c r="AV637" s="380">
        <f t="shared" si="85"/>
        <v>0</v>
      </c>
      <c r="AW637" s="410" t="s">
        <v>1300</v>
      </c>
      <c r="AX637" s="411" t="s">
        <v>1301</v>
      </c>
      <c r="AY637" s="412" t="s">
        <v>2025</v>
      </c>
      <c r="AZ637" s="377">
        <f>VLOOKUP($B637,'1.วาง งบทดลอง 4 แถว'!$E$5036:$J$5874,3,0)</f>
        <v>0</v>
      </c>
      <c r="BA637" s="378">
        <f>VLOOKUP($B637,'1.วาง งบทดลอง 4 แถว'!$E$5036:$J$5874,4,0)</f>
        <v>0</v>
      </c>
      <c r="BB637" s="378">
        <f>VLOOKUP($B637,'1.วาง งบทดลอง 4 แถว'!$E$5036:$J$5874,5,0)</f>
        <v>0</v>
      </c>
      <c r="BC637" s="379">
        <f>VLOOKUP($B637,'1.วาง งบทดลอง 4 แถว'!$E$5036:$J$5874,6,0)</f>
        <v>0</v>
      </c>
      <c r="BD637" s="380">
        <f t="shared" si="86"/>
        <v>0</v>
      </c>
      <c r="BE637" s="410" t="s">
        <v>1300</v>
      </c>
      <c r="BF637" s="411" t="s">
        <v>1301</v>
      </c>
      <c r="BG637" s="412" t="s">
        <v>2025</v>
      </c>
      <c r="BH637" s="377">
        <f>VLOOKUP($B637,'1.วาง งบทดลอง 4 แถว'!$E$5875:$J$6713,3,0)</f>
        <v>1867</v>
      </c>
      <c r="BI637" s="378">
        <f>VLOOKUP($B637,'1.วาง งบทดลอง 4 แถว'!$E$5875:$J$6713,4,0)</f>
        <v>0</v>
      </c>
      <c r="BJ637" s="378">
        <f>VLOOKUP($B637,'1.วาง งบทดลอง 4 แถว'!$E$5875:$J$6713,5,0)</f>
        <v>25910</v>
      </c>
      <c r="BK637" s="379">
        <f>VLOOKUP($B637,'1.วาง งบทดลอง 4 แถว'!$E$5875:$J$6713,6,0)</f>
        <v>0</v>
      </c>
      <c r="BL637" s="380">
        <f t="shared" si="87"/>
        <v>25910</v>
      </c>
      <c r="BM637" s="410" t="s">
        <v>1300</v>
      </c>
      <c r="BN637" s="411" t="s">
        <v>1301</v>
      </c>
      <c r="BO637" s="413" t="s">
        <v>2025</v>
      </c>
    </row>
    <row r="638" spans="1:67" ht="19.5" customHeight="1">
      <c r="A638" s="374">
        <v>635</v>
      </c>
      <c r="B638" s="375" t="s">
        <v>993</v>
      </c>
      <c r="C638" s="376" t="s">
        <v>2328</v>
      </c>
      <c r="D638" s="377">
        <f>VLOOKUP($B638,'1.วาง งบทดลอง 4 แถว'!$E$2:$J$840,3,0)</f>
        <v>0</v>
      </c>
      <c r="E638" s="378">
        <f>VLOOKUP($B638,'1.วาง งบทดลอง 4 แถว'!$E$2:$J$840,4,0)</f>
        <v>0</v>
      </c>
      <c r="F638" s="378">
        <f>VLOOKUP($B638,'1.วาง งบทดลอง 4 แถว'!$E$2:$J$840,5,0)</f>
        <v>0</v>
      </c>
      <c r="G638" s="379">
        <f>VLOOKUP($B638,'1.วาง งบทดลอง 4 แถว'!$E$2:$J$840,6,0)</f>
        <v>0</v>
      </c>
      <c r="H638" s="380">
        <f t="shared" si="80"/>
        <v>0</v>
      </c>
      <c r="I638" s="410" t="s">
        <v>1300</v>
      </c>
      <c r="J638" s="411" t="s">
        <v>1301</v>
      </c>
      <c r="K638" s="412">
        <v>0</v>
      </c>
      <c r="L638" s="377">
        <f>VLOOKUP($B638,'1.วาง งบทดลอง 4 แถว'!$E$841:$J$1679,3,0)</f>
        <v>0</v>
      </c>
      <c r="M638" s="378">
        <f>VLOOKUP($B638,'1.วาง งบทดลอง 4 แถว'!$E$841:$J$1679,4,0)</f>
        <v>0</v>
      </c>
      <c r="N638" s="378">
        <f>VLOOKUP($B638,'1.วาง งบทดลอง 4 แถว'!$E$841:$J$1679,5,0)</f>
        <v>0</v>
      </c>
      <c r="O638" s="379">
        <f>VLOOKUP($B638,'1.วาง งบทดลอง 4 แถว'!$E$841:$J$1679,6,0)</f>
        <v>0</v>
      </c>
      <c r="P638" s="380">
        <f t="shared" si="81"/>
        <v>0</v>
      </c>
      <c r="Q638" s="410" t="s">
        <v>1302</v>
      </c>
      <c r="R638" s="411" t="s">
        <v>1303</v>
      </c>
      <c r="S638" s="412">
        <v>0</v>
      </c>
      <c r="T638" s="377">
        <f>VLOOKUP($B638,'1.วาง งบทดลอง 4 แถว'!$E$1680:$J$2518,3,0)</f>
        <v>0</v>
      </c>
      <c r="U638" s="378">
        <f>VLOOKUP($B638,'1.วาง งบทดลอง 4 แถว'!$E$1680:$J$2518,4,0)</f>
        <v>0</v>
      </c>
      <c r="V638" s="378">
        <f>VLOOKUP($B638,'1.วาง งบทดลอง 4 แถว'!$E$1680:$J$2518,5,0)</f>
        <v>0</v>
      </c>
      <c r="W638" s="379">
        <f>VLOOKUP($B638,'1.วาง งบทดลอง 4 แถว'!$E$1680:$J$2518,6,0)</f>
        <v>0</v>
      </c>
      <c r="X638" s="380">
        <f t="shared" si="82"/>
        <v>0</v>
      </c>
      <c r="Y638" s="410" t="s">
        <v>1302</v>
      </c>
      <c r="Z638" s="411" t="s">
        <v>1303</v>
      </c>
      <c r="AA638" s="412">
        <v>0</v>
      </c>
      <c r="AB638" s="377">
        <f>VLOOKUP($B638,'1.วาง งบทดลอง 4 แถว'!$E$2519:$J$3357,3,0)</f>
        <v>0</v>
      </c>
      <c r="AC638" s="378">
        <f>VLOOKUP($B638,'1.วาง งบทดลอง 4 แถว'!$E$2519:$J$3357,4,0)</f>
        <v>0</v>
      </c>
      <c r="AD638" s="378">
        <f>VLOOKUP($B638,'1.วาง งบทดลอง 4 แถว'!$E$2519:$J$3357,5,0)</f>
        <v>0</v>
      </c>
      <c r="AE638" s="379">
        <f>VLOOKUP($B638,'1.วาง งบทดลอง 4 แถว'!$E$2519:$J$3357,6,0)</f>
        <v>0</v>
      </c>
      <c r="AF638" s="380">
        <f t="shared" si="83"/>
        <v>0</v>
      </c>
      <c r="AG638" s="410" t="s">
        <v>1302</v>
      </c>
      <c r="AH638" s="411" t="s">
        <v>1303</v>
      </c>
      <c r="AI638" s="412">
        <v>0</v>
      </c>
      <c r="AJ638" s="377">
        <f>VLOOKUP($B638,'1.วาง งบทดลอง 4 แถว'!$E$3358:$J$4196,3,0)</f>
        <v>0</v>
      </c>
      <c r="AK638" s="378">
        <f>VLOOKUP($B638,'1.วาง งบทดลอง 4 แถว'!$E$3358:$J$4196,4,0)</f>
        <v>0</v>
      </c>
      <c r="AL638" s="378">
        <f>VLOOKUP($B638,'1.วาง งบทดลอง 4 แถว'!$E$3358:$J$4196,5,0)</f>
        <v>0</v>
      </c>
      <c r="AM638" s="379">
        <f>VLOOKUP($B638,'1.วาง งบทดลอง 4 แถว'!$E$3358:$J$4196,6,0)</f>
        <v>0</v>
      </c>
      <c r="AN638" s="380">
        <f t="shared" si="84"/>
        <v>0</v>
      </c>
      <c r="AO638" s="410" t="s">
        <v>1302</v>
      </c>
      <c r="AP638" s="411" t="s">
        <v>1303</v>
      </c>
      <c r="AQ638" s="412">
        <v>0</v>
      </c>
      <c r="AR638" s="377">
        <f>VLOOKUP($B638,'1.วาง งบทดลอง 4 แถว'!$E$4197:$J$5035,3,0)</f>
        <v>0</v>
      </c>
      <c r="AS638" s="378">
        <f>VLOOKUP($B638,'1.วาง งบทดลอง 4 แถว'!$E$4197:$J$5035,4,0)</f>
        <v>0</v>
      </c>
      <c r="AT638" s="378">
        <f>VLOOKUP($B638,'1.วาง งบทดลอง 4 แถว'!$E$4197:$J$5035,5,0)</f>
        <v>0</v>
      </c>
      <c r="AU638" s="379">
        <f>VLOOKUP($B638,'1.วาง งบทดลอง 4 แถว'!$E$4197:$J$5035,6,0)</f>
        <v>0</v>
      </c>
      <c r="AV638" s="380">
        <f t="shared" si="85"/>
        <v>0</v>
      </c>
      <c r="AW638" s="410" t="s">
        <v>1302</v>
      </c>
      <c r="AX638" s="411" t="s">
        <v>1303</v>
      </c>
      <c r="AY638" s="412">
        <v>0</v>
      </c>
      <c r="AZ638" s="377">
        <f>VLOOKUP($B638,'1.วาง งบทดลอง 4 แถว'!$E$5036:$J$5874,3,0)</f>
        <v>0</v>
      </c>
      <c r="BA638" s="378">
        <f>VLOOKUP($B638,'1.วาง งบทดลอง 4 แถว'!$E$5036:$J$5874,4,0)</f>
        <v>0</v>
      </c>
      <c r="BB638" s="378">
        <f>VLOOKUP($B638,'1.วาง งบทดลอง 4 แถว'!$E$5036:$J$5874,5,0)</f>
        <v>0</v>
      </c>
      <c r="BC638" s="379">
        <f>VLOOKUP($B638,'1.วาง งบทดลอง 4 แถว'!$E$5036:$J$5874,6,0)</f>
        <v>0</v>
      </c>
      <c r="BD638" s="380">
        <f t="shared" si="86"/>
        <v>0</v>
      </c>
      <c r="BE638" s="410" t="s">
        <v>1302</v>
      </c>
      <c r="BF638" s="411" t="s">
        <v>1303</v>
      </c>
      <c r="BG638" s="412">
        <v>0</v>
      </c>
      <c r="BH638" s="377">
        <f>VLOOKUP($B638,'1.วาง งบทดลอง 4 แถว'!$E$5875:$J$6713,3,0)</f>
        <v>0</v>
      </c>
      <c r="BI638" s="378">
        <f>VLOOKUP($B638,'1.วาง งบทดลอง 4 แถว'!$E$5875:$J$6713,4,0)</f>
        <v>0</v>
      </c>
      <c r="BJ638" s="378">
        <f>VLOOKUP($B638,'1.วาง งบทดลอง 4 แถว'!$E$5875:$J$6713,5,0)</f>
        <v>0</v>
      </c>
      <c r="BK638" s="379">
        <f>VLOOKUP($B638,'1.วาง งบทดลอง 4 แถว'!$E$5875:$J$6713,6,0)</f>
        <v>0</v>
      </c>
      <c r="BL638" s="380">
        <f t="shared" si="87"/>
        <v>0</v>
      </c>
      <c r="BM638" s="410" t="s">
        <v>1302</v>
      </c>
      <c r="BN638" s="411" t="s">
        <v>1303</v>
      </c>
      <c r="BO638" s="413">
        <v>0</v>
      </c>
    </row>
    <row r="639" spans="1:67" ht="19.5" customHeight="1">
      <c r="A639" s="374">
        <v>636</v>
      </c>
      <c r="B639" s="375" t="s">
        <v>994</v>
      </c>
      <c r="C639" s="376" t="s">
        <v>2329</v>
      </c>
      <c r="D639" s="377">
        <f>VLOOKUP($B639,'1.วาง งบทดลอง 4 แถว'!$E$2:$J$840,3,0)</f>
        <v>7580</v>
      </c>
      <c r="E639" s="378">
        <f>VLOOKUP($B639,'1.วาง งบทดลอง 4 แถว'!$E$2:$J$840,4,0)</f>
        <v>0</v>
      </c>
      <c r="F639" s="378">
        <f>VLOOKUP($B639,'1.วาง งบทดลอง 4 แถว'!$E$2:$J$840,5,0)</f>
        <v>7580</v>
      </c>
      <c r="G639" s="379">
        <f>VLOOKUP($B639,'1.วาง งบทดลอง 4 แถว'!$E$2:$J$840,6,0)</f>
        <v>0</v>
      </c>
      <c r="H639" s="380">
        <f t="shared" si="80"/>
        <v>7580</v>
      </c>
      <c r="I639" s="410" t="s">
        <v>1300</v>
      </c>
      <c r="J639" s="411" t="s">
        <v>1301</v>
      </c>
      <c r="K639" s="412" t="s">
        <v>2025</v>
      </c>
      <c r="L639" s="377">
        <f>VLOOKUP($B639,'1.วาง งบทดลอง 4 แถว'!$E$841:$J$1679,3,0)</f>
        <v>984</v>
      </c>
      <c r="M639" s="378">
        <f>VLOOKUP($B639,'1.วาง งบทดลอง 4 แถว'!$E$841:$J$1679,4,0)</f>
        <v>0</v>
      </c>
      <c r="N639" s="378">
        <f>VLOOKUP($B639,'1.วาง งบทดลอง 4 แถว'!$E$841:$J$1679,5,0)</f>
        <v>984</v>
      </c>
      <c r="O639" s="379">
        <f>VLOOKUP($B639,'1.วาง งบทดลอง 4 แถว'!$E$841:$J$1679,6,0)</f>
        <v>0</v>
      </c>
      <c r="P639" s="380">
        <f t="shared" si="81"/>
        <v>984</v>
      </c>
      <c r="Q639" s="410" t="s">
        <v>1302</v>
      </c>
      <c r="R639" s="411" t="s">
        <v>1303</v>
      </c>
      <c r="S639" s="412">
        <v>0</v>
      </c>
      <c r="T639" s="377">
        <f>VLOOKUP($B639,'1.วาง งบทดลอง 4 แถว'!$E$1680:$J$2518,3,0)</f>
        <v>12160.96</v>
      </c>
      <c r="U639" s="378">
        <f>VLOOKUP($B639,'1.วาง งบทดลอง 4 แถว'!$E$1680:$J$2518,4,0)</f>
        <v>0</v>
      </c>
      <c r="V639" s="378">
        <f>VLOOKUP($B639,'1.วาง งบทดลอง 4 แถว'!$E$1680:$J$2518,5,0)</f>
        <v>21192.959999999999</v>
      </c>
      <c r="W639" s="379">
        <f>VLOOKUP($B639,'1.วาง งบทดลอง 4 แถว'!$E$1680:$J$2518,6,0)</f>
        <v>0</v>
      </c>
      <c r="X639" s="380">
        <f t="shared" si="82"/>
        <v>21192.959999999999</v>
      </c>
      <c r="Y639" s="410" t="s">
        <v>1302</v>
      </c>
      <c r="Z639" s="411" t="s">
        <v>1303</v>
      </c>
      <c r="AA639" s="412">
        <v>0</v>
      </c>
      <c r="AB639" s="377">
        <f>VLOOKUP($B639,'1.วาง งบทดลอง 4 แถว'!$E$2519:$J$3357,3,0)</f>
        <v>5297.36</v>
      </c>
      <c r="AC639" s="378">
        <f>VLOOKUP($B639,'1.วาง งบทดลอง 4 แถว'!$E$2519:$J$3357,4,0)</f>
        <v>0</v>
      </c>
      <c r="AD639" s="378">
        <f>VLOOKUP($B639,'1.วาง งบทดลอง 4 แถว'!$E$2519:$J$3357,5,0)</f>
        <v>51974.89</v>
      </c>
      <c r="AE639" s="379">
        <f>VLOOKUP($B639,'1.วาง งบทดลอง 4 แถว'!$E$2519:$J$3357,6,0)</f>
        <v>0</v>
      </c>
      <c r="AF639" s="380">
        <f t="shared" si="83"/>
        <v>51974.89</v>
      </c>
      <c r="AG639" s="410" t="s">
        <v>1302</v>
      </c>
      <c r="AH639" s="411" t="s">
        <v>1303</v>
      </c>
      <c r="AI639" s="412">
        <v>0</v>
      </c>
      <c r="AJ639" s="377">
        <f>VLOOKUP($B639,'1.วาง งบทดลอง 4 แถว'!$E$3358:$J$4196,3,0)</f>
        <v>0</v>
      </c>
      <c r="AK639" s="378">
        <f>VLOOKUP($B639,'1.วาง งบทดลอง 4 แถว'!$E$3358:$J$4196,4,0)</f>
        <v>0</v>
      </c>
      <c r="AL639" s="378">
        <f>VLOOKUP($B639,'1.วาง งบทดลอง 4 แถว'!$E$3358:$J$4196,5,0)</f>
        <v>2514.4</v>
      </c>
      <c r="AM639" s="379">
        <f>VLOOKUP($B639,'1.วาง งบทดลอง 4 แถว'!$E$3358:$J$4196,6,0)</f>
        <v>0</v>
      </c>
      <c r="AN639" s="380">
        <f t="shared" si="84"/>
        <v>2514.4</v>
      </c>
      <c r="AO639" s="410" t="s">
        <v>1302</v>
      </c>
      <c r="AP639" s="411" t="s">
        <v>1303</v>
      </c>
      <c r="AQ639" s="412">
        <v>0</v>
      </c>
      <c r="AR639" s="377">
        <f>VLOOKUP($B639,'1.วาง งบทดลอง 4 แถว'!$E$4197:$J$5035,3,0)</f>
        <v>0</v>
      </c>
      <c r="AS639" s="378">
        <f>VLOOKUP($B639,'1.วาง งบทดลอง 4 แถว'!$E$4197:$J$5035,4,0)</f>
        <v>0</v>
      </c>
      <c r="AT639" s="378">
        <f>VLOOKUP($B639,'1.วาง งบทดลอง 4 แถว'!$E$4197:$J$5035,5,0)</f>
        <v>0</v>
      </c>
      <c r="AU639" s="379">
        <f>VLOOKUP($B639,'1.วาง งบทดลอง 4 แถว'!$E$4197:$J$5035,6,0)</f>
        <v>0</v>
      </c>
      <c r="AV639" s="380">
        <f t="shared" si="85"/>
        <v>0</v>
      </c>
      <c r="AW639" s="410" t="s">
        <v>1302</v>
      </c>
      <c r="AX639" s="411" t="s">
        <v>1303</v>
      </c>
      <c r="AY639" s="412">
        <v>0</v>
      </c>
      <c r="AZ639" s="377">
        <f>VLOOKUP($B639,'1.วาง งบทดลอง 4 แถว'!$E$5036:$J$5874,3,0)</f>
        <v>0</v>
      </c>
      <c r="BA639" s="378">
        <f>VLOOKUP($B639,'1.วาง งบทดลอง 4 แถว'!$E$5036:$J$5874,4,0)</f>
        <v>0</v>
      </c>
      <c r="BB639" s="378">
        <f>VLOOKUP($B639,'1.วาง งบทดลอง 4 แถว'!$E$5036:$J$5874,5,0)</f>
        <v>1120</v>
      </c>
      <c r="BC639" s="379">
        <f>VLOOKUP($B639,'1.วาง งบทดลอง 4 แถว'!$E$5036:$J$5874,6,0)</f>
        <v>0</v>
      </c>
      <c r="BD639" s="380">
        <f t="shared" si="86"/>
        <v>1120</v>
      </c>
      <c r="BE639" s="410" t="s">
        <v>1302</v>
      </c>
      <c r="BF639" s="411" t="s">
        <v>1303</v>
      </c>
      <c r="BG639" s="412">
        <v>0</v>
      </c>
      <c r="BH639" s="377">
        <f>VLOOKUP($B639,'1.วาง งบทดลอง 4 แถว'!$E$5875:$J$6713,3,0)</f>
        <v>2000</v>
      </c>
      <c r="BI639" s="378">
        <f>VLOOKUP($B639,'1.วาง งบทดลอง 4 แถว'!$E$5875:$J$6713,4,0)</f>
        <v>0</v>
      </c>
      <c r="BJ639" s="378">
        <f>VLOOKUP($B639,'1.วาง งบทดลอง 4 แถว'!$E$5875:$J$6713,5,0)</f>
        <v>43913.919999999998</v>
      </c>
      <c r="BK639" s="379">
        <f>VLOOKUP($B639,'1.วาง งบทดลอง 4 แถว'!$E$5875:$J$6713,6,0)</f>
        <v>0</v>
      </c>
      <c r="BL639" s="380">
        <f t="shared" si="87"/>
        <v>43913.919999999998</v>
      </c>
      <c r="BM639" s="410" t="s">
        <v>1302</v>
      </c>
      <c r="BN639" s="411" t="s">
        <v>1303</v>
      </c>
      <c r="BO639" s="413">
        <v>0</v>
      </c>
    </row>
    <row r="640" spans="1:67" ht="19.5" customHeight="1">
      <c r="A640" s="374">
        <v>637</v>
      </c>
      <c r="B640" s="375" t="s">
        <v>995</v>
      </c>
      <c r="C640" s="376" t="s">
        <v>283</v>
      </c>
      <c r="D640" s="377">
        <f>VLOOKUP($B640,'1.วาง งบทดลอง 4 แถว'!$E$2:$J$840,3,0)</f>
        <v>569822.6</v>
      </c>
      <c r="E640" s="378">
        <f>VLOOKUP($B640,'1.วาง งบทดลอง 4 แถว'!$E$2:$J$840,4,0)</f>
        <v>0</v>
      </c>
      <c r="F640" s="378">
        <f>VLOOKUP($B640,'1.วาง งบทดลอง 4 แถว'!$E$2:$J$840,5,0)</f>
        <v>2449293.11</v>
      </c>
      <c r="G640" s="379">
        <f>VLOOKUP($B640,'1.วาง งบทดลอง 4 แถว'!$E$2:$J$840,6,0)</f>
        <v>0</v>
      </c>
      <c r="H640" s="380">
        <f t="shared" si="80"/>
        <v>2449293.11</v>
      </c>
      <c r="I640" s="410" t="s">
        <v>1302</v>
      </c>
      <c r="J640" s="411" t="s">
        <v>1303</v>
      </c>
      <c r="K640" s="412">
        <v>0</v>
      </c>
      <c r="L640" s="377">
        <f>VLOOKUP($B640,'1.วาง งบทดลอง 4 แถว'!$E$841:$J$1679,3,0)</f>
        <v>24804</v>
      </c>
      <c r="M640" s="378">
        <f>VLOOKUP($B640,'1.วาง งบทดลอง 4 แถว'!$E$841:$J$1679,4,0)</f>
        <v>0</v>
      </c>
      <c r="N640" s="378">
        <f>VLOOKUP($B640,'1.วาง งบทดลอง 4 แถว'!$E$841:$J$1679,5,0)</f>
        <v>481630.92</v>
      </c>
      <c r="O640" s="379">
        <f>VLOOKUP($B640,'1.วาง งบทดลอง 4 แถว'!$E$841:$J$1679,6,0)</f>
        <v>0</v>
      </c>
      <c r="P640" s="380">
        <f t="shared" si="81"/>
        <v>481630.92</v>
      </c>
      <c r="Q640" s="410" t="s">
        <v>1302</v>
      </c>
      <c r="R640" s="411" t="s">
        <v>1303</v>
      </c>
      <c r="S640" s="412">
        <v>0</v>
      </c>
      <c r="T640" s="377">
        <f>VLOOKUP($B640,'1.วาง งบทดลอง 4 แถว'!$E$1680:$J$2518,3,0)</f>
        <v>103648</v>
      </c>
      <c r="U640" s="378">
        <f>VLOOKUP($B640,'1.วาง งบทดลอง 4 แถว'!$E$1680:$J$2518,4,0)</f>
        <v>0</v>
      </c>
      <c r="V640" s="378">
        <f>VLOOKUP($B640,'1.วาง งบทดลอง 4 แถว'!$E$1680:$J$2518,5,0)</f>
        <v>707306.92</v>
      </c>
      <c r="W640" s="379">
        <f>VLOOKUP($B640,'1.วาง งบทดลอง 4 แถว'!$E$1680:$J$2518,6,0)</f>
        <v>0</v>
      </c>
      <c r="X640" s="380">
        <f t="shared" si="82"/>
        <v>707306.92</v>
      </c>
      <c r="Y640" s="410" t="s">
        <v>1302</v>
      </c>
      <c r="Z640" s="411" t="s">
        <v>1303</v>
      </c>
      <c r="AA640" s="412">
        <v>0</v>
      </c>
      <c r="AB640" s="377">
        <f>VLOOKUP($B640,'1.วาง งบทดลอง 4 แถว'!$E$2519:$J$3357,3,0)</f>
        <v>61707</v>
      </c>
      <c r="AC640" s="378">
        <f>VLOOKUP($B640,'1.วาง งบทดลอง 4 แถว'!$E$2519:$J$3357,4,0)</f>
        <v>0</v>
      </c>
      <c r="AD640" s="378">
        <f>VLOOKUP($B640,'1.วาง งบทดลอง 4 แถว'!$E$2519:$J$3357,5,0)</f>
        <v>956986</v>
      </c>
      <c r="AE640" s="379">
        <f>VLOOKUP($B640,'1.วาง งบทดลอง 4 แถว'!$E$2519:$J$3357,6,0)</f>
        <v>0</v>
      </c>
      <c r="AF640" s="380">
        <f t="shared" si="83"/>
        <v>956986</v>
      </c>
      <c r="AG640" s="410" t="s">
        <v>1302</v>
      </c>
      <c r="AH640" s="411" t="s">
        <v>1303</v>
      </c>
      <c r="AI640" s="412">
        <v>0</v>
      </c>
      <c r="AJ640" s="377">
        <f>VLOOKUP($B640,'1.วาง งบทดลอง 4 แถว'!$E$3358:$J$4196,3,0)</f>
        <v>163607.75</v>
      </c>
      <c r="AK640" s="378">
        <f>VLOOKUP($B640,'1.วาง งบทดลอง 4 แถว'!$E$3358:$J$4196,4,0)</f>
        <v>0</v>
      </c>
      <c r="AL640" s="378">
        <f>VLOOKUP($B640,'1.วาง งบทดลอง 4 แถว'!$E$3358:$J$4196,5,0)</f>
        <v>823369.33</v>
      </c>
      <c r="AM640" s="379">
        <f>VLOOKUP($B640,'1.วาง งบทดลอง 4 แถว'!$E$3358:$J$4196,6,0)</f>
        <v>0</v>
      </c>
      <c r="AN640" s="380">
        <f t="shared" si="84"/>
        <v>823369.33</v>
      </c>
      <c r="AO640" s="410" t="s">
        <v>1302</v>
      </c>
      <c r="AP640" s="411" t="s">
        <v>1303</v>
      </c>
      <c r="AQ640" s="412">
        <v>0</v>
      </c>
      <c r="AR640" s="377">
        <f>VLOOKUP($B640,'1.วาง งบทดลอง 4 แถว'!$E$4197:$J$5035,3,0)</f>
        <v>37623.599999999999</v>
      </c>
      <c r="AS640" s="378">
        <f>VLOOKUP($B640,'1.วาง งบทดลอง 4 แถว'!$E$4197:$J$5035,4,0)</f>
        <v>0</v>
      </c>
      <c r="AT640" s="378">
        <f>VLOOKUP($B640,'1.วาง งบทดลอง 4 แถว'!$E$4197:$J$5035,5,0)</f>
        <v>564008.80000000005</v>
      </c>
      <c r="AU640" s="379">
        <f>VLOOKUP($B640,'1.วาง งบทดลอง 4 แถว'!$E$4197:$J$5035,6,0)</f>
        <v>0</v>
      </c>
      <c r="AV640" s="380">
        <f t="shared" si="85"/>
        <v>564008.80000000005</v>
      </c>
      <c r="AW640" s="410" t="s">
        <v>1302</v>
      </c>
      <c r="AX640" s="411" t="s">
        <v>1303</v>
      </c>
      <c r="AY640" s="412">
        <v>0</v>
      </c>
      <c r="AZ640" s="377">
        <f>VLOOKUP($B640,'1.วาง งบทดลอง 4 แถว'!$E$5036:$J$5874,3,0)</f>
        <v>78347.679999999993</v>
      </c>
      <c r="BA640" s="378">
        <f>VLOOKUP($B640,'1.วาง งบทดลอง 4 แถว'!$E$5036:$J$5874,4,0)</f>
        <v>0</v>
      </c>
      <c r="BB640" s="378">
        <f>VLOOKUP($B640,'1.วาง งบทดลอง 4 แถว'!$E$5036:$J$5874,5,0)</f>
        <v>576145.87</v>
      </c>
      <c r="BC640" s="379">
        <f>VLOOKUP($B640,'1.วาง งบทดลอง 4 แถว'!$E$5036:$J$5874,6,0)</f>
        <v>0</v>
      </c>
      <c r="BD640" s="380">
        <f t="shared" si="86"/>
        <v>576145.87</v>
      </c>
      <c r="BE640" s="410" t="s">
        <v>1302</v>
      </c>
      <c r="BF640" s="411" t="s">
        <v>1303</v>
      </c>
      <c r="BG640" s="412">
        <v>0</v>
      </c>
      <c r="BH640" s="377">
        <f>VLOOKUP($B640,'1.วาง งบทดลอง 4 แถว'!$E$5875:$J$6713,3,0)</f>
        <v>17623</v>
      </c>
      <c r="BI640" s="378">
        <f>VLOOKUP($B640,'1.วาง งบทดลอง 4 แถว'!$E$5875:$J$6713,4,0)</f>
        <v>0</v>
      </c>
      <c r="BJ640" s="378">
        <f>VLOOKUP($B640,'1.วาง งบทดลอง 4 แถว'!$E$5875:$J$6713,5,0)</f>
        <v>154246.53</v>
      </c>
      <c r="BK640" s="379">
        <f>VLOOKUP($B640,'1.วาง งบทดลอง 4 แถว'!$E$5875:$J$6713,6,0)</f>
        <v>0</v>
      </c>
      <c r="BL640" s="380">
        <f t="shared" si="87"/>
        <v>154246.53</v>
      </c>
      <c r="BM640" s="410" t="s">
        <v>1302</v>
      </c>
      <c r="BN640" s="411" t="s">
        <v>1303</v>
      </c>
      <c r="BO640" s="413">
        <v>0</v>
      </c>
    </row>
    <row r="641" spans="1:67" ht="19.5" customHeight="1">
      <c r="A641" s="374">
        <v>638</v>
      </c>
      <c r="B641" s="375" t="s">
        <v>996</v>
      </c>
      <c r="C641" s="376" t="s">
        <v>284</v>
      </c>
      <c r="D641" s="377">
        <f>VLOOKUP($B641,'1.วาง งบทดลอง 4 แถว'!$E$2:$J$840,3,0)</f>
        <v>0</v>
      </c>
      <c r="E641" s="378">
        <f>VLOOKUP($B641,'1.วาง งบทดลอง 4 แถว'!$E$2:$J$840,4,0)</f>
        <v>0</v>
      </c>
      <c r="F641" s="378">
        <f>VLOOKUP($B641,'1.วาง งบทดลอง 4 แถว'!$E$2:$J$840,5,0)</f>
        <v>173499.98</v>
      </c>
      <c r="G641" s="379">
        <f>VLOOKUP($B641,'1.วาง งบทดลอง 4 แถว'!$E$2:$J$840,6,0)</f>
        <v>0</v>
      </c>
      <c r="H641" s="380">
        <f t="shared" si="80"/>
        <v>173499.98</v>
      </c>
      <c r="I641" s="410" t="s">
        <v>1302</v>
      </c>
      <c r="J641" s="411" t="s">
        <v>1303</v>
      </c>
      <c r="K641" s="412">
        <v>0</v>
      </c>
      <c r="L641" s="377">
        <f>VLOOKUP($B641,'1.วาง งบทดลอง 4 แถว'!$E$841:$J$1679,3,0)</f>
        <v>0</v>
      </c>
      <c r="M641" s="378">
        <f>VLOOKUP($B641,'1.วาง งบทดลอง 4 แถว'!$E$841:$J$1679,4,0)</f>
        <v>0</v>
      </c>
      <c r="N641" s="378">
        <f>VLOOKUP($B641,'1.วาง งบทดลอง 4 แถว'!$E$841:$J$1679,5,0)</f>
        <v>0</v>
      </c>
      <c r="O641" s="379">
        <f>VLOOKUP($B641,'1.วาง งบทดลอง 4 แถว'!$E$841:$J$1679,6,0)</f>
        <v>0</v>
      </c>
      <c r="P641" s="380">
        <f t="shared" si="81"/>
        <v>0</v>
      </c>
      <c r="Q641" s="410" t="s">
        <v>1302</v>
      </c>
      <c r="R641" s="411" t="s">
        <v>1303</v>
      </c>
      <c r="S641" s="412">
        <v>0</v>
      </c>
      <c r="T641" s="377">
        <f>VLOOKUP($B641,'1.วาง งบทดลอง 4 แถว'!$E$1680:$J$2518,3,0)</f>
        <v>0</v>
      </c>
      <c r="U641" s="378">
        <f>VLOOKUP($B641,'1.วาง งบทดลอง 4 แถว'!$E$1680:$J$2518,4,0)</f>
        <v>0</v>
      </c>
      <c r="V641" s="378">
        <f>VLOOKUP($B641,'1.วาง งบทดลอง 4 แถว'!$E$1680:$J$2518,5,0)</f>
        <v>123965</v>
      </c>
      <c r="W641" s="379">
        <f>VLOOKUP($B641,'1.วาง งบทดลอง 4 แถว'!$E$1680:$J$2518,6,0)</f>
        <v>0</v>
      </c>
      <c r="X641" s="380">
        <f t="shared" si="82"/>
        <v>123965</v>
      </c>
      <c r="Y641" s="410" t="s">
        <v>1302</v>
      </c>
      <c r="Z641" s="411" t="s">
        <v>1303</v>
      </c>
      <c r="AA641" s="412">
        <v>0</v>
      </c>
      <c r="AB641" s="377">
        <f>VLOOKUP($B641,'1.วาง งบทดลอง 4 แถว'!$E$2519:$J$3357,3,0)</f>
        <v>0</v>
      </c>
      <c r="AC641" s="378">
        <f>VLOOKUP($B641,'1.วาง งบทดลอง 4 แถว'!$E$2519:$J$3357,4,0)</f>
        <v>0</v>
      </c>
      <c r="AD641" s="378">
        <f>VLOOKUP($B641,'1.วาง งบทดลอง 4 แถว'!$E$2519:$J$3357,5,0)</f>
        <v>26095</v>
      </c>
      <c r="AE641" s="379">
        <f>VLOOKUP($B641,'1.วาง งบทดลอง 4 แถว'!$E$2519:$J$3357,6,0)</f>
        <v>0</v>
      </c>
      <c r="AF641" s="380">
        <f t="shared" si="83"/>
        <v>26095</v>
      </c>
      <c r="AG641" s="410" t="s">
        <v>1302</v>
      </c>
      <c r="AH641" s="411" t="s">
        <v>1303</v>
      </c>
      <c r="AI641" s="412">
        <v>0</v>
      </c>
      <c r="AJ641" s="377">
        <f>VLOOKUP($B641,'1.วาง งบทดลอง 4 แถว'!$E$3358:$J$4196,3,0)</f>
        <v>0</v>
      </c>
      <c r="AK641" s="378">
        <f>VLOOKUP($B641,'1.วาง งบทดลอง 4 แถว'!$E$3358:$J$4196,4,0)</f>
        <v>0</v>
      </c>
      <c r="AL641" s="378">
        <f>VLOOKUP($B641,'1.วาง งบทดลอง 4 แถว'!$E$3358:$J$4196,5,0)</f>
        <v>18700</v>
      </c>
      <c r="AM641" s="379">
        <f>VLOOKUP($B641,'1.วาง งบทดลอง 4 แถว'!$E$3358:$J$4196,6,0)</f>
        <v>0</v>
      </c>
      <c r="AN641" s="380">
        <f t="shared" si="84"/>
        <v>18700</v>
      </c>
      <c r="AO641" s="410" t="s">
        <v>1302</v>
      </c>
      <c r="AP641" s="411" t="s">
        <v>1303</v>
      </c>
      <c r="AQ641" s="412">
        <v>0</v>
      </c>
      <c r="AR641" s="377">
        <f>VLOOKUP($B641,'1.วาง งบทดลอง 4 แถว'!$E$4197:$J$5035,3,0)</f>
        <v>0</v>
      </c>
      <c r="AS641" s="378">
        <f>VLOOKUP($B641,'1.วาง งบทดลอง 4 แถว'!$E$4197:$J$5035,4,0)</f>
        <v>0</v>
      </c>
      <c r="AT641" s="378">
        <f>VLOOKUP($B641,'1.วาง งบทดลอง 4 แถว'!$E$4197:$J$5035,5,0)</f>
        <v>97267.25</v>
      </c>
      <c r="AU641" s="379">
        <f>VLOOKUP($B641,'1.วาง งบทดลอง 4 แถว'!$E$4197:$J$5035,6,0)</f>
        <v>0</v>
      </c>
      <c r="AV641" s="380">
        <f t="shared" si="85"/>
        <v>97267.25</v>
      </c>
      <c r="AW641" s="410" t="s">
        <v>1302</v>
      </c>
      <c r="AX641" s="411" t="s">
        <v>1303</v>
      </c>
      <c r="AY641" s="412">
        <v>0</v>
      </c>
      <c r="AZ641" s="377">
        <f>VLOOKUP($B641,'1.วาง งบทดลอง 4 แถว'!$E$5036:$J$5874,3,0)</f>
        <v>0</v>
      </c>
      <c r="BA641" s="378">
        <f>VLOOKUP($B641,'1.วาง งบทดลอง 4 แถว'!$E$5036:$J$5874,4,0)</f>
        <v>0</v>
      </c>
      <c r="BB641" s="378">
        <f>VLOOKUP($B641,'1.วาง งบทดลอง 4 แถว'!$E$5036:$J$5874,5,0)</f>
        <v>42000</v>
      </c>
      <c r="BC641" s="379">
        <f>VLOOKUP($B641,'1.วาง งบทดลอง 4 แถว'!$E$5036:$J$5874,6,0)</f>
        <v>0</v>
      </c>
      <c r="BD641" s="380">
        <f t="shared" si="86"/>
        <v>42000</v>
      </c>
      <c r="BE641" s="410" t="s">
        <v>1302</v>
      </c>
      <c r="BF641" s="411" t="s">
        <v>1303</v>
      </c>
      <c r="BG641" s="412">
        <v>0</v>
      </c>
      <c r="BH641" s="377">
        <f>VLOOKUP($B641,'1.วาง งบทดลอง 4 แถว'!$E$5875:$J$6713,3,0)</f>
        <v>0</v>
      </c>
      <c r="BI641" s="378">
        <f>VLOOKUP($B641,'1.วาง งบทดลอง 4 แถว'!$E$5875:$J$6713,4,0)</f>
        <v>0</v>
      </c>
      <c r="BJ641" s="378">
        <f>VLOOKUP($B641,'1.วาง งบทดลอง 4 แถว'!$E$5875:$J$6713,5,0)</f>
        <v>0</v>
      </c>
      <c r="BK641" s="379">
        <f>VLOOKUP($B641,'1.วาง งบทดลอง 4 แถว'!$E$5875:$J$6713,6,0)</f>
        <v>0</v>
      </c>
      <c r="BL641" s="380">
        <f t="shared" si="87"/>
        <v>0</v>
      </c>
      <c r="BM641" s="410" t="s">
        <v>1302</v>
      </c>
      <c r="BN641" s="411" t="s">
        <v>1303</v>
      </c>
      <c r="BO641" s="413">
        <v>0</v>
      </c>
    </row>
    <row r="642" spans="1:67" ht="19.5" customHeight="1">
      <c r="A642" s="374">
        <v>639</v>
      </c>
      <c r="B642" s="375" t="s">
        <v>997</v>
      </c>
      <c r="C642" s="376" t="s">
        <v>285</v>
      </c>
      <c r="D642" s="377">
        <f>VLOOKUP($B642,'1.วาง งบทดลอง 4 แถว'!$E$2:$J$840,3,0)</f>
        <v>54588</v>
      </c>
      <c r="E642" s="378">
        <f>VLOOKUP($B642,'1.วาง งบทดลอง 4 แถว'!$E$2:$J$840,4,0)</f>
        <v>0</v>
      </c>
      <c r="F642" s="378">
        <f>VLOOKUP($B642,'1.วาง งบทดลอง 4 แถว'!$E$2:$J$840,5,0)</f>
        <v>640901.5</v>
      </c>
      <c r="G642" s="379">
        <f>VLOOKUP($B642,'1.วาง งบทดลอง 4 แถว'!$E$2:$J$840,6,0)</f>
        <v>0</v>
      </c>
      <c r="H642" s="380">
        <f t="shared" si="80"/>
        <v>640901.5</v>
      </c>
      <c r="I642" s="410" t="s">
        <v>1302</v>
      </c>
      <c r="J642" s="411" t="s">
        <v>1303</v>
      </c>
      <c r="K642" s="412">
        <v>0</v>
      </c>
      <c r="L642" s="377">
        <f>VLOOKUP($B642,'1.วาง งบทดลอง 4 แถว'!$E$841:$J$1679,3,0)</f>
        <v>5500</v>
      </c>
      <c r="M642" s="378">
        <f>VLOOKUP($B642,'1.วาง งบทดลอง 4 แถว'!$E$841:$J$1679,4,0)</f>
        <v>0</v>
      </c>
      <c r="N642" s="378">
        <f>VLOOKUP($B642,'1.วาง งบทดลอง 4 แถว'!$E$841:$J$1679,5,0)</f>
        <v>75311</v>
      </c>
      <c r="O642" s="379">
        <f>VLOOKUP($B642,'1.วาง งบทดลอง 4 แถว'!$E$841:$J$1679,6,0)</f>
        <v>0</v>
      </c>
      <c r="P642" s="380">
        <f t="shared" si="81"/>
        <v>75311</v>
      </c>
      <c r="Q642" s="410" t="s">
        <v>1302</v>
      </c>
      <c r="R642" s="411" t="s">
        <v>1303</v>
      </c>
      <c r="S642" s="412">
        <v>0</v>
      </c>
      <c r="T642" s="377">
        <f>VLOOKUP($B642,'1.วาง งบทดลอง 4 แถว'!$E$1680:$J$2518,3,0)</f>
        <v>3621</v>
      </c>
      <c r="U642" s="378">
        <f>VLOOKUP($B642,'1.วาง งบทดลอง 4 แถว'!$E$1680:$J$2518,4,0)</f>
        <v>0</v>
      </c>
      <c r="V642" s="378">
        <f>VLOOKUP($B642,'1.วาง งบทดลอง 4 แถว'!$E$1680:$J$2518,5,0)</f>
        <v>327473.8</v>
      </c>
      <c r="W642" s="379">
        <f>VLOOKUP($B642,'1.วาง งบทดลอง 4 แถว'!$E$1680:$J$2518,6,0)</f>
        <v>0</v>
      </c>
      <c r="X642" s="380">
        <f t="shared" si="82"/>
        <v>327473.8</v>
      </c>
      <c r="Y642" s="410" t="s">
        <v>1302</v>
      </c>
      <c r="Z642" s="411" t="s">
        <v>1303</v>
      </c>
      <c r="AA642" s="412">
        <v>0</v>
      </c>
      <c r="AB642" s="377">
        <f>VLOOKUP($B642,'1.วาง งบทดลอง 4 แถว'!$E$2519:$J$3357,3,0)</f>
        <v>57184</v>
      </c>
      <c r="AC642" s="378">
        <f>VLOOKUP($B642,'1.วาง งบทดลอง 4 แถว'!$E$2519:$J$3357,4,0)</f>
        <v>0</v>
      </c>
      <c r="AD642" s="378">
        <f>VLOOKUP($B642,'1.วาง งบทดลอง 4 แถว'!$E$2519:$J$3357,5,0)</f>
        <v>209673</v>
      </c>
      <c r="AE642" s="379">
        <f>VLOOKUP($B642,'1.วาง งบทดลอง 4 แถว'!$E$2519:$J$3357,6,0)</f>
        <v>0</v>
      </c>
      <c r="AF642" s="380">
        <f t="shared" si="83"/>
        <v>209673</v>
      </c>
      <c r="AG642" s="410" t="s">
        <v>1302</v>
      </c>
      <c r="AH642" s="411" t="s">
        <v>1303</v>
      </c>
      <c r="AI642" s="412">
        <v>0</v>
      </c>
      <c r="AJ642" s="377">
        <f>VLOOKUP($B642,'1.วาง งบทดลอง 4 แถว'!$E$3358:$J$4196,3,0)</f>
        <v>15375</v>
      </c>
      <c r="AK642" s="378">
        <f>VLOOKUP($B642,'1.วาง งบทดลอง 4 แถว'!$E$3358:$J$4196,4,0)</f>
        <v>0</v>
      </c>
      <c r="AL642" s="378">
        <f>VLOOKUP($B642,'1.วาง งบทดลอง 4 แถว'!$E$3358:$J$4196,5,0)</f>
        <v>203379</v>
      </c>
      <c r="AM642" s="379">
        <f>VLOOKUP($B642,'1.วาง งบทดลอง 4 แถว'!$E$3358:$J$4196,6,0)</f>
        <v>0</v>
      </c>
      <c r="AN642" s="380">
        <f t="shared" si="84"/>
        <v>203379</v>
      </c>
      <c r="AO642" s="410" t="s">
        <v>1302</v>
      </c>
      <c r="AP642" s="411" t="s">
        <v>1303</v>
      </c>
      <c r="AQ642" s="412">
        <v>0</v>
      </c>
      <c r="AR642" s="377">
        <f>VLOOKUP($B642,'1.วาง งบทดลอง 4 แถว'!$E$4197:$J$5035,3,0)</f>
        <v>133992.5</v>
      </c>
      <c r="AS642" s="378">
        <f>VLOOKUP($B642,'1.วาง งบทดลอง 4 แถว'!$E$4197:$J$5035,4,0)</f>
        <v>0</v>
      </c>
      <c r="AT642" s="378">
        <f>VLOOKUP($B642,'1.วาง งบทดลอง 4 แถว'!$E$4197:$J$5035,5,0)</f>
        <v>792829.5</v>
      </c>
      <c r="AU642" s="379">
        <f>VLOOKUP($B642,'1.วาง งบทดลอง 4 แถว'!$E$4197:$J$5035,6,0)</f>
        <v>0</v>
      </c>
      <c r="AV642" s="380">
        <f t="shared" si="85"/>
        <v>792829.5</v>
      </c>
      <c r="AW642" s="410" t="s">
        <v>1302</v>
      </c>
      <c r="AX642" s="411" t="s">
        <v>1303</v>
      </c>
      <c r="AY642" s="412">
        <v>0</v>
      </c>
      <c r="AZ642" s="377">
        <f>VLOOKUP($B642,'1.วาง งบทดลอง 4 แถว'!$E$5036:$J$5874,3,0)</f>
        <v>1813.33</v>
      </c>
      <c r="BA642" s="378">
        <f>VLOOKUP($B642,'1.วาง งบทดลอง 4 แถว'!$E$5036:$J$5874,4,0)</f>
        <v>0</v>
      </c>
      <c r="BB642" s="378">
        <f>VLOOKUP($B642,'1.วาง งบทดลอง 4 แถว'!$E$5036:$J$5874,5,0)</f>
        <v>247355</v>
      </c>
      <c r="BC642" s="379">
        <f>VLOOKUP($B642,'1.วาง งบทดลอง 4 แถว'!$E$5036:$J$5874,6,0)</f>
        <v>0</v>
      </c>
      <c r="BD642" s="380">
        <f t="shared" si="86"/>
        <v>247355</v>
      </c>
      <c r="BE642" s="410" t="s">
        <v>1302</v>
      </c>
      <c r="BF642" s="411" t="s">
        <v>1303</v>
      </c>
      <c r="BG642" s="412">
        <v>0</v>
      </c>
      <c r="BH642" s="377">
        <f>VLOOKUP($B642,'1.วาง งบทดลอง 4 แถว'!$E$5875:$J$6713,3,0)</f>
        <v>30122</v>
      </c>
      <c r="BI642" s="378">
        <f>VLOOKUP($B642,'1.วาง งบทดลอง 4 แถว'!$E$5875:$J$6713,4,0)</f>
        <v>0</v>
      </c>
      <c r="BJ642" s="378">
        <f>VLOOKUP($B642,'1.วาง งบทดลอง 4 แถว'!$E$5875:$J$6713,5,0)</f>
        <v>133630</v>
      </c>
      <c r="BK642" s="379">
        <f>VLOOKUP($B642,'1.วาง งบทดลอง 4 แถว'!$E$5875:$J$6713,6,0)</f>
        <v>0</v>
      </c>
      <c r="BL642" s="380">
        <f t="shared" si="87"/>
        <v>133630</v>
      </c>
      <c r="BM642" s="410" t="s">
        <v>1302</v>
      </c>
      <c r="BN642" s="411" t="s">
        <v>1303</v>
      </c>
      <c r="BO642" s="413">
        <v>0</v>
      </c>
    </row>
    <row r="643" spans="1:67" ht="19.5" customHeight="1">
      <c r="A643" s="374">
        <v>640</v>
      </c>
      <c r="B643" s="375" t="s">
        <v>998</v>
      </c>
      <c r="C643" s="376" t="s">
        <v>286</v>
      </c>
      <c r="D643" s="377">
        <f>VLOOKUP($B643,'1.วาง งบทดลอง 4 แถว'!$E$2:$J$840,3,0)</f>
        <v>10106</v>
      </c>
      <c r="E643" s="378">
        <f>VLOOKUP($B643,'1.วาง งบทดลอง 4 แถว'!$E$2:$J$840,4,0)</f>
        <v>0</v>
      </c>
      <c r="F643" s="378">
        <f>VLOOKUP($B643,'1.วาง งบทดลอง 4 แถว'!$E$2:$J$840,5,0)</f>
        <v>162089.38</v>
      </c>
      <c r="G643" s="379">
        <f>VLOOKUP($B643,'1.วาง งบทดลอง 4 แถว'!$E$2:$J$840,6,0)</f>
        <v>0</v>
      </c>
      <c r="H643" s="380">
        <f t="shared" si="80"/>
        <v>162089.38</v>
      </c>
      <c r="I643" s="410" t="s">
        <v>1302</v>
      </c>
      <c r="J643" s="411" t="s">
        <v>1303</v>
      </c>
      <c r="K643" s="412">
        <v>0</v>
      </c>
      <c r="L643" s="377">
        <f>VLOOKUP($B643,'1.วาง งบทดลอง 4 แถว'!$E$841:$J$1679,3,0)</f>
        <v>0</v>
      </c>
      <c r="M643" s="378">
        <f>VLOOKUP($B643,'1.วาง งบทดลอง 4 แถว'!$E$841:$J$1679,4,0)</f>
        <v>0</v>
      </c>
      <c r="N643" s="378">
        <f>VLOOKUP($B643,'1.วาง งบทดลอง 4 แถว'!$E$841:$J$1679,5,0)</f>
        <v>1900</v>
      </c>
      <c r="O643" s="379">
        <f>VLOOKUP($B643,'1.วาง งบทดลอง 4 แถว'!$E$841:$J$1679,6,0)</f>
        <v>0</v>
      </c>
      <c r="P643" s="380">
        <f t="shared" si="81"/>
        <v>1900</v>
      </c>
      <c r="Q643" s="410" t="s">
        <v>1302</v>
      </c>
      <c r="R643" s="411" t="s">
        <v>1303</v>
      </c>
      <c r="S643" s="412">
        <v>0</v>
      </c>
      <c r="T643" s="377">
        <f>VLOOKUP($B643,'1.วาง งบทดลอง 4 แถว'!$E$1680:$J$2518,3,0)</f>
        <v>0</v>
      </c>
      <c r="U643" s="378">
        <f>VLOOKUP($B643,'1.วาง งบทดลอง 4 แถว'!$E$1680:$J$2518,4,0)</f>
        <v>0</v>
      </c>
      <c r="V643" s="378">
        <f>VLOOKUP($B643,'1.วาง งบทดลอง 4 แถว'!$E$1680:$J$2518,5,0)</f>
        <v>0</v>
      </c>
      <c r="W643" s="379">
        <f>VLOOKUP($B643,'1.วาง งบทดลอง 4 แถว'!$E$1680:$J$2518,6,0)</f>
        <v>0</v>
      </c>
      <c r="X643" s="380">
        <f t="shared" si="82"/>
        <v>0</v>
      </c>
      <c r="Y643" s="410" t="s">
        <v>1302</v>
      </c>
      <c r="Z643" s="411" t="s">
        <v>1303</v>
      </c>
      <c r="AA643" s="412">
        <v>0</v>
      </c>
      <c r="AB643" s="377">
        <f>VLOOKUP($B643,'1.วาง งบทดลอง 4 แถว'!$E$2519:$J$3357,3,0)</f>
        <v>0</v>
      </c>
      <c r="AC643" s="378">
        <f>VLOOKUP($B643,'1.วาง งบทดลอง 4 แถว'!$E$2519:$J$3357,4,0)</f>
        <v>0</v>
      </c>
      <c r="AD643" s="378">
        <f>VLOOKUP($B643,'1.วาง งบทดลอง 4 แถว'!$E$2519:$J$3357,5,0)</f>
        <v>0</v>
      </c>
      <c r="AE643" s="379">
        <f>VLOOKUP($B643,'1.วาง งบทดลอง 4 แถว'!$E$2519:$J$3357,6,0)</f>
        <v>0</v>
      </c>
      <c r="AF643" s="380">
        <f t="shared" si="83"/>
        <v>0</v>
      </c>
      <c r="AG643" s="410" t="s">
        <v>1302</v>
      </c>
      <c r="AH643" s="411" t="s">
        <v>1303</v>
      </c>
      <c r="AI643" s="412">
        <v>0</v>
      </c>
      <c r="AJ643" s="377">
        <f>VLOOKUP($B643,'1.วาง งบทดลอง 4 แถว'!$E$3358:$J$4196,3,0)</f>
        <v>0</v>
      </c>
      <c r="AK643" s="378">
        <f>VLOOKUP($B643,'1.วาง งบทดลอง 4 แถว'!$E$3358:$J$4196,4,0)</f>
        <v>0</v>
      </c>
      <c r="AL643" s="378">
        <f>VLOOKUP($B643,'1.วาง งบทดลอง 4 แถว'!$E$3358:$J$4196,5,0)</f>
        <v>0</v>
      </c>
      <c r="AM643" s="379">
        <f>VLOOKUP($B643,'1.วาง งบทดลอง 4 แถว'!$E$3358:$J$4196,6,0)</f>
        <v>0</v>
      </c>
      <c r="AN643" s="380">
        <f t="shared" si="84"/>
        <v>0</v>
      </c>
      <c r="AO643" s="410" t="s">
        <v>1302</v>
      </c>
      <c r="AP643" s="411" t="s">
        <v>1303</v>
      </c>
      <c r="AQ643" s="412">
        <v>0</v>
      </c>
      <c r="AR643" s="377">
        <f>VLOOKUP($B643,'1.วาง งบทดลอง 4 แถว'!$E$4197:$J$5035,3,0)</f>
        <v>0</v>
      </c>
      <c r="AS643" s="378">
        <f>VLOOKUP($B643,'1.วาง งบทดลอง 4 แถว'!$E$4197:$J$5035,4,0)</f>
        <v>0</v>
      </c>
      <c r="AT643" s="378">
        <f>VLOOKUP($B643,'1.วาง งบทดลอง 4 แถว'!$E$4197:$J$5035,5,0)</f>
        <v>14294</v>
      </c>
      <c r="AU643" s="379">
        <f>VLOOKUP($B643,'1.วาง งบทดลอง 4 แถว'!$E$4197:$J$5035,6,0)</f>
        <v>0</v>
      </c>
      <c r="AV643" s="380">
        <f t="shared" si="85"/>
        <v>14294</v>
      </c>
      <c r="AW643" s="410" t="s">
        <v>1302</v>
      </c>
      <c r="AX643" s="411" t="s">
        <v>1303</v>
      </c>
      <c r="AY643" s="412">
        <v>0</v>
      </c>
      <c r="AZ643" s="377">
        <f>VLOOKUP($B643,'1.วาง งบทดลอง 4 แถว'!$E$5036:$J$5874,3,0)</f>
        <v>0</v>
      </c>
      <c r="BA643" s="378">
        <f>VLOOKUP($B643,'1.วาง งบทดลอง 4 แถว'!$E$5036:$J$5874,4,0)</f>
        <v>0</v>
      </c>
      <c r="BB643" s="378">
        <f>VLOOKUP($B643,'1.วาง งบทดลอง 4 แถว'!$E$5036:$J$5874,5,0)</f>
        <v>0</v>
      </c>
      <c r="BC643" s="379">
        <f>VLOOKUP($B643,'1.วาง งบทดลอง 4 แถว'!$E$5036:$J$5874,6,0)</f>
        <v>0</v>
      </c>
      <c r="BD643" s="380">
        <f t="shared" si="86"/>
        <v>0</v>
      </c>
      <c r="BE643" s="410" t="s">
        <v>1302</v>
      </c>
      <c r="BF643" s="411" t="s">
        <v>1303</v>
      </c>
      <c r="BG643" s="412">
        <v>0</v>
      </c>
      <c r="BH643" s="377">
        <f>VLOOKUP($B643,'1.วาง งบทดลอง 4 แถว'!$E$5875:$J$6713,3,0)</f>
        <v>0</v>
      </c>
      <c r="BI643" s="378">
        <f>VLOOKUP($B643,'1.วาง งบทดลอง 4 แถว'!$E$5875:$J$6713,4,0)</f>
        <v>0</v>
      </c>
      <c r="BJ643" s="378">
        <f>VLOOKUP($B643,'1.วาง งบทดลอง 4 แถว'!$E$5875:$J$6713,5,0)</f>
        <v>5750</v>
      </c>
      <c r="BK643" s="379">
        <f>VLOOKUP($B643,'1.วาง งบทดลอง 4 แถว'!$E$5875:$J$6713,6,0)</f>
        <v>0</v>
      </c>
      <c r="BL643" s="380">
        <f t="shared" si="87"/>
        <v>5750</v>
      </c>
      <c r="BM643" s="410" t="s">
        <v>1302</v>
      </c>
      <c r="BN643" s="411" t="s">
        <v>1303</v>
      </c>
      <c r="BO643" s="413">
        <v>0</v>
      </c>
    </row>
    <row r="644" spans="1:67" ht="19.5" customHeight="1">
      <c r="A644" s="374">
        <v>641</v>
      </c>
      <c r="B644" s="375" t="s">
        <v>999</v>
      </c>
      <c r="C644" s="376" t="s">
        <v>457</v>
      </c>
      <c r="D644" s="377">
        <f>VLOOKUP($B644,'1.วาง งบทดลอง 4 แถว'!$E$2:$J$840,3,0)</f>
        <v>22480</v>
      </c>
      <c r="E644" s="378">
        <f>VLOOKUP($B644,'1.วาง งบทดลอง 4 แถว'!$E$2:$J$840,4,0)</f>
        <v>0</v>
      </c>
      <c r="F644" s="378">
        <f>VLOOKUP($B644,'1.วาง งบทดลอง 4 แถว'!$E$2:$J$840,5,0)</f>
        <v>2175216</v>
      </c>
      <c r="G644" s="379">
        <f>VLOOKUP($B644,'1.วาง งบทดลอง 4 แถว'!$E$2:$J$840,6,0)</f>
        <v>0</v>
      </c>
      <c r="H644" s="380">
        <f t="shared" si="80"/>
        <v>2175216</v>
      </c>
      <c r="I644" s="410" t="s">
        <v>1302</v>
      </c>
      <c r="J644" s="411" t="s">
        <v>1303</v>
      </c>
      <c r="K644" s="412">
        <v>0</v>
      </c>
      <c r="L644" s="377">
        <f>VLOOKUP($B644,'1.วาง งบทดลอง 4 แถว'!$E$841:$J$1679,3,0)</f>
        <v>83940</v>
      </c>
      <c r="M644" s="378">
        <f>VLOOKUP($B644,'1.วาง งบทดลอง 4 แถว'!$E$841:$J$1679,4,0)</f>
        <v>0</v>
      </c>
      <c r="N644" s="378">
        <f>VLOOKUP($B644,'1.วาง งบทดลอง 4 แถว'!$E$841:$J$1679,5,0)</f>
        <v>435557.76</v>
      </c>
      <c r="O644" s="379">
        <f>VLOOKUP($B644,'1.วาง งบทดลอง 4 แถว'!$E$841:$J$1679,6,0)</f>
        <v>0</v>
      </c>
      <c r="P644" s="380">
        <f t="shared" si="81"/>
        <v>435557.76</v>
      </c>
      <c r="Q644" s="410" t="s">
        <v>1302</v>
      </c>
      <c r="R644" s="411" t="s">
        <v>1303</v>
      </c>
      <c r="S644" s="412">
        <v>0</v>
      </c>
      <c r="T644" s="377">
        <f>VLOOKUP($B644,'1.วาง งบทดลอง 4 แถว'!$E$1680:$J$2518,3,0)</f>
        <v>11640</v>
      </c>
      <c r="U644" s="378">
        <f>VLOOKUP($B644,'1.วาง งบทดลอง 4 แถว'!$E$1680:$J$2518,4,0)</f>
        <v>0</v>
      </c>
      <c r="V644" s="378">
        <f>VLOOKUP($B644,'1.วาง งบทดลอง 4 แถว'!$E$1680:$J$2518,5,0)</f>
        <v>112690</v>
      </c>
      <c r="W644" s="379">
        <f>VLOOKUP($B644,'1.วาง งบทดลอง 4 แถว'!$E$1680:$J$2518,6,0)</f>
        <v>0</v>
      </c>
      <c r="X644" s="380">
        <f t="shared" si="82"/>
        <v>112690</v>
      </c>
      <c r="Y644" s="410" t="s">
        <v>1302</v>
      </c>
      <c r="Z644" s="411" t="s">
        <v>1303</v>
      </c>
      <c r="AA644" s="412">
        <v>0</v>
      </c>
      <c r="AB644" s="377">
        <f>VLOOKUP($B644,'1.วาง งบทดลอง 4 แถว'!$E$2519:$J$3357,3,0)</f>
        <v>153280</v>
      </c>
      <c r="AC644" s="378">
        <f>VLOOKUP($B644,'1.วาง งบทดลอง 4 แถว'!$E$2519:$J$3357,4,0)</f>
        <v>0</v>
      </c>
      <c r="AD644" s="378">
        <f>VLOOKUP($B644,'1.วาง งบทดลอง 4 แถว'!$E$2519:$J$3357,5,0)</f>
        <v>751840</v>
      </c>
      <c r="AE644" s="379">
        <f>VLOOKUP($B644,'1.วาง งบทดลอง 4 แถว'!$E$2519:$J$3357,6,0)</f>
        <v>0</v>
      </c>
      <c r="AF644" s="380">
        <f t="shared" si="83"/>
        <v>751840</v>
      </c>
      <c r="AG644" s="410" t="s">
        <v>1302</v>
      </c>
      <c r="AH644" s="411" t="s">
        <v>1303</v>
      </c>
      <c r="AI644" s="412">
        <v>0</v>
      </c>
      <c r="AJ644" s="377">
        <f>VLOOKUP($B644,'1.วาง งบทดลอง 4 แถว'!$E$3358:$J$4196,3,0)</f>
        <v>12350</v>
      </c>
      <c r="AK644" s="378">
        <f>VLOOKUP($B644,'1.วาง งบทดลอง 4 แถว'!$E$3358:$J$4196,4,0)</f>
        <v>0</v>
      </c>
      <c r="AL644" s="378">
        <f>VLOOKUP($B644,'1.วาง งบทดลอง 4 แถว'!$E$3358:$J$4196,5,0)</f>
        <v>457026</v>
      </c>
      <c r="AM644" s="379">
        <f>VLOOKUP($B644,'1.วาง งบทดลอง 4 แถว'!$E$3358:$J$4196,6,0)</f>
        <v>0</v>
      </c>
      <c r="AN644" s="380">
        <f t="shared" si="84"/>
        <v>457026</v>
      </c>
      <c r="AO644" s="410" t="s">
        <v>1302</v>
      </c>
      <c r="AP644" s="411" t="s">
        <v>1303</v>
      </c>
      <c r="AQ644" s="412">
        <v>0</v>
      </c>
      <c r="AR644" s="377">
        <f>VLOOKUP($B644,'1.วาง งบทดลอง 4 แถว'!$E$4197:$J$5035,3,0)</f>
        <v>5760</v>
      </c>
      <c r="AS644" s="378">
        <f>VLOOKUP($B644,'1.วาง งบทดลอง 4 แถว'!$E$4197:$J$5035,4,0)</f>
        <v>0</v>
      </c>
      <c r="AT644" s="378">
        <f>VLOOKUP($B644,'1.วาง งบทดลอง 4 แถว'!$E$4197:$J$5035,5,0)</f>
        <v>730156</v>
      </c>
      <c r="AU644" s="379">
        <f>VLOOKUP($B644,'1.วาง งบทดลอง 4 แถว'!$E$4197:$J$5035,6,0)</f>
        <v>0</v>
      </c>
      <c r="AV644" s="380">
        <f t="shared" si="85"/>
        <v>730156</v>
      </c>
      <c r="AW644" s="410" t="s">
        <v>1302</v>
      </c>
      <c r="AX644" s="411" t="s">
        <v>1303</v>
      </c>
      <c r="AY644" s="412">
        <v>0</v>
      </c>
      <c r="AZ644" s="377">
        <f>VLOOKUP($B644,'1.วาง งบทดลอง 4 แถว'!$E$5036:$J$5874,3,0)</f>
        <v>19700</v>
      </c>
      <c r="BA644" s="378">
        <f>VLOOKUP($B644,'1.วาง งบทดลอง 4 แถว'!$E$5036:$J$5874,4,0)</f>
        <v>0</v>
      </c>
      <c r="BB644" s="378">
        <f>VLOOKUP($B644,'1.วาง งบทดลอง 4 แถว'!$E$5036:$J$5874,5,0)</f>
        <v>292733.5</v>
      </c>
      <c r="BC644" s="379">
        <f>VLOOKUP($B644,'1.วาง งบทดลอง 4 แถว'!$E$5036:$J$5874,6,0)</f>
        <v>0</v>
      </c>
      <c r="BD644" s="380">
        <f t="shared" si="86"/>
        <v>292733.5</v>
      </c>
      <c r="BE644" s="410" t="s">
        <v>1302</v>
      </c>
      <c r="BF644" s="411" t="s">
        <v>1303</v>
      </c>
      <c r="BG644" s="412">
        <v>0</v>
      </c>
      <c r="BH644" s="377">
        <f>VLOOKUP($B644,'1.วาง งบทดลอง 4 แถว'!$E$5875:$J$6713,3,0)</f>
        <v>11600</v>
      </c>
      <c r="BI644" s="378">
        <f>VLOOKUP($B644,'1.วาง งบทดลอง 4 แถว'!$E$5875:$J$6713,4,0)</f>
        <v>0</v>
      </c>
      <c r="BJ644" s="378">
        <f>VLOOKUP($B644,'1.วาง งบทดลอง 4 แถว'!$E$5875:$J$6713,5,0)</f>
        <v>143490</v>
      </c>
      <c r="BK644" s="379">
        <f>VLOOKUP($B644,'1.วาง งบทดลอง 4 แถว'!$E$5875:$J$6713,6,0)</f>
        <v>0</v>
      </c>
      <c r="BL644" s="380">
        <f t="shared" si="87"/>
        <v>143490</v>
      </c>
      <c r="BM644" s="410" t="s">
        <v>1302</v>
      </c>
      <c r="BN644" s="411" t="s">
        <v>1303</v>
      </c>
      <c r="BO644" s="413">
        <v>0</v>
      </c>
    </row>
    <row r="645" spans="1:67" ht="19.5" customHeight="1">
      <c r="A645" s="374">
        <v>642</v>
      </c>
      <c r="B645" s="375" t="s">
        <v>1000</v>
      </c>
      <c r="C645" s="376" t="s">
        <v>287</v>
      </c>
      <c r="D645" s="377">
        <f>VLOOKUP($B645,'1.วาง งบทดลอง 4 แถว'!$E$2:$J$840,3,0)</f>
        <v>608606.38</v>
      </c>
      <c r="E645" s="378">
        <f>VLOOKUP($B645,'1.วาง งบทดลอง 4 แถว'!$E$2:$J$840,4,0)</f>
        <v>0</v>
      </c>
      <c r="F645" s="378">
        <f>VLOOKUP($B645,'1.วาง งบทดลอง 4 แถว'!$E$2:$J$840,5,0)</f>
        <v>5302973.96</v>
      </c>
      <c r="G645" s="379">
        <f>VLOOKUP($B645,'1.วาง งบทดลอง 4 แถว'!$E$2:$J$840,6,0)</f>
        <v>0</v>
      </c>
      <c r="H645" s="380">
        <f t="shared" si="80"/>
        <v>5302973.96</v>
      </c>
      <c r="I645" s="410" t="s">
        <v>1302</v>
      </c>
      <c r="J645" s="411" t="s">
        <v>1303</v>
      </c>
      <c r="K645" s="412">
        <v>0</v>
      </c>
      <c r="L645" s="377">
        <f>VLOOKUP($B645,'1.วาง งบทดลอง 4 แถว'!$E$841:$J$1679,3,0)</f>
        <v>68682</v>
      </c>
      <c r="M645" s="378">
        <f>VLOOKUP($B645,'1.วาง งบทดลอง 4 แถว'!$E$841:$J$1679,4,0)</f>
        <v>0</v>
      </c>
      <c r="N645" s="378">
        <f>VLOOKUP($B645,'1.วาง งบทดลอง 4 แถว'!$E$841:$J$1679,5,0)</f>
        <v>640317.79</v>
      </c>
      <c r="O645" s="379">
        <f>VLOOKUP($B645,'1.วาง งบทดลอง 4 แถว'!$E$841:$J$1679,6,0)</f>
        <v>0</v>
      </c>
      <c r="P645" s="380">
        <f t="shared" si="81"/>
        <v>640317.79</v>
      </c>
      <c r="Q645" s="410" t="s">
        <v>1302</v>
      </c>
      <c r="R645" s="411" t="s">
        <v>1303</v>
      </c>
      <c r="S645" s="412">
        <v>0</v>
      </c>
      <c r="T645" s="377">
        <f>VLOOKUP($B645,'1.วาง งบทดลอง 4 แถว'!$E$1680:$J$2518,3,0)</f>
        <v>110607.25</v>
      </c>
      <c r="U645" s="378">
        <f>VLOOKUP($B645,'1.วาง งบทดลอง 4 แถว'!$E$1680:$J$2518,4,0)</f>
        <v>0</v>
      </c>
      <c r="V645" s="378">
        <f>VLOOKUP($B645,'1.วาง งบทดลอง 4 แถว'!$E$1680:$J$2518,5,0)</f>
        <v>1767850</v>
      </c>
      <c r="W645" s="379">
        <f>VLOOKUP($B645,'1.วาง งบทดลอง 4 แถว'!$E$1680:$J$2518,6,0)</f>
        <v>0</v>
      </c>
      <c r="X645" s="380">
        <f t="shared" si="82"/>
        <v>1767850</v>
      </c>
      <c r="Y645" s="410" t="s">
        <v>1302</v>
      </c>
      <c r="Z645" s="411" t="s">
        <v>1303</v>
      </c>
      <c r="AA645" s="412">
        <v>0</v>
      </c>
      <c r="AB645" s="377">
        <f>VLOOKUP($B645,'1.วาง งบทดลอง 4 แถว'!$E$2519:$J$3357,3,0)</f>
        <v>220436.5</v>
      </c>
      <c r="AC645" s="378">
        <f>VLOOKUP($B645,'1.วาง งบทดลอง 4 แถว'!$E$2519:$J$3357,4,0)</f>
        <v>0</v>
      </c>
      <c r="AD645" s="378">
        <f>VLOOKUP($B645,'1.วาง งบทดลอง 4 แถว'!$E$2519:$J$3357,5,0)</f>
        <v>1782912.5</v>
      </c>
      <c r="AE645" s="379">
        <f>VLOOKUP($B645,'1.วาง งบทดลอง 4 แถว'!$E$2519:$J$3357,6,0)</f>
        <v>0</v>
      </c>
      <c r="AF645" s="380">
        <f t="shared" si="83"/>
        <v>1782912.5</v>
      </c>
      <c r="AG645" s="410" t="s">
        <v>1302</v>
      </c>
      <c r="AH645" s="411" t="s">
        <v>1303</v>
      </c>
      <c r="AI645" s="412">
        <v>0</v>
      </c>
      <c r="AJ645" s="377">
        <f>VLOOKUP($B645,'1.วาง งบทดลอง 4 แถว'!$E$3358:$J$4196,3,0)</f>
        <v>218455</v>
      </c>
      <c r="AK645" s="378">
        <f>VLOOKUP($B645,'1.วาง งบทดลอง 4 แถว'!$E$3358:$J$4196,4,0)</f>
        <v>0</v>
      </c>
      <c r="AL645" s="378">
        <f>VLOOKUP($B645,'1.วาง งบทดลอง 4 แถว'!$E$3358:$J$4196,5,0)</f>
        <v>1051500</v>
      </c>
      <c r="AM645" s="379">
        <f>VLOOKUP($B645,'1.วาง งบทดลอง 4 แถว'!$E$3358:$J$4196,6,0)</f>
        <v>0</v>
      </c>
      <c r="AN645" s="380">
        <f t="shared" si="84"/>
        <v>1051500</v>
      </c>
      <c r="AO645" s="410" t="s">
        <v>1302</v>
      </c>
      <c r="AP645" s="411" t="s">
        <v>1303</v>
      </c>
      <c r="AQ645" s="412">
        <v>0</v>
      </c>
      <c r="AR645" s="377">
        <f>VLOOKUP($B645,'1.วาง งบทดลอง 4 แถว'!$E$4197:$J$5035,3,0)</f>
        <v>111224.9</v>
      </c>
      <c r="AS645" s="378">
        <f>VLOOKUP($B645,'1.วาง งบทดลอง 4 แถว'!$E$4197:$J$5035,4,0)</f>
        <v>0</v>
      </c>
      <c r="AT645" s="378">
        <f>VLOOKUP($B645,'1.วาง งบทดลอง 4 แถว'!$E$4197:$J$5035,5,0)</f>
        <v>1437826.77</v>
      </c>
      <c r="AU645" s="379">
        <f>VLOOKUP($B645,'1.วาง งบทดลอง 4 แถว'!$E$4197:$J$5035,6,0)</f>
        <v>0</v>
      </c>
      <c r="AV645" s="380">
        <f t="shared" si="85"/>
        <v>1437826.77</v>
      </c>
      <c r="AW645" s="410" t="s">
        <v>1302</v>
      </c>
      <c r="AX645" s="411" t="s">
        <v>1303</v>
      </c>
      <c r="AY645" s="412">
        <v>0</v>
      </c>
      <c r="AZ645" s="377">
        <f>VLOOKUP($B645,'1.วาง งบทดลอง 4 แถว'!$E$5036:$J$5874,3,0)</f>
        <v>115963.5</v>
      </c>
      <c r="BA645" s="378">
        <f>VLOOKUP($B645,'1.วาง งบทดลอง 4 แถว'!$E$5036:$J$5874,4,0)</f>
        <v>0</v>
      </c>
      <c r="BB645" s="378">
        <f>VLOOKUP($B645,'1.วาง งบทดลอง 4 แถว'!$E$5036:$J$5874,5,0)</f>
        <v>1001745.6</v>
      </c>
      <c r="BC645" s="379">
        <f>VLOOKUP($B645,'1.วาง งบทดลอง 4 แถว'!$E$5036:$J$5874,6,0)</f>
        <v>0</v>
      </c>
      <c r="BD645" s="380">
        <f t="shared" si="86"/>
        <v>1001745.6</v>
      </c>
      <c r="BE645" s="410" t="s">
        <v>1302</v>
      </c>
      <c r="BF645" s="411" t="s">
        <v>1303</v>
      </c>
      <c r="BG645" s="412">
        <v>0</v>
      </c>
      <c r="BH645" s="377">
        <f>VLOOKUP($B645,'1.วาง งบทดลอง 4 แถว'!$E$5875:$J$6713,3,0)</f>
        <v>55457.1</v>
      </c>
      <c r="BI645" s="378">
        <f>VLOOKUP($B645,'1.วาง งบทดลอง 4 แถว'!$E$5875:$J$6713,4,0)</f>
        <v>0</v>
      </c>
      <c r="BJ645" s="378">
        <f>VLOOKUP($B645,'1.วาง งบทดลอง 4 แถว'!$E$5875:$J$6713,5,0)</f>
        <v>257079.25</v>
      </c>
      <c r="BK645" s="379">
        <f>VLOOKUP($B645,'1.วาง งบทดลอง 4 แถว'!$E$5875:$J$6713,6,0)</f>
        <v>0</v>
      </c>
      <c r="BL645" s="380">
        <f t="shared" si="87"/>
        <v>257079.25</v>
      </c>
      <c r="BM645" s="410" t="s">
        <v>1302</v>
      </c>
      <c r="BN645" s="411" t="s">
        <v>1303</v>
      </c>
      <c r="BO645" s="413">
        <v>0</v>
      </c>
    </row>
    <row r="646" spans="1:67" ht="19.5" customHeight="1">
      <c r="A646" s="374">
        <v>643</v>
      </c>
      <c r="B646" s="375" t="s">
        <v>1001</v>
      </c>
      <c r="C646" s="376" t="s">
        <v>288</v>
      </c>
      <c r="D646" s="377">
        <f>VLOOKUP($B646,'1.วาง งบทดลอง 4 แถว'!$E$2:$J$840,3,0)</f>
        <v>169102.81</v>
      </c>
      <c r="E646" s="378">
        <f>VLOOKUP($B646,'1.วาง งบทดลอง 4 แถว'!$E$2:$J$840,4,0)</f>
        <v>0</v>
      </c>
      <c r="F646" s="378">
        <f>VLOOKUP($B646,'1.วาง งบทดลอง 4 แถว'!$E$2:$J$840,5,0)</f>
        <v>649391.69999999995</v>
      </c>
      <c r="G646" s="379">
        <f>VLOOKUP($B646,'1.วาง งบทดลอง 4 แถว'!$E$2:$J$840,6,0)</f>
        <v>0</v>
      </c>
      <c r="H646" s="380">
        <f t="shared" si="80"/>
        <v>649391.69999999995</v>
      </c>
      <c r="I646" s="410" t="s">
        <v>1302</v>
      </c>
      <c r="J646" s="411" t="s">
        <v>1303</v>
      </c>
      <c r="K646" s="412">
        <v>0</v>
      </c>
      <c r="L646" s="377">
        <f>VLOOKUP($B646,'1.วาง งบทดลอง 4 แถว'!$E$841:$J$1679,3,0)</f>
        <v>1250</v>
      </c>
      <c r="M646" s="378">
        <f>VLOOKUP($B646,'1.วาง งบทดลอง 4 แถว'!$E$841:$J$1679,4,0)</f>
        <v>0</v>
      </c>
      <c r="N646" s="378">
        <f>VLOOKUP($B646,'1.วาง งบทดลอง 4 แถว'!$E$841:$J$1679,5,0)</f>
        <v>106682.68</v>
      </c>
      <c r="O646" s="379">
        <f>VLOOKUP($B646,'1.วาง งบทดลอง 4 แถว'!$E$841:$J$1679,6,0)</f>
        <v>0</v>
      </c>
      <c r="P646" s="380">
        <f t="shared" si="81"/>
        <v>106682.68</v>
      </c>
      <c r="Q646" s="410" t="s">
        <v>1302</v>
      </c>
      <c r="R646" s="411" t="s">
        <v>1303</v>
      </c>
      <c r="S646" s="412">
        <v>0</v>
      </c>
      <c r="T646" s="377">
        <f>VLOOKUP($B646,'1.วาง งบทดลอง 4 แถว'!$E$1680:$J$2518,3,0)</f>
        <v>100977</v>
      </c>
      <c r="U646" s="378">
        <f>VLOOKUP($B646,'1.วาง งบทดลอง 4 แถว'!$E$1680:$J$2518,4,0)</f>
        <v>0</v>
      </c>
      <c r="V646" s="378">
        <f>VLOOKUP($B646,'1.วาง งบทดลอง 4 แถว'!$E$1680:$J$2518,5,0)</f>
        <v>995037.76</v>
      </c>
      <c r="W646" s="379">
        <f>VLOOKUP($B646,'1.วาง งบทดลอง 4 แถว'!$E$1680:$J$2518,6,0)</f>
        <v>0</v>
      </c>
      <c r="X646" s="380">
        <f t="shared" si="82"/>
        <v>995037.76</v>
      </c>
      <c r="Y646" s="410" t="s">
        <v>1302</v>
      </c>
      <c r="Z646" s="411" t="s">
        <v>1303</v>
      </c>
      <c r="AA646" s="412">
        <v>0</v>
      </c>
      <c r="AB646" s="377">
        <f>VLOOKUP($B646,'1.วาง งบทดลอง 4 แถว'!$E$2519:$J$3357,3,0)</f>
        <v>0</v>
      </c>
      <c r="AC646" s="378">
        <f>VLOOKUP($B646,'1.วาง งบทดลอง 4 แถว'!$E$2519:$J$3357,4,0)</f>
        <v>0</v>
      </c>
      <c r="AD646" s="378">
        <f>VLOOKUP($B646,'1.วาง งบทดลอง 4 แถว'!$E$2519:$J$3357,5,0)</f>
        <v>611593.1</v>
      </c>
      <c r="AE646" s="379">
        <f>VLOOKUP($B646,'1.วาง งบทดลอง 4 แถว'!$E$2519:$J$3357,6,0)</f>
        <v>0</v>
      </c>
      <c r="AF646" s="380">
        <f t="shared" si="83"/>
        <v>611593.1</v>
      </c>
      <c r="AG646" s="410" t="s">
        <v>1302</v>
      </c>
      <c r="AH646" s="411" t="s">
        <v>1303</v>
      </c>
      <c r="AI646" s="412">
        <v>0</v>
      </c>
      <c r="AJ646" s="377">
        <f>VLOOKUP($B646,'1.วาง งบทดลอง 4 แถว'!$E$3358:$J$4196,3,0)</f>
        <v>54528.65</v>
      </c>
      <c r="AK646" s="378">
        <f>VLOOKUP($B646,'1.วาง งบทดลอง 4 แถว'!$E$3358:$J$4196,4,0)</f>
        <v>0</v>
      </c>
      <c r="AL646" s="378">
        <f>VLOOKUP($B646,'1.วาง งบทดลอง 4 แถว'!$E$3358:$J$4196,5,0)</f>
        <v>213470.12</v>
      </c>
      <c r="AM646" s="379">
        <f>VLOOKUP($B646,'1.วาง งบทดลอง 4 แถว'!$E$3358:$J$4196,6,0)</f>
        <v>0</v>
      </c>
      <c r="AN646" s="380">
        <f t="shared" si="84"/>
        <v>213470.12</v>
      </c>
      <c r="AO646" s="410" t="s">
        <v>1302</v>
      </c>
      <c r="AP646" s="411" t="s">
        <v>1303</v>
      </c>
      <c r="AQ646" s="412">
        <v>0</v>
      </c>
      <c r="AR646" s="377">
        <f>VLOOKUP($B646,'1.วาง งบทดลอง 4 แถว'!$E$4197:$J$5035,3,0)</f>
        <v>21673.5</v>
      </c>
      <c r="AS646" s="378">
        <f>VLOOKUP($B646,'1.วาง งบทดลอง 4 แถว'!$E$4197:$J$5035,4,0)</f>
        <v>0</v>
      </c>
      <c r="AT646" s="378">
        <f>VLOOKUP($B646,'1.วาง งบทดลอง 4 แถว'!$E$4197:$J$5035,5,0)</f>
        <v>379871.5</v>
      </c>
      <c r="AU646" s="379">
        <f>VLOOKUP($B646,'1.วาง งบทดลอง 4 แถว'!$E$4197:$J$5035,6,0)</f>
        <v>0</v>
      </c>
      <c r="AV646" s="380">
        <f t="shared" si="85"/>
        <v>379871.5</v>
      </c>
      <c r="AW646" s="410" t="s">
        <v>1302</v>
      </c>
      <c r="AX646" s="411" t="s">
        <v>1303</v>
      </c>
      <c r="AY646" s="412">
        <v>0</v>
      </c>
      <c r="AZ646" s="377">
        <f>VLOOKUP($B646,'1.วาง งบทดลอง 4 แถว'!$E$5036:$J$5874,3,0)</f>
        <v>6741</v>
      </c>
      <c r="BA646" s="378">
        <f>VLOOKUP($B646,'1.วาง งบทดลอง 4 แถว'!$E$5036:$J$5874,4,0)</f>
        <v>0</v>
      </c>
      <c r="BB646" s="378">
        <f>VLOOKUP($B646,'1.วาง งบทดลอง 4 แถว'!$E$5036:$J$5874,5,0)</f>
        <v>185779</v>
      </c>
      <c r="BC646" s="379">
        <f>VLOOKUP($B646,'1.วาง งบทดลอง 4 แถว'!$E$5036:$J$5874,6,0)</f>
        <v>0</v>
      </c>
      <c r="BD646" s="380">
        <f t="shared" si="86"/>
        <v>185779</v>
      </c>
      <c r="BE646" s="410" t="s">
        <v>1302</v>
      </c>
      <c r="BF646" s="411" t="s">
        <v>1303</v>
      </c>
      <c r="BG646" s="412">
        <v>0</v>
      </c>
      <c r="BH646" s="377">
        <f>VLOOKUP($B646,'1.วาง งบทดลอง 4 แถว'!$E$5875:$J$6713,3,0)</f>
        <v>19008</v>
      </c>
      <c r="BI646" s="378">
        <f>VLOOKUP($B646,'1.วาง งบทดลอง 4 แถว'!$E$5875:$J$6713,4,0)</f>
        <v>0</v>
      </c>
      <c r="BJ646" s="378">
        <f>VLOOKUP($B646,'1.วาง งบทดลอง 4 แถว'!$E$5875:$J$6713,5,0)</f>
        <v>157208</v>
      </c>
      <c r="BK646" s="379">
        <f>VLOOKUP($B646,'1.วาง งบทดลอง 4 แถว'!$E$5875:$J$6713,6,0)</f>
        <v>0</v>
      </c>
      <c r="BL646" s="380">
        <f t="shared" si="87"/>
        <v>157208</v>
      </c>
      <c r="BM646" s="410" t="s">
        <v>1302</v>
      </c>
      <c r="BN646" s="411" t="s">
        <v>1303</v>
      </c>
      <c r="BO646" s="413">
        <v>0</v>
      </c>
    </row>
    <row r="647" spans="1:67" ht="19.5" customHeight="1">
      <c r="A647" s="374">
        <v>644</v>
      </c>
      <c r="B647" s="375" t="s">
        <v>1002</v>
      </c>
      <c r="C647" s="376" t="s">
        <v>289</v>
      </c>
      <c r="D647" s="377">
        <f>VLOOKUP($B647,'1.วาง งบทดลอง 4 แถว'!$E$2:$J$840,3,0)</f>
        <v>0</v>
      </c>
      <c r="E647" s="378">
        <f>VLOOKUP($B647,'1.วาง งบทดลอง 4 แถว'!$E$2:$J$840,4,0)</f>
        <v>0</v>
      </c>
      <c r="F647" s="378">
        <f>VLOOKUP($B647,'1.วาง งบทดลอง 4 แถว'!$E$2:$J$840,5,0)</f>
        <v>5550</v>
      </c>
      <c r="G647" s="379">
        <f>VLOOKUP($B647,'1.วาง งบทดลอง 4 แถว'!$E$2:$J$840,6,0)</f>
        <v>0</v>
      </c>
      <c r="H647" s="380">
        <f t="shared" si="80"/>
        <v>5550</v>
      </c>
      <c r="I647" s="410" t="s">
        <v>1302</v>
      </c>
      <c r="J647" s="411" t="s">
        <v>1303</v>
      </c>
      <c r="K647" s="412">
        <v>0</v>
      </c>
      <c r="L647" s="377">
        <f>VLOOKUP($B647,'1.วาง งบทดลอง 4 แถว'!$E$841:$J$1679,3,0)</f>
        <v>0</v>
      </c>
      <c r="M647" s="378">
        <f>VLOOKUP($B647,'1.วาง งบทดลอง 4 แถว'!$E$841:$J$1679,4,0)</f>
        <v>0</v>
      </c>
      <c r="N647" s="378">
        <f>VLOOKUP($B647,'1.วาง งบทดลอง 4 แถว'!$E$841:$J$1679,5,0)</f>
        <v>0</v>
      </c>
      <c r="O647" s="379">
        <f>VLOOKUP($B647,'1.วาง งบทดลอง 4 แถว'!$E$841:$J$1679,6,0)</f>
        <v>0</v>
      </c>
      <c r="P647" s="380">
        <f t="shared" si="81"/>
        <v>0</v>
      </c>
      <c r="Q647" s="410" t="s">
        <v>1304</v>
      </c>
      <c r="R647" s="411" t="s">
        <v>1301</v>
      </c>
      <c r="S647" s="412" t="s">
        <v>2025</v>
      </c>
      <c r="T647" s="377">
        <f>VLOOKUP($B647,'1.วาง งบทดลอง 4 แถว'!$E$1680:$J$2518,3,0)</f>
        <v>8040</v>
      </c>
      <c r="U647" s="378">
        <f>VLOOKUP($B647,'1.วาง งบทดลอง 4 แถว'!$E$1680:$J$2518,4,0)</f>
        <v>0</v>
      </c>
      <c r="V647" s="378">
        <f>VLOOKUP($B647,'1.วาง งบทดลอง 4 แถว'!$E$1680:$J$2518,5,0)</f>
        <v>68936</v>
      </c>
      <c r="W647" s="379">
        <f>VLOOKUP($B647,'1.วาง งบทดลอง 4 แถว'!$E$1680:$J$2518,6,0)</f>
        <v>0</v>
      </c>
      <c r="X647" s="380">
        <f t="shared" si="82"/>
        <v>68936</v>
      </c>
      <c r="Y647" s="410" t="s">
        <v>1304</v>
      </c>
      <c r="Z647" s="411" t="s">
        <v>1301</v>
      </c>
      <c r="AA647" s="412" t="s">
        <v>2025</v>
      </c>
      <c r="AB647" s="377">
        <f>VLOOKUP($B647,'1.วาง งบทดลอง 4 แถว'!$E$2519:$J$3357,3,0)</f>
        <v>500</v>
      </c>
      <c r="AC647" s="378">
        <f>VLOOKUP($B647,'1.วาง งบทดลอง 4 แถว'!$E$2519:$J$3357,4,0)</f>
        <v>0</v>
      </c>
      <c r="AD647" s="378">
        <f>VLOOKUP($B647,'1.วาง งบทดลอง 4 แถว'!$E$2519:$J$3357,5,0)</f>
        <v>3500</v>
      </c>
      <c r="AE647" s="379">
        <f>VLOOKUP($B647,'1.วาง งบทดลอง 4 แถว'!$E$2519:$J$3357,6,0)</f>
        <v>0</v>
      </c>
      <c r="AF647" s="380">
        <f t="shared" si="83"/>
        <v>3500</v>
      </c>
      <c r="AG647" s="410" t="s">
        <v>1304</v>
      </c>
      <c r="AH647" s="411" t="s">
        <v>1301</v>
      </c>
      <c r="AI647" s="412" t="s">
        <v>2025</v>
      </c>
      <c r="AJ647" s="377">
        <f>VLOOKUP($B647,'1.วาง งบทดลอง 4 แถว'!$E$3358:$J$4196,3,0)</f>
        <v>3950</v>
      </c>
      <c r="AK647" s="378">
        <f>VLOOKUP($B647,'1.วาง งบทดลอง 4 แถว'!$E$3358:$J$4196,4,0)</f>
        <v>0</v>
      </c>
      <c r="AL647" s="378">
        <f>VLOOKUP($B647,'1.วาง งบทดลอง 4 แถว'!$E$3358:$J$4196,5,0)</f>
        <v>3950</v>
      </c>
      <c r="AM647" s="379">
        <f>VLOOKUP($B647,'1.วาง งบทดลอง 4 แถว'!$E$3358:$J$4196,6,0)</f>
        <v>0</v>
      </c>
      <c r="AN647" s="380">
        <f t="shared" si="84"/>
        <v>3950</v>
      </c>
      <c r="AO647" s="410" t="s">
        <v>1304</v>
      </c>
      <c r="AP647" s="411" t="s">
        <v>1301</v>
      </c>
      <c r="AQ647" s="412" t="s">
        <v>2025</v>
      </c>
      <c r="AR647" s="377">
        <f>VLOOKUP($B647,'1.วาง งบทดลอง 4 แถว'!$E$4197:$J$5035,3,0)</f>
        <v>0</v>
      </c>
      <c r="AS647" s="378">
        <f>VLOOKUP($B647,'1.วาง งบทดลอง 4 แถว'!$E$4197:$J$5035,4,0)</f>
        <v>0</v>
      </c>
      <c r="AT647" s="378">
        <f>VLOOKUP($B647,'1.วาง งบทดลอง 4 แถว'!$E$4197:$J$5035,5,0)</f>
        <v>109452.5</v>
      </c>
      <c r="AU647" s="379">
        <f>VLOOKUP($B647,'1.วาง งบทดลอง 4 แถว'!$E$4197:$J$5035,6,0)</f>
        <v>0</v>
      </c>
      <c r="AV647" s="380">
        <f t="shared" si="85"/>
        <v>109452.5</v>
      </c>
      <c r="AW647" s="410" t="s">
        <v>1304</v>
      </c>
      <c r="AX647" s="411" t="s">
        <v>1301</v>
      </c>
      <c r="AY647" s="412" t="s">
        <v>2025</v>
      </c>
      <c r="AZ647" s="377">
        <f>VLOOKUP($B647,'1.วาง งบทดลอง 4 แถว'!$E$5036:$J$5874,3,0)</f>
        <v>0</v>
      </c>
      <c r="BA647" s="378">
        <f>VLOOKUP($B647,'1.วาง งบทดลอง 4 แถว'!$E$5036:$J$5874,4,0)</f>
        <v>0</v>
      </c>
      <c r="BB647" s="378">
        <f>VLOOKUP($B647,'1.วาง งบทดลอง 4 แถว'!$E$5036:$J$5874,5,0)</f>
        <v>1000</v>
      </c>
      <c r="BC647" s="379">
        <f>VLOOKUP($B647,'1.วาง งบทดลอง 4 แถว'!$E$5036:$J$5874,6,0)</f>
        <v>0</v>
      </c>
      <c r="BD647" s="380">
        <f t="shared" si="86"/>
        <v>1000</v>
      </c>
      <c r="BE647" s="410" t="s">
        <v>1304</v>
      </c>
      <c r="BF647" s="411" t="s">
        <v>1301</v>
      </c>
      <c r="BG647" s="412" t="s">
        <v>2025</v>
      </c>
      <c r="BH647" s="377">
        <f>VLOOKUP($B647,'1.วาง งบทดลอง 4 แถว'!$E$5875:$J$6713,3,0)</f>
        <v>0</v>
      </c>
      <c r="BI647" s="378">
        <f>VLOOKUP($B647,'1.วาง งบทดลอง 4 แถว'!$E$5875:$J$6713,4,0)</f>
        <v>0</v>
      </c>
      <c r="BJ647" s="378">
        <f>VLOOKUP($B647,'1.วาง งบทดลอง 4 แถว'!$E$5875:$J$6713,5,0)</f>
        <v>5156</v>
      </c>
      <c r="BK647" s="379">
        <f>VLOOKUP($B647,'1.วาง งบทดลอง 4 แถว'!$E$5875:$J$6713,6,0)</f>
        <v>0</v>
      </c>
      <c r="BL647" s="380">
        <f t="shared" si="87"/>
        <v>5156</v>
      </c>
      <c r="BM647" s="410" t="s">
        <v>1304</v>
      </c>
      <c r="BN647" s="411" t="s">
        <v>1301</v>
      </c>
      <c r="BO647" s="413" t="s">
        <v>2025</v>
      </c>
    </row>
    <row r="648" spans="1:67" ht="19.5" customHeight="1">
      <c r="A648" s="374">
        <v>645</v>
      </c>
      <c r="B648" s="375" t="s">
        <v>1003</v>
      </c>
      <c r="C648" s="376" t="s">
        <v>290</v>
      </c>
      <c r="D648" s="377">
        <f>VLOOKUP($B648,'1.วาง งบทดลอง 4 แถว'!$E$2:$J$840,3,0)</f>
        <v>0</v>
      </c>
      <c r="E648" s="378">
        <f>VLOOKUP($B648,'1.วาง งบทดลอง 4 แถว'!$E$2:$J$840,4,0)</f>
        <v>0</v>
      </c>
      <c r="F648" s="378">
        <f>VLOOKUP($B648,'1.วาง งบทดลอง 4 แถว'!$E$2:$J$840,5,0)</f>
        <v>0</v>
      </c>
      <c r="G648" s="379">
        <f>VLOOKUP($B648,'1.วาง งบทดลอง 4 แถว'!$E$2:$J$840,6,0)</f>
        <v>0</v>
      </c>
      <c r="H648" s="380">
        <f t="shared" si="80"/>
        <v>0</v>
      </c>
      <c r="I648" s="410" t="s">
        <v>1302</v>
      </c>
      <c r="J648" s="411" t="s">
        <v>1303</v>
      </c>
      <c r="K648" s="412">
        <v>0</v>
      </c>
      <c r="L648" s="377">
        <f>VLOOKUP($B648,'1.วาง งบทดลอง 4 แถว'!$E$841:$J$1679,3,0)</f>
        <v>0</v>
      </c>
      <c r="M648" s="378">
        <f>VLOOKUP($B648,'1.วาง งบทดลอง 4 แถว'!$E$841:$J$1679,4,0)</f>
        <v>0</v>
      </c>
      <c r="N648" s="378">
        <f>VLOOKUP($B648,'1.วาง งบทดลอง 4 แถว'!$E$841:$J$1679,5,0)</f>
        <v>0</v>
      </c>
      <c r="O648" s="379">
        <f>VLOOKUP($B648,'1.วาง งบทดลอง 4 แถว'!$E$841:$J$1679,6,0)</f>
        <v>0</v>
      </c>
      <c r="P648" s="380">
        <f t="shared" si="81"/>
        <v>0</v>
      </c>
      <c r="Q648" s="410" t="s">
        <v>1304</v>
      </c>
      <c r="R648" s="411" t="s">
        <v>1301</v>
      </c>
      <c r="S648" s="412" t="s">
        <v>2025</v>
      </c>
      <c r="T648" s="377">
        <f>VLOOKUP($B648,'1.วาง งบทดลอง 4 แถว'!$E$1680:$J$2518,3,0)</f>
        <v>0</v>
      </c>
      <c r="U648" s="378">
        <f>VLOOKUP($B648,'1.วาง งบทดลอง 4 แถว'!$E$1680:$J$2518,4,0)</f>
        <v>0</v>
      </c>
      <c r="V648" s="378">
        <f>VLOOKUP($B648,'1.วาง งบทดลอง 4 แถว'!$E$1680:$J$2518,5,0)</f>
        <v>0</v>
      </c>
      <c r="W648" s="379">
        <f>VLOOKUP($B648,'1.วาง งบทดลอง 4 แถว'!$E$1680:$J$2518,6,0)</f>
        <v>0</v>
      </c>
      <c r="X648" s="380">
        <f t="shared" si="82"/>
        <v>0</v>
      </c>
      <c r="Y648" s="410" t="s">
        <v>1304</v>
      </c>
      <c r="Z648" s="411" t="s">
        <v>1301</v>
      </c>
      <c r="AA648" s="412" t="s">
        <v>2025</v>
      </c>
      <c r="AB648" s="377">
        <f>VLOOKUP($B648,'1.วาง งบทดลอง 4 แถว'!$E$2519:$J$3357,3,0)</f>
        <v>0</v>
      </c>
      <c r="AC648" s="378">
        <f>VLOOKUP($B648,'1.วาง งบทดลอง 4 แถว'!$E$2519:$J$3357,4,0)</f>
        <v>0</v>
      </c>
      <c r="AD648" s="378">
        <f>VLOOKUP($B648,'1.วาง งบทดลอง 4 แถว'!$E$2519:$J$3357,5,0)</f>
        <v>0</v>
      </c>
      <c r="AE648" s="379">
        <f>VLOOKUP($B648,'1.วาง งบทดลอง 4 แถว'!$E$2519:$J$3357,6,0)</f>
        <v>0</v>
      </c>
      <c r="AF648" s="380">
        <f t="shared" si="83"/>
        <v>0</v>
      </c>
      <c r="AG648" s="410" t="s">
        <v>1304</v>
      </c>
      <c r="AH648" s="411" t="s">
        <v>1301</v>
      </c>
      <c r="AI648" s="412" t="s">
        <v>2025</v>
      </c>
      <c r="AJ648" s="377">
        <f>VLOOKUP($B648,'1.วาง งบทดลอง 4 แถว'!$E$3358:$J$4196,3,0)</f>
        <v>0</v>
      </c>
      <c r="AK648" s="378">
        <f>VLOOKUP($B648,'1.วาง งบทดลอง 4 แถว'!$E$3358:$J$4196,4,0)</f>
        <v>0</v>
      </c>
      <c r="AL648" s="378">
        <f>VLOOKUP($B648,'1.วาง งบทดลอง 4 แถว'!$E$3358:$J$4196,5,0)</f>
        <v>0</v>
      </c>
      <c r="AM648" s="379">
        <f>VLOOKUP($B648,'1.วาง งบทดลอง 4 แถว'!$E$3358:$J$4196,6,0)</f>
        <v>0</v>
      </c>
      <c r="AN648" s="380">
        <f t="shared" si="84"/>
        <v>0</v>
      </c>
      <c r="AO648" s="410" t="s">
        <v>1304</v>
      </c>
      <c r="AP648" s="411" t="s">
        <v>1301</v>
      </c>
      <c r="AQ648" s="412" t="s">
        <v>2025</v>
      </c>
      <c r="AR648" s="377">
        <f>VLOOKUP($B648,'1.วาง งบทดลอง 4 แถว'!$E$4197:$J$5035,3,0)</f>
        <v>0</v>
      </c>
      <c r="AS648" s="378">
        <f>VLOOKUP($B648,'1.วาง งบทดลอง 4 แถว'!$E$4197:$J$5035,4,0)</f>
        <v>0</v>
      </c>
      <c r="AT648" s="378">
        <f>VLOOKUP($B648,'1.วาง งบทดลอง 4 แถว'!$E$4197:$J$5035,5,0)</f>
        <v>0</v>
      </c>
      <c r="AU648" s="379">
        <f>VLOOKUP($B648,'1.วาง งบทดลอง 4 แถว'!$E$4197:$J$5035,6,0)</f>
        <v>0</v>
      </c>
      <c r="AV648" s="380">
        <f t="shared" si="85"/>
        <v>0</v>
      </c>
      <c r="AW648" s="410" t="s">
        <v>1304</v>
      </c>
      <c r="AX648" s="411" t="s">
        <v>1301</v>
      </c>
      <c r="AY648" s="412" t="s">
        <v>2025</v>
      </c>
      <c r="AZ648" s="377">
        <f>VLOOKUP($B648,'1.วาง งบทดลอง 4 แถว'!$E$5036:$J$5874,3,0)</f>
        <v>0</v>
      </c>
      <c r="BA648" s="378">
        <f>VLOOKUP($B648,'1.วาง งบทดลอง 4 แถว'!$E$5036:$J$5874,4,0)</f>
        <v>0</v>
      </c>
      <c r="BB648" s="378">
        <f>VLOOKUP($B648,'1.วาง งบทดลอง 4 แถว'!$E$5036:$J$5874,5,0)</f>
        <v>0</v>
      </c>
      <c r="BC648" s="379">
        <f>VLOOKUP($B648,'1.วาง งบทดลอง 4 แถว'!$E$5036:$J$5874,6,0)</f>
        <v>0</v>
      </c>
      <c r="BD648" s="380">
        <f t="shared" si="86"/>
        <v>0</v>
      </c>
      <c r="BE648" s="410" t="s">
        <v>1304</v>
      </c>
      <c r="BF648" s="411" t="s">
        <v>1301</v>
      </c>
      <c r="BG648" s="412" t="s">
        <v>2025</v>
      </c>
      <c r="BH648" s="377">
        <f>VLOOKUP($B648,'1.วาง งบทดลอง 4 แถว'!$E$5875:$J$6713,3,0)</f>
        <v>0</v>
      </c>
      <c r="BI648" s="378">
        <f>VLOOKUP($B648,'1.วาง งบทดลอง 4 แถว'!$E$5875:$J$6713,4,0)</f>
        <v>0</v>
      </c>
      <c r="BJ648" s="378">
        <f>VLOOKUP($B648,'1.วาง งบทดลอง 4 แถว'!$E$5875:$J$6713,5,0)</f>
        <v>0</v>
      </c>
      <c r="BK648" s="379">
        <f>VLOOKUP($B648,'1.วาง งบทดลอง 4 แถว'!$E$5875:$J$6713,6,0)</f>
        <v>0</v>
      </c>
      <c r="BL648" s="380">
        <f t="shared" si="87"/>
        <v>0</v>
      </c>
      <c r="BM648" s="410" t="s">
        <v>1304</v>
      </c>
      <c r="BN648" s="411" t="s">
        <v>1301</v>
      </c>
      <c r="BO648" s="413" t="s">
        <v>2025</v>
      </c>
    </row>
    <row r="649" spans="1:67" ht="19.5" customHeight="1">
      <c r="A649" s="374">
        <v>646</v>
      </c>
      <c r="B649" s="375" t="s">
        <v>1004</v>
      </c>
      <c r="C649" s="376" t="s">
        <v>291</v>
      </c>
      <c r="D649" s="377">
        <f>VLOOKUP($B649,'1.วาง งบทดลอง 4 แถว'!$E$2:$J$840,3,0)</f>
        <v>241100</v>
      </c>
      <c r="E649" s="378">
        <f>VLOOKUP($B649,'1.วาง งบทดลอง 4 แถว'!$E$2:$J$840,4,0)</f>
        <v>0</v>
      </c>
      <c r="F649" s="378">
        <f>VLOOKUP($B649,'1.วาง งบทดลอง 4 แถว'!$E$2:$J$840,5,0)</f>
        <v>2505600</v>
      </c>
      <c r="G649" s="379">
        <f>VLOOKUP($B649,'1.วาง งบทดลอง 4 แถว'!$E$2:$J$840,6,0)</f>
        <v>0</v>
      </c>
      <c r="H649" s="380">
        <f t="shared" si="80"/>
        <v>2505600</v>
      </c>
      <c r="I649" s="410" t="s">
        <v>1304</v>
      </c>
      <c r="J649" s="411" t="s">
        <v>1301</v>
      </c>
      <c r="K649" s="412" t="s">
        <v>2025</v>
      </c>
      <c r="L649" s="377">
        <f>VLOOKUP($B649,'1.วาง งบทดลอง 4 แถว'!$E$841:$J$1679,3,0)</f>
        <v>57600</v>
      </c>
      <c r="M649" s="378">
        <f>VLOOKUP($B649,'1.วาง งบทดลอง 4 แถว'!$E$841:$J$1679,4,0)</f>
        <v>0</v>
      </c>
      <c r="N649" s="378">
        <f>VLOOKUP($B649,'1.วาง งบทดลอง 4 แถว'!$E$841:$J$1679,5,0)</f>
        <v>3274458</v>
      </c>
      <c r="O649" s="379">
        <f>VLOOKUP($B649,'1.วาง งบทดลอง 4 แถว'!$E$841:$J$1679,6,0)</f>
        <v>0</v>
      </c>
      <c r="P649" s="380">
        <f t="shared" si="81"/>
        <v>3274458</v>
      </c>
      <c r="Q649" s="410" t="s">
        <v>1304</v>
      </c>
      <c r="R649" s="411" t="s">
        <v>1301</v>
      </c>
      <c r="S649" s="412" t="s">
        <v>2025</v>
      </c>
      <c r="T649" s="377">
        <f>VLOOKUP($B649,'1.วาง งบทดลอง 4 แถว'!$E$1680:$J$2518,3,0)</f>
        <v>599017.5</v>
      </c>
      <c r="U649" s="378">
        <f>VLOOKUP($B649,'1.วาง งบทดลอง 4 แถว'!$E$1680:$J$2518,4,0)</f>
        <v>0</v>
      </c>
      <c r="V649" s="378">
        <f>VLOOKUP($B649,'1.วาง งบทดลอง 4 แถว'!$E$1680:$J$2518,5,0)</f>
        <v>3702877.39</v>
      </c>
      <c r="W649" s="379">
        <f>VLOOKUP($B649,'1.วาง งบทดลอง 4 แถว'!$E$1680:$J$2518,6,0)</f>
        <v>0</v>
      </c>
      <c r="X649" s="380">
        <f t="shared" si="82"/>
        <v>3702877.39</v>
      </c>
      <c r="Y649" s="410" t="s">
        <v>1304</v>
      </c>
      <c r="Z649" s="411" t="s">
        <v>1301</v>
      </c>
      <c r="AA649" s="412" t="s">
        <v>2025</v>
      </c>
      <c r="AB649" s="377">
        <f>VLOOKUP($B649,'1.วาง งบทดลอง 4 แถว'!$E$2519:$J$3357,3,0)</f>
        <v>0</v>
      </c>
      <c r="AC649" s="378">
        <f>VLOOKUP($B649,'1.วาง งบทดลอง 4 แถว'!$E$2519:$J$3357,4,0)</f>
        <v>0</v>
      </c>
      <c r="AD649" s="378">
        <f>VLOOKUP($B649,'1.วาง งบทดลอง 4 แถว'!$E$2519:$J$3357,5,0)</f>
        <v>345991.77</v>
      </c>
      <c r="AE649" s="379">
        <f>VLOOKUP($B649,'1.วาง งบทดลอง 4 แถว'!$E$2519:$J$3357,6,0)</f>
        <v>0</v>
      </c>
      <c r="AF649" s="380">
        <f t="shared" si="83"/>
        <v>345991.77</v>
      </c>
      <c r="AG649" s="410" t="s">
        <v>1304</v>
      </c>
      <c r="AH649" s="411" t="s">
        <v>1301</v>
      </c>
      <c r="AI649" s="412" t="s">
        <v>2025</v>
      </c>
      <c r="AJ649" s="377">
        <f>VLOOKUP($B649,'1.วาง งบทดลอง 4 แถว'!$E$3358:$J$4196,3,0)</f>
        <v>0</v>
      </c>
      <c r="AK649" s="378">
        <f>VLOOKUP($B649,'1.วาง งบทดลอง 4 แถว'!$E$3358:$J$4196,4,0)</f>
        <v>0</v>
      </c>
      <c r="AL649" s="378">
        <f>VLOOKUP($B649,'1.วาง งบทดลอง 4 แถว'!$E$3358:$J$4196,5,0)</f>
        <v>2720307</v>
      </c>
      <c r="AM649" s="379">
        <f>VLOOKUP($B649,'1.วาง งบทดลอง 4 แถว'!$E$3358:$J$4196,6,0)</f>
        <v>0</v>
      </c>
      <c r="AN649" s="380">
        <f t="shared" si="84"/>
        <v>2720307</v>
      </c>
      <c r="AO649" s="410" t="s">
        <v>1304</v>
      </c>
      <c r="AP649" s="411" t="s">
        <v>1301</v>
      </c>
      <c r="AQ649" s="412" t="s">
        <v>2025</v>
      </c>
      <c r="AR649" s="377">
        <f>VLOOKUP($B649,'1.วาง งบทดลอง 4 แถว'!$E$4197:$J$5035,3,0)</f>
        <v>0</v>
      </c>
      <c r="AS649" s="378">
        <f>VLOOKUP($B649,'1.วาง งบทดลอง 4 แถว'!$E$4197:$J$5035,4,0)</f>
        <v>0</v>
      </c>
      <c r="AT649" s="378">
        <f>VLOOKUP($B649,'1.วาง งบทดลอง 4 แถว'!$E$4197:$J$5035,5,0)</f>
        <v>0</v>
      </c>
      <c r="AU649" s="379">
        <f>VLOOKUP($B649,'1.วาง งบทดลอง 4 แถว'!$E$4197:$J$5035,6,0)</f>
        <v>0</v>
      </c>
      <c r="AV649" s="380">
        <f t="shared" si="85"/>
        <v>0</v>
      </c>
      <c r="AW649" s="410" t="s">
        <v>1304</v>
      </c>
      <c r="AX649" s="411" t="s">
        <v>1301</v>
      </c>
      <c r="AY649" s="412" t="s">
        <v>2025</v>
      </c>
      <c r="AZ649" s="377">
        <f>VLOOKUP($B649,'1.วาง งบทดลอง 4 แถว'!$E$5036:$J$5874,3,0)</f>
        <v>153160</v>
      </c>
      <c r="BA649" s="378">
        <f>VLOOKUP($B649,'1.วาง งบทดลอง 4 แถว'!$E$5036:$J$5874,4,0)</f>
        <v>0</v>
      </c>
      <c r="BB649" s="378">
        <f>VLOOKUP($B649,'1.วาง งบทดลอง 4 แถว'!$E$5036:$J$5874,5,0)</f>
        <v>208160</v>
      </c>
      <c r="BC649" s="379">
        <f>VLOOKUP($B649,'1.วาง งบทดลอง 4 แถว'!$E$5036:$J$5874,6,0)</f>
        <v>0</v>
      </c>
      <c r="BD649" s="380">
        <f t="shared" si="86"/>
        <v>208160</v>
      </c>
      <c r="BE649" s="410" t="s">
        <v>1304</v>
      </c>
      <c r="BF649" s="411" t="s">
        <v>1301</v>
      </c>
      <c r="BG649" s="412" t="s">
        <v>2025</v>
      </c>
      <c r="BH649" s="377">
        <f>VLOOKUP($B649,'1.วาง งบทดลอง 4 แถว'!$E$5875:$J$6713,3,0)</f>
        <v>0</v>
      </c>
      <c r="BI649" s="378">
        <f>VLOOKUP($B649,'1.วาง งบทดลอง 4 แถว'!$E$5875:$J$6713,4,0)</f>
        <v>0</v>
      </c>
      <c r="BJ649" s="378">
        <f>VLOOKUP($B649,'1.วาง งบทดลอง 4 แถว'!$E$5875:$J$6713,5,0)</f>
        <v>0</v>
      </c>
      <c r="BK649" s="379">
        <f>VLOOKUP($B649,'1.วาง งบทดลอง 4 แถว'!$E$5875:$J$6713,6,0)</f>
        <v>0</v>
      </c>
      <c r="BL649" s="380">
        <f t="shared" si="87"/>
        <v>0</v>
      </c>
      <c r="BM649" s="410" t="s">
        <v>1304</v>
      </c>
      <c r="BN649" s="411" t="s">
        <v>1301</v>
      </c>
      <c r="BO649" s="413" t="s">
        <v>2025</v>
      </c>
    </row>
    <row r="650" spans="1:67" ht="19.5" customHeight="1">
      <c r="A650" s="374">
        <v>647</v>
      </c>
      <c r="B650" s="375" t="s">
        <v>1005</v>
      </c>
      <c r="C650" s="376" t="s">
        <v>292</v>
      </c>
      <c r="D650" s="377">
        <f>VLOOKUP($B650,'1.วาง งบทดลอง 4 แถว'!$E$2:$J$840,3,0)</f>
        <v>330000</v>
      </c>
      <c r="E650" s="378">
        <f>VLOOKUP($B650,'1.วาง งบทดลอง 4 แถว'!$E$2:$J$840,4,0)</f>
        <v>0</v>
      </c>
      <c r="F650" s="378">
        <f>VLOOKUP($B650,'1.วาง งบทดลอง 4 แถว'!$E$2:$J$840,5,0)</f>
        <v>450000</v>
      </c>
      <c r="G650" s="379">
        <f>VLOOKUP($B650,'1.วาง งบทดลอง 4 แถว'!$E$2:$J$840,6,0)</f>
        <v>0</v>
      </c>
      <c r="H650" s="380">
        <f t="shared" si="80"/>
        <v>450000</v>
      </c>
      <c r="I650" s="410" t="s">
        <v>1304</v>
      </c>
      <c r="J650" s="411" t="s">
        <v>1301</v>
      </c>
      <c r="K650" s="412" t="s">
        <v>2025</v>
      </c>
      <c r="L650" s="377">
        <f>VLOOKUP($B650,'1.วาง งบทดลอง 4 แถว'!$E$841:$J$1679,3,0)</f>
        <v>0</v>
      </c>
      <c r="M650" s="378">
        <f>VLOOKUP($B650,'1.วาง งบทดลอง 4 แถว'!$E$841:$J$1679,4,0)</f>
        <v>0</v>
      </c>
      <c r="N650" s="378">
        <f>VLOOKUP($B650,'1.วาง งบทดลอง 4 แถว'!$E$841:$J$1679,5,0)</f>
        <v>34972.5</v>
      </c>
      <c r="O650" s="379">
        <f>VLOOKUP($B650,'1.วาง งบทดลอง 4 แถว'!$E$841:$J$1679,6,0)</f>
        <v>0</v>
      </c>
      <c r="P650" s="380">
        <f t="shared" si="81"/>
        <v>34972.5</v>
      </c>
      <c r="Q650" s="410" t="s">
        <v>1304</v>
      </c>
      <c r="R650" s="411" t="s">
        <v>1301</v>
      </c>
      <c r="S650" s="412" t="s">
        <v>2025</v>
      </c>
      <c r="T650" s="377">
        <f>VLOOKUP($B650,'1.วาง งบทดลอง 4 แถว'!$E$1680:$J$2518,3,0)</f>
        <v>0</v>
      </c>
      <c r="U650" s="378">
        <f>VLOOKUP($B650,'1.วาง งบทดลอง 4 แถว'!$E$1680:$J$2518,4,0)</f>
        <v>0</v>
      </c>
      <c r="V650" s="378">
        <f>VLOOKUP($B650,'1.วาง งบทดลอง 4 แถว'!$E$1680:$J$2518,5,0)</f>
        <v>49610</v>
      </c>
      <c r="W650" s="379">
        <f>VLOOKUP($B650,'1.วาง งบทดลอง 4 แถว'!$E$1680:$J$2518,6,0)</f>
        <v>0</v>
      </c>
      <c r="X650" s="380">
        <f t="shared" si="82"/>
        <v>49610</v>
      </c>
      <c r="Y650" s="410" t="s">
        <v>1304</v>
      </c>
      <c r="Z650" s="411" t="s">
        <v>1301</v>
      </c>
      <c r="AA650" s="412" t="s">
        <v>2025</v>
      </c>
      <c r="AB650" s="377">
        <f>VLOOKUP($B650,'1.วาง งบทดลอง 4 แถว'!$E$2519:$J$3357,3,0)</f>
        <v>0</v>
      </c>
      <c r="AC650" s="378">
        <f>VLOOKUP($B650,'1.วาง งบทดลอง 4 แถว'!$E$2519:$J$3357,4,0)</f>
        <v>0</v>
      </c>
      <c r="AD650" s="378">
        <f>VLOOKUP($B650,'1.วาง งบทดลอง 4 แถว'!$E$2519:$J$3357,5,0)</f>
        <v>0</v>
      </c>
      <c r="AE650" s="379">
        <f>VLOOKUP($B650,'1.วาง งบทดลอง 4 แถว'!$E$2519:$J$3357,6,0)</f>
        <v>0</v>
      </c>
      <c r="AF650" s="380">
        <f t="shared" si="83"/>
        <v>0</v>
      </c>
      <c r="AG650" s="410" t="s">
        <v>1304</v>
      </c>
      <c r="AH650" s="411" t="s">
        <v>1301</v>
      </c>
      <c r="AI650" s="412" t="s">
        <v>2025</v>
      </c>
      <c r="AJ650" s="377">
        <f>VLOOKUP($B650,'1.วาง งบทดลอง 4 แถว'!$E$3358:$J$4196,3,0)</f>
        <v>39814.199999999997</v>
      </c>
      <c r="AK650" s="378">
        <f>VLOOKUP($B650,'1.วาง งบทดลอง 4 แถว'!$E$3358:$J$4196,4,0)</f>
        <v>0</v>
      </c>
      <c r="AL650" s="378">
        <f>VLOOKUP($B650,'1.วาง งบทดลอง 4 แถว'!$E$3358:$J$4196,5,0)</f>
        <v>94828.2</v>
      </c>
      <c r="AM650" s="379">
        <f>VLOOKUP($B650,'1.วาง งบทดลอง 4 แถว'!$E$3358:$J$4196,6,0)</f>
        <v>0</v>
      </c>
      <c r="AN650" s="380">
        <f t="shared" si="84"/>
        <v>94828.2</v>
      </c>
      <c r="AO650" s="410" t="s">
        <v>1304</v>
      </c>
      <c r="AP650" s="411" t="s">
        <v>1301</v>
      </c>
      <c r="AQ650" s="412" t="s">
        <v>2025</v>
      </c>
      <c r="AR650" s="377">
        <f>VLOOKUP($B650,'1.วาง งบทดลอง 4 แถว'!$E$4197:$J$5035,3,0)</f>
        <v>0</v>
      </c>
      <c r="AS650" s="378">
        <f>VLOOKUP($B650,'1.วาง งบทดลอง 4 แถว'!$E$4197:$J$5035,4,0)</f>
        <v>0</v>
      </c>
      <c r="AT650" s="378">
        <f>VLOOKUP($B650,'1.วาง งบทดลอง 4 แถว'!$E$4197:$J$5035,5,0)</f>
        <v>0</v>
      </c>
      <c r="AU650" s="379">
        <f>VLOOKUP($B650,'1.วาง งบทดลอง 4 แถว'!$E$4197:$J$5035,6,0)</f>
        <v>0</v>
      </c>
      <c r="AV650" s="380">
        <f t="shared" si="85"/>
        <v>0</v>
      </c>
      <c r="AW650" s="410" t="s">
        <v>1304</v>
      </c>
      <c r="AX650" s="411" t="s">
        <v>1301</v>
      </c>
      <c r="AY650" s="412" t="s">
        <v>2025</v>
      </c>
      <c r="AZ650" s="377">
        <f>VLOOKUP($B650,'1.วาง งบทดลอง 4 แถว'!$E$5036:$J$5874,3,0)</f>
        <v>0</v>
      </c>
      <c r="BA650" s="378">
        <f>VLOOKUP($B650,'1.วาง งบทดลอง 4 แถว'!$E$5036:$J$5874,4,0)</f>
        <v>0</v>
      </c>
      <c r="BB650" s="378">
        <f>VLOOKUP($B650,'1.วาง งบทดลอง 4 แถว'!$E$5036:$J$5874,5,0)</f>
        <v>0</v>
      </c>
      <c r="BC650" s="379">
        <f>VLOOKUP($B650,'1.วาง งบทดลอง 4 แถว'!$E$5036:$J$5874,6,0)</f>
        <v>0</v>
      </c>
      <c r="BD650" s="380">
        <f t="shared" si="86"/>
        <v>0</v>
      </c>
      <c r="BE650" s="410" t="s">
        <v>1304</v>
      </c>
      <c r="BF650" s="411" t="s">
        <v>1301</v>
      </c>
      <c r="BG650" s="412" t="s">
        <v>2025</v>
      </c>
      <c r="BH650" s="377">
        <f>VLOOKUP($B650,'1.วาง งบทดลอง 4 แถว'!$E$5875:$J$6713,3,0)</f>
        <v>0</v>
      </c>
      <c r="BI650" s="378">
        <f>VLOOKUP($B650,'1.วาง งบทดลอง 4 แถว'!$E$5875:$J$6713,4,0)</f>
        <v>0</v>
      </c>
      <c r="BJ650" s="378">
        <f>VLOOKUP($B650,'1.วาง งบทดลอง 4 แถว'!$E$5875:$J$6713,5,0)</f>
        <v>0</v>
      </c>
      <c r="BK650" s="379">
        <f>VLOOKUP($B650,'1.วาง งบทดลอง 4 แถว'!$E$5875:$J$6713,6,0)</f>
        <v>0</v>
      </c>
      <c r="BL650" s="380">
        <f t="shared" si="87"/>
        <v>0</v>
      </c>
      <c r="BM650" s="410" t="s">
        <v>1304</v>
      </c>
      <c r="BN650" s="411" t="s">
        <v>1301</v>
      </c>
      <c r="BO650" s="413" t="s">
        <v>2025</v>
      </c>
    </row>
    <row r="651" spans="1:67" ht="19.5" customHeight="1">
      <c r="A651" s="374">
        <v>648</v>
      </c>
      <c r="B651" s="375" t="s">
        <v>1006</v>
      </c>
      <c r="C651" s="376" t="s">
        <v>293</v>
      </c>
      <c r="D651" s="377">
        <f>VLOOKUP($B651,'1.วาง งบทดลอง 4 แถว'!$E$2:$J$840,3,0)</f>
        <v>57747.45</v>
      </c>
      <c r="E651" s="378">
        <f>VLOOKUP($B651,'1.วาง งบทดลอง 4 แถว'!$E$2:$J$840,4,0)</f>
        <v>0</v>
      </c>
      <c r="F651" s="378">
        <f>VLOOKUP($B651,'1.วาง งบทดลอง 4 แถว'!$E$2:$J$840,5,0)</f>
        <v>685674.65</v>
      </c>
      <c r="G651" s="379">
        <f>VLOOKUP($B651,'1.วาง งบทดลอง 4 แถว'!$E$2:$J$840,6,0)</f>
        <v>0</v>
      </c>
      <c r="H651" s="380">
        <f t="shared" si="80"/>
        <v>685674.65</v>
      </c>
      <c r="I651" s="410" t="s">
        <v>1304</v>
      </c>
      <c r="J651" s="411" t="s">
        <v>1301</v>
      </c>
      <c r="K651" s="412" t="s">
        <v>2025</v>
      </c>
      <c r="L651" s="377">
        <f>VLOOKUP($B651,'1.วาง งบทดลอง 4 แถว'!$E$841:$J$1679,3,0)</f>
        <v>50760.800000000003</v>
      </c>
      <c r="M651" s="378">
        <f>VLOOKUP($B651,'1.วาง งบทดลอง 4 แถว'!$E$841:$J$1679,4,0)</f>
        <v>0</v>
      </c>
      <c r="N651" s="378">
        <f>VLOOKUP($B651,'1.วาง งบทดลอง 4 แถว'!$E$841:$J$1679,5,0)</f>
        <v>884183.78</v>
      </c>
      <c r="O651" s="379">
        <f>VLOOKUP($B651,'1.วาง งบทดลอง 4 แถว'!$E$841:$J$1679,6,0)</f>
        <v>0</v>
      </c>
      <c r="P651" s="380">
        <f t="shared" si="81"/>
        <v>884183.78</v>
      </c>
      <c r="Q651" s="410" t="s">
        <v>1304</v>
      </c>
      <c r="R651" s="411" t="s">
        <v>1301</v>
      </c>
      <c r="S651" s="412" t="s">
        <v>2025</v>
      </c>
      <c r="T651" s="377">
        <f>VLOOKUP($B651,'1.วาง งบทดลอง 4 แถว'!$E$1680:$J$2518,3,0)</f>
        <v>72991.47</v>
      </c>
      <c r="U651" s="378">
        <f>VLOOKUP($B651,'1.วาง งบทดลอง 4 แถว'!$E$1680:$J$2518,4,0)</f>
        <v>0</v>
      </c>
      <c r="V651" s="378">
        <f>VLOOKUP($B651,'1.วาง งบทดลอง 4 แถว'!$E$1680:$J$2518,5,0)</f>
        <v>371170.36</v>
      </c>
      <c r="W651" s="379">
        <f>VLOOKUP($B651,'1.วาง งบทดลอง 4 แถว'!$E$1680:$J$2518,6,0)</f>
        <v>0</v>
      </c>
      <c r="X651" s="380">
        <f t="shared" si="82"/>
        <v>371170.36</v>
      </c>
      <c r="Y651" s="410" t="s">
        <v>1304</v>
      </c>
      <c r="Z651" s="411" t="s">
        <v>1301</v>
      </c>
      <c r="AA651" s="412" t="s">
        <v>2025</v>
      </c>
      <c r="AB651" s="377">
        <f>VLOOKUP($B651,'1.วาง งบทดลอง 4 แถว'!$E$2519:$J$3357,3,0)</f>
        <v>31950</v>
      </c>
      <c r="AC651" s="378">
        <f>VLOOKUP($B651,'1.วาง งบทดลอง 4 แถว'!$E$2519:$J$3357,4,0)</f>
        <v>0</v>
      </c>
      <c r="AD651" s="378">
        <f>VLOOKUP($B651,'1.วาง งบทดลอง 4 แถว'!$E$2519:$J$3357,5,0)</f>
        <v>89242.72</v>
      </c>
      <c r="AE651" s="379">
        <f>VLOOKUP($B651,'1.วาง งบทดลอง 4 แถว'!$E$2519:$J$3357,6,0)</f>
        <v>0</v>
      </c>
      <c r="AF651" s="380">
        <f t="shared" si="83"/>
        <v>89242.72</v>
      </c>
      <c r="AG651" s="410" t="s">
        <v>1304</v>
      </c>
      <c r="AH651" s="411" t="s">
        <v>1301</v>
      </c>
      <c r="AI651" s="412" t="s">
        <v>2025</v>
      </c>
      <c r="AJ651" s="377">
        <f>VLOOKUP($B651,'1.วาง งบทดลอง 4 แถว'!$E$3358:$J$4196,3,0)</f>
        <v>91996.77</v>
      </c>
      <c r="AK651" s="378">
        <f>VLOOKUP($B651,'1.วาง งบทดลอง 4 แถว'!$E$3358:$J$4196,4,0)</f>
        <v>0</v>
      </c>
      <c r="AL651" s="378">
        <f>VLOOKUP($B651,'1.วาง งบทดลอง 4 แถว'!$E$3358:$J$4196,5,0)</f>
        <v>450426.28</v>
      </c>
      <c r="AM651" s="379">
        <f>VLOOKUP($B651,'1.วาง งบทดลอง 4 แถว'!$E$3358:$J$4196,6,0)</f>
        <v>0</v>
      </c>
      <c r="AN651" s="380">
        <f t="shared" si="84"/>
        <v>450426.28</v>
      </c>
      <c r="AO651" s="410" t="s">
        <v>1304</v>
      </c>
      <c r="AP651" s="411" t="s">
        <v>1301</v>
      </c>
      <c r="AQ651" s="412" t="s">
        <v>2025</v>
      </c>
      <c r="AR651" s="377">
        <f>VLOOKUP($B651,'1.วาง งบทดลอง 4 แถว'!$E$4197:$J$5035,3,0)</f>
        <v>7018.3</v>
      </c>
      <c r="AS651" s="378">
        <f>VLOOKUP($B651,'1.วาง งบทดลอง 4 แถว'!$E$4197:$J$5035,4,0)</f>
        <v>0</v>
      </c>
      <c r="AT651" s="378">
        <f>VLOOKUP($B651,'1.วาง งบทดลอง 4 แถว'!$E$4197:$J$5035,5,0)</f>
        <v>254472.84</v>
      </c>
      <c r="AU651" s="379">
        <f>VLOOKUP($B651,'1.วาง งบทดลอง 4 แถว'!$E$4197:$J$5035,6,0)</f>
        <v>0</v>
      </c>
      <c r="AV651" s="380">
        <f t="shared" si="85"/>
        <v>254472.84</v>
      </c>
      <c r="AW651" s="410" t="s">
        <v>1304</v>
      </c>
      <c r="AX651" s="411" t="s">
        <v>1301</v>
      </c>
      <c r="AY651" s="412" t="s">
        <v>2025</v>
      </c>
      <c r="AZ651" s="377">
        <f>VLOOKUP($B651,'1.วาง งบทดลอง 4 แถว'!$E$5036:$J$5874,3,0)</f>
        <v>3900.15</v>
      </c>
      <c r="BA651" s="378">
        <f>VLOOKUP($B651,'1.วาง งบทดลอง 4 แถว'!$E$5036:$J$5874,4,0)</f>
        <v>0</v>
      </c>
      <c r="BB651" s="378">
        <f>VLOOKUP($B651,'1.วาง งบทดลอง 4 แถว'!$E$5036:$J$5874,5,0)</f>
        <v>127742.27</v>
      </c>
      <c r="BC651" s="379">
        <f>VLOOKUP($B651,'1.วาง งบทดลอง 4 แถว'!$E$5036:$J$5874,6,0)</f>
        <v>0</v>
      </c>
      <c r="BD651" s="380">
        <f t="shared" si="86"/>
        <v>127742.27</v>
      </c>
      <c r="BE651" s="410" t="s">
        <v>1304</v>
      </c>
      <c r="BF651" s="411" t="s">
        <v>1301</v>
      </c>
      <c r="BG651" s="412" t="s">
        <v>2025</v>
      </c>
      <c r="BH651" s="377">
        <f>VLOOKUP($B651,'1.วาง งบทดลอง 4 แถว'!$E$5875:$J$6713,3,0)</f>
        <v>0</v>
      </c>
      <c r="BI651" s="378">
        <f>VLOOKUP($B651,'1.วาง งบทดลอง 4 แถว'!$E$5875:$J$6713,4,0)</f>
        <v>0</v>
      </c>
      <c r="BJ651" s="378">
        <f>VLOOKUP($B651,'1.วาง งบทดลอง 4 แถว'!$E$5875:$J$6713,5,0)</f>
        <v>27052.09</v>
      </c>
      <c r="BK651" s="379">
        <f>VLOOKUP($B651,'1.วาง งบทดลอง 4 แถว'!$E$5875:$J$6713,6,0)</f>
        <v>0</v>
      </c>
      <c r="BL651" s="380">
        <f t="shared" si="87"/>
        <v>27052.09</v>
      </c>
      <c r="BM651" s="410" t="s">
        <v>1304</v>
      </c>
      <c r="BN651" s="411" t="s">
        <v>1301</v>
      </c>
      <c r="BO651" s="413" t="s">
        <v>2025</v>
      </c>
    </row>
    <row r="652" spans="1:67" ht="19.5" customHeight="1">
      <c r="A652" s="374">
        <v>649</v>
      </c>
      <c r="B652" s="375" t="s">
        <v>1007</v>
      </c>
      <c r="C652" s="376" t="s">
        <v>294</v>
      </c>
      <c r="D652" s="377">
        <f>VLOOKUP($B652,'1.วาง งบทดลอง 4 แถว'!$E$2:$J$840,3,0)</f>
        <v>0</v>
      </c>
      <c r="E652" s="378">
        <f>VLOOKUP($B652,'1.วาง งบทดลอง 4 แถว'!$E$2:$J$840,4,0)</f>
        <v>0</v>
      </c>
      <c r="F652" s="378">
        <f>VLOOKUP($B652,'1.วาง งบทดลอง 4 แถว'!$E$2:$J$840,5,0)</f>
        <v>872245.24</v>
      </c>
      <c r="G652" s="379">
        <f>VLOOKUP($B652,'1.วาง งบทดลอง 4 แถว'!$E$2:$J$840,6,0)</f>
        <v>0</v>
      </c>
      <c r="H652" s="380">
        <f t="shared" si="80"/>
        <v>872245.24</v>
      </c>
      <c r="I652" s="410" t="s">
        <v>1304</v>
      </c>
      <c r="J652" s="411" t="s">
        <v>1301</v>
      </c>
      <c r="K652" s="412" t="s">
        <v>2025</v>
      </c>
      <c r="L652" s="377">
        <f>VLOOKUP($B652,'1.วาง งบทดลอง 4 แถว'!$E$841:$J$1679,3,0)</f>
        <v>56710</v>
      </c>
      <c r="M652" s="378">
        <f>VLOOKUP($B652,'1.วาง งบทดลอง 4 แถว'!$E$841:$J$1679,4,0)</f>
        <v>0</v>
      </c>
      <c r="N652" s="378">
        <f>VLOOKUP($B652,'1.วาง งบทดลอง 4 แถว'!$E$841:$J$1679,5,0)</f>
        <v>91677.6</v>
      </c>
      <c r="O652" s="379">
        <f>VLOOKUP($B652,'1.วาง งบทดลอง 4 แถว'!$E$841:$J$1679,6,0)</f>
        <v>0</v>
      </c>
      <c r="P652" s="380">
        <f t="shared" si="81"/>
        <v>91677.6</v>
      </c>
      <c r="Q652" s="410" t="s">
        <v>1304</v>
      </c>
      <c r="R652" s="411" t="s">
        <v>1301</v>
      </c>
      <c r="S652" s="412" t="s">
        <v>2025</v>
      </c>
      <c r="T652" s="377">
        <f>VLOOKUP($B652,'1.วาง งบทดลอง 4 แถว'!$E$1680:$J$2518,3,0)</f>
        <v>0</v>
      </c>
      <c r="U652" s="378">
        <f>VLOOKUP($B652,'1.วาง งบทดลอง 4 แถว'!$E$1680:$J$2518,4,0)</f>
        <v>0</v>
      </c>
      <c r="V652" s="378">
        <f>VLOOKUP($B652,'1.วาง งบทดลอง 4 แถว'!$E$1680:$J$2518,5,0)</f>
        <v>0</v>
      </c>
      <c r="W652" s="379">
        <f>VLOOKUP($B652,'1.วาง งบทดลอง 4 แถว'!$E$1680:$J$2518,6,0)</f>
        <v>0</v>
      </c>
      <c r="X652" s="380">
        <f t="shared" si="82"/>
        <v>0</v>
      </c>
      <c r="Y652" s="410" t="s">
        <v>1304</v>
      </c>
      <c r="Z652" s="411" t="s">
        <v>1301</v>
      </c>
      <c r="AA652" s="412" t="s">
        <v>2025</v>
      </c>
      <c r="AB652" s="377">
        <f>VLOOKUP($B652,'1.วาง งบทดลอง 4 แถว'!$E$2519:$J$3357,3,0)</f>
        <v>0</v>
      </c>
      <c r="AC652" s="378">
        <f>VLOOKUP($B652,'1.วาง งบทดลอง 4 แถว'!$E$2519:$J$3357,4,0)</f>
        <v>0</v>
      </c>
      <c r="AD652" s="378">
        <f>VLOOKUP($B652,'1.วาง งบทดลอง 4 แถว'!$E$2519:$J$3357,5,0)</f>
        <v>49968.77</v>
      </c>
      <c r="AE652" s="379">
        <f>VLOOKUP($B652,'1.วาง งบทดลอง 4 แถว'!$E$2519:$J$3357,6,0)</f>
        <v>0</v>
      </c>
      <c r="AF652" s="380">
        <f t="shared" si="83"/>
        <v>49968.77</v>
      </c>
      <c r="AG652" s="410" t="s">
        <v>1304</v>
      </c>
      <c r="AH652" s="411" t="s">
        <v>1301</v>
      </c>
      <c r="AI652" s="412" t="s">
        <v>2025</v>
      </c>
      <c r="AJ652" s="377">
        <f>VLOOKUP($B652,'1.วาง งบทดลอง 4 แถว'!$E$3358:$J$4196,3,0)</f>
        <v>0</v>
      </c>
      <c r="AK652" s="378">
        <f>VLOOKUP($B652,'1.วาง งบทดลอง 4 แถว'!$E$3358:$J$4196,4,0)</f>
        <v>0</v>
      </c>
      <c r="AL652" s="378">
        <f>VLOOKUP($B652,'1.วาง งบทดลอง 4 แถว'!$E$3358:$J$4196,5,0)</f>
        <v>0</v>
      </c>
      <c r="AM652" s="379">
        <f>VLOOKUP($B652,'1.วาง งบทดลอง 4 แถว'!$E$3358:$J$4196,6,0)</f>
        <v>0</v>
      </c>
      <c r="AN652" s="380">
        <f t="shared" si="84"/>
        <v>0</v>
      </c>
      <c r="AO652" s="410" t="s">
        <v>1304</v>
      </c>
      <c r="AP652" s="411" t="s">
        <v>1301</v>
      </c>
      <c r="AQ652" s="412" t="s">
        <v>2025</v>
      </c>
      <c r="AR652" s="377">
        <f>VLOOKUP($B652,'1.วาง งบทดลอง 4 แถว'!$E$4197:$J$5035,3,0)</f>
        <v>0</v>
      </c>
      <c r="AS652" s="378">
        <f>VLOOKUP($B652,'1.วาง งบทดลอง 4 แถว'!$E$4197:$J$5035,4,0)</f>
        <v>0</v>
      </c>
      <c r="AT652" s="378">
        <f>VLOOKUP($B652,'1.วาง งบทดลอง 4 แถว'!$E$4197:$J$5035,5,0)</f>
        <v>124120</v>
      </c>
      <c r="AU652" s="379">
        <f>VLOOKUP($B652,'1.วาง งบทดลอง 4 แถว'!$E$4197:$J$5035,6,0)</f>
        <v>0</v>
      </c>
      <c r="AV652" s="380">
        <f t="shared" si="85"/>
        <v>124120</v>
      </c>
      <c r="AW652" s="410" t="s">
        <v>1304</v>
      </c>
      <c r="AX652" s="411" t="s">
        <v>1301</v>
      </c>
      <c r="AY652" s="412" t="s">
        <v>2025</v>
      </c>
      <c r="AZ652" s="377">
        <f>VLOOKUP($B652,'1.วาง งบทดลอง 4 แถว'!$E$5036:$J$5874,3,0)</f>
        <v>0</v>
      </c>
      <c r="BA652" s="378">
        <f>VLOOKUP($B652,'1.วาง งบทดลอง 4 แถว'!$E$5036:$J$5874,4,0)</f>
        <v>0</v>
      </c>
      <c r="BB652" s="378">
        <f>VLOOKUP($B652,'1.วาง งบทดลอง 4 แถว'!$E$5036:$J$5874,5,0)</f>
        <v>0</v>
      </c>
      <c r="BC652" s="379">
        <f>VLOOKUP($B652,'1.วาง งบทดลอง 4 แถว'!$E$5036:$J$5874,6,0)</f>
        <v>0</v>
      </c>
      <c r="BD652" s="380">
        <f t="shared" si="86"/>
        <v>0</v>
      </c>
      <c r="BE652" s="410" t="s">
        <v>1304</v>
      </c>
      <c r="BF652" s="411" t="s">
        <v>1301</v>
      </c>
      <c r="BG652" s="412" t="s">
        <v>2025</v>
      </c>
      <c r="BH652" s="377">
        <f>VLOOKUP($B652,'1.วาง งบทดลอง 4 แถว'!$E$5875:$J$6713,3,0)</f>
        <v>0</v>
      </c>
      <c r="BI652" s="378">
        <f>VLOOKUP($B652,'1.วาง งบทดลอง 4 แถว'!$E$5875:$J$6713,4,0)</f>
        <v>0</v>
      </c>
      <c r="BJ652" s="378">
        <f>VLOOKUP($B652,'1.วาง งบทดลอง 4 แถว'!$E$5875:$J$6713,5,0)</f>
        <v>0</v>
      </c>
      <c r="BK652" s="379">
        <f>VLOOKUP($B652,'1.วาง งบทดลอง 4 แถว'!$E$5875:$J$6713,6,0)</f>
        <v>0</v>
      </c>
      <c r="BL652" s="380">
        <f t="shared" si="87"/>
        <v>0</v>
      </c>
      <c r="BM652" s="410" t="s">
        <v>1304</v>
      </c>
      <c r="BN652" s="411" t="s">
        <v>1301</v>
      </c>
      <c r="BO652" s="413" t="s">
        <v>2025</v>
      </c>
    </row>
    <row r="653" spans="1:67" ht="19.5" customHeight="1">
      <c r="A653" s="374">
        <v>650</v>
      </c>
      <c r="B653" s="375" t="s">
        <v>1008</v>
      </c>
      <c r="C653" s="376" t="s">
        <v>295</v>
      </c>
      <c r="D653" s="377">
        <f>VLOOKUP($B653,'1.วาง งบทดลอง 4 แถว'!$E$2:$J$840,3,0)</f>
        <v>4226.5</v>
      </c>
      <c r="E653" s="378">
        <f>VLOOKUP($B653,'1.วาง งบทดลอง 4 แถว'!$E$2:$J$840,4,0)</f>
        <v>0</v>
      </c>
      <c r="F653" s="378">
        <f>VLOOKUP($B653,'1.วาง งบทดลอง 4 แถว'!$E$2:$J$840,5,0)</f>
        <v>214226.5</v>
      </c>
      <c r="G653" s="379">
        <f>VLOOKUP($B653,'1.วาง งบทดลอง 4 แถว'!$E$2:$J$840,6,0)</f>
        <v>0</v>
      </c>
      <c r="H653" s="380">
        <f t="shared" si="80"/>
        <v>214226.5</v>
      </c>
      <c r="I653" s="410" t="s">
        <v>1304</v>
      </c>
      <c r="J653" s="411" t="s">
        <v>1301</v>
      </c>
      <c r="K653" s="412" t="s">
        <v>2025</v>
      </c>
      <c r="L653" s="377">
        <f>VLOOKUP($B653,'1.วาง งบทดลอง 4 แถว'!$E$841:$J$1679,3,0)</f>
        <v>0</v>
      </c>
      <c r="M653" s="378">
        <f>VLOOKUP($B653,'1.วาง งบทดลอง 4 แถว'!$E$841:$J$1679,4,0)</f>
        <v>0</v>
      </c>
      <c r="N653" s="378">
        <f>VLOOKUP($B653,'1.วาง งบทดลอง 4 แถว'!$E$841:$J$1679,5,0)</f>
        <v>3000</v>
      </c>
      <c r="O653" s="379">
        <f>VLOOKUP($B653,'1.วาง งบทดลอง 4 แถว'!$E$841:$J$1679,6,0)</f>
        <v>0</v>
      </c>
      <c r="P653" s="380">
        <f t="shared" si="81"/>
        <v>3000</v>
      </c>
      <c r="Q653" s="410" t="s">
        <v>1304</v>
      </c>
      <c r="R653" s="411" t="s">
        <v>1301</v>
      </c>
      <c r="S653" s="412" t="s">
        <v>2025</v>
      </c>
      <c r="T653" s="377">
        <f>VLOOKUP($B653,'1.วาง งบทดลอง 4 แถว'!$E$1680:$J$2518,3,0)</f>
        <v>0</v>
      </c>
      <c r="U653" s="378">
        <f>VLOOKUP($B653,'1.วาง งบทดลอง 4 แถว'!$E$1680:$J$2518,4,0)</f>
        <v>0</v>
      </c>
      <c r="V653" s="378">
        <f>VLOOKUP($B653,'1.วาง งบทดลอง 4 แถว'!$E$1680:$J$2518,5,0)</f>
        <v>0</v>
      </c>
      <c r="W653" s="379">
        <f>VLOOKUP($B653,'1.วาง งบทดลอง 4 แถว'!$E$1680:$J$2518,6,0)</f>
        <v>0</v>
      </c>
      <c r="X653" s="380">
        <f t="shared" si="82"/>
        <v>0</v>
      </c>
      <c r="Y653" s="410" t="s">
        <v>1304</v>
      </c>
      <c r="Z653" s="411" t="s">
        <v>1301</v>
      </c>
      <c r="AA653" s="412" t="s">
        <v>2025</v>
      </c>
      <c r="AB653" s="377">
        <f>VLOOKUP($B653,'1.วาง งบทดลอง 4 แถว'!$E$2519:$J$3357,3,0)</f>
        <v>0</v>
      </c>
      <c r="AC653" s="378">
        <f>VLOOKUP($B653,'1.วาง งบทดลอง 4 แถว'!$E$2519:$J$3357,4,0)</f>
        <v>0</v>
      </c>
      <c r="AD653" s="378">
        <f>VLOOKUP($B653,'1.วาง งบทดลอง 4 แถว'!$E$2519:$J$3357,5,0)</f>
        <v>0</v>
      </c>
      <c r="AE653" s="379">
        <f>VLOOKUP($B653,'1.วาง งบทดลอง 4 แถว'!$E$2519:$J$3357,6,0)</f>
        <v>0</v>
      </c>
      <c r="AF653" s="380">
        <f t="shared" si="83"/>
        <v>0</v>
      </c>
      <c r="AG653" s="410" t="s">
        <v>1304</v>
      </c>
      <c r="AH653" s="411" t="s">
        <v>1301</v>
      </c>
      <c r="AI653" s="412" t="s">
        <v>2025</v>
      </c>
      <c r="AJ653" s="377">
        <f>VLOOKUP($B653,'1.วาง งบทดลอง 4 แถว'!$E$3358:$J$4196,3,0)</f>
        <v>0</v>
      </c>
      <c r="AK653" s="378">
        <f>VLOOKUP($B653,'1.วาง งบทดลอง 4 แถว'!$E$3358:$J$4196,4,0)</f>
        <v>0</v>
      </c>
      <c r="AL653" s="378">
        <f>VLOOKUP($B653,'1.วาง งบทดลอง 4 แถว'!$E$3358:$J$4196,5,0)</f>
        <v>0</v>
      </c>
      <c r="AM653" s="379">
        <f>VLOOKUP($B653,'1.วาง งบทดลอง 4 แถว'!$E$3358:$J$4196,6,0)</f>
        <v>0</v>
      </c>
      <c r="AN653" s="380">
        <f t="shared" si="84"/>
        <v>0</v>
      </c>
      <c r="AO653" s="410" t="s">
        <v>1304</v>
      </c>
      <c r="AP653" s="411" t="s">
        <v>1301</v>
      </c>
      <c r="AQ653" s="412" t="s">
        <v>2025</v>
      </c>
      <c r="AR653" s="377">
        <f>VLOOKUP($B653,'1.วาง งบทดลอง 4 แถว'!$E$4197:$J$5035,3,0)</f>
        <v>0</v>
      </c>
      <c r="AS653" s="378">
        <f>VLOOKUP($B653,'1.วาง งบทดลอง 4 แถว'!$E$4197:$J$5035,4,0)</f>
        <v>0</v>
      </c>
      <c r="AT653" s="378">
        <f>VLOOKUP($B653,'1.วาง งบทดลอง 4 แถว'!$E$4197:$J$5035,5,0)</f>
        <v>2600</v>
      </c>
      <c r="AU653" s="379">
        <f>VLOOKUP($B653,'1.วาง งบทดลอง 4 แถว'!$E$4197:$J$5035,6,0)</f>
        <v>0</v>
      </c>
      <c r="AV653" s="380">
        <f t="shared" si="85"/>
        <v>2600</v>
      </c>
      <c r="AW653" s="410" t="s">
        <v>1304</v>
      </c>
      <c r="AX653" s="411" t="s">
        <v>1301</v>
      </c>
      <c r="AY653" s="412" t="s">
        <v>2025</v>
      </c>
      <c r="AZ653" s="377">
        <f>VLOOKUP($B653,'1.วาง งบทดลอง 4 แถว'!$E$5036:$J$5874,3,0)</f>
        <v>0</v>
      </c>
      <c r="BA653" s="378">
        <f>VLOOKUP($B653,'1.วาง งบทดลอง 4 แถว'!$E$5036:$J$5874,4,0)</f>
        <v>0</v>
      </c>
      <c r="BB653" s="378">
        <f>VLOOKUP($B653,'1.วาง งบทดลอง 4 แถว'!$E$5036:$J$5874,5,0)</f>
        <v>0</v>
      </c>
      <c r="BC653" s="379">
        <f>VLOOKUP($B653,'1.วาง งบทดลอง 4 แถว'!$E$5036:$J$5874,6,0)</f>
        <v>0</v>
      </c>
      <c r="BD653" s="380">
        <f t="shared" si="86"/>
        <v>0</v>
      </c>
      <c r="BE653" s="410" t="s">
        <v>1304</v>
      </c>
      <c r="BF653" s="411" t="s">
        <v>1301</v>
      </c>
      <c r="BG653" s="412" t="s">
        <v>2025</v>
      </c>
      <c r="BH653" s="377">
        <f>VLOOKUP($B653,'1.วาง งบทดลอง 4 แถว'!$E$5875:$J$6713,3,0)</f>
        <v>0</v>
      </c>
      <c r="BI653" s="378">
        <f>VLOOKUP($B653,'1.วาง งบทดลอง 4 แถว'!$E$5875:$J$6713,4,0)</f>
        <v>0</v>
      </c>
      <c r="BJ653" s="378">
        <f>VLOOKUP($B653,'1.วาง งบทดลอง 4 แถว'!$E$5875:$J$6713,5,0)</f>
        <v>0</v>
      </c>
      <c r="BK653" s="379">
        <f>VLOOKUP($B653,'1.วาง งบทดลอง 4 แถว'!$E$5875:$J$6713,6,0)</f>
        <v>0</v>
      </c>
      <c r="BL653" s="380">
        <f t="shared" si="87"/>
        <v>0</v>
      </c>
      <c r="BM653" s="410" t="s">
        <v>1304</v>
      </c>
      <c r="BN653" s="411" t="s">
        <v>1301</v>
      </c>
      <c r="BO653" s="413" t="s">
        <v>2025</v>
      </c>
    </row>
    <row r="654" spans="1:67" ht="19.5" customHeight="1">
      <c r="A654" s="374">
        <v>651</v>
      </c>
      <c r="B654" s="375" t="s">
        <v>1009</v>
      </c>
      <c r="C654" s="376" t="s">
        <v>296</v>
      </c>
      <c r="D654" s="377">
        <f>VLOOKUP($B654,'1.วาง งบทดลอง 4 แถว'!$E$2:$J$840,3,0)</f>
        <v>26387.5</v>
      </c>
      <c r="E654" s="378">
        <f>VLOOKUP($B654,'1.วาง งบทดลอง 4 แถว'!$E$2:$J$840,4,0)</f>
        <v>0</v>
      </c>
      <c r="F654" s="378">
        <f>VLOOKUP($B654,'1.วาง งบทดลอง 4 แถว'!$E$2:$J$840,5,0)</f>
        <v>4731838.2</v>
      </c>
      <c r="G654" s="379">
        <f>VLOOKUP($B654,'1.วาง งบทดลอง 4 แถว'!$E$2:$J$840,6,0)</f>
        <v>0</v>
      </c>
      <c r="H654" s="380">
        <f t="shared" si="80"/>
        <v>4731838.2</v>
      </c>
      <c r="I654" s="410" t="s">
        <v>1304</v>
      </c>
      <c r="J654" s="411" t="s">
        <v>1301</v>
      </c>
      <c r="K654" s="412" t="s">
        <v>2025</v>
      </c>
      <c r="L654" s="377">
        <f>VLOOKUP($B654,'1.วาง งบทดลอง 4 แถว'!$E$841:$J$1679,3,0)</f>
        <v>9000</v>
      </c>
      <c r="M654" s="378">
        <f>VLOOKUP($B654,'1.วาง งบทดลอง 4 แถว'!$E$841:$J$1679,4,0)</f>
        <v>0</v>
      </c>
      <c r="N654" s="378">
        <f>VLOOKUP($B654,'1.วาง งบทดลอง 4 แถว'!$E$841:$J$1679,5,0)</f>
        <v>120280</v>
      </c>
      <c r="O654" s="379">
        <f>VLOOKUP($B654,'1.วาง งบทดลอง 4 แถว'!$E$841:$J$1679,6,0)</f>
        <v>0</v>
      </c>
      <c r="P654" s="380">
        <f t="shared" si="81"/>
        <v>120280</v>
      </c>
      <c r="Q654" s="410" t="s">
        <v>1304</v>
      </c>
      <c r="R654" s="411" t="s">
        <v>1301</v>
      </c>
      <c r="S654" s="412" t="s">
        <v>2025</v>
      </c>
      <c r="T654" s="377">
        <f>VLOOKUP($B654,'1.วาง งบทดลอง 4 แถว'!$E$1680:$J$2518,3,0)</f>
        <v>19000</v>
      </c>
      <c r="U654" s="378">
        <f>VLOOKUP($B654,'1.วาง งบทดลอง 4 แถว'!$E$1680:$J$2518,4,0)</f>
        <v>0</v>
      </c>
      <c r="V654" s="378">
        <f>VLOOKUP($B654,'1.วาง งบทดลอง 4 แถว'!$E$1680:$J$2518,5,0)</f>
        <v>50786.49</v>
      </c>
      <c r="W654" s="379">
        <f>VLOOKUP($B654,'1.วาง งบทดลอง 4 แถว'!$E$1680:$J$2518,6,0)</f>
        <v>0</v>
      </c>
      <c r="X654" s="380">
        <f t="shared" si="82"/>
        <v>50786.49</v>
      </c>
      <c r="Y654" s="410" t="s">
        <v>1304</v>
      </c>
      <c r="Z654" s="411" t="s">
        <v>1301</v>
      </c>
      <c r="AA654" s="412" t="s">
        <v>2025</v>
      </c>
      <c r="AB654" s="377">
        <f>VLOOKUP($B654,'1.วาง งบทดลอง 4 แถว'!$E$2519:$J$3357,3,0)</f>
        <v>0</v>
      </c>
      <c r="AC654" s="378">
        <f>VLOOKUP($B654,'1.วาง งบทดลอง 4 แถว'!$E$2519:$J$3357,4,0)</f>
        <v>0</v>
      </c>
      <c r="AD654" s="378">
        <f>VLOOKUP($B654,'1.วาง งบทดลอง 4 แถว'!$E$2519:$J$3357,5,0)</f>
        <v>71489.94</v>
      </c>
      <c r="AE654" s="379">
        <f>VLOOKUP($B654,'1.วาง งบทดลอง 4 แถว'!$E$2519:$J$3357,6,0)</f>
        <v>0</v>
      </c>
      <c r="AF654" s="380">
        <f t="shared" si="83"/>
        <v>71489.94</v>
      </c>
      <c r="AG654" s="410" t="s">
        <v>1304</v>
      </c>
      <c r="AH654" s="411" t="s">
        <v>1301</v>
      </c>
      <c r="AI654" s="412" t="s">
        <v>2025</v>
      </c>
      <c r="AJ654" s="377">
        <f>VLOOKUP($B654,'1.วาง งบทดลอง 4 แถว'!$E$3358:$J$4196,3,0)</f>
        <v>63470</v>
      </c>
      <c r="AK654" s="378">
        <f>VLOOKUP($B654,'1.วาง งบทดลอง 4 แถว'!$E$3358:$J$4196,4,0)</f>
        <v>0</v>
      </c>
      <c r="AL654" s="378">
        <f>VLOOKUP($B654,'1.วาง งบทดลอง 4 แถว'!$E$3358:$J$4196,5,0)</f>
        <v>272900</v>
      </c>
      <c r="AM654" s="379">
        <f>VLOOKUP($B654,'1.วาง งบทดลอง 4 แถว'!$E$3358:$J$4196,6,0)</f>
        <v>0</v>
      </c>
      <c r="AN654" s="380">
        <f t="shared" si="84"/>
        <v>272900</v>
      </c>
      <c r="AO654" s="410" t="s">
        <v>1304</v>
      </c>
      <c r="AP654" s="411" t="s">
        <v>1301</v>
      </c>
      <c r="AQ654" s="412" t="s">
        <v>2025</v>
      </c>
      <c r="AR654" s="377">
        <f>VLOOKUP($B654,'1.วาง งบทดลอง 4 แถว'!$E$4197:$J$5035,3,0)</f>
        <v>0</v>
      </c>
      <c r="AS654" s="378">
        <f>VLOOKUP($B654,'1.วาง งบทดลอง 4 แถว'!$E$4197:$J$5035,4,0)</f>
        <v>0</v>
      </c>
      <c r="AT654" s="378">
        <f>VLOOKUP($B654,'1.วาง งบทดลอง 4 แถว'!$E$4197:$J$5035,5,0)</f>
        <v>162973.74</v>
      </c>
      <c r="AU654" s="379">
        <f>VLOOKUP($B654,'1.วาง งบทดลอง 4 แถว'!$E$4197:$J$5035,6,0)</f>
        <v>0</v>
      </c>
      <c r="AV654" s="380">
        <f t="shared" si="85"/>
        <v>162973.74</v>
      </c>
      <c r="AW654" s="410" t="s">
        <v>1304</v>
      </c>
      <c r="AX654" s="411" t="s">
        <v>1301</v>
      </c>
      <c r="AY654" s="412" t="s">
        <v>2025</v>
      </c>
      <c r="AZ654" s="377">
        <f>VLOOKUP($B654,'1.วาง งบทดลอง 4 แถว'!$E$5036:$J$5874,3,0)</f>
        <v>0</v>
      </c>
      <c r="BA654" s="378">
        <f>VLOOKUP($B654,'1.วาง งบทดลอง 4 แถว'!$E$5036:$J$5874,4,0)</f>
        <v>0</v>
      </c>
      <c r="BB654" s="378">
        <f>VLOOKUP($B654,'1.วาง งบทดลอง 4 แถว'!$E$5036:$J$5874,5,0)</f>
        <v>112114.5</v>
      </c>
      <c r="BC654" s="379">
        <f>VLOOKUP($B654,'1.วาง งบทดลอง 4 แถว'!$E$5036:$J$5874,6,0)</f>
        <v>0</v>
      </c>
      <c r="BD654" s="380">
        <f t="shared" si="86"/>
        <v>112114.5</v>
      </c>
      <c r="BE654" s="410" t="s">
        <v>1304</v>
      </c>
      <c r="BF654" s="411" t="s">
        <v>1301</v>
      </c>
      <c r="BG654" s="412" t="s">
        <v>2025</v>
      </c>
      <c r="BH654" s="377">
        <f>VLOOKUP($B654,'1.วาง งบทดลอง 4 แถว'!$E$5875:$J$6713,3,0)</f>
        <v>0</v>
      </c>
      <c r="BI654" s="378">
        <f>VLOOKUP($B654,'1.วาง งบทดลอง 4 แถว'!$E$5875:$J$6713,4,0)</f>
        <v>0</v>
      </c>
      <c r="BJ654" s="378">
        <f>VLOOKUP($B654,'1.วาง งบทดลอง 4 แถว'!$E$5875:$J$6713,5,0)</f>
        <v>34235</v>
      </c>
      <c r="BK654" s="379">
        <f>VLOOKUP($B654,'1.วาง งบทดลอง 4 แถว'!$E$5875:$J$6713,6,0)</f>
        <v>0</v>
      </c>
      <c r="BL654" s="380">
        <f t="shared" si="87"/>
        <v>34235</v>
      </c>
      <c r="BM654" s="410" t="s">
        <v>1304</v>
      </c>
      <c r="BN654" s="411" t="s">
        <v>1301</v>
      </c>
      <c r="BO654" s="413" t="s">
        <v>2025</v>
      </c>
    </row>
    <row r="655" spans="1:67" ht="19.5" customHeight="1">
      <c r="A655" s="374">
        <v>652</v>
      </c>
      <c r="B655" s="375" t="s">
        <v>1010</v>
      </c>
      <c r="C655" s="376" t="s">
        <v>297</v>
      </c>
      <c r="D655" s="377">
        <f>VLOOKUP($B655,'1.วาง งบทดลอง 4 แถว'!$E$2:$J$840,3,0)</f>
        <v>0</v>
      </c>
      <c r="E655" s="378">
        <f>VLOOKUP($B655,'1.วาง งบทดลอง 4 แถว'!$E$2:$J$840,4,0)</f>
        <v>0</v>
      </c>
      <c r="F655" s="378">
        <f>VLOOKUP($B655,'1.วาง งบทดลอง 4 แถว'!$E$2:$J$840,5,0)</f>
        <v>2900</v>
      </c>
      <c r="G655" s="379">
        <f>VLOOKUP($B655,'1.วาง งบทดลอง 4 แถว'!$E$2:$J$840,6,0)</f>
        <v>0</v>
      </c>
      <c r="H655" s="380">
        <f t="shared" si="80"/>
        <v>2900</v>
      </c>
      <c r="I655" s="410" t="s">
        <v>1304</v>
      </c>
      <c r="J655" s="411" t="s">
        <v>1301</v>
      </c>
      <c r="K655" s="412" t="s">
        <v>2025</v>
      </c>
      <c r="L655" s="377">
        <f>VLOOKUP($B655,'1.วาง งบทดลอง 4 แถว'!$E$841:$J$1679,3,0)</f>
        <v>642</v>
      </c>
      <c r="M655" s="378">
        <f>VLOOKUP($B655,'1.วาง งบทดลอง 4 แถว'!$E$841:$J$1679,4,0)</f>
        <v>0</v>
      </c>
      <c r="N655" s="378">
        <f>VLOOKUP($B655,'1.วาง งบทดลอง 4 แถว'!$E$841:$J$1679,5,0)</f>
        <v>6592</v>
      </c>
      <c r="O655" s="379">
        <f>VLOOKUP($B655,'1.วาง งบทดลอง 4 แถว'!$E$841:$J$1679,6,0)</f>
        <v>0</v>
      </c>
      <c r="P655" s="380">
        <f t="shared" si="81"/>
        <v>6592</v>
      </c>
      <c r="Q655" s="410" t="s">
        <v>1305</v>
      </c>
      <c r="R655" s="411" t="s">
        <v>1301</v>
      </c>
      <c r="S655" s="412" t="s">
        <v>2025</v>
      </c>
      <c r="T655" s="377">
        <f>VLOOKUP($B655,'1.วาง งบทดลอง 4 แถว'!$E$1680:$J$2518,3,0)</f>
        <v>0</v>
      </c>
      <c r="U655" s="378">
        <f>VLOOKUP($B655,'1.วาง งบทดลอง 4 แถว'!$E$1680:$J$2518,4,0)</f>
        <v>0</v>
      </c>
      <c r="V655" s="378">
        <f>VLOOKUP($B655,'1.วาง งบทดลอง 4 แถว'!$E$1680:$J$2518,5,0)</f>
        <v>0</v>
      </c>
      <c r="W655" s="379">
        <f>VLOOKUP($B655,'1.วาง งบทดลอง 4 แถว'!$E$1680:$J$2518,6,0)</f>
        <v>0</v>
      </c>
      <c r="X655" s="380">
        <f t="shared" si="82"/>
        <v>0</v>
      </c>
      <c r="Y655" s="410" t="s">
        <v>1305</v>
      </c>
      <c r="Z655" s="411" t="s">
        <v>1301</v>
      </c>
      <c r="AA655" s="412" t="s">
        <v>2025</v>
      </c>
      <c r="AB655" s="377">
        <f>VLOOKUP($B655,'1.วาง งบทดลอง 4 แถว'!$E$2519:$J$3357,3,0)</f>
        <v>0</v>
      </c>
      <c r="AC655" s="378">
        <f>VLOOKUP($B655,'1.วาง งบทดลอง 4 แถว'!$E$2519:$J$3357,4,0)</f>
        <v>0</v>
      </c>
      <c r="AD655" s="378">
        <f>VLOOKUP($B655,'1.วาง งบทดลอง 4 แถว'!$E$2519:$J$3357,5,0)</f>
        <v>0</v>
      </c>
      <c r="AE655" s="379">
        <f>VLOOKUP($B655,'1.วาง งบทดลอง 4 แถว'!$E$2519:$J$3357,6,0)</f>
        <v>0</v>
      </c>
      <c r="AF655" s="380">
        <f t="shared" si="83"/>
        <v>0</v>
      </c>
      <c r="AG655" s="410" t="s">
        <v>1305</v>
      </c>
      <c r="AH655" s="411" t="s">
        <v>1301</v>
      </c>
      <c r="AI655" s="412" t="s">
        <v>2025</v>
      </c>
      <c r="AJ655" s="377">
        <f>VLOOKUP($B655,'1.วาง งบทดลอง 4 แถว'!$E$3358:$J$4196,3,0)</f>
        <v>0</v>
      </c>
      <c r="AK655" s="378">
        <f>VLOOKUP($B655,'1.วาง งบทดลอง 4 แถว'!$E$3358:$J$4196,4,0)</f>
        <v>0</v>
      </c>
      <c r="AL655" s="378">
        <f>VLOOKUP($B655,'1.วาง งบทดลอง 4 แถว'!$E$3358:$J$4196,5,0)</f>
        <v>0</v>
      </c>
      <c r="AM655" s="379">
        <f>VLOOKUP($B655,'1.วาง งบทดลอง 4 แถว'!$E$3358:$J$4196,6,0)</f>
        <v>0</v>
      </c>
      <c r="AN655" s="380">
        <f t="shared" si="84"/>
        <v>0</v>
      </c>
      <c r="AO655" s="410" t="s">
        <v>1305</v>
      </c>
      <c r="AP655" s="411" t="s">
        <v>1301</v>
      </c>
      <c r="AQ655" s="412" t="s">
        <v>2025</v>
      </c>
      <c r="AR655" s="377">
        <f>VLOOKUP($B655,'1.วาง งบทดลอง 4 แถว'!$E$4197:$J$5035,3,0)</f>
        <v>0</v>
      </c>
      <c r="AS655" s="378">
        <f>VLOOKUP($B655,'1.วาง งบทดลอง 4 แถว'!$E$4197:$J$5035,4,0)</f>
        <v>0</v>
      </c>
      <c r="AT655" s="378">
        <f>VLOOKUP($B655,'1.วาง งบทดลอง 4 แถว'!$E$4197:$J$5035,5,0)</f>
        <v>15890</v>
      </c>
      <c r="AU655" s="379">
        <f>VLOOKUP($B655,'1.วาง งบทดลอง 4 แถว'!$E$4197:$J$5035,6,0)</f>
        <v>0</v>
      </c>
      <c r="AV655" s="380">
        <f t="shared" si="85"/>
        <v>15890</v>
      </c>
      <c r="AW655" s="410" t="s">
        <v>1305</v>
      </c>
      <c r="AX655" s="411" t="s">
        <v>1301</v>
      </c>
      <c r="AY655" s="412" t="s">
        <v>2025</v>
      </c>
      <c r="AZ655" s="377">
        <f>VLOOKUP($B655,'1.วาง งบทดลอง 4 แถว'!$E$5036:$J$5874,3,0)</f>
        <v>0</v>
      </c>
      <c r="BA655" s="378">
        <f>VLOOKUP($B655,'1.วาง งบทดลอง 4 แถว'!$E$5036:$J$5874,4,0)</f>
        <v>0</v>
      </c>
      <c r="BB655" s="378">
        <f>VLOOKUP($B655,'1.วาง งบทดลอง 4 แถว'!$E$5036:$J$5874,5,0)</f>
        <v>0</v>
      </c>
      <c r="BC655" s="379">
        <f>VLOOKUP($B655,'1.วาง งบทดลอง 4 แถว'!$E$5036:$J$5874,6,0)</f>
        <v>0</v>
      </c>
      <c r="BD655" s="380">
        <f t="shared" si="86"/>
        <v>0</v>
      </c>
      <c r="BE655" s="410" t="s">
        <v>1305</v>
      </c>
      <c r="BF655" s="411" t="s">
        <v>1301</v>
      </c>
      <c r="BG655" s="412" t="s">
        <v>2025</v>
      </c>
      <c r="BH655" s="377">
        <f>VLOOKUP($B655,'1.วาง งบทดลอง 4 แถว'!$E$5875:$J$6713,3,0)</f>
        <v>0</v>
      </c>
      <c r="BI655" s="378">
        <f>VLOOKUP($B655,'1.วาง งบทดลอง 4 แถว'!$E$5875:$J$6713,4,0)</f>
        <v>0</v>
      </c>
      <c r="BJ655" s="378">
        <f>VLOOKUP($B655,'1.วาง งบทดลอง 4 แถว'!$E$5875:$J$6713,5,0)</f>
        <v>0</v>
      </c>
      <c r="BK655" s="379">
        <f>VLOOKUP($B655,'1.วาง งบทดลอง 4 แถว'!$E$5875:$J$6713,6,0)</f>
        <v>0</v>
      </c>
      <c r="BL655" s="380">
        <f t="shared" si="87"/>
        <v>0</v>
      </c>
      <c r="BM655" s="410" t="s">
        <v>1305</v>
      </c>
      <c r="BN655" s="411" t="s">
        <v>1301</v>
      </c>
      <c r="BO655" s="413" t="s">
        <v>2025</v>
      </c>
    </row>
    <row r="656" spans="1:67" ht="19.5" customHeight="1">
      <c r="A656" s="374">
        <v>653</v>
      </c>
      <c r="B656" s="375" t="s">
        <v>1011</v>
      </c>
      <c r="C656" s="376" t="s">
        <v>298</v>
      </c>
      <c r="D656" s="377">
        <f>VLOOKUP($B656,'1.วาง งบทดลอง 4 แถว'!$E$2:$J$840,3,0)</f>
        <v>118375</v>
      </c>
      <c r="E656" s="378">
        <f>VLOOKUP($B656,'1.วาง งบทดลอง 4 แถว'!$E$2:$J$840,4,0)</f>
        <v>0</v>
      </c>
      <c r="F656" s="378">
        <f>VLOOKUP($B656,'1.วาง งบทดลอง 4 แถว'!$E$2:$J$840,5,0)</f>
        <v>406931</v>
      </c>
      <c r="G656" s="379">
        <f>VLOOKUP($B656,'1.วาง งบทดลอง 4 แถว'!$E$2:$J$840,6,0)</f>
        <v>0</v>
      </c>
      <c r="H656" s="380">
        <f t="shared" si="80"/>
        <v>406931</v>
      </c>
      <c r="I656" s="410" t="s">
        <v>1304</v>
      </c>
      <c r="J656" s="411" t="s">
        <v>1301</v>
      </c>
      <c r="K656" s="412" t="s">
        <v>2025</v>
      </c>
      <c r="L656" s="377">
        <f>VLOOKUP($B656,'1.วาง งบทดลอง 4 แถว'!$E$841:$J$1679,3,0)</f>
        <v>0</v>
      </c>
      <c r="M656" s="378">
        <f>VLOOKUP($B656,'1.วาง งบทดลอง 4 แถว'!$E$841:$J$1679,4,0)</f>
        <v>0</v>
      </c>
      <c r="N656" s="378">
        <f>VLOOKUP($B656,'1.วาง งบทดลอง 4 แถว'!$E$841:$J$1679,5,0)</f>
        <v>0</v>
      </c>
      <c r="O656" s="379">
        <f>VLOOKUP($B656,'1.วาง งบทดลอง 4 แถว'!$E$841:$J$1679,6,0)</f>
        <v>0</v>
      </c>
      <c r="P656" s="380">
        <f t="shared" si="81"/>
        <v>0</v>
      </c>
      <c r="Q656" s="410" t="s">
        <v>1305</v>
      </c>
      <c r="R656" s="411" t="s">
        <v>1301</v>
      </c>
      <c r="S656" s="412" t="s">
        <v>2025</v>
      </c>
      <c r="T656" s="377">
        <f>VLOOKUP($B656,'1.วาง งบทดลอง 4 แถว'!$E$1680:$J$2518,3,0)</f>
        <v>3380</v>
      </c>
      <c r="U656" s="378">
        <f>VLOOKUP($B656,'1.วาง งบทดลอง 4 แถว'!$E$1680:$J$2518,4,0)</f>
        <v>0</v>
      </c>
      <c r="V656" s="378">
        <f>VLOOKUP($B656,'1.วาง งบทดลอง 4 แถว'!$E$1680:$J$2518,5,0)</f>
        <v>152497.32999999999</v>
      </c>
      <c r="W656" s="379">
        <f>VLOOKUP($B656,'1.วาง งบทดลอง 4 แถว'!$E$1680:$J$2518,6,0)</f>
        <v>0</v>
      </c>
      <c r="X656" s="380">
        <f t="shared" si="82"/>
        <v>152497.32999999999</v>
      </c>
      <c r="Y656" s="410" t="s">
        <v>1305</v>
      </c>
      <c r="Z656" s="411" t="s">
        <v>1301</v>
      </c>
      <c r="AA656" s="412" t="s">
        <v>2025</v>
      </c>
      <c r="AB656" s="377">
        <f>VLOOKUP($B656,'1.วาง งบทดลอง 4 แถว'!$E$2519:$J$3357,3,0)</f>
        <v>0</v>
      </c>
      <c r="AC656" s="378">
        <f>VLOOKUP($B656,'1.วาง งบทดลอง 4 แถว'!$E$2519:$J$3357,4,0)</f>
        <v>0</v>
      </c>
      <c r="AD656" s="378">
        <f>VLOOKUP($B656,'1.วาง งบทดลอง 4 แถว'!$E$2519:$J$3357,5,0)</f>
        <v>119792</v>
      </c>
      <c r="AE656" s="379">
        <f>VLOOKUP($B656,'1.วาง งบทดลอง 4 แถว'!$E$2519:$J$3357,6,0)</f>
        <v>0</v>
      </c>
      <c r="AF656" s="380">
        <f t="shared" si="83"/>
        <v>119792</v>
      </c>
      <c r="AG656" s="410" t="s">
        <v>1305</v>
      </c>
      <c r="AH656" s="411" t="s">
        <v>1301</v>
      </c>
      <c r="AI656" s="412" t="s">
        <v>2025</v>
      </c>
      <c r="AJ656" s="377">
        <f>VLOOKUP($B656,'1.วาง งบทดลอง 4 แถว'!$E$3358:$J$4196,3,0)</f>
        <v>107400</v>
      </c>
      <c r="AK656" s="378">
        <f>VLOOKUP($B656,'1.วาง งบทดลอง 4 แถว'!$E$3358:$J$4196,4,0)</f>
        <v>0</v>
      </c>
      <c r="AL656" s="378">
        <f>VLOOKUP($B656,'1.วาง งบทดลอง 4 แถว'!$E$3358:$J$4196,5,0)</f>
        <v>204627.59</v>
      </c>
      <c r="AM656" s="379">
        <f>VLOOKUP($B656,'1.วาง งบทดลอง 4 แถว'!$E$3358:$J$4196,6,0)</f>
        <v>0</v>
      </c>
      <c r="AN656" s="380">
        <f t="shared" si="84"/>
        <v>204627.59</v>
      </c>
      <c r="AO656" s="410" t="s">
        <v>1305</v>
      </c>
      <c r="AP656" s="411" t="s">
        <v>1301</v>
      </c>
      <c r="AQ656" s="412" t="s">
        <v>2025</v>
      </c>
      <c r="AR656" s="377">
        <f>VLOOKUP($B656,'1.วาง งบทดลอง 4 แถว'!$E$4197:$J$5035,3,0)</f>
        <v>0</v>
      </c>
      <c r="AS656" s="378">
        <f>VLOOKUP($B656,'1.วาง งบทดลอง 4 แถว'!$E$4197:$J$5035,4,0)</f>
        <v>0</v>
      </c>
      <c r="AT656" s="378">
        <f>VLOOKUP($B656,'1.วาง งบทดลอง 4 แถว'!$E$4197:$J$5035,5,0)</f>
        <v>89156.54</v>
      </c>
      <c r="AU656" s="379">
        <f>VLOOKUP($B656,'1.วาง งบทดลอง 4 แถว'!$E$4197:$J$5035,6,0)</f>
        <v>0</v>
      </c>
      <c r="AV656" s="380">
        <f t="shared" si="85"/>
        <v>89156.54</v>
      </c>
      <c r="AW656" s="410" t="s">
        <v>1305</v>
      </c>
      <c r="AX656" s="411" t="s">
        <v>1301</v>
      </c>
      <c r="AY656" s="412" t="s">
        <v>2025</v>
      </c>
      <c r="AZ656" s="377">
        <f>VLOOKUP($B656,'1.วาง งบทดลอง 4 แถว'!$E$5036:$J$5874,3,0)</f>
        <v>0</v>
      </c>
      <c r="BA656" s="378">
        <f>VLOOKUP($B656,'1.วาง งบทดลอง 4 แถว'!$E$5036:$J$5874,4,0)</f>
        <v>0</v>
      </c>
      <c r="BB656" s="378">
        <f>VLOOKUP($B656,'1.วาง งบทดลอง 4 แถว'!$E$5036:$J$5874,5,0)</f>
        <v>223393.75</v>
      </c>
      <c r="BC656" s="379">
        <f>VLOOKUP($B656,'1.วาง งบทดลอง 4 แถว'!$E$5036:$J$5874,6,0)</f>
        <v>0</v>
      </c>
      <c r="BD656" s="380">
        <f t="shared" si="86"/>
        <v>223393.75</v>
      </c>
      <c r="BE656" s="410" t="s">
        <v>1305</v>
      </c>
      <c r="BF656" s="411" t="s">
        <v>1301</v>
      </c>
      <c r="BG656" s="412" t="s">
        <v>2025</v>
      </c>
      <c r="BH656" s="377">
        <f>VLOOKUP($B656,'1.วาง งบทดลอง 4 แถว'!$E$5875:$J$6713,3,0)</f>
        <v>0</v>
      </c>
      <c r="BI656" s="378">
        <f>VLOOKUP($B656,'1.วาง งบทดลอง 4 แถว'!$E$5875:$J$6713,4,0)</f>
        <v>0</v>
      </c>
      <c r="BJ656" s="378">
        <f>VLOOKUP($B656,'1.วาง งบทดลอง 4 แถว'!$E$5875:$J$6713,5,0)</f>
        <v>0</v>
      </c>
      <c r="BK656" s="379">
        <f>VLOOKUP($B656,'1.วาง งบทดลอง 4 แถว'!$E$5875:$J$6713,6,0)</f>
        <v>0</v>
      </c>
      <c r="BL656" s="380">
        <f t="shared" si="87"/>
        <v>0</v>
      </c>
      <c r="BM656" s="410" t="s">
        <v>1305</v>
      </c>
      <c r="BN656" s="411" t="s">
        <v>1301</v>
      </c>
      <c r="BO656" s="413" t="s">
        <v>2025</v>
      </c>
    </row>
    <row r="657" spans="1:67" ht="19.5" customHeight="1">
      <c r="A657" s="374">
        <v>654</v>
      </c>
      <c r="B657" s="375" t="s">
        <v>1012</v>
      </c>
      <c r="C657" s="376" t="s">
        <v>299</v>
      </c>
      <c r="D657" s="377">
        <f>VLOOKUP($B657,'1.วาง งบทดลอง 4 แถว'!$E$2:$J$840,3,0)</f>
        <v>0</v>
      </c>
      <c r="E657" s="378">
        <f>VLOOKUP($B657,'1.วาง งบทดลอง 4 แถว'!$E$2:$J$840,4,0)</f>
        <v>0</v>
      </c>
      <c r="F657" s="378">
        <f>VLOOKUP($B657,'1.วาง งบทดลอง 4 แถว'!$E$2:$J$840,5,0)</f>
        <v>1023262.75</v>
      </c>
      <c r="G657" s="379">
        <f>VLOOKUP($B657,'1.วาง งบทดลอง 4 แถว'!$E$2:$J$840,6,0)</f>
        <v>0</v>
      </c>
      <c r="H657" s="380">
        <f t="shared" si="80"/>
        <v>1023262.75</v>
      </c>
      <c r="I657" s="410" t="s">
        <v>1305</v>
      </c>
      <c r="J657" s="411" t="s">
        <v>1301</v>
      </c>
      <c r="K657" s="412" t="s">
        <v>2025</v>
      </c>
      <c r="L657" s="377">
        <f>VLOOKUP($B657,'1.วาง งบทดลอง 4 แถว'!$E$841:$J$1679,3,0)</f>
        <v>0</v>
      </c>
      <c r="M657" s="378">
        <f>VLOOKUP($B657,'1.วาง งบทดลอง 4 แถว'!$E$841:$J$1679,4,0)</f>
        <v>0</v>
      </c>
      <c r="N657" s="378">
        <f>VLOOKUP($B657,'1.วาง งบทดลอง 4 แถว'!$E$841:$J$1679,5,0)</f>
        <v>0</v>
      </c>
      <c r="O657" s="379">
        <f>VLOOKUP($B657,'1.วาง งบทดลอง 4 แถว'!$E$841:$J$1679,6,0)</f>
        <v>0</v>
      </c>
      <c r="P657" s="380">
        <f t="shared" si="81"/>
        <v>0</v>
      </c>
      <c r="Q657" s="410" t="s">
        <v>1305</v>
      </c>
      <c r="R657" s="411" t="s">
        <v>1301</v>
      </c>
      <c r="S657" s="412" t="s">
        <v>2025</v>
      </c>
      <c r="T657" s="377">
        <f>VLOOKUP($B657,'1.วาง งบทดลอง 4 แถว'!$E$1680:$J$2518,3,0)</f>
        <v>0</v>
      </c>
      <c r="U657" s="378">
        <f>VLOOKUP($B657,'1.วาง งบทดลอง 4 แถว'!$E$1680:$J$2518,4,0)</f>
        <v>0</v>
      </c>
      <c r="V657" s="378">
        <f>VLOOKUP($B657,'1.วาง งบทดลอง 4 แถว'!$E$1680:$J$2518,5,0)</f>
        <v>0</v>
      </c>
      <c r="W657" s="379">
        <f>VLOOKUP($B657,'1.วาง งบทดลอง 4 แถว'!$E$1680:$J$2518,6,0)</f>
        <v>0</v>
      </c>
      <c r="X657" s="380">
        <f t="shared" si="82"/>
        <v>0</v>
      </c>
      <c r="Y657" s="410" t="s">
        <v>1305</v>
      </c>
      <c r="Z657" s="411" t="s">
        <v>1301</v>
      </c>
      <c r="AA657" s="412" t="s">
        <v>2025</v>
      </c>
      <c r="AB657" s="377">
        <f>VLOOKUP($B657,'1.วาง งบทดลอง 4 แถว'!$E$2519:$J$3357,3,0)</f>
        <v>0</v>
      </c>
      <c r="AC657" s="378">
        <f>VLOOKUP($B657,'1.วาง งบทดลอง 4 แถว'!$E$2519:$J$3357,4,0)</f>
        <v>0</v>
      </c>
      <c r="AD657" s="378">
        <f>VLOOKUP($B657,'1.วาง งบทดลอง 4 แถว'!$E$2519:$J$3357,5,0)</f>
        <v>67410</v>
      </c>
      <c r="AE657" s="379">
        <f>VLOOKUP($B657,'1.วาง งบทดลอง 4 แถว'!$E$2519:$J$3357,6,0)</f>
        <v>0</v>
      </c>
      <c r="AF657" s="380">
        <f t="shared" si="83"/>
        <v>67410</v>
      </c>
      <c r="AG657" s="410" t="s">
        <v>1305</v>
      </c>
      <c r="AH657" s="411" t="s">
        <v>1301</v>
      </c>
      <c r="AI657" s="412" t="s">
        <v>2025</v>
      </c>
      <c r="AJ657" s="377">
        <f>VLOOKUP($B657,'1.วาง งบทดลอง 4 แถว'!$E$3358:$J$4196,3,0)</f>
        <v>0</v>
      </c>
      <c r="AK657" s="378">
        <f>VLOOKUP($B657,'1.วาง งบทดลอง 4 แถว'!$E$3358:$J$4196,4,0)</f>
        <v>0</v>
      </c>
      <c r="AL657" s="378">
        <f>VLOOKUP($B657,'1.วาง งบทดลอง 4 แถว'!$E$3358:$J$4196,5,0)</f>
        <v>0</v>
      </c>
      <c r="AM657" s="379">
        <f>VLOOKUP($B657,'1.วาง งบทดลอง 4 แถว'!$E$3358:$J$4196,6,0)</f>
        <v>0</v>
      </c>
      <c r="AN657" s="380">
        <f t="shared" si="84"/>
        <v>0</v>
      </c>
      <c r="AO657" s="410" t="s">
        <v>1305</v>
      </c>
      <c r="AP657" s="411" t="s">
        <v>1301</v>
      </c>
      <c r="AQ657" s="412" t="s">
        <v>2025</v>
      </c>
      <c r="AR657" s="377">
        <f>VLOOKUP($B657,'1.วาง งบทดลอง 4 แถว'!$E$4197:$J$5035,3,0)</f>
        <v>0</v>
      </c>
      <c r="AS657" s="378">
        <f>VLOOKUP($B657,'1.วาง งบทดลอง 4 แถว'!$E$4197:$J$5035,4,0)</f>
        <v>0</v>
      </c>
      <c r="AT657" s="378">
        <f>VLOOKUP($B657,'1.วาง งบทดลอง 4 แถว'!$E$4197:$J$5035,5,0)</f>
        <v>0</v>
      </c>
      <c r="AU657" s="379">
        <f>VLOOKUP($B657,'1.วาง งบทดลอง 4 แถว'!$E$4197:$J$5035,6,0)</f>
        <v>0</v>
      </c>
      <c r="AV657" s="380">
        <f t="shared" si="85"/>
        <v>0</v>
      </c>
      <c r="AW657" s="410" t="s">
        <v>1305</v>
      </c>
      <c r="AX657" s="411" t="s">
        <v>1301</v>
      </c>
      <c r="AY657" s="412" t="s">
        <v>2025</v>
      </c>
      <c r="AZ657" s="377">
        <f>VLOOKUP($B657,'1.วาง งบทดลอง 4 แถว'!$E$5036:$J$5874,3,0)</f>
        <v>0</v>
      </c>
      <c r="BA657" s="378">
        <f>VLOOKUP($B657,'1.วาง งบทดลอง 4 แถว'!$E$5036:$J$5874,4,0)</f>
        <v>0</v>
      </c>
      <c r="BB657" s="378">
        <f>VLOOKUP($B657,'1.วาง งบทดลอง 4 แถว'!$E$5036:$J$5874,5,0)</f>
        <v>0</v>
      </c>
      <c r="BC657" s="379">
        <f>VLOOKUP($B657,'1.วาง งบทดลอง 4 แถว'!$E$5036:$J$5874,6,0)</f>
        <v>0</v>
      </c>
      <c r="BD657" s="380">
        <f t="shared" si="86"/>
        <v>0</v>
      </c>
      <c r="BE657" s="410" t="s">
        <v>1305</v>
      </c>
      <c r="BF657" s="411" t="s">
        <v>1301</v>
      </c>
      <c r="BG657" s="412" t="s">
        <v>2025</v>
      </c>
      <c r="BH657" s="377">
        <f>VLOOKUP($B657,'1.วาง งบทดลอง 4 แถว'!$E$5875:$J$6713,3,0)</f>
        <v>0</v>
      </c>
      <c r="BI657" s="378">
        <f>VLOOKUP($B657,'1.วาง งบทดลอง 4 แถว'!$E$5875:$J$6713,4,0)</f>
        <v>0</v>
      </c>
      <c r="BJ657" s="378">
        <f>VLOOKUP($B657,'1.วาง งบทดลอง 4 แถว'!$E$5875:$J$6713,5,0)</f>
        <v>0</v>
      </c>
      <c r="BK657" s="379">
        <f>VLOOKUP($B657,'1.วาง งบทดลอง 4 แถว'!$E$5875:$J$6713,6,0)</f>
        <v>0</v>
      </c>
      <c r="BL657" s="380">
        <f t="shared" si="87"/>
        <v>0</v>
      </c>
      <c r="BM657" s="410" t="s">
        <v>1305</v>
      </c>
      <c r="BN657" s="411" t="s">
        <v>1301</v>
      </c>
      <c r="BO657" s="413" t="s">
        <v>2025</v>
      </c>
    </row>
    <row r="658" spans="1:67" ht="19.5" customHeight="1">
      <c r="A658" s="374">
        <v>655</v>
      </c>
      <c r="B658" s="375" t="s">
        <v>1013</v>
      </c>
      <c r="C658" s="376" t="s">
        <v>300</v>
      </c>
      <c r="D658" s="377">
        <f>VLOOKUP($B658,'1.วาง งบทดลอง 4 แถว'!$E$2:$J$840,3,0)</f>
        <v>0</v>
      </c>
      <c r="E658" s="378">
        <f>VLOOKUP($B658,'1.วาง งบทดลอง 4 แถว'!$E$2:$J$840,4,0)</f>
        <v>0</v>
      </c>
      <c r="F658" s="378">
        <f>VLOOKUP($B658,'1.วาง งบทดลอง 4 แถว'!$E$2:$J$840,5,0)</f>
        <v>0</v>
      </c>
      <c r="G658" s="379">
        <f>VLOOKUP($B658,'1.วาง งบทดลอง 4 แถว'!$E$2:$J$840,6,0)</f>
        <v>0</v>
      </c>
      <c r="H658" s="380">
        <f t="shared" si="80"/>
        <v>0</v>
      </c>
      <c r="I658" s="410" t="s">
        <v>1305</v>
      </c>
      <c r="J658" s="411" t="s">
        <v>1301</v>
      </c>
      <c r="K658" s="412" t="s">
        <v>2025</v>
      </c>
      <c r="L658" s="377">
        <f>VLOOKUP($B658,'1.วาง งบทดลอง 4 แถว'!$E$841:$J$1679,3,0)</f>
        <v>0</v>
      </c>
      <c r="M658" s="378">
        <f>VLOOKUP($B658,'1.วาง งบทดลอง 4 แถว'!$E$841:$J$1679,4,0)</f>
        <v>0</v>
      </c>
      <c r="N658" s="378">
        <f>VLOOKUP($B658,'1.วาง งบทดลอง 4 แถว'!$E$841:$J$1679,5,0)</f>
        <v>0</v>
      </c>
      <c r="O658" s="379">
        <f>VLOOKUP($B658,'1.วาง งบทดลอง 4 แถว'!$E$841:$J$1679,6,0)</f>
        <v>0</v>
      </c>
      <c r="P658" s="380">
        <f t="shared" si="81"/>
        <v>0</v>
      </c>
      <c r="Q658" s="410" t="s">
        <v>1305</v>
      </c>
      <c r="R658" s="411" t="s">
        <v>1301</v>
      </c>
      <c r="S658" s="412" t="s">
        <v>2025</v>
      </c>
      <c r="T658" s="377">
        <f>VLOOKUP($B658,'1.วาง งบทดลอง 4 แถว'!$E$1680:$J$2518,3,0)</f>
        <v>0</v>
      </c>
      <c r="U658" s="378">
        <f>VLOOKUP($B658,'1.วาง งบทดลอง 4 แถว'!$E$1680:$J$2518,4,0)</f>
        <v>0</v>
      </c>
      <c r="V658" s="378">
        <f>VLOOKUP($B658,'1.วาง งบทดลอง 4 แถว'!$E$1680:$J$2518,5,0)</f>
        <v>0</v>
      </c>
      <c r="W658" s="379">
        <f>VLOOKUP($B658,'1.วาง งบทดลอง 4 แถว'!$E$1680:$J$2518,6,0)</f>
        <v>0</v>
      </c>
      <c r="X658" s="380">
        <f t="shared" si="82"/>
        <v>0</v>
      </c>
      <c r="Y658" s="410" t="s">
        <v>1305</v>
      </c>
      <c r="Z658" s="411" t="s">
        <v>1301</v>
      </c>
      <c r="AA658" s="412" t="s">
        <v>2025</v>
      </c>
      <c r="AB658" s="377">
        <f>VLOOKUP($B658,'1.วาง งบทดลอง 4 แถว'!$E$2519:$J$3357,3,0)</f>
        <v>0</v>
      </c>
      <c r="AC658" s="378">
        <f>VLOOKUP($B658,'1.วาง งบทดลอง 4 แถว'!$E$2519:$J$3357,4,0)</f>
        <v>0</v>
      </c>
      <c r="AD658" s="378">
        <f>VLOOKUP($B658,'1.วาง งบทดลอง 4 แถว'!$E$2519:$J$3357,5,0)</f>
        <v>0</v>
      </c>
      <c r="AE658" s="379">
        <f>VLOOKUP($B658,'1.วาง งบทดลอง 4 แถว'!$E$2519:$J$3357,6,0)</f>
        <v>0</v>
      </c>
      <c r="AF658" s="380">
        <f t="shared" si="83"/>
        <v>0</v>
      </c>
      <c r="AG658" s="410" t="s">
        <v>1305</v>
      </c>
      <c r="AH658" s="411" t="s">
        <v>1301</v>
      </c>
      <c r="AI658" s="412" t="s">
        <v>2025</v>
      </c>
      <c r="AJ658" s="377">
        <f>VLOOKUP($B658,'1.วาง งบทดลอง 4 แถว'!$E$3358:$J$4196,3,0)</f>
        <v>0</v>
      </c>
      <c r="AK658" s="378">
        <f>VLOOKUP($B658,'1.วาง งบทดลอง 4 แถว'!$E$3358:$J$4196,4,0)</f>
        <v>0</v>
      </c>
      <c r="AL658" s="378">
        <f>VLOOKUP($B658,'1.วาง งบทดลอง 4 แถว'!$E$3358:$J$4196,5,0)</f>
        <v>0</v>
      </c>
      <c r="AM658" s="379">
        <f>VLOOKUP($B658,'1.วาง งบทดลอง 4 แถว'!$E$3358:$J$4196,6,0)</f>
        <v>0</v>
      </c>
      <c r="AN658" s="380">
        <f t="shared" si="84"/>
        <v>0</v>
      </c>
      <c r="AO658" s="410" t="s">
        <v>1305</v>
      </c>
      <c r="AP658" s="411" t="s">
        <v>1301</v>
      </c>
      <c r="AQ658" s="412" t="s">
        <v>2025</v>
      </c>
      <c r="AR658" s="377">
        <f>VLOOKUP($B658,'1.วาง งบทดลอง 4 แถว'!$E$4197:$J$5035,3,0)</f>
        <v>0</v>
      </c>
      <c r="AS658" s="378">
        <f>VLOOKUP($B658,'1.วาง งบทดลอง 4 แถว'!$E$4197:$J$5035,4,0)</f>
        <v>0</v>
      </c>
      <c r="AT658" s="378">
        <f>VLOOKUP($B658,'1.วาง งบทดลอง 4 แถว'!$E$4197:$J$5035,5,0)</f>
        <v>0</v>
      </c>
      <c r="AU658" s="379">
        <f>VLOOKUP($B658,'1.วาง งบทดลอง 4 แถว'!$E$4197:$J$5035,6,0)</f>
        <v>0</v>
      </c>
      <c r="AV658" s="380">
        <f t="shared" si="85"/>
        <v>0</v>
      </c>
      <c r="AW658" s="410" t="s">
        <v>1305</v>
      </c>
      <c r="AX658" s="411" t="s">
        <v>1301</v>
      </c>
      <c r="AY658" s="412" t="s">
        <v>2025</v>
      </c>
      <c r="AZ658" s="377">
        <f>VLOOKUP($B658,'1.วาง งบทดลอง 4 แถว'!$E$5036:$J$5874,3,0)</f>
        <v>0</v>
      </c>
      <c r="BA658" s="378">
        <f>VLOOKUP($B658,'1.วาง งบทดลอง 4 แถว'!$E$5036:$J$5874,4,0)</f>
        <v>0</v>
      </c>
      <c r="BB658" s="378">
        <f>VLOOKUP($B658,'1.วาง งบทดลอง 4 แถว'!$E$5036:$J$5874,5,0)</f>
        <v>0</v>
      </c>
      <c r="BC658" s="379">
        <f>VLOOKUP($B658,'1.วาง งบทดลอง 4 แถว'!$E$5036:$J$5874,6,0)</f>
        <v>0</v>
      </c>
      <c r="BD658" s="380">
        <f t="shared" si="86"/>
        <v>0</v>
      </c>
      <c r="BE658" s="410" t="s">
        <v>1305</v>
      </c>
      <c r="BF658" s="411" t="s">
        <v>1301</v>
      </c>
      <c r="BG658" s="412" t="s">
        <v>2025</v>
      </c>
      <c r="BH658" s="377">
        <f>VLOOKUP($B658,'1.วาง งบทดลอง 4 แถว'!$E$5875:$J$6713,3,0)</f>
        <v>0</v>
      </c>
      <c r="BI658" s="378">
        <f>VLOOKUP($B658,'1.วาง งบทดลอง 4 แถว'!$E$5875:$J$6713,4,0)</f>
        <v>0</v>
      </c>
      <c r="BJ658" s="378">
        <f>VLOOKUP($B658,'1.วาง งบทดลอง 4 แถว'!$E$5875:$J$6713,5,0)</f>
        <v>0</v>
      </c>
      <c r="BK658" s="379">
        <f>VLOOKUP($B658,'1.วาง งบทดลอง 4 แถว'!$E$5875:$J$6713,6,0)</f>
        <v>0</v>
      </c>
      <c r="BL658" s="380">
        <f t="shared" si="87"/>
        <v>0</v>
      </c>
      <c r="BM658" s="410" t="s">
        <v>1305</v>
      </c>
      <c r="BN658" s="411" t="s">
        <v>1301</v>
      </c>
      <c r="BO658" s="413" t="s">
        <v>2025</v>
      </c>
    </row>
    <row r="659" spans="1:67" ht="19.5" customHeight="1">
      <c r="A659" s="374">
        <v>656</v>
      </c>
      <c r="B659" s="375" t="s">
        <v>1014</v>
      </c>
      <c r="C659" s="376" t="s">
        <v>301</v>
      </c>
      <c r="D659" s="377">
        <f>VLOOKUP($B659,'1.วาง งบทดลอง 4 แถว'!$E$2:$J$840,3,0)</f>
        <v>40000</v>
      </c>
      <c r="E659" s="378">
        <f>VLOOKUP($B659,'1.วาง งบทดลอง 4 แถว'!$E$2:$J$840,4,0)</f>
        <v>0</v>
      </c>
      <c r="F659" s="378">
        <f>VLOOKUP($B659,'1.วาง งบทดลอง 4 แถว'!$E$2:$J$840,5,0)</f>
        <v>461840</v>
      </c>
      <c r="G659" s="379">
        <f>VLOOKUP($B659,'1.วาง งบทดลอง 4 แถว'!$E$2:$J$840,6,0)</f>
        <v>0</v>
      </c>
      <c r="H659" s="380">
        <f t="shared" si="80"/>
        <v>461840</v>
      </c>
      <c r="I659" s="410" t="s">
        <v>1305</v>
      </c>
      <c r="J659" s="411" t="s">
        <v>1301</v>
      </c>
      <c r="K659" s="412" t="s">
        <v>2025</v>
      </c>
      <c r="L659" s="377">
        <f>VLOOKUP($B659,'1.วาง งบทดลอง 4 แถว'!$E$841:$J$1679,3,0)</f>
        <v>16000</v>
      </c>
      <c r="M659" s="378">
        <f>VLOOKUP($B659,'1.วาง งบทดลอง 4 แถว'!$E$841:$J$1679,4,0)</f>
        <v>0</v>
      </c>
      <c r="N659" s="378">
        <f>VLOOKUP($B659,'1.วาง งบทดลอง 4 แถว'!$E$841:$J$1679,5,0)</f>
        <v>16000</v>
      </c>
      <c r="O659" s="379">
        <f>VLOOKUP($B659,'1.วาง งบทดลอง 4 แถว'!$E$841:$J$1679,6,0)</f>
        <v>0</v>
      </c>
      <c r="P659" s="380">
        <f t="shared" si="81"/>
        <v>16000</v>
      </c>
      <c r="Q659" s="410" t="s">
        <v>1305</v>
      </c>
      <c r="R659" s="411" t="s">
        <v>1301</v>
      </c>
      <c r="S659" s="412" t="s">
        <v>2025</v>
      </c>
      <c r="T659" s="377">
        <f>VLOOKUP($B659,'1.วาง งบทดลอง 4 แถว'!$E$1680:$J$2518,3,0)</f>
        <v>0</v>
      </c>
      <c r="U659" s="378">
        <f>VLOOKUP($B659,'1.วาง งบทดลอง 4 แถว'!$E$1680:$J$2518,4,0)</f>
        <v>0</v>
      </c>
      <c r="V659" s="378">
        <f>VLOOKUP($B659,'1.วาง งบทดลอง 4 แถว'!$E$1680:$J$2518,5,0)</f>
        <v>0</v>
      </c>
      <c r="W659" s="379">
        <f>VLOOKUP($B659,'1.วาง งบทดลอง 4 แถว'!$E$1680:$J$2518,6,0)</f>
        <v>0</v>
      </c>
      <c r="X659" s="380">
        <f t="shared" si="82"/>
        <v>0</v>
      </c>
      <c r="Y659" s="410" t="s">
        <v>1305</v>
      </c>
      <c r="Z659" s="411" t="s">
        <v>1301</v>
      </c>
      <c r="AA659" s="412" t="s">
        <v>2025</v>
      </c>
      <c r="AB659" s="377">
        <f>VLOOKUP($B659,'1.วาง งบทดลอง 4 แถว'!$E$2519:$J$3357,3,0)</f>
        <v>25680</v>
      </c>
      <c r="AC659" s="378">
        <f>VLOOKUP($B659,'1.วาง งบทดลอง 4 แถว'!$E$2519:$J$3357,4,0)</f>
        <v>0</v>
      </c>
      <c r="AD659" s="378">
        <f>VLOOKUP($B659,'1.วาง งบทดลอง 4 แถว'!$E$2519:$J$3357,5,0)</f>
        <v>126729.2</v>
      </c>
      <c r="AE659" s="379">
        <f>VLOOKUP($B659,'1.วาง งบทดลอง 4 แถว'!$E$2519:$J$3357,6,0)</f>
        <v>0</v>
      </c>
      <c r="AF659" s="380">
        <f t="shared" si="83"/>
        <v>126729.2</v>
      </c>
      <c r="AG659" s="410" t="s">
        <v>1305</v>
      </c>
      <c r="AH659" s="411" t="s">
        <v>1301</v>
      </c>
      <c r="AI659" s="412" t="s">
        <v>2025</v>
      </c>
      <c r="AJ659" s="377">
        <f>VLOOKUP($B659,'1.วาง งบทดลอง 4 แถว'!$E$3358:$J$4196,3,0)</f>
        <v>0</v>
      </c>
      <c r="AK659" s="378">
        <f>VLOOKUP($B659,'1.วาง งบทดลอง 4 แถว'!$E$3358:$J$4196,4,0)</f>
        <v>0</v>
      </c>
      <c r="AL659" s="378">
        <f>VLOOKUP($B659,'1.วาง งบทดลอง 4 แถว'!$E$3358:$J$4196,5,0)</f>
        <v>132145</v>
      </c>
      <c r="AM659" s="379">
        <f>VLOOKUP($B659,'1.วาง งบทดลอง 4 แถว'!$E$3358:$J$4196,6,0)</f>
        <v>0</v>
      </c>
      <c r="AN659" s="380">
        <f t="shared" si="84"/>
        <v>132145</v>
      </c>
      <c r="AO659" s="410" t="s">
        <v>1305</v>
      </c>
      <c r="AP659" s="411" t="s">
        <v>1301</v>
      </c>
      <c r="AQ659" s="412" t="s">
        <v>2025</v>
      </c>
      <c r="AR659" s="377">
        <f>VLOOKUP($B659,'1.วาง งบทดลอง 4 แถว'!$E$4197:$J$5035,3,0)</f>
        <v>0</v>
      </c>
      <c r="AS659" s="378">
        <f>VLOOKUP($B659,'1.วาง งบทดลอง 4 แถว'!$E$4197:$J$5035,4,0)</f>
        <v>0</v>
      </c>
      <c r="AT659" s="378">
        <f>VLOOKUP($B659,'1.วาง งบทดลอง 4 แถว'!$E$4197:$J$5035,5,0)</f>
        <v>332300</v>
      </c>
      <c r="AU659" s="379">
        <f>VLOOKUP($B659,'1.วาง งบทดลอง 4 แถว'!$E$4197:$J$5035,6,0)</f>
        <v>0</v>
      </c>
      <c r="AV659" s="380">
        <f t="shared" si="85"/>
        <v>332300</v>
      </c>
      <c r="AW659" s="410" t="s">
        <v>1305</v>
      </c>
      <c r="AX659" s="411" t="s">
        <v>1301</v>
      </c>
      <c r="AY659" s="412" t="s">
        <v>2025</v>
      </c>
      <c r="AZ659" s="377">
        <f>VLOOKUP($B659,'1.วาง งบทดลอง 4 แถว'!$E$5036:$J$5874,3,0)</f>
        <v>0</v>
      </c>
      <c r="BA659" s="378">
        <f>VLOOKUP($B659,'1.วาง งบทดลอง 4 แถว'!$E$5036:$J$5874,4,0)</f>
        <v>0</v>
      </c>
      <c r="BB659" s="378">
        <f>VLOOKUP($B659,'1.วาง งบทดลอง 4 แถว'!$E$5036:$J$5874,5,0)</f>
        <v>0</v>
      </c>
      <c r="BC659" s="379">
        <f>VLOOKUP($B659,'1.วาง งบทดลอง 4 แถว'!$E$5036:$J$5874,6,0)</f>
        <v>0</v>
      </c>
      <c r="BD659" s="380">
        <f t="shared" si="86"/>
        <v>0</v>
      </c>
      <c r="BE659" s="410" t="s">
        <v>1305</v>
      </c>
      <c r="BF659" s="411" t="s">
        <v>1301</v>
      </c>
      <c r="BG659" s="412" t="s">
        <v>2025</v>
      </c>
      <c r="BH659" s="377">
        <f>VLOOKUP($B659,'1.วาง งบทดลอง 4 แถว'!$E$5875:$J$6713,3,0)</f>
        <v>0</v>
      </c>
      <c r="BI659" s="378">
        <f>VLOOKUP($B659,'1.วาง งบทดลอง 4 แถว'!$E$5875:$J$6713,4,0)</f>
        <v>0</v>
      </c>
      <c r="BJ659" s="378">
        <f>VLOOKUP($B659,'1.วาง งบทดลอง 4 แถว'!$E$5875:$J$6713,5,0)</f>
        <v>0</v>
      </c>
      <c r="BK659" s="379">
        <f>VLOOKUP($B659,'1.วาง งบทดลอง 4 แถว'!$E$5875:$J$6713,6,0)</f>
        <v>0</v>
      </c>
      <c r="BL659" s="380">
        <f t="shared" si="87"/>
        <v>0</v>
      </c>
      <c r="BM659" s="410" t="s">
        <v>1305</v>
      </c>
      <c r="BN659" s="411" t="s">
        <v>1301</v>
      </c>
      <c r="BO659" s="413" t="s">
        <v>2025</v>
      </c>
    </row>
    <row r="660" spans="1:67" ht="19.5" customHeight="1">
      <c r="A660" s="374">
        <v>657</v>
      </c>
      <c r="B660" s="375" t="s">
        <v>1015</v>
      </c>
      <c r="C660" s="376" t="s">
        <v>302</v>
      </c>
      <c r="D660" s="377">
        <f>VLOOKUP($B660,'1.วาง งบทดลอง 4 แถว'!$E$2:$J$840,3,0)</f>
        <v>124500</v>
      </c>
      <c r="E660" s="378">
        <f>VLOOKUP($B660,'1.วาง งบทดลอง 4 แถว'!$E$2:$J$840,4,0)</f>
        <v>0</v>
      </c>
      <c r="F660" s="378">
        <f>VLOOKUP($B660,'1.วาง งบทดลอง 4 แถว'!$E$2:$J$840,5,0)</f>
        <v>553595</v>
      </c>
      <c r="G660" s="379">
        <f>VLOOKUP($B660,'1.วาง งบทดลอง 4 แถว'!$E$2:$J$840,6,0)</f>
        <v>0</v>
      </c>
      <c r="H660" s="380">
        <f t="shared" si="80"/>
        <v>553595</v>
      </c>
      <c r="I660" s="410" t="s">
        <v>1305</v>
      </c>
      <c r="J660" s="411" t="s">
        <v>1301</v>
      </c>
      <c r="K660" s="412" t="s">
        <v>2025</v>
      </c>
      <c r="L660" s="377">
        <f>VLOOKUP($B660,'1.วาง งบทดลอง 4 แถว'!$E$841:$J$1679,3,0)</f>
        <v>36500</v>
      </c>
      <c r="M660" s="378">
        <f>VLOOKUP($B660,'1.วาง งบทดลอง 4 แถว'!$E$841:$J$1679,4,0)</f>
        <v>0</v>
      </c>
      <c r="N660" s="378">
        <f>VLOOKUP($B660,'1.วาง งบทดลอง 4 แถว'!$E$841:$J$1679,5,0)</f>
        <v>181500</v>
      </c>
      <c r="O660" s="379">
        <f>VLOOKUP($B660,'1.วาง งบทดลอง 4 แถว'!$E$841:$J$1679,6,0)</f>
        <v>0</v>
      </c>
      <c r="P660" s="380">
        <f t="shared" si="81"/>
        <v>181500</v>
      </c>
      <c r="Q660" s="410" t="s">
        <v>1302</v>
      </c>
      <c r="R660" s="411" t="s">
        <v>1303</v>
      </c>
      <c r="S660" s="412">
        <v>0</v>
      </c>
      <c r="T660" s="377">
        <f>VLOOKUP($B660,'1.วาง งบทดลอง 4 แถว'!$E$1680:$J$2518,3,0)</f>
        <v>0</v>
      </c>
      <c r="U660" s="378">
        <f>VLOOKUP($B660,'1.วาง งบทดลอง 4 แถว'!$E$1680:$J$2518,4,0)</f>
        <v>0</v>
      </c>
      <c r="V660" s="378">
        <f>VLOOKUP($B660,'1.วาง งบทดลอง 4 แถว'!$E$1680:$J$2518,5,0)</f>
        <v>0</v>
      </c>
      <c r="W660" s="379">
        <f>VLOOKUP($B660,'1.วาง งบทดลอง 4 แถว'!$E$1680:$J$2518,6,0)</f>
        <v>0</v>
      </c>
      <c r="X660" s="380">
        <f t="shared" si="82"/>
        <v>0</v>
      </c>
      <c r="Y660" s="410" t="s">
        <v>1302</v>
      </c>
      <c r="Z660" s="411" t="s">
        <v>1303</v>
      </c>
      <c r="AA660" s="412">
        <v>0</v>
      </c>
      <c r="AB660" s="377">
        <f>VLOOKUP($B660,'1.วาง งบทดลอง 4 แถว'!$E$2519:$J$3357,3,0)</f>
        <v>86350</v>
      </c>
      <c r="AC660" s="378">
        <f>VLOOKUP($B660,'1.วาง งบทดลอง 4 แถว'!$E$2519:$J$3357,4,0)</f>
        <v>0</v>
      </c>
      <c r="AD660" s="378">
        <f>VLOOKUP($B660,'1.วาง งบทดลอง 4 แถว'!$E$2519:$J$3357,5,0)</f>
        <v>132050</v>
      </c>
      <c r="AE660" s="379">
        <f>VLOOKUP($B660,'1.วาง งบทดลอง 4 แถว'!$E$2519:$J$3357,6,0)</f>
        <v>0</v>
      </c>
      <c r="AF660" s="380">
        <f t="shared" si="83"/>
        <v>132050</v>
      </c>
      <c r="AG660" s="410" t="s">
        <v>1302</v>
      </c>
      <c r="AH660" s="411" t="s">
        <v>1303</v>
      </c>
      <c r="AI660" s="412">
        <v>0</v>
      </c>
      <c r="AJ660" s="377">
        <f>VLOOKUP($B660,'1.วาง งบทดลอง 4 แถว'!$E$3358:$J$4196,3,0)</f>
        <v>13600</v>
      </c>
      <c r="AK660" s="378">
        <f>VLOOKUP($B660,'1.วาง งบทดลอง 4 แถว'!$E$3358:$J$4196,4,0)</f>
        <v>0</v>
      </c>
      <c r="AL660" s="378">
        <f>VLOOKUP($B660,'1.วาง งบทดลอง 4 แถว'!$E$3358:$J$4196,5,0)</f>
        <v>25600</v>
      </c>
      <c r="AM660" s="379">
        <f>VLOOKUP($B660,'1.วาง งบทดลอง 4 แถว'!$E$3358:$J$4196,6,0)</f>
        <v>0</v>
      </c>
      <c r="AN660" s="380">
        <f t="shared" si="84"/>
        <v>25600</v>
      </c>
      <c r="AO660" s="410" t="s">
        <v>1302</v>
      </c>
      <c r="AP660" s="411" t="s">
        <v>1303</v>
      </c>
      <c r="AQ660" s="412">
        <v>0</v>
      </c>
      <c r="AR660" s="377">
        <f>VLOOKUP($B660,'1.วาง งบทดลอง 4 แถว'!$E$4197:$J$5035,3,0)</f>
        <v>0</v>
      </c>
      <c r="AS660" s="378">
        <f>VLOOKUP($B660,'1.วาง งบทดลอง 4 แถว'!$E$4197:$J$5035,4,0)</f>
        <v>0</v>
      </c>
      <c r="AT660" s="378">
        <f>VLOOKUP($B660,'1.วาง งบทดลอง 4 แถว'!$E$4197:$J$5035,5,0)</f>
        <v>65400</v>
      </c>
      <c r="AU660" s="379">
        <f>VLOOKUP($B660,'1.วาง งบทดลอง 4 แถว'!$E$4197:$J$5035,6,0)</f>
        <v>0</v>
      </c>
      <c r="AV660" s="380">
        <f t="shared" si="85"/>
        <v>65400</v>
      </c>
      <c r="AW660" s="410" t="s">
        <v>1302</v>
      </c>
      <c r="AX660" s="411" t="s">
        <v>1303</v>
      </c>
      <c r="AY660" s="412">
        <v>0</v>
      </c>
      <c r="AZ660" s="377">
        <f>VLOOKUP($B660,'1.วาง งบทดลอง 4 แถว'!$E$5036:$J$5874,3,0)</f>
        <v>0</v>
      </c>
      <c r="BA660" s="378">
        <f>VLOOKUP($B660,'1.วาง งบทดลอง 4 แถว'!$E$5036:$J$5874,4,0)</f>
        <v>0</v>
      </c>
      <c r="BB660" s="378">
        <f>VLOOKUP($B660,'1.วาง งบทดลอง 4 แถว'!$E$5036:$J$5874,5,0)</f>
        <v>0</v>
      </c>
      <c r="BC660" s="379">
        <f>VLOOKUP($B660,'1.วาง งบทดลอง 4 แถว'!$E$5036:$J$5874,6,0)</f>
        <v>0</v>
      </c>
      <c r="BD660" s="380">
        <f t="shared" si="86"/>
        <v>0</v>
      </c>
      <c r="BE660" s="410" t="s">
        <v>1302</v>
      </c>
      <c r="BF660" s="411" t="s">
        <v>1303</v>
      </c>
      <c r="BG660" s="412">
        <v>0</v>
      </c>
      <c r="BH660" s="377">
        <f>VLOOKUP($B660,'1.วาง งบทดลอง 4 แถว'!$E$5875:$J$6713,3,0)</f>
        <v>0</v>
      </c>
      <c r="BI660" s="378">
        <f>VLOOKUP($B660,'1.วาง งบทดลอง 4 แถว'!$E$5875:$J$6713,4,0)</f>
        <v>0</v>
      </c>
      <c r="BJ660" s="378">
        <f>VLOOKUP($B660,'1.วาง งบทดลอง 4 แถว'!$E$5875:$J$6713,5,0)</f>
        <v>0</v>
      </c>
      <c r="BK660" s="379">
        <f>VLOOKUP($B660,'1.วาง งบทดลอง 4 แถว'!$E$5875:$J$6713,6,0)</f>
        <v>0</v>
      </c>
      <c r="BL660" s="380">
        <f t="shared" si="87"/>
        <v>0</v>
      </c>
      <c r="BM660" s="410" t="s">
        <v>1302</v>
      </c>
      <c r="BN660" s="411" t="s">
        <v>1303</v>
      </c>
      <c r="BO660" s="413">
        <v>0</v>
      </c>
    </row>
    <row r="661" spans="1:67" ht="19.5" customHeight="1">
      <c r="A661" s="374">
        <v>658</v>
      </c>
      <c r="B661" s="375" t="s">
        <v>1016</v>
      </c>
      <c r="C661" s="376" t="s">
        <v>303</v>
      </c>
      <c r="D661" s="377">
        <f>VLOOKUP($B661,'1.วาง งบทดลอง 4 แถว'!$E$2:$J$840,3,0)</f>
        <v>0</v>
      </c>
      <c r="E661" s="378">
        <f>VLOOKUP($B661,'1.วาง งบทดลอง 4 แถว'!$E$2:$J$840,4,0)</f>
        <v>0</v>
      </c>
      <c r="F661" s="378">
        <f>VLOOKUP($B661,'1.วาง งบทดลอง 4 แถว'!$E$2:$J$840,5,0)</f>
        <v>0</v>
      </c>
      <c r="G661" s="379">
        <f>VLOOKUP($B661,'1.วาง งบทดลอง 4 แถว'!$E$2:$J$840,6,0)</f>
        <v>0</v>
      </c>
      <c r="H661" s="380">
        <f t="shared" si="80"/>
        <v>0</v>
      </c>
      <c r="I661" s="410" t="s">
        <v>1305</v>
      </c>
      <c r="J661" s="411" t="s">
        <v>1301</v>
      </c>
      <c r="K661" s="412" t="s">
        <v>2025</v>
      </c>
      <c r="L661" s="377">
        <f>VLOOKUP($B661,'1.วาง งบทดลอง 4 แถว'!$E$841:$J$1679,3,0)</f>
        <v>0</v>
      </c>
      <c r="M661" s="378">
        <f>VLOOKUP($B661,'1.วาง งบทดลอง 4 แถว'!$E$841:$J$1679,4,0)</f>
        <v>0</v>
      </c>
      <c r="N661" s="378">
        <f>VLOOKUP($B661,'1.วาง งบทดลอง 4 แถว'!$E$841:$J$1679,5,0)</f>
        <v>0</v>
      </c>
      <c r="O661" s="379">
        <f>VLOOKUP($B661,'1.วาง งบทดลอง 4 แถว'!$E$841:$J$1679,6,0)</f>
        <v>0</v>
      </c>
      <c r="P661" s="380">
        <f t="shared" si="81"/>
        <v>0</v>
      </c>
      <c r="Q661" s="410" t="s">
        <v>1306</v>
      </c>
      <c r="R661" s="411" t="s">
        <v>1301</v>
      </c>
      <c r="S661" s="412" t="s">
        <v>2025</v>
      </c>
      <c r="T661" s="377">
        <f>VLOOKUP($B661,'1.วาง งบทดลอง 4 แถว'!$E$1680:$J$2518,3,0)</f>
        <v>0</v>
      </c>
      <c r="U661" s="378">
        <f>VLOOKUP($B661,'1.วาง งบทดลอง 4 แถว'!$E$1680:$J$2518,4,0)</f>
        <v>0</v>
      </c>
      <c r="V661" s="378">
        <f>VLOOKUP($B661,'1.วาง งบทดลอง 4 แถว'!$E$1680:$J$2518,5,0)</f>
        <v>0</v>
      </c>
      <c r="W661" s="379">
        <f>VLOOKUP($B661,'1.วาง งบทดลอง 4 แถว'!$E$1680:$J$2518,6,0)</f>
        <v>0</v>
      </c>
      <c r="X661" s="380">
        <f t="shared" si="82"/>
        <v>0</v>
      </c>
      <c r="Y661" s="410" t="s">
        <v>1306</v>
      </c>
      <c r="Z661" s="411" t="s">
        <v>1301</v>
      </c>
      <c r="AA661" s="412" t="s">
        <v>2025</v>
      </c>
      <c r="AB661" s="377">
        <f>VLOOKUP($B661,'1.วาง งบทดลอง 4 แถว'!$E$2519:$J$3357,3,0)</f>
        <v>0</v>
      </c>
      <c r="AC661" s="378">
        <f>VLOOKUP($B661,'1.วาง งบทดลอง 4 แถว'!$E$2519:$J$3357,4,0)</f>
        <v>0</v>
      </c>
      <c r="AD661" s="378">
        <f>VLOOKUP($B661,'1.วาง งบทดลอง 4 แถว'!$E$2519:$J$3357,5,0)</f>
        <v>0</v>
      </c>
      <c r="AE661" s="379">
        <f>VLOOKUP($B661,'1.วาง งบทดลอง 4 แถว'!$E$2519:$J$3357,6,0)</f>
        <v>0</v>
      </c>
      <c r="AF661" s="380">
        <f t="shared" si="83"/>
        <v>0</v>
      </c>
      <c r="AG661" s="410" t="s">
        <v>1306</v>
      </c>
      <c r="AH661" s="411" t="s">
        <v>1301</v>
      </c>
      <c r="AI661" s="412" t="s">
        <v>2025</v>
      </c>
      <c r="AJ661" s="377">
        <f>VLOOKUP($B661,'1.วาง งบทดลอง 4 แถว'!$E$3358:$J$4196,3,0)</f>
        <v>62180</v>
      </c>
      <c r="AK661" s="378">
        <f>VLOOKUP($B661,'1.วาง งบทดลอง 4 แถว'!$E$3358:$J$4196,4,0)</f>
        <v>0</v>
      </c>
      <c r="AL661" s="378">
        <f>VLOOKUP($B661,'1.วาง งบทดลอง 4 แถว'!$E$3358:$J$4196,5,0)</f>
        <v>843875.63</v>
      </c>
      <c r="AM661" s="379">
        <f>VLOOKUP($B661,'1.วาง งบทดลอง 4 แถว'!$E$3358:$J$4196,6,0)</f>
        <v>0</v>
      </c>
      <c r="AN661" s="380">
        <f t="shared" si="84"/>
        <v>843875.63</v>
      </c>
      <c r="AO661" s="410" t="s">
        <v>1306</v>
      </c>
      <c r="AP661" s="411" t="s">
        <v>1301</v>
      </c>
      <c r="AQ661" s="412" t="s">
        <v>2025</v>
      </c>
      <c r="AR661" s="377">
        <f>VLOOKUP($B661,'1.วาง งบทดลอง 4 แถว'!$E$4197:$J$5035,3,0)</f>
        <v>0</v>
      </c>
      <c r="AS661" s="378">
        <f>VLOOKUP($B661,'1.วาง งบทดลอง 4 แถว'!$E$4197:$J$5035,4,0)</f>
        <v>0</v>
      </c>
      <c r="AT661" s="378">
        <f>VLOOKUP($B661,'1.วาง งบทดลอง 4 แถว'!$E$4197:$J$5035,5,0)</f>
        <v>0</v>
      </c>
      <c r="AU661" s="379">
        <f>VLOOKUP($B661,'1.วาง งบทดลอง 4 แถว'!$E$4197:$J$5035,6,0)</f>
        <v>0</v>
      </c>
      <c r="AV661" s="380">
        <f t="shared" si="85"/>
        <v>0</v>
      </c>
      <c r="AW661" s="410" t="s">
        <v>1306</v>
      </c>
      <c r="AX661" s="411" t="s">
        <v>1301</v>
      </c>
      <c r="AY661" s="412" t="s">
        <v>2025</v>
      </c>
      <c r="AZ661" s="377">
        <f>VLOOKUP($B661,'1.วาง งบทดลอง 4 แถว'!$E$5036:$J$5874,3,0)</f>
        <v>270000</v>
      </c>
      <c r="BA661" s="378">
        <f>VLOOKUP($B661,'1.วาง งบทดลอง 4 แถว'!$E$5036:$J$5874,4,0)</f>
        <v>0</v>
      </c>
      <c r="BB661" s="378">
        <f>VLOOKUP($B661,'1.วาง งบทดลอง 4 แถว'!$E$5036:$J$5874,5,0)</f>
        <v>550000</v>
      </c>
      <c r="BC661" s="379">
        <f>VLOOKUP($B661,'1.วาง งบทดลอง 4 แถว'!$E$5036:$J$5874,6,0)</f>
        <v>0</v>
      </c>
      <c r="BD661" s="380">
        <f t="shared" si="86"/>
        <v>550000</v>
      </c>
      <c r="BE661" s="410" t="s">
        <v>1306</v>
      </c>
      <c r="BF661" s="411" t="s">
        <v>1301</v>
      </c>
      <c r="BG661" s="412" t="s">
        <v>2025</v>
      </c>
      <c r="BH661" s="377">
        <f>VLOOKUP($B661,'1.วาง งบทดลอง 4 แถว'!$E$5875:$J$6713,3,0)</f>
        <v>0</v>
      </c>
      <c r="BI661" s="378">
        <f>VLOOKUP($B661,'1.วาง งบทดลอง 4 แถว'!$E$5875:$J$6713,4,0)</f>
        <v>0</v>
      </c>
      <c r="BJ661" s="378">
        <f>VLOOKUP($B661,'1.วาง งบทดลอง 4 แถว'!$E$5875:$J$6713,5,0)</f>
        <v>0</v>
      </c>
      <c r="BK661" s="379">
        <f>VLOOKUP($B661,'1.วาง งบทดลอง 4 แถว'!$E$5875:$J$6713,6,0)</f>
        <v>0</v>
      </c>
      <c r="BL661" s="380">
        <f t="shared" si="87"/>
        <v>0</v>
      </c>
      <c r="BM661" s="410" t="s">
        <v>1306</v>
      </c>
      <c r="BN661" s="411" t="s">
        <v>1301</v>
      </c>
      <c r="BO661" s="413" t="s">
        <v>2025</v>
      </c>
    </row>
    <row r="662" spans="1:67" ht="19.5" customHeight="1">
      <c r="A662" s="374">
        <v>659</v>
      </c>
      <c r="B662" s="375" t="s">
        <v>1017</v>
      </c>
      <c r="C662" s="376" t="s">
        <v>304</v>
      </c>
      <c r="D662" s="377">
        <f>VLOOKUP($B662,'1.วาง งบทดลอง 4 แถว'!$E$2:$J$840,3,0)</f>
        <v>208706.2</v>
      </c>
      <c r="E662" s="378">
        <f>VLOOKUP($B662,'1.วาง งบทดลอง 4 แถว'!$E$2:$J$840,4,0)</f>
        <v>0</v>
      </c>
      <c r="F662" s="378">
        <f>VLOOKUP($B662,'1.วาง งบทดลอง 4 แถว'!$E$2:$J$840,5,0)</f>
        <v>1769983</v>
      </c>
      <c r="G662" s="379">
        <f>VLOOKUP($B662,'1.วาง งบทดลอง 4 แถว'!$E$2:$J$840,6,0)</f>
        <v>0</v>
      </c>
      <c r="H662" s="380">
        <f t="shared" si="80"/>
        <v>1769983</v>
      </c>
      <c r="I662" s="410" t="s">
        <v>1302</v>
      </c>
      <c r="J662" s="411" t="s">
        <v>1303</v>
      </c>
      <c r="K662" s="412">
        <v>0</v>
      </c>
      <c r="L662" s="377">
        <f>VLOOKUP($B662,'1.วาง งบทดลอง 4 แถว'!$E$841:$J$1679,3,0)</f>
        <v>104461.1</v>
      </c>
      <c r="M662" s="378">
        <f>VLOOKUP($B662,'1.วาง งบทดลอง 4 แถว'!$E$841:$J$1679,4,0)</f>
        <v>0</v>
      </c>
      <c r="N662" s="378">
        <f>VLOOKUP($B662,'1.วาง งบทดลอง 4 แถว'!$E$841:$J$1679,5,0)</f>
        <v>865780</v>
      </c>
      <c r="O662" s="379">
        <f>VLOOKUP($B662,'1.วาง งบทดลอง 4 แถว'!$E$841:$J$1679,6,0)</f>
        <v>0</v>
      </c>
      <c r="P662" s="380">
        <f t="shared" si="81"/>
        <v>865780</v>
      </c>
      <c r="Q662" s="410" t="s">
        <v>1306</v>
      </c>
      <c r="R662" s="411" t="s">
        <v>1301</v>
      </c>
      <c r="S662" s="412" t="s">
        <v>2025</v>
      </c>
      <c r="T662" s="377">
        <f>VLOOKUP($B662,'1.วาง งบทดลอง 4 แถว'!$E$1680:$J$2518,3,0)</f>
        <v>144774.1</v>
      </c>
      <c r="U662" s="378">
        <f>VLOOKUP($B662,'1.วาง งบทดลอง 4 แถว'!$E$1680:$J$2518,4,0)</f>
        <v>0</v>
      </c>
      <c r="V662" s="378">
        <f>VLOOKUP($B662,'1.วาง งบทดลอง 4 แถว'!$E$1680:$J$2518,5,0)</f>
        <v>1305011.8999999999</v>
      </c>
      <c r="W662" s="379">
        <f>VLOOKUP($B662,'1.วาง งบทดลอง 4 แถว'!$E$1680:$J$2518,6,0)</f>
        <v>0</v>
      </c>
      <c r="X662" s="380">
        <f t="shared" si="82"/>
        <v>1305011.8999999999</v>
      </c>
      <c r="Y662" s="410" t="s">
        <v>1306</v>
      </c>
      <c r="Z662" s="411" t="s">
        <v>1301</v>
      </c>
      <c r="AA662" s="412" t="s">
        <v>2025</v>
      </c>
      <c r="AB662" s="377">
        <f>VLOOKUP($B662,'1.วาง งบทดลอง 4 แถว'!$E$2519:$J$3357,3,0)</f>
        <v>103864</v>
      </c>
      <c r="AC662" s="378">
        <f>VLOOKUP($B662,'1.วาง งบทดลอง 4 แถว'!$E$2519:$J$3357,4,0)</f>
        <v>0</v>
      </c>
      <c r="AD662" s="378">
        <f>VLOOKUP($B662,'1.วาง งบทดลอง 4 แถว'!$E$2519:$J$3357,5,0)</f>
        <v>1013597.8</v>
      </c>
      <c r="AE662" s="379">
        <f>VLOOKUP($B662,'1.วาง งบทดลอง 4 แถว'!$E$2519:$J$3357,6,0)</f>
        <v>0</v>
      </c>
      <c r="AF662" s="380">
        <f t="shared" si="83"/>
        <v>1013597.8</v>
      </c>
      <c r="AG662" s="410" t="s">
        <v>1306</v>
      </c>
      <c r="AH662" s="411" t="s">
        <v>1301</v>
      </c>
      <c r="AI662" s="412" t="s">
        <v>2025</v>
      </c>
      <c r="AJ662" s="377">
        <f>VLOOKUP($B662,'1.วาง งบทดลอง 4 แถว'!$E$3358:$J$4196,3,0)</f>
        <v>104089.87</v>
      </c>
      <c r="AK662" s="378">
        <f>VLOOKUP($B662,'1.วาง งบทดลอง 4 แถว'!$E$3358:$J$4196,4,0)</f>
        <v>0</v>
      </c>
      <c r="AL662" s="378">
        <f>VLOOKUP($B662,'1.วาง งบทดลอง 4 แถว'!$E$3358:$J$4196,5,0)</f>
        <v>861350.11</v>
      </c>
      <c r="AM662" s="379">
        <f>VLOOKUP($B662,'1.วาง งบทดลอง 4 แถว'!$E$3358:$J$4196,6,0)</f>
        <v>0</v>
      </c>
      <c r="AN662" s="380">
        <f t="shared" si="84"/>
        <v>861350.11</v>
      </c>
      <c r="AO662" s="410" t="s">
        <v>1306</v>
      </c>
      <c r="AP662" s="411" t="s">
        <v>1301</v>
      </c>
      <c r="AQ662" s="412" t="s">
        <v>2025</v>
      </c>
      <c r="AR662" s="377">
        <f>VLOOKUP($B662,'1.วาง งบทดลอง 4 แถว'!$E$4197:$J$5035,3,0)</f>
        <v>82670</v>
      </c>
      <c r="AS662" s="378">
        <f>VLOOKUP($B662,'1.วาง งบทดลอง 4 แถว'!$E$4197:$J$5035,4,0)</f>
        <v>0</v>
      </c>
      <c r="AT662" s="378">
        <f>VLOOKUP($B662,'1.วาง งบทดลอง 4 แถว'!$E$4197:$J$5035,5,0)</f>
        <v>667534.1</v>
      </c>
      <c r="AU662" s="379">
        <f>VLOOKUP($B662,'1.วาง งบทดลอง 4 แถว'!$E$4197:$J$5035,6,0)</f>
        <v>0</v>
      </c>
      <c r="AV662" s="380">
        <f t="shared" si="85"/>
        <v>667534.1</v>
      </c>
      <c r="AW662" s="410" t="s">
        <v>1306</v>
      </c>
      <c r="AX662" s="411" t="s">
        <v>1301</v>
      </c>
      <c r="AY662" s="412" t="s">
        <v>2025</v>
      </c>
      <c r="AZ662" s="377">
        <f>VLOOKUP($B662,'1.วาง งบทดลอง 4 แถว'!$E$5036:$J$5874,3,0)</f>
        <v>75336.5</v>
      </c>
      <c r="BA662" s="378">
        <f>VLOOKUP($B662,'1.วาง งบทดลอง 4 แถว'!$E$5036:$J$5874,4,0)</f>
        <v>0</v>
      </c>
      <c r="BB662" s="378">
        <f>VLOOKUP($B662,'1.วาง งบทดลอง 4 แถว'!$E$5036:$J$5874,5,0)</f>
        <v>571927.41</v>
      </c>
      <c r="BC662" s="379">
        <f>VLOOKUP($B662,'1.วาง งบทดลอง 4 แถว'!$E$5036:$J$5874,6,0)</f>
        <v>0</v>
      </c>
      <c r="BD662" s="380">
        <f t="shared" si="86"/>
        <v>571927.41</v>
      </c>
      <c r="BE662" s="410" t="s">
        <v>1306</v>
      </c>
      <c r="BF662" s="411" t="s">
        <v>1301</v>
      </c>
      <c r="BG662" s="412" t="s">
        <v>2025</v>
      </c>
      <c r="BH662" s="377">
        <f>VLOOKUP($B662,'1.วาง งบทดลอง 4 แถว'!$E$5875:$J$6713,3,0)</f>
        <v>27610</v>
      </c>
      <c r="BI662" s="378">
        <f>VLOOKUP($B662,'1.วาง งบทดลอง 4 แถว'!$E$5875:$J$6713,4,0)</f>
        <v>0</v>
      </c>
      <c r="BJ662" s="378">
        <f>VLOOKUP($B662,'1.วาง งบทดลอง 4 แถว'!$E$5875:$J$6713,5,0)</f>
        <v>305693.90000000002</v>
      </c>
      <c r="BK662" s="379">
        <f>VLOOKUP($B662,'1.วาง งบทดลอง 4 แถว'!$E$5875:$J$6713,6,0)</f>
        <v>0</v>
      </c>
      <c r="BL662" s="380">
        <f t="shared" si="87"/>
        <v>305693.90000000002</v>
      </c>
      <c r="BM662" s="410" t="s">
        <v>1306</v>
      </c>
      <c r="BN662" s="411" t="s">
        <v>1301</v>
      </c>
      <c r="BO662" s="413" t="s">
        <v>2025</v>
      </c>
    </row>
    <row r="663" spans="1:67" ht="19.5" customHeight="1">
      <c r="A663" s="374">
        <v>660</v>
      </c>
      <c r="B663" s="375" t="s">
        <v>1018</v>
      </c>
      <c r="C663" s="376" t="s">
        <v>305</v>
      </c>
      <c r="D663" s="377">
        <f>VLOOKUP($B663,'1.วาง งบทดลอง 4 แถว'!$E$2:$J$840,3,0)</f>
        <v>0</v>
      </c>
      <c r="E663" s="378">
        <f>VLOOKUP($B663,'1.วาง งบทดลอง 4 แถว'!$E$2:$J$840,4,0)</f>
        <v>0</v>
      </c>
      <c r="F663" s="378">
        <f>VLOOKUP($B663,'1.วาง งบทดลอง 4 แถว'!$E$2:$J$840,5,0)</f>
        <v>0</v>
      </c>
      <c r="G663" s="379">
        <f>VLOOKUP($B663,'1.วาง งบทดลอง 4 แถว'!$E$2:$J$840,6,0)</f>
        <v>0</v>
      </c>
      <c r="H663" s="380">
        <f t="shared" si="80"/>
        <v>0</v>
      </c>
      <c r="I663" s="410" t="s">
        <v>1306</v>
      </c>
      <c r="J663" s="411" t="s">
        <v>1301</v>
      </c>
      <c r="K663" s="412" t="s">
        <v>2025</v>
      </c>
      <c r="L663" s="377">
        <f>VLOOKUP($B663,'1.วาง งบทดลอง 4 แถว'!$E$841:$J$1679,3,0)</f>
        <v>0</v>
      </c>
      <c r="M663" s="378">
        <f>VLOOKUP($B663,'1.วาง งบทดลอง 4 แถว'!$E$841:$J$1679,4,0)</f>
        <v>0</v>
      </c>
      <c r="N663" s="378">
        <f>VLOOKUP($B663,'1.วาง งบทดลอง 4 แถว'!$E$841:$J$1679,5,0)</f>
        <v>3900</v>
      </c>
      <c r="O663" s="379">
        <f>VLOOKUP($B663,'1.วาง งบทดลอง 4 แถว'!$E$841:$J$1679,6,0)</f>
        <v>0</v>
      </c>
      <c r="P663" s="380">
        <f t="shared" si="81"/>
        <v>3900</v>
      </c>
      <c r="Q663" s="410" t="s">
        <v>1306</v>
      </c>
      <c r="R663" s="411" t="s">
        <v>1301</v>
      </c>
      <c r="S663" s="412" t="s">
        <v>2025</v>
      </c>
      <c r="T663" s="377">
        <f>VLOOKUP($B663,'1.วาง งบทดลอง 4 แถว'!$E$1680:$J$2518,3,0)</f>
        <v>0</v>
      </c>
      <c r="U663" s="378">
        <f>VLOOKUP($B663,'1.วาง งบทดลอง 4 แถว'!$E$1680:$J$2518,4,0)</f>
        <v>0</v>
      </c>
      <c r="V663" s="378">
        <f>VLOOKUP($B663,'1.วาง งบทดลอง 4 แถว'!$E$1680:$J$2518,5,0)</f>
        <v>0</v>
      </c>
      <c r="W663" s="379">
        <f>VLOOKUP($B663,'1.วาง งบทดลอง 4 แถว'!$E$1680:$J$2518,6,0)</f>
        <v>0</v>
      </c>
      <c r="X663" s="380">
        <f t="shared" si="82"/>
        <v>0</v>
      </c>
      <c r="Y663" s="410" t="s">
        <v>1306</v>
      </c>
      <c r="Z663" s="411" t="s">
        <v>1301</v>
      </c>
      <c r="AA663" s="412" t="s">
        <v>2025</v>
      </c>
      <c r="AB663" s="377">
        <f>VLOOKUP($B663,'1.วาง งบทดลอง 4 แถว'!$E$2519:$J$3357,3,0)</f>
        <v>34620</v>
      </c>
      <c r="AC663" s="378">
        <f>VLOOKUP($B663,'1.วาง งบทดลอง 4 แถว'!$E$2519:$J$3357,4,0)</f>
        <v>0</v>
      </c>
      <c r="AD663" s="378">
        <f>VLOOKUP($B663,'1.วาง งบทดลอง 4 แถว'!$E$2519:$J$3357,5,0)</f>
        <v>597174</v>
      </c>
      <c r="AE663" s="379">
        <f>VLOOKUP($B663,'1.วาง งบทดลอง 4 แถว'!$E$2519:$J$3357,6,0)</f>
        <v>0</v>
      </c>
      <c r="AF663" s="380">
        <f t="shared" si="83"/>
        <v>597174</v>
      </c>
      <c r="AG663" s="410" t="s">
        <v>1306</v>
      </c>
      <c r="AH663" s="411" t="s">
        <v>1301</v>
      </c>
      <c r="AI663" s="412" t="s">
        <v>2025</v>
      </c>
      <c r="AJ663" s="377">
        <f>VLOOKUP($B663,'1.วาง งบทดลอง 4 แถว'!$E$3358:$J$4196,3,0)</f>
        <v>0</v>
      </c>
      <c r="AK663" s="378">
        <f>VLOOKUP($B663,'1.วาง งบทดลอง 4 แถว'!$E$3358:$J$4196,4,0)</f>
        <v>0</v>
      </c>
      <c r="AL663" s="378">
        <f>VLOOKUP($B663,'1.วาง งบทดลอง 4 แถว'!$E$3358:$J$4196,5,0)</f>
        <v>14580</v>
      </c>
      <c r="AM663" s="379">
        <f>VLOOKUP($B663,'1.วาง งบทดลอง 4 แถว'!$E$3358:$J$4196,6,0)</f>
        <v>0</v>
      </c>
      <c r="AN663" s="380">
        <f t="shared" si="84"/>
        <v>14580</v>
      </c>
      <c r="AO663" s="410" t="s">
        <v>1306</v>
      </c>
      <c r="AP663" s="411" t="s">
        <v>1301</v>
      </c>
      <c r="AQ663" s="412" t="s">
        <v>2025</v>
      </c>
      <c r="AR663" s="377">
        <f>VLOOKUP($B663,'1.วาง งบทดลอง 4 แถว'!$E$4197:$J$5035,3,0)</f>
        <v>56517</v>
      </c>
      <c r="AS663" s="378">
        <f>VLOOKUP($B663,'1.วาง งบทดลอง 4 แถว'!$E$4197:$J$5035,4,0)</f>
        <v>0</v>
      </c>
      <c r="AT663" s="378">
        <f>VLOOKUP($B663,'1.วาง งบทดลอง 4 แถว'!$E$4197:$J$5035,5,0)</f>
        <v>621007</v>
      </c>
      <c r="AU663" s="379">
        <f>VLOOKUP($B663,'1.วาง งบทดลอง 4 แถว'!$E$4197:$J$5035,6,0)</f>
        <v>0</v>
      </c>
      <c r="AV663" s="380">
        <f t="shared" si="85"/>
        <v>621007</v>
      </c>
      <c r="AW663" s="410" t="s">
        <v>1306</v>
      </c>
      <c r="AX663" s="411" t="s">
        <v>1301</v>
      </c>
      <c r="AY663" s="412" t="s">
        <v>2025</v>
      </c>
      <c r="AZ663" s="377">
        <f>VLOOKUP($B663,'1.วาง งบทดลอง 4 แถว'!$E$5036:$J$5874,3,0)</f>
        <v>2925</v>
      </c>
      <c r="BA663" s="378">
        <f>VLOOKUP($B663,'1.วาง งบทดลอง 4 แถว'!$E$5036:$J$5874,4,0)</f>
        <v>0</v>
      </c>
      <c r="BB663" s="378">
        <f>VLOOKUP($B663,'1.วาง งบทดลอง 4 แถว'!$E$5036:$J$5874,5,0)</f>
        <v>34270.339999999997</v>
      </c>
      <c r="BC663" s="379">
        <f>VLOOKUP($B663,'1.วาง งบทดลอง 4 แถว'!$E$5036:$J$5874,6,0)</f>
        <v>0</v>
      </c>
      <c r="BD663" s="380">
        <f t="shared" si="86"/>
        <v>34270.339999999997</v>
      </c>
      <c r="BE663" s="410" t="s">
        <v>1306</v>
      </c>
      <c r="BF663" s="411" t="s">
        <v>1301</v>
      </c>
      <c r="BG663" s="412" t="s">
        <v>2025</v>
      </c>
      <c r="BH663" s="377">
        <f>VLOOKUP($B663,'1.วาง งบทดลอง 4 แถว'!$E$5875:$J$6713,3,0)</f>
        <v>0</v>
      </c>
      <c r="BI663" s="378">
        <f>VLOOKUP($B663,'1.วาง งบทดลอง 4 แถว'!$E$5875:$J$6713,4,0)</f>
        <v>0</v>
      </c>
      <c r="BJ663" s="378">
        <f>VLOOKUP($B663,'1.วาง งบทดลอง 4 แถว'!$E$5875:$J$6713,5,0)</f>
        <v>0</v>
      </c>
      <c r="BK663" s="379">
        <f>VLOOKUP($B663,'1.วาง งบทดลอง 4 แถว'!$E$5875:$J$6713,6,0)</f>
        <v>0</v>
      </c>
      <c r="BL663" s="380">
        <f t="shared" si="87"/>
        <v>0</v>
      </c>
      <c r="BM663" s="410" t="s">
        <v>1306</v>
      </c>
      <c r="BN663" s="411" t="s">
        <v>1301</v>
      </c>
      <c r="BO663" s="413" t="s">
        <v>2025</v>
      </c>
    </row>
    <row r="664" spans="1:67" ht="19.5" customHeight="1">
      <c r="A664" s="374">
        <v>661</v>
      </c>
      <c r="B664" s="375" t="s">
        <v>1019</v>
      </c>
      <c r="C664" s="376" t="s">
        <v>306</v>
      </c>
      <c r="D664" s="377">
        <f>VLOOKUP($B664,'1.วาง งบทดลอง 4 แถว'!$E$2:$J$840,3,0)</f>
        <v>0</v>
      </c>
      <c r="E664" s="378">
        <f>VLOOKUP($B664,'1.วาง งบทดลอง 4 แถว'!$E$2:$J$840,4,0)</f>
        <v>0</v>
      </c>
      <c r="F664" s="378">
        <f>VLOOKUP($B664,'1.วาง งบทดลอง 4 แถว'!$E$2:$J$840,5,0)</f>
        <v>0</v>
      </c>
      <c r="G664" s="379">
        <f>VLOOKUP($B664,'1.วาง งบทดลอง 4 แถว'!$E$2:$J$840,6,0)</f>
        <v>0</v>
      </c>
      <c r="H664" s="380">
        <f t="shared" si="80"/>
        <v>0</v>
      </c>
      <c r="I664" s="410" t="s">
        <v>1306</v>
      </c>
      <c r="J664" s="411" t="s">
        <v>1301</v>
      </c>
      <c r="K664" s="412" t="s">
        <v>2025</v>
      </c>
      <c r="L664" s="377">
        <f>VLOOKUP($B664,'1.วาง งบทดลอง 4 แถว'!$E$841:$J$1679,3,0)</f>
        <v>0</v>
      </c>
      <c r="M664" s="378">
        <f>VLOOKUP($B664,'1.วาง งบทดลอง 4 แถว'!$E$841:$J$1679,4,0)</f>
        <v>0</v>
      </c>
      <c r="N664" s="378">
        <f>VLOOKUP($B664,'1.วาง งบทดลอง 4 แถว'!$E$841:$J$1679,5,0)</f>
        <v>0</v>
      </c>
      <c r="O664" s="379">
        <f>VLOOKUP($B664,'1.วาง งบทดลอง 4 แถว'!$E$841:$J$1679,6,0)</f>
        <v>0</v>
      </c>
      <c r="P664" s="380">
        <f t="shared" si="81"/>
        <v>0</v>
      </c>
      <c r="Q664" s="410" t="s">
        <v>1306</v>
      </c>
      <c r="R664" s="411" t="s">
        <v>1301</v>
      </c>
      <c r="S664" s="412" t="s">
        <v>2025</v>
      </c>
      <c r="T664" s="377">
        <f>VLOOKUP($B664,'1.วาง งบทดลอง 4 แถว'!$E$1680:$J$2518,3,0)</f>
        <v>0</v>
      </c>
      <c r="U664" s="378">
        <f>VLOOKUP($B664,'1.วาง งบทดลอง 4 แถว'!$E$1680:$J$2518,4,0)</f>
        <v>0</v>
      </c>
      <c r="V664" s="378">
        <f>VLOOKUP($B664,'1.วาง งบทดลอง 4 แถว'!$E$1680:$J$2518,5,0)</f>
        <v>0</v>
      </c>
      <c r="W664" s="379">
        <f>VLOOKUP($B664,'1.วาง งบทดลอง 4 แถว'!$E$1680:$J$2518,6,0)</f>
        <v>0</v>
      </c>
      <c r="X664" s="380">
        <f t="shared" si="82"/>
        <v>0</v>
      </c>
      <c r="Y664" s="410" t="s">
        <v>1306</v>
      </c>
      <c r="Z664" s="411" t="s">
        <v>1301</v>
      </c>
      <c r="AA664" s="412" t="s">
        <v>2025</v>
      </c>
      <c r="AB664" s="377">
        <f>VLOOKUP($B664,'1.วาง งบทดลอง 4 แถว'!$E$2519:$J$3357,3,0)</f>
        <v>0</v>
      </c>
      <c r="AC664" s="378">
        <f>VLOOKUP($B664,'1.วาง งบทดลอง 4 แถว'!$E$2519:$J$3357,4,0)</f>
        <v>0</v>
      </c>
      <c r="AD664" s="378">
        <f>VLOOKUP($B664,'1.วาง งบทดลอง 4 แถว'!$E$2519:$J$3357,5,0)</f>
        <v>0</v>
      </c>
      <c r="AE664" s="379">
        <f>VLOOKUP($B664,'1.วาง งบทดลอง 4 แถว'!$E$2519:$J$3357,6,0)</f>
        <v>0</v>
      </c>
      <c r="AF664" s="380">
        <f t="shared" si="83"/>
        <v>0</v>
      </c>
      <c r="AG664" s="410" t="s">
        <v>1306</v>
      </c>
      <c r="AH664" s="411" t="s">
        <v>1301</v>
      </c>
      <c r="AI664" s="412" t="s">
        <v>2025</v>
      </c>
      <c r="AJ664" s="377">
        <f>VLOOKUP($B664,'1.วาง งบทดลอง 4 แถว'!$E$3358:$J$4196,3,0)</f>
        <v>0</v>
      </c>
      <c r="AK664" s="378">
        <f>VLOOKUP($B664,'1.วาง งบทดลอง 4 แถว'!$E$3358:$J$4196,4,0)</f>
        <v>0</v>
      </c>
      <c r="AL664" s="378">
        <f>VLOOKUP($B664,'1.วาง งบทดลอง 4 แถว'!$E$3358:$J$4196,5,0)</f>
        <v>111224.77</v>
      </c>
      <c r="AM664" s="379">
        <f>VLOOKUP($B664,'1.วาง งบทดลอง 4 แถว'!$E$3358:$J$4196,6,0)</f>
        <v>0</v>
      </c>
      <c r="AN664" s="380">
        <f t="shared" si="84"/>
        <v>111224.77</v>
      </c>
      <c r="AO664" s="410" t="s">
        <v>1306</v>
      </c>
      <c r="AP664" s="411" t="s">
        <v>1301</v>
      </c>
      <c r="AQ664" s="412" t="s">
        <v>2025</v>
      </c>
      <c r="AR664" s="377">
        <f>VLOOKUP($B664,'1.วาง งบทดลอง 4 แถว'!$E$4197:$J$5035,3,0)</f>
        <v>0</v>
      </c>
      <c r="AS664" s="378">
        <f>VLOOKUP($B664,'1.วาง งบทดลอง 4 แถว'!$E$4197:$J$5035,4,0)</f>
        <v>0</v>
      </c>
      <c r="AT664" s="378">
        <f>VLOOKUP($B664,'1.วาง งบทดลอง 4 แถว'!$E$4197:$J$5035,5,0)</f>
        <v>0</v>
      </c>
      <c r="AU664" s="379">
        <f>VLOOKUP($B664,'1.วาง งบทดลอง 4 แถว'!$E$4197:$J$5035,6,0)</f>
        <v>0</v>
      </c>
      <c r="AV664" s="380">
        <f t="shared" si="85"/>
        <v>0</v>
      </c>
      <c r="AW664" s="410" t="s">
        <v>1306</v>
      </c>
      <c r="AX664" s="411" t="s">
        <v>1301</v>
      </c>
      <c r="AY664" s="412" t="s">
        <v>2025</v>
      </c>
      <c r="AZ664" s="377">
        <f>VLOOKUP($B664,'1.วาง งบทดลอง 4 แถว'!$E$5036:$J$5874,3,0)</f>
        <v>0</v>
      </c>
      <c r="BA664" s="378">
        <f>VLOOKUP($B664,'1.วาง งบทดลอง 4 แถว'!$E$5036:$J$5874,4,0)</f>
        <v>0</v>
      </c>
      <c r="BB664" s="378">
        <f>VLOOKUP($B664,'1.วาง งบทดลอง 4 แถว'!$E$5036:$J$5874,5,0)</f>
        <v>0</v>
      </c>
      <c r="BC664" s="379">
        <f>VLOOKUP($B664,'1.วาง งบทดลอง 4 แถว'!$E$5036:$J$5874,6,0)</f>
        <v>0</v>
      </c>
      <c r="BD664" s="380">
        <f t="shared" si="86"/>
        <v>0</v>
      </c>
      <c r="BE664" s="410" t="s">
        <v>1306</v>
      </c>
      <c r="BF664" s="411" t="s">
        <v>1301</v>
      </c>
      <c r="BG664" s="412" t="s">
        <v>2025</v>
      </c>
      <c r="BH664" s="377">
        <f>VLOOKUP($B664,'1.วาง งบทดลอง 4 แถว'!$E$5875:$J$6713,3,0)</f>
        <v>0</v>
      </c>
      <c r="BI664" s="378">
        <f>VLOOKUP($B664,'1.วาง งบทดลอง 4 แถว'!$E$5875:$J$6713,4,0)</f>
        <v>0</v>
      </c>
      <c r="BJ664" s="378">
        <f>VLOOKUP($B664,'1.วาง งบทดลอง 4 แถว'!$E$5875:$J$6713,5,0)</f>
        <v>0</v>
      </c>
      <c r="BK664" s="379">
        <f>VLOOKUP($B664,'1.วาง งบทดลอง 4 แถว'!$E$5875:$J$6713,6,0)</f>
        <v>0</v>
      </c>
      <c r="BL664" s="380">
        <f t="shared" si="87"/>
        <v>0</v>
      </c>
      <c r="BM664" s="410" t="s">
        <v>1306</v>
      </c>
      <c r="BN664" s="411" t="s">
        <v>1301</v>
      </c>
      <c r="BO664" s="413" t="s">
        <v>2025</v>
      </c>
    </row>
    <row r="665" spans="1:67" ht="19.5" customHeight="1">
      <c r="A665" s="374">
        <v>662</v>
      </c>
      <c r="B665" s="375" t="s">
        <v>1020</v>
      </c>
      <c r="C665" s="376" t="s">
        <v>307</v>
      </c>
      <c r="D665" s="377">
        <f>VLOOKUP($B665,'1.วาง งบทดลอง 4 แถว'!$E$2:$J$840,3,0)</f>
        <v>0</v>
      </c>
      <c r="E665" s="378">
        <f>VLOOKUP($B665,'1.วาง งบทดลอง 4 แถว'!$E$2:$J$840,4,0)</f>
        <v>0</v>
      </c>
      <c r="F665" s="378">
        <f>VLOOKUP($B665,'1.วาง งบทดลอง 4 แถว'!$E$2:$J$840,5,0)</f>
        <v>0</v>
      </c>
      <c r="G665" s="379">
        <f>VLOOKUP($B665,'1.วาง งบทดลอง 4 แถว'!$E$2:$J$840,6,0)</f>
        <v>0</v>
      </c>
      <c r="H665" s="380">
        <f t="shared" si="80"/>
        <v>0</v>
      </c>
      <c r="I665" s="410" t="s">
        <v>1306</v>
      </c>
      <c r="J665" s="411" t="s">
        <v>1301</v>
      </c>
      <c r="K665" s="412" t="s">
        <v>2025</v>
      </c>
      <c r="L665" s="377">
        <f>VLOOKUP($B665,'1.วาง งบทดลอง 4 แถว'!$E$841:$J$1679,3,0)</f>
        <v>0</v>
      </c>
      <c r="M665" s="378">
        <f>VLOOKUP($B665,'1.วาง งบทดลอง 4 แถว'!$E$841:$J$1679,4,0)</f>
        <v>0</v>
      </c>
      <c r="N665" s="378">
        <f>VLOOKUP($B665,'1.วาง งบทดลอง 4 แถว'!$E$841:$J$1679,5,0)</f>
        <v>0</v>
      </c>
      <c r="O665" s="379">
        <f>VLOOKUP($B665,'1.วาง งบทดลอง 4 แถว'!$E$841:$J$1679,6,0)</f>
        <v>0</v>
      </c>
      <c r="P665" s="380">
        <f t="shared" si="81"/>
        <v>0</v>
      </c>
      <c r="Q665" s="410" t="s">
        <v>1306</v>
      </c>
      <c r="R665" s="411" t="s">
        <v>1301</v>
      </c>
      <c r="S665" s="412" t="s">
        <v>2025</v>
      </c>
      <c r="T665" s="377">
        <f>VLOOKUP($B665,'1.วาง งบทดลอง 4 แถว'!$E$1680:$J$2518,3,0)</f>
        <v>0</v>
      </c>
      <c r="U665" s="378">
        <f>VLOOKUP($B665,'1.วาง งบทดลอง 4 แถว'!$E$1680:$J$2518,4,0)</f>
        <v>0</v>
      </c>
      <c r="V665" s="378">
        <f>VLOOKUP($B665,'1.วาง งบทดลอง 4 แถว'!$E$1680:$J$2518,5,0)</f>
        <v>0</v>
      </c>
      <c r="W665" s="379">
        <f>VLOOKUP($B665,'1.วาง งบทดลอง 4 แถว'!$E$1680:$J$2518,6,0)</f>
        <v>0</v>
      </c>
      <c r="X665" s="380">
        <f t="shared" si="82"/>
        <v>0</v>
      </c>
      <c r="Y665" s="410" t="s">
        <v>1306</v>
      </c>
      <c r="Z665" s="411" t="s">
        <v>1301</v>
      </c>
      <c r="AA665" s="412" t="s">
        <v>2025</v>
      </c>
      <c r="AB665" s="377">
        <f>VLOOKUP($B665,'1.วาง งบทดลอง 4 แถว'!$E$2519:$J$3357,3,0)</f>
        <v>0</v>
      </c>
      <c r="AC665" s="378">
        <f>VLOOKUP($B665,'1.วาง งบทดลอง 4 แถว'!$E$2519:$J$3357,4,0)</f>
        <v>0</v>
      </c>
      <c r="AD665" s="378">
        <f>VLOOKUP($B665,'1.วาง งบทดลอง 4 แถว'!$E$2519:$J$3357,5,0)</f>
        <v>0</v>
      </c>
      <c r="AE665" s="379">
        <f>VLOOKUP($B665,'1.วาง งบทดลอง 4 แถว'!$E$2519:$J$3357,6,0)</f>
        <v>0</v>
      </c>
      <c r="AF665" s="380">
        <f t="shared" si="83"/>
        <v>0</v>
      </c>
      <c r="AG665" s="410" t="s">
        <v>1306</v>
      </c>
      <c r="AH665" s="411" t="s">
        <v>1301</v>
      </c>
      <c r="AI665" s="412" t="s">
        <v>2025</v>
      </c>
      <c r="AJ665" s="377">
        <f>VLOOKUP($B665,'1.วาง งบทดลอง 4 แถว'!$E$3358:$J$4196,3,0)</f>
        <v>0</v>
      </c>
      <c r="AK665" s="378">
        <f>VLOOKUP($B665,'1.วาง งบทดลอง 4 แถว'!$E$3358:$J$4196,4,0)</f>
        <v>0</v>
      </c>
      <c r="AL665" s="378">
        <f>VLOOKUP($B665,'1.วาง งบทดลอง 4 แถว'!$E$3358:$J$4196,5,0)</f>
        <v>0</v>
      </c>
      <c r="AM665" s="379">
        <f>VLOOKUP($B665,'1.วาง งบทดลอง 4 แถว'!$E$3358:$J$4196,6,0)</f>
        <v>0</v>
      </c>
      <c r="AN665" s="380">
        <f t="shared" si="84"/>
        <v>0</v>
      </c>
      <c r="AO665" s="410" t="s">
        <v>1306</v>
      </c>
      <c r="AP665" s="411" t="s">
        <v>1301</v>
      </c>
      <c r="AQ665" s="412" t="s">
        <v>2025</v>
      </c>
      <c r="AR665" s="377">
        <f>VLOOKUP($B665,'1.วาง งบทดลอง 4 แถว'!$E$4197:$J$5035,3,0)</f>
        <v>0</v>
      </c>
      <c r="AS665" s="378">
        <f>VLOOKUP($B665,'1.วาง งบทดลอง 4 แถว'!$E$4197:$J$5035,4,0)</f>
        <v>0</v>
      </c>
      <c r="AT665" s="378">
        <f>VLOOKUP($B665,'1.วาง งบทดลอง 4 แถว'!$E$4197:$J$5035,5,0)</f>
        <v>0</v>
      </c>
      <c r="AU665" s="379">
        <f>VLOOKUP($B665,'1.วาง งบทดลอง 4 แถว'!$E$4197:$J$5035,6,0)</f>
        <v>0</v>
      </c>
      <c r="AV665" s="380">
        <f t="shared" si="85"/>
        <v>0</v>
      </c>
      <c r="AW665" s="410" t="s">
        <v>1306</v>
      </c>
      <c r="AX665" s="411" t="s">
        <v>1301</v>
      </c>
      <c r="AY665" s="412" t="s">
        <v>2025</v>
      </c>
      <c r="AZ665" s="377">
        <f>VLOOKUP($B665,'1.วาง งบทดลอง 4 แถว'!$E$5036:$J$5874,3,0)</f>
        <v>0</v>
      </c>
      <c r="BA665" s="378">
        <f>VLOOKUP($B665,'1.วาง งบทดลอง 4 แถว'!$E$5036:$J$5874,4,0)</f>
        <v>0</v>
      </c>
      <c r="BB665" s="378">
        <f>VLOOKUP($B665,'1.วาง งบทดลอง 4 แถว'!$E$5036:$J$5874,5,0)</f>
        <v>0</v>
      </c>
      <c r="BC665" s="379">
        <f>VLOOKUP($B665,'1.วาง งบทดลอง 4 แถว'!$E$5036:$J$5874,6,0)</f>
        <v>0</v>
      </c>
      <c r="BD665" s="380">
        <f t="shared" si="86"/>
        <v>0</v>
      </c>
      <c r="BE665" s="410" t="s">
        <v>1306</v>
      </c>
      <c r="BF665" s="411" t="s">
        <v>1301</v>
      </c>
      <c r="BG665" s="412" t="s">
        <v>2025</v>
      </c>
      <c r="BH665" s="377">
        <f>VLOOKUP($B665,'1.วาง งบทดลอง 4 แถว'!$E$5875:$J$6713,3,0)</f>
        <v>0</v>
      </c>
      <c r="BI665" s="378">
        <f>VLOOKUP($B665,'1.วาง งบทดลอง 4 แถว'!$E$5875:$J$6713,4,0)</f>
        <v>0</v>
      </c>
      <c r="BJ665" s="378">
        <f>VLOOKUP($B665,'1.วาง งบทดลอง 4 แถว'!$E$5875:$J$6713,5,0)</f>
        <v>0</v>
      </c>
      <c r="BK665" s="379">
        <f>VLOOKUP($B665,'1.วาง งบทดลอง 4 แถว'!$E$5875:$J$6713,6,0)</f>
        <v>0</v>
      </c>
      <c r="BL665" s="380">
        <f t="shared" si="87"/>
        <v>0</v>
      </c>
      <c r="BM665" s="410" t="s">
        <v>1306</v>
      </c>
      <c r="BN665" s="411" t="s">
        <v>1301</v>
      </c>
      <c r="BO665" s="413" t="s">
        <v>2025</v>
      </c>
    </row>
    <row r="666" spans="1:67" ht="19.5" customHeight="1">
      <c r="A666" s="374">
        <v>663</v>
      </c>
      <c r="B666" s="375" t="s">
        <v>1021</v>
      </c>
      <c r="C666" s="376" t="s">
        <v>308</v>
      </c>
      <c r="D666" s="377">
        <f>VLOOKUP($B666,'1.วาง งบทดลอง 4 แถว'!$E$2:$J$840,3,0)</f>
        <v>219500</v>
      </c>
      <c r="E666" s="378">
        <f>VLOOKUP($B666,'1.วาง งบทดลอง 4 แถว'!$E$2:$J$840,4,0)</f>
        <v>0</v>
      </c>
      <c r="F666" s="378">
        <f>VLOOKUP($B666,'1.วาง งบทดลอง 4 แถว'!$E$2:$J$840,5,0)</f>
        <v>2195000</v>
      </c>
      <c r="G666" s="379">
        <f>VLOOKUP($B666,'1.วาง งบทดลอง 4 แถว'!$E$2:$J$840,6,0)</f>
        <v>0</v>
      </c>
      <c r="H666" s="380">
        <f t="shared" si="80"/>
        <v>2195000</v>
      </c>
      <c r="I666" s="410" t="s">
        <v>1306</v>
      </c>
      <c r="J666" s="411" t="s">
        <v>1301</v>
      </c>
      <c r="K666" s="412" t="s">
        <v>2025</v>
      </c>
      <c r="L666" s="377">
        <f>VLOOKUP($B666,'1.วาง งบทดลอง 4 แถว'!$E$841:$J$1679,3,0)</f>
        <v>0</v>
      </c>
      <c r="M666" s="378">
        <f>VLOOKUP($B666,'1.วาง งบทดลอง 4 แถว'!$E$841:$J$1679,4,0)</f>
        <v>0</v>
      </c>
      <c r="N666" s="378">
        <f>VLOOKUP($B666,'1.วาง งบทดลอง 4 แถว'!$E$841:$J$1679,5,0)</f>
        <v>0</v>
      </c>
      <c r="O666" s="379">
        <f>VLOOKUP($B666,'1.วาง งบทดลอง 4 แถว'!$E$841:$J$1679,6,0)</f>
        <v>0</v>
      </c>
      <c r="P666" s="380">
        <f t="shared" si="81"/>
        <v>0</v>
      </c>
      <c r="Q666" s="410" t="s">
        <v>1306</v>
      </c>
      <c r="R666" s="411" t="s">
        <v>1301</v>
      </c>
      <c r="S666" s="412" t="s">
        <v>2025</v>
      </c>
      <c r="T666" s="377">
        <f>VLOOKUP($B666,'1.วาง งบทดลอง 4 แถว'!$E$1680:$J$2518,3,0)</f>
        <v>0</v>
      </c>
      <c r="U666" s="378">
        <f>VLOOKUP($B666,'1.วาง งบทดลอง 4 แถว'!$E$1680:$J$2518,4,0)</f>
        <v>0</v>
      </c>
      <c r="V666" s="378">
        <f>VLOOKUP($B666,'1.วาง งบทดลอง 4 แถว'!$E$1680:$J$2518,5,0)</f>
        <v>0</v>
      </c>
      <c r="W666" s="379">
        <f>VLOOKUP($B666,'1.วาง งบทดลอง 4 แถว'!$E$1680:$J$2518,6,0)</f>
        <v>0</v>
      </c>
      <c r="X666" s="380">
        <f t="shared" si="82"/>
        <v>0</v>
      </c>
      <c r="Y666" s="410" t="s">
        <v>1306</v>
      </c>
      <c r="Z666" s="411" t="s">
        <v>1301</v>
      </c>
      <c r="AA666" s="412" t="s">
        <v>2025</v>
      </c>
      <c r="AB666" s="377">
        <f>VLOOKUP($B666,'1.วาง งบทดลอง 4 แถว'!$E$2519:$J$3357,3,0)</f>
        <v>19200</v>
      </c>
      <c r="AC666" s="378">
        <f>VLOOKUP($B666,'1.วาง งบทดลอง 4 แถว'!$E$2519:$J$3357,4,0)</f>
        <v>0</v>
      </c>
      <c r="AD666" s="378">
        <f>VLOOKUP($B666,'1.วาง งบทดลอง 4 แถว'!$E$2519:$J$3357,5,0)</f>
        <v>312320</v>
      </c>
      <c r="AE666" s="379">
        <f>VLOOKUP($B666,'1.วาง งบทดลอง 4 แถว'!$E$2519:$J$3357,6,0)</f>
        <v>0</v>
      </c>
      <c r="AF666" s="380">
        <f t="shared" si="83"/>
        <v>312320</v>
      </c>
      <c r="AG666" s="410" t="s">
        <v>1306</v>
      </c>
      <c r="AH666" s="411" t="s">
        <v>1301</v>
      </c>
      <c r="AI666" s="412" t="s">
        <v>2025</v>
      </c>
      <c r="AJ666" s="377">
        <f>VLOOKUP($B666,'1.วาง งบทดลอง 4 แถว'!$E$3358:$J$4196,3,0)</f>
        <v>0</v>
      </c>
      <c r="AK666" s="378">
        <f>VLOOKUP($B666,'1.วาง งบทดลอง 4 แถว'!$E$3358:$J$4196,4,0)</f>
        <v>0</v>
      </c>
      <c r="AL666" s="378">
        <f>VLOOKUP($B666,'1.วาง งบทดลอง 4 แถว'!$E$3358:$J$4196,5,0)</f>
        <v>0</v>
      </c>
      <c r="AM666" s="379">
        <f>VLOOKUP($B666,'1.วาง งบทดลอง 4 แถว'!$E$3358:$J$4196,6,0)</f>
        <v>0</v>
      </c>
      <c r="AN666" s="380">
        <f t="shared" si="84"/>
        <v>0</v>
      </c>
      <c r="AO666" s="410" t="s">
        <v>1306</v>
      </c>
      <c r="AP666" s="411" t="s">
        <v>1301</v>
      </c>
      <c r="AQ666" s="412" t="s">
        <v>2025</v>
      </c>
      <c r="AR666" s="377">
        <f>VLOOKUP($B666,'1.วาง งบทดลอง 4 แถว'!$E$4197:$J$5035,3,0)</f>
        <v>32046</v>
      </c>
      <c r="AS666" s="378">
        <f>VLOOKUP($B666,'1.วาง งบทดลอง 4 แถว'!$E$4197:$J$5035,4,0)</f>
        <v>0</v>
      </c>
      <c r="AT666" s="378">
        <f>VLOOKUP($B666,'1.วาง งบทดลอง 4 แถว'!$E$4197:$J$5035,5,0)</f>
        <v>362151</v>
      </c>
      <c r="AU666" s="379">
        <f>VLOOKUP($B666,'1.วาง งบทดลอง 4 แถว'!$E$4197:$J$5035,6,0)</f>
        <v>0</v>
      </c>
      <c r="AV666" s="380">
        <f t="shared" si="85"/>
        <v>362151</v>
      </c>
      <c r="AW666" s="410" t="s">
        <v>1306</v>
      </c>
      <c r="AX666" s="411" t="s">
        <v>1301</v>
      </c>
      <c r="AY666" s="412" t="s">
        <v>2025</v>
      </c>
      <c r="AZ666" s="377">
        <f>VLOOKUP($B666,'1.วาง งบทดลอง 4 แถว'!$E$5036:$J$5874,3,0)</f>
        <v>34110</v>
      </c>
      <c r="BA666" s="378">
        <f>VLOOKUP($B666,'1.วาง งบทดลอง 4 แถว'!$E$5036:$J$5874,4,0)</f>
        <v>0</v>
      </c>
      <c r="BB666" s="378">
        <f>VLOOKUP($B666,'1.วาง งบทดลอง 4 แถว'!$E$5036:$J$5874,5,0)</f>
        <v>102980</v>
      </c>
      <c r="BC666" s="379">
        <f>VLOOKUP($B666,'1.วาง งบทดลอง 4 แถว'!$E$5036:$J$5874,6,0)</f>
        <v>0</v>
      </c>
      <c r="BD666" s="380">
        <f t="shared" si="86"/>
        <v>102980</v>
      </c>
      <c r="BE666" s="410" t="s">
        <v>1306</v>
      </c>
      <c r="BF666" s="411" t="s">
        <v>1301</v>
      </c>
      <c r="BG666" s="412" t="s">
        <v>2025</v>
      </c>
      <c r="BH666" s="377">
        <f>VLOOKUP($B666,'1.วาง งบทดลอง 4 แถว'!$E$5875:$J$6713,3,0)</f>
        <v>0</v>
      </c>
      <c r="BI666" s="378">
        <f>VLOOKUP($B666,'1.วาง งบทดลอง 4 แถว'!$E$5875:$J$6713,4,0)</f>
        <v>0</v>
      </c>
      <c r="BJ666" s="378">
        <f>VLOOKUP($B666,'1.วาง งบทดลอง 4 แถว'!$E$5875:$J$6713,5,0)</f>
        <v>0</v>
      </c>
      <c r="BK666" s="379">
        <f>VLOOKUP($B666,'1.วาง งบทดลอง 4 แถว'!$E$5875:$J$6713,6,0)</f>
        <v>0</v>
      </c>
      <c r="BL666" s="380">
        <f t="shared" si="87"/>
        <v>0</v>
      </c>
      <c r="BM666" s="410" t="s">
        <v>1306</v>
      </c>
      <c r="BN666" s="411" t="s">
        <v>1301</v>
      </c>
      <c r="BO666" s="413" t="s">
        <v>2025</v>
      </c>
    </row>
    <row r="667" spans="1:67" ht="19.5" customHeight="1">
      <c r="A667" s="374">
        <v>664</v>
      </c>
      <c r="B667" s="375" t="s">
        <v>1022</v>
      </c>
      <c r="C667" s="376" t="s">
        <v>309</v>
      </c>
      <c r="D667" s="377">
        <f>VLOOKUP($B667,'1.วาง งบทดลอง 4 แถว'!$E$2:$J$840,3,0)</f>
        <v>0</v>
      </c>
      <c r="E667" s="378">
        <f>VLOOKUP($B667,'1.วาง งบทดลอง 4 แถว'!$E$2:$J$840,4,0)</f>
        <v>0</v>
      </c>
      <c r="F667" s="378">
        <f>VLOOKUP($B667,'1.วาง งบทดลอง 4 แถว'!$E$2:$J$840,5,0)</f>
        <v>0</v>
      </c>
      <c r="G667" s="379">
        <f>VLOOKUP($B667,'1.วาง งบทดลอง 4 แถว'!$E$2:$J$840,6,0)</f>
        <v>0</v>
      </c>
      <c r="H667" s="380">
        <f t="shared" si="80"/>
        <v>0</v>
      </c>
      <c r="I667" s="410" t="s">
        <v>1306</v>
      </c>
      <c r="J667" s="411" t="s">
        <v>1301</v>
      </c>
      <c r="K667" s="412" t="s">
        <v>2025</v>
      </c>
      <c r="L667" s="377">
        <f>VLOOKUP($B667,'1.วาง งบทดลอง 4 แถว'!$E$841:$J$1679,3,0)</f>
        <v>0</v>
      </c>
      <c r="M667" s="378">
        <f>VLOOKUP($B667,'1.วาง งบทดลอง 4 แถว'!$E$841:$J$1679,4,0)</f>
        <v>0</v>
      </c>
      <c r="N667" s="378">
        <f>VLOOKUP($B667,'1.วาง งบทดลอง 4 แถว'!$E$841:$J$1679,5,0)</f>
        <v>0</v>
      </c>
      <c r="O667" s="379">
        <f>VLOOKUP($B667,'1.วาง งบทดลอง 4 แถว'!$E$841:$J$1679,6,0)</f>
        <v>0</v>
      </c>
      <c r="P667" s="380">
        <f t="shared" si="81"/>
        <v>0</v>
      </c>
      <c r="Q667" s="410" t="s">
        <v>1307</v>
      </c>
      <c r="R667" s="411" t="s">
        <v>1301</v>
      </c>
      <c r="S667" s="412" t="s">
        <v>2025</v>
      </c>
      <c r="T667" s="377">
        <f>VLOOKUP($B667,'1.วาง งบทดลอง 4 แถว'!$E$1680:$J$2518,3,0)</f>
        <v>0</v>
      </c>
      <c r="U667" s="378">
        <f>VLOOKUP($B667,'1.วาง งบทดลอง 4 แถว'!$E$1680:$J$2518,4,0)</f>
        <v>0</v>
      </c>
      <c r="V667" s="378">
        <f>VLOOKUP($B667,'1.วาง งบทดลอง 4 แถว'!$E$1680:$J$2518,5,0)</f>
        <v>0</v>
      </c>
      <c r="W667" s="379">
        <f>VLOOKUP($B667,'1.วาง งบทดลอง 4 แถว'!$E$1680:$J$2518,6,0)</f>
        <v>0</v>
      </c>
      <c r="X667" s="380">
        <f t="shared" si="82"/>
        <v>0</v>
      </c>
      <c r="Y667" s="410" t="s">
        <v>1307</v>
      </c>
      <c r="Z667" s="411" t="s">
        <v>1301</v>
      </c>
      <c r="AA667" s="412" t="s">
        <v>2025</v>
      </c>
      <c r="AB667" s="377">
        <f>VLOOKUP($B667,'1.วาง งบทดลอง 4 แถว'!$E$2519:$J$3357,3,0)</f>
        <v>0</v>
      </c>
      <c r="AC667" s="378">
        <f>VLOOKUP($B667,'1.วาง งบทดลอง 4 แถว'!$E$2519:$J$3357,4,0)</f>
        <v>0</v>
      </c>
      <c r="AD667" s="378">
        <f>VLOOKUP($B667,'1.วาง งบทดลอง 4 แถว'!$E$2519:$J$3357,5,0)</f>
        <v>0</v>
      </c>
      <c r="AE667" s="379">
        <f>VLOOKUP($B667,'1.วาง งบทดลอง 4 แถว'!$E$2519:$J$3357,6,0)</f>
        <v>0</v>
      </c>
      <c r="AF667" s="380">
        <f t="shared" si="83"/>
        <v>0</v>
      </c>
      <c r="AG667" s="410" t="s">
        <v>1307</v>
      </c>
      <c r="AH667" s="411" t="s">
        <v>1301</v>
      </c>
      <c r="AI667" s="412" t="s">
        <v>2025</v>
      </c>
      <c r="AJ667" s="377">
        <f>VLOOKUP($B667,'1.วาง งบทดลอง 4 แถว'!$E$3358:$J$4196,3,0)</f>
        <v>0</v>
      </c>
      <c r="AK667" s="378">
        <f>VLOOKUP($B667,'1.วาง งบทดลอง 4 แถว'!$E$3358:$J$4196,4,0)</f>
        <v>0</v>
      </c>
      <c r="AL667" s="378">
        <f>VLOOKUP($B667,'1.วาง งบทดลอง 4 แถว'!$E$3358:$J$4196,5,0)</f>
        <v>8250</v>
      </c>
      <c r="AM667" s="379">
        <f>VLOOKUP($B667,'1.วาง งบทดลอง 4 แถว'!$E$3358:$J$4196,6,0)</f>
        <v>0</v>
      </c>
      <c r="AN667" s="380">
        <f t="shared" si="84"/>
        <v>8250</v>
      </c>
      <c r="AO667" s="410" t="s">
        <v>1307</v>
      </c>
      <c r="AP667" s="411" t="s">
        <v>1301</v>
      </c>
      <c r="AQ667" s="412" t="s">
        <v>2025</v>
      </c>
      <c r="AR667" s="377">
        <f>VLOOKUP($B667,'1.วาง งบทดลอง 4 แถว'!$E$4197:$J$5035,3,0)</f>
        <v>0</v>
      </c>
      <c r="AS667" s="378">
        <f>VLOOKUP($B667,'1.วาง งบทดลอง 4 แถว'!$E$4197:$J$5035,4,0)</f>
        <v>0</v>
      </c>
      <c r="AT667" s="378">
        <f>VLOOKUP($B667,'1.วาง งบทดลอง 4 แถว'!$E$4197:$J$5035,5,0)</f>
        <v>0</v>
      </c>
      <c r="AU667" s="379">
        <f>VLOOKUP($B667,'1.วาง งบทดลอง 4 แถว'!$E$4197:$J$5035,6,0)</f>
        <v>0</v>
      </c>
      <c r="AV667" s="380">
        <f t="shared" si="85"/>
        <v>0</v>
      </c>
      <c r="AW667" s="410" t="s">
        <v>1307</v>
      </c>
      <c r="AX667" s="411" t="s">
        <v>1301</v>
      </c>
      <c r="AY667" s="412" t="s">
        <v>2025</v>
      </c>
      <c r="AZ667" s="377">
        <f>VLOOKUP($B667,'1.วาง งบทดลอง 4 แถว'!$E$5036:$J$5874,3,0)</f>
        <v>0</v>
      </c>
      <c r="BA667" s="378">
        <f>VLOOKUP($B667,'1.วาง งบทดลอง 4 แถว'!$E$5036:$J$5874,4,0)</f>
        <v>0</v>
      </c>
      <c r="BB667" s="378">
        <f>VLOOKUP($B667,'1.วาง งบทดลอง 4 แถว'!$E$5036:$J$5874,5,0)</f>
        <v>0</v>
      </c>
      <c r="BC667" s="379">
        <f>VLOOKUP($B667,'1.วาง งบทดลอง 4 แถว'!$E$5036:$J$5874,6,0)</f>
        <v>0</v>
      </c>
      <c r="BD667" s="380">
        <f t="shared" si="86"/>
        <v>0</v>
      </c>
      <c r="BE667" s="410" t="s">
        <v>1307</v>
      </c>
      <c r="BF667" s="411" t="s">
        <v>1301</v>
      </c>
      <c r="BG667" s="412" t="s">
        <v>2025</v>
      </c>
      <c r="BH667" s="377">
        <f>VLOOKUP($B667,'1.วาง งบทดลอง 4 แถว'!$E$5875:$J$6713,3,0)</f>
        <v>0</v>
      </c>
      <c r="BI667" s="378">
        <f>VLOOKUP($B667,'1.วาง งบทดลอง 4 แถว'!$E$5875:$J$6713,4,0)</f>
        <v>0</v>
      </c>
      <c r="BJ667" s="378">
        <f>VLOOKUP($B667,'1.วาง งบทดลอง 4 แถว'!$E$5875:$J$6713,5,0)</f>
        <v>0</v>
      </c>
      <c r="BK667" s="379">
        <f>VLOOKUP($B667,'1.วาง งบทดลอง 4 แถว'!$E$5875:$J$6713,6,0)</f>
        <v>0</v>
      </c>
      <c r="BL667" s="380">
        <f t="shared" si="87"/>
        <v>0</v>
      </c>
      <c r="BM667" s="410" t="s">
        <v>1307</v>
      </c>
      <c r="BN667" s="411" t="s">
        <v>1301</v>
      </c>
      <c r="BO667" s="413" t="s">
        <v>2025</v>
      </c>
    </row>
    <row r="668" spans="1:67" ht="19.5" customHeight="1">
      <c r="A668" s="374">
        <v>665</v>
      </c>
      <c r="B668" s="375" t="s">
        <v>1023</v>
      </c>
      <c r="C668" s="376" t="s">
        <v>310</v>
      </c>
      <c r="D668" s="377">
        <f>VLOOKUP($B668,'1.วาง งบทดลอง 4 แถว'!$E$2:$J$840,3,0)</f>
        <v>114386.7</v>
      </c>
      <c r="E668" s="378">
        <f>VLOOKUP($B668,'1.วาง งบทดลอง 4 แถว'!$E$2:$J$840,4,0)</f>
        <v>0</v>
      </c>
      <c r="F668" s="378">
        <f>VLOOKUP($B668,'1.วาง งบทดลอง 4 แถว'!$E$2:$J$840,5,0)</f>
        <v>1264978.22</v>
      </c>
      <c r="G668" s="379">
        <f>VLOOKUP($B668,'1.วาง งบทดลอง 4 แถว'!$E$2:$J$840,6,0)</f>
        <v>0</v>
      </c>
      <c r="H668" s="380">
        <f t="shared" si="80"/>
        <v>1264978.22</v>
      </c>
      <c r="I668" s="410" t="s">
        <v>1306</v>
      </c>
      <c r="J668" s="411" t="s">
        <v>1301</v>
      </c>
      <c r="K668" s="412" t="s">
        <v>2025</v>
      </c>
      <c r="L668" s="377">
        <f>VLOOKUP($B668,'1.วาง งบทดลอง 4 แถว'!$E$841:$J$1679,3,0)</f>
        <v>14523.3</v>
      </c>
      <c r="M668" s="378">
        <f>VLOOKUP($B668,'1.วาง งบทดลอง 4 แถว'!$E$841:$J$1679,4,0)</f>
        <v>0</v>
      </c>
      <c r="N668" s="378">
        <f>VLOOKUP($B668,'1.วาง งบทดลอง 4 แถว'!$E$841:$J$1679,5,0)</f>
        <v>176427.9</v>
      </c>
      <c r="O668" s="379">
        <f>VLOOKUP($B668,'1.วาง งบทดลอง 4 แถว'!$E$841:$J$1679,6,0)</f>
        <v>0</v>
      </c>
      <c r="P668" s="380">
        <f t="shared" si="81"/>
        <v>176427.9</v>
      </c>
      <c r="Q668" s="410" t="s">
        <v>1306</v>
      </c>
      <c r="R668" s="411" t="s">
        <v>1301</v>
      </c>
      <c r="S668" s="412" t="s">
        <v>2025</v>
      </c>
      <c r="T668" s="377">
        <f>VLOOKUP($B668,'1.วาง งบทดลอง 4 แถว'!$E$1680:$J$2518,3,0)</f>
        <v>2500</v>
      </c>
      <c r="U668" s="378">
        <f>VLOOKUP($B668,'1.วาง งบทดลอง 4 แถว'!$E$1680:$J$2518,4,0)</f>
        <v>0</v>
      </c>
      <c r="V668" s="378">
        <f>VLOOKUP($B668,'1.วาง งบทดลอง 4 แถว'!$E$1680:$J$2518,5,0)</f>
        <v>187298</v>
      </c>
      <c r="W668" s="379">
        <f>VLOOKUP($B668,'1.วาง งบทดลอง 4 แถว'!$E$1680:$J$2518,6,0)</f>
        <v>0</v>
      </c>
      <c r="X668" s="380">
        <f t="shared" si="82"/>
        <v>187298</v>
      </c>
      <c r="Y668" s="410" t="s">
        <v>1306</v>
      </c>
      <c r="Z668" s="411" t="s">
        <v>1301</v>
      </c>
      <c r="AA668" s="412" t="s">
        <v>2025</v>
      </c>
      <c r="AB668" s="377">
        <f>VLOOKUP($B668,'1.วาง งบทดลอง 4 แถว'!$E$2519:$J$3357,3,0)</f>
        <v>0</v>
      </c>
      <c r="AC668" s="378">
        <f>VLOOKUP($B668,'1.วาง งบทดลอง 4 แถว'!$E$2519:$J$3357,4,0)</f>
        <v>0</v>
      </c>
      <c r="AD668" s="378">
        <f>VLOOKUP($B668,'1.วาง งบทดลอง 4 แถว'!$E$2519:$J$3357,5,0)</f>
        <v>0</v>
      </c>
      <c r="AE668" s="379">
        <f>VLOOKUP($B668,'1.วาง งบทดลอง 4 แถว'!$E$2519:$J$3357,6,0)</f>
        <v>0</v>
      </c>
      <c r="AF668" s="380">
        <f t="shared" si="83"/>
        <v>0</v>
      </c>
      <c r="AG668" s="410" t="s">
        <v>1306</v>
      </c>
      <c r="AH668" s="411" t="s">
        <v>1301</v>
      </c>
      <c r="AI668" s="412" t="s">
        <v>2025</v>
      </c>
      <c r="AJ668" s="377">
        <f>VLOOKUP($B668,'1.วาง งบทดลอง 4 แถว'!$E$3358:$J$4196,3,0)</f>
        <v>0</v>
      </c>
      <c r="AK668" s="378">
        <f>VLOOKUP($B668,'1.วาง งบทดลอง 4 แถว'!$E$3358:$J$4196,4,0)</f>
        <v>0</v>
      </c>
      <c r="AL668" s="378">
        <f>VLOOKUP($B668,'1.วาง งบทดลอง 4 แถว'!$E$3358:$J$4196,5,0)</f>
        <v>164656.14000000001</v>
      </c>
      <c r="AM668" s="379">
        <f>VLOOKUP($B668,'1.วาง งบทดลอง 4 แถว'!$E$3358:$J$4196,6,0)</f>
        <v>0</v>
      </c>
      <c r="AN668" s="380">
        <f t="shared" si="84"/>
        <v>164656.14000000001</v>
      </c>
      <c r="AO668" s="410" t="s">
        <v>1306</v>
      </c>
      <c r="AP668" s="411" t="s">
        <v>1301</v>
      </c>
      <c r="AQ668" s="412" t="s">
        <v>2025</v>
      </c>
      <c r="AR668" s="377">
        <f>VLOOKUP($B668,'1.วาง งบทดลอง 4 แถว'!$E$4197:$J$5035,3,0)</f>
        <v>18159.12</v>
      </c>
      <c r="AS668" s="378">
        <f>VLOOKUP($B668,'1.วาง งบทดลอง 4 แถว'!$E$4197:$J$5035,4,0)</f>
        <v>0</v>
      </c>
      <c r="AT668" s="378">
        <f>VLOOKUP($B668,'1.วาง งบทดลอง 4 แถว'!$E$4197:$J$5035,5,0)</f>
        <v>127024.08</v>
      </c>
      <c r="AU668" s="379">
        <f>VLOOKUP($B668,'1.วาง งบทดลอง 4 แถว'!$E$4197:$J$5035,6,0)</f>
        <v>0</v>
      </c>
      <c r="AV668" s="380">
        <f t="shared" si="85"/>
        <v>127024.08</v>
      </c>
      <c r="AW668" s="410" t="s">
        <v>1306</v>
      </c>
      <c r="AX668" s="411" t="s">
        <v>1301</v>
      </c>
      <c r="AY668" s="412" t="s">
        <v>2025</v>
      </c>
      <c r="AZ668" s="377">
        <f>VLOOKUP($B668,'1.วาง งบทดลอง 4 แถว'!$E$5036:$J$5874,3,0)</f>
        <v>0</v>
      </c>
      <c r="BA668" s="378">
        <f>VLOOKUP($B668,'1.วาง งบทดลอง 4 แถว'!$E$5036:$J$5874,4,0)</f>
        <v>0</v>
      </c>
      <c r="BB668" s="378">
        <f>VLOOKUP($B668,'1.วาง งบทดลอง 4 แถว'!$E$5036:$J$5874,5,0)</f>
        <v>50092.38</v>
      </c>
      <c r="BC668" s="379">
        <f>VLOOKUP($B668,'1.วาง งบทดลอง 4 แถว'!$E$5036:$J$5874,6,0)</f>
        <v>0</v>
      </c>
      <c r="BD668" s="380">
        <f t="shared" si="86"/>
        <v>50092.38</v>
      </c>
      <c r="BE668" s="410" t="s">
        <v>1306</v>
      </c>
      <c r="BF668" s="411" t="s">
        <v>1301</v>
      </c>
      <c r="BG668" s="412" t="s">
        <v>2025</v>
      </c>
      <c r="BH668" s="377">
        <f>VLOOKUP($B668,'1.วาง งบทดลอง 4 แถว'!$E$5875:$J$6713,3,0)</f>
        <v>3942.9</v>
      </c>
      <c r="BI668" s="378">
        <f>VLOOKUP($B668,'1.วาง งบทดลอง 4 แถว'!$E$5875:$J$6713,4,0)</f>
        <v>0</v>
      </c>
      <c r="BJ668" s="378">
        <f>VLOOKUP($B668,'1.วาง งบทดลอง 4 แถว'!$E$5875:$J$6713,5,0)</f>
        <v>44913.68</v>
      </c>
      <c r="BK668" s="379">
        <f>VLOOKUP($B668,'1.วาง งบทดลอง 4 แถว'!$E$5875:$J$6713,6,0)</f>
        <v>0</v>
      </c>
      <c r="BL668" s="380">
        <f t="shared" si="87"/>
        <v>44913.68</v>
      </c>
      <c r="BM668" s="410" t="s">
        <v>1306</v>
      </c>
      <c r="BN668" s="411" t="s">
        <v>1301</v>
      </c>
      <c r="BO668" s="413" t="s">
        <v>2025</v>
      </c>
    </row>
    <row r="669" spans="1:67" s="394" customFormat="1" ht="19.5" customHeight="1">
      <c r="A669" s="374">
        <v>666</v>
      </c>
      <c r="B669" s="375" t="s">
        <v>1024</v>
      </c>
      <c r="C669" s="376" t="s">
        <v>311</v>
      </c>
      <c r="D669" s="377">
        <f>VLOOKUP($B669,'1.วาง งบทดลอง 4 แถว'!$E$2:$J$840,3,0)</f>
        <v>535950</v>
      </c>
      <c r="E669" s="378">
        <f>VLOOKUP($B669,'1.วาง งบทดลอง 4 แถว'!$E$2:$J$840,4,0)</f>
        <v>0</v>
      </c>
      <c r="F669" s="378">
        <f>VLOOKUP($B669,'1.วาง งบทดลอง 4 แถว'!$E$2:$J$840,5,0)</f>
        <v>19167545</v>
      </c>
      <c r="G669" s="379">
        <f>VLOOKUP($B669,'1.วาง งบทดลอง 4 แถว'!$E$2:$J$840,6,0)</f>
        <v>0</v>
      </c>
      <c r="H669" s="380">
        <f t="shared" si="80"/>
        <v>19167545</v>
      </c>
      <c r="I669" s="410" t="s">
        <v>1307</v>
      </c>
      <c r="J669" s="411" t="s">
        <v>1301</v>
      </c>
      <c r="K669" s="412" t="s">
        <v>2025</v>
      </c>
      <c r="L669" s="377">
        <f>VLOOKUP($B669,'1.วาง งบทดลอง 4 แถว'!$E$841:$J$1679,3,0)</f>
        <v>0</v>
      </c>
      <c r="M669" s="378">
        <f>VLOOKUP($B669,'1.วาง งบทดลอง 4 แถว'!$E$841:$J$1679,4,0)</f>
        <v>0</v>
      </c>
      <c r="N669" s="378">
        <f>VLOOKUP($B669,'1.วาง งบทดลอง 4 แถว'!$E$841:$J$1679,5,0)</f>
        <v>0</v>
      </c>
      <c r="O669" s="379">
        <f>VLOOKUP($B669,'1.วาง งบทดลอง 4 แถว'!$E$841:$J$1679,6,0)</f>
        <v>0</v>
      </c>
      <c r="P669" s="380">
        <f t="shared" si="81"/>
        <v>0</v>
      </c>
      <c r="Q669" s="410" t="s">
        <v>1307</v>
      </c>
      <c r="R669" s="411" t="s">
        <v>1301</v>
      </c>
      <c r="S669" s="412" t="s">
        <v>2025</v>
      </c>
      <c r="T669" s="377">
        <f>VLOOKUP($B669,'1.วาง งบทดลอง 4 แถว'!$E$1680:$J$2518,3,0)</f>
        <v>0</v>
      </c>
      <c r="U669" s="378">
        <f>VLOOKUP($B669,'1.วาง งบทดลอง 4 แถว'!$E$1680:$J$2518,4,0)</f>
        <v>0</v>
      </c>
      <c r="V669" s="378">
        <f>VLOOKUP($B669,'1.วาง งบทดลอง 4 แถว'!$E$1680:$J$2518,5,0)</f>
        <v>18106320</v>
      </c>
      <c r="W669" s="379">
        <f>VLOOKUP($B669,'1.วาง งบทดลอง 4 แถว'!$E$1680:$J$2518,6,0)</f>
        <v>0</v>
      </c>
      <c r="X669" s="380">
        <f t="shared" si="82"/>
        <v>18106320</v>
      </c>
      <c r="Y669" s="410" t="s">
        <v>1307</v>
      </c>
      <c r="Z669" s="411" t="s">
        <v>1301</v>
      </c>
      <c r="AA669" s="412" t="s">
        <v>2025</v>
      </c>
      <c r="AB669" s="377">
        <f>VLOOKUP($B669,'1.วาง งบทดลอง 4 แถว'!$E$2519:$J$3357,3,0)</f>
        <v>0</v>
      </c>
      <c r="AC669" s="378">
        <f>VLOOKUP($B669,'1.วาง งบทดลอง 4 แถว'!$E$2519:$J$3357,4,0)</f>
        <v>0</v>
      </c>
      <c r="AD669" s="378">
        <f>VLOOKUP($B669,'1.วาง งบทดลอง 4 แถว'!$E$2519:$J$3357,5,0)</f>
        <v>0</v>
      </c>
      <c r="AE669" s="379">
        <f>VLOOKUP($B669,'1.วาง งบทดลอง 4 แถว'!$E$2519:$J$3357,6,0)</f>
        <v>0</v>
      </c>
      <c r="AF669" s="380">
        <f t="shared" si="83"/>
        <v>0</v>
      </c>
      <c r="AG669" s="410" t="s">
        <v>1307</v>
      </c>
      <c r="AH669" s="411" t="s">
        <v>1301</v>
      </c>
      <c r="AI669" s="412" t="s">
        <v>2025</v>
      </c>
      <c r="AJ669" s="377">
        <f>VLOOKUP($B669,'1.วาง งบทดลอง 4 แถว'!$E$3358:$J$4196,3,0)</f>
        <v>0</v>
      </c>
      <c r="AK669" s="378">
        <f>VLOOKUP($B669,'1.วาง งบทดลอง 4 แถว'!$E$3358:$J$4196,4,0)</f>
        <v>0</v>
      </c>
      <c r="AL669" s="378">
        <f>VLOOKUP($B669,'1.วาง งบทดลอง 4 แถว'!$E$3358:$J$4196,5,0)</f>
        <v>0</v>
      </c>
      <c r="AM669" s="379">
        <f>VLOOKUP($B669,'1.วาง งบทดลอง 4 แถว'!$E$3358:$J$4196,6,0)</f>
        <v>0</v>
      </c>
      <c r="AN669" s="380">
        <f t="shared" si="84"/>
        <v>0</v>
      </c>
      <c r="AO669" s="410" t="s">
        <v>1307</v>
      </c>
      <c r="AP669" s="411" t="s">
        <v>1301</v>
      </c>
      <c r="AQ669" s="412" t="s">
        <v>2025</v>
      </c>
      <c r="AR669" s="377">
        <f>VLOOKUP($B669,'1.วาง งบทดลอง 4 แถว'!$E$4197:$J$5035,3,0)</f>
        <v>0</v>
      </c>
      <c r="AS669" s="378">
        <f>VLOOKUP($B669,'1.วาง งบทดลอง 4 แถว'!$E$4197:$J$5035,4,0)</f>
        <v>0</v>
      </c>
      <c r="AT669" s="378">
        <f>VLOOKUP($B669,'1.วาง งบทดลอง 4 แถว'!$E$4197:$J$5035,5,0)</f>
        <v>0</v>
      </c>
      <c r="AU669" s="379">
        <f>VLOOKUP($B669,'1.วาง งบทดลอง 4 แถว'!$E$4197:$J$5035,6,0)</f>
        <v>0</v>
      </c>
      <c r="AV669" s="380">
        <f t="shared" si="85"/>
        <v>0</v>
      </c>
      <c r="AW669" s="410" t="s">
        <v>1307</v>
      </c>
      <c r="AX669" s="411" t="s">
        <v>1301</v>
      </c>
      <c r="AY669" s="412" t="s">
        <v>2025</v>
      </c>
      <c r="AZ669" s="377">
        <f>VLOOKUP($B669,'1.วาง งบทดลอง 4 แถว'!$E$5036:$J$5874,3,0)</f>
        <v>0</v>
      </c>
      <c r="BA669" s="378">
        <f>VLOOKUP($B669,'1.วาง งบทดลอง 4 แถว'!$E$5036:$J$5874,4,0)</f>
        <v>0</v>
      </c>
      <c r="BB669" s="378">
        <f>VLOOKUP($B669,'1.วาง งบทดลอง 4 แถว'!$E$5036:$J$5874,5,0)</f>
        <v>0</v>
      </c>
      <c r="BC669" s="379">
        <f>VLOOKUP($B669,'1.วาง งบทดลอง 4 แถว'!$E$5036:$J$5874,6,0)</f>
        <v>0</v>
      </c>
      <c r="BD669" s="380">
        <f t="shared" si="86"/>
        <v>0</v>
      </c>
      <c r="BE669" s="410" t="s">
        <v>1307</v>
      </c>
      <c r="BF669" s="411" t="s">
        <v>1301</v>
      </c>
      <c r="BG669" s="412" t="s">
        <v>2025</v>
      </c>
      <c r="BH669" s="377">
        <f>VLOOKUP($B669,'1.วาง งบทดลอง 4 แถว'!$E$5875:$J$6713,3,0)</f>
        <v>0</v>
      </c>
      <c r="BI669" s="378">
        <f>VLOOKUP($B669,'1.วาง งบทดลอง 4 แถว'!$E$5875:$J$6713,4,0)</f>
        <v>0</v>
      </c>
      <c r="BJ669" s="378">
        <f>VLOOKUP($B669,'1.วาง งบทดลอง 4 แถว'!$E$5875:$J$6713,5,0)</f>
        <v>0</v>
      </c>
      <c r="BK669" s="379">
        <f>VLOOKUP($B669,'1.วาง งบทดลอง 4 แถว'!$E$5875:$J$6713,6,0)</f>
        <v>0</v>
      </c>
      <c r="BL669" s="380">
        <f t="shared" si="87"/>
        <v>0</v>
      </c>
      <c r="BM669" s="410" t="s">
        <v>1307</v>
      </c>
      <c r="BN669" s="411" t="s">
        <v>1301</v>
      </c>
      <c r="BO669" s="413" t="s">
        <v>2025</v>
      </c>
    </row>
    <row r="670" spans="1:67" ht="19.5" customHeight="1">
      <c r="A670" s="374">
        <v>667</v>
      </c>
      <c r="B670" s="375" t="s">
        <v>1025</v>
      </c>
      <c r="C670" s="376" t="s">
        <v>312</v>
      </c>
      <c r="D670" s="377">
        <f>VLOOKUP($B670,'1.วาง งบทดลอง 4 แถว'!$E$2:$J$840,3,0)</f>
        <v>1031416</v>
      </c>
      <c r="E670" s="378">
        <f>VLOOKUP($B670,'1.วาง งบทดลอง 4 แถว'!$E$2:$J$840,4,0)</f>
        <v>0</v>
      </c>
      <c r="F670" s="378">
        <f>VLOOKUP($B670,'1.วาง งบทดลอง 4 แถว'!$E$2:$J$840,5,0)</f>
        <v>5914571.4299999997</v>
      </c>
      <c r="G670" s="379">
        <f>VLOOKUP($B670,'1.วาง งบทดลอง 4 แถว'!$E$2:$J$840,6,0)</f>
        <v>0</v>
      </c>
      <c r="H670" s="380">
        <f t="shared" si="80"/>
        <v>5914571.4299999997</v>
      </c>
      <c r="I670" s="410" t="s">
        <v>1306</v>
      </c>
      <c r="J670" s="411" t="s">
        <v>1301</v>
      </c>
      <c r="K670" s="412" t="s">
        <v>2025</v>
      </c>
      <c r="L670" s="377">
        <f>VLOOKUP($B670,'1.วาง งบทดลอง 4 แถว'!$E$841:$J$1679,3,0)</f>
        <v>112806.67</v>
      </c>
      <c r="M670" s="378">
        <f>VLOOKUP($B670,'1.วาง งบทดลอง 4 แถว'!$E$841:$J$1679,4,0)</f>
        <v>330</v>
      </c>
      <c r="N670" s="378">
        <f>VLOOKUP($B670,'1.วาง งบทดลอง 4 แถว'!$E$841:$J$1679,5,0)</f>
        <v>3718592.61</v>
      </c>
      <c r="O670" s="379">
        <f>VLOOKUP($B670,'1.วาง งบทดลอง 4 แถว'!$E$841:$J$1679,6,0)</f>
        <v>0</v>
      </c>
      <c r="P670" s="380">
        <f t="shared" si="81"/>
        <v>3718592.61</v>
      </c>
      <c r="Q670" s="410" t="s">
        <v>1307</v>
      </c>
      <c r="R670" s="411" t="s">
        <v>1301</v>
      </c>
      <c r="S670" s="412" t="s">
        <v>2025</v>
      </c>
      <c r="T670" s="377">
        <f>VLOOKUP($B670,'1.วาง งบทดลอง 4 แถว'!$E$1680:$J$2518,3,0)</f>
        <v>123943.3</v>
      </c>
      <c r="U670" s="378">
        <f>VLOOKUP($B670,'1.วาง งบทดลอง 4 แถว'!$E$1680:$J$2518,4,0)</f>
        <v>0</v>
      </c>
      <c r="V670" s="378">
        <f>VLOOKUP($B670,'1.วาง งบทดลอง 4 แถว'!$E$1680:$J$2518,5,0)</f>
        <v>3736768.8</v>
      </c>
      <c r="W670" s="379">
        <f>VLOOKUP($B670,'1.วาง งบทดลอง 4 แถว'!$E$1680:$J$2518,6,0)</f>
        <v>0</v>
      </c>
      <c r="X670" s="380">
        <f t="shared" si="82"/>
        <v>3736768.8</v>
      </c>
      <c r="Y670" s="410" t="s">
        <v>1307</v>
      </c>
      <c r="Z670" s="411" t="s">
        <v>1301</v>
      </c>
      <c r="AA670" s="412" t="s">
        <v>2025</v>
      </c>
      <c r="AB670" s="377">
        <f>VLOOKUP($B670,'1.วาง งบทดลอง 4 แถว'!$E$2519:$J$3357,3,0)</f>
        <v>998683.23</v>
      </c>
      <c r="AC670" s="378">
        <f>VLOOKUP($B670,'1.วาง งบทดลอง 4 แถว'!$E$2519:$J$3357,4,0)</f>
        <v>0</v>
      </c>
      <c r="AD670" s="378">
        <f>VLOOKUP($B670,'1.วาง งบทดลอง 4 แถว'!$E$2519:$J$3357,5,0)</f>
        <v>6602331.5</v>
      </c>
      <c r="AE670" s="379">
        <f>VLOOKUP($B670,'1.วาง งบทดลอง 4 แถว'!$E$2519:$J$3357,6,0)</f>
        <v>0</v>
      </c>
      <c r="AF670" s="380">
        <f t="shared" si="83"/>
        <v>6602331.5</v>
      </c>
      <c r="AG670" s="410" t="s">
        <v>1307</v>
      </c>
      <c r="AH670" s="411" t="s">
        <v>1301</v>
      </c>
      <c r="AI670" s="412" t="s">
        <v>2025</v>
      </c>
      <c r="AJ670" s="377">
        <f>VLOOKUP($B670,'1.วาง งบทดลอง 4 แถว'!$E$3358:$J$4196,3,0)</f>
        <v>440660.71</v>
      </c>
      <c r="AK670" s="378">
        <f>VLOOKUP($B670,'1.วาง งบทดลอง 4 แถว'!$E$3358:$J$4196,4,0)</f>
        <v>0</v>
      </c>
      <c r="AL670" s="378">
        <f>VLOOKUP($B670,'1.วาง งบทดลอง 4 แถว'!$E$3358:$J$4196,5,0)</f>
        <v>2632835.83</v>
      </c>
      <c r="AM670" s="379">
        <f>VLOOKUP($B670,'1.วาง งบทดลอง 4 แถว'!$E$3358:$J$4196,6,0)</f>
        <v>0</v>
      </c>
      <c r="AN670" s="380">
        <f t="shared" si="84"/>
        <v>2632835.83</v>
      </c>
      <c r="AO670" s="410" t="s">
        <v>1307</v>
      </c>
      <c r="AP670" s="411" t="s">
        <v>1301</v>
      </c>
      <c r="AQ670" s="412" t="s">
        <v>2025</v>
      </c>
      <c r="AR670" s="377">
        <f>VLOOKUP($B670,'1.วาง งบทดลอง 4 แถว'!$E$4197:$J$5035,3,0)</f>
        <v>537245.86</v>
      </c>
      <c r="AS670" s="378">
        <f>VLOOKUP($B670,'1.วาง งบทดลอง 4 แถว'!$E$4197:$J$5035,4,0)</f>
        <v>174283.86</v>
      </c>
      <c r="AT670" s="378">
        <f>VLOOKUP($B670,'1.วาง งบทดลอง 4 แถว'!$E$4197:$J$5035,5,0)</f>
        <v>6893705.9299999997</v>
      </c>
      <c r="AU670" s="379">
        <f>VLOOKUP($B670,'1.วาง งบทดลอง 4 แถว'!$E$4197:$J$5035,6,0)</f>
        <v>0</v>
      </c>
      <c r="AV670" s="380">
        <f t="shared" si="85"/>
        <v>6893705.9299999997</v>
      </c>
      <c r="AW670" s="410" t="s">
        <v>1307</v>
      </c>
      <c r="AX670" s="411" t="s">
        <v>1301</v>
      </c>
      <c r="AY670" s="412" t="s">
        <v>2025</v>
      </c>
      <c r="AZ670" s="377">
        <f>VLOOKUP($B670,'1.วาง งบทดลอง 4 แถว'!$E$5036:$J$5874,3,0)</f>
        <v>120133.67</v>
      </c>
      <c r="BA670" s="378">
        <f>VLOOKUP($B670,'1.วาง งบทดลอง 4 แถว'!$E$5036:$J$5874,4,0)</f>
        <v>0</v>
      </c>
      <c r="BB670" s="378">
        <f>VLOOKUP($B670,'1.วาง งบทดลอง 4 แถว'!$E$5036:$J$5874,5,0)</f>
        <v>6473318.75</v>
      </c>
      <c r="BC670" s="379">
        <f>VLOOKUP($B670,'1.วาง งบทดลอง 4 แถว'!$E$5036:$J$5874,6,0)</f>
        <v>0</v>
      </c>
      <c r="BD670" s="380">
        <f t="shared" si="86"/>
        <v>6473318.75</v>
      </c>
      <c r="BE670" s="410" t="s">
        <v>1307</v>
      </c>
      <c r="BF670" s="411" t="s">
        <v>1301</v>
      </c>
      <c r="BG670" s="412" t="s">
        <v>2025</v>
      </c>
      <c r="BH670" s="377">
        <f>VLOOKUP($B670,'1.วาง งบทดลอง 4 แถว'!$E$5875:$J$6713,3,0)</f>
        <v>187682.67</v>
      </c>
      <c r="BI670" s="378">
        <f>VLOOKUP($B670,'1.วาง งบทดลอง 4 แถว'!$E$5875:$J$6713,4,0)</f>
        <v>0</v>
      </c>
      <c r="BJ670" s="378">
        <f>VLOOKUP($B670,'1.วาง งบทดลอง 4 แถว'!$E$5875:$J$6713,5,0)</f>
        <v>1185999.94</v>
      </c>
      <c r="BK670" s="379">
        <f>VLOOKUP($B670,'1.วาง งบทดลอง 4 แถว'!$E$5875:$J$6713,6,0)</f>
        <v>0</v>
      </c>
      <c r="BL670" s="380">
        <f t="shared" si="87"/>
        <v>1185999.94</v>
      </c>
      <c r="BM670" s="410" t="s">
        <v>1307</v>
      </c>
      <c r="BN670" s="411" t="s">
        <v>1301</v>
      </c>
      <c r="BO670" s="413" t="s">
        <v>2025</v>
      </c>
    </row>
    <row r="671" spans="1:67" ht="19.5" customHeight="1">
      <c r="A671" s="374">
        <v>668</v>
      </c>
      <c r="B671" s="375" t="s">
        <v>1026</v>
      </c>
      <c r="C671" s="376" t="s">
        <v>313</v>
      </c>
      <c r="D671" s="377">
        <f>VLOOKUP($B671,'1.วาง งบทดลอง 4 แถว'!$E$2:$J$840,3,0)</f>
        <v>850635</v>
      </c>
      <c r="E671" s="378">
        <f>VLOOKUP($B671,'1.วาง งบทดลอง 4 แถว'!$E$2:$J$840,4,0)</f>
        <v>0</v>
      </c>
      <c r="F671" s="378">
        <f>VLOOKUP($B671,'1.วาง งบทดลอง 4 แถว'!$E$2:$J$840,5,0)</f>
        <v>12718396.5</v>
      </c>
      <c r="G671" s="379">
        <f>VLOOKUP($B671,'1.วาง งบทดลอง 4 แถว'!$E$2:$J$840,6,0)</f>
        <v>0</v>
      </c>
      <c r="H671" s="380">
        <f t="shared" si="80"/>
        <v>12718396.5</v>
      </c>
      <c r="I671" s="410" t="s">
        <v>1307</v>
      </c>
      <c r="J671" s="411" t="s">
        <v>1301</v>
      </c>
      <c r="K671" s="412" t="s">
        <v>2025</v>
      </c>
      <c r="L671" s="377">
        <f>VLOOKUP($B671,'1.วาง งบทดลอง 4 แถว'!$E$841:$J$1679,3,0)</f>
        <v>90160</v>
      </c>
      <c r="M671" s="378">
        <f>VLOOKUP($B671,'1.วาง งบทดลอง 4 แถว'!$E$841:$J$1679,4,0)</f>
        <v>0</v>
      </c>
      <c r="N671" s="378">
        <f>VLOOKUP($B671,'1.วาง งบทดลอง 4 แถว'!$E$841:$J$1679,5,0)</f>
        <v>1468700</v>
      </c>
      <c r="O671" s="379">
        <f>VLOOKUP($B671,'1.วาง งบทดลอง 4 แถว'!$E$841:$J$1679,6,0)</f>
        <v>0</v>
      </c>
      <c r="P671" s="380">
        <f t="shared" si="81"/>
        <v>1468700</v>
      </c>
      <c r="Q671" s="410" t="s">
        <v>1300</v>
      </c>
      <c r="R671" s="411" t="s">
        <v>1301</v>
      </c>
      <c r="S671" s="412" t="s">
        <v>2025</v>
      </c>
      <c r="T671" s="377">
        <f>VLOOKUP($B671,'1.วาง งบทดลอง 4 แถว'!$E$1680:$J$2518,3,0)</f>
        <v>301311</v>
      </c>
      <c r="U671" s="378">
        <f>VLOOKUP($B671,'1.วาง งบทดลอง 4 แถว'!$E$1680:$J$2518,4,0)</f>
        <v>0</v>
      </c>
      <c r="V671" s="378">
        <f>VLOOKUP($B671,'1.วาง งบทดลอง 4 แถว'!$E$1680:$J$2518,5,0)</f>
        <v>2027263</v>
      </c>
      <c r="W671" s="379">
        <f>VLOOKUP($B671,'1.วาง งบทดลอง 4 แถว'!$E$1680:$J$2518,6,0)</f>
        <v>0</v>
      </c>
      <c r="X671" s="380">
        <f t="shared" si="82"/>
        <v>2027263</v>
      </c>
      <c r="Y671" s="410" t="s">
        <v>1300</v>
      </c>
      <c r="Z671" s="411" t="s">
        <v>1301</v>
      </c>
      <c r="AA671" s="412" t="s">
        <v>2025</v>
      </c>
      <c r="AB671" s="377">
        <f>VLOOKUP($B671,'1.วาง งบทดลอง 4 แถว'!$E$2519:$J$3357,3,0)</f>
        <v>158831</v>
      </c>
      <c r="AC671" s="378">
        <f>VLOOKUP($B671,'1.วาง งบทดลอง 4 แถว'!$E$2519:$J$3357,4,0)</f>
        <v>0</v>
      </c>
      <c r="AD671" s="378">
        <f>VLOOKUP($B671,'1.วาง งบทดลอง 4 แถว'!$E$2519:$J$3357,5,0)</f>
        <v>4279164.5</v>
      </c>
      <c r="AE671" s="379">
        <f>VLOOKUP($B671,'1.วาง งบทดลอง 4 แถว'!$E$2519:$J$3357,6,0)</f>
        <v>0</v>
      </c>
      <c r="AF671" s="380">
        <f t="shared" si="83"/>
        <v>4279164.5</v>
      </c>
      <c r="AG671" s="410" t="s">
        <v>1300</v>
      </c>
      <c r="AH671" s="411" t="s">
        <v>1301</v>
      </c>
      <c r="AI671" s="412" t="s">
        <v>2025</v>
      </c>
      <c r="AJ671" s="377">
        <f>VLOOKUP($B671,'1.วาง งบทดลอง 4 แถว'!$E$3358:$J$4196,3,0)</f>
        <v>162940</v>
      </c>
      <c r="AK671" s="378">
        <f>VLOOKUP($B671,'1.วาง งบทดลอง 4 แถว'!$E$3358:$J$4196,4,0)</f>
        <v>0</v>
      </c>
      <c r="AL671" s="378">
        <f>VLOOKUP($B671,'1.วาง งบทดลอง 4 แถว'!$E$3358:$J$4196,5,0)</f>
        <v>1755755</v>
      </c>
      <c r="AM671" s="379">
        <f>VLOOKUP($B671,'1.วาง งบทดลอง 4 แถว'!$E$3358:$J$4196,6,0)</f>
        <v>0</v>
      </c>
      <c r="AN671" s="380">
        <f t="shared" si="84"/>
        <v>1755755</v>
      </c>
      <c r="AO671" s="410" t="s">
        <v>1300</v>
      </c>
      <c r="AP671" s="411" t="s">
        <v>1301</v>
      </c>
      <c r="AQ671" s="412" t="s">
        <v>2025</v>
      </c>
      <c r="AR671" s="377">
        <f>VLOOKUP($B671,'1.วาง งบทดลอง 4 แถว'!$E$4197:$J$5035,3,0)</f>
        <v>191830</v>
      </c>
      <c r="AS671" s="378">
        <f>VLOOKUP($B671,'1.วาง งบทดลอง 4 แถว'!$E$4197:$J$5035,4,0)</f>
        <v>0</v>
      </c>
      <c r="AT671" s="378">
        <f>VLOOKUP($B671,'1.วาง งบทดลอง 4 แถว'!$E$4197:$J$5035,5,0)</f>
        <v>2458454.6</v>
      </c>
      <c r="AU671" s="379">
        <f>VLOOKUP($B671,'1.วาง งบทดลอง 4 แถว'!$E$4197:$J$5035,6,0)</f>
        <v>0</v>
      </c>
      <c r="AV671" s="380">
        <f t="shared" si="85"/>
        <v>2458454.6</v>
      </c>
      <c r="AW671" s="410" t="s">
        <v>1300</v>
      </c>
      <c r="AX671" s="411" t="s">
        <v>1301</v>
      </c>
      <c r="AY671" s="412" t="s">
        <v>2025</v>
      </c>
      <c r="AZ671" s="377">
        <f>VLOOKUP($B671,'1.วาง งบทดลอง 4 แถว'!$E$5036:$J$5874,3,0)</f>
        <v>320</v>
      </c>
      <c r="BA671" s="378">
        <f>VLOOKUP($B671,'1.วาง งบทดลอง 4 แถว'!$E$5036:$J$5874,4,0)</f>
        <v>0</v>
      </c>
      <c r="BB671" s="378">
        <f>VLOOKUP($B671,'1.วาง งบทดลอง 4 แถว'!$E$5036:$J$5874,5,0)</f>
        <v>1091178</v>
      </c>
      <c r="BC671" s="379">
        <f>VLOOKUP($B671,'1.วาง งบทดลอง 4 แถว'!$E$5036:$J$5874,6,0)</f>
        <v>0</v>
      </c>
      <c r="BD671" s="380">
        <f t="shared" si="86"/>
        <v>1091178</v>
      </c>
      <c r="BE671" s="410" t="s">
        <v>1300</v>
      </c>
      <c r="BF671" s="411" t="s">
        <v>1301</v>
      </c>
      <c r="BG671" s="412" t="s">
        <v>2025</v>
      </c>
      <c r="BH671" s="377">
        <f>VLOOKUP($B671,'1.วาง งบทดลอง 4 แถว'!$E$5875:$J$6713,3,0)</f>
        <v>90188</v>
      </c>
      <c r="BI671" s="378">
        <f>VLOOKUP($B671,'1.วาง งบทดลอง 4 แถว'!$E$5875:$J$6713,4,0)</f>
        <v>0</v>
      </c>
      <c r="BJ671" s="378">
        <f>VLOOKUP($B671,'1.วาง งบทดลอง 4 แถว'!$E$5875:$J$6713,5,0)</f>
        <v>578057</v>
      </c>
      <c r="BK671" s="379">
        <f>VLOOKUP($B671,'1.วาง งบทดลอง 4 แถว'!$E$5875:$J$6713,6,0)</f>
        <v>0</v>
      </c>
      <c r="BL671" s="380">
        <f t="shared" si="87"/>
        <v>578057</v>
      </c>
      <c r="BM671" s="410" t="s">
        <v>1300</v>
      </c>
      <c r="BN671" s="411" t="s">
        <v>1301</v>
      </c>
      <c r="BO671" s="413" t="s">
        <v>2025</v>
      </c>
    </row>
    <row r="672" spans="1:67" ht="19.5" customHeight="1">
      <c r="A672" s="374">
        <v>669</v>
      </c>
      <c r="B672" s="375" t="s">
        <v>1027</v>
      </c>
      <c r="C672" s="376" t="s">
        <v>314</v>
      </c>
      <c r="D672" s="377">
        <f>VLOOKUP($B672,'1.วาง งบทดลอง 4 แถว'!$E$2:$J$840,3,0)</f>
        <v>129900</v>
      </c>
      <c r="E672" s="378">
        <f>VLOOKUP($B672,'1.วาง งบทดลอง 4 แถว'!$E$2:$J$840,4,0)</f>
        <v>0</v>
      </c>
      <c r="F672" s="378">
        <f>VLOOKUP($B672,'1.วาง งบทดลอง 4 แถว'!$E$2:$J$840,5,0)</f>
        <v>15720134</v>
      </c>
      <c r="G672" s="379">
        <f>VLOOKUP($B672,'1.วาง งบทดลอง 4 แถว'!$E$2:$J$840,6,0)</f>
        <v>0</v>
      </c>
      <c r="H672" s="380">
        <f t="shared" si="80"/>
        <v>15720134</v>
      </c>
      <c r="I672" s="410" t="s">
        <v>1307</v>
      </c>
      <c r="J672" s="411" t="s">
        <v>1301</v>
      </c>
      <c r="K672" s="412" t="s">
        <v>2025</v>
      </c>
      <c r="L672" s="377">
        <f>VLOOKUP($B672,'1.วาง งบทดลอง 4 แถว'!$E$841:$J$1679,3,0)</f>
        <v>85900</v>
      </c>
      <c r="M672" s="378">
        <f>VLOOKUP($B672,'1.วาง งบทดลอง 4 แถว'!$E$841:$J$1679,4,0)</f>
        <v>0</v>
      </c>
      <c r="N672" s="378">
        <f>VLOOKUP($B672,'1.วาง งบทดลอง 4 แถว'!$E$841:$J$1679,5,0)</f>
        <v>1823715</v>
      </c>
      <c r="O672" s="379">
        <f>VLOOKUP($B672,'1.วาง งบทดลอง 4 แถว'!$E$841:$J$1679,6,0)</f>
        <v>0</v>
      </c>
      <c r="P672" s="380">
        <f t="shared" si="81"/>
        <v>1823715</v>
      </c>
      <c r="Q672" s="410" t="s">
        <v>1300</v>
      </c>
      <c r="R672" s="411" t="s">
        <v>1301</v>
      </c>
      <c r="S672" s="412" t="s">
        <v>2025</v>
      </c>
      <c r="T672" s="377">
        <f>VLOOKUP($B672,'1.วาง งบทดลอง 4 แถว'!$E$1680:$J$2518,3,0)</f>
        <v>215800</v>
      </c>
      <c r="U672" s="378">
        <f>VLOOKUP($B672,'1.วาง งบทดลอง 4 แถว'!$E$1680:$J$2518,4,0)</f>
        <v>0</v>
      </c>
      <c r="V672" s="378">
        <f>VLOOKUP($B672,'1.วาง งบทดลอง 4 แถว'!$E$1680:$J$2518,5,0)</f>
        <v>2454290</v>
      </c>
      <c r="W672" s="379">
        <f>VLOOKUP($B672,'1.วาง งบทดลอง 4 แถว'!$E$1680:$J$2518,6,0)</f>
        <v>0</v>
      </c>
      <c r="X672" s="380">
        <f t="shared" si="82"/>
        <v>2454290</v>
      </c>
      <c r="Y672" s="410" t="s">
        <v>1300</v>
      </c>
      <c r="Z672" s="411" t="s">
        <v>1301</v>
      </c>
      <c r="AA672" s="412" t="s">
        <v>2025</v>
      </c>
      <c r="AB672" s="377">
        <f>VLOOKUP($B672,'1.วาง งบทดลอง 4 แถว'!$E$2519:$J$3357,3,0)</f>
        <v>0</v>
      </c>
      <c r="AC672" s="378">
        <f>VLOOKUP($B672,'1.วาง งบทดลอง 4 แถว'!$E$2519:$J$3357,4,0)</f>
        <v>0</v>
      </c>
      <c r="AD672" s="378">
        <f>VLOOKUP($B672,'1.วาง งบทดลอง 4 แถว'!$E$2519:$J$3357,5,0)</f>
        <v>2444975</v>
      </c>
      <c r="AE672" s="379">
        <f>VLOOKUP($B672,'1.วาง งบทดลอง 4 แถว'!$E$2519:$J$3357,6,0)</f>
        <v>0</v>
      </c>
      <c r="AF672" s="380">
        <f t="shared" si="83"/>
        <v>2444975</v>
      </c>
      <c r="AG672" s="410" t="s">
        <v>1300</v>
      </c>
      <c r="AH672" s="411" t="s">
        <v>1301</v>
      </c>
      <c r="AI672" s="412" t="s">
        <v>2025</v>
      </c>
      <c r="AJ672" s="377">
        <f>VLOOKUP($B672,'1.วาง งบทดลอง 4 แถว'!$E$3358:$J$4196,3,0)</f>
        <v>90660</v>
      </c>
      <c r="AK672" s="378">
        <f>VLOOKUP($B672,'1.วาง งบทดลอง 4 แถว'!$E$3358:$J$4196,4,0)</f>
        <v>0</v>
      </c>
      <c r="AL672" s="378">
        <f>VLOOKUP($B672,'1.วาง งบทดลอง 4 แถว'!$E$3358:$J$4196,5,0)</f>
        <v>1192585</v>
      </c>
      <c r="AM672" s="379">
        <f>VLOOKUP($B672,'1.วาง งบทดลอง 4 แถว'!$E$3358:$J$4196,6,0)</f>
        <v>0</v>
      </c>
      <c r="AN672" s="380">
        <f t="shared" si="84"/>
        <v>1192585</v>
      </c>
      <c r="AO672" s="410" t="s">
        <v>1300</v>
      </c>
      <c r="AP672" s="411" t="s">
        <v>1301</v>
      </c>
      <c r="AQ672" s="412" t="s">
        <v>2025</v>
      </c>
      <c r="AR672" s="377">
        <f>VLOOKUP($B672,'1.วาง งบทดลอง 4 แถว'!$E$4197:$J$5035,3,0)</f>
        <v>122120</v>
      </c>
      <c r="AS672" s="378">
        <f>VLOOKUP($B672,'1.วาง งบทดลอง 4 แถว'!$E$4197:$J$5035,4,0)</f>
        <v>0</v>
      </c>
      <c r="AT672" s="378">
        <f>VLOOKUP($B672,'1.วาง งบทดลอง 4 แถว'!$E$4197:$J$5035,5,0)</f>
        <v>1215900</v>
      </c>
      <c r="AU672" s="379">
        <f>VLOOKUP($B672,'1.วาง งบทดลอง 4 แถว'!$E$4197:$J$5035,6,0)</f>
        <v>0</v>
      </c>
      <c r="AV672" s="380">
        <f t="shared" si="85"/>
        <v>1215900</v>
      </c>
      <c r="AW672" s="410" t="s">
        <v>1300</v>
      </c>
      <c r="AX672" s="411" t="s">
        <v>1301</v>
      </c>
      <c r="AY672" s="412" t="s">
        <v>2025</v>
      </c>
      <c r="AZ672" s="377">
        <f>VLOOKUP($B672,'1.วาง งบทดลอง 4 แถว'!$E$5036:$J$5874,3,0)</f>
        <v>0</v>
      </c>
      <c r="BA672" s="378">
        <f>VLOOKUP($B672,'1.วาง งบทดลอง 4 แถว'!$E$5036:$J$5874,4,0)</f>
        <v>0</v>
      </c>
      <c r="BB672" s="378">
        <f>VLOOKUP($B672,'1.วาง งบทดลอง 4 แถว'!$E$5036:$J$5874,5,0)</f>
        <v>723075</v>
      </c>
      <c r="BC672" s="379">
        <f>VLOOKUP($B672,'1.วาง งบทดลอง 4 แถว'!$E$5036:$J$5874,6,0)</f>
        <v>0</v>
      </c>
      <c r="BD672" s="380">
        <f t="shared" si="86"/>
        <v>723075</v>
      </c>
      <c r="BE672" s="410" t="s">
        <v>1300</v>
      </c>
      <c r="BF672" s="411" t="s">
        <v>1301</v>
      </c>
      <c r="BG672" s="412" t="s">
        <v>2025</v>
      </c>
      <c r="BH672" s="377">
        <f>VLOOKUP($B672,'1.วาง งบทดลอง 4 แถว'!$E$5875:$J$6713,3,0)</f>
        <v>0</v>
      </c>
      <c r="BI672" s="378">
        <f>VLOOKUP($B672,'1.วาง งบทดลอง 4 แถว'!$E$5875:$J$6713,4,0)</f>
        <v>0</v>
      </c>
      <c r="BJ672" s="378">
        <f>VLOOKUP($B672,'1.วาง งบทดลอง 4 แถว'!$E$5875:$J$6713,5,0)</f>
        <v>213760</v>
      </c>
      <c r="BK672" s="379">
        <f>VLOOKUP($B672,'1.วาง งบทดลอง 4 แถว'!$E$5875:$J$6713,6,0)</f>
        <v>0</v>
      </c>
      <c r="BL672" s="380">
        <f t="shared" si="87"/>
        <v>213760</v>
      </c>
      <c r="BM672" s="410" t="s">
        <v>1300</v>
      </c>
      <c r="BN672" s="411" t="s">
        <v>1301</v>
      </c>
      <c r="BO672" s="413" t="s">
        <v>2025</v>
      </c>
    </row>
    <row r="673" spans="1:67" ht="19.5" customHeight="1">
      <c r="A673" s="374">
        <v>670</v>
      </c>
      <c r="B673" s="375" t="s">
        <v>1028</v>
      </c>
      <c r="C673" s="376" t="s">
        <v>315</v>
      </c>
      <c r="D673" s="377">
        <f>VLOOKUP($B673,'1.วาง งบทดลอง 4 แถว'!$E$2:$J$840,3,0)</f>
        <v>0</v>
      </c>
      <c r="E673" s="378">
        <f>VLOOKUP($B673,'1.วาง งบทดลอง 4 แถว'!$E$2:$J$840,4,0)</f>
        <v>0</v>
      </c>
      <c r="F673" s="378">
        <f>VLOOKUP($B673,'1.วาง งบทดลอง 4 แถว'!$E$2:$J$840,5,0)</f>
        <v>0</v>
      </c>
      <c r="G673" s="379">
        <f>VLOOKUP($B673,'1.วาง งบทดลอง 4 แถว'!$E$2:$J$840,6,0)</f>
        <v>0</v>
      </c>
      <c r="H673" s="380">
        <f t="shared" si="80"/>
        <v>0</v>
      </c>
      <c r="I673" s="410" t="s">
        <v>1300</v>
      </c>
      <c r="J673" s="411" t="s">
        <v>1301</v>
      </c>
      <c r="K673" s="412" t="s">
        <v>2025</v>
      </c>
      <c r="L673" s="377">
        <f>VLOOKUP($B673,'1.วาง งบทดลอง 4 แถว'!$E$841:$J$1679,3,0)</f>
        <v>0</v>
      </c>
      <c r="M673" s="378">
        <f>VLOOKUP($B673,'1.วาง งบทดลอง 4 แถว'!$E$841:$J$1679,4,0)</f>
        <v>0</v>
      </c>
      <c r="N673" s="378">
        <f>VLOOKUP($B673,'1.วาง งบทดลอง 4 แถว'!$E$841:$J$1679,5,0)</f>
        <v>0</v>
      </c>
      <c r="O673" s="379">
        <f>VLOOKUP($B673,'1.วาง งบทดลอง 4 แถว'!$E$841:$J$1679,6,0)</f>
        <v>0</v>
      </c>
      <c r="P673" s="380">
        <f t="shared" si="81"/>
        <v>0</v>
      </c>
      <c r="Q673" s="410" t="s">
        <v>1308</v>
      </c>
      <c r="R673" s="411" t="s">
        <v>1309</v>
      </c>
      <c r="S673" s="412" t="s">
        <v>2026</v>
      </c>
      <c r="T673" s="377">
        <f>VLOOKUP($B673,'1.วาง งบทดลอง 4 แถว'!$E$1680:$J$2518,3,0)</f>
        <v>0</v>
      </c>
      <c r="U673" s="378">
        <f>VLOOKUP($B673,'1.วาง งบทดลอง 4 แถว'!$E$1680:$J$2518,4,0)</f>
        <v>0</v>
      </c>
      <c r="V673" s="378">
        <f>VLOOKUP($B673,'1.วาง งบทดลอง 4 แถว'!$E$1680:$J$2518,5,0)</f>
        <v>0</v>
      </c>
      <c r="W673" s="379">
        <f>VLOOKUP($B673,'1.วาง งบทดลอง 4 แถว'!$E$1680:$J$2518,6,0)</f>
        <v>0</v>
      </c>
      <c r="X673" s="380">
        <f t="shared" si="82"/>
        <v>0</v>
      </c>
      <c r="Y673" s="410" t="s">
        <v>1308</v>
      </c>
      <c r="Z673" s="411" t="s">
        <v>1309</v>
      </c>
      <c r="AA673" s="412" t="s">
        <v>2026</v>
      </c>
      <c r="AB673" s="377">
        <f>VLOOKUP($B673,'1.วาง งบทดลอง 4 แถว'!$E$2519:$J$3357,3,0)</f>
        <v>0</v>
      </c>
      <c r="AC673" s="378">
        <f>VLOOKUP($B673,'1.วาง งบทดลอง 4 แถว'!$E$2519:$J$3357,4,0)</f>
        <v>0</v>
      </c>
      <c r="AD673" s="378">
        <f>VLOOKUP($B673,'1.วาง งบทดลอง 4 แถว'!$E$2519:$J$3357,5,0)</f>
        <v>0</v>
      </c>
      <c r="AE673" s="379">
        <f>VLOOKUP($B673,'1.วาง งบทดลอง 4 แถว'!$E$2519:$J$3357,6,0)</f>
        <v>0</v>
      </c>
      <c r="AF673" s="380">
        <f t="shared" si="83"/>
        <v>0</v>
      </c>
      <c r="AG673" s="410" t="s">
        <v>1308</v>
      </c>
      <c r="AH673" s="411" t="s">
        <v>1309</v>
      </c>
      <c r="AI673" s="412" t="s">
        <v>2026</v>
      </c>
      <c r="AJ673" s="377">
        <f>VLOOKUP($B673,'1.วาง งบทดลอง 4 แถว'!$E$3358:$J$4196,3,0)</f>
        <v>0</v>
      </c>
      <c r="AK673" s="378">
        <f>VLOOKUP($B673,'1.วาง งบทดลอง 4 แถว'!$E$3358:$J$4196,4,0)</f>
        <v>0</v>
      </c>
      <c r="AL673" s="378">
        <f>VLOOKUP($B673,'1.วาง งบทดลอง 4 แถว'!$E$3358:$J$4196,5,0)</f>
        <v>0</v>
      </c>
      <c r="AM673" s="379">
        <f>VLOOKUP($B673,'1.วาง งบทดลอง 4 แถว'!$E$3358:$J$4196,6,0)</f>
        <v>0</v>
      </c>
      <c r="AN673" s="380">
        <f t="shared" si="84"/>
        <v>0</v>
      </c>
      <c r="AO673" s="410" t="s">
        <v>1308</v>
      </c>
      <c r="AP673" s="411" t="s">
        <v>1309</v>
      </c>
      <c r="AQ673" s="412" t="s">
        <v>2026</v>
      </c>
      <c r="AR673" s="377">
        <f>VLOOKUP($B673,'1.วาง งบทดลอง 4 แถว'!$E$4197:$J$5035,3,0)</f>
        <v>0</v>
      </c>
      <c r="AS673" s="378">
        <f>VLOOKUP($B673,'1.วาง งบทดลอง 4 แถว'!$E$4197:$J$5035,4,0)</f>
        <v>0</v>
      </c>
      <c r="AT673" s="378">
        <f>VLOOKUP($B673,'1.วาง งบทดลอง 4 แถว'!$E$4197:$J$5035,5,0)</f>
        <v>0</v>
      </c>
      <c r="AU673" s="379">
        <f>VLOOKUP($B673,'1.วาง งบทดลอง 4 แถว'!$E$4197:$J$5035,6,0)</f>
        <v>0</v>
      </c>
      <c r="AV673" s="380">
        <f t="shared" si="85"/>
        <v>0</v>
      </c>
      <c r="AW673" s="410" t="s">
        <v>1308</v>
      </c>
      <c r="AX673" s="411" t="s">
        <v>1309</v>
      </c>
      <c r="AY673" s="412" t="s">
        <v>2026</v>
      </c>
      <c r="AZ673" s="377">
        <f>VLOOKUP($B673,'1.วาง งบทดลอง 4 แถว'!$E$5036:$J$5874,3,0)</f>
        <v>0</v>
      </c>
      <c r="BA673" s="378">
        <f>VLOOKUP($B673,'1.วาง งบทดลอง 4 แถว'!$E$5036:$J$5874,4,0)</f>
        <v>0</v>
      </c>
      <c r="BB673" s="378">
        <f>VLOOKUP($B673,'1.วาง งบทดลอง 4 แถว'!$E$5036:$J$5874,5,0)</f>
        <v>0</v>
      </c>
      <c r="BC673" s="379">
        <f>VLOOKUP($B673,'1.วาง งบทดลอง 4 แถว'!$E$5036:$J$5874,6,0)</f>
        <v>0</v>
      </c>
      <c r="BD673" s="380">
        <f t="shared" si="86"/>
        <v>0</v>
      </c>
      <c r="BE673" s="410" t="s">
        <v>1308</v>
      </c>
      <c r="BF673" s="411" t="s">
        <v>1309</v>
      </c>
      <c r="BG673" s="412" t="s">
        <v>2026</v>
      </c>
      <c r="BH673" s="377">
        <f>VLOOKUP($B673,'1.วาง งบทดลอง 4 แถว'!$E$5875:$J$6713,3,0)</f>
        <v>0</v>
      </c>
      <c r="BI673" s="378">
        <f>VLOOKUP($B673,'1.วาง งบทดลอง 4 แถว'!$E$5875:$J$6713,4,0)</f>
        <v>0</v>
      </c>
      <c r="BJ673" s="378">
        <f>VLOOKUP($B673,'1.วาง งบทดลอง 4 แถว'!$E$5875:$J$6713,5,0)</f>
        <v>179.03</v>
      </c>
      <c r="BK673" s="379">
        <f>VLOOKUP($B673,'1.วาง งบทดลอง 4 แถว'!$E$5875:$J$6713,6,0)</f>
        <v>0</v>
      </c>
      <c r="BL673" s="380">
        <f t="shared" si="87"/>
        <v>179.03</v>
      </c>
      <c r="BM673" s="410" t="s">
        <v>1308</v>
      </c>
      <c r="BN673" s="411" t="s">
        <v>1309</v>
      </c>
      <c r="BO673" s="413" t="s">
        <v>2026</v>
      </c>
    </row>
    <row r="674" spans="1:67" ht="19.5" customHeight="1">
      <c r="A674" s="374">
        <v>671</v>
      </c>
      <c r="B674" s="375" t="s">
        <v>1029</v>
      </c>
      <c r="C674" s="376" t="s">
        <v>316</v>
      </c>
      <c r="D674" s="377">
        <f>VLOOKUP($B674,'1.วาง งบทดลอง 4 แถว'!$E$2:$J$840,3,0)</f>
        <v>30</v>
      </c>
      <c r="E674" s="378">
        <f>VLOOKUP($B674,'1.วาง งบทดลอง 4 แถว'!$E$2:$J$840,4,0)</f>
        <v>0</v>
      </c>
      <c r="F674" s="378">
        <f>VLOOKUP($B674,'1.วาง งบทดลอง 4 แถว'!$E$2:$J$840,5,0)</f>
        <v>298</v>
      </c>
      <c r="G674" s="379">
        <f>VLOOKUP($B674,'1.วาง งบทดลอง 4 แถว'!$E$2:$J$840,6,0)</f>
        <v>0</v>
      </c>
      <c r="H674" s="380">
        <f t="shared" si="80"/>
        <v>298</v>
      </c>
      <c r="I674" s="410" t="s">
        <v>1300</v>
      </c>
      <c r="J674" s="411" t="s">
        <v>1301</v>
      </c>
      <c r="K674" s="412" t="s">
        <v>2025</v>
      </c>
      <c r="L674" s="377">
        <f>VLOOKUP($B674,'1.วาง งบทดลอง 4 แถว'!$E$841:$J$1679,3,0)</f>
        <v>0</v>
      </c>
      <c r="M674" s="378">
        <f>VLOOKUP($B674,'1.วาง งบทดลอง 4 แถว'!$E$841:$J$1679,4,0)</f>
        <v>0</v>
      </c>
      <c r="N674" s="378">
        <f>VLOOKUP($B674,'1.วาง งบทดลอง 4 แถว'!$E$841:$J$1679,5,0)</f>
        <v>6</v>
      </c>
      <c r="O674" s="379">
        <f>VLOOKUP($B674,'1.วาง งบทดลอง 4 แถว'!$E$841:$J$1679,6,0)</f>
        <v>0</v>
      </c>
      <c r="P674" s="380">
        <f t="shared" si="81"/>
        <v>6</v>
      </c>
      <c r="Q674" s="410" t="s">
        <v>1308</v>
      </c>
      <c r="R674" s="411" t="s">
        <v>1309</v>
      </c>
      <c r="S674" s="412" t="s">
        <v>2026</v>
      </c>
      <c r="T674" s="377">
        <f>VLOOKUP($B674,'1.วาง งบทดลอง 4 แถว'!$E$1680:$J$2518,3,0)</f>
        <v>6</v>
      </c>
      <c r="U674" s="378">
        <f>VLOOKUP($B674,'1.วาง งบทดลอง 4 แถว'!$E$1680:$J$2518,4,0)</f>
        <v>0</v>
      </c>
      <c r="V674" s="378">
        <f>VLOOKUP($B674,'1.วาง งบทดลอง 4 แถว'!$E$1680:$J$2518,5,0)</f>
        <v>165</v>
      </c>
      <c r="W674" s="379">
        <f>VLOOKUP($B674,'1.วาง งบทดลอง 4 แถว'!$E$1680:$J$2518,6,0)</f>
        <v>0</v>
      </c>
      <c r="X674" s="380">
        <f t="shared" si="82"/>
        <v>165</v>
      </c>
      <c r="Y674" s="410" t="s">
        <v>1308</v>
      </c>
      <c r="Z674" s="411" t="s">
        <v>1309</v>
      </c>
      <c r="AA674" s="412" t="s">
        <v>2026</v>
      </c>
      <c r="AB674" s="377">
        <f>VLOOKUP($B674,'1.วาง งบทดลอง 4 แถว'!$E$2519:$J$3357,3,0)</f>
        <v>0</v>
      </c>
      <c r="AC674" s="378">
        <f>VLOOKUP($B674,'1.วาง งบทดลอง 4 แถว'!$E$2519:$J$3357,4,0)</f>
        <v>0</v>
      </c>
      <c r="AD674" s="378">
        <f>VLOOKUP($B674,'1.วาง งบทดลอง 4 แถว'!$E$2519:$J$3357,5,0)</f>
        <v>36</v>
      </c>
      <c r="AE674" s="379">
        <f>VLOOKUP($B674,'1.วาง งบทดลอง 4 แถว'!$E$2519:$J$3357,6,0)</f>
        <v>0</v>
      </c>
      <c r="AF674" s="380">
        <f t="shared" si="83"/>
        <v>36</v>
      </c>
      <c r="AG674" s="410" t="s">
        <v>1308</v>
      </c>
      <c r="AH674" s="411" t="s">
        <v>1309</v>
      </c>
      <c r="AI674" s="412" t="s">
        <v>2026</v>
      </c>
      <c r="AJ674" s="377">
        <f>VLOOKUP($B674,'1.วาง งบทดลอง 4 แถว'!$E$3358:$J$4196,3,0)</f>
        <v>0</v>
      </c>
      <c r="AK674" s="378">
        <f>VLOOKUP($B674,'1.วาง งบทดลอง 4 แถว'!$E$3358:$J$4196,4,0)</f>
        <v>0</v>
      </c>
      <c r="AL674" s="378">
        <f>VLOOKUP($B674,'1.วาง งบทดลอง 4 แถว'!$E$3358:$J$4196,5,0)</f>
        <v>42</v>
      </c>
      <c r="AM674" s="379">
        <f>VLOOKUP($B674,'1.วาง งบทดลอง 4 แถว'!$E$3358:$J$4196,6,0)</f>
        <v>0</v>
      </c>
      <c r="AN674" s="380">
        <f t="shared" si="84"/>
        <v>42</v>
      </c>
      <c r="AO674" s="410" t="s">
        <v>1308</v>
      </c>
      <c r="AP674" s="411" t="s">
        <v>1309</v>
      </c>
      <c r="AQ674" s="412" t="s">
        <v>2026</v>
      </c>
      <c r="AR674" s="377">
        <f>VLOOKUP($B674,'1.วาง งบทดลอง 4 แถว'!$E$4197:$J$5035,3,0)</f>
        <v>0</v>
      </c>
      <c r="AS674" s="378">
        <f>VLOOKUP($B674,'1.วาง งบทดลอง 4 แถว'!$E$4197:$J$5035,4,0)</f>
        <v>0</v>
      </c>
      <c r="AT674" s="378">
        <f>VLOOKUP($B674,'1.วาง งบทดลอง 4 แถว'!$E$4197:$J$5035,5,0)</f>
        <v>24</v>
      </c>
      <c r="AU674" s="379">
        <f>VLOOKUP($B674,'1.วาง งบทดลอง 4 แถว'!$E$4197:$J$5035,6,0)</f>
        <v>0</v>
      </c>
      <c r="AV674" s="380">
        <f t="shared" si="85"/>
        <v>24</v>
      </c>
      <c r="AW674" s="410" t="s">
        <v>1308</v>
      </c>
      <c r="AX674" s="411" t="s">
        <v>1309</v>
      </c>
      <c r="AY674" s="412" t="s">
        <v>2026</v>
      </c>
      <c r="AZ674" s="377">
        <f>VLOOKUP($B674,'1.วาง งบทดลอง 4 แถว'!$E$5036:$J$5874,3,0)</f>
        <v>0</v>
      </c>
      <c r="BA674" s="378">
        <f>VLOOKUP($B674,'1.วาง งบทดลอง 4 แถว'!$E$5036:$J$5874,4,0)</f>
        <v>0</v>
      </c>
      <c r="BB674" s="378">
        <f>VLOOKUP($B674,'1.วาง งบทดลอง 4 แถว'!$E$5036:$J$5874,5,0)</f>
        <v>0</v>
      </c>
      <c r="BC674" s="379">
        <f>VLOOKUP($B674,'1.วาง งบทดลอง 4 แถว'!$E$5036:$J$5874,6,0)</f>
        <v>0</v>
      </c>
      <c r="BD674" s="380">
        <f t="shared" si="86"/>
        <v>0</v>
      </c>
      <c r="BE674" s="410" t="s">
        <v>1308</v>
      </c>
      <c r="BF674" s="411" t="s">
        <v>1309</v>
      </c>
      <c r="BG674" s="412" t="s">
        <v>2026</v>
      </c>
      <c r="BH674" s="377">
        <f>VLOOKUP($B674,'1.วาง งบทดลอง 4 แถว'!$E$5875:$J$6713,3,0)</f>
        <v>0</v>
      </c>
      <c r="BI674" s="378">
        <f>VLOOKUP($B674,'1.วาง งบทดลอง 4 แถว'!$E$5875:$J$6713,4,0)</f>
        <v>0</v>
      </c>
      <c r="BJ674" s="378">
        <f>VLOOKUP($B674,'1.วาง งบทดลอง 4 แถว'!$E$5875:$J$6713,5,0)</f>
        <v>0</v>
      </c>
      <c r="BK674" s="379">
        <f>VLOOKUP($B674,'1.วาง งบทดลอง 4 แถว'!$E$5875:$J$6713,6,0)</f>
        <v>0</v>
      </c>
      <c r="BL674" s="380">
        <f t="shared" si="87"/>
        <v>0</v>
      </c>
      <c r="BM674" s="410" t="s">
        <v>1308</v>
      </c>
      <c r="BN674" s="411" t="s">
        <v>1309</v>
      </c>
      <c r="BO674" s="413" t="s">
        <v>2026</v>
      </c>
    </row>
    <row r="675" spans="1:67" ht="19.5" customHeight="1">
      <c r="A675" s="374">
        <v>672</v>
      </c>
      <c r="B675" s="375" t="s">
        <v>1030</v>
      </c>
      <c r="C675" s="376" t="s">
        <v>317</v>
      </c>
      <c r="D675" s="377">
        <f>VLOOKUP($B675,'1.วาง งบทดลอง 4 แถว'!$E$2:$J$840,3,0)</f>
        <v>1779315.1</v>
      </c>
      <c r="E675" s="378">
        <f>VLOOKUP($B675,'1.วาง งบทดลอง 4 แถว'!$E$2:$J$840,4,0)</f>
        <v>0</v>
      </c>
      <c r="F675" s="378">
        <f>VLOOKUP($B675,'1.วาง งบทดลอง 4 แถว'!$E$2:$J$840,5,0)</f>
        <v>16329110.91</v>
      </c>
      <c r="G675" s="379">
        <f>VLOOKUP($B675,'1.วาง งบทดลอง 4 แถว'!$E$2:$J$840,6,0)</f>
        <v>0</v>
      </c>
      <c r="H675" s="380">
        <f t="shared" si="80"/>
        <v>16329110.91</v>
      </c>
      <c r="I675" s="410" t="s">
        <v>1308</v>
      </c>
      <c r="J675" s="411" t="s">
        <v>1309</v>
      </c>
      <c r="K675" s="412" t="s">
        <v>2026</v>
      </c>
      <c r="L675" s="377">
        <f>VLOOKUP($B675,'1.วาง งบทดลอง 4 แถว'!$E$841:$J$1679,3,0)</f>
        <v>252301.18</v>
      </c>
      <c r="M675" s="378">
        <f>VLOOKUP($B675,'1.วาง งบทดลอง 4 แถว'!$E$841:$J$1679,4,0)</f>
        <v>0</v>
      </c>
      <c r="N675" s="378">
        <f>VLOOKUP($B675,'1.วาง งบทดลอง 4 แถว'!$E$841:$J$1679,5,0)</f>
        <v>2468917.0499999998</v>
      </c>
      <c r="O675" s="379">
        <f>VLOOKUP($B675,'1.วาง งบทดลอง 4 แถว'!$E$841:$J$1679,6,0)</f>
        <v>0</v>
      </c>
      <c r="P675" s="380">
        <f t="shared" si="81"/>
        <v>2468917.0499999998</v>
      </c>
      <c r="Q675" s="410" t="s">
        <v>1308</v>
      </c>
      <c r="R675" s="411" t="s">
        <v>1309</v>
      </c>
      <c r="S675" s="412" t="s">
        <v>2026</v>
      </c>
      <c r="T675" s="377">
        <f>VLOOKUP($B675,'1.วาง งบทดลอง 4 แถว'!$E$1680:$J$2518,3,0)</f>
        <v>444712.42</v>
      </c>
      <c r="U675" s="378">
        <f>VLOOKUP($B675,'1.วาง งบทดลอง 4 แถว'!$E$1680:$J$2518,4,0)</f>
        <v>10409.16</v>
      </c>
      <c r="V675" s="378">
        <f>VLOOKUP($B675,'1.วาง งบทดลอง 4 แถว'!$E$1680:$J$2518,5,0)</f>
        <v>3691925.84</v>
      </c>
      <c r="W675" s="379">
        <f>VLOOKUP($B675,'1.วาง งบทดลอง 4 แถว'!$E$1680:$J$2518,6,0)</f>
        <v>0</v>
      </c>
      <c r="X675" s="380">
        <f t="shared" si="82"/>
        <v>3691925.84</v>
      </c>
      <c r="Y675" s="410" t="s">
        <v>1308</v>
      </c>
      <c r="Z675" s="411" t="s">
        <v>1309</v>
      </c>
      <c r="AA675" s="412" t="s">
        <v>2026</v>
      </c>
      <c r="AB675" s="377">
        <f>VLOOKUP($B675,'1.วาง งบทดลอง 4 แถว'!$E$2519:$J$3357,3,0)</f>
        <v>460114.39</v>
      </c>
      <c r="AC675" s="378">
        <f>VLOOKUP($B675,'1.วาง งบทดลอง 4 แถว'!$E$2519:$J$3357,4,0)</f>
        <v>1128.28</v>
      </c>
      <c r="AD675" s="378">
        <f>VLOOKUP($B675,'1.วาง งบทดลอง 4 แถว'!$E$2519:$J$3357,5,0)</f>
        <v>4692110.12</v>
      </c>
      <c r="AE675" s="379">
        <f>VLOOKUP($B675,'1.วาง งบทดลอง 4 แถว'!$E$2519:$J$3357,6,0)</f>
        <v>0</v>
      </c>
      <c r="AF675" s="380">
        <f t="shared" si="83"/>
        <v>4692110.12</v>
      </c>
      <c r="AG675" s="410" t="s">
        <v>1308</v>
      </c>
      <c r="AH675" s="411" t="s">
        <v>1309</v>
      </c>
      <c r="AI675" s="412" t="s">
        <v>2026</v>
      </c>
      <c r="AJ675" s="377">
        <f>VLOOKUP($B675,'1.วาง งบทดลอง 4 แถว'!$E$3358:$J$4196,3,0)</f>
        <v>242006.55</v>
      </c>
      <c r="AK675" s="378">
        <f>VLOOKUP($B675,'1.วาง งบทดลอง 4 แถว'!$E$3358:$J$4196,4,0)</f>
        <v>0</v>
      </c>
      <c r="AL675" s="378">
        <f>VLOOKUP($B675,'1.วาง งบทดลอง 4 แถว'!$E$3358:$J$4196,5,0)</f>
        <v>2409459.7799999998</v>
      </c>
      <c r="AM675" s="379">
        <f>VLOOKUP($B675,'1.วาง งบทดลอง 4 แถว'!$E$3358:$J$4196,6,0)</f>
        <v>0</v>
      </c>
      <c r="AN675" s="380">
        <f t="shared" si="84"/>
        <v>2409459.7799999998</v>
      </c>
      <c r="AO675" s="410" t="s">
        <v>1308</v>
      </c>
      <c r="AP675" s="411" t="s">
        <v>1309</v>
      </c>
      <c r="AQ675" s="412" t="s">
        <v>2026</v>
      </c>
      <c r="AR675" s="377">
        <f>VLOOKUP($B675,'1.วาง งบทดลอง 4 แถว'!$E$4197:$J$5035,3,0)</f>
        <v>181082.12</v>
      </c>
      <c r="AS675" s="378">
        <f>VLOOKUP($B675,'1.วาง งบทดลอง 4 แถว'!$E$4197:$J$5035,4,0)</f>
        <v>18766</v>
      </c>
      <c r="AT675" s="378">
        <f>VLOOKUP($B675,'1.วาง งบทดลอง 4 แถว'!$E$4197:$J$5035,5,0)</f>
        <v>1761304.29</v>
      </c>
      <c r="AU675" s="379">
        <f>VLOOKUP($B675,'1.วาง งบทดลอง 4 แถว'!$E$4197:$J$5035,6,0)</f>
        <v>0</v>
      </c>
      <c r="AV675" s="380">
        <f t="shared" si="85"/>
        <v>1761304.29</v>
      </c>
      <c r="AW675" s="410" t="s">
        <v>1308</v>
      </c>
      <c r="AX675" s="411" t="s">
        <v>1309</v>
      </c>
      <c r="AY675" s="412" t="s">
        <v>2026</v>
      </c>
      <c r="AZ675" s="377">
        <f>VLOOKUP($B675,'1.วาง งบทดลอง 4 แถว'!$E$5036:$J$5874,3,0)</f>
        <v>251491.79</v>
      </c>
      <c r="BA675" s="378">
        <f>VLOOKUP($B675,'1.วาง งบทดลอง 4 แถว'!$E$5036:$J$5874,4,0)</f>
        <v>0</v>
      </c>
      <c r="BB675" s="378">
        <f>VLOOKUP($B675,'1.วาง งบทดลอง 4 แถว'!$E$5036:$J$5874,5,0)</f>
        <v>2447099.41</v>
      </c>
      <c r="BC675" s="379">
        <f>VLOOKUP($B675,'1.วาง งบทดลอง 4 แถว'!$E$5036:$J$5874,6,0)</f>
        <v>0</v>
      </c>
      <c r="BD675" s="380">
        <f t="shared" si="86"/>
        <v>2447099.41</v>
      </c>
      <c r="BE675" s="410" t="s">
        <v>1308</v>
      </c>
      <c r="BF675" s="411" t="s">
        <v>1309</v>
      </c>
      <c r="BG675" s="412" t="s">
        <v>2026</v>
      </c>
      <c r="BH675" s="377">
        <f>VLOOKUP($B675,'1.วาง งบทดลอง 4 แถว'!$E$5875:$J$6713,3,0)</f>
        <v>130428.08</v>
      </c>
      <c r="BI675" s="378">
        <f>VLOOKUP($B675,'1.วาง งบทดลอง 4 แถว'!$E$5875:$J$6713,4,0)</f>
        <v>0</v>
      </c>
      <c r="BJ675" s="378">
        <f>VLOOKUP($B675,'1.วาง งบทดลอง 4 แถว'!$E$5875:$J$6713,5,0)</f>
        <v>1322806.67</v>
      </c>
      <c r="BK675" s="379">
        <f>VLOOKUP($B675,'1.วาง งบทดลอง 4 แถว'!$E$5875:$J$6713,6,0)</f>
        <v>0</v>
      </c>
      <c r="BL675" s="380">
        <f t="shared" si="87"/>
        <v>1322806.67</v>
      </c>
      <c r="BM675" s="410" t="s">
        <v>1308</v>
      </c>
      <c r="BN675" s="411" t="s">
        <v>1309</v>
      </c>
      <c r="BO675" s="413" t="s">
        <v>2026</v>
      </c>
    </row>
    <row r="676" spans="1:67" ht="19.5" customHeight="1">
      <c r="A676" s="374">
        <v>673</v>
      </c>
      <c r="B676" s="375" t="s">
        <v>1031</v>
      </c>
      <c r="C676" s="376" t="s">
        <v>318</v>
      </c>
      <c r="D676" s="377">
        <f>VLOOKUP($B676,'1.วาง งบทดลอง 4 แถว'!$E$2:$J$840,3,0)</f>
        <v>12816.46</v>
      </c>
      <c r="E676" s="378">
        <f>VLOOKUP($B676,'1.วาง งบทดลอง 4 แถว'!$E$2:$J$840,4,0)</f>
        <v>0</v>
      </c>
      <c r="F676" s="378">
        <f>VLOOKUP($B676,'1.วาง งบทดลอง 4 แถว'!$E$2:$J$840,5,0)</f>
        <v>216287.35</v>
      </c>
      <c r="G676" s="379">
        <f>VLOOKUP($B676,'1.วาง งบทดลอง 4 แถว'!$E$2:$J$840,6,0)</f>
        <v>0</v>
      </c>
      <c r="H676" s="380">
        <f t="shared" si="80"/>
        <v>216287.35</v>
      </c>
      <c r="I676" s="410" t="s">
        <v>1308</v>
      </c>
      <c r="J676" s="411" t="s">
        <v>1309</v>
      </c>
      <c r="K676" s="412" t="s">
        <v>2026</v>
      </c>
      <c r="L676" s="377">
        <f>VLOOKUP($B676,'1.วาง งบทดลอง 4 แถว'!$E$841:$J$1679,3,0)</f>
        <v>67932.210000000006</v>
      </c>
      <c r="M676" s="378">
        <f>VLOOKUP($B676,'1.วาง งบทดลอง 4 แถว'!$E$841:$J$1679,4,0)</f>
        <v>2856.25</v>
      </c>
      <c r="N676" s="378">
        <f>VLOOKUP($B676,'1.วาง งบทดลอง 4 แถว'!$E$841:$J$1679,5,0)</f>
        <v>565505.43999999994</v>
      </c>
      <c r="O676" s="379">
        <f>VLOOKUP($B676,'1.วาง งบทดลอง 4 แถว'!$E$841:$J$1679,6,0)</f>
        <v>0</v>
      </c>
      <c r="P676" s="380">
        <f t="shared" si="81"/>
        <v>565505.43999999994</v>
      </c>
      <c r="Q676" s="410" t="s">
        <v>1308</v>
      </c>
      <c r="R676" s="411" t="s">
        <v>1309</v>
      </c>
      <c r="S676" s="412" t="s">
        <v>2026</v>
      </c>
      <c r="T676" s="377">
        <f>VLOOKUP($B676,'1.วาง งบทดลอง 4 แถว'!$E$1680:$J$2518,3,0)</f>
        <v>32401.53</v>
      </c>
      <c r="U676" s="378">
        <f>VLOOKUP($B676,'1.วาง งบทดลอง 4 แถว'!$E$1680:$J$2518,4,0)</f>
        <v>0</v>
      </c>
      <c r="V676" s="378">
        <f>VLOOKUP($B676,'1.วาง งบทดลอง 4 แถว'!$E$1680:$J$2518,5,0)</f>
        <v>222543.59</v>
      </c>
      <c r="W676" s="379">
        <f>VLOOKUP($B676,'1.วาง งบทดลอง 4 แถว'!$E$1680:$J$2518,6,0)</f>
        <v>0</v>
      </c>
      <c r="X676" s="380">
        <f t="shared" si="82"/>
        <v>222543.59</v>
      </c>
      <c r="Y676" s="410" t="s">
        <v>1308</v>
      </c>
      <c r="Z676" s="411" t="s">
        <v>1309</v>
      </c>
      <c r="AA676" s="412" t="s">
        <v>2026</v>
      </c>
      <c r="AB676" s="377">
        <f>VLOOKUP($B676,'1.วาง งบทดลอง 4 แถว'!$E$2519:$J$3357,3,0)</f>
        <v>127</v>
      </c>
      <c r="AC676" s="378">
        <f>VLOOKUP($B676,'1.วาง งบทดลอง 4 แถว'!$E$2519:$J$3357,4,0)</f>
        <v>0</v>
      </c>
      <c r="AD676" s="378">
        <f>VLOOKUP($B676,'1.วาง งบทดลอง 4 แถว'!$E$2519:$J$3357,5,0)</f>
        <v>1604</v>
      </c>
      <c r="AE676" s="379">
        <f>VLOOKUP($B676,'1.วาง งบทดลอง 4 แถว'!$E$2519:$J$3357,6,0)</f>
        <v>0</v>
      </c>
      <c r="AF676" s="380">
        <f t="shared" si="83"/>
        <v>1604</v>
      </c>
      <c r="AG676" s="410" t="s">
        <v>1308</v>
      </c>
      <c r="AH676" s="411" t="s">
        <v>1309</v>
      </c>
      <c r="AI676" s="412" t="s">
        <v>2026</v>
      </c>
      <c r="AJ676" s="377">
        <f>VLOOKUP($B676,'1.วาง งบทดลอง 4 แถว'!$E$3358:$J$4196,3,0)</f>
        <v>35270.620000000003</v>
      </c>
      <c r="AK676" s="378">
        <f>VLOOKUP($B676,'1.วาง งบทดลอง 4 แถว'!$E$3358:$J$4196,4,0)</f>
        <v>4879</v>
      </c>
      <c r="AL676" s="378">
        <f>VLOOKUP($B676,'1.วาง งบทดลอง 4 แถว'!$E$3358:$J$4196,5,0)</f>
        <v>360100.78</v>
      </c>
      <c r="AM676" s="379">
        <f>VLOOKUP($B676,'1.วาง งบทดลอง 4 แถว'!$E$3358:$J$4196,6,0)</f>
        <v>0</v>
      </c>
      <c r="AN676" s="380">
        <f t="shared" si="84"/>
        <v>360100.78</v>
      </c>
      <c r="AO676" s="410" t="s">
        <v>1308</v>
      </c>
      <c r="AP676" s="411" t="s">
        <v>1309</v>
      </c>
      <c r="AQ676" s="412" t="s">
        <v>2026</v>
      </c>
      <c r="AR676" s="377">
        <f>VLOOKUP($B676,'1.วาง งบทดลอง 4 แถว'!$E$4197:$J$5035,3,0)</f>
        <v>1054.5899999999999</v>
      </c>
      <c r="AS676" s="378">
        <f>VLOOKUP($B676,'1.วาง งบทดลอง 4 แถว'!$E$4197:$J$5035,4,0)</f>
        <v>0</v>
      </c>
      <c r="AT676" s="378">
        <f>VLOOKUP($B676,'1.วาง งบทดลอง 4 แถว'!$E$4197:$J$5035,5,0)</f>
        <v>12135.57</v>
      </c>
      <c r="AU676" s="379">
        <f>VLOOKUP($B676,'1.วาง งบทดลอง 4 แถว'!$E$4197:$J$5035,6,0)</f>
        <v>0</v>
      </c>
      <c r="AV676" s="380">
        <f t="shared" si="85"/>
        <v>12135.57</v>
      </c>
      <c r="AW676" s="410" t="s">
        <v>1308</v>
      </c>
      <c r="AX676" s="411" t="s">
        <v>1309</v>
      </c>
      <c r="AY676" s="412" t="s">
        <v>2026</v>
      </c>
      <c r="AZ676" s="377">
        <f>VLOOKUP($B676,'1.วาง งบทดลอง 4 แถว'!$E$5036:$J$5874,3,0)</f>
        <v>300</v>
      </c>
      <c r="BA676" s="378">
        <f>VLOOKUP($B676,'1.วาง งบทดลอง 4 แถว'!$E$5036:$J$5874,4,0)</f>
        <v>0</v>
      </c>
      <c r="BB676" s="378">
        <f>VLOOKUP($B676,'1.วาง งบทดลอง 4 แถว'!$E$5036:$J$5874,5,0)</f>
        <v>2130</v>
      </c>
      <c r="BC676" s="379">
        <f>VLOOKUP($B676,'1.วาง งบทดลอง 4 แถว'!$E$5036:$J$5874,6,0)</f>
        <v>0</v>
      </c>
      <c r="BD676" s="380">
        <f t="shared" si="86"/>
        <v>2130</v>
      </c>
      <c r="BE676" s="410" t="s">
        <v>1308</v>
      </c>
      <c r="BF676" s="411" t="s">
        <v>1309</v>
      </c>
      <c r="BG676" s="412" t="s">
        <v>2026</v>
      </c>
      <c r="BH676" s="377">
        <f>VLOOKUP($B676,'1.วาง งบทดลอง 4 แถว'!$E$5875:$J$6713,3,0)</f>
        <v>0</v>
      </c>
      <c r="BI676" s="378">
        <f>VLOOKUP($B676,'1.วาง งบทดลอง 4 แถว'!$E$5875:$J$6713,4,0)</f>
        <v>0</v>
      </c>
      <c r="BJ676" s="378">
        <f>VLOOKUP($B676,'1.วาง งบทดลอง 4 แถว'!$E$5875:$J$6713,5,0)</f>
        <v>0</v>
      </c>
      <c r="BK676" s="379">
        <f>VLOOKUP($B676,'1.วาง งบทดลอง 4 แถว'!$E$5875:$J$6713,6,0)</f>
        <v>0</v>
      </c>
      <c r="BL676" s="380">
        <f t="shared" si="87"/>
        <v>0</v>
      </c>
      <c r="BM676" s="410" t="s">
        <v>1308</v>
      </c>
      <c r="BN676" s="411" t="s">
        <v>1309</v>
      </c>
      <c r="BO676" s="413" t="s">
        <v>2026</v>
      </c>
    </row>
    <row r="677" spans="1:67" ht="19.5" customHeight="1">
      <c r="A677" s="374">
        <v>674</v>
      </c>
      <c r="B677" s="375" t="s">
        <v>1032</v>
      </c>
      <c r="C677" s="376" t="s">
        <v>319</v>
      </c>
      <c r="D677" s="377">
        <f>VLOOKUP($B677,'1.วาง งบทดลอง 4 แถว'!$E$2:$J$840,3,0)</f>
        <v>23990.91</v>
      </c>
      <c r="E677" s="378">
        <f>VLOOKUP($B677,'1.วาง งบทดลอง 4 แถว'!$E$2:$J$840,4,0)</f>
        <v>0</v>
      </c>
      <c r="F677" s="378">
        <f>VLOOKUP($B677,'1.วาง งบทดลอง 4 แถว'!$E$2:$J$840,5,0)</f>
        <v>234690.42</v>
      </c>
      <c r="G677" s="379">
        <f>VLOOKUP($B677,'1.วาง งบทดลอง 4 แถว'!$E$2:$J$840,6,0)</f>
        <v>0</v>
      </c>
      <c r="H677" s="380">
        <f t="shared" si="80"/>
        <v>234690.42</v>
      </c>
      <c r="I677" s="410" t="s">
        <v>1308</v>
      </c>
      <c r="J677" s="411" t="s">
        <v>1309</v>
      </c>
      <c r="K677" s="412" t="s">
        <v>2026</v>
      </c>
      <c r="L677" s="377">
        <f>VLOOKUP($B677,'1.วาง งบทดลอง 4 แถว'!$E$841:$J$1679,3,0)</f>
        <v>6392.41</v>
      </c>
      <c r="M677" s="378">
        <f>VLOOKUP($B677,'1.วาง งบทดลอง 4 แถว'!$E$841:$J$1679,4,0)</f>
        <v>2358.06</v>
      </c>
      <c r="N677" s="378">
        <f>VLOOKUP($B677,'1.วาง งบทดลอง 4 แถว'!$E$841:$J$1679,5,0)</f>
        <v>65350.98</v>
      </c>
      <c r="O677" s="379">
        <f>VLOOKUP($B677,'1.วาง งบทดลอง 4 แถว'!$E$841:$J$1679,6,0)</f>
        <v>0</v>
      </c>
      <c r="P677" s="380">
        <f t="shared" si="81"/>
        <v>65350.98</v>
      </c>
      <c r="Q677" s="410" t="s">
        <v>1308</v>
      </c>
      <c r="R677" s="411" t="s">
        <v>1309</v>
      </c>
      <c r="S677" s="412" t="s">
        <v>2026</v>
      </c>
      <c r="T677" s="377">
        <f>VLOOKUP($B677,'1.วาง งบทดลอง 4 แถว'!$E$1680:$J$2518,3,0)</f>
        <v>4942.87</v>
      </c>
      <c r="U677" s="378">
        <f>VLOOKUP($B677,'1.วาง งบทดลอง 4 แถว'!$E$1680:$J$2518,4,0)</f>
        <v>0</v>
      </c>
      <c r="V677" s="378">
        <f>VLOOKUP($B677,'1.วาง งบทดลอง 4 แถว'!$E$1680:$J$2518,5,0)</f>
        <v>54308.99</v>
      </c>
      <c r="W677" s="379">
        <f>VLOOKUP($B677,'1.วาง งบทดลอง 4 แถว'!$E$1680:$J$2518,6,0)</f>
        <v>0</v>
      </c>
      <c r="X677" s="380">
        <f t="shared" si="82"/>
        <v>54308.99</v>
      </c>
      <c r="Y677" s="410" t="s">
        <v>1308</v>
      </c>
      <c r="Z677" s="411" t="s">
        <v>1309</v>
      </c>
      <c r="AA677" s="412" t="s">
        <v>2026</v>
      </c>
      <c r="AB677" s="377">
        <f>VLOOKUP($B677,'1.วาง งบทดลอง 4 แถว'!$E$2519:$J$3357,3,0)</f>
        <v>0</v>
      </c>
      <c r="AC677" s="378">
        <f>VLOOKUP($B677,'1.วาง งบทดลอง 4 แถว'!$E$2519:$J$3357,4,0)</f>
        <v>0</v>
      </c>
      <c r="AD677" s="378">
        <f>VLOOKUP($B677,'1.วาง งบทดลอง 4 แถว'!$E$2519:$J$3357,5,0)</f>
        <v>22862.1</v>
      </c>
      <c r="AE677" s="379">
        <f>VLOOKUP($B677,'1.วาง งบทดลอง 4 แถว'!$E$2519:$J$3357,6,0)</f>
        <v>0</v>
      </c>
      <c r="AF677" s="380">
        <f t="shared" si="83"/>
        <v>22862.1</v>
      </c>
      <c r="AG677" s="410" t="s">
        <v>1308</v>
      </c>
      <c r="AH677" s="411" t="s">
        <v>1309</v>
      </c>
      <c r="AI677" s="412" t="s">
        <v>2026</v>
      </c>
      <c r="AJ677" s="377">
        <f>VLOOKUP($B677,'1.วาง งบทดลอง 4 แถว'!$E$3358:$J$4196,3,0)</f>
        <v>10779.34</v>
      </c>
      <c r="AK677" s="378">
        <f>VLOOKUP($B677,'1.วาง งบทดลอง 4 แถว'!$E$3358:$J$4196,4,0)</f>
        <v>3</v>
      </c>
      <c r="AL677" s="378">
        <f>VLOOKUP($B677,'1.วาง งบทดลอง 4 แถว'!$E$3358:$J$4196,5,0)</f>
        <v>91051.56</v>
      </c>
      <c r="AM677" s="379">
        <f>VLOOKUP($B677,'1.วาง งบทดลอง 4 แถว'!$E$3358:$J$4196,6,0)</f>
        <v>0</v>
      </c>
      <c r="AN677" s="380">
        <f t="shared" si="84"/>
        <v>91051.56</v>
      </c>
      <c r="AO677" s="410" t="s">
        <v>1308</v>
      </c>
      <c r="AP677" s="411" t="s">
        <v>1309</v>
      </c>
      <c r="AQ677" s="412" t="s">
        <v>2026</v>
      </c>
      <c r="AR677" s="377">
        <f>VLOOKUP($B677,'1.วาง งบทดลอง 4 แถว'!$E$4197:$J$5035,3,0)</f>
        <v>10839.9</v>
      </c>
      <c r="AS677" s="378">
        <f>VLOOKUP($B677,'1.วาง งบทดลอง 4 แถว'!$E$4197:$J$5035,4,0)</f>
        <v>0</v>
      </c>
      <c r="AT677" s="378">
        <f>VLOOKUP($B677,'1.วาง งบทดลอง 4 แถว'!$E$4197:$J$5035,5,0)</f>
        <v>110208.07</v>
      </c>
      <c r="AU677" s="379">
        <f>VLOOKUP($B677,'1.วาง งบทดลอง 4 แถว'!$E$4197:$J$5035,6,0)</f>
        <v>0</v>
      </c>
      <c r="AV677" s="380">
        <f t="shared" si="85"/>
        <v>110208.07</v>
      </c>
      <c r="AW677" s="410" t="s">
        <v>1308</v>
      </c>
      <c r="AX677" s="411" t="s">
        <v>1309</v>
      </c>
      <c r="AY677" s="412" t="s">
        <v>2026</v>
      </c>
      <c r="AZ677" s="377">
        <f>VLOOKUP($B677,'1.วาง งบทดลอง 4 แถว'!$E$5036:$J$5874,3,0)</f>
        <v>3430.38</v>
      </c>
      <c r="BA677" s="378">
        <f>VLOOKUP($B677,'1.วาง งบทดลอง 4 แถว'!$E$5036:$J$5874,4,0)</f>
        <v>0</v>
      </c>
      <c r="BB677" s="378">
        <f>VLOOKUP($B677,'1.วาง งบทดลอง 4 แถว'!$E$5036:$J$5874,5,0)</f>
        <v>31119.279999999999</v>
      </c>
      <c r="BC677" s="379">
        <f>VLOOKUP($B677,'1.วาง งบทดลอง 4 แถว'!$E$5036:$J$5874,6,0)</f>
        <v>0</v>
      </c>
      <c r="BD677" s="380">
        <f t="shared" si="86"/>
        <v>31119.279999999999</v>
      </c>
      <c r="BE677" s="410" t="s">
        <v>1308</v>
      </c>
      <c r="BF677" s="411" t="s">
        <v>1309</v>
      </c>
      <c r="BG677" s="412" t="s">
        <v>2026</v>
      </c>
      <c r="BH677" s="377">
        <f>VLOOKUP($B677,'1.วาง งบทดลอง 4 แถว'!$E$5875:$J$6713,3,0)</f>
        <v>0</v>
      </c>
      <c r="BI677" s="378">
        <f>VLOOKUP($B677,'1.วาง งบทดลอง 4 แถว'!$E$5875:$J$6713,4,0)</f>
        <v>0</v>
      </c>
      <c r="BJ677" s="378">
        <f>VLOOKUP($B677,'1.วาง งบทดลอง 4 แถว'!$E$5875:$J$6713,5,0)</f>
        <v>22573.68</v>
      </c>
      <c r="BK677" s="379">
        <f>VLOOKUP($B677,'1.วาง งบทดลอง 4 แถว'!$E$5875:$J$6713,6,0)</f>
        <v>0</v>
      </c>
      <c r="BL677" s="380">
        <f t="shared" si="87"/>
        <v>22573.68</v>
      </c>
      <c r="BM677" s="410" t="s">
        <v>1308</v>
      </c>
      <c r="BN677" s="411" t="s">
        <v>1309</v>
      </c>
      <c r="BO677" s="413" t="s">
        <v>2026</v>
      </c>
    </row>
    <row r="678" spans="1:67" ht="19.5" customHeight="1">
      <c r="A678" s="374">
        <v>675</v>
      </c>
      <c r="B678" s="375" t="s">
        <v>1033</v>
      </c>
      <c r="C678" s="376" t="s">
        <v>320</v>
      </c>
      <c r="D678" s="377">
        <f>VLOOKUP($B678,'1.วาง งบทดลอง 4 แถว'!$E$2:$J$840,3,0)</f>
        <v>39266.86</v>
      </c>
      <c r="E678" s="378">
        <f>VLOOKUP($B678,'1.วาง งบทดลอง 4 แถว'!$E$2:$J$840,4,0)</f>
        <v>0</v>
      </c>
      <c r="F678" s="378">
        <f>VLOOKUP($B678,'1.วาง งบทดลอง 4 แถว'!$E$2:$J$840,5,0)</f>
        <v>281414.2</v>
      </c>
      <c r="G678" s="379">
        <f>VLOOKUP($B678,'1.วาง งบทดลอง 4 แถว'!$E$2:$J$840,6,0)</f>
        <v>0</v>
      </c>
      <c r="H678" s="380">
        <f t="shared" si="80"/>
        <v>281414.2</v>
      </c>
      <c r="I678" s="410" t="s">
        <v>1308</v>
      </c>
      <c r="J678" s="411" t="s">
        <v>1309</v>
      </c>
      <c r="K678" s="412" t="s">
        <v>2026</v>
      </c>
      <c r="L678" s="377">
        <f>VLOOKUP($B678,'1.วาง งบทดลอง 4 แถว'!$E$841:$J$1679,3,0)</f>
        <v>4162.3</v>
      </c>
      <c r="M678" s="378">
        <f>VLOOKUP($B678,'1.วาง งบทดลอง 4 แถว'!$E$841:$J$1679,4,0)</f>
        <v>0</v>
      </c>
      <c r="N678" s="378">
        <f>VLOOKUP($B678,'1.วาง งบทดลอง 4 แถว'!$E$841:$J$1679,5,0)</f>
        <v>45785.3</v>
      </c>
      <c r="O678" s="379">
        <f>VLOOKUP($B678,'1.วาง งบทดลอง 4 แถว'!$E$841:$J$1679,6,0)</f>
        <v>0</v>
      </c>
      <c r="P678" s="380">
        <f t="shared" si="81"/>
        <v>45785.3</v>
      </c>
      <c r="Q678" s="410" t="s">
        <v>1300</v>
      </c>
      <c r="R678" s="411" t="s">
        <v>1301</v>
      </c>
      <c r="S678" s="412" t="s">
        <v>2025</v>
      </c>
      <c r="T678" s="377">
        <f>VLOOKUP($B678,'1.วาง งบทดลอง 4 แถว'!$E$1680:$J$2518,3,0)</f>
        <v>9477.11</v>
      </c>
      <c r="U678" s="378">
        <f>VLOOKUP($B678,'1.วาง งบทดลอง 4 แถว'!$E$1680:$J$2518,4,0)</f>
        <v>0</v>
      </c>
      <c r="V678" s="378">
        <f>VLOOKUP($B678,'1.วาง งบทดลอง 4 แถว'!$E$1680:$J$2518,5,0)</f>
        <v>90280.65</v>
      </c>
      <c r="W678" s="379">
        <f>VLOOKUP($B678,'1.วาง งบทดลอง 4 แถว'!$E$1680:$J$2518,6,0)</f>
        <v>0</v>
      </c>
      <c r="X678" s="380">
        <f t="shared" si="82"/>
        <v>90280.65</v>
      </c>
      <c r="Y678" s="410" t="s">
        <v>1300</v>
      </c>
      <c r="Z678" s="411" t="s">
        <v>1301</v>
      </c>
      <c r="AA678" s="412" t="s">
        <v>2025</v>
      </c>
      <c r="AB678" s="377">
        <f>VLOOKUP($B678,'1.วาง งบทดลอง 4 แถว'!$E$2519:$J$3357,3,0)</f>
        <v>0</v>
      </c>
      <c r="AC678" s="378">
        <f>VLOOKUP($B678,'1.วาง งบทดลอง 4 แถว'!$E$2519:$J$3357,4,0)</f>
        <v>0</v>
      </c>
      <c r="AD678" s="378">
        <f>VLOOKUP($B678,'1.วาง งบทดลอง 4 แถว'!$E$2519:$J$3357,5,0)</f>
        <v>44672.23</v>
      </c>
      <c r="AE678" s="379">
        <f>VLOOKUP($B678,'1.วาง งบทดลอง 4 แถว'!$E$2519:$J$3357,6,0)</f>
        <v>0</v>
      </c>
      <c r="AF678" s="380">
        <f t="shared" si="83"/>
        <v>44672.23</v>
      </c>
      <c r="AG678" s="410" t="s">
        <v>1300</v>
      </c>
      <c r="AH678" s="411" t="s">
        <v>1301</v>
      </c>
      <c r="AI678" s="412" t="s">
        <v>2025</v>
      </c>
      <c r="AJ678" s="377">
        <f>VLOOKUP($B678,'1.วาง งบทดลอง 4 แถว'!$E$3358:$J$4196,3,0)</f>
        <v>5345.72</v>
      </c>
      <c r="AK678" s="378">
        <f>VLOOKUP($B678,'1.วาง งบทดลอง 4 แถว'!$E$3358:$J$4196,4,0)</f>
        <v>0</v>
      </c>
      <c r="AL678" s="378">
        <f>VLOOKUP($B678,'1.วาง งบทดลอง 4 แถว'!$E$3358:$J$4196,5,0)</f>
        <v>25198.92</v>
      </c>
      <c r="AM678" s="379">
        <f>VLOOKUP($B678,'1.วาง งบทดลอง 4 แถว'!$E$3358:$J$4196,6,0)</f>
        <v>0</v>
      </c>
      <c r="AN678" s="380">
        <f t="shared" si="84"/>
        <v>25198.92</v>
      </c>
      <c r="AO678" s="410" t="s">
        <v>1300</v>
      </c>
      <c r="AP678" s="411" t="s">
        <v>1301</v>
      </c>
      <c r="AQ678" s="412" t="s">
        <v>2025</v>
      </c>
      <c r="AR678" s="377">
        <f>VLOOKUP($B678,'1.วาง งบทดลอง 4 แถว'!$E$4197:$J$5035,3,0)</f>
        <v>7062</v>
      </c>
      <c r="AS678" s="378">
        <f>VLOOKUP($B678,'1.วาง งบทดลอง 4 แถว'!$E$4197:$J$5035,4,0)</f>
        <v>0</v>
      </c>
      <c r="AT678" s="378">
        <f>VLOOKUP($B678,'1.วาง งบทดลอง 4 แถว'!$E$4197:$J$5035,5,0)</f>
        <v>89443.72</v>
      </c>
      <c r="AU678" s="379">
        <f>VLOOKUP($B678,'1.วาง งบทดลอง 4 แถว'!$E$4197:$J$5035,6,0)</f>
        <v>0</v>
      </c>
      <c r="AV678" s="380">
        <f t="shared" si="85"/>
        <v>89443.72</v>
      </c>
      <c r="AW678" s="410" t="s">
        <v>1300</v>
      </c>
      <c r="AX678" s="411" t="s">
        <v>1301</v>
      </c>
      <c r="AY678" s="412" t="s">
        <v>2025</v>
      </c>
      <c r="AZ678" s="377">
        <f>VLOOKUP($B678,'1.วาง งบทดลอง 4 แถว'!$E$5036:$J$5874,3,0)</f>
        <v>2117.5300000000002</v>
      </c>
      <c r="BA678" s="378">
        <f>VLOOKUP($B678,'1.วาง งบทดลอง 4 แถว'!$E$5036:$J$5874,4,0)</f>
        <v>0</v>
      </c>
      <c r="BB678" s="378">
        <f>VLOOKUP($B678,'1.วาง งบทดลอง 4 แถว'!$E$5036:$J$5874,5,0)</f>
        <v>27843.57</v>
      </c>
      <c r="BC678" s="379">
        <f>VLOOKUP($B678,'1.วาง งบทดลอง 4 แถว'!$E$5036:$J$5874,6,0)</f>
        <v>0</v>
      </c>
      <c r="BD678" s="380">
        <f t="shared" si="86"/>
        <v>27843.57</v>
      </c>
      <c r="BE678" s="410" t="s">
        <v>1300</v>
      </c>
      <c r="BF678" s="411" t="s">
        <v>1301</v>
      </c>
      <c r="BG678" s="412" t="s">
        <v>2025</v>
      </c>
      <c r="BH678" s="377">
        <f>VLOOKUP($B678,'1.วาง งบทดลอง 4 แถว'!$E$5875:$J$6713,3,0)</f>
        <v>0</v>
      </c>
      <c r="BI678" s="378">
        <f>VLOOKUP($B678,'1.วาง งบทดลอง 4 แถว'!$E$5875:$J$6713,4,0)</f>
        <v>0</v>
      </c>
      <c r="BJ678" s="378">
        <f>VLOOKUP($B678,'1.วาง งบทดลอง 4 แถว'!$E$5875:$J$6713,5,0)</f>
        <v>45582</v>
      </c>
      <c r="BK678" s="379">
        <f>VLOOKUP($B678,'1.วาง งบทดลอง 4 แถว'!$E$5875:$J$6713,6,0)</f>
        <v>0</v>
      </c>
      <c r="BL678" s="380">
        <f t="shared" si="87"/>
        <v>45582</v>
      </c>
      <c r="BM678" s="410" t="s">
        <v>1300</v>
      </c>
      <c r="BN678" s="411" t="s">
        <v>1301</v>
      </c>
      <c r="BO678" s="413" t="s">
        <v>2025</v>
      </c>
    </row>
    <row r="679" spans="1:67" ht="19.5" customHeight="1">
      <c r="A679" s="374">
        <v>676</v>
      </c>
      <c r="B679" s="375" t="s">
        <v>1034</v>
      </c>
      <c r="C679" s="376" t="s">
        <v>321</v>
      </c>
      <c r="D679" s="377">
        <f>VLOOKUP($B679,'1.วาง งบทดลอง 4 แถว'!$E$2:$J$840,3,0)</f>
        <v>9740</v>
      </c>
      <c r="E679" s="378">
        <f>VLOOKUP($B679,'1.วาง งบทดลอง 4 แถว'!$E$2:$J$840,4,0)</f>
        <v>0</v>
      </c>
      <c r="F679" s="378">
        <f>VLOOKUP($B679,'1.วาง งบทดลอง 4 แถว'!$E$2:$J$840,5,0)</f>
        <v>101246</v>
      </c>
      <c r="G679" s="379">
        <f>VLOOKUP($B679,'1.วาง งบทดลอง 4 แถว'!$E$2:$J$840,6,0)</f>
        <v>0</v>
      </c>
      <c r="H679" s="380">
        <f t="shared" si="80"/>
        <v>101246</v>
      </c>
      <c r="I679" s="410" t="s">
        <v>1308</v>
      </c>
      <c r="J679" s="411" t="s">
        <v>1309</v>
      </c>
      <c r="K679" s="412" t="s">
        <v>2026</v>
      </c>
      <c r="L679" s="377">
        <f>VLOOKUP($B679,'1.วาง งบทดลอง 4 แถว'!$E$841:$J$1679,3,0)</f>
        <v>2219</v>
      </c>
      <c r="M679" s="378">
        <f>VLOOKUP($B679,'1.วาง งบทดลอง 4 แถว'!$E$841:$J$1679,4,0)</f>
        <v>0</v>
      </c>
      <c r="N679" s="378">
        <f>VLOOKUP($B679,'1.วาง งบทดลอง 4 แถว'!$E$841:$J$1679,5,0)</f>
        <v>19173</v>
      </c>
      <c r="O679" s="379">
        <f>VLOOKUP($B679,'1.วาง งบทดลอง 4 แถว'!$E$841:$J$1679,6,0)</f>
        <v>0</v>
      </c>
      <c r="P679" s="380">
        <f t="shared" si="81"/>
        <v>19173</v>
      </c>
      <c r="Q679" s="410" t="s">
        <v>1300</v>
      </c>
      <c r="R679" s="411" t="s">
        <v>1301</v>
      </c>
      <c r="S679" s="412" t="s">
        <v>2025</v>
      </c>
      <c r="T679" s="377">
        <f>VLOOKUP($B679,'1.วาง งบทดลอง 4 แถว'!$E$1680:$J$2518,3,0)</f>
        <v>6959</v>
      </c>
      <c r="U679" s="378">
        <f>VLOOKUP($B679,'1.วาง งบทดลอง 4 แถว'!$E$1680:$J$2518,4,0)</f>
        <v>0</v>
      </c>
      <c r="V679" s="378">
        <f>VLOOKUP($B679,'1.วาง งบทดลอง 4 แถว'!$E$1680:$J$2518,5,0)</f>
        <v>45547</v>
      </c>
      <c r="W679" s="379">
        <f>VLOOKUP($B679,'1.วาง งบทดลอง 4 แถว'!$E$1680:$J$2518,6,0)</f>
        <v>0</v>
      </c>
      <c r="X679" s="380">
        <f t="shared" si="82"/>
        <v>45547</v>
      </c>
      <c r="Y679" s="410" t="s">
        <v>1300</v>
      </c>
      <c r="Z679" s="411" t="s">
        <v>1301</v>
      </c>
      <c r="AA679" s="412" t="s">
        <v>2025</v>
      </c>
      <c r="AB679" s="377">
        <f>VLOOKUP($B679,'1.วาง งบทดลอง 4 แถว'!$E$2519:$J$3357,3,0)</f>
        <v>10157</v>
      </c>
      <c r="AC679" s="378">
        <f>VLOOKUP($B679,'1.วาง งบทดลอง 4 แถว'!$E$2519:$J$3357,4,0)</f>
        <v>0</v>
      </c>
      <c r="AD679" s="378">
        <f>VLOOKUP($B679,'1.วาง งบทดลอง 4 แถว'!$E$2519:$J$3357,5,0)</f>
        <v>69749</v>
      </c>
      <c r="AE679" s="379">
        <f>VLOOKUP($B679,'1.วาง งบทดลอง 4 แถว'!$E$2519:$J$3357,6,0)</f>
        <v>0</v>
      </c>
      <c r="AF679" s="380">
        <f t="shared" si="83"/>
        <v>69749</v>
      </c>
      <c r="AG679" s="410" t="s">
        <v>1300</v>
      </c>
      <c r="AH679" s="411" t="s">
        <v>1301</v>
      </c>
      <c r="AI679" s="412" t="s">
        <v>2025</v>
      </c>
      <c r="AJ679" s="377">
        <f>VLOOKUP($B679,'1.วาง งบทดลอง 4 แถว'!$E$3358:$J$4196,3,0)</f>
        <v>8775</v>
      </c>
      <c r="AK679" s="378">
        <f>VLOOKUP($B679,'1.วาง งบทดลอง 4 แถว'!$E$3358:$J$4196,4,0)</f>
        <v>0</v>
      </c>
      <c r="AL679" s="378">
        <f>VLOOKUP($B679,'1.วาง งบทดลอง 4 แถว'!$E$3358:$J$4196,5,0)</f>
        <v>69745</v>
      </c>
      <c r="AM679" s="379">
        <f>VLOOKUP($B679,'1.วาง งบทดลอง 4 แถว'!$E$3358:$J$4196,6,0)</f>
        <v>0</v>
      </c>
      <c r="AN679" s="380">
        <f t="shared" si="84"/>
        <v>69745</v>
      </c>
      <c r="AO679" s="410" t="s">
        <v>1300</v>
      </c>
      <c r="AP679" s="411" t="s">
        <v>1301</v>
      </c>
      <c r="AQ679" s="412" t="s">
        <v>2025</v>
      </c>
      <c r="AR679" s="377">
        <f>VLOOKUP($B679,'1.วาง งบทดลอง 4 แถว'!$E$4197:$J$5035,3,0)</f>
        <v>2794</v>
      </c>
      <c r="AS679" s="378">
        <f>VLOOKUP($B679,'1.วาง งบทดลอง 4 แถว'!$E$4197:$J$5035,4,0)</f>
        <v>0</v>
      </c>
      <c r="AT679" s="378">
        <f>VLOOKUP($B679,'1.วาง งบทดลอง 4 แถว'!$E$4197:$J$5035,5,0)</f>
        <v>32350</v>
      </c>
      <c r="AU679" s="379">
        <f>VLOOKUP($B679,'1.วาง งบทดลอง 4 แถว'!$E$4197:$J$5035,6,0)</f>
        <v>0</v>
      </c>
      <c r="AV679" s="380">
        <f t="shared" si="85"/>
        <v>32350</v>
      </c>
      <c r="AW679" s="410" t="s">
        <v>1300</v>
      </c>
      <c r="AX679" s="411" t="s">
        <v>1301</v>
      </c>
      <c r="AY679" s="412" t="s">
        <v>2025</v>
      </c>
      <c r="AZ679" s="377">
        <f>VLOOKUP($B679,'1.วาง งบทดลอง 4 แถว'!$E$5036:$J$5874,3,0)</f>
        <v>9355</v>
      </c>
      <c r="BA679" s="378">
        <f>VLOOKUP($B679,'1.วาง งบทดลอง 4 แถว'!$E$5036:$J$5874,4,0)</f>
        <v>0</v>
      </c>
      <c r="BB679" s="378">
        <f>VLOOKUP($B679,'1.วาง งบทดลอง 4 แถว'!$E$5036:$J$5874,5,0)</f>
        <v>116637</v>
      </c>
      <c r="BC679" s="379">
        <f>VLOOKUP($B679,'1.วาง งบทดลอง 4 แถว'!$E$5036:$J$5874,6,0)</f>
        <v>0</v>
      </c>
      <c r="BD679" s="380">
        <f t="shared" si="86"/>
        <v>116637</v>
      </c>
      <c r="BE679" s="410" t="s">
        <v>1300</v>
      </c>
      <c r="BF679" s="411" t="s">
        <v>1301</v>
      </c>
      <c r="BG679" s="412" t="s">
        <v>2025</v>
      </c>
      <c r="BH679" s="377">
        <f>VLOOKUP($B679,'1.วาง งบทดลอง 4 แถว'!$E$5875:$J$6713,3,0)</f>
        <v>918</v>
      </c>
      <c r="BI679" s="378">
        <f>VLOOKUP($B679,'1.วาง งบทดลอง 4 แถว'!$E$5875:$J$6713,4,0)</f>
        <v>0</v>
      </c>
      <c r="BJ679" s="378">
        <f>VLOOKUP($B679,'1.วาง งบทดลอง 4 แถว'!$E$5875:$J$6713,5,0)</f>
        <v>12846</v>
      </c>
      <c r="BK679" s="379">
        <f>VLOOKUP($B679,'1.วาง งบทดลอง 4 แถว'!$E$5875:$J$6713,6,0)</f>
        <v>0</v>
      </c>
      <c r="BL679" s="380">
        <f t="shared" si="87"/>
        <v>12846</v>
      </c>
      <c r="BM679" s="410" t="s">
        <v>1300</v>
      </c>
      <c r="BN679" s="411" t="s">
        <v>1301</v>
      </c>
      <c r="BO679" s="413" t="s">
        <v>2025</v>
      </c>
    </row>
    <row r="680" spans="1:67" ht="19.5" customHeight="1">
      <c r="A680" s="374">
        <v>677</v>
      </c>
      <c r="B680" s="375" t="s">
        <v>1035</v>
      </c>
      <c r="C680" s="376" t="s">
        <v>322</v>
      </c>
      <c r="D680" s="377">
        <f>VLOOKUP($B680,'1.วาง งบทดลอง 4 แถว'!$E$2:$J$840,3,0)</f>
        <v>0</v>
      </c>
      <c r="E680" s="378">
        <f>VLOOKUP($B680,'1.วาง งบทดลอง 4 แถว'!$E$2:$J$840,4,0)</f>
        <v>0</v>
      </c>
      <c r="F680" s="378">
        <f>VLOOKUP($B680,'1.วาง งบทดลอง 4 แถว'!$E$2:$J$840,5,0)</f>
        <v>0</v>
      </c>
      <c r="G680" s="379">
        <f>VLOOKUP($B680,'1.วาง งบทดลอง 4 แถว'!$E$2:$J$840,6,0)</f>
        <v>0</v>
      </c>
      <c r="H680" s="380">
        <f t="shared" si="80"/>
        <v>0</v>
      </c>
      <c r="I680" s="410" t="s">
        <v>1300</v>
      </c>
      <c r="J680" s="411" t="s">
        <v>1301</v>
      </c>
      <c r="K680" s="412" t="s">
        <v>2025</v>
      </c>
      <c r="L680" s="377">
        <f>VLOOKUP($B680,'1.วาง งบทดลอง 4 แถว'!$E$841:$J$1679,3,0)</f>
        <v>0</v>
      </c>
      <c r="M680" s="378">
        <f>VLOOKUP($B680,'1.วาง งบทดลอง 4 แถว'!$E$841:$J$1679,4,0)</f>
        <v>0</v>
      </c>
      <c r="N680" s="378">
        <f>VLOOKUP($B680,'1.วาง งบทดลอง 4 แถว'!$E$841:$J$1679,5,0)</f>
        <v>108000</v>
      </c>
      <c r="O680" s="379">
        <f>VLOOKUP($B680,'1.วาง งบทดลอง 4 แถว'!$E$841:$J$1679,6,0)</f>
        <v>0</v>
      </c>
      <c r="P680" s="380">
        <f t="shared" si="81"/>
        <v>108000</v>
      </c>
      <c r="Q680" s="410" t="s">
        <v>1310</v>
      </c>
      <c r="R680" s="411" t="s">
        <v>1311</v>
      </c>
      <c r="S680" s="412">
        <v>0</v>
      </c>
      <c r="T680" s="377">
        <f>VLOOKUP($B680,'1.วาง งบทดลอง 4 แถว'!$E$1680:$J$2518,3,0)</f>
        <v>0</v>
      </c>
      <c r="U680" s="378">
        <f>VLOOKUP($B680,'1.วาง งบทดลอง 4 แถว'!$E$1680:$J$2518,4,0)</f>
        <v>0</v>
      </c>
      <c r="V680" s="378">
        <f>VLOOKUP($B680,'1.วาง งบทดลอง 4 แถว'!$E$1680:$J$2518,5,0)</f>
        <v>0</v>
      </c>
      <c r="W680" s="379">
        <f>VLOOKUP($B680,'1.วาง งบทดลอง 4 แถว'!$E$1680:$J$2518,6,0)</f>
        <v>0</v>
      </c>
      <c r="X680" s="380">
        <f t="shared" si="82"/>
        <v>0</v>
      </c>
      <c r="Y680" s="410" t="s">
        <v>1310</v>
      </c>
      <c r="Z680" s="411" t="s">
        <v>1311</v>
      </c>
      <c r="AA680" s="412">
        <v>0</v>
      </c>
      <c r="AB680" s="377">
        <f>VLOOKUP($B680,'1.วาง งบทดลอง 4 แถว'!$E$2519:$J$3357,3,0)</f>
        <v>0</v>
      </c>
      <c r="AC680" s="378">
        <f>VLOOKUP($B680,'1.วาง งบทดลอง 4 แถว'!$E$2519:$J$3357,4,0)</f>
        <v>0</v>
      </c>
      <c r="AD680" s="378">
        <f>VLOOKUP($B680,'1.วาง งบทดลอง 4 แถว'!$E$2519:$J$3357,5,0)</f>
        <v>0</v>
      </c>
      <c r="AE680" s="379">
        <f>VLOOKUP($B680,'1.วาง งบทดลอง 4 แถว'!$E$2519:$J$3357,6,0)</f>
        <v>0</v>
      </c>
      <c r="AF680" s="380">
        <f t="shared" si="83"/>
        <v>0</v>
      </c>
      <c r="AG680" s="410" t="s">
        <v>1310</v>
      </c>
      <c r="AH680" s="411" t="s">
        <v>1311</v>
      </c>
      <c r="AI680" s="412">
        <v>0</v>
      </c>
      <c r="AJ680" s="377">
        <f>VLOOKUP($B680,'1.วาง งบทดลอง 4 แถว'!$E$3358:$J$4196,3,0)</f>
        <v>0</v>
      </c>
      <c r="AK680" s="378">
        <f>VLOOKUP($B680,'1.วาง งบทดลอง 4 แถว'!$E$3358:$J$4196,4,0)</f>
        <v>0</v>
      </c>
      <c r="AL680" s="378">
        <f>VLOOKUP($B680,'1.วาง งบทดลอง 4 แถว'!$E$3358:$J$4196,5,0)</f>
        <v>0</v>
      </c>
      <c r="AM680" s="379">
        <f>VLOOKUP($B680,'1.วาง งบทดลอง 4 แถว'!$E$3358:$J$4196,6,0)</f>
        <v>0</v>
      </c>
      <c r="AN680" s="380">
        <f t="shared" si="84"/>
        <v>0</v>
      </c>
      <c r="AO680" s="410" t="s">
        <v>1310</v>
      </c>
      <c r="AP680" s="411" t="s">
        <v>1311</v>
      </c>
      <c r="AQ680" s="412">
        <v>0</v>
      </c>
      <c r="AR680" s="377">
        <f>VLOOKUP($B680,'1.วาง งบทดลอง 4 แถว'!$E$4197:$J$5035,3,0)</f>
        <v>0</v>
      </c>
      <c r="AS680" s="378">
        <f>VLOOKUP($B680,'1.วาง งบทดลอง 4 แถว'!$E$4197:$J$5035,4,0)</f>
        <v>0</v>
      </c>
      <c r="AT680" s="378">
        <f>VLOOKUP($B680,'1.วาง งบทดลอง 4 แถว'!$E$4197:$J$5035,5,0)</f>
        <v>0</v>
      </c>
      <c r="AU680" s="379">
        <f>VLOOKUP($B680,'1.วาง งบทดลอง 4 แถว'!$E$4197:$J$5035,6,0)</f>
        <v>0</v>
      </c>
      <c r="AV680" s="380">
        <f t="shared" si="85"/>
        <v>0</v>
      </c>
      <c r="AW680" s="410" t="s">
        <v>1310</v>
      </c>
      <c r="AX680" s="411" t="s">
        <v>1311</v>
      </c>
      <c r="AY680" s="412">
        <v>0</v>
      </c>
      <c r="AZ680" s="377">
        <f>VLOOKUP($B680,'1.วาง งบทดลอง 4 แถว'!$E$5036:$J$5874,3,0)</f>
        <v>0</v>
      </c>
      <c r="BA680" s="378">
        <f>VLOOKUP($B680,'1.วาง งบทดลอง 4 แถว'!$E$5036:$J$5874,4,0)</f>
        <v>0</v>
      </c>
      <c r="BB680" s="378">
        <f>VLOOKUP($B680,'1.วาง งบทดลอง 4 แถว'!$E$5036:$J$5874,5,0)</f>
        <v>0</v>
      </c>
      <c r="BC680" s="379">
        <f>VLOOKUP($B680,'1.วาง งบทดลอง 4 แถว'!$E$5036:$J$5874,6,0)</f>
        <v>0</v>
      </c>
      <c r="BD680" s="380">
        <f t="shared" si="86"/>
        <v>0</v>
      </c>
      <c r="BE680" s="410" t="s">
        <v>1310</v>
      </c>
      <c r="BF680" s="411" t="s">
        <v>1311</v>
      </c>
      <c r="BG680" s="412">
        <v>0</v>
      </c>
      <c r="BH680" s="377">
        <f>VLOOKUP($B680,'1.วาง งบทดลอง 4 แถว'!$E$5875:$J$6713,3,0)</f>
        <v>0</v>
      </c>
      <c r="BI680" s="378">
        <f>VLOOKUP($B680,'1.วาง งบทดลอง 4 แถว'!$E$5875:$J$6713,4,0)</f>
        <v>0</v>
      </c>
      <c r="BJ680" s="378">
        <f>VLOOKUP($B680,'1.วาง งบทดลอง 4 แถว'!$E$5875:$J$6713,5,0)</f>
        <v>0</v>
      </c>
      <c r="BK680" s="379">
        <f>VLOOKUP($B680,'1.วาง งบทดลอง 4 แถว'!$E$5875:$J$6713,6,0)</f>
        <v>0</v>
      </c>
      <c r="BL680" s="380">
        <f t="shared" si="87"/>
        <v>0</v>
      </c>
      <c r="BM680" s="410" t="s">
        <v>1310</v>
      </c>
      <c r="BN680" s="411" t="s">
        <v>1311</v>
      </c>
      <c r="BO680" s="413">
        <v>0</v>
      </c>
    </row>
    <row r="681" spans="1:67" ht="19.5" customHeight="1">
      <c r="A681" s="374">
        <v>678</v>
      </c>
      <c r="B681" s="375" t="s">
        <v>1036</v>
      </c>
      <c r="C681" s="376" t="s">
        <v>323</v>
      </c>
      <c r="D681" s="377">
        <f>VLOOKUP($B681,'1.วาง งบทดลอง 4 แถว'!$E$2:$J$840,3,0)</f>
        <v>17357.36</v>
      </c>
      <c r="E681" s="378">
        <f>VLOOKUP($B681,'1.วาง งบทดลอง 4 แถว'!$E$2:$J$840,4,0)</f>
        <v>0</v>
      </c>
      <c r="F681" s="378">
        <f>VLOOKUP($B681,'1.วาง งบทดลอง 4 แถว'!$E$2:$J$840,5,0)</f>
        <v>194202.2</v>
      </c>
      <c r="G681" s="379">
        <f>VLOOKUP($B681,'1.วาง งบทดลอง 4 แถว'!$E$2:$J$840,6,0)</f>
        <v>0</v>
      </c>
      <c r="H681" s="380">
        <f t="shared" si="80"/>
        <v>194202.2</v>
      </c>
      <c r="I681" s="410" t="s">
        <v>1300</v>
      </c>
      <c r="J681" s="411" t="s">
        <v>1301</v>
      </c>
      <c r="K681" s="412" t="s">
        <v>2025</v>
      </c>
      <c r="L681" s="377">
        <f>VLOOKUP($B681,'1.วาง งบทดลอง 4 แถว'!$E$841:$J$1679,3,0)</f>
        <v>24250.66</v>
      </c>
      <c r="M681" s="378">
        <f>VLOOKUP($B681,'1.วาง งบทดลอง 4 แถว'!$E$841:$J$1679,4,0)</f>
        <v>0</v>
      </c>
      <c r="N681" s="378">
        <f>VLOOKUP($B681,'1.วาง งบทดลอง 4 แถว'!$E$841:$J$1679,5,0)</f>
        <v>217178.78</v>
      </c>
      <c r="O681" s="379">
        <f>VLOOKUP($B681,'1.วาง งบทดลอง 4 แถว'!$E$841:$J$1679,6,0)</f>
        <v>0</v>
      </c>
      <c r="P681" s="380">
        <f t="shared" si="81"/>
        <v>217178.78</v>
      </c>
      <c r="Q681" s="410" t="s">
        <v>1312</v>
      </c>
      <c r="R681" s="411" t="s">
        <v>1313</v>
      </c>
      <c r="S681" s="412">
        <v>0</v>
      </c>
      <c r="T681" s="377">
        <f>VLOOKUP($B681,'1.วาง งบทดลอง 4 แถว'!$E$1680:$J$2518,3,0)</f>
        <v>16943.68</v>
      </c>
      <c r="U681" s="378">
        <f>VLOOKUP($B681,'1.วาง งบทดลอง 4 แถว'!$E$1680:$J$2518,4,0)</f>
        <v>0</v>
      </c>
      <c r="V681" s="378">
        <f>VLOOKUP($B681,'1.วาง งบทดลอง 4 แถว'!$E$1680:$J$2518,5,0)</f>
        <v>172629.8</v>
      </c>
      <c r="W681" s="379">
        <f>VLOOKUP($B681,'1.วาง งบทดลอง 4 แถว'!$E$1680:$J$2518,6,0)</f>
        <v>0</v>
      </c>
      <c r="X681" s="380">
        <f t="shared" si="82"/>
        <v>172629.8</v>
      </c>
      <c r="Y681" s="410" t="s">
        <v>1312</v>
      </c>
      <c r="Z681" s="411" t="s">
        <v>1313</v>
      </c>
      <c r="AA681" s="412">
        <v>0</v>
      </c>
      <c r="AB681" s="377">
        <f>VLOOKUP($B681,'1.วาง งบทดลอง 4 แถว'!$E$2519:$J$3357,3,0)</f>
        <v>13907.56</v>
      </c>
      <c r="AC681" s="378">
        <f>VLOOKUP($B681,'1.วาง งบทดลอง 4 แถว'!$E$2519:$J$3357,4,0)</f>
        <v>0</v>
      </c>
      <c r="AD681" s="378">
        <f>VLOOKUP($B681,'1.วาง งบทดลอง 4 แถว'!$E$2519:$J$3357,5,0)</f>
        <v>196095.55</v>
      </c>
      <c r="AE681" s="379">
        <f>VLOOKUP($B681,'1.วาง งบทดลอง 4 แถว'!$E$2519:$J$3357,6,0)</f>
        <v>0</v>
      </c>
      <c r="AF681" s="380">
        <f t="shared" si="83"/>
        <v>196095.55</v>
      </c>
      <c r="AG681" s="410" t="s">
        <v>1312</v>
      </c>
      <c r="AH681" s="411" t="s">
        <v>1313</v>
      </c>
      <c r="AI681" s="412">
        <v>0</v>
      </c>
      <c r="AJ681" s="377">
        <f>VLOOKUP($B681,'1.วาง งบทดลอง 4 แถว'!$E$3358:$J$4196,3,0)</f>
        <v>5793.43</v>
      </c>
      <c r="AK681" s="378">
        <f>VLOOKUP($B681,'1.วาง งบทดลอง 4 แถว'!$E$3358:$J$4196,4,0)</f>
        <v>0</v>
      </c>
      <c r="AL681" s="378">
        <f>VLOOKUP($B681,'1.วาง งบทดลอง 4 แถว'!$E$3358:$J$4196,5,0)</f>
        <v>140072.9</v>
      </c>
      <c r="AM681" s="379">
        <f>VLOOKUP($B681,'1.วาง งบทดลอง 4 แถว'!$E$3358:$J$4196,6,0)</f>
        <v>0</v>
      </c>
      <c r="AN681" s="380">
        <f t="shared" si="84"/>
        <v>140072.9</v>
      </c>
      <c r="AO681" s="410" t="s">
        <v>1312</v>
      </c>
      <c r="AP681" s="411" t="s">
        <v>1313</v>
      </c>
      <c r="AQ681" s="412">
        <v>0</v>
      </c>
      <c r="AR681" s="377">
        <f>VLOOKUP($B681,'1.วาง งบทดลอง 4 แถว'!$E$4197:$J$5035,3,0)</f>
        <v>14023.24</v>
      </c>
      <c r="AS681" s="378">
        <f>VLOOKUP($B681,'1.วาง งบทดลอง 4 แถว'!$E$4197:$J$5035,4,0)</f>
        <v>0</v>
      </c>
      <c r="AT681" s="378">
        <f>VLOOKUP($B681,'1.วาง งบทดลอง 4 แถว'!$E$4197:$J$5035,5,0)</f>
        <v>164878.01</v>
      </c>
      <c r="AU681" s="379">
        <f>VLOOKUP($B681,'1.วาง งบทดลอง 4 แถว'!$E$4197:$J$5035,6,0)</f>
        <v>0</v>
      </c>
      <c r="AV681" s="380">
        <f t="shared" si="85"/>
        <v>164878.01</v>
      </c>
      <c r="AW681" s="410" t="s">
        <v>1312</v>
      </c>
      <c r="AX681" s="411" t="s">
        <v>1313</v>
      </c>
      <c r="AY681" s="412">
        <v>0</v>
      </c>
      <c r="AZ681" s="377">
        <f>VLOOKUP($B681,'1.วาง งบทดลอง 4 แถว'!$E$5036:$J$5874,3,0)</f>
        <v>0</v>
      </c>
      <c r="BA681" s="378">
        <f>VLOOKUP($B681,'1.วาง งบทดลอง 4 แถว'!$E$5036:$J$5874,4,0)</f>
        <v>0</v>
      </c>
      <c r="BB681" s="378">
        <f>VLOOKUP($B681,'1.วาง งบทดลอง 4 แถว'!$E$5036:$J$5874,5,0)</f>
        <v>74370.98</v>
      </c>
      <c r="BC681" s="379">
        <f>VLOOKUP($B681,'1.วาง งบทดลอง 4 แถว'!$E$5036:$J$5874,6,0)</f>
        <v>0</v>
      </c>
      <c r="BD681" s="380">
        <f t="shared" si="86"/>
        <v>74370.98</v>
      </c>
      <c r="BE681" s="410" t="s">
        <v>1312</v>
      </c>
      <c r="BF681" s="411" t="s">
        <v>1313</v>
      </c>
      <c r="BG681" s="412">
        <v>0</v>
      </c>
      <c r="BH681" s="377">
        <f>VLOOKUP($B681,'1.วาง งบทดลอง 4 แถว'!$E$5875:$J$6713,3,0)</f>
        <v>7951.97</v>
      </c>
      <c r="BI681" s="378">
        <f>VLOOKUP($B681,'1.วาง งบทดลอง 4 แถว'!$E$5875:$J$6713,4,0)</f>
        <v>0</v>
      </c>
      <c r="BJ681" s="378">
        <f>VLOOKUP($B681,'1.วาง งบทดลอง 4 แถว'!$E$5875:$J$6713,5,0)</f>
        <v>63615.76</v>
      </c>
      <c r="BK681" s="379">
        <f>VLOOKUP($B681,'1.วาง งบทดลอง 4 แถว'!$E$5875:$J$6713,6,0)</f>
        <v>0</v>
      </c>
      <c r="BL681" s="380">
        <f t="shared" si="87"/>
        <v>63615.76</v>
      </c>
      <c r="BM681" s="410" t="s">
        <v>1312</v>
      </c>
      <c r="BN681" s="411" t="s">
        <v>1313</v>
      </c>
      <c r="BO681" s="413">
        <v>0</v>
      </c>
    </row>
    <row r="682" spans="1:67" ht="19.5" customHeight="1">
      <c r="A682" s="374">
        <v>679</v>
      </c>
      <c r="B682" s="375" t="s">
        <v>1037</v>
      </c>
      <c r="C682" s="376" t="s">
        <v>324</v>
      </c>
      <c r="D682" s="377">
        <f>VLOOKUP($B682,'1.วาง งบทดลอง 4 แถว'!$E$2:$J$840,3,0)</f>
        <v>8034516.9299999997</v>
      </c>
      <c r="E682" s="378">
        <f>VLOOKUP($B682,'1.วาง งบทดลอง 4 แถว'!$E$2:$J$840,4,0)</f>
        <v>0</v>
      </c>
      <c r="F682" s="378">
        <f>VLOOKUP($B682,'1.วาง งบทดลอง 4 แถว'!$E$2:$J$840,5,0)</f>
        <v>98145141.870000005</v>
      </c>
      <c r="G682" s="379">
        <f>VLOOKUP($B682,'1.วาง งบทดลอง 4 แถว'!$E$2:$J$840,6,0)</f>
        <v>0</v>
      </c>
      <c r="H682" s="380">
        <f t="shared" si="80"/>
        <v>98145141.870000005</v>
      </c>
      <c r="I682" s="410" t="s">
        <v>1310</v>
      </c>
      <c r="J682" s="411" t="s">
        <v>1311</v>
      </c>
      <c r="K682" s="412">
        <v>0</v>
      </c>
      <c r="L682" s="377">
        <f>VLOOKUP($B682,'1.วาง งบทดลอง 4 แถว'!$E$841:$J$1679,3,0)</f>
        <v>1343590.51</v>
      </c>
      <c r="M682" s="378">
        <f>VLOOKUP($B682,'1.วาง งบทดลอง 4 แถว'!$E$841:$J$1679,4,0)</f>
        <v>0</v>
      </c>
      <c r="N682" s="378">
        <f>VLOOKUP($B682,'1.วาง งบทดลอง 4 แถว'!$E$841:$J$1679,5,0)</f>
        <v>13150852.880000001</v>
      </c>
      <c r="O682" s="379">
        <f>VLOOKUP($B682,'1.วาง งบทดลอง 4 แถว'!$E$841:$J$1679,6,0)</f>
        <v>0</v>
      </c>
      <c r="P682" s="380">
        <f t="shared" si="81"/>
        <v>13150852.880000001</v>
      </c>
      <c r="Q682" s="410" t="s">
        <v>1314</v>
      </c>
      <c r="R682" s="411" t="s">
        <v>1313</v>
      </c>
      <c r="S682" s="412">
        <v>0</v>
      </c>
      <c r="T682" s="377">
        <f>VLOOKUP($B682,'1.วาง งบทดลอง 4 แถว'!$E$1680:$J$2518,3,0)</f>
        <v>1278664.3899999999</v>
      </c>
      <c r="U682" s="378">
        <f>VLOOKUP($B682,'1.วาง งบทดลอง 4 แถว'!$E$1680:$J$2518,4,0)</f>
        <v>0</v>
      </c>
      <c r="V682" s="378">
        <f>VLOOKUP($B682,'1.วาง งบทดลอง 4 แถว'!$E$1680:$J$2518,5,0)</f>
        <v>13887669.23</v>
      </c>
      <c r="W682" s="379">
        <f>VLOOKUP($B682,'1.วาง งบทดลอง 4 แถว'!$E$1680:$J$2518,6,0)</f>
        <v>0</v>
      </c>
      <c r="X682" s="380">
        <f t="shared" si="82"/>
        <v>13887669.23</v>
      </c>
      <c r="Y682" s="410" t="s">
        <v>1314</v>
      </c>
      <c r="Z682" s="411" t="s">
        <v>1313</v>
      </c>
      <c r="AA682" s="412">
        <v>0</v>
      </c>
      <c r="AB682" s="377">
        <f>VLOOKUP($B682,'1.วาง งบทดลอง 4 แถว'!$E$2519:$J$3357,3,0)</f>
        <v>4647277.05</v>
      </c>
      <c r="AC682" s="378">
        <f>VLOOKUP($B682,'1.วาง งบทดลอง 4 แถว'!$E$2519:$J$3357,4,0)</f>
        <v>0</v>
      </c>
      <c r="AD682" s="378">
        <f>VLOOKUP($B682,'1.วาง งบทดลอง 4 แถว'!$E$2519:$J$3357,5,0)</f>
        <v>32174044.41</v>
      </c>
      <c r="AE682" s="379">
        <f>VLOOKUP($B682,'1.วาง งบทดลอง 4 แถว'!$E$2519:$J$3357,6,0)</f>
        <v>0</v>
      </c>
      <c r="AF682" s="380">
        <f t="shared" si="83"/>
        <v>32174044.41</v>
      </c>
      <c r="AG682" s="410" t="s">
        <v>1314</v>
      </c>
      <c r="AH682" s="411" t="s">
        <v>1313</v>
      </c>
      <c r="AI682" s="412">
        <v>0</v>
      </c>
      <c r="AJ682" s="377">
        <f>VLOOKUP($B682,'1.วาง งบทดลอง 4 แถว'!$E$3358:$J$4196,3,0)</f>
        <v>862268.36</v>
      </c>
      <c r="AK682" s="378">
        <f>VLOOKUP($B682,'1.วาง งบทดลอง 4 แถว'!$E$3358:$J$4196,4,0)</f>
        <v>0</v>
      </c>
      <c r="AL682" s="378">
        <f>VLOOKUP($B682,'1.วาง งบทดลอง 4 แถว'!$E$3358:$J$4196,5,0)</f>
        <v>10643457.01</v>
      </c>
      <c r="AM682" s="379">
        <f>VLOOKUP($B682,'1.วาง งบทดลอง 4 แถว'!$E$3358:$J$4196,6,0)</f>
        <v>0</v>
      </c>
      <c r="AN682" s="380">
        <f t="shared" si="84"/>
        <v>10643457.01</v>
      </c>
      <c r="AO682" s="410" t="s">
        <v>1314</v>
      </c>
      <c r="AP682" s="411" t="s">
        <v>1313</v>
      </c>
      <c r="AQ682" s="412">
        <v>0</v>
      </c>
      <c r="AR682" s="377">
        <f>VLOOKUP($B682,'1.วาง งบทดลอง 4 แถว'!$E$4197:$J$5035,3,0)</f>
        <v>1241439.8700000001</v>
      </c>
      <c r="AS682" s="378">
        <f>VLOOKUP($B682,'1.วาง งบทดลอง 4 แถว'!$E$4197:$J$5035,4,0)</f>
        <v>0</v>
      </c>
      <c r="AT682" s="378">
        <f>VLOOKUP($B682,'1.วาง งบทดลอง 4 แถว'!$E$4197:$J$5035,5,0)</f>
        <v>13656884.300000001</v>
      </c>
      <c r="AU682" s="379">
        <f>VLOOKUP($B682,'1.วาง งบทดลอง 4 แถว'!$E$4197:$J$5035,6,0)</f>
        <v>0</v>
      </c>
      <c r="AV682" s="380">
        <f t="shared" si="85"/>
        <v>13656884.300000001</v>
      </c>
      <c r="AW682" s="410" t="s">
        <v>1314</v>
      </c>
      <c r="AX682" s="411" t="s">
        <v>1313</v>
      </c>
      <c r="AY682" s="412">
        <v>0</v>
      </c>
      <c r="AZ682" s="377">
        <f>VLOOKUP($B682,'1.วาง งบทดลอง 4 แถว'!$E$5036:$J$5874,3,0)</f>
        <v>1278374.6200000001</v>
      </c>
      <c r="BA682" s="378">
        <f>VLOOKUP($B682,'1.วาง งบทดลอง 4 แถว'!$E$5036:$J$5874,4,0)</f>
        <v>0</v>
      </c>
      <c r="BB682" s="378">
        <f>VLOOKUP($B682,'1.วาง งบทดลอง 4 แถว'!$E$5036:$J$5874,5,0)</f>
        <v>8921491.2300000004</v>
      </c>
      <c r="BC682" s="379">
        <f>VLOOKUP($B682,'1.วาง งบทดลอง 4 แถว'!$E$5036:$J$5874,6,0)</f>
        <v>0</v>
      </c>
      <c r="BD682" s="380">
        <f t="shared" si="86"/>
        <v>8921491.2300000004</v>
      </c>
      <c r="BE682" s="410" t="s">
        <v>1314</v>
      </c>
      <c r="BF682" s="411" t="s">
        <v>1313</v>
      </c>
      <c r="BG682" s="412">
        <v>0</v>
      </c>
      <c r="BH682" s="377">
        <f>VLOOKUP($B682,'1.วาง งบทดลอง 4 แถว'!$E$5875:$J$6713,3,0)</f>
        <v>323242.55</v>
      </c>
      <c r="BI682" s="378">
        <f>VLOOKUP($B682,'1.วาง งบทดลอง 4 แถว'!$E$5875:$J$6713,4,0)</f>
        <v>0</v>
      </c>
      <c r="BJ682" s="378">
        <f>VLOOKUP($B682,'1.วาง งบทดลอง 4 แถว'!$E$5875:$J$6713,5,0)</f>
        <v>4188263.72</v>
      </c>
      <c r="BK682" s="379">
        <f>VLOOKUP($B682,'1.วาง งบทดลอง 4 แถว'!$E$5875:$J$6713,6,0)</f>
        <v>0</v>
      </c>
      <c r="BL682" s="380">
        <f t="shared" si="87"/>
        <v>4188263.72</v>
      </c>
      <c r="BM682" s="410" t="s">
        <v>1314</v>
      </c>
      <c r="BN682" s="411" t="s">
        <v>1313</v>
      </c>
      <c r="BO682" s="413">
        <v>0</v>
      </c>
    </row>
    <row r="683" spans="1:67" ht="19.5" customHeight="1">
      <c r="A683" s="374">
        <v>680</v>
      </c>
      <c r="B683" s="375" t="s">
        <v>1038</v>
      </c>
      <c r="C683" s="376" t="s">
        <v>325</v>
      </c>
      <c r="D683" s="377">
        <f>VLOOKUP($B683,'1.วาง งบทดลอง 4 แถว'!$E$2:$J$840,3,0)</f>
        <v>80445.34</v>
      </c>
      <c r="E683" s="378">
        <f>VLOOKUP($B683,'1.วาง งบทดลอง 4 แถว'!$E$2:$J$840,4,0)</f>
        <v>0</v>
      </c>
      <c r="F683" s="378">
        <f>VLOOKUP($B683,'1.วาง งบทดลอง 4 แถว'!$E$2:$J$840,5,0)</f>
        <v>1065578.56</v>
      </c>
      <c r="G683" s="379">
        <f>VLOOKUP($B683,'1.วาง งบทดลอง 4 แถว'!$E$2:$J$840,6,0)</f>
        <v>0</v>
      </c>
      <c r="H683" s="380">
        <f t="shared" si="80"/>
        <v>1065578.56</v>
      </c>
      <c r="I683" s="410" t="s">
        <v>1312</v>
      </c>
      <c r="J683" s="411" t="s">
        <v>1313</v>
      </c>
      <c r="K683" s="412">
        <v>0</v>
      </c>
      <c r="L683" s="377">
        <f>VLOOKUP($B683,'1.วาง งบทดลอง 4 แถว'!$E$841:$J$1679,3,0)</f>
        <v>20780</v>
      </c>
      <c r="M683" s="378">
        <f>VLOOKUP($B683,'1.วาง งบทดลอง 4 แถว'!$E$841:$J$1679,4,0)</f>
        <v>0</v>
      </c>
      <c r="N683" s="378">
        <f>VLOOKUP($B683,'1.วาง งบทดลอง 4 แถว'!$E$841:$J$1679,5,0)</f>
        <v>226700</v>
      </c>
      <c r="O683" s="379">
        <f>VLOOKUP($B683,'1.วาง งบทดลอง 4 แถว'!$E$841:$J$1679,6,0)</f>
        <v>0</v>
      </c>
      <c r="P683" s="380">
        <f t="shared" si="81"/>
        <v>226700</v>
      </c>
      <c r="Q683" s="410" t="s">
        <v>1315</v>
      </c>
      <c r="R683" s="411" t="s">
        <v>1316</v>
      </c>
      <c r="S683" s="412">
        <v>0</v>
      </c>
      <c r="T683" s="377">
        <f>VLOOKUP($B683,'1.วาง งบทดลอง 4 แถว'!$E$1680:$J$2518,3,0)</f>
        <v>522.5</v>
      </c>
      <c r="U683" s="378">
        <f>VLOOKUP($B683,'1.วาง งบทดลอง 4 แถว'!$E$1680:$J$2518,4,0)</f>
        <v>0</v>
      </c>
      <c r="V683" s="378">
        <f>VLOOKUP($B683,'1.วาง งบทดลอง 4 แถว'!$E$1680:$J$2518,5,0)</f>
        <v>21809.55</v>
      </c>
      <c r="W683" s="379">
        <f>VLOOKUP($B683,'1.วาง งบทดลอง 4 แถว'!$E$1680:$J$2518,6,0)</f>
        <v>0</v>
      </c>
      <c r="X683" s="380">
        <f t="shared" si="82"/>
        <v>21809.55</v>
      </c>
      <c r="Y683" s="410" t="s">
        <v>1315</v>
      </c>
      <c r="Z683" s="411" t="s">
        <v>1316</v>
      </c>
      <c r="AA683" s="412">
        <v>0</v>
      </c>
      <c r="AB683" s="377">
        <f>VLOOKUP($B683,'1.วาง งบทดลอง 4 แถว'!$E$2519:$J$3357,3,0)</f>
        <v>1513.6</v>
      </c>
      <c r="AC683" s="378">
        <f>VLOOKUP($B683,'1.วาง งบทดลอง 4 แถว'!$E$2519:$J$3357,4,0)</f>
        <v>0</v>
      </c>
      <c r="AD683" s="378">
        <f>VLOOKUP($B683,'1.วาง งบทดลอง 4 แถว'!$E$2519:$J$3357,5,0)</f>
        <v>125621.02</v>
      </c>
      <c r="AE683" s="379">
        <f>VLOOKUP($B683,'1.วาง งบทดลอง 4 แถว'!$E$2519:$J$3357,6,0)</f>
        <v>0</v>
      </c>
      <c r="AF683" s="380">
        <f t="shared" si="83"/>
        <v>125621.02</v>
      </c>
      <c r="AG683" s="410" t="s">
        <v>1315</v>
      </c>
      <c r="AH683" s="411" t="s">
        <v>1316</v>
      </c>
      <c r="AI683" s="412">
        <v>0</v>
      </c>
      <c r="AJ683" s="377">
        <f>VLOOKUP($B683,'1.วาง งบทดลอง 4 แถว'!$E$3358:$J$4196,3,0)</f>
        <v>250</v>
      </c>
      <c r="AK683" s="378">
        <f>VLOOKUP($B683,'1.วาง งบทดลอง 4 แถว'!$E$3358:$J$4196,4,0)</f>
        <v>0</v>
      </c>
      <c r="AL683" s="378">
        <f>VLOOKUP($B683,'1.วาง งบทดลอง 4 แถว'!$E$3358:$J$4196,5,0)</f>
        <v>7900</v>
      </c>
      <c r="AM683" s="379">
        <f>VLOOKUP($B683,'1.วาง งบทดลอง 4 แถว'!$E$3358:$J$4196,6,0)</f>
        <v>0</v>
      </c>
      <c r="AN683" s="380">
        <f t="shared" si="84"/>
        <v>7900</v>
      </c>
      <c r="AO683" s="410" t="s">
        <v>1315</v>
      </c>
      <c r="AP683" s="411" t="s">
        <v>1316</v>
      </c>
      <c r="AQ683" s="412">
        <v>0</v>
      </c>
      <c r="AR683" s="377">
        <f>VLOOKUP($B683,'1.วาง งบทดลอง 4 แถว'!$E$4197:$J$5035,3,0)</f>
        <v>13290</v>
      </c>
      <c r="AS683" s="378">
        <f>VLOOKUP($B683,'1.วาง งบทดลอง 4 แถว'!$E$4197:$J$5035,4,0)</f>
        <v>0</v>
      </c>
      <c r="AT683" s="378">
        <f>VLOOKUP($B683,'1.วาง งบทดลอง 4 แถว'!$E$4197:$J$5035,5,0)</f>
        <v>211815</v>
      </c>
      <c r="AU683" s="379">
        <f>VLOOKUP($B683,'1.วาง งบทดลอง 4 แถว'!$E$4197:$J$5035,6,0)</f>
        <v>0</v>
      </c>
      <c r="AV683" s="380">
        <f t="shared" si="85"/>
        <v>211815</v>
      </c>
      <c r="AW683" s="410" t="s">
        <v>1315</v>
      </c>
      <c r="AX683" s="411" t="s">
        <v>1316</v>
      </c>
      <c r="AY683" s="412">
        <v>0</v>
      </c>
      <c r="AZ683" s="377">
        <f>VLOOKUP($B683,'1.วาง งบทดลอง 4 แถว'!$E$5036:$J$5874,3,0)</f>
        <v>7750</v>
      </c>
      <c r="BA683" s="378">
        <f>VLOOKUP($B683,'1.วาง งบทดลอง 4 แถว'!$E$5036:$J$5874,4,0)</f>
        <v>0</v>
      </c>
      <c r="BB683" s="378">
        <f>VLOOKUP($B683,'1.วาง งบทดลอง 4 แถว'!$E$5036:$J$5874,5,0)</f>
        <v>55036</v>
      </c>
      <c r="BC683" s="379">
        <f>VLOOKUP($B683,'1.วาง งบทดลอง 4 แถว'!$E$5036:$J$5874,6,0)</f>
        <v>0</v>
      </c>
      <c r="BD683" s="380">
        <f t="shared" si="86"/>
        <v>55036</v>
      </c>
      <c r="BE683" s="410" t="s">
        <v>1315</v>
      </c>
      <c r="BF683" s="411" t="s">
        <v>1316</v>
      </c>
      <c r="BG683" s="412">
        <v>0</v>
      </c>
      <c r="BH683" s="377">
        <f>VLOOKUP($B683,'1.วาง งบทดลอง 4 แถว'!$E$5875:$J$6713,3,0)</f>
        <v>10750</v>
      </c>
      <c r="BI683" s="378">
        <f>VLOOKUP($B683,'1.วาง งบทดลอง 4 แถว'!$E$5875:$J$6713,4,0)</f>
        <v>0</v>
      </c>
      <c r="BJ683" s="378">
        <f>VLOOKUP($B683,'1.วาง งบทดลอง 4 แถว'!$E$5875:$J$6713,5,0)</f>
        <v>47940</v>
      </c>
      <c r="BK683" s="379">
        <f>VLOOKUP($B683,'1.วาง งบทดลอง 4 แถว'!$E$5875:$J$6713,6,0)</f>
        <v>0</v>
      </c>
      <c r="BL683" s="380">
        <f t="shared" si="87"/>
        <v>47940</v>
      </c>
      <c r="BM683" s="410" t="s">
        <v>1315</v>
      </c>
      <c r="BN683" s="411" t="s">
        <v>1316</v>
      </c>
      <c r="BO683" s="413">
        <v>0</v>
      </c>
    </row>
    <row r="684" spans="1:67" ht="19.5" customHeight="1">
      <c r="A684" s="374">
        <v>681</v>
      </c>
      <c r="B684" s="375" t="s">
        <v>1039</v>
      </c>
      <c r="C684" s="376" t="s">
        <v>326</v>
      </c>
      <c r="D684" s="377">
        <f>VLOOKUP($B684,'1.วาง งบทดลอง 4 แถว'!$E$2:$J$840,3,0)</f>
        <v>4810709.45</v>
      </c>
      <c r="E684" s="378">
        <f>VLOOKUP($B684,'1.วาง งบทดลอง 4 แถว'!$E$2:$J$840,4,0)</f>
        <v>0</v>
      </c>
      <c r="F684" s="378">
        <f>VLOOKUP($B684,'1.วาง งบทดลอง 4 แถว'!$E$2:$J$840,5,0)</f>
        <v>63400836.579999998</v>
      </c>
      <c r="G684" s="379">
        <f>VLOOKUP($B684,'1.วาง งบทดลอง 4 แถว'!$E$2:$J$840,6,0)</f>
        <v>0</v>
      </c>
      <c r="H684" s="380">
        <f t="shared" si="80"/>
        <v>63400836.579999998</v>
      </c>
      <c r="I684" s="410" t="s">
        <v>1314</v>
      </c>
      <c r="J684" s="411" t="s">
        <v>1313</v>
      </c>
      <c r="K684" s="412">
        <v>0</v>
      </c>
      <c r="L684" s="377">
        <f>VLOOKUP($B684,'1.วาง งบทดลอง 4 แถว'!$E$841:$J$1679,3,0)</f>
        <v>387172.77</v>
      </c>
      <c r="M684" s="378">
        <f>VLOOKUP($B684,'1.วาง งบทดลอง 4 แถว'!$E$841:$J$1679,4,0)</f>
        <v>0</v>
      </c>
      <c r="N684" s="378">
        <f>VLOOKUP($B684,'1.วาง งบทดลอง 4 แถว'!$E$841:$J$1679,5,0)</f>
        <v>4787777.93</v>
      </c>
      <c r="O684" s="379">
        <f>VLOOKUP($B684,'1.วาง งบทดลอง 4 แถว'!$E$841:$J$1679,6,0)</f>
        <v>0</v>
      </c>
      <c r="P684" s="380">
        <f t="shared" si="81"/>
        <v>4787777.93</v>
      </c>
      <c r="Q684" s="410" t="s">
        <v>1302</v>
      </c>
      <c r="R684" s="411" t="s">
        <v>1303</v>
      </c>
      <c r="S684" s="412">
        <v>0</v>
      </c>
      <c r="T684" s="377">
        <f>VLOOKUP($B684,'1.วาง งบทดลอง 4 แถว'!$E$1680:$J$2518,3,0)</f>
        <v>454462.24</v>
      </c>
      <c r="U684" s="378">
        <f>VLOOKUP($B684,'1.วาง งบทดลอง 4 แถว'!$E$1680:$J$2518,4,0)</f>
        <v>0</v>
      </c>
      <c r="V684" s="378">
        <f>VLOOKUP($B684,'1.วาง งบทดลอง 4 แถว'!$E$1680:$J$2518,5,0)</f>
        <v>7204212.0199999996</v>
      </c>
      <c r="W684" s="379">
        <f>VLOOKUP($B684,'1.วาง งบทดลอง 4 แถว'!$E$1680:$J$2518,6,0)</f>
        <v>0</v>
      </c>
      <c r="X684" s="380">
        <f t="shared" si="82"/>
        <v>7204212.0199999996</v>
      </c>
      <c r="Y684" s="410" t="s">
        <v>1302</v>
      </c>
      <c r="Z684" s="411" t="s">
        <v>1303</v>
      </c>
      <c r="AA684" s="412">
        <v>0</v>
      </c>
      <c r="AB684" s="377">
        <f>VLOOKUP($B684,'1.วาง งบทดลอง 4 แถว'!$E$2519:$J$3357,3,0)</f>
        <v>1510765.07</v>
      </c>
      <c r="AC684" s="378">
        <f>VLOOKUP($B684,'1.วาง งบทดลอง 4 แถว'!$E$2519:$J$3357,4,0)</f>
        <v>0</v>
      </c>
      <c r="AD684" s="378">
        <f>VLOOKUP($B684,'1.วาง งบทดลอง 4 แถว'!$E$2519:$J$3357,5,0)</f>
        <v>11815352.66</v>
      </c>
      <c r="AE684" s="379">
        <f>VLOOKUP($B684,'1.วาง งบทดลอง 4 แถว'!$E$2519:$J$3357,6,0)</f>
        <v>0</v>
      </c>
      <c r="AF684" s="380">
        <f t="shared" si="83"/>
        <v>11815352.66</v>
      </c>
      <c r="AG684" s="410" t="s">
        <v>1302</v>
      </c>
      <c r="AH684" s="411" t="s">
        <v>1303</v>
      </c>
      <c r="AI684" s="412">
        <v>0</v>
      </c>
      <c r="AJ684" s="377">
        <f>VLOOKUP($B684,'1.วาง งบทดลอง 4 แถว'!$E$3358:$J$4196,3,0)</f>
        <v>189707.66</v>
      </c>
      <c r="AK684" s="378">
        <f>VLOOKUP($B684,'1.วาง งบทดลอง 4 แถว'!$E$3358:$J$4196,4,0)</f>
        <v>0</v>
      </c>
      <c r="AL684" s="378">
        <f>VLOOKUP($B684,'1.วาง งบทดลอง 4 แถว'!$E$3358:$J$4196,5,0)</f>
        <v>2681304.94</v>
      </c>
      <c r="AM684" s="379">
        <f>VLOOKUP($B684,'1.วาง งบทดลอง 4 แถว'!$E$3358:$J$4196,6,0)</f>
        <v>0</v>
      </c>
      <c r="AN684" s="380">
        <f t="shared" si="84"/>
        <v>2681304.94</v>
      </c>
      <c r="AO684" s="410" t="s">
        <v>1302</v>
      </c>
      <c r="AP684" s="411" t="s">
        <v>1303</v>
      </c>
      <c r="AQ684" s="412">
        <v>0</v>
      </c>
      <c r="AR684" s="377">
        <f>VLOOKUP($B684,'1.วาง งบทดลอง 4 แถว'!$E$4197:$J$5035,3,0)</f>
        <v>370425.8</v>
      </c>
      <c r="AS684" s="378">
        <f>VLOOKUP($B684,'1.วาง งบทดลอง 4 แถว'!$E$4197:$J$5035,4,0)</f>
        <v>0</v>
      </c>
      <c r="AT684" s="378">
        <f>VLOOKUP($B684,'1.วาง งบทดลอง 4 แถว'!$E$4197:$J$5035,5,0)</f>
        <v>5200867.63</v>
      </c>
      <c r="AU684" s="379">
        <f>VLOOKUP($B684,'1.วาง งบทดลอง 4 แถว'!$E$4197:$J$5035,6,0)</f>
        <v>0</v>
      </c>
      <c r="AV684" s="380">
        <f t="shared" si="85"/>
        <v>5200867.63</v>
      </c>
      <c r="AW684" s="410" t="s">
        <v>1302</v>
      </c>
      <c r="AX684" s="411" t="s">
        <v>1303</v>
      </c>
      <c r="AY684" s="412">
        <v>0</v>
      </c>
      <c r="AZ684" s="377">
        <f>VLOOKUP($B684,'1.วาง งบทดลอง 4 แถว'!$E$5036:$J$5874,3,0)</f>
        <v>758825.56</v>
      </c>
      <c r="BA684" s="378">
        <f>VLOOKUP($B684,'1.วาง งบทดลอง 4 แถว'!$E$5036:$J$5874,4,0)</f>
        <v>0</v>
      </c>
      <c r="BB684" s="378">
        <f>VLOOKUP($B684,'1.วาง งบทดลอง 4 แถว'!$E$5036:$J$5874,5,0)</f>
        <v>3055832.33</v>
      </c>
      <c r="BC684" s="379">
        <f>VLOOKUP($B684,'1.วาง งบทดลอง 4 แถว'!$E$5036:$J$5874,6,0)</f>
        <v>0</v>
      </c>
      <c r="BD684" s="380">
        <f t="shared" si="86"/>
        <v>3055832.33</v>
      </c>
      <c r="BE684" s="410" t="s">
        <v>1302</v>
      </c>
      <c r="BF684" s="411" t="s">
        <v>1303</v>
      </c>
      <c r="BG684" s="412">
        <v>0</v>
      </c>
      <c r="BH684" s="377">
        <f>VLOOKUP($B684,'1.วาง งบทดลอง 4 แถว'!$E$5875:$J$6713,3,0)</f>
        <v>135540.64000000001</v>
      </c>
      <c r="BI684" s="378">
        <f>VLOOKUP($B684,'1.วาง งบทดลอง 4 แถว'!$E$5875:$J$6713,4,0)</f>
        <v>0</v>
      </c>
      <c r="BJ684" s="378">
        <f>VLOOKUP($B684,'1.วาง งบทดลอง 4 แถว'!$E$5875:$J$6713,5,0)</f>
        <v>1052707.47</v>
      </c>
      <c r="BK684" s="379">
        <f>VLOOKUP($B684,'1.วาง งบทดลอง 4 แถว'!$E$5875:$J$6713,6,0)</f>
        <v>0</v>
      </c>
      <c r="BL684" s="380">
        <f t="shared" si="87"/>
        <v>1052707.47</v>
      </c>
      <c r="BM684" s="410" t="s">
        <v>1302</v>
      </c>
      <c r="BN684" s="411" t="s">
        <v>1303</v>
      </c>
      <c r="BO684" s="413">
        <v>0</v>
      </c>
    </row>
    <row r="685" spans="1:67" ht="19.5" customHeight="1">
      <c r="A685" s="374">
        <v>682</v>
      </c>
      <c r="B685" s="375" t="s">
        <v>1040</v>
      </c>
      <c r="C685" s="376" t="s">
        <v>327</v>
      </c>
      <c r="D685" s="377">
        <f>VLOOKUP($B685,'1.วาง งบทดลอง 4 แถว'!$E$2:$J$840,3,0)</f>
        <v>2104229.6</v>
      </c>
      <c r="E685" s="378">
        <f>VLOOKUP($B685,'1.วาง งบทดลอง 4 แถว'!$E$2:$J$840,4,0)</f>
        <v>0</v>
      </c>
      <c r="F685" s="378">
        <f>VLOOKUP($B685,'1.วาง งบทดลอง 4 แถว'!$E$2:$J$840,5,0)</f>
        <v>26185307.010000002</v>
      </c>
      <c r="G685" s="379">
        <f>VLOOKUP($B685,'1.วาง งบทดลอง 4 แถว'!$E$2:$J$840,6,0)</f>
        <v>0</v>
      </c>
      <c r="H685" s="380">
        <f t="shared" si="80"/>
        <v>26185307.010000002</v>
      </c>
      <c r="I685" s="410" t="s">
        <v>1315</v>
      </c>
      <c r="J685" s="411" t="s">
        <v>1316</v>
      </c>
      <c r="K685" s="412">
        <v>0</v>
      </c>
      <c r="L685" s="377">
        <f>VLOOKUP($B685,'1.วาง งบทดลอง 4 แถว'!$E$841:$J$1679,3,0)</f>
        <v>349825.5</v>
      </c>
      <c r="M685" s="378">
        <f>VLOOKUP($B685,'1.วาง งบทดลอง 4 แถว'!$E$841:$J$1679,4,0)</f>
        <v>0</v>
      </c>
      <c r="N685" s="378">
        <f>VLOOKUP($B685,'1.วาง งบทดลอง 4 แถว'!$E$841:$J$1679,5,0)</f>
        <v>5406515.4400000004</v>
      </c>
      <c r="O685" s="379">
        <f>VLOOKUP($B685,'1.วาง งบทดลอง 4 แถว'!$E$841:$J$1679,6,0)</f>
        <v>0</v>
      </c>
      <c r="P685" s="380">
        <f t="shared" si="81"/>
        <v>5406515.4400000004</v>
      </c>
      <c r="Q685" s="410" t="s">
        <v>1302</v>
      </c>
      <c r="R685" s="411" t="s">
        <v>1303</v>
      </c>
      <c r="S685" s="412">
        <v>0</v>
      </c>
      <c r="T685" s="377">
        <f>VLOOKUP($B685,'1.วาง งบทดลอง 4 แถว'!$E$1680:$J$2518,3,0)</f>
        <v>542605</v>
      </c>
      <c r="U685" s="378">
        <f>VLOOKUP($B685,'1.วาง งบทดลอง 4 แถว'!$E$1680:$J$2518,4,0)</f>
        <v>0</v>
      </c>
      <c r="V685" s="378">
        <f>VLOOKUP($B685,'1.วาง งบทดลอง 4 แถว'!$E$1680:$J$2518,5,0)</f>
        <v>5110839.5</v>
      </c>
      <c r="W685" s="379">
        <f>VLOOKUP($B685,'1.วาง งบทดลอง 4 แถว'!$E$1680:$J$2518,6,0)</f>
        <v>0</v>
      </c>
      <c r="X685" s="380">
        <f t="shared" si="82"/>
        <v>5110839.5</v>
      </c>
      <c r="Y685" s="410" t="s">
        <v>1302</v>
      </c>
      <c r="Z685" s="411" t="s">
        <v>1303</v>
      </c>
      <c r="AA685" s="412">
        <v>0</v>
      </c>
      <c r="AB685" s="377">
        <f>VLOOKUP($B685,'1.วาง งบทดลอง 4 แถว'!$E$2519:$J$3357,3,0)</f>
        <v>192858.35</v>
      </c>
      <c r="AC685" s="378">
        <f>VLOOKUP($B685,'1.วาง งบทดลอง 4 แถว'!$E$2519:$J$3357,4,0)</f>
        <v>0</v>
      </c>
      <c r="AD685" s="378">
        <f>VLOOKUP($B685,'1.วาง งบทดลอง 4 แถว'!$E$2519:$J$3357,5,0)</f>
        <v>3408343.15</v>
      </c>
      <c r="AE685" s="379">
        <f>VLOOKUP($B685,'1.วาง งบทดลอง 4 แถว'!$E$2519:$J$3357,6,0)</f>
        <v>0</v>
      </c>
      <c r="AF685" s="380">
        <f t="shared" si="83"/>
        <v>3408343.15</v>
      </c>
      <c r="AG685" s="410" t="s">
        <v>1302</v>
      </c>
      <c r="AH685" s="411" t="s">
        <v>1303</v>
      </c>
      <c r="AI685" s="412">
        <v>0</v>
      </c>
      <c r="AJ685" s="377">
        <f>VLOOKUP($B685,'1.วาง งบทดลอง 4 แถว'!$E$3358:$J$4196,3,0)</f>
        <v>378808.75</v>
      </c>
      <c r="AK685" s="378">
        <f>VLOOKUP($B685,'1.วาง งบทดลอง 4 แถว'!$E$3358:$J$4196,4,0)</f>
        <v>0</v>
      </c>
      <c r="AL685" s="378">
        <f>VLOOKUP($B685,'1.วาง งบทดลอง 4 แถว'!$E$3358:$J$4196,5,0)</f>
        <v>4647431.6500000004</v>
      </c>
      <c r="AM685" s="379">
        <f>VLOOKUP($B685,'1.วาง งบทดลอง 4 แถว'!$E$3358:$J$4196,6,0)</f>
        <v>0</v>
      </c>
      <c r="AN685" s="380">
        <f t="shared" si="84"/>
        <v>4647431.6500000004</v>
      </c>
      <c r="AO685" s="410" t="s">
        <v>1302</v>
      </c>
      <c r="AP685" s="411" t="s">
        <v>1303</v>
      </c>
      <c r="AQ685" s="412">
        <v>0</v>
      </c>
      <c r="AR685" s="377">
        <f>VLOOKUP($B685,'1.วาง งบทดลอง 4 แถว'!$E$4197:$J$5035,3,0)</f>
        <v>351422.25</v>
      </c>
      <c r="AS685" s="378">
        <f>VLOOKUP($B685,'1.วาง งบทดลอง 4 แถว'!$E$4197:$J$5035,4,0)</f>
        <v>0</v>
      </c>
      <c r="AT685" s="378">
        <f>VLOOKUP($B685,'1.วาง งบทดลอง 4 แถว'!$E$4197:$J$5035,5,0)</f>
        <v>3023643.35</v>
      </c>
      <c r="AU685" s="379">
        <f>VLOOKUP($B685,'1.วาง งบทดลอง 4 แถว'!$E$4197:$J$5035,6,0)</f>
        <v>0</v>
      </c>
      <c r="AV685" s="380">
        <f t="shared" si="85"/>
        <v>3023643.35</v>
      </c>
      <c r="AW685" s="410" t="s">
        <v>1302</v>
      </c>
      <c r="AX685" s="411" t="s">
        <v>1303</v>
      </c>
      <c r="AY685" s="412">
        <v>0</v>
      </c>
      <c r="AZ685" s="377">
        <f>VLOOKUP($B685,'1.วาง งบทดลอง 4 แถว'!$E$5036:$J$5874,3,0)</f>
        <v>395658</v>
      </c>
      <c r="BA685" s="378">
        <f>VLOOKUP($B685,'1.วาง งบทดลอง 4 แถว'!$E$5036:$J$5874,4,0)</f>
        <v>0</v>
      </c>
      <c r="BB685" s="378">
        <f>VLOOKUP($B685,'1.วาง งบทดลอง 4 แถว'!$E$5036:$J$5874,5,0)</f>
        <v>4033742</v>
      </c>
      <c r="BC685" s="379">
        <f>VLOOKUP($B685,'1.วาง งบทดลอง 4 แถว'!$E$5036:$J$5874,6,0)</f>
        <v>0</v>
      </c>
      <c r="BD685" s="380">
        <f t="shared" si="86"/>
        <v>4033742</v>
      </c>
      <c r="BE685" s="410" t="s">
        <v>1302</v>
      </c>
      <c r="BF685" s="411" t="s">
        <v>1303</v>
      </c>
      <c r="BG685" s="412">
        <v>0</v>
      </c>
      <c r="BH685" s="377">
        <f>VLOOKUP($B685,'1.วาง งบทดลอง 4 แถว'!$E$5875:$J$6713,3,0)</f>
        <v>215449.43</v>
      </c>
      <c r="BI685" s="378">
        <f>VLOOKUP($B685,'1.วาง งบทดลอง 4 แถว'!$E$5875:$J$6713,4,0)</f>
        <v>0</v>
      </c>
      <c r="BJ685" s="378">
        <f>VLOOKUP($B685,'1.วาง งบทดลอง 4 แถว'!$E$5875:$J$6713,5,0)</f>
        <v>2038157.09</v>
      </c>
      <c r="BK685" s="379">
        <f>VLOOKUP($B685,'1.วาง งบทดลอง 4 แถว'!$E$5875:$J$6713,6,0)</f>
        <v>0</v>
      </c>
      <c r="BL685" s="380">
        <f t="shared" si="87"/>
        <v>2038157.09</v>
      </c>
      <c r="BM685" s="410" t="s">
        <v>1302</v>
      </c>
      <c r="BN685" s="411" t="s">
        <v>1303</v>
      </c>
      <c r="BO685" s="413">
        <v>0</v>
      </c>
    </row>
    <row r="686" spans="1:67" ht="19.5" customHeight="1">
      <c r="A686" s="374">
        <v>683</v>
      </c>
      <c r="B686" s="375" t="s">
        <v>1041</v>
      </c>
      <c r="C686" s="376" t="s">
        <v>328</v>
      </c>
      <c r="D686" s="377">
        <f>VLOOKUP($B686,'1.วาง งบทดลอง 4 แถว'!$E$2:$J$840,3,0)</f>
        <v>604794.19999999995</v>
      </c>
      <c r="E686" s="378">
        <f>VLOOKUP($B686,'1.วาง งบทดลอง 4 แถว'!$E$2:$J$840,4,0)</f>
        <v>0</v>
      </c>
      <c r="F686" s="378">
        <f>VLOOKUP($B686,'1.วาง งบทดลอง 4 แถว'!$E$2:$J$840,5,0)</f>
        <v>6505652.2000000002</v>
      </c>
      <c r="G686" s="379">
        <f>VLOOKUP($B686,'1.วาง งบทดลอง 4 แถว'!$E$2:$J$840,6,0)</f>
        <v>0</v>
      </c>
      <c r="H686" s="380">
        <f t="shared" si="80"/>
        <v>6505652.2000000002</v>
      </c>
      <c r="I686" s="410" t="s">
        <v>1302</v>
      </c>
      <c r="J686" s="411" t="s">
        <v>1303</v>
      </c>
      <c r="K686" s="412">
        <v>0</v>
      </c>
      <c r="L686" s="377">
        <f>VLOOKUP($B686,'1.วาง งบทดลอง 4 แถว'!$E$841:$J$1679,3,0)</f>
        <v>140962</v>
      </c>
      <c r="M686" s="378">
        <f>VLOOKUP($B686,'1.วาง งบทดลอง 4 แถว'!$E$841:$J$1679,4,0)</f>
        <v>0</v>
      </c>
      <c r="N686" s="378">
        <f>VLOOKUP($B686,'1.วาง งบทดลอง 4 แถว'!$E$841:$J$1679,5,0)</f>
        <v>1173857</v>
      </c>
      <c r="O686" s="379">
        <f>VLOOKUP($B686,'1.วาง งบทดลอง 4 แถว'!$E$841:$J$1679,6,0)</f>
        <v>0</v>
      </c>
      <c r="P686" s="380">
        <f t="shared" si="81"/>
        <v>1173857</v>
      </c>
      <c r="Q686" s="410" t="s">
        <v>1317</v>
      </c>
      <c r="R686" s="411" t="s">
        <v>1318</v>
      </c>
      <c r="S686" s="412">
        <v>0</v>
      </c>
      <c r="T686" s="377">
        <f>VLOOKUP($B686,'1.วาง งบทดลอง 4 แถว'!$E$1680:$J$2518,3,0)</f>
        <v>165627</v>
      </c>
      <c r="U686" s="378">
        <f>VLOOKUP($B686,'1.วาง งบทดลอง 4 แถว'!$E$1680:$J$2518,4,0)</f>
        <v>0</v>
      </c>
      <c r="V686" s="378">
        <f>VLOOKUP($B686,'1.วาง งบทดลอง 4 แถว'!$E$1680:$J$2518,5,0)</f>
        <v>1291583.6000000001</v>
      </c>
      <c r="W686" s="379">
        <f>VLOOKUP($B686,'1.วาง งบทดลอง 4 แถว'!$E$1680:$J$2518,6,0)</f>
        <v>0</v>
      </c>
      <c r="X686" s="380">
        <f t="shared" si="82"/>
        <v>1291583.6000000001</v>
      </c>
      <c r="Y686" s="410" t="s">
        <v>1317</v>
      </c>
      <c r="Z686" s="411" t="s">
        <v>1318</v>
      </c>
      <c r="AA686" s="412">
        <v>0</v>
      </c>
      <c r="AB686" s="377">
        <f>VLOOKUP($B686,'1.วาง งบทดลอง 4 แถว'!$E$2519:$J$3357,3,0)</f>
        <v>243539</v>
      </c>
      <c r="AC686" s="378">
        <f>VLOOKUP($B686,'1.วาง งบทดลอง 4 แถว'!$E$2519:$J$3357,4,0)</f>
        <v>0</v>
      </c>
      <c r="AD686" s="378">
        <f>VLOOKUP($B686,'1.วาง งบทดลอง 4 แถว'!$E$2519:$J$3357,5,0)</f>
        <v>2578857</v>
      </c>
      <c r="AE686" s="379">
        <f>VLOOKUP($B686,'1.วาง งบทดลอง 4 แถว'!$E$2519:$J$3357,6,0)</f>
        <v>0</v>
      </c>
      <c r="AF686" s="380">
        <f t="shared" si="83"/>
        <v>2578857</v>
      </c>
      <c r="AG686" s="410" t="s">
        <v>1317</v>
      </c>
      <c r="AH686" s="411" t="s">
        <v>1318</v>
      </c>
      <c r="AI686" s="412">
        <v>0</v>
      </c>
      <c r="AJ686" s="377">
        <f>VLOOKUP($B686,'1.วาง งบทดลอง 4 แถว'!$E$3358:$J$4196,3,0)</f>
        <v>196639</v>
      </c>
      <c r="AK686" s="378">
        <f>VLOOKUP($B686,'1.วาง งบทดลอง 4 แถว'!$E$3358:$J$4196,4,0)</f>
        <v>0</v>
      </c>
      <c r="AL686" s="378">
        <f>VLOOKUP($B686,'1.วาง งบทดลอง 4 แถว'!$E$3358:$J$4196,5,0)</f>
        <v>1520345</v>
      </c>
      <c r="AM686" s="379">
        <f>VLOOKUP($B686,'1.วาง งบทดลอง 4 แถว'!$E$3358:$J$4196,6,0)</f>
        <v>0</v>
      </c>
      <c r="AN686" s="380">
        <f t="shared" si="84"/>
        <v>1520345</v>
      </c>
      <c r="AO686" s="410" t="s">
        <v>1317</v>
      </c>
      <c r="AP686" s="411" t="s">
        <v>1318</v>
      </c>
      <c r="AQ686" s="412">
        <v>0</v>
      </c>
      <c r="AR686" s="377">
        <f>VLOOKUP($B686,'1.วาง งบทดลอง 4 แถว'!$E$4197:$J$5035,3,0)</f>
        <v>110129</v>
      </c>
      <c r="AS686" s="378">
        <f>VLOOKUP($B686,'1.วาง งบทดลอง 4 แถว'!$E$4197:$J$5035,4,0)</f>
        <v>0</v>
      </c>
      <c r="AT686" s="378">
        <f>VLOOKUP($B686,'1.วาง งบทดลอง 4 แถว'!$E$4197:$J$5035,5,0)</f>
        <v>1007272.6</v>
      </c>
      <c r="AU686" s="379">
        <f>VLOOKUP($B686,'1.วาง งบทดลอง 4 แถว'!$E$4197:$J$5035,6,0)</f>
        <v>0</v>
      </c>
      <c r="AV686" s="380">
        <f t="shared" si="85"/>
        <v>1007272.6</v>
      </c>
      <c r="AW686" s="410" t="s">
        <v>1317</v>
      </c>
      <c r="AX686" s="411" t="s">
        <v>1318</v>
      </c>
      <c r="AY686" s="412">
        <v>0</v>
      </c>
      <c r="AZ686" s="377">
        <f>VLOOKUP($B686,'1.วาง งบทดลอง 4 แถว'!$E$5036:$J$5874,3,0)</f>
        <v>97608.8</v>
      </c>
      <c r="BA686" s="378">
        <f>VLOOKUP($B686,'1.วาง งบทดลอง 4 แถว'!$E$5036:$J$5874,4,0)</f>
        <v>0</v>
      </c>
      <c r="BB686" s="378">
        <f>VLOOKUP($B686,'1.วาง งบทดลอง 4 แถว'!$E$5036:$J$5874,5,0)</f>
        <v>1037756.4</v>
      </c>
      <c r="BC686" s="379">
        <f>VLOOKUP($B686,'1.วาง งบทดลอง 4 แถว'!$E$5036:$J$5874,6,0)</f>
        <v>0</v>
      </c>
      <c r="BD686" s="380">
        <f t="shared" si="86"/>
        <v>1037756.4</v>
      </c>
      <c r="BE686" s="410" t="s">
        <v>1317</v>
      </c>
      <c r="BF686" s="411" t="s">
        <v>1318</v>
      </c>
      <c r="BG686" s="412">
        <v>0</v>
      </c>
      <c r="BH686" s="377">
        <f>VLOOKUP($B686,'1.วาง งบทดลอง 4 แถว'!$E$5875:$J$6713,3,0)</f>
        <v>51750</v>
      </c>
      <c r="BI686" s="378">
        <f>VLOOKUP($B686,'1.วาง งบทดลอง 4 แถว'!$E$5875:$J$6713,4,0)</f>
        <v>0</v>
      </c>
      <c r="BJ686" s="378">
        <f>VLOOKUP($B686,'1.วาง งบทดลอง 4 แถว'!$E$5875:$J$6713,5,0)</f>
        <v>584275</v>
      </c>
      <c r="BK686" s="379">
        <f>VLOOKUP($B686,'1.วาง งบทดลอง 4 แถว'!$E$5875:$J$6713,6,0)</f>
        <v>0</v>
      </c>
      <c r="BL686" s="380">
        <f t="shared" si="87"/>
        <v>584275</v>
      </c>
      <c r="BM686" s="410" t="s">
        <v>1317</v>
      </c>
      <c r="BN686" s="411" t="s">
        <v>1318</v>
      </c>
      <c r="BO686" s="413">
        <v>0</v>
      </c>
    </row>
    <row r="687" spans="1:67" ht="19.5" customHeight="1">
      <c r="A687" s="374">
        <v>684</v>
      </c>
      <c r="B687" s="375" t="s">
        <v>1042</v>
      </c>
      <c r="C687" s="376" t="s">
        <v>329</v>
      </c>
      <c r="D687" s="377">
        <f>VLOOKUP($B687,'1.วาง งบทดลอง 4 แถว'!$E$2:$J$840,3,0)</f>
        <v>0</v>
      </c>
      <c r="E687" s="378">
        <f>VLOOKUP($B687,'1.วาง งบทดลอง 4 แถว'!$E$2:$J$840,4,0)</f>
        <v>0</v>
      </c>
      <c r="F687" s="378">
        <f>VLOOKUP($B687,'1.วาง งบทดลอง 4 แถว'!$E$2:$J$840,5,0)</f>
        <v>0</v>
      </c>
      <c r="G687" s="379">
        <f>VLOOKUP($B687,'1.วาง งบทดลอง 4 แถว'!$E$2:$J$840,6,0)</f>
        <v>0</v>
      </c>
      <c r="H687" s="380">
        <f t="shared" si="80"/>
        <v>0</v>
      </c>
      <c r="I687" s="410" t="s">
        <v>1302</v>
      </c>
      <c r="J687" s="411" t="s">
        <v>1303</v>
      </c>
      <c r="K687" s="412">
        <v>0</v>
      </c>
      <c r="L687" s="377">
        <f>VLOOKUP($B687,'1.วาง งบทดลอง 4 แถว'!$E$841:$J$1679,3,0)</f>
        <v>0</v>
      </c>
      <c r="M687" s="378">
        <f>VLOOKUP($B687,'1.วาง งบทดลอง 4 แถว'!$E$841:$J$1679,4,0)</f>
        <v>0</v>
      </c>
      <c r="N687" s="378">
        <f>VLOOKUP($B687,'1.วาง งบทดลอง 4 แถว'!$E$841:$J$1679,5,0)</f>
        <v>127680</v>
      </c>
      <c r="O687" s="379">
        <f>VLOOKUP($B687,'1.วาง งบทดลอง 4 แถว'!$E$841:$J$1679,6,0)</f>
        <v>0</v>
      </c>
      <c r="P687" s="380">
        <f t="shared" si="81"/>
        <v>127680</v>
      </c>
      <c r="Q687" s="410" t="s">
        <v>1312</v>
      </c>
      <c r="R687" s="411" t="s">
        <v>1313</v>
      </c>
      <c r="S687" s="412">
        <v>0</v>
      </c>
      <c r="T687" s="377">
        <f>VLOOKUP($B687,'1.วาง งบทดลอง 4 แถว'!$E$1680:$J$2518,3,0)</f>
        <v>0</v>
      </c>
      <c r="U687" s="378">
        <f>VLOOKUP($B687,'1.วาง งบทดลอง 4 แถว'!$E$1680:$J$2518,4,0)</f>
        <v>0</v>
      </c>
      <c r="V687" s="378">
        <f>VLOOKUP($B687,'1.วาง งบทดลอง 4 แถว'!$E$1680:$J$2518,5,0)</f>
        <v>503500</v>
      </c>
      <c r="W687" s="379">
        <f>VLOOKUP($B687,'1.วาง งบทดลอง 4 แถว'!$E$1680:$J$2518,6,0)</f>
        <v>0</v>
      </c>
      <c r="X687" s="380">
        <f t="shared" si="82"/>
        <v>503500</v>
      </c>
      <c r="Y687" s="410" t="s">
        <v>1312</v>
      </c>
      <c r="Z687" s="411" t="s">
        <v>1313</v>
      </c>
      <c r="AA687" s="412">
        <v>0</v>
      </c>
      <c r="AB687" s="377">
        <f>VLOOKUP($B687,'1.วาง งบทดลอง 4 แถว'!$E$2519:$J$3357,3,0)</f>
        <v>65745</v>
      </c>
      <c r="AC687" s="378">
        <f>VLOOKUP($B687,'1.วาง งบทดลอง 4 แถว'!$E$2519:$J$3357,4,0)</f>
        <v>0</v>
      </c>
      <c r="AD687" s="378">
        <f>VLOOKUP($B687,'1.วาง งบทดลอง 4 แถว'!$E$2519:$J$3357,5,0)</f>
        <v>295371</v>
      </c>
      <c r="AE687" s="379">
        <f>VLOOKUP($B687,'1.วาง งบทดลอง 4 แถว'!$E$2519:$J$3357,6,0)</f>
        <v>0</v>
      </c>
      <c r="AF687" s="380">
        <f t="shared" si="83"/>
        <v>295371</v>
      </c>
      <c r="AG687" s="410" t="s">
        <v>1312</v>
      </c>
      <c r="AH687" s="411" t="s">
        <v>1313</v>
      </c>
      <c r="AI687" s="412">
        <v>0</v>
      </c>
      <c r="AJ687" s="377">
        <f>VLOOKUP($B687,'1.วาง งบทดลอง 4 แถว'!$E$3358:$J$4196,3,0)</f>
        <v>0</v>
      </c>
      <c r="AK687" s="378">
        <f>VLOOKUP($B687,'1.วาง งบทดลอง 4 แถว'!$E$3358:$J$4196,4,0)</f>
        <v>0</v>
      </c>
      <c r="AL687" s="378">
        <f>VLOOKUP($B687,'1.วาง งบทดลอง 4 แถว'!$E$3358:$J$4196,5,0)</f>
        <v>424145</v>
      </c>
      <c r="AM687" s="379">
        <f>VLOOKUP($B687,'1.วาง งบทดลอง 4 แถว'!$E$3358:$J$4196,6,0)</f>
        <v>0</v>
      </c>
      <c r="AN687" s="380">
        <f t="shared" si="84"/>
        <v>424145</v>
      </c>
      <c r="AO687" s="410" t="s">
        <v>1312</v>
      </c>
      <c r="AP687" s="411" t="s">
        <v>1313</v>
      </c>
      <c r="AQ687" s="412">
        <v>0</v>
      </c>
      <c r="AR687" s="377">
        <f>VLOOKUP($B687,'1.วาง งบทดลอง 4 แถว'!$E$4197:$J$5035,3,0)</f>
        <v>0</v>
      </c>
      <c r="AS687" s="378">
        <f>VLOOKUP($B687,'1.วาง งบทดลอง 4 แถว'!$E$4197:$J$5035,4,0)</f>
        <v>0</v>
      </c>
      <c r="AT687" s="378">
        <f>VLOOKUP($B687,'1.วาง งบทดลอง 4 แถว'!$E$4197:$J$5035,5,0)</f>
        <v>325950</v>
      </c>
      <c r="AU687" s="379">
        <f>VLOOKUP($B687,'1.วาง งบทดลอง 4 แถว'!$E$4197:$J$5035,6,0)</f>
        <v>0</v>
      </c>
      <c r="AV687" s="380">
        <f t="shared" si="85"/>
        <v>325950</v>
      </c>
      <c r="AW687" s="410" t="s">
        <v>1312</v>
      </c>
      <c r="AX687" s="411" t="s">
        <v>1313</v>
      </c>
      <c r="AY687" s="412">
        <v>0</v>
      </c>
      <c r="AZ687" s="377">
        <f>VLOOKUP($B687,'1.วาง งบทดลอง 4 แถว'!$E$5036:$J$5874,3,0)</f>
        <v>0</v>
      </c>
      <c r="BA687" s="378">
        <f>VLOOKUP($B687,'1.วาง งบทดลอง 4 แถว'!$E$5036:$J$5874,4,0)</f>
        <v>0</v>
      </c>
      <c r="BB687" s="378">
        <f>VLOOKUP($B687,'1.วาง งบทดลอง 4 แถว'!$E$5036:$J$5874,5,0)</f>
        <v>169053</v>
      </c>
      <c r="BC687" s="379">
        <f>VLOOKUP($B687,'1.วาง งบทดลอง 4 แถว'!$E$5036:$J$5874,6,0)</f>
        <v>0</v>
      </c>
      <c r="BD687" s="380">
        <f t="shared" si="86"/>
        <v>169053</v>
      </c>
      <c r="BE687" s="410" t="s">
        <v>1312</v>
      </c>
      <c r="BF687" s="411" t="s">
        <v>1313</v>
      </c>
      <c r="BG687" s="412">
        <v>0</v>
      </c>
      <c r="BH687" s="377">
        <f>VLOOKUP($B687,'1.วาง งบทดลอง 4 แถว'!$E$5875:$J$6713,3,0)</f>
        <v>0</v>
      </c>
      <c r="BI687" s="378">
        <f>VLOOKUP($B687,'1.วาง งบทดลอง 4 แถว'!$E$5875:$J$6713,4,0)</f>
        <v>0</v>
      </c>
      <c r="BJ687" s="378">
        <f>VLOOKUP($B687,'1.วาง งบทดลอง 4 แถว'!$E$5875:$J$6713,5,0)</f>
        <v>0</v>
      </c>
      <c r="BK687" s="379">
        <f>VLOOKUP($B687,'1.วาง งบทดลอง 4 แถว'!$E$5875:$J$6713,6,0)</f>
        <v>0</v>
      </c>
      <c r="BL687" s="380">
        <f t="shared" si="87"/>
        <v>0</v>
      </c>
      <c r="BM687" s="410" t="s">
        <v>1312</v>
      </c>
      <c r="BN687" s="411" t="s">
        <v>1313</v>
      </c>
      <c r="BO687" s="413">
        <v>0</v>
      </c>
    </row>
    <row r="688" spans="1:67" ht="19.5" customHeight="1">
      <c r="A688" s="374">
        <v>685</v>
      </c>
      <c r="B688" s="375" t="s">
        <v>1043</v>
      </c>
      <c r="C688" s="376" t="s">
        <v>330</v>
      </c>
      <c r="D688" s="377">
        <f>VLOOKUP($B688,'1.วาง งบทดลอง 4 แถว'!$E$2:$J$840,3,0)</f>
        <v>143483.96</v>
      </c>
      <c r="E688" s="378">
        <f>VLOOKUP($B688,'1.วาง งบทดลอง 4 แถว'!$E$2:$J$840,4,0)</f>
        <v>0</v>
      </c>
      <c r="F688" s="378">
        <f>VLOOKUP($B688,'1.วาง งบทดลอง 4 แถว'!$E$2:$J$840,5,0)</f>
        <v>2227055.02</v>
      </c>
      <c r="G688" s="379">
        <f>VLOOKUP($B688,'1.วาง งบทดลอง 4 แถว'!$E$2:$J$840,6,0)</f>
        <v>0</v>
      </c>
      <c r="H688" s="380">
        <f t="shared" si="80"/>
        <v>2227055.02</v>
      </c>
      <c r="I688" s="410" t="s">
        <v>1317</v>
      </c>
      <c r="J688" s="411" t="s">
        <v>1318</v>
      </c>
      <c r="K688" s="412">
        <v>0</v>
      </c>
      <c r="L688" s="377">
        <f>VLOOKUP($B688,'1.วาง งบทดลอง 4 แถว'!$E$841:$J$1679,3,0)</f>
        <v>22026.2</v>
      </c>
      <c r="M688" s="378">
        <f>VLOOKUP($B688,'1.วาง งบทดลอง 4 แถว'!$E$841:$J$1679,4,0)</f>
        <v>0</v>
      </c>
      <c r="N688" s="378">
        <f>VLOOKUP($B688,'1.วาง งบทดลอง 4 แถว'!$E$841:$J$1679,5,0)</f>
        <v>761857.7</v>
      </c>
      <c r="O688" s="379">
        <f>VLOOKUP($B688,'1.วาง งบทดลอง 4 แถว'!$E$841:$J$1679,6,0)</f>
        <v>0</v>
      </c>
      <c r="P688" s="380">
        <f t="shared" si="81"/>
        <v>761857.7</v>
      </c>
      <c r="Q688" s="410" t="s">
        <v>1302</v>
      </c>
      <c r="R688" s="411" t="s">
        <v>1303</v>
      </c>
      <c r="S688" s="412">
        <v>0</v>
      </c>
      <c r="T688" s="377">
        <f>VLOOKUP($B688,'1.วาง งบทดลอง 4 แถว'!$E$1680:$J$2518,3,0)</f>
        <v>28970.58</v>
      </c>
      <c r="U688" s="378">
        <f>VLOOKUP($B688,'1.วาง งบทดลอง 4 แถว'!$E$1680:$J$2518,4,0)</f>
        <v>0</v>
      </c>
      <c r="V688" s="378">
        <f>VLOOKUP($B688,'1.วาง งบทดลอง 4 แถว'!$E$1680:$J$2518,5,0)</f>
        <v>548226.81999999995</v>
      </c>
      <c r="W688" s="379">
        <f>VLOOKUP($B688,'1.วาง งบทดลอง 4 แถว'!$E$1680:$J$2518,6,0)</f>
        <v>0</v>
      </c>
      <c r="X688" s="380">
        <f t="shared" si="82"/>
        <v>548226.81999999995</v>
      </c>
      <c r="Y688" s="410" t="s">
        <v>1302</v>
      </c>
      <c r="Z688" s="411" t="s">
        <v>1303</v>
      </c>
      <c r="AA688" s="412">
        <v>0</v>
      </c>
      <c r="AB688" s="377">
        <f>VLOOKUP($B688,'1.วาง งบทดลอง 4 แถว'!$E$2519:$J$3357,3,0)</f>
        <v>15990</v>
      </c>
      <c r="AC688" s="378">
        <f>VLOOKUP($B688,'1.วาง งบทดลอง 4 แถว'!$E$2519:$J$3357,4,0)</f>
        <v>0</v>
      </c>
      <c r="AD688" s="378">
        <f>VLOOKUP($B688,'1.วาง งบทดลอง 4 แถว'!$E$2519:$J$3357,5,0)</f>
        <v>688203.5</v>
      </c>
      <c r="AE688" s="379">
        <f>VLOOKUP($B688,'1.วาง งบทดลอง 4 แถว'!$E$2519:$J$3357,6,0)</f>
        <v>0</v>
      </c>
      <c r="AF688" s="380">
        <f t="shared" si="83"/>
        <v>688203.5</v>
      </c>
      <c r="AG688" s="410" t="s">
        <v>1302</v>
      </c>
      <c r="AH688" s="411" t="s">
        <v>1303</v>
      </c>
      <c r="AI688" s="412">
        <v>0</v>
      </c>
      <c r="AJ688" s="377">
        <f>VLOOKUP($B688,'1.วาง งบทดลอง 4 แถว'!$E$3358:$J$4196,3,0)</f>
        <v>167041.49</v>
      </c>
      <c r="AK688" s="378">
        <f>VLOOKUP($B688,'1.วาง งบทดลอง 4 แถว'!$E$3358:$J$4196,4,0)</f>
        <v>0</v>
      </c>
      <c r="AL688" s="378">
        <f>VLOOKUP($B688,'1.วาง งบทดลอง 4 แถว'!$E$3358:$J$4196,5,0)</f>
        <v>875872.42</v>
      </c>
      <c r="AM688" s="379">
        <f>VLOOKUP($B688,'1.วาง งบทดลอง 4 แถว'!$E$3358:$J$4196,6,0)</f>
        <v>0</v>
      </c>
      <c r="AN688" s="380">
        <f t="shared" si="84"/>
        <v>875872.42</v>
      </c>
      <c r="AO688" s="410" t="s">
        <v>1302</v>
      </c>
      <c r="AP688" s="411" t="s">
        <v>1303</v>
      </c>
      <c r="AQ688" s="412">
        <v>0</v>
      </c>
      <c r="AR688" s="377">
        <f>VLOOKUP($B688,'1.วาง งบทดลอง 4 แถว'!$E$4197:$J$5035,3,0)</f>
        <v>18690</v>
      </c>
      <c r="AS688" s="378">
        <f>VLOOKUP($B688,'1.วาง งบทดลอง 4 แถว'!$E$4197:$J$5035,4,0)</f>
        <v>0</v>
      </c>
      <c r="AT688" s="378">
        <f>VLOOKUP($B688,'1.วาง งบทดลอง 4 แถว'!$E$4197:$J$5035,5,0)</f>
        <v>854980.98</v>
      </c>
      <c r="AU688" s="379">
        <f>VLOOKUP($B688,'1.วาง งบทดลอง 4 แถว'!$E$4197:$J$5035,6,0)</f>
        <v>0</v>
      </c>
      <c r="AV688" s="380">
        <f t="shared" si="85"/>
        <v>854980.98</v>
      </c>
      <c r="AW688" s="410" t="s">
        <v>1302</v>
      </c>
      <c r="AX688" s="411" t="s">
        <v>1303</v>
      </c>
      <c r="AY688" s="412">
        <v>0</v>
      </c>
      <c r="AZ688" s="377">
        <f>VLOOKUP($B688,'1.วาง งบทดลอง 4 แถว'!$E$5036:$J$5874,3,0)</f>
        <v>59634.5</v>
      </c>
      <c r="BA688" s="378">
        <f>VLOOKUP($B688,'1.วาง งบทดลอง 4 แถว'!$E$5036:$J$5874,4,0)</f>
        <v>0</v>
      </c>
      <c r="BB688" s="378">
        <f>VLOOKUP($B688,'1.วาง งบทดลอง 4 แถว'!$E$5036:$J$5874,5,0)</f>
        <v>367428.73</v>
      </c>
      <c r="BC688" s="379">
        <f>VLOOKUP($B688,'1.วาง งบทดลอง 4 แถว'!$E$5036:$J$5874,6,0)</f>
        <v>0</v>
      </c>
      <c r="BD688" s="380">
        <f t="shared" si="86"/>
        <v>367428.73</v>
      </c>
      <c r="BE688" s="410" t="s">
        <v>1302</v>
      </c>
      <c r="BF688" s="411" t="s">
        <v>1303</v>
      </c>
      <c r="BG688" s="412">
        <v>0</v>
      </c>
      <c r="BH688" s="377">
        <f>VLOOKUP($B688,'1.วาง งบทดลอง 4 แถว'!$E$5875:$J$6713,3,0)</f>
        <v>12455</v>
      </c>
      <c r="BI688" s="378">
        <f>VLOOKUP($B688,'1.วาง งบทดลอง 4 แถว'!$E$5875:$J$6713,4,0)</f>
        <v>0</v>
      </c>
      <c r="BJ688" s="378">
        <f>VLOOKUP($B688,'1.วาง งบทดลอง 4 แถว'!$E$5875:$J$6713,5,0)</f>
        <v>99525</v>
      </c>
      <c r="BK688" s="379">
        <f>VLOOKUP($B688,'1.วาง งบทดลอง 4 แถว'!$E$5875:$J$6713,6,0)</f>
        <v>0</v>
      </c>
      <c r="BL688" s="380">
        <f t="shared" si="87"/>
        <v>99525</v>
      </c>
      <c r="BM688" s="410" t="s">
        <v>1302</v>
      </c>
      <c r="BN688" s="411" t="s">
        <v>1303</v>
      </c>
      <c r="BO688" s="413">
        <v>0</v>
      </c>
    </row>
    <row r="689" spans="1:67" ht="19.5" customHeight="1">
      <c r="A689" s="374">
        <v>686</v>
      </c>
      <c r="B689" s="375" t="s">
        <v>1044</v>
      </c>
      <c r="C689" s="376" t="s">
        <v>331</v>
      </c>
      <c r="D689" s="377">
        <f>VLOOKUP($B689,'1.วาง งบทดลอง 4 แถว'!$E$2:$J$840,3,0)</f>
        <v>0</v>
      </c>
      <c r="E689" s="378">
        <f>VLOOKUP($B689,'1.วาง งบทดลอง 4 แถว'!$E$2:$J$840,4,0)</f>
        <v>0</v>
      </c>
      <c r="F689" s="378">
        <f>VLOOKUP($B689,'1.วาง งบทดลอง 4 แถว'!$E$2:$J$840,5,0)</f>
        <v>0</v>
      </c>
      <c r="G689" s="379">
        <f>VLOOKUP($B689,'1.วาง งบทดลอง 4 แถว'!$E$2:$J$840,6,0)</f>
        <v>0</v>
      </c>
      <c r="H689" s="380">
        <f t="shared" si="80"/>
        <v>0</v>
      </c>
      <c r="I689" s="410" t="s">
        <v>1312</v>
      </c>
      <c r="J689" s="411" t="s">
        <v>1313</v>
      </c>
      <c r="K689" s="412">
        <v>0</v>
      </c>
      <c r="L689" s="377">
        <f>VLOOKUP($B689,'1.วาง งบทดลอง 4 แถว'!$E$841:$J$1679,3,0)</f>
        <v>0</v>
      </c>
      <c r="M689" s="378">
        <f>VLOOKUP($B689,'1.วาง งบทดลอง 4 แถว'!$E$841:$J$1679,4,0)</f>
        <v>0</v>
      </c>
      <c r="N689" s="378">
        <f>VLOOKUP($B689,'1.วาง งบทดลอง 4 แถว'!$E$841:$J$1679,5,0)</f>
        <v>0</v>
      </c>
      <c r="O689" s="379">
        <f>VLOOKUP($B689,'1.วาง งบทดลอง 4 แถว'!$E$841:$J$1679,6,0)</f>
        <v>0</v>
      </c>
      <c r="P689" s="380">
        <f t="shared" si="81"/>
        <v>0</v>
      </c>
      <c r="Q689" s="410" t="s">
        <v>1300</v>
      </c>
      <c r="R689" s="411" t="s">
        <v>1301</v>
      </c>
      <c r="S689" s="412" t="s">
        <v>2025</v>
      </c>
      <c r="T689" s="377">
        <f>VLOOKUP($B689,'1.วาง งบทดลอง 4 แถว'!$E$1680:$J$2518,3,0)</f>
        <v>0</v>
      </c>
      <c r="U689" s="378">
        <f>VLOOKUP($B689,'1.วาง งบทดลอง 4 แถว'!$E$1680:$J$2518,4,0)</f>
        <v>0</v>
      </c>
      <c r="V689" s="378">
        <f>VLOOKUP($B689,'1.วาง งบทดลอง 4 แถว'!$E$1680:$J$2518,5,0)</f>
        <v>0</v>
      </c>
      <c r="W689" s="379">
        <f>VLOOKUP($B689,'1.วาง งบทดลอง 4 แถว'!$E$1680:$J$2518,6,0)</f>
        <v>0</v>
      </c>
      <c r="X689" s="380">
        <f t="shared" si="82"/>
        <v>0</v>
      </c>
      <c r="Y689" s="410" t="s">
        <v>1300</v>
      </c>
      <c r="Z689" s="411" t="s">
        <v>1301</v>
      </c>
      <c r="AA689" s="412" t="s">
        <v>2025</v>
      </c>
      <c r="AB689" s="377">
        <f>VLOOKUP($B689,'1.วาง งบทดลอง 4 แถว'!$E$2519:$J$3357,3,0)</f>
        <v>0</v>
      </c>
      <c r="AC689" s="378">
        <f>VLOOKUP($B689,'1.วาง งบทดลอง 4 แถว'!$E$2519:$J$3357,4,0)</f>
        <v>0</v>
      </c>
      <c r="AD689" s="378">
        <f>VLOOKUP($B689,'1.วาง งบทดลอง 4 แถว'!$E$2519:$J$3357,5,0)</f>
        <v>0</v>
      </c>
      <c r="AE689" s="379">
        <f>VLOOKUP($B689,'1.วาง งบทดลอง 4 แถว'!$E$2519:$J$3357,6,0)</f>
        <v>0</v>
      </c>
      <c r="AF689" s="380">
        <f t="shared" si="83"/>
        <v>0</v>
      </c>
      <c r="AG689" s="410" t="s">
        <v>1300</v>
      </c>
      <c r="AH689" s="411" t="s">
        <v>1301</v>
      </c>
      <c r="AI689" s="412" t="s">
        <v>2025</v>
      </c>
      <c r="AJ689" s="377">
        <f>VLOOKUP($B689,'1.วาง งบทดลอง 4 แถว'!$E$3358:$J$4196,3,0)</f>
        <v>0</v>
      </c>
      <c r="AK689" s="378">
        <f>VLOOKUP($B689,'1.วาง งบทดลอง 4 แถว'!$E$3358:$J$4196,4,0)</f>
        <v>0</v>
      </c>
      <c r="AL689" s="378">
        <f>VLOOKUP($B689,'1.วาง งบทดลอง 4 แถว'!$E$3358:$J$4196,5,0)</f>
        <v>11160</v>
      </c>
      <c r="AM689" s="379">
        <f>VLOOKUP($B689,'1.วาง งบทดลอง 4 แถว'!$E$3358:$J$4196,6,0)</f>
        <v>0</v>
      </c>
      <c r="AN689" s="380">
        <f t="shared" si="84"/>
        <v>11160</v>
      </c>
      <c r="AO689" s="410" t="s">
        <v>1300</v>
      </c>
      <c r="AP689" s="411" t="s">
        <v>1301</v>
      </c>
      <c r="AQ689" s="412" t="s">
        <v>2025</v>
      </c>
      <c r="AR689" s="377">
        <f>VLOOKUP($B689,'1.วาง งบทดลอง 4 แถว'!$E$4197:$J$5035,3,0)</f>
        <v>0</v>
      </c>
      <c r="AS689" s="378">
        <f>VLOOKUP($B689,'1.วาง งบทดลอง 4 แถว'!$E$4197:$J$5035,4,0)</f>
        <v>0</v>
      </c>
      <c r="AT689" s="378">
        <f>VLOOKUP($B689,'1.วาง งบทดลอง 4 แถว'!$E$4197:$J$5035,5,0)</f>
        <v>0</v>
      </c>
      <c r="AU689" s="379">
        <f>VLOOKUP($B689,'1.วาง งบทดลอง 4 แถว'!$E$4197:$J$5035,6,0)</f>
        <v>0</v>
      </c>
      <c r="AV689" s="380">
        <f t="shared" si="85"/>
        <v>0</v>
      </c>
      <c r="AW689" s="410" t="s">
        <v>1300</v>
      </c>
      <c r="AX689" s="411" t="s">
        <v>1301</v>
      </c>
      <c r="AY689" s="412" t="s">
        <v>2025</v>
      </c>
      <c r="AZ689" s="377">
        <f>VLOOKUP($B689,'1.วาง งบทดลอง 4 แถว'!$E$5036:$J$5874,3,0)</f>
        <v>0</v>
      </c>
      <c r="BA689" s="378">
        <f>VLOOKUP($B689,'1.วาง งบทดลอง 4 แถว'!$E$5036:$J$5874,4,0)</f>
        <v>0</v>
      </c>
      <c r="BB689" s="378">
        <f>VLOOKUP($B689,'1.วาง งบทดลอง 4 แถว'!$E$5036:$J$5874,5,0)</f>
        <v>0</v>
      </c>
      <c r="BC689" s="379">
        <f>VLOOKUP($B689,'1.วาง งบทดลอง 4 แถว'!$E$5036:$J$5874,6,0)</f>
        <v>0</v>
      </c>
      <c r="BD689" s="380">
        <f t="shared" si="86"/>
        <v>0</v>
      </c>
      <c r="BE689" s="410" t="s">
        <v>1300</v>
      </c>
      <c r="BF689" s="411" t="s">
        <v>1301</v>
      </c>
      <c r="BG689" s="412" t="s">
        <v>2025</v>
      </c>
      <c r="BH689" s="377">
        <f>VLOOKUP($B689,'1.วาง งบทดลอง 4 แถว'!$E$5875:$J$6713,3,0)</f>
        <v>0</v>
      </c>
      <c r="BI689" s="378">
        <f>VLOOKUP($B689,'1.วาง งบทดลอง 4 แถว'!$E$5875:$J$6713,4,0)</f>
        <v>0</v>
      </c>
      <c r="BJ689" s="378">
        <f>VLOOKUP($B689,'1.วาง งบทดลอง 4 แถว'!$E$5875:$J$6713,5,0)</f>
        <v>16790</v>
      </c>
      <c r="BK689" s="379">
        <f>VLOOKUP($B689,'1.วาง งบทดลอง 4 แถว'!$E$5875:$J$6713,6,0)</f>
        <v>0</v>
      </c>
      <c r="BL689" s="380">
        <f t="shared" si="87"/>
        <v>16790</v>
      </c>
      <c r="BM689" s="410" t="s">
        <v>1300</v>
      </c>
      <c r="BN689" s="411" t="s">
        <v>1301</v>
      </c>
      <c r="BO689" s="413" t="s">
        <v>2025</v>
      </c>
    </row>
    <row r="690" spans="1:67" ht="19.5" customHeight="1">
      <c r="A690" s="374">
        <v>687</v>
      </c>
      <c r="B690" s="375" t="s">
        <v>1045</v>
      </c>
      <c r="C690" s="376" t="s">
        <v>2330</v>
      </c>
      <c r="D690" s="377">
        <f>VLOOKUP($B690,'1.วาง งบทดลอง 4 แถว'!$E$2:$J$840,3,0)</f>
        <v>255977</v>
      </c>
      <c r="E690" s="378">
        <f>VLOOKUP($B690,'1.วาง งบทดลอง 4 แถว'!$E$2:$J$840,4,0)</f>
        <v>0</v>
      </c>
      <c r="F690" s="378">
        <f>VLOOKUP($B690,'1.วาง งบทดลอง 4 แถว'!$E$2:$J$840,5,0)</f>
        <v>2513002</v>
      </c>
      <c r="G690" s="379">
        <f>VLOOKUP($B690,'1.วาง งบทดลอง 4 แถว'!$E$2:$J$840,6,0)</f>
        <v>0</v>
      </c>
      <c r="H690" s="380">
        <f t="shared" si="80"/>
        <v>2513002</v>
      </c>
      <c r="I690" s="410" t="s">
        <v>1302</v>
      </c>
      <c r="J690" s="411" t="s">
        <v>1303</v>
      </c>
      <c r="K690" s="412">
        <v>0</v>
      </c>
      <c r="L690" s="377">
        <f>VLOOKUP($B690,'1.วาง งบทดลอง 4 แถว'!$E$841:$J$1679,3,0)</f>
        <v>30040</v>
      </c>
      <c r="M690" s="378">
        <f>VLOOKUP($B690,'1.วาง งบทดลอง 4 แถว'!$E$841:$J$1679,4,0)</f>
        <v>0</v>
      </c>
      <c r="N690" s="378">
        <f>VLOOKUP($B690,'1.วาง งบทดลอง 4 แถว'!$E$841:$J$1679,5,0)</f>
        <v>441725</v>
      </c>
      <c r="O690" s="379">
        <f>VLOOKUP($B690,'1.วาง งบทดลอง 4 แถว'!$E$841:$J$1679,6,0)</f>
        <v>0</v>
      </c>
      <c r="P690" s="380">
        <f t="shared" si="81"/>
        <v>441725</v>
      </c>
      <c r="Q690" s="410" t="s">
        <v>1300</v>
      </c>
      <c r="R690" s="411" t="s">
        <v>1301</v>
      </c>
      <c r="S690" s="412" t="s">
        <v>2025</v>
      </c>
      <c r="T690" s="377">
        <f>VLOOKUP($B690,'1.วาง งบทดลอง 4 แถว'!$E$1680:$J$2518,3,0)</f>
        <v>63457</v>
      </c>
      <c r="U690" s="378">
        <f>VLOOKUP($B690,'1.วาง งบทดลอง 4 แถว'!$E$1680:$J$2518,4,0)</f>
        <v>0</v>
      </c>
      <c r="V690" s="378">
        <f>VLOOKUP($B690,'1.วาง งบทดลอง 4 แถว'!$E$1680:$J$2518,5,0)</f>
        <v>793651.19999999995</v>
      </c>
      <c r="W690" s="379">
        <f>VLOOKUP($B690,'1.วาง งบทดลอง 4 แถว'!$E$1680:$J$2518,6,0)</f>
        <v>0</v>
      </c>
      <c r="X690" s="380">
        <f t="shared" si="82"/>
        <v>793651.19999999995</v>
      </c>
      <c r="Y690" s="410" t="s">
        <v>1300</v>
      </c>
      <c r="Z690" s="411" t="s">
        <v>1301</v>
      </c>
      <c r="AA690" s="412" t="s">
        <v>2025</v>
      </c>
      <c r="AB690" s="377">
        <f>VLOOKUP($B690,'1.วาง งบทดลอง 4 แถว'!$E$2519:$J$3357,3,0)</f>
        <v>9000</v>
      </c>
      <c r="AC690" s="378">
        <f>VLOOKUP($B690,'1.วาง งบทดลอง 4 แถว'!$E$2519:$J$3357,4,0)</f>
        <v>0</v>
      </c>
      <c r="AD690" s="378">
        <f>VLOOKUP($B690,'1.วาง งบทดลอง 4 แถว'!$E$2519:$J$3357,5,0)</f>
        <v>793326.14</v>
      </c>
      <c r="AE690" s="379">
        <f>VLOOKUP($B690,'1.วาง งบทดลอง 4 แถว'!$E$2519:$J$3357,6,0)</f>
        <v>0</v>
      </c>
      <c r="AF690" s="380">
        <f t="shared" si="83"/>
        <v>793326.14</v>
      </c>
      <c r="AG690" s="410" t="s">
        <v>1300</v>
      </c>
      <c r="AH690" s="411" t="s">
        <v>1301</v>
      </c>
      <c r="AI690" s="412" t="s">
        <v>2025</v>
      </c>
      <c r="AJ690" s="377">
        <f>VLOOKUP($B690,'1.วาง งบทดลอง 4 แถว'!$E$3358:$J$4196,3,0)</f>
        <v>17290</v>
      </c>
      <c r="AK690" s="378">
        <f>VLOOKUP($B690,'1.วาง งบทดลอง 4 แถว'!$E$3358:$J$4196,4,0)</f>
        <v>0</v>
      </c>
      <c r="AL690" s="378">
        <f>VLOOKUP($B690,'1.วาง งบทดลอง 4 แถว'!$E$3358:$J$4196,5,0)</f>
        <v>453042</v>
      </c>
      <c r="AM690" s="379">
        <f>VLOOKUP($B690,'1.วาง งบทดลอง 4 แถว'!$E$3358:$J$4196,6,0)</f>
        <v>0</v>
      </c>
      <c r="AN690" s="380">
        <f t="shared" si="84"/>
        <v>453042</v>
      </c>
      <c r="AO690" s="410" t="s">
        <v>1300</v>
      </c>
      <c r="AP690" s="411" t="s">
        <v>1301</v>
      </c>
      <c r="AQ690" s="412" t="s">
        <v>2025</v>
      </c>
      <c r="AR690" s="377">
        <f>VLOOKUP($B690,'1.วาง งบทดลอง 4 แถว'!$E$4197:$J$5035,3,0)</f>
        <v>7700</v>
      </c>
      <c r="AS690" s="378">
        <f>VLOOKUP($B690,'1.วาง งบทดลอง 4 แถว'!$E$4197:$J$5035,4,0)</f>
        <v>0</v>
      </c>
      <c r="AT690" s="378">
        <f>VLOOKUP($B690,'1.วาง งบทดลอง 4 แถว'!$E$4197:$J$5035,5,0)</f>
        <v>680954.49</v>
      </c>
      <c r="AU690" s="379">
        <f>VLOOKUP($B690,'1.วาง งบทดลอง 4 แถว'!$E$4197:$J$5035,6,0)</f>
        <v>0</v>
      </c>
      <c r="AV690" s="380">
        <f t="shared" si="85"/>
        <v>680954.49</v>
      </c>
      <c r="AW690" s="410" t="s">
        <v>1300</v>
      </c>
      <c r="AX690" s="411" t="s">
        <v>1301</v>
      </c>
      <c r="AY690" s="412" t="s">
        <v>2025</v>
      </c>
      <c r="AZ690" s="377">
        <f>VLOOKUP($B690,'1.วาง งบทดลอง 4 แถว'!$E$5036:$J$5874,3,0)</f>
        <v>19970</v>
      </c>
      <c r="BA690" s="378">
        <f>VLOOKUP($B690,'1.วาง งบทดลอง 4 แถว'!$E$5036:$J$5874,4,0)</f>
        <v>0</v>
      </c>
      <c r="BB690" s="378">
        <f>VLOOKUP($B690,'1.วาง งบทดลอง 4 แถว'!$E$5036:$J$5874,5,0)</f>
        <v>706244</v>
      </c>
      <c r="BC690" s="379">
        <f>VLOOKUP($B690,'1.วาง งบทดลอง 4 แถว'!$E$5036:$J$5874,6,0)</f>
        <v>0</v>
      </c>
      <c r="BD690" s="380">
        <f t="shared" si="86"/>
        <v>706244</v>
      </c>
      <c r="BE690" s="410" t="s">
        <v>1300</v>
      </c>
      <c r="BF690" s="411" t="s">
        <v>1301</v>
      </c>
      <c r="BG690" s="412" t="s">
        <v>2025</v>
      </c>
      <c r="BH690" s="377">
        <f>VLOOKUP($B690,'1.วาง งบทดลอง 4 แถว'!$E$5875:$J$6713,3,0)</f>
        <v>39916</v>
      </c>
      <c r="BI690" s="378">
        <f>VLOOKUP($B690,'1.วาง งบทดลอง 4 แถว'!$E$5875:$J$6713,4,0)</f>
        <v>0</v>
      </c>
      <c r="BJ690" s="378">
        <f>VLOOKUP($B690,'1.วาง งบทดลอง 4 แถว'!$E$5875:$J$6713,5,0)</f>
        <v>135326</v>
      </c>
      <c r="BK690" s="379">
        <f>VLOOKUP($B690,'1.วาง งบทดลอง 4 แถว'!$E$5875:$J$6713,6,0)</f>
        <v>0</v>
      </c>
      <c r="BL690" s="380">
        <f t="shared" si="87"/>
        <v>135326</v>
      </c>
      <c r="BM690" s="410" t="s">
        <v>1300</v>
      </c>
      <c r="BN690" s="411" t="s">
        <v>1301</v>
      </c>
      <c r="BO690" s="413" t="s">
        <v>2025</v>
      </c>
    </row>
    <row r="691" spans="1:67" ht="19.5" customHeight="1">
      <c r="A691" s="374">
        <v>688</v>
      </c>
      <c r="B691" s="375" t="s">
        <v>1046</v>
      </c>
      <c r="C691" s="376" t="s">
        <v>332</v>
      </c>
      <c r="D691" s="377">
        <f>VLOOKUP($B691,'1.วาง งบทดลอง 4 แถว'!$E$2:$J$840,3,0)</f>
        <v>0</v>
      </c>
      <c r="E691" s="378">
        <f>VLOOKUP($B691,'1.วาง งบทดลอง 4 แถว'!$E$2:$J$840,4,0)</f>
        <v>0</v>
      </c>
      <c r="F691" s="378">
        <f>VLOOKUP($B691,'1.วาง งบทดลอง 4 แถว'!$E$2:$J$840,5,0)</f>
        <v>0</v>
      </c>
      <c r="G691" s="379">
        <f>VLOOKUP($B691,'1.วาง งบทดลอง 4 แถว'!$E$2:$J$840,6,0)</f>
        <v>0</v>
      </c>
      <c r="H691" s="380">
        <f t="shared" si="80"/>
        <v>0</v>
      </c>
      <c r="I691" s="410" t="s">
        <v>1300</v>
      </c>
      <c r="J691" s="411" t="s">
        <v>1301</v>
      </c>
      <c r="K691" s="412" t="s">
        <v>2025</v>
      </c>
      <c r="L691" s="377">
        <f>VLOOKUP($B691,'1.วาง งบทดลอง 4 แถว'!$E$841:$J$1679,3,0)</f>
        <v>0</v>
      </c>
      <c r="M691" s="378">
        <f>VLOOKUP($B691,'1.วาง งบทดลอง 4 แถว'!$E$841:$J$1679,4,0)</f>
        <v>0</v>
      </c>
      <c r="N691" s="378">
        <f>VLOOKUP($B691,'1.วาง งบทดลอง 4 แถว'!$E$841:$J$1679,5,0)</f>
        <v>0</v>
      </c>
      <c r="O691" s="379">
        <f>VLOOKUP($B691,'1.วาง งบทดลอง 4 แถว'!$E$841:$J$1679,6,0)</f>
        <v>0</v>
      </c>
      <c r="P691" s="380">
        <f t="shared" si="81"/>
        <v>0</v>
      </c>
      <c r="Q691" s="410" t="s">
        <v>1300</v>
      </c>
      <c r="R691" s="411" t="s">
        <v>1301</v>
      </c>
      <c r="S691" s="412" t="s">
        <v>2025</v>
      </c>
      <c r="T691" s="377">
        <f>VLOOKUP($B691,'1.วาง งบทดลอง 4 แถว'!$E$1680:$J$2518,3,0)</f>
        <v>8040</v>
      </c>
      <c r="U691" s="378">
        <f>VLOOKUP($B691,'1.วาง งบทดลอง 4 แถว'!$E$1680:$J$2518,4,0)</f>
        <v>0</v>
      </c>
      <c r="V691" s="378">
        <f>VLOOKUP($B691,'1.วาง งบทดลอง 4 แถว'!$E$1680:$J$2518,5,0)</f>
        <v>9640</v>
      </c>
      <c r="W691" s="379">
        <f>VLOOKUP($B691,'1.วาง งบทดลอง 4 แถว'!$E$1680:$J$2518,6,0)</f>
        <v>0</v>
      </c>
      <c r="X691" s="380">
        <f t="shared" si="82"/>
        <v>9640</v>
      </c>
      <c r="Y691" s="410" t="s">
        <v>1300</v>
      </c>
      <c r="Z691" s="411" t="s">
        <v>1301</v>
      </c>
      <c r="AA691" s="412" t="s">
        <v>2025</v>
      </c>
      <c r="AB691" s="377">
        <f>VLOOKUP($B691,'1.วาง งบทดลอง 4 แถว'!$E$2519:$J$3357,3,0)</f>
        <v>0</v>
      </c>
      <c r="AC691" s="378">
        <f>VLOOKUP($B691,'1.วาง งบทดลอง 4 แถว'!$E$2519:$J$3357,4,0)</f>
        <v>0</v>
      </c>
      <c r="AD691" s="378">
        <f>VLOOKUP($B691,'1.วาง งบทดลอง 4 แถว'!$E$2519:$J$3357,5,0)</f>
        <v>0</v>
      </c>
      <c r="AE691" s="379">
        <f>VLOOKUP($B691,'1.วาง งบทดลอง 4 แถว'!$E$2519:$J$3357,6,0)</f>
        <v>0</v>
      </c>
      <c r="AF691" s="380">
        <f t="shared" si="83"/>
        <v>0</v>
      </c>
      <c r="AG691" s="410" t="s">
        <v>1300</v>
      </c>
      <c r="AH691" s="411" t="s">
        <v>1301</v>
      </c>
      <c r="AI691" s="412" t="s">
        <v>2025</v>
      </c>
      <c r="AJ691" s="377">
        <f>VLOOKUP($B691,'1.วาง งบทดลอง 4 แถว'!$E$3358:$J$4196,3,0)</f>
        <v>0</v>
      </c>
      <c r="AK691" s="378">
        <f>VLOOKUP($B691,'1.วาง งบทดลอง 4 แถว'!$E$3358:$J$4196,4,0)</f>
        <v>0</v>
      </c>
      <c r="AL691" s="378">
        <f>VLOOKUP($B691,'1.วาง งบทดลอง 4 แถว'!$E$3358:$J$4196,5,0)</f>
        <v>0</v>
      </c>
      <c r="AM691" s="379">
        <f>VLOOKUP($B691,'1.วาง งบทดลอง 4 แถว'!$E$3358:$J$4196,6,0)</f>
        <v>0</v>
      </c>
      <c r="AN691" s="380">
        <f t="shared" si="84"/>
        <v>0</v>
      </c>
      <c r="AO691" s="410" t="s">
        <v>1300</v>
      </c>
      <c r="AP691" s="411" t="s">
        <v>1301</v>
      </c>
      <c r="AQ691" s="412" t="s">
        <v>2025</v>
      </c>
      <c r="AR691" s="377">
        <f>VLOOKUP($B691,'1.วาง งบทดลอง 4 แถว'!$E$4197:$J$5035,3,0)</f>
        <v>0</v>
      </c>
      <c r="AS691" s="378">
        <f>VLOOKUP($B691,'1.วาง งบทดลอง 4 แถว'!$E$4197:$J$5035,4,0)</f>
        <v>0</v>
      </c>
      <c r="AT691" s="378">
        <f>VLOOKUP($B691,'1.วาง งบทดลอง 4 แถว'!$E$4197:$J$5035,5,0)</f>
        <v>0</v>
      </c>
      <c r="AU691" s="379">
        <f>VLOOKUP($B691,'1.วาง งบทดลอง 4 แถว'!$E$4197:$J$5035,6,0)</f>
        <v>0</v>
      </c>
      <c r="AV691" s="380">
        <f t="shared" si="85"/>
        <v>0</v>
      </c>
      <c r="AW691" s="410" t="s">
        <v>1300</v>
      </c>
      <c r="AX691" s="411" t="s">
        <v>1301</v>
      </c>
      <c r="AY691" s="412" t="s">
        <v>2025</v>
      </c>
      <c r="AZ691" s="377">
        <f>VLOOKUP($B691,'1.วาง งบทดลอง 4 แถว'!$E$5036:$J$5874,3,0)</f>
        <v>0</v>
      </c>
      <c r="BA691" s="378">
        <f>VLOOKUP($B691,'1.วาง งบทดลอง 4 แถว'!$E$5036:$J$5874,4,0)</f>
        <v>0</v>
      </c>
      <c r="BB691" s="378">
        <f>VLOOKUP($B691,'1.วาง งบทดลอง 4 แถว'!$E$5036:$J$5874,5,0)</f>
        <v>0</v>
      </c>
      <c r="BC691" s="379">
        <f>VLOOKUP($B691,'1.วาง งบทดลอง 4 แถว'!$E$5036:$J$5874,6,0)</f>
        <v>0</v>
      </c>
      <c r="BD691" s="380">
        <f t="shared" si="86"/>
        <v>0</v>
      </c>
      <c r="BE691" s="410" t="s">
        <v>1300</v>
      </c>
      <c r="BF691" s="411" t="s">
        <v>1301</v>
      </c>
      <c r="BG691" s="412" t="s">
        <v>2025</v>
      </c>
      <c r="BH691" s="377">
        <f>VLOOKUP($B691,'1.วาง งบทดลอง 4 แถว'!$E$5875:$J$6713,3,0)</f>
        <v>0</v>
      </c>
      <c r="BI691" s="378">
        <f>VLOOKUP($B691,'1.วาง งบทดลอง 4 แถว'!$E$5875:$J$6713,4,0)</f>
        <v>0</v>
      </c>
      <c r="BJ691" s="378">
        <f>VLOOKUP($B691,'1.วาง งบทดลอง 4 แถว'!$E$5875:$J$6713,5,0)</f>
        <v>0</v>
      </c>
      <c r="BK691" s="379">
        <f>VLOOKUP($B691,'1.วาง งบทดลอง 4 แถว'!$E$5875:$J$6713,6,0)</f>
        <v>0</v>
      </c>
      <c r="BL691" s="380">
        <f t="shared" si="87"/>
        <v>0</v>
      </c>
      <c r="BM691" s="410" t="s">
        <v>1300</v>
      </c>
      <c r="BN691" s="411" t="s">
        <v>1301</v>
      </c>
      <c r="BO691" s="413" t="s">
        <v>2025</v>
      </c>
    </row>
    <row r="692" spans="1:67" ht="19.5" customHeight="1">
      <c r="A692" s="374">
        <v>689</v>
      </c>
      <c r="B692" s="375" t="s">
        <v>1047</v>
      </c>
      <c r="C692" s="376" t="s">
        <v>333</v>
      </c>
      <c r="D692" s="377">
        <f>VLOOKUP($B692,'1.วาง งบทดลอง 4 แถว'!$E$2:$J$840,3,0)</f>
        <v>0</v>
      </c>
      <c r="E692" s="378">
        <f>VLOOKUP($B692,'1.วาง งบทดลอง 4 แถว'!$E$2:$J$840,4,0)</f>
        <v>0</v>
      </c>
      <c r="F692" s="378">
        <f>VLOOKUP($B692,'1.วาง งบทดลอง 4 แถว'!$E$2:$J$840,5,0)</f>
        <v>0</v>
      </c>
      <c r="G692" s="379">
        <f>VLOOKUP($B692,'1.วาง งบทดลอง 4 แถว'!$E$2:$J$840,6,0)</f>
        <v>0</v>
      </c>
      <c r="H692" s="380">
        <f t="shared" si="80"/>
        <v>0</v>
      </c>
      <c r="I692" s="410" t="s">
        <v>1300</v>
      </c>
      <c r="J692" s="411" t="s">
        <v>1301</v>
      </c>
      <c r="K692" s="412" t="s">
        <v>2025</v>
      </c>
      <c r="L692" s="377">
        <f>VLOOKUP($B692,'1.วาง งบทดลอง 4 แถว'!$E$841:$J$1679,3,0)</f>
        <v>0</v>
      </c>
      <c r="M692" s="378">
        <f>VLOOKUP($B692,'1.วาง งบทดลอง 4 แถว'!$E$841:$J$1679,4,0)</f>
        <v>0</v>
      </c>
      <c r="N692" s="378">
        <f>VLOOKUP($B692,'1.วาง งบทดลอง 4 แถว'!$E$841:$J$1679,5,0)</f>
        <v>0</v>
      </c>
      <c r="O692" s="379">
        <f>VLOOKUP($B692,'1.วาง งบทดลอง 4 แถว'!$E$841:$J$1679,6,0)</f>
        <v>0</v>
      </c>
      <c r="P692" s="380">
        <f t="shared" si="81"/>
        <v>0</v>
      </c>
      <c r="Q692" s="410" t="s">
        <v>1300</v>
      </c>
      <c r="R692" s="411" t="s">
        <v>1301</v>
      </c>
      <c r="S692" s="412" t="s">
        <v>2025</v>
      </c>
      <c r="T692" s="377">
        <f>VLOOKUP($B692,'1.วาง งบทดลอง 4 แถว'!$E$1680:$J$2518,3,0)</f>
        <v>0</v>
      </c>
      <c r="U692" s="378">
        <f>VLOOKUP($B692,'1.วาง งบทดลอง 4 แถว'!$E$1680:$J$2518,4,0)</f>
        <v>0</v>
      </c>
      <c r="V692" s="378">
        <f>VLOOKUP($B692,'1.วาง งบทดลอง 4 แถว'!$E$1680:$J$2518,5,0)</f>
        <v>0</v>
      </c>
      <c r="W692" s="379">
        <f>VLOOKUP($B692,'1.วาง งบทดลอง 4 แถว'!$E$1680:$J$2518,6,0)</f>
        <v>0</v>
      </c>
      <c r="X692" s="380">
        <f t="shared" si="82"/>
        <v>0</v>
      </c>
      <c r="Y692" s="410" t="s">
        <v>1300</v>
      </c>
      <c r="Z692" s="411" t="s">
        <v>1301</v>
      </c>
      <c r="AA692" s="412" t="s">
        <v>2025</v>
      </c>
      <c r="AB692" s="377">
        <f>VLOOKUP($B692,'1.วาง งบทดลอง 4 แถว'!$E$2519:$J$3357,3,0)</f>
        <v>0</v>
      </c>
      <c r="AC692" s="378">
        <f>VLOOKUP($B692,'1.วาง งบทดลอง 4 แถว'!$E$2519:$J$3357,4,0)</f>
        <v>0</v>
      </c>
      <c r="AD692" s="378">
        <f>VLOOKUP($B692,'1.วาง งบทดลอง 4 แถว'!$E$2519:$J$3357,5,0)</f>
        <v>0</v>
      </c>
      <c r="AE692" s="379">
        <f>VLOOKUP($B692,'1.วาง งบทดลอง 4 แถว'!$E$2519:$J$3357,6,0)</f>
        <v>0</v>
      </c>
      <c r="AF692" s="380">
        <f t="shared" si="83"/>
        <v>0</v>
      </c>
      <c r="AG692" s="410" t="s">
        <v>1300</v>
      </c>
      <c r="AH692" s="411" t="s">
        <v>1301</v>
      </c>
      <c r="AI692" s="412" t="s">
        <v>2025</v>
      </c>
      <c r="AJ692" s="377">
        <f>VLOOKUP($B692,'1.วาง งบทดลอง 4 แถว'!$E$3358:$J$4196,3,0)</f>
        <v>0</v>
      </c>
      <c r="AK692" s="378">
        <f>VLOOKUP($B692,'1.วาง งบทดลอง 4 แถว'!$E$3358:$J$4196,4,0)</f>
        <v>0</v>
      </c>
      <c r="AL692" s="378">
        <f>VLOOKUP($B692,'1.วาง งบทดลอง 4 แถว'!$E$3358:$J$4196,5,0)</f>
        <v>0</v>
      </c>
      <c r="AM692" s="379">
        <f>VLOOKUP($B692,'1.วาง งบทดลอง 4 แถว'!$E$3358:$J$4196,6,0)</f>
        <v>0</v>
      </c>
      <c r="AN692" s="380">
        <f t="shared" si="84"/>
        <v>0</v>
      </c>
      <c r="AO692" s="410" t="s">
        <v>1300</v>
      </c>
      <c r="AP692" s="411" t="s">
        <v>1301</v>
      </c>
      <c r="AQ692" s="412" t="s">
        <v>2025</v>
      </c>
      <c r="AR692" s="377">
        <f>VLOOKUP($B692,'1.วาง งบทดลอง 4 แถว'!$E$4197:$J$5035,3,0)</f>
        <v>0</v>
      </c>
      <c r="AS692" s="378">
        <f>VLOOKUP($B692,'1.วาง งบทดลอง 4 แถว'!$E$4197:$J$5035,4,0)</f>
        <v>0</v>
      </c>
      <c r="AT692" s="378">
        <f>VLOOKUP($B692,'1.วาง งบทดลอง 4 แถว'!$E$4197:$J$5035,5,0)</f>
        <v>0</v>
      </c>
      <c r="AU692" s="379">
        <f>VLOOKUP($B692,'1.วาง งบทดลอง 4 แถว'!$E$4197:$J$5035,6,0)</f>
        <v>0</v>
      </c>
      <c r="AV692" s="380">
        <f t="shared" si="85"/>
        <v>0</v>
      </c>
      <c r="AW692" s="410" t="s">
        <v>1300</v>
      </c>
      <c r="AX692" s="411" t="s">
        <v>1301</v>
      </c>
      <c r="AY692" s="412" t="s">
        <v>2025</v>
      </c>
      <c r="AZ692" s="377">
        <f>VLOOKUP($B692,'1.วาง งบทดลอง 4 แถว'!$E$5036:$J$5874,3,0)</f>
        <v>0</v>
      </c>
      <c r="BA692" s="378">
        <f>VLOOKUP($B692,'1.วาง งบทดลอง 4 แถว'!$E$5036:$J$5874,4,0)</f>
        <v>0</v>
      </c>
      <c r="BB692" s="378">
        <f>VLOOKUP($B692,'1.วาง งบทดลอง 4 แถว'!$E$5036:$J$5874,5,0)</f>
        <v>0</v>
      </c>
      <c r="BC692" s="379">
        <f>VLOOKUP($B692,'1.วาง งบทดลอง 4 แถว'!$E$5036:$J$5874,6,0)</f>
        <v>0</v>
      </c>
      <c r="BD692" s="380">
        <f t="shared" si="86"/>
        <v>0</v>
      </c>
      <c r="BE692" s="410" t="s">
        <v>1300</v>
      </c>
      <c r="BF692" s="411" t="s">
        <v>1301</v>
      </c>
      <c r="BG692" s="412" t="s">
        <v>2025</v>
      </c>
      <c r="BH692" s="377">
        <f>VLOOKUP($B692,'1.วาง งบทดลอง 4 แถว'!$E$5875:$J$6713,3,0)</f>
        <v>0</v>
      </c>
      <c r="BI692" s="378">
        <f>VLOOKUP($B692,'1.วาง งบทดลอง 4 แถว'!$E$5875:$J$6713,4,0)</f>
        <v>0</v>
      </c>
      <c r="BJ692" s="378">
        <f>VLOOKUP($B692,'1.วาง งบทดลอง 4 แถว'!$E$5875:$J$6713,5,0)</f>
        <v>0</v>
      </c>
      <c r="BK692" s="379">
        <f>VLOOKUP($B692,'1.วาง งบทดลอง 4 แถว'!$E$5875:$J$6713,6,0)</f>
        <v>0</v>
      </c>
      <c r="BL692" s="380">
        <f t="shared" si="87"/>
        <v>0</v>
      </c>
      <c r="BM692" s="410" t="s">
        <v>1300</v>
      </c>
      <c r="BN692" s="411" t="s">
        <v>1301</v>
      </c>
      <c r="BO692" s="413" t="s">
        <v>2025</v>
      </c>
    </row>
    <row r="693" spans="1:67" ht="19.5" customHeight="1">
      <c r="A693" s="374">
        <v>690</v>
      </c>
      <c r="B693" s="375" t="s">
        <v>1048</v>
      </c>
      <c r="C693" s="376" t="s">
        <v>419</v>
      </c>
      <c r="D693" s="377">
        <f>VLOOKUP($B693,'1.วาง งบทดลอง 4 แถว'!$E$2:$J$840,3,0)</f>
        <v>0</v>
      </c>
      <c r="E693" s="378">
        <f>VLOOKUP($B693,'1.วาง งบทดลอง 4 แถว'!$E$2:$J$840,4,0)</f>
        <v>0</v>
      </c>
      <c r="F693" s="378">
        <f>VLOOKUP($B693,'1.วาง งบทดลอง 4 แถว'!$E$2:$J$840,5,0)</f>
        <v>0</v>
      </c>
      <c r="G693" s="379">
        <f>VLOOKUP($B693,'1.วาง งบทดลอง 4 แถว'!$E$2:$J$840,6,0)</f>
        <v>0</v>
      </c>
      <c r="H693" s="380">
        <f t="shared" si="80"/>
        <v>0</v>
      </c>
      <c r="I693" s="410" t="s">
        <v>1300</v>
      </c>
      <c r="J693" s="411" t="s">
        <v>1301</v>
      </c>
      <c r="K693" s="412" t="s">
        <v>2025</v>
      </c>
      <c r="L693" s="377">
        <f>VLOOKUP($B693,'1.วาง งบทดลอง 4 แถว'!$E$841:$J$1679,3,0)</f>
        <v>0</v>
      </c>
      <c r="M693" s="378">
        <f>VLOOKUP($B693,'1.วาง งบทดลอง 4 แถว'!$E$841:$J$1679,4,0)</f>
        <v>0</v>
      </c>
      <c r="N693" s="378">
        <f>VLOOKUP($B693,'1.วาง งบทดลอง 4 แถว'!$E$841:$J$1679,5,0)</f>
        <v>0</v>
      </c>
      <c r="O693" s="379">
        <f>VLOOKUP($B693,'1.วาง งบทดลอง 4 แถว'!$E$841:$J$1679,6,0)</f>
        <v>0</v>
      </c>
      <c r="P693" s="380">
        <f t="shared" si="81"/>
        <v>0</v>
      </c>
      <c r="Q693" s="410" t="s">
        <v>1300</v>
      </c>
      <c r="R693" s="411" t="s">
        <v>1301</v>
      </c>
      <c r="S693" s="412" t="s">
        <v>2025</v>
      </c>
      <c r="T693" s="377">
        <f>VLOOKUP($B693,'1.วาง งบทดลอง 4 แถว'!$E$1680:$J$2518,3,0)</f>
        <v>0</v>
      </c>
      <c r="U693" s="378">
        <f>VLOOKUP($B693,'1.วาง งบทดลอง 4 แถว'!$E$1680:$J$2518,4,0)</f>
        <v>0</v>
      </c>
      <c r="V693" s="378">
        <f>VLOOKUP($B693,'1.วาง งบทดลอง 4 แถว'!$E$1680:$J$2518,5,0)</f>
        <v>0</v>
      </c>
      <c r="W693" s="379">
        <f>VLOOKUP($B693,'1.วาง งบทดลอง 4 แถว'!$E$1680:$J$2518,6,0)</f>
        <v>0</v>
      </c>
      <c r="X693" s="380">
        <f t="shared" si="82"/>
        <v>0</v>
      </c>
      <c r="Y693" s="410" t="s">
        <v>1300</v>
      </c>
      <c r="Z693" s="411" t="s">
        <v>1301</v>
      </c>
      <c r="AA693" s="412" t="s">
        <v>2025</v>
      </c>
      <c r="AB693" s="377">
        <f>VLOOKUP($B693,'1.วาง งบทดลอง 4 แถว'!$E$2519:$J$3357,3,0)</f>
        <v>0</v>
      </c>
      <c r="AC693" s="378">
        <f>VLOOKUP($B693,'1.วาง งบทดลอง 4 แถว'!$E$2519:$J$3357,4,0)</f>
        <v>0</v>
      </c>
      <c r="AD693" s="378">
        <f>VLOOKUP($B693,'1.วาง งบทดลอง 4 แถว'!$E$2519:$J$3357,5,0)</f>
        <v>0</v>
      </c>
      <c r="AE693" s="379">
        <f>VLOOKUP($B693,'1.วาง งบทดลอง 4 แถว'!$E$2519:$J$3357,6,0)</f>
        <v>0</v>
      </c>
      <c r="AF693" s="380">
        <f t="shared" si="83"/>
        <v>0</v>
      </c>
      <c r="AG693" s="410" t="s">
        <v>1300</v>
      </c>
      <c r="AH693" s="411" t="s">
        <v>1301</v>
      </c>
      <c r="AI693" s="412" t="s">
        <v>2025</v>
      </c>
      <c r="AJ693" s="377">
        <f>VLOOKUP($B693,'1.วาง งบทดลอง 4 แถว'!$E$3358:$J$4196,3,0)</f>
        <v>0</v>
      </c>
      <c r="AK693" s="378">
        <f>VLOOKUP($B693,'1.วาง งบทดลอง 4 แถว'!$E$3358:$J$4196,4,0)</f>
        <v>0</v>
      </c>
      <c r="AL693" s="378">
        <f>VLOOKUP($B693,'1.วาง งบทดลอง 4 แถว'!$E$3358:$J$4196,5,0)</f>
        <v>0</v>
      </c>
      <c r="AM693" s="379">
        <f>VLOOKUP($B693,'1.วาง งบทดลอง 4 แถว'!$E$3358:$J$4196,6,0)</f>
        <v>0</v>
      </c>
      <c r="AN693" s="380">
        <f t="shared" si="84"/>
        <v>0</v>
      </c>
      <c r="AO693" s="410" t="s">
        <v>1300</v>
      </c>
      <c r="AP693" s="411" t="s">
        <v>1301</v>
      </c>
      <c r="AQ693" s="412" t="s">
        <v>2025</v>
      </c>
      <c r="AR693" s="377">
        <f>VLOOKUP($B693,'1.วาง งบทดลอง 4 แถว'!$E$4197:$J$5035,3,0)</f>
        <v>0</v>
      </c>
      <c r="AS693" s="378">
        <f>VLOOKUP($B693,'1.วาง งบทดลอง 4 แถว'!$E$4197:$J$5035,4,0)</f>
        <v>0</v>
      </c>
      <c r="AT693" s="378">
        <f>VLOOKUP($B693,'1.วาง งบทดลอง 4 แถว'!$E$4197:$J$5035,5,0)</f>
        <v>0</v>
      </c>
      <c r="AU693" s="379">
        <f>VLOOKUP($B693,'1.วาง งบทดลอง 4 แถว'!$E$4197:$J$5035,6,0)</f>
        <v>0</v>
      </c>
      <c r="AV693" s="380">
        <f t="shared" si="85"/>
        <v>0</v>
      </c>
      <c r="AW693" s="410" t="s">
        <v>1300</v>
      </c>
      <c r="AX693" s="411" t="s">
        <v>1301</v>
      </c>
      <c r="AY693" s="412" t="s">
        <v>2025</v>
      </c>
      <c r="AZ693" s="377">
        <f>VLOOKUP($B693,'1.วาง งบทดลอง 4 แถว'!$E$5036:$J$5874,3,0)</f>
        <v>0</v>
      </c>
      <c r="BA693" s="378">
        <f>VLOOKUP($B693,'1.วาง งบทดลอง 4 แถว'!$E$5036:$J$5874,4,0)</f>
        <v>0</v>
      </c>
      <c r="BB693" s="378">
        <f>VLOOKUP($B693,'1.วาง งบทดลอง 4 แถว'!$E$5036:$J$5874,5,0)</f>
        <v>0</v>
      </c>
      <c r="BC693" s="379">
        <f>VLOOKUP($B693,'1.วาง งบทดลอง 4 แถว'!$E$5036:$J$5874,6,0)</f>
        <v>0</v>
      </c>
      <c r="BD693" s="380">
        <f t="shared" si="86"/>
        <v>0</v>
      </c>
      <c r="BE693" s="410" t="s">
        <v>1300</v>
      </c>
      <c r="BF693" s="411" t="s">
        <v>1301</v>
      </c>
      <c r="BG693" s="412" t="s">
        <v>2025</v>
      </c>
      <c r="BH693" s="377">
        <f>VLOOKUP($B693,'1.วาง งบทดลอง 4 แถว'!$E$5875:$J$6713,3,0)</f>
        <v>0</v>
      </c>
      <c r="BI693" s="378">
        <f>VLOOKUP($B693,'1.วาง งบทดลอง 4 แถว'!$E$5875:$J$6713,4,0)</f>
        <v>0</v>
      </c>
      <c r="BJ693" s="378">
        <f>VLOOKUP($B693,'1.วาง งบทดลอง 4 แถว'!$E$5875:$J$6713,5,0)</f>
        <v>0</v>
      </c>
      <c r="BK693" s="379">
        <f>VLOOKUP($B693,'1.วาง งบทดลอง 4 แถว'!$E$5875:$J$6713,6,0)</f>
        <v>0</v>
      </c>
      <c r="BL693" s="380">
        <f t="shared" si="87"/>
        <v>0</v>
      </c>
      <c r="BM693" s="410" t="s">
        <v>1300</v>
      </c>
      <c r="BN693" s="411" t="s">
        <v>1301</v>
      </c>
      <c r="BO693" s="413" t="s">
        <v>2025</v>
      </c>
    </row>
    <row r="694" spans="1:67" ht="19.5" customHeight="1">
      <c r="A694" s="374">
        <v>691</v>
      </c>
      <c r="B694" s="375" t="s">
        <v>1049</v>
      </c>
      <c r="C694" s="376" t="s">
        <v>420</v>
      </c>
      <c r="D694" s="377">
        <f>VLOOKUP($B694,'1.วาง งบทดลอง 4 แถว'!$E$2:$J$840,3,0)</f>
        <v>104806.15</v>
      </c>
      <c r="E694" s="378">
        <f>VLOOKUP($B694,'1.วาง งบทดลอง 4 แถว'!$E$2:$J$840,4,0)</f>
        <v>0</v>
      </c>
      <c r="F694" s="378">
        <f>VLOOKUP($B694,'1.วาง งบทดลอง 4 แถว'!$E$2:$J$840,5,0)</f>
        <v>1422447.56</v>
      </c>
      <c r="G694" s="379">
        <f>VLOOKUP($B694,'1.วาง งบทดลอง 4 แถว'!$E$2:$J$840,6,0)</f>
        <v>0</v>
      </c>
      <c r="H694" s="380">
        <f t="shared" si="80"/>
        <v>1422447.56</v>
      </c>
      <c r="I694" s="410" t="s">
        <v>1300</v>
      </c>
      <c r="J694" s="411" t="s">
        <v>1301</v>
      </c>
      <c r="K694" s="412" t="s">
        <v>2025</v>
      </c>
      <c r="L694" s="377">
        <f>VLOOKUP($B694,'1.วาง งบทดลอง 4 แถว'!$E$841:$J$1679,3,0)</f>
        <v>0</v>
      </c>
      <c r="M694" s="378">
        <f>VLOOKUP($B694,'1.วาง งบทดลอง 4 แถว'!$E$841:$J$1679,4,0)</f>
        <v>0</v>
      </c>
      <c r="N694" s="378">
        <f>VLOOKUP($B694,'1.วาง งบทดลอง 4 แถว'!$E$841:$J$1679,5,0)</f>
        <v>0</v>
      </c>
      <c r="O694" s="379">
        <f>VLOOKUP($B694,'1.วาง งบทดลอง 4 แถว'!$E$841:$J$1679,6,0)</f>
        <v>0</v>
      </c>
      <c r="P694" s="380">
        <f t="shared" si="81"/>
        <v>0</v>
      </c>
      <c r="Q694" s="410" t="s">
        <v>1319</v>
      </c>
      <c r="R694" s="411" t="s">
        <v>1320</v>
      </c>
      <c r="S694" s="412">
        <v>0</v>
      </c>
      <c r="T694" s="377">
        <f>VLOOKUP($B694,'1.วาง งบทดลอง 4 แถว'!$E$1680:$J$2518,3,0)</f>
        <v>0</v>
      </c>
      <c r="U694" s="378">
        <f>VLOOKUP($B694,'1.วาง งบทดลอง 4 แถว'!$E$1680:$J$2518,4,0)</f>
        <v>0</v>
      </c>
      <c r="V694" s="378">
        <f>VLOOKUP($B694,'1.วาง งบทดลอง 4 แถว'!$E$1680:$J$2518,5,0)</f>
        <v>0</v>
      </c>
      <c r="W694" s="379">
        <f>VLOOKUP($B694,'1.วาง งบทดลอง 4 แถว'!$E$1680:$J$2518,6,0)</f>
        <v>0</v>
      </c>
      <c r="X694" s="380">
        <f t="shared" si="82"/>
        <v>0</v>
      </c>
      <c r="Y694" s="410" t="s">
        <v>1319</v>
      </c>
      <c r="Z694" s="411" t="s">
        <v>1320</v>
      </c>
      <c r="AA694" s="412">
        <v>0</v>
      </c>
      <c r="AB694" s="377">
        <f>VLOOKUP($B694,'1.วาง งบทดลอง 4 แถว'!$E$2519:$J$3357,3,0)</f>
        <v>0</v>
      </c>
      <c r="AC694" s="378">
        <f>VLOOKUP($B694,'1.วาง งบทดลอง 4 แถว'!$E$2519:$J$3357,4,0)</f>
        <v>0</v>
      </c>
      <c r="AD694" s="378">
        <f>VLOOKUP($B694,'1.วาง งบทดลอง 4 แถว'!$E$2519:$J$3357,5,0)</f>
        <v>0</v>
      </c>
      <c r="AE694" s="379">
        <f>VLOOKUP($B694,'1.วาง งบทดลอง 4 แถว'!$E$2519:$J$3357,6,0)</f>
        <v>0</v>
      </c>
      <c r="AF694" s="380">
        <f t="shared" si="83"/>
        <v>0</v>
      </c>
      <c r="AG694" s="410" t="s">
        <v>1319</v>
      </c>
      <c r="AH694" s="411" t="s">
        <v>1320</v>
      </c>
      <c r="AI694" s="412">
        <v>0</v>
      </c>
      <c r="AJ694" s="377">
        <f>VLOOKUP($B694,'1.วาง งบทดลอง 4 แถว'!$E$3358:$J$4196,3,0)</f>
        <v>124800</v>
      </c>
      <c r="AK694" s="378">
        <f>VLOOKUP($B694,'1.วาง งบทดลอง 4 แถว'!$E$3358:$J$4196,4,0)</f>
        <v>0</v>
      </c>
      <c r="AL694" s="378">
        <f>VLOOKUP($B694,'1.วาง งบทดลอง 4 แถว'!$E$3358:$J$4196,5,0)</f>
        <v>539000</v>
      </c>
      <c r="AM694" s="379">
        <f>VLOOKUP($B694,'1.วาง งบทดลอง 4 แถว'!$E$3358:$J$4196,6,0)</f>
        <v>0</v>
      </c>
      <c r="AN694" s="380">
        <f t="shared" si="84"/>
        <v>539000</v>
      </c>
      <c r="AO694" s="410" t="s">
        <v>1319</v>
      </c>
      <c r="AP694" s="411" t="s">
        <v>1320</v>
      </c>
      <c r="AQ694" s="412">
        <v>0</v>
      </c>
      <c r="AR694" s="377">
        <f>VLOOKUP($B694,'1.วาง งบทดลอง 4 แถว'!$E$4197:$J$5035,3,0)</f>
        <v>0</v>
      </c>
      <c r="AS694" s="378">
        <f>VLOOKUP($B694,'1.วาง งบทดลอง 4 แถว'!$E$4197:$J$5035,4,0)</f>
        <v>0</v>
      </c>
      <c r="AT694" s="378">
        <f>VLOOKUP($B694,'1.วาง งบทดลอง 4 แถว'!$E$4197:$J$5035,5,0)</f>
        <v>0</v>
      </c>
      <c r="AU694" s="379">
        <f>VLOOKUP($B694,'1.วาง งบทดลอง 4 แถว'!$E$4197:$J$5035,6,0)</f>
        <v>0</v>
      </c>
      <c r="AV694" s="380">
        <f t="shared" si="85"/>
        <v>0</v>
      </c>
      <c r="AW694" s="410" t="s">
        <v>1319</v>
      </c>
      <c r="AX694" s="411" t="s">
        <v>1320</v>
      </c>
      <c r="AY694" s="412">
        <v>0</v>
      </c>
      <c r="AZ694" s="377">
        <f>VLOOKUP($B694,'1.วาง งบทดลอง 4 แถว'!$E$5036:$J$5874,3,0)</f>
        <v>0</v>
      </c>
      <c r="BA694" s="378">
        <f>VLOOKUP($B694,'1.วาง งบทดลอง 4 แถว'!$E$5036:$J$5874,4,0)</f>
        <v>0</v>
      </c>
      <c r="BB694" s="378">
        <f>VLOOKUP($B694,'1.วาง งบทดลอง 4 แถว'!$E$5036:$J$5874,5,0)</f>
        <v>0</v>
      </c>
      <c r="BC694" s="379">
        <f>VLOOKUP($B694,'1.วาง งบทดลอง 4 แถว'!$E$5036:$J$5874,6,0)</f>
        <v>0</v>
      </c>
      <c r="BD694" s="380">
        <f t="shared" si="86"/>
        <v>0</v>
      </c>
      <c r="BE694" s="410" t="s">
        <v>1319</v>
      </c>
      <c r="BF694" s="411" t="s">
        <v>1320</v>
      </c>
      <c r="BG694" s="412">
        <v>0</v>
      </c>
      <c r="BH694" s="377">
        <f>VLOOKUP($B694,'1.วาง งบทดลอง 4 แถว'!$E$5875:$J$6713,3,0)</f>
        <v>0</v>
      </c>
      <c r="BI694" s="378">
        <f>VLOOKUP($B694,'1.วาง งบทดลอง 4 แถว'!$E$5875:$J$6713,4,0)</f>
        <v>0</v>
      </c>
      <c r="BJ694" s="378">
        <f>VLOOKUP($B694,'1.วาง งบทดลอง 4 แถว'!$E$5875:$J$6713,5,0)</f>
        <v>0</v>
      </c>
      <c r="BK694" s="379">
        <f>VLOOKUP($B694,'1.วาง งบทดลอง 4 แถว'!$E$5875:$J$6713,6,0)</f>
        <v>0</v>
      </c>
      <c r="BL694" s="380">
        <f t="shared" si="87"/>
        <v>0</v>
      </c>
      <c r="BM694" s="410" t="s">
        <v>1319</v>
      </c>
      <c r="BN694" s="411" t="s">
        <v>1320</v>
      </c>
      <c r="BO694" s="413">
        <v>0</v>
      </c>
    </row>
    <row r="695" spans="1:67" ht="19.5" customHeight="1">
      <c r="A695" s="374">
        <v>692</v>
      </c>
      <c r="B695" s="375" t="s">
        <v>1050</v>
      </c>
      <c r="C695" s="376" t="s">
        <v>334</v>
      </c>
      <c r="D695" s="377">
        <f>VLOOKUP($B695,'1.วาง งบทดลอง 4 แถว'!$E$2:$J$840,3,0)</f>
        <v>0</v>
      </c>
      <c r="E695" s="378">
        <f>VLOOKUP($B695,'1.วาง งบทดลอง 4 แถว'!$E$2:$J$840,4,0)</f>
        <v>0</v>
      </c>
      <c r="F695" s="378">
        <f>VLOOKUP($B695,'1.วาง งบทดลอง 4 แถว'!$E$2:$J$840,5,0)</f>
        <v>0</v>
      </c>
      <c r="G695" s="379">
        <f>VLOOKUP($B695,'1.วาง งบทดลอง 4 แถว'!$E$2:$J$840,6,0)</f>
        <v>0</v>
      </c>
      <c r="H695" s="380">
        <f t="shared" si="80"/>
        <v>0</v>
      </c>
      <c r="I695" s="410" t="s">
        <v>1300</v>
      </c>
      <c r="J695" s="411" t="s">
        <v>1301</v>
      </c>
      <c r="K695" s="412" t="s">
        <v>2025</v>
      </c>
      <c r="L695" s="377">
        <f>VLOOKUP($B695,'1.วาง งบทดลอง 4 แถว'!$E$841:$J$1679,3,0)</f>
        <v>0</v>
      </c>
      <c r="M695" s="378">
        <f>VLOOKUP($B695,'1.วาง งบทดลอง 4 แถว'!$E$841:$J$1679,4,0)</f>
        <v>0</v>
      </c>
      <c r="N695" s="378">
        <f>VLOOKUP($B695,'1.วาง งบทดลอง 4 แถว'!$E$841:$J$1679,5,0)</f>
        <v>0</v>
      </c>
      <c r="O695" s="379">
        <f>VLOOKUP($B695,'1.วาง งบทดลอง 4 แถว'!$E$841:$J$1679,6,0)</f>
        <v>0</v>
      </c>
      <c r="P695" s="380">
        <f t="shared" si="81"/>
        <v>0</v>
      </c>
      <c r="Q695" s="410" t="s">
        <v>1300</v>
      </c>
      <c r="R695" s="411" t="s">
        <v>1301</v>
      </c>
      <c r="S695" s="412" t="s">
        <v>2025</v>
      </c>
      <c r="T695" s="377">
        <f>VLOOKUP($B695,'1.วาง งบทดลอง 4 แถว'!$E$1680:$J$2518,3,0)</f>
        <v>0</v>
      </c>
      <c r="U695" s="378">
        <f>VLOOKUP($B695,'1.วาง งบทดลอง 4 แถว'!$E$1680:$J$2518,4,0)</f>
        <v>0</v>
      </c>
      <c r="V695" s="378">
        <f>VLOOKUP($B695,'1.วาง งบทดลอง 4 แถว'!$E$1680:$J$2518,5,0)</f>
        <v>0</v>
      </c>
      <c r="W695" s="379">
        <f>VLOOKUP($B695,'1.วาง งบทดลอง 4 แถว'!$E$1680:$J$2518,6,0)</f>
        <v>0</v>
      </c>
      <c r="X695" s="380">
        <f t="shared" si="82"/>
        <v>0</v>
      </c>
      <c r="Y695" s="410" t="s">
        <v>1300</v>
      </c>
      <c r="Z695" s="411" t="s">
        <v>1301</v>
      </c>
      <c r="AA695" s="412" t="s">
        <v>2025</v>
      </c>
      <c r="AB695" s="377">
        <f>VLOOKUP($B695,'1.วาง งบทดลอง 4 แถว'!$E$2519:$J$3357,3,0)</f>
        <v>0</v>
      </c>
      <c r="AC695" s="378">
        <f>VLOOKUP($B695,'1.วาง งบทดลอง 4 แถว'!$E$2519:$J$3357,4,0)</f>
        <v>0</v>
      </c>
      <c r="AD695" s="378">
        <f>VLOOKUP($B695,'1.วาง งบทดลอง 4 แถว'!$E$2519:$J$3357,5,0)</f>
        <v>0</v>
      </c>
      <c r="AE695" s="379">
        <f>VLOOKUP($B695,'1.วาง งบทดลอง 4 แถว'!$E$2519:$J$3357,6,0)</f>
        <v>0</v>
      </c>
      <c r="AF695" s="380">
        <f t="shared" si="83"/>
        <v>0</v>
      </c>
      <c r="AG695" s="410" t="s">
        <v>1300</v>
      </c>
      <c r="AH695" s="411" t="s">
        <v>1301</v>
      </c>
      <c r="AI695" s="412" t="s">
        <v>2025</v>
      </c>
      <c r="AJ695" s="377">
        <f>VLOOKUP($B695,'1.วาง งบทดลอง 4 แถว'!$E$3358:$J$4196,3,0)</f>
        <v>0</v>
      </c>
      <c r="AK695" s="378">
        <f>VLOOKUP($B695,'1.วาง งบทดลอง 4 แถว'!$E$3358:$J$4196,4,0)</f>
        <v>0</v>
      </c>
      <c r="AL695" s="378">
        <f>VLOOKUP($B695,'1.วาง งบทดลอง 4 แถว'!$E$3358:$J$4196,5,0)</f>
        <v>0</v>
      </c>
      <c r="AM695" s="379">
        <f>VLOOKUP($B695,'1.วาง งบทดลอง 4 แถว'!$E$3358:$J$4196,6,0)</f>
        <v>0</v>
      </c>
      <c r="AN695" s="380">
        <f t="shared" si="84"/>
        <v>0</v>
      </c>
      <c r="AO695" s="410" t="s">
        <v>1300</v>
      </c>
      <c r="AP695" s="411" t="s">
        <v>1301</v>
      </c>
      <c r="AQ695" s="412" t="s">
        <v>2025</v>
      </c>
      <c r="AR695" s="377">
        <f>VLOOKUP($B695,'1.วาง งบทดลอง 4 แถว'!$E$4197:$J$5035,3,0)</f>
        <v>0</v>
      </c>
      <c r="AS695" s="378">
        <f>VLOOKUP($B695,'1.วาง งบทดลอง 4 แถว'!$E$4197:$J$5035,4,0)</f>
        <v>0</v>
      </c>
      <c r="AT695" s="378">
        <f>VLOOKUP($B695,'1.วาง งบทดลอง 4 แถว'!$E$4197:$J$5035,5,0)</f>
        <v>0</v>
      </c>
      <c r="AU695" s="379">
        <f>VLOOKUP($B695,'1.วาง งบทดลอง 4 แถว'!$E$4197:$J$5035,6,0)</f>
        <v>0</v>
      </c>
      <c r="AV695" s="380">
        <f t="shared" si="85"/>
        <v>0</v>
      </c>
      <c r="AW695" s="410" t="s">
        <v>1300</v>
      </c>
      <c r="AX695" s="411" t="s">
        <v>1301</v>
      </c>
      <c r="AY695" s="412" t="s">
        <v>2025</v>
      </c>
      <c r="AZ695" s="377">
        <f>VLOOKUP($B695,'1.วาง งบทดลอง 4 แถว'!$E$5036:$J$5874,3,0)</f>
        <v>0</v>
      </c>
      <c r="BA695" s="378">
        <f>VLOOKUP($B695,'1.วาง งบทดลอง 4 แถว'!$E$5036:$J$5874,4,0)</f>
        <v>0</v>
      </c>
      <c r="BB695" s="378">
        <f>VLOOKUP($B695,'1.วาง งบทดลอง 4 แถว'!$E$5036:$J$5874,5,0)</f>
        <v>0</v>
      </c>
      <c r="BC695" s="379">
        <f>VLOOKUP($B695,'1.วาง งบทดลอง 4 แถว'!$E$5036:$J$5874,6,0)</f>
        <v>0</v>
      </c>
      <c r="BD695" s="380">
        <f t="shared" si="86"/>
        <v>0</v>
      </c>
      <c r="BE695" s="410" t="s">
        <v>1300</v>
      </c>
      <c r="BF695" s="411" t="s">
        <v>1301</v>
      </c>
      <c r="BG695" s="412" t="s">
        <v>2025</v>
      </c>
      <c r="BH695" s="377">
        <f>VLOOKUP($B695,'1.วาง งบทดลอง 4 แถว'!$E$5875:$J$6713,3,0)</f>
        <v>0</v>
      </c>
      <c r="BI695" s="378">
        <f>VLOOKUP($B695,'1.วาง งบทดลอง 4 แถว'!$E$5875:$J$6713,4,0)</f>
        <v>0</v>
      </c>
      <c r="BJ695" s="378">
        <f>VLOOKUP($B695,'1.วาง งบทดลอง 4 แถว'!$E$5875:$J$6713,5,0)</f>
        <v>0</v>
      </c>
      <c r="BK695" s="379">
        <f>VLOOKUP($B695,'1.วาง งบทดลอง 4 แถว'!$E$5875:$J$6713,6,0)</f>
        <v>0</v>
      </c>
      <c r="BL695" s="380">
        <f t="shared" si="87"/>
        <v>0</v>
      </c>
      <c r="BM695" s="410" t="s">
        <v>1300</v>
      </c>
      <c r="BN695" s="411" t="s">
        <v>1301</v>
      </c>
      <c r="BO695" s="413" t="s">
        <v>2025</v>
      </c>
    </row>
    <row r="696" spans="1:67" ht="19.5" customHeight="1">
      <c r="A696" s="374">
        <v>693</v>
      </c>
      <c r="B696" s="375" t="s">
        <v>1051</v>
      </c>
      <c r="C696" s="376" t="s">
        <v>335</v>
      </c>
      <c r="D696" s="377">
        <f>VLOOKUP($B696,'1.วาง งบทดลอง 4 แถว'!$E$2:$J$840,3,0)</f>
        <v>0</v>
      </c>
      <c r="E696" s="378">
        <f>VLOOKUP($B696,'1.วาง งบทดลอง 4 แถว'!$E$2:$J$840,4,0)</f>
        <v>0</v>
      </c>
      <c r="F696" s="378">
        <f>VLOOKUP($B696,'1.วาง งบทดลอง 4 แถว'!$E$2:$J$840,5,0)</f>
        <v>0</v>
      </c>
      <c r="G696" s="379">
        <f>VLOOKUP($B696,'1.วาง งบทดลอง 4 แถว'!$E$2:$J$840,6,0)</f>
        <v>0</v>
      </c>
      <c r="H696" s="380">
        <f t="shared" ref="H696:H759" si="88">F696-G696</f>
        <v>0</v>
      </c>
      <c r="I696" s="410" t="s">
        <v>1319</v>
      </c>
      <c r="J696" s="411" t="s">
        <v>1320</v>
      </c>
      <c r="K696" s="412">
        <v>0</v>
      </c>
      <c r="L696" s="377">
        <f>VLOOKUP($B696,'1.วาง งบทดลอง 4 แถว'!$E$841:$J$1679,3,0)</f>
        <v>0</v>
      </c>
      <c r="M696" s="378">
        <f>VLOOKUP($B696,'1.วาง งบทดลอง 4 แถว'!$E$841:$J$1679,4,0)</f>
        <v>0</v>
      </c>
      <c r="N696" s="378">
        <f>VLOOKUP($B696,'1.วาง งบทดลอง 4 แถว'!$E$841:$J$1679,5,0)</f>
        <v>0</v>
      </c>
      <c r="O696" s="379">
        <f>VLOOKUP($B696,'1.วาง งบทดลอง 4 แถว'!$E$841:$J$1679,6,0)</f>
        <v>0</v>
      </c>
      <c r="P696" s="380">
        <f t="shared" ref="P696:P759" si="89">N696-O696</f>
        <v>0</v>
      </c>
      <c r="Q696" s="410" t="s">
        <v>1300</v>
      </c>
      <c r="R696" s="411" t="s">
        <v>1301</v>
      </c>
      <c r="S696" s="412" t="s">
        <v>2025</v>
      </c>
      <c r="T696" s="377">
        <f>VLOOKUP($B696,'1.วาง งบทดลอง 4 แถว'!$E$1680:$J$2518,3,0)</f>
        <v>0</v>
      </c>
      <c r="U696" s="378">
        <f>VLOOKUP($B696,'1.วาง งบทดลอง 4 แถว'!$E$1680:$J$2518,4,0)</f>
        <v>0</v>
      </c>
      <c r="V696" s="378">
        <f>VLOOKUP($B696,'1.วาง งบทดลอง 4 แถว'!$E$1680:$J$2518,5,0)</f>
        <v>0</v>
      </c>
      <c r="W696" s="379">
        <f>VLOOKUP($B696,'1.วาง งบทดลอง 4 แถว'!$E$1680:$J$2518,6,0)</f>
        <v>0</v>
      </c>
      <c r="X696" s="380">
        <f t="shared" ref="X696:X759" si="90">V696-W696</f>
        <v>0</v>
      </c>
      <c r="Y696" s="410" t="s">
        <v>1300</v>
      </c>
      <c r="Z696" s="411" t="s">
        <v>1301</v>
      </c>
      <c r="AA696" s="412" t="s">
        <v>2025</v>
      </c>
      <c r="AB696" s="377">
        <f>VLOOKUP($B696,'1.วาง งบทดลอง 4 แถว'!$E$2519:$J$3357,3,0)</f>
        <v>0</v>
      </c>
      <c r="AC696" s="378">
        <f>VLOOKUP($B696,'1.วาง งบทดลอง 4 แถว'!$E$2519:$J$3357,4,0)</f>
        <v>0</v>
      </c>
      <c r="AD696" s="378">
        <f>VLOOKUP($B696,'1.วาง งบทดลอง 4 แถว'!$E$2519:$J$3357,5,0)</f>
        <v>0</v>
      </c>
      <c r="AE696" s="379">
        <f>VLOOKUP($B696,'1.วาง งบทดลอง 4 แถว'!$E$2519:$J$3357,6,0)</f>
        <v>0</v>
      </c>
      <c r="AF696" s="380">
        <f t="shared" ref="AF696:AF759" si="91">AD696-AE696</f>
        <v>0</v>
      </c>
      <c r="AG696" s="410" t="s">
        <v>1300</v>
      </c>
      <c r="AH696" s="411" t="s">
        <v>1301</v>
      </c>
      <c r="AI696" s="412" t="s">
        <v>2025</v>
      </c>
      <c r="AJ696" s="377">
        <f>VLOOKUP($B696,'1.วาง งบทดลอง 4 แถว'!$E$3358:$J$4196,3,0)</f>
        <v>0</v>
      </c>
      <c r="AK696" s="378">
        <f>VLOOKUP($B696,'1.วาง งบทดลอง 4 แถว'!$E$3358:$J$4196,4,0)</f>
        <v>0</v>
      </c>
      <c r="AL696" s="378">
        <f>VLOOKUP($B696,'1.วาง งบทดลอง 4 แถว'!$E$3358:$J$4196,5,0)</f>
        <v>0</v>
      </c>
      <c r="AM696" s="379">
        <f>VLOOKUP($B696,'1.วาง งบทดลอง 4 แถว'!$E$3358:$J$4196,6,0)</f>
        <v>0</v>
      </c>
      <c r="AN696" s="380">
        <f t="shared" ref="AN696:AN759" si="92">AL696-AM696</f>
        <v>0</v>
      </c>
      <c r="AO696" s="410" t="s">
        <v>1300</v>
      </c>
      <c r="AP696" s="411" t="s">
        <v>1301</v>
      </c>
      <c r="AQ696" s="412" t="s">
        <v>2025</v>
      </c>
      <c r="AR696" s="377">
        <f>VLOOKUP($B696,'1.วาง งบทดลอง 4 แถว'!$E$4197:$J$5035,3,0)</f>
        <v>0</v>
      </c>
      <c r="AS696" s="378">
        <f>VLOOKUP($B696,'1.วาง งบทดลอง 4 แถว'!$E$4197:$J$5035,4,0)</f>
        <v>0</v>
      </c>
      <c r="AT696" s="378">
        <f>VLOOKUP($B696,'1.วาง งบทดลอง 4 แถว'!$E$4197:$J$5035,5,0)</f>
        <v>0</v>
      </c>
      <c r="AU696" s="379">
        <f>VLOOKUP($B696,'1.วาง งบทดลอง 4 แถว'!$E$4197:$J$5035,6,0)</f>
        <v>0</v>
      </c>
      <c r="AV696" s="380">
        <f t="shared" ref="AV696:AV759" si="93">AT696-AU696</f>
        <v>0</v>
      </c>
      <c r="AW696" s="410" t="s">
        <v>1300</v>
      </c>
      <c r="AX696" s="411" t="s">
        <v>1301</v>
      </c>
      <c r="AY696" s="412" t="s">
        <v>2025</v>
      </c>
      <c r="AZ696" s="377">
        <f>VLOOKUP($B696,'1.วาง งบทดลอง 4 แถว'!$E$5036:$J$5874,3,0)</f>
        <v>0</v>
      </c>
      <c r="BA696" s="378">
        <f>VLOOKUP($B696,'1.วาง งบทดลอง 4 แถว'!$E$5036:$J$5874,4,0)</f>
        <v>0</v>
      </c>
      <c r="BB696" s="378">
        <f>VLOOKUP($B696,'1.วาง งบทดลอง 4 แถว'!$E$5036:$J$5874,5,0)</f>
        <v>0</v>
      </c>
      <c r="BC696" s="379">
        <f>VLOOKUP($B696,'1.วาง งบทดลอง 4 แถว'!$E$5036:$J$5874,6,0)</f>
        <v>0</v>
      </c>
      <c r="BD696" s="380">
        <f t="shared" ref="BD696:BD759" si="94">BB696-BC696</f>
        <v>0</v>
      </c>
      <c r="BE696" s="410" t="s">
        <v>1300</v>
      </c>
      <c r="BF696" s="411" t="s">
        <v>1301</v>
      </c>
      <c r="BG696" s="412" t="s">
        <v>2025</v>
      </c>
      <c r="BH696" s="377">
        <f>VLOOKUP($B696,'1.วาง งบทดลอง 4 แถว'!$E$5875:$J$6713,3,0)</f>
        <v>0</v>
      </c>
      <c r="BI696" s="378">
        <f>VLOOKUP($B696,'1.วาง งบทดลอง 4 แถว'!$E$5875:$J$6713,4,0)</f>
        <v>0</v>
      </c>
      <c r="BJ696" s="378">
        <f>VLOOKUP($B696,'1.วาง งบทดลอง 4 แถว'!$E$5875:$J$6713,5,0)</f>
        <v>0</v>
      </c>
      <c r="BK696" s="379">
        <f>VLOOKUP($B696,'1.วาง งบทดลอง 4 แถว'!$E$5875:$J$6713,6,0)</f>
        <v>0</v>
      </c>
      <c r="BL696" s="380">
        <f t="shared" ref="BL696:BL759" si="95">BJ696-BK696</f>
        <v>0</v>
      </c>
      <c r="BM696" s="410" t="s">
        <v>1300</v>
      </c>
      <c r="BN696" s="411" t="s">
        <v>1301</v>
      </c>
      <c r="BO696" s="413" t="s">
        <v>2025</v>
      </c>
    </row>
    <row r="697" spans="1:67" ht="19.5" customHeight="1">
      <c r="A697" s="374">
        <v>694</v>
      </c>
      <c r="B697" s="375" t="s">
        <v>1052</v>
      </c>
      <c r="C697" s="376" t="s">
        <v>336</v>
      </c>
      <c r="D697" s="377">
        <f>VLOOKUP($B697,'1.วาง งบทดลอง 4 แถว'!$E$2:$J$840,3,0)</f>
        <v>0</v>
      </c>
      <c r="E697" s="378">
        <f>VLOOKUP($B697,'1.วาง งบทดลอง 4 แถว'!$E$2:$J$840,4,0)</f>
        <v>0</v>
      </c>
      <c r="F697" s="378">
        <f>VLOOKUP($B697,'1.วาง งบทดลอง 4 แถว'!$E$2:$J$840,5,0)</f>
        <v>0</v>
      </c>
      <c r="G697" s="379">
        <f>VLOOKUP($B697,'1.วาง งบทดลอง 4 แถว'!$E$2:$J$840,6,0)</f>
        <v>0</v>
      </c>
      <c r="H697" s="380">
        <f t="shared" si="88"/>
        <v>0</v>
      </c>
      <c r="I697" s="410" t="s">
        <v>1300</v>
      </c>
      <c r="J697" s="411" t="s">
        <v>1301</v>
      </c>
      <c r="K697" s="412" t="s">
        <v>2025</v>
      </c>
      <c r="L697" s="377">
        <f>VLOOKUP($B697,'1.วาง งบทดลอง 4 แถว'!$E$841:$J$1679,3,0)</f>
        <v>0</v>
      </c>
      <c r="M697" s="378">
        <f>VLOOKUP($B697,'1.วาง งบทดลอง 4 แถว'!$E$841:$J$1679,4,0)</f>
        <v>0</v>
      </c>
      <c r="N697" s="378">
        <f>VLOOKUP($B697,'1.วาง งบทดลอง 4 แถว'!$E$841:$J$1679,5,0)</f>
        <v>0</v>
      </c>
      <c r="O697" s="379">
        <f>VLOOKUP($B697,'1.วาง งบทดลอง 4 แถว'!$E$841:$J$1679,6,0)</f>
        <v>0</v>
      </c>
      <c r="P697" s="380">
        <f t="shared" si="89"/>
        <v>0</v>
      </c>
      <c r="Q697" s="410" t="s">
        <v>1321</v>
      </c>
      <c r="R697" s="411" t="s">
        <v>1320</v>
      </c>
      <c r="S697" s="412" t="s">
        <v>2027</v>
      </c>
      <c r="T697" s="377">
        <f>VLOOKUP($B697,'1.วาง งบทดลอง 4 แถว'!$E$1680:$J$2518,3,0)</f>
        <v>0</v>
      </c>
      <c r="U697" s="378">
        <f>VLOOKUP($B697,'1.วาง งบทดลอง 4 แถว'!$E$1680:$J$2518,4,0)</f>
        <v>0</v>
      </c>
      <c r="V697" s="378">
        <f>VLOOKUP($B697,'1.วาง งบทดลอง 4 แถว'!$E$1680:$J$2518,5,0)</f>
        <v>0</v>
      </c>
      <c r="W697" s="379">
        <f>VLOOKUP($B697,'1.วาง งบทดลอง 4 แถว'!$E$1680:$J$2518,6,0)</f>
        <v>0</v>
      </c>
      <c r="X697" s="380">
        <f t="shared" si="90"/>
        <v>0</v>
      </c>
      <c r="Y697" s="410" t="s">
        <v>1321</v>
      </c>
      <c r="Z697" s="411" t="s">
        <v>1320</v>
      </c>
      <c r="AA697" s="412" t="s">
        <v>2027</v>
      </c>
      <c r="AB697" s="377">
        <f>VLOOKUP($B697,'1.วาง งบทดลอง 4 แถว'!$E$2519:$J$3357,3,0)</f>
        <v>0</v>
      </c>
      <c r="AC697" s="378">
        <f>VLOOKUP($B697,'1.วาง งบทดลอง 4 แถว'!$E$2519:$J$3357,4,0)</f>
        <v>0</v>
      </c>
      <c r="AD697" s="378">
        <f>VLOOKUP($B697,'1.วาง งบทดลอง 4 แถว'!$E$2519:$J$3357,5,0)</f>
        <v>0</v>
      </c>
      <c r="AE697" s="379">
        <f>VLOOKUP($B697,'1.วาง งบทดลอง 4 แถว'!$E$2519:$J$3357,6,0)</f>
        <v>0</v>
      </c>
      <c r="AF697" s="380">
        <f t="shared" si="91"/>
        <v>0</v>
      </c>
      <c r="AG697" s="410" t="s">
        <v>1321</v>
      </c>
      <c r="AH697" s="411" t="s">
        <v>1320</v>
      </c>
      <c r="AI697" s="412" t="s">
        <v>2027</v>
      </c>
      <c r="AJ697" s="377">
        <f>VLOOKUP($B697,'1.วาง งบทดลอง 4 แถว'!$E$3358:$J$4196,3,0)</f>
        <v>0</v>
      </c>
      <c r="AK697" s="378">
        <f>VLOOKUP($B697,'1.วาง งบทดลอง 4 แถว'!$E$3358:$J$4196,4,0)</f>
        <v>0</v>
      </c>
      <c r="AL697" s="378">
        <f>VLOOKUP($B697,'1.วาง งบทดลอง 4 แถว'!$E$3358:$J$4196,5,0)</f>
        <v>0</v>
      </c>
      <c r="AM697" s="379">
        <f>VLOOKUP($B697,'1.วาง งบทดลอง 4 แถว'!$E$3358:$J$4196,6,0)</f>
        <v>0</v>
      </c>
      <c r="AN697" s="380">
        <f t="shared" si="92"/>
        <v>0</v>
      </c>
      <c r="AO697" s="410" t="s">
        <v>1321</v>
      </c>
      <c r="AP697" s="411" t="s">
        <v>1320</v>
      </c>
      <c r="AQ697" s="412" t="s">
        <v>2027</v>
      </c>
      <c r="AR697" s="377">
        <f>VLOOKUP($B697,'1.วาง งบทดลอง 4 แถว'!$E$4197:$J$5035,3,0)</f>
        <v>0</v>
      </c>
      <c r="AS697" s="378">
        <f>VLOOKUP($B697,'1.วาง งบทดลอง 4 แถว'!$E$4197:$J$5035,4,0)</f>
        <v>0</v>
      </c>
      <c r="AT697" s="378">
        <f>VLOOKUP($B697,'1.วาง งบทดลอง 4 แถว'!$E$4197:$J$5035,5,0)</f>
        <v>0</v>
      </c>
      <c r="AU697" s="379">
        <f>VLOOKUP($B697,'1.วาง งบทดลอง 4 แถว'!$E$4197:$J$5035,6,0)</f>
        <v>0</v>
      </c>
      <c r="AV697" s="380">
        <f t="shared" si="93"/>
        <v>0</v>
      </c>
      <c r="AW697" s="410" t="s">
        <v>1321</v>
      </c>
      <c r="AX697" s="411" t="s">
        <v>1320</v>
      </c>
      <c r="AY697" s="412" t="s">
        <v>2027</v>
      </c>
      <c r="AZ697" s="377">
        <f>VLOOKUP($B697,'1.วาง งบทดลอง 4 แถว'!$E$5036:$J$5874,3,0)</f>
        <v>0</v>
      </c>
      <c r="BA697" s="378">
        <f>VLOOKUP($B697,'1.วาง งบทดลอง 4 แถว'!$E$5036:$J$5874,4,0)</f>
        <v>0</v>
      </c>
      <c r="BB697" s="378">
        <f>VLOOKUP($B697,'1.วาง งบทดลอง 4 แถว'!$E$5036:$J$5874,5,0)</f>
        <v>0</v>
      </c>
      <c r="BC697" s="379">
        <f>VLOOKUP($B697,'1.วาง งบทดลอง 4 แถว'!$E$5036:$J$5874,6,0)</f>
        <v>0</v>
      </c>
      <c r="BD697" s="380">
        <f t="shared" si="94"/>
        <v>0</v>
      </c>
      <c r="BE697" s="410" t="s">
        <v>1321</v>
      </c>
      <c r="BF697" s="411" t="s">
        <v>1320</v>
      </c>
      <c r="BG697" s="412" t="s">
        <v>2027</v>
      </c>
      <c r="BH697" s="377">
        <f>VLOOKUP($B697,'1.วาง งบทดลอง 4 แถว'!$E$5875:$J$6713,3,0)</f>
        <v>0</v>
      </c>
      <c r="BI697" s="378">
        <f>VLOOKUP($B697,'1.วาง งบทดลอง 4 แถว'!$E$5875:$J$6713,4,0)</f>
        <v>0</v>
      </c>
      <c r="BJ697" s="378">
        <f>VLOOKUP($B697,'1.วาง งบทดลอง 4 แถว'!$E$5875:$J$6713,5,0)</f>
        <v>0</v>
      </c>
      <c r="BK697" s="379">
        <f>VLOOKUP($B697,'1.วาง งบทดลอง 4 แถว'!$E$5875:$J$6713,6,0)</f>
        <v>0</v>
      </c>
      <c r="BL697" s="380">
        <f t="shared" si="95"/>
        <v>0</v>
      </c>
      <c r="BM697" s="410" t="s">
        <v>1321</v>
      </c>
      <c r="BN697" s="411" t="s">
        <v>1320</v>
      </c>
      <c r="BO697" s="413" t="s">
        <v>2027</v>
      </c>
    </row>
    <row r="698" spans="1:67" ht="19.5" customHeight="1">
      <c r="A698" s="374">
        <v>695</v>
      </c>
      <c r="B698" s="375" t="s">
        <v>1053</v>
      </c>
      <c r="C698" s="376" t="s">
        <v>337</v>
      </c>
      <c r="D698" s="377">
        <f>VLOOKUP($B698,'1.วาง งบทดลอง 4 แถว'!$E$2:$J$840,3,0)</f>
        <v>0</v>
      </c>
      <c r="E698" s="378">
        <f>VLOOKUP($B698,'1.วาง งบทดลอง 4 แถว'!$E$2:$J$840,4,0)</f>
        <v>0</v>
      </c>
      <c r="F698" s="378">
        <f>VLOOKUP($B698,'1.วาง งบทดลอง 4 แถว'!$E$2:$J$840,5,0)</f>
        <v>0</v>
      </c>
      <c r="G698" s="379">
        <f>VLOOKUP($B698,'1.วาง งบทดลอง 4 แถว'!$E$2:$J$840,6,0)</f>
        <v>0</v>
      </c>
      <c r="H698" s="380">
        <f t="shared" si="88"/>
        <v>0</v>
      </c>
      <c r="I698" s="410" t="s">
        <v>1300</v>
      </c>
      <c r="J698" s="411" t="s">
        <v>1301</v>
      </c>
      <c r="K698" s="412" t="s">
        <v>2025</v>
      </c>
      <c r="L698" s="377">
        <f>VLOOKUP($B698,'1.วาง งบทดลอง 4 แถว'!$E$841:$J$1679,3,0)</f>
        <v>0</v>
      </c>
      <c r="M698" s="378">
        <f>VLOOKUP($B698,'1.วาง งบทดลอง 4 แถว'!$E$841:$J$1679,4,0)</f>
        <v>0</v>
      </c>
      <c r="N698" s="378">
        <f>VLOOKUP($B698,'1.วาง งบทดลอง 4 แถว'!$E$841:$J$1679,5,0)</f>
        <v>0</v>
      </c>
      <c r="O698" s="379">
        <f>VLOOKUP($B698,'1.วาง งบทดลอง 4 แถว'!$E$841:$J$1679,6,0)</f>
        <v>0</v>
      </c>
      <c r="P698" s="380">
        <f t="shared" si="89"/>
        <v>0</v>
      </c>
      <c r="Q698" s="410" t="s">
        <v>1322</v>
      </c>
      <c r="R698" s="411" t="s">
        <v>1320</v>
      </c>
      <c r="S698" s="412">
        <v>0</v>
      </c>
      <c r="T698" s="377">
        <f>VLOOKUP($B698,'1.วาง งบทดลอง 4 แถว'!$E$1680:$J$2518,3,0)</f>
        <v>0</v>
      </c>
      <c r="U698" s="378">
        <f>VLOOKUP($B698,'1.วาง งบทดลอง 4 แถว'!$E$1680:$J$2518,4,0)</f>
        <v>0</v>
      </c>
      <c r="V698" s="378">
        <f>VLOOKUP($B698,'1.วาง งบทดลอง 4 แถว'!$E$1680:$J$2518,5,0)</f>
        <v>0</v>
      </c>
      <c r="W698" s="379">
        <f>VLOOKUP($B698,'1.วาง งบทดลอง 4 แถว'!$E$1680:$J$2518,6,0)</f>
        <v>0</v>
      </c>
      <c r="X698" s="380">
        <f t="shared" si="90"/>
        <v>0</v>
      </c>
      <c r="Y698" s="410" t="s">
        <v>1322</v>
      </c>
      <c r="Z698" s="411" t="s">
        <v>1320</v>
      </c>
      <c r="AA698" s="412">
        <v>0</v>
      </c>
      <c r="AB698" s="377">
        <f>VLOOKUP($B698,'1.วาง งบทดลอง 4 แถว'!$E$2519:$J$3357,3,0)</f>
        <v>0</v>
      </c>
      <c r="AC698" s="378">
        <f>VLOOKUP($B698,'1.วาง งบทดลอง 4 แถว'!$E$2519:$J$3357,4,0)</f>
        <v>0</v>
      </c>
      <c r="AD698" s="378">
        <f>VLOOKUP($B698,'1.วาง งบทดลอง 4 แถว'!$E$2519:$J$3357,5,0)</f>
        <v>0</v>
      </c>
      <c r="AE698" s="379">
        <f>VLOOKUP($B698,'1.วาง งบทดลอง 4 แถว'!$E$2519:$J$3357,6,0)</f>
        <v>0</v>
      </c>
      <c r="AF698" s="380">
        <f t="shared" si="91"/>
        <v>0</v>
      </c>
      <c r="AG698" s="410" t="s">
        <v>1322</v>
      </c>
      <c r="AH698" s="411" t="s">
        <v>1320</v>
      </c>
      <c r="AI698" s="412">
        <v>0</v>
      </c>
      <c r="AJ698" s="377">
        <f>VLOOKUP($B698,'1.วาง งบทดลอง 4 แถว'!$E$3358:$J$4196,3,0)</f>
        <v>0</v>
      </c>
      <c r="AK698" s="378">
        <f>VLOOKUP($B698,'1.วาง งบทดลอง 4 แถว'!$E$3358:$J$4196,4,0)</f>
        <v>0</v>
      </c>
      <c r="AL698" s="378">
        <f>VLOOKUP($B698,'1.วาง งบทดลอง 4 แถว'!$E$3358:$J$4196,5,0)</f>
        <v>0</v>
      </c>
      <c r="AM698" s="379">
        <f>VLOOKUP($B698,'1.วาง งบทดลอง 4 แถว'!$E$3358:$J$4196,6,0)</f>
        <v>0</v>
      </c>
      <c r="AN698" s="380">
        <f t="shared" si="92"/>
        <v>0</v>
      </c>
      <c r="AO698" s="410" t="s">
        <v>1322</v>
      </c>
      <c r="AP698" s="411" t="s">
        <v>1320</v>
      </c>
      <c r="AQ698" s="412">
        <v>0</v>
      </c>
      <c r="AR698" s="377">
        <f>VLOOKUP($B698,'1.วาง งบทดลอง 4 แถว'!$E$4197:$J$5035,3,0)</f>
        <v>0</v>
      </c>
      <c r="AS698" s="378">
        <f>VLOOKUP($B698,'1.วาง งบทดลอง 4 แถว'!$E$4197:$J$5035,4,0)</f>
        <v>0</v>
      </c>
      <c r="AT698" s="378">
        <f>VLOOKUP($B698,'1.วาง งบทดลอง 4 แถว'!$E$4197:$J$5035,5,0)</f>
        <v>0</v>
      </c>
      <c r="AU698" s="379">
        <f>VLOOKUP($B698,'1.วาง งบทดลอง 4 แถว'!$E$4197:$J$5035,6,0)</f>
        <v>0</v>
      </c>
      <c r="AV698" s="380">
        <f t="shared" si="93"/>
        <v>0</v>
      </c>
      <c r="AW698" s="410" t="s">
        <v>1322</v>
      </c>
      <c r="AX698" s="411" t="s">
        <v>1320</v>
      </c>
      <c r="AY698" s="412">
        <v>0</v>
      </c>
      <c r="AZ698" s="377">
        <f>VLOOKUP($B698,'1.วาง งบทดลอง 4 แถว'!$E$5036:$J$5874,3,0)</f>
        <v>0</v>
      </c>
      <c r="BA698" s="378">
        <f>VLOOKUP($B698,'1.วาง งบทดลอง 4 แถว'!$E$5036:$J$5874,4,0)</f>
        <v>0</v>
      </c>
      <c r="BB698" s="378">
        <f>VLOOKUP($B698,'1.วาง งบทดลอง 4 แถว'!$E$5036:$J$5874,5,0)</f>
        <v>0</v>
      </c>
      <c r="BC698" s="379">
        <f>VLOOKUP($B698,'1.วาง งบทดลอง 4 แถว'!$E$5036:$J$5874,6,0)</f>
        <v>0</v>
      </c>
      <c r="BD698" s="380">
        <f t="shared" si="94"/>
        <v>0</v>
      </c>
      <c r="BE698" s="410" t="s">
        <v>1322</v>
      </c>
      <c r="BF698" s="411" t="s">
        <v>1320</v>
      </c>
      <c r="BG698" s="412">
        <v>0</v>
      </c>
      <c r="BH698" s="377">
        <f>VLOOKUP($B698,'1.วาง งบทดลอง 4 แถว'!$E$5875:$J$6713,3,0)</f>
        <v>0</v>
      </c>
      <c r="BI698" s="378">
        <f>VLOOKUP($B698,'1.วาง งบทดลอง 4 แถว'!$E$5875:$J$6713,4,0)</f>
        <v>0</v>
      </c>
      <c r="BJ698" s="378">
        <f>VLOOKUP($B698,'1.วาง งบทดลอง 4 แถว'!$E$5875:$J$6713,5,0)</f>
        <v>0</v>
      </c>
      <c r="BK698" s="379">
        <f>VLOOKUP($B698,'1.วาง งบทดลอง 4 แถว'!$E$5875:$J$6713,6,0)</f>
        <v>0</v>
      </c>
      <c r="BL698" s="380">
        <f t="shared" si="95"/>
        <v>0</v>
      </c>
      <c r="BM698" s="410" t="s">
        <v>1322</v>
      </c>
      <c r="BN698" s="411" t="s">
        <v>1320</v>
      </c>
      <c r="BO698" s="413">
        <v>0</v>
      </c>
    </row>
    <row r="699" spans="1:67" ht="19.5" customHeight="1">
      <c r="A699" s="374">
        <v>696</v>
      </c>
      <c r="B699" s="375" t="s">
        <v>1054</v>
      </c>
      <c r="C699" s="376" t="s">
        <v>458</v>
      </c>
      <c r="D699" s="377">
        <f>VLOOKUP($B699,'1.วาง งบทดลอง 4 แถว'!$E$2:$J$840,3,0)</f>
        <v>0</v>
      </c>
      <c r="E699" s="378">
        <f>VLOOKUP($B699,'1.วาง งบทดลอง 4 แถว'!$E$2:$J$840,4,0)</f>
        <v>0</v>
      </c>
      <c r="F699" s="378">
        <f>VLOOKUP($B699,'1.วาง งบทดลอง 4 แถว'!$E$2:$J$840,5,0)</f>
        <v>742210</v>
      </c>
      <c r="G699" s="379">
        <f>VLOOKUP($B699,'1.วาง งบทดลอง 4 แถว'!$E$2:$J$840,6,0)</f>
        <v>0</v>
      </c>
      <c r="H699" s="380">
        <f t="shared" si="88"/>
        <v>742210</v>
      </c>
      <c r="I699" s="410" t="s">
        <v>1321</v>
      </c>
      <c r="J699" s="411" t="s">
        <v>1320</v>
      </c>
      <c r="K699" s="412" t="s">
        <v>2027</v>
      </c>
      <c r="L699" s="377">
        <f>VLOOKUP($B699,'1.วาง งบทดลอง 4 แถว'!$E$841:$J$1679,3,0)</f>
        <v>355750</v>
      </c>
      <c r="M699" s="378">
        <f>VLOOKUP($B699,'1.วาง งบทดลอง 4 แถว'!$E$841:$J$1679,4,0)</f>
        <v>0</v>
      </c>
      <c r="N699" s="378">
        <f>VLOOKUP($B699,'1.วาง งบทดลอง 4 แถว'!$E$841:$J$1679,5,0)</f>
        <v>1334955</v>
      </c>
      <c r="O699" s="379">
        <f>VLOOKUP($B699,'1.วาง งบทดลอง 4 แถว'!$E$841:$J$1679,6,0)</f>
        <v>0</v>
      </c>
      <c r="P699" s="380">
        <f t="shared" si="89"/>
        <v>1334955</v>
      </c>
      <c r="Q699" s="410" t="s">
        <v>1300</v>
      </c>
      <c r="R699" s="411" t="s">
        <v>1301</v>
      </c>
      <c r="S699" s="412" t="s">
        <v>2025</v>
      </c>
      <c r="T699" s="377">
        <f>VLOOKUP($B699,'1.วาง งบทดลอง 4 แถว'!$E$1680:$J$2518,3,0)</f>
        <v>311610</v>
      </c>
      <c r="U699" s="378">
        <f>VLOOKUP($B699,'1.วาง งบทดลอง 4 แถว'!$E$1680:$J$2518,4,0)</f>
        <v>0</v>
      </c>
      <c r="V699" s="378">
        <f>VLOOKUP($B699,'1.วาง งบทดลอง 4 แถว'!$E$1680:$J$2518,5,0)</f>
        <v>2242672.0499999998</v>
      </c>
      <c r="W699" s="379">
        <f>VLOOKUP($B699,'1.วาง งบทดลอง 4 แถว'!$E$1680:$J$2518,6,0)</f>
        <v>0</v>
      </c>
      <c r="X699" s="380">
        <f t="shared" si="90"/>
        <v>2242672.0499999998</v>
      </c>
      <c r="Y699" s="410" t="s">
        <v>1300</v>
      </c>
      <c r="Z699" s="411" t="s">
        <v>1301</v>
      </c>
      <c r="AA699" s="412" t="s">
        <v>2025</v>
      </c>
      <c r="AB699" s="377">
        <f>VLOOKUP($B699,'1.วาง งบทดลอง 4 แถว'!$E$2519:$J$3357,3,0)</f>
        <v>0</v>
      </c>
      <c r="AC699" s="378">
        <f>VLOOKUP($B699,'1.วาง งบทดลอง 4 แถว'!$E$2519:$J$3357,4,0)</f>
        <v>0</v>
      </c>
      <c r="AD699" s="378">
        <f>VLOOKUP($B699,'1.วาง งบทดลอง 4 แถว'!$E$2519:$J$3357,5,0)</f>
        <v>230270</v>
      </c>
      <c r="AE699" s="379">
        <f>VLOOKUP($B699,'1.วาง งบทดลอง 4 แถว'!$E$2519:$J$3357,6,0)</f>
        <v>0</v>
      </c>
      <c r="AF699" s="380">
        <f t="shared" si="91"/>
        <v>230270</v>
      </c>
      <c r="AG699" s="410" t="s">
        <v>1300</v>
      </c>
      <c r="AH699" s="411" t="s">
        <v>1301</v>
      </c>
      <c r="AI699" s="412" t="s">
        <v>2025</v>
      </c>
      <c r="AJ699" s="377">
        <f>VLOOKUP($B699,'1.วาง งบทดลอง 4 แถว'!$E$3358:$J$4196,3,0)</f>
        <v>0</v>
      </c>
      <c r="AK699" s="378">
        <f>VLOOKUP($B699,'1.วาง งบทดลอง 4 แถว'!$E$3358:$J$4196,4,0)</f>
        <v>0</v>
      </c>
      <c r="AL699" s="378">
        <f>VLOOKUP($B699,'1.วาง งบทดลอง 4 แถว'!$E$3358:$J$4196,5,0)</f>
        <v>0</v>
      </c>
      <c r="AM699" s="379">
        <f>VLOOKUP($B699,'1.วาง งบทดลอง 4 แถว'!$E$3358:$J$4196,6,0)</f>
        <v>0</v>
      </c>
      <c r="AN699" s="380">
        <f t="shared" si="92"/>
        <v>0</v>
      </c>
      <c r="AO699" s="410" t="s">
        <v>1300</v>
      </c>
      <c r="AP699" s="411" t="s">
        <v>1301</v>
      </c>
      <c r="AQ699" s="412" t="s">
        <v>2025</v>
      </c>
      <c r="AR699" s="377">
        <f>VLOOKUP($B699,'1.วาง งบทดลอง 4 แถว'!$E$4197:$J$5035,3,0)</f>
        <v>0</v>
      </c>
      <c r="AS699" s="378">
        <f>VLOOKUP($B699,'1.วาง งบทดลอง 4 แถว'!$E$4197:$J$5035,4,0)</f>
        <v>0</v>
      </c>
      <c r="AT699" s="378">
        <f>VLOOKUP($B699,'1.วาง งบทดลอง 4 แถว'!$E$4197:$J$5035,5,0)</f>
        <v>116600</v>
      </c>
      <c r="AU699" s="379">
        <f>VLOOKUP($B699,'1.วาง งบทดลอง 4 แถว'!$E$4197:$J$5035,6,0)</f>
        <v>0</v>
      </c>
      <c r="AV699" s="380">
        <f t="shared" si="93"/>
        <v>116600</v>
      </c>
      <c r="AW699" s="410" t="s">
        <v>1300</v>
      </c>
      <c r="AX699" s="411" t="s">
        <v>1301</v>
      </c>
      <c r="AY699" s="412" t="s">
        <v>2025</v>
      </c>
      <c r="AZ699" s="377">
        <f>VLOOKUP($B699,'1.วาง งบทดลอง 4 แถว'!$E$5036:$J$5874,3,0)</f>
        <v>0</v>
      </c>
      <c r="BA699" s="378">
        <f>VLOOKUP($B699,'1.วาง งบทดลอง 4 แถว'!$E$5036:$J$5874,4,0)</f>
        <v>0</v>
      </c>
      <c r="BB699" s="378">
        <f>VLOOKUP($B699,'1.วาง งบทดลอง 4 แถว'!$E$5036:$J$5874,5,0)</f>
        <v>128260</v>
      </c>
      <c r="BC699" s="379">
        <f>VLOOKUP($B699,'1.วาง งบทดลอง 4 แถว'!$E$5036:$J$5874,6,0)</f>
        <v>0</v>
      </c>
      <c r="BD699" s="380">
        <f t="shared" si="94"/>
        <v>128260</v>
      </c>
      <c r="BE699" s="410" t="s">
        <v>1300</v>
      </c>
      <c r="BF699" s="411" t="s">
        <v>1301</v>
      </c>
      <c r="BG699" s="412" t="s">
        <v>2025</v>
      </c>
      <c r="BH699" s="377">
        <f>VLOOKUP($B699,'1.วาง งบทดลอง 4 แถว'!$E$5875:$J$6713,3,0)</f>
        <v>0</v>
      </c>
      <c r="BI699" s="378">
        <f>VLOOKUP($B699,'1.วาง งบทดลอง 4 แถว'!$E$5875:$J$6713,4,0)</f>
        <v>0</v>
      </c>
      <c r="BJ699" s="378">
        <f>VLOOKUP($B699,'1.วาง งบทดลอง 4 แถว'!$E$5875:$J$6713,5,0)</f>
        <v>0</v>
      </c>
      <c r="BK699" s="379">
        <f>VLOOKUP($B699,'1.วาง งบทดลอง 4 แถว'!$E$5875:$J$6713,6,0)</f>
        <v>0</v>
      </c>
      <c r="BL699" s="380">
        <f t="shared" si="95"/>
        <v>0</v>
      </c>
      <c r="BM699" s="410" t="s">
        <v>1300</v>
      </c>
      <c r="BN699" s="411" t="s">
        <v>1301</v>
      </c>
      <c r="BO699" s="413" t="s">
        <v>2025</v>
      </c>
    </row>
    <row r="700" spans="1:67" ht="19.5" customHeight="1">
      <c r="A700" s="374">
        <v>697</v>
      </c>
      <c r="B700" s="375" t="s">
        <v>1055</v>
      </c>
      <c r="C700" s="376" t="s">
        <v>1687</v>
      </c>
      <c r="D700" s="377">
        <f>VLOOKUP($B700,'1.วาง งบทดลอง 4 แถว'!$E$2:$J$840,3,0)</f>
        <v>12800</v>
      </c>
      <c r="E700" s="378">
        <f>VLOOKUP($B700,'1.วาง งบทดลอง 4 แถว'!$E$2:$J$840,4,0)</f>
        <v>0</v>
      </c>
      <c r="F700" s="378">
        <f>VLOOKUP($B700,'1.วาง งบทดลอง 4 แถว'!$E$2:$J$840,5,0)</f>
        <v>12800</v>
      </c>
      <c r="G700" s="379">
        <f>VLOOKUP($B700,'1.วาง งบทดลอง 4 แถว'!$E$2:$J$840,6,0)</f>
        <v>0</v>
      </c>
      <c r="H700" s="380">
        <f t="shared" si="88"/>
        <v>12800</v>
      </c>
      <c r="I700" s="410" t="s">
        <v>1322</v>
      </c>
      <c r="J700" s="411" t="s">
        <v>1320</v>
      </c>
      <c r="K700" s="412">
        <v>0</v>
      </c>
      <c r="L700" s="377">
        <f>VLOOKUP($B700,'1.วาง งบทดลอง 4 แถว'!$E$841:$J$1679,3,0)</f>
        <v>78880</v>
      </c>
      <c r="M700" s="378">
        <f>VLOOKUP($B700,'1.วาง งบทดลอง 4 แถว'!$E$841:$J$1679,4,0)</f>
        <v>0</v>
      </c>
      <c r="N700" s="378">
        <f>VLOOKUP($B700,'1.วาง งบทดลอง 4 แถว'!$E$841:$J$1679,5,0)</f>
        <v>188304</v>
      </c>
      <c r="O700" s="379">
        <f>VLOOKUP($B700,'1.วาง งบทดลอง 4 แถว'!$E$841:$J$1679,6,0)</f>
        <v>0</v>
      </c>
      <c r="P700" s="380">
        <f t="shared" si="89"/>
        <v>188304</v>
      </c>
      <c r="Q700" s="410" t="s">
        <v>1322</v>
      </c>
      <c r="R700" s="411" t="s">
        <v>1320</v>
      </c>
      <c r="S700" s="412" t="s">
        <v>2027</v>
      </c>
      <c r="T700" s="377">
        <f>VLOOKUP($B700,'1.วาง งบทดลอง 4 แถว'!$E$1680:$J$2518,3,0)</f>
        <v>30000</v>
      </c>
      <c r="U700" s="378">
        <f>VLOOKUP($B700,'1.วาง งบทดลอง 4 แถว'!$E$1680:$J$2518,4,0)</f>
        <v>0</v>
      </c>
      <c r="V700" s="378">
        <f>VLOOKUP($B700,'1.วาง งบทดลอง 4 แถว'!$E$1680:$J$2518,5,0)</f>
        <v>86840</v>
      </c>
      <c r="W700" s="379">
        <f>VLOOKUP($B700,'1.วาง งบทดลอง 4 แถว'!$E$1680:$J$2518,6,0)</f>
        <v>0</v>
      </c>
      <c r="X700" s="380">
        <f t="shared" si="90"/>
        <v>86840</v>
      </c>
      <c r="Y700" s="410" t="s">
        <v>1322</v>
      </c>
      <c r="Z700" s="411" t="s">
        <v>1320</v>
      </c>
      <c r="AA700" s="412" t="s">
        <v>2027</v>
      </c>
      <c r="AB700" s="377">
        <f>VLOOKUP($B700,'1.วาง งบทดลอง 4 แถว'!$E$2519:$J$3357,3,0)</f>
        <v>0</v>
      </c>
      <c r="AC700" s="378">
        <f>VLOOKUP($B700,'1.วาง งบทดลอง 4 แถว'!$E$2519:$J$3357,4,0)</f>
        <v>0</v>
      </c>
      <c r="AD700" s="378">
        <f>VLOOKUP($B700,'1.วาง งบทดลอง 4 แถว'!$E$2519:$J$3357,5,0)</f>
        <v>338792.48</v>
      </c>
      <c r="AE700" s="379">
        <f>VLOOKUP($B700,'1.วาง งบทดลอง 4 แถว'!$E$2519:$J$3357,6,0)</f>
        <v>0</v>
      </c>
      <c r="AF700" s="380">
        <f t="shared" si="91"/>
        <v>338792.48</v>
      </c>
      <c r="AG700" s="410" t="s">
        <v>1322</v>
      </c>
      <c r="AH700" s="411" t="s">
        <v>1320</v>
      </c>
      <c r="AI700" s="412" t="s">
        <v>2027</v>
      </c>
      <c r="AJ700" s="377">
        <f>VLOOKUP($B700,'1.วาง งบทดลอง 4 แถว'!$E$3358:$J$4196,3,0)</f>
        <v>0</v>
      </c>
      <c r="AK700" s="378">
        <f>VLOOKUP($B700,'1.วาง งบทดลอง 4 แถว'!$E$3358:$J$4196,4,0)</f>
        <v>0</v>
      </c>
      <c r="AL700" s="378">
        <f>VLOOKUP($B700,'1.วาง งบทดลอง 4 แถว'!$E$3358:$J$4196,5,0)</f>
        <v>0</v>
      </c>
      <c r="AM700" s="379">
        <f>VLOOKUP($B700,'1.วาง งบทดลอง 4 แถว'!$E$3358:$J$4196,6,0)</f>
        <v>0</v>
      </c>
      <c r="AN700" s="380">
        <f t="shared" si="92"/>
        <v>0</v>
      </c>
      <c r="AO700" s="410" t="s">
        <v>1322</v>
      </c>
      <c r="AP700" s="411" t="s">
        <v>1320</v>
      </c>
      <c r="AQ700" s="412" t="s">
        <v>2027</v>
      </c>
      <c r="AR700" s="377">
        <f>VLOOKUP($B700,'1.วาง งบทดลอง 4 แถว'!$E$4197:$J$5035,3,0)</f>
        <v>0</v>
      </c>
      <c r="AS700" s="378">
        <f>VLOOKUP($B700,'1.วาง งบทดลอง 4 แถว'!$E$4197:$J$5035,4,0)</f>
        <v>0</v>
      </c>
      <c r="AT700" s="378">
        <f>VLOOKUP($B700,'1.วาง งบทดลอง 4 แถว'!$E$4197:$J$5035,5,0)</f>
        <v>64220</v>
      </c>
      <c r="AU700" s="379">
        <f>VLOOKUP($B700,'1.วาง งบทดลอง 4 แถว'!$E$4197:$J$5035,6,0)</f>
        <v>0</v>
      </c>
      <c r="AV700" s="380">
        <f t="shared" si="93"/>
        <v>64220</v>
      </c>
      <c r="AW700" s="410" t="s">
        <v>1322</v>
      </c>
      <c r="AX700" s="411" t="s">
        <v>1320</v>
      </c>
      <c r="AY700" s="412" t="s">
        <v>2027</v>
      </c>
      <c r="AZ700" s="377">
        <f>VLOOKUP($B700,'1.วาง งบทดลอง 4 แถว'!$E$5036:$J$5874,3,0)</f>
        <v>15120</v>
      </c>
      <c r="BA700" s="378">
        <f>VLOOKUP($B700,'1.วาง งบทดลอง 4 แถว'!$E$5036:$J$5874,4,0)</f>
        <v>0</v>
      </c>
      <c r="BB700" s="378">
        <f>VLOOKUP($B700,'1.วาง งบทดลอง 4 แถว'!$E$5036:$J$5874,5,0)</f>
        <v>119363.25</v>
      </c>
      <c r="BC700" s="379">
        <f>VLOOKUP($B700,'1.วาง งบทดลอง 4 แถว'!$E$5036:$J$5874,6,0)</f>
        <v>0</v>
      </c>
      <c r="BD700" s="380">
        <f t="shared" si="94"/>
        <v>119363.25</v>
      </c>
      <c r="BE700" s="410" t="s">
        <v>1322</v>
      </c>
      <c r="BF700" s="411" t="s">
        <v>1320</v>
      </c>
      <c r="BG700" s="412" t="s">
        <v>2027</v>
      </c>
      <c r="BH700" s="377">
        <f>VLOOKUP($B700,'1.วาง งบทดลอง 4 แถว'!$E$5875:$J$6713,3,0)</f>
        <v>0</v>
      </c>
      <c r="BI700" s="378">
        <f>VLOOKUP($B700,'1.วาง งบทดลอง 4 แถว'!$E$5875:$J$6713,4,0)</f>
        <v>0</v>
      </c>
      <c r="BJ700" s="378">
        <f>VLOOKUP($B700,'1.วาง งบทดลอง 4 แถว'!$E$5875:$J$6713,5,0)</f>
        <v>3576</v>
      </c>
      <c r="BK700" s="379">
        <f>VLOOKUP($B700,'1.วาง งบทดลอง 4 แถว'!$E$5875:$J$6713,6,0)</f>
        <v>0</v>
      </c>
      <c r="BL700" s="380">
        <f t="shared" si="95"/>
        <v>3576</v>
      </c>
      <c r="BM700" s="410" t="s">
        <v>1322</v>
      </c>
      <c r="BN700" s="411" t="s">
        <v>1320</v>
      </c>
      <c r="BO700" s="413" t="s">
        <v>2027</v>
      </c>
    </row>
    <row r="701" spans="1:67" ht="19.5" customHeight="1">
      <c r="A701" s="374">
        <v>698</v>
      </c>
      <c r="B701" s="375" t="s">
        <v>1056</v>
      </c>
      <c r="C701" s="376" t="s">
        <v>338</v>
      </c>
      <c r="D701" s="377">
        <f>VLOOKUP($B701,'1.วาง งบทดลอง 4 แถว'!$E$2:$J$840,3,0)</f>
        <v>0</v>
      </c>
      <c r="E701" s="378">
        <f>VLOOKUP($B701,'1.วาง งบทดลอง 4 แถว'!$E$2:$J$840,4,0)</f>
        <v>0</v>
      </c>
      <c r="F701" s="378">
        <f>VLOOKUP($B701,'1.วาง งบทดลอง 4 แถว'!$E$2:$J$840,5,0)</f>
        <v>70490</v>
      </c>
      <c r="G701" s="379">
        <f>VLOOKUP($B701,'1.วาง งบทดลอง 4 แถว'!$E$2:$J$840,6,0)</f>
        <v>0</v>
      </c>
      <c r="H701" s="380">
        <f t="shared" si="88"/>
        <v>70490</v>
      </c>
      <c r="I701" s="410" t="s">
        <v>1300</v>
      </c>
      <c r="J701" s="411" t="s">
        <v>1301</v>
      </c>
      <c r="K701" s="412" t="s">
        <v>2025</v>
      </c>
      <c r="L701" s="377">
        <f>VLOOKUP($B701,'1.วาง งบทดลอง 4 แถว'!$E$841:$J$1679,3,0)</f>
        <v>0</v>
      </c>
      <c r="M701" s="378">
        <f>VLOOKUP($B701,'1.วาง งบทดลอง 4 แถว'!$E$841:$J$1679,4,0)</f>
        <v>0</v>
      </c>
      <c r="N701" s="378">
        <f>VLOOKUP($B701,'1.วาง งบทดลอง 4 แถว'!$E$841:$J$1679,5,0)</f>
        <v>3500</v>
      </c>
      <c r="O701" s="379">
        <f>VLOOKUP($B701,'1.วาง งบทดลอง 4 แถว'!$E$841:$J$1679,6,0)</f>
        <v>0</v>
      </c>
      <c r="P701" s="380">
        <f t="shared" si="89"/>
        <v>3500</v>
      </c>
      <c r="Q701" s="410" t="s">
        <v>1323</v>
      </c>
      <c r="R701" s="411" t="s">
        <v>1320</v>
      </c>
      <c r="S701" s="412" t="s">
        <v>2027</v>
      </c>
      <c r="T701" s="377">
        <f>VLOOKUP($B701,'1.วาง งบทดลอง 4 แถว'!$E$1680:$J$2518,3,0)</f>
        <v>0</v>
      </c>
      <c r="U701" s="378">
        <f>VLOOKUP($B701,'1.วาง งบทดลอง 4 แถว'!$E$1680:$J$2518,4,0)</f>
        <v>0</v>
      </c>
      <c r="V701" s="378">
        <f>VLOOKUP($B701,'1.วาง งบทดลอง 4 แถว'!$E$1680:$J$2518,5,0)</f>
        <v>0</v>
      </c>
      <c r="W701" s="379">
        <f>VLOOKUP($B701,'1.วาง งบทดลอง 4 แถว'!$E$1680:$J$2518,6,0)</f>
        <v>0</v>
      </c>
      <c r="X701" s="380">
        <f t="shared" si="90"/>
        <v>0</v>
      </c>
      <c r="Y701" s="410" t="s">
        <v>1323</v>
      </c>
      <c r="Z701" s="411" t="s">
        <v>1320</v>
      </c>
      <c r="AA701" s="412" t="s">
        <v>2027</v>
      </c>
      <c r="AB701" s="377">
        <f>VLOOKUP($B701,'1.วาง งบทดลอง 4 แถว'!$E$2519:$J$3357,3,0)</f>
        <v>0</v>
      </c>
      <c r="AC701" s="378">
        <f>VLOOKUP($B701,'1.วาง งบทดลอง 4 แถว'!$E$2519:$J$3357,4,0)</f>
        <v>0</v>
      </c>
      <c r="AD701" s="378">
        <f>VLOOKUP($B701,'1.วาง งบทดลอง 4 แถว'!$E$2519:$J$3357,5,0)</f>
        <v>0</v>
      </c>
      <c r="AE701" s="379">
        <f>VLOOKUP($B701,'1.วาง งบทดลอง 4 แถว'!$E$2519:$J$3357,6,0)</f>
        <v>0</v>
      </c>
      <c r="AF701" s="380">
        <f t="shared" si="91"/>
        <v>0</v>
      </c>
      <c r="AG701" s="410" t="s">
        <v>1323</v>
      </c>
      <c r="AH701" s="411" t="s">
        <v>1320</v>
      </c>
      <c r="AI701" s="412" t="s">
        <v>2027</v>
      </c>
      <c r="AJ701" s="377">
        <f>VLOOKUP($B701,'1.วาง งบทดลอง 4 แถว'!$E$3358:$J$4196,3,0)</f>
        <v>0</v>
      </c>
      <c r="AK701" s="378">
        <f>VLOOKUP($B701,'1.วาง งบทดลอง 4 แถว'!$E$3358:$J$4196,4,0)</f>
        <v>0</v>
      </c>
      <c r="AL701" s="378">
        <f>VLOOKUP($B701,'1.วาง งบทดลอง 4 แถว'!$E$3358:$J$4196,5,0)</f>
        <v>0</v>
      </c>
      <c r="AM701" s="379">
        <f>VLOOKUP($B701,'1.วาง งบทดลอง 4 แถว'!$E$3358:$J$4196,6,0)</f>
        <v>0</v>
      </c>
      <c r="AN701" s="380">
        <f t="shared" si="92"/>
        <v>0</v>
      </c>
      <c r="AO701" s="410" t="s">
        <v>1323</v>
      </c>
      <c r="AP701" s="411" t="s">
        <v>1320</v>
      </c>
      <c r="AQ701" s="412" t="s">
        <v>2027</v>
      </c>
      <c r="AR701" s="377">
        <f>VLOOKUP($B701,'1.วาง งบทดลอง 4 แถว'!$E$4197:$J$5035,3,0)</f>
        <v>0</v>
      </c>
      <c r="AS701" s="378">
        <f>VLOOKUP($B701,'1.วาง งบทดลอง 4 แถว'!$E$4197:$J$5035,4,0)</f>
        <v>0</v>
      </c>
      <c r="AT701" s="378">
        <f>VLOOKUP($B701,'1.วาง งบทดลอง 4 แถว'!$E$4197:$J$5035,5,0)</f>
        <v>26500</v>
      </c>
      <c r="AU701" s="379">
        <f>VLOOKUP($B701,'1.วาง งบทดลอง 4 แถว'!$E$4197:$J$5035,6,0)</f>
        <v>0</v>
      </c>
      <c r="AV701" s="380">
        <f t="shared" si="93"/>
        <v>26500</v>
      </c>
      <c r="AW701" s="410" t="s">
        <v>1323</v>
      </c>
      <c r="AX701" s="411" t="s">
        <v>1320</v>
      </c>
      <c r="AY701" s="412" t="s">
        <v>2027</v>
      </c>
      <c r="AZ701" s="377">
        <f>VLOOKUP($B701,'1.วาง งบทดลอง 4 แถว'!$E$5036:$J$5874,3,0)</f>
        <v>0</v>
      </c>
      <c r="BA701" s="378">
        <f>VLOOKUP($B701,'1.วาง งบทดลอง 4 แถว'!$E$5036:$J$5874,4,0)</f>
        <v>0</v>
      </c>
      <c r="BB701" s="378">
        <f>VLOOKUP($B701,'1.วาง งบทดลอง 4 แถว'!$E$5036:$J$5874,5,0)</f>
        <v>0</v>
      </c>
      <c r="BC701" s="379">
        <f>VLOOKUP($B701,'1.วาง งบทดลอง 4 แถว'!$E$5036:$J$5874,6,0)</f>
        <v>0</v>
      </c>
      <c r="BD701" s="380">
        <f t="shared" si="94"/>
        <v>0</v>
      </c>
      <c r="BE701" s="410" t="s">
        <v>1323</v>
      </c>
      <c r="BF701" s="411" t="s">
        <v>1320</v>
      </c>
      <c r="BG701" s="412" t="s">
        <v>2027</v>
      </c>
      <c r="BH701" s="377">
        <f>VLOOKUP($B701,'1.วาง งบทดลอง 4 แถว'!$E$5875:$J$6713,3,0)</f>
        <v>0</v>
      </c>
      <c r="BI701" s="378">
        <f>VLOOKUP($B701,'1.วาง งบทดลอง 4 แถว'!$E$5875:$J$6713,4,0)</f>
        <v>0</v>
      </c>
      <c r="BJ701" s="378">
        <f>VLOOKUP($B701,'1.วาง งบทดลอง 4 แถว'!$E$5875:$J$6713,5,0)</f>
        <v>0</v>
      </c>
      <c r="BK701" s="379">
        <f>VLOOKUP($B701,'1.วาง งบทดลอง 4 แถว'!$E$5875:$J$6713,6,0)</f>
        <v>0</v>
      </c>
      <c r="BL701" s="380">
        <f t="shared" si="95"/>
        <v>0</v>
      </c>
      <c r="BM701" s="410" t="s">
        <v>1323</v>
      </c>
      <c r="BN701" s="411" t="s">
        <v>1320</v>
      </c>
      <c r="BO701" s="413" t="s">
        <v>2027</v>
      </c>
    </row>
    <row r="702" spans="1:67" ht="19.5" customHeight="1">
      <c r="A702" s="374">
        <v>699</v>
      </c>
      <c r="B702" s="375" t="s">
        <v>1057</v>
      </c>
      <c r="C702" s="376" t="s">
        <v>1688</v>
      </c>
      <c r="D702" s="377">
        <f>VLOOKUP($B702,'1.วาง งบทดลอง 4 แถว'!$E$2:$J$840,3,0)</f>
        <v>626164</v>
      </c>
      <c r="E702" s="378">
        <f>VLOOKUP($B702,'1.วาง งบทดลอง 4 แถว'!$E$2:$J$840,4,0)</f>
        <v>0</v>
      </c>
      <c r="F702" s="378">
        <f>VLOOKUP($B702,'1.วาง งบทดลอง 4 แถว'!$E$2:$J$840,5,0)</f>
        <v>2200596.36</v>
      </c>
      <c r="G702" s="379">
        <f>VLOOKUP($B702,'1.วาง งบทดลอง 4 แถว'!$E$2:$J$840,6,0)</f>
        <v>0</v>
      </c>
      <c r="H702" s="380">
        <f t="shared" si="88"/>
        <v>2200596.36</v>
      </c>
      <c r="I702" s="410" t="s">
        <v>1322</v>
      </c>
      <c r="J702" s="411" t="s">
        <v>1320</v>
      </c>
      <c r="K702" s="412" t="s">
        <v>2027</v>
      </c>
      <c r="L702" s="377">
        <f>VLOOKUP($B702,'1.วาง งบทดลอง 4 แถว'!$E$841:$J$1679,3,0)</f>
        <v>119190</v>
      </c>
      <c r="M702" s="378">
        <f>VLOOKUP($B702,'1.วาง งบทดลอง 4 แถว'!$E$841:$J$1679,4,0)</f>
        <v>0</v>
      </c>
      <c r="N702" s="378">
        <f>VLOOKUP($B702,'1.วาง งบทดลอง 4 แถว'!$E$841:$J$1679,5,0)</f>
        <v>702990.15</v>
      </c>
      <c r="O702" s="379">
        <f>VLOOKUP($B702,'1.วาง งบทดลอง 4 แถว'!$E$841:$J$1679,6,0)</f>
        <v>0</v>
      </c>
      <c r="P702" s="380">
        <f t="shared" si="89"/>
        <v>702990.15</v>
      </c>
      <c r="Q702" s="410" t="s">
        <v>1323</v>
      </c>
      <c r="R702" s="411" t="s">
        <v>1320</v>
      </c>
      <c r="S702" s="412" t="s">
        <v>2027</v>
      </c>
      <c r="T702" s="377">
        <f>VLOOKUP($B702,'1.วาง งบทดลอง 4 แถว'!$E$1680:$J$2518,3,0)</f>
        <v>572714.06000000006</v>
      </c>
      <c r="U702" s="378">
        <f>VLOOKUP($B702,'1.วาง งบทดลอง 4 แถว'!$E$1680:$J$2518,4,0)</f>
        <v>0</v>
      </c>
      <c r="V702" s="378">
        <f>VLOOKUP($B702,'1.วาง งบทดลอง 4 แถว'!$E$1680:$J$2518,5,0)</f>
        <v>4422857.38</v>
      </c>
      <c r="W702" s="379">
        <f>VLOOKUP($B702,'1.วาง งบทดลอง 4 แถว'!$E$1680:$J$2518,6,0)</f>
        <v>0</v>
      </c>
      <c r="X702" s="380">
        <f t="shared" si="90"/>
        <v>4422857.38</v>
      </c>
      <c r="Y702" s="410" t="s">
        <v>1323</v>
      </c>
      <c r="Z702" s="411" t="s">
        <v>1320</v>
      </c>
      <c r="AA702" s="412" t="s">
        <v>2027</v>
      </c>
      <c r="AB702" s="377">
        <f>VLOOKUP($B702,'1.วาง งบทดลอง 4 แถว'!$E$2519:$J$3357,3,0)</f>
        <v>126200</v>
      </c>
      <c r="AC702" s="378">
        <f>VLOOKUP($B702,'1.วาง งบทดลอง 4 แถว'!$E$2519:$J$3357,4,0)</f>
        <v>0</v>
      </c>
      <c r="AD702" s="378">
        <f>VLOOKUP($B702,'1.วาง งบทดลอง 4 แถว'!$E$2519:$J$3357,5,0)</f>
        <v>1490757.6</v>
      </c>
      <c r="AE702" s="379">
        <f>VLOOKUP($B702,'1.วาง งบทดลอง 4 แถว'!$E$2519:$J$3357,6,0)</f>
        <v>0</v>
      </c>
      <c r="AF702" s="380">
        <f t="shared" si="91"/>
        <v>1490757.6</v>
      </c>
      <c r="AG702" s="410" t="s">
        <v>1323</v>
      </c>
      <c r="AH702" s="411" t="s">
        <v>1320</v>
      </c>
      <c r="AI702" s="412" t="s">
        <v>2027</v>
      </c>
      <c r="AJ702" s="377">
        <f>VLOOKUP($B702,'1.วาง งบทดลอง 4 แถว'!$E$3358:$J$4196,3,0)</f>
        <v>740709</v>
      </c>
      <c r="AK702" s="378">
        <f>VLOOKUP($B702,'1.วาง งบทดลอง 4 แถว'!$E$3358:$J$4196,4,0)</f>
        <v>0</v>
      </c>
      <c r="AL702" s="378">
        <f>VLOOKUP($B702,'1.วาง งบทดลอง 4 แถว'!$E$3358:$J$4196,5,0)</f>
        <v>2704385.36</v>
      </c>
      <c r="AM702" s="379">
        <f>VLOOKUP($B702,'1.วาง งบทดลอง 4 แถว'!$E$3358:$J$4196,6,0)</f>
        <v>0</v>
      </c>
      <c r="AN702" s="380">
        <f t="shared" si="92"/>
        <v>2704385.36</v>
      </c>
      <c r="AO702" s="410" t="s">
        <v>1323</v>
      </c>
      <c r="AP702" s="411" t="s">
        <v>1320</v>
      </c>
      <c r="AQ702" s="412" t="s">
        <v>2027</v>
      </c>
      <c r="AR702" s="377">
        <f>VLOOKUP($B702,'1.วาง งบทดลอง 4 แถว'!$E$4197:$J$5035,3,0)</f>
        <v>25810</v>
      </c>
      <c r="AS702" s="378">
        <f>VLOOKUP($B702,'1.วาง งบทดลอง 4 แถว'!$E$4197:$J$5035,4,0)</f>
        <v>0</v>
      </c>
      <c r="AT702" s="378">
        <f>VLOOKUP($B702,'1.วาง งบทดลอง 4 แถว'!$E$4197:$J$5035,5,0)</f>
        <v>658259</v>
      </c>
      <c r="AU702" s="379">
        <f>VLOOKUP($B702,'1.วาง งบทดลอง 4 แถว'!$E$4197:$J$5035,6,0)</f>
        <v>0</v>
      </c>
      <c r="AV702" s="380">
        <f t="shared" si="93"/>
        <v>658259</v>
      </c>
      <c r="AW702" s="410" t="s">
        <v>1323</v>
      </c>
      <c r="AX702" s="411" t="s">
        <v>1320</v>
      </c>
      <c r="AY702" s="412" t="s">
        <v>2027</v>
      </c>
      <c r="AZ702" s="377">
        <f>VLOOKUP($B702,'1.วาง งบทดลอง 4 แถว'!$E$5036:$J$5874,3,0)</f>
        <v>58262.5</v>
      </c>
      <c r="BA702" s="378">
        <f>VLOOKUP($B702,'1.วาง งบทดลอง 4 แถว'!$E$5036:$J$5874,4,0)</f>
        <v>0</v>
      </c>
      <c r="BB702" s="378">
        <f>VLOOKUP($B702,'1.วาง งบทดลอง 4 แถว'!$E$5036:$J$5874,5,0)</f>
        <v>266384.5</v>
      </c>
      <c r="BC702" s="379">
        <f>VLOOKUP($B702,'1.วาง งบทดลอง 4 แถว'!$E$5036:$J$5874,6,0)</f>
        <v>0</v>
      </c>
      <c r="BD702" s="380">
        <f t="shared" si="94"/>
        <v>266384.5</v>
      </c>
      <c r="BE702" s="410" t="s">
        <v>1323</v>
      </c>
      <c r="BF702" s="411" t="s">
        <v>1320</v>
      </c>
      <c r="BG702" s="412" t="s">
        <v>2027</v>
      </c>
      <c r="BH702" s="377">
        <f>VLOOKUP($B702,'1.วาง งบทดลอง 4 แถว'!$E$5875:$J$6713,3,0)</f>
        <v>65450</v>
      </c>
      <c r="BI702" s="378">
        <f>VLOOKUP($B702,'1.วาง งบทดลอง 4 แถว'!$E$5875:$J$6713,4,0)</f>
        <v>33500</v>
      </c>
      <c r="BJ702" s="378">
        <f>VLOOKUP($B702,'1.วาง งบทดลอง 4 แถว'!$E$5875:$J$6713,5,0)</f>
        <v>577945</v>
      </c>
      <c r="BK702" s="379">
        <f>VLOOKUP($B702,'1.วาง งบทดลอง 4 แถว'!$E$5875:$J$6713,6,0)</f>
        <v>0</v>
      </c>
      <c r="BL702" s="380">
        <f t="shared" si="95"/>
        <v>577945</v>
      </c>
      <c r="BM702" s="410" t="s">
        <v>1323</v>
      </c>
      <c r="BN702" s="411" t="s">
        <v>1320</v>
      </c>
      <c r="BO702" s="413" t="s">
        <v>2027</v>
      </c>
    </row>
    <row r="703" spans="1:67" ht="19.5" customHeight="1">
      <c r="A703" s="374">
        <v>700</v>
      </c>
      <c r="B703" s="375" t="s">
        <v>1058</v>
      </c>
      <c r="C703" s="376" t="s">
        <v>459</v>
      </c>
      <c r="D703" s="377">
        <f>VLOOKUP($B703,'1.วาง งบทดลอง 4 แถว'!$E$2:$J$840,3,0)</f>
        <v>139320.5</v>
      </c>
      <c r="E703" s="378">
        <f>VLOOKUP($B703,'1.วาง งบทดลอง 4 แถว'!$E$2:$J$840,4,0)</f>
        <v>0</v>
      </c>
      <c r="F703" s="378">
        <f>VLOOKUP($B703,'1.วาง งบทดลอง 4 แถว'!$E$2:$J$840,5,0)</f>
        <v>4227694.55</v>
      </c>
      <c r="G703" s="379">
        <f>VLOOKUP($B703,'1.วาง งบทดลอง 4 แถว'!$E$2:$J$840,6,0)</f>
        <v>0</v>
      </c>
      <c r="H703" s="380">
        <f t="shared" si="88"/>
        <v>4227694.55</v>
      </c>
      <c r="I703" s="410" t="s">
        <v>1323</v>
      </c>
      <c r="J703" s="411" t="s">
        <v>1320</v>
      </c>
      <c r="K703" s="412" t="s">
        <v>2027</v>
      </c>
      <c r="L703" s="377">
        <f>VLOOKUP($B703,'1.วาง งบทดลอง 4 แถว'!$E$841:$J$1679,3,0)</f>
        <v>103155.5</v>
      </c>
      <c r="M703" s="378">
        <f>VLOOKUP($B703,'1.วาง งบทดลอง 4 แถว'!$E$841:$J$1679,4,0)</f>
        <v>0</v>
      </c>
      <c r="N703" s="378">
        <f>VLOOKUP($B703,'1.วาง งบทดลอง 4 แถว'!$E$841:$J$1679,5,0)</f>
        <v>5273960</v>
      </c>
      <c r="O703" s="379">
        <f>VLOOKUP($B703,'1.วาง งบทดลอง 4 แถว'!$E$841:$J$1679,6,0)</f>
        <v>0</v>
      </c>
      <c r="P703" s="380">
        <f t="shared" si="89"/>
        <v>5273960</v>
      </c>
      <c r="Q703" s="410" t="s">
        <v>1325</v>
      </c>
      <c r="R703" s="411" t="s">
        <v>1326</v>
      </c>
      <c r="S703" s="412" t="s">
        <v>2025</v>
      </c>
      <c r="T703" s="377">
        <f>VLOOKUP($B703,'1.วาง งบทดลอง 4 แถว'!$E$1680:$J$2518,3,0)</f>
        <v>80752.25</v>
      </c>
      <c r="U703" s="378">
        <f>VLOOKUP($B703,'1.วาง งบทดลอง 4 แถว'!$E$1680:$J$2518,4,0)</f>
        <v>0</v>
      </c>
      <c r="V703" s="378">
        <f>VLOOKUP($B703,'1.วาง งบทดลอง 4 แถว'!$E$1680:$J$2518,5,0)</f>
        <v>6370399.7999999998</v>
      </c>
      <c r="W703" s="379">
        <f>VLOOKUP($B703,'1.วาง งบทดลอง 4 แถว'!$E$1680:$J$2518,6,0)</f>
        <v>0</v>
      </c>
      <c r="X703" s="380">
        <f t="shared" si="90"/>
        <v>6370399.7999999998</v>
      </c>
      <c r="Y703" s="410" t="s">
        <v>1325</v>
      </c>
      <c r="Z703" s="411" t="s">
        <v>1326</v>
      </c>
      <c r="AA703" s="412" t="s">
        <v>2025</v>
      </c>
      <c r="AB703" s="377">
        <f>VLOOKUP($B703,'1.วาง งบทดลอง 4 แถว'!$E$2519:$J$3357,3,0)</f>
        <v>107448.25</v>
      </c>
      <c r="AC703" s="378">
        <f>VLOOKUP($B703,'1.วาง งบทดลอง 4 แถว'!$E$2519:$J$3357,4,0)</f>
        <v>0</v>
      </c>
      <c r="AD703" s="378">
        <f>VLOOKUP($B703,'1.วาง งบทดลอง 4 แถว'!$E$2519:$J$3357,5,0)</f>
        <v>1447165.35</v>
      </c>
      <c r="AE703" s="379">
        <f>VLOOKUP($B703,'1.วาง งบทดลอง 4 แถว'!$E$2519:$J$3357,6,0)</f>
        <v>0</v>
      </c>
      <c r="AF703" s="380">
        <f t="shared" si="91"/>
        <v>1447165.35</v>
      </c>
      <c r="AG703" s="410" t="s">
        <v>1325</v>
      </c>
      <c r="AH703" s="411" t="s">
        <v>1326</v>
      </c>
      <c r="AI703" s="412" t="s">
        <v>2025</v>
      </c>
      <c r="AJ703" s="377">
        <f>VLOOKUP($B703,'1.วาง งบทดลอง 4 แถว'!$E$3358:$J$4196,3,0)</f>
        <v>54024</v>
      </c>
      <c r="AK703" s="378">
        <f>VLOOKUP($B703,'1.วาง งบทดลอง 4 แถว'!$E$3358:$J$4196,4,0)</f>
        <v>0</v>
      </c>
      <c r="AL703" s="378">
        <f>VLOOKUP($B703,'1.วาง งบทดลอง 4 แถว'!$E$3358:$J$4196,5,0)</f>
        <v>3346453.5</v>
      </c>
      <c r="AM703" s="379">
        <f>VLOOKUP($B703,'1.วาง งบทดลอง 4 แถว'!$E$3358:$J$4196,6,0)</f>
        <v>0</v>
      </c>
      <c r="AN703" s="380">
        <f t="shared" si="92"/>
        <v>3346453.5</v>
      </c>
      <c r="AO703" s="410" t="s">
        <v>1325</v>
      </c>
      <c r="AP703" s="411" t="s">
        <v>1326</v>
      </c>
      <c r="AQ703" s="412" t="s">
        <v>2025</v>
      </c>
      <c r="AR703" s="377">
        <f>VLOOKUP($B703,'1.วาง งบทดลอง 4 แถว'!$E$4197:$J$5035,3,0)</f>
        <v>36247</v>
      </c>
      <c r="AS703" s="378">
        <f>VLOOKUP($B703,'1.วาง งบทดลอง 4 แถว'!$E$4197:$J$5035,4,0)</f>
        <v>0</v>
      </c>
      <c r="AT703" s="378">
        <f>VLOOKUP($B703,'1.วาง งบทดลอง 4 แถว'!$E$4197:$J$5035,5,0)</f>
        <v>2269572.21</v>
      </c>
      <c r="AU703" s="379">
        <f>VLOOKUP($B703,'1.วาง งบทดลอง 4 แถว'!$E$4197:$J$5035,6,0)</f>
        <v>0</v>
      </c>
      <c r="AV703" s="380">
        <f t="shared" si="93"/>
        <v>2269572.21</v>
      </c>
      <c r="AW703" s="410" t="s">
        <v>1325</v>
      </c>
      <c r="AX703" s="411" t="s">
        <v>1326</v>
      </c>
      <c r="AY703" s="412" t="s">
        <v>2025</v>
      </c>
      <c r="AZ703" s="377">
        <f>VLOOKUP($B703,'1.วาง งบทดลอง 4 แถว'!$E$5036:$J$5874,3,0)</f>
        <v>68585.5</v>
      </c>
      <c r="BA703" s="378">
        <f>VLOOKUP($B703,'1.วาง งบทดลอง 4 แถว'!$E$5036:$J$5874,4,0)</f>
        <v>0</v>
      </c>
      <c r="BB703" s="378">
        <f>VLOOKUP($B703,'1.วาง งบทดลอง 4 แถว'!$E$5036:$J$5874,5,0)</f>
        <v>3718681.65</v>
      </c>
      <c r="BC703" s="379">
        <f>VLOOKUP($B703,'1.วาง งบทดลอง 4 แถว'!$E$5036:$J$5874,6,0)</f>
        <v>0</v>
      </c>
      <c r="BD703" s="380">
        <f t="shared" si="94"/>
        <v>3718681.65</v>
      </c>
      <c r="BE703" s="410" t="s">
        <v>1325</v>
      </c>
      <c r="BF703" s="411" t="s">
        <v>1326</v>
      </c>
      <c r="BG703" s="412" t="s">
        <v>2025</v>
      </c>
      <c r="BH703" s="377">
        <f>VLOOKUP($B703,'1.วาง งบทดลอง 4 แถว'!$E$5875:$J$6713,3,0)</f>
        <v>20265</v>
      </c>
      <c r="BI703" s="378">
        <f>VLOOKUP($B703,'1.วาง งบทดลอง 4 แถว'!$E$5875:$J$6713,4,0)</f>
        <v>0</v>
      </c>
      <c r="BJ703" s="378">
        <f>VLOOKUP($B703,'1.วาง งบทดลอง 4 แถว'!$E$5875:$J$6713,5,0)</f>
        <v>1459553.75</v>
      </c>
      <c r="BK703" s="379">
        <f>VLOOKUP($B703,'1.วาง งบทดลอง 4 แถว'!$E$5875:$J$6713,6,0)</f>
        <v>0</v>
      </c>
      <c r="BL703" s="380">
        <f t="shared" si="95"/>
        <v>1459553.75</v>
      </c>
      <c r="BM703" s="410" t="s">
        <v>1325</v>
      </c>
      <c r="BN703" s="411" t="s">
        <v>1326</v>
      </c>
      <c r="BO703" s="413" t="s">
        <v>2025</v>
      </c>
    </row>
    <row r="704" spans="1:67" ht="19.5" customHeight="1">
      <c r="A704" s="374">
        <v>701</v>
      </c>
      <c r="B704" s="375" t="s">
        <v>1059</v>
      </c>
      <c r="C704" s="376" t="s">
        <v>1689</v>
      </c>
      <c r="D704" s="377">
        <f>VLOOKUP($B704,'1.วาง งบทดลอง 4 แถว'!$E$2:$J$840,3,0)</f>
        <v>381896</v>
      </c>
      <c r="E704" s="378">
        <f>VLOOKUP($B704,'1.วาง งบทดลอง 4 แถว'!$E$2:$J$840,4,0)</f>
        <v>0</v>
      </c>
      <c r="F704" s="378">
        <f>VLOOKUP($B704,'1.วาง งบทดลอง 4 แถว'!$E$2:$J$840,5,0)</f>
        <v>872363.75</v>
      </c>
      <c r="G704" s="379">
        <f>VLOOKUP($B704,'1.วาง งบทดลอง 4 แถว'!$E$2:$J$840,6,0)</f>
        <v>0</v>
      </c>
      <c r="H704" s="380">
        <f t="shared" si="88"/>
        <v>872363.75</v>
      </c>
      <c r="I704" s="410" t="s">
        <v>1323</v>
      </c>
      <c r="J704" s="411" t="s">
        <v>1320</v>
      </c>
      <c r="K704" s="412" t="s">
        <v>2027</v>
      </c>
      <c r="L704" s="377">
        <f>VLOOKUP($B704,'1.วาง งบทดลอง 4 แถว'!$E$841:$J$1679,3,0)</f>
        <v>110090</v>
      </c>
      <c r="M704" s="378">
        <f>VLOOKUP($B704,'1.วาง งบทดลอง 4 แถว'!$E$841:$J$1679,4,0)</f>
        <v>0</v>
      </c>
      <c r="N704" s="378">
        <f>VLOOKUP($B704,'1.วาง งบทดลอง 4 แถว'!$E$841:$J$1679,5,0)</f>
        <v>426699</v>
      </c>
      <c r="O704" s="379">
        <f>VLOOKUP($B704,'1.วาง งบทดลอง 4 แถว'!$E$841:$J$1679,6,0)</f>
        <v>0</v>
      </c>
      <c r="P704" s="380">
        <f t="shared" si="89"/>
        <v>426699</v>
      </c>
      <c r="Q704" s="410" t="s">
        <v>1323</v>
      </c>
      <c r="R704" s="411" t="s">
        <v>1320</v>
      </c>
      <c r="S704" s="412" t="s">
        <v>2027</v>
      </c>
      <c r="T704" s="377">
        <f>VLOOKUP($B704,'1.วาง งบทดลอง 4 แถว'!$E$1680:$J$2518,3,0)</f>
        <v>171365.75</v>
      </c>
      <c r="U704" s="378">
        <f>VLOOKUP($B704,'1.วาง งบทดลอง 4 แถว'!$E$1680:$J$2518,4,0)</f>
        <v>0</v>
      </c>
      <c r="V704" s="378">
        <f>VLOOKUP($B704,'1.วาง งบทดลอง 4 แถว'!$E$1680:$J$2518,5,0)</f>
        <v>1136393.5</v>
      </c>
      <c r="W704" s="379">
        <f>VLOOKUP($B704,'1.วาง งบทดลอง 4 แถว'!$E$1680:$J$2518,6,0)</f>
        <v>0</v>
      </c>
      <c r="X704" s="380">
        <f t="shared" si="90"/>
        <v>1136393.5</v>
      </c>
      <c r="Y704" s="410" t="s">
        <v>1323</v>
      </c>
      <c r="Z704" s="411" t="s">
        <v>1320</v>
      </c>
      <c r="AA704" s="412" t="s">
        <v>2027</v>
      </c>
      <c r="AB704" s="377">
        <f>VLOOKUP($B704,'1.วาง งบทดลอง 4 แถว'!$E$2519:$J$3357,3,0)</f>
        <v>0</v>
      </c>
      <c r="AC704" s="378">
        <f>VLOOKUP($B704,'1.วาง งบทดลอง 4 แถว'!$E$2519:$J$3357,4,0)</f>
        <v>0</v>
      </c>
      <c r="AD704" s="378">
        <f>VLOOKUP($B704,'1.วาง งบทดลอง 4 แถว'!$E$2519:$J$3357,5,0)</f>
        <v>0</v>
      </c>
      <c r="AE704" s="379">
        <f>VLOOKUP($B704,'1.วาง งบทดลอง 4 แถว'!$E$2519:$J$3357,6,0)</f>
        <v>0</v>
      </c>
      <c r="AF704" s="380">
        <f t="shared" si="91"/>
        <v>0</v>
      </c>
      <c r="AG704" s="410" t="s">
        <v>1323</v>
      </c>
      <c r="AH704" s="411" t="s">
        <v>1320</v>
      </c>
      <c r="AI704" s="412" t="s">
        <v>2027</v>
      </c>
      <c r="AJ704" s="377">
        <f>VLOOKUP($B704,'1.วาง งบทดลอง 4 แถว'!$E$3358:$J$4196,3,0)</f>
        <v>63377</v>
      </c>
      <c r="AK704" s="378">
        <f>VLOOKUP($B704,'1.วาง งบทดลอง 4 แถว'!$E$3358:$J$4196,4,0)</f>
        <v>0</v>
      </c>
      <c r="AL704" s="378">
        <f>VLOOKUP($B704,'1.วาง งบทดลอง 4 แถว'!$E$3358:$J$4196,5,0)</f>
        <v>395470.75</v>
      </c>
      <c r="AM704" s="379">
        <f>VLOOKUP($B704,'1.วาง งบทดลอง 4 แถว'!$E$3358:$J$4196,6,0)</f>
        <v>0</v>
      </c>
      <c r="AN704" s="380">
        <f t="shared" si="92"/>
        <v>395470.75</v>
      </c>
      <c r="AO704" s="410" t="s">
        <v>1323</v>
      </c>
      <c r="AP704" s="411" t="s">
        <v>1320</v>
      </c>
      <c r="AQ704" s="412" t="s">
        <v>2027</v>
      </c>
      <c r="AR704" s="377">
        <f>VLOOKUP($B704,'1.วาง งบทดลอง 4 แถว'!$E$4197:$J$5035,3,0)</f>
        <v>125853</v>
      </c>
      <c r="AS704" s="378">
        <f>VLOOKUP($B704,'1.วาง งบทดลอง 4 แถว'!$E$4197:$J$5035,4,0)</f>
        <v>0</v>
      </c>
      <c r="AT704" s="378">
        <f>VLOOKUP($B704,'1.วาง งบทดลอง 4 แถว'!$E$4197:$J$5035,5,0)</f>
        <v>428207.5</v>
      </c>
      <c r="AU704" s="379">
        <f>VLOOKUP($B704,'1.วาง งบทดลอง 4 แถว'!$E$4197:$J$5035,6,0)</f>
        <v>0</v>
      </c>
      <c r="AV704" s="380">
        <f t="shared" si="93"/>
        <v>428207.5</v>
      </c>
      <c r="AW704" s="410" t="s">
        <v>1323</v>
      </c>
      <c r="AX704" s="411" t="s">
        <v>1320</v>
      </c>
      <c r="AY704" s="412" t="s">
        <v>2027</v>
      </c>
      <c r="AZ704" s="377">
        <f>VLOOKUP($B704,'1.วาง งบทดลอง 4 แถว'!$E$5036:$J$5874,3,0)</f>
        <v>173726.5</v>
      </c>
      <c r="BA704" s="378">
        <f>VLOOKUP($B704,'1.วาง งบทดลอง 4 แถว'!$E$5036:$J$5874,4,0)</f>
        <v>0</v>
      </c>
      <c r="BB704" s="378">
        <f>VLOOKUP($B704,'1.วาง งบทดลอง 4 แถว'!$E$5036:$J$5874,5,0)</f>
        <v>768772</v>
      </c>
      <c r="BC704" s="379">
        <f>VLOOKUP($B704,'1.วาง งบทดลอง 4 แถว'!$E$5036:$J$5874,6,0)</f>
        <v>0</v>
      </c>
      <c r="BD704" s="380">
        <f t="shared" si="94"/>
        <v>768772</v>
      </c>
      <c r="BE704" s="410" t="s">
        <v>1323</v>
      </c>
      <c r="BF704" s="411" t="s">
        <v>1320</v>
      </c>
      <c r="BG704" s="412" t="s">
        <v>2027</v>
      </c>
      <c r="BH704" s="377">
        <f>VLOOKUP($B704,'1.วาง งบทดลอง 4 แถว'!$E$5875:$J$6713,3,0)</f>
        <v>18364.5</v>
      </c>
      <c r="BI704" s="378">
        <f>VLOOKUP($B704,'1.วาง งบทดลอง 4 แถว'!$E$5875:$J$6713,4,0)</f>
        <v>0</v>
      </c>
      <c r="BJ704" s="378">
        <f>VLOOKUP($B704,'1.วาง งบทดลอง 4 แถว'!$E$5875:$J$6713,5,0)</f>
        <v>72474.5</v>
      </c>
      <c r="BK704" s="379">
        <f>VLOOKUP($B704,'1.วาง งบทดลอง 4 แถว'!$E$5875:$J$6713,6,0)</f>
        <v>0</v>
      </c>
      <c r="BL704" s="380">
        <f t="shared" si="95"/>
        <v>72474.5</v>
      </c>
      <c r="BM704" s="410" t="s">
        <v>1323</v>
      </c>
      <c r="BN704" s="411" t="s">
        <v>1320</v>
      </c>
      <c r="BO704" s="413" t="s">
        <v>2027</v>
      </c>
    </row>
    <row r="705" spans="1:67" ht="19.5" customHeight="1">
      <c r="A705" s="374">
        <v>702</v>
      </c>
      <c r="B705" s="375" t="s">
        <v>1500</v>
      </c>
      <c r="C705" s="376" t="s">
        <v>1858</v>
      </c>
      <c r="D705" s="377">
        <f>VLOOKUP($B705,'1.วาง งบทดลอง 4 แถว'!$E$2:$J$840,3,0)</f>
        <v>0</v>
      </c>
      <c r="E705" s="378">
        <f>VLOOKUP($B705,'1.วาง งบทดลอง 4 แถว'!$E$2:$J$840,4,0)</f>
        <v>0</v>
      </c>
      <c r="F705" s="378">
        <f>VLOOKUP($B705,'1.วาง งบทดลอง 4 แถว'!$E$2:$J$840,5,0)</f>
        <v>494000</v>
      </c>
      <c r="G705" s="379">
        <f>VLOOKUP($B705,'1.วาง งบทดลอง 4 แถว'!$E$2:$J$840,6,0)</f>
        <v>0</v>
      </c>
      <c r="H705" s="380">
        <f t="shared" si="88"/>
        <v>494000</v>
      </c>
      <c r="I705" s="410" t="s">
        <v>1325</v>
      </c>
      <c r="J705" s="411" t="s">
        <v>1326</v>
      </c>
      <c r="K705" s="412" t="s">
        <v>2025</v>
      </c>
      <c r="L705" s="377">
        <f>VLOOKUP($B705,'1.วาง งบทดลอง 4 แถว'!$E$841:$J$1679,3,0)</f>
        <v>0</v>
      </c>
      <c r="M705" s="378">
        <f>VLOOKUP($B705,'1.วาง งบทดลอง 4 แถว'!$E$841:$J$1679,4,0)</f>
        <v>0</v>
      </c>
      <c r="N705" s="378">
        <f>VLOOKUP($B705,'1.วาง งบทดลอง 4 แถว'!$E$841:$J$1679,5,0)</f>
        <v>470000</v>
      </c>
      <c r="O705" s="379">
        <f>VLOOKUP($B705,'1.วาง งบทดลอง 4 แถว'!$E$841:$J$1679,6,0)</f>
        <v>0</v>
      </c>
      <c r="P705" s="380">
        <f t="shared" si="89"/>
        <v>470000</v>
      </c>
      <c r="Q705" s="410" t="s">
        <v>1323</v>
      </c>
      <c r="R705" s="411" t="s">
        <v>1320</v>
      </c>
      <c r="S705" s="412" t="s">
        <v>2027</v>
      </c>
      <c r="T705" s="377">
        <f>VLOOKUP($B705,'1.วาง งบทดลอง 4 แถว'!$E$1680:$J$2518,3,0)</f>
        <v>0</v>
      </c>
      <c r="U705" s="378">
        <f>VLOOKUP($B705,'1.วาง งบทดลอง 4 แถว'!$E$1680:$J$2518,4,0)</f>
        <v>0</v>
      </c>
      <c r="V705" s="378">
        <f>VLOOKUP($B705,'1.วาง งบทดลอง 4 แถว'!$E$1680:$J$2518,5,0)</f>
        <v>894447.86</v>
      </c>
      <c r="W705" s="379">
        <f>VLOOKUP($B705,'1.วาง งบทดลอง 4 แถว'!$E$1680:$J$2518,6,0)</f>
        <v>0</v>
      </c>
      <c r="X705" s="380">
        <f t="shared" si="90"/>
        <v>894447.86</v>
      </c>
      <c r="Y705" s="410" t="s">
        <v>1323</v>
      </c>
      <c r="Z705" s="411" t="s">
        <v>1320</v>
      </c>
      <c r="AA705" s="412" t="s">
        <v>2027</v>
      </c>
      <c r="AB705" s="377">
        <f>VLOOKUP($B705,'1.วาง งบทดลอง 4 แถว'!$E$2519:$J$3357,3,0)</f>
        <v>0</v>
      </c>
      <c r="AC705" s="378">
        <f>VLOOKUP($B705,'1.วาง งบทดลอง 4 แถว'!$E$2519:$J$3357,4,0)</f>
        <v>0</v>
      </c>
      <c r="AD705" s="378">
        <f>VLOOKUP($B705,'1.วาง งบทดลอง 4 แถว'!$E$2519:$J$3357,5,0)</f>
        <v>0</v>
      </c>
      <c r="AE705" s="379">
        <f>VLOOKUP($B705,'1.วาง งบทดลอง 4 แถว'!$E$2519:$J$3357,6,0)</f>
        <v>0</v>
      </c>
      <c r="AF705" s="380">
        <f t="shared" si="91"/>
        <v>0</v>
      </c>
      <c r="AG705" s="410" t="s">
        <v>1323</v>
      </c>
      <c r="AH705" s="411" t="s">
        <v>1320</v>
      </c>
      <c r="AI705" s="412" t="s">
        <v>2027</v>
      </c>
      <c r="AJ705" s="377">
        <f>VLOOKUP($B705,'1.วาง งบทดลอง 4 แถว'!$E$3358:$J$4196,3,0)</f>
        <v>0</v>
      </c>
      <c r="AK705" s="378">
        <f>VLOOKUP($B705,'1.วาง งบทดลอง 4 แถว'!$E$3358:$J$4196,4,0)</f>
        <v>0</v>
      </c>
      <c r="AL705" s="378">
        <f>VLOOKUP($B705,'1.วาง งบทดลอง 4 แถว'!$E$3358:$J$4196,5,0)</f>
        <v>0</v>
      </c>
      <c r="AM705" s="379">
        <f>VLOOKUP($B705,'1.วาง งบทดลอง 4 แถว'!$E$3358:$J$4196,6,0)</f>
        <v>0</v>
      </c>
      <c r="AN705" s="380">
        <f t="shared" si="92"/>
        <v>0</v>
      </c>
      <c r="AO705" s="410" t="s">
        <v>1323</v>
      </c>
      <c r="AP705" s="411" t="s">
        <v>1320</v>
      </c>
      <c r="AQ705" s="412" t="s">
        <v>2027</v>
      </c>
      <c r="AR705" s="377">
        <f>VLOOKUP($B705,'1.วาง งบทดลอง 4 แถว'!$E$4197:$J$5035,3,0)</f>
        <v>0</v>
      </c>
      <c r="AS705" s="378">
        <f>VLOOKUP($B705,'1.วาง งบทดลอง 4 แถว'!$E$4197:$J$5035,4,0)</f>
        <v>0</v>
      </c>
      <c r="AT705" s="378">
        <f>VLOOKUP($B705,'1.วาง งบทดลอง 4 แถว'!$E$4197:$J$5035,5,0)</f>
        <v>0</v>
      </c>
      <c r="AU705" s="379">
        <f>VLOOKUP($B705,'1.วาง งบทดลอง 4 แถว'!$E$4197:$J$5035,6,0)</f>
        <v>0</v>
      </c>
      <c r="AV705" s="380">
        <f t="shared" si="93"/>
        <v>0</v>
      </c>
      <c r="AW705" s="410" t="s">
        <v>1323</v>
      </c>
      <c r="AX705" s="411" t="s">
        <v>1320</v>
      </c>
      <c r="AY705" s="412" t="s">
        <v>2027</v>
      </c>
      <c r="AZ705" s="377">
        <f>VLOOKUP($B705,'1.วาง งบทดลอง 4 แถว'!$E$5036:$J$5874,3,0)</f>
        <v>0</v>
      </c>
      <c r="BA705" s="378">
        <f>VLOOKUP($B705,'1.วาง งบทดลอง 4 แถว'!$E$5036:$J$5874,4,0)</f>
        <v>0</v>
      </c>
      <c r="BB705" s="378">
        <f>VLOOKUP($B705,'1.วาง งบทดลอง 4 แถว'!$E$5036:$J$5874,5,0)</f>
        <v>0</v>
      </c>
      <c r="BC705" s="379">
        <f>VLOOKUP($B705,'1.วาง งบทดลอง 4 แถว'!$E$5036:$J$5874,6,0)</f>
        <v>0</v>
      </c>
      <c r="BD705" s="380">
        <f t="shared" si="94"/>
        <v>0</v>
      </c>
      <c r="BE705" s="410" t="s">
        <v>1323</v>
      </c>
      <c r="BF705" s="411" t="s">
        <v>1320</v>
      </c>
      <c r="BG705" s="412" t="s">
        <v>2027</v>
      </c>
      <c r="BH705" s="377">
        <f>VLOOKUP($B705,'1.วาง งบทดลอง 4 แถว'!$E$5875:$J$6713,3,0)</f>
        <v>0</v>
      </c>
      <c r="BI705" s="378">
        <f>VLOOKUP($B705,'1.วาง งบทดลอง 4 แถว'!$E$5875:$J$6713,4,0)</f>
        <v>0</v>
      </c>
      <c r="BJ705" s="378">
        <f>VLOOKUP($B705,'1.วาง งบทดลอง 4 แถว'!$E$5875:$J$6713,5,0)</f>
        <v>0</v>
      </c>
      <c r="BK705" s="379">
        <f>VLOOKUP($B705,'1.วาง งบทดลอง 4 แถว'!$E$5875:$J$6713,6,0)</f>
        <v>0</v>
      </c>
      <c r="BL705" s="380">
        <f t="shared" si="95"/>
        <v>0</v>
      </c>
      <c r="BM705" s="410" t="s">
        <v>1323</v>
      </c>
      <c r="BN705" s="411" t="s">
        <v>1320</v>
      </c>
      <c r="BO705" s="413" t="s">
        <v>2027</v>
      </c>
    </row>
    <row r="706" spans="1:67" ht="19.5" customHeight="1">
      <c r="A706" s="374">
        <v>703</v>
      </c>
      <c r="B706" s="375" t="s">
        <v>1859</v>
      </c>
      <c r="C706" s="376" t="s">
        <v>1860</v>
      </c>
      <c r="D706" s="377">
        <f>VLOOKUP($B706,'1.วาง งบทดลอง 4 แถว'!$E$2:$J$840,3,0)</f>
        <v>0</v>
      </c>
      <c r="E706" s="378">
        <f>VLOOKUP($B706,'1.วาง งบทดลอง 4 แถว'!$E$2:$J$840,4,0)</f>
        <v>0</v>
      </c>
      <c r="F706" s="378">
        <f>VLOOKUP($B706,'1.วาง งบทดลอง 4 แถว'!$E$2:$J$840,5,0)</f>
        <v>0</v>
      </c>
      <c r="G706" s="379">
        <f>VLOOKUP($B706,'1.วาง งบทดลอง 4 แถว'!$E$2:$J$840,6,0)</f>
        <v>0</v>
      </c>
      <c r="H706" s="380">
        <f t="shared" si="88"/>
        <v>0</v>
      </c>
      <c r="I706" s="410" t="s">
        <v>1323</v>
      </c>
      <c r="J706" s="411" t="s">
        <v>1320</v>
      </c>
      <c r="K706" s="412" t="s">
        <v>2027</v>
      </c>
      <c r="L706" s="377">
        <f>VLOOKUP($B706,'1.วาง งบทดลอง 4 แถว'!$E$841:$J$1679,3,0)</f>
        <v>0</v>
      </c>
      <c r="M706" s="378">
        <f>VLOOKUP($B706,'1.วาง งบทดลอง 4 แถว'!$E$841:$J$1679,4,0)</f>
        <v>0</v>
      </c>
      <c r="N706" s="378">
        <f>VLOOKUP($B706,'1.วาง งบทดลอง 4 แถว'!$E$841:$J$1679,5,0)</f>
        <v>64680.35</v>
      </c>
      <c r="O706" s="379">
        <f>VLOOKUP($B706,'1.วาง งบทดลอง 4 แถว'!$E$841:$J$1679,6,0)</f>
        <v>0</v>
      </c>
      <c r="P706" s="380">
        <f t="shared" si="89"/>
        <v>64680.35</v>
      </c>
      <c r="Q706" s="410" t="s">
        <v>1321</v>
      </c>
      <c r="R706" s="411" t="s">
        <v>1320</v>
      </c>
      <c r="S706" s="412" t="s">
        <v>2027</v>
      </c>
      <c r="T706" s="377">
        <f>VLOOKUP($B706,'1.วาง งบทดลอง 4 แถว'!$E$1680:$J$2518,3,0)</f>
        <v>0</v>
      </c>
      <c r="U706" s="378">
        <f>VLOOKUP($B706,'1.วาง งบทดลอง 4 แถว'!$E$1680:$J$2518,4,0)</f>
        <v>0</v>
      </c>
      <c r="V706" s="378">
        <f>VLOOKUP($B706,'1.วาง งบทดลอง 4 แถว'!$E$1680:$J$2518,5,0)</f>
        <v>27625.87</v>
      </c>
      <c r="W706" s="379">
        <f>VLOOKUP($B706,'1.วาง งบทดลอง 4 แถว'!$E$1680:$J$2518,6,0)</f>
        <v>0</v>
      </c>
      <c r="X706" s="380">
        <f t="shared" si="90"/>
        <v>27625.87</v>
      </c>
      <c r="Y706" s="410" t="s">
        <v>1321</v>
      </c>
      <c r="Z706" s="411" t="s">
        <v>1320</v>
      </c>
      <c r="AA706" s="412" t="s">
        <v>2027</v>
      </c>
      <c r="AB706" s="377">
        <f>VLOOKUP($B706,'1.วาง งบทดลอง 4 แถว'!$E$2519:$J$3357,3,0)</f>
        <v>0</v>
      </c>
      <c r="AC706" s="378">
        <f>VLOOKUP($B706,'1.วาง งบทดลอง 4 แถว'!$E$2519:$J$3357,4,0)</f>
        <v>0</v>
      </c>
      <c r="AD706" s="378">
        <f>VLOOKUP($B706,'1.วาง งบทดลอง 4 แถว'!$E$2519:$J$3357,5,0)</f>
        <v>0</v>
      </c>
      <c r="AE706" s="379">
        <f>VLOOKUP($B706,'1.วาง งบทดลอง 4 แถว'!$E$2519:$J$3357,6,0)</f>
        <v>0</v>
      </c>
      <c r="AF706" s="380">
        <f t="shared" si="91"/>
        <v>0</v>
      </c>
      <c r="AG706" s="410" t="s">
        <v>1321</v>
      </c>
      <c r="AH706" s="411" t="s">
        <v>1320</v>
      </c>
      <c r="AI706" s="412" t="s">
        <v>2027</v>
      </c>
      <c r="AJ706" s="377">
        <f>VLOOKUP($B706,'1.วาง งบทดลอง 4 แถว'!$E$3358:$J$4196,3,0)</f>
        <v>50</v>
      </c>
      <c r="AK706" s="378">
        <f>VLOOKUP($B706,'1.วาง งบทดลอง 4 แถว'!$E$3358:$J$4196,4,0)</f>
        <v>0</v>
      </c>
      <c r="AL706" s="378">
        <f>VLOOKUP($B706,'1.วาง งบทดลอง 4 แถว'!$E$3358:$J$4196,5,0)</f>
        <v>23949.41</v>
      </c>
      <c r="AM706" s="379">
        <f>VLOOKUP($B706,'1.วาง งบทดลอง 4 แถว'!$E$3358:$J$4196,6,0)</f>
        <v>0</v>
      </c>
      <c r="AN706" s="380">
        <f t="shared" si="92"/>
        <v>23949.41</v>
      </c>
      <c r="AO706" s="410" t="s">
        <v>1321</v>
      </c>
      <c r="AP706" s="411" t="s">
        <v>1320</v>
      </c>
      <c r="AQ706" s="412" t="s">
        <v>2027</v>
      </c>
      <c r="AR706" s="377">
        <f>VLOOKUP($B706,'1.วาง งบทดลอง 4 แถว'!$E$4197:$J$5035,3,0)</f>
        <v>609.58000000000004</v>
      </c>
      <c r="AS706" s="378">
        <f>VLOOKUP($B706,'1.วาง งบทดลอง 4 แถว'!$E$4197:$J$5035,4,0)</f>
        <v>0</v>
      </c>
      <c r="AT706" s="378">
        <f>VLOOKUP($B706,'1.วาง งบทดลอง 4 แถว'!$E$4197:$J$5035,5,0)</f>
        <v>9674.61</v>
      </c>
      <c r="AU706" s="379">
        <f>VLOOKUP($B706,'1.วาง งบทดลอง 4 แถว'!$E$4197:$J$5035,6,0)</f>
        <v>0</v>
      </c>
      <c r="AV706" s="380">
        <f t="shared" si="93"/>
        <v>9674.61</v>
      </c>
      <c r="AW706" s="410" t="s">
        <v>1321</v>
      </c>
      <c r="AX706" s="411" t="s">
        <v>1320</v>
      </c>
      <c r="AY706" s="412" t="s">
        <v>2027</v>
      </c>
      <c r="AZ706" s="377">
        <f>VLOOKUP($B706,'1.วาง งบทดลอง 4 แถว'!$E$5036:$J$5874,3,0)</f>
        <v>0</v>
      </c>
      <c r="BA706" s="378">
        <f>VLOOKUP($B706,'1.วาง งบทดลอง 4 แถว'!$E$5036:$J$5874,4,0)</f>
        <v>0</v>
      </c>
      <c r="BB706" s="378">
        <f>VLOOKUP($B706,'1.วาง งบทดลอง 4 แถว'!$E$5036:$J$5874,5,0)</f>
        <v>0</v>
      </c>
      <c r="BC706" s="379">
        <f>VLOOKUP($B706,'1.วาง งบทดลอง 4 แถว'!$E$5036:$J$5874,6,0)</f>
        <v>0</v>
      </c>
      <c r="BD706" s="380">
        <f t="shared" si="94"/>
        <v>0</v>
      </c>
      <c r="BE706" s="410" t="s">
        <v>1321</v>
      </c>
      <c r="BF706" s="411" t="s">
        <v>1320</v>
      </c>
      <c r="BG706" s="412" t="s">
        <v>2027</v>
      </c>
      <c r="BH706" s="377">
        <f>VLOOKUP($B706,'1.วาง งบทดลอง 4 แถว'!$E$5875:$J$6713,3,0)</f>
        <v>22006.880000000001</v>
      </c>
      <c r="BI706" s="378">
        <f>VLOOKUP($B706,'1.วาง งบทดลอง 4 แถว'!$E$5875:$J$6713,4,0)</f>
        <v>0</v>
      </c>
      <c r="BJ706" s="378">
        <f>VLOOKUP($B706,'1.วาง งบทดลอง 4 แถว'!$E$5875:$J$6713,5,0)</f>
        <v>59785.47</v>
      </c>
      <c r="BK706" s="379">
        <f>VLOOKUP($B706,'1.วาง งบทดลอง 4 แถว'!$E$5875:$J$6713,6,0)</f>
        <v>0</v>
      </c>
      <c r="BL706" s="380">
        <f t="shared" si="95"/>
        <v>59785.47</v>
      </c>
      <c r="BM706" s="410" t="s">
        <v>1321</v>
      </c>
      <c r="BN706" s="411" t="s">
        <v>1320</v>
      </c>
      <c r="BO706" s="413" t="s">
        <v>2027</v>
      </c>
    </row>
    <row r="707" spans="1:67" ht="19.5" customHeight="1">
      <c r="A707" s="374">
        <v>704</v>
      </c>
      <c r="B707" s="375" t="s">
        <v>1060</v>
      </c>
      <c r="C707" s="376" t="s">
        <v>1690</v>
      </c>
      <c r="D707" s="377">
        <f>VLOOKUP($B707,'1.วาง งบทดลอง 4 แถว'!$E$2:$J$840,3,0)</f>
        <v>0</v>
      </c>
      <c r="E707" s="378">
        <f>VLOOKUP($B707,'1.วาง งบทดลอง 4 แถว'!$E$2:$J$840,4,0)</f>
        <v>0</v>
      </c>
      <c r="F707" s="378">
        <f>VLOOKUP($B707,'1.วาง งบทดลอง 4 แถว'!$E$2:$J$840,5,0)</f>
        <v>0</v>
      </c>
      <c r="G707" s="379">
        <f>VLOOKUP($B707,'1.วาง งบทดลอง 4 แถว'!$E$2:$J$840,6,0)</f>
        <v>0</v>
      </c>
      <c r="H707" s="380">
        <f t="shared" si="88"/>
        <v>0</v>
      </c>
      <c r="I707" s="410" t="s">
        <v>1323</v>
      </c>
      <c r="J707" s="411" t="s">
        <v>1320</v>
      </c>
      <c r="K707" s="412" t="s">
        <v>2027</v>
      </c>
      <c r="L707" s="377">
        <f>VLOOKUP($B707,'1.วาง งบทดลอง 4 แถว'!$E$841:$J$1679,3,0)</f>
        <v>0</v>
      </c>
      <c r="M707" s="378">
        <f>VLOOKUP($B707,'1.วาง งบทดลอง 4 แถว'!$E$841:$J$1679,4,0)</f>
        <v>0</v>
      </c>
      <c r="N707" s="378">
        <f>VLOOKUP($B707,'1.วาง งบทดลอง 4 แถว'!$E$841:$J$1679,5,0)</f>
        <v>0</v>
      </c>
      <c r="O707" s="379">
        <f>VLOOKUP($B707,'1.วาง งบทดลอง 4 แถว'!$E$841:$J$1679,6,0)</f>
        <v>0</v>
      </c>
      <c r="P707" s="380">
        <f t="shared" si="89"/>
        <v>0</v>
      </c>
      <c r="Q707" s="410" t="s">
        <v>1323</v>
      </c>
      <c r="R707" s="411" t="s">
        <v>1320</v>
      </c>
      <c r="S707" s="412" t="s">
        <v>2027</v>
      </c>
      <c r="T707" s="377">
        <f>VLOOKUP($B707,'1.วาง งบทดลอง 4 แถว'!$E$1680:$J$2518,3,0)</f>
        <v>0</v>
      </c>
      <c r="U707" s="378">
        <f>VLOOKUP($B707,'1.วาง งบทดลอง 4 แถว'!$E$1680:$J$2518,4,0)</f>
        <v>0</v>
      </c>
      <c r="V707" s="378">
        <f>VLOOKUP($B707,'1.วาง งบทดลอง 4 แถว'!$E$1680:$J$2518,5,0)</f>
        <v>0</v>
      </c>
      <c r="W707" s="379">
        <f>VLOOKUP($B707,'1.วาง งบทดลอง 4 แถว'!$E$1680:$J$2518,6,0)</f>
        <v>0</v>
      </c>
      <c r="X707" s="380">
        <f t="shared" si="90"/>
        <v>0</v>
      </c>
      <c r="Y707" s="410" t="s">
        <v>1323</v>
      </c>
      <c r="Z707" s="411" t="s">
        <v>1320</v>
      </c>
      <c r="AA707" s="412" t="s">
        <v>2027</v>
      </c>
      <c r="AB707" s="377">
        <f>VLOOKUP($B707,'1.วาง งบทดลอง 4 แถว'!$E$2519:$J$3357,3,0)</f>
        <v>0</v>
      </c>
      <c r="AC707" s="378">
        <f>VLOOKUP($B707,'1.วาง งบทดลอง 4 แถว'!$E$2519:$J$3357,4,0)</f>
        <v>0</v>
      </c>
      <c r="AD707" s="378">
        <f>VLOOKUP($B707,'1.วาง งบทดลอง 4 แถว'!$E$2519:$J$3357,5,0)</f>
        <v>0</v>
      </c>
      <c r="AE707" s="379">
        <f>VLOOKUP($B707,'1.วาง งบทดลอง 4 แถว'!$E$2519:$J$3357,6,0)</f>
        <v>0</v>
      </c>
      <c r="AF707" s="380">
        <f t="shared" si="91"/>
        <v>0</v>
      </c>
      <c r="AG707" s="410" t="s">
        <v>1323</v>
      </c>
      <c r="AH707" s="411" t="s">
        <v>1320</v>
      </c>
      <c r="AI707" s="412" t="s">
        <v>2027</v>
      </c>
      <c r="AJ707" s="377">
        <f>VLOOKUP($B707,'1.วาง งบทดลอง 4 แถว'!$E$3358:$J$4196,3,0)</f>
        <v>0</v>
      </c>
      <c r="AK707" s="378">
        <f>VLOOKUP($B707,'1.วาง งบทดลอง 4 แถว'!$E$3358:$J$4196,4,0)</f>
        <v>0</v>
      </c>
      <c r="AL707" s="378">
        <f>VLOOKUP($B707,'1.วาง งบทดลอง 4 แถว'!$E$3358:$J$4196,5,0)</f>
        <v>0</v>
      </c>
      <c r="AM707" s="379">
        <f>VLOOKUP($B707,'1.วาง งบทดลอง 4 แถว'!$E$3358:$J$4196,6,0)</f>
        <v>0</v>
      </c>
      <c r="AN707" s="380">
        <f t="shared" si="92"/>
        <v>0</v>
      </c>
      <c r="AO707" s="410" t="s">
        <v>1323</v>
      </c>
      <c r="AP707" s="411" t="s">
        <v>1320</v>
      </c>
      <c r="AQ707" s="412" t="s">
        <v>2027</v>
      </c>
      <c r="AR707" s="377">
        <f>VLOOKUP($B707,'1.วาง งบทดลอง 4 แถว'!$E$4197:$J$5035,3,0)</f>
        <v>0</v>
      </c>
      <c r="AS707" s="378">
        <f>VLOOKUP($B707,'1.วาง งบทดลอง 4 แถว'!$E$4197:$J$5035,4,0)</f>
        <v>0</v>
      </c>
      <c r="AT707" s="378">
        <f>VLOOKUP($B707,'1.วาง งบทดลอง 4 แถว'!$E$4197:$J$5035,5,0)</f>
        <v>14570.38</v>
      </c>
      <c r="AU707" s="379">
        <f>VLOOKUP($B707,'1.วาง งบทดลอง 4 แถว'!$E$4197:$J$5035,6,0)</f>
        <v>0</v>
      </c>
      <c r="AV707" s="380">
        <f t="shared" si="93"/>
        <v>14570.38</v>
      </c>
      <c r="AW707" s="410" t="s">
        <v>1323</v>
      </c>
      <c r="AX707" s="411" t="s">
        <v>1320</v>
      </c>
      <c r="AY707" s="412" t="s">
        <v>2027</v>
      </c>
      <c r="AZ707" s="377">
        <f>VLOOKUP($B707,'1.วาง งบทดลอง 4 แถว'!$E$5036:$J$5874,3,0)</f>
        <v>0</v>
      </c>
      <c r="BA707" s="378">
        <f>VLOOKUP($B707,'1.วาง งบทดลอง 4 แถว'!$E$5036:$J$5874,4,0)</f>
        <v>0</v>
      </c>
      <c r="BB707" s="378">
        <f>VLOOKUP($B707,'1.วาง งบทดลอง 4 แถว'!$E$5036:$J$5874,5,0)</f>
        <v>0</v>
      </c>
      <c r="BC707" s="379">
        <f>VLOOKUP($B707,'1.วาง งบทดลอง 4 แถว'!$E$5036:$J$5874,6,0)</f>
        <v>0</v>
      </c>
      <c r="BD707" s="380">
        <f t="shared" si="94"/>
        <v>0</v>
      </c>
      <c r="BE707" s="410" t="s">
        <v>1323</v>
      </c>
      <c r="BF707" s="411" t="s">
        <v>1320</v>
      </c>
      <c r="BG707" s="412" t="s">
        <v>2027</v>
      </c>
      <c r="BH707" s="377">
        <f>VLOOKUP($B707,'1.วาง งบทดลอง 4 แถว'!$E$5875:$J$6713,3,0)</f>
        <v>0</v>
      </c>
      <c r="BI707" s="378">
        <f>VLOOKUP($B707,'1.วาง งบทดลอง 4 แถว'!$E$5875:$J$6713,4,0)</f>
        <v>0</v>
      </c>
      <c r="BJ707" s="378">
        <f>VLOOKUP($B707,'1.วาง งบทดลอง 4 แถว'!$E$5875:$J$6713,5,0)</f>
        <v>0</v>
      </c>
      <c r="BK707" s="379">
        <f>VLOOKUP($B707,'1.วาง งบทดลอง 4 แถว'!$E$5875:$J$6713,6,0)</f>
        <v>0</v>
      </c>
      <c r="BL707" s="380">
        <f t="shared" si="95"/>
        <v>0</v>
      </c>
      <c r="BM707" s="410" t="s">
        <v>1323</v>
      </c>
      <c r="BN707" s="411" t="s">
        <v>1320</v>
      </c>
      <c r="BO707" s="413" t="s">
        <v>2027</v>
      </c>
    </row>
    <row r="708" spans="1:67" ht="19.5" customHeight="1">
      <c r="A708" s="374">
        <v>705</v>
      </c>
      <c r="B708" s="375" t="s">
        <v>1061</v>
      </c>
      <c r="C708" s="376" t="s">
        <v>1691</v>
      </c>
      <c r="D708" s="377">
        <f>VLOOKUP($B708,'1.วาง งบทดลอง 4 แถว'!$E$2:$J$840,3,0)</f>
        <v>0</v>
      </c>
      <c r="E708" s="378">
        <f>VLOOKUP($B708,'1.วาง งบทดลอง 4 แถว'!$E$2:$J$840,4,0)</f>
        <v>0</v>
      </c>
      <c r="F708" s="378">
        <f>VLOOKUP($B708,'1.วาง งบทดลอง 4 แถว'!$E$2:$J$840,5,0)</f>
        <v>0</v>
      </c>
      <c r="G708" s="379">
        <f>VLOOKUP($B708,'1.วาง งบทดลอง 4 แถว'!$E$2:$J$840,6,0)</f>
        <v>0</v>
      </c>
      <c r="H708" s="380">
        <f t="shared" si="88"/>
        <v>0</v>
      </c>
      <c r="I708" s="410" t="s">
        <v>1321</v>
      </c>
      <c r="J708" s="411" t="s">
        <v>1320</v>
      </c>
      <c r="K708" s="412" t="s">
        <v>2027</v>
      </c>
      <c r="L708" s="377">
        <f>VLOOKUP($B708,'1.วาง งบทดลอง 4 แถว'!$E$841:$J$1679,3,0)</f>
        <v>0</v>
      </c>
      <c r="M708" s="378">
        <f>VLOOKUP($B708,'1.วาง งบทดลอง 4 แถว'!$E$841:$J$1679,4,0)</f>
        <v>0</v>
      </c>
      <c r="N708" s="378">
        <f>VLOOKUP($B708,'1.วาง งบทดลอง 4 แถว'!$E$841:$J$1679,5,0)</f>
        <v>0</v>
      </c>
      <c r="O708" s="379">
        <f>VLOOKUP($B708,'1.วาง งบทดลอง 4 แถว'!$E$841:$J$1679,6,0)</f>
        <v>0</v>
      </c>
      <c r="P708" s="380">
        <f t="shared" si="89"/>
        <v>0</v>
      </c>
      <c r="Q708" s="410" t="s">
        <v>1279</v>
      </c>
      <c r="R708" s="411" t="s">
        <v>1280</v>
      </c>
      <c r="S708" s="412" t="s">
        <v>2023</v>
      </c>
      <c r="T708" s="377">
        <f>VLOOKUP($B708,'1.วาง งบทดลอง 4 แถว'!$E$1680:$J$2518,3,0)</f>
        <v>0</v>
      </c>
      <c r="U708" s="378">
        <f>VLOOKUP($B708,'1.วาง งบทดลอง 4 แถว'!$E$1680:$J$2518,4,0)</f>
        <v>0</v>
      </c>
      <c r="V708" s="378">
        <f>VLOOKUP($B708,'1.วาง งบทดลอง 4 แถว'!$E$1680:$J$2518,5,0)</f>
        <v>0</v>
      </c>
      <c r="W708" s="379">
        <f>VLOOKUP($B708,'1.วาง งบทดลอง 4 แถว'!$E$1680:$J$2518,6,0)</f>
        <v>0</v>
      </c>
      <c r="X708" s="380">
        <f t="shared" si="90"/>
        <v>0</v>
      </c>
      <c r="Y708" s="410" t="s">
        <v>1279</v>
      </c>
      <c r="Z708" s="411" t="s">
        <v>1280</v>
      </c>
      <c r="AA708" s="412" t="s">
        <v>2023</v>
      </c>
      <c r="AB708" s="377">
        <f>VLOOKUP($B708,'1.วาง งบทดลอง 4 แถว'!$E$2519:$J$3357,3,0)</f>
        <v>0</v>
      </c>
      <c r="AC708" s="378">
        <f>VLOOKUP($B708,'1.วาง งบทดลอง 4 แถว'!$E$2519:$J$3357,4,0)</f>
        <v>0</v>
      </c>
      <c r="AD708" s="378">
        <f>VLOOKUP($B708,'1.วาง งบทดลอง 4 แถว'!$E$2519:$J$3357,5,0)</f>
        <v>0</v>
      </c>
      <c r="AE708" s="379">
        <f>VLOOKUP($B708,'1.วาง งบทดลอง 4 แถว'!$E$2519:$J$3357,6,0)</f>
        <v>0</v>
      </c>
      <c r="AF708" s="380">
        <f t="shared" si="91"/>
        <v>0</v>
      </c>
      <c r="AG708" s="410" t="s">
        <v>1279</v>
      </c>
      <c r="AH708" s="411" t="s">
        <v>1280</v>
      </c>
      <c r="AI708" s="412" t="s">
        <v>2023</v>
      </c>
      <c r="AJ708" s="377">
        <f>VLOOKUP($B708,'1.วาง งบทดลอง 4 แถว'!$E$3358:$J$4196,3,0)</f>
        <v>0</v>
      </c>
      <c r="AK708" s="378">
        <f>VLOOKUP($B708,'1.วาง งบทดลอง 4 แถว'!$E$3358:$J$4196,4,0)</f>
        <v>0</v>
      </c>
      <c r="AL708" s="378">
        <f>VLOOKUP($B708,'1.วาง งบทดลอง 4 แถว'!$E$3358:$J$4196,5,0)</f>
        <v>0</v>
      </c>
      <c r="AM708" s="379">
        <f>VLOOKUP($B708,'1.วาง งบทดลอง 4 แถว'!$E$3358:$J$4196,6,0)</f>
        <v>0</v>
      </c>
      <c r="AN708" s="380">
        <f t="shared" si="92"/>
        <v>0</v>
      </c>
      <c r="AO708" s="410" t="s">
        <v>1279</v>
      </c>
      <c r="AP708" s="411" t="s">
        <v>1280</v>
      </c>
      <c r="AQ708" s="412" t="s">
        <v>2023</v>
      </c>
      <c r="AR708" s="377">
        <f>VLOOKUP($B708,'1.วาง งบทดลอง 4 แถว'!$E$4197:$J$5035,3,0)</f>
        <v>0</v>
      </c>
      <c r="AS708" s="378">
        <f>VLOOKUP($B708,'1.วาง งบทดลอง 4 แถว'!$E$4197:$J$5035,4,0)</f>
        <v>0</v>
      </c>
      <c r="AT708" s="378">
        <f>VLOOKUP($B708,'1.วาง งบทดลอง 4 แถว'!$E$4197:$J$5035,5,0)</f>
        <v>0</v>
      </c>
      <c r="AU708" s="379">
        <f>VLOOKUP($B708,'1.วาง งบทดลอง 4 แถว'!$E$4197:$J$5035,6,0)</f>
        <v>0</v>
      </c>
      <c r="AV708" s="380">
        <f t="shared" si="93"/>
        <v>0</v>
      </c>
      <c r="AW708" s="410" t="s">
        <v>1279</v>
      </c>
      <c r="AX708" s="411" t="s">
        <v>1280</v>
      </c>
      <c r="AY708" s="412" t="s">
        <v>2023</v>
      </c>
      <c r="AZ708" s="377">
        <f>VLOOKUP($B708,'1.วาง งบทดลอง 4 แถว'!$E$5036:$J$5874,3,0)</f>
        <v>0</v>
      </c>
      <c r="BA708" s="378">
        <f>VLOOKUP($B708,'1.วาง งบทดลอง 4 แถว'!$E$5036:$J$5874,4,0)</f>
        <v>0</v>
      </c>
      <c r="BB708" s="378">
        <f>VLOOKUP($B708,'1.วาง งบทดลอง 4 แถว'!$E$5036:$J$5874,5,0)</f>
        <v>0</v>
      </c>
      <c r="BC708" s="379">
        <f>VLOOKUP($B708,'1.วาง งบทดลอง 4 แถว'!$E$5036:$J$5874,6,0)</f>
        <v>0</v>
      </c>
      <c r="BD708" s="380">
        <f t="shared" si="94"/>
        <v>0</v>
      </c>
      <c r="BE708" s="410" t="s">
        <v>1279</v>
      </c>
      <c r="BF708" s="411" t="s">
        <v>1280</v>
      </c>
      <c r="BG708" s="412" t="s">
        <v>2023</v>
      </c>
      <c r="BH708" s="377">
        <f>VLOOKUP($B708,'1.วาง งบทดลอง 4 แถว'!$E$5875:$J$6713,3,0)</f>
        <v>0</v>
      </c>
      <c r="BI708" s="378">
        <f>VLOOKUP($B708,'1.วาง งบทดลอง 4 แถว'!$E$5875:$J$6713,4,0)</f>
        <v>0</v>
      </c>
      <c r="BJ708" s="378">
        <f>VLOOKUP($B708,'1.วาง งบทดลอง 4 แถว'!$E$5875:$J$6713,5,0)</f>
        <v>0</v>
      </c>
      <c r="BK708" s="379">
        <f>VLOOKUP($B708,'1.วาง งบทดลอง 4 แถว'!$E$5875:$J$6713,6,0)</f>
        <v>0</v>
      </c>
      <c r="BL708" s="380">
        <f t="shared" si="95"/>
        <v>0</v>
      </c>
      <c r="BM708" s="410" t="s">
        <v>1279</v>
      </c>
      <c r="BN708" s="411" t="s">
        <v>1280</v>
      </c>
      <c r="BO708" s="413" t="s">
        <v>2023</v>
      </c>
    </row>
    <row r="709" spans="1:67" ht="19.5" customHeight="1">
      <c r="A709" s="374">
        <v>706</v>
      </c>
      <c r="B709" s="375" t="s">
        <v>1062</v>
      </c>
      <c r="C709" s="376" t="s">
        <v>339</v>
      </c>
      <c r="D709" s="377">
        <f>VLOOKUP($B709,'1.วาง งบทดลอง 4 แถว'!$E$2:$J$840,3,0)</f>
        <v>0</v>
      </c>
      <c r="E709" s="378">
        <f>VLOOKUP($B709,'1.วาง งบทดลอง 4 แถว'!$E$2:$J$840,4,0)</f>
        <v>0</v>
      </c>
      <c r="F709" s="378">
        <f>VLOOKUP($B709,'1.วาง งบทดลอง 4 แถว'!$E$2:$J$840,5,0)</f>
        <v>0</v>
      </c>
      <c r="G709" s="379">
        <f>VLOOKUP($B709,'1.วาง งบทดลอง 4 แถว'!$E$2:$J$840,6,0)</f>
        <v>0</v>
      </c>
      <c r="H709" s="380">
        <f t="shared" si="88"/>
        <v>0</v>
      </c>
      <c r="I709" s="410" t="s">
        <v>1323</v>
      </c>
      <c r="J709" s="411" t="s">
        <v>1320</v>
      </c>
      <c r="K709" s="412" t="s">
        <v>2027</v>
      </c>
      <c r="L709" s="377">
        <f>VLOOKUP($B709,'1.วาง งบทดลอง 4 แถว'!$E$841:$J$1679,3,0)</f>
        <v>0</v>
      </c>
      <c r="M709" s="378">
        <f>VLOOKUP($B709,'1.วาง งบทดลอง 4 แถว'!$E$841:$J$1679,4,0)</f>
        <v>0</v>
      </c>
      <c r="N709" s="378">
        <f>VLOOKUP($B709,'1.วาง งบทดลอง 4 แถว'!$E$841:$J$1679,5,0)</f>
        <v>0</v>
      </c>
      <c r="O709" s="379">
        <f>VLOOKUP($B709,'1.วาง งบทดลอง 4 แถว'!$E$841:$J$1679,6,0)</f>
        <v>0</v>
      </c>
      <c r="P709" s="380">
        <f t="shared" si="89"/>
        <v>0</v>
      </c>
      <c r="Q709" s="410" t="s">
        <v>1279</v>
      </c>
      <c r="R709" s="411" t="s">
        <v>1280</v>
      </c>
      <c r="S709" s="412" t="s">
        <v>2023</v>
      </c>
      <c r="T709" s="377">
        <f>VLOOKUP($B709,'1.วาง งบทดลอง 4 แถว'!$E$1680:$J$2518,3,0)</f>
        <v>0</v>
      </c>
      <c r="U709" s="378">
        <f>VLOOKUP($B709,'1.วาง งบทดลอง 4 แถว'!$E$1680:$J$2518,4,0)</f>
        <v>0</v>
      </c>
      <c r="V709" s="378">
        <f>VLOOKUP($B709,'1.วาง งบทดลอง 4 แถว'!$E$1680:$J$2518,5,0)</f>
        <v>0</v>
      </c>
      <c r="W709" s="379">
        <f>VLOOKUP($B709,'1.วาง งบทดลอง 4 แถว'!$E$1680:$J$2518,6,0)</f>
        <v>0</v>
      </c>
      <c r="X709" s="380">
        <f t="shared" si="90"/>
        <v>0</v>
      </c>
      <c r="Y709" s="410" t="s">
        <v>1279</v>
      </c>
      <c r="Z709" s="411" t="s">
        <v>1280</v>
      </c>
      <c r="AA709" s="412" t="s">
        <v>2023</v>
      </c>
      <c r="AB709" s="377">
        <f>VLOOKUP($B709,'1.วาง งบทดลอง 4 แถว'!$E$2519:$J$3357,3,0)</f>
        <v>0</v>
      </c>
      <c r="AC709" s="378">
        <f>VLOOKUP($B709,'1.วาง งบทดลอง 4 แถว'!$E$2519:$J$3357,4,0)</f>
        <v>0</v>
      </c>
      <c r="AD709" s="378">
        <f>VLOOKUP($B709,'1.วาง งบทดลอง 4 แถว'!$E$2519:$J$3357,5,0)</f>
        <v>0</v>
      </c>
      <c r="AE709" s="379">
        <f>VLOOKUP($B709,'1.วาง งบทดลอง 4 แถว'!$E$2519:$J$3357,6,0)</f>
        <v>0</v>
      </c>
      <c r="AF709" s="380">
        <f t="shared" si="91"/>
        <v>0</v>
      </c>
      <c r="AG709" s="410" t="s">
        <v>1279</v>
      </c>
      <c r="AH709" s="411" t="s">
        <v>1280</v>
      </c>
      <c r="AI709" s="412" t="s">
        <v>2023</v>
      </c>
      <c r="AJ709" s="377">
        <f>VLOOKUP($B709,'1.วาง งบทดลอง 4 แถว'!$E$3358:$J$4196,3,0)</f>
        <v>700</v>
      </c>
      <c r="AK709" s="378">
        <f>VLOOKUP($B709,'1.วาง งบทดลอง 4 แถว'!$E$3358:$J$4196,4,0)</f>
        <v>0</v>
      </c>
      <c r="AL709" s="378">
        <f>VLOOKUP($B709,'1.วาง งบทดลอง 4 แถว'!$E$3358:$J$4196,5,0)</f>
        <v>4526.5</v>
      </c>
      <c r="AM709" s="379">
        <f>VLOOKUP($B709,'1.วาง งบทดลอง 4 แถว'!$E$3358:$J$4196,6,0)</f>
        <v>0</v>
      </c>
      <c r="AN709" s="380">
        <f t="shared" si="92"/>
        <v>4526.5</v>
      </c>
      <c r="AO709" s="410" t="s">
        <v>1279</v>
      </c>
      <c r="AP709" s="411" t="s">
        <v>1280</v>
      </c>
      <c r="AQ709" s="412" t="s">
        <v>2023</v>
      </c>
      <c r="AR709" s="377">
        <f>VLOOKUP($B709,'1.วาง งบทดลอง 4 แถว'!$E$4197:$J$5035,3,0)</f>
        <v>0</v>
      </c>
      <c r="AS709" s="378">
        <f>VLOOKUP($B709,'1.วาง งบทดลอง 4 แถว'!$E$4197:$J$5035,4,0)</f>
        <v>0</v>
      </c>
      <c r="AT709" s="378">
        <f>VLOOKUP($B709,'1.วาง งบทดลอง 4 แถว'!$E$4197:$J$5035,5,0)</f>
        <v>6479.5</v>
      </c>
      <c r="AU709" s="379">
        <f>VLOOKUP($B709,'1.วาง งบทดลอง 4 แถว'!$E$4197:$J$5035,6,0)</f>
        <v>0</v>
      </c>
      <c r="AV709" s="380">
        <f t="shared" si="93"/>
        <v>6479.5</v>
      </c>
      <c r="AW709" s="410" t="s">
        <v>1279</v>
      </c>
      <c r="AX709" s="411" t="s">
        <v>1280</v>
      </c>
      <c r="AY709" s="412" t="s">
        <v>2023</v>
      </c>
      <c r="AZ709" s="377">
        <f>VLOOKUP($B709,'1.วาง งบทดลอง 4 แถว'!$E$5036:$J$5874,3,0)</f>
        <v>0</v>
      </c>
      <c r="BA709" s="378">
        <f>VLOOKUP($B709,'1.วาง งบทดลอง 4 แถว'!$E$5036:$J$5874,4,0)</f>
        <v>0</v>
      </c>
      <c r="BB709" s="378">
        <f>VLOOKUP($B709,'1.วาง งบทดลอง 4 แถว'!$E$5036:$J$5874,5,0)</f>
        <v>0</v>
      </c>
      <c r="BC709" s="379">
        <f>VLOOKUP($B709,'1.วาง งบทดลอง 4 แถว'!$E$5036:$J$5874,6,0)</f>
        <v>0</v>
      </c>
      <c r="BD709" s="380">
        <f t="shared" si="94"/>
        <v>0</v>
      </c>
      <c r="BE709" s="410" t="s">
        <v>1279</v>
      </c>
      <c r="BF709" s="411" t="s">
        <v>1280</v>
      </c>
      <c r="BG709" s="412" t="s">
        <v>2023</v>
      </c>
      <c r="BH709" s="377">
        <f>VLOOKUP($B709,'1.วาง งบทดลอง 4 แถว'!$E$5875:$J$6713,3,0)</f>
        <v>0</v>
      </c>
      <c r="BI709" s="378">
        <f>VLOOKUP($B709,'1.วาง งบทดลอง 4 แถว'!$E$5875:$J$6713,4,0)</f>
        <v>0</v>
      </c>
      <c r="BJ709" s="378">
        <f>VLOOKUP($B709,'1.วาง งบทดลอง 4 แถว'!$E$5875:$J$6713,5,0)</f>
        <v>9937.5</v>
      </c>
      <c r="BK709" s="379">
        <f>VLOOKUP($B709,'1.วาง งบทดลอง 4 แถว'!$E$5875:$J$6713,6,0)</f>
        <v>0</v>
      </c>
      <c r="BL709" s="380">
        <f t="shared" si="95"/>
        <v>9937.5</v>
      </c>
      <c r="BM709" s="410" t="s">
        <v>1279</v>
      </c>
      <c r="BN709" s="411" t="s">
        <v>1280</v>
      </c>
      <c r="BO709" s="413" t="s">
        <v>2023</v>
      </c>
    </row>
    <row r="710" spans="1:67" ht="19.5" customHeight="1">
      <c r="A710" s="374">
        <v>707</v>
      </c>
      <c r="B710" s="375" t="s">
        <v>1983</v>
      </c>
      <c r="C710" s="376" t="s">
        <v>1984</v>
      </c>
      <c r="D710" s="377">
        <f>VLOOKUP($B710,'1.วาง งบทดลอง 4 แถว'!$E$2:$J$840,3,0)</f>
        <v>270000</v>
      </c>
      <c r="E710" s="378">
        <f>VLOOKUP($B710,'1.วาง งบทดลอง 4 แถว'!$E$2:$J$840,4,0)</f>
        <v>0</v>
      </c>
      <c r="F710" s="378">
        <f>VLOOKUP($B710,'1.วาง งบทดลอง 4 แถว'!$E$2:$J$840,5,0)</f>
        <v>3240000</v>
      </c>
      <c r="G710" s="379">
        <f>VLOOKUP($B710,'1.วาง งบทดลอง 4 แถว'!$E$2:$J$840,6,0)</f>
        <v>0</v>
      </c>
      <c r="H710" s="380">
        <f t="shared" si="88"/>
        <v>3240000</v>
      </c>
      <c r="I710" s="410" t="s">
        <v>1279</v>
      </c>
      <c r="J710" s="411" t="s">
        <v>1280</v>
      </c>
      <c r="K710" s="412" t="s">
        <v>2023</v>
      </c>
      <c r="L710" s="377">
        <f>VLOOKUP($B710,'1.วาง งบทดลอง 4 แถว'!$E$841:$J$1679,3,0)</f>
        <v>40000</v>
      </c>
      <c r="M710" s="378">
        <f>VLOOKUP($B710,'1.วาง งบทดลอง 4 แถว'!$E$841:$J$1679,4,0)</f>
        <v>0</v>
      </c>
      <c r="N710" s="378">
        <f>VLOOKUP($B710,'1.วาง งบทดลอง 4 แถว'!$E$841:$J$1679,5,0)</f>
        <v>510000</v>
      </c>
      <c r="O710" s="379">
        <f>VLOOKUP($B710,'1.วาง งบทดลอง 4 แถว'!$E$841:$J$1679,6,0)</f>
        <v>0</v>
      </c>
      <c r="P710" s="380">
        <f t="shared" si="89"/>
        <v>510000</v>
      </c>
      <c r="Q710" s="410" t="s">
        <v>1279</v>
      </c>
      <c r="R710" s="411" t="s">
        <v>1280</v>
      </c>
      <c r="S710" s="412" t="s">
        <v>2023</v>
      </c>
      <c r="T710" s="377">
        <f>VLOOKUP($B710,'1.วาง งบทดลอง 4 แถว'!$E$1680:$J$2518,3,0)</f>
        <v>80000</v>
      </c>
      <c r="U710" s="378">
        <f>VLOOKUP($B710,'1.วาง งบทดลอง 4 แถว'!$E$1680:$J$2518,4,0)</f>
        <v>0</v>
      </c>
      <c r="V710" s="378">
        <f>VLOOKUP($B710,'1.วาง งบทดลอง 4 แถว'!$E$1680:$J$2518,5,0)</f>
        <v>610000</v>
      </c>
      <c r="W710" s="379">
        <f>VLOOKUP($B710,'1.วาง งบทดลอง 4 แถว'!$E$1680:$J$2518,6,0)</f>
        <v>0</v>
      </c>
      <c r="X710" s="380">
        <f t="shared" si="90"/>
        <v>610000</v>
      </c>
      <c r="Y710" s="410" t="s">
        <v>1279</v>
      </c>
      <c r="Z710" s="411" t="s">
        <v>1280</v>
      </c>
      <c r="AA710" s="412" t="s">
        <v>2023</v>
      </c>
      <c r="AB710" s="377">
        <f>VLOOKUP($B710,'1.วาง งบทดลอง 4 แถว'!$E$2519:$J$3357,3,0)</f>
        <v>80000</v>
      </c>
      <c r="AC710" s="378">
        <f>VLOOKUP($B710,'1.วาง งบทดลอง 4 แถว'!$E$2519:$J$3357,4,0)</f>
        <v>0</v>
      </c>
      <c r="AD710" s="378">
        <f>VLOOKUP($B710,'1.วาง งบทดลอง 4 แถว'!$E$2519:$J$3357,5,0)</f>
        <v>800000</v>
      </c>
      <c r="AE710" s="379">
        <f>VLOOKUP($B710,'1.วาง งบทดลอง 4 แถว'!$E$2519:$J$3357,6,0)</f>
        <v>0</v>
      </c>
      <c r="AF710" s="380">
        <f t="shared" si="91"/>
        <v>800000</v>
      </c>
      <c r="AG710" s="410" t="s">
        <v>1279</v>
      </c>
      <c r="AH710" s="411" t="s">
        <v>1280</v>
      </c>
      <c r="AI710" s="412" t="s">
        <v>2023</v>
      </c>
      <c r="AJ710" s="377">
        <f>VLOOKUP($B710,'1.วาง งบทดลอง 4 แถว'!$E$3358:$J$4196,3,0)</f>
        <v>30000</v>
      </c>
      <c r="AK710" s="378">
        <f>VLOOKUP($B710,'1.วาง งบทดลอง 4 แถว'!$E$3358:$J$4196,4,0)</f>
        <v>0</v>
      </c>
      <c r="AL710" s="378">
        <f>VLOOKUP($B710,'1.วาง งบทดลอง 4 แถว'!$E$3358:$J$4196,5,0)</f>
        <v>310000</v>
      </c>
      <c r="AM710" s="379">
        <f>VLOOKUP($B710,'1.วาง งบทดลอง 4 แถว'!$E$3358:$J$4196,6,0)</f>
        <v>0</v>
      </c>
      <c r="AN710" s="380">
        <f t="shared" si="92"/>
        <v>310000</v>
      </c>
      <c r="AO710" s="410" t="s">
        <v>1279</v>
      </c>
      <c r="AP710" s="411" t="s">
        <v>1280</v>
      </c>
      <c r="AQ710" s="412" t="s">
        <v>2023</v>
      </c>
      <c r="AR710" s="377">
        <f>VLOOKUP($B710,'1.วาง งบทดลอง 4 แถว'!$E$4197:$J$5035,3,0)</f>
        <v>50000</v>
      </c>
      <c r="AS710" s="378">
        <f>VLOOKUP($B710,'1.วาง งบทดลอง 4 แถว'!$E$4197:$J$5035,4,0)</f>
        <v>0</v>
      </c>
      <c r="AT710" s="378">
        <f>VLOOKUP($B710,'1.วาง งบทดลอง 4 แถว'!$E$4197:$J$5035,5,0)</f>
        <v>540000</v>
      </c>
      <c r="AU710" s="379">
        <f>VLOOKUP($B710,'1.วาง งบทดลอง 4 แถว'!$E$4197:$J$5035,6,0)</f>
        <v>0</v>
      </c>
      <c r="AV710" s="380">
        <f t="shared" si="93"/>
        <v>540000</v>
      </c>
      <c r="AW710" s="410" t="s">
        <v>1279</v>
      </c>
      <c r="AX710" s="411" t="s">
        <v>1280</v>
      </c>
      <c r="AY710" s="412" t="s">
        <v>2023</v>
      </c>
      <c r="AZ710" s="377">
        <f>VLOOKUP($B710,'1.วาง งบทดลอง 4 แถว'!$E$5036:$J$5874,3,0)</f>
        <v>40000</v>
      </c>
      <c r="BA710" s="378">
        <f>VLOOKUP($B710,'1.วาง งบทดลอง 4 แถว'!$E$5036:$J$5874,4,0)</f>
        <v>0</v>
      </c>
      <c r="BB710" s="378">
        <f>VLOOKUP($B710,'1.วาง งบทดลอง 4 แถว'!$E$5036:$J$5874,5,0)</f>
        <v>340000</v>
      </c>
      <c r="BC710" s="379">
        <f>VLOOKUP($B710,'1.วาง งบทดลอง 4 แถว'!$E$5036:$J$5874,6,0)</f>
        <v>0</v>
      </c>
      <c r="BD710" s="380">
        <f t="shared" si="94"/>
        <v>340000</v>
      </c>
      <c r="BE710" s="410" t="s">
        <v>1279</v>
      </c>
      <c r="BF710" s="411" t="s">
        <v>1280</v>
      </c>
      <c r="BG710" s="412" t="s">
        <v>2023</v>
      </c>
      <c r="BH710" s="377">
        <f>VLOOKUP($B710,'1.วาง งบทดลอง 4 แถว'!$E$5875:$J$6713,3,0)</f>
        <v>20000</v>
      </c>
      <c r="BI710" s="378">
        <f>VLOOKUP($B710,'1.วาง งบทดลอง 4 แถว'!$E$5875:$J$6713,4,0)</f>
        <v>0</v>
      </c>
      <c r="BJ710" s="378">
        <f>VLOOKUP($B710,'1.วาง งบทดลอง 4 แถว'!$E$5875:$J$6713,5,0)</f>
        <v>220000</v>
      </c>
      <c r="BK710" s="379">
        <f>VLOOKUP($B710,'1.วาง งบทดลอง 4 แถว'!$E$5875:$J$6713,6,0)</f>
        <v>0</v>
      </c>
      <c r="BL710" s="380">
        <f t="shared" si="95"/>
        <v>220000</v>
      </c>
      <c r="BM710" s="410" t="s">
        <v>1279</v>
      </c>
      <c r="BN710" s="411" t="s">
        <v>1280</v>
      </c>
      <c r="BO710" s="413" t="s">
        <v>2023</v>
      </c>
    </row>
    <row r="711" spans="1:67" ht="19.5" customHeight="1">
      <c r="A711" s="374">
        <v>708</v>
      </c>
      <c r="B711" s="375" t="s">
        <v>1985</v>
      </c>
      <c r="C711" s="376" t="s">
        <v>1324</v>
      </c>
      <c r="D711" s="377">
        <f>VLOOKUP($B711,'1.วาง งบทดลอง 4 แถว'!$E$2:$J$840,3,0)</f>
        <v>20000</v>
      </c>
      <c r="E711" s="378">
        <f>VLOOKUP($B711,'1.วาง งบทดลอง 4 แถว'!$E$2:$J$840,4,0)</f>
        <v>0</v>
      </c>
      <c r="F711" s="378">
        <f>VLOOKUP($B711,'1.วาง งบทดลอง 4 แถว'!$E$2:$J$840,5,0)</f>
        <v>220000</v>
      </c>
      <c r="G711" s="379">
        <f>VLOOKUP($B711,'1.วาง งบทดลอง 4 แถว'!$E$2:$J$840,6,0)</f>
        <v>0</v>
      </c>
      <c r="H711" s="380">
        <f t="shared" si="88"/>
        <v>220000</v>
      </c>
      <c r="I711" s="410" t="s">
        <v>1279</v>
      </c>
      <c r="J711" s="411" t="s">
        <v>1280</v>
      </c>
      <c r="K711" s="412" t="s">
        <v>2023</v>
      </c>
      <c r="L711" s="377">
        <f>VLOOKUP($B711,'1.วาง งบทดลอง 4 แถว'!$E$841:$J$1679,3,0)</f>
        <v>30000</v>
      </c>
      <c r="M711" s="378">
        <f>VLOOKUP($B711,'1.วาง งบทดลอง 4 แถว'!$E$841:$J$1679,4,0)</f>
        <v>0</v>
      </c>
      <c r="N711" s="378">
        <f>VLOOKUP($B711,'1.วาง งบทดลอง 4 แถว'!$E$841:$J$1679,5,0)</f>
        <v>310000</v>
      </c>
      <c r="O711" s="379">
        <f>VLOOKUP($B711,'1.วาง งบทดลอง 4 แถว'!$E$841:$J$1679,6,0)</f>
        <v>0</v>
      </c>
      <c r="P711" s="380">
        <f t="shared" si="89"/>
        <v>310000</v>
      </c>
      <c r="Q711" s="410" t="s">
        <v>1279</v>
      </c>
      <c r="R711" s="411" t="s">
        <v>1280</v>
      </c>
      <c r="S711" s="412" t="s">
        <v>2023</v>
      </c>
      <c r="T711" s="377">
        <f>VLOOKUP($B711,'1.วาง งบทดลอง 4 แถว'!$E$1680:$J$2518,3,0)</f>
        <v>0</v>
      </c>
      <c r="U711" s="378">
        <f>VLOOKUP($B711,'1.วาง งบทดลอง 4 แถว'!$E$1680:$J$2518,4,0)</f>
        <v>0</v>
      </c>
      <c r="V711" s="378">
        <f>VLOOKUP($B711,'1.วาง งบทดลอง 4 แถว'!$E$1680:$J$2518,5,0)</f>
        <v>180000</v>
      </c>
      <c r="W711" s="379">
        <f>VLOOKUP($B711,'1.วาง งบทดลอง 4 แถว'!$E$1680:$J$2518,6,0)</f>
        <v>0</v>
      </c>
      <c r="X711" s="380">
        <f t="shared" si="90"/>
        <v>180000</v>
      </c>
      <c r="Y711" s="410" t="s">
        <v>1279</v>
      </c>
      <c r="Z711" s="411" t="s">
        <v>1280</v>
      </c>
      <c r="AA711" s="412" t="s">
        <v>2023</v>
      </c>
      <c r="AB711" s="377">
        <f>VLOOKUP($B711,'1.วาง งบทดลอง 4 แถว'!$E$2519:$J$3357,3,0)</f>
        <v>20000</v>
      </c>
      <c r="AC711" s="378">
        <f>VLOOKUP($B711,'1.วาง งบทดลอง 4 แถว'!$E$2519:$J$3357,4,0)</f>
        <v>0</v>
      </c>
      <c r="AD711" s="378">
        <f>VLOOKUP($B711,'1.วาง งบทดลอง 4 แถว'!$E$2519:$J$3357,5,0)</f>
        <v>215000</v>
      </c>
      <c r="AE711" s="379">
        <f>VLOOKUP($B711,'1.วาง งบทดลอง 4 แถว'!$E$2519:$J$3357,6,0)</f>
        <v>0</v>
      </c>
      <c r="AF711" s="380">
        <f t="shared" si="91"/>
        <v>215000</v>
      </c>
      <c r="AG711" s="410" t="s">
        <v>1279</v>
      </c>
      <c r="AH711" s="411" t="s">
        <v>1280</v>
      </c>
      <c r="AI711" s="412" t="s">
        <v>2023</v>
      </c>
      <c r="AJ711" s="377">
        <f>VLOOKUP($B711,'1.วาง งบทดลอง 4 แถว'!$E$3358:$J$4196,3,0)</f>
        <v>0</v>
      </c>
      <c r="AK711" s="378">
        <f>VLOOKUP($B711,'1.วาง งบทดลอง 4 แถว'!$E$3358:$J$4196,4,0)</f>
        <v>0</v>
      </c>
      <c r="AL711" s="378">
        <f>VLOOKUP($B711,'1.วาง งบทดลอง 4 แถว'!$E$3358:$J$4196,5,0)</f>
        <v>10000</v>
      </c>
      <c r="AM711" s="379">
        <f>VLOOKUP($B711,'1.วาง งบทดลอง 4 แถว'!$E$3358:$J$4196,6,0)</f>
        <v>0</v>
      </c>
      <c r="AN711" s="380">
        <f t="shared" si="92"/>
        <v>10000</v>
      </c>
      <c r="AO711" s="410" t="s">
        <v>1279</v>
      </c>
      <c r="AP711" s="411" t="s">
        <v>1280</v>
      </c>
      <c r="AQ711" s="412" t="s">
        <v>2023</v>
      </c>
      <c r="AR711" s="377">
        <f>VLOOKUP($B711,'1.วาง งบทดลอง 4 แถว'!$E$4197:$J$5035,3,0)</f>
        <v>20000</v>
      </c>
      <c r="AS711" s="378">
        <f>VLOOKUP($B711,'1.วาง งบทดลอง 4 แถว'!$E$4197:$J$5035,4,0)</f>
        <v>0</v>
      </c>
      <c r="AT711" s="378">
        <f>VLOOKUP($B711,'1.วาง งบทดลอง 4 แถว'!$E$4197:$J$5035,5,0)</f>
        <v>300000</v>
      </c>
      <c r="AU711" s="379">
        <f>VLOOKUP($B711,'1.วาง งบทดลอง 4 แถว'!$E$4197:$J$5035,6,0)</f>
        <v>0</v>
      </c>
      <c r="AV711" s="380">
        <f t="shared" si="93"/>
        <v>300000</v>
      </c>
      <c r="AW711" s="410" t="s">
        <v>1279</v>
      </c>
      <c r="AX711" s="411" t="s">
        <v>1280</v>
      </c>
      <c r="AY711" s="412" t="s">
        <v>2023</v>
      </c>
      <c r="AZ711" s="377">
        <f>VLOOKUP($B711,'1.วาง งบทดลอง 4 แถว'!$E$5036:$J$5874,3,0)</f>
        <v>10000</v>
      </c>
      <c r="BA711" s="378">
        <f>VLOOKUP($B711,'1.วาง งบทดลอง 4 แถว'!$E$5036:$J$5874,4,0)</f>
        <v>0</v>
      </c>
      <c r="BB711" s="378">
        <f>VLOOKUP($B711,'1.วาง งบทดลอง 4 แถว'!$E$5036:$J$5874,5,0)</f>
        <v>110000</v>
      </c>
      <c r="BC711" s="379">
        <f>VLOOKUP($B711,'1.วาง งบทดลอง 4 แถว'!$E$5036:$J$5874,6,0)</f>
        <v>0</v>
      </c>
      <c r="BD711" s="380">
        <f t="shared" si="94"/>
        <v>110000</v>
      </c>
      <c r="BE711" s="410" t="s">
        <v>1279</v>
      </c>
      <c r="BF711" s="411" t="s">
        <v>1280</v>
      </c>
      <c r="BG711" s="412" t="s">
        <v>2023</v>
      </c>
      <c r="BH711" s="377">
        <f>VLOOKUP($B711,'1.วาง งบทดลอง 4 แถว'!$E$5875:$J$6713,3,0)</f>
        <v>0</v>
      </c>
      <c r="BI711" s="378">
        <f>VLOOKUP($B711,'1.วาง งบทดลอง 4 แถว'!$E$5875:$J$6713,4,0)</f>
        <v>0</v>
      </c>
      <c r="BJ711" s="378">
        <f>VLOOKUP($B711,'1.วาง งบทดลอง 4 แถว'!$E$5875:$J$6713,5,0)</f>
        <v>50000</v>
      </c>
      <c r="BK711" s="379">
        <f>VLOOKUP($B711,'1.วาง งบทดลอง 4 แถว'!$E$5875:$J$6713,6,0)</f>
        <v>0</v>
      </c>
      <c r="BL711" s="380">
        <f t="shared" si="95"/>
        <v>50000</v>
      </c>
      <c r="BM711" s="410" t="s">
        <v>1279</v>
      </c>
      <c r="BN711" s="411" t="s">
        <v>1280</v>
      </c>
      <c r="BO711" s="413" t="s">
        <v>2023</v>
      </c>
    </row>
    <row r="712" spans="1:67" ht="19.5" customHeight="1">
      <c r="A712" s="374">
        <v>709</v>
      </c>
      <c r="B712" s="375" t="s">
        <v>1986</v>
      </c>
      <c r="C712" s="376" t="s">
        <v>1987</v>
      </c>
      <c r="D712" s="377">
        <f>VLOOKUP($B712,'1.วาง งบทดลอง 4 แถว'!$E$2:$J$840,3,0)</f>
        <v>70000</v>
      </c>
      <c r="E712" s="378">
        <f>VLOOKUP($B712,'1.วาง งบทดลอง 4 แถว'!$E$2:$J$840,4,0)</f>
        <v>0</v>
      </c>
      <c r="F712" s="378">
        <f>VLOOKUP($B712,'1.วาง งบทดลอง 4 แถว'!$E$2:$J$840,5,0)</f>
        <v>705000</v>
      </c>
      <c r="G712" s="379">
        <f>VLOOKUP($B712,'1.วาง งบทดลอง 4 แถว'!$E$2:$J$840,6,0)</f>
        <v>0</v>
      </c>
      <c r="H712" s="380">
        <f t="shared" si="88"/>
        <v>705000</v>
      </c>
      <c r="I712" s="410" t="s">
        <v>1279</v>
      </c>
      <c r="J712" s="411" t="s">
        <v>1280</v>
      </c>
      <c r="K712" s="412" t="s">
        <v>2023</v>
      </c>
      <c r="L712" s="377">
        <f>VLOOKUP($B712,'1.วาง งบทดลอง 4 แถว'!$E$841:$J$1679,3,0)</f>
        <v>25000</v>
      </c>
      <c r="M712" s="378">
        <f>VLOOKUP($B712,'1.วาง งบทดลอง 4 แถว'!$E$841:$J$1679,4,0)</f>
        <v>0</v>
      </c>
      <c r="N712" s="378">
        <f>VLOOKUP($B712,'1.วาง งบทดลอง 4 แถว'!$E$841:$J$1679,5,0)</f>
        <v>275000</v>
      </c>
      <c r="O712" s="379">
        <f>VLOOKUP($B712,'1.วาง งบทดลอง 4 แถว'!$E$841:$J$1679,6,0)</f>
        <v>0</v>
      </c>
      <c r="P712" s="380">
        <f t="shared" si="89"/>
        <v>275000</v>
      </c>
      <c r="Q712" s="410" t="s">
        <v>1279</v>
      </c>
      <c r="R712" s="411" t="s">
        <v>1280</v>
      </c>
      <c r="S712" s="412" t="s">
        <v>2023</v>
      </c>
      <c r="T712" s="377">
        <f>VLOOKUP($B712,'1.วาง งบทดลอง 4 แถว'!$E$1680:$J$2518,3,0)</f>
        <v>20000</v>
      </c>
      <c r="U712" s="378">
        <f>VLOOKUP($B712,'1.วาง งบทดลอง 4 แถว'!$E$1680:$J$2518,4,0)</f>
        <v>0</v>
      </c>
      <c r="V712" s="378">
        <f>VLOOKUP($B712,'1.วาง งบทดลอง 4 แถว'!$E$1680:$J$2518,5,0)</f>
        <v>275000</v>
      </c>
      <c r="W712" s="379">
        <f>VLOOKUP($B712,'1.วาง งบทดลอง 4 แถว'!$E$1680:$J$2518,6,0)</f>
        <v>0</v>
      </c>
      <c r="X712" s="380">
        <f t="shared" si="90"/>
        <v>275000</v>
      </c>
      <c r="Y712" s="410" t="s">
        <v>1279</v>
      </c>
      <c r="Z712" s="411" t="s">
        <v>1280</v>
      </c>
      <c r="AA712" s="412" t="s">
        <v>2023</v>
      </c>
      <c r="AB712" s="377">
        <f>VLOOKUP($B712,'1.วาง งบทดลอง 4 แถว'!$E$2519:$J$3357,3,0)</f>
        <v>35000</v>
      </c>
      <c r="AC712" s="378">
        <f>VLOOKUP($B712,'1.วาง งบทดลอง 4 แถว'!$E$2519:$J$3357,4,0)</f>
        <v>0</v>
      </c>
      <c r="AD712" s="378">
        <f>VLOOKUP($B712,'1.วาง งบทดลอง 4 แถว'!$E$2519:$J$3357,5,0)</f>
        <v>330000</v>
      </c>
      <c r="AE712" s="379">
        <f>VLOOKUP($B712,'1.วาง งบทดลอง 4 แถว'!$E$2519:$J$3357,6,0)</f>
        <v>0</v>
      </c>
      <c r="AF712" s="380">
        <f t="shared" si="91"/>
        <v>330000</v>
      </c>
      <c r="AG712" s="410" t="s">
        <v>1279</v>
      </c>
      <c r="AH712" s="411" t="s">
        <v>1280</v>
      </c>
      <c r="AI712" s="412" t="s">
        <v>2023</v>
      </c>
      <c r="AJ712" s="377">
        <f>VLOOKUP($B712,'1.วาง งบทดลอง 4 แถว'!$E$3358:$J$4196,3,0)</f>
        <v>15000</v>
      </c>
      <c r="AK712" s="378">
        <f>VLOOKUP($B712,'1.วาง งบทดลอง 4 แถว'!$E$3358:$J$4196,4,0)</f>
        <v>0</v>
      </c>
      <c r="AL712" s="378">
        <f>VLOOKUP($B712,'1.วาง งบทดลอง 4 แถว'!$E$3358:$J$4196,5,0)</f>
        <v>250000</v>
      </c>
      <c r="AM712" s="379">
        <f>VLOOKUP($B712,'1.วาง งบทดลอง 4 แถว'!$E$3358:$J$4196,6,0)</f>
        <v>0</v>
      </c>
      <c r="AN712" s="380">
        <f t="shared" si="92"/>
        <v>250000</v>
      </c>
      <c r="AO712" s="410" t="s">
        <v>1279</v>
      </c>
      <c r="AP712" s="411" t="s">
        <v>1280</v>
      </c>
      <c r="AQ712" s="412" t="s">
        <v>2023</v>
      </c>
      <c r="AR712" s="377">
        <f>VLOOKUP($B712,'1.วาง งบทดลอง 4 แถว'!$E$4197:$J$5035,3,0)</f>
        <v>15000</v>
      </c>
      <c r="AS712" s="378">
        <f>VLOOKUP($B712,'1.วาง งบทดลอง 4 แถว'!$E$4197:$J$5035,4,0)</f>
        <v>0</v>
      </c>
      <c r="AT712" s="378">
        <f>VLOOKUP($B712,'1.วาง งบทดลอง 4 แถว'!$E$4197:$J$5035,5,0)</f>
        <v>165000</v>
      </c>
      <c r="AU712" s="379">
        <f>VLOOKUP($B712,'1.วาง งบทดลอง 4 แถว'!$E$4197:$J$5035,6,0)</f>
        <v>0</v>
      </c>
      <c r="AV712" s="380">
        <f t="shared" si="93"/>
        <v>165000</v>
      </c>
      <c r="AW712" s="410" t="s">
        <v>1279</v>
      </c>
      <c r="AX712" s="411" t="s">
        <v>1280</v>
      </c>
      <c r="AY712" s="412" t="s">
        <v>2023</v>
      </c>
      <c r="AZ712" s="377">
        <f>VLOOKUP($B712,'1.วาง งบทดลอง 4 แถว'!$E$5036:$J$5874,3,0)</f>
        <v>5000</v>
      </c>
      <c r="BA712" s="378">
        <f>VLOOKUP($B712,'1.วาง งบทดลอง 4 แถว'!$E$5036:$J$5874,4,0)</f>
        <v>0</v>
      </c>
      <c r="BB712" s="378">
        <f>VLOOKUP($B712,'1.วาง งบทดลอง 4 แถว'!$E$5036:$J$5874,5,0)</f>
        <v>55000</v>
      </c>
      <c r="BC712" s="379">
        <f>VLOOKUP($B712,'1.วาง งบทดลอง 4 แถว'!$E$5036:$J$5874,6,0)</f>
        <v>0</v>
      </c>
      <c r="BD712" s="380">
        <f t="shared" si="94"/>
        <v>55000</v>
      </c>
      <c r="BE712" s="410" t="s">
        <v>1279</v>
      </c>
      <c r="BF712" s="411" t="s">
        <v>1280</v>
      </c>
      <c r="BG712" s="412" t="s">
        <v>2023</v>
      </c>
      <c r="BH712" s="377">
        <f>VLOOKUP($B712,'1.วาง งบทดลอง 4 แถว'!$E$5875:$J$6713,3,0)</f>
        <v>15000</v>
      </c>
      <c r="BI712" s="378">
        <f>VLOOKUP($B712,'1.วาง งบทดลอง 4 แถว'!$E$5875:$J$6713,4,0)</f>
        <v>0</v>
      </c>
      <c r="BJ712" s="378">
        <f>VLOOKUP($B712,'1.วาง งบทดลอง 4 แถว'!$E$5875:$J$6713,5,0)</f>
        <v>175000</v>
      </c>
      <c r="BK712" s="379">
        <f>VLOOKUP($B712,'1.วาง งบทดลอง 4 แถว'!$E$5875:$J$6713,6,0)</f>
        <v>0</v>
      </c>
      <c r="BL712" s="380">
        <f t="shared" si="95"/>
        <v>175000</v>
      </c>
      <c r="BM712" s="410" t="s">
        <v>1279</v>
      </c>
      <c r="BN712" s="411" t="s">
        <v>1280</v>
      </c>
      <c r="BO712" s="413" t="s">
        <v>2023</v>
      </c>
    </row>
    <row r="713" spans="1:67" ht="19.5" customHeight="1">
      <c r="A713" s="374">
        <v>710</v>
      </c>
      <c r="B713" s="375" t="s">
        <v>1988</v>
      </c>
      <c r="C713" s="376" t="s">
        <v>1692</v>
      </c>
      <c r="D713" s="377">
        <f>VLOOKUP($B713,'1.วาง งบทดลอง 4 แถว'!$E$2:$J$840,3,0)</f>
        <v>6017899.0999999996</v>
      </c>
      <c r="E713" s="378">
        <f>VLOOKUP($B713,'1.วาง งบทดลอง 4 แถว'!$E$2:$J$840,4,0)</f>
        <v>0</v>
      </c>
      <c r="F713" s="378">
        <f>VLOOKUP($B713,'1.วาง งบทดลอง 4 แถว'!$E$2:$J$840,5,0)</f>
        <v>58769333.659999996</v>
      </c>
      <c r="G713" s="379">
        <f>VLOOKUP($B713,'1.วาง งบทดลอง 4 แถว'!$E$2:$J$840,6,0)</f>
        <v>0</v>
      </c>
      <c r="H713" s="380">
        <f t="shared" si="88"/>
        <v>58769333.659999996</v>
      </c>
      <c r="I713" s="410" t="s">
        <v>1279</v>
      </c>
      <c r="J713" s="411" t="s">
        <v>1280</v>
      </c>
      <c r="K713" s="412" t="s">
        <v>2023</v>
      </c>
      <c r="L713" s="377">
        <f>VLOOKUP($B713,'1.วาง งบทดลอง 4 แถว'!$E$841:$J$1679,3,0)</f>
        <v>1042438.6</v>
      </c>
      <c r="M713" s="378">
        <f>VLOOKUP($B713,'1.วาง งบทดลอง 4 แถว'!$E$841:$J$1679,4,0)</f>
        <v>0</v>
      </c>
      <c r="N713" s="378">
        <f>VLOOKUP($B713,'1.วาง งบทดลอง 4 แถว'!$E$841:$J$1679,5,0)</f>
        <v>10643346.9</v>
      </c>
      <c r="O713" s="379">
        <f>VLOOKUP($B713,'1.วาง งบทดลอง 4 แถว'!$E$841:$J$1679,6,0)</f>
        <v>0</v>
      </c>
      <c r="P713" s="380">
        <f t="shared" si="89"/>
        <v>10643346.9</v>
      </c>
      <c r="Q713" s="410" t="s">
        <v>1279</v>
      </c>
      <c r="R713" s="411" t="s">
        <v>1280</v>
      </c>
      <c r="S713" s="412" t="s">
        <v>2023</v>
      </c>
      <c r="T713" s="377">
        <f>VLOOKUP($B713,'1.วาง งบทดลอง 4 แถว'!$E$1680:$J$2518,3,0)</f>
        <v>1757610.04</v>
      </c>
      <c r="U713" s="378">
        <f>VLOOKUP($B713,'1.วาง งบทดลอง 4 แถว'!$E$1680:$J$2518,4,0)</f>
        <v>0</v>
      </c>
      <c r="V713" s="378">
        <f>VLOOKUP($B713,'1.วาง งบทดลอง 4 แถว'!$E$1680:$J$2518,5,0)</f>
        <v>21069701.309999999</v>
      </c>
      <c r="W713" s="379">
        <f>VLOOKUP($B713,'1.วาง งบทดลอง 4 แถว'!$E$1680:$J$2518,6,0)</f>
        <v>0</v>
      </c>
      <c r="X713" s="380">
        <f t="shared" si="90"/>
        <v>21069701.309999999</v>
      </c>
      <c r="Y713" s="410" t="s">
        <v>1279</v>
      </c>
      <c r="Z713" s="411" t="s">
        <v>1280</v>
      </c>
      <c r="AA713" s="412" t="s">
        <v>2023</v>
      </c>
      <c r="AB713" s="377">
        <f>VLOOKUP($B713,'1.วาง งบทดลอง 4 แถว'!$E$2519:$J$3357,3,0)</f>
        <v>2177345.25</v>
      </c>
      <c r="AC713" s="378">
        <f>VLOOKUP($B713,'1.วาง งบทดลอง 4 แถว'!$E$2519:$J$3357,4,0)</f>
        <v>0</v>
      </c>
      <c r="AD713" s="378">
        <f>VLOOKUP($B713,'1.วาง งบทดลอง 4 แถว'!$E$2519:$J$3357,5,0)</f>
        <v>22031170.5</v>
      </c>
      <c r="AE713" s="379">
        <f>VLOOKUP($B713,'1.วาง งบทดลอง 4 แถว'!$E$2519:$J$3357,6,0)</f>
        <v>0</v>
      </c>
      <c r="AF713" s="380">
        <f t="shared" si="91"/>
        <v>22031170.5</v>
      </c>
      <c r="AG713" s="410" t="s">
        <v>1279</v>
      </c>
      <c r="AH713" s="411" t="s">
        <v>1280</v>
      </c>
      <c r="AI713" s="412" t="s">
        <v>2023</v>
      </c>
      <c r="AJ713" s="377">
        <f>VLOOKUP($B713,'1.วาง งบทดลอง 4 แถว'!$E$3358:$J$4196,3,0)</f>
        <v>948948</v>
      </c>
      <c r="AK713" s="378">
        <f>VLOOKUP($B713,'1.วาง งบทดลอง 4 แถว'!$E$3358:$J$4196,4,0)</f>
        <v>0</v>
      </c>
      <c r="AL713" s="378">
        <f>VLOOKUP($B713,'1.วาง งบทดลอง 4 แถว'!$E$3358:$J$4196,5,0)</f>
        <v>9800202.4000000004</v>
      </c>
      <c r="AM713" s="379">
        <f>VLOOKUP($B713,'1.วาง งบทดลอง 4 แถว'!$E$3358:$J$4196,6,0)</f>
        <v>0</v>
      </c>
      <c r="AN713" s="380">
        <f t="shared" si="92"/>
        <v>9800202.4000000004</v>
      </c>
      <c r="AO713" s="410" t="s">
        <v>1279</v>
      </c>
      <c r="AP713" s="411" t="s">
        <v>1280</v>
      </c>
      <c r="AQ713" s="412" t="s">
        <v>2023</v>
      </c>
      <c r="AR713" s="377">
        <f>VLOOKUP($B713,'1.วาง งบทดลอง 4 แถว'!$E$4197:$J$5035,3,0)</f>
        <v>1157925</v>
      </c>
      <c r="AS713" s="378">
        <f>VLOOKUP($B713,'1.วาง งบทดลอง 4 แถว'!$E$4197:$J$5035,4,0)</f>
        <v>4790</v>
      </c>
      <c r="AT713" s="378">
        <f>VLOOKUP($B713,'1.วาง งบทดลอง 4 แถว'!$E$4197:$J$5035,5,0)</f>
        <v>11937314.5</v>
      </c>
      <c r="AU713" s="379">
        <f>VLOOKUP($B713,'1.วาง งบทดลอง 4 แถว'!$E$4197:$J$5035,6,0)</f>
        <v>0</v>
      </c>
      <c r="AV713" s="380">
        <f t="shared" si="93"/>
        <v>11937314.5</v>
      </c>
      <c r="AW713" s="410" t="s">
        <v>1279</v>
      </c>
      <c r="AX713" s="411" t="s">
        <v>1280</v>
      </c>
      <c r="AY713" s="412" t="s">
        <v>2023</v>
      </c>
      <c r="AZ713" s="377">
        <f>VLOOKUP($B713,'1.วาง งบทดลอง 4 แถว'!$E$5036:$J$5874,3,0)</f>
        <v>939092.75</v>
      </c>
      <c r="BA713" s="378">
        <f>VLOOKUP($B713,'1.วาง งบทดลอง 4 แถว'!$E$5036:$J$5874,4,0)</f>
        <v>0</v>
      </c>
      <c r="BB713" s="378">
        <f>VLOOKUP($B713,'1.วาง งบทดลอง 4 แถว'!$E$5036:$J$5874,5,0)</f>
        <v>10634176.5</v>
      </c>
      <c r="BC713" s="379">
        <f>VLOOKUP($B713,'1.วาง งบทดลอง 4 แถว'!$E$5036:$J$5874,6,0)</f>
        <v>0</v>
      </c>
      <c r="BD713" s="380">
        <f t="shared" si="94"/>
        <v>10634176.5</v>
      </c>
      <c r="BE713" s="410" t="s">
        <v>1279</v>
      </c>
      <c r="BF713" s="411" t="s">
        <v>1280</v>
      </c>
      <c r="BG713" s="412" t="s">
        <v>2023</v>
      </c>
      <c r="BH713" s="377">
        <f>VLOOKUP($B713,'1.วาง งบทดลอง 4 แถว'!$E$5875:$J$6713,3,0)</f>
        <v>800000</v>
      </c>
      <c r="BI713" s="378">
        <f>VLOOKUP($B713,'1.วาง งบทดลอง 4 แถว'!$E$5875:$J$6713,4,0)</f>
        <v>194793.37</v>
      </c>
      <c r="BJ713" s="378">
        <f>VLOOKUP($B713,'1.วาง งบทดลอง 4 แถว'!$E$5875:$J$6713,5,0)</f>
        <v>6612775.4900000002</v>
      </c>
      <c r="BK713" s="379">
        <f>VLOOKUP($B713,'1.วาง งบทดลอง 4 แถว'!$E$5875:$J$6713,6,0)</f>
        <v>0</v>
      </c>
      <c r="BL713" s="380">
        <f t="shared" si="95"/>
        <v>6612775.4900000002</v>
      </c>
      <c r="BM713" s="410" t="s">
        <v>1279</v>
      </c>
      <c r="BN713" s="411" t="s">
        <v>1280</v>
      </c>
      <c r="BO713" s="413" t="s">
        <v>2023</v>
      </c>
    </row>
    <row r="714" spans="1:67" ht="19.5" customHeight="1">
      <c r="A714" s="374">
        <v>711</v>
      </c>
      <c r="B714" s="375" t="s">
        <v>1989</v>
      </c>
      <c r="C714" s="376" t="s">
        <v>1693</v>
      </c>
      <c r="D714" s="377">
        <f>VLOOKUP($B714,'1.วาง งบทดลอง 4 แถว'!$E$2:$J$840,3,0)</f>
        <v>587025.25</v>
      </c>
      <c r="E714" s="378">
        <f>VLOOKUP($B714,'1.วาง งบทดลอง 4 แถว'!$E$2:$J$840,4,0)</f>
        <v>18450.75</v>
      </c>
      <c r="F714" s="378">
        <f>VLOOKUP($B714,'1.วาง งบทดลอง 4 แถว'!$E$2:$J$840,5,0)</f>
        <v>6298329.5</v>
      </c>
      <c r="G714" s="379">
        <f>VLOOKUP($B714,'1.วาง งบทดลอง 4 แถว'!$E$2:$J$840,6,0)</f>
        <v>0</v>
      </c>
      <c r="H714" s="380">
        <f t="shared" si="88"/>
        <v>6298329.5</v>
      </c>
      <c r="I714" s="410" t="s">
        <v>1279</v>
      </c>
      <c r="J714" s="411" t="s">
        <v>1280</v>
      </c>
      <c r="K714" s="412" t="s">
        <v>2023</v>
      </c>
      <c r="L714" s="377">
        <f>VLOOKUP($B714,'1.วาง งบทดลอง 4 แถว'!$E$841:$J$1679,3,0)</f>
        <v>45900</v>
      </c>
      <c r="M714" s="378">
        <f>VLOOKUP($B714,'1.วาง งบทดลอง 4 แถว'!$E$841:$J$1679,4,0)</f>
        <v>14400</v>
      </c>
      <c r="N714" s="378">
        <f>VLOOKUP($B714,'1.วาง งบทดลอง 4 แถว'!$E$841:$J$1679,5,0)</f>
        <v>673630</v>
      </c>
      <c r="O714" s="379">
        <f>VLOOKUP($B714,'1.วาง งบทดลอง 4 แถว'!$E$841:$J$1679,6,0)</f>
        <v>0</v>
      </c>
      <c r="P714" s="380">
        <f t="shared" si="89"/>
        <v>673630</v>
      </c>
      <c r="Q714" s="410" t="s">
        <v>1279</v>
      </c>
      <c r="R714" s="411" t="s">
        <v>1280</v>
      </c>
      <c r="S714" s="412">
        <v>0</v>
      </c>
      <c r="T714" s="377">
        <f>VLOOKUP($B714,'1.วาง งบทดลอง 4 แถว'!$E$1680:$J$2518,3,0)</f>
        <v>288435</v>
      </c>
      <c r="U714" s="378">
        <f>VLOOKUP($B714,'1.วาง งบทดลอง 4 แถว'!$E$1680:$J$2518,4,0)</f>
        <v>5002.5</v>
      </c>
      <c r="V714" s="378">
        <f>VLOOKUP($B714,'1.วาง งบทดลอง 4 แถว'!$E$1680:$J$2518,5,0)</f>
        <v>3618063.75</v>
      </c>
      <c r="W714" s="379">
        <f>VLOOKUP($B714,'1.วาง งบทดลอง 4 แถว'!$E$1680:$J$2518,6,0)</f>
        <v>0</v>
      </c>
      <c r="X714" s="380">
        <f t="shared" si="90"/>
        <v>3618063.75</v>
      </c>
      <c r="Y714" s="410" t="s">
        <v>1279</v>
      </c>
      <c r="Z714" s="411" t="s">
        <v>1280</v>
      </c>
      <c r="AA714" s="412">
        <v>0</v>
      </c>
      <c r="AB714" s="377">
        <f>VLOOKUP($B714,'1.วาง งบทดลอง 4 แถว'!$E$2519:$J$3357,3,0)</f>
        <v>169504.5</v>
      </c>
      <c r="AC714" s="378">
        <f>VLOOKUP($B714,'1.วาง งบทดลอง 4 แถว'!$E$2519:$J$3357,4,0)</f>
        <v>53151.5</v>
      </c>
      <c r="AD714" s="378">
        <f>VLOOKUP($B714,'1.วาง งบทดลอง 4 แถว'!$E$2519:$J$3357,5,0)</f>
        <v>2219086</v>
      </c>
      <c r="AE714" s="379">
        <f>VLOOKUP($B714,'1.วาง งบทดลอง 4 แถว'!$E$2519:$J$3357,6,0)</f>
        <v>0</v>
      </c>
      <c r="AF714" s="380">
        <f t="shared" si="91"/>
        <v>2219086</v>
      </c>
      <c r="AG714" s="410" t="s">
        <v>1279</v>
      </c>
      <c r="AH714" s="411" t="s">
        <v>1280</v>
      </c>
      <c r="AI714" s="412">
        <v>0</v>
      </c>
      <c r="AJ714" s="377">
        <f>VLOOKUP($B714,'1.วาง งบทดลอง 4 แถว'!$E$3358:$J$4196,3,0)</f>
        <v>126452</v>
      </c>
      <c r="AK714" s="378">
        <f>VLOOKUP($B714,'1.วาง งบทดลอง 4 แถว'!$E$3358:$J$4196,4,0)</f>
        <v>0</v>
      </c>
      <c r="AL714" s="378">
        <f>VLOOKUP($B714,'1.วาง งบทดลอง 4 แถว'!$E$3358:$J$4196,5,0)</f>
        <v>1524844.25</v>
      </c>
      <c r="AM714" s="379">
        <f>VLOOKUP($B714,'1.วาง งบทดลอง 4 แถว'!$E$3358:$J$4196,6,0)</f>
        <v>0</v>
      </c>
      <c r="AN714" s="380">
        <f t="shared" si="92"/>
        <v>1524844.25</v>
      </c>
      <c r="AO714" s="410" t="s">
        <v>1279</v>
      </c>
      <c r="AP714" s="411" t="s">
        <v>1280</v>
      </c>
      <c r="AQ714" s="412">
        <v>0</v>
      </c>
      <c r="AR714" s="377">
        <f>VLOOKUP($B714,'1.วาง งบทดลอง 4 แถว'!$E$4197:$J$5035,3,0)</f>
        <v>62805</v>
      </c>
      <c r="AS714" s="378">
        <f>VLOOKUP($B714,'1.วาง งบทดลอง 4 แถว'!$E$4197:$J$5035,4,0)</f>
        <v>11212</v>
      </c>
      <c r="AT714" s="378">
        <f>VLOOKUP($B714,'1.วาง งบทดลอง 4 แถว'!$E$4197:$J$5035,5,0)</f>
        <v>705585</v>
      </c>
      <c r="AU714" s="379">
        <f>VLOOKUP($B714,'1.วาง งบทดลอง 4 แถว'!$E$4197:$J$5035,6,0)</f>
        <v>0</v>
      </c>
      <c r="AV714" s="380">
        <f t="shared" si="93"/>
        <v>705585</v>
      </c>
      <c r="AW714" s="410" t="s">
        <v>1279</v>
      </c>
      <c r="AX714" s="411" t="s">
        <v>1280</v>
      </c>
      <c r="AY714" s="412">
        <v>0</v>
      </c>
      <c r="AZ714" s="377">
        <f>VLOOKUP($B714,'1.วาง งบทดลอง 4 แถว'!$E$5036:$J$5874,3,0)</f>
        <v>51507.5</v>
      </c>
      <c r="BA714" s="378">
        <f>VLOOKUP($B714,'1.วาง งบทดลอง 4 แถว'!$E$5036:$J$5874,4,0)</f>
        <v>0</v>
      </c>
      <c r="BB714" s="378">
        <f>VLOOKUP($B714,'1.วาง งบทดลอง 4 แถว'!$E$5036:$J$5874,5,0)</f>
        <v>633680.5</v>
      </c>
      <c r="BC714" s="379">
        <f>VLOOKUP($B714,'1.วาง งบทดลอง 4 แถว'!$E$5036:$J$5874,6,0)</f>
        <v>0</v>
      </c>
      <c r="BD714" s="380">
        <f t="shared" si="94"/>
        <v>633680.5</v>
      </c>
      <c r="BE714" s="410" t="s">
        <v>1279</v>
      </c>
      <c r="BF714" s="411" t="s">
        <v>1280</v>
      </c>
      <c r="BG714" s="412">
        <v>0</v>
      </c>
      <c r="BH714" s="377">
        <f>VLOOKUP($B714,'1.วาง งบทดลอง 4 แถว'!$E$5875:$J$6713,3,0)</f>
        <v>100000</v>
      </c>
      <c r="BI714" s="378">
        <f>VLOOKUP($B714,'1.วาง งบทดลอง 4 แถว'!$E$5875:$J$6713,4,0)</f>
        <v>72005</v>
      </c>
      <c r="BJ714" s="378">
        <f>VLOOKUP($B714,'1.วาง งบทดลอง 4 แถว'!$E$5875:$J$6713,5,0)</f>
        <v>297646.25</v>
      </c>
      <c r="BK714" s="379">
        <f>VLOOKUP($B714,'1.วาง งบทดลอง 4 แถว'!$E$5875:$J$6713,6,0)</f>
        <v>0</v>
      </c>
      <c r="BL714" s="380">
        <f t="shared" si="95"/>
        <v>297646.25</v>
      </c>
      <c r="BM714" s="410" t="s">
        <v>1279</v>
      </c>
      <c r="BN714" s="411" t="s">
        <v>1280</v>
      </c>
      <c r="BO714" s="413">
        <v>0</v>
      </c>
    </row>
    <row r="715" spans="1:67" ht="19.5" customHeight="1">
      <c r="A715" s="374">
        <v>712</v>
      </c>
      <c r="B715" s="375" t="s">
        <v>1990</v>
      </c>
      <c r="C715" s="376" t="s">
        <v>1694</v>
      </c>
      <c r="D715" s="377">
        <f>VLOOKUP($B715,'1.วาง งบทดลอง 4 แถว'!$E$2:$J$840,3,0)</f>
        <v>0</v>
      </c>
      <c r="E715" s="378">
        <f>VLOOKUP($B715,'1.วาง งบทดลอง 4 แถว'!$E$2:$J$840,4,0)</f>
        <v>0</v>
      </c>
      <c r="F715" s="378">
        <f>VLOOKUP($B715,'1.วาง งบทดลอง 4 แถว'!$E$2:$J$840,5,0)</f>
        <v>0</v>
      </c>
      <c r="G715" s="379">
        <f>VLOOKUP($B715,'1.วาง งบทดลอง 4 แถว'!$E$2:$J$840,6,0)</f>
        <v>0</v>
      </c>
      <c r="H715" s="380">
        <f t="shared" si="88"/>
        <v>0</v>
      </c>
      <c r="I715" s="410" t="s">
        <v>1279</v>
      </c>
      <c r="J715" s="411" t="s">
        <v>1280</v>
      </c>
      <c r="K715" s="412" t="s">
        <v>2023</v>
      </c>
      <c r="L715" s="377">
        <f>VLOOKUP($B715,'1.วาง งบทดลอง 4 แถว'!$E$841:$J$1679,3,0)</f>
        <v>0</v>
      </c>
      <c r="M715" s="378">
        <f>VLOOKUP($B715,'1.วาง งบทดลอง 4 แถว'!$E$841:$J$1679,4,0)</f>
        <v>0</v>
      </c>
      <c r="N715" s="378">
        <f>VLOOKUP($B715,'1.วาง งบทดลอง 4 แถว'!$E$841:$J$1679,5,0)</f>
        <v>0</v>
      </c>
      <c r="O715" s="379">
        <f>VLOOKUP($B715,'1.วาง งบทดลอง 4 แถว'!$E$841:$J$1679,6,0)</f>
        <v>0</v>
      </c>
      <c r="P715" s="380">
        <f t="shared" si="89"/>
        <v>0</v>
      </c>
      <c r="Q715" s="410" t="s">
        <v>1279</v>
      </c>
      <c r="R715" s="411" t="s">
        <v>1280</v>
      </c>
      <c r="S715" s="412" t="s">
        <v>2023</v>
      </c>
      <c r="T715" s="377">
        <f>VLOOKUP($B715,'1.วาง งบทดลอง 4 แถว'!$E$1680:$J$2518,3,0)</f>
        <v>0</v>
      </c>
      <c r="U715" s="378">
        <f>VLOOKUP($B715,'1.วาง งบทดลอง 4 แถว'!$E$1680:$J$2518,4,0)</f>
        <v>0</v>
      </c>
      <c r="V715" s="378">
        <f>VLOOKUP($B715,'1.วาง งบทดลอง 4 แถว'!$E$1680:$J$2518,5,0)</f>
        <v>0</v>
      </c>
      <c r="W715" s="379">
        <f>VLOOKUP($B715,'1.วาง งบทดลอง 4 แถว'!$E$1680:$J$2518,6,0)</f>
        <v>0</v>
      </c>
      <c r="X715" s="380">
        <f t="shared" si="90"/>
        <v>0</v>
      </c>
      <c r="Y715" s="410" t="s">
        <v>1279</v>
      </c>
      <c r="Z715" s="411" t="s">
        <v>1280</v>
      </c>
      <c r="AA715" s="412" t="s">
        <v>2023</v>
      </c>
      <c r="AB715" s="377">
        <f>VLOOKUP($B715,'1.วาง งบทดลอง 4 แถว'!$E$2519:$J$3357,3,0)</f>
        <v>0</v>
      </c>
      <c r="AC715" s="378">
        <f>VLOOKUP($B715,'1.วาง งบทดลอง 4 แถว'!$E$2519:$J$3357,4,0)</f>
        <v>0</v>
      </c>
      <c r="AD715" s="378">
        <f>VLOOKUP($B715,'1.วาง งบทดลอง 4 แถว'!$E$2519:$J$3357,5,0)</f>
        <v>0</v>
      </c>
      <c r="AE715" s="379">
        <f>VLOOKUP($B715,'1.วาง งบทดลอง 4 แถว'!$E$2519:$J$3357,6,0)</f>
        <v>0</v>
      </c>
      <c r="AF715" s="380">
        <f t="shared" si="91"/>
        <v>0</v>
      </c>
      <c r="AG715" s="410" t="s">
        <v>1279</v>
      </c>
      <c r="AH715" s="411" t="s">
        <v>1280</v>
      </c>
      <c r="AI715" s="412" t="s">
        <v>2023</v>
      </c>
      <c r="AJ715" s="377">
        <f>VLOOKUP($B715,'1.วาง งบทดลอง 4 แถว'!$E$3358:$J$4196,3,0)</f>
        <v>0</v>
      </c>
      <c r="AK715" s="378">
        <f>VLOOKUP($B715,'1.วาง งบทดลอง 4 แถว'!$E$3358:$J$4196,4,0)</f>
        <v>0</v>
      </c>
      <c r="AL715" s="378">
        <f>VLOOKUP($B715,'1.วาง งบทดลอง 4 แถว'!$E$3358:$J$4196,5,0)</f>
        <v>0</v>
      </c>
      <c r="AM715" s="379">
        <f>VLOOKUP($B715,'1.วาง งบทดลอง 4 แถว'!$E$3358:$J$4196,6,0)</f>
        <v>0</v>
      </c>
      <c r="AN715" s="380">
        <f t="shared" si="92"/>
        <v>0</v>
      </c>
      <c r="AO715" s="410" t="s">
        <v>1279</v>
      </c>
      <c r="AP715" s="411" t="s">
        <v>1280</v>
      </c>
      <c r="AQ715" s="412" t="s">
        <v>2023</v>
      </c>
      <c r="AR715" s="377">
        <f>VLOOKUP($B715,'1.วาง งบทดลอง 4 แถว'!$E$4197:$J$5035,3,0)</f>
        <v>0</v>
      </c>
      <c r="AS715" s="378">
        <f>VLOOKUP($B715,'1.วาง งบทดลอง 4 แถว'!$E$4197:$J$5035,4,0)</f>
        <v>0</v>
      </c>
      <c r="AT715" s="378">
        <f>VLOOKUP($B715,'1.วาง งบทดลอง 4 แถว'!$E$4197:$J$5035,5,0)</f>
        <v>0</v>
      </c>
      <c r="AU715" s="379">
        <f>VLOOKUP($B715,'1.วาง งบทดลอง 4 แถว'!$E$4197:$J$5035,6,0)</f>
        <v>0</v>
      </c>
      <c r="AV715" s="380">
        <f t="shared" si="93"/>
        <v>0</v>
      </c>
      <c r="AW715" s="410" t="s">
        <v>1279</v>
      </c>
      <c r="AX715" s="411" t="s">
        <v>1280</v>
      </c>
      <c r="AY715" s="412" t="s">
        <v>2023</v>
      </c>
      <c r="AZ715" s="377">
        <f>VLOOKUP($B715,'1.วาง งบทดลอง 4 แถว'!$E$5036:$J$5874,3,0)</f>
        <v>0</v>
      </c>
      <c r="BA715" s="378">
        <f>VLOOKUP($B715,'1.วาง งบทดลอง 4 แถว'!$E$5036:$J$5874,4,0)</f>
        <v>0</v>
      </c>
      <c r="BB715" s="378">
        <f>VLOOKUP($B715,'1.วาง งบทดลอง 4 แถว'!$E$5036:$J$5874,5,0)</f>
        <v>0</v>
      </c>
      <c r="BC715" s="379">
        <f>VLOOKUP($B715,'1.วาง งบทดลอง 4 แถว'!$E$5036:$J$5874,6,0)</f>
        <v>0</v>
      </c>
      <c r="BD715" s="380">
        <f t="shared" si="94"/>
        <v>0</v>
      </c>
      <c r="BE715" s="410" t="s">
        <v>1279</v>
      </c>
      <c r="BF715" s="411" t="s">
        <v>1280</v>
      </c>
      <c r="BG715" s="412" t="s">
        <v>2023</v>
      </c>
      <c r="BH715" s="377">
        <f>VLOOKUP($B715,'1.วาง งบทดลอง 4 แถว'!$E$5875:$J$6713,3,0)</f>
        <v>0</v>
      </c>
      <c r="BI715" s="378">
        <f>VLOOKUP($B715,'1.วาง งบทดลอง 4 แถว'!$E$5875:$J$6713,4,0)</f>
        <v>0</v>
      </c>
      <c r="BJ715" s="378">
        <f>VLOOKUP($B715,'1.วาง งบทดลอง 4 แถว'!$E$5875:$J$6713,5,0)</f>
        <v>0</v>
      </c>
      <c r="BK715" s="379">
        <f>VLOOKUP($B715,'1.วาง งบทดลอง 4 แถว'!$E$5875:$J$6713,6,0)</f>
        <v>0</v>
      </c>
      <c r="BL715" s="380">
        <f t="shared" si="95"/>
        <v>0</v>
      </c>
      <c r="BM715" s="410" t="s">
        <v>1279</v>
      </c>
      <c r="BN715" s="411" t="s">
        <v>1280</v>
      </c>
      <c r="BO715" s="413" t="s">
        <v>2023</v>
      </c>
    </row>
    <row r="716" spans="1:67" ht="19.5" customHeight="1">
      <c r="A716" s="374">
        <v>713</v>
      </c>
      <c r="B716" s="375" t="s">
        <v>1991</v>
      </c>
      <c r="C716" s="376" t="s">
        <v>1695</v>
      </c>
      <c r="D716" s="377">
        <f>VLOOKUP($B716,'1.วาง งบทดลอง 4 แถว'!$E$2:$J$840,3,0)</f>
        <v>0</v>
      </c>
      <c r="E716" s="378">
        <f>VLOOKUP($B716,'1.วาง งบทดลอง 4 แถว'!$E$2:$J$840,4,0)</f>
        <v>0</v>
      </c>
      <c r="F716" s="378">
        <f>VLOOKUP($B716,'1.วาง งบทดลอง 4 แถว'!$E$2:$J$840,5,0)</f>
        <v>36000</v>
      </c>
      <c r="G716" s="379">
        <f>VLOOKUP($B716,'1.วาง งบทดลอง 4 แถว'!$E$2:$J$840,6,0)</f>
        <v>0</v>
      </c>
      <c r="H716" s="380">
        <f t="shared" si="88"/>
        <v>36000</v>
      </c>
      <c r="I716" s="410" t="s">
        <v>1279</v>
      </c>
      <c r="J716" s="411" t="s">
        <v>1280</v>
      </c>
      <c r="K716" s="412">
        <v>0</v>
      </c>
      <c r="L716" s="377">
        <f>VLOOKUP($B716,'1.วาง งบทดลอง 4 แถว'!$E$841:$J$1679,3,0)</f>
        <v>0</v>
      </c>
      <c r="M716" s="378">
        <f>VLOOKUP($B716,'1.วาง งบทดลอง 4 แถว'!$E$841:$J$1679,4,0)</f>
        <v>0</v>
      </c>
      <c r="N716" s="378">
        <f>VLOOKUP($B716,'1.วาง งบทดลอง 4 แถว'!$E$841:$J$1679,5,0)</f>
        <v>9600</v>
      </c>
      <c r="O716" s="379">
        <f>VLOOKUP($B716,'1.วาง งบทดลอง 4 แถว'!$E$841:$J$1679,6,0)</f>
        <v>0</v>
      </c>
      <c r="P716" s="380">
        <f t="shared" si="89"/>
        <v>9600</v>
      </c>
      <c r="Q716" s="410" t="s">
        <v>1279</v>
      </c>
      <c r="R716" s="411" t="s">
        <v>1280</v>
      </c>
      <c r="S716" s="412" t="s">
        <v>2023</v>
      </c>
      <c r="T716" s="377">
        <f>VLOOKUP($B716,'1.วาง งบทดลอง 4 แถว'!$E$1680:$J$2518,3,0)</f>
        <v>0</v>
      </c>
      <c r="U716" s="378">
        <f>VLOOKUP($B716,'1.วาง งบทดลอง 4 แถว'!$E$1680:$J$2518,4,0)</f>
        <v>0</v>
      </c>
      <c r="V716" s="378">
        <f>VLOOKUP($B716,'1.วาง งบทดลอง 4 แถว'!$E$1680:$J$2518,5,0)</f>
        <v>9450</v>
      </c>
      <c r="W716" s="379">
        <f>VLOOKUP($B716,'1.วาง งบทดลอง 4 แถว'!$E$1680:$J$2518,6,0)</f>
        <v>0</v>
      </c>
      <c r="X716" s="380">
        <f t="shared" si="90"/>
        <v>9450</v>
      </c>
      <c r="Y716" s="410" t="s">
        <v>1279</v>
      </c>
      <c r="Z716" s="411" t="s">
        <v>1280</v>
      </c>
      <c r="AA716" s="412" t="s">
        <v>2023</v>
      </c>
      <c r="AB716" s="377">
        <f>VLOOKUP($B716,'1.วาง งบทดลอง 4 แถว'!$E$2519:$J$3357,3,0)</f>
        <v>0</v>
      </c>
      <c r="AC716" s="378">
        <f>VLOOKUP($B716,'1.วาง งบทดลอง 4 แถว'!$E$2519:$J$3357,4,0)</f>
        <v>0</v>
      </c>
      <c r="AD716" s="378">
        <f>VLOOKUP($B716,'1.วาง งบทดลอง 4 แถว'!$E$2519:$J$3357,5,0)</f>
        <v>5100</v>
      </c>
      <c r="AE716" s="379">
        <f>VLOOKUP($B716,'1.วาง งบทดลอง 4 แถว'!$E$2519:$J$3357,6,0)</f>
        <v>0</v>
      </c>
      <c r="AF716" s="380">
        <f t="shared" si="91"/>
        <v>5100</v>
      </c>
      <c r="AG716" s="410" t="s">
        <v>1279</v>
      </c>
      <c r="AH716" s="411" t="s">
        <v>1280</v>
      </c>
      <c r="AI716" s="412" t="s">
        <v>2023</v>
      </c>
      <c r="AJ716" s="377">
        <f>VLOOKUP($B716,'1.วาง งบทดลอง 4 แถว'!$E$3358:$J$4196,3,0)</f>
        <v>0</v>
      </c>
      <c r="AK716" s="378">
        <f>VLOOKUP($B716,'1.วาง งบทดลอง 4 แถว'!$E$3358:$J$4196,4,0)</f>
        <v>0</v>
      </c>
      <c r="AL716" s="378">
        <f>VLOOKUP($B716,'1.วาง งบทดลอง 4 แถว'!$E$3358:$J$4196,5,0)</f>
        <v>0</v>
      </c>
      <c r="AM716" s="379">
        <f>VLOOKUP($B716,'1.วาง งบทดลอง 4 แถว'!$E$3358:$J$4196,6,0)</f>
        <v>0</v>
      </c>
      <c r="AN716" s="380">
        <f t="shared" si="92"/>
        <v>0</v>
      </c>
      <c r="AO716" s="410" t="s">
        <v>1279</v>
      </c>
      <c r="AP716" s="411" t="s">
        <v>1280</v>
      </c>
      <c r="AQ716" s="412" t="s">
        <v>2023</v>
      </c>
      <c r="AR716" s="377">
        <f>VLOOKUP($B716,'1.วาง งบทดลอง 4 แถว'!$E$4197:$J$5035,3,0)</f>
        <v>7950</v>
      </c>
      <c r="AS716" s="378">
        <f>VLOOKUP($B716,'1.วาง งบทดลอง 4 แถว'!$E$4197:$J$5035,4,0)</f>
        <v>0</v>
      </c>
      <c r="AT716" s="378">
        <f>VLOOKUP($B716,'1.วาง งบทดลอง 4 แถว'!$E$4197:$J$5035,5,0)</f>
        <v>9900</v>
      </c>
      <c r="AU716" s="379">
        <f>VLOOKUP($B716,'1.วาง งบทดลอง 4 แถว'!$E$4197:$J$5035,6,0)</f>
        <v>0</v>
      </c>
      <c r="AV716" s="380">
        <f t="shared" si="93"/>
        <v>9900</v>
      </c>
      <c r="AW716" s="410" t="s">
        <v>1279</v>
      </c>
      <c r="AX716" s="411" t="s">
        <v>1280</v>
      </c>
      <c r="AY716" s="412" t="s">
        <v>2023</v>
      </c>
      <c r="AZ716" s="377">
        <f>VLOOKUP($B716,'1.วาง งบทดลอง 4 แถว'!$E$5036:$J$5874,3,0)</f>
        <v>0</v>
      </c>
      <c r="BA716" s="378">
        <f>VLOOKUP($B716,'1.วาง งบทดลอง 4 แถว'!$E$5036:$J$5874,4,0)</f>
        <v>0</v>
      </c>
      <c r="BB716" s="378">
        <f>VLOOKUP($B716,'1.วาง งบทดลอง 4 แถว'!$E$5036:$J$5874,5,0)</f>
        <v>7200</v>
      </c>
      <c r="BC716" s="379">
        <f>VLOOKUP($B716,'1.วาง งบทดลอง 4 แถว'!$E$5036:$J$5874,6,0)</f>
        <v>0</v>
      </c>
      <c r="BD716" s="380">
        <f t="shared" si="94"/>
        <v>7200</v>
      </c>
      <c r="BE716" s="410" t="s">
        <v>1279</v>
      </c>
      <c r="BF716" s="411" t="s">
        <v>1280</v>
      </c>
      <c r="BG716" s="412" t="s">
        <v>2023</v>
      </c>
      <c r="BH716" s="377">
        <f>VLOOKUP($B716,'1.วาง งบทดลอง 4 แถว'!$E$5875:$J$6713,3,0)</f>
        <v>0</v>
      </c>
      <c r="BI716" s="378">
        <f>VLOOKUP($B716,'1.วาง งบทดลอง 4 แถว'!$E$5875:$J$6713,4,0)</f>
        <v>0</v>
      </c>
      <c r="BJ716" s="378">
        <f>VLOOKUP($B716,'1.วาง งบทดลอง 4 แถว'!$E$5875:$J$6713,5,0)</f>
        <v>1200</v>
      </c>
      <c r="BK716" s="379">
        <f>VLOOKUP($B716,'1.วาง งบทดลอง 4 แถว'!$E$5875:$J$6713,6,0)</f>
        <v>0</v>
      </c>
      <c r="BL716" s="380">
        <f t="shared" si="95"/>
        <v>1200</v>
      </c>
      <c r="BM716" s="410" t="s">
        <v>1279</v>
      </c>
      <c r="BN716" s="411" t="s">
        <v>1280</v>
      </c>
      <c r="BO716" s="413" t="s">
        <v>2023</v>
      </c>
    </row>
    <row r="717" spans="1:67" ht="19.5" customHeight="1">
      <c r="A717" s="374">
        <v>714</v>
      </c>
      <c r="B717" s="375" t="s">
        <v>1992</v>
      </c>
      <c r="C717" s="376" t="s">
        <v>1698</v>
      </c>
      <c r="D717" s="377">
        <f>VLOOKUP($B717,'1.วาง งบทดลอง 4 แถว'!$E$2:$J$840,3,0)</f>
        <v>10900</v>
      </c>
      <c r="E717" s="378">
        <f>VLOOKUP($B717,'1.วาง งบทดลอง 4 แถว'!$E$2:$J$840,4,0)</f>
        <v>0</v>
      </c>
      <c r="F717" s="378">
        <f>VLOOKUP($B717,'1.วาง งบทดลอง 4 แถว'!$E$2:$J$840,5,0)</f>
        <v>114550</v>
      </c>
      <c r="G717" s="379">
        <f>VLOOKUP($B717,'1.วาง งบทดลอง 4 แถว'!$E$2:$J$840,6,0)</f>
        <v>0</v>
      </c>
      <c r="H717" s="380">
        <f t="shared" si="88"/>
        <v>114550</v>
      </c>
      <c r="I717" s="410" t="s">
        <v>1279</v>
      </c>
      <c r="J717" s="411" t="s">
        <v>1280</v>
      </c>
      <c r="K717" s="412" t="s">
        <v>2023</v>
      </c>
      <c r="L717" s="377">
        <f>VLOOKUP($B717,'1.วาง งบทดลอง 4 แถว'!$E$841:$J$1679,3,0)</f>
        <v>0</v>
      </c>
      <c r="M717" s="378">
        <f>VLOOKUP($B717,'1.วาง งบทดลอง 4 แถว'!$E$841:$J$1679,4,0)</f>
        <v>0</v>
      </c>
      <c r="N717" s="378">
        <f>VLOOKUP($B717,'1.วาง งบทดลอง 4 แถว'!$E$841:$J$1679,5,0)</f>
        <v>5100</v>
      </c>
      <c r="O717" s="379">
        <f>VLOOKUP($B717,'1.วาง งบทดลอง 4 แถว'!$E$841:$J$1679,6,0)</f>
        <v>0</v>
      </c>
      <c r="P717" s="380">
        <f t="shared" si="89"/>
        <v>5100</v>
      </c>
      <c r="Q717" s="410" t="s">
        <v>1279</v>
      </c>
      <c r="R717" s="411" t="s">
        <v>1280</v>
      </c>
      <c r="S717" s="412" t="s">
        <v>2023</v>
      </c>
      <c r="T717" s="377">
        <f>VLOOKUP($B717,'1.วาง งบทดลอง 4 แถว'!$E$1680:$J$2518,3,0)</f>
        <v>18150</v>
      </c>
      <c r="U717" s="378">
        <f>VLOOKUP($B717,'1.วาง งบทดลอง 4 แถว'!$E$1680:$J$2518,4,0)</f>
        <v>0</v>
      </c>
      <c r="V717" s="378">
        <f>VLOOKUP($B717,'1.วาง งบทดลอง 4 แถว'!$E$1680:$J$2518,5,0)</f>
        <v>60450</v>
      </c>
      <c r="W717" s="379">
        <f>VLOOKUP($B717,'1.วาง งบทดลอง 4 แถว'!$E$1680:$J$2518,6,0)</f>
        <v>0</v>
      </c>
      <c r="X717" s="380">
        <f t="shared" si="90"/>
        <v>60450</v>
      </c>
      <c r="Y717" s="410" t="s">
        <v>1279</v>
      </c>
      <c r="Z717" s="411" t="s">
        <v>1280</v>
      </c>
      <c r="AA717" s="412" t="s">
        <v>2023</v>
      </c>
      <c r="AB717" s="377">
        <f>VLOOKUP($B717,'1.วาง งบทดลอง 4 แถว'!$E$2519:$J$3357,3,0)</f>
        <v>6000</v>
      </c>
      <c r="AC717" s="378">
        <f>VLOOKUP($B717,'1.วาง งบทดลอง 4 แถว'!$E$2519:$J$3357,4,0)</f>
        <v>0</v>
      </c>
      <c r="AD717" s="378">
        <f>VLOOKUP($B717,'1.วาง งบทดลอง 4 แถว'!$E$2519:$J$3357,5,0)</f>
        <v>53400</v>
      </c>
      <c r="AE717" s="379">
        <f>VLOOKUP($B717,'1.วาง งบทดลอง 4 แถว'!$E$2519:$J$3357,6,0)</f>
        <v>0</v>
      </c>
      <c r="AF717" s="380">
        <f t="shared" si="91"/>
        <v>53400</v>
      </c>
      <c r="AG717" s="410" t="s">
        <v>1279</v>
      </c>
      <c r="AH717" s="411" t="s">
        <v>1280</v>
      </c>
      <c r="AI717" s="412" t="s">
        <v>2023</v>
      </c>
      <c r="AJ717" s="377">
        <f>VLOOKUP($B717,'1.วาง งบทดลอง 4 แถว'!$E$3358:$J$4196,3,0)</f>
        <v>1200</v>
      </c>
      <c r="AK717" s="378">
        <f>VLOOKUP($B717,'1.วาง งบทดลอง 4 แถว'!$E$3358:$J$4196,4,0)</f>
        <v>0</v>
      </c>
      <c r="AL717" s="378">
        <f>VLOOKUP($B717,'1.วาง งบทดลอง 4 แถว'!$E$3358:$J$4196,5,0)</f>
        <v>11850</v>
      </c>
      <c r="AM717" s="379">
        <f>VLOOKUP($B717,'1.วาง งบทดลอง 4 แถว'!$E$3358:$J$4196,6,0)</f>
        <v>0</v>
      </c>
      <c r="AN717" s="380">
        <f t="shared" si="92"/>
        <v>11850</v>
      </c>
      <c r="AO717" s="410" t="s">
        <v>1279</v>
      </c>
      <c r="AP717" s="411" t="s">
        <v>1280</v>
      </c>
      <c r="AQ717" s="412" t="s">
        <v>2023</v>
      </c>
      <c r="AR717" s="377">
        <f>VLOOKUP($B717,'1.วาง งบทดลอง 4 แถว'!$E$4197:$J$5035,3,0)</f>
        <v>0</v>
      </c>
      <c r="AS717" s="378">
        <f>VLOOKUP($B717,'1.วาง งบทดลอง 4 แถว'!$E$4197:$J$5035,4,0)</f>
        <v>0</v>
      </c>
      <c r="AT717" s="378">
        <f>VLOOKUP($B717,'1.วาง งบทดลอง 4 แถว'!$E$4197:$J$5035,5,0)</f>
        <v>18450</v>
      </c>
      <c r="AU717" s="379">
        <f>VLOOKUP($B717,'1.วาง งบทดลอง 4 แถว'!$E$4197:$J$5035,6,0)</f>
        <v>0</v>
      </c>
      <c r="AV717" s="380">
        <f t="shared" si="93"/>
        <v>18450</v>
      </c>
      <c r="AW717" s="410" t="s">
        <v>1279</v>
      </c>
      <c r="AX717" s="411" t="s">
        <v>1280</v>
      </c>
      <c r="AY717" s="412" t="s">
        <v>2023</v>
      </c>
      <c r="AZ717" s="377">
        <f>VLOOKUP($B717,'1.วาง งบทดลอง 4 แถว'!$E$5036:$J$5874,3,0)</f>
        <v>0</v>
      </c>
      <c r="BA717" s="378">
        <f>VLOOKUP($B717,'1.วาง งบทดลอง 4 แถว'!$E$5036:$J$5874,4,0)</f>
        <v>0</v>
      </c>
      <c r="BB717" s="378">
        <f>VLOOKUP($B717,'1.วาง งบทดลอง 4 แถว'!$E$5036:$J$5874,5,0)</f>
        <v>4800</v>
      </c>
      <c r="BC717" s="379">
        <f>VLOOKUP($B717,'1.วาง งบทดลอง 4 แถว'!$E$5036:$J$5874,6,0)</f>
        <v>0</v>
      </c>
      <c r="BD717" s="380">
        <f t="shared" si="94"/>
        <v>4800</v>
      </c>
      <c r="BE717" s="410" t="s">
        <v>1279</v>
      </c>
      <c r="BF717" s="411" t="s">
        <v>1280</v>
      </c>
      <c r="BG717" s="412" t="s">
        <v>2023</v>
      </c>
      <c r="BH717" s="377">
        <f>VLOOKUP($B717,'1.วาง งบทดลอง 4 แถว'!$E$5875:$J$6713,3,0)</f>
        <v>0</v>
      </c>
      <c r="BI717" s="378">
        <f>VLOOKUP($B717,'1.วาง งบทดลอง 4 แถว'!$E$5875:$J$6713,4,0)</f>
        <v>0</v>
      </c>
      <c r="BJ717" s="378">
        <f>VLOOKUP($B717,'1.วาง งบทดลอง 4 แถว'!$E$5875:$J$6713,5,0)</f>
        <v>0</v>
      </c>
      <c r="BK717" s="379">
        <f>VLOOKUP($B717,'1.วาง งบทดลอง 4 แถว'!$E$5875:$J$6713,6,0)</f>
        <v>0</v>
      </c>
      <c r="BL717" s="380">
        <f t="shared" si="95"/>
        <v>0</v>
      </c>
      <c r="BM717" s="410" t="s">
        <v>1279</v>
      </c>
      <c r="BN717" s="411" t="s">
        <v>1280</v>
      </c>
      <c r="BO717" s="413" t="s">
        <v>2023</v>
      </c>
    </row>
    <row r="718" spans="1:67" ht="19.5" customHeight="1">
      <c r="A718" s="374">
        <v>715</v>
      </c>
      <c r="B718" s="375" t="s">
        <v>1993</v>
      </c>
      <c r="C718" s="376" t="s">
        <v>1696</v>
      </c>
      <c r="D718" s="377">
        <f>VLOOKUP($B718,'1.วาง งบทดลอง 4 แถว'!$E$2:$J$840,3,0)</f>
        <v>0</v>
      </c>
      <c r="E718" s="378">
        <f>VLOOKUP($B718,'1.วาง งบทดลอง 4 แถว'!$E$2:$J$840,4,0)</f>
        <v>0</v>
      </c>
      <c r="F718" s="378">
        <f>VLOOKUP($B718,'1.วาง งบทดลอง 4 แถว'!$E$2:$J$840,5,0)</f>
        <v>0</v>
      </c>
      <c r="G718" s="379">
        <f>VLOOKUP($B718,'1.วาง งบทดลอง 4 แถว'!$E$2:$J$840,6,0)</f>
        <v>0</v>
      </c>
      <c r="H718" s="380">
        <f t="shared" si="88"/>
        <v>0</v>
      </c>
      <c r="I718" s="410" t="s">
        <v>1279</v>
      </c>
      <c r="J718" s="411" t="s">
        <v>1280</v>
      </c>
      <c r="K718" s="412" t="s">
        <v>2023</v>
      </c>
      <c r="L718" s="377">
        <f>VLOOKUP($B718,'1.วาง งบทดลอง 4 แถว'!$E$841:$J$1679,3,0)</f>
        <v>0</v>
      </c>
      <c r="M718" s="378">
        <f>VLOOKUP($B718,'1.วาง งบทดลอง 4 แถว'!$E$841:$J$1679,4,0)</f>
        <v>0</v>
      </c>
      <c r="N718" s="378">
        <f>VLOOKUP($B718,'1.วาง งบทดลอง 4 แถว'!$E$841:$J$1679,5,0)</f>
        <v>0</v>
      </c>
      <c r="O718" s="379">
        <f>VLOOKUP($B718,'1.วาง งบทดลอง 4 แถว'!$E$841:$J$1679,6,0)</f>
        <v>0</v>
      </c>
      <c r="P718" s="380">
        <f t="shared" si="89"/>
        <v>0</v>
      </c>
      <c r="Q718" s="410" t="s">
        <v>2103</v>
      </c>
      <c r="R718" s="411" t="s">
        <v>1280</v>
      </c>
      <c r="S718" s="412">
        <v>0</v>
      </c>
      <c r="T718" s="377">
        <f>VLOOKUP($B718,'1.วาง งบทดลอง 4 แถว'!$E$1680:$J$2518,3,0)</f>
        <v>15000</v>
      </c>
      <c r="U718" s="378">
        <f>VLOOKUP($B718,'1.วาง งบทดลอง 4 แถว'!$E$1680:$J$2518,4,0)</f>
        <v>0</v>
      </c>
      <c r="V718" s="378">
        <f>VLOOKUP($B718,'1.วาง งบทดลอง 4 แถว'!$E$1680:$J$2518,5,0)</f>
        <v>165000</v>
      </c>
      <c r="W718" s="379">
        <f>VLOOKUP($B718,'1.วาง งบทดลอง 4 แถว'!$E$1680:$J$2518,6,0)</f>
        <v>0</v>
      </c>
      <c r="X718" s="380">
        <f t="shared" si="90"/>
        <v>165000</v>
      </c>
      <c r="Y718" s="410" t="s">
        <v>2103</v>
      </c>
      <c r="Z718" s="411" t="s">
        <v>1280</v>
      </c>
      <c r="AA718" s="412">
        <v>0</v>
      </c>
      <c r="AB718" s="377">
        <f>VLOOKUP($B718,'1.วาง งบทดลอง 4 แถว'!$E$2519:$J$3357,3,0)</f>
        <v>0</v>
      </c>
      <c r="AC718" s="378">
        <f>VLOOKUP($B718,'1.วาง งบทดลอง 4 แถว'!$E$2519:$J$3357,4,0)</f>
        <v>0</v>
      </c>
      <c r="AD718" s="378">
        <f>VLOOKUP($B718,'1.วาง งบทดลอง 4 แถว'!$E$2519:$J$3357,5,0)</f>
        <v>225000</v>
      </c>
      <c r="AE718" s="379">
        <f>VLOOKUP($B718,'1.วาง งบทดลอง 4 แถว'!$E$2519:$J$3357,6,0)</f>
        <v>0</v>
      </c>
      <c r="AF718" s="380">
        <f t="shared" si="91"/>
        <v>225000</v>
      </c>
      <c r="AG718" s="410" t="s">
        <v>2103</v>
      </c>
      <c r="AH718" s="411" t="s">
        <v>1280</v>
      </c>
      <c r="AI718" s="412">
        <v>0</v>
      </c>
      <c r="AJ718" s="377">
        <f>VLOOKUP($B718,'1.วาง งบทดลอง 4 แถว'!$E$3358:$J$4196,3,0)</f>
        <v>15000</v>
      </c>
      <c r="AK718" s="378">
        <f>VLOOKUP($B718,'1.วาง งบทดลอง 4 แถว'!$E$3358:$J$4196,4,0)</f>
        <v>0</v>
      </c>
      <c r="AL718" s="378">
        <f>VLOOKUP($B718,'1.วาง งบทดลอง 4 แถว'!$E$3358:$J$4196,5,0)</f>
        <v>165000</v>
      </c>
      <c r="AM718" s="379">
        <f>VLOOKUP($B718,'1.วาง งบทดลอง 4 แถว'!$E$3358:$J$4196,6,0)</f>
        <v>0</v>
      </c>
      <c r="AN718" s="380">
        <f t="shared" si="92"/>
        <v>165000</v>
      </c>
      <c r="AO718" s="410" t="s">
        <v>2103</v>
      </c>
      <c r="AP718" s="411" t="s">
        <v>1280</v>
      </c>
      <c r="AQ718" s="412">
        <v>0</v>
      </c>
      <c r="AR718" s="377">
        <f>VLOOKUP($B718,'1.วาง งบทดลอง 4 แถว'!$E$4197:$J$5035,3,0)</f>
        <v>0</v>
      </c>
      <c r="AS718" s="378">
        <f>VLOOKUP($B718,'1.วาง งบทดลอง 4 แถว'!$E$4197:$J$5035,4,0)</f>
        <v>0</v>
      </c>
      <c r="AT718" s="378">
        <f>VLOOKUP($B718,'1.วาง งบทดลอง 4 แถว'!$E$4197:$J$5035,5,0)</f>
        <v>0</v>
      </c>
      <c r="AU718" s="379">
        <f>VLOOKUP($B718,'1.วาง งบทดลอง 4 แถว'!$E$4197:$J$5035,6,0)</f>
        <v>0</v>
      </c>
      <c r="AV718" s="380">
        <f t="shared" si="93"/>
        <v>0</v>
      </c>
      <c r="AW718" s="410" t="s">
        <v>2103</v>
      </c>
      <c r="AX718" s="411" t="s">
        <v>1280</v>
      </c>
      <c r="AY718" s="412">
        <v>0</v>
      </c>
      <c r="AZ718" s="377">
        <f>VLOOKUP($B718,'1.วาง งบทดลอง 4 แถว'!$E$5036:$J$5874,3,0)</f>
        <v>5000</v>
      </c>
      <c r="BA718" s="378">
        <f>VLOOKUP($B718,'1.วาง งบทดลอง 4 แถว'!$E$5036:$J$5874,4,0)</f>
        <v>0</v>
      </c>
      <c r="BB718" s="378">
        <f>VLOOKUP($B718,'1.วาง งบทดลอง 4 แถว'!$E$5036:$J$5874,5,0)</f>
        <v>55000</v>
      </c>
      <c r="BC718" s="379">
        <f>VLOOKUP($B718,'1.วาง งบทดลอง 4 แถว'!$E$5036:$J$5874,6,0)</f>
        <v>0</v>
      </c>
      <c r="BD718" s="380">
        <f t="shared" si="94"/>
        <v>55000</v>
      </c>
      <c r="BE718" s="410" t="s">
        <v>2103</v>
      </c>
      <c r="BF718" s="411" t="s">
        <v>1280</v>
      </c>
      <c r="BG718" s="412">
        <v>0</v>
      </c>
      <c r="BH718" s="377">
        <f>VLOOKUP($B718,'1.วาง งบทดลอง 4 แถว'!$E$5875:$J$6713,3,0)</f>
        <v>0</v>
      </c>
      <c r="BI718" s="378">
        <f>VLOOKUP($B718,'1.วาง งบทดลอง 4 แถว'!$E$5875:$J$6713,4,0)</f>
        <v>0</v>
      </c>
      <c r="BJ718" s="378">
        <f>VLOOKUP($B718,'1.วาง งบทดลอง 4 แถว'!$E$5875:$J$6713,5,0)</f>
        <v>0</v>
      </c>
      <c r="BK718" s="379">
        <f>VLOOKUP($B718,'1.วาง งบทดลอง 4 แถว'!$E$5875:$J$6713,6,0)</f>
        <v>0</v>
      </c>
      <c r="BL718" s="380">
        <f t="shared" si="95"/>
        <v>0</v>
      </c>
      <c r="BM718" s="410" t="s">
        <v>2103</v>
      </c>
      <c r="BN718" s="411" t="s">
        <v>1280</v>
      </c>
      <c r="BO718" s="413">
        <v>0</v>
      </c>
    </row>
    <row r="719" spans="1:67" ht="19.5" customHeight="1">
      <c r="A719" s="374">
        <v>716</v>
      </c>
      <c r="B719" s="375" t="s">
        <v>1994</v>
      </c>
      <c r="C719" s="376" t="s">
        <v>1697</v>
      </c>
      <c r="D719" s="377">
        <f>VLOOKUP($B719,'1.วาง งบทดลอง 4 แถว'!$E$2:$J$840,3,0)</f>
        <v>86060</v>
      </c>
      <c r="E719" s="378">
        <f>VLOOKUP($B719,'1.วาง งบทดลอง 4 แถว'!$E$2:$J$840,4,0)</f>
        <v>16680</v>
      </c>
      <c r="F719" s="378">
        <f>VLOOKUP($B719,'1.วาง งบทดลอง 4 แถว'!$E$2:$J$840,5,0)</f>
        <v>680852.5</v>
      </c>
      <c r="G719" s="379">
        <f>VLOOKUP($B719,'1.วาง งบทดลอง 4 แถว'!$E$2:$J$840,6,0)</f>
        <v>0</v>
      </c>
      <c r="H719" s="380">
        <f t="shared" si="88"/>
        <v>680852.5</v>
      </c>
      <c r="I719" s="410" t="s">
        <v>1279</v>
      </c>
      <c r="J719" s="411" t="s">
        <v>1280</v>
      </c>
      <c r="K719" s="412" t="s">
        <v>2023</v>
      </c>
      <c r="L719" s="377">
        <f>VLOOKUP($B719,'1.วาง งบทดลอง 4 แถว'!$E$841:$J$1679,3,0)</f>
        <v>36750</v>
      </c>
      <c r="M719" s="378">
        <f>VLOOKUP($B719,'1.วาง งบทดลอง 4 แถว'!$E$841:$J$1679,4,0)</f>
        <v>0</v>
      </c>
      <c r="N719" s="378">
        <f>VLOOKUP($B719,'1.วาง งบทดลอง 4 แถว'!$E$841:$J$1679,5,0)</f>
        <v>424190</v>
      </c>
      <c r="O719" s="379">
        <f>VLOOKUP($B719,'1.วาง งบทดลอง 4 แถว'!$E$841:$J$1679,6,0)</f>
        <v>0</v>
      </c>
      <c r="P719" s="380">
        <f t="shared" si="89"/>
        <v>424190</v>
      </c>
      <c r="Q719" s="410" t="s">
        <v>2103</v>
      </c>
      <c r="R719" s="411" t="s">
        <v>1280</v>
      </c>
      <c r="S719" s="412">
        <v>0</v>
      </c>
      <c r="T719" s="377">
        <f>VLOOKUP($B719,'1.วาง งบทดลอง 4 แถว'!$E$1680:$J$2518,3,0)</f>
        <v>0</v>
      </c>
      <c r="U719" s="378">
        <f>VLOOKUP($B719,'1.วาง งบทดลอง 4 แถว'!$E$1680:$J$2518,4,0)</f>
        <v>0</v>
      </c>
      <c r="V719" s="378">
        <f>VLOOKUP($B719,'1.วาง งบทดลอง 4 แถว'!$E$1680:$J$2518,5,0)</f>
        <v>0</v>
      </c>
      <c r="W719" s="379">
        <f>VLOOKUP($B719,'1.วาง งบทดลอง 4 แถว'!$E$1680:$J$2518,6,0)</f>
        <v>0</v>
      </c>
      <c r="X719" s="380">
        <f t="shared" si="90"/>
        <v>0</v>
      </c>
      <c r="Y719" s="410" t="s">
        <v>2103</v>
      </c>
      <c r="Z719" s="411" t="s">
        <v>1280</v>
      </c>
      <c r="AA719" s="412">
        <v>0</v>
      </c>
      <c r="AB719" s="377">
        <f>VLOOKUP($B719,'1.วาง งบทดลอง 4 แถว'!$E$2519:$J$3357,3,0)</f>
        <v>0</v>
      </c>
      <c r="AC719" s="378">
        <f>VLOOKUP($B719,'1.วาง งบทดลอง 4 แถว'!$E$2519:$J$3357,4,0)</f>
        <v>0</v>
      </c>
      <c r="AD719" s="378">
        <f>VLOOKUP($B719,'1.วาง งบทดลอง 4 แถว'!$E$2519:$J$3357,5,0)</f>
        <v>0</v>
      </c>
      <c r="AE719" s="379">
        <f>VLOOKUP($B719,'1.วาง งบทดลอง 4 แถว'!$E$2519:$J$3357,6,0)</f>
        <v>0</v>
      </c>
      <c r="AF719" s="380">
        <f t="shared" si="91"/>
        <v>0</v>
      </c>
      <c r="AG719" s="410" t="s">
        <v>2103</v>
      </c>
      <c r="AH719" s="411" t="s">
        <v>1280</v>
      </c>
      <c r="AI719" s="412">
        <v>0</v>
      </c>
      <c r="AJ719" s="377">
        <f>VLOOKUP($B719,'1.วาง งบทดลอง 4 แถว'!$E$3358:$J$4196,3,0)</f>
        <v>55160</v>
      </c>
      <c r="AK719" s="378">
        <f>VLOOKUP($B719,'1.วาง งบทดลอง 4 แถว'!$E$3358:$J$4196,4,0)</f>
        <v>0</v>
      </c>
      <c r="AL719" s="378">
        <f>VLOOKUP($B719,'1.วาง งบทดลอง 4 แถว'!$E$3358:$J$4196,5,0)</f>
        <v>601720</v>
      </c>
      <c r="AM719" s="379">
        <f>VLOOKUP($B719,'1.วาง งบทดลอง 4 แถว'!$E$3358:$J$4196,6,0)</f>
        <v>0</v>
      </c>
      <c r="AN719" s="380">
        <f t="shared" si="92"/>
        <v>601720</v>
      </c>
      <c r="AO719" s="410" t="s">
        <v>2103</v>
      </c>
      <c r="AP719" s="411" t="s">
        <v>1280</v>
      </c>
      <c r="AQ719" s="412">
        <v>0</v>
      </c>
      <c r="AR719" s="377">
        <f>VLOOKUP($B719,'1.วาง งบทดลอง 4 แถว'!$E$4197:$J$5035,3,0)</f>
        <v>0</v>
      </c>
      <c r="AS719" s="378">
        <f>VLOOKUP($B719,'1.วาง งบทดลอง 4 แถว'!$E$4197:$J$5035,4,0)</f>
        <v>0</v>
      </c>
      <c r="AT719" s="378">
        <f>VLOOKUP($B719,'1.วาง งบทดลอง 4 แถว'!$E$4197:$J$5035,5,0)</f>
        <v>0</v>
      </c>
      <c r="AU719" s="379">
        <f>VLOOKUP($B719,'1.วาง งบทดลอง 4 แถว'!$E$4197:$J$5035,6,0)</f>
        <v>0</v>
      </c>
      <c r="AV719" s="380">
        <f t="shared" si="93"/>
        <v>0</v>
      </c>
      <c r="AW719" s="410" t="s">
        <v>2103</v>
      </c>
      <c r="AX719" s="411" t="s">
        <v>1280</v>
      </c>
      <c r="AY719" s="412">
        <v>0</v>
      </c>
      <c r="AZ719" s="377">
        <f>VLOOKUP($B719,'1.วาง งบทดลอง 4 แถว'!$E$5036:$J$5874,3,0)</f>
        <v>0</v>
      </c>
      <c r="BA719" s="378">
        <f>VLOOKUP($B719,'1.วาง งบทดลอง 4 แถว'!$E$5036:$J$5874,4,0)</f>
        <v>0</v>
      </c>
      <c r="BB719" s="378">
        <f>VLOOKUP($B719,'1.วาง งบทดลอง 4 แถว'!$E$5036:$J$5874,5,0)</f>
        <v>0</v>
      </c>
      <c r="BC719" s="379">
        <f>VLOOKUP($B719,'1.วาง งบทดลอง 4 แถว'!$E$5036:$J$5874,6,0)</f>
        <v>0</v>
      </c>
      <c r="BD719" s="380">
        <f t="shared" si="94"/>
        <v>0</v>
      </c>
      <c r="BE719" s="410" t="s">
        <v>2103</v>
      </c>
      <c r="BF719" s="411" t="s">
        <v>1280</v>
      </c>
      <c r="BG719" s="412">
        <v>0</v>
      </c>
      <c r="BH719" s="377">
        <f>VLOOKUP($B719,'1.วาง งบทดลอง 4 แถว'!$E$5875:$J$6713,3,0)</f>
        <v>0</v>
      </c>
      <c r="BI719" s="378">
        <f>VLOOKUP($B719,'1.วาง งบทดลอง 4 แถว'!$E$5875:$J$6713,4,0)</f>
        <v>0</v>
      </c>
      <c r="BJ719" s="378">
        <f>VLOOKUP($B719,'1.วาง งบทดลอง 4 แถว'!$E$5875:$J$6713,5,0)</f>
        <v>0</v>
      </c>
      <c r="BK719" s="379">
        <f>VLOOKUP($B719,'1.วาง งบทดลอง 4 แถว'!$E$5875:$J$6713,6,0)</f>
        <v>0</v>
      </c>
      <c r="BL719" s="380">
        <f t="shared" si="95"/>
        <v>0</v>
      </c>
      <c r="BM719" s="410" t="s">
        <v>2103</v>
      </c>
      <c r="BN719" s="411" t="s">
        <v>1280</v>
      </c>
      <c r="BO719" s="413">
        <v>0</v>
      </c>
    </row>
    <row r="720" spans="1:67" ht="19.5" customHeight="1">
      <c r="A720" s="374">
        <v>717</v>
      </c>
      <c r="B720" s="375" t="s">
        <v>1995</v>
      </c>
      <c r="C720" s="376" t="s">
        <v>1850</v>
      </c>
      <c r="D720" s="377">
        <f>VLOOKUP($B720,'1.วาง งบทดลอง 4 แถว'!$E$2:$J$840,3,0)</f>
        <v>0</v>
      </c>
      <c r="E720" s="378">
        <f>VLOOKUP($B720,'1.วาง งบทดลอง 4 แถว'!$E$2:$J$840,4,0)</f>
        <v>0</v>
      </c>
      <c r="F720" s="378">
        <f>VLOOKUP($B720,'1.วาง งบทดลอง 4 แถว'!$E$2:$J$840,5,0)</f>
        <v>2361455</v>
      </c>
      <c r="G720" s="379">
        <f>VLOOKUP($B720,'1.วาง งบทดลอง 4 แถว'!$E$2:$J$840,6,0)</f>
        <v>0</v>
      </c>
      <c r="H720" s="380">
        <f t="shared" si="88"/>
        <v>2361455</v>
      </c>
      <c r="I720" s="410" t="s">
        <v>2103</v>
      </c>
      <c r="J720" s="411" t="s">
        <v>1280</v>
      </c>
      <c r="K720" s="412">
        <v>0</v>
      </c>
      <c r="L720" s="377">
        <f>VLOOKUP($B720,'1.วาง งบทดลอง 4 แถว'!$E$841:$J$1679,3,0)</f>
        <v>299700</v>
      </c>
      <c r="M720" s="378">
        <f>VLOOKUP($B720,'1.วาง งบทดลอง 4 แถว'!$E$841:$J$1679,4,0)</f>
        <v>0</v>
      </c>
      <c r="N720" s="378">
        <f>VLOOKUP($B720,'1.วาง งบทดลอง 4 แถว'!$E$841:$J$1679,5,0)</f>
        <v>1874100</v>
      </c>
      <c r="O720" s="379">
        <f>VLOOKUP($B720,'1.วาง งบทดลอง 4 แถว'!$E$841:$J$1679,6,0)</f>
        <v>0</v>
      </c>
      <c r="P720" s="380">
        <f t="shared" si="89"/>
        <v>1874100</v>
      </c>
      <c r="Q720" s="410" t="s">
        <v>2103</v>
      </c>
      <c r="R720" s="411" t="s">
        <v>1280</v>
      </c>
      <c r="S720" s="412" t="s">
        <v>2023</v>
      </c>
      <c r="T720" s="377">
        <f>VLOOKUP($B720,'1.วาง งบทดลอง 4 แถว'!$E$1680:$J$2518,3,0)</f>
        <v>905300</v>
      </c>
      <c r="U720" s="378">
        <f>VLOOKUP($B720,'1.วาง งบทดลอง 4 แถว'!$E$1680:$J$2518,4,0)</f>
        <v>0</v>
      </c>
      <c r="V720" s="378">
        <f>VLOOKUP($B720,'1.วาง งบทดลอง 4 แถว'!$E$1680:$J$2518,5,0)</f>
        <v>2555100</v>
      </c>
      <c r="W720" s="379">
        <f>VLOOKUP($B720,'1.วาง งบทดลอง 4 แถว'!$E$1680:$J$2518,6,0)</f>
        <v>0</v>
      </c>
      <c r="X720" s="380">
        <f t="shared" si="90"/>
        <v>2555100</v>
      </c>
      <c r="Y720" s="410" t="s">
        <v>2103</v>
      </c>
      <c r="Z720" s="411" t="s">
        <v>1280</v>
      </c>
      <c r="AA720" s="412" t="s">
        <v>2023</v>
      </c>
      <c r="AB720" s="377">
        <f>VLOOKUP($B720,'1.วาง งบทดลอง 4 แถว'!$E$2519:$J$3357,3,0)</f>
        <v>167200</v>
      </c>
      <c r="AC720" s="378">
        <f>VLOOKUP($B720,'1.วาง งบทดลอง 4 แถว'!$E$2519:$J$3357,4,0)</f>
        <v>0</v>
      </c>
      <c r="AD720" s="378">
        <f>VLOOKUP($B720,'1.วาง งบทดลอง 4 แถว'!$E$2519:$J$3357,5,0)</f>
        <v>1060500</v>
      </c>
      <c r="AE720" s="379">
        <f>VLOOKUP($B720,'1.วาง งบทดลอง 4 แถว'!$E$2519:$J$3357,6,0)</f>
        <v>0</v>
      </c>
      <c r="AF720" s="380">
        <f t="shared" si="91"/>
        <v>1060500</v>
      </c>
      <c r="AG720" s="410" t="s">
        <v>2103</v>
      </c>
      <c r="AH720" s="411" t="s">
        <v>1280</v>
      </c>
      <c r="AI720" s="412" t="s">
        <v>2023</v>
      </c>
      <c r="AJ720" s="377">
        <f>VLOOKUP($B720,'1.วาง งบทดลอง 4 แถว'!$E$3358:$J$4196,3,0)</f>
        <v>0</v>
      </c>
      <c r="AK720" s="378">
        <f>VLOOKUP($B720,'1.วาง งบทดลอง 4 แถว'!$E$3358:$J$4196,4,0)</f>
        <v>0</v>
      </c>
      <c r="AL720" s="378">
        <f>VLOOKUP($B720,'1.วาง งบทดลอง 4 แถว'!$E$3358:$J$4196,5,0)</f>
        <v>438400</v>
      </c>
      <c r="AM720" s="379">
        <f>VLOOKUP($B720,'1.วาง งบทดลอง 4 แถว'!$E$3358:$J$4196,6,0)</f>
        <v>0</v>
      </c>
      <c r="AN720" s="380">
        <f t="shared" si="92"/>
        <v>438400</v>
      </c>
      <c r="AO720" s="410" t="s">
        <v>2103</v>
      </c>
      <c r="AP720" s="411" t="s">
        <v>1280</v>
      </c>
      <c r="AQ720" s="412" t="s">
        <v>2023</v>
      </c>
      <c r="AR720" s="377">
        <f>VLOOKUP($B720,'1.วาง งบทดลอง 4 แถว'!$E$4197:$J$5035,3,0)</f>
        <v>0</v>
      </c>
      <c r="AS720" s="378">
        <f>VLOOKUP($B720,'1.วาง งบทดลอง 4 แถว'!$E$4197:$J$5035,4,0)</f>
        <v>0</v>
      </c>
      <c r="AT720" s="378">
        <f>VLOOKUP($B720,'1.วาง งบทดลอง 4 แถว'!$E$4197:$J$5035,5,0)</f>
        <v>1718900</v>
      </c>
      <c r="AU720" s="379">
        <f>VLOOKUP($B720,'1.วาง งบทดลอง 4 แถว'!$E$4197:$J$5035,6,0)</f>
        <v>0</v>
      </c>
      <c r="AV720" s="380">
        <f t="shared" si="93"/>
        <v>1718900</v>
      </c>
      <c r="AW720" s="410" t="s">
        <v>2103</v>
      </c>
      <c r="AX720" s="411" t="s">
        <v>1280</v>
      </c>
      <c r="AY720" s="412" t="s">
        <v>2023</v>
      </c>
      <c r="AZ720" s="377">
        <f>VLOOKUP($B720,'1.วาง งบทดลอง 4 แถว'!$E$5036:$J$5874,3,0)</f>
        <v>152400</v>
      </c>
      <c r="BA720" s="378">
        <f>VLOOKUP($B720,'1.วาง งบทดลอง 4 แถว'!$E$5036:$J$5874,4,0)</f>
        <v>0</v>
      </c>
      <c r="BB720" s="378">
        <f>VLOOKUP($B720,'1.วาง งบทดลอง 4 แถว'!$E$5036:$J$5874,5,0)</f>
        <v>1481000</v>
      </c>
      <c r="BC720" s="379">
        <f>VLOOKUP($B720,'1.วาง งบทดลอง 4 แถว'!$E$5036:$J$5874,6,0)</f>
        <v>0</v>
      </c>
      <c r="BD720" s="380">
        <f t="shared" si="94"/>
        <v>1481000</v>
      </c>
      <c r="BE720" s="410" t="s">
        <v>2103</v>
      </c>
      <c r="BF720" s="411" t="s">
        <v>1280</v>
      </c>
      <c r="BG720" s="412" t="s">
        <v>2023</v>
      </c>
      <c r="BH720" s="377">
        <f>VLOOKUP($B720,'1.วาง งบทดลอง 4 แถว'!$E$5875:$J$6713,3,0)</f>
        <v>1600</v>
      </c>
      <c r="BI720" s="378">
        <f>VLOOKUP($B720,'1.วาง งบทดลอง 4 แถว'!$E$5875:$J$6713,4,0)</f>
        <v>0</v>
      </c>
      <c r="BJ720" s="378">
        <f>VLOOKUP($B720,'1.วาง งบทดลอง 4 แถว'!$E$5875:$J$6713,5,0)</f>
        <v>1078200</v>
      </c>
      <c r="BK720" s="379">
        <f>VLOOKUP($B720,'1.วาง งบทดลอง 4 แถว'!$E$5875:$J$6713,6,0)</f>
        <v>0</v>
      </c>
      <c r="BL720" s="380">
        <f t="shared" si="95"/>
        <v>1078200</v>
      </c>
      <c r="BM720" s="410" t="s">
        <v>2103</v>
      </c>
      <c r="BN720" s="411" t="s">
        <v>1280</v>
      </c>
      <c r="BO720" s="413" t="s">
        <v>2023</v>
      </c>
    </row>
    <row r="721" spans="1:67" ht="19.5" customHeight="1">
      <c r="A721" s="374">
        <v>718</v>
      </c>
      <c r="B721" s="375" t="s">
        <v>1996</v>
      </c>
      <c r="C721" s="376" t="s">
        <v>1907</v>
      </c>
      <c r="D721" s="377">
        <f>VLOOKUP($B721,'1.วาง งบทดลอง 4 แถว'!$E$2:$J$840,3,0)</f>
        <v>0</v>
      </c>
      <c r="E721" s="378">
        <f>VLOOKUP($B721,'1.วาง งบทดลอง 4 แถว'!$E$2:$J$840,4,0)</f>
        <v>0</v>
      </c>
      <c r="F721" s="378">
        <f>VLOOKUP($B721,'1.วาง งบทดลอง 4 แถว'!$E$2:$J$840,5,0)</f>
        <v>0</v>
      </c>
      <c r="G721" s="379">
        <f>VLOOKUP($B721,'1.วาง งบทดลอง 4 แถว'!$E$2:$J$840,6,0)</f>
        <v>0</v>
      </c>
      <c r="H721" s="380">
        <f t="shared" si="88"/>
        <v>0</v>
      </c>
      <c r="I721" s="410" t="s">
        <v>2103</v>
      </c>
      <c r="J721" s="411" t="s">
        <v>1280</v>
      </c>
      <c r="K721" s="412">
        <v>0</v>
      </c>
      <c r="L721" s="377">
        <f>VLOOKUP($B721,'1.วาง งบทดลอง 4 แถว'!$E$841:$J$1679,3,0)</f>
        <v>0</v>
      </c>
      <c r="M721" s="378">
        <f>VLOOKUP($B721,'1.วาง งบทดลอง 4 แถว'!$E$841:$J$1679,4,0)</f>
        <v>0</v>
      </c>
      <c r="N721" s="378">
        <f>VLOOKUP($B721,'1.วาง งบทดลอง 4 แถว'!$E$841:$J$1679,5,0)</f>
        <v>0</v>
      </c>
      <c r="O721" s="379">
        <f>VLOOKUP($B721,'1.วาง งบทดลอง 4 แถว'!$E$841:$J$1679,6,0)</f>
        <v>0</v>
      </c>
      <c r="P721" s="380">
        <f t="shared" si="89"/>
        <v>0</v>
      </c>
      <c r="Q721" s="410" t="s">
        <v>2103</v>
      </c>
      <c r="R721" s="411" t="s">
        <v>1280</v>
      </c>
      <c r="S721" s="412" t="s">
        <v>2023</v>
      </c>
      <c r="T721" s="377">
        <f>VLOOKUP($B721,'1.วาง งบทดลอง 4 แถว'!$E$1680:$J$2518,3,0)</f>
        <v>0</v>
      </c>
      <c r="U721" s="378">
        <f>VLOOKUP($B721,'1.วาง งบทดลอง 4 แถว'!$E$1680:$J$2518,4,0)</f>
        <v>0</v>
      </c>
      <c r="V721" s="378">
        <f>VLOOKUP($B721,'1.วาง งบทดลอง 4 แถว'!$E$1680:$J$2518,5,0)</f>
        <v>0</v>
      </c>
      <c r="W721" s="379">
        <f>VLOOKUP($B721,'1.วาง งบทดลอง 4 แถว'!$E$1680:$J$2518,6,0)</f>
        <v>0</v>
      </c>
      <c r="X721" s="380">
        <f t="shared" si="90"/>
        <v>0</v>
      </c>
      <c r="Y721" s="410" t="s">
        <v>2103</v>
      </c>
      <c r="Z721" s="411" t="s">
        <v>1280</v>
      </c>
      <c r="AA721" s="412" t="s">
        <v>2023</v>
      </c>
      <c r="AB721" s="377">
        <f>VLOOKUP($B721,'1.วาง งบทดลอง 4 แถว'!$E$2519:$J$3357,3,0)</f>
        <v>0</v>
      </c>
      <c r="AC721" s="378">
        <f>VLOOKUP($B721,'1.วาง งบทดลอง 4 แถว'!$E$2519:$J$3357,4,0)</f>
        <v>0</v>
      </c>
      <c r="AD721" s="378">
        <f>VLOOKUP($B721,'1.วาง งบทดลอง 4 แถว'!$E$2519:$J$3357,5,0)</f>
        <v>0</v>
      </c>
      <c r="AE721" s="379">
        <f>VLOOKUP($B721,'1.วาง งบทดลอง 4 แถว'!$E$2519:$J$3357,6,0)</f>
        <v>0</v>
      </c>
      <c r="AF721" s="380">
        <f t="shared" si="91"/>
        <v>0</v>
      </c>
      <c r="AG721" s="410" t="s">
        <v>2103</v>
      </c>
      <c r="AH721" s="411" t="s">
        <v>1280</v>
      </c>
      <c r="AI721" s="412" t="s">
        <v>2023</v>
      </c>
      <c r="AJ721" s="377">
        <f>VLOOKUP($B721,'1.วาง งบทดลอง 4 แถว'!$E$3358:$J$4196,3,0)</f>
        <v>0</v>
      </c>
      <c r="AK721" s="378">
        <f>VLOOKUP($B721,'1.วาง งบทดลอง 4 แถว'!$E$3358:$J$4196,4,0)</f>
        <v>0</v>
      </c>
      <c r="AL721" s="378">
        <f>VLOOKUP($B721,'1.วาง งบทดลอง 4 แถว'!$E$3358:$J$4196,5,0)</f>
        <v>0</v>
      </c>
      <c r="AM721" s="379">
        <f>VLOOKUP($B721,'1.วาง งบทดลอง 4 แถว'!$E$3358:$J$4196,6,0)</f>
        <v>0</v>
      </c>
      <c r="AN721" s="380">
        <f t="shared" si="92"/>
        <v>0</v>
      </c>
      <c r="AO721" s="410" t="s">
        <v>2103</v>
      </c>
      <c r="AP721" s="411" t="s">
        <v>1280</v>
      </c>
      <c r="AQ721" s="412" t="s">
        <v>2023</v>
      </c>
      <c r="AR721" s="377">
        <f>VLOOKUP($B721,'1.วาง งบทดลอง 4 แถว'!$E$4197:$J$5035,3,0)</f>
        <v>0</v>
      </c>
      <c r="AS721" s="378">
        <f>VLOOKUP($B721,'1.วาง งบทดลอง 4 แถว'!$E$4197:$J$5035,4,0)</f>
        <v>0</v>
      </c>
      <c r="AT721" s="378">
        <f>VLOOKUP($B721,'1.วาง งบทดลอง 4 แถว'!$E$4197:$J$5035,5,0)</f>
        <v>0</v>
      </c>
      <c r="AU721" s="379">
        <f>VLOOKUP($B721,'1.วาง งบทดลอง 4 แถว'!$E$4197:$J$5035,6,0)</f>
        <v>0</v>
      </c>
      <c r="AV721" s="380">
        <f t="shared" si="93"/>
        <v>0</v>
      </c>
      <c r="AW721" s="410" t="s">
        <v>2103</v>
      </c>
      <c r="AX721" s="411" t="s">
        <v>1280</v>
      </c>
      <c r="AY721" s="412" t="s">
        <v>2023</v>
      </c>
      <c r="AZ721" s="377">
        <f>VLOOKUP($B721,'1.วาง งบทดลอง 4 แถว'!$E$5036:$J$5874,3,0)</f>
        <v>0</v>
      </c>
      <c r="BA721" s="378">
        <f>VLOOKUP($B721,'1.วาง งบทดลอง 4 แถว'!$E$5036:$J$5874,4,0)</f>
        <v>0</v>
      </c>
      <c r="BB721" s="378">
        <f>VLOOKUP($B721,'1.วาง งบทดลอง 4 แถว'!$E$5036:$J$5874,5,0)</f>
        <v>0</v>
      </c>
      <c r="BC721" s="379">
        <f>VLOOKUP($B721,'1.วาง งบทดลอง 4 แถว'!$E$5036:$J$5874,6,0)</f>
        <v>0</v>
      </c>
      <c r="BD721" s="380">
        <f t="shared" si="94"/>
        <v>0</v>
      </c>
      <c r="BE721" s="410" t="s">
        <v>2103</v>
      </c>
      <c r="BF721" s="411" t="s">
        <v>1280</v>
      </c>
      <c r="BG721" s="412" t="s">
        <v>2023</v>
      </c>
      <c r="BH721" s="377">
        <f>VLOOKUP($B721,'1.วาง งบทดลอง 4 แถว'!$E$5875:$J$6713,3,0)</f>
        <v>0</v>
      </c>
      <c r="BI721" s="378">
        <f>VLOOKUP($B721,'1.วาง งบทดลอง 4 แถว'!$E$5875:$J$6713,4,0)</f>
        <v>0</v>
      </c>
      <c r="BJ721" s="378">
        <f>VLOOKUP($B721,'1.วาง งบทดลอง 4 แถว'!$E$5875:$J$6713,5,0)</f>
        <v>0</v>
      </c>
      <c r="BK721" s="379">
        <f>VLOOKUP($B721,'1.วาง งบทดลอง 4 แถว'!$E$5875:$J$6713,6,0)</f>
        <v>0</v>
      </c>
      <c r="BL721" s="380">
        <f t="shared" si="95"/>
        <v>0</v>
      </c>
      <c r="BM721" s="410" t="s">
        <v>2103</v>
      </c>
      <c r="BN721" s="411" t="s">
        <v>1280</v>
      </c>
      <c r="BO721" s="413" t="s">
        <v>2023</v>
      </c>
    </row>
    <row r="722" spans="1:67" ht="19.5" customHeight="1">
      <c r="A722" s="374">
        <v>719</v>
      </c>
      <c r="B722" s="375" t="s">
        <v>1997</v>
      </c>
      <c r="C722" s="376" t="s">
        <v>1401</v>
      </c>
      <c r="D722" s="377">
        <f>VLOOKUP($B722,'1.วาง งบทดลอง 4 แถว'!$E$2:$J$840,3,0)</f>
        <v>2092600</v>
      </c>
      <c r="E722" s="378">
        <f>VLOOKUP($B722,'1.วาง งบทดลอง 4 แถว'!$E$2:$J$840,4,0)</f>
        <v>2600</v>
      </c>
      <c r="F722" s="378">
        <f>VLOOKUP($B722,'1.วาง งบทดลอง 4 แถว'!$E$2:$J$840,5,0)</f>
        <v>18629645</v>
      </c>
      <c r="G722" s="379">
        <f>VLOOKUP($B722,'1.วาง งบทดลอง 4 แถว'!$E$2:$J$840,6,0)</f>
        <v>0</v>
      </c>
      <c r="H722" s="380">
        <f t="shared" si="88"/>
        <v>18629645</v>
      </c>
      <c r="I722" s="410" t="s">
        <v>2103</v>
      </c>
      <c r="J722" s="411" t="s">
        <v>1280</v>
      </c>
      <c r="K722" s="412" t="s">
        <v>2023</v>
      </c>
      <c r="L722" s="377">
        <f>VLOOKUP($B722,'1.วาง งบทดลอง 4 แถว'!$E$841:$J$1679,3,0)</f>
        <v>656100</v>
      </c>
      <c r="M722" s="378">
        <f>VLOOKUP($B722,'1.วาง งบทดลอง 4 แถว'!$E$841:$J$1679,4,0)</f>
        <v>0</v>
      </c>
      <c r="N722" s="378">
        <f>VLOOKUP($B722,'1.วาง งบทดลอง 4 แถว'!$E$841:$J$1679,5,0)</f>
        <v>3440200</v>
      </c>
      <c r="O722" s="379">
        <f>VLOOKUP($B722,'1.วาง งบทดลอง 4 แถว'!$E$841:$J$1679,6,0)</f>
        <v>0</v>
      </c>
      <c r="P722" s="380">
        <f t="shared" si="89"/>
        <v>3440200</v>
      </c>
      <c r="Q722" s="410" t="s">
        <v>1296</v>
      </c>
      <c r="R722" s="411" t="s">
        <v>1280</v>
      </c>
      <c r="S722" s="412">
        <v>0</v>
      </c>
      <c r="T722" s="377">
        <f>VLOOKUP($B722,'1.วาง งบทดลอง 4 แถว'!$E$1680:$J$2518,3,0)</f>
        <v>959700</v>
      </c>
      <c r="U722" s="378">
        <f>VLOOKUP($B722,'1.วาง งบทดลอง 4 แถว'!$E$1680:$J$2518,4,0)</f>
        <v>150400</v>
      </c>
      <c r="V722" s="378">
        <f>VLOOKUP($B722,'1.วาง งบทดลอง 4 แถว'!$E$1680:$J$2518,5,0)</f>
        <v>5433600</v>
      </c>
      <c r="W722" s="379">
        <f>VLOOKUP($B722,'1.วาง งบทดลอง 4 แถว'!$E$1680:$J$2518,6,0)</f>
        <v>0</v>
      </c>
      <c r="X722" s="380">
        <f t="shared" si="90"/>
        <v>5433600</v>
      </c>
      <c r="Y722" s="410" t="s">
        <v>1296</v>
      </c>
      <c r="Z722" s="411" t="s">
        <v>1280</v>
      </c>
      <c r="AA722" s="412">
        <v>0</v>
      </c>
      <c r="AB722" s="377">
        <f>VLOOKUP($B722,'1.วาง งบทดลอง 4 แถว'!$E$2519:$J$3357,3,0)</f>
        <v>1396204.5</v>
      </c>
      <c r="AC722" s="378">
        <f>VLOOKUP($B722,'1.วาง งบทดลอง 4 แถว'!$E$2519:$J$3357,4,0)</f>
        <v>0</v>
      </c>
      <c r="AD722" s="378">
        <f>VLOOKUP($B722,'1.วาง งบทดลอง 4 แถว'!$E$2519:$J$3357,5,0)</f>
        <v>7679600.7999999998</v>
      </c>
      <c r="AE722" s="379">
        <f>VLOOKUP($B722,'1.วาง งบทดลอง 4 แถว'!$E$2519:$J$3357,6,0)</f>
        <v>0</v>
      </c>
      <c r="AF722" s="380">
        <f t="shared" si="91"/>
        <v>7679600.7999999998</v>
      </c>
      <c r="AG722" s="410" t="s">
        <v>1296</v>
      </c>
      <c r="AH722" s="411" t="s">
        <v>1280</v>
      </c>
      <c r="AI722" s="412">
        <v>0</v>
      </c>
      <c r="AJ722" s="377">
        <f>VLOOKUP($B722,'1.วาง งบทดลอง 4 แถว'!$E$3358:$J$4196,3,0)</f>
        <v>457100</v>
      </c>
      <c r="AK722" s="378">
        <f>VLOOKUP($B722,'1.วาง งบทดลอง 4 แถว'!$E$3358:$J$4196,4,0)</f>
        <v>0</v>
      </c>
      <c r="AL722" s="378">
        <f>VLOOKUP($B722,'1.วาง งบทดลอง 4 แถว'!$E$3358:$J$4196,5,0)</f>
        <v>3633700</v>
      </c>
      <c r="AM722" s="379">
        <f>VLOOKUP($B722,'1.วาง งบทดลอง 4 แถว'!$E$3358:$J$4196,6,0)</f>
        <v>0</v>
      </c>
      <c r="AN722" s="380">
        <f t="shared" si="92"/>
        <v>3633700</v>
      </c>
      <c r="AO722" s="410" t="s">
        <v>1296</v>
      </c>
      <c r="AP722" s="411" t="s">
        <v>1280</v>
      </c>
      <c r="AQ722" s="412">
        <v>0</v>
      </c>
      <c r="AR722" s="377">
        <f>VLOOKUP($B722,'1.วาง งบทดลอง 4 แถว'!$E$4197:$J$5035,3,0)</f>
        <v>553400</v>
      </c>
      <c r="AS722" s="378">
        <f>VLOOKUP($B722,'1.วาง งบทดลอง 4 แถว'!$E$4197:$J$5035,4,0)</f>
        <v>0</v>
      </c>
      <c r="AT722" s="378">
        <f>VLOOKUP($B722,'1.วาง งบทดลอง 4 แถว'!$E$4197:$J$5035,5,0)</f>
        <v>4670700</v>
      </c>
      <c r="AU722" s="379">
        <f>VLOOKUP($B722,'1.วาง งบทดลอง 4 แถว'!$E$4197:$J$5035,6,0)</f>
        <v>0</v>
      </c>
      <c r="AV722" s="380">
        <f t="shared" si="93"/>
        <v>4670700</v>
      </c>
      <c r="AW722" s="410" t="s">
        <v>1296</v>
      </c>
      <c r="AX722" s="411" t="s">
        <v>1280</v>
      </c>
      <c r="AY722" s="412">
        <v>0</v>
      </c>
      <c r="AZ722" s="377">
        <f>VLOOKUP($B722,'1.วาง งบทดลอง 4 แถว'!$E$5036:$J$5874,3,0)</f>
        <v>475000</v>
      </c>
      <c r="BA722" s="378">
        <f>VLOOKUP($B722,'1.วาง งบทดลอง 4 แถว'!$E$5036:$J$5874,4,0)</f>
        <v>0</v>
      </c>
      <c r="BB722" s="378">
        <f>VLOOKUP($B722,'1.วาง งบทดลอง 4 แถว'!$E$5036:$J$5874,5,0)</f>
        <v>3468500</v>
      </c>
      <c r="BC722" s="379">
        <f>VLOOKUP($B722,'1.วาง งบทดลอง 4 แถว'!$E$5036:$J$5874,6,0)</f>
        <v>0</v>
      </c>
      <c r="BD722" s="380">
        <f t="shared" si="94"/>
        <v>3468500</v>
      </c>
      <c r="BE722" s="410" t="s">
        <v>1296</v>
      </c>
      <c r="BF722" s="411" t="s">
        <v>1280</v>
      </c>
      <c r="BG722" s="412">
        <v>0</v>
      </c>
      <c r="BH722" s="377">
        <f>VLOOKUP($B722,'1.วาง งบทดลอง 4 แถว'!$E$5875:$J$6713,3,0)</f>
        <v>400000</v>
      </c>
      <c r="BI722" s="378">
        <f>VLOOKUP($B722,'1.วาง งบทดลอง 4 แถว'!$E$5875:$J$6713,4,0)</f>
        <v>10300</v>
      </c>
      <c r="BJ722" s="378">
        <f>VLOOKUP($B722,'1.วาง งบทดลอง 4 แถว'!$E$5875:$J$6713,5,0)</f>
        <v>3197631</v>
      </c>
      <c r="BK722" s="379">
        <f>VLOOKUP($B722,'1.วาง งบทดลอง 4 แถว'!$E$5875:$J$6713,6,0)</f>
        <v>0</v>
      </c>
      <c r="BL722" s="380">
        <f t="shared" si="95"/>
        <v>3197631</v>
      </c>
      <c r="BM722" s="410" t="s">
        <v>1296</v>
      </c>
      <c r="BN722" s="411" t="s">
        <v>1280</v>
      </c>
      <c r="BO722" s="413">
        <v>0</v>
      </c>
    </row>
    <row r="723" spans="1:67" ht="19.5" customHeight="1">
      <c r="A723" s="374">
        <v>720</v>
      </c>
      <c r="B723" s="375" t="s">
        <v>1998</v>
      </c>
      <c r="C723" s="376" t="s">
        <v>2331</v>
      </c>
      <c r="D723" s="377">
        <f>VLOOKUP($B723,'1.วาง งบทดลอง 4 แถว'!$E$2:$J$840,3,0)</f>
        <v>0</v>
      </c>
      <c r="E723" s="378">
        <f>VLOOKUP($B723,'1.วาง งบทดลอง 4 แถว'!$E$2:$J$840,4,0)</f>
        <v>0</v>
      </c>
      <c r="F723" s="378">
        <f>VLOOKUP($B723,'1.วาง งบทดลอง 4 แถว'!$E$2:$J$840,5,0)</f>
        <v>5008.79</v>
      </c>
      <c r="G723" s="379">
        <f>VLOOKUP($B723,'1.วาง งบทดลอง 4 แถว'!$E$2:$J$840,6,0)</f>
        <v>0</v>
      </c>
      <c r="H723" s="380">
        <f t="shared" si="88"/>
        <v>5008.79</v>
      </c>
      <c r="I723" s="410" t="s">
        <v>2103</v>
      </c>
      <c r="J723" s="411" t="s">
        <v>1280</v>
      </c>
      <c r="K723" s="412" t="s">
        <v>2023</v>
      </c>
      <c r="L723" s="377">
        <f>VLOOKUP($B723,'1.วาง งบทดลอง 4 แถว'!$E$841:$J$1679,3,0)</f>
        <v>0</v>
      </c>
      <c r="M723" s="378">
        <f>VLOOKUP($B723,'1.วาง งบทดลอง 4 แถว'!$E$841:$J$1679,4,0)</f>
        <v>0</v>
      </c>
      <c r="N723" s="378">
        <f>VLOOKUP($B723,'1.วาง งบทดลอง 4 แถว'!$E$841:$J$1679,5,0)</f>
        <v>0</v>
      </c>
      <c r="O723" s="379">
        <f>VLOOKUP($B723,'1.วาง งบทดลอง 4 แถว'!$E$841:$J$1679,6,0)</f>
        <v>0</v>
      </c>
      <c r="P723" s="380">
        <f t="shared" si="89"/>
        <v>0</v>
      </c>
      <c r="Q723" s="410" t="s">
        <v>1296</v>
      </c>
      <c r="R723" s="421" t="s">
        <v>1280</v>
      </c>
      <c r="S723" s="412">
        <v>0</v>
      </c>
      <c r="T723" s="377">
        <f>VLOOKUP($B723,'1.วาง งบทดลอง 4 แถว'!$E$1680:$J$2518,3,0)</f>
        <v>0</v>
      </c>
      <c r="U723" s="378">
        <f>VLOOKUP($B723,'1.วาง งบทดลอง 4 แถว'!$E$1680:$J$2518,4,0)</f>
        <v>0</v>
      </c>
      <c r="V723" s="378">
        <f>VLOOKUP($B723,'1.วาง งบทดลอง 4 แถว'!$E$1680:$J$2518,5,0)</f>
        <v>0</v>
      </c>
      <c r="W723" s="379">
        <f>VLOOKUP($B723,'1.วาง งบทดลอง 4 แถว'!$E$1680:$J$2518,6,0)</f>
        <v>0</v>
      </c>
      <c r="X723" s="380">
        <f t="shared" si="90"/>
        <v>0</v>
      </c>
      <c r="Y723" s="410" t="s">
        <v>1296</v>
      </c>
      <c r="Z723" s="421" t="s">
        <v>1280</v>
      </c>
      <c r="AA723" s="412">
        <v>0</v>
      </c>
      <c r="AB723" s="377">
        <f>VLOOKUP($B723,'1.วาง งบทดลอง 4 แถว'!$E$2519:$J$3357,3,0)</f>
        <v>0</v>
      </c>
      <c r="AC723" s="378">
        <f>VLOOKUP($B723,'1.วาง งบทดลอง 4 แถว'!$E$2519:$J$3357,4,0)</f>
        <v>0</v>
      </c>
      <c r="AD723" s="378">
        <f>VLOOKUP($B723,'1.วาง งบทดลอง 4 แถว'!$E$2519:$J$3357,5,0)</f>
        <v>40150.6</v>
      </c>
      <c r="AE723" s="379">
        <f>VLOOKUP($B723,'1.วาง งบทดลอง 4 แถว'!$E$2519:$J$3357,6,0)</f>
        <v>0</v>
      </c>
      <c r="AF723" s="380">
        <f t="shared" si="91"/>
        <v>40150.6</v>
      </c>
      <c r="AG723" s="410" t="s">
        <v>1296</v>
      </c>
      <c r="AH723" s="421" t="s">
        <v>1280</v>
      </c>
      <c r="AI723" s="412">
        <v>0</v>
      </c>
      <c r="AJ723" s="377">
        <f>VLOOKUP($B723,'1.วาง งบทดลอง 4 แถว'!$E$3358:$J$4196,3,0)</f>
        <v>0</v>
      </c>
      <c r="AK723" s="378">
        <f>VLOOKUP($B723,'1.วาง งบทดลอง 4 แถว'!$E$3358:$J$4196,4,0)</f>
        <v>0</v>
      </c>
      <c r="AL723" s="378">
        <f>VLOOKUP($B723,'1.วาง งบทดลอง 4 แถว'!$E$3358:$J$4196,5,0)</f>
        <v>0</v>
      </c>
      <c r="AM723" s="379">
        <f>VLOOKUP($B723,'1.วาง งบทดลอง 4 แถว'!$E$3358:$J$4196,6,0)</f>
        <v>0</v>
      </c>
      <c r="AN723" s="380">
        <f t="shared" si="92"/>
        <v>0</v>
      </c>
      <c r="AO723" s="410" t="s">
        <v>1296</v>
      </c>
      <c r="AP723" s="421" t="s">
        <v>1280</v>
      </c>
      <c r="AQ723" s="412">
        <v>0</v>
      </c>
      <c r="AR723" s="377">
        <f>VLOOKUP($B723,'1.วาง งบทดลอง 4 แถว'!$E$4197:$J$5035,3,0)</f>
        <v>0</v>
      </c>
      <c r="AS723" s="378">
        <f>VLOOKUP($B723,'1.วาง งบทดลอง 4 แถว'!$E$4197:$J$5035,4,0)</f>
        <v>0</v>
      </c>
      <c r="AT723" s="378">
        <f>VLOOKUP($B723,'1.วาง งบทดลอง 4 แถว'!$E$4197:$J$5035,5,0)</f>
        <v>0</v>
      </c>
      <c r="AU723" s="379">
        <f>VLOOKUP($B723,'1.วาง งบทดลอง 4 แถว'!$E$4197:$J$5035,6,0)</f>
        <v>0</v>
      </c>
      <c r="AV723" s="380">
        <f t="shared" si="93"/>
        <v>0</v>
      </c>
      <c r="AW723" s="410" t="s">
        <v>1296</v>
      </c>
      <c r="AX723" s="421" t="s">
        <v>1280</v>
      </c>
      <c r="AY723" s="412">
        <v>0</v>
      </c>
      <c r="AZ723" s="377">
        <f>VLOOKUP($B723,'1.วาง งบทดลอง 4 แถว'!$E$5036:$J$5874,3,0)</f>
        <v>0</v>
      </c>
      <c r="BA723" s="378">
        <f>VLOOKUP($B723,'1.วาง งบทดลอง 4 แถว'!$E$5036:$J$5874,4,0)</f>
        <v>0</v>
      </c>
      <c r="BB723" s="378">
        <f>VLOOKUP($B723,'1.วาง งบทดลอง 4 แถว'!$E$5036:$J$5874,5,0)</f>
        <v>0</v>
      </c>
      <c r="BC723" s="379">
        <f>VLOOKUP($B723,'1.วาง งบทดลอง 4 แถว'!$E$5036:$J$5874,6,0)</f>
        <v>0</v>
      </c>
      <c r="BD723" s="380">
        <f t="shared" si="94"/>
        <v>0</v>
      </c>
      <c r="BE723" s="410" t="s">
        <v>1296</v>
      </c>
      <c r="BF723" s="421" t="s">
        <v>1280</v>
      </c>
      <c r="BG723" s="412">
        <v>0</v>
      </c>
      <c r="BH723" s="377">
        <f>VLOOKUP($B723,'1.วาง งบทดลอง 4 แถว'!$E$5875:$J$6713,3,0)</f>
        <v>0</v>
      </c>
      <c r="BI723" s="378">
        <f>VLOOKUP($B723,'1.วาง งบทดลอง 4 แถว'!$E$5875:$J$6713,4,0)</f>
        <v>0</v>
      </c>
      <c r="BJ723" s="378">
        <f>VLOOKUP($B723,'1.วาง งบทดลอง 4 แถว'!$E$5875:$J$6713,5,0)</f>
        <v>0</v>
      </c>
      <c r="BK723" s="379">
        <f>VLOOKUP($B723,'1.วาง งบทดลอง 4 แถว'!$E$5875:$J$6713,6,0)</f>
        <v>0</v>
      </c>
      <c r="BL723" s="380">
        <f t="shared" si="95"/>
        <v>0</v>
      </c>
      <c r="BM723" s="410" t="s">
        <v>1296</v>
      </c>
      <c r="BN723" s="421" t="s">
        <v>1280</v>
      </c>
      <c r="BO723" s="413">
        <v>0</v>
      </c>
    </row>
    <row r="724" spans="1:67" ht="19.5" customHeight="1">
      <c r="A724" s="374">
        <v>721</v>
      </c>
      <c r="B724" s="375" t="s">
        <v>1999</v>
      </c>
      <c r="C724" s="376" t="s">
        <v>1395</v>
      </c>
      <c r="D724" s="377">
        <f>VLOOKUP($B724,'1.วาง งบทดลอง 4 แถว'!$E$2:$J$840,3,0)</f>
        <v>0</v>
      </c>
      <c r="E724" s="378">
        <f>VLOOKUP($B724,'1.วาง งบทดลอง 4 แถว'!$E$2:$J$840,4,0)</f>
        <v>0</v>
      </c>
      <c r="F724" s="378">
        <f>VLOOKUP($B724,'1.วาง งบทดลอง 4 แถว'!$E$2:$J$840,5,0)</f>
        <v>0</v>
      </c>
      <c r="G724" s="379">
        <f>VLOOKUP($B724,'1.วาง งบทดลอง 4 แถว'!$E$2:$J$840,6,0)</f>
        <v>0</v>
      </c>
      <c r="H724" s="380">
        <f t="shared" si="88"/>
        <v>0</v>
      </c>
      <c r="I724" s="410" t="s">
        <v>1296</v>
      </c>
      <c r="J724" s="411" t="s">
        <v>1280</v>
      </c>
      <c r="K724" s="412">
        <v>0</v>
      </c>
      <c r="L724" s="377">
        <f>VLOOKUP($B724,'1.วาง งบทดลอง 4 แถว'!$E$841:$J$1679,3,0)</f>
        <v>0</v>
      </c>
      <c r="M724" s="378">
        <f>VLOOKUP($B724,'1.วาง งบทดลอง 4 แถว'!$E$841:$J$1679,4,0)</f>
        <v>0</v>
      </c>
      <c r="N724" s="378">
        <f>VLOOKUP($B724,'1.วาง งบทดลอง 4 แถว'!$E$841:$J$1679,5,0)</f>
        <v>0</v>
      </c>
      <c r="O724" s="379">
        <f>VLOOKUP($B724,'1.วาง งบทดลอง 4 แถว'!$E$841:$J$1679,6,0)</f>
        <v>0</v>
      </c>
      <c r="P724" s="380">
        <f t="shared" si="89"/>
        <v>0</v>
      </c>
      <c r="Q724" s="410" t="s">
        <v>1296</v>
      </c>
      <c r="R724" s="421" t="s">
        <v>1280</v>
      </c>
      <c r="S724" s="412" t="s">
        <v>2023</v>
      </c>
      <c r="T724" s="377">
        <f>VLOOKUP($B724,'1.วาง งบทดลอง 4 แถว'!$E$1680:$J$2518,3,0)</f>
        <v>0</v>
      </c>
      <c r="U724" s="378">
        <f>VLOOKUP($B724,'1.วาง งบทดลอง 4 แถว'!$E$1680:$J$2518,4,0)</f>
        <v>0</v>
      </c>
      <c r="V724" s="378">
        <f>VLOOKUP($B724,'1.วาง งบทดลอง 4 แถว'!$E$1680:$J$2518,5,0)</f>
        <v>0</v>
      </c>
      <c r="W724" s="379">
        <f>VLOOKUP($B724,'1.วาง งบทดลอง 4 แถว'!$E$1680:$J$2518,6,0)</f>
        <v>0</v>
      </c>
      <c r="X724" s="380">
        <f t="shared" si="90"/>
        <v>0</v>
      </c>
      <c r="Y724" s="410" t="s">
        <v>1296</v>
      </c>
      <c r="Z724" s="421" t="s">
        <v>1280</v>
      </c>
      <c r="AA724" s="412" t="s">
        <v>2023</v>
      </c>
      <c r="AB724" s="377">
        <f>VLOOKUP($B724,'1.วาง งบทดลอง 4 แถว'!$E$2519:$J$3357,3,0)</f>
        <v>0</v>
      </c>
      <c r="AC724" s="378">
        <f>VLOOKUP($B724,'1.วาง งบทดลอง 4 แถว'!$E$2519:$J$3357,4,0)</f>
        <v>0</v>
      </c>
      <c r="AD724" s="378">
        <f>VLOOKUP($B724,'1.วาง งบทดลอง 4 แถว'!$E$2519:$J$3357,5,0)</f>
        <v>0</v>
      </c>
      <c r="AE724" s="379">
        <f>VLOOKUP($B724,'1.วาง งบทดลอง 4 แถว'!$E$2519:$J$3357,6,0)</f>
        <v>0</v>
      </c>
      <c r="AF724" s="380">
        <f t="shared" si="91"/>
        <v>0</v>
      </c>
      <c r="AG724" s="410" t="s">
        <v>1296</v>
      </c>
      <c r="AH724" s="421" t="s">
        <v>1280</v>
      </c>
      <c r="AI724" s="412" t="s">
        <v>2023</v>
      </c>
      <c r="AJ724" s="377">
        <f>VLOOKUP($B724,'1.วาง งบทดลอง 4 แถว'!$E$3358:$J$4196,3,0)</f>
        <v>0</v>
      </c>
      <c r="AK724" s="378">
        <f>VLOOKUP($B724,'1.วาง งบทดลอง 4 แถว'!$E$3358:$J$4196,4,0)</f>
        <v>0</v>
      </c>
      <c r="AL724" s="378">
        <f>VLOOKUP($B724,'1.วาง งบทดลอง 4 แถว'!$E$3358:$J$4196,5,0)</f>
        <v>0</v>
      </c>
      <c r="AM724" s="379">
        <f>VLOOKUP($B724,'1.วาง งบทดลอง 4 แถว'!$E$3358:$J$4196,6,0)</f>
        <v>0</v>
      </c>
      <c r="AN724" s="380">
        <f t="shared" si="92"/>
        <v>0</v>
      </c>
      <c r="AO724" s="410" t="s">
        <v>1296</v>
      </c>
      <c r="AP724" s="421" t="s">
        <v>1280</v>
      </c>
      <c r="AQ724" s="412" t="s">
        <v>2023</v>
      </c>
      <c r="AR724" s="377">
        <f>VLOOKUP($B724,'1.วาง งบทดลอง 4 แถว'!$E$4197:$J$5035,3,0)</f>
        <v>0</v>
      </c>
      <c r="AS724" s="378">
        <f>VLOOKUP($B724,'1.วาง งบทดลอง 4 แถว'!$E$4197:$J$5035,4,0)</f>
        <v>0</v>
      </c>
      <c r="AT724" s="378">
        <f>VLOOKUP($B724,'1.วาง งบทดลอง 4 แถว'!$E$4197:$J$5035,5,0)</f>
        <v>0</v>
      </c>
      <c r="AU724" s="379">
        <f>VLOOKUP($B724,'1.วาง งบทดลอง 4 แถว'!$E$4197:$J$5035,6,0)</f>
        <v>0</v>
      </c>
      <c r="AV724" s="380">
        <f t="shared" si="93"/>
        <v>0</v>
      </c>
      <c r="AW724" s="410" t="s">
        <v>1296</v>
      </c>
      <c r="AX724" s="421" t="s">
        <v>1280</v>
      </c>
      <c r="AY724" s="412" t="s">
        <v>2023</v>
      </c>
      <c r="AZ724" s="377">
        <f>VLOOKUP($B724,'1.วาง งบทดลอง 4 แถว'!$E$5036:$J$5874,3,0)</f>
        <v>0</v>
      </c>
      <c r="BA724" s="378">
        <f>VLOOKUP($B724,'1.วาง งบทดลอง 4 แถว'!$E$5036:$J$5874,4,0)</f>
        <v>0</v>
      </c>
      <c r="BB724" s="378">
        <f>VLOOKUP($B724,'1.วาง งบทดลอง 4 แถว'!$E$5036:$J$5874,5,0)</f>
        <v>0</v>
      </c>
      <c r="BC724" s="379">
        <f>VLOOKUP($B724,'1.วาง งบทดลอง 4 แถว'!$E$5036:$J$5874,6,0)</f>
        <v>0</v>
      </c>
      <c r="BD724" s="380">
        <f t="shared" si="94"/>
        <v>0</v>
      </c>
      <c r="BE724" s="410" t="s">
        <v>1296</v>
      </c>
      <c r="BF724" s="421" t="s">
        <v>1280</v>
      </c>
      <c r="BG724" s="412" t="s">
        <v>2023</v>
      </c>
      <c r="BH724" s="377">
        <f>VLOOKUP($B724,'1.วาง งบทดลอง 4 แถว'!$E$5875:$J$6713,3,0)</f>
        <v>0</v>
      </c>
      <c r="BI724" s="378">
        <f>VLOOKUP($B724,'1.วาง งบทดลอง 4 แถว'!$E$5875:$J$6713,4,0)</f>
        <v>0</v>
      </c>
      <c r="BJ724" s="378">
        <f>VLOOKUP($B724,'1.วาง งบทดลอง 4 แถว'!$E$5875:$J$6713,5,0)</f>
        <v>0</v>
      </c>
      <c r="BK724" s="379">
        <f>VLOOKUP($B724,'1.วาง งบทดลอง 4 แถว'!$E$5875:$J$6713,6,0)</f>
        <v>0</v>
      </c>
      <c r="BL724" s="380">
        <f t="shared" si="95"/>
        <v>0</v>
      </c>
      <c r="BM724" s="410" t="s">
        <v>1296</v>
      </c>
      <c r="BN724" s="421" t="s">
        <v>1280</v>
      </c>
      <c r="BO724" s="413" t="s">
        <v>2023</v>
      </c>
    </row>
    <row r="725" spans="1:67" ht="19.5" customHeight="1">
      <c r="A725" s="374">
        <v>722</v>
      </c>
      <c r="B725" s="375" t="s">
        <v>2000</v>
      </c>
      <c r="C725" s="376" t="s">
        <v>1396</v>
      </c>
      <c r="D725" s="377">
        <f>VLOOKUP($B725,'1.วาง งบทดลอง 4 แถว'!$E$2:$J$840,3,0)</f>
        <v>0</v>
      </c>
      <c r="E725" s="378">
        <f>VLOOKUP($B725,'1.วาง งบทดลอง 4 แถว'!$E$2:$J$840,4,0)</f>
        <v>0</v>
      </c>
      <c r="F725" s="378">
        <f>VLOOKUP($B725,'1.วาง งบทดลอง 4 แถว'!$E$2:$J$840,5,0)</f>
        <v>0</v>
      </c>
      <c r="G725" s="379">
        <f>VLOOKUP($B725,'1.วาง งบทดลอง 4 แถว'!$E$2:$J$840,6,0)</f>
        <v>0</v>
      </c>
      <c r="H725" s="380">
        <f t="shared" si="88"/>
        <v>0</v>
      </c>
      <c r="I725" s="410" t="s">
        <v>1296</v>
      </c>
      <c r="J725" s="421" t="s">
        <v>1280</v>
      </c>
      <c r="K725" s="412">
        <v>0</v>
      </c>
      <c r="L725" s="377">
        <f>VLOOKUP($B725,'1.วาง งบทดลอง 4 แถว'!$E$841:$J$1679,3,0)</f>
        <v>0</v>
      </c>
      <c r="M725" s="378">
        <f>VLOOKUP($B725,'1.วาง งบทดลอง 4 แถว'!$E$841:$J$1679,4,0)</f>
        <v>0</v>
      </c>
      <c r="N725" s="378">
        <f>VLOOKUP($B725,'1.วาง งบทดลอง 4 แถว'!$E$841:$J$1679,5,0)</f>
        <v>0</v>
      </c>
      <c r="O725" s="379">
        <f>VLOOKUP($B725,'1.วาง งบทดลอง 4 แถว'!$E$841:$J$1679,6,0)</f>
        <v>0</v>
      </c>
      <c r="P725" s="380">
        <f t="shared" si="89"/>
        <v>0</v>
      </c>
      <c r="Q725" s="410" t="s">
        <v>1296</v>
      </c>
      <c r="R725" s="411" t="s">
        <v>1280</v>
      </c>
      <c r="S725" s="412" t="s">
        <v>2023</v>
      </c>
      <c r="T725" s="377">
        <f>VLOOKUP($B725,'1.วาง งบทดลอง 4 แถว'!$E$1680:$J$2518,3,0)</f>
        <v>0</v>
      </c>
      <c r="U725" s="378">
        <f>VLOOKUP($B725,'1.วาง งบทดลอง 4 แถว'!$E$1680:$J$2518,4,0)</f>
        <v>0</v>
      </c>
      <c r="V725" s="378">
        <f>VLOOKUP($B725,'1.วาง งบทดลอง 4 แถว'!$E$1680:$J$2518,5,0)</f>
        <v>0</v>
      </c>
      <c r="W725" s="379">
        <f>VLOOKUP($B725,'1.วาง งบทดลอง 4 แถว'!$E$1680:$J$2518,6,0)</f>
        <v>0</v>
      </c>
      <c r="X725" s="380">
        <f t="shared" si="90"/>
        <v>0</v>
      </c>
      <c r="Y725" s="410" t="s">
        <v>1296</v>
      </c>
      <c r="Z725" s="411" t="s">
        <v>1280</v>
      </c>
      <c r="AA725" s="412" t="s">
        <v>2023</v>
      </c>
      <c r="AB725" s="377">
        <f>VLOOKUP($B725,'1.วาง งบทดลอง 4 แถว'!$E$2519:$J$3357,3,0)</f>
        <v>0</v>
      </c>
      <c r="AC725" s="378">
        <f>VLOOKUP($B725,'1.วาง งบทดลอง 4 แถว'!$E$2519:$J$3357,4,0)</f>
        <v>0</v>
      </c>
      <c r="AD725" s="378">
        <f>VLOOKUP($B725,'1.วาง งบทดลอง 4 แถว'!$E$2519:$J$3357,5,0)</f>
        <v>0</v>
      </c>
      <c r="AE725" s="379">
        <f>VLOOKUP($B725,'1.วาง งบทดลอง 4 แถว'!$E$2519:$J$3357,6,0)</f>
        <v>0</v>
      </c>
      <c r="AF725" s="380">
        <f t="shared" si="91"/>
        <v>0</v>
      </c>
      <c r="AG725" s="410" t="s">
        <v>1296</v>
      </c>
      <c r="AH725" s="411" t="s">
        <v>1280</v>
      </c>
      <c r="AI725" s="412" t="s">
        <v>2023</v>
      </c>
      <c r="AJ725" s="377">
        <f>VLOOKUP($B725,'1.วาง งบทดลอง 4 แถว'!$E$3358:$J$4196,3,0)</f>
        <v>0</v>
      </c>
      <c r="AK725" s="378">
        <f>VLOOKUP($B725,'1.วาง งบทดลอง 4 แถว'!$E$3358:$J$4196,4,0)</f>
        <v>0</v>
      </c>
      <c r="AL725" s="378">
        <f>VLOOKUP($B725,'1.วาง งบทดลอง 4 แถว'!$E$3358:$J$4196,5,0)</f>
        <v>0</v>
      </c>
      <c r="AM725" s="379">
        <f>VLOOKUP($B725,'1.วาง งบทดลอง 4 แถว'!$E$3358:$J$4196,6,0)</f>
        <v>0</v>
      </c>
      <c r="AN725" s="380">
        <f t="shared" si="92"/>
        <v>0</v>
      </c>
      <c r="AO725" s="410" t="s">
        <v>1296</v>
      </c>
      <c r="AP725" s="411" t="s">
        <v>1280</v>
      </c>
      <c r="AQ725" s="412" t="s">
        <v>2023</v>
      </c>
      <c r="AR725" s="377">
        <f>VLOOKUP($B725,'1.วาง งบทดลอง 4 แถว'!$E$4197:$J$5035,3,0)</f>
        <v>0</v>
      </c>
      <c r="AS725" s="378">
        <f>VLOOKUP($B725,'1.วาง งบทดลอง 4 แถว'!$E$4197:$J$5035,4,0)</f>
        <v>0</v>
      </c>
      <c r="AT725" s="378">
        <f>VLOOKUP($B725,'1.วาง งบทดลอง 4 แถว'!$E$4197:$J$5035,5,0)</f>
        <v>0</v>
      </c>
      <c r="AU725" s="379">
        <f>VLOOKUP($B725,'1.วาง งบทดลอง 4 แถว'!$E$4197:$J$5035,6,0)</f>
        <v>0</v>
      </c>
      <c r="AV725" s="380">
        <f t="shared" si="93"/>
        <v>0</v>
      </c>
      <c r="AW725" s="410" t="s">
        <v>1296</v>
      </c>
      <c r="AX725" s="411" t="s">
        <v>1280</v>
      </c>
      <c r="AY725" s="412" t="s">
        <v>2023</v>
      </c>
      <c r="AZ725" s="377">
        <f>VLOOKUP($B725,'1.วาง งบทดลอง 4 แถว'!$E$5036:$J$5874,3,0)</f>
        <v>0</v>
      </c>
      <c r="BA725" s="378">
        <f>VLOOKUP($B725,'1.วาง งบทดลอง 4 แถว'!$E$5036:$J$5874,4,0)</f>
        <v>0</v>
      </c>
      <c r="BB725" s="378">
        <f>VLOOKUP($B725,'1.วาง งบทดลอง 4 แถว'!$E$5036:$J$5874,5,0)</f>
        <v>0</v>
      </c>
      <c r="BC725" s="379">
        <f>VLOOKUP($B725,'1.วาง งบทดลอง 4 แถว'!$E$5036:$J$5874,6,0)</f>
        <v>0</v>
      </c>
      <c r="BD725" s="380">
        <f t="shared" si="94"/>
        <v>0</v>
      </c>
      <c r="BE725" s="410" t="s">
        <v>1296</v>
      </c>
      <c r="BF725" s="411" t="s">
        <v>1280</v>
      </c>
      <c r="BG725" s="412" t="s">
        <v>2023</v>
      </c>
      <c r="BH725" s="377">
        <f>VLOOKUP($B725,'1.วาง งบทดลอง 4 แถว'!$E$5875:$J$6713,3,0)</f>
        <v>0</v>
      </c>
      <c r="BI725" s="378">
        <f>VLOOKUP($B725,'1.วาง งบทดลอง 4 แถว'!$E$5875:$J$6713,4,0)</f>
        <v>0</v>
      </c>
      <c r="BJ725" s="378">
        <f>VLOOKUP($B725,'1.วาง งบทดลอง 4 แถว'!$E$5875:$J$6713,5,0)</f>
        <v>0</v>
      </c>
      <c r="BK725" s="379">
        <f>VLOOKUP($B725,'1.วาง งบทดลอง 4 แถว'!$E$5875:$J$6713,6,0)</f>
        <v>0</v>
      </c>
      <c r="BL725" s="380">
        <f t="shared" si="95"/>
        <v>0</v>
      </c>
      <c r="BM725" s="410" t="s">
        <v>1296</v>
      </c>
      <c r="BN725" s="411" t="s">
        <v>1280</v>
      </c>
      <c r="BO725" s="413" t="s">
        <v>2023</v>
      </c>
    </row>
    <row r="726" spans="1:67" ht="19.5" customHeight="1">
      <c r="A726" s="374">
        <v>723</v>
      </c>
      <c r="B726" s="375" t="s">
        <v>2001</v>
      </c>
      <c r="C726" s="376" t="s">
        <v>1399</v>
      </c>
      <c r="D726" s="377">
        <f>VLOOKUP($B726,'1.วาง งบทดลอง 4 แถว'!$E$2:$J$840,3,0)</f>
        <v>23572.3</v>
      </c>
      <c r="E726" s="378">
        <f>VLOOKUP($B726,'1.วาง งบทดลอง 4 แถว'!$E$2:$J$840,4,0)</f>
        <v>0</v>
      </c>
      <c r="F726" s="378">
        <f>VLOOKUP($B726,'1.วาง งบทดลอง 4 แถว'!$E$2:$J$840,5,0)</f>
        <v>225735.74</v>
      </c>
      <c r="G726" s="379">
        <f>VLOOKUP($B726,'1.วาง งบทดลอง 4 แถว'!$E$2:$J$840,6,0)</f>
        <v>0</v>
      </c>
      <c r="H726" s="380">
        <f t="shared" si="88"/>
        <v>225735.74</v>
      </c>
      <c r="I726" s="410" t="s">
        <v>1296</v>
      </c>
      <c r="J726" s="421" t="s">
        <v>1280</v>
      </c>
      <c r="K726" s="412" t="s">
        <v>2023</v>
      </c>
      <c r="L726" s="377">
        <f>VLOOKUP($B726,'1.วาง งบทดลอง 4 แถว'!$E$841:$J$1679,3,0)</f>
        <v>0</v>
      </c>
      <c r="M726" s="378">
        <f>VLOOKUP($B726,'1.วาง งบทดลอง 4 แถว'!$E$841:$J$1679,4,0)</f>
        <v>0</v>
      </c>
      <c r="N726" s="378">
        <f>VLOOKUP($B726,'1.วาง งบทดลอง 4 แถว'!$E$841:$J$1679,5,0)</f>
        <v>0</v>
      </c>
      <c r="O726" s="379">
        <f>VLOOKUP($B726,'1.วาง งบทดลอง 4 แถว'!$E$841:$J$1679,6,0)</f>
        <v>0</v>
      </c>
      <c r="P726" s="380">
        <f t="shared" si="89"/>
        <v>0</v>
      </c>
      <c r="Q726" s="410" t="s">
        <v>1279</v>
      </c>
      <c r="R726" s="411" t="s">
        <v>1280</v>
      </c>
      <c r="S726" s="412">
        <v>0</v>
      </c>
      <c r="T726" s="377">
        <f>VLOOKUP($B726,'1.วาง งบทดลอง 4 แถว'!$E$1680:$J$2518,3,0)</f>
        <v>5700</v>
      </c>
      <c r="U726" s="378">
        <f>VLOOKUP($B726,'1.วาง งบทดลอง 4 แถว'!$E$1680:$J$2518,4,0)</f>
        <v>0</v>
      </c>
      <c r="V726" s="378">
        <f>VLOOKUP($B726,'1.วาง งบทดลอง 4 แถว'!$E$1680:$J$2518,5,0)</f>
        <v>77500</v>
      </c>
      <c r="W726" s="379">
        <f>VLOOKUP($B726,'1.วาง งบทดลอง 4 แถว'!$E$1680:$J$2518,6,0)</f>
        <v>0</v>
      </c>
      <c r="X726" s="380">
        <f t="shared" si="90"/>
        <v>77500</v>
      </c>
      <c r="Y726" s="410" t="s">
        <v>1279</v>
      </c>
      <c r="Z726" s="411" t="s">
        <v>1280</v>
      </c>
      <c r="AA726" s="412">
        <v>0</v>
      </c>
      <c r="AB726" s="377">
        <f>VLOOKUP($B726,'1.วาง งบทดลอง 4 แถว'!$E$2519:$J$3357,3,0)</f>
        <v>0</v>
      </c>
      <c r="AC726" s="378">
        <f>VLOOKUP($B726,'1.วาง งบทดลอง 4 แถว'!$E$2519:$J$3357,4,0)</f>
        <v>0</v>
      </c>
      <c r="AD726" s="378">
        <f>VLOOKUP($B726,'1.วาง งบทดลอง 4 แถว'!$E$2519:$J$3357,5,0)</f>
        <v>41700</v>
      </c>
      <c r="AE726" s="379">
        <f>VLOOKUP($B726,'1.วาง งบทดลอง 4 แถว'!$E$2519:$J$3357,6,0)</f>
        <v>0</v>
      </c>
      <c r="AF726" s="380">
        <f t="shared" si="91"/>
        <v>41700</v>
      </c>
      <c r="AG726" s="410" t="s">
        <v>1279</v>
      </c>
      <c r="AH726" s="411" t="s">
        <v>1280</v>
      </c>
      <c r="AI726" s="412">
        <v>0</v>
      </c>
      <c r="AJ726" s="377">
        <f>VLOOKUP($B726,'1.วาง งบทดลอง 4 แถว'!$E$3358:$J$4196,3,0)</f>
        <v>0</v>
      </c>
      <c r="AK726" s="378">
        <f>VLOOKUP($B726,'1.วาง งบทดลอง 4 แถว'!$E$3358:$J$4196,4,0)</f>
        <v>0</v>
      </c>
      <c r="AL726" s="378">
        <f>VLOOKUP($B726,'1.วาง งบทดลอง 4 แถว'!$E$3358:$J$4196,5,0)</f>
        <v>0</v>
      </c>
      <c r="AM726" s="379">
        <f>VLOOKUP($B726,'1.วาง งบทดลอง 4 แถว'!$E$3358:$J$4196,6,0)</f>
        <v>0</v>
      </c>
      <c r="AN726" s="380">
        <f t="shared" si="92"/>
        <v>0</v>
      </c>
      <c r="AO726" s="410" t="s">
        <v>1279</v>
      </c>
      <c r="AP726" s="411" t="s">
        <v>1280</v>
      </c>
      <c r="AQ726" s="412">
        <v>0</v>
      </c>
      <c r="AR726" s="377">
        <f>VLOOKUP($B726,'1.วาง งบทดลอง 4 แถว'!$E$4197:$J$5035,3,0)</f>
        <v>0</v>
      </c>
      <c r="AS726" s="378">
        <f>VLOOKUP($B726,'1.วาง งบทดลอง 4 แถว'!$E$4197:$J$5035,4,0)</f>
        <v>0</v>
      </c>
      <c r="AT726" s="378">
        <f>VLOOKUP($B726,'1.วาง งบทดลอง 4 แถว'!$E$4197:$J$5035,5,0)</f>
        <v>0</v>
      </c>
      <c r="AU726" s="379">
        <f>VLOOKUP($B726,'1.วาง งบทดลอง 4 แถว'!$E$4197:$J$5035,6,0)</f>
        <v>0</v>
      </c>
      <c r="AV726" s="380">
        <f t="shared" si="93"/>
        <v>0</v>
      </c>
      <c r="AW726" s="410" t="s">
        <v>1279</v>
      </c>
      <c r="AX726" s="411" t="s">
        <v>1280</v>
      </c>
      <c r="AY726" s="412">
        <v>0</v>
      </c>
      <c r="AZ726" s="377">
        <f>VLOOKUP($B726,'1.วาง งบทดลอง 4 แถว'!$E$5036:$J$5874,3,0)</f>
        <v>0</v>
      </c>
      <c r="BA726" s="378">
        <f>VLOOKUP($B726,'1.วาง งบทดลอง 4 แถว'!$E$5036:$J$5874,4,0)</f>
        <v>0</v>
      </c>
      <c r="BB726" s="378">
        <f>VLOOKUP($B726,'1.วาง งบทดลอง 4 แถว'!$E$5036:$J$5874,5,0)</f>
        <v>0</v>
      </c>
      <c r="BC726" s="379">
        <f>VLOOKUP($B726,'1.วาง งบทดลอง 4 แถว'!$E$5036:$J$5874,6,0)</f>
        <v>0</v>
      </c>
      <c r="BD726" s="380">
        <f t="shared" si="94"/>
        <v>0</v>
      </c>
      <c r="BE726" s="410" t="s">
        <v>1279</v>
      </c>
      <c r="BF726" s="411" t="s">
        <v>1280</v>
      </c>
      <c r="BG726" s="412">
        <v>0</v>
      </c>
      <c r="BH726" s="377">
        <f>VLOOKUP($B726,'1.วาง งบทดลอง 4 แถว'!$E$5875:$J$6713,3,0)</f>
        <v>0</v>
      </c>
      <c r="BI726" s="378">
        <f>VLOOKUP($B726,'1.วาง งบทดลอง 4 แถว'!$E$5875:$J$6713,4,0)</f>
        <v>0</v>
      </c>
      <c r="BJ726" s="378">
        <f>VLOOKUP($B726,'1.วาง งบทดลอง 4 แถว'!$E$5875:$J$6713,5,0)</f>
        <v>0</v>
      </c>
      <c r="BK726" s="379">
        <f>VLOOKUP($B726,'1.วาง งบทดลอง 4 แถว'!$E$5875:$J$6713,6,0)</f>
        <v>0</v>
      </c>
      <c r="BL726" s="380">
        <f t="shared" si="95"/>
        <v>0</v>
      </c>
      <c r="BM726" s="410" t="s">
        <v>1279</v>
      </c>
      <c r="BN726" s="411" t="s">
        <v>1280</v>
      </c>
      <c r="BO726" s="413">
        <v>0</v>
      </c>
    </row>
    <row r="727" spans="1:67" ht="19.5" customHeight="1">
      <c r="A727" s="374">
        <v>724</v>
      </c>
      <c r="B727" s="375" t="s">
        <v>2002</v>
      </c>
      <c r="C727" s="376" t="s">
        <v>1400</v>
      </c>
      <c r="D727" s="377">
        <f>VLOOKUP($B727,'1.วาง งบทดลอง 4 แถว'!$E$2:$J$840,3,0)</f>
        <v>191457.14</v>
      </c>
      <c r="E727" s="378">
        <f>VLOOKUP($B727,'1.วาง งบทดลอง 4 แถว'!$E$2:$J$840,4,0)</f>
        <v>0</v>
      </c>
      <c r="F727" s="378">
        <f>VLOOKUP($B727,'1.วาง งบทดลอง 4 แถว'!$E$2:$J$840,5,0)</f>
        <v>2130659.2599999998</v>
      </c>
      <c r="G727" s="379">
        <f>VLOOKUP($B727,'1.วาง งบทดลอง 4 แถว'!$E$2:$J$840,6,0)</f>
        <v>0</v>
      </c>
      <c r="H727" s="380">
        <f t="shared" si="88"/>
        <v>2130659.2599999998</v>
      </c>
      <c r="I727" s="410" t="s">
        <v>1296</v>
      </c>
      <c r="J727" s="411" t="s">
        <v>1280</v>
      </c>
      <c r="K727" s="412" t="s">
        <v>2023</v>
      </c>
      <c r="L727" s="377">
        <f>VLOOKUP($B727,'1.วาง งบทดลอง 4 แถว'!$E$841:$J$1679,3,0)</f>
        <v>56800</v>
      </c>
      <c r="M727" s="378">
        <f>VLOOKUP($B727,'1.วาง งบทดลอง 4 แถว'!$E$841:$J$1679,4,0)</f>
        <v>1000</v>
      </c>
      <c r="N727" s="378">
        <f>VLOOKUP($B727,'1.วาง งบทดลอง 4 แถว'!$E$841:$J$1679,5,0)</f>
        <v>635100</v>
      </c>
      <c r="O727" s="379">
        <f>VLOOKUP($B727,'1.วาง งบทดลอง 4 แถว'!$E$841:$J$1679,6,0)</f>
        <v>0</v>
      </c>
      <c r="P727" s="380">
        <f t="shared" si="89"/>
        <v>635100</v>
      </c>
      <c r="Q727" s="410" t="s">
        <v>1279</v>
      </c>
      <c r="R727" s="411" t="s">
        <v>1280</v>
      </c>
      <c r="S727" s="412" t="s">
        <v>2023</v>
      </c>
      <c r="T727" s="377">
        <f>VLOOKUP($B727,'1.วาง งบทดลอง 4 แถว'!$E$1680:$J$2518,3,0)</f>
        <v>32100</v>
      </c>
      <c r="U727" s="378">
        <f>VLOOKUP($B727,'1.วาง งบทดลอง 4 แถว'!$E$1680:$J$2518,4,0)</f>
        <v>0</v>
      </c>
      <c r="V727" s="378">
        <f>VLOOKUP($B727,'1.วาง งบทดลอง 4 แถว'!$E$1680:$J$2518,5,0)</f>
        <v>329800</v>
      </c>
      <c r="W727" s="379">
        <f>VLOOKUP($B727,'1.วาง งบทดลอง 4 แถว'!$E$1680:$J$2518,6,0)</f>
        <v>0</v>
      </c>
      <c r="X727" s="380">
        <f t="shared" si="90"/>
        <v>329800</v>
      </c>
      <c r="Y727" s="410" t="s">
        <v>1279</v>
      </c>
      <c r="Z727" s="411" t="s">
        <v>1280</v>
      </c>
      <c r="AA727" s="412" t="s">
        <v>2023</v>
      </c>
      <c r="AB727" s="377">
        <f>VLOOKUP($B727,'1.วาง งบทดลอง 4 แถว'!$E$2519:$J$3357,3,0)</f>
        <v>50374</v>
      </c>
      <c r="AC727" s="378">
        <f>VLOOKUP($B727,'1.วาง งบทดลอง 4 แถว'!$E$2519:$J$3357,4,0)</f>
        <v>0</v>
      </c>
      <c r="AD727" s="378">
        <f>VLOOKUP($B727,'1.วาง งบทดลอง 4 แถว'!$E$2519:$J$3357,5,0)</f>
        <v>299412.7</v>
      </c>
      <c r="AE727" s="379">
        <f>VLOOKUP($B727,'1.วาง งบทดลอง 4 แถว'!$E$2519:$J$3357,6,0)</f>
        <v>0</v>
      </c>
      <c r="AF727" s="380">
        <f t="shared" si="91"/>
        <v>299412.7</v>
      </c>
      <c r="AG727" s="410" t="s">
        <v>1279</v>
      </c>
      <c r="AH727" s="411" t="s">
        <v>1280</v>
      </c>
      <c r="AI727" s="412" t="s">
        <v>2023</v>
      </c>
      <c r="AJ727" s="377">
        <f>VLOOKUP($B727,'1.วาง งบทดลอง 4 แถว'!$E$3358:$J$4196,3,0)</f>
        <v>37300</v>
      </c>
      <c r="AK727" s="378">
        <f>VLOOKUP($B727,'1.วาง งบทดลอง 4 แถว'!$E$3358:$J$4196,4,0)</f>
        <v>0</v>
      </c>
      <c r="AL727" s="378">
        <f>VLOOKUP($B727,'1.วาง งบทดลอง 4 แถว'!$E$3358:$J$4196,5,0)</f>
        <v>424200</v>
      </c>
      <c r="AM727" s="379">
        <f>VLOOKUP($B727,'1.วาง งบทดลอง 4 แถว'!$E$3358:$J$4196,6,0)</f>
        <v>0</v>
      </c>
      <c r="AN727" s="380">
        <f t="shared" si="92"/>
        <v>424200</v>
      </c>
      <c r="AO727" s="410" t="s">
        <v>1279</v>
      </c>
      <c r="AP727" s="411" t="s">
        <v>1280</v>
      </c>
      <c r="AQ727" s="412" t="s">
        <v>2023</v>
      </c>
      <c r="AR727" s="377">
        <f>VLOOKUP($B727,'1.วาง งบทดลอง 4 แถว'!$E$4197:$J$5035,3,0)</f>
        <v>50700</v>
      </c>
      <c r="AS727" s="378">
        <f>VLOOKUP($B727,'1.วาง งบทดลอง 4 แถว'!$E$4197:$J$5035,4,0)</f>
        <v>0</v>
      </c>
      <c r="AT727" s="378">
        <f>VLOOKUP($B727,'1.วาง งบทดลอง 4 แถว'!$E$4197:$J$5035,5,0)</f>
        <v>496900</v>
      </c>
      <c r="AU727" s="379">
        <f>VLOOKUP($B727,'1.วาง งบทดลอง 4 แถว'!$E$4197:$J$5035,6,0)</f>
        <v>0</v>
      </c>
      <c r="AV727" s="380">
        <f t="shared" si="93"/>
        <v>496900</v>
      </c>
      <c r="AW727" s="410" t="s">
        <v>1279</v>
      </c>
      <c r="AX727" s="411" t="s">
        <v>1280</v>
      </c>
      <c r="AY727" s="412" t="s">
        <v>2023</v>
      </c>
      <c r="AZ727" s="377">
        <f>VLOOKUP($B727,'1.วาง งบทดลอง 4 แถว'!$E$5036:$J$5874,3,0)</f>
        <v>31300</v>
      </c>
      <c r="BA727" s="378">
        <f>VLOOKUP($B727,'1.วาง งบทดลอง 4 แถว'!$E$5036:$J$5874,4,0)</f>
        <v>0</v>
      </c>
      <c r="BB727" s="378">
        <f>VLOOKUP($B727,'1.วาง งบทดลอง 4 แถว'!$E$5036:$J$5874,5,0)</f>
        <v>364500</v>
      </c>
      <c r="BC727" s="379">
        <f>VLOOKUP($B727,'1.วาง งบทดลอง 4 แถว'!$E$5036:$J$5874,6,0)</f>
        <v>0</v>
      </c>
      <c r="BD727" s="380">
        <f t="shared" si="94"/>
        <v>364500</v>
      </c>
      <c r="BE727" s="410" t="s">
        <v>1279</v>
      </c>
      <c r="BF727" s="411" t="s">
        <v>1280</v>
      </c>
      <c r="BG727" s="412" t="s">
        <v>2023</v>
      </c>
      <c r="BH727" s="377">
        <f>VLOOKUP($B727,'1.วาง งบทดลอง 4 แถว'!$E$5875:$J$6713,3,0)</f>
        <v>25000</v>
      </c>
      <c r="BI727" s="378">
        <f>VLOOKUP($B727,'1.วาง งบทดลอง 4 แถว'!$E$5875:$J$6713,4,0)</f>
        <v>2900</v>
      </c>
      <c r="BJ727" s="378">
        <f>VLOOKUP($B727,'1.วาง งบทดลอง 4 แถว'!$E$5875:$J$6713,5,0)</f>
        <v>146923</v>
      </c>
      <c r="BK727" s="379">
        <f>VLOOKUP($B727,'1.วาง งบทดลอง 4 แถว'!$E$5875:$J$6713,6,0)</f>
        <v>0</v>
      </c>
      <c r="BL727" s="380">
        <f t="shared" si="95"/>
        <v>146923</v>
      </c>
      <c r="BM727" s="410" t="s">
        <v>1279</v>
      </c>
      <c r="BN727" s="411" t="s">
        <v>1280</v>
      </c>
      <c r="BO727" s="413" t="s">
        <v>2023</v>
      </c>
    </row>
    <row r="728" spans="1:67" ht="19.5" customHeight="1">
      <c r="A728" s="374">
        <v>725</v>
      </c>
      <c r="B728" s="375" t="s">
        <v>2003</v>
      </c>
      <c r="C728" s="376" t="s">
        <v>2332</v>
      </c>
      <c r="D728" s="377">
        <f>VLOOKUP($B728,'1.วาง งบทดลอง 4 แถว'!$E$2:$J$840,3,0)</f>
        <v>8000</v>
      </c>
      <c r="E728" s="378">
        <f>VLOOKUP($B728,'1.วาง งบทดลอง 4 แถว'!$E$2:$J$840,4,0)</f>
        <v>0</v>
      </c>
      <c r="F728" s="378">
        <f>VLOOKUP($B728,'1.วาง งบทดลอง 4 แถว'!$E$2:$J$840,5,0)</f>
        <v>20600</v>
      </c>
      <c r="G728" s="379">
        <f>VLOOKUP($B728,'1.วาง งบทดลอง 4 แถว'!$E$2:$J$840,6,0)</f>
        <v>0</v>
      </c>
      <c r="H728" s="380">
        <f t="shared" si="88"/>
        <v>20600</v>
      </c>
      <c r="I728" s="410" t="s">
        <v>1279</v>
      </c>
      <c r="J728" s="411" t="s">
        <v>1280</v>
      </c>
      <c r="K728" s="412">
        <v>0</v>
      </c>
      <c r="L728" s="377">
        <f>VLOOKUP($B728,'1.วาง งบทดลอง 4 แถว'!$E$841:$J$1679,3,0)</f>
        <v>0</v>
      </c>
      <c r="M728" s="378">
        <f>VLOOKUP($B728,'1.วาง งบทดลอง 4 แถว'!$E$841:$J$1679,4,0)</f>
        <v>0</v>
      </c>
      <c r="N728" s="378">
        <f>VLOOKUP($B728,'1.วาง งบทดลอง 4 แถว'!$E$841:$J$1679,5,0)</f>
        <v>0</v>
      </c>
      <c r="O728" s="379">
        <f>VLOOKUP($B728,'1.วาง งบทดลอง 4 แถว'!$E$841:$J$1679,6,0)</f>
        <v>0</v>
      </c>
      <c r="P728" s="380">
        <f t="shared" si="89"/>
        <v>0</v>
      </c>
      <c r="Q728" s="410" t="s">
        <v>1325</v>
      </c>
      <c r="R728" s="411" t="s">
        <v>1326</v>
      </c>
      <c r="S728" s="412">
        <v>0</v>
      </c>
      <c r="T728" s="377">
        <f>VLOOKUP($B728,'1.วาง งบทดลอง 4 แถว'!$E$1680:$J$2518,3,0)</f>
        <v>0</v>
      </c>
      <c r="U728" s="378">
        <f>VLOOKUP($B728,'1.วาง งบทดลอง 4 แถว'!$E$1680:$J$2518,4,0)</f>
        <v>0</v>
      </c>
      <c r="V728" s="378">
        <f>VLOOKUP($B728,'1.วาง งบทดลอง 4 แถว'!$E$1680:$J$2518,5,0)</f>
        <v>0</v>
      </c>
      <c r="W728" s="379">
        <f>VLOOKUP($B728,'1.วาง งบทดลอง 4 แถว'!$E$1680:$J$2518,6,0)</f>
        <v>0</v>
      </c>
      <c r="X728" s="380">
        <f t="shared" si="90"/>
        <v>0</v>
      </c>
      <c r="Y728" s="410" t="s">
        <v>1325</v>
      </c>
      <c r="Z728" s="411" t="s">
        <v>1326</v>
      </c>
      <c r="AA728" s="412">
        <v>0</v>
      </c>
      <c r="AB728" s="377">
        <f>VLOOKUP($B728,'1.วาง งบทดลอง 4 แถว'!$E$2519:$J$3357,3,0)</f>
        <v>0</v>
      </c>
      <c r="AC728" s="378">
        <f>VLOOKUP($B728,'1.วาง งบทดลอง 4 แถว'!$E$2519:$J$3357,4,0)</f>
        <v>0</v>
      </c>
      <c r="AD728" s="378">
        <f>VLOOKUP($B728,'1.วาง งบทดลอง 4 แถว'!$E$2519:$J$3357,5,0)</f>
        <v>0</v>
      </c>
      <c r="AE728" s="379">
        <f>VLOOKUP($B728,'1.วาง งบทดลอง 4 แถว'!$E$2519:$J$3357,6,0)</f>
        <v>0</v>
      </c>
      <c r="AF728" s="380">
        <f t="shared" si="91"/>
        <v>0</v>
      </c>
      <c r="AG728" s="410" t="s">
        <v>1325</v>
      </c>
      <c r="AH728" s="411" t="s">
        <v>1326</v>
      </c>
      <c r="AI728" s="412">
        <v>0</v>
      </c>
      <c r="AJ728" s="377">
        <f>VLOOKUP($B728,'1.วาง งบทดลอง 4 แถว'!$E$3358:$J$4196,3,0)</f>
        <v>0</v>
      </c>
      <c r="AK728" s="378">
        <f>VLOOKUP($B728,'1.วาง งบทดลอง 4 แถว'!$E$3358:$J$4196,4,0)</f>
        <v>0</v>
      </c>
      <c r="AL728" s="378">
        <f>VLOOKUP($B728,'1.วาง งบทดลอง 4 แถว'!$E$3358:$J$4196,5,0)</f>
        <v>0</v>
      </c>
      <c r="AM728" s="379">
        <f>VLOOKUP($B728,'1.วาง งบทดลอง 4 แถว'!$E$3358:$J$4196,6,0)</f>
        <v>0</v>
      </c>
      <c r="AN728" s="380">
        <f t="shared" si="92"/>
        <v>0</v>
      </c>
      <c r="AO728" s="410" t="s">
        <v>1325</v>
      </c>
      <c r="AP728" s="411" t="s">
        <v>1326</v>
      </c>
      <c r="AQ728" s="412">
        <v>0</v>
      </c>
      <c r="AR728" s="377">
        <f>VLOOKUP($B728,'1.วาง งบทดลอง 4 แถว'!$E$4197:$J$5035,3,0)</f>
        <v>0</v>
      </c>
      <c r="AS728" s="378">
        <f>VLOOKUP($B728,'1.วาง งบทดลอง 4 แถว'!$E$4197:$J$5035,4,0)</f>
        <v>0</v>
      </c>
      <c r="AT728" s="378">
        <f>VLOOKUP($B728,'1.วาง งบทดลอง 4 แถว'!$E$4197:$J$5035,5,0)</f>
        <v>0</v>
      </c>
      <c r="AU728" s="379">
        <f>VLOOKUP($B728,'1.วาง งบทดลอง 4 แถว'!$E$4197:$J$5035,6,0)</f>
        <v>0</v>
      </c>
      <c r="AV728" s="380">
        <f t="shared" si="93"/>
        <v>0</v>
      </c>
      <c r="AW728" s="410" t="s">
        <v>1325</v>
      </c>
      <c r="AX728" s="411" t="s">
        <v>1326</v>
      </c>
      <c r="AY728" s="412">
        <v>0</v>
      </c>
      <c r="AZ728" s="377">
        <f>VLOOKUP($B728,'1.วาง งบทดลอง 4 แถว'!$E$5036:$J$5874,3,0)</f>
        <v>0</v>
      </c>
      <c r="BA728" s="378">
        <f>VLOOKUP($B728,'1.วาง งบทดลอง 4 แถว'!$E$5036:$J$5874,4,0)</f>
        <v>0</v>
      </c>
      <c r="BB728" s="378">
        <f>VLOOKUP($B728,'1.วาง งบทดลอง 4 แถว'!$E$5036:$J$5874,5,0)</f>
        <v>0</v>
      </c>
      <c r="BC728" s="379">
        <f>VLOOKUP($B728,'1.วาง งบทดลอง 4 แถว'!$E$5036:$J$5874,6,0)</f>
        <v>0</v>
      </c>
      <c r="BD728" s="380">
        <f t="shared" si="94"/>
        <v>0</v>
      </c>
      <c r="BE728" s="410" t="s">
        <v>1325</v>
      </c>
      <c r="BF728" s="411" t="s">
        <v>1326</v>
      </c>
      <c r="BG728" s="412">
        <v>0</v>
      </c>
      <c r="BH728" s="377">
        <f>VLOOKUP($B728,'1.วาง งบทดลอง 4 แถว'!$E$5875:$J$6713,3,0)</f>
        <v>0</v>
      </c>
      <c r="BI728" s="378">
        <f>VLOOKUP($B728,'1.วาง งบทดลอง 4 แถว'!$E$5875:$J$6713,4,0)</f>
        <v>0</v>
      </c>
      <c r="BJ728" s="378">
        <f>VLOOKUP($B728,'1.วาง งบทดลอง 4 แถว'!$E$5875:$J$6713,5,0)</f>
        <v>0</v>
      </c>
      <c r="BK728" s="379">
        <f>VLOOKUP($B728,'1.วาง งบทดลอง 4 แถว'!$E$5875:$J$6713,6,0)</f>
        <v>0</v>
      </c>
      <c r="BL728" s="380">
        <f t="shared" si="95"/>
        <v>0</v>
      </c>
      <c r="BM728" s="410" t="s">
        <v>1325</v>
      </c>
      <c r="BN728" s="411" t="s">
        <v>1326</v>
      </c>
      <c r="BO728" s="413">
        <v>0</v>
      </c>
    </row>
    <row r="729" spans="1:67" ht="19.5" customHeight="1">
      <c r="A729" s="374">
        <v>726</v>
      </c>
      <c r="B729" s="375" t="s">
        <v>2005</v>
      </c>
      <c r="C729" s="376" t="s">
        <v>2333</v>
      </c>
      <c r="D729" s="377">
        <f>VLOOKUP($B729,'1.วาง งบทดลอง 4 แถว'!$E$2:$J$840,3,0)</f>
        <v>0</v>
      </c>
      <c r="E729" s="378">
        <f>VLOOKUP($B729,'1.วาง งบทดลอง 4 แถว'!$E$2:$J$840,4,0)</f>
        <v>0</v>
      </c>
      <c r="F729" s="378">
        <f>VLOOKUP($B729,'1.วาง งบทดลอง 4 แถว'!$E$2:$J$840,5,0)</f>
        <v>0</v>
      </c>
      <c r="G729" s="379">
        <f>VLOOKUP($B729,'1.วาง งบทดลอง 4 แถว'!$E$2:$J$840,6,0)</f>
        <v>0</v>
      </c>
      <c r="H729" s="380">
        <f t="shared" si="88"/>
        <v>0</v>
      </c>
      <c r="I729" s="410" t="s">
        <v>1279</v>
      </c>
      <c r="J729" s="411" t="s">
        <v>1280</v>
      </c>
      <c r="K729" s="412" t="s">
        <v>2023</v>
      </c>
      <c r="L729" s="377">
        <f>VLOOKUP($B729,'1.วาง งบทดลอง 4 แถว'!$E$841:$J$1679,3,0)</f>
        <v>0</v>
      </c>
      <c r="M729" s="378">
        <f>VLOOKUP($B729,'1.วาง งบทดลอง 4 แถว'!$E$841:$J$1679,4,0)</f>
        <v>0</v>
      </c>
      <c r="N729" s="378">
        <f>VLOOKUP($B729,'1.วาง งบทดลอง 4 แถว'!$E$841:$J$1679,5,0)</f>
        <v>3000</v>
      </c>
      <c r="O729" s="379">
        <f>VLOOKUP($B729,'1.วาง งบทดลอง 4 แถว'!$E$841:$J$1679,6,0)</f>
        <v>0</v>
      </c>
      <c r="P729" s="380">
        <f t="shared" si="89"/>
        <v>3000</v>
      </c>
      <c r="Q729" s="410" t="s">
        <v>1325</v>
      </c>
      <c r="R729" s="411" t="s">
        <v>1326</v>
      </c>
      <c r="S729" s="412">
        <v>0</v>
      </c>
      <c r="T729" s="377">
        <f>VLOOKUP($B729,'1.วาง งบทดลอง 4 แถว'!$E$1680:$J$2518,3,0)</f>
        <v>0</v>
      </c>
      <c r="U729" s="378">
        <f>VLOOKUP($B729,'1.วาง งบทดลอง 4 แถว'!$E$1680:$J$2518,4,0)</f>
        <v>0</v>
      </c>
      <c r="V729" s="378">
        <f>VLOOKUP($B729,'1.วาง งบทดลอง 4 แถว'!$E$1680:$J$2518,5,0)</f>
        <v>0</v>
      </c>
      <c r="W729" s="379">
        <f>VLOOKUP($B729,'1.วาง งบทดลอง 4 แถว'!$E$1680:$J$2518,6,0)</f>
        <v>0</v>
      </c>
      <c r="X729" s="380">
        <f t="shared" si="90"/>
        <v>0</v>
      </c>
      <c r="Y729" s="410" t="s">
        <v>1325</v>
      </c>
      <c r="Z729" s="411" t="s">
        <v>1326</v>
      </c>
      <c r="AA729" s="412">
        <v>0</v>
      </c>
      <c r="AB729" s="377">
        <f>VLOOKUP($B729,'1.วาง งบทดลอง 4 แถว'!$E$2519:$J$3357,3,0)</f>
        <v>0</v>
      </c>
      <c r="AC729" s="378">
        <f>VLOOKUP($B729,'1.วาง งบทดลอง 4 แถว'!$E$2519:$J$3357,4,0)</f>
        <v>0</v>
      </c>
      <c r="AD729" s="378">
        <f>VLOOKUP($B729,'1.วาง งบทดลอง 4 แถว'!$E$2519:$J$3357,5,0)</f>
        <v>0</v>
      </c>
      <c r="AE729" s="379">
        <f>VLOOKUP($B729,'1.วาง งบทดลอง 4 แถว'!$E$2519:$J$3357,6,0)</f>
        <v>0</v>
      </c>
      <c r="AF729" s="380">
        <f t="shared" si="91"/>
        <v>0</v>
      </c>
      <c r="AG729" s="410" t="s">
        <v>1325</v>
      </c>
      <c r="AH729" s="411" t="s">
        <v>1326</v>
      </c>
      <c r="AI729" s="412">
        <v>0</v>
      </c>
      <c r="AJ729" s="377">
        <f>VLOOKUP($B729,'1.วาง งบทดลอง 4 แถว'!$E$3358:$J$4196,3,0)</f>
        <v>0</v>
      </c>
      <c r="AK729" s="378">
        <f>VLOOKUP($B729,'1.วาง งบทดลอง 4 แถว'!$E$3358:$J$4196,4,0)</f>
        <v>0</v>
      </c>
      <c r="AL729" s="378">
        <f>VLOOKUP($B729,'1.วาง งบทดลอง 4 แถว'!$E$3358:$J$4196,5,0)</f>
        <v>0</v>
      </c>
      <c r="AM729" s="379">
        <f>VLOOKUP($B729,'1.วาง งบทดลอง 4 แถว'!$E$3358:$J$4196,6,0)</f>
        <v>0</v>
      </c>
      <c r="AN729" s="380">
        <f t="shared" si="92"/>
        <v>0</v>
      </c>
      <c r="AO729" s="410" t="s">
        <v>1325</v>
      </c>
      <c r="AP729" s="411" t="s">
        <v>1326</v>
      </c>
      <c r="AQ729" s="412">
        <v>0</v>
      </c>
      <c r="AR729" s="377">
        <f>VLOOKUP($B729,'1.วาง งบทดลอง 4 แถว'!$E$4197:$J$5035,3,0)</f>
        <v>0</v>
      </c>
      <c r="AS729" s="378">
        <f>VLOOKUP($B729,'1.วาง งบทดลอง 4 แถว'!$E$4197:$J$5035,4,0)</f>
        <v>0</v>
      </c>
      <c r="AT729" s="378">
        <f>VLOOKUP($B729,'1.วาง งบทดลอง 4 แถว'!$E$4197:$J$5035,5,0)</f>
        <v>0</v>
      </c>
      <c r="AU729" s="379">
        <f>VLOOKUP($B729,'1.วาง งบทดลอง 4 แถว'!$E$4197:$J$5035,6,0)</f>
        <v>0</v>
      </c>
      <c r="AV729" s="380">
        <f t="shared" si="93"/>
        <v>0</v>
      </c>
      <c r="AW729" s="410" t="s">
        <v>1325</v>
      </c>
      <c r="AX729" s="411" t="s">
        <v>1326</v>
      </c>
      <c r="AY729" s="412">
        <v>0</v>
      </c>
      <c r="AZ729" s="377">
        <f>VLOOKUP($B729,'1.วาง งบทดลอง 4 แถว'!$E$5036:$J$5874,3,0)</f>
        <v>0</v>
      </c>
      <c r="BA729" s="378">
        <f>VLOOKUP($B729,'1.วาง งบทดลอง 4 แถว'!$E$5036:$J$5874,4,0)</f>
        <v>0</v>
      </c>
      <c r="BB729" s="378">
        <f>VLOOKUP($B729,'1.วาง งบทดลอง 4 แถว'!$E$5036:$J$5874,5,0)</f>
        <v>0</v>
      </c>
      <c r="BC729" s="379">
        <f>VLOOKUP($B729,'1.วาง งบทดลอง 4 แถว'!$E$5036:$J$5874,6,0)</f>
        <v>0</v>
      </c>
      <c r="BD729" s="380">
        <f t="shared" si="94"/>
        <v>0</v>
      </c>
      <c r="BE729" s="410" t="s">
        <v>1325</v>
      </c>
      <c r="BF729" s="411" t="s">
        <v>1326</v>
      </c>
      <c r="BG729" s="412">
        <v>0</v>
      </c>
      <c r="BH729" s="377">
        <f>VLOOKUP($B729,'1.วาง งบทดลอง 4 แถว'!$E$5875:$J$6713,3,0)</f>
        <v>0</v>
      </c>
      <c r="BI729" s="378">
        <f>VLOOKUP($B729,'1.วาง งบทดลอง 4 แถว'!$E$5875:$J$6713,4,0)</f>
        <v>0</v>
      </c>
      <c r="BJ729" s="378">
        <f>VLOOKUP($B729,'1.วาง งบทดลอง 4 แถว'!$E$5875:$J$6713,5,0)</f>
        <v>700</v>
      </c>
      <c r="BK729" s="379">
        <f>VLOOKUP($B729,'1.วาง งบทดลอง 4 แถว'!$E$5875:$J$6713,6,0)</f>
        <v>0</v>
      </c>
      <c r="BL729" s="380">
        <f t="shared" si="95"/>
        <v>700</v>
      </c>
      <c r="BM729" s="410" t="s">
        <v>1325</v>
      </c>
      <c r="BN729" s="411" t="s">
        <v>1326</v>
      </c>
      <c r="BO729" s="413">
        <v>0</v>
      </c>
    </row>
    <row r="730" spans="1:67" ht="19.5" customHeight="1">
      <c r="A730" s="374">
        <v>727</v>
      </c>
      <c r="B730" s="375" t="s">
        <v>1064</v>
      </c>
      <c r="C730" s="376" t="s">
        <v>2334</v>
      </c>
      <c r="D730" s="377">
        <f>VLOOKUP($B730,'1.วาง งบทดลอง 4 แถว'!$E$2:$J$840,3,0)</f>
        <v>352305.67</v>
      </c>
      <c r="E730" s="378">
        <f>VLOOKUP($B730,'1.วาง งบทดลอง 4 แถว'!$E$2:$J$840,4,0)</f>
        <v>2082.33</v>
      </c>
      <c r="F730" s="378">
        <f>VLOOKUP($B730,'1.วาง งบทดลอง 4 แถว'!$E$2:$J$840,5,0)</f>
        <v>12267436.66</v>
      </c>
      <c r="G730" s="379">
        <f>VLOOKUP($B730,'1.วาง งบทดลอง 4 แถว'!$E$2:$J$840,6,0)</f>
        <v>0</v>
      </c>
      <c r="H730" s="380">
        <f t="shared" si="88"/>
        <v>12267436.66</v>
      </c>
      <c r="I730" s="410" t="s">
        <v>1325</v>
      </c>
      <c r="J730" s="411" t="s">
        <v>1326</v>
      </c>
      <c r="K730" s="412">
        <v>0</v>
      </c>
      <c r="L730" s="377">
        <f>VLOOKUP($B730,'1.วาง งบทดลอง 4 แถว'!$E$841:$J$1679,3,0)</f>
        <v>0</v>
      </c>
      <c r="M730" s="378">
        <f>VLOOKUP($B730,'1.วาง งบทดลอง 4 แถว'!$E$841:$J$1679,4,0)</f>
        <v>0</v>
      </c>
      <c r="N730" s="378">
        <f>VLOOKUP($B730,'1.วาง งบทดลอง 4 แถว'!$E$841:$J$1679,5,0)</f>
        <v>0</v>
      </c>
      <c r="O730" s="379">
        <f>VLOOKUP($B730,'1.วาง งบทดลอง 4 แถว'!$E$841:$J$1679,6,0)</f>
        <v>0</v>
      </c>
      <c r="P730" s="380">
        <f t="shared" si="89"/>
        <v>0</v>
      </c>
      <c r="Q730" s="410" t="s">
        <v>1325</v>
      </c>
      <c r="R730" s="411" t="s">
        <v>1326</v>
      </c>
      <c r="S730" s="412">
        <v>0</v>
      </c>
      <c r="T730" s="377">
        <f>VLOOKUP($B730,'1.วาง งบทดลอง 4 แถว'!$E$1680:$J$2518,3,0)</f>
        <v>1350</v>
      </c>
      <c r="U730" s="378">
        <f>VLOOKUP($B730,'1.วาง งบทดลอง 4 แถว'!$E$1680:$J$2518,4,0)</f>
        <v>0</v>
      </c>
      <c r="V730" s="378">
        <f>VLOOKUP($B730,'1.วาง งบทดลอง 4 แถว'!$E$1680:$J$2518,5,0)</f>
        <v>14850</v>
      </c>
      <c r="W730" s="379">
        <f>VLOOKUP($B730,'1.วาง งบทดลอง 4 แถว'!$E$1680:$J$2518,6,0)</f>
        <v>0</v>
      </c>
      <c r="X730" s="380">
        <f t="shared" si="90"/>
        <v>14850</v>
      </c>
      <c r="Y730" s="410" t="s">
        <v>1325</v>
      </c>
      <c r="Z730" s="411" t="s">
        <v>1326</v>
      </c>
      <c r="AA730" s="412">
        <v>0</v>
      </c>
      <c r="AB730" s="377">
        <f>VLOOKUP($B730,'1.วาง งบทดลอง 4 แถว'!$E$2519:$J$3357,3,0)</f>
        <v>34726.54</v>
      </c>
      <c r="AC730" s="378">
        <f>VLOOKUP($B730,'1.วาง งบทดลอง 4 แถว'!$E$2519:$J$3357,4,0)</f>
        <v>0</v>
      </c>
      <c r="AD730" s="378">
        <f>VLOOKUP($B730,'1.วาง งบทดลอง 4 แถว'!$E$2519:$J$3357,5,0)</f>
        <v>381991.94</v>
      </c>
      <c r="AE730" s="379">
        <f>VLOOKUP($B730,'1.วาง งบทดลอง 4 แถว'!$E$2519:$J$3357,6,0)</f>
        <v>0</v>
      </c>
      <c r="AF730" s="380">
        <f t="shared" si="91"/>
        <v>381991.94</v>
      </c>
      <c r="AG730" s="410" t="s">
        <v>1325</v>
      </c>
      <c r="AH730" s="411" t="s">
        <v>1326</v>
      </c>
      <c r="AI730" s="412">
        <v>0</v>
      </c>
      <c r="AJ730" s="377">
        <f>VLOOKUP($B730,'1.วาง งบทดลอง 4 แถว'!$E$3358:$J$4196,3,0)</f>
        <v>0</v>
      </c>
      <c r="AK730" s="378">
        <f>VLOOKUP($B730,'1.วาง งบทดลอง 4 แถว'!$E$3358:$J$4196,4,0)</f>
        <v>0</v>
      </c>
      <c r="AL730" s="378">
        <f>VLOOKUP($B730,'1.วาง งบทดลอง 4 แถว'!$E$3358:$J$4196,5,0)</f>
        <v>0</v>
      </c>
      <c r="AM730" s="379">
        <f>VLOOKUP($B730,'1.วาง งบทดลอง 4 แถว'!$E$3358:$J$4196,6,0)</f>
        <v>0</v>
      </c>
      <c r="AN730" s="380">
        <f t="shared" si="92"/>
        <v>0</v>
      </c>
      <c r="AO730" s="410" t="s">
        <v>1325</v>
      </c>
      <c r="AP730" s="411" t="s">
        <v>1326</v>
      </c>
      <c r="AQ730" s="412">
        <v>0</v>
      </c>
      <c r="AR730" s="377">
        <f>VLOOKUP($B730,'1.วาง งบทดลอง 4 แถว'!$E$4197:$J$5035,3,0)</f>
        <v>0</v>
      </c>
      <c r="AS730" s="378">
        <f>VLOOKUP($B730,'1.วาง งบทดลอง 4 แถว'!$E$4197:$J$5035,4,0)</f>
        <v>0</v>
      </c>
      <c r="AT730" s="378">
        <f>VLOOKUP($B730,'1.วาง งบทดลอง 4 แถว'!$E$4197:$J$5035,5,0)</f>
        <v>0</v>
      </c>
      <c r="AU730" s="379">
        <f>VLOOKUP($B730,'1.วาง งบทดลอง 4 แถว'!$E$4197:$J$5035,6,0)</f>
        <v>0</v>
      </c>
      <c r="AV730" s="380">
        <f t="shared" si="93"/>
        <v>0</v>
      </c>
      <c r="AW730" s="410" t="s">
        <v>1325</v>
      </c>
      <c r="AX730" s="411" t="s">
        <v>1326</v>
      </c>
      <c r="AY730" s="412">
        <v>0</v>
      </c>
      <c r="AZ730" s="377">
        <f>VLOOKUP($B730,'1.วาง งบทดลอง 4 แถว'!$E$5036:$J$5874,3,0)</f>
        <v>0</v>
      </c>
      <c r="BA730" s="378">
        <f>VLOOKUP($B730,'1.วาง งบทดลอง 4 แถว'!$E$5036:$J$5874,4,0)</f>
        <v>0</v>
      </c>
      <c r="BB730" s="378">
        <f>VLOOKUP($B730,'1.วาง งบทดลอง 4 แถว'!$E$5036:$J$5874,5,0)</f>
        <v>0</v>
      </c>
      <c r="BC730" s="379">
        <f>VLOOKUP($B730,'1.วาง งบทดลอง 4 แถว'!$E$5036:$J$5874,6,0)</f>
        <v>0</v>
      </c>
      <c r="BD730" s="380">
        <f t="shared" si="94"/>
        <v>0</v>
      </c>
      <c r="BE730" s="410" t="s">
        <v>1325</v>
      </c>
      <c r="BF730" s="411" t="s">
        <v>1326</v>
      </c>
      <c r="BG730" s="412">
        <v>0</v>
      </c>
      <c r="BH730" s="377">
        <f>VLOOKUP($B730,'1.วาง งบทดลอง 4 แถว'!$E$5875:$J$6713,3,0)</f>
        <v>1366.67</v>
      </c>
      <c r="BI730" s="378">
        <f>VLOOKUP($B730,'1.วาง งบทดลอง 4 แถว'!$E$5875:$J$6713,4,0)</f>
        <v>0</v>
      </c>
      <c r="BJ730" s="378">
        <f>VLOOKUP($B730,'1.วาง งบทดลอง 4 แถว'!$E$5875:$J$6713,5,0)</f>
        <v>136333.34</v>
      </c>
      <c r="BK730" s="379">
        <f>VLOOKUP($B730,'1.วาง งบทดลอง 4 แถว'!$E$5875:$J$6713,6,0)</f>
        <v>0</v>
      </c>
      <c r="BL730" s="380">
        <f t="shared" si="95"/>
        <v>136333.34</v>
      </c>
      <c r="BM730" s="410" t="s">
        <v>1325</v>
      </c>
      <c r="BN730" s="411" t="s">
        <v>1326</v>
      </c>
      <c r="BO730" s="413">
        <v>0</v>
      </c>
    </row>
    <row r="731" spans="1:67" ht="19.5" customHeight="1">
      <c r="A731" s="374">
        <v>728</v>
      </c>
      <c r="B731" s="375" t="s">
        <v>1065</v>
      </c>
      <c r="C731" s="376" t="s">
        <v>1699</v>
      </c>
      <c r="D731" s="377">
        <f>VLOOKUP($B731,'1.วาง งบทดลอง 4 แถว'!$E$2:$J$840,3,0)</f>
        <v>1190724.3899999999</v>
      </c>
      <c r="E731" s="378">
        <f>VLOOKUP($B731,'1.วาง งบทดลอง 4 แถว'!$E$2:$J$840,4,0)</f>
        <v>222400.19</v>
      </c>
      <c r="F731" s="378">
        <f>VLOOKUP($B731,'1.วาง งบทดลอง 4 แถว'!$E$2:$J$840,5,0)</f>
        <v>12684478.74</v>
      </c>
      <c r="G731" s="379">
        <f>VLOOKUP($B731,'1.วาง งบทดลอง 4 แถว'!$E$2:$J$840,6,0)</f>
        <v>0</v>
      </c>
      <c r="H731" s="380">
        <f t="shared" si="88"/>
        <v>12684478.74</v>
      </c>
      <c r="I731" s="410" t="s">
        <v>1325</v>
      </c>
      <c r="J731" s="411" t="s">
        <v>1326</v>
      </c>
      <c r="K731" s="412">
        <v>0</v>
      </c>
      <c r="L731" s="377">
        <f>VLOOKUP($B731,'1.วาง งบทดลอง 4 แถว'!$E$841:$J$1679,3,0)</f>
        <v>0</v>
      </c>
      <c r="M731" s="378">
        <f>VLOOKUP($B731,'1.วาง งบทดลอง 4 แถว'!$E$841:$J$1679,4,0)</f>
        <v>0</v>
      </c>
      <c r="N731" s="378">
        <f>VLOOKUP($B731,'1.วาง งบทดลอง 4 แถว'!$E$841:$J$1679,5,0)</f>
        <v>0</v>
      </c>
      <c r="O731" s="379">
        <f>VLOOKUP($B731,'1.วาง งบทดลอง 4 แถว'!$E$841:$J$1679,6,0)</f>
        <v>0</v>
      </c>
      <c r="P731" s="380">
        <f t="shared" si="89"/>
        <v>0</v>
      </c>
      <c r="Q731" s="410" t="s">
        <v>1325</v>
      </c>
      <c r="R731" s="411" t="s">
        <v>1326</v>
      </c>
      <c r="S731" s="412">
        <v>0</v>
      </c>
      <c r="T731" s="377">
        <f>VLOOKUP($B731,'1.วาง งบทดลอง 4 แถว'!$E$1680:$J$2518,3,0)</f>
        <v>88290.64</v>
      </c>
      <c r="U731" s="378">
        <f>VLOOKUP($B731,'1.วาง งบทดลอง 4 แถว'!$E$1680:$J$2518,4,0)</f>
        <v>0</v>
      </c>
      <c r="V731" s="378">
        <f>VLOOKUP($B731,'1.วาง งบทดลอง 4 แถว'!$E$1680:$J$2518,5,0)</f>
        <v>794615.75</v>
      </c>
      <c r="W731" s="379">
        <f>VLOOKUP($B731,'1.วาง งบทดลอง 4 แถว'!$E$1680:$J$2518,6,0)</f>
        <v>0</v>
      </c>
      <c r="X731" s="380">
        <f t="shared" si="90"/>
        <v>794615.75</v>
      </c>
      <c r="Y731" s="410" t="s">
        <v>1325</v>
      </c>
      <c r="Z731" s="411" t="s">
        <v>1326</v>
      </c>
      <c r="AA731" s="412">
        <v>0</v>
      </c>
      <c r="AB731" s="377">
        <f>VLOOKUP($B731,'1.วาง งบทดลอง 4 แถว'!$E$2519:$J$3357,3,0)</f>
        <v>329920.05</v>
      </c>
      <c r="AC731" s="378">
        <f>VLOOKUP($B731,'1.วาง งบทดลอง 4 แถว'!$E$2519:$J$3357,4,0)</f>
        <v>0</v>
      </c>
      <c r="AD731" s="378">
        <f>VLOOKUP($B731,'1.วาง งบทดลอง 4 แถว'!$E$2519:$J$3357,5,0)</f>
        <v>3629120.55</v>
      </c>
      <c r="AE731" s="379">
        <f>VLOOKUP($B731,'1.วาง งบทดลอง 4 แถว'!$E$2519:$J$3357,6,0)</f>
        <v>0</v>
      </c>
      <c r="AF731" s="380">
        <f t="shared" si="91"/>
        <v>3629120.55</v>
      </c>
      <c r="AG731" s="410" t="s">
        <v>1325</v>
      </c>
      <c r="AH731" s="411" t="s">
        <v>1326</v>
      </c>
      <c r="AI731" s="412">
        <v>0</v>
      </c>
      <c r="AJ731" s="377">
        <f>VLOOKUP($B731,'1.วาง งบทดลอง 4 แถว'!$E$3358:$J$4196,3,0)</f>
        <v>3537.92</v>
      </c>
      <c r="AK731" s="378">
        <f>VLOOKUP($B731,'1.วาง งบทดลอง 4 แถว'!$E$3358:$J$4196,4,0)</f>
        <v>0</v>
      </c>
      <c r="AL731" s="378">
        <f>VLOOKUP($B731,'1.วาง งบทดลอง 4 แถว'!$E$3358:$J$4196,5,0)</f>
        <v>38917.120000000003</v>
      </c>
      <c r="AM731" s="379">
        <f>VLOOKUP($B731,'1.วาง งบทดลอง 4 แถว'!$E$3358:$J$4196,6,0)</f>
        <v>0</v>
      </c>
      <c r="AN731" s="380">
        <f t="shared" si="92"/>
        <v>38917.120000000003</v>
      </c>
      <c r="AO731" s="410" t="s">
        <v>1325</v>
      </c>
      <c r="AP731" s="411" t="s">
        <v>1326</v>
      </c>
      <c r="AQ731" s="412">
        <v>0</v>
      </c>
      <c r="AR731" s="377">
        <f>VLOOKUP($B731,'1.วาง งบทดลอง 4 แถว'!$E$4197:$J$5035,3,0)</f>
        <v>0</v>
      </c>
      <c r="AS731" s="378">
        <f>VLOOKUP($B731,'1.วาง งบทดลอง 4 แถว'!$E$4197:$J$5035,4,0)</f>
        <v>0</v>
      </c>
      <c r="AT731" s="378">
        <f>VLOOKUP($B731,'1.วาง งบทดลอง 4 แถว'!$E$4197:$J$5035,5,0)</f>
        <v>0</v>
      </c>
      <c r="AU731" s="379">
        <f>VLOOKUP($B731,'1.วาง งบทดลอง 4 แถว'!$E$4197:$J$5035,6,0)</f>
        <v>0</v>
      </c>
      <c r="AV731" s="380">
        <f t="shared" si="93"/>
        <v>0</v>
      </c>
      <c r="AW731" s="410" t="s">
        <v>1325</v>
      </c>
      <c r="AX731" s="411" t="s">
        <v>1326</v>
      </c>
      <c r="AY731" s="412">
        <v>0</v>
      </c>
      <c r="AZ731" s="377">
        <f>VLOOKUP($B731,'1.วาง งบทดลอง 4 แถว'!$E$5036:$J$5874,3,0)</f>
        <v>0</v>
      </c>
      <c r="BA731" s="378">
        <f>VLOOKUP($B731,'1.วาง งบทดลอง 4 แถว'!$E$5036:$J$5874,4,0)</f>
        <v>0</v>
      </c>
      <c r="BB731" s="378">
        <f>VLOOKUP($B731,'1.วาง งบทดลอง 4 แถว'!$E$5036:$J$5874,5,0)</f>
        <v>0</v>
      </c>
      <c r="BC731" s="379">
        <f>VLOOKUP($B731,'1.วาง งบทดลอง 4 แถว'!$E$5036:$J$5874,6,0)</f>
        <v>0</v>
      </c>
      <c r="BD731" s="380">
        <f t="shared" si="94"/>
        <v>0</v>
      </c>
      <c r="BE731" s="410" t="s">
        <v>1325</v>
      </c>
      <c r="BF731" s="411" t="s">
        <v>1326</v>
      </c>
      <c r="BG731" s="412">
        <v>0</v>
      </c>
      <c r="BH731" s="377">
        <f>VLOOKUP($B731,'1.วาง งบทดลอง 4 แถว'!$E$5875:$J$6713,3,0)</f>
        <v>16733.7</v>
      </c>
      <c r="BI731" s="378">
        <f>VLOOKUP($B731,'1.วาง งบทดลอง 4 แถว'!$E$5875:$J$6713,4,0)</f>
        <v>0</v>
      </c>
      <c r="BJ731" s="378">
        <f>VLOOKUP($B731,'1.วาง งบทดลอง 4 แถว'!$E$5875:$J$6713,5,0)</f>
        <v>320931.59999999998</v>
      </c>
      <c r="BK731" s="379">
        <f>VLOOKUP($B731,'1.วาง งบทดลอง 4 แถว'!$E$5875:$J$6713,6,0)</f>
        <v>0</v>
      </c>
      <c r="BL731" s="380">
        <f t="shared" si="95"/>
        <v>320931.59999999998</v>
      </c>
      <c r="BM731" s="410" t="s">
        <v>1325</v>
      </c>
      <c r="BN731" s="411" t="s">
        <v>1326</v>
      </c>
      <c r="BO731" s="413">
        <v>0</v>
      </c>
    </row>
    <row r="732" spans="1:67" ht="19.5" customHeight="1">
      <c r="A732" s="374">
        <v>729</v>
      </c>
      <c r="B732" s="375" t="s">
        <v>1066</v>
      </c>
      <c r="C732" s="376" t="s">
        <v>1700</v>
      </c>
      <c r="D732" s="377">
        <f>VLOOKUP($B732,'1.วาง งบทดลอง 4 แถว'!$E$2:$J$840,3,0)</f>
        <v>46872.35</v>
      </c>
      <c r="E732" s="378">
        <f>VLOOKUP($B732,'1.วาง งบทดลอง 4 แถว'!$E$2:$J$840,4,0)</f>
        <v>7567.76</v>
      </c>
      <c r="F732" s="378">
        <f>VLOOKUP($B732,'1.วาง งบทดลอง 4 แถว'!$E$2:$J$840,5,0)</f>
        <v>3274384.95</v>
      </c>
      <c r="G732" s="379">
        <f>VLOOKUP($B732,'1.วาง งบทดลอง 4 แถว'!$E$2:$J$840,6,0)</f>
        <v>0</v>
      </c>
      <c r="H732" s="380">
        <f t="shared" si="88"/>
        <v>3274384.95</v>
      </c>
      <c r="I732" s="410" t="s">
        <v>1325</v>
      </c>
      <c r="J732" s="411" t="s">
        <v>1326</v>
      </c>
      <c r="K732" s="412">
        <v>0</v>
      </c>
      <c r="L732" s="377">
        <f>VLOOKUP($B732,'1.วาง งบทดลอง 4 แถว'!$E$841:$J$1679,3,0)</f>
        <v>206.67</v>
      </c>
      <c r="M732" s="378">
        <f>VLOOKUP($B732,'1.วาง งบทดลอง 4 แถว'!$E$841:$J$1679,4,0)</f>
        <v>0</v>
      </c>
      <c r="N732" s="378">
        <f>VLOOKUP($B732,'1.วาง งบทดลอง 4 แถว'!$E$841:$J$1679,5,0)</f>
        <v>2938.92</v>
      </c>
      <c r="O732" s="379">
        <f>VLOOKUP($B732,'1.วาง งบทดลอง 4 แถว'!$E$841:$J$1679,6,0)</f>
        <v>0</v>
      </c>
      <c r="P732" s="380">
        <f t="shared" si="89"/>
        <v>2938.92</v>
      </c>
      <c r="Q732" s="410" t="s">
        <v>1325</v>
      </c>
      <c r="R732" s="411" t="s">
        <v>1326</v>
      </c>
      <c r="S732" s="412">
        <v>0</v>
      </c>
      <c r="T732" s="377">
        <f>VLOOKUP($B732,'1.วาง งบทดลอง 4 แถว'!$E$1680:$J$2518,3,0)</f>
        <v>65623.289999999994</v>
      </c>
      <c r="U732" s="378">
        <f>VLOOKUP($B732,'1.วาง งบทดลอง 4 แถว'!$E$1680:$J$2518,4,0)</f>
        <v>0</v>
      </c>
      <c r="V732" s="378">
        <f>VLOOKUP($B732,'1.วาง งบทดลอง 4 แถว'!$E$1680:$J$2518,5,0)</f>
        <v>385623.29</v>
      </c>
      <c r="W732" s="379">
        <f>VLOOKUP($B732,'1.วาง งบทดลอง 4 แถว'!$E$1680:$J$2518,6,0)</f>
        <v>0</v>
      </c>
      <c r="X732" s="380">
        <f t="shared" si="90"/>
        <v>385623.29</v>
      </c>
      <c r="Y732" s="410" t="s">
        <v>1325</v>
      </c>
      <c r="Z732" s="411" t="s">
        <v>1326</v>
      </c>
      <c r="AA732" s="412">
        <v>0</v>
      </c>
      <c r="AB732" s="377">
        <f>VLOOKUP($B732,'1.วาง งบทดลอง 4 แถว'!$E$2519:$J$3357,3,0)</f>
        <v>0</v>
      </c>
      <c r="AC732" s="378">
        <f>VLOOKUP($B732,'1.วาง งบทดลอง 4 แถว'!$E$2519:$J$3357,4,0)</f>
        <v>0</v>
      </c>
      <c r="AD732" s="378">
        <f>VLOOKUP($B732,'1.วาง งบทดลอง 4 แถว'!$E$2519:$J$3357,5,0)</f>
        <v>0</v>
      </c>
      <c r="AE732" s="379">
        <f>VLOOKUP($B732,'1.วาง งบทดลอง 4 แถว'!$E$2519:$J$3357,6,0)</f>
        <v>0</v>
      </c>
      <c r="AF732" s="380">
        <f t="shared" si="91"/>
        <v>0</v>
      </c>
      <c r="AG732" s="410" t="s">
        <v>1325</v>
      </c>
      <c r="AH732" s="411" t="s">
        <v>1326</v>
      </c>
      <c r="AI732" s="412">
        <v>0</v>
      </c>
      <c r="AJ732" s="377">
        <f>VLOOKUP($B732,'1.วาง งบทดลอง 4 แถว'!$E$3358:$J$4196,3,0)</f>
        <v>2400.0500000000002</v>
      </c>
      <c r="AK732" s="378">
        <f>VLOOKUP($B732,'1.วาง งบทดลอง 4 แถว'!$E$3358:$J$4196,4,0)</f>
        <v>0</v>
      </c>
      <c r="AL732" s="378">
        <f>VLOOKUP($B732,'1.วาง งบทดลอง 4 แถว'!$E$3358:$J$4196,5,0)</f>
        <v>26400.55</v>
      </c>
      <c r="AM732" s="379">
        <f>VLOOKUP($B732,'1.วาง งบทดลอง 4 แถว'!$E$3358:$J$4196,6,0)</f>
        <v>0</v>
      </c>
      <c r="AN732" s="380">
        <f t="shared" si="92"/>
        <v>26400.55</v>
      </c>
      <c r="AO732" s="410" t="s">
        <v>1325</v>
      </c>
      <c r="AP732" s="411" t="s">
        <v>1326</v>
      </c>
      <c r="AQ732" s="412">
        <v>0</v>
      </c>
      <c r="AR732" s="377">
        <f>VLOOKUP($B732,'1.วาง งบทดลอง 4 แถว'!$E$4197:$J$5035,3,0)</f>
        <v>13833.33</v>
      </c>
      <c r="AS732" s="378">
        <f>VLOOKUP($B732,'1.วาง งบทดลอง 4 แถว'!$E$4197:$J$5035,4,0)</f>
        <v>0</v>
      </c>
      <c r="AT732" s="378">
        <f>VLOOKUP($B732,'1.วาง งบทดลอง 4 แถว'!$E$4197:$J$5035,5,0)</f>
        <v>152166.63</v>
      </c>
      <c r="AU732" s="379">
        <f>VLOOKUP($B732,'1.วาง งบทดลอง 4 แถว'!$E$4197:$J$5035,6,0)</f>
        <v>0</v>
      </c>
      <c r="AV732" s="380">
        <f t="shared" si="93"/>
        <v>152166.63</v>
      </c>
      <c r="AW732" s="410" t="s">
        <v>1325</v>
      </c>
      <c r="AX732" s="411" t="s">
        <v>1326</v>
      </c>
      <c r="AY732" s="412">
        <v>0</v>
      </c>
      <c r="AZ732" s="377">
        <f>VLOOKUP($B732,'1.วาง งบทดลอง 4 แถว'!$E$5036:$J$5874,3,0)</f>
        <v>0</v>
      </c>
      <c r="BA732" s="378">
        <f>VLOOKUP($B732,'1.วาง งบทดลอง 4 แถว'!$E$5036:$J$5874,4,0)</f>
        <v>0</v>
      </c>
      <c r="BB732" s="378">
        <f>VLOOKUP($B732,'1.วาง งบทดลอง 4 แถว'!$E$5036:$J$5874,5,0)</f>
        <v>0</v>
      </c>
      <c r="BC732" s="379">
        <f>VLOOKUP($B732,'1.วาง งบทดลอง 4 แถว'!$E$5036:$J$5874,6,0)</f>
        <v>0</v>
      </c>
      <c r="BD732" s="380">
        <f t="shared" si="94"/>
        <v>0</v>
      </c>
      <c r="BE732" s="410" t="s">
        <v>1325</v>
      </c>
      <c r="BF732" s="411" t="s">
        <v>1326</v>
      </c>
      <c r="BG732" s="412">
        <v>0</v>
      </c>
      <c r="BH732" s="377">
        <f>VLOOKUP($B732,'1.วาง งบทดลอง 4 แถว'!$E$5875:$J$6713,3,0)</f>
        <v>0</v>
      </c>
      <c r="BI732" s="378">
        <f>VLOOKUP($B732,'1.วาง งบทดลอง 4 แถว'!$E$5875:$J$6713,4,0)</f>
        <v>0</v>
      </c>
      <c r="BJ732" s="378">
        <f>VLOOKUP($B732,'1.วาง งบทดลอง 4 แถว'!$E$5875:$J$6713,5,0)</f>
        <v>0</v>
      </c>
      <c r="BK732" s="379">
        <f>VLOOKUP($B732,'1.วาง งบทดลอง 4 แถว'!$E$5875:$J$6713,6,0)</f>
        <v>0</v>
      </c>
      <c r="BL732" s="380">
        <f t="shared" si="95"/>
        <v>0</v>
      </c>
      <c r="BM732" s="410" t="s">
        <v>1325</v>
      </c>
      <c r="BN732" s="411" t="s">
        <v>1326</v>
      </c>
      <c r="BO732" s="413">
        <v>0</v>
      </c>
    </row>
    <row r="733" spans="1:67" ht="19.5" customHeight="1">
      <c r="A733" s="374">
        <v>730</v>
      </c>
      <c r="B733" s="375" t="s">
        <v>1067</v>
      </c>
      <c r="C733" s="376" t="s">
        <v>1701</v>
      </c>
      <c r="D733" s="377">
        <f>VLOOKUP($B733,'1.วาง งบทดลอง 4 แถว'!$E$2:$J$840,3,0)</f>
        <v>44453.19</v>
      </c>
      <c r="E733" s="378">
        <f>VLOOKUP($B733,'1.วาง งบทดลอง 4 แถว'!$E$2:$J$840,4,0)</f>
        <v>14815.25</v>
      </c>
      <c r="F733" s="378">
        <f>VLOOKUP($B733,'1.วาง งบทดลอง 4 แถว'!$E$2:$J$840,5,0)</f>
        <v>3847299.69</v>
      </c>
      <c r="G733" s="379">
        <f>VLOOKUP($B733,'1.วาง งบทดลอง 4 แถว'!$E$2:$J$840,6,0)</f>
        <v>0</v>
      </c>
      <c r="H733" s="380">
        <f t="shared" si="88"/>
        <v>3847299.69</v>
      </c>
      <c r="I733" s="410" t="s">
        <v>1325</v>
      </c>
      <c r="J733" s="411" t="s">
        <v>1326</v>
      </c>
      <c r="K733" s="412">
        <v>0</v>
      </c>
      <c r="L733" s="377">
        <f>VLOOKUP($B733,'1.วาง งบทดลอง 4 แถว'!$E$841:$J$1679,3,0)</f>
        <v>0</v>
      </c>
      <c r="M733" s="378">
        <f>VLOOKUP($B733,'1.วาง งบทดลอง 4 แถว'!$E$841:$J$1679,4,0)</f>
        <v>0</v>
      </c>
      <c r="N733" s="378">
        <f>VLOOKUP($B733,'1.วาง งบทดลอง 4 แถว'!$E$841:$J$1679,5,0)</f>
        <v>0</v>
      </c>
      <c r="O733" s="379">
        <f>VLOOKUP($B733,'1.วาง งบทดลอง 4 แถว'!$E$841:$J$1679,6,0)</f>
        <v>0</v>
      </c>
      <c r="P733" s="380">
        <f t="shared" si="89"/>
        <v>0</v>
      </c>
      <c r="Q733" s="410" t="s">
        <v>1325</v>
      </c>
      <c r="R733" s="411" t="s">
        <v>1326</v>
      </c>
      <c r="S733" s="412">
        <v>0</v>
      </c>
      <c r="T733" s="377">
        <f>VLOOKUP($B733,'1.วาง งบทดลอง 4 แถว'!$E$1680:$J$2518,3,0)</f>
        <v>0</v>
      </c>
      <c r="U733" s="378">
        <f>VLOOKUP($B733,'1.วาง งบทดลอง 4 แถว'!$E$1680:$J$2518,4,0)</f>
        <v>0</v>
      </c>
      <c r="V733" s="378">
        <f>VLOOKUP($B733,'1.วาง งบทดลอง 4 แถว'!$E$1680:$J$2518,5,0)</f>
        <v>0</v>
      </c>
      <c r="W733" s="379">
        <f>VLOOKUP($B733,'1.วาง งบทดลอง 4 แถว'!$E$1680:$J$2518,6,0)</f>
        <v>0</v>
      </c>
      <c r="X733" s="380">
        <f t="shared" si="90"/>
        <v>0</v>
      </c>
      <c r="Y733" s="410" t="s">
        <v>1325</v>
      </c>
      <c r="Z733" s="411" t="s">
        <v>1326</v>
      </c>
      <c r="AA733" s="412">
        <v>0</v>
      </c>
      <c r="AB733" s="377">
        <f>VLOOKUP($B733,'1.วาง งบทดลอง 4 แถว'!$E$2519:$J$3357,3,0)</f>
        <v>3960.06</v>
      </c>
      <c r="AC733" s="378">
        <f>VLOOKUP($B733,'1.วาง งบทดลอง 4 แถว'!$E$2519:$J$3357,4,0)</f>
        <v>0</v>
      </c>
      <c r="AD733" s="378">
        <f>VLOOKUP($B733,'1.วาง งบทดลอง 4 แถว'!$E$2519:$J$3357,5,0)</f>
        <v>29727.360000000001</v>
      </c>
      <c r="AE733" s="379">
        <f>VLOOKUP($B733,'1.วาง งบทดลอง 4 แถว'!$E$2519:$J$3357,6,0)</f>
        <v>0</v>
      </c>
      <c r="AF733" s="380">
        <f t="shared" si="91"/>
        <v>29727.360000000001</v>
      </c>
      <c r="AG733" s="410" t="s">
        <v>1325</v>
      </c>
      <c r="AH733" s="411" t="s">
        <v>1326</v>
      </c>
      <c r="AI733" s="412">
        <v>0</v>
      </c>
      <c r="AJ733" s="377">
        <f>VLOOKUP($B733,'1.วาง งบทดลอง 4 แถว'!$E$3358:$J$4196,3,0)</f>
        <v>0</v>
      </c>
      <c r="AK733" s="378">
        <f>VLOOKUP($B733,'1.วาง งบทดลอง 4 แถว'!$E$3358:$J$4196,4,0)</f>
        <v>0</v>
      </c>
      <c r="AL733" s="378">
        <f>VLOOKUP($B733,'1.วาง งบทดลอง 4 แถว'!$E$3358:$J$4196,5,0)</f>
        <v>0</v>
      </c>
      <c r="AM733" s="379">
        <f>VLOOKUP($B733,'1.วาง งบทดลอง 4 แถว'!$E$3358:$J$4196,6,0)</f>
        <v>0</v>
      </c>
      <c r="AN733" s="380">
        <f t="shared" si="92"/>
        <v>0</v>
      </c>
      <c r="AO733" s="410" t="s">
        <v>1325</v>
      </c>
      <c r="AP733" s="411" t="s">
        <v>1326</v>
      </c>
      <c r="AQ733" s="412">
        <v>0</v>
      </c>
      <c r="AR733" s="377">
        <f>VLOOKUP($B733,'1.วาง งบทดลอง 4 แถว'!$E$4197:$J$5035,3,0)</f>
        <v>0</v>
      </c>
      <c r="AS733" s="378">
        <f>VLOOKUP($B733,'1.วาง งบทดลอง 4 แถว'!$E$4197:$J$5035,4,0)</f>
        <v>0</v>
      </c>
      <c r="AT733" s="378">
        <f>VLOOKUP($B733,'1.วาง งบทดลอง 4 แถว'!$E$4197:$J$5035,5,0)</f>
        <v>0</v>
      </c>
      <c r="AU733" s="379">
        <f>VLOOKUP($B733,'1.วาง งบทดลอง 4 แถว'!$E$4197:$J$5035,6,0)</f>
        <v>0</v>
      </c>
      <c r="AV733" s="380">
        <f t="shared" si="93"/>
        <v>0</v>
      </c>
      <c r="AW733" s="410" t="s">
        <v>1325</v>
      </c>
      <c r="AX733" s="411" t="s">
        <v>1326</v>
      </c>
      <c r="AY733" s="412">
        <v>0</v>
      </c>
      <c r="AZ733" s="377">
        <f>VLOOKUP($B733,'1.วาง งบทดลอง 4 แถว'!$E$5036:$J$5874,3,0)</f>
        <v>388.33</v>
      </c>
      <c r="BA733" s="378">
        <f>VLOOKUP($B733,'1.วาง งบทดลอง 4 แถว'!$E$5036:$J$5874,4,0)</f>
        <v>0</v>
      </c>
      <c r="BB733" s="378">
        <f>VLOOKUP($B733,'1.วาง งบทดลอง 4 แถว'!$E$5036:$J$5874,5,0)</f>
        <v>9070.65</v>
      </c>
      <c r="BC733" s="379">
        <f>VLOOKUP($B733,'1.วาง งบทดลอง 4 แถว'!$E$5036:$J$5874,6,0)</f>
        <v>0</v>
      </c>
      <c r="BD733" s="380">
        <f t="shared" si="94"/>
        <v>9070.65</v>
      </c>
      <c r="BE733" s="410" t="s">
        <v>1325</v>
      </c>
      <c r="BF733" s="411" t="s">
        <v>1326</v>
      </c>
      <c r="BG733" s="412">
        <v>0</v>
      </c>
      <c r="BH733" s="377">
        <f>VLOOKUP($B733,'1.วาง งบทดลอง 4 แถว'!$E$5875:$J$6713,3,0)</f>
        <v>12777.78</v>
      </c>
      <c r="BI733" s="378">
        <f>VLOOKUP($B733,'1.วาง งบทดลอง 4 แถว'!$E$5875:$J$6713,4,0)</f>
        <v>0</v>
      </c>
      <c r="BJ733" s="378">
        <f>VLOOKUP($B733,'1.วาง งบทดลอง 4 แถว'!$E$5875:$J$6713,5,0)</f>
        <v>25555.56</v>
      </c>
      <c r="BK733" s="379">
        <f>VLOOKUP($B733,'1.วาง งบทดลอง 4 แถว'!$E$5875:$J$6713,6,0)</f>
        <v>0</v>
      </c>
      <c r="BL733" s="380">
        <f t="shared" si="95"/>
        <v>25555.56</v>
      </c>
      <c r="BM733" s="410" t="s">
        <v>1325</v>
      </c>
      <c r="BN733" s="411" t="s">
        <v>1326</v>
      </c>
      <c r="BO733" s="413">
        <v>0</v>
      </c>
    </row>
    <row r="734" spans="1:67" ht="19.5" customHeight="1">
      <c r="A734" s="374">
        <v>731</v>
      </c>
      <c r="B734" s="375" t="s">
        <v>1068</v>
      </c>
      <c r="C734" s="376" t="s">
        <v>2335</v>
      </c>
      <c r="D734" s="377">
        <f>VLOOKUP($B734,'1.วาง งบทดลอง 4 แถว'!$E$2:$J$840,3,0)</f>
        <v>0</v>
      </c>
      <c r="E734" s="378">
        <f>VLOOKUP($B734,'1.วาง งบทดลอง 4 แถว'!$E$2:$J$840,4,0)</f>
        <v>0</v>
      </c>
      <c r="F734" s="378">
        <f>VLOOKUP($B734,'1.วาง งบทดลอง 4 แถว'!$E$2:$J$840,5,0)</f>
        <v>0</v>
      </c>
      <c r="G734" s="379">
        <f>VLOOKUP($B734,'1.วาง งบทดลอง 4 แถว'!$E$2:$J$840,6,0)</f>
        <v>0</v>
      </c>
      <c r="H734" s="380">
        <f t="shared" si="88"/>
        <v>0</v>
      </c>
      <c r="I734" s="410" t="s">
        <v>1325</v>
      </c>
      <c r="J734" s="411" t="s">
        <v>1326</v>
      </c>
      <c r="K734" s="412">
        <v>0</v>
      </c>
      <c r="L734" s="377">
        <f>VLOOKUP($B734,'1.วาง งบทดลอง 4 แถว'!$E$841:$J$1679,3,0)</f>
        <v>0</v>
      </c>
      <c r="M734" s="378">
        <f>VLOOKUP($B734,'1.วาง งบทดลอง 4 แถว'!$E$841:$J$1679,4,0)</f>
        <v>0</v>
      </c>
      <c r="N734" s="378">
        <f>VLOOKUP($B734,'1.วาง งบทดลอง 4 แถว'!$E$841:$J$1679,5,0)</f>
        <v>0</v>
      </c>
      <c r="O734" s="379">
        <f>VLOOKUP($B734,'1.วาง งบทดลอง 4 แถว'!$E$841:$J$1679,6,0)</f>
        <v>0</v>
      </c>
      <c r="P734" s="380">
        <f t="shared" si="89"/>
        <v>0</v>
      </c>
      <c r="Q734" s="410" t="s">
        <v>1325</v>
      </c>
      <c r="R734" s="411" t="s">
        <v>1326</v>
      </c>
      <c r="S734" s="412">
        <v>0</v>
      </c>
      <c r="T734" s="377">
        <f>VLOOKUP($B734,'1.วาง งบทดลอง 4 แถว'!$E$1680:$J$2518,3,0)</f>
        <v>0</v>
      </c>
      <c r="U734" s="378">
        <f>VLOOKUP($B734,'1.วาง งบทดลอง 4 แถว'!$E$1680:$J$2518,4,0)</f>
        <v>0</v>
      </c>
      <c r="V734" s="378">
        <f>VLOOKUP($B734,'1.วาง งบทดลอง 4 แถว'!$E$1680:$J$2518,5,0)</f>
        <v>0</v>
      </c>
      <c r="W734" s="379">
        <f>VLOOKUP($B734,'1.วาง งบทดลอง 4 แถว'!$E$1680:$J$2518,6,0)</f>
        <v>0</v>
      </c>
      <c r="X734" s="380">
        <f t="shared" si="90"/>
        <v>0</v>
      </c>
      <c r="Y734" s="410" t="s">
        <v>1325</v>
      </c>
      <c r="Z734" s="411" t="s">
        <v>1326</v>
      </c>
      <c r="AA734" s="412">
        <v>0</v>
      </c>
      <c r="AB734" s="377">
        <f>VLOOKUP($B734,'1.วาง งบทดลอง 4 แถว'!$E$2519:$J$3357,3,0)</f>
        <v>0</v>
      </c>
      <c r="AC734" s="378">
        <f>VLOOKUP($B734,'1.วาง งบทดลอง 4 แถว'!$E$2519:$J$3357,4,0)</f>
        <v>0</v>
      </c>
      <c r="AD734" s="378">
        <f>VLOOKUP($B734,'1.วาง งบทดลอง 4 แถว'!$E$2519:$J$3357,5,0)</f>
        <v>0</v>
      </c>
      <c r="AE734" s="379">
        <f>VLOOKUP($B734,'1.วาง งบทดลอง 4 แถว'!$E$2519:$J$3357,6,0)</f>
        <v>0</v>
      </c>
      <c r="AF734" s="380">
        <f t="shared" si="91"/>
        <v>0</v>
      </c>
      <c r="AG734" s="410" t="s">
        <v>1325</v>
      </c>
      <c r="AH734" s="411" t="s">
        <v>1326</v>
      </c>
      <c r="AI734" s="412">
        <v>0</v>
      </c>
      <c r="AJ734" s="377">
        <f>VLOOKUP($B734,'1.วาง งบทดลอง 4 แถว'!$E$3358:$J$4196,3,0)</f>
        <v>0</v>
      </c>
      <c r="AK734" s="378">
        <f>VLOOKUP($B734,'1.วาง งบทดลอง 4 แถว'!$E$3358:$J$4196,4,0)</f>
        <v>0</v>
      </c>
      <c r="AL734" s="378">
        <f>VLOOKUP($B734,'1.วาง งบทดลอง 4 แถว'!$E$3358:$J$4196,5,0)</f>
        <v>0</v>
      </c>
      <c r="AM734" s="379">
        <f>VLOOKUP($B734,'1.วาง งบทดลอง 4 แถว'!$E$3358:$J$4196,6,0)</f>
        <v>0</v>
      </c>
      <c r="AN734" s="380">
        <f t="shared" si="92"/>
        <v>0</v>
      </c>
      <c r="AO734" s="410" t="s">
        <v>1325</v>
      </c>
      <c r="AP734" s="411" t="s">
        <v>1326</v>
      </c>
      <c r="AQ734" s="412">
        <v>0</v>
      </c>
      <c r="AR734" s="377">
        <f>VLOOKUP($B734,'1.วาง งบทดลอง 4 แถว'!$E$4197:$J$5035,3,0)</f>
        <v>0</v>
      </c>
      <c r="AS734" s="378">
        <f>VLOOKUP($B734,'1.วาง งบทดลอง 4 แถว'!$E$4197:$J$5035,4,0)</f>
        <v>0</v>
      </c>
      <c r="AT734" s="378">
        <f>VLOOKUP($B734,'1.วาง งบทดลอง 4 แถว'!$E$4197:$J$5035,5,0)</f>
        <v>0</v>
      </c>
      <c r="AU734" s="379">
        <f>VLOOKUP($B734,'1.วาง งบทดลอง 4 แถว'!$E$4197:$J$5035,6,0)</f>
        <v>0</v>
      </c>
      <c r="AV734" s="380">
        <f t="shared" si="93"/>
        <v>0</v>
      </c>
      <c r="AW734" s="410" t="s">
        <v>1325</v>
      </c>
      <c r="AX734" s="411" t="s">
        <v>1326</v>
      </c>
      <c r="AY734" s="412">
        <v>0</v>
      </c>
      <c r="AZ734" s="377">
        <f>VLOOKUP($B734,'1.วาง งบทดลอง 4 แถว'!$E$5036:$J$5874,3,0)</f>
        <v>0</v>
      </c>
      <c r="BA734" s="378">
        <f>VLOOKUP($B734,'1.วาง งบทดลอง 4 แถว'!$E$5036:$J$5874,4,0)</f>
        <v>0</v>
      </c>
      <c r="BB734" s="378">
        <f>VLOOKUP($B734,'1.วาง งบทดลอง 4 แถว'!$E$5036:$J$5874,5,0)</f>
        <v>25965.85</v>
      </c>
      <c r="BC734" s="379">
        <f>VLOOKUP($B734,'1.วาง งบทดลอง 4 แถว'!$E$5036:$J$5874,6,0)</f>
        <v>0</v>
      </c>
      <c r="BD734" s="380">
        <f t="shared" si="94"/>
        <v>25965.85</v>
      </c>
      <c r="BE734" s="410" t="s">
        <v>1325</v>
      </c>
      <c r="BF734" s="411" t="s">
        <v>1326</v>
      </c>
      <c r="BG734" s="412">
        <v>0</v>
      </c>
      <c r="BH734" s="377">
        <f>VLOOKUP($B734,'1.วาง งบทดลอง 4 แถว'!$E$5875:$J$6713,3,0)</f>
        <v>0</v>
      </c>
      <c r="BI734" s="378">
        <f>VLOOKUP($B734,'1.วาง งบทดลอง 4 แถว'!$E$5875:$J$6713,4,0)</f>
        <v>0</v>
      </c>
      <c r="BJ734" s="378">
        <f>VLOOKUP($B734,'1.วาง งบทดลอง 4 แถว'!$E$5875:$J$6713,5,0)</f>
        <v>61333.36</v>
      </c>
      <c r="BK734" s="379">
        <f>VLOOKUP($B734,'1.วาง งบทดลอง 4 แถว'!$E$5875:$J$6713,6,0)</f>
        <v>0</v>
      </c>
      <c r="BL734" s="380">
        <f t="shared" si="95"/>
        <v>61333.36</v>
      </c>
      <c r="BM734" s="410" t="s">
        <v>1325</v>
      </c>
      <c r="BN734" s="411" t="s">
        <v>1326</v>
      </c>
      <c r="BO734" s="413">
        <v>0</v>
      </c>
    </row>
    <row r="735" spans="1:67" ht="19.5" customHeight="1">
      <c r="A735" s="374">
        <v>732</v>
      </c>
      <c r="B735" s="375" t="s">
        <v>1069</v>
      </c>
      <c r="C735" s="376" t="s">
        <v>1702</v>
      </c>
      <c r="D735" s="377">
        <f>VLOOKUP($B735,'1.วาง งบทดลอง 4 แถว'!$E$2:$J$840,3,0)</f>
        <v>0</v>
      </c>
      <c r="E735" s="378">
        <f>VLOOKUP($B735,'1.วาง งบทดลอง 4 แถว'!$E$2:$J$840,4,0)</f>
        <v>0</v>
      </c>
      <c r="F735" s="378">
        <f>VLOOKUP($B735,'1.วาง งบทดลอง 4 แถว'!$E$2:$J$840,5,0)</f>
        <v>0</v>
      </c>
      <c r="G735" s="379">
        <f>VLOOKUP($B735,'1.วาง งบทดลอง 4 แถว'!$E$2:$J$840,6,0)</f>
        <v>0</v>
      </c>
      <c r="H735" s="380">
        <f t="shared" si="88"/>
        <v>0</v>
      </c>
      <c r="I735" s="410" t="s">
        <v>1325</v>
      </c>
      <c r="J735" s="411" t="s">
        <v>1326</v>
      </c>
      <c r="K735" s="412">
        <v>0</v>
      </c>
      <c r="L735" s="377">
        <f>VLOOKUP($B735,'1.วาง งบทดลอง 4 แถว'!$E$841:$J$1679,3,0)</f>
        <v>0</v>
      </c>
      <c r="M735" s="378">
        <f>VLOOKUP($B735,'1.วาง งบทดลอง 4 แถว'!$E$841:$J$1679,4,0)</f>
        <v>0</v>
      </c>
      <c r="N735" s="378">
        <f>VLOOKUP($B735,'1.วาง งบทดลอง 4 แถว'!$E$841:$J$1679,5,0)</f>
        <v>0</v>
      </c>
      <c r="O735" s="379">
        <f>VLOOKUP($B735,'1.วาง งบทดลอง 4 แถว'!$E$841:$J$1679,6,0)</f>
        <v>0</v>
      </c>
      <c r="P735" s="380">
        <f t="shared" si="89"/>
        <v>0</v>
      </c>
      <c r="Q735" s="410" t="s">
        <v>1325</v>
      </c>
      <c r="R735" s="411" t="s">
        <v>1326</v>
      </c>
      <c r="S735" s="412">
        <v>0</v>
      </c>
      <c r="T735" s="377">
        <f>VLOOKUP($B735,'1.วาง งบทดลอง 4 แถว'!$E$1680:$J$2518,3,0)</f>
        <v>0</v>
      </c>
      <c r="U735" s="378">
        <f>VLOOKUP($B735,'1.วาง งบทดลอง 4 แถว'!$E$1680:$J$2518,4,0)</f>
        <v>0</v>
      </c>
      <c r="V735" s="378">
        <f>VLOOKUP($B735,'1.วาง งบทดลอง 4 แถว'!$E$1680:$J$2518,5,0)</f>
        <v>0</v>
      </c>
      <c r="W735" s="379">
        <f>VLOOKUP($B735,'1.วาง งบทดลอง 4 แถว'!$E$1680:$J$2518,6,0)</f>
        <v>0</v>
      </c>
      <c r="X735" s="380">
        <f t="shared" si="90"/>
        <v>0</v>
      </c>
      <c r="Y735" s="410" t="s">
        <v>1325</v>
      </c>
      <c r="Z735" s="411" t="s">
        <v>1326</v>
      </c>
      <c r="AA735" s="412">
        <v>0</v>
      </c>
      <c r="AB735" s="377">
        <f>VLOOKUP($B735,'1.วาง งบทดลอง 4 แถว'!$E$2519:$J$3357,3,0)</f>
        <v>0</v>
      </c>
      <c r="AC735" s="378">
        <f>VLOOKUP($B735,'1.วาง งบทดลอง 4 แถว'!$E$2519:$J$3357,4,0)</f>
        <v>0</v>
      </c>
      <c r="AD735" s="378">
        <f>VLOOKUP($B735,'1.วาง งบทดลอง 4 แถว'!$E$2519:$J$3357,5,0)</f>
        <v>0</v>
      </c>
      <c r="AE735" s="379">
        <f>VLOOKUP($B735,'1.วาง งบทดลอง 4 แถว'!$E$2519:$J$3357,6,0)</f>
        <v>0</v>
      </c>
      <c r="AF735" s="380">
        <f t="shared" si="91"/>
        <v>0</v>
      </c>
      <c r="AG735" s="410" t="s">
        <v>1325</v>
      </c>
      <c r="AH735" s="411" t="s">
        <v>1326</v>
      </c>
      <c r="AI735" s="412">
        <v>0</v>
      </c>
      <c r="AJ735" s="377">
        <f>VLOOKUP($B735,'1.วาง งบทดลอง 4 แถว'!$E$3358:$J$4196,3,0)</f>
        <v>0</v>
      </c>
      <c r="AK735" s="378">
        <f>VLOOKUP($B735,'1.วาง งบทดลอง 4 แถว'!$E$3358:$J$4196,4,0)</f>
        <v>0</v>
      </c>
      <c r="AL735" s="378">
        <f>VLOOKUP($B735,'1.วาง งบทดลอง 4 แถว'!$E$3358:$J$4196,5,0)</f>
        <v>0</v>
      </c>
      <c r="AM735" s="379">
        <f>VLOOKUP($B735,'1.วาง งบทดลอง 4 แถว'!$E$3358:$J$4196,6,0)</f>
        <v>0</v>
      </c>
      <c r="AN735" s="380">
        <f t="shared" si="92"/>
        <v>0</v>
      </c>
      <c r="AO735" s="410" t="s">
        <v>1325</v>
      </c>
      <c r="AP735" s="411" t="s">
        <v>1326</v>
      </c>
      <c r="AQ735" s="412">
        <v>0</v>
      </c>
      <c r="AR735" s="377">
        <f>VLOOKUP($B735,'1.วาง งบทดลอง 4 แถว'!$E$4197:$J$5035,3,0)</f>
        <v>0</v>
      </c>
      <c r="AS735" s="378">
        <f>VLOOKUP($B735,'1.วาง งบทดลอง 4 แถว'!$E$4197:$J$5035,4,0)</f>
        <v>0</v>
      </c>
      <c r="AT735" s="378">
        <f>VLOOKUP($B735,'1.วาง งบทดลอง 4 แถว'!$E$4197:$J$5035,5,0)</f>
        <v>0</v>
      </c>
      <c r="AU735" s="379">
        <f>VLOOKUP($B735,'1.วาง งบทดลอง 4 แถว'!$E$4197:$J$5035,6,0)</f>
        <v>0</v>
      </c>
      <c r="AV735" s="380">
        <f t="shared" si="93"/>
        <v>0</v>
      </c>
      <c r="AW735" s="410" t="s">
        <v>1325</v>
      </c>
      <c r="AX735" s="411" t="s">
        <v>1326</v>
      </c>
      <c r="AY735" s="412">
        <v>0</v>
      </c>
      <c r="AZ735" s="377">
        <f>VLOOKUP($B735,'1.วาง งบทดลอง 4 แถว'!$E$5036:$J$5874,3,0)</f>
        <v>0</v>
      </c>
      <c r="BA735" s="378">
        <f>VLOOKUP($B735,'1.วาง งบทดลอง 4 แถว'!$E$5036:$J$5874,4,0)</f>
        <v>0</v>
      </c>
      <c r="BB735" s="378">
        <f>VLOOKUP($B735,'1.วาง งบทดลอง 4 แถว'!$E$5036:$J$5874,5,0)</f>
        <v>0</v>
      </c>
      <c r="BC735" s="379">
        <f>VLOOKUP($B735,'1.วาง งบทดลอง 4 แถว'!$E$5036:$J$5874,6,0)</f>
        <v>0</v>
      </c>
      <c r="BD735" s="380">
        <f t="shared" si="94"/>
        <v>0</v>
      </c>
      <c r="BE735" s="410" t="s">
        <v>1325</v>
      </c>
      <c r="BF735" s="411" t="s">
        <v>1326</v>
      </c>
      <c r="BG735" s="412">
        <v>0</v>
      </c>
      <c r="BH735" s="377">
        <f>VLOOKUP($B735,'1.วาง งบทดลอง 4 แถว'!$E$5875:$J$6713,3,0)</f>
        <v>0</v>
      </c>
      <c r="BI735" s="378">
        <f>VLOOKUP($B735,'1.วาง งบทดลอง 4 แถว'!$E$5875:$J$6713,4,0)</f>
        <v>0</v>
      </c>
      <c r="BJ735" s="378">
        <f>VLOOKUP($B735,'1.วาง งบทดลอง 4 แถว'!$E$5875:$J$6713,5,0)</f>
        <v>0</v>
      </c>
      <c r="BK735" s="379">
        <f>VLOOKUP($B735,'1.วาง งบทดลอง 4 แถว'!$E$5875:$J$6713,6,0)</f>
        <v>0</v>
      </c>
      <c r="BL735" s="380">
        <f t="shared" si="95"/>
        <v>0</v>
      </c>
      <c r="BM735" s="410" t="s">
        <v>1325</v>
      </c>
      <c r="BN735" s="411" t="s">
        <v>1326</v>
      </c>
      <c r="BO735" s="413">
        <v>0</v>
      </c>
    </row>
    <row r="736" spans="1:67" ht="19.5" customHeight="1">
      <c r="A736" s="374">
        <v>733</v>
      </c>
      <c r="B736" s="375" t="s">
        <v>1070</v>
      </c>
      <c r="C736" s="376" t="s">
        <v>1703</v>
      </c>
      <c r="D736" s="377">
        <f>VLOOKUP($B736,'1.วาง งบทดลอง 4 แถว'!$E$2:$J$840,3,0)</f>
        <v>0</v>
      </c>
      <c r="E736" s="378">
        <f>VLOOKUP($B736,'1.วาง งบทดลอง 4 แถว'!$E$2:$J$840,4,0)</f>
        <v>0</v>
      </c>
      <c r="F736" s="378">
        <f>VLOOKUP($B736,'1.วาง งบทดลอง 4 แถว'!$E$2:$J$840,5,0)</f>
        <v>0</v>
      </c>
      <c r="G736" s="379">
        <f>VLOOKUP($B736,'1.วาง งบทดลอง 4 แถว'!$E$2:$J$840,6,0)</f>
        <v>0</v>
      </c>
      <c r="H736" s="380">
        <f t="shared" si="88"/>
        <v>0</v>
      </c>
      <c r="I736" s="410" t="s">
        <v>1325</v>
      </c>
      <c r="J736" s="411" t="s">
        <v>1326</v>
      </c>
      <c r="K736" s="412">
        <v>0</v>
      </c>
      <c r="L736" s="377">
        <f>VLOOKUP($B736,'1.วาง งบทดลอง 4 แถว'!$E$841:$J$1679,3,0)</f>
        <v>7372.79</v>
      </c>
      <c r="M736" s="378">
        <f>VLOOKUP($B736,'1.วาง งบทดลอง 4 แถว'!$E$841:$J$1679,4,0)</f>
        <v>0</v>
      </c>
      <c r="N736" s="378">
        <f>VLOOKUP($B736,'1.วาง งบทดลอง 4 แถว'!$E$841:$J$1679,5,0)</f>
        <v>77866.789999999994</v>
      </c>
      <c r="O736" s="379">
        <f>VLOOKUP($B736,'1.วาง งบทดลอง 4 แถว'!$E$841:$J$1679,6,0)</f>
        <v>0</v>
      </c>
      <c r="P736" s="380">
        <f t="shared" si="89"/>
        <v>77866.789999999994</v>
      </c>
      <c r="Q736" s="410" t="s">
        <v>1325</v>
      </c>
      <c r="R736" s="411" t="s">
        <v>1326</v>
      </c>
      <c r="S736" s="412">
        <v>0</v>
      </c>
      <c r="T736" s="377">
        <f>VLOOKUP($B736,'1.วาง งบทดลอง 4 แถว'!$E$1680:$J$2518,3,0)</f>
        <v>0</v>
      </c>
      <c r="U736" s="378">
        <f>VLOOKUP($B736,'1.วาง งบทดลอง 4 แถว'!$E$1680:$J$2518,4,0)</f>
        <v>0</v>
      </c>
      <c r="V736" s="378">
        <f>VLOOKUP($B736,'1.วาง งบทดลอง 4 แถว'!$E$1680:$J$2518,5,0)</f>
        <v>0</v>
      </c>
      <c r="W736" s="379">
        <f>VLOOKUP($B736,'1.วาง งบทดลอง 4 แถว'!$E$1680:$J$2518,6,0)</f>
        <v>0</v>
      </c>
      <c r="X736" s="380">
        <f t="shared" si="90"/>
        <v>0</v>
      </c>
      <c r="Y736" s="410" t="s">
        <v>1325</v>
      </c>
      <c r="Z736" s="411" t="s">
        <v>1326</v>
      </c>
      <c r="AA736" s="412">
        <v>0</v>
      </c>
      <c r="AB736" s="377">
        <f>VLOOKUP($B736,'1.วาง งบทดลอง 4 แถว'!$E$2519:$J$3357,3,0)</f>
        <v>0</v>
      </c>
      <c r="AC736" s="378">
        <f>VLOOKUP($B736,'1.วาง งบทดลอง 4 แถว'!$E$2519:$J$3357,4,0)</f>
        <v>0</v>
      </c>
      <c r="AD736" s="378">
        <f>VLOOKUP($B736,'1.วาง งบทดลอง 4 แถว'!$E$2519:$J$3357,5,0)</f>
        <v>0</v>
      </c>
      <c r="AE736" s="379">
        <f>VLOOKUP($B736,'1.วาง งบทดลอง 4 แถว'!$E$2519:$J$3357,6,0)</f>
        <v>0</v>
      </c>
      <c r="AF736" s="380">
        <f t="shared" si="91"/>
        <v>0</v>
      </c>
      <c r="AG736" s="410" t="s">
        <v>1325</v>
      </c>
      <c r="AH736" s="411" t="s">
        <v>1326</v>
      </c>
      <c r="AI736" s="412">
        <v>0</v>
      </c>
      <c r="AJ736" s="377">
        <f>VLOOKUP($B736,'1.วาง งบทดลอง 4 แถว'!$E$3358:$J$4196,3,0)</f>
        <v>0</v>
      </c>
      <c r="AK736" s="378">
        <f>VLOOKUP($B736,'1.วาง งบทดลอง 4 แถว'!$E$3358:$J$4196,4,0)</f>
        <v>0</v>
      </c>
      <c r="AL736" s="378">
        <f>VLOOKUP($B736,'1.วาง งบทดลอง 4 แถว'!$E$3358:$J$4196,5,0)</f>
        <v>0</v>
      </c>
      <c r="AM736" s="379">
        <f>VLOOKUP($B736,'1.วาง งบทดลอง 4 แถว'!$E$3358:$J$4196,6,0)</f>
        <v>0</v>
      </c>
      <c r="AN736" s="380">
        <f t="shared" si="92"/>
        <v>0</v>
      </c>
      <c r="AO736" s="410" t="s">
        <v>1325</v>
      </c>
      <c r="AP736" s="411" t="s">
        <v>1326</v>
      </c>
      <c r="AQ736" s="412">
        <v>0</v>
      </c>
      <c r="AR736" s="377">
        <f>VLOOKUP($B736,'1.วาง งบทดลอง 4 แถว'!$E$4197:$J$5035,3,0)</f>
        <v>0</v>
      </c>
      <c r="AS736" s="378">
        <f>VLOOKUP($B736,'1.วาง งบทดลอง 4 แถว'!$E$4197:$J$5035,4,0)</f>
        <v>0</v>
      </c>
      <c r="AT736" s="378">
        <f>VLOOKUP($B736,'1.วาง งบทดลอง 4 แถว'!$E$4197:$J$5035,5,0)</f>
        <v>0</v>
      </c>
      <c r="AU736" s="379">
        <f>VLOOKUP($B736,'1.วาง งบทดลอง 4 แถว'!$E$4197:$J$5035,6,0)</f>
        <v>0</v>
      </c>
      <c r="AV736" s="380">
        <f t="shared" si="93"/>
        <v>0</v>
      </c>
      <c r="AW736" s="410" t="s">
        <v>1325</v>
      </c>
      <c r="AX736" s="411" t="s">
        <v>1326</v>
      </c>
      <c r="AY736" s="412">
        <v>0</v>
      </c>
      <c r="AZ736" s="377">
        <f>VLOOKUP($B736,'1.วาง งบทดลอง 4 แถว'!$E$5036:$J$5874,3,0)</f>
        <v>0</v>
      </c>
      <c r="BA736" s="378">
        <f>VLOOKUP($B736,'1.วาง งบทดลอง 4 แถว'!$E$5036:$J$5874,4,0)</f>
        <v>0</v>
      </c>
      <c r="BB736" s="378">
        <f>VLOOKUP($B736,'1.วาง งบทดลอง 4 แถว'!$E$5036:$J$5874,5,0)</f>
        <v>0</v>
      </c>
      <c r="BC736" s="379">
        <f>VLOOKUP($B736,'1.วาง งบทดลอง 4 แถว'!$E$5036:$J$5874,6,0)</f>
        <v>0</v>
      </c>
      <c r="BD736" s="380">
        <f t="shared" si="94"/>
        <v>0</v>
      </c>
      <c r="BE736" s="410" t="s">
        <v>1325</v>
      </c>
      <c r="BF736" s="411" t="s">
        <v>1326</v>
      </c>
      <c r="BG736" s="412">
        <v>0</v>
      </c>
      <c r="BH736" s="377">
        <f>VLOOKUP($B736,'1.วาง งบทดลอง 4 แถว'!$E$5875:$J$6713,3,0)</f>
        <v>0</v>
      </c>
      <c r="BI736" s="378">
        <f>VLOOKUP($B736,'1.วาง งบทดลอง 4 แถว'!$E$5875:$J$6713,4,0)</f>
        <v>0</v>
      </c>
      <c r="BJ736" s="378">
        <f>VLOOKUP($B736,'1.วาง งบทดลอง 4 แถว'!$E$5875:$J$6713,5,0)</f>
        <v>0</v>
      </c>
      <c r="BK736" s="379">
        <f>VLOOKUP($B736,'1.วาง งบทดลอง 4 แถว'!$E$5875:$J$6713,6,0)</f>
        <v>0</v>
      </c>
      <c r="BL736" s="380">
        <f t="shared" si="95"/>
        <v>0</v>
      </c>
      <c r="BM736" s="410" t="s">
        <v>1325</v>
      </c>
      <c r="BN736" s="411" t="s">
        <v>1326</v>
      </c>
      <c r="BO736" s="413">
        <v>0</v>
      </c>
    </row>
    <row r="737" spans="1:67" ht="19.5" customHeight="1">
      <c r="A737" s="374">
        <v>734</v>
      </c>
      <c r="B737" s="375" t="s">
        <v>1071</v>
      </c>
      <c r="C737" s="376" t="s">
        <v>341</v>
      </c>
      <c r="D737" s="377">
        <f>VLOOKUP($B737,'1.วาง งบทดลอง 4 แถว'!$E$2:$J$840,3,0)</f>
        <v>0</v>
      </c>
      <c r="E737" s="378">
        <f>VLOOKUP($B737,'1.วาง งบทดลอง 4 แถว'!$E$2:$J$840,4,0)</f>
        <v>0</v>
      </c>
      <c r="F737" s="378">
        <f>VLOOKUP($B737,'1.วาง งบทดลอง 4 แถว'!$E$2:$J$840,5,0)</f>
        <v>0</v>
      </c>
      <c r="G737" s="379">
        <f>VLOOKUP($B737,'1.วาง งบทดลอง 4 แถว'!$E$2:$J$840,6,0)</f>
        <v>0</v>
      </c>
      <c r="H737" s="380">
        <f t="shared" si="88"/>
        <v>0</v>
      </c>
      <c r="I737" s="410" t="s">
        <v>1325</v>
      </c>
      <c r="J737" s="411" t="s">
        <v>1326</v>
      </c>
      <c r="K737" s="412">
        <v>0</v>
      </c>
      <c r="L737" s="377">
        <f>VLOOKUP($B737,'1.วาง งบทดลอง 4 แถว'!$E$841:$J$1679,3,0)</f>
        <v>0</v>
      </c>
      <c r="M737" s="378">
        <f>VLOOKUP($B737,'1.วาง งบทดลอง 4 แถว'!$E$841:$J$1679,4,0)</f>
        <v>0</v>
      </c>
      <c r="N737" s="378">
        <f>VLOOKUP($B737,'1.วาง งบทดลอง 4 แถว'!$E$841:$J$1679,5,0)</f>
        <v>0</v>
      </c>
      <c r="O737" s="379">
        <f>VLOOKUP($B737,'1.วาง งบทดลอง 4 แถว'!$E$841:$J$1679,6,0)</f>
        <v>0</v>
      </c>
      <c r="P737" s="380">
        <f t="shared" si="89"/>
        <v>0</v>
      </c>
      <c r="Q737" s="410" t="s">
        <v>1335</v>
      </c>
      <c r="R737" s="411" t="s">
        <v>1326</v>
      </c>
      <c r="S737" s="412">
        <v>0</v>
      </c>
      <c r="T737" s="377">
        <f>VLOOKUP($B737,'1.วาง งบทดลอง 4 แถว'!$E$1680:$J$2518,3,0)</f>
        <v>0</v>
      </c>
      <c r="U737" s="378">
        <f>VLOOKUP($B737,'1.วาง งบทดลอง 4 แถว'!$E$1680:$J$2518,4,0)</f>
        <v>0</v>
      </c>
      <c r="V737" s="378">
        <f>VLOOKUP($B737,'1.วาง งบทดลอง 4 แถว'!$E$1680:$J$2518,5,0)</f>
        <v>0</v>
      </c>
      <c r="W737" s="379">
        <f>VLOOKUP($B737,'1.วาง งบทดลอง 4 แถว'!$E$1680:$J$2518,6,0)</f>
        <v>0</v>
      </c>
      <c r="X737" s="380">
        <f t="shared" si="90"/>
        <v>0</v>
      </c>
      <c r="Y737" s="410" t="s">
        <v>1335</v>
      </c>
      <c r="Z737" s="411" t="s">
        <v>1326</v>
      </c>
      <c r="AA737" s="412">
        <v>0</v>
      </c>
      <c r="AB737" s="377">
        <f>VLOOKUP($B737,'1.วาง งบทดลอง 4 แถว'!$E$2519:$J$3357,3,0)</f>
        <v>0</v>
      </c>
      <c r="AC737" s="378">
        <f>VLOOKUP($B737,'1.วาง งบทดลอง 4 แถว'!$E$2519:$J$3357,4,0)</f>
        <v>0</v>
      </c>
      <c r="AD737" s="378">
        <f>VLOOKUP($B737,'1.วาง งบทดลอง 4 แถว'!$E$2519:$J$3357,5,0)</f>
        <v>0</v>
      </c>
      <c r="AE737" s="379">
        <f>VLOOKUP($B737,'1.วาง งบทดลอง 4 แถว'!$E$2519:$J$3357,6,0)</f>
        <v>0</v>
      </c>
      <c r="AF737" s="380">
        <f t="shared" si="91"/>
        <v>0</v>
      </c>
      <c r="AG737" s="410" t="s">
        <v>1335</v>
      </c>
      <c r="AH737" s="411" t="s">
        <v>1326</v>
      </c>
      <c r="AI737" s="412">
        <v>0</v>
      </c>
      <c r="AJ737" s="377">
        <f>VLOOKUP($B737,'1.วาง งบทดลอง 4 แถว'!$E$3358:$J$4196,3,0)</f>
        <v>0</v>
      </c>
      <c r="AK737" s="378">
        <f>VLOOKUP($B737,'1.วาง งบทดลอง 4 แถว'!$E$3358:$J$4196,4,0)</f>
        <v>0</v>
      </c>
      <c r="AL737" s="378">
        <f>VLOOKUP($B737,'1.วาง งบทดลอง 4 แถว'!$E$3358:$J$4196,5,0)</f>
        <v>0</v>
      </c>
      <c r="AM737" s="379">
        <f>VLOOKUP($B737,'1.วาง งบทดลอง 4 แถว'!$E$3358:$J$4196,6,0)</f>
        <v>0</v>
      </c>
      <c r="AN737" s="380">
        <f t="shared" si="92"/>
        <v>0</v>
      </c>
      <c r="AO737" s="410" t="s">
        <v>1335</v>
      </c>
      <c r="AP737" s="411" t="s">
        <v>1326</v>
      </c>
      <c r="AQ737" s="412">
        <v>0</v>
      </c>
      <c r="AR737" s="377">
        <f>VLOOKUP($B737,'1.วาง งบทดลอง 4 แถว'!$E$4197:$J$5035,3,0)</f>
        <v>0</v>
      </c>
      <c r="AS737" s="378">
        <f>VLOOKUP($B737,'1.วาง งบทดลอง 4 แถว'!$E$4197:$J$5035,4,0)</f>
        <v>0</v>
      </c>
      <c r="AT737" s="378">
        <f>VLOOKUP($B737,'1.วาง งบทดลอง 4 แถว'!$E$4197:$J$5035,5,0)</f>
        <v>0</v>
      </c>
      <c r="AU737" s="379">
        <f>VLOOKUP($B737,'1.วาง งบทดลอง 4 แถว'!$E$4197:$J$5035,6,0)</f>
        <v>0</v>
      </c>
      <c r="AV737" s="380">
        <f t="shared" si="93"/>
        <v>0</v>
      </c>
      <c r="AW737" s="410" t="s">
        <v>1335</v>
      </c>
      <c r="AX737" s="411" t="s">
        <v>1326</v>
      </c>
      <c r="AY737" s="412">
        <v>0</v>
      </c>
      <c r="AZ737" s="377">
        <f>VLOOKUP($B737,'1.วาง งบทดลอง 4 แถว'!$E$5036:$J$5874,3,0)</f>
        <v>0</v>
      </c>
      <c r="BA737" s="378">
        <f>VLOOKUP($B737,'1.วาง งบทดลอง 4 แถว'!$E$5036:$J$5874,4,0)</f>
        <v>0</v>
      </c>
      <c r="BB737" s="378">
        <f>VLOOKUP($B737,'1.วาง งบทดลอง 4 แถว'!$E$5036:$J$5874,5,0)</f>
        <v>0</v>
      </c>
      <c r="BC737" s="379">
        <f>VLOOKUP($B737,'1.วาง งบทดลอง 4 แถว'!$E$5036:$J$5874,6,0)</f>
        <v>0</v>
      </c>
      <c r="BD737" s="380">
        <f t="shared" si="94"/>
        <v>0</v>
      </c>
      <c r="BE737" s="410" t="s">
        <v>1335</v>
      </c>
      <c r="BF737" s="411" t="s">
        <v>1326</v>
      </c>
      <c r="BG737" s="412">
        <v>0</v>
      </c>
      <c r="BH737" s="377">
        <f>VLOOKUP($B737,'1.วาง งบทดลอง 4 แถว'!$E$5875:$J$6713,3,0)</f>
        <v>0</v>
      </c>
      <c r="BI737" s="378">
        <f>VLOOKUP($B737,'1.วาง งบทดลอง 4 แถว'!$E$5875:$J$6713,4,0)</f>
        <v>0</v>
      </c>
      <c r="BJ737" s="378">
        <f>VLOOKUP($B737,'1.วาง งบทดลอง 4 แถว'!$E$5875:$J$6713,5,0)</f>
        <v>0</v>
      </c>
      <c r="BK737" s="379">
        <f>VLOOKUP($B737,'1.วาง งบทดลอง 4 แถว'!$E$5875:$J$6713,6,0)</f>
        <v>0</v>
      </c>
      <c r="BL737" s="380">
        <f t="shared" si="95"/>
        <v>0</v>
      </c>
      <c r="BM737" s="410" t="s">
        <v>1335</v>
      </c>
      <c r="BN737" s="411" t="s">
        <v>1326</v>
      </c>
      <c r="BO737" s="413">
        <v>0</v>
      </c>
    </row>
    <row r="738" spans="1:67" ht="19.5" customHeight="1">
      <c r="A738" s="374">
        <v>735</v>
      </c>
      <c r="B738" s="375" t="s">
        <v>1072</v>
      </c>
      <c r="C738" s="376" t="s">
        <v>2336</v>
      </c>
      <c r="D738" s="377">
        <f>VLOOKUP($B738,'1.วาง งบทดลอง 4 แถว'!$E$2:$J$840,3,0)</f>
        <v>0</v>
      </c>
      <c r="E738" s="378">
        <f>VLOOKUP($B738,'1.วาง งบทดลอง 4 แถว'!$E$2:$J$840,4,0)</f>
        <v>0</v>
      </c>
      <c r="F738" s="378">
        <f>VLOOKUP($B738,'1.วาง งบทดลอง 4 แถว'!$E$2:$J$840,5,0)</f>
        <v>0</v>
      </c>
      <c r="G738" s="379">
        <f>VLOOKUP($B738,'1.วาง งบทดลอง 4 แถว'!$E$2:$J$840,6,0)</f>
        <v>0</v>
      </c>
      <c r="H738" s="380">
        <f t="shared" si="88"/>
        <v>0</v>
      </c>
      <c r="I738" s="410" t="s">
        <v>1325</v>
      </c>
      <c r="J738" s="411" t="s">
        <v>1326</v>
      </c>
      <c r="K738" s="412">
        <v>0</v>
      </c>
      <c r="L738" s="377">
        <f>VLOOKUP($B738,'1.วาง งบทดลอง 4 แถว'!$E$841:$J$1679,3,0)</f>
        <v>0</v>
      </c>
      <c r="M738" s="378">
        <f>VLOOKUP($B738,'1.วาง งบทดลอง 4 แถว'!$E$841:$J$1679,4,0)</f>
        <v>0</v>
      </c>
      <c r="N738" s="378">
        <f>VLOOKUP($B738,'1.วาง งบทดลอง 4 แถว'!$E$841:$J$1679,5,0)</f>
        <v>0</v>
      </c>
      <c r="O738" s="379">
        <f>VLOOKUP($B738,'1.วาง งบทดลอง 4 แถว'!$E$841:$J$1679,6,0)</f>
        <v>0</v>
      </c>
      <c r="P738" s="380">
        <f t="shared" si="89"/>
        <v>0</v>
      </c>
      <c r="Q738" s="410" t="s">
        <v>1335</v>
      </c>
      <c r="R738" s="411" t="s">
        <v>1326</v>
      </c>
      <c r="S738" s="412">
        <v>0</v>
      </c>
      <c r="T738" s="377">
        <f>VLOOKUP($B738,'1.วาง งบทดลอง 4 แถว'!$E$1680:$J$2518,3,0)</f>
        <v>166.53</v>
      </c>
      <c r="U738" s="378">
        <f>VLOOKUP($B738,'1.วาง งบทดลอง 4 แถว'!$E$1680:$J$2518,4,0)</f>
        <v>0</v>
      </c>
      <c r="V738" s="378">
        <f>VLOOKUP($B738,'1.วาง งบทดลอง 4 แถว'!$E$1680:$J$2518,5,0)</f>
        <v>1831.83</v>
      </c>
      <c r="W738" s="379">
        <f>VLOOKUP($B738,'1.วาง งบทดลอง 4 แถว'!$E$1680:$J$2518,6,0)</f>
        <v>0</v>
      </c>
      <c r="X738" s="380">
        <f t="shared" si="90"/>
        <v>1831.83</v>
      </c>
      <c r="Y738" s="410" t="s">
        <v>1335</v>
      </c>
      <c r="Z738" s="411" t="s">
        <v>1326</v>
      </c>
      <c r="AA738" s="412">
        <v>0</v>
      </c>
      <c r="AB738" s="377">
        <f>VLOOKUP($B738,'1.วาง งบทดลอง 4 แถว'!$E$2519:$J$3357,3,0)</f>
        <v>0</v>
      </c>
      <c r="AC738" s="378">
        <f>VLOOKUP($B738,'1.วาง งบทดลอง 4 แถว'!$E$2519:$J$3357,4,0)</f>
        <v>0</v>
      </c>
      <c r="AD738" s="378">
        <f>VLOOKUP($B738,'1.วาง งบทดลอง 4 แถว'!$E$2519:$J$3357,5,0)</f>
        <v>0</v>
      </c>
      <c r="AE738" s="379">
        <f>VLOOKUP($B738,'1.วาง งบทดลอง 4 แถว'!$E$2519:$J$3357,6,0)</f>
        <v>0</v>
      </c>
      <c r="AF738" s="380">
        <f t="shared" si="91"/>
        <v>0</v>
      </c>
      <c r="AG738" s="410" t="s">
        <v>1335</v>
      </c>
      <c r="AH738" s="411" t="s">
        <v>1326</v>
      </c>
      <c r="AI738" s="412">
        <v>0</v>
      </c>
      <c r="AJ738" s="377">
        <f>VLOOKUP($B738,'1.วาง งบทดลอง 4 แถว'!$E$3358:$J$4196,3,0)</f>
        <v>4250</v>
      </c>
      <c r="AK738" s="378">
        <f>VLOOKUP($B738,'1.วาง งบทดลอง 4 แถว'!$E$3358:$J$4196,4,0)</f>
        <v>0</v>
      </c>
      <c r="AL738" s="378">
        <f>VLOOKUP($B738,'1.วาง งบทดลอง 4 แถว'!$E$3358:$J$4196,5,0)</f>
        <v>46750</v>
      </c>
      <c r="AM738" s="379">
        <f>VLOOKUP($B738,'1.วาง งบทดลอง 4 แถว'!$E$3358:$J$4196,6,0)</f>
        <v>0</v>
      </c>
      <c r="AN738" s="380">
        <f t="shared" si="92"/>
        <v>46750</v>
      </c>
      <c r="AO738" s="410" t="s">
        <v>1335</v>
      </c>
      <c r="AP738" s="411" t="s">
        <v>1326</v>
      </c>
      <c r="AQ738" s="412">
        <v>0</v>
      </c>
      <c r="AR738" s="377">
        <f>VLOOKUP($B738,'1.วาง งบทดลอง 4 แถว'!$E$4197:$J$5035,3,0)</f>
        <v>323.77999999999997</v>
      </c>
      <c r="AS738" s="378">
        <f>VLOOKUP($B738,'1.วาง งบทดลอง 4 แถว'!$E$4197:$J$5035,4,0)</f>
        <v>0</v>
      </c>
      <c r="AT738" s="378">
        <f>VLOOKUP($B738,'1.วาง งบทดลอง 4 แถว'!$E$4197:$J$5035,5,0)</f>
        <v>25782.95</v>
      </c>
      <c r="AU738" s="379">
        <f>VLOOKUP($B738,'1.วาง งบทดลอง 4 แถว'!$E$4197:$J$5035,6,0)</f>
        <v>0</v>
      </c>
      <c r="AV738" s="380">
        <f t="shared" si="93"/>
        <v>25782.95</v>
      </c>
      <c r="AW738" s="410" t="s">
        <v>1335</v>
      </c>
      <c r="AX738" s="411" t="s">
        <v>1326</v>
      </c>
      <c r="AY738" s="412">
        <v>0</v>
      </c>
      <c r="AZ738" s="377">
        <f>VLOOKUP($B738,'1.วาง งบทดลอง 4 แถว'!$E$5036:$J$5874,3,0)</f>
        <v>0</v>
      </c>
      <c r="BA738" s="378">
        <f>VLOOKUP($B738,'1.วาง งบทดลอง 4 แถว'!$E$5036:$J$5874,4,0)</f>
        <v>0</v>
      </c>
      <c r="BB738" s="378">
        <f>VLOOKUP($B738,'1.วาง งบทดลอง 4 แถว'!$E$5036:$J$5874,5,0)</f>
        <v>11370</v>
      </c>
      <c r="BC738" s="379">
        <f>VLOOKUP($B738,'1.วาง งบทดลอง 4 แถว'!$E$5036:$J$5874,6,0)</f>
        <v>0</v>
      </c>
      <c r="BD738" s="380">
        <f t="shared" si="94"/>
        <v>11370</v>
      </c>
      <c r="BE738" s="410" t="s">
        <v>1335</v>
      </c>
      <c r="BF738" s="411" t="s">
        <v>1326</v>
      </c>
      <c r="BG738" s="412">
        <v>0</v>
      </c>
      <c r="BH738" s="377">
        <f>VLOOKUP($B738,'1.วาง งบทดลอง 4 แถว'!$E$5875:$J$6713,3,0)</f>
        <v>0</v>
      </c>
      <c r="BI738" s="378">
        <f>VLOOKUP($B738,'1.วาง งบทดลอง 4 แถว'!$E$5875:$J$6713,4,0)</f>
        <v>0</v>
      </c>
      <c r="BJ738" s="378">
        <f>VLOOKUP($B738,'1.วาง งบทดลอง 4 แถว'!$E$5875:$J$6713,5,0)</f>
        <v>0</v>
      </c>
      <c r="BK738" s="379">
        <f>VLOOKUP($B738,'1.วาง งบทดลอง 4 แถว'!$E$5875:$J$6713,6,0)</f>
        <v>0</v>
      </c>
      <c r="BL738" s="380">
        <f t="shared" si="95"/>
        <v>0</v>
      </c>
      <c r="BM738" s="410" t="s">
        <v>1335</v>
      </c>
      <c r="BN738" s="411" t="s">
        <v>1326</v>
      </c>
      <c r="BO738" s="413">
        <v>0</v>
      </c>
    </row>
    <row r="739" spans="1:67" ht="19.5" customHeight="1">
      <c r="A739" s="374">
        <v>736</v>
      </c>
      <c r="B739" s="375" t="s">
        <v>1073</v>
      </c>
      <c r="C739" s="376" t="s">
        <v>2337</v>
      </c>
      <c r="D739" s="377">
        <f>VLOOKUP($B739,'1.วาง งบทดลอง 4 แถว'!$E$2:$J$840,3,0)</f>
        <v>14516.68</v>
      </c>
      <c r="E739" s="378">
        <f>VLOOKUP($B739,'1.วาง งบทดลอง 4 แถว'!$E$2:$J$840,4,0)</f>
        <v>0</v>
      </c>
      <c r="F739" s="378">
        <f>VLOOKUP($B739,'1.วาง งบทดลอง 4 แถว'!$E$2:$J$840,5,0)</f>
        <v>109172.34</v>
      </c>
      <c r="G739" s="379">
        <f>VLOOKUP($B739,'1.วาง งบทดลอง 4 แถว'!$E$2:$J$840,6,0)</f>
        <v>0</v>
      </c>
      <c r="H739" s="380">
        <f t="shared" si="88"/>
        <v>109172.34</v>
      </c>
      <c r="I739" s="410" t="s">
        <v>1335</v>
      </c>
      <c r="J739" s="411" t="s">
        <v>1326</v>
      </c>
      <c r="K739" s="412">
        <v>0</v>
      </c>
      <c r="L739" s="377">
        <f>VLOOKUP($B739,'1.วาง งบทดลอง 4 แถว'!$E$841:$J$1679,3,0)</f>
        <v>0</v>
      </c>
      <c r="M739" s="378">
        <f>VLOOKUP($B739,'1.วาง งบทดลอง 4 แถว'!$E$841:$J$1679,4,0)</f>
        <v>0</v>
      </c>
      <c r="N739" s="378">
        <f>VLOOKUP($B739,'1.วาง งบทดลอง 4 แถว'!$E$841:$J$1679,5,0)</f>
        <v>0</v>
      </c>
      <c r="O739" s="379">
        <f>VLOOKUP($B739,'1.วาง งบทดลอง 4 แถว'!$E$841:$J$1679,6,0)</f>
        <v>0</v>
      </c>
      <c r="P739" s="380">
        <f t="shared" si="89"/>
        <v>0</v>
      </c>
      <c r="Q739" s="410" t="s">
        <v>1335</v>
      </c>
      <c r="R739" s="411" t="s">
        <v>1326</v>
      </c>
      <c r="S739" s="412">
        <v>0</v>
      </c>
      <c r="T739" s="377">
        <f>VLOOKUP($B739,'1.วาง งบทดลอง 4 แถว'!$E$1680:$J$2518,3,0)</f>
        <v>0</v>
      </c>
      <c r="U739" s="378">
        <f>VLOOKUP($B739,'1.วาง งบทดลอง 4 แถว'!$E$1680:$J$2518,4,0)</f>
        <v>0</v>
      </c>
      <c r="V739" s="378">
        <f>VLOOKUP($B739,'1.วาง งบทดลอง 4 แถว'!$E$1680:$J$2518,5,0)</f>
        <v>0</v>
      </c>
      <c r="W739" s="379">
        <f>VLOOKUP($B739,'1.วาง งบทดลอง 4 แถว'!$E$1680:$J$2518,6,0)</f>
        <v>0</v>
      </c>
      <c r="X739" s="380">
        <f t="shared" si="90"/>
        <v>0</v>
      </c>
      <c r="Y739" s="410" t="s">
        <v>1335</v>
      </c>
      <c r="Z739" s="411" t="s">
        <v>1326</v>
      </c>
      <c r="AA739" s="412">
        <v>0</v>
      </c>
      <c r="AB739" s="377">
        <f>VLOOKUP($B739,'1.วาง งบทดลอง 4 แถว'!$E$2519:$J$3357,3,0)</f>
        <v>0</v>
      </c>
      <c r="AC739" s="378">
        <f>VLOOKUP($B739,'1.วาง งบทดลอง 4 แถว'!$E$2519:$J$3357,4,0)</f>
        <v>0</v>
      </c>
      <c r="AD739" s="378">
        <f>VLOOKUP($B739,'1.วาง งบทดลอง 4 แถว'!$E$2519:$J$3357,5,0)</f>
        <v>0</v>
      </c>
      <c r="AE739" s="379">
        <f>VLOOKUP($B739,'1.วาง งบทดลอง 4 แถว'!$E$2519:$J$3357,6,0)</f>
        <v>0</v>
      </c>
      <c r="AF739" s="380">
        <f t="shared" si="91"/>
        <v>0</v>
      </c>
      <c r="AG739" s="410" t="s">
        <v>1335</v>
      </c>
      <c r="AH739" s="411" t="s">
        <v>1326</v>
      </c>
      <c r="AI739" s="412">
        <v>0</v>
      </c>
      <c r="AJ739" s="377">
        <f>VLOOKUP($B739,'1.วาง งบทดลอง 4 แถว'!$E$3358:$J$4196,3,0)</f>
        <v>0</v>
      </c>
      <c r="AK739" s="378">
        <f>VLOOKUP($B739,'1.วาง งบทดลอง 4 แถว'!$E$3358:$J$4196,4,0)</f>
        <v>0</v>
      </c>
      <c r="AL739" s="378">
        <f>VLOOKUP($B739,'1.วาง งบทดลอง 4 แถว'!$E$3358:$J$4196,5,0)</f>
        <v>0</v>
      </c>
      <c r="AM739" s="379">
        <f>VLOOKUP($B739,'1.วาง งบทดลอง 4 แถว'!$E$3358:$J$4196,6,0)</f>
        <v>0</v>
      </c>
      <c r="AN739" s="380">
        <f t="shared" si="92"/>
        <v>0</v>
      </c>
      <c r="AO739" s="410" t="s">
        <v>1335</v>
      </c>
      <c r="AP739" s="411" t="s">
        <v>1326</v>
      </c>
      <c r="AQ739" s="412">
        <v>0</v>
      </c>
      <c r="AR739" s="377">
        <f>VLOOKUP($B739,'1.วาง งบทดลอง 4 แถว'!$E$4197:$J$5035,3,0)</f>
        <v>0</v>
      </c>
      <c r="AS739" s="378">
        <f>VLOOKUP($B739,'1.วาง งบทดลอง 4 แถว'!$E$4197:$J$5035,4,0)</f>
        <v>0</v>
      </c>
      <c r="AT739" s="378">
        <f>VLOOKUP($B739,'1.วาง งบทดลอง 4 แถว'!$E$4197:$J$5035,5,0)</f>
        <v>0</v>
      </c>
      <c r="AU739" s="379">
        <f>VLOOKUP($B739,'1.วาง งบทดลอง 4 แถว'!$E$4197:$J$5035,6,0)</f>
        <v>0</v>
      </c>
      <c r="AV739" s="380">
        <f t="shared" si="93"/>
        <v>0</v>
      </c>
      <c r="AW739" s="410" t="s">
        <v>1335</v>
      </c>
      <c r="AX739" s="411" t="s">
        <v>1326</v>
      </c>
      <c r="AY739" s="412">
        <v>0</v>
      </c>
      <c r="AZ739" s="377">
        <f>VLOOKUP($B739,'1.วาง งบทดลอง 4 แถว'!$E$5036:$J$5874,3,0)</f>
        <v>0</v>
      </c>
      <c r="BA739" s="378">
        <f>VLOOKUP($B739,'1.วาง งบทดลอง 4 แถว'!$E$5036:$J$5874,4,0)</f>
        <v>0</v>
      </c>
      <c r="BB739" s="378">
        <f>VLOOKUP($B739,'1.วาง งบทดลอง 4 แถว'!$E$5036:$J$5874,5,0)</f>
        <v>0</v>
      </c>
      <c r="BC739" s="379">
        <f>VLOOKUP($B739,'1.วาง งบทดลอง 4 แถว'!$E$5036:$J$5874,6,0)</f>
        <v>0</v>
      </c>
      <c r="BD739" s="380">
        <f t="shared" si="94"/>
        <v>0</v>
      </c>
      <c r="BE739" s="410" t="s">
        <v>1335</v>
      </c>
      <c r="BF739" s="411" t="s">
        <v>1326</v>
      </c>
      <c r="BG739" s="412">
        <v>0</v>
      </c>
      <c r="BH739" s="377">
        <f>VLOOKUP($B739,'1.วาง งบทดลอง 4 แถว'!$E$5875:$J$6713,3,0)</f>
        <v>0</v>
      </c>
      <c r="BI739" s="378">
        <f>VLOOKUP($B739,'1.วาง งบทดลอง 4 แถว'!$E$5875:$J$6713,4,0)</f>
        <v>0</v>
      </c>
      <c r="BJ739" s="378">
        <f>VLOOKUP($B739,'1.วาง งบทดลอง 4 แถว'!$E$5875:$J$6713,5,0)</f>
        <v>0</v>
      </c>
      <c r="BK739" s="379">
        <f>VLOOKUP($B739,'1.วาง งบทดลอง 4 แถว'!$E$5875:$J$6713,6,0)</f>
        <v>0</v>
      </c>
      <c r="BL739" s="380">
        <f t="shared" si="95"/>
        <v>0</v>
      </c>
      <c r="BM739" s="410" t="s">
        <v>1335</v>
      </c>
      <c r="BN739" s="411" t="s">
        <v>1326</v>
      </c>
      <c r="BO739" s="413">
        <v>0</v>
      </c>
    </row>
    <row r="740" spans="1:67" ht="19.5" customHeight="1">
      <c r="A740" s="374">
        <v>737</v>
      </c>
      <c r="B740" s="375" t="s">
        <v>1074</v>
      </c>
      <c r="C740" s="376" t="s">
        <v>2338</v>
      </c>
      <c r="D740" s="377">
        <f>VLOOKUP($B740,'1.วาง งบทดลอง 4 แถว'!$E$2:$J$840,3,0)</f>
        <v>106680.68</v>
      </c>
      <c r="E740" s="378">
        <f>VLOOKUP($B740,'1.วาง งบทดลอง 4 แถว'!$E$2:$J$840,4,0)</f>
        <v>0</v>
      </c>
      <c r="F740" s="378">
        <f>VLOOKUP($B740,'1.วาง งบทดลอง 4 แถว'!$E$2:$J$840,5,0)</f>
        <v>23673775.309999999</v>
      </c>
      <c r="G740" s="379">
        <f>VLOOKUP($B740,'1.วาง งบทดลอง 4 แถว'!$E$2:$J$840,6,0)</f>
        <v>0</v>
      </c>
      <c r="H740" s="380">
        <f t="shared" si="88"/>
        <v>23673775.309999999</v>
      </c>
      <c r="I740" s="410" t="s">
        <v>1335</v>
      </c>
      <c r="J740" s="411" t="s">
        <v>1326</v>
      </c>
      <c r="K740" s="412">
        <v>0</v>
      </c>
      <c r="L740" s="377">
        <f>VLOOKUP($B740,'1.วาง งบทดลอง 4 แถว'!$E$841:$J$1679,3,0)</f>
        <v>41633.33</v>
      </c>
      <c r="M740" s="378">
        <f>VLOOKUP($B740,'1.วาง งบทดลอง 4 แถว'!$E$841:$J$1679,4,0)</f>
        <v>0</v>
      </c>
      <c r="N740" s="378">
        <f>VLOOKUP($B740,'1.วาง งบทดลอง 4 แถว'!$E$841:$J$1679,5,0)</f>
        <v>457966.64</v>
      </c>
      <c r="O740" s="379">
        <f>VLOOKUP($B740,'1.วาง งบทดลอง 4 แถว'!$E$841:$J$1679,6,0)</f>
        <v>0</v>
      </c>
      <c r="P740" s="380">
        <f t="shared" si="89"/>
        <v>457966.64</v>
      </c>
      <c r="Q740" s="410" t="s">
        <v>1335</v>
      </c>
      <c r="R740" s="411" t="s">
        <v>1326</v>
      </c>
      <c r="S740" s="412">
        <v>0</v>
      </c>
      <c r="T740" s="377">
        <f>VLOOKUP($B740,'1.วาง งบทดลอง 4 แถว'!$E$1680:$J$2518,3,0)</f>
        <v>0</v>
      </c>
      <c r="U740" s="378">
        <f>VLOOKUP($B740,'1.วาง งบทดลอง 4 แถว'!$E$1680:$J$2518,4,0)</f>
        <v>0</v>
      </c>
      <c r="V740" s="378">
        <f>VLOOKUP($B740,'1.วาง งบทดลอง 4 แถว'!$E$1680:$J$2518,5,0)</f>
        <v>0</v>
      </c>
      <c r="W740" s="379">
        <f>VLOOKUP($B740,'1.วาง งบทดลอง 4 แถว'!$E$1680:$J$2518,6,0)</f>
        <v>0</v>
      </c>
      <c r="X740" s="380">
        <f t="shared" si="90"/>
        <v>0</v>
      </c>
      <c r="Y740" s="410" t="s">
        <v>1335</v>
      </c>
      <c r="Z740" s="411" t="s">
        <v>1326</v>
      </c>
      <c r="AA740" s="412">
        <v>0</v>
      </c>
      <c r="AB740" s="377">
        <f>VLOOKUP($B740,'1.วาง งบทดลอง 4 แถว'!$E$2519:$J$3357,3,0)</f>
        <v>0</v>
      </c>
      <c r="AC740" s="378">
        <f>VLOOKUP($B740,'1.วาง งบทดลอง 4 แถว'!$E$2519:$J$3357,4,0)</f>
        <v>0</v>
      </c>
      <c r="AD740" s="378">
        <f>VLOOKUP($B740,'1.วาง งบทดลอง 4 แถว'!$E$2519:$J$3357,5,0)</f>
        <v>0</v>
      </c>
      <c r="AE740" s="379">
        <f>VLOOKUP($B740,'1.วาง งบทดลอง 4 แถว'!$E$2519:$J$3357,6,0)</f>
        <v>0</v>
      </c>
      <c r="AF740" s="380">
        <f t="shared" si="91"/>
        <v>0</v>
      </c>
      <c r="AG740" s="410" t="s">
        <v>1335</v>
      </c>
      <c r="AH740" s="411" t="s">
        <v>1326</v>
      </c>
      <c r="AI740" s="412">
        <v>0</v>
      </c>
      <c r="AJ740" s="377">
        <f>VLOOKUP($B740,'1.วาง งบทดลอง 4 แถว'!$E$3358:$J$4196,3,0)</f>
        <v>41633.33</v>
      </c>
      <c r="AK740" s="378">
        <f>VLOOKUP($B740,'1.วาง งบทดลอง 4 แถว'!$E$3358:$J$4196,4,0)</f>
        <v>0</v>
      </c>
      <c r="AL740" s="378">
        <f>VLOOKUP($B740,'1.วาง งบทดลอง 4 แถว'!$E$3358:$J$4196,5,0)</f>
        <v>457966.63</v>
      </c>
      <c r="AM740" s="379">
        <f>VLOOKUP($B740,'1.วาง งบทดลอง 4 แถว'!$E$3358:$J$4196,6,0)</f>
        <v>0</v>
      </c>
      <c r="AN740" s="380">
        <f t="shared" si="92"/>
        <v>457966.63</v>
      </c>
      <c r="AO740" s="410" t="s">
        <v>1335</v>
      </c>
      <c r="AP740" s="411" t="s">
        <v>1326</v>
      </c>
      <c r="AQ740" s="412">
        <v>0</v>
      </c>
      <c r="AR740" s="377">
        <f>VLOOKUP($B740,'1.วาง งบทดลอง 4 แถว'!$E$4197:$J$5035,3,0)</f>
        <v>41633.33</v>
      </c>
      <c r="AS740" s="378">
        <f>VLOOKUP($B740,'1.วาง งบทดลอง 4 แถว'!$E$4197:$J$5035,4,0)</f>
        <v>0</v>
      </c>
      <c r="AT740" s="378">
        <f>VLOOKUP($B740,'1.วาง งบทดลอง 4 แถว'!$E$4197:$J$5035,5,0)</f>
        <v>457966.63</v>
      </c>
      <c r="AU740" s="379">
        <f>VLOOKUP($B740,'1.วาง งบทดลอง 4 แถว'!$E$4197:$J$5035,6,0)</f>
        <v>0</v>
      </c>
      <c r="AV740" s="380">
        <f t="shared" si="93"/>
        <v>457966.63</v>
      </c>
      <c r="AW740" s="410" t="s">
        <v>1335</v>
      </c>
      <c r="AX740" s="411" t="s">
        <v>1326</v>
      </c>
      <c r="AY740" s="412">
        <v>0</v>
      </c>
      <c r="AZ740" s="377">
        <f>VLOOKUP($B740,'1.วาง งบทดลอง 4 แถว'!$E$5036:$J$5874,3,0)</f>
        <v>0</v>
      </c>
      <c r="BA740" s="378">
        <f>VLOOKUP($B740,'1.วาง งบทดลอง 4 แถว'!$E$5036:$J$5874,4,0)</f>
        <v>0</v>
      </c>
      <c r="BB740" s="378">
        <f>VLOOKUP($B740,'1.วาง งบทดลอง 4 แถว'!$E$5036:$J$5874,5,0)</f>
        <v>0</v>
      </c>
      <c r="BC740" s="379">
        <f>VLOOKUP($B740,'1.วาง งบทดลอง 4 แถว'!$E$5036:$J$5874,6,0)</f>
        <v>0</v>
      </c>
      <c r="BD740" s="380">
        <f t="shared" si="94"/>
        <v>0</v>
      </c>
      <c r="BE740" s="410" t="s">
        <v>1335</v>
      </c>
      <c r="BF740" s="411" t="s">
        <v>1326</v>
      </c>
      <c r="BG740" s="412">
        <v>0</v>
      </c>
      <c r="BH740" s="377">
        <f>VLOOKUP($B740,'1.วาง งบทดลอง 4 แถว'!$E$5875:$J$6713,3,0)</f>
        <v>0</v>
      </c>
      <c r="BI740" s="378">
        <f>VLOOKUP($B740,'1.วาง งบทดลอง 4 แถว'!$E$5875:$J$6713,4,0)</f>
        <v>0</v>
      </c>
      <c r="BJ740" s="378">
        <f>VLOOKUP($B740,'1.วาง งบทดลอง 4 แถว'!$E$5875:$J$6713,5,0)</f>
        <v>0</v>
      </c>
      <c r="BK740" s="379">
        <f>VLOOKUP($B740,'1.วาง งบทดลอง 4 แถว'!$E$5875:$J$6713,6,0)</f>
        <v>0</v>
      </c>
      <c r="BL740" s="380">
        <f t="shared" si="95"/>
        <v>0</v>
      </c>
      <c r="BM740" s="410" t="s">
        <v>1335</v>
      </c>
      <c r="BN740" s="411" t="s">
        <v>1326</v>
      </c>
      <c r="BO740" s="413">
        <v>0</v>
      </c>
    </row>
    <row r="741" spans="1:67" ht="19.5" customHeight="1">
      <c r="A741" s="374">
        <v>738</v>
      </c>
      <c r="B741" s="375" t="s">
        <v>1075</v>
      </c>
      <c r="C741" s="376" t="s">
        <v>2339</v>
      </c>
      <c r="D741" s="377">
        <f>VLOOKUP($B741,'1.วาง งบทดลอง 4 แถว'!$E$2:$J$840,3,0)</f>
        <v>10833.34</v>
      </c>
      <c r="E741" s="378">
        <f>VLOOKUP($B741,'1.วาง งบทดลอง 4 แถว'!$E$2:$J$840,4,0)</f>
        <v>0</v>
      </c>
      <c r="F741" s="378">
        <f>VLOOKUP($B741,'1.วาง งบทดลอง 4 แถว'!$E$2:$J$840,5,0)</f>
        <v>359299.06</v>
      </c>
      <c r="G741" s="379">
        <f>VLOOKUP($B741,'1.วาง งบทดลอง 4 แถว'!$E$2:$J$840,6,0)</f>
        <v>0</v>
      </c>
      <c r="H741" s="380">
        <f t="shared" si="88"/>
        <v>359299.06</v>
      </c>
      <c r="I741" s="410" t="s">
        <v>1335</v>
      </c>
      <c r="J741" s="411" t="s">
        <v>1326</v>
      </c>
      <c r="K741" s="412">
        <v>0</v>
      </c>
      <c r="L741" s="377">
        <f>VLOOKUP($B741,'1.วาง งบทดลอง 4 แถว'!$E$841:$J$1679,3,0)</f>
        <v>0</v>
      </c>
      <c r="M741" s="378">
        <f>VLOOKUP($B741,'1.วาง งบทดลอง 4 แถว'!$E$841:$J$1679,4,0)</f>
        <v>0</v>
      </c>
      <c r="N741" s="378">
        <f>VLOOKUP($B741,'1.วาง งบทดลอง 4 แถว'!$E$841:$J$1679,5,0)</f>
        <v>0</v>
      </c>
      <c r="O741" s="379">
        <f>VLOOKUP($B741,'1.วาง งบทดลอง 4 แถว'!$E$841:$J$1679,6,0)</f>
        <v>0</v>
      </c>
      <c r="P741" s="380">
        <f t="shared" si="89"/>
        <v>0</v>
      </c>
      <c r="Q741" s="410" t="s">
        <v>1335</v>
      </c>
      <c r="R741" s="411" t="s">
        <v>1326</v>
      </c>
      <c r="S741" s="412">
        <v>0</v>
      </c>
      <c r="T741" s="377">
        <f>VLOOKUP($B741,'1.วาง งบทดลอง 4 แถว'!$E$1680:$J$2518,3,0)</f>
        <v>0</v>
      </c>
      <c r="U741" s="378">
        <f>VLOOKUP($B741,'1.วาง งบทดลอง 4 แถว'!$E$1680:$J$2518,4,0)</f>
        <v>0</v>
      </c>
      <c r="V741" s="378">
        <f>VLOOKUP($B741,'1.วาง งบทดลอง 4 แถว'!$E$1680:$J$2518,5,0)</f>
        <v>0</v>
      </c>
      <c r="W741" s="379">
        <f>VLOOKUP($B741,'1.วาง งบทดลอง 4 แถว'!$E$1680:$J$2518,6,0)</f>
        <v>0</v>
      </c>
      <c r="X741" s="380">
        <f t="shared" si="90"/>
        <v>0</v>
      </c>
      <c r="Y741" s="410" t="s">
        <v>1335</v>
      </c>
      <c r="Z741" s="411" t="s">
        <v>1326</v>
      </c>
      <c r="AA741" s="412">
        <v>0</v>
      </c>
      <c r="AB741" s="377">
        <f>VLOOKUP($B741,'1.วาง งบทดลอง 4 แถว'!$E$2519:$J$3357,3,0)</f>
        <v>0</v>
      </c>
      <c r="AC741" s="378">
        <f>VLOOKUP($B741,'1.วาง งบทดลอง 4 แถว'!$E$2519:$J$3357,4,0)</f>
        <v>0</v>
      </c>
      <c r="AD741" s="378">
        <f>VLOOKUP($B741,'1.วาง งบทดลอง 4 แถว'!$E$2519:$J$3357,5,0)</f>
        <v>0</v>
      </c>
      <c r="AE741" s="379">
        <f>VLOOKUP($B741,'1.วาง งบทดลอง 4 แถว'!$E$2519:$J$3357,6,0)</f>
        <v>0</v>
      </c>
      <c r="AF741" s="380">
        <f t="shared" si="91"/>
        <v>0</v>
      </c>
      <c r="AG741" s="410" t="s">
        <v>1335</v>
      </c>
      <c r="AH741" s="411" t="s">
        <v>1326</v>
      </c>
      <c r="AI741" s="412">
        <v>0</v>
      </c>
      <c r="AJ741" s="377">
        <f>VLOOKUP($B741,'1.วาง งบทดลอง 4 แถว'!$E$3358:$J$4196,3,0)</f>
        <v>0</v>
      </c>
      <c r="AK741" s="378">
        <f>VLOOKUP($B741,'1.วาง งบทดลอง 4 แถว'!$E$3358:$J$4196,4,0)</f>
        <v>0</v>
      </c>
      <c r="AL741" s="378">
        <f>VLOOKUP($B741,'1.วาง งบทดลอง 4 แถว'!$E$3358:$J$4196,5,0)</f>
        <v>0</v>
      </c>
      <c r="AM741" s="379">
        <f>VLOOKUP($B741,'1.วาง งบทดลอง 4 แถว'!$E$3358:$J$4196,6,0)</f>
        <v>0</v>
      </c>
      <c r="AN741" s="380">
        <f t="shared" si="92"/>
        <v>0</v>
      </c>
      <c r="AO741" s="410" t="s">
        <v>1335</v>
      </c>
      <c r="AP741" s="411" t="s">
        <v>1326</v>
      </c>
      <c r="AQ741" s="412">
        <v>0</v>
      </c>
      <c r="AR741" s="377">
        <f>VLOOKUP($B741,'1.วาง งบทดลอง 4 แถว'!$E$4197:$J$5035,3,0)</f>
        <v>24355.38</v>
      </c>
      <c r="AS741" s="378">
        <f>VLOOKUP($B741,'1.วาง งบทดลอง 4 แถว'!$E$4197:$J$5035,4,0)</f>
        <v>0</v>
      </c>
      <c r="AT741" s="378">
        <f>VLOOKUP($B741,'1.วาง งบทดลอง 4 แถว'!$E$4197:$J$5035,5,0)</f>
        <v>267909.18</v>
      </c>
      <c r="AU741" s="379">
        <f>VLOOKUP($B741,'1.วาง งบทดลอง 4 แถว'!$E$4197:$J$5035,6,0)</f>
        <v>0</v>
      </c>
      <c r="AV741" s="380">
        <f t="shared" si="93"/>
        <v>267909.18</v>
      </c>
      <c r="AW741" s="410" t="s">
        <v>1335</v>
      </c>
      <c r="AX741" s="411" t="s">
        <v>1326</v>
      </c>
      <c r="AY741" s="412">
        <v>0</v>
      </c>
      <c r="AZ741" s="377">
        <f>VLOOKUP($B741,'1.วาง งบทดลอง 4 แถว'!$E$5036:$J$5874,3,0)</f>
        <v>0</v>
      </c>
      <c r="BA741" s="378">
        <f>VLOOKUP($B741,'1.วาง งบทดลอง 4 แถว'!$E$5036:$J$5874,4,0)</f>
        <v>0</v>
      </c>
      <c r="BB741" s="378">
        <f>VLOOKUP($B741,'1.วาง งบทดลอง 4 แถว'!$E$5036:$J$5874,5,0)</f>
        <v>0</v>
      </c>
      <c r="BC741" s="379">
        <f>VLOOKUP($B741,'1.วาง งบทดลอง 4 แถว'!$E$5036:$J$5874,6,0)</f>
        <v>0</v>
      </c>
      <c r="BD741" s="380">
        <f t="shared" si="94"/>
        <v>0</v>
      </c>
      <c r="BE741" s="410" t="s">
        <v>1335</v>
      </c>
      <c r="BF741" s="411" t="s">
        <v>1326</v>
      </c>
      <c r="BG741" s="412">
        <v>0</v>
      </c>
      <c r="BH741" s="377">
        <f>VLOOKUP($B741,'1.วาง งบทดลอง 4 แถว'!$E$5875:$J$6713,3,0)</f>
        <v>0</v>
      </c>
      <c r="BI741" s="378">
        <f>VLOOKUP($B741,'1.วาง งบทดลอง 4 แถว'!$E$5875:$J$6713,4,0)</f>
        <v>0</v>
      </c>
      <c r="BJ741" s="378">
        <f>VLOOKUP($B741,'1.วาง งบทดลอง 4 แถว'!$E$5875:$J$6713,5,0)</f>
        <v>0</v>
      </c>
      <c r="BK741" s="379">
        <f>VLOOKUP($B741,'1.วาง งบทดลอง 4 แถว'!$E$5875:$J$6713,6,0)</f>
        <v>0</v>
      </c>
      <c r="BL741" s="380">
        <f t="shared" si="95"/>
        <v>0</v>
      </c>
      <c r="BM741" s="410" t="s">
        <v>1335</v>
      </c>
      <c r="BN741" s="411" t="s">
        <v>1326</v>
      </c>
      <c r="BO741" s="413">
        <v>0</v>
      </c>
    </row>
    <row r="742" spans="1:67" ht="19.5" customHeight="1">
      <c r="A742" s="374">
        <v>739</v>
      </c>
      <c r="B742" s="375" t="s">
        <v>1076</v>
      </c>
      <c r="C742" s="376" t="s">
        <v>2340</v>
      </c>
      <c r="D742" s="377">
        <f>VLOOKUP($B742,'1.วาง งบทดลอง 4 แถว'!$E$2:$J$840,3,0)</f>
        <v>2606.79</v>
      </c>
      <c r="E742" s="378">
        <f>VLOOKUP($B742,'1.วาง งบทดลอง 4 แถว'!$E$2:$J$840,4,0)</f>
        <v>0</v>
      </c>
      <c r="F742" s="378">
        <f>VLOOKUP($B742,'1.วาง งบทดลอง 4 แถว'!$E$2:$J$840,5,0)</f>
        <v>18455.7</v>
      </c>
      <c r="G742" s="379">
        <f>VLOOKUP($B742,'1.วาง งบทดลอง 4 แถว'!$E$2:$J$840,6,0)</f>
        <v>0</v>
      </c>
      <c r="H742" s="380">
        <f t="shared" si="88"/>
        <v>18455.7</v>
      </c>
      <c r="I742" s="410" t="s">
        <v>1335</v>
      </c>
      <c r="J742" s="411" t="s">
        <v>1326</v>
      </c>
      <c r="K742" s="412">
        <v>0</v>
      </c>
      <c r="L742" s="377">
        <f>VLOOKUP($B742,'1.วาง งบทดลอง 4 แถว'!$E$841:$J$1679,3,0)</f>
        <v>0</v>
      </c>
      <c r="M742" s="378">
        <f>VLOOKUP($B742,'1.วาง งบทดลอง 4 แถว'!$E$841:$J$1679,4,0)</f>
        <v>0</v>
      </c>
      <c r="N742" s="378">
        <f>VLOOKUP($B742,'1.วาง งบทดลอง 4 แถว'!$E$841:$J$1679,5,0)</f>
        <v>0</v>
      </c>
      <c r="O742" s="379">
        <f>VLOOKUP($B742,'1.วาง งบทดลอง 4 แถว'!$E$841:$J$1679,6,0)</f>
        <v>0</v>
      </c>
      <c r="P742" s="380">
        <f t="shared" si="89"/>
        <v>0</v>
      </c>
      <c r="Q742" s="410" t="s">
        <v>1335</v>
      </c>
      <c r="R742" s="411" t="s">
        <v>1326</v>
      </c>
      <c r="S742" s="412">
        <v>0</v>
      </c>
      <c r="T742" s="377">
        <f>VLOOKUP($B742,'1.วาง งบทดลอง 4 แถว'!$E$1680:$J$2518,3,0)</f>
        <v>0</v>
      </c>
      <c r="U742" s="378">
        <f>VLOOKUP($B742,'1.วาง งบทดลอง 4 แถว'!$E$1680:$J$2518,4,0)</f>
        <v>0</v>
      </c>
      <c r="V742" s="378">
        <f>VLOOKUP($B742,'1.วาง งบทดลอง 4 แถว'!$E$1680:$J$2518,5,0)</f>
        <v>0</v>
      </c>
      <c r="W742" s="379">
        <f>VLOOKUP($B742,'1.วาง งบทดลอง 4 แถว'!$E$1680:$J$2518,6,0)</f>
        <v>0</v>
      </c>
      <c r="X742" s="380">
        <f t="shared" si="90"/>
        <v>0</v>
      </c>
      <c r="Y742" s="410" t="s">
        <v>1335</v>
      </c>
      <c r="Z742" s="411" t="s">
        <v>1326</v>
      </c>
      <c r="AA742" s="412">
        <v>0</v>
      </c>
      <c r="AB742" s="377">
        <f>VLOOKUP($B742,'1.วาง งบทดลอง 4 แถว'!$E$2519:$J$3357,3,0)</f>
        <v>0</v>
      </c>
      <c r="AC742" s="378">
        <f>VLOOKUP($B742,'1.วาง งบทดลอง 4 แถว'!$E$2519:$J$3357,4,0)</f>
        <v>0</v>
      </c>
      <c r="AD742" s="378">
        <f>VLOOKUP($B742,'1.วาง งบทดลอง 4 แถว'!$E$2519:$J$3357,5,0)</f>
        <v>0</v>
      </c>
      <c r="AE742" s="379">
        <f>VLOOKUP($B742,'1.วาง งบทดลอง 4 แถว'!$E$2519:$J$3357,6,0)</f>
        <v>0</v>
      </c>
      <c r="AF742" s="380">
        <f t="shared" si="91"/>
        <v>0</v>
      </c>
      <c r="AG742" s="410" t="s">
        <v>1335</v>
      </c>
      <c r="AH742" s="411" t="s">
        <v>1326</v>
      </c>
      <c r="AI742" s="412">
        <v>0</v>
      </c>
      <c r="AJ742" s="377">
        <f>VLOOKUP($B742,'1.วาง งบทดลอง 4 แถว'!$E$3358:$J$4196,3,0)</f>
        <v>0</v>
      </c>
      <c r="AK742" s="378">
        <f>VLOOKUP($B742,'1.วาง งบทดลอง 4 แถว'!$E$3358:$J$4196,4,0)</f>
        <v>0</v>
      </c>
      <c r="AL742" s="378">
        <f>VLOOKUP($B742,'1.วาง งบทดลอง 4 แถว'!$E$3358:$J$4196,5,0)</f>
        <v>0</v>
      </c>
      <c r="AM742" s="379">
        <f>VLOOKUP($B742,'1.วาง งบทดลอง 4 แถว'!$E$3358:$J$4196,6,0)</f>
        <v>0</v>
      </c>
      <c r="AN742" s="380">
        <f t="shared" si="92"/>
        <v>0</v>
      </c>
      <c r="AO742" s="410" t="s">
        <v>1335</v>
      </c>
      <c r="AP742" s="411" t="s">
        <v>1326</v>
      </c>
      <c r="AQ742" s="412">
        <v>0</v>
      </c>
      <c r="AR742" s="377">
        <f>VLOOKUP($B742,'1.วาง งบทดลอง 4 แถว'!$E$4197:$J$5035,3,0)</f>
        <v>0</v>
      </c>
      <c r="AS742" s="378">
        <f>VLOOKUP($B742,'1.วาง งบทดลอง 4 แถว'!$E$4197:$J$5035,4,0)</f>
        <v>0</v>
      </c>
      <c r="AT742" s="378">
        <f>VLOOKUP($B742,'1.วาง งบทดลอง 4 แถว'!$E$4197:$J$5035,5,0)</f>
        <v>0</v>
      </c>
      <c r="AU742" s="379">
        <f>VLOOKUP($B742,'1.วาง งบทดลอง 4 แถว'!$E$4197:$J$5035,6,0)</f>
        <v>0</v>
      </c>
      <c r="AV742" s="380">
        <f t="shared" si="93"/>
        <v>0</v>
      </c>
      <c r="AW742" s="410" t="s">
        <v>1335</v>
      </c>
      <c r="AX742" s="411" t="s">
        <v>1326</v>
      </c>
      <c r="AY742" s="412">
        <v>0</v>
      </c>
      <c r="AZ742" s="377">
        <f>VLOOKUP($B742,'1.วาง งบทดลอง 4 แถว'!$E$5036:$J$5874,3,0)</f>
        <v>0</v>
      </c>
      <c r="BA742" s="378">
        <f>VLOOKUP($B742,'1.วาง งบทดลอง 4 แถว'!$E$5036:$J$5874,4,0)</f>
        <v>0</v>
      </c>
      <c r="BB742" s="378">
        <f>VLOOKUP($B742,'1.วาง งบทดลอง 4 แถว'!$E$5036:$J$5874,5,0)</f>
        <v>0</v>
      </c>
      <c r="BC742" s="379">
        <f>VLOOKUP($B742,'1.วาง งบทดลอง 4 แถว'!$E$5036:$J$5874,6,0)</f>
        <v>0</v>
      </c>
      <c r="BD742" s="380">
        <f t="shared" si="94"/>
        <v>0</v>
      </c>
      <c r="BE742" s="410" t="s">
        <v>1335</v>
      </c>
      <c r="BF742" s="411" t="s">
        <v>1326</v>
      </c>
      <c r="BG742" s="412">
        <v>0</v>
      </c>
      <c r="BH742" s="377">
        <f>VLOOKUP($B742,'1.วาง งบทดลอง 4 แถว'!$E$5875:$J$6713,3,0)</f>
        <v>0</v>
      </c>
      <c r="BI742" s="378">
        <f>VLOOKUP($B742,'1.วาง งบทดลอง 4 แถว'!$E$5875:$J$6713,4,0)</f>
        <v>0</v>
      </c>
      <c r="BJ742" s="378">
        <f>VLOOKUP($B742,'1.วาง งบทดลอง 4 แถว'!$E$5875:$J$6713,5,0)</f>
        <v>0</v>
      </c>
      <c r="BK742" s="379">
        <f>VLOOKUP($B742,'1.วาง งบทดลอง 4 แถว'!$E$5875:$J$6713,6,0)</f>
        <v>0</v>
      </c>
      <c r="BL742" s="380">
        <f t="shared" si="95"/>
        <v>0</v>
      </c>
      <c r="BM742" s="410" t="s">
        <v>1335</v>
      </c>
      <c r="BN742" s="411" t="s">
        <v>1326</v>
      </c>
      <c r="BO742" s="413">
        <v>0</v>
      </c>
    </row>
    <row r="743" spans="1:67" ht="19.5" customHeight="1">
      <c r="A743" s="374">
        <v>740</v>
      </c>
      <c r="B743" s="375" t="s">
        <v>1077</v>
      </c>
      <c r="C743" s="376" t="s">
        <v>2341</v>
      </c>
      <c r="D743" s="377">
        <f>VLOOKUP($B743,'1.วาง งบทดลอง 4 แถว'!$E$2:$J$840,3,0)</f>
        <v>0</v>
      </c>
      <c r="E743" s="378">
        <f>VLOOKUP($B743,'1.วาง งบทดลอง 4 แถว'!$E$2:$J$840,4,0)</f>
        <v>0</v>
      </c>
      <c r="F743" s="378">
        <f>VLOOKUP($B743,'1.วาง งบทดลอง 4 แถว'!$E$2:$J$840,5,0)</f>
        <v>0</v>
      </c>
      <c r="G743" s="379">
        <f>VLOOKUP($B743,'1.วาง งบทดลอง 4 แถว'!$E$2:$J$840,6,0)</f>
        <v>0</v>
      </c>
      <c r="H743" s="380">
        <f t="shared" si="88"/>
        <v>0</v>
      </c>
      <c r="I743" s="410" t="s">
        <v>1335</v>
      </c>
      <c r="J743" s="411" t="s">
        <v>1326</v>
      </c>
      <c r="K743" s="412">
        <v>0</v>
      </c>
      <c r="L743" s="377">
        <f>VLOOKUP($B743,'1.วาง งบทดลอง 4 แถว'!$E$841:$J$1679,3,0)</f>
        <v>0</v>
      </c>
      <c r="M743" s="378">
        <f>VLOOKUP($B743,'1.วาง งบทดลอง 4 แถว'!$E$841:$J$1679,4,0)</f>
        <v>0</v>
      </c>
      <c r="N743" s="378">
        <f>VLOOKUP($B743,'1.วาง งบทดลอง 4 แถว'!$E$841:$J$1679,5,0)</f>
        <v>0</v>
      </c>
      <c r="O743" s="379">
        <f>VLOOKUP($B743,'1.วาง งบทดลอง 4 แถว'!$E$841:$J$1679,6,0)</f>
        <v>0</v>
      </c>
      <c r="P743" s="380">
        <f t="shared" si="89"/>
        <v>0</v>
      </c>
      <c r="Q743" s="410" t="s">
        <v>1335</v>
      </c>
      <c r="R743" s="411" t="s">
        <v>1326</v>
      </c>
      <c r="S743" s="412">
        <v>0</v>
      </c>
      <c r="T743" s="377">
        <f>VLOOKUP($B743,'1.วาง งบทดลอง 4 แถว'!$E$1680:$J$2518,3,0)</f>
        <v>0</v>
      </c>
      <c r="U743" s="378">
        <f>VLOOKUP($B743,'1.วาง งบทดลอง 4 แถว'!$E$1680:$J$2518,4,0)</f>
        <v>0</v>
      </c>
      <c r="V743" s="378">
        <f>VLOOKUP($B743,'1.วาง งบทดลอง 4 แถว'!$E$1680:$J$2518,5,0)</f>
        <v>0</v>
      </c>
      <c r="W743" s="379">
        <f>VLOOKUP($B743,'1.วาง งบทดลอง 4 แถว'!$E$1680:$J$2518,6,0)</f>
        <v>0</v>
      </c>
      <c r="X743" s="380">
        <f t="shared" si="90"/>
        <v>0</v>
      </c>
      <c r="Y743" s="410" t="s">
        <v>1335</v>
      </c>
      <c r="Z743" s="411" t="s">
        <v>1326</v>
      </c>
      <c r="AA743" s="412">
        <v>0</v>
      </c>
      <c r="AB743" s="377">
        <f>VLOOKUP($B743,'1.วาง งบทดลอง 4 แถว'!$E$2519:$J$3357,3,0)</f>
        <v>0</v>
      </c>
      <c r="AC743" s="378">
        <f>VLOOKUP($B743,'1.วาง งบทดลอง 4 แถว'!$E$2519:$J$3357,4,0)</f>
        <v>0</v>
      </c>
      <c r="AD743" s="378">
        <f>VLOOKUP($B743,'1.วาง งบทดลอง 4 แถว'!$E$2519:$J$3357,5,0)</f>
        <v>0</v>
      </c>
      <c r="AE743" s="379">
        <f>VLOOKUP($B743,'1.วาง งบทดลอง 4 แถว'!$E$2519:$J$3357,6,0)</f>
        <v>0</v>
      </c>
      <c r="AF743" s="380">
        <f t="shared" si="91"/>
        <v>0</v>
      </c>
      <c r="AG743" s="410" t="s">
        <v>1335</v>
      </c>
      <c r="AH743" s="411" t="s">
        <v>1326</v>
      </c>
      <c r="AI743" s="412">
        <v>0</v>
      </c>
      <c r="AJ743" s="377">
        <f>VLOOKUP($B743,'1.วาง งบทดลอง 4 แถว'!$E$3358:$J$4196,3,0)</f>
        <v>0</v>
      </c>
      <c r="AK743" s="378">
        <f>VLOOKUP($B743,'1.วาง งบทดลอง 4 แถว'!$E$3358:$J$4196,4,0)</f>
        <v>0</v>
      </c>
      <c r="AL743" s="378">
        <f>VLOOKUP($B743,'1.วาง งบทดลอง 4 แถว'!$E$3358:$J$4196,5,0)</f>
        <v>0</v>
      </c>
      <c r="AM743" s="379">
        <f>VLOOKUP($B743,'1.วาง งบทดลอง 4 แถว'!$E$3358:$J$4196,6,0)</f>
        <v>0</v>
      </c>
      <c r="AN743" s="380">
        <f t="shared" si="92"/>
        <v>0</v>
      </c>
      <c r="AO743" s="410" t="s">
        <v>1335</v>
      </c>
      <c r="AP743" s="411" t="s">
        <v>1326</v>
      </c>
      <c r="AQ743" s="412">
        <v>0</v>
      </c>
      <c r="AR743" s="377">
        <f>VLOOKUP($B743,'1.วาง งบทดลอง 4 แถว'!$E$4197:$J$5035,3,0)</f>
        <v>0</v>
      </c>
      <c r="AS743" s="378">
        <f>VLOOKUP($B743,'1.วาง งบทดลอง 4 แถว'!$E$4197:$J$5035,4,0)</f>
        <v>0</v>
      </c>
      <c r="AT743" s="378">
        <f>VLOOKUP($B743,'1.วาง งบทดลอง 4 แถว'!$E$4197:$J$5035,5,0)</f>
        <v>0</v>
      </c>
      <c r="AU743" s="379">
        <f>VLOOKUP($B743,'1.วาง งบทดลอง 4 แถว'!$E$4197:$J$5035,6,0)</f>
        <v>0</v>
      </c>
      <c r="AV743" s="380">
        <f t="shared" si="93"/>
        <v>0</v>
      </c>
      <c r="AW743" s="410" t="s">
        <v>1335</v>
      </c>
      <c r="AX743" s="411" t="s">
        <v>1326</v>
      </c>
      <c r="AY743" s="412">
        <v>0</v>
      </c>
      <c r="AZ743" s="377">
        <f>VLOOKUP($B743,'1.วาง งบทดลอง 4 แถว'!$E$5036:$J$5874,3,0)</f>
        <v>0</v>
      </c>
      <c r="BA743" s="378">
        <f>VLOOKUP($B743,'1.วาง งบทดลอง 4 แถว'!$E$5036:$J$5874,4,0)</f>
        <v>0</v>
      </c>
      <c r="BB743" s="378">
        <f>VLOOKUP($B743,'1.วาง งบทดลอง 4 แถว'!$E$5036:$J$5874,5,0)</f>
        <v>0</v>
      </c>
      <c r="BC743" s="379">
        <f>VLOOKUP($B743,'1.วาง งบทดลอง 4 แถว'!$E$5036:$J$5874,6,0)</f>
        <v>0</v>
      </c>
      <c r="BD743" s="380">
        <f t="shared" si="94"/>
        <v>0</v>
      </c>
      <c r="BE743" s="410" t="s">
        <v>1335</v>
      </c>
      <c r="BF743" s="411" t="s">
        <v>1326</v>
      </c>
      <c r="BG743" s="412">
        <v>0</v>
      </c>
      <c r="BH743" s="377">
        <f>VLOOKUP($B743,'1.วาง งบทดลอง 4 แถว'!$E$5875:$J$6713,3,0)</f>
        <v>0</v>
      </c>
      <c r="BI743" s="378">
        <f>VLOOKUP($B743,'1.วาง งบทดลอง 4 แถว'!$E$5875:$J$6713,4,0)</f>
        <v>0</v>
      </c>
      <c r="BJ743" s="378">
        <f>VLOOKUP($B743,'1.วาง งบทดลอง 4 แถว'!$E$5875:$J$6713,5,0)</f>
        <v>0</v>
      </c>
      <c r="BK743" s="379">
        <f>VLOOKUP($B743,'1.วาง งบทดลอง 4 แถว'!$E$5875:$J$6713,6,0)</f>
        <v>0</v>
      </c>
      <c r="BL743" s="380">
        <f t="shared" si="95"/>
        <v>0</v>
      </c>
      <c r="BM743" s="410" t="s">
        <v>1335</v>
      </c>
      <c r="BN743" s="411" t="s">
        <v>1326</v>
      </c>
      <c r="BO743" s="413">
        <v>0</v>
      </c>
    </row>
    <row r="744" spans="1:67" ht="19.5" customHeight="1">
      <c r="A744" s="374">
        <v>741</v>
      </c>
      <c r="B744" s="375" t="s">
        <v>2007</v>
      </c>
      <c r="C744" s="376" t="s">
        <v>2342</v>
      </c>
      <c r="D744" s="377">
        <f>VLOOKUP($B744,'1.วาง งบทดลอง 4 แถว'!$E$2:$J$840,3,0)</f>
        <v>0</v>
      </c>
      <c r="E744" s="378">
        <f>VLOOKUP($B744,'1.วาง งบทดลอง 4 แถว'!$E$2:$J$840,4,0)</f>
        <v>0</v>
      </c>
      <c r="F744" s="378">
        <f>VLOOKUP($B744,'1.วาง งบทดลอง 4 แถว'!$E$2:$J$840,5,0)</f>
        <v>0</v>
      </c>
      <c r="G744" s="379">
        <f>VLOOKUP($B744,'1.วาง งบทดลอง 4 แถว'!$E$2:$J$840,6,0)</f>
        <v>0</v>
      </c>
      <c r="H744" s="380">
        <f t="shared" si="88"/>
        <v>0</v>
      </c>
      <c r="I744" s="410" t="s">
        <v>1335</v>
      </c>
      <c r="J744" s="411" t="s">
        <v>1326</v>
      </c>
      <c r="K744" s="412">
        <v>0</v>
      </c>
      <c r="L744" s="377">
        <f>VLOOKUP($B744,'1.วาง งบทดลอง 4 แถว'!$E$841:$J$1679,3,0)</f>
        <v>0</v>
      </c>
      <c r="M744" s="378">
        <f>VLOOKUP($B744,'1.วาง งบทดลอง 4 แถว'!$E$841:$J$1679,4,0)</f>
        <v>0</v>
      </c>
      <c r="N744" s="378">
        <f>VLOOKUP($B744,'1.วาง งบทดลอง 4 แถว'!$E$841:$J$1679,5,0)</f>
        <v>0</v>
      </c>
      <c r="O744" s="379">
        <f>VLOOKUP($B744,'1.วาง งบทดลอง 4 แถว'!$E$841:$J$1679,6,0)</f>
        <v>0</v>
      </c>
      <c r="P744" s="380">
        <f t="shared" si="89"/>
        <v>0</v>
      </c>
      <c r="Q744" s="410" t="s">
        <v>1335</v>
      </c>
      <c r="R744" s="411" t="s">
        <v>1326</v>
      </c>
      <c r="S744" s="412">
        <v>0</v>
      </c>
      <c r="T744" s="377">
        <f>VLOOKUP($B744,'1.วาง งบทดลอง 4 แถว'!$E$1680:$J$2518,3,0)</f>
        <v>0</v>
      </c>
      <c r="U744" s="378">
        <f>VLOOKUP($B744,'1.วาง งบทดลอง 4 แถว'!$E$1680:$J$2518,4,0)</f>
        <v>0</v>
      </c>
      <c r="V744" s="378">
        <f>VLOOKUP($B744,'1.วาง งบทดลอง 4 แถว'!$E$1680:$J$2518,5,0)</f>
        <v>0</v>
      </c>
      <c r="W744" s="379">
        <f>VLOOKUP($B744,'1.วาง งบทดลอง 4 แถว'!$E$1680:$J$2518,6,0)</f>
        <v>0</v>
      </c>
      <c r="X744" s="380">
        <f t="shared" si="90"/>
        <v>0</v>
      </c>
      <c r="Y744" s="410" t="s">
        <v>1335</v>
      </c>
      <c r="Z744" s="411" t="s">
        <v>1326</v>
      </c>
      <c r="AA744" s="412">
        <v>0</v>
      </c>
      <c r="AB744" s="377">
        <f>VLOOKUP($B744,'1.วาง งบทดลอง 4 แถว'!$E$2519:$J$3357,3,0)</f>
        <v>0</v>
      </c>
      <c r="AC744" s="378">
        <f>VLOOKUP($B744,'1.วาง งบทดลอง 4 แถว'!$E$2519:$J$3357,4,0)</f>
        <v>0</v>
      </c>
      <c r="AD744" s="378">
        <f>VLOOKUP($B744,'1.วาง งบทดลอง 4 แถว'!$E$2519:$J$3357,5,0)</f>
        <v>0</v>
      </c>
      <c r="AE744" s="379">
        <f>VLOOKUP($B744,'1.วาง งบทดลอง 4 แถว'!$E$2519:$J$3357,6,0)</f>
        <v>0</v>
      </c>
      <c r="AF744" s="380">
        <f t="shared" si="91"/>
        <v>0</v>
      </c>
      <c r="AG744" s="410" t="s">
        <v>1335</v>
      </c>
      <c r="AH744" s="411" t="s">
        <v>1326</v>
      </c>
      <c r="AI744" s="412">
        <v>0</v>
      </c>
      <c r="AJ744" s="377">
        <f>VLOOKUP($B744,'1.วาง งบทดลอง 4 แถว'!$E$3358:$J$4196,3,0)</f>
        <v>0</v>
      </c>
      <c r="AK744" s="378">
        <f>VLOOKUP($B744,'1.วาง งบทดลอง 4 แถว'!$E$3358:$J$4196,4,0)</f>
        <v>0</v>
      </c>
      <c r="AL744" s="378">
        <f>VLOOKUP($B744,'1.วาง งบทดลอง 4 แถว'!$E$3358:$J$4196,5,0)</f>
        <v>0</v>
      </c>
      <c r="AM744" s="379">
        <f>VLOOKUP($B744,'1.วาง งบทดลอง 4 แถว'!$E$3358:$J$4196,6,0)</f>
        <v>0</v>
      </c>
      <c r="AN744" s="380">
        <f t="shared" si="92"/>
        <v>0</v>
      </c>
      <c r="AO744" s="410" t="s">
        <v>1335</v>
      </c>
      <c r="AP744" s="411" t="s">
        <v>1326</v>
      </c>
      <c r="AQ744" s="412">
        <v>0</v>
      </c>
      <c r="AR744" s="377">
        <f>VLOOKUP($B744,'1.วาง งบทดลอง 4 แถว'!$E$4197:$J$5035,3,0)</f>
        <v>0</v>
      </c>
      <c r="AS744" s="378">
        <f>VLOOKUP($B744,'1.วาง งบทดลอง 4 แถว'!$E$4197:$J$5035,4,0)</f>
        <v>0</v>
      </c>
      <c r="AT744" s="378">
        <f>VLOOKUP($B744,'1.วาง งบทดลอง 4 แถว'!$E$4197:$J$5035,5,0)</f>
        <v>0</v>
      </c>
      <c r="AU744" s="379">
        <f>VLOOKUP($B744,'1.วาง งบทดลอง 4 แถว'!$E$4197:$J$5035,6,0)</f>
        <v>0</v>
      </c>
      <c r="AV744" s="380">
        <f t="shared" si="93"/>
        <v>0</v>
      </c>
      <c r="AW744" s="410" t="s">
        <v>1335</v>
      </c>
      <c r="AX744" s="411" t="s">
        <v>1326</v>
      </c>
      <c r="AY744" s="412">
        <v>0</v>
      </c>
      <c r="AZ744" s="377">
        <f>VLOOKUP($B744,'1.วาง งบทดลอง 4 แถว'!$E$5036:$J$5874,3,0)</f>
        <v>0</v>
      </c>
      <c r="BA744" s="378">
        <f>VLOOKUP($B744,'1.วาง งบทดลอง 4 แถว'!$E$5036:$J$5874,4,0)</f>
        <v>0</v>
      </c>
      <c r="BB744" s="378">
        <f>VLOOKUP($B744,'1.วาง งบทดลอง 4 แถว'!$E$5036:$J$5874,5,0)</f>
        <v>0</v>
      </c>
      <c r="BC744" s="379">
        <f>VLOOKUP($B744,'1.วาง งบทดลอง 4 แถว'!$E$5036:$J$5874,6,0)</f>
        <v>0</v>
      </c>
      <c r="BD744" s="380">
        <f t="shared" si="94"/>
        <v>0</v>
      </c>
      <c r="BE744" s="410" t="s">
        <v>1335</v>
      </c>
      <c r="BF744" s="411" t="s">
        <v>1326</v>
      </c>
      <c r="BG744" s="412">
        <v>0</v>
      </c>
      <c r="BH744" s="377">
        <f>VLOOKUP($B744,'1.วาง งบทดลอง 4 แถว'!$E$5875:$J$6713,3,0)</f>
        <v>0</v>
      </c>
      <c r="BI744" s="378">
        <f>VLOOKUP($B744,'1.วาง งบทดลอง 4 แถว'!$E$5875:$J$6713,4,0)</f>
        <v>0</v>
      </c>
      <c r="BJ744" s="378">
        <f>VLOOKUP($B744,'1.วาง งบทดลอง 4 แถว'!$E$5875:$J$6713,5,0)</f>
        <v>0</v>
      </c>
      <c r="BK744" s="379">
        <f>VLOOKUP($B744,'1.วาง งบทดลอง 4 แถว'!$E$5875:$J$6713,6,0)</f>
        <v>0</v>
      </c>
      <c r="BL744" s="380">
        <f t="shared" si="95"/>
        <v>0</v>
      </c>
      <c r="BM744" s="410" t="s">
        <v>1335</v>
      </c>
      <c r="BN744" s="411" t="s">
        <v>1326</v>
      </c>
      <c r="BO744" s="413">
        <v>0</v>
      </c>
    </row>
    <row r="745" spans="1:67" ht="19.5" customHeight="1">
      <c r="A745" s="374">
        <v>742</v>
      </c>
      <c r="B745" s="375" t="s">
        <v>1078</v>
      </c>
      <c r="C745" s="376" t="s">
        <v>2343</v>
      </c>
      <c r="D745" s="377">
        <f>VLOOKUP($B745,'1.วาง งบทดลอง 4 แถว'!$E$2:$J$840,3,0)</f>
        <v>0</v>
      </c>
      <c r="E745" s="378">
        <f>VLOOKUP($B745,'1.วาง งบทดลอง 4 แถว'!$E$2:$J$840,4,0)</f>
        <v>0</v>
      </c>
      <c r="F745" s="378">
        <f>VLOOKUP($B745,'1.วาง งบทดลอง 4 แถว'!$E$2:$J$840,5,0)</f>
        <v>0</v>
      </c>
      <c r="G745" s="379">
        <f>VLOOKUP($B745,'1.วาง งบทดลอง 4 แถว'!$E$2:$J$840,6,0)</f>
        <v>0</v>
      </c>
      <c r="H745" s="380">
        <f t="shared" si="88"/>
        <v>0</v>
      </c>
      <c r="I745" s="410" t="s">
        <v>1335</v>
      </c>
      <c r="J745" s="411" t="s">
        <v>1326</v>
      </c>
      <c r="K745" s="412">
        <v>0</v>
      </c>
      <c r="L745" s="377">
        <f>VLOOKUP($B745,'1.วาง งบทดลอง 4 แถว'!$E$841:$J$1679,3,0)</f>
        <v>0</v>
      </c>
      <c r="M745" s="378">
        <f>VLOOKUP($B745,'1.วาง งบทดลอง 4 แถว'!$E$841:$J$1679,4,0)</f>
        <v>0</v>
      </c>
      <c r="N745" s="378">
        <f>VLOOKUP($B745,'1.วาง งบทดลอง 4 แถว'!$E$841:$J$1679,5,0)</f>
        <v>0</v>
      </c>
      <c r="O745" s="379">
        <f>VLOOKUP($B745,'1.วาง งบทดลอง 4 แถว'!$E$841:$J$1679,6,0)</f>
        <v>0</v>
      </c>
      <c r="P745" s="380">
        <f t="shared" si="89"/>
        <v>0</v>
      </c>
      <c r="Q745" s="410" t="s">
        <v>1335</v>
      </c>
      <c r="R745" s="411" t="s">
        <v>1326</v>
      </c>
      <c r="S745" s="412">
        <v>0</v>
      </c>
      <c r="T745" s="377">
        <f>VLOOKUP($B745,'1.วาง งบทดลอง 4 แถว'!$E$1680:$J$2518,3,0)</f>
        <v>0</v>
      </c>
      <c r="U745" s="378">
        <f>VLOOKUP($B745,'1.วาง งบทดลอง 4 แถว'!$E$1680:$J$2518,4,0)</f>
        <v>0</v>
      </c>
      <c r="V745" s="378">
        <f>VLOOKUP($B745,'1.วาง งบทดลอง 4 แถว'!$E$1680:$J$2518,5,0)</f>
        <v>0</v>
      </c>
      <c r="W745" s="379">
        <f>VLOOKUP($B745,'1.วาง งบทดลอง 4 แถว'!$E$1680:$J$2518,6,0)</f>
        <v>0</v>
      </c>
      <c r="X745" s="380">
        <f t="shared" si="90"/>
        <v>0</v>
      </c>
      <c r="Y745" s="410" t="s">
        <v>1335</v>
      </c>
      <c r="Z745" s="411" t="s">
        <v>1326</v>
      </c>
      <c r="AA745" s="412">
        <v>0</v>
      </c>
      <c r="AB745" s="377">
        <f>VLOOKUP($B745,'1.วาง งบทดลอง 4 แถว'!$E$2519:$J$3357,3,0)</f>
        <v>0</v>
      </c>
      <c r="AC745" s="378">
        <f>VLOOKUP($B745,'1.วาง งบทดลอง 4 แถว'!$E$2519:$J$3357,4,0)</f>
        <v>0</v>
      </c>
      <c r="AD745" s="378">
        <f>VLOOKUP($B745,'1.วาง งบทดลอง 4 แถว'!$E$2519:$J$3357,5,0)</f>
        <v>0</v>
      </c>
      <c r="AE745" s="379">
        <f>VLOOKUP($B745,'1.วาง งบทดลอง 4 แถว'!$E$2519:$J$3357,6,0)</f>
        <v>0</v>
      </c>
      <c r="AF745" s="380">
        <f t="shared" si="91"/>
        <v>0</v>
      </c>
      <c r="AG745" s="410" t="s">
        <v>1335</v>
      </c>
      <c r="AH745" s="411" t="s">
        <v>1326</v>
      </c>
      <c r="AI745" s="412">
        <v>0</v>
      </c>
      <c r="AJ745" s="377">
        <f>VLOOKUP($B745,'1.วาง งบทดลอง 4 แถว'!$E$3358:$J$4196,3,0)</f>
        <v>0</v>
      </c>
      <c r="AK745" s="378">
        <f>VLOOKUP($B745,'1.วาง งบทดลอง 4 แถว'!$E$3358:$J$4196,4,0)</f>
        <v>0</v>
      </c>
      <c r="AL745" s="378">
        <f>VLOOKUP($B745,'1.วาง งบทดลอง 4 แถว'!$E$3358:$J$4196,5,0)</f>
        <v>0</v>
      </c>
      <c r="AM745" s="379">
        <f>VLOOKUP($B745,'1.วาง งบทดลอง 4 แถว'!$E$3358:$J$4196,6,0)</f>
        <v>0</v>
      </c>
      <c r="AN745" s="380">
        <f t="shared" si="92"/>
        <v>0</v>
      </c>
      <c r="AO745" s="410" t="s">
        <v>1335</v>
      </c>
      <c r="AP745" s="411" t="s">
        <v>1326</v>
      </c>
      <c r="AQ745" s="412">
        <v>0</v>
      </c>
      <c r="AR745" s="377">
        <f>VLOOKUP($B745,'1.วาง งบทดลอง 4 แถว'!$E$4197:$J$5035,3,0)</f>
        <v>0</v>
      </c>
      <c r="AS745" s="378">
        <f>VLOOKUP($B745,'1.วาง งบทดลอง 4 แถว'!$E$4197:$J$5035,4,0)</f>
        <v>0</v>
      </c>
      <c r="AT745" s="378">
        <f>VLOOKUP($B745,'1.วาง งบทดลอง 4 แถว'!$E$4197:$J$5035,5,0)</f>
        <v>0</v>
      </c>
      <c r="AU745" s="379">
        <f>VLOOKUP($B745,'1.วาง งบทดลอง 4 แถว'!$E$4197:$J$5035,6,0)</f>
        <v>0</v>
      </c>
      <c r="AV745" s="380">
        <f t="shared" si="93"/>
        <v>0</v>
      </c>
      <c r="AW745" s="410" t="s">
        <v>1335</v>
      </c>
      <c r="AX745" s="411" t="s">
        <v>1326</v>
      </c>
      <c r="AY745" s="412">
        <v>0</v>
      </c>
      <c r="AZ745" s="377">
        <f>VLOOKUP($B745,'1.วาง งบทดลอง 4 แถว'!$E$5036:$J$5874,3,0)</f>
        <v>0</v>
      </c>
      <c r="BA745" s="378">
        <f>VLOOKUP($B745,'1.วาง งบทดลอง 4 แถว'!$E$5036:$J$5874,4,0)</f>
        <v>0</v>
      </c>
      <c r="BB745" s="378">
        <f>VLOOKUP($B745,'1.วาง งบทดลอง 4 แถว'!$E$5036:$J$5874,5,0)</f>
        <v>0</v>
      </c>
      <c r="BC745" s="379">
        <f>VLOOKUP($B745,'1.วาง งบทดลอง 4 แถว'!$E$5036:$J$5874,6,0)</f>
        <v>0</v>
      </c>
      <c r="BD745" s="380">
        <f t="shared" si="94"/>
        <v>0</v>
      </c>
      <c r="BE745" s="410" t="s">
        <v>1335</v>
      </c>
      <c r="BF745" s="411" t="s">
        <v>1326</v>
      </c>
      <c r="BG745" s="412">
        <v>0</v>
      </c>
      <c r="BH745" s="377">
        <f>VLOOKUP($B745,'1.วาง งบทดลอง 4 แถว'!$E$5875:$J$6713,3,0)</f>
        <v>0</v>
      </c>
      <c r="BI745" s="378">
        <f>VLOOKUP($B745,'1.วาง งบทดลอง 4 แถว'!$E$5875:$J$6713,4,0)</f>
        <v>0</v>
      </c>
      <c r="BJ745" s="378">
        <f>VLOOKUP($B745,'1.วาง งบทดลอง 4 แถว'!$E$5875:$J$6713,5,0)</f>
        <v>0</v>
      </c>
      <c r="BK745" s="379">
        <f>VLOOKUP($B745,'1.วาง งบทดลอง 4 แถว'!$E$5875:$J$6713,6,0)</f>
        <v>0</v>
      </c>
      <c r="BL745" s="380">
        <f t="shared" si="95"/>
        <v>0</v>
      </c>
      <c r="BM745" s="410" t="s">
        <v>1335</v>
      </c>
      <c r="BN745" s="411" t="s">
        <v>1326</v>
      </c>
      <c r="BO745" s="413">
        <v>0</v>
      </c>
    </row>
    <row r="746" spans="1:67" ht="19.5" customHeight="1">
      <c r="A746" s="374">
        <v>743</v>
      </c>
      <c r="B746" s="375" t="s">
        <v>1079</v>
      </c>
      <c r="C746" s="376" t="s">
        <v>2344</v>
      </c>
      <c r="D746" s="377">
        <f>VLOOKUP($B746,'1.วาง งบทดลอง 4 แถว'!$E$2:$J$840,3,0)</f>
        <v>882657.26</v>
      </c>
      <c r="E746" s="378">
        <f>VLOOKUP($B746,'1.วาง งบทดลอง 4 แถว'!$E$2:$J$840,4,0)</f>
        <v>0</v>
      </c>
      <c r="F746" s="378">
        <f>VLOOKUP($B746,'1.วาง งบทดลอง 4 แถว'!$E$2:$J$840,5,0)</f>
        <v>9376882.1899999995</v>
      </c>
      <c r="G746" s="379">
        <f>VLOOKUP($B746,'1.วาง งบทดลอง 4 แถว'!$E$2:$J$840,6,0)</f>
        <v>0</v>
      </c>
      <c r="H746" s="380">
        <f t="shared" si="88"/>
        <v>9376882.1899999995</v>
      </c>
      <c r="I746" s="410" t="s">
        <v>1335</v>
      </c>
      <c r="J746" s="411" t="s">
        <v>1326</v>
      </c>
      <c r="K746" s="412">
        <v>0</v>
      </c>
      <c r="L746" s="377">
        <f>VLOOKUP($B746,'1.วาง งบทดลอง 4 แถว'!$E$841:$J$1679,3,0)</f>
        <v>139430.82999999999</v>
      </c>
      <c r="M746" s="378">
        <f>VLOOKUP($B746,'1.วาง งบทดลอง 4 แถว'!$E$841:$J$1679,4,0)</f>
        <v>0</v>
      </c>
      <c r="N746" s="378">
        <f>VLOOKUP($B746,'1.วาง งบทดลอง 4 แถว'!$E$841:$J$1679,5,0)</f>
        <v>1533739.14</v>
      </c>
      <c r="O746" s="379">
        <f>VLOOKUP($B746,'1.วาง งบทดลอง 4 แถว'!$E$841:$J$1679,6,0)</f>
        <v>0</v>
      </c>
      <c r="P746" s="380">
        <f t="shared" si="89"/>
        <v>1533739.14</v>
      </c>
      <c r="Q746" s="410" t="s">
        <v>1335</v>
      </c>
      <c r="R746" s="411" t="s">
        <v>1326</v>
      </c>
      <c r="S746" s="412">
        <v>0</v>
      </c>
      <c r="T746" s="377">
        <f>VLOOKUP($B746,'1.วาง งบทดลอง 4 แถว'!$E$1680:$J$2518,3,0)</f>
        <v>499190.16</v>
      </c>
      <c r="U746" s="378">
        <f>VLOOKUP($B746,'1.วาง งบทดลอง 4 แถว'!$E$1680:$J$2518,4,0)</f>
        <v>0</v>
      </c>
      <c r="V746" s="378">
        <f>VLOOKUP($B746,'1.วาง งบทดลอง 4 แถว'!$E$1680:$J$2518,5,0)</f>
        <v>915156.86</v>
      </c>
      <c r="W746" s="379">
        <f>VLOOKUP($B746,'1.วาง งบทดลอง 4 แถว'!$E$1680:$J$2518,6,0)</f>
        <v>0</v>
      </c>
      <c r="X746" s="380">
        <f t="shared" si="90"/>
        <v>915156.86</v>
      </c>
      <c r="Y746" s="410" t="s">
        <v>1335</v>
      </c>
      <c r="Z746" s="411" t="s">
        <v>1326</v>
      </c>
      <c r="AA746" s="412">
        <v>0</v>
      </c>
      <c r="AB746" s="377">
        <f>VLOOKUP($B746,'1.วาง งบทดลอง 4 แถว'!$E$2519:$J$3357,3,0)</f>
        <v>230787.71</v>
      </c>
      <c r="AC746" s="378">
        <f>VLOOKUP($B746,'1.วาง งบทดลอง 4 แถว'!$E$2519:$J$3357,4,0)</f>
        <v>0</v>
      </c>
      <c r="AD746" s="378">
        <f>VLOOKUP($B746,'1.วาง งบทดลอง 4 แถว'!$E$2519:$J$3357,5,0)</f>
        <v>3208341.22</v>
      </c>
      <c r="AE746" s="379">
        <f>VLOOKUP($B746,'1.วาง งบทดลอง 4 แถว'!$E$2519:$J$3357,6,0)</f>
        <v>0</v>
      </c>
      <c r="AF746" s="380">
        <f t="shared" si="91"/>
        <v>3208341.22</v>
      </c>
      <c r="AG746" s="410" t="s">
        <v>1335</v>
      </c>
      <c r="AH746" s="411" t="s">
        <v>1326</v>
      </c>
      <c r="AI746" s="412">
        <v>0</v>
      </c>
      <c r="AJ746" s="377">
        <f>VLOOKUP($B746,'1.วาง งบทดลอง 4 แถว'!$E$3358:$J$4196,3,0)</f>
        <v>276577.5</v>
      </c>
      <c r="AK746" s="378">
        <f>VLOOKUP($B746,'1.วาง งบทดลอง 4 แถว'!$E$3358:$J$4196,4,0)</f>
        <v>0</v>
      </c>
      <c r="AL746" s="378">
        <f>VLOOKUP($B746,'1.วาง งบทดลอง 4 แถว'!$E$3358:$J$4196,5,0)</f>
        <v>2909782.5</v>
      </c>
      <c r="AM746" s="379">
        <f>VLOOKUP($B746,'1.วาง งบทดลอง 4 แถว'!$E$3358:$J$4196,6,0)</f>
        <v>0</v>
      </c>
      <c r="AN746" s="380">
        <f t="shared" si="92"/>
        <v>2909782.5</v>
      </c>
      <c r="AO746" s="410" t="s">
        <v>1335</v>
      </c>
      <c r="AP746" s="411" t="s">
        <v>1326</v>
      </c>
      <c r="AQ746" s="412">
        <v>0</v>
      </c>
      <c r="AR746" s="377">
        <f>VLOOKUP($B746,'1.วาง งบทดลอง 4 แถว'!$E$4197:$J$5035,3,0)</f>
        <v>75436.67</v>
      </c>
      <c r="AS746" s="378">
        <f>VLOOKUP($B746,'1.วาง งบทดลอง 4 แถว'!$E$4197:$J$5035,4,0)</f>
        <v>0</v>
      </c>
      <c r="AT746" s="378">
        <f>VLOOKUP($B746,'1.วาง งบทดลอง 4 แถว'!$E$4197:$J$5035,5,0)</f>
        <v>829803.37</v>
      </c>
      <c r="AU746" s="379">
        <f>VLOOKUP($B746,'1.วาง งบทดลอง 4 แถว'!$E$4197:$J$5035,6,0)</f>
        <v>0</v>
      </c>
      <c r="AV746" s="380">
        <f t="shared" si="93"/>
        <v>829803.37</v>
      </c>
      <c r="AW746" s="410" t="s">
        <v>1335</v>
      </c>
      <c r="AX746" s="411" t="s">
        <v>1326</v>
      </c>
      <c r="AY746" s="412">
        <v>0</v>
      </c>
      <c r="AZ746" s="377">
        <f>VLOOKUP($B746,'1.วาง งบทดลอง 4 แถว'!$E$5036:$J$5874,3,0)</f>
        <v>0</v>
      </c>
      <c r="BA746" s="378">
        <f>VLOOKUP($B746,'1.วาง งบทดลอง 4 แถว'!$E$5036:$J$5874,4,0)</f>
        <v>0</v>
      </c>
      <c r="BB746" s="378">
        <f>VLOOKUP($B746,'1.วาง งบทดลอง 4 แถว'!$E$5036:$J$5874,5,0)</f>
        <v>0</v>
      </c>
      <c r="BC746" s="379">
        <f>VLOOKUP($B746,'1.วาง งบทดลอง 4 แถว'!$E$5036:$J$5874,6,0)</f>
        <v>0</v>
      </c>
      <c r="BD746" s="380">
        <f t="shared" si="94"/>
        <v>0</v>
      </c>
      <c r="BE746" s="410" t="s">
        <v>1335</v>
      </c>
      <c r="BF746" s="411" t="s">
        <v>1326</v>
      </c>
      <c r="BG746" s="412">
        <v>0</v>
      </c>
      <c r="BH746" s="377">
        <f>VLOOKUP($B746,'1.วาง งบทดลอง 4 แถว'!$E$5875:$J$6713,3,0)</f>
        <v>118785.83</v>
      </c>
      <c r="BI746" s="378">
        <f>VLOOKUP($B746,'1.วาง งบทดลอง 4 แถว'!$E$5875:$J$6713,4,0)</f>
        <v>0</v>
      </c>
      <c r="BJ746" s="378">
        <f>VLOOKUP($B746,'1.วาง งบทดลอง 4 แถว'!$E$5875:$J$6713,5,0)</f>
        <v>5929052.8799999999</v>
      </c>
      <c r="BK746" s="379">
        <f>VLOOKUP($B746,'1.วาง งบทดลอง 4 แถว'!$E$5875:$J$6713,6,0)</f>
        <v>0</v>
      </c>
      <c r="BL746" s="380">
        <f t="shared" si="95"/>
        <v>5929052.8799999999</v>
      </c>
      <c r="BM746" s="410" t="s">
        <v>1335</v>
      </c>
      <c r="BN746" s="411" t="s">
        <v>1326</v>
      </c>
      <c r="BO746" s="413">
        <v>0</v>
      </c>
    </row>
    <row r="747" spans="1:67" ht="19.5" customHeight="1">
      <c r="A747" s="374">
        <v>744</v>
      </c>
      <c r="B747" s="375" t="s">
        <v>1080</v>
      </c>
      <c r="C747" s="376" t="s">
        <v>2345</v>
      </c>
      <c r="D747" s="377">
        <f>VLOOKUP($B747,'1.วาง งบทดลอง 4 แถว'!$E$2:$J$840,3,0)</f>
        <v>16605.05</v>
      </c>
      <c r="E747" s="378">
        <f>VLOOKUP($B747,'1.วาง งบทดลอง 4 แถว'!$E$2:$J$840,4,0)</f>
        <v>0</v>
      </c>
      <c r="F747" s="378">
        <f>VLOOKUP($B747,'1.วาง งบทดลอง 4 แถว'!$E$2:$J$840,5,0)</f>
        <v>118926.45</v>
      </c>
      <c r="G747" s="379">
        <f>VLOOKUP($B747,'1.วาง งบทดลอง 4 แถว'!$E$2:$J$840,6,0)</f>
        <v>0</v>
      </c>
      <c r="H747" s="380">
        <f t="shared" si="88"/>
        <v>118926.45</v>
      </c>
      <c r="I747" s="410" t="s">
        <v>1335</v>
      </c>
      <c r="J747" s="411" t="s">
        <v>1326</v>
      </c>
      <c r="K747" s="412">
        <v>0</v>
      </c>
      <c r="L747" s="377">
        <f>VLOOKUP($B747,'1.วาง งบทดลอง 4 แถว'!$E$841:$J$1679,3,0)</f>
        <v>0</v>
      </c>
      <c r="M747" s="378">
        <f>VLOOKUP($B747,'1.วาง งบทดลอง 4 แถว'!$E$841:$J$1679,4,0)</f>
        <v>0</v>
      </c>
      <c r="N747" s="378">
        <f>VLOOKUP($B747,'1.วาง งบทดลอง 4 แถว'!$E$841:$J$1679,5,0)</f>
        <v>0</v>
      </c>
      <c r="O747" s="379">
        <f>VLOOKUP($B747,'1.วาง งบทดลอง 4 แถว'!$E$841:$J$1679,6,0)</f>
        <v>0</v>
      </c>
      <c r="P747" s="380">
        <f t="shared" si="89"/>
        <v>0</v>
      </c>
      <c r="Q747" s="410" t="s">
        <v>1335</v>
      </c>
      <c r="R747" s="411" t="s">
        <v>1326</v>
      </c>
      <c r="S747" s="412">
        <v>0</v>
      </c>
      <c r="T747" s="377">
        <f>VLOOKUP($B747,'1.วาง งบทดลอง 4 แถว'!$E$1680:$J$2518,3,0)</f>
        <v>0</v>
      </c>
      <c r="U747" s="378">
        <f>VLOOKUP($B747,'1.วาง งบทดลอง 4 แถว'!$E$1680:$J$2518,4,0)</f>
        <v>0</v>
      </c>
      <c r="V747" s="378">
        <f>VLOOKUP($B747,'1.วาง งบทดลอง 4 แถว'!$E$1680:$J$2518,5,0)</f>
        <v>0</v>
      </c>
      <c r="W747" s="379">
        <f>VLOOKUP($B747,'1.วาง งบทดลอง 4 แถว'!$E$1680:$J$2518,6,0)</f>
        <v>0</v>
      </c>
      <c r="X747" s="380">
        <f t="shared" si="90"/>
        <v>0</v>
      </c>
      <c r="Y747" s="410" t="s">
        <v>1335</v>
      </c>
      <c r="Z747" s="411" t="s">
        <v>1326</v>
      </c>
      <c r="AA747" s="412">
        <v>0</v>
      </c>
      <c r="AB747" s="377">
        <f>VLOOKUP($B747,'1.วาง งบทดลอง 4 แถว'!$E$2519:$J$3357,3,0)</f>
        <v>0</v>
      </c>
      <c r="AC747" s="378">
        <f>VLOOKUP($B747,'1.วาง งบทดลอง 4 แถว'!$E$2519:$J$3357,4,0)</f>
        <v>0</v>
      </c>
      <c r="AD747" s="378">
        <f>VLOOKUP($B747,'1.วาง งบทดลอง 4 แถว'!$E$2519:$J$3357,5,0)</f>
        <v>0</v>
      </c>
      <c r="AE747" s="379">
        <f>VLOOKUP($B747,'1.วาง งบทดลอง 4 แถว'!$E$2519:$J$3357,6,0)</f>
        <v>0</v>
      </c>
      <c r="AF747" s="380">
        <f t="shared" si="91"/>
        <v>0</v>
      </c>
      <c r="AG747" s="410" t="s">
        <v>1335</v>
      </c>
      <c r="AH747" s="411" t="s">
        <v>1326</v>
      </c>
      <c r="AI747" s="412">
        <v>0</v>
      </c>
      <c r="AJ747" s="377">
        <f>VLOOKUP($B747,'1.วาง งบทดลอง 4 แถว'!$E$3358:$J$4196,3,0)</f>
        <v>0</v>
      </c>
      <c r="AK747" s="378">
        <f>VLOOKUP($B747,'1.วาง งบทดลอง 4 แถว'!$E$3358:$J$4196,4,0)</f>
        <v>0</v>
      </c>
      <c r="AL747" s="378">
        <f>VLOOKUP($B747,'1.วาง งบทดลอง 4 แถว'!$E$3358:$J$4196,5,0)</f>
        <v>0</v>
      </c>
      <c r="AM747" s="379">
        <f>VLOOKUP($B747,'1.วาง งบทดลอง 4 แถว'!$E$3358:$J$4196,6,0)</f>
        <v>0</v>
      </c>
      <c r="AN747" s="380">
        <f t="shared" si="92"/>
        <v>0</v>
      </c>
      <c r="AO747" s="410" t="s">
        <v>1335</v>
      </c>
      <c r="AP747" s="411" t="s">
        <v>1326</v>
      </c>
      <c r="AQ747" s="412">
        <v>0</v>
      </c>
      <c r="AR747" s="377">
        <f>VLOOKUP($B747,'1.วาง งบทดลอง 4 แถว'!$E$4197:$J$5035,3,0)</f>
        <v>0</v>
      </c>
      <c r="AS747" s="378">
        <f>VLOOKUP($B747,'1.วาง งบทดลอง 4 แถว'!$E$4197:$J$5035,4,0)</f>
        <v>0</v>
      </c>
      <c r="AT747" s="378">
        <f>VLOOKUP($B747,'1.วาง งบทดลอง 4 แถว'!$E$4197:$J$5035,5,0)</f>
        <v>0</v>
      </c>
      <c r="AU747" s="379">
        <f>VLOOKUP($B747,'1.วาง งบทดลอง 4 แถว'!$E$4197:$J$5035,6,0)</f>
        <v>0</v>
      </c>
      <c r="AV747" s="380">
        <f t="shared" si="93"/>
        <v>0</v>
      </c>
      <c r="AW747" s="410" t="s">
        <v>1335</v>
      </c>
      <c r="AX747" s="411" t="s">
        <v>1326</v>
      </c>
      <c r="AY747" s="412">
        <v>0</v>
      </c>
      <c r="AZ747" s="377">
        <f>VLOOKUP($B747,'1.วาง งบทดลอง 4 แถว'!$E$5036:$J$5874,3,0)</f>
        <v>0</v>
      </c>
      <c r="BA747" s="378">
        <f>VLOOKUP($B747,'1.วาง งบทดลอง 4 แถว'!$E$5036:$J$5874,4,0)</f>
        <v>0</v>
      </c>
      <c r="BB747" s="378">
        <f>VLOOKUP($B747,'1.วาง งบทดลอง 4 แถว'!$E$5036:$J$5874,5,0)</f>
        <v>0</v>
      </c>
      <c r="BC747" s="379">
        <f>VLOOKUP($B747,'1.วาง งบทดลอง 4 แถว'!$E$5036:$J$5874,6,0)</f>
        <v>0</v>
      </c>
      <c r="BD747" s="380">
        <f t="shared" si="94"/>
        <v>0</v>
      </c>
      <c r="BE747" s="410" t="s">
        <v>1335</v>
      </c>
      <c r="BF747" s="411" t="s">
        <v>1326</v>
      </c>
      <c r="BG747" s="412">
        <v>0</v>
      </c>
      <c r="BH747" s="377">
        <f>VLOOKUP($B747,'1.วาง งบทดลอง 4 แถว'!$E$5875:$J$6713,3,0)</f>
        <v>0</v>
      </c>
      <c r="BI747" s="378">
        <f>VLOOKUP($B747,'1.วาง งบทดลอง 4 แถว'!$E$5875:$J$6713,4,0)</f>
        <v>0</v>
      </c>
      <c r="BJ747" s="378">
        <f>VLOOKUP($B747,'1.วาง งบทดลอง 4 แถว'!$E$5875:$J$6713,5,0)</f>
        <v>0</v>
      </c>
      <c r="BK747" s="379">
        <f>VLOOKUP($B747,'1.วาง งบทดลอง 4 แถว'!$E$5875:$J$6713,6,0)</f>
        <v>0</v>
      </c>
      <c r="BL747" s="380">
        <f t="shared" si="95"/>
        <v>0</v>
      </c>
      <c r="BM747" s="410" t="s">
        <v>1335</v>
      </c>
      <c r="BN747" s="411" t="s">
        <v>1326</v>
      </c>
      <c r="BO747" s="413">
        <v>0</v>
      </c>
    </row>
    <row r="748" spans="1:67" ht="19.5" customHeight="1">
      <c r="A748" s="374">
        <v>745</v>
      </c>
      <c r="B748" s="375" t="s">
        <v>1081</v>
      </c>
      <c r="C748" s="376" t="s">
        <v>342</v>
      </c>
      <c r="D748" s="377">
        <f>VLOOKUP($B748,'1.วาง งบทดลอง 4 แถว'!$E$2:$J$840,3,0)</f>
        <v>0</v>
      </c>
      <c r="E748" s="378">
        <f>VLOOKUP($B748,'1.วาง งบทดลอง 4 แถว'!$E$2:$J$840,4,0)</f>
        <v>0</v>
      </c>
      <c r="F748" s="378">
        <f>VLOOKUP($B748,'1.วาง งบทดลอง 4 แถว'!$E$2:$J$840,5,0)</f>
        <v>0</v>
      </c>
      <c r="G748" s="379">
        <f>VLOOKUP($B748,'1.วาง งบทดลอง 4 แถว'!$E$2:$J$840,6,0)</f>
        <v>0</v>
      </c>
      <c r="H748" s="380">
        <f t="shared" si="88"/>
        <v>0</v>
      </c>
      <c r="I748" s="410" t="s">
        <v>1335</v>
      </c>
      <c r="J748" s="411" t="s">
        <v>1326</v>
      </c>
      <c r="K748" s="412">
        <v>0</v>
      </c>
      <c r="L748" s="377">
        <f>VLOOKUP($B748,'1.วาง งบทดลอง 4 แถว'!$E$841:$J$1679,3,0)</f>
        <v>0</v>
      </c>
      <c r="M748" s="378">
        <f>VLOOKUP($B748,'1.วาง งบทดลอง 4 แถว'!$E$841:$J$1679,4,0)</f>
        <v>0</v>
      </c>
      <c r="N748" s="378">
        <f>VLOOKUP($B748,'1.วาง งบทดลอง 4 แถว'!$E$841:$J$1679,5,0)</f>
        <v>0</v>
      </c>
      <c r="O748" s="379">
        <f>VLOOKUP($B748,'1.วาง งบทดลอง 4 แถว'!$E$841:$J$1679,6,0)</f>
        <v>0</v>
      </c>
      <c r="P748" s="380">
        <f t="shared" si="89"/>
        <v>0</v>
      </c>
      <c r="Q748" s="410" t="s">
        <v>1335</v>
      </c>
      <c r="R748" s="411" t="s">
        <v>1326</v>
      </c>
      <c r="S748" s="412">
        <v>0</v>
      </c>
      <c r="T748" s="377">
        <f>VLOOKUP($B748,'1.วาง งบทดลอง 4 แถว'!$E$1680:$J$2518,3,0)</f>
        <v>0</v>
      </c>
      <c r="U748" s="378">
        <f>VLOOKUP($B748,'1.วาง งบทดลอง 4 แถว'!$E$1680:$J$2518,4,0)</f>
        <v>0</v>
      </c>
      <c r="V748" s="378">
        <f>VLOOKUP($B748,'1.วาง งบทดลอง 4 แถว'!$E$1680:$J$2518,5,0)</f>
        <v>0</v>
      </c>
      <c r="W748" s="379">
        <f>VLOOKUP($B748,'1.วาง งบทดลอง 4 แถว'!$E$1680:$J$2518,6,0)</f>
        <v>0</v>
      </c>
      <c r="X748" s="380">
        <f t="shared" si="90"/>
        <v>0</v>
      </c>
      <c r="Y748" s="410" t="s">
        <v>1335</v>
      </c>
      <c r="Z748" s="411" t="s">
        <v>1326</v>
      </c>
      <c r="AA748" s="412">
        <v>0</v>
      </c>
      <c r="AB748" s="377">
        <f>VLOOKUP($B748,'1.วาง งบทดลอง 4 แถว'!$E$2519:$J$3357,3,0)</f>
        <v>0</v>
      </c>
      <c r="AC748" s="378">
        <f>VLOOKUP($B748,'1.วาง งบทดลอง 4 แถว'!$E$2519:$J$3357,4,0)</f>
        <v>0</v>
      </c>
      <c r="AD748" s="378">
        <f>VLOOKUP($B748,'1.วาง งบทดลอง 4 แถว'!$E$2519:$J$3357,5,0)</f>
        <v>0</v>
      </c>
      <c r="AE748" s="379">
        <f>VLOOKUP($B748,'1.วาง งบทดลอง 4 แถว'!$E$2519:$J$3357,6,0)</f>
        <v>0</v>
      </c>
      <c r="AF748" s="380">
        <f t="shared" si="91"/>
        <v>0</v>
      </c>
      <c r="AG748" s="410" t="s">
        <v>1335</v>
      </c>
      <c r="AH748" s="411" t="s">
        <v>1326</v>
      </c>
      <c r="AI748" s="412">
        <v>0</v>
      </c>
      <c r="AJ748" s="377">
        <f>VLOOKUP($B748,'1.วาง งบทดลอง 4 แถว'!$E$3358:$J$4196,3,0)</f>
        <v>0</v>
      </c>
      <c r="AK748" s="378">
        <f>VLOOKUP($B748,'1.วาง งบทดลอง 4 แถว'!$E$3358:$J$4196,4,0)</f>
        <v>0</v>
      </c>
      <c r="AL748" s="378">
        <f>VLOOKUP($B748,'1.วาง งบทดลอง 4 แถว'!$E$3358:$J$4196,5,0)</f>
        <v>0</v>
      </c>
      <c r="AM748" s="379">
        <f>VLOOKUP($B748,'1.วาง งบทดลอง 4 แถว'!$E$3358:$J$4196,6,0)</f>
        <v>0</v>
      </c>
      <c r="AN748" s="380">
        <f t="shared" si="92"/>
        <v>0</v>
      </c>
      <c r="AO748" s="410" t="s">
        <v>1335</v>
      </c>
      <c r="AP748" s="411" t="s">
        <v>1326</v>
      </c>
      <c r="AQ748" s="412">
        <v>0</v>
      </c>
      <c r="AR748" s="377">
        <f>VLOOKUP($B748,'1.วาง งบทดลอง 4 แถว'!$E$4197:$J$5035,3,0)</f>
        <v>0</v>
      </c>
      <c r="AS748" s="378">
        <f>VLOOKUP($B748,'1.วาง งบทดลอง 4 แถว'!$E$4197:$J$5035,4,0)</f>
        <v>0</v>
      </c>
      <c r="AT748" s="378">
        <f>VLOOKUP($B748,'1.วาง งบทดลอง 4 แถว'!$E$4197:$J$5035,5,0)</f>
        <v>0</v>
      </c>
      <c r="AU748" s="379">
        <f>VLOOKUP($B748,'1.วาง งบทดลอง 4 แถว'!$E$4197:$J$5035,6,0)</f>
        <v>0</v>
      </c>
      <c r="AV748" s="380">
        <f t="shared" si="93"/>
        <v>0</v>
      </c>
      <c r="AW748" s="410" t="s">
        <v>1335</v>
      </c>
      <c r="AX748" s="411" t="s">
        <v>1326</v>
      </c>
      <c r="AY748" s="412">
        <v>0</v>
      </c>
      <c r="AZ748" s="377">
        <f>VLOOKUP($B748,'1.วาง งบทดลอง 4 แถว'!$E$5036:$J$5874,3,0)</f>
        <v>0</v>
      </c>
      <c r="BA748" s="378">
        <f>VLOOKUP($B748,'1.วาง งบทดลอง 4 แถว'!$E$5036:$J$5874,4,0)</f>
        <v>0</v>
      </c>
      <c r="BB748" s="378">
        <f>VLOOKUP($B748,'1.วาง งบทดลอง 4 แถว'!$E$5036:$J$5874,5,0)</f>
        <v>0</v>
      </c>
      <c r="BC748" s="379">
        <f>VLOOKUP($B748,'1.วาง งบทดลอง 4 แถว'!$E$5036:$J$5874,6,0)</f>
        <v>0</v>
      </c>
      <c r="BD748" s="380">
        <f t="shared" si="94"/>
        <v>0</v>
      </c>
      <c r="BE748" s="410" t="s">
        <v>1335</v>
      </c>
      <c r="BF748" s="411" t="s">
        <v>1326</v>
      </c>
      <c r="BG748" s="412">
        <v>0</v>
      </c>
      <c r="BH748" s="377">
        <f>VLOOKUP($B748,'1.วาง งบทดลอง 4 แถว'!$E$5875:$J$6713,3,0)</f>
        <v>0</v>
      </c>
      <c r="BI748" s="378">
        <f>VLOOKUP($B748,'1.วาง งบทดลอง 4 แถว'!$E$5875:$J$6713,4,0)</f>
        <v>0</v>
      </c>
      <c r="BJ748" s="378">
        <f>VLOOKUP($B748,'1.วาง งบทดลอง 4 แถว'!$E$5875:$J$6713,5,0)</f>
        <v>0</v>
      </c>
      <c r="BK748" s="379">
        <f>VLOOKUP($B748,'1.วาง งบทดลอง 4 แถว'!$E$5875:$J$6713,6,0)</f>
        <v>0</v>
      </c>
      <c r="BL748" s="380">
        <f t="shared" si="95"/>
        <v>0</v>
      </c>
      <c r="BM748" s="410" t="s">
        <v>1335</v>
      </c>
      <c r="BN748" s="411" t="s">
        <v>1326</v>
      </c>
      <c r="BO748" s="413">
        <v>0</v>
      </c>
    </row>
    <row r="749" spans="1:67" ht="19.5" customHeight="1">
      <c r="A749" s="374">
        <v>746</v>
      </c>
      <c r="B749" s="375" t="s">
        <v>1082</v>
      </c>
      <c r="C749" s="376" t="s">
        <v>2346</v>
      </c>
      <c r="D749" s="377">
        <f>VLOOKUP($B749,'1.วาง งบทดลอง 4 แถว'!$E$2:$J$840,3,0)</f>
        <v>0</v>
      </c>
      <c r="E749" s="378">
        <f>VLOOKUP($B749,'1.วาง งบทดลอง 4 แถว'!$E$2:$J$840,4,0)</f>
        <v>0</v>
      </c>
      <c r="F749" s="378">
        <f>VLOOKUP($B749,'1.วาง งบทดลอง 4 แถว'!$E$2:$J$840,5,0)</f>
        <v>0</v>
      </c>
      <c r="G749" s="379">
        <f>VLOOKUP($B749,'1.วาง งบทดลอง 4 แถว'!$E$2:$J$840,6,0)</f>
        <v>0</v>
      </c>
      <c r="H749" s="380">
        <f t="shared" si="88"/>
        <v>0</v>
      </c>
      <c r="I749" s="410" t="s">
        <v>1335</v>
      </c>
      <c r="J749" s="411" t="s">
        <v>1326</v>
      </c>
      <c r="K749" s="412">
        <v>0</v>
      </c>
      <c r="L749" s="377">
        <f>VLOOKUP($B749,'1.วาง งบทดลอง 4 แถว'!$E$841:$J$1679,3,0)</f>
        <v>0</v>
      </c>
      <c r="M749" s="378">
        <f>VLOOKUP($B749,'1.วาง งบทดลอง 4 แถว'!$E$841:$J$1679,4,0)</f>
        <v>0</v>
      </c>
      <c r="N749" s="378">
        <f>VLOOKUP($B749,'1.วาง งบทดลอง 4 แถว'!$E$841:$J$1679,5,0)</f>
        <v>0</v>
      </c>
      <c r="O749" s="379">
        <f>VLOOKUP($B749,'1.วาง งบทดลอง 4 แถว'!$E$841:$J$1679,6,0)</f>
        <v>0</v>
      </c>
      <c r="P749" s="380">
        <f t="shared" si="89"/>
        <v>0</v>
      </c>
      <c r="Q749" s="410" t="s">
        <v>1335</v>
      </c>
      <c r="R749" s="411" t="s">
        <v>1326</v>
      </c>
      <c r="S749" s="412">
        <v>0</v>
      </c>
      <c r="T749" s="377">
        <f>VLOOKUP($B749,'1.วาง งบทดลอง 4 แถว'!$E$1680:$J$2518,3,0)</f>
        <v>51060.24</v>
      </c>
      <c r="U749" s="378">
        <f>VLOOKUP($B749,'1.วาง งบทดลอง 4 แถว'!$E$1680:$J$2518,4,0)</f>
        <v>0</v>
      </c>
      <c r="V749" s="378">
        <f>VLOOKUP($B749,'1.วาง งบทดลอง 4 แถว'!$E$1680:$J$2518,5,0)</f>
        <v>51060.24</v>
      </c>
      <c r="W749" s="379">
        <f>VLOOKUP($B749,'1.วาง งบทดลอง 4 แถว'!$E$1680:$J$2518,6,0)</f>
        <v>0</v>
      </c>
      <c r="X749" s="380">
        <f t="shared" si="90"/>
        <v>51060.24</v>
      </c>
      <c r="Y749" s="410" t="s">
        <v>1335</v>
      </c>
      <c r="Z749" s="411" t="s">
        <v>1326</v>
      </c>
      <c r="AA749" s="412">
        <v>0</v>
      </c>
      <c r="AB749" s="377">
        <f>VLOOKUP($B749,'1.วาง งบทดลอง 4 แถว'!$E$2519:$J$3357,3,0)</f>
        <v>0</v>
      </c>
      <c r="AC749" s="378">
        <f>VLOOKUP($B749,'1.วาง งบทดลอง 4 แถว'!$E$2519:$J$3357,4,0)</f>
        <v>0</v>
      </c>
      <c r="AD749" s="378">
        <f>VLOOKUP($B749,'1.วาง งบทดลอง 4 แถว'!$E$2519:$J$3357,5,0)</f>
        <v>0</v>
      </c>
      <c r="AE749" s="379">
        <f>VLOOKUP($B749,'1.วาง งบทดลอง 4 แถว'!$E$2519:$J$3357,6,0)</f>
        <v>0</v>
      </c>
      <c r="AF749" s="380">
        <f t="shared" si="91"/>
        <v>0</v>
      </c>
      <c r="AG749" s="410" t="s">
        <v>1335</v>
      </c>
      <c r="AH749" s="411" t="s">
        <v>1326</v>
      </c>
      <c r="AI749" s="412">
        <v>0</v>
      </c>
      <c r="AJ749" s="377">
        <f>VLOOKUP($B749,'1.วาง งบทดลอง 4 แถว'!$E$3358:$J$4196,3,0)</f>
        <v>0</v>
      </c>
      <c r="AK749" s="378">
        <f>VLOOKUP($B749,'1.วาง งบทดลอง 4 แถว'!$E$3358:$J$4196,4,0)</f>
        <v>0</v>
      </c>
      <c r="AL749" s="378">
        <f>VLOOKUP($B749,'1.วาง งบทดลอง 4 แถว'!$E$3358:$J$4196,5,0)</f>
        <v>0</v>
      </c>
      <c r="AM749" s="379">
        <f>VLOOKUP($B749,'1.วาง งบทดลอง 4 แถว'!$E$3358:$J$4196,6,0)</f>
        <v>0</v>
      </c>
      <c r="AN749" s="380">
        <f t="shared" si="92"/>
        <v>0</v>
      </c>
      <c r="AO749" s="410" t="s">
        <v>1335</v>
      </c>
      <c r="AP749" s="411" t="s">
        <v>1326</v>
      </c>
      <c r="AQ749" s="412">
        <v>0</v>
      </c>
      <c r="AR749" s="377">
        <f>VLOOKUP($B749,'1.วาง งบทดลอง 4 แถว'!$E$4197:$J$5035,3,0)</f>
        <v>0</v>
      </c>
      <c r="AS749" s="378">
        <f>VLOOKUP($B749,'1.วาง งบทดลอง 4 แถว'!$E$4197:$J$5035,4,0)</f>
        <v>0</v>
      </c>
      <c r="AT749" s="378">
        <f>VLOOKUP($B749,'1.วาง งบทดลอง 4 แถว'!$E$4197:$J$5035,5,0)</f>
        <v>0</v>
      </c>
      <c r="AU749" s="379">
        <f>VLOOKUP($B749,'1.วาง งบทดลอง 4 แถว'!$E$4197:$J$5035,6,0)</f>
        <v>0</v>
      </c>
      <c r="AV749" s="380">
        <f t="shared" si="93"/>
        <v>0</v>
      </c>
      <c r="AW749" s="410" t="s">
        <v>1335</v>
      </c>
      <c r="AX749" s="411" t="s">
        <v>1326</v>
      </c>
      <c r="AY749" s="412">
        <v>0</v>
      </c>
      <c r="AZ749" s="377">
        <f>VLOOKUP($B749,'1.วาง งบทดลอง 4 แถว'!$E$5036:$J$5874,3,0)</f>
        <v>0</v>
      </c>
      <c r="BA749" s="378">
        <f>VLOOKUP($B749,'1.วาง งบทดลอง 4 แถว'!$E$5036:$J$5874,4,0)</f>
        <v>0</v>
      </c>
      <c r="BB749" s="378">
        <f>VLOOKUP($B749,'1.วาง งบทดลอง 4 แถว'!$E$5036:$J$5874,5,0)</f>
        <v>0</v>
      </c>
      <c r="BC749" s="379">
        <f>VLOOKUP($B749,'1.วาง งบทดลอง 4 แถว'!$E$5036:$J$5874,6,0)</f>
        <v>0</v>
      </c>
      <c r="BD749" s="380">
        <f t="shared" si="94"/>
        <v>0</v>
      </c>
      <c r="BE749" s="410" t="s">
        <v>1335</v>
      </c>
      <c r="BF749" s="411" t="s">
        <v>1326</v>
      </c>
      <c r="BG749" s="412">
        <v>0</v>
      </c>
      <c r="BH749" s="377">
        <f>VLOOKUP($B749,'1.วาง งบทดลอง 4 แถว'!$E$5875:$J$6713,3,0)</f>
        <v>0</v>
      </c>
      <c r="BI749" s="378">
        <f>VLOOKUP($B749,'1.วาง งบทดลอง 4 แถว'!$E$5875:$J$6713,4,0)</f>
        <v>0</v>
      </c>
      <c r="BJ749" s="378">
        <f>VLOOKUP($B749,'1.วาง งบทดลอง 4 แถว'!$E$5875:$J$6713,5,0)</f>
        <v>0</v>
      </c>
      <c r="BK749" s="379">
        <f>VLOOKUP($B749,'1.วาง งบทดลอง 4 แถว'!$E$5875:$J$6713,6,0)</f>
        <v>0</v>
      </c>
      <c r="BL749" s="380">
        <f t="shared" si="95"/>
        <v>0</v>
      </c>
      <c r="BM749" s="410" t="s">
        <v>1335</v>
      </c>
      <c r="BN749" s="411" t="s">
        <v>1326</v>
      </c>
      <c r="BO749" s="413">
        <v>0</v>
      </c>
    </row>
    <row r="750" spans="1:67" ht="19.5" customHeight="1">
      <c r="A750" s="374">
        <v>747</v>
      </c>
      <c r="B750" s="375" t="s">
        <v>1083</v>
      </c>
      <c r="C750" s="376" t="s">
        <v>343</v>
      </c>
      <c r="D750" s="377">
        <f>VLOOKUP($B750,'1.วาง งบทดลอง 4 แถว'!$E$2:$J$840,3,0)</f>
        <v>0</v>
      </c>
      <c r="E750" s="378">
        <f>VLOOKUP($B750,'1.วาง งบทดลอง 4 แถว'!$E$2:$J$840,4,0)</f>
        <v>0</v>
      </c>
      <c r="F750" s="378">
        <f>VLOOKUP($B750,'1.วาง งบทดลอง 4 แถว'!$E$2:$J$840,5,0)</f>
        <v>0</v>
      </c>
      <c r="G750" s="379">
        <f>VLOOKUP($B750,'1.วาง งบทดลอง 4 แถว'!$E$2:$J$840,6,0)</f>
        <v>0</v>
      </c>
      <c r="H750" s="380">
        <f t="shared" si="88"/>
        <v>0</v>
      </c>
      <c r="I750" s="410" t="s">
        <v>1335</v>
      </c>
      <c r="J750" s="411" t="s">
        <v>1326</v>
      </c>
      <c r="K750" s="412">
        <v>0</v>
      </c>
      <c r="L750" s="377">
        <f>VLOOKUP($B750,'1.วาง งบทดลอง 4 แถว'!$E$841:$J$1679,3,0)</f>
        <v>0</v>
      </c>
      <c r="M750" s="378">
        <f>VLOOKUP($B750,'1.วาง งบทดลอง 4 แถว'!$E$841:$J$1679,4,0)</f>
        <v>0</v>
      </c>
      <c r="N750" s="378">
        <f>VLOOKUP($B750,'1.วาง งบทดลอง 4 แถว'!$E$841:$J$1679,5,0)</f>
        <v>0</v>
      </c>
      <c r="O750" s="379">
        <f>VLOOKUP($B750,'1.วาง งบทดลอง 4 แถว'!$E$841:$J$1679,6,0)</f>
        <v>0</v>
      </c>
      <c r="P750" s="380">
        <f t="shared" si="89"/>
        <v>0</v>
      </c>
      <c r="Q750" s="410" t="s">
        <v>1335</v>
      </c>
      <c r="R750" s="411" t="s">
        <v>1326</v>
      </c>
      <c r="S750" s="412">
        <v>0</v>
      </c>
      <c r="T750" s="377">
        <f>VLOOKUP($B750,'1.วาง งบทดลอง 4 แถว'!$E$1680:$J$2518,3,0)</f>
        <v>0</v>
      </c>
      <c r="U750" s="378">
        <f>VLOOKUP($B750,'1.วาง งบทดลอง 4 แถว'!$E$1680:$J$2518,4,0)</f>
        <v>0</v>
      </c>
      <c r="V750" s="378">
        <f>VLOOKUP($B750,'1.วาง งบทดลอง 4 แถว'!$E$1680:$J$2518,5,0)</f>
        <v>0</v>
      </c>
      <c r="W750" s="379">
        <f>VLOOKUP($B750,'1.วาง งบทดลอง 4 แถว'!$E$1680:$J$2518,6,0)</f>
        <v>0</v>
      </c>
      <c r="X750" s="380">
        <f t="shared" si="90"/>
        <v>0</v>
      </c>
      <c r="Y750" s="410" t="s">
        <v>1335</v>
      </c>
      <c r="Z750" s="411" t="s">
        <v>1326</v>
      </c>
      <c r="AA750" s="412">
        <v>0</v>
      </c>
      <c r="AB750" s="377">
        <f>VLOOKUP($B750,'1.วาง งบทดลอง 4 แถว'!$E$2519:$J$3357,3,0)</f>
        <v>0</v>
      </c>
      <c r="AC750" s="378">
        <f>VLOOKUP($B750,'1.วาง งบทดลอง 4 แถว'!$E$2519:$J$3357,4,0)</f>
        <v>0</v>
      </c>
      <c r="AD750" s="378">
        <f>VLOOKUP($B750,'1.วาง งบทดลอง 4 แถว'!$E$2519:$J$3357,5,0)</f>
        <v>0</v>
      </c>
      <c r="AE750" s="379">
        <f>VLOOKUP($B750,'1.วาง งบทดลอง 4 แถว'!$E$2519:$J$3357,6,0)</f>
        <v>0</v>
      </c>
      <c r="AF750" s="380">
        <f t="shared" si="91"/>
        <v>0</v>
      </c>
      <c r="AG750" s="410" t="s">
        <v>1335</v>
      </c>
      <c r="AH750" s="411" t="s">
        <v>1326</v>
      </c>
      <c r="AI750" s="412">
        <v>0</v>
      </c>
      <c r="AJ750" s="377">
        <f>VLOOKUP($B750,'1.วาง งบทดลอง 4 แถว'!$E$3358:$J$4196,3,0)</f>
        <v>0</v>
      </c>
      <c r="AK750" s="378">
        <f>VLOOKUP($B750,'1.วาง งบทดลอง 4 แถว'!$E$3358:$J$4196,4,0)</f>
        <v>0</v>
      </c>
      <c r="AL750" s="378">
        <f>VLOOKUP($B750,'1.วาง งบทดลอง 4 แถว'!$E$3358:$J$4196,5,0)</f>
        <v>0</v>
      </c>
      <c r="AM750" s="379">
        <f>VLOOKUP($B750,'1.วาง งบทดลอง 4 แถว'!$E$3358:$J$4196,6,0)</f>
        <v>0</v>
      </c>
      <c r="AN750" s="380">
        <f t="shared" si="92"/>
        <v>0</v>
      </c>
      <c r="AO750" s="410" t="s">
        <v>1335</v>
      </c>
      <c r="AP750" s="411" t="s">
        <v>1326</v>
      </c>
      <c r="AQ750" s="412">
        <v>0</v>
      </c>
      <c r="AR750" s="377">
        <f>VLOOKUP($B750,'1.วาง งบทดลอง 4 แถว'!$E$4197:$J$5035,3,0)</f>
        <v>0</v>
      </c>
      <c r="AS750" s="378">
        <f>VLOOKUP($B750,'1.วาง งบทดลอง 4 แถว'!$E$4197:$J$5035,4,0)</f>
        <v>0</v>
      </c>
      <c r="AT750" s="378">
        <f>VLOOKUP($B750,'1.วาง งบทดลอง 4 แถว'!$E$4197:$J$5035,5,0)</f>
        <v>0</v>
      </c>
      <c r="AU750" s="379">
        <f>VLOOKUP($B750,'1.วาง งบทดลอง 4 แถว'!$E$4197:$J$5035,6,0)</f>
        <v>0</v>
      </c>
      <c r="AV750" s="380">
        <f t="shared" si="93"/>
        <v>0</v>
      </c>
      <c r="AW750" s="410" t="s">
        <v>1335</v>
      </c>
      <c r="AX750" s="411" t="s">
        <v>1326</v>
      </c>
      <c r="AY750" s="412">
        <v>0</v>
      </c>
      <c r="AZ750" s="377">
        <f>VLOOKUP($B750,'1.วาง งบทดลอง 4 แถว'!$E$5036:$J$5874,3,0)</f>
        <v>0</v>
      </c>
      <c r="BA750" s="378">
        <f>VLOOKUP($B750,'1.วาง งบทดลอง 4 แถว'!$E$5036:$J$5874,4,0)</f>
        <v>0</v>
      </c>
      <c r="BB750" s="378">
        <f>VLOOKUP($B750,'1.วาง งบทดลอง 4 แถว'!$E$5036:$J$5874,5,0)</f>
        <v>0</v>
      </c>
      <c r="BC750" s="379">
        <f>VLOOKUP($B750,'1.วาง งบทดลอง 4 แถว'!$E$5036:$J$5874,6,0)</f>
        <v>0</v>
      </c>
      <c r="BD750" s="380">
        <f t="shared" si="94"/>
        <v>0</v>
      </c>
      <c r="BE750" s="410" t="s">
        <v>1335</v>
      </c>
      <c r="BF750" s="411" t="s">
        <v>1326</v>
      </c>
      <c r="BG750" s="412">
        <v>0</v>
      </c>
      <c r="BH750" s="377">
        <f>VLOOKUP($B750,'1.วาง งบทดลอง 4 แถว'!$E$5875:$J$6713,3,0)</f>
        <v>0</v>
      </c>
      <c r="BI750" s="378">
        <f>VLOOKUP($B750,'1.วาง งบทดลอง 4 แถว'!$E$5875:$J$6713,4,0)</f>
        <v>0</v>
      </c>
      <c r="BJ750" s="378">
        <f>VLOOKUP($B750,'1.วาง งบทดลอง 4 แถว'!$E$5875:$J$6713,5,0)</f>
        <v>0</v>
      </c>
      <c r="BK750" s="379">
        <f>VLOOKUP($B750,'1.วาง งบทดลอง 4 แถว'!$E$5875:$J$6713,6,0)</f>
        <v>0</v>
      </c>
      <c r="BL750" s="380">
        <f t="shared" si="95"/>
        <v>0</v>
      </c>
      <c r="BM750" s="410" t="s">
        <v>1335</v>
      </c>
      <c r="BN750" s="411" t="s">
        <v>1326</v>
      </c>
      <c r="BO750" s="413">
        <v>0</v>
      </c>
    </row>
    <row r="751" spans="1:67" ht="19.5" customHeight="1">
      <c r="A751" s="374">
        <v>748</v>
      </c>
      <c r="B751" s="375" t="s">
        <v>1084</v>
      </c>
      <c r="C751" s="376" t="s">
        <v>344</v>
      </c>
      <c r="D751" s="377">
        <f>VLOOKUP($B751,'1.วาง งบทดลอง 4 แถว'!$E$2:$J$840,3,0)</f>
        <v>0</v>
      </c>
      <c r="E751" s="378">
        <f>VLOOKUP($B751,'1.วาง งบทดลอง 4 แถว'!$E$2:$J$840,4,0)</f>
        <v>0</v>
      </c>
      <c r="F751" s="378">
        <f>VLOOKUP($B751,'1.วาง งบทดลอง 4 แถว'!$E$2:$J$840,5,0)</f>
        <v>0</v>
      </c>
      <c r="G751" s="379">
        <f>VLOOKUP($B751,'1.วาง งบทดลอง 4 แถว'!$E$2:$J$840,6,0)</f>
        <v>0</v>
      </c>
      <c r="H751" s="380">
        <f t="shared" si="88"/>
        <v>0</v>
      </c>
      <c r="I751" s="410" t="s">
        <v>1335</v>
      </c>
      <c r="J751" s="411" t="s">
        <v>1326</v>
      </c>
      <c r="K751" s="412">
        <v>0</v>
      </c>
      <c r="L751" s="377">
        <f>VLOOKUP($B751,'1.วาง งบทดลอง 4 แถว'!$E$841:$J$1679,3,0)</f>
        <v>0</v>
      </c>
      <c r="M751" s="378">
        <f>VLOOKUP($B751,'1.วาง งบทดลอง 4 แถว'!$E$841:$J$1679,4,0)</f>
        <v>0</v>
      </c>
      <c r="N751" s="378">
        <f>VLOOKUP($B751,'1.วาง งบทดลอง 4 แถว'!$E$841:$J$1679,5,0)</f>
        <v>0</v>
      </c>
      <c r="O751" s="379">
        <f>VLOOKUP($B751,'1.วาง งบทดลอง 4 แถว'!$E$841:$J$1679,6,0)</f>
        <v>0</v>
      </c>
      <c r="P751" s="380">
        <f t="shared" si="89"/>
        <v>0</v>
      </c>
      <c r="Q751" s="410" t="s">
        <v>1335</v>
      </c>
      <c r="R751" s="411" t="s">
        <v>1326</v>
      </c>
      <c r="S751" s="412">
        <v>0</v>
      </c>
      <c r="T751" s="377">
        <f>VLOOKUP($B751,'1.วาง งบทดลอง 4 แถว'!$E$1680:$J$2518,3,0)</f>
        <v>0</v>
      </c>
      <c r="U751" s="378">
        <f>VLOOKUP($B751,'1.วาง งบทดลอง 4 แถว'!$E$1680:$J$2518,4,0)</f>
        <v>0</v>
      </c>
      <c r="V751" s="378">
        <f>VLOOKUP($B751,'1.วาง งบทดลอง 4 แถว'!$E$1680:$J$2518,5,0)</f>
        <v>0</v>
      </c>
      <c r="W751" s="379">
        <f>VLOOKUP($B751,'1.วาง งบทดลอง 4 แถว'!$E$1680:$J$2518,6,0)</f>
        <v>0</v>
      </c>
      <c r="X751" s="380">
        <f t="shared" si="90"/>
        <v>0</v>
      </c>
      <c r="Y751" s="410" t="s">
        <v>1335</v>
      </c>
      <c r="Z751" s="411" t="s">
        <v>1326</v>
      </c>
      <c r="AA751" s="412">
        <v>0</v>
      </c>
      <c r="AB751" s="377">
        <f>VLOOKUP($B751,'1.วาง งบทดลอง 4 แถว'!$E$2519:$J$3357,3,0)</f>
        <v>0</v>
      </c>
      <c r="AC751" s="378">
        <f>VLOOKUP($B751,'1.วาง งบทดลอง 4 แถว'!$E$2519:$J$3357,4,0)</f>
        <v>0</v>
      </c>
      <c r="AD751" s="378">
        <f>VLOOKUP($B751,'1.วาง งบทดลอง 4 แถว'!$E$2519:$J$3357,5,0)</f>
        <v>0</v>
      </c>
      <c r="AE751" s="379">
        <f>VLOOKUP($B751,'1.วาง งบทดลอง 4 แถว'!$E$2519:$J$3357,6,0)</f>
        <v>0</v>
      </c>
      <c r="AF751" s="380">
        <f t="shared" si="91"/>
        <v>0</v>
      </c>
      <c r="AG751" s="410" t="s">
        <v>1335</v>
      </c>
      <c r="AH751" s="411" t="s">
        <v>1326</v>
      </c>
      <c r="AI751" s="412">
        <v>0</v>
      </c>
      <c r="AJ751" s="377">
        <f>VLOOKUP($B751,'1.วาง งบทดลอง 4 แถว'!$E$3358:$J$4196,3,0)</f>
        <v>0</v>
      </c>
      <c r="AK751" s="378">
        <f>VLOOKUP($B751,'1.วาง งบทดลอง 4 แถว'!$E$3358:$J$4196,4,0)</f>
        <v>0</v>
      </c>
      <c r="AL751" s="378">
        <f>VLOOKUP($B751,'1.วาง งบทดลอง 4 แถว'!$E$3358:$J$4196,5,0)</f>
        <v>0</v>
      </c>
      <c r="AM751" s="379">
        <f>VLOOKUP($B751,'1.วาง งบทดลอง 4 แถว'!$E$3358:$J$4196,6,0)</f>
        <v>0</v>
      </c>
      <c r="AN751" s="380">
        <f t="shared" si="92"/>
        <v>0</v>
      </c>
      <c r="AO751" s="410" t="s">
        <v>1335</v>
      </c>
      <c r="AP751" s="411" t="s">
        <v>1326</v>
      </c>
      <c r="AQ751" s="412">
        <v>0</v>
      </c>
      <c r="AR751" s="377">
        <f>VLOOKUP($B751,'1.วาง งบทดลอง 4 แถว'!$E$4197:$J$5035,3,0)</f>
        <v>0</v>
      </c>
      <c r="AS751" s="378">
        <f>VLOOKUP($B751,'1.วาง งบทดลอง 4 แถว'!$E$4197:$J$5035,4,0)</f>
        <v>0</v>
      </c>
      <c r="AT751" s="378">
        <f>VLOOKUP($B751,'1.วาง งบทดลอง 4 แถว'!$E$4197:$J$5035,5,0)</f>
        <v>0</v>
      </c>
      <c r="AU751" s="379">
        <f>VLOOKUP($B751,'1.วาง งบทดลอง 4 แถว'!$E$4197:$J$5035,6,0)</f>
        <v>0</v>
      </c>
      <c r="AV751" s="380">
        <f t="shared" si="93"/>
        <v>0</v>
      </c>
      <c r="AW751" s="410" t="s">
        <v>1335</v>
      </c>
      <c r="AX751" s="411" t="s">
        <v>1326</v>
      </c>
      <c r="AY751" s="412">
        <v>0</v>
      </c>
      <c r="AZ751" s="377">
        <f>VLOOKUP($B751,'1.วาง งบทดลอง 4 แถว'!$E$5036:$J$5874,3,0)</f>
        <v>0</v>
      </c>
      <c r="BA751" s="378">
        <f>VLOOKUP($B751,'1.วาง งบทดลอง 4 แถว'!$E$5036:$J$5874,4,0)</f>
        <v>0</v>
      </c>
      <c r="BB751" s="378">
        <f>VLOOKUP($B751,'1.วาง งบทดลอง 4 แถว'!$E$5036:$J$5874,5,0)</f>
        <v>0</v>
      </c>
      <c r="BC751" s="379">
        <f>VLOOKUP($B751,'1.วาง งบทดลอง 4 แถว'!$E$5036:$J$5874,6,0)</f>
        <v>0</v>
      </c>
      <c r="BD751" s="380">
        <f t="shared" si="94"/>
        <v>0</v>
      </c>
      <c r="BE751" s="410" t="s">
        <v>1335</v>
      </c>
      <c r="BF751" s="411" t="s">
        <v>1326</v>
      </c>
      <c r="BG751" s="412">
        <v>0</v>
      </c>
      <c r="BH751" s="377">
        <f>VLOOKUP($B751,'1.วาง งบทดลอง 4 แถว'!$E$5875:$J$6713,3,0)</f>
        <v>0</v>
      </c>
      <c r="BI751" s="378">
        <f>VLOOKUP($B751,'1.วาง งบทดลอง 4 แถว'!$E$5875:$J$6713,4,0)</f>
        <v>0</v>
      </c>
      <c r="BJ751" s="378">
        <f>VLOOKUP($B751,'1.วาง งบทดลอง 4 แถว'!$E$5875:$J$6713,5,0)</f>
        <v>0</v>
      </c>
      <c r="BK751" s="379">
        <f>VLOOKUP($B751,'1.วาง งบทดลอง 4 แถว'!$E$5875:$J$6713,6,0)</f>
        <v>0</v>
      </c>
      <c r="BL751" s="380">
        <f t="shared" si="95"/>
        <v>0</v>
      </c>
      <c r="BM751" s="410" t="s">
        <v>1335</v>
      </c>
      <c r="BN751" s="411" t="s">
        <v>1326</v>
      </c>
      <c r="BO751" s="413">
        <v>0</v>
      </c>
    </row>
    <row r="752" spans="1:67" ht="19.5" customHeight="1">
      <c r="A752" s="374">
        <v>749</v>
      </c>
      <c r="B752" s="375" t="s">
        <v>1085</v>
      </c>
      <c r="C752" s="376" t="s">
        <v>345</v>
      </c>
      <c r="D752" s="377">
        <f>VLOOKUP($B752,'1.วาง งบทดลอง 4 แถว'!$E$2:$J$840,3,0)</f>
        <v>0</v>
      </c>
      <c r="E752" s="378">
        <f>VLOOKUP($B752,'1.วาง งบทดลอง 4 แถว'!$E$2:$J$840,4,0)</f>
        <v>0</v>
      </c>
      <c r="F752" s="378">
        <f>VLOOKUP($B752,'1.วาง งบทดลอง 4 แถว'!$E$2:$J$840,5,0)</f>
        <v>0</v>
      </c>
      <c r="G752" s="379">
        <f>VLOOKUP($B752,'1.วาง งบทดลอง 4 แถว'!$E$2:$J$840,6,0)</f>
        <v>0</v>
      </c>
      <c r="H752" s="380">
        <f t="shared" si="88"/>
        <v>0</v>
      </c>
      <c r="I752" s="410" t="s">
        <v>1335</v>
      </c>
      <c r="J752" s="411" t="s">
        <v>1326</v>
      </c>
      <c r="K752" s="412">
        <v>0</v>
      </c>
      <c r="L752" s="377">
        <f>VLOOKUP($B752,'1.วาง งบทดลอง 4 แถว'!$E$841:$J$1679,3,0)</f>
        <v>0</v>
      </c>
      <c r="M752" s="378">
        <f>VLOOKUP($B752,'1.วาง งบทดลอง 4 แถว'!$E$841:$J$1679,4,0)</f>
        <v>0</v>
      </c>
      <c r="N752" s="378">
        <f>VLOOKUP($B752,'1.วาง งบทดลอง 4 แถว'!$E$841:$J$1679,5,0)</f>
        <v>0</v>
      </c>
      <c r="O752" s="379">
        <f>VLOOKUP($B752,'1.วาง งบทดลอง 4 แถว'!$E$841:$J$1679,6,0)</f>
        <v>0</v>
      </c>
      <c r="P752" s="380">
        <f t="shared" si="89"/>
        <v>0</v>
      </c>
      <c r="Q752" s="410" t="s">
        <v>1346</v>
      </c>
      <c r="R752" s="411" t="s">
        <v>1326</v>
      </c>
      <c r="S752" s="412">
        <v>0</v>
      </c>
      <c r="T752" s="377">
        <f>VLOOKUP($B752,'1.วาง งบทดลอง 4 แถว'!$E$1680:$J$2518,3,0)</f>
        <v>0</v>
      </c>
      <c r="U752" s="378">
        <f>VLOOKUP($B752,'1.วาง งบทดลอง 4 แถว'!$E$1680:$J$2518,4,0)</f>
        <v>0</v>
      </c>
      <c r="V752" s="378">
        <f>VLOOKUP($B752,'1.วาง งบทดลอง 4 แถว'!$E$1680:$J$2518,5,0)</f>
        <v>0</v>
      </c>
      <c r="W752" s="379">
        <f>VLOOKUP($B752,'1.วาง งบทดลอง 4 แถว'!$E$1680:$J$2518,6,0)</f>
        <v>0</v>
      </c>
      <c r="X752" s="380">
        <f t="shared" si="90"/>
        <v>0</v>
      </c>
      <c r="Y752" s="410" t="s">
        <v>1346</v>
      </c>
      <c r="Z752" s="411" t="s">
        <v>1326</v>
      </c>
      <c r="AA752" s="412">
        <v>0</v>
      </c>
      <c r="AB752" s="377">
        <f>VLOOKUP($B752,'1.วาง งบทดลอง 4 แถว'!$E$2519:$J$3357,3,0)</f>
        <v>0</v>
      </c>
      <c r="AC752" s="378">
        <f>VLOOKUP($B752,'1.วาง งบทดลอง 4 แถว'!$E$2519:$J$3357,4,0)</f>
        <v>0</v>
      </c>
      <c r="AD752" s="378">
        <f>VLOOKUP($B752,'1.วาง งบทดลอง 4 แถว'!$E$2519:$J$3357,5,0)</f>
        <v>0</v>
      </c>
      <c r="AE752" s="379">
        <f>VLOOKUP($B752,'1.วาง งบทดลอง 4 แถว'!$E$2519:$J$3357,6,0)</f>
        <v>0</v>
      </c>
      <c r="AF752" s="380">
        <f t="shared" si="91"/>
        <v>0</v>
      </c>
      <c r="AG752" s="410" t="s">
        <v>1346</v>
      </c>
      <c r="AH752" s="411" t="s">
        <v>1326</v>
      </c>
      <c r="AI752" s="412">
        <v>0</v>
      </c>
      <c r="AJ752" s="377">
        <f>VLOOKUP($B752,'1.วาง งบทดลอง 4 แถว'!$E$3358:$J$4196,3,0)</f>
        <v>0</v>
      </c>
      <c r="AK752" s="378">
        <f>VLOOKUP($B752,'1.วาง งบทดลอง 4 แถว'!$E$3358:$J$4196,4,0)</f>
        <v>0</v>
      </c>
      <c r="AL752" s="378">
        <f>VLOOKUP($B752,'1.วาง งบทดลอง 4 แถว'!$E$3358:$J$4196,5,0)</f>
        <v>0</v>
      </c>
      <c r="AM752" s="379">
        <f>VLOOKUP($B752,'1.วาง งบทดลอง 4 แถว'!$E$3358:$J$4196,6,0)</f>
        <v>0</v>
      </c>
      <c r="AN752" s="380">
        <f t="shared" si="92"/>
        <v>0</v>
      </c>
      <c r="AO752" s="410" t="s">
        <v>1346</v>
      </c>
      <c r="AP752" s="411" t="s">
        <v>1326</v>
      </c>
      <c r="AQ752" s="412">
        <v>0</v>
      </c>
      <c r="AR752" s="377">
        <f>VLOOKUP($B752,'1.วาง งบทดลอง 4 แถว'!$E$4197:$J$5035,3,0)</f>
        <v>0</v>
      </c>
      <c r="AS752" s="378">
        <f>VLOOKUP($B752,'1.วาง งบทดลอง 4 แถว'!$E$4197:$J$5035,4,0)</f>
        <v>0</v>
      </c>
      <c r="AT752" s="378">
        <f>VLOOKUP($B752,'1.วาง งบทดลอง 4 แถว'!$E$4197:$J$5035,5,0)</f>
        <v>0</v>
      </c>
      <c r="AU752" s="379">
        <f>VLOOKUP($B752,'1.วาง งบทดลอง 4 แถว'!$E$4197:$J$5035,6,0)</f>
        <v>0</v>
      </c>
      <c r="AV752" s="380">
        <f t="shared" si="93"/>
        <v>0</v>
      </c>
      <c r="AW752" s="410" t="s">
        <v>1346</v>
      </c>
      <c r="AX752" s="411" t="s">
        <v>1326</v>
      </c>
      <c r="AY752" s="412">
        <v>0</v>
      </c>
      <c r="AZ752" s="377">
        <f>VLOOKUP($B752,'1.วาง งบทดลอง 4 แถว'!$E$5036:$J$5874,3,0)</f>
        <v>0</v>
      </c>
      <c r="BA752" s="378">
        <f>VLOOKUP($B752,'1.วาง งบทดลอง 4 แถว'!$E$5036:$J$5874,4,0)</f>
        <v>0</v>
      </c>
      <c r="BB752" s="378">
        <f>VLOOKUP($B752,'1.วาง งบทดลอง 4 แถว'!$E$5036:$J$5874,5,0)</f>
        <v>0</v>
      </c>
      <c r="BC752" s="379">
        <f>VLOOKUP($B752,'1.วาง งบทดลอง 4 แถว'!$E$5036:$J$5874,6,0)</f>
        <v>0</v>
      </c>
      <c r="BD752" s="380">
        <f t="shared" si="94"/>
        <v>0</v>
      </c>
      <c r="BE752" s="410" t="s">
        <v>1346</v>
      </c>
      <c r="BF752" s="411" t="s">
        <v>1326</v>
      </c>
      <c r="BG752" s="412">
        <v>0</v>
      </c>
      <c r="BH752" s="377">
        <f>VLOOKUP($B752,'1.วาง งบทดลอง 4 แถว'!$E$5875:$J$6713,3,0)</f>
        <v>0</v>
      </c>
      <c r="BI752" s="378">
        <f>VLOOKUP($B752,'1.วาง งบทดลอง 4 แถว'!$E$5875:$J$6713,4,0)</f>
        <v>0</v>
      </c>
      <c r="BJ752" s="378">
        <f>VLOOKUP($B752,'1.วาง งบทดลอง 4 แถว'!$E$5875:$J$6713,5,0)</f>
        <v>0</v>
      </c>
      <c r="BK752" s="379">
        <f>VLOOKUP($B752,'1.วาง งบทดลอง 4 แถว'!$E$5875:$J$6713,6,0)</f>
        <v>0</v>
      </c>
      <c r="BL752" s="380">
        <f t="shared" si="95"/>
        <v>0</v>
      </c>
      <c r="BM752" s="410" t="s">
        <v>1346</v>
      </c>
      <c r="BN752" s="411" t="s">
        <v>1326</v>
      </c>
      <c r="BO752" s="413">
        <v>0</v>
      </c>
    </row>
    <row r="753" spans="1:67" ht="19.5" customHeight="1">
      <c r="A753" s="374">
        <v>750</v>
      </c>
      <c r="B753" s="375" t="s">
        <v>1086</v>
      </c>
      <c r="C753" s="376" t="s">
        <v>2347</v>
      </c>
      <c r="D753" s="377">
        <f>VLOOKUP($B753,'1.วาง งบทดลอง 4 แถว'!$E$2:$J$840,3,0)</f>
        <v>0</v>
      </c>
      <c r="E753" s="378">
        <f>VLOOKUP($B753,'1.วาง งบทดลอง 4 แถว'!$E$2:$J$840,4,0)</f>
        <v>0</v>
      </c>
      <c r="F753" s="378">
        <f>VLOOKUP($B753,'1.วาง งบทดลอง 4 แถว'!$E$2:$J$840,5,0)</f>
        <v>0</v>
      </c>
      <c r="G753" s="379">
        <f>VLOOKUP($B753,'1.วาง งบทดลอง 4 แถว'!$E$2:$J$840,6,0)</f>
        <v>0</v>
      </c>
      <c r="H753" s="380">
        <f t="shared" si="88"/>
        <v>0</v>
      </c>
      <c r="I753" s="410" t="s">
        <v>1335</v>
      </c>
      <c r="J753" s="411" t="s">
        <v>1326</v>
      </c>
      <c r="K753" s="412">
        <v>0</v>
      </c>
      <c r="L753" s="377">
        <f>VLOOKUP($B753,'1.วาง งบทดลอง 4 แถว'!$E$841:$J$1679,3,0)</f>
        <v>0</v>
      </c>
      <c r="M753" s="378">
        <f>VLOOKUP($B753,'1.วาง งบทดลอง 4 แถว'!$E$841:$J$1679,4,0)</f>
        <v>0</v>
      </c>
      <c r="N753" s="378">
        <f>VLOOKUP($B753,'1.วาง งบทดลอง 4 แถว'!$E$841:$J$1679,5,0)</f>
        <v>0</v>
      </c>
      <c r="O753" s="379">
        <f>VLOOKUP($B753,'1.วาง งบทดลอง 4 แถว'!$E$841:$J$1679,6,0)</f>
        <v>0</v>
      </c>
      <c r="P753" s="380">
        <f t="shared" si="89"/>
        <v>0</v>
      </c>
      <c r="Q753" s="410" t="s">
        <v>1346</v>
      </c>
      <c r="R753" s="411" t="s">
        <v>1326</v>
      </c>
      <c r="S753" s="412">
        <v>0</v>
      </c>
      <c r="T753" s="377">
        <f>VLOOKUP($B753,'1.วาง งบทดลอง 4 แถว'!$E$1680:$J$2518,3,0)</f>
        <v>0</v>
      </c>
      <c r="U753" s="378">
        <f>VLOOKUP($B753,'1.วาง งบทดลอง 4 แถว'!$E$1680:$J$2518,4,0)</f>
        <v>0</v>
      </c>
      <c r="V753" s="378">
        <f>VLOOKUP($B753,'1.วาง งบทดลอง 4 แถว'!$E$1680:$J$2518,5,0)</f>
        <v>0</v>
      </c>
      <c r="W753" s="379">
        <f>VLOOKUP($B753,'1.วาง งบทดลอง 4 แถว'!$E$1680:$J$2518,6,0)</f>
        <v>0</v>
      </c>
      <c r="X753" s="380">
        <f t="shared" si="90"/>
        <v>0</v>
      </c>
      <c r="Y753" s="410" t="s">
        <v>1346</v>
      </c>
      <c r="Z753" s="411" t="s">
        <v>1326</v>
      </c>
      <c r="AA753" s="412">
        <v>0</v>
      </c>
      <c r="AB753" s="377">
        <f>VLOOKUP($B753,'1.วาง งบทดลอง 4 แถว'!$E$2519:$J$3357,3,0)</f>
        <v>0</v>
      </c>
      <c r="AC753" s="378">
        <f>VLOOKUP($B753,'1.วาง งบทดลอง 4 แถว'!$E$2519:$J$3357,4,0)</f>
        <v>0</v>
      </c>
      <c r="AD753" s="378">
        <f>VLOOKUP($B753,'1.วาง งบทดลอง 4 แถว'!$E$2519:$J$3357,5,0)</f>
        <v>0</v>
      </c>
      <c r="AE753" s="379">
        <f>VLOOKUP($B753,'1.วาง งบทดลอง 4 แถว'!$E$2519:$J$3357,6,0)</f>
        <v>0</v>
      </c>
      <c r="AF753" s="380">
        <f t="shared" si="91"/>
        <v>0</v>
      </c>
      <c r="AG753" s="410" t="s">
        <v>1346</v>
      </c>
      <c r="AH753" s="411" t="s">
        <v>1326</v>
      </c>
      <c r="AI753" s="412">
        <v>0</v>
      </c>
      <c r="AJ753" s="377">
        <f>VLOOKUP($B753,'1.วาง งบทดลอง 4 แถว'!$E$3358:$J$4196,3,0)</f>
        <v>0</v>
      </c>
      <c r="AK753" s="378">
        <f>VLOOKUP($B753,'1.วาง งบทดลอง 4 แถว'!$E$3358:$J$4196,4,0)</f>
        <v>0</v>
      </c>
      <c r="AL753" s="378">
        <f>VLOOKUP($B753,'1.วาง งบทดลอง 4 แถว'!$E$3358:$J$4196,5,0)</f>
        <v>0</v>
      </c>
      <c r="AM753" s="379">
        <f>VLOOKUP($B753,'1.วาง งบทดลอง 4 แถว'!$E$3358:$J$4196,6,0)</f>
        <v>0</v>
      </c>
      <c r="AN753" s="380">
        <f t="shared" si="92"/>
        <v>0</v>
      </c>
      <c r="AO753" s="410" t="s">
        <v>1346</v>
      </c>
      <c r="AP753" s="411" t="s">
        <v>1326</v>
      </c>
      <c r="AQ753" s="412">
        <v>0</v>
      </c>
      <c r="AR753" s="377">
        <f>VLOOKUP($B753,'1.วาง งบทดลอง 4 แถว'!$E$4197:$J$5035,3,0)</f>
        <v>0</v>
      </c>
      <c r="AS753" s="378">
        <f>VLOOKUP($B753,'1.วาง งบทดลอง 4 แถว'!$E$4197:$J$5035,4,0)</f>
        <v>0</v>
      </c>
      <c r="AT753" s="378">
        <f>VLOOKUP($B753,'1.วาง งบทดลอง 4 แถว'!$E$4197:$J$5035,5,0)</f>
        <v>0</v>
      </c>
      <c r="AU753" s="379">
        <f>VLOOKUP($B753,'1.วาง งบทดลอง 4 แถว'!$E$4197:$J$5035,6,0)</f>
        <v>0</v>
      </c>
      <c r="AV753" s="380">
        <f t="shared" si="93"/>
        <v>0</v>
      </c>
      <c r="AW753" s="410" t="s">
        <v>1346</v>
      </c>
      <c r="AX753" s="411" t="s">
        <v>1326</v>
      </c>
      <c r="AY753" s="412">
        <v>0</v>
      </c>
      <c r="AZ753" s="377">
        <f>VLOOKUP($B753,'1.วาง งบทดลอง 4 แถว'!$E$5036:$J$5874,3,0)</f>
        <v>0</v>
      </c>
      <c r="BA753" s="378">
        <f>VLOOKUP($B753,'1.วาง งบทดลอง 4 แถว'!$E$5036:$J$5874,4,0)</f>
        <v>0</v>
      </c>
      <c r="BB753" s="378">
        <f>VLOOKUP($B753,'1.วาง งบทดลอง 4 แถว'!$E$5036:$J$5874,5,0)</f>
        <v>0</v>
      </c>
      <c r="BC753" s="379">
        <f>VLOOKUP($B753,'1.วาง งบทดลอง 4 แถว'!$E$5036:$J$5874,6,0)</f>
        <v>0</v>
      </c>
      <c r="BD753" s="380">
        <f t="shared" si="94"/>
        <v>0</v>
      </c>
      <c r="BE753" s="410" t="s">
        <v>1346</v>
      </c>
      <c r="BF753" s="411" t="s">
        <v>1326</v>
      </c>
      <c r="BG753" s="412">
        <v>0</v>
      </c>
      <c r="BH753" s="377">
        <f>VLOOKUP($B753,'1.วาง งบทดลอง 4 แถว'!$E$5875:$J$6713,3,0)</f>
        <v>0</v>
      </c>
      <c r="BI753" s="378">
        <f>VLOOKUP($B753,'1.วาง งบทดลอง 4 แถว'!$E$5875:$J$6713,4,0)</f>
        <v>0</v>
      </c>
      <c r="BJ753" s="378">
        <f>VLOOKUP($B753,'1.วาง งบทดลอง 4 แถว'!$E$5875:$J$6713,5,0)</f>
        <v>0</v>
      </c>
      <c r="BK753" s="379">
        <f>VLOOKUP($B753,'1.วาง งบทดลอง 4 แถว'!$E$5875:$J$6713,6,0)</f>
        <v>0</v>
      </c>
      <c r="BL753" s="380">
        <f t="shared" si="95"/>
        <v>0</v>
      </c>
      <c r="BM753" s="410" t="s">
        <v>1346</v>
      </c>
      <c r="BN753" s="411" t="s">
        <v>1326</v>
      </c>
      <c r="BO753" s="413">
        <v>0</v>
      </c>
    </row>
    <row r="754" spans="1:67" ht="19.5" customHeight="1">
      <c r="A754" s="374">
        <v>751</v>
      </c>
      <c r="B754" s="375" t="s">
        <v>1087</v>
      </c>
      <c r="C754" s="376" t="s">
        <v>2348</v>
      </c>
      <c r="D754" s="377">
        <f>VLOOKUP($B754,'1.วาง งบทดลอง 4 แถว'!$E$2:$J$840,3,0)</f>
        <v>3236.12</v>
      </c>
      <c r="E754" s="378">
        <f>VLOOKUP($B754,'1.วาง งบทดลอง 4 แถว'!$E$2:$J$840,4,0)</f>
        <v>0</v>
      </c>
      <c r="F754" s="378">
        <f>VLOOKUP($B754,'1.วาง งบทดลอง 4 แถว'!$E$2:$J$840,5,0)</f>
        <v>23111.16</v>
      </c>
      <c r="G754" s="379">
        <f>VLOOKUP($B754,'1.วาง งบทดลอง 4 แถว'!$E$2:$J$840,6,0)</f>
        <v>0</v>
      </c>
      <c r="H754" s="380">
        <f t="shared" si="88"/>
        <v>23111.16</v>
      </c>
      <c r="I754" s="410" t="s">
        <v>1346</v>
      </c>
      <c r="J754" s="411" t="s">
        <v>1326</v>
      </c>
      <c r="K754" s="412">
        <v>0</v>
      </c>
      <c r="L754" s="377">
        <f>VLOOKUP($B754,'1.วาง งบทดลอง 4 แถว'!$E$841:$J$1679,3,0)</f>
        <v>0</v>
      </c>
      <c r="M754" s="378">
        <f>VLOOKUP($B754,'1.วาง งบทดลอง 4 แถว'!$E$841:$J$1679,4,0)</f>
        <v>0</v>
      </c>
      <c r="N754" s="378">
        <f>VLOOKUP($B754,'1.วาง งบทดลอง 4 แถว'!$E$841:$J$1679,5,0)</f>
        <v>0</v>
      </c>
      <c r="O754" s="379">
        <f>VLOOKUP($B754,'1.วาง งบทดลอง 4 แถว'!$E$841:$J$1679,6,0)</f>
        <v>0</v>
      </c>
      <c r="P754" s="380">
        <f t="shared" si="89"/>
        <v>0</v>
      </c>
      <c r="Q754" s="410" t="s">
        <v>1325</v>
      </c>
      <c r="R754" s="411" t="s">
        <v>1326</v>
      </c>
      <c r="S754" s="412">
        <v>0</v>
      </c>
      <c r="T754" s="377">
        <f>VLOOKUP($B754,'1.วาง งบทดลอง 4 แถว'!$E$1680:$J$2518,3,0)</f>
        <v>0</v>
      </c>
      <c r="U754" s="378">
        <f>VLOOKUP($B754,'1.วาง งบทดลอง 4 แถว'!$E$1680:$J$2518,4,0)</f>
        <v>0</v>
      </c>
      <c r="V754" s="378">
        <f>VLOOKUP($B754,'1.วาง งบทดลอง 4 แถว'!$E$1680:$J$2518,5,0)</f>
        <v>0</v>
      </c>
      <c r="W754" s="379">
        <f>VLOOKUP($B754,'1.วาง งบทดลอง 4 แถว'!$E$1680:$J$2518,6,0)</f>
        <v>0</v>
      </c>
      <c r="X754" s="380">
        <f t="shared" si="90"/>
        <v>0</v>
      </c>
      <c r="Y754" s="410" t="s">
        <v>1325</v>
      </c>
      <c r="Z754" s="411" t="s">
        <v>1326</v>
      </c>
      <c r="AA754" s="412">
        <v>0</v>
      </c>
      <c r="AB754" s="377">
        <f>VLOOKUP($B754,'1.วาง งบทดลอง 4 แถว'!$E$2519:$J$3357,3,0)</f>
        <v>0</v>
      </c>
      <c r="AC754" s="378">
        <f>VLOOKUP($B754,'1.วาง งบทดลอง 4 แถว'!$E$2519:$J$3357,4,0)</f>
        <v>0</v>
      </c>
      <c r="AD754" s="378">
        <f>VLOOKUP($B754,'1.วาง งบทดลอง 4 แถว'!$E$2519:$J$3357,5,0)</f>
        <v>0</v>
      </c>
      <c r="AE754" s="379">
        <f>VLOOKUP($B754,'1.วาง งบทดลอง 4 แถว'!$E$2519:$J$3357,6,0)</f>
        <v>0</v>
      </c>
      <c r="AF754" s="380">
        <f t="shared" si="91"/>
        <v>0</v>
      </c>
      <c r="AG754" s="410" t="s">
        <v>1325</v>
      </c>
      <c r="AH754" s="411" t="s">
        <v>1326</v>
      </c>
      <c r="AI754" s="412">
        <v>0</v>
      </c>
      <c r="AJ754" s="377">
        <f>VLOOKUP($B754,'1.วาง งบทดลอง 4 แถว'!$E$3358:$J$4196,3,0)</f>
        <v>0</v>
      </c>
      <c r="AK754" s="378">
        <f>VLOOKUP($B754,'1.วาง งบทดลอง 4 แถว'!$E$3358:$J$4196,4,0)</f>
        <v>0</v>
      </c>
      <c r="AL754" s="378">
        <f>VLOOKUP($B754,'1.วาง งบทดลอง 4 แถว'!$E$3358:$J$4196,5,0)</f>
        <v>0</v>
      </c>
      <c r="AM754" s="379">
        <f>VLOOKUP($B754,'1.วาง งบทดลอง 4 แถว'!$E$3358:$J$4196,6,0)</f>
        <v>0</v>
      </c>
      <c r="AN754" s="380">
        <f t="shared" si="92"/>
        <v>0</v>
      </c>
      <c r="AO754" s="410" t="s">
        <v>1325</v>
      </c>
      <c r="AP754" s="411" t="s">
        <v>1326</v>
      </c>
      <c r="AQ754" s="412">
        <v>0</v>
      </c>
      <c r="AR754" s="377">
        <f>VLOOKUP($B754,'1.วาง งบทดลอง 4 แถว'!$E$4197:$J$5035,3,0)</f>
        <v>0</v>
      </c>
      <c r="AS754" s="378">
        <f>VLOOKUP($B754,'1.วาง งบทดลอง 4 แถว'!$E$4197:$J$5035,4,0)</f>
        <v>0</v>
      </c>
      <c r="AT754" s="378">
        <f>VLOOKUP($B754,'1.วาง งบทดลอง 4 แถว'!$E$4197:$J$5035,5,0)</f>
        <v>0</v>
      </c>
      <c r="AU754" s="379">
        <f>VLOOKUP($B754,'1.วาง งบทดลอง 4 แถว'!$E$4197:$J$5035,6,0)</f>
        <v>0</v>
      </c>
      <c r="AV754" s="380">
        <f t="shared" si="93"/>
        <v>0</v>
      </c>
      <c r="AW754" s="410" t="s">
        <v>1325</v>
      </c>
      <c r="AX754" s="411" t="s">
        <v>1326</v>
      </c>
      <c r="AY754" s="412">
        <v>0</v>
      </c>
      <c r="AZ754" s="377">
        <f>VLOOKUP($B754,'1.วาง งบทดลอง 4 แถว'!$E$5036:$J$5874,3,0)</f>
        <v>0</v>
      </c>
      <c r="BA754" s="378">
        <f>VLOOKUP($B754,'1.วาง งบทดลอง 4 แถว'!$E$5036:$J$5874,4,0)</f>
        <v>0</v>
      </c>
      <c r="BB754" s="378">
        <f>VLOOKUP($B754,'1.วาง งบทดลอง 4 แถว'!$E$5036:$J$5874,5,0)</f>
        <v>0</v>
      </c>
      <c r="BC754" s="379">
        <f>VLOOKUP($B754,'1.วาง งบทดลอง 4 แถว'!$E$5036:$J$5874,6,0)</f>
        <v>0</v>
      </c>
      <c r="BD754" s="380">
        <f t="shared" si="94"/>
        <v>0</v>
      </c>
      <c r="BE754" s="410" t="s">
        <v>1325</v>
      </c>
      <c r="BF754" s="411" t="s">
        <v>1326</v>
      </c>
      <c r="BG754" s="412">
        <v>0</v>
      </c>
      <c r="BH754" s="377">
        <f>VLOOKUP($B754,'1.วาง งบทดลอง 4 แถว'!$E$5875:$J$6713,3,0)</f>
        <v>0</v>
      </c>
      <c r="BI754" s="378">
        <f>VLOOKUP($B754,'1.วาง งบทดลอง 4 แถว'!$E$5875:$J$6713,4,0)</f>
        <v>0</v>
      </c>
      <c r="BJ754" s="378">
        <f>VLOOKUP($B754,'1.วาง งบทดลอง 4 แถว'!$E$5875:$J$6713,5,0)</f>
        <v>0</v>
      </c>
      <c r="BK754" s="379">
        <f>VLOOKUP($B754,'1.วาง งบทดลอง 4 แถว'!$E$5875:$J$6713,6,0)</f>
        <v>0</v>
      </c>
      <c r="BL754" s="380">
        <f t="shared" si="95"/>
        <v>0</v>
      </c>
      <c r="BM754" s="410" t="s">
        <v>1325</v>
      </c>
      <c r="BN754" s="411" t="s">
        <v>1326</v>
      </c>
      <c r="BO754" s="413">
        <v>0</v>
      </c>
    </row>
    <row r="755" spans="1:67" ht="19.5" customHeight="1">
      <c r="A755" s="374">
        <v>752</v>
      </c>
      <c r="B755" s="375" t="s">
        <v>1088</v>
      </c>
      <c r="C755" s="376" t="s">
        <v>2349</v>
      </c>
      <c r="D755" s="377">
        <f>VLOOKUP($B755,'1.วาง งบทดลอง 4 แถว'!$E$2:$J$840,3,0)</f>
        <v>0</v>
      </c>
      <c r="E755" s="378">
        <f>VLOOKUP($B755,'1.วาง งบทดลอง 4 แถว'!$E$2:$J$840,4,0)</f>
        <v>0</v>
      </c>
      <c r="F755" s="378">
        <f>VLOOKUP($B755,'1.วาง งบทดลอง 4 แถว'!$E$2:$J$840,5,0)</f>
        <v>0</v>
      </c>
      <c r="G755" s="379">
        <f>VLOOKUP($B755,'1.วาง งบทดลอง 4 แถว'!$E$2:$J$840,6,0)</f>
        <v>0</v>
      </c>
      <c r="H755" s="380">
        <f t="shared" si="88"/>
        <v>0</v>
      </c>
      <c r="I755" s="410" t="s">
        <v>1346</v>
      </c>
      <c r="J755" s="411" t="s">
        <v>1326</v>
      </c>
      <c r="K755" s="412">
        <v>0</v>
      </c>
      <c r="L755" s="377">
        <f>VLOOKUP($B755,'1.วาง งบทดลอง 4 แถว'!$E$841:$J$1679,3,0)</f>
        <v>0</v>
      </c>
      <c r="M755" s="378">
        <f>VLOOKUP($B755,'1.วาง งบทดลอง 4 แถว'!$E$841:$J$1679,4,0)</f>
        <v>0</v>
      </c>
      <c r="N755" s="378">
        <f>VLOOKUP($B755,'1.วาง งบทดลอง 4 แถว'!$E$841:$J$1679,5,0)</f>
        <v>0</v>
      </c>
      <c r="O755" s="379">
        <f>VLOOKUP($B755,'1.วาง งบทดลอง 4 แถว'!$E$841:$J$1679,6,0)</f>
        <v>0</v>
      </c>
      <c r="P755" s="380">
        <f t="shared" si="89"/>
        <v>0</v>
      </c>
      <c r="Q755" s="410" t="s">
        <v>1325</v>
      </c>
      <c r="R755" s="411" t="s">
        <v>1326</v>
      </c>
      <c r="S755" s="412">
        <v>0</v>
      </c>
      <c r="T755" s="377">
        <f>VLOOKUP($B755,'1.วาง งบทดลอง 4 แถว'!$E$1680:$J$2518,3,0)</f>
        <v>0</v>
      </c>
      <c r="U755" s="378">
        <f>VLOOKUP($B755,'1.วาง งบทดลอง 4 แถว'!$E$1680:$J$2518,4,0)</f>
        <v>0</v>
      </c>
      <c r="V755" s="378">
        <f>VLOOKUP($B755,'1.วาง งบทดลอง 4 แถว'!$E$1680:$J$2518,5,0)</f>
        <v>0</v>
      </c>
      <c r="W755" s="379">
        <f>VLOOKUP($B755,'1.วาง งบทดลอง 4 แถว'!$E$1680:$J$2518,6,0)</f>
        <v>0</v>
      </c>
      <c r="X755" s="380">
        <f t="shared" si="90"/>
        <v>0</v>
      </c>
      <c r="Y755" s="410" t="s">
        <v>1325</v>
      </c>
      <c r="Z755" s="411" t="s">
        <v>1326</v>
      </c>
      <c r="AA755" s="412">
        <v>0</v>
      </c>
      <c r="AB755" s="377">
        <f>VLOOKUP($B755,'1.วาง งบทดลอง 4 แถว'!$E$2519:$J$3357,3,0)</f>
        <v>0</v>
      </c>
      <c r="AC755" s="378">
        <f>VLOOKUP($B755,'1.วาง งบทดลอง 4 แถว'!$E$2519:$J$3357,4,0)</f>
        <v>0</v>
      </c>
      <c r="AD755" s="378">
        <f>VLOOKUP($B755,'1.วาง งบทดลอง 4 แถว'!$E$2519:$J$3357,5,0)</f>
        <v>0</v>
      </c>
      <c r="AE755" s="379">
        <f>VLOOKUP($B755,'1.วาง งบทดลอง 4 แถว'!$E$2519:$J$3357,6,0)</f>
        <v>0</v>
      </c>
      <c r="AF755" s="380">
        <f t="shared" si="91"/>
        <v>0</v>
      </c>
      <c r="AG755" s="410" t="s">
        <v>1325</v>
      </c>
      <c r="AH755" s="411" t="s">
        <v>1326</v>
      </c>
      <c r="AI755" s="412">
        <v>0</v>
      </c>
      <c r="AJ755" s="377">
        <f>VLOOKUP($B755,'1.วาง งบทดลอง 4 แถว'!$E$3358:$J$4196,3,0)</f>
        <v>0</v>
      </c>
      <c r="AK755" s="378">
        <f>VLOOKUP($B755,'1.วาง งบทดลอง 4 แถว'!$E$3358:$J$4196,4,0)</f>
        <v>0</v>
      </c>
      <c r="AL755" s="378">
        <f>VLOOKUP($B755,'1.วาง งบทดลอง 4 แถว'!$E$3358:$J$4196,5,0)</f>
        <v>0</v>
      </c>
      <c r="AM755" s="379">
        <f>VLOOKUP($B755,'1.วาง งบทดลอง 4 แถว'!$E$3358:$J$4196,6,0)</f>
        <v>0</v>
      </c>
      <c r="AN755" s="380">
        <f t="shared" si="92"/>
        <v>0</v>
      </c>
      <c r="AO755" s="410" t="s">
        <v>1325</v>
      </c>
      <c r="AP755" s="411" t="s">
        <v>1326</v>
      </c>
      <c r="AQ755" s="412">
        <v>0</v>
      </c>
      <c r="AR755" s="377">
        <f>VLOOKUP($B755,'1.วาง งบทดลอง 4 แถว'!$E$4197:$J$5035,3,0)</f>
        <v>0</v>
      </c>
      <c r="AS755" s="378">
        <f>VLOOKUP($B755,'1.วาง งบทดลอง 4 แถว'!$E$4197:$J$5035,4,0)</f>
        <v>0</v>
      </c>
      <c r="AT755" s="378">
        <f>VLOOKUP($B755,'1.วาง งบทดลอง 4 แถว'!$E$4197:$J$5035,5,0)</f>
        <v>0</v>
      </c>
      <c r="AU755" s="379">
        <f>VLOOKUP($B755,'1.วาง งบทดลอง 4 แถว'!$E$4197:$J$5035,6,0)</f>
        <v>0</v>
      </c>
      <c r="AV755" s="380">
        <f t="shared" si="93"/>
        <v>0</v>
      </c>
      <c r="AW755" s="410" t="s">
        <v>1325</v>
      </c>
      <c r="AX755" s="411" t="s">
        <v>1326</v>
      </c>
      <c r="AY755" s="412">
        <v>0</v>
      </c>
      <c r="AZ755" s="377">
        <f>VLOOKUP($B755,'1.วาง งบทดลอง 4 แถว'!$E$5036:$J$5874,3,0)</f>
        <v>0</v>
      </c>
      <c r="BA755" s="378">
        <f>VLOOKUP($B755,'1.วาง งบทดลอง 4 แถว'!$E$5036:$J$5874,4,0)</f>
        <v>0</v>
      </c>
      <c r="BB755" s="378">
        <f>VLOOKUP($B755,'1.วาง งบทดลอง 4 แถว'!$E$5036:$J$5874,5,0)</f>
        <v>0</v>
      </c>
      <c r="BC755" s="379">
        <f>VLOOKUP($B755,'1.วาง งบทดลอง 4 แถว'!$E$5036:$J$5874,6,0)</f>
        <v>0</v>
      </c>
      <c r="BD755" s="380">
        <f t="shared" si="94"/>
        <v>0</v>
      </c>
      <c r="BE755" s="410" t="s">
        <v>1325</v>
      </c>
      <c r="BF755" s="411" t="s">
        <v>1326</v>
      </c>
      <c r="BG755" s="412">
        <v>0</v>
      </c>
      <c r="BH755" s="377">
        <f>VLOOKUP($B755,'1.วาง งบทดลอง 4 แถว'!$E$5875:$J$6713,3,0)</f>
        <v>0</v>
      </c>
      <c r="BI755" s="378">
        <f>VLOOKUP($B755,'1.วาง งบทดลอง 4 แถว'!$E$5875:$J$6713,4,0)</f>
        <v>0</v>
      </c>
      <c r="BJ755" s="378">
        <f>VLOOKUP($B755,'1.วาง งบทดลอง 4 แถว'!$E$5875:$J$6713,5,0)</f>
        <v>0</v>
      </c>
      <c r="BK755" s="379">
        <f>VLOOKUP($B755,'1.วาง งบทดลอง 4 แถว'!$E$5875:$J$6713,6,0)</f>
        <v>0</v>
      </c>
      <c r="BL755" s="380">
        <f t="shared" si="95"/>
        <v>0</v>
      </c>
      <c r="BM755" s="410" t="s">
        <v>1325</v>
      </c>
      <c r="BN755" s="411" t="s">
        <v>1326</v>
      </c>
      <c r="BO755" s="413">
        <v>0</v>
      </c>
    </row>
    <row r="756" spans="1:67" ht="19.5" customHeight="1">
      <c r="A756" s="374">
        <v>753</v>
      </c>
      <c r="B756" s="375" t="s">
        <v>1089</v>
      </c>
      <c r="C756" s="376" t="s">
        <v>2350</v>
      </c>
      <c r="D756" s="377">
        <f>VLOOKUP($B756,'1.วาง งบทดลอง 4 แถว'!$E$2:$J$840,3,0)</f>
        <v>0</v>
      </c>
      <c r="E756" s="378">
        <f>VLOOKUP($B756,'1.วาง งบทดลอง 4 แถว'!$E$2:$J$840,4,0)</f>
        <v>0</v>
      </c>
      <c r="F756" s="378">
        <f>VLOOKUP($B756,'1.วาง งบทดลอง 4 แถว'!$E$2:$J$840,5,0)</f>
        <v>0</v>
      </c>
      <c r="G756" s="379">
        <f>VLOOKUP($B756,'1.วาง งบทดลอง 4 แถว'!$E$2:$J$840,6,0)</f>
        <v>0</v>
      </c>
      <c r="H756" s="380">
        <f t="shared" si="88"/>
        <v>0</v>
      </c>
      <c r="I756" s="410" t="s">
        <v>1325</v>
      </c>
      <c r="J756" s="411" t="s">
        <v>1326</v>
      </c>
      <c r="K756" s="412">
        <v>0</v>
      </c>
      <c r="L756" s="377">
        <f>VLOOKUP($B756,'1.วาง งบทดลอง 4 แถว'!$E$841:$J$1679,3,0)</f>
        <v>0</v>
      </c>
      <c r="M756" s="378">
        <f>VLOOKUP($B756,'1.วาง งบทดลอง 4 แถว'!$E$841:$J$1679,4,0)</f>
        <v>0</v>
      </c>
      <c r="N756" s="378">
        <f>VLOOKUP($B756,'1.วาง งบทดลอง 4 แถว'!$E$841:$J$1679,5,0)</f>
        <v>0</v>
      </c>
      <c r="O756" s="379">
        <f>VLOOKUP($B756,'1.วาง งบทดลอง 4 แถว'!$E$841:$J$1679,6,0)</f>
        <v>0</v>
      </c>
      <c r="P756" s="380">
        <f t="shared" si="89"/>
        <v>0</v>
      </c>
      <c r="Q756" s="410" t="s">
        <v>1325</v>
      </c>
      <c r="R756" s="411" t="s">
        <v>1326</v>
      </c>
      <c r="S756" s="412">
        <v>0</v>
      </c>
      <c r="T756" s="377">
        <f>VLOOKUP($B756,'1.วาง งบทดลอง 4 แถว'!$E$1680:$J$2518,3,0)</f>
        <v>0</v>
      </c>
      <c r="U756" s="378">
        <f>VLOOKUP($B756,'1.วาง งบทดลอง 4 แถว'!$E$1680:$J$2518,4,0)</f>
        <v>0</v>
      </c>
      <c r="V756" s="378">
        <f>VLOOKUP($B756,'1.วาง งบทดลอง 4 แถว'!$E$1680:$J$2518,5,0)</f>
        <v>0</v>
      </c>
      <c r="W756" s="379">
        <f>VLOOKUP($B756,'1.วาง งบทดลอง 4 แถว'!$E$1680:$J$2518,6,0)</f>
        <v>0</v>
      </c>
      <c r="X756" s="380">
        <f t="shared" si="90"/>
        <v>0</v>
      </c>
      <c r="Y756" s="410" t="s">
        <v>1325</v>
      </c>
      <c r="Z756" s="411" t="s">
        <v>1326</v>
      </c>
      <c r="AA756" s="412">
        <v>0</v>
      </c>
      <c r="AB756" s="377">
        <f>VLOOKUP($B756,'1.วาง งบทดลอง 4 แถว'!$E$2519:$J$3357,3,0)</f>
        <v>0</v>
      </c>
      <c r="AC756" s="378">
        <f>VLOOKUP($B756,'1.วาง งบทดลอง 4 แถว'!$E$2519:$J$3357,4,0)</f>
        <v>0</v>
      </c>
      <c r="AD756" s="378">
        <f>VLOOKUP($B756,'1.วาง งบทดลอง 4 แถว'!$E$2519:$J$3357,5,0)</f>
        <v>0</v>
      </c>
      <c r="AE756" s="379">
        <f>VLOOKUP($B756,'1.วาง งบทดลอง 4 แถว'!$E$2519:$J$3357,6,0)</f>
        <v>0</v>
      </c>
      <c r="AF756" s="380">
        <f t="shared" si="91"/>
        <v>0</v>
      </c>
      <c r="AG756" s="410" t="s">
        <v>1325</v>
      </c>
      <c r="AH756" s="411" t="s">
        <v>1326</v>
      </c>
      <c r="AI756" s="412">
        <v>0</v>
      </c>
      <c r="AJ756" s="377">
        <f>VLOOKUP($B756,'1.วาง งบทดลอง 4 แถว'!$E$3358:$J$4196,3,0)</f>
        <v>0</v>
      </c>
      <c r="AK756" s="378">
        <f>VLOOKUP($B756,'1.วาง งบทดลอง 4 แถว'!$E$3358:$J$4196,4,0)</f>
        <v>0</v>
      </c>
      <c r="AL756" s="378">
        <f>VLOOKUP($B756,'1.วาง งบทดลอง 4 แถว'!$E$3358:$J$4196,5,0)</f>
        <v>0</v>
      </c>
      <c r="AM756" s="379">
        <f>VLOOKUP($B756,'1.วาง งบทดลอง 4 แถว'!$E$3358:$J$4196,6,0)</f>
        <v>0</v>
      </c>
      <c r="AN756" s="380">
        <f t="shared" si="92"/>
        <v>0</v>
      </c>
      <c r="AO756" s="410" t="s">
        <v>1325</v>
      </c>
      <c r="AP756" s="411" t="s">
        <v>1326</v>
      </c>
      <c r="AQ756" s="412">
        <v>0</v>
      </c>
      <c r="AR756" s="377">
        <f>VLOOKUP($B756,'1.วาง งบทดลอง 4 แถว'!$E$4197:$J$5035,3,0)</f>
        <v>0</v>
      </c>
      <c r="AS756" s="378">
        <f>VLOOKUP($B756,'1.วาง งบทดลอง 4 แถว'!$E$4197:$J$5035,4,0)</f>
        <v>0</v>
      </c>
      <c r="AT756" s="378">
        <f>VLOOKUP($B756,'1.วาง งบทดลอง 4 แถว'!$E$4197:$J$5035,5,0)</f>
        <v>0</v>
      </c>
      <c r="AU756" s="379">
        <f>VLOOKUP($B756,'1.วาง งบทดลอง 4 แถว'!$E$4197:$J$5035,6,0)</f>
        <v>0</v>
      </c>
      <c r="AV756" s="380">
        <f t="shared" si="93"/>
        <v>0</v>
      </c>
      <c r="AW756" s="410" t="s">
        <v>1325</v>
      </c>
      <c r="AX756" s="411" t="s">
        <v>1326</v>
      </c>
      <c r="AY756" s="412">
        <v>0</v>
      </c>
      <c r="AZ756" s="377">
        <f>VLOOKUP($B756,'1.วาง งบทดลอง 4 แถว'!$E$5036:$J$5874,3,0)</f>
        <v>0</v>
      </c>
      <c r="BA756" s="378">
        <f>VLOOKUP($B756,'1.วาง งบทดลอง 4 แถว'!$E$5036:$J$5874,4,0)</f>
        <v>0</v>
      </c>
      <c r="BB756" s="378">
        <f>VLOOKUP($B756,'1.วาง งบทดลอง 4 แถว'!$E$5036:$J$5874,5,0)</f>
        <v>0</v>
      </c>
      <c r="BC756" s="379">
        <f>VLOOKUP($B756,'1.วาง งบทดลอง 4 แถว'!$E$5036:$J$5874,6,0)</f>
        <v>0</v>
      </c>
      <c r="BD756" s="380">
        <f t="shared" si="94"/>
        <v>0</v>
      </c>
      <c r="BE756" s="410" t="s">
        <v>1325</v>
      </c>
      <c r="BF756" s="411" t="s">
        <v>1326</v>
      </c>
      <c r="BG756" s="412">
        <v>0</v>
      </c>
      <c r="BH756" s="377">
        <f>VLOOKUP($B756,'1.วาง งบทดลอง 4 แถว'!$E$5875:$J$6713,3,0)</f>
        <v>0</v>
      </c>
      <c r="BI756" s="378">
        <f>VLOOKUP($B756,'1.วาง งบทดลอง 4 แถว'!$E$5875:$J$6713,4,0)</f>
        <v>0</v>
      </c>
      <c r="BJ756" s="378">
        <f>VLOOKUP($B756,'1.วาง งบทดลอง 4 แถว'!$E$5875:$J$6713,5,0)</f>
        <v>0</v>
      </c>
      <c r="BK756" s="379">
        <f>VLOOKUP($B756,'1.วาง งบทดลอง 4 แถว'!$E$5875:$J$6713,6,0)</f>
        <v>0</v>
      </c>
      <c r="BL756" s="380">
        <f t="shared" si="95"/>
        <v>0</v>
      </c>
      <c r="BM756" s="410" t="s">
        <v>1325</v>
      </c>
      <c r="BN756" s="411" t="s">
        <v>1326</v>
      </c>
      <c r="BO756" s="413">
        <v>0</v>
      </c>
    </row>
    <row r="757" spans="1:67" ht="19.5" customHeight="1">
      <c r="A757" s="374">
        <v>754</v>
      </c>
      <c r="B757" s="375" t="s">
        <v>1090</v>
      </c>
      <c r="C757" s="376" t="s">
        <v>2351</v>
      </c>
      <c r="D757" s="377">
        <f>VLOOKUP($B757,'1.วาง งบทดลอง 4 แถว'!$E$2:$J$840,3,0)</f>
        <v>0</v>
      </c>
      <c r="E757" s="378">
        <f>VLOOKUP($B757,'1.วาง งบทดลอง 4 แถว'!$E$2:$J$840,4,0)</f>
        <v>406678.86</v>
      </c>
      <c r="F757" s="378">
        <f>VLOOKUP($B757,'1.วาง งบทดลอง 4 แถว'!$E$2:$J$840,5,0)</f>
        <v>0</v>
      </c>
      <c r="G757" s="379">
        <f>VLOOKUP($B757,'1.วาง งบทดลอง 4 แถว'!$E$2:$J$840,6,0)</f>
        <v>0</v>
      </c>
      <c r="H757" s="380">
        <f t="shared" si="88"/>
        <v>0</v>
      </c>
      <c r="I757" s="410" t="s">
        <v>1325</v>
      </c>
      <c r="J757" s="411" t="s">
        <v>1326</v>
      </c>
      <c r="K757" s="412">
        <v>0</v>
      </c>
      <c r="L757" s="377">
        <f>VLOOKUP($B757,'1.วาง งบทดลอง 4 แถว'!$E$841:$J$1679,3,0)</f>
        <v>3848.53</v>
      </c>
      <c r="M757" s="378">
        <f>VLOOKUP($B757,'1.วาง งบทดลอง 4 แถว'!$E$841:$J$1679,4,0)</f>
        <v>0</v>
      </c>
      <c r="N757" s="378">
        <f>VLOOKUP($B757,'1.วาง งบทดลอง 4 แถว'!$E$841:$J$1679,5,0)</f>
        <v>42333.82</v>
      </c>
      <c r="O757" s="379">
        <f>VLOOKUP($B757,'1.วาง งบทดลอง 4 แถว'!$E$841:$J$1679,6,0)</f>
        <v>0</v>
      </c>
      <c r="P757" s="380">
        <f t="shared" si="89"/>
        <v>42333.82</v>
      </c>
      <c r="Q757" s="410" t="s">
        <v>1325</v>
      </c>
      <c r="R757" s="411" t="s">
        <v>1326</v>
      </c>
      <c r="S757" s="412">
        <v>0</v>
      </c>
      <c r="T757" s="377">
        <f>VLOOKUP($B757,'1.วาง งบทดลอง 4 แถว'!$E$1680:$J$2518,3,0)</f>
        <v>12924.42</v>
      </c>
      <c r="U757" s="378">
        <f>VLOOKUP($B757,'1.วาง งบทดลอง 4 แถว'!$E$1680:$J$2518,4,0)</f>
        <v>0</v>
      </c>
      <c r="V757" s="378">
        <f>VLOOKUP($B757,'1.วาง งบทดลอง 4 แถว'!$E$1680:$J$2518,5,0)</f>
        <v>142168.62</v>
      </c>
      <c r="W757" s="379">
        <f>VLOOKUP($B757,'1.วาง งบทดลอง 4 แถว'!$E$1680:$J$2518,6,0)</f>
        <v>0</v>
      </c>
      <c r="X757" s="380">
        <f t="shared" si="90"/>
        <v>142168.62</v>
      </c>
      <c r="Y757" s="410" t="s">
        <v>1325</v>
      </c>
      <c r="Z757" s="411" t="s">
        <v>1326</v>
      </c>
      <c r="AA757" s="412">
        <v>0</v>
      </c>
      <c r="AB757" s="377">
        <f>VLOOKUP($B757,'1.วาง งบทดลอง 4 แถว'!$E$2519:$J$3357,3,0)</f>
        <v>13962</v>
      </c>
      <c r="AC757" s="378">
        <f>VLOOKUP($B757,'1.วาง งบทดลอง 4 แถว'!$E$2519:$J$3357,4,0)</f>
        <v>0</v>
      </c>
      <c r="AD757" s="378">
        <f>VLOOKUP($B757,'1.วาง งบทดลอง 4 แถว'!$E$2519:$J$3357,5,0)</f>
        <v>153582</v>
      </c>
      <c r="AE757" s="379">
        <f>VLOOKUP($B757,'1.วาง งบทดลอง 4 แถว'!$E$2519:$J$3357,6,0)</f>
        <v>0</v>
      </c>
      <c r="AF757" s="380">
        <f t="shared" si="91"/>
        <v>153582</v>
      </c>
      <c r="AG757" s="410" t="s">
        <v>1325</v>
      </c>
      <c r="AH757" s="411" t="s">
        <v>1326</v>
      </c>
      <c r="AI757" s="412">
        <v>0</v>
      </c>
      <c r="AJ757" s="377">
        <f>VLOOKUP($B757,'1.วาง งบทดลอง 4 แถว'!$E$3358:$J$4196,3,0)</f>
        <v>38882.160000000003</v>
      </c>
      <c r="AK757" s="378">
        <f>VLOOKUP($B757,'1.วาง งบทดลอง 4 แถว'!$E$3358:$J$4196,4,0)</f>
        <v>0</v>
      </c>
      <c r="AL757" s="378">
        <f>VLOOKUP($B757,'1.วาง งบทดลอง 4 แถว'!$E$3358:$J$4196,5,0)</f>
        <v>430464.87</v>
      </c>
      <c r="AM757" s="379">
        <f>VLOOKUP($B757,'1.วาง งบทดลอง 4 แถว'!$E$3358:$J$4196,6,0)</f>
        <v>0</v>
      </c>
      <c r="AN757" s="380">
        <f t="shared" si="92"/>
        <v>430464.87</v>
      </c>
      <c r="AO757" s="410" t="s">
        <v>1325</v>
      </c>
      <c r="AP757" s="411" t="s">
        <v>1326</v>
      </c>
      <c r="AQ757" s="412">
        <v>0</v>
      </c>
      <c r="AR757" s="377">
        <f>VLOOKUP($B757,'1.วาง งบทดลอง 4 แถว'!$E$4197:$J$5035,3,0)</f>
        <v>33370.629999999997</v>
      </c>
      <c r="AS757" s="378">
        <f>VLOOKUP($B757,'1.วาง งบทดลอง 4 แถว'!$E$4197:$J$5035,4,0)</f>
        <v>0</v>
      </c>
      <c r="AT757" s="378">
        <f>VLOOKUP($B757,'1.วาง งบทดลอง 4 แถว'!$E$4197:$J$5035,5,0)</f>
        <v>367076.93</v>
      </c>
      <c r="AU757" s="379">
        <f>VLOOKUP($B757,'1.วาง งบทดลอง 4 แถว'!$E$4197:$J$5035,6,0)</f>
        <v>0</v>
      </c>
      <c r="AV757" s="380">
        <f t="shared" si="93"/>
        <v>367076.93</v>
      </c>
      <c r="AW757" s="410" t="s">
        <v>1325</v>
      </c>
      <c r="AX757" s="411" t="s">
        <v>1326</v>
      </c>
      <c r="AY757" s="412">
        <v>0</v>
      </c>
      <c r="AZ757" s="377">
        <f>VLOOKUP($B757,'1.วาง งบทดลอง 4 แถว'!$E$5036:$J$5874,3,0)</f>
        <v>1279.3</v>
      </c>
      <c r="BA757" s="378">
        <f>VLOOKUP($B757,'1.วาง งบทดลอง 4 แถว'!$E$5036:$J$5874,4,0)</f>
        <v>0</v>
      </c>
      <c r="BB757" s="378">
        <f>VLOOKUP($B757,'1.วาง งบทดลอง 4 แถว'!$E$5036:$J$5874,5,0)</f>
        <v>14072.5</v>
      </c>
      <c r="BC757" s="379">
        <f>VLOOKUP($B757,'1.วาง งบทดลอง 4 แถว'!$E$5036:$J$5874,6,0)</f>
        <v>0</v>
      </c>
      <c r="BD757" s="380">
        <f t="shared" si="94"/>
        <v>14072.5</v>
      </c>
      <c r="BE757" s="410" t="s">
        <v>1325</v>
      </c>
      <c r="BF757" s="411" t="s">
        <v>1326</v>
      </c>
      <c r="BG757" s="412">
        <v>0</v>
      </c>
      <c r="BH757" s="377">
        <f>VLOOKUP($B757,'1.วาง งบทดลอง 4 แถว'!$E$5875:$J$6713,3,0)</f>
        <v>15333.33</v>
      </c>
      <c r="BI757" s="378">
        <f>VLOOKUP($B757,'1.วาง งบทดลอง 4 แถว'!$E$5875:$J$6713,4,0)</f>
        <v>0</v>
      </c>
      <c r="BJ757" s="378">
        <f>VLOOKUP($B757,'1.วาง งบทดลอง 4 แถว'!$E$5875:$J$6713,5,0)</f>
        <v>4247324.0599999996</v>
      </c>
      <c r="BK757" s="379">
        <f>VLOOKUP($B757,'1.วาง งบทดลอง 4 แถว'!$E$5875:$J$6713,6,0)</f>
        <v>0</v>
      </c>
      <c r="BL757" s="380">
        <f t="shared" si="95"/>
        <v>4247324.0599999996</v>
      </c>
      <c r="BM757" s="410" t="s">
        <v>1325</v>
      </c>
      <c r="BN757" s="411" t="s">
        <v>1326</v>
      </c>
      <c r="BO757" s="413">
        <v>0</v>
      </c>
    </row>
    <row r="758" spans="1:67" ht="19.5" customHeight="1">
      <c r="A758" s="374">
        <v>755</v>
      </c>
      <c r="B758" s="375" t="s">
        <v>1091</v>
      </c>
      <c r="C758" s="376" t="s">
        <v>2352</v>
      </c>
      <c r="D758" s="377">
        <f>VLOOKUP($B758,'1.วาง งบทดลอง 4 แถว'!$E$2:$J$840,3,0)</f>
        <v>0</v>
      </c>
      <c r="E758" s="378">
        <f>VLOOKUP($B758,'1.วาง งบทดลอง 4 แถว'!$E$2:$J$840,4,0)</f>
        <v>1605575.65</v>
      </c>
      <c r="F758" s="378">
        <f>VLOOKUP($B758,'1.วาง งบทดลอง 4 แถว'!$E$2:$J$840,5,0)</f>
        <v>0</v>
      </c>
      <c r="G758" s="379">
        <f>VLOOKUP($B758,'1.วาง งบทดลอง 4 แถว'!$E$2:$J$840,6,0)</f>
        <v>0</v>
      </c>
      <c r="H758" s="380">
        <f t="shared" si="88"/>
        <v>0</v>
      </c>
      <c r="I758" s="410" t="s">
        <v>1325</v>
      </c>
      <c r="J758" s="411" t="s">
        <v>1326</v>
      </c>
      <c r="K758" s="412">
        <v>0</v>
      </c>
      <c r="L758" s="377">
        <f>VLOOKUP($B758,'1.วาง งบทดลอง 4 แถว'!$E$841:$J$1679,3,0)</f>
        <v>41603.89</v>
      </c>
      <c r="M758" s="378">
        <f>VLOOKUP($B758,'1.วาง งบทดลอง 4 แถว'!$E$841:$J$1679,4,0)</f>
        <v>0</v>
      </c>
      <c r="N758" s="378">
        <f>VLOOKUP($B758,'1.วาง งบทดลอง 4 แถว'!$E$841:$J$1679,5,0)</f>
        <v>457642.77</v>
      </c>
      <c r="O758" s="379">
        <f>VLOOKUP($B758,'1.วาง งบทดลอง 4 แถว'!$E$841:$J$1679,6,0)</f>
        <v>0</v>
      </c>
      <c r="P758" s="380">
        <f t="shared" si="89"/>
        <v>457642.77</v>
      </c>
      <c r="Q758" s="410" t="s">
        <v>1325</v>
      </c>
      <c r="R758" s="411" t="s">
        <v>1326</v>
      </c>
      <c r="S758" s="412">
        <v>0</v>
      </c>
      <c r="T758" s="377">
        <f>VLOOKUP($B758,'1.วาง งบทดลอง 4 แถว'!$E$1680:$J$2518,3,0)</f>
        <v>64518.78</v>
      </c>
      <c r="U758" s="378">
        <f>VLOOKUP($B758,'1.วาง งบทดลอง 4 แถว'!$E$1680:$J$2518,4,0)</f>
        <v>0</v>
      </c>
      <c r="V758" s="378">
        <f>VLOOKUP($B758,'1.วาง งบทดลอง 4 แถว'!$E$1680:$J$2518,5,0)</f>
        <v>709706.58</v>
      </c>
      <c r="W758" s="379">
        <f>VLOOKUP($B758,'1.วาง งบทดลอง 4 แถว'!$E$1680:$J$2518,6,0)</f>
        <v>0</v>
      </c>
      <c r="X758" s="380">
        <f t="shared" si="90"/>
        <v>709706.58</v>
      </c>
      <c r="Y758" s="410" t="s">
        <v>1325</v>
      </c>
      <c r="Z758" s="411" t="s">
        <v>1326</v>
      </c>
      <c r="AA758" s="412">
        <v>0</v>
      </c>
      <c r="AB758" s="377">
        <f>VLOOKUP($B758,'1.วาง งบทดลอง 4 แถว'!$E$2519:$J$3357,3,0)</f>
        <v>79788.289999999994</v>
      </c>
      <c r="AC758" s="378">
        <f>VLOOKUP($B758,'1.วาง งบทดลอง 4 แถว'!$E$2519:$J$3357,4,0)</f>
        <v>0</v>
      </c>
      <c r="AD758" s="378">
        <f>VLOOKUP($B758,'1.วาง งบทดลอง 4 แถว'!$E$2519:$J$3357,5,0)</f>
        <v>873042.28</v>
      </c>
      <c r="AE758" s="379">
        <f>VLOOKUP($B758,'1.วาง งบทดลอง 4 แถว'!$E$2519:$J$3357,6,0)</f>
        <v>0</v>
      </c>
      <c r="AF758" s="380">
        <f t="shared" si="91"/>
        <v>873042.28</v>
      </c>
      <c r="AG758" s="410" t="s">
        <v>1325</v>
      </c>
      <c r="AH758" s="411" t="s">
        <v>1326</v>
      </c>
      <c r="AI758" s="412">
        <v>0</v>
      </c>
      <c r="AJ758" s="377">
        <f>VLOOKUP($B758,'1.วาง งบทดลอง 4 แถว'!$E$3358:$J$4196,3,0)</f>
        <v>30517.46</v>
      </c>
      <c r="AK758" s="378">
        <f>VLOOKUP($B758,'1.วาง งบทดลอง 4 แถว'!$E$3358:$J$4196,4,0)</f>
        <v>0</v>
      </c>
      <c r="AL758" s="378">
        <f>VLOOKUP($B758,'1.วาง งบทดลอง 4 แถว'!$E$3358:$J$4196,5,0)</f>
        <v>335692.06</v>
      </c>
      <c r="AM758" s="379">
        <f>VLOOKUP($B758,'1.วาง งบทดลอง 4 แถว'!$E$3358:$J$4196,6,0)</f>
        <v>0</v>
      </c>
      <c r="AN758" s="380">
        <f t="shared" si="92"/>
        <v>335692.06</v>
      </c>
      <c r="AO758" s="410" t="s">
        <v>1325</v>
      </c>
      <c r="AP758" s="411" t="s">
        <v>1326</v>
      </c>
      <c r="AQ758" s="412">
        <v>0</v>
      </c>
      <c r="AR758" s="377">
        <f>VLOOKUP($B758,'1.วาง งบทดลอง 4 แถว'!$E$4197:$J$5035,3,0)</f>
        <v>23791.88</v>
      </c>
      <c r="AS758" s="378">
        <f>VLOOKUP($B758,'1.วาง งบทดลอง 4 แถว'!$E$4197:$J$5035,4,0)</f>
        <v>0</v>
      </c>
      <c r="AT758" s="378">
        <f>VLOOKUP($B758,'1.วาง งบทดลอง 4 แถว'!$E$4197:$J$5035,5,0)</f>
        <v>261710.68</v>
      </c>
      <c r="AU758" s="379">
        <f>VLOOKUP($B758,'1.วาง งบทดลอง 4 แถว'!$E$4197:$J$5035,6,0)</f>
        <v>0</v>
      </c>
      <c r="AV758" s="380">
        <f t="shared" si="93"/>
        <v>261710.68</v>
      </c>
      <c r="AW758" s="410" t="s">
        <v>1325</v>
      </c>
      <c r="AX758" s="411" t="s">
        <v>1326</v>
      </c>
      <c r="AY758" s="412">
        <v>0</v>
      </c>
      <c r="AZ758" s="377">
        <f>VLOOKUP($B758,'1.วาง งบทดลอง 4 แถว'!$E$5036:$J$5874,3,0)</f>
        <v>14229.86</v>
      </c>
      <c r="BA758" s="378">
        <f>VLOOKUP($B758,'1.วาง งบทดลอง 4 แถว'!$E$5036:$J$5874,4,0)</f>
        <v>0</v>
      </c>
      <c r="BB758" s="378">
        <f>VLOOKUP($B758,'1.วาง งบทดลอง 4 แถว'!$E$5036:$J$5874,5,0)</f>
        <v>156528.4</v>
      </c>
      <c r="BC758" s="379">
        <f>VLOOKUP($B758,'1.วาง งบทดลอง 4 แถว'!$E$5036:$J$5874,6,0)</f>
        <v>0</v>
      </c>
      <c r="BD758" s="380">
        <f t="shared" si="94"/>
        <v>156528.4</v>
      </c>
      <c r="BE758" s="410" t="s">
        <v>1325</v>
      </c>
      <c r="BF758" s="411" t="s">
        <v>1326</v>
      </c>
      <c r="BG758" s="412">
        <v>0</v>
      </c>
      <c r="BH758" s="377">
        <f>VLOOKUP($B758,'1.วาง งบทดลอง 4 แถว'!$E$5875:$J$6713,3,0)</f>
        <v>19120.150000000001</v>
      </c>
      <c r="BI758" s="378">
        <f>VLOOKUP($B758,'1.วาง งบทดลอง 4 แถว'!$E$5875:$J$6713,4,0)</f>
        <v>0</v>
      </c>
      <c r="BJ758" s="378">
        <f>VLOOKUP($B758,'1.วาง งบทดลอง 4 แถว'!$E$5875:$J$6713,5,0)</f>
        <v>224444.82</v>
      </c>
      <c r="BK758" s="379">
        <f>VLOOKUP($B758,'1.วาง งบทดลอง 4 แถว'!$E$5875:$J$6713,6,0)</f>
        <v>0</v>
      </c>
      <c r="BL758" s="380">
        <f t="shared" si="95"/>
        <v>224444.82</v>
      </c>
      <c r="BM758" s="410" t="s">
        <v>1325</v>
      </c>
      <c r="BN758" s="411" t="s">
        <v>1326</v>
      </c>
      <c r="BO758" s="413">
        <v>0</v>
      </c>
    </row>
    <row r="759" spans="1:67" ht="19.5" customHeight="1">
      <c r="A759" s="374">
        <v>756</v>
      </c>
      <c r="B759" s="375" t="s">
        <v>1092</v>
      </c>
      <c r="C759" s="376" t="s">
        <v>2353</v>
      </c>
      <c r="D759" s="377">
        <f>VLOOKUP($B759,'1.วาง งบทดลอง 4 แถว'!$E$2:$J$840,3,0)</f>
        <v>0</v>
      </c>
      <c r="E759" s="378">
        <f>VLOOKUP($B759,'1.วาง งบทดลอง 4 แถว'!$E$2:$J$840,4,0)</f>
        <v>658537.66</v>
      </c>
      <c r="F759" s="378">
        <f>VLOOKUP($B759,'1.วาง งบทดลอง 4 แถว'!$E$2:$J$840,5,0)</f>
        <v>0</v>
      </c>
      <c r="G759" s="379">
        <f>VLOOKUP($B759,'1.วาง งบทดลอง 4 แถว'!$E$2:$J$840,6,0)</f>
        <v>0</v>
      </c>
      <c r="H759" s="380">
        <f t="shared" si="88"/>
        <v>0</v>
      </c>
      <c r="I759" s="410" t="s">
        <v>1325</v>
      </c>
      <c r="J759" s="411" t="s">
        <v>1326</v>
      </c>
      <c r="K759" s="412">
        <v>0</v>
      </c>
      <c r="L759" s="377">
        <f>VLOOKUP($B759,'1.วาง งบทดลอง 4 แถว'!$E$841:$J$1679,3,0)</f>
        <v>872.22</v>
      </c>
      <c r="M759" s="378">
        <f>VLOOKUP($B759,'1.วาง งบทดลอง 4 แถว'!$E$841:$J$1679,4,0)</f>
        <v>0</v>
      </c>
      <c r="N759" s="378">
        <f>VLOOKUP($B759,'1.วาง งบทดลอง 4 แถว'!$E$841:$J$1679,5,0)</f>
        <v>9594.42</v>
      </c>
      <c r="O759" s="379">
        <f>VLOOKUP($B759,'1.วาง งบทดลอง 4 แถว'!$E$841:$J$1679,6,0)</f>
        <v>0</v>
      </c>
      <c r="P759" s="380">
        <f t="shared" si="89"/>
        <v>9594.42</v>
      </c>
      <c r="Q759" s="410" t="s">
        <v>1325</v>
      </c>
      <c r="R759" s="411" t="s">
        <v>1326</v>
      </c>
      <c r="S759" s="412">
        <v>0</v>
      </c>
      <c r="T759" s="377">
        <f>VLOOKUP($B759,'1.วาง งบทดลอง 4 แถว'!$E$1680:$J$2518,3,0)</f>
        <v>15757.03</v>
      </c>
      <c r="U759" s="378">
        <f>VLOOKUP($B759,'1.วาง งบทดลอง 4 แถว'!$E$1680:$J$2518,4,0)</f>
        <v>0</v>
      </c>
      <c r="V759" s="378">
        <f>VLOOKUP($B759,'1.วาง งบทดลอง 4 แถว'!$E$1680:$J$2518,5,0)</f>
        <v>167794.01</v>
      </c>
      <c r="W759" s="379">
        <f>VLOOKUP($B759,'1.วาง งบทดลอง 4 แถว'!$E$1680:$J$2518,6,0)</f>
        <v>0</v>
      </c>
      <c r="X759" s="380">
        <f t="shared" si="90"/>
        <v>167794.01</v>
      </c>
      <c r="Y759" s="410" t="s">
        <v>1325</v>
      </c>
      <c r="Z759" s="411" t="s">
        <v>1326</v>
      </c>
      <c r="AA759" s="412">
        <v>0</v>
      </c>
      <c r="AB759" s="377">
        <f>VLOOKUP($B759,'1.วาง งบทดลอง 4 แถว'!$E$2519:$J$3357,3,0)</f>
        <v>0</v>
      </c>
      <c r="AC759" s="378">
        <f>VLOOKUP($B759,'1.วาง งบทดลอง 4 แถว'!$E$2519:$J$3357,4,0)</f>
        <v>0</v>
      </c>
      <c r="AD759" s="378">
        <f>VLOOKUP($B759,'1.วาง งบทดลอง 4 แถว'!$E$2519:$J$3357,5,0)</f>
        <v>147967.92000000001</v>
      </c>
      <c r="AE759" s="379">
        <f>VLOOKUP($B759,'1.วาง งบทดลอง 4 แถว'!$E$2519:$J$3357,6,0)</f>
        <v>0</v>
      </c>
      <c r="AF759" s="380">
        <f t="shared" si="91"/>
        <v>147967.92000000001</v>
      </c>
      <c r="AG759" s="410" t="s">
        <v>1325</v>
      </c>
      <c r="AH759" s="411" t="s">
        <v>1326</v>
      </c>
      <c r="AI759" s="412">
        <v>0</v>
      </c>
      <c r="AJ759" s="377">
        <f>VLOOKUP($B759,'1.วาง งบทดลอง 4 แถว'!$E$3358:$J$4196,3,0)</f>
        <v>2761.11</v>
      </c>
      <c r="AK759" s="378">
        <f>VLOOKUP($B759,'1.วาง งบทดลอง 4 แถว'!$E$3358:$J$4196,4,0)</f>
        <v>0</v>
      </c>
      <c r="AL759" s="378">
        <f>VLOOKUP($B759,'1.วาง งบทดลอง 4 แถว'!$E$3358:$J$4196,5,0)</f>
        <v>24849.99</v>
      </c>
      <c r="AM759" s="379">
        <f>VLOOKUP($B759,'1.วาง งบทดลอง 4 แถว'!$E$3358:$J$4196,6,0)</f>
        <v>0</v>
      </c>
      <c r="AN759" s="380">
        <f t="shared" si="92"/>
        <v>24849.99</v>
      </c>
      <c r="AO759" s="410" t="s">
        <v>1325</v>
      </c>
      <c r="AP759" s="411" t="s">
        <v>1326</v>
      </c>
      <c r="AQ759" s="412">
        <v>0</v>
      </c>
      <c r="AR759" s="377">
        <f>VLOOKUP($B759,'1.วาง งบทดลอง 4 แถว'!$E$4197:$J$5035,3,0)</f>
        <v>15591.92</v>
      </c>
      <c r="AS759" s="378">
        <f>VLOOKUP($B759,'1.วาง งบทดลอง 4 แถว'!$E$4197:$J$5035,4,0)</f>
        <v>0</v>
      </c>
      <c r="AT759" s="378">
        <f>VLOOKUP($B759,'1.วาง งบทดลอง 4 แถว'!$E$4197:$J$5035,5,0)</f>
        <v>171511.12</v>
      </c>
      <c r="AU759" s="379">
        <f>VLOOKUP($B759,'1.วาง งบทดลอง 4 แถว'!$E$4197:$J$5035,6,0)</f>
        <v>0</v>
      </c>
      <c r="AV759" s="380">
        <f t="shared" si="93"/>
        <v>171511.12</v>
      </c>
      <c r="AW759" s="410" t="s">
        <v>1325</v>
      </c>
      <c r="AX759" s="411" t="s">
        <v>1326</v>
      </c>
      <c r="AY759" s="412">
        <v>0</v>
      </c>
      <c r="AZ759" s="377">
        <f>VLOOKUP($B759,'1.วาง งบทดลอง 4 แถว'!$E$5036:$J$5874,3,0)</f>
        <v>4200</v>
      </c>
      <c r="BA759" s="378">
        <f>VLOOKUP($B759,'1.วาง งบทดลอง 4 แถว'!$E$5036:$J$5874,4,0)</f>
        <v>0</v>
      </c>
      <c r="BB759" s="378">
        <f>VLOOKUP($B759,'1.วาง งบทดลอง 4 แถว'!$E$5036:$J$5874,5,0)</f>
        <v>46199.99</v>
      </c>
      <c r="BC759" s="379">
        <f>VLOOKUP($B759,'1.วาง งบทดลอง 4 แถว'!$E$5036:$J$5874,6,0)</f>
        <v>0</v>
      </c>
      <c r="BD759" s="380">
        <f t="shared" si="94"/>
        <v>46199.99</v>
      </c>
      <c r="BE759" s="410" t="s">
        <v>1325</v>
      </c>
      <c r="BF759" s="411" t="s">
        <v>1326</v>
      </c>
      <c r="BG759" s="412">
        <v>0</v>
      </c>
      <c r="BH759" s="377">
        <f>VLOOKUP($B759,'1.วาง งบทดลอง 4 แถว'!$E$5875:$J$6713,3,0)</f>
        <v>0</v>
      </c>
      <c r="BI759" s="378">
        <f>VLOOKUP($B759,'1.วาง งบทดลอง 4 แถว'!$E$5875:$J$6713,4,0)</f>
        <v>0</v>
      </c>
      <c r="BJ759" s="378">
        <f>VLOOKUP($B759,'1.วาง งบทดลอง 4 แถว'!$E$5875:$J$6713,5,0)</f>
        <v>3555.54</v>
      </c>
      <c r="BK759" s="379">
        <f>VLOOKUP($B759,'1.วาง งบทดลอง 4 แถว'!$E$5875:$J$6713,6,0)</f>
        <v>0</v>
      </c>
      <c r="BL759" s="380">
        <f t="shared" si="95"/>
        <v>3555.54</v>
      </c>
      <c r="BM759" s="410" t="s">
        <v>1325</v>
      </c>
      <c r="BN759" s="411" t="s">
        <v>1326</v>
      </c>
      <c r="BO759" s="413">
        <v>0</v>
      </c>
    </row>
    <row r="760" spans="1:67" ht="19.5" customHeight="1">
      <c r="A760" s="374">
        <v>757</v>
      </c>
      <c r="B760" s="375" t="s">
        <v>1093</v>
      </c>
      <c r="C760" s="376" t="s">
        <v>2354</v>
      </c>
      <c r="D760" s="377">
        <f>VLOOKUP($B760,'1.วาง งบทดลอง 4 แถว'!$E$2:$J$840,3,0)</f>
        <v>0</v>
      </c>
      <c r="E760" s="378">
        <f>VLOOKUP($B760,'1.วาง งบทดลอง 4 แถว'!$E$2:$J$840,4,0)</f>
        <v>466284.71</v>
      </c>
      <c r="F760" s="378">
        <f>VLOOKUP($B760,'1.วาง งบทดลอง 4 แถว'!$E$2:$J$840,5,0)</f>
        <v>0</v>
      </c>
      <c r="G760" s="379">
        <f>VLOOKUP($B760,'1.วาง งบทดลอง 4 แถว'!$E$2:$J$840,6,0)</f>
        <v>0</v>
      </c>
      <c r="H760" s="380">
        <f t="shared" ref="H760:H823" si="96">F760-G760</f>
        <v>0</v>
      </c>
      <c r="I760" s="410" t="s">
        <v>1325</v>
      </c>
      <c r="J760" s="411" t="s">
        <v>1326</v>
      </c>
      <c r="K760" s="412">
        <v>0</v>
      </c>
      <c r="L760" s="377">
        <f>VLOOKUP($B760,'1.วาง งบทดลอง 4 แถว'!$E$841:$J$1679,3,0)</f>
        <v>3583.33</v>
      </c>
      <c r="M760" s="378">
        <f>VLOOKUP($B760,'1.วาง งบทดลอง 4 แถว'!$E$841:$J$1679,4,0)</f>
        <v>0</v>
      </c>
      <c r="N760" s="378">
        <f>VLOOKUP($B760,'1.วาง งบทดลอง 4 แถว'!$E$841:$J$1679,5,0)</f>
        <v>39416.639999999999</v>
      </c>
      <c r="O760" s="379">
        <f>VLOOKUP($B760,'1.วาง งบทดลอง 4 แถว'!$E$841:$J$1679,6,0)</f>
        <v>0</v>
      </c>
      <c r="P760" s="380">
        <f t="shared" ref="P760:P823" si="97">N760-O760</f>
        <v>39416.639999999999</v>
      </c>
      <c r="Q760" s="410" t="s">
        <v>1325</v>
      </c>
      <c r="R760" s="411" t="s">
        <v>1326</v>
      </c>
      <c r="S760" s="412">
        <v>0</v>
      </c>
      <c r="T760" s="377">
        <f>VLOOKUP($B760,'1.วาง งบทดลอง 4 แถว'!$E$1680:$J$2518,3,0)</f>
        <v>45573.7</v>
      </c>
      <c r="U760" s="378">
        <f>VLOOKUP($B760,'1.วาง งบทดลอง 4 แถว'!$E$1680:$J$2518,4,0)</f>
        <v>0</v>
      </c>
      <c r="V760" s="378">
        <f>VLOOKUP($B760,'1.วาง งบทดลอง 4 แถว'!$E$1680:$J$2518,5,0)</f>
        <v>484466.22</v>
      </c>
      <c r="W760" s="379">
        <f>VLOOKUP($B760,'1.วาง งบทดลอง 4 แถว'!$E$1680:$J$2518,6,0)</f>
        <v>0</v>
      </c>
      <c r="X760" s="380">
        <f t="shared" ref="X760:X823" si="98">V760-W760</f>
        <v>484466.22</v>
      </c>
      <c r="Y760" s="410" t="s">
        <v>1325</v>
      </c>
      <c r="Z760" s="411" t="s">
        <v>1326</v>
      </c>
      <c r="AA760" s="412">
        <v>0</v>
      </c>
      <c r="AB760" s="377">
        <f>VLOOKUP($B760,'1.วาง งบทดลอง 4 แถว'!$E$2519:$J$3357,3,0)</f>
        <v>10313.65</v>
      </c>
      <c r="AC760" s="378">
        <f>VLOOKUP($B760,'1.วาง งบทดลอง 4 แถว'!$E$2519:$J$3357,4,0)</f>
        <v>0</v>
      </c>
      <c r="AD760" s="378">
        <f>VLOOKUP($B760,'1.วาง งบทดลอง 4 แถว'!$E$2519:$J$3357,5,0)</f>
        <v>113450.17</v>
      </c>
      <c r="AE760" s="379">
        <f>VLOOKUP($B760,'1.วาง งบทดลอง 4 แถว'!$E$2519:$J$3357,6,0)</f>
        <v>0</v>
      </c>
      <c r="AF760" s="380">
        <f t="shared" ref="AF760:AF823" si="99">AD760-AE760</f>
        <v>113450.17</v>
      </c>
      <c r="AG760" s="410" t="s">
        <v>1325</v>
      </c>
      <c r="AH760" s="411" t="s">
        <v>1326</v>
      </c>
      <c r="AI760" s="412">
        <v>0</v>
      </c>
      <c r="AJ760" s="377">
        <f>VLOOKUP($B760,'1.วาง งบทดลอง 4 แถว'!$E$3358:$J$4196,3,0)</f>
        <v>16189.63</v>
      </c>
      <c r="AK760" s="378">
        <f>VLOOKUP($B760,'1.วาง งบทดลอง 4 แถว'!$E$3358:$J$4196,4,0)</f>
        <v>0</v>
      </c>
      <c r="AL760" s="378">
        <f>VLOOKUP($B760,'1.วาง งบทดลอง 4 แถว'!$E$3358:$J$4196,5,0)</f>
        <v>178085.93</v>
      </c>
      <c r="AM760" s="379">
        <f>VLOOKUP($B760,'1.วาง งบทดลอง 4 แถว'!$E$3358:$J$4196,6,0)</f>
        <v>0</v>
      </c>
      <c r="AN760" s="380">
        <f t="shared" ref="AN760:AN823" si="100">AL760-AM760</f>
        <v>178085.93</v>
      </c>
      <c r="AO760" s="410" t="s">
        <v>1325</v>
      </c>
      <c r="AP760" s="411" t="s">
        <v>1326</v>
      </c>
      <c r="AQ760" s="412">
        <v>0</v>
      </c>
      <c r="AR760" s="377">
        <f>VLOOKUP($B760,'1.วาง งบทดลอง 4 แถว'!$E$4197:$J$5035,3,0)</f>
        <v>4593.33</v>
      </c>
      <c r="AS760" s="378">
        <f>VLOOKUP($B760,'1.วาง งบทดลอง 4 แถว'!$E$4197:$J$5035,4,0)</f>
        <v>0</v>
      </c>
      <c r="AT760" s="378">
        <f>VLOOKUP($B760,'1.วาง งบทดลอง 4 แถว'!$E$4197:$J$5035,5,0)</f>
        <v>48863.3</v>
      </c>
      <c r="AU760" s="379">
        <f>VLOOKUP($B760,'1.วาง งบทดลอง 4 แถว'!$E$4197:$J$5035,6,0)</f>
        <v>0</v>
      </c>
      <c r="AV760" s="380">
        <f t="shared" ref="AV760:AV823" si="101">AT760-AU760</f>
        <v>48863.3</v>
      </c>
      <c r="AW760" s="410" t="s">
        <v>1325</v>
      </c>
      <c r="AX760" s="411" t="s">
        <v>1326</v>
      </c>
      <c r="AY760" s="412">
        <v>0</v>
      </c>
      <c r="AZ760" s="377">
        <f>VLOOKUP($B760,'1.วาง งบทดลอง 4 แถว'!$E$5036:$J$5874,3,0)</f>
        <v>4548.8900000000003</v>
      </c>
      <c r="BA760" s="378">
        <f>VLOOKUP($B760,'1.วาง งบทดลอง 4 แถว'!$E$5036:$J$5874,4,0)</f>
        <v>0</v>
      </c>
      <c r="BB760" s="378">
        <f>VLOOKUP($B760,'1.วาง งบทดลอง 4 แถว'!$E$5036:$J$5874,5,0)</f>
        <v>50037.760000000002</v>
      </c>
      <c r="BC760" s="379">
        <f>VLOOKUP($B760,'1.วาง งบทดลอง 4 แถว'!$E$5036:$J$5874,6,0)</f>
        <v>0</v>
      </c>
      <c r="BD760" s="380">
        <f t="shared" ref="BD760:BD823" si="102">BB760-BC760</f>
        <v>50037.760000000002</v>
      </c>
      <c r="BE760" s="410" t="s">
        <v>1325</v>
      </c>
      <c r="BF760" s="411" t="s">
        <v>1326</v>
      </c>
      <c r="BG760" s="412">
        <v>0</v>
      </c>
      <c r="BH760" s="377">
        <f>VLOOKUP($B760,'1.วาง งบทดลอง 4 แถว'!$E$5875:$J$6713,3,0)</f>
        <v>7266.03</v>
      </c>
      <c r="BI760" s="378">
        <f>VLOOKUP($B760,'1.วาง งบทดลอง 4 แถว'!$E$5875:$J$6713,4,0)</f>
        <v>0</v>
      </c>
      <c r="BJ760" s="378">
        <f>VLOOKUP($B760,'1.วาง งบทดลอง 4 แถว'!$E$5875:$J$6713,5,0)</f>
        <v>335613.97</v>
      </c>
      <c r="BK760" s="379">
        <f>VLOOKUP($B760,'1.วาง งบทดลอง 4 แถว'!$E$5875:$J$6713,6,0)</f>
        <v>0</v>
      </c>
      <c r="BL760" s="380">
        <f t="shared" ref="BL760:BL823" si="103">BJ760-BK760</f>
        <v>335613.97</v>
      </c>
      <c r="BM760" s="410" t="s">
        <v>1325</v>
      </c>
      <c r="BN760" s="411" t="s">
        <v>1326</v>
      </c>
      <c r="BO760" s="413">
        <v>0</v>
      </c>
    </row>
    <row r="761" spans="1:67" ht="19.5" customHeight="1">
      <c r="A761" s="374">
        <v>758</v>
      </c>
      <c r="B761" s="375" t="s">
        <v>1094</v>
      </c>
      <c r="C761" s="376" t="s">
        <v>2355</v>
      </c>
      <c r="D761" s="377">
        <f>VLOOKUP($B761,'1.วาง งบทดลอง 4 แถว'!$E$2:$J$840,3,0)</f>
        <v>0</v>
      </c>
      <c r="E761" s="378">
        <f>VLOOKUP($B761,'1.วาง งบทดลอง 4 แถว'!$E$2:$J$840,4,0)</f>
        <v>0</v>
      </c>
      <c r="F761" s="378">
        <f>VLOOKUP($B761,'1.วาง งบทดลอง 4 แถว'!$E$2:$J$840,5,0)</f>
        <v>0</v>
      </c>
      <c r="G761" s="379">
        <f>VLOOKUP($B761,'1.วาง งบทดลอง 4 แถว'!$E$2:$J$840,6,0)</f>
        <v>0</v>
      </c>
      <c r="H761" s="380">
        <f t="shared" si="96"/>
        <v>0</v>
      </c>
      <c r="I761" s="410" t="s">
        <v>1325</v>
      </c>
      <c r="J761" s="411" t="s">
        <v>1326</v>
      </c>
      <c r="K761" s="412">
        <v>0</v>
      </c>
      <c r="L761" s="377">
        <f>VLOOKUP($B761,'1.วาง งบทดลอง 4 แถว'!$E$841:$J$1679,3,0)</f>
        <v>907.78</v>
      </c>
      <c r="M761" s="378">
        <f>VLOOKUP($B761,'1.วาง งบทดลอง 4 แถว'!$E$841:$J$1679,4,0)</f>
        <v>0</v>
      </c>
      <c r="N761" s="378">
        <f>VLOOKUP($B761,'1.วาง งบทดลอง 4 แถว'!$E$841:$J$1679,5,0)</f>
        <v>9985.58</v>
      </c>
      <c r="O761" s="379">
        <f>VLOOKUP($B761,'1.วาง งบทดลอง 4 แถว'!$E$841:$J$1679,6,0)</f>
        <v>0</v>
      </c>
      <c r="P761" s="380">
        <f t="shared" si="97"/>
        <v>9985.58</v>
      </c>
      <c r="Q761" s="410" t="s">
        <v>1325</v>
      </c>
      <c r="R761" s="411" t="s">
        <v>1326</v>
      </c>
      <c r="S761" s="412">
        <v>0</v>
      </c>
      <c r="T761" s="377">
        <f>VLOOKUP($B761,'1.วาง งบทดลอง 4 แถว'!$E$1680:$J$2518,3,0)</f>
        <v>0</v>
      </c>
      <c r="U761" s="378">
        <f>VLOOKUP($B761,'1.วาง งบทดลอง 4 แถว'!$E$1680:$J$2518,4,0)</f>
        <v>0</v>
      </c>
      <c r="V761" s="378">
        <f>VLOOKUP($B761,'1.วาง งบทดลอง 4 แถว'!$E$1680:$J$2518,5,0)</f>
        <v>0</v>
      </c>
      <c r="W761" s="379">
        <f>VLOOKUP($B761,'1.วาง งบทดลอง 4 แถว'!$E$1680:$J$2518,6,0)</f>
        <v>0</v>
      </c>
      <c r="X761" s="380">
        <f t="shared" si="98"/>
        <v>0</v>
      </c>
      <c r="Y761" s="410" t="s">
        <v>1325</v>
      </c>
      <c r="Z761" s="411" t="s">
        <v>1326</v>
      </c>
      <c r="AA761" s="412">
        <v>0</v>
      </c>
      <c r="AB761" s="377">
        <f>VLOOKUP($B761,'1.วาง งบทดลอง 4 แถว'!$E$2519:$J$3357,3,0)</f>
        <v>0</v>
      </c>
      <c r="AC761" s="378">
        <f>VLOOKUP($B761,'1.วาง งบทดลอง 4 แถว'!$E$2519:$J$3357,4,0)</f>
        <v>0</v>
      </c>
      <c r="AD761" s="378">
        <f>VLOOKUP($B761,'1.วาง งบทดลอง 4 แถว'!$E$2519:$J$3357,5,0)</f>
        <v>0</v>
      </c>
      <c r="AE761" s="379">
        <f>VLOOKUP($B761,'1.วาง งบทดลอง 4 แถว'!$E$2519:$J$3357,6,0)</f>
        <v>0</v>
      </c>
      <c r="AF761" s="380">
        <f t="shared" si="99"/>
        <v>0</v>
      </c>
      <c r="AG761" s="410" t="s">
        <v>1325</v>
      </c>
      <c r="AH761" s="411" t="s">
        <v>1326</v>
      </c>
      <c r="AI761" s="412">
        <v>0</v>
      </c>
      <c r="AJ761" s="377">
        <f>VLOOKUP($B761,'1.วาง งบทดลอง 4 แถว'!$E$3358:$J$4196,3,0)</f>
        <v>250</v>
      </c>
      <c r="AK761" s="378">
        <f>VLOOKUP($B761,'1.วาง งบทดลอง 4 แถว'!$E$3358:$J$4196,4,0)</f>
        <v>0</v>
      </c>
      <c r="AL761" s="378">
        <f>VLOOKUP($B761,'1.วาง งบทดลอง 4 แถว'!$E$3358:$J$4196,5,0)</f>
        <v>2750</v>
      </c>
      <c r="AM761" s="379">
        <f>VLOOKUP($B761,'1.วาง งบทดลอง 4 แถว'!$E$3358:$J$4196,6,0)</f>
        <v>0</v>
      </c>
      <c r="AN761" s="380">
        <f t="shared" si="100"/>
        <v>2750</v>
      </c>
      <c r="AO761" s="410" t="s">
        <v>1325</v>
      </c>
      <c r="AP761" s="411" t="s">
        <v>1326</v>
      </c>
      <c r="AQ761" s="412">
        <v>0</v>
      </c>
      <c r="AR761" s="377">
        <f>VLOOKUP($B761,'1.วาง งบทดลอง 4 แถว'!$E$4197:$J$5035,3,0)</f>
        <v>0</v>
      </c>
      <c r="AS761" s="378">
        <f>VLOOKUP($B761,'1.วาง งบทดลอง 4 แถว'!$E$4197:$J$5035,4,0)</f>
        <v>0</v>
      </c>
      <c r="AT761" s="378">
        <f>VLOOKUP($B761,'1.วาง งบทดลอง 4 แถว'!$E$4197:$J$5035,5,0)</f>
        <v>0</v>
      </c>
      <c r="AU761" s="379">
        <f>VLOOKUP($B761,'1.วาง งบทดลอง 4 แถว'!$E$4197:$J$5035,6,0)</f>
        <v>0</v>
      </c>
      <c r="AV761" s="380">
        <f t="shared" si="101"/>
        <v>0</v>
      </c>
      <c r="AW761" s="410" t="s">
        <v>1325</v>
      </c>
      <c r="AX761" s="411" t="s">
        <v>1326</v>
      </c>
      <c r="AY761" s="412">
        <v>0</v>
      </c>
      <c r="AZ761" s="377">
        <f>VLOOKUP($B761,'1.วาง งบทดลอง 4 แถว'!$E$5036:$J$5874,3,0)</f>
        <v>0</v>
      </c>
      <c r="BA761" s="378">
        <f>VLOOKUP($B761,'1.วาง งบทดลอง 4 แถว'!$E$5036:$J$5874,4,0)</f>
        <v>0</v>
      </c>
      <c r="BB761" s="378">
        <f>VLOOKUP($B761,'1.วาง งบทดลอง 4 แถว'!$E$5036:$J$5874,5,0)</f>
        <v>0</v>
      </c>
      <c r="BC761" s="379">
        <f>VLOOKUP($B761,'1.วาง งบทดลอง 4 แถว'!$E$5036:$J$5874,6,0)</f>
        <v>0</v>
      </c>
      <c r="BD761" s="380">
        <f t="shared" si="102"/>
        <v>0</v>
      </c>
      <c r="BE761" s="410" t="s">
        <v>1325</v>
      </c>
      <c r="BF761" s="411" t="s">
        <v>1326</v>
      </c>
      <c r="BG761" s="412">
        <v>0</v>
      </c>
      <c r="BH761" s="377">
        <f>VLOOKUP($B761,'1.วาง งบทดลอง 4 แถว'!$E$5875:$J$6713,3,0)</f>
        <v>0</v>
      </c>
      <c r="BI761" s="378">
        <f>VLOOKUP($B761,'1.วาง งบทดลอง 4 แถว'!$E$5875:$J$6713,4,0)</f>
        <v>0</v>
      </c>
      <c r="BJ761" s="378">
        <f>VLOOKUP($B761,'1.วาง งบทดลอง 4 แถว'!$E$5875:$J$6713,5,0)</f>
        <v>0</v>
      </c>
      <c r="BK761" s="379">
        <f>VLOOKUP($B761,'1.วาง งบทดลอง 4 แถว'!$E$5875:$J$6713,6,0)</f>
        <v>0</v>
      </c>
      <c r="BL761" s="380">
        <f t="shared" si="103"/>
        <v>0</v>
      </c>
      <c r="BM761" s="410" t="s">
        <v>1325</v>
      </c>
      <c r="BN761" s="411" t="s">
        <v>1326</v>
      </c>
      <c r="BO761" s="413">
        <v>0</v>
      </c>
    </row>
    <row r="762" spans="1:67" ht="19.5" customHeight="1">
      <c r="A762" s="374">
        <v>759</v>
      </c>
      <c r="B762" s="375" t="s">
        <v>1095</v>
      </c>
      <c r="C762" s="376" t="s">
        <v>1352</v>
      </c>
      <c r="D762" s="377">
        <f>VLOOKUP($B762,'1.วาง งบทดลอง 4 แถว'!$E$2:$J$840,3,0)</f>
        <v>0</v>
      </c>
      <c r="E762" s="378">
        <f>VLOOKUP($B762,'1.วาง งบทดลอง 4 แถว'!$E$2:$J$840,4,0)</f>
        <v>0</v>
      </c>
      <c r="F762" s="378">
        <f>VLOOKUP($B762,'1.วาง งบทดลอง 4 แถว'!$E$2:$J$840,5,0)</f>
        <v>0</v>
      </c>
      <c r="G762" s="379">
        <f>VLOOKUP($B762,'1.วาง งบทดลอง 4 แถว'!$E$2:$J$840,6,0)</f>
        <v>0</v>
      </c>
      <c r="H762" s="380">
        <f t="shared" si="96"/>
        <v>0</v>
      </c>
      <c r="I762" s="410" t="s">
        <v>1325</v>
      </c>
      <c r="J762" s="411" t="s">
        <v>1326</v>
      </c>
      <c r="K762" s="412">
        <v>0</v>
      </c>
      <c r="L762" s="377">
        <f>VLOOKUP($B762,'1.วาง งบทดลอง 4 แถว'!$E$841:$J$1679,3,0)</f>
        <v>0</v>
      </c>
      <c r="M762" s="378">
        <f>VLOOKUP($B762,'1.วาง งบทดลอง 4 แถว'!$E$841:$J$1679,4,0)</f>
        <v>0</v>
      </c>
      <c r="N762" s="378">
        <f>VLOOKUP($B762,'1.วาง งบทดลอง 4 แถว'!$E$841:$J$1679,5,0)</f>
        <v>0</v>
      </c>
      <c r="O762" s="379">
        <f>VLOOKUP($B762,'1.วาง งบทดลอง 4 แถว'!$E$841:$J$1679,6,0)</f>
        <v>0</v>
      </c>
      <c r="P762" s="380">
        <f t="shared" si="97"/>
        <v>0</v>
      </c>
      <c r="Q762" s="410" t="s">
        <v>1325</v>
      </c>
      <c r="R762" s="411" t="s">
        <v>1326</v>
      </c>
      <c r="S762" s="412">
        <v>0</v>
      </c>
      <c r="T762" s="377">
        <f>VLOOKUP($B762,'1.วาง งบทดลอง 4 แถว'!$E$1680:$J$2518,3,0)</f>
        <v>0</v>
      </c>
      <c r="U762" s="378">
        <f>VLOOKUP($B762,'1.วาง งบทดลอง 4 แถว'!$E$1680:$J$2518,4,0)</f>
        <v>0</v>
      </c>
      <c r="V762" s="378">
        <f>VLOOKUP($B762,'1.วาง งบทดลอง 4 แถว'!$E$1680:$J$2518,5,0)</f>
        <v>0</v>
      </c>
      <c r="W762" s="379">
        <f>VLOOKUP($B762,'1.วาง งบทดลอง 4 แถว'!$E$1680:$J$2518,6,0)</f>
        <v>0</v>
      </c>
      <c r="X762" s="380">
        <f t="shared" si="98"/>
        <v>0</v>
      </c>
      <c r="Y762" s="410" t="s">
        <v>1325</v>
      </c>
      <c r="Z762" s="411" t="s">
        <v>1326</v>
      </c>
      <c r="AA762" s="412">
        <v>0</v>
      </c>
      <c r="AB762" s="377">
        <f>VLOOKUP($B762,'1.วาง งบทดลอง 4 แถว'!$E$2519:$J$3357,3,0)</f>
        <v>0</v>
      </c>
      <c r="AC762" s="378">
        <f>VLOOKUP($B762,'1.วาง งบทดลอง 4 แถว'!$E$2519:$J$3357,4,0)</f>
        <v>0</v>
      </c>
      <c r="AD762" s="378">
        <f>VLOOKUP($B762,'1.วาง งบทดลอง 4 แถว'!$E$2519:$J$3357,5,0)</f>
        <v>0</v>
      </c>
      <c r="AE762" s="379">
        <f>VLOOKUP($B762,'1.วาง งบทดลอง 4 แถว'!$E$2519:$J$3357,6,0)</f>
        <v>0</v>
      </c>
      <c r="AF762" s="380">
        <f t="shared" si="99"/>
        <v>0</v>
      </c>
      <c r="AG762" s="410" t="s">
        <v>1325</v>
      </c>
      <c r="AH762" s="411" t="s">
        <v>1326</v>
      </c>
      <c r="AI762" s="412">
        <v>0</v>
      </c>
      <c r="AJ762" s="377">
        <f>VLOOKUP($B762,'1.วาง งบทดลอง 4 แถว'!$E$3358:$J$4196,3,0)</f>
        <v>0</v>
      </c>
      <c r="AK762" s="378">
        <f>VLOOKUP($B762,'1.วาง งบทดลอง 4 แถว'!$E$3358:$J$4196,4,0)</f>
        <v>0</v>
      </c>
      <c r="AL762" s="378">
        <f>VLOOKUP($B762,'1.วาง งบทดลอง 4 แถว'!$E$3358:$J$4196,5,0)</f>
        <v>0</v>
      </c>
      <c r="AM762" s="379">
        <f>VLOOKUP($B762,'1.วาง งบทดลอง 4 แถว'!$E$3358:$J$4196,6,0)</f>
        <v>0</v>
      </c>
      <c r="AN762" s="380">
        <f t="shared" si="100"/>
        <v>0</v>
      </c>
      <c r="AO762" s="410" t="s">
        <v>1325</v>
      </c>
      <c r="AP762" s="411" t="s">
        <v>1326</v>
      </c>
      <c r="AQ762" s="412">
        <v>0</v>
      </c>
      <c r="AR762" s="377">
        <f>VLOOKUP($B762,'1.วาง งบทดลอง 4 แถว'!$E$4197:$J$5035,3,0)</f>
        <v>0</v>
      </c>
      <c r="AS762" s="378">
        <f>VLOOKUP($B762,'1.วาง งบทดลอง 4 แถว'!$E$4197:$J$5035,4,0)</f>
        <v>0</v>
      </c>
      <c r="AT762" s="378">
        <f>VLOOKUP($B762,'1.วาง งบทดลอง 4 แถว'!$E$4197:$J$5035,5,0)</f>
        <v>0</v>
      </c>
      <c r="AU762" s="379">
        <f>VLOOKUP($B762,'1.วาง งบทดลอง 4 แถว'!$E$4197:$J$5035,6,0)</f>
        <v>0</v>
      </c>
      <c r="AV762" s="380">
        <f t="shared" si="101"/>
        <v>0</v>
      </c>
      <c r="AW762" s="410" t="s">
        <v>1325</v>
      </c>
      <c r="AX762" s="411" t="s">
        <v>1326</v>
      </c>
      <c r="AY762" s="412">
        <v>0</v>
      </c>
      <c r="AZ762" s="377">
        <f>VLOOKUP($B762,'1.วาง งบทดลอง 4 แถว'!$E$5036:$J$5874,3,0)</f>
        <v>0</v>
      </c>
      <c r="BA762" s="378">
        <f>VLOOKUP($B762,'1.วาง งบทดลอง 4 แถว'!$E$5036:$J$5874,4,0)</f>
        <v>0</v>
      </c>
      <c r="BB762" s="378">
        <f>VLOOKUP($B762,'1.วาง งบทดลอง 4 แถว'!$E$5036:$J$5874,5,0)</f>
        <v>0</v>
      </c>
      <c r="BC762" s="379">
        <f>VLOOKUP($B762,'1.วาง งบทดลอง 4 แถว'!$E$5036:$J$5874,6,0)</f>
        <v>0</v>
      </c>
      <c r="BD762" s="380">
        <f t="shared" si="102"/>
        <v>0</v>
      </c>
      <c r="BE762" s="410" t="s">
        <v>1325</v>
      </c>
      <c r="BF762" s="411" t="s">
        <v>1326</v>
      </c>
      <c r="BG762" s="412">
        <v>0</v>
      </c>
      <c r="BH762" s="377">
        <f>VLOOKUP($B762,'1.วาง งบทดลอง 4 แถว'!$E$5875:$J$6713,3,0)</f>
        <v>0</v>
      </c>
      <c r="BI762" s="378">
        <f>VLOOKUP($B762,'1.วาง งบทดลอง 4 แถว'!$E$5875:$J$6713,4,0)</f>
        <v>0</v>
      </c>
      <c r="BJ762" s="378">
        <f>VLOOKUP($B762,'1.วาง งบทดลอง 4 แถว'!$E$5875:$J$6713,5,0)</f>
        <v>0</v>
      </c>
      <c r="BK762" s="379">
        <f>VLOOKUP($B762,'1.วาง งบทดลอง 4 แถว'!$E$5875:$J$6713,6,0)</f>
        <v>0</v>
      </c>
      <c r="BL762" s="380">
        <f t="shared" si="103"/>
        <v>0</v>
      </c>
      <c r="BM762" s="410" t="s">
        <v>1325</v>
      </c>
      <c r="BN762" s="411" t="s">
        <v>1326</v>
      </c>
      <c r="BO762" s="413">
        <v>0</v>
      </c>
    </row>
    <row r="763" spans="1:67" ht="19.5" customHeight="1">
      <c r="A763" s="374">
        <v>760</v>
      </c>
      <c r="B763" s="375" t="s">
        <v>1096</v>
      </c>
      <c r="C763" s="376" t="s">
        <v>2356</v>
      </c>
      <c r="D763" s="377">
        <f>VLOOKUP($B763,'1.วาง งบทดลอง 4 แถว'!$E$2:$J$840,3,0)</f>
        <v>0</v>
      </c>
      <c r="E763" s="378">
        <f>VLOOKUP($B763,'1.วาง งบทดลอง 4 แถว'!$E$2:$J$840,4,0)</f>
        <v>71007.899999999994</v>
      </c>
      <c r="F763" s="378">
        <f>VLOOKUP($B763,'1.วาง งบทดลอง 4 แถว'!$E$2:$J$840,5,0)</f>
        <v>0</v>
      </c>
      <c r="G763" s="379">
        <f>VLOOKUP($B763,'1.วาง งบทดลอง 4 แถว'!$E$2:$J$840,6,0)</f>
        <v>0</v>
      </c>
      <c r="H763" s="380">
        <f t="shared" si="96"/>
        <v>0</v>
      </c>
      <c r="I763" s="410" t="s">
        <v>1325</v>
      </c>
      <c r="J763" s="411" t="s">
        <v>1326</v>
      </c>
      <c r="K763" s="412">
        <v>0</v>
      </c>
      <c r="L763" s="377">
        <f>VLOOKUP($B763,'1.วาง งบทดลอง 4 แถว'!$E$841:$J$1679,3,0)</f>
        <v>4138.8900000000003</v>
      </c>
      <c r="M763" s="378">
        <f>VLOOKUP($B763,'1.วาง งบทดลอง 4 แถว'!$E$841:$J$1679,4,0)</f>
        <v>0</v>
      </c>
      <c r="N763" s="378">
        <f>VLOOKUP($B763,'1.วาง งบทดลอง 4 แถว'!$E$841:$J$1679,5,0)</f>
        <v>45527.79</v>
      </c>
      <c r="O763" s="379">
        <f>VLOOKUP($B763,'1.วาง งบทดลอง 4 แถว'!$E$841:$J$1679,6,0)</f>
        <v>0</v>
      </c>
      <c r="P763" s="380">
        <f t="shared" si="97"/>
        <v>45527.79</v>
      </c>
      <c r="Q763" s="410" t="s">
        <v>1325</v>
      </c>
      <c r="R763" s="411" t="s">
        <v>1326</v>
      </c>
      <c r="S763" s="412">
        <v>0</v>
      </c>
      <c r="T763" s="377">
        <f>VLOOKUP($B763,'1.วาง งบทดลอง 4 แถว'!$E$1680:$J$2518,3,0)</f>
        <v>19991.96</v>
      </c>
      <c r="U763" s="378">
        <f>VLOOKUP($B763,'1.วาง งบทดลอง 4 แถว'!$E$1680:$J$2518,4,0)</f>
        <v>0</v>
      </c>
      <c r="V763" s="378">
        <f>VLOOKUP($B763,'1.วาง งบทดลอง 4 แถว'!$E$1680:$J$2518,5,0)</f>
        <v>219911.56</v>
      </c>
      <c r="W763" s="379">
        <f>VLOOKUP($B763,'1.วาง งบทดลอง 4 แถว'!$E$1680:$J$2518,6,0)</f>
        <v>0</v>
      </c>
      <c r="X763" s="380">
        <f t="shared" si="98"/>
        <v>219911.56</v>
      </c>
      <c r="Y763" s="410" t="s">
        <v>1325</v>
      </c>
      <c r="Z763" s="411" t="s">
        <v>1326</v>
      </c>
      <c r="AA763" s="412">
        <v>0</v>
      </c>
      <c r="AB763" s="377">
        <f>VLOOKUP($B763,'1.วาง งบทดลอง 4 แถว'!$E$2519:$J$3357,3,0)</f>
        <v>495.63</v>
      </c>
      <c r="AC763" s="378">
        <f>VLOOKUP($B763,'1.วาง งบทดลอง 4 แถว'!$E$2519:$J$3357,4,0)</f>
        <v>0</v>
      </c>
      <c r="AD763" s="378">
        <f>VLOOKUP($B763,'1.วาง งบทดลอง 4 แถว'!$E$2519:$J$3357,5,0)</f>
        <v>5451.93</v>
      </c>
      <c r="AE763" s="379">
        <f>VLOOKUP($B763,'1.วาง งบทดลอง 4 แถว'!$E$2519:$J$3357,6,0)</f>
        <v>0</v>
      </c>
      <c r="AF763" s="380">
        <f t="shared" si="99"/>
        <v>5451.93</v>
      </c>
      <c r="AG763" s="410" t="s">
        <v>1325</v>
      </c>
      <c r="AH763" s="411" t="s">
        <v>1326</v>
      </c>
      <c r="AI763" s="412">
        <v>0</v>
      </c>
      <c r="AJ763" s="377">
        <f>VLOOKUP($B763,'1.วาง งบทดลอง 4 แถว'!$E$3358:$J$4196,3,0)</f>
        <v>0</v>
      </c>
      <c r="AK763" s="378">
        <f>VLOOKUP($B763,'1.วาง งบทดลอง 4 แถว'!$E$3358:$J$4196,4,0)</f>
        <v>0</v>
      </c>
      <c r="AL763" s="378">
        <f>VLOOKUP($B763,'1.วาง งบทดลอง 4 แถว'!$E$3358:$J$4196,5,0)</f>
        <v>0</v>
      </c>
      <c r="AM763" s="379">
        <f>VLOOKUP($B763,'1.วาง งบทดลอง 4 แถว'!$E$3358:$J$4196,6,0)</f>
        <v>0</v>
      </c>
      <c r="AN763" s="380">
        <f t="shared" si="100"/>
        <v>0</v>
      </c>
      <c r="AO763" s="410" t="s">
        <v>1325</v>
      </c>
      <c r="AP763" s="411" t="s">
        <v>1326</v>
      </c>
      <c r="AQ763" s="412">
        <v>0</v>
      </c>
      <c r="AR763" s="377">
        <f>VLOOKUP($B763,'1.วาง งบทดลอง 4 แถว'!$E$4197:$J$5035,3,0)</f>
        <v>1838.31</v>
      </c>
      <c r="AS763" s="378">
        <f>VLOOKUP($B763,'1.วาง งบทดลอง 4 แถว'!$E$4197:$J$5035,4,0)</f>
        <v>0</v>
      </c>
      <c r="AT763" s="378">
        <f>VLOOKUP($B763,'1.วาง งบทดลอง 4 แถว'!$E$4197:$J$5035,5,0)</f>
        <v>20221.41</v>
      </c>
      <c r="AU763" s="379">
        <f>VLOOKUP($B763,'1.วาง งบทดลอง 4 แถว'!$E$4197:$J$5035,6,0)</f>
        <v>0</v>
      </c>
      <c r="AV763" s="380">
        <f t="shared" si="101"/>
        <v>20221.41</v>
      </c>
      <c r="AW763" s="410" t="s">
        <v>1325</v>
      </c>
      <c r="AX763" s="411" t="s">
        <v>1326</v>
      </c>
      <c r="AY763" s="412">
        <v>0</v>
      </c>
      <c r="AZ763" s="377">
        <f>VLOOKUP($B763,'1.วาง งบทดลอง 4 แถว'!$E$5036:$J$5874,3,0)</f>
        <v>0</v>
      </c>
      <c r="BA763" s="378">
        <f>VLOOKUP($B763,'1.วาง งบทดลอง 4 แถว'!$E$5036:$J$5874,4,0)</f>
        <v>0</v>
      </c>
      <c r="BB763" s="378">
        <f>VLOOKUP($B763,'1.วาง งบทดลอง 4 แถว'!$E$5036:$J$5874,5,0)</f>
        <v>0</v>
      </c>
      <c r="BC763" s="379">
        <f>VLOOKUP($B763,'1.วาง งบทดลอง 4 แถว'!$E$5036:$J$5874,6,0)</f>
        <v>0</v>
      </c>
      <c r="BD763" s="380">
        <f t="shared" si="102"/>
        <v>0</v>
      </c>
      <c r="BE763" s="410" t="s">
        <v>1325</v>
      </c>
      <c r="BF763" s="411" t="s">
        <v>1326</v>
      </c>
      <c r="BG763" s="412">
        <v>0</v>
      </c>
      <c r="BH763" s="377">
        <f>VLOOKUP($B763,'1.วาง งบทดลอง 4 แถว'!$E$5875:$J$6713,3,0)</f>
        <v>0</v>
      </c>
      <c r="BI763" s="378">
        <f>VLOOKUP($B763,'1.วาง งบทดลอง 4 แถว'!$E$5875:$J$6713,4,0)</f>
        <v>0</v>
      </c>
      <c r="BJ763" s="378">
        <f>VLOOKUP($B763,'1.วาง งบทดลอง 4 แถว'!$E$5875:$J$6713,5,0)</f>
        <v>0</v>
      </c>
      <c r="BK763" s="379">
        <f>VLOOKUP($B763,'1.วาง งบทดลอง 4 แถว'!$E$5875:$J$6713,6,0)</f>
        <v>0</v>
      </c>
      <c r="BL763" s="380">
        <f t="shared" si="103"/>
        <v>0</v>
      </c>
      <c r="BM763" s="410" t="s">
        <v>1325</v>
      </c>
      <c r="BN763" s="411" t="s">
        <v>1326</v>
      </c>
      <c r="BO763" s="413">
        <v>0</v>
      </c>
    </row>
    <row r="764" spans="1:67" ht="19.5" customHeight="1">
      <c r="A764" s="374">
        <v>761</v>
      </c>
      <c r="B764" s="375" t="s">
        <v>1097</v>
      </c>
      <c r="C764" s="376" t="s">
        <v>1353</v>
      </c>
      <c r="D764" s="377">
        <f>VLOOKUP($B764,'1.วาง งบทดลอง 4 แถว'!$E$2:$J$840,3,0)</f>
        <v>0</v>
      </c>
      <c r="E764" s="378">
        <f>VLOOKUP($B764,'1.วาง งบทดลอง 4 แถว'!$E$2:$J$840,4,0)</f>
        <v>0</v>
      </c>
      <c r="F764" s="378">
        <f>VLOOKUP($B764,'1.วาง งบทดลอง 4 แถว'!$E$2:$J$840,5,0)</f>
        <v>0</v>
      </c>
      <c r="G764" s="379">
        <f>VLOOKUP($B764,'1.วาง งบทดลอง 4 แถว'!$E$2:$J$840,6,0)</f>
        <v>0</v>
      </c>
      <c r="H764" s="380">
        <f t="shared" si="96"/>
        <v>0</v>
      </c>
      <c r="I764" s="410" t="s">
        <v>1325</v>
      </c>
      <c r="J764" s="411" t="s">
        <v>1326</v>
      </c>
      <c r="K764" s="412">
        <v>0</v>
      </c>
      <c r="L764" s="377">
        <f>VLOOKUP($B764,'1.วาง งบทดลอง 4 แถว'!$E$841:$J$1679,3,0)</f>
        <v>0</v>
      </c>
      <c r="M764" s="378">
        <f>VLOOKUP($B764,'1.วาง งบทดลอง 4 แถว'!$E$841:$J$1679,4,0)</f>
        <v>0</v>
      </c>
      <c r="N764" s="378">
        <f>VLOOKUP($B764,'1.วาง งบทดลอง 4 แถว'!$E$841:$J$1679,5,0)</f>
        <v>0</v>
      </c>
      <c r="O764" s="379">
        <f>VLOOKUP($B764,'1.วาง งบทดลอง 4 แถว'!$E$841:$J$1679,6,0)</f>
        <v>0</v>
      </c>
      <c r="P764" s="380">
        <f t="shared" si="97"/>
        <v>0</v>
      </c>
      <c r="Q764" s="410" t="s">
        <v>1335</v>
      </c>
      <c r="R764" s="411" t="s">
        <v>1326</v>
      </c>
      <c r="S764" s="412">
        <v>0</v>
      </c>
      <c r="T764" s="377">
        <f>VLOOKUP($B764,'1.วาง งบทดลอง 4 แถว'!$E$1680:$J$2518,3,0)</f>
        <v>554.02</v>
      </c>
      <c r="U764" s="378">
        <f>VLOOKUP($B764,'1.วาง งบทดลอง 4 แถว'!$E$1680:$J$2518,4,0)</f>
        <v>0</v>
      </c>
      <c r="V764" s="378">
        <f>VLOOKUP($B764,'1.วาง งบทดลอง 4 แถว'!$E$1680:$J$2518,5,0)</f>
        <v>6094.22</v>
      </c>
      <c r="W764" s="379">
        <f>VLOOKUP($B764,'1.วาง งบทดลอง 4 แถว'!$E$1680:$J$2518,6,0)</f>
        <v>0</v>
      </c>
      <c r="X764" s="380">
        <f t="shared" si="98"/>
        <v>6094.22</v>
      </c>
      <c r="Y764" s="410" t="s">
        <v>1335</v>
      </c>
      <c r="Z764" s="411" t="s">
        <v>1326</v>
      </c>
      <c r="AA764" s="412">
        <v>0</v>
      </c>
      <c r="AB764" s="377">
        <f>VLOOKUP($B764,'1.วาง งบทดลอง 4 แถว'!$E$2519:$J$3357,3,0)</f>
        <v>0</v>
      </c>
      <c r="AC764" s="378">
        <f>VLOOKUP($B764,'1.วาง งบทดลอง 4 แถว'!$E$2519:$J$3357,4,0)</f>
        <v>0</v>
      </c>
      <c r="AD764" s="378">
        <f>VLOOKUP($B764,'1.วาง งบทดลอง 4 แถว'!$E$2519:$J$3357,5,0)</f>
        <v>0</v>
      </c>
      <c r="AE764" s="379">
        <f>VLOOKUP($B764,'1.วาง งบทดลอง 4 แถว'!$E$2519:$J$3357,6,0)</f>
        <v>0</v>
      </c>
      <c r="AF764" s="380">
        <f t="shared" si="99"/>
        <v>0</v>
      </c>
      <c r="AG764" s="410" t="s">
        <v>1335</v>
      </c>
      <c r="AH764" s="411" t="s">
        <v>1326</v>
      </c>
      <c r="AI764" s="412">
        <v>0</v>
      </c>
      <c r="AJ764" s="377">
        <f>VLOOKUP($B764,'1.วาง งบทดลอง 4 แถว'!$E$3358:$J$4196,3,0)</f>
        <v>0</v>
      </c>
      <c r="AK764" s="378">
        <f>VLOOKUP($B764,'1.วาง งบทดลอง 4 แถว'!$E$3358:$J$4196,4,0)</f>
        <v>0</v>
      </c>
      <c r="AL764" s="378">
        <f>VLOOKUP($B764,'1.วาง งบทดลอง 4 แถว'!$E$3358:$J$4196,5,0)</f>
        <v>0</v>
      </c>
      <c r="AM764" s="379">
        <f>VLOOKUP($B764,'1.วาง งบทดลอง 4 แถว'!$E$3358:$J$4196,6,0)</f>
        <v>0</v>
      </c>
      <c r="AN764" s="380">
        <f t="shared" si="100"/>
        <v>0</v>
      </c>
      <c r="AO764" s="410" t="s">
        <v>1335</v>
      </c>
      <c r="AP764" s="411" t="s">
        <v>1326</v>
      </c>
      <c r="AQ764" s="412">
        <v>0</v>
      </c>
      <c r="AR764" s="377">
        <f>VLOOKUP($B764,'1.วาง งบทดลอง 4 แถว'!$E$4197:$J$5035,3,0)</f>
        <v>0</v>
      </c>
      <c r="AS764" s="378">
        <f>VLOOKUP($B764,'1.วาง งบทดลอง 4 แถว'!$E$4197:$J$5035,4,0)</f>
        <v>0</v>
      </c>
      <c r="AT764" s="378">
        <f>VLOOKUP($B764,'1.วาง งบทดลอง 4 แถว'!$E$4197:$J$5035,5,0)</f>
        <v>0</v>
      </c>
      <c r="AU764" s="379">
        <f>VLOOKUP($B764,'1.วาง งบทดลอง 4 แถว'!$E$4197:$J$5035,6,0)</f>
        <v>0</v>
      </c>
      <c r="AV764" s="380">
        <f t="shared" si="101"/>
        <v>0</v>
      </c>
      <c r="AW764" s="410" t="s">
        <v>1335</v>
      </c>
      <c r="AX764" s="411" t="s">
        <v>1326</v>
      </c>
      <c r="AY764" s="412">
        <v>0</v>
      </c>
      <c r="AZ764" s="377">
        <f>VLOOKUP($B764,'1.วาง งบทดลอง 4 แถว'!$E$5036:$J$5874,3,0)</f>
        <v>0</v>
      </c>
      <c r="BA764" s="378">
        <f>VLOOKUP($B764,'1.วาง งบทดลอง 4 แถว'!$E$5036:$J$5874,4,0)</f>
        <v>0</v>
      </c>
      <c r="BB764" s="378">
        <f>VLOOKUP($B764,'1.วาง งบทดลอง 4 แถว'!$E$5036:$J$5874,5,0)</f>
        <v>0</v>
      </c>
      <c r="BC764" s="379">
        <f>VLOOKUP($B764,'1.วาง งบทดลอง 4 แถว'!$E$5036:$J$5874,6,0)</f>
        <v>0</v>
      </c>
      <c r="BD764" s="380">
        <f t="shared" si="102"/>
        <v>0</v>
      </c>
      <c r="BE764" s="410" t="s">
        <v>1335</v>
      </c>
      <c r="BF764" s="411" t="s">
        <v>1326</v>
      </c>
      <c r="BG764" s="412">
        <v>0</v>
      </c>
      <c r="BH764" s="377">
        <f>VLOOKUP($B764,'1.วาง งบทดลอง 4 แถว'!$E$5875:$J$6713,3,0)</f>
        <v>0</v>
      </c>
      <c r="BI764" s="378">
        <f>VLOOKUP($B764,'1.วาง งบทดลอง 4 แถว'!$E$5875:$J$6713,4,0)</f>
        <v>0</v>
      </c>
      <c r="BJ764" s="378">
        <f>VLOOKUP($B764,'1.วาง งบทดลอง 4 แถว'!$E$5875:$J$6713,5,0)</f>
        <v>0</v>
      </c>
      <c r="BK764" s="379">
        <f>VLOOKUP($B764,'1.วาง งบทดลอง 4 แถว'!$E$5875:$J$6713,6,0)</f>
        <v>0</v>
      </c>
      <c r="BL764" s="380">
        <f t="shared" si="103"/>
        <v>0</v>
      </c>
      <c r="BM764" s="410" t="s">
        <v>1335</v>
      </c>
      <c r="BN764" s="411" t="s">
        <v>1326</v>
      </c>
      <c r="BO764" s="413">
        <v>0</v>
      </c>
    </row>
    <row r="765" spans="1:67" ht="19.5" customHeight="1">
      <c r="A765" s="374">
        <v>762</v>
      </c>
      <c r="B765" s="375" t="s">
        <v>1098</v>
      </c>
      <c r="C765" s="376" t="s">
        <v>1354</v>
      </c>
      <c r="D765" s="377">
        <f>VLOOKUP($B765,'1.วาง งบทดลอง 4 แถว'!$E$2:$J$840,3,0)</f>
        <v>0</v>
      </c>
      <c r="E765" s="378">
        <f>VLOOKUP($B765,'1.วาง งบทดลอง 4 แถว'!$E$2:$J$840,4,0)</f>
        <v>0</v>
      </c>
      <c r="F765" s="378">
        <f>VLOOKUP($B765,'1.วาง งบทดลอง 4 แถว'!$E$2:$J$840,5,0)</f>
        <v>0</v>
      </c>
      <c r="G765" s="379">
        <f>VLOOKUP($B765,'1.วาง งบทดลอง 4 แถว'!$E$2:$J$840,6,0)</f>
        <v>0</v>
      </c>
      <c r="H765" s="380">
        <f t="shared" si="96"/>
        <v>0</v>
      </c>
      <c r="I765" s="410" t="s">
        <v>1325</v>
      </c>
      <c r="J765" s="411" t="s">
        <v>1326</v>
      </c>
      <c r="K765" s="412">
        <v>0</v>
      </c>
      <c r="L765" s="377">
        <f>VLOOKUP($B765,'1.วาง งบทดลอง 4 แถว'!$E$841:$J$1679,3,0)</f>
        <v>0</v>
      </c>
      <c r="M765" s="378">
        <f>VLOOKUP($B765,'1.วาง งบทดลอง 4 แถว'!$E$841:$J$1679,4,0)</f>
        <v>0</v>
      </c>
      <c r="N765" s="378">
        <f>VLOOKUP($B765,'1.วาง งบทดลอง 4 แถว'!$E$841:$J$1679,5,0)</f>
        <v>0</v>
      </c>
      <c r="O765" s="379">
        <f>VLOOKUP($B765,'1.วาง งบทดลอง 4 แถว'!$E$841:$J$1679,6,0)</f>
        <v>0</v>
      </c>
      <c r="P765" s="380">
        <f t="shared" si="97"/>
        <v>0</v>
      </c>
      <c r="Q765" s="410" t="s">
        <v>1335</v>
      </c>
      <c r="R765" s="411" t="s">
        <v>1326</v>
      </c>
      <c r="S765" s="412">
        <v>0</v>
      </c>
      <c r="T765" s="377">
        <f>VLOOKUP($B765,'1.วาง งบทดลอง 4 แถว'!$E$1680:$J$2518,3,0)</f>
        <v>12387.25</v>
      </c>
      <c r="U765" s="378">
        <f>VLOOKUP($B765,'1.วาง งบทดลอง 4 แถว'!$E$1680:$J$2518,4,0)</f>
        <v>0</v>
      </c>
      <c r="V765" s="378">
        <f>VLOOKUP($B765,'1.วาง งบทดลอง 4 แถว'!$E$1680:$J$2518,5,0)</f>
        <v>136259.75</v>
      </c>
      <c r="W765" s="379">
        <f>VLOOKUP($B765,'1.วาง งบทดลอง 4 แถว'!$E$1680:$J$2518,6,0)</f>
        <v>0</v>
      </c>
      <c r="X765" s="380">
        <f t="shared" si="98"/>
        <v>136259.75</v>
      </c>
      <c r="Y765" s="410" t="s">
        <v>1335</v>
      </c>
      <c r="Z765" s="411" t="s">
        <v>1326</v>
      </c>
      <c r="AA765" s="412">
        <v>0</v>
      </c>
      <c r="AB765" s="377">
        <f>VLOOKUP($B765,'1.วาง งบทดลอง 4 แถว'!$E$2519:$J$3357,3,0)</f>
        <v>5137.22</v>
      </c>
      <c r="AC765" s="378">
        <f>VLOOKUP($B765,'1.วาง งบทดลอง 4 แถว'!$E$2519:$J$3357,4,0)</f>
        <v>0</v>
      </c>
      <c r="AD765" s="378">
        <f>VLOOKUP($B765,'1.วาง งบทดลอง 4 แถว'!$E$2519:$J$3357,5,0)</f>
        <v>56509.42</v>
      </c>
      <c r="AE765" s="379">
        <f>VLOOKUP($B765,'1.วาง งบทดลอง 4 แถว'!$E$2519:$J$3357,6,0)</f>
        <v>0</v>
      </c>
      <c r="AF765" s="380">
        <f t="shared" si="99"/>
        <v>56509.42</v>
      </c>
      <c r="AG765" s="410" t="s">
        <v>1335</v>
      </c>
      <c r="AH765" s="411" t="s">
        <v>1326</v>
      </c>
      <c r="AI765" s="412">
        <v>0</v>
      </c>
      <c r="AJ765" s="377">
        <f>VLOOKUP($B765,'1.วาง งบทดลอง 4 แถว'!$E$3358:$J$4196,3,0)</f>
        <v>1622.22</v>
      </c>
      <c r="AK765" s="378">
        <f>VLOOKUP($B765,'1.วาง งบทดลอง 4 แถว'!$E$3358:$J$4196,4,0)</f>
        <v>0</v>
      </c>
      <c r="AL765" s="378">
        <f>VLOOKUP($B765,'1.วาง งบทดลอง 4 แถว'!$E$3358:$J$4196,5,0)</f>
        <v>17844.419999999998</v>
      </c>
      <c r="AM765" s="379">
        <f>VLOOKUP($B765,'1.วาง งบทดลอง 4 แถว'!$E$3358:$J$4196,6,0)</f>
        <v>0</v>
      </c>
      <c r="AN765" s="380">
        <f t="shared" si="100"/>
        <v>17844.419999999998</v>
      </c>
      <c r="AO765" s="410" t="s">
        <v>1335</v>
      </c>
      <c r="AP765" s="411" t="s">
        <v>1326</v>
      </c>
      <c r="AQ765" s="412">
        <v>0</v>
      </c>
      <c r="AR765" s="377">
        <f>VLOOKUP($B765,'1.วาง งบทดลอง 4 แถว'!$E$4197:$J$5035,3,0)</f>
        <v>8608.33</v>
      </c>
      <c r="AS765" s="378">
        <f>VLOOKUP($B765,'1.วาง งบทดลอง 4 แถว'!$E$4197:$J$5035,4,0)</f>
        <v>0</v>
      </c>
      <c r="AT765" s="378">
        <f>VLOOKUP($B765,'1.วาง งบทดลอง 4 แถว'!$E$4197:$J$5035,5,0)</f>
        <v>94691.63</v>
      </c>
      <c r="AU765" s="379">
        <f>VLOOKUP($B765,'1.วาง งบทดลอง 4 แถว'!$E$4197:$J$5035,6,0)</f>
        <v>0</v>
      </c>
      <c r="AV765" s="380">
        <f t="shared" si="101"/>
        <v>94691.63</v>
      </c>
      <c r="AW765" s="410" t="s">
        <v>1335</v>
      </c>
      <c r="AX765" s="411" t="s">
        <v>1326</v>
      </c>
      <c r="AY765" s="412">
        <v>0</v>
      </c>
      <c r="AZ765" s="377">
        <f>VLOOKUP($B765,'1.วาง งบทดลอง 4 แถว'!$E$5036:$J$5874,3,0)</f>
        <v>9414.39</v>
      </c>
      <c r="BA765" s="378">
        <f>VLOOKUP($B765,'1.วาง งบทดลอง 4 แถว'!$E$5036:$J$5874,4,0)</f>
        <v>0</v>
      </c>
      <c r="BB765" s="378">
        <f>VLOOKUP($B765,'1.วาง งบทดลอง 4 แถว'!$E$5036:$J$5874,5,0)</f>
        <v>103557.67</v>
      </c>
      <c r="BC765" s="379">
        <f>VLOOKUP($B765,'1.วาง งบทดลอง 4 แถว'!$E$5036:$J$5874,6,0)</f>
        <v>0</v>
      </c>
      <c r="BD765" s="380">
        <f t="shared" si="102"/>
        <v>103557.67</v>
      </c>
      <c r="BE765" s="410" t="s">
        <v>1335</v>
      </c>
      <c r="BF765" s="411" t="s">
        <v>1326</v>
      </c>
      <c r="BG765" s="412">
        <v>0</v>
      </c>
      <c r="BH765" s="377">
        <f>VLOOKUP($B765,'1.วาง งบทดลอง 4 แถว'!$E$5875:$J$6713,3,0)</f>
        <v>0</v>
      </c>
      <c r="BI765" s="378">
        <f>VLOOKUP($B765,'1.วาง งบทดลอง 4 แถว'!$E$5875:$J$6713,4,0)</f>
        <v>0</v>
      </c>
      <c r="BJ765" s="378">
        <f>VLOOKUP($B765,'1.วาง งบทดลอง 4 แถว'!$E$5875:$J$6713,5,0)</f>
        <v>91422.21</v>
      </c>
      <c r="BK765" s="379">
        <f>VLOOKUP($B765,'1.วาง งบทดลอง 4 แถว'!$E$5875:$J$6713,6,0)</f>
        <v>0</v>
      </c>
      <c r="BL765" s="380">
        <f t="shared" si="103"/>
        <v>91422.21</v>
      </c>
      <c r="BM765" s="410" t="s">
        <v>1335</v>
      </c>
      <c r="BN765" s="411" t="s">
        <v>1326</v>
      </c>
      <c r="BO765" s="413">
        <v>0</v>
      </c>
    </row>
    <row r="766" spans="1:67" ht="19.5" customHeight="1">
      <c r="A766" s="374">
        <v>763</v>
      </c>
      <c r="B766" s="375" t="s">
        <v>1099</v>
      </c>
      <c r="C766" s="376" t="s">
        <v>2357</v>
      </c>
      <c r="D766" s="377">
        <f>VLOOKUP($B766,'1.วาง งบทดลอง 4 แถว'!$E$2:$J$840,3,0)</f>
        <v>46666.04</v>
      </c>
      <c r="E766" s="378">
        <f>VLOOKUP($B766,'1.วาง งบทดลอง 4 แถว'!$E$2:$J$840,4,0)</f>
        <v>0</v>
      </c>
      <c r="F766" s="378">
        <f>VLOOKUP($B766,'1.วาง งบทดลอง 4 แถว'!$E$2:$J$840,5,0)</f>
        <v>713222.09</v>
      </c>
      <c r="G766" s="379">
        <f>VLOOKUP($B766,'1.วาง งบทดลอง 4 แถว'!$E$2:$J$840,6,0)</f>
        <v>0</v>
      </c>
      <c r="H766" s="380">
        <f t="shared" si="96"/>
        <v>713222.09</v>
      </c>
      <c r="I766" s="410" t="s">
        <v>1335</v>
      </c>
      <c r="J766" s="411" t="s">
        <v>1326</v>
      </c>
      <c r="K766" s="412">
        <v>0</v>
      </c>
      <c r="L766" s="377">
        <f>VLOOKUP($B766,'1.วาง งบทดลอง 4 แถว'!$E$841:$J$1679,3,0)</f>
        <v>31392.44</v>
      </c>
      <c r="M766" s="378">
        <f>VLOOKUP($B766,'1.วาง งบทดลอง 4 แถว'!$E$841:$J$1679,4,0)</f>
        <v>0</v>
      </c>
      <c r="N766" s="378">
        <f>VLOOKUP($B766,'1.วาง งบทดลอง 4 แถว'!$E$841:$J$1679,5,0)</f>
        <v>384327.66</v>
      </c>
      <c r="O766" s="379">
        <f>VLOOKUP($B766,'1.วาง งบทดลอง 4 แถว'!$E$841:$J$1679,6,0)</f>
        <v>0</v>
      </c>
      <c r="P766" s="380">
        <f t="shared" si="97"/>
        <v>384327.66</v>
      </c>
      <c r="Q766" s="410" t="s">
        <v>1335</v>
      </c>
      <c r="R766" s="411" t="s">
        <v>1326</v>
      </c>
      <c r="S766" s="412">
        <v>0</v>
      </c>
      <c r="T766" s="377">
        <f>VLOOKUP($B766,'1.วาง งบทดลอง 4 แถว'!$E$1680:$J$2518,3,0)</f>
        <v>84202.21</v>
      </c>
      <c r="U766" s="378">
        <f>VLOOKUP($B766,'1.วาง งบทดลอง 4 แถว'!$E$1680:$J$2518,4,0)</f>
        <v>0</v>
      </c>
      <c r="V766" s="378">
        <f>VLOOKUP($B766,'1.วาง งบทดลอง 4 แถว'!$E$1680:$J$2518,5,0)</f>
        <v>876550.4</v>
      </c>
      <c r="W766" s="379">
        <f>VLOOKUP($B766,'1.วาง งบทดลอง 4 แถว'!$E$1680:$J$2518,6,0)</f>
        <v>0</v>
      </c>
      <c r="X766" s="380">
        <f t="shared" si="98"/>
        <v>876550.4</v>
      </c>
      <c r="Y766" s="410" t="s">
        <v>1335</v>
      </c>
      <c r="Z766" s="411" t="s">
        <v>1326</v>
      </c>
      <c r="AA766" s="412">
        <v>0</v>
      </c>
      <c r="AB766" s="377">
        <f>VLOOKUP($B766,'1.วาง งบทดลอง 4 แถว'!$E$2519:$J$3357,3,0)</f>
        <v>23836.68</v>
      </c>
      <c r="AC766" s="378">
        <f>VLOOKUP($B766,'1.วาง งบทดลอง 4 แถว'!$E$2519:$J$3357,4,0)</f>
        <v>0</v>
      </c>
      <c r="AD766" s="378">
        <f>VLOOKUP($B766,'1.วาง งบทดลอง 4 แถว'!$E$2519:$J$3357,5,0)</f>
        <v>230318.09</v>
      </c>
      <c r="AE766" s="379">
        <f>VLOOKUP($B766,'1.วาง งบทดลอง 4 แถว'!$E$2519:$J$3357,6,0)</f>
        <v>0</v>
      </c>
      <c r="AF766" s="380">
        <f t="shared" si="99"/>
        <v>230318.09</v>
      </c>
      <c r="AG766" s="410" t="s">
        <v>1335</v>
      </c>
      <c r="AH766" s="411" t="s">
        <v>1326</v>
      </c>
      <c r="AI766" s="412">
        <v>0</v>
      </c>
      <c r="AJ766" s="377">
        <f>VLOOKUP($B766,'1.วาง งบทดลอง 4 แถว'!$E$3358:$J$4196,3,0)</f>
        <v>25689.61</v>
      </c>
      <c r="AK766" s="378">
        <f>VLOOKUP($B766,'1.วาง งบทดลอง 4 แถว'!$E$3358:$J$4196,4,0)</f>
        <v>0</v>
      </c>
      <c r="AL766" s="378">
        <f>VLOOKUP($B766,'1.วาง งบทดลอง 4 แถว'!$E$3358:$J$4196,5,0)</f>
        <v>241371.38</v>
      </c>
      <c r="AM766" s="379">
        <f>VLOOKUP($B766,'1.วาง งบทดลอง 4 แถว'!$E$3358:$J$4196,6,0)</f>
        <v>0</v>
      </c>
      <c r="AN766" s="380">
        <f t="shared" si="100"/>
        <v>241371.38</v>
      </c>
      <c r="AO766" s="410" t="s">
        <v>1335</v>
      </c>
      <c r="AP766" s="411" t="s">
        <v>1326</v>
      </c>
      <c r="AQ766" s="412">
        <v>0</v>
      </c>
      <c r="AR766" s="377">
        <f>VLOOKUP($B766,'1.วาง งบทดลอง 4 แถว'!$E$4197:$J$5035,3,0)</f>
        <v>65313.2</v>
      </c>
      <c r="AS766" s="378">
        <f>VLOOKUP($B766,'1.วาง งบทดลอง 4 แถว'!$E$4197:$J$5035,4,0)</f>
        <v>0</v>
      </c>
      <c r="AT766" s="378">
        <f>VLOOKUP($B766,'1.วาง งบทดลอง 4 แถว'!$E$4197:$J$5035,5,0)</f>
        <v>713469.37</v>
      </c>
      <c r="AU766" s="379">
        <f>VLOOKUP($B766,'1.วาง งบทดลอง 4 แถว'!$E$4197:$J$5035,6,0)</f>
        <v>0</v>
      </c>
      <c r="AV766" s="380">
        <f t="shared" si="101"/>
        <v>713469.37</v>
      </c>
      <c r="AW766" s="410" t="s">
        <v>1335</v>
      </c>
      <c r="AX766" s="411" t="s">
        <v>1326</v>
      </c>
      <c r="AY766" s="412">
        <v>0</v>
      </c>
      <c r="AZ766" s="377">
        <f>VLOOKUP($B766,'1.วาง งบทดลอง 4 แถว'!$E$5036:$J$5874,3,0)</f>
        <v>56273.33</v>
      </c>
      <c r="BA766" s="378">
        <f>VLOOKUP($B766,'1.วาง งบทดลอง 4 แถว'!$E$5036:$J$5874,4,0)</f>
        <v>0</v>
      </c>
      <c r="BB766" s="378">
        <f>VLOOKUP($B766,'1.วาง งบทดลอง 4 แถว'!$E$5036:$J$5874,5,0)</f>
        <v>561987.22</v>
      </c>
      <c r="BC766" s="379">
        <f>VLOOKUP($B766,'1.วาง งบทดลอง 4 แถว'!$E$5036:$J$5874,6,0)</f>
        <v>0</v>
      </c>
      <c r="BD766" s="380">
        <f t="shared" si="102"/>
        <v>561987.22</v>
      </c>
      <c r="BE766" s="410" t="s">
        <v>1335</v>
      </c>
      <c r="BF766" s="411" t="s">
        <v>1326</v>
      </c>
      <c r="BG766" s="412">
        <v>0</v>
      </c>
      <c r="BH766" s="377">
        <f>VLOOKUP($B766,'1.วาง งบทดลอง 4 แถว'!$E$5875:$J$6713,3,0)</f>
        <v>24405.279999999999</v>
      </c>
      <c r="BI766" s="378">
        <f>VLOOKUP($B766,'1.วาง งบทดลอง 4 แถว'!$E$5875:$J$6713,4,0)</f>
        <v>0</v>
      </c>
      <c r="BJ766" s="378">
        <f>VLOOKUP($B766,'1.วาง งบทดลอง 4 แถว'!$E$5875:$J$6713,5,0)</f>
        <v>407542.33</v>
      </c>
      <c r="BK766" s="379">
        <f>VLOOKUP($B766,'1.วาง งบทดลอง 4 แถว'!$E$5875:$J$6713,6,0)</f>
        <v>0</v>
      </c>
      <c r="BL766" s="380">
        <f t="shared" si="103"/>
        <v>407542.33</v>
      </c>
      <c r="BM766" s="410" t="s">
        <v>1335</v>
      </c>
      <c r="BN766" s="411" t="s">
        <v>1326</v>
      </c>
      <c r="BO766" s="413">
        <v>0</v>
      </c>
    </row>
    <row r="767" spans="1:67" ht="19.5" customHeight="1">
      <c r="A767" s="374">
        <v>764</v>
      </c>
      <c r="B767" s="375" t="s">
        <v>1100</v>
      </c>
      <c r="C767" s="376" t="s">
        <v>2358</v>
      </c>
      <c r="D767" s="377">
        <f>VLOOKUP($B767,'1.วาง งบทดลอง 4 แถว'!$E$2:$J$840,3,0)</f>
        <v>0</v>
      </c>
      <c r="E767" s="378">
        <f>VLOOKUP($B767,'1.วาง งบทดลอง 4 แถว'!$E$2:$J$840,4,0)</f>
        <v>0</v>
      </c>
      <c r="F767" s="378">
        <f>VLOOKUP($B767,'1.วาง งบทดลอง 4 แถว'!$E$2:$J$840,5,0)</f>
        <v>294618.71999999997</v>
      </c>
      <c r="G767" s="379">
        <f>VLOOKUP($B767,'1.วาง งบทดลอง 4 แถว'!$E$2:$J$840,6,0)</f>
        <v>0</v>
      </c>
      <c r="H767" s="380">
        <f t="shared" si="96"/>
        <v>294618.71999999997</v>
      </c>
      <c r="I767" s="410" t="s">
        <v>1335</v>
      </c>
      <c r="J767" s="411" t="s">
        <v>1326</v>
      </c>
      <c r="K767" s="412">
        <v>0</v>
      </c>
      <c r="L767" s="377">
        <f>VLOOKUP($B767,'1.วาง งบทดลอง 4 แถว'!$E$841:$J$1679,3,0)</f>
        <v>57316.67</v>
      </c>
      <c r="M767" s="378">
        <f>VLOOKUP($B767,'1.วาง งบทดลอง 4 แถว'!$E$841:$J$1679,4,0)</f>
        <v>0</v>
      </c>
      <c r="N767" s="378">
        <f>VLOOKUP($B767,'1.วาง งบทดลอง 4 แถว'!$E$841:$J$1679,5,0)</f>
        <v>719732.37</v>
      </c>
      <c r="O767" s="379">
        <f>VLOOKUP($B767,'1.วาง งบทดลอง 4 แถว'!$E$841:$J$1679,6,0)</f>
        <v>0</v>
      </c>
      <c r="P767" s="380">
        <f t="shared" si="97"/>
        <v>719732.37</v>
      </c>
      <c r="Q767" s="410" t="s">
        <v>1335</v>
      </c>
      <c r="R767" s="411" t="s">
        <v>1326</v>
      </c>
      <c r="S767" s="412">
        <v>0</v>
      </c>
      <c r="T767" s="377">
        <f>VLOOKUP($B767,'1.วาง งบทดลอง 4 แถว'!$E$1680:$J$2518,3,0)</f>
        <v>85133.43</v>
      </c>
      <c r="U767" s="378">
        <f>VLOOKUP($B767,'1.วาง งบทดลอง 4 แถว'!$E$1680:$J$2518,4,0)</f>
        <v>0</v>
      </c>
      <c r="V767" s="378">
        <f>VLOOKUP($B767,'1.วาง งบทดลอง 4 แถว'!$E$1680:$J$2518,5,0)</f>
        <v>936467.73</v>
      </c>
      <c r="W767" s="379">
        <f>VLOOKUP($B767,'1.วาง งบทดลอง 4 แถว'!$E$1680:$J$2518,6,0)</f>
        <v>0</v>
      </c>
      <c r="X767" s="380">
        <f t="shared" si="98"/>
        <v>936467.73</v>
      </c>
      <c r="Y767" s="410" t="s">
        <v>1335</v>
      </c>
      <c r="Z767" s="411" t="s">
        <v>1326</v>
      </c>
      <c r="AA767" s="412">
        <v>0</v>
      </c>
      <c r="AB767" s="377">
        <f>VLOOKUP($B767,'1.วาง งบทดลอง 4 แถว'!$E$2519:$J$3357,3,0)</f>
        <v>64006.65</v>
      </c>
      <c r="AC767" s="378">
        <f>VLOOKUP($B767,'1.วาง งบทดลอง 4 แถว'!$E$2519:$J$3357,4,0)</f>
        <v>0</v>
      </c>
      <c r="AD767" s="378">
        <f>VLOOKUP($B767,'1.วาง งบทดลอง 4 แถว'!$E$2519:$J$3357,5,0)</f>
        <v>554346.51</v>
      </c>
      <c r="AE767" s="379">
        <f>VLOOKUP($B767,'1.วาง งบทดลอง 4 แถว'!$E$2519:$J$3357,6,0)</f>
        <v>0</v>
      </c>
      <c r="AF767" s="380">
        <f t="shared" si="99"/>
        <v>554346.51</v>
      </c>
      <c r="AG767" s="410" t="s">
        <v>1335</v>
      </c>
      <c r="AH767" s="411" t="s">
        <v>1326</v>
      </c>
      <c r="AI767" s="412">
        <v>0</v>
      </c>
      <c r="AJ767" s="377">
        <f>VLOOKUP($B767,'1.วาง งบทดลอง 4 แถว'!$E$3358:$J$4196,3,0)</f>
        <v>38073.33</v>
      </c>
      <c r="AK767" s="378">
        <f>VLOOKUP($B767,'1.วาง งบทดลอง 4 แถว'!$E$3358:$J$4196,4,0)</f>
        <v>0</v>
      </c>
      <c r="AL767" s="378">
        <f>VLOOKUP($B767,'1.วาง งบทดลอง 4 แถว'!$E$3358:$J$4196,5,0)</f>
        <v>350906.64</v>
      </c>
      <c r="AM767" s="379">
        <f>VLOOKUP($B767,'1.วาง งบทดลอง 4 แถว'!$E$3358:$J$4196,6,0)</f>
        <v>0</v>
      </c>
      <c r="AN767" s="380">
        <f t="shared" si="100"/>
        <v>350906.64</v>
      </c>
      <c r="AO767" s="410" t="s">
        <v>1335</v>
      </c>
      <c r="AP767" s="411" t="s">
        <v>1326</v>
      </c>
      <c r="AQ767" s="412">
        <v>0</v>
      </c>
      <c r="AR767" s="377">
        <f>VLOOKUP($B767,'1.วาง งบทดลอง 4 แถว'!$E$4197:$J$5035,3,0)</f>
        <v>16160</v>
      </c>
      <c r="AS767" s="378">
        <f>VLOOKUP($B767,'1.วาง งบทดลอง 4 แถว'!$E$4197:$J$5035,4,0)</f>
        <v>0</v>
      </c>
      <c r="AT767" s="378">
        <f>VLOOKUP($B767,'1.วาง งบทดลอง 4 แถว'!$E$4197:$J$5035,5,0)</f>
        <v>183625.64</v>
      </c>
      <c r="AU767" s="379">
        <f>VLOOKUP($B767,'1.วาง งบทดลอง 4 แถว'!$E$4197:$J$5035,6,0)</f>
        <v>0</v>
      </c>
      <c r="AV767" s="380">
        <f t="shared" si="101"/>
        <v>183625.64</v>
      </c>
      <c r="AW767" s="410" t="s">
        <v>1335</v>
      </c>
      <c r="AX767" s="411" t="s">
        <v>1326</v>
      </c>
      <c r="AY767" s="412">
        <v>0</v>
      </c>
      <c r="AZ767" s="377">
        <f>VLOOKUP($B767,'1.วาง งบทดลอง 4 แถว'!$E$5036:$J$5874,3,0)</f>
        <v>44533.33</v>
      </c>
      <c r="BA767" s="378">
        <f>VLOOKUP($B767,'1.วาง งบทดลอง 4 แถว'!$E$5036:$J$5874,4,0)</f>
        <v>0</v>
      </c>
      <c r="BB767" s="378">
        <f>VLOOKUP($B767,'1.วาง งบทดลอง 4 แถว'!$E$5036:$J$5874,5,0)</f>
        <v>459000.02</v>
      </c>
      <c r="BC767" s="379">
        <f>VLOOKUP($B767,'1.วาง งบทดลอง 4 แถว'!$E$5036:$J$5874,6,0)</f>
        <v>0</v>
      </c>
      <c r="BD767" s="380">
        <f t="shared" si="102"/>
        <v>459000.02</v>
      </c>
      <c r="BE767" s="410" t="s">
        <v>1335</v>
      </c>
      <c r="BF767" s="411" t="s">
        <v>1326</v>
      </c>
      <c r="BG767" s="412">
        <v>0</v>
      </c>
      <c r="BH767" s="377">
        <f>VLOOKUP($B767,'1.วาง งบทดลอง 4 แถว'!$E$5875:$J$6713,3,0)</f>
        <v>11923.33</v>
      </c>
      <c r="BI767" s="378">
        <f>VLOOKUP($B767,'1.วาง งบทดลอง 4 แถว'!$E$5875:$J$6713,4,0)</f>
        <v>0</v>
      </c>
      <c r="BJ767" s="378">
        <f>VLOOKUP($B767,'1.วาง งบทดลอง 4 แถว'!$E$5875:$J$6713,5,0)</f>
        <v>536683.29</v>
      </c>
      <c r="BK767" s="379">
        <f>VLOOKUP($B767,'1.วาง งบทดลอง 4 แถว'!$E$5875:$J$6713,6,0)</f>
        <v>0</v>
      </c>
      <c r="BL767" s="380">
        <f t="shared" si="103"/>
        <v>536683.29</v>
      </c>
      <c r="BM767" s="410" t="s">
        <v>1335</v>
      </c>
      <c r="BN767" s="411" t="s">
        <v>1326</v>
      </c>
      <c r="BO767" s="413">
        <v>0</v>
      </c>
    </row>
    <row r="768" spans="1:67" ht="19.5" customHeight="1">
      <c r="A768" s="374">
        <v>765</v>
      </c>
      <c r="B768" s="375" t="s">
        <v>1101</v>
      </c>
      <c r="C768" s="376" t="s">
        <v>1356</v>
      </c>
      <c r="D768" s="377">
        <f>VLOOKUP($B768,'1.วาง งบทดลอง 4 แถว'!$E$2:$J$840,3,0)</f>
        <v>59120.92</v>
      </c>
      <c r="E768" s="378">
        <f>VLOOKUP($B768,'1.วาง งบทดลอง 4 แถว'!$E$2:$J$840,4,0)</f>
        <v>0</v>
      </c>
      <c r="F768" s="378">
        <f>VLOOKUP($B768,'1.วาง งบทดลอง 4 แถว'!$E$2:$J$840,5,0)</f>
        <v>650330.12</v>
      </c>
      <c r="G768" s="379">
        <f>VLOOKUP($B768,'1.วาง งบทดลอง 4 แถว'!$E$2:$J$840,6,0)</f>
        <v>0</v>
      </c>
      <c r="H768" s="380">
        <f t="shared" si="96"/>
        <v>650330.12</v>
      </c>
      <c r="I768" s="410" t="s">
        <v>1335</v>
      </c>
      <c r="J768" s="411" t="s">
        <v>1326</v>
      </c>
      <c r="K768" s="412">
        <v>0</v>
      </c>
      <c r="L768" s="377">
        <f>VLOOKUP($B768,'1.วาง งบทดลอง 4 แถว'!$E$841:$J$1679,3,0)</f>
        <v>0</v>
      </c>
      <c r="M768" s="378">
        <f>VLOOKUP($B768,'1.วาง งบทดลอง 4 แถว'!$E$841:$J$1679,4,0)</f>
        <v>0</v>
      </c>
      <c r="N768" s="378">
        <f>VLOOKUP($B768,'1.วาง งบทดลอง 4 แถว'!$E$841:$J$1679,5,0)</f>
        <v>1613.68</v>
      </c>
      <c r="O768" s="379">
        <f>VLOOKUP($B768,'1.วาง งบทดลอง 4 แถว'!$E$841:$J$1679,6,0)</f>
        <v>0</v>
      </c>
      <c r="P768" s="380">
        <f t="shared" si="97"/>
        <v>1613.68</v>
      </c>
      <c r="Q768" s="410" t="s">
        <v>1335</v>
      </c>
      <c r="R768" s="411" t="s">
        <v>1326</v>
      </c>
      <c r="S768" s="412">
        <v>0</v>
      </c>
      <c r="T768" s="377">
        <f>VLOOKUP($B768,'1.วาง งบทดลอง 4 แถว'!$E$1680:$J$2518,3,0)</f>
        <v>7933.33</v>
      </c>
      <c r="U768" s="378">
        <f>VLOOKUP($B768,'1.วาง งบทดลอง 4 แถว'!$E$1680:$J$2518,4,0)</f>
        <v>0</v>
      </c>
      <c r="V768" s="378">
        <f>VLOOKUP($B768,'1.วาง งบทดลอง 4 แถว'!$E$1680:$J$2518,5,0)</f>
        <v>16482.3</v>
      </c>
      <c r="W768" s="379">
        <f>VLOOKUP($B768,'1.วาง งบทดลอง 4 แถว'!$E$1680:$J$2518,6,0)</f>
        <v>0</v>
      </c>
      <c r="X768" s="380">
        <f t="shared" si="98"/>
        <v>16482.3</v>
      </c>
      <c r="Y768" s="410" t="s">
        <v>1335</v>
      </c>
      <c r="Z768" s="411" t="s">
        <v>1326</v>
      </c>
      <c r="AA768" s="412">
        <v>0</v>
      </c>
      <c r="AB768" s="377">
        <f>VLOOKUP($B768,'1.วาง งบทดลอง 4 แถว'!$E$2519:$J$3357,3,0)</f>
        <v>791.66</v>
      </c>
      <c r="AC768" s="378">
        <f>VLOOKUP($B768,'1.วาง งบทดลอง 4 แถว'!$E$2519:$J$3357,4,0)</f>
        <v>0</v>
      </c>
      <c r="AD768" s="378">
        <f>VLOOKUP($B768,'1.วาง งบทดลอง 4 แถว'!$E$2519:$J$3357,5,0)</f>
        <v>8708.26</v>
      </c>
      <c r="AE768" s="379">
        <f>VLOOKUP($B768,'1.วาง งบทดลอง 4 แถว'!$E$2519:$J$3357,6,0)</f>
        <v>0</v>
      </c>
      <c r="AF768" s="380">
        <f t="shared" si="99"/>
        <v>8708.26</v>
      </c>
      <c r="AG768" s="410" t="s">
        <v>1335</v>
      </c>
      <c r="AH768" s="411" t="s">
        <v>1326</v>
      </c>
      <c r="AI768" s="412">
        <v>0</v>
      </c>
      <c r="AJ768" s="377">
        <f>VLOOKUP($B768,'1.วาง งบทดลอง 4 แถว'!$E$3358:$J$4196,3,0)</f>
        <v>742.33</v>
      </c>
      <c r="AK768" s="378">
        <f>VLOOKUP($B768,'1.วาง งบทดลอง 4 แถว'!$E$3358:$J$4196,4,0)</f>
        <v>0</v>
      </c>
      <c r="AL768" s="378">
        <f>VLOOKUP($B768,'1.วาง งบทดลอง 4 แถว'!$E$3358:$J$4196,5,0)</f>
        <v>37786.629999999997</v>
      </c>
      <c r="AM768" s="379">
        <f>VLOOKUP($B768,'1.วาง งบทดลอง 4 แถว'!$E$3358:$J$4196,6,0)</f>
        <v>0</v>
      </c>
      <c r="AN768" s="380">
        <f t="shared" si="100"/>
        <v>37786.629999999997</v>
      </c>
      <c r="AO768" s="410" t="s">
        <v>1335</v>
      </c>
      <c r="AP768" s="411" t="s">
        <v>1326</v>
      </c>
      <c r="AQ768" s="412">
        <v>0</v>
      </c>
      <c r="AR768" s="377">
        <f>VLOOKUP($B768,'1.วาง งบทดลอง 4 แถว'!$E$4197:$J$5035,3,0)</f>
        <v>100350.37</v>
      </c>
      <c r="AS768" s="378">
        <f>VLOOKUP($B768,'1.วาง งบทดลอง 4 แถว'!$E$4197:$J$5035,4,0)</f>
        <v>0</v>
      </c>
      <c r="AT768" s="378">
        <f>VLOOKUP($B768,'1.วาง งบทดลอง 4 แถว'!$E$4197:$J$5035,5,0)</f>
        <v>1042158.4</v>
      </c>
      <c r="AU768" s="379">
        <f>VLOOKUP($B768,'1.วาง งบทดลอง 4 แถว'!$E$4197:$J$5035,6,0)</f>
        <v>0</v>
      </c>
      <c r="AV768" s="380">
        <f t="shared" si="101"/>
        <v>1042158.4</v>
      </c>
      <c r="AW768" s="410" t="s">
        <v>1335</v>
      </c>
      <c r="AX768" s="411" t="s">
        <v>1326</v>
      </c>
      <c r="AY768" s="412">
        <v>0</v>
      </c>
      <c r="AZ768" s="377">
        <f>VLOOKUP($B768,'1.วาง งบทดลอง 4 แถว'!$E$5036:$J$5874,3,0)</f>
        <v>16166.5</v>
      </c>
      <c r="BA768" s="378">
        <f>VLOOKUP($B768,'1.วาง งบทดลอง 4 แถว'!$E$5036:$J$5874,4,0)</f>
        <v>0</v>
      </c>
      <c r="BB768" s="378">
        <f>VLOOKUP($B768,'1.วาง งบทดลอง 4 แถว'!$E$5036:$J$5874,5,0)</f>
        <v>177831.51</v>
      </c>
      <c r="BC768" s="379">
        <f>VLOOKUP($B768,'1.วาง งบทดลอง 4 แถว'!$E$5036:$J$5874,6,0)</f>
        <v>0</v>
      </c>
      <c r="BD768" s="380">
        <f t="shared" si="102"/>
        <v>177831.51</v>
      </c>
      <c r="BE768" s="410" t="s">
        <v>1335</v>
      </c>
      <c r="BF768" s="411" t="s">
        <v>1326</v>
      </c>
      <c r="BG768" s="412">
        <v>0</v>
      </c>
      <c r="BH768" s="377">
        <f>VLOOKUP($B768,'1.วาง งบทดลอง 4 แถว'!$E$5875:$J$6713,3,0)</f>
        <v>8317.2199999999993</v>
      </c>
      <c r="BI768" s="378">
        <f>VLOOKUP($B768,'1.วาง งบทดลอง 4 แถว'!$E$5875:$J$6713,4,0)</f>
        <v>0</v>
      </c>
      <c r="BJ768" s="378">
        <f>VLOOKUP($B768,'1.วาง งบทดลอง 4 แถว'!$E$5875:$J$6713,5,0)</f>
        <v>113301.13</v>
      </c>
      <c r="BK768" s="379">
        <f>VLOOKUP($B768,'1.วาง งบทดลอง 4 แถว'!$E$5875:$J$6713,6,0)</f>
        <v>0</v>
      </c>
      <c r="BL768" s="380">
        <f t="shared" si="103"/>
        <v>113301.13</v>
      </c>
      <c r="BM768" s="410" t="s">
        <v>1335</v>
      </c>
      <c r="BN768" s="411" t="s">
        <v>1326</v>
      </c>
      <c r="BO768" s="413">
        <v>0</v>
      </c>
    </row>
    <row r="769" spans="1:67" ht="19.5" customHeight="1">
      <c r="A769" s="374">
        <v>766</v>
      </c>
      <c r="B769" s="375" t="s">
        <v>1102</v>
      </c>
      <c r="C769" s="376" t="s">
        <v>1357</v>
      </c>
      <c r="D769" s="377">
        <f>VLOOKUP($B769,'1.วาง งบทดลอง 4 แถว'!$E$2:$J$840,3,0)</f>
        <v>8513.83</v>
      </c>
      <c r="E769" s="378">
        <f>VLOOKUP($B769,'1.วาง งบทดลอง 4 แถว'!$E$2:$J$840,4,0)</f>
        <v>0</v>
      </c>
      <c r="F769" s="378">
        <f>VLOOKUP($B769,'1.วาง งบทดลอง 4 แถว'!$E$2:$J$840,5,0)</f>
        <v>94117.61</v>
      </c>
      <c r="G769" s="379">
        <f>VLOOKUP($B769,'1.วาง งบทดลอง 4 แถว'!$E$2:$J$840,6,0)</f>
        <v>0</v>
      </c>
      <c r="H769" s="380">
        <f t="shared" si="96"/>
        <v>94117.61</v>
      </c>
      <c r="I769" s="410" t="s">
        <v>1335</v>
      </c>
      <c r="J769" s="411" t="s">
        <v>1326</v>
      </c>
      <c r="K769" s="412">
        <v>0</v>
      </c>
      <c r="L769" s="377">
        <f>VLOOKUP($B769,'1.วาง งบทดลอง 4 แถว'!$E$841:$J$1679,3,0)</f>
        <v>3541.67</v>
      </c>
      <c r="M769" s="378">
        <f>VLOOKUP($B769,'1.วาง งบทดลอง 4 แถว'!$E$841:$J$1679,4,0)</f>
        <v>0</v>
      </c>
      <c r="N769" s="378">
        <f>VLOOKUP($B769,'1.วาง งบทดลอง 4 แถว'!$E$841:$J$1679,5,0)</f>
        <v>38958.370000000003</v>
      </c>
      <c r="O769" s="379">
        <f>VLOOKUP($B769,'1.วาง งบทดลอง 4 แถว'!$E$841:$J$1679,6,0)</f>
        <v>0</v>
      </c>
      <c r="P769" s="380">
        <f t="shared" si="97"/>
        <v>38958.370000000003</v>
      </c>
      <c r="Q769" s="410" t="s">
        <v>1335</v>
      </c>
      <c r="R769" s="411" t="s">
        <v>1326</v>
      </c>
      <c r="S769" s="412">
        <v>0</v>
      </c>
      <c r="T769" s="377">
        <f>VLOOKUP($B769,'1.วาง งบทดลอง 4 แถว'!$E$1680:$J$2518,3,0)</f>
        <v>9865.42</v>
      </c>
      <c r="U769" s="378">
        <f>VLOOKUP($B769,'1.วาง งบทดลอง 4 แถว'!$E$1680:$J$2518,4,0)</f>
        <v>0</v>
      </c>
      <c r="V769" s="378">
        <f>VLOOKUP($B769,'1.วาง งบทดลอง 4 แถว'!$E$1680:$J$2518,5,0)</f>
        <v>84432.68</v>
      </c>
      <c r="W769" s="379">
        <f>VLOOKUP($B769,'1.วาง งบทดลอง 4 แถว'!$E$1680:$J$2518,6,0)</f>
        <v>0</v>
      </c>
      <c r="X769" s="380">
        <f t="shared" si="98"/>
        <v>84432.68</v>
      </c>
      <c r="Y769" s="410" t="s">
        <v>1335</v>
      </c>
      <c r="Z769" s="411" t="s">
        <v>1326</v>
      </c>
      <c r="AA769" s="412">
        <v>0</v>
      </c>
      <c r="AB769" s="377">
        <f>VLOOKUP($B769,'1.วาง งบทดลอง 4 แถว'!$E$2519:$J$3357,3,0)</f>
        <v>3215.12</v>
      </c>
      <c r="AC769" s="378">
        <f>VLOOKUP($B769,'1.วาง งบทดลอง 4 แถว'!$E$2519:$J$3357,4,0)</f>
        <v>0</v>
      </c>
      <c r="AD769" s="378">
        <f>VLOOKUP($B769,'1.วาง งบทดลอง 4 แถว'!$E$2519:$J$3357,5,0)</f>
        <v>35366.32</v>
      </c>
      <c r="AE769" s="379">
        <f>VLOOKUP($B769,'1.วาง งบทดลอง 4 แถว'!$E$2519:$J$3357,6,0)</f>
        <v>0</v>
      </c>
      <c r="AF769" s="380">
        <f t="shared" si="99"/>
        <v>35366.32</v>
      </c>
      <c r="AG769" s="410" t="s">
        <v>1335</v>
      </c>
      <c r="AH769" s="411" t="s">
        <v>1326</v>
      </c>
      <c r="AI769" s="412">
        <v>0</v>
      </c>
      <c r="AJ769" s="377">
        <f>VLOOKUP($B769,'1.วาง งบทดลอง 4 แถว'!$E$3358:$J$4196,3,0)</f>
        <v>2879.5</v>
      </c>
      <c r="AK769" s="378">
        <f>VLOOKUP($B769,'1.วาง งบทดลอง 4 แถว'!$E$3358:$J$4196,4,0)</f>
        <v>0</v>
      </c>
      <c r="AL769" s="378">
        <f>VLOOKUP($B769,'1.วาง งบทดลอง 4 แถว'!$E$3358:$J$4196,5,0)</f>
        <v>38291.74</v>
      </c>
      <c r="AM769" s="379">
        <f>VLOOKUP($B769,'1.วาง งบทดลอง 4 แถว'!$E$3358:$J$4196,6,0)</f>
        <v>0</v>
      </c>
      <c r="AN769" s="380">
        <f t="shared" si="100"/>
        <v>38291.74</v>
      </c>
      <c r="AO769" s="410" t="s">
        <v>1335</v>
      </c>
      <c r="AP769" s="411" t="s">
        <v>1326</v>
      </c>
      <c r="AQ769" s="412">
        <v>0</v>
      </c>
      <c r="AR769" s="377">
        <f>VLOOKUP($B769,'1.วาง งบทดลอง 4 แถว'!$E$4197:$J$5035,3,0)</f>
        <v>7837.82</v>
      </c>
      <c r="AS769" s="378">
        <f>VLOOKUP($B769,'1.วาง งบทดลอง 4 แถว'!$E$4197:$J$5035,4,0)</f>
        <v>0</v>
      </c>
      <c r="AT769" s="378">
        <f>VLOOKUP($B769,'1.วาง งบทดลอง 4 แถว'!$E$4197:$J$5035,5,0)</f>
        <v>78949.33</v>
      </c>
      <c r="AU769" s="379">
        <f>VLOOKUP($B769,'1.วาง งบทดลอง 4 แถว'!$E$4197:$J$5035,6,0)</f>
        <v>0</v>
      </c>
      <c r="AV769" s="380">
        <f t="shared" si="101"/>
        <v>78949.33</v>
      </c>
      <c r="AW769" s="410" t="s">
        <v>1335</v>
      </c>
      <c r="AX769" s="411" t="s">
        <v>1326</v>
      </c>
      <c r="AY769" s="412">
        <v>0</v>
      </c>
      <c r="AZ769" s="377">
        <f>VLOOKUP($B769,'1.วาง งบทดลอง 4 แถว'!$E$5036:$J$5874,3,0)</f>
        <v>4318</v>
      </c>
      <c r="BA769" s="378">
        <f>VLOOKUP($B769,'1.วาง งบทดลอง 4 แถว'!$E$5036:$J$5874,4,0)</f>
        <v>0</v>
      </c>
      <c r="BB769" s="378">
        <f>VLOOKUP($B769,'1.วาง งบทดลอง 4 แถว'!$E$5036:$J$5874,5,0)</f>
        <v>37074.800000000003</v>
      </c>
      <c r="BC769" s="379">
        <f>VLOOKUP($B769,'1.วาง งบทดลอง 4 แถว'!$E$5036:$J$5874,6,0)</f>
        <v>0</v>
      </c>
      <c r="BD769" s="380">
        <f t="shared" si="102"/>
        <v>37074.800000000003</v>
      </c>
      <c r="BE769" s="410" t="s">
        <v>1335</v>
      </c>
      <c r="BF769" s="411" t="s">
        <v>1326</v>
      </c>
      <c r="BG769" s="412">
        <v>0</v>
      </c>
      <c r="BH769" s="377">
        <f>VLOOKUP($B769,'1.วาง งบทดลอง 4 แถว'!$E$5875:$J$6713,3,0)</f>
        <v>500</v>
      </c>
      <c r="BI769" s="378">
        <f>VLOOKUP($B769,'1.วาง งบทดลอง 4 แถว'!$E$5875:$J$6713,4,0)</f>
        <v>0</v>
      </c>
      <c r="BJ769" s="378">
        <f>VLOOKUP($B769,'1.วาง งบทดลอง 4 แถว'!$E$5875:$J$6713,5,0)</f>
        <v>6916.67</v>
      </c>
      <c r="BK769" s="379">
        <f>VLOOKUP($B769,'1.วาง งบทดลอง 4 แถว'!$E$5875:$J$6713,6,0)</f>
        <v>0</v>
      </c>
      <c r="BL769" s="380">
        <f t="shared" si="103"/>
        <v>6916.67</v>
      </c>
      <c r="BM769" s="410" t="s">
        <v>1335</v>
      </c>
      <c r="BN769" s="411" t="s">
        <v>1326</v>
      </c>
      <c r="BO769" s="413">
        <v>0</v>
      </c>
    </row>
    <row r="770" spans="1:67" ht="19.5" customHeight="1">
      <c r="A770" s="374">
        <v>767</v>
      </c>
      <c r="B770" s="375" t="s">
        <v>1103</v>
      </c>
      <c r="C770" s="376" t="s">
        <v>1358</v>
      </c>
      <c r="D770" s="377">
        <f>VLOOKUP($B770,'1.วาง งบทดลอง 4 แถว'!$E$2:$J$840,3,0)</f>
        <v>8477.06</v>
      </c>
      <c r="E770" s="378">
        <f>VLOOKUP($B770,'1.วาง งบทดลอง 4 แถว'!$E$2:$J$840,4,0)</f>
        <v>0</v>
      </c>
      <c r="F770" s="378">
        <f>VLOOKUP($B770,'1.วาง งบทดลอง 4 แถว'!$E$2:$J$840,5,0)</f>
        <v>99645.13</v>
      </c>
      <c r="G770" s="379">
        <f>VLOOKUP($B770,'1.วาง งบทดลอง 4 แถว'!$E$2:$J$840,6,0)</f>
        <v>0</v>
      </c>
      <c r="H770" s="380">
        <f t="shared" si="96"/>
        <v>99645.13</v>
      </c>
      <c r="I770" s="410" t="s">
        <v>1335</v>
      </c>
      <c r="J770" s="411" t="s">
        <v>1326</v>
      </c>
      <c r="K770" s="412">
        <v>0</v>
      </c>
      <c r="L770" s="377">
        <f>VLOOKUP($B770,'1.วาง งบทดลอง 4 แถว'!$E$841:$J$1679,3,0)</f>
        <v>0</v>
      </c>
      <c r="M770" s="378">
        <f>VLOOKUP($B770,'1.วาง งบทดลอง 4 แถว'!$E$841:$J$1679,4,0)</f>
        <v>0</v>
      </c>
      <c r="N770" s="378">
        <f>VLOOKUP($B770,'1.วาง งบทดลอง 4 แถว'!$E$841:$J$1679,5,0)</f>
        <v>0</v>
      </c>
      <c r="O770" s="379">
        <f>VLOOKUP($B770,'1.วาง งบทดลอง 4 แถว'!$E$841:$J$1679,6,0)</f>
        <v>0</v>
      </c>
      <c r="P770" s="380">
        <f t="shared" si="97"/>
        <v>0</v>
      </c>
      <c r="Q770" s="410" t="s">
        <v>1335</v>
      </c>
      <c r="R770" s="411" t="s">
        <v>1326</v>
      </c>
      <c r="S770" s="412">
        <v>0</v>
      </c>
      <c r="T770" s="377">
        <f>VLOOKUP($B770,'1.วาง งบทดลอง 4 แถว'!$E$1680:$J$2518,3,0)</f>
        <v>11151.44</v>
      </c>
      <c r="U770" s="378">
        <f>VLOOKUP($B770,'1.วาง งบทดลอง 4 แถว'!$E$1680:$J$2518,4,0)</f>
        <v>0</v>
      </c>
      <c r="V770" s="378">
        <f>VLOOKUP($B770,'1.วาง งบทดลอง 4 แถว'!$E$1680:$J$2518,5,0)</f>
        <v>84925.5</v>
      </c>
      <c r="W770" s="379">
        <f>VLOOKUP($B770,'1.วาง งบทดลอง 4 แถว'!$E$1680:$J$2518,6,0)</f>
        <v>0</v>
      </c>
      <c r="X770" s="380">
        <f t="shared" si="98"/>
        <v>84925.5</v>
      </c>
      <c r="Y770" s="410" t="s">
        <v>1335</v>
      </c>
      <c r="Z770" s="411" t="s">
        <v>1326</v>
      </c>
      <c r="AA770" s="412">
        <v>0</v>
      </c>
      <c r="AB770" s="377">
        <f>VLOOKUP($B770,'1.วาง งบทดลอง 4 แถว'!$E$2519:$J$3357,3,0)</f>
        <v>2958.34</v>
      </c>
      <c r="AC770" s="378">
        <f>VLOOKUP($B770,'1.วาง งบทดลอง 4 แถว'!$E$2519:$J$3357,4,0)</f>
        <v>0</v>
      </c>
      <c r="AD770" s="378">
        <f>VLOOKUP($B770,'1.วาง งบทดลอง 4 แถว'!$E$2519:$J$3357,5,0)</f>
        <v>16708.34</v>
      </c>
      <c r="AE770" s="379">
        <f>VLOOKUP($B770,'1.วาง งบทดลอง 4 แถว'!$E$2519:$J$3357,6,0)</f>
        <v>0</v>
      </c>
      <c r="AF770" s="380">
        <f t="shared" si="99"/>
        <v>16708.34</v>
      </c>
      <c r="AG770" s="410" t="s">
        <v>1335</v>
      </c>
      <c r="AH770" s="411" t="s">
        <v>1326</v>
      </c>
      <c r="AI770" s="412">
        <v>0</v>
      </c>
      <c r="AJ770" s="377">
        <f>VLOOKUP($B770,'1.วาง งบทดลอง 4 แถว'!$E$3358:$J$4196,3,0)</f>
        <v>2175.9299999999998</v>
      </c>
      <c r="AK770" s="378">
        <f>VLOOKUP($B770,'1.วาง งบทดลอง 4 แถว'!$E$3358:$J$4196,4,0)</f>
        <v>0</v>
      </c>
      <c r="AL770" s="378">
        <f>VLOOKUP($B770,'1.วาง งบทดลอง 4 แถว'!$E$3358:$J$4196,5,0)</f>
        <v>20992.74</v>
      </c>
      <c r="AM770" s="379">
        <f>VLOOKUP($B770,'1.วาง งบทดลอง 4 แถว'!$E$3358:$J$4196,6,0)</f>
        <v>0</v>
      </c>
      <c r="AN770" s="380">
        <f t="shared" si="100"/>
        <v>20992.74</v>
      </c>
      <c r="AO770" s="410" t="s">
        <v>1335</v>
      </c>
      <c r="AP770" s="411" t="s">
        <v>1326</v>
      </c>
      <c r="AQ770" s="412">
        <v>0</v>
      </c>
      <c r="AR770" s="377">
        <f>VLOOKUP($B770,'1.วาง งบทดลอง 4 แถว'!$E$4197:$J$5035,3,0)</f>
        <v>2996.67</v>
      </c>
      <c r="AS770" s="378">
        <f>VLOOKUP($B770,'1.วาง งบทดลอง 4 แถว'!$E$4197:$J$5035,4,0)</f>
        <v>0</v>
      </c>
      <c r="AT770" s="378">
        <f>VLOOKUP($B770,'1.วาง งบทดลอง 4 แถว'!$E$4197:$J$5035,5,0)</f>
        <v>32963.370000000003</v>
      </c>
      <c r="AU770" s="379">
        <f>VLOOKUP($B770,'1.วาง งบทดลอง 4 แถว'!$E$4197:$J$5035,6,0)</f>
        <v>0</v>
      </c>
      <c r="AV770" s="380">
        <f t="shared" si="101"/>
        <v>32963.370000000003</v>
      </c>
      <c r="AW770" s="410" t="s">
        <v>1335</v>
      </c>
      <c r="AX770" s="411" t="s">
        <v>1326</v>
      </c>
      <c r="AY770" s="412">
        <v>0</v>
      </c>
      <c r="AZ770" s="377">
        <f>VLOOKUP($B770,'1.วาง งบทดลอง 4 แถว'!$E$5036:$J$5874,3,0)</f>
        <v>558.78</v>
      </c>
      <c r="BA770" s="378">
        <f>VLOOKUP($B770,'1.วาง งบทดลอง 4 แถว'!$E$5036:$J$5874,4,0)</f>
        <v>0</v>
      </c>
      <c r="BB770" s="378">
        <f>VLOOKUP($B770,'1.วาง งบทดลอง 4 แถว'!$E$5036:$J$5874,5,0)</f>
        <v>35926.22</v>
      </c>
      <c r="BC770" s="379">
        <f>VLOOKUP($B770,'1.วาง งบทดลอง 4 แถว'!$E$5036:$J$5874,6,0)</f>
        <v>0</v>
      </c>
      <c r="BD770" s="380">
        <f t="shared" si="102"/>
        <v>35926.22</v>
      </c>
      <c r="BE770" s="410" t="s">
        <v>1335</v>
      </c>
      <c r="BF770" s="411" t="s">
        <v>1326</v>
      </c>
      <c r="BG770" s="412">
        <v>0</v>
      </c>
      <c r="BH770" s="377">
        <f>VLOOKUP($B770,'1.วาง งบทดลอง 4 แถว'!$E$5875:$J$6713,3,0)</f>
        <v>0</v>
      </c>
      <c r="BI770" s="378">
        <f>VLOOKUP($B770,'1.วาง งบทดลอง 4 แถว'!$E$5875:$J$6713,4,0)</f>
        <v>0</v>
      </c>
      <c r="BJ770" s="378">
        <f>VLOOKUP($B770,'1.วาง งบทดลอง 4 แถว'!$E$5875:$J$6713,5,0)</f>
        <v>0</v>
      </c>
      <c r="BK770" s="379">
        <f>VLOOKUP($B770,'1.วาง งบทดลอง 4 แถว'!$E$5875:$J$6713,6,0)</f>
        <v>0</v>
      </c>
      <c r="BL770" s="380">
        <f t="shared" si="103"/>
        <v>0</v>
      </c>
      <c r="BM770" s="410" t="s">
        <v>1335</v>
      </c>
      <c r="BN770" s="411" t="s">
        <v>1326</v>
      </c>
      <c r="BO770" s="413">
        <v>0</v>
      </c>
    </row>
    <row r="771" spans="1:67" ht="19.5" customHeight="1">
      <c r="A771" s="374">
        <v>768</v>
      </c>
      <c r="B771" s="375" t="s">
        <v>1104</v>
      </c>
      <c r="C771" s="376" t="s">
        <v>2359</v>
      </c>
      <c r="D771" s="377">
        <f>VLOOKUP($B771,'1.วาง งบทดลอง 4 แถว'!$E$2:$J$840,3,0)</f>
        <v>0</v>
      </c>
      <c r="E771" s="378">
        <f>VLOOKUP($B771,'1.วาง งบทดลอง 4 แถว'!$E$2:$J$840,4,0)</f>
        <v>0</v>
      </c>
      <c r="F771" s="378">
        <f>VLOOKUP($B771,'1.วาง งบทดลอง 4 แถว'!$E$2:$J$840,5,0)</f>
        <v>0</v>
      </c>
      <c r="G771" s="379">
        <f>VLOOKUP($B771,'1.วาง งบทดลอง 4 แถว'!$E$2:$J$840,6,0)</f>
        <v>0</v>
      </c>
      <c r="H771" s="380">
        <f t="shared" si="96"/>
        <v>0</v>
      </c>
      <c r="I771" s="410" t="s">
        <v>1335</v>
      </c>
      <c r="J771" s="411" t="s">
        <v>1326</v>
      </c>
      <c r="K771" s="412">
        <v>0</v>
      </c>
      <c r="L771" s="377">
        <f>VLOOKUP($B771,'1.วาง งบทดลอง 4 แถว'!$E$841:$J$1679,3,0)</f>
        <v>0</v>
      </c>
      <c r="M771" s="378">
        <f>VLOOKUP($B771,'1.วาง งบทดลอง 4 แถว'!$E$841:$J$1679,4,0)</f>
        <v>0</v>
      </c>
      <c r="N771" s="378">
        <f>VLOOKUP($B771,'1.วาง งบทดลอง 4 แถว'!$E$841:$J$1679,5,0)</f>
        <v>0</v>
      </c>
      <c r="O771" s="379">
        <f>VLOOKUP($B771,'1.วาง งบทดลอง 4 แถว'!$E$841:$J$1679,6,0)</f>
        <v>0</v>
      </c>
      <c r="P771" s="380">
        <f t="shared" si="97"/>
        <v>0</v>
      </c>
      <c r="Q771" s="410" t="s">
        <v>1335</v>
      </c>
      <c r="R771" s="411" t="s">
        <v>1326</v>
      </c>
      <c r="S771" s="412">
        <v>0</v>
      </c>
      <c r="T771" s="377">
        <f>VLOOKUP($B771,'1.วาง งบทดลอง 4 แถว'!$E$1680:$J$2518,3,0)</f>
        <v>365.5</v>
      </c>
      <c r="U771" s="378">
        <f>VLOOKUP($B771,'1.วาง งบทดลอง 4 แถว'!$E$1680:$J$2518,4,0)</f>
        <v>0</v>
      </c>
      <c r="V771" s="378">
        <f>VLOOKUP($B771,'1.วาง งบทดลอง 4 แถว'!$E$1680:$J$2518,5,0)</f>
        <v>4020.5</v>
      </c>
      <c r="W771" s="379">
        <f>VLOOKUP($B771,'1.วาง งบทดลอง 4 แถว'!$E$1680:$J$2518,6,0)</f>
        <v>0</v>
      </c>
      <c r="X771" s="380">
        <f t="shared" si="98"/>
        <v>4020.5</v>
      </c>
      <c r="Y771" s="410" t="s">
        <v>1335</v>
      </c>
      <c r="Z771" s="411" t="s">
        <v>1326</v>
      </c>
      <c r="AA771" s="412">
        <v>0</v>
      </c>
      <c r="AB771" s="377">
        <f>VLOOKUP($B771,'1.วาง งบทดลอง 4 แถว'!$E$2519:$J$3357,3,0)</f>
        <v>0</v>
      </c>
      <c r="AC771" s="378">
        <f>VLOOKUP($B771,'1.วาง งบทดลอง 4 แถว'!$E$2519:$J$3357,4,0)</f>
        <v>0</v>
      </c>
      <c r="AD771" s="378">
        <f>VLOOKUP($B771,'1.วาง งบทดลอง 4 แถว'!$E$2519:$J$3357,5,0)</f>
        <v>0</v>
      </c>
      <c r="AE771" s="379">
        <f>VLOOKUP($B771,'1.วาง งบทดลอง 4 แถว'!$E$2519:$J$3357,6,0)</f>
        <v>0</v>
      </c>
      <c r="AF771" s="380">
        <f t="shared" si="99"/>
        <v>0</v>
      </c>
      <c r="AG771" s="410" t="s">
        <v>1335</v>
      </c>
      <c r="AH771" s="411" t="s">
        <v>1326</v>
      </c>
      <c r="AI771" s="412">
        <v>0</v>
      </c>
      <c r="AJ771" s="377">
        <f>VLOOKUP($B771,'1.วาง งบทดลอง 4 แถว'!$E$3358:$J$4196,3,0)</f>
        <v>833.33</v>
      </c>
      <c r="AK771" s="378">
        <f>VLOOKUP($B771,'1.วาง งบทดลอง 4 แถว'!$E$3358:$J$4196,4,0)</f>
        <v>0</v>
      </c>
      <c r="AL771" s="378">
        <f>VLOOKUP($B771,'1.วาง งบทดลอง 4 แถว'!$E$3358:$J$4196,5,0)</f>
        <v>9166.6299999999992</v>
      </c>
      <c r="AM771" s="379">
        <f>VLOOKUP($B771,'1.วาง งบทดลอง 4 แถว'!$E$3358:$J$4196,6,0)</f>
        <v>0</v>
      </c>
      <c r="AN771" s="380">
        <f t="shared" si="100"/>
        <v>9166.6299999999992</v>
      </c>
      <c r="AO771" s="410" t="s">
        <v>1335</v>
      </c>
      <c r="AP771" s="411" t="s">
        <v>1326</v>
      </c>
      <c r="AQ771" s="412">
        <v>0</v>
      </c>
      <c r="AR771" s="377">
        <f>VLOOKUP($B771,'1.วาง งบทดลอง 4 แถว'!$E$4197:$J$5035,3,0)</f>
        <v>1208.33</v>
      </c>
      <c r="AS771" s="378">
        <f>VLOOKUP($B771,'1.วาง งบทดลอง 4 แถว'!$E$4197:$J$5035,4,0)</f>
        <v>0</v>
      </c>
      <c r="AT771" s="378">
        <f>VLOOKUP($B771,'1.วาง งบทดลอง 4 แถว'!$E$4197:$J$5035,5,0)</f>
        <v>12687.49</v>
      </c>
      <c r="AU771" s="379">
        <f>VLOOKUP($B771,'1.วาง งบทดลอง 4 แถว'!$E$4197:$J$5035,6,0)</f>
        <v>0</v>
      </c>
      <c r="AV771" s="380">
        <f t="shared" si="101"/>
        <v>12687.49</v>
      </c>
      <c r="AW771" s="410" t="s">
        <v>1335</v>
      </c>
      <c r="AX771" s="411" t="s">
        <v>1326</v>
      </c>
      <c r="AY771" s="412">
        <v>0</v>
      </c>
      <c r="AZ771" s="377">
        <f>VLOOKUP($B771,'1.วาง งบทดลอง 4 แถว'!$E$5036:$J$5874,3,0)</f>
        <v>0</v>
      </c>
      <c r="BA771" s="378">
        <f>VLOOKUP($B771,'1.วาง งบทดลอง 4 แถว'!$E$5036:$J$5874,4,0)</f>
        <v>0</v>
      </c>
      <c r="BB771" s="378">
        <f>VLOOKUP($B771,'1.วาง งบทดลอง 4 แถว'!$E$5036:$J$5874,5,0)</f>
        <v>0</v>
      </c>
      <c r="BC771" s="379">
        <f>VLOOKUP($B771,'1.วาง งบทดลอง 4 แถว'!$E$5036:$J$5874,6,0)</f>
        <v>0</v>
      </c>
      <c r="BD771" s="380">
        <f t="shared" si="102"/>
        <v>0</v>
      </c>
      <c r="BE771" s="410" t="s">
        <v>1335</v>
      </c>
      <c r="BF771" s="411" t="s">
        <v>1326</v>
      </c>
      <c r="BG771" s="412">
        <v>0</v>
      </c>
      <c r="BH771" s="377">
        <f>VLOOKUP($B771,'1.วาง งบทดลอง 4 แถว'!$E$5875:$J$6713,3,0)</f>
        <v>0</v>
      </c>
      <c r="BI771" s="378">
        <f>VLOOKUP($B771,'1.วาง งบทดลอง 4 แถว'!$E$5875:$J$6713,4,0)</f>
        <v>0</v>
      </c>
      <c r="BJ771" s="378">
        <f>VLOOKUP($B771,'1.วาง งบทดลอง 4 แถว'!$E$5875:$J$6713,5,0)</f>
        <v>0</v>
      </c>
      <c r="BK771" s="379">
        <f>VLOOKUP($B771,'1.วาง งบทดลอง 4 แถว'!$E$5875:$J$6713,6,0)</f>
        <v>0</v>
      </c>
      <c r="BL771" s="380">
        <f t="shared" si="103"/>
        <v>0</v>
      </c>
      <c r="BM771" s="410" t="s">
        <v>1335</v>
      </c>
      <c r="BN771" s="411" t="s">
        <v>1326</v>
      </c>
      <c r="BO771" s="413">
        <v>0</v>
      </c>
    </row>
    <row r="772" spans="1:67" ht="19.5" customHeight="1">
      <c r="A772" s="374">
        <v>769</v>
      </c>
      <c r="B772" s="375" t="s">
        <v>1105</v>
      </c>
      <c r="C772" s="376" t="s">
        <v>2360</v>
      </c>
      <c r="D772" s="377">
        <f>VLOOKUP($B772,'1.วาง งบทดลอง 4 แถว'!$E$2:$J$840,3,0)</f>
        <v>1407722.2</v>
      </c>
      <c r="E772" s="378">
        <f>VLOOKUP($B772,'1.วาง งบทดลอง 4 แถว'!$E$2:$J$840,4,0)</f>
        <v>0</v>
      </c>
      <c r="F772" s="378">
        <f>VLOOKUP($B772,'1.วาง งบทดลอง 4 แถว'!$E$2:$J$840,5,0)</f>
        <v>16454699.77</v>
      </c>
      <c r="G772" s="379">
        <f>VLOOKUP($B772,'1.วาง งบทดลอง 4 แถว'!$E$2:$J$840,6,0)</f>
        <v>0</v>
      </c>
      <c r="H772" s="380">
        <f t="shared" si="96"/>
        <v>16454699.77</v>
      </c>
      <c r="I772" s="410" t="s">
        <v>1335</v>
      </c>
      <c r="J772" s="411" t="s">
        <v>1326</v>
      </c>
      <c r="K772" s="412">
        <v>0</v>
      </c>
      <c r="L772" s="377">
        <f>VLOOKUP($B772,'1.วาง งบทดลอง 4 แถว'!$E$841:$J$1679,3,0)</f>
        <v>264126.88</v>
      </c>
      <c r="M772" s="378">
        <f>VLOOKUP($B772,'1.วาง งบทดลอง 4 แถว'!$E$841:$J$1679,4,0)</f>
        <v>0</v>
      </c>
      <c r="N772" s="378">
        <f>VLOOKUP($B772,'1.วาง งบทดลอง 4 แถว'!$E$841:$J$1679,5,0)</f>
        <v>2593179.4</v>
      </c>
      <c r="O772" s="379">
        <f>VLOOKUP($B772,'1.วาง งบทดลอง 4 แถว'!$E$841:$J$1679,6,0)</f>
        <v>0</v>
      </c>
      <c r="P772" s="380">
        <f t="shared" si="97"/>
        <v>2593179.4</v>
      </c>
      <c r="Q772" s="410" t="s">
        <v>1335</v>
      </c>
      <c r="R772" s="411" t="s">
        <v>1326</v>
      </c>
      <c r="S772" s="412">
        <v>0</v>
      </c>
      <c r="T772" s="377">
        <f>VLOOKUP($B772,'1.วาง งบทดลอง 4 แถว'!$E$1680:$J$2518,3,0)</f>
        <v>192241.67</v>
      </c>
      <c r="U772" s="378">
        <f>VLOOKUP($B772,'1.วาง งบทดลอง 4 แถว'!$E$1680:$J$2518,4,0)</f>
        <v>0</v>
      </c>
      <c r="V772" s="378">
        <f>VLOOKUP($B772,'1.วาง งบทดลอง 4 แถว'!$E$1680:$J$2518,5,0)</f>
        <v>2080125.73</v>
      </c>
      <c r="W772" s="379">
        <f>VLOOKUP($B772,'1.วาง งบทดลอง 4 แถว'!$E$1680:$J$2518,6,0)</f>
        <v>0</v>
      </c>
      <c r="X772" s="380">
        <f t="shared" si="98"/>
        <v>2080125.73</v>
      </c>
      <c r="Y772" s="410" t="s">
        <v>1335</v>
      </c>
      <c r="Z772" s="411" t="s">
        <v>1326</v>
      </c>
      <c r="AA772" s="412">
        <v>0</v>
      </c>
      <c r="AB772" s="377">
        <f>VLOOKUP($B772,'1.วาง งบทดลอง 4 แถว'!$E$2519:$J$3357,3,0)</f>
        <v>605193.1</v>
      </c>
      <c r="AC772" s="378">
        <f>VLOOKUP($B772,'1.วาง งบทดลอง 4 แถว'!$E$2519:$J$3357,4,0)</f>
        <v>0</v>
      </c>
      <c r="AD772" s="378">
        <f>VLOOKUP($B772,'1.วาง งบทดลอง 4 แถว'!$E$2519:$J$3357,5,0)</f>
        <v>5857186.3799999999</v>
      </c>
      <c r="AE772" s="379">
        <f>VLOOKUP($B772,'1.วาง งบทดลอง 4 แถว'!$E$2519:$J$3357,6,0)</f>
        <v>0</v>
      </c>
      <c r="AF772" s="380">
        <f t="shared" si="99"/>
        <v>5857186.3799999999</v>
      </c>
      <c r="AG772" s="410" t="s">
        <v>1335</v>
      </c>
      <c r="AH772" s="411" t="s">
        <v>1326</v>
      </c>
      <c r="AI772" s="412">
        <v>0</v>
      </c>
      <c r="AJ772" s="377">
        <f>VLOOKUP($B772,'1.วาง งบทดลอง 4 แถว'!$E$3358:$J$4196,3,0)</f>
        <v>123503.38</v>
      </c>
      <c r="AK772" s="378">
        <f>VLOOKUP($B772,'1.วาง งบทดลอง 4 แถว'!$E$3358:$J$4196,4,0)</f>
        <v>0</v>
      </c>
      <c r="AL772" s="378">
        <f>VLOOKUP($B772,'1.วาง งบทดลอง 4 แถว'!$E$3358:$J$4196,5,0)</f>
        <v>1465843.84</v>
      </c>
      <c r="AM772" s="379">
        <f>VLOOKUP($B772,'1.วาง งบทดลอง 4 แถว'!$E$3358:$J$4196,6,0)</f>
        <v>0</v>
      </c>
      <c r="AN772" s="380">
        <f t="shared" si="100"/>
        <v>1465843.84</v>
      </c>
      <c r="AO772" s="410" t="s">
        <v>1335</v>
      </c>
      <c r="AP772" s="411" t="s">
        <v>1326</v>
      </c>
      <c r="AQ772" s="412">
        <v>0</v>
      </c>
      <c r="AR772" s="377">
        <f>VLOOKUP($B772,'1.วาง งบทดลอง 4 แถว'!$E$4197:$J$5035,3,0)</f>
        <v>272357.33</v>
      </c>
      <c r="AS772" s="378">
        <f>VLOOKUP($B772,'1.วาง งบทดลอง 4 แถว'!$E$4197:$J$5035,4,0)</f>
        <v>0</v>
      </c>
      <c r="AT772" s="378">
        <f>VLOOKUP($B772,'1.วาง งบทดลอง 4 แถว'!$E$4197:$J$5035,5,0)</f>
        <v>2982778.83</v>
      </c>
      <c r="AU772" s="379">
        <f>VLOOKUP($B772,'1.วาง งบทดลอง 4 แถว'!$E$4197:$J$5035,6,0)</f>
        <v>0</v>
      </c>
      <c r="AV772" s="380">
        <f t="shared" si="101"/>
        <v>2982778.83</v>
      </c>
      <c r="AW772" s="410" t="s">
        <v>1335</v>
      </c>
      <c r="AX772" s="411" t="s">
        <v>1326</v>
      </c>
      <c r="AY772" s="412">
        <v>0</v>
      </c>
      <c r="AZ772" s="377">
        <f>VLOOKUP($B772,'1.วาง งบทดลอง 4 แถว'!$E$5036:$J$5874,3,0)</f>
        <v>119421.67</v>
      </c>
      <c r="BA772" s="378">
        <f>VLOOKUP($B772,'1.วาง งบทดลอง 4 แถว'!$E$5036:$J$5874,4,0)</f>
        <v>0</v>
      </c>
      <c r="BB772" s="378">
        <f>VLOOKUP($B772,'1.วาง งบทดลอง 4 แถว'!$E$5036:$J$5874,5,0)</f>
        <v>1210595</v>
      </c>
      <c r="BC772" s="379">
        <f>VLOOKUP($B772,'1.วาง งบทดลอง 4 แถว'!$E$5036:$J$5874,6,0)</f>
        <v>0</v>
      </c>
      <c r="BD772" s="380">
        <f t="shared" si="102"/>
        <v>1210595</v>
      </c>
      <c r="BE772" s="410" t="s">
        <v>1335</v>
      </c>
      <c r="BF772" s="411" t="s">
        <v>1326</v>
      </c>
      <c r="BG772" s="412">
        <v>0</v>
      </c>
      <c r="BH772" s="377">
        <f>VLOOKUP($B772,'1.วาง งบทดลอง 4 แถว'!$E$5875:$J$6713,3,0)</f>
        <v>144360</v>
      </c>
      <c r="BI772" s="378">
        <f>VLOOKUP($B772,'1.วาง งบทดลอง 4 แถว'!$E$5875:$J$6713,4,0)</f>
        <v>0</v>
      </c>
      <c r="BJ772" s="378">
        <f>VLOOKUP($B772,'1.วาง งบทดลอง 4 แถว'!$E$5875:$J$6713,5,0)</f>
        <v>1434167.36</v>
      </c>
      <c r="BK772" s="379">
        <f>VLOOKUP($B772,'1.วาง งบทดลอง 4 แถว'!$E$5875:$J$6713,6,0)</f>
        <v>0</v>
      </c>
      <c r="BL772" s="380">
        <f t="shared" si="103"/>
        <v>1434167.36</v>
      </c>
      <c r="BM772" s="410" t="s">
        <v>1335</v>
      </c>
      <c r="BN772" s="411" t="s">
        <v>1326</v>
      </c>
      <c r="BO772" s="413">
        <v>0</v>
      </c>
    </row>
    <row r="773" spans="1:67" ht="19.5" customHeight="1">
      <c r="A773" s="374">
        <v>770</v>
      </c>
      <c r="B773" s="375" t="s">
        <v>1106</v>
      </c>
      <c r="C773" s="376" t="s">
        <v>1359</v>
      </c>
      <c r="D773" s="377">
        <f>VLOOKUP($B773,'1.วาง งบทดลอง 4 แถว'!$E$2:$J$840,3,0)</f>
        <v>127005.27</v>
      </c>
      <c r="E773" s="378">
        <f>VLOOKUP($B773,'1.วาง งบทดลอง 4 แถว'!$E$2:$J$840,4,0)</f>
        <v>0</v>
      </c>
      <c r="F773" s="378">
        <f>VLOOKUP($B773,'1.วาง งบทดลอง 4 แถว'!$E$2:$J$840,5,0)</f>
        <v>1608711.73</v>
      </c>
      <c r="G773" s="379">
        <f>VLOOKUP($B773,'1.วาง งบทดลอง 4 แถว'!$E$2:$J$840,6,0)</f>
        <v>0</v>
      </c>
      <c r="H773" s="380">
        <f t="shared" si="96"/>
        <v>1608711.73</v>
      </c>
      <c r="I773" s="410" t="s">
        <v>1335</v>
      </c>
      <c r="J773" s="411" t="s">
        <v>1326</v>
      </c>
      <c r="K773" s="412">
        <v>0</v>
      </c>
      <c r="L773" s="377">
        <f>VLOOKUP($B773,'1.วาง งบทดลอง 4 แถว'!$E$841:$J$1679,3,0)</f>
        <v>61902.8</v>
      </c>
      <c r="M773" s="378">
        <f>VLOOKUP($B773,'1.วาง งบทดลอง 4 แถว'!$E$841:$J$1679,4,0)</f>
        <v>0</v>
      </c>
      <c r="N773" s="378">
        <f>VLOOKUP($B773,'1.วาง งบทดลอง 4 แถว'!$E$841:$J$1679,5,0)</f>
        <v>362765.85</v>
      </c>
      <c r="O773" s="379">
        <f>VLOOKUP($B773,'1.วาง งบทดลอง 4 แถว'!$E$841:$J$1679,6,0)</f>
        <v>0</v>
      </c>
      <c r="P773" s="380">
        <f t="shared" si="97"/>
        <v>362765.85</v>
      </c>
      <c r="Q773" s="410" t="s">
        <v>1335</v>
      </c>
      <c r="R773" s="411" t="s">
        <v>1326</v>
      </c>
      <c r="S773" s="412">
        <v>0</v>
      </c>
      <c r="T773" s="377">
        <f>VLOOKUP($B773,'1.วาง งบทดลอง 4 แถว'!$E$1680:$J$2518,3,0)</f>
        <v>76927.33</v>
      </c>
      <c r="U773" s="378">
        <f>VLOOKUP($B773,'1.วาง งบทดลอง 4 แถว'!$E$1680:$J$2518,4,0)</f>
        <v>0</v>
      </c>
      <c r="V773" s="378">
        <f>VLOOKUP($B773,'1.วาง งบทดลอง 4 แถว'!$E$1680:$J$2518,5,0)</f>
        <v>665876.11</v>
      </c>
      <c r="W773" s="379">
        <f>VLOOKUP($B773,'1.วาง งบทดลอง 4 แถว'!$E$1680:$J$2518,6,0)</f>
        <v>0</v>
      </c>
      <c r="X773" s="380">
        <f t="shared" si="98"/>
        <v>665876.11</v>
      </c>
      <c r="Y773" s="410" t="s">
        <v>1335</v>
      </c>
      <c r="Z773" s="411" t="s">
        <v>1326</v>
      </c>
      <c r="AA773" s="412">
        <v>0</v>
      </c>
      <c r="AB773" s="377">
        <f>VLOOKUP($B773,'1.วาง งบทดลอง 4 แถว'!$E$2519:$J$3357,3,0)</f>
        <v>41136.01</v>
      </c>
      <c r="AC773" s="378">
        <f>VLOOKUP($B773,'1.วาง งบทดลอง 4 แถว'!$E$2519:$J$3357,4,0)</f>
        <v>0</v>
      </c>
      <c r="AD773" s="378">
        <f>VLOOKUP($B773,'1.วาง งบทดลอง 4 แถว'!$E$2519:$J$3357,5,0)</f>
        <v>450517.95</v>
      </c>
      <c r="AE773" s="379">
        <f>VLOOKUP($B773,'1.วาง งบทดลอง 4 แถว'!$E$2519:$J$3357,6,0)</f>
        <v>0</v>
      </c>
      <c r="AF773" s="380">
        <f t="shared" si="99"/>
        <v>450517.95</v>
      </c>
      <c r="AG773" s="410" t="s">
        <v>1335</v>
      </c>
      <c r="AH773" s="411" t="s">
        <v>1326</v>
      </c>
      <c r="AI773" s="412">
        <v>0</v>
      </c>
      <c r="AJ773" s="377">
        <f>VLOOKUP($B773,'1.วาง งบทดลอง 4 แถว'!$E$3358:$J$4196,3,0)</f>
        <v>121590.83</v>
      </c>
      <c r="AK773" s="378">
        <f>VLOOKUP($B773,'1.วาง งบทดลอง 4 แถว'!$E$3358:$J$4196,4,0)</f>
        <v>0</v>
      </c>
      <c r="AL773" s="378">
        <f>VLOOKUP($B773,'1.วาง งบทดลอง 4 แถว'!$E$3358:$J$4196,5,0)</f>
        <v>1284209.8</v>
      </c>
      <c r="AM773" s="379">
        <f>VLOOKUP($B773,'1.วาง งบทดลอง 4 แถว'!$E$3358:$J$4196,6,0)</f>
        <v>0</v>
      </c>
      <c r="AN773" s="380">
        <f t="shared" si="100"/>
        <v>1284209.8</v>
      </c>
      <c r="AO773" s="410" t="s">
        <v>1335</v>
      </c>
      <c r="AP773" s="411" t="s">
        <v>1326</v>
      </c>
      <c r="AQ773" s="412">
        <v>0</v>
      </c>
      <c r="AR773" s="377">
        <f>VLOOKUP($B773,'1.วาง งบทดลอง 4 แถว'!$E$4197:$J$5035,3,0)</f>
        <v>84518.5</v>
      </c>
      <c r="AS773" s="378">
        <f>VLOOKUP($B773,'1.วาง งบทดลอง 4 แถว'!$E$4197:$J$5035,4,0)</f>
        <v>0</v>
      </c>
      <c r="AT773" s="378">
        <f>VLOOKUP($B773,'1.วาง งบทดลอง 4 แถว'!$E$4197:$J$5035,5,0)</f>
        <v>907937.75</v>
      </c>
      <c r="AU773" s="379">
        <f>VLOOKUP($B773,'1.วาง งบทดลอง 4 แถว'!$E$4197:$J$5035,6,0)</f>
        <v>0</v>
      </c>
      <c r="AV773" s="380">
        <f t="shared" si="101"/>
        <v>907937.75</v>
      </c>
      <c r="AW773" s="410" t="s">
        <v>1335</v>
      </c>
      <c r="AX773" s="411" t="s">
        <v>1326</v>
      </c>
      <c r="AY773" s="412">
        <v>0</v>
      </c>
      <c r="AZ773" s="377">
        <f>VLOOKUP($B773,'1.วาง งบทดลอง 4 แถว'!$E$5036:$J$5874,3,0)</f>
        <v>126472.93</v>
      </c>
      <c r="BA773" s="378">
        <f>VLOOKUP($B773,'1.วาง งบทดลอง 4 แถว'!$E$5036:$J$5874,4,0)</f>
        <v>0</v>
      </c>
      <c r="BB773" s="378">
        <f>VLOOKUP($B773,'1.วาง งบทดลอง 4 แถว'!$E$5036:$J$5874,5,0)</f>
        <v>1316324.68</v>
      </c>
      <c r="BC773" s="379">
        <f>VLOOKUP($B773,'1.วาง งบทดลอง 4 แถว'!$E$5036:$J$5874,6,0)</f>
        <v>0</v>
      </c>
      <c r="BD773" s="380">
        <f t="shared" si="102"/>
        <v>1316324.68</v>
      </c>
      <c r="BE773" s="410" t="s">
        <v>1335</v>
      </c>
      <c r="BF773" s="411" t="s">
        <v>1326</v>
      </c>
      <c r="BG773" s="412">
        <v>0</v>
      </c>
      <c r="BH773" s="377">
        <f>VLOOKUP($B773,'1.วาง งบทดลอง 4 แถว'!$E$5875:$J$6713,3,0)</f>
        <v>41477.78</v>
      </c>
      <c r="BI773" s="378">
        <f>VLOOKUP($B773,'1.วาง งบทดลอง 4 แถว'!$E$5875:$J$6713,4,0)</f>
        <v>0</v>
      </c>
      <c r="BJ773" s="378">
        <f>VLOOKUP($B773,'1.วาง งบทดลอง 4 แถว'!$E$5875:$J$6713,5,0)</f>
        <v>723676.36</v>
      </c>
      <c r="BK773" s="379">
        <f>VLOOKUP($B773,'1.วาง งบทดลอง 4 แถว'!$E$5875:$J$6713,6,0)</f>
        <v>0</v>
      </c>
      <c r="BL773" s="380">
        <f t="shared" si="103"/>
        <v>723676.36</v>
      </c>
      <c r="BM773" s="410" t="s">
        <v>1335</v>
      </c>
      <c r="BN773" s="411" t="s">
        <v>1326</v>
      </c>
      <c r="BO773" s="413">
        <v>0</v>
      </c>
    </row>
    <row r="774" spans="1:67" ht="19.5" customHeight="1">
      <c r="A774" s="374">
        <v>771</v>
      </c>
      <c r="B774" s="375" t="s">
        <v>1107</v>
      </c>
      <c r="C774" s="376" t="s">
        <v>352</v>
      </c>
      <c r="D774" s="377">
        <f>VLOOKUP($B774,'1.วาง งบทดลอง 4 แถว'!$E$2:$J$840,3,0)</f>
        <v>18207.02</v>
      </c>
      <c r="E774" s="378">
        <f>VLOOKUP($B774,'1.วาง งบทดลอง 4 แถว'!$E$2:$J$840,4,0)</f>
        <v>0</v>
      </c>
      <c r="F774" s="378">
        <f>VLOOKUP($B774,'1.วาง งบทดลอง 4 แถว'!$E$2:$J$840,5,0)</f>
        <v>232276.38</v>
      </c>
      <c r="G774" s="379">
        <f>VLOOKUP($B774,'1.วาง งบทดลอง 4 แถว'!$E$2:$J$840,6,0)</f>
        <v>0</v>
      </c>
      <c r="H774" s="380">
        <f t="shared" si="96"/>
        <v>232276.38</v>
      </c>
      <c r="I774" s="410" t="s">
        <v>1335</v>
      </c>
      <c r="J774" s="411" t="s">
        <v>1326</v>
      </c>
      <c r="K774" s="412">
        <v>0</v>
      </c>
      <c r="L774" s="377">
        <f>VLOOKUP($B774,'1.วาง งบทดลอง 4 แถว'!$E$841:$J$1679,3,0)</f>
        <v>5252.64</v>
      </c>
      <c r="M774" s="378">
        <f>VLOOKUP($B774,'1.วาง งบทดลอง 4 แถว'!$E$841:$J$1679,4,0)</f>
        <v>0</v>
      </c>
      <c r="N774" s="378">
        <f>VLOOKUP($B774,'1.วาง งบทดลอง 4 แถว'!$E$841:$J$1679,5,0)</f>
        <v>50944.71</v>
      </c>
      <c r="O774" s="379">
        <f>VLOOKUP($B774,'1.วาง งบทดลอง 4 แถว'!$E$841:$J$1679,6,0)</f>
        <v>0</v>
      </c>
      <c r="P774" s="380">
        <f t="shared" si="97"/>
        <v>50944.71</v>
      </c>
      <c r="Q774" s="410" t="s">
        <v>1346</v>
      </c>
      <c r="R774" s="411" t="s">
        <v>1326</v>
      </c>
      <c r="S774" s="412">
        <v>0</v>
      </c>
      <c r="T774" s="377">
        <f>VLOOKUP($B774,'1.วาง งบทดลอง 4 แถว'!$E$1680:$J$2518,3,0)</f>
        <v>52553.86</v>
      </c>
      <c r="U774" s="378">
        <f>VLOOKUP($B774,'1.วาง งบทดลอง 4 แถว'!$E$1680:$J$2518,4,0)</f>
        <v>0</v>
      </c>
      <c r="V774" s="378">
        <f>VLOOKUP($B774,'1.วาง งบทดลอง 4 แถว'!$E$1680:$J$2518,5,0)</f>
        <v>424284.7</v>
      </c>
      <c r="W774" s="379">
        <f>VLOOKUP($B774,'1.วาง งบทดลอง 4 แถว'!$E$1680:$J$2518,6,0)</f>
        <v>0</v>
      </c>
      <c r="X774" s="380">
        <f t="shared" si="98"/>
        <v>424284.7</v>
      </c>
      <c r="Y774" s="410" t="s">
        <v>1346</v>
      </c>
      <c r="Z774" s="411" t="s">
        <v>1326</v>
      </c>
      <c r="AA774" s="412">
        <v>0</v>
      </c>
      <c r="AB774" s="377">
        <f>VLOOKUP($B774,'1.วาง งบทดลอง 4 แถว'!$E$2519:$J$3357,3,0)</f>
        <v>27516.65</v>
      </c>
      <c r="AC774" s="378">
        <f>VLOOKUP($B774,'1.วาง งบทดลอง 4 แถว'!$E$2519:$J$3357,4,0)</f>
        <v>0</v>
      </c>
      <c r="AD774" s="378">
        <f>VLOOKUP($B774,'1.วาง งบทดลอง 4 แถว'!$E$2519:$J$3357,5,0)</f>
        <v>302683.15000000002</v>
      </c>
      <c r="AE774" s="379">
        <f>VLOOKUP($B774,'1.วาง งบทดลอง 4 แถว'!$E$2519:$J$3357,6,0)</f>
        <v>0</v>
      </c>
      <c r="AF774" s="380">
        <f t="shared" si="99"/>
        <v>302683.15000000002</v>
      </c>
      <c r="AG774" s="410" t="s">
        <v>1346</v>
      </c>
      <c r="AH774" s="411" t="s">
        <v>1326</v>
      </c>
      <c r="AI774" s="412">
        <v>0</v>
      </c>
      <c r="AJ774" s="377">
        <f>VLOOKUP($B774,'1.วาง งบทดลอง 4 แถว'!$E$3358:$J$4196,3,0)</f>
        <v>4050.42</v>
      </c>
      <c r="AK774" s="378">
        <f>VLOOKUP($B774,'1.วาง งบทดลอง 4 แถว'!$E$3358:$J$4196,4,0)</f>
        <v>0</v>
      </c>
      <c r="AL774" s="378">
        <f>VLOOKUP($B774,'1.วาง งบทดลอง 4 แถว'!$E$3358:$J$4196,5,0)</f>
        <v>48720.29</v>
      </c>
      <c r="AM774" s="379">
        <f>VLOOKUP($B774,'1.วาง งบทดลอง 4 แถว'!$E$3358:$J$4196,6,0)</f>
        <v>0</v>
      </c>
      <c r="AN774" s="380">
        <f t="shared" si="100"/>
        <v>48720.29</v>
      </c>
      <c r="AO774" s="410" t="s">
        <v>1346</v>
      </c>
      <c r="AP774" s="411" t="s">
        <v>1326</v>
      </c>
      <c r="AQ774" s="412">
        <v>0</v>
      </c>
      <c r="AR774" s="377">
        <f>VLOOKUP($B774,'1.วาง งบทดลอง 4 แถว'!$E$4197:$J$5035,3,0)</f>
        <v>12108.33</v>
      </c>
      <c r="AS774" s="378">
        <f>VLOOKUP($B774,'1.วาง งบทดลอง 4 แถว'!$E$4197:$J$5035,4,0)</f>
        <v>0</v>
      </c>
      <c r="AT774" s="378">
        <f>VLOOKUP($B774,'1.วาง งบทดลอง 4 แถว'!$E$4197:$J$5035,5,0)</f>
        <v>110498.77</v>
      </c>
      <c r="AU774" s="379">
        <f>VLOOKUP($B774,'1.วาง งบทดลอง 4 แถว'!$E$4197:$J$5035,6,0)</f>
        <v>0</v>
      </c>
      <c r="AV774" s="380">
        <f t="shared" si="101"/>
        <v>110498.77</v>
      </c>
      <c r="AW774" s="410" t="s">
        <v>1346</v>
      </c>
      <c r="AX774" s="411" t="s">
        <v>1326</v>
      </c>
      <c r="AY774" s="412">
        <v>0</v>
      </c>
      <c r="AZ774" s="377">
        <f>VLOOKUP($B774,'1.วาง งบทดลอง 4 แถว'!$E$5036:$J$5874,3,0)</f>
        <v>0</v>
      </c>
      <c r="BA774" s="378">
        <f>VLOOKUP($B774,'1.วาง งบทดลอง 4 แถว'!$E$5036:$J$5874,4,0)</f>
        <v>0</v>
      </c>
      <c r="BB774" s="378">
        <f>VLOOKUP($B774,'1.วาง งบทดลอง 4 แถว'!$E$5036:$J$5874,5,0)</f>
        <v>6979.55</v>
      </c>
      <c r="BC774" s="379">
        <f>VLOOKUP($B774,'1.วาง งบทดลอง 4 แถว'!$E$5036:$J$5874,6,0)</f>
        <v>0</v>
      </c>
      <c r="BD774" s="380">
        <f t="shared" si="102"/>
        <v>6979.55</v>
      </c>
      <c r="BE774" s="410" t="s">
        <v>1346</v>
      </c>
      <c r="BF774" s="411" t="s">
        <v>1326</v>
      </c>
      <c r="BG774" s="412">
        <v>0</v>
      </c>
      <c r="BH774" s="377">
        <f>VLOOKUP($B774,'1.วาง งบทดลอง 4 แถว'!$E$5875:$J$6713,3,0)</f>
        <v>8277.5</v>
      </c>
      <c r="BI774" s="378">
        <f>VLOOKUP($B774,'1.วาง งบทดลอง 4 แถว'!$E$5875:$J$6713,4,0)</f>
        <v>0</v>
      </c>
      <c r="BJ774" s="378">
        <f>VLOOKUP($B774,'1.วาง งบทดลอง 4 แถว'!$E$5875:$J$6713,5,0)</f>
        <v>118746.94</v>
      </c>
      <c r="BK774" s="379">
        <f>VLOOKUP($B774,'1.วาง งบทดลอง 4 แถว'!$E$5875:$J$6713,6,0)</f>
        <v>0</v>
      </c>
      <c r="BL774" s="380">
        <f t="shared" si="103"/>
        <v>118746.94</v>
      </c>
      <c r="BM774" s="410" t="s">
        <v>1346</v>
      </c>
      <c r="BN774" s="411" t="s">
        <v>1326</v>
      </c>
      <c r="BO774" s="413">
        <v>0</v>
      </c>
    </row>
    <row r="775" spans="1:67" ht="19.5" customHeight="1">
      <c r="A775" s="374">
        <v>772</v>
      </c>
      <c r="B775" s="375" t="s">
        <v>1108</v>
      </c>
      <c r="C775" s="376" t="s">
        <v>1360</v>
      </c>
      <c r="D775" s="377">
        <f>VLOOKUP($B775,'1.วาง งบทดลอง 4 แถว'!$E$2:$J$840,3,0)</f>
        <v>2305.56</v>
      </c>
      <c r="E775" s="378">
        <f>VLOOKUP($B775,'1.วาง งบทดลอง 4 แถว'!$E$2:$J$840,4,0)</f>
        <v>0</v>
      </c>
      <c r="F775" s="378">
        <f>VLOOKUP($B775,'1.วาง งบทดลอง 4 แถว'!$E$2:$J$840,5,0)</f>
        <v>25361.16</v>
      </c>
      <c r="G775" s="379">
        <f>VLOOKUP($B775,'1.วาง งบทดลอง 4 แถว'!$E$2:$J$840,6,0)</f>
        <v>0</v>
      </c>
      <c r="H775" s="380">
        <f t="shared" si="96"/>
        <v>25361.16</v>
      </c>
      <c r="I775" s="410" t="s">
        <v>1335</v>
      </c>
      <c r="J775" s="411" t="s">
        <v>1326</v>
      </c>
      <c r="K775" s="412">
        <v>0</v>
      </c>
      <c r="L775" s="377">
        <f>VLOOKUP($B775,'1.วาง งบทดลอง 4 แถว'!$E$841:$J$1679,3,0)</f>
        <v>4604.58</v>
      </c>
      <c r="M775" s="378">
        <f>VLOOKUP($B775,'1.วาง งบทดลอง 4 แถว'!$E$841:$J$1679,4,0)</f>
        <v>0</v>
      </c>
      <c r="N775" s="378">
        <f>VLOOKUP($B775,'1.วาง งบทดลอง 4 แถว'!$E$841:$J$1679,5,0)</f>
        <v>49275.4</v>
      </c>
      <c r="O775" s="379">
        <f>VLOOKUP($B775,'1.วาง งบทดลอง 4 แถว'!$E$841:$J$1679,6,0)</f>
        <v>0</v>
      </c>
      <c r="P775" s="380">
        <f t="shared" si="97"/>
        <v>49275.4</v>
      </c>
      <c r="Q775" s="410" t="s">
        <v>1346</v>
      </c>
      <c r="R775" s="411" t="s">
        <v>1326</v>
      </c>
      <c r="S775" s="412">
        <v>0</v>
      </c>
      <c r="T775" s="377">
        <f>VLOOKUP($B775,'1.วาง งบทดลอง 4 แถว'!$E$1680:$J$2518,3,0)</f>
        <v>2413.1</v>
      </c>
      <c r="U775" s="378">
        <f>VLOOKUP($B775,'1.วาง งบทดลอง 4 แถว'!$E$1680:$J$2518,4,0)</f>
        <v>0</v>
      </c>
      <c r="V775" s="378">
        <f>VLOOKUP($B775,'1.วาง งบทดลอง 4 แถว'!$E$1680:$J$2518,5,0)</f>
        <v>26544.1</v>
      </c>
      <c r="W775" s="379">
        <f>VLOOKUP($B775,'1.วาง งบทดลอง 4 แถว'!$E$1680:$J$2518,6,0)</f>
        <v>0</v>
      </c>
      <c r="X775" s="380">
        <f t="shared" si="98"/>
        <v>26544.1</v>
      </c>
      <c r="Y775" s="410" t="s">
        <v>1346</v>
      </c>
      <c r="Z775" s="411" t="s">
        <v>1326</v>
      </c>
      <c r="AA775" s="412">
        <v>0</v>
      </c>
      <c r="AB775" s="377">
        <f>VLOOKUP($B775,'1.วาง งบทดลอง 4 แถว'!$E$2519:$J$3357,3,0)</f>
        <v>0</v>
      </c>
      <c r="AC775" s="378">
        <f>VLOOKUP($B775,'1.วาง งบทดลอง 4 แถว'!$E$2519:$J$3357,4,0)</f>
        <v>0</v>
      </c>
      <c r="AD775" s="378">
        <f>VLOOKUP($B775,'1.วาง งบทดลอง 4 แถว'!$E$2519:$J$3357,5,0)</f>
        <v>0</v>
      </c>
      <c r="AE775" s="379">
        <f>VLOOKUP($B775,'1.วาง งบทดลอง 4 แถว'!$E$2519:$J$3357,6,0)</f>
        <v>0</v>
      </c>
      <c r="AF775" s="380">
        <f t="shared" si="99"/>
        <v>0</v>
      </c>
      <c r="AG775" s="410" t="s">
        <v>1346</v>
      </c>
      <c r="AH775" s="411" t="s">
        <v>1326</v>
      </c>
      <c r="AI775" s="412">
        <v>0</v>
      </c>
      <c r="AJ775" s="377">
        <f>VLOOKUP($B775,'1.วาง งบทดลอง 4 แถว'!$E$3358:$J$4196,3,0)</f>
        <v>765</v>
      </c>
      <c r="AK775" s="378">
        <f>VLOOKUP($B775,'1.วาง งบทดลอง 4 แถว'!$E$3358:$J$4196,4,0)</f>
        <v>0</v>
      </c>
      <c r="AL775" s="378">
        <f>VLOOKUP($B775,'1.วาง งบทดลอง 4 แถว'!$E$3358:$J$4196,5,0)</f>
        <v>8415</v>
      </c>
      <c r="AM775" s="379">
        <f>VLOOKUP($B775,'1.วาง งบทดลอง 4 แถว'!$E$3358:$J$4196,6,0)</f>
        <v>0</v>
      </c>
      <c r="AN775" s="380">
        <f t="shared" si="100"/>
        <v>8415</v>
      </c>
      <c r="AO775" s="410" t="s">
        <v>1346</v>
      </c>
      <c r="AP775" s="411" t="s">
        <v>1326</v>
      </c>
      <c r="AQ775" s="412">
        <v>0</v>
      </c>
      <c r="AR775" s="377">
        <f>VLOOKUP($B775,'1.วาง งบทดลอง 4 แถว'!$E$4197:$J$5035,3,0)</f>
        <v>1539.75</v>
      </c>
      <c r="AS775" s="378">
        <f>VLOOKUP($B775,'1.วาง งบทดลอง 4 แถว'!$E$4197:$J$5035,4,0)</f>
        <v>0</v>
      </c>
      <c r="AT775" s="378">
        <f>VLOOKUP($B775,'1.วาง งบทดลอง 4 แถว'!$E$4197:$J$5035,5,0)</f>
        <v>18507.099999999999</v>
      </c>
      <c r="AU775" s="379">
        <f>VLOOKUP($B775,'1.วาง งบทดลอง 4 แถว'!$E$4197:$J$5035,6,0)</f>
        <v>0</v>
      </c>
      <c r="AV775" s="380">
        <f t="shared" si="101"/>
        <v>18507.099999999999</v>
      </c>
      <c r="AW775" s="410" t="s">
        <v>1346</v>
      </c>
      <c r="AX775" s="411" t="s">
        <v>1326</v>
      </c>
      <c r="AY775" s="412">
        <v>0</v>
      </c>
      <c r="AZ775" s="377">
        <f>VLOOKUP($B775,'1.วาง งบทดลอง 4 แถว'!$E$5036:$J$5874,3,0)</f>
        <v>0</v>
      </c>
      <c r="BA775" s="378">
        <f>VLOOKUP($B775,'1.วาง งบทดลอง 4 แถว'!$E$5036:$J$5874,4,0)</f>
        <v>0</v>
      </c>
      <c r="BB775" s="378">
        <f>VLOOKUP($B775,'1.วาง งบทดลอง 4 แถว'!$E$5036:$J$5874,5,0)</f>
        <v>0</v>
      </c>
      <c r="BC775" s="379">
        <f>VLOOKUP($B775,'1.วาง งบทดลอง 4 แถว'!$E$5036:$J$5874,6,0)</f>
        <v>0</v>
      </c>
      <c r="BD775" s="380">
        <f t="shared" si="102"/>
        <v>0</v>
      </c>
      <c r="BE775" s="410" t="s">
        <v>1346</v>
      </c>
      <c r="BF775" s="411" t="s">
        <v>1326</v>
      </c>
      <c r="BG775" s="412">
        <v>0</v>
      </c>
      <c r="BH775" s="377">
        <f>VLOOKUP($B775,'1.วาง งบทดลอง 4 แถว'!$E$5875:$J$6713,3,0)</f>
        <v>0</v>
      </c>
      <c r="BI775" s="378">
        <f>VLOOKUP($B775,'1.วาง งบทดลอง 4 แถว'!$E$5875:$J$6713,4,0)</f>
        <v>0</v>
      </c>
      <c r="BJ775" s="378">
        <f>VLOOKUP($B775,'1.วาง งบทดลอง 4 แถว'!$E$5875:$J$6713,5,0)</f>
        <v>0</v>
      </c>
      <c r="BK775" s="379">
        <f>VLOOKUP($B775,'1.วาง งบทดลอง 4 แถว'!$E$5875:$J$6713,6,0)</f>
        <v>0</v>
      </c>
      <c r="BL775" s="380">
        <f t="shared" si="103"/>
        <v>0</v>
      </c>
      <c r="BM775" s="410" t="s">
        <v>1346</v>
      </c>
      <c r="BN775" s="411" t="s">
        <v>1326</v>
      </c>
      <c r="BO775" s="413">
        <v>0</v>
      </c>
    </row>
    <row r="776" spans="1:67" ht="19.5" customHeight="1">
      <c r="A776" s="374">
        <v>773</v>
      </c>
      <c r="B776" s="375" t="s">
        <v>1109</v>
      </c>
      <c r="C776" s="376" t="s">
        <v>2361</v>
      </c>
      <c r="D776" s="377">
        <f>VLOOKUP($B776,'1.วาง งบทดลอง 4 แถว'!$E$2:$J$840,3,0)</f>
        <v>9972.2199999999993</v>
      </c>
      <c r="E776" s="378">
        <f>VLOOKUP($B776,'1.วาง งบทดลอง 4 แถว'!$E$2:$J$840,4,0)</f>
        <v>0</v>
      </c>
      <c r="F776" s="378">
        <f>VLOOKUP($B776,'1.วาง งบทดลอง 4 แถว'!$E$2:$J$840,5,0)</f>
        <v>109694.42</v>
      </c>
      <c r="G776" s="379">
        <f>VLOOKUP($B776,'1.วาง งบทดลอง 4 แถว'!$E$2:$J$840,6,0)</f>
        <v>0</v>
      </c>
      <c r="H776" s="380">
        <f t="shared" si="96"/>
        <v>109694.42</v>
      </c>
      <c r="I776" s="410" t="s">
        <v>1346</v>
      </c>
      <c r="J776" s="411" t="s">
        <v>1326</v>
      </c>
      <c r="K776" s="412">
        <v>0</v>
      </c>
      <c r="L776" s="377">
        <f>VLOOKUP($B776,'1.วาง งบทดลอง 4 แถว'!$E$841:$J$1679,3,0)</f>
        <v>0</v>
      </c>
      <c r="M776" s="378">
        <f>VLOOKUP($B776,'1.วาง งบทดลอง 4 แถว'!$E$841:$J$1679,4,0)</f>
        <v>0</v>
      </c>
      <c r="N776" s="378">
        <f>VLOOKUP($B776,'1.วาง งบทดลอง 4 แถว'!$E$841:$J$1679,5,0)</f>
        <v>0</v>
      </c>
      <c r="O776" s="379">
        <f>VLOOKUP($B776,'1.วาง งบทดลอง 4 แถว'!$E$841:$J$1679,6,0)</f>
        <v>0</v>
      </c>
      <c r="P776" s="380">
        <f t="shared" si="97"/>
        <v>0</v>
      </c>
      <c r="Q776" s="410" t="s">
        <v>1325</v>
      </c>
      <c r="R776" s="411" t="s">
        <v>1326</v>
      </c>
      <c r="S776" s="412">
        <v>0</v>
      </c>
      <c r="T776" s="377">
        <f>VLOOKUP($B776,'1.วาง งบทดลอง 4 แถว'!$E$1680:$J$2518,3,0)</f>
        <v>15524.31</v>
      </c>
      <c r="U776" s="378">
        <f>VLOOKUP($B776,'1.วาง งบทดลอง 4 แถว'!$E$1680:$J$2518,4,0)</f>
        <v>0</v>
      </c>
      <c r="V776" s="378">
        <f>VLOOKUP($B776,'1.วาง งบทดลอง 4 แถว'!$E$1680:$J$2518,5,0)</f>
        <v>87589.59</v>
      </c>
      <c r="W776" s="379">
        <f>VLOOKUP($B776,'1.วาง งบทดลอง 4 แถว'!$E$1680:$J$2518,6,0)</f>
        <v>0</v>
      </c>
      <c r="X776" s="380">
        <f t="shared" si="98"/>
        <v>87589.59</v>
      </c>
      <c r="Y776" s="410" t="s">
        <v>1325</v>
      </c>
      <c r="Z776" s="411" t="s">
        <v>1326</v>
      </c>
      <c r="AA776" s="412">
        <v>0</v>
      </c>
      <c r="AB776" s="377">
        <f>VLOOKUP($B776,'1.วาง งบทดลอง 4 แถว'!$E$2519:$J$3357,3,0)</f>
        <v>0</v>
      </c>
      <c r="AC776" s="378">
        <f>VLOOKUP($B776,'1.วาง งบทดลอง 4 แถว'!$E$2519:$J$3357,4,0)</f>
        <v>0</v>
      </c>
      <c r="AD776" s="378">
        <f>VLOOKUP($B776,'1.วาง งบทดลอง 4 แถว'!$E$2519:$J$3357,5,0)</f>
        <v>0</v>
      </c>
      <c r="AE776" s="379">
        <f>VLOOKUP($B776,'1.วาง งบทดลอง 4 แถว'!$E$2519:$J$3357,6,0)</f>
        <v>0</v>
      </c>
      <c r="AF776" s="380">
        <f t="shared" si="99"/>
        <v>0</v>
      </c>
      <c r="AG776" s="410" t="s">
        <v>1325</v>
      </c>
      <c r="AH776" s="411" t="s">
        <v>1326</v>
      </c>
      <c r="AI776" s="412">
        <v>0</v>
      </c>
      <c r="AJ776" s="377">
        <f>VLOOKUP($B776,'1.วาง งบทดลอง 4 แถว'!$E$3358:$J$4196,3,0)</f>
        <v>25000</v>
      </c>
      <c r="AK776" s="378">
        <f>VLOOKUP($B776,'1.วาง งบทดลอง 4 แถว'!$E$3358:$J$4196,4,0)</f>
        <v>0</v>
      </c>
      <c r="AL776" s="378">
        <f>VLOOKUP($B776,'1.วาง งบทดลอง 4 แถว'!$E$3358:$J$4196,5,0)</f>
        <v>200000</v>
      </c>
      <c r="AM776" s="379">
        <f>VLOOKUP($B776,'1.วาง งบทดลอง 4 แถว'!$E$3358:$J$4196,6,0)</f>
        <v>0</v>
      </c>
      <c r="AN776" s="380">
        <f t="shared" si="100"/>
        <v>200000</v>
      </c>
      <c r="AO776" s="410" t="s">
        <v>1325</v>
      </c>
      <c r="AP776" s="411" t="s">
        <v>1326</v>
      </c>
      <c r="AQ776" s="412">
        <v>0</v>
      </c>
      <c r="AR776" s="377">
        <f>VLOOKUP($B776,'1.วาง งบทดลอง 4 แถว'!$E$4197:$J$5035,3,0)</f>
        <v>0</v>
      </c>
      <c r="AS776" s="378">
        <f>VLOOKUP($B776,'1.วาง งบทดลอง 4 แถว'!$E$4197:$J$5035,4,0)</f>
        <v>0</v>
      </c>
      <c r="AT776" s="378">
        <f>VLOOKUP($B776,'1.วาง งบทดลอง 4 แถว'!$E$4197:$J$5035,5,0)</f>
        <v>0</v>
      </c>
      <c r="AU776" s="379">
        <f>VLOOKUP($B776,'1.วาง งบทดลอง 4 แถว'!$E$4197:$J$5035,6,0)</f>
        <v>0</v>
      </c>
      <c r="AV776" s="380">
        <f t="shared" si="101"/>
        <v>0</v>
      </c>
      <c r="AW776" s="410" t="s">
        <v>1325</v>
      </c>
      <c r="AX776" s="411" t="s">
        <v>1326</v>
      </c>
      <c r="AY776" s="412">
        <v>0</v>
      </c>
      <c r="AZ776" s="377">
        <f>VLOOKUP($B776,'1.วาง งบทดลอง 4 แถว'!$E$5036:$J$5874,3,0)</f>
        <v>6136.11</v>
      </c>
      <c r="BA776" s="378">
        <f>VLOOKUP($B776,'1.วาง งบทดลอง 4 แถว'!$E$5036:$J$5874,4,0)</f>
        <v>0</v>
      </c>
      <c r="BB776" s="378">
        <f>VLOOKUP($B776,'1.วาง งบทดลอง 4 แถว'!$E$5036:$J$5874,5,0)</f>
        <v>61469.440000000002</v>
      </c>
      <c r="BC776" s="379">
        <f>VLOOKUP($B776,'1.วาง งบทดลอง 4 แถว'!$E$5036:$J$5874,6,0)</f>
        <v>0</v>
      </c>
      <c r="BD776" s="380">
        <f t="shared" si="102"/>
        <v>61469.440000000002</v>
      </c>
      <c r="BE776" s="410" t="s">
        <v>1325</v>
      </c>
      <c r="BF776" s="411" t="s">
        <v>1326</v>
      </c>
      <c r="BG776" s="412">
        <v>0</v>
      </c>
      <c r="BH776" s="377">
        <f>VLOOKUP($B776,'1.วาง งบทดลอง 4 แถว'!$E$5875:$J$6713,3,0)</f>
        <v>0</v>
      </c>
      <c r="BI776" s="378">
        <f>VLOOKUP($B776,'1.วาง งบทดลอง 4 แถว'!$E$5875:$J$6713,4,0)</f>
        <v>0</v>
      </c>
      <c r="BJ776" s="378">
        <f>VLOOKUP($B776,'1.วาง งบทดลอง 4 แถว'!$E$5875:$J$6713,5,0)</f>
        <v>0</v>
      </c>
      <c r="BK776" s="379">
        <f>VLOOKUP($B776,'1.วาง งบทดลอง 4 แถว'!$E$5875:$J$6713,6,0)</f>
        <v>0</v>
      </c>
      <c r="BL776" s="380">
        <f t="shared" si="103"/>
        <v>0</v>
      </c>
      <c r="BM776" s="410" t="s">
        <v>1325</v>
      </c>
      <c r="BN776" s="411" t="s">
        <v>1326</v>
      </c>
      <c r="BO776" s="413">
        <v>0</v>
      </c>
    </row>
    <row r="777" spans="1:67" ht="19.5" customHeight="1">
      <c r="A777" s="374">
        <v>774</v>
      </c>
      <c r="B777" s="375" t="s">
        <v>1110</v>
      </c>
      <c r="C777" s="376" t="s">
        <v>2362</v>
      </c>
      <c r="D777" s="377">
        <f>VLOOKUP($B777,'1.วาง งบทดลอง 4 แถว'!$E$2:$J$840,3,0)</f>
        <v>0</v>
      </c>
      <c r="E777" s="378">
        <f>VLOOKUP($B777,'1.วาง งบทดลอง 4 แถว'!$E$2:$J$840,4,0)</f>
        <v>0</v>
      </c>
      <c r="F777" s="378">
        <f>VLOOKUP($B777,'1.วาง งบทดลอง 4 แถว'!$E$2:$J$840,5,0)</f>
        <v>0</v>
      </c>
      <c r="G777" s="379">
        <f>VLOOKUP($B777,'1.วาง งบทดลอง 4 แถว'!$E$2:$J$840,6,0)</f>
        <v>0</v>
      </c>
      <c r="H777" s="380">
        <f t="shared" si="96"/>
        <v>0</v>
      </c>
      <c r="I777" s="410" t="s">
        <v>1346</v>
      </c>
      <c r="J777" s="411" t="s">
        <v>1326</v>
      </c>
      <c r="K777" s="412">
        <v>0</v>
      </c>
      <c r="L777" s="377">
        <f>VLOOKUP($B777,'1.วาง งบทดลอง 4 แถว'!$E$841:$J$1679,3,0)</f>
        <v>0</v>
      </c>
      <c r="M777" s="378">
        <f>VLOOKUP($B777,'1.วาง งบทดลอง 4 แถว'!$E$841:$J$1679,4,0)</f>
        <v>0</v>
      </c>
      <c r="N777" s="378">
        <f>VLOOKUP($B777,'1.วาง งบทดลอง 4 แถว'!$E$841:$J$1679,5,0)</f>
        <v>0</v>
      </c>
      <c r="O777" s="379">
        <f>VLOOKUP($B777,'1.วาง งบทดลอง 4 แถว'!$E$841:$J$1679,6,0)</f>
        <v>0</v>
      </c>
      <c r="P777" s="380">
        <f t="shared" si="97"/>
        <v>0</v>
      </c>
      <c r="Q777" s="410" t="s">
        <v>1325</v>
      </c>
      <c r="R777" s="411" t="s">
        <v>1326</v>
      </c>
      <c r="S777" s="412">
        <v>0</v>
      </c>
      <c r="T777" s="377">
        <f>VLOOKUP($B777,'1.วาง งบทดลอง 4 แถว'!$E$1680:$J$2518,3,0)</f>
        <v>0</v>
      </c>
      <c r="U777" s="378">
        <f>VLOOKUP($B777,'1.วาง งบทดลอง 4 แถว'!$E$1680:$J$2518,4,0)</f>
        <v>0</v>
      </c>
      <c r="V777" s="378">
        <f>VLOOKUP($B777,'1.วาง งบทดลอง 4 แถว'!$E$1680:$J$2518,5,0)</f>
        <v>0</v>
      </c>
      <c r="W777" s="379">
        <f>VLOOKUP($B777,'1.วาง งบทดลอง 4 แถว'!$E$1680:$J$2518,6,0)</f>
        <v>0</v>
      </c>
      <c r="X777" s="380">
        <f t="shared" si="98"/>
        <v>0</v>
      </c>
      <c r="Y777" s="410" t="s">
        <v>1325</v>
      </c>
      <c r="Z777" s="411" t="s">
        <v>1326</v>
      </c>
      <c r="AA777" s="412">
        <v>0</v>
      </c>
      <c r="AB777" s="377">
        <f>VLOOKUP($B777,'1.วาง งบทดลอง 4 แถว'!$E$2519:$J$3357,3,0)</f>
        <v>0</v>
      </c>
      <c r="AC777" s="378">
        <f>VLOOKUP($B777,'1.วาง งบทดลอง 4 แถว'!$E$2519:$J$3357,4,0)</f>
        <v>0</v>
      </c>
      <c r="AD777" s="378">
        <f>VLOOKUP($B777,'1.วาง งบทดลอง 4 แถว'!$E$2519:$J$3357,5,0)</f>
        <v>0</v>
      </c>
      <c r="AE777" s="379">
        <f>VLOOKUP($B777,'1.วาง งบทดลอง 4 แถว'!$E$2519:$J$3357,6,0)</f>
        <v>0</v>
      </c>
      <c r="AF777" s="380">
        <f t="shared" si="99"/>
        <v>0</v>
      </c>
      <c r="AG777" s="410" t="s">
        <v>1325</v>
      </c>
      <c r="AH777" s="411" t="s">
        <v>1326</v>
      </c>
      <c r="AI777" s="412">
        <v>0</v>
      </c>
      <c r="AJ777" s="377">
        <f>VLOOKUP($B777,'1.วาง งบทดลอง 4 แถว'!$E$3358:$J$4196,3,0)</f>
        <v>0</v>
      </c>
      <c r="AK777" s="378">
        <f>VLOOKUP($B777,'1.วาง งบทดลอง 4 แถว'!$E$3358:$J$4196,4,0)</f>
        <v>0</v>
      </c>
      <c r="AL777" s="378">
        <f>VLOOKUP($B777,'1.วาง งบทดลอง 4 แถว'!$E$3358:$J$4196,5,0)</f>
        <v>0</v>
      </c>
      <c r="AM777" s="379">
        <f>VLOOKUP($B777,'1.วาง งบทดลอง 4 แถว'!$E$3358:$J$4196,6,0)</f>
        <v>0</v>
      </c>
      <c r="AN777" s="380">
        <f t="shared" si="100"/>
        <v>0</v>
      </c>
      <c r="AO777" s="410" t="s">
        <v>1325</v>
      </c>
      <c r="AP777" s="411" t="s">
        <v>1326</v>
      </c>
      <c r="AQ777" s="412">
        <v>0</v>
      </c>
      <c r="AR777" s="377">
        <f>VLOOKUP($B777,'1.วาง งบทดลอง 4 แถว'!$E$4197:$J$5035,3,0)</f>
        <v>0</v>
      </c>
      <c r="AS777" s="378">
        <f>VLOOKUP($B777,'1.วาง งบทดลอง 4 แถว'!$E$4197:$J$5035,4,0)</f>
        <v>0</v>
      </c>
      <c r="AT777" s="378">
        <f>VLOOKUP($B777,'1.วาง งบทดลอง 4 แถว'!$E$4197:$J$5035,5,0)</f>
        <v>0</v>
      </c>
      <c r="AU777" s="379">
        <f>VLOOKUP($B777,'1.วาง งบทดลอง 4 แถว'!$E$4197:$J$5035,6,0)</f>
        <v>0</v>
      </c>
      <c r="AV777" s="380">
        <f t="shared" si="101"/>
        <v>0</v>
      </c>
      <c r="AW777" s="410" t="s">
        <v>1325</v>
      </c>
      <c r="AX777" s="411" t="s">
        <v>1326</v>
      </c>
      <c r="AY777" s="412">
        <v>0</v>
      </c>
      <c r="AZ777" s="377">
        <f>VLOOKUP($B777,'1.วาง งบทดลอง 4 แถว'!$E$5036:$J$5874,3,0)</f>
        <v>0</v>
      </c>
      <c r="BA777" s="378">
        <f>VLOOKUP($B777,'1.วาง งบทดลอง 4 แถว'!$E$5036:$J$5874,4,0)</f>
        <v>0</v>
      </c>
      <c r="BB777" s="378">
        <f>VLOOKUP($B777,'1.วาง งบทดลอง 4 แถว'!$E$5036:$J$5874,5,0)</f>
        <v>0</v>
      </c>
      <c r="BC777" s="379">
        <f>VLOOKUP($B777,'1.วาง งบทดลอง 4 แถว'!$E$5036:$J$5874,6,0)</f>
        <v>0</v>
      </c>
      <c r="BD777" s="380">
        <f t="shared" si="102"/>
        <v>0</v>
      </c>
      <c r="BE777" s="410" t="s">
        <v>1325</v>
      </c>
      <c r="BF777" s="411" t="s">
        <v>1326</v>
      </c>
      <c r="BG777" s="412">
        <v>0</v>
      </c>
      <c r="BH777" s="377">
        <f>VLOOKUP($B777,'1.วาง งบทดลอง 4 แถว'!$E$5875:$J$6713,3,0)</f>
        <v>0</v>
      </c>
      <c r="BI777" s="378">
        <f>VLOOKUP($B777,'1.วาง งบทดลอง 4 แถว'!$E$5875:$J$6713,4,0)</f>
        <v>0</v>
      </c>
      <c r="BJ777" s="378">
        <f>VLOOKUP($B777,'1.วาง งบทดลอง 4 แถว'!$E$5875:$J$6713,5,0)</f>
        <v>0</v>
      </c>
      <c r="BK777" s="379">
        <f>VLOOKUP($B777,'1.วาง งบทดลอง 4 แถว'!$E$5875:$J$6713,6,0)</f>
        <v>0</v>
      </c>
      <c r="BL777" s="380">
        <f t="shared" si="103"/>
        <v>0</v>
      </c>
      <c r="BM777" s="410" t="s">
        <v>1325</v>
      </c>
      <c r="BN777" s="411" t="s">
        <v>1326</v>
      </c>
      <c r="BO777" s="413">
        <v>0</v>
      </c>
    </row>
    <row r="778" spans="1:67" ht="19.5" customHeight="1">
      <c r="A778" s="374">
        <v>775</v>
      </c>
      <c r="B778" s="375" t="s">
        <v>1111</v>
      </c>
      <c r="C778" s="376" t="s">
        <v>2363</v>
      </c>
      <c r="D778" s="377">
        <f>VLOOKUP($B778,'1.วาง งบทดลอง 4 แถว'!$E$2:$J$840,3,0)</f>
        <v>0</v>
      </c>
      <c r="E778" s="378">
        <f>VLOOKUP($B778,'1.วาง งบทดลอง 4 แถว'!$E$2:$J$840,4,0)</f>
        <v>0</v>
      </c>
      <c r="F778" s="378">
        <f>VLOOKUP($B778,'1.วาง งบทดลอง 4 แถว'!$E$2:$J$840,5,0)</f>
        <v>0</v>
      </c>
      <c r="G778" s="379">
        <f>VLOOKUP($B778,'1.วาง งบทดลอง 4 แถว'!$E$2:$J$840,6,0)</f>
        <v>0</v>
      </c>
      <c r="H778" s="380">
        <f t="shared" si="96"/>
        <v>0</v>
      </c>
      <c r="I778" s="410" t="s">
        <v>1325</v>
      </c>
      <c r="J778" s="411" t="s">
        <v>1326</v>
      </c>
      <c r="K778" s="412">
        <v>0</v>
      </c>
      <c r="L778" s="377">
        <f>VLOOKUP($B778,'1.วาง งบทดลอง 4 แถว'!$E$841:$J$1679,3,0)</f>
        <v>0</v>
      </c>
      <c r="M778" s="378">
        <f>VLOOKUP($B778,'1.วาง งบทดลอง 4 แถว'!$E$841:$J$1679,4,0)</f>
        <v>0</v>
      </c>
      <c r="N778" s="378">
        <f>VLOOKUP($B778,'1.วาง งบทดลอง 4 แถว'!$E$841:$J$1679,5,0)</f>
        <v>0</v>
      </c>
      <c r="O778" s="379">
        <f>VLOOKUP($B778,'1.วาง งบทดลอง 4 แถว'!$E$841:$J$1679,6,0)</f>
        <v>0</v>
      </c>
      <c r="P778" s="380">
        <f t="shared" si="97"/>
        <v>0</v>
      </c>
      <c r="Q778" s="410" t="s">
        <v>1319</v>
      </c>
      <c r="R778" s="411" t="s">
        <v>1320</v>
      </c>
      <c r="S778" s="412" t="s">
        <v>2027</v>
      </c>
      <c r="T778" s="377">
        <f>VLOOKUP($B778,'1.วาง งบทดลอง 4 แถว'!$E$1680:$J$2518,3,0)</f>
        <v>0</v>
      </c>
      <c r="U778" s="378">
        <f>VLOOKUP($B778,'1.วาง งบทดลอง 4 แถว'!$E$1680:$J$2518,4,0)</f>
        <v>0</v>
      </c>
      <c r="V778" s="378">
        <f>VLOOKUP($B778,'1.วาง งบทดลอง 4 แถว'!$E$1680:$J$2518,5,0)</f>
        <v>0</v>
      </c>
      <c r="W778" s="379">
        <f>VLOOKUP($B778,'1.วาง งบทดลอง 4 แถว'!$E$1680:$J$2518,6,0)</f>
        <v>0</v>
      </c>
      <c r="X778" s="380">
        <f t="shared" si="98"/>
        <v>0</v>
      </c>
      <c r="Y778" s="410" t="s">
        <v>1319</v>
      </c>
      <c r="Z778" s="411" t="s">
        <v>1320</v>
      </c>
      <c r="AA778" s="412" t="s">
        <v>2027</v>
      </c>
      <c r="AB778" s="377">
        <f>VLOOKUP($B778,'1.วาง งบทดลอง 4 แถว'!$E$2519:$J$3357,3,0)</f>
        <v>0</v>
      </c>
      <c r="AC778" s="378">
        <f>VLOOKUP($B778,'1.วาง งบทดลอง 4 แถว'!$E$2519:$J$3357,4,0)</f>
        <v>0</v>
      </c>
      <c r="AD778" s="378">
        <f>VLOOKUP($B778,'1.วาง งบทดลอง 4 แถว'!$E$2519:$J$3357,5,0)</f>
        <v>0</v>
      </c>
      <c r="AE778" s="379">
        <f>VLOOKUP($B778,'1.วาง งบทดลอง 4 แถว'!$E$2519:$J$3357,6,0)</f>
        <v>0</v>
      </c>
      <c r="AF778" s="380">
        <f t="shared" si="99"/>
        <v>0</v>
      </c>
      <c r="AG778" s="410" t="s">
        <v>1319</v>
      </c>
      <c r="AH778" s="411" t="s">
        <v>1320</v>
      </c>
      <c r="AI778" s="412" t="s">
        <v>2027</v>
      </c>
      <c r="AJ778" s="377">
        <f>VLOOKUP($B778,'1.วาง งบทดลอง 4 แถว'!$E$3358:$J$4196,3,0)</f>
        <v>0</v>
      </c>
      <c r="AK778" s="378">
        <f>VLOOKUP($B778,'1.วาง งบทดลอง 4 แถว'!$E$3358:$J$4196,4,0)</f>
        <v>0</v>
      </c>
      <c r="AL778" s="378">
        <f>VLOOKUP($B778,'1.วาง งบทดลอง 4 แถว'!$E$3358:$J$4196,5,0)</f>
        <v>0</v>
      </c>
      <c r="AM778" s="379">
        <f>VLOOKUP($B778,'1.วาง งบทดลอง 4 แถว'!$E$3358:$J$4196,6,0)</f>
        <v>0</v>
      </c>
      <c r="AN778" s="380">
        <f t="shared" si="100"/>
        <v>0</v>
      </c>
      <c r="AO778" s="410" t="s">
        <v>1319</v>
      </c>
      <c r="AP778" s="411" t="s">
        <v>1320</v>
      </c>
      <c r="AQ778" s="412" t="s">
        <v>2027</v>
      </c>
      <c r="AR778" s="377">
        <f>VLOOKUP($B778,'1.วาง งบทดลอง 4 แถว'!$E$4197:$J$5035,3,0)</f>
        <v>0</v>
      </c>
      <c r="AS778" s="378">
        <f>VLOOKUP($B778,'1.วาง งบทดลอง 4 แถว'!$E$4197:$J$5035,4,0)</f>
        <v>0</v>
      </c>
      <c r="AT778" s="378">
        <f>VLOOKUP($B778,'1.วาง งบทดลอง 4 แถว'!$E$4197:$J$5035,5,0)</f>
        <v>0</v>
      </c>
      <c r="AU778" s="379">
        <f>VLOOKUP($B778,'1.วาง งบทดลอง 4 แถว'!$E$4197:$J$5035,6,0)</f>
        <v>0</v>
      </c>
      <c r="AV778" s="380">
        <f t="shared" si="101"/>
        <v>0</v>
      </c>
      <c r="AW778" s="410" t="s">
        <v>1319</v>
      </c>
      <c r="AX778" s="411" t="s">
        <v>1320</v>
      </c>
      <c r="AY778" s="412" t="s">
        <v>2027</v>
      </c>
      <c r="AZ778" s="377">
        <f>VLOOKUP($B778,'1.วาง งบทดลอง 4 แถว'!$E$5036:$J$5874,3,0)</f>
        <v>0</v>
      </c>
      <c r="BA778" s="378">
        <f>VLOOKUP($B778,'1.วาง งบทดลอง 4 แถว'!$E$5036:$J$5874,4,0)</f>
        <v>0</v>
      </c>
      <c r="BB778" s="378">
        <f>VLOOKUP($B778,'1.วาง งบทดลอง 4 แถว'!$E$5036:$J$5874,5,0)</f>
        <v>0</v>
      </c>
      <c r="BC778" s="379">
        <f>VLOOKUP($B778,'1.วาง งบทดลอง 4 แถว'!$E$5036:$J$5874,6,0)</f>
        <v>0</v>
      </c>
      <c r="BD778" s="380">
        <f t="shared" si="102"/>
        <v>0</v>
      </c>
      <c r="BE778" s="410" t="s">
        <v>1319</v>
      </c>
      <c r="BF778" s="411" t="s">
        <v>1320</v>
      </c>
      <c r="BG778" s="412" t="s">
        <v>2027</v>
      </c>
      <c r="BH778" s="377">
        <f>VLOOKUP($B778,'1.วาง งบทดลอง 4 แถว'!$E$5875:$J$6713,3,0)</f>
        <v>0</v>
      </c>
      <c r="BI778" s="378">
        <f>VLOOKUP($B778,'1.วาง งบทดลอง 4 แถว'!$E$5875:$J$6713,4,0)</f>
        <v>0</v>
      </c>
      <c r="BJ778" s="378">
        <f>VLOOKUP($B778,'1.วาง งบทดลอง 4 แถว'!$E$5875:$J$6713,5,0)</f>
        <v>0</v>
      </c>
      <c r="BK778" s="379">
        <f>VLOOKUP($B778,'1.วาง งบทดลอง 4 แถว'!$E$5875:$J$6713,6,0)</f>
        <v>0</v>
      </c>
      <c r="BL778" s="380">
        <f t="shared" si="103"/>
        <v>0</v>
      </c>
      <c r="BM778" s="410" t="s">
        <v>1319</v>
      </c>
      <c r="BN778" s="411" t="s">
        <v>1320</v>
      </c>
      <c r="BO778" s="413" t="s">
        <v>2027</v>
      </c>
    </row>
    <row r="779" spans="1:67" ht="19.5" customHeight="1">
      <c r="A779" s="374">
        <v>776</v>
      </c>
      <c r="B779" s="375" t="s">
        <v>1112</v>
      </c>
      <c r="C779" s="376" t="s">
        <v>2364</v>
      </c>
      <c r="D779" s="377">
        <f>VLOOKUP($B779,'1.วาง งบทดลอง 4 แถว'!$E$2:$J$840,3,0)</f>
        <v>0</v>
      </c>
      <c r="E779" s="378">
        <f>VLOOKUP($B779,'1.วาง งบทดลอง 4 แถว'!$E$2:$J$840,4,0)</f>
        <v>0</v>
      </c>
      <c r="F779" s="378">
        <f>VLOOKUP($B779,'1.วาง งบทดลอง 4 แถว'!$E$2:$J$840,5,0)</f>
        <v>0</v>
      </c>
      <c r="G779" s="379">
        <f>VLOOKUP($B779,'1.วาง งบทดลอง 4 แถว'!$E$2:$J$840,6,0)</f>
        <v>0</v>
      </c>
      <c r="H779" s="380">
        <f t="shared" si="96"/>
        <v>0</v>
      </c>
      <c r="I779" s="410" t="s">
        <v>1325</v>
      </c>
      <c r="J779" s="411" t="s">
        <v>1326</v>
      </c>
      <c r="K779" s="412">
        <v>0</v>
      </c>
      <c r="L779" s="377">
        <f>VLOOKUP($B779,'1.วาง งบทดลอง 4 แถว'!$E$841:$J$1679,3,0)</f>
        <v>0</v>
      </c>
      <c r="M779" s="378">
        <f>VLOOKUP($B779,'1.วาง งบทดลอง 4 แถว'!$E$841:$J$1679,4,0)</f>
        <v>0</v>
      </c>
      <c r="N779" s="378">
        <f>VLOOKUP($B779,'1.วาง งบทดลอง 4 แถว'!$E$841:$J$1679,5,0)</f>
        <v>0</v>
      </c>
      <c r="O779" s="379">
        <f>VLOOKUP($B779,'1.วาง งบทดลอง 4 แถว'!$E$841:$J$1679,6,0)</f>
        <v>0</v>
      </c>
      <c r="P779" s="380">
        <f t="shared" si="97"/>
        <v>0</v>
      </c>
      <c r="Q779" s="410" t="s">
        <v>1319</v>
      </c>
      <c r="R779" s="411" t="s">
        <v>1320</v>
      </c>
      <c r="S779" s="412" t="s">
        <v>2027</v>
      </c>
      <c r="T779" s="377">
        <f>VLOOKUP($B779,'1.วาง งบทดลอง 4 แถว'!$E$1680:$J$2518,3,0)</f>
        <v>0</v>
      </c>
      <c r="U779" s="378">
        <f>VLOOKUP($B779,'1.วาง งบทดลอง 4 แถว'!$E$1680:$J$2518,4,0)</f>
        <v>0</v>
      </c>
      <c r="V779" s="378">
        <f>VLOOKUP($B779,'1.วาง งบทดลอง 4 แถว'!$E$1680:$J$2518,5,0)</f>
        <v>0</v>
      </c>
      <c r="W779" s="379">
        <f>VLOOKUP($B779,'1.วาง งบทดลอง 4 แถว'!$E$1680:$J$2518,6,0)</f>
        <v>0</v>
      </c>
      <c r="X779" s="380">
        <f t="shared" si="98"/>
        <v>0</v>
      </c>
      <c r="Y779" s="410" t="s">
        <v>1319</v>
      </c>
      <c r="Z779" s="411" t="s">
        <v>1320</v>
      </c>
      <c r="AA779" s="412" t="s">
        <v>2027</v>
      </c>
      <c r="AB779" s="377">
        <f>VLOOKUP($B779,'1.วาง งบทดลอง 4 แถว'!$E$2519:$J$3357,3,0)</f>
        <v>0</v>
      </c>
      <c r="AC779" s="378">
        <f>VLOOKUP($B779,'1.วาง งบทดลอง 4 แถว'!$E$2519:$J$3357,4,0)</f>
        <v>0</v>
      </c>
      <c r="AD779" s="378">
        <f>VLOOKUP($B779,'1.วาง งบทดลอง 4 แถว'!$E$2519:$J$3357,5,0)</f>
        <v>0</v>
      </c>
      <c r="AE779" s="379">
        <f>VLOOKUP($B779,'1.วาง งบทดลอง 4 แถว'!$E$2519:$J$3357,6,0)</f>
        <v>0</v>
      </c>
      <c r="AF779" s="380">
        <f t="shared" si="99"/>
        <v>0</v>
      </c>
      <c r="AG779" s="410" t="s">
        <v>1319</v>
      </c>
      <c r="AH779" s="411" t="s">
        <v>1320</v>
      </c>
      <c r="AI779" s="412" t="s">
        <v>2027</v>
      </c>
      <c r="AJ779" s="377">
        <f>VLOOKUP($B779,'1.วาง งบทดลอง 4 แถว'!$E$3358:$J$4196,3,0)</f>
        <v>0</v>
      </c>
      <c r="AK779" s="378">
        <f>VLOOKUP($B779,'1.วาง งบทดลอง 4 แถว'!$E$3358:$J$4196,4,0)</f>
        <v>0</v>
      </c>
      <c r="AL779" s="378">
        <f>VLOOKUP($B779,'1.วาง งบทดลอง 4 แถว'!$E$3358:$J$4196,5,0)</f>
        <v>0</v>
      </c>
      <c r="AM779" s="379">
        <f>VLOOKUP($B779,'1.วาง งบทดลอง 4 แถว'!$E$3358:$J$4196,6,0)</f>
        <v>0</v>
      </c>
      <c r="AN779" s="380">
        <f t="shared" si="100"/>
        <v>0</v>
      </c>
      <c r="AO779" s="410" t="s">
        <v>1319</v>
      </c>
      <c r="AP779" s="411" t="s">
        <v>1320</v>
      </c>
      <c r="AQ779" s="412" t="s">
        <v>2027</v>
      </c>
      <c r="AR779" s="377">
        <f>VLOOKUP($B779,'1.วาง งบทดลอง 4 แถว'!$E$4197:$J$5035,3,0)</f>
        <v>0</v>
      </c>
      <c r="AS779" s="378">
        <f>VLOOKUP($B779,'1.วาง งบทดลอง 4 แถว'!$E$4197:$J$5035,4,0)</f>
        <v>0</v>
      </c>
      <c r="AT779" s="378">
        <f>VLOOKUP($B779,'1.วาง งบทดลอง 4 แถว'!$E$4197:$J$5035,5,0)</f>
        <v>0</v>
      </c>
      <c r="AU779" s="379">
        <f>VLOOKUP($B779,'1.วาง งบทดลอง 4 แถว'!$E$4197:$J$5035,6,0)</f>
        <v>0</v>
      </c>
      <c r="AV779" s="380">
        <f t="shared" si="101"/>
        <v>0</v>
      </c>
      <c r="AW779" s="410" t="s">
        <v>1319</v>
      </c>
      <c r="AX779" s="411" t="s">
        <v>1320</v>
      </c>
      <c r="AY779" s="412" t="s">
        <v>2027</v>
      </c>
      <c r="AZ779" s="377">
        <f>VLOOKUP($B779,'1.วาง งบทดลอง 4 แถว'!$E$5036:$J$5874,3,0)</f>
        <v>0</v>
      </c>
      <c r="BA779" s="378">
        <f>VLOOKUP($B779,'1.วาง งบทดลอง 4 แถว'!$E$5036:$J$5874,4,0)</f>
        <v>0</v>
      </c>
      <c r="BB779" s="378">
        <f>VLOOKUP($B779,'1.วาง งบทดลอง 4 แถว'!$E$5036:$J$5874,5,0)</f>
        <v>0</v>
      </c>
      <c r="BC779" s="379">
        <f>VLOOKUP($B779,'1.วาง งบทดลอง 4 แถว'!$E$5036:$J$5874,6,0)</f>
        <v>0</v>
      </c>
      <c r="BD779" s="380">
        <f t="shared" si="102"/>
        <v>0</v>
      </c>
      <c r="BE779" s="410" t="s">
        <v>1319</v>
      </c>
      <c r="BF779" s="411" t="s">
        <v>1320</v>
      </c>
      <c r="BG779" s="412" t="s">
        <v>2027</v>
      </c>
      <c r="BH779" s="377">
        <f>VLOOKUP($B779,'1.วาง งบทดลอง 4 แถว'!$E$5875:$J$6713,3,0)</f>
        <v>0</v>
      </c>
      <c r="BI779" s="378">
        <f>VLOOKUP($B779,'1.วาง งบทดลอง 4 แถว'!$E$5875:$J$6713,4,0)</f>
        <v>0</v>
      </c>
      <c r="BJ779" s="378">
        <f>VLOOKUP($B779,'1.วาง งบทดลอง 4 แถว'!$E$5875:$J$6713,5,0)</f>
        <v>0</v>
      </c>
      <c r="BK779" s="379">
        <f>VLOOKUP($B779,'1.วาง งบทดลอง 4 แถว'!$E$5875:$J$6713,6,0)</f>
        <v>0</v>
      </c>
      <c r="BL779" s="380">
        <f t="shared" si="103"/>
        <v>0</v>
      </c>
      <c r="BM779" s="410" t="s">
        <v>1319</v>
      </c>
      <c r="BN779" s="411" t="s">
        <v>1320</v>
      </c>
      <c r="BO779" s="413" t="s">
        <v>2027</v>
      </c>
    </row>
    <row r="780" spans="1:67" ht="19.5" customHeight="1">
      <c r="A780" s="374">
        <v>777</v>
      </c>
      <c r="B780" s="375" t="s">
        <v>1113</v>
      </c>
      <c r="C780" s="376" t="s">
        <v>355</v>
      </c>
      <c r="D780" s="377">
        <f>VLOOKUP($B780,'1.วาง งบทดลอง 4 แถว'!$E$2:$J$840,3,0)</f>
        <v>0</v>
      </c>
      <c r="E780" s="378">
        <f>VLOOKUP($B780,'1.วาง งบทดลอง 4 แถว'!$E$2:$J$840,4,0)</f>
        <v>0</v>
      </c>
      <c r="F780" s="378">
        <f>VLOOKUP($B780,'1.วาง งบทดลอง 4 แถว'!$E$2:$J$840,5,0)</f>
        <v>0</v>
      </c>
      <c r="G780" s="379">
        <f>VLOOKUP($B780,'1.วาง งบทดลอง 4 แถว'!$E$2:$J$840,6,0)</f>
        <v>0</v>
      </c>
      <c r="H780" s="380">
        <f t="shared" si="96"/>
        <v>0</v>
      </c>
      <c r="I780" s="410" t="s">
        <v>1319</v>
      </c>
      <c r="J780" s="411" t="s">
        <v>1320</v>
      </c>
      <c r="K780" s="412" t="s">
        <v>2027</v>
      </c>
      <c r="L780" s="377">
        <f>VLOOKUP($B780,'1.วาง งบทดลอง 4 แถว'!$E$841:$J$1679,3,0)</f>
        <v>0</v>
      </c>
      <c r="M780" s="378">
        <f>VLOOKUP($B780,'1.วาง งบทดลอง 4 แถว'!$E$841:$J$1679,4,0)</f>
        <v>0</v>
      </c>
      <c r="N780" s="378">
        <f>VLOOKUP($B780,'1.วาง งบทดลอง 4 แถว'!$E$841:$J$1679,5,0)</f>
        <v>0</v>
      </c>
      <c r="O780" s="379">
        <f>VLOOKUP($B780,'1.วาง งบทดลอง 4 แถว'!$E$841:$J$1679,6,0)</f>
        <v>0</v>
      </c>
      <c r="P780" s="380">
        <f t="shared" si="97"/>
        <v>0</v>
      </c>
      <c r="Q780" s="410" t="s">
        <v>1319</v>
      </c>
      <c r="R780" s="411" t="s">
        <v>1502</v>
      </c>
      <c r="S780" s="412">
        <v>0</v>
      </c>
      <c r="T780" s="377">
        <f>VLOOKUP($B780,'1.วาง งบทดลอง 4 แถว'!$E$1680:$J$2518,3,0)</f>
        <v>0</v>
      </c>
      <c r="U780" s="378">
        <f>VLOOKUP($B780,'1.วาง งบทดลอง 4 แถว'!$E$1680:$J$2518,4,0)</f>
        <v>0</v>
      </c>
      <c r="V780" s="378">
        <f>VLOOKUP($B780,'1.วาง งบทดลอง 4 แถว'!$E$1680:$J$2518,5,0)</f>
        <v>0</v>
      </c>
      <c r="W780" s="379">
        <f>VLOOKUP($B780,'1.วาง งบทดลอง 4 แถว'!$E$1680:$J$2518,6,0)</f>
        <v>0</v>
      </c>
      <c r="X780" s="380">
        <f t="shared" si="98"/>
        <v>0</v>
      </c>
      <c r="Y780" s="410" t="s">
        <v>1319</v>
      </c>
      <c r="Z780" s="411" t="s">
        <v>1502</v>
      </c>
      <c r="AA780" s="412">
        <v>0</v>
      </c>
      <c r="AB780" s="377">
        <f>VLOOKUP($B780,'1.วาง งบทดลอง 4 แถว'!$E$2519:$J$3357,3,0)</f>
        <v>0</v>
      </c>
      <c r="AC780" s="378">
        <f>VLOOKUP($B780,'1.วาง งบทดลอง 4 แถว'!$E$2519:$J$3357,4,0)</f>
        <v>0</v>
      </c>
      <c r="AD780" s="378">
        <f>VLOOKUP($B780,'1.วาง งบทดลอง 4 แถว'!$E$2519:$J$3357,5,0)</f>
        <v>0</v>
      </c>
      <c r="AE780" s="379">
        <f>VLOOKUP($B780,'1.วาง งบทดลอง 4 แถว'!$E$2519:$J$3357,6,0)</f>
        <v>0</v>
      </c>
      <c r="AF780" s="380">
        <f t="shared" si="99"/>
        <v>0</v>
      </c>
      <c r="AG780" s="410" t="s">
        <v>1319</v>
      </c>
      <c r="AH780" s="411" t="s">
        <v>1502</v>
      </c>
      <c r="AI780" s="412">
        <v>0</v>
      </c>
      <c r="AJ780" s="377">
        <f>VLOOKUP($B780,'1.วาง งบทดลอง 4 แถว'!$E$3358:$J$4196,3,0)</f>
        <v>0</v>
      </c>
      <c r="AK780" s="378">
        <f>VLOOKUP($B780,'1.วาง งบทดลอง 4 แถว'!$E$3358:$J$4196,4,0)</f>
        <v>0</v>
      </c>
      <c r="AL780" s="378">
        <f>VLOOKUP($B780,'1.วาง งบทดลอง 4 แถว'!$E$3358:$J$4196,5,0)</f>
        <v>0</v>
      </c>
      <c r="AM780" s="379">
        <f>VLOOKUP($B780,'1.วาง งบทดลอง 4 แถว'!$E$3358:$J$4196,6,0)</f>
        <v>0</v>
      </c>
      <c r="AN780" s="380">
        <f t="shared" si="100"/>
        <v>0</v>
      </c>
      <c r="AO780" s="410" t="s">
        <v>1319</v>
      </c>
      <c r="AP780" s="411" t="s">
        <v>1502</v>
      </c>
      <c r="AQ780" s="412">
        <v>0</v>
      </c>
      <c r="AR780" s="377">
        <f>VLOOKUP($B780,'1.วาง งบทดลอง 4 แถว'!$E$4197:$J$5035,3,0)</f>
        <v>0</v>
      </c>
      <c r="AS780" s="378">
        <f>VLOOKUP($B780,'1.วาง งบทดลอง 4 แถว'!$E$4197:$J$5035,4,0)</f>
        <v>0</v>
      </c>
      <c r="AT780" s="378">
        <f>VLOOKUP($B780,'1.วาง งบทดลอง 4 แถว'!$E$4197:$J$5035,5,0)</f>
        <v>0</v>
      </c>
      <c r="AU780" s="379">
        <f>VLOOKUP($B780,'1.วาง งบทดลอง 4 แถว'!$E$4197:$J$5035,6,0)</f>
        <v>0</v>
      </c>
      <c r="AV780" s="380">
        <f t="shared" si="101"/>
        <v>0</v>
      </c>
      <c r="AW780" s="410" t="s">
        <v>1319</v>
      </c>
      <c r="AX780" s="411" t="s">
        <v>1502</v>
      </c>
      <c r="AY780" s="412">
        <v>0</v>
      </c>
      <c r="AZ780" s="377">
        <f>VLOOKUP($B780,'1.วาง งบทดลอง 4 แถว'!$E$5036:$J$5874,3,0)</f>
        <v>0</v>
      </c>
      <c r="BA780" s="378">
        <f>VLOOKUP($B780,'1.วาง งบทดลอง 4 แถว'!$E$5036:$J$5874,4,0)</f>
        <v>0</v>
      </c>
      <c r="BB780" s="378">
        <f>VLOOKUP($B780,'1.วาง งบทดลอง 4 แถว'!$E$5036:$J$5874,5,0)</f>
        <v>0</v>
      </c>
      <c r="BC780" s="379">
        <f>VLOOKUP($B780,'1.วาง งบทดลอง 4 แถว'!$E$5036:$J$5874,6,0)</f>
        <v>0</v>
      </c>
      <c r="BD780" s="380">
        <f t="shared" si="102"/>
        <v>0</v>
      </c>
      <c r="BE780" s="410" t="s">
        <v>1319</v>
      </c>
      <c r="BF780" s="411" t="s">
        <v>1502</v>
      </c>
      <c r="BG780" s="412">
        <v>0</v>
      </c>
      <c r="BH780" s="377">
        <f>VLOOKUP($B780,'1.วาง งบทดลอง 4 แถว'!$E$5875:$J$6713,3,0)</f>
        <v>0</v>
      </c>
      <c r="BI780" s="378">
        <f>VLOOKUP($B780,'1.วาง งบทดลอง 4 แถว'!$E$5875:$J$6713,4,0)</f>
        <v>0</v>
      </c>
      <c r="BJ780" s="378">
        <f>VLOOKUP($B780,'1.วาง งบทดลอง 4 แถว'!$E$5875:$J$6713,5,0)</f>
        <v>0</v>
      </c>
      <c r="BK780" s="379">
        <f>VLOOKUP($B780,'1.วาง งบทดลอง 4 แถว'!$E$5875:$J$6713,6,0)</f>
        <v>0</v>
      </c>
      <c r="BL780" s="380">
        <f t="shared" si="103"/>
        <v>0</v>
      </c>
      <c r="BM780" s="410" t="s">
        <v>1319</v>
      </c>
      <c r="BN780" s="411" t="s">
        <v>1502</v>
      </c>
      <c r="BO780" s="413">
        <v>0</v>
      </c>
    </row>
    <row r="781" spans="1:67" ht="19.5" customHeight="1">
      <c r="A781" s="374">
        <v>778</v>
      </c>
      <c r="B781" s="375" t="s">
        <v>1114</v>
      </c>
      <c r="C781" s="376" t="s">
        <v>356</v>
      </c>
      <c r="D781" s="377">
        <f>VLOOKUP($B781,'1.วาง งบทดลอง 4 แถว'!$E$2:$J$840,3,0)</f>
        <v>0</v>
      </c>
      <c r="E781" s="378">
        <f>VLOOKUP($B781,'1.วาง งบทดลอง 4 แถว'!$E$2:$J$840,4,0)</f>
        <v>0</v>
      </c>
      <c r="F781" s="378">
        <f>VLOOKUP($B781,'1.วาง งบทดลอง 4 แถว'!$E$2:$J$840,5,0)</f>
        <v>0</v>
      </c>
      <c r="G781" s="379">
        <f>VLOOKUP($B781,'1.วาง งบทดลอง 4 แถว'!$E$2:$J$840,6,0)</f>
        <v>0</v>
      </c>
      <c r="H781" s="380">
        <f t="shared" si="96"/>
        <v>0</v>
      </c>
      <c r="I781" s="410" t="s">
        <v>1319</v>
      </c>
      <c r="J781" s="411" t="s">
        <v>1320</v>
      </c>
      <c r="K781" s="412" t="s">
        <v>2027</v>
      </c>
      <c r="L781" s="377">
        <f>VLOOKUP($B781,'1.วาง งบทดลอง 4 แถว'!$E$841:$J$1679,3,0)</f>
        <v>0</v>
      </c>
      <c r="M781" s="378">
        <f>VLOOKUP($B781,'1.วาง งบทดลอง 4 แถว'!$E$841:$J$1679,4,0)</f>
        <v>0</v>
      </c>
      <c r="N781" s="378">
        <f>VLOOKUP($B781,'1.วาง งบทดลอง 4 แถว'!$E$841:$J$1679,5,0)</f>
        <v>0</v>
      </c>
      <c r="O781" s="379">
        <f>VLOOKUP($B781,'1.วาง งบทดลอง 4 แถว'!$E$841:$J$1679,6,0)</f>
        <v>0</v>
      </c>
      <c r="P781" s="380">
        <f t="shared" si="97"/>
        <v>0</v>
      </c>
      <c r="Q781" s="410" t="s">
        <v>1363</v>
      </c>
      <c r="R781" s="411" t="s">
        <v>1364</v>
      </c>
      <c r="S781" s="412">
        <v>0</v>
      </c>
      <c r="T781" s="377">
        <f>VLOOKUP($B781,'1.วาง งบทดลอง 4 แถว'!$E$1680:$J$2518,3,0)</f>
        <v>0</v>
      </c>
      <c r="U781" s="378">
        <f>VLOOKUP($B781,'1.วาง งบทดลอง 4 แถว'!$E$1680:$J$2518,4,0)</f>
        <v>0</v>
      </c>
      <c r="V781" s="378">
        <f>VLOOKUP($B781,'1.วาง งบทดลอง 4 แถว'!$E$1680:$J$2518,5,0)</f>
        <v>0</v>
      </c>
      <c r="W781" s="379">
        <f>VLOOKUP($B781,'1.วาง งบทดลอง 4 แถว'!$E$1680:$J$2518,6,0)</f>
        <v>0</v>
      </c>
      <c r="X781" s="380">
        <f t="shared" si="98"/>
        <v>0</v>
      </c>
      <c r="Y781" s="410" t="s">
        <v>1363</v>
      </c>
      <c r="Z781" s="411" t="s">
        <v>1364</v>
      </c>
      <c r="AA781" s="412">
        <v>0</v>
      </c>
      <c r="AB781" s="377">
        <f>VLOOKUP($B781,'1.วาง งบทดลอง 4 แถว'!$E$2519:$J$3357,3,0)</f>
        <v>0</v>
      </c>
      <c r="AC781" s="378">
        <f>VLOOKUP($B781,'1.วาง งบทดลอง 4 แถว'!$E$2519:$J$3357,4,0)</f>
        <v>0</v>
      </c>
      <c r="AD781" s="378">
        <f>VLOOKUP($B781,'1.วาง งบทดลอง 4 แถว'!$E$2519:$J$3357,5,0)</f>
        <v>0</v>
      </c>
      <c r="AE781" s="379">
        <f>VLOOKUP($B781,'1.วาง งบทดลอง 4 แถว'!$E$2519:$J$3357,6,0)</f>
        <v>0</v>
      </c>
      <c r="AF781" s="380">
        <f t="shared" si="99"/>
        <v>0</v>
      </c>
      <c r="AG781" s="410" t="s">
        <v>1363</v>
      </c>
      <c r="AH781" s="411" t="s">
        <v>1364</v>
      </c>
      <c r="AI781" s="412">
        <v>0</v>
      </c>
      <c r="AJ781" s="377">
        <f>VLOOKUP($B781,'1.วาง งบทดลอง 4 แถว'!$E$3358:$J$4196,3,0)</f>
        <v>0</v>
      </c>
      <c r="AK781" s="378">
        <f>VLOOKUP($B781,'1.วาง งบทดลอง 4 แถว'!$E$3358:$J$4196,4,0)</f>
        <v>0</v>
      </c>
      <c r="AL781" s="378">
        <f>VLOOKUP($B781,'1.วาง งบทดลอง 4 แถว'!$E$3358:$J$4196,5,0)</f>
        <v>0</v>
      </c>
      <c r="AM781" s="379">
        <f>VLOOKUP($B781,'1.วาง งบทดลอง 4 แถว'!$E$3358:$J$4196,6,0)</f>
        <v>0</v>
      </c>
      <c r="AN781" s="380">
        <f t="shared" si="100"/>
        <v>0</v>
      </c>
      <c r="AO781" s="410" t="s">
        <v>1363</v>
      </c>
      <c r="AP781" s="411" t="s">
        <v>1364</v>
      </c>
      <c r="AQ781" s="412">
        <v>0</v>
      </c>
      <c r="AR781" s="377">
        <f>VLOOKUP($B781,'1.วาง งบทดลอง 4 แถว'!$E$4197:$J$5035,3,0)</f>
        <v>0</v>
      </c>
      <c r="AS781" s="378">
        <f>VLOOKUP($B781,'1.วาง งบทดลอง 4 แถว'!$E$4197:$J$5035,4,0)</f>
        <v>0</v>
      </c>
      <c r="AT781" s="378">
        <f>VLOOKUP($B781,'1.วาง งบทดลอง 4 แถว'!$E$4197:$J$5035,5,0)</f>
        <v>0</v>
      </c>
      <c r="AU781" s="379">
        <f>VLOOKUP($B781,'1.วาง งบทดลอง 4 แถว'!$E$4197:$J$5035,6,0)</f>
        <v>0</v>
      </c>
      <c r="AV781" s="380">
        <f t="shared" si="101"/>
        <v>0</v>
      </c>
      <c r="AW781" s="410" t="s">
        <v>1363</v>
      </c>
      <c r="AX781" s="411" t="s">
        <v>1364</v>
      </c>
      <c r="AY781" s="412">
        <v>0</v>
      </c>
      <c r="AZ781" s="377">
        <f>VLOOKUP($B781,'1.วาง งบทดลอง 4 แถว'!$E$5036:$J$5874,3,0)</f>
        <v>0</v>
      </c>
      <c r="BA781" s="378">
        <f>VLOOKUP($B781,'1.วาง งบทดลอง 4 แถว'!$E$5036:$J$5874,4,0)</f>
        <v>0</v>
      </c>
      <c r="BB781" s="378">
        <f>VLOOKUP($B781,'1.วาง งบทดลอง 4 แถว'!$E$5036:$J$5874,5,0)</f>
        <v>0</v>
      </c>
      <c r="BC781" s="379">
        <f>VLOOKUP($B781,'1.วาง งบทดลอง 4 แถว'!$E$5036:$J$5874,6,0)</f>
        <v>0</v>
      </c>
      <c r="BD781" s="380">
        <f t="shared" si="102"/>
        <v>0</v>
      </c>
      <c r="BE781" s="410" t="s">
        <v>1363</v>
      </c>
      <c r="BF781" s="411" t="s">
        <v>1364</v>
      </c>
      <c r="BG781" s="412">
        <v>0</v>
      </c>
      <c r="BH781" s="377">
        <f>VLOOKUP($B781,'1.วาง งบทดลอง 4 แถว'!$E$5875:$J$6713,3,0)</f>
        <v>0</v>
      </c>
      <c r="BI781" s="378">
        <f>VLOOKUP($B781,'1.วาง งบทดลอง 4 แถว'!$E$5875:$J$6713,4,0)</f>
        <v>0</v>
      </c>
      <c r="BJ781" s="378">
        <f>VLOOKUP($B781,'1.วาง งบทดลอง 4 แถว'!$E$5875:$J$6713,5,0)</f>
        <v>0</v>
      </c>
      <c r="BK781" s="379">
        <f>VLOOKUP($B781,'1.วาง งบทดลอง 4 แถว'!$E$5875:$J$6713,6,0)</f>
        <v>0</v>
      </c>
      <c r="BL781" s="380">
        <f t="shared" si="103"/>
        <v>0</v>
      </c>
      <c r="BM781" s="410" t="s">
        <v>1363</v>
      </c>
      <c r="BN781" s="411" t="s">
        <v>1364</v>
      </c>
      <c r="BO781" s="413">
        <v>0</v>
      </c>
    </row>
    <row r="782" spans="1:67" ht="19.5" customHeight="1">
      <c r="A782" s="374">
        <v>779</v>
      </c>
      <c r="B782" s="375" t="s">
        <v>1115</v>
      </c>
      <c r="C782" s="376" t="s">
        <v>357</v>
      </c>
      <c r="D782" s="377">
        <f>VLOOKUP($B782,'1.วาง งบทดลอง 4 แถว'!$E$2:$J$840,3,0)</f>
        <v>0</v>
      </c>
      <c r="E782" s="378">
        <f>VLOOKUP($B782,'1.วาง งบทดลอง 4 แถว'!$E$2:$J$840,4,0)</f>
        <v>0</v>
      </c>
      <c r="F782" s="378">
        <f>VLOOKUP($B782,'1.วาง งบทดลอง 4 แถว'!$E$2:$J$840,5,0)</f>
        <v>0</v>
      </c>
      <c r="G782" s="379">
        <f>VLOOKUP($B782,'1.วาง งบทดลอง 4 แถว'!$E$2:$J$840,6,0)</f>
        <v>0</v>
      </c>
      <c r="H782" s="380">
        <f t="shared" si="96"/>
        <v>0</v>
      </c>
      <c r="I782" s="410" t="s">
        <v>1319</v>
      </c>
      <c r="J782" s="411" t="s">
        <v>1502</v>
      </c>
      <c r="K782" s="412">
        <v>0</v>
      </c>
      <c r="L782" s="377">
        <f>VLOOKUP($B782,'1.วาง งบทดลอง 4 แถว'!$E$841:$J$1679,3,0)</f>
        <v>0</v>
      </c>
      <c r="M782" s="378">
        <f>VLOOKUP($B782,'1.วาง งบทดลอง 4 แถว'!$E$841:$J$1679,4,0)</f>
        <v>0</v>
      </c>
      <c r="N782" s="378">
        <f>VLOOKUP($B782,'1.วาง งบทดลอง 4 แถว'!$E$841:$J$1679,5,0)</f>
        <v>0</v>
      </c>
      <c r="O782" s="379">
        <f>VLOOKUP($B782,'1.วาง งบทดลอง 4 แถว'!$E$841:$J$1679,6,0)</f>
        <v>0</v>
      </c>
      <c r="P782" s="380">
        <f t="shared" si="97"/>
        <v>0</v>
      </c>
      <c r="Q782" s="410" t="s">
        <v>1363</v>
      </c>
      <c r="R782" s="411" t="s">
        <v>1364</v>
      </c>
      <c r="S782" s="412">
        <v>0</v>
      </c>
      <c r="T782" s="377">
        <f>VLOOKUP($B782,'1.วาง งบทดลอง 4 แถว'!$E$1680:$J$2518,3,0)</f>
        <v>0</v>
      </c>
      <c r="U782" s="378">
        <f>VLOOKUP($B782,'1.วาง งบทดลอง 4 แถว'!$E$1680:$J$2518,4,0)</f>
        <v>0</v>
      </c>
      <c r="V782" s="378">
        <f>VLOOKUP($B782,'1.วาง งบทดลอง 4 แถว'!$E$1680:$J$2518,5,0)</f>
        <v>0</v>
      </c>
      <c r="W782" s="379">
        <f>VLOOKUP($B782,'1.วาง งบทดลอง 4 แถว'!$E$1680:$J$2518,6,0)</f>
        <v>0</v>
      </c>
      <c r="X782" s="380">
        <f t="shared" si="98"/>
        <v>0</v>
      </c>
      <c r="Y782" s="410" t="s">
        <v>1363</v>
      </c>
      <c r="Z782" s="411" t="s">
        <v>1364</v>
      </c>
      <c r="AA782" s="412">
        <v>0</v>
      </c>
      <c r="AB782" s="377">
        <f>VLOOKUP($B782,'1.วาง งบทดลอง 4 แถว'!$E$2519:$J$3357,3,0)</f>
        <v>0</v>
      </c>
      <c r="AC782" s="378">
        <f>VLOOKUP($B782,'1.วาง งบทดลอง 4 แถว'!$E$2519:$J$3357,4,0)</f>
        <v>0</v>
      </c>
      <c r="AD782" s="378">
        <f>VLOOKUP($B782,'1.วาง งบทดลอง 4 แถว'!$E$2519:$J$3357,5,0)</f>
        <v>0</v>
      </c>
      <c r="AE782" s="379">
        <f>VLOOKUP($B782,'1.วาง งบทดลอง 4 แถว'!$E$2519:$J$3357,6,0)</f>
        <v>0</v>
      </c>
      <c r="AF782" s="380">
        <f t="shared" si="99"/>
        <v>0</v>
      </c>
      <c r="AG782" s="410" t="s">
        <v>1363</v>
      </c>
      <c r="AH782" s="411" t="s">
        <v>1364</v>
      </c>
      <c r="AI782" s="412">
        <v>0</v>
      </c>
      <c r="AJ782" s="377">
        <f>VLOOKUP($B782,'1.วาง งบทดลอง 4 แถว'!$E$3358:$J$4196,3,0)</f>
        <v>0</v>
      </c>
      <c r="AK782" s="378">
        <f>VLOOKUP($B782,'1.วาง งบทดลอง 4 แถว'!$E$3358:$J$4196,4,0)</f>
        <v>0</v>
      </c>
      <c r="AL782" s="378">
        <f>VLOOKUP($B782,'1.วาง งบทดลอง 4 แถว'!$E$3358:$J$4196,5,0)</f>
        <v>0</v>
      </c>
      <c r="AM782" s="379">
        <f>VLOOKUP($B782,'1.วาง งบทดลอง 4 แถว'!$E$3358:$J$4196,6,0)</f>
        <v>0</v>
      </c>
      <c r="AN782" s="380">
        <f t="shared" si="100"/>
        <v>0</v>
      </c>
      <c r="AO782" s="410" t="s">
        <v>1363</v>
      </c>
      <c r="AP782" s="411" t="s">
        <v>1364</v>
      </c>
      <c r="AQ782" s="412">
        <v>0</v>
      </c>
      <c r="AR782" s="377">
        <f>VLOOKUP($B782,'1.วาง งบทดลอง 4 แถว'!$E$4197:$J$5035,3,0)</f>
        <v>0</v>
      </c>
      <c r="AS782" s="378">
        <f>VLOOKUP($B782,'1.วาง งบทดลอง 4 แถว'!$E$4197:$J$5035,4,0)</f>
        <v>0</v>
      </c>
      <c r="AT782" s="378">
        <f>VLOOKUP($B782,'1.วาง งบทดลอง 4 แถว'!$E$4197:$J$5035,5,0)</f>
        <v>0</v>
      </c>
      <c r="AU782" s="379">
        <f>VLOOKUP($B782,'1.วาง งบทดลอง 4 แถว'!$E$4197:$J$5035,6,0)</f>
        <v>0</v>
      </c>
      <c r="AV782" s="380">
        <f t="shared" si="101"/>
        <v>0</v>
      </c>
      <c r="AW782" s="410" t="s">
        <v>1363</v>
      </c>
      <c r="AX782" s="411" t="s">
        <v>1364</v>
      </c>
      <c r="AY782" s="412">
        <v>0</v>
      </c>
      <c r="AZ782" s="377">
        <f>VLOOKUP($B782,'1.วาง งบทดลอง 4 แถว'!$E$5036:$J$5874,3,0)</f>
        <v>0</v>
      </c>
      <c r="BA782" s="378">
        <f>VLOOKUP($B782,'1.วาง งบทดลอง 4 แถว'!$E$5036:$J$5874,4,0)</f>
        <v>0</v>
      </c>
      <c r="BB782" s="378">
        <f>VLOOKUP($B782,'1.วาง งบทดลอง 4 แถว'!$E$5036:$J$5874,5,0)</f>
        <v>0</v>
      </c>
      <c r="BC782" s="379">
        <f>VLOOKUP($B782,'1.วาง งบทดลอง 4 แถว'!$E$5036:$J$5874,6,0)</f>
        <v>0</v>
      </c>
      <c r="BD782" s="380">
        <f t="shared" si="102"/>
        <v>0</v>
      </c>
      <c r="BE782" s="410" t="s">
        <v>1363</v>
      </c>
      <c r="BF782" s="411" t="s">
        <v>1364</v>
      </c>
      <c r="BG782" s="412">
        <v>0</v>
      </c>
      <c r="BH782" s="377">
        <f>VLOOKUP($B782,'1.วาง งบทดลอง 4 แถว'!$E$5875:$J$6713,3,0)</f>
        <v>0</v>
      </c>
      <c r="BI782" s="378">
        <f>VLOOKUP($B782,'1.วาง งบทดลอง 4 แถว'!$E$5875:$J$6713,4,0)</f>
        <v>0</v>
      </c>
      <c r="BJ782" s="378">
        <f>VLOOKUP($B782,'1.วาง งบทดลอง 4 แถว'!$E$5875:$J$6713,5,0)</f>
        <v>0</v>
      </c>
      <c r="BK782" s="379">
        <f>VLOOKUP($B782,'1.วาง งบทดลอง 4 แถว'!$E$5875:$J$6713,6,0)</f>
        <v>0</v>
      </c>
      <c r="BL782" s="380">
        <f t="shared" si="103"/>
        <v>0</v>
      </c>
      <c r="BM782" s="410" t="s">
        <v>1363</v>
      </c>
      <c r="BN782" s="411" t="s">
        <v>1364</v>
      </c>
      <c r="BO782" s="413">
        <v>0</v>
      </c>
    </row>
    <row r="783" spans="1:67" ht="19.5" customHeight="1">
      <c r="A783" s="374">
        <v>780</v>
      </c>
      <c r="B783" s="375" t="s">
        <v>1116</v>
      </c>
      <c r="C783" s="376" t="s">
        <v>358</v>
      </c>
      <c r="D783" s="377">
        <f>VLOOKUP($B783,'1.วาง งบทดลอง 4 แถว'!$E$2:$J$840,3,0)</f>
        <v>0</v>
      </c>
      <c r="E783" s="378">
        <f>VLOOKUP($B783,'1.วาง งบทดลอง 4 แถว'!$E$2:$J$840,4,0)</f>
        <v>0</v>
      </c>
      <c r="F783" s="378">
        <f>VLOOKUP($B783,'1.วาง งบทดลอง 4 แถว'!$E$2:$J$840,5,0)</f>
        <v>0</v>
      </c>
      <c r="G783" s="379">
        <f>VLOOKUP($B783,'1.วาง งบทดลอง 4 แถว'!$E$2:$J$840,6,0)</f>
        <v>0</v>
      </c>
      <c r="H783" s="380">
        <f t="shared" si="96"/>
        <v>0</v>
      </c>
      <c r="I783" s="410" t="s">
        <v>1363</v>
      </c>
      <c r="J783" s="411" t="s">
        <v>1364</v>
      </c>
      <c r="K783" s="412">
        <v>0</v>
      </c>
      <c r="L783" s="377">
        <f>VLOOKUP($B783,'1.วาง งบทดลอง 4 แถว'!$E$841:$J$1679,3,0)</f>
        <v>0</v>
      </c>
      <c r="M783" s="378">
        <f>VLOOKUP($B783,'1.วาง งบทดลอง 4 แถว'!$E$841:$J$1679,4,0)</f>
        <v>0</v>
      </c>
      <c r="N783" s="378">
        <f>VLOOKUP($B783,'1.วาง งบทดลอง 4 แถว'!$E$841:$J$1679,5,0)</f>
        <v>0</v>
      </c>
      <c r="O783" s="379">
        <f>VLOOKUP($B783,'1.วาง งบทดลอง 4 แถว'!$E$841:$J$1679,6,0)</f>
        <v>0</v>
      </c>
      <c r="P783" s="380">
        <f t="shared" si="97"/>
        <v>0</v>
      </c>
      <c r="Q783" s="410" t="s">
        <v>1363</v>
      </c>
      <c r="R783" s="411" t="s">
        <v>1364</v>
      </c>
      <c r="S783" s="412">
        <v>0</v>
      </c>
      <c r="T783" s="377">
        <f>VLOOKUP($B783,'1.วาง งบทดลอง 4 แถว'!$E$1680:$J$2518,3,0)</f>
        <v>0</v>
      </c>
      <c r="U783" s="378">
        <f>VLOOKUP($B783,'1.วาง งบทดลอง 4 แถว'!$E$1680:$J$2518,4,0)</f>
        <v>0</v>
      </c>
      <c r="V783" s="378">
        <f>VLOOKUP($B783,'1.วาง งบทดลอง 4 แถว'!$E$1680:$J$2518,5,0)</f>
        <v>0</v>
      </c>
      <c r="W783" s="379">
        <f>VLOOKUP($B783,'1.วาง งบทดลอง 4 แถว'!$E$1680:$J$2518,6,0)</f>
        <v>0</v>
      </c>
      <c r="X783" s="380">
        <f t="shared" si="98"/>
        <v>0</v>
      </c>
      <c r="Y783" s="410" t="s">
        <v>1363</v>
      </c>
      <c r="Z783" s="411" t="s">
        <v>1364</v>
      </c>
      <c r="AA783" s="412">
        <v>0</v>
      </c>
      <c r="AB783" s="377">
        <f>VLOOKUP($B783,'1.วาง งบทดลอง 4 แถว'!$E$2519:$J$3357,3,0)</f>
        <v>0</v>
      </c>
      <c r="AC783" s="378">
        <f>VLOOKUP($B783,'1.วาง งบทดลอง 4 แถว'!$E$2519:$J$3357,4,0)</f>
        <v>0</v>
      </c>
      <c r="AD783" s="378">
        <f>VLOOKUP($B783,'1.วาง งบทดลอง 4 แถว'!$E$2519:$J$3357,5,0)</f>
        <v>0</v>
      </c>
      <c r="AE783" s="379">
        <f>VLOOKUP($B783,'1.วาง งบทดลอง 4 แถว'!$E$2519:$J$3357,6,0)</f>
        <v>0</v>
      </c>
      <c r="AF783" s="380">
        <f t="shared" si="99"/>
        <v>0</v>
      </c>
      <c r="AG783" s="410" t="s">
        <v>1363</v>
      </c>
      <c r="AH783" s="411" t="s">
        <v>1364</v>
      </c>
      <c r="AI783" s="412">
        <v>0</v>
      </c>
      <c r="AJ783" s="377">
        <f>VLOOKUP($B783,'1.วาง งบทดลอง 4 แถว'!$E$3358:$J$4196,3,0)</f>
        <v>0</v>
      </c>
      <c r="AK783" s="378">
        <f>VLOOKUP($B783,'1.วาง งบทดลอง 4 แถว'!$E$3358:$J$4196,4,0)</f>
        <v>0</v>
      </c>
      <c r="AL783" s="378">
        <f>VLOOKUP($B783,'1.วาง งบทดลอง 4 แถว'!$E$3358:$J$4196,5,0)</f>
        <v>0</v>
      </c>
      <c r="AM783" s="379">
        <f>VLOOKUP($B783,'1.วาง งบทดลอง 4 แถว'!$E$3358:$J$4196,6,0)</f>
        <v>0</v>
      </c>
      <c r="AN783" s="380">
        <f t="shared" si="100"/>
        <v>0</v>
      </c>
      <c r="AO783" s="410" t="s">
        <v>1363</v>
      </c>
      <c r="AP783" s="411" t="s">
        <v>1364</v>
      </c>
      <c r="AQ783" s="412">
        <v>0</v>
      </c>
      <c r="AR783" s="377">
        <f>VLOOKUP($B783,'1.วาง งบทดลอง 4 แถว'!$E$4197:$J$5035,3,0)</f>
        <v>0</v>
      </c>
      <c r="AS783" s="378">
        <f>VLOOKUP($B783,'1.วาง งบทดลอง 4 แถว'!$E$4197:$J$5035,4,0)</f>
        <v>0</v>
      </c>
      <c r="AT783" s="378">
        <f>VLOOKUP($B783,'1.วาง งบทดลอง 4 แถว'!$E$4197:$J$5035,5,0)</f>
        <v>0</v>
      </c>
      <c r="AU783" s="379">
        <f>VLOOKUP($B783,'1.วาง งบทดลอง 4 แถว'!$E$4197:$J$5035,6,0)</f>
        <v>0</v>
      </c>
      <c r="AV783" s="380">
        <f t="shared" si="101"/>
        <v>0</v>
      </c>
      <c r="AW783" s="410" t="s">
        <v>1363</v>
      </c>
      <c r="AX783" s="411" t="s">
        <v>1364</v>
      </c>
      <c r="AY783" s="412">
        <v>0</v>
      </c>
      <c r="AZ783" s="377">
        <f>VLOOKUP($B783,'1.วาง งบทดลอง 4 แถว'!$E$5036:$J$5874,3,0)</f>
        <v>0</v>
      </c>
      <c r="BA783" s="378">
        <f>VLOOKUP($B783,'1.วาง งบทดลอง 4 แถว'!$E$5036:$J$5874,4,0)</f>
        <v>0</v>
      </c>
      <c r="BB783" s="378">
        <f>VLOOKUP($B783,'1.วาง งบทดลอง 4 แถว'!$E$5036:$J$5874,5,0)</f>
        <v>0</v>
      </c>
      <c r="BC783" s="379">
        <f>VLOOKUP($B783,'1.วาง งบทดลอง 4 แถว'!$E$5036:$J$5874,6,0)</f>
        <v>0</v>
      </c>
      <c r="BD783" s="380">
        <f t="shared" si="102"/>
        <v>0</v>
      </c>
      <c r="BE783" s="410" t="s">
        <v>1363</v>
      </c>
      <c r="BF783" s="411" t="s">
        <v>1364</v>
      </c>
      <c r="BG783" s="412">
        <v>0</v>
      </c>
      <c r="BH783" s="377">
        <f>VLOOKUP($B783,'1.วาง งบทดลอง 4 แถว'!$E$5875:$J$6713,3,0)</f>
        <v>0</v>
      </c>
      <c r="BI783" s="378">
        <f>VLOOKUP($B783,'1.วาง งบทดลอง 4 แถว'!$E$5875:$J$6713,4,0)</f>
        <v>0</v>
      </c>
      <c r="BJ783" s="378">
        <f>VLOOKUP($B783,'1.วาง งบทดลอง 4 แถว'!$E$5875:$J$6713,5,0)</f>
        <v>0</v>
      </c>
      <c r="BK783" s="379">
        <f>VLOOKUP($B783,'1.วาง งบทดลอง 4 แถว'!$E$5875:$J$6713,6,0)</f>
        <v>0</v>
      </c>
      <c r="BL783" s="380">
        <f t="shared" si="103"/>
        <v>0</v>
      </c>
      <c r="BM783" s="410" t="s">
        <v>1363</v>
      </c>
      <c r="BN783" s="411" t="s">
        <v>1364</v>
      </c>
      <c r="BO783" s="413">
        <v>0</v>
      </c>
    </row>
    <row r="784" spans="1:67" ht="19.5" customHeight="1">
      <c r="A784" s="374">
        <v>781</v>
      </c>
      <c r="B784" s="375" t="s">
        <v>1117</v>
      </c>
      <c r="C784" s="376" t="s">
        <v>359</v>
      </c>
      <c r="D784" s="377">
        <f>VLOOKUP($B784,'1.วาง งบทดลอง 4 แถว'!$E$2:$J$840,3,0)</f>
        <v>0</v>
      </c>
      <c r="E784" s="378">
        <f>VLOOKUP($B784,'1.วาง งบทดลอง 4 แถว'!$E$2:$J$840,4,0)</f>
        <v>0</v>
      </c>
      <c r="F784" s="378">
        <f>VLOOKUP($B784,'1.วาง งบทดลอง 4 แถว'!$E$2:$J$840,5,0)</f>
        <v>0</v>
      </c>
      <c r="G784" s="379">
        <f>VLOOKUP($B784,'1.วาง งบทดลอง 4 แถว'!$E$2:$J$840,6,0)</f>
        <v>0</v>
      </c>
      <c r="H784" s="380">
        <f t="shared" si="96"/>
        <v>0</v>
      </c>
      <c r="I784" s="410" t="s">
        <v>1363</v>
      </c>
      <c r="J784" s="411" t="s">
        <v>1364</v>
      </c>
      <c r="K784" s="412">
        <v>0</v>
      </c>
      <c r="L784" s="377">
        <f>VLOOKUP($B784,'1.วาง งบทดลอง 4 แถว'!$E$841:$J$1679,3,0)</f>
        <v>0</v>
      </c>
      <c r="M784" s="378">
        <f>VLOOKUP($B784,'1.วาง งบทดลอง 4 แถว'!$E$841:$J$1679,4,0)</f>
        <v>0</v>
      </c>
      <c r="N784" s="378">
        <f>VLOOKUP($B784,'1.วาง งบทดลอง 4 แถว'!$E$841:$J$1679,5,0)</f>
        <v>0</v>
      </c>
      <c r="O784" s="379">
        <f>VLOOKUP($B784,'1.วาง งบทดลอง 4 แถว'!$E$841:$J$1679,6,0)</f>
        <v>0</v>
      </c>
      <c r="P784" s="380">
        <f t="shared" si="97"/>
        <v>0</v>
      </c>
      <c r="Q784" s="410" t="s">
        <v>1363</v>
      </c>
      <c r="R784" s="411" t="s">
        <v>1364</v>
      </c>
      <c r="S784" s="412">
        <v>0</v>
      </c>
      <c r="T784" s="377">
        <f>VLOOKUP($B784,'1.วาง งบทดลอง 4 แถว'!$E$1680:$J$2518,3,0)</f>
        <v>0</v>
      </c>
      <c r="U784" s="378">
        <f>VLOOKUP($B784,'1.วาง งบทดลอง 4 แถว'!$E$1680:$J$2518,4,0)</f>
        <v>0</v>
      </c>
      <c r="V784" s="378">
        <f>VLOOKUP($B784,'1.วาง งบทดลอง 4 แถว'!$E$1680:$J$2518,5,0)</f>
        <v>0</v>
      </c>
      <c r="W784" s="379">
        <f>VLOOKUP($B784,'1.วาง งบทดลอง 4 แถว'!$E$1680:$J$2518,6,0)</f>
        <v>0</v>
      </c>
      <c r="X784" s="380">
        <f t="shared" si="98"/>
        <v>0</v>
      </c>
      <c r="Y784" s="410" t="s">
        <v>1363</v>
      </c>
      <c r="Z784" s="411" t="s">
        <v>1364</v>
      </c>
      <c r="AA784" s="412">
        <v>0</v>
      </c>
      <c r="AB784" s="377">
        <f>VLOOKUP($B784,'1.วาง งบทดลอง 4 แถว'!$E$2519:$J$3357,3,0)</f>
        <v>0</v>
      </c>
      <c r="AC784" s="378">
        <f>VLOOKUP($B784,'1.วาง งบทดลอง 4 แถว'!$E$2519:$J$3357,4,0)</f>
        <v>0</v>
      </c>
      <c r="AD784" s="378">
        <f>VLOOKUP($B784,'1.วาง งบทดลอง 4 แถว'!$E$2519:$J$3357,5,0)</f>
        <v>0</v>
      </c>
      <c r="AE784" s="379">
        <f>VLOOKUP($B784,'1.วาง งบทดลอง 4 แถว'!$E$2519:$J$3357,6,0)</f>
        <v>0</v>
      </c>
      <c r="AF784" s="380">
        <f t="shared" si="99"/>
        <v>0</v>
      </c>
      <c r="AG784" s="410" t="s">
        <v>1363</v>
      </c>
      <c r="AH784" s="411" t="s">
        <v>1364</v>
      </c>
      <c r="AI784" s="412">
        <v>0</v>
      </c>
      <c r="AJ784" s="377">
        <f>VLOOKUP($B784,'1.วาง งบทดลอง 4 แถว'!$E$3358:$J$4196,3,0)</f>
        <v>0</v>
      </c>
      <c r="AK784" s="378">
        <f>VLOOKUP($B784,'1.วาง งบทดลอง 4 แถว'!$E$3358:$J$4196,4,0)</f>
        <v>0</v>
      </c>
      <c r="AL784" s="378">
        <f>VLOOKUP($B784,'1.วาง งบทดลอง 4 แถว'!$E$3358:$J$4196,5,0)</f>
        <v>0</v>
      </c>
      <c r="AM784" s="379">
        <f>VLOOKUP($B784,'1.วาง งบทดลอง 4 แถว'!$E$3358:$J$4196,6,0)</f>
        <v>0</v>
      </c>
      <c r="AN784" s="380">
        <f t="shared" si="100"/>
        <v>0</v>
      </c>
      <c r="AO784" s="410" t="s">
        <v>1363</v>
      </c>
      <c r="AP784" s="411" t="s">
        <v>1364</v>
      </c>
      <c r="AQ784" s="412">
        <v>0</v>
      </c>
      <c r="AR784" s="377">
        <f>VLOOKUP($B784,'1.วาง งบทดลอง 4 แถว'!$E$4197:$J$5035,3,0)</f>
        <v>0</v>
      </c>
      <c r="AS784" s="378">
        <f>VLOOKUP($B784,'1.วาง งบทดลอง 4 แถว'!$E$4197:$J$5035,4,0)</f>
        <v>0</v>
      </c>
      <c r="AT784" s="378">
        <f>VLOOKUP($B784,'1.วาง งบทดลอง 4 แถว'!$E$4197:$J$5035,5,0)</f>
        <v>0</v>
      </c>
      <c r="AU784" s="379">
        <f>VLOOKUP($B784,'1.วาง งบทดลอง 4 แถว'!$E$4197:$J$5035,6,0)</f>
        <v>0</v>
      </c>
      <c r="AV784" s="380">
        <f t="shared" si="101"/>
        <v>0</v>
      </c>
      <c r="AW784" s="410" t="s">
        <v>1363</v>
      </c>
      <c r="AX784" s="411" t="s">
        <v>1364</v>
      </c>
      <c r="AY784" s="412">
        <v>0</v>
      </c>
      <c r="AZ784" s="377">
        <f>VLOOKUP($B784,'1.วาง งบทดลอง 4 แถว'!$E$5036:$J$5874,3,0)</f>
        <v>0</v>
      </c>
      <c r="BA784" s="378">
        <f>VLOOKUP($B784,'1.วาง งบทดลอง 4 แถว'!$E$5036:$J$5874,4,0)</f>
        <v>0</v>
      </c>
      <c r="BB784" s="378">
        <f>VLOOKUP($B784,'1.วาง งบทดลอง 4 แถว'!$E$5036:$J$5874,5,0)</f>
        <v>0</v>
      </c>
      <c r="BC784" s="379">
        <f>VLOOKUP($B784,'1.วาง งบทดลอง 4 แถว'!$E$5036:$J$5874,6,0)</f>
        <v>0</v>
      </c>
      <c r="BD784" s="380">
        <f t="shared" si="102"/>
        <v>0</v>
      </c>
      <c r="BE784" s="410" t="s">
        <v>1363</v>
      </c>
      <c r="BF784" s="411" t="s">
        <v>1364</v>
      </c>
      <c r="BG784" s="412">
        <v>0</v>
      </c>
      <c r="BH784" s="377">
        <f>VLOOKUP($B784,'1.วาง งบทดลอง 4 แถว'!$E$5875:$J$6713,3,0)</f>
        <v>0</v>
      </c>
      <c r="BI784" s="378">
        <f>VLOOKUP($B784,'1.วาง งบทดลอง 4 แถว'!$E$5875:$J$6713,4,0)</f>
        <v>0</v>
      </c>
      <c r="BJ784" s="378">
        <f>VLOOKUP($B784,'1.วาง งบทดลอง 4 แถว'!$E$5875:$J$6713,5,0)</f>
        <v>0</v>
      </c>
      <c r="BK784" s="379">
        <f>VLOOKUP($B784,'1.วาง งบทดลอง 4 แถว'!$E$5875:$J$6713,6,0)</f>
        <v>0</v>
      </c>
      <c r="BL784" s="380">
        <f t="shared" si="103"/>
        <v>0</v>
      </c>
      <c r="BM784" s="410" t="s">
        <v>1363</v>
      </c>
      <c r="BN784" s="411" t="s">
        <v>1364</v>
      </c>
      <c r="BO784" s="413">
        <v>0</v>
      </c>
    </row>
    <row r="785" spans="1:67" ht="19.5" customHeight="1">
      <c r="A785" s="374">
        <v>782</v>
      </c>
      <c r="B785" s="375" t="s">
        <v>1118</v>
      </c>
      <c r="C785" s="376" t="s">
        <v>360</v>
      </c>
      <c r="D785" s="377">
        <f>VLOOKUP($B785,'1.วาง งบทดลอง 4 แถว'!$E$2:$J$840,3,0)</f>
        <v>0</v>
      </c>
      <c r="E785" s="378">
        <f>VLOOKUP($B785,'1.วาง งบทดลอง 4 แถว'!$E$2:$J$840,4,0)</f>
        <v>0</v>
      </c>
      <c r="F785" s="378">
        <f>VLOOKUP($B785,'1.วาง งบทดลอง 4 แถว'!$E$2:$J$840,5,0)</f>
        <v>0</v>
      </c>
      <c r="G785" s="379">
        <f>VLOOKUP($B785,'1.วาง งบทดลอง 4 แถว'!$E$2:$J$840,6,0)</f>
        <v>0</v>
      </c>
      <c r="H785" s="380">
        <f t="shared" si="96"/>
        <v>0</v>
      </c>
      <c r="I785" s="410" t="s">
        <v>1363</v>
      </c>
      <c r="J785" s="411" t="s">
        <v>1364</v>
      </c>
      <c r="K785" s="412">
        <v>0</v>
      </c>
      <c r="L785" s="377">
        <f>VLOOKUP($B785,'1.วาง งบทดลอง 4 แถว'!$E$841:$J$1679,3,0)</f>
        <v>0</v>
      </c>
      <c r="M785" s="378">
        <f>VLOOKUP($B785,'1.วาง งบทดลอง 4 แถว'!$E$841:$J$1679,4,0)</f>
        <v>0</v>
      </c>
      <c r="N785" s="378">
        <f>VLOOKUP($B785,'1.วาง งบทดลอง 4 แถว'!$E$841:$J$1679,5,0)</f>
        <v>0</v>
      </c>
      <c r="O785" s="379">
        <f>VLOOKUP($B785,'1.วาง งบทดลอง 4 แถว'!$E$841:$J$1679,6,0)</f>
        <v>0</v>
      </c>
      <c r="P785" s="380">
        <f t="shared" si="97"/>
        <v>0</v>
      </c>
      <c r="Q785" s="410" t="s">
        <v>1363</v>
      </c>
      <c r="R785" s="411" t="s">
        <v>1364</v>
      </c>
      <c r="S785" s="412">
        <v>0</v>
      </c>
      <c r="T785" s="377">
        <f>VLOOKUP($B785,'1.วาง งบทดลอง 4 แถว'!$E$1680:$J$2518,3,0)</f>
        <v>0</v>
      </c>
      <c r="U785" s="378">
        <f>VLOOKUP($B785,'1.วาง งบทดลอง 4 แถว'!$E$1680:$J$2518,4,0)</f>
        <v>0</v>
      </c>
      <c r="V785" s="378">
        <f>VLOOKUP($B785,'1.วาง งบทดลอง 4 แถว'!$E$1680:$J$2518,5,0)</f>
        <v>0</v>
      </c>
      <c r="W785" s="379">
        <f>VLOOKUP($B785,'1.วาง งบทดลอง 4 แถว'!$E$1680:$J$2518,6,0)</f>
        <v>0</v>
      </c>
      <c r="X785" s="380">
        <f t="shared" si="98"/>
        <v>0</v>
      </c>
      <c r="Y785" s="410" t="s">
        <v>1363</v>
      </c>
      <c r="Z785" s="411" t="s">
        <v>1364</v>
      </c>
      <c r="AA785" s="412">
        <v>0</v>
      </c>
      <c r="AB785" s="377">
        <f>VLOOKUP($B785,'1.วาง งบทดลอง 4 แถว'!$E$2519:$J$3357,3,0)</f>
        <v>0</v>
      </c>
      <c r="AC785" s="378">
        <f>VLOOKUP($B785,'1.วาง งบทดลอง 4 แถว'!$E$2519:$J$3357,4,0)</f>
        <v>0</v>
      </c>
      <c r="AD785" s="378">
        <f>VLOOKUP($B785,'1.วาง งบทดลอง 4 แถว'!$E$2519:$J$3357,5,0)</f>
        <v>0</v>
      </c>
      <c r="AE785" s="379">
        <f>VLOOKUP($B785,'1.วาง งบทดลอง 4 แถว'!$E$2519:$J$3357,6,0)</f>
        <v>0</v>
      </c>
      <c r="AF785" s="380">
        <f t="shared" si="99"/>
        <v>0</v>
      </c>
      <c r="AG785" s="410" t="s">
        <v>1363</v>
      </c>
      <c r="AH785" s="411" t="s">
        <v>1364</v>
      </c>
      <c r="AI785" s="412">
        <v>0</v>
      </c>
      <c r="AJ785" s="377">
        <f>VLOOKUP($B785,'1.วาง งบทดลอง 4 แถว'!$E$3358:$J$4196,3,0)</f>
        <v>0</v>
      </c>
      <c r="AK785" s="378">
        <f>VLOOKUP($B785,'1.วาง งบทดลอง 4 แถว'!$E$3358:$J$4196,4,0)</f>
        <v>0</v>
      </c>
      <c r="AL785" s="378">
        <f>VLOOKUP($B785,'1.วาง งบทดลอง 4 แถว'!$E$3358:$J$4196,5,0)</f>
        <v>0</v>
      </c>
      <c r="AM785" s="379">
        <f>VLOOKUP($B785,'1.วาง งบทดลอง 4 แถว'!$E$3358:$J$4196,6,0)</f>
        <v>0</v>
      </c>
      <c r="AN785" s="380">
        <f t="shared" si="100"/>
        <v>0</v>
      </c>
      <c r="AO785" s="410" t="s">
        <v>1363</v>
      </c>
      <c r="AP785" s="411" t="s">
        <v>1364</v>
      </c>
      <c r="AQ785" s="412">
        <v>0</v>
      </c>
      <c r="AR785" s="377">
        <f>VLOOKUP($B785,'1.วาง งบทดลอง 4 แถว'!$E$4197:$J$5035,3,0)</f>
        <v>0</v>
      </c>
      <c r="AS785" s="378">
        <f>VLOOKUP($B785,'1.วาง งบทดลอง 4 แถว'!$E$4197:$J$5035,4,0)</f>
        <v>0</v>
      </c>
      <c r="AT785" s="378">
        <f>VLOOKUP($B785,'1.วาง งบทดลอง 4 แถว'!$E$4197:$J$5035,5,0)</f>
        <v>0</v>
      </c>
      <c r="AU785" s="379">
        <f>VLOOKUP($B785,'1.วาง งบทดลอง 4 แถว'!$E$4197:$J$5035,6,0)</f>
        <v>0</v>
      </c>
      <c r="AV785" s="380">
        <f t="shared" si="101"/>
        <v>0</v>
      </c>
      <c r="AW785" s="410" t="s">
        <v>1363</v>
      </c>
      <c r="AX785" s="411" t="s">
        <v>1364</v>
      </c>
      <c r="AY785" s="412">
        <v>0</v>
      </c>
      <c r="AZ785" s="377">
        <f>VLOOKUP($B785,'1.วาง งบทดลอง 4 แถว'!$E$5036:$J$5874,3,0)</f>
        <v>0</v>
      </c>
      <c r="BA785" s="378">
        <f>VLOOKUP($B785,'1.วาง งบทดลอง 4 แถว'!$E$5036:$J$5874,4,0)</f>
        <v>0</v>
      </c>
      <c r="BB785" s="378">
        <f>VLOOKUP($B785,'1.วาง งบทดลอง 4 แถว'!$E$5036:$J$5874,5,0)</f>
        <v>0</v>
      </c>
      <c r="BC785" s="379">
        <f>VLOOKUP($B785,'1.วาง งบทดลอง 4 แถว'!$E$5036:$J$5874,6,0)</f>
        <v>0</v>
      </c>
      <c r="BD785" s="380">
        <f t="shared" si="102"/>
        <v>0</v>
      </c>
      <c r="BE785" s="410" t="s">
        <v>1363</v>
      </c>
      <c r="BF785" s="411" t="s">
        <v>1364</v>
      </c>
      <c r="BG785" s="412">
        <v>0</v>
      </c>
      <c r="BH785" s="377">
        <f>VLOOKUP($B785,'1.วาง งบทดลอง 4 แถว'!$E$5875:$J$6713,3,0)</f>
        <v>0</v>
      </c>
      <c r="BI785" s="378">
        <f>VLOOKUP($B785,'1.วาง งบทดลอง 4 แถว'!$E$5875:$J$6713,4,0)</f>
        <v>0</v>
      </c>
      <c r="BJ785" s="378">
        <f>VLOOKUP($B785,'1.วาง งบทดลอง 4 แถว'!$E$5875:$J$6713,5,0)</f>
        <v>0</v>
      </c>
      <c r="BK785" s="379">
        <f>VLOOKUP($B785,'1.วาง งบทดลอง 4 แถว'!$E$5875:$J$6713,6,0)</f>
        <v>0</v>
      </c>
      <c r="BL785" s="380">
        <f t="shared" si="103"/>
        <v>0</v>
      </c>
      <c r="BM785" s="410" t="s">
        <v>1363</v>
      </c>
      <c r="BN785" s="411" t="s">
        <v>1364</v>
      </c>
      <c r="BO785" s="413">
        <v>0</v>
      </c>
    </row>
    <row r="786" spans="1:67" ht="19.5" customHeight="1">
      <c r="A786" s="374">
        <v>783</v>
      </c>
      <c r="B786" s="375" t="s">
        <v>1119</v>
      </c>
      <c r="C786" s="376" t="s">
        <v>361</v>
      </c>
      <c r="D786" s="377">
        <f>VLOOKUP($B786,'1.วาง งบทดลอง 4 แถว'!$E$2:$J$840,3,0)</f>
        <v>0</v>
      </c>
      <c r="E786" s="378">
        <f>VLOOKUP($B786,'1.วาง งบทดลอง 4 แถว'!$E$2:$J$840,4,0)</f>
        <v>0</v>
      </c>
      <c r="F786" s="378">
        <f>VLOOKUP($B786,'1.วาง งบทดลอง 4 แถว'!$E$2:$J$840,5,0)</f>
        <v>0</v>
      </c>
      <c r="G786" s="379">
        <f>VLOOKUP($B786,'1.วาง งบทดลอง 4 แถว'!$E$2:$J$840,6,0)</f>
        <v>0</v>
      </c>
      <c r="H786" s="380">
        <f t="shared" si="96"/>
        <v>0</v>
      </c>
      <c r="I786" s="410" t="s">
        <v>1363</v>
      </c>
      <c r="J786" s="411" t="s">
        <v>1364</v>
      </c>
      <c r="K786" s="412">
        <v>0</v>
      </c>
      <c r="L786" s="377">
        <f>VLOOKUP($B786,'1.วาง งบทดลอง 4 แถว'!$E$841:$J$1679,3,0)</f>
        <v>0</v>
      </c>
      <c r="M786" s="378">
        <f>VLOOKUP($B786,'1.วาง งบทดลอง 4 แถว'!$E$841:$J$1679,4,0)</f>
        <v>0</v>
      </c>
      <c r="N786" s="378">
        <f>VLOOKUP($B786,'1.วาง งบทดลอง 4 แถว'!$E$841:$J$1679,5,0)</f>
        <v>0</v>
      </c>
      <c r="O786" s="379">
        <f>VLOOKUP($B786,'1.วาง งบทดลอง 4 แถว'!$E$841:$J$1679,6,0)</f>
        <v>0</v>
      </c>
      <c r="P786" s="380">
        <f t="shared" si="97"/>
        <v>0</v>
      </c>
      <c r="Q786" s="410" t="s">
        <v>1363</v>
      </c>
      <c r="R786" s="411" t="s">
        <v>1364</v>
      </c>
      <c r="S786" s="412">
        <v>0</v>
      </c>
      <c r="T786" s="377">
        <f>VLOOKUP($B786,'1.วาง งบทดลอง 4 แถว'!$E$1680:$J$2518,3,0)</f>
        <v>0</v>
      </c>
      <c r="U786" s="378">
        <f>VLOOKUP($B786,'1.วาง งบทดลอง 4 แถว'!$E$1680:$J$2518,4,0)</f>
        <v>0</v>
      </c>
      <c r="V786" s="378">
        <f>VLOOKUP($B786,'1.วาง งบทดลอง 4 แถว'!$E$1680:$J$2518,5,0)</f>
        <v>0</v>
      </c>
      <c r="W786" s="379">
        <f>VLOOKUP($B786,'1.วาง งบทดลอง 4 แถว'!$E$1680:$J$2518,6,0)</f>
        <v>0</v>
      </c>
      <c r="X786" s="380">
        <f t="shared" si="98"/>
        <v>0</v>
      </c>
      <c r="Y786" s="410" t="s">
        <v>1363</v>
      </c>
      <c r="Z786" s="411" t="s">
        <v>1364</v>
      </c>
      <c r="AA786" s="412">
        <v>0</v>
      </c>
      <c r="AB786" s="377">
        <f>VLOOKUP($B786,'1.วาง งบทดลอง 4 แถว'!$E$2519:$J$3357,3,0)</f>
        <v>0</v>
      </c>
      <c r="AC786" s="378">
        <f>VLOOKUP($B786,'1.วาง งบทดลอง 4 แถว'!$E$2519:$J$3357,4,0)</f>
        <v>0</v>
      </c>
      <c r="AD786" s="378">
        <f>VLOOKUP($B786,'1.วาง งบทดลอง 4 แถว'!$E$2519:$J$3357,5,0)</f>
        <v>0</v>
      </c>
      <c r="AE786" s="379">
        <f>VLOOKUP($B786,'1.วาง งบทดลอง 4 แถว'!$E$2519:$J$3357,6,0)</f>
        <v>0</v>
      </c>
      <c r="AF786" s="380">
        <f t="shared" si="99"/>
        <v>0</v>
      </c>
      <c r="AG786" s="410" t="s">
        <v>1363</v>
      </c>
      <c r="AH786" s="411" t="s">
        <v>1364</v>
      </c>
      <c r="AI786" s="412">
        <v>0</v>
      </c>
      <c r="AJ786" s="377">
        <f>VLOOKUP($B786,'1.วาง งบทดลอง 4 แถว'!$E$3358:$J$4196,3,0)</f>
        <v>0</v>
      </c>
      <c r="AK786" s="378">
        <f>VLOOKUP($B786,'1.วาง งบทดลอง 4 แถว'!$E$3358:$J$4196,4,0)</f>
        <v>0</v>
      </c>
      <c r="AL786" s="378">
        <f>VLOOKUP($B786,'1.วาง งบทดลอง 4 แถว'!$E$3358:$J$4196,5,0)</f>
        <v>0</v>
      </c>
      <c r="AM786" s="379">
        <f>VLOOKUP($B786,'1.วาง งบทดลอง 4 แถว'!$E$3358:$J$4196,6,0)</f>
        <v>0</v>
      </c>
      <c r="AN786" s="380">
        <f t="shared" si="100"/>
        <v>0</v>
      </c>
      <c r="AO786" s="410" t="s">
        <v>1363</v>
      </c>
      <c r="AP786" s="411" t="s">
        <v>1364</v>
      </c>
      <c r="AQ786" s="412">
        <v>0</v>
      </c>
      <c r="AR786" s="377">
        <f>VLOOKUP($B786,'1.วาง งบทดลอง 4 แถว'!$E$4197:$J$5035,3,0)</f>
        <v>0</v>
      </c>
      <c r="AS786" s="378">
        <f>VLOOKUP($B786,'1.วาง งบทดลอง 4 แถว'!$E$4197:$J$5035,4,0)</f>
        <v>0</v>
      </c>
      <c r="AT786" s="378">
        <f>VLOOKUP($B786,'1.วาง งบทดลอง 4 แถว'!$E$4197:$J$5035,5,0)</f>
        <v>0</v>
      </c>
      <c r="AU786" s="379">
        <f>VLOOKUP($B786,'1.วาง งบทดลอง 4 แถว'!$E$4197:$J$5035,6,0)</f>
        <v>0</v>
      </c>
      <c r="AV786" s="380">
        <f t="shared" si="101"/>
        <v>0</v>
      </c>
      <c r="AW786" s="410" t="s">
        <v>1363</v>
      </c>
      <c r="AX786" s="411" t="s">
        <v>1364</v>
      </c>
      <c r="AY786" s="412">
        <v>0</v>
      </c>
      <c r="AZ786" s="377">
        <f>VLOOKUP($B786,'1.วาง งบทดลอง 4 แถว'!$E$5036:$J$5874,3,0)</f>
        <v>0</v>
      </c>
      <c r="BA786" s="378">
        <f>VLOOKUP($B786,'1.วาง งบทดลอง 4 แถว'!$E$5036:$J$5874,4,0)</f>
        <v>0</v>
      </c>
      <c r="BB786" s="378">
        <f>VLOOKUP($B786,'1.วาง งบทดลอง 4 แถว'!$E$5036:$J$5874,5,0)</f>
        <v>0</v>
      </c>
      <c r="BC786" s="379">
        <f>VLOOKUP($B786,'1.วาง งบทดลอง 4 แถว'!$E$5036:$J$5874,6,0)</f>
        <v>0</v>
      </c>
      <c r="BD786" s="380">
        <f t="shared" si="102"/>
        <v>0</v>
      </c>
      <c r="BE786" s="410" t="s">
        <v>1363</v>
      </c>
      <c r="BF786" s="411" t="s">
        <v>1364</v>
      </c>
      <c r="BG786" s="412">
        <v>0</v>
      </c>
      <c r="BH786" s="377">
        <f>VLOOKUP($B786,'1.วาง งบทดลอง 4 แถว'!$E$5875:$J$6713,3,0)</f>
        <v>0</v>
      </c>
      <c r="BI786" s="378">
        <f>VLOOKUP($B786,'1.วาง งบทดลอง 4 แถว'!$E$5875:$J$6713,4,0)</f>
        <v>0</v>
      </c>
      <c r="BJ786" s="378">
        <f>VLOOKUP($B786,'1.วาง งบทดลอง 4 แถว'!$E$5875:$J$6713,5,0)</f>
        <v>0</v>
      </c>
      <c r="BK786" s="379">
        <f>VLOOKUP($B786,'1.วาง งบทดลอง 4 แถว'!$E$5875:$J$6713,6,0)</f>
        <v>0</v>
      </c>
      <c r="BL786" s="380">
        <f t="shared" si="103"/>
        <v>0</v>
      </c>
      <c r="BM786" s="410" t="s">
        <v>1363</v>
      </c>
      <c r="BN786" s="411" t="s">
        <v>1364</v>
      </c>
      <c r="BO786" s="413">
        <v>0</v>
      </c>
    </row>
    <row r="787" spans="1:67" ht="19.5" customHeight="1">
      <c r="A787" s="374">
        <v>784</v>
      </c>
      <c r="B787" s="375" t="s">
        <v>1120</v>
      </c>
      <c r="C787" s="376" t="s">
        <v>362</v>
      </c>
      <c r="D787" s="377">
        <f>VLOOKUP($B787,'1.วาง งบทดลอง 4 แถว'!$E$2:$J$840,3,0)</f>
        <v>0</v>
      </c>
      <c r="E787" s="378">
        <f>VLOOKUP($B787,'1.วาง งบทดลอง 4 แถว'!$E$2:$J$840,4,0)</f>
        <v>0</v>
      </c>
      <c r="F787" s="378">
        <f>VLOOKUP($B787,'1.วาง งบทดลอง 4 แถว'!$E$2:$J$840,5,0)</f>
        <v>0</v>
      </c>
      <c r="G787" s="379">
        <f>VLOOKUP($B787,'1.วาง งบทดลอง 4 แถว'!$E$2:$J$840,6,0)</f>
        <v>0</v>
      </c>
      <c r="H787" s="380">
        <f t="shared" si="96"/>
        <v>0</v>
      </c>
      <c r="I787" s="410" t="s">
        <v>1363</v>
      </c>
      <c r="J787" s="411" t="s">
        <v>1364</v>
      </c>
      <c r="K787" s="412">
        <v>0</v>
      </c>
      <c r="L787" s="377">
        <f>VLOOKUP($B787,'1.วาง งบทดลอง 4 แถว'!$E$841:$J$1679,3,0)</f>
        <v>0</v>
      </c>
      <c r="M787" s="378">
        <f>VLOOKUP($B787,'1.วาง งบทดลอง 4 แถว'!$E$841:$J$1679,4,0)</f>
        <v>0</v>
      </c>
      <c r="N787" s="378">
        <f>VLOOKUP($B787,'1.วาง งบทดลอง 4 แถว'!$E$841:$J$1679,5,0)</f>
        <v>0</v>
      </c>
      <c r="O787" s="379">
        <f>VLOOKUP($B787,'1.วาง งบทดลอง 4 แถว'!$E$841:$J$1679,6,0)</f>
        <v>0</v>
      </c>
      <c r="P787" s="380">
        <f t="shared" si="97"/>
        <v>0</v>
      </c>
      <c r="Q787" s="410" t="s">
        <v>1363</v>
      </c>
      <c r="R787" s="411" t="s">
        <v>1364</v>
      </c>
      <c r="S787" s="412">
        <v>0</v>
      </c>
      <c r="T787" s="377">
        <f>VLOOKUP($B787,'1.วาง งบทดลอง 4 แถว'!$E$1680:$J$2518,3,0)</f>
        <v>0</v>
      </c>
      <c r="U787" s="378">
        <f>VLOOKUP($B787,'1.วาง งบทดลอง 4 แถว'!$E$1680:$J$2518,4,0)</f>
        <v>0</v>
      </c>
      <c r="V787" s="378">
        <f>VLOOKUP($B787,'1.วาง งบทดลอง 4 แถว'!$E$1680:$J$2518,5,0)</f>
        <v>0</v>
      </c>
      <c r="W787" s="379">
        <f>VLOOKUP($B787,'1.วาง งบทดลอง 4 แถว'!$E$1680:$J$2518,6,0)</f>
        <v>0</v>
      </c>
      <c r="X787" s="380">
        <f t="shared" si="98"/>
        <v>0</v>
      </c>
      <c r="Y787" s="410" t="s">
        <v>1363</v>
      </c>
      <c r="Z787" s="411" t="s">
        <v>1364</v>
      </c>
      <c r="AA787" s="412">
        <v>0</v>
      </c>
      <c r="AB787" s="377">
        <f>VLOOKUP($B787,'1.วาง งบทดลอง 4 แถว'!$E$2519:$J$3357,3,0)</f>
        <v>0</v>
      </c>
      <c r="AC787" s="378">
        <f>VLOOKUP($B787,'1.วาง งบทดลอง 4 แถว'!$E$2519:$J$3357,4,0)</f>
        <v>0</v>
      </c>
      <c r="AD787" s="378">
        <f>VLOOKUP($B787,'1.วาง งบทดลอง 4 แถว'!$E$2519:$J$3357,5,0)</f>
        <v>0</v>
      </c>
      <c r="AE787" s="379">
        <f>VLOOKUP($B787,'1.วาง งบทดลอง 4 แถว'!$E$2519:$J$3357,6,0)</f>
        <v>0</v>
      </c>
      <c r="AF787" s="380">
        <f t="shared" si="99"/>
        <v>0</v>
      </c>
      <c r="AG787" s="410" t="s">
        <v>1363</v>
      </c>
      <c r="AH787" s="411" t="s">
        <v>1364</v>
      </c>
      <c r="AI787" s="412">
        <v>0</v>
      </c>
      <c r="AJ787" s="377">
        <f>VLOOKUP($B787,'1.วาง งบทดลอง 4 แถว'!$E$3358:$J$4196,3,0)</f>
        <v>0</v>
      </c>
      <c r="AK787" s="378">
        <f>VLOOKUP($B787,'1.วาง งบทดลอง 4 แถว'!$E$3358:$J$4196,4,0)</f>
        <v>0</v>
      </c>
      <c r="AL787" s="378">
        <f>VLOOKUP($B787,'1.วาง งบทดลอง 4 แถว'!$E$3358:$J$4196,5,0)</f>
        <v>0</v>
      </c>
      <c r="AM787" s="379">
        <f>VLOOKUP($B787,'1.วาง งบทดลอง 4 แถว'!$E$3358:$J$4196,6,0)</f>
        <v>0</v>
      </c>
      <c r="AN787" s="380">
        <f t="shared" si="100"/>
        <v>0</v>
      </c>
      <c r="AO787" s="410" t="s">
        <v>1363</v>
      </c>
      <c r="AP787" s="411" t="s">
        <v>1364</v>
      </c>
      <c r="AQ787" s="412">
        <v>0</v>
      </c>
      <c r="AR787" s="377">
        <f>VLOOKUP($B787,'1.วาง งบทดลอง 4 แถว'!$E$4197:$J$5035,3,0)</f>
        <v>0</v>
      </c>
      <c r="AS787" s="378">
        <f>VLOOKUP($B787,'1.วาง งบทดลอง 4 แถว'!$E$4197:$J$5035,4,0)</f>
        <v>0</v>
      </c>
      <c r="AT787" s="378">
        <f>VLOOKUP($B787,'1.วาง งบทดลอง 4 แถว'!$E$4197:$J$5035,5,0)</f>
        <v>0</v>
      </c>
      <c r="AU787" s="379">
        <f>VLOOKUP($B787,'1.วาง งบทดลอง 4 แถว'!$E$4197:$J$5035,6,0)</f>
        <v>0</v>
      </c>
      <c r="AV787" s="380">
        <f t="shared" si="101"/>
        <v>0</v>
      </c>
      <c r="AW787" s="410" t="s">
        <v>1363</v>
      </c>
      <c r="AX787" s="411" t="s">
        <v>1364</v>
      </c>
      <c r="AY787" s="412">
        <v>0</v>
      </c>
      <c r="AZ787" s="377">
        <f>VLOOKUP($B787,'1.วาง งบทดลอง 4 แถว'!$E$5036:$J$5874,3,0)</f>
        <v>0</v>
      </c>
      <c r="BA787" s="378">
        <f>VLOOKUP($B787,'1.วาง งบทดลอง 4 แถว'!$E$5036:$J$5874,4,0)</f>
        <v>0</v>
      </c>
      <c r="BB787" s="378">
        <f>VLOOKUP($B787,'1.วาง งบทดลอง 4 แถว'!$E$5036:$J$5874,5,0)</f>
        <v>0</v>
      </c>
      <c r="BC787" s="379">
        <f>VLOOKUP($B787,'1.วาง งบทดลอง 4 แถว'!$E$5036:$J$5874,6,0)</f>
        <v>0</v>
      </c>
      <c r="BD787" s="380">
        <f t="shared" si="102"/>
        <v>0</v>
      </c>
      <c r="BE787" s="410" t="s">
        <v>1363</v>
      </c>
      <c r="BF787" s="411" t="s">
        <v>1364</v>
      </c>
      <c r="BG787" s="412">
        <v>0</v>
      </c>
      <c r="BH787" s="377">
        <f>VLOOKUP($B787,'1.วาง งบทดลอง 4 แถว'!$E$5875:$J$6713,3,0)</f>
        <v>0</v>
      </c>
      <c r="BI787" s="378">
        <f>VLOOKUP($B787,'1.วาง งบทดลอง 4 แถว'!$E$5875:$J$6713,4,0)</f>
        <v>0</v>
      </c>
      <c r="BJ787" s="378">
        <f>VLOOKUP($B787,'1.วาง งบทดลอง 4 แถว'!$E$5875:$J$6713,5,0)</f>
        <v>0</v>
      </c>
      <c r="BK787" s="379">
        <f>VLOOKUP($B787,'1.วาง งบทดลอง 4 แถว'!$E$5875:$J$6713,6,0)</f>
        <v>0</v>
      </c>
      <c r="BL787" s="380">
        <f t="shared" si="103"/>
        <v>0</v>
      </c>
      <c r="BM787" s="410" t="s">
        <v>1363</v>
      </c>
      <c r="BN787" s="411" t="s">
        <v>1364</v>
      </c>
      <c r="BO787" s="413">
        <v>0</v>
      </c>
    </row>
    <row r="788" spans="1:67" ht="19.5" customHeight="1">
      <c r="A788" s="374">
        <v>785</v>
      </c>
      <c r="B788" s="375" t="s">
        <v>1121</v>
      </c>
      <c r="C788" s="376" t="s">
        <v>460</v>
      </c>
      <c r="D788" s="377">
        <f>VLOOKUP($B788,'1.วาง งบทดลอง 4 แถว'!$E$2:$J$840,3,0)</f>
        <v>0</v>
      </c>
      <c r="E788" s="378">
        <f>VLOOKUP($B788,'1.วาง งบทดลอง 4 แถว'!$E$2:$J$840,4,0)</f>
        <v>0</v>
      </c>
      <c r="F788" s="378">
        <f>VLOOKUP($B788,'1.วาง งบทดลอง 4 แถว'!$E$2:$J$840,5,0)</f>
        <v>0</v>
      </c>
      <c r="G788" s="379">
        <f>VLOOKUP($B788,'1.วาง งบทดลอง 4 แถว'!$E$2:$J$840,6,0)</f>
        <v>0</v>
      </c>
      <c r="H788" s="380">
        <f t="shared" si="96"/>
        <v>0</v>
      </c>
      <c r="I788" s="410" t="s">
        <v>1363</v>
      </c>
      <c r="J788" s="411" t="s">
        <v>1364</v>
      </c>
      <c r="K788" s="412">
        <v>0</v>
      </c>
      <c r="L788" s="377">
        <f>VLOOKUP($B788,'1.วาง งบทดลอง 4 แถว'!$E$841:$J$1679,3,0)</f>
        <v>0</v>
      </c>
      <c r="M788" s="378">
        <f>VLOOKUP($B788,'1.วาง งบทดลอง 4 แถว'!$E$841:$J$1679,4,0)</f>
        <v>0</v>
      </c>
      <c r="N788" s="378">
        <f>VLOOKUP($B788,'1.วาง งบทดลอง 4 แถว'!$E$841:$J$1679,5,0)</f>
        <v>0</v>
      </c>
      <c r="O788" s="379">
        <f>VLOOKUP($B788,'1.วาง งบทดลอง 4 แถว'!$E$841:$J$1679,6,0)</f>
        <v>0</v>
      </c>
      <c r="P788" s="380">
        <f t="shared" si="97"/>
        <v>0</v>
      </c>
      <c r="Q788" s="410" t="s">
        <v>1363</v>
      </c>
      <c r="R788" s="411" t="s">
        <v>1364</v>
      </c>
      <c r="S788" s="412">
        <v>0</v>
      </c>
      <c r="T788" s="377">
        <f>VLOOKUP($B788,'1.วาง งบทดลอง 4 แถว'!$E$1680:$J$2518,3,0)</f>
        <v>0</v>
      </c>
      <c r="U788" s="378">
        <f>VLOOKUP($B788,'1.วาง งบทดลอง 4 แถว'!$E$1680:$J$2518,4,0)</f>
        <v>0</v>
      </c>
      <c r="V788" s="378">
        <f>VLOOKUP($B788,'1.วาง งบทดลอง 4 แถว'!$E$1680:$J$2518,5,0)</f>
        <v>0</v>
      </c>
      <c r="W788" s="379">
        <f>VLOOKUP($B788,'1.วาง งบทดลอง 4 แถว'!$E$1680:$J$2518,6,0)</f>
        <v>0</v>
      </c>
      <c r="X788" s="380">
        <f t="shared" si="98"/>
        <v>0</v>
      </c>
      <c r="Y788" s="410" t="s">
        <v>1363</v>
      </c>
      <c r="Z788" s="411" t="s">
        <v>1364</v>
      </c>
      <c r="AA788" s="412">
        <v>0</v>
      </c>
      <c r="AB788" s="377">
        <f>VLOOKUP($B788,'1.วาง งบทดลอง 4 แถว'!$E$2519:$J$3357,3,0)</f>
        <v>0</v>
      </c>
      <c r="AC788" s="378">
        <f>VLOOKUP($B788,'1.วาง งบทดลอง 4 แถว'!$E$2519:$J$3357,4,0)</f>
        <v>0</v>
      </c>
      <c r="AD788" s="378">
        <f>VLOOKUP($B788,'1.วาง งบทดลอง 4 แถว'!$E$2519:$J$3357,5,0)</f>
        <v>0</v>
      </c>
      <c r="AE788" s="379">
        <f>VLOOKUP($B788,'1.วาง งบทดลอง 4 แถว'!$E$2519:$J$3357,6,0)</f>
        <v>0</v>
      </c>
      <c r="AF788" s="380">
        <f t="shared" si="99"/>
        <v>0</v>
      </c>
      <c r="AG788" s="410" t="s">
        <v>1363</v>
      </c>
      <c r="AH788" s="411" t="s">
        <v>1364</v>
      </c>
      <c r="AI788" s="412">
        <v>0</v>
      </c>
      <c r="AJ788" s="377">
        <f>VLOOKUP($B788,'1.วาง งบทดลอง 4 แถว'!$E$3358:$J$4196,3,0)</f>
        <v>0</v>
      </c>
      <c r="AK788" s="378">
        <f>VLOOKUP($B788,'1.วาง งบทดลอง 4 แถว'!$E$3358:$J$4196,4,0)</f>
        <v>0</v>
      </c>
      <c r="AL788" s="378">
        <f>VLOOKUP($B788,'1.วาง งบทดลอง 4 แถว'!$E$3358:$J$4196,5,0)</f>
        <v>0</v>
      </c>
      <c r="AM788" s="379">
        <f>VLOOKUP($B788,'1.วาง งบทดลอง 4 แถว'!$E$3358:$J$4196,6,0)</f>
        <v>0</v>
      </c>
      <c r="AN788" s="380">
        <f t="shared" si="100"/>
        <v>0</v>
      </c>
      <c r="AO788" s="410" t="s">
        <v>1363</v>
      </c>
      <c r="AP788" s="411" t="s">
        <v>1364</v>
      </c>
      <c r="AQ788" s="412">
        <v>0</v>
      </c>
      <c r="AR788" s="377">
        <f>VLOOKUP($B788,'1.วาง งบทดลอง 4 แถว'!$E$4197:$J$5035,3,0)</f>
        <v>0</v>
      </c>
      <c r="AS788" s="378">
        <f>VLOOKUP($B788,'1.วาง งบทดลอง 4 แถว'!$E$4197:$J$5035,4,0)</f>
        <v>0</v>
      </c>
      <c r="AT788" s="378">
        <f>VLOOKUP($B788,'1.วาง งบทดลอง 4 แถว'!$E$4197:$J$5035,5,0)</f>
        <v>0</v>
      </c>
      <c r="AU788" s="379">
        <f>VLOOKUP($B788,'1.วาง งบทดลอง 4 แถว'!$E$4197:$J$5035,6,0)</f>
        <v>0</v>
      </c>
      <c r="AV788" s="380">
        <f t="shared" si="101"/>
        <v>0</v>
      </c>
      <c r="AW788" s="410" t="s">
        <v>1363</v>
      </c>
      <c r="AX788" s="411" t="s">
        <v>1364</v>
      </c>
      <c r="AY788" s="412">
        <v>0</v>
      </c>
      <c r="AZ788" s="377">
        <f>VLOOKUP($B788,'1.วาง งบทดลอง 4 แถว'!$E$5036:$J$5874,3,0)</f>
        <v>0</v>
      </c>
      <c r="BA788" s="378">
        <f>VLOOKUP($B788,'1.วาง งบทดลอง 4 แถว'!$E$5036:$J$5874,4,0)</f>
        <v>0</v>
      </c>
      <c r="BB788" s="378">
        <f>VLOOKUP($B788,'1.วาง งบทดลอง 4 แถว'!$E$5036:$J$5874,5,0)</f>
        <v>0</v>
      </c>
      <c r="BC788" s="379">
        <f>VLOOKUP($B788,'1.วาง งบทดลอง 4 แถว'!$E$5036:$J$5874,6,0)</f>
        <v>0</v>
      </c>
      <c r="BD788" s="380">
        <f t="shared" si="102"/>
        <v>0</v>
      </c>
      <c r="BE788" s="410" t="s">
        <v>1363</v>
      </c>
      <c r="BF788" s="411" t="s">
        <v>1364</v>
      </c>
      <c r="BG788" s="412">
        <v>0</v>
      </c>
      <c r="BH788" s="377">
        <f>VLOOKUP($B788,'1.วาง งบทดลอง 4 แถว'!$E$5875:$J$6713,3,0)</f>
        <v>0</v>
      </c>
      <c r="BI788" s="378">
        <f>VLOOKUP($B788,'1.วาง งบทดลอง 4 แถว'!$E$5875:$J$6713,4,0)</f>
        <v>0</v>
      </c>
      <c r="BJ788" s="378">
        <f>VLOOKUP($B788,'1.วาง งบทดลอง 4 แถว'!$E$5875:$J$6713,5,0)</f>
        <v>0</v>
      </c>
      <c r="BK788" s="379">
        <f>VLOOKUP($B788,'1.วาง งบทดลอง 4 แถว'!$E$5875:$J$6713,6,0)</f>
        <v>0</v>
      </c>
      <c r="BL788" s="380">
        <f t="shared" si="103"/>
        <v>0</v>
      </c>
      <c r="BM788" s="410" t="s">
        <v>1363</v>
      </c>
      <c r="BN788" s="411" t="s">
        <v>1364</v>
      </c>
      <c r="BO788" s="413">
        <v>0</v>
      </c>
    </row>
    <row r="789" spans="1:67" ht="19.5" customHeight="1">
      <c r="A789" s="374">
        <v>786</v>
      </c>
      <c r="B789" s="375" t="s">
        <v>1122</v>
      </c>
      <c r="C789" s="376" t="s">
        <v>363</v>
      </c>
      <c r="D789" s="377">
        <f>VLOOKUP($B789,'1.วาง งบทดลอง 4 แถว'!$E$2:$J$840,3,0)</f>
        <v>0</v>
      </c>
      <c r="E789" s="378">
        <f>VLOOKUP($B789,'1.วาง งบทดลอง 4 แถว'!$E$2:$J$840,4,0)</f>
        <v>0</v>
      </c>
      <c r="F789" s="378">
        <f>VLOOKUP($B789,'1.วาง งบทดลอง 4 แถว'!$E$2:$J$840,5,0)</f>
        <v>0</v>
      </c>
      <c r="G789" s="379">
        <f>VLOOKUP($B789,'1.วาง งบทดลอง 4 แถว'!$E$2:$J$840,6,0)</f>
        <v>0</v>
      </c>
      <c r="H789" s="380">
        <f t="shared" si="96"/>
        <v>0</v>
      </c>
      <c r="I789" s="410" t="s">
        <v>1363</v>
      </c>
      <c r="J789" s="411" t="s">
        <v>1364</v>
      </c>
      <c r="K789" s="412">
        <v>0</v>
      </c>
      <c r="L789" s="377">
        <f>VLOOKUP($B789,'1.วาง งบทดลอง 4 แถว'!$E$841:$J$1679,3,0)</f>
        <v>0</v>
      </c>
      <c r="M789" s="378">
        <f>VLOOKUP($B789,'1.วาง งบทดลอง 4 แถว'!$E$841:$J$1679,4,0)</f>
        <v>0</v>
      </c>
      <c r="N789" s="378">
        <f>VLOOKUP($B789,'1.วาง งบทดลอง 4 แถว'!$E$841:$J$1679,5,0)</f>
        <v>0</v>
      </c>
      <c r="O789" s="379">
        <f>VLOOKUP($B789,'1.วาง งบทดลอง 4 แถว'!$E$841:$J$1679,6,0)</f>
        <v>0</v>
      </c>
      <c r="P789" s="380">
        <f t="shared" si="97"/>
        <v>0</v>
      </c>
      <c r="Q789" s="410" t="s">
        <v>1363</v>
      </c>
      <c r="R789" s="411" t="s">
        <v>1364</v>
      </c>
      <c r="S789" s="412">
        <v>0</v>
      </c>
      <c r="T789" s="377">
        <f>VLOOKUP($B789,'1.วาง งบทดลอง 4 แถว'!$E$1680:$J$2518,3,0)</f>
        <v>0</v>
      </c>
      <c r="U789" s="378">
        <f>VLOOKUP($B789,'1.วาง งบทดลอง 4 แถว'!$E$1680:$J$2518,4,0)</f>
        <v>0</v>
      </c>
      <c r="V789" s="378">
        <f>VLOOKUP($B789,'1.วาง งบทดลอง 4 แถว'!$E$1680:$J$2518,5,0)</f>
        <v>0</v>
      </c>
      <c r="W789" s="379">
        <f>VLOOKUP($B789,'1.วาง งบทดลอง 4 แถว'!$E$1680:$J$2518,6,0)</f>
        <v>0</v>
      </c>
      <c r="X789" s="380">
        <f t="shared" si="98"/>
        <v>0</v>
      </c>
      <c r="Y789" s="410" t="s">
        <v>1363</v>
      </c>
      <c r="Z789" s="411" t="s">
        <v>1364</v>
      </c>
      <c r="AA789" s="412">
        <v>0</v>
      </c>
      <c r="AB789" s="377">
        <f>VLOOKUP($B789,'1.วาง งบทดลอง 4 แถว'!$E$2519:$J$3357,3,0)</f>
        <v>0</v>
      </c>
      <c r="AC789" s="378">
        <f>VLOOKUP($B789,'1.วาง งบทดลอง 4 แถว'!$E$2519:$J$3357,4,0)</f>
        <v>0</v>
      </c>
      <c r="AD789" s="378">
        <f>VLOOKUP($B789,'1.วาง งบทดลอง 4 แถว'!$E$2519:$J$3357,5,0)</f>
        <v>0</v>
      </c>
      <c r="AE789" s="379">
        <f>VLOOKUP($B789,'1.วาง งบทดลอง 4 แถว'!$E$2519:$J$3357,6,0)</f>
        <v>0</v>
      </c>
      <c r="AF789" s="380">
        <f t="shared" si="99"/>
        <v>0</v>
      </c>
      <c r="AG789" s="410" t="s">
        <v>1363</v>
      </c>
      <c r="AH789" s="411" t="s">
        <v>1364</v>
      </c>
      <c r="AI789" s="412">
        <v>0</v>
      </c>
      <c r="AJ789" s="377">
        <f>VLOOKUP($B789,'1.วาง งบทดลอง 4 แถว'!$E$3358:$J$4196,3,0)</f>
        <v>0</v>
      </c>
      <c r="AK789" s="378">
        <f>VLOOKUP($B789,'1.วาง งบทดลอง 4 แถว'!$E$3358:$J$4196,4,0)</f>
        <v>0</v>
      </c>
      <c r="AL789" s="378">
        <f>VLOOKUP($B789,'1.วาง งบทดลอง 4 แถว'!$E$3358:$J$4196,5,0)</f>
        <v>0</v>
      </c>
      <c r="AM789" s="379">
        <f>VLOOKUP($B789,'1.วาง งบทดลอง 4 แถว'!$E$3358:$J$4196,6,0)</f>
        <v>0</v>
      </c>
      <c r="AN789" s="380">
        <f t="shared" si="100"/>
        <v>0</v>
      </c>
      <c r="AO789" s="410" t="s">
        <v>1363</v>
      </c>
      <c r="AP789" s="411" t="s">
        <v>1364</v>
      </c>
      <c r="AQ789" s="412">
        <v>0</v>
      </c>
      <c r="AR789" s="377">
        <f>VLOOKUP($B789,'1.วาง งบทดลอง 4 แถว'!$E$4197:$J$5035,3,0)</f>
        <v>0</v>
      </c>
      <c r="AS789" s="378">
        <f>VLOOKUP($B789,'1.วาง งบทดลอง 4 แถว'!$E$4197:$J$5035,4,0)</f>
        <v>0</v>
      </c>
      <c r="AT789" s="378">
        <f>VLOOKUP($B789,'1.วาง งบทดลอง 4 แถว'!$E$4197:$J$5035,5,0)</f>
        <v>0</v>
      </c>
      <c r="AU789" s="379">
        <f>VLOOKUP($B789,'1.วาง งบทดลอง 4 แถว'!$E$4197:$J$5035,6,0)</f>
        <v>0</v>
      </c>
      <c r="AV789" s="380">
        <f t="shared" si="101"/>
        <v>0</v>
      </c>
      <c r="AW789" s="410" t="s">
        <v>1363</v>
      </c>
      <c r="AX789" s="411" t="s">
        <v>1364</v>
      </c>
      <c r="AY789" s="412">
        <v>0</v>
      </c>
      <c r="AZ789" s="377">
        <f>VLOOKUP($B789,'1.วาง งบทดลอง 4 แถว'!$E$5036:$J$5874,3,0)</f>
        <v>0</v>
      </c>
      <c r="BA789" s="378">
        <f>VLOOKUP($B789,'1.วาง งบทดลอง 4 แถว'!$E$5036:$J$5874,4,0)</f>
        <v>0</v>
      </c>
      <c r="BB789" s="378">
        <f>VLOOKUP($B789,'1.วาง งบทดลอง 4 แถว'!$E$5036:$J$5874,5,0)</f>
        <v>0</v>
      </c>
      <c r="BC789" s="379">
        <f>VLOOKUP($B789,'1.วาง งบทดลอง 4 แถว'!$E$5036:$J$5874,6,0)</f>
        <v>0</v>
      </c>
      <c r="BD789" s="380">
        <f t="shared" si="102"/>
        <v>0</v>
      </c>
      <c r="BE789" s="410" t="s">
        <v>1363</v>
      </c>
      <c r="BF789" s="411" t="s">
        <v>1364</v>
      </c>
      <c r="BG789" s="412">
        <v>0</v>
      </c>
      <c r="BH789" s="377">
        <f>VLOOKUP($B789,'1.วาง งบทดลอง 4 แถว'!$E$5875:$J$6713,3,0)</f>
        <v>0</v>
      </c>
      <c r="BI789" s="378">
        <f>VLOOKUP($B789,'1.วาง งบทดลอง 4 แถว'!$E$5875:$J$6713,4,0)</f>
        <v>0</v>
      </c>
      <c r="BJ789" s="378">
        <f>VLOOKUP($B789,'1.วาง งบทดลอง 4 แถว'!$E$5875:$J$6713,5,0)</f>
        <v>0</v>
      </c>
      <c r="BK789" s="379">
        <f>VLOOKUP($B789,'1.วาง งบทดลอง 4 แถว'!$E$5875:$J$6713,6,0)</f>
        <v>0</v>
      </c>
      <c r="BL789" s="380">
        <f t="shared" si="103"/>
        <v>0</v>
      </c>
      <c r="BM789" s="410" t="s">
        <v>1363</v>
      </c>
      <c r="BN789" s="411" t="s">
        <v>1364</v>
      </c>
      <c r="BO789" s="413">
        <v>0</v>
      </c>
    </row>
    <row r="790" spans="1:67" ht="19.5" customHeight="1">
      <c r="A790" s="374">
        <v>787</v>
      </c>
      <c r="B790" s="375" t="s">
        <v>1123</v>
      </c>
      <c r="C790" s="376" t="s">
        <v>364</v>
      </c>
      <c r="D790" s="377">
        <f>VLOOKUP($B790,'1.วาง งบทดลอง 4 แถว'!$E$2:$J$840,3,0)</f>
        <v>7388.8</v>
      </c>
      <c r="E790" s="378">
        <f>VLOOKUP($B790,'1.วาง งบทดลอง 4 แถว'!$E$2:$J$840,4,0)</f>
        <v>7388.8</v>
      </c>
      <c r="F790" s="378">
        <f>VLOOKUP($B790,'1.วาง งบทดลอง 4 แถว'!$E$2:$J$840,5,0)</f>
        <v>7388.8</v>
      </c>
      <c r="G790" s="379">
        <f>VLOOKUP($B790,'1.วาง งบทดลอง 4 แถว'!$E$2:$J$840,6,0)</f>
        <v>0</v>
      </c>
      <c r="H790" s="380">
        <f t="shared" si="96"/>
        <v>7388.8</v>
      </c>
      <c r="I790" s="410" t="s">
        <v>1363</v>
      </c>
      <c r="J790" s="411" t="s">
        <v>1364</v>
      </c>
      <c r="K790" s="412">
        <v>0</v>
      </c>
      <c r="L790" s="377">
        <f>VLOOKUP($B790,'1.วาง งบทดลอง 4 แถว'!$E$841:$J$1679,3,0)</f>
        <v>0</v>
      </c>
      <c r="M790" s="378">
        <f>VLOOKUP($B790,'1.วาง งบทดลอง 4 แถว'!$E$841:$J$1679,4,0)</f>
        <v>0</v>
      </c>
      <c r="N790" s="378">
        <f>VLOOKUP($B790,'1.วาง งบทดลอง 4 แถว'!$E$841:$J$1679,5,0)</f>
        <v>0</v>
      </c>
      <c r="O790" s="379">
        <f>VLOOKUP($B790,'1.วาง งบทดลอง 4 แถว'!$E$841:$J$1679,6,0)</f>
        <v>0</v>
      </c>
      <c r="P790" s="380">
        <f t="shared" si="97"/>
        <v>0</v>
      </c>
      <c r="Q790" s="410" t="s">
        <v>1363</v>
      </c>
      <c r="R790" s="411" t="s">
        <v>1364</v>
      </c>
      <c r="S790" s="412">
        <v>0</v>
      </c>
      <c r="T790" s="377">
        <f>VLOOKUP($B790,'1.วาง งบทดลอง 4 แถว'!$E$1680:$J$2518,3,0)</f>
        <v>0</v>
      </c>
      <c r="U790" s="378">
        <f>VLOOKUP($B790,'1.วาง งบทดลอง 4 แถว'!$E$1680:$J$2518,4,0)</f>
        <v>0</v>
      </c>
      <c r="V790" s="378">
        <f>VLOOKUP($B790,'1.วาง งบทดลอง 4 แถว'!$E$1680:$J$2518,5,0)</f>
        <v>0</v>
      </c>
      <c r="W790" s="379">
        <f>VLOOKUP($B790,'1.วาง งบทดลอง 4 แถว'!$E$1680:$J$2518,6,0)</f>
        <v>0</v>
      </c>
      <c r="X790" s="380">
        <f t="shared" si="98"/>
        <v>0</v>
      </c>
      <c r="Y790" s="410" t="s">
        <v>1363</v>
      </c>
      <c r="Z790" s="411" t="s">
        <v>1364</v>
      </c>
      <c r="AA790" s="412">
        <v>0</v>
      </c>
      <c r="AB790" s="377">
        <f>VLOOKUP($B790,'1.วาง งบทดลอง 4 แถว'!$E$2519:$J$3357,3,0)</f>
        <v>0</v>
      </c>
      <c r="AC790" s="378">
        <f>VLOOKUP($B790,'1.วาง งบทดลอง 4 แถว'!$E$2519:$J$3357,4,0)</f>
        <v>3183.87</v>
      </c>
      <c r="AD790" s="378">
        <f>VLOOKUP($B790,'1.วาง งบทดลอง 4 แถว'!$E$2519:$J$3357,5,0)</f>
        <v>0</v>
      </c>
      <c r="AE790" s="379">
        <f>VLOOKUP($B790,'1.วาง งบทดลอง 4 แถว'!$E$2519:$J$3357,6,0)</f>
        <v>0</v>
      </c>
      <c r="AF790" s="380">
        <f t="shared" si="99"/>
        <v>0</v>
      </c>
      <c r="AG790" s="410" t="s">
        <v>1363</v>
      </c>
      <c r="AH790" s="411" t="s">
        <v>1364</v>
      </c>
      <c r="AI790" s="412">
        <v>0</v>
      </c>
      <c r="AJ790" s="377">
        <f>VLOOKUP($B790,'1.วาง งบทดลอง 4 แถว'!$E$3358:$J$4196,3,0)</f>
        <v>0</v>
      </c>
      <c r="AK790" s="378">
        <f>VLOOKUP($B790,'1.วาง งบทดลอง 4 แถว'!$E$3358:$J$4196,4,0)</f>
        <v>0</v>
      </c>
      <c r="AL790" s="378">
        <f>VLOOKUP($B790,'1.วาง งบทดลอง 4 แถว'!$E$3358:$J$4196,5,0)</f>
        <v>0</v>
      </c>
      <c r="AM790" s="379">
        <f>VLOOKUP($B790,'1.วาง งบทดลอง 4 แถว'!$E$3358:$J$4196,6,0)</f>
        <v>0</v>
      </c>
      <c r="AN790" s="380">
        <f t="shared" si="100"/>
        <v>0</v>
      </c>
      <c r="AO790" s="410" t="s">
        <v>1363</v>
      </c>
      <c r="AP790" s="411" t="s">
        <v>1364</v>
      </c>
      <c r="AQ790" s="412">
        <v>0</v>
      </c>
      <c r="AR790" s="377">
        <f>VLOOKUP($B790,'1.วาง งบทดลอง 4 แถว'!$E$4197:$J$5035,3,0)</f>
        <v>0</v>
      </c>
      <c r="AS790" s="378">
        <f>VLOOKUP($B790,'1.วาง งบทดลอง 4 แถว'!$E$4197:$J$5035,4,0)</f>
        <v>0</v>
      </c>
      <c r="AT790" s="378">
        <f>VLOOKUP($B790,'1.วาง งบทดลอง 4 แถว'!$E$4197:$J$5035,5,0)</f>
        <v>0</v>
      </c>
      <c r="AU790" s="379">
        <f>VLOOKUP($B790,'1.วาง งบทดลอง 4 แถว'!$E$4197:$J$5035,6,0)</f>
        <v>0</v>
      </c>
      <c r="AV790" s="380">
        <f t="shared" si="101"/>
        <v>0</v>
      </c>
      <c r="AW790" s="410" t="s">
        <v>1363</v>
      </c>
      <c r="AX790" s="411" t="s">
        <v>1364</v>
      </c>
      <c r="AY790" s="412">
        <v>0</v>
      </c>
      <c r="AZ790" s="377">
        <f>VLOOKUP($B790,'1.วาง งบทดลอง 4 แถว'!$E$5036:$J$5874,3,0)</f>
        <v>0</v>
      </c>
      <c r="BA790" s="378">
        <f>VLOOKUP($B790,'1.วาง งบทดลอง 4 แถว'!$E$5036:$J$5874,4,0)</f>
        <v>0</v>
      </c>
      <c r="BB790" s="378">
        <f>VLOOKUP($B790,'1.วาง งบทดลอง 4 แถว'!$E$5036:$J$5874,5,0)</f>
        <v>0</v>
      </c>
      <c r="BC790" s="379">
        <f>VLOOKUP($B790,'1.วาง งบทดลอง 4 แถว'!$E$5036:$J$5874,6,0)</f>
        <v>0</v>
      </c>
      <c r="BD790" s="380">
        <f t="shared" si="102"/>
        <v>0</v>
      </c>
      <c r="BE790" s="410" t="s">
        <v>1363</v>
      </c>
      <c r="BF790" s="411" t="s">
        <v>1364</v>
      </c>
      <c r="BG790" s="412">
        <v>0</v>
      </c>
      <c r="BH790" s="377">
        <f>VLOOKUP($B790,'1.วาง งบทดลอง 4 แถว'!$E$5875:$J$6713,3,0)</f>
        <v>0</v>
      </c>
      <c r="BI790" s="378">
        <f>VLOOKUP($B790,'1.วาง งบทดลอง 4 แถว'!$E$5875:$J$6713,4,0)</f>
        <v>0</v>
      </c>
      <c r="BJ790" s="378">
        <f>VLOOKUP($B790,'1.วาง งบทดลอง 4 แถว'!$E$5875:$J$6713,5,0)</f>
        <v>0</v>
      </c>
      <c r="BK790" s="379">
        <f>VLOOKUP($B790,'1.วาง งบทดลอง 4 แถว'!$E$5875:$J$6713,6,0)</f>
        <v>0</v>
      </c>
      <c r="BL790" s="380">
        <f t="shared" si="103"/>
        <v>0</v>
      </c>
      <c r="BM790" s="410" t="s">
        <v>1363</v>
      </c>
      <c r="BN790" s="411" t="s">
        <v>1364</v>
      </c>
      <c r="BO790" s="413">
        <v>0</v>
      </c>
    </row>
    <row r="791" spans="1:67" ht="19.5" customHeight="1">
      <c r="A791" s="374">
        <v>788</v>
      </c>
      <c r="B791" s="375" t="s">
        <v>1124</v>
      </c>
      <c r="C791" s="376" t="s">
        <v>365</v>
      </c>
      <c r="D791" s="377">
        <f>VLOOKUP($B791,'1.วาง งบทดลอง 4 แถว'!$E$2:$J$840,3,0)</f>
        <v>8072.4</v>
      </c>
      <c r="E791" s="378">
        <f>VLOOKUP($B791,'1.วาง งบทดลอง 4 แถว'!$E$2:$J$840,4,0)</f>
        <v>8276.4</v>
      </c>
      <c r="F791" s="378">
        <f>VLOOKUP($B791,'1.วาง งบทดลอง 4 แถว'!$E$2:$J$840,5,0)</f>
        <v>8072.4</v>
      </c>
      <c r="G791" s="379">
        <f>VLOOKUP($B791,'1.วาง งบทดลอง 4 แถว'!$E$2:$J$840,6,0)</f>
        <v>0</v>
      </c>
      <c r="H791" s="380">
        <f t="shared" si="96"/>
        <v>8072.4</v>
      </c>
      <c r="I791" s="410" t="s">
        <v>1363</v>
      </c>
      <c r="J791" s="411" t="s">
        <v>1364</v>
      </c>
      <c r="K791" s="412">
        <v>0</v>
      </c>
      <c r="L791" s="377">
        <f>VLOOKUP($B791,'1.วาง งบทดลอง 4 แถว'!$E$841:$J$1679,3,0)</f>
        <v>0</v>
      </c>
      <c r="M791" s="378">
        <f>VLOOKUP($B791,'1.วาง งบทดลอง 4 แถว'!$E$841:$J$1679,4,0)</f>
        <v>0</v>
      </c>
      <c r="N791" s="378">
        <f>VLOOKUP($B791,'1.วาง งบทดลอง 4 แถว'!$E$841:$J$1679,5,0)</f>
        <v>0</v>
      </c>
      <c r="O791" s="379">
        <f>VLOOKUP($B791,'1.วาง งบทดลอง 4 แถว'!$E$841:$J$1679,6,0)</f>
        <v>0</v>
      </c>
      <c r="P791" s="380">
        <f t="shared" si="97"/>
        <v>0</v>
      </c>
      <c r="Q791" s="410" t="s">
        <v>1363</v>
      </c>
      <c r="R791" s="411" t="s">
        <v>1364</v>
      </c>
      <c r="S791" s="412">
        <v>0</v>
      </c>
      <c r="T791" s="377">
        <f>VLOOKUP($B791,'1.วาง งบทดลอง 4 แถว'!$E$1680:$J$2518,3,0)</f>
        <v>0</v>
      </c>
      <c r="U791" s="378">
        <f>VLOOKUP($B791,'1.วาง งบทดลอง 4 แถว'!$E$1680:$J$2518,4,0)</f>
        <v>0</v>
      </c>
      <c r="V791" s="378">
        <f>VLOOKUP($B791,'1.วาง งบทดลอง 4 แถว'!$E$1680:$J$2518,5,0)</f>
        <v>0</v>
      </c>
      <c r="W791" s="379">
        <f>VLOOKUP($B791,'1.วาง งบทดลอง 4 แถว'!$E$1680:$J$2518,6,0)</f>
        <v>0</v>
      </c>
      <c r="X791" s="380">
        <f t="shared" si="98"/>
        <v>0</v>
      </c>
      <c r="Y791" s="410" t="s">
        <v>1363</v>
      </c>
      <c r="Z791" s="411" t="s">
        <v>1364</v>
      </c>
      <c r="AA791" s="412">
        <v>0</v>
      </c>
      <c r="AB791" s="377">
        <f>VLOOKUP($B791,'1.วาง งบทดลอง 4 แถว'!$E$2519:$J$3357,3,0)</f>
        <v>0</v>
      </c>
      <c r="AC791" s="378">
        <f>VLOOKUP($B791,'1.วาง งบทดลอง 4 แถว'!$E$2519:$J$3357,4,0)</f>
        <v>0</v>
      </c>
      <c r="AD791" s="378">
        <f>VLOOKUP($B791,'1.วาง งบทดลอง 4 แถว'!$E$2519:$J$3357,5,0)</f>
        <v>0</v>
      </c>
      <c r="AE791" s="379">
        <f>VLOOKUP($B791,'1.วาง งบทดลอง 4 แถว'!$E$2519:$J$3357,6,0)</f>
        <v>0</v>
      </c>
      <c r="AF791" s="380">
        <f t="shared" si="99"/>
        <v>0</v>
      </c>
      <c r="AG791" s="410" t="s">
        <v>1363</v>
      </c>
      <c r="AH791" s="411" t="s">
        <v>1364</v>
      </c>
      <c r="AI791" s="412">
        <v>0</v>
      </c>
      <c r="AJ791" s="377">
        <f>VLOOKUP($B791,'1.วาง งบทดลอง 4 แถว'!$E$3358:$J$4196,3,0)</f>
        <v>0</v>
      </c>
      <c r="AK791" s="378">
        <f>VLOOKUP($B791,'1.วาง งบทดลอง 4 แถว'!$E$3358:$J$4196,4,0)</f>
        <v>0</v>
      </c>
      <c r="AL791" s="378">
        <f>VLOOKUP($B791,'1.วาง งบทดลอง 4 แถว'!$E$3358:$J$4196,5,0)</f>
        <v>0</v>
      </c>
      <c r="AM791" s="379">
        <f>VLOOKUP($B791,'1.วาง งบทดลอง 4 แถว'!$E$3358:$J$4196,6,0)</f>
        <v>0</v>
      </c>
      <c r="AN791" s="380">
        <f t="shared" si="100"/>
        <v>0</v>
      </c>
      <c r="AO791" s="410" t="s">
        <v>1363</v>
      </c>
      <c r="AP791" s="411" t="s">
        <v>1364</v>
      </c>
      <c r="AQ791" s="412">
        <v>0</v>
      </c>
      <c r="AR791" s="377">
        <f>VLOOKUP($B791,'1.วาง งบทดลอง 4 แถว'!$E$4197:$J$5035,3,0)</f>
        <v>0</v>
      </c>
      <c r="AS791" s="378">
        <f>VLOOKUP($B791,'1.วาง งบทดลอง 4 แถว'!$E$4197:$J$5035,4,0)</f>
        <v>0</v>
      </c>
      <c r="AT791" s="378">
        <f>VLOOKUP($B791,'1.วาง งบทดลอง 4 แถว'!$E$4197:$J$5035,5,0)</f>
        <v>0</v>
      </c>
      <c r="AU791" s="379">
        <f>VLOOKUP($B791,'1.วาง งบทดลอง 4 แถว'!$E$4197:$J$5035,6,0)</f>
        <v>0</v>
      </c>
      <c r="AV791" s="380">
        <f t="shared" si="101"/>
        <v>0</v>
      </c>
      <c r="AW791" s="410" t="s">
        <v>1363</v>
      </c>
      <c r="AX791" s="411" t="s">
        <v>1364</v>
      </c>
      <c r="AY791" s="412">
        <v>0</v>
      </c>
      <c r="AZ791" s="377">
        <f>VLOOKUP($B791,'1.วาง งบทดลอง 4 แถว'!$E$5036:$J$5874,3,0)</f>
        <v>0</v>
      </c>
      <c r="BA791" s="378">
        <f>VLOOKUP($B791,'1.วาง งบทดลอง 4 แถว'!$E$5036:$J$5874,4,0)</f>
        <v>0</v>
      </c>
      <c r="BB791" s="378">
        <f>VLOOKUP($B791,'1.วาง งบทดลอง 4 แถว'!$E$5036:$J$5874,5,0)</f>
        <v>0</v>
      </c>
      <c r="BC791" s="379">
        <f>VLOOKUP($B791,'1.วาง งบทดลอง 4 แถว'!$E$5036:$J$5874,6,0)</f>
        <v>0</v>
      </c>
      <c r="BD791" s="380">
        <f t="shared" si="102"/>
        <v>0</v>
      </c>
      <c r="BE791" s="410" t="s">
        <v>1363</v>
      </c>
      <c r="BF791" s="411" t="s">
        <v>1364</v>
      </c>
      <c r="BG791" s="412">
        <v>0</v>
      </c>
      <c r="BH791" s="377">
        <f>VLOOKUP($B791,'1.วาง งบทดลอง 4 แถว'!$E$5875:$J$6713,3,0)</f>
        <v>0</v>
      </c>
      <c r="BI791" s="378">
        <f>VLOOKUP($B791,'1.วาง งบทดลอง 4 แถว'!$E$5875:$J$6713,4,0)</f>
        <v>0</v>
      </c>
      <c r="BJ791" s="378">
        <f>VLOOKUP($B791,'1.วาง งบทดลอง 4 แถว'!$E$5875:$J$6713,5,0)</f>
        <v>0</v>
      </c>
      <c r="BK791" s="379">
        <f>VLOOKUP($B791,'1.วาง งบทดลอง 4 แถว'!$E$5875:$J$6713,6,0)</f>
        <v>0</v>
      </c>
      <c r="BL791" s="380">
        <f t="shared" si="103"/>
        <v>0</v>
      </c>
      <c r="BM791" s="410" t="s">
        <v>1363</v>
      </c>
      <c r="BN791" s="411" t="s">
        <v>1364</v>
      </c>
      <c r="BO791" s="413">
        <v>0</v>
      </c>
    </row>
    <row r="792" spans="1:67" ht="19.5" customHeight="1">
      <c r="A792" s="374">
        <v>789</v>
      </c>
      <c r="B792" s="375" t="s">
        <v>1862</v>
      </c>
      <c r="C792" s="376" t="s">
        <v>1863</v>
      </c>
      <c r="D792" s="377">
        <f>VLOOKUP($B792,'1.วาง งบทดลอง 4 แถว'!$E$2:$J$840,3,0)</f>
        <v>0</v>
      </c>
      <c r="E792" s="378">
        <f>VLOOKUP($B792,'1.วาง งบทดลอง 4 แถว'!$E$2:$J$840,4,0)</f>
        <v>0</v>
      </c>
      <c r="F792" s="378">
        <f>VLOOKUP($B792,'1.วาง งบทดลอง 4 แถว'!$E$2:$J$840,5,0)</f>
        <v>0</v>
      </c>
      <c r="G792" s="379">
        <f>VLOOKUP($B792,'1.วาง งบทดลอง 4 แถว'!$E$2:$J$840,6,0)</f>
        <v>0</v>
      </c>
      <c r="H792" s="380">
        <f t="shared" si="96"/>
        <v>0</v>
      </c>
      <c r="I792" s="410" t="s">
        <v>1363</v>
      </c>
      <c r="J792" s="411" t="s">
        <v>1364</v>
      </c>
      <c r="K792" s="412">
        <v>0</v>
      </c>
      <c r="L792" s="377">
        <f>VLOOKUP($B792,'1.วาง งบทดลอง 4 แถว'!$E$841:$J$1679,3,0)</f>
        <v>0</v>
      </c>
      <c r="M792" s="378">
        <f>VLOOKUP($B792,'1.วาง งบทดลอง 4 แถว'!$E$841:$J$1679,4,0)</f>
        <v>0</v>
      </c>
      <c r="N792" s="378">
        <f>VLOOKUP($B792,'1.วาง งบทดลอง 4 แถว'!$E$841:$J$1679,5,0)</f>
        <v>0</v>
      </c>
      <c r="O792" s="379">
        <f>VLOOKUP($B792,'1.วาง งบทดลอง 4 แถว'!$E$841:$J$1679,6,0)</f>
        <v>0</v>
      </c>
      <c r="P792" s="380">
        <f t="shared" si="97"/>
        <v>0</v>
      </c>
      <c r="Q792" s="410" t="s">
        <v>1363</v>
      </c>
      <c r="R792" s="411" t="s">
        <v>1364</v>
      </c>
      <c r="S792" s="412">
        <v>0</v>
      </c>
      <c r="T792" s="377">
        <f>VLOOKUP($B792,'1.วาง งบทดลอง 4 แถว'!$E$1680:$J$2518,3,0)</f>
        <v>0</v>
      </c>
      <c r="U792" s="378">
        <f>VLOOKUP($B792,'1.วาง งบทดลอง 4 แถว'!$E$1680:$J$2518,4,0)</f>
        <v>0</v>
      </c>
      <c r="V792" s="378">
        <f>VLOOKUP($B792,'1.วาง งบทดลอง 4 แถว'!$E$1680:$J$2518,5,0)</f>
        <v>0</v>
      </c>
      <c r="W792" s="379">
        <f>VLOOKUP($B792,'1.วาง งบทดลอง 4 แถว'!$E$1680:$J$2518,6,0)</f>
        <v>0</v>
      </c>
      <c r="X792" s="380">
        <f t="shared" si="98"/>
        <v>0</v>
      </c>
      <c r="Y792" s="410" t="s">
        <v>1363</v>
      </c>
      <c r="Z792" s="411" t="s">
        <v>1364</v>
      </c>
      <c r="AA792" s="412">
        <v>0</v>
      </c>
      <c r="AB792" s="377">
        <f>VLOOKUP($B792,'1.วาง งบทดลอง 4 แถว'!$E$2519:$J$3357,3,0)</f>
        <v>0</v>
      </c>
      <c r="AC792" s="378">
        <f>VLOOKUP($B792,'1.วาง งบทดลอง 4 แถว'!$E$2519:$J$3357,4,0)</f>
        <v>0</v>
      </c>
      <c r="AD792" s="378">
        <f>VLOOKUP($B792,'1.วาง งบทดลอง 4 แถว'!$E$2519:$J$3357,5,0)</f>
        <v>0</v>
      </c>
      <c r="AE792" s="379">
        <f>VLOOKUP($B792,'1.วาง งบทดลอง 4 แถว'!$E$2519:$J$3357,6,0)</f>
        <v>0</v>
      </c>
      <c r="AF792" s="380">
        <f t="shared" si="99"/>
        <v>0</v>
      </c>
      <c r="AG792" s="410" t="s">
        <v>1363</v>
      </c>
      <c r="AH792" s="411" t="s">
        <v>1364</v>
      </c>
      <c r="AI792" s="412">
        <v>0</v>
      </c>
      <c r="AJ792" s="377">
        <f>VLOOKUP($B792,'1.วาง งบทดลอง 4 แถว'!$E$3358:$J$4196,3,0)</f>
        <v>0</v>
      </c>
      <c r="AK792" s="378">
        <f>VLOOKUP($B792,'1.วาง งบทดลอง 4 แถว'!$E$3358:$J$4196,4,0)</f>
        <v>0</v>
      </c>
      <c r="AL792" s="378">
        <f>VLOOKUP($B792,'1.วาง งบทดลอง 4 แถว'!$E$3358:$J$4196,5,0)</f>
        <v>0</v>
      </c>
      <c r="AM792" s="379">
        <f>VLOOKUP($B792,'1.วาง งบทดลอง 4 แถว'!$E$3358:$J$4196,6,0)</f>
        <v>0</v>
      </c>
      <c r="AN792" s="380">
        <f t="shared" si="100"/>
        <v>0</v>
      </c>
      <c r="AO792" s="410" t="s">
        <v>1363</v>
      </c>
      <c r="AP792" s="411" t="s">
        <v>1364</v>
      </c>
      <c r="AQ792" s="412">
        <v>0</v>
      </c>
      <c r="AR792" s="377">
        <f>VLOOKUP($B792,'1.วาง งบทดลอง 4 แถว'!$E$4197:$J$5035,3,0)</f>
        <v>0</v>
      </c>
      <c r="AS792" s="378">
        <f>VLOOKUP($B792,'1.วาง งบทดลอง 4 แถว'!$E$4197:$J$5035,4,0)</f>
        <v>0</v>
      </c>
      <c r="AT792" s="378">
        <f>VLOOKUP($B792,'1.วาง งบทดลอง 4 แถว'!$E$4197:$J$5035,5,0)</f>
        <v>0</v>
      </c>
      <c r="AU792" s="379">
        <f>VLOOKUP($B792,'1.วาง งบทดลอง 4 แถว'!$E$4197:$J$5035,6,0)</f>
        <v>0</v>
      </c>
      <c r="AV792" s="380">
        <f t="shared" si="101"/>
        <v>0</v>
      </c>
      <c r="AW792" s="410" t="s">
        <v>1363</v>
      </c>
      <c r="AX792" s="411" t="s">
        <v>1364</v>
      </c>
      <c r="AY792" s="412">
        <v>0</v>
      </c>
      <c r="AZ792" s="377">
        <f>VLOOKUP($B792,'1.วาง งบทดลอง 4 แถว'!$E$5036:$J$5874,3,0)</f>
        <v>0</v>
      </c>
      <c r="BA792" s="378">
        <f>VLOOKUP($B792,'1.วาง งบทดลอง 4 แถว'!$E$5036:$J$5874,4,0)</f>
        <v>0</v>
      </c>
      <c r="BB792" s="378">
        <f>VLOOKUP($B792,'1.วาง งบทดลอง 4 แถว'!$E$5036:$J$5874,5,0)</f>
        <v>0</v>
      </c>
      <c r="BC792" s="379">
        <f>VLOOKUP($B792,'1.วาง งบทดลอง 4 แถว'!$E$5036:$J$5874,6,0)</f>
        <v>0</v>
      </c>
      <c r="BD792" s="380">
        <f t="shared" si="102"/>
        <v>0</v>
      </c>
      <c r="BE792" s="410" t="s">
        <v>1363</v>
      </c>
      <c r="BF792" s="411" t="s">
        <v>1364</v>
      </c>
      <c r="BG792" s="412">
        <v>0</v>
      </c>
      <c r="BH792" s="377">
        <f>VLOOKUP($B792,'1.วาง งบทดลอง 4 แถว'!$E$5875:$J$6713,3,0)</f>
        <v>0</v>
      </c>
      <c r="BI792" s="378">
        <f>VLOOKUP($B792,'1.วาง งบทดลอง 4 แถว'!$E$5875:$J$6713,4,0)</f>
        <v>0</v>
      </c>
      <c r="BJ792" s="378">
        <f>VLOOKUP($B792,'1.วาง งบทดลอง 4 แถว'!$E$5875:$J$6713,5,0)</f>
        <v>0</v>
      </c>
      <c r="BK792" s="379">
        <f>VLOOKUP($B792,'1.วาง งบทดลอง 4 แถว'!$E$5875:$J$6713,6,0)</f>
        <v>0</v>
      </c>
      <c r="BL792" s="380">
        <f t="shared" si="103"/>
        <v>0</v>
      </c>
      <c r="BM792" s="410" t="s">
        <v>1363</v>
      </c>
      <c r="BN792" s="411" t="s">
        <v>1364</v>
      </c>
      <c r="BO792" s="413">
        <v>0</v>
      </c>
    </row>
    <row r="793" spans="1:67" ht="19.5" customHeight="1">
      <c r="A793" s="374">
        <v>790</v>
      </c>
      <c r="B793" s="375" t="s">
        <v>1125</v>
      </c>
      <c r="C793" s="376" t="s">
        <v>366</v>
      </c>
      <c r="D793" s="377">
        <f>VLOOKUP($B793,'1.วาง งบทดลอง 4 แถว'!$E$2:$J$840,3,0)</f>
        <v>47433.64</v>
      </c>
      <c r="E793" s="378">
        <f>VLOOKUP($B793,'1.วาง งบทดลอง 4 แถว'!$E$2:$J$840,4,0)</f>
        <v>43268.68</v>
      </c>
      <c r="F793" s="378">
        <f>VLOOKUP($B793,'1.วาง งบทดลอง 4 แถว'!$E$2:$J$840,5,0)</f>
        <v>47433.64</v>
      </c>
      <c r="G793" s="379">
        <f>VLOOKUP($B793,'1.วาง งบทดลอง 4 แถว'!$E$2:$J$840,6,0)</f>
        <v>0</v>
      </c>
      <c r="H793" s="380">
        <f t="shared" si="96"/>
        <v>47433.64</v>
      </c>
      <c r="I793" s="410" t="s">
        <v>1363</v>
      </c>
      <c r="J793" s="411" t="s">
        <v>1364</v>
      </c>
      <c r="K793" s="412">
        <v>0</v>
      </c>
      <c r="L793" s="377">
        <f>VLOOKUP($B793,'1.วาง งบทดลอง 4 แถว'!$E$841:$J$1679,3,0)</f>
        <v>4886.07</v>
      </c>
      <c r="M793" s="378">
        <f>VLOOKUP($B793,'1.วาง งบทดลอง 4 แถว'!$E$841:$J$1679,4,0)</f>
        <v>4886.07</v>
      </c>
      <c r="N793" s="378">
        <f>VLOOKUP($B793,'1.วาง งบทดลอง 4 แถว'!$E$841:$J$1679,5,0)</f>
        <v>4886.07</v>
      </c>
      <c r="O793" s="379">
        <f>VLOOKUP($B793,'1.วาง งบทดลอง 4 แถว'!$E$841:$J$1679,6,0)</f>
        <v>0</v>
      </c>
      <c r="P793" s="380">
        <f t="shared" si="97"/>
        <v>4886.07</v>
      </c>
      <c r="Q793" s="410" t="s">
        <v>1363</v>
      </c>
      <c r="R793" s="411" t="s">
        <v>1364</v>
      </c>
      <c r="S793" s="412">
        <v>0</v>
      </c>
      <c r="T793" s="377">
        <f>VLOOKUP($B793,'1.วาง งบทดลอง 4 แถว'!$E$1680:$J$2518,3,0)</f>
        <v>677.84</v>
      </c>
      <c r="U793" s="378">
        <f>VLOOKUP($B793,'1.วาง งบทดลอง 4 แถว'!$E$1680:$J$2518,4,0)</f>
        <v>8946.8799999999992</v>
      </c>
      <c r="V793" s="378">
        <f>VLOOKUP($B793,'1.วาง งบทดลอง 4 แถว'!$E$1680:$J$2518,5,0)</f>
        <v>677.84</v>
      </c>
      <c r="W793" s="379">
        <f>VLOOKUP($B793,'1.วาง งบทดลอง 4 แถว'!$E$1680:$J$2518,6,0)</f>
        <v>0</v>
      </c>
      <c r="X793" s="380">
        <f t="shared" si="98"/>
        <v>677.84</v>
      </c>
      <c r="Y793" s="410" t="s">
        <v>1363</v>
      </c>
      <c r="Z793" s="411" t="s">
        <v>1364</v>
      </c>
      <c r="AA793" s="412">
        <v>0</v>
      </c>
      <c r="AB793" s="377">
        <f>VLOOKUP($B793,'1.วาง งบทดลอง 4 แถว'!$E$2519:$J$3357,3,0)</f>
        <v>200620.81</v>
      </c>
      <c r="AC793" s="378">
        <f>VLOOKUP($B793,'1.วาง งบทดลอง 4 แถว'!$E$2519:$J$3357,4,0)</f>
        <v>199529.53</v>
      </c>
      <c r="AD793" s="378">
        <f>VLOOKUP($B793,'1.วาง งบทดลอง 4 แถว'!$E$2519:$J$3357,5,0)</f>
        <v>200620.81</v>
      </c>
      <c r="AE793" s="379">
        <f>VLOOKUP($B793,'1.วาง งบทดลอง 4 แถว'!$E$2519:$J$3357,6,0)</f>
        <v>0</v>
      </c>
      <c r="AF793" s="380">
        <f t="shared" si="99"/>
        <v>200620.81</v>
      </c>
      <c r="AG793" s="410" t="s">
        <v>1363</v>
      </c>
      <c r="AH793" s="411" t="s">
        <v>1364</v>
      </c>
      <c r="AI793" s="412">
        <v>0</v>
      </c>
      <c r="AJ793" s="377">
        <f>VLOOKUP($B793,'1.วาง งบทดลอง 4 แถว'!$E$3358:$J$4196,3,0)</f>
        <v>31845.919999999998</v>
      </c>
      <c r="AK793" s="378">
        <f>VLOOKUP($B793,'1.วาง งบทดลอง 4 แถว'!$E$3358:$J$4196,4,0)</f>
        <v>29739.1</v>
      </c>
      <c r="AL793" s="378">
        <f>VLOOKUP($B793,'1.วาง งบทดลอง 4 แถว'!$E$3358:$J$4196,5,0)</f>
        <v>31845.919999999998</v>
      </c>
      <c r="AM793" s="379">
        <f>VLOOKUP($B793,'1.วาง งบทดลอง 4 แถว'!$E$3358:$J$4196,6,0)</f>
        <v>0</v>
      </c>
      <c r="AN793" s="380">
        <f t="shared" si="100"/>
        <v>31845.919999999998</v>
      </c>
      <c r="AO793" s="410" t="s">
        <v>1363</v>
      </c>
      <c r="AP793" s="411" t="s">
        <v>1364</v>
      </c>
      <c r="AQ793" s="412">
        <v>0</v>
      </c>
      <c r="AR793" s="377">
        <f>VLOOKUP($B793,'1.วาง งบทดลอง 4 แถว'!$E$4197:$J$5035,3,0)</f>
        <v>17193.650000000001</v>
      </c>
      <c r="AS793" s="378">
        <f>VLOOKUP($B793,'1.วาง งบทดลอง 4 แถว'!$E$4197:$J$5035,4,0)</f>
        <v>16911.57</v>
      </c>
      <c r="AT793" s="378">
        <f>VLOOKUP($B793,'1.วาง งบทดลอง 4 แถว'!$E$4197:$J$5035,5,0)</f>
        <v>17193.650000000001</v>
      </c>
      <c r="AU793" s="379">
        <f>VLOOKUP($B793,'1.วาง งบทดลอง 4 แถว'!$E$4197:$J$5035,6,0)</f>
        <v>0</v>
      </c>
      <c r="AV793" s="380">
        <f t="shared" si="101"/>
        <v>17193.650000000001</v>
      </c>
      <c r="AW793" s="410" t="s">
        <v>1363</v>
      </c>
      <c r="AX793" s="411" t="s">
        <v>1364</v>
      </c>
      <c r="AY793" s="412">
        <v>0</v>
      </c>
      <c r="AZ793" s="377">
        <f>VLOOKUP($B793,'1.วาง งบทดลอง 4 แถว'!$E$5036:$J$5874,3,0)</f>
        <v>18082.96</v>
      </c>
      <c r="BA793" s="378">
        <f>VLOOKUP($B793,'1.วาง งบทดลอง 4 แถว'!$E$5036:$J$5874,4,0)</f>
        <v>16647.36</v>
      </c>
      <c r="BB793" s="378">
        <f>VLOOKUP($B793,'1.วาง งบทดลอง 4 แถว'!$E$5036:$J$5874,5,0)</f>
        <v>18082.96</v>
      </c>
      <c r="BC793" s="379">
        <f>VLOOKUP($B793,'1.วาง งบทดลอง 4 แถว'!$E$5036:$J$5874,6,0)</f>
        <v>0</v>
      </c>
      <c r="BD793" s="380">
        <f t="shared" si="102"/>
        <v>18082.96</v>
      </c>
      <c r="BE793" s="410" t="s">
        <v>1363</v>
      </c>
      <c r="BF793" s="411" t="s">
        <v>1364</v>
      </c>
      <c r="BG793" s="412">
        <v>0</v>
      </c>
      <c r="BH793" s="377">
        <f>VLOOKUP($B793,'1.วาง งบทดลอง 4 แถว'!$E$5875:$J$6713,3,0)</f>
        <v>3015.12</v>
      </c>
      <c r="BI793" s="378">
        <f>VLOOKUP($B793,'1.วาง งบทดลอง 4 แถว'!$E$5875:$J$6713,4,0)</f>
        <v>2339.52</v>
      </c>
      <c r="BJ793" s="378">
        <f>VLOOKUP($B793,'1.วาง งบทดลอง 4 แถว'!$E$5875:$J$6713,5,0)</f>
        <v>3015.12</v>
      </c>
      <c r="BK793" s="379">
        <f>VLOOKUP($B793,'1.วาง งบทดลอง 4 แถว'!$E$5875:$J$6713,6,0)</f>
        <v>0</v>
      </c>
      <c r="BL793" s="380">
        <f t="shared" si="103"/>
        <v>3015.12</v>
      </c>
      <c r="BM793" s="410" t="s">
        <v>1363</v>
      </c>
      <c r="BN793" s="411" t="s">
        <v>1364</v>
      </c>
      <c r="BO793" s="413">
        <v>0</v>
      </c>
    </row>
    <row r="794" spans="1:67" s="422" customFormat="1" ht="19.5" customHeight="1">
      <c r="A794" s="374">
        <v>791</v>
      </c>
      <c r="B794" s="375" t="s">
        <v>1126</v>
      </c>
      <c r="C794" s="376" t="s">
        <v>1704</v>
      </c>
      <c r="D794" s="377">
        <f>VLOOKUP($B794,'1.วาง งบทดลอง 4 แถว'!$E$2:$J$840,3,0)</f>
        <v>144576.19</v>
      </c>
      <c r="E794" s="378">
        <f>VLOOKUP($B794,'1.วาง งบทดลอง 4 แถว'!$E$2:$J$840,4,0)</f>
        <v>140771.82999999999</v>
      </c>
      <c r="F794" s="378">
        <f>VLOOKUP($B794,'1.วาง งบทดลอง 4 แถว'!$E$2:$J$840,5,0)</f>
        <v>144576.19</v>
      </c>
      <c r="G794" s="379">
        <f>VLOOKUP($B794,'1.วาง งบทดลอง 4 แถว'!$E$2:$J$840,6,0)</f>
        <v>0</v>
      </c>
      <c r="H794" s="380">
        <f t="shared" si="96"/>
        <v>144576.19</v>
      </c>
      <c r="I794" s="410" t="s">
        <v>1363</v>
      </c>
      <c r="J794" s="411" t="s">
        <v>1364</v>
      </c>
      <c r="K794" s="412">
        <v>0</v>
      </c>
      <c r="L794" s="377">
        <f>VLOOKUP($B794,'1.วาง งบทดลอง 4 แถว'!$E$841:$J$1679,3,0)</f>
        <v>2562.5100000000002</v>
      </c>
      <c r="M794" s="378">
        <f>VLOOKUP($B794,'1.วาง งบทดลอง 4 แถว'!$E$841:$J$1679,4,0)</f>
        <v>2562.5100000000002</v>
      </c>
      <c r="N794" s="378">
        <f>VLOOKUP($B794,'1.วาง งบทดลอง 4 แถว'!$E$841:$J$1679,5,0)</f>
        <v>2562.5100000000002</v>
      </c>
      <c r="O794" s="379">
        <f>VLOOKUP($B794,'1.วาง งบทดลอง 4 แถว'!$E$841:$J$1679,6,0)</f>
        <v>0</v>
      </c>
      <c r="P794" s="380">
        <f t="shared" si="97"/>
        <v>2562.5100000000002</v>
      </c>
      <c r="Q794" s="410" t="s">
        <v>1363</v>
      </c>
      <c r="R794" s="411" t="s">
        <v>1364</v>
      </c>
      <c r="S794" s="412">
        <v>0</v>
      </c>
      <c r="T794" s="377">
        <f>VLOOKUP($B794,'1.วาง งบทดลอง 4 แถว'!$E$1680:$J$2518,3,0)</f>
        <v>10305.92</v>
      </c>
      <c r="U794" s="378">
        <f>VLOOKUP($B794,'1.วาง งบทดลอง 4 แถว'!$E$1680:$J$2518,4,0)</f>
        <v>31897.84</v>
      </c>
      <c r="V794" s="378">
        <f>VLOOKUP($B794,'1.วาง งบทดลอง 4 แถว'!$E$1680:$J$2518,5,0)</f>
        <v>10305.92</v>
      </c>
      <c r="W794" s="379">
        <f>VLOOKUP($B794,'1.วาง งบทดลอง 4 แถว'!$E$1680:$J$2518,6,0)</f>
        <v>0</v>
      </c>
      <c r="X794" s="380">
        <f t="shared" si="98"/>
        <v>10305.92</v>
      </c>
      <c r="Y794" s="410" t="s">
        <v>1363</v>
      </c>
      <c r="Z794" s="411" t="s">
        <v>1364</v>
      </c>
      <c r="AA794" s="412">
        <v>0</v>
      </c>
      <c r="AB794" s="377">
        <f>VLOOKUP($B794,'1.วาง งบทดลอง 4 แถว'!$E$2519:$J$3357,3,0)</f>
        <v>55356.76</v>
      </c>
      <c r="AC794" s="378">
        <f>VLOOKUP($B794,'1.วาง งบทดลอง 4 แถว'!$E$2519:$J$3357,4,0)</f>
        <v>52238.6</v>
      </c>
      <c r="AD794" s="378">
        <f>VLOOKUP($B794,'1.วาง งบทดลอง 4 แถว'!$E$2519:$J$3357,5,0)</f>
        <v>55356.76</v>
      </c>
      <c r="AE794" s="379">
        <f>VLOOKUP($B794,'1.วาง งบทดลอง 4 แถว'!$E$2519:$J$3357,6,0)</f>
        <v>0</v>
      </c>
      <c r="AF794" s="380">
        <f t="shared" si="99"/>
        <v>55356.76</v>
      </c>
      <c r="AG794" s="410" t="s">
        <v>1363</v>
      </c>
      <c r="AH794" s="411" t="s">
        <v>1364</v>
      </c>
      <c r="AI794" s="412">
        <v>0</v>
      </c>
      <c r="AJ794" s="377">
        <f>VLOOKUP($B794,'1.วาง งบทดลอง 4 แถว'!$E$3358:$J$4196,3,0)</f>
        <v>11494.24</v>
      </c>
      <c r="AK794" s="378">
        <f>VLOOKUP($B794,'1.วาง งบทดลอง 4 แถว'!$E$3358:$J$4196,4,0)</f>
        <v>11672.08</v>
      </c>
      <c r="AL794" s="378">
        <f>VLOOKUP($B794,'1.วาง งบทดลอง 4 แถว'!$E$3358:$J$4196,5,0)</f>
        <v>11494.24</v>
      </c>
      <c r="AM794" s="379">
        <f>VLOOKUP($B794,'1.วาง งบทดลอง 4 แถว'!$E$3358:$J$4196,6,0)</f>
        <v>0</v>
      </c>
      <c r="AN794" s="380">
        <f t="shared" si="100"/>
        <v>11494.24</v>
      </c>
      <c r="AO794" s="410" t="s">
        <v>1363</v>
      </c>
      <c r="AP794" s="411" t="s">
        <v>1364</v>
      </c>
      <c r="AQ794" s="412">
        <v>0</v>
      </c>
      <c r="AR794" s="377">
        <f>VLOOKUP($B794,'1.วาง งบทดลอง 4 แถว'!$E$4197:$J$5035,3,0)</f>
        <v>14078.02</v>
      </c>
      <c r="AS794" s="378">
        <f>VLOOKUP($B794,'1.วาง งบทดลอง 4 แถว'!$E$4197:$J$5035,4,0)</f>
        <v>13877.22</v>
      </c>
      <c r="AT794" s="378">
        <f>VLOOKUP($B794,'1.วาง งบทดลอง 4 แถว'!$E$4197:$J$5035,5,0)</f>
        <v>14078.02</v>
      </c>
      <c r="AU794" s="379">
        <f>VLOOKUP($B794,'1.วาง งบทดลอง 4 แถว'!$E$4197:$J$5035,6,0)</f>
        <v>0</v>
      </c>
      <c r="AV794" s="380">
        <f t="shared" si="101"/>
        <v>14078.02</v>
      </c>
      <c r="AW794" s="410" t="s">
        <v>1363</v>
      </c>
      <c r="AX794" s="411" t="s">
        <v>1364</v>
      </c>
      <c r="AY794" s="412">
        <v>0</v>
      </c>
      <c r="AZ794" s="377">
        <f>VLOOKUP($B794,'1.วาง งบทดลอง 4 แถว'!$E$5036:$J$5874,3,0)</f>
        <v>5365.28</v>
      </c>
      <c r="BA794" s="378">
        <f>VLOOKUP($B794,'1.วาง งบทดลอง 4 แถว'!$E$5036:$J$5874,4,0)</f>
        <v>2425.92</v>
      </c>
      <c r="BB794" s="378">
        <f>VLOOKUP($B794,'1.วาง งบทดลอง 4 แถว'!$E$5036:$J$5874,5,0)</f>
        <v>5365.28</v>
      </c>
      <c r="BC794" s="379">
        <f>VLOOKUP($B794,'1.วาง งบทดลอง 4 แถว'!$E$5036:$J$5874,6,0)</f>
        <v>0</v>
      </c>
      <c r="BD794" s="380">
        <f t="shared" si="102"/>
        <v>5365.28</v>
      </c>
      <c r="BE794" s="410" t="s">
        <v>1363</v>
      </c>
      <c r="BF794" s="411" t="s">
        <v>1364</v>
      </c>
      <c r="BG794" s="412">
        <v>0</v>
      </c>
      <c r="BH794" s="377">
        <f>VLOOKUP($B794,'1.วาง งบทดลอง 4 แถว'!$E$5875:$J$6713,3,0)</f>
        <v>1318.8</v>
      </c>
      <c r="BI794" s="378">
        <f>VLOOKUP($B794,'1.วาง งบทดลอง 4 แถว'!$E$5875:$J$6713,4,0)</f>
        <v>1611.6</v>
      </c>
      <c r="BJ794" s="378">
        <f>VLOOKUP($B794,'1.วาง งบทดลอง 4 แถว'!$E$5875:$J$6713,5,0)</f>
        <v>1318.8</v>
      </c>
      <c r="BK794" s="379">
        <f>VLOOKUP($B794,'1.วาง งบทดลอง 4 แถว'!$E$5875:$J$6713,6,0)</f>
        <v>0</v>
      </c>
      <c r="BL794" s="380">
        <f t="shared" si="103"/>
        <v>1318.8</v>
      </c>
      <c r="BM794" s="410" t="s">
        <v>1363</v>
      </c>
      <c r="BN794" s="411" t="s">
        <v>1364</v>
      </c>
      <c r="BO794" s="413">
        <v>0</v>
      </c>
    </row>
    <row r="795" spans="1:67" ht="19.5" customHeight="1">
      <c r="A795" s="374">
        <v>792</v>
      </c>
      <c r="B795" s="375" t="s">
        <v>1864</v>
      </c>
      <c r="C795" s="376" t="s">
        <v>1865</v>
      </c>
      <c r="D795" s="377">
        <f>VLOOKUP($B795,'1.วาง งบทดลอง 4 แถว'!$E$2:$J$840,3,0)</f>
        <v>213447.92</v>
      </c>
      <c r="E795" s="378">
        <f>VLOOKUP($B795,'1.วาง งบทดลอง 4 แถว'!$E$2:$J$840,4,0)</f>
        <v>237958.11</v>
      </c>
      <c r="F795" s="378">
        <f>VLOOKUP($B795,'1.วาง งบทดลอง 4 แถว'!$E$2:$J$840,5,0)</f>
        <v>213447.92</v>
      </c>
      <c r="G795" s="379">
        <f>VLOOKUP($B795,'1.วาง งบทดลอง 4 แถว'!$E$2:$J$840,6,0)</f>
        <v>0</v>
      </c>
      <c r="H795" s="380">
        <f t="shared" si="96"/>
        <v>213447.92</v>
      </c>
      <c r="I795" s="410" t="s">
        <v>1363</v>
      </c>
      <c r="J795" s="411" t="s">
        <v>1364</v>
      </c>
      <c r="K795" s="412">
        <v>0</v>
      </c>
      <c r="L795" s="377">
        <f>VLOOKUP($B795,'1.วาง งบทดลอง 4 แถว'!$E$841:$J$1679,3,0)</f>
        <v>7747.64</v>
      </c>
      <c r="M795" s="378">
        <f>VLOOKUP($B795,'1.วาง งบทดลอง 4 แถว'!$E$841:$J$1679,4,0)</f>
        <v>7747.64</v>
      </c>
      <c r="N795" s="378">
        <f>VLOOKUP($B795,'1.วาง งบทดลอง 4 แถว'!$E$841:$J$1679,5,0)</f>
        <v>7747.64</v>
      </c>
      <c r="O795" s="379">
        <f>VLOOKUP($B795,'1.วาง งบทดลอง 4 แถว'!$E$841:$J$1679,6,0)</f>
        <v>0</v>
      </c>
      <c r="P795" s="380">
        <f t="shared" si="97"/>
        <v>7747.64</v>
      </c>
      <c r="Q795" s="410" t="s">
        <v>1319</v>
      </c>
      <c r="R795" s="411" t="s">
        <v>1320</v>
      </c>
      <c r="S795" s="412" t="s">
        <v>2027</v>
      </c>
      <c r="T795" s="377">
        <f>VLOOKUP($B795,'1.วาง งบทดลอง 4 แถว'!$E$1680:$J$2518,3,0)</f>
        <v>22682.560000000001</v>
      </c>
      <c r="U795" s="378">
        <f>VLOOKUP($B795,'1.วาง งบทดลอง 4 แถว'!$E$1680:$J$2518,4,0)</f>
        <v>25888.35</v>
      </c>
      <c r="V795" s="378">
        <f>VLOOKUP($B795,'1.วาง งบทดลอง 4 แถว'!$E$1680:$J$2518,5,0)</f>
        <v>22682.560000000001</v>
      </c>
      <c r="W795" s="379">
        <f>VLOOKUP($B795,'1.วาง งบทดลอง 4 แถว'!$E$1680:$J$2518,6,0)</f>
        <v>0</v>
      </c>
      <c r="X795" s="380">
        <f t="shared" si="98"/>
        <v>22682.560000000001</v>
      </c>
      <c r="Y795" s="410" t="s">
        <v>1319</v>
      </c>
      <c r="Z795" s="411" t="s">
        <v>1320</v>
      </c>
      <c r="AA795" s="412" t="s">
        <v>2027</v>
      </c>
      <c r="AB795" s="377">
        <f>VLOOKUP($B795,'1.วาง งบทดลอง 4 แถว'!$E$2519:$J$3357,3,0)</f>
        <v>7861.73</v>
      </c>
      <c r="AC795" s="378">
        <f>VLOOKUP($B795,'1.วาง งบทดลอง 4 แถว'!$E$2519:$J$3357,4,0)</f>
        <v>7861.73</v>
      </c>
      <c r="AD795" s="378">
        <f>VLOOKUP($B795,'1.วาง งบทดลอง 4 แถว'!$E$2519:$J$3357,5,0)</f>
        <v>7861.73</v>
      </c>
      <c r="AE795" s="379">
        <f>VLOOKUP($B795,'1.วาง งบทดลอง 4 แถว'!$E$2519:$J$3357,6,0)</f>
        <v>0</v>
      </c>
      <c r="AF795" s="380">
        <f t="shared" si="99"/>
        <v>7861.73</v>
      </c>
      <c r="AG795" s="410" t="s">
        <v>1319</v>
      </c>
      <c r="AH795" s="411" t="s">
        <v>1320</v>
      </c>
      <c r="AI795" s="412" t="s">
        <v>2027</v>
      </c>
      <c r="AJ795" s="377">
        <f>VLOOKUP($B795,'1.วาง งบทดลอง 4 แถว'!$E$3358:$J$4196,3,0)</f>
        <v>21718.68</v>
      </c>
      <c r="AK795" s="378">
        <f>VLOOKUP($B795,'1.วาง งบทดลอง 4 แถว'!$E$3358:$J$4196,4,0)</f>
        <v>45890.48</v>
      </c>
      <c r="AL795" s="378">
        <f>VLOOKUP($B795,'1.วาง งบทดลอง 4 แถว'!$E$3358:$J$4196,5,0)</f>
        <v>21718.68</v>
      </c>
      <c r="AM795" s="379">
        <f>VLOOKUP($B795,'1.วาง งบทดลอง 4 แถว'!$E$3358:$J$4196,6,0)</f>
        <v>0</v>
      </c>
      <c r="AN795" s="380">
        <f t="shared" si="100"/>
        <v>21718.68</v>
      </c>
      <c r="AO795" s="410" t="s">
        <v>1319</v>
      </c>
      <c r="AP795" s="411" t="s">
        <v>1320</v>
      </c>
      <c r="AQ795" s="412" t="s">
        <v>2027</v>
      </c>
      <c r="AR795" s="377">
        <f>VLOOKUP($B795,'1.วาง งบทดลอง 4 แถว'!$E$4197:$J$5035,3,0)</f>
        <v>1659.24</v>
      </c>
      <c r="AS795" s="378">
        <f>VLOOKUP($B795,'1.วาง งบทดลอง 4 แถว'!$E$4197:$J$5035,4,0)</f>
        <v>1659.24</v>
      </c>
      <c r="AT795" s="378">
        <f>VLOOKUP($B795,'1.วาง งบทดลอง 4 แถว'!$E$4197:$J$5035,5,0)</f>
        <v>1659.24</v>
      </c>
      <c r="AU795" s="379">
        <f>VLOOKUP($B795,'1.วาง งบทดลอง 4 แถว'!$E$4197:$J$5035,6,0)</f>
        <v>0</v>
      </c>
      <c r="AV795" s="380">
        <f t="shared" si="101"/>
        <v>1659.24</v>
      </c>
      <c r="AW795" s="410" t="s">
        <v>1319</v>
      </c>
      <c r="AX795" s="411" t="s">
        <v>1320</v>
      </c>
      <c r="AY795" s="412" t="s">
        <v>2027</v>
      </c>
      <c r="AZ795" s="377">
        <f>VLOOKUP($B795,'1.วาง งบทดลอง 4 แถว'!$E$5036:$J$5874,3,0)</f>
        <v>5552.42</v>
      </c>
      <c r="BA795" s="378">
        <f>VLOOKUP($B795,'1.วาง งบทดลอง 4 แถว'!$E$5036:$J$5874,4,0)</f>
        <v>5650.37</v>
      </c>
      <c r="BB795" s="378">
        <f>VLOOKUP($B795,'1.วาง งบทดลอง 4 แถว'!$E$5036:$J$5874,5,0)</f>
        <v>5552.42</v>
      </c>
      <c r="BC795" s="379">
        <f>VLOOKUP($B795,'1.วาง งบทดลอง 4 แถว'!$E$5036:$J$5874,6,0)</f>
        <v>0</v>
      </c>
      <c r="BD795" s="380">
        <f t="shared" si="102"/>
        <v>5552.42</v>
      </c>
      <c r="BE795" s="410" t="s">
        <v>1319</v>
      </c>
      <c r="BF795" s="411" t="s">
        <v>1320</v>
      </c>
      <c r="BG795" s="412" t="s">
        <v>2027</v>
      </c>
      <c r="BH795" s="377">
        <f>VLOOKUP($B795,'1.วาง งบทดลอง 4 แถว'!$E$5875:$J$6713,3,0)</f>
        <v>2048.9499999999998</v>
      </c>
      <c r="BI795" s="378">
        <f>VLOOKUP($B795,'1.วาง งบทดลอง 4 แถว'!$E$5875:$J$6713,4,0)</f>
        <v>1747.12</v>
      </c>
      <c r="BJ795" s="378">
        <f>VLOOKUP($B795,'1.วาง งบทดลอง 4 แถว'!$E$5875:$J$6713,5,0)</f>
        <v>2048.9499999999998</v>
      </c>
      <c r="BK795" s="379">
        <f>VLOOKUP($B795,'1.วาง งบทดลอง 4 แถว'!$E$5875:$J$6713,6,0)</f>
        <v>0</v>
      </c>
      <c r="BL795" s="380">
        <f t="shared" si="103"/>
        <v>2048.9499999999998</v>
      </c>
      <c r="BM795" s="410" t="s">
        <v>1319</v>
      </c>
      <c r="BN795" s="411" t="s">
        <v>1320</v>
      </c>
      <c r="BO795" s="413" t="s">
        <v>2027</v>
      </c>
    </row>
    <row r="796" spans="1:67" ht="19.5" customHeight="1">
      <c r="A796" s="374">
        <v>793</v>
      </c>
      <c r="B796" s="375" t="s">
        <v>1866</v>
      </c>
      <c r="C796" s="376" t="s">
        <v>1867</v>
      </c>
      <c r="D796" s="377">
        <f>VLOOKUP($B796,'1.วาง งบทดลอง 4 แถว'!$E$2:$J$840,3,0)</f>
        <v>0</v>
      </c>
      <c r="E796" s="378">
        <f>VLOOKUP($B796,'1.วาง งบทดลอง 4 แถว'!$E$2:$J$840,4,0)</f>
        <v>0</v>
      </c>
      <c r="F796" s="378">
        <f>VLOOKUP($B796,'1.วาง งบทดลอง 4 แถว'!$E$2:$J$840,5,0)</f>
        <v>0</v>
      </c>
      <c r="G796" s="379">
        <f>VLOOKUP($B796,'1.วาง งบทดลอง 4 แถว'!$E$2:$J$840,6,0)</f>
        <v>0</v>
      </c>
      <c r="H796" s="380">
        <f t="shared" si="96"/>
        <v>0</v>
      </c>
      <c r="I796" s="410" t="s">
        <v>1363</v>
      </c>
      <c r="J796" s="411" t="s">
        <v>1364</v>
      </c>
      <c r="K796" s="412">
        <v>0</v>
      </c>
      <c r="L796" s="377">
        <f>VLOOKUP($B796,'1.วาง งบทดลอง 4 แถว'!$E$841:$J$1679,3,0)</f>
        <v>0</v>
      </c>
      <c r="M796" s="378">
        <f>VLOOKUP($B796,'1.วาง งบทดลอง 4 แถว'!$E$841:$J$1679,4,0)</f>
        <v>0</v>
      </c>
      <c r="N796" s="378">
        <f>VLOOKUP($B796,'1.วาง งบทดลอง 4 แถว'!$E$841:$J$1679,5,0)</f>
        <v>0</v>
      </c>
      <c r="O796" s="379">
        <f>VLOOKUP($B796,'1.วาง งบทดลอง 4 แถว'!$E$841:$J$1679,6,0)</f>
        <v>0</v>
      </c>
      <c r="P796" s="380">
        <f t="shared" si="97"/>
        <v>0</v>
      </c>
      <c r="Q796" s="410" t="s">
        <v>1319</v>
      </c>
      <c r="R796" s="411" t="s">
        <v>1320</v>
      </c>
      <c r="S796" s="412" t="s">
        <v>2027</v>
      </c>
      <c r="T796" s="377">
        <f>VLOOKUP($B796,'1.วาง งบทดลอง 4 แถว'!$E$1680:$J$2518,3,0)</f>
        <v>0</v>
      </c>
      <c r="U796" s="378">
        <f>VLOOKUP($B796,'1.วาง งบทดลอง 4 แถว'!$E$1680:$J$2518,4,0)</f>
        <v>0</v>
      </c>
      <c r="V796" s="378">
        <f>VLOOKUP($B796,'1.วาง งบทดลอง 4 แถว'!$E$1680:$J$2518,5,0)</f>
        <v>0</v>
      </c>
      <c r="W796" s="379">
        <f>VLOOKUP($B796,'1.วาง งบทดลอง 4 แถว'!$E$1680:$J$2518,6,0)</f>
        <v>0</v>
      </c>
      <c r="X796" s="380">
        <f t="shared" si="98"/>
        <v>0</v>
      </c>
      <c r="Y796" s="410" t="s">
        <v>1319</v>
      </c>
      <c r="Z796" s="411" t="s">
        <v>1320</v>
      </c>
      <c r="AA796" s="412" t="s">
        <v>2027</v>
      </c>
      <c r="AB796" s="377">
        <f>VLOOKUP($B796,'1.วาง งบทดลอง 4 แถว'!$E$2519:$J$3357,3,0)</f>
        <v>0</v>
      </c>
      <c r="AC796" s="378">
        <f>VLOOKUP($B796,'1.วาง งบทดลอง 4 แถว'!$E$2519:$J$3357,4,0)</f>
        <v>0</v>
      </c>
      <c r="AD796" s="378">
        <f>VLOOKUP($B796,'1.วาง งบทดลอง 4 แถว'!$E$2519:$J$3357,5,0)</f>
        <v>0</v>
      </c>
      <c r="AE796" s="379">
        <f>VLOOKUP($B796,'1.วาง งบทดลอง 4 แถว'!$E$2519:$J$3357,6,0)</f>
        <v>0</v>
      </c>
      <c r="AF796" s="380">
        <f t="shared" si="99"/>
        <v>0</v>
      </c>
      <c r="AG796" s="410" t="s">
        <v>1319</v>
      </c>
      <c r="AH796" s="411" t="s">
        <v>1320</v>
      </c>
      <c r="AI796" s="412" t="s">
        <v>2027</v>
      </c>
      <c r="AJ796" s="377">
        <f>VLOOKUP($B796,'1.วาง งบทดลอง 4 แถว'!$E$3358:$J$4196,3,0)</f>
        <v>0</v>
      </c>
      <c r="AK796" s="378">
        <f>VLOOKUP($B796,'1.วาง งบทดลอง 4 แถว'!$E$3358:$J$4196,4,0)</f>
        <v>0</v>
      </c>
      <c r="AL796" s="378">
        <f>VLOOKUP($B796,'1.วาง งบทดลอง 4 แถว'!$E$3358:$J$4196,5,0)</f>
        <v>0</v>
      </c>
      <c r="AM796" s="379">
        <f>VLOOKUP($B796,'1.วาง งบทดลอง 4 แถว'!$E$3358:$J$4196,6,0)</f>
        <v>0</v>
      </c>
      <c r="AN796" s="380">
        <f t="shared" si="100"/>
        <v>0</v>
      </c>
      <c r="AO796" s="410" t="s">
        <v>1319</v>
      </c>
      <c r="AP796" s="411" t="s">
        <v>1320</v>
      </c>
      <c r="AQ796" s="412" t="s">
        <v>2027</v>
      </c>
      <c r="AR796" s="377">
        <f>VLOOKUP($B796,'1.วาง งบทดลอง 4 แถว'!$E$4197:$J$5035,3,0)</f>
        <v>0</v>
      </c>
      <c r="AS796" s="378">
        <f>VLOOKUP($B796,'1.วาง งบทดลอง 4 แถว'!$E$4197:$J$5035,4,0)</f>
        <v>0</v>
      </c>
      <c r="AT796" s="378">
        <f>VLOOKUP($B796,'1.วาง งบทดลอง 4 แถว'!$E$4197:$J$5035,5,0)</f>
        <v>0</v>
      </c>
      <c r="AU796" s="379">
        <f>VLOOKUP($B796,'1.วาง งบทดลอง 4 แถว'!$E$4197:$J$5035,6,0)</f>
        <v>0</v>
      </c>
      <c r="AV796" s="380">
        <f t="shared" si="101"/>
        <v>0</v>
      </c>
      <c r="AW796" s="410" t="s">
        <v>1319</v>
      </c>
      <c r="AX796" s="411" t="s">
        <v>1320</v>
      </c>
      <c r="AY796" s="412" t="s">
        <v>2027</v>
      </c>
      <c r="AZ796" s="377">
        <f>VLOOKUP($B796,'1.วาง งบทดลอง 4 แถว'!$E$5036:$J$5874,3,0)</f>
        <v>0</v>
      </c>
      <c r="BA796" s="378">
        <f>VLOOKUP($B796,'1.วาง งบทดลอง 4 แถว'!$E$5036:$J$5874,4,0)</f>
        <v>0</v>
      </c>
      <c r="BB796" s="378">
        <f>VLOOKUP($B796,'1.วาง งบทดลอง 4 แถว'!$E$5036:$J$5874,5,0)</f>
        <v>0</v>
      </c>
      <c r="BC796" s="379">
        <f>VLOOKUP($B796,'1.วาง งบทดลอง 4 แถว'!$E$5036:$J$5874,6,0)</f>
        <v>0</v>
      </c>
      <c r="BD796" s="380">
        <f t="shared" si="102"/>
        <v>0</v>
      </c>
      <c r="BE796" s="410" t="s">
        <v>1319</v>
      </c>
      <c r="BF796" s="411" t="s">
        <v>1320</v>
      </c>
      <c r="BG796" s="412" t="s">
        <v>2027</v>
      </c>
      <c r="BH796" s="377">
        <f>VLOOKUP($B796,'1.วาง งบทดลอง 4 แถว'!$E$5875:$J$6713,3,0)</f>
        <v>0</v>
      </c>
      <c r="BI796" s="378">
        <f>VLOOKUP($B796,'1.วาง งบทดลอง 4 แถว'!$E$5875:$J$6713,4,0)</f>
        <v>0</v>
      </c>
      <c r="BJ796" s="378">
        <f>VLOOKUP($B796,'1.วาง งบทดลอง 4 แถว'!$E$5875:$J$6713,5,0)</f>
        <v>0</v>
      </c>
      <c r="BK796" s="379">
        <f>VLOOKUP($B796,'1.วาง งบทดลอง 4 แถว'!$E$5875:$J$6713,6,0)</f>
        <v>0</v>
      </c>
      <c r="BL796" s="380">
        <f t="shared" si="103"/>
        <v>0</v>
      </c>
      <c r="BM796" s="410" t="s">
        <v>1319</v>
      </c>
      <c r="BN796" s="411" t="s">
        <v>1320</v>
      </c>
      <c r="BO796" s="413" t="s">
        <v>2027</v>
      </c>
    </row>
    <row r="797" spans="1:67" ht="19.5" customHeight="1">
      <c r="A797" s="374">
        <v>794</v>
      </c>
      <c r="B797" s="375" t="s">
        <v>1127</v>
      </c>
      <c r="C797" s="376" t="s">
        <v>2365</v>
      </c>
      <c r="D797" s="377">
        <f>VLOOKUP($B797,'1.วาง งบทดลอง 4 แถว'!$E$2:$J$840,3,0)</f>
        <v>0</v>
      </c>
      <c r="E797" s="378">
        <f>VLOOKUP($B797,'1.วาง งบทดลอง 4 แถว'!$E$2:$J$840,4,0)</f>
        <v>0</v>
      </c>
      <c r="F797" s="378">
        <f>VLOOKUP($B797,'1.วาง งบทดลอง 4 แถว'!$E$2:$J$840,5,0)</f>
        <v>1079388.75</v>
      </c>
      <c r="G797" s="379">
        <f>VLOOKUP($B797,'1.วาง งบทดลอง 4 แถว'!$E$2:$J$840,6,0)</f>
        <v>0</v>
      </c>
      <c r="H797" s="380">
        <f t="shared" si="96"/>
        <v>1079388.75</v>
      </c>
      <c r="I797" s="410" t="s">
        <v>1319</v>
      </c>
      <c r="J797" s="411" t="s">
        <v>1320</v>
      </c>
      <c r="K797" s="412" t="s">
        <v>2027</v>
      </c>
      <c r="L797" s="377">
        <f>VLOOKUP($B797,'1.วาง งบทดลอง 4 แถว'!$E$841:$J$1679,3,0)</f>
        <v>30145.75</v>
      </c>
      <c r="M797" s="378">
        <f>VLOOKUP($B797,'1.วาง งบทดลอง 4 แถว'!$E$841:$J$1679,4,0)</f>
        <v>0</v>
      </c>
      <c r="N797" s="378">
        <f>VLOOKUP($B797,'1.วาง งบทดลอง 4 แถว'!$E$841:$J$1679,5,0)</f>
        <v>1179723.3500000001</v>
      </c>
      <c r="O797" s="379">
        <f>VLOOKUP($B797,'1.วาง งบทดลอง 4 แถว'!$E$841:$J$1679,6,0)</f>
        <v>0</v>
      </c>
      <c r="P797" s="380">
        <f t="shared" si="97"/>
        <v>1179723.3500000001</v>
      </c>
      <c r="Q797" s="410" t="s">
        <v>1319</v>
      </c>
      <c r="R797" s="411" t="s">
        <v>1320</v>
      </c>
      <c r="S797" s="412" t="s">
        <v>2027</v>
      </c>
      <c r="T797" s="377">
        <f>VLOOKUP($B797,'1.วาง งบทดลอง 4 แถว'!$E$1680:$J$2518,3,0)</f>
        <v>403208.77</v>
      </c>
      <c r="U797" s="378">
        <f>VLOOKUP($B797,'1.วาง งบทดลอง 4 แถว'!$E$1680:$J$2518,4,0)</f>
        <v>0</v>
      </c>
      <c r="V797" s="378">
        <f>VLOOKUP($B797,'1.วาง งบทดลอง 4 แถว'!$E$1680:$J$2518,5,0)</f>
        <v>613874.80000000005</v>
      </c>
      <c r="W797" s="379">
        <f>VLOOKUP($B797,'1.วาง งบทดลอง 4 แถว'!$E$1680:$J$2518,6,0)</f>
        <v>0</v>
      </c>
      <c r="X797" s="380">
        <f t="shared" si="98"/>
        <v>613874.80000000005</v>
      </c>
      <c r="Y797" s="410" t="s">
        <v>1319</v>
      </c>
      <c r="Z797" s="411" t="s">
        <v>1320</v>
      </c>
      <c r="AA797" s="412" t="s">
        <v>2027</v>
      </c>
      <c r="AB797" s="377">
        <f>VLOOKUP($B797,'1.วาง งบทดลอง 4 แถว'!$E$2519:$J$3357,3,0)</f>
        <v>13680</v>
      </c>
      <c r="AC797" s="378">
        <f>VLOOKUP($B797,'1.วาง งบทดลอง 4 แถว'!$E$2519:$J$3357,4,0)</f>
        <v>0</v>
      </c>
      <c r="AD797" s="378">
        <f>VLOOKUP($B797,'1.วาง งบทดลอง 4 แถว'!$E$2519:$J$3357,5,0)</f>
        <v>648212.5</v>
      </c>
      <c r="AE797" s="379">
        <f>VLOOKUP($B797,'1.วาง งบทดลอง 4 แถว'!$E$2519:$J$3357,6,0)</f>
        <v>0</v>
      </c>
      <c r="AF797" s="380">
        <f t="shared" si="99"/>
        <v>648212.5</v>
      </c>
      <c r="AG797" s="410" t="s">
        <v>1319</v>
      </c>
      <c r="AH797" s="411" t="s">
        <v>1320</v>
      </c>
      <c r="AI797" s="412" t="s">
        <v>2027</v>
      </c>
      <c r="AJ797" s="377">
        <f>VLOOKUP($B797,'1.วาง งบทดลอง 4 แถว'!$E$3358:$J$4196,3,0)</f>
        <v>13101.5</v>
      </c>
      <c r="AK797" s="378">
        <f>VLOOKUP($B797,'1.วาง งบทดลอง 4 แถว'!$E$3358:$J$4196,4,0)</f>
        <v>0</v>
      </c>
      <c r="AL797" s="378">
        <f>VLOOKUP($B797,'1.วาง งบทดลอง 4 แถว'!$E$3358:$J$4196,5,0)</f>
        <v>139758.19</v>
      </c>
      <c r="AM797" s="379">
        <f>VLOOKUP($B797,'1.วาง งบทดลอง 4 แถว'!$E$3358:$J$4196,6,0)</f>
        <v>0</v>
      </c>
      <c r="AN797" s="380">
        <f t="shared" si="100"/>
        <v>139758.19</v>
      </c>
      <c r="AO797" s="410" t="s">
        <v>1319</v>
      </c>
      <c r="AP797" s="411" t="s">
        <v>1320</v>
      </c>
      <c r="AQ797" s="412" t="s">
        <v>2027</v>
      </c>
      <c r="AR797" s="377">
        <f>VLOOKUP($B797,'1.วาง งบทดลอง 4 แถว'!$E$4197:$J$5035,3,0)</f>
        <v>0</v>
      </c>
      <c r="AS797" s="378">
        <f>VLOOKUP($B797,'1.วาง งบทดลอง 4 แถว'!$E$4197:$J$5035,4,0)</f>
        <v>0</v>
      </c>
      <c r="AT797" s="378">
        <f>VLOOKUP($B797,'1.วาง งบทดลอง 4 แถว'!$E$4197:$J$5035,5,0)</f>
        <v>809829.6</v>
      </c>
      <c r="AU797" s="379">
        <f>VLOOKUP($B797,'1.วาง งบทดลอง 4 แถว'!$E$4197:$J$5035,6,0)</f>
        <v>0</v>
      </c>
      <c r="AV797" s="380">
        <f t="shared" si="101"/>
        <v>809829.6</v>
      </c>
      <c r="AW797" s="410" t="s">
        <v>1319</v>
      </c>
      <c r="AX797" s="411" t="s">
        <v>1320</v>
      </c>
      <c r="AY797" s="412" t="s">
        <v>2027</v>
      </c>
      <c r="AZ797" s="377">
        <f>VLOOKUP($B797,'1.วาง งบทดลอง 4 แถว'!$E$5036:$J$5874,3,0)</f>
        <v>20256.5</v>
      </c>
      <c r="BA797" s="378">
        <f>VLOOKUP($B797,'1.วาง งบทดลอง 4 แถว'!$E$5036:$J$5874,4,0)</f>
        <v>0</v>
      </c>
      <c r="BB797" s="378">
        <f>VLOOKUP($B797,'1.วาง งบทดลอง 4 แถว'!$E$5036:$J$5874,5,0)</f>
        <v>188680.5</v>
      </c>
      <c r="BC797" s="379">
        <f>VLOOKUP($B797,'1.วาง งบทดลอง 4 แถว'!$E$5036:$J$5874,6,0)</f>
        <v>0</v>
      </c>
      <c r="BD797" s="380">
        <f t="shared" si="102"/>
        <v>188680.5</v>
      </c>
      <c r="BE797" s="410" t="s">
        <v>1319</v>
      </c>
      <c r="BF797" s="411" t="s">
        <v>1320</v>
      </c>
      <c r="BG797" s="412" t="s">
        <v>2027</v>
      </c>
      <c r="BH797" s="377">
        <f>VLOOKUP($B797,'1.วาง งบทดลอง 4 แถว'!$E$5875:$J$6713,3,0)</f>
        <v>10802</v>
      </c>
      <c r="BI797" s="378">
        <f>VLOOKUP($B797,'1.วาง งบทดลอง 4 แถว'!$E$5875:$J$6713,4,0)</f>
        <v>0</v>
      </c>
      <c r="BJ797" s="378">
        <f>VLOOKUP($B797,'1.วาง งบทดลอง 4 แถว'!$E$5875:$J$6713,5,0)</f>
        <v>347332.05</v>
      </c>
      <c r="BK797" s="379">
        <f>VLOOKUP($B797,'1.วาง งบทดลอง 4 แถว'!$E$5875:$J$6713,6,0)</f>
        <v>0</v>
      </c>
      <c r="BL797" s="380">
        <f t="shared" si="103"/>
        <v>347332.05</v>
      </c>
      <c r="BM797" s="410" t="s">
        <v>1319</v>
      </c>
      <c r="BN797" s="411" t="s">
        <v>1320</v>
      </c>
      <c r="BO797" s="413" t="s">
        <v>2027</v>
      </c>
    </row>
    <row r="798" spans="1:67" s="394" customFormat="1" ht="19.5" customHeight="1">
      <c r="A798" s="374">
        <v>795</v>
      </c>
      <c r="B798" s="375" t="s">
        <v>1128</v>
      </c>
      <c r="C798" s="376" t="s">
        <v>367</v>
      </c>
      <c r="D798" s="377">
        <f>VLOOKUP($B798,'1.วาง งบทดลอง 4 แถว'!$E$2:$J$840,3,0)</f>
        <v>0</v>
      </c>
      <c r="E798" s="378">
        <f>VLOOKUP($B798,'1.วาง งบทดลอง 4 แถว'!$E$2:$J$840,4,0)</f>
        <v>0</v>
      </c>
      <c r="F798" s="378">
        <f>VLOOKUP($B798,'1.วาง งบทดลอง 4 แถว'!$E$2:$J$840,5,0)</f>
        <v>0</v>
      </c>
      <c r="G798" s="379">
        <f>VLOOKUP($B798,'1.วาง งบทดลอง 4 แถว'!$E$2:$J$840,6,0)</f>
        <v>0</v>
      </c>
      <c r="H798" s="380">
        <f t="shared" si="96"/>
        <v>0</v>
      </c>
      <c r="I798" s="410" t="s">
        <v>1319</v>
      </c>
      <c r="J798" s="411" t="s">
        <v>1320</v>
      </c>
      <c r="K798" s="412" t="s">
        <v>2027</v>
      </c>
      <c r="L798" s="377">
        <f>VLOOKUP($B798,'1.วาง งบทดลอง 4 แถว'!$E$841:$J$1679,3,0)</f>
        <v>0</v>
      </c>
      <c r="M798" s="378">
        <f>VLOOKUP($B798,'1.วาง งบทดลอง 4 แถว'!$E$841:$J$1679,4,0)</f>
        <v>0</v>
      </c>
      <c r="N798" s="378">
        <f>VLOOKUP($B798,'1.วาง งบทดลอง 4 แถว'!$E$841:$J$1679,5,0)</f>
        <v>0</v>
      </c>
      <c r="O798" s="379">
        <f>VLOOKUP($B798,'1.วาง งบทดลอง 4 แถว'!$E$841:$J$1679,6,0)</f>
        <v>0</v>
      </c>
      <c r="P798" s="380">
        <f t="shared" si="97"/>
        <v>0</v>
      </c>
      <c r="Q798" s="410" t="s">
        <v>1319</v>
      </c>
      <c r="R798" s="411" t="s">
        <v>1320</v>
      </c>
      <c r="S798" s="412" t="s">
        <v>2027</v>
      </c>
      <c r="T798" s="377">
        <f>VLOOKUP($B798,'1.วาง งบทดลอง 4 แถว'!$E$1680:$J$2518,3,0)</f>
        <v>0</v>
      </c>
      <c r="U798" s="378">
        <f>VLOOKUP($B798,'1.วาง งบทดลอง 4 แถว'!$E$1680:$J$2518,4,0)</f>
        <v>0</v>
      </c>
      <c r="V798" s="378">
        <f>VLOOKUP($B798,'1.วาง งบทดลอง 4 แถว'!$E$1680:$J$2518,5,0)</f>
        <v>0</v>
      </c>
      <c r="W798" s="379">
        <f>VLOOKUP($B798,'1.วาง งบทดลอง 4 แถว'!$E$1680:$J$2518,6,0)</f>
        <v>0</v>
      </c>
      <c r="X798" s="380">
        <f t="shared" si="98"/>
        <v>0</v>
      </c>
      <c r="Y798" s="410" t="s">
        <v>1319</v>
      </c>
      <c r="Z798" s="411" t="s">
        <v>1320</v>
      </c>
      <c r="AA798" s="412" t="s">
        <v>2027</v>
      </c>
      <c r="AB798" s="377">
        <f>VLOOKUP($B798,'1.วาง งบทดลอง 4 แถว'!$E$2519:$J$3357,3,0)</f>
        <v>0</v>
      </c>
      <c r="AC798" s="378">
        <f>VLOOKUP($B798,'1.วาง งบทดลอง 4 แถว'!$E$2519:$J$3357,4,0)</f>
        <v>0</v>
      </c>
      <c r="AD798" s="378">
        <f>VLOOKUP($B798,'1.วาง งบทดลอง 4 แถว'!$E$2519:$J$3357,5,0)</f>
        <v>0</v>
      </c>
      <c r="AE798" s="379">
        <f>VLOOKUP($B798,'1.วาง งบทดลอง 4 แถว'!$E$2519:$J$3357,6,0)</f>
        <v>0</v>
      </c>
      <c r="AF798" s="380">
        <f t="shared" si="99"/>
        <v>0</v>
      </c>
      <c r="AG798" s="410" t="s">
        <v>1319</v>
      </c>
      <c r="AH798" s="411" t="s">
        <v>1320</v>
      </c>
      <c r="AI798" s="412" t="s">
        <v>2027</v>
      </c>
      <c r="AJ798" s="377">
        <f>VLOOKUP($B798,'1.วาง งบทดลอง 4 แถว'!$E$3358:$J$4196,3,0)</f>
        <v>0</v>
      </c>
      <c r="AK798" s="378">
        <f>VLOOKUP($B798,'1.วาง งบทดลอง 4 แถว'!$E$3358:$J$4196,4,0)</f>
        <v>0</v>
      </c>
      <c r="AL798" s="378">
        <f>VLOOKUP($B798,'1.วาง งบทดลอง 4 แถว'!$E$3358:$J$4196,5,0)</f>
        <v>0</v>
      </c>
      <c r="AM798" s="379">
        <f>VLOOKUP($B798,'1.วาง งบทดลอง 4 แถว'!$E$3358:$J$4196,6,0)</f>
        <v>0</v>
      </c>
      <c r="AN798" s="380">
        <f t="shared" si="100"/>
        <v>0</v>
      </c>
      <c r="AO798" s="410" t="s">
        <v>1319</v>
      </c>
      <c r="AP798" s="411" t="s">
        <v>1320</v>
      </c>
      <c r="AQ798" s="412" t="s">
        <v>2027</v>
      </c>
      <c r="AR798" s="377">
        <f>VLOOKUP($B798,'1.วาง งบทดลอง 4 แถว'!$E$4197:$J$5035,3,0)</f>
        <v>0</v>
      </c>
      <c r="AS798" s="378">
        <f>VLOOKUP($B798,'1.วาง งบทดลอง 4 แถว'!$E$4197:$J$5035,4,0)</f>
        <v>0</v>
      </c>
      <c r="AT798" s="378">
        <f>VLOOKUP($B798,'1.วาง งบทดลอง 4 แถว'!$E$4197:$J$5035,5,0)</f>
        <v>0</v>
      </c>
      <c r="AU798" s="379">
        <f>VLOOKUP($B798,'1.วาง งบทดลอง 4 แถว'!$E$4197:$J$5035,6,0)</f>
        <v>0</v>
      </c>
      <c r="AV798" s="380">
        <f t="shared" si="101"/>
        <v>0</v>
      </c>
      <c r="AW798" s="410" t="s">
        <v>1319</v>
      </c>
      <c r="AX798" s="411" t="s">
        <v>1320</v>
      </c>
      <c r="AY798" s="412" t="s">
        <v>2027</v>
      </c>
      <c r="AZ798" s="377">
        <f>VLOOKUP($B798,'1.วาง งบทดลอง 4 แถว'!$E$5036:$J$5874,3,0)</f>
        <v>0</v>
      </c>
      <c r="BA798" s="378">
        <f>VLOOKUP($B798,'1.วาง งบทดลอง 4 แถว'!$E$5036:$J$5874,4,0)</f>
        <v>0</v>
      </c>
      <c r="BB798" s="378">
        <f>VLOOKUP($B798,'1.วาง งบทดลอง 4 แถว'!$E$5036:$J$5874,5,0)</f>
        <v>0</v>
      </c>
      <c r="BC798" s="379">
        <f>VLOOKUP($B798,'1.วาง งบทดลอง 4 แถว'!$E$5036:$J$5874,6,0)</f>
        <v>0</v>
      </c>
      <c r="BD798" s="380">
        <f t="shared" si="102"/>
        <v>0</v>
      </c>
      <c r="BE798" s="410" t="s">
        <v>1319</v>
      </c>
      <c r="BF798" s="411" t="s">
        <v>1320</v>
      </c>
      <c r="BG798" s="412" t="s">
        <v>2027</v>
      </c>
      <c r="BH798" s="377">
        <f>VLOOKUP($B798,'1.วาง งบทดลอง 4 แถว'!$E$5875:$J$6713,3,0)</f>
        <v>0</v>
      </c>
      <c r="BI798" s="378">
        <f>VLOOKUP($B798,'1.วาง งบทดลอง 4 แถว'!$E$5875:$J$6713,4,0)</f>
        <v>0</v>
      </c>
      <c r="BJ798" s="378">
        <f>VLOOKUP($B798,'1.วาง งบทดลอง 4 แถว'!$E$5875:$J$6713,5,0)</f>
        <v>0</v>
      </c>
      <c r="BK798" s="379">
        <f>VLOOKUP($B798,'1.วาง งบทดลอง 4 แถว'!$E$5875:$J$6713,6,0)</f>
        <v>0</v>
      </c>
      <c r="BL798" s="380">
        <f t="shared" si="103"/>
        <v>0</v>
      </c>
      <c r="BM798" s="410" t="s">
        <v>1319</v>
      </c>
      <c r="BN798" s="411" t="s">
        <v>1320</v>
      </c>
      <c r="BO798" s="413" t="s">
        <v>2027</v>
      </c>
    </row>
    <row r="799" spans="1:67" s="420" customFormat="1" ht="19.5" customHeight="1">
      <c r="A799" s="374">
        <v>796</v>
      </c>
      <c r="B799" s="375" t="s">
        <v>1129</v>
      </c>
      <c r="C799" s="376" t="s">
        <v>368</v>
      </c>
      <c r="D799" s="377">
        <f>VLOOKUP($B799,'1.วาง งบทดลอง 4 แถว'!$E$2:$J$840,3,0)</f>
        <v>0</v>
      </c>
      <c r="E799" s="378">
        <f>VLOOKUP($B799,'1.วาง งบทดลอง 4 แถว'!$E$2:$J$840,4,0)</f>
        <v>0</v>
      </c>
      <c r="F799" s="378">
        <f>VLOOKUP($B799,'1.วาง งบทดลอง 4 แถว'!$E$2:$J$840,5,0)</f>
        <v>0</v>
      </c>
      <c r="G799" s="379">
        <f>VLOOKUP($B799,'1.วาง งบทดลอง 4 แถว'!$E$2:$J$840,6,0)</f>
        <v>0</v>
      </c>
      <c r="H799" s="380">
        <f t="shared" si="96"/>
        <v>0</v>
      </c>
      <c r="I799" s="410" t="s">
        <v>1319</v>
      </c>
      <c r="J799" s="411" t="s">
        <v>1320</v>
      </c>
      <c r="K799" s="412" t="s">
        <v>2027</v>
      </c>
      <c r="L799" s="377">
        <f>VLOOKUP($B799,'1.วาง งบทดลอง 4 แถว'!$E$841:$J$1679,3,0)</f>
        <v>0</v>
      </c>
      <c r="M799" s="378">
        <f>VLOOKUP($B799,'1.วาง งบทดลอง 4 แถว'!$E$841:$J$1679,4,0)</f>
        <v>0</v>
      </c>
      <c r="N799" s="378">
        <f>VLOOKUP($B799,'1.วาง งบทดลอง 4 แถว'!$E$841:$J$1679,5,0)</f>
        <v>0</v>
      </c>
      <c r="O799" s="379">
        <f>VLOOKUP($B799,'1.วาง งบทดลอง 4 แถว'!$E$841:$J$1679,6,0)</f>
        <v>0</v>
      </c>
      <c r="P799" s="380">
        <f t="shared" si="97"/>
        <v>0</v>
      </c>
      <c r="Q799" s="410" t="s">
        <v>1319</v>
      </c>
      <c r="R799" s="411" t="s">
        <v>1320</v>
      </c>
      <c r="S799" s="412" t="s">
        <v>2027</v>
      </c>
      <c r="T799" s="377">
        <f>VLOOKUP($B799,'1.วาง งบทดลอง 4 แถว'!$E$1680:$J$2518,3,0)</f>
        <v>0</v>
      </c>
      <c r="U799" s="378">
        <f>VLOOKUP($B799,'1.วาง งบทดลอง 4 แถว'!$E$1680:$J$2518,4,0)</f>
        <v>0</v>
      </c>
      <c r="V799" s="378">
        <f>VLOOKUP($B799,'1.วาง งบทดลอง 4 แถว'!$E$1680:$J$2518,5,0)</f>
        <v>0</v>
      </c>
      <c r="W799" s="379">
        <f>VLOOKUP($B799,'1.วาง งบทดลอง 4 แถว'!$E$1680:$J$2518,6,0)</f>
        <v>0</v>
      </c>
      <c r="X799" s="380">
        <f t="shared" si="98"/>
        <v>0</v>
      </c>
      <c r="Y799" s="410" t="s">
        <v>1319</v>
      </c>
      <c r="Z799" s="411" t="s">
        <v>1320</v>
      </c>
      <c r="AA799" s="412" t="s">
        <v>2027</v>
      </c>
      <c r="AB799" s="377">
        <f>VLOOKUP($B799,'1.วาง งบทดลอง 4 แถว'!$E$2519:$J$3357,3,0)</f>
        <v>0</v>
      </c>
      <c r="AC799" s="378">
        <f>VLOOKUP($B799,'1.วาง งบทดลอง 4 แถว'!$E$2519:$J$3357,4,0)</f>
        <v>0</v>
      </c>
      <c r="AD799" s="378">
        <f>VLOOKUP($B799,'1.วาง งบทดลอง 4 แถว'!$E$2519:$J$3357,5,0)</f>
        <v>0</v>
      </c>
      <c r="AE799" s="379">
        <f>VLOOKUP($B799,'1.วาง งบทดลอง 4 แถว'!$E$2519:$J$3357,6,0)</f>
        <v>0</v>
      </c>
      <c r="AF799" s="380">
        <f t="shared" si="99"/>
        <v>0</v>
      </c>
      <c r="AG799" s="410" t="s">
        <v>1319</v>
      </c>
      <c r="AH799" s="411" t="s">
        <v>1320</v>
      </c>
      <c r="AI799" s="412" t="s">
        <v>2027</v>
      </c>
      <c r="AJ799" s="377">
        <f>VLOOKUP($B799,'1.วาง งบทดลอง 4 แถว'!$E$3358:$J$4196,3,0)</f>
        <v>0</v>
      </c>
      <c r="AK799" s="378">
        <f>VLOOKUP($B799,'1.วาง งบทดลอง 4 แถว'!$E$3358:$J$4196,4,0)</f>
        <v>0</v>
      </c>
      <c r="AL799" s="378">
        <f>VLOOKUP($B799,'1.วาง งบทดลอง 4 แถว'!$E$3358:$J$4196,5,0)</f>
        <v>0</v>
      </c>
      <c r="AM799" s="379">
        <f>VLOOKUP($B799,'1.วาง งบทดลอง 4 แถว'!$E$3358:$J$4196,6,0)</f>
        <v>0</v>
      </c>
      <c r="AN799" s="380">
        <f t="shared" si="100"/>
        <v>0</v>
      </c>
      <c r="AO799" s="410" t="s">
        <v>1319</v>
      </c>
      <c r="AP799" s="411" t="s">
        <v>1320</v>
      </c>
      <c r="AQ799" s="412" t="s">
        <v>2027</v>
      </c>
      <c r="AR799" s="377">
        <f>VLOOKUP($B799,'1.วาง งบทดลอง 4 แถว'!$E$4197:$J$5035,3,0)</f>
        <v>0</v>
      </c>
      <c r="AS799" s="378">
        <f>VLOOKUP($B799,'1.วาง งบทดลอง 4 แถว'!$E$4197:$J$5035,4,0)</f>
        <v>0</v>
      </c>
      <c r="AT799" s="378">
        <f>VLOOKUP($B799,'1.วาง งบทดลอง 4 แถว'!$E$4197:$J$5035,5,0)</f>
        <v>0</v>
      </c>
      <c r="AU799" s="379">
        <f>VLOOKUP($B799,'1.วาง งบทดลอง 4 แถว'!$E$4197:$J$5035,6,0)</f>
        <v>0</v>
      </c>
      <c r="AV799" s="380">
        <f t="shared" si="101"/>
        <v>0</v>
      </c>
      <c r="AW799" s="410" t="s">
        <v>1319</v>
      </c>
      <c r="AX799" s="411" t="s">
        <v>1320</v>
      </c>
      <c r="AY799" s="412" t="s">
        <v>2027</v>
      </c>
      <c r="AZ799" s="377">
        <f>VLOOKUP($B799,'1.วาง งบทดลอง 4 แถว'!$E$5036:$J$5874,3,0)</f>
        <v>0</v>
      </c>
      <c r="BA799" s="378">
        <f>VLOOKUP($B799,'1.วาง งบทดลอง 4 แถว'!$E$5036:$J$5874,4,0)</f>
        <v>0</v>
      </c>
      <c r="BB799" s="378">
        <f>VLOOKUP($B799,'1.วาง งบทดลอง 4 แถว'!$E$5036:$J$5874,5,0)</f>
        <v>0</v>
      </c>
      <c r="BC799" s="379">
        <f>VLOOKUP($B799,'1.วาง งบทดลอง 4 แถว'!$E$5036:$J$5874,6,0)</f>
        <v>0</v>
      </c>
      <c r="BD799" s="380">
        <f t="shared" si="102"/>
        <v>0</v>
      </c>
      <c r="BE799" s="410" t="s">
        <v>1319</v>
      </c>
      <c r="BF799" s="411" t="s">
        <v>1320</v>
      </c>
      <c r="BG799" s="412" t="s">
        <v>2027</v>
      </c>
      <c r="BH799" s="377">
        <f>VLOOKUP($B799,'1.วาง งบทดลอง 4 แถว'!$E$5875:$J$6713,3,0)</f>
        <v>0</v>
      </c>
      <c r="BI799" s="378">
        <f>VLOOKUP($B799,'1.วาง งบทดลอง 4 แถว'!$E$5875:$J$6713,4,0)</f>
        <v>0</v>
      </c>
      <c r="BJ799" s="378">
        <f>VLOOKUP($B799,'1.วาง งบทดลอง 4 แถว'!$E$5875:$J$6713,5,0)</f>
        <v>0</v>
      </c>
      <c r="BK799" s="379">
        <f>VLOOKUP($B799,'1.วาง งบทดลอง 4 แถว'!$E$5875:$J$6713,6,0)</f>
        <v>0</v>
      </c>
      <c r="BL799" s="380">
        <f t="shared" si="103"/>
        <v>0</v>
      </c>
      <c r="BM799" s="410" t="s">
        <v>1319</v>
      </c>
      <c r="BN799" s="411" t="s">
        <v>1320</v>
      </c>
      <c r="BO799" s="413" t="s">
        <v>2027</v>
      </c>
    </row>
    <row r="800" spans="1:67" ht="19.5" customHeight="1">
      <c r="A800" s="374">
        <v>797</v>
      </c>
      <c r="B800" s="375" t="s">
        <v>1130</v>
      </c>
      <c r="C800" s="376" t="s">
        <v>369</v>
      </c>
      <c r="D800" s="377">
        <f>VLOOKUP($B800,'1.วาง งบทดลอง 4 แถว'!$E$2:$J$840,3,0)</f>
        <v>0</v>
      </c>
      <c r="E800" s="378">
        <f>VLOOKUP($B800,'1.วาง งบทดลอง 4 แถว'!$E$2:$J$840,4,0)</f>
        <v>0</v>
      </c>
      <c r="F800" s="378">
        <f>VLOOKUP($B800,'1.วาง งบทดลอง 4 แถว'!$E$2:$J$840,5,0)</f>
        <v>0</v>
      </c>
      <c r="G800" s="379">
        <f>VLOOKUP($B800,'1.วาง งบทดลอง 4 แถว'!$E$2:$J$840,6,0)</f>
        <v>0</v>
      </c>
      <c r="H800" s="380">
        <f t="shared" si="96"/>
        <v>0</v>
      </c>
      <c r="I800" s="410" t="s">
        <v>1319</v>
      </c>
      <c r="J800" s="411" t="s">
        <v>1320</v>
      </c>
      <c r="K800" s="412" t="s">
        <v>2027</v>
      </c>
      <c r="L800" s="377">
        <f>VLOOKUP($B800,'1.วาง งบทดลอง 4 แถว'!$E$841:$J$1679,3,0)</f>
        <v>0</v>
      </c>
      <c r="M800" s="378">
        <f>VLOOKUP($B800,'1.วาง งบทดลอง 4 แถว'!$E$841:$J$1679,4,0)</f>
        <v>0</v>
      </c>
      <c r="N800" s="378">
        <f>VLOOKUP($B800,'1.วาง งบทดลอง 4 แถว'!$E$841:$J$1679,5,0)</f>
        <v>0</v>
      </c>
      <c r="O800" s="379">
        <f>VLOOKUP($B800,'1.วาง งบทดลอง 4 แถว'!$E$841:$J$1679,6,0)</f>
        <v>0</v>
      </c>
      <c r="P800" s="380">
        <f t="shared" si="97"/>
        <v>0</v>
      </c>
      <c r="Q800" s="410" t="s">
        <v>1319</v>
      </c>
      <c r="R800" s="411" t="s">
        <v>1320</v>
      </c>
      <c r="S800" s="412" t="s">
        <v>2027</v>
      </c>
      <c r="T800" s="377">
        <f>VLOOKUP($B800,'1.วาง งบทดลอง 4 แถว'!$E$1680:$J$2518,3,0)</f>
        <v>0</v>
      </c>
      <c r="U800" s="378">
        <f>VLOOKUP($B800,'1.วาง งบทดลอง 4 แถว'!$E$1680:$J$2518,4,0)</f>
        <v>0</v>
      </c>
      <c r="V800" s="378">
        <f>VLOOKUP($B800,'1.วาง งบทดลอง 4 แถว'!$E$1680:$J$2518,5,0)</f>
        <v>0</v>
      </c>
      <c r="W800" s="379">
        <f>VLOOKUP($B800,'1.วาง งบทดลอง 4 แถว'!$E$1680:$J$2518,6,0)</f>
        <v>0</v>
      </c>
      <c r="X800" s="380">
        <f t="shared" si="98"/>
        <v>0</v>
      </c>
      <c r="Y800" s="410" t="s">
        <v>1319</v>
      </c>
      <c r="Z800" s="411" t="s">
        <v>1320</v>
      </c>
      <c r="AA800" s="412" t="s">
        <v>2027</v>
      </c>
      <c r="AB800" s="377">
        <f>VLOOKUP($B800,'1.วาง งบทดลอง 4 แถว'!$E$2519:$J$3357,3,0)</f>
        <v>0</v>
      </c>
      <c r="AC800" s="378">
        <f>VLOOKUP($B800,'1.วาง งบทดลอง 4 แถว'!$E$2519:$J$3357,4,0)</f>
        <v>0</v>
      </c>
      <c r="AD800" s="378">
        <f>VLOOKUP($B800,'1.วาง งบทดลอง 4 แถว'!$E$2519:$J$3357,5,0)</f>
        <v>0</v>
      </c>
      <c r="AE800" s="379">
        <f>VLOOKUP($B800,'1.วาง งบทดลอง 4 แถว'!$E$2519:$J$3357,6,0)</f>
        <v>0</v>
      </c>
      <c r="AF800" s="380">
        <f t="shared" si="99"/>
        <v>0</v>
      </c>
      <c r="AG800" s="410" t="s">
        <v>1319</v>
      </c>
      <c r="AH800" s="411" t="s">
        <v>1320</v>
      </c>
      <c r="AI800" s="412" t="s">
        <v>2027</v>
      </c>
      <c r="AJ800" s="377">
        <f>VLOOKUP($B800,'1.วาง งบทดลอง 4 แถว'!$E$3358:$J$4196,3,0)</f>
        <v>0</v>
      </c>
      <c r="AK800" s="378">
        <f>VLOOKUP($B800,'1.วาง งบทดลอง 4 แถว'!$E$3358:$J$4196,4,0)</f>
        <v>0</v>
      </c>
      <c r="AL800" s="378">
        <f>VLOOKUP($B800,'1.วาง งบทดลอง 4 แถว'!$E$3358:$J$4196,5,0)</f>
        <v>0</v>
      </c>
      <c r="AM800" s="379">
        <f>VLOOKUP($B800,'1.วาง งบทดลอง 4 แถว'!$E$3358:$J$4196,6,0)</f>
        <v>0</v>
      </c>
      <c r="AN800" s="380">
        <f t="shared" si="100"/>
        <v>0</v>
      </c>
      <c r="AO800" s="410" t="s">
        <v>1319</v>
      </c>
      <c r="AP800" s="411" t="s">
        <v>1320</v>
      </c>
      <c r="AQ800" s="412" t="s">
        <v>2027</v>
      </c>
      <c r="AR800" s="377">
        <f>VLOOKUP($B800,'1.วาง งบทดลอง 4 แถว'!$E$4197:$J$5035,3,0)</f>
        <v>0</v>
      </c>
      <c r="AS800" s="378">
        <f>VLOOKUP($B800,'1.วาง งบทดลอง 4 แถว'!$E$4197:$J$5035,4,0)</f>
        <v>0</v>
      </c>
      <c r="AT800" s="378">
        <f>VLOOKUP($B800,'1.วาง งบทดลอง 4 แถว'!$E$4197:$J$5035,5,0)</f>
        <v>0</v>
      </c>
      <c r="AU800" s="379">
        <f>VLOOKUP($B800,'1.วาง งบทดลอง 4 แถว'!$E$4197:$J$5035,6,0)</f>
        <v>0</v>
      </c>
      <c r="AV800" s="380">
        <f t="shared" si="101"/>
        <v>0</v>
      </c>
      <c r="AW800" s="410" t="s">
        <v>1319</v>
      </c>
      <c r="AX800" s="411" t="s">
        <v>1320</v>
      </c>
      <c r="AY800" s="412" t="s">
        <v>2027</v>
      </c>
      <c r="AZ800" s="377">
        <f>VLOOKUP($B800,'1.วาง งบทดลอง 4 แถว'!$E$5036:$J$5874,3,0)</f>
        <v>0</v>
      </c>
      <c r="BA800" s="378">
        <f>VLOOKUP($B800,'1.วาง งบทดลอง 4 แถว'!$E$5036:$J$5874,4,0)</f>
        <v>0</v>
      </c>
      <c r="BB800" s="378">
        <f>VLOOKUP($B800,'1.วาง งบทดลอง 4 แถว'!$E$5036:$J$5874,5,0)</f>
        <v>0</v>
      </c>
      <c r="BC800" s="379">
        <f>VLOOKUP($B800,'1.วาง งบทดลอง 4 แถว'!$E$5036:$J$5874,6,0)</f>
        <v>0</v>
      </c>
      <c r="BD800" s="380">
        <f t="shared" si="102"/>
        <v>0</v>
      </c>
      <c r="BE800" s="410" t="s">
        <v>1319</v>
      </c>
      <c r="BF800" s="411" t="s">
        <v>1320</v>
      </c>
      <c r="BG800" s="412" t="s">
        <v>2027</v>
      </c>
      <c r="BH800" s="377">
        <f>VLOOKUP($B800,'1.วาง งบทดลอง 4 แถว'!$E$5875:$J$6713,3,0)</f>
        <v>0</v>
      </c>
      <c r="BI800" s="378">
        <f>VLOOKUP($B800,'1.วาง งบทดลอง 4 แถว'!$E$5875:$J$6713,4,0)</f>
        <v>0</v>
      </c>
      <c r="BJ800" s="378">
        <f>VLOOKUP($B800,'1.วาง งบทดลอง 4 แถว'!$E$5875:$J$6713,5,0)</f>
        <v>0</v>
      </c>
      <c r="BK800" s="379">
        <f>VLOOKUP($B800,'1.วาง งบทดลอง 4 แถว'!$E$5875:$J$6713,6,0)</f>
        <v>0</v>
      </c>
      <c r="BL800" s="380">
        <f t="shared" si="103"/>
        <v>0</v>
      </c>
      <c r="BM800" s="410" t="s">
        <v>1319</v>
      </c>
      <c r="BN800" s="411" t="s">
        <v>1320</v>
      </c>
      <c r="BO800" s="413" t="s">
        <v>2027</v>
      </c>
    </row>
    <row r="801" spans="1:67" ht="19.5" customHeight="1">
      <c r="A801" s="374">
        <v>798</v>
      </c>
      <c r="B801" s="375" t="s">
        <v>1131</v>
      </c>
      <c r="C801" s="376" t="s">
        <v>370</v>
      </c>
      <c r="D801" s="377">
        <f>VLOOKUP($B801,'1.วาง งบทดลอง 4 แถว'!$E$2:$J$840,3,0)</f>
        <v>0</v>
      </c>
      <c r="E801" s="378">
        <f>VLOOKUP($B801,'1.วาง งบทดลอง 4 แถว'!$E$2:$J$840,4,0)</f>
        <v>0</v>
      </c>
      <c r="F801" s="378">
        <f>VLOOKUP($B801,'1.วาง งบทดลอง 4 แถว'!$E$2:$J$840,5,0)</f>
        <v>0</v>
      </c>
      <c r="G801" s="379">
        <f>VLOOKUP($B801,'1.วาง งบทดลอง 4 แถว'!$E$2:$J$840,6,0)</f>
        <v>0</v>
      </c>
      <c r="H801" s="380">
        <f t="shared" si="96"/>
        <v>0</v>
      </c>
      <c r="I801" s="410" t="s">
        <v>1319</v>
      </c>
      <c r="J801" s="411" t="s">
        <v>1320</v>
      </c>
      <c r="K801" s="412" t="s">
        <v>2027</v>
      </c>
      <c r="L801" s="377">
        <f>VLOOKUP($B801,'1.วาง งบทดลอง 4 แถว'!$E$841:$J$1679,3,0)</f>
        <v>0</v>
      </c>
      <c r="M801" s="378">
        <f>VLOOKUP($B801,'1.วาง งบทดลอง 4 แถว'!$E$841:$J$1679,4,0)</f>
        <v>0</v>
      </c>
      <c r="N801" s="378">
        <f>VLOOKUP($B801,'1.วาง งบทดลอง 4 แถว'!$E$841:$J$1679,5,0)</f>
        <v>0</v>
      </c>
      <c r="O801" s="379">
        <f>VLOOKUP($B801,'1.วาง งบทดลอง 4 แถว'!$E$841:$J$1679,6,0)</f>
        <v>0</v>
      </c>
      <c r="P801" s="380">
        <f t="shared" si="97"/>
        <v>0</v>
      </c>
      <c r="Q801" s="410" t="s">
        <v>1319</v>
      </c>
      <c r="R801" s="411" t="s">
        <v>1320</v>
      </c>
      <c r="S801" s="412" t="s">
        <v>2027</v>
      </c>
      <c r="T801" s="377">
        <f>VLOOKUP($B801,'1.วาง งบทดลอง 4 แถว'!$E$1680:$J$2518,3,0)</f>
        <v>0</v>
      </c>
      <c r="U801" s="378">
        <f>VLOOKUP($B801,'1.วาง งบทดลอง 4 แถว'!$E$1680:$J$2518,4,0)</f>
        <v>0</v>
      </c>
      <c r="V801" s="378">
        <f>VLOOKUP($B801,'1.วาง งบทดลอง 4 แถว'!$E$1680:$J$2518,5,0)</f>
        <v>0</v>
      </c>
      <c r="W801" s="379">
        <f>VLOOKUP($B801,'1.วาง งบทดลอง 4 แถว'!$E$1680:$J$2518,6,0)</f>
        <v>0</v>
      </c>
      <c r="X801" s="380">
        <f t="shared" si="98"/>
        <v>0</v>
      </c>
      <c r="Y801" s="410" t="s">
        <v>1319</v>
      </c>
      <c r="Z801" s="411" t="s">
        <v>1320</v>
      </c>
      <c r="AA801" s="412" t="s">
        <v>2027</v>
      </c>
      <c r="AB801" s="377">
        <f>VLOOKUP($B801,'1.วาง งบทดลอง 4 แถว'!$E$2519:$J$3357,3,0)</f>
        <v>0</v>
      </c>
      <c r="AC801" s="378">
        <f>VLOOKUP($B801,'1.วาง งบทดลอง 4 แถว'!$E$2519:$J$3357,4,0)</f>
        <v>0</v>
      </c>
      <c r="AD801" s="378">
        <f>VLOOKUP($B801,'1.วาง งบทดลอง 4 แถว'!$E$2519:$J$3357,5,0)</f>
        <v>0</v>
      </c>
      <c r="AE801" s="379">
        <f>VLOOKUP($B801,'1.วาง งบทดลอง 4 แถว'!$E$2519:$J$3357,6,0)</f>
        <v>0</v>
      </c>
      <c r="AF801" s="380">
        <f t="shared" si="99"/>
        <v>0</v>
      </c>
      <c r="AG801" s="410" t="s">
        <v>1319</v>
      </c>
      <c r="AH801" s="411" t="s">
        <v>1320</v>
      </c>
      <c r="AI801" s="412" t="s">
        <v>2027</v>
      </c>
      <c r="AJ801" s="377">
        <f>VLOOKUP($B801,'1.วาง งบทดลอง 4 แถว'!$E$3358:$J$4196,3,0)</f>
        <v>0</v>
      </c>
      <c r="AK801" s="378">
        <f>VLOOKUP($B801,'1.วาง งบทดลอง 4 แถว'!$E$3358:$J$4196,4,0)</f>
        <v>0</v>
      </c>
      <c r="AL801" s="378">
        <f>VLOOKUP($B801,'1.วาง งบทดลอง 4 แถว'!$E$3358:$J$4196,5,0)</f>
        <v>0</v>
      </c>
      <c r="AM801" s="379">
        <f>VLOOKUP($B801,'1.วาง งบทดลอง 4 แถว'!$E$3358:$J$4196,6,0)</f>
        <v>0</v>
      </c>
      <c r="AN801" s="380">
        <f t="shared" si="100"/>
        <v>0</v>
      </c>
      <c r="AO801" s="410" t="s">
        <v>1319</v>
      </c>
      <c r="AP801" s="411" t="s">
        <v>1320</v>
      </c>
      <c r="AQ801" s="412" t="s">
        <v>2027</v>
      </c>
      <c r="AR801" s="377">
        <f>VLOOKUP($B801,'1.วาง งบทดลอง 4 แถว'!$E$4197:$J$5035,3,0)</f>
        <v>0</v>
      </c>
      <c r="AS801" s="378">
        <f>VLOOKUP($B801,'1.วาง งบทดลอง 4 แถว'!$E$4197:$J$5035,4,0)</f>
        <v>0</v>
      </c>
      <c r="AT801" s="378">
        <f>VLOOKUP($B801,'1.วาง งบทดลอง 4 แถว'!$E$4197:$J$5035,5,0)</f>
        <v>0</v>
      </c>
      <c r="AU801" s="379">
        <f>VLOOKUP($B801,'1.วาง งบทดลอง 4 แถว'!$E$4197:$J$5035,6,0)</f>
        <v>0</v>
      </c>
      <c r="AV801" s="380">
        <f t="shared" si="101"/>
        <v>0</v>
      </c>
      <c r="AW801" s="410" t="s">
        <v>1319</v>
      </c>
      <c r="AX801" s="411" t="s">
        <v>1320</v>
      </c>
      <c r="AY801" s="412" t="s">
        <v>2027</v>
      </c>
      <c r="AZ801" s="377">
        <f>VLOOKUP($B801,'1.วาง งบทดลอง 4 แถว'!$E$5036:$J$5874,3,0)</f>
        <v>0</v>
      </c>
      <c r="BA801" s="378">
        <f>VLOOKUP($B801,'1.วาง งบทดลอง 4 แถว'!$E$5036:$J$5874,4,0)</f>
        <v>0</v>
      </c>
      <c r="BB801" s="378">
        <f>VLOOKUP($B801,'1.วาง งบทดลอง 4 แถว'!$E$5036:$J$5874,5,0)</f>
        <v>0</v>
      </c>
      <c r="BC801" s="379">
        <f>VLOOKUP($B801,'1.วาง งบทดลอง 4 แถว'!$E$5036:$J$5874,6,0)</f>
        <v>0</v>
      </c>
      <c r="BD801" s="380">
        <f t="shared" si="102"/>
        <v>0</v>
      </c>
      <c r="BE801" s="410" t="s">
        <v>1319</v>
      </c>
      <c r="BF801" s="411" t="s">
        <v>1320</v>
      </c>
      <c r="BG801" s="412" t="s">
        <v>2027</v>
      </c>
      <c r="BH801" s="377">
        <f>VLOOKUP($B801,'1.วาง งบทดลอง 4 แถว'!$E$5875:$J$6713,3,0)</f>
        <v>0</v>
      </c>
      <c r="BI801" s="378">
        <f>VLOOKUP($B801,'1.วาง งบทดลอง 4 แถว'!$E$5875:$J$6713,4,0)</f>
        <v>0</v>
      </c>
      <c r="BJ801" s="378">
        <f>VLOOKUP($B801,'1.วาง งบทดลอง 4 แถว'!$E$5875:$J$6713,5,0)</f>
        <v>0</v>
      </c>
      <c r="BK801" s="379">
        <f>VLOOKUP($B801,'1.วาง งบทดลอง 4 แถว'!$E$5875:$J$6713,6,0)</f>
        <v>0</v>
      </c>
      <c r="BL801" s="380">
        <f t="shared" si="103"/>
        <v>0</v>
      </c>
      <c r="BM801" s="410" t="s">
        <v>1319</v>
      </c>
      <c r="BN801" s="411" t="s">
        <v>1320</v>
      </c>
      <c r="BO801" s="413" t="s">
        <v>2027</v>
      </c>
    </row>
    <row r="802" spans="1:67" ht="19.5" customHeight="1">
      <c r="A802" s="374">
        <v>799</v>
      </c>
      <c r="B802" s="375" t="s">
        <v>1132</v>
      </c>
      <c r="C802" s="376" t="s">
        <v>1366</v>
      </c>
      <c r="D802" s="377">
        <f>VLOOKUP($B802,'1.วาง งบทดลอง 4 แถว'!$E$2:$J$840,3,0)</f>
        <v>0</v>
      </c>
      <c r="E802" s="378">
        <f>VLOOKUP($B802,'1.วาง งบทดลอง 4 แถว'!$E$2:$J$840,4,0)</f>
        <v>0</v>
      </c>
      <c r="F802" s="378">
        <f>VLOOKUP($B802,'1.วาง งบทดลอง 4 แถว'!$E$2:$J$840,5,0)</f>
        <v>0</v>
      </c>
      <c r="G802" s="379">
        <f>VLOOKUP($B802,'1.วาง งบทดลอง 4 แถว'!$E$2:$J$840,6,0)</f>
        <v>0</v>
      </c>
      <c r="H802" s="380">
        <f t="shared" si="96"/>
        <v>0</v>
      </c>
      <c r="I802" s="410" t="s">
        <v>1319</v>
      </c>
      <c r="J802" s="411" t="s">
        <v>1320</v>
      </c>
      <c r="K802" s="412" t="s">
        <v>2027</v>
      </c>
      <c r="L802" s="377">
        <f>VLOOKUP($B802,'1.วาง งบทดลอง 4 แถว'!$E$841:$J$1679,3,0)</f>
        <v>0</v>
      </c>
      <c r="M802" s="378">
        <f>VLOOKUP($B802,'1.วาง งบทดลอง 4 แถว'!$E$841:$J$1679,4,0)</f>
        <v>0</v>
      </c>
      <c r="N802" s="378">
        <f>VLOOKUP($B802,'1.วาง งบทดลอง 4 แถว'!$E$841:$J$1679,5,0)</f>
        <v>0</v>
      </c>
      <c r="O802" s="379">
        <f>VLOOKUP($B802,'1.วาง งบทดลอง 4 แถว'!$E$841:$J$1679,6,0)</f>
        <v>0</v>
      </c>
      <c r="P802" s="380">
        <f t="shared" si="97"/>
        <v>0</v>
      </c>
      <c r="Q802" s="410" t="s">
        <v>1319</v>
      </c>
      <c r="R802" s="411" t="s">
        <v>1320</v>
      </c>
      <c r="S802" s="412" t="s">
        <v>2027</v>
      </c>
      <c r="T802" s="377">
        <f>VLOOKUP($B802,'1.วาง งบทดลอง 4 แถว'!$E$1680:$J$2518,3,0)</f>
        <v>0</v>
      </c>
      <c r="U802" s="378">
        <f>VLOOKUP($B802,'1.วาง งบทดลอง 4 แถว'!$E$1680:$J$2518,4,0)</f>
        <v>0</v>
      </c>
      <c r="V802" s="378">
        <f>VLOOKUP($B802,'1.วาง งบทดลอง 4 แถว'!$E$1680:$J$2518,5,0)</f>
        <v>0</v>
      </c>
      <c r="W802" s="379">
        <f>VLOOKUP($B802,'1.วาง งบทดลอง 4 แถว'!$E$1680:$J$2518,6,0)</f>
        <v>0</v>
      </c>
      <c r="X802" s="380">
        <f t="shared" si="98"/>
        <v>0</v>
      </c>
      <c r="Y802" s="410" t="s">
        <v>1319</v>
      </c>
      <c r="Z802" s="411" t="s">
        <v>1320</v>
      </c>
      <c r="AA802" s="412" t="s">
        <v>2027</v>
      </c>
      <c r="AB802" s="377">
        <f>VLOOKUP($B802,'1.วาง งบทดลอง 4 แถว'!$E$2519:$J$3357,3,0)</f>
        <v>0</v>
      </c>
      <c r="AC802" s="378">
        <f>VLOOKUP($B802,'1.วาง งบทดลอง 4 แถว'!$E$2519:$J$3357,4,0)</f>
        <v>0</v>
      </c>
      <c r="AD802" s="378">
        <f>VLOOKUP($B802,'1.วาง งบทดลอง 4 แถว'!$E$2519:$J$3357,5,0)</f>
        <v>0</v>
      </c>
      <c r="AE802" s="379">
        <f>VLOOKUP($B802,'1.วาง งบทดลอง 4 แถว'!$E$2519:$J$3357,6,0)</f>
        <v>0</v>
      </c>
      <c r="AF802" s="380">
        <f t="shared" si="99"/>
        <v>0</v>
      </c>
      <c r="AG802" s="410" t="s">
        <v>1319</v>
      </c>
      <c r="AH802" s="411" t="s">
        <v>1320</v>
      </c>
      <c r="AI802" s="412" t="s">
        <v>2027</v>
      </c>
      <c r="AJ802" s="377">
        <f>VLOOKUP($B802,'1.วาง งบทดลอง 4 แถว'!$E$3358:$J$4196,3,0)</f>
        <v>0</v>
      </c>
      <c r="AK802" s="378">
        <f>VLOOKUP($B802,'1.วาง งบทดลอง 4 แถว'!$E$3358:$J$4196,4,0)</f>
        <v>0</v>
      </c>
      <c r="AL802" s="378">
        <f>VLOOKUP($B802,'1.วาง งบทดลอง 4 แถว'!$E$3358:$J$4196,5,0)</f>
        <v>0</v>
      </c>
      <c r="AM802" s="379">
        <f>VLOOKUP($B802,'1.วาง งบทดลอง 4 แถว'!$E$3358:$J$4196,6,0)</f>
        <v>0</v>
      </c>
      <c r="AN802" s="380">
        <f t="shared" si="100"/>
        <v>0</v>
      </c>
      <c r="AO802" s="410" t="s">
        <v>1319</v>
      </c>
      <c r="AP802" s="411" t="s">
        <v>1320</v>
      </c>
      <c r="AQ802" s="412" t="s">
        <v>2027</v>
      </c>
      <c r="AR802" s="377">
        <f>VLOOKUP($B802,'1.วาง งบทดลอง 4 แถว'!$E$4197:$J$5035,3,0)</f>
        <v>0</v>
      </c>
      <c r="AS802" s="378">
        <f>VLOOKUP($B802,'1.วาง งบทดลอง 4 แถว'!$E$4197:$J$5035,4,0)</f>
        <v>0</v>
      </c>
      <c r="AT802" s="378">
        <f>VLOOKUP($B802,'1.วาง งบทดลอง 4 แถว'!$E$4197:$J$5035,5,0)</f>
        <v>0</v>
      </c>
      <c r="AU802" s="379">
        <f>VLOOKUP($B802,'1.วาง งบทดลอง 4 แถว'!$E$4197:$J$5035,6,0)</f>
        <v>0</v>
      </c>
      <c r="AV802" s="380">
        <f t="shared" si="101"/>
        <v>0</v>
      </c>
      <c r="AW802" s="410" t="s">
        <v>1319</v>
      </c>
      <c r="AX802" s="411" t="s">
        <v>1320</v>
      </c>
      <c r="AY802" s="412" t="s">
        <v>2027</v>
      </c>
      <c r="AZ802" s="377">
        <f>VLOOKUP($B802,'1.วาง งบทดลอง 4 แถว'!$E$5036:$J$5874,3,0)</f>
        <v>0</v>
      </c>
      <c r="BA802" s="378">
        <f>VLOOKUP($B802,'1.วาง งบทดลอง 4 แถว'!$E$5036:$J$5874,4,0)</f>
        <v>0</v>
      </c>
      <c r="BB802" s="378">
        <f>VLOOKUP($B802,'1.วาง งบทดลอง 4 แถว'!$E$5036:$J$5874,5,0)</f>
        <v>0</v>
      </c>
      <c r="BC802" s="379">
        <f>VLOOKUP($B802,'1.วาง งบทดลอง 4 แถว'!$E$5036:$J$5874,6,0)</f>
        <v>0</v>
      </c>
      <c r="BD802" s="380">
        <f t="shared" si="102"/>
        <v>0</v>
      </c>
      <c r="BE802" s="410" t="s">
        <v>1319</v>
      </c>
      <c r="BF802" s="411" t="s">
        <v>1320</v>
      </c>
      <c r="BG802" s="412" t="s">
        <v>2027</v>
      </c>
      <c r="BH802" s="377">
        <f>VLOOKUP($B802,'1.วาง งบทดลอง 4 แถว'!$E$5875:$J$6713,3,0)</f>
        <v>0</v>
      </c>
      <c r="BI802" s="378">
        <f>VLOOKUP($B802,'1.วาง งบทดลอง 4 แถว'!$E$5875:$J$6713,4,0)</f>
        <v>0</v>
      </c>
      <c r="BJ802" s="378">
        <f>VLOOKUP($B802,'1.วาง งบทดลอง 4 แถว'!$E$5875:$J$6713,5,0)</f>
        <v>0</v>
      </c>
      <c r="BK802" s="379">
        <f>VLOOKUP($B802,'1.วาง งบทดลอง 4 แถว'!$E$5875:$J$6713,6,0)</f>
        <v>0</v>
      </c>
      <c r="BL802" s="380">
        <f t="shared" si="103"/>
        <v>0</v>
      </c>
      <c r="BM802" s="410" t="s">
        <v>1319</v>
      </c>
      <c r="BN802" s="411" t="s">
        <v>1320</v>
      </c>
      <c r="BO802" s="413" t="s">
        <v>2027</v>
      </c>
    </row>
    <row r="803" spans="1:67" ht="19.5" customHeight="1">
      <c r="A803" s="374">
        <v>800</v>
      </c>
      <c r="B803" s="375" t="s">
        <v>1133</v>
      </c>
      <c r="C803" s="376" t="s">
        <v>371</v>
      </c>
      <c r="D803" s="377">
        <f>VLOOKUP($B803,'1.วาง งบทดลอง 4 แถว'!$E$2:$J$840,3,0)</f>
        <v>0</v>
      </c>
      <c r="E803" s="378">
        <f>VLOOKUP($B803,'1.วาง งบทดลอง 4 แถว'!$E$2:$J$840,4,0)</f>
        <v>0</v>
      </c>
      <c r="F803" s="378">
        <f>VLOOKUP($B803,'1.วาง งบทดลอง 4 แถว'!$E$2:$J$840,5,0)</f>
        <v>1</v>
      </c>
      <c r="G803" s="379">
        <f>VLOOKUP($B803,'1.วาง งบทดลอง 4 แถว'!$E$2:$J$840,6,0)</f>
        <v>0</v>
      </c>
      <c r="H803" s="380">
        <f t="shared" si="96"/>
        <v>1</v>
      </c>
      <c r="I803" s="410" t="s">
        <v>1319</v>
      </c>
      <c r="J803" s="411" t="s">
        <v>1320</v>
      </c>
      <c r="K803" s="412" t="s">
        <v>2027</v>
      </c>
      <c r="L803" s="377">
        <f>VLOOKUP($B803,'1.วาง งบทดลอง 4 แถว'!$E$841:$J$1679,3,0)</f>
        <v>0</v>
      </c>
      <c r="M803" s="378">
        <f>VLOOKUP($B803,'1.วาง งบทดลอง 4 แถว'!$E$841:$J$1679,4,0)</f>
        <v>0</v>
      </c>
      <c r="N803" s="378">
        <f>VLOOKUP($B803,'1.วาง งบทดลอง 4 แถว'!$E$841:$J$1679,5,0)</f>
        <v>0</v>
      </c>
      <c r="O803" s="379">
        <f>VLOOKUP($B803,'1.วาง งบทดลอง 4 แถว'!$E$841:$J$1679,6,0)</f>
        <v>0</v>
      </c>
      <c r="P803" s="380">
        <f t="shared" si="97"/>
        <v>0</v>
      </c>
      <c r="Q803" s="410" t="s">
        <v>1319</v>
      </c>
      <c r="R803" s="411" t="s">
        <v>1320</v>
      </c>
      <c r="S803" s="412" t="s">
        <v>2027</v>
      </c>
      <c r="T803" s="377">
        <f>VLOOKUP($B803,'1.วาง งบทดลอง 4 แถว'!$E$1680:$J$2518,3,0)</f>
        <v>0</v>
      </c>
      <c r="U803" s="378">
        <f>VLOOKUP($B803,'1.วาง งบทดลอง 4 แถว'!$E$1680:$J$2518,4,0)</f>
        <v>0</v>
      </c>
      <c r="V803" s="378">
        <f>VLOOKUP($B803,'1.วาง งบทดลอง 4 แถว'!$E$1680:$J$2518,5,0)</f>
        <v>0</v>
      </c>
      <c r="W803" s="379">
        <f>VLOOKUP($B803,'1.วาง งบทดลอง 4 แถว'!$E$1680:$J$2518,6,0)</f>
        <v>0</v>
      </c>
      <c r="X803" s="380">
        <f t="shared" si="98"/>
        <v>0</v>
      </c>
      <c r="Y803" s="410" t="s">
        <v>1319</v>
      </c>
      <c r="Z803" s="411" t="s">
        <v>1320</v>
      </c>
      <c r="AA803" s="412" t="s">
        <v>2027</v>
      </c>
      <c r="AB803" s="377">
        <f>VLOOKUP($B803,'1.วาง งบทดลอง 4 แถว'!$E$2519:$J$3357,3,0)</f>
        <v>0</v>
      </c>
      <c r="AC803" s="378">
        <f>VLOOKUP($B803,'1.วาง งบทดลอง 4 แถว'!$E$2519:$J$3357,4,0)</f>
        <v>0</v>
      </c>
      <c r="AD803" s="378">
        <f>VLOOKUP($B803,'1.วาง งบทดลอง 4 แถว'!$E$2519:$J$3357,5,0)</f>
        <v>0</v>
      </c>
      <c r="AE803" s="379">
        <f>VLOOKUP($B803,'1.วาง งบทดลอง 4 แถว'!$E$2519:$J$3357,6,0)</f>
        <v>0</v>
      </c>
      <c r="AF803" s="380">
        <f t="shared" si="99"/>
        <v>0</v>
      </c>
      <c r="AG803" s="410" t="s">
        <v>1319</v>
      </c>
      <c r="AH803" s="411" t="s">
        <v>1320</v>
      </c>
      <c r="AI803" s="412" t="s">
        <v>2027</v>
      </c>
      <c r="AJ803" s="377">
        <f>VLOOKUP($B803,'1.วาง งบทดลอง 4 แถว'!$E$3358:$J$4196,3,0)</f>
        <v>0</v>
      </c>
      <c r="AK803" s="378">
        <f>VLOOKUP($B803,'1.วาง งบทดลอง 4 แถว'!$E$3358:$J$4196,4,0)</f>
        <v>0</v>
      </c>
      <c r="AL803" s="378">
        <f>VLOOKUP($B803,'1.วาง งบทดลอง 4 แถว'!$E$3358:$J$4196,5,0)</f>
        <v>1</v>
      </c>
      <c r="AM803" s="379">
        <f>VLOOKUP($B803,'1.วาง งบทดลอง 4 แถว'!$E$3358:$J$4196,6,0)</f>
        <v>0</v>
      </c>
      <c r="AN803" s="380">
        <f t="shared" si="100"/>
        <v>1</v>
      </c>
      <c r="AO803" s="410" t="s">
        <v>1319</v>
      </c>
      <c r="AP803" s="411" t="s">
        <v>1320</v>
      </c>
      <c r="AQ803" s="412" t="s">
        <v>2027</v>
      </c>
      <c r="AR803" s="377">
        <f>VLOOKUP($B803,'1.วาง งบทดลอง 4 แถว'!$E$4197:$J$5035,3,0)</f>
        <v>0</v>
      </c>
      <c r="AS803" s="378">
        <f>VLOOKUP($B803,'1.วาง งบทดลอง 4 แถว'!$E$4197:$J$5035,4,0)</f>
        <v>0</v>
      </c>
      <c r="AT803" s="378">
        <f>VLOOKUP($B803,'1.วาง งบทดลอง 4 แถว'!$E$4197:$J$5035,5,0)</f>
        <v>0</v>
      </c>
      <c r="AU803" s="379">
        <f>VLOOKUP($B803,'1.วาง งบทดลอง 4 แถว'!$E$4197:$J$5035,6,0)</f>
        <v>0</v>
      </c>
      <c r="AV803" s="380">
        <f t="shared" si="101"/>
        <v>0</v>
      </c>
      <c r="AW803" s="410" t="s">
        <v>1319</v>
      </c>
      <c r="AX803" s="411" t="s">
        <v>1320</v>
      </c>
      <c r="AY803" s="412" t="s">
        <v>2027</v>
      </c>
      <c r="AZ803" s="377">
        <f>VLOOKUP($B803,'1.วาง งบทดลอง 4 แถว'!$E$5036:$J$5874,3,0)</f>
        <v>0</v>
      </c>
      <c r="BA803" s="378">
        <f>VLOOKUP($B803,'1.วาง งบทดลอง 4 แถว'!$E$5036:$J$5874,4,0)</f>
        <v>0</v>
      </c>
      <c r="BB803" s="378">
        <f>VLOOKUP($B803,'1.วาง งบทดลอง 4 แถว'!$E$5036:$J$5874,5,0)</f>
        <v>0</v>
      </c>
      <c r="BC803" s="379">
        <f>VLOOKUP($B803,'1.วาง งบทดลอง 4 แถว'!$E$5036:$J$5874,6,0)</f>
        <v>0</v>
      </c>
      <c r="BD803" s="380">
        <f t="shared" si="102"/>
        <v>0</v>
      </c>
      <c r="BE803" s="410" t="s">
        <v>1319</v>
      </c>
      <c r="BF803" s="411" t="s">
        <v>1320</v>
      </c>
      <c r="BG803" s="412" t="s">
        <v>2027</v>
      </c>
      <c r="BH803" s="377">
        <f>VLOOKUP($B803,'1.วาง งบทดลอง 4 แถว'!$E$5875:$J$6713,3,0)</f>
        <v>0</v>
      </c>
      <c r="BI803" s="378">
        <f>VLOOKUP($B803,'1.วาง งบทดลอง 4 แถว'!$E$5875:$J$6713,4,0)</f>
        <v>0</v>
      </c>
      <c r="BJ803" s="378">
        <f>VLOOKUP($B803,'1.วาง งบทดลอง 4 แถว'!$E$5875:$J$6713,5,0)</f>
        <v>0</v>
      </c>
      <c r="BK803" s="379">
        <f>VLOOKUP($B803,'1.วาง งบทดลอง 4 แถว'!$E$5875:$J$6713,6,0)</f>
        <v>0</v>
      </c>
      <c r="BL803" s="380">
        <f t="shared" si="103"/>
        <v>0</v>
      </c>
      <c r="BM803" s="410" t="s">
        <v>1319</v>
      </c>
      <c r="BN803" s="411" t="s">
        <v>1320</v>
      </c>
      <c r="BO803" s="413" t="s">
        <v>2027</v>
      </c>
    </row>
    <row r="804" spans="1:67" ht="19.5" customHeight="1">
      <c r="A804" s="374">
        <v>801</v>
      </c>
      <c r="B804" s="375" t="s">
        <v>1134</v>
      </c>
      <c r="C804" s="376" t="s">
        <v>372</v>
      </c>
      <c r="D804" s="377">
        <f>VLOOKUP($B804,'1.วาง งบทดลอง 4 แถว'!$E$2:$J$840,3,0)</f>
        <v>0</v>
      </c>
      <c r="E804" s="378">
        <f>VLOOKUP($B804,'1.วาง งบทดลอง 4 แถว'!$E$2:$J$840,4,0)</f>
        <v>0</v>
      </c>
      <c r="F804" s="378">
        <f>VLOOKUP($B804,'1.วาง งบทดลอง 4 แถว'!$E$2:$J$840,5,0)</f>
        <v>1</v>
      </c>
      <c r="G804" s="379">
        <f>VLOOKUP($B804,'1.วาง งบทดลอง 4 แถว'!$E$2:$J$840,6,0)</f>
        <v>0</v>
      </c>
      <c r="H804" s="380">
        <f t="shared" si="96"/>
        <v>1</v>
      </c>
      <c r="I804" s="410" t="s">
        <v>1319</v>
      </c>
      <c r="J804" s="411" t="s">
        <v>1320</v>
      </c>
      <c r="K804" s="412" t="s">
        <v>2027</v>
      </c>
      <c r="L804" s="377">
        <f>VLOOKUP($B804,'1.วาง งบทดลอง 4 แถว'!$E$841:$J$1679,3,0)</f>
        <v>0</v>
      </c>
      <c r="M804" s="378">
        <f>VLOOKUP($B804,'1.วาง งบทดลอง 4 แถว'!$E$841:$J$1679,4,0)</f>
        <v>0</v>
      </c>
      <c r="N804" s="378">
        <f>VLOOKUP($B804,'1.วาง งบทดลอง 4 แถว'!$E$841:$J$1679,5,0)</f>
        <v>0</v>
      </c>
      <c r="O804" s="379">
        <f>VLOOKUP($B804,'1.วาง งบทดลอง 4 แถว'!$E$841:$J$1679,6,0)</f>
        <v>0</v>
      </c>
      <c r="P804" s="380">
        <f t="shared" si="97"/>
        <v>0</v>
      </c>
      <c r="Q804" s="410" t="s">
        <v>1319</v>
      </c>
      <c r="R804" s="411" t="s">
        <v>1320</v>
      </c>
      <c r="S804" s="412" t="s">
        <v>2027</v>
      </c>
      <c r="T804" s="377">
        <f>VLOOKUP($B804,'1.วาง งบทดลอง 4 แถว'!$E$1680:$J$2518,3,0)</f>
        <v>0</v>
      </c>
      <c r="U804" s="378">
        <f>VLOOKUP($B804,'1.วาง งบทดลอง 4 แถว'!$E$1680:$J$2518,4,0)</f>
        <v>0</v>
      </c>
      <c r="V804" s="378">
        <f>VLOOKUP($B804,'1.วาง งบทดลอง 4 แถว'!$E$1680:$J$2518,5,0)</f>
        <v>0</v>
      </c>
      <c r="W804" s="379">
        <f>VLOOKUP($B804,'1.วาง งบทดลอง 4 แถว'!$E$1680:$J$2518,6,0)</f>
        <v>0</v>
      </c>
      <c r="X804" s="380">
        <f t="shared" si="98"/>
        <v>0</v>
      </c>
      <c r="Y804" s="410" t="s">
        <v>1319</v>
      </c>
      <c r="Z804" s="411" t="s">
        <v>1320</v>
      </c>
      <c r="AA804" s="412" t="s">
        <v>2027</v>
      </c>
      <c r="AB804" s="377">
        <f>VLOOKUP($B804,'1.วาง งบทดลอง 4 แถว'!$E$2519:$J$3357,3,0)</f>
        <v>0</v>
      </c>
      <c r="AC804" s="378">
        <f>VLOOKUP($B804,'1.วาง งบทดลอง 4 แถว'!$E$2519:$J$3357,4,0)</f>
        <v>0</v>
      </c>
      <c r="AD804" s="378">
        <f>VLOOKUP($B804,'1.วาง งบทดลอง 4 แถว'!$E$2519:$J$3357,5,0)</f>
        <v>0</v>
      </c>
      <c r="AE804" s="379">
        <f>VLOOKUP($B804,'1.วาง งบทดลอง 4 แถว'!$E$2519:$J$3357,6,0)</f>
        <v>0</v>
      </c>
      <c r="AF804" s="380">
        <f t="shared" si="99"/>
        <v>0</v>
      </c>
      <c r="AG804" s="410" t="s">
        <v>1319</v>
      </c>
      <c r="AH804" s="411" t="s">
        <v>1320</v>
      </c>
      <c r="AI804" s="412" t="s">
        <v>2027</v>
      </c>
      <c r="AJ804" s="377">
        <f>VLOOKUP($B804,'1.วาง งบทดลอง 4 แถว'!$E$3358:$J$4196,3,0)</f>
        <v>0</v>
      </c>
      <c r="AK804" s="378">
        <f>VLOOKUP($B804,'1.วาง งบทดลอง 4 แถว'!$E$3358:$J$4196,4,0)</f>
        <v>0</v>
      </c>
      <c r="AL804" s="378">
        <f>VLOOKUP($B804,'1.วาง งบทดลอง 4 แถว'!$E$3358:$J$4196,5,0)</f>
        <v>0</v>
      </c>
      <c r="AM804" s="379">
        <f>VLOOKUP($B804,'1.วาง งบทดลอง 4 แถว'!$E$3358:$J$4196,6,0)</f>
        <v>0</v>
      </c>
      <c r="AN804" s="380">
        <f t="shared" si="100"/>
        <v>0</v>
      </c>
      <c r="AO804" s="410" t="s">
        <v>1319</v>
      </c>
      <c r="AP804" s="411" t="s">
        <v>1320</v>
      </c>
      <c r="AQ804" s="412" t="s">
        <v>2027</v>
      </c>
      <c r="AR804" s="377">
        <f>VLOOKUP($B804,'1.วาง งบทดลอง 4 แถว'!$E$4197:$J$5035,3,0)</f>
        <v>0</v>
      </c>
      <c r="AS804" s="378">
        <f>VLOOKUP($B804,'1.วาง งบทดลอง 4 แถว'!$E$4197:$J$5035,4,0)</f>
        <v>0</v>
      </c>
      <c r="AT804" s="378">
        <f>VLOOKUP($B804,'1.วาง งบทดลอง 4 แถว'!$E$4197:$J$5035,5,0)</f>
        <v>1</v>
      </c>
      <c r="AU804" s="379">
        <f>VLOOKUP($B804,'1.วาง งบทดลอง 4 แถว'!$E$4197:$J$5035,6,0)</f>
        <v>0</v>
      </c>
      <c r="AV804" s="380">
        <f t="shared" si="101"/>
        <v>1</v>
      </c>
      <c r="AW804" s="410" t="s">
        <v>1319</v>
      </c>
      <c r="AX804" s="411" t="s">
        <v>1320</v>
      </c>
      <c r="AY804" s="412" t="s">
        <v>2027</v>
      </c>
      <c r="AZ804" s="377">
        <f>VLOOKUP($B804,'1.วาง งบทดลอง 4 แถว'!$E$5036:$J$5874,3,0)</f>
        <v>0</v>
      </c>
      <c r="BA804" s="378">
        <f>VLOOKUP($B804,'1.วาง งบทดลอง 4 แถว'!$E$5036:$J$5874,4,0)</f>
        <v>0</v>
      </c>
      <c r="BB804" s="378">
        <f>VLOOKUP($B804,'1.วาง งบทดลอง 4 แถว'!$E$5036:$J$5874,5,0)</f>
        <v>0</v>
      </c>
      <c r="BC804" s="379">
        <f>VLOOKUP($B804,'1.วาง งบทดลอง 4 แถว'!$E$5036:$J$5874,6,0)</f>
        <v>0</v>
      </c>
      <c r="BD804" s="380">
        <f t="shared" si="102"/>
        <v>0</v>
      </c>
      <c r="BE804" s="410" t="s">
        <v>1319</v>
      </c>
      <c r="BF804" s="411" t="s">
        <v>1320</v>
      </c>
      <c r="BG804" s="412" t="s">
        <v>2027</v>
      </c>
      <c r="BH804" s="377">
        <f>VLOOKUP($B804,'1.วาง งบทดลอง 4 แถว'!$E$5875:$J$6713,3,0)</f>
        <v>0</v>
      </c>
      <c r="BI804" s="378">
        <f>VLOOKUP($B804,'1.วาง งบทดลอง 4 แถว'!$E$5875:$J$6713,4,0)</f>
        <v>0</v>
      </c>
      <c r="BJ804" s="378">
        <f>VLOOKUP($B804,'1.วาง งบทดลอง 4 แถว'!$E$5875:$J$6713,5,0)</f>
        <v>0</v>
      </c>
      <c r="BK804" s="379">
        <f>VLOOKUP($B804,'1.วาง งบทดลอง 4 แถว'!$E$5875:$J$6713,6,0)</f>
        <v>0</v>
      </c>
      <c r="BL804" s="380">
        <f t="shared" si="103"/>
        <v>0</v>
      </c>
      <c r="BM804" s="410" t="s">
        <v>1319</v>
      </c>
      <c r="BN804" s="411" t="s">
        <v>1320</v>
      </c>
      <c r="BO804" s="413" t="s">
        <v>2027</v>
      </c>
    </row>
    <row r="805" spans="1:67" ht="19.5" customHeight="1">
      <c r="A805" s="374">
        <v>802</v>
      </c>
      <c r="B805" s="375" t="s">
        <v>1135</v>
      </c>
      <c r="C805" s="376" t="s">
        <v>373</v>
      </c>
      <c r="D805" s="377">
        <f>VLOOKUP($B805,'1.วาง งบทดลอง 4 แถว'!$E$2:$J$840,3,0)</f>
        <v>0</v>
      </c>
      <c r="E805" s="378">
        <f>VLOOKUP($B805,'1.วาง งบทดลอง 4 แถว'!$E$2:$J$840,4,0)</f>
        <v>0</v>
      </c>
      <c r="F805" s="378">
        <f>VLOOKUP($B805,'1.วาง งบทดลอง 4 แถว'!$E$2:$J$840,5,0)</f>
        <v>0</v>
      </c>
      <c r="G805" s="379">
        <f>VLOOKUP($B805,'1.วาง งบทดลอง 4 แถว'!$E$2:$J$840,6,0)</f>
        <v>0</v>
      </c>
      <c r="H805" s="380">
        <f t="shared" si="96"/>
        <v>0</v>
      </c>
      <c r="I805" s="410" t="s">
        <v>1319</v>
      </c>
      <c r="J805" s="411" t="s">
        <v>1320</v>
      </c>
      <c r="K805" s="412" t="s">
        <v>2027</v>
      </c>
      <c r="L805" s="377">
        <f>VLOOKUP($B805,'1.วาง งบทดลอง 4 แถว'!$E$841:$J$1679,3,0)</f>
        <v>0</v>
      </c>
      <c r="M805" s="378">
        <f>VLOOKUP($B805,'1.วาง งบทดลอง 4 แถว'!$E$841:$J$1679,4,0)</f>
        <v>0</v>
      </c>
      <c r="N805" s="378">
        <f>VLOOKUP($B805,'1.วาง งบทดลอง 4 แถว'!$E$841:$J$1679,5,0)</f>
        <v>0</v>
      </c>
      <c r="O805" s="379">
        <f>VLOOKUP($B805,'1.วาง งบทดลอง 4 แถว'!$E$841:$J$1679,6,0)</f>
        <v>0</v>
      </c>
      <c r="P805" s="380">
        <f t="shared" si="97"/>
        <v>0</v>
      </c>
      <c r="Q805" s="410" t="s">
        <v>1319</v>
      </c>
      <c r="R805" s="411" t="s">
        <v>1320</v>
      </c>
      <c r="S805" s="412" t="s">
        <v>2027</v>
      </c>
      <c r="T805" s="377">
        <f>VLOOKUP($B805,'1.วาง งบทดลอง 4 แถว'!$E$1680:$J$2518,3,0)</f>
        <v>0</v>
      </c>
      <c r="U805" s="378">
        <f>VLOOKUP($B805,'1.วาง งบทดลอง 4 แถว'!$E$1680:$J$2518,4,0)</f>
        <v>0</v>
      </c>
      <c r="V805" s="378">
        <f>VLOOKUP($B805,'1.วาง งบทดลอง 4 แถว'!$E$1680:$J$2518,5,0)</f>
        <v>0</v>
      </c>
      <c r="W805" s="379">
        <f>VLOOKUP($B805,'1.วาง งบทดลอง 4 แถว'!$E$1680:$J$2518,6,0)</f>
        <v>0</v>
      </c>
      <c r="X805" s="380">
        <f t="shared" si="98"/>
        <v>0</v>
      </c>
      <c r="Y805" s="410" t="s">
        <v>1319</v>
      </c>
      <c r="Z805" s="411" t="s">
        <v>1320</v>
      </c>
      <c r="AA805" s="412" t="s">
        <v>2027</v>
      </c>
      <c r="AB805" s="377">
        <f>VLOOKUP($B805,'1.วาง งบทดลอง 4 แถว'!$E$2519:$J$3357,3,0)</f>
        <v>0</v>
      </c>
      <c r="AC805" s="378">
        <f>VLOOKUP($B805,'1.วาง งบทดลอง 4 แถว'!$E$2519:$J$3357,4,0)</f>
        <v>0</v>
      </c>
      <c r="AD805" s="378">
        <f>VLOOKUP($B805,'1.วาง งบทดลอง 4 แถว'!$E$2519:$J$3357,5,0)</f>
        <v>0</v>
      </c>
      <c r="AE805" s="379">
        <f>VLOOKUP($B805,'1.วาง งบทดลอง 4 แถว'!$E$2519:$J$3357,6,0)</f>
        <v>0</v>
      </c>
      <c r="AF805" s="380">
        <f t="shared" si="99"/>
        <v>0</v>
      </c>
      <c r="AG805" s="410" t="s">
        <v>1319</v>
      </c>
      <c r="AH805" s="411" t="s">
        <v>1320</v>
      </c>
      <c r="AI805" s="412" t="s">
        <v>2027</v>
      </c>
      <c r="AJ805" s="377">
        <f>VLOOKUP($B805,'1.วาง งบทดลอง 4 แถว'!$E$3358:$J$4196,3,0)</f>
        <v>0</v>
      </c>
      <c r="AK805" s="378">
        <f>VLOOKUP($B805,'1.วาง งบทดลอง 4 แถว'!$E$3358:$J$4196,4,0)</f>
        <v>0</v>
      </c>
      <c r="AL805" s="378">
        <f>VLOOKUP($B805,'1.วาง งบทดลอง 4 แถว'!$E$3358:$J$4196,5,0)</f>
        <v>5</v>
      </c>
      <c r="AM805" s="379">
        <f>VLOOKUP($B805,'1.วาง งบทดลอง 4 แถว'!$E$3358:$J$4196,6,0)</f>
        <v>0</v>
      </c>
      <c r="AN805" s="380">
        <f t="shared" si="100"/>
        <v>5</v>
      </c>
      <c r="AO805" s="410" t="s">
        <v>1319</v>
      </c>
      <c r="AP805" s="411" t="s">
        <v>1320</v>
      </c>
      <c r="AQ805" s="412" t="s">
        <v>2027</v>
      </c>
      <c r="AR805" s="377">
        <f>VLOOKUP($B805,'1.วาง งบทดลอง 4 แถว'!$E$4197:$J$5035,3,0)</f>
        <v>0</v>
      </c>
      <c r="AS805" s="378">
        <f>VLOOKUP($B805,'1.วาง งบทดลอง 4 แถว'!$E$4197:$J$5035,4,0)</f>
        <v>0</v>
      </c>
      <c r="AT805" s="378">
        <f>VLOOKUP($B805,'1.วาง งบทดลอง 4 แถว'!$E$4197:$J$5035,5,0)</f>
        <v>0</v>
      </c>
      <c r="AU805" s="379">
        <f>VLOOKUP($B805,'1.วาง งบทดลอง 4 แถว'!$E$4197:$J$5035,6,0)</f>
        <v>0</v>
      </c>
      <c r="AV805" s="380">
        <f t="shared" si="101"/>
        <v>0</v>
      </c>
      <c r="AW805" s="410" t="s">
        <v>1319</v>
      </c>
      <c r="AX805" s="411" t="s">
        <v>1320</v>
      </c>
      <c r="AY805" s="412" t="s">
        <v>2027</v>
      </c>
      <c r="AZ805" s="377">
        <f>VLOOKUP($B805,'1.วาง งบทดลอง 4 แถว'!$E$5036:$J$5874,3,0)</f>
        <v>0</v>
      </c>
      <c r="BA805" s="378">
        <f>VLOOKUP($B805,'1.วาง งบทดลอง 4 แถว'!$E$5036:$J$5874,4,0)</f>
        <v>0</v>
      </c>
      <c r="BB805" s="378">
        <f>VLOOKUP($B805,'1.วาง งบทดลอง 4 แถว'!$E$5036:$J$5874,5,0)</f>
        <v>0</v>
      </c>
      <c r="BC805" s="379">
        <f>VLOOKUP($B805,'1.วาง งบทดลอง 4 แถว'!$E$5036:$J$5874,6,0)</f>
        <v>0</v>
      </c>
      <c r="BD805" s="380">
        <f t="shared" si="102"/>
        <v>0</v>
      </c>
      <c r="BE805" s="410" t="s">
        <v>1319</v>
      </c>
      <c r="BF805" s="411" t="s">
        <v>1320</v>
      </c>
      <c r="BG805" s="412" t="s">
        <v>2027</v>
      </c>
      <c r="BH805" s="377">
        <f>VLOOKUP($B805,'1.วาง งบทดลอง 4 แถว'!$E$5875:$J$6713,3,0)</f>
        <v>0</v>
      </c>
      <c r="BI805" s="378">
        <f>VLOOKUP($B805,'1.วาง งบทดลอง 4 แถว'!$E$5875:$J$6713,4,0)</f>
        <v>0</v>
      </c>
      <c r="BJ805" s="378">
        <f>VLOOKUP($B805,'1.วาง งบทดลอง 4 แถว'!$E$5875:$J$6713,5,0)</f>
        <v>0</v>
      </c>
      <c r="BK805" s="379">
        <f>VLOOKUP($B805,'1.วาง งบทดลอง 4 แถว'!$E$5875:$J$6713,6,0)</f>
        <v>0</v>
      </c>
      <c r="BL805" s="380">
        <f t="shared" si="103"/>
        <v>0</v>
      </c>
      <c r="BM805" s="410" t="s">
        <v>1319</v>
      </c>
      <c r="BN805" s="411" t="s">
        <v>1320</v>
      </c>
      <c r="BO805" s="413" t="s">
        <v>2027</v>
      </c>
    </row>
    <row r="806" spans="1:67" ht="19.5" customHeight="1">
      <c r="A806" s="374">
        <v>803</v>
      </c>
      <c r="B806" s="375" t="s">
        <v>1136</v>
      </c>
      <c r="C806" s="376" t="s">
        <v>374</v>
      </c>
      <c r="D806" s="377">
        <f>VLOOKUP($B806,'1.วาง งบทดลอง 4 แถว'!$E$2:$J$840,3,0)</f>
        <v>0</v>
      </c>
      <c r="E806" s="378">
        <f>VLOOKUP($B806,'1.วาง งบทดลอง 4 แถว'!$E$2:$J$840,4,0)</f>
        <v>0</v>
      </c>
      <c r="F806" s="378">
        <f>VLOOKUP($B806,'1.วาง งบทดลอง 4 แถว'!$E$2:$J$840,5,0)</f>
        <v>0</v>
      </c>
      <c r="G806" s="379">
        <f>VLOOKUP($B806,'1.วาง งบทดลอง 4 แถว'!$E$2:$J$840,6,0)</f>
        <v>0</v>
      </c>
      <c r="H806" s="380">
        <f t="shared" si="96"/>
        <v>0</v>
      </c>
      <c r="I806" s="410" t="s">
        <v>1319</v>
      </c>
      <c r="J806" s="411" t="s">
        <v>1320</v>
      </c>
      <c r="K806" s="412" t="s">
        <v>2027</v>
      </c>
      <c r="L806" s="377">
        <f>VLOOKUP($B806,'1.วาง งบทดลอง 4 แถว'!$E$841:$J$1679,3,0)</f>
        <v>0</v>
      </c>
      <c r="M806" s="378">
        <f>VLOOKUP($B806,'1.วาง งบทดลอง 4 แถว'!$E$841:$J$1679,4,0)</f>
        <v>0</v>
      </c>
      <c r="N806" s="378">
        <f>VLOOKUP($B806,'1.วาง งบทดลอง 4 แถว'!$E$841:$J$1679,5,0)</f>
        <v>0</v>
      </c>
      <c r="O806" s="379">
        <f>VLOOKUP($B806,'1.วาง งบทดลอง 4 แถว'!$E$841:$J$1679,6,0)</f>
        <v>0</v>
      </c>
      <c r="P806" s="380">
        <f t="shared" si="97"/>
        <v>0</v>
      </c>
      <c r="Q806" s="410" t="s">
        <v>1319</v>
      </c>
      <c r="R806" s="411" t="s">
        <v>1320</v>
      </c>
      <c r="S806" s="412" t="s">
        <v>2027</v>
      </c>
      <c r="T806" s="377">
        <f>VLOOKUP($B806,'1.วาง งบทดลอง 4 แถว'!$E$1680:$J$2518,3,0)</f>
        <v>0</v>
      </c>
      <c r="U806" s="378">
        <f>VLOOKUP($B806,'1.วาง งบทดลอง 4 แถว'!$E$1680:$J$2518,4,0)</f>
        <v>0</v>
      </c>
      <c r="V806" s="378">
        <f>VLOOKUP($B806,'1.วาง งบทดลอง 4 แถว'!$E$1680:$J$2518,5,0)</f>
        <v>0</v>
      </c>
      <c r="W806" s="379">
        <f>VLOOKUP($B806,'1.วาง งบทดลอง 4 แถว'!$E$1680:$J$2518,6,0)</f>
        <v>0</v>
      </c>
      <c r="X806" s="380">
        <f t="shared" si="98"/>
        <v>0</v>
      </c>
      <c r="Y806" s="410" t="s">
        <v>1319</v>
      </c>
      <c r="Z806" s="411" t="s">
        <v>1320</v>
      </c>
      <c r="AA806" s="412" t="s">
        <v>2027</v>
      </c>
      <c r="AB806" s="377">
        <f>VLOOKUP($B806,'1.วาง งบทดลอง 4 แถว'!$E$2519:$J$3357,3,0)</f>
        <v>0</v>
      </c>
      <c r="AC806" s="378">
        <f>VLOOKUP($B806,'1.วาง งบทดลอง 4 แถว'!$E$2519:$J$3357,4,0)</f>
        <v>0</v>
      </c>
      <c r="AD806" s="378">
        <f>VLOOKUP($B806,'1.วาง งบทดลอง 4 แถว'!$E$2519:$J$3357,5,0)</f>
        <v>0</v>
      </c>
      <c r="AE806" s="379">
        <f>VLOOKUP($B806,'1.วาง งบทดลอง 4 แถว'!$E$2519:$J$3357,6,0)</f>
        <v>0</v>
      </c>
      <c r="AF806" s="380">
        <f t="shared" si="99"/>
        <v>0</v>
      </c>
      <c r="AG806" s="410" t="s">
        <v>1319</v>
      </c>
      <c r="AH806" s="411" t="s">
        <v>1320</v>
      </c>
      <c r="AI806" s="412" t="s">
        <v>2027</v>
      </c>
      <c r="AJ806" s="377">
        <f>VLOOKUP($B806,'1.วาง งบทดลอง 4 แถว'!$E$3358:$J$4196,3,0)</f>
        <v>0</v>
      </c>
      <c r="AK806" s="378">
        <f>VLOOKUP($B806,'1.วาง งบทดลอง 4 แถว'!$E$3358:$J$4196,4,0)</f>
        <v>0</v>
      </c>
      <c r="AL806" s="378">
        <f>VLOOKUP($B806,'1.วาง งบทดลอง 4 แถว'!$E$3358:$J$4196,5,0)</f>
        <v>0</v>
      </c>
      <c r="AM806" s="379">
        <f>VLOOKUP($B806,'1.วาง งบทดลอง 4 แถว'!$E$3358:$J$4196,6,0)</f>
        <v>0</v>
      </c>
      <c r="AN806" s="380">
        <f t="shared" si="100"/>
        <v>0</v>
      </c>
      <c r="AO806" s="410" t="s">
        <v>1319</v>
      </c>
      <c r="AP806" s="411" t="s">
        <v>1320</v>
      </c>
      <c r="AQ806" s="412" t="s">
        <v>2027</v>
      </c>
      <c r="AR806" s="377">
        <f>VLOOKUP($B806,'1.วาง งบทดลอง 4 แถว'!$E$4197:$J$5035,3,0)</f>
        <v>0</v>
      </c>
      <c r="AS806" s="378">
        <f>VLOOKUP($B806,'1.วาง งบทดลอง 4 แถว'!$E$4197:$J$5035,4,0)</f>
        <v>0</v>
      </c>
      <c r="AT806" s="378">
        <f>VLOOKUP($B806,'1.วาง งบทดลอง 4 แถว'!$E$4197:$J$5035,5,0)</f>
        <v>0</v>
      </c>
      <c r="AU806" s="379">
        <f>VLOOKUP($B806,'1.วาง งบทดลอง 4 แถว'!$E$4197:$J$5035,6,0)</f>
        <v>0</v>
      </c>
      <c r="AV806" s="380">
        <f t="shared" si="101"/>
        <v>0</v>
      </c>
      <c r="AW806" s="410" t="s">
        <v>1319</v>
      </c>
      <c r="AX806" s="411" t="s">
        <v>1320</v>
      </c>
      <c r="AY806" s="412" t="s">
        <v>2027</v>
      </c>
      <c r="AZ806" s="377">
        <f>VLOOKUP($B806,'1.วาง งบทดลอง 4 แถว'!$E$5036:$J$5874,3,0)</f>
        <v>0</v>
      </c>
      <c r="BA806" s="378">
        <f>VLOOKUP($B806,'1.วาง งบทดลอง 4 แถว'!$E$5036:$J$5874,4,0)</f>
        <v>0</v>
      </c>
      <c r="BB806" s="378">
        <f>VLOOKUP($B806,'1.วาง งบทดลอง 4 แถว'!$E$5036:$J$5874,5,0)</f>
        <v>0</v>
      </c>
      <c r="BC806" s="379">
        <f>VLOOKUP($B806,'1.วาง งบทดลอง 4 แถว'!$E$5036:$J$5874,6,0)</f>
        <v>0</v>
      </c>
      <c r="BD806" s="380">
        <f t="shared" si="102"/>
        <v>0</v>
      </c>
      <c r="BE806" s="410" t="s">
        <v>1319</v>
      </c>
      <c r="BF806" s="411" t="s">
        <v>1320</v>
      </c>
      <c r="BG806" s="412" t="s">
        <v>2027</v>
      </c>
      <c r="BH806" s="377">
        <f>VLOOKUP($B806,'1.วาง งบทดลอง 4 แถว'!$E$5875:$J$6713,3,0)</f>
        <v>0</v>
      </c>
      <c r="BI806" s="378">
        <f>VLOOKUP($B806,'1.วาง งบทดลอง 4 แถว'!$E$5875:$J$6713,4,0)</f>
        <v>0</v>
      </c>
      <c r="BJ806" s="378">
        <f>VLOOKUP($B806,'1.วาง งบทดลอง 4 แถว'!$E$5875:$J$6713,5,0)</f>
        <v>0</v>
      </c>
      <c r="BK806" s="379">
        <f>VLOOKUP($B806,'1.วาง งบทดลอง 4 แถว'!$E$5875:$J$6713,6,0)</f>
        <v>0</v>
      </c>
      <c r="BL806" s="380">
        <f t="shared" si="103"/>
        <v>0</v>
      </c>
      <c r="BM806" s="410" t="s">
        <v>1319</v>
      </c>
      <c r="BN806" s="411" t="s">
        <v>1320</v>
      </c>
      <c r="BO806" s="413" t="s">
        <v>2027</v>
      </c>
    </row>
    <row r="807" spans="1:67" ht="19.5" customHeight="1">
      <c r="A807" s="374">
        <v>804</v>
      </c>
      <c r="B807" s="375" t="s">
        <v>1137</v>
      </c>
      <c r="C807" s="376" t="s">
        <v>375</v>
      </c>
      <c r="D807" s="377">
        <f>VLOOKUP($B807,'1.วาง งบทดลอง 4 แถว'!$E$2:$J$840,3,0)</f>
        <v>0</v>
      </c>
      <c r="E807" s="378">
        <f>VLOOKUP($B807,'1.วาง งบทดลอง 4 แถว'!$E$2:$J$840,4,0)</f>
        <v>0</v>
      </c>
      <c r="F807" s="378">
        <f>VLOOKUP($B807,'1.วาง งบทดลอง 4 แถว'!$E$2:$J$840,5,0)</f>
        <v>0</v>
      </c>
      <c r="G807" s="379">
        <f>VLOOKUP($B807,'1.วาง งบทดลอง 4 แถว'!$E$2:$J$840,6,0)</f>
        <v>0</v>
      </c>
      <c r="H807" s="380">
        <f t="shared" si="96"/>
        <v>0</v>
      </c>
      <c r="I807" s="410" t="s">
        <v>1319</v>
      </c>
      <c r="J807" s="411" t="s">
        <v>1320</v>
      </c>
      <c r="K807" s="412" t="s">
        <v>2027</v>
      </c>
      <c r="L807" s="377">
        <f>VLOOKUP($B807,'1.วาง งบทดลอง 4 แถว'!$E$841:$J$1679,3,0)</f>
        <v>0</v>
      </c>
      <c r="M807" s="378">
        <f>VLOOKUP($B807,'1.วาง งบทดลอง 4 แถว'!$E$841:$J$1679,4,0)</f>
        <v>0</v>
      </c>
      <c r="N807" s="378">
        <f>VLOOKUP($B807,'1.วาง งบทดลอง 4 แถว'!$E$841:$J$1679,5,0)</f>
        <v>0</v>
      </c>
      <c r="O807" s="379">
        <f>VLOOKUP($B807,'1.วาง งบทดลอง 4 แถว'!$E$841:$J$1679,6,0)</f>
        <v>0</v>
      </c>
      <c r="P807" s="380">
        <f t="shared" si="97"/>
        <v>0</v>
      </c>
      <c r="Q807" s="410" t="s">
        <v>1319</v>
      </c>
      <c r="R807" s="411" t="s">
        <v>1320</v>
      </c>
      <c r="S807" s="412" t="s">
        <v>2027</v>
      </c>
      <c r="T807" s="377">
        <f>VLOOKUP($B807,'1.วาง งบทดลอง 4 แถว'!$E$1680:$J$2518,3,0)</f>
        <v>0</v>
      </c>
      <c r="U807" s="378">
        <f>VLOOKUP($B807,'1.วาง งบทดลอง 4 แถว'!$E$1680:$J$2518,4,0)</f>
        <v>0</v>
      </c>
      <c r="V807" s="378">
        <f>VLOOKUP($B807,'1.วาง งบทดลอง 4 แถว'!$E$1680:$J$2518,5,0)</f>
        <v>0</v>
      </c>
      <c r="W807" s="379">
        <f>VLOOKUP($B807,'1.วาง งบทดลอง 4 แถว'!$E$1680:$J$2518,6,0)</f>
        <v>0</v>
      </c>
      <c r="X807" s="380">
        <f t="shared" si="98"/>
        <v>0</v>
      </c>
      <c r="Y807" s="410" t="s">
        <v>1319</v>
      </c>
      <c r="Z807" s="411" t="s">
        <v>1320</v>
      </c>
      <c r="AA807" s="412" t="s">
        <v>2027</v>
      </c>
      <c r="AB807" s="377">
        <f>VLOOKUP($B807,'1.วาง งบทดลอง 4 แถว'!$E$2519:$J$3357,3,0)</f>
        <v>0</v>
      </c>
      <c r="AC807" s="378">
        <f>VLOOKUP($B807,'1.วาง งบทดลอง 4 แถว'!$E$2519:$J$3357,4,0)</f>
        <v>0</v>
      </c>
      <c r="AD807" s="378">
        <f>VLOOKUP($B807,'1.วาง งบทดลอง 4 แถว'!$E$2519:$J$3357,5,0)</f>
        <v>0</v>
      </c>
      <c r="AE807" s="379">
        <f>VLOOKUP($B807,'1.วาง งบทดลอง 4 แถว'!$E$2519:$J$3357,6,0)</f>
        <v>0</v>
      </c>
      <c r="AF807" s="380">
        <f t="shared" si="99"/>
        <v>0</v>
      </c>
      <c r="AG807" s="410" t="s">
        <v>1319</v>
      </c>
      <c r="AH807" s="411" t="s">
        <v>1320</v>
      </c>
      <c r="AI807" s="412" t="s">
        <v>2027</v>
      </c>
      <c r="AJ807" s="377">
        <f>VLOOKUP($B807,'1.วาง งบทดลอง 4 แถว'!$E$3358:$J$4196,3,0)</f>
        <v>0</v>
      </c>
      <c r="AK807" s="378">
        <f>VLOOKUP($B807,'1.วาง งบทดลอง 4 แถว'!$E$3358:$J$4196,4,0)</f>
        <v>0</v>
      </c>
      <c r="AL807" s="378">
        <f>VLOOKUP($B807,'1.วาง งบทดลอง 4 แถว'!$E$3358:$J$4196,5,0)</f>
        <v>0</v>
      </c>
      <c r="AM807" s="379">
        <f>VLOOKUP($B807,'1.วาง งบทดลอง 4 แถว'!$E$3358:$J$4196,6,0)</f>
        <v>0</v>
      </c>
      <c r="AN807" s="380">
        <f t="shared" si="100"/>
        <v>0</v>
      </c>
      <c r="AO807" s="410" t="s">
        <v>1319</v>
      </c>
      <c r="AP807" s="411" t="s">
        <v>1320</v>
      </c>
      <c r="AQ807" s="412" t="s">
        <v>2027</v>
      </c>
      <c r="AR807" s="377">
        <f>VLOOKUP($B807,'1.วาง งบทดลอง 4 แถว'!$E$4197:$J$5035,3,0)</f>
        <v>0</v>
      </c>
      <c r="AS807" s="378">
        <f>VLOOKUP($B807,'1.วาง งบทดลอง 4 แถว'!$E$4197:$J$5035,4,0)</f>
        <v>0</v>
      </c>
      <c r="AT807" s="378">
        <f>VLOOKUP($B807,'1.วาง งบทดลอง 4 แถว'!$E$4197:$J$5035,5,0)</f>
        <v>0</v>
      </c>
      <c r="AU807" s="379">
        <f>VLOOKUP($B807,'1.วาง งบทดลอง 4 แถว'!$E$4197:$J$5035,6,0)</f>
        <v>0</v>
      </c>
      <c r="AV807" s="380">
        <f t="shared" si="101"/>
        <v>0</v>
      </c>
      <c r="AW807" s="410" t="s">
        <v>1319</v>
      </c>
      <c r="AX807" s="411" t="s">
        <v>1320</v>
      </c>
      <c r="AY807" s="412" t="s">
        <v>2027</v>
      </c>
      <c r="AZ807" s="377">
        <f>VLOOKUP($B807,'1.วาง งบทดลอง 4 แถว'!$E$5036:$J$5874,3,0)</f>
        <v>0</v>
      </c>
      <c r="BA807" s="378">
        <f>VLOOKUP($B807,'1.วาง งบทดลอง 4 แถว'!$E$5036:$J$5874,4,0)</f>
        <v>0</v>
      </c>
      <c r="BB807" s="378">
        <f>VLOOKUP($B807,'1.วาง งบทดลอง 4 แถว'!$E$5036:$J$5874,5,0)</f>
        <v>0</v>
      </c>
      <c r="BC807" s="379">
        <f>VLOOKUP($B807,'1.วาง งบทดลอง 4 แถว'!$E$5036:$J$5874,6,0)</f>
        <v>0</v>
      </c>
      <c r="BD807" s="380">
        <f t="shared" si="102"/>
        <v>0</v>
      </c>
      <c r="BE807" s="410" t="s">
        <v>1319</v>
      </c>
      <c r="BF807" s="411" t="s">
        <v>1320</v>
      </c>
      <c r="BG807" s="412" t="s">
        <v>2027</v>
      </c>
      <c r="BH807" s="377">
        <f>VLOOKUP($B807,'1.วาง งบทดลอง 4 แถว'!$E$5875:$J$6713,3,0)</f>
        <v>0</v>
      </c>
      <c r="BI807" s="378">
        <f>VLOOKUP($B807,'1.วาง งบทดลอง 4 แถว'!$E$5875:$J$6713,4,0)</f>
        <v>0</v>
      </c>
      <c r="BJ807" s="378">
        <f>VLOOKUP($B807,'1.วาง งบทดลอง 4 แถว'!$E$5875:$J$6713,5,0)</f>
        <v>0</v>
      </c>
      <c r="BK807" s="379">
        <f>VLOOKUP($B807,'1.วาง งบทดลอง 4 แถว'!$E$5875:$J$6713,6,0)</f>
        <v>0</v>
      </c>
      <c r="BL807" s="380">
        <f t="shared" si="103"/>
        <v>0</v>
      </c>
      <c r="BM807" s="410" t="s">
        <v>1319</v>
      </c>
      <c r="BN807" s="411" t="s">
        <v>1320</v>
      </c>
      <c r="BO807" s="413" t="s">
        <v>2027</v>
      </c>
    </row>
    <row r="808" spans="1:67" ht="19.5" customHeight="1">
      <c r="A808" s="374">
        <v>805</v>
      </c>
      <c r="B808" s="375" t="s">
        <v>1138</v>
      </c>
      <c r="C808" s="376" t="s">
        <v>376</v>
      </c>
      <c r="D808" s="377">
        <f>VLOOKUP($B808,'1.วาง งบทดลอง 4 แถว'!$E$2:$J$840,3,0)</f>
        <v>0</v>
      </c>
      <c r="E808" s="378">
        <f>VLOOKUP($B808,'1.วาง งบทดลอง 4 แถว'!$E$2:$J$840,4,0)</f>
        <v>0</v>
      </c>
      <c r="F808" s="378">
        <f>VLOOKUP($B808,'1.วาง งบทดลอง 4 แถว'!$E$2:$J$840,5,0)</f>
        <v>0</v>
      </c>
      <c r="G808" s="379">
        <f>VLOOKUP($B808,'1.วาง งบทดลอง 4 แถว'!$E$2:$J$840,6,0)</f>
        <v>0</v>
      </c>
      <c r="H808" s="380">
        <f t="shared" si="96"/>
        <v>0</v>
      </c>
      <c r="I808" s="410" t="s">
        <v>1319</v>
      </c>
      <c r="J808" s="411" t="s">
        <v>1320</v>
      </c>
      <c r="K808" s="412" t="s">
        <v>2027</v>
      </c>
      <c r="L808" s="377">
        <f>VLOOKUP($B808,'1.วาง งบทดลอง 4 แถว'!$E$841:$J$1679,3,0)</f>
        <v>0</v>
      </c>
      <c r="M808" s="378">
        <f>VLOOKUP($B808,'1.วาง งบทดลอง 4 แถว'!$E$841:$J$1679,4,0)</f>
        <v>0</v>
      </c>
      <c r="N808" s="378">
        <f>VLOOKUP($B808,'1.วาง งบทดลอง 4 แถว'!$E$841:$J$1679,5,0)</f>
        <v>0</v>
      </c>
      <c r="O808" s="379">
        <f>VLOOKUP($B808,'1.วาง งบทดลอง 4 แถว'!$E$841:$J$1679,6,0)</f>
        <v>0</v>
      </c>
      <c r="P808" s="380">
        <f t="shared" si="97"/>
        <v>0</v>
      </c>
      <c r="Q808" s="410" t="s">
        <v>1319</v>
      </c>
      <c r="R808" s="411" t="s">
        <v>1320</v>
      </c>
      <c r="S808" s="412" t="s">
        <v>2027</v>
      </c>
      <c r="T808" s="377">
        <f>VLOOKUP($B808,'1.วาง งบทดลอง 4 แถว'!$E$1680:$J$2518,3,0)</f>
        <v>0</v>
      </c>
      <c r="U808" s="378">
        <f>VLOOKUP($B808,'1.วาง งบทดลอง 4 แถว'!$E$1680:$J$2518,4,0)</f>
        <v>0</v>
      </c>
      <c r="V808" s="378">
        <f>VLOOKUP($B808,'1.วาง งบทดลอง 4 แถว'!$E$1680:$J$2518,5,0)</f>
        <v>0</v>
      </c>
      <c r="W808" s="379">
        <f>VLOOKUP($B808,'1.วาง งบทดลอง 4 แถว'!$E$1680:$J$2518,6,0)</f>
        <v>0</v>
      </c>
      <c r="X808" s="380">
        <f t="shared" si="98"/>
        <v>0</v>
      </c>
      <c r="Y808" s="410" t="s">
        <v>1319</v>
      </c>
      <c r="Z808" s="411" t="s">
        <v>1320</v>
      </c>
      <c r="AA808" s="412" t="s">
        <v>2027</v>
      </c>
      <c r="AB808" s="377">
        <f>VLOOKUP($B808,'1.วาง งบทดลอง 4 แถว'!$E$2519:$J$3357,3,0)</f>
        <v>0</v>
      </c>
      <c r="AC808" s="378">
        <f>VLOOKUP($B808,'1.วาง งบทดลอง 4 แถว'!$E$2519:$J$3357,4,0)</f>
        <v>0</v>
      </c>
      <c r="AD808" s="378">
        <f>VLOOKUP($B808,'1.วาง งบทดลอง 4 แถว'!$E$2519:$J$3357,5,0)</f>
        <v>0</v>
      </c>
      <c r="AE808" s="379">
        <f>VLOOKUP($B808,'1.วาง งบทดลอง 4 แถว'!$E$2519:$J$3357,6,0)</f>
        <v>0</v>
      </c>
      <c r="AF808" s="380">
        <f t="shared" si="99"/>
        <v>0</v>
      </c>
      <c r="AG808" s="410" t="s">
        <v>1319</v>
      </c>
      <c r="AH808" s="411" t="s">
        <v>1320</v>
      </c>
      <c r="AI808" s="412" t="s">
        <v>2027</v>
      </c>
      <c r="AJ808" s="377">
        <f>VLOOKUP($B808,'1.วาง งบทดลอง 4 แถว'!$E$3358:$J$4196,3,0)</f>
        <v>0</v>
      </c>
      <c r="AK808" s="378">
        <f>VLOOKUP($B808,'1.วาง งบทดลอง 4 แถว'!$E$3358:$J$4196,4,0)</f>
        <v>0</v>
      </c>
      <c r="AL808" s="378">
        <f>VLOOKUP($B808,'1.วาง งบทดลอง 4 แถว'!$E$3358:$J$4196,5,0)</f>
        <v>0</v>
      </c>
      <c r="AM808" s="379">
        <f>VLOOKUP($B808,'1.วาง งบทดลอง 4 แถว'!$E$3358:$J$4196,6,0)</f>
        <v>0</v>
      </c>
      <c r="AN808" s="380">
        <f t="shared" si="100"/>
        <v>0</v>
      </c>
      <c r="AO808" s="410" t="s">
        <v>1319</v>
      </c>
      <c r="AP808" s="411" t="s">
        <v>1320</v>
      </c>
      <c r="AQ808" s="412" t="s">
        <v>2027</v>
      </c>
      <c r="AR808" s="377">
        <f>VLOOKUP($B808,'1.วาง งบทดลอง 4 แถว'!$E$4197:$J$5035,3,0)</f>
        <v>0</v>
      </c>
      <c r="AS808" s="378">
        <f>VLOOKUP($B808,'1.วาง งบทดลอง 4 แถว'!$E$4197:$J$5035,4,0)</f>
        <v>0</v>
      </c>
      <c r="AT808" s="378">
        <f>VLOOKUP($B808,'1.วาง งบทดลอง 4 แถว'!$E$4197:$J$5035,5,0)</f>
        <v>0</v>
      </c>
      <c r="AU808" s="379">
        <f>VLOOKUP($B808,'1.วาง งบทดลอง 4 แถว'!$E$4197:$J$5035,6,0)</f>
        <v>0</v>
      </c>
      <c r="AV808" s="380">
        <f t="shared" si="101"/>
        <v>0</v>
      </c>
      <c r="AW808" s="410" t="s">
        <v>1319</v>
      </c>
      <c r="AX808" s="411" t="s">
        <v>1320</v>
      </c>
      <c r="AY808" s="412" t="s">
        <v>2027</v>
      </c>
      <c r="AZ808" s="377">
        <f>VLOOKUP($B808,'1.วาง งบทดลอง 4 แถว'!$E$5036:$J$5874,3,0)</f>
        <v>0</v>
      </c>
      <c r="BA808" s="378">
        <f>VLOOKUP($B808,'1.วาง งบทดลอง 4 แถว'!$E$5036:$J$5874,4,0)</f>
        <v>0</v>
      </c>
      <c r="BB808" s="378">
        <f>VLOOKUP($B808,'1.วาง งบทดลอง 4 แถว'!$E$5036:$J$5874,5,0)</f>
        <v>0</v>
      </c>
      <c r="BC808" s="379">
        <f>VLOOKUP($B808,'1.วาง งบทดลอง 4 แถว'!$E$5036:$J$5874,6,0)</f>
        <v>0</v>
      </c>
      <c r="BD808" s="380">
        <f t="shared" si="102"/>
        <v>0</v>
      </c>
      <c r="BE808" s="410" t="s">
        <v>1319</v>
      </c>
      <c r="BF808" s="411" t="s">
        <v>1320</v>
      </c>
      <c r="BG808" s="412" t="s">
        <v>2027</v>
      </c>
      <c r="BH808" s="377">
        <f>VLOOKUP($B808,'1.วาง งบทดลอง 4 แถว'!$E$5875:$J$6713,3,0)</f>
        <v>0</v>
      </c>
      <c r="BI808" s="378">
        <f>VLOOKUP($B808,'1.วาง งบทดลอง 4 แถว'!$E$5875:$J$6713,4,0)</f>
        <v>0</v>
      </c>
      <c r="BJ808" s="378">
        <f>VLOOKUP($B808,'1.วาง งบทดลอง 4 แถว'!$E$5875:$J$6713,5,0)</f>
        <v>0</v>
      </c>
      <c r="BK808" s="379">
        <f>VLOOKUP($B808,'1.วาง งบทดลอง 4 แถว'!$E$5875:$J$6713,6,0)</f>
        <v>0</v>
      </c>
      <c r="BL808" s="380">
        <f t="shared" si="103"/>
        <v>0</v>
      </c>
      <c r="BM808" s="410" t="s">
        <v>1319</v>
      </c>
      <c r="BN808" s="411" t="s">
        <v>1320</v>
      </c>
      <c r="BO808" s="413" t="s">
        <v>2027</v>
      </c>
    </row>
    <row r="809" spans="1:67" ht="19.5" customHeight="1">
      <c r="A809" s="374">
        <v>806</v>
      </c>
      <c r="B809" s="375" t="s">
        <v>1139</v>
      </c>
      <c r="C809" s="376" t="s">
        <v>377</v>
      </c>
      <c r="D809" s="377">
        <f>VLOOKUP($B809,'1.วาง งบทดลอง 4 แถว'!$E$2:$J$840,3,0)</f>
        <v>0</v>
      </c>
      <c r="E809" s="378">
        <f>VLOOKUP($B809,'1.วาง งบทดลอง 4 แถว'!$E$2:$J$840,4,0)</f>
        <v>0</v>
      </c>
      <c r="F809" s="378">
        <f>VLOOKUP($B809,'1.วาง งบทดลอง 4 แถว'!$E$2:$J$840,5,0)</f>
        <v>3</v>
      </c>
      <c r="G809" s="379">
        <f>VLOOKUP($B809,'1.วาง งบทดลอง 4 แถว'!$E$2:$J$840,6,0)</f>
        <v>0</v>
      </c>
      <c r="H809" s="380">
        <f t="shared" si="96"/>
        <v>3</v>
      </c>
      <c r="I809" s="410" t="s">
        <v>1319</v>
      </c>
      <c r="J809" s="411" t="s">
        <v>1320</v>
      </c>
      <c r="K809" s="412" t="s">
        <v>2027</v>
      </c>
      <c r="L809" s="377">
        <f>VLOOKUP($B809,'1.วาง งบทดลอง 4 แถว'!$E$841:$J$1679,3,0)</f>
        <v>0</v>
      </c>
      <c r="M809" s="378">
        <f>VLOOKUP($B809,'1.วาง งบทดลอง 4 แถว'!$E$841:$J$1679,4,0)</f>
        <v>0</v>
      </c>
      <c r="N809" s="378">
        <f>VLOOKUP($B809,'1.วาง งบทดลอง 4 แถว'!$E$841:$J$1679,5,0)</f>
        <v>0</v>
      </c>
      <c r="O809" s="379">
        <f>VLOOKUP($B809,'1.วาง งบทดลอง 4 แถว'!$E$841:$J$1679,6,0)</f>
        <v>0</v>
      </c>
      <c r="P809" s="380">
        <f t="shared" si="97"/>
        <v>0</v>
      </c>
      <c r="Q809" s="410" t="s">
        <v>1319</v>
      </c>
      <c r="R809" s="411" t="s">
        <v>1320</v>
      </c>
      <c r="S809" s="412" t="s">
        <v>2027</v>
      </c>
      <c r="T809" s="377">
        <f>VLOOKUP($B809,'1.วาง งบทดลอง 4 แถว'!$E$1680:$J$2518,3,0)</f>
        <v>0</v>
      </c>
      <c r="U809" s="378">
        <f>VLOOKUP($B809,'1.วาง งบทดลอง 4 แถว'!$E$1680:$J$2518,4,0)</f>
        <v>0</v>
      </c>
      <c r="V809" s="378">
        <f>VLOOKUP($B809,'1.วาง งบทดลอง 4 แถว'!$E$1680:$J$2518,5,0)</f>
        <v>0</v>
      </c>
      <c r="W809" s="379">
        <f>VLOOKUP($B809,'1.วาง งบทดลอง 4 แถว'!$E$1680:$J$2518,6,0)</f>
        <v>0</v>
      </c>
      <c r="X809" s="380">
        <f t="shared" si="98"/>
        <v>0</v>
      </c>
      <c r="Y809" s="410" t="s">
        <v>1319</v>
      </c>
      <c r="Z809" s="411" t="s">
        <v>1320</v>
      </c>
      <c r="AA809" s="412" t="s">
        <v>2027</v>
      </c>
      <c r="AB809" s="377">
        <f>VLOOKUP($B809,'1.วาง งบทดลอง 4 แถว'!$E$2519:$J$3357,3,0)</f>
        <v>0</v>
      </c>
      <c r="AC809" s="378">
        <f>VLOOKUP($B809,'1.วาง งบทดลอง 4 แถว'!$E$2519:$J$3357,4,0)</f>
        <v>0</v>
      </c>
      <c r="AD809" s="378">
        <f>VLOOKUP($B809,'1.วาง งบทดลอง 4 แถว'!$E$2519:$J$3357,5,0)</f>
        <v>0</v>
      </c>
      <c r="AE809" s="379">
        <f>VLOOKUP($B809,'1.วาง งบทดลอง 4 แถว'!$E$2519:$J$3357,6,0)</f>
        <v>0</v>
      </c>
      <c r="AF809" s="380">
        <f t="shared" si="99"/>
        <v>0</v>
      </c>
      <c r="AG809" s="410" t="s">
        <v>1319</v>
      </c>
      <c r="AH809" s="411" t="s">
        <v>1320</v>
      </c>
      <c r="AI809" s="412" t="s">
        <v>2027</v>
      </c>
      <c r="AJ809" s="377">
        <f>VLOOKUP($B809,'1.วาง งบทดลอง 4 แถว'!$E$3358:$J$4196,3,0)</f>
        <v>0</v>
      </c>
      <c r="AK809" s="378">
        <f>VLOOKUP($B809,'1.วาง งบทดลอง 4 แถว'!$E$3358:$J$4196,4,0)</f>
        <v>0</v>
      </c>
      <c r="AL809" s="378">
        <f>VLOOKUP($B809,'1.วาง งบทดลอง 4 แถว'!$E$3358:$J$4196,5,0)</f>
        <v>16</v>
      </c>
      <c r="AM809" s="379">
        <f>VLOOKUP($B809,'1.วาง งบทดลอง 4 แถว'!$E$3358:$J$4196,6,0)</f>
        <v>0</v>
      </c>
      <c r="AN809" s="380">
        <f t="shared" si="100"/>
        <v>16</v>
      </c>
      <c r="AO809" s="410" t="s">
        <v>1319</v>
      </c>
      <c r="AP809" s="411" t="s">
        <v>1320</v>
      </c>
      <c r="AQ809" s="412" t="s">
        <v>2027</v>
      </c>
      <c r="AR809" s="377">
        <f>VLOOKUP($B809,'1.วาง งบทดลอง 4 แถว'!$E$4197:$J$5035,3,0)</f>
        <v>0</v>
      </c>
      <c r="AS809" s="378">
        <f>VLOOKUP($B809,'1.วาง งบทดลอง 4 แถว'!$E$4197:$J$5035,4,0)</f>
        <v>0</v>
      </c>
      <c r="AT809" s="378">
        <f>VLOOKUP($B809,'1.วาง งบทดลอง 4 แถว'!$E$4197:$J$5035,5,0)</f>
        <v>0</v>
      </c>
      <c r="AU809" s="379">
        <f>VLOOKUP($B809,'1.วาง งบทดลอง 4 แถว'!$E$4197:$J$5035,6,0)</f>
        <v>0</v>
      </c>
      <c r="AV809" s="380">
        <f t="shared" si="101"/>
        <v>0</v>
      </c>
      <c r="AW809" s="410" t="s">
        <v>1319</v>
      </c>
      <c r="AX809" s="411" t="s">
        <v>1320</v>
      </c>
      <c r="AY809" s="412" t="s">
        <v>2027</v>
      </c>
      <c r="AZ809" s="377">
        <f>VLOOKUP($B809,'1.วาง งบทดลอง 4 แถว'!$E$5036:$J$5874,3,0)</f>
        <v>0</v>
      </c>
      <c r="BA809" s="378">
        <f>VLOOKUP($B809,'1.วาง งบทดลอง 4 แถว'!$E$5036:$J$5874,4,0)</f>
        <v>0</v>
      </c>
      <c r="BB809" s="378">
        <f>VLOOKUP($B809,'1.วาง งบทดลอง 4 แถว'!$E$5036:$J$5874,5,0)</f>
        <v>0</v>
      </c>
      <c r="BC809" s="379">
        <f>VLOOKUP($B809,'1.วาง งบทดลอง 4 แถว'!$E$5036:$J$5874,6,0)</f>
        <v>0</v>
      </c>
      <c r="BD809" s="380">
        <f t="shared" si="102"/>
        <v>0</v>
      </c>
      <c r="BE809" s="410" t="s">
        <v>1319</v>
      </c>
      <c r="BF809" s="411" t="s">
        <v>1320</v>
      </c>
      <c r="BG809" s="412" t="s">
        <v>2027</v>
      </c>
      <c r="BH809" s="377">
        <f>VLOOKUP($B809,'1.วาง งบทดลอง 4 แถว'!$E$5875:$J$6713,3,0)</f>
        <v>0</v>
      </c>
      <c r="BI809" s="378">
        <f>VLOOKUP($B809,'1.วาง งบทดลอง 4 แถว'!$E$5875:$J$6713,4,0)</f>
        <v>0</v>
      </c>
      <c r="BJ809" s="378">
        <f>VLOOKUP($B809,'1.วาง งบทดลอง 4 แถว'!$E$5875:$J$6713,5,0)</f>
        <v>0</v>
      </c>
      <c r="BK809" s="379">
        <f>VLOOKUP($B809,'1.วาง งบทดลอง 4 แถว'!$E$5875:$J$6713,6,0)</f>
        <v>0</v>
      </c>
      <c r="BL809" s="380">
        <f t="shared" si="103"/>
        <v>0</v>
      </c>
      <c r="BM809" s="410" t="s">
        <v>1319</v>
      </c>
      <c r="BN809" s="411" t="s">
        <v>1320</v>
      </c>
      <c r="BO809" s="413" t="s">
        <v>2027</v>
      </c>
    </row>
    <row r="810" spans="1:67" ht="19.5" customHeight="1">
      <c r="A810" s="374">
        <v>807</v>
      </c>
      <c r="B810" s="375" t="s">
        <v>1140</v>
      </c>
      <c r="C810" s="376" t="s">
        <v>378</v>
      </c>
      <c r="D810" s="377">
        <f>VLOOKUP($B810,'1.วาง งบทดลอง 4 แถว'!$E$2:$J$840,3,0)</f>
        <v>0</v>
      </c>
      <c r="E810" s="378">
        <f>VLOOKUP($B810,'1.วาง งบทดลอง 4 แถว'!$E$2:$J$840,4,0)</f>
        <v>0</v>
      </c>
      <c r="F810" s="378">
        <f>VLOOKUP($B810,'1.วาง งบทดลอง 4 แถว'!$E$2:$J$840,5,0)</f>
        <v>0</v>
      </c>
      <c r="G810" s="379">
        <f>VLOOKUP($B810,'1.วาง งบทดลอง 4 แถว'!$E$2:$J$840,6,0)</f>
        <v>0</v>
      </c>
      <c r="H810" s="380">
        <f t="shared" si="96"/>
        <v>0</v>
      </c>
      <c r="I810" s="410" t="s">
        <v>1319</v>
      </c>
      <c r="J810" s="411" t="s">
        <v>1320</v>
      </c>
      <c r="K810" s="412" t="s">
        <v>2027</v>
      </c>
      <c r="L810" s="377">
        <f>VLOOKUP($B810,'1.วาง งบทดลอง 4 แถว'!$E$841:$J$1679,3,0)</f>
        <v>0</v>
      </c>
      <c r="M810" s="378">
        <f>VLOOKUP($B810,'1.วาง งบทดลอง 4 แถว'!$E$841:$J$1679,4,0)</f>
        <v>0</v>
      </c>
      <c r="N810" s="378">
        <f>VLOOKUP($B810,'1.วาง งบทดลอง 4 แถว'!$E$841:$J$1679,5,0)</f>
        <v>0</v>
      </c>
      <c r="O810" s="379">
        <f>VLOOKUP($B810,'1.วาง งบทดลอง 4 แถว'!$E$841:$J$1679,6,0)</f>
        <v>0</v>
      </c>
      <c r="P810" s="380">
        <f t="shared" si="97"/>
        <v>0</v>
      </c>
      <c r="Q810" s="410" t="s">
        <v>1319</v>
      </c>
      <c r="R810" s="411" t="s">
        <v>1320</v>
      </c>
      <c r="S810" s="412" t="s">
        <v>2027</v>
      </c>
      <c r="T810" s="377">
        <f>VLOOKUP($B810,'1.วาง งบทดลอง 4 แถว'!$E$1680:$J$2518,3,0)</f>
        <v>0</v>
      </c>
      <c r="U810" s="378">
        <f>VLOOKUP($B810,'1.วาง งบทดลอง 4 แถว'!$E$1680:$J$2518,4,0)</f>
        <v>0</v>
      </c>
      <c r="V810" s="378">
        <f>VLOOKUP($B810,'1.วาง งบทดลอง 4 แถว'!$E$1680:$J$2518,5,0)</f>
        <v>0</v>
      </c>
      <c r="W810" s="379">
        <f>VLOOKUP($B810,'1.วาง งบทดลอง 4 แถว'!$E$1680:$J$2518,6,0)</f>
        <v>0</v>
      </c>
      <c r="X810" s="380">
        <f t="shared" si="98"/>
        <v>0</v>
      </c>
      <c r="Y810" s="410" t="s">
        <v>1319</v>
      </c>
      <c r="Z810" s="411" t="s">
        <v>1320</v>
      </c>
      <c r="AA810" s="412" t="s">
        <v>2027</v>
      </c>
      <c r="AB810" s="377">
        <f>VLOOKUP($B810,'1.วาง งบทดลอง 4 แถว'!$E$2519:$J$3357,3,0)</f>
        <v>0</v>
      </c>
      <c r="AC810" s="378">
        <f>VLOOKUP($B810,'1.วาง งบทดลอง 4 แถว'!$E$2519:$J$3357,4,0)</f>
        <v>0</v>
      </c>
      <c r="AD810" s="378">
        <f>VLOOKUP($B810,'1.วาง งบทดลอง 4 แถว'!$E$2519:$J$3357,5,0)</f>
        <v>0</v>
      </c>
      <c r="AE810" s="379">
        <f>VLOOKUP($B810,'1.วาง งบทดลอง 4 แถว'!$E$2519:$J$3357,6,0)</f>
        <v>0</v>
      </c>
      <c r="AF810" s="380">
        <f t="shared" si="99"/>
        <v>0</v>
      </c>
      <c r="AG810" s="410" t="s">
        <v>1319</v>
      </c>
      <c r="AH810" s="411" t="s">
        <v>1320</v>
      </c>
      <c r="AI810" s="412" t="s">
        <v>2027</v>
      </c>
      <c r="AJ810" s="377">
        <f>VLOOKUP($B810,'1.วาง งบทดลอง 4 แถว'!$E$3358:$J$4196,3,0)</f>
        <v>0</v>
      </c>
      <c r="AK810" s="378">
        <f>VLOOKUP($B810,'1.วาง งบทดลอง 4 แถว'!$E$3358:$J$4196,4,0)</f>
        <v>0</v>
      </c>
      <c r="AL810" s="378">
        <f>VLOOKUP($B810,'1.วาง งบทดลอง 4 แถว'!$E$3358:$J$4196,5,0)</f>
        <v>7</v>
      </c>
      <c r="AM810" s="379">
        <f>VLOOKUP($B810,'1.วาง งบทดลอง 4 แถว'!$E$3358:$J$4196,6,0)</f>
        <v>0</v>
      </c>
      <c r="AN810" s="380">
        <f t="shared" si="100"/>
        <v>7</v>
      </c>
      <c r="AO810" s="410" t="s">
        <v>1319</v>
      </c>
      <c r="AP810" s="411" t="s">
        <v>1320</v>
      </c>
      <c r="AQ810" s="412" t="s">
        <v>2027</v>
      </c>
      <c r="AR810" s="377">
        <f>VLOOKUP($B810,'1.วาง งบทดลอง 4 แถว'!$E$4197:$J$5035,3,0)</f>
        <v>0</v>
      </c>
      <c r="AS810" s="378">
        <f>VLOOKUP($B810,'1.วาง งบทดลอง 4 แถว'!$E$4197:$J$5035,4,0)</f>
        <v>0</v>
      </c>
      <c r="AT810" s="378">
        <f>VLOOKUP($B810,'1.วาง งบทดลอง 4 แถว'!$E$4197:$J$5035,5,0)</f>
        <v>3</v>
      </c>
      <c r="AU810" s="379">
        <f>VLOOKUP($B810,'1.วาง งบทดลอง 4 แถว'!$E$4197:$J$5035,6,0)</f>
        <v>0</v>
      </c>
      <c r="AV810" s="380">
        <f t="shared" si="101"/>
        <v>3</v>
      </c>
      <c r="AW810" s="410" t="s">
        <v>1319</v>
      </c>
      <c r="AX810" s="411" t="s">
        <v>1320</v>
      </c>
      <c r="AY810" s="412" t="s">
        <v>2027</v>
      </c>
      <c r="AZ810" s="377">
        <f>VLOOKUP($B810,'1.วาง งบทดลอง 4 แถว'!$E$5036:$J$5874,3,0)</f>
        <v>0</v>
      </c>
      <c r="BA810" s="378">
        <f>VLOOKUP($B810,'1.วาง งบทดลอง 4 แถว'!$E$5036:$J$5874,4,0)</f>
        <v>0</v>
      </c>
      <c r="BB810" s="378">
        <f>VLOOKUP($B810,'1.วาง งบทดลอง 4 แถว'!$E$5036:$J$5874,5,0)</f>
        <v>0</v>
      </c>
      <c r="BC810" s="379">
        <f>VLOOKUP($B810,'1.วาง งบทดลอง 4 แถว'!$E$5036:$J$5874,6,0)</f>
        <v>0</v>
      </c>
      <c r="BD810" s="380">
        <f t="shared" si="102"/>
        <v>0</v>
      </c>
      <c r="BE810" s="410" t="s">
        <v>1319</v>
      </c>
      <c r="BF810" s="411" t="s">
        <v>1320</v>
      </c>
      <c r="BG810" s="412" t="s">
        <v>2027</v>
      </c>
      <c r="BH810" s="377">
        <f>VLOOKUP($B810,'1.วาง งบทดลอง 4 แถว'!$E$5875:$J$6713,3,0)</f>
        <v>0</v>
      </c>
      <c r="BI810" s="378">
        <f>VLOOKUP($B810,'1.วาง งบทดลอง 4 แถว'!$E$5875:$J$6713,4,0)</f>
        <v>0</v>
      </c>
      <c r="BJ810" s="378">
        <f>VLOOKUP($B810,'1.วาง งบทดลอง 4 แถว'!$E$5875:$J$6713,5,0)</f>
        <v>0</v>
      </c>
      <c r="BK810" s="379">
        <f>VLOOKUP($B810,'1.วาง งบทดลอง 4 แถว'!$E$5875:$J$6713,6,0)</f>
        <v>0</v>
      </c>
      <c r="BL810" s="380">
        <f t="shared" si="103"/>
        <v>0</v>
      </c>
      <c r="BM810" s="410" t="s">
        <v>1319</v>
      </c>
      <c r="BN810" s="411" t="s">
        <v>1320</v>
      </c>
      <c r="BO810" s="413" t="s">
        <v>2027</v>
      </c>
    </row>
    <row r="811" spans="1:67" ht="19.5" customHeight="1">
      <c r="A811" s="374">
        <v>808</v>
      </c>
      <c r="B811" s="375" t="s">
        <v>1141</v>
      </c>
      <c r="C811" s="376" t="s">
        <v>379</v>
      </c>
      <c r="D811" s="377">
        <f>VLOOKUP($B811,'1.วาง งบทดลอง 4 แถว'!$E$2:$J$840,3,0)</f>
        <v>0</v>
      </c>
      <c r="E811" s="378">
        <f>VLOOKUP($B811,'1.วาง งบทดลอง 4 แถว'!$E$2:$J$840,4,0)</f>
        <v>0</v>
      </c>
      <c r="F811" s="378">
        <f>VLOOKUP($B811,'1.วาง งบทดลอง 4 แถว'!$E$2:$J$840,5,0)</f>
        <v>0</v>
      </c>
      <c r="G811" s="379">
        <f>VLOOKUP($B811,'1.วาง งบทดลอง 4 แถว'!$E$2:$J$840,6,0)</f>
        <v>0</v>
      </c>
      <c r="H811" s="380">
        <f t="shared" si="96"/>
        <v>0</v>
      </c>
      <c r="I811" s="410" t="s">
        <v>1319</v>
      </c>
      <c r="J811" s="411" t="s">
        <v>1320</v>
      </c>
      <c r="K811" s="412" t="s">
        <v>2027</v>
      </c>
      <c r="L811" s="377">
        <f>VLOOKUP($B811,'1.วาง งบทดลอง 4 แถว'!$E$841:$J$1679,3,0)</f>
        <v>0</v>
      </c>
      <c r="M811" s="378">
        <f>VLOOKUP($B811,'1.วาง งบทดลอง 4 แถว'!$E$841:$J$1679,4,0)</f>
        <v>0</v>
      </c>
      <c r="N811" s="378">
        <f>VLOOKUP($B811,'1.วาง งบทดลอง 4 แถว'!$E$841:$J$1679,5,0)</f>
        <v>0</v>
      </c>
      <c r="O811" s="379">
        <f>VLOOKUP($B811,'1.วาง งบทดลอง 4 แถว'!$E$841:$J$1679,6,0)</f>
        <v>0</v>
      </c>
      <c r="P811" s="380">
        <f t="shared" si="97"/>
        <v>0</v>
      </c>
      <c r="Q811" s="410" t="s">
        <v>1319</v>
      </c>
      <c r="R811" s="411" t="s">
        <v>1320</v>
      </c>
      <c r="S811" s="412" t="s">
        <v>2027</v>
      </c>
      <c r="T811" s="377">
        <f>VLOOKUP($B811,'1.วาง งบทดลอง 4 แถว'!$E$1680:$J$2518,3,0)</f>
        <v>0</v>
      </c>
      <c r="U811" s="378">
        <f>VLOOKUP($B811,'1.วาง งบทดลอง 4 แถว'!$E$1680:$J$2518,4,0)</f>
        <v>0</v>
      </c>
      <c r="V811" s="378">
        <f>VLOOKUP($B811,'1.วาง งบทดลอง 4 แถว'!$E$1680:$J$2518,5,0)</f>
        <v>0</v>
      </c>
      <c r="W811" s="379">
        <f>VLOOKUP($B811,'1.วาง งบทดลอง 4 แถว'!$E$1680:$J$2518,6,0)</f>
        <v>0</v>
      </c>
      <c r="X811" s="380">
        <f t="shared" si="98"/>
        <v>0</v>
      </c>
      <c r="Y811" s="410" t="s">
        <v>1319</v>
      </c>
      <c r="Z811" s="411" t="s">
        <v>1320</v>
      </c>
      <c r="AA811" s="412" t="s">
        <v>2027</v>
      </c>
      <c r="AB811" s="377">
        <f>VLOOKUP($B811,'1.วาง งบทดลอง 4 แถว'!$E$2519:$J$3357,3,0)</f>
        <v>0</v>
      </c>
      <c r="AC811" s="378">
        <f>VLOOKUP($B811,'1.วาง งบทดลอง 4 แถว'!$E$2519:$J$3357,4,0)</f>
        <v>0</v>
      </c>
      <c r="AD811" s="378">
        <f>VLOOKUP($B811,'1.วาง งบทดลอง 4 แถว'!$E$2519:$J$3357,5,0)</f>
        <v>0</v>
      </c>
      <c r="AE811" s="379">
        <f>VLOOKUP($B811,'1.วาง งบทดลอง 4 แถว'!$E$2519:$J$3357,6,0)</f>
        <v>0</v>
      </c>
      <c r="AF811" s="380">
        <f t="shared" si="99"/>
        <v>0</v>
      </c>
      <c r="AG811" s="410" t="s">
        <v>1319</v>
      </c>
      <c r="AH811" s="411" t="s">
        <v>1320</v>
      </c>
      <c r="AI811" s="412" t="s">
        <v>2027</v>
      </c>
      <c r="AJ811" s="377">
        <f>VLOOKUP($B811,'1.วาง งบทดลอง 4 แถว'!$E$3358:$J$4196,3,0)</f>
        <v>0</v>
      </c>
      <c r="AK811" s="378">
        <f>VLOOKUP($B811,'1.วาง งบทดลอง 4 แถว'!$E$3358:$J$4196,4,0)</f>
        <v>0</v>
      </c>
      <c r="AL811" s="378">
        <f>VLOOKUP($B811,'1.วาง งบทดลอง 4 แถว'!$E$3358:$J$4196,5,0)</f>
        <v>1</v>
      </c>
      <c r="AM811" s="379">
        <f>VLOOKUP($B811,'1.วาง งบทดลอง 4 แถว'!$E$3358:$J$4196,6,0)</f>
        <v>0</v>
      </c>
      <c r="AN811" s="380">
        <f t="shared" si="100"/>
        <v>1</v>
      </c>
      <c r="AO811" s="410" t="s">
        <v>1319</v>
      </c>
      <c r="AP811" s="411" t="s">
        <v>1320</v>
      </c>
      <c r="AQ811" s="412" t="s">
        <v>2027</v>
      </c>
      <c r="AR811" s="377">
        <f>VLOOKUP($B811,'1.วาง งบทดลอง 4 แถว'!$E$4197:$J$5035,3,0)</f>
        <v>0</v>
      </c>
      <c r="AS811" s="378">
        <f>VLOOKUP($B811,'1.วาง งบทดลอง 4 แถว'!$E$4197:$J$5035,4,0)</f>
        <v>0</v>
      </c>
      <c r="AT811" s="378">
        <f>VLOOKUP($B811,'1.วาง งบทดลอง 4 แถว'!$E$4197:$J$5035,5,0)</f>
        <v>0</v>
      </c>
      <c r="AU811" s="379">
        <f>VLOOKUP($B811,'1.วาง งบทดลอง 4 แถว'!$E$4197:$J$5035,6,0)</f>
        <v>0</v>
      </c>
      <c r="AV811" s="380">
        <f t="shared" si="101"/>
        <v>0</v>
      </c>
      <c r="AW811" s="410" t="s">
        <v>1319</v>
      </c>
      <c r="AX811" s="411" t="s">
        <v>1320</v>
      </c>
      <c r="AY811" s="412" t="s">
        <v>2027</v>
      </c>
      <c r="AZ811" s="377">
        <f>VLOOKUP($B811,'1.วาง งบทดลอง 4 แถว'!$E$5036:$J$5874,3,0)</f>
        <v>0</v>
      </c>
      <c r="BA811" s="378">
        <f>VLOOKUP($B811,'1.วาง งบทดลอง 4 แถว'!$E$5036:$J$5874,4,0)</f>
        <v>0</v>
      </c>
      <c r="BB811" s="378">
        <f>VLOOKUP($B811,'1.วาง งบทดลอง 4 แถว'!$E$5036:$J$5874,5,0)</f>
        <v>0</v>
      </c>
      <c r="BC811" s="379">
        <f>VLOOKUP($B811,'1.วาง งบทดลอง 4 แถว'!$E$5036:$J$5874,6,0)</f>
        <v>0</v>
      </c>
      <c r="BD811" s="380">
        <f t="shared" si="102"/>
        <v>0</v>
      </c>
      <c r="BE811" s="410" t="s">
        <v>1319</v>
      </c>
      <c r="BF811" s="411" t="s">
        <v>1320</v>
      </c>
      <c r="BG811" s="412" t="s">
        <v>2027</v>
      </c>
      <c r="BH811" s="377">
        <f>VLOOKUP($B811,'1.วาง งบทดลอง 4 แถว'!$E$5875:$J$6713,3,0)</f>
        <v>0</v>
      </c>
      <c r="BI811" s="378">
        <f>VLOOKUP($B811,'1.วาง งบทดลอง 4 แถว'!$E$5875:$J$6713,4,0)</f>
        <v>0</v>
      </c>
      <c r="BJ811" s="378">
        <f>VLOOKUP($B811,'1.วาง งบทดลอง 4 แถว'!$E$5875:$J$6713,5,0)</f>
        <v>0</v>
      </c>
      <c r="BK811" s="379">
        <f>VLOOKUP($B811,'1.วาง งบทดลอง 4 แถว'!$E$5875:$J$6713,6,0)</f>
        <v>0</v>
      </c>
      <c r="BL811" s="380">
        <f t="shared" si="103"/>
        <v>0</v>
      </c>
      <c r="BM811" s="410" t="s">
        <v>1319</v>
      </c>
      <c r="BN811" s="411" t="s">
        <v>1320</v>
      </c>
      <c r="BO811" s="413" t="s">
        <v>2027</v>
      </c>
    </row>
    <row r="812" spans="1:67" ht="19.5" customHeight="1">
      <c r="A812" s="374">
        <v>809</v>
      </c>
      <c r="B812" s="423" t="s">
        <v>1142</v>
      </c>
      <c r="C812" s="424" t="s">
        <v>380</v>
      </c>
      <c r="D812" s="377">
        <f>VLOOKUP($B812,'1.วาง งบทดลอง 4 แถว'!$E$2:$J$840,3,0)</f>
        <v>0</v>
      </c>
      <c r="E812" s="378">
        <f>VLOOKUP($B812,'1.วาง งบทดลอง 4 แถว'!$E$2:$J$840,4,0)</f>
        <v>0</v>
      </c>
      <c r="F812" s="378">
        <f>VLOOKUP($B812,'1.วาง งบทดลอง 4 แถว'!$E$2:$J$840,5,0)</f>
        <v>0</v>
      </c>
      <c r="G812" s="379">
        <f>VLOOKUP($B812,'1.วาง งบทดลอง 4 แถว'!$E$2:$J$840,6,0)</f>
        <v>0</v>
      </c>
      <c r="H812" s="380">
        <f t="shared" si="96"/>
        <v>0</v>
      </c>
      <c r="I812" s="410" t="s">
        <v>1319</v>
      </c>
      <c r="J812" s="411" t="s">
        <v>1320</v>
      </c>
      <c r="K812" s="412" t="s">
        <v>2027</v>
      </c>
      <c r="L812" s="377">
        <f>VLOOKUP($B812,'1.วาง งบทดลอง 4 แถว'!$E$841:$J$1679,3,0)</f>
        <v>0</v>
      </c>
      <c r="M812" s="378">
        <f>VLOOKUP($B812,'1.วาง งบทดลอง 4 แถว'!$E$841:$J$1679,4,0)</f>
        <v>0</v>
      </c>
      <c r="N812" s="378">
        <f>VLOOKUP($B812,'1.วาง งบทดลอง 4 แถว'!$E$841:$J$1679,5,0)</f>
        <v>0</v>
      </c>
      <c r="O812" s="379">
        <f>VLOOKUP($B812,'1.วาง งบทดลอง 4 แถว'!$E$841:$J$1679,6,0)</f>
        <v>0</v>
      </c>
      <c r="P812" s="380">
        <f t="shared" si="97"/>
        <v>0</v>
      </c>
      <c r="Q812" s="410" t="s">
        <v>1319</v>
      </c>
      <c r="R812" s="411" t="s">
        <v>1320</v>
      </c>
      <c r="S812" s="412" t="s">
        <v>2027</v>
      </c>
      <c r="T812" s="377">
        <f>VLOOKUP($B812,'1.วาง งบทดลอง 4 แถว'!$E$1680:$J$2518,3,0)</f>
        <v>0</v>
      </c>
      <c r="U812" s="378">
        <f>VLOOKUP($B812,'1.วาง งบทดลอง 4 แถว'!$E$1680:$J$2518,4,0)</f>
        <v>0</v>
      </c>
      <c r="V812" s="378">
        <f>VLOOKUP($B812,'1.วาง งบทดลอง 4 แถว'!$E$1680:$J$2518,5,0)</f>
        <v>0</v>
      </c>
      <c r="W812" s="379">
        <f>VLOOKUP($B812,'1.วาง งบทดลอง 4 แถว'!$E$1680:$J$2518,6,0)</f>
        <v>0</v>
      </c>
      <c r="X812" s="380">
        <f t="shared" si="98"/>
        <v>0</v>
      </c>
      <c r="Y812" s="410" t="s">
        <v>1319</v>
      </c>
      <c r="Z812" s="411" t="s">
        <v>1320</v>
      </c>
      <c r="AA812" s="412" t="s">
        <v>2027</v>
      </c>
      <c r="AB812" s="377">
        <f>VLOOKUP($B812,'1.วาง งบทดลอง 4 แถว'!$E$2519:$J$3357,3,0)</f>
        <v>0</v>
      </c>
      <c r="AC812" s="378">
        <f>VLOOKUP($B812,'1.วาง งบทดลอง 4 แถว'!$E$2519:$J$3357,4,0)</f>
        <v>0</v>
      </c>
      <c r="AD812" s="378">
        <f>VLOOKUP($B812,'1.วาง งบทดลอง 4 แถว'!$E$2519:$J$3357,5,0)</f>
        <v>0</v>
      </c>
      <c r="AE812" s="379">
        <f>VLOOKUP($B812,'1.วาง งบทดลอง 4 แถว'!$E$2519:$J$3357,6,0)</f>
        <v>0</v>
      </c>
      <c r="AF812" s="380">
        <f t="shared" si="99"/>
        <v>0</v>
      </c>
      <c r="AG812" s="410" t="s">
        <v>1319</v>
      </c>
      <c r="AH812" s="411" t="s">
        <v>1320</v>
      </c>
      <c r="AI812" s="412" t="s">
        <v>2027</v>
      </c>
      <c r="AJ812" s="377">
        <f>VLOOKUP($B812,'1.วาง งบทดลอง 4 แถว'!$E$3358:$J$4196,3,0)</f>
        <v>0</v>
      </c>
      <c r="AK812" s="378">
        <f>VLOOKUP($B812,'1.วาง งบทดลอง 4 แถว'!$E$3358:$J$4196,4,0)</f>
        <v>0</v>
      </c>
      <c r="AL812" s="378">
        <f>VLOOKUP($B812,'1.วาง งบทดลอง 4 แถว'!$E$3358:$J$4196,5,0)</f>
        <v>0</v>
      </c>
      <c r="AM812" s="379">
        <f>VLOOKUP($B812,'1.วาง งบทดลอง 4 แถว'!$E$3358:$J$4196,6,0)</f>
        <v>0</v>
      </c>
      <c r="AN812" s="380">
        <f t="shared" si="100"/>
        <v>0</v>
      </c>
      <c r="AO812" s="410" t="s">
        <v>1319</v>
      </c>
      <c r="AP812" s="411" t="s">
        <v>1320</v>
      </c>
      <c r="AQ812" s="412" t="s">
        <v>2027</v>
      </c>
      <c r="AR812" s="377">
        <f>VLOOKUP($B812,'1.วาง งบทดลอง 4 แถว'!$E$4197:$J$5035,3,0)</f>
        <v>0</v>
      </c>
      <c r="AS812" s="378">
        <f>VLOOKUP($B812,'1.วาง งบทดลอง 4 แถว'!$E$4197:$J$5035,4,0)</f>
        <v>0</v>
      </c>
      <c r="AT812" s="378">
        <f>VLOOKUP($B812,'1.วาง งบทดลอง 4 แถว'!$E$4197:$J$5035,5,0)</f>
        <v>0</v>
      </c>
      <c r="AU812" s="379">
        <f>VLOOKUP($B812,'1.วาง งบทดลอง 4 แถว'!$E$4197:$J$5035,6,0)</f>
        <v>0</v>
      </c>
      <c r="AV812" s="380">
        <f t="shared" si="101"/>
        <v>0</v>
      </c>
      <c r="AW812" s="410" t="s">
        <v>1319</v>
      </c>
      <c r="AX812" s="411" t="s">
        <v>1320</v>
      </c>
      <c r="AY812" s="412" t="s">
        <v>2027</v>
      </c>
      <c r="AZ812" s="377">
        <f>VLOOKUP($B812,'1.วาง งบทดลอง 4 แถว'!$E$5036:$J$5874,3,0)</f>
        <v>0</v>
      </c>
      <c r="BA812" s="378">
        <f>VLOOKUP($B812,'1.วาง งบทดลอง 4 แถว'!$E$5036:$J$5874,4,0)</f>
        <v>0</v>
      </c>
      <c r="BB812" s="378">
        <f>VLOOKUP($B812,'1.วาง งบทดลอง 4 แถว'!$E$5036:$J$5874,5,0)</f>
        <v>0</v>
      </c>
      <c r="BC812" s="379">
        <f>VLOOKUP($B812,'1.วาง งบทดลอง 4 แถว'!$E$5036:$J$5874,6,0)</f>
        <v>0</v>
      </c>
      <c r="BD812" s="380">
        <f t="shared" si="102"/>
        <v>0</v>
      </c>
      <c r="BE812" s="410" t="s">
        <v>1319</v>
      </c>
      <c r="BF812" s="411" t="s">
        <v>1320</v>
      </c>
      <c r="BG812" s="412" t="s">
        <v>2027</v>
      </c>
      <c r="BH812" s="377">
        <f>VLOOKUP($B812,'1.วาง งบทดลอง 4 แถว'!$E$5875:$J$6713,3,0)</f>
        <v>0</v>
      </c>
      <c r="BI812" s="378">
        <f>VLOOKUP($B812,'1.วาง งบทดลอง 4 แถว'!$E$5875:$J$6713,4,0)</f>
        <v>0</v>
      </c>
      <c r="BJ812" s="378">
        <f>VLOOKUP($B812,'1.วาง งบทดลอง 4 แถว'!$E$5875:$J$6713,5,0)</f>
        <v>0</v>
      </c>
      <c r="BK812" s="379">
        <f>VLOOKUP($B812,'1.วาง งบทดลอง 4 แถว'!$E$5875:$J$6713,6,0)</f>
        <v>0</v>
      </c>
      <c r="BL812" s="380">
        <f t="shared" si="103"/>
        <v>0</v>
      </c>
      <c r="BM812" s="410" t="s">
        <v>1319</v>
      </c>
      <c r="BN812" s="411" t="s">
        <v>1320</v>
      </c>
      <c r="BO812" s="413" t="s">
        <v>2027</v>
      </c>
    </row>
    <row r="813" spans="1:67" ht="19.5" customHeight="1">
      <c r="A813" s="374">
        <v>810</v>
      </c>
      <c r="B813" s="423" t="s">
        <v>1143</v>
      </c>
      <c r="C813" s="424" t="s">
        <v>1367</v>
      </c>
      <c r="D813" s="377">
        <f>VLOOKUP($B813,'1.วาง งบทดลอง 4 แถว'!$E$2:$J$840,3,0)</f>
        <v>0</v>
      </c>
      <c r="E813" s="378">
        <f>VLOOKUP($B813,'1.วาง งบทดลอง 4 แถว'!$E$2:$J$840,4,0)</f>
        <v>0</v>
      </c>
      <c r="F813" s="378">
        <f>VLOOKUP($B813,'1.วาง งบทดลอง 4 แถว'!$E$2:$J$840,5,0)</f>
        <v>63110</v>
      </c>
      <c r="G813" s="379">
        <f>VLOOKUP($B813,'1.วาง งบทดลอง 4 แถว'!$E$2:$J$840,6,0)</f>
        <v>0</v>
      </c>
      <c r="H813" s="380">
        <f t="shared" si="96"/>
        <v>63110</v>
      </c>
      <c r="I813" s="410" t="s">
        <v>1319</v>
      </c>
      <c r="J813" s="411" t="s">
        <v>1320</v>
      </c>
      <c r="K813" s="412" t="s">
        <v>2027</v>
      </c>
      <c r="L813" s="377">
        <f>VLOOKUP($B813,'1.วาง งบทดลอง 4 แถว'!$E$841:$J$1679,3,0)</f>
        <v>0</v>
      </c>
      <c r="M813" s="378">
        <f>VLOOKUP($B813,'1.วาง งบทดลอง 4 แถว'!$E$841:$J$1679,4,0)</f>
        <v>0</v>
      </c>
      <c r="N813" s="378">
        <f>VLOOKUP($B813,'1.วาง งบทดลอง 4 แถว'!$E$841:$J$1679,5,0)</f>
        <v>0</v>
      </c>
      <c r="O813" s="379">
        <f>VLOOKUP($B813,'1.วาง งบทดลอง 4 แถว'!$E$841:$J$1679,6,0)</f>
        <v>0</v>
      </c>
      <c r="P813" s="380">
        <f t="shared" si="97"/>
        <v>0</v>
      </c>
      <c r="Q813" s="410" t="s">
        <v>1319</v>
      </c>
      <c r="R813" s="411" t="s">
        <v>1320</v>
      </c>
      <c r="S813" s="412" t="s">
        <v>2027</v>
      </c>
      <c r="T813" s="377">
        <f>VLOOKUP($B813,'1.วาง งบทดลอง 4 แถว'!$E$1680:$J$2518,3,0)</f>
        <v>0</v>
      </c>
      <c r="U813" s="378">
        <f>VLOOKUP($B813,'1.วาง งบทดลอง 4 แถว'!$E$1680:$J$2518,4,0)</f>
        <v>0</v>
      </c>
      <c r="V813" s="378">
        <f>VLOOKUP($B813,'1.วาง งบทดลอง 4 แถว'!$E$1680:$J$2518,5,0)</f>
        <v>0</v>
      </c>
      <c r="W813" s="379">
        <f>VLOOKUP($B813,'1.วาง งบทดลอง 4 แถว'!$E$1680:$J$2518,6,0)</f>
        <v>0</v>
      </c>
      <c r="X813" s="380">
        <f t="shared" si="98"/>
        <v>0</v>
      </c>
      <c r="Y813" s="410" t="s">
        <v>1319</v>
      </c>
      <c r="Z813" s="411" t="s">
        <v>1320</v>
      </c>
      <c r="AA813" s="412" t="s">
        <v>2027</v>
      </c>
      <c r="AB813" s="377">
        <f>VLOOKUP($B813,'1.วาง งบทดลอง 4 แถว'!$E$2519:$J$3357,3,0)</f>
        <v>0</v>
      </c>
      <c r="AC813" s="378">
        <f>VLOOKUP($B813,'1.วาง งบทดลอง 4 แถว'!$E$2519:$J$3357,4,0)</f>
        <v>0</v>
      </c>
      <c r="AD813" s="378">
        <f>VLOOKUP($B813,'1.วาง งบทดลอง 4 แถว'!$E$2519:$J$3357,5,0)</f>
        <v>0</v>
      </c>
      <c r="AE813" s="379">
        <f>VLOOKUP($B813,'1.วาง งบทดลอง 4 แถว'!$E$2519:$J$3357,6,0)</f>
        <v>0</v>
      </c>
      <c r="AF813" s="380">
        <f t="shared" si="99"/>
        <v>0</v>
      </c>
      <c r="AG813" s="410" t="s">
        <v>1319</v>
      </c>
      <c r="AH813" s="411" t="s">
        <v>1320</v>
      </c>
      <c r="AI813" s="412" t="s">
        <v>2027</v>
      </c>
      <c r="AJ813" s="377">
        <f>VLOOKUP($B813,'1.วาง งบทดลอง 4 แถว'!$E$3358:$J$4196,3,0)</f>
        <v>0</v>
      </c>
      <c r="AK813" s="378">
        <f>VLOOKUP($B813,'1.วาง งบทดลอง 4 แถว'!$E$3358:$J$4196,4,0)</f>
        <v>0</v>
      </c>
      <c r="AL813" s="378">
        <f>VLOOKUP($B813,'1.วาง งบทดลอง 4 แถว'!$E$3358:$J$4196,5,0)</f>
        <v>43293</v>
      </c>
      <c r="AM813" s="379">
        <f>VLOOKUP($B813,'1.วาง งบทดลอง 4 แถว'!$E$3358:$J$4196,6,0)</f>
        <v>0</v>
      </c>
      <c r="AN813" s="380">
        <f t="shared" si="100"/>
        <v>43293</v>
      </c>
      <c r="AO813" s="410" t="s">
        <v>1319</v>
      </c>
      <c r="AP813" s="411" t="s">
        <v>1320</v>
      </c>
      <c r="AQ813" s="412" t="s">
        <v>2027</v>
      </c>
      <c r="AR813" s="377">
        <f>VLOOKUP($B813,'1.วาง งบทดลอง 4 แถว'!$E$4197:$J$5035,3,0)</f>
        <v>0</v>
      </c>
      <c r="AS813" s="378">
        <f>VLOOKUP($B813,'1.วาง งบทดลอง 4 แถว'!$E$4197:$J$5035,4,0)</f>
        <v>0</v>
      </c>
      <c r="AT813" s="378">
        <f>VLOOKUP($B813,'1.วาง งบทดลอง 4 แถว'!$E$4197:$J$5035,5,0)</f>
        <v>1</v>
      </c>
      <c r="AU813" s="379">
        <f>VLOOKUP($B813,'1.วาง งบทดลอง 4 แถว'!$E$4197:$J$5035,6,0)</f>
        <v>0</v>
      </c>
      <c r="AV813" s="380">
        <f t="shared" si="101"/>
        <v>1</v>
      </c>
      <c r="AW813" s="410" t="s">
        <v>1319</v>
      </c>
      <c r="AX813" s="411" t="s">
        <v>1320</v>
      </c>
      <c r="AY813" s="412" t="s">
        <v>2027</v>
      </c>
      <c r="AZ813" s="377">
        <f>VLOOKUP($B813,'1.วาง งบทดลอง 4 แถว'!$E$5036:$J$5874,3,0)</f>
        <v>0</v>
      </c>
      <c r="BA813" s="378">
        <f>VLOOKUP($B813,'1.วาง งบทดลอง 4 แถว'!$E$5036:$J$5874,4,0)</f>
        <v>0</v>
      </c>
      <c r="BB813" s="378">
        <f>VLOOKUP($B813,'1.วาง งบทดลอง 4 แถว'!$E$5036:$J$5874,5,0)</f>
        <v>0</v>
      </c>
      <c r="BC813" s="379">
        <f>VLOOKUP($B813,'1.วาง งบทดลอง 4 แถว'!$E$5036:$J$5874,6,0)</f>
        <v>0</v>
      </c>
      <c r="BD813" s="380">
        <f t="shared" si="102"/>
        <v>0</v>
      </c>
      <c r="BE813" s="410" t="s">
        <v>1319</v>
      </c>
      <c r="BF813" s="411" t="s">
        <v>1320</v>
      </c>
      <c r="BG813" s="412" t="s">
        <v>2027</v>
      </c>
      <c r="BH813" s="377">
        <f>VLOOKUP($B813,'1.วาง งบทดลอง 4 แถว'!$E$5875:$J$6713,3,0)</f>
        <v>0</v>
      </c>
      <c r="BI813" s="378">
        <f>VLOOKUP($B813,'1.วาง งบทดลอง 4 แถว'!$E$5875:$J$6713,4,0)</f>
        <v>0</v>
      </c>
      <c r="BJ813" s="378">
        <f>VLOOKUP($B813,'1.วาง งบทดลอง 4 แถว'!$E$5875:$J$6713,5,0)</f>
        <v>0</v>
      </c>
      <c r="BK813" s="379">
        <f>VLOOKUP($B813,'1.วาง งบทดลอง 4 แถว'!$E$5875:$J$6713,6,0)</f>
        <v>0</v>
      </c>
      <c r="BL813" s="380">
        <f t="shared" si="103"/>
        <v>0</v>
      </c>
      <c r="BM813" s="410" t="s">
        <v>1319</v>
      </c>
      <c r="BN813" s="411" t="s">
        <v>1320</v>
      </c>
      <c r="BO813" s="413" t="s">
        <v>2027</v>
      </c>
    </row>
    <row r="814" spans="1:67" ht="19.5" customHeight="1">
      <c r="A814" s="374">
        <v>811</v>
      </c>
      <c r="B814" s="423" t="s">
        <v>1144</v>
      </c>
      <c r="C814" s="424" t="s">
        <v>1368</v>
      </c>
      <c r="D814" s="377">
        <f>VLOOKUP($B814,'1.วาง งบทดลอง 4 แถว'!$E$2:$J$840,3,0)</f>
        <v>0</v>
      </c>
      <c r="E814" s="378">
        <f>VLOOKUP($B814,'1.วาง งบทดลอง 4 แถว'!$E$2:$J$840,4,0)</f>
        <v>0</v>
      </c>
      <c r="F814" s="378">
        <f>VLOOKUP($B814,'1.วาง งบทดลอง 4 แถว'!$E$2:$J$840,5,0)</f>
        <v>0</v>
      </c>
      <c r="G814" s="379">
        <f>VLOOKUP($B814,'1.วาง งบทดลอง 4 แถว'!$E$2:$J$840,6,0)</f>
        <v>0</v>
      </c>
      <c r="H814" s="380">
        <f t="shared" si="96"/>
        <v>0</v>
      </c>
      <c r="I814" s="410" t="s">
        <v>1319</v>
      </c>
      <c r="J814" s="411" t="s">
        <v>1320</v>
      </c>
      <c r="K814" s="412" t="s">
        <v>2027</v>
      </c>
      <c r="L814" s="377">
        <f>VLOOKUP($B814,'1.วาง งบทดลอง 4 แถว'!$E$841:$J$1679,3,0)</f>
        <v>0</v>
      </c>
      <c r="M814" s="378">
        <f>VLOOKUP($B814,'1.วาง งบทดลอง 4 แถว'!$E$841:$J$1679,4,0)</f>
        <v>0</v>
      </c>
      <c r="N814" s="378">
        <f>VLOOKUP($B814,'1.วาง งบทดลอง 4 แถว'!$E$841:$J$1679,5,0)</f>
        <v>0</v>
      </c>
      <c r="O814" s="379">
        <f>VLOOKUP($B814,'1.วาง งบทดลอง 4 แถว'!$E$841:$J$1679,6,0)</f>
        <v>0</v>
      </c>
      <c r="P814" s="380">
        <f t="shared" si="97"/>
        <v>0</v>
      </c>
      <c r="Q814" s="410" t="s">
        <v>1319</v>
      </c>
      <c r="R814" s="411" t="s">
        <v>1320</v>
      </c>
      <c r="S814" s="412" t="s">
        <v>2027</v>
      </c>
      <c r="T814" s="377">
        <f>VLOOKUP($B814,'1.วาง งบทดลอง 4 แถว'!$E$1680:$J$2518,3,0)</f>
        <v>0</v>
      </c>
      <c r="U814" s="378">
        <f>VLOOKUP($B814,'1.วาง งบทดลอง 4 แถว'!$E$1680:$J$2518,4,0)</f>
        <v>0</v>
      </c>
      <c r="V814" s="378">
        <f>VLOOKUP($B814,'1.วาง งบทดลอง 4 แถว'!$E$1680:$J$2518,5,0)</f>
        <v>0</v>
      </c>
      <c r="W814" s="379">
        <f>VLOOKUP($B814,'1.วาง งบทดลอง 4 แถว'!$E$1680:$J$2518,6,0)</f>
        <v>0</v>
      </c>
      <c r="X814" s="380">
        <f t="shared" si="98"/>
        <v>0</v>
      </c>
      <c r="Y814" s="410" t="s">
        <v>1319</v>
      </c>
      <c r="Z814" s="411" t="s">
        <v>1320</v>
      </c>
      <c r="AA814" s="412" t="s">
        <v>2027</v>
      </c>
      <c r="AB814" s="377">
        <f>VLOOKUP($B814,'1.วาง งบทดลอง 4 แถว'!$E$2519:$J$3357,3,0)</f>
        <v>0</v>
      </c>
      <c r="AC814" s="378">
        <f>VLOOKUP($B814,'1.วาง งบทดลอง 4 แถว'!$E$2519:$J$3357,4,0)</f>
        <v>0</v>
      </c>
      <c r="AD814" s="378">
        <f>VLOOKUP($B814,'1.วาง งบทดลอง 4 แถว'!$E$2519:$J$3357,5,0)</f>
        <v>0</v>
      </c>
      <c r="AE814" s="379">
        <f>VLOOKUP($B814,'1.วาง งบทดลอง 4 แถว'!$E$2519:$J$3357,6,0)</f>
        <v>0</v>
      </c>
      <c r="AF814" s="380">
        <f t="shared" si="99"/>
        <v>0</v>
      </c>
      <c r="AG814" s="410" t="s">
        <v>1319</v>
      </c>
      <c r="AH814" s="411" t="s">
        <v>1320</v>
      </c>
      <c r="AI814" s="412" t="s">
        <v>2027</v>
      </c>
      <c r="AJ814" s="377">
        <f>VLOOKUP($B814,'1.วาง งบทดลอง 4 แถว'!$E$3358:$J$4196,3,0)</f>
        <v>0</v>
      </c>
      <c r="AK814" s="378">
        <f>VLOOKUP($B814,'1.วาง งบทดลอง 4 แถว'!$E$3358:$J$4196,4,0)</f>
        <v>0</v>
      </c>
      <c r="AL814" s="378">
        <f>VLOOKUP($B814,'1.วาง งบทดลอง 4 แถว'!$E$3358:$J$4196,5,0)</f>
        <v>0</v>
      </c>
      <c r="AM814" s="379">
        <f>VLOOKUP($B814,'1.วาง งบทดลอง 4 แถว'!$E$3358:$J$4196,6,0)</f>
        <v>0</v>
      </c>
      <c r="AN814" s="380">
        <f t="shared" si="100"/>
        <v>0</v>
      </c>
      <c r="AO814" s="410" t="s">
        <v>1319</v>
      </c>
      <c r="AP814" s="411" t="s">
        <v>1320</v>
      </c>
      <c r="AQ814" s="412" t="s">
        <v>2027</v>
      </c>
      <c r="AR814" s="377">
        <f>VLOOKUP($B814,'1.วาง งบทดลอง 4 แถว'!$E$4197:$J$5035,3,0)</f>
        <v>0</v>
      </c>
      <c r="AS814" s="378">
        <f>VLOOKUP($B814,'1.วาง งบทดลอง 4 แถว'!$E$4197:$J$5035,4,0)</f>
        <v>0</v>
      </c>
      <c r="AT814" s="378">
        <f>VLOOKUP($B814,'1.วาง งบทดลอง 4 แถว'!$E$4197:$J$5035,5,0)</f>
        <v>0</v>
      </c>
      <c r="AU814" s="379">
        <f>VLOOKUP($B814,'1.วาง งบทดลอง 4 แถว'!$E$4197:$J$5035,6,0)</f>
        <v>0</v>
      </c>
      <c r="AV814" s="380">
        <f t="shared" si="101"/>
        <v>0</v>
      </c>
      <c r="AW814" s="410" t="s">
        <v>1319</v>
      </c>
      <c r="AX814" s="411" t="s">
        <v>1320</v>
      </c>
      <c r="AY814" s="412" t="s">
        <v>2027</v>
      </c>
      <c r="AZ814" s="377">
        <f>VLOOKUP($B814,'1.วาง งบทดลอง 4 แถว'!$E$5036:$J$5874,3,0)</f>
        <v>0</v>
      </c>
      <c r="BA814" s="378">
        <f>VLOOKUP($B814,'1.วาง งบทดลอง 4 แถว'!$E$5036:$J$5874,4,0)</f>
        <v>0</v>
      </c>
      <c r="BB814" s="378">
        <f>VLOOKUP($B814,'1.วาง งบทดลอง 4 แถว'!$E$5036:$J$5874,5,0)</f>
        <v>0</v>
      </c>
      <c r="BC814" s="379">
        <f>VLOOKUP($B814,'1.วาง งบทดลอง 4 แถว'!$E$5036:$J$5874,6,0)</f>
        <v>0</v>
      </c>
      <c r="BD814" s="380">
        <f t="shared" si="102"/>
        <v>0</v>
      </c>
      <c r="BE814" s="410" t="s">
        <v>1319</v>
      </c>
      <c r="BF814" s="411" t="s">
        <v>1320</v>
      </c>
      <c r="BG814" s="412" t="s">
        <v>2027</v>
      </c>
      <c r="BH814" s="377">
        <f>VLOOKUP($B814,'1.วาง งบทดลอง 4 แถว'!$E$5875:$J$6713,3,0)</f>
        <v>0</v>
      </c>
      <c r="BI814" s="378">
        <f>VLOOKUP($B814,'1.วาง งบทดลอง 4 แถว'!$E$5875:$J$6713,4,0)</f>
        <v>0</v>
      </c>
      <c r="BJ814" s="378">
        <f>VLOOKUP($B814,'1.วาง งบทดลอง 4 แถว'!$E$5875:$J$6713,5,0)</f>
        <v>0</v>
      </c>
      <c r="BK814" s="379">
        <f>VLOOKUP($B814,'1.วาง งบทดลอง 4 แถว'!$E$5875:$J$6713,6,0)</f>
        <v>0</v>
      </c>
      <c r="BL814" s="380">
        <f t="shared" si="103"/>
        <v>0</v>
      </c>
      <c r="BM814" s="410" t="s">
        <v>1319</v>
      </c>
      <c r="BN814" s="411" t="s">
        <v>1320</v>
      </c>
      <c r="BO814" s="413" t="s">
        <v>2027</v>
      </c>
    </row>
    <row r="815" spans="1:67" ht="19.5" customHeight="1">
      <c r="A815" s="374">
        <v>812</v>
      </c>
      <c r="B815" s="423" t="s">
        <v>1145</v>
      </c>
      <c r="C815" s="424" t="s">
        <v>2366</v>
      </c>
      <c r="D815" s="377">
        <f>VLOOKUP($B815,'1.วาง งบทดลอง 4 แถว'!$E$2:$J$840,3,0)</f>
        <v>0</v>
      </c>
      <c r="E815" s="378">
        <f>VLOOKUP($B815,'1.วาง งบทดลอง 4 แถว'!$E$2:$J$840,4,0)</f>
        <v>0</v>
      </c>
      <c r="F815" s="378">
        <f>VLOOKUP($B815,'1.วาง งบทดลอง 4 แถว'!$E$2:$J$840,5,0)</f>
        <v>0</v>
      </c>
      <c r="G815" s="379">
        <f>VLOOKUP($B815,'1.วาง งบทดลอง 4 แถว'!$E$2:$J$840,6,0)</f>
        <v>0</v>
      </c>
      <c r="H815" s="380">
        <f t="shared" si="96"/>
        <v>0</v>
      </c>
      <c r="I815" s="410" t="s">
        <v>1319</v>
      </c>
      <c r="J815" s="411" t="s">
        <v>1320</v>
      </c>
      <c r="K815" s="412" t="s">
        <v>2027</v>
      </c>
      <c r="L815" s="377">
        <f>VLOOKUP($B815,'1.วาง งบทดลอง 4 แถว'!$E$841:$J$1679,3,0)</f>
        <v>0</v>
      </c>
      <c r="M815" s="378">
        <f>VLOOKUP($B815,'1.วาง งบทดลอง 4 แถว'!$E$841:$J$1679,4,0)</f>
        <v>0</v>
      </c>
      <c r="N815" s="378">
        <f>VLOOKUP($B815,'1.วาง งบทดลอง 4 แถว'!$E$841:$J$1679,5,0)</f>
        <v>0</v>
      </c>
      <c r="O815" s="379">
        <f>VLOOKUP($B815,'1.วาง งบทดลอง 4 แถว'!$E$841:$J$1679,6,0)</f>
        <v>0</v>
      </c>
      <c r="P815" s="380">
        <f t="shared" si="97"/>
        <v>0</v>
      </c>
      <c r="Q815" s="410" t="s">
        <v>1319</v>
      </c>
      <c r="R815" s="411" t="s">
        <v>1320</v>
      </c>
      <c r="S815" s="412" t="s">
        <v>2027</v>
      </c>
      <c r="T815" s="377">
        <f>VLOOKUP($B815,'1.วาง งบทดลอง 4 แถว'!$E$1680:$J$2518,3,0)</f>
        <v>0</v>
      </c>
      <c r="U815" s="378">
        <f>VLOOKUP($B815,'1.วาง งบทดลอง 4 แถว'!$E$1680:$J$2518,4,0)</f>
        <v>0</v>
      </c>
      <c r="V815" s="378">
        <f>VLOOKUP($B815,'1.วาง งบทดลอง 4 แถว'!$E$1680:$J$2518,5,0)</f>
        <v>0</v>
      </c>
      <c r="W815" s="379">
        <f>VLOOKUP($B815,'1.วาง งบทดลอง 4 แถว'!$E$1680:$J$2518,6,0)</f>
        <v>0</v>
      </c>
      <c r="X815" s="380">
        <f t="shared" si="98"/>
        <v>0</v>
      </c>
      <c r="Y815" s="410" t="s">
        <v>1319</v>
      </c>
      <c r="Z815" s="411" t="s">
        <v>1320</v>
      </c>
      <c r="AA815" s="412" t="s">
        <v>2027</v>
      </c>
      <c r="AB815" s="377">
        <f>VLOOKUP($B815,'1.วาง งบทดลอง 4 แถว'!$E$2519:$J$3357,3,0)</f>
        <v>0</v>
      </c>
      <c r="AC815" s="378">
        <f>VLOOKUP($B815,'1.วาง งบทดลอง 4 แถว'!$E$2519:$J$3357,4,0)</f>
        <v>0</v>
      </c>
      <c r="AD815" s="378">
        <f>VLOOKUP($B815,'1.วาง งบทดลอง 4 แถว'!$E$2519:$J$3357,5,0)</f>
        <v>0</v>
      </c>
      <c r="AE815" s="379">
        <f>VLOOKUP($B815,'1.วาง งบทดลอง 4 แถว'!$E$2519:$J$3357,6,0)</f>
        <v>0</v>
      </c>
      <c r="AF815" s="380">
        <f t="shared" si="99"/>
        <v>0</v>
      </c>
      <c r="AG815" s="410" t="s">
        <v>1319</v>
      </c>
      <c r="AH815" s="411" t="s">
        <v>1320</v>
      </c>
      <c r="AI815" s="412" t="s">
        <v>2027</v>
      </c>
      <c r="AJ815" s="377">
        <f>VLOOKUP($B815,'1.วาง งบทดลอง 4 แถว'!$E$3358:$J$4196,3,0)</f>
        <v>0</v>
      </c>
      <c r="AK815" s="378">
        <f>VLOOKUP($B815,'1.วาง งบทดลอง 4 แถว'!$E$3358:$J$4196,4,0)</f>
        <v>0</v>
      </c>
      <c r="AL815" s="378">
        <f>VLOOKUP($B815,'1.วาง งบทดลอง 4 แถว'!$E$3358:$J$4196,5,0)</f>
        <v>0</v>
      </c>
      <c r="AM815" s="379">
        <f>VLOOKUP($B815,'1.วาง งบทดลอง 4 แถว'!$E$3358:$J$4196,6,0)</f>
        <v>0</v>
      </c>
      <c r="AN815" s="380">
        <f t="shared" si="100"/>
        <v>0</v>
      </c>
      <c r="AO815" s="410" t="s">
        <v>1319</v>
      </c>
      <c r="AP815" s="411" t="s">
        <v>1320</v>
      </c>
      <c r="AQ815" s="412" t="s">
        <v>2027</v>
      </c>
      <c r="AR815" s="377">
        <f>VLOOKUP($B815,'1.วาง งบทดลอง 4 แถว'!$E$4197:$J$5035,3,0)</f>
        <v>0</v>
      </c>
      <c r="AS815" s="378">
        <f>VLOOKUP($B815,'1.วาง งบทดลอง 4 แถว'!$E$4197:$J$5035,4,0)</f>
        <v>0</v>
      </c>
      <c r="AT815" s="378">
        <f>VLOOKUP($B815,'1.วาง งบทดลอง 4 แถว'!$E$4197:$J$5035,5,0)</f>
        <v>0</v>
      </c>
      <c r="AU815" s="379">
        <f>VLOOKUP($B815,'1.วาง งบทดลอง 4 แถว'!$E$4197:$J$5035,6,0)</f>
        <v>0</v>
      </c>
      <c r="AV815" s="380">
        <f t="shared" si="101"/>
        <v>0</v>
      </c>
      <c r="AW815" s="410" t="s">
        <v>1319</v>
      </c>
      <c r="AX815" s="411" t="s">
        <v>1320</v>
      </c>
      <c r="AY815" s="412" t="s">
        <v>2027</v>
      </c>
      <c r="AZ815" s="377">
        <f>VLOOKUP($B815,'1.วาง งบทดลอง 4 แถว'!$E$5036:$J$5874,3,0)</f>
        <v>0</v>
      </c>
      <c r="BA815" s="378">
        <f>VLOOKUP($B815,'1.วาง งบทดลอง 4 แถว'!$E$5036:$J$5874,4,0)</f>
        <v>0</v>
      </c>
      <c r="BB815" s="378">
        <f>VLOOKUP($B815,'1.วาง งบทดลอง 4 แถว'!$E$5036:$J$5874,5,0)</f>
        <v>0</v>
      </c>
      <c r="BC815" s="379">
        <f>VLOOKUP($B815,'1.วาง งบทดลอง 4 แถว'!$E$5036:$J$5874,6,0)</f>
        <v>0</v>
      </c>
      <c r="BD815" s="380">
        <f t="shared" si="102"/>
        <v>0</v>
      </c>
      <c r="BE815" s="410" t="s">
        <v>1319</v>
      </c>
      <c r="BF815" s="411" t="s">
        <v>1320</v>
      </c>
      <c r="BG815" s="412" t="s">
        <v>2027</v>
      </c>
      <c r="BH815" s="377">
        <f>VLOOKUP($B815,'1.วาง งบทดลอง 4 แถว'!$E$5875:$J$6713,3,0)</f>
        <v>0</v>
      </c>
      <c r="BI815" s="378">
        <f>VLOOKUP($B815,'1.วาง งบทดลอง 4 แถว'!$E$5875:$J$6713,4,0)</f>
        <v>0</v>
      </c>
      <c r="BJ815" s="378">
        <f>VLOOKUP($B815,'1.วาง งบทดลอง 4 แถว'!$E$5875:$J$6713,5,0)</f>
        <v>0</v>
      </c>
      <c r="BK815" s="379">
        <f>VLOOKUP($B815,'1.วาง งบทดลอง 4 แถว'!$E$5875:$J$6713,6,0)</f>
        <v>0</v>
      </c>
      <c r="BL815" s="380">
        <f t="shared" si="103"/>
        <v>0</v>
      </c>
      <c r="BM815" s="410" t="s">
        <v>1319</v>
      </c>
      <c r="BN815" s="411" t="s">
        <v>1320</v>
      </c>
      <c r="BO815" s="413" t="s">
        <v>2027</v>
      </c>
    </row>
    <row r="816" spans="1:67" ht="19.5" customHeight="1">
      <c r="A816" s="374">
        <v>813</v>
      </c>
      <c r="B816" s="423" t="s">
        <v>1146</v>
      </c>
      <c r="C816" s="424" t="s">
        <v>2367</v>
      </c>
      <c r="D816" s="377">
        <f>VLOOKUP($B816,'1.วาง งบทดลอง 4 แถว'!$E$2:$J$840,3,0)</f>
        <v>0</v>
      </c>
      <c r="E816" s="378">
        <f>VLOOKUP($B816,'1.วาง งบทดลอง 4 แถว'!$E$2:$J$840,4,0)</f>
        <v>0</v>
      </c>
      <c r="F816" s="378">
        <f>VLOOKUP($B816,'1.วาง งบทดลอง 4 แถว'!$E$2:$J$840,5,0)</f>
        <v>0</v>
      </c>
      <c r="G816" s="379">
        <f>VLOOKUP($B816,'1.วาง งบทดลอง 4 แถว'!$E$2:$J$840,6,0)</f>
        <v>0</v>
      </c>
      <c r="H816" s="380">
        <f t="shared" si="96"/>
        <v>0</v>
      </c>
      <c r="I816" s="410" t="s">
        <v>1319</v>
      </c>
      <c r="J816" s="411" t="s">
        <v>1320</v>
      </c>
      <c r="K816" s="412" t="s">
        <v>2027</v>
      </c>
      <c r="L816" s="377">
        <f>VLOOKUP($B816,'1.วาง งบทดลอง 4 แถว'!$E$841:$J$1679,3,0)</f>
        <v>0</v>
      </c>
      <c r="M816" s="378">
        <f>VLOOKUP($B816,'1.วาง งบทดลอง 4 แถว'!$E$841:$J$1679,4,0)</f>
        <v>0</v>
      </c>
      <c r="N816" s="378">
        <f>VLOOKUP($B816,'1.วาง งบทดลอง 4 แถว'!$E$841:$J$1679,5,0)</f>
        <v>0</v>
      </c>
      <c r="O816" s="379">
        <f>VLOOKUP($B816,'1.วาง งบทดลอง 4 แถว'!$E$841:$J$1679,6,0)</f>
        <v>0</v>
      </c>
      <c r="P816" s="380">
        <f t="shared" si="97"/>
        <v>0</v>
      </c>
      <c r="Q816" s="410" t="s">
        <v>1319</v>
      </c>
      <c r="R816" s="411" t="s">
        <v>1502</v>
      </c>
      <c r="S816" s="412">
        <v>0</v>
      </c>
      <c r="T816" s="377">
        <f>VLOOKUP($B816,'1.วาง งบทดลอง 4 แถว'!$E$1680:$J$2518,3,0)</f>
        <v>0</v>
      </c>
      <c r="U816" s="378">
        <f>VLOOKUP($B816,'1.วาง งบทดลอง 4 แถว'!$E$1680:$J$2518,4,0)</f>
        <v>0</v>
      </c>
      <c r="V816" s="378">
        <f>VLOOKUP($B816,'1.วาง งบทดลอง 4 แถว'!$E$1680:$J$2518,5,0)</f>
        <v>0</v>
      </c>
      <c r="W816" s="379">
        <f>VLOOKUP($B816,'1.วาง งบทดลอง 4 แถว'!$E$1680:$J$2518,6,0)</f>
        <v>0</v>
      </c>
      <c r="X816" s="380">
        <f t="shared" si="98"/>
        <v>0</v>
      </c>
      <c r="Y816" s="410" t="s">
        <v>1319</v>
      </c>
      <c r="Z816" s="411" t="s">
        <v>1502</v>
      </c>
      <c r="AA816" s="412">
        <v>0</v>
      </c>
      <c r="AB816" s="377">
        <f>VLOOKUP($B816,'1.วาง งบทดลอง 4 แถว'!$E$2519:$J$3357,3,0)</f>
        <v>0</v>
      </c>
      <c r="AC816" s="378">
        <f>VLOOKUP($B816,'1.วาง งบทดลอง 4 แถว'!$E$2519:$J$3357,4,0)</f>
        <v>0</v>
      </c>
      <c r="AD816" s="378">
        <f>VLOOKUP($B816,'1.วาง งบทดลอง 4 แถว'!$E$2519:$J$3357,5,0)</f>
        <v>0</v>
      </c>
      <c r="AE816" s="379">
        <f>VLOOKUP($B816,'1.วาง งบทดลอง 4 แถว'!$E$2519:$J$3357,6,0)</f>
        <v>0</v>
      </c>
      <c r="AF816" s="380">
        <f t="shared" si="99"/>
        <v>0</v>
      </c>
      <c r="AG816" s="410" t="s">
        <v>1319</v>
      </c>
      <c r="AH816" s="411" t="s">
        <v>1502</v>
      </c>
      <c r="AI816" s="412">
        <v>0</v>
      </c>
      <c r="AJ816" s="377">
        <f>VLOOKUP($B816,'1.วาง งบทดลอง 4 แถว'!$E$3358:$J$4196,3,0)</f>
        <v>0</v>
      </c>
      <c r="AK816" s="378">
        <f>VLOOKUP($B816,'1.วาง งบทดลอง 4 แถว'!$E$3358:$J$4196,4,0)</f>
        <v>0</v>
      </c>
      <c r="AL816" s="378">
        <f>VLOOKUP($B816,'1.วาง งบทดลอง 4 แถว'!$E$3358:$J$4196,5,0)</f>
        <v>0</v>
      </c>
      <c r="AM816" s="379">
        <f>VLOOKUP($B816,'1.วาง งบทดลอง 4 แถว'!$E$3358:$J$4196,6,0)</f>
        <v>0</v>
      </c>
      <c r="AN816" s="380">
        <f t="shared" si="100"/>
        <v>0</v>
      </c>
      <c r="AO816" s="410" t="s">
        <v>1319</v>
      </c>
      <c r="AP816" s="411" t="s">
        <v>1502</v>
      </c>
      <c r="AQ816" s="412">
        <v>0</v>
      </c>
      <c r="AR816" s="377">
        <f>VLOOKUP($B816,'1.วาง งบทดลอง 4 แถว'!$E$4197:$J$5035,3,0)</f>
        <v>0</v>
      </c>
      <c r="AS816" s="378">
        <f>VLOOKUP($B816,'1.วาง งบทดลอง 4 แถว'!$E$4197:$J$5035,4,0)</f>
        <v>0</v>
      </c>
      <c r="AT816" s="378">
        <f>VLOOKUP($B816,'1.วาง งบทดลอง 4 แถว'!$E$4197:$J$5035,5,0)</f>
        <v>0</v>
      </c>
      <c r="AU816" s="379">
        <f>VLOOKUP($B816,'1.วาง งบทดลอง 4 แถว'!$E$4197:$J$5035,6,0)</f>
        <v>0</v>
      </c>
      <c r="AV816" s="380">
        <f t="shared" si="101"/>
        <v>0</v>
      </c>
      <c r="AW816" s="410" t="s">
        <v>1319</v>
      </c>
      <c r="AX816" s="411" t="s">
        <v>1502</v>
      </c>
      <c r="AY816" s="412">
        <v>0</v>
      </c>
      <c r="AZ816" s="377">
        <f>VLOOKUP($B816,'1.วาง งบทดลอง 4 แถว'!$E$5036:$J$5874,3,0)</f>
        <v>0</v>
      </c>
      <c r="BA816" s="378">
        <f>VLOOKUP($B816,'1.วาง งบทดลอง 4 แถว'!$E$5036:$J$5874,4,0)</f>
        <v>0</v>
      </c>
      <c r="BB816" s="378">
        <f>VLOOKUP($B816,'1.วาง งบทดลอง 4 แถว'!$E$5036:$J$5874,5,0)</f>
        <v>0</v>
      </c>
      <c r="BC816" s="379">
        <f>VLOOKUP($B816,'1.วาง งบทดลอง 4 แถว'!$E$5036:$J$5874,6,0)</f>
        <v>0</v>
      </c>
      <c r="BD816" s="380">
        <f t="shared" si="102"/>
        <v>0</v>
      </c>
      <c r="BE816" s="410" t="s">
        <v>1319</v>
      </c>
      <c r="BF816" s="411" t="s">
        <v>1502</v>
      </c>
      <c r="BG816" s="412">
        <v>0</v>
      </c>
      <c r="BH816" s="377">
        <f>VLOOKUP($B816,'1.วาง งบทดลอง 4 แถว'!$E$5875:$J$6713,3,0)</f>
        <v>0</v>
      </c>
      <c r="BI816" s="378">
        <f>VLOOKUP($B816,'1.วาง งบทดลอง 4 แถว'!$E$5875:$J$6713,4,0)</f>
        <v>0</v>
      </c>
      <c r="BJ816" s="378">
        <f>VLOOKUP($B816,'1.วาง งบทดลอง 4 แถว'!$E$5875:$J$6713,5,0)</f>
        <v>0</v>
      </c>
      <c r="BK816" s="379">
        <f>VLOOKUP($B816,'1.วาง งบทดลอง 4 แถว'!$E$5875:$J$6713,6,0)</f>
        <v>0</v>
      </c>
      <c r="BL816" s="380">
        <f t="shared" si="103"/>
        <v>0</v>
      </c>
      <c r="BM816" s="410" t="s">
        <v>1319</v>
      </c>
      <c r="BN816" s="411" t="s">
        <v>1502</v>
      </c>
      <c r="BO816" s="413">
        <v>0</v>
      </c>
    </row>
    <row r="817" spans="1:67" ht="19.5" customHeight="1">
      <c r="A817" s="374">
        <v>814</v>
      </c>
      <c r="B817" s="423" t="s">
        <v>1147</v>
      </c>
      <c r="C817" s="424" t="s">
        <v>383</v>
      </c>
      <c r="D817" s="377">
        <f>VLOOKUP($B817,'1.วาง งบทดลอง 4 แถว'!$E$2:$J$840,3,0)</f>
        <v>0</v>
      </c>
      <c r="E817" s="378">
        <f>VLOOKUP($B817,'1.วาง งบทดลอง 4 แถว'!$E$2:$J$840,4,0)</f>
        <v>0</v>
      </c>
      <c r="F817" s="378">
        <f>VLOOKUP($B817,'1.วาง งบทดลอง 4 แถว'!$E$2:$J$840,5,0)</f>
        <v>0</v>
      </c>
      <c r="G817" s="379">
        <f>VLOOKUP($B817,'1.วาง งบทดลอง 4 แถว'!$E$2:$J$840,6,0)</f>
        <v>0</v>
      </c>
      <c r="H817" s="380">
        <f t="shared" si="96"/>
        <v>0</v>
      </c>
      <c r="I817" s="410" t="s">
        <v>1319</v>
      </c>
      <c r="J817" s="411" t="s">
        <v>1320</v>
      </c>
      <c r="K817" s="412" t="s">
        <v>2027</v>
      </c>
      <c r="L817" s="377">
        <f>VLOOKUP($B817,'1.วาง งบทดลอง 4 แถว'!$E$841:$J$1679,3,0)</f>
        <v>0</v>
      </c>
      <c r="M817" s="378">
        <f>VLOOKUP($B817,'1.วาง งบทดลอง 4 แถว'!$E$841:$J$1679,4,0)</f>
        <v>0</v>
      </c>
      <c r="N817" s="378">
        <f>VLOOKUP($B817,'1.วาง งบทดลอง 4 แถว'!$E$841:$J$1679,5,0)</f>
        <v>0</v>
      </c>
      <c r="O817" s="379">
        <f>VLOOKUP($B817,'1.วาง งบทดลอง 4 แถว'!$E$841:$J$1679,6,0)</f>
        <v>0</v>
      </c>
      <c r="P817" s="380">
        <f t="shared" si="97"/>
        <v>0</v>
      </c>
      <c r="Q817" s="410" t="s">
        <v>1319</v>
      </c>
      <c r="R817" s="411" t="s">
        <v>1502</v>
      </c>
      <c r="S817" s="412">
        <v>0</v>
      </c>
      <c r="T817" s="377">
        <f>VLOOKUP($B817,'1.วาง งบทดลอง 4 แถว'!$E$1680:$J$2518,3,0)</f>
        <v>0</v>
      </c>
      <c r="U817" s="378">
        <f>VLOOKUP($B817,'1.วาง งบทดลอง 4 แถว'!$E$1680:$J$2518,4,0)</f>
        <v>0</v>
      </c>
      <c r="V817" s="378">
        <f>VLOOKUP($B817,'1.วาง งบทดลอง 4 แถว'!$E$1680:$J$2518,5,0)</f>
        <v>0</v>
      </c>
      <c r="W817" s="379">
        <f>VLOOKUP($B817,'1.วาง งบทดลอง 4 แถว'!$E$1680:$J$2518,6,0)</f>
        <v>0</v>
      </c>
      <c r="X817" s="380">
        <f t="shared" si="98"/>
        <v>0</v>
      </c>
      <c r="Y817" s="410" t="s">
        <v>1319</v>
      </c>
      <c r="Z817" s="411" t="s">
        <v>1502</v>
      </c>
      <c r="AA817" s="412">
        <v>0</v>
      </c>
      <c r="AB817" s="377">
        <f>VLOOKUP($B817,'1.วาง งบทดลอง 4 แถว'!$E$2519:$J$3357,3,0)</f>
        <v>0</v>
      </c>
      <c r="AC817" s="378">
        <f>VLOOKUP($B817,'1.วาง งบทดลอง 4 แถว'!$E$2519:$J$3357,4,0)</f>
        <v>0</v>
      </c>
      <c r="AD817" s="378">
        <f>VLOOKUP($B817,'1.วาง งบทดลอง 4 แถว'!$E$2519:$J$3357,5,0)</f>
        <v>0</v>
      </c>
      <c r="AE817" s="379">
        <f>VLOOKUP($B817,'1.วาง งบทดลอง 4 แถว'!$E$2519:$J$3357,6,0)</f>
        <v>0</v>
      </c>
      <c r="AF817" s="380">
        <f t="shared" si="99"/>
        <v>0</v>
      </c>
      <c r="AG817" s="410" t="s">
        <v>1319</v>
      </c>
      <c r="AH817" s="411" t="s">
        <v>1502</v>
      </c>
      <c r="AI817" s="412">
        <v>0</v>
      </c>
      <c r="AJ817" s="377">
        <f>VLOOKUP($B817,'1.วาง งบทดลอง 4 แถว'!$E$3358:$J$4196,3,0)</f>
        <v>0</v>
      </c>
      <c r="AK817" s="378">
        <f>VLOOKUP($B817,'1.วาง งบทดลอง 4 แถว'!$E$3358:$J$4196,4,0)</f>
        <v>0</v>
      </c>
      <c r="AL817" s="378">
        <f>VLOOKUP($B817,'1.วาง งบทดลอง 4 แถว'!$E$3358:$J$4196,5,0)</f>
        <v>0</v>
      </c>
      <c r="AM817" s="379">
        <f>VLOOKUP($B817,'1.วาง งบทดลอง 4 แถว'!$E$3358:$J$4196,6,0)</f>
        <v>0</v>
      </c>
      <c r="AN817" s="380">
        <f t="shared" si="100"/>
        <v>0</v>
      </c>
      <c r="AO817" s="410" t="s">
        <v>1319</v>
      </c>
      <c r="AP817" s="411" t="s">
        <v>1502</v>
      </c>
      <c r="AQ817" s="412">
        <v>0</v>
      </c>
      <c r="AR817" s="377">
        <f>VLOOKUP($B817,'1.วาง งบทดลอง 4 แถว'!$E$4197:$J$5035,3,0)</f>
        <v>0</v>
      </c>
      <c r="AS817" s="378">
        <f>VLOOKUP($B817,'1.วาง งบทดลอง 4 แถว'!$E$4197:$J$5035,4,0)</f>
        <v>0</v>
      </c>
      <c r="AT817" s="378">
        <f>VLOOKUP($B817,'1.วาง งบทดลอง 4 แถว'!$E$4197:$J$5035,5,0)</f>
        <v>0</v>
      </c>
      <c r="AU817" s="379">
        <f>VLOOKUP($B817,'1.วาง งบทดลอง 4 แถว'!$E$4197:$J$5035,6,0)</f>
        <v>0</v>
      </c>
      <c r="AV817" s="380">
        <f t="shared" si="101"/>
        <v>0</v>
      </c>
      <c r="AW817" s="410" t="s">
        <v>1319</v>
      </c>
      <c r="AX817" s="411" t="s">
        <v>1502</v>
      </c>
      <c r="AY817" s="412">
        <v>0</v>
      </c>
      <c r="AZ817" s="377">
        <f>VLOOKUP($B817,'1.วาง งบทดลอง 4 แถว'!$E$5036:$J$5874,3,0)</f>
        <v>0</v>
      </c>
      <c r="BA817" s="378">
        <f>VLOOKUP($B817,'1.วาง งบทดลอง 4 แถว'!$E$5036:$J$5874,4,0)</f>
        <v>0</v>
      </c>
      <c r="BB817" s="378">
        <f>VLOOKUP($B817,'1.วาง งบทดลอง 4 แถว'!$E$5036:$J$5874,5,0)</f>
        <v>0</v>
      </c>
      <c r="BC817" s="379">
        <f>VLOOKUP($B817,'1.วาง งบทดลอง 4 แถว'!$E$5036:$J$5874,6,0)</f>
        <v>0</v>
      </c>
      <c r="BD817" s="380">
        <f t="shared" si="102"/>
        <v>0</v>
      </c>
      <c r="BE817" s="410" t="s">
        <v>1319</v>
      </c>
      <c r="BF817" s="411" t="s">
        <v>1502</v>
      </c>
      <c r="BG817" s="412">
        <v>0</v>
      </c>
      <c r="BH817" s="377">
        <f>VLOOKUP($B817,'1.วาง งบทดลอง 4 แถว'!$E$5875:$J$6713,3,0)</f>
        <v>0</v>
      </c>
      <c r="BI817" s="378">
        <f>VLOOKUP($B817,'1.วาง งบทดลอง 4 แถว'!$E$5875:$J$6713,4,0)</f>
        <v>0</v>
      </c>
      <c r="BJ817" s="378">
        <f>VLOOKUP($B817,'1.วาง งบทดลอง 4 แถว'!$E$5875:$J$6713,5,0)</f>
        <v>0</v>
      </c>
      <c r="BK817" s="379">
        <f>VLOOKUP($B817,'1.วาง งบทดลอง 4 แถว'!$E$5875:$J$6713,6,0)</f>
        <v>0</v>
      </c>
      <c r="BL817" s="380">
        <f t="shared" si="103"/>
        <v>0</v>
      </c>
      <c r="BM817" s="410" t="s">
        <v>1319</v>
      </c>
      <c r="BN817" s="411" t="s">
        <v>1502</v>
      </c>
      <c r="BO817" s="413">
        <v>0</v>
      </c>
    </row>
    <row r="818" spans="1:67" ht="19.5" customHeight="1">
      <c r="A818" s="374">
        <v>815</v>
      </c>
      <c r="B818" s="423" t="s">
        <v>1148</v>
      </c>
      <c r="C818" s="424" t="s">
        <v>2368</v>
      </c>
      <c r="D818" s="377">
        <f>VLOOKUP($B818,'1.วาง งบทดลอง 4 แถว'!$E$2:$J$840,3,0)</f>
        <v>0</v>
      </c>
      <c r="E818" s="378">
        <f>VLOOKUP($B818,'1.วาง งบทดลอง 4 แถว'!$E$2:$J$840,4,0)</f>
        <v>0</v>
      </c>
      <c r="F818" s="378">
        <f>VLOOKUP($B818,'1.วาง งบทดลอง 4 แถว'!$E$2:$J$840,5,0)</f>
        <v>0</v>
      </c>
      <c r="G818" s="379">
        <f>VLOOKUP($B818,'1.วาง งบทดลอง 4 แถว'!$E$2:$J$840,6,0)</f>
        <v>0</v>
      </c>
      <c r="H818" s="380">
        <f t="shared" si="96"/>
        <v>0</v>
      </c>
      <c r="I818" s="410" t="s">
        <v>1319</v>
      </c>
      <c r="J818" s="411" t="s">
        <v>1502</v>
      </c>
      <c r="K818" s="412">
        <v>0</v>
      </c>
      <c r="L818" s="377">
        <f>VLOOKUP($B818,'1.วาง งบทดลอง 4 แถว'!$E$841:$J$1679,3,0)</f>
        <v>0</v>
      </c>
      <c r="M818" s="378">
        <f>VLOOKUP($B818,'1.วาง งบทดลอง 4 แถว'!$E$841:$J$1679,4,0)</f>
        <v>0</v>
      </c>
      <c r="N818" s="378">
        <f>VLOOKUP($B818,'1.วาง งบทดลอง 4 แถว'!$E$841:$J$1679,5,0)</f>
        <v>0</v>
      </c>
      <c r="O818" s="379">
        <f>VLOOKUP($B818,'1.วาง งบทดลอง 4 แถว'!$E$841:$J$1679,6,0)</f>
        <v>0</v>
      </c>
      <c r="P818" s="380">
        <f t="shared" si="97"/>
        <v>0</v>
      </c>
      <c r="Q818" s="410" t="s">
        <v>1319</v>
      </c>
      <c r="R818" s="411" t="s">
        <v>1502</v>
      </c>
      <c r="S818" s="412">
        <v>0</v>
      </c>
      <c r="T818" s="377">
        <f>VLOOKUP($B818,'1.วาง งบทดลอง 4 แถว'!$E$1680:$J$2518,3,0)</f>
        <v>0</v>
      </c>
      <c r="U818" s="378">
        <f>VLOOKUP($B818,'1.วาง งบทดลอง 4 แถว'!$E$1680:$J$2518,4,0)</f>
        <v>0</v>
      </c>
      <c r="V818" s="378">
        <f>VLOOKUP($B818,'1.วาง งบทดลอง 4 แถว'!$E$1680:$J$2518,5,0)</f>
        <v>0</v>
      </c>
      <c r="W818" s="379">
        <f>VLOOKUP($B818,'1.วาง งบทดลอง 4 แถว'!$E$1680:$J$2518,6,0)</f>
        <v>0</v>
      </c>
      <c r="X818" s="380">
        <f t="shared" si="98"/>
        <v>0</v>
      </c>
      <c r="Y818" s="410" t="s">
        <v>1319</v>
      </c>
      <c r="Z818" s="411" t="s">
        <v>1502</v>
      </c>
      <c r="AA818" s="412">
        <v>0</v>
      </c>
      <c r="AB818" s="377">
        <f>VLOOKUP($B818,'1.วาง งบทดลอง 4 แถว'!$E$2519:$J$3357,3,0)</f>
        <v>0</v>
      </c>
      <c r="AC818" s="378">
        <f>VLOOKUP($B818,'1.วาง งบทดลอง 4 แถว'!$E$2519:$J$3357,4,0)</f>
        <v>0</v>
      </c>
      <c r="AD818" s="378">
        <f>VLOOKUP($B818,'1.วาง งบทดลอง 4 แถว'!$E$2519:$J$3357,5,0)</f>
        <v>0</v>
      </c>
      <c r="AE818" s="379">
        <f>VLOOKUP($B818,'1.วาง งบทดลอง 4 แถว'!$E$2519:$J$3357,6,0)</f>
        <v>0</v>
      </c>
      <c r="AF818" s="380">
        <f t="shared" si="99"/>
        <v>0</v>
      </c>
      <c r="AG818" s="410" t="s">
        <v>1319</v>
      </c>
      <c r="AH818" s="411" t="s">
        <v>1502</v>
      </c>
      <c r="AI818" s="412">
        <v>0</v>
      </c>
      <c r="AJ818" s="377">
        <f>VLOOKUP($B818,'1.วาง งบทดลอง 4 แถว'!$E$3358:$J$4196,3,0)</f>
        <v>0</v>
      </c>
      <c r="AK818" s="378">
        <f>VLOOKUP($B818,'1.วาง งบทดลอง 4 แถว'!$E$3358:$J$4196,4,0)</f>
        <v>0</v>
      </c>
      <c r="AL818" s="378">
        <f>VLOOKUP($B818,'1.วาง งบทดลอง 4 แถว'!$E$3358:$J$4196,5,0)</f>
        <v>0</v>
      </c>
      <c r="AM818" s="379">
        <f>VLOOKUP($B818,'1.วาง งบทดลอง 4 แถว'!$E$3358:$J$4196,6,0)</f>
        <v>0</v>
      </c>
      <c r="AN818" s="380">
        <f t="shared" si="100"/>
        <v>0</v>
      </c>
      <c r="AO818" s="410" t="s">
        <v>1319</v>
      </c>
      <c r="AP818" s="411" t="s">
        <v>1502</v>
      </c>
      <c r="AQ818" s="412">
        <v>0</v>
      </c>
      <c r="AR818" s="377">
        <f>VLOOKUP($B818,'1.วาง งบทดลอง 4 แถว'!$E$4197:$J$5035,3,0)</f>
        <v>0</v>
      </c>
      <c r="AS818" s="378">
        <f>VLOOKUP($B818,'1.วาง งบทดลอง 4 แถว'!$E$4197:$J$5035,4,0)</f>
        <v>0</v>
      </c>
      <c r="AT818" s="378">
        <f>VLOOKUP($B818,'1.วาง งบทดลอง 4 แถว'!$E$4197:$J$5035,5,0)</f>
        <v>0</v>
      </c>
      <c r="AU818" s="379">
        <f>VLOOKUP($B818,'1.วาง งบทดลอง 4 แถว'!$E$4197:$J$5035,6,0)</f>
        <v>0</v>
      </c>
      <c r="AV818" s="380">
        <f t="shared" si="101"/>
        <v>0</v>
      </c>
      <c r="AW818" s="410" t="s">
        <v>1319</v>
      </c>
      <c r="AX818" s="411" t="s">
        <v>1502</v>
      </c>
      <c r="AY818" s="412">
        <v>0</v>
      </c>
      <c r="AZ818" s="377">
        <f>VLOOKUP($B818,'1.วาง งบทดลอง 4 แถว'!$E$5036:$J$5874,3,0)</f>
        <v>0</v>
      </c>
      <c r="BA818" s="378">
        <f>VLOOKUP($B818,'1.วาง งบทดลอง 4 แถว'!$E$5036:$J$5874,4,0)</f>
        <v>0</v>
      </c>
      <c r="BB818" s="378">
        <f>VLOOKUP($B818,'1.วาง งบทดลอง 4 แถว'!$E$5036:$J$5874,5,0)</f>
        <v>0</v>
      </c>
      <c r="BC818" s="379">
        <f>VLOOKUP($B818,'1.วาง งบทดลอง 4 แถว'!$E$5036:$J$5874,6,0)</f>
        <v>0</v>
      </c>
      <c r="BD818" s="380">
        <f t="shared" si="102"/>
        <v>0</v>
      </c>
      <c r="BE818" s="410" t="s">
        <v>1319</v>
      </c>
      <c r="BF818" s="411" t="s">
        <v>1502</v>
      </c>
      <c r="BG818" s="412">
        <v>0</v>
      </c>
      <c r="BH818" s="377">
        <f>VLOOKUP($B818,'1.วาง งบทดลอง 4 แถว'!$E$5875:$J$6713,3,0)</f>
        <v>0</v>
      </c>
      <c r="BI818" s="378">
        <f>VLOOKUP($B818,'1.วาง งบทดลอง 4 แถว'!$E$5875:$J$6713,4,0)</f>
        <v>0</v>
      </c>
      <c r="BJ818" s="378">
        <f>VLOOKUP($B818,'1.วาง งบทดลอง 4 แถว'!$E$5875:$J$6713,5,0)</f>
        <v>0</v>
      </c>
      <c r="BK818" s="379">
        <f>VLOOKUP($B818,'1.วาง งบทดลอง 4 แถว'!$E$5875:$J$6713,6,0)</f>
        <v>0</v>
      </c>
      <c r="BL818" s="380">
        <f t="shared" si="103"/>
        <v>0</v>
      </c>
      <c r="BM818" s="410" t="s">
        <v>1319</v>
      </c>
      <c r="BN818" s="411" t="s">
        <v>1502</v>
      </c>
      <c r="BO818" s="413">
        <v>0</v>
      </c>
    </row>
    <row r="819" spans="1:67" ht="19.5" customHeight="1">
      <c r="A819" s="374">
        <v>816</v>
      </c>
      <c r="B819" s="423" t="s">
        <v>1149</v>
      </c>
      <c r="C819" s="424" t="s">
        <v>1369</v>
      </c>
      <c r="D819" s="377">
        <f>VLOOKUP($B819,'1.วาง งบทดลอง 4 แถว'!$E$2:$J$840,3,0)</f>
        <v>0</v>
      </c>
      <c r="E819" s="378">
        <f>VLOOKUP($B819,'1.วาง งบทดลอง 4 แถว'!$E$2:$J$840,4,0)</f>
        <v>0</v>
      </c>
      <c r="F819" s="378">
        <f>VLOOKUP($B819,'1.วาง งบทดลอง 4 แถว'!$E$2:$J$840,5,0)</f>
        <v>0</v>
      </c>
      <c r="G819" s="379">
        <f>VLOOKUP($B819,'1.วาง งบทดลอง 4 แถว'!$E$2:$J$840,6,0)</f>
        <v>0</v>
      </c>
      <c r="H819" s="380">
        <f t="shared" si="96"/>
        <v>0</v>
      </c>
      <c r="I819" s="410" t="s">
        <v>1319</v>
      </c>
      <c r="J819" s="411" t="s">
        <v>1502</v>
      </c>
      <c r="K819" s="412">
        <v>0</v>
      </c>
      <c r="L819" s="377">
        <f>VLOOKUP($B819,'1.วาง งบทดลอง 4 แถว'!$E$841:$J$1679,3,0)</f>
        <v>0</v>
      </c>
      <c r="M819" s="378">
        <f>VLOOKUP($B819,'1.วาง งบทดลอง 4 แถว'!$E$841:$J$1679,4,0)</f>
        <v>0</v>
      </c>
      <c r="N819" s="378">
        <f>VLOOKUP($B819,'1.วาง งบทดลอง 4 แถว'!$E$841:$J$1679,5,0)</f>
        <v>0</v>
      </c>
      <c r="O819" s="379">
        <f>VLOOKUP($B819,'1.วาง งบทดลอง 4 แถว'!$E$841:$J$1679,6,0)</f>
        <v>0</v>
      </c>
      <c r="P819" s="380">
        <f t="shared" si="97"/>
        <v>0</v>
      </c>
      <c r="Q819" s="410" t="s">
        <v>1319</v>
      </c>
      <c r="R819" s="411" t="s">
        <v>1502</v>
      </c>
      <c r="S819" s="412">
        <v>0</v>
      </c>
      <c r="T819" s="377">
        <f>VLOOKUP($B819,'1.วาง งบทดลอง 4 แถว'!$E$1680:$J$2518,3,0)</f>
        <v>0</v>
      </c>
      <c r="U819" s="378">
        <f>VLOOKUP($B819,'1.วาง งบทดลอง 4 แถว'!$E$1680:$J$2518,4,0)</f>
        <v>0</v>
      </c>
      <c r="V819" s="378">
        <f>VLOOKUP($B819,'1.วาง งบทดลอง 4 แถว'!$E$1680:$J$2518,5,0)</f>
        <v>0</v>
      </c>
      <c r="W819" s="379">
        <f>VLOOKUP($B819,'1.วาง งบทดลอง 4 แถว'!$E$1680:$J$2518,6,0)</f>
        <v>0</v>
      </c>
      <c r="X819" s="380">
        <f t="shared" si="98"/>
        <v>0</v>
      </c>
      <c r="Y819" s="410" t="s">
        <v>1319</v>
      </c>
      <c r="Z819" s="411" t="s">
        <v>1502</v>
      </c>
      <c r="AA819" s="412">
        <v>0</v>
      </c>
      <c r="AB819" s="377">
        <f>VLOOKUP($B819,'1.วาง งบทดลอง 4 แถว'!$E$2519:$J$3357,3,0)</f>
        <v>0</v>
      </c>
      <c r="AC819" s="378">
        <f>VLOOKUP($B819,'1.วาง งบทดลอง 4 แถว'!$E$2519:$J$3357,4,0)</f>
        <v>0</v>
      </c>
      <c r="AD819" s="378">
        <f>VLOOKUP($B819,'1.วาง งบทดลอง 4 แถว'!$E$2519:$J$3357,5,0)</f>
        <v>0</v>
      </c>
      <c r="AE819" s="379">
        <f>VLOOKUP($B819,'1.วาง งบทดลอง 4 แถว'!$E$2519:$J$3357,6,0)</f>
        <v>0</v>
      </c>
      <c r="AF819" s="380">
        <f t="shared" si="99"/>
        <v>0</v>
      </c>
      <c r="AG819" s="410" t="s">
        <v>1319</v>
      </c>
      <c r="AH819" s="411" t="s">
        <v>1502</v>
      </c>
      <c r="AI819" s="412">
        <v>0</v>
      </c>
      <c r="AJ819" s="377">
        <f>VLOOKUP($B819,'1.วาง งบทดลอง 4 แถว'!$E$3358:$J$4196,3,0)</f>
        <v>0</v>
      </c>
      <c r="AK819" s="378">
        <f>VLOOKUP($B819,'1.วาง งบทดลอง 4 แถว'!$E$3358:$J$4196,4,0)</f>
        <v>0</v>
      </c>
      <c r="AL819" s="378">
        <f>VLOOKUP($B819,'1.วาง งบทดลอง 4 แถว'!$E$3358:$J$4196,5,0)</f>
        <v>0</v>
      </c>
      <c r="AM819" s="379">
        <f>VLOOKUP($B819,'1.วาง งบทดลอง 4 แถว'!$E$3358:$J$4196,6,0)</f>
        <v>0</v>
      </c>
      <c r="AN819" s="380">
        <f t="shared" si="100"/>
        <v>0</v>
      </c>
      <c r="AO819" s="410" t="s">
        <v>1319</v>
      </c>
      <c r="AP819" s="411" t="s">
        <v>1502</v>
      </c>
      <c r="AQ819" s="412">
        <v>0</v>
      </c>
      <c r="AR819" s="377">
        <f>VLOOKUP($B819,'1.วาง งบทดลอง 4 แถว'!$E$4197:$J$5035,3,0)</f>
        <v>0</v>
      </c>
      <c r="AS819" s="378">
        <f>VLOOKUP($B819,'1.วาง งบทดลอง 4 แถว'!$E$4197:$J$5035,4,0)</f>
        <v>0</v>
      </c>
      <c r="AT819" s="378">
        <f>VLOOKUP($B819,'1.วาง งบทดลอง 4 แถว'!$E$4197:$J$5035,5,0)</f>
        <v>0</v>
      </c>
      <c r="AU819" s="379">
        <f>VLOOKUP($B819,'1.วาง งบทดลอง 4 แถว'!$E$4197:$J$5035,6,0)</f>
        <v>0</v>
      </c>
      <c r="AV819" s="380">
        <f t="shared" si="101"/>
        <v>0</v>
      </c>
      <c r="AW819" s="410" t="s">
        <v>1319</v>
      </c>
      <c r="AX819" s="411" t="s">
        <v>1502</v>
      </c>
      <c r="AY819" s="412">
        <v>0</v>
      </c>
      <c r="AZ819" s="377">
        <f>VLOOKUP($B819,'1.วาง งบทดลอง 4 แถว'!$E$5036:$J$5874,3,0)</f>
        <v>0</v>
      </c>
      <c r="BA819" s="378">
        <f>VLOOKUP($B819,'1.วาง งบทดลอง 4 แถว'!$E$5036:$J$5874,4,0)</f>
        <v>0</v>
      </c>
      <c r="BB819" s="378">
        <f>VLOOKUP($B819,'1.วาง งบทดลอง 4 แถว'!$E$5036:$J$5874,5,0)</f>
        <v>0</v>
      </c>
      <c r="BC819" s="379">
        <f>VLOOKUP($B819,'1.วาง งบทดลอง 4 แถว'!$E$5036:$J$5874,6,0)</f>
        <v>0</v>
      </c>
      <c r="BD819" s="380">
        <f t="shared" si="102"/>
        <v>0</v>
      </c>
      <c r="BE819" s="410" t="s">
        <v>1319</v>
      </c>
      <c r="BF819" s="411" t="s">
        <v>1502</v>
      </c>
      <c r="BG819" s="412">
        <v>0</v>
      </c>
      <c r="BH819" s="377">
        <f>VLOOKUP($B819,'1.วาง งบทดลอง 4 แถว'!$E$5875:$J$6713,3,0)</f>
        <v>0</v>
      </c>
      <c r="BI819" s="378">
        <f>VLOOKUP($B819,'1.วาง งบทดลอง 4 แถว'!$E$5875:$J$6713,4,0)</f>
        <v>0</v>
      </c>
      <c r="BJ819" s="378">
        <f>VLOOKUP($B819,'1.วาง งบทดลอง 4 แถว'!$E$5875:$J$6713,5,0)</f>
        <v>0</v>
      </c>
      <c r="BK819" s="379">
        <f>VLOOKUP($B819,'1.วาง งบทดลอง 4 แถว'!$E$5875:$J$6713,6,0)</f>
        <v>0</v>
      </c>
      <c r="BL819" s="380">
        <f t="shared" si="103"/>
        <v>0</v>
      </c>
      <c r="BM819" s="410" t="s">
        <v>1319</v>
      </c>
      <c r="BN819" s="411" t="s">
        <v>1502</v>
      </c>
      <c r="BO819" s="413">
        <v>0</v>
      </c>
    </row>
    <row r="820" spans="1:67" ht="19.5" customHeight="1">
      <c r="A820" s="374">
        <v>817</v>
      </c>
      <c r="B820" s="423" t="s">
        <v>1150</v>
      </c>
      <c r="C820" s="424" t="s">
        <v>1868</v>
      </c>
      <c r="D820" s="377">
        <f>VLOOKUP($B820,'1.วาง งบทดลอง 4 แถว'!$E$2:$J$840,3,0)</f>
        <v>0</v>
      </c>
      <c r="E820" s="378">
        <f>VLOOKUP($B820,'1.วาง งบทดลอง 4 แถว'!$E$2:$J$840,4,0)</f>
        <v>0</v>
      </c>
      <c r="F820" s="378">
        <f>VLOOKUP($B820,'1.วาง งบทดลอง 4 แถว'!$E$2:$J$840,5,0)</f>
        <v>200</v>
      </c>
      <c r="G820" s="379">
        <f>VLOOKUP($B820,'1.วาง งบทดลอง 4 แถว'!$E$2:$J$840,6,0)</f>
        <v>0</v>
      </c>
      <c r="H820" s="380">
        <f t="shared" si="96"/>
        <v>200</v>
      </c>
      <c r="I820" s="410" t="s">
        <v>1319</v>
      </c>
      <c r="J820" s="411" t="s">
        <v>1502</v>
      </c>
      <c r="K820" s="412">
        <v>0</v>
      </c>
      <c r="L820" s="377">
        <f>VLOOKUP($B820,'1.วาง งบทดลอง 4 แถว'!$E$841:$J$1679,3,0)</f>
        <v>0</v>
      </c>
      <c r="M820" s="378">
        <f>VLOOKUP($B820,'1.วาง งบทดลอง 4 แถว'!$E$841:$J$1679,4,0)</f>
        <v>0</v>
      </c>
      <c r="N820" s="378">
        <f>VLOOKUP($B820,'1.วาง งบทดลอง 4 แถว'!$E$841:$J$1679,5,0)</f>
        <v>0</v>
      </c>
      <c r="O820" s="379">
        <f>VLOOKUP($B820,'1.วาง งบทดลอง 4 แถว'!$E$841:$J$1679,6,0)</f>
        <v>0</v>
      </c>
      <c r="P820" s="380">
        <f t="shared" si="97"/>
        <v>0</v>
      </c>
      <c r="Q820" s="410" t="s">
        <v>1319</v>
      </c>
      <c r="R820" s="411" t="s">
        <v>1502</v>
      </c>
      <c r="S820" s="412">
        <v>0</v>
      </c>
      <c r="T820" s="377">
        <f>VLOOKUP($B820,'1.วาง งบทดลอง 4 แถว'!$E$1680:$J$2518,3,0)</f>
        <v>0</v>
      </c>
      <c r="U820" s="378">
        <f>VLOOKUP($B820,'1.วาง งบทดลอง 4 แถว'!$E$1680:$J$2518,4,0)</f>
        <v>0</v>
      </c>
      <c r="V820" s="378">
        <f>VLOOKUP($B820,'1.วาง งบทดลอง 4 แถว'!$E$1680:$J$2518,5,0)</f>
        <v>0</v>
      </c>
      <c r="W820" s="379">
        <f>VLOOKUP($B820,'1.วาง งบทดลอง 4 แถว'!$E$1680:$J$2518,6,0)</f>
        <v>0</v>
      </c>
      <c r="X820" s="380">
        <f t="shared" si="98"/>
        <v>0</v>
      </c>
      <c r="Y820" s="410" t="s">
        <v>1319</v>
      </c>
      <c r="Z820" s="411" t="s">
        <v>1502</v>
      </c>
      <c r="AA820" s="412">
        <v>0</v>
      </c>
      <c r="AB820" s="377">
        <f>VLOOKUP($B820,'1.วาง งบทดลอง 4 แถว'!$E$2519:$J$3357,3,0)</f>
        <v>0</v>
      </c>
      <c r="AC820" s="378">
        <f>VLOOKUP($B820,'1.วาง งบทดลอง 4 แถว'!$E$2519:$J$3357,4,0)</f>
        <v>0</v>
      </c>
      <c r="AD820" s="378">
        <f>VLOOKUP($B820,'1.วาง งบทดลอง 4 แถว'!$E$2519:$J$3357,5,0)</f>
        <v>0</v>
      </c>
      <c r="AE820" s="379">
        <f>VLOOKUP($B820,'1.วาง งบทดลอง 4 แถว'!$E$2519:$J$3357,6,0)</f>
        <v>0</v>
      </c>
      <c r="AF820" s="380">
        <f t="shared" si="99"/>
        <v>0</v>
      </c>
      <c r="AG820" s="410" t="s">
        <v>1319</v>
      </c>
      <c r="AH820" s="411" t="s">
        <v>1502</v>
      </c>
      <c r="AI820" s="412">
        <v>0</v>
      </c>
      <c r="AJ820" s="377">
        <f>VLOOKUP($B820,'1.วาง งบทดลอง 4 แถว'!$E$3358:$J$4196,3,0)</f>
        <v>0</v>
      </c>
      <c r="AK820" s="378">
        <f>VLOOKUP($B820,'1.วาง งบทดลอง 4 แถว'!$E$3358:$J$4196,4,0)</f>
        <v>0</v>
      </c>
      <c r="AL820" s="378">
        <f>VLOOKUP($B820,'1.วาง งบทดลอง 4 แถว'!$E$3358:$J$4196,5,0)</f>
        <v>0</v>
      </c>
      <c r="AM820" s="379">
        <f>VLOOKUP($B820,'1.วาง งบทดลอง 4 แถว'!$E$3358:$J$4196,6,0)</f>
        <v>0</v>
      </c>
      <c r="AN820" s="380">
        <f t="shared" si="100"/>
        <v>0</v>
      </c>
      <c r="AO820" s="410" t="s">
        <v>1319</v>
      </c>
      <c r="AP820" s="411" t="s">
        <v>1502</v>
      </c>
      <c r="AQ820" s="412">
        <v>0</v>
      </c>
      <c r="AR820" s="377">
        <f>VLOOKUP($B820,'1.วาง งบทดลอง 4 แถว'!$E$4197:$J$5035,3,0)</f>
        <v>0</v>
      </c>
      <c r="AS820" s="378">
        <f>VLOOKUP($B820,'1.วาง งบทดลอง 4 แถว'!$E$4197:$J$5035,4,0)</f>
        <v>0</v>
      </c>
      <c r="AT820" s="378">
        <f>VLOOKUP($B820,'1.วาง งบทดลอง 4 แถว'!$E$4197:$J$5035,5,0)</f>
        <v>0</v>
      </c>
      <c r="AU820" s="379">
        <f>VLOOKUP($B820,'1.วาง งบทดลอง 4 แถว'!$E$4197:$J$5035,6,0)</f>
        <v>0</v>
      </c>
      <c r="AV820" s="380">
        <f t="shared" si="101"/>
        <v>0</v>
      </c>
      <c r="AW820" s="410" t="s">
        <v>1319</v>
      </c>
      <c r="AX820" s="411" t="s">
        <v>1502</v>
      </c>
      <c r="AY820" s="412">
        <v>0</v>
      </c>
      <c r="AZ820" s="377">
        <f>VLOOKUP($B820,'1.วาง งบทดลอง 4 แถว'!$E$5036:$J$5874,3,0)</f>
        <v>0</v>
      </c>
      <c r="BA820" s="378">
        <f>VLOOKUP($B820,'1.วาง งบทดลอง 4 แถว'!$E$5036:$J$5874,4,0)</f>
        <v>0</v>
      </c>
      <c r="BB820" s="378">
        <f>VLOOKUP($B820,'1.วาง งบทดลอง 4 แถว'!$E$5036:$J$5874,5,0)</f>
        <v>0</v>
      </c>
      <c r="BC820" s="379">
        <f>VLOOKUP($B820,'1.วาง งบทดลอง 4 แถว'!$E$5036:$J$5874,6,0)</f>
        <v>0</v>
      </c>
      <c r="BD820" s="380">
        <f t="shared" si="102"/>
        <v>0</v>
      </c>
      <c r="BE820" s="410" t="s">
        <v>1319</v>
      </c>
      <c r="BF820" s="411" t="s">
        <v>1502</v>
      </c>
      <c r="BG820" s="412">
        <v>0</v>
      </c>
      <c r="BH820" s="377">
        <f>VLOOKUP($B820,'1.วาง งบทดลอง 4 แถว'!$E$5875:$J$6713,3,0)</f>
        <v>0</v>
      </c>
      <c r="BI820" s="378">
        <f>VLOOKUP($B820,'1.วาง งบทดลอง 4 แถว'!$E$5875:$J$6713,4,0)</f>
        <v>0</v>
      </c>
      <c r="BJ820" s="378">
        <f>VLOOKUP($B820,'1.วาง งบทดลอง 4 แถว'!$E$5875:$J$6713,5,0)</f>
        <v>0</v>
      </c>
      <c r="BK820" s="379">
        <f>VLOOKUP($B820,'1.วาง งบทดลอง 4 แถว'!$E$5875:$J$6713,6,0)</f>
        <v>0</v>
      </c>
      <c r="BL820" s="380">
        <f t="shared" si="103"/>
        <v>0</v>
      </c>
      <c r="BM820" s="410" t="s">
        <v>1319</v>
      </c>
      <c r="BN820" s="411" t="s">
        <v>1502</v>
      </c>
      <c r="BO820" s="413">
        <v>0</v>
      </c>
    </row>
    <row r="821" spans="1:67" ht="19.5" customHeight="1">
      <c r="A821" s="374">
        <v>818</v>
      </c>
      <c r="B821" s="423" t="s">
        <v>1151</v>
      </c>
      <c r="C821" s="424" t="s">
        <v>1370</v>
      </c>
      <c r="D821" s="377">
        <f>VLOOKUP($B821,'1.วาง งบทดลอง 4 แถว'!$E$2:$J$840,3,0)</f>
        <v>6400</v>
      </c>
      <c r="E821" s="378">
        <f>VLOOKUP($B821,'1.วาง งบทดลอง 4 แถว'!$E$2:$J$840,4,0)</f>
        <v>0</v>
      </c>
      <c r="F821" s="378">
        <f>VLOOKUP($B821,'1.วาง งบทดลอง 4 แถว'!$E$2:$J$840,5,0)</f>
        <v>10177.459999999999</v>
      </c>
      <c r="G821" s="379">
        <f>VLOOKUP($B821,'1.วาง งบทดลอง 4 แถว'!$E$2:$J$840,6,0)</f>
        <v>0</v>
      </c>
      <c r="H821" s="380">
        <f t="shared" si="96"/>
        <v>10177.459999999999</v>
      </c>
      <c r="I821" s="410" t="s">
        <v>1319</v>
      </c>
      <c r="J821" s="411" t="s">
        <v>1502</v>
      </c>
      <c r="K821" s="412">
        <v>0</v>
      </c>
      <c r="L821" s="377">
        <f>VLOOKUP($B821,'1.วาง งบทดลอง 4 แถว'!$E$841:$J$1679,3,0)</f>
        <v>0</v>
      </c>
      <c r="M821" s="378">
        <f>VLOOKUP($B821,'1.วาง งบทดลอง 4 แถว'!$E$841:$J$1679,4,0)</f>
        <v>0</v>
      </c>
      <c r="N821" s="378">
        <f>VLOOKUP($B821,'1.วาง งบทดลอง 4 แถว'!$E$841:$J$1679,5,0)</f>
        <v>0</v>
      </c>
      <c r="O821" s="379">
        <f>VLOOKUP($B821,'1.วาง งบทดลอง 4 แถว'!$E$841:$J$1679,6,0)</f>
        <v>0</v>
      </c>
      <c r="P821" s="380">
        <f t="shared" si="97"/>
        <v>0</v>
      </c>
      <c r="Q821" s="410" t="s">
        <v>1319</v>
      </c>
      <c r="R821" s="411" t="s">
        <v>1502</v>
      </c>
      <c r="S821" s="412">
        <v>0</v>
      </c>
      <c r="T821" s="377">
        <f>VLOOKUP($B821,'1.วาง งบทดลอง 4 แถว'!$E$1680:$J$2518,3,0)</f>
        <v>0</v>
      </c>
      <c r="U821" s="378">
        <f>VLOOKUP($B821,'1.วาง งบทดลอง 4 แถว'!$E$1680:$J$2518,4,0)</f>
        <v>0</v>
      </c>
      <c r="V821" s="378">
        <f>VLOOKUP($B821,'1.วาง งบทดลอง 4 แถว'!$E$1680:$J$2518,5,0)</f>
        <v>0</v>
      </c>
      <c r="W821" s="379">
        <f>VLOOKUP($B821,'1.วาง งบทดลอง 4 แถว'!$E$1680:$J$2518,6,0)</f>
        <v>0</v>
      </c>
      <c r="X821" s="380">
        <f t="shared" si="98"/>
        <v>0</v>
      </c>
      <c r="Y821" s="410" t="s">
        <v>1319</v>
      </c>
      <c r="Z821" s="411" t="s">
        <v>1502</v>
      </c>
      <c r="AA821" s="412">
        <v>0</v>
      </c>
      <c r="AB821" s="377">
        <f>VLOOKUP($B821,'1.วาง งบทดลอง 4 แถว'!$E$2519:$J$3357,3,0)</f>
        <v>0</v>
      </c>
      <c r="AC821" s="378">
        <f>VLOOKUP($B821,'1.วาง งบทดลอง 4 แถว'!$E$2519:$J$3357,4,0)</f>
        <v>0</v>
      </c>
      <c r="AD821" s="378">
        <f>VLOOKUP($B821,'1.วาง งบทดลอง 4 แถว'!$E$2519:$J$3357,5,0)</f>
        <v>0</v>
      </c>
      <c r="AE821" s="379">
        <f>VLOOKUP($B821,'1.วาง งบทดลอง 4 แถว'!$E$2519:$J$3357,6,0)</f>
        <v>0</v>
      </c>
      <c r="AF821" s="380">
        <f t="shared" si="99"/>
        <v>0</v>
      </c>
      <c r="AG821" s="410" t="s">
        <v>1319</v>
      </c>
      <c r="AH821" s="411" t="s">
        <v>1502</v>
      </c>
      <c r="AI821" s="412">
        <v>0</v>
      </c>
      <c r="AJ821" s="377">
        <f>VLOOKUP($B821,'1.วาง งบทดลอง 4 แถว'!$E$3358:$J$4196,3,0)</f>
        <v>0</v>
      </c>
      <c r="AK821" s="378">
        <f>VLOOKUP($B821,'1.วาง งบทดลอง 4 แถว'!$E$3358:$J$4196,4,0)</f>
        <v>0</v>
      </c>
      <c r="AL821" s="378">
        <f>VLOOKUP($B821,'1.วาง งบทดลอง 4 แถว'!$E$3358:$J$4196,5,0)</f>
        <v>0</v>
      </c>
      <c r="AM821" s="379">
        <f>VLOOKUP($B821,'1.วาง งบทดลอง 4 แถว'!$E$3358:$J$4196,6,0)</f>
        <v>0</v>
      </c>
      <c r="AN821" s="380">
        <f t="shared" si="100"/>
        <v>0</v>
      </c>
      <c r="AO821" s="410" t="s">
        <v>1319</v>
      </c>
      <c r="AP821" s="411" t="s">
        <v>1502</v>
      </c>
      <c r="AQ821" s="412">
        <v>0</v>
      </c>
      <c r="AR821" s="377">
        <f>VLOOKUP($B821,'1.วาง งบทดลอง 4 แถว'!$E$4197:$J$5035,3,0)</f>
        <v>0</v>
      </c>
      <c r="AS821" s="378">
        <f>VLOOKUP($B821,'1.วาง งบทดลอง 4 แถว'!$E$4197:$J$5035,4,0)</f>
        <v>0</v>
      </c>
      <c r="AT821" s="378">
        <f>VLOOKUP($B821,'1.วาง งบทดลอง 4 แถว'!$E$4197:$J$5035,5,0)</f>
        <v>0</v>
      </c>
      <c r="AU821" s="379">
        <f>VLOOKUP($B821,'1.วาง งบทดลอง 4 แถว'!$E$4197:$J$5035,6,0)</f>
        <v>0</v>
      </c>
      <c r="AV821" s="380">
        <f t="shared" si="101"/>
        <v>0</v>
      </c>
      <c r="AW821" s="410" t="s">
        <v>1319</v>
      </c>
      <c r="AX821" s="411" t="s">
        <v>1502</v>
      </c>
      <c r="AY821" s="412">
        <v>0</v>
      </c>
      <c r="AZ821" s="377">
        <f>VLOOKUP($B821,'1.วาง งบทดลอง 4 แถว'!$E$5036:$J$5874,3,0)</f>
        <v>0</v>
      </c>
      <c r="BA821" s="378">
        <f>VLOOKUP($B821,'1.วาง งบทดลอง 4 แถว'!$E$5036:$J$5874,4,0)</f>
        <v>0</v>
      </c>
      <c r="BB821" s="378">
        <f>VLOOKUP($B821,'1.วาง งบทดลอง 4 แถว'!$E$5036:$J$5874,5,0)</f>
        <v>0</v>
      </c>
      <c r="BC821" s="379">
        <f>VLOOKUP($B821,'1.วาง งบทดลอง 4 แถว'!$E$5036:$J$5874,6,0)</f>
        <v>0</v>
      </c>
      <c r="BD821" s="380">
        <f t="shared" si="102"/>
        <v>0</v>
      </c>
      <c r="BE821" s="410" t="s">
        <v>1319</v>
      </c>
      <c r="BF821" s="411" t="s">
        <v>1502</v>
      </c>
      <c r="BG821" s="412">
        <v>0</v>
      </c>
      <c r="BH821" s="377">
        <f>VLOOKUP($B821,'1.วาง งบทดลอง 4 แถว'!$E$5875:$J$6713,3,0)</f>
        <v>0</v>
      </c>
      <c r="BI821" s="378">
        <f>VLOOKUP($B821,'1.วาง งบทดลอง 4 แถว'!$E$5875:$J$6713,4,0)</f>
        <v>0</v>
      </c>
      <c r="BJ821" s="378">
        <f>VLOOKUP($B821,'1.วาง งบทดลอง 4 แถว'!$E$5875:$J$6713,5,0)</f>
        <v>0</v>
      </c>
      <c r="BK821" s="379">
        <f>VLOOKUP($B821,'1.วาง งบทดลอง 4 แถว'!$E$5875:$J$6713,6,0)</f>
        <v>0</v>
      </c>
      <c r="BL821" s="380">
        <f t="shared" si="103"/>
        <v>0</v>
      </c>
      <c r="BM821" s="410" t="s">
        <v>1319</v>
      </c>
      <c r="BN821" s="411" t="s">
        <v>1502</v>
      </c>
      <c r="BO821" s="413">
        <v>0</v>
      </c>
    </row>
    <row r="822" spans="1:67" ht="19.5" customHeight="1">
      <c r="A822" s="374">
        <v>819</v>
      </c>
      <c r="B822" s="423" t="s">
        <v>1152</v>
      </c>
      <c r="C822" s="424" t="s">
        <v>2369</v>
      </c>
      <c r="D822" s="377">
        <f>VLOOKUP($B822,'1.วาง งบทดลอง 4 แถว'!$E$2:$J$840,3,0)</f>
        <v>0</v>
      </c>
      <c r="E822" s="378">
        <f>VLOOKUP($B822,'1.วาง งบทดลอง 4 แถว'!$E$2:$J$840,4,0)</f>
        <v>0</v>
      </c>
      <c r="F822" s="378">
        <f>VLOOKUP($B822,'1.วาง งบทดลอง 4 แถว'!$E$2:$J$840,5,0)</f>
        <v>0</v>
      </c>
      <c r="G822" s="379">
        <f>VLOOKUP($B822,'1.วาง งบทดลอง 4 แถว'!$E$2:$J$840,6,0)</f>
        <v>0</v>
      </c>
      <c r="H822" s="380">
        <f t="shared" si="96"/>
        <v>0</v>
      </c>
      <c r="I822" s="410" t="s">
        <v>1319</v>
      </c>
      <c r="J822" s="411" t="s">
        <v>1502</v>
      </c>
      <c r="K822" s="412">
        <v>0</v>
      </c>
      <c r="L822" s="377">
        <f>VLOOKUP($B822,'1.วาง งบทดลอง 4 แถว'!$E$841:$J$1679,3,0)</f>
        <v>0</v>
      </c>
      <c r="M822" s="378">
        <f>VLOOKUP($B822,'1.วาง งบทดลอง 4 แถว'!$E$841:$J$1679,4,0)</f>
        <v>0</v>
      </c>
      <c r="N822" s="378">
        <f>VLOOKUP($B822,'1.วาง งบทดลอง 4 แถว'!$E$841:$J$1679,5,0)</f>
        <v>0</v>
      </c>
      <c r="O822" s="379">
        <f>VLOOKUP($B822,'1.วาง งบทดลอง 4 แถว'!$E$841:$J$1679,6,0)</f>
        <v>0</v>
      </c>
      <c r="P822" s="380">
        <f t="shared" si="97"/>
        <v>0</v>
      </c>
      <c r="Q822" s="410" t="s">
        <v>1319</v>
      </c>
      <c r="R822" s="411" t="s">
        <v>1502</v>
      </c>
      <c r="S822" s="412">
        <v>0</v>
      </c>
      <c r="T822" s="377">
        <f>VLOOKUP($B822,'1.วาง งบทดลอง 4 แถว'!$E$1680:$J$2518,3,0)</f>
        <v>0</v>
      </c>
      <c r="U822" s="378">
        <f>VLOOKUP($B822,'1.วาง งบทดลอง 4 แถว'!$E$1680:$J$2518,4,0)</f>
        <v>0</v>
      </c>
      <c r="V822" s="378">
        <f>VLOOKUP($B822,'1.วาง งบทดลอง 4 แถว'!$E$1680:$J$2518,5,0)</f>
        <v>0</v>
      </c>
      <c r="W822" s="379">
        <f>VLOOKUP($B822,'1.วาง งบทดลอง 4 แถว'!$E$1680:$J$2518,6,0)</f>
        <v>0</v>
      </c>
      <c r="X822" s="380">
        <f t="shared" si="98"/>
        <v>0</v>
      </c>
      <c r="Y822" s="410" t="s">
        <v>1319</v>
      </c>
      <c r="Z822" s="411" t="s">
        <v>1502</v>
      </c>
      <c r="AA822" s="412">
        <v>0</v>
      </c>
      <c r="AB822" s="377">
        <f>VLOOKUP($B822,'1.วาง งบทดลอง 4 แถว'!$E$2519:$J$3357,3,0)</f>
        <v>0</v>
      </c>
      <c r="AC822" s="378">
        <f>VLOOKUP($B822,'1.วาง งบทดลอง 4 แถว'!$E$2519:$J$3357,4,0)</f>
        <v>0</v>
      </c>
      <c r="AD822" s="378">
        <f>VLOOKUP($B822,'1.วาง งบทดลอง 4 แถว'!$E$2519:$J$3357,5,0)</f>
        <v>0</v>
      </c>
      <c r="AE822" s="379">
        <f>VLOOKUP($B822,'1.วาง งบทดลอง 4 แถว'!$E$2519:$J$3357,6,0)</f>
        <v>0</v>
      </c>
      <c r="AF822" s="380">
        <f t="shared" si="99"/>
        <v>0</v>
      </c>
      <c r="AG822" s="410" t="s">
        <v>1319</v>
      </c>
      <c r="AH822" s="411" t="s">
        <v>1502</v>
      </c>
      <c r="AI822" s="412">
        <v>0</v>
      </c>
      <c r="AJ822" s="377">
        <f>VLOOKUP($B822,'1.วาง งบทดลอง 4 แถว'!$E$3358:$J$4196,3,0)</f>
        <v>0</v>
      </c>
      <c r="AK822" s="378">
        <f>VLOOKUP($B822,'1.วาง งบทดลอง 4 แถว'!$E$3358:$J$4196,4,0)</f>
        <v>0</v>
      </c>
      <c r="AL822" s="378">
        <f>VLOOKUP($B822,'1.วาง งบทดลอง 4 แถว'!$E$3358:$J$4196,5,0)</f>
        <v>0</v>
      </c>
      <c r="AM822" s="379">
        <f>VLOOKUP($B822,'1.วาง งบทดลอง 4 แถว'!$E$3358:$J$4196,6,0)</f>
        <v>0</v>
      </c>
      <c r="AN822" s="380">
        <f t="shared" si="100"/>
        <v>0</v>
      </c>
      <c r="AO822" s="410" t="s">
        <v>1319</v>
      </c>
      <c r="AP822" s="411" t="s">
        <v>1502</v>
      </c>
      <c r="AQ822" s="412">
        <v>0</v>
      </c>
      <c r="AR822" s="377">
        <f>VLOOKUP($B822,'1.วาง งบทดลอง 4 แถว'!$E$4197:$J$5035,3,0)</f>
        <v>0</v>
      </c>
      <c r="AS822" s="378">
        <f>VLOOKUP($B822,'1.วาง งบทดลอง 4 แถว'!$E$4197:$J$5035,4,0)</f>
        <v>0</v>
      </c>
      <c r="AT822" s="378">
        <f>VLOOKUP($B822,'1.วาง งบทดลอง 4 แถว'!$E$4197:$J$5035,5,0)</f>
        <v>0</v>
      </c>
      <c r="AU822" s="379">
        <f>VLOOKUP($B822,'1.วาง งบทดลอง 4 แถว'!$E$4197:$J$5035,6,0)</f>
        <v>0</v>
      </c>
      <c r="AV822" s="380">
        <f t="shared" si="101"/>
        <v>0</v>
      </c>
      <c r="AW822" s="410" t="s">
        <v>1319</v>
      </c>
      <c r="AX822" s="411" t="s">
        <v>1502</v>
      </c>
      <c r="AY822" s="412">
        <v>0</v>
      </c>
      <c r="AZ822" s="377">
        <f>VLOOKUP($B822,'1.วาง งบทดลอง 4 แถว'!$E$5036:$J$5874,3,0)</f>
        <v>0</v>
      </c>
      <c r="BA822" s="378">
        <f>VLOOKUP($B822,'1.วาง งบทดลอง 4 แถว'!$E$5036:$J$5874,4,0)</f>
        <v>0</v>
      </c>
      <c r="BB822" s="378">
        <f>VLOOKUP($B822,'1.วาง งบทดลอง 4 แถว'!$E$5036:$J$5874,5,0)</f>
        <v>0</v>
      </c>
      <c r="BC822" s="379">
        <f>VLOOKUP($B822,'1.วาง งบทดลอง 4 แถว'!$E$5036:$J$5874,6,0)</f>
        <v>0</v>
      </c>
      <c r="BD822" s="380">
        <f t="shared" si="102"/>
        <v>0</v>
      </c>
      <c r="BE822" s="410" t="s">
        <v>1319</v>
      </c>
      <c r="BF822" s="411" t="s">
        <v>1502</v>
      </c>
      <c r="BG822" s="412">
        <v>0</v>
      </c>
      <c r="BH822" s="377">
        <f>VLOOKUP($B822,'1.วาง งบทดลอง 4 แถว'!$E$5875:$J$6713,3,0)</f>
        <v>0</v>
      </c>
      <c r="BI822" s="378">
        <f>VLOOKUP($B822,'1.วาง งบทดลอง 4 แถว'!$E$5875:$J$6713,4,0)</f>
        <v>0</v>
      </c>
      <c r="BJ822" s="378">
        <f>VLOOKUP($B822,'1.วาง งบทดลอง 4 แถว'!$E$5875:$J$6713,5,0)</f>
        <v>0</v>
      </c>
      <c r="BK822" s="379">
        <f>VLOOKUP($B822,'1.วาง งบทดลอง 4 แถว'!$E$5875:$J$6713,6,0)</f>
        <v>0</v>
      </c>
      <c r="BL822" s="380">
        <f t="shared" si="103"/>
        <v>0</v>
      </c>
      <c r="BM822" s="410" t="s">
        <v>1319</v>
      </c>
      <c r="BN822" s="411" t="s">
        <v>1502</v>
      </c>
      <c r="BO822" s="413">
        <v>0</v>
      </c>
    </row>
    <row r="823" spans="1:67" ht="19.5" customHeight="1">
      <c r="A823" s="374">
        <v>820</v>
      </c>
      <c r="B823" s="423" t="s">
        <v>1153</v>
      </c>
      <c r="C823" s="424" t="s">
        <v>1869</v>
      </c>
      <c r="D823" s="377">
        <f>VLOOKUP($B823,'1.วาง งบทดลอง 4 แถว'!$E$2:$J$840,3,0)</f>
        <v>0</v>
      </c>
      <c r="E823" s="378">
        <f>VLOOKUP($B823,'1.วาง งบทดลอง 4 แถว'!$E$2:$J$840,4,0)</f>
        <v>0</v>
      </c>
      <c r="F823" s="378">
        <f>VLOOKUP($B823,'1.วาง งบทดลอง 4 แถว'!$E$2:$J$840,5,0)</f>
        <v>0</v>
      </c>
      <c r="G823" s="379">
        <f>VLOOKUP($B823,'1.วาง งบทดลอง 4 แถว'!$E$2:$J$840,6,0)</f>
        <v>0</v>
      </c>
      <c r="H823" s="380">
        <f t="shared" si="96"/>
        <v>0</v>
      </c>
      <c r="I823" s="410" t="s">
        <v>1319</v>
      </c>
      <c r="J823" s="411" t="s">
        <v>1502</v>
      </c>
      <c r="K823" s="412">
        <v>0</v>
      </c>
      <c r="L823" s="377">
        <f>VLOOKUP($B823,'1.วาง งบทดลอง 4 แถว'!$E$841:$J$1679,3,0)</f>
        <v>0</v>
      </c>
      <c r="M823" s="378">
        <f>VLOOKUP($B823,'1.วาง งบทดลอง 4 แถว'!$E$841:$J$1679,4,0)</f>
        <v>0</v>
      </c>
      <c r="N823" s="378">
        <f>VLOOKUP($B823,'1.วาง งบทดลอง 4 แถว'!$E$841:$J$1679,5,0)</f>
        <v>0</v>
      </c>
      <c r="O823" s="379">
        <f>VLOOKUP($B823,'1.วาง งบทดลอง 4 แถว'!$E$841:$J$1679,6,0)</f>
        <v>0</v>
      </c>
      <c r="P823" s="380">
        <f t="shared" si="97"/>
        <v>0</v>
      </c>
      <c r="Q823" s="410" t="s">
        <v>1319</v>
      </c>
      <c r="R823" s="411" t="s">
        <v>1320</v>
      </c>
      <c r="S823" s="412">
        <v>0</v>
      </c>
      <c r="T823" s="377">
        <f>VLOOKUP($B823,'1.วาง งบทดลอง 4 แถว'!$E$1680:$J$2518,3,0)</f>
        <v>0</v>
      </c>
      <c r="U823" s="378">
        <f>VLOOKUP($B823,'1.วาง งบทดลอง 4 แถว'!$E$1680:$J$2518,4,0)</f>
        <v>0</v>
      </c>
      <c r="V823" s="378">
        <f>VLOOKUP($B823,'1.วาง งบทดลอง 4 แถว'!$E$1680:$J$2518,5,0)</f>
        <v>0</v>
      </c>
      <c r="W823" s="379">
        <f>VLOOKUP($B823,'1.วาง งบทดลอง 4 แถว'!$E$1680:$J$2518,6,0)</f>
        <v>0</v>
      </c>
      <c r="X823" s="380">
        <f t="shared" si="98"/>
        <v>0</v>
      </c>
      <c r="Y823" s="410" t="s">
        <v>1319</v>
      </c>
      <c r="Z823" s="411" t="s">
        <v>1320</v>
      </c>
      <c r="AA823" s="412">
        <v>0</v>
      </c>
      <c r="AB823" s="377">
        <f>VLOOKUP($B823,'1.วาง งบทดลอง 4 แถว'!$E$2519:$J$3357,3,0)</f>
        <v>0</v>
      </c>
      <c r="AC823" s="378">
        <f>VLOOKUP($B823,'1.วาง งบทดลอง 4 แถว'!$E$2519:$J$3357,4,0)</f>
        <v>0</v>
      </c>
      <c r="AD823" s="378">
        <f>VLOOKUP($B823,'1.วาง งบทดลอง 4 แถว'!$E$2519:$J$3357,5,0)</f>
        <v>0</v>
      </c>
      <c r="AE823" s="379">
        <f>VLOOKUP($B823,'1.วาง งบทดลอง 4 แถว'!$E$2519:$J$3357,6,0)</f>
        <v>0</v>
      </c>
      <c r="AF823" s="380">
        <f t="shared" si="99"/>
        <v>0</v>
      </c>
      <c r="AG823" s="410" t="s">
        <v>1319</v>
      </c>
      <c r="AH823" s="411" t="s">
        <v>1320</v>
      </c>
      <c r="AI823" s="412">
        <v>0</v>
      </c>
      <c r="AJ823" s="377">
        <f>VLOOKUP($B823,'1.วาง งบทดลอง 4 แถว'!$E$3358:$J$4196,3,0)</f>
        <v>0</v>
      </c>
      <c r="AK823" s="378">
        <f>VLOOKUP($B823,'1.วาง งบทดลอง 4 แถว'!$E$3358:$J$4196,4,0)</f>
        <v>0</v>
      </c>
      <c r="AL823" s="378">
        <f>VLOOKUP($B823,'1.วาง งบทดลอง 4 แถว'!$E$3358:$J$4196,5,0)</f>
        <v>0</v>
      </c>
      <c r="AM823" s="379">
        <f>VLOOKUP($B823,'1.วาง งบทดลอง 4 แถว'!$E$3358:$J$4196,6,0)</f>
        <v>0</v>
      </c>
      <c r="AN823" s="380">
        <f t="shared" si="100"/>
        <v>0</v>
      </c>
      <c r="AO823" s="410" t="s">
        <v>1319</v>
      </c>
      <c r="AP823" s="411" t="s">
        <v>1320</v>
      </c>
      <c r="AQ823" s="412">
        <v>0</v>
      </c>
      <c r="AR823" s="377">
        <f>VLOOKUP($B823,'1.วาง งบทดลอง 4 แถว'!$E$4197:$J$5035,3,0)</f>
        <v>0</v>
      </c>
      <c r="AS823" s="378">
        <f>VLOOKUP($B823,'1.วาง งบทดลอง 4 แถว'!$E$4197:$J$5035,4,0)</f>
        <v>0</v>
      </c>
      <c r="AT823" s="378">
        <f>VLOOKUP($B823,'1.วาง งบทดลอง 4 แถว'!$E$4197:$J$5035,5,0)</f>
        <v>0</v>
      </c>
      <c r="AU823" s="379">
        <f>VLOOKUP($B823,'1.วาง งบทดลอง 4 แถว'!$E$4197:$J$5035,6,0)</f>
        <v>0</v>
      </c>
      <c r="AV823" s="380">
        <f t="shared" si="101"/>
        <v>0</v>
      </c>
      <c r="AW823" s="410" t="s">
        <v>1319</v>
      </c>
      <c r="AX823" s="411" t="s">
        <v>1320</v>
      </c>
      <c r="AY823" s="412">
        <v>0</v>
      </c>
      <c r="AZ823" s="377">
        <f>VLOOKUP($B823,'1.วาง งบทดลอง 4 แถว'!$E$5036:$J$5874,3,0)</f>
        <v>0</v>
      </c>
      <c r="BA823" s="378">
        <f>VLOOKUP($B823,'1.วาง งบทดลอง 4 แถว'!$E$5036:$J$5874,4,0)</f>
        <v>0</v>
      </c>
      <c r="BB823" s="378">
        <f>VLOOKUP($B823,'1.วาง งบทดลอง 4 แถว'!$E$5036:$J$5874,5,0)</f>
        <v>0</v>
      </c>
      <c r="BC823" s="379">
        <f>VLOOKUP($B823,'1.วาง งบทดลอง 4 แถว'!$E$5036:$J$5874,6,0)</f>
        <v>0</v>
      </c>
      <c r="BD823" s="380">
        <f t="shared" si="102"/>
        <v>0</v>
      </c>
      <c r="BE823" s="410" t="s">
        <v>1319</v>
      </c>
      <c r="BF823" s="411" t="s">
        <v>1320</v>
      </c>
      <c r="BG823" s="412">
        <v>0</v>
      </c>
      <c r="BH823" s="377">
        <f>VLOOKUP($B823,'1.วาง งบทดลอง 4 แถว'!$E$5875:$J$6713,3,0)</f>
        <v>0</v>
      </c>
      <c r="BI823" s="378">
        <f>VLOOKUP($B823,'1.วาง งบทดลอง 4 แถว'!$E$5875:$J$6713,4,0)</f>
        <v>0</v>
      </c>
      <c r="BJ823" s="378">
        <f>VLOOKUP($B823,'1.วาง งบทดลอง 4 แถว'!$E$5875:$J$6713,5,0)</f>
        <v>0</v>
      </c>
      <c r="BK823" s="379">
        <f>VLOOKUP($B823,'1.วาง งบทดลอง 4 แถว'!$E$5875:$J$6713,6,0)</f>
        <v>0</v>
      </c>
      <c r="BL823" s="380">
        <f t="shared" si="103"/>
        <v>0</v>
      </c>
      <c r="BM823" s="410" t="s">
        <v>1319</v>
      </c>
      <c r="BN823" s="411" t="s">
        <v>1320</v>
      </c>
      <c r="BO823" s="413">
        <v>0</v>
      </c>
    </row>
    <row r="824" spans="1:67" ht="19.5" customHeight="1">
      <c r="A824" s="374">
        <v>821</v>
      </c>
      <c r="B824" s="423" t="s">
        <v>1154</v>
      </c>
      <c r="C824" s="424" t="s">
        <v>2370</v>
      </c>
      <c r="D824" s="377">
        <f>VLOOKUP($B824,'1.วาง งบทดลอง 4 แถว'!$E$2:$J$840,3,0)</f>
        <v>0</v>
      </c>
      <c r="E824" s="378">
        <f>VLOOKUP($B824,'1.วาง งบทดลอง 4 แถว'!$E$2:$J$840,4,0)</f>
        <v>0</v>
      </c>
      <c r="F824" s="378">
        <f>VLOOKUP($B824,'1.วาง งบทดลอง 4 แถว'!$E$2:$J$840,5,0)</f>
        <v>18000</v>
      </c>
      <c r="G824" s="379">
        <f>VLOOKUP($B824,'1.วาง งบทดลอง 4 แถว'!$E$2:$J$840,6,0)</f>
        <v>0</v>
      </c>
      <c r="H824" s="380">
        <f t="shared" ref="H824:H841" si="104">F824-G824</f>
        <v>18000</v>
      </c>
      <c r="I824" s="410" t="s">
        <v>1319</v>
      </c>
      <c r="J824" s="411" t="s">
        <v>1502</v>
      </c>
      <c r="K824" s="412">
        <v>0</v>
      </c>
      <c r="L824" s="377">
        <f>VLOOKUP($B824,'1.วาง งบทดลอง 4 แถว'!$E$841:$J$1679,3,0)</f>
        <v>0</v>
      </c>
      <c r="M824" s="378">
        <f>VLOOKUP($B824,'1.วาง งบทดลอง 4 แถว'!$E$841:$J$1679,4,0)</f>
        <v>0</v>
      </c>
      <c r="N824" s="378">
        <f>VLOOKUP($B824,'1.วาง งบทดลอง 4 แถว'!$E$841:$J$1679,5,0)</f>
        <v>0</v>
      </c>
      <c r="O824" s="379">
        <f>VLOOKUP($B824,'1.วาง งบทดลอง 4 แถว'!$E$841:$J$1679,6,0)</f>
        <v>0</v>
      </c>
      <c r="P824" s="380">
        <f t="shared" ref="P824:P841" si="105">N824-O824</f>
        <v>0</v>
      </c>
      <c r="Q824" s="410" t="s">
        <v>1319</v>
      </c>
      <c r="R824" s="411" t="s">
        <v>1320</v>
      </c>
      <c r="S824" s="412">
        <v>0</v>
      </c>
      <c r="T824" s="377">
        <f>VLOOKUP($B824,'1.วาง งบทดลอง 4 แถว'!$E$1680:$J$2518,3,0)</f>
        <v>0</v>
      </c>
      <c r="U824" s="378">
        <f>VLOOKUP($B824,'1.วาง งบทดลอง 4 แถว'!$E$1680:$J$2518,4,0)</f>
        <v>0</v>
      </c>
      <c r="V824" s="378">
        <f>VLOOKUP($B824,'1.วาง งบทดลอง 4 แถว'!$E$1680:$J$2518,5,0)</f>
        <v>0</v>
      </c>
      <c r="W824" s="379">
        <f>VLOOKUP($B824,'1.วาง งบทดลอง 4 แถว'!$E$1680:$J$2518,6,0)</f>
        <v>0</v>
      </c>
      <c r="X824" s="380">
        <f t="shared" ref="X824:X841" si="106">V824-W824</f>
        <v>0</v>
      </c>
      <c r="Y824" s="410" t="s">
        <v>1319</v>
      </c>
      <c r="Z824" s="411" t="s">
        <v>1320</v>
      </c>
      <c r="AA824" s="412">
        <v>0</v>
      </c>
      <c r="AB824" s="377">
        <f>VLOOKUP($B824,'1.วาง งบทดลอง 4 แถว'!$E$2519:$J$3357,3,0)</f>
        <v>0</v>
      </c>
      <c r="AC824" s="378">
        <f>VLOOKUP($B824,'1.วาง งบทดลอง 4 แถว'!$E$2519:$J$3357,4,0)</f>
        <v>0</v>
      </c>
      <c r="AD824" s="378">
        <f>VLOOKUP($B824,'1.วาง งบทดลอง 4 แถว'!$E$2519:$J$3357,5,0)</f>
        <v>0</v>
      </c>
      <c r="AE824" s="379">
        <f>VLOOKUP($B824,'1.วาง งบทดลอง 4 แถว'!$E$2519:$J$3357,6,0)</f>
        <v>0</v>
      </c>
      <c r="AF824" s="380">
        <f t="shared" ref="AF824:AF841" si="107">AD824-AE824</f>
        <v>0</v>
      </c>
      <c r="AG824" s="410" t="s">
        <v>1319</v>
      </c>
      <c r="AH824" s="411" t="s">
        <v>1320</v>
      </c>
      <c r="AI824" s="412">
        <v>0</v>
      </c>
      <c r="AJ824" s="377">
        <f>VLOOKUP($B824,'1.วาง งบทดลอง 4 แถว'!$E$3358:$J$4196,3,0)</f>
        <v>0</v>
      </c>
      <c r="AK824" s="378">
        <f>VLOOKUP($B824,'1.วาง งบทดลอง 4 แถว'!$E$3358:$J$4196,4,0)</f>
        <v>0</v>
      </c>
      <c r="AL824" s="378">
        <f>VLOOKUP($B824,'1.วาง งบทดลอง 4 แถว'!$E$3358:$J$4196,5,0)</f>
        <v>0</v>
      </c>
      <c r="AM824" s="379">
        <f>VLOOKUP($B824,'1.วาง งบทดลอง 4 แถว'!$E$3358:$J$4196,6,0)</f>
        <v>0</v>
      </c>
      <c r="AN824" s="380">
        <f t="shared" ref="AN824:AN841" si="108">AL824-AM824</f>
        <v>0</v>
      </c>
      <c r="AO824" s="410" t="s">
        <v>1319</v>
      </c>
      <c r="AP824" s="411" t="s">
        <v>1320</v>
      </c>
      <c r="AQ824" s="412">
        <v>0</v>
      </c>
      <c r="AR824" s="377">
        <f>VLOOKUP($B824,'1.วาง งบทดลอง 4 แถว'!$E$4197:$J$5035,3,0)</f>
        <v>0</v>
      </c>
      <c r="AS824" s="378">
        <f>VLOOKUP($B824,'1.วาง งบทดลอง 4 แถว'!$E$4197:$J$5035,4,0)</f>
        <v>0</v>
      </c>
      <c r="AT824" s="378">
        <f>VLOOKUP($B824,'1.วาง งบทดลอง 4 แถว'!$E$4197:$J$5035,5,0)</f>
        <v>0</v>
      </c>
      <c r="AU824" s="379">
        <f>VLOOKUP($B824,'1.วาง งบทดลอง 4 แถว'!$E$4197:$J$5035,6,0)</f>
        <v>0</v>
      </c>
      <c r="AV824" s="380">
        <f t="shared" ref="AV824:AV841" si="109">AT824-AU824</f>
        <v>0</v>
      </c>
      <c r="AW824" s="410" t="s">
        <v>1319</v>
      </c>
      <c r="AX824" s="411" t="s">
        <v>1320</v>
      </c>
      <c r="AY824" s="412">
        <v>0</v>
      </c>
      <c r="AZ824" s="377">
        <f>VLOOKUP($B824,'1.วาง งบทดลอง 4 แถว'!$E$5036:$J$5874,3,0)</f>
        <v>0</v>
      </c>
      <c r="BA824" s="378">
        <f>VLOOKUP($B824,'1.วาง งบทดลอง 4 แถว'!$E$5036:$J$5874,4,0)</f>
        <v>0</v>
      </c>
      <c r="BB824" s="378">
        <f>VLOOKUP($B824,'1.วาง งบทดลอง 4 แถว'!$E$5036:$J$5874,5,0)</f>
        <v>0</v>
      </c>
      <c r="BC824" s="379">
        <f>VLOOKUP($B824,'1.วาง งบทดลอง 4 แถว'!$E$5036:$J$5874,6,0)</f>
        <v>0</v>
      </c>
      <c r="BD824" s="380">
        <f t="shared" ref="BD824:BD841" si="110">BB824-BC824</f>
        <v>0</v>
      </c>
      <c r="BE824" s="410" t="s">
        <v>1319</v>
      </c>
      <c r="BF824" s="411" t="s">
        <v>1320</v>
      </c>
      <c r="BG824" s="412">
        <v>0</v>
      </c>
      <c r="BH824" s="377">
        <f>VLOOKUP($B824,'1.วาง งบทดลอง 4 แถว'!$E$5875:$J$6713,3,0)</f>
        <v>0</v>
      </c>
      <c r="BI824" s="378">
        <f>VLOOKUP($B824,'1.วาง งบทดลอง 4 แถว'!$E$5875:$J$6713,4,0)</f>
        <v>0</v>
      </c>
      <c r="BJ824" s="378">
        <f>VLOOKUP($B824,'1.วาง งบทดลอง 4 แถว'!$E$5875:$J$6713,5,0)</f>
        <v>0</v>
      </c>
      <c r="BK824" s="379">
        <f>VLOOKUP($B824,'1.วาง งบทดลอง 4 แถว'!$E$5875:$J$6713,6,0)</f>
        <v>0</v>
      </c>
      <c r="BL824" s="380">
        <f t="shared" ref="BL824:BL841" si="111">BJ824-BK824</f>
        <v>0</v>
      </c>
      <c r="BM824" s="410" t="s">
        <v>1319</v>
      </c>
      <c r="BN824" s="411" t="s">
        <v>1320</v>
      </c>
      <c r="BO824" s="413">
        <v>0</v>
      </c>
    </row>
    <row r="825" spans="1:67" ht="19.5" customHeight="1">
      <c r="A825" s="374">
        <v>822</v>
      </c>
      <c r="B825" s="423" t="s">
        <v>2009</v>
      </c>
      <c r="C825" s="424" t="s">
        <v>2371</v>
      </c>
      <c r="D825" s="377">
        <f>VLOOKUP($B825,'1.วาง งบทดลอง 4 แถว'!$E$2:$J$840,3,0)</f>
        <v>0</v>
      </c>
      <c r="E825" s="378">
        <f>VLOOKUP($B825,'1.วาง งบทดลอง 4 แถว'!$E$2:$J$840,4,0)</f>
        <v>0</v>
      </c>
      <c r="F825" s="378">
        <f>VLOOKUP($B825,'1.วาง งบทดลอง 4 แถว'!$E$2:$J$840,5,0)</f>
        <v>0</v>
      </c>
      <c r="G825" s="379">
        <f>VLOOKUP($B825,'1.วาง งบทดลอง 4 แถว'!$E$2:$J$840,6,0)</f>
        <v>0</v>
      </c>
      <c r="H825" s="380">
        <f t="shared" si="104"/>
        <v>0</v>
      </c>
      <c r="I825" s="410" t="s">
        <v>1319</v>
      </c>
      <c r="J825" s="411" t="s">
        <v>1320</v>
      </c>
      <c r="K825" s="412">
        <v>0</v>
      </c>
      <c r="L825" s="377">
        <f>VLOOKUP($B825,'1.วาง งบทดลอง 4 แถว'!$E$841:$J$1679,3,0)</f>
        <v>0</v>
      </c>
      <c r="M825" s="378">
        <f>VLOOKUP($B825,'1.วาง งบทดลอง 4 แถว'!$E$841:$J$1679,4,0)</f>
        <v>0</v>
      </c>
      <c r="N825" s="378">
        <f>VLOOKUP($B825,'1.วาง งบทดลอง 4 แถว'!$E$841:$J$1679,5,0)</f>
        <v>0</v>
      </c>
      <c r="O825" s="379">
        <f>VLOOKUP($B825,'1.วาง งบทดลอง 4 แถว'!$E$841:$J$1679,6,0)</f>
        <v>0</v>
      </c>
      <c r="P825" s="380">
        <f t="shared" si="105"/>
        <v>0</v>
      </c>
      <c r="Q825" s="410" t="s">
        <v>1319</v>
      </c>
      <c r="R825" s="411" t="s">
        <v>1320</v>
      </c>
      <c r="S825" s="412" t="s">
        <v>2027</v>
      </c>
      <c r="T825" s="377">
        <f>VLOOKUP($B825,'1.วาง งบทดลอง 4 แถว'!$E$1680:$J$2518,3,0)</f>
        <v>0</v>
      </c>
      <c r="U825" s="378">
        <f>VLOOKUP($B825,'1.วาง งบทดลอง 4 แถว'!$E$1680:$J$2518,4,0)</f>
        <v>0</v>
      </c>
      <c r="V825" s="378">
        <f>VLOOKUP($B825,'1.วาง งบทดลอง 4 แถว'!$E$1680:$J$2518,5,0)</f>
        <v>0</v>
      </c>
      <c r="W825" s="379">
        <f>VLOOKUP($B825,'1.วาง งบทดลอง 4 แถว'!$E$1680:$J$2518,6,0)</f>
        <v>0</v>
      </c>
      <c r="X825" s="380">
        <f t="shared" si="106"/>
        <v>0</v>
      </c>
      <c r="Y825" s="410" t="s">
        <v>1319</v>
      </c>
      <c r="Z825" s="411" t="s">
        <v>1320</v>
      </c>
      <c r="AA825" s="412" t="s">
        <v>2027</v>
      </c>
      <c r="AB825" s="377">
        <f>VLOOKUP($B825,'1.วาง งบทดลอง 4 แถว'!$E$2519:$J$3357,3,0)</f>
        <v>0</v>
      </c>
      <c r="AC825" s="378">
        <f>VLOOKUP($B825,'1.วาง งบทดลอง 4 แถว'!$E$2519:$J$3357,4,0)</f>
        <v>0</v>
      </c>
      <c r="AD825" s="378">
        <f>VLOOKUP($B825,'1.วาง งบทดลอง 4 แถว'!$E$2519:$J$3357,5,0)</f>
        <v>0</v>
      </c>
      <c r="AE825" s="379">
        <f>VLOOKUP($B825,'1.วาง งบทดลอง 4 แถว'!$E$2519:$J$3357,6,0)</f>
        <v>0</v>
      </c>
      <c r="AF825" s="380">
        <f t="shared" si="107"/>
        <v>0</v>
      </c>
      <c r="AG825" s="410" t="s">
        <v>1319</v>
      </c>
      <c r="AH825" s="411" t="s">
        <v>1320</v>
      </c>
      <c r="AI825" s="412" t="s">
        <v>2027</v>
      </c>
      <c r="AJ825" s="377">
        <f>VLOOKUP($B825,'1.วาง งบทดลอง 4 แถว'!$E$3358:$J$4196,3,0)</f>
        <v>0</v>
      </c>
      <c r="AK825" s="378">
        <f>VLOOKUP($B825,'1.วาง งบทดลอง 4 แถว'!$E$3358:$J$4196,4,0)</f>
        <v>0</v>
      </c>
      <c r="AL825" s="378">
        <f>VLOOKUP($B825,'1.วาง งบทดลอง 4 แถว'!$E$3358:$J$4196,5,0)</f>
        <v>0</v>
      </c>
      <c r="AM825" s="379">
        <f>VLOOKUP($B825,'1.วาง งบทดลอง 4 แถว'!$E$3358:$J$4196,6,0)</f>
        <v>0</v>
      </c>
      <c r="AN825" s="380">
        <f t="shared" si="108"/>
        <v>0</v>
      </c>
      <c r="AO825" s="410" t="s">
        <v>1319</v>
      </c>
      <c r="AP825" s="411" t="s">
        <v>1320</v>
      </c>
      <c r="AQ825" s="412" t="s">
        <v>2027</v>
      </c>
      <c r="AR825" s="377">
        <f>VLOOKUP($B825,'1.วาง งบทดลอง 4 แถว'!$E$4197:$J$5035,3,0)</f>
        <v>0</v>
      </c>
      <c r="AS825" s="378">
        <f>VLOOKUP($B825,'1.วาง งบทดลอง 4 แถว'!$E$4197:$J$5035,4,0)</f>
        <v>0</v>
      </c>
      <c r="AT825" s="378">
        <f>VLOOKUP($B825,'1.วาง งบทดลอง 4 แถว'!$E$4197:$J$5035,5,0)</f>
        <v>0</v>
      </c>
      <c r="AU825" s="379">
        <f>VLOOKUP($B825,'1.วาง งบทดลอง 4 แถว'!$E$4197:$J$5035,6,0)</f>
        <v>0</v>
      </c>
      <c r="AV825" s="380">
        <f t="shared" si="109"/>
        <v>0</v>
      </c>
      <c r="AW825" s="410" t="s">
        <v>1319</v>
      </c>
      <c r="AX825" s="411" t="s">
        <v>1320</v>
      </c>
      <c r="AY825" s="412" t="s">
        <v>2027</v>
      </c>
      <c r="AZ825" s="377">
        <f>VLOOKUP($B825,'1.วาง งบทดลอง 4 แถว'!$E$5036:$J$5874,3,0)</f>
        <v>0</v>
      </c>
      <c r="BA825" s="378">
        <f>VLOOKUP($B825,'1.วาง งบทดลอง 4 แถว'!$E$5036:$J$5874,4,0)</f>
        <v>0</v>
      </c>
      <c r="BB825" s="378">
        <f>VLOOKUP($B825,'1.วาง งบทดลอง 4 แถว'!$E$5036:$J$5874,5,0)</f>
        <v>0</v>
      </c>
      <c r="BC825" s="379">
        <f>VLOOKUP($B825,'1.วาง งบทดลอง 4 แถว'!$E$5036:$J$5874,6,0)</f>
        <v>0</v>
      </c>
      <c r="BD825" s="380">
        <f t="shared" si="110"/>
        <v>0</v>
      </c>
      <c r="BE825" s="410" t="s">
        <v>1319</v>
      </c>
      <c r="BF825" s="411" t="s">
        <v>1320</v>
      </c>
      <c r="BG825" s="412" t="s">
        <v>2027</v>
      </c>
      <c r="BH825" s="377">
        <f>VLOOKUP($B825,'1.วาง งบทดลอง 4 แถว'!$E$5875:$J$6713,3,0)</f>
        <v>0</v>
      </c>
      <c r="BI825" s="378">
        <f>VLOOKUP($B825,'1.วาง งบทดลอง 4 แถว'!$E$5875:$J$6713,4,0)</f>
        <v>0</v>
      </c>
      <c r="BJ825" s="378">
        <f>VLOOKUP($B825,'1.วาง งบทดลอง 4 แถว'!$E$5875:$J$6713,5,0)</f>
        <v>0</v>
      </c>
      <c r="BK825" s="379">
        <f>VLOOKUP($B825,'1.วาง งบทดลอง 4 แถว'!$E$5875:$J$6713,6,0)</f>
        <v>0</v>
      </c>
      <c r="BL825" s="380">
        <f t="shared" si="111"/>
        <v>0</v>
      </c>
      <c r="BM825" s="410" t="s">
        <v>1319</v>
      </c>
      <c r="BN825" s="411" t="s">
        <v>1320</v>
      </c>
      <c r="BO825" s="413" t="s">
        <v>2027</v>
      </c>
    </row>
    <row r="826" spans="1:67" ht="19.5" customHeight="1">
      <c r="A826" s="374">
        <v>823</v>
      </c>
      <c r="B826" s="423" t="s">
        <v>2011</v>
      </c>
      <c r="C826" s="424" t="s">
        <v>385</v>
      </c>
      <c r="D826" s="377">
        <f>VLOOKUP($B826,'1.วาง งบทดลอง 4 แถว'!$E$2:$J$840,3,0)</f>
        <v>0</v>
      </c>
      <c r="E826" s="378">
        <f>VLOOKUP($B826,'1.วาง งบทดลอง 4 แถว'!$E$2:$J$840,4,0)</f>
        <v>0</v>
      </c>
      <c r="F826" s="378">
        <f>VLOOKUP($B826,'1.วาง งบทดลอง 4 แถว'!$E$2:$J$840,5,0)</f>
        <v>0</v>
      </c>
      <c r="G826" s="379">
        <f>VLOOKUP($B826,'1.วาง งบทดลอง 4 แถว'!$E$2:$J$840,6,0)</f>
        <v>0</v>
      </c>
      <c r="H826" s="380">
        <f t="shared" si="104"/>
        <v>0</v>
      </c>
      <c r="I826" s="410" t="s">
        <v>1319</v>
      </c>
      <c r="J826" s="411" t="s">
        <v>1320</v>
      </c>
      <c r="K826" s="412">
        <v>0</v>
      </c>
      <c r="L826" s="377">
        <f>VLOOKUP($B826,'1.วาง งบทดลอง 4 แถว'!$E$841:$J$1679,3,0)</f>
        <v>0</v>
      </c>
      <c r="M826" s="378">
        <f>VLOOKUP($B826,'1.วาง งบทดลอง 4 แถว'!$E$841:$J$1679,4,0)</f>
        <v>0</v>
      </c>
      <c r="N826" s="378">
        <f>VLOOKUP($B826,'1.วาง งบทดลอง 4 แถว'!$E$841:$J$1679,5,0)</f>
        <v>0</v>
      </c>
      <c r="O826" s="379">
        <f>VLOOKUP($B826,'1.วาง งบทดลอง 4 แถว'!$E$841:$J$1679,6,0)</f>
        <v>0</v>
      </c>
      <c r="P826" s="380">
        <f t="shared" si="105"/>
        <v>0</v>
      </c>
      <c r="Q826" s="410" t="s">
        <v>1319</v>
      </c>
      <c r="R826" s="411" t="s">
        <v>1320</v>
      </c>
      <c r="S826" s="412" t="s">
        <v>2027</v>
      </c>
      <c r="T826" s="377">
        <f>VLOOKUP($B826,'1.วาง งบทดลอง 4 แถว'!$E$1680:$J$2518,3,0)</f>
        <v>0</v>
      </c>
      <c r="U826" s="378">
        <f>VLOOKUP($B826,'1.วาง งบทดลอง 4 แถว'!$E$1680:$J$2518,4,0)</f>
        <v>0</v>
      </c>
      <c r="V826" s="378">
        <f>VLOOKUP($B826,'1.วาง งบทดลอง 4 แถว'!$E$1680:$J$2518,5,0)</f>
        <v>0</v>
      </c>
      <c r="W826" s="379">
        <f>VLOOKUP($B826,'1.วาง งบทดลอง 4 แถว'!$E$1680:$J$2518,6,0)</f>
        <v>0</v>
      </c>
      <c r="X826" s="380">
        <f t="shared" si="106"/>
        <v>0</v>
      </c>
      <c r="Y826" s="410" t="s">
        <v>1319</v>
      </c>
      <c r="Z826" s="411" t="s">
        <v>1320</v>
      </c>
      <c r="AA826" s="412" t="s">
        <v>2027</v>
      </c>
      <c r="AB826" s="377">
        <f>VLOOKUP($B826,'1.วาง งบทดลอง 4 แถว'!$E$2519:$J$3357,3,0)</f>
        <v>0</v>
      </c>
      <c r="AC826" s="378">
        <f>VLOOKUP($B826,'1.วาง งบทดลอง 4 แถว'!$E$2519:$J$3357,4,0)</f>
        <v>0</v>
      </c>
      <c r="AD826" s="378">
        <f>VLOOKUP($B826,'1.วาง งบทดลอง 4 แถว'!$E$2519:$J$3357,5,0)</f>
        <v>0</v>
      </c>
      <c r="AE826" s="379">
        <f>VLOOKUP($B826,'1.วาง งบทดลอง 4 แถว'!$E$2519:$J$3357,6,0)</f>
        <v>0</v>
      </c>
      <c r="AF826" s="380">
        <f t="shared" si="107"/>
        <v>0</v>
      </c>
      <c r="AG826" s="410" t="s">
        <v>1319</v>
      </c>
      <c r="AH826" s="411" t="s">
        <v>1320</v>
      </c>
      <c r="AI826" s="412" t="s">
        <v>2027</v>
      </c>
      <c r="AJ826" s="377">
        <f>VLOOKUP($B826,'1.วาง งบทดลอง 4 แถว'!$E$3358:$J$4196,3,0)</f>
        <v>0</v>
      </c>
      <c r="AK826" s="378">
        <f>VLOOKUP($B826,'1.วาง งบทดลอง 4 แถว'!$E$3358:$J$4196,4,0)</f>
        <v>0</v>
      </c>
      <c r="AL826" s="378">
        <f>VLOOKUP($B826,'1.วาง งบทดลอง 4 แถว'!$E$3358:$J$4196,5,0)</f>
        <v>0</v>
      </c>
      <c r="AM826" s="379">
        <f>VLOOKUP($B826,'1.วาง งบทดลอง 4 แถว'!$E$3358:$J$4196,6,0)</f>
        <v>0</v>
      </c>
      <c r="AN826" s="380">
        <f t="shared" si="108"/>
        <v>0</v>
      </c>
      <c r="AO826" s="410" t="s">
        <v>1319</v>
      </c>
      <c r="AP826" s="411" t="s">
        <v>1320</v>
      </c>
      <c r="AQ826" s="412" t="s">
        <v>2027</v>
      </c>
      <c r="AR826" s="377">
        <f>VLOOKUP($B826,'1.วาง งบทดลอง 4 แถว'!$E$4197:$J$5035,3,0)</f>
        <v>0</v>
      </c>
      <c r="AS826" s="378">
        <f>VLOOKUP($B826,'1.วาง งบทดลอง 4 แถว'!$E$4197:$J$5035,4,0)</f>
        <v>0</v>
      </c>
      <c r="AT826" s="378">
        <f>VLOOKUP($B826,'1.วาง งบทดลอง 4 แถว'!$E$4197:$J$5035,5,0)</f>
        <v>0</v>
      </c>
      <c r="AU826" s="379">
        <f>VLOOKUP($B826,'1.วาง งบทดลอง 4 แถว'!$E$4197:$J$5035,6,0)</f>
        <v>0</v>
      </c>
      <c r="AV826" s="380">
        <f t="shared" si="109"/>
        <v>0</v>
      </c>
      <c r="AW826" s="410" t="s">
        <v>1319</v>
      </c>
      <c r="AX826" s="411" t="s">
        <v>1320</v>
      </c>
      <c r="AY826" s="412" t="s">
        <v>2027</v>
      </c>
      <c r="AZ826" s="377">
        <f>VLOOKUP($B826,'1.วาง งบทดลอง 4 แถว'!$E$5036:$J$5874,3,0)</f>
        <v>0</v>
      </c>
      <c r="BA826" s="378">
        <f>VLOOKUP($B826,'1.วาง งบทดลอง 4 แถว'!$E$5036:$J$5874,4,0)</f>
        <v>0</v>
      </c>
      <c r="BB826" s="378">
        <f>VLOOKUP($B826,'1.วาง งบทดลอง 4 แถว'!$E$5036:$J$5874,5,0)</f>
        <v>0</v>
      </c>
      <c r="BC826" s="379">
        <f>VLOOKUP($B826,'1.วาง งบทดลอง 4 แถว'!$E$5036:$J$5874,6,0)</f>
        <v>0</v>
      </c>
      <c r="BD826" s="380">
        <f t="shared" si="110"/>
        <v>0</v>
      </c>
      <c r="BE826" s="410" t="s">
        <v>1319</v>
      </c>
      <c r="BF826" s="411" t="s">
        <v>1320</v>
      </c>
      <c r="BG826" s="412" t="s">
        <v>2027</v>
      </c>
      <c r="BH826" s="377">
        <f>VLOOKUP($B826,'1.วาง งบทดลอง 4 แถว'!$E$5875:$J$6713,3,0)</f>
        <v>0</v>
      </c>
      <c r="BI826" s="378">
        <f>VLOOKUP($B826,'1.วาง งบทดลอง 4 แถว'!$E$5875:$J$6713,4,0)</f>
        <v>0</v>
      </c>
      <c r="BJ826" s="378">
        <f>VLOOKUP($B826,'1.วาง งบทดลอง 4 แถว'!$E$5875:$J$6713,5,0)</f>
        <v>0</v>
      </c>
      <c r="BK826" s="379">
        <f>VLOOKUP($B826,'1.วาง งบทดลอง 4 แถว'!$E$5875:$J$6713,6,0)</f>
        <v>0</v>
      </c>
      <c r="BL826" s="380">
        <f t="shared" si="111"/>
        <v>0</v>
      </c>
      <c r="BM826" s="410" t="s">
        <v>1319</v>
      </c>
      <c r="BN826" s="411" t="s">
        <v>1320</v>
      </c>
      <c r="BO826" s="413" t="s">
        <v>2027</v>
      </c>
    </row>
    <row r="827" spans="1:67" ht="19.5" customHeight="1">
      <c r="A827" s="374">
        <v>824</v>
      </c>
      <c r="B827" s="423" t="s">
        <v>1155</v>
      </c>
      <c r="C827" s="424" t="s">
        <v>385</v>
      </c>
      <c r="D827" s="377">
        <f>VLOOKUP($B827,'1.วาง งบทดลอง 4 แถว'!$E$2:$J$840,3,0)</f>
        <v>0</v>
      </c>
      <c r="E827" s="378">
        <f>VLOOKUP($B827,'1.วาง งบทดลอง 4 แถว'!$E$2:$J$840,4,0)</f>
        <v>0</v>
      </c>
      <c r="F827" s="378">
        <f>VLOOKUP($B827,'1.วาง งบทดลอง 4 แถว'!$E$2:$J$840,5,0)</f>
        <v>0</v>
      </c>
      <c r="G827" s="379">
        <f>VLOOKUP($B827,'1.วาง งบทดลอง 4 แถว'!$E$2:$J$840,6,0)</f>
        <v>0</v>
      </c>
      <c r="H827" s="380">
        <f t="shared" si="104"/>
        <v>0</v>
      </c>
      <c r="I827" s="410" t="s">
        <v>1319</v>
      </c>
      <c r="J827" s="411" t="s">
        <v>1320</v>
      </c>
      <c r="K827" s="412" t="s">
        <v>2027</v>
      </c>
      <c r="L827" s="377">
        <f>VLOOKUP($B827,'1.วาง งบทดลอง 4 แถว'!$E$841:$J$1679,3,0)</f>
        <v>0</v>
      </c>
      <c r="M827" s="378">
        <f>VLOOKUP($B827,'1.วาง งบทดลอง 4 แถว'!$E$841:$J$1679,4,0)</f>
        <v>0</v>
      </c>
      <c r="N827" s="378">
        <f>VLOOKUP($B827,'1.วาง งบทดลอง 4 แถว'!$E$841:$J$1679,5,0)</f>
        <v>0</v>
      </c>
      <c r="O827" s="379">
        <f>VLOOKUP($B827,'1.วาง งบทดลอง 4 แถว'!$E$841:$J$1679,6,0)</f>
        <v>0</v>
      </c>
      <c r="P827" s="380">
        <f t="shared" si="105"/>
        <v>0</v>
      </c>
      <c r="Q827" s="410" t="s">
        <v>1319</v>
      </c>
      <c r="R827" s="411" t="s">
        <v>1320</v>
      </c>
      <c r="S827" s="412" t="s">
        <v>2027</v>
      </c>
      <c r="T827" s="377">
        <f>VLOOKUP($B827,'1.วาง งบทดลอง 4 แถว'!$E$1680:$J$2518,3,0)</f>
        <v>0</v>
      </c>
      <c r="U827" s="378">
        <f>VLOOKUP($B827,'1.วาง งบทดลอง 4 แถว'!$E$1680:$J$2518,4,0)</f>
        <v>0</v>
      </c>
      <c r="V827" s="378">
        <f>VLOOKUP($B827,'1.วาง งบทดลอง 4 แถว'!$E$1680:$J$2518,5,0)</f>
        <v>0</v>
      </c>
      <c r="W827" s="379">
        <f>VLOOKUP($B827,'1.วาง งบทดลอง 4 แถว'!$E$1680:$J$2518,6,0)</f>
        <v>0</v>
      </c>
      <c r="X827" s="380">
        <f t="shared" si="106"/>
        <v>0</v>
      </c>
      <c r="Y827" s="410" t="s">
        <v>1319</v>
      </c>
      <c r="Z827" s="411" t="s">
        <v>1320</v>
      </c>
      <c r="AA827" s="412" t="s">
        <v>2027</v>
      </c>
      <c r="AB827" s="377">
        <f>VLOOKUP($B827,'1.วาง งบทดลอง 4 แถว'!$E$2519:$J$3357,3,0)</f>
        <v>0</v>
      </c>
      <c r="AC827" s="378">
        <f>VLOOKUP($B827,'1.วาง งบทดลอง 4 แถว'!$E$2519:$J$3357,4,0)</f>
        <v>0</v>
      </c>
      <c r="AD827" s="378">
        <f>VLOOKUP($B827,'1.วาง งบทดลอง 4 แถว'!$E$2519:$J$3357,5,0)</f>
        <v>0</v>
      </c>
      <c r="AE827" s="379">
        <f>VLOOKUP($B827,'1.วาง งบทดลอง 4 แถว'!$E$2519:$J$3357,6,0)</f>
        <v>0</v>
      </c>
      <c r="AF827" s="380">
        <f t="shared" si="107"/>
        <v>0</v>
      </c>
      <c r="AG827" s="410" t="s">
        <v>1319</v>
      </c>
      <c r="AH827" s="411" t="s">
        <v>1320</v>
      </c>
      <c r="AI827" s="412" t="s">
        <v>2027</v>
      </c>
      <c r="AJ827" s="377">
        <f>VLOOKUP($B827,'1.วาง งบทดลอง 4 แถว'!$E$3358:$J$4196,3,0)</f>
        <v>0</v>
      </c>
      <c r="AK827" s="378">
        <f>VLOOKUP($B827,'1.วาง งบทดลอง 4 แถว'!$E$3358:$J$4196,4,0)</f>
        <v>0</v>
      </c>
      <c r="AL827" s="378">
        <f>VLOOKUP($B827,'1.วาง งบทดลอง 4 แถว'!$E$3358:$J$4196,5,0)</f>
        <v>0</v>
      </c>
      <c r="AM827" s="379">
        <f>VLOOKUP($B827,'1.วาง งบทดลอง 4 แถว'!$E$3358:$J$4196,6,0)</f>
        <v>0</v>
      </c>
      <c r="AN827" s="380">
        <f t="shared" si="108"/>
        <v>0</v>
      </c>
      <c r="AO827" s="410" t="s">
        <v>1319</v>
      </c>
      <c r="AP827" s="411" t="s">
        <v>1320</v>
      </c>
      <c r="AQ827" s="412" t="s">
        <v>2027</v>
      </c>
      <c r="AR827" s="377">
        <f>VLOOKUP($B827,'1.วาง งบทดลอง 4 แถว'!$E$4197:$J$5035,3,0)</f>
        <v>0</v>
      </c>
      <c r="AS827" s="378">
        <f>VLOOKUP($B827,'1.วาง งบทดลอง 4 แถว'!$E$4197:$J$5035,4,0)</f>
        <v>0</v>
      </c>
      <c r="AT827" s="378">
        <f>VLOOKUP($B827,'1.วาง งบทดลอง 4 แถว'!$E$4197:$J$5035,5,0)</f>
        <v>0</v>
      </c>
      <c r="AU827" s="379">
        <f>VLOOKUP($B827,'1.วาง งบทดลอง 4 แถว'!$E$4197:$J$5035,6,0)</f>
        <v>0</v>
      </c>
      <c r="AV827" s="380">
        <f t="shared" si="109"/>
        <v>0</v>
      </c>
      <c r="AW827" s="410" t="s">
        <v>1319</v>
      </c>
      <c r="AX827" s="411" t="s">
        <v>1320</v>
      </c>
      <c r="AY827" s="412" t="s">
        <v>2027</v>
      </c>
      <c r="AZ827" s="377">
        <f>VLOOKUP($B827,'1.วาง งบทดลอง 4 แถว'!$E$5036:$J$5874,3,0)</f>
        <v>0</v>
      </c>
      <c r="BA827" s="378">
        <f>VLOOKUP($B827,'1.วาง งบทดลอง 4 แถว'!$E$5036:$J$5874,4,0)</f>
        <v>0</v>
      </c>
      <c r="BB827" s="378">
        <f>VLOOKUP($B827,'1.วาง งบทดลอง 4 แถว'!$E$5036:$J$5874,5,0)</f>
        <v>0</v>
      </c>
      <c r="BC827" s="379">
        <f>VLOOKUP($B827,'1.วาง งบทดลอง 4 แถว'!$E$5036:$J$5874,6,0)</f>
        <v>0</v>
      </c>
      <c r="BD827" s="380">
        <f t="shared" si="110"/>
        <v>0</v>
      </c>
      <c r="BE827" s="410" t="s">
        <v>1319</v>
      </c>
      <c r="BF827" s="411" t="s">
        <v>1320</v>
      </c>
      <c r="BG827" s="412" t="s">
        <v>2027</v>
      </c>
      <c r="BH827" s="377">
        <f>VLOOKUP($B827,'1.วาง งบทดลอง 4 แถว'!$E$5875:$J$6713,3,0)</f>
        <v>0</v>
      </c>
      <c r="BI827" s="378">
        <f>VLOOKUP($B827,'1.วาง งบทดลอง 4 แถว'!$E$5875:$J$6713,4,0)</f>
        <v>0</v>
      </c>
      <c r="BJ827" s="378">
        <f>VLOOKUP($B827,'1.วาง งบทดลอง 4 แถว'!$E$5875:$J$6713,5,0)</f>
        <v>0</v>
      </c>
      <c r="BK827" s="379">
        <f>VLOOKUP($B827,'1.วาง งบทดลอง 4 แถว'!$E$5875:$J$6713,6,0)</f>
        <v>0</v>
      </c>
      <c r="BL827" s="380">
        <f t="shared" si="111"/>
        <v>0</v>
      </c>
      <c r="BM827" s="410" t="s">
        <v>1319</v>
      </c>
      <c r="BN827" s="411" t="s">
        <v>1320</v>
      </c>
      <c r="BO827" s="413" t="s">
        <v>2027</v>
      </c>
    </row>
    <row r="828" spans="1:67" ht="19.5" customHeight="1">
      <c r="A828" s="374">
        <v>825</v>
      </c>
      <c r="B828" s="423" t="s">
        <v>1156</v>
      </c>
      <c r="C828" s="424" t="s">
        <v>386</v>
      </c>
      <c r="D828" s="377">
        <f>VLOOKUP($B828,'1.วาง งบทดลอง 4 แถว'!$E$2:$J$840,3,0)</f>
        <v>0</v>
      </c>
      <c r="E828" s="378">
        <f>VLOOKUP($B828,'1.วาง งบทดลอง 4 แถว'!$E$2:$J$840,4,0)</f>
        <v>0</v>
      </c>
      <c r="F828" s="378">
        <f>VLOOKUP($B828,'1.วาง งบทดลอง 4 แถว'!$E$2:$J$840,5,0)</f>
        <v>0</v>
      </c>
      <c r="G828" s="379">
        <f>VLOOKUP($B828,'1.วาง งบทดลอง 4 แถว'!$E$2:$J$840,6,0)</f>
        <v>0</v>
      </c>
      <c r="H828" s="380">
        <f t="shared" si="104"/>
        <v>0</v>
      </c>
      <c r="I828" s="410" t="s">
        <v>1319</v>
      </c>
      <c r="J828" s="411" t="s">
        <v>1320</v>
      </c>
      <c r="K828" s="412" t="s">
        <v>2027</v>
      </c>
      <c r="L828" s="377">
        <f>VLOOKUP($B828,'1.วาง งบทดลอง 4 แถว'!$E$841:$J$1679,3,0)</f>
        <v>0</v>
      </c>
      <c r="M828" s="378">
        <f>VLOOKUP($B828,'1.วาง งบทดลอง 4 แถว'!$E$841:$J$1679,4,0)</f>
        <v>0</v>
      </c>
      <c r="N828" s="378">
        <f>VLOOKUP($B828,'1.วาง งบทดลอง 4 แถว'!$E$841:$J$1679,5,0)</f>
        <v>0</v>
      </c>
      <c r="O828" s="379">
        <f>VLOOKUP($B828,'1.วาง งบทดลอง 4 แถว'!$E$841:$J$1679,6,0)</f>
        <v>0</v>
      </c>
      <c r="P828" s="380">
        <f t="shared" si="105"/>
        <v>0</v>
      </c>
      <c r="Q828" s="410" t="s">
        <v>1319</v>
      </c>
      <c r="R828" s="411" t="s">
        <v>1320</v>
      </c>
      <c r="S828" s="412" t="s">
        <v>2027</v>
      </c>
      <c r="T828" s="377">
        <f>VLOOKUP($B828,'1.วาง งบทดลอง 4 แถว'!$E$1680:$J$2518,3,0)</f>
        <v>0</v>
      </c>
      <c r="U828" s="378">
        <f>VLOOKUP($B828,'1.วาง งบทดลอง 4 แถว'!$E$1680:$J$2518,4,0)</f>
        <v>0</v>
      </c>
      <c r="V828" s="378">
        <f>VLOOKUP($B828,'1.วาง งบทดลอง 4 แถว'!$E$1680:$J$2518,5,0)</f>
        <v>0</v>
      </c>
      <c r="W828" s="379">
        <f>VLOOKUP($B828,'1.วาง งบทดลอง 4 แถว'!$E$1680:$J$2518,6,0)</f>
        <v>0</v>
      </c>
      <c r="X828" s="380">
        <f t="shared" si="106"/>
        <v>0</v>
      </c>
      <c r="Y828" s="410" t="s">
        <v>1319</v>
      </c>
      <c r="Z828" s="411" t="s">
        <v>1320</v>
      </c>
      <c r="AA828" s="412" t="s">
        <v>2027</v>
      </c>
      <c r="AB828" s="377">
        <f>VLOOKUP($B828,'1.วาง งบทดลอง 4 แถว'!$E$2519:$J$3357,3,0)</f>
        <v>0</v>
      </c>
      <c r="AC828" s="378">
        <f>VLOOKUP($B828,'1.วาง งบทดลอง 4 แถว'!$E$2519:$J$3357,4,0)</f>
        <v>0</v>
      </c>
      <c r="AD828" s="378">
        <f>VLOOKUP($B828,'1.วาง งบทดลอง 4 แถว'!$E$2519:$J$3357,5,0)</f>
        <v>0</v>
      </c>
      <c r="AE828" s="379">
        <f>VLOOKUP($B828,'1.วาง งบทดลอง 4 แถว'!$E$2519:$J$3357,6,0)</f>
        <v>0</v>
      </c>
      <c r="AF828" s="380">
        <f t="shared" si="107"/>
        <v>0</v>
      </c>
      <c r="AG828" s="410" t="s">
        <v>1319</v>
      </c>
      <c r="AH828" s="411" t="s">
        <v>1320</v>
      </c>
      <c r="AI828" s="412" t="s">
        <v>2027</v>
      </c>
      <c r="AJ828" s="377">
        <f>VLOOKUP($B828,'1.วาง งบทดลอง 4 แถว'!$E$3358:$J$4196,3,0)</f>
        <v>0</v>
      </c>
      <c r="AK828" s="378">
        <f>VLOOKUP($B828,'1.วาง งบทดลอง 4 แถว'!$E$3358:$J$4196,4,0)</f>
        <v>0</v>
      </c>
      <c r="AL828" s="378">
        <f>VLOOKUP($B828,'1.วาง งบทดลอง 4 แถว'!$E$3358:$J$4196,5,0)</f>
        <v>0</v>
      </c>
      <c r="AM828" s="379">
        <f>VLOOKUP($B828,'1.วาง งบทดลอง 4 แถว'!$E$3358:$J$4196,6,0)</f>
        <v>0</v>
      </c>
      <c r="AN828" s="380">
        <f t="shared" si="108"/>
        <v>0</v>
      </c>
      <c r="AO828" s="410" t="s">
        <v>1319</v>
      </c>
      <c r="AP828" s="411" t="s">
        <v>1320</v>
      </c>
      <c r="AQ828" s="412" t="s">
        <v>2027</v>
      </c>
      <c r="AR828" s="377">
        <f>VLOOKUP($B828,'1.วาง งบทดลอง 4 แถว'!$E$4197:$J$5035,3,0)</f>
        <v>0</v>
      </c>
      <c r="AS828" s="378">
        <f>VLOOKUP($B828,'1.วาง งบทดลอง 4 แถว'!$E$4197:$J$5035,4,0)</f>
        <v>0</v>
      </c>
      <c r="AT828" s="378">
        <f>VLOOKUP($B828,'1.วาง งบทดลอง 4 แถว'!$E$4197:$J$5035,5,0)</f>
        <v>0</v>
      </c>
      <c r="AU828" s="379">
        <f>VLOOKUP($B828,'1.วาง งบทดลอง 4 แถว'!$E$4197:$J$5035,6,0)</f>
        <v>0</v>
      </c>
      <c r="AV828" s="380">
        <f t="shared" si="109"/>
        <v>0</v>
      </c>
      <c r="AW828" s="410" t="s">
        <v>1319</v>
      </c>
      <c r="AX828" s="411" t="s">
        <v>1320</v>
      </c>
      <c r="AY828" s="412" t="s">
        <v>2027</v>
      </c>
      <c r="AZ828" s="377">
        <f>VLOOKUP($B828,'1.วาง งบทดลอง 4 แถว'!$E$5036:$J$5874,3,0)</f>
        <v>0</v>
      </c>
      <c r="BA828" s="378">
        <f>VLOOKUP($B828,'1.วาง งบทดลอง 4 แถว'!$E$5036:$J$5874,4,0)</f>
        <v>0</v>
      </c>
      <c r="BB828" s="378">
        <f>VLOOKUP($B828,'1.วาง งบทดลอง 4 แถว'!$E$5036:$J$5874,5,0)</f>
        <v>0</v>
      </c>
      <c r="BC828" s="379">
        <f>VLOOKUP($B828,'1.วาง งบทดลอง 4 แถว'!$E$5036:$J$5874,6,0)</f>
        <v>0</v>
      </c>
      <c r="BD828" s="380">
        <f t="shared" si="110"/>
        <v>0</v>
      </c>
      <c r="BE828" s="410" t="s">
        <v>1319</v>
      </c>
      <c r="BF828" s="411" t="s">
        <v>1320</v>
      </c>
      <c r="BG828" s="412" t="s">
        <v>2027</v>
      </c>
      <c r="BH828" s="377">
        <f>VLOOKUP($B828,'1.วาง งบทดลอง 4 แถว'!$E$5875:$J$6713,3,0)</f>
        <v>0</v>
      </c>
      <c r="BI828" s="378">
        <f>VLOOKUP($B828,'1.วาง งบทดลอง 4 แถว'!$E$5875:$J$6713,4,0)</f>
        <v>0</v>
      </c>
      <c r="BJ828" s="378">
        <f>VLOOKUP($B828,'1.วาง งบทดลอง 4 แถว'!$E$5875:$J$6713,5,0)</f>
        <v>0</v>
      </c>
      <c r="BK828" s="379">
        <f>VLOOKUP($B828,'1.วาง งบทดลอง 4 แถว'!$E$5875:$J$6713,6,0)</f>
        <v>0</v>
      </c>
      <c r="BL828" s="380">
        <f t="shared" si="111"/>
        <v>0</v>
      </c>
      <c r="BM828" s="410" t="s">
        <v>1319</v>
      </c>
      <c r="BN828" s="411" t="s">
        <v>1320</v>
      </c>
      <c r="BO828" s="413" t="s">
        <v>2027</v>
      </c>
    </row>
    <row r="829" spans="1:67" ht="19.5" customHeight="1">
      <c r="A829" s="374">
        <v>826</v>
      </c>
      <c r="B829" s="423" t="s">
        <v>1157</v>
      </c>
      <c r="C829" s="424" t="s">
        <v>2372</v>
      </c>
      <c r="D829" s="377">
        <f>VLOOKUP($B829,'1.วาง งบทดลอง 4 แถว'!$E$2:$J$840,3,0)</f>
        <v>640000</v>
      </c>
      <c r="E829" s="378">
        <f>VLOOKUP($B829,'1.วาง งบทดลอง 4 แถว'!$E$2:$J$840,4,0)</f>
        <v>0</v>
      </c>
      <c r="F829" s="378">
        <f>VLOOKUP($B829,'1.วาง งบทดลอง 4 แถว'!$E$2:$J$840,5,0)</f>
        <v>640000</v>
      </c>
      <c r="G829" s="379">
        <f>VLOOKUP($B829,'1.วาง งบทดลอง 4 แถว'!$E$2:$J$840,6,0)</f>
        <v>0</v>
      </c>
      <c r="H829" s="380">
        <f t="shared" si="104"/>
        <v>640000</v>
      </c>
      <c r="I829" s="410" t="s">
        <v>1319</v>
      </c>
      <c r="J829" s="411" t="s">
        <v>1320</v>
      </c>
      <c r="K829" s="412" t="s">
        <v>2027</v>
      </c>
      <c r="L829" s="377">
        <f>VLOOKUP($B829,'1.วาง งบทดลอง 4 แถว'!$E$841:$J$1679,3,0)</f>
        <v>0</v>
      </c>
      <c r="M829" s="378">
        <f>VLOOKUP($B829,'1.วาง งบทดลอง 4 แถว'!$E$841:$J$1679,4,0)</f>
        <v>0</v>
      </c>
      <c r="N829" s="378">
        <f>VLOOKUP($B829,'1.วาง งบทดลอง 4 แถว'!$E$841:$J$1679,5,0)</f>
        <v>0</v>
      </c>
      <c r="O829" s="379">
        <f>VLOOKUP($B829,'1.วาง งบทดลอง 4 แถว'!$E$841:$J$1679,6,0)</f>
        <v>0</v>
      </c>
      <c r="P829" s="380">
        <f t="shared" si="105"/>
        <v>0</v>
      </c>
      <c r="Q829" s="410" t="s">
        <v>1319</v>
      </c>
      <c r="R829" s="411" t="s">
        <v>1320</v>
      </c>
      <c r="S829" s="412" t="s">
        <v>2027</v>
      </c>
      <c r="T829" s="377">
        <f>VLOOKUP($B829,'1.วาง งบทดลอง 4 แถว'!$E$1680:$J$2518,3,0)</f>
        <v>0</v>
      </c>
      <c r="U829" s="378">
        <f>VLOOKUP($B829,'1.วาง งบทดลอง 4 แถว'!$E$1680:$J$2518,4,0)</f>
        <v>0</v>
      </c>
      <c r="V829" s="378">
        <f>VLOOKUP($B829,'1.วาง งบทดลอง 4 แถว'!$E$1680:$J$2518,5,0)</f>
        <v>0</v>
      </c>
      <c r="W829" s="379">
        <f>VLOOKUP($B829,'1.วาง งบทดลอง 4 แถว'!$E$1680:$J$2518,6,0)</f>
        <v>0</v>
      </c>
      <c r="X829" s="380">
        <f t="shared" si="106"/>
        <v>0</v>
      </c>
      <c r="Y829" s="410" t="s">
        <v>1319</v>
      </c>
      <c r="Z829" s="411" t="s">
        <v>1320</v>
      </c>
      <c r="AA829" s="412" t="s">
        <v>2027</v>
      </c>
      <c r="AB829" s="377">
        <f>VLOOKUP($B829,'1.วาง งบทดลอง 4 แถว'!$E$2519:$J$3357,3,0)</f>
        <v>0</v>
      </c>
      <c r="AC829" s="378">
        <f>VLOOKUP($B829,'1.วาง งบทดลอง 4 แถว'!$E$2519:$J$3357,4,0)</f>
        <v>0</v>
      </c>
      <c r="AD829" s="378">
        <f>VLOOKUP($B829,'1.วาง งบทดลอง 4 แถว'!$E$2519:$J$3357,5,0)</f>
        <v>140000</v>
      </c>
      <c r="AE829" s="379">
        <f>VLOOKUP($B829,'1.วาง งบทดลอง 4 แถว'!$E$2519:$J$3357,6,0)</f>
        <v>0</v>
      </c>
      <c r="AF829" s="380">
        <f t="shared" si="107"/>
        <v>140000</v>
      </c>
      <c r="AG829" s="410" t="s">
        <v>1319</v>
      </c>
      <c r="AH829" s="411" t="s">
        <v>1320</v>
      </c>
      <c r="AI829" s="412" t="s">
        <v>2027</v>
      </c>
      <c r="AJ829" s="377">
        <f>VLOOKUP($B829,'1.วาง งบทดลอง 4 แถว'!$E$3358:$J$4196,3,0)</f>
        <v>0</v>
      </c>
      <c r="AK829" s="378">
        <f>VLOOKUP($B829,'1.วาง งบทดลอง 4 แถว'!$E$3358:$J$4196,4,0)</f>
        <v>0</v>
      </c>
      <c r="AL829" s="378">
        <f>VLOOKUP($B829,'1.วาง งบทดลอง 4 แถว'!$E$3358:$J$4196,5,0)</f>
        <v>0</v>
      </c>
      <c r="AM829" s="379">
        <f>VLOOKUP($B829,'1.วาง งบทดลอง 4 แถว'!$E$3358:$J$4196,6,0)</f>
        <v>0</v>
      </c>
      <c r="AN829" s="380">
        <f t="shared" si="108"/>
        <v>0</v>
      </c>
      <c r="AO829" s="410" t="s">
        <v>1319</v>
      </c>
      <c r="AP829" s="411" t="s">
        <v>1320</v>
      </c>
      <c r="AQ829" s="412" t="s">
        <v>2027</v>
      </c>
      <c r="AR829" s="377">
        <f>VLOOKUP($B829,'1.วาง งบทดลอง 4 แถว'!$E$4197:$J$5035,3,0)</f>
        <v>0</v>
      </c>
      <c r="AS829" s="378">
        <f>VLOOKUP($B829,'1.วาง งบทดลอง 4 แถว'!$E$4197:$J$5035,4,0)</f>
        <v>0</v>
      </c>
      <c r="AT829" s="378">
        <f>VLOOKUP($B829,'1.วาง งบทดลอง 4 แถว'!$E$4197:$J$5035,5,0)</f>
        <v>0</v>
      </c>
      <c r="AU829" s="379">
        <f>VLOOKUP($B829,'1.วาง งบทดลอง 4 แถว'!$E$4197:$J$5035,6,0)</f>
        <v>0</v>
      </c>
      <c r="AV829" s="380">
        <f t="shared" si="109"/>
        <v>0</v>
      </c>
      <c r="AW829" s="410" t="s">
        <v>1319</v>
      </c>
      <c r="AX829" s="411" t="s">
        <v>1320</v>
      </c>
      <c r="AY829" s="412" t="s">
        <v>2027</v>
      </c>
      <c r="AZ829" s="377">
        <f>VLOOKUP($B829,'1.วาง งบทดลอง 4 แถว'!$E$5036:$J$5874,3,0)</f>
        <v>0</v>
      </c>
      <c r="BA829" s="378">
        <f>VLOOKUP($B829,'1.วาง งบทดลอง 4 แถว'!$E$5036:$J$5874,4,0)</f>
        <v>0</v>
      </c>
      <c r="BB829" s="378">
        <f>VLOOKUP($B829,'1.วาง งบทดลอง 4 แถว'!$E$5036:$J$5874,5,0)</f>
        <v>0</v>
      </c>
      <c r="BC829" s="379">
        <f>VLOOKUP($B829,'1.วาง งบทดลอง 4 แถว'!$E$5036:$J$5874,6,0)</f>
        <v>0</v>
      </c>
      <c r="BD829" s="380">
        <f t="shared" si="110"/>
        <v>0</v>
      </c>
      <c r="BE829" s="410" t="s">
        <v>1319</v>
      </c>
      <c r="BF829" s="411" t="s">
        <v>1320</v>
      </c>
      <c r="BG829" s="412" t="s">
        <v>2027</v>
      </c>
      <c r="BH829" s="377">
        <f>VLOOKUP($B829,'1.วาง งบทดลอง 4 แถว'!$E$5875:$J$6713,3,0)</f>
        <v>0</v>
      </c>
      <c r="BI829" s="378">
        <f>VLOOKUP($B829,'1.วาง งบทดลอง 4 แถว'!$E$5875:$J$6713,4,0)</f>
        <v>0</v>
      </c>
      <c r="BJ829" s="378">
        <f>VLOOKUP($B829,'1.วาง งบทดลอง 4 แถว'!$E$5875:$J$6713,5,0)</f>
        <v>0</v>
      </c>
      <c r="BK829" s="379">
        <f>VLOOKUP($B829,'1.วาง งบทดลอง 4 แถว'!$E$5875:$J$6713,6,0)</f>
        <v>0</v>
      </c>
      <c r="BL829" s="380">
        <f t="shared" si="111"/>
        <v>0</v>
      </c>
      <c r="BM829" s="410" t="s">
        <v>1319</v>
      </c>
      <c r="BN829" s="411" t="s">
        <v>1320</v>
      </c>
      <c r="BO829" s="413" t="s">
        <v>2027</v>
      </c>
    </row>
    <row r="830" spans="1:67" ht="19.5" customHeight="1">
      <c r="A830" s="374">
        <v>827</v>
      </c>
      <c r="B830" s="423" t="s">
        <v>1158</v>
      </c>
      <c r="C830" s="424" t="s">
        <v>387</v>
      </c>
      <c r="D830" s="377">
        <f>VLOOKUP($B830,'1.วาง งบทดลอง 4 แถว'!$E$2:$J$840,3,0)</f>
        <v>0</v>
      </c>
      <c r="E830" s="378">
        <f>VLOOKUP($B830,'1.วาง งบทดลอง 4 แถว'!$E$2:$J$840,4,0)</f>
        <v>0</v>
      </c>
      <c r="F830" s="378">
        <f>VLOOKUP($B830,'1.วาง งบทดลอง 4 แถว'!$E$2:$J$840,5,0)</f>
        <v>0</v>
      </c>
      <c r="G830" s="379">
        <f>VLOOKUP($B830,'1.วาง งบทดลอง 4 แถว'!$E$2:$J$840,6,0)</f>
        <v>0</v>
      </c>
      <c r="H830" s="380">
        <f t="shared" si="104"/>
        <v>0</v>
      </c>
      <c r="I830" s="410" t="s">
        <v>1319</v>
      </c>
      <c r="J830" s="411" t="s">
        <v>1320</v>
      </c>
      <c r="K830" s="412" t="s">
        <v>2027</v>
      </c>
      <c r="L830" s="377">
        <f>VLOOKUP($B830,'1.วาง งบทดลอง 4 แถว'!$E$841:$J$1679,3,0)</f>
        <v>0</v>
      </c>
      <c r="M830" s="378">
        <f>VLOOKUP($B830,'1.วาง งบทดลอง 4 แถว'!$E$841:$J$1679,4,0)</f>
        <v>0</v>
      </c>
      <c r="N830" s="378">
        <f>VLOOKUP($B830,'1.วาง งบทดลอง 4 แถว'!$E$841:$J$1679,5,0)</f>
        <v>0</v>
      </c>
      <c r="O830" s="379">
        <f>VLOOKUP($B830,'1.วาง งบทดลอง 4 แถว'!$E$841:$J$1679,6,0)</f>
        <v>0</v>
      </c>
      <c r="P830" s="380">
        <f t="shared" si="105"/>
        <v>0</v>
      </c>
      <c r="Q830" s="410" t="s">
        <v>1319</v>
      </c>
      <c r="R830" s="411" t="s">
        <v>1320</v>
      </c>
      <c r="S830" s="412" t="s">
        <v>2027</v>
      </c>
      <c r="T830" s="377">
        <f>VLOOKUP($B830,'1.วาง งบทดลอง 4 แถว'!$E$1680:$J$2518,3,0)</f>
        <v>0</v>
      </c>
      <c r="U830" s="378">
        <f>VLOOKUP($B830,'1.วาง งบทดลอง 4 แถว'!$E$1680:$J$2518,4,0)</f>
        <v>0</v>
      </c>
      <c r="V830" s="378">
        <f>VLOOKUP($B830,'1.วาง งบทดลอง 4 แถว'!$E$1680:$J$2518,5,0)</f>
        <v>0</v>
      </c>
      <c r="W830" s="379">
        <f>VLOOKUP($B830,'1.วาง งบทดลอง 4 แถว'!$E$1680:$J$2518,6,0)</f>
        <v>0</v>
      </c>
      <c r="X830" s="380">
        <f t="shared" si="106"/>
        <v>0</v>
      </c>
      <c r="Y830" s="410" t="s">
        <v>1319</v>
      </c>
      <c r="Z830" s="411" t="s">
        <v>1320</v>
      </c>
      <c r="AA830" s="412" t="s">
        <v>2027</v>
      </c>
      <c r="AB830" s="377">
        <f>VLOOKUP($B830,'1.วาง งบทดลอง 4 แถว'!$E$2519:$J$3357,3,0)</f>
        <v>0</v>
      </c>
      <c r="AC830" s="378">
        <f>VLOOKUP($B830,'1.วาง งบทดลอง 4 แถว'!$E$2519:$J$3357,4,0)</f>
        <v>0</v>
      </c>
      <c r="AD830" s="378">
        <f>VLOOKUP($B830,'1.วาง งบทดลอง 4 แถว'!$E$2519:$J$3357,5,0)</f>
        <v>0</v>
      </c>
      <c r="AE830" s="379">
        <f>VLOOKUP($B830,'1.วาง งบทดลอง 4 แถว'!$E$2519:$J$3357,6,0)</f>
        <v>0</v>
      </c>
      <c r="AF830" s="380">
        <f t="shared" si="107"/>
        <v>0</v>
      </c>
      <c r="AG830" s="410" t="s">
        <v>1319</v>
      </c>
      <c r="AH830" s="411" t="s">
        <v>1320</v>
      </c>
      <c r="AI830" s="412" t="s">
        <v>2027</v>
      </c>
      <c r="AJ830" s="377">
        <f>VLOOKUP($B830,'1.วาง งบทดลอง 4 แถว'!$E$3358:$J$4196,3,0)</f>
        <v>0</v>
      </c>
      <c r="AK830" s="378">
        <f>VLOOKUP($B830,'1.วาง งบทดลอง 4 แถว'!$E$3358:$J$4196,4,0)</f>
        <v>0</v>
      </c>
      <c r="AL830" s="378">
        <f>VLOOKUP($B830,'1.วาง งบทดลอง 4 แถว'!$E$3358:$J$4196,5,0)</f>
        <v>0</v>
      </c>
      <c r="AM830" s="379">
        <f>VLOOKUP($B830,'1.วาง งบทดลอง 4 แถว'!$E$3358:$J$4196,6,0)</f>
        <v>0</v>
      </c>
      <c r="AN830" s="380">
        <f t="shared" si="108"/>
        <v>0</v>
      </c>
      <c r="AO830" s="410" t="s">
        <v>1319</v>
      </c>
      <c r="AP830" s="411" t="s">
        <v>1320</v>
      </c>
      <c r="AQ830" s="412" t="s">
        <v>2027</v>
      </c>
      <c r="AR830" s="377">
        <f>VLOOKUP($B830,'1.วาง งบทดลอง 4 แถว'!$E$4197:$J$5035,3,0)</f>
        <v>0</v>
      </c>
      <c r="AS830" s="378">
        <f>VLOOKUP($B830,'1.วาง งบทดลอง 4 แถว'!$E$4197:$J$5035,4,0)</f>
        <v>0</v>
      </c>
      <c r="AT830" s="378">
        <f>VLOOKUP($B830,'1.วาง งบทดลอง 4 แถว'!$E$4197:$J$5035,5,0)</f>
        <v>0</v>
      </c>
      <c r="AU830" s="379">
        <f>VLOOKUP($B830,'1.วาง งบทดลอง 4 แถว'!$E$4197:$J$5035,6,0)</f>
        <v>0</v>
      </c>
      <c r="AV830" s="380">
        <f t="shared" si="109"/>
        <v>0</v>
      </c>
      <c r="AW830" s="410" t="s">
        <v>1319</v>
      </c>
      <c r="AX830" s="411" t="s">
        <v>1320</v>
      </c>
      <c r="AY830" s="412" t="s">
        <v>2027</v>
      </c>
      <c r="AZ830" s="377">
        <f>VLOOKUP($B830,'1.วาง งบทดลอง 4 แถว'!$E$5036:$J$5874,3,0)</f>
        <v>0</v>
      </c>
      <c r="BA830" s="378">
        <f>VLOOKUP($B830,'1.วาง งบทดลอง 4 แถว'!$E$5036:$J$5874,4,0)</f>
        <v>0</v>
      </c>
      <c r="BB830" s="378">
        <f>VLOOKUP($B830,'1.วาง งบทดลอง 4 แถว'!$E$5036:$J$5874,5,0)</f>
        <v>0</v>
      </c>
      <c r="BC830" s="379">
        <f>VLOOKUP($B830,'1.วาง งบทดลอง 4 แถว'!$E$5036:$J$5874,6,0)</f>
        <v>0</v>
      </c>
      <c r="BD830" s="380">
        <f t="shared" si="110"/>
        <v>0</v>
      </c>
      <c r="BE830" s="410" t="s">
        <v>1319</v>
      </c>
      <c r="BF830" s="411" t="s">
        <v>1320</v>
      </c>
      <c r="BG830" s="412" t="s">
        <v>2027</v>
      </c>
      <c r="BH830" s="377">
        <f>VLOOKUP($B830,'1.วาง งบทดลอง 4 แถว'!$E$5875:$J$6713,3,0)</f>
        <v>0</v>
      </c>
      <c r="BI830" s="378">
        <f>VLOOKUP($B830,'1.วาง งบทดลอง 4 แถว'!$E$5875:$J$6713,4,0)</f>
        <v>0</v>
      </c>
      <c r="BJ830" s="378">
        <f>VLOOKUP($B830,'1.วาง งบทดลอง 4 แถว'!$E$5875:$J$6713,5,0)</f>
        <v>0</v>
      </c>
      <c r="BK830" s="379">
        <f>VLOOKUP($B830,'1.วาง งบทดลอง 4 แถว'!$E$5875:$J$6713,6,0)</f>
        <v>0</v>
      </c>
      <c r="BL830" s="380">
        <f t="shared" si="111"/>
        <v>0</v>
      </c>
      <c r="BM830" s="410" t="s">
        <v>1319</v>
      </c>
      <c r="BN830" s="411" t="s">
        <v>1320</v>
      </c>
      <c r="BO830" s="413" t="s">
        <v>2027</v>
      </c>
    </row>
    <row r="831" spans="1:67" ht="19.5" customHeight="1">
      <c r="A831" s="374">
        <v>828</v>
      </c>
      <c r="B831" s="423" t="s">
        <v>1159</v>
      </c>
      <c r="C831" s="424" t="s">
        <v>388</v>
      </c>
      <c r="D831" s="377">
        <f>VLOOKUP($B831,'1.วาง งบทดลอง 4 แถว'!$E$2:$J$840,3,0)</f>
        <v>0</v>
      </c>
      <c r="E831" s="378">
        <f>VLOOKUP($B831,'1.วาง งบทดลอง 4 แถว'!$E$2:$J$840,4,0)</f>
        <v>0</v>
      </c>
      <c r="F831" s="378">
        <f>VLOOKUP($B831,'1.วาง งบทดลอง 4 แถว'!$E$2:$J$840,5,0)</f>
        <v>147540</v>
      </c>
      <c r="G831" s="379">
        <f>VLOOKUP($B831,'1.วาง งบทดลอง 4 แถว'!$E$2:$J$840,6,0)</f>
        <v>0</v>
      </c>
      <c r="H831" s="380">
        <f t="shared" si="104"/>
        <v>147540</v>
      </c>
      <c r="I831" s="410" t="s">
        <v>1319</v>
      </c>
      <c r="J831" s="411" t="s">
        <v>1320</v>
      </c>
      <c r="K831" s="412" t="s">
        <v>2027</v>
      </c>
      <c r="L831" s="377">
        <f>VLOOKUP($B831,'1.วาง งบทดลอง 4 แถว'!$E$841:$J$1679,3,0)</f>
        <v>4383.03</v>
      </c>
      <c r="M831" s="378">
        <f>VLOOKUP($B831,'1.วาง งบทดลอง 4 แถว'!$E$841:$J$1679,4,0)</f>
        <v>0</v>
      </c>
      <c r="N831" s="378">
        <f>VLOOKUP($B831,'1.วาง งบทดลอง 4 แถว'!$E$841:$J$1679,5,0)</f>
        <v>4383.03</v>
      </c>
      <c r="O831" s="379">
        <f>VLOOKUP($B831,'1.วาง งบทดลอง 4 แถว'!$E$841:$J$1679,6,0)</f>
        <v>0</v>
      </c>
      <c r="P831" s="380">
        <f t="shared" si="105"/>
        <v>4383.03</v>
      </c>
      <c r="Q831" s="410" t="s">
        <v>1319</v>
      </c>
      <c r="R831" s="411" t="s">
        <v>1320</v>
      </c>
      <c r="S831" s="412" t="s">
        <v>2027</v>
      </c>
      <c r="T831" s="377">
        <f>VLOOKUP($B831,'1.วาง งบทดลอง 4 แถว'!$E$1680:$J$2518,3,0)</f>
        <v>83.86</v>
      </c>
      <c r="U831" s="378">
        <f>VLOOKUP($B831,'1.วาง งบทดลอง 4 แถว'!$E$1680:$J$2518,4,0)</f>
        <v>0</v>
      </c>
      <c r="V831" s="378">
        <f>VLOOKUP($B831,'1.วาง งบทดลอง 4 แถว'!$E$1680:$J$2518,5,0)</f>
        <v>843.91</v>
      </c>
      <c r="W831" s="379">
        <f>VLOOKUP($B831,'1.วาง งบทดลอง 4 แถว'!$E$1680:$J$2518,6,0)</f>
        <v>0</v>
      </c>
      <c r="X831" s="380">
        <f t="shared" si="106"/>
        <v>843.91</v>
      </c>
      <c r="Y831" s="410" t="s">
        <v>1319</v>
      </c>
      <c r="Z831" s="411" t="s">
        <v>1320</v>
      </c>
      <c r="AA831" s="412" t="s">
        <v>2027</v>
      </c>
      <c r="AB831" s="377">
        <f>VLOOKUP($B831,'1.วาง งบทดลอง 4 แถว'!$E$2519:$J$3357,3,0)</f>
        <v>0</v>
      </c>
      <c r="AC831" s="378">
        <f>VLOOKUP($B831,'1.วาง งบทดลอง 4 แถว'!$E$2519:$J$3357,4,0)</f>
        <v>0</v>
      </c>
      <c r="AD831" s="378">
        <f>VLOOKUP($B831,'1.วาง งบทดลอง 4 แถว'!$E$2519:$J$3357,5,0)</f>
        <v>222556</v>
      </c>
      <c r="AE831" s="379">
        <f>VLOOKUP($B831,'1.วาง งบทดลอง 4 แถว'!$E$2519:$J$3357,6,0)</f>
        <v>0</v>
      </c>
      <c r="AF831" s="380">
        <f t="shared" si="107"/>
        <v>222556</v>
      </c>
      <c r="AG831" s="410" t="s">
        <v>1319</v>
      </c>
      <c r="AH831" s="411" t="s">
        <v>1320</v>
      </c>
      <c r="AI831" s="412" t="s">
        <v>2027</v>
      </c>
      <c r="AJ831" s="377">
        <f>VLOOKUP($B831,'1.วาง งบทดลอง 4 แถว'!$E$3358:$J$4196,3,0)</f>
        <v>0</v>
      </c>
      <c r="AK831" s="378">
        <f>VLOOKUP($B831,'1.วาง งบทดลอง 4 แถว'!$E$3358:$J$4196,4,0)</f>
        <v>0</v>
      </c>
      <c r="AL831" s="378">
        <f>VLOOKUP($B831,'1.วาง งบทดลอง 4 แถว'!$E$3358:$J$4196,5,0)</f>
        <v>0</v>
      </c>
      <c r="AM831" s="379">
        <f>VLOOKUP($B831,'1.วาง งบทดลอง 4 แถว'!$E$3358:$J$4196,6,0)</f>
        <v>0</v>
      </c>
      <c r="AN831" s="380">
        <f t="shared" si="108"/>
        <v>0</v>
      </c>
      <c r="AO831" s="410" t="s">
        <v>1319</v>
      </c>
      <c r="AP831" s="411" t="s">
        <v>1320</v>
      </c>
      <c r="AQ831" s="412" t="s">
        <v>2027</v>
      </c>
      <c r="AR831" s="377">
        <f>VLOOKUP($B831,'1.วาง งบทดลอง 4 แถว'!$E$4197:$J$5035,3,0)</f>
        <v>0</v>
      </c>
      <c r="AS831" s="378">
        <f>VLOOKUP($B831,'1.วาง งบทดลอง 4 แถว'!$E$4197:$J$5035,4,0)</f>
        <v>0</v>
      </c>
      <c r="AT831" s="378">
        <f>VLOOKUP($B831,'1.วาง งบทดลอง 4 แถว'!$E$4197:$J$5035,5,0)</f>
        <v>34524.5</v>
      </c>
      <c r="AU831" s="379">
        <f>VLOOKUP($B831,'1.วาง งบทดลอง 4 แถว'!$E$4197:$J$5035,6,0)</f>
        <v>0</v>
      </c>
      <c r="AV831" s="380">
        <f t="shared" si="109"/>
        <v>34524.5</v>
      </c>
      <c r="AW831" s="410" t="s">
        <v>1319</v>
      </c>
      <c r="AX831" s="411" t="s">
        <v>1320</v>
      </c>
      <c r="AY831" s="412" t="s">
        <v>2027</v>
      </c>
      <c r="AZ831" s="377">
        <f>VLOOKUP($B831,'1.วาง งบทดลอง 4 แถว'!$E$5036:$J$5874,3,0)</f>
        <v>0</v>
      </c>
      <c r="BA831" s="378">
        <f>VLOOKUP($B831,'1.วาง งบทดลอง 4 แถว'!$E$5036:$J$5874,4,0)</f>
        <v>0</v>
      </c>
      <c r="BB831" s="378">
        <f>VLOOKUP($B831,'1.วาง งบทดลอง 4 แถว'!$E$5036:$J$5874,5,0)</f>
        <v>0</v>
      </c>
      <c r="BC831" s="379">
        <f>VLOOKUP($B831,'1.วาง งบทดลอง 4 แถว'!$E$5036:$J$5874,6,0)</f>
        <v>0</v>
      </c>
      <c r="BD831" s="380">
        <f t="shared" si="110"/>
        <v>0</v>
      </c>
      <c r="BE831" s="410" t="s">
        <v>1319</v>
      </c>
      <c r="BF831" s="411" t="s">
        <v>1320</v>
      </c>
      <c r="BG831" s="412" t="s">
        <v>2027</v>
      </c>
      <c r="BH831" s="377">
        <f>VLOOKUP($B831,'1.วาง งบทดลอง 4 แถว'!$E$5875:$J$6713,3,0)</f>
        <v>0</v>
      </c>
      <c r="BI831" s="378">
        <f>VLOOKUP($B831,'1.วาง งบทดลอง 4 แถว'!$E$5875:$J$6713,4,0)</f>
        <v>0</v>
      </c>
      <c r="BJ831" s="378">
        <f>VLOOKUP($B831,'1.วาง งบทดลอง 4 แถว'!$E$5875:$J$6713,5,0)</f>
        <v>0</v>
      </c>
      <c r="BK831" s="379">
        <f>VLOOKUP($B831,'1.วาง งบทดลอง 4 แถว'!$E$5875:$J$6713,6,0)</f>
        <v>0</v>
      </c>
      <c r="BL831" s="380">
        <f t="shared" si="111"/>
        <v>0</v>
      </c>
      <c r="BM831" s="410" t="s">
        <v>1319</v>
      </c>
      <c r="BN831" s="411" t="s">
        <v>1320</v>
      </c>
      <c r="BO831" s="413" t="s">
        <v>2027</v>
      </c>
    </row>
    <row r="832" spans="1:67" ht="19.5" customHeight="1">
      <c r="A832" s="374">
        <v>829</v>
      </c>
      <c r="B832" s="423" t="s">
        <v>1160</v>
      </c>
      <c r="C832" s="424" t="s">
        <v>2373</v>
      </c>
      <c r="D832" s="377">
        <f>VLOOKUP($B832,'1.วาง งบทดลอง 4 แถว'!$E$2:$J$840,3,0)</f>
        <v>0</v>
      </c>
      <c r="E832" s="378">
        <f>VLOOKUP($B832,'1.วาง งบทดลอง 4 แถว'!$E$2:$J$840,4,0)</f>
        <v>0</v>
      </c>
      <c r="F832" s="378">
        <f>VLOOKUP($B832,'1.วาง งบทดลอง 4 แถว'!$E$2:$J$840,5,0)</f>
        <v>0</v>
      </c>
      <c r="G832" s="379">
        <f>VLOOKUP($B832,'1.วาง งบทดลอง 4 แถว'!$E$2:$J$840,6,0)</f>
        <v>0</v>
      </c>
      <c r="H832" s="380">
        <f t="shared" si="104"/>
        <v>0</v>
      </c>
      <c r="I832" s="410" t="s">
        <v>1319</v>
      </c>
      <c r="J832" s="411" t="s">
        <v>1320</v>
      </c>
      <c r="K832" s="412" t="s">
        <v>2027</v>
      </c>
      <c r="L832" s="377">
        <f>VLOOKUP($B832,'1.วาง งบทดลอง 4 แถว'!$E$841:$J$1679,3,0)</f>
        <v>0</v>
      </c>
      <c r="M832" s="378">
        <f>VLOOKUP($B832,'1.วาง งบทดลอง 4 แถว'!$E$841:$J$1679,4,0)</f>
        <v>0</v>
      </c>
      <c r="N832" s="378">
        <f>VLOOKUP($B832,'1.วาง งบทดลอง 4 แถว'!$E$841:$J$1679,5,0)</f>
        <v>0</v>
      </c>
      <c r="O832" s="379">
        <f>VLOOKUP($B832,'1.วาง งบทดลอง 4 แถว'!$E$841:$J$1679,6,0)</f>
        <v>0</v>
      </c>
      <c r="P832" s="380">
        <f t="shared" si="105"/>
        <v>0</v>
      </c>
      <c r="Q832" s="410" t="s">
        <v>1319</v>
      </c>
      <c r="R832" s="411" t="s">
        <v>1320</v>
      </c>
      <c r="S832" s="412" t="s">
        <v>2027</v>
      </c>
      <c r="T832" s="377">
        <f>VLOOKUP($B832,'1.วาง งบทดลอง 4 แถว'!$E$1680:$J$2518,3,0)</f>
        <v>0</v>
      </c>
      <c r="U832" s="378">
        <f>VLOOKUP($B832,'1.วาง งบทดลอง 4 แถว'!$E$1680:$J$2518,4,0)</f>
        <v>0</v>
      </c>
      <c r="V832" s="378">
        <f>VLOOKUP($B832,'1.วาง งบทดลอง 4 แถว'!$E$1680:$J$2518,5,0)</f>
        <v>0</v>
      </c>
      <c r="W832" s="379">
        <f>VLOOKUP($B832,'1.วาง งบทดลอง 4 แถว'!$E$1680:$J$2518,6,0)</f>
        <v>0</v>
      </c>
      <c r="X832" s="380">
        <f t="shared" si="106"/>
        <v>0</v>
      </c>
      <c r="Y832" s="410" t="s">
        <v>1319</v>
      </c>
      <c r="Z832" s="411" t="s">
        <v>1320</v>
      </c>
      <c r="AA832" s="412" t="s">
        <v>2027</v>
      </c>
      <c r="AB832" s="377">
        <f>VLOOKUP($B832,'1.วาง งบทดลอง 4 แถว'!$E$2519:$J$3357,3,0)</f>
        <v>0</v>
      </c>
      <c r="AC832" s="378">
        <f>VLOOKUP($B832,'1.วาง งบทดลอง 4 แถว'!$E$2519:$J$3357,4,0)</f>
        <v>0</v>
      </c>
      <c r="AD832" s="378">
        <f>VLOOKUP($B832,'1.วาง งบทดลอง 4 แถว'!$E$2519:$J$3357,5,0)</f>
        <v>0</v>
      </c>
      <c r="AE832" s="379">
        <f>VLOOKUP($B832,'1.วาง งบทดลอง 4 แถว'!$E$2519:$J$3357,6,0)</f>
        <v>0</v>
      </c>
      <c r="AF832" s="380">
        <f t="shared" si="107"/>
        <v>0</v>
      </c>
      <c r="AG832" s="410" t="s">
        <v>1319</v>
      </c>
      <c r="AH832" s="411" t="s">
        <v>1320</v>
      </c>
      <c r="AI832" s="412" t="s">
        <v>2027</v>
      </c>
      <c r="AJ832" s="377">
        <f>VLOOKUP($B832,'1.วาง งบทดลอง 4 แถว'!$E$3358:$J$4196,3,0)</f>
        <v>0</v>
      </c>
      <c r="AK832" s="378">
        <f>VLOOKUP($B832,'1.วาง งบทดลอง 4 แถว'!$E$3358:$J$4196,4,0)</f>
        <v>0</v>
      </c>
      <c r="AL832" s="378">
        <f>VLOOKUP($B832,'1.วาง งบทดลอง 4 แถว'!$E$3358:$J$4196,5,0)</f>
        <v>0</v>
      </c>
      <c r="AM832" s="379">
        <f>VLOOKUP($B832,'1.วาง งบทดลอง 4 แถว'!$E$3358:$J$4196,6,0)</f>
        <v>0</v>
      </c>
      <c r="AN832" s="380">
        <f t="shared" si="108"/>
        <v>0</v>
      </c>
      <c r="AO832" s="410" t="s">
        <v>1319</v>
      </c>
      <c r="AP832" s="411" t="s">
        <v>1320</v>
      </c>
      <c r="AQ832" s="412" t="s">
        <v>2027</v>
      </c>
      <c r="AR832" s="377">
        <f>VLOOKUP($B832,'1.วาง งบทดลอง 4 แถว'!$E$4197:$J$5035,3,0)</f>
        <v>0</v>
      </c>
      <c r="AS832" s="378">
        <f>VLOOKUP($B832,'1.วาง งบทดลอง 4 แถว'!$E$4197:$J$5035,4,0)</f>
        <v>0</v>
      </c>
      <c r="AT832" s="378">
        <f>VLOOKUP($B832,'1.วาง งบทดลอง 4 แถว'!$E$4197:$J$5035,5,0)</f>
        <v>0</v>
      </c>
      <c r="AU832" s="379">
        <f>VLOOKUP($B832,'1.วาง งบทดลอง 4 แถว'!$E$4197:$J$5035,6,0)</f>
        <v>0</v>
      </c>
      <c r="AV832" s="380">
        <f t="shared" si="109"/>
        <v>0</v>
      </c>
      <c r="AW832" s="410" t="s">
        <v>1319</v>
      </c>
      <c r="AX832" s="411" t="s">
        <v>1320</v>
      </c>
      <c r="AY832" s="412" t="s">
        <v>2027</v>
      </c>
      <c r="AZ832" s="377">
        <f>VLOOKUP($B832,'1.วาง งบทดลอง 4 แถว'!$E$5036:$J$5874,3,0)</f>
        <v>0</v>
      </c>
      <c r="BA832" s="378">
        <f>VLOOKUP($B832,'1.วาง งบทดลอง 4 แถว'!$E$5036:$J$5874,4,0)</f>
        <v>0</v>
      </c>
      <c r="BB832" s="378">
        <f>VLOOKUP($B832,'1.วาง งบทดลอง 4 แถว'!$E$5036:$J$5874,5,0)</f>
        <v>0</v>
      </c>
      <c r="BC832" s="379">
        <f>VLOOKUP($B832,'1.วาง งบทดลอง 4 แถว'!$E$5036:$J$5874,6,0)</f>
        <v>0</v>
      </c>
      <c r="BD832" s="380">
        <f t="shared" si="110"/>
        <v>0</v>
      </c>
      <c r="BE832" s="410" t="s">
        <v>1319</v>
      </c>
      <c r="BF832" s="411" t="s">
        <v>1320</v>
      </c>
      <c r="BG832" s="412" t="s">
        <v>2027</v>
      </c>
      <c r="BH832" s="377">
        <f>VLOOKUP($B832,'1.วาง งบทดลอง 4 แถว'!$E$5875:$J$6713,3,0)</f>
        <v>0</v>
      </c>
      <c r="BI832" s="378">
        <f>VLOOKUP($B832,'1.วาง งบทดลอง 4 แถว'!$E$5875:$J$6713,4,0)</f>
        <v>0</v>
      </c>
      <c r="BJ832" s="378">
        <f>VLOOKUP($B832,'1.วาง งบทดลอง 4 แถว'!$E$5875:$J$6713,5,0)</f>
        <v>0</v>
      </c>
      <c r="BK832" s="379">
        <f>VLOOKUP($B832,'1.วาง งบทดลอง 4 แถว'!$E$5875:$J$6713,6,0)</f>
        <v>0</v>
      </c>
      <c r="BL832" s="380">
        <f t="shared" si="111"/>
        <v>0</v>
      </c>
      <c r="BM832" s="410" t="s">
        <v>1319</v>
      </c>
      <c r="BN832" s="411" t="s">
        <v>1320</v>
      </c>
      <c r="BO832" s="413" t="s">
        <v>2027</v>
      </c>
    </row>
    <row r="833" spans="1:67" ht="19.5" customHeight="1">
      <c r="A833" s="374">
        <v>830</v>
      </c>
      <c r="B833" s="423" t="s">
        <v>1161</v>
      </c>
      <c r="C833" s="424" t="s">
        <v>2374</v>
      </c>
      <c r="D833" s="377">
        <f>VLOOKUP($B833,'1.วาง งบทดลอง 4 แถว'!$E$2:$J$840,3,0)</f>
        <v>169160.1</v>
      </c>
      <c r="E833" s="378">
        <f>VLOOKUP($B833,'1.วาง งบทดลอง 4 แถว'!$E$2:$J$840,4,0)</f>
        <v>0</v>
      </c>
      <c r="F833" s="378">
        <f>VLOOKUP($B833,'1.วาง งบทดลอง 4 แถว'!$E$2:$J$840,5,0)</f>
        <v>4527344.0199999996</v>
      </c>
      <c r="G833" s="379">
        <f>VLOOKUP($B833,'1.วาง งบทดลอง 4 แถว'!$E$2:$J$840,6,0)</f>
        <v>0</v>
      </c>
      <c r="H833" s="380">
        <f t="shared" si="104"/>
        <v>4527344.0199999996</v>
      </c>
      <c r="I833" s="410" t="s">
        <v>1319</v>
      </c>
      <c r="J833" s="411" t="s">
        <v>1320</v>
      </c>
      <c r="K833" s="412" t="s">
        <v>2027</v>
      </c>
      <c r="L833" s="377">
        <f>VLOOKUP($B833,'1.วาง งบทดลอง 4 แถว'!$E$841:$J$1679,3,0)</f>
        <v>0</v>
      </c>
      <c r="M833" s="378">
        <f>VLOOKUP($B833,'1.วาง งบทดลอง 4 แถว'!$E$841:$J$1679,4,0)</f>
        <v>0</v>
      </c>
      <c r="N833" s="378">
        <f>VLOOKUP($B833,'1.วาง งบทดลอง 4 แถว'!$E$841:$J$1679,5,0)</f>
        <v>0</v>
      </c>
      <c r="O833" s="379">
        <f>VLOOKUP($B833,'1.วาง งบทดลอง 4 แถว'!$E$841:$J$1679,6,0)</f>
        <v>0</v>
      </c>
      <c r="P833" s="380">
        <f t="shared" si="105"/>
        <v>0</v>
      </c>
      <c r="Q833" s="410" t="s">
        <v>1319</v>
      </c>
      <c r="R833" s="411" t="s">
        <v>1320</v>
      </c>
      <c r="S833" s="412">
        <v>0</v>
      </c>
      <c r="T833" s="377">
        <f>VLOOKUP($B833,'1.วาง งบทดลอง 4 แถว'!$E$1680:$J$2518,3,0)</f>
        <v>61072.93</v>
      </c>
      <c r="U833" s="378">
        <f>VLOOKUP($B833,'1.วาง งบทดลอง 4 แถว'!$E$1680:$J$2518,4,0)</f>
        <v>0</v>
      </c>
      <c r="V833" s="378">
        <f>VLOOKUP($B833,'1.วาง งบทดลอง 4 แถว'!$E$1680:$J$2518,5,0)</f>
        <v>1293978.1200000001</v>
      </c>
      <c r="W833" s="379">
        <f>VLOOKUP($B833,'1.วาง งบทดลอง 4 แถว'!$E$1680:$J$2518,6,0)</f>
        <v>0</v>
      </c>
      <c r="X833" s="380">
        <f t="shared" si="106"/>
        <v>1293978.1200000001</v>
      </c>
      <c r="Y833" s="410" t="s">
        <v>1319</v>
      </c>
      <c r="Z833" s="411" t="s">
        <v>1320</v>
      </c>
      <c r="AA833" s="412">
        <v>0</v>
      </c>
      <c r="AB833" s="377">
        <f>VLOOKUP($B833,'1.วาง งบทดลอง 4 แถว'!$E$2519:$J$3357,3,0)</f>
        <v>71975.72</v>
      </c>
      <c r="AC833" s="378">
        <f>VLOOKUP($B833,'1.วาง งบทดลอง 4 แถว'!$E$2519:$J$3357,4,0)</f>
        <v>0</v>
      </c>
      <c r="AD833" s="378">
        <f>VLOOKUP($B833,'1.วาง งบทดลอง 4 แถว'!$E$2519:$J$3357,5,0)</f>
        <v>1603234.34</v>
      </c>
      <c r="AE833" s="379">
        <f>VLOOKUP($B833,'1.วาง งบทดลอง 4 แถว'!$E$2519:$J$3357,6,0)</f>
        <v>0</v>
      </c>
      <c r="AF833" s="380">
        <f t="shared" si="107"/>
        <v>1603234.34</v>
      </c>
      <c r="AG833" s="410" t="s">
        <v>1319</v>
      </c>
      <c r="AH833" s="411" t="s">
        <v>1320</v>
      </c>
      <c r="AI833" s="412">
        <v>0</v>
      </c>
      <c r="AJ833" s="377">
        <f>VLOOKUP($B833,'1.วาง งบทดลอง 4 แถว'!$E$3358:$J$4196,3,0)</f>
        <v>0</v>
      </c>
      <c r="AK833" s="378">
        <f>VLOOKUP($B833,'1.วาง งบทดลอง 4 แถว'!$E$3358:$J$4196,4,0)</f>
        <v>0</v>
      </c>
      <c r="AL833" s="378">
        <f>VLOOKUP($B833,'1.วาง งบทดลอง 4 แถว'!$E$3358:$J$4196,5,0)</f>
        <v>0</v>
      </c>
      <c r="AM833" s="379">
        <f>VLOOKUP($B833,'1.วาง งบทดลอง 4 แถว'!$E$3358:$J$4196,6,0)</f>
        <v>0</v>
      </c>
      <c r="AN833" s="380">
        <f t="shared" si="108"/>
        <v>0</v>
      </c>
      <c r="AO833" s="410" t="s">
        <v>1319</v>
      </c>
      <c r="AP833" s="411" t="s">
        <v>1320</v>
      </c>
      <c r="AQ833" s="412">
        <v>0</v>
      </c>
      <c r="AR833" s="377">
        <f>VLOOKUP($B833,'1.วาง งบทดลอง 4 แถว'!$E$4197:$J$5035,3,0)</f>
        <v>62820.85</v>
      </c>
      <c r="AS833" s="378">
        <f>VLOOKUP($B833,'1.วาง งบทดลอง 4 แถว'!$E$4197:$J$5035,4,0)</f>
        <v>0</v>
      </c>
      <c r="AT833" s="378">
        <f>VLOOKUP($B833,'1.วาง งบทดลอง 4 แถว'!$E$4197:$J$5035,5,0)</f>
        <v>616549.79</v>
      </c>
      <c r="AU833" s="379">
        <f>VLOOKUP($B833,'1.วาง งบทดลอง 4 แถว'!$E$4197:$J$5035,6,0)</f>
        <v>0</v>
      </c>
      <c r="AV833" s="380">
        <f t="shared" si="109"/>
        <v>616549.79</v>
      </c>
      <c r="AW833" s="410" t="s">
        <v>1319</v>
      </c>
      <c r="AX833" s="411" t="s">
        <v>1320</v>
      </c>
      <c r="AY833" s="412">
        <v>0</v>
      </c>
      <c r="AZ833" s="377">
        <f>VLOOKUP($B833,'1.วาง งบทดลอง 4 แถว'!$E$5036:$J$5874,3,0)</f>
        <v>0</v>
      </c>
      <c r="BA833" s="378">
        <f>VLOOKUP($B833,'1.วาง งบทดลอง 4 แถว'!$E$5036:$J$5874,4,0)</f>
        <v>0</v>
      </c>
      <c r="BB833" s="378">
        <f>VLOOKUP($B833,'1.วาง งบทดลอง 4 แถว'!$E$5036:$J$5874,5,0)</f>
        <v>0</v>
      </c>
      <c r="BC833" s="379">
        <f>VLOOKUP($B833,'1.วาง งบทดลอง 4 แถว'!$E$5036:$J$5874,6,0)</f>
        <v>0</v>
      </c>
      <c r="BD833" s="380">
        <f t="shared" si="110"/>
        <v>0</v>
      </c>
      <c r="BE833" s="410" t="s">
        <v>1319</v>
      </c>
      <c r="BF833" s="411" t="s">
        <v>1320</v>
      </c>
      <c r="BG833" s="412">
        <v>0</v>
      </c>
      <c r="BH833" s="377">
        <f>VLOOKUP($B833,'1.วาง งบทดลอง 4 แถว'!$E$5875:$J$6713,3,0)</f>
        <v>0</v>
      </c>
      <c r="BI833" s="378">
        <f>VLOOKUP($B833,'1.วาง งบทดลอง 4 แถว'!$E$5875:$J$6713,4,0)</f>
        <v>0</v>
      </c>
      <c r="BJ833" s="378">
        <f>VLOOKUP($B833,'1.วาง งบทดลอง 4 แถว'!$E$5875:$J$6713,5,0)</f>
        <v>0</v>
      </c>
      <c r="BK833" s="379">
        <f>VLOOKUP($B833,'1.วาง งบทดลอง 4 แถว'!$E$5875:$J$6713,6,0)</f>
        <v>0</v>
      </c>
      <c r="BL833" s="380">
        <f t="shared" si="111"/>
        <v>0</v>
      </c>
      <c r="BM833" s="410" t="s">
        <v>1319</v>
      </c>
      <c r="BN833" s="411" t="s">
        <v>1320</v>
      </c>
      <c r="BO833" s="413">
        <v>0</v>
      </c>
    </row>
    <row r="834" spans="1:67" ht="19.5" customHeight="1">
      <c r="A834" s="374">
        <v>831</v>
      </c>
      <c r="B834" s="423" t="s">
        <v>1162</v>
      </c>
      <c r="C834" s="424" t="s">
        <v>2375</v>
      </c>
      <c r="D834" s="377">
        <f>VLOOKUP($B834,'1.วาง งบทดลอง 4 แถว'!$E$2:$J$840,3,0)</f>
        <v>0</v>
      </c>
      <c r="E834" s="378">
        <f>VLOOKUP($B834,'1.วาง งบทดลอง 4 แถว'!$E$2:$J$840,4,0)</f>
        <v>0</v>
      </c>
      <c r="F834" s="378">
        <f>VLOOKUP($B834,'1.วาง งบทดลอง 4 แถว'!$E$2:$J$840,5,0)</f>
        <v>0</v>
      </c>
      <c r="G834" s="379">
        <f>VLOOKUP($B834,'1.วาง งบทดลอง 4 แถว'!$E$2:$J$840,6,0)</f>
        <v>0</v>
      </c>
      <c r="H834" s="380">
        <f t="shared" si="104"/>
        <v>0</v>
      </c>
      <c r="I834" s="410" t="s">
        <v>1319</v>
      </c>
      <c r="J834" s="411" t="s">
        <v>1320</v>
      </c>
      <c r="K834" s="412" t="s">
        <v>2027</v>
      </c>
      <c r="L834" s="377">
        <f>VLOOKUP($B834,'1.วาง งบทดลอง 4 แถว'!$E$841:$J$1679,3,0)</f>
        <v>0</v>
      </c>
      <c r="M834" s="378">
        <f>VLOOKUP($B834,'1.วาง งบทดลอง 4 แถว'!$E$841:$J$1679,4,0)</f>
        <v>0</v>
      </c>
      <c r="N834" s="378">
        <f>VLOOKUP($B834,'1.วาง งบทดลอง 4 แถว'!$E$841:$J$1679,5,0)</f>
        <v>0</v>
      </c>
      <c r="O834" s="379">
        <f>VLOOKUP($B834,'1.วาง งบทดลอง 4 แถว'!$E$841:$J$1679,6,0)</f>
        <v>0</v>
      </c>
      <c r="P834" s="380">
        <f t="shared" si="105"/>
        <v>0</v>
      </c>
      <c r="Q834" s="410" t="s">
        <v>1319</v>
      </c>
      <c r="R834" s="411" t="s">
        <v>1320</v>
      </c>
      <c r="S834" s="412">
        <v>0</v>
      </c>
      <c r="T834" s="377">
        <f>VLOOKUP($B834,'1.วาง งบทดลอง 4 แถว'!$E$1680:$J$2518,3,0)</f>
        <v>0</v>
      </c>
      <c r="U834" s="378">
        <f>VLOOKUP($B834,'1.วาง งบทดลอง 4 แถว'!$E$1680:$J$2518,4,0)</f>
        <v>0</v>
      </c>
      <c r="V834" s="378">
        <f>VLOOKUP($B834,'1.วาง งบทดลอง 4 แถว'!$E$1680:$J$2518,5,0)</f>
        <v>0</v>
      </c>
      <c r="W834" s="379">
        <f>VLOOKUP($B834,'1.วาง งบทดลอง 4 แถว'!$E$1680:$J$2518,6,0)</f>
        <v>0</v>
      </c>
      <c r="X834" s="380">
        <f t="shared" si="106"/>
        <v>0</v>
      </c>
      <c r="Y834" s="410" t="s">
        <v>1319</v>
      </c>
      <c r="Z834" s="411" t="s">
        <v>1320</v>
      </c>
      <c r="AA834" s="412">
        <v>0</v>
      </c>
      <c r="AB834" s="377">
        <f>VLOOKUP($B834,'1.วาง งบทดลอง 4 แถว'!$E$2519:$J$3357,3,0)</f>
        <v>0</v>
      </c>
      <c r="AC834" s="378">
        <f>VLOOKUP($B834,'1.วาง งบทดลอง 4 แถว'!$E$2519:$J$3357,4,0)</f>
        <v>0</v>
      </c>
      <c r="AD834" s="378">
        <f>VLOOKUP($B834,'1.วาง งบทดลอง 4 แถว'!$E$2519:$J$3357,5,0)</f>
        <v>0</v>
      </c>
      <c r="AE834" s="379">
        <f>VLOOKUP($B834,'1.วาง งบทดลอง 4 แถว'!$E$2519:$J$3357,6,0)</f>
        <v>0</v>
      </c>
      <c r="AF834" s="380">
        <f t="shared" si="107"/>
        <v>0</v>
      </c>
      <c r="AG834" s="410" t="s">
        <v>1319</v>
      </c>
      <c r="AH834" s="411" t="s">
        <v>1320</v>
      </c>
      <c r="AI834" s="412">
        <v>0</v>
      </c>
      <c r="AJ834" s="377">
        <f>VLOOKUP($B834,'1.วาง งบทดลอง 4 แถว'!$E$3358:$J$4196,3,0)</f>
        <v>0</v>
      </c>
      <c r="AK834" s="378">
        <f>VLOOKUP($B834,'1.วาง งบทดลอง 4 แถว'!$E$3358:$J$4196,4,0)</f>
        <v>0</v>
      </c>
      <c r="AL834" s="378">
        <f>VLOOKUP($B834,'1.วาง งบทดลอง 4 แถว'!$E$3358:$J$4196,5,0)</f>
        <v>0</v>
      </c>
      <c r="AM834" s="379">
        <f>VLOOKUP($B834,'1.วาง งบทดลอง 4 แถว'!$E$3358:$J$4196,6,0)</f>
        <v>0</v>
      </c>
      <c r="AN834" s="380">
        <f t="shared" si="108"/>
        <v>0</v>
      </c>
      <c r="AO834" s="410" t="s">
        <v>1319</v>
      </c>
      <c r="AP834" s="411" t="s">
        <v>1320</v>
      </c>
      <c r="AQ834" s="412">
        <v>0</v>
      </c>
      <c r="AR834" s="377">
        <f>VLOOKUP($B834,'1.วาง งบทดลอง 4 แถว'!$E$4197:$J$5035,3,0)</f>
        <v>0</v>
      </c>
      <c r="AS834" s="378">
        <f>VLOOKUP($B834,'1.วาง งบทดลอง 4 แถว'!$E$4197:$J$5035,4,0)</f>
        <v>0</v>
      </c>
      <c r="AT834" s="378">
        <f>VLOOKUP($B834,'1.วาง งบทดลอง 4 แถว'!$E$4197:$J$5035,5,0)</f>
        <v>0</v>
      </c>
      <c r="AU834" s="379">
        <f>VLOOKUP($B834,'1.วาง งบทดลอง 4 แถว'!$E$4197:$J$5035,6,0)</f>
        <v>0</v>
      </c>
      <c r="AV834" s="380">
        <f t="shared" si="109"/>
        <v>0</v>
      </c>
      <c r="AW834" s="410" t="s">
        <v>1319</v>
      </c>
      <c r="AX834" s="411" t="s">
        <v>1320</v>
      </c>
      <c r="AY834" s="412">
        <v>0</v>
      </c>
      <c r="AZ834" s="377">
        <f>VLOOKUP($B834,'1.วาง งบทดลอง 4 แถว'!$E$5036:$J$5874,3,0)</f>
        <v>0</v>
      </c>
      <c r="BA834" s="378">
        <f>VLOOKUP($B834,'1.วาง งบทดลอง 4 แถว'!$E$5036:$J$5874,4,0)</f>
        <v>0</v>
      </c>
      <c r="BB834" s="378">
        <f>VLOOKUP($B834,'1.วาง งบทดลอง 4 แถว'!$E$5036:$J$5874,5,0)</f>
        <v>0</v>
      </c>
      <c r="BC834" s="379">
        <f>VLOOKUP($B834,'1.วาง งบทดลอง 4 แถว'!$E$5036:$J$5874,6,0)</f>
        <v>0</v>
      </c>
      <c r="BD834" s="380">
        <f t="shared" si="110"/>
        <v>0</v>
      </c>
      <c r="BE834" s="410" t="s">
        <v>1319</v>
      </c>
      <c r="BF834" s="411" t="s">
        <v>1320</v>
      </c>
      <c r="BG834" s="412">
        <v>0</v>
      </c>
      <c r="BH834" s="377">
        <f>VLOOKUP($B834,'1.วาง งบทดลอง 4 แถว'!$E$5875:$J$6713,3,0)</f>
        <v>0</v>
      </c>
      <c r="BI834" s="378">
        <f>VLOOKUP($B834,'1.วาง งบทดลอง 4 แถว'!$E$5875:$J$6713,4,0)</f>
        <v>0</v>
      </c>
      <c r="BJ834" s="378">
        <f>VLOOKUP($B834,'1.วาง งบทดลอง 4 แถว'!$E$5875:$J$6713,5,0)</f>
        <v>0</v>
      </c>
      <c r="BK834" s="379">
        <f>VLOOKUP($B834,'1.วาง งบทดลอง 4 แถว'!$E$5875:$J$6713,6,0)</f>
        <v>0</v>
      </c>
      <c r="BL834" s="380">
        <f t="shared" si="111"/>
        <v>0</v>
      </c>
      <c r="BM834" s="410" t="s">
        <v>1319</v>
      </c>
      <c r="BN834" s="411" t="s">
        <v>1320</v>
      </c>
      <c r="BO834" s="413">
        <v>0</v>
      </c>
    </row>
    <row r="835" spans="1:67" ht="19.5" customHeight="1">
      <c r="A835" s="374">
        <v>832</v>
      </c>
      <c r="B835" s="423" t="s">
        <v>1163</v>
      </c>
      <c r="C835" s="424" t="s">
        <v>2376</v>
      </c>
      <c r="D835" s="377">
        <f>VLOOKUP($B835,'1.วาง งบทดลอง 4 แถว'!$E$2:$J$840,3,0)</f>
        <v>0</v>
      </c>
      <c r="E835" s="378">
        <f>VLOOKUP($B835,'1.วาง งบทดลอง 4 แถว'!$E$2:$J$840,4,0)</f>
        <v>0</v>
      </c>
      <c r="F835" s="378">
        <f>VLOOKUP($B835,'1.วาง งบทดลอง 4 แถว'!$E$2:$J$840,5,0)</f>
        <v>0</v>
      </c>
      <c r="G835" s="379">
        <f>VLOOKUP($B835,'1.วาง งบทดลอง 4 แถว'!$E$2:$J$840,6,0)</f>
        <v>0</v>
      </c>
      <c r="H835" s="380">
        <f t="shared" si="104"/>
        <v>0</v>
      </c>
      <c r="I835" s="410" t="s">
        <v>1319</v>
      </c>
      <c r="J835" s="411" t="s">
        <v>1320</v>
      </c>
      <c r="K835" s="412">
        <v>0</v>
      </c>
      <c r="L835" s="377">
        <f>VLOOKUP($B835,'1.วาง งบทดลอง 4 แถว'!$E$841:$J$1679,3,0)</f>
        <v>0</v>
      </c>
      <c r="M835" s="378">
        <f>VLOOKUP($B835,'1.วาง งบทดลอง 4 แถว'!$E$841:$J$1679,4,0)</f>
        <v>0</v>
      </c>
      <c r="N835" s="378">
        <f>VLOOKUP($B835,'1.วาง งบทดลอง 4 แถว'!$E$841:$J$1679,5,0)</f>
        <v>0</v>
      </c>
      <c r="O835" s="379">
        <f>VLOOKUP($B835,'1.วาง งบทดลอง 4 แถว'!$E$841:$J$1679,6,0)</f>
        <v>0</v>
      </c>
      <c r="P835" s="380">
        <f t="shared" si="105"/>
        <v>0</v>
      </c>
      <c r="Q835" s="410" t="s">
        <v>1319</v>
      </c>
      <c r="R835" s="411" t="s">
        <v>1320</v>
      </c>
      <c r="S835" s="412">
        <v>0</v>
      </c>
      <c r="T835" s="377">
        <f>VLOOKUP($B835,'1.วาง งบทดลอง 4 แถว'!$E$1680:$J$2518,3,0)</f>
        <v>0</v>
      </c>
      <c r="U835" s="378">
        <f>VLOOKUP($B835,'1.วาง งบทดลอง 4 แถว'!$E$1680:$J$2518,4,0)</f>
        <v>0</v>
      </c>
      <c r="V835" s="378">
        <f>VLOOKUP($B835,'1.วาง งบทดลอง 4 แถว'!$E$1680:$J$2518,5,0)</f>
        <v>0</v>
      </c>
      <c r="W835" s="379">
        <f>VLOOKUP($B835,'1.วาง งบทดลอง 4 แถว'!$E$1680:$J$2518,6,0)</f>
        <v>0</v>
      </c>
      <c r="X835" s="380">
        <f t="shared" si="106"/>
        <v>0</v>
      </c>
      <c r="Y835" s="410" t="s">
        <v>1319</v>
      </c>
      <c r="Z835" s="411" t="s">
        <v>1320</v>
      </c>
      <c r="AA835" s="412">
        <v>0</v>
      </c>
      <c r="AB835" s="377">
        <f>VLOOKUP($B835,'1.วาง งบทดลอง 4 แถว'!$E$2519:$J$3357,3,0)</f>
        <v>0</v>
      </c>
      <c r="AC835" s="378">
        <f>VLOOKUP($B835,'1.วาง งบทดลอง 4 แถว'!$E$2519:$J$3357,4,0)</f>
        <v>0</v>
      </c>
      <c r="AD835" s="378">
        <f>VLOOKUP($B835,'1.วาง งบทดลอง 4 แถว'!$E$2519:$J$3357,5,0)</f>
        <v>0</v>
      </c>
      <c r="AE835" s="379">
        <f>VLOOKUP($B835,'1.วาง งบทดลอง 4 แถว'!$E$2519:$J$3357,6,0)</f>
        <v>0</v>
      </c>
      <c r="AF835" s="380">
        <f t="shared" si="107"/>
        <v>0</v>
      </c>
      <c r="AG835" s="410" t="s">
        <v>1319</v>
      </c>
      <c r="AH835" s="411" t="s">
        <v>1320</v>
      </c>
      <c r="AI835" s="412">
        <v>0</v>
      </c>
      <c r="AJ835" s="377">
        <f>VLOOKUP($B835,'1.วาง งบทดลอง 4 แถว'!$E$3358:$J$4196,3,0)</f>
        <v>0</v>
      </c>
      <c r="AK835" s="378">
        <f>VLOOKUP($B835,'1.วาง งบทดลอง 4 แถว'!$E$3358:$J$4196,4,0)</f>
        <v>0</v>
      </c>
      <c r="AL835" s="378">
        <f>VLOOKUP($B835,'1.วาง งบทดลอง 4 แถว'!$E$3358:$J$4196,5,0)</f>
        <v>0</v>
      </c>
      <c r="AM835" s="379">
        <f>VLOOKUP($B835,'1.วาง งบทดลอง 4 แถว'!$E$3358:$J$4196,6,0)</f>
        <v>0</v>
      </c>
      <c r="AN835" s="380">
        <f t="shared" si="108"/>
        <v>0</v>
      </c>
      <c r="AO835" s="410" t="s">
        <v>1319</v>
      </c>
      <c r="AP835" s="411" t="s">
        <v>1320</v>
      </c>
      <c r="AQ835" s="412">
        <v>0</v>
      </c>
      <c r="AR835" s="377">
        <f>VLOOKUP($B835,'1.วาง งบทดลอง 4 แถว'!$E$4197:$J$5035,3,0)</f>
        <v>0</v>
      </c>
      <c r="AS835" s="378">
        <f>VLOOKUP($B835,'1.วาง งบทดลอง 4 แถว'!$E$4197:$J$5035,4,0)</f>
        <v>0</v>
      </c>
      <c r="AT835" s="378">
        <f>VLOOKUP($B835,'1.วาง งบทดลอง 4 แถว'!$E$4197:$J$5035,5,0)</f>
        <v>0</v>
      </c>
      <c r="AU835" s="379">
        <f>VLOOKUP($B835,'1.วาง งบทดลอง 4 แถว'!$E$4197:$J$5035,6,0)</f>
        <v>0</v>
      </c>
      <c r="AV835" s="380">
        <f t="shared" si="109"/>
        <v>0</v>
      </c>
      <c r="AW835" s="410" t="s">
        <v>1319</v>
      </c>
      <c r="AX835" s="411" t="s">
        <v>1320</v>
      </c>
      <c r="AY835" s="412">
        <v>0</v>
      </c>
      <c r="AZ835" s="377">
        <f>VLOOKUP($B835,'1.วาง งบทดลอง 4 แถว'!$E$5036:$J$5874,3,0)</f>
        <v>0</v>
      </c>
      <c r="BA835" s="378">
        <f>VLOOKUP($B835,'1.วาง งบทดลอง 4 แถว'!$E$5036:$J$5874,4,0)</f>
        <v>0</v>
      </c>
      <c r="BB835" s="378">
        <f>VLOOKUP($B835,'1.วาง งบทดลอง 4 แถว'!$E$5036:$J$5874,5,0)</f>
        <v>0</v>
      </c>
      <c r="BC835" s="379">
        <f>VLOOKUP($B835,'1.วาง งบทดลอง 4 แถว'!$E$5036:$J$5874,6,0)</f>
        <v>0</v>
      </c>
      <c r="BD835" s="380">
        <f t="shared" si="110"/>
        <v>0</v>
      </c>
      <c r="BE835" s="410" t="s">
        <v>1319</v>
      </c>
      <c r="BF835" s="411" t="s">
        <v>1320</v>
      </c>
      <c r="BG835" s="412">
        <v>0</v>
      </c>
      <c r="BH835" s="377">
        <f>VLOOKUP($B835,'1.วาง งบทดลอง 4 แถว'!$E$5875:$J$6713,3,0)</f>
        <v>0</v>
      </c>
      <c r="BI835" s="378">
        <f>VLOOKUP($B835,'1.วาง งบทดลอง 4 แถว'!$E$5875:$J$6713,4,0)</f>
        <v>0</v>
      </c>
      <c r="BJ835" s="378">
        <f>VLOOKUP($B835,'1.วาง งบทดลอง 4 แถว'!$E$5875:$J$6713,5,0)</f>
        <v>0</v>
      </c>
      <c r="BK835" s="379">
        <f>VLOOKUP($B835,'1.วาง งบทดลอง 4 แถว'!$E$5875:$J$6713,6,0)</f>
        <v>0</v>
      </c>
      <c r="BL835" s="380">
        <f t="shared" si="111"/>
        <v>0</v>
      </c>
      <c r="BM835" s="410" t="s">
        <v>1319</v>
      </c>
      <c r="BN835" s="411" t="s">
        <v>1320</v>
      </c>
      <c r="BO835" s="413">
        <v>0</v>
      </c>
    </row>
    <row r="836" spans="1:67" ht="19.5" customHeight="1">
      <c r="A836" s="374">
        <v>833</v>
      </c>
      <c r="B836" s="423" t="s">
        <v>1164</v>
      </c>
      <c r="C836" s="424" t="s">
        <v>2377</v>
      </c>
      <c r="D836" s="377">
        <f>VLOOKUP($B836,'1.วาง งบทดลอง 4 แถว'!$E$2:$J$840,3,0)</f>
        <v>0</v>
      </c>
      <c r="E836" s="378">
        <f>VLOOKUP($B836,'1.วาง งบทดลอง 4 แถว'!$E$2:$J$840,4,0)</f>
        <v>0</v>
      </c>
      <c r="F836" s="378">
        <f>VLOOKUP($B836,'1.วาง งบทดลอง 4 แถว'!$E$2:$J$840,5,0)</f>
        <v>0</v>
      </c>
      <c r="G836" s="379">
        <f>VLOOKUP($B836,'1.วาง งบทดลอง 4 แถว'!$E$2:$J$840,6,0)</f>
        <v>0</v>
      </c>
      <c r="H836" s="380">
        <f t="shared" si="104"/>
        <v>0</v>
      </c>
      <c r="I836" s="410" t="s">
        <v>1319</v>
      </c>
      <c r="J836" s="411" t="s">
        <v>1320</v>
      </c>
      <c r="K836" s="412">
        <v>0</v>
      </c>
      <c r="L836" s="377">
        <f>VLOOKUP($B836,'1.วาง งบทดลอง 4 แถว'!$E$841:$J$1679,3,0)</f>
        <v>0</v>
      </c>
      <c r="M836" s="378">
        <f>VLOOKUP($B836,'1.วาง งบทดลอง 4 แถว'!$E$841:$J$1679,4,0)</f>
        <v>0</v>
      </c>
      <c r="N836" s="378">
        <f>VLOOKUP($B836,'1.วาง งบทดลอง 4 แถว'!$E$841:$J$1679,5,0)</f>
        <v>0</v>
      </c>
      <c r="O836" s="379">
        <f>VLOOKUP($B836,'1.วาง งบทดลอง 4 แถว'!$E$841:$J$1679,6,0)</f>
        <v>0</v>
      </c>
      <c r="P836" s="380">
        <f t="shared" si="105"/>
        <v>0</v>
      </c>
      <c r="Q836" s="410" t="s">
        <v>1319</v>
      </c>
      <c r="R836" s="411" t="s">
        <v>1320</v>
      </c>
      <c r="S836" s="412">
        <v>0</v>
      </c>
      <c r="T836" s="377">
        <f>VLOOKUP($B836,'1.วาง งบทดลอง 4 แถว'!$E$1680:$J$2518,3,0)</f>
        <v>0</v>
      </c>
      <c r="U836" s="378">
        <f>VLOOKUP($B836,'1.วาง งบทดลอง 4 แถว'!$E$1680:$J$2518,4,0)</f>
        <v>0</v>
      </c>
      <c r="V836" s="378">
        <f>VLOOKUP($B836,'1.วาง งบทดลอง 4 แถว'!$E$1680:$J$2518,5,0)</f>
        <v>0</v>
      </c>
      <c r="W836" s="379">
        <f>VLOOKUP($B836,'1.วาง งบทดลอง 4 แถว'!$E$1680:$J$2518,6,0)</f>
        <v>0</v>
      </c>
      <c r="X836" s="380">
        <f t="shared" si="106"/>
        <v>0</v>
      </c>
      <c r="Y836" s="410" t="s">
        <v>1319</v>
      </c>
      <c r="Z836" s="411" t="s">
        <v>1320</v>
      </c>
      <c r="AA836" s="412">
        <v>0</v>
      </c>
      <c r="AB836" s="377">
        <f>VLOOKUP($B836,'1.วาง งบทดลอง 4 แถว'!$E$2519:$J$3357,3,0)</f>
        <v>0</v>
      </c>
      <c r="AC836" s="378">
        <f>VLOOKUP($B836,'1.วาง งบทดลอง 4 แถว'!$E$2519:$J$3357,4,0)</f>
        <v>0</v>
      </c>
      <c r="AD836" s="378">
        <f>VLOOKUP($B836,'1.วาง งบทดลอง 4 แถว'!$E$2519:$J$3357,5,0)</f>
        <v>0</v>
      </c>
      <c r="AE836" s="379">
        <f>VLOOKUP($B836,'1.วาง งบทดลอง 4 แถว'!$E$2519:$J$3357,6,0)</f>
        <v>0</v>
      </c>
      <c r="AF836" s="380">
        <f t="shared" si="107"/>
        <v>0</v>
      </c>
      <c r="AG836" s="410" t="s">
        <v>1319</v>
      </c>
      <c r="AH836" s="411" t="s">
        <v>1320</v>
      </c>
      <c r="AI836" s="412">
        <v>0</v>
      </c>
      <c r="AJ836" s="377">
        <f>VLOOKUP($B836,'1.วาง งบทดลอง 4 แถว'!$E$3358:$J$4196,3,0)</f>
        <v>0</v>
      </c>
      <c r="AK836" s="378">
        <f>VLOOKUP($B836,'1.วาง งบทดลอง 4 แถว'!$E$3358:$J$4196,4,0)</f>
        <v>0</v>
      </c>
      <c r="AL836" s="378">
        <f>VLOOKUP($B836,'1.วาง งบทดลอง 4 แถว'!$E$3358:$J$4196,5,0)</f>
        <v>0</v>
      </c>
      <c r="AM836" s="379">
        <f>VLOOKUP($B836,'1.วาง งบทดลอง 4 แถว'!$E$3358:$J$4196,6,0)</f>
        <v>0</v>
      </c>
      <c r="AN836" s="380">
        <f t="shared" si="108"/>
        <v>0</v>
      </c>
      <c r="AO836" s="410" t="s">
        <v>1319</v>
      </c>
      <c r="AP836" s="411" t="s">
        <v>1320</v>
      </c>
      <c r="AQ836" s="412">
        <v>0</v>
      </c>
      <c r="AR836" s="377">
        <f>VLOOKUP($B836,'1.วาง งบทดลอง 4 แถว'!$E$4197:$J$5035,3,0)</f>
        <v>0</v>
      </c>
      <c r="AS836" s="378">
        <f>VLOOKUP($B836,'1.วาง งบทดลอง 4 แถว'!$E$4197:$J$5035,4,0)</f>
        <v>0</v>
      </c>
      <c r="AT836" s="378">
        <f>VLOOKUP($B836,'1.วาง งบทดลอง 4 แถว'!$E$4197:$J$5035,5,0)</f>
        <v>0</v>
      </c>
      <c r="AU836" s="379">
        <f>VLOOKUP($B836,'1.วาง งบทดลอง 4 แถว'!$E$4197:$J$5035,6,0)</f>
        <v>0</v>
      </c>
      <c r="AV836" s="380">
        <f t="shared" si="109"/>
        <v>0</v>
      </c>
      <c r="AW836" s="410" t="s">
        <v>1319</v>
      </c>
      <c r="AX836" s="411" t="s">
        <v>1320</v>
      </c>
      <c r="AY836" s="412">
        <v>0</v>
      </c>
      <c r="AZ836" s="377">
        <f>VLOOKUP($B836,'1.วาง งบทดลอง 4 แถว'!$E$5036:$J$5874,3,0)</f>
        <v>0</v>
      </c>
      <c r="BA836" s="378">
        <f>VLOOKUP($B836,'1.วาง งบทดลอง 4 แถว'!$E$5036:$J$5874,4,0)</f>
        <v>0</v>
      </c>
      <c r="BB836" s="378">
        <f>VLOOKUP($B836,'1.วาง งบทดลอง 4 แถว'!$E$5036:$J$5874,5,0)</f>
        <v>1200</v>
      </c>
      <c r="BC836" s="379">
        <f>VLOOKUP($B836,'1.วาง งบทดลอง 4 แถว'!$E$5036:$J$5874,6,0)</f>
        <v>0</v>
      </c>
      <c r="BD836" s="380">
        <f t="shared" si="110"/>
        <v>1200</v>
      </c>
      <c r="BE836" s="410" t="s">
        <v>1319</v>
      </c>
      <c r="BF836" s="411" t="s">
        <v>1320</v>
      </c>
      <c r="BG836" s="412">
        <v>0</v>
      </c>
      <c r="BH836" s="377">
        <f>VLOOKUP($B836,'1.วาง งบทดลอง 4 แถว'!$E$5875:$J$6713,3,0)</f>
        <v>0</v>
      </c>
      <c r="BI836" s="378">
        <f>VLOOKUP($B836,'1.วาง งบทดลอง 4 แถว'!$E$5875:$J$6713,4,0)</f>
        <v>0</v>
      </c>
      <c r="BJ836" s="378">
        <f>VLOOKUP($B836,'1.วาง งบทดลอง 4 แถว'!$E$5875:$J$6713,5,0)</f>
        <v>0</v>
      </c>
      <c r="BK836" s="379">
        <f>VLOOKUP($B836,'1.วาง งบทดลอง 4 แถว'!$E$5875:$J$6713,6,0)</f>
        <v>0</v>
      </c>
      <c r="BL836" s="380">
        <f t="shared" si="111"/>
        <v>0</v>
      </c>
      <c r="BM836" s="410" t="s">
        <v>1319</v>
      </c>
      <c r="BN836" s="411" t="s">
        <v>1320</v>
      </c>
      <c r="BO836" s="413">
        <v>0</v>
      </c>
    </row>
    <row r="837" spans="1:67" ht="19.5" customHeight="1">
      <c r="A837" s="374">
        <v>834</v>
      </c>
      <c r="B837" s="423" t="s">
        <v>1165</v>
      </c>
      <c r="C837" s="424" t="s">
        <v>2378</v>
      </c>
      <c r="D837" s="377">
        <f>VLOOKUP($B837,'1.วาง งบทดลอง 4 แถว'!$E$2:$J$840,3,0)</f>
        <v>0</v>
      </c>
      <c r="E837" s="378">
        <f>VLOOKUP($B837,'1.วาง งบทดลอง 4 แถว'!$E$2:$J$840,4,0)</f>
        <v>0</v>
      </c>
      <c r="F837" s="378">
        <f>VLOOKUP($B837,'1.วาง งบทดลอง 4 แถว'!$E$2:$J$840,5,0)</f>
        <v>0</v>
      </c>
      <c r="G837" s="379">
        <f>VLOOKUP($B837,'1.วาง งบทดลอง 4 แถว'!$E$2:$J$840,6,0)</f>
        <v>0</v>
      </c>
      <c r="H837" s="380">
        <f t="shared" si="104"/>
        <v>0</v>
      </c>
      <c r="I837" s="410" t="s">
        <v>1319</v>
      </c>
      <c r="J837" s="411" t="s">
        <v>1320</v>
      </c>
      <c r="K837" s="412">
        <v>0</v>
      </c>
      <c r="L837" s="377">
        <f>VLOOKUP($B837,'1.วาง งบทดลอง 4 แถว'!$E$841:$J$1679,3,0)</f>
        <v>0</v>
      </c>
      <c r="M837" s="378">
        <f>VLOOKUP($B837,'1.วาง งบทดลอง 4 แถว'!$E$841:$J$1679,4,0)</f>
        <v>0</v>
      </c>
      <c r="N837" s="378">
        <f>VLOOKUP($B837,'1.วาง งบทดลอง 4 แถว'!$E$841:$J$1679,5,0)</f>
        <v>0</v>
      </c>
      <c r="O837" s="379">
        <f>VLOOKUP($B837,'1.วาง งบทดลอง 4 แถว'!$E$841:$J$1679,6,0)</f>
        <v>0</v>
      </c>
      <c r="P837" s="380">
        <f t="shared" si="105"/>
        <v>0</v>
      </c>
      <c r="Q837" s="410" t="s">
        <v>1319</v>
      </c>
      <c r="R837" s="411" t="s">
        <v>1320</v>
      </c>
      <c r="S837" s="412">
        <v>0</v>
      </c>
      <c r="T837" s="377">
        <f>VLOOKUP($B837,'1.วาง งบทดลอง 4 แถว'!$E$1680:$J$2518,3,0)</f>
        <v>0</v>
      </c>
      <c r="U837" s="378">
        <f>VLOOKUP($B837,'1.วาง งบทดลอง 4 แถว'!$E$1680:$J$2518,4,0)</f>
        <v>0</v>
      </c>
      <c r="V837" s="378">
        <f>VLOOKUP($B837,'1.วาง งบทดลอง 4 แถว'!$E$1680:$J$2518,5,0)</f>
        <v>0</v>
      </c>
      <c r="W837" s="379">
        <f>VLOOKUP($B837,'1.วาง งบทดลอง 4 แถว'!$E$1680:$J$2518,6,0)</f>
        <v>0</v>
      </c>
      <c r="X837" s="380">
        <f t="shared" si="106"/>
        <v>0</v>
      </c>
      <c r="Y837" s="410" t="s">
        <v>1319</v>
      </c>
      <c r="Z837" s="411" t="s">
        <v>1320</v>
      </c>
      <c r="AA837" s="412">
        <v>0</v>
      </c>
      <c r="AB837" s="377">
        <f>VLOOKUP($B837,'1.วาง งบทดลอง 4 แถว'!$E$2519:$J$3357,3,0)</f>
        <v>0</v>
      </c>
      <c r="AC837" s="378">
        <f>VLOOKUP($B837,'1.วาง งบทดลอง 4 แถว'!$E$2519:$J$3357,4,0)</f>
        <v>0</v>
      </c>
      <c r="AD837" s="378">
        <f>VLOOKUP($B837,'1.วาง งบทดลอง 4 แถว'!$E$2519:$J$3357,5,0)</f>
        <v>0</v>
      </c>
      <c r="AE837" s="379">
        <f>VLOOKUP($B837,'1.วาง งบทดลอง 4 แถว'!$E$2519:$J$3357,6,0)</f>
        <v>0</v>
      </c>
      <c r="AF837" s="380">
        <f t="shared" si="107"/>
        <v>0</v>
      </c>
      <c r="AG837" s="410" t="s">
        <v>1319</v>
      </c>
      <c r="AH837" s="411" t="s">
        <v>1320</v>
      </c>
      <c r="AI837" s="412">
        <v>0</v>
      </c>
      <c r="AJ837" s="377">
        <f>VLOOKUP($B837,'1.วาง งบทดลอง 4 แถว'!$E$3358:$J$4196,3,0)</f>
        <v>0</v>
      </c>
      <c r="AK837" s="378">
        <f>VLOOKUP($B837,'1.วาง งบทดลอง 4 แถว'!$E$3358:$J$4196,4,0)</f>
        <v>0</v>
      </c>
      <c r="AL837" s="378">
        <f>VLOOKUP($B837,'1.วาง งบทดลอง 4 แถว'!$E$3358:$J$4196,5,0)</f>
        <v>0</v>
      </c>
      <c r="AM837" s="379">
        <f>VLOOKUP($B837,'1.วาง งบทดลอง 4 แถว'!$E$3358:$J$4196,6,0)</f>
        <v>0</v>
      </c>
      <c r="AN837" s="380">
        <f t="shared" si="108"/>
        <v>0</v>
      </c>
      <c r="AO837" s="410" t="s">
        <v>1319</v>
      </c>
      <c r="AP837" s="411" t="s">
        <v>1320</v>
      </c>
      <c r="AQ837" s="412">
        <v>0</v>
      </c>
      <c r="AR837" s="377">
        <f>VLOOKUP($B837,'1.วาง งบทดลอง 4 แถว'!$E$4197:$J$5035,3,0)</f>
        <v>0</v>
      </c>
      <c r="AS837" s="378">
        <f>VLOOKUP($B837,'1.วาง งบทดลอง 4 แถว'!$E$4197:$J$5035,4,0)</f>
        <v>0</v>
      </c>
      <c r="AT837" s="378">
        <f>VLOOKUP($B837,'1.วาง งบทดลอง 4 แถว'!$E$4197:$J$5035,5,0)</f>
        <v>0</v>
      </c>
      <c r="AU837" s="379">
        <f>VLOOKUP($B837,'1.วาง งบทดลอง 4 แถว'!$E$4197:$J$5035,6,0)</f>
        <v>0</v>
      </c>
      <c r="AV837" s="380">
        <f t="shared" si="109"/>
        <v>0</v>
      </c>
      <c r="AW837" s="410" t="s">
        <v>1319</v>
      </c>
      <c r="AX837" s="411" t="s">
        <v>1320</v>
      </c>
      <c r="AY837" s="412">
        <v>0</v>
      </c>
      <c r="AZ837" s="377">
        <f>VLOOKUP($B837,'1.วาง งบทดลอง 4 แถว'!$E$5036:$J$5874,3,0)</f>
        <v>0</v>
      </c>
      <c r="BA837" s="378">
        <f>VLOOKUP($B837,'1.วาง งบทดลอง 4 แถว'!$E$5036:$J$5874,4,0)</f>
        <v>0</v>
      </c>
      <c r="BB837" s="378">
        <f>VLOOKUP($B837,'1.วาง งบทดลอง 4 แถว'!$E$5036:$J$5874,5,0)</f>
        <v>0</v>
      </c>
      <c r="BC837" s="379">
        <f>VLOOKUP($B837,'1.วาง งบทดลอง 4 แถว'!$E$5036:$J$5874,6,0)</f>
        <v>0</v>
      </c>
      <c r="BD837" s="380">
        <f t="shared" si="110"/>
        <v>0</v>
      </c>
      <c r="BE837" s="410" t="s">
        <v>1319</v>
      </c>
      <c r="BF837" s="411" t="s">
        <v>1320</v>
      </c>
      <c r="BG837" s="412">
        <v>0</v>
      </c>
      <c r="BH837" s="377">
        <f>VLOOKUP($B837,'1.วาง งบทดลอง 4 แถว'!$E$5875:$J$6713,3,0)</f>
        <v>0</v>
      </c>
      <c r="BI837" s="378">
        <f>VLOOKUP($B837,'1.วาง งบทดลอง 4 แถว'!$E$5875:$J$6713,4,0)</f>
        <v>0</v>
      </c>
      <c r="BJ837" s="378">
        <f>VLOOKUP($B837,'1.วาง งบทดลอง 4 แถว'!$E$5875:$J$6713,5,0)</f>
        <v>0</v>
      </c>
      <c r="BK837" s="379">
        <f>VLOOKUP($B837,'1.วาง งบทดลอง 4 แถว'!$E$5875:$J$6713,6,0)</f>
        <v>0</v>
      </c>
      <c r="BL837" s="380">
        <f t="shared" si="111"/>
        <v>0</v>
      </c>
      <c r="BM837" s="410" t="s">
        <v>1319</v>
      </c>
      <c r="BN837" s="411" t="s">
        <v>1320</v>
      </c>
      <c r="BO837" s="413">
        <v>0</v>
      </c>
    </row>
    <row r="838" spans="1:67" ht="19.5" customHeight="1">
      <c r="A838" s="374">
        <v>835</v>
      </c>
      <c r="B838" s="423" t="s">
        <v>1166</v>
      </c>
      <c r="C838" s="424" t="s">
        <v>2379</v>
      </c>
      <c r="D838" s="377">
        <f>VLOOKUP($B838,'1.วาง งบทดลอง 4 แถว'!$E$2:$J$840,3,0)</f>
        <v>0</v>
      </c>
      <c r="E838" s="378">
        <f>VLOOKUP($B838,'1.วาง งบทดลอง 4 แถว'!$E$2:$J$840,4,0)</f>
        <v>0</v>
      </c>
      <c r="F838" s="378">
        <f>VLOOKUP($B838,'1.วาง งบทดลอง 4 แถว'!$E$2:$J$840,5,0)</f>
        <v>0</v>
      </c>
      <c r="G838" s="379">
        <f>VLOOKUP($B838,'1.วาง งบทดลอง 4 แถว'!$E$2:$J$840,6,0)</f>
        <v>0</v>
      </c>
      <c r="H838" s="380">
        <f t="shared" si="104"/>
        <v>0</v>
      </c>
      <c r="I838" s="410" t="s">
        <v>1319</v>
      </c>
      <c r="J838" s="411" t="s">
        <v>1320</v>
      </c>
      <c r="K838" s="412">
        <v>0</v>
      </c>
      <c r="L838" s="377">
        <f>VLOOKUP($B838,'1.วาง งบทดลอง 4 แถว'!$E$841:$J$1679,3,0)</f>
        <v>0</v>
      </c>
      <c r="M838" s="378">
        <f>VLOOKUP($B838,'1.วาง งบทดลอง 4 แถว'!$E$841:$J$1679,4,0)</f>
        <v>0</v>
      </c>
      <c r="N838" s="378">
        <f>VLOOKUP($B838,'1.วาง งบทดลอง 4 แถว'!$E$841:$J$1679,5,0)</f>
        <v>0</v>
      </c>
      <c r="O838" s="379">
        <f>VLOOKUP($B838,'1.วาง งบทดลอง 4 แถว'!$E$841:$J$1679,6,0)</f>
        <v>0</v>
      </c>
      <c r="P838" s="380">
        <f t="shared" si="105"/>
        <v>0</v>
      </c>
      <c r="Q838" s="410"/>
      <c r="R838" s="411"/>
      <c r="S838" s="412"/>
      <c r="T838" s="377">
        <f>VLOOKUP($B838,'1.วาง งบทดลอง 4 แถว'!$E$1680:$J$2518,3,0)</f>
        <v>0</v>
      </c>
      <c r="U838" s="378">
        <f>VLOOKUP($B838,'1.วาง งบทดลอง 4 แถว'!$E$1680:$J$2518,4,0)</f>
        <v>0</v>
      </c>
      <c r="V838" s="378">
        <f>VLOOKUP($B838,'1.วาง งบทดลอง 4 แถว'!$E$1680:$J$2518,5,0)</f>
        <v>0</v>
      </c>
      <c r="W838" s="379">
        <f>VLOOKUP($B838,'1.วาง งบทดลอง 4 แถว'!$E$1680:$J$2518,6,0)</f>
        <v>0</v>
      </c>
      <c r="X838" s="380">
        <f t="shared" si="106"/>
        <v>0</v>
      </c>
      <c r="Y838" s="410"/>
      <c r="Z838" s="411"/>
      <c r="AA838" s="412"/>
      <c r="AB838" s="377">
        <f>VLOOKUP($B838,'1.วาง งบทดลอง 4 แถว'!$E$2519:$J$3357,3,0)</f>
        <v>0</v>
      </c>
      <c r="AC838" s="378">
        <f>VLOOKUP($B838,'1.วาง งบทดลอง 4 แถว'!$E$2519:$J$3357,4,0)</f>
        <v>0</v>
      </c>
      <c r="AD838" s="378">
        <f>VLOOKUP($B838,'1.วาง งบทดลอง 4 แถว'!$E$2519:$J$3357,5,0)</f>
        <v>0</v>
      </c>
      <c r="AE838" s="379">
        <f>VLOOKUP($B838,'1.วาง งบทดลอง 4 แถว'!$E$2519:$J$3357,6,0)</f>
        <v>0</v>
      </c>
      <c r="AF838" s="380">
        <f t="shared" si="107"/>
        <v>0</v>
      </c>
      <c r="AG838" s="410"/>
      <c r="AH838" s="411"/>
      <c r="AI838" s="412"/>
      <c r="AJ838" s="377">
        <f>VLOOKUP($B838,'1.วาง งบทดลอง 4 แถว'!$E$3358:$J$4196,3,0)</f>
        <v>0</v>
      </c>
      <c r="AK838" s="378">
        <f>VLOOKUP($B838,'1.วาง งบทดลอง 4 แถว'!$E$3358:$J$4196,4,0)</f>
        <v>0</v>
      </c>
      <c r="AL838" s="378">
        <f>VLOOKUP($B838,'1.วาง งบทดลอง 4 แถว'!$E$3358:$J$4196,5,0)</f>
        <v>0</v>
      </c>
      <c r="AM838" s="379">
        <f>VLOOKUP($B838,'1.วาง งบทดลอง 4 แถว'!$E$3358:$J$4196,6,0)</f>
        <v>0</v>
      </c>
      <c r="AN838" s="380">
        <f t="shared" si="108"/>
        <v>0</v>
      </c>
      <c r="AO838" s="410"/>
      <c r="AP838" s="411"/>
      <c r="AQ838" s="412"/>
      <c r="AR838" s="377">
        <f>VLOOKUP($B838,'1.วาง งบทดลอง 4 แถว'!$E$4197:$J$5035,3,0)</f>
        <v>0</v>
      </c>
      <c r="AS838" s="378">
        <f>VLOOKUP($B838,'1.วาง งบทดลอง 4 แถว'!$E$4197:$J$5035,4,0)</f>
        <v>0</v>
      </c>
      <c r="AT838" s="378">
        <f>VLOOKUP($B838,'1.วาง งบทดลอง 4 แถว'!$E$4197:$J$5035,5,0)</f>
        <v>0</v>
      </c>
      <c r="AU838" s="379">
        <f>VLOOKUP($B838,'1.วาง งบทดลอง 4 แถว'!$E$4197:$J$5035,6,0)</f>
        <v>0</v>
      </c>
      <c r="AV838" s="380">
        <f t="shared" si="109"/>
        <v>0</v>
      </c>
      <c r="AW838" s="410"/>
      <c r="AX838" s="411"/>
      <c r="AY838" s="412"/>
      <c r="AZ838" s="377">
        <f>VLOOKUP($B838,'1.วาง งบทดลอง 4 แถว'!$E$5036:$J$5874,3,0)</f>
        <v>0</v>
      </c>
      <c r="BA838" s="378">
        <f>VLOOKUP($B838,'1.วาง งบทดลอง 4 แถว'!$E$5036:$J$5874,4,0)</f>
        <v>0</v>
      </c>
      <c r="BB838" s="378">
        <f>VLOOKUP($B838,'1.วาง งบทดลอง 4 แถว'!$E$5036:$J$5874,5,0)</f>
        <v>0</v>
      </c>
      <c r="BC838" s="379">
        <f>VLOOKUP($B838,'1.วาง งบทดลอง 4 แถว'!$E$5036:$J$5874,6,0)</f>
        <v>0</v>
      </c>
      <c r="BD838" s="380">
        <f t="shared" si="110"/>
        <v>0</v>
      </c>
      <c r="BE838" s="410"/>
      <c r="BF838" s="411"/>
      <c r="BG838" s="412"/>
      <c r="BH838" s="377">
        <f>VLOOKUP($B838,'1.วาง งบทดลอง 4 แถว'!$E$5875:$J$6713,3,0)</f>
        <v>0</v>
      </c>
      <c r="BI838" s="378">
        <f>VLOOKUP($B838,'1.วาง งบทดลอง 4 แถว'!$E$5875:$J$6713,4,0)</f>
        <v>0</v>
      </c>
      <c r="BJ838" s="378">
        <f>VLOOKUP($B838,'1.วาง งบทดลอง 4 แถว'!$E$5875:$J$6713,5,0)</f>
        <v>0</v>
      </c>
      <c r="BK838" s="379">
        <f>VLOOKUP($B838,'1.วาง งบทดลอง 4 แถว'!$E$5875:$J$6713,6,0)</f>
        <v>0</v>
      </c>
      <c r="BL838" s="380">
        <f t="shared" si="111"/>
        <v>0</v>
      </c>
      <c r="BM838" s="410"/>
      <c r="BN838" s="411"/>
      <c r="BO838" s="413"/>
    </row>
    <row r="839" spans="1:67" ht="19.5" customHeight="1">
      <c r="A839" s="374">
        <v>836</v>
      </c>
      <c r="B839" s="423" t="s">
        <v>1167</v>
      </c>
      <c r="C839" s="424" t="s">
        <v>2380</v>
      </c>
      <c r="D839" s="377">
        <f>VLOOKUP($B839,'1.วาง งบทดลอง 4 แถว'!$E$2:$J$840,3,0)</f>
        <v>0</v>
      </c>
      <c r="E839" s="378">
        <f>VLOOKUP($B839,'1.วาง งบทดลอง 4 แถว'!$E$2:$J$840,4,0)</f>
        <v>0</v>
      </c>
      <c r="F839" s="378">
        <f>VLOOKUP($B839,'1.วาง งบทดลอง 4 แถว'!$E$2:$J$840,5,0)</f>
        <v>0</v>
      </c>
      <c r="G839" s="379">
        <f>VLOOKUP($B839,'1.วาง งบทดลอง 4 แถว'!$E$2:$J$840,6,0)</f>
        <v>0</v>
      </c>
      <c r="H839" s="380">
        <f t="shared" si="104"/>
        <v>0</v>
      </c>
      <c r="I839" s="410" t="s">
        <v>1319</v>
      </c>
      <c r="J839" s="411" t="s">
        <v>1320</v>
      </c>
      <c r="K839" s="412">
        <v>0</v>
      </c>
      <c r="L839" s="377">
        <f>VLOOKUP($B839,'1.วาง งบทดลอง 4 แถว'!$E$841:$J$1679,3,0)</f>
        <v>0</v>
      </c>
      <c r="M839" s="378">
        <f>VLOOKUP($B839,'1.วาง งบทดลอง 4 แถว'!$E$841:$J$1679,4,0)</f>
        <v>0</v>
      </c>
      <c r="N839" s="378">
        <f>VLOOKUP($B839,'1.วาง งบทดลอง 4 แถว'!$E$841:$J$1679,5,0)</f>
        <v>0</v>
      </c>
      <c r="O839" s="379">
        <f>VLOOKUP($B839,'1.วาง งบทดลอง 4 แถว'!$E$841:$J$1679,6,0)</f>
        <v>0</v>
      </c>
      <c r="P839" s="380">
        <f t="shared" si="105"/>
        <v>0</v>
      </c>
      <c r="Q839" s="410"/>
      <c r="R839" s="411"/>
      <c r="S839" s="412"/>
      <c r="T839" s="377">
        <f>VLOOKUP($B839,'1.วาง งบทดลอง 4 แถว'!$E$1680:$J$2518,3,0)</f>
        <v>0</v>
      </c>
      <c r="U839" s="378">
        <f>VLOOKUP($B839,'1.วาง งบทดลอง 4 แถว'!$E$1680:$J$2518,4,0)</f>
        <v>0</v>
      </c>
      <c r="V839" s="378">
        <f>VLOOKUP($B839,'1.วาง งบทดลอง 4 แถว'!$E$1680:$J$2518,5,0)</f>
        <v>0</v>
      </c>
      <c r="W839" s="379">
        <f>VLOOKUP($B839,'1.วาง งบทดลอง 4 แถว'!$E$1680:$J$2518,6,0)</f>
        <v>0</v>
      </c>
      <c r="X839" s="380">
        <f t="shared" si="106"/>
        <v>0</v>
      </c>
      <c r="Y839" s="410"/>
      <c r="Z839" s="411"/>
      <c r="AA839" s="412"/>
      <c r="AB839" s="377">
        <f>VLOOKUP($B839,'1.วาง งบทดลอง 4 แถว'!$E$2519:$J$3357,3,0)</f>
        <v>0</v>
      </c>
      <c r="AC839" s="378">
        <f>VLOOKUP($B839,'1.วาง งบทดลอง 4 แถว'!$E$2519:$J$3357,4,0)</f>
        <v>0</v>
      </c>
      <c r="AD839" s="378">
        <f>VLOOKUP($B839,'1.วาง งบทดลอง 4 แถว'!$E$2519:$J$3357,5,0)</f>
        <v>0</v>
      </c>
      <c r="AE839" s="379">
        <f>VLOOKUP($B839,'1.วาง งบทดลอง 4 แถว'!$E$2519:$J$3357,6,0)</f>
        <v>0</v>
      </c>
      <c r="AF839" s="380">
        <f t="shared" si="107"/>
        <v>0</v>
      </c>
      <c r="AG839" s="410"/>
      <c r="AH839" s="411"/>
      <c r="AI839" s="412"/>
      <c r="AJ839" s="377">
        <f>VLOOKUP($B839,'1.วาง งบทดลอง 4 แถว'!$E$3358:$J$4196,3,0)</f>
        <v>0</v>
      </c>
      <c r="AK839" s="378">
        <f>VLOOKUP($B839,'1.วาง งบทดลอง 4 แถว'!$E$3358:$J$4196,4,0)</f>
        <v>0</v>
      </c>
      <c r="AL839" s="378">
        <f>VLOOKUP($B839,'1.วาง งบทดลอง 4 แถว'!$E$3358:$J$4196,5,0)</f>
        <v>0</v>
      </c>
      <c r="AM839" s="379">
        <f>VLOOKUP($B839,'1.วาง งบทดลอง 4 แถว'!$E$3358:$J$4196,6,0)</f>
        <v>0</v>
      </c>
      <c r="AN839" s="380">
        <f t="shared" si="108"/>
        <v>0</v>
      </c>
      <c r="AO839" s="410"/>
      <c r="AP839" s="411"/>
      <c r="AQ839" s="412"/>
      <c r="AR839" s="377">
        <f>VLOOKUP($B839,'1.วาง งบทดลอง 4 แถว'!$E$4197:$J$5035,3,0)</f>
        <v>0</v>
      </c>
      <c r="AS839" s="378">
        <f>VLOOKUP($B839,'1.วาง งบทดลอง 4 แถว'!$E$4197:$J$5035,4,0)</f>
        <v>0</v>
      </c>
      <c r="AT839" s="378">
        <f>VLOOKUP($B839,'1.วาง งบทดลอง 4 แถว'!$E$4197:$J$5035,5,0)</f>
        <v>0</v>
      </c>
      <c r="AU839" s="379">
        <f>VLOOKUP($B839,'1.วาง งบทดลอง 4 แถว'!$E$4197:$J$5035,6,0)</f>
        <v>0</v>
      </c>
      <c r="AV839" s="380">
        <f t="shared" si="109"/>
        <v>0</v>
      </c>
      <c r="AW839" s="410"/>
      <c r="AX839" s="411"/>
      <c r="AY839" s="412"/>
      <c r="AZ839" s="377">
        <f>VLOOKUP($B839,'1.วาง งบทดลอง 4 แถว'!$E$5036:$J$5874,3,0)</f>
        <v>0</v>
      </c>
      <c r="BA839" s="378">
        <f>VLOOKUP($B839,'1.วาง งบทดลอง 4 แถว'!$E$5036:$J$5874,4,0)</f>
        <v>0</v>
      </c>
      <c r="BB839" s="378">
        <f>VLOOKUP($B839,'1.วาง งบทดลอง 4 แถว'!$E$5036:$J$5874,5,0)</f>
        <v>0</v>
      </c>
      <c r="BC839" s="379">
        <f>VLOOKUP($B839,'1.วาง งบทดลอง 4 แถว'!$E$5036:$J$5874,6,0)</f>
        <v>0</v>
      </c>
      <c r="BD839" s="380">
        <f t="shared" si="110"/>
        <v>0</v>
      </c>
      <c r="BE839" s="410"/>
      <c r="BF839" s="411"/>
      <c r="BG839" s="412"/>
      <c r="BH839" s="377">
        <f>VLOOKUP($B839,'1.วาง งบทดลอง 4 แถว'!$E$5875:$J$6713,3,0)</f>
        <v>0</v>
      </c>
      <c r="BI839" s="378">
        <f>VLOOKUP($B839,'1.วาง งบทดลอง 4 แถว'!$E$5875:$J$6713,4,0)</f>
        <v>0</v>
      </c>
      <c r="BJ839" s="378">
        <f>VLOOKUP($B839,'1.วาง งบทดลอง 4 แถว'!$E$5875:$J$6713,5,0)</f>
        <v>0</v>
      </c>
      <c r="BK839" s="379">
        <f>VLOOKUP($B839,'1.วาง งบทดลอง 4 แถว'!$E$5875:$J$6713,6,0)</f>
        <v>0</v>
      </c>
      <c r="BL839" s="380">
        <f t="shared" si="111"/>
        <v>0</v>
      </c>
      <c r="BM839" s="410"/>
      <c r="BN839" s="411"/>
      <c r="BO839" s="413"/>
    </row>
    <row r="840" spans="1:67" ht="19.5" customHeight="1">
      <c r="A840" s="374">
        <v>837</v>
      </c>
      <c r="B840" s="423" t="s">
        <v>1168</v>
      </c>
      <c r="C840" s="424" t="s">
        <v>2381</v>
      </c>
      <c r="D840" s="377">
        <f>VLOOKUP($B840,'1.วาง งบทดลอง 4 แถว'!$E$2:$J$840,3,0)</f>
        <v>1570897.54</v>
      </c>
      <c r="E840" s="378">
        <f>VLOOKUP($B840,'1.วาง งบทดลอง 4 แถว'!$E$2:$J$840,4,0)</f>
        <v>0</v>
      </c>
      <c r="F840" s="378">
        <f>VLOOKUP($B840,'1.วาง งบทดลอง 4 แถว'!$E$2:$J$840,5,0)</f>
        <v>11904015.550000001</v>
      </c>
      <c r="G840" s="379">
        <f>VLOOKUP($B840,'1.วาง งบทดลอง 4 แถว'!$E$2:$J$840,6,0)</f>
        <v>0</v>
      </c>
      <c r="H840" s="380">
        <f t="shared" si="104"/>
        <v>11904015.550000001</v>
      </c>
      <c r="I840" s="410" t="s">
        <v>1319</v>
      </c>
      <c r="J840" s="411" t="s">
        <v>1320</v>
      </c>
      <c r="K840" s="412" t="s">
        <v>2027</v>
      </c>
      <c r="L840" s="377">
        <f>VLOOKUP($B840,'1.วาง งบทดลอง 4 แถว'!$E$841:$J$1679,3,0)</f>
        <v>715285</v>
      </c>
      <c r="M840" s="378">
        <f>VLOOKUP($B840,'1.วาง งบทดลอง 4 แถว'!$E$841:$J$1679,4,0)</f>
        <v>0</v>
      </c>
      <c r="N840" s="378">
        <f>VLOOKUP($B840,'1.วาง งบทดลอง 4 แถว'!$E$841:$J$1679,5,0)</f>
        <v>4270212.2300000004</v>
      </c>
      <c r="O840" s="379">
        <f>VLOOKUP($B840,'1.วาง งบทดลอง 4 แถว'!$E$841:$J$1679,6,0)</f>
        <v>0</v>
      </c>
      <c r="P840" s="380">
        <f t="shared" si="105"/>
        <v>4270212.2300000004</v>
      </c>
      <c r="Q840" s="410" t="s">
        <v>1319</v>
      </c>
      <c r="R840" s="411" t="s">
        <v>1320</v>
      </c>
      <c r="S840" s="412" t="s">
        <v>2027</v>
      </c>
      <c r="T840" s="377">
        <f>VLOOKUP($B840,'1.วาง งบทดลอง 4 แถว'!$E$1680:$J$2518,3,0)</f>
        <v>2463647.4</v>
      </c>
      <c r="U840" s="378">
        <f>VLOOKUP($B840,'1.วาง งบทดลอง 4 แถว'!$E$1680:$J$2518,4,0)</f>
        <v>0</v>
      </c>
      <c r="V840" s="378">
        <f>VLOOKUP($B840,'1.วาง งบทดลอง 4 แถว'!$E$1680:$J$2518,5,0)</f>
        <v>8013471.1100000003</v>
      </c>
      <c r="W840" s="379">
        <f>VLOOKUP($B840,'1.วาง งบทดลอง 4 แถว'!$E$1680:$J$2518,6,0)</f>
        <v>0</v>
      </c>
      <c r="X840" s="380">
        <f t="shared" si="106"/>
        <v>8013471.1100000003</v>
      </c>
      <c r="Y840" s="410" t="s">
        <v>1319</v>
      </c>
      <c r="Z840" s="411" t="s">
        <v>1320</v>
      </c>
      <c r="AA840" s="412" t="s">
        <v>2027</v>
      </c>
      <c r="AB840" s="377">
        <f>VLOOKUP($B840,'1.วาง งบทดลอง 4 แถว'!$E$2519:$J$3357,3,0)</f>
        <v>437442</v>
      </c>
      <c r="AC840" s="378">
        <f>VLOOKUP($B840,'1.วาง งบทดลอง 4 แถว'!$E$2519:$J$3357,4,0)</f>
        <v>0</v>
      </c>
      <c r="AD840" s="378">
        <f>VLOOKUP($B840,'1.วาง งบทดลอง 4 แถว'!$E$2519:$J$3357,5,0)</f>
        <v>5323580.25</v>
      </c>
      <c r="AE840" s="379">
        <f>VLOOKUP($B840,'1.วาง งบทดลอง 4 แถว'!$E$2519:$J$3357,6,0)</f>
        <v>0</v>
      </c>
      <c r="AF840" s="380">
        <f t="shared" si="107"/>
        <v>5323580.25</v>
      </c>
      <c r="AG840" s="410" t="s">
        <v>1319</v>
      </c>
      <c r="AH840" s="411" t="s">
        <v>1320</v>
      </c>
      <c r="AI840" s="412" t="s">
        <v>2027</v>
      </c>
      <c r="AJ840" s="377">
        <f>VLOOKUP($B840,'1.วาง งบทดลอง 4 แถว'!$E$3358:$J$4196,3,0)</f>
        <v>8102</v>
      </c>
      <c r="AK840" s="378">
        <f>VLOOKUP($B840,'1.วาง งบทดลอง 4 แถว'!$E$3358:$J$4196,4,0)</f>
        <v>0</v>
      </c>
      <c r="AL840" s="378">
        <f>VLOOKUP($B840,'1.วาง งบทดลอง 4 แถว'!$E$3358:$J$4196,5,0)</f>
        <v>3519224.5</v>
      </c>
      <c r="AM840" s="379">
        <f>VLOOKUP($B840,'1.วาง งบทดลอง 4 แถว'!$E$3358:$J$4196,6,0)</f>
        <v>0</v>
      </c>
      <c r="AN840" s="380">
        <f t="shared" si="108"/>
        <v>3519224.5</v>
      </c>
      <c r="AO840" s="410" t="s">
        <v>1319</v>
      </c>
      <c r="AP840" s="411" t="s">
        <v>1320</v>
      </c>
      <c r="AQ840" s="412" t="s">
        <v>2027</v>
      </c>
      <c r="AR840" s="377">
        <f>VLOOKUP($B840,'1.วาง งบทดลอง 4 แถว'!$E$4197:$J$5035,3,0)</f>
        <v>217940</v>
      </c>
      <c r="AS840" s="378">
        <f>VLOOKUP($B840,'1.วาง งบทดลอง 4 แถว'!$E$4197:$J$5035,4,0)</f>
        <v>0</v>
      </c>
      <c r="AT840" s="378">
        <f>VLOOKUP($B840,'1.วาง งบทดลอง 4 แถว'!$E$4197:$J$5035,5,0)</f>
        <v>3125496.21</v>
      </c>
      <c r="AU840" s="379">
        <f>VLOOKUP($B840,'1.วาง งบทดลอง 4 แถว'!$E$4197:$J$5035,6,0)</f>
        <v>0</v>
      </c>
      <c r="AV840" s="380">
        <f t="shared" si="109"/>
        <v>3125496.21</v>
      </c>
      <c r="AW840" s="410" t="s">
        <v>1319</v>
      </c>
      <c r="AX840" s="411" t="s">
        <v>1320</v>
      </c>
      <c r="AY840" s="412" t="s">
        <v>2027</v>
      </c>
      <c r="AZ840" s="377">
        <f>VLOOKUP($B840,'1.วาง งบทดลอง 4 แถว'!$E$5036:$J$5874,3,0)</f>
        <v>9186</v>
      </c>
      <c r="BA840" s="378">
        <f>VLOOKUP($B840,'1.วาง งบทดลอง 4 แถว'!$E$5036:$J$5874,4,0)</f>
        <v>0</v>
      </c>
      <c r="BB840" s="378">
        <f>VLOOKUP($B840,'1.วาง งบทดลอง 4 แถว'!$E$5036:$J$5874,5,0)</f>
        <v>2970065.12</v>
      </c>
      <c r="BC840" s="379">
        <f>VLOOKUP($B840,'1.วาง งบทดลอง 4 แถว'!$E$5036:$J$5874,6,0)</f>
        <v>0</v>
      </c>
      <c r="BD840" s="380">
        <f t="shared" si="110"/>
        <v>2970065.12</v>
      </c>
      <c r="BE840" s="410" t="s">
        <v>1319</v>
      </c>
      <c r="BF840" s="411" t="s">
        <v>1320</v>
      </c>
      <c r="BG840" s="412" t="s">
        <v>2027</v>
      </c>
      <c r="BH840" s="377">
        <f>VLOOKUP($B840,'1.วาง งบทดลอง 4 แถว'!$E$5875:$J$6713,3,0)</f>
        <v>329820</v>
      </c>
      <c r="BI840" s="378">
        <f>VLOOKUP($B840,'1.วาง งบทดลอง 4 แถว'!$E$5875:$J$6713,4,0)</f>
        <v>0</v>
      </c>
      <c r="BJ840" s="378">
        <f>VLOOKUP($B840,'1.วาง งบทดลอง 4 แถว'!$E$5875:$J$6713,5,0)</f>
        <v>2283014.37</v>
      </c>
      <c r="BK840" s="379">
        <f>VLOOKUP($B840,'1.วาง งบทดลอง 4 แถว'!$E$5875:$J$6713,6,0)</f>
        <v>0</v>
      </c>
      <c r="BL840" s="380">
        <f t="shared" si="111"/>
        <v>2283014.37</v>
      </c>
      <c r="BM840" s="410" t="s">
        <v>1319</v>
      </c>
      <c r="BN840" s="411" t="s">
        <v>1320</v>
      </c>
      <c r="BO840" s="413" t="s">
        <v>2027</v>
      </c>
    </row>
    <row r="841" spans="1:67" ht="19.5" customHeight="1" thickBot="1">
      <c r="A841" s="425">
        <v>838</v>
      </c>
      <c r="B841" s="426" t="s">
        <v>1169</v>
      </c>
      <c r="C841" s="427" t="s">
        <v>391</v>
      </c>
      <c r="D841" s="377">
        <f>VLOOKUP($B841,'1.วาง งบทดลอง 4 แถว'!$E$2:$J$840,3,0)</f>
        <v>0</v>
      </c>
      <c r="E841" s="378">
        <f>VLOOKUP($B841,'1.วาง งบทดลอง 4 แถว'!$E$2:$J$840,4,0)</f>
        <v>0</v>
      </c>
      <c r="F841" s="378">
        <f>VLOOKUP($B841,'1.วาง งบทดลอง 4 แถว'!$E$2:$J$840,5,0)</f>
        <v>0</v>
      </c>
      <c r="G841" s="379">
        <f>VLOOKUP($B841,'1.วาง งบทดลอง 4 แถว'!$E$2:$J$840,6,0)</f>
        <v>0</v>
      </c>
      <c r="H841" s="380">
        <f t="shared" si="104"/>
        <v>0</v>
      </c>
      <c r="I841" s="428" t="s">
        <v>1319</v>
      </c>
      <c r="J841" s="429" t="s">
        <v>1320</v>
      </c>
      <c r="K841" s="430" t="s">
        <v>2027</v>
      </c>
      <c r="L841" s="377">
        <f>VLOOKUP($B841,'1.วาง งบทดลอง 4 แถว'!$E$841:$J$1679,3,0)</f>
        <v>0</v>
      </c>
      <c r="M841" s="378">
        <f>VLOOKUP($B841,'1.วาง งบทดลอง 4 แถว'!$E$841:$J$1679,4,0)</f>
        <v>0</v>
      </c>
      <c r="N841" s="378">
        <f>VLOOKUP($B841,'1.วาง งบทดลอง 4 แถว'!$E$841:$J$1679,5,0)</f>
        <v>0</v>
      </c>
      <c r="O841" s="379">
        <f>VLOOKUP($B841,'1.วาง งบทดลอง 4 แถว'!$E$841:$J$1679,6,0)</f>
        <v>0</v>
      </c>
      <c r="P841" s="380">
        <f t="shared" si="105"/>
        <v>0</v>
      </c>
      <c r="Q841" s="428" t="s">
        <v>1319</v>
      </c>
      <c r="R841" s="429" t="s">
        <v>1320</v>
      </c>
      <c r="S841" s="430" t="s">
        <v>2027</v>
      </c>
      <c r="T841" s="377">
        <f>VLOOKUP($B841,'1.วาง งบทดลอง 4 แถว'!$E$1680:$J$2518,3,0)</f>
        <v>0</v>
      </c>
      <c r="U841" s="378">
        <f>VLOOKUP($B841,'1.วาง งบทดลอง 4 แถว'!$E$1680:$J$2518,4,0)</f>
        <v>0</v>
      </c>
      <c r="V841" s="378">
        <f>VLOOKUP($B841,'1.วาง งบทดลอง 4 แถว'!$E$1680:$J$2518,5,0)</f>
        <v>0</v>
      </c>
      <c r="W841" s="379">
        <f>VLOOKUP($B841,'1.วาง งบทดลอง 4 แถว'!$E$1680:$J$2518,6,0)</f>
        <v>0</v>
      </c>
      <c r="X841" s="380">
        <f t="shared" si="106"/>
        <v>0</v>
      </c>
      <c r="Y841" s="428" t="s">
        <v>1319</v>
      </c>
      <c r="Z841" s="429" t="s">
        <v>1320</v>
      </c>
      <c r="AA841" s="430" t="s">
        <v>2027</v>
      </c>
      <c r="AB841" s="377">
        <f>VLOOKUP($B841,'1.วาง งบทดลอง 4 แถว'!$E$2519:$J$3357,3,0)</f>
        <v>0</v>
      </c>
      <c r="AC841" s="378">
        <f>VLOOKUP($B841,'1.วาง งบทดลอง 4 แถว'!$E$2519:$J$3357,4,0)</f>
        <v>0</v>
      </c>
      <c r="AD841" s="378">
        <f>VLOOKUP($B841,'1.วาง งบทดลอง 4 แถว'!$E$2519:$J$3357,5,0)</f>
        <v>0</v>
      </c>
      <c r="AE841" s="379">
        <f>VLOOKUP($B841,'1.วาง งบทดลอง 4 แถว'!$E$2519:$J$3357,6,0)</f>
        <v>0</v>
      </c>
      <c r="AF841" s="380">
        <f t="shared" si="107"/>
        <v>0</v>
      </c>
      <c r="AG841" s="428" t="s">
        <v>1319</v>
      </c>
      <c r="AH841" s="429" t="s">
        <v>1320</v>
      </c>
      <c r="AI841" s="430" t="s">
        <v>2027</v>
      </c>
      <c r="AJ841" s="377">
        <f>VLOOKUP($B841,'1.วาง งบทดลอง 4 แถว'!$E$3358:$J$4196,3,0)</f>
        <v>0</v>
      </c>
      <c r="AK841" s="378">
        <f>VLOOKUP($B841,'1.วาง งบทดลอง 4 แถว'!$E$3358:$J$4196,4,0)</f>
        <v>0</v>
      </c>
      <c r="AL841" s="378">
        <f>VLOOKUP($B841,'1.วาง งบทดลอง 4 แถว'!$E$3358:$J$4196,5,0)</f>
        <v>0</v>
      </c>
      <c r="AM841" s="379">
        <f>VLOOKUP($B841,'1.วาง งบทดลอง 4 แถว'!$E$3358:$J$4196,6,0)</f>
        <v>0</v>
      </c>
      <c r="AN841" s="380">
        <f t="shared" si="108"/>
        <v>0</v>
      </c>
      <c r="AO841" s="428" t="s">
        <v>1319</v>
      </c>
      <c r="AP841" s="429" t="s">
        <v>1320</v>
      </c>
      <c r="AQ841" s="430" t="s">
        <v>2027</v>
      </c>
      <c r="AR841" s="377">
        <f>VLOOKUP($B841,'1.วาง งบทดลอง 4 แถว'!$E$4197:$J$5035,3,0)</f>
        <v>0</v>
      </c>
      <c r="AS841" s="378">
        <f>VLOOKUP($B841,'1.วาง งบทดลอง 4 แถว'!$E$4197:$J$5035,4,0)</f>
        <v>0</v>
      </c>
      <c r="AT841" s="378">
        <f>VLOOKUP($B841,'1.วาง งบทดลอง 4 แถว'!$E$4197:$J$5035,5,0)</f>
        <v>0</v>
      </c>
      <c r="AU841" s="379">
        <f>VLOOKUP($B841,'1.วาง งบทดลอง 4 แถว'!$E$4197:$J$5035,6,0)</f>
        <v>0</v>
      </c>
      <c r="AV841" s="431">
        <f t="shared" si="109"/>
        <v>0</v>
      </c>
      <c r="AW841" s="428" t="s">
        <v>1319</v>
      </c>
      <c r="AX841" s="429" t="s">
        <v>1320</v>
      </c>
      <c r="AY841" s="430" t="s">
        <v>2027</v>
      </c>
      <c r="AZ841" s="377">
        <f>VLOOKUP($B841,'1.วาง งบทดลอง 4 แถว'!$E$5036:$J$5874,3,0)</f>
        <v>0</v>
      </c>
      <c r="BA841" s="378">
        <f>VLOOKUP($B841,'1.วาง งบทดลอง 4 แถว'!$E$5036:$J$5874,4,0)</f>
        <v>0</v>
      </c>
      <c r="BB841" s="378">
        <f>VLOOKUP($B841,'1.วาง งบทดลอง 4 แถว'!$E$5036:$J$5874,5,0)</f>
        <v>0</v>
      </c>
      <c r="BC841" s="379">
        <f>VLOOKUP($B841,'1.วาง งบทดลอง 4 แถว'!$E$5036:$J$5874,6,0)</f>
        <v>0</v>
      </c>
      <c r="BD841" s="431">
        <f t="shared" si="110"/>
        <v>0</v>
      </c>
      <c r="BE841" s="428" t="s">
        <v>1319</v>
      </c>
      <c r="BF841" s="429" t="s">
        <v>1320</v>
      </c>
      <c r="BG841" s="430" t="s">
        <v>2027</v>
      </c>
      <c r="BH841" s="377">
        <f>VLOOKUP($B841,'1.วาง งบทดลอง 4 แถว'!$E$5875:$J$6713,3,0)</f>
        <v>0</v>
      </c>
      <c r="BI841" s="378">
        <f>VLOOKUP($B841,'1.วาง งบทดลอง 4 แถว'!$E$5875:$J$6713,4,0)</f>
        <v>0</v>
      </c>
      <c r="BJ841" s="378">
        <f>VLOOKUP($B841,'1.วาง งบทดลอง 4 แถว'!$E$5875:$J$6713,5,0)</f>
        <v>0</v>
      </c>
      <c r="BK841" s="379">
        <f>VLOOKUP($B841,'1.วาง งบทดลอง 4 แถว'!$E$5875:$J$6713,6,0)</f>
        <v>0</v>
      </c>
      <c r="BL841" s="431">
        <f t="shared" si="111"/>
        <v>0</v>
      </c>
      <c r="BM841" s="428" t="s">
        <v>1319</v>
      </c>
      <c r="BN841" s="429" t="s">
        <v>1320</v>
      </c>
      <c r="BO841" s="432" t="s">
        <v>2027</v>
      </c>
    </row>
    <row r="842" spans="1:67" s="394" customFormat="1" ht="19.5" customHeight="1">
      <c r="B842" s="433"/>
      <c r="C842" s="434"/>
      <c r="D842" s="435"/>
      <c r="E842" s="435"/>
      <c r="F842" s="435"/>
      <c r="G842" s="435"/>
      <c r="L842" s="436"/>
      <c r="M842" s="436"/>
      <c r="T842" s="436"/>
      <c r="U842" s="436"/>
      <c r="AB842" s="436"/>
      <c r="AC842" s="436"/>
      <c r="AJ842" s="436"/>
      <c r="AK842" s="436"/>
      <c r="AR842" s="436"/>
      <c r="AS842" s="436"/>
      <c r="AZ842" s="436"/>
      <c r="BA842" s="436"/>
      <c r="BH842" s="436"/>
      <c r="BI842" s="436"/>
    </row>
    <row r="844" spans="1:67" ht="19.5" customHeight="1">
      <c r="B844" s="437">
        <v>1</v>
      </c>
      <c r="C844" s="438">
        <v>2</v>
      </c>
      <c r="D844" s="437">
        <v>3</v>
      </c>
      <c r="E844" s="438">
        <v>4</v>
      </c>
      <c r="F844" s="437">
        <v>5</v>
      </c>
      <c r="G844" s="438">
        <v>6</v>
      </c>
      <c r="H844" s="437">
        <v>7</v>
      </c>
      <c r="I844" s="438">
        <v>8</v>
      </c>
      <c r="J844" s="437">
        <v>9</v>
      </c>
      <c r="K844" s="438">
        <v>10</v>
      </c>
      <c r="L844" s="437">
        <v>11</v>
      </c>
      <c r="M844" s="438">
        <v>12</v>
      </c>
      <c r="N844" s="437">
        <v>13</v>
      </c>
      <c r="O844" s="438">
        <v>14</v>
      </c>
      <c r="P844" s="437">
        <v>15</v>
      </c>
      <c r="Q844" s="438">
        <v>16</v>
      </c>
      <c r="R844" s="437">
        <v>17</v>
      </c>
      <c r="S844" s="438">
        <v>18</v>
      </c>
      <c r="T844" s="437">
        <v>19</v>
      </c>
      <c r="U844" s="438">
        <v>20</v>
      </c>
      <c r="V844" s="437">
        <v>21</v>
      </c>
      <c r="W844" s="438">
        <v>22</v>
      </c>
      <c r="X844" s="437">
        <v>23</v>
      </c>
      <c r="Y844" s="438">
        <v>24</v>
      </c>
      <c r="Z844" s="437">
        <v>25</v>
      </c>
      <c r="AA844" s="438">
        <v>26</v>
      </c>
      <c r="AB844" s="437">
        <v>27</v>
      </c>
      <c r="AC844" s="438">
        <v>28</v>
      </c>
      <c r="AD844" s="437">
        <v>29</v>
      </c>
      <c r="AE844" s="438">
        <v>30</v>
      </c>
      <c r="AF844" s="437">
        <v>31</v>
      </c>
      <c r="AG844" s="438">
        <v>32</v>
      </c>
      <c r="AH844" s="437">
        <v>33</v>
      </c>
      <c r="AI844" s="438">
        <v>34</v>
      </c>
      <c r="AJ844" s="437">
        <v>35</v>
      </c>
      <c r="AK844" s="438">
        <v>36</v>
      </c>
      <c r="AL844" s="437">
        <v>37</v>
      </c>
      <c r="AM844" s="438">
        <v>38</v>
      </c>
      <c r="AN844" s="437">
        <v>39</v>
      </c>
      <c r="AO844" s="438">
        <v>40</v>
      </c>
      <c r="AP844" s="437">
        <v>41</v>
      </c>
      <c r="AQ844" s="438">
        <v>42</v>
      </c>
      <c r="AR844" s="437">
        <v>43</v>
      </c>
      <c r="AS844" s="438">
        <v>44</v>
      </c>
      <c r="AT844" s="437">
        <v>45</v>
      </c>
      <c r="AU844" s="438">
        <v>46</v>
      </c>
      <c r="AV844" s="437">
        <v>47</v>
      </c>
      <c r="AW844" s="438">
        <v>48</v>
      </c>
      <c r="AX844" s="437">
        <v>49</v>
      </c>
      <c r="AY844" s="438">
        <v>50</v>
      </c>
      <c r="AZ844" s="437">
        <v>51</v>
      </c>
      <c r="BA844" s="438">
        <v>52</v>
      </c>
      <c r="BB844" s="437">
        <v>53</v>
      </c>
      <c r="BC844" s="438">
        <v>54</v>
      </c>
      <c r="BD844" s="437">
        <v>55</v>
      </c>
      <c r="BE844" s="438">
        <v>56</v>
      </c>
      <c r="BF844" s="437">
        <v>57</v>
      </c>
      <c r="BG844" s="438">
        <v>58</v>
      </c>
      <c r="BH844" s="437">
        <v>59</v>
      </c>
      <c r="BI844" s="438">
        <v>60</v>
      </c>
      <c r="BJ844" s="437">
        <v>61</v>
      </c>
      <c r="BK844" s="438">
        <v>62</v>
      </c>
      <c r="BL844" s="437">
        <v>63</v>
      </c>
      <c r="BM844" s="438">
        <v>64</v>
      </c>
      <c r="BN844" s="437">
        <v>65</v>
      </c>
      <c r="BO844" s="438">
        <v>66</v>
      </c>
    </row>
  </sheetData>
  <autoFilter ref="A1:BO811" xr:uid="{2F2B6425-F85B-4344-8E24-16583BCBB708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</autoFilter>
  <mergeCells count="35">
    <mergeCell ref="A2:A3"/>
    <mergeCell ref="B2:B3"/>
    <mergeCell ref="C2:C3"/>
    <mergeCell ref="T2:W2"/>
    <mergeCell ref="X2:X3"/>
    <mergeCell ref="AN2:AN3"/>
    <mergeCell ref="H2:H3"/>
    <mergeCell ref="I2:K2"/>
    <mergeCell ref="AB2:AE2"/>
    <mergeCell ref="AG2:AI2"/>
    <mergeCell ref="D1:K1"/>
    <mergeCell ref="AF2:AF3"/>
    <mergeCell ref="L1:S1"/>
    <mergeCell ref="L2:O2"/>
    <mergeCell ref="P2:P3"/>
    <mergeCell ref="Q2:S2"/>
    <mergeCell ref="T1:AA1"/>
    <mergeCell ref="AB1:AI1"/>
    <mergeCell ref="D2:G2"/>
    <mergeCell ref="Y2:AA2"/>
    <mergeCell ref="AJ1:AQ1"/>
    <mergeCell ref="AR1:AY1"/>
    <mergeCell ref="AZ1:BG1"/>
    <mergeCell ref="AR2:AU2"/>
    <mergeCell ref="AV2:AV3"/>
    <mergeCell ref="AO2:AQ2"/>
    <mergeCell ref="BE2:BG2"/>
    <mergeCell ref="AJ2:AM2"/>
    <mergeCell ref="AW2:AY2"/>
    <mergeCell ref="BH2:BK2"/>
    <mergeCell ref="BH1:BO1"/>
    <mergeCell ref="BL2:BL3"/>
    <mergeCell ref="BM2:BO2"/>
    <mergeCell ref="AZ2:BC2"/>
    <mergeCell ref="BD2:BD3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F93BC-2017-4912-8EBA-FA58AB0BD70C}">
  <dimension ref="A2:N841"/>
  <sheetViews>
    <sheetView zoomScale="70" zoomScaleNormal="70" workbookViewId="0">
      <pane xSplit="3" ySplit="3" topLeftCell="D4" activePane="bottomRight" state="frozen"/>
      <selection activeCell="B1" sqref="B1"/>
      <selection pane="topRight" activeCell="D1" sqref="D1"/>
      <selection pane="bottomLeft" activeCell="B3" sqref="B3"/>
      <selection pane="bottomRight" activeCell="F13" sqref="F13"/>
    </sheetView>
  </sheetViews>
  <sheetFormatPr defaultColWidth="9" defaultRowHeight="24.6"/>
  <cols>
    <col min="1" max="1" width="8" style="441" customWidth="1"/>
    <col min="2" max="2" width="15.6640625" style="442" customWidth="1"/>
    <col min="3" max="3" width="76.5546875" style="443" customWidth="1"/>
    <col min="4" max="9" width="16.109375" style="444" customWidth="1"/>
    <col min="10" max="11" width="16.109375" style="481" customWidth="1"/>
    <col min="12" max="16384" width="9" style="445"/>
  </cols>
  <sheetData>
    <row r="2" spans="1:14">
      <c r="D2" s="444">
        <v>1</v>
      </c>
      <c r="E2" s="444">
        <v>2</v>
      </c>
      <c r="F2" s="444">
        <v>3</v>
      </c>
      <c r="G2" s="444">
        <v>4</v>
      </c>
      <c r="H2" s="444">
        <v>5</v>
      </c>
      <c r="I2" s="444">
        <v>6</v>
      </c>
      <c r="J2" s="444">
        <v>7</v>
      </c>
      <c r="K2" s="444">
        <v>8</v>
      </c>
    </row>
    <row r="3" spans="1:14" s="450" customFormat="1" ht="25.2" customHeight="1">
      <c r="A3" s="446" t="s">
        <v>1196</v>
      </c>
      <c r="B3" s="447" t="s">
        <v>421</v>
      </c>
      <c r="C3" s="448" t="s">
        <v>422</v>
      </c>
      <c r="D3" s="449" t="str">
        <f>แยกหน่วยบริการ!D2</f>
        <v>11040 บึงกาฬ,รพท_</v>
      </c>
      <c r="E3" s="449" t="str">
        <f>แยกหน่วยบริการ!L2</f>
        <v>11041 พรเจริญ,รพช_</v>
      </c>
      <c r="F3" s="449" t="str">
        <f>แยกหน่วยบริการ!T2</f>
        <v>11043 โซ่พิสัย,รพช_</v>
      </c>
      <c r="G3" s="449" t="str">
        <f>แยกหน่วยบริการ!AB2</f>
        <v>11046 เซกา,รพช_</v>
      </c>
      <c r="H3" s="449" t="str">
        <f>แยกหน่วยบริการ!AJ2</f>
        <v>11047 ปากคาด,รพช_</v>
      </c>
      <c r="I3" s="449" t="str">
        <f>แยกหน่วยบริการ!AR2</f>
        <v>11048 บึงโขงหลง,รพช_</v>
      </c>
      <c r="J3" s="449" t="str">
        <f>แยกหน่วยบริการ!AZ2</f>
        <v>11049 ศรีวิไล,รพช_</v>
      </c>
      <c r="K3" s="449" t="str">
        <f>แยกหน่วยบริการ!BH2</f>
        <v>11050 บุ่งคล้า,รพช_</v>
      </c>
    </row>
    <row r="4" spans="1:14" ht="25.2" customHeight="1">
      <c r="A4" s="451">
        <v>1</v>
      </c>
      <c r="B4" s="452" t="s">
        <v>462</v>
      </c>
      <c r="C4" s="453" t="s">
        <v>2</v>
      </c>
      <c r="D4" s="454">
        <f>แยกหน่วยบริการ!H4</f>
        <v>55573.25</v>
      </c>
      <c r="E4" s="455">
        <f>แยกหน่วยบริการ!P4</f>
        <v>2410.6999999999998</v>
      </c>
      <c r="F4" s="455">
        <f>แยกหน่วยบริการ!X4</f>
        <v>570</v>
      </c>
      <c r="G4" s="455">
        <f>แยกหน่วยบริการ!AF4</f>
        <v>18613</v>
      </c>
      <c r="H4" s="455">
        <f>แยกหน่วยบริการ!AN4</f>
        <v>720</v>
      </c>
      <c r="I4" s="455">
        <f>แยกหน่วยบริการ!AV4</f>
        <v>1030</v>
      </c>
      <c r="J4" s="456">
        <f>แยกหน่วยบริการ!BD4</f>
        <v>1055</v>
      </c>
      <c r="K4" s="456">
        <f>แยกหน่วยบริการ!BL4</f>
        <v>0</v>
      </c>
      <c r="M4" s="445" t="s">
        <v>462</v>
      </c>
      <c r="N4" s="445" t="s">
        <v>2</v>
      </c>
    </row>
    <row r="5" spans="1:14" ht="25.2" customHeight="1">
      <c r="A5" s="451">
        <v>2</v>
      </c>
      <c r="B5" s="452" t="s">
        <v>463</v>
      </c>
      <c r="C5" s="453" t="s">
        <v>3</v>
      </c>
      <c r="D5" s="454">
        <f>แยกหน่วยบริการ!H5</f>
        <v>0</v>
      </c>
      <c r="E5" s="455">
        <f>แยกหน่วยบริการ!P5</f>
        <v>0</v>
      </c>
      <c r="F5" s="455">
        <f>แยกหน่วยบริการ!X5</f>
        <v>0</v>
      </c>
      <c r="G5" s="455">
        <f>แยกหน่วยบริการ!AF5</f>
        <v>0</v>
      </c>
      <c r="H5" s="455">
        <f>แยกหน่วยบริการ!AN5</f>
        <v>0</v>
      </c>
      <c r="I5" s="455">
        <f>แยกหน่วยบริการ!AV5</f>
        <v>0</v>
      </c>
      <c r="J5" s="456">
        <f>แยกหน่วยบริการ!BD5</f>
        <v>0</v>
      </c>
      <c r="K5" s="456">
        <f>แยกหน่วยบริการ!BL5</f>
        <v>0</v>
      </c>
      <c r="M5" s="445" t="s">
        <v>463</v>
      </c>
      <c r="N5" s="445" t="s">
        <v>3</v>
      </c>
    </row>
    <row r="6" spans="1:14" ht="25.2" customHeight="1">
      <c r="A6" s="451">
        <v>3</v>
      </c>
      <c r="B6" s="452" t="s">
        <v>464</v>
      </c>
      <c r="C6" s="453" t="s">
        <v>4</v>
      </c>
      <c r="D6" s="454">
        <f>แยกหน่วยบริการ!H6</f>
        <v>0</v>
      </c>
      <c r="E6" s="455">
        <f>แยกหน่วยบริการ!P6</f>
        <v>0</v>
      </c>
      <c r="F6" s="455">
        <f>แยกหน่วยบริการ!X6</f>
        <v>0</v>
      </c>
      <c r="G6" s="455">
        <f>แยกหน่วยบริการ!AF6</f>
        <v>0</v>
      </c>
      <c r="H6" s="455">
        <f>แยกหน่วยบริการ!AN6</f>
        <v>0</v>
      </c>
      <c r="I6" s="455">
        <f>แยกหน่วยบริการ!AV6</f>
        <v>0</v>
      </c>
      <c r="J6" s="456">
        <f>แยกหน่วยบริการ!BD6</f>
        <v>0</v>
      </c>
      <c r="K6" s="456">
        <f>แยกหน่วยบริการ!BL6</f>
        <v>0</v>
      </c>
      <c r="M6" s="445" t="s">
        <v>464</v>
      </c>
      <c r="N6" s="445" t="s">
        <v>4</v>
      </c>
    </row>
    <row r="7" spans="1:14" ht="25.2" customHeight="1">
      <c r="A7" s="451">
        <v>4</v>
      </c>
      <c r="B7" s="452" t="s">
        <v>465</v>
      </c>
      <c r="C7" s="453" t="s">
        <v>5</v>
      </c>
      <c r="D7" s="454">
        <f>แยกหน่วยบริการ!H7</f>
        <v>0</v>
      </c>
      <c r="E7" s="455">
        <f>แยกหน่วยบริการ!P7</f>
        <v>0</v>
      </c>
      <c r="F7" s="455">
        <f>แยกหน่วยบริการ!X7</f>
        <v>0</v>
      </c>
      <c r="G7" s="455">
        <f>แยกหน่วยบริการ!AF7</f>
        <v>0</v>
      </c>
      <c r="H7" s="455">
        <f>แยกหน่วยบริการ!AN7</f>
        <v>0</v>
      </c>
      <c r="I7" s="455">
        <f>แยกหน่วยบริการ!AV7</f>
        <v>0</v>
      </c>
      <c r="J7" s="456">
        <f>แยกหน่วยบริการ!BD7</f>
        <v>0</v>
      </c>
      <c r="K7" s="456">
        <f>แยกหน่วยบริการ!BL7</f>
        <v>0</v>
      </c>
      <c r="M7" s="445" t="s">
        <v>465</v>
      </c>
      <c r="N7" s="445" t="s">
        <v>5</v>
      </c>
    </row>
    <row r="8" spans="1:14" ht="25.2" customHeight="1">
      <c r="A8" s="451">
        <v>5</v>
      </c>
      <c r="B8" s="452" t="s">
        <v>466</v>
      </c>
      <c r="C8" s="453" t="s">
        <v>1651</v>
      </c>
      <c r="D8" s="454">
        <f>แยกหน่วยบริการ!H8</f>
        <v>20878826.120000001</v>
      </c>
      <c r="E8" s="455">
        <f>แยกหน่วยบริการ!P8</f>
        <v>0</v>
      </c>
      <c r="F8" s="455">
        <f>แยกหน่วยบริการ!X8</f>
        <v>0</v>
      </c>
      <c r="G8" s="455">
        <f>แยกหน่วยบริการ!AF8</f>
        <v>0</v>
      </c>
      <c r="H8" s="455">
        <f>แยกหน่วยบริการ!AN8</f>
        <v>0</v>
      </c>
      <c r="I8" s="455">
        <f>แยกหน่วยบริการ!AV8</f>
        <v>0</v>
      </c>
      <c r="J8" s="456">
        <f>แยกหน่วยบริการ!BD8</f>
        <v>0</v>
      </c>
      <c r="K8" s="456">
        <f>แยกหน่วยบริการ!BL8</f>
        <v>0</v>
      </c>
      <c r="M8" s="445" t="s">
        <v>466</v>
      </c>
      <c r="N8" s="445" t="s">
        <v>1651</v>
      </c>
    </row>
    <row r="9" spans="1:14" ht="25.2" customHeight="1">
      <c r="A9" s="451">
        <v>6</v>
      </c>
      <c r="B9" s="452" t="s">
        <v>467</v>
      </c>
      <c r="C9" s="453" t="s">
        <v>1652</v>
      </c>
      <c r="D9" s="454">
        <f>แยกหน่วยบริการ!H9</f>
        <v>0</v>
      </c>
      <c r="E9" s="455">
        <f>แยกหน่วยบริการ!P9</f>
        <v>338475.9</v>
      </c>
      <c r="F9" s="455">
        <f>แยกหน่วยบริการ!X9</f>
        <v>2432293.2000000002</v>
      </c>
      <c r="G9" s="455">
        <f>แยกหน่วยบริการ!AF9</f>
        <v>1196392.5</v>
      </c>
      <c r="H9" s="455">
        <f>แยกหน่วยบริการ!AN9</f>
        <v>672086</v>
      </c>
      <c r="I9" s="455">
        <f>แยกหน่วยบริการ!AV9</f>
        <v>725778</v>
      </c>
      <c r="J9" s="456">
        <f>แยกหน่วยบริการ!BD9</f>
        <v>568152</v>
      </c>
      <c r="K9" s="456">
        <f>แยกหน่วยบริการ!BL9</f>
        <v>146517</v>
      </c>
      <c r="M9" s="445" t="s">
        <v>467</v>
      </c>
      <c r="N9" s="445" t="s">
        <v>1652</v>
      </c>
    </row>
    <row r="10" spans="1:14" ht="25.2" customHeight="1">
      <c r="A10" s="451">
        <v>7</v>
      </c>
      <c r="B10" s="452" t="s">
        <v>1721</v>
      </c>
      <c r="C10" s="453" t="s">
        <v>1722</v>
      </c>
      <c r="D10" s="454">
        <f>แยกหน่วยบริการ!H10</f>
        <v>0</v>
      </c>
      <c r="E10" s="455">
        <f>แยกหน่วยบริการ!P10</f>
        <v>0</v>
      </c>
      <c r="F10" s="455">
        <f>แยกหน่วยบริการ!X10</f>
        <v>0</v>
      </c>
      <c r="G10" s="455">
        <f>แยกหน่วยบริการ!AF10</f>
        <v>0</v>
      </c>
      <c r="H10" s="455">
        <f>แยกหน่วยบริการ!AN10</f>
        <v>0</v>
      </c>
      <c r="I10" s="455">
        <f>แยกหน่วยบริการ!AV10</f>
        <v>0</v>
      </c>
      <c r="J10" s="456">
        <f>แยกหน่วยบริการ!BD10</f>
        <v>0</v>
      </c>
      <c r="K10" s="456">
        <f>แยกหน่วยบริการ!BL10</f>
        <v>0</v>
      </c>
      <c r="M10" s="445" t="s">
        <v>1721</v>
      </c>
      <c r="N10" s="445" t="s">
        <v>1722</v>
      </c>
    </row>
    <row r="11" spans="1:14" ht="25.2" customHeight="1">
      <c r="A11" s="451">
        <v>8</v>
      </c>
      <c r="B11" s="452" t="s">
        <v>1723</v>
      </c>
      <c r="C11" s="453" t="s">
        <v>1724</v>
      </c>
      <c r="D11" s="454">
        <f>แยกหน่วยบริการ!H11</f>
        <v>0</v>
      </c>
      <c r="E11" s="455">
        <f>แยกหน่วยบริการ!P11</f>
        <v>0</v>
      </c>
      <c r="F11" s="455">
        <f>แยกหน่วยบริการ!X11</f>
        <v>0</v>
      </c>
      <c r="G11" s="455">
        <f>แยกหน่วยบริการ!AF11</f>
        <v>0</v>
      </c>
      <c r="H11" s="455">
        <f>แยกหน่วยบริการ!AN11</f>
        <v>0</v>
      </c>
      <c r="I11" s="455">
        <f>แยกหน่วยบริการ!AV11</f>
        <v>0</v>
      </c>
      <c r="J11" s="456">
        <f>แยกหน่วยบริการ!BD11</f>
        <v>0</v>
      </c>
      <c r="K11" s="456">
        <f>แยกหน่วยบริการ!BL11</f>
        <v>0</v>
      </c>
      <c r="M11" s="445" t="s">
        <v>1723</v>
      </c>
      <c r="N11" s="445" t="s">
        <v>1724</v>
      </c>
    </row>
    <row r="12" spans="1:14" s="457" customFormat="1" ht="25.2" customHeight="1">
      <c r="A12" s="451">
        <v>9</v>
      </c>
      <c r="B12" s="452" t="s">
        <v>468</v>
      </c>
      <c r="C12" s="453" t="s">
        <v>1725</v>
      </c>
      <c r="D12" s="454">
        <f>แยกหน่วยบริการ!H12</f>
        <v>0</v>
      </c>
      <c r="E12" s="455">
        <f>แยกหน่วยบริการ!P12</f>
        <v>0</v>
      </c>
      <c r="F12" s="455">
        <f>แยกหน่วยบริการ!X12</f>
        <v>0</v>
      </c>
      <c r="G12" s="455">
        <f>แยกหน่วยบริการ!AF12</f>
        <v>0</v>
      </c>
      <c r="H12" s="455">
        <f>แยกหน่วยบริการ!AN12</f>
        <v>0</v>
      </c>
      <c r="I12" s="455">
        <f>แยกหน่วยบริการ!AV12</f>
        <v>0</v>
      </c>
      <c r="J12" s="456">
        <f>แยกหน่วยบริการ!BD12</f>
        <v>0</v>
      </c>
      <c r="K12" s="456">
        <f>แยกหน่วยบริการ!BL12</f>
        <v>0</v>
      </c>
      <c r="M12" s="457" t="s">
        <v>468</v>
      </c>
      <c r="N12" s="457" t="s">
        <v>1725</v>
      </c>
    </row>
    <row r="13" spans="1:14" ht="25.2" customHeight="1">
      <c r="A13" s="451">
        <v>10</v>
      </c>
      <c r="B13" s="452" t="s">
        <v>469</v>
      </c>
      <c r="C13" s="453" t="s">
        <v>6</v>
      </c>
      <c r="D13" s="454">
        <f>แยกหน่วยบริการ!H13</f>
        <v>0</v>
      </c>
      <c r="E13" s="455">
        <f>แยกหน่วยบริการ!P13</f>
        <v>0</v>
      </c>
      <c r="F13" s="455">
        <f>แยกหน่วยบริการ!X13</f>
        <v>0</v>
      </c>
      <c r="G13" s="455">
        <f>แยกหน่วยบริการ!AF13</f>
        <v>0</v>
      </c>
      <c r="H13" s="455">
        <f>แยกหน่วยบริการ!AN13</f>
        <v>0</v>
      </c>
      <c r="I13" s="455">
        <f>แยกหน่วยบริการ!AV13</f>
        <v>0</v>
      </c>
      <c r="J13" s="456">
        <f>แยกหน่วยบริการ!BD13</f>
        <v>0</v>
      </c>
      <c r="K13" s="456">
        <f>แยกหน่วยบริการ!BL13</f>
        <v>0</v>
      </c>
      <c r="M13" s="445" t="s">
        <v>469</v>
      </c>
      <c r="N13" s="445" t="s">
        <v>6</v>
      </c>
    </row>
    <row r="14" spans="1:14" ht="25.2" customHeight="1">
      <c r="A14" s="451">
        <v>11</v>
      </c>
      <c r="B14" s="452" t="s">
        <v>470</v>
      </c>
      <c r="C14" s="453" t="s">
        <v>1726</v>
      </c>
      <c r="D14" s="454">
        <f>แยกหน่วยบริการ!H14</f>
        <v>27175.94</v>
      </c>
      <c r="E14" s="455">
        <f>แยกหน่วยบริการ!P14</f>
        <v>0</v>
      </c>
      <c r="F14" s="455">
        <f>แยกหน่วยบริการ!X14</f>
        <v>0</v>
      </c>
      <c r="G14" s="455">
        <f>แยกหน่วยบริการ!AF14</f>
        <v>34860.699999999997</v>
      </c>
      <c r="H14" s="455">
        <f>แยกหน่วยบริการ!AN14</f>
        <v>0</v>
      </c>
      <c r="I14" s="455">
        <f>แยกหน่วยบริการ!AV14</f>
        <v>0</v>
      </c>
      <c r="J14" s="456">
        <f>แยกหน่วยบริการ!BD14</f>
        <v>3234.69</v>
      </c>
      <c r="K14" s="456">
        <f>แยกหน่วยบริการ!BL14</f>
        <v>0</v>
      </c>
      <c r="M14" s="445" t="s">
        <v>470</v>
      </c>
      <c r="N14" s="445" t="s">
        <v>1726</v>
      </c>
    </row>
    <row r="15" spans="1:14" ht="25.2" customHeight="1">
      <c r="A15" s="451">
        <v>12</v>
      </c>
      <c r="B15" s="452" t="s">
        <v>471</v>
      </c>
      <c r="C15" s="453" t="s">
        <v>1653</v>
      </c>
      <c r="D15" s="454">
        <f>แยกหน่วยบริการ!H15</f>
        <v>0</v>
      </c>
      <c r="E15" s="455">
        <f>แยกหน่วยบริการ!P15</f>
        <v>0</v>
      </c>
      <c r="F15" s="455">
        <f>แยกหน่วยบริการ!X15</f>
        <v>0</v>
      </c>
      <c r="G15" s="455">
        <f>แยกหน่วยบริการ!AF15</f>
        <v>0</v>
      </c>
      <c r="H15" s="455">
        <f>แยกหน่วยบริการ!AN15</f>
        <v>0</v>
      </c>
      <c r="I15" s="455">
        <f>แยกหน่วยบริการ!AV15</f>
        <v>0</v>
      </c>
      <c r="J15" s="456">
        <f>แยกหน่วยบริการ!BD15</f>
        <v>0</v>
      </c>
      <c r="K15" s="456">
        <f>แยกหน่วยบริการ!BL15</f>
        <v>0</v>
      </c>
      <c r="M15" s="445" t="s">
        <v>471</v>
      </c>
      <c r="N15" s="445" t="s">
        <v>1653</v>
      </c>
    </row>
    <row r="16" spans="1:14" ht="25.2" customHeight="1">
      <c r="A16" s="451">
        <v>13</v>
      </c>
      <c r="B16" s="452" t="s">
        <v>472</v>
      </c>
      <c r="C16" s="453" t="s">
        <v>430</v>
      </c>
      <c r="D16" s="454">
        <f>แยกหน่วยบริการ!H16</f>
        <v>0</v>
      </c>
      <c r="E16" s="455">
        <f>แยกหน่วยบริการ!P16</f>
        <v>0</v>
      </c>
      <c r="F16" s="455">
        <f>แยกหน่วยบริการ!X16</f>
        <v>0</v>
      </c>
      <c r="G16" s="455">
        <f>แยกหน่วยบริการ!AF16</f>
        <v>0</v>
      </c>
      <c r="H16" s="455">
        <f>แยกหน่วยบริการ!AN16</f>
        <v>0</v>
      </c>
      <c r="I16" s="455">
        <f>แยกหน่วยบริการ!AV16</f>
        <v>0</v>
      </c>
      <c r="J16" s="456">
        <f>แยกหน่วยบริการ!BD16</f>
        <v>0</v>
      </c>
      <c r="K16" s="456">
        <f>แยกหน่วยบริการ!BL16</f>
        <v>0</v>
      </c>
      <c r="M16" s="445" t="s">
        <v>472</v>
      </c>
      <c r="N16" s="445" t="s">
        <v>430</v>
      </c>
    </row>
    <row r="17" spans="1:14" ht="25.2" customHeight="1">
      <c r="A17" s="451">
        <v>14</v>
      </c>
      <c r="B17" s="452" t="s">
        <v>473</v>
      </c>
      <c r="C17" s="453" t="s">
        <v>431</v>
      </c>
      <c r="D17" s="454">
        <f>แยกหน่วยบริการ!H17</f>
        <v>0</v>
      </c>
      <c r="E17" s="455">
        <f>แยกหน่วยบริการ!P17</f>
        <v>0</v>
      </c>
      <c r="F17" s="455">
        <f>แยกหน่วยบริการ!X17</f>
        <v>0</v>
      </c>
      <c r="G17" s="455">
        <f>แยกหน่วยบริการ!AF17</f>
        <v>0</v>
      </c>
      <c r="H17" s="455">
        <f>แยกหน่วยบริการ!AN17</f>
        <v>0</v>
      </c>
      <c r="I17" s="455">
        <f>แยกหน่วยบริการ!AV17</f>
        <v>0</v>
      </c>
      <c r="J17" s="456">
        <f>แยกหน่วยบริการ!BD17</f>
        <v>0</v>
      </c>
      <c r="K17" s="456">
        <f>แยกหน่วยบริการ!BL17</f>
        <v>0</v>
      </c>
      <c r="M17" s="445" t="s">
        <v>473</v>
      </c>
      <c r="N17" s="445" t="s">
        <v>431</v>
      </c>
    </row>
    <row r="18" spans="1:14" ht="25.2" customHeight="1">
      <c r="A18" s="451">
        <v>15</v>
      </c>
      <c r="B18" s="452" t="s">
        <v>474</v>
      </c>
      <c r="C18" s="453" t="s">
        <v>1654</v>
      </c>
      <c r="D18" s="454">
        <f>แยกหน่วยบริการ!H18</f>
        <v>0</v>
      </c>
      <c r="E18" s="455">
        <f>แยกหน่วยบริการ!P18</f>
        <v>0</v>
      </c>
      <c r="F18" s="455">
        <f>แยกหน่วยบริการ!X18</f>
        <v>0</v>
      </c>
      <c r="G18" s="455">
        <f>แยกหน่วยบริการ!AF18</f>
        <v>0</v>
      </c>
      <c r="H18" s="455">
        <f>แยกหน่วยบริการ!AN18</f>
        <v>0</v>
      </c>
      <c r="I18" s="455">
        <f>แยกหน่วยบริการ!AV18</f>
        <v>0</v>
      </c>
      <c r="J18" s="456">
        <f>แยกหน่วยบริการ!BD18</f>
        <v>0</v>
      </c>
      <c r="K18" s="456">
        <f>แยกหน่วยบริการ!BL18</f>
        <v>0</v>
      </c>
      <c r="M18" s="445" t="s">
        <v>474</v>
      </c>
      <c r="N18" s="445" t="s">
        <v>1654</v>
      </c>
    </row>
    <row r="19" spans="1:14" ht="25.2" customHeight="1">
      <c r="A19" s="451">
        <v>16</v>
      </c>
      <c r="B19" s="452" t="s">
        <v>475</v>
      </c>
      <c r="C19" s="453" t="s">
        <v>2173</v>
      </c>
      <c r="D19" s="454">
        <f>แยกหน่วยบริการ!H19</f>
        <v>0</v>
      </c>
      <c r="E19" s="455">
        <f>แยกหน่วยบริการ!P19</f>
        <v>0</v>
      </c>
      <c r="F19" s="455">
        <f>แยกหน่วยบริการ!X19</f>
        <v>0</v>
      </c>
      <c r="G19" s="455">
        <f>แยกหน่วยบริการ!AF19</f>
        <v>0</v>
      </c>
      <c r="H19" s="455">
        <f>แยกหน่วยบริการ!AN19</f>
        <v>0</v>
      </c>
      <c r="I19" s="455">
        <f>แยกหน่วยบริการ!AV19</f>
        <v>0</v>
      </c>
      <c r="J19" s="456">
        <f>แยกหน่วยบริการ!BD19</f>
        <v>0</v>
      </c>
      <c r="K19" s="456">
        <f>แยกหน่วยบริการ!BL19</f>
        <v>0</v>
      </c>
      <c r="M19" s="445" t="s">
        <v>475</v>
      </c>
      <c r="N19" s="445" t="s">
        <v>1413</v>
      </c>
    </row>
    <row r="20" spans="1:14" ht="25.2" customHeight="1">
      <c r="A20" s="451">
        <v>17</v>
      </c>
      <c r="B20" s="452" t="s">
        <v>476</v>
      </c>
      <c r="C20" s="453" t="s">
        <v>1655</v>
      </c>
      <c r="D20" s="454">
        <f>แยกหน่วยบริการ!H20</f>
        <v>0</v>
      </c>
      <c r="E20" s="455">
        <f>แยกหน่วยบริการ!P20</f>
        <v>0</v>
      </c>
      <c r="F20" s="455">
        <f>แยกหน่วยบริการ!X20</f>
        <v>0</v>
      </c>
      <c r="G20" s="455">
        <f>แยกหน่วยบริการ!AF20</f>
        <v>0</v>
      </c>
      <c r="H20" s="455">
        <f>แยกหน่วยบริการ!AN20</f>
        <v>0</v>
      </c>
      <c r="I20" s="455">
        <f>แยกหน่วยบริการ!AV20</f>
        <v>0</v>
      </c>
      <c r="J20" s="456">
        <f>แยกหน่วยบริการ!BD20</f>
        <v>0</v>
      </c>
      <c r="K20" s="456">
        <f>แยกหน่วยบริการ!BL20</f>
        <v>0</v>
      </c>
      <c r="M20" s="445" t="s">
        <v>476</v>
      </c>
      <c r="N20" s="445" t="s">
        <v>1655</v>
      </c>
    </row>
    <row r="21" spans="1:14" ht="25.2" customHeight="1">
      <c r="A21" s="451">
        <v>18</v>
      </c>
      <c r="B21" s="452" t="s">
        <v>477</v>
      </c>
      <c r="C21" s="453" t="s">
        <v>1415</v>
      </c>
      <c r="D21" s="454">
        <f>แยกหน่วยบริการ!H21</f>
        <v>0</v>
      </c>
      <c r="E21" s="455">
        <f>แยกหน่วยบริการ!P21</f>
        <v>0</v>
      </c>
      <c r="F21" s="455">
        <f>แยกหน่วยบริการ!X21</f>
        <v>0</v>
      </c>
      <c r="G21" s="455">
        <f>แยกหน่วยบริการ!AF21</f>
        <v>0</v>
      </c>
      <c r="H21" s="455">
        <f>แยกหน่วยบริการ!AN21</f>
        <v>0</v>
      </c>
      <c r="I21" s="455">
        <f>แยกหน่วยบริการ!AV21</f>
        <v>0</v>
      </c>
      <c r="J21" s="456">
        <f>แยกหน่วยบริการ!BD21</f>
        <v>0</v>
      </c>
      <c r="K21" s="456">
        <f>แยกหน่วยบริการ!BL21</f>
        <v>0</v>
      </c>
      <c r="M21" s="445" t="s">
        <v>477</v>
      </c>
      <c r="N21" s="445" t="s">
        <v>1415</v>
      </c>
    </row>
    <row r="22" spans="1:14" ht="25.2" customHeight="1">
      <c r="A22" s="451">
        <v>19</v>
      </c>
      <c r="B22" s="452" t="s">
        <v>478</v>
      </c>
      <c r="C22" s="453" t="s">
        <v>1656</v>
      </c>
      <c r="D22" s="454">
        <f>แยกหน่วยบริการ!H22</f>
        <v>90828820.090000004</v>
      </c>
      <c r="E22" s="455">
        <f>แยกหน่วยบริการ!P22</f>
        <v>22765789.09</v>
      </c>
      <c r="F22" s="455">
        <f>แยกหน่วยบริการ!X22</f>
        <v>22168786.800000001</v>
      </c>
      <c r="G22" s="455">
        <f>แยกหน่วยบริการ!AF22</f>
        <v>21859610.489999998</v>
      </c>
      <c r="H22" s="455">
        <f>แยกหน่วยบริการ!AN22</f>
        <v>14038665.949999999</v>
      </c>
      <c r="I22" s="455">
        <f>แยกหน่วยบริการ!AV22</f>
        <v>16071986.33</v>
      </c>
      <c r="J22" s="456">
        <f>แยกหน่วยบริการ!BD22</f>
        <v>9815136.5600000005</v>
      </c>
      <c r="K22" s="456">
        <f>แยกหน่วยบริการ!BL22</f>
        <v>5177492.82</v>
      </c>
      <c r="M22" s="445" t="s">
        <v>478</v>
      </c>
      <c r="N22" s="445" t="s">
        <v>1656</v>
      </c>
    </row>
    <row r="23" spans="1:14" ht="25.2" customHeight="1">
      <c r="A23" s="451">
        <v>20</v>
      </c>
      <c r="B23" s="452" t="s">
        <v>479</v>
      </c>
      <c r="C23" s="453" t="s">
        <v>432</v>
      </c>
      <c r="D23" s="454">
        <f>แยกหน่วยบริการ!H23</f>
        <v>27217016.600000001</v>
      </c>
      <c r="E23" s="455">
        <f>แยกหน่วยบริการ!P23</f>
        <v>1468074.4</v>
      </c>
      <c r="F23" s="455">
        <f>แยกหน่วยบริการ!X23</f>
        <v>2202292.59</v>
      </c>
      <c r="G23" s="455">
        <f>แยกหน่วยบริการ!AF23</f>
        <v>4935628.63</v>
      </c>
      <c r="H23" s="455">
        <f>แยกหน่วยบริการ!AN23</f>
        <v>3804037.77</v>
      </c>
      <c r="I23" s="455">
        <f>แยกหน่วยบริการ!AV23</f>
        <v>1892647.69</v>
      </c>
      <c r="J23" s="456">
        <f>แยกหน่วยบริการ!BD23</f>
        <v>4559647.9400000004</v>
      </c>
      <c r="K23" s="456">
        <f>แยกหน่วยบริการ!BL23</f>
        <v>999360.16</v>
      </c>
      <c r="M23" s="445" t="s">
        <v>479</v>
      </c>
      <c r="N23" s="445" t="s">
        <v>432</v>
      </c>
    </row>
    <row r="24" spans="1:14" ht="25.2" customHeight="1">
      <c r="A24" s="451">
        <v>21</v>
      </c>
      <c r="B24" s="452" t="s">
        <v>480</v>
      </c>
      <c r="C24" s="453" t="s">
        <v>433</v>
      </c>
      <c r="D24" s="454">
        <f>แยกหน่วยบริการ!H24</f>
        <v>8673489.8300000001</v>
      </c>
      <c r="E24" s="455">
        <f>แยกหน่วยบริการ!P24</f>
        <v>785825.24</v>
      </c>
      <c r="F24" s="455">
        <f>แยกหน่วยบริการ!X24</f>
        <v>1974398.14</v>
      </c>
      <c r="G24" s="455">
        <f>แยกหน่วยบริการ!AF24</f>
        <v>1942594.39</v>
      </c>
      <c r="H24" s="455">
        <f>แยกหน่วยบริการ!AN24</f>
        <v>982016.11</v>
      </c>
      <c r="I24" s="455">
        <f>แยกหน่วยบริการ!AV24</f>
        <v>4994491.4000000004</v>
      </c>
      <c r="J24" s="456">
        <f>แยกหน่วยบริการ!BD24</f>
        <v>3115512.94</v>
      </c>
      <c r="K24" s="456">
        <f>แยกหน่วยบริการ!BL24</f>
        <v>259797.19</v>
      </c>
      <c r="M24" s="445" t="s">
        <v>480</v>
      </c>
      <c r="N24" s="445" t="s">
        <v>433</v>
      </c>
    </row>
    <row r="25" spans="1:14" ht="25.2" customHeight="1">
      <c r="A25" s="451">
        <v>22</v>
      </c>
      <c r="B25" s="452" t="s">
        <v>481</v>
      </c>
      <c r="C25" s="453" t="s">
        <v>1657</v>
      </c>
      <c r="D25" s="454">
        <f>แยกหน่วยบริการ!H25</f>
        <v>9649329.4700000007</v>
      </c>
      <c r="E25" s="455">
        <f>แยกหน่วยบริการ!P25</f>
        <v>1606422.9</v>
      </c>
      <c r="F25" s="455">
        <f>แยกหน่วยบริการ!X25</f>
        <v>4297553.22</v>
      </c>
      <c r="G25" s="455">
        <f>แยกหน่วยบริการ!AF25</f>
        <v>3425566.53</v>
      </c>
      <c r="H25" s="455">
        <f>แยกหน่วยบริการ!AN25</f>
        <v>889263.33</v>
      </c>
      <c r="I25" s="455">
        <f>แยกหน่วยบริการ!AV25</f>
        <v>3366734.69</v>
      </c>
      <c r="J25" s="456">
        <f>แยกหน่วยบริการ!BD25</f>
        <v>966038.89</v>
      </c>
      <c r="K25" s="456">
        <f>แยกหน่วยบริการ!BL25</f>
        <v>453176.96</v>
      </c>
      <c r="M25" s="445" t="s">
        <v>481</v>
      </c>
      <c r="N25" s="445" t="s">
        <v>1657</v>
      </c>
    </row>
    <row r="26" spans="1:14" ht="25.2" customHeight="1">
      <c r="A26" s="451">
        <v>23</v>
      </c>
      <c r="B26" s="452" t="s">
        <v>482</v>
      </c>
      <c r="C26" s="453" t="s">
        <v>1658</v>
      </c>
      <c r="D26" s="454">
        <f>แยกหน่วยบริการ!H26</f>
        <v>1982221.44</v>
      </c>
      <c r="E26" s="455">
        <f>แยกหน่วยบริการ!P26</f>
        <v>0</v>
      </c>
      <c r="F26" s="455">
        <f>แยกหน่วยบริการ!X26</f>
        <v>0</v>
      </c>
      <c r="G26" s="455">
        <f>แยกหน่วยบริการ!AF26</f>
        <v>827360.47</v>
      </c>
      <c r="H26" s="455">
        <f>แยกหน่วยบริการ!AN26</f>
        <v>0</v>
      </c>
      <c r="I26" s="455">
        <f>แยกหน่วยบริการ!AV26</f>
        <v>0</v>
      </c>
      <c r="J26" s="456">
        <f>แยกหน่วยบริการ!BD26</f>
        <v>337218.83</v>
      </c>
      <c r="K26" s="456">
        <f>แยกหน่วยบริการ!BL26</f>
        <v>0</v>
      </c>
      <c r="M26" s="445" t="s">
        <v>482</v>
      </c>
      <c r="N26" s="445" t="s">
        <v>1658</v>
      </c>
    </row>
    <row r="27" spans="1:14" ht="25.2" customHeight="1">
      <c r="A27" s="451">
        <v>24</v>
      </c>
      <c r="B27" s="452" t="s">
        <v>483</v>
      </c>
      <c r="C27" s="453" t="s">
        <v>434</v>
      </c>
      <c r="D27" s="454">
        <f>แยกหน่วยบริการ!H27</f>
        <v>0</v>
      </c>
      <c r="E27" s="455">
        <f>แยกหน่วยบริการ!P27</f>
        <v>0</v>
      </c>
      <c r="F27" s="455">
        <f>แยกหน่วยบริการ!X27</f>
        <v>0</v>
      </c>
      <c r="G27" s="455">
        <f>แยกหน่วยบริการ!AF27</f>
        <v>0</v>
      </c>
      <c r="H27" s="455">
        <f>แยกหน่วยบริการ!AN27</f>
        <v>0</v>
      </c>
      <c r="I27" s="455">
        <f>แยกหน่วยบริการ!AV27</f>
        <v>0</v>
      </c>
      <c r="J27" s="456">
        <f>แยกหน่วยบริการ!BD27</f>
        <v>0</v>
      </c>
      <c r="K27" s="456">
        <f>แยกหน่วยบริการ!BL27</f>
        <v>0</v>
      </c>
      <c r="M27" s="445" t="s">
        <v>483</v>
      </c>
      <c r="N27" s="445" t="s">
        <v>434</v>
      </c>
    </row>
    <row r="28" spans="1:14" ht="25.2" customHeight="1">
      <c r="A28" s="451">
        <v>25</v>
      </c>
      <c r="B28" s="452" t="s">
        <v>484</v>
      </c>
      <c r="C28" s="453" t="s">
        <v>435</v>
      </c>
      <c r="D28" s="454">
        <f>แยกหน่วยบริการ!H28</f>
        <v>0</v>
      </c>
      <c r="E28" s="455">
        <f>แยกหน่วยบริการ!P28</f>
        <v>0</v>
      </c>
      <c r="F28" s="455">
        <f>แยกหน่วยบริการ!X28</f>
        <v>0</v>
      </c>
      <c r="G28" s="455">
        <f>แยกหน่วยบริการ!AF28</f>
        <v>0</v>
      </c>
      <c r="H28" s="455">
        <f>แยกหน่วยบริการ!AN28</f>
        <v>0</v>
      </c>
      <c r="I28" s="455">
        <f>แยกหน่วยบริการ!AV28</f>
        <v>0</v>
      </c>
      <c r="J28" s="456">
        <f>แยกหน่วยบริการ!BD28</f>
        <v>0</v>
      </c>
      <c r="K28" s="456">
        <f>แยกหน่วยบริการ!BL28</f>
        <v>0</v>
      </c>
      <c r="M28" s="445" t="s">
        <v>484</v>
      </c>
      <c r="N28" s="445" t="s">
        <v>435</v>
      </c>
    </row>
    <row r="29" spans="1:14" ht="25.2" customHeight="1">
      <c r="A29" s="451">
        <v>26</v>
      </c>
      <c r="B29" s="452" t="s">
        <v>485</v>
      </c>
      <c r="C29" s="453" t="s">
        <v>1659</v>
      </c>
      <c r="D29" s="454">
        <f>แยกหน่วยบริการ!H29</f>
        <v>615386</v>
      </c>
      <c r="E29" s="455">
        <f>แยกหน่วยบริการ!P29</f>
        <v>2900</v>
      </c>
      <c r="F29" s="455">
        <f>แยกหน่วยบริการ!X29</f>
        <v>24688</v>
      </c>
      <c r="G29" s="455">
        <f>แยกหน่วยบริการ!AF29</f>
        <v>286300</v>
      </c>
      <c r="H29" s="455">
        <f>แยกหน่วยบริการ!AN29</f>
        <v>0</v>
      </c>
      <c r="I29" s="455">
        <f>แยกหน่วยบริการ!AV29</f>
        <v>0</v>
      </c>
      <c r="J29" s="456">
        <f>แยกหน่วยบริการ!BD29</f>
        <v>701038</v>
      </c>
      <c r="K29" s="456">
        <f>แยกหน่วยบริการ!BL29</f>
        <v>138800</v>
      </c>
      <c r="M29" s="445" t="s">
        <v>485</v>
      </c>
      <c r="N29" s="445" t="s">
        <v>1659</v>
      </c>
    </row>
    <row r="30" spans="1:14" ht="25.2" customHeight="1">
      <c r="A30" s="451">
        <v>27</v>
      </c>
      <c r="B30" s="452" t="s">
        <v>486</v>
      </c>
      <c r="C30" s="453" t="s">
        <v>1660</v>
      </c>
      <c r="D30" s="454">
        <f>แยกหน่วยบริการ!H30</f>
        <v>0</v>
      </c>
      <c r="E30" s="455">
        <f>แยกหน่วยบริการ!P30</f>
        <v>0</v>
      </c>
      <c r="F30" s="455">
        <f>แยกหน่วยบริการ!X30</f>
        <v>0</v>
      </c>
      <c r="G30" s="455">
        <f>แยกหน่วยบริการ!AF30</f>
        <v>0</v>
      </c>
      <c r="H30" s="455">
        <f>แยกหน่วยบริการ!AN30</f>
        <v>0</v>
      </c>
      <c r="I30" s="455">
        <f>แยกหน่วยบริการ!AV30</f>
        <v>0</v>
      </c>
      <c r="J30" s="456">
        <f>แยกหน่วยบริการ!BD30</f>
        <v>0</v>
      </c>
      <c r="K30" s="456">
        <f>แยกหน่วยบริการ!BL30</f>
        <v>0</v>
      </c>
      <c r="M30" s="445" t="s">
        <v>486</v>
      </c>
      <c r="N30" s="445" t="s">
        <v>1660</v>
      </c>
    </row>
    <row r="31" spans="1:14" ht="25.2" customHeight="1">
      <c r="A31" s="451">
        <v>28</v>
      </c>
      <c r="B31" s="452" t="s">
        <v>487</v>
      </c>
      <c r="C31" s="453" t="s">
        <v>1727</v>
      </c>
      <c r="D31" s="454">
        <f>แยกหน่วยบริการ!H31</f>
        <v>0</v>
      </c>
      <c r="E31" s="455">
        <f>แยกหน่วยบริการ!P31</f>
        <v>122120</v>
      </c>
      <c r="F31" s="455">
        <f>แยกหน่วยบริการ!X31</f>
        <v>113480</v>
      </c>
      <c r="G31" s="455">
        <f>แยกหน่วยบริการ!AF31</f>
        <v>0</v>
      </c>
      <c r="H31" s="455">
        <f>แยกหน่วยบริการ!AN31</f>
        <v>492936.92</v>
      </c>
      <c r="I31" s="455">
        <f>แยกหน่วยบริการ!AV31</f>
        <v>0</v>
      </c>
      <c r="J31" s="456">
        <f>แยกหน่วยบริการ!BD31</f>
        <v>45551</v>
      </c>
      <c r="K31" s="456">
        <f>แยกหน่วยบริการ!BL31</f>
        <v>46300</v>
      </c>
      <c r="M31" s="445" t="s">
        <v>487</v>
      </c>
      <c r="N31" s="445" t="s">
        <v>1727</v>
      </c>
    </row>
    <row r="32" spans="1:14" ht="25.2" customHeight="1">
      <c r="A32" s="451">
        <v>29</v>
      </c>
      <c r="B32" s="452" t="s">
        <v>488</v>
      </c>
      <c r="C32" s="453" t="s">
        <v>1661</v>
      </c>
      <c r="D32" s="454">
        <f>แยกหน่วยบริการ!H32</f>
        <v>0</v>
      </c>
      <c r="E32" s="455">
        <f>แยกหน่วยบริการ!P32</f>
        <v>0</v>
      </c>
      <c r="F32" s="455">
        <f>แยกหน่วยบริการ!X32</f>
        <v>0</v>
      </c>
      <c r="G32" s="455">
        <f>แยกหน่วยบริการ!AF32</f>
        <v>0</v>
      </c>
      <c r="H32" s="455">
        <f>แยกหน่วยบริการ!AN32</f>
        <v>0</v>
      </c>
      <c r="I32" s="455">
        <f>แยกหน่วยบริการ!AV32</f>
        <v>0</v>
      </c>
      <c r="J32" s="456">
        <f>แยกหน่วยบริการ!BD32</f>
        <v>0</v>
      </c>
      <c r="K32" s="456">
        <f>แยกหน่วยบริการ!BL32</f>
        <v>0</v>
      </c>
      <c r="M32" s="445" t="s">
        <v>488</v>
      </c>
      <c r="N32" s="445" t="s">
        <v>1661</v>
      </c>
    </row>
    <row r="33" spans="1:14" ht="25.2" customHeight="1">
      <c r="A33" s="451">
        <v>30</v>
      </c>
      <c r="B33" s="452" t="s">
        <v>489</v>
      </c>
      <c r="C33" s="453" t="s">
        <v>1662</v>
      </c>
      <c r="D33" s="454">
        <f>แยกหน่วยบริการ!H33</f>
        <v>0</v>
      </c>
      <c r="E33" s="455">
        <f>แยกหน่วยบริการ!P33</f>
        <v>0</v>
      </c>
      <c r="F33" s="455">
        <f>แยกหน่วยบริการ!X33</f>
        <v>0</v>
      </c>
      <c r="G33" s="455">
        <f>แยกหน่วยบริการ!AF33</f>
        <v>0</v>
      </c>
      <c r="H33" s="455">
        <f>แยกหน่วยบริการ!AN33</f>
        <v>0</v>
      </c>
      <c r="I33" s="455">
        <f>แยกหน่วยบริการ!AV33</f>
        <v>0</v>
      </c>
      <c r="J33" s="456">
        <f>แยกหน่วยบริการ!BD33</f>
        <v>0</v>
      </c>
      <c r="K33" s="456">
        <f>แยกหน่วยบริการ!BL33</f>
        <v>0</v>
      </c>
      <c r="M33" s="445" t="s">
        <v>489</v>
      </c>
      <c r="N33" s="445" t="s">
        <v>1662</v>
      </c>
    </row>
    <row r="34" spans="1:14" ht="25.2" customHeight="1">
      <c r="A34" s="451">
        <v>31</v>
      </c>
      <c r="B34" s="452" t="s">
        <v>1728</v>
      </c>
      <c r="C34" s="453" t="s">
        <v>8</v>
      </c>
      <c r="D34" s="454">
        <f>แยกหน่วยบริการ!H34</f>
        <v>184720</v>
      </c>
      <c r="E34" s="455">
        <f>แยกหน่วยบริการ!P34</f>
        <v>0</v>
      </c>
      <c r="F34" s="455">
        <f>แยกหน่วยบริการ!X34</f>
        <v>0</v>
      </c>
      <c r="G34" s="455">
        <f>แยกหน่วยบริการ!AF34</f>
        <v>0</v>
      </c>
      <c r="H34" s="455">
        <f>แยกหน่วยบริการ!AN34</f>
        <v>0</v>
      </c>
      <c r="I34" s="455">
        <f>แยกหน่วยบริการ!AV34</f>
        <v>0</v>
      </c>
      <c r="J34" s="456">
        <f>แยกหน่วยบริการ!BD34</f>
        <v>0</v>
      </c>
      <c r="K34" s="456">
        <f>แยกหน่วยบริการ!BL34</f>
        <v>0</v>
      </c>
      <c r="M34" s="445" t="s">
        <v>1728</v>
      </c>
      <c r="N34" s="445" t="s">
        <v>8</v>
      </c>
    </row>
    <row r="35" spans="1:14" s="458" customFormat="1" ht="25.2" customHeight="1">
      <c r="A35" s="451">
        <v>32</v>
      </c>
      <c r="B35" s="452" t="s">
        <v>1729</v>
      </c>
      <c r="C35" s="453" t="s">
        <v>10</v>
      </c>
      <c r="D35" s="454">
        <f>แยกหน่วยบริการ!H35</f>
        <v>86020</v>
      </c>
      <c r="E35" s="455">
        <f>แยกหน่วยบริการ!P35</f>
        <v>31540</v>
      </c>
      <c r="F35" s="455">
        <f>แยกหน่วยบริการ!X35</f>
        <v>126510</v>
      </c>
      <c r="G35" s="455">
        <f>แยกหน่วยบริการ!AF35</f>
        <v>112817</v>
      </c>
      <c r="H35" s="455">
        <f>แยกหน่วยบริการ!AN35</f>
        <v>0</v>
      </c>
      <c r="I35" s="455">
        <f>แยกหน่วยบริการ!AV35</f>
        <v>165849.5</v>
      </c>
      <c r="J35" s="456">
        <f>แยกหน่วยบริการ!BD35</f>
        <v>10920</v>
      </c>
      <c r="K35" s="456">
        <f>แยกหน่วยบริการ!BL35</f>
        <v>0</v>
      </c>
      <c r="M35" s="458" t="s">
        <v>1729</v>
      </c>
      <c r="N35" s="458" t="s">
        <v>10</v>
      </c>
    </row>
    <row r="36" spans="1:14" s="458" customFormat="1" ht="24.75" customHeight="1">
      <c r="A36" s="451">
        <v>33</v>
      </c>
      <c r="B36" s="452" t="s">
        <v>1730</v>
      </c>
      <c r="C36" s="453" t="s">
        <v>11</v>
      </c>
      <c r="D36" s="454">
        <f>แยกหน่วยบริการ!H36</f>
        <v>201810</v>
      </c>
      <c r="E36" s="455">
        <f>แยกหน่วยบริการ!P36</f>
        <v>0</v>
      </c>
      <c r="F36" s="455">
        <f>แยกหน่วยบริการ!X36</f>
        <v>0</v>
      </c>
      <c r="G36" s="455">
        <f>แยกหน่วยบริการ!AF36</f>
        <v>0</v>
      </c>
      <c r="H36" s="455">
        <f>แยกหน่วยบริการ!AN36</f>
        <v>0</v>
      </c>
      <c r="I36" s="455">
        <f>แยกหน่วยบริการ!AV36</f>
        <v>0</v>
      </c>
      <c r="J36" s="456">
        <f>แยกหน่วยบริการ!BD36</f>
        <v>0</v>
      </c>
      <c r="K36" s="456">
        <f>แยกหน่วยบริการ!BL36</f>
        <v>0</v>
      </c>
      <c r="M36" s="458" t="s">
        <v>1730</v>
      </c>
      <c r="N36" s="458" t="s">
        <v>11</v>
      </c>
    </row>
    <row r="37" spans="1:14" s="459" customFormat="1" ht="25.2" customHeight="1">
      <c r="A37" s="451">
        <v>34</v>
      </c>
      <c r="B37" s="452" t="s">
        <v>1731</v>
      </c>
      <c r="C37" s="453" t="s">
        <v>13</v>
      </c>
      <c r="D37" s="454">
        <f>แยกหน่วยบริการ!H37</f>
        <v>0</v>
      </c>
      <c r="E37" s="455">
        <f>แยกหน่วยบริการ!P37</f>
        <v>0</v>
      </c>
      <c r="F37" s="455">
        <f>แยกหน่วยบริการ!X37</f>
        <v>0</v>
      </c>
      <c r="G37" s="455">
        <f>แยกหน่วยบริการ!AF37</f>
        <v>0</v>
      </c>
      <c r="H37" s="455">
        <f>แยกหน่วยบริการ!AN37</f>
        <v>0</v>
      </c>
      <c r="I37" s="455">
        <f>แยกหน่วยบริการ!AV37</f>
        <v>0</v>
      </c>
      <c r="J37" s="456">
        <f>แยกหน่วยบริการ!BD37</f>
        <v>0</v>
      </c>
      <c r="K37" s="456">
        <f>แยกหน่วยบริการ!BL37</f>
        <v>0</v>
      </c>
      <c r="M37" s="459" t="s">
        <v>1731</v>
      </c>
      <c r="N37" s="459" t="s">
        <v>13</v>
      </c>
    </row>
    <row r="38" spans="1:14" s="459" customFormat="1" ht="25.2" customHeight="1">
      <c r="A38" s="451">
        <v>35</v>
      </c>
      <c r="B38" s="452" t="s">
        <v>1732</v>
      </c>
      <c r="C38" s="453" t="s">
        <v>1668</v>
      </c>
      <c r="D38" s="454">
        <f>แยกหน่วยบริการ!H38</f>
        <v>314600</v>
      </c>
      <c r="E38" s="455">
        <f>แยกหน่วยบริการ!P38</f>
        <v>37650</v>
      </c>
      <c r="F38" s="455">
        <f>แยกหน่วยบริการ!X38</f>
        <v>0</v>
      </c>
      <c r="G38" s="455">
        <f>แยกหน่วยบริการ!AF38</f>
        <v>0</v>
      </c>
      <c r="H38" s="455">
        <f>แยกหน่วยบริการ!AN38</f>
        <v>9100</v>
      </c>
      <c r="I38" s="455">
        <f>แยกหน่วยบริการ!AV38</f>
        <v>0</v>
      </c>
      <c r="J38" s="456">
        <f>แยกหน่วยบริการ!BD38</f>
        <v>22800</v>
      </c>
      <c r="K38" s="456">
        <f>แยกหน่วยบริการ!BL38</f>
        <v>16950</v>
      </c>
      <c r="M38" s="459" t="s">
        <v>1732</v>
      </c>
      <c r="N38" s="459" t="s">
        <v>1668</v>
      </c>
    </row>
    <row r="39" spans="1:14" ht="25.2" customHeight="1">
      <c r="A39" s="451">
        <v>36</v>
      </c>
      <c r="B39" s="452" t="s">
        <v>1733</v>
      </c>
      <c r="C39" s="453" t="s">
        <v>15</v>
      </c>
      <c r="D39" s="454">
        <f>แยกหน่วยบริการ!H39</f>
        <v>0</v>
      </c>
      <c r="E39" s="455">
        <f>แยกหน่วยบริการ!P39</f>
        <v>0</v>
      </c>
      <c r="F39" s="455">
        <f>แยกหน่วยบริการ!X39</f>
        <v>0</v>
      </c>
      <c r="G39" s="455">
        <f>แยกหน่วยบริการ!AF39</f>
        <v>0</v>
      </c>
      <c r="H39" s="455">
        <f>แยกหน่วยบริการ!AN39</f>
        <v>0</v>
      </c>
      <c r="I39" s="455">
        <f>แยกหน่วยบริการ!AV39</f>
        <v>0</v>
      </c>
      <c r="J39" s="456">
        <f>แยกหน่วยบริการ!BD39</f>
        <v>0</v>
      </c>
      <c r="K39" s="456">
        <f>แยกหน่วยบริการ!BL39</f>
        <v>0</v>
      </c>
      <c r="M39" s="445" t="s">
        <v>1733</v>
      </c>
      <c r="N39" s="445" t="s">
        <v>15</v>
      </c>
    </row>
    <row r="40" spans="1:14" ht="25.2" customHeight="1">
      <c r="A40" s="451">
        <v>37</v>
      </c>
      <c r="B40" s="452" t="s">
        <v>1734</v>
      </c>
      <c r="C40" s="453" t="s">
        <v>1735</v>
      </c>
      <c r="D40" s="454">
        <f>แยกหน่วยบริการ!H40</f>
        <v>42191396.670000002</v>
      </c>
      <c r="E40" s="455">
        <f>แยกหน่วยบริการ!P40</f>
        <v>3654505.91</v>
      </c>
      <c r="F40" s="455">
        <f>แยกหน่วยบริการ!X40</f>
        <v>7816302.6900000004</v>
      </c>
      <c r="G40" s="455">
        <f>แยกหน่วยบริการ!AF40</f>
        <v>14816761.630000001</v>
      </c>
      <c r="H40" s="455">
        <f>แยกหน่วยบริการ!AN40</f>
        <v>5334009.54</v>
      </c>
      <c r="I40" s="455">
        <f>แยกหน่วยบริการ!AV40</f>
        <v>7005055.1799999997</v>
      </c>
      <c r="J40" s="456">
        <f>แยกหน่วยบริการ!BD40</f>
        <v>3793469.77</v>
      </c>
      <c r="K40" s="456">
        <f>แยกหน่วยบริการ!BL40</f>
        <v>607447.07999999996</v>
      </c>
      <c r="M40" s="445" t="s">
        <v>1734</v>
      </c>
      <c r="N40" s="445" t="s">
        <v>1735</v>
      </c>
    </row>
    <row r="41" spans="1:14" ht="25.2" customHeight="1">
      <c r="A41" s="451">
        <v>38</v>
      </c>
      <c r="B41" s="452" t="s">
        <v>1736</v>
      </c>
      <c r="C41" s="453" t="s">
        <v>1737</v>
      </c>
      <c r="D41" s="454">
        <f>แยกหน่วยบริการ!H41</f>
        <v>7114930.7800000003</v>
      </c>
      <c r="E41" s="455">
        <f>แยกหน่วยบริการ!P41</f>
        <v>258254.61</v>
      </c>
      <c r="F41" s="455">
        <f>แยกหน่วยบริการ!X41</f>
        <v>756085.35</v>
      </c>
      <c r="G41" s="455">
        <f>แยกหน่วยบริการ!AF41</f>
        <v>262057.64</v>
      </c>
      <c r="H41" s="455">
        <f>แยกหน่วยบริการ!AN41</f>
        <v>723955.95</v>
      </c>
      <c r="I41" s="455">
        <f>แยกหน่วยบริการ!AV41</f>
        <v>55308</v>
      </c>
      <c r="J41" s="456">
        <f>แยกหน่วยบริการ!BD41</f>
        <v>185080.6</v>
      </c>
      <c r="K41" s="456">
        <f>แยกหน่วยบริการ!BL41</f>
        <v>68298.28</v>
      </c>
      <c r="M41" s="445" t="s">
        <v>1736</v>
      </c>
      <c r="N41" s="445" t="s">
        <v>1737</v>
      </c>
    </row>
    <row r="42" spans="1:14" ht="25.2" customHeight="1">
      <c r="A42" s="451">
        <v>39</v>
      </c>
      <c r="B42" s="452" t="s">
        <v>1738</v>
      </c>
      <c r="C42" s="453" t="s">
        <v>1739</v>
      </c>
      <c r="D42" s="454">
        <f>แยกหน่วยบริการ!H42</f>
        <v>0</v>
      </c>
      <c r="E42" s="455">
        <f>แยกหน่วยบริการ!P42</f>
        <v>0</v>
      </c>
      <c r="F42" s="455">
        <f>แยกหน่วยบริการ!X42</f>
        <v>0</v>
      </c>
      <c r="G42" s="455">
        <f>แยกหน่วยบริการ!AF42</f>
        <v>2149755.89</v>
      </c>
      <c r="H42" s="455">
        <f>แยกหน่วยบริการ!AN42</f>
        <v>0</v>
      </c>
      <c r="I42" s="455">
        <f>แยกหน่วยบริการ!AV42</f>
        <v>0</v>
      </c>
      <c r="J42" s="456">
        <f>แยกหน่วยบริการ!BD42</f>
        <v>0</v>
      </c>
      <c r="K42" s="456">
        <f>แยกหน่วยบริการ!BL42</f>
        <v>0</v>
      </c>
      <c r="M42" s="445" t="s">
        <v>1738</v>
      </c>
      <c r="N42" s="445" t="s">
        <v>1739</v>
      </c>
    </row>
    <row r="43" spans="1:14" ht="25.2" customHeight="1">
      <c r="A43" s="451">
        <v>40</v>
      </c>
      <c r="B43" s="452" t="s">
        <v>1740</v>
      </c>
      <c r="C43" s="453" t="s">
        <v>442</v>
      </c>
      <c r="D43" s="454">
        <f>แยกหน่วยบริการ!H43</f>
        <v>0</v>
      </c>
      <c r="E43" s="455">
        <f>แยกหน่วยบริการ!P43</f>
        <v>0</v>
      </c>
      <c r="F43" s="455">
        <f>แยกหน่วยบริการ!X43</f>
        <v>0</v>
      </c>
      <c r="G43" s="455">
        <f>แยกหน่วยบริการ!AF43</f>
        <v>0</v>
      </c>
      <c r="H43" s="455">
        <f>แยกหน่วยบริการ!AN43</f>
        <v>0</v>
      </c>
      <c r="I43" s="455">
        <f>แยกหน่วยบริการ!AV43</f>
        <v>0</v>
      </c>
      <c r="J43" s="456">
        <f>แยกหน่วยบริการ!BD43</f>
        <v>0</v>
      </c>
      <c r="K43" s="456">
        <f>แยกหน่วยบริการ!BL43</f>
        <v>0</v>
      </c>
      <c r="M43" s="445" t="s">
        <v>1740</v>
      </c>
      <c r="N43" s="445" t="s">
        <v>442</v>
      </c>
    </row>
    <row r="44" spans="1:14" ht="25.2" customHeight="1">
      <c r="A44" s="451">
        <v>41</v>
      </c>
      <c r="B44" s="452" t="s">
        <v>1741</v>
      </c>
      <c r="C44" s="453" t="s">
        <v>1742</v>
      </c>
      <c r="D44" s="454">
        <f>แยกหน่วยบริการ!H44</f>
        <v>11778418.73</v>
      </c>
      <c r="E44" s="455">
        <f>แยกหน่วยบริการ!P44</f>
        <v>147182.24</v>
      </c>
      <c r="F44" s="455">
        <f>แยกหน่วยบริการ!X44</f>
        <v>1766693.73</v>
      </c>
      <c r="G44" s="455">
        <f>แยกหน่วยบริการ!AF44</f>
        <v>177080.56</v>
      </c>
      <c r="H44" s="455">
        <f>แยกหน่วยบริการ!AN44</f>
        <v>1203813.93</v>
      </c>
      <c r="I44" s="455">
        <f>แยกหน่วยบริการ!AV44</f>
        <v>1078356.03</v>
      </c>
      <c r="J44" s="456">
        <f>แยกหน่วยบริการ!BD44</f>
        <v>214870.15</v>
      </c>
      <c r="K44" s="456">
        <f>แยกหน่วยบริการ!BL44</f>
        <v>90335.2</v>
      </c>
      <c r="M44" s="445" t="s">
        <v>1741</v>
      </c>
      <c r="N44" s="445" t="s">
        <v>1742</v>
      </c>
    </row>
    <row r="45" spans="1:14" ht="25.2" customHeight="1">
      <c r="A45" s="451">
        <v>42</v>
      </c>
      <c r="B45" s="452" t="s">
        <v>1743</v>
      </c>
      <c r="C45" s="453" t="s">
        <v>1744</v>
      </c>
      <c r="D45" s="454">
        <f>แยกหน่วยบริการ!H45</f>
        <v>0</v>
      </c>
      <c r="E45" s="455">
        <f>แยกหน่วยบริการ!P45</f>
        <v>373738.36</v>
      </c>
      <c r="F45" s="455">
        <f>แยกหน่วยบริการ!X45</f>
        <v>0</v>
      </c>
      <c r="G45" s="455">
        <f>แยกหน่วยบริการ!AF45</f>
        <v>367525</v>
      </c>
      <c r="H45" s="455">
        <f>แยกหน่วยบริการ!AN45</f>
        <v>10361</v>
      </c>
      <c r="I45" s="455">
        <f>แยกหน่วยบริการ!AV45</f>
        <v>2919.8</v>
      </c>
      <c r="J45" s="456">
        <f>แยกหน่วยบริการ!BD45</f>
        <v>0</v>
      </c>
      <c r="K45" s="456">
        <f>แยกหน่วยบริการ!BL45</f>
        <v>20164.7</v>
      </c>
      <c r="M45" s="445" t="s">
        <v>1743</v>
      </c>
      <c r="N45" s="445" t="s">
        <v>1744</v>
      </c>
    </row>
    <row r="46" spans="1:14" ht="25.2" customHeight="1">
      <c r="A46" s="451">
        <v>43</v>
      </c>
      <c r="B46" s="452" t="s">
        <v>1745</v>
      </c>
      <c r="C46" s="453" t="s">
        <v>1746</v>
      </c>
      <c r="D46" s="454">
        <f>แยกหน่วยบริการ!H46</f>
        <v>15520.75</v>
      </c>
      <c r="E46" s="455">
        <f>แยกหน่วยบริการ!P46</f>
        <v>0</v>
      </c>
      <c r="F46" s="455">
        <f>แยกหน่วยบริการ!X46</f>
        <v>127066.04</v>
      </c>
      <c r="G46" s="455">
        <f>แยกหน่วยบริการ!AF46</f>
        <v>0</v>
      </c>
      <c r="H46" s="455">
        <f>แยกหน่วยบริการ!AN46</f>
        <v>0</v>
      </c>
      <c r="I46" s="455">
        <f>แยกหน่วยบริการ!AV46</f>
        <v>9985.5</v>
      </c>
      <c r="J46" s="456">
        <f>แยกหน่วยบริการ!BD46</f>
        <v>0</v>
      </c>
      <c r="K46" s="456">
        <f>แยกหน่วยบริการ!BL46</f>
        <v>0</v>
      </c>
      <c r="M46" s="445" t="s">
        <v>1745</v>
      </c>
      <c r="N46" s="445" t="s">
        <v>1746</v>
      </c>
    </row>
    <row r="47" spans="1:14" ht="25.2" customHeight="1">
      <c r="A47" s="451">
        <v>44</v>
      </c>
      <c r="B47" s="452" t="s">
        <v>2166</v>
      </c>
      <c r="C47" s="453" t="s">
        <v>2167</v>
      </c>
      <c r="D47" s="454">
        <f>แยกหน่วยบริการ!H47</f>
        <v>0</v>
      </c>
      <c r="E47" s="455">
        <f>แยกหน่วยบริการ!P47</f>
        <v>0</v>
      </c>
      <c r="F47" s="455">
        <f>แยกหน่วยบริการ!X47</f>
        <v>0</v>
      </c>
      <c r="G47" s="455">
        <f>แยกหน่วยบริการ!AF47</f>
        <v>0</v>
      </c>
      <c r="H47" s="455">
        <f>แยกหน่วยบริการ!AN47</f>
        <v>0</v>
      </c>
      <c r="I47" s="455">
        <f>แยกหน่วยบริการ!AV47</f>
        <v>0</v>
      </c>
      <c r="J47" s="456">
        <f>แยกหน่วยบริการ!BD47</f>
        <v>0</v>
      </c>
      <c r="K47" s="456">
        <f>แยกหน่วยบริการ!BL47</f>
        <v>0</v>
      </c>
    </row>
    <row r="48" spans="1:14" ht="25.2" customHeight="1">
      <c r="A48" s="451">
        <v>45</v>
      </c>
      <c r="B48" s="452" t="s">
        <v>2168</v>
      </c>
      <c r="C48" s="453" t="s">
        <v>2169</v>
      </c>
      <c r="D48" s="454">
        <f>แยกหน่วยบริการ!H48</f>
        <v>0</v>
      </c>
      <c r="E48" s="455">
        <f>แยกหน่วยบริการ!P48</f>
        <v>0</v>
      </c>
      <c r="F48" s="455">
        <f>แยกหน่วยบริการ!X48</f>
        <v>0</v>
      </c>
      <c r="G48" s="455">
        <f>แยกหน่วยบริการ!AF48</f>
        <v>0</v>
      </c>
      <c r="H48" s="455">
        <f>แยกหน่วยบริการ!AN48</f>
        <v>0</v>
      </c>
      <c r="I48" s="455">
        <f>แยกหน่วยบริการ!AV48</f>
        <v>0</v>
      </c>
      <c r="J48" s="456">
        <f>แยกหน่วยบริการ!BD48</f>
        <v>0</v>
      </c>
      <c r="K48" s="456">
        <f>แยกหน่วยบริการ!BL48</f>
        <v>0</v>
      </c>
    </row>
    <row r="49" spans="1:14" ht="25.2" customHeight="1">
      <c r="A49" s="451">
        <v>46</v>
      </c>
      <c r="B49" s="452" t="s">
        <v>1747</v>
      </c>
      <c r="C49" s="453" t="s">
        <v>1748</v>
      </c>
      <c r="D49" s="454">
        <f>แยกหน่วยบริการ!H49</f>
        <v>1374017.64</v>
      </c>
      <c r="E49" s="455">
        <f>แยกหน่วยบริการ!P49</f>
        <v>228965.73</v>
      </c>
      <c r="F49" s="455">
        <f>แยกหน่วยบริการ!X49</f>
        <v>242926.91</v>
      </c>
      <c r="G49" s="455">
        <f>แยกหน่วยบริการ!AF49</f>
        <v>836235.1</v>
      </c>
      <c r="H49" s="455">
        <f>แยกหน่วยบริการ!AN49</f>
        <v>397532.55</v>
      </c>
      <c r="I49" s="455">
        <f>แยกหน่วยบริการ!AV49</f>
        <v>212508.6</v>
      </c>
      <c r="J49" s="456">
        <f>แยกหน่วยบริการ!BD49</f>
        <v>242240.03</v>
      </c>
      <c r="K49" s="456">
        <f>แยกหน่วยบริการ!BL49</f>
        <v>180079.23</v>
      </c>
      <c r="M49" s="445" t="s">
        <v>1747</v>
      </c>
      <c r="N49" s="445" t="s">
        <v>1748</v>
      </c>
    </row>
    <row r="50" spans="1:14" ht="25.2" customHeight="1">
      <c r="A50" s="451">
        <v>47</v>
      </c>
      <c r="B50" s="452" t="s">
        <v>1749</v>
      </c>
      <c r="C50" s="453" t="s">
        <v>1750</v>
      </c>
      <c r="D50" s="454">
        <f>แยกหน่วยบริการ!H50</f>
        <v>1463018.74</v>
      </c>
      <c r="E50" s="455">
        <f>แยกหน่วยบริการ!P50</f>
        <v>102614.36</v>
      </c>
      <c r="F50" s="455">
        <f>แยกหน่วยบริการ!X50</f>
        <v>344929.23</v>
      </c>
      <c r="G50" s="455">
        <f>แยกหน่วยบริการ!AF50</f>
        <v>569104.55000000005</v>
      </c>
      <c r="H50" s="455">
        <f>แยกหน่วยบริการ!AN50</f>
        <v>71461.039999999994</v>
      </c>
      <c r="I50" s="455">
        <f>แยกหน่วยบริการ!AV50</f>
        <v>155238.73000000001</v>
      </c>
      <c r="J50" s="456">
        <f>แยกหน่วยบริการ!BD50</f>
        <v>95284.31</v>
      </c>
      <c r="K50" s="456">
        <f>แยกหน่วยบริการ!BL50</f>
        <v>29774.68</v>
      </c>
      <c r="M50" s="445" t="s">
        <v>1749</v>
      </c>
      <c r="N50" s="445" t="s">
        <v>1750</v>
      </c>
    </row>
    <row r="51" spans="1:14" ht="25.2" customHeight="1">
      <c r="A51" s="451">
        <v>48</v>
      </c>
      <c r="B51" s="452" t="s">
        <v>1751</v>
      </c>
      <c r="C51" s="453" t="s">
        <v>1752</v>
      </c>
      <c r="D51" s="454">
        <f>แยกหน่วยบริการ!H51</f>
        <v>9346</v>
      </c>
      <c r="E51" s="455">
        <f>แยกหน่วยบริการ!P51</f>
        <v>0</v>
      </c>
      <c r="F51" s="455">
        <f>แยกหน่วยบริการ!X51</f>
        <v>0</v>
      </c>
      <c r="G51" s="455">
        <f>แยกหน่วยบริการ!AF51</f>
        <v>9722</v>
      </c>
      <c r="H51" s="455">
        <f>แยกหน่วยบริการ!AN51</f>
        <v>0</v>
      </c>
      <c r="I51" s="455">
        <f>แยกหน่วยบริการ!AV51</f>
        <v>0</v>
      </c>
      <c r="J51" s="456">
        <f>แยกหน่วยบริการ!BD51</f>
        <v>2840</v>
      </c>
      <c r="K51" s="456">
        <f>แยกหน่วยบริการ!BL51</f>
        <v>0</v>
      </c>
      <c r="M51" s="445" t="s">
        <v>1751</v>
      </c>
      <c r="N51" s="445" t="s">
        <v>1752</v>
      </c>
    </row>
    <row r="52" spans="1:14" ht="25.2" customHeight="1">
      <c r="A52" s="451">
        <v>49</v>
      </c>
      <c r="B52" s="452" t="s">
        <v>1753</v>
      </c>
      <c r="C52" s="453" t="s">
        <v>1754</v>
      </c>
      <c r="D52" s="454">
        <f>แยกหน่วยบริการ!H52</f>
        <v>312257.75</v>
      </c>
      <c r="E52" s="455">
        <f>แยกหน่วยบริการ!P52</f>
        <v>7169.2</v>
      </c>
      <c r="F52" s="455">
        <f>แยกหน่วยบริการ!X52</f>
        <v>0</v>
      </c>
      <c r="G52" s="455">
        <f>แยกหน่วยบริการ!AF52</f>
        <v>42925</v>
      </c>
      <c r="H52" s="455">
        <f>แยกหน่วยบริการ!AN52</f>
        <v>0</v>
      </c>
      <c r="I52" s="455">
        <f>แยกหน่วยบริการ!AV52</f>
        <v>0</v>
      </c>
      <c r="J52" s="456">
        <f>แยกหน่วยบริการ!BD52</f>
        <v>0</v>
      </c>
      <c r="K52" s="456">
        <f>แยกหน่วยบริการ!BL52</f>
        <v>0</v>
      </c>
      <c r="M52" s="445" t="s">
        <v>1753</v>
      </c>
      <c r="N52" s="445" t="s">
        <v>1754</v>
      </c>
    </row>
    <row r="53" spans="1:14" ht="25.2" customHeight="1">
      <c r="A53" s="451">
        <v>50</v>
      </c>
      <c r="B53" s="452" t="s">
        <v>1755</v>
      </c>
      <c r="C53" s="453" t="s">
        <v>1669</v>
      </c>
      <c r="D53" s="454">
        <f>แยกหน่วยบริการ!H53</f>
        <v>582815.5</v>
      </c>
      <c r="E53" s="455">
        <f>แยกหน่วยบริการ!P53</f>
        <v>15802</v>
      </c>
      <c r="F53" s="455">
        <f>แยกหน่วยบริการ!X53</f>
        <v>154693</v>
      </c>
      <c r="G53" s="455">
        <f>แยกหน่วยบริการ!AF53</f>
        <v>291146.48</v>
      </c>
      <c r="H53" s="455">
        <f>แยกหน่วยบริการ!AN53</f>
        <v>40884.5</v>
      </c>
      <c r="I53" s="455">
        <f>แยกหน่วยบริการ!AV53</f>
        <v>69972.84</v>
      </c>
      <c r="J53" s="456">
        <f>แยกหน่วยบริการ!BD53</f>
        <v>28228.5</v>
      </c>
      <c r="K53" s="456">
        <f>แยกหน่วยบริการ!BL53</f>
        <v>12260</v>
      </c>
      <c r="M53" s="445" t="s">
        <v>1755</v>
      </c>
      <c r="N53" s="445" t="s">
        <v>1669</v>
      </c>
    </row>
    <row r="54" spans="1:14" ht="25.2" customHeight="1">
      <c r="A54" s="451">
        <v>51</v>
      </c>
      <c r="B54" s="452" t="s">
        <v>1756</v>
      </c>
      <c r="C54" s="453" t="s">
        <v>18</v>
      </c>
      <c r="D54" s="454">
        <f>แยกหน่วยบริการ!H54</f>
        <v>453166.25</v>
      </c>
      <c r="E54" s="455">
        <f>แยกหน่วยบริการ!P54</f>
        <v>40502.42</v>
      </c>
      <c r="F54" s="455">
        <f>แยกหน่วยบริการ!X54</f>
        <v>167722.5</v>
      </c>
      <c r="G54" s="455">
        <f>แยกหน่วยบริการ!AF54</f>
        <v>336884.7</v>
      </c>
      <c r="H54" s="455">
        <f>แยกหน่วยบริการ!AN54</f>
        <v>49887.5</v>
      </c>
      <c r="I54" s="455">
        <f>แยกหน่วยบริการ!AV54</f>
        <v>121782.5</v>
      </c>
      <c r="J54" s="456">
        <f>แยกหน่วยบริการ!BD54</f>
        <v>37836.5</v>
      </c>
      <c r="K54" s="456">
        <f>แยกหน่วยบริการ!BL54</f>
        <v>9027</v>
      </c>
      <c r="M54" s="445" t="s">
        <v>1756</v>
      </c>
      <c r="N54" s="445" t="s">
        <v>18</v>
      </c>
    </row>
    <row r="55" spans="1:14" ht="25.2" customHeight="1">
      <c r="A55" s="451">
        <v>52</v>
      </c>
      <c r="B55" s="452" t="s">
        <v>1757</v>
      </c>
      <c r="C55" s="453" t="s">
        <v>1670</v>
      </c>
      <c r="D55" s="454">
        <f>แยกหน่วยบริการ!H55</f>
        <v>213671</v>
      </c>
      <c r="E55" s="455">
        <f>แยกหน่วยบริการ!P55</f>
        <v>11921.5</v>
      </c>
      <c r="F55" s="455">
        <f>แยกหน่วยบริการ!X55</f>
        <v>645367</v>
      </c>
      <c r="G55" s="455">
        <f>แยกหน่วยบริการ!AF55</f>
        <v>2995</v>
      </c>
      <c r="H55" s="455">
        <f>แยกหน่วยบริการ!AN55</f>
        <v>40566</v>
      </c>
      <c r="I55" s="455">
        <f>แยกหน่วยบริการ!AV55</f>
        <v>27829.38</v>
      </c>
      <c r="J55" s="456">
        <f>แยกหน่วยบริการ!BD55</f>
        <v>22084</v>
      </c>
      <c r="K55" s="456">
        <f>แยกหน่วยบริการ!BL55</f>
        <v>0</v>
      </c>
      <c r="M55" s="445" t="s">
        <v>1757</v>
      </c>
      <c r="N55" s="445" t="s">
        <v>1670</v>
      </c>
    </row>
    <row r="56" spans="1:14" ht="25.2" customHeight="1">
      <c r="A56" s="451">
        <v>53</v>
      </c>
      <c r="B56" s="452" t="s">
        <v>1758</v>
      </c>
      <c r="C56" s="453" t="s">
        <v>1671</v>
      </c>
      <c r="D56" s="454">
        <f>แยกหน่วยบริการ!H56</f>
        <v>10714</v>
      </c>
      <c r="E56" s="455">
        <f>แยกหน่วยบริการ!P56</f>
        <v>0</v>
      </c>
      <c r="F56" s="455">
        <f>แยกหน่วยบริการ!X56</f>
        <v>0</v>
      </c>
      <c r="G56" s="455">
        <f>แยกหน่วยบริการ!AF56</f>
        <v>0</v>
      </c>
      <c r="H56" s="455">
        <f>แยกหน่วยบริการ!AN56</f>
        <v>0</v>
      </c>
      <c r="I56" s="455">
        <f>แยกหน่วยบริการ!AV56</f>
        <v>109174.5</v>
      </c>
      <c r="J56" s="456">
        <f>แยกหน่วยบริการ!BD56</f>
        <v>0</v>
      </c>
      <c r="K56" s="456">
        <f>แยกหน่วยบริการ!BL56</f>
        <v>0</v>
      </c>
      <c r="M56" s="445" t="s">
        <v>1758</v>
      </c>
      <c r="N56" s="445" t="s">
        <v>1671</v>
      </c>
    </row>
    <row r="57" spans="1:14" ht="25.2" customHeight="1">
      <c r="A57" s="451">
        <v>54</v>
      </c>
      <c r="B57" s="452" t="s">
        <v>1759</v>
      </c>
      <c r="C57" s="453" t="s">
        <v>1428</v>
      </c>
      <c r="D57" s="454">
        <f>แยกหน่วยบริการ!H57</f>
        <v>6018816.75</v>
      </c>
      <c r="E57" s="455">
        <f>แยกหน่วยบริการ!P57</f>
        <v>2045193.23</v>
      </c>
      <c r="F57" s="455">
        <f>แยกหน่วยบริการ!X57</f>
        <v>924534.35</v>
      </c>
      <c r="G57" s="455">
        <f>แยกหน่วยบริการ!AF57</f>
        <v>5196916.68</v>
      </c>
      <c r="H57" s="455">
        <f>แยกหน่วยบริการ!AN57</f>
        <v>1583002.95</v>
      </c>
      <c r="I57" s="455">
        <f>แยกหน่วยบริการ!AV57</f>
        <v>914281.46</v>
      </c>
      <c r="J57" s="456">
        <f>แยกหน่วยบริการ!BD57</f>
        <v>1348963.5</v>
      </c>
      <c r="K57" s="456">
        <f>แยกหน่วยบริการ!BL57</f>
        <v>345050</v>
      </c>
      <c r="M57" s="445" t="s">
        <v>1759</v>
      </c>
      <c r="N57" s="445" t="s">
        <v>1428</v>
      </c>
    </row>
    <row r="58" spans="1:14" ht="25.2" customHeight="1">
      <c r="A58" s="451">
        <v>55</v>
      </c>
      <c r="B58" s="452" t="s">
        <v>1760</v>
      </c>
      <c r="C58" s="453" t="s">
        <v>1672</v>
      </c>
      <c r="D58" s="454">
        <f>แยกหน่วยบริการ!H58</f>
        <v>7818192.5899999999</v>
      </c>
      <c r="E58" s="455">
        <f>แยกหน่วยบริการ!P58</f>
        <v>476544.72</v>
      </c>
      <c r="F58" s="455">
        <f>แยกหน่วยบริการ!X58</f>
        <v>1023032.74</v>
      </c>
      <c r="G58" s="455">
        <f>แยกหน่วยบริการ!AF58</f>
        <v>1975907.01</v>
      </c>
      <c r="H58" s="455">
        <f>แยกหน่วยบริการ!AN58</f>
        <v>308780.17</v>
      </c>
      <c r="I58" s="455">
        <f>แยกหน่วยบริการ!AV58</f>
        <v>504986</v>
      </c>
      <c r="J58" s="456">
        <f>แยกหน่วยบริการ!BD58</f>
        <v>335002.86</v>
      </c>
      <c r="K58" s="456">
        <f>แยกหน่วยบริการ!BL58</f>
        <v>189290.84</v>
      </c>
      <c r="M58" s="445" t="s">
        <v>1760</v>
      </c>
      <c r="N58" s="445" t="s">
        <v>1672</v>
      </c>
    </row>
    <row r="59" spans="1:14" ht="25.2" customHeight="1">
      <c r="A59" s="451">
        <v>56</v>
      </c>
      <c r="B59" s="452" t="s">
        <v>1761</v>
      </c>
      <c r="C59" s="453" t="s">
        <v>1762</v>
      </c>
      <c r="D59" s="454">
        <f>แยกหน่วยบริการ!H59</f>
        <v>0</v>
      </c>
      <c r="E59" s="455">
        <f>แยกหน่วยบริการ!P59</f>
        <v>0</v>
      </c>
      <c r="F59" s="455">
        <f>แยกหน่วยบริการ!X59</f>
        <v>0</v>
      </c>
      <c r="G59" s="455">
        <f>แยกหน่วยบริการ!AF59</f>
        <v>0</v>
      </c>
      <c r="H59" s="455">
        <f>แยกหน่วยบริการ!AN59</f>
        <v>0</v>
      </c>
      <c r="I59" s="455">
        <f>แยกหน่วยบริการ!AV59</f>
        <v>0</v>
      </c>
      <c r="J59" s="456">
        <f>แยกหน่วยบริการ!BD59</f>
        <v>0</v>
      </c>
      <c r="K59" s="456">
        <f>แยกหน่วยบริการ!BL59</f>
        <v>0</v>
      </c>
      <c r="M59" s="445" t="s">
        <v>1761</v>
      </c>
      <c r="N59" s="445" t="s">
        <v>1762</v>
      </c>
    </row>
    <row r="60" spans="1:14" ht="25.2" customHeight="1">
      <c r="A60" s="451">
        <v>57</v>
      </c>
      <c r="B60" s="452" t="s">
        <v>1763</v>
      </c>
      <c r="C60" s="453" t="s">
        <v>1764</v>
      </c>
      <c r="D60" s="454">
        <f>แยกหน่วยบริการ!H60</f>
        <v>0</v>
      </c>
      <c r="E60" s="455">
        <f>แยกหน่วยบริการ!P60</f>
        <v>0</v>
      </c>
      <c r="F60" s="455">
        <f>แยกหน่วยบริการ!X60</f>
        <v>0</v>
      </c>
      <c r="G60" s="455">
        <f>แยกหน่วยบริการ!AF60</f>
        <v>0</v>
      </c>
      <c r="H60" s="455">
        <f>แยกหน่วยบริการ!AN60</f>
        <v>0</v>
      </c>
      <c r="I60" s="455">
        <f>แยกหน่วยบริการ!AV60</f>
        <v>0</v>
      </c>
      <c r="J60" s="456">
        <f>แยกหน่วยบริการ!BD60</f>
        <v>0</v>
      </c>
      <c r="K60" s="456">
        <f>แยกหน่วยบริการ!BL60</f>
        <v>0</v>
      </c>
      <c r="M60" s="445" t="s">
        <v>1763</v>
      </c>
      <c r="N60" s="445" t="s">
        <v>1764</v>
      </c>
    </row>
    <row r="61" spans="1:14" ht="25.2" customHeight="1">
      <c r="A61" s="451">
        <v>58</v>
      </c>
      <c r="B61" s="452" t="s">
        <v>1765</v>
      </c>
      <c r="C61" s="453" t="s">
        <v>1766</v>
      </c>
      <c r="D61" s="454">
        <f>แยกหน่วยบริการ!H61</f>
        <v>85162.31</v>
      </c>
      <c r="E61" s="455">
        <f>แยกหน่วยบริการ!P61</f>
        <v>0</v>
      </c>
      <c r="F61" s="455">
        <f>แยกหน่วยบริการ!X61</f>
        <v>0</v>
      </c>
      <c r="G61" s="455">
        <f>แยกหน่วยบริการ!AF61</f>
        <v>0</v>
      </c>
      <c r="H61" s="455">
        <f>แยกหน่วยบริการ!AN61</f>
        <v>0</v>
      </c>
      <c r="I61" s="455">
        <f>แยกหน่วยบริการ!AV61</f>
        <v>0</v>
      </c>
      <c r="J61" s="456">
        <f>แยกหน่วยบริการ!BD61</f>
        <v>0</v>
      </c>
      <c r="K61" s="456">
        <f>แยกหน่วยบริการ!BL61</f>
        <v>0</v>
      </c>
      <c r="M61" s="445" t="s">
        <v>1765</v>
      </c>
      <c r="N61" s="445" t="s">
        <v>1766</v>
      </c>
    </row>
    <row r="62" spans="1:14" ht="25.2" customHeight="1">
      <c r="A62" s="451">
        <v>59</v>
      </c>
      <c r="B62" s="452" t="s">
        <v>1767</v>
      </c>
      <c r="C62" s="453" t="s">
        <v>1768</v>
      </c>
      <c r="D62" s="454">
        <f>แยกหน่วยบริการ!H62</f>
        <v>297271.7</v>
      </c>
      <c r="E62" s="455">
        <f>แยกหน่วยบริการ!P62</f>
        <v>0</v>
      </c>
      <c r="F62" s="455">
        <f>แยกหน่วยบริการ!X62</f>
        <v>0</v>
      </c>
      <c r="G62" s="455">
        <f>แยกหน่วยบริการ!AF62</f>
        <v>0</v>
      </c>
      <c r="H62" s="455">
        <f>แยกหน่วยบริการ!AN62</f>
        <v>0</v>
      </c>
      <c r="I62" s="455">
        <f>แยกหน่วยบริการ!AV62</f>
        <v>0</v>
      </c>
      <c r="J62" s="456">
        <f>แยกหน่วยบริการ!BD62</f>
        <v>0</v>
      </c>
      <c r="K62" s="456">
        <f>แยกหน่วยบริการ!BL62</f>
        <v>0</v>
      </c>
      <c r="M62" s="445" t="s">
        <v>1767</v>
      </c>
      <c r="N62" s="445" t="s">
        <v>1768</v>
      </c>
    </row>
    <row r="63" spans="1:14" ht="25.2" customHeight="1">
      <c r="A63" s="451">
        <v>60</v>
      </c>
      <c r="B63" s="452" t="s">
        <v>1769</v>
      </c>
      <c r="C63" s="453" t="s">
        <v>1770</v>
      </c>
      <c r="D63" s="454">
        <f>แยกหน่วยบริการ!H63</f>
        <v>0</v>
      </c>
      <c r="E63" s="455">
        <f>แยกหน่วยบริการ!P63</f>
        <v>0</v>
      </c>
      <c r="F63" s="455">
        <f>แยกหน่วยบริการ!X63</f>
        <v>0</v>
      </c>
      <c r="G63" s="455">
        <f>แยกหน่วยบริการ!AF63</f>
        <v>0</v>
      </c>
      <c r="H63" s="455">
        <f>แยกหน่วยบริการ!AN63</f>
        <v>0</v>
      </c>
      <c r="I63" s="455">
        <f>แยกหน่วยบริการ!AV63</f>
        <v>0</v>
      </c>
      <c r="J63" s="456">
        <f>แยกหน่วยบริการ!BD63</f>
        <v>0</v>
      </c>
      <c r="K63" s="456">
        <f>แยกหน่วยบริการ!BL63</f>
        <v>0</v>
      </c>
      <c r="M63" s="445" t="s">
        <v>1769</v>
      </c>
      <c r="N63" s="445" t="s">
        <v>1770</v>
      </c>
    </row>
    <row r="64" spans="1:14" ht="25.2" customHeight="1">
      <c r="A64" s="451">
        <v>61</v>
      </c>
      <c r="B64" s="452" t="s">
        <v>1771</v>
      </c>
      <c r="C64" s="453" t="s">
        <v>1772</v>
      </c>
      <c r="D64" s="454">
        <f>แยกหน่วยบริการ!H64</f>
        <v>0</v>
      </c>
      <c r="E64" s="455">
        <f>แยกหน่วยบริการ!P64</f>
        <v>0</v>
      </c>
      <c r="F64" s="455">
        <f>แยกหน่วยบริการ!X64</f>
        <v>0</v>
      </c>
      <c r="G64" s="455">
        <f>แยกหน่วยบริการ!AF64</f>
        <v>0</v>
      </c>
      <c r="H64" s="455">
        <f>แยกหน่วยบริการ!AN64</f>
        <v>0</v>
      </c>
      <c r="I64" s="455">
        <f>แยกหน่วยบริการ!AV64</f>
        <v>0</v>
      </c>
      <c r="J64" s="456">
        <f>แยกหน่วยบริการ!BD64</f>
        <v>0</v>
      </c>
      <c r="K64" s="456">
        <f>แยกหน่วยบริการ!BL64</f>
        <v>0</v>
      </c>
      <c r="M64" s="445" t="s">
        <v>1771</v>
      </c>
      <c r="N64" s="445" t="s">
        <v>1772</v>
      </c>
    </row>
    <row r="65" spans="1:14" ht="25.2" customHeight="1">
      <c r="A65" s="451">
        <v>62</v>
      </c>
      <c r="B65" s="452" t="s">
        <v>1773</v>
      </c>
      <c r="C65" s="453" t="s">
        <v>1675</v>
      </c>
      <c r="D65" s="454">
        <f>แยกหน่วยบริการ!H65</f>
        <v>0</v>
      </c>
      <c r="E65" s="455">
        <f>แยกหน่วยบริการ!P65</f>
        <v>0</v>
      </c>
      <c r="F65" s="455">
        <f>แยกหน่วยบริการ!X65</f>
        <v>0</v>
      </c>
      <c r="G65" s="455">
        <f>แยกหน่วยบริการ!AF65</f>
        <v>0</v>
      </c>
      <c r="H65" s="455">
        <f>แยกหน่วยบริการ!AN65</f>
        <v>0</v>
      </c>
      <c r="I65" s="455">
        <f>แยกหน่วยบริการ!AV65</f>
        <v>0</v>
      </c>
      <c r="J65" s="456">
        <f>แยกหน่วยบริการ!BD65</f>
        <v>0</v>
      </c>
      <c r="K65" s="456">
        <f>แยกหน่วยบริการ!BL65</f>
        <v>0</v>
      </c>
      <c r="M65" s="445" t="s">
        <v>1773</v>
      </c>
      <c r="N65" s="445" t="s">
        <v>1675</v>
      </c>
    </row>
    <row r="66" spans="1:14" ht="25.2" customHeight="1">
      <c r="A66" s="451">
        <v>63</v>
      </c>
      <c r="B66" s="452" t="s">
        <v>1774</v>
      </c>
      <c r="C66" s="453" t="s">
        <v>1676</v>
      </c>
      <c r="D66" s="454">
        <f>แยกหน่วยบริการ!H66</f>
        <v>46336</v>
      </c>
      <c r="E66" s="455">
        <f>แยกหน่วยบริการ!P66</f>
        <v>0</v>
      </c>
      <c r="F66" s="455">
        <f>แยกหน่วยบริการ!X66</f>
        <v>0</v>
      </c>
      <c r="G66" s="455">
        <f>แยกหน่วยบริการ!AF66</f>
        <v>0</v>
      </c>
      <c r="H66" s="455">
        <f>แยกหน่วยบริการ!AN66</f>
        <v>0</v>
      </c>
      <c r="I66" s="455">
        <f>แยกหน่วยบริการ!AV66</f>
        <v>0</v>
      </c>
      <c r="J66" s="456">
        <f>แยกหน่วยบริการ!BD66</f>
        <v>3790</v>
      </c>
      <c r="K66" s="456">
        <f>แยกหน่วยบริการ!BL66</f>
        <v>0</v>
      </c>
      <c r="M66" s="445" t="s">
        <v>1774</v>
      </c>
      <c r="N66" s="445" t="s">
        <v>1676</v>
      </c>
    </row>
    <row r="67" spans="1:14" ht="25.2" customHeight="1">
      <c r="A67" s="451">
        <v>64</v>
      </c>
      <c r="B67" s="452" t="s">
        <v>1775</v>
      </c>
      <c r="C67" s="453" t="s">
        <v>1776</v>
      </c>
      <c r="D67" s="454">
        <f>แยกหน่วยบริการ!H67</f>
        <v>78474.5</v>
      </c>
      <c r="E67" s="455">
        <f>แยกหน่วยบริการ!P67</f>
        <v>0</v>
      </c>
      <c r="F67" s="455">
        <f>แยกหน่วยบริการ!X67</f>
        <v>0</v>
      </c>
      <c r="G67" s="455">
        <f>แยกหน่วยบริการ!AF67</f>
        <v>0</v>
      </c>
      <c r="H67" s="455">
        <f>แยกหน่วยบริการ!AN67</f>
        <v>0</v>
      </c>
      <c r="I67" s="455">
        <f>แยกหน่วยบริการ!AV67</f>
        <v>0</v>
      </c>
      <c r="J67" s="456">
        <f>แยกหน่วยบริการ!BD67</f>
        <v>1625</v>
      </c>
      <c r="K67" s="456">
        <f>แยกหน่วยบริการ!BL67</f>
        <v>0</v>
      </c>
      <c r="M67" s="445" t="s">
        <v>1775</v>
      </c>
      <c r="N67" s="445" t="s">
        <v>1776</v>
      </c>
    </row>
    <row r="68" spans="1:14" ht="25.2" customHeight="1">
      <c r="A68" s="451">
        <v>65</v>
      </c>
      <c r="B68" s="452" t="s">
        <v>1777</v>
      </c>
      <c r="C68" s="453" t="s">
        <v>1778</v>
      </c>
      <c r="D68" s="454">
        <f>แยกหน่วยบริการ!H68</f>
        <v>317206.78999999998</v>
      </c>
      <c r="E68" s="455">
        <f>แยกหน่วยบริการ!P68</f>
        <v>0</v>
      </c>
      <c r="F68" s="455">
        <f>แยกหน่วยบริการ!X68</f>
        <v>0</v>
      </c>
      <c r="G68" s="455">
        <f>แยกหน่วยบริการ!AF68</f>
        <v>4423</v>
      </c>
      <c r="H68" s="455">
        <f>แยกหน่วยบริการ!AN68</f>
        <v>92623</v>
      </c>
      <c r="I68" s="455">
        <f>แยกหน่วยบริการ!AV68</f>
        <v>11535.5</v>
      </c>
      <c r="J68" s="456">
        <f>แยกหน่วยบริการ!BD68</f>
        <v>0</v>
      </c>
      <c r="K68" s="456">
        <f>แยกหน่วยบริการ!BL68</f>
        <v>111924.1</v>
      </c>
      <c r="M68" s="445" t="s">
        <v>1777</v>
      </c>
      <c r="N68" s="445" t="s">
        <v>1778</v>
      </c>
    </row>
    <row r="69" spans="1:14" ht="25.2" customHeight="1">
      <c r="A69" s="451">
        <v>66</v>
      </c>
      <c r="B69" s="452" t="s">
        <v>1779</v>
      </c>
      <c r="C69" s="453" t="s">
        <v>9</v>
      </c>
      <c r="D69" s="454">
        <f>แยกหน่วยบริการ!H69</f>
        <v>0</v>
      </c>
      <c r="E69" s="455">
        <f>แยกหน่วยบริการ!P69</f>
        <v>0</v>
      </c>
      <c r="F69" s="455">
        <f>แยกหน่วยบริการ!X69</f>
        <v>0</v>
      </c>
      <c r="G69" s="455">
        <f>แยกหน่วยบริการ!AF69</f>
        <v>6300</v>
      </c>
      <c r="H69" s="455">
        <f>แยกหน่วยบริการ!AN69</f>
        <v>0</v>
      </c>
      <c r="I69" s="455">
        <f>แยกหน่วยบริการ!AV69</f>
        <v>0</v>
      </c>
      <c r="J69" s="456">
        <f>แยกหน่วยบริการ!BD69</f>
        <v>0</v>
      </c>
      <c r="K69" s="456">
        <f>แยกหน่วยบริการ!BL69</f>
        <v>0</v>
      </c>
      <c r="M69" s="445" t="s">
        <v>1779</v>
      </c>
      <c r="N69" s="445" t="s">
        <v>9</v>
      </c>
    </row>
    <row r="70" spans="1:14" ht="25.2" customHeight="1">
      <c r="A70" s="451">
        <v>67</v>
      </c>
      <c r="B70" s="452" t="s">
        <v>1780</v>
      </c>
      <c r="C70" s="453" t="s">
        <v>2174</v>
      </c>
      <c r="D70" s="454">
        <f>แยกหน่วยบริการ!H70</f>
        <v>31220</v>
      </c>
      <c r="E70" s="455">
        <f>แยกหน่วยบริการ!P70</f>
        <v>0</v>
      </c>
      <c r="F70" s="455">
        <f>แยกหน่วยบริการ!X70</f>
        <v>0</v>
      </c>
      <c r="G70" s="455">
        <f>แยกหน่วยบริการ!AF70</f>
        <v>105140</v>
      </c>
      <c r="H70" s="455">
        <f>แยกหน่วยบริการ!AN70</f>
        <v>0</v>
      </c>
      <c r="I70" s="455">
        <f>แยกหน่วยบริการ!AV70</f>
        <v>0</v>
      </c>
      <c r="J70" s="456">
        <f>แยกหน่วยบริการ!BD70</f>
        <v>0</v>
      </c>
      <c r="K70" s="456">
        <f>แยกหน่วยบริการ!BL70</f>
        <v>0</v>
      </c>
      <c r="M70" s="445" t="s">
        <v>1780</v>
      </c>
      <c r="N70" s="445" t="s">
        <v>2105</v>
      </c>
    </row>
    <row r="71" spans="1:14" ht="25.2" customHeight="1">
      <c r="A71" s="451">
        <v>68</v>
      </c>
      <c r="B71" s="452" t="s">
        <v>1781</v>
      </c>
      <c r="C71" s="453" t="s">
        <v>12</v>
      </c>
      <c r="D71" s="454">
        <f>แยกหน่วยบริการ!H71</f>
        <v>0</v>
      </c>
      <c r="E71" s="455">
        <f>แยกหน่วยบริการ!P71</f>
        <v>0</v>
      </c>
      <c r="F71" s="455">
        <f>แยกหน่วยบริการ!X71</f>
        <v>0</v>
      </c>
      <c r="G71" s="455">
        <f>แยกหน่วยบริการ!AF71</f>
        <v>24380</v>
      </c>
      <c r="H71" s="455">
        <f>แยกหน่วยบริการ!AN71</f>
        <v>0</v>
      </c>
      <c r="I71" s="455">
        <f>แยกหน่วยบริการ!AV71</f>
        <v>0</v>
      </c>
      <c r="J71" s="456">
        <f>แยกหน่วยบริการ!BD71</f>
        <v>0</v>
      </c>
      <c r="K71" s="456">
        <f>แยกหน่วยบริการ!BL71</f>
        <v>0</v>
      </c>
      <c r="M71" s="445" t="s">
        <v>1781</v>
      </c>
      <c r="N71" s="445" t="s">
        <v>12</v>
      </c>
    </row>
    <row r="72" spans="1:14" ht="25.2" customHeight="1">
      <c r="A72" s="451">
        <v>69</v>
      </c>
      <c r="B72" s="452" t="s">
        <v>1782</v>
      </c>
      <c r="C72" s="453" t="s">
        <v>14</v>
      </c>
      <c r="D72" s="454">
        <f>แยกหน่วยบริการ!H72</f>
        <v>0</v>
      </c>
      <c r="E72" s="455">
        <f>แยกหน่วยบริการ!P72</f>
        <v>0</v>
      </c>
      <c r="F72" s="455">
        <f>แยกหน่วยบริการ!X72</f>
        <v>0</v>
      </c>
      <c r="G72" s="455">
        <f>แยกหน่วยบริการ!AF72</f>
        <v>0</v>
      </c>
      <c r="H72" s="455">
        <f>แยกหน่วยบริการ!AN72</f>
        <v>0</v>
      </c>
      <c r="I72" s="455">
        <f>แยกหน่วยบริการ!AV72</f>
        <v>0</v>
      </c>
      <c r="J72" s="456">
        <f>แยกหน่วยบริการ!BD72</f>
        <v>0</v>
      </c>
      <c r="K72" s="456">
        <f>แยกหน่วยบริการ!BL72</f>
        <v>0</v>
      </c>
      <c r="M72" s="445" t="s">
        <v>1782</v>
      </c>
      <c r="N72" s="445" t="s">
        <v>14</v>
      </c>
    </row>
    <row r="73" spans="1:14" ht="25.2" customHeight="1">
      <c r="A73" s="451">
        <v>70</v>
      </c>
      <c r="B73" s="452" t="s">
        <v>1783</v>
      </c>
      <c r="C73" s="453" t="s">
        <v>440</v>
      </c>
      <c r="D73" s="454">
        <f>แยกหน่วยบริการ!H73</f>
        <v>592920.5</v>
      </c>
      <c r="E73" s="455">
        <f>แยกหน่วยบริการ!P73</f>
        <v>61075.9</v>
      </c>
      <c r="F73" s="455">
        <f>แยกหน่วยบริการ!X73</f>
        <v>8473</v>
      </c>
      <c r="G73" s="455">
        <f>แยกหน่วยบริการ!AF73</f>
        <v>2507760.08</v>
      </c>
      <c r="H73" s="455">
        <f>แยกหน่วยบริการ!AN73</f>
        <v>398074</v>
      </c>
      <c r="I73" s="455">
        <f>แยกหน่วยบริการ!AV73</f>
        <v>214920.68</v>
      </c>
      <c r="J73" s="456">
        <f>แยกหน่วยบริการ!BD73</f>
        <v>226037</v>
      </c>
      <c r="K73" s="456">
        <f>แยกหน่วยบริการ!BL73</f>
        <v>37689</v>
      </c>
      <c r="M73" s="445" t="s">
        <v>1783</v>
      </c>
      <c r="N73" s="445" t="s">
        <v>440</v>
      </c>
    </row>
    <row r="74" spans="1:14" ht="25.2" customHeight="1">
      <c r="A74" s="451">
        <v>71</v>
      </c>
      <c r="B74" s="452" t="s">
        <v>1784</v>
      </c>
      <c r="C74" s="453" t="s">
        <v>2041</v>
      </c>
      <c r="D74" s="454">
        <f>แยกหน่วยบริการ!H74</f>
        <v>1807202.4</v>
      </c>
      <c r="E74" s="455">
        <f>แยกหน่วยบริการ!P74</f>
        <v>32031.4</v>
      </c>
      <c r="F74" s="455">
        <f>แยกหน่วยบริการ!X74</f>
        <v>128824</v>
      </c>
      <c r="G74" s="455">
        <f>แยกหน่วยบริการ!AF74</f>
        <v>691959.5</v>
      </c>
      <c r="H74" s="455">
        <f>แยกหน่วยบริการ!AN74</f>
        <v>143678</v>
      </c>
      <c r="I74" s="455">
        <f>แยกหน่วยบริการ!AV74</f>
        <v>175975.24</v>
      </c>
      <c r="J74" s="456">
        <f>แยกหน่วยบริการ!BD74</f>
        <v>67066</v>
      </c>
      <c r="K74" s="456">
        <f>แยกหน่วยบริการ!BL74</f>
        <v>16485</v>
      </c>
      <c r="M74" s="445" t="s">
        <v>1784</v>
      </c>
      <c r="N74" s="445" t="s">
        <v>441</v>
      </c>
    </row>
    <row r="75" spans="1:14" ht="25.2" customHeight="1">
      <c r="A75" s="451">
        <v>72</v>
      </c>
      <c r="B75" s="452" t="s">
        <v>1785</v>
      </c>
      <c r="C75" s="453" t="s">
        <v>1666</v>
      </c>
      <c r="D75" s="454">
        <f>แยกหน่วยบริการ!H75</f>
        <v>0</v>
      </c>
      <c r="E75" s="455">
        <f>แยกหน่วยบริการ!P75</f>
        <v>0</v>
      </c>
      <c r="F75" s="455">
        <f>แยกหน่วยบริการ!X75</f>
        <v>0</v>
      </c>
      <c r="G75" s="455">
        <f>แยกหน่วยบริการ!AF75</f>
        <v>0</v>
      </c>
      <c r="H75" s="455">
        <f>แยกหน่วยบริการ!AN75</f>
        <v>10313.5</v>
      </c>
      <c r="I75" s="455">
        <f>แยกหน่วยบริการ!AV75</f>
        <v>2031</v>
      </c>
      <c r="J75" s="456">
        <f>แยกหน่วยบริการ!BD75</f>
        <v>0</v>
      </c>
      <c r="K75" s="456">
        <f>แยกหน่วยบริการ!BL75</f>
        <v>470</v>
      </c>
      <c r="M75" s="445" t="s">
        <v>1785</v>
      </c>
      <c r="N75" s="445" t="s">
        <v>1666</v>
      </c>
    </row>
    <row r="76" spans="1:14" ht="25.2" customHeight="1">
      <c r="A76" s="451">
        <v>73</v>
      </c>
      <c r="B76" s="452" t="s">
        <v>1786</v>
      </c>
      <c r="C76" s="453" t="s">
        <v>1667</v>
      </c>
      <c r="D76" s="454">
        <f>แยกหน่วยบริการ!H76</f>
        <v>162499</v>
      </c>
      <c r="E76" s="455">
        <f>แยกหน่วยบริการ!P76</f>
        <v>0</v>
      </c>
      <c r="F76" s="455">
        <f>แยกหน่วยบริการ!X76</f>
        <v>0</v>
      </c>
      <c r="G76" s="455">
        <f>แยกหน่วยบริการ!AF76</f>
        <v>141266</v>
      </c>
      <c r="H76" s="455">
        <f>แยกหน่วยบริการ!AN76</f>
        <v>30361.8</v>
      </c>
      <c r="I76" s="455">
        <f>แยกหน่วยบริการ!AV76</f>
        <v>86642.5</v>
      </c>
      <c r="J76" s="456">
        <f>แยกหน่วยบริการ!BD76</f>
        <v>0</v>
      </c>
      <c r="K76" s="456">
        <f>แยกหน่วยบริการ!BL76</f>
        <v>8669</v>
      </c>
      <c r="M76" s="445" t="s">
        <v>1786</v>
      </c>
      <c r="N76" s="445" t="s">
        <v>1667</v>
      </c>
    </row>
    <row r="77" spans="1:14" ht="25.2" customHeight="1">
      <c r="A77" s="451">
        <v>74</v>
      </c>
      <c r="B77" s="452" t="s">
        <v>1787</v>
      </c>
      <c r="C77" s="453" t="s">
        <v>2175</v>
      </c>
      <c r="D77" s="454">
        <f>แยกหน่วยบริการ!H77</f>
        <v>21289.75</v>
      </c>
      <c r="E77" s="455">
        <f>แยกหน่วยบริการ!P77</f>
        <v>12041</v>
      </c>
      <c r="F77" s="455">
        <f>แยกหน่วยบริการ!X77</f>
        <v>0</v>
      </c>
      <c r="G77" s="455">
        <f>แยกหน่วยบริการ!AF77</f>
        <v>13536</v>
      </c>
      <c r="H77" s="455">
        <f>แยกหน่วยบริการ!AN77</f>
        <v>0</v>
      </c>
      <c r="I77" s="455">
        <f>แยกหน่วยบริการ!AV77</f>
        <v>5316</v>
      </c>
      <c r="J77" s="456">
        <f>แยกหน่วยบริการ!BD77</f>
        <v>3780.5</v>
      </c>
      <c r="K77" s="456">
        <f>แยกหน่วยบริการ!BL77</f>
        <v>0</v>
      </c>
      <c r="M77" s="445" t="s">
        <v>1787</v>
      </c>
      <c r="N77" s="445" t="s">
        <v>2106</v>
      </c>
    </row>
    <row r="78" spans="1:14" ht="25.2" customHeight="1">
      <c r="A78" s="451">
        <v>75</v>
      </c>
      <c r="B78" s="452" t="s">
        <v>1788</v>
      </c>
      <c r="C78" s="453" t="s">
        <v>2176</v>
      </c>
      <c r="D78" s="454">
        <f>แยกหน่วยบริการ!H78</f>
        <v>15350.5</v>
      </c>
      <c r="E78" s="455">
        <f>แยกหน่วยบริการ!P78</f>
        <v>15565.07</v>
      </c>
      <c r="F78" s="455">
        <f>แยกหน่วยบริการ!X78</f>
        <v>0</v>
      </c>
      <c r="G78" s="455">
        <f>แยกหน่วยบริการ!AF78</f>
        <v>0</v>
      </c>
      <c r="H78" s="455">
        <f>แยกหน่วยบริการ!AN78</f>
        <v>0</v>
      </c>
      <c r="I78" s="455">
        <f>แยกหน่วยบริการ!AV78</f>
        <v>4080.07</v>
      </c>
      <c r="J78" s="456">
        <f>แยกหน่วยบริการ!BD78</f>
        <v>0</v>
      </c>
      <c r="K78" s="456">
        <f>แยกหน่วยบริการ!BL78</f>
        <v>0</v>
      </c>
      <c r="M78" s="445" t="s">
        <v>1788</v>
      </c>
      <c r="N78" s="445" t="s">
        <v>2107</v>
      </c>
    </row>
    <row r="79" spans="1:14" ht="25.2" customHeight="1">
      <c r="A79" s="451">
        <v>76</v>
      </c>
      <c r="B79" s="452" t="s">
        <v>1789</v>
      </c>
      <c r="C79" s="453" t="s">
        <v>1422</v>
      </c>
      <c r="D79" s="454">
        <f>แยกหน่วยบริการ!H79</f>
        <v>0</v>
      </c>
      <c r="E79" s="455">
        <f>แยกหน่วยบริการ!P79</f>
        <v>0</v>
      </c>
      <c r="F79" s="455">
        <f>แยกหน่วยบริการ!X79</f>
        <v>0</v>
      </c>
      <c r="G79" s="455">
        <f>แยกหน่วยบริการ!AF79</f>
        <v>0</v>
      </c>
      <c r="H79" s="455">
        <f>แยกหน่วยบริการ!AN79</f>
        <v>0</v>
      </c>
      <c r="I79" s="455">
        <f>แยกหน่วยบริการ!AV79</f>
        <v>0</v>
      </c>
      <c r="J79" s="456">
        <f>แยกหน่วยบริการ!BD79</f>
        <v>0</v>
      </c>
      <c r="K79" s="456">
        <f>แยกหน่วยบริการ!BL79</f>
        <v>0</v>
      </c>
      <c r="M79" s="445" t="s">
        <v>1789</v>
      </c>
      <c r="N79" s="445" t="s">
        <v>1422</v>
      </c>
    </row>
    <row r="80" spans="1:14" ht="25.2" customHeight="1">
      <c r="A80" s="451">
        <v>77</v>
      </c>
      <c r="B80" s="452" t="s">
        <v>1790</v>
      </c>
      <c r="C80" s="453" t="s">
        <v>1791</v>
      </c>
      <c r="D80" s="454">
        <f>แยกหน่วยบริการ!H80</f>
        <v>0</v>
      </c>
      <c r="E80" s="455">
        <f>แยกหน่วยบริการ!P80</f>
        <v>0</v>
      </c>
      <c r="F80" s="455">
        <f>แยกหน่วยบริการ!X80</f>
        <v>0</v>
      </c>
      <c r="G80" s="455">
        <f>แยกหน่วยบริการ!AF80</f>
        <v>0</v>
      </c>
      <c r="H80" s="455">
        <f>แยกหน่วยบริการ!AN80</f>
        <v>0</v>
      </c>
      <c r="I80" s="455">
        <f>แยกหน่วยบริการ!AV80</f>
        <v>0</v>
      </c>
      <c r="J80" s="456">
        <f>แยกหน่วยบริการ!BD80</f>
        <v>0</v>
      </c>
      <c r="K80" s="456">
        <f>แยกหน่วยบริการ!BL80</f>
        <v>0</v>
      </c>
      <c r="M80" s="445" t="s">
        <v>1790</v>
      </c>
      <c r="N80" s="445" t="s">
        <v>1791</v>
      </c>
    </row>
    <row r="81" spans="1:14" ht="25.2" customHeight="1">
      <c r="A81" s="451">
        <v>78</v>
      </c>
      <c r="B81" s="452" t="s">
        <v>1792</v>
      </c>
      <c r="C81" s="453" t="s">
        <v>1793</v>
      </c>
      <c r="D81" s="454">
        <f>แยกหน่วยบริการ!H81</f>
        <v>0</v>
      </c>
      <c r="E81" s="455">
        <f>แยกหน่วยบริการ!P81</f>
        <v>0</v>
      </c>
      <c r="F81" s="455">
        <f>แยกหน่วยบริการ!X81</f>
        <v>0</v>
      </c>
      <c r="G81" s="455">
        <f>แยกหน่วยบริการ!AF81</f>
        <v>0</v>
      </c>
      <c r="H81" s="455">
        <f>แยกหน่วยบริการ!AN81</f>
        <v>0</v>
      </c>
      <c r="I81" s="455">
        <f>แยกหน่วยบริการ!AV81</f>
        <v>0</v>
      </c>
      <c r="J81" s="456">
        <f>แยกหน่วยบริการ!BD81</f>
        <v>0</v>
      </c>
      <c r="K81" s="456">
        <f>แยกหน่วยบริการ!BL81</f>
        <v>0</v>
      </c>
      <c r="M81" s="445" t="s">
        <v>1792</v>
      </c>
      <c r="N81" s="445" t="s">
        <v>1793</v>
      </c>
    </row>
    <row r="82" spans="1:14" ht="25.2" customHeight="1">
      <c r="A82" s="451">
        <v>79</v>
      </c>
      <c r="B82" s="452" t="s">
        <v>1794</v>
      </c>
      <c r="C82" s="453" t="s">
        <v>1673</v>
      </c>
      <c r="D82" s="454">
        <f>แยกหน่วยบริการ!H82</f>
        <v>45413.25</v>
      </c>
      <c r="E82" s="455">
        <f>แยกหน่วยบริการ!P82</f>
        <v>55668.3</v>
      </c>
      <c r="F82" s="455">
        <f>แยกหน่วยบริการ!X82</f>
        <v>42007</v>
      </c>
      <c r="G82" s="455">
        <f>แยกหน่วยบริการ!AF82</f>
        <v>1346</v>
      </c>
      <c r="H82" s="455">
        <f>แยกหน่วยบริการ!AN82</f>
        <v>23625</v>
      </c>
      <c r="I82" s="455">
        <f>แยกหน่วยบริการ!AV82</f>
        <v>61491</v>
      </c>
      <c r="J82" s="456">
        <f>แยกหน่วยบริการ!BD82</f>
        <v>16615</v>
      </c>
      <c r="K82" s="456">
        <f>แยกหน่วยบริการ!BL82</f>
        <v>10239</v>
      </c>
      <c r="M82" s="445" t="s">
        <v>1794</v>
      </c>
      <c r="N82" s="445" t="s">
        <v>1673</v>
      </c>
    </row>
    <row r="83" spans="1:14" ht="25.2" customHeight="1">
      <c r="A83" s="451">
        <v>80</v>
      </c>
      <c r="B83" s="452" t="s">
        <v>1795</v>
      </c>
      <c r="C83" s="453" t="s">
        <v>1674</v>
      </c>
      <c r="D83" s="454">
        <f>แยกหน่วยบริการ!H83</f>
        <v>1082051</v>
      </c>
      <c r="E83" s="455">
        <f>แยกหน่วยบริการ!P83</f>
        <v>61521.3</v>
      </c>
      <c r="F83" s="455">
        <f>แยกหน่วยบริการ!X83</f>
        <v>92613</v>
      </c>
      <c r="G83" s="455">
        <f>แยกหน่วยบริการ!AF83</f>
        <v>636607.25</v>
      </c>
      <c r="H83" s="455">
        <f>แยกหน่วยบริการ!AN83</f>
        <v>75862</v>
      </c>
      <c r="I83" s="455">
        <f>แยกหน่วยบริการ!AV83</f>
        <v>37378.400000000001</v>
      </c>
      <c r="J83" s="456">
        <f>แยกหน่วยบริการ!BD83</f>
        <v>77929</v>
      </c>
      <c r="K83" s="456">
        <f>แยกหน่วยบริการ!BL83</f>
        <v>35258</v>
      </c>
      <c r="M83" s="445" t="s">
        <v>1795</v>
      </c>
      <c r="N83" s="445" t="s">
        <v>1674</v>
      </c>
    </row>
    <row r="84" spans="1:14" ht="25.2" customHeight="1">
      <c r="A84" s="451">
        <v>81</v>
      </c>
      <c r="B84" s="452" t="s">
        <v>1796</v>
      </c>
      <c r="C84" s="453" t="s">
        <v>1677</v>
      </c>
      <c r="D84" s="454">
        <f>แยกหน่วยบริการ!H84</f>
        <v>4913317.25</v>
      </c>
      <c r="E84" s="455">
        <f>แยกหน่วยบริการ!P84</f>
        <v>1648070.81</v>
      </c>
      <c r="F84" s="455">
        <f>แยกหน่วยบริการ!X84</f>
        <v>895203.95</v>
      </c>
      <c r="G84" s="455">
        <f>แยกหน่วยบริการ!AF84</f>
        <v>2013796</v>
      </c>
      <c r="H84" s="455">
        <f>แยกหน่วยบริการ!AN84</f>
        <v>885708.5</v>
      </c>
      <c r="I84" s="455">
        <f>แยกหน่วยบริการ!AV84</f>
        <v>1235818.1100000001</v>
      </c>
      <c r="J84" s="456">
        <f>แยกหน่วยบริการ!BD84</f>
        <v>896249.99</v>
      </c>
      <c r="K84" s="456">
        <f>แยกหน่วยบริการ!BL84</f>
        <v>461926.5</v>
      </c>
      <c r="M84" s="445" t="s">
        <v>1796</v>
      </c>
      <c r="N84" s="445" t="s">
        <v>1677</v>
      </c>
    </row>
    <row r="85" spans="1:14" ht="25.2" customHeight="1">
      <c r="A85" s="451">
        <v>82</v>
      </c>
      <c r="B85" s="452" t="s">
        <v>1797</v>
      </c>
      <c r="C85" s="453" t="s">
        <v>1678</v>
      </c>
      <c r="D85" s="454">
        <f>แยกหน่วยบริการ!H85</f>
        <v>4232861.0999999996</v>
      </c>
      <c r="E85" s="455">
        <f>แยกหน่วยบริการ!P85</f>
        <v>304368.07</v>
      </c>
      <c r="F85" s="455">
        <f>แยกหน่วยบริการ!X85</f>
        <v>550867.62</v>
      </c>
      <c r="G85" s="455">
        <f>แยกหน่วยบริการ!AF85</f>
        <v>984810.19</v>
      </c>
      <c r="H85" s="455">
        <f>แยกหน่วยบริการ!AN85</f>
        <v>197956.41</v>
      </c>
      <c r="I85" s="455">
        <f>แยกหน่วยบริการ!AV85</f>
        <v>283877.44</v>
      </c>
      <c r="J85" s="456">
        <f>แยกหน่วยบริการ!BD85</f>
        <v>278528.27</v>
      </c>
      <c r="K85" s="456">
        <f>แยกหน่วยบริการ!BL85</f>
        <v>97677.52</v>
      </c>
      <c r="M85" s="445" t="s">
        <v>1797</v>
      </c>
      <c r="N85" s="445" t="s">
        <v>1678</v>
      </c>
    </row>
    <row r="86" spans="1:14" ht="25.2" customHeight="1">
      <c r="A86" s="451">
        <v>83</v>
      </c>
      <c r="B86" s="452" t="s">
        <v>1798</v>
      </c>
      <c r="C86" s="453" t="s">
        <v>1679</v>
      </c>
      <c r="D86" s="454">
        <f>แยกหน่วยบริการ!H86</f>
        <v>140587.75</v>
      </c>
      <c r="E86" s="455">
        <f>แยกหน่วยบริการ!P86</f>
        <v>49377.86</v>
      </c>
      <c r="F86" s="455">
        <f>แยกหน่วยบริการ!X86</f>
        <v>3135</v>
      </c>
      <c r="G86" s="455">
        <f>แยกหน่วยบริการ!AF86</f>
        <v>248406.84</v>
      </c>
      <c r="H86" s="455">
        <f>แยกหน่วยบริการ!AN86</f>
        <v>16811</v>
      </c>
      <c r="I86" s="455">
        <f>แยกหน่วยบริการ!AV86</f>
        <v>18064</v>
      </c>
      <c r="J86" s="456">
        <f>แยกหน่วยบริการ!BD86</f>
        <v>18251</v>
      </c>
      <c r="K86" s="456">
        <f>แยกหน่วยบริการ!BL86</f>
        <v>349</v>
      </c>
      <c r="M86" s="445" t="s">
        <v>1798</v>
      </c>
      <c r="N86" s="445" t="s">
        <v>1679</v>
      </c>
    </row>
    <row r="87" spans="1:14" ht="25.2" customHeight="1">
      <c r="A87" s="451">
        <v>84</v>
      </c>
      <c r="B87" s="452" t="s">
        <v>1799</v>
      </c>
      <c r="C87" s="453" t="s">
        <v>1680</v>
      </c>
      <c r="D87" s="454">
        <f>แยกหน่วยบริการ!H87</f>
        <v>20660.5</v>
      </c>
      <c r="E87" s="455">
        <f>แยกหน่วยบริการ!P87</f>
        <v>0</v>
      </c>
      <c r="F87" s="455">
        <f>แยกหน่วยบริการ!X87</f>
        <v>9759.25</v>
      </c>
      <c r="G87" s="455">
        <f>แยกหน่วยบริการ!AF87</f>
        <v>9106</v>
      </c>
      <c r="H87" s="455">
        <f>แยกหน่วยบริการ!AN87</f>
        <v>0</v>
      </c>
      <c r="I87" s="455">
        <f>แยกหน่วยบริการ!AV87</f>
        <v>2220</v>
      </c>
      <c r="J87" s="456">
        <f>แยกหน่วยบริการ!BD87</f>
        <v>6518.5</v>
      </c>
      <c r="K87" s="456">
        <f>แยกหน่วยบริการ!BL87</f>
        <v>0</v>
      </c>
      <c r="M87" s="445" t="s">
        <v>1799</v>
      </c>
      <c r="N87" s="445" t="s">
        <v>1680</v>
      </c>
    </row>
    <row r="88" spans="1:14" ht="25.2" customHeight="1">
      <c r="A88" s="451">
        <v>85</v>
      </c>
      <c r="B88" s="452" t="s">
        <v>490</v>
      </c>
      <c r="C88" s="453" t="s">
        <v>1663</v>
      </c>
      <c r="D88" s="454">
        <f>แยกหน่วยบริการ!H88</f>
        <v>0</v>
      </c>
      <c r="E88" s="455">
        <f>แยกหน่วยบริการ!P88</f>
        <v>0</v>
      </c>
      <c r="F88" s="455">
        <f>แยกหน่วยบริการ!X88</f>
        <v>0</v>
      </c>
      <c r="G88" s="455">
        <f>แยกหน่วยบริการ!AF88</f>
        <v>0</v>
      </c>
      <c r="H88" s="455">
        <f>แยกหน่วยบริการ!AN88</f>
        <v>0</v>
      </c>
      <c r="I88" s="455">
        <f>แยกหน่วยบริการ!AV88</f>
        <v>0</v>
      </c>
      <c r="J88" s="456">
        <f>แยกหน่วยบริการ!BD88</f>
        <v>0</v>
      </c>
      <c r="K88" s="456">
        <f>แยกหน่วยบริการ!BL88</f>
        <v>0</v>
      </c>
      <c r="M88" s="445" t="s">
        <v>490</v>
      </c>
      <c r="N88" s="445" t="s">
        <v>1663</v>
      </c>
    </row>
    <row r="89" spans="1:14" ht="25.2" customHeight="1">
      <c r="A89" s="451">
        <v>86</v>
      </c>
      <c r="B89" s="452" t="s">
        <v>491</v>
      </c>
      <c r="C89" s="453" t="s">
        <v>1664</v>
      </c>
      <c r="D89" s="454">
        <f>แยกหน่วยบริการ!H89</f>
        <v>0</v>
      </c>
      <c r="E89" s="455">
        <f>แยกหน่วยบริการ!P89</f>
        <v>0</v>
      </c>
      <c r="F89" s="455">
        <f>แยกหน่วยบริการ!X89</f>
        <v>0</v>
      </c>
      <c r="G89" s="455">
        <f>แยกหน่วยบริการ!AF89</f>
        <v>0</v>
      </c>
      <c r="H89" s="455">
        <f>แยกหน่วยบริการ!AN89</f>
        <v>0</v>
      </c>
      <c r="I89" s="455">
        <f>แยกหน่วยบริการ!AV89</f>
        <v>0</v>
      </c>
      <c r="J89" s="456">
        <f>แยกหน่วยบริการ!BD89</f>
        <v>0</v>
      </c>
      <c r="K89" s="456">
        <f>แยกหน่วยบริการ!BL89</f>
        <v>0</v>
      </c>
      <c r="M89" s="445" t="s">
        <v>491</v>
      </c>
      <c r="N89" s="445" t="s">
        <v>1664</v>
      </c>
    </row>
    <row r="90" spans="1:14" ht="25.2" customHeight="1">
      <c r="A90" s="451">
        <v>87</v>
      </c>
      <c r="B90" s="452" t="s">
        <v>492</v>
      </c>
      <c r="C90" s="453" t="s">
        <v>7</v>
      </c>
      <c r="D90" s="454">
        <f>แยกหน่วยบริการ!H90</f>
        <v>0</v>
      </c>
      <c r="E90" s="455">
        <f>แยกหน่วยบริการ!P90</f>
        <v>0</v>
      </c>
      <c r="F90" s="455">
        <f>แยกหน่วยบริการ!X90</f>
        <v>0</v>
      </c>
      <c r="G90" s="455">
        <f>แยกหน่วยบริการ!AF90</f>
        <v>0</v>
      </c>
      <c r="H90" s="455">
        <f>แยกหน่วยบริการ!AN90</f>
        <v>0</v>
      </c>
      <c r="I90" s="455">
        <f>แยกหน่วยบริการ!AV90</f>
        <v>0</v>
      </c>
      <c r="J90" s="456">
        <f>แยกหน่วยบริการ!BD90</f>
        <v>0</v>
      </c>
      <c r="K90" s="456">
        <f>แยกหน่วยบริการ!BL90</f>
        <v>0</v>
      </c>
      <c r="M90" s="445" t="s">
        <v>492</v>
      </c>
      <c r="N90" s="445" t="s">
        <v>7</v>
      </c>
    </row>
    <row r="91" spans="1:14" ht="25.2" customHeight="1">
      <c r="A91" s="451">
        <v>88</v>
      </c>
      <c r="B91" s="452" t="s">
        <v>493</v>
      </c>
      <c r="C91" s="453" t="s">
        <v>1800</v>
      </c>
      <c r="D91" s="454">
        <f>แยกหน่วยบริการ!H91</f>
        <v>0</v>
      </c>
      <c r="E91" s="455">
        <f>แยกหน่วยบริการ!P91</f>
        <v>0</v>
      </c>
      <c r="F91" s="455">
        <f>แยกหน่วยบริการ!X91</f>
        <v>0</v>
      </c>
      <c r="G91" s="455">
        <f>แยกหน่วยบริการ!AF91</f>
        <v>7782</v>
      </c>
      <c r="H91" s="455">
        <f>แยกหน่วยบริการ!AN91</f>
        <v>0</v>
      </c>
      <c r="I91" s="455">
        <f>แยกหน่วยบริการ!AV91</f>
        <v>0</v>
      </c>
      <c r="J91" s="456">
        <f>แยกหน่วยบริการ!BD91</f>
        <v>0</v>
      </c>
      <c r="K91" s="456">
        <f>แยกหน่วยบริการ!BL91</f>
        <v>0</v>
      </c>
      <c r="M91" s="445" t="s">
        <v>493</v>
      </c>
      <c r="N91" s="445" t="s">
        <v>1800</v>
      </c>
    </row>
    <row r="92" spans="1:14" ht="25.2" customHeight="1">
      <c r="A92" s="451">
        <v>89</v>
      </c>
      <c r="B92" s="452" t="s">
        <v>494</v>
      </c>
      <c r="C92" s="453" t="s">
        <v>1801</v>
      </c>
      <c r="D92" s="454">
        <f>แยกหน่วยบริการ!H92</f>
        <v>2795575.18</v>
      </c>
      <c r="E92" s="455">
        <f>แยกหน่วยบริการ!P92</f>
        <v>49727.97</v>
      </c>
      <c r="F92" s="455">
        <f>แยกหน่วยบริการ!X92</f>
        <v>220019.39</v>
      </c>
      <c r="G92" s="455">
        <f>แยกหน่วยบริการ!AF92</f>
        <v>1821640.04</v>
      </c>
      <c r="H92" s="455">
        <f>แยกหน่วยบริการ!AN92</f>
        <v>178443.46</v>
      </c>
      <c r="I92" s="455">
        <f>แยกหน่วยบริการ!AV92</f>
        <v>42991.040000000001</v>
      </c>
      <c r="J92" s="456">
        <f>แยกหน่วยบริการ!BD92</f>
        <v>275324.68</v>
      </c>
      <c r="K92" s="456">
        <f>แยกหน่วยบริการ!BL92</f>
        <v>88926.82</v>
      </c>
      <c r="M92" s="445" t="s">
        <v>494</v>
      </c>
      <c r="N92" s="445" t="s">
        <v>1801</v>
      </c>
    </row>
    <row r="93" spans="1:14" ht="25.2" customHeight="1">
      <c r="A93" s="451">
        <v>90</v>
      </c>
      <c r="B93" s="452" t="s">
        <v>495</v>
      </c>
      <c r="C93" s="453" t="s">
        <v>1802</v>
      </c>
      <c r="D93" s="454">
        <f>แยกหน่วยบริการ!H93</f>
        <v>47532.78</v>
      </c>
      <c r="E93" s="455">
        <f>แยกหน่วยบริการ!P93</f>
        <v>293.39999999999998</v>
      </c>
      <c r="F93" s="455">
        <f>แยกหน่วยบริการ!X93</f>
        <v>0</v>
      </c>
      <c r="G93" s="455">
        <f>แยกหน่วยบริการ!AF93</f>
        <v>0</v>
      </c>
      <c r="H93" s="455">
        <f>แยกหน่วยบริการ!AN93</f>
        <v>64208.95</v>
      </c>
      <c r="I93" s="455">
        <f>แยกหน่วยบริการ!AV93</f>
        <v>0</v>
      </c>
      <c r="J93" s="456">
        <f>แยกหน่วยบริการ!BD93</f>
        <v>1345.5</v>
      </c>
      <c r="K93" s="456">
        <f>แยกหน่วยบริการ!BL93</f>
        <v>0</v>
      </c>
      <c r="M93" s="445" t="s">
        <v>495</v>
      </c>
      <c r="N93" s="445" t="s">
        <v>1802</v>
      </c>
    </row>
    <row r="94" spans="1:14" ht="25.2" customHeight="1">
      <c r="A94" s="451">
        <v>91</v>
      </c>
      <c r="B94" s="452" t="s">
        <v>496</v>
      </c>
      <c r="C94" s="453" t="s">
        <v>1803</v>
      </c>
      <c r="D94" s="454">
        <f>แยกหน่วยบริการ!H94</f>
        <v>0</v>
      </c>
      <c r="E94" s="455">
        <f>แยกหน่วยบริการ!P94</f>
        <v>328845.01</v>
      </c>
      <c r="F94" s="455">
        <f>แยกหน่วยบริการ!X94</f>
        <v>3417</v>
      </c>
      <c r="G94" s="455">
        <f>แยกหน่วยบริการ!AF94</f>
        <v>970846.92</v>
      </c>
      <c r="H94" s="455">
        <f>แยกหน่วยบริการ!AN94</f>
        <v>592056.16</v>
      </c>
      <c r="I94" s="455">
        <f>แยกหน่วยบริการ!AV94</f>
        <v>0</v>
      </c>
      <c r="J94" s="456">
        <f>แยกหน่วยบริการ!BD94</f>
        <v>189840.78</v>
      </c>
      <c r="K94" s="456">
        <f>แยกหน่วยบริการ!BL94</f>
        <v>1820.17</v>
      </c>
      <c r="M94" s="445" t="s">
        <v>496</v>
      </c>
      <c r="N94" s="445" t="s">
        <v>1803</v>
      </c>
    </row>
    <row r="95" spans="1:14" s="463" customFormat="1" ht="25.2" customHeight="1">
      <c r="A95" s="460">
        <v>92</v>
      </c>
      <c r="B95" s="461" t="s">
        <v>497</v>
      </c>
      <c r="C95" s="462" t="s">
        <v>1804</v>
      </c>
      <c r="D95" s="454">
        <f>แยกหน่วยบริการ!H95</f>
        <v>-7388.8</v>
      </c>
      <c r="E95" s="455">
        <f>แยกหน่วยบริการ!P95</f>
        <v>0</v>
      </c>
      <c r="F95" s="455">
        <f>แยกหน่วยบริการ!X95</f>
        <v>0</v>
      </c>
      <c r="G95" s="455">
        <f>แยกหน่วยบริการ!AF95</f>
        <v>0</v>
      </c>
      <c r="H95" s="455">
        <f>แยกหน่วยบริการ!AN95</f>
        <v>0</v>
      </c>
      <c r="I95" s="455">
        <f>แยกหน่วยบริการ!AV95</f>
        <v>0</v>
      </c>
      <c r="J95" s="456">
        <f>แยกหน่วยบริการ!BD95</f>
        <v>0</v>
      </c>
      <c r="K95" s="456">
        <f>แยกหน่วยบริการ!BL95</f>
        <v>0</v>
      </c>
      <c r="M95" s="463" t="s">
        <v>497</v>
      </c>
      <c r="N95" s="463" t="s">
        <v>1804</v>
      </c>
    </row>
    <row r="96" spans="1:14" s="463" customFormat="1" ht="25.2" customHeight="1">
      <c r="A96" s="460">
        <v>93</v>
      </c>
      <c r="B96" s="461" t="s">
        <v>498</v>
      </c>
      <c r="C96" s="462" t="s">
        <v>437</v>
      </c>
      <c r="D96" s="454">
        <f>แยกหน่วยบริการ!H96</f>
        <v>-8072.4</v>
      </c>
      <c r="E96" s="455">
        <f>แยกหน่วยบริการ!P96</f>
        <v>0</v>
      </c>
      <c r="F96" s="455">
        <f>แยกหน่วยบริการ!X96</f>
        <v>0</v>
      </c>
      <c r="G96" s="455">
        <f>แยกหน่วยบริการ!AF96</f>
        <v>0</v>
      </c>
      <c r="H96" s="455">
        <f>แยกหน่วยบริการ!AN96</f>
        <v>0</v>
      </c>
      <c r="I96" s="455">
        <f>แยกหน่วยบริการ!AV96</f>
        <v>0</v>
      </c>
      <c r="J96" s="456">
        <f>แยกหน่วยบริการ!BD96</f>
        <v>0</v>
      </c>
      <c r="K96" s="456">
        <f>แยกหน่วยบริการ!BL96</f>
        <v>0</v>
      </c>
      <c r="M96" s="463" t="s">
        <v>498</v>
      </c>
      <c r="N96" s="463" t="s">
        <v>437</v>
      </c>
    </row>
    <row r="97" spans="1:14" s="463" customFormat="1" ht="25.2" customHeight="1">
      <c r="A97" s="460">
        <v>94</v>
      </c>
      <c r="B97" s="461" t="s">
        <v>1805</v>
      </c>
      <c r="C97" s="462" t="s">
        <v>1806</v>
      </c>
      <c r="D97" s="454">
        <f>แยกหน่วยบริการ!H97</f>
        <v>0</v>
      </c>
      <c r="E97" s="455">
        <f>แยกหน่วยบริการ!P97</f>
        <v>0</v>
      </c>
      <c r="F97" s="455">
        <f>แยกหน่วยบริการ!X97</f>
        <v>0</v>
      </c>
      <c r="G97" s="455">
        <f>แยกหน่วยบริการ!AF97</f>
        <v>0</v>
      </c>
      <c r="H97" s="455">
        <f>แยกหน่วยบริการ!AN97</f>
        <v>0</v>
      </c>
      <c r="I97" s="455">
        <f>แยกหน่วยบริการ!AV97</f>
        <v>0</v>
      </c>
      <c r="J97" s="456">
        <f>แยกหน่วยบริการ!BD97</f>
        <v>0</v>
      </c>
      <c r="K97" s="456">
        <f>แยกหน่วยบริการ!BL97</f>
        <v>0</v>
      </c>
      <c r="M97" s="463" t="s">
        <v>1805</v>
      </c>
      <c r="N97" s="463" t="s">
        <v>1806</v>
      </c>
    </row>
    <row r="98" spans="1:14" s="463" customFormat="1" ht="25.2" customHeight="1">
      <c r="A98" s="460">
        <v>95</v>
      </c>
      <c r="B98" s="461" t="s">
        <v>499</v>
      </c>
      <c r="C98" s="462" t="s">
        <v>438</v>
      </c>
      <c r="D98" s="454">
        <f>แยกหน่วยบริการ!H98</f>
        <v>-47433.64</v>
      </c>
      <c r="E98" s="455">
        <f>แยกหน่วยบริการ!P98</f>
        <v>-4886.07</v>
      </c>
      <c r="F98" s="455">
        <f>แยกหน่วยบริการ!X98</f>
        <v>-677.84</v>
      </c>
      <c r="G98" s="455">
        <f>แยกหน่วยบริการ!AF98</f>
        <v>-200620.81</v>
      </c>
      <c r="H98" s="455">
        <f>แยกหน่วยบริการ!AN98</f>
        <v>-31845.919999999998</v>
      </c>
      <c r="I98" s="455">
        <f>แยกหน่วยบริการ!AV98</f>
        <v>-17193.650000000001</v>
      </c>
      <c r="J98" s="456">
        <f>แยกหน่วยบริการ!BD98</f>
        <v>-18082.96</v>
      </c>
      <c r="K98" s="456">
        <f>แยกหน่วยบริการ!BL98</f>
        <v>-3015.12</v>
      </c>
      <c r="M98" s="463" t="s">
        <v>499</v>
      </c>
      <c r="N98" s="463" t="s">
        <v>438</v>
      </c>
    </row>
    <row r="99" spans="1:14" s="463" customFormat="1" ht="25.2" customHeight="1">
      <c r="A99" s="460">
        <v>96</v>
      </c>
      <c r="B99" s="461" t="s">
        <v>500</v>
      </c>
      <c r="C99" s="462" t="s">
        <v>439</v>
      </c>
      <c r="D99" s="454">
        <f>แยกหน่วยบริการ!H99</f>
        <v>-144576.19</v>
      </c>
      <c r="E99" s="455">
        <f>แยกหน่วยบริการ!P99</f>
        <v>-2562.5100000000002</v>
      </c>
      <c r="F99" s="455">
        <f>แยกหน่วยบริการ!X99</f>
        <v>-10305.92</v>
      </c>
      <c r="G99" s="455">
        <f>แยกหน่วยบริการ!AF99</f>
        <v>-55356.76</v>
      </c>
      <c r="H99" s="455">
        <f>แยกหน่วยบริการ!AN99</f>
        <v>-11494.24</v>
      </c>
      <c r="I99" s="455">
        <f>แยกหน่วยบริการ!AV99</f>
        <v>-14078.02</v>
      </c>
      <c r="J99" s="456">
        <f>แยกหน่วยบริการ!BD99</f>
        <v>-5365.28</v>
      </c>
      <c r="K99" s="456">
        <f>แยกหน่วยบริการ!BL99</f>
        <v>-1318.8</v>
      </c>
      <c r="M99" s="463" t="s">
        <v>500</v>
      </c>
      <c r="N99" s="463" t="s">
        <v>439</v>
      </c>
    </row>
    <row r="100" spans="1:14" s="463" customFormat="1" ht="25.2" customHeight="1">
      <c r="A100" s="460">
        <v>97</v>
      </c>
      <c r="B100" s="461" t="s">
        <v>1892</v>
      </c>
      <c r="C100" s="462" t="s">
        <v>1807</v>
      </c>
      <c r="D100" s="454">
        <f>แยกหน่วยบริการ!H100</f>
        <v>-213447.92</v>
      </c>
      <c r="E100" s="455">
        <f>แยกหน่วยบริการ!P100</f>
        <v>-7747.64</v>
      </c>
      <c r="F100" s="455">
        <f>แยกหน่วยบริการ!X100</f>
        <v>-22682.560000000001</v>
      </c>
      <c r="G100" s="455">
        <f>แยกหน่วยบริการ!AF100</f>
        <v>-7861.73</v>
      </c>
      <c r="H100" s="455">
        <f>แยกหน่วยบริการ!AN100</f>
        <v>-21718.68</v>
      </c>
      <c r="I100" s="455">
        <f>แยกหน่วยบริการ!AV100</f>
        <v>-1659.24</v>
      </c>
      <c r="J100" s="456">
        <f>แยกหน่วยบริการ!BD100</f>
        <v>-5552.42</v>
      </c>
      <c r="K100" s="456">
        <f>แยกหน่วยบริการ!BL100</f>
        <v>-2048.9499999999998</v>
      </c>
      <c r="M100" s="463" t="s">
        <v>1892</v>
      </c>
      <c r="N100" s="463" t="s">
        <v>1807</v>
      </c>
    </row>
    <row r="101" spans="1:14" s="463" customFormat="1" ht="25.2" customHeight="1">
      <c r="A101" s="460">
        <v>98</v>
      </c>
      <c r="B101" s="461" t="s">
        <v>1893</v>
      </c>
      <c r="C101" s="462" t="s">
        <v>1808</v>
      </c>
      <c r="D101" s="454">
        <f>แยกหน่วยบริการ!H101</f>
        <v>0</v>
      </c>
      <c r="E101" s="455">
        <f>แยกหน่วยบริการ!P101</f>
        <v>0</v>
      </c>
      <c r="F101" s="455">
        <f>แยกหน่วยบริการ!X101</f>
        <v>0</v>
      </c>
      <c r="G101" s="455">
        <f>แยกหน่วยบริการ!AF101</f>
        <v>0</v>
      </c>
      <c r="H101" s="455">
        <f>แยกหน่วยบริการ!AN101</f>
        <v>0</v>
      </c>
      <c r="I101" s="455">
        <f>แยกหน่วยบริการ!AV101</f>
        <v>0</v>
      </c>
      <c r="J101" s="456">
        <f>แยกหน่วยบริการ!BD101</f>
        <v>0</v>
      </c>
      <c r="K101" s="456">
        <f>แยกหน่วยบริการ!BL101</f>
        <v>0</v>
      </c>
      <c r="M101" s="463" t="s">
        <v>1893</v>
      </c>
      <c r="N101" s="463" t="s">
        <v>2108</v>
      </c>
    </row>
    <row r="102" spans="1:14" ht="25.2" customHeight="1">
      <c r="A102" s="451">
        <v>99</v>
      </c>
      <c r="B102" s="452" t="s">
        <v>501</v>
      </c>
      <c r="C102" s="453" t="s">
        <v>1665</v>
      </c>
      <c r="D102" s="454">
        <f>แยกหน่วยบริการ!H102</f>
        <v>0</v>
      </c>
      <c r="E102" s="455">
        <f>แยกหน่วยบริการ!P102</f>
        <v>0</v>
      </c>
      <c r="F102" s="455">
        <f>แยกหน่วยบริการ!X102</f>
        <v>0</v>
      </c>
      <c r="G102" s="455">
        <f>แยกหน่วยบริการ!AF102</f>
        <v>0</v>
      </c>
      <c r="H102" s="455">
        <f>แยกหน่วยบริการ!AN102</f>
        <v>0</v>
      </c>
      <c r="I102" s="455">
        <f>แยกหน่วยบริการ!AV102</f>
        <v>0</v>
      </c>
      <c r="J102" s="456">
        <f>แยกหน่วยบริการ!BD102</f>
        <v>0</v>
      </c>
      <c r="K102" s="456">
        <f>แยกหน่วยบริการ!BL102</f>
        <v>0</v>
      </c>
      <c r="M102" s="445" t="s">
        <v>501</v>
      </c>
      <c r="N102" s="445" t="s">
        <v>1665</v>
      </c>
    </row>
    <row r="103" spans="1:14" ht="25.2" customHeight="1">
      <c r="A103" s="451">
        <v>100</v>
      </c>
      <c r="B103" s="452" t="s">
        <v>502</v>
      </c>
      <c r="C103" s="453" t="s">
        <v>2109</v>
      </c>
      <c r="D103" s="454">
        <f>แยกหน่วยบริการ!H103</f>
        <v>15790</v>
      </c>
      <c r="E103" s="455">
        <f>แยกหน่วยบริการ!P103</f>
        <v>0</v>
      </c>
      <c r="F103" s="455">
        <f>แยกหน่วยบริการ!X103</f>
        <v>0</v>
      </c>
      <c r="G103" s="455">
        <f>แยกหน่วยบริการ!AF103</f>
        <v>0</v>
      </c>
      <c r="H103" s="455">
        <f>แยกหน่วยบริการ!AN103</f>
        <v>0</v>
      </c>
      <c r="I103" s="455">
        <f>แยกหน่วยบริการ!AV103</f>
        <v>0</v>
      </c>
      <c r="J103" s="456">
        <f>แยกหน่วยบริการ!BD103</f>
        <v>0</v>
      </c>
      <c r="K103" s="456">
        <f>แยกหน่วยบริการ!BL103</f>
        <v>0</v>
      </c>
      <c r="M103" s="445" t="s">
        <v>502</v>
      </c>
      <c r="N103" s="445" t="s">
        <v>2109</v>
      </c>
    </row>
    <row r="104" spans="1:14" ht="25.2" customHeight="1">
      <c r="A104" s="451">
        <v>101</v>
      </c>
      <c r="B104" s="452" t="s">
        <v>2110</v>
      </c>
      <c r="C104" s="453" t="s">
        <v>2111</v>
      </c>
      <c r="D104" s="454">
        <f>แยกหน่วยบริการ!H104</f>
        <v>40431</v>
      </c>
      <c r="E104" s="455">
        <f>แยกหน่วยบริการ!P104</f>
        <v>0</v>
      </c>
      <c r="F104" s="455">
        <f>แยกหน่วยบริการ!X104</f>
        <v>0</v>
      </c>
      <c r="G104" s="455">
        <f>แยกหน่วยบริการ!AF104</f>
        <v>0</v>
      </c>
      <c r="H104" s="455">
        <f>แยกหน่วยบริการ!AN104</f>
        <v>0</v>
      </c>
      <c r="I104" s="455">
        <f>แยกหน่วยบริการ!AV104</f>
        <v>0</v>
      </c>
      <c r="J104" s="456">
        <f>แยกหน่วยบริการ!BD104</f>
        <v>0</v>
      </c>
      <c r="K104" s="456">
        <f>แยกหน่วยบริการ!BL104</f>
        <v>0</v>
      </c>
      <c r="M104" s="445" t="s">
        <v>2110</v>
      </c>
      <c r="N104" s="445" t="s">
        <v>2111</v>
      </c>
    </row>
    <row r="105" spans="1:14" ht="25.2" customHeight="1">
      <c r="A105" s="451">
        <v>102</v>
      </c>
      <c r="B105" s="452" t="s">
        <v>509</v>
      </c>
      <c r="C105" s="453" t="s">
        <v>19</v>
      </c>
      <c r="D105" s="454">
        <f>แยกหน่วยบริการ!H105</f>
        <v>0</v>
      </c>
      <c r="E105" s="455">
        <f>แยกหน่วยบริการ!P105</f>
        <v>0</v>
      </c>
      <c r="F105" s="455">
        <f>แยกหน่วยบริการ!X105</f>
        <v>0</v>
      </c>
      <c r="G105" s="455">
        <f>แยกหน่วยบริการ!AF105</f>
        <v>0</v>
      </c>
      <c r="H105" s="455">
        <f>แยกหน่วยบริการ!AN105</f>
        <v>0</v>
      </c>
      <c r="I105" s="455">
        <f>แยกหน่วยบริการ!AV105</f>
        <v>0</v>
      </c>
      <c r="J105" s="456">
        <f>แยกหน่วยบริการ!BD105</f>
        <v>0</v>
      </c>
      <c r="K105" s="456">
        <f>แยกหน่วยบริการ!BL105</f>
        <v>0</v>
      </c>
      <c r="M105" s="445" t="s">
        <v>509</v>
      </c>
      <c r="N105" s="445" t="s">
        <v>19</v>
      </c>
    </row>
    <row r="106" spans="1:14" ht="25.2" customHeight="1">
      <c r="A106" s="451">
        <v>103</v>
      </c>
      <c r="B106" s="452" t="s">
        <v>510</v>
      </c>
      <c r="C106" s="453" t="s">
        <v>20</v>
      </c>
      <c r="D106" s="454">
        <f>แยกหน่วยบริการ!H106</f>
        <v>0</v>
      </c>
      <c r="E106" s="455">
        <f>แยกหน่วยบริการ!P106</f>
        <v>0</v>
      </c>
      <c r="F106" s="455">
        <f>แยกหน่วยบริการ!X106</f>
        <v>0</v>
      </c>
      <c r="G106" s="455">
        <f>แยกหน่วยบริการ!AF106</f>
        <v>0</v>
      </c>
      <c r="H106" s="455">
        <f>แยกหน่วยบริการ!AN106</f>
        <v>0</v>
      </c>
      <c r="I106" s="455">
        <f>แยกหน่วยบริการ!AV106</f>
        <v>0</v>
      </c>
      <c r="J106" s="456">
        <f>แยกหน่วยบริการ!BD106</f>
        <v>0</v>
      </c>
      <c r="K106" s="456">
        <f>แยกหน่วยบริการ!BL106</f>
        <v>0</v>
      </c>
      <c r="M106" s="445" t="s">
        <v>510</v>
      </c>
      <c r="N106" s="445" t="s">
        <v>20</v>
      </c>
    </row>
    <row r="107" spans="1:14" ht="25.2" customHeight="1">
      <c r="A107" s="451">
        <v>104</v>
      </c>
      <c r="B107" s="452" t="s">
        <v>511</v>
      </c>
      <c r="C107" s="453" t="s">
        <v>21</v>
      </c>
      <c r="D107" s="454">
        <f>แยกหน่วยบริการ!H107</f>
        <v>0</v>
      </c>
      <c r="E107" s="455">
        <f>แยกหน่วยบริการ!P107</f>
        <v>0</v>
      </c>
      <c r="F107" s="455">
        <f>แยกหน่วยบริการ!X107</f>
        <v>0</v>
      </c>
      <c r="G107" s="455">
        <f>แยกหน่วยบริการ!AF107</f>
        <v>0</v>
      </c>
      <c r="H107" s="455">
        <f>แยกหน่วยบริการ!AN107</f>
        <v>0</v>
      </c>
      <c r="I107" s="455">
        <f>แยกหน่วยบริการ!AV107</f>
        <v>0</v>
      </c>
      <c r="J107" s="456">
        <f>แยกหน่วยบริการ!BD107</f>
        <v>0</v>
      </c>
      <c r="K107" s="456">
        <f>แยกหน่วยบริการ!BL107</f>
        <v>0</v>
      </c>
      <c r="M107" s="445" t="s">
        <v>511</v>
      </c>
      <c r="N107" s="445" t="s">
        <v>21</v>
      </c>
    </row>
    <row r="108" spans="1:14" ht="25.2" customHeight="1">
      <c r="A108" s="451">
        <v>105</v>
      </c>
      <c r="B108" s="452" t="s">
        <v>512</v>
      </c>
      <c r="C108" s="453" t="s">
        <v>22</v>
      </c>
      <c r="D108" s="454">
        <f>แยกหน่วยบริการ!H108</f>
        <v>0</v>
      </c>
      <c r="E108" s="455">
        <f>แยกหน่วยบริการ!P108</f>
        <v>0</v>
      </c>
      <c r="F108" s="455">
        <f>แยกหน่วยบริการ!X108</f>
        <v>0</v>
      </c>
      <c r="G108" s="455">
        <f>แยกหน่วยบริการ!AF108</f>
        <v>0</v>
      </c>
      <c r="H108" s="455">
        <f>แยกหน่วยบริการ!AN108</f>
        <v>0</v>
      </c>
      <c r="I108" s="455">
        <f>แยกหน่วยบริการ!AV108</f>
        <v>0</v>
      </c>
      <c r="J108" s="456">
        <f>แยกหน่วยบริการ!BD108</f>
        <v>0</v>
      </c>
      <c r="K108" s="456">
        <f>แยกหน่วยบริการ!BL108</f>
        <v>0</v>
      </c>
      <c r="M108" s="445" t="s">
        <v>512</v>
      </c>
      <c r="N108" s="445" t="s">
        <v>22</v>
      </c>
    </row>
    <row r="109" spans="1:14" ht="25.2" customHeight="1">
      <c r="A109" s="451">
        <v>106</v>
      </c>
      <c r="B109" s="452" t="s">
        <v>513</v>
      </c>
      <c r="C109" s="453" t="s">
        <v>23</v>
      </c>
      <c r="D109" s="454">
        <f>แยกหน่วยบริการ!H109</f>
        <v>0</v>
      </c>
      <c r="E109" s="455">
        <f>แยกหน่วยบริการ!P109</f>
        <v>0</v>
      </c>
      <c r="F109" s="455">
        <f>แยกหน่วยบริการ!X109</f>
        <v>0</v>
      </c>
      <c r="G109" s="455">
        <f>แยกหน่วยบริการ!AF109</f>
        <v>0</v>
      </c>
      <c r="H109" s="455">
        <f>แยกหน่วยบริการ!AN109</f>
        <v>0</v>
      </c>
      <c r="I109" s="455">
        <f>แยกหน่วยบริการ!AV109</f>
        <v>0</v>
      </c>
      <c r="J109" s="456">
        <f>แยกหน่วยบริการ!BD109</f>
        <v>0</v>
      </c>
      <c r="K109" s="456">
        <f>แยกหน่วยบริการ!BL109</f>
        <v>0</v>
      </c>
      <c r="M109" s="445" t="s">
        <v>513</v>
      </c>
      <c r="N109" s="445" t="s">
        <v>23</v>
      </c>
    </row>
    <row r="110" spans="1:14" ht="25.2" customHeight="1">
      <c r="A110" s="451">
        <v>107</v>
      </c>
      <c r="B110" s="452" t="s">
        <v>514</v>
      </c>
      <c r="C110" s="453" t="s">
        <v>24</v>
      </c>
      <c r="D110" s="454">
        <f>แยกหน่วยบริการ!H110</f>
        <v>20259282.02</v>
      </c>
      <c r="E110" s="455">
        <f>แยกหน่วยบริการ!P110</f>
        <v>2669802.9500000002</v>
      </c>
      <c r="F110" s="455">
        <f>แยกหน่วยบริการ!X110</f>
        <v>3572559.42</v>
      </c>
      <c r="G110" s="455">
        <f>แยกหน่วยบริการ!AF110</f>
        <v>5966085.8099999996</v>
      </c>
      <c r="H110" s="455">
        <f>แยกหน่วยบริการ!AN110</f>
        <v>1429456.44</v>
      </c>
      <c r="I110" s="455">
        <f>แยกหน่วยบริการ!AV110</f>
        <v>3875658.1</v>
      </c>
      <c r="J110" s="456">
        <f>แยกหน่วยบริการ!BD110</f>
        <v>1264360.3700000001</v>
      </c>
      <c r="K110" s="456">
        <f>แยกหน่วยบริการ!BL110</f>
        <v>625332.9</v>
      </c>
      <c r="M110" s="445" t="s">
        <v>514</v>
      </c>
      <c r="N110" s="445" t="s">
        <v>24</v>
      </c>
    </row>
    <row r="111" spans="1:14" ht="25.2" customHeight="1">
      <c r="A111" s="451">
        <v>108</v>
      </c>
      <c r="B111" s="452" t="s">
        <v>515</v>
      </c>
      <c r="C111" s="453" t="s">
        <v>25</v>
      </c>
      <c r="D111" s="454">
        <f>แยกหน่วยบริการ!H111</f>
        <v>104075.8</v>
      </c>
      <c r="E111" s="455">
        <f>แยกหน่วยบริการ!P111</f>
        <v>51640</v>
      </c>
      <c r="F111" s="455">
        <f>แยกหน่วยบริการ!X111</f>
        <v>15691.55</v>
      </c>
      <c r="G111" s="455">
        <f>แยกหน่วยบริการ!AF111</f>
        <v>8874</v>
      </c>
      <c r="H111" s="455">
        <f>แยกหน่วยบริการ!AN111</f>
        <v>10750</v>
      </c>
      <c r="I111" s="455">
        <f>แยกหน่วยบริการ!AV111</f>
        <v>89387.199999999997</v>
      </c>
      <c r="J111" s="456">
        <f>แยกหน่วยบริการ!BD111</f>
        <v>93920</v>
      </c>
      <c r="K111" s="456">
        <f>แยกหน่วยบริการ!BL111</f>
        <v>39900</v>
      </c>
      <c r="M111" s="445" t="s">
        <v>515</v>
      </c>
      <c r="N111" s="445" t="s">
        <v>25</v>
      </c>
    </row>
    <row r="112" spans="1:14" ht="25.2" customHeight="1">
      <c r="A112" s="451">
        <v>109</v>
      </c>
      <c r="B112" s="452" t="s">
        <v>516</v>
      </c>
      <c r="C112" s="453" t="s">
        <v>26</v>
      </c>
      <c r="D112" s="454">
        <f>แยกหน่วยบริการ!H112</f>
        <v>8582278.2400000002</v>
      </c>
      <c r="E112" s="455">
        <f>แยกหน่วยบริการ!P112</f>
        <v>511331.33</v>
      </c>
      <c r="F112" s="455">
        <f>แยกหน่วยบริการ!X112</f>
        <v>865673.32</v>
      </c>
      <c r="G112" s="455">
        <f>แยกหน่วยบริการ!AF112</f>
        <v>1634755.93</v>
      </c>
      <c r="H112" s="455">
        <f>แยกหน่วยบริการ!AN112</f>
        <v>434720.52</v>
      </c>
      <c r="I112" s="455">
        <f>แยกหน่วยบริการ!AV112</f>
        <v>937478.58</v>
      </c>
      <c r="J112" s="456">
        <f>แยกหน่วยบริการ!BD112</f>
        <v>581351.11</v>
      </c>
      <c r="K112" s="456">
        <f>แยกหน่วยบริการ!BL112</f>
        <v>525982.31999999995</v>
      </c>
      <c r="M112" s="445" t="s">
        <v>516</v>
      </c>
      <c r="N112" s="445" t="s">
        <v>26</v>
      </c>
    </row>
    <row r="113" spans="1:14" ht="25.2" customHeight="1">
      <c r="A113" s="451">
        <v>110</v>
      </c>
      <c r="B113" s="452" t="s">
        <v>517</v>
      </c>
      <c r="C113" s="453" t="s">
        <v>27</v>
      </c>
      <c r="D113" s="454">
        <f>แยกหน่วยบริการ!H113</f>
        <v>4303624.6399999997</v>
      </c>
      <c r="E113" s="455">
        <f>แยกหน่วยบริการ!P113</f>
        <v>566340.35</v>
      </c>
      <c r="F113" s="455">
        <f>แยกหน่วยบริการ!X113</f>
        <v>566452</v>
      </c>
      <c r="G113" s="455">
        <f>แยกหน่วยบริการ!AF113</f>
        <v>904877</v>
      </c>
      <c r="H113" s="455">
        <f>แยกหน่วยบริการ!AN113</f>
        <v>549516.05000000005</v>
      </c>
      <c r="I113" s="455">
        <f>แยกหน่วยบริการ!AV113</f>
        <v>399794</v>
      </c>
      <c r="J113" s="456">
        <f>แยกหน่วยบริการ!BD113</f>
        <v>398092</v>
      </c>
      <c r="K113" s="456">
        <f>แยกหน่วยบริการ!BL113</f>
        <v>443365.16</v>
      </c>
      <c r="M113" s="445" t="s">
        <v>517</v>
      </c>
      <c r="N113" s="445" t="s">
        <v>27</v>
      </c>
    </row>
    <row r="114" spans="1:14" ht="25.2" customHeight="1">
      <c r="A114" s="451">
        <v>111</v>
      </c>
      <c r="B114" s="452" t="s">
        <v>518</v>
      </c>
      <c r="C114" s="453" t="s">
        <v>28</v>
      </c>
      <c r="D114" s="454">
        <f>แยกหน่วยบริการ!H114</f>
        <v>0</v>
      </c>
      <c r="E114" s="455">
        <f>แยกหน่วยบริการ!P114</f>
        <v>0</v>
      </c>
      <c r="F114" s="455">
        <f>แยกหน่วยบริการ!X114</f>
        <v>0</v>
      </c>
      <c r="G114" s="455">
        <f>แยกหน่วยบริการ!AF114</f>
        <v>0</v>
      </c>
      <c r="H114" s="455">
        <f>แยกหน่วยบริการ!AN114</f>
        <v>0</v>
      </c>
      <c r="I114" s="455">
        <f>แยกหน่วยบริการ!AV114</f>
        <v>0</v>
      </c>
      <c r="J114" s="456">
        <f>แยกหน่วยบริการ!BD114</f>
        <v>0</v>
      </c>
      <c r="K114" s="456">
        <f>แยกหน่วยบริการ!BL114</f>
        <v>0</v>
      </c>
      <c r="M114" s="445" t="s">
        <v>518</v>
      </c>
      <c r="N114" s="445" t="s">
        <v>28</v>
      </c>
    </row>
    <row r="115" spans="1:14" ht="25.2" customHeight="1">
      <c r="A115" s="451">
        <v>112</v>
      </c>
      <c r="B115" s="452" t="s">
        <v>519</v>
      </c>
      <c r="C115" s="453" t="s">
        <v>29</v>
      </c>
      <c r="D115" s="454">
        <f>แยกหน่วยบริการ!H115</f>
        <v>238841.88</v>
      </c>
      <c r="E115" s="455">
        <f>แยกหน่วยบริการ!P115</f>
        <v>82145.5</v>
      </c>
      <c r="F115" s="455">
        <f>แยกหน่วยบริการ!X115</f>
        <v>212391.7</v>
      </c>
      <c r="G115" s="455">
        <f>แยกหน่วยบริการ!AF115</f>
        <v>68264</v>
      </c>
      <c r="H115" s="455">
        <f>แยกหน่วยบริการ!AN115</f>
        <v>108688.4</v>
      </c>
      <c r="I115" s="455">
        <f>แยกหน่วยบริการ!AV115</f>
        <v>50212.72</v>
      </c>
      <c r="J115" s="456">
        <f>แยกหน่วยบริการ!BD115</f>
        <v>125088.65</v>
      </c>
      <c r="K115" s="456">
        <f>แยกหน่วยบริการ!BL115</f>
        <v>139600</v>
      </c>
      <c r="M115" s="445" t="s">
        <v>519</v>
      </c>
      <c r="N115" s="445" t="s">
        <v>29</v>
      </c>
    </row>
    <row r="116" spans="1:14" ht="25.2" customHeight="1">
      <c r="A116" s="451">
        <v>113</v>
      </c>
      <c r="B116" s="452" t="s">
        <v>520</v>
      </c>
      <c r="C116" s="453" t="s">
        <v>37</v>
      </c>
      <c r="D116" s="454">
        <f>แยกหน่วยบริการ!H116</f>
        <v>130233.2</v>
      </c>
      <c r="E116" s="455">
        <f>แยกหน่วยบริการ!P116</f>
        <v>0</v>
      </c>
      <c r="F116" s="455">
        <f>แยกหน่วยบริการ!X116</f>
        <v>2890</v>
      </c>
      <c r="G116" s="455">
        <f>แยกหน่วยบริการ!AF116</f>
        <v>8640</v>
      </c>
      <c r="H116" s="455">
        <f>แยกหน่วยบริการ!AN116</f>
        <v>5307</v>
      </c>
      <c r="I116" s="455">
        <f>แยกหน่วยบริการ!AV116</f>
        <v>17312</v>
      </c>
      <c r="J116" s="456">
        <f>แยกหน่วยบริการ!BD116</f>
        <v>0</v>
      </c>
      <c r="K116" s="456">
        <f>แยกหน่วยบริการ!BL116</f>
        <v>0</v>
      </c>
      <c r="M116" s="445" t="s">
        <v>520</v>
      </c>
      <c r="N116" s="445" t="s">
        <v>37</v>
      </c>
    </row>
    <row r="117" spans="1:14" ht="25.2" customHeight="1">
      <c r="A117" s="451">
        <v>114</v>
      </c>
      <c r="B117" s="452" t="s">
        <v>521</v>
      </c>
      <c r="C117" s="453" t="s">
        <v>38</v>
      </c>
      <c r="D117" s="454">
        <f>แยกหน่วยบริการ!H117</f>
        <v>0</v>
      </c>
      <c r="E117" s="455">
        <f>แยกหน่วยบริการ!P117</f>
        <v>0</v>
      </c>
      <c r="F117" s="455">
        <f>แยกหน่วยบริการ!X117</f>
        <v>0</v>
      </c>
      <c r="G117" s="455">
        <f>แยกหน่วยบริการ!AF117</f>
        <v>117279</v>
      </c>
      <c r="H117" s="455">
        <f>แยกหน่วยบริการ!AN117</f>
        <v>0</v>
      </c>
      <c r="I117" s="455">
        <f>แยกหน่วยบริการ!AV117</f>
        <v>0</v>
      </c>
      <c r="J117" s="456">
        <f>แยกหน่วยบริการ!BD117</f>
        <v>0</v>
      </c>
      <c r="K117" s="456">
        <f>แยกหน่วยบริการ!BL117</f>
        <v>0</v>
      </c>
      <c r="M117" s="445" t="s">
        <v>521</v>
      </c>
      <c r="N117" s="445" t="s">
        <v>38</v>
      </c>
    </row>
    <row r="118" spans="1:14" ht="25.2" customHeight="1">
      <c r="A118" s="451">
        <v>115</v>
      </c>
      <c r="B118" s="452" t="s">
        <v>522</v>
      </c>
      <c r="C118" s="453" t="s">
        <v>30</v>
      </c>
      <c r="D118" s="454">
        <f>แยกหน่วยบริการ!H118</f>
        <v>763740.82</v>
      </c>
      <c r="E118" s="455">
        <f>แยกหน่วยบริการ!P118</f>
        <v>66318.58</v>
      </c>
      <c r="F118" s="455">
        <f>แยกหน่วยบริการ!X118</f>
        <v>120033.45</v>
      </c>
      <c r="G118" s="455">
        <f>แยกหน่วยบริการ!AF118</f>
        <v>424642</v>
      </c>
      <c r="H118" s="455">
        <f>แยกหน่วยบริการ!AN118</f>
        <v>169338.32</v>
      </c>
      <c r="I118" s="455">
        <f>แยกหน่วยบริการ!AV118</f>
        <v>82684</v>
      </c>
      <c r="J118" s="456">
        <f>แยกหน่วยบริการ!BD118</f>
        <v>278124.48</v>
      </c>
      <c r="K118" s="456">
        <f>แยกหน่วยบริการ!BL118</f>
        <v>32138.5</v>
      </c>
      <c r="M118" s="445" t="s">
        <v>522</v>
      </c>
      <c r="N118" s="445" t="s">
        <v>30</v>
      </c>
    </row>
    <row r="119" spans="1:14" ht="25.2" customHeight="1">
      <c r="A119" s="451">
        <v>116</v>
      </c>
      <c r="B119" s="452" t="s">
        <v>523</v>
      </c>
      <c r="C119" s="453" t="s">
        <v>31</v>
      </c>
      <c r="D119" s="454">
        <f>แยกหน่วยบริการ!H119</f>
        <v>0</v>
      </c>
      <c r="E119" s="455">
        <f>แยกหน่วยบริการ!P119</f>
        <v>0</v>
      </c>
      <c r="F119" s="455">
        <f>แยกหน่วยบริการ!X119</f>
        <v>0</v>
      </c>
      <c r="G119" s="455">
        <f>แยกหน่วยบริการ!AF119</f>
        <v>0</v>
      </c>
      <c r="H119" s="455">
        <f>แยกหน่วยบริการ!AN119</f>
        <v>0</v>
      </c>
      <c r="I119" s="455">
        <f>แยกหน่วยบริการ!AV119</f>
        <v>0</v>
      </c>
      <c r="J119" s="456">
        <f>แยกหน่วยบริการ!BD119</f>
        <v>0</v>
      </c>
      <c r="K119" s="456">
        <f>แยกหน่วยบริการ!BL119</f>
        <v>0</v>
      </c>
      <c r="M119" s="445" t="s">
        <v>523</v>
      </c>
      <c r="N119" s="445" t="s">
        <v>31</v>
      </c>
    </row>
    <row r="120" spans="1:14" ht="25.2" customHeight="1">
      <c r="A120" s="451">
        <v>117</v>
      </c>
      <c r="B120" s="452" t="s">
        <v>524</v>
      </c>
      <c r="C120" s="453" t="s">
        <v>32</v>
      </c>
      <c r="D120" s="454">
        <f>แยกหน่วยบริการ!H120</f>
        <v>0</v>
      </c>
      <c r="E120" s="455">
        <f>แยกหน่วยบริการ!P120</f>
        <v>0</v>
      </c>
      <c r="F120" s="455">
        <f>แยกหน่วยบริการ!X120</f>
        <v>0</v>
      </c>
      <c r="G120" s="455">
        <f>แยกหน่วยบริการ!AF120</f>
        <v>0</v>
      </c>
      <c r="H120" s="455">
        <f>แยกหน่วยบริการ!AN120</f>
        <v>0</v>
      </c>
      <c r="I120" s="455">
        <f>แยกหน่วยบริการ!AV120</f>
        <v>0</v>
      </c>
      <c r="J120" s="456">
        <f>แยกหน่วยบริการ!BD120</f>
        <v>0</v>
      </c>
      <c r="K120" s="456">
        <f>แยกหน่วยบริการ!BL120</f>
        <v>0</v>
      </c>
      <c r="M120" s="445" t="s">
        <v>524</v>
      </c>
      <c r="N120" s="445" t="s">
        <v>32</v>
      </c>
    </row>
    <row r="121" spans="1:14" ht="25.2" customHeight="1">
      <c r="A121" s="451">
        <v>118</v>
      </c>
      <c r="B121" s="452" t="s">
        <v>525</v>
      </c>
      <c r="C121" s="453" t="s">
        <v>33</v>
      </c>
      <c r="D121" s="454">
        <f>แยกหน่วยบริการ!H121</f>
        <v>124132</v>
      </c>
      <c r="E121" s="455">
        <f>แยกหน่วยบริการ!P121</f>
        <v>0</v>
      </c>
      <c r="F121" s="455">
        <f>แยกหน่วยบริการ!X121</f>
        <v>0</v>
      </c>
      <c r="G121" s="455">
        <f>แยกหน่วยบริการ!AF121</f>
        <v>34250</v>
      </c>
      <c r="H121" s="455">
        <f>แยกหน่วยบริการ!AN121</f>
        <v>0</v>
      </c>
      <c r="I121" s="455">
        <f>แยกหน่วยบริการ!AV121</f>
        <v>38058.5</v>
      </c>
      <c r="J121" s="456">
        <f>แยกหน่วยบริการ!BD121</f>
        <v>6230</v>
      </c>
      <c r="K121" s="456">
        <f>แยกหน่วยบริการ!BL121</f>
        <v>5961</v>
      </c>
      <c r="M121" s="445" t="s">
        <v>525</v>
      </c>
      <c r="N121" s="445" t="s">
        <v>33</v>
      </c>
    </row>
    <row r="122" spans="1:14" ht="25.2" customHeight="1">
      <c r="A122" s="451">
        <v>119</v>
      </c>
      <c r="B122" s="452" t="s">
        <v>526</v>
      </c>
      <c r="C122" s="453" t="s">
        <v>34</v>
      </c>
      <c r="D122" s="454">
        <f>แยกหน่วยบริการ!H122</f>
        <v>66172.179999999993</v>
      </c>
      <c r="E122" s="455">
        <f>แยกหน่วยบริการ!P122</f>
        <v>0</v>
      </c>
      <c r="F122" s="455">
        <f>แยกหน่วยบริการ!X122</f>
        <v>0</v>
      </c>
      <c r="G122" s="455">
        <f>แยกหน่วยบริการ!AF122</f>
        <v>0</v>
      </c>
      <c r="H122" s="455">
        <f>แยกหน่วยบริการ!AN122</f>
        <v>0</v>
      </c>
      <c r="I122" s="455">
        <f>แยกหน่วยบริการ!AV122</f>
        <v>0</v>
      </c>
      <c r="J122" s="456">
        <f>แยกหน่วยบริการ!BD122</f>
        <v>0</v>
      </c>
      <c r="K122" s="456">
        <f>แยกหน่วยบริการ!BL122</f>
        <v>0</v>
      </c>
      <c r="M122" s="445" t="s">
        <v>526</v>
      </c>
      <c r="N122" s="445" t="s">
        <v>34</v>
      </c>
    </row>
    <row r="123" spans="1:14" ht="25.2" customHeight="1">
      <c r="A123" s="451">
        <v>120</v>
      </c>
      <c r="B123" s="452" t="s">
        <v>527</v>
      </c>
      <c r="C123" s="453" t="s">
        <v>35</v>
      </c>
      <c r="D123" s="454">
        <f>แยกหน่วยบริการ!H123</f>
        <v>553300</v>
      </c>
      <c r="E123" s="455">
        <f>แยกหน่วยบริการ!P123</f>
        <v>75205</v>
      </c>
      <c r="F123" s="455">
        <f>แยกหน่วยบริการ!X123</f>
        <v>5900</v>
      </c>
      <c r="G123" s="455">
        <f>แยกหน่วยบริการ!AF123</f>
        <v>147830</v>
      </c>
      <c r="H123" s="455">
        <f>แยกหน่วยบริการ!AN123</f>
        <v>23650</v>
      </c>
      <c r="I123" s="455">
        <f>แยกหน่วยบริการ!AV123</f>
        <v>96492.6</v>
      </c>
      <c r="J123" s="456">
        <f>แยกหน่วยบริการ!BD123</f>
        <v>39800</v>
      </c>
      <c r="K123" s="456">
        <f>แยกหน่วยบริการ!BL123</f>
        <v>95650</v>
      </c>
      <c r="M123" s="445" t="s">
        <v>527</v>
      </c>
      <c r="N123" s="445" t="s">
        <v>35</v>
      </c>
    </row>
    <row r="124" spans="1:14" ht="25.2" customHeight="1">
      <c r="A124" s="451">
        <v>121</v>
      </c>
      <c r="B124" s="452" t="s">
        <v>528</v>
      </c>
      <c r="C124" s="453" t="s">
        <v>36</v>
      </c>
      <c r="D124" s="454">
        <f>แยกหน่วยบริการ!H124</f>
        <v>2333936.29</v>
      </c>
      <c r="E124" s="455">
        <f>แยกหน่วยบริการ!P124</f>
        <v>38842</v>
      </c>
      <c r="F124" s="455">
        <f>แยกหน่วยบริการ!X124</f>
        <v>107276.98</v>
      </c>
      <c r="G124" s="455">
        <f>แยกหน่วยบริการ!AF124</f>
        <v>601775.5</v>
      </c>
      <c r="H124" s="455">
        <f>แยกหน่วยบริการ!AN124</f>
        <v>92792.97</v>
      </c>
      <c r="I124" s="455">
        <f>แยกหน่วยบริการ!AV124</f>
        <v>259416.67</v>
      </c>
      <c r="J124" s="456">
        <f>แยกหน่วยบริการ!BD124</f>
        <v>137020</v>
      </c>
      <c r="K124" s="456">
        <f>แยกหน่วยบริการ!BL124</f>
        <v>89373.6</v>
      </c>
      <c r="M124" s="445" t="s">
        <v>528</v>
      </c>
      <c r="N124" s="445" t="s">
        <v>36</v>
      </c>
    </row>
    <row r="125" spans="1:14" ht="25.2" customHeight="1">
      <c r="A125" s="451">
        <v>122</v>
      </c>
      <c r="B125" s="452" t="s">
        <v>529</v>
      </c>
      <c r="C125" s="453" t="s">
        <v>39</v>
      </c>
      <c r="D125" s="454">
        <f>แยกหน่วยบริการ!H125</f>
        <v>68717.539999999994</v>
      </c>
      <c r="E125" s="455">
        <f>แยกหน่วยบริการ!P125</f>
        <v>0</v>
      </c>
      <c r="F125" s="455">
        <f>แยกหน่วยบริการ!X125</f>
        <v>0</v>
      </c>
      <c r="G125" s="455">
        <f>แยกหน่วยบริการ!AF125</f>
        <v>0</v>
      </c>
      <c r="H125" s="455">
        <f>แยกหน่วยบริการ!AN125</f>
        <v>0</v>
      </c>
      <c r="I125" s="455">
        <f>แยกหน่วยบริการ!AV125</f>
        <v>5565</v>
      </c>
      <c r="J125" s="456">
        <f>แยกหน่วยบริการ!BD125</f>
        <v>0</v>
      </c>
      <c r="K125" s="456">
        <f>แยกหน่วยบริการ!BL125</f>
        <v>0</v>
      </c>
      <c r="M125" s="445" t="s">
        <v>529</v>
      </c>
      <c r="N125" s="445" t="s">
        <v>39</v>
      </c>
    </row>
    <row r="126" spans="1:14" ht="25.2" customHeight="1">
      <c r="A126" s="451">
        <v>123</v>
      </c>
      <c r="B126" s="452" t="s">
        <v>530</v>
      </c>
      <c r="C126" s="453" t="s">
        <v>40</v>
      </c>
      <c r="D126" s="454">
        <f>แยกหน่วยบริการ!H126</f>
        <v>0</v>
      </c>
      <c r="E126" s="455">
        <f>แยกหน่วยบริการ!P126</f>
        <v>0</v>
      </c>
      <c r="F126" s="455">
        <f>แยกหน่วยบริการ!X126</f>
        <v>0</v>
      </c>
      <c r="G126" s="455">
        <f>แยกหน่วยบริการ!AF126</f>
        <v>0</v>
      </c>
      <c r="H126" s="455">
        <f>แยกหน่วยบริการ!AN126</f>
        <v>0</v>
      </c>
      <c r="I126" s="455">
        <f>แยกหน่วยบริการ!AV126</f>
        <v>0</v>
      </c>
      <c r="J126" s="456">
        <f>แยกหน่วยบริการ!BD126</f>
        <v>0</v>
      </c>
      <c r="K126" s="456">
        <f>แยกหน่วยบริการ!BL126</f>
        <v>0</v>
      </c>
      <c r="M126" s="445" t="s">
        <v>530</v>
      </c>
      <c r="N126" s="445" t="s">
        <v>40</v>
      </c>
    </row>
    <row r="127" spans="1:14" ht="25.2" customHeight="1">
      <c r="A127" s="451">
        <v>124</v>
      </c>
      <c r="B127" s="452" t="s">
        <v>531</v>
      </c>
      <c r="C127" s="453" t="s">
        <v>41</v>
      </c>
      <c r="D127" s="454">
        <f>แยกหน่วยบริการ!H127</f>
        <v>138858.85</v>
      </c>
      <c r="E127" s="455">
        <f>แยกหน่วยบริการ!P127</f>
        <v>32787.1</v>
      </c>
      <c r="F127" s="455">
        <f>แยกหน่วยบริการ!X127</f>
        <v>134224.49</v>
      </c>
      <c r="G127" s="455">
        <f>แยกหน่วยบริการ!AF127</f>
        <v>47750.42</v>
      </c>
      <c r="H127" s="455">
        <f>แยกหน่วยบริการ!AN127</f>
        <v>24451.73</v>
      </c>
      <c r="I127" s="455">
        <f>แยกหน่วยบริการ!AV127</f>
        <v>174283.86</v>
      </c>
      <c r="J127" s="456">
        <f>แยกหน่วยบริการ!BD127</f>
        <v>1000</v>
      </c>
      <c r="K127" s="456">
        <f>แยกหน่วยบริการ!BL127</f>
        <v>31807.91</v>
      </c>
      <c r="M127" s="445" t="s">
        <v>531</v>
      </c>
      <c r="N127" s="445" t="s">
        <v>41</v>
      </c>
    </row>
    <row r="128" spans="1:14" ht="25.2" customHeight="1">
      <c r="A128" s="451">
        <v>125</v>
      </c>
      <c r="B128" s="452" t="s">
        <v>532</v>
      </c>
      <c r="C128" s="453" t="s">
        <v>42</v>
      </c>
      <c r="D128" s="454">
        <f>แยกหน่วยบริการ!H128</f>
        <v>0</v>
      </c>
      <c r="E128" s="455">
        <f>แยกหน่วยบริการ!P128</f>
        <v>0</v>
      </c>
      <c r="F128" s="455">
        <f>แยกหน่วยบริการ!X128</f>
        <v>0</v>
      </c>
      <c r="G128" s="455">
        <f>แยกหน่วยบริการ!AF128</f>
        <v>190166.14</v>
      </c>
      <c r="H128" s="455">
        <f>แยกหน่วยบริการ!AN128</f>
        <v>0</v>
      </c>
      <c r="I128" s="455">
        <f>แยกหน่วยบริการ!AV128</f>
        <v>0</v>
      </c>
      <c r="J128" s="456">
        <f>แยกหน่วยบริการ!BD128</f>
        <v>0</v>
      </c>
      <c r="K128" s="456">
        <f>แยกหน่วยบริการ!BL128</f>
        <v>0</v>
      </c>
      <c r="M128" s="445" t="s">
        <v>532</v>
      </c>
      <c r="N128" s="445" t="s">
        <v>42</v>
      </c>
    </row>
    <row r="129" spans="1:14" ht="25.2" customHeight="1">
      <c r="A129" s="451">
        <v>126</v>
      </c>
      <c r="B129" s="452" t="s">
        <v>533</v>
      </c>
      <c r="C129" s="453" t="s">
        <v>43</v>
      </c>
      <c r="D129" s="454">
        <f>แยกหน่วยบริการ!H129</f>
        <v>0</v>
      </c>
      <c r="E129" s="455">
        <f>แยกหน่วยบริการ!P129</f>
        <v>0</v>
      </c>
      <c r="F129" s="455">
        <f>แยกหน่วยบริการ!X129</f>
        <v>0</v>
      </c>
      <c r="G129" s="455">
        <f>แยกหน่วยบริการ!AF129</f>
        <v>0</v>
      </c>
      <c r="H129" s="455">
        <f>แยกหน่วยบริการ!AN129</f>
        <v>0</v>
      </c>
      <c r="I129" s="455">
        <f>แยกหน่วยบริการ!AV129</f>
        <v>0</v>
      </c>
      <c r="J129" s="456">
        <f>แยกหน่วยบริการ!BD129</f>
        <v>0</v>
      </c>
      <c r="K129" s="456">
        <f>แยกหน่วยบริการ!BL129</f>
        <v>0</v>
      </c>
      <c r="M129" s="445" t="s">
        <v>533</v>
      </c>
      <c r="N129" s="445" t="s">
        <v>43</v>
      </c>
    </row>
    <row r="130" spans="1:14" ht="25.2" customHeight="1">
      <c r="A130" s="451">
        <v>127</v>
      </c>
      <c r="B130" s="452" t="s">
        <v>534</v>
      </c>
      <c r="C130" s="453" t="s">
        <v>44</v>
      </c>
      <c r="D130" s="454">
        <f>แยกหน่วยบริการ!H130</f>
        <v>0</v>
      </c>
      <c r="E130" s="455">
        <f>แยกหน่วยบริการ!P130</f>
        <v>0</v>
      </c>
      <c r="F130" s="455">
        <f>แยกหน่วยบริการ!X130</f>
        <v>0</v>
      </c>
      <c r="G130" s="455">
        <f>แยกหน่วยบริการ!AF130</f>
        <v>0</v>
      </c>
      <c r="H130" s="455">
        <f>แยกหน่วยบริการ!AN130</f>
        <v>0</v>
      </c>
      <c r="I130" s="455">
        <f>แยกหน่วยบริการ!AV130</f>
        <v>0</v>
      </c>
      <c r="J130" s="456">
        <f>แยกหน่วยบริการ!BD130</f>
        <v>0</v>
      </c>
      <c r="K130" s="456">
        <f>แยกหน่วยบริการ!BL130</f>
        <v>0</v>
      </c>
      <c r="M130" s="445" t="s">
        <v>534</v>
      </c>
      <c r="N130" s="445" t="s">
        <v>44</v>
      </c>
    </row>
    <row r="131" spans="1:14" ht="25.2" customHeight="1">
      <c r="A131" s="451">
        <v>128</v>
      </c>
      <c r="B131" s="452" t="s">
        <v>1909</v>
      </c>
      <c r="C131" s="453" t="s">
        <v>1910</v>
      </c>
      <c r="D131" s="454">
        <f>แยกหน่วยบริการ!H131</f>
        <v>0</v>
      </c>
      <c r="E131" s="455">
        <f>แยกหน่วยบริการ!P131</f>
        <v>0</v>
      </c>
      <c r="F131" s="455">
        <f>แยกหน่วยบริการ!X131</f>
        <v>0</v>
      </c>
      <c r="G131" s="455">
        <f>แยกหน่วยบริการ!AF131</f>
        <v>0</v>
      </c>
      <c r="H131" s="455">
        <f>แยกหน่วยบริการ!AN131</f>
        <v>0</v>
      </c>
      <c r="I131" s="455">
        <f>แยกหน่วยบริการ!AV131</f>
        <v>0</v>
      </c>
      <c r="J131" s="456">
        <f>แยกหน่วยบริการ!BD131</f>
        <v>0</v>
      </c>
      <c r="K131" s="456">
        <f>แยกหน่วยบริการ!BL131</f>
        <v>0</v>
      </c>
      <c r="M131" s="445" t="s">
        <v>1909</v>
      </c>
      <c r="N131" s="445" t="s">
        <v>1910</v>
      </c>
    </row>
    <row r="132" spans="1:14" ht="25.2" customHeight="1">
      <c r="A132" s="451">
        <v>129</v>
      </c>
      <c r="B132" s="452" t="s">
        <v>535</v>
      </c>
      <c r="C132" s="453" t="s">
        <v>45</v>
      </c>
      <c r="D132" s="454">
        <f>แยกหน่วยบริการ!H132</f>
        <v>0</v>
      </c>
      <c r="E132" s="455">
        <f>แยกหน่วยบริการ!P132</f>
        <v>0</v>
      </c>
      <c r="F132" s="455">
        <f>แยกหน่วยบริการ!X132</f>
        <v>0</v>
      </c>
      <c r="G132" s="455">
        <f>แยกหน่วยบริการ!AF132</f>
        <v>0</v>
      </c>
      <c r="H132" s="455">
        <f>แยกหน่วยบริการ!AN132</f>
        <v>0</v>
      </c>
      <c r="I132" s="455">
        <f>แยกหน่วยบริการ!AV132</f>
        <v>0</v>
      </c>
      <c r="J132" s="456">
        <f>แยกหน่วยบริการ!BD132</f>
        <v>0</v>
      </c>
      <c r="K132" s="456">
        <f>แยกหน่วยบริการ!BL132</f>
        <v>0</v>
      </c>
      <c r="M132" s="445" t="s">
        <v>535</v>
      </c>
      <c r="N132" s="445" t="s">
        <v>45</v>
      </c>
    </row>
    <row r="133" spans="1:14" ht="25.2" customHeight="1">
      <c r="A133" s="451">
        <v>130</v>
      </c>
      <c r="B133" s="452" t="s">
        <v>536</v>
      </c>
      <c r="C133" s="453" t="s">
        <v>46</v>
      </c>
      <c r="D133" s="454">
        <f>แยกหน่วยบริการ!H133</f>
        <v>0</v>
      </c>
      <c r="E133" s="455">
        <f>แยกหน่วยบริการ!P133</f>
        <v>0</v>
      </c>
      <c r="F133" s="455">
        <f>แยกหน่วยบริการ!X133</f>
        <v>0</v>
      </c>
      <c r="G133" s="455">
        <f>แยกหน่วยบริการ!AF133</f>
        <v>0</v>
      </c>
      <c r="H133" s="455">
        <f>แยกหน่วยบริการ!AN133</f>
        <v>0</v>
      </c>
      <c r="I133" s="455">
        <f>แยกหน่วยบริการ!AV133</f>
        <v>0</v>
      </c>
      <c r="J133" s="456">
        <f>แยกหน่วยบริการ!BD133</f>
        <v>0</v>
      </c>
      <c r="K133" s="456">
        <f>แยกหน่วยบริการ!BL133</f>
        <v>0</v>
      </c>
      <c r="M133" s="445" t="s">
        <v>536</v>
      </c>
      <c r="N133" s="445" t="s">
        <v>46</v>
      </c>
    </row>
    <row r="134" spans="1:14" ht="25.2" customHeight="1">
      <c r="A134" s="451">
        <v>131</v>
      </c>
      <c r="B134" s="452" t="s">
        <v>1911</v>
      </c>
      <c r="C134" s="453" t="s">
        <v>47</v>
      </c>
      <c r="D134" s="454">
        <f>แยกหน่วยบริการ!H134</f>
        <v>0</v>
      </c>
      <c r="E134" s="455">
        <f>แยกหน่วยบริการ!P134</f>
        <v>0</v>
      </c>
      <c r="F134" s="455">
        <f>แยกหน่วยบริการ!X134</f>
        <v>0</v>
      </c>
      <c r="G134" s="455">
        <f>แยกหน่วยบริการ!AF134</f>
        <v>0</v>
      </c>
      <c r="H134" s="455">
        <f>แยกหน่วยบริการ!AN134</f>
        <v>0</v>
      </c>
      <c r="I134" s="455">
        <f>แยกหน่วยบริการ!AV134</f>
        <v>0</v>
      </c>
      <c r="J134" s="456">
        <f>แยกหน่วยบริการ!BD134</f>
        <v>0</v>
      </c>
      <c r="K134" s="456">
        <f>แยกหน่วยบริการ!BL134</f>
        <v>0</v>
      </c>
      <c r="M134" s="445" t="s">
        <v>1911</v>
      </c>
      <c r="N134" s="445" t="s">
        <v>47</v>
      </c>
    </row>
    <row r="135" spans="1:14" ht="25.2" customHeight="1">
      <c r="A135" s="451">
        <v>132</v>
      </c>
      <c r="B135" s="452" t="s">
        <v>537</v>
      </c>
      <c r="C135" s="453" t="s">
        <v>48</v>
      </c>
      <c r="D135" s="454">
        <f>แยกหน่วยบริการ!H135</f>
        <v>110091700</v>
      </c>
      <c r="E135" s="455">
        <f>แยกหน่วยบริการ!P135</f>
        <v>7378073</v>
      </c>
      <c r="F135" s="455">
        <f>แยกหน่วยบริการ!X135</f>
        <v>6317000</v>
      </c>
      <c r="G135" s="455">
        <f>แยกหน่วยบริการ!AF135</f>
        <v>14478464.16</v>
      </c>
      <c r="H135" s="455">
        <f>แยกหน่วยบริการ!AN135</f>
        <v>9314000</v>
      </c>
      <c r="I135" s="455">
        <f>แยกหน่วยบริการ!AV135</f>
        <v>6765400</v>
      </c>
      <c r="J135" s="456">
        <f>แยกหน่วยบริการ!BD135</f>
        <v>9708750</v>
      </c>
      <c r="K135" s="456">
        <f>แยกหน่วยบริการ!BL135</f>
        <v>410000</v>
      </c>
      <c r="M135" s="445" t="s">
        <v>537</v>
      </c>
      <c r="N135" s="445" t="s">
        <v>48</v>
      </c>
    </row>
    <row r="136" spans="1:14" ht="25.2" customHeight="1">
      <c r="A136" s="451">
        <v>133</v>
      </c>
      <c r="B136" s="452" t="s">
        <v>538</v>
      </c>
      <c r="C136" s="453" t="s">
        <v>49</v>
      </c>
      <c r="D136" s="454">
        <f>แยกหน่วยบริการ!H136</f>
        <v>0</v>
      </c>
      <c r="E136" s="455">
        <f>แยกหน่วยบริการ!P136</f>
        <v>0</v>
      </c>
      <c r="F136" s="455">
        <f>แยกหน่วยบริการ!X136</f>
        <v>0</v>
      </c>
      <c r="G136" s="455">
        <f>แยกหน่วยบริการ!AF136</f>
        <v>0</v>
      </c>
      <c r="H136" s="455">
        <f>แยกหน่วยบริการ!AN136</f>
        <v>0</v>
      </c>
      <c r="I136" s="455">
        <f>แยกหน่วยบริการ!AV136</f>
        <v>0</v>
      </c>
      <c r="J136" s="456">
        <f>แยกหน่วยบริการ!BD136</f>
        <v>0</v>
      </c>
      <c r="K136" s="456">
        <f>แยกหน่วยบริการ!BL136</f>
        <v>0</v>
      </c>
      <c r="M136" s="445" t="s">
        <v>538</v>
      </c>
      <c r="N136" s="445" t="s">
        <v>49</v>
      </c>
    </row>
    <row r="137" spans="1:14" s="463" customFormat="1" ht="25.2" customHeight="1">
      <c r="A137" s="460">
        <v>134</v>
      </c>
      <c r="B137" s="461" t="s">
        <v>539</v>
      </c>
      <c r="C137" s="462" t="s">
        <v>50</v>
      </c>
      <c r="D137" s="454">
        <f>แยกหน่วยบริการ!H137</f>
        <v>-45137912.630000003</v>
      </c>
      <c r="E137" s="455">
        <f>แยกหน่วยบริการ!P137</f>
        <v>-7378058</v>
      </c>
      <c r="F137" s="455">
        <f>แยกหน่วยบริการ!X137</f>
        <v>-6299436</v>
      </c>
      <c r="G137" s="455">
        <f>แยกหน่วยบริการ!AF137</f>
        <v>-8990317.3599999994</v>
      </c>
      <c r="H137" s="455">
        <f>แยกหน่วยบริการ!AN137</f>
        <v>-9313984.1400000006</v>
      </c>
      <c r="I137" s="455">
        <f>แยกหน่วยบริการ!AV137</f>
        <v>-6765387</v>
      </c>
      <c r="J137" s="456">
        <f>แยกหน่วยบริการ!BD137</f>
        <v>-9708737.9900000002</v>
      </c>
      <c r="K137" s="456">
        <f>แยกหน่วยบริการ!BL137</f>
        <v>-334833.37</v>
      </c>
      <c r="M137" s="463" t="s">
        <v>539</v>
      </c>
      <c r="N137" s="463" t="s">
        <v>50</v>
      </c>
    </row>
    <row r="138" spans="1:14" ht="25.2" customHeight="1">
      <c r="A138" s="451">
        <v>135</v>
      </c>
      <c r="B138" s="452" t="s">
        <v>540</v>
      </c>
      <c r="C138" s="453" t="s">
        <v>51</v>
      </c>
      <c r="D138" s="454">
        <f>แยกหน่วยบริการ!H138</f>
        <v>532097906.81999999</v>
      </c>
      <c r="E138" s="455">
        <f>แยกหน่วยบริการ!P138</f>
        <v>13592893</v>
      </c>
      <c r="F138" s="455">
        <f>แยกหน่วยบริการ!X138</f>
        <v>37642891.799999997</v>
      </c>
      <c r="G138" s="455">
        <f>แยกหน่วยบริการ!AF138</f>
        <v>106116016.86</v>
      </c>
      <c r="H138" s="455">
        <f>แยกหน่วยบริการ!AN138</f>
        <v>13580377</v>
      </c>
      <c r="I138" s="455">
        <f>แยกหน่วยบริการ!AV138</f>
        <v>14802800</v>
      </c>
      <c r="J138" s="456">
        <f>แยกหน่วยบริการ!BD138</f>
        <v>13005000</v>
      </c>
      <c r="K138" s="456">
        <f>แยกหน่วยบริการ!BL138</f>
        <v>5075310</v>
      </c>
      <c r="M138" s="445" t="s">
        <v>540</v>
      </c>
      <c r="N138" s="445" t="s">
        <v>51</v>
      </c>
    </row>
    <row r="139" spans="1:14" ht="25.2" customHeight="1">
      <c r="A139" s="451">
        <v>136</v>
      </c>
      <c r="B139" s="452" t="s">
        <v>541</v>
      </c>
      <c r="C139" s="453" t="s">
        <v>52</v>
      </c>
      <c r="D139" s="454">
        <f>แยกหน่วยบริการ!H139</f>
        <v>0</v>
      </c>
      <c r="E139" s="455">
        <f>แยกหน่วยบริการ!P139</f>
        <v>0</v>
      </c>
      <c r="F139" s="455">
        <f>แยกหน่วยบริการ!X139</f>
        <v>0</v>
      </c>
      <c r="G139" s="455">
        <f>แยกหน่วยบริการ!AF139</f>
        <v>0</v>
      </c>
      <c r="H139" s="455">
        <f>แยกหน่วยบริการ!AN139</f>
        <v>0</v>
      </c>
      <c r="I139" s="455">
        <f>แยกหน่วยบริการ!AV139</f>
        <v>0</v>
      </c>
      <c r="J139" s="456">
        <f>แยกหน่วยบริการ!BD139</f>
        <v>0</v>
      </c>
      <c r="K139" s="456">
        <f>แยกหน่วยบริการ!BL139</f>
        <v>0</v>
      </c>
      <c r="M139" s="445" t="s">
        <v>541</v>
      </c>
      <c r="N139" s="445" t="s">
        <v>52</v>
      </c>
    </row>
    <row r="140" spans="1:14" ht="25.2" customHeight="1">
      <c r="A140" s="451">
        <v>137</v>
      </c>
      <c r="B140" s="452" t="s">
        <v>542</v>
      </c>
      <c r="C140" s="453" t="s">
        <v>53</v>
      </c>
      <c r="D140" s="454">
        <f>แยกหน่วยบริการ!H140</f>
        <v>-196677795.72999999</v>
      </c>
      <c r="E140" s="455">
        <f>แยกหน่วยบริการ!P140</f>
        <v>-13592888</v>
      </c>
      <c r="F140" s="455">
        <f>แยกหน่วยบริการ!X140</f>
        <v>-12577580.560000001</v>
      </c>
      <c r="G140" s="455">
        <f>แยกหน่วยบริการ!AF140</f>
        <v>-48746956.82</v>
      </c>
      <c r="H140" s="455">
        <f>แยกหน่วยบริการ!AN140</f>
        <v>-13142665.109999999</v>
      </c>
      <c r="I140" s="455">
        <f>แยกหน่วยบริการ!AV140</f>
        <v>-14802797</v>
      </c>
      <c r="J140" s="456">
        <f>แยกหน่วยบริการ!BD140</f>
        <v>-13004998</v>
      </c>
      <c r="K140" s="456">
        <f>แยกหน่วยบริการ!BL140</f>
        <v>-2950831.6</v>
      </c>
      <c r="M140" s="445" t="s">
        <v>542</v>
      </c>
      <c r="N140" s="445" t="s">
        <v>53</v>
      </c>
    </row>
    <row r="141" spans="1:14" ht="25.2" customHeight="1">
      <c r="A141" s="451">
        <v>138</v>
      </c>
      <c r="B141" s="452" t="s">
        <v>543</v>
      </c>
      <c r="C141" s="453" t="s">
        <v>54</v>
      </c>
      <c r="D141" s="454">
        <f>แยกหน่วยบริการ!H141</f>
        <v>14603232</v>
      </c>
      <c r="E141" s="455">
        <f>แยกหน่วยบริการ!P141</f>
        <v>62000</v>
      </c>
      <c r="F141" s="455">
        <f>แยกหน่วยบริการ!X141</f>
        <v>12218359</v>
      </c>
      <c r="G141" s="455">
        <f>แยกหน่วยบริการ!AF141</f>
        <v>17844805</v>
      </c>
      <c r="H141" s="455">
        <f>แยกหน่วยบริการ!AN141</f>
        <v>2182016</v>
      </c>
      <c r="I141" s="455">
        <f>แยกหน่วยบริการ!AV141</f>
        <v>6481000</v>
      </c>
      <c r="J141" s="456">
        <f>แยกหน่วยบริการ!BD141</f>
        <v>0</v>
      </c>
      <c r="K141" s="456">
        <f>แยกหน่วยบริการ!BL141</f>
        <v>0</v>
      </c>
      <c r="M141" s="445" t="s">
        <v>543</v>
      </c>
      <c r="N141" s="445" t="s">
        <v>54</v>
      </c>
    </row>
    <row r="142" spans="1:14" ht="25.2" customHeight="1">
      <c r="A142" s="451">
        <v>139</v>
      </c>
      <c r="B142" s="452" t="s">
        <v>544</v>
      </c>
      <c r="C142" s="453" t="s">
        <v>55</v>
      </c>
      <c r="D142" s="454">
        <f>แยกหน่วยบริการ!H142</f>
        <v>0</v>
      </c>
      <c r="E142" s="455">
        <f>แยกหน่วยบริการ!P142</f>
        <v>0</v>
      </c>
      <c r="F142" s="455">
        <f>แยกหน่วยบริการ!X142</f>
        <v>0</v>
      </c>
      <c r="G142" s="455">
        <f>แยกหน่วยบริการ!AF142</f>
        <v>0</v>
      </c>
      <c r="H142" s="455">
        <f>แยกหน่วยบริการ!AN142</f>
        <v>0</v>
      </c>
      <c r="I142" s="455">
        <f>แยกหน่วยบริการ!AV142</f>
        <v>0</v>
      </c>
      <c r="J142" s="456">
        <f>แยกหน่วยบริการ!BD142</f>
        <v>0</v>
      </c>
      <c r="K142" s="456">
        <f>แยกหน่วยบริการ!BL142</f>
        <v>0</v>
      </c>
      <c r="M142" s="445" t="s">
        <v>544</v>
      </c>
      <c r="N142" s="445" t="s">
        <v>55</v>
      </c>
    </row>
    <row r="143" spans="1:14" s="463" customFormat="1" ht="25.2" customHeight="1">
      <c r="A143" s="460">
        <v>140</v>
      </c>
      <c r="B143" s="461" t="s">
        <v>545</v>
      </c>
      <c r="C143" s="462" t="s">
        <v>1437</v>
      </c>
      <c r="D143" s="454">
        <f>แยกหน่วยบริการ!H143</f>
        <v>-5925342.0800000001</v>
      </c>
      <c r="E143" s="455">
        <f>แยกหน่วยบริการ!P143</f>
        <v>-34145.980000000003</v>
      </c>
      <c r="F143" s="455">
        <f>แยกหน่วยบริการ!X143</f>
        <v>-5840726.0499999998</v>
      </c>
      <c r="G143" s="455">
        <f>แยกหน่วยบริการ!AF143</f>
        <v>-17844785.530000001</v>
      </c>
      <c r="H143" s="455">
        <f>แยกหน่วยบริการ!AN143</f>
        <v>-1862065.82</v>
      </c>
      <c r="I143" s="455">
        <f>แยกหน่วยบริการ!AV143</f>
        <v>-5979829.1399999997</v>
      </c>
      <c r="J143" s="456">
        <f>แยกหน่วยบริการ!BD143</f>
        <v>0</v>
      </c>
      <c r="K143" s="456">
        <f>แยกหน่วยบริการ!BL143</f>
        <v>0</v>
      </c>
      <c r="M143" s="463" t="s">
        <v>545</v>
      </c>
      <c r="N143" s="463" t="s">
        <v>1437</v>
      </c>
    </row>
    <row r="144" spans="1:14" ht="25.2" customHeight="1">
      <c r="A144" s="451">
        <v>141</v>
      </c>
      <c r="B144" s="452" t="s">
        <v>546</v>
      </c>
      <c r="C144" s="453" t="s">
        <v>56</v>
      </c>
      <c r="D144" s="454">
        <f>แยกหน่วยบริการ!H144</f>
        <v>0</v>
      </c>
      <c r="E144" s="455">
        <f>แยกหน่วยบริการ!P144</f>
        <v>0</v>
      </c>
      <c r="F144" s="455">
        <f>แยกหน่วยบริการ!X144</f>
        <v>0</v>
      </c>
      <c r="G144" s="455">
        <f>แยกหน่วยบริการ!AF144</f>
        <v>0</v>
      </c>
      <c r="H144" s="455">
        <f>แยกหน่วยบริการ!AN144</f>
        <v>0</v>
      </c>
      <c r="I144" s="455">
        <f>แยกหน่วยบริการ!AV144</f>
        <v>0</v>
      </c>
      <c r="J144" s="456">
        <f>แยกหน่วยบริการ!BD144</f>
        <v>0</v>
      </c>
      <c r="K144" s="456">
        <f>แยกหน่วยบริการ!BL144</f>
        <v>0</v>
      </c>
      <c r="M144" s="445" t="s">
        <v>546</v>
      </c>
      <c r="N144" s="445" t="s">
        <v>56</v>
      </c>
    </row>
    <row r="145" spans="1:14" ht="25.2" customHeight="1">
      <c r="A145" s="451">
        <v>142</v>
      </c>
      <c r="B145" s="452" t="s">
        <v>547</v>
      </c>
      <c r="C145" s="453" t="s">
        <v>57</v>
      </c>
      <c r="D145" s="454">
        <f>แยกหน่วยบริการ!H145</f>
        <v>0</v>
      </c>
      <c r="E145" s="455">
        <f>แยกหน่วยบริการ!P145</f>
        <v>0</v>
      </c>
      <c r="F145" s="455">
        <f>แยกหน่วยบริการ!X145</f>
        <v>0</v>
      </c>
      <c r="G145" s="455">
        <f>แยกหน่วยบริการ!AF145</f>
        <v>0</v>
      </c>
      <c r="H145" s="455">
        <f>แยกหน่วยบริการ!AN145</f>
        <v>0</v>
      </c>
      <c r="I145" s="455">
        <f>แยกหน่วยบริการ!AV145</f>
        <v>0</v>
      </c>
      <c r="J145" s="456">
        <f>แยกหน่วยบริการ!BD145</f>
        <v>0</v>
      </c>
      <c r="K145" s="456">
        <f>แยกหน่วยบริการ!BL145</f>
        <v>0</v>
      </c>
      <c r="M145" s="445" t="s">
        <v>547</v>
      </c>
      <c r="N145" s="445" t="s">
        <v>57</v>
      </c>
    </row>
    <row r="146" spans="1:14" ht="25.2" customHeight="1">
      <c r="A146" s="451">
        <v>143</v>
      </c>
      <c r="B146" s="452" t="s">
        <v>548</v>
      </c>
      <c r="C146" s="453" t="s">
        <v>1438</v>
      </c>
      <c r="D146" s="454">
        <f>แยกหน่วยบริการ!H146</f>
        <v>0</v>
      </c>
      <c r="E146" s="455">
        <f>แยกหน่วยบริการ!P146</f>
        <v>0</v>
      </c>
      <c r="F146" s="455">
        <f>แยกหน่วยบริการ!X146</f>
        <v>0</v>
      </c>
      <c r="G146" s="455">
        <f>แยกหน่วยบริการ!AF146</f>
        <v>0</v>
      </c>
      <c r="H146" s="455">
        <f>แยกหน่วยบริการ!AN146</f>
        <v>0</v>
      </c>
      <c r="I146" s="455">
        <f>แยกหน่วยบริการ!AV146</f>
        <v>0</v>
      </c>
      <c r="J146" s="456">
        <f>แยกหน่วยบริการ!BD146</f>
        <v>0</v>
      </c>
      <c r="K146" s="456">
        <f>แยกหน่วยบริการ!BL146</f>
        <v>0</v>
      </c>
      <c r="M146" s="445" t="s">
        <v>548</v>
      </c>
      <c r="N146" s="445" t="s">
        <v>1438</v>
      </c>
    </row>
    <row r="147" spans="1:14" ht="25.2" customHeight="1">
      <c r="A147" s="451">
        <v>144</v>
      </c>
      <c r="B147" s="452" t="s">
        <v>549</v>
      </c>
      <c r="C147" s="453" t="s">
        <v>58</v>
      </c>
      <c r="D147" s="454">
        <f>แยกหน่วยบริการ!H147</f>
        <v>34806939.729999997</v>
      </c>
      <c r="E147" s="455">
        <f>แยกหน่วยบริการ!P147</f>
        <v>4603984</v>
      </c>
      <c r="F147" s="455">
        <f>แยกหน่วยบริการ!X147</f>
        <v>284500</v>
      </c>
      <c r="G147" s="455">
        <f>แยกหน่วยบริการ!AF147</f>
        <v>214813</v>
      </c>
      <c r="H147" s="455">
        <f>แยกหน่วยบริการ!AN147</f>
        <v>1252479</v>
      </c>
      <c r="I147" s="455">
        <f>แยกหน่วยบริการ!AV147</f>
        <v>0</v>
      </c>
      <c r="J147" s="456">
        <f>แยกหน่วยบริการ!BD147</f>
        <v>476500</v>
      </c>
      <c r="K147" s="456">
        <f>แยกหน่วยบริการ!BL147</f>
        <v>2300000</v>
      </c>
      <c r="M147" s="445" t="s">
        <v>549</v>
      </c>
      <c r="N147" s="445" t="s">
        <v>58</v>
      </c>
    </row>
    <row r="148" spans="1:14" ht="25.2" customHeight="1">
      <c r="A148" s="451">
        <v>145</v>
      </c>
      <c r="B148" s="452" t="s">
        <v>550</v>
      </c>
      <c r="C148" s="453" t="s">
        <v>59</v>
      </c>
      <c r="D148" s="454">
        <f>แยกหน่วยบริการ!H148</f>
        <v>0</v>
      </c>
      <c r="E148" s="455">
        <f>แยกหน่วยบริการ!P148</f>
        <v>583200</v>
      </c>
      <c r="F148" s="455">
        <f>แยกหน่วยบริการ!X148</f>
        <v>548200</v>
      </c>
      <c r="G148" s="455">
        <f>แยกหน่วยบริการ!AF148</f>
        <v>0</v>
      </c>
      <c r="H148" s="455">
        <f>แยกหน่วยบริการ!AN148</f>
        <v>1505000</v>
      </c>
      <c r="I148" s="455">
        <f>แยกหน่วยบริการ!AV148</f>
        <v>3311258</v>
      </c>
      <c r="J148" s="456">
        <f>แยกหน่วยบริการ!BD148</f>
        <v>1558000</v>
      </c>
      <c r="K148" s="456">
        <f>แยกหน่วยบริการ!BL148</f>
        <v>0</v>
      </c>
      <c r="M148" s="445" t="s">
        <v>550</v>
      </c>
      <c r="N148" s="445" t="s">
        <v>59</v>
      </c>
    </row>
    <row r="149" spans="1:14" ht="25.2" customHeight="1">
      <c r="A149" s="451">
        <v>146</v>
      </c>
      <c r="B149" s="452" t="s">
        <v>551</v>
      </c>
      <c r="C149" s="453" t="s">
        <v>60</v>
      </c>
      <c r="D149" s="454">
        <f>แยกหน่วยบริการ!H149</f>
        <v>0</v>
      </c>
      <c r="E149" s="455">
        <f>แยกหน่วยบริการ!P149</f>
        <v>5955999</v>
      </c>
      <c r="F149" s="455">
        <f>แยกหน่วยบริการ!X149</f>
        <v>22282.75</v>
      </c>
      <c r="G149" s="455">
        <f>แยกหน่วยบริการ!AF149</f>
        <v>0</v>
      </c>
      <c r="H149" s="455">
        <f>แยกหน่วยบริการ!AN149</f>
        <v>5955999</v>
      </c>
      <c r="I149" s="455">
        <f>แยกหน่วยบริการ!AV149</f>
        <v>835000</v>
      </c>
      <c r="J149" s="456">
        <f>แยกหน่วยบริการ!BD149</f>
        <v>4931008</v>
      </c>
      <c r="K149" s="456">
        <f>แยกหน่วยบริการ!BL149</f>
        <v>0</v>
      </c>
      <c r="M149" s="445" t="s">
        <v>551</v>
      </c>
      <c r="N149" s="445" t="s">
        <v>60</v>
      </c>
    </row>
    <row r="150" spans="1:14" ht="25.2" customHeight="1">
      <c r="A150" s="451">
        <v>147</v>
      </c>
      <c r="B150" s="452" t="s">
        <v>552</v>
      </c>
      <c r="C150" s="453" t="s">
        <v>61</v>
      </c>
      <c r="D150" s="454">
        <f>แยกหน่วยบริการ!H150</f>
        <v>0</v>
      </c>
      <c r="E150" s="455">
        <f>แยกหน่วยบริการ!P150</f>
        <v>1327103</v>
      </c>
      <c r="F150" s="455">
        <f>แยกหน่วยบริการ!X150</f>
        <v>899000</v>
      </c>
      <c r="G150" s="455">
        <f>แยกหน่วยบริการ!AF150</f>
        <v>0</v>
      </c>
      <c r="H150" s="455">
        <f>แยกหน่วยบริการ!AN150</f>
        <v>120000</v>
      </c>
      <c r="I150" s="455">
        <f>แยกหน่วยบริการ!AV150</f>
        <v>749000</v>
      </c>
      <c r="J150" s="456">
        <f>แยกหน่วยบริการ!BD150</f>
        <v>0</v>
      </c>
      <c r="K150" s="456">
        <f>แยกหน่วยบริการ!BL150</f>
        <v>0</v>
      </c>
      <c r="M150" s="445" t="s">
        <v>552</v>
      </c>
      <c r="N150" s="445" t="s">
        <v>61</v>
      </c>
    </row>
    <row r="151" spans="1:14" ht="25.2" customHeight="1">
      <c r="A151" s="451">
        <v>148</v>
      </c>
      <c r="B151" s="452" t="s">
        <v>553</v>
      </c>
      <c r="C151" s="453" t="s">
        <v>62</v>
      </c>
      <c r="D151" s="454">
        <f>แยกหน่วยบริการ!H151</f>
        <v>0</v>
      </c>
      <c r="E151" s="455">
        <f>แยกหน่วยบริการ!P151</f>
        <v>0</v>
      </c>
      <c r="F151" s="455">
        <f>แยกหน่วยบริการ!X151</f>
        <v>0</v>
      </c>
      <c r="G151" s="455">
        <f>แยกหน่วยบริการ!AF151</f>
        <v>0</v>
      </c>
      <c r="H151" s="455">
        <f>แยกหน่วยบริการ!AN151</f>
        <v>0</v>
      </c>
      <c r="I151" s="455">
        <f>แยกหน่วยบริการ!AV151</f>
        <v>0</v>
      </c>
      <c r="J151" s="456">
        <f>แยกหน่วยบริการ!BD151</f>
        <v>0</v>
      </c>
      <c r="K151" s="456">
        <f>แยกหน่วยบริการ!BL151</f>
        <v>0</v>
      </c>
      <c r="M151" s="445" t="s">
        <v>553</v>
      </c>
      <c r="N151" s="445" t="s">
        <v>62</v>
      </c>
    </row>
    <row r="152" spans="1:14" ht="25.2" customHeight="1">
      <c r="A152" s="451">
        <v>149</v>
      </c>
      <c r="B152" s="452" t="s">
        <v>554</v>
      </c>
      <c r="C152" s="453" t="s">
        <v>63</v>
      </c>
      <c r="D152" s="454">
        <f>แยกหน่วยบริการ!H152</f>
        <v>0</v>
      </c>
      <c r="E152" s="455">
        <f>แยกหน่วยบริการ!P152</f>
        <v>1185042.57</v>
      </c>
      <c r="F152" s="455">
        <f>แยกหน่วยบริการ!X152</f>
        <v>962500</v>
      </c>
      <c r="G152" s="455">
        <f>แยกหน่วยบริการ!AF152</f>
        <v>0</v>
      </c>
      <c r="H152" s="455">
        <f>แยกหน่วยบริการ!AN152</f>
        <v>2393000</v>
      </c>
      <c r="I152" s="455">
        <f>แยกหน่วยบริการ!AV152</f>
        <v>858280</v>
      </c>
      <c r="J152" s="456">
        <f>แยกหน่วยบริการ!BD152</f>
        <v>568500</v>
      </c>
      <c r="K152" s="456">
        <f>แยกหน่วยบริการ!BL152</f>
        <v>0</v>
      </c>
      <c r="M152" s="445" t="s">
        <v>554</v>
      </c>
      <c r="N152" s="445" t="s">
        <v>63</v>
      </c>
    </row>
    <row r="153" spans="1:14" ht="25.2" customHeight="1">
      <c r="A153" s="451">
        <v>150</v>
      </c>
      <c r="B153" s="452" t="s">
        <v>555</v>
      </c>
      <c r="C153" s="453" t="s">
        <v>64</v>
      </c>
      <c r="D153" s="454">
        <f>แยกหน่วยบริการ!H153</f>
        <v>0</v>
      </c>
      <c r="E153" s="455">
        <f>แยกหน่วยบริการ!P153</f>
        <v>0</v>
      </c>
      <c r="F153" s="455">
        <f>แยกหน่วยบริการ!X153</f>
        <v>0</v>
      </c>
      <c r="G153" s="455">
        <f>แยกหน่วยบริการ!AF153</f>
        <v>0</v>
      </c>
      <c r="H153" s="455">
        <f>แยกหน่วยบริการ!AN153</f>
        <v>0</v>
      </c>
      <c r="I153" s="455">
        <f>แยกหน่วยบริการ!AV153</f>
        <v>0</v>
      </c>
      <c r="J153" s="456">
        <f>แยกหน่วยบริการ!BD153</f>
        <v>0</v>
      </c>
      <c r="K153" s="456">
        <f>แยกหน่วยบริการ!BL153</f>
        <v>0</v>
      </c>
      <c r="M153" s="445" t="s">
        <v>555</v>
      </c>
      <c r="N153" s="445" t="s">
        <v>64</v>
      </c>
    </row>
    <row r="154" spans="1:14" ht="25.2" customHeight="1">
      <c r="A154" s="451">
        <v>151</v>
      </c>
      <c r="B154" s="452" t="s">
        <v>556</v>
      </c>
      <c r="C154" s="453" t="s">
        <v>65</v>
      </c>
      <c r="D154" s="454">
        <f>แยกหน่วยบริการ!H154</f>
        <v>0</v>
      </c>
      <c r="E154" s="455">
        <f>แยกหน่วยบริการ!P154</f>
        <v>0</v>
      </c>
      <c r="F154" s="455">
        <f>แยกหน่วยบริการ!X154</f>
        <v>0</v>
      </c>
      <c r="G154" s="455">
        <f>แยกหน่วยบริการ!AF154</f>
        <v>0</v>
      </c>
      <c r="H154" s="455">
        <f>แยกหน่วยบริการ!AN154</f>
        <v>0</v>
      </c>
      <c r="I154" s="455">
        <f>แยกหน่วยบริการ!AV154</f>
        <v>0</v>
      </c>
      <c r="J154" s="456">
        <f>แยกหน่วยบริการ!BD154</f>
        <v>0</v>
      </c>
      <c r="K154" s="456">
        <f>แยกหน่วยบริการ!BL154</f>
        <v>0</v>
      </c>
      <c r="M154" s="445" t="s">
        <v>556</v>
      </c>
      <c r="N154" s="445" t="s">
        <v>65</v>
      </c>
    </row>
    <row r="155" spans="1:14" ht="25.2" customHeight="1">
      <c r="A155" s="451">
        <v>152</v>
      </c>
      <c r="B155" s="452" t="s">
        <v>557</v>
      </c>
      <c r="C155" s="453" t="s">
        <v>66</v>
      </c>
      <c r="D155" s="454">
        <f>แยกหน่วยบริการ!H155</f>
        <v>0</v>
      </c>
      <c r="E155" s="455">
        <f>แยกหน่วยบริการ!P155</f>
        <v>0</v>
      </c>
      <c r="F155" s="455">
        <f>แยกหน่วยบริการ!X155</f>
        <v>0</v>
      </c>
      <c r="G155" s="455">
        <f>แยกหน่วยบริการ!AF155</f>
        <v>0</v>
      </c>
      <c r="H155" s="455">
        <f>แยกหน่วยบริการ!AN155</f>
        <v>0</v>
      </c>
      <c r="I155" s="455">
        <f>แยกหน่วยบริการ!AV155</f>
        <v>0</v>
      </c>
      <c r="J155" s="456">
        <f>แยกหน่วยบริการ!BD155</f>
        <v>0</v>
      </c>
      <c r="K155" s="456">
        <f>แยกหน่วยบริการ!BL155</f>
        <v>0</v>
      </c>
      <c r="M155" s="445" t="s">
        <v>557</v>
      </c>
      <c r="N155" s="445" t="s">
        <v>66</v>
      </c>
    </row>
    <row r="156" spans="1:14" ht="25.2" customHeight="1">
      <c r="A156" s="451">
        <v>153</v>
      </c>
      <c r="B156" s="452" t="s">
        <v>558</v>
      </c>
      <c r="C156" s="453" t="s">
        <v>67</v>
      </c>
      <c r="D156" s="454">
        <f>แยกหน่วยบริการ!H156</f>
        <v>0</v>
      </c>
      <c r="E156" s="455">
        <f>แยกหน่วยบริการ!P156</f>
        <v>0</v>
      </c>
      <c r="F156" s="455">
        <f>แยกหน่วยบริการ!X156</f>
        <v>0</v>
      </c>
      <c r="G156" s="455">
        <f>แยกหน่วยบริการ!AF156</f>
        <v>0</v>
      </c>
      <c r="H156" s="455">
        <f>แยกหน่วยบริการ!AN156</f>
        <v>0</v>
      </c>
      <c r="I156" s="455">
        <f>แยกหน่วยบริการ!AV156</f>
        <v>0</v>
      </c>
      <c r="J156" s="456">
        <f>แยกหน่วยบริการ!BD156</f>
        <v>0</v>
      </c>
      <c r="K156" s="456">
        <f>แยกหน่วยบริการ!BL156</f>
        <v>0</v>
      </c>
      <c r="M156" s="445" t="s">
        <v>558</v>
      </c>
      <c r="N156" s="445" t="s">
        <v>67</v>
      </c>
    </row>
    <row r="157" spans="1:14" ht="25.2" customHeight="1">
      <c r="A157" s="451">
        <v>154</v>
      </c>
      <c r="B157" s="452" t="s">
        <v>559</v>
      </c>
      <c r="C157" s="453" t="s">
        <v>68</v>
      </c>
      <c r="D157" s="454">
        <f>แยกหน่วยบริการ!H157</f>
        <v>0</v>
      </c>
      <c r="E157" s="455">
        <f>แยกหน่วยบริการ!P157</f>
        <v>0</v>
      </c>
      <c r="F157" s="455">
        <f>แยกหน่วยบริการ!X157</f>
        <v>0</v>
      </c>
      <c r="G157" s="455">
        <f>แยกหน่วยบริการ!AF157</f>
        <v>0</v>
      </c>
      <c r="H157" s="455">
        <f>แยกหน่วยบริการ!AN157</f>
        <v>0</v>
      </c>
      <c r="I157" s="455">
        <f>แยกหน่วยบริการ!AV157</f>
        <v>0</v>
      </c>
      <c r="J157" s="456">
        <f>แยกหน่วยบริการ!BD157</f>
        <v>0</v>
      </c>
      <c r="K157" s="456">
        <f>แยกหน่วยบริการ!BL157</f>
        <v>0</v>
      </c>
      <c r="M157" s="445" t="s">
        <v>559</v>
      </c>
      <c r="N157" s="445" t="s">
        <v>68</v>
      </c>
    </row>
    <row r="158" spans="1:14" ht="25.2" customHeight="1">
      <c r="A158" s="451">
        <v>155</v>
      </c>
      <c r="B158" s="452" t="s">
        <v>560</v>
      </c>
      <c r="C158" s="453" t="s">
        <v>69</v>
      </c>
      <c r="D158" s="454">
        <f>แยกหน่วยบริการ!H158</f>
        <v>0</v>
      </c>
      <c r="E158" s="455">
        <f>แยกหน่วยบริการ!P158</f>
        <v>0</v>
      </c>
      <c r="F158" s="455">
        <f>แยกหน่วยบริการ!X158</f>
        <v>0</v>
      </c>
      <c r="G158" s="455">
        <f>แยกหน่วยบริการ!AF158</f>
        <v>0</v>
      </c>
      <c r="H158" s="455">
        <f>แยกหน่วยบริการ!AN158</f>
        <v>0</v>
      </c>
      <c r="I158" s="455">
        <f>แยกหน่วยบริการ!AV158</f>
        <v>0</v>
      </c>
      <c r="J158" s="456">
        <f>แยกหน่วยบริการ!BD158</f>
        <v>0</v>
      </c>
      <c r="K158" s="456">
        <f>แยกหน่วยบริการ!BL158</f>
        <v>0</v>
      </c>
      <c r="M158" s="445" t="s">
        <v>560</v>
      </c>
      <c r="N158" s="445" t="s">
        <v>69</v>
      </c>
    </row>
    <row r="159" spans="1:14" s="463" customFormat="1" ht="25.2" customHeight="1">
      <c r="A159" s="460">
        <v>156</v>
      </c>
      <c r="B159" s="461" t="s">
        <v>561</v>
      </c>
      <c r="C159" s="462" t="s">
        <v>1439</v>
      </c>
      <c r="D159" s="454">
        <f>แยกหน่วยบริการ!H159</f>
        <v>-13805690.26</v>
      </c>
      <c r="E159" s="455">
        <f>แยกหน่วยบริการ!P159</f>
        <v>-4603964</v>
      </c>
      <c r="F159" s="455">
        <f>แยกหน่วยบริการ!X159</f>
        <v>-284497</v>
      </c>
      <c r="G159" s="455">
        <f>แยกหน่วยบริการ!AF159</f>
        <v>-78928.98</v>
      </c>
      <c r="H159" s="455">
        <f>แยกหน่วยบริการ!AN159</f>
        <v>-1252472.8</v>
      </c>
      <c r="I159" s="455">
        <f>แยกหน่วยบริการ!AV159</f>
        <v>0</v>
      </c>
      <c r="J159" s="456">
        <f>แยกหน่วยบริการ!BD159</f>
        <v>-472227.32</v>
      </c>
      <c r="K159" s="456">
        <f>แยกหน่วยบริการ!BL159</f>
        <v>-1888555.32</v>
      </c>
      <c r="M159" s="463" t="s">
        <v>561</v>
      </c>
      <c r="N159" s="463" t="s">
        <v>1439</v>
      </c>
    </row>
    <row r="160" spans="1:14" s="463" customFormat="1" ht="25.2" customHeight="1">
      <c r="A160" s="460">
        <v>157</v>
      </c>
      <c r="B160" s="461" t="s">
        <v>562</v>
      </c>
      <c r="C160" s="462" t="s">
        <v>1440</v>
      </c>
      <c r="D160" s="454">
        <f>แยกหน่วยบริการ!H160</f>
        <v>0</v>
      </c>
      <c r="E160" s="455">
        <f>แยกหน่วยบริการ!P160</f>
        <v>-583198</v>
      </c>
      <c r="F160" s="455">
        <f>แยกหน่วยบริการ!X160</f>
        <v>-548199</v>
      </c>
      <c r="G160" s="455">
        <f>แยกหน่วยบริการ!AF160</f>
        <v>0</v>
      </c>
      <c r="H160" s="455">
        <f>แยกหน่วยบริการ!AN160</f>
        <v>-1504999</v>
      </c>
      <c r="I160" s="455">
        <f>แยกหน่วยบริการ!AV160</f>
        <v>-3311257</v>
      </c>
      <c r="J160" s="456">
        <f>แยกหน่วยบริการ!BD160</f>
        <v>-1557999</v>
      </c>
      <c r="K160" s="456">
        <f>แยกหน่วยบริการ!BL160</f>
        <v>0</v>
      </c>
      <c r="M160" s="463" t="s">
        <v>562</v>
      </c>
      <c r="N160" s="463" t="s">
        <v>1440</v>
      </c>
    </row>
    <row r="161" spans="1:14" s="463" customFormat="1" ht="25.2" customHeight="1">
      <c r="A161" s="460">
        <v>158</v>
      </c>
      <c r="B161" s="461" t="s">
        <v>563</v>
      </c>
      <c r="C161" s="462" t="s">
        <v>1441</v>
      </c>
      <c r="D161" s="454">
        <f>แยกหน่วยบริการ!H161</f>
        <v>0</v>
      </c>
      <c r="E161" s="455">
        <f>แยกหน่วยบริการ!P161</f>
        <v>-5955998</v>
      </c>
      <c r="F161" s="455">
        <f>แยกหน่วยบริการ!X161</f>
        <v>-22281.75</v>
      </c>
      <c r="G161" s="455">
        <f>แยกหน่วยบริการ!AF161</f>
        <v>0</v>
      </c>
      <c r="H161" s="455">
        <f>แยกหน่วยบริการ!AN161</f>
        <v>-5955998</v>
      </c>
      <c r="I161" s="455">
        <f>แยกหน่วยบริการ!AV161</f>
        <v>-834999</v>
      </c>
      <c r="J161" s="456">
        <f>แยกหน่วยบริการ!BD161</f>
        <v>-4931006.97</v>
      </c>
      <c r="K161" s="456">
        <f>แยกหน่วยบริการ!BL161</f>
        <v>0</v>
      </c>
      <c r="M161" s="463" t="s">
        <v>563</v>
      </c>
      <c r="N161" s="463" t="s">
        <v>1441</v>
      </c>
    </row>
    <row r="162" spans="1:14" s="463" customFormat="1" ht="25.2" customHeight="1">
      <c r="A162" s="460">
        <v>159</v>
      </c>
      <c r="B162" s="461" t="s">
        <v>564</v>
      </c>
      <c r="C162" s="462" t="s">
        <v>1442</v>
      </c>
      <c r="D162" s="454">
        <f>แยกหน่วยบริการ!H162</f>
        <v>0</v>
      </c>
      <c r="E162" s="455">
        <f>แยกหน่วยบริการ!P162</f>
        <v>-954779.12</v>
      </c>
      <c r="F162" s="455">
        <f>แยกหน่วยบริการ!X162</f>
        <v>-898998</v>
      </c>
      <c r="G162" s="455">
        <f>แยกหน่วยบริการ!AF162</f>
        <v>0</v>
      </c>
      <c r="H162" s="455">
        <f>แยกหน่วยบริการ!AN162</f>
        <v>-119999</v>
      </c>
      <c r="I162" s="455">
        <f>แยกหน่วยบริการ!AV162</f>
        <v>-748998</v>
      </c>
      <c r="J162" s="456">
        <f>แยกหน่วยบริการ!BD162</f>
        <v>0</v>
      </c>
      <c r="K162" s="456">
        <f>แยกหน่วยบริการ!BL162</f>
        <v>0</v>
      </c>
      <c r="M162" s="463" t="s">
        <v>564</v>
      </c>
      <c r="N162" s="463" t="s">
        <v>1442</v>
      </c>
    </row>
    <row r="163" spans="1:14" s="463" customFormat="1" ht="25.2" customHeight="1">
      <c r="A163" s="460">
        <v>160</v>
      </c>
      <c r="B163" s="461" t="s">
        <v>565</v>
      </c>
      <c r="C163" s="462" t="s">
        <v>1443</v>
      </c>
      <c r="D163" s="454">
        <f>แยกหน่วยบริการ!H163</f>
        <v>0</v>
      </c>
      <c r="E163" s="455">
        <f>แยกหน่วยบริการ!P163</f>
        <v>0</v>
      </c>
      <c r="F163" s="455">
        <f>แยกหน่วยบริการ!X163</f>
        <v>0</v>
      </c>
      <c r="G163" s="455">
        <f>แยกหน่วยบริการ!AF163</f>
        <v>0</v>
      </c>
      <c r="H163" s="455">
        <f>แยกหน่วยบริการ!AN163</f>
        <v>0</v>
      </c>
      <c r="I163" s="455">
        <f>แยกหน่วยบริการ!AV163</f>
        <v>0</v>
      </c>
      <c r="J163" s="456">
        <f>แยกหน่วยบริการ!BD163</f>
        <v>0</v>
      </c>
      <c r="K163" s="456">
        <f>แยกหน่วยบริการ!BL163</f>
        <v>0</v>
      </c>
      <c r="M163" s="463" t="s">
        <v>565</v>
      </c>
      <c r="N163" s="463" t="s">
        <v>1443</v>
      </c>
    </row>
    <row r="164" spans="1:14" s="463" customFormat="1" ht="25.2" customHeight="1">
      <c r="A164" s="460">
        <v>161</v>
      </c>
      <c r="B164" s="461" t="s">
        <v>566</v>
      </c>
      <c r="C164" s="462" t="s">
        <v>1444</v>
      </c>
      <c r="D164" s="454">
        <f>แยกหน่วยบริการ!H164</f>
        <v>0</v>
      </c>
      <c r="E164" s="455">
        <f>แยกหน่วยบริการ!P164</f>
        <v>-1185039.57</v>
      </c>
      <c r="F164" s="455">
        <f>แยกหน่วยบริการ!X164</f>
        <v>-954837.82</v>
      </c>
      <c r="G164" s="455">
        <f>แยกหน่วยบริการ!AF164</f>
        <v>0</v>
      </c>
      <c r="H164" s="455">
        <f>แยกหน่วยบริการ!AN164</f>
        <v>-2367496.06</v>
      </c>
      <c r="I164" s="455">
        <f>แยกหน่วยบริการ!AV164</f>
        <v>-856660.03</v>
      </c>
      <c r="J164" s="456">
        <f>แยกหน่วยบริการ!BD164</f>
        <v>-568498</v>
      </c>
      <c r="K164" s="456">
        <f>แยกหน่วยบริการ!BL164</f>
        <v>0</v>
      </c>
      <c r="M164" s="463" t="s">
        <v>566</v>
      </c>
      <c r="N164" s="463" t="s">
        <v>1444</v>
      </c>
    </row>
    <row r="165" spans="1:14" ht="25.2" customHeight="1">
      <c r="A165" s="451">
        <v>162</v>
      </c>
      <c r="B165" s="452" t="s">
        <v>567</v>
      </c>
      <c r="C165" s="453" t="s">
        <v>70</v>
      </c>
      <c r="D165" s="454">
        <f>แยกหน่วยบริการ!H165</f>
        <v>0</v>
      </c>
      <c r="E165" s="455">
        <f>แยกหน่วยบริการ!P165</f>
        <v>1154558.06</v>
      </c>
      <c r="F165" s="455">
        <f>แยกหน่วยบริการ!X165</f>
        <v>3147581</v>
      </c>
      <c r="G165" s="455">
        <f>แยกหน่วยบริการ!AF165</f>
        <v>4188600</v>
      </c>
      <c r="H165" s="455">
        <f>แยกหน่วยบริการ!AN165</f>
        <v>11643521.140000001</v>
      </c>
      <c r="I165" s="455">
        <f>แยกหน่วยบริการ!AV165</f>
        <v>10011189.5</v>
      </c>
      <c r="J165" s="456">
        <f>แยกหน่วยบริการ!BD165</f>
        <v>383790</v>
      </c>
      <c r="K165" s="456">
        <f>แยกหน่วยบริการ!BL165</f>
        <v>4600000</v>
      </c>
      <c r="M165" s="445" t="s">
        <v>567</v>
      </c>
      <c r="N165" s="445" t="s">
        <v>70</v>
      </c>
    </row>
    <row r="166" spans="1:14" ht="25.2" customHeight="1">
      <c r="A166" s="451">
        <v>163</v>
      </c>
      <c r="B166" s="452" t="s">
        <v>568</v>
      </c>
      <c r="C166" s="453" t="s">
        <v>71</v>
      </c>
      <c r="D166" s="454">
        <f>แยกหน่วยบริการ!H166</f>
        <v>0</v>
      </c>
      <c r="E166" s="455">
        <f>แยกหน่วยบริการ!P166</f>
        <v>12917469.99</v>
      </c>
      <c r="F166" s="455">
        <f>แยกหน่วยบริการ!X166</f>
        <v>19339300</v>
      </c>
      <c r="G166" s="455">
        <f>แยกหน่วยบริการ!AF166</f>
        <v>24702725.989999998</v>
      </c>
      <c r="H166" s="455">
        <f>แยกหน่วยบริการ!AN166</f>
        <v>9155238.1600000001</v>
      </c>
      <c r="I166" s="455">
        <f>แยกหน่วยบริการ!AV166</f>
        <v>7137565.3600000003</v>
      </c>
      <c r="J166" s="456">
        <f>แยกหน่วยบริการ!BD166</f>
        <v>2995990.81</v>
      </c>
      <c r="K166" s="456">
        <f>แยกหน่วยบริการ!BL166</f>
        <v>5736043.9100000001</v>
      </c>
      <c r="M166" s="445" t="s">
        <v>568</v>
      </c>
      <c r="N166" s="445" t="s">
        <v>71</v>
      </c>
    </row>
    <row r="167" spans="1:14" ht="25.2" customHeight="1">
      <c r="A167" s="451">
        <v>164</v>
      </c>
      <c r="B167" s="452" t="s">
        <v>569</v>
      </c>
      <c r="C167" s="453" t="s">
        <v>1445</v>
      </c>
      <c r="D167" s="454">
        <f>แยกหน่วยบริการ!H167</f>
        <v>0</v>
      </c>
      <c r="E167" s="455">
        <f>แยกหน่วยบริการ!P167</f>
        <v>157000</v>
      </c>
      <c r="F167" s="455">
        <f>แยกหน่วยบริการ!X167</f>
        <v>2836266</v>
      </c>
      <c r="G167" s="455">
        <f>แยกหน่วยบริการ!AF167</f>
        <v>3056327.88</v>
      </c>
      <c r="H167" s="455">
        <f>แยกหน่วยบริการ!AN167</f>
        <v>497000</v>
      </c>
      <c r="I167" s="455">
        <f>แยกหน่วยบริการ!AV167</f>
        <v>4677576.21</v>
      </c>
      <c r="J167" s="456">
        <f>แยกหน่วยบริการ!BD167</f>
        <v>1260000</v>
      </c>
      <c r="K167" s="456">
        <f>แยกหน่วยบริการ!BL167</f>
        <v>0</v>
      </c>
      <c r="M167" s="445" t="s">
        <v>569</v>
      </c>
      <c r="N167" s="445" t="s">
        <v>1445</v>
      </c>
    </row>
    <row r="168" spans="1:14" ht="25.2" customHeight="1">
      <c r="A168" s="451">
        <v>165</v>
      </c>
      <c r="B168" s="452" t="s">
        <v>570</v>
      </c>
      <c r="C168" s="453" t="s">
        <v>72</v>
      </c>
      <c r="D168" s="454">
        <f>แยกหน่วยบริการ!H168</f>
        <v>0</v>
      </c>
      <c r="E168" s="455">
        <f>แยกหน่วยบริการ!P168</f>
        <v>645000</v>
      </c>
      <c r="F168" s="455">
        <f>แยกหน่วยบริการ!X168</f>
        <v>8203266</v>
      </c>
      <c r="G168" s="455">
        <f>แยกหน่วยบริการ!AF168</f>
        <v>2350799</v>
      </c>
      <c r="H168" s="455">
        <f>แยกหน่วยบริการ!AN168</f>
        <v>2654127</v>
      </c>
      <c r="I168" s="455">
        <f>แยกหน่วยบริการ!AV168</f>
        <v>1378000</v>
      </c>
      <c r="J168" s="456">
        <f>แยกหน่วยบริการ!BD168</f>
        <v>1035600</v>
      </c>
      <c r="K168" s="456">
        <f>แยกหน่วยบริการ!BL168</f>
        <v>1307884</v>
      </c>
      <c r="M168" s="445" t="s">
        <v>570</v>
      </c>
      <c r="N168" s="445" t="s">
        <v>72</v>
      </c>
    </row>
    <row r="169" spans="1:14" ht="25.2" customHeight="1">
      <c r="A169" s="451">
        <v>166</v>
      </c>
      <c r="B169" s="452" t="s">
        <v>571</v>
      </c>
      <c r="C169" s="453" t="s">
        <v>73</v>
      </c>
      <c r="D169" s="454">
        <f>แยกหน่วยบริการ!H169</f>
        <v>0</v>
      </c>
      <c r="E169" s="455">
        <f>แยกหน่วยบริการ!P169</f>
        <v>163400</v>
      </c>
      <c r="F169" s="455">
        <f>แยกหน่วยบริการ!X169</f>
        <v>0</v>
      </c>
      <c r="G169" s="455">
        <f>แยกหน่วยบริการ!AF169</f>
        <v>0</v>
      </c>
      <c r="H169" s="455">
        <f>แยกหน่วยบริการ!AN169</f>
        <v>45000</v>
      </c>
      <c r="I169" s="455">
        <f>แยกหน่วยบริการ!AV169</f>
        <v>0</v>
      </c>
      <c r="J169" s="456">
        <f>แยกหน่วยบริการ!BD169</f>
        <v>0</v>
      </c>
      <c r="K169" s="456">
        <f>แยกหน่วยบริการ!BL169</f>
        <v>0</v>
      </c>
      <c r="M169" s="445" t="s">
        <v>571</v>
      </c>
      <c r="N169" s="445" t="s">
        <v>73</v>
      </c>
    </row>
    <row r="170" spans="1:14" ht="25.2" customHeight="1">
      <c r="A170" s="451">
        <v>167</v>
      </c>
      <c r="B170" s="452" t="s">
        <v>572</v>
      </c>
      <c r="C170" s="453" t="s">
        <v>74</v>
      </c>
      <c r="D170" s="454">
        <f>แยกหน่วยบริการ!H170</f>
        <v>0</v>
      </c>
      <c r="E170" s="455">
        <f>แยกหน่วยบริการ!P170</f>
        <v>0</v>
      </c>
      <c r="F170" s="455">
        <f>แยกหน่วยบริการ!X170</f>
        <v>0</v>
      </c>
      <c r="G170" s="455">
        <f>แยกหน่วยบริการ!AF170</f>
        <v>0</v>
      </c>
      <c r="H170" s="455">
        <f>แยกหน่วยบริการ!AN170</f>
        <v>0</v>
      </c>
      <c r="I170" s="455">
        <f>แยกหน่วยบริการ!AV170</f>
        <v>0</v>
      </c>
      <c r="J170" s="456">
        <f>แยกหน่วยบริการ!BD170</f>
        <v>0</v>
      </c>
      <c r="K170" s="456">
        <f>แยกหน่วยบริการ!BL170</f>
        <v>0</v>
      </c>
      <c r="M170" s="445" t="s">
        <v>572</v>
      </c>
      <c r="N170" s="445" t="s">
        <v>74</v>
      </c>
    </row>
    <row r="171" spans="1:14" ht="25.2" customHeight="1">
      <c r="A171" s="451">
        <v>168</v>
      </c>
      <c r="B171" s="452" t="s">
        <v>573</v>
      </c>
      <c r="C171" s="453" t="s">
        <v>75</v>
      </c>
      <c r="D171" s="454">
        <f>แยกหน่วยบริการ!H171</f>
        <v>0</v>
      </c>
      <c r="E171" s="455">
        <f>แยกหน่วยบริการ!P171</f>
        <v>745000</v>
      </c>
      <c r="F171" s="455">
        <f>แยกหน่วยบริการ!X171</f>
        <v>3598553.29</v>
      </c>
      <c r="G171" s="455">
        <f>แยกหน่วยบริการ!AF171</f>
        <v>89214</v>
      </c>
      <c r="H171" s="455">
        <f>แยกหน่วยบริการ!AN171</f>
        <v>0</v>
      </c>
      <c r="I171" s="455">
        <f>แยกหน่วยบริการ!AV171</f>
        <v>330896.34000000003</v>
      </c>
      <c r="J171" s="456">
        <f>แยกหน่วยบริการ!BD171</f>
        <v>0</v>
      </c>
      <c r="K171" s="456">
        <f>แยกหน่วยบริการ!BL171</f>
        <v>0</v>
      </c>
      <c r="M171" s="445" t="s">
        <v>573</v>
      </c>
      <c r="N171" s="445" t="s">
        <v>75</v>
      </c>
    </row>
    <row r="172" spans="1:14" ht="25.2" customHeight="1">
      <c r="A172" s="451">
        <v>169</v>
      </c>
      <c r="B172" s="452" t="s">
        <v>574</v>
      </c>
      <c r="C172" s="453" t="s">
        <v>76</v>
      </c>
      <c r="D172" s="454">
        <f>แยกหน่วยบริการ!H172</f>
        <v>0</v>
      </c>
      <c r="E172" s="455">
        <f>แยกหน่วยบริการ!P172</f>
        <v>0</v>
      </c>
      <c r="F172" s="455">
        <f>แยกหน่วยบริการ!X172</f>
        <v>99724</v>
      </c>
      <c r="G172" s="455">
        <f>แยกหน่วยบริการ!AF172</f>
        <v>695500</v>
      </c>
      <c r="H172" s="455">
        <f>แยกหน่วยบริการ!AN172</f>
        <v>0</v>
      </c>
      <c r="I172" s="455">
        <f>แยกหน่วยบริการ!AV172</f>
        <v>0</v>
      </c>
      <c r="J172" s="456">
        <f>แยกหน่วยบริการ!BD172</f>
        <v>0</v>
      </c>
      <c r="K172" s="456">
        <f>แยกหน่วยบริการ!BL172</f>
        <v>0</v>
      </c>
      <c r="M172" s="445" t="s">
        <v>574</v>
      </c>
      <c r="N172" s="445" t="s">
        <v>76</v>
      </c>
    </row>
    <row r="173" spans="1:14" ht="25.2" customHeight="1">
      <c r="A173" s="451">
        <v>170</v>
      </c>
      <c r="B173" s="452" t="s">
        <v>575</v>
      </c>
      <c r="C173" s="453" t="s">
        <v>77</v>
      </c>
      <c r="D173" s="454">
        <f>แยกหน่วยบริการ!H173</f>
        <v>0</v>
      </c>
      <c r="E173" s="455">
        <f>แยกหน่วยบริการ!P173</f>
        <v>40000</v>
      </c>
      <c r="F173" s="455">
        <f>แยกหน่วยบริการ!X173</f>
        <v>2229705</v>
      </c>
      <c r="G173" s="455">
        <f>แยกหน่วยบริการ!AF173</f>
        <v>924699.92</v>
      </c>
      <c r="H173" s="455">
        <f>แยกหน่วยบริการ!AN173</f>
        <v>292000</v>
      </c>
      <c r="I173" s="455">
        <f>แยกหน่วยบริการ!AV173</f>
        <v>1549500</v>
      </c>
      <c r="J173" s="456">
        <f>แยกหน่วยบริการ!BD173</f>
        <v>1917939</v>
      </c>
      <c r="K173" s="456">
        <f>แยกหน่วยบริการ!BL173</f>
        <v>0</v>
      </c>
      <c r="M173" s="445" t="s">
        <v>575</v>
      </c>
      <c r="N173" s="445" t="s">
        <v>77</v>
      </c>
    </row>
    <row r="174" spans="1:14" ht="25.2" customHeight="1">
      <c r="A174" s="451">
        <v>171</v>
      </c>
      <c r="B174" s="452" t="s">
        <v>576</v>
      </c>
      <c r="C174" s="453" t="s">
        <v>1446</v>
      </c>
      <c r="D174" s="454">
        <f>แยกหน่วยบริการ!H174</f>
        <v>0</v>
      </c>
      <c r="E174" s="455">
        <f>แยกหน่วยบริการ!P174</f>
        <v>-512601.26</v>
      </c>
      <c r="F174" s="455">
        <f>แยกหน่วยบริการ!X174</f>
        <v>-1492980</v>
      </c>
      <c r="G174" s="455">
        <f>แยกหน่วยบริการ!AF174</f>
        <v>-1768115.96</v>
      </c>
      <c r="H174" s="455">
        <f>แยกหน่วยบริการ!AN174</f>
        <v>-4413982.33</v>
      </c>
      <c r="I174" s="455">
        <f>แยกหน่วยบริการ!AV174</f>
        <v>-3553624.22</v>
      </c>
      <c r="J174" s="456">
        <f>แยกหน่วยบริการ!BD174</f>
        <v>-227657</v>
      </c>
      <c r="K174" s="456">
        <f>แยกหน่วยบริการ!BL174</f>
        <v>-4247324.0599999996</v>
      </c>
      <c r="M174" s="445" t="s">
        <v>576</v>
      </c>
      <c r="N174" s="445" t="s">
        <v>1446</v>
      </c>
    </row>
    <row r="175" spans="1:14" ht="25.2" customHeight="1">
      <c r="A175" s="451">
        <v>172</v>
      </c>
      <c r="B175" s="452" t="s">
        <v>577</v>
      </c>
      <c r="C175" s="453" t="s">
        <v>78</v>
      </c>
      <c r="D175" s="454">
        <f>แยกหน่วยบริการ!H175</f>
        <v>0</v>
      </c>
      <c r="E175" s="455">
        <f>แยกหน่วยบริการ!P175</f>
        <v>-6688374.71</v>
      </c>
      <c r="F175" s="455">
        <f>แยกหน่วยบริการ!X175</f>
        <v>-9830070.1999999993</v>
      </c>
      <c r="G175" s="455">
        <f>แยกหน่วยบริการ!AF175</f>
        <v>-13093717.51</v>
      </c>
      <c r="H175" s="455">
        <f>แยกหน่วยบริการ!AN175</f>
        <v>-1701611.19</v>
      </c>
      <c r="I175" s="455">
        <f>แยกหน่วยบริการ!AV175</f>
        <v>-2103380.94</v>
      </c>
      <c r="J175" s="456">
        <f>แยกหน่วยบริการ!BD175</f>
        <v>-1895277.85</v>
      </c>
      <c r="K175" s="456">
        <f>แยกหน่วยบริการ!BL175</f>
        <v>-1561728.4</v>
      </c>
      <c r="M175" s="445" t="s">
        <v>577</v>
      </c>
      <c r="N175" s="445" t="s">
        <v>78</v>
      </c>
    </row>
    <row r="176" spans="1:14" ht="25.2" customHeight="1">
      <c r="A176" s="451">
        <v>173</v>
      </c>
      <c r="B176" s="452" t="s">
        <v>578</v>
      </c>
      <c r="C176" s="453" t="s">
        <v>1447</v>
      </c>
      <c r="D176" s="454">
        <f>แยกหน่วยบริการ!H176</f>
        <v>0</v>
      </c>
      <c r="E176" s="455">
        <f>แยกหน่วยบริการ!P176</f>
        <v>-95572.13</v>
      </c>
      <c r="F176" s="455">
        <f>แยกหน่วยบริการ!X176</f>
        <v>-1687310.8</v>
      </c>
      <c r="G176" s="455">
        <f>แยกหน่วยบริการ!AF176</f>
        <v>-1587686.98</v>
      </c>
      <c r="H176" s="455">
        <f>แยกหน่วยบริการ!AN176</f>
        <v>-24849.99</v>
      </c>
      <c r="I176" s="455">
        <f>แยกหน่วยบริการ!AV176</f>
        <v>-1253950.53</v>
      </c>
      <c r="J176" s="456">
        <f>แยกหน่วยบริการ!BD176</f>
        <v>-120466.67</v>
      </c>
      <c r="K176" s="456">
        <f>แยกหน่วยบริการ!BL176</f>
        <v>0</v>
      </c>
      <c r="M176" s="445" t="s">
        <v>578</v>
      </c>
      <c r="N176" s="445" t="s">
        <v>1447</v>
      </c>
    </row>
    <row r="177" spans="1:14" ht="25.2" customHeight="1">
      <c r="A177" s="451">
        <v>174</v>
      </c>
      <c r="B177" s="452" t="s">
        <v>579</v>
      </c>
      <c r="C177" s="453" t="s">
        <v>1448</v>
      </c>
      <c r="D177" s="454">
        <f>แยกหน่วยบริการ!H177</f>
        <v>0</v>
      </c>
      <c r="E177" s="455">
        <f>แยกหน่วยบริการ!P177</f>
        <v>-433466.28</v>
      </c>
      <c r="F177" s="455">
        <f>แยกหน่วยบริการ!X177</f>
        <v>-2435775.89</v>
      </c>
      <c r="G177" s="455">
        <f>แยกหน่วยบริการ!AF177</f>
        <v>-883466.65</v>
      </c>
      <c r="H177" s="455">
        <f>แยกหน่วยบริการ!AN177</f>
        <v>-822098.37</v>
      </c>
      <c r="I177" s="455">
        <f>แยกหน่วยบริการ!AV177</f>
        <v>-347313.33</v>
      </c>
      <c r="J177" s="456">
        <f>แยกหน่วยบริการ!BD177</f>
        <v>-688161.09</v>
      </c>
      <c r="K177" s="456">
        <f>แยกหน่วยบริการ!BL177</f>
        <v>-672002.61</v>
      </c>
      <c r="M177" s="445" t="s">
        <v>579</v>
      </c>
      <c r="N177" s="445" t="s">
        <v>1448</v>
      </c>
    </row>
    <row r="178" spans="1:14" ht="25.2" customHeight="1">
      <c r="A178" s="451">
        <v>175</v>
      </c>
      <c r="B178" s="452" t="s">
        <v>580</v>
      </c>
      <c r="C178" s="453" t="s">
        <v>1449</v>
      </c>
      <c r="D178" s="454">
        <f>แยกหน่วยบริการ!H178</f>
        <v>0</v>
      </c>
      <c r="E178" s="455">
        <f>แยกหน่วยบริการ!P178</f>
        <v>-138890.25</v>
      </c>
      <c r="F178" s="455">
        <f>แยกหน่วยบริการ!X178</f>
        <v>0</v>
      </c>
      <c r="G178" s="455">
        <f>แยกหน่วยบริการ!AF178</f>
        <v>0</v>
      </c>
      <c r="H178" s="455">
        <f>แยกหน่วยบริการ!AN178</f>
        <v>-21000</v>
      </c>
      <c r="I178" s="455">
        <f>แยกหน่วยบริการ!AV178</f>
        <v>0</v>
      </c>
      <c r="J178" s="456">
        <f>แยกหน่วยบริการ!BD178</f>
        <v>0</v>
      </c>
      <c r="K178" s="456">
        <f>แยกหน่วยบริการ!BL178</f>
        <v>0</v>
      </c>
      <c r="M178" s="445" t="s">
        <v>580</v>
      </c>
      <c r="N178" s="445" t="s">
        <v>1449</v>
      </c>
    </row>
    <row r="179" spans="1:14" ht="25.2" customHeight="1">
      <c r="A179" s="451">
        <v>176</v>
      </c>
      <c r="B179" s="452" t="s">
        <v>581</v>
      </c>
      <c r="C179" s="453" t="s">
        <v>1809</v>
      </c>
      <c r="D179" s="454">
        <f>แยกหน่วยบริการ!H179</f>
        <v>0</v>
      </c>
      <c r="E179" s="455">
        <f>แยกหน่วยบริการ!P179</f>
        <v>0</v>
      </c>
      <c r="F179" s="455">
        <f>แยกหน่วยบริการ!X179</f>
        <v>0</v>
      </c>
      <c r="G179" s="455">
        <f>แยกหน่วยบริการ!AF179</f>
        <v>0</v>
      </c>
      <c r="H179" s="455">
        <f>แยกหน่วยบริการ!AN179</f>
        <v>0</v>
      </c>
      <c r="I179" s="455">
        <f>แยกหน่วยบริการ!AV179</f>
        <v>0</v>
      </c>
      <c r="J179" s="456">
        <f>แยกหน่วยบริการ!BD179</f>
        <v>0</v>
      </c>
      <c r="K179" s="456">
        <f>แยกหน่วยบริการ!BL179</f>
        <v>0</v>
      </c>
      <c r="M179" s="445" t="s">
        <v>581</v>
      </c>
      <c r="N179" s="445" t="s">
        <v>1809</v>
      </c>
    </row>
    <row r="180" spans="1:14" ht="25.2" customHeight="1">
      <c r="A180" s="451">
        <v>177</v>
      </c>
      <c r="B180" s="452" t="s">
        <v>582</v>
      </c>
      <c r="C180" s="453" t="s">
        <v>1810</v>
      </c>
      <c r="D180" s="454">
        <f>แยกหน่วยบริการ!H180</f>
        <v>0</v>
      </c>
      <c r="E180" s="455">
        <f>แยกหน่วยบริการ!P180</f>
        <v>-412277.91</v>
      </c>
      <c r="F180" s="455">
        <f>แยกหน่วยบริการ!X180</f>
        <v>-2599736.46</v>
      </c>
      <c r="G180" s="455">
        <f>แยกหน่วยบริการ!AF180</f>
        <v>-66910.34</v>
      </c>
      <c r="H180" s="455">
        <f>แยกหน่วยบริการ!AN180</f>
        <v>0</v>
      </c>
      <c r="I180" s="455">
        <f>แยกหน่วยบริการ!AV180</f>
        <v>-23898.03</v>
      </c>
      <c r="J180" s="456">
        <f>แยกหน่วยบริการ!BD180</f>
        <v>0</v>
      </c>
      <c r="K180" s="456">
        <f>แยกหน่วยบริการ!BL180</f>
        <v>0</v>
      </c>
      <c r="M180" s="445" t="s">
        <v>582</v>
      </c>
      <c r="N180" s="445" t="s">
        <v>1810</v>
      </c>
    </row>
    <row r="181" spans="1:14" ht="25.2" customHeight="1">
      <c r="A181" s="451">
        <v>178</v>
      </c>
      <c r="B181" s="452" t="s">
        <v>583</v>
      </c>
      <c r="C181" s="453" t="s">
        <v>81</v>
      </c>
      <c r="D181" s="454">
        <f>แยกหน่วยบริการ!H181</f>
        <v>0</v>
      </c>
      <c r="E181" s="455">
        <f>แยกหน่วยบริการ!P181</f>
        <v>0</v>
      </c>
      <c r="F181" s="455">
        <f>แยกหน่วยบริการ!X181</f>
        <v>-70360.639999999999</v>
      </c>
      <c r="G181" s="455">
        <f>แยกหน่วยบริการ!AF181</f>
        <v>-695499</v>
      </c>
      <c r="H181" s="455">
        <f>แยกหน่วยบริการ!AN181</f>
        <v>0</v>
      </c>
      <c r="I181" s="455">
        <f>แยกหน่วยบริการ!AV181</f>
        <v>0</v>
      </c>
      <c r="J181" s="456">
        <f>แยกหน่วยบริการ!BD181</f>
        <v>0</v>
      </c>
      <c r="K181" s="456">
        <f>แยกหน่วยบริการ!BL181</f>
        <v>0</v>
      </c>
      <c r="M181" s="445" t="s">
        <v>583</v>
      </c>
      <c r="N181" s="445" t="s">
        <v>81</v>
      </c>
    </row>
    <row r="182" spans="1:14" ht="25.2" customHeight="1">
      <c r="A182" s="451">
        <v>179</v>
      </c>
      <c r="B182" s="452" t="s">
        <v>584</v>
      </c>
      <c r="C182" s="453" t="s">
        <v>82</v>
      </c>
      <c r="D182" s="454">
        <f>แยกหน่วยบริการ!H182</f>
        <v>0</v>
      </c>
      <c r="E182" s="455">
        <f>แยกหน่วยบริการ!P182</f>
        <v>-39999</v>
      </c>
      <c r="F182" s="455">
        <f>แยกหน่วยบริการ!X182</f>
        <v>-883198.47</v>
      </c>
      <c r="G182" s="455">
        <f>แยกหน่วยบริการ!AF182</f>
        <v>-719382.61</v>
      </c>
      <c r="H182" s="455">
        <f>แยกหน่วยบริการ!AN182</f>
        <v>-100577.64</v>
      </c>
      <c r="I182" s="455">
        <f>แยกหน่วยบริการ!AV182</f>
        <v>-1475116.32</v>
      </c>
      <c r="J182" s="456">
        <f>แยกหน่วยบริการ!BD182</f>
        <v>-735547.33</v>
      </c>
      <c r="K182" s="456">
        <f>แยกหน่วยบริการ!BL182</f>
        <v>0</v>
      </c>
      <c r="M182" s="445" t="s">
        <v>584</v>
      </c>
      <c r="N182" s="445" t="s">
        <v>82</v>
      </c>
    </row>
    <row r="183" spans="1:14" ht="25.2" customHeight="1">
      <c r="A183" s="451">
        <v>180</v>
      </c>
      <c r="B183" s="452" t="s">
        <v>585</v>
      </c>
      <c r="C183" s="453" t="s">
        <v>1450</v>
      </c>
      <c r="D183" s="454">
        <f>แยกหน่วยบริการ!H183</f>
        <v>0</v>
      </c>
      <c r="E183" s="455">
        <f>แยกหน่วยบริการ!P183</f>
        <v>0</v>
      </c>
      <c r="F183" s="455">
        <f>แยกหน่วยบริการ!X183</f>
        <v>0</v>
      </c>
      <c r="G183" s="455">
        <f>แยกหน่วยบริการ!AF183</f>
        <v>0</v>
      </c>
      <c r="H183" s="455">
        <f>แยกหน่วยบริการ!AN183</f>
        <v>0</v>
      </c>
      <c r="I183" s="455">
        <f>แยกหน่วยบริการ!AV183</f>
        <v>0</v>
      </c>
      <c r="J183" s="456">
        <f>แยกหน่วยบริการ!BD183</f>
        <v>0</v>
      </c>
      <c r="K183" s="456">
        <f>แยกหน่วยบริการ!BL183</f>
        <v>0</v>
      </c>
      <c r="M183" s="445" t="s">
        <v>585</v>
      </c>
      <c r="N183" s="445" t="s">
        <v>1450</v>
      </c>
    </row>
    <row r="184" spans="1:14" ht="25.2" customHeight="1">
      <c r="A184" s="451">
        <v>181</v>
      </c>
      <c r="B184" s="452" t="s">
        <v>586</v>
      </c>
      <c r="C184" s="453" t="s">
        <v>1451</v>
      </c>
      <c r="D184" s="454">
        <f>แยกหน่วยบริการ!H184</f>
        <v>0</v>
      </c>
      <c r="E184" s="455">
        <f>แยกหน่วยบริการ!P184</f>
        <v>0</v>
      </c>
      <c r="F184" s="455">
        <f>แยกหน่วยบริการ!X184</f>
        <v>0</v>
      </c>
      <c r="G184" s="455">
        <f>แยกหน่วยบริการ!AF184</f>
        <v>0</v>
      </c>
      <c r="H184" s="455">
        <f>แยกหน่วยบริการ!AN184</f>
        <v>0</v>
      </c>
      <c r="I184" s="455">
        <f>แยกหน่วยบริการ!AV184</f>
        <v>0</v>
      </c>
      <c r="J184" s="456">
        <f>แยกหน่วยบริการ!BD184</f>
        <v>0</v>
      </c>
      <c r="K184" s="456">
        <f>แยกหน่วยบริการ!BL184</f>
        <v>0</v>
      </c>
      <c r="M184" s="445" t="s">
        <v>586</v>
      </c>
      <c r="N184" s="445" t="s">
        <v>1451</v>
      </c>
    </row>
    <row r="185" spans="1:14" ht="25.2" customHeight="1">
      <c r="A185" s="451">
        <v>182</v>
      </c>
      <c r="B185" s="452" t="s">
        <v>587</v>
      </c>
      <c r="C185" s="453" t="s">
        <v>83</v>
      </c>
      <c r="D185" s="454">
        <f>แยกหน่วยบริการ!H185</f>
        <v>4401216.9400000004</v>
      </c>
      <c r="E185" s="455">
        <f>แยกหน่วยบริการ!P185</f>
        <v>12000</v>
      </c>
      <c r="F185" s="455">
        <f>แยกหน่วยบริการ!X185</f>
        <v>0</v>
      </c>
      <c r="G185" s="455">
        <f>แยกหน่วยบริการ!AF185</f>
        <v>1409150</v>
      </c>
      <c r="H185" s="455">
        <f>แยกหน่วยบริการ!AN185</f>
        <v>1345752.5</v>
      </c>
      <c r="I185" s="455">
        <f>แยกหน่วยบริการ!AV185</f>
        <v>1016261</v>
      </c>
      <c r="J185" s="456">
        <f>แยกหน่วยบริการ!BD185</f>
        <v>1550016.75</v>
      </c>
      <c r="K185" s="456">
        <f>แยกหน่วยบริการ!BL185</f>
        <v>0</v>
      </c>
      <c r="M185" s="445" t="s">
        <v>587</v>
      </c>
      <c r="N185" s="445" t="s">
        <v>83</v>
      </c>
    </row>
    <row r="186" spans="1:14" ht="25.2" customHeight="1">
      <c r="A186" s="451">
        <v>183</v>
      </c>
      <c r="B186" s="452" t="s">
        <v>588</v>
      </c>
      <c r="C186" s="453" t="s">
        <v>84</v>
      </c>
      <c r="D186" s="454">
        <f>แยกหน่วยบริการ!H186</f>
        <v>0</v>
      </c>
      <c r="E186" s="455">
        <f>แยกหน่วยบริการ!P186</f>
        <v>0</v>
      </c>
      <c r="F186" s="455">
        <f>แยกหน่วยบริการ!X186</f>
        <v>0</v>
      </c>
      <c r="G186" s="455">
        <f>แยกหน่วยบริการ!AF186</f>
        <v>0</v>
      </c>
      <c r="H186" s="455">
        <f>แยกหน่วยบริการ!AN186</f>
        <v>0</v>
      </c>
      <c r="I186" s="455">
        <f>แยกหน่วยบริการ!AV186</f>
        <v>0</v>
      </c>
      <c r="J186" s="456">
        <f>แยกหน่วยบริการ!BD186</f>
        <v>0</v>
      </c>
      <c r="K186" s="456">
        <f>แยกหน่วยบริการ!BL186</f>
        <v>0</v>
      </c>
      <c r="M186" s="445" t="s">
        <v>588</v>
      </c>
      <c r="N186" s="445" t="s">
        <v>84</v>
      </c>
    </row>
    <row r="187" spans="1:14" ht="25.2" customHeight="1">
      <c r="A187" s="451">
        <v>184</v>
      </c>
      <c r="B187" s="452" t="s">
        <v>589</v>
      </c>
      <c r="C187" s="453" t="s">
        <v>1452</v>
      </c>
      <c r="D187" s="454">
        <f>แยกหน่วยบริการ!H187</f>
        <v>-3987609.28</v>
      </c>
      <c r="E187" s="455">
        <f>แยกหน่วยบริการ!P187</f>
        <v>-11999</v>
      </c>
      <c r="F187" s="455">
        <f>แยกหน่วยบริการ!X187</f>
        <v>0</v>
      </c>
      <c r="G187" s="455">
        <f>แยกหน่วยบริการ!AF187</f>
        <v>-1314163.3</v>
      </c>
      <c r="H187" s="455">
        <f>แยกหน่วยบริการ!AN187</f>
        <v>-1345705.5</v>
      </c>
      <c r="I187" s="455">
        <f>แยกหน่วยบริการ!AV187</f>
        <v>-1016232</v>
      </c>
      <c r="J187" s="456">
        <f>แยกหน่วยบริการ!BD187</f>
        <v>-1549975.75</v>
      </c>
      <c r="K187" s="456">
        <f>แยกหน่วยบริการ!BL187</f>
        <v>0</v>
      </c>
      <c r="M187" s="445" t="s">
        <v>589</v>
      </c>
      <c r="N187" s="445" t="s">
        <v>1452</v>
      </c>
    </row>
    <row r="188" spans="1:14" ht="25.2" customHeight="1">
      <c r="A188" s="451">
        <v>185</v>
      </c>
      <c r="B188" s="452" t="s">
        <v>590</v>
      </c>
      <c r="C188" s="453" t="s">
        <v>85</v>
      </c>
      <c r="D188" s="454">
        <f>แยกหน่วยบริการ!H188</f>
        <v>40246218</v>
      </c>
      <c r="E188" s="455">
        <f>แยกหน่วยบริการ!P188</f>
        <v>7196428</v>
      </c>
      <c r="F188" s="455">
        <f>แยกหน่วยบริการ!X188</f>
        <v>8113350</v>
      </c>
      <c r="G188" s="455">
        <f>แยกหน่วยบริการ!AF188</f>
        <v>5367800</v>
      </c>
      <c r="H188" s="455">
        <f>แยกหน่วยบริการ!AN188</f>
        <v>6798000</v>
      </c>
      <c r="I188" s="455">
        <f>แยกหน่วยบริการ!AV188</f>
        <v>6826000</v>
      </c>
      <c r="J188" s="456">
        <f>แยกหน่วยบริการ!BD188</f>
        <v>7853502</v>
      </c>
      <c r="K188" s="456">
        <f>แยกหน่วยบริการ!BL188</f>
        <v>0</v>
      </c>
      <c r="M188" s="445" t="s">
        <v>590</v>
      </c>
      <c r="N188" s="445" t="s">
        <v>85</v>
      </c>
    </row>
    <row r="189" spans="1:14" ht="25.2" customHeight="1">
      <c r="A189" s="451">
        <v>186</v>
      </c>
      <c r="B189" s="452" t="s">
        <v>591</v>
      </c>
      <c r="C189" s="453" t="s">
        <v>86</v>
      </c>
      <c r="D189" s="454">
        <f>แยกหน่วยบริการ!H189</f>
        <v>0</v>
      </c>
      <c r="E189" s="455">
        <f>แยกหน่วยบริการ!P189</f>
        <v>0</v>
      </c>
      <c r="F189" s="455">
        <f>แยกหน่วยบริการ!X189</f>
        <v>0</v>
      </c>
      <c r="G189" s="455">
        <f>แยกหน่วยบริการ!AF189</f>
        <v>0</v>
      </c>
      <c r="H189" s="455">
        <f>แยกหน่วยบริการ!AN189</f>
        <v>0</v>
      </c>
      <c r="I189" s="455">
        <f>แยกหน่วยบริการ!AV189</f>
        <v>0</v>
      </c>
      <c r="J189" s="456">
        <f>แยกหน่วยบริการ!BD189</f>
        <v>0</v>
      </c>
      <c r="K189" s="456">
        <f>แยกหน่วยบริการ!BL189</f>
        <v>0</v>
      </c>
      <c r="M189" s="445" t="s">
        <v>591</v>
      </c>
      <c r="N189" s="445" t="s">
        <v>86</v>
      </c>
    </row>
    <row r="190" spans="1:14" ht="25.2" customHeight="1">
      <c r="A190" s="451">
        <v>187</v>
      </c>
      <c r="B190" s="452" t="s">
        <v>592</v>
      </c>
      <c r="C190" s="453" t="s">
        <v>1453</v>
      </c>
      <c r="D190" s="454">
        <f>แยกหน่วยบริการ!H190</f>
        <v>-32176942.379999999</v>
      </c>
      <c r="E190" s="455">
        <f>แยกหน่วยบริการ!P190</f>
        <v>-6155590.6399999997</v>
      </c>
      <c r="F190" s="455">
        <f>แยกหน่วยบริการ!X190</f>
        <v>-8113337</v>
      </c>
      <c r="G190" s="455">
        <f>แยกหน่วยบริการ!AF190</f>
        <v>-5367795</v>
      </c>
      <c r="H190" s="455">
        <f>แยกหน่วยบริการ!AN190</f>
        <v>-5798795.9900000002</v>
      </c>
      <c r="I190" s="455">
        <f>แยกหน่วยบริการ!AV190</f>
        <v>-5077392.9400000004</v>
      </c>
      <c r="J190" s="456">
        <f>แยกหน่วยบริการ!BD190</f>
        <v>-7853491</v>
      </c>
      <c r="K190" s="456">
        <f>แยกหน่วยบริการ!BL190</f>
        <v>0</v>
      </c>
      <c r="M190" s="445" t="s">
        <v>592</v>
      </c>
      <c r="N190" s="445" t="s">
        <v>1453</v>
      </c>
    </row>
    <row r="191" spans="1:14" ht="25.2" customHeight="1">
      <c r="A191" s="451">
        <v>188</v>
      </c>
      <c r="B191" s="452" t="s">
        <v>593</v>
      </c>
      <c r="C191" s="453" t="s">
        <v>87</v>
      </c>
      <c r="D191" s="454">
        <f>แยกหน่วยบริการ!H191</f>
        <v>5181748</v>
      </c>
      <c r="E191" s="455">
        <f>แยกหน่วยบริการ!P191</f>
        <v>749000</v>
      </c>
      <c r="F191" s="455">
        <f>แยกหน่วยบริการ!X191</f>
        <v>0</v>
      </c>
      <c r="G191" s="455">
        <f>แยกหน่วยบริการ!AF191</f>
        <v>1222470</v>
      </c>
      <c r="H191" s="455">
        <f>แยกหน่วยบริการ!AN191</f>
        <v>581735</v>
      </c>
      <c r="I191" s="455">
        <f>แยกหน่วยบริการ!AV191</f>
        <v>1671305.53</v>
      </c>
      <c r="J191" s="456">
        <f>แยกหน่วยบริการ!BD191</f>
        <v>529210</v>
      </c>
      <c r="K191" s="456">
        <f>แยกหน่วยบริการ!BL191</f>
        <v>0</v>
      </c>
      <c r="M191" s="445" t="s">
        <v>593</v>
      </c>
      <c r="N191" s="445" t="s">
        <v>87</v>
      </c>
    </row>
    <row r="192" spans="1:14" ht="25.2" customHeight="1">
      <c r="A192" s="451">
        <v>189</v>
      </c>
      <c r="B192" s="452" t="s">
        <v>594</v>
      </c>
      <c r="C192" s="453" t="s">
        <v>88</v>
      </c>
      <c r="D192" s="454">
        <f>แยกหน่วยบริการ!H192</f>
        <v>0</v>
      </c>
      <c r="E192" s="455">
        <f>แยกหน่วยบริการ!P192</f>
        <v>0</v>
      </c>
      <c r="F192" s="455">
        <f>แยกหน่วยบริการ!X192</f>
        <v>0</v>
      </c>
      <c r="G192" s="455">
        <f>แยกหน่วยบริการ!AF192</f>
        <v>0</v>
      </c>
      <c r="H192" s="455">
        <f>แยกหน่วยบริการ!AN192</f>
        <v>0</v>
      </c>
      <c r="I192" s="455">
        <f>แยกหน่วยบริการ!AV192</f>
        <v>0</v>
      </c>
      <c r="J192" s="456">
        <f>แยกหน่วยบริการ!BD192</f>
        <v>0</v>
      </c>
      <c r="K192" s="456">
        <f>แยกหน่วยบริการ!BL192</f>
        <v>0</v>
      </c>
      <c r="M192" s="445" t="s">
        <v>594</v>
      </c>
      <c r="N192" s="445" t="s">
        <v>88</v>
      </c>
    </row>
    <row r="193" spans="1:14" ht="25.2" customHeight="1">
      <c r="A193" s="451">
        <v>190</v>
      </c>
      <c r="B193" s="452" t="s">
        <v>595</v>
      </c>
      <c r="C193" s="453" t="s">
        <v>1454</v>
      </c>
      <c r="D193" s="454">
        <f>แยกหน่วยบริการ!H193</f>
        <v>-4629242.0599999996</v>
      </c>
      <c r="E193" s="455">
        <f>แยกหน่วยบริการ!P193</f>
        <v>-748999</v>
      </c>
      <c r="F193" s="455">
        <f>แยกหน่วยบริการ!X193</f>
        <v>0</v>
      </c>
      <c r="G193" s="455">
        <f>แยกหน่วยบริการ!AF193</f>
        <v>-1222464</v>
      </c>
      <c r="H193" s="455">
        <f>แยกหน่วยบริการ!AN193</f>
        <v>-581699</v>
      </c>
      <c r="I193" s="455">
        <f>แยกหน่วยบริการ!AV193</f>
        <v>-648373.34</v>
      </c>
      <c r="J193" s="456">
        <f>แยกหน่วยบริการ!BD193</f>
        <v>-529197</v>
      </c>
      <c r="K193" s="456">
        <f>แยกหน่วยบริการ!BL193</f>
        <v>0</v>
      </c>
      <c r="M193" s="445" t="s">
        <v>595</v>
      </c>
      <c r="N193" s="445" t="s">
        <v>1454</v>
      </c>
    </row>
    <row r="194" spans="1:14" ht="25.2" customHeight="1">
      <c r="A194" s="451">
        <v>191</v>
      </c>
      <c r="B194" s="452" t="s">
        <v>596</v>
      </c>
      <c r="C194" s="453" t="s">
        <v>89</v>
      </c>
      <c r="D194" s="454">
        <f>แยกหน่วยบริการ!H194</f>
        <v>814101.3</v>
      </c>
      <c r="E194" s="455">
        <f>แยกหน่วยบริการ!P194</f>
        <v>0</v>
      </c>
      <c r="F194" s="455">
        <f>แยกหน่วยบริการ!X194</f>
        <v>0</v>
      </c>
      <c r="G194" s="455">
        <f>แยกหน่วยบริการ!AF194</f>
        <v>108290</v>
      </c>
      <c r="H194" s="455">
        <f>แยกหน่วยบริการ!AN194</f>
        <v>110125</v>
      </c>
      <c r="I194" s="455">
        <f>แยกหน่วยบริการ!AV194</f>
        <v>172190</v>
      </c>
      <c r="J194" s="456">
        <f>แยกหน่วยบริการ!BD194</f>
        <v>314000</v>
      </c>
      <c r="K194" s="456">
        <f>แยกหน่วยบริการ!BL194</f>
        <v>0</v>
      </c>
      <c r="M194" s="445" t="s">
        <v>596</v>
      </c>
      <c r="N194" s="445" t="s">
        <v>89</v>
      </c>
    </row>
    <row r="195" spans="1:14" ht="25.2" customHeight="1">
      <c r="A195" s="451">
        <v>192</v>
      </c>
      <c r="B195" s="452" t="s">
        <v>597</v>
      </c>
      <c r="C195" s="453" t="s">
        <v>90</v>
      </c>
      <c r="D195" s="454">
        <f>แยกหน่วยบริการ!H195</f>
        <v>0</v>
      </c>
      <c r="E195" s="455">
        <f>แยกหน่วยบริการ!P195</f>
        <v>0</v>
      </c>
      <c r="F195" s="455">
        <f>แยกหน่วยบริการ!X195</f>
        <v>0</v>
      </c>
      <c r="G195" s="455">
        <f>แยกหน่วยบริการ!AF195</f>
        <v>0</v>
      </c>
      <c r="H195" s="455">
        <f>แยกหน่วยบริการ!AN195</f>
        <v>0</v>
      </c>
      <c r="I195" s="455">
        <f>แยกหน่วยบริการ!AV195</f>
        <v>0</v>
      </c>
      <c r="J195" s="456">
        <f>แยกหน่วยบริการ!BD195</f>
        <v>0</v>
      </c>
      <c r="K195" s="456">
        <f>แยกหน่วยบริการ!BL195</f>
        <v>0</v>
      </c>
      <c r="M195" s="445" t="s">
        <v>597</v>
      </c>
      <c r="N195" s="445" t="s">
        <v>90</v>
      </c>
    </row>
    <row r="196" spans="1:14" ht="25.2" customHeight="1">
      <c r="A196" s="451">
        <v>193</v>
      </c>
      <c r="B196" s="452" t="s">
        <v>598</v>
      </c>
      <c r="C196" s="453" t="s">
        <v>1455</v>
      </c>
      <c r="D196" s="454">
        <f>แยกหน่วยบริการ!H196</f>
        <v>-676127</v>
      </c>
      <c r="E196" s="455">
        <f>แยกหน่วยบริการ!P196</f>
        <v>0</v>
      </c>
      <c r="F196" s="455">
        <f>แยกหน่วยบริการ!X196</f>
        <v>0</v>
      </c>
      <c r="G196" s="455">
        <f>แยกหน่วยบริการ!AF196</f>
        <v>-108282</v>
      </c>
      <c r="H196" s="455">
        <f>แยกหน่วยบริการ!AN196</f>
        <v>-110118</v>
      </c>
      <c r="I196" s="455">
        <f>แยกหน่วยบริการ!AV196</f>
        <v>-172187</v>
      </c>
      <c r="J196" s="456">
        <f>แยกหน่วยบริการ!BD196</f>
        <v>-313994</v>
      </c>
      <c r="K196" s="456">
        <f>แยกหน่วยบริการ!BL196</f>
        <v>0</v>
      </c>
      <c r="M196" s="445" t="s">
        <v>598</v>
      </c>
      <c r="N196" s="445" t="s">
        <v>1455</v>
      </c>
    </row>
    <row r="197" spans="1:14" ht="25.2" customHeight="1">
      <c r="A197" s="451">
        <v>194</v>
      </c>
      <c r="B197" s="452" t="s">
        <v>599</v>
      </c>
      <c r="C197" s="453" t="s">
        <v>91</v>
      </c>
      <c r="D197" s="454">
        <f>แยกหน่วยบริการ!H197</f>
        <v>279860</v>
      </c>
      <c r="E197" s="455">
        <f>แยกหน่วยบริการ!P197</f>
        <v>0</v>
      </c>
      <c r="F197" s="455">
        <f>แยกหน่วยบริการ!X197</f>
        <v>0</v>
      </c>
      <c r="G197" s="455">
        <f>แยกหน่วยบริการ!AF197</f>
        <v>46846</v>
      </c>
      <c r="H197" s="455">
        <f>แยกหน่วยบริการ!AN197</f>
        <v>0</v>
      </c>
      <c r="I197" s="455">
        <f>แยกหน่วยบริการ!AV197</f>
        <v>133000</v>
      </c>
      <c r="J197" s="456">
        <f>แยกหน่วยบริการ!BD197</f>
        <v>44019.8</v>
      </c>
      <c r="K197" s="456">
        <f>แยกหน่วยบริการ!BL197</f>
        <v>0</v>
      </c>
      <c r="M197" s="445" t="s">
        <v>599</v>
      </c>
      <c r="N197" s="445" t="s">
        <v>91</v>
      </c>
    </row>
    <row r="198" spans="1:14" ht="25.2" customHeight="1">
      <c r="A198" s="451">
        <v>195</v>
      </c>
      <c r="B198" s="452" t="s">
        <v>600</v>
      </c>
      <c r="C198" s="453" t="s">
        <v>92</v>
      </c>
      <c r="D198" s="454">
        <f>แยกหน่วยบริการ!H198</f>
        <v>0</v>
      </c>
      <c r="E198" s="455">
        <f>แยกหน่วยบริการ!P198</f>
        <v>0</v>
      </c>
      <c r="F198" s="455">
        <f>แยกหน่วยบริการ!X198</f>
        <v>0</v>
      </c>
      <c r="G198" s="455">
        <f>แยกหน่วยบริการ!AF198</f>
        <v>0</v>
      </c>
      <c r="H198" s="455">
        <f>แยกหน่วยบริการ!AN198</f>
        <v>0</v>
      </c>
      <c r="I198" s="455">
        <f>แยกหน่วยบริการ!AV198</f>
        <v>0</v>
      </c>
      <c r="J198" s="456">
        <f>แยกหน่วยบริการ!BD198</f>
        <v>0</v>
      </c>
      <c r="K198" s="456">
        <f>แยกหน่วยบริการ!BL198</f>
        <v>0</v>
      </c>
      <c r="M198" s="445" t="s">
        <v>600</v>
      </c>
      <c r="N198" s="445" t="s">
        <v>92</v>
      </c>
    </row>
    <row r="199" spans="1:14" ht="25.2" customHeight="1">
      <c r="A199" s="451">
        <v>196</v>
      </c>
      <c r="B199" s="452" t="s">
        <v>601</v>
      </c>
      <c r="C199" s="453" t="s">
        <v>1456</v>
      </c>
      <c r="D199" s="454">
        <f>แยกหน่วยบริการ!H199</f>
        <v>-279855</v>
      </c>
      <c r="E199" s="455">
        <f>แยกหน่วยบริการ!P199</f>
        <v>0</v>
      </c>
      <c r="F199" s="455">
        <f>แยกหน่วยบริการ!X199</f>
        <v>0</v>
      </c>
      <c r="G199" s="455">
        <f>แยกหน่วยบริการ!AF199</f>
        <v>-46844</v>
      </c>
      <c r="H199" s="455">
        <f>แยกหน่วยบริการ!AN199</f>
        <v>0</v>
      </c>
      <c r="I199" s="455">
        <f>แยกหน่วยบริการ!AV199</f>
        <v>-132998</v>
      </c>
      <c r="J199" s="456">
        <f>แยกหน่วยบริการ!BD199</f>
        <v>-44018.8</v>
      </c>
      <c r="K199" s="456">
        <f>แยกหน่วยบริการ!BL199</f>
        <v>0</v>
      </c>
      <c r="M199" s="445" t="s">
        <v>601</v>
      </c>
      <c r="N199" s="445" t="s">
        <v>1456</v>
      </c>
    </row>
    <row r="200" spans="1:14" ht="25.2" customHeight="1">
      <c r="A200" s="451">
        <v>197</v>
      </c>
      <c r="B200" s="452" t="s">
        <v>1912</v>
      </c>
      <c r="C200" s="453" t="s">
        <v>1913</v>
      </c>
      <c r="D200" s="454">
        <f>แยกหน่วยบริการ!H200</f>
        <v>0</v>
      </c>
      <c r="E200" s="455">
        <f>แยกหน่วยบริการ!P200</f>
        <v>0</v>
      </c>
      <c r="F200" s="455">
        <f>แยกหน่วยบริการ!X200</f>
        <v>0</v>
      </c>
      <c r="G200" s="455">
        <f>แยกหน่วยบริการ!AF200</f>
        <v>0</v>
      </c>
      <c r="H200" s="455">
        <f>แยกหน่วยบริการ!AN200</f>
        <v>0</v>
      </c>
      <c r="I200" s="455">
        <f>แยกหน่วยบริการ!AV200</f>
        <v>0</v>
      </c>
      <c r="J200" s="456">
        <f>แยกหน่วยบริการ!BD200</f>
        <v>0</v>
      </c>
      <c r="K200" s="456">
        <f>แยกหน่วยบริการ!BL200</f>
        <v>0</v>
      </c>
      <c r="M200" s="445" t="s">
        <v>1912</v>
      </c>
      <c r="N200" s="445" t="s">
        <v>1913</v>
      </c>
    </row>
    <row r="201" spans="1:14" ht="25.2" customHeight="1">
      <c r="A201" s="451">
        <v>198</v>
      </c>
      <c r="B201" s="452" t="s">
        <v>1914</v>
      </c>
      <c r="C201" s="453" t="s">
        <v>1915</v>
      </c>
      <c r="D201" s="454">
        <f>แยกหน่วยบริการ!H201</f>
        <v>0</v>
      </c>
      <c r="E201" s="455">
        <f>แยกหน่วยบริการ!P201</f>
        <v>0</v>
      </c>
      <c r="F201" s="455">
        <f>แยกหน่วยบริการ!X201</f>
        <v>0</v>
      </c>
      <c r="G201" s="455">
        <f>แยกหน่วยบริการ!AF201</f>
        <v>0</v>
      </c>
      <c r="H201" s="455">
        <f>แยกหน่วยบริการ!AN201</f>
        <v>0</v>
      </c>
      <c r="I201" s="455">
        <f>แยกหน่วยบริการ!AV201</f>
        <v>0</v>
      </c>
      <c r="J201" s="456">
        <f>แยกหน่วยบริการ!BD201</f>
        <v>0</v>
      </c>
      <c r="K201" s="456">
        <f>แยกหน่วยบริการ!BL201</f>
        <v>0</v>
      </c>
      <c r="M201" s="445" t="s">
        <v>1914</v>
      </c>
      <c r="N201" s="445" t="s">
        <v>1915</v>
      </c>
    </row>
    <row r="202" spans="1:14" ht="25.2" customHeight="1">
      <c r="A202" s="451">
        <v>199</v>
      </c>
      <c r="B202" s="452" t="s">
        <v>1916</v>
      </c>
      <c r="C202" s="453" t="s">
        <v>1917</v>
      </c>
      <c r="D202" s="454">
        <f>แยกหน่วยบริการ!H202</f>
        <v>0</v>
      </c>
      <c r="E202" s="455">
        <f>แยกหน่วยบริการ!P202</f>
        <v>0</v>
      </c>
      <c r="F202" s="455">
        <f>แยกหน่วยบริการ!X202</f>
        <v>0</v>
      </c>
      <c r="G202" s="455">
        <f>แยกหน่วยบริการ!AF202</f>
        <v>0</v>
      </c>
      <c r="H202" s="455">
        <f>แยกหน่วยบริการ!AN202</f>
        <v>0</v>
      </c>
      <c r="I202" s="455">
        <f>แยกหน่วยบริการ!AV202</f>
        <v>0</v>
      </c>
      <c r="J202" s="456">
        <f>แยกหน่วยบริการ!BD202</f>
        <v>0</v>
      </c>
      <c r="K202" s="456">
        <f>แยกหน่วยบริการ!BL202</f>
        <v>0</v>
      </c>
      <c r="M202" s="445" t="s">
        <v>1916</v>
      </c>
      <c r="N202" s="445" t="s">
        <v>1917</v>
      </c>
    </row>
    <row r="203" spans="1:14" ht="25.2" customHeight="1">
      <c r="A203" s="451">
        <v>200</v>
      </c>
      <c r="B203" s="452" t="s">
        <v>602</v>
      </c>
      <c r="C203" s="453" t="s">
        <v>93</v>
      </c>
      <c r="D203" s="454">
        <f>แยกหน่วยบริการ!H203</f>
        <v>0</v>
      </c>
      <c r="E203" s="455">
        <f>แยกหน่วยบริการ!P203</f>
        <v>0</v>
      </c>
      <c r="F203" s="455">
        <f>แยกหน่วยบริการ!X203</f>
        <v>0</v>
      </c>
      <c r="G203" s="455">
        <f>แยกหน่วยบริการ!AF203</f>
        <v>0</v>
      </c>
      <c r="H203" s="455">
        <f>แยกหน่วยบริการ!AN203</f>
        <v>0</v>
      </c>
      <c r="I203" s="455">
        <f>แยกหน่วยบริการ!AV203</f>
        <v>0</v>
      </c>
      <c r="J203" s="456">
        <f>แยกหน่วยบริการ!BD203</f>
        <v>0</v>
      </c>
      <c r="K203" s="456">
        <f>แยกหน่วยบริการ!BL203</f>
        <v>0</v>
      </c>
      <c r="M203" s="445" t="s">
        <v>602</v>
      </c>
      <c r="N203" s="445" t="s">
        <v>93</v>
      </c>
    </row>
    <row r="204" spans="1:14" ht="25.2" customHeight="1">
      <c r="A204" s="451">
        <v>201</v>
      </c>
      <c r="B204" s="452" t="s">
        <v>603</v>
      </c>
      <c r="C204" s="453" t="s">
        <v>94</v>
      </c>
      <c r="D204" s="454">
        <f>แยกหน่วยบริการ!H204</f>
        <v>0</v>
      </c>
      <c r="E204" s="455">
        <f>แยกหน่วยบริการ!P204</f>
        <v>0</v>
      </c>
      <c r="F204" s="455">
        <f>แยกหน่วยบริการ!X204</f>
        <v>0</v>
      </c>
      <c r="G204" s="455">
        <f>แยกหน่วยบริการ!AF204</f>
        <v>0</v>
      </c>
      <c r="H204" s="455">
        <f>แยกหน่วยบริการ!AN204</f>
        <v>0</v>
      </c>
      <c r="I204" s="455">
        <f>แยกหน่วยบริการ!AV204</f>
        <v>0</v>
      </c>
      <c r="J204" s="456">
        <f>แยกหน่วยบริการ!BD204</f>
        <v>0</v>
      </c>
      <c r="K204" s="456">
        <f>แยกหน่วยบริการ!BL204</f>
        <v>0</v>
      </c>
      <c r="M204" s="445" t="s">
        <v>603</v>
      </c>
      <c r="N204" s="445" t="s">
        <v>94</v>
      </c>
    </row>
    <row r="205" spans="1:14" ht="25.2" customHeight="1">
      <c r="A205" s="451">
        <v>202</v>
      </c>
      <c r="B205" s="452" t="s">
        <v>604</v>
      </c>
      <c r="C205" s="453" t="s">
        <v>1457</v>
      </c>
      <c r="D205" s="454">
        <f>แยกหน่วยบริการ!H205</f>
        <v>0</v>
      </c>
      <c r="E205" s="455">
        <f>แยกหน่วยบริการ!P205</f>
        <v>0</v>
      </c>
      <c r="F205" s="455">
        <f>แยกหน่วยบริการ!X205</f>
        <v>0</v>
      </c>
      <c r="G205" s="455">
        <f>แยกหน่วยบริการ!AF205</f>
        <v>0</v>
      </c>
      <c r="H205" s="455">
        <f>แยกหน่วยบริการ!AN205</f>
        <v>0</v>
      </c>
      <c r="I205" s="455">
        <f>แยกหน่วยบริการ!AV205</f>
        <v>0</v>
      </c>
      <c r="J205" s="456">
        <f>แยกหน่วยบริการ!BD205</f>
        <v>0</v>
      </c>
      <c r="K205" s="456">
        <f>แยกหน่วยบริการ!BL205</f>
        <v>0</v>
      </c>
      <c r="M205" s="445" t="s">
        <v>604</v>
      </c>
      <c r="N205" s="445" t="s">
        <v>1457</v>
      </c>
    </row>
    <row r="206" spans="1:14" ht="25.2" customHeight="1">
      <c r="A206" s="451">
        <v>203</v>
      </c>
      <c r="B206" s="452" t="s">
        <v>605</v>
      </c>
      <c r="C206" s="453" t="s">
        <v>95</v>
      </c>
      <c r="D206" s="454">
        <f>แยกหน่วยบริการ!H206</f>
        <v>146836603.80000001</v>
      </c>
      <c r="E206" s="455">
        <f>แยกหน่วยบริการ!P206</f>
        <v>12170700</v>
      </c>
      <c r="F206" s="455">
        <f>แยกหน่วยบริการ!X206</f>
        <v>8538124.5600000005</v>
      </c>
      <c r="G206" s="455">
        <f>แยกหน่วยบริการ!AF206</f>
        <v>28810467</v>
      </c>
      <c r="H206" s="455">
        <f>แยกหน่วยบริการ!AN206</f>
        <v>24524186.5</v>
      </c>
      <c r="I206" s="455">
        <f>แยกหน่วยบริการ!AV206</f>
        <v>5618950</v>
      </c>
      <c r="J206" s="456">
        <f>แยกหน่วยบริการ!BD206</f>
        <v>8311094.1200000001</v>
      </c>
      <c r="K206" s="456">
        <f>แยกหน่วยบริการ!BL206</f>
        <v>7127150</v>
      </c>
      <c r="M206" s="445" t="s">
        <v>605</v>
      </c>
      <c r="N206" s="445" t="s">
        <v>95</v>
      </c>
    </row>
    <row r="207" spans="1:14" ht="25.2" customHeight="1">
      <c r="A207" s="451">
        <v>204</v>
      </c>
      <c r="B207" s="452" t="s">
        <v>606</v>
      </c>
      <c r="C207" s="453" t="s">
        <v>96</v>
      </c>
      <c r="D207" s="454">
        <f>แยกหน่วยบริการ!H207</f>
        <v>0</v>
      </c>
      <c r="E207" s="455">
        <f>แยกหน่วยบริการ!P207</f>
        <v>0</v>
      </c>
      <c r="F207" s="455">
        <f>แยกหน่วยบริการ!X207</f>
        <v>0</v>
      </c>
      <c r="G207" s="455">
        <f>แยกหน่วยบริการ!AF207</f>
        <v>0</v>
      </c>
      <c r="H207" s="455">
        <f>แยกหน่วยบริการ!AN207</f>
        <v>0</v>
      </c>
      <c r="I207" s="455">
        <f>แยกหน่วยบริการ!AV207</f>
        <v>0</v>
      </c>
      <c r="J207" s="456">
        <f>แยกหน่วยบริการ!BD207</f>
        <v>0</v>
      </c>
      <c r="K207" s="456">
        <f>แยกหน่วยบริการ!BL207</f>
        <v>0</v>
      </c>
      <c r="M207" s="445" t="s">
        <v>606</v>
      </c>
      <c r="N207" s="445" t="s">
        <v>96</v>
      </c>
    </row>
    <row r="208" spans="1:14" ht="25.2" customHeight="1">
      <c r="A208" s="451">
        <v>205</v>
      </c>
      <c r="B208" s="452" t="s">
        <v>607</v>
      </c>
      <c r="C208" s="453" t="s">
        <v>1458</v>
      </c>
      <c r="D208" s="454">
        <f>แยกหน่วยบริการ!H208</f>
        <v>-117653613.28</v>
      </c>
      <c r="E208" s="455">
        <f>แยกหน่วยบริการ!P208</f>
        <v>-7163464.9400000004</v>
      </c>
      <c r="F208" s="455">
        <f>แยกหน่วยบริการ!X208</f>
        <v>-2508665.0299999998</v>
      </c>
      <c r="G208" s="455">
        <f>แยกหน่วยบริการ!AF208</f>
        <v>-21616751.199999999</v>
      </c>
      <c r="H208" s="455">
        <f>แยกหน่วยบริการ!AN208</f>
        <v>-15522029.15</v>
      </c>
      <c r="I208" s="455">
        <f>แยกหน่วยบริการ!AV208</f>
        <v>-3902896.31</v>
      </c>
      <c r="J208" s="456">
        <f>แยกหน่วยบริการ!BD208</f>
        <v>-8310991.1200000001</v>
      </c>
      <c r="K208" s="456">
        <f>แยกหน่วยบริการ!BL208</f>
        <v>-6609409.8899999997</v>
      </c>
      <c r="M208" s="445" t="s">
        <v>607</v>
      </c>
      <c r="N208" s="445" t="s">
        <v>1458</v>
      </c>
    </row>
    <row r="209" spans="1:14" ht="25.2" customHeight="1">
      <c r="A209" s="451">
        <v>206</v>
      </c>
      <c r="B209" s="452" t="s">
        <v>608</v>
      </c>
      <c r="C209" s="453" t="s">
        <v>97</v>
      </c>
      <c r="D209" s="454">
        <f>แยกหน่วยบริการ!H209</f>
        <v>2283138</v>
      </c>
      <c r="E209" s="455">
        <f>แยกหน่วยบริการ!P209</f>
        <v>0</v>
      </c>
      <c r="F209" s="455">
        <f>แยกหน่วยบริการ!X209</f>
        <v>0</v>
      </c>
      <c r="G209" s="455">
        <f>แยกหน่วยบริการ!AF209</f>
        <v>352438</v>
      </c>
      <c r="H209" s="455">
        <f>แยกหน่วยบริการ!AN209</f>
        <v>812420</v>
      </c>
      <c r="I209" s="455">
        <f>แยกหน่วยบริการ!AV209</f>
        <v>821590</v>
      </c>
      <c r="J209" s="456">
        <f>แยกหน่วยบริการ!BD209</f>
        <v>1890190</v>
      </c>
      <c r="K209" s="456">
        <f>แยกหน่วยบริการ!BL209</f>
        <v>0</v>
      </c>
      <c r="M209" s="445" t="s">
        <v>608</v>
      </c>
      <c r="N209" s="445" t="s">
        <v>97</v>
      </c>
    </row>
    <row r="210" spans="1:14" ht="25.2" customHeight="1">
      <c r="A210" s="451">
        <v>207</v>
      </c>
      <c r="B210" s="452" t="s">
        <v>609</v>
      </c>
      <c r="C210" s="453" t="s">
        <v>98</v>
      </c>
      <c r="D210" s="454">
        <f>แยกหน่วยบริการ!H210</f>
        <v>0</v>
      </c>
      <c r="E210" s="455">
        <f>แยกหน่วยบริการ!P210</f>
        <v>0</v>
      </c>
      <c r="F210" s="455">
        <f>แยกหน่วยบริการ!X210</f>
        <v>0</v>
      </c>
      <c r="G210" s="455">
        <f>แยกหน่วยบริการ!AF210</f>
        <v>0</v>
      </c>
      <c r="H210" s="455">
        <f>แยกหน่วยบริการ!AN210</f>
        <v>0</v>
      </c>
      <c r="I210" s="455">
        <f>แยกหน่วยบริการ!AV210</f>
        <v>0</v>
      </c>
      <c r="J210" s="456">
        <f>แยกหน่วยบริการ!BD210</f>
        <v>0</v>
      </c>
      <c r="K210" s="456">
        <f>แยกหน่วยบริการ!BL210</f>
        <v>0</v>
      </c>
      <c r="M210" s="445" t="s">
        <v>609</v>
      </c>
      <c r="N210" s="445" t="s">
        <v>98</v>
      </c>
    </row>
    <row r="211" spans="1:14" ht="25.2" customHeight="1">
      <c r="A211" s="451">
        <v>208</v>
      </c>
      <c r="B211" s="452" t="s">
        <v>610</v>
      </c>
      <c r="C211" s="453" t="s">
        <v>1459</v>
      </c>
      <c r="D211" s="454">
        <f>แยกหน่วยบริการ!H211</f>
        <v>-1614026.45</v>
      </c>
      <c r="E211" s="455">
        <f>แยกหน่วยบริการ!P211</f>
        <v>0</v>
      </c>
      <c r="F211" s="455">
        <f>แยกหน่วยบริการ!X211</f>
        <v>0</v>
      </c>
      <c r="G211" s="455">
        <f>แยกหน่วยบริการ!AF211</f>
        <v>-352408</v>
      </c>
      <c r="H211" s="455">
        <f>แยกหน่วยบริการ!AN211</f>
        <v>-812376</v>
      </c>
      <c r="I211" s="455">
        <f>แยกหน่วยบริการ!AV211</f>
        <v>-821567</v>
      </c>
      <c r="J211" s="456">
        <f>แยกหน่วยบริการ!BD211</f>
        <v>-1890119</v>
      </c>
      <c r="K211" s="456">
        <f>แยกหน่วยบริการ!BL211</f>
        <v>0</v>
      </c>
      <c r="M211" s="445" t="s">
        <v>610</v>
      </c>
      <c r="N211" s="445" t="s">
        <v>1459</v>
      </c>
    </row>
    <row r="212" spans="1:14" ht="25.2" customHeight="1">
      <c r="A212" s="451">
        <v>209</v>
      </c>
      <c r="B212" s="452" t="s">
        <v>611</v>
      </c>
      <c r="C212" s="453" t="s">
        <v>397</v>
      </c>
      <c r="D212" s="454">
        <f>แยกหน่วยบริการ!H212</f>
        <v>0</v>
      </c>
      <c r="E212" s="455">
        <f>แยกหน่วยบริการ!P212</f>
        <v>0</v>
      </c>
      <c r="F212" s="455">
        <f>แยกหน่วยบริการ!X212</f>
        <v>0</v>
      </c>
      <c r="G212" s="455">
        <f>แยกหน่วยบริการ!AF212</f>
        <v>0</v>
      </c>
      <c r="H212" s="455">
        <f>แยกหน่วยบริการ!AN212</f>
        <v>0</v>
      </c>
      <c r="I212" s="455">
        <f>แยกหน่วยบริการ!AV212</f>
        <v>0</v>
      </c>
      <c r="J212" s="456">
        <f>แยกหน่วยบริการ!BD212</f>
        <v>0</v>
      </c>
      <c r="K212" s="456">
        <f>แยกหน่วยบริการ!BL212</f>
        <v>0</v>
      </c>
      <c r="M212" s="445" t="s">
        <v>611</v>
      </c>
      <c r="N212" s="445" t="s">
        <v>397</v>
      </c>
    </row>
    <row r="213" spans="1:14" ht="25.2" customHeight="1">
      <c r="A213" s="451">
        <v>210</v>
      </c>
      <c r="B213" s="452" t="s">
        <v>612</v>
      </c>
      <c r="C213" s="453" t="s">
        <v>398</v>
      </c>
      <c r="D213" s="454">
        <f>แยกหน่วยบริการ!H213</f>
        <v>0</v>
      </c>
      <c r="E213" s="455">
        <f>แยกหน่วยบริการ!P213</f>
        <v>0</v>
      </c>
      <c r="F213" s="455">
        <f>แยกหน่วยบริการ!X213</f>
        <v>0</v>
      </c>
      <c r="G213" s="455">
        <f>แยกหน่วยบริการ!AF213</f>
        <v>0</v>
      </c>
      <c r="H213" s="455">
        <f>แยกหน่วยบริการ!AN213</f>
        <v>0</v>
      </c>
      <c r="I213" s="455">
        <f>แยกหน่วยบริการ!AV213</f>
        <v>0</v>
      </c>
      <c r="J213" s="456">
        <f>แยกหน่วยบริการ!BD213</f>
        <v>0</v>
      </c>
      <c r="K213" s="456">
        <f>แยกหน่วยบริการ!BL213</f>
        <v>0</v>
      </c>
      <c r="M213" s="445" t="s">
        <v>612</v>
      </c>
      <c r="N213" s="445" t="s">
        <v>398</v>
      </c>
    </row>
    <row r="214" spans="1:14" ht="25.2" customHeight="1">
      <c r="A214" s="451">
        <v>211</v>
      </c>
      <c r="B214" s="452" t="s">
        <v>613</v>
      </c>
      <c r="C214" s="453" t="s">
        <v>1811</v>
      </c>
      <c r="D214" s="454">
        <f>แยกหน่วยบริการ!H214</f>
        <v>0</v>
      </c>
      <c r="E214" s="455">
        <f>แยกหน่วยบริการ!P214</f>
        <v>0</v>
      </c>
      <c r="F214" s="455">
        <f>แยกหน่วยบริการ!X214</f>
        <v>0</v>
      </c>
      <c r="G214" s="455">
        <f>แยกหน่วยบริการ!AF214</f>
        <v>0</v>
      </c>
      <c r="H214" s="455">
        <f>แยกหน่วยบริการ!AN214</f>
        <v>0</v>
      </c>
      <c r="I214" s="455">
        <f>แยกหน่วยบริการ!AV214</f>
        <v>0</v>
      </c>
      <c r="J214" s="456">
        <f>แยกหน่วยบริการ!BD214</f>
        <v>0</v>
      </c>
      <c r="K214" s="456">
        <f>แยกหน่วยบริการ!BL214</f>
        <v>0</v>
      </c>
      <c r="M214" s="445" t="s">
        <v>613</v>
      </c>
      <c r="N214" s="445" t="s">
        <v>1811</v>
      </c>
    </row>
    <row r="215" spans="1:14" ht="25.2" customHeight="1">
      <c r="A215" s="451">
        <v>212</v>
      </c>
      <c r="B215" s="452" t="s">
        <v>614</v>
      </c>
      <c r="C215" s="453" t="s">
        <v>99</v>
      </c>
      <c r="D215" s="454">
        <f>แยกหน่วยบริการ!H215</f>
        <v>4097280</v>
      </c>
      <c r="E215" s="455">
        <f>แยกหน่วยบริการ!P215</f>
        <v>16500</v>
      </c>
      <c r="F215" s="455">
        <f>แยกหน่วยบริการ!X215</f>
        <v>262600</v>
      </c>
      <c r="G215" s="455">
        <f>แยกหน่วยบริการ!AF215</f>
        <v>2065765</v>
      </c>
      <c r="H215" s="455">
        <f>แยกหน่วยบริการ!AN215</f>
        <v>1403570</v>
      </c>
      <c r="I215" s="455">
        <f>แยกหน่วยบริการ!AV215</f>
        <v>419025</v>
      </c>
      <c r="J215" s="456">
        <f>แยกหน่วยบริการ!BD215</f>
        <v>997424.93</v>
      </c>
      <c r="K215" s="456">
        <f>แยกหน่วยบริการ!BL215</f>
        <v>0</v>
      </c>
      <c r="M215" s="445" t="s">
        <v>614</v>
      </c>
      <c r="N215" s="445" t="s">
        <v>99</v>
      </c>
    </row>
    <row r="216" spans="1:14" ht="25.2" customHeight="1">
      <c r="A216" s="451">
        <v>213</v>
      </c>
      <c r="B216" s="452" t="s">
        <v>615</v>
      </c>
      <c r="C216" s="453" t="s">
        <v>100</v>
      </c>
      <c r="D216" s="454">
        <f>แยกหน่วยบริการ!H216</f>
        <v>0</v>
      </c>
      <c r="E216" s="455">
        <f>แยกหน่วยบริการ!P216</f>
        <v>0</v>
      </c>
      <c r="F216" s="455">
        <f>แยกหน่วยบริการ!X216</f>
        <v>0</v>
      </c>
      <c r="G216" s="455">
        <f>แยกหน่วยบริการ!AF216</f>
        <v>0</v>
      </c>
      <c r="H216" s="455">
        <f>แยกหน่วยบริการ!AN216</f>
        <v>0</v>
      </c>
      <c r="I216" s="455">
        <f>แยกหน่วยบริการ!AV216</f>
        <v>0</v>
      </c>
      <c r="J216" s="456">
        <f>แยกหน่วยบริการ!BD216</f>
        <v>0</v>
      </c>
      <c r="K216" s="456">
        <f>แยกหน่วยบริการ!BL216</f>
        <v>0</v>
      </c>
      <c r="M216" s="445" t="s">
        <v>615</v>
      </c>
      <c r="N216" s="445" t="s">
        <v>100</v>
      </c>
    </row>
    <row r="217" spans="1:14" ht="25.2" customHeight="1">
      <c r="A217" s="451">
        <v>214</v>
      </c>
      <c r="B217" s="452" t="s">
        <v>616</v>
      </c>
      <c r="C217" s="453" t="s">
        <v>1461</v>
      </c>
      <c r="D217" s="454">
        <f>แยกหน่วยบริการ!H217</f>
        <v>-4097216</v>
      </c>
      <c r="E217" s="455">
        <f>แยกหน่วยบริการ!P217</f>
        <v>-16497</v>
      </c>
      <c r="F217" s="455">
        <f>แยกหน่วยบริการ!X217</f>
        <v>-262599</v>
      </c>
      <c r="G217" s="455">
        <f>แยกหน่วยบริการ!AF217</f>
        <v>-1252249</v>
      </c>
      <c r="H217" s="455">
        <f>แยกหน่วยบริการ!AN217</f>
        <v>-1403541.84</v>
      </c>
      <c r="I217" s="455">
        <f>แยกหน่วยบริการ!AV217</f>
        <v>-419012</v>
      </c>
      <c r="J217" s="456">
        <f>แยกหน่วยบริการ!BD217</f>
        <v>-997397.93</v>
      </c>
      <c r="K217" s="456">
        <f>แยกหน่วยบริการ!BL217</f>
        <v>0</v>
      </c>
      <c r="M217" s="445" t="s">
        <v>616</v>
      </c>
      <c r="N217" s="445" t="s">
        <v>1461</v>
      </c>
    </row>
    <row r="218" spans="1:14" ht="25.2" customHeight="1">
      <c r="A218" s="451">
        <v>215</v>
      </c>
      <c r="B218" s="452" t="s">
        <v>617</v>
      </c>
      <c r="C218" s="453" t="s">
        <v>101</v>
      </c>
      <c r="D218" s="454">
        <f>แยกหน่วยบริการ!H218</f>
        <v>0</v>
      </c>
      <c r="E218" s="455">
        <f>แยกหน่วยบริการ!P218</f>
        <v>0</v>
      </c>
      <c r="F218" s="455">
        <f>แยกหน่วยบริการ!X218</f>
        <v>0</v>
      </c>
      <c r="G218" s="455">
        <f>แยกหน่วยบริการ!AF218</f>
        <v>0</v>
      </c>
      <c r="H218" s="455">
        <f>แยกหน่วยบริการ!AN218</f>
        <v>0</v>
      </c>
      <c r="I218" s="455">
        <f>แยกหน่วยบริการ!AV218</f>
        <v>0</v>
      </c>
      <c r="J218" s="456">
        <f>แยกหน่วยบริการ!BD218</f>
        <v>0</v>
      </c>
      <c r="K218" s="456">
        <f>แยกหน่วยบริการ!BL218</f>
        <v>0</v>
      </c>
      <c r="M218" s="445" t="s">
        <v>617</v>
      </c>
      <c r="N218" s="445" t="s">
        <v>101</v>
      </c>
    </row>
    <row r="219" spans="1:14" ht="25.2" customHeight="1">
      <c r="A219" s="451">
        <v>216</v>
      </c>
      <c r="B219" s="452" t="s">
        <v>618</v>
      </c>
      <c r="C219" s="453" t="s">
        <v>102</v>
      </c>
      <c r="D219" s="454">
        <f>แยกหน่วยบริการ!H219</f>
        <v>0</v>
      </c>
      <c r="E219" s="455">
        <f>แยกหน่วยบริการ!P219</f>
        <v>0</v>
      </c>
      <c r="F219" s="455">
        <f>แยกหน่วยบริการ!X219</f>
        <v>0</v>
      </c>
      <c r="G219" s="455">
        <f>แยกหน่วยบริการ!AF219</f>
        <v>0</v>
      </c>
      <c r="H219" s="455">
        <f>แยกหน่วยบริการ!AN219</f>
        <v>0</v>
      </c>
      <c r="I219" s="455">
        <f>แยกหน่วยบริการ!AV219</f>
        <v>0</v>
      </c>
      <c r="J219" s="456">
        <f>แยกหน่วยบริการ!BD219</f>
        <v>0</v>
      </c>
      <c r="K219" s="456">
        <f>แยกหน่วยบริการ!BL219</f>
        <v>0</v>
      </c>
      <c r="M219" s="445" t="s">
        <v>618</v>
      </c>
      <c r="N219" s="445" t="s">
        <v>102</v>
      </c>
    </row>
    <row r="220" spans="1:14" ht="25.2" customHeight="1">
      <c r="A220" s="451">
        <v>217</v>
      </c>
      <c r="B220" s="452" t="s">
        <v>619</v>
      </c>
      <c r="C220" s="453" t="s">
        <v>1812</v>
      </c>
      <c r="D220" s="454">
        <f>แยกหน่วยบริการ!H220</f>
        <v>0</v>
      </c>
      <c r="E220" s="455">
        <f>แยกหน่วยบริการ!P220</f>
        <v>0</v>
      </c>
      <c r="F220" s="455">
        <f>แยกหน่วยบริการ!X220</f>
        <v>0</v>
      </c>
      <c r="G220" s="455">
        <f>แยกหน่วยบริการ!AF220</f>
        <v>0</v>
      </c>
      <c r="H220" s="455">
        <f>แยกหน่วยบริการ!AN220</f>
        <v>0</v>
      </c>
      <c r="I220" s="455">
        <f>แยกหน่วยบริการ!AV220</f>
        <v>0</v>
      </c>
      <c r="J220" s="456">
        <f>แยกหน่วยบริการ!BD220</f>
        <v>0</v>
      </c>
      <c r="K220" s="456">
        <f>แยกหน่วยบริการ!BL220</f>
        <v>0</v>
      </c>
      <c r="M220" s="445" t="s">
        <v>619</v>
      </c>
      <c r="N220" s="445" t="s">
        <v>1812</v>
      </c>
    </row>
    <row r="221" spans="1:14" ht="25.2" customHeight="1">
      <c r="A221" s="451">
        <v>218</v>
      </c>
      <c r="B221" s="452" t="s">
        <v>620</v>
      </c>
      <c r="C221" s="453" t="s">
        <v>399</v>
      </c>
      <c r="D221" s="454">
        <f>แยกหน่วยบริการ!H221</f>
        <v>0</v>
      </c>
      <c r="E221" s="455">
        <f>แยกหน่วยบริการ!P221</f>
        <v>0</v>
      </c>
      <c r="F221" s="455">
        <f>แยกหน่วยบริการ!X221</f>
        <v>0</v>
      </c>
      <c r="G221" s="455">
        <f>แยกหน่วยบริการ!AF221</f>
        <v>0</v>
      </c>
      <c r="H221" s="455">
        <f>แยกหน่วยบริการ!AN221</f>
        <v>0</v>
      </c>
      <c r="I221" s="455">
        <f>แยกหน่วยบริการ!AV221</f>
        <v>0</v>
      </c>
      <c r="J221" s="456">
        <f>แยกหน่วยบริการ!BD221</f>
        <v>0</v>
      </c>
      <c r="K221" s="456">
        <f>แยกหน่วยบริการ!BL221</f>
        <v>0</v>
      </c>
      <c r="M221" s="445" t="s">
        <v>620</v>
      </c>
      <c r="N221" s="445" t="s">
        <v>399</v>
      </c>
    </row>
    <row r="222" spans="1:14" ht="25.2" customHeight="1">
      <c r="A222" s="451">
        <v>219</v>
      </c>
      <c r="B222" s="452" t="s">
        <v>621</v>
      </c>
      <c r="C222" s="453" t="s">
        <v>400</v>
      </c>
      <c r="D222" s="454">
        <f>แยกหน่วยบริการ!H222</f>
        <v>0</v>
      </c>
      <c r="E222" s="455">
        <f>แยกหน่วยบริการ!P222</f>
        <v>0</v>
      </c>
      <c r="F222" s="455">
        <f>แยกหน่วยบริการ!X222</f>
        <v>0</v>
      </c>
      <c r="G222" s="455">
        <f>แยกหน่วยบริการ!AF222</f>
        <v>0</v>
      </c>
      <c r="H222" s="455">
        <f>แยกหน่วยบริการ!AN222</f>
        <v>0</v>
      </c>
      <c r="I222" s="455">
        <f>แยกหน่วยบริการ!AV222</f>
        <v>0</v>
      </c>
      <c r="J222" s="456">
        <f>แยกหน่วยบริการ!BD222</f>
        <v>0</v>
      </c>
      <c r="K222" s="456">
        <f>แยกหน่วยบริการ!BL222</f>
        <v>0</v>
      </c>
      <c r="M222" s="445" t="s">
        <v>621</v>
      </c>
      <c r="N222" s="445" t="s">
        <v>400</v>
      </c>
    </row>
    <row r="223" spans="1:14" ht="25.2" customHeight="1">
      <c r="A223" s="451">
        <v>220</v>
      </c>
      <c r="B223" s="452" t="s">
        <v>622</v>
      </c>
      <c r="C223" s="453" t="s">
        <v>1813</v>
      </c>
      <c r="D223" s="454">
        <f>แยกหน่วยบริการ!H223</f>
        <v>0</v>
      </c>
      <c r="E223" s="455">
        <f>แยกหน่วยบริการ!P223</f>
        <v>0</v>
      </c>
      <c r="F223" s="455">
        <f>แยกหน่วยบริการ!X223</f>
        <v>0</v>
      </c>
      <c r="G223" s="455">
        <f>แยกหน่วยบริการ!AF223</f>
        <v>0</v>
      </c>
      <c r="H223" s="455">
        <f>แยกหน่วยบริการ!AN223</f>
        <v>0</v>
      </c>
      <c r="I223" s="455">
        <f>แยกหน่วยบริการ!AV223</f>
        <v>0</v>
      </c>
      <c r="J223" s="456">
        <f>แยกหน่วยบริการ!BD223</f>
        <v>0</v>
      </c>
      <c r="K223" s="456">
        <f>แยกหน่วยบริการ!BL223</f>
        <v>0</v>
      </c>
      <c r="M223" s="445" t="s">
        <v>622</v>
      </c>
      <c r="N223" s="445" t="s">
        <v>1813</v>
      </c>
    </row>
    <row r="224" spans="1:14" ht="25.2" customHeight="1">
      <c r="A224" s="451">
        <v>221</v>
      </c>
      <c r="B224" s="452" t="s">
        <v>623</v>
      </c>
      <c r="C224" s="453" t="s">
        <v>103</v>
      </c>
      <c r="D224" s="454">
        <f>แยกหน่วยบริการ!H224</f>
        <v>0</v>
      </c>
      <c r="E224" s="455">
        <f>แยกหน่วยบริการ!P224</f>
        <v>0</v>
      </c>
      <c r="F224" s="455">
        <f>แยกหน่วยบริการ!X224</f>
        <v>0</v>
      </c>
      <c r="G224" s="455">
        <f>แยกหน่วยบริการ!AF224</f>
        <v>0</v>
      </c>
      <c r="H224" s="455">
        <f>แยกหน่วยบริการ!AN224</f>
        <v>0</v>
      </c>
      <c r="I224" s="455">
        <f>แยกหน่วยบริการ!AV224</f>
        <v>0</v>
      </c>
      <c r="J224" s="456">
        <f>แยกหน่วยบริการ!BD224</f>
        <v>0</v>
      </c>
      <c r="K224" s="456">
        <f>แยกหน่วยบริการ!BL224</f>
        <v>0</v>
      </c>
      <c r="M224" s="445" t="s">
        <v>623</v>
      </c>
      <c r="N224" s="445" t="s">
        <v>103</v>
      </c>
    </row>
    <row r="225" spans="1:14" ht="25.2" customHeight="1">
      <c r="A225" s="451">
        <v>222</v>
      </c>
      <c r="B225" s="452" t="s">
        <v>624</v>
      </c>
      <c r="C225" s="453" t="s">
        <v>104</v>
      </c>
      <c r="D225" s="454">
        <f>แยกหน่วยบริการ!H225</f>
        <v>0</v>
      </c>
      <c r="E225" s="455">
        <f>แยกหน่วยบริการ!P225</f>
        <v>0</v>
      </c>
      <c r="F225" s="455">
        <f>แยกหน่วยบริการ!X225</f>
        <v>0</v>
      </c>
      <c r="G225" s="455">
        <f>แยกหน่วยบริการ!AF225</f>
        <v>0</v>
      </c>
      <c r="H225" s="455">
        <f>แยกหน่วยบริการ!AN225</f>
        <v>0</v>
      </c>
      <c r="I225" s="455">
        <f>แยกหน่วยบริการ!AV225</f>
        <v>0</v>
      </c>
      <c r="J225" s="456">
        <f>แยกหน่วยบริการ!BD225</f>
        <v>0</v>
      </c>
      <c r="K225" s="456">
        <f>แยกหน่วยบริการ!BL225</f>
        <v>0</v>
      </c>
      <c r="M225" s="445" t="s">
        <v>624</v>
      </c>
      <c r="N225" s="445" t="s">
        <v>104</v>
      </c>
    </row>
    <row r="226" spans="1:14" ht="25.2" customHeight="1">
      <c r="A226" s="451">
        <v>223</v>
      </c>
      <c r="B226" s="452" t="s">
        <v>625</v>
      </c>
      <c r="C226" s="453" t="s">
        <v>1814</v>
      </c>
      <c r="D226" s="454">
        <f>แยกหน่วยบริการ!H226</f>
        <v>0</v>
      </c>
      <c r="E226" s="455">
        <f>แยกหน่วยบริการ!P226</f>
        <v>0</v>
      </c>
      <c r="F226" s="455">
        <f>แยกหน่วยบริการ!X226</f>
        <v>0</v>
      </c>
      <c r="G226" s="455">
        <f>แยกหน่วยบริการ!AF226</f>
        <v>0</v>
      </c>
      <c r="H226" s="455">
        <f>แยกหน่วยบริการ!AN226</f>
        <v>0</v>
      </c>
      <c r="I226" s="455">
        <f>แยกหน่วยบริการ!AV226</f>
        <v>0</v>
      </c>
      <c r="J226" s="456">
        <f>แยกหน่วยบริการ!BD226</f>
        <v>0</v>
      </c>
      <c r="K226" s="456">
        <f>แยกหน่วยบริการ!BL226</f>
        <v>0</v>
      </c>
      <c r="M226" s="445" t="s">
        <v>625</v>
      </c>
      <c r="N226" s="445" t="s">
        <v>1814</v>
      </c>
    </row>
    <row r="227" spans="1:14" ht="25.2" customHeight="1">
      <c r="A227" s="451">
        <v>224</v>
      </c>
      <c r="B227" s="452" t="s">
        <v>626</v>
      </c>
      <c r="C227" s="453" t="s">
        <v>105</v>
      </c>
      <c r="D227" s="454">
        <f>แยกหน่วยบริการ!H227</f>
        <v>42515</v>
      </c>
      <c r="E227" s="455">
        <f>แยกหน่วยบริการ!P227</f>
        <v>0</v>
      </c>
      <c r="F227" s="455">
        <f>แยกหน่วยบริการ!X227</f>
        <v>24900</v>
      </c>
      <c r="G227" s="455">
        <f>แยกหน่วยบริการ!AF227</f>
        <v>0</v>
      </c>
      <c r="H227" s="455">
        <f>แยกหน่วยบริการ!AN227</f>
        <v>0</v>
      </c>
      <c r="I227" s="455">
        <f>แยกหน่วยบริการ!AV227</f>
        <v>0</v>
      </c>
      <c r="J227" s="456">
        <f>แยกหน่วยบริการ!BD227</f>
        <v>208000</v>
      </c>
      <c r="K227" s="456">
        <f>แยกหน่วยบริการ!BL227</f>
        <v>0</v>
      </c>
      <c r="M227" s="445" t="s">
        <v>626</v>
      </c>
      <c r="N227" s="445" t="s">
        <v>105</v>
      </c>
    </row>
    <row r="228" spans="1:14" ht="25.2" customHeight="1">
      <c r="A228" s="451">
        <v>225</v>
      </c>
      <c r="B228" s="452" t="s">
        <v>627</v>
      </c>
      <c r="C228" s="453" t="s">
        <v>106</v>
      </c>
      <c r="D228" s="454">
        <f>แยกหน่วยบริการ!H228</f>
        <v>0</v>
      </c>
      <c r="E228" s="455">
        <f>แยกหน่วยบริการ!P228</f>
        <v>0</v>
      </c>
      <c r="F228" s="455">
        <f>แยกหน่วยบริการ!X228</f>
        <v>0</v>
      </c>
      <c r="G228" s="455">
        <f>แยกหน่วยบริการ!AF228</f>
        <v>0</v>
      </c>
      <c r="H228" s="455">
        <f>แยกหน่วยบริการ!AN228</f>
        <v>0</v>
      </c>
      <c r="I228" s="455">
        <f>แยกหน่วยบริการ!AV228</f>
        <v>0</v>
      </c>
      <c r="J228" s="456">
        <f>แยกหน่วยบริการ!BD228</f>
        <v>0</v>
      </c>
      <c r="K228" s="456">
        <f>แยกหน่วยบริการ!BL228</f>
        <v>0</v>
      </c>
      <c r="M228" s="445" t="s">
        <v>627</v>
      </c>
      <c r="N228" s="445" t="s">
        <v>106</v>
      </c>
    </row>
    <row r="229" spans="1:14" ht="25.2" customHeight="1">
      <c r="A229" s="451">
        <v>226</v>
      </c>
      <c r="B229" s="452" t="s">
        <v>628</v>
      </c>
      <c r="C229" s="453" t="s">
        <v>1465</v>
      </c>
      <c r="D229" s="454">
        <f>แยกหน่วยบริการ!H229</f>
        <v>-42512</v>
      </c>
      <c r="E229" s="455">
        <f>แยกหน่วยบริการ!P229</f>
        <v>0</v>
      </c>
      <c r="F229" s="455">
        <f>แยกหน่วยบริการ!X229</f>
        <v>-24899</v>
      </c>
      <c r="G229" s="455">
        <f>แยกหน่วยบริการ!AF229</f>
        <v>0</v>
      </c>
      <c r="H229" s="455">
        <f>แยกหน่วยบริการ!AN229</f>
        <v>0</v>
      </c>
      <c r="I229" s="455">
        <f>แยกหน่วยบริการ!AV229</f>
        <v>0</v>
      </c>
      <c r="J229" s="456">
        <f>แยกหน่วยบริการ!BD229</f>
        <v>-207998</v>
      </c>
      <c r="K229" s="456">
        <f>แยกหน่วยบริการ!BL229</f>
        <v>0</v>
      </c>
      <c r="M229" s="445" t="s">
        <v>628</v>
      </c>
      <c r="N229" s="445" t="s">
        <v>1465</v>
      </c>
    </row>
    <row r="230" spans="1:14" ht="25.2" customHeight="1">
      <c r="A230" s="451">
        <v>227</v>
      </c>
      <c r="B230" s="452" t="s">
        <v>629</v>
      </c>
      <c r="C230" s="453" t="s">
        <v>401</v>
      </c>
      <c r="D230" s="454">
        <f>แยกหน่วยบริการ!H230</f>
        <v>12983501.949999999</v>
      </c>
      <c r="E230" s="455">
        <f>แยกหน่วยบริการ!P230</f>
        <v>7924851.6100000003</v>
      </c>
      <c r="F230" s="455">
        <f>แยกหน่วยบริการ!X230</f>
        <v>7841984.4900000002</v>
      </c>
      <c r="G230" s="455">
        <f>แยกหน่วยบริการ!AF230</f>
        <v>7130245.2999999998</v>
      </c>
      <c r="H230" s="455">
        <f>แยกหน่วยบริการ!AN230</f>
        <v>3616833</v>
      </c>
      <c r="I230" s="455">
        <f>แยกหน่วยบริการ!AV230</f>
        <v>8109015.1200000001</v>
      </c>
      <c r="J230" s="456">
        <f>แยกหน่วยบริการ!BD230</f>
        <v>5831650.79</v>
      </c>
      <c r="K230" s="456">
        <f>แยกหน่วยบริการ!BL230</f>
        <v>971510.5</v>
      </c>
      <c r="M230" s="445" t="s">
        <v>629</v>
      </c>
      <c r="N230" s="445" t="s">
        <v>401</v>
      </c>
    </row>
    <row r="231" spans="1:14" ht="25.2" customHeight="1">
      <c r="A231" s="451">
        <v>228</v>
      </c>
      <c r="B231" s="452" t="s">
        <v>630</v>
      </c>
      <c r="C231" s="453" t="s">
        <v>402</v>
      </c>
      <c r="D231" s="454">
        <f>แยกหน่วยบริการ!H231</f>
        <v>0</v>
      </c>
      <c r="E231" s="455">
        <f>แยกหน่วยบริการ!P231</f>
        <v>12047330</v>
      </c>
      <c r="F231" s="455">
        <f>แยกหน่วยบริการ!X231</f>
        <v>11177516</v>
      </c>
      <c r="G231" s="455">
        <f>แยกหน่วยบริการ!AF231</f>
        <v>10319900</v>
      </c>
      <c r="H231" s="455">
        <f>แยกหน่วยบริการ!AN231</f>
        <v>9258828</v>
      </c>
      <c r="I231" s="455">
        <f>แยกหน่วยบริการ!AV231</f>
        <v>8370710</v>
      </c>
      <c r="J231" s="456">
        <f>แยกหน่วยบริการ!BD231</f>
        <v>4506326.67</v>
      </c>
      <c r="K231" s="456">
        <f>แยกหน่วยบริการ!BL231</f>
        <v>715400</v>
      </c>
      <c r="M231" s="445" t="s">
        <v>630</v>
      </c>
      <c r="N231" s="445" t="s">
        <v>402</v>
      </c>
    </row>
    <row r="232" spans="1:14" ht="25.2" customHeight="1">
      <c r="A232" s="451">
        <v>229</v>
      </c>
      <c r="B232" s="452" t="s">
        <v>631</v>
      </c>
      <c r="C232" s="453" t="s">
        <v>107</v>
      </c>
      <c r="D232" s="454">
        <f>แยกหน่วยบริการ!H232</f>
        <v>5123914.5</v>
      </c>
      <c r="E232" s="455">
        <f>แยกหน่วยบริการ!P232</f>
        <v>555798.92000000004</v>
      </c>
      <c r="F232" s="455">
        <f>แยกหน่วยบริการ!X232</f>
        <v>757212</v>
      </c>
      <c r="G232" s="455">
        <f>แยกหน่วยบริการ!AF232</f>
        <v>4571480</v>
      </c>
      <c r="H232" s="455">
        <f>แยกหน่วยบริการ!AN232</f>
        <v>3399580</v>
      </c>
      <c r="I232" s="455">
        <f>แยกหน่วยบริการ!AV232</f>
        <v>8904698.4199999999</v>
      </c>
      <c r="J232" s="456">
        <f>แยกหน่วยบริการ!BD232</f>
        <v>2368887.08</v>
      </c>
      <c r="K232" s="456">
        <f>แยกหน่วยบริการ!BL232</f>
        <v>1465700</v>
      </c>
      <c r="M232" s="445" t="s">
        <v>631</v>
      </c>
      <c r="N232" s="445" t="s">
        <v>107</v>
      </c>
    </row>
    <row r="233" spans="1:14" ht="25.2" customHeight="1">
      <c r="A233" s="451">
        <v>230</v>
      </c>
      <c r="B233" s="452" t="s">
        <v>632</v>
      </c>
      <c r="C233" s="453" t="s">
        <v>403</v>
      </c>
      <c r="D233" s="454">
        <f>แยกหน่วยบริการ!H233</f>
        <v>1472790</v>
      </c>
      <c r="E233" s="455">
        <f>แยกหน่วยบริการ!P233</f>
        <v>682970</v>
      </c>
      <c r="F233" s="455">
        <f>แยกหน่วยบริการ!X233</f>
        <v>1083315</v>
      </c>
      <c r="G233" s="455">
        <f>แยกหน่วยบริการ!AF233</f>
        <v>1171925</v>
      </c>
      <c r="H233" s="455">
        <f>แยกหน่วยบริการ!AN233</f>
        <v>980840</v>
      </c>
      <c r="I233" s="455">
        <f>แยกหน่วยบริการ!AV233</f>
        <v>1069063</v>
      </c>
      <c r="J233" s="456">
        <f>แยกหน่วยบริการ!BD233</f>
        <v>797414.6</v>
      </c>
      <c r="K233" s="456">
        <f>แยกหน่วยบริการ!BL233</f>
        <v>87500</v>
      </c>
      <c r="M233" s="445" t="s">
        <v>632</v>
      </c>
      <c r="N233" s="445" t="s">
        <v>403</v>
      </c>
    </row>
    <row r="234" spans="1:14" ht="25.2" customHeight="1">
      <c r="A234" s="451">
        <v>231</v>
      </c>
      <c r="B234" s="452" t="s">
        <v>633</v>
      </c>
      <c r="C234" s="453" t="s">
        <v>404</v>
      </c>
      <c r="D234" s="454">
        <f>แยกหน่วยบริการ!H234</f>
        <v>1141004</v>
      </c>
      <c r="E234" s="455">
        <f>แยกหน่วยบริการ!P234</f>
        <v>222190</v>
      </c>
      <c r="F234" s="455">
        <f>แยกหน่วยบริการ!X234</f>
        <v>473467</v>
      </c>
      <c r="G234" s="455">
        <f>แยกหน่วยบริการ!AF234</f>
        <v>90440</v>
      </c>
      <c r="H234" s="455">
        <f>แยกหน่วยบริการ!AN234</f>
        <v>220436</v>
      </c>
      <c r="I234" s="455">
        <f>แยกหน่วยบริการ!AV234</f>
        <v>508822</v>
      </c>
      <c r="J234" s="456">
        <f>แยกหน่วยบริการ!BD234</f>
        <v>772184.24</v>
      </c>
      <c r="K234" s="456">
        <f>แยกหน่วยบริการ!BL234</f>
        <v>0</v>
      </c>
      <c r="M234" s="445" t="s">
        <v>633</v>
      </c>
      <c r="N234" s="445" t="s">
        <v>404</v>
      </c>
    </row>
    <row r="235" spans="1:14" ht="25.2" customHeight="1">
      <c r="A235" s="451">
        <v>232</v>
      </c>
      <c r="B235" s="452" t="s">
        <v>634</v>
      </c>
      <c r="C235" s="453" t="s">
        <v>405</v>
      </c>
      <c r="D235" s="454">
        <f>แยกหน่วยบริการ!H235</f>
        <v>140000</v>
      </c>
      <c r="E235" s="455">
        <f>แยกหน่วยบริการ!P235</f>
        <v>5990</v>
      </c>
      <c r="F235" s="455">
        <f>แยกหน่วยบริการ!X235</f>
        <v>52853</v>
      </c>
      <c r="G235" s="455">
        <f>แยกหน่วยบริการ!AF235</f>
        <v>24900</v>
      </c>
      <c r="H235" s="455">
        <f>แยกหน่วยบริการ!AN235</f>
        <v>50000</v>
      </c>
      <c r="I235" s="455">
        <f>แยกหน่วยบริการ!AV235</f>
        <v>98880</v>
      </c>
      <c r="J235" s="456">
        <f>แยกหน่วยบริการ!BD235</f>
        <v>0</v>
      </c>
      <c r="K235" s="456">
        <f>แยกหน่วยบริการ!BL235</f>
        <v>0</v>
      </c>
      <c r="M235" s="445" t="s">
        <v>634</v>
      </c>
      <c r="N235" s="445" t="s">
        <v>405</v>
      </c>
    </row>
    <row r="236" spans="1:14" ht="25.2" customHeight="1">
      <c r="A236" s="451">
        <v>233</v>
      </c>
      <c r="B236" s="452" t="s">
        <v>635</v>
      </c>
      <c r="C236" s="453" t="s">
        <v>406</v>
      </c>
      <c r="D236" s="454">
        <f>แยกหน่วยบริการ!H236</f>
        <v>281618256.44999999</v>
      </c>
      <c r="E236" s="455">
        <f>แยกหน่วยบริการ!P236</f>
        <v>35627760.020000003</v>
      </c>
      <c r="F236" s="455">
        <f>แยกหน่วยบริการ!X236</f>
        <v>30903075</v>
      </c>
      <c r="G236" s="455">
        <f>แยกหน่วยบริการ!AF236</f>
        <v>96274480.739999995</v>
      </c>
      <c r="H236" s="455">
        <f>แยกหน่วยบริการ!AN236</f>
        <v>27456332.600000001</v>
      </c>
      <c r="I236" s="455">
        <f>แยกหน่วยบริการ!AV236</f>
        <v>42389750.32</v>
      </c>
      <c r="J236" s="456">
        <f>แยกหน่วยบริการ!BD236</f>
        <v>21774334.350000001</v>
      </c>
      <c r="K236" s="456">
        <f>แยกหน่วยบริการ!BL236</f>
        <v>8661600</v>
      </c>
      <c r="M236" s="445" t="s">
        <v>635</v>
      </c>
      <c r="N236" s="445" t="s">
        <v>406</v>
      </c>
    </row>
    <row r="237" spans="1:14" ht="25.2" customHeight="1">
      <c r="A237" s="451">
        <v>234</v>
      </c>
      <c r="B237" s="452" t="s">
        <v>636</v>
      </c>
      <c r="C237" s="453" t="s">
        <v>108</v>
      </c>
      <c r="D237" s="454">
        <f>แยกหน่วยบริการ!H237</f>
        <v>14332178.460000001</v>
      </c>
      <c r="E237" s="455">
        <f>แยกหน่วยบริการ!P237</f>
        <v>8754003.1300000008</v>
      </c>
      <c r="F237" s="455">
        <f>แยกหน่วยบริการ!X237</f>
        <v>5063244</v>
      </c>
      <c r="G237" s="455">
        <f>แยกหน่วยบริการ!AF237</f>
        <v>5957315.2000000002</v>
      </c>
      <c r="H237" s="455">
        <f>แยกหน่วยบริการ!AN237</f>
        <v>8072572</v>
      </c>
      <c r="I237" s="455">
        <f>แยกหน่วยบริการ!AV237</f>
        <v>6848613.0199999996</v>
      </c>
      <c r="J237" s="456">
        <f>แยกหน่วยบริการ!BD237</f>
        <v>9148820.7699999996</v>
      </c>
      <c r="K237" s="456">
        <f>แยกหน่วยบริการ!BL237</f>
        <v>1493200</v>
      </c>
      <c r="M237" s="445" t="s">
        <v>636</v>
      </c>
      <c r="N237" s="445" t="s">
        <v>108</v>
      </c>
    </row>
    <row r="238" spans="1:14" ht="25.2" customHeight="1">
      <c r="A238" s="451">
        <v>235</v>
      </c>
      <c r="B238" s="452" t="s">
        <v>637</v>
      </c>
      <c r="C238" s="453" t="s">
        <v>407</v>
      </c>
      <c r="D238" s="454">
        <f>แยกหน่วยบริการ!H238</f>
        <v>6751374.5</v>
      </c>
      <c r="E238" s="455">
        <f>แยกหน่วยบริการ!P238</f>
        <v>3552259.8</v>
      </c>
      <c r="F238" s="455">
        <f>แยกหน่วยบริการ!X238</f>
        <v>3123576</v>
      </c>
      <c r="G238" s="455">
        <f>แยกหน่วยบริการ!AF238</f>
        <v>3884736.3</v>
      </c>
      <c r="H238" s="455">
        <f>แยกหน่วยบริการ!AN238</f>
        <v>2330494</v>
      </c>
      <c r="I238" s="455">
        <f>แยกหน่วยบริการ!AV238</f>
        <v>2943440</v>
      </c>
      <c r="J238" s="456">
        <f>แยกหน่วยบริการ!BD238</f>
        <v>1886768.44</v>
      </c>
      <c r="K238" s="456">
        <f>แยกหน่วยบริการ!BL238</f>
        <v>571550</v>
      </c>
      <c r="M238" s="445" t="s">
        <v>637</v>
      </c>
      <c r="N238" s="445" t="s">
        <v>407</v>
      </c>
    </row>
    <row r="239" spans="1:14" ht="25.2" customHeight="1">
      <c r="A239" s="451">
        <v>236</v>
      </c>
      <c r="B239" s="452" t="s">
        <v>638</v>
      </c>
      <c r="C239" s="453" t="s">
        <v>109</v>
      </c>
      <c r="D239" s="454">
        <f>แยกหน่วยบริการ!H239</f>
        <v>138333.47</v>
      </c>
      <c r="E239" s="455">
        <f>แยกหน่วยบริการ!P239</f>
        <v>110510</v>
      </c>
      <c r="F239" s="455">
        <f>แยกหน่วยบริการ!X239</f>
        <v>345808</v>
      </c>
      <c r="G239" s="455">
        <f>แยกหน่วยบริการ!AF239</f>
        <v>0</v>
      </c>
      <c r="H239" s="455">
        <f>แยกหน่วยบริการ!AN239</f>
        <v>145132.5</v>
      </c>
      <c r="I239" s="455">
        <f>แยกหน่วยบริการ!AV239</f>
        <v>787202.38</v>
      </c>
      <c r="J239" s="456">
        <f>แยกหน่วยบริการ!BD239</f>
        <v>20800</v>
      </c>
      <c r="K239" s="456">
        <f>แยกหน่วยบริการ!BL239</f>
        <v>0</v>
      </c>
      <c r="M239" s="445" t="s">
        <v>638</v>
      </c>
      <c r="N239" s="445" t="s">
        <v>109</v>
      </c>
    </row>
    <row r="240" spans="1:14" ht="25.2" customHeight="1">
      <c r="A240" s="451">
        <v>237</v>
      </c>
      <c r="B240" s="452" t="s">
        <v>639</v>
      </c>
      <c r="C240" s="453" t="s">
        <v>110</v>
      </c>
      <c r="D240" s="454">
        <f>แยกหน่วยบริการ!H240</f>
        <v>-12314107.970000001</v>
      </c>
      <c r="E240" s="455">
        <f>แยกหน่วยบริการ!P240</f>
        <v>-7484617.5599999996</v>
      </c>
      <c r="F240" s="455">
        <f>แยกหน่วยบริการ!X240</f>
        <v>-5913533.5499999998</v>
      </c>
      <c r="G240" s="455">
        <f>แยกหน่วยบริการ!AF240</f>
        <v>-6469702.5300000003</v>
      </c>
      <c r="H240" s="455">
        <f>แยกหน่วยบริการ!AN240</f>
        <v>-3085327.96</v>
      </c>
      <c r="I240" s="455">
        <f>แยกหน่วยบริการ!AV240</f>
        <v>-6789685.7199999997</v>
      </c>
      <c r="J240" s="456">
        <f>แยกหน่วยบริการ!BD240</f>
        <v>-4690255.55</v>
      </c>
      <c r="K240" s="456">
        <f>แยกหน่วยบริการ!BL240</f>
        <v>-594561.56000000006</v>
      </c>
      <c r="M240" s="445" t="s">
        <v>639</v>
      </c>
      <c r="N240" s="445" t="s">
        <v>110</v>
      </c>
    </row>
    <row r="241" spans="1:14" ht="25.2" customHeight="1">
      <c r="A241" s="451">
        <v>238</v>
      </c>
      <c r="B241" s="452" t="s">
        <v>640</v>
      </c>
      <c r="C241" s="453" t="s">
        <v>111</v>
      </c>
      <c r="D241" s="454">
        <f>แยกหน่วยบริการ!H241</f>
        <v>0</v>
      </c>
      <c r="E241" s="455">
        <f>แยกหน่วยบริการ!P241</f>
        <v>-10822703.380000001</v>
      </c>
      <c r="F241" s="455">
        <f>แยกหน่วยบริการ!X241</f>
        <v>-8839590.0700000003</v>
      </c>
      <c r="G241" s="455">
        <f>แยกหน่วยบริการ!AF241</f>
        <v>-7632339.6900000004</v>
      </c>
      <c r="H241" s="455">
        <f>แยกหน่วยบริการ!AN241</f>
        <v>-7343314.2999999998</v>
      </c>
      <c r="I241" s="455">
        <f>แยกหน่วยบริการ!AV241</f>
        <v>-8118505.9100000001</v>
      </c>
      <c r="J241" s="456">
        <f>แยกหน่วยบริการ!BD241</f>
        <v>-2511989.33</v>
      </c>
      <c r="K241" s="456">
        <f>แยกหน่วยบริการ!BL241</f>
        <v>-488856.54</v>
      </c>
      <c r="M241" s="445" t="s">
        <v>640</v>
      </c>
      <c r="N241" s="445" t="s">
        <v>111</v>
      </c>
    </row>
    <row r="242" spans="1:14" ht="25.2" customHeight="1">
      <c r="A242" s="451">
        <v>239</v>
      </c>
      <c r="B242" s="452" t="s">
        <v>641</v>
      </c>
      <c r="C242" s="453" t="s">
        <v>112</v>
      </c>
      <c r="D242" s="454">
        <f>แยกหน่วยบริการ!H242</f>
        <v>-3618522.06</v>
      </c>
      <c r="E242" s="455">
        <f>แยกหน่วยบริการ!P242</f>
        <v>-555766.9</v>
      </c>
      <c r="F242" s="455">
        <f>แยกหน่วยบริการ!X242</f>
        <v>-312601.99</v>
      </c>
      <c r="G242" s="455">
        <f>แยกหน่วยบริการ!AF242</f>
        <v>-4562689.55</v>
      </c>
      <c r="H242" s="455">
        <f>แยกหน่วยบริการ!AN242</f>
        <v>-3387544.96</v>
      </c>
      <c r="I242" s="455">
        <f>แยกหน่วยบริการ!AV242</f>
        <v>-4926693.3899999997</v>
      </c>
      <c r="J242" s="456">
        <f>แยกหน่วยบริการ!BD242</f>
        <v>-1693773.89</v>
      </c>
      <c r="K242" s="456">
        <f>แยกหน่วยบริการ!BL242</f>
        <v>-475801.34</v>
      </c>
      <c r="M242" s="445" t="s">
        <v>641</v>
      </c>
      <c r="N242" s="445" t="s">
        <v>112</v>
      </c>
    </row>
    <row r="243" spans="1:14" ht="25.2" customHeight="1">
      <c r="A243" s="451">
        <v>240</v>
      </c>
      <c r="B243" s="452" t="s">
        <v>642</v>
      </c>
      <c r="C243" s="453" t="s">
        <v>113</v>
      </c>
      <c r="D243" s="454">
        <f>แยกหน่วยบริการ!H243</f>
        <v>-1201442.8400000001</v>
      </c>
      <c r="E243" s="455">
        <f>แยกหน่วยบริการ!P243</f>
        <v>-571652.35</v>
      </c>
      <c r="F243" s="455">
        <f>แยกหน่วยบริการ!X243</f>
        <v>-686020.35</v>
      </c>
      <c r="G243" s="455">
        <f>แยกหน่วยบริการ!AF243</f>
        <v>-1107972.52</v>
      </c>
      <c r="H243" s="455">
        <f>แยกหน่วยบริการ!AN243</f>
        <v>-897052.25</v>
      </c>
      <c r="I243" s="455">
        <f>แยกหน่วยบริการ!AV243</f>
        <v>-712447.52</v>
      </c>
      <c r="J243" s="456">
        <f>แยกหน่วยบริการ!BD243</f>
        <v>-603060.56999999995</v>
      </c>
      <c r="K243" s="456">
        <f>แยกหน่วยบริการ!BL243</f>
        <v>-72999.81</v>
      </c>
      <c r="M243" s="445" t="s">
        <v>642</v>
      </c>
      <c r="N243" s="445" t="s">
        <v>113</v>
      </c>
    </row>
    <row r="244" spans="1:14" ht="25.2" customHeight="1">
      <c r="A244" s="451">
        <v>241</v>
      </c>
      <c r="B244" s="452" t="s">
        <v>643</v>
      </c>
      <c r="C244" s="453" t="s">
        <v>114</v>
      </c>
      <c r="D244" s="454">
        <f>แยกหน่วยบริการ!H244</f>
        <v>-856463.46</v>
      </c>
      <c r="E244" s="455">
        <f>แยกหน่วยบริการ!P244</f>
        <v>-222176</v>
      </c>
      <c r="F244" s="455">
        <f>แยกหน่วยบริการ!X244</f>
        <v>-206377.38</v>
      </c>
      <c r="G244" s="455">
        <f>แยกหน่วยบริการ!AF244</f>
        <v>-56643.34</v>
      </c>
      <c r="H244" s="455">
        <f>แยกหน่วยบริการ!AN244</f>
        <v>-158256.14000000001</v>
      </c>
      <c r="I244" s="455">
        <f>แยกหน่วยบริการ!AV244</f>
        <v>-438274.55</v>
      </c>
      <c r="J244" s="456">
        <f>แยกหน่วยบริการ!BD244</f>
        <v>-759319.36</v>
      </c>
      <c r="K244" s="456">
        <f>แยกหน่วยบริการ!BL244</f>
        <v>0</v>
      </c>
      <c r="M244" s="445" t="s">
        <v>643</v>
      </c>
      <c r="N244" s="445" t="s">
        <v>114</v>
      </c>
    </row>
    <row r="245" spans="1:14" ht="25.2" customHeight="1">
      <c r="A245" s="451">
        <v>242</v>
      </c>
      <c r="B245" s="452" t="s">
        <v>644</v>
      </c>
      <c r="C245" s="453" t="s">
        <v>115</v>
      </c>
      <c r="D245" s="454">
        <f>แยกหน่วยบริการ!H245</f>
        <v>-139997</v>
      </c>
      <c r="E245" s="455">
        <f>แยกหน่วยบริการ!P245</f>
        <v>-5989</v>
      </c>
      <c r="F245" s="455">
        <f>แยกหน่วยบริการ!X245</f>
        <v>-34941.5</v>
      </c>
      <c r="G245" s="455">
        <f>แยกหน่วยบริการ!AF245</f>
        <v>-24897</v>
      </c>
      <c r="H245" s="455">
        <f>แยกหน่วยบริการ!AN245</f>
        <v>-19999.93</v>
      </c>
      <c r="I245" s="455">
        <f>แยกหน่วยบริการ!AV245</f>
        <v>-65935.69</v>
      </c>
      <c r="J245" s="456">
        <f>แยกหน่วยบริการ!BD245</f>
        <v>0</v>
      </c>
      <c r="K245" s="456">
        <f>แยกหน่วยบริการ!BL245</f>
        <v>0</v>
      </c>
      <c r="M245" s="445" t="s">
        <v>644</v>
      </c>
      <c r="N245" s="445" t="s">
        <v>115</v>
      </c>
    </row>
    <row r="246" spans="1:14" ht="25.2" customHeight="1">
      <c r="A246" s="451">
        <v>243</v>
      </c>
      <c r="B246" s="452" t="s">
        <v>645</v>
      </c>
      <c r="C246" s="453" t="s">
        <v>116</v>
      </c>
      <c r="D246" s="454">
        <f>แยกหน่วยบริการ!H246</f>
        <v>-255096812.81</v>
      </c>
      <c r="E246" s="455">
        <f>แยกหน่วยบริการ!P246</f>
        <v>-28964159.66</v>
      </c>
      <c r="F246" s="455">
        <f>แยกหน่วยบริการ!X246</f>
        <v>-23328371.93</v>
      </c>
      <c r="G246" s="455">
        <f>แยกหน่วยบริการ!AF246</f>
        <v>-87503142.870000005</v>
      </c>
      <c r="H246" s="455">
        <f>แยกหน่วยบริการ!AN246</f>
        <v>-23675514.760000002</v>
      </c>
      <c r="I246" s="455">
        <f>แยกหน่วยบริการ!AV246</f>
        <v>-34030025.280000001</v>
      </c>
      <c r="J246" s="456">
        <f>แยกหน่วยบริการ!BD246</f>
        <v>-17619543.5</v>
      </c>
      <c r="K246" s="456">
        <f>แยกหน่วยบริการ!BL246</f>
        <v>-4709127.83</v>
      </c>
      <c r="M246" s="445" t="s">
        <v>645</v>
      </c>
      <c r="N246" s="445" t="s">
        <v>116</v>
      </c>
    </row>
    <row r="247" spans="1:14" ht="25.2" customHeight="1">
      <c r="A247" s="451">
        <v>244</v>
      </c>
      <c r="B247" s="452" t="s">
        <v>646</v>
      </c>
      <c r="C247" s="453" t="s">
        <v>117</v>
      </c>
      <c r="D247" s="454">
        <f>แยกหน่วยบริการ!H247</f>
        <v>-12771269.119999999</v>
      </c>
      <c r="E247" s="455">
        <f>แยกหน่วยบริการ!P247</f>
        <v>-7669655.8399999999</v>
      </c>
      <c r="F247" s="455">
        <f>แยกหน่วยบริการ!X247</f>
        <v>-3171334.09</v>
      </c>
      <c r="G247" s="455">
        <f>แยกหน่วยบริการ!AF247</f>
        <v>-5313117.96</v>
      </c>
      <c r="H247" s="455">
        <f>แยกหน่วยบริการ!AN247</f>
        <v>-5480168.1200000001</v>
      </c>
      <c r="I247" s="455">
        <f>แยกหน่วยบริการ!AV247</f>
        <v>-5944074.4000000004</v>
      </c>
      <c r="J247" s="456">
        <f>แยกหน่วยบริการ!BD247</f>
        <v>-6705756.1299999999</v>
      </c>
      <c r="K247" s="456">
        <f>แยกหน่วยบริการ!BL247</f>
        <v>-917857.95</v>
      </c>
      <c r="M247" s="445" t="s">
        <v>646</v>
      </c>
      <c r="N247" s="445" t="s">
        <v>117</v>
      </c>
    </row>
    <row r="248" spans="1:14" ht="25.2" customHeight="1">
      <c r="A248" s="451">
        <v>245</v>
      </c>
      <c r="B248" s="452" t="s">
        <v>647</v>
      </c>
      <c r="C248" s="453" t="s">
        <v>118</v>
      </c>
      <c r="D248" s="454">
        <f>แยกหน่วยบริการ!H248</f>
        <v>-6426505.9400000004</v>
      </c>
      <c r="E248" s="455">
        <f>แยกหน่วยบริการ!P248</f>
        <v>-3416043.25</v>
      </c>
      <c r="F248" s="455">
        <f>แยกหน่วยบริการ!X248</f>
        <v>-1937310.69</v>
      </c>
      <c r="G248" s="455">
        <f>แยกหน่วยบริการ!AF248</f>
        <v>-3261933.53</v>
      </c>
      <c r="H248" s="455">
        <f>แยกหน่วยบริการ!AN248</f>
        <v>-2268053.13</v>
      </c>
      <c r="I248" s="455">
        <f>แยกหน่วยบริการ!AV248</f>
        <v>-2709791.54</v>
      </c>
      <c r="J248" s="456">
        <f>แยกหน่วยบริการ!BD248</f>
        <v>-1859096.55</v>
      </c>
      <c r="K248" s="456">
        <f>แยกหน่วยบริการ!BL248</f>
        <v>-405255.24</v>
      </c>
      <c r="M248" s="445" t="s">
        <v>647</v>
      </c>
      <c r="N248" s="445" t="s">
        <v>118</v>
      </c>
    </row>
    <row r="249" spans="1:14" ht="25.2" customHeight="1">
      <c r="A249" s="451">
        <v>246</v>
      </c>
      <c r="B249" s="452" t="s">
        <v>648</v>
      </c>
      <c r="C249" s="453" t="s">
        <v>119</v>
      </c>
      <c r="D249" s="454">
        <f>แยกหน่วยบริการ!H249</f>
        <v>-52499.97</v>
      </c>
      <c r="E249" s="455">
        <f>แยกหน่วยบริการ!P249</f>
        <v>-74152.899999999994</v>
      </c>
      <c r="F249" s="455">
        <f>แยกหน่วยบริการ!X249</f>
        <v>-264203.71000000002</v>
      </c>
      <c r="G249" s="455">
        <f>แยกหน่วยบริการ!AF249</f>
        <v>0</v>
      </c>
      <c r="H249" s="455">
        <f>แยกหน่วยบริการ!AN249</f>
        <v>-114527.59</v>
      </c>
      <c r="I249" s="455">
        <f>แยกหน่วยบริการ!AV249</f>
        <v>-730253.55</v>
      </c>
      <c r="J249" s="456">
        <f>แยกหน่วยบริการ!BD249</f>
        <v>-20797</v>
      </c>
      <c r="K249" s="456">
        <f>แยกหน่วยบริการ!BL249</f>
        <v>0</v>
      </c>
      <c r="M249" s="445" t="s">
        <v>648</v>
      </c>
      <c r="N249" s="445" t="s">
        <v>119</v>
      </c>
    </row>
    <row r="250" spans="1:14" ht="25.2" customHeight="1">
      <c r="A250" s="451">
        <v>247</v>
      </c>
      <c r="B250" s="452" t="s">
        <v>649</v>
      </c>
      <c r="C250" s="453" t="s">
        <v>120</v>
      </c>
      <c r="D250" s="454">
        <f>แยกหน่วยบริการ!H250</f>
        <v>0</v>
      </c>
      <c r="E250" s="455">
        <f>แยกหน่วยบริการ!P250</f>
        <v>0</v>
      </c>
      <c r="F250" s="455">
        <f>แยกหน่วยบริการ!X250</f>
        <v>0</v>
      </c>
      <c r="G250" s="455">
        <f>แยกหน่วยบริการ!AF250</f>
        <v>0</v>
      </c>
      <c r="H250" s="455">
        <f>แยกหน่วยบริการ!AN250</f>
        <v>0</v>
      </c>
      <c r="I250" s="455">
        <f>แยกหน่วยบริการ!AV250</f>
        <v>0</v>
      </c>
      <c r="J250" s="456">
        <f>แยกหน่วยบริการ!BD250</f>
        <v>0</v>
      </c>
      <c r="K250" s="456">
        <f>แยกหน่วยบริการ!BL250</f>
        <v>0</v>
      </c>
      <c r="M250" s="445" t="s">
        <v>649</v>
      </c>
      <c r="N250" s="445" t="s">
        <v>120</v>
      </c>
    </row>
    <row r="251" spans="1:14" ht="25.2" customHeight="1">
      <c r="A251" s="451">
        <v>248</v>
      </c>
      <c r="B251" s="452" t="s">
        <v>650</v>
      </c>
      <c r="C251" s="453" t="s">
        <v>1466</v>
      </c>
      <c r="D251" s="454">
        <f>แยกหน่วยบริการ!H251</f>
        <v>0</v>
      </c>
      <c r="E251" s="455">
        <f>แยกหน่วยบริการ!P251</f>
        <v>0</v>
      </c>
      <c r="F251" s="455">
        <f>แยกหน่วยบริการ!X251</f>
        <v>0</v>
      </c>
      <c r="G251" s="455">
        <f>แยกหน่วยบริการ!AF251</f>
        <v>0</v>
      </c>
      <c r="H251" s="455">
        <f>แยกหน่วยบริการ!AN251</f>
        <v>0</v>
      </c>
      <c r="I251" s="455">
        <f>แยกหน่วยบริการ!AV251</f>
        <v>0</v>
      </c>
      <c r="J251" s="456">
        <f>แยกหน่วยบริการ!BD251</f>
        <v>0</v>
      </c>
      <c r="K251" s="456">
        <f>แยกหน่วยบริการ!BL251</f>
        <v>0</v>
      </c>
      <c r="M251" s="445" t="s">
        <v>650</v>
      </c>
      <c r="N251" s="445" t="s">
        <v>1466</v>
      </c>
    </row>
    <row r="252" spans="1:14" ht="25.2" customHeight="1">
      <c r="A252" s="451">
        <v>249</v>
      </c>
      <c r="B252" s="452" t="s">
        <v>651</v>
      </c>
      <c r="C252" s="453" t="s">
        <v>121</v>
      </c>
      <c r="D252" s="454">
        <f>แยกหน่วยบริการ!H252</f>
        <v>116500</v>
      </c>
      <c r="E252" s="455">
        <f>แยกหน่วยบริการ!P252</f>
        <v>0</v>
      </c>
      <c r="F252" s="455">
        <f>แยกหน่วยบริการ!X252</f>
        <v>99000</v>
      </c>
      <c r="G252" s="455">
        <f>แยกหน่วยบริการ!AF252</f>
        <v>0</v>
      </c>
      <c r="H252" s="455">
        <f>แยกหน่วยบริการ!AN252</f>
        <v>0</v>
      </c>
      <c r="I252" s="455">
        <f>แยกหน่วยบริการ!AV252</f>
        <v>0</v>
      </c>
      <c r="J252" s="456">
        <f>แยกหน่วยบริการ!BD252</f>
        <v>99000</v>
      </c>
      <c r="K252" s="456">
        <f>แยกหน่วยบริการ!BL252</f>
        <v>0</v>
      </c>
      <c r="M252" s="445" t="s">
        <v>651</v>
      </c>
      <c r="N252" s="445" t="s">
        <v>121</v>
      </c>
    </row>
    <row r="253" spans="1:14" ht="25.2" customHeight="1">
      <c r="A253" s="451">
        <v>250</v>
      </c>
      <c r="B253" s="452" t="s">
        <v>652</v>
      </c>
      <c r="C253" s="453" t="s">
        <v>122</v>
      </c>
      <c r="D253" s="454">
        <f>แยกหน่วยบริการ!H253</f>
        <v>0</v>
      </c>
      <c r="E253" s="455">
        <f>แยกหน่วยบริการ!P253</f>
        <v>0</v>
      </c>
      <c r="F253" s="455">
        <f>แยกหน่วยบริการ!X253</f>
        <v>0</v>
      </c>
      <c r="G253" s="455">
        <f>แยกหน่วยบริการ!AF253</f>
        <v>0</v>
      </c>
      <c r="H253" s="455">
        <f>แยกหน่วยบริการ!AN253</f>
        <v>0</v>
      </c>
      <c r="I253" s="455">
        <f>แยกหน่วยบริการ!AV253</f>
        <v>0</v>
      </c>
      <c r="J253" s="456">
        <f>แยกหน่วยบริการ!BD253</f>
        <v>0</v>
      </c>
      <c r="K253" s="456">
        <f>แยกหน่วยบริการ!BL253</f>
        <v>0</v>
      </c>
      <c r="M253" s="445" t="s">
        <v>652</v>
      </c>
      <c r="N253" s="445" t="s">
        <v>122</v>
      </c>
    </row>
    <row r="254" spans="1:14" ht="25.2" customHeight="1">
      <c r="A254" s="451">
        <v>251</v>
      </c>
      <c r="B254" s="452" t="s">
        <v>653</v>
      </c>
      <c r="C254" s="453" t="s">
        <v>123</v>
      </c>
      <c r="D254" s="454">
        <f>แยกหน่วยบริการ!H254</f>
        <v>-23111.16</v>
      </c>
      <c r="E254" s="455">
        <f>แยกหน่วยบริการ!P254</f>
        <v>0</v>
      </c>
      <c r="F254" s="455">
        <f>แยกหน่วยบริการ!X254</f>
        <v>-98999</v>
      </c>
      <c r="G254" s="455">
        <f>แยกหน่วยบริการ!AF254</f>
        <v>0</v>
      </c>
      <c r="H254" s="455">
        <f>แยกหน่วยบริการ!AN254</f>
        <v>0</v>
      </c>
      <c r="I254" s="455">
        <f>แยกหน่วยบริการ!AV254</f>
        <v>0</v>
      </c>
      <c r="J254" s="456">
        <f>แยกหน่วยบริการ!BD254</f>
        <v>-98999</v>
      </c>
      <c r="K254" s="456">
        <f>แยกหน่วยบริการ!BL254</f>
        <v>0</v>
      </c>
      <c r="M254" s="445" t="s">
        <v>653</v>
      </c>
      <c r="N254" s="445" t="s">
        <v>123</v>
      </c>
    </row>
    <row r="255" spans="1:14" ht="25.2" customHeight="1">
      <c r="A255" s="451">
        <v>252</v>
      </c>
      <c r="B255" s="452" t="s">
        <v>654</v>
      </c>
      <c r="C255" s="453" t="s">
        <v>1467</v>
      </c>
      <c r="D255" s="454">
        <f>แยกหน่วยบริการ!H255</f>
        <v>379000</v>
      </c>
      <c r="E255" s="455">
        <f>แยกหน่วยบริการ!P255</f>
        <v>620590</v>
      </c>
      <c r="F255" s="455">
        <f>แยกหน่วยบริการ!X255</f>
        <v>703275</v>
      </c>
      <c r="G255" s="455">
        <f>แยกหน่วยบริการ!AF255</f>
        <v>1495000</v>
      </c>
      <c r="H255" s="455">
        <f>แยกหน่วยบริการ!AN255</f>
        <v>1671916.67</v>
      </c>
      <c r="I255" s="455">
        <f>แยกหน่วยบริการ!AV255</f>
        <v>0</v>
      </c>
      <c r="J255" s="456">
        <f>แยกหน่วยบริการ!BD255</f>
        <v>220900</v>
      </c>
      <c r="K255" s="456">
        <f>แยกหน่วยบริการ!BL255</f>
        <v>0</v>
      </c>
      <c r="M255" s="445" t="s">
        <v>654</v>
      </c>
      <c r="N255" s="445" t="s">
        <v>1467</v>
      </c>
    </row>
    <row r="256" spans="1:14" ht="25.2" customHeight="1">
      <c r="A256" s="451">
        <v>253</v>
      </c>
      <c r="B256" s="452" t="s">
        <v>655</v>
      </c>
      <c r="C256" s="453" t="s">
        <v>1468</v>
      </c>
      <c r="D256" s="454">
        <f>แยกหน่วยบริการ!H256</f>
        <v>0</v>
      </c>
      <c r="E256" s="455">
        <f>แยกหน่วยบริการ!P256</f>
        <v>0</v>
      </c>
      <c r="F256" s="455">
        <f>แยกหน่วยบริการ!X256</f>
        <v>0</v>
      </c>
      <c r="G256" s="455">
        <f>แยกหน่วยบริการ!AF256</f>
        <v>0</v>
      </c>
      <c r="H256" s="455">
        <f>แยกหน่วยบริการ!AN256</f>
        <v>0</v>
      </c>
      <c r="I256" s="455">
        <f>แยกหน่วยบริการ!AV256</f>
        <v>0</v>
      </c>
      <c r="J256" s="456">
        <f>แยกหน่วยบริการ!BD256</f>
        <v>0</v>
      </c>
      <c r="K256" s="456">
        <f>แยกหน่วยบริการ!BL256</f>
        <v>0</v>
      </c>
      <c r="M256" s="445" t="s">
        <v>655</v>
      </c>
      <c r="N256" s="445" t="s">
        <v>1468</v>
      </c>
    </row>
    <row r="257" spans="1:14" ht="25.2" customHeight="1">
      <c r="A257" s="451">
        <v>254</v>
      </c>
      <c r="B257" s="452" t="s">
        <v>656</v>
      </c>
      <c r="C257" s="453" t="s">
        <v>1469</v>
      </c>
      <c r="D257" s="454">
        <f>แยกหน่วยบริการ!H257</f>
        <v>-145193.42000000001</v>
      </c>
      <c r="E257" s="455">
        <f>แยกหน่วยบริการ!P257</f>
        <v>-620586</v>
      </c>
      <c r="F257" s="455">
        <f>แยกหน่วยบริการ!X257</f>
        <v>-103588.59</v>
      </c>
      <c r="G257" s="455">
        <f>แยกหน่วยบริการ!AF257</f>
        <v>0</v>
      </c>
      <c r="H257" s="455">
        <f>แยกหน่วยบริการ!AN257</f>
        <v>-371915.67</v>
      </c>
      <c r="I257" s="455">
        <f>แยกหน่วยบริการ!AV257</f>
        <v>0</v>
      </c>
      <c r="J257" s="456">
        <f>แยกหน่วยบริการ!BD257</f>
        <v>-82569.440000000002</v>
      </c>
      <c r="K257" s="456">
        <f>แยกหน่วยบริการ!BL257</f>
        <v>0</v>
      </c>
      <c r="M257" s="445" t="s">
        <v>656</v>
      </c>
      <c r="N257" s="445" t="s">
        <v>2112</v>
      </c>
    </row>
    <row r="258" spans="1:14" ht="25.2" customHeight="1">
      <c r="A258" s="451">
        <v>255</v>
      </c>
      <c r="B258" s="452" t="s">
        <v>657</v>
      </c>
      <c r="C258" s="453" t="s">
        <v>1470</v>
      </c>
      <c r="D258" s="454">
        <f>แยกหน่วยบริการ!H258</f>
        <v>0</v>
      </c>
      <c r="E258" s="455">
        <f>แยกหน่วยบริการ!P258</f>
        <v>0</v>
      </c>
      <c r="F258" s="455">
        <f>แยกหน่วยบริการ!X258</f>
        <v>0</v>
      </c>
      <c r="G258" s="455">
        <f>แยกหน่วยบริการ!AF258</f>
        <v>0</v>
      </c>
      <c r="H258" s="455">
        <f>แยกหน่วยบริการ!AN258</f>
        <v>0</v>
      </c>
      <c r="I258" s="455">
        <f>แยกหน่วยบริการ!AV258</f>
        <v>0</v>
      </c>
      <c r="J258" s="456">
        <f>แยกหน่วยบริการ!BD258</f>
        <v>0</v>
      </c>
      <c r="K258" s="456">
        <f>แยกหน่วยบริการ!BL258</f>
        <v>0</v>
      </c>
      <c r="M258" s="445" t="s">
        <v>657</v>
      </c>
      <c r="N258" s="445" t="s">
        <v>1470</v>
      </c>
    </row>
    <row r="259" spans="1:14" ht="25.2" customHeight="1">
      <c r="A259" s="451">
        <v>256</v>
      </c>
      <c r="B259" s="452" t="s">
        <v>658</v>
      </c>
      <c r="C259" s="453" t="s">
        <v>124</v>
      </c>
      <c r="D259" s="454">
        <f>แยกหน่วยบริการ!H259</f>
        <v>26838070.780000001</v>
      </c>
      <c r="E259" s="455">
        <f>แยกหน่วยบริการ!P259</f>
        <v>0</v>
      </c>
      <c r="F259" s="455">
        <f>แยกหน่วยบริการ!X259</f>
        <v>0</v>
      </c>
      <c r="G259" s="455">
        <f>แยกหน่วยบริการ!AF259</f>
        <v>0</v>
      </c>
      <c r="H259" s="455">
        <f>แยกหน่วยบริการ!AN259</f>
        <v>0</v>
      </c>
      <c r="I259" s="455">
        <f>แยกหน่วยบริการ!AV259</f>
        <v>0</v>
      </c>
      <c r="J259" s="456">
        <f>แยกหน่วยบริการ!BD259</f>
        <v>0</v>
      </c>
      <c r="K259" s="456">
        <f>แยกหน่วยบริการ!BL259</f>
        <v>0</v>
      </c>
      <c r="M259" s="445" t="s">
        <v>658</v>
      </c>
      <c r="N259" s="445" t="s">
        <v>124</v>
      </c>
    </row>
    <row r="260" spans="1:14" ht="25.2" customHeight="1">
      <c r="A260" s="451">
        <v>257</v>
      </c>
      <c r="B260" s="452" t="s">
        <v>659</v>
      </c>
      <c r="C260" s="453" t="s">
        <v>125</v>
      </c>
      <c r="D260" s="454">
        <f>แยกหน่วยบริการ!H260</f>
        <v>0</v>
      </c>
      <c r="E260" s="455">
        <f>แยกหน่วยบริการ!P260</f>
        <v>0</v>
      </c>
      <c r="F260" s="455">
        <f>แยกหน่วยบริการ!X260</f>
        <v>0</v>
      </c>
      <c r="G260" s="455">
        <f>แยกหน่วยบริการ!AF260</f>
        <v>0</v>
      </c>
      <c r="H260" s="455">
        <f>แยกหน่วยบริการ!AN260</f>
        <v>0</v>
      </c>
      <c r="I260" s="455">
        <f>แยกหน่วยบริการ!AV260</f>
        <v>0</v>
      </c>
      <c r="J260" s="456">
        <f>แยกหน่วยบริการ!BD260</f>
        <v>0</v>
      </c>
      <c r="K260" s="456">
        <f>แยกหน่วยบริการ!BL260</f>
        <v>0</v>
      </c>
      <c r="M260" s="445" t="s">
        <v>659</v>
      </c>
      <c r="N260" s="445" t="s">
        <v>125</v>
      </c>
    </row>
    <row r="261" spans="1:14" ht="25.2" customHeight="1">
      <c r="A261" s="451">
        <v>258</v>
      </c>
      <c r="B261" s="452" t="s">
        <v>660</v>
      </c>
      <c r="C261" s="453" t="s">
        <v>1471</v>
      </c>
      <c r="D261" s="454">
        <f>แยกหน่วยบริการ!H261</f>
        <v>0</v>
      </c>
      <c r="E261" s="455">
        <f>แยกหน่วยบริการ!P261</f>
        <v>0</v>
      </c>
      <c r="F261" s="455">
        <f>แยกหน่วยบริการ!X261</f>
        <v>0</v>
      </c>
      <c r="G261" s="455">
        <f>แยกหน่วยบริการ!AF261</f>
        <v>0</v>
      </c>
      <c r="H261" s="455">
        <f>แยกหน่วยบริการ!AN261</f>
        <v>0</v>
      </c>
      <c r="I261" s="455">
        <f>แยกหน่วยบริการ!AV261</f>
        <v>0</v>
      </c>
      <c r="J261" s="456">
        <f>แยกหน่วยบริการ!BD261</f>
        <v>983350</v>
      </c>
      <c r="K261" s="456">
        <f>แยกหน่วยบริการ!BL261</f>
        <v>0</v>
      </c>
      <c r="M261" s="445" t="s">
        <v>660</v>
      </c>
      <c r="N261" s="445" t="s">
        <v>1471</v>
      </c>
    </row>
    <row r="262" spans="1:14" ht="25.2" customHeight="1">
      <c r="A262" s="451">
        <v>259</v>
      </c>
      <c r="B262" s="452" t="s">
        <v>1918</v>
      </c>
      <c r="C262" s="453" t="s">
        <v>1919</v>
      </c>
      <c r="D262" s="454">
        <f>แยกหน่วยบริการ!H262</f>
        <v>0</v>
      </c>
      <c r="E262" s="455">
        <f>แยกหน่วยบริการ!P262</f>
        <v>0</v>
      </c>
      <c r="F262" s="455">
        <f>แยกหน่วยบริการ!X262</f>
        <v>0</v>
      </c>
      <c r="G262" s="455">
        <f>แยกหน่วยบริการ!AF262</f>
        <v>0</v>
      </c>
      <c r="H262" s="455">
        <f>แยกหน่วยบริการ!AN262</f>
        <v>0</v>
      </c>
      <c r="I262" s="455">
        <f>แยกหน่วยบริการ!AV262</f>
        <v>0</v>
      </c>
      <c r="J262" s="456">
        <f>แยกหน่วยบริการ!BD262</f>
        <v>0</v>
      </c>
      <c r="K262" s="456">
        <f>แยกหน่วยบริการ!BL262</f>
        <v>0</v>
      </c>
      <c r="M262" s="445" t="s">
        <v>1918</v>
      </c>
      <c r="N262" s="445" t="s">
        <v>1919</v>
      </c>
    </row>
    <row r="263" spans="1:14" ht="25.2" customHeight="1">
      <c r="A263" s="451">
        <v>260</v>
      </c>
      <c r="B263" s="452" t="s">
        <v>1920</v>
      </c>
      <c r="C263" s="453" t="s">
        <v>1921</v>
      </c>
      <c r="D263" s="454">
        <f>แยกหน่วยบริการ!H263</f>
        <v>0</v>
      </c>
      <c r="E263" s="455">
        <f>แยกหน่วยบริการ!P263</f>
        <v>0</v>
      </c>
      <c r="F263" s="455">
        <f>แยกหน่วยบริการ!X263</f>
        <v>0</v>
      </c>
      <c r="G263" s="455">
        <f>แยกหน่วยบริการ!AF263</f>
        <v>0</v>
      </c>
      <c r="H263" s="455">
        <f>แยกหน่วยบริการ!AN263</f>
        <v>0</v>
      </c>
      <c r="I263" s="455">
        <f>แยกหน่วยบริการ!AV263</f>
        <v>0</v>
      </c>
      <c r="J263" s="456">
        <f>แยกหน่วยบริการ!BD263</f>
        <v>0</v>
      </c>
      <c r="K263" s="456">
        <f>แยกหน่วยบริการ!BL263</f>
        <v>0</v>
      </c>
      <c r="M263" s="445" t="s">
        <v>1920</v>
      </c>
      <c r="N263" s="445" t="s">
        <v>1921</v>
      </c>
    </row>
    <row r="264" spans="1:14" ht="25.2" customHeight="1">
      <c r="A264" s="451">
        <v>261</v>
      </c>
      <c r="B264" s="452" t="s">
        <v>661</v>
      </c>
      <c r="C264" s="453" t="s">
        <v>1472</v>
      </c>
      <c r="D264" s="454">
        <f>แยกหน่วยบริการ!H264</f>
        <v>0</v>
      </c>
      <c r="E264" s="455">
        <f>แยกหน่วยบริการ!P264</f>
        <v>0</v>
      </c>
      <c r="F264" s="455">
        <f>แยกหน่วยบริการ!X264</f>
        <v>0</v>
      </c>
      <c r="G264" s="455">
        <f>แยกหน่วยบริการ!AF264</f>
        <v>0</v>
      </c>
      <c r="H264" s="455">
        <f>แยกหน่วยบริการ!AN264</f>
        <v>0</v>
      </c>
      <c r="I264" s="455">
        <f>แยกหน่วยบริการ!AV264</f>
        <v>0</v>
      </c>
      <c r="J264" s="456">
        <f>แยกหน่วยบริการ!BD264</f>
        <v>0</v>
      </c>
      <c r="K264" s="456">
        <f>แยกหน่วยบริการ!BL264</f>
        <v>0</v>
      </c>
      <c r="M264" s="445" t="s">
        <v>661</v>
      </c>
      <c r="N264" s="445" t="s">
        <v>1472</v>
      </c>
    </row>
    <row r="265" spans="1:14" ht="25.2" customHeight="1">
      <c r="A265" s="451">
        <v>262</v>
      </c>
      <c r="B265" s="452" t="s">
        <v>662</v>
      </c>
      <c r="C265" s="453" t="s">
        <v>2177</v>
      </c>
      <c r="D265" s="454">
        <f>แยกหน่วยบริการ!H265</f>
        <v>0</v>
      </c>
      <c r="E265" s="455">
        <f>แยกหน่วยบริการ!P265</f>
        <v>0</v>
      </c>
      <c r="F265" s="455">
        <f>แยกหน่วยบริการ!X265</f>
        <v>0</v>
      </c>
      <c r="G265" s="455">
        <f>แยกหน่วยบริการ!AF265</f>
        <v>0</v>
      </c>
      <c r="H265" s="455">
        <f>แยกหน่วยบริการ!AN265</f>
        <v>0</v>
      </c>
      <c r="I265" s="455">
        <f>แยกหน่วยบริการ!AV265</f>
        <v>0</v>
      </c>
      <c r="J265" s="456">
        <f>แยกหน่วยบริการ!BD265</f>
        <v>0</v>
      </c>
      <c r="K265" s="456">
        <f>แยกหน่วยบริการ!BL265</f>
        <v>0</v>
      </c>
      <c r="M265" s="445" t="s">
        <v>662</v>
      </c>
      <c r="N265" s="445" t="s">
        <v>2113</v>
      </c>
    </row>
    <row r="266" spans="1:14" ht="25.2" customHeight="1">
      <c r="A266" s="451">
        <v>263</v>
      </c>
      <c r="B266" s="452" t="s">
        <v>663</v>
      </c>
      <c r="C266" s="453" t="s">
        <v>2178</v>
      </c>
      <c r="D266" s="454">
        <f>แยกหน่วยบริการ!H266</f>
        <v>0</v>
      </c>
      <c r="E266" s="455">
        <f>แยกหน่วยบริการ!P266</f>
        <v>0</v>
      </c>
      <c r="F266" s="455">
        <f>แยกหน่วยบริการ!X266</f>
        <v>0</v>
      </c>
      <c r="G266" s="455">
        <f>แยกหน่วยบริการ!AF266</f>
        <v>0</v>
      </c>
      <c r="H266" s="455">
        <f>แยกหน่วยบริการ!AN266</f>
        <v>0</v>
      </c>
      <c r="I266" s="455">
        <f>แยกหน่วยบริการ!AV266</f>
        <v>0</v>
      </c>
      <c r="J266" s="456">
        <f>แยกหน่วยบริการ!BD266</f>
        <v>0</v>
      </c>
      <c r="K266" s="456">
        <f>แยกหน่วยบริการ!BL266</f>
        <v>0</v>
      </c>
      <c r="M266" s="445" t="s">
        <v>663</v>
      </c>
      <c r="N266" s="445" t="s">
        <v>2114</v>
      </c>
    </row>
    <row r="267" spans="1:14" ht="25.2" customHeight="1">
      <c r="A267" s="451">
        <v>264</v>
      </c>
      <c r="B267" s="452" t="s">
        <v>664</v>
      </c>
      <c r="C267" s="453" t="s">
        <v>127</v>
      </c>
      <c r="D267" s="454">
        <f>แยกหน่วยบริการ!H267</f>
        <v>0</v>
      </c>
      <c r="E267" s="455">
        <f>แยกหน่วยบริการ!P267</f>
        <v>0</v>
      </c>
      <c r="F267" s="455">
        <f>แยกหน่วยบริการ!X267</f>
        <v>0</v>
      </c>
      <c r="G267" s="455">
        <f>แยกหน่วยบริการ!AF267</f>
        <v>0</v>
      </c>
      <c r="H267" s="455">
        <f>แยกหน่วยบริการ!AN267</f>
        <v>0</v>
      </c>
      <c r="I267" s="455">
        <f>แยกหน่วยบริการ!AV267</f>
        <v>0</v>
      </c>
      <c r="J267" s="456">
        <f>แยกหน่วยบริการ!BD267</f>
        <v>0</v>
      </c>
      <c r="K267" s="456">
        <f>แยกหน่วยบริการ!BL267</f>
        <v>0</v>
      </c>
      <c r="M267" s="445" t="s">
        <v>664</v>
      </c>
      <c r="N267" s="445" t="s">
        <v>2115</v>
      </c>
    </row>
    <row r="268" spans="1:14" ht="25.2" customHeight="1">
      <c r="A268" s="451">
        <v>265</v>
      </c>
      <c r="B268" s="452" t="s">
        <v>665</v>
      </c>
      <c r="C268" s="453" t="s">
        <v>2179</v>
      </c>
      <c r="D268" s="454">
        <f>แยกหน่วยบริการ!H268</f>
        <v>0</v>
      </c>
      <c r="E268" s="455">
        <f>แยกหน่วยบริการ!P268</f>
        <v>0</v>
      </c>
      <c r="F268" s="455">
        <f>แยกหน่วยบริการ!X268</f>
        <v>0</v>
      </c>
      <c r="G268" s="455">
        <f>แยกหน่วยบริการ!AF268</f>
        <v>0</v>
      </c>
      <c r="H268" s="455">
        <f>แยกหน่วยบริการ!AN268</f>
        <v>0</v>
      </c>
      <c r="I268" s="455">
        <f>แยกหน่วยบริการ!AV268</f>
        <v>0</v>
      </c>
      <c r="J268" s="456">
        <f>แยกหน่วยบริการ!BD268</f>
        <v>0</v>
      </c>
      <c r="K268" s="456">
        <f>แยกหน่วยบริการ!BL268</f>
        <v>0</v>
      </c>
      <c r="M268" s="445" t="s">
        <v>665</v>
      </c>
      <c r="N268" s="445" t="s">
        <v>2116</v>
      </c>
    </row>
    <row r="269" spans="1:14" ht="25.2" customHeight="1">
      <c r="A269" s="451">
        <v>266</v>
      </c>
      <c r="B269" s="452" t="s">
        <v>666</v>
      </c>
      <c r="C269" s="453" t="s">
        <v>2180</v>
      </c>
      <c r="D269" s="454">
        <f>แยกหน่วยบริการ!H269</f>
        <v>0</v>
      </c>
      <c r="E269" s="455">
        <f>แยกหน่วยบริการ!P269</f>
        <v>0</v>
      </c>
      <c r="F269" s="455">
        <f>แยกหน่วยบริการ!X269</f>
        <v>0</v>
      </c>
      <c r="G269" s="455">
        <f>แยกหน่วยบริการ!AF269</f>
        <v>0</v>
      </c>
      <c r="H269" s="455">
        <f>แยกหน่วยบริการ!AN269</f>
        <v>0</v>
      </c>
      <c r="I269" s="455">
        <f>แยกหน่วยบริการ!AV269</f>
        <v>0</v>
      </c>
      <c r="J269" s="456">
        <f>แยกหน่วยบริการ!BD269</f>
        <v>0</v>
      </c>
      <c r="K269" s="456">
        <f>แยกหน่วยบริการ!BL269</f>
        <v>0</v>
      </c>
      <c r="M269" s="445" t="s">
        <v>666</v>
      </c>
      <c r="N269" s="445" t="s">
        <v>2117</v>
      </c>
    </row>
    <row r="270" spans="1:14" ht="25.2" customHeight="1">
      <c r="A270" s="451">
        <v>267</v>
      </c>
      <c r="B270" s="452" t="s">
        <v>667</v>
      </c>
      <c r="C270" s="453" t="s">
        <v>2042</v>
      </c>
      <c r="D270" s="454">
        <f>แยกหน่วยบริการ!H270</f>
        <v>0</v>
      </c>
      <c r="E270" s="455">
        <f>แยกหน่วยบริการ!P270</f>
        <v>0</v>
      </c>
      <c r="F270" s="455">
        <f>แยกหน่วยบริการ!X270</f>
        <v>0</v>
      </c>
      <c r="G270" s="455">
        <f>แยกหน่วยบริการ!AF270</f>
        <v>0</v>
      </c>
      <c r="H270" s="455">
        <f>แยกหน่วยบริการ!AN270</f>
        <v>0</v>
      </c>
      <c r="I270" s="455">
        <f>แยกหน่วยบริการ!AV270</f>
        <v>0</v>
      </c>
      <c r="J270" s="456">
        <f>แยกหน่วยบริการ!BD270</f>
        <v>0</v>
      </c>
      <c r="K270" s="456">
        <f>แยกหน่วยบริการ!BL270</f>
        <v>0</v>
      </c>
      <c r="M270" s="445" t="s">
        <v>667</v>
      </c>
      <c r="N270" s="445" t="s">
        <v>2118</v>
      </c>
    </row>
    <row r="271" spans="1:14" ht="25.2" customHeight="1">
      <c r="A271" s="451">
        <v>268</v>
      </c>
      <c r="B271" s="452" t="s">
        <v>668</v>
      </c>
      <c r="C271" s="453" t="s">
        <v>2043</v>
      </c>
      <c r="D271" s="454">
        <f>แยกหน่วยบริการ!H271</f>
        <v>0</v>
      </c>
      <c r="E271" s="455">
        <f>แยกหน่วยบริการ!P271</f>
        <v>0</v>
      </c>
      <c r="F271" s="455">
        <f>แยกหน่วยบริการ!X271</f>
        <v>0</v>
      </c>
      <c r="G271" s="455">
        <f>แยกหน่วยบริการ!AF271</f>
        <v>0</v>
      </c>
      <c r="H271" s="455">
        <f>แยกหน่วยบริการ!AN271</f>
        <v>0</v>
      </c>
      <c r="I271" s="455">
        <f>แยกหน่วยบริการ!AV271</f>
        <v>0</v>
      </c>
      <c r="J271" s="456">
        <f>แยกหน่วยบริการ!BD271</f>
        <v>0</v>
      </c>
      <c r="K271" s="456">
        <f>แยกหน่วยบริการ!BL271</f>
        <v>0</v>
      </c>
      <c r="M271" s="445" t="s">
        <v>668</v>
      </c>
      <c r="N271" s="445" t="s">
        <v>2119</v>
      </c>
    </row>
    <row r="272" spans="1:14" ht="25.2" customHeight="1">
      <c r="A272" s="451">
        <v>269</v>
      </c>
      <c r="B272" s="452" t="s">
        <v>669</v>
      </c>
      <c r="C272" s="453" t="s">
        <v>2181</v>
      </c>
      <c r="D272" s="454">
        <f>แยกหน่วยบริการ!H272</f>
        <v>0</v>
      </c>
      <c r="E272" s="455">
        <f>แยกหน่วยบริการ!P272</f>
        <v>0</v>
      </c>
      <c r="F272" s="455">
        <f>แยกหน่วยบริการ!X272</f>
        <v>0</v>
      </c>
      <c r="G272" s="455">
        <f>แยกหน่วยบริการ!AF272</f>
        <v>0</v>
      </c>
      <c r="H272" s="455">
        <f>แยกหน่วยบริการ!AN272</f>
        <v>0</v>
      </c>
      <c r="I272" s="455">
        <f>แยกหน่วยบริการ!AV272</f>
        <v>0</v>
      </c>
      <c r="J272" s="456">
        <f>แยกหน่วยบริการ!BD272</f>
        <v>0</v>
      </c>
      <c r="K272" s="456">
        <f>แยกหน่วยบริการ!BL272</f>
        <v>0</v>
      </c>
      <c r="M272" s="445" t="s">
        <v>669</v>
      </c>
      <c r="N272" s="445" t="s">
        <v>2120</v>
      </c>
    </row>
    <row r="273" spans="1:14" ht="25.2" customHeight="1">
      <c r="A273" s="451">
        <v>270</v>
      </c>
      <c r="B273" s="452" t="s">
        <v>1922</v>
      </c>
      <c r="C273" s="453" t="s">
        <v>2182</v>
      </c>
      <c r="D273" s="454">
        <f>แยกหน่วยบริการ!H273</f>
        <v>0</v>
      </c>
      <c r="E273" s="455">
        <f>แยกหน่วยบริการ!P273</f>
        <v>0</v>
      </c>
      <c r="F273" s="455">
        <f>แยกหน่วยบริการ!X273</f>
        <v>0</v>
      </c>
      <c r="G273" s="455">
        <f>แยกหน่วยบริการ!AF273</f>
        <v>0</v>
      </c>
      <c r="H273" s="455">
        <f>แยกหน่วยบริการ!AN273</f>
        <v>0</v>
      </c>
      <c r="I273" s="455">
        <f>แยกหน่วยบริการ!AV273</f>
        <v>0</v>
      </c>
      <c r="J273" s="456">
        <f>แยกหน่วยบริการ!BD273</f>
        <v>0</v>
      </c>
      <c r="K273" s="456">
        <f>แยกหน่วยบริการ!BL273</f>
        <v>0</v>
      </c>
      <c r="M273" s="445" t="s">
        <v>1922</v>
      </c>
      <c r="N273" s="445" t="s">
        <v>1923</v>
      </c>
    </row>
    <row r="274" spans="1:14" ht="25.2" customHeight="1">
      <c r="A274" s="451">
        <v>271</v>
      </c>
      <c r="B274" s="452" t="s">
        <v>1924</v>
      </c>
      <c r="C274" s="453" t="s">
        <v>2183</v>
      </c>
      <c r="D274" s="454">
        <f>แยกหน่วยบริการ!H274</f>
        <v>0</v>
      </c>
      <c r="E274" s="455">
        <f>แยกหน่วยบริการ!P274</f>
        <v>0</v>
      </c>
      <c r="F274" s="455">
        <f>แยกหน่วยบริการ!X274</f>
        <v>0</v>
      </c>
      <c r="G274" s="455">
        <f>แยกหน่วยบริการ!AF274</f>
        <v>0</v>
      </c>
      <c r="H274" s="455">
        <f>แยกหน่วยบริการ!AN274</f>
        <v>0</v>
      </c>
      <c r="I274" s="455">
        <f>แยกหน่วยบริการ!AV274</f>
        <v>0</v>
      </c>
      <c r="J274" s="456">
        <f>แยกหน่วยบริการ!BD274</f>
        <v>0</v>
      </c>
      <c r="K274" s="456">
        <f>แยกหน่วยบริการ!BL274</f>
        <v>0</v>
      </c>
      <c r="M274" s="445" t="s">
        <v>1924</v>
      </c>
      <c r="N274" s="445" t="s">
        <v>1925</v>
      </c>
    </row>
    <row r="275" spans="1:14" ht="25.2" customHeight="1">
      <c r="A275" s="451">
        <v>272</v>
      </c>
      <c r="B275" s="452" t="s">
        <v>1926</v>
      </c>
      <c r="C275" s="453" t="s">
        <v>2184</v>
      </c>
      <c r="D275" s="454">
        <f>แยกหน่วยบริการ!H275</f>
        <v>0</v>
      </c>
      <c r="E275" s="455">
        <f>แยกหน่วยบริการ!P275</f>
        <v>0</v>
      </c>
      <c r="F275" s="455">
        <f>แยกหน่วยบริการ!X275</f>
        <v>0</v>
      </c>
      <c r="G275" s="455">
        <f>แยกหน่วยบริการ!AF275</f>
        <v>0</v>
      </c>
      <c r="H275" s="455">
        <f>แยกหน่วยบริการ!AN275</f>
        <v>0</v>
      </c>
      <c r="I275" s="455">
        <f>แยกหน่วยบริการ!AV275</f>
        <v>0</v>
      </c>
      <c r="J275" s="456">
        <f>แยกหน่วยบริการ!BD275</f>
        <v>0</v>
      </c>
      <c r="K275" s="456">
        <f>แยกหน่วยบริการ!BL275</f>
        <v>0</v>
      </c>
      <c r="M275" s="445" t="s">
        <v>1926</v>
      </c>
      <c r="N275" s="445" t="s">
        <v>1927</v>
      </c>
    </row>
    <row r="276" spans="1:14" ht="25.2" customHeight="1">
      <c r="A276" s="451">
        <v>273</v>
      </c>
      <c r="B276" s="452" t="s">
        <v>1928</v>
      </c>
      <c r="C276" s="453" t="s">
        <v>2185</v>
      </c>
      <c r="D276" s="454">
        <f>แยกหน่วยบริการ!H276</f>
        <v>0</v>
      </c>
      <c r="E276" s="455">
        <f>แยกหน่วยบริการ!P276</f>
        <v>0</v>
      </c>
      <c r="F276" s="455">
        <f>แยกหน่วยบริการ!X276</f>
        <v>0</v>
      </c>
      <c r="G276" s="455">
        <f>แยกหน่วยบริการ!AF276</f>
        <v>0</v>
      </c>
      <c r="H276" s="455">
        <f>แยกหน่วยบริการ!AN276</f>
        <v>0</v>
      </c>
      <c r="I276" s="455">
        <f>แยกหน่วยบริการ!AV276</f>
        <v>0</v>
      </c>
      <c r="J276" s="456">
        <f>แยกหน่วยบริการ!BD276</f>
        <v>0</v>
      </c>
      <c r="K276" s="456">
        <f>แยกหน่วยบริการ!BL276</f>
        <v>0</v>
      </c>
      <c r="M276" s="445" t="s">
        <v>1928</v>
      </c>
      <c r="N276" s="445" t="s">
        <v>1929</v>
      </c>
    </row>
    <row r="277" spans="1:14" ht="25.2" customHeight="1">
      <c r="A277" s="451">
        <v>274</v>
      </c>
      <c r="B277" s="452" t="s">
        <v>1930</v>
      </c>
      <c r="C277" s="453" t="s">
        <v>2186</v>
      </c>
      <c r="D277" s="454">
        <f>แยกหน่วยบริการ!H277</f>
        <v>0</v>
      </c>
      <c r="E277" s="455">
        <f>แยกหน่วยบริการ!P277</f>
        <v>0</v>
      </c>
      <c r="F277" s="455">
        <f>แยกหน่วยบริการ!X277</f>
        <v>0</v>
      </c>
      <c r="G277" s="455">
        <f>แยกหน่วยบริการ!AF277</f>
        <v>0</v>
      </c>
      <c r="H277" s="455">
        <f>แยกหน่วยบริการ!AN277</f>
        <v>0</v>
      </c>
      <c r="I277" s="455">
        <f>แยกหน่วยบริการ!AV277</f>
        <v>0</v>
      </c>
      <c r="J277" s="456">
        <f>แยกหน่วยบริการ!BD277</f>
        <v>0</v>
      </c>
      <c r="K277" s="456">
        <f>แยกหน่วยบริการ!BL277</f>
        <v>0</v>
      </c>
      <c r="M277" s="445" t="s">
        <v>1930</v>
      </c>
      <c r="N277" s="445" t="s">
        <v>1931</v>
      </c>
    </row>
    <row r="278" spans="1:14" ht="25.2" customHeight="1">
      <c r="A278" s="451">
        <v>275</v>
      </c>
      <c r="B278" s="452" t="s">
        <v>1932</v>
      </c>
      <c r="C278" s="453" t="s">
        <v>2187</v>
      </c>
      <c r="D278" s="454">
        <f>แยกหน่วยบริการ!H278</f>
        <v>0</v>
      </c>
      <c r="E278" s="455">
        <f>แยกหน่วยบริการ!P278</f>
        <v>0</v>
      </c>
      <c r="F278" s="455">
        <f>แยกหน่วยบริการ!X278</f>
        <v>0</v>
      </c>
      <c r="G278" s="455">
        <f>แยกหน่วยบริการ!AF278</f>
        <v>0</v>
      </c>
      <c r="H278" s="455">
        <f>แยกหน่วยบริการ!AN278</f>
        <v>0</v>
      </c>
      <c r="I278" s="455">
        <f>แยกหน่วยบริการ!AV278</f>
        <v>0</v>
      </c>
      <c r="J278" s="456">
        <f>แยกหน่วยบริการ!BD278</f>
        <v>0</v>
      </c>
      <c r="K278" s="456">
        <f>แยกหน่วยบริการ!BL278</f>
        <v>0</v>
      </c>
      <c r="M278" s="445" t="s">
        <v>1932</v>
      </c>
      <c r="N278" s="445" t="s">
        <v>1933</v>
      </c>
    </row>
    <row r="279" spans="1:14" ht="25.2" customHeight="1">
      <c r="A279" s="451">
        <v>276</v>
      </c>
      <c r="B279" s="452" t="s">
        <v>1934</v>
      </c>
      <c r="C279" s="453" t="s">
        <v>2188</v>
      </c>
      <c r="D279" s="454">
        <f>แยกหน่วยบริการ!H279</f>
        <v>0</v>
      </c>
      <c r="E279" s="455">
        <f>แยกหน่วยบริการ!P279</f>
        <v>0</v>
      </c>
      <c r="F279" s="455">
        <f>แยกหน่วยบริการ!X279</f>
        <v>0</v>
      </c>
      <c r="G279" s="455">
        <f>แยกหน่วยบริการ!AF279</f>
        <v>0</v>
      </c>
      <c r="H279" s="455">
        <f>แยกหน่วยบริการ!AN279</f>
        <v>0</v>
      </c>
      <c r="I279" s="455">
        <f>แยกหน่วยบริการ!AV279</f>
        <v>0</v>
      </c>
      <c r="J279" s="456">
        <f>แยกหน่วยบริการ!BD279</f>
        <v>0</v>
      </c>
      <c r="K279" s="456">
        <f>แยกหน่วยบริการ!BL279</f>
        <v>0</v>
      </c>
      <c r="M279" s="445" t="s">
        <v>1934</v>
      </c>
      <c r="N279" s="445" t="s">
        <v>1935</v>
      </c>
    </row>
    <row r="280" spans="1:14" ht="25.2" customHeight="1">
      <c r="A280" s="451">
        <v>277</v>
      </c>
      <c r="B280" s="452" t="s">
        <v>1936</v>
      </c>
      <c r="C280" s="453" t="s">
        <v>2189</v>
      </c>
      <c r="D280" s="454">
        <f>แยกหน่วยบริการ!H280</f>
        <v>0</v>
      </c>
      <c r="E280" s="455">
        <f>แยกหน่วยบริการ!P280</f>
        <v>0</v>
      </c>
      <c r="F280" s="455">
        <f>แยกหน่วยบริการ!X280</f>
        <v>0</v>
      </c>
      <c r="G280" s="455">
        <f>แยกหน่วยบริการ!AF280</f>
        <v>0</v>
      </c>
      <c r="H280" s="455">
        <f>แยกหน่วยบริการ!AN280</f>
        <v>0</v>
      </c>
      <c r="I280" s="455">
        <f>แยกหน่วยบริการ!AV280</f>
        <v>0</v>
      </c>
      <c r="J280" s="456">
        <f>แยกหน่วยบริการ!BD280</f>
        <v>0</v>
      </c>
      <c r="K280" s="456">
        <f>แยกหน่วยบริการ!BL280</f>
        <v>0</v>
      </c>
      <c r="M280" s="445" t="s">
        <v>1936</v>
      </c>
      <c r="N280" s="445" t="s">
        <v>1937</v>
      </c>
    </row>
    <row r="281" spans="1:14" ht="25.2" customHeight="1">
      <c r="A281" s="451">
        <v>278</v>
      </c>
      <c r="B281" s="452" t="s">
        <v>670</v>
      </c>
      <c r="C281" s="453" t="s">
        <v>2172</v>
      </c>
      <c r="D281" s="454">
        <f>แยกหน่วยบริการ!H281</f>
        <v>0</v>
      </c>
      <c r="E281" s="455">
        <f>แยกหน่วยบริการ!P281</f>
        <v>0</v>
      </c>
      <c r="F281" s="455">
        <f>แยกหน่วยบริการ!X281</f>
        <v>0</v>
      </c>
      <c r="G281" s="455">
        <f>แยกหน่วยบริการ!AF281</f>
        <v>0</v>
      </c>
      <c r="H281" s="455">
        <f>แยกหน่วยบริการ!AN281</f>
        <v>0</v>
      </c>
      <c r="I281" s="455">
        <f>แยกหน่วยบริการ!AV281</f>
        <v>0</v>
      </c>
      <c r="J281" s="456">
        <f>แยกหน่วยบริการ!BD281</f>
        <v>0</v>
      </c>
      <c r="K281" s="456">
        <f>แยกหน่วยบริการ!BL281</f>
        <v>0</v>
      </c>
      <c r="M281" s="445" t="s">
        <v>670</v>
      </c>
      <c r="N281" s="445" t="s">
        <v>2121</v>
      </c>
    </row>
    <row r="282" spans="1:14" ht="25.2" customHeight="1">
      <c r="A282" s="451">
        <v>279</v>
      </c>
      <c r="B282" s="452" t="s">
        <v>1938</v>
      </c>
      <c r="C282" s="453" t="s">
        <v>1939</v>
      </c>
      <c r="D282" s="454">
        <f>แยกหน่วยบริการ!H282</f>
        <v>511940.7</v>
      </c>
      <c r="E282" s="455">
        <f>แยกหน่วยบริการ!P282</f>
        <v>0</v>
      </c>
      <c r="F282" s="455">
        <f>แยกหน่วยบริการ!X282</f>
        <v>0</v>
      </c>
      <c r="G282" s="455">
        <f>แยกหน่วยบริการ!AF282</f>
        <v>0</v>
      </c>
      <c r="H282" s="455">
        <f>แยกหน่วยบริการ!AN282</f>
        <v>0</v>
      </c>
      <c r="I282" s="455">
        <f>แยกหน่วยบริการ!AV282</f>
        <v>0</v>
      </c>
      <c r="J282" s="456">
        <f>แยกหน่วยบริการ!BD282</f>
        <v>0</v>
      </c>
      <c r="K282" s="456">
        <f>แยกหน่วยบริการ!BL282</f>
        <v>0</v>
      </c>
      <c r="M282" s="445" t="s">
        <v>1938</v>
      </c>
      <c r="N282" s="445" t="s">
        <v>1939</v>
      </c>
    </row>
    <row r="283" spans="1:14" ht="25.2" customHeight="1">
      <c r="A283" s="451">
        <v>280</v>
      </c>
      <c r="B283" s="452" t="s">
        <v>671</v>
      </c>
      <c r="C283" s="453" t="s">
        <v>128</v>
      </c>
      <c r="D283" s="454">
        <f>แยกหน่วยบริการ!H283</f>
        <v>0</v>
      </c>
      <c r="E283" s="455">
        <f>แยกหน่วยบริการ!P283</f>
        <v>0</v>
      </c>
      <c r="F283" s="455">
        <f>แยกหน่วยบริการ!X283</f>
        <v>0</v>
      </c>
      <c r="G283" s="455">
        <f>แยกหน่วยบริการ!AF283</f>
        <v>0</v>
      </c>
      <c r="H283" s="455">
        <f>แยกหน่วยบริการ!AN283</f>
        <v>0</v>
      </c>
      <c r="I283" s="455">
        <f>แยกหน่วยบริการ!AV283</f>
        <v>0</v>
      </c>
      <c r="J283" s="456">
        <f>แยกหน่วยบริการ!BD283</f>
        <v>0</v>
      </c>
      <c r="K283" s="456">
        <f>แยกหน่วยบริการ!BL283</f>
        <v>0</v>
      </c>
      <c r="M283" s="445" t="s">
        <v>671</v>
      </c>
      <c r="N283" s="445" t="s">
        <v>128</v>
      </c>
    </row>
    <row r="284" spans="1:14" ht="25.2" customHeight="1">
      <c r="A284" s="451">
        <v>281</v>
      </c>
      <c r="B284" s="452" t="s">
        <v>672</v>
      </c>
      <c r="C284" s="453" t="s">
        <v>129</v>
      </c>
      <c r="D284" s="454">
        <f>แยกหน่วยบริการ!H284</f>
        <v>0</v>
      </c>
      <c r="E284" s="455">
        <f>แยกหน่วยบริการ!P284</f>
        <v>0</v>
      </c>
      <c r="F284" s="455">
        <f>แยกหน่วยบริการ!X284</f>
        <v>0</v>
      </c>
      <c r="G284" s="455">
        <f>แยกหน่วยบริการ!AF284</f>
        <v>0</v>
      </c>
      <c r="H284" s="455">
        <f>แยกหน่วยบริการ!AN284</f>
        <v>0</v>
      </c>
      <c r="I284" s="455">
        <f>แยกหน่วยบริการ!AV284</f>
        <v>0</v>
      </c>
      <c r="J284" s="456">
        <f>แยกหน่วยบริการ!BD284</f>
        <v>0</v>
      </c>
      <c r="K284" s="456">
        <f>แยกหน่วยบริการ!BL284</f>
        <v>0</v>
      </c>
      <c r="M284" s="445" t="s">
        <v>672</v>
      </c>
      <c r="N284" s="445" t="s">
        <v>129</v>
      </c>
    </row>
    <row r="285" spans="1:14" ht="25.2" customHeight="1">
      <c r="A285" s="451">
        <v>282</v>
      </c>
      <c r="B285" s="452" t="s">
        <v>673</v>
      </c>
      <c r="C285" s="453" t="s">
        <v>2190</v>
      </c>
      <c r="D285" s="454">
        <f>แยกหน่วยบริการ!H285</f>
        <v>0</v>
      </c>
      <c r="E285" s="455">
        <f>แยกหน่วยบริการ!P285</f>
        <v>0</v>
      </c>
      <c r="F285" s="455">
        <f>แยกหน่วยบริการ!X285</f>
        <v>0</v>
      </c>
      <c r="G285" s="455">
        <f>แยกหน่วยบริการ!AF285</f>
        <v>0</v>
      </c>
      <c r="H285" s="455">
        <f>แยกหน่วยบริการ!AN285</f>
        <v>0</v>
      </c>
      <c r="I285" s="455">
        <f>แยกหน่วยบริการ!AV285</f>
        <v>0</v>
      </c>
      <c r="J285" s="456">
        <f>แยกหน่วยบริการ!BD285</f>
        <v>0</v>
      </c>
      <c r="K285" s="456">
        <f>แยกหน่วยบริการ!BL285</f>
        <v>0</v>
      </c>
      <c r="M285" s="445" t="s">
        <v>673</v>
      </c>
      <c r="N285" s="445" t="s">
        <v>1940</v>
      </c>
    </row>
    <row r="286" spans="1:14" ht="25.2" customHeight="1">
      <c r="A286" s="451">
        <v>283</v>
      </c>
      <c r="B286" s="452" t="s">
        <v>674</v>
      </c>
      <c r="C286" s="453" t="s">
        <v>2191</v>
      </c>
      <c r="D286" s="454">
        <f>แยกหน่วยบริการ!H286</f>
        <v>0</v>
      </c>
      <c r="E286" s="455">
        <f>แยกหน่วยบริการ!P286</f>
        <v>0</v>
      </c>
      <c r="F286" s="455">
        <f>แยกหน่วยบริการ!X286</f>
        <v>0</v>
      </c>
      <c r="G286" s="455">
        <f>แยกหน่วยบริการ!AF286</f>
        <v>0</v>
      </c>
      <c r="H286" s="455">
        <f>แยกหน่วยบริการ!AN286</f>
        <v>0</v>
      </c>
      <c r="I286" s="455">
        <f>แยกหน่วยบริการ!AV286</f>
        <v>0</v>
      </c>
      <c r="J286" s="456">
        <f>แยกหน่วยบริการ!BD286</f>
        <v>0</v>
      </c>
      <c r="K286" s="456">
        <f>แยกหน่วยบริการ!BL286</f>
        <v>0</v>
      </c>
      <c r="M286" s="445" t="s">
        <v>674</v>
      </c>
      <c r="N286" s="445" t="s">
        <v>1941</v>
      </c>
    </row>
    <row r="287" spans="1:14" ht="25.2" customHeight="1">
      <c r="A287" s="451">
        <v>284</v>
      </c>
      <c r="B287" s="452" t="s">
        <v>675</v>
      </c>
      <c r="C287" s="453" t="s">
        <v>2192</v>
      </c>
      <c r="D287" s="454">
        <f>แยกหน่วยบริการ!H287</f>
        <v>0</v>
      </c>
      <c r="E287" s="455">
        <f>แยกหน่วยบริการ!P287</f>
        <v>0</v>
      </c>
      <c r="F287" s="455">
        <f>แยกหน่วยบริการ!X287</f>
        <v>0</v>
      </c>
      <c r="G287" s="455">
        <f>แยกหน่วยบริการ!AF287</f>
        <v>0</v>
      </c>
      <c r="H287" s="455">
        <f>แยกหน่วยบริการ!AN287</f>
        <v>0</v>
      </c>
      <c r="I287" s="455">
        <f>แยกหน่วยบริการ!AV287</f>
        <v>0</v>
      </c>
      <c r="J287" s="456">
        <f>แยกหน่วยบริการ!BD287</f>
        <v>0</v>
      </c>
      <c r="K287" s="456">
        <f>แยกหน่วยบริการ!BL287</f>
        <v>0</v>
      </c>
      <c r="M287" s="445" t="s">
        <v>675</v>
      </c>
      <c r="N287" s="445" t="s">
        <v>1815</v>
      </c>
    </row>
    <row r="288" spans="1:14" ht="25.2" customHeight="1">
      <c r="A288" s="451">
        <v>285</v>
      </c>
      <c r="B288" s="452" t="s">
        <v>676</v>
      </c>
      <c r="C288" s="453" t="s">
        <v>2193</v>
      </c>
      <c r="D288" s="454">
        <f>แยกหน่วยบริการ!H288</f>
        <v>0</v>
      </c>
      <c r="E288" s="455">
        <f>แยกหน่วยบริการ!P288</f>
        <v>0</v>
      </c>
      <c r="F288" s="455">
        <f>แยกหน่วยบริการ!X288</f>
        <v>0</v>
      </c>
      <c r="G288" s="455">
        <f>แยกหน่วยบริการ!AF288</f>
        <v>0</v>
      </c>
      <c r="H288" s="455">
        <f>แยกหน่วยบริการ!AN288</f>
        <v>0</v>
      </c>
      <c r="I288" s="455">
        <f>แยกหน่วยบริการ!AV288</f>
        <v>0</v>
      </c>
      <c r="J288" s="456">
        <f>แยกหน่วยบริการ!BD288</f>
        <v>0</v>
      </c>
      <c r="K288" s="456">
        <f>แยกหน่วยบริการ!BL288</f>
        <v>0</v>
      </c>
      <c r="M288" s="445" t="s">
        <v>676</v>
      </c>
      <c r="N288" s="445" t="s">
        <v>1942</v>
      </c>
    </row>
    <row r="289" spans="1:14" ht="25.2" customHeight="1">
      <c r="A289" s="451">
        <v>286</v>
      </c>
      <c r="B289" s="452" t="s">
        <v>677</v>
      </c>
      <c r="C289" s="453" t="s">
        <v>2194</v>
      </c>
      <c r="D289" s="454">
        <f>แยกหน่วยบริการ!H289</f>
        <v>0</v>
      </c>
      <c r="E289" s="455">
        <f>แยกหน่วยบริการ!P289</f>
        <v>0</v>
      </c>
      <c r="F289" s="455">
        <f>แยกหน่วยบริการ!X289</f>
        <v>0</v>
      </c>
      <c r="G289" s="455">
        <f>แยกหน่วยบริการ!AF289</f>
        <v>0</v>
      </c>
      <c r="H289" s="455">
        <f>แยกหน่วยบริการ!AN289</f>
        <v>0</v>
      </c>
      <c r="I289" s="455">
        <f>แยกหน่วยบริการ!AV289</f>
        <v>0</v>
      </c>
      <c r="J289" s="456">
        <f>แยกหน่วยบริการ!BD289</f>
        <v>0</v>
      </c>
      <c r="K289" s="456">
        <f>แยกหน่วยบริการ!BL289</f>
        <v>0</v>
      </c>
      <c r="M289" s="445" t="s">
        <v>677</v>
      </c>
      <c r="N289" s="445" t="s">
        <v>1681</v>
      </c>
    </row>
    <row r="290" spans="1:14" ht="25.2" customHeight="1">
      <c r="A290" s="451">
        <v>287</v>
      </c>
      <c r="B290" s="452" t="s">
        <v>678</v>
      </c>
      <c r="C290" s="453" t="s">
        <v>2195</v>
      </c>
      <c r="D290" s="454">
        <f>แยกหน่วยบริการ!H290</f>
        <v>0</v>
      </c>
      <c r="E290" s="455">
        <f>แยกหน่วยบริการ!P290</f>
        <v>0</v>
      </c>
      <c r="F290" s="455">
        <f>แยกหน่วยบริการ!X290</f>
        <v>0</v>
      </c>
      <c r="G290" s="455">
        <f>แยกหน่วยบริการ!AF290</f>
        <v>0</v>
      </c>
      <c r="H290" s="455">
        <f>แยกหน่วยบริการ!AN290</f>
        <v>0</v>
      </c>
      <c r="I290" s="455">
        <f>แยกหน่วยบริการ!AV290</f>
        <v>0</v>
      </c>
      <c r="J290" s="456">
        <f>แยกหน่วยบริการ!BD290</f>
        <v>0</v>
      </c>
      <c r="K290" s="456">
        <f>แยกหน่วยบริการ!BL290</f>
        <v>0</v>
      </c>
      <c r="M290" s="445" t="s">
        <v>678</v>
      </c>
      <c r="N290" s="445" t="s">
        <v>1816</v>
      </c>
    </row>
    <row r="291" spans="1:14" ht="25.2" customHeight="1">
      <c r="A291" s="451">
        <v>288</v>
      </c>
      <c r="B291" s="452" t="s">
        <v>679</v>
      </c>
      <c r="C291" s="453" t="s">
        <v>2196</v>
      </c>
      <c r="D291" s="454">
        <f>แยกหน่วยบริการ!H291</f>
        <v>0</v>
      </c>
      <c r="E291" s="455">
        <f>แยกหน่วยบริการ!P291</f>
        <v>0</v>
      </c>
      <c r="F291" s="455">
        <f>แยกหน่วยบริการ!X291</f>
        <v>0</v>
      </c>
      <c r="G291" s="455">
        <f>แยกหน่วยบริการ!AF291</f>
        <v>0</v>
      </c>
      <c r="H291" s="455">
        <f>แยกหน่วยบริการ!AN291</f>
        <v>0</v>
      </c>
      <c r="I291" s="455">
        <f>แยกหน่วยบริการ!AV291</f>
        <v>0</v>
      </c>
      <c r="J291" s="456">
        <f>แยกหน่วยบริการ!BD291</f>
        <v>0</v>
      </c>
      <c r="K291" s="456">
        <f>แยกหน่วยบริการ!BL291</f>
        <v>0</v>
      </c>
      <c r="M291" s="445" t="s">
        <v>679</v>
      </c>
      <c r="N291" s="445" t="s">
        <v>1817</v>
      </c>
    </row>
    <row r="292" spans="1:14" ht="25.2" customHeight="1">
      <c r="A292" s="451">
        <v>289</v>
      </c>
      <c r="B292" s="452" t="s">
        <v>680</v>
      </c>
      <c r="C292" s="453" t="s">
        <v>2197</v>
      </c>
      <c r="D292" s="454">
        <f>แยกหน่วยบริการ!H292</f>
        <v>0</v>
      </c>
      <c r="E292" s="455">
        <f>แยกหน่วยบริการ!P292</f>
        <v>0</v>
      </c>
      <c r="F292" s="455">
        <f>แยกหน่วยบริการ!X292</f>
        <v>0</v>
      </c>
      <c r="G292" s="455">
        <f>แยกหน่วยบริการ!AF292</f>
        <v>0</v>
      </c>
      <c r="H292" s="455">
        <f>แยกหน่วยบริการ!AN292</f>
        <v>0</v>
      </c>
      <c r="I292" s="455">
        <f>แยกหน่วยบริการ!AV292</f>
        <v>0</v>
      </c>
      <c r="J292" s="456">
        <f>แยกหน่วยบริการ!BD292</f>
        <v>0</v>
      </c>
      <c r="K292" s="456">
        <f>แยกหน่วยบริการ!BL292</f>
        <v>0</v>
      </c>
      <c r="M292" s="445" t="s">
        <v>680</v>
      </c>
      <c r="N292" s="445" t="s">
        <v>1818</v>
      </c>
    </row>
    <row r="293" spans="1:14" ht="25.2" customHeight="1">
      <c r="A293" s="451">
        <v>290</v>
      </c>
      <c r="B293" s="452" t="s">
        <v>1943</v>
      </c>
      <c r="C293" s="453" t="s">
        <v>1940</v>
      </c>
      <c r="D293" s="454">
        <f>แยกหน่วยบริการ!H293</f>
        <v>0</v>
      </c>
      <c r="E293" s="455">
        <f>แยกหน่วยบริการ!P293</f>
        <v>0</v>
      </c>
      <c r="F293" s="455">
        <f>แยกหน่วยบริการ!X293</f>
        <v>0</v>
      </c>
      <c r="G293" s="455">
        <f>แยกหน่วยบริการ!AF293</f>
        <v>0</v>
      </c>
      <c r="H293" s="455">
        <f>แยกหน่วยบริการ!AN293</f>
        <v>0</v>
      </c>
      <c r="I293" s="455">
        <f>แยกหน่วยบริการ!AV293</f>
        <v>0</v>
      </c>
      <c r="J293" s="456">
        <f>แยกหน่วยบริการ!BD293</f>
        <v>0</v>
      </c>
      <c r="K293" s="456">
        <f>แยกหน่วยบริการ!BL293</f>
        <v>0</v>
      </c>
      <c r="M293" s="445" t="s">
        <v>1943</v>
      </c>
      <c r="N293" s="445" t="s">
        <v>1940</v>
      </c>
    </row>
    <row r="294" spans="1:14" ht="25.2" customHeight="1">
      <c r="A294" s="451">
        <v>291</v>
      </c>
      <c r="B294" s="452" t="s">
        <v>1944</v>
      </c>
      <c r="C294" s="453" t="s">
        <v>2198</v>
      </c>
      <c r="D294" s="454">
        <f>แยกหน่วยบริการ!H294</f>
        <v>0</v>
      </c>
      <c r="E294" s="455">
        <f>แยกหน่วยบริการ!P294</f>
        <v>0</v>
      </c>
      <c r="F294" s="455">
        <f>แยกหน่วยบริการ!X294</f>
        <v>0</v>
      </c>
      <c r="G294" s="455">
        <f>แยกหน่วยบริการ!AF294</f>
        <v>0</v>
      </c>
      <c r="H294" s="455">
        <f>แยกหน่วยบริการ!AN294</f>
        <v>0</v>
      </c>
      <c r="I294" s="455">
        <f>แยกหน่วยบริการ!AV294</f>
        <v>0</v>
      </c>
      <c r="J294" s="456">
        <f>แยกหน่วยบริการ!BD294</f>
        <v>0</v>
      </c>
      <c r="K294" s="456">
        <f>แยกหน่วยบริการ!BL294</f>
        <v>0</v>
      </c>
      <c r="M294" s="445" t="s">
        <v>1944</v>
      </c>
      <c r="N294" s="445" t="s">
        <v>1941</v>
      </c>
    </row>
    <row r="295" spans="1:14" ht="25.2" customHeight="1">
      <c r="A295" s="451">
        <v>292</v>
      </c>
      <c r="B295" s="452" t="s">
        <v>1945</v>
      </c>
      <c r="C295" s="453" t="s">
        <v>2199</v>
      </c>
      <c r="D295" s="454">
        <f>แยกหน่วยบริการ!H295</f>
        <v>0</v>
      </c>
      <c r="E295" s="455">
        <f>แยกหน่วยบริการ!P295</f>
        <v>0</v>
      </c>
      <c r="F295" s="455">
        <f>แยกหน่วยบริการ!X295</f>
        <v>0</v>
      </c>
      <c r="G295" s="455">
        <f>แยกหน่วยบริการ!AF295</f>
        <v>0</v>
      </c>
      <c r="H295" s="455">
        <f>แยกหน่วยบริการ!AN295</f>
        <v>0</v>
      </c>
      <c r="I295" s="455">
        <f>แยกหน่วยบริการ!AV295</f>
        <v>0</v>
      </c>
      <c r="J295" s="456">
        <f>แยกหน่วยบริการ!BD295</f>
        <v>0</v>
      </c>
      <c r="K295" s="456">
        <f>แยกหน่วยบริการ!BL295</f>
        <v>0</v>
      </c>
      <c r="M295" s="445" t="s">
        <v>1945</v>
      </c>
      <c r="N295" s="445" t="s">
        <v>1815</v>
      </c>
    </row>
    <row r="296" spans="1:14" ht="25.2" customHeight="1">
      <c r="A296" s="451">
        <v>293</v>
      </c>
      <c r="B296" s="452" t="s">
        <v>1946</v>
      </c>
      <c r="C296" s="453" t="s">
        <v>2200</v>
      </c>
      <c r="D296" s="454">
        <f>แยกหน่วยบริการ!H296</f>
        <v>0</v>
      </c>
      <c r="E296" s="455">
        <f>แยกหน่วยบริการ!P296</f>
        <v>0</v>
      </c>
      <c r="F296" s="455">
        <f>แยกหน่วยบริการ!X296</f>
        <v>0</v>
      </c>
      <c r="G296" s="455">
        <f>แยกหน่วยบริการ!AF296</f>
        <v>0</v>
      </c>
      <c r="H296" s="455">
        <f>แยกหน่วยบริการ!AN296</f>
        <v>0</v>
      </c>
      <c r="I296" s="455">
        <f>แยกหน่วยบริการ!AV296</f>
        <v>0</v>
      </c>
      <c r="J296" s="456">
        <f>แยกหน่วยบริการ!BD296</f>
        <v>0</v>
      </c>
      <c r="K296" s="456">
        <f>แยกหน่วยบริการ!BL296</f>
        <v>0</v>
      </c>
      <c r="M296" s="445" t="s">
        <v>1946</v>
      </c>
      <c r="N296" s="445" t="s">
        <v>1942</v>
      </c>
    </row>
    <row r="297" spans="1:14" ht="25.2" customHeight="1">
      <c r="A297" s="451">
        <v>294</v>
      </c>
      <c r="B297" s="452" t="s">
        <v>1947</v>
      </c>
      <c r="C297" s="453" t="s">
        <v>2194</v>
      </c>
      <c r="D297" s="454">
        <f>แยกหน่วยบริการ!H297</f>
        <v>0</v>
      </c>
      <c r="E297" s="455">
        <f>แยกหน่วยบริการ!P297</f>
        <v>0</v>
      </c>
      <c r="F297" s="455">
        <f>แยกหน่วยบริการ!X297</f>
        <v>0</v>
      </c>
      <c r="G297" s="455">
        <f>แยกหน่วยบริการ!AF297</f>
        <v>0</v>
      </c>
      <c r="H297" s="455">
        <f>แยกหน่วยบริการ!AN297</f>
        <v>0</v>
      </c>
      <c r="I297" s="455">
        <f>แยกหน่วยบริการ!AV297</f>
        <v>0</v>
      </c>
      <c r="J297" s="456">
        <f>แยกหน่วยบริการ!BD297</f>
        <v>0</v>
      </c>
      <c r="K297" s="456">
        <f>แยกหน่วยบริการ!BL297</f>
        <v>0</v>
      </c>
      <c r="M297" s="445" t="s">
        <v>1947</v>
      </c>
      <c r="N297" s="445" t="s">
        <v>1681</v>
      </c>
    </row>
    <row r="298" spans="1:14" ht="25.2" customHeight="1">
      <c r="A298" s="451">
        <v>295</v>
      </c>
      <c r="B298" s="452" t="s">
        <v>1948</v>
      </c>
      <c r="C298" s="453" t="s">
        <v>2195</v>
      </c>
      <c r="D298" s="454">
        <f>แยกหน่วยบริการ!H298</f>
        <v>0</v>
      </c>
      <c r="E298" s="455">
        <f>แยกหน่วยบริการ!P298</f>
        <v>0</v>
      </c>
      <c r="F298" s="455">
        <f>แยกหน่วยบริการ!X298</f>
        <v>0</v>
      </c>
      <c r="G298" s="455">
        <f>แยกหน่วยบริการ!AF298</f>
        <v>0</v>
      </c>
      <c r="H298" s="455">
        <f>แยกหน่วยบริการ!AN298</f>
        <v>0</v>
      </c>
      <c r="I298" s="455">
        <f>แยกหน่วยบริการ!AV298</f>
        <v>0</v>
      </c>
      <c r="J298" s="456">
        <f>แยกหน่วยบริการ!BD298</f>
        <v>0</v>
      </c>
      <c r="K298" s="456">
        <f>แยกหน่วยบริการ!BL298</f>
        <v>0</v>
      </c>
      <c r="M298" s="445" t="s">
        <v>1948</v>
      </c>
      <c r="N298" s="445" t="s">
        <v>1816</v>
      </c>
    </row>
    <row r="299" spans="1:14" ht="25.2" customHeight="1">
      <c r="A299" s="451">
        <v>296</v>
      </c>
      <c r="B299" s="452" t="s">
        <v>1949</v>
      </c>
      <c r="C299" s="453" t="s">
        <v>2196</v>
      </c>
      <c r="D299" s="454">
        <f>แยกหน่วยบริการ!H299</f>
        <v>0</v>
      </c>
      <c r="E299" s="455">
        <f>แยกหน่วยบริการ!P299</f>
        <v>0</v>
      </c>
      <c r="F299" s="455">
        <f>แยกหน่วยบริการ!X299</f>
        <v>0</v>
      </c>
      <c r="G299" s="455">
        <f>แยกหน่วยบริการ!AF299</f>
        <v>0</v>
      </c>
      <c r="H299" s="455">
        <f>แยกหน่วยบริการ!AN299</f>
        <v>0</v>
      </c>
      <c r="I299" s="455">
        <f>แยกหน่วยบริการ!AV299</f>
        <v>0</v>
      </c>
      <c r="J299" s="456">
        <f>แยกหน่วยบริการ!BD299</f>
        <v>0</v>
      </c>
      <c r="K299" s="456">
        <f>แยกหน่วยบริการ!BL299</f>
        <v>0</v>
      </c>
      <c r="M299" s="445" t="s">
        <v>1949</v>
      </c>
      <c r="N299" s="445" t="s">
        <v>1817</v>
      </c>
    </row>
    <row r="300" spans="1:14" ht="25.2" customHeight="1">
      <c r="A300" s="451">
        <v>297</v>
      </c>
      <c r="B300" s="452" t="s">
        <v>1950</v>
      </c>
      <c r="C300" s="453" t="s">
        <v>2197</v>
      </c>
      <c r="D300" s="454">
        <f>แยกหน่วยบริการ!H300</f>
        <v>0</v>
      </c>
      <c r="E300" s="455">
        <f>แยกหน่วยบริการ!P300</f>
        <v>0</v>
      </c>
      <c r="F300" s="455">
        <f>แยกหน่วยบริการ!X300</f>
        <v>0</v>
      </c>
      <c r="G300" s="455">
        <f>แยกหน่วยบริการ!AF300</f>
        <v>0</v>
      </c>
      <c r="H300" s="455">
        <f>แยกหน่วยบริการ!AN300</f>
        <v>0</v>
      </c>
      <c r="I300" s="455">
        <f>แยกหน่วยบริการ!AV300</f>
        <v>0</v>
      </c>
      <c r="J300" s="456">
        <f>แยกหน่วยบริการ!BD300</f>
        <v>0</v>
      </c>
      <c r="K300" s="456">
        <f>แยกหน่วยบริการ!BL300</f>
        <v>0</v>
      </c>
      <c r="M300" s="445" t="s">
        <v>1950</v>
      </c>
      <c r="N300" s="445" t="s">
        <v>1818</v>
      </c>
    </row>
    <row r="301" spans="1:14" ht="25.2" customHeight="1">
      <c r="A301" s="451">
        <v>298</v>
      </c>
      <c r="B301" s="452" t="s">
        <v>681</v>
      </c>
      <c r="C301" s="453" t="s">
        <v>2201</v>
      </c>
      <c r="D301" s="454">
        <f>แยกหน่วยบริการ!H301</f>
        <v>20093290.329999998</v>
      </c>
      <c r="E301" s="455">
        <f>แยกหน่วยบริการ!P301</f>
        <v>2661507.0299999998</v>
      </c>
      <c r="F301" s="455">
        <f>แยกหน่วยบริการ!X301</f>
        <v>4084877.63</v>
      </c>
      <c r="G301" s="455">
        <f>แยกหน่วยบริการ!AF301</f>
        <v>10196849.65</v>
      </c>
      <c r="H301" s="455">
        <f>แยกหน่วยบริการ!AN301</f>
        <v>3127855.17</v>
      </c>
      <c r="I301" s="455">
        <f>แยกหน่วยบริการ!AV301</f>
        <v>1841188.94</v>
      </c>
      <c r="J301" s="456">
        <f>แยกหน่วยบริการ!BD301</f>
        <v>3255915.6</v>
      </c>
      <c r="K301" s="456">
        <f>แยกหน่วยบริการ!BL301</f>
        <v>2494294.46</v>
      </c>
      <c r="M301" s="445" t="s">
        <v>681</v>
      </c>
      <c r="N301" s="445" t="s">
        <v>1478</v>
      </c>
    </row>
    <row r="302" spans="1:14" ht="25.2" customHeight="1">
      <c r="A302" s="451">
        <v>299</v>
      </c>
      <c r="B302" s="452" t="s">
        <v>682</v>
      </c>
      <c r="C302" s="453" t="s">
        <v>2202</v>
      </c>
      <c r="D302" s="454">
        <f>แยกหน่วยบริการ!H302</f>
        <v>19140005.510000002</v>
      </c>
      <c r="E302" s="455">
        <f>แยกหน่วยบริการ!P302</f>
        <v>936233.6</v>
      </c>
      <c r="F302" s="455">
        <f>แยกหน่วยบริการ!X302</f>
        <v>1565399.37</v>
      </c>
      <c r="G302" s="455">
        <f>แยกหน่วยบริการ!AF302</f>
        <v>4399458.3</v>
      </c>
      <c r="H302" s="455">
        <f>แยกหน่วยบริการ!AN302</f>
        <v>799779.43</v>
      </c>
      <c r="I302" s="455">
        <f>แยกหน่วยบริการ!AV302</f>
        <v>798207.56</v>
      </c>
      <c r="J302" s="456">
        <f>แยกหน่วยบริการ!BD302</f>
        <v>946246.1</v>
      </c>
      <c r="K302" s="456">
        <f>แยกหน่วยบริการ!BL302</f>
        <v>848171.77</v>
      </c>
      <c r="M302" s="445" t="s">
        <v>682</v>
      </c>
      <c r="N302" s="445" t="s">
        <v>1479</v>
      </c>
    </row>
    <row r="303" spans="1:14" ht="25.2" customHeight="1">
      <c r="A303" s="451">
        <v>300</v>
      </c>
      <c r="B303" s="452" t="s">
        <v>683</v>
      </c>
      <c r="C303" s="453" t="s">
        <v>130</v>
      </c>
      <c r="D303" s="454">
        <f>แยกหน่วยบริการ!H303</f>
        <v>3777052.82</v>
      </c>
      <c r="E303" s="455">
        <f>แยกหน่วยบริการ!P303</f>
        <v>959373.25</v>
      </c>
      <c r="F303" s="455">
        <f>แยกหน่วยบริการ!X303</f>
        <v>1461202</v>
      </c>
      <c r="G303" s="455">
        <f>แยกหน่วยบริการ!AF303</f>
        <v>3231713.75</v>
      </c>
      <c r="H303" s="455">
        <f>แยกหน่วยบริการ!AN303</f>
        <v>2043350.19</v>
      </c>
      <c r="I303" s="455">
        <f>แยกหน่วยบริการ!AV303</f>
        <v>412599</v>
      </c>
      <c r="J303" s="456">
        <f>แยกหน่วยบริการ!BD303</f>
        <v>988189</v>
      </c>
      <c r="K303" s="456">
        <f>แยกหน่วยบริการ!BL303</f>
        <v>1918158</v>
      </c>
      <c r="M303" s="445" t="s">
        <v>683</v>
      </c>
      <c r="N303" s="445" t="s">
        <v>130</v>
      </c>
    </row>
    <row r="304" spans="1:14" ht="25.2" customHeight="1">
      <c r="A304" s="451">
        <v>301</v>
      </c>
      <c r="B304" s="452" t="s">
        <v>684</v>
      </c>
      <c r="C304" s="453" t="s">
        <v>2203</v>
      </c>
      <c r="D304" s="454">
        <f>แยกหน่วยบริการ!H304</f>
        <v>2246704.04</v>
      </c>
      <c r="E304" s="455">
        <f>แยกหน่วยบริการ!P304</f>
        <v>968098.2</v>
      </c>
      <c r="F304" s="455">
        <f>แยกหน่วยบริการ!X304</f>
        <v>985468.1</v>
      </c>
      <c r="G304" s="455">
        <f>แยกหน่วยบริการ!AF304</f>
        <v>882760.3</v>
      </c>
      <c r="H304" s="455">
        <f>แยกหน่วยบริการ!AN304</f>
        <v>1268680.1499999999</v>
      </c>
      <c r="I304" s="455">
        <f>แยกหน่วยบริการ!AV304</f>
        <v>1103583.2</v>
      </c>
      <c r="J304" s="456">
        <f>แยกหน่วยบริการ!BD304</f>
        <v>864486.04</v>
      </c>
      <c r="K304" s="456">
        <f>แยกหน่วยบริการ!BL304</f>
        <v>419451</v>
      </c>
      <c r="M304" s="445" t="s">
        <v>684</v>
      </c>
      <c r="N304" s="445" t="s">
        <v>1480</v>
      </c>
    </row>
    <row r="305" spans="1:14" ht="25.2" customHeight="1">
      <c r="A305" s="451">
        <v>302</v>
      </c>
      <c r="B305" s="452" t="s">
        <v>685</v>
      </c>
      <c r="C305" s="453" t="s">
        <v>2204</v>
      </c>
      <c r="D305" s="454">
        <f>แยกหน่วยบริการ!H305</f>
        <v>3243774.7</v>
      </c>
      <c r="E305" s="455">
        <f>แยกหน่วยบริการ!P305</f>
        <v>998009.51</v>
      </c>
      <c r="F305" s="455">
        <f>แยกหน่วยบริการ!X305</f>
        <v>1233310.32</v>
      </c>
      <c r="G305" s="455">
        <f>แยกหน่วยบริการ!AF305</f>
        <v>2785871.12</v>
      </c>
      <c r="H305" s="455">
        <f>แยกหน่วยบริการ!AN305</f>
        <v>1073728.43</v>
      </c>
      <c r="I305" s="455">
        <f>แยกหน่วยบริการ!AV305</f>
        <v>1592281.12</v>
      </c>
      <c r="J305" s="456">
        <f>แยกหน่วยบริการ!BD305</f>
        <v>270061.92</v>
      </c>
      <c r="K305" s="456">
        <f>แยกหน่วยบริการ!BL305</f>
        <v>370048.27</v>
      </c>
      <c r="M305" s="445" t="s">
        <v>685</v>
      </c>
      <c r="N305" s="445" t="s">
        <v>1481</v>
      </c>
    </row>
    <row r="306" spans="1:14" ht="25.2" customHeight="1">
      <c r="A306" s="451">
        <v>303</v>
      </c>
      <c r="B306" s="452" t="s">
        <v>686</v>
      </c>
      <c r="C306" s="453" t="s">
        <v>2205</v>
      </c>
      <c r="D306" s="454">
        <f>แยกหน่วยบริการ!H306</f>
        <v>962069</v>
      </c>
      <c r="E306" s="455">
        <f>แยกหน่วยบริการ!P306</f>
        <v>286505</v>
      </c>
      <c r="F306" s="455">
        <f>แยกหน่วยบริการ!X306</f>
        <v>548400</v>
      </c>
      <c r="G306" s="455">
        <f>แยกหน่วยบริการ!AF306</f>
        <v>794511.07</v>
      </c>
      <c r="H306" s="455">
        <f>แยกหน่วยบริการ!AN306</f>
        <v>32590</v>
      </c>
      <c r="I306" s="455">
        <f>แยกหน่วยบริการ!AV306</f>
        <v>348033</v>
      </c>
      <c r="J306" s="456">
        <f>แยกหน่วยบริการ!BD306</f>
        <v>948951.3</v>
      </c>
      <c r="K306" s="456">
        <f>แยกหน่วยบริการ!BL306</f>
        <v>346813.2</v>
      </c>
      <c r="M306" s="445" t="s">
        <v>686</v>
      </c>
      <c r="N306" s="445" t="s">
        <v>1482</v>
      </c>
    </row>
    <row r="307" spans="1:14" ht="25.2" customHeight="1">
      <c r="A307" s="451">
        <v>304</v>
      </c>
      <c r="B307" s="452" t="s">
        <v>687</v>
      </c>
      <c r="C307" s="453" t="s">
        <v>2206</v>
      </c>
      <c r="D307" s="454">
        <f>แยกหน่วยบริการ!H307</f>
        <v>1005000</v>
      </c>
      <c r="E307" s="455">
        <f>แยกหน่วยบริการ!P307</f>
        <v>0</v>
      </c>
      <c r="F307" s="455">
        <f>แยกหน่วยบริการ!X307</f>
        <v>0</v>
      </c>
      <c r="G307" s="455">
        <f>แยกหน่วยบริการ!AF307</f>
        <v>0</v>
      </c>
      <c r="H307" s="455">
        <f>แยกหน่วยบริการ!AN307</f>
        <v>0</v>
      </c>
      <c r="I307" s="455">
        <f>แยกหน่วยบริการ!AV307</f>
        <v>0</v>
      </c>
      <c r="J307" s="456">
        <f>แยกหน่วยบริการ!BD307</f>
        <v>255600</v>
      </c>
      <c r="K307" s="456">
        <f>แยกหน่วยบริการ!BL307</f>
        <v>0</v>
      </c>
      <c r="M307" s="445" t="s">
        <v>687</v>
      </c>
      <c r="N307" s="445" t="s">
        <v>1483</v>
      </c>
    </row>
    <row r="308" spans="1:14" ht="25.2" customHeight="1">
      <c r="A308" s="451">
        <v>305</v>
      </c>
      <c r="B308" s="452" t="s">
        <v>688</v>
      </c>
      <c r="C308" s="453" t="s">
        <v>2207</v>
      </c>
      <c r="D308" s="454">
        <f>แยกหน่วยบริการ!H308</f>
        <v>0</v>
      </c>
      <c r="E308" s="455">
        <f>แยกหน่วยบริการ!P308</f>
        <v>0</v>
      </c>
      <c r="F308" s="455">
        <f>แยกหน่วยบริการ!X308</f>
        <v>0</v>
      </c>
      <c r="G308" s="455">
        <f>แยกหน่วยบริการ!AF308</f>
        <v>0</v>
      </c>
      <c r="H308" s="455">
        <f>แยกหน่วยบริการ!AN308</f>
        <v>0</v>
      </c>
      <c r="I308" s="455">
        <f>แยกหน่วยบริการ!AV308</f>
        <v>0</v>
      </c>
      <c r="J308" s="456">
        <f>แยกหน่วยบริการ!BD308</f>
        <v>0</v>
      </c>
      <c r="K308" s="456">
        <f>แยกหน่วยบริการ!BL308</f>
        <v>0</v>
      </c>
      <c r="M308" s="445" t="s">
        <v>688</v>
      </c>
      <c r="N308" s="445" t="s">
        <v>1484</v>
      </c>
    </row>
    <row r="309" spans="1:14" ht="25.2" customHeight="1">
      <c r="A309" s="451">
        <v>306</v>
      </c>
      <c r="B309" s="452" t="s">
        <v>689</v>
      </c>
      <c r="C309" s="453" t="s">
        <v>2208</v>
      </c>
      <c r="D309" s="454">
        <f>แยกหน่วยบริการ!H309</f>
        <v>0</v>
      </c>
      <c r="E309" s="455">
        <f>แยกหน่วยบริการ!P309</f>
        <v>0</v>
      </c>
      <c r="F309" s="455">
        <f>แยกหน่วยบริการ!X309</f>
        <v>0</v>
      </c>
      <c r="G309" s="455">
        <f>แยกหน่วยบริการ!AF309</f>
        <v>0</v>
      </c>
      <c r="H309" s="455">
        <f>แยกหน่วยบริการ!AN309</f>
        <v>0</v>
      </c>
      <c r="I309" s="455">
        <f>แยกหน่วยบริการ!AV309</f>
        <v>0</v>
      </c>
      <c r="J309" s="456">
        <f>แยกหน่วยบริการ!BD309</f>
        <v>0</v>
      </c>
      <c r="K309" s="456">
        <f>แยกหน่วยบริการ!BL309</f>
        <v>0</v>
      </c>
      <c r="M309" s="445" t="s">
        <v>689</v>
      </c>
      <c r="N309" s="445" t="s">
        <v>1485</v>
      </c>
    </row>
    <row r="310" spans="1:14" ht="25.2" customHeight="1">
      <c r="A310" s="451">
        <v>307</v>
      </c>
      <c r="B310" s="452" t="s">
        <v>690</v>
      </c>
      <c r="C310" s="453" t="s">
        <v>2209</v>
      </c>
      <c r="D310" s="454">
        <f>แยกหน่วยบริการ!H310</f>
        <v>550730.80000000005</v>
      </c>
      <c r="E310" s="455">
        <f>แยกหน่วยบริการ!P310</f>
        <v>53000</v>
      </c>
      <c r="F310" s="455">
        <f>แยกหน่วยบริการ!X310</f>
        <v>6270</v>
      </c>
      <c r="G310" s="455">
        <f>แยกหน่วยบริการ!AF310</f>
        <v>196707</v>
      </c>
      <c r="H310" s="455">
        <f>แยกหน่วยบริการ!AN310</f>
        <v>0</v>
      </c>
      <c r="I310" s="455">
        <f>แยกหน่วยบริการ!AV310</f>
        <v>21500</v>
      </c>
      <c r="J310" s="456">
        <f>แยกหน่วยบริการ!BD310</f>
        <v>51000</v>
      </c>
      <c r="K310" s="456">
        <f>แยกหน่วยบริการ!BL310</f>
        <v>23000</v>
      </c>
      <c r="M310" s="445" t="s">
        <v>690</v>
      </c>
      <c r="N310" s="445" t="s">
        <v>1486</v>
      </c>
    </row>
    <row r="311" spans="1:14" ht="25.2" customHeight="1">
      <c r="A311" s="451">
        <v>308</v>
      </c>
      <c r="B311" s="452" t="s">
        <v>691</v>
      </c>
      <c r="C311" s="453" t="s">
        <v>2210</v>
      </c>
      <c r="D311" s="454">
        <f>แยกหน่วยบริการ!H311</f>
        <v>632586.46</v>
      </c>
      <c r="E311" s="455">
        <f>แยกหน่วยบริการ!P311</f>
        <v>57445</v>
      </c>
      <c r="F311" s="455">
        <f>แยกหน่วยบริการ!X311</f>
        <v>93656.05</v>
      </c>
      <c r="G311" s="455">
        <f>แยกหน่วยบริการ!AF311</f>
        <v>368734.9</v>
      </c>
      <c r="H311" s="455">
        <f>แยกหน่วยบริการ!AN311</f>
        <v>205324.12</v>
      </c>
      <c r="I311" s="455">
        <f>แยกหน่วยบริการ!AV311</f>
        <v>115897</v>
      </c>
      <c r="J311" s="456">
        <f>แยกหน่วยบริการ!BD311</f>
        <v>261105.42</v>
      </c>
      <c r="K311" s="456">
        <f>แยกหน่วยบริการ!BL311</f>
        <v>247260</v>
      </c>
      <c r="M311" s="445" t="s">
        <v>691</v>
      </c>
      <c r="N311" s="445" t="s">
        <v>1487</v>
      </c>
    </row>
    <row r="312" spans="1:14" s="464" customFormat="1" ht="25.2" customHeight="1">
      <c r="A312" s="451">
        <v>309</v>
      </c>
      <c r="B312" s="452" t="s">
        <v>692</v>
      </c>
      <c r="C312" s="453" t="s">
        <v>2211</v>
      </c>
      <c r="D312" s="454">
        <f>แยกหน่วยบริการ!H312</f>
        <v>0</v>
      </c>
      <c r="E312" s="455">
        <f>แยกหน่วยบริการ!P312</f>
        <v>0</v>
      </c>
      <c r="F312" s="455">
        <f>แยกหน่วยบริการ!X312</f>
        <v>0</v>
      </c>
      <c r="G312" s="455">
        <f>แยกหน่วยบริการ!AF312</f>
        <v>0</v>
      </c>
      <c r="H312" s="455">
        <f>แยกหน่วยบริการ!AN312</f>
        <v>5400</v>
      </c>
      <c r="I312" s="455">
        <f>แยกหน่วยบริการ!AV312</f>
        <v>0</v>
      </c>
      <c r="J312" s="456">
        <f>แยกหน่วยบริการ!BD312</f>
        <v>0</v>
      </c>
      <c r="K312" s="456">
        <f>แยกหน่วยบริการ!BL312</f>
        <v>0</v>
      </c>
      <c r="M312" s="464" t="s">
        <v>692</v>
      </c>
      <c r="N312" s="464" t="s">
        <v>1488</v>
      </c>
    </row>
    <row r="313" spans="1:14" ht="25.2" customHeight="1">
      <c r="A313" s="451">
        <v>310</v>
      </c>
      <c r="B313" s="452" t="s">
        <v>693</v>
      </c>
      <c r="C313" s="453" t="s">
        <v>2212</v>
      </c>
      <c r="D313" s="454">
        <f>แยกหน่วยบริการ!H313</f>
        <v>0</v>
      </c>
      <c r="E313" s="455">
        <f>แยกหน่วยบริการ!P313</f>
        <v>0</v>
      </c>
      <c r="F313" s="455">
        <f>แยกหน่วยบริการ!X313</f>
        <v>7400000</v>
      </c>
      <c r="G313" s="455">
        <f>แยกหน่วยบริการ!AF313</f>
        <v>0</v>
      </c>
      <c r="H313" s="455">
        <f>แยกหน่วยบริการ!AN313</f>
        <v>0</v>
      </c>
      <c r="I313" s="455">
        <f>แยกหน่วยบริการ!AV313</f>
        <v>0</v>
      </c>
      <c r="J313" s="456">
        <f>แยกหน่วยบริการ!BD313</f>
        <v>0</v>
      </c>
      <c r="K313" s="456">
        <f>แยกหน่วยบริการ!BL313</f>
        <v>0</v>
      </c>
      <c r="M313" s="445" t="s">
        <v>693</v>
      </c>
      <c r="N313" s="445" t="s">
        <v>1489</v>
      </c>
    </row>
    <row r="314" spans="1:14" ht="25.2" customHeight="1">
      <c r="A314" s="451">
        <v>311</v>
      </c>
      <c r="B314" s="452" t="s">
        <v>694</v>
      </c>
      <c r="C314" s="453" t="s">
        <v>2213</v>
      </c>
      <c r="D314" s="454">
        <f>แยกหน่วยบริการ!H314</f>
        <v>1555850</v>
      </c>
      <c r="E314" s="455">
        <f>แยกหน่วยบริการ!P314</f>
        <v>241420</v>
      </c>
      <c r="F314" s="455">
        <f>แยกหน่วยบริการ!X314</f>
        <v>769488</v>
      </c>
      <c r="G314" s="455">
        <f>แยกหน่วยบริการ!AF314</f>
        <v>2158664.5</v>
      </c>
      <c r="H314" s="455">
        <f>แยกหน่วยบริการ!AN314</f>
        <v>783328.5</v>
      </c>
      <c r="I314" s="455">
        <f>แยกหน่วยบริการ!AV314</f>
        <v>390174</v>
      </c>
      <c r="J314" s="456">
        <f>แยกหน่วยบริการ!BD314</f>
        <v>1676607.55</v>
      </c>
      <c r="K314" s="456">
        <f>แยกหน่วยบริการ!BL314</f>
        <v>554672</v>
      </c>
      <c r="M314" s="445" t="s">
        <v>694</v>
      </c>
      <c r="N314" s="445" t="s">
        <v>1819</v>
      </c>
    </row>
    <row r="315" spans="1:14" ht="25.2" customHeight="1">
      <c r="A315" s="451">
        <v>312</v>
      </c>
      <c r="B315" s="452" t="s">
        <v>695</v>
      </c>
      <c r="C315" s="453" t="s">
        <v>2214</v>
      </c>
      <c r="D315" s="454">
        <f>แยกหน่วยบริการ!H315</f>
        <v>8000</v>
      </c>
      <c r="E315" s="455">
        <f>แยกหน่วยบริการ!P315</f>
        <v>561940</v>
      </c>
      <c r="F315" s="455">
        <f>แยกหน่วยบริการ!X315</f>
        <v>1021335</v>
      </c>
      <c r="G315" s="455">
        <f>แยกหน่วยบริการ!AF315</f>
        <v>945744</v>
      </c>
      <c r="H315" s="455">
        <f>แยกหน่วยบริการ!AN315</f>
        <v>177460</v>
      </c>
      <c r="I315" s="455">
        <f>แยกหน่วยบริการ!AV315</f>
        <v>218450</v>
      </c>
      <c r="J315" s="456">
        <f>แยกหน่วยบริการ!BD315</f>
        <v>1187807</v>
      </c>
      <c r="K315" s="456">
        <f>แยกหน่วยบริการ!BL315</f>
        <v>251316.75</v>
      </c>
      <c r="M315" s="445" t="s">
        <v>695</v>
      </c>
      <c r="N315" s="445" t="s">
        <v>1820</v>
      </c>
    </row>
    <row r="316" spans="1:14" ht="25.2" customHeight="1">
      <c r="A316" s="451">
        <v>313</v>
      </c>
      <c r="B316" s="452" t="s">
        <v>696</v>
      </c>
      <c r="C316" s="453" t="s">
        <v>2215</v>
      </c>
      <c r="D316" s="454">
        <f>แยกหน่วยบริการ!H316</f>
        <v>0</v>
      </c>
      <c r="E316" s="455">
        <f>แยกหน่วยบริการ!P316</f>
        <v>0</v>
      </c>
      <c r="F316" s="455">
        <f>แยกหน่วยบริการ!X316</f>
        <v>0</v>
      </c>
      <c r="G316" s="455">
        <f>แยกหน่วยบริการ!AF316</f>
        <v>0</v>
      </c>
      <c r="H316" s="455">
        <f>แยกหน่วยบริการ!AN316</f>
        <v>0</v>
      </c>
      <c r="I316" s="455">
        <f>แยกหน่วยบริการ!AV316</f>
        <v>0</v>
      </c>
      <c r="J316" s="456">
        <f>แยกหน่วยบริการ!BD316</f>
        <v>0</v>
      </c>
      <c r="K316" s="456">
        <f>แยกหน่วยบริการ!BL316</f>
        <v>0</v>
      </c>
      <c r="M316" s="445" t="s">
        <v>696</v>
      </c>
      <c r="N316" s="445" t="s">
        <v>131</v>
      </c>
    </row>
    <row r="317" spans="1:14" ht="25.2" customHeight="1">
      <c r="A317" s="451">
        <v>314</v>
      </c>
      <c r="B317" s="452" t="s">
        <v>697</v>
      </c>
      <c r="C317" s="453" t="s">
        <v>2216</v>
      </c>
      <c r="D317" s="454">
        <f>แยกหน่วยบริการ!H317</f>
        <v>0</v>
      </c>
      <c r="E317" s="455">
        <f>แยกหน่วยบริการ!P317</f>
        <v>0</v>
      </c>
      <c r="F317" s="455">
        <f>แยกหน่วยบริการ!X317</f>
        <v>0</v>
      </c>
      <c r="G317" s="455">
        <f>แยกหน่วยบริการ!AF317</f>
        <v>0</v>
      </c>
      <c r="H317" s="455">
        <f>แยกหน่วยบริการ!AN317</f>
        <v>0</v>
      </c>
      <c r="I317" s="455">
        <f>แยกหน่วยบริการ!AV317</f>
        <v>0</v>
      </c>
      <c r="J317" s="456">
        <f>แยกหน่วยบริการ!BD317</f>
        <v>0</v>
      </c>
      <c r="K317" s="456">
        <f>แยกหน่วยบริการ!BL317</f>
        <v>0</v>
      </c>
      <c r="M317" s="445" t="s">
        <v>697</v>
      </c>
      <c r="N317" s="445" t="s">
        <v>132</v>
      </c>
    </row>
    <row r="318" spans="1:14" ht="25.2" customHeight="1">
      <c r="A318" s="451">
        <v>315</v>
      </c>
      <c r="B318" s="452" t="s">
        <v>1821</v>
      </c>
      <c r="C318" s="453" t="s">
        <v>2217</v>
      </c>
      <c r="D318" s="454">
        <f>แยกหน่วยบริการ!H318</f>
        <v>2570000</v>
      </c>
      <c r="E318" s="455">
        <f>แยกหน่วยบริการ!P318</f>
        <v>155860</v>
      </c>
      <c r="F318" s="455">
        <f>แยกหน่วยบริการ!X318</f>
        <v>0</v>
      </c>
      <c r="G318" s="455">
        <f>แยกหน่วยบริการ!AF318</f>
        <v>0</v>
      </c>
      <c r="H318" s="455">
        <f>แยกหน่วยบริการ!AN318</f>
        <v>0</v>
      </c>
      <c r="I318" s="455">
        <f>แยกหน่วยบริการ!AV318</f>
        <v>0</v>
      </c>
      <c r="J318" s="456">
        <f>แยกหน่วยบริการ!BD318</f>
        <v>0</v>
      </c>
      <c r="K318" s="456">
        <f>แยกหน่วยบริการ!BL318</f>
        <v>0</v>
      </c>
      <c r="M318" s="445" t="s">
        <v>1821</v>
      </c>
      <c r="N318" s="445" t="s">
        <v>1822</v>
      </c>
    </row>
    <row r="319" spans="1:14" ht="25.2" customHeight="1">
      <c r="A319" s="451">
        <v>316</v>
      </c>
      <c r="B319" s="452" t="s">
        <v>698</v>
      </c>
      <c r="C319" s="453" t="s">
        <v>2218</v>
      </c>
      <c r="D319" s="454">
        <f>แยกหน่วยบริการ!H319</f>
        <v>589000</v>
      </c>
      <c r="E319" s="455">
        <f>แยกหน่วยบริการ!P319</f>
        <v>742000</v>
      </c>
      <c r="F319" s="455">
        <f>แยกหน่วยบริการ!X319</f>
        <v>1732500</v>
      </c>
      <c r="G319" s="455">
        <f>แยกหน่วยบริการ!AF319</f>
        <v>1422180</v>
      </c>
      <c r="H319" s="455">
        <f>แยกหน่วยบริการ!AN319</f>
        <v>426000</v>
      </c>
      <c r="I319" s="455">
        <f>แยกหน่วยบริการ!AV319</f>
        <v>70000</v>
      </c>
      <c r="J319" s="456">
        <f>แยกหน่วยบริการ!BD319</f>
        <v>702200</v>
      </c>
      <c r="K319" s="456">
        <f>แยกหน่วยบริการ!BL319</f>
        <v>0</v>
      </c>
      <c r="M319" s="445" t="s">
        <v>698</v>
      </c>
      <c r="N319" s="445" t="s">
        <v>1491</v>
      </c>
    </row>
    <row r="320" spans="1:14" ht="25.2" customHeight="1">
      <c r="A320" s="451">
        <v>317</v>
      </c>
      <c r="B320" s="452" t="s">
        <v>699</v>
      </c>
      <c r="C320" s="453" t="s">
        <v>408</v>
      </c>
      <c r="D320" s="454">
        <f>แยกหน่วยบริการ!H320</f>
        <v>1577517.57</v>
      </c>
      <c r="E320" s="455">
        <f>แยกหน่วยบริการ!P320</f>
        <v>1766409.75</v>
      </c>
      <c r="F320" s="455">
        <f>แยกหน่วยบริการ!X320</f>
        <v>2484119.4500000002</v>
      </c>
      <c r="G320" s="455">
        <f>แยกหน่วยบริการ!AF320</f>
        <v>458262.95</v>
      </c>
      <c r="H320" s="455">
        <f>แยกหน่วยบริการ!AN320</f>
        <v>501718</v>
      </c>
      <c r="I320" s="455">
        <f>แยกหน่วยบริการ!AV320</f>
        <v>416649.5</v>
      </c>
      <c r="J320" s="456">
        <f>แยกหน่วยบริการ!BD320</f>
        <v>2740841.48</v>
      </c>
      <c r="K320" s="456">
        <f>แยกหน่วยบริการ!BL320</f>
        <v>1194244.25</v>
      </c>
      <c r="M320" s="445" t="s">
        <v>699</v>
      </c>
      <c r="N320" s="445" t="s">
        <v>408</v>
      </c>
    </row>
    <row r="321" spans="1:14" ht="25.2" customHeight="1">
      <c r="A321" s="451">
        <v>318</v>
      </c>
      <c r="B321" s="452" t="s">
        <v>700</v>
      </c>
      <c r="C321" s="453" t="s">
        <v>409</v>
      </c>
      <c r="D321" s="454">
        <f>แยกหน่วยบริการ!H321</f>
        <v>3050</v>
      </c>
      <c r="E321" s="455">
        <f>แยกหน่วยบริการ!P321</f>
        <v>0</v>
      </c>
      <c r="F321" s="455">
        <f>แยกหน่วยบริการ!X321</f>
        <v>0</v>
      </c>
      <c r="G321" s="455">
        <f>แยกหน่วยบริการ!AF321</f>
        <v>0</v>
      </c>
      <c r="H321" s="455">
        <f>แยกหน่วยบริการ!AN321</f>
        <v>0</v>
      </c>
      <c r="I321" s="455">
        <f>แยกหน่วยบริการ!AV321</f>
        <v>0</v>
      </c>
      <c r="J321" s="456">
        <f>แยกหน่วยบริการ!BD321</f>
        <v>0</v>
      </c>
      <c r="K321" s="456">
        <f>แยกหน่วยบริการ!BL321</f>
        <v>0</v>
      </c>
      <c r="M321" s="445" t="s">
        <v>700</v>
      </c>
      <c r="N321" s="445" t="s">
        <v>409</v>
      </c>
    </row>
    <row r="322" spans="1:14" ht="25.2" customHeight="1">
      <c r="A322" s="451">
        <v>319</v>
      </c>
      <c r="B322" s="452" t="s">
        <v>701</v>
      </c>
      <c r="C322" s="453" t="s">
        <v>1682</v>
      </c>
      <c r="D322" s="454">
        <f>แยกหน่วยบริการ!H322</f>
        <v>0</v>
      </c>
      <c r="E322" s="455">
        <f>แยกหน่วยบริการ!P322</f>
        <v>0</v>
      </c>
      <c r="F322" s="455">
        <f>แยกหน่วยบริการ!X322</f>
        <v>0</v>
      </c>
      <c r="G322" s="455">
        <f>แยกหน่วยบริการ!AF322</f>
        <v>0</v>
      </c>
      <c r="H322" s="455">
        <f>แยกหน่วยบริการ!AN322</f>
        <v>0</v>
      </c>
      <c r="I322" s="455">
        <f>แยกหน่วยบริการ!AV322</f>
        <v>0</v>
      </c>
      <c r="J322" s="456">
        <f>แยกหน่วยบริการ!BD322</f>
        <v>0</v>
      </c>
      <c r="K322" s="456">
        <f>แยกหน่วยบริการ!BL322</f>
        <v>0</v>
      </c>
      <c r="M322" s="445" t="s">
        <v>701</v>
      </c>
      <c r="N322" s="445" t="s">
        <v>1682</v>
      </c>
    </row>
    <row r="323" spans="1:14" ht="25.2" customHeight="1">
      <c r="A323" s="451">
        <v>320</v>
      </c>
      <c r="B323" s="452" t="s">
        <v>702</v>
      </c>
      <c r="C323" s="453" t="s">
        <v>1492</v>
      </c>
      <c r="D323" s="454">
        <f>แยกหน่วยบริการ!H323</f>
        <v>1768944</v>
      </c>
      <c r="E323" s="455">
        <f>แยกหน่วยบริการ!P323</f>
        <v>0</v>
      </c>
      <c r="F323" s="455">
        <f>แยกหน่วยบริการ!X323</f>
        <v>0</v>
      </c>
      <c r="G323" s="455">
        <f>แยกหน่วยบริการ!AF323</f>
        <v>0</v>
      </c>
      <c r="H323" s="455">
        <f>แยกหน่วยบริการ!AN323</f>
        <v>0</v>
      </c>
      <c r="I323" s="455">
        <f>แยกหน่วยบริการ!AV323</f>
        <v>0</v>
      </c>
      <c r="J323" s="456">
        <f>แยกหน่วยบริการ!BD323</f>
        <v>0</v>
      </c>
      <c r="K323" s="456">
        <f>แยกหน่วยบริการ!BL323</f>
        <v>0</v>
      </c>
      <c r="M323" s="445" t="s">
        <v>702</v>
      </c>
      <c r="N323" s="445" t="s">
        <v>1492</v>
      </c>
    </row>
    <row r="324" spans="1:14" ht="25.2" customHeight="1">
      <c r="A324" s="451">
        <v>321</v>
      </c>
      <c r="B324" s="452" t="s">
        <v>703</v>
      </c>
      <c r="C324" s="453" t="s">
        <v>2219</v>
      </c>
      <c r="D324" s="454">
        <f>แยกหน่วยบริการ!H324</f>
        <v>6609</v>
      </c>
      <c r="E324" s="455">
        <f>แยกหน่วยบริการ!P324</f>
        <v>0</v>
      </c>
      <c r="F324" s="455">
        <f>แยกหน่วยบริการ!X324</f>
        <v>0</v>
      </c>
      <c r="G324" s="455">
        <f>แยกหน่วยบริการ!AF324</f>
        <v>3860</v>
      </c>
      <c r="H324" s="455">
        <f>แยกหน่วยบริการ!AN324</f>
        <v>36156.620000000003</v>
      </c>
      <c r="I324" s="455">
        <f>แยกหน่วยบริการ!AV324</f>
        <v>0</v>
      </c>
      <c r="J324" s="456">
        <f>แยกหน่วยบริการ!BD324</f>
        <v>130221.36</v>
      </c>
      <c r="K324" s="456">
        <f>แยกหน่วยบริการ!BL324</f>
        <v>479255.59</v>
      </c>
      <c r="M324" s="445" t="s">
        <v>703</v>
      </c>
      <c r="N324" s="445" t="s">
        <v>1823</v>
      </c>
    </row>
    <row r="325" spans="1:14" ht="25.2" customHeight="1">
      <c r="A325" s="451">
        <v>322</v>
      </c>
      <c r="B325" s="452" t="s">
        <v>704</v>
      </c>
      <c r="C325" s="453" t="s">
        <v>2220</v>
      </c>
      <c r="D325" s="454">
        <f>แยกหน่วยบริการ!H325</f>
        <v>0</v>
      </c>
      <c r="E325" s="455">
        <f>แยกหน่วยบริการ!P325</f>
        <v>0</v>
      </c>
      <c r="F325" s="455">
        <f>แยกหน่วยบริการ!X325</f>
        <v>0</v>
      </c>
      <c r="G325" s="455">
        <f>แยกหน่วยบริการ!AF325</f>
        <v>0</v>
      </c>
      <c r="H325" s="455">
        <f>แยกหน่วยบริการ!AN325</f>
        <v>0</v>
      </c>
      <c r="I325" s="455">
        <f>แยกหน่วยบริการ!AV325</f>
        <v>0</v>
      </c>
      <c r="J325" s="456">
        <f>แยกหน่วยบริการ!BD325</f>
        <v>4050</v>
      </c>
      <c r="K325" s="456">
        <f>แยกหน่วยบริการ!BL325</f>
        <v>0</v>
      </c>
      <c r="M325" s="445" t="s">
        <v>704</v>
      </c>
      <c r="N325" s="445" t="s">
        <v>1824</v>
      </c>
    </row>
    <row r="326" spans="1:14" ht="25.2" customHeight="1">
      <c r="A326" s="451">
        <v>323</v>
      </c>
      <c r="B326" s="452" t="s">
        <v>2122</v>
      </c>
      <c r="C326" s="453" t="s">
        <v>2221</v>
      </c>
      <c r="D326" s="454">
        <f>แยกหน่วยบริการ!H326</f>
        <v>0</v>
      </c>
      <c r="E326" s="455">
        <f>แยกหน่วยบริการ!P326</f>
        <v>25371.200000000001</v>
      </c>
      <c r="F326" s="455">
        <f>แยกหน่วยบริการ!X326</f>
        <v>0</v>
      </c>
      <c r="G326" s="455">
        <f>แยกหน่วยบริการ!AF326</f>
        <v>0</v>
      </c>
      <c r="H326" s="455">
        <f>แยกหน่วยบริการ!AN326</f>
        <v>0</v>
      </c>
      <c r="I326" s="455">
        <f>แยกหน่วยบริการ!AV326</f>
        <v>24244.99</v>
      </c>
      <c r="J326" s="456">
        <f>แยกหน่วยบริการ!BD326</f>
        <v>0</v>
      </c>
      <c r="K326" s="456">
        <f>แยกหน่วยบริการ!BL326</f>
        <v>0</v>
      </c>
      <c r="M326" s="445" t="s">
        <v>2122</v>
      </c>
      <c r="N326" s="445" t="s">
        <v>2123</v>
      </c>
    </row>
    <row r="327" spans="1:14" ht="25.2" customHeight="1">
      <c r="A327" s="451">
        <v>324</v>
      </c>
      <c r="B327" s="452" t="s">
        <v>2124</v>
      </c>
      <c r="C327" s="453" t="s">
        <v>2222</v>
      </c>
      <c r="D327" s="454">
        <f>แยกหน่วยบริการ!H327</f>
        <v>0</v>
      </c>
      <c r="E327" s="455">
        <f>แยกหน่วยบริการ!P327</f>
        <v>0</v>
      </c>
      <c r="F327" s="455">
        <f>แยกหน่วยบริการ!X327</f>
        <v>0</v>
      </c>
      <c r="G327" s="455">
        <f>แยกหน่วยบริการ!AF327</f>
        <v>0</v>
      </c>
      <c r="H327" s="455">
        <f>แยกหน่วยบริการ!AN327</f>
        <v>0</v>
      </c>
      <c r="I327" s="455">
        <f>แยกหน่วยบริการ!AV327</f>
        <v>0</v>
      </c>
      <c r="J327" s="456">
        <f>แยกหน่วยบริการ!BD327</f>
        <v>0</v>
      </c>
      <c r="K327" s="456">
        <f>แยกหน่วยบริการ!BL327</f>
        <v>0</v>
      </c>
      <c r="M327" s="445" t="s">
        <v>2124</v>
      </c>
      <c r="N327" s="445" t="s">
        <v>2125</v>
      </c>
    </row>
    <row r="328" spans="1:14" ht="25.2" customHeight="1">
      <c r="A328" s="451">
        <v>325</v>
      </c>
      <c r="B328" s="452" t="s">
        <v>705</v>
      </c>
      <c r="C328" s="453" t="s">
        <v>2223</v>
      </c>
      <c r="D328" s="454">
        <f>แยกหน่วยบริการ!H328</f>
        <v>0</v>
      </c>
      <c r="E328" s="455">
        <f>แยกหน่วยบริการ!P328</f>
        <v>0</v>
      </c>
      <c r="F328" s="455">
        <f>แยกหน่วยบริการ!X328</f>
        <v>0</v>
      </c>
      <c r="G328" s="455">
        <f>แยกหน่วยบริการ!AF328</f>
        <v>0</v>
      </c>
      <c r="H328" s="455">
        <f>แยกหน่วยบริการ!AN328</f>
        <v>5786.5</v>
      </c>
      <c r="I328" s="455">
        <f>แยกหน่วยบริการ!AV328</f>
        <v>6692.5</v>
      </c>
      <c r="J328" s="456">
        <f>แยกหน่วยบริการ!BD328</f>
        <v>0</v>
      </c>
      <c r="K328" s="456">
        <f>แยกหน่วยบริการ!BL328</f>
        <v>30280.5</v>
      </c>
      <c r="M328" s="445" t="s">
        <v>705</v>
      </c>
      <c r="N328" s="445" t="s">
        <v>1493</v>
      </c>
    </row>
    <row r="329" spans="1:14" s="465" customFormat="1" ht="25.2" customHeight="1">
      <c r="A329" s="451">
        <v>326</v>
      </c>
      <c r="B329" s="452" t="s">
        <v>706</v>
      </c>
      <c r="C329" s="453" t="s">
        <v>133</v>
      </c>
      <c r="D329" s="454">
        <f>แยกหน่วยบริการ!H329</f>
        <v>0</v>
      </c>
      <c r="E329" s="455">
        <f>แยกหน่วยบริการ!P329</f>
        <v>0</v>
      </c>
      <c r="F329" s="455">
        <f>แยกหน่วยบริการ!X329</f>
        <v>0</v>
      </c>
      <c r="G329" s="455">
        <f>แยกหน่วยบริการ!AF329</f>
        <v>0</v>
      </c>
      <c r="H329" s="455">
        <f>แยกหน่วยบริการ!AN329</f>
        <v>0</v>
      </c>
      <c r="I329" s="455">
        <f>แยกหน่วยบริการ!AV329</f>
        <v>0</v>
      </c>
      <c r="J329" s="456">
        <f>แยกหน่วยบริการ!BD329</f>
        <v>0</v>
      </c>
      <c r="K329" s="456">
        <f>แยกหน่วยบริการ!BL329</f>
        <v>0</v>
      </c>
      <c r="M329" s="465" t="s">
        <v>706</v>
      </c>
      <c r="N329" s="465" t="s">
        <v>133</v>
      </c>
    </row>
    <row r="330" spans="1:14" s="466" customFormat="1" ht="25.2" customHeight="1">
      <c r="A330" s="451">
        <v>327</v>
      </c>
      <c r="B330" s="452" t="s">
        <v>707</v>
      </c>
      <c r="C330" s="453" t="s">
        <v>2224</v>
      </c>
      <c r="D330" s="454">
        <f>แยกหน่วยบริการ!H330</f>
        <v>11751.94</v>
      </c>
      <c r="E330" s="455">
        <f>แยกหน่วยบริการ!P330</f>
        <v>0</v>
      </c>
      <c r="F330" s="455">
        <f>แยกหน่วยบริการ!X330</f>
        <v>0</v>
      </c>
      <c r="G330" s="455">
        <f>แยกหน่วยบริการ!AF330</f>
        <v>0</v>
      </c>
      <c r="H330" s="455">
        <f>แยกหน่วยบริการ!AN330</f>
        <v>0</v>
      </c>
      <c r="I330" s="455">
        <f>แยกหน่วยบริการ!AV330</f>
        <v>0</v>
      </c>
      <c r="J330" s="456">
        <f>แยกหน่วยบริการ!BD330</f>
        <v>0</v>
      </c>
      <c r="K330" s="456">
        <f>แยกหน่วยบริการ!BL330</f>
        <v>0</v>
      </c>
      <c r="M330" s="466" t="s">
        <v>707</v>
      </c>
      <c r="N330" s="466" t="s">
        <v>137</v>
      </c>
    </row>
    <row r="331" spans="1:14" ht="25.2" customHeight="1">
      <c r="A331" s="451">
        <v>328</v>
      </c>
      <c r="B331" s="452" t="s">
        <v>708</v>
      </c>
      <c r="C331" s="453" t="s">
        <v>134</v>
      </c>
      <c r="D331" s="454">
        <f>แยกหน่วยบริการ!H331</f>
        <v>0</v>
      </c>
      <c r="E331" s="455">
        <f>แยกหน่วยบริการ!P331</f>
        <v>0</v>
      </c>
      <c r="F331" s="455">
        <f>แยกหน่วยบริการ!X331</f>
        <v>0</v>
      </c>
      <c r="G331" s="455">
        <f>แยกหน่วยบริการ!AF331</f>
        <v>0</v>
      </c>
      <c r="H331" s="455">
        <f>แยกหน่วยบริการ!AN331</f>
        <v>0</v>
      </c>
      <c r="I331" s="455">
        <f>แยกหน่วยบริการ!AV331</f>
        <v>0</v>
      </c>
      <c r="J331" s="456">
        <f>แยกหน่วยบริการ!BD331</f>
        <v>0</v>
      </c>
      <c r="K331" s="456">
        <f>แยกหน่วยบริการ!BL331</f>
        <v>0</v>
      </c>
      <c r="M331" s="445" t="s">
        <v>708</v>
      </c>
      <c r="N331" s="445" t="s">
        <v>134</v>
      </c>
    </row>
    <row r="332" spans="1:14" ht="25.2" customHeight="1">
      <c r="A332" s="451">
        <v>329</v>
      </c>
      <c r="B332" s="452" t="s">
        <v>709</v>
      </c>
      <c r="C332" s="453" t="s">
        <v>135</v>
      </c>
      <c r="D332" s="454">
        <f>แยกหน่วยบริการ!H332</f>
        <v>0</v>
      </c>
      <c r="E332" s="455">
        <f>แยกหน่วยบริการ!P332</f>
        <v>0</v>
      </c>
      <c r="F332" s="455">
        <f>แยกหน่วยบริการ!X332</f>
        <v>0</v>
      </c>
      <c r="G332" s="455">
        <f>แยกหน่วยบริการ!AF332</f>
        <v>0</v>
      </c>
      <c r="H332" s="455">
        <f>แยกหน่วยบริการ!AN332</f>
        <v>0</v>
      </c>
      <c r="I332" s="455">
        <f>แยกหน่วยบริการ!AV332</f>
        <v>0</v>
      </c>
      <c r="J332" s="456">
        <f>แยกหน่วยบริการ!BD332</f>
        <v>0</v>
      </c>
      <c r="K332" s="456">
        <f>แยกหน่วยบริการ!BL332</f>
        <v>0</v>
      </c>
      <c r="M332" s="445" t="s">
        <v>709</v>
      </c>
      <c r="N332" s="445" t="s">
        <v>135</v>
      </c>
    </row>
    <row r="333" spans="1:14" ht="25.2" customHeight="1">
      <c r="A333" s="451">
        <v>330</v>
      </c>
      <c r="B333" s="452" t="s">
        <v>710</v>
      </c>
      <c r="C333" s="453" t="s">
        <v>136</v>
      </c>
      <c r="D333" s="454">
        <f>แยกหน่วยบริการ!H333</f>
        <v>0</v>
      </c>
      <c r="E333" s="455">
        <f>แยกหน่วยบริการ!P333</f>
        <v>0</v>
      </c>
      <c r="F333" s="455">
        <f>แยกหน่วยบริการ!X333</f>
        <v>0</v>
      </c>
      <c r="G333" s="455">
        <f>แยกหน่วยบริการ!AF333</f>
        <v>0</v>
      </c>
      <c r="H333" s="455">
        <f>แยกหน่วยบริการ!AN333</f>
        <v>0</v>
      </c>
      <c r="I333" s="455">
        <f>แยกหน่วยบริการ!AV333</f>
        <v>0</v>
      </c>
      <c r="J333" s="456">
        <f>แยกหน่วยบริการ!BD333</f>
        <v>0</v>
      </c>
      <c r="K333" s="456">
        <f>แยกหน่วยบริการ!BL333</f>
        <v>0</v>
      </c>
      <c r="M333" s="445" t="s">
        <v>710</v>
      </c>
      <c r="N333" s="445" t="s">
        <v>136</v>
      </c>
    </row>
    <row r="334" spans="1:14" ht="25.2" customHeight="1">
      <c r="A334" s="451">
        <v>331</v>
      </c>
      <c r="B334" s="452" t="s">
        <v>1951</v>
      </c>
      <c r="C334" s="453" t="s">
        <v>1952</v>
      </c>
      <c r="D334" s="454">
        <f>แยกหน่วยบริการ!H334</f>
        <v>0</v>
      </c>
      <c r="E334" s="455">
        <f>แยกหน่วยบริการ!P334</f>
        <v>10860</v>
      </c>
      <c r="F334" s="455">
        <f>แยกหน่วยบริการ!X334</f>
        <v>0</v>
      </c>
      <c r="G334" s="455">
        <f>แยกหน่วยบริการ!AF334</f>
        <v>0</v>
      </c>
      <c r="H334" s="455">
        <f>แยกหน่วยบริการ!AN334</f>
        <v>0</v>
      </c>
      <c r="I334" s="455">
        <f>แยกหน่วยบริการ!AV334</f>
        <v>0</v>
      </c>
      <c r="J334" s="456">
        <f>แยกหน่วยบริการ!BD334</f>
        <v>0</v>
      </c>
      <c r="K334" s="456">
        <f>แยกหน่วยบริการ!BL334</f>
        <v>120000</v>
      </c>
      <c r="M334" s="445" t="s">
        <v>1951</v>
      </c>
      <c r="N334" s="445" t="s">
        <v>1952</v>
      </c>
    </row>
    <row r="335" spans="1:14" ht="25.2" customHeight="1">
      <c r="A335" s="451">
        <v>332</v>
      </c>
      <c r="B335" s="452" t="s">
        <v>1953</v>
      </c>
      <c r="C335" s="453" t="s">
        <v>138</v>
      </c>
      <c r="D335" s="454">
        <f>แยกหน่วยบริการ!H335</f>
        <v>0</v>
      </c>
      <c r="E335" s="455">
        <f>แยกหน่วยบริการ!P335</f>
        <v>0</v>
      </c>
      <c r="F335" s="455">
        <f>แยกหน่วยบริการ!X335</f>
        <v>24700</v>
      </c>
      <c r="G335" s="455">
        <f>แยกหน่วยบริการ!AF335</f>
        <v>0</v>
      </c>
      <c r="H335" s="455">
        <f>แยกหน่วยบริการ!AN335</f>
        <v>0</v>
      </c>
      <c r="I335" s="455">
        <f>แยกหน่วยบริการ!AV335</f>
        <v>0</v>
      </c>
      <c r="J335" s="456">
        <f>แยกหน่วยบริการ!BD335</f>
        <v>0</v>
      </c>
      <c r="K335" s="456">
        <f>แยกหน่วยบริการ!BL335</f>
        <v>0</v>
      </c>
      <c r="M335" s="445" t="s">
        <v>1953</v>
      </c>
      <c r="N335" s="445" t="s">
        <v>138</v>
      </c>
    </row>
    <row r="336" spans="1:14" ht="25.2" customHeight="1">
      <c r="A336" s="451">
        <v>333</v>
      </c>
      <c r="B336" s="452" t="s">
        <v>1954</v>
      </c>
      <c r="C336" s="453" t="s">
        <v>139</v>
      </c>
      <c r="D336" s="454">
        <f>แยกหน่วยบริการ!H336</f>
        <v>0</v>
      </c>
      <c r="E336" s="455">
        <f>แยกหน่วยบริการ!P336</f>
        <v>0</v>
      </c>
      <c r="F336" s="455">
        <f>แยกหน่วยบริการ!X336</f>
        <v>294950</v>
      </c>
      <c r="G336" s="455">
        <f>แยกหน่วยบริการ!AF336</f>
        <v>0</v>
      </c>
      <c r="H336" s="455">
        <f>แยกหน่วยบริการ!AN336</f>
        <v>0</v>
      </c>
      <c r="I336" s="455">
        <f>แยกหน่วยบริการ!AV336</f>
        <v>0</v>
      </c>
      <c r="J336" s="456">
        <f>แยกหน่วยบริการ!BD336</f>
        <v>0</v>
      </c>
      <c r="K336" s="456">
        <f>แยกหน่วยบริการ!BL336</f>
        <v>0</v>
      </c>
      <c r="M336" s="445" t="s">
        <v>1954</v>
      </c>
      <c r="N336" s="445" t="s">
        <v>139</v>
      </c>
    </row>
    <row r="337" spans="1:14" ht="25.2" customHeight="1">
      <c r="A337" s="451">
        <v>334</v>
      </c>
      <c r="B337" s="452" t="s">
        <v>1955</v>
      </c>
      <c r="C337" s="453" t="s">
        <v>140</v>
      </c>
      <c r="D337" s="454">
        <f>แยกหน่วยบริการ!H337</f>
        <v>0</v>
      </c>
      <c r="E337" s="455">
        <f>แยกหน่วยบริการ!P337</f>
        <v>0</v>
      </c>
      <c r="F337" s="455">
        <f>แยกหน่วยบริการ!X337</f>
        <v>0</v>
      </c>
      <c r="G337" s="455">
        <f>แยกหน่วยบริการ!AF337</f>
        <v>0</v>
      </c>
      <c r="H337" s="455">
        <f>แยกหน่วยบริการ!AN337</f>
        <v>0</v>
      </c>
      <c r="I337" s="455">
        <f>แยกหน่วยบริการ!AV337</f>
        <v>0</v>
      </c>
      <c r="J337" s="456">
        <f>แยกหน่วยบริการ!BD337</f>
        <v>0</v>
      </c>
      <c r="K337" s="456">
        <f>แยกหน่วยบริการ!BL337</f>
        <v>0</v>
      </c>
      <c r="M337" s="445" t="s">
        <v>1955</v>
      </c>
      <c r="N337" s="445" t="s">
        <v>140</v>
      </c>
    </row>
    <row r="338" spans="1:14" ht="25.2" customHeight="1">
      <c r="A338" s="451">
        <v>335</v>
      </c>
      <c r="B338" s="452" t="s">
        <v>1956</v>
      </c>
      <c r="C338" s="453" t="s">
        <v>141</v>
      </c>
      <c r="D338" s="454">
        <f>แยกหน่วยบริการ!H338</f>
        <v>0</v>
      </c>
      <c r="E338" s="455">
        <f>แยกหน่วยบริการ!P338</f>
        <v>0</v>
      </c>
      <c r="F338" s="455">
        <f>แยกหน่วยบริการ!X338</f>
        <v>0</v>
      </c>
      <c r="G338" s="455">
        <f>แยกหน่วยบริการ!AF338</f>
        <v>0</v>
      </c>
      <c r="H338" s="455">
        <f>แยกหน่วยบริการ!AN338</f>
        <v>0</v>
      </c>
      <c r="I338" s="455">
        <f>แยกหน่วยบริการ!AV338</f>
        <v>0</v>
      </c>
      <c r="J338" s="456">
        <f>แยกหน่วยบริการ!BD338</f>
        <v>0</v>
      </c>
      <c r="K338" s="456">
        <f>แยกหน่วยบริการ!BL338</f>
        <v>0</v>
      </c>
      <c r="M338" s="445" t="s">
        <v>1956</v>
      </c>
      <c r="N338" s="445" t="s">
        <v>141</v>
      </c>
    </row>
    <row r="339" spans="1:14" ht="25.2" customHeight="1">
      <c r="A339" s="451">
        <v>336</v>
      </c>
      <c r="B339" s="452" t="s">
        <v>1957</v>
      </c>
      <c r="C339" s="453" t="s">
        <v>142</v>
      </c>
      <c r="D339" s="454">
        <f>แยกหน่วยบริการ!H339</f>
        <v>0</v>
      </c>
      <c r="E339" s="455">
        <f>แยกหน่วยบริการ!P339</f>
        <v>0</v>
      </c>
      <c r="F339" s="455">
        <f>แยกหน่วยบริการ!X339</f>
        <v>100000</v>
      </c>
      <c r="G339" s="455">
        <f>แยกหน่วยบริการ!AF339</f>
        <v>0</v>
      </c>
      <c r="H339" s="455">
        <f>แยกหน่วยบริการ!AN339</f>
        <v>45000</v>
      </c>
      <c r="I339" s="455">
        <f>แยกหน่วยบริการ!AV339</f>
        <v>0</v>
      </c>
      <c r="J339" s="456">
        <f>แยกหน่วยบริการ!BD339</f>
        <v>0</v>
      </c>
      <c r="K339" s="456">
        <f>แยกหน่วยบริการ!BL339</f>
        <v>0</v>
      </c>
      <c r="M339" s="445" t="s">
        <v>1957</v>
      </c>
      <c r="N339" s="445" t="s">
        <v>142</v>
      </c>
    </row>
    <row r="340" spans="1:14" ht="25.2" customHeight="1">
      <c r="A340" s="451">
        <v>337</v>
      </c>
      <c r="B340" s="452" t="s">
        <v>1958</v>
      </c>
      <c r="C340" s="453" t="s">
        <v>1825</v>
      </c>
      <c r="D340" s="454">
        <f>แยกหน่วยบริการ!H340</f>
        <v>6390024.1399999997</v>
      </c>
      <c r="E340" s="455">
        <f>แยกหน่วยบริการ!P340</f>
        <v>1130423.25</v>
      </c>
      <c r="F340" s="455">
        <f>แยกหน่วยบริการ!X340</f>
        <v>1758600.67</v>
      </c>
      <c r="G340" s="455">
        <f>แยกหน่วยบริการ!AF340</f>
        <v>2087799.75</v>
      </c>
      <c r="H340" s="455">
        <f>แยกหน่วยบริการ!AN340</f>
        <v>1072968</v>
      </c>
      <c r="I340" s="455">
        <f>แยกหน่วยบริการ!AV340</f>
        <v>1288383</v>
      </c>
      <c r="J340" s="456">
        <f>แยกหน่วยบริการ!BD340</f>
        <v>1371264</v>
      </c>
      <c r="K340" s="456">
        <f>แยกหน่วยบริการ!BL340</f>
        <v>860000</v>
      </c>
      <c r="M340" s="445" t="s">
        <v>1958</v>
      </c>
      <c r="N340" s="445" t="s">
        <v>1825</v>
      </c>
    </row>
    <row r="341" spans="1:14" ht="25.2" customHeight="1">
      <c r="A341" s="451">
        <v>338</v>
      </c>
      <c r="B341" s="452" t="s">
        <v>1959</v>
      </c>
      <c r="C341" s="453" t="s">
        <v>143</v>
      </c>
      <c r="D341" s="454">
        <f>แยกหน่วยบริการ!H341</f>
        <v>587025.25</v>
      </c>
      <c r="E341" s="455">
        <f>แยกหน่วยบริการ!P341</f>
        <v>45900</v>
      </c>
      <c r="F341" s="455">
        <f>แยกหน่วยบริการ!X341</f>
        <v>284435</v>
      </c>
      <c r="G341" s="455">
        <f>แยกหน่วยบริการ!AF341</f>
        <v>169504.5</v>
      </c>
      <c r="H341" s="455">
        <f>แยกหน่วยบริการ!AN341</f>
        <v>126452</v>
      </c>
      <c r="I341" s="455">
        <f>แยกหน่วยบริการ!AV341</f>
        <v>62805</v>
      </c>
      <c r="J341" s="456">
        <f>แยกหน่วยบริการ!BD341</f>
        <v>61220</v>
      </c>
      <c r="K341" s="456">
        <f>แยกหน่วยบริการ!BL341</f>
        <v>100000</v>
      </c>
      <c r="M341" s="445" t="s">
        <v>1959</v>
      </c>
      <c r="N341" s="445" t="s">
        <v>143</v>
      </c>
    </row>
    <row r="342" spans="1:14" ht="25.2" customHeight="1">
      <c r="A342" s="451">
        <v>339</v>
      </c>
      <c r="B342" s="452" t="s">
        <v>1960</v>
      </c>
      <c r="C342" s="453" t="s">
        <v>1683</v>
      </c>
      <c r="D342" s="454">
        <f>แยกหน่วยบริการ!H342</f>
        <v>0</v>
      </c>
      <c r="E342" s="455">
        <f>แยกหน่วยบริการ!P342</f>
        <v>0</v>
      </c>
      <c r="F342" s="455">
        <f>แยกหน่วยบริการ!X342</f>
        <v>26838.76</v>
      </c>
      <c r="G342" s="455">
        <f>แยกหน่วยบริการ!AF342</f>
        <v>0</v>
      </c>
      <c r="H342" s="455">
        <f>แยกหน่วยบริการ!AN342</f>
        <v>7000</v>
      </c>
      <c r="I342" s="455">
        <f>แยกหน่วยบริการ!AV342</f>
        <v>0</v>
      </c>
      <c r="J342" s="456">
        <f>แยกหน่วยบริการ!BD342</f>
        <v>0</v>
      </c>
      <c r="K342" s="456">
        <f>แยกหน่วยบริการ!BL342</f>
        <v>0</v>
      </c>
      <c r="M342" s="445" t="s">
        <v>1960</v>
      </c>
      <c r="N342" s="445" t="s">
        <v>1683</v>
      </c>
    </row>
    <row r="343" spans="1:14" ht="25.2" customHeight="1">
      <c r="A343" s="451">
        <v>340</v>
      </c>
      <c r="B343" s="452" t="s">
        <v>1961</v>
      </c>
      <c r="C343" s="453" t="s">
        <v>144</v>
      </c>
      <c r="D343" s="454">
        <f>แยกหน่วยบริการ!H343</f>
        <v>214943.61</v>
      </c>
      <c r="E343" s="455">
        <f>แยกหน่วยบริการ!P343</f>
        <v>56800</v>
      </c>
      <c r="F343" s="455">
        <f>แยกหน่วยบริการ!X343</f>
        <v>37800</v>
      </c>
      <c r="G343" s="455">
        <f>แยกหน่วยบริการ!AF343</f>
        <v>45796.5</v>
      </c>
      <c r="H343" s="455">
        <f>แยกหน่วยบริการ!AN343</f>
        <v>37300</v>
      </c>
      <c r="I343" s="455">
        <f>แยกหน่วยบริการ!AV343</f>
        <v>50700</v>
      </c>
      <c r="J343" s="456">
        <f>แยกหน่วยบริการ!BD343</f>
        <v>41100</v>
      </c>
      <c r="K343" s="456">
        <f>แยกหน่วยบริการ!BL343</f>
        <v>0</v>
      </c>
      <c r="M343" s="445" t="s">
        <v>1961</v>
      </c>
      <c r="N343" s="445" t="s">
        <v>144</v>
      </c>
    </row>
    <row r="344" spans="1:14" ht="25.2" customHeight="1">
      <c r="A344" s="451">
        <v>341</v>
      </c>
      <c r="B344" s="452" t="s">
        <v>1962</v>
      </c>
      <c r="C344" s="453" t="s">
        <v>145</v>
      </c>
      <c r="D344" s="454">
        <f>แยกหน่วยบริการ!H344</f>
        <v>1992400</v>
      </c>
      <c r="E344" s="455">
        <f>แยกหน่วยบริการ!P344</f>
        <v>470100</v>
      </c>
      <c r="F344" s="455">
        <f>แยกหน่วยบริการ!X344</f>
        <v>804900</v>
      </c>
      <c r="G344" s="455">
        <f>แยกหน่วยบริการ!AF344</f>
        <v>1117004.5</v>
      </c>
      <c r="H344" s="455">
        <f>แยกหน่วยบริการ!AN344</f>
        <v>457100</v>
      </c>
      <c r="I344" s="455">
        <f>แยกหน่วยบริการ!AV344</f>
        <v>553400</v>
      </c>
      <c r="J344" s="456">
        <f>แยกหน่วยบริการ!BD344</f>
        <v>0</v>
      </c>
      <c r="K344" s="456">
        <f>แยกหน่วยบริการ!BL344</f>
        <v>425000</v>
      </c>
      <c r="M344" s="445" t="s">
        <v>1962</v>
      </c>
      <c r="N344" s="445" t="s">
        <v>145</v>
      </c>
    </row>
    <row r="345" spans="1:14" ht="25.2" customHeight="1">
      <c r="A345" s="451">
        <v>342</v>
      </c>
      <c r="B345" s="452" t="s">
        <v>1963</v>
      </c>
      <c r="C345" s="453" t="s">
        <v>146</v>
      </c>
      <c r="D345" s="454">
        <f>แยกหน่วยบริการ!H345</f>
        <v>0</v>
      </c>
      <c r="E345" s="455">
        <f>แยกหน่วยบริการ!P345</f>
        <v>0</v>
      </c>
      <c r="F345" s="455">
        <f>แยกหน่วยบริการ!X345</f>
        <v>7950</v>
      </c>
      <c r="G345" s="455">
        <f>แยกหน่วยบริการ!AF345</f>
        <v>284125</v>
      </c>
      <c r="H345" s="455">
        <f>แยกหน่วยบริการ!AN345</f>
        <v>16200</v>
      </c>
      <c r="I345" s="455">
        <f>แยกหน่วยบริการ!AV345</f>
        <v>0</v>
      </c>
      <c r="J345" s="456">
        <f>แยกหน่วยบริการ!BD345</f>
        <v>0</v>
      </c>
      <c r="K345" s="456">
        <f>แยกหน่วยบริการ!BL345</f>
        <v>0</v>
      </c>
      <c r="M345" s="445" t="s">
        <v>1963</v>
      </c>
      <c r="N345" s="445" t="s">
        <v>146</v>
      </c>
    </row>
    <row r="346" spans="1:14" ht="25.2" customHeight="1">
      <c r="A346" s="451">
        <v>343</v>
      </c>
      <c r="B346" s="452" t="s">
        <v>1964</v>
      </c>
      <c r="C346" s="453" t="s">
        <v>133</v>
      </c>
      <c r="D346" s="454">
        <f>แยกหน่วยบริการ!H346</f>
        <v>5425238.1299999999</v>
      </c>
      <c r="E346" s="455">
        <f>แยกหน่วยบริการ!P346</f>
        <v>337115.3</v>
      </c>
      <c r="F346" s="455">
        <f>แยกหน่วยบริการ!X346</f>
        <v>499452.39</v>
      </c>
      <c r="G346" s="455">
        <f>แยกหน่วยบริการ!AF346</f>
        <v>6357.73</v>
      </c>
      <c r="H346" s="455">
        <f>แยกหน่วยบริการ!AN346</f>
        <v>299633.14</v>
      </c>
      <c r="I346" s="455">
        <f>แยกหน่วยบริการ!AV346</f>
        <v>193169.71</v>
      </c>
      <c r="J346" s="456">
        <f>แยกหน่วยบริการ!BD346</f>
        <v>264292</v>
      </c>
      <c r="K346" s="456">
        <f>แยกหน่วยบริการ!BL346</f>
        <v>2416</v>
      </c>
      <c r="M346" s="445" t="s">
        <v>1964</v>
      </c>
      <c r="N346" s="445" t="s">
        <v>133</v>
      </c>
    </row>
    <row r="347" spans="1:14" ht="25.2" customHeight="1">
      <c r="A347" s="451">
        <v>344</v>
      </c>
      <c r="B347" s="452" t="s">
        <v>1965</v>
      </c>
      <c r="C347" s="453" t="s">
        <v>1966</v>
      </c>
      <c r="D347" s="454">
        <f>แยกหน่วยบริการ!H347</f>
        <v>0</v>
      </c>
      <c r="E347" s="455">
        <f>แยกหน่วยบริการ!P347</f>
        <v>0</v>
      </c>
      <c r="F347" s="455">
        <f>แยกหน่วยบริการ!X347</f>
        <v>96190</v>
      </c>
      <c r="G347" s="455">
        <f>แยกหน่วยบริการ!AF347</f>
        <v>0</v>
      </c>
      <c r="H347" s="455">
        <f>แยกหน่วยบริการ!AN347</f>
        <v>0</v>
      </c>
      <c r="I347" s="455">
        <f>แยกหน่วยบริการ!AV347</f>
        <v>0</v>
      </c>
      <c r="J347" s="456">
        <f>แยกหน่วยบริการ!BD347</f>
        <v>0</v>
      </c>
      <c r="K347" s="456">
        <f>แยกหน่วยบริการ!BL347</f>
        <v>0</v>
      </c>
      <c r="M347" s="445" t="s">
        <v>1965</v>
      </c>
      <c r="N347" s="445" t="s">
        <v>1966</v>
      </c>
    </row>
    <row r="348" spans="1:14" ht="25.2" customHeight="1">
      <c r="A348" s="451">
        <v>345</v>
      </c>
      <c r="B348" s="452" t="s">
        <v>1967</v>
      </c>
      <c r="C348" s="453" t="s">
        <v>1968</v>
      </c>
      <c r="D348" s="454">
        <f>แยกหน่วยบริการ!H348</f>
        <v>0</v>
      </c>
      <c r="E348" s="455">
        <f>แยกหน่วยบริการ!P348</f>
        <v>0</v>
      </c>
      <c r="F348" s="455">
        <f>แยกหน่วยบริการ!X348</f>
        <v>0</v>
      </c>
      <c r="G348" s="455">
        <f>แยกหน่วยบริการ!AF348</f>
        <v>0</v>
      </c>
      <c r="H348" s="455">
        <f>แยกหน่วยบริการ!AN348</f>
        <v>0</v>
      </c>
      <c r="I348" s="455">
        <f>แยกหน่วยบริการ!AV348</f>
        <v>0</v>
      </c>
      <c r="J348" s="456">
        <f>แยกหน่วยบริการ!BD348</f>
        <v>0</v>
      </c>
      <c r="K348" s="456">
        <f>แยกหน่วยบริการ!BL348</f>
        <v>0</v>
      </c>
      <c r="M348" s="445" t="s">
        <v>1967</v>
      </c>
      <c r="N348" s="445" t="s">
        <v>1968</v>
      </c>
    </row>
    <row r="349" spans="1:14" ht="25.2" customHeight="1">
      <c r="A349" s="451">
        <v>346</v>
      </c>
      <c r="B349" s="452" t="s">
        <v>711</v>
      </c>
      <c r="C349" s="453" t="s">
        <v>1494</v>
      </c>
      <c r="D349" s="454">
        <f>แยกหน่วยบริการ!H349</f>
        <v>0</v>
      </c>
      <c r="E349" s="455">
        <f>แยกหน่วยบริการ!P349</f>
        <v>0</v>
      </c>
      <c r="F349" s="455">
        <f>แยกหน่วยบริการ!X349</f>
        <v>0</v>
      </c>
      <c r="G349" s="455">
        <f>แยกหน่วยบริการ!AF349</f>
        <v>0</v>
      </c>
      <c r="H349" s="455">
        <f>แยกหน่วยบริการ!AN349</f>
        <v>0</v>
      </c>
      <c r="I349" s="455">
        <f>แยกหน่วยบริการ!AV349</f>
        <v>0</v>
      </c>
      <c r="J349" s="456">
        <f>แยกหน่วยบริการ!BD349</f>
        <v>0</v>
      </c>
      <c r="K349" s="456">
        <f>แยกหน่วยบริการ!BL349</f>
        <v>0</v>
      </c>
      <c r="M349" s="445" t="s">
        <v>711</v>
      </c>
      <c r="N349" s="445" t="s">
        <v>1494</v>
      </c>
    </row>
    <row r="350" spans="1:14" ht="25.2" customHeight="1">
      <c r="A350" s="451">
        <v>347</v>
      </c>
      <c r="B350" s="452" t="s">
        <v>712</v>
      </c>
      <c r="C350" s="453" t="s">
        <v>2047</v>
      </c>
      <c r="D350" s="454">
        <f>แยกหน่วยบริการ!H350</f>
        <v>0</v>
      </c>
      <c r="E350" s="455">
        <f>แยกหน่วยบริการ!P350</f>
        <v>0</v>
      </c>
      <c r="F350" s="455">
        <f>แยกหน่วยบริการ!X350</f>
        <v>0</v>
      </c>
      <c r="G350" s="455">
        <f>แยกหน่วยบริการ!AF350</f>
        <v>0</v>
      </c>
      <c r="H350" s="455">
        <f>แยกหน่วยบริการ!AN350</f>
        <v>0</v>
      </c>
      <c r="I350" s="455">
        <f>แยกหน่วยบริการ!AV350</f>
        <v>0</v>
      </c>
      <c r="J350" s="456">
        <f>แยกหน่วยบริการ!BD350</f>
        <v>0</v>
      </c>
      <c r="K350" s="456">
        <f>แยกหน่วยบริการ!BL350</f>
        <v>0</v>
      </c>
      <c r="M350" s="445" t="s">
        <v>712</v>
      </c>
      <c r="N350" s="445" t="s">
        <v>2126</v>
      </c>
    </row>
    <row r="351" spans="1:14" ht="25.2" customHeight="1">
      <c r="A351" s="451">
        <v>348</v>
      </c>
      <c r="B351" s="452" t="s">
        <v>713</v>
      </c>
      <c r="C351" s="453" t="s">
        <v>137</v>
      </c>
      <c r="D351" s="454">
        <f>แยกหน่วยบริการ!H351</f>
        <v>0</v>
      </c>
      <c r="E351" s="455">
        <f>แยกหน่วยบริการ!P351</f>
        <v>0</v>
      </c>
      <c r="F351" s="455">
        <f>แยกหน่วยบริการ!X351</f>
        <v>0</v>
      </c>
      <c r="G351" s="455">
        <f>แยกหน่วยบริการ!AF351</f>
        <v>0</v>
      </c>
      <c r="H351" s="455">
        <f>แยกหน่วยบริการ!AN351</f>
        <v>0</v>
      </c>
      <c r="I351" s="455">
        <f>แยกหน่วยบริการ!AV351</f>
        <v>0</v>
      </c>
      <c r="J351" s="456">
        <f>แยกหน่วยบริการ!BD351</f>
        <v>0</v>
      </c>
      <c r="K351" s="456">
        <f>แยกหน่วยบริการ!BL351</f>
        <v>0</v>
      </c>
      <c r="M351" s="445" t="s">
        <v>713</v>
      </c>
      <c r="N351" s="445" t="s">
        <v>137</v>
      </c>
    </row>
    <row r="352" spans="1:14" ht="25.2" customHeight="1">
      <c r="A352" s="451">
        <v>349</v>
      </c>
      <c r="B352" s="452" t="s">
        <v>716</v>
      </c>
      <c r="C352" s="453" t="s">
        <v>147</v>
      </c>
      <c r="D352" s="454">
        <f>แยกหน่วยบริการ!H352</f>
        <v>0</v>
      </c>
      <c r="E352" s="455">
        <f>แยกหน่วยบริการ!P352</f>
        <v>0</v>
      </c>
      <c r="F352" s="455">
        <f>แยกหน่วยบริการ!X352</f>
        <v>0</v>
      </c>
      <c r="G352" s="455">
        <f>แยกหน่วยบริการ!AF352</f>
        <v>0</v>
      </c>
      <c r="H352" s="455">
        <f>แยกหน่วยบริการ!AN352</f>
        <v>0</v>
      </c>
      <c r="I352" s="455">
        <f>แยกหน่วยบริการ!AV352</f>
        <v>0</v>
      </c>
      <c r="J352" s="456">
        <f>แยกหน่วยบริการ!BD352</f>
        <v>0</v>
      </c>
      <c r="K352" s="456">
        <f>แยกหน่วยบริการ!BL352</f>
        <v>0</v>
      </c>
      <c r="M352" s="445" t="s">
        <v>716</v>
      </c>
      <c r="N352" s="445" t="s">
        <v>147</v>
      </c>
    </row>
    <row r="353" spans="1:14" ht="25.2" customHeight="1">
      <c r="A353" s="451">
        <v>350</v>
      </c>
      <c r="B353" s="452" t="s">
        <v>717</v>
      </c>
      <c r="C353" s="453" t="s">
        <v>148</v>
      </c>
      <c r="D353" s="454">
        <f>แยกหน่วยบริการ!H353</f>
        <v>0</v>
      </c>
      <c r="E353" s="455">
        <f>แยกหน่วยบริการ!P353</f>
        <v>0</v>
      </c>
      <c r="F353" s="455">
        <f>แยกหน่วยบริการ!X353</f>
        <v>0</v>
      </c>
      <c r="G353" s="455">
        <f>แยกหน่วยบริการ!AF353</f>
        <v>0</v>
      </c>
      <c r="H353" s="455">
        <f>แยกหน่วยบริการ!AN353</f>
        <v>51140.93</v>
      </c>
      <c r="I353" s="455">
        <f>แยกหน่วยบริการ!AV353</f>
        <v>0</v>
      </c>
      <c r="J353" s="456">
        <f>แยกหน่วยบริการ!BD353</f>
        <v>63089.73</v>
      </c>
      <c r="K353" s="456">
        <f>แยกหน่วยบริการ!BL353</f>
        <v>0</v>
      </c>
      <c r="M353" s="445" t="s">
        <v>717</v>
      </c>
      <c r="N353" s="445" t="s">
        <v>148</v>
      </c>
    </row>
    <row r="354" spans="1:14" ht="25.2" customHeight="1">
      <c r="A354" s="451">
        <v>351</v>
      </c>
      <c r="B354" s="467" t="s">
        <v>718</v>
      </c>
      <c r="C354" s="453" t="s">
        <v>2225</v>
      </c>
      <c r="D354" s="454">
        <f>แยกหน่วยบริการ!H354</f>
        <v>0</v>
      </c>
      <c r="E354" s="455">
        <f>แยกหน่วยบริการ!P354</f>
        <v>0</v>
      </c>
      <c r="F354" s="455">
        <f>แยกหน่วยบริการ!X354</f>
        <v>0</v>
      </c>
      <c r="G354" s="455">
        <f>แยกหน่วยบริการ!AF354</f>
        <v>0</v>
      </c>
      <c r="H354" s="455">
        <f>แยกหน่วยบริการ!AN354</f>
        <v>0</v>
      </c>
      <c r="I354" s="455">
        <f>แยกหน่วยบริการ!AV354</f>
        <v>0</v>
      </c>
      <c r="J354" s="456">
        <f>แยกหน่วยบริการ!BD354</f>
        <v>0</v>
      </c>
      <c r="K354" s="456">
        <f>แยกหน่วยบริการ!BL354</f>
        <v>0</v>
      </c>
      <c r="M354" s="445" t="s">
        <v>718</v>
      </c>
      <c r="N354" s="445" t="s">
        <v>149</v>
      </c>
    </row>
    <row r="355" spans="1:14" ht="25.2" customHeight="1">
      <c r="A355" s="451">
        <v>352</v>
      </c>
      <c r="B355" s="452" t="s">
        <v>719</v>
      </c>
      <c r="C355" s="453" t="s">
        <v>150</v>
      </c>
      <c r="D355" s="454">
        <f>แยกหน่วยบริการ!H355</f>
        <v>542488</v>
      </c>
      <c r="E355" s="455">
        <f>แยกหน่วยบริการ!P355</f>
        <v>55500</v>
      </c>
      <c r="F355" s="455">
        <f>แยกหน่วยบริการ!X355</f>
        <v>1776633.62</v>
      </c>
      <c r="G355" s="455">
        <f>แยกหน่วยบริการ!AF355</f>
        <v>1775593.5</v>
      </c>
      <c r="H355" s="455">
        <f>แยกหน่วยบริการ!AN355</f>
        <v>173968</v>
      </c>
      <c r="I355" s="455">
        <f>แยกหน่วยบริการ!AV355</f>
        <v>690495</v>
      </c>
      <c r="J355" s="456">
        <f>แยกหน่วยบริการ!BD355</f>
        <v>1870363</v>
      </c>
      <c r="K355" s="456">
        <f>แยกหน่วยบริการ!BL355</f>
        <v>114400</v>
      </c>
      <c r="M355" s="445" t="s">
        <v>719</v>
      </c>
      <c r="N355" s="445" t="s">
        <v>150</v>
      </c>
    </row>
    <row r="356" spans="1:14" ht="25.2" customHeight="1">
      <c r="A356" s="451">
        <v>353</v>
      </c>
      <c r="B356" s="452" t="s">
        <v>720</v>
      </c>
      <c r="C356" s="453" t="s">
        <v>2226</v>
      </c>
      <c r="D356" s="454">
        <f>แยกหน่วยบริการ!H356</f>
        <v>0</v>
      </c>
      <c r="E356" s="455">
        <f>แยกหน่วยบริการ!P356</f>
        <v>0</v>
      </c>
      <c r="F356" s="455">
        <f>แยกหน่วยบริการ!X356</f>
        <v>0</v>
      </c>
      <c r="G356" s="455">
        <f>แยกหน่วยบริการ!AF356</f>
        <v>157525</v>
      </c>
      <c r="H356" s="455">
        <f>แยกหน่วยบริการ!AN356</f>
        <v>0</v>
      </c>
      <c r="I356" s="455">
        <f>แยกหน่วยบริการ!AV356</f>
        <v>0</v>
      </c>
      <c r="J356" s="456">
        <f>แยกหน่วยบริการ!BD356</f>
        <v>42000</v>
      </c>
      <c r="K356" s="456">
        <f>แยกหน่วยบริการ!BL356</f>
        <v>0</v>
      </c>
      <c r="M356" s="445" t="s">
        <v>720</v>
      </c>
      <c r="N356" s="445" t="s">
        <v>1495</v>
      </c>
    </row>
    <row r="357" spans="1:14" ht="25.2" customHeight="1">
      <c r="A357" s="451">
        <v>354</v>
      </c>
      <c r="B357" s="452" t="s">
        <v>721</v>
      </c>
      <c r="C357" s="453" t="s">
        <v>151</v>
      </c>
      <c r="D357" s="454">
        <f>แยกหน่วยบริการ!H357</f>
        <v>32263.74</v>
      </c>
      <c r="E357" s="455">
        <f>แยกหน่วยบริการ!P357</f>
        <v>0</v>
      </c>
      <c r="F357" s="455">
        <f>แยกหน่วยบริการ!X357</f>
        <v>10981.56</v>
      </c>
      <c r="G357" s="455">
        <f>แยกหน่วยบริการ!AF357</f>
        <v>9645.5400000000009</v>
      </c>
      <c r="H357" s="455">
        <f>แยกหน่วยบริการ!AN357</f>
        <v>660275.64</v>
      </c>
      <c r="I357" s="455">
        <f>แยกหน่วยบริการ!AV357</f>
        <v>0</v>
      </c>
      <c r="J357" s="456">
        <f>แยกหน่วยบริการ!BD357</f>
        <v>37362.54</v>
      </c>
      <c r="K357" s="456">
        <f>แยกหน่วยบริการ!BL357</f>
        <v>429.21</v>
      </c>
      <c r="M357" s="445" t="s">
        <v>721</v>
      </c>
      <c r="N357" s="445" t="s">
        <v>151</v>
      </c>
    </row>
    <row r="358" spans="1:14" s="465" customFormat="1" ht="25.2" customHeight="1">
      <c r="A358" s="451">
        <v>355</v>
      </c>
      <c r="B358" s="452" t="s">
        <v>722</v>
      </c>
      <c r="C358" s="453" t="s">
        <v>2227</v>
      </c>
      <c r="D358" s="454">
        <f>แยกหน่วยบริการ!H358</f>
        <v>0</v>
      </c>
      <c r="E358" s="455">
        <f>แยกหน่วยบริการ!P358</f>
        <v>0</v>
      </c>
      <c r="F358" s="455">
        <f>แยกหน่วยบริการ!X358</f>
        <v>223.89</v>
      </c>
      <c r="G358" s="455">
        <f>แยกหน่วยบริการ!AF358</f>
        <v>259.01</v>
      </c>
      <c r="H358" s="455">
        <f>แยกหน่วยบริการ!AN358</f>
        <v>0</v>
      </c>
      <c r="I358" s="455">
        <f>แยกหน่วยบริการ!AV358</f>
        <v>0</v>
      </c>
      <c r="J358" s="456">
        <f>แยกหน่วยบริการ!BD358</f>
        <v>15417.26</v>
      </c>
      <c r="K358" s="456">
        <f>แยกหน่วยบริการ!BL358</f>
        <v>0</v>
      </c>
      <c r="M358" s="465" t="s">
        <v>722</v>
      </c>
      <c r="N358" s="465" t="s">
        <v>152</v>
      </c>
    </row>
    <row r="359" spans="1:14" s="466" customFormat="1" ht="25.2" customHeight="1">
      <c r="A359" s="451">
        <v>356</v>
      </c>
      <c r="B359" s="452" t="s">
        <v>723</v>
      </c>
      <c r="C359" s="453" t="s">
        <v>153</v>
      </c>
      <c r="D359" s="454">
        <f>แยกหน่วยบริการ!H359</f>
        <v>39403.800000000003</v>
      </c>
      <c r="E359" s="455">
        <f>แยกหน่วยบริการ!P359</f>
        <v>0</v>
      </c>
      <c r="F359" s="455">
        <f>แยกหน่วยบริการ!X359</f>
        <v>0</v>
      </c>
      <c r="G359" s="455">
        <f>แยกหน่วยบริการ!AF359</f>
        <v>0</v>
      </c>
      <c r="H359" s="455">
        <f>แยกหน่วยบริการ!AN359</f>
        <v>0</v>
      </c>
      <c r="I359" s="455">
        <f>แยกหน่วยบริการ!AV359</f>
        <v>0</v>
      </c>
      <c r="J359" s="456">
        <f>แยกหน่วยบริการ!BD359</f>
        <v>69161.070000000007</v>
      </c>
      <c r="K359" s="456">
        <f>แยกหน่วยบริการ!BL359</f>
        <v>0</v>
      </c>
      <c r="M359" s="466" t="s">
        <v>723</v>
      </c>
      <c r="N359" s="466" t="s">
        <v>153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D360" s="454">
        <f>แยกหน่วยบริการ!H360</f>
        <v>219412.52</v>
      </c>
      <c r="E360" s="455">
        <f>แยกหน่วยบริการ!P360</f>
        <v>45459.1</v>
      </c>
      <c r="F360" s="455">
        <f>แยกหน่วยบริการ!X360</f>
        <v>83934.36</v>
      </c>
      <c r="G360" s="455">
        <f>แยกหน่วยบริการ!AF360</f>
        <v>70041.179999999993</v>
      </c>
      <c r="H360" s="455">
        <f>แยกหน่วยบริการ!AN360</f>
        <v>25325.56</v>
      </c>
      <c r="I360" s="455">
        <f>แยกหน่วยบริการ!AV360</f>
        <v>61146.46</v>
      </c>
      <c r="J360" s="456">
        <f>แยกหน่วยบริการ!BD360</f>
        <v>34269.39</v>
      </c>
      <c r="K360" s="456">
        <f>แยกหน่วยบริการ!BL360</f>
        <v>10241.129999999999</v>
      </c>
      <c r="M360" s="445" t="s">
        <v>724</v>
      </c>
      <c r="N360" s="445" t="s">
        <v>154</v>
      </c>
    </row>
    <row r="361" spans="1:14" ht="25.2" customHeight="1">
      <c r="A361" s="451">
        <v>358</v>
      </c>
      <c r="B361" s="452" t="s">
        <v>725</v>
      </c>
      <c r="C361" s="453" t="s">
        <v>1826</v>
      </c>
      <c r="D361" s="454">
        <f>แยกหน่วยบริการ!H361</f>
        <v>0</v>
      </c>
      <c r="E361" s="455">
        <f>แยกหน่วยบริการ!P361</f>
        <v>0</v>
      </c>
      <c r="F361" s="455">
        <f>แยกหน่วยบริการ!X361</f>
        <v>18998</v>
      </c>
      <c r="G361" s="455">
        <f>แยกหน่วยบริการ!AF361</f>
        <v>0</v>
      </c>
      <c r="H361" s="455">
        <f>แยกหน่วยบริการ!AN361</f>
        <v>0</v>
      </c>
      <c r="I361" s="455">
        <f>แยกหน่วยบริการ!AV361</f>
        <v>18673</v>
      </c>
      <c r="J361" s="456">
        <f>แยกหน่วยบริการ!BD361</f>
        <v>6116.05</v>
      </c>
      <c r="K361" s="456">
        <f>แยกหน่วยบริการ!BL361</f>
        <v>0</v>
      </c>
      <c r="M361" s="445" t="s">
        <v>725</v>
      </c>
      <c r="N361" s="445" t="s">
        <v>1826</v>
      </c>
    </row>
    <row r="362" spans="1:14" ht="25.2" customHeight="1">
      <c r="A362" s="451">
        <v>359</v>
      </c>
      <c r="B362" s="452" t="s">
        <v>726</v>
      </c>
      <c r="C362" s="453" t="s">
        <v>2228</v>
      </c>
      <c r="D362" s="454">
        <f>แยกหน่วยบริการ!H362</f>
        <v>15424</v>
      </c>
      <c r="E362" s="455">
        <f>แยกหน่วยบริการ!P362</f>
        <v>0</v>
      </c>
      <c r="F362" s="455">
        <f>แยกหน่วยบริการ!X362</f>
        <v>0</v>
      </c>
      <c r="G362" s="455">
        <f>แยกหน่วยบริการ!AF362</f>
        <v>0</v>
      </c>
      <c r="H362" s="455">
        <f>แยกหน่วยบริการ!AN362</f>
        <v>0</v>
      </c>
      <c r="I362" s="455">
        <f>แยกหน่วยบริการ!AV362</f>
        <v>0</v>
      </c>
      <c r="J362" s="456">
        <f>แยกหน่วยบริการ!BD362</f>
        <v>0</v>
      </c>
      <c r="K362" s="456">
        <f>แยกหน่วยบริการ!BL362</f>
        <v>0</v>
      </c>
      <c r="M362" s="445" t="s">
        <v>726</v>
      </c>
      <c r="N362" s="445" t="s">
        <v>1827</v>
      </c>
    </row>
    <row r="363" spans="1:14" ht="25.2" customHeight="1">
      <c r="A363" s="451">
        <v>360</v>
      </c>
      <c r="B363" s="452" t="s">
        <v>727</v>
      </c>
      <c r="C363" s="453" t="s">
        <v>1828</v>
      </c>
      <c r="D363" s="454">
        <f>แยกหน่วยบริการ!H363</f>
        <v>0</v>
      </c>
      <c r="E363" s="455">
        <f>แยกหน่วยบริการ!P363</f>
        <v>51215</v>
      </c>
      <c r="F363" s="455">
        <f>แยกหน่วยบริการ!X363</f>
        <v>48793</v>
      </c>
      <c r="G363" s="455">
        <f>แยกหน่วยบริการ!AF363</f>
        <v>0</v>
      </c>
      <c r="H363" s="455">
        <f>แยกหน่วยบริการ!AN363</f>
        <v>50073</v>
      </c>
      <c r="I363" s="455">
        <f>แยกหน่วยบริการ!AV363</f>
        <v>44463</v>
      </c>
      <c r="J363" s="456">
        <f>แยกหน่วยบริการ!BD363</f>
        <v>37650</v>
      </c>
      <c r="K363" s="456">
        <f>แยกหน่วยบริการ!BL363</f>
        <v>29332</v>
      </c>
      <c r="M363" s="445" t="s">
        <v>727</v>
      </c>
      <c r="N363" s="445" t="s">
        <v>1828</v>
      </c>
    </row>
    <row r="364" spans="1:14" ht="25.2" customHeight="1">
      <c r="A364" s="451">
        <v>361</v>
      </c>
      <c r="B364" s="452" t="s">
        <v>728</v>
      </c>
      <c r="C364" s="453" t="s">
        <v>410</v>
      </c>
      <c r="D364" s="454">
        <f>แยกหน่วยบริการ!H364</f>
        <v>0</v>
      </c>
      <c r="E364" s="455">
        <f>แยกหน่วยบริการ!P364</f>
        <v>0</v>
      </c>
      <c r="F364" s="455">
        <f>แยกหน่วยบริการ!X364</f>
        <v>0</v>
      </c>
      <c r="G364" s="455">
        <f>แยกหน่วยบริการ!AF364</f>
        <v>1144459.1399999999</v>
      </c>
      <c r="H364" s="455">
        <f>แยกหน่วยบริการ!AN364</f>
        <v>0</v>
      </c>
      <c r="I364" s="455">
        <f>แยกหน่วยบริการ!AV364</f>
        <v>447854.07</v>
      </c>
      <c r="J364" s="456">
        <f>แยกหน่วยบริการ!BD364</f>
        <v>1971235.65</v>
      </c>
      <c r="K364" s="456">
        <f>แยกหน่วยบริการ!BL364</f>
        <v>0</v>
      </c>
      <c r="M364" s="445" t="s">
        <v>728</v>
      </c>
      <c r="N364" s="445" t="s">
        <v>410</v>
      </c>
    </row>
    <row r="365" spans="1:14" ht="25.2" customHeight="1">
      <c r="A365" s="451">
        <v>362</v>
      </c>
      <c r="B365" s="452" t="s">
        <v>729</v>
      </c>
      <c r="C365" s="453" t="s">
        <v>155</v>
      </c>
      <c r="D365" s="454">
        <f>แยกหน่วยบริการ!H365</f>
        <v>0</v>
      </c>
      <c r="E365" s="455">
        <f>แยกหน่วยบริการ!P365</f>
        <v>0</v>
      </c>
      <c r="F365" s="455">
        <f>แยกหน่วยบริการ!X365</f>
        <v>70000</v>
      </c>
      <c r="G365" s="455">
        <f>แยกหน่วยบริการ!AF365</f>
        <v>0</v>
      </c>
      <c r="H365" s="455">
        <f>แยกหน่วยบริการ!AN365</f>
        <v>0</v>
      </c>
      <c r="I365" s="455">
        <f>แยกหน่วยบริการ!AV365</f>
        <v>0</v>
      </c>
      <c r="J365" s="456">
        <f>แยกหน่วยบริการ!BD365</f>
        <v>39000</v>
      </c>
      <c r="K365" s="456">
        <f>แยกหน่วยบริการ!BL365</f>
        <v>418051.51</v>
      </c>
      <c r="M365" s="445" t="s">
        <v>729</v>
      </c>
      <c r="N365" s="445" t="s">
        <v>155</v>
      </c>
    </row>
    <row r="366" spans="1:14" ht="25.2" customHeight="1">
      <c r="A366" s="451">
        <v>363</v>
      </c>
      <c r="B366" s="452" t="s">
        <v>730</v>
      </c>
      <c r="C366" s="453" t="s">
        <v>156</v>
      </c>
      <c r="D366" s="454">
        <f>แยกหน่วยบริการ!H366</f>
        <v>737064.51</v>
      </c>
      <c r="E366" s="455">
        <f>แยกหน่วยบริการ!P366</f>
        <v>173019.68</v>
      </c>
      <c r="F366" s="455">
        <f>แยกหน่วยบริการ!X366</f>
        <v>72987.3</v>
      </c>
      <c r="G366" s="455">
        <f>แยกหน่วยบริการ!AF366</f>
        <v>941627.57</v>
      </c>
      <c r="H366" s="455">
        <f>แยกหน่วยบริการ!AN366</f>
        <v>138125.15</v>
      </c>
      <c r="I366" s="455">
        <f>แยกหน่วยบริการ!AV366</f>
        <v>259683.18</v>
      </c>
      <c r="J366" s="456">
        <f>แยกหน่วยบริการ!BD366</f>
        <v>119360.05</v>
      </c>
      <c r="K366" s="456">
        <f>แยกหน่วยบริการ!BL366</f>
        <v>78884.06</v>
      </c>
      <c r="M366" s="445" t="s">
        <v>730</v>
      </c>
      <c r="N366" s="445" t="s">
        <v>156</v>
      </c>
    </row>
    <row r="367" spans="1:14" ht="25.2" customHeight="1">
      <c r="A367" s="451">
        <v>364</v>
      </c>
      <c r="B367" s="452" t="s">
        <v>731</v>
      </c>
      <c r="C367" s="453" t="s">
        <v>2229</v>
      </c>
      <c r="D367" s="454">
        <f>แยกหน่วยบริการ!H367</f>
        <v>0</v>
      </c>
      <c r="E367" s="455">
        <f>แยกหน่วยบริการ!P367</f>
        <v>0</v>
      </c>
      <c r="F367" s="455">
        <f>แยกหน่วยบริการ!X367</f>
        <v>75000</v>
      </c>
      <c r="G367" s="455">
        <f>แยกหน่วยบริการ!AF367</f>
        <v>0</v>
      </c>
      <c r="H367" s="455">
        <f>แยกหน่วยบริการ!AN367</f>
        <v>0</v>
      </c>
      <c r="I367" s="455">
        <f>แยกหน่วยบริการ!AV367</f>
        <v>0</v>
      </c>
      <c r="J367" s="456">
        <f>แยกหน่วยบริการ!BD367</f>
        <v>82500</v>
      </c>
      <c r="K367" s="456">
        <f>แยกหน่วยบริการ!BL367</f>
        <v>264000</v>
      </c>
      <c r="M367" s="445" t="s">
        <v>731</v>
      </c>
      <c r="N367" s="445" t="s">
        <v>157</v>
      </c>
    </row>
    <row r="368" spans="1:14" ht="25.2" customHeight="1">
      <c r="A368" s="451">
        <v>365</v>
      </c>
      <c r="B368" s="452" t="s">
        <v>732</v>
      </c>
      <c r="C368" s="453" t="s">
        <v>158</v>
      </c>
      <c r="D368" s="454">
        <f>แยกหน่วยบริการ!H368</f>
        <v>2841923.63</v>
      </c>
      <c r="E368" s="455">
        <f>แยกหน่วยบริการ!P368</f>
        <v>1295054.72</v>
      </c>
      <c r="F368" s="455">
        <f>แยกหน่วยบริการ!X368</f>
        <v>2031323.73</v>
      </c>
      <c r="G368" s="455">
        <f>แยกหน่วยบริการ!AF368</f>
        <v>0</v>
      </c>
      <c r="H368" s="455">
        <f>แยกหน่วยบริการ!AN368</f>
        <v>914367.08</v>
      </c>
      <c r="I368" s="455">
        <f>แยกหน่วยบริการ!AV368</f>
        <v>1185110.44</v>
      </c>
      <c r="J368" s="456">
        <f>แยกหน่วยบริการ!BD368</f>
        <v>1125492.26</v>
      </c>
      <c r="K368" s="456">
        <f>แยกหน่วยบริการ!BL368</f>
        <v>175419.3</v>
      </c>
      <c r="M368" s="445" t="s">
        <v>732</v>
      </c>
      <c r="N368" s="445" t="s">
        <v>158</v>
      </c>
    </row>
    <row r="369" spans="1:14" ht="25.2" customHeight="1">
      <c r="A369" s="451">
        <v>366</v>
      </c>
      <c r="B369" s="452" t="s">
        <v>2099</v>
      </c>
      <c r="C369" s="453" t="s">
        <v>2127</v>
      </c>
      <c r="D369" s="454">
        <f>แยกหน่วยบริการ!H369</f>
        <v>0</v>
      </c>
      <c r="E369" s="455">
        <f>แยกหน่วยบริการ!P369</f>
        <v>0</v>
      </c>
      <c r="F369" s="455">
        <f>แยกหน่วยบริการ!X369</f>
        <v>0</v>
      </c>
      <c r="G369" s="455">
        <f>แยกหน่วยบริการ!AF369</f>
        <v>0</v>
      </c>
      <c r="H369" s="455">
        <f>แยกหน่วยบริการ!AN369</f>
        <v>0</v>
      </c>
      <c r="I369" s="455">
        <f>แยกหน่วยบริการ!AV369</f>
        <v>0</v>
      </c>
      <c r="J369" s="456">
        <f>แยกหน่วยบริการ!BD369</f>
        <v>0</v>
      </c>
      <c r="K369" s="456">
        <f>แยกหน่วยบริการ!BL369</f>
        <v>0</v>
      </c>
      <c r="M369" s="445" t="s">
        <v>2099</v>
      </c>
      <c r="N369" s="445" t="s">
        <v>2127</v>
      </c>
    </row>
    <row r="370" spans="1:14" ht="25.2" customHeight="1">
      <c r="A370" s="451">
        <v>367</v>
      </c>
      <c r="B370" s="452" t="s">
        <v>733</v>
      </c>
      <c r="C370" s="453" t="s">
        <v>159</v>
      </c>
      <c r="D370" s="454">
        <f>แยกหน่วยบริการ!H370</f>
        <v>18397245.489999998</v>
      </c>
      <c r="E370" s="455">
        <f>แยกหน่วยบริการ!P370</f>
        <v>0</v>
      </c>
      <c r="F370" s="455">
        <f>แยกหน่วยบริการ!X370</f>
        <v>0</v>
      </c>
      <c r="G370" s="455">
        <f>แยกหน่วยบริการ!AF370</f>
        <v>0</v>
      </c>
      <c r="H370" s="455">
        <f>แยกหน่วยบริการ!AN370</f>
        <v>0</v>
      </c>
      <c r="I370" s="455">
        <f>แยกหน่วยบริการ!AV370</f>
        <v>0</v>
      </c>
      <c r="J370" s="456">
        <f>แยกหน่วยบริการ!BD370</f>
        <v>0</v>
      </c>
      <c r="K370" s="456">
        <f>แยกหน่วยบริการ!BL370</f>
        <v>0</v>
      </c>
      <c r="M370" s="445" t="s">
        <v>733</v>
      </c>
      <c r="N370" s="445" t="s">
        <v>159</v>
      </c>
    </row>
    <row r="371" spans="1:14" s="471" customFormat="1" ht="25.2" customHeight="1">
      <c r="A371" s="468">
        <v>368</v>
      </c>
      <c r="B371" s="469" t="s">
        <v>734</v>
      </c>
      <c r="C371" s="470" t="s">
        <v>160</v>
      </c>
      <c r="D371" s="454">
        <f>แยกหน่วยบริการ!H371</f>
        <v>3430222.23</v>
      </c>
      <c r="E371" s="455">
        <f>แยกหน่วยบริการ!P371</f>
        <v>0</v>
      </c>
      <c r="F371" s="455">
        <f>แยกหน่วยบริการ!X371</f>
        <v>0</v>
      </c>
      <c r="G371" s="455">
        <f>แยกหน่วยบริการ!AF371</f>
        <v>0</v>
      </c>
      <c r="H371" s="455">
        <f>แยกหน่วยบริการ!AN371</f>
        <v>0</v>
      </c>
      <c r="I371" s="455">
        <f>แยกหน่วยบริการ!AV371</f>
        <v>0</v>
      </c>
      <c r="J371" s="456">
        <f>แยกหน่วยบริการ!BD371</f>
        <v>0</v>
      </c>
      <c r="K371" s="456">
        <f>แยกหน่วยบริการ!BL371</f>
        <v>0</v>
      </c>
      <c r="M371" s="471" t="s">
        <v>734</v>
      </c>
      <c r="N371" s="471" t="s">
        <v>160</v>
      </c>
    </row>
    <row r="372" spans="1:14" ht="25.2" customHeight="1">
      <c r="A372" s="451">
        <v>369</v>
      </c>
      <c r="B372" s="452" t="s">
        <v>735</v>
      </c>
      <c r="C372" s="453" t="s">
        <v>2230</v>
      </c>
      <c r="D372" s="454">
        <f>แยกหน่วยบริการ!H372</f>
        <v>520</v>
      </c>
      <c r="E372" s="455">
        <f>แยกหน่วยบริการ!P372</f>
        <v>0</v>
      </c>
      <c r="F372" s="455">
        <f>แยกหน่วยบริการ!X372</f>
        <v>0</v>
      </c>
      <c r="G372" s="455">
        <f>แยกหน่วยบริการ!AF372</f>
        <v>1707</v>
      </c>
      <c r="H372" s="455">
        <f>แยกหน่วยบริการ!AN372</f>
        <v>0</v>
      </c>
      <c r="I372" s="455">
        <f>แยกหน่วยบริการ!AV372</f>
        <v>0</v>
      </c>
      <c r="J372" s="456">
        <f>แยกหน่วยบริการ!BD372</f>
        <v>32355</v>
      </c>
      <c r="K372" s="456">
        <f>แยกหน่วยบริการ!BL372</f>
        <v>260</v>
      </c>
      <c r="M372" s="445" t="s">
        <v>735</v>
      </c>
      <c r="N372" s="445" t="s">
        <v>161</v>
      </c>
    </row>
    <row r="373" spans="1:14" ht="25.2" customHeight="1">
      <c r="A373" s="451">
        <v>370</v>
      </c>
      <c r="B373" s="452" t="s">
        <v>736</v>
      </c>
      <c r="C373" s="453" t="s">
        <v>2231</v>
      </c>
      <c r="D373" s="454">
        <f>แยกหน่วยบริการ!H373</f>
        <v>1400</v>
      </c>
      <c r="E373" s="455">
        <f>แยกหน่วยบริการ!P373</f>
        <v>0</v>
      </c>
      <c r="F373" s="455">
        <f>แยกหน่วยบริการ!X373</f>
        <v>0</v>
      </c>
      <c r="G373" s="455">
        <f>แยกหน่วยบริการ!AF373</f>
        <v>39248</v>
      </c>
      <c r="H373" s="455">
        <f>แยกหน่วยบริการ!AN373</f>
        <v>0</v>
      </c>
      <c r="I373" s="455">
        <f>แยกหน่วยบริการ!AV373</f>
        <v>0</v>
      </c>
      <c r="J373" s="456">
        <f>แยกหน่วยบริการ!BD373</f>
        <v>0</v>
      </c>
      <c r="K373" s="456">
        <f>แยกหน่วยบริการ!BL373</f>
        <v>700</v>
      </c>
      <c r="M373" s="445" t="s">
        <v>736</v>
      </c>
      <c r="N373" s="445" t="s">
        <v>162</v>
      </c>
    </row>
    <row r="374" spans="1:14" ht="25.2" customHeight="1">
      <c r="A374" s="451">
        <v>371</v>
      </c>
      <c r="B374" s="452" t="s">
        <v>737</v>
      </c>
      <c r="C374" s="453" t="s">
        <v>2232</v>
      </c>
      <c r="D374" s="454">
        <f>แยกหน่วยบริการ!H374</f>
        <v>824</v>
      </c>
      <c r="E374" s="455">
        <f>แยกหน่วยบริการ!P374</f>
        <v>0</v>
      </c>
      <c r="F374" s="455">
        <f>แยกหน่วยบริการ!X374</f>
        <v>0</v>
      </c>
      <c r="G374" s="455">
        <f>แยกหน่วยบริการ!AF374</f>
        <v>3033</v>
      </c>
      <c r="H374" s="455">
        <f>แยกหน่วยบริการ!AN374</f>
        <v>0</v>
      </c>
      <c r="I374" s="455">
        <f>แยกหน่วยบริการ!AV374</f>
        <v>0</v>
      </c>
      <c r="J374" s="456">
        <f>แยกหน่วยบริการ!BD374</f>
        <v>53975</v>
      </c>
      <c r="K374" s="456">
        <f>แยกหน่วยบริการ!BL374</f>
        <v>412</v>
      </c>
      <c r="M374" s="445" t="s">
        <v>737</v>
      </c>
      <c r="N374" s="445" t="s">
        <v>163</v>
      </c>
    </row>
    <row r="375" spans="1:14" ht="25.2" customHeight="1">
      <c r="A375" s="451">
        <v>372</v>
      </c>
      <c r="B375" s="452" t="s">
        <v>738</v>
      </c>
      <c r="C375" s="453" t="s">
        <v>164</v>
      </c>
      <c r="D375" s="454">
        <f>แยกหน่วยบริการ!H375</f>
        <v>0</v>
      </c>
      <c r="E375" s="455">
        <f>แยกหน่วยบริการ!P375</f>
        <v>0</v>
      </c>
      <c r="F375" s="455">
        <f>แยกหน่วยบริการ!X375</f>
        <v>0</v>
      </c>
      <c r="G375" s="455">
        <f>แยกหน่วยบริการ!AF375</f>
        <v>0</v>
      </c>
      <c r="H375" s="455">
        <f>แยกหน่วยบริการ!AN375</f>
        <v>0</v>
      </c>
      <c r="I375" s="455">
        <f>แยกหน่วยบริการ!AV375</f>
        <v>0</v>
      </c>
      <c r="J375" s="456">
        <f>แยกหน่วยบริการ!BD375</f>
        <v>0</v>
      </c>
      <c r="K375" s="456">
        <f>แยกหน่วยบริการ!BL375</f>
        <v>0</v>
      </c>
      <c r="M375" s="445" t="s">
        <v>738</v>
      </c>
      <c r="N375" s="445" t="s">
        <v>164</v>
      </c>
    </row>
    <row r="376" spans="1:14" ht="25.2" customHeight="1">
      <c r="A376" s="451">
        <v>373</v>
      </c>
      <c r="B376" s="452" t="s">
        <v>739</v>
      </c>
      <c r="C376" s="453" t="s">
        <v>165</v>
      </c>
      <c r="D376" s="454">
        <f>แยกหน่วยบริการ!H376</f>
        <v>0</v>
      </c>
      <c r="E376" s="455">
        <f>แยกหน่วยบริการ!P376</f>
        <v>0</v>
      </c>
      <c r="F376" s="455">
        <f>แยกหน่วยบริการ!X376</f>
        <v>0</v>
      </c>
      <c r="G376" s="455">
        <f>แยกหน่วยบริการ!AF376</f>
        <v>0</v>
      </c>
      <c r="H376" s="455">
        <f>แยกหน่วยบริการ!AN376</f>
        <v>0</v>
      </c>
      <c r="I376" s="455">
        <f>แยกหน่วยบริการ!AV376</f>
        <v>0</v>
      </c>
      <c r="J376" s="456">
        <f>แยกหน่วยบริการ!BD376</f>
        <v>0</v>
      </c>
      <c r="K376" s="456">
        <f>แยกหน่วยบริการ!BL376</f>
        <v>0</v>
      </c>
      <c r="M376" s="445" t="s">
        <v>739</v>
      </c>
      <c r="N376" s="445" t="s">
        <v>165</v>
      </c>
    </row>
    <row r="377" spans="1:14" ht="25.2" customHeight="1">
      <c r="A377" s="451">
        <v>374</v>
      </c>
      <c r="B377" s="452" t="s">
        <v>740</v>
      </c>
      <c r="C377" s="453" t="s">
        <v>166</v>
      </c>
      <c r="D377" s="454">
        <f>แยกหน่วยบริการ!H377</f>
        <v>0</v>
      </c>
      <c r="E377" s="455">
        <f>แยกหน่วยบริการ!P377</f>
        <v>0</v>
      </c>
      <c r="F377" s="455">
        <f>แยกหน่วยบริการ!X377</f>
        <v>0</v>
      </c>
      <c r="G377" s="455">
        <f>แยกหน่วยบริการ!AF377</f>
        <v>40000</v>
      </c>
      <c r="H377" s="455">
        <f>แยกหน่วยบริการ!AN377</f>
        <v>0</v>
      </c>
      <c r="I377" s="455">
        <f>แยกหน่วยบริการ!AV377</f>
        <v>0</v>
      </c>
      <c r="J377" s="456">
        <f>แยกหน่วยบริการ!BD377</f>
        <v>0</v>
      </c>
      <c r="K377" s="456">
        <f>แยกหน่วยบริการ!BL377</f>
        <v>0</v>
      </c>
      <c r="M377" s="445" t="s">
        <v>740</v>
      </c>
      <c r="N377" s="445" t="s">
        <v>166</v>
      </c>
    </row>
    <row r="378" spans="1:14" ht="25.2" customHeight="1">
      <c r="A378" s="451">
        <v>375</v>
      </c>
      <c r="B378" s="452" t="s">
        <v>741</v>
      </c>
      <c r="C378" s="453" t="s">
        <v>167</v>
      </c>
      <c r="D378" s="454">
        <f>แยกหน่วยบริการ!H378</f>
        <v>17435640.75</v>
      </c>
      <c r="E378" s="455">
        <f>แยกหน่วยบริการ!P378</f>
        <v>91350</v>
      </c>
      <c r="F378" s="455">
        <f>แยกหน่วยบริการ!X378</f>
        <v>356382.5</v>
      </c>
      <c r="G378" s="455">
        <f>แยกหน่วยบริการ!AF378</f>
        <v>1341292.0900000001</v>
      </c>
      <c r="H378" s="455">
        <f>แยกหน่วยบริการ!AN378</f>
        <v>702003</v>
      </c>
      <c r="I378" s="455">
        <f>แยกหน่วยบริการ!AV378</f>
        <v>492904</v>
      </c>
      <c r="J378" s="456">
        <f>แยกหน่วยบริการ!BD378</f>
        <v>169250</v>
      </c>
      <c r="K378" s="456">
        <f>แยกหน่วยบริการ!BL378</f>
        <v>146517</v>
      </c>
      <c r="M378" s="445" t="s">
        <v>741</v>
      </c>
      <c r="N378" s="445" t="s">
        <v>167</v>
      </c>
    </row>
    <row r="379" spans="1:14" ht="25.2" customHeight="1">
      <c r="A379" s="451">
        <v>376</v>
      </c>
      <c r="B379" s="452" t="s">
        <v>742</v>
      </c>
      <c r="C379" s="453" t="s">
        <v>168</v>
      </c>
      <c r="D379" s="454">
        <f>แยกหน่วยบริการ!H379</f>
        <v>0</v>
      </c>
      <c r="E379" s="455">
        <f>แยกหน่วยบริการ!P379</f>
        <v>0</v>
      </c>
      <c r="F379" s="455">
        <f>แยกหน่วยบริการ!X379</f>
        <v>0</v>
      </c>
      <c r="G379" s="455">
        <f>แยกหน่วยบริการ!AF379</f>
        <v>0</v>
      </c>
      <c r="H379" s="455">
        <f>แยกหน่วยบริการ!AN379</f>
        <v>0</v>
      </c>
      <c r="I379" s="455">
        <f>แยกหน่วยบริการ!AV379</f>
        <v>0</v>
      </c>
      <c r="J379" s="456">
        <f>แยกหน่วยบริการ!BD379</f>
        <v>0</v>
      </c>
      <c r="K379" s="456">
        <f>แยกหน่วยบริการ!BL379</f>
        <v>0</v>
      </c>
      <c r="M379" s="445" t="s">
        <v>742</v>
      </c>
      <c r="N379" s="445" t="s">
        <v>168</v>
      </c>
    </row>
    <row r="380" spans="1:14" ht="25.2" customHeight="1">
      <c r="A380" s="451">
        <v>377</v>
      </c>
      <c r="B380" s="452" t="s">
        <v>743</v>
      </c>
      <c r="C380" s="453" t="s">
        <v>411</v>
      </c>
      <c r="D380" s="454">
        <f>แยกหน่วยบริการ!H380</f>
        <v>0</v>
      </c>
      <c r="E380" s="455">
        <f>แยกหน่วยบริการ!P380</f>
        <v>247125.9</v>
      </c>
      <c r="F380" s="455">
        <f>แยกหน่วยบริการ!X380</f>
        <v>2169951.9500000002</v>
      </c>
      <c r="G380" s="455">
        <f>แยกหน่วยบริการ!AF380</f>
        <v>0</v>
      </c>
      <c r="H380" s="455">
        <f>แยกหน่วยบริการ!AN380</f>
        <v>0</v>
      </c>
      <c r="I380" s="455">
        <f>แยกหน่วยบริการ!AV380</f>
        <v>341474</v>
      </c>
      <c r="J380" s="456">
        <f>แยกหน่วยบริการ!BD380</f>
        <v>426402</v>
      </c>
      <c r="K380" s="456">
        <f>แยกหน่วยบริการ!BL380</f>
        <v>0</v>
      </c>
      <c r="M380" s="445" t="s">
        <v>743</v>
      </c>
      <c r="N380" s="445" t="s">
        <v>411</v>
      </c>
    </row>
    <row r="381" spans="1:14" ht="25.2" customHeight="1">
      <c r="A381" s="451">
        <v>378</v>
      </c>
      <c r="B381" s="452" t="s">
        <v>744</v>
      </c>
      <c r="C381" s="453" t="s">
        <v>169</v>
      </c>
      <c r="D381" s="454">
        <f>แยกหน่วยบริการ!H381</f>
        <v>0</v>
      </c>
      <c r="E381" s="455">
        <f>แยกหน่วยบริการ!P381</f>
        <v>0</v>
      </c>
      <c r="F381" s="455">
        <f>แยกหน่วยบริการ!X381</f>
        <v>0</v>
      </c>
      <c r="G381" s="455">
        <f>แยกหน่วยบริการ!AF381</f>
        <v>0</v>
      </c>
      <c r="H381" s="455">
        <f>แยกหน่วยบริการ!AN381</f>
        <v>0</v>
      </c>
      <c r="I381" s="455">
        <f>แยกหน่วยบริการ!AV381</f>
        <v>0</v>
      </c>
      <c r="J381" s="456">
        <f>แยกหน่วยบริการ!BD381</f>
        <v>0</v>
      </c>
      <c r="K381" s="456">
        <f>แยกหน่วยบริการ!BL381</f>
        <v>0</v>
      </c>
      <c r="M381" s="445" t="s">
        <v>744</v>
      </c>
      <c r="N381" s="445" t="s">
        <v>169</v>
      </c>
    </row>
    <row r="382" spans="1:14" ht="25.2" customHeight="1">
      <c r="A382" s="451">
        <v>379</v>
      </c>
      <c r="B382" s="452" t="s">
        <v>745</v>
      </c>
      <c r="C382" s="453" t="s">
        <v>170</v>
      </c>
      <c r="D382" s="454">
        <f>แยกหน่วยบริการ!H382</f>
        <v>0</v>
      </c>
      <c r="E382" s="455">
        <f>แยกหน่วยบริการ!P382</f>
        <v>0</v>
      </c>
      <c r="F382" s="455">
        <f>แยกหน่วยบริการ!X382</f>
        <v>0</v>
      </c>
      <c r="G382" s="455">
        <f>แยกหน่วยบริการ!AF382</f>
        <v>0</v>
      </c>
      <c r="H382" s="455">
        <f>แยกหน่วยบริการ!AN382</f>
        <v>0</v>
      </c>
      <c r="I382" s="455">
        <f>แยกหน่วยบริการ!AV382</f>
        <v>0</v>
      </c>
      <c r="J382" s="456">
        <f>แยกหน่วยบริการ!BD382</f>
        <v>0</v>
      </c>
      <c r="K382" s="456">
        <f>แยกหน่วยบริการ!BL382</f>
        <v>0</v>
      </c>
      <c r="M382" s="445" t="s">
        <v>745</v>
      </c>
      <c r="N382" s="445" t="s">
        <v>170</v>
      </c>
    </row>
    <row r="383" spans="1:14" ht="25.2" customHeight="1">
      <c r="A383" s="451">
        <v>380</v>
      </c>
      <c r="B383" s="452" t="s">
        <v>746</v>
      </c>
      <c r="C383" s="453" t="s">
        <v>171</v>
      </c>
      <c r="D383" s="454">
        <f>แยกหน่วยบริการ!H383</f>
        <v>0</v>
      </c>
      <c r="E383" s="455">
        <f>แยกหน่วยบริการ!P383</f>
        <v>0</v>
      </c>
      <c r="F383" s="455">
        <f>แยกหน่วยบริการ!X383</f>
        <v>0</v>
      </c>
      <c r="G383" s="455">
        <f>แยกหน่วยบริการ!AF383</f>
        <v>0</v>
      </c>
      <c r="H383" s="455">
        <f>แยกหน่วยบริการ!AN383</f>
        <v>0</v>
      </c>
      <c r="I383" s="455">
        <f>แยกหน่วยบริการ!AV383</f>
        <v>0</v>
      </c>
      <c r="J383" s="456">
        <f>แยกหน่วยบริการ!BD383</f>
        <v>0</v>
      </c>
      <c r="K383" s="456">
        <f>แยกหน่วยบริการ!BL383</f>
        <v>0</v>
      </c>
      <c r="M383" s="445" t="s">
        <v>746</v>
      </c>
      <c r="N383" s="445" t="s">
        <v>171</v>
      </c>
    </row>
    <row r="384" spans="1:14" ht="25.2" customHeight="1">
      <c r="A384" s="451">
        <v>381</v>
      </c>
      <c r="B384" s="452" t="s">
        <v>747</v>
      </c>
      <c r="C384" s="453" t="s">
        <v>1496</v>
      </c>
      <c r="D384" s="454">
        <f>แยกหน่วยบริการ!H384</f>
        <v>0</v>
      </c>
      <c r="E384" s="455">
        <f>แยกหน่วยบริการ!P384</f>
        <v>0</v>
      </c>
      <c r="F384" s="455">
        <f>แยกหน่วยบริการ!X384</f>
        <v>0</v>
      </c>
      <c r="G384" s="455">
        <f>แยกหน่วยบริการ!AF384</f>
        <v>0</v>
      </c>
      <c r="H384" s="455">
        <f>แยกหน่วยบริการ!AN384</f>
        <v>0</v>
      </c>
      <c r="I384" s="455">
        <f>แยกหน่วยบริการ!AV384</f>
        <v>0</v>
      </c>
      <c r="J384" s="456">
        <f>แยกหน่วยบริการ!BD384</f>
        <v>0</v>
      </c>
      <c r="K384" s="456">
        <f>แยกหน่วยบริการ!BL384</f>
        <v>0</v>
      </c>
      <c r="M384" s="445" t="s">
        <v>747</v>
      </c>
      <c r="N384" s="445" t="s">
        <v>1496</v>
      </c>
    </row>
    <row r="385" spans="1:14" ht="25.2" customHeight="1">
      <c r="A385" s="451">
        <v>382</v>
      </c>
      <c r="B385" s="452" t="s">
        <v>1969</v>
      </c>
      <c r="C385" s="453" t="s">
        <v>1970</v>
      </c>
      <c r="D385" s="454">
        <f>แยกหน่วยบริการ!H385</f>
        <v>0</v>
      </c>
      <c r="E385" s="455">
        <f>แยกหน่วยบริการ!P385</f>
        <v>0</v>
      </c>
      <c r="F385" s="455">
        <f>แยกหน่วยบริการ!X385</f>
        <v>0</v>
      </c>
      <c r="G385" s="455">
        <f>แยกหน่วยบริการ!AF385</f>
        <v>0</v>
      </c>
      <c r="H385" s="455">
        <f>แยกหน่วยบริการ!AN385</f>
        <v>0</v>
      </c>
      <c r="I385" s="455">
        <f>แยกหน่วยบริการ!AV385</f>
        <v>0</v>
      </c>
      <c r="J385" s="456">
        <f>แยกหน่วยบริการ!BD385</f>
        <v>0</v>
      </c>
      <c r="K385" s="456">
        <f>แยกหน่วยบริการ!BL385</f>
        <v>0</v>
      </c>
      <c r="M385" s="445" t="s">
        <v>1969</v>
      </c>
      <c r="N385" s="445" t="s">
        <v>1970</v>
      </c>
    </row>
    <row r="386" spans="1:14" ht="25.2" customHeight="1">
      <c r="A386" s="451">
        <v>383</v>
      </c>
      <c r="B386" s="452" t="s">
        <v>748</v>
      </c>
      <c r="C386" s="453" t="s">
        <v>1497</v>
      </c>
      <c r="D386" s="454">
        <f>แยกหน่วยบริการ!H386</f>
        <v>0</v>
      </c>
      <c r="E386" s="455">
        <f>แยกหน่วยบริการ!P386</f>
        <v>0</v>
      </c>
      <c r="F386" s="455">
        <f>แยกหน่วยบริการ!X386</f>
        <v>0</v>
      </c>
      <c r="G386" s="455">
        <f>แยกหน่วยบริการ!AF386</f>
        <v>0</v>
      </c>
      <c r="H386" s="455">
        <f>แยกหน่วยบริการ!AN386</f>
        <v>0</v>
      </c>
      <c r="I386" s="455">
        <f>แยกหน่วยบริการ!AV386</f>
        <v>0</v>
      </c>
      <c r="J386" s="456">
        <f>แยกหน่วยบริการ!BD386</f>
        <v>0</v>
      </c>
      <c r="K386" s="456">
        <f>แยกหน่วยบริการ!BL386</f>
        <v>0</v>
      </c>
      <c r="M386" s="445" t="s">
        <v>748</v>
      </c>
      <c r="N386" s="445" t="s">
        <v>1497</v>
      </c>
    </row>
    <row r="387" spans="1:14" ht="25.2" customHeight="1">
      <c r="A387" s="451">
        <v>384</v>
      </c>
      <c r="B387" s="452" t="s">
        <v>749</v>
      </c>
      <c r="C387" s="453" t="s">
        <v>1498</v>
      </c>
      <c r="D387" s="454">
        <f>แยกหน่วยบริการ!H387</f>
        <v>0</v>
      </c>
      <c r="E387" s="455">
        <f>แยกหน่วยบริการ!P387</f>
        <v>0</v>
      </c>
      <c r="F387" s="455">
        <f>แยกหน่วยบริการ!X387</f>
        <v>0</v>
      </c>
      <c r="G387" s="455">
        <f>แยกหน่วยบริการ!AF387</f>
        <v>0</v>
      </c>
      <c r="H387" s="455">
        <f>แยกหน่วยบริการ!AN387</f>
        <v>0</v>
      </c>
      <c r="I387" s="455">
        <f>แยกหน่วยบริการ!AV387</f>
        <v>0</v>
      </c>
      <c r="J387" s="456">
        <f>แยกหน่วยบริการ!BD387</f>
        <v>0</v>
      </c>
      <c r="K387" s="456">
        <f>แยกหน่วยบริการ!BL387</f>
        <v>0</v>
      </c>
      <c r="M387" s="445" t="s">
        <v>749</v>
      </c>
      <c r="N387" s="445" t="s">
        <v>1498</v>
      </c>
    </row>
    <row r="388" spans="1:14" ht="25.2" customHeight="1">
      <c r="A388" s="451">
        <v>385</v>
      </c>
      <c r="B388" s="452" t="s">
        <v>750</v>
      </c>
      <c r="C388" s="453" t="s">
        <v>172</v>
      </c>
      <c r="D388" s="454">
        <f>แยกหน่วยบริการ!H388</f>
        <v>0</v>
      </c>
      <c r="E388" s="455">
        <f>แยกหน่วยบริการ!P388</f>
        <v>0</v>
      </c>
      <c r="F388" s="455">
        <f>แยกหน่วยบริการ!X388</f>
        <v>0</v>
      </c>
      <c r="G388" s="455">
        <f>แยกหน่วยบริการ!AF388</f>
        <v>0</v>
      </c>
      <c r="H388" s="455">
        <f>แยกหน่วยบริการ!AN388</f>
        <v>0</v>
      </c>
      <c r="I388" s="455">
        <f>แยกหน่วยบริการ!AV388</f>
        <v>0</v>
      </c>
      <c r="J388" s="456">
        <f>แยกหน่วยบริการ!BD388</f>
        <v>0</v>
      </c>
      <c r="K388" s="456">
        <f>แยกหน่วยบริการ!BL388</f>
        <v>0</v>
      </c>
      <c r="M388" s="445" t="s">
        <v>750</v>
      </c>
      <c r="N388" s="445" t="s">
        <v>172</v>
      </c>
    </row>
    <row r="389" spans="1:14" ht="25.2" customHeight="1">
      <c r="A389" s="451">
        <v>386</v>
      </c>
      <c r="B389" s="452" t="s">
        <v>751</v>
      </c>
      <c r="C389" s="453" t="s">
        <v>173</v>
      </c>
      <c r="D389" s="454">
        <f>แยกหน่วยบริการ!H389</f>
        <v>1982221.44</v>
      </c>
      <c r="E389" s="455">
        <f>แยกหน่วยบริการ!P389</f>
        <v>0</v>
      </c>
      <c r="F389" s="455">
        <f>แยกหน่วยบริการ!X389</f>
        <v>0</v>
      </c>
      <c r="G389" s="455">
        <f>แยกหน่วยบริการ!AF389</f>
        <v>0</v>
      </c>
      <c r="H389" s="455">
        <f>แยกหน่วยบริการ!AN389</f>
        <v>0</v>
      </c>
      <c r="I389" s="455">
        <f>แยกหน่วยบริการ!AV389</f>
        <v>0</v>
      </c>
      <c r="J389" s="456">
        <f>แยกหน่วยบริการ!BD389</f>
        <v>17340.75</v>
      </c>
      <c r="K389" s="456">
        <f>แยกหน่วยบริการ!BL389</f>
        <v>0</v>
      </c>
      <c r="M389" s="445" t="s">
        <v>751</v>
      </c>
      <c r="N389" s="445" t="s">
        <v>173</v>
      </c>
    </row>
    <row r="390" spans="1:14" ht="25.2" customHeight="1">
      <c r="A390" s="451">
        <v>387</v>
      </c>
      <c r="B390" s="452" t="s">
        <v>752</v>
      </c>
      <c r="C390" s="453" t="s">
        <v>174</v>
      </c>
      <c r="D390" s="454">
        <f>แยกหน่วยบริการ!H390</f>
        <v>8974418.7799999993</v>
      </c>
      <c r="E390" s="455">
        <f>แยกหน่วยบริการ!P390</f>
        <v>81602</v>
      </c>
      <c r="F390" s="455">
        <f>แยกหน่วยบริการ!X390</f>
        <v>0</v>
      </c>
      <c r="G390" s="455">
        <f>แยกหน่วยบริการ!AF390</f>
        <v>8358</v>
      </c>
      <c r="H390" s="455">
        <f>แยกหน่วยบริการ!AN390</f>
        <v>0</v>
      </c>
      <c r="I390" s="455">
        <f>แยกหน่วยบริการ!AV390</f>
        <v>22683.66</v>
      </c>
      <c r="J390" s="456">
        <f>แยกหน่วยบริการ!BD390</f>
        <v>0</v>
      </c>
      <c r="K390" s="456">
        <f>แยกหน่วยบริการ!BL390</f>
        <v>1223733.22</v>
      </c>
      <c r="M390" s="445" t="s">
        <v>752</v>
      </c>
      <c r="N390" s="445" t="s">
        <v>174</v>
      </c>
    </row>
    <row r="391" spans="1:14" ht="25.2" customHeight="1">
      <c r="A391" s="451">
        <v>388</v>
      </c>
      <c r="B391" s="452" t="s">
        <v>753</v>
      </c>
      <c r="C391" s="453" t="s">
        <v>175</v>
      </c>
      <c r="D391" s="454">
        <f>แยกหน่วยบริการ!H391</f>
        <v>0</v>
      </c>
      <c r="E391" s="455">
        <f>แยกหน่วยบริการ!P391</f>
        <v>0</v>
      </c>
      <c r="F391" s="455">
        <f>แยกหน่วยบริการ!X391</f>
        <v>0</v>
      </c>
      <c r="G391" s="455">
        <f>แยกหน่วยบริการ!AF391</f>
        <v>0</v>
      </c>
      <c r="H391" s="455">
        <f>แยกหน่วยบริการ!AN391</f>
        <v>0</v>
      </c>
      <c r="I391" s="455">
        <f>แยกหน่วยบริการ!AV391</f>
        <v>0</v>
      </c>
      <c r="J391" s="456">
        <f>แยกหน่วยบริการ!BD391</f>
        <v>0</v>
      </c>
      <c r="K391" s="456">
        <f>แยกหน่วยบริการ!BL391</f>
        <v>0</v>
      </c>
      <c r="M391" s="445" t="s">
        <v>753</v>
      </c>
      <c r="N391" s="445" t="s">
        <v>175</v>
      </c>
    </row>
    <row r="392" spans="1:14" ht="25.2" customHeight="1">
      <c r="A392" s="451">
        <v>389</v>
      </c>
      <c r="B392" s="452" t="s">
        <v>754</v>
      </c>
      <c r="C392" s="453" t="s">
        <v>176</v>
      </c>
      <c r="D392" s="454">
        <f>แยกหน่วยบริการ!H392</f>
        <v>0</v>
      </c>
      <c r="E392" s="455">
        <f>แยกหน่วยบริการ!P392</f>
        <v>0</v>
      </c>
      <c r="F392" s="455">
        <f>แยกหน่วยบริการ!X392</f>
        <v>0</v>
      </c>
      <c r="G392" s="455">
        <f>แยกหน่วยบริการ!AF392</f>
        <v>0</v>
      </c>
      <c r="H392" s="455">
        <f>แยกหน่วยบริการ!AN392</f>
        <v>0</v>
      </c>
      <c r="I392" s="455">
        <f>แยกหน่วยบริการ!AV392</f>
        <v>0</v>
      </c>
      <c r="J392" s="456">
        <f>แยกหน่วยบริการ!BD392</f>
        <v>0</v>
      </c>
      <c r="K392" s="456">
        <f>แยกหน่วยบริการ!BL392</f>
        <v>0</v>
      </c>
      <c r="M392" s="445" t="s">
        <v>754</v>
      </c>
      <c r="N392" s="445" t="s">
        <v>176</v>
      </c>
    </row>
    <row r="393" spans="1:14" ht="25.2" customHeight="1">
      <c r="A393" s="451">
        <v>390</v>
      </c>
      <c r="B393" s="452" t="s">
        <v>755</v>
      </c>
      <c r="C393" s="453" t="s">
        <v>2128</v>
      </c>
      <c r="D393" s="454">
        <f>แยกหน่วยบริการ!H393</f>
        <v>0</v>
      </c>
      <c r="E393" s="455">
        <f>แยกหน่วยบริการ!P393</f>
        <v>0</v>
      </c>
      <c r="F393" s="455">
        <f>แยกหน่วยบริการ!X393</f>
        <v>0</v>
      </c>
      <c r="G393" s="455">
        <f>แยกหน่วยบริการ!AF393</f>
        <v>0</v>
      </c>
      <c r="H393" s="455">
        <f>แยกหน่วยบริการ!AN393</f>
        <v>0</v>
      </c>
      <c r="I393" s="455">
        <f>แยกหน่วยบริการ!AV393</f>
        <v>0</v>
      </c>
      <c r="J393" s="456">
        <f>แยกหน่วยบริการ!BD393</f>
        <v>0</v>
      </c>
      <c r="K393" s="456">
        <f>แยกหน่วยบริการ!BL393</f>
        <v>-18476600.34</v>
      </c>
      <c r="M393" s="445" t="s">
        <v>755</v>
      </c>
      <c r="N393" s="445" t="s">
        <v>2128</v>
      </c>
    </row>
    <row r="394" spans="1:14" ht="25.2" customHeight="1">
      <c r="A394" s="451">
        <v>391</v>
      </c>
      <c r="B394" s="452" t="s">
        <v>756</v>
      </c>
      <c r="C394" s="453" t="s">
        <v>444</v>
      </c>
      <c r="D394" s="454">
        <f>แยกหน่วยบริการ!H394</f>
        <v>507108382.81</v>
      </c>
      <c r="E394" s="455">
        <f>แยกหน่วยบริการ!P394</f>
        <v>28978631.52</v>
      </c>
      <c r="F394" s="455">
        <f>แยกหน่วยบริการ!X394</f>
        <v>29465489.809999999</v>
      </c>
      <c r="G394" s="455">
        <f>แยกหน่วยบริการ!AF394</f>
        <v>168793209.19</v>
      </c>
      <c r="H394" s="455">
        <f>แยกหน่วยบริการ!AN394</f>
        <v>47616727.560000002</v>
      </c>
      <c r="I394" s="455">
        <f>แยกหน่วยบริการ!AV394</f>
        <v>43160212.979999997</v>
      </c>
      <c r="J394" s="456">
        <f>แยกหน่วยบริการ!BD394</f>
        <v>20578860.710000001</v>
      </c>
      <c r="K394" s="456">
        <f>แยกหน่วยบริการ!BL394</f>
        <v>4752826.41</v>
      </c>
      <c r="M394" s="445" t="s">
        <v>756</v>
      </c>
      <c r="N394" s="445" t="s">
        <v>444</v>
      </c>
    </row>
    <row r="395" spans="1:14" ht="25.2" customHeight="1">
      <c r="A395" s="451">
        <v>392</v>
      </c>
      <c r="B395" s="452" t="s">
        <v>1971</v>
      </c>
      <c r="C395" s="453" t="s">
        <v>1972</v>
      </c>
      <c r="D395" s="454">
        <f>แยกหน่วยบริการ!H395</f>
        <v>26587759.640000001</v>
      </c>
      <c r="E395" s="455">
        <f>แยกหน่วยบริการ!P395</f>
        <v>-1155403.6299999999</v>
      </c>
      <c r="F395" s="455">
        <f>แยกหน่วยบริการ!X395</f>
        <v>39940435.619999997</v>
      </c>
      <c r="G395" s="455">
        <f>แยกหน่วยบริการ!AF395</f>
        <v>-19484727.57</v>
      </c>
      <c r="H395" s="455">
        <f>แยกหน่วยบริการ!AN395</f>
        <v>-2318564.17</v>
      </c>
      <c r="I395" s="455">
        <f>แยกหน่วยบริการ!AV395</f>
        <v>319652.45</v>
      </c>
      <c r="J395" s="456">
        <f>แยกหน่วยบริการ!BD395</f>
        <v>-3236854.43</v>
      </c>
      <c r="K395" s="456">
        <f>แยกหน่วยบริการ!BL395</f>
        <v>1546202.78</v>
      </c>
      <c r="M395" s="445" t="s">
        <v>1971</v>
      </c>
      <c r="N395" s="445" t="s">
        <v>1972</v>
      </c>
    </row>
    <row r="396" spans="1:14" ht="25.2" customHeight="1">
      <c r="A396" s="451">
        <v>393</v>
      </c>
      <c r="B396" s="452" t="s">
        <v>1973</v>
      </c>
      <c r="C396" s="453" t="s">
        <v>1974</v>
      </c>
      <c r="D396" s="454">
        <f>แยกหน่วยบริการ!H396</f>
        <v>1013593.91</v>
      </c>
      <c r="E396" s="455">
        <f>แยกหน่วยบริการ!P396</f>
        <v>396522.14</v>
      </c>
      <c r="F396" s="455">
        <f>แยกหน่วยบริการ!X396</f>
        <v>-3819543.27</v>
      </c>
      <c r="G396" s="455">
        <f>แยกหน่วยบริการ!AF396</f>
        <v>1583177.64</v>
      </c>
      <c r="H396" s="455">
        <f>แยกหน่วยบริการ!AN396</f>
        <v>-63506</v>
      </c>
      <c r="I396" s="455">
        <f>แยกหน่วยบริการ!AV396</f>
        <v>-15422</v>
      </c>
      <c r="J396" s="456">
        <f>แยกหน่วยบริการ!BD396</f>
        <v>-3987902.17</v>
      </c>
      <c r="K396" s="456">
        <f>แยกหน่วยบริการ!BL396</f>
        <v>13854564.74</v>
      </c>
      <c r="M396" s="445" t="s">
        <v>1973</v>
      </c>
      <c r="N396" s="445" t="s">
        <v>1974</v>
      </c>
    </row>
    <row r="397" spans="1:14" ht="25.2" customHeight="1">
      <c r="A397" s="451">
        <v>394</v>
      </c>
      <c r="B397" s="452" t="s">
        <v>757</v>
      </c>
      <c r="C397" s="453" t="s">
        <v>2233</v>
      </c>
      <c r="D397" s="454">
        <f>แยกหน่วยบริการ!H397</f>
        <v>0</v>
      </c>
      <c r="E397" s="455">
        <f>แยกหน่วยบริการ!P397</f>
        <v>1043834.84</v>
      </c>
      <c r="F397" s="455">
        <f>แยกหน่วยบริการ!X397</f>
        <v>0</v>
      </c>
      <c r="G397" s="455">
        <f>แยกหน่วยบริการ!AF397</f>
        <v>0</v>
      </c>
      <c r="H397" s="455">
        <f>แยกหน่วยบริการ!AN397</f>
        <v>0</v>
      </c>
      <c r="I397" s="455">
        <f>แยกหน่วยบริการ!AV397</f>
        <v>0</v>
      </c>
      <c r="J397" s="456">
        <f>แยกหน่วยบริการ!BD397</f>
        <v>0</v>
      </c>
      <c r="K397" s="456">
        <f>แยกหน่วยบริการ!BL397</f>
        <v>0</v>
      </c>
      <c r="M397" s="445" t="s">
        <v>757</v>
      </c>
      <c r="N397" s="445" t="s">
        <v>1829</v>
      </c>
    </row>
    <row r="398" spans="1:14" ht="25.2" customHeight="1">
      <c r="A398" s="451">
        <v>395</v>
      </c>
      <c r="B398" s="452" t="s">
        <v>758</v>
      </c>
      <c r="C398" s="453" t="s">
        <v>445</v>
      </c>
      <c r="D398" s="454">
        <f>แยกหน่วยบริการ!H398</f>
        <v>61801744.18</v>
      </c>
      <c r="E398" s="455">
        <f>แยกหน่วยบริการ!P398</f>
        <v>31797074.420000002</v>
      </c>
      <c r="F398" s="455">
        <f>แยกหน่วยบริการ!X398</f>
        <v>22456884.030000001</v>
      </c>
      <c r="G398" s="455">
        <f>แยกหน่วยบริการ!AF398</f>
        <v>28980773.84</v>
      </c>
      <c r="H398" s="455">
        <f>แยกหน่วยบริการ!AN398</f>
        <v>31419073.620000001</v>
      </c>
      <c r="I398" s="455">
        <f>แยกหน่วยบริการ!AV398</f>
        <v>29120762.219999999</v>
      </c>
      <c r="J398" s="456">
        <f>แยกหน่วยบริการ!BD398</f>
        <v>26910149.059999999</v>
      </c>
      <c r="K398" s="456">
        <f>แยกหน่วยบริการ!BL398</f>
        <v>26490401.649999999</v>
      </c>
      <c r="M398" s="445" t="s">
        <v>758</v>
      </c>
      <c r="N398" s="445" t="s">
        <v>445</v>
      </c>
    </row>
    <row r="399" spans="1:14" ht="25.2" customHeight="1">
      <c r="A399" s="451">
        <v>396</v>
      </c>
      <c r="B399" s="452" t="s">
        <v>759</v>
      </c>
      <c r="C399" s="453" t="s">
        <v>177</v>
      </c>
      <c r="D399" s="454">
        <f>แยกหน่วยบริการ!H399</f>
        <v>0</v>
      </c>
      <c r="E399" s="455">
        <f>แยกหน่วยบริการ!P399</f>
        <v>0</v>
      </c>
      <c r="F399" s="455">
        <f>แยกหน่วยบริการ!X399</f>
        <v>0</v>
      </c>
      <c r="G399" s="455">
        <f>แยกหน่วยบริการ!AF399</f>
        <v>0</v>
      </c>
      <c r="H399" s="455">
        <f>แยกหน่วยบริการ!AN399</f>
        <v>0</v>
      </c>
      <c r="I399" s="455">
        <f>แยกหน่วยบริการ!AV399</f>
        <v>0</v>
      </c>
      <c r="J399" s="456">
        <f>แยกหน่วยบริการ!BD399</f>
        <v>0</v>
      </c>
      <c r="K399" s="456">
        <f>แยกหน่วยบริการ!BL399</f>
        <v>0</v>
      </c>
      <c r="M399" s="445" t="s">
        <v>759</v>
      </c>
      <c r="N399" s="445" t="s">
        <v>177</v>
      </c>
    </row>
    <row r="400" spans="1:14" ht="25.2" customHeight="1">
      <c r="A400" s="451">
        <v>397</v>
      </c>
      <c r="B400" s="452" t="s">
        <v>760</v>
      </c>
      <c r="C400" s="453" t="s">
        <v>2234</v>
      </c>
      <c r="D400" s="454">
        <f>แยกหน่วยบริการ!H400</f>
        <v>0</v>
      </c>
      <c r="E400" s="455">
        <f>แยกหน่วยบริการ!P400</f>
        <v>0</v>
      </c>
      <c r="F400" s="455">
        <f>แยกหน่วยบริการ!X400</f>
        <v>0</v>
      </c>
      <c r="G400" s="455">
        <f>แยกหน่วยบริการ!AF400</f>
        <v>0</v>
      </c>
      <c r="H400" s="455">
        <f>แยกหน่วยบริการ!AN400</f>
        <v>0</v>
      </c>
      <c r="I400" s="455">
        <f>แยกหน่วยบริการ!AV400</f>
        <v>0</v>
      </c>
      <c r="J400" s="456">
        <f>แยกหน่วยบริการ!BD400</f>
        <v>0</v>
      </c>
      <c r="K400" s="456">
        <f>แยกหน่วยบริการ!BL400</f>
        <v>0</v>
      </c>
      <c r="M400" s="445" t="s">
        <v>760</v>
      </c>
      <c r="N400" s="445" t="s">
        <v>178</v>
      </c>
    </row>
    <row r="401" spans="1:14" ht="25.2" customHeight="1">
      <c r="A401" s="451">
        <v>398</v>
      </c>
      <c r="B401" s="452" t="s">
        <v>761</v>
      </c>
      <c r="C401" s="453" t="s">
        <v>2235</v>
      </c>
      <c r="D401" s="454">
        <f>แยกหน่วยบริการ!H401</f>
        <v>0</v>
      </c>
      <c r="E401" s="455">
        <f>แยกหน่วยบริการ!P401</f>
        <v>0</v>
      </c>
      <c r="F401" s="455">
        <f>แยกหน่วยบริการ!X401</f>
        <v>0</v>
      </c>
      <c r="G401" s="455">
        <f>แยกหน่วยบริการ!AF401</f>
        <v>0</v>
      </c>
      <c r="H401" s="455">
        <f>แยกหน่วยบริการ!AN401</f>
        <v>0</v>
      </c>
      <c r="I401" s="455">
        <f>แยกหน่วยบริการ!AV401</f>
        <v>0</v>
      </c>
      <c r="J401" s="456">
        <f>แยกหน่วยบริการ!BD401</f>
        <v>0</v>
      </c>
      <c r="K401" s="456">
        <f>แยกหน่วยบริการ!BL401</f>
        <v>0</v>
      </c>
      <c r="M401" s="445" t="s">
        <v>761</v>
      </c>
      <c r="N401" s="445" t="s">
        <v>179</v>
      </c>
    </row>
    <row r="402" spans="1:14" ht="25.2" customHeight="1">
      <c r="A402" s="451">
        <v>399</v>
      </c>
      <c r="B402" s="452" t="s">
        <v>762</v>
      </c>
      <c r="C402" s="453" t="s">
        <v>180</v>
      </c>
      <c r="D402" s="454">
        <f>แยกหน่วยบริการ!H402</f>
        <v>9200</v>
      </c>
      <c r="E402" s="455">
        <f>แยกหน่วยบริการ!P402</f>
        <v>0</v>
      </c>
      <c r="F402" s="455">
        <f>แยกหน่วยบริการ!X402</f>
        <v>0</v>
      </c>
      <c r="G402" s="455">
        <f>แยกหน่วยบริการ!AF402</f>
        <v>0</v>
      </c>
      <c r="H402" s="455">
        <f>แยกหน่วยบริการ!AN402</f>
        <v>0</v>
      </c>
      <c r="I402" s="455">
        <f>แยกหน่วยบริการ!AV402</f>
        <v>0</v>
      </c>
      <c r="J402" s="456">
        <f>แยกหน่วยบริการ!BD402</f>
        <v>0</v>
      </c>
      <c r="K402" s="456">
        <f>แยกหน่วยบริการ!BL402</f>
        <v>0</v>
      </c>
      <c r="M402" s="445" t="s">
        <v>762</v>
      </c>
      <c r="N402" s="445" t="s">
        <v>180</v>
      </c>
    </row>
    <row r="403" spans="1:14" ht="25.2" customHeight="1">
      <c r="A403" s="451">
        <v>400</v>
      </c>
      <c r="B403" s="452" t="s">
        <v>763</v>
      </c>
      <c r="C403" s="453" t="s">
        <v>1684</v>
      </c>
      <c r="D403" s="454">
        <f>แยกหน่วยบริการ!H403</f>
        <v>0</v>
      </c>
      <c r="E403" s="455">
        <f>แยกหน่วยบริการ!P403</f>
        <v>0</v>
      </c>
      <c r="F403" s="455">
        <f>แยกหน่วยบริการ!X403</f>
        <v>0</v>
      </c>
      <c r="G403" s="455">
        <f>แยกหน่วยบริการ!AF403</f>
        <v>0</v>
      </c>
      <c r="H403" s="455">
        <f>แยกหน่วยบริการ!AN403</f>
        <v>0</v>
      </c>
      <c r="I403" s="455">
        <f>แยกหน่วยบริการ!AV403</f>
        <v>0</v>
      </c>
      <c r="J403" s="456">
        <f>แยกหน่วยบริการ!BD403</f>
        <v>0</v>
      </c>
      <c r="K403" s="456">
        <f>แยกหน่วยบริการ!BL403</f>
        <v>0</v>
      </c>
      <c r="M403" s="445" t="s">
        <v>763</v>
      </c>
      <c r="N403" s="445" t="s">
        <v>1684</v>
      </c>
    </row>
    <row r="404" spans="1:14" ht="25.2" customHeight="1">
      <c r="A404" s="451">
        <v>401</v>
      </c>
      <c r="B404" s="452" t="s">
        <v>764</v>
      </c>
      <c r="C404" s="453" t="s">
        <v>181</v>
      </c>
      <c r="D404" s="454">
        <f>แยกหน่วยบริการ!H404</f>
        <v>0</v>
      </c>
      <c r="E404" s="455">
        <f>แยกหน่วยบริการ!P404</f>
        <v>0</v>
      </c>
      <c r="F404" s="455">
        <f>แยกหน่วยบริการ!X404</f>
        <v>0</v>
      </c>
      <c r="G404" s="455">
        <f>แยกหน่วยบริการ!AF404</f>
        <v>0</v>
      </c>
      <c r="H404" s="455">
        <f>แยกหน่วยบริการ!AN404</f>
        <v>0</v>
      </c>
      <c r="I404" s="455">
        <f>แยกหน่วยบริการ!AV404</f>
        <v>0</v>
      </c>
      <c r="J404" s="456">
        <f>แยกหน่วยบริการ!BD404</f>
        <v>0</v>
      </c>
      <c r="K404" s="456">
        <f>แยกหน่วยบริการ!BL404</f>
        <v>0</v>
      </c>
      <c r="M404" s="445" t="s">
        <v>764</v>
      </c>
      <c r="N404" s="445" t="s">
        <v>181</v>
      </c>
    </row>
    <row r="405" spans="1:14" ht="25.2" customHeight="1">
      <c r="A405" s="451">
        <v>402</v>
      </c>
      <c r="B405" s="452" t="s">
        <v>765</v>
      </c>
      <c r="C405" s="453" t="s">
        <v>182</v>
      </c>
      <c r="D405" s="454">
        <f>แยกหน่วยบริการ!H405</f>
        <v>1177.46</v>
      </c>
      <c r="E405" s="455">
        <f>แยกหน่วยบริการ!P405</f>
        <v>0</v>
      </c>
      <c r="F405" s="455">
        <f>แยกหน่วยบริการ!X405</f>
        <v>0</v>
      </c>
      <c r="G405" s="455">
        <f>แยกหน่วยบริการ!AF405</f>
        <v>0</v>
      </c>
      <c r="H405" s="455">
        <f>แยกหน่วยบริการ!AN405</f>
        <v>0</v>
      </c>
      <c r="I405" s="455">
        <f>แยกหน่วยบริการ!AV405</f>
        <v>0</v>
      </c>
      <c r="J405" s="456">
        <f>แยกหน่วยบริการ!BD405</f>
        <v>0</v>
      </c>
      <c r="K405" s="456">
        <f>แยกหน่วยบริการ!BL405</f>
        <v>0</v>
      </c>
      <c r="M405" s="445" t="s">
        <v>765</v>
      </c>
      <c r="N405" s="445" t="s">
        <v>182</v>
      </c>
    </row>
    <row r="406" spans="1:14" ht="25.2" customHeight="1">
      <c r="A406" s="451">
        <v>403</v>
      </c>
      <c r="B406" s="452" t="s">
        <v>766</v>
      </c>
      <c r="C406" s="453" t="s">
        <v>183</v>
      </c>
      <c r="D406" s="454">
        <f>แยกหน่วยบริการ!H406</f>
        <v>0</v>
      </c>
      <c r="E406" s="455">
        <f>แยกหน่วยบริการ!P406</f>
        <v>0</v>
      </c>
      <c r="F406" s="455">
        <f>แยกหน่วยบริการ!X406</f>
        <v>0</v>
      </c>
      <c r="G406" s="455">
        <f>แยกหน่วยบริการ!AF406</f>
        <v>0</v>
      </c>
      <c r="H406" s="455">
        <f>แยกหน่วยบริการ!AN406</f>
        <v>0</v>
      </c>
      <c r="I406" s="455">
        <f>แยกหน่วยบริการ!AV406</f>
        <v>0</v>
      </c>
      <c r="J406" s="456">
        <f>แยกหน่วยบริการ!BD406</f>
        <v>0</v>
      </c>
      <c r="K406" s="456">
        <f>แยกหน่วยบริการ!BL406</f>
        <v>0</v>
      </c>
      <c r="M406" s="445" t="s">
        <v>766</v>
      </c>
      <c r="N406" s="445" t="s">
        <v>183</v>
      </c>
    </row>
    <row r="407" spans="1:14" ht="25.2" customHeight="1">
      <c r="A407" s="451">
        <v>404</v>
      </c>
      <c r="B407" s="452" t="s">
        <v>767</v>
      </c>
      <c r="C407" s="453" t="s">
        <v>184</v>
      </c>
      <c r="D407" s="454">
        <f>แยกหน่วยบริการ!H407</f>
        <v>0</v>
      </c>
      <c r="E407" s="455">
        <f>แยกหน่วยบริการ!P407</f>
        <v>0</v>
      </c>
      <c r="F407" s="455">
        <f>แยกหน่วยบริการ!X407</f>
        <v>0</v>
      </c>
      <c r="G407" s="455">
        <f>แยกหน่วยบริการ!AF407</f>
        <v>0</v>
      </c>
      <c r="H407" s="455">
        <f>แยกหน่วยบริการ!AN407</f>
        <v>0</v>
      </c>
      <c r="I407" s="455">
        <f>แยกหน่วยบริการ!AV407</f>
        <v>0</v>
      </c>
      <c r="J407" s="456">
        <f>แยกหน่วยบริการ!BD407</f>
        <v>0</v>
      </c>
      <c r="K407" s="456">
        <f>แยกหน่วยบริการ!BL407</f>
        <v>0</v>
      </c>
      <c r="M407" s="445" t="s">
        <v>767</v>
      </c>
      <c r="N407" s="445" t="s">
        <v>184</v>
      </c>
    </row>
    <row r="408" spans="1:14" ht="25.2" customHeight="1">
      <c r="A408" s="451">
        <v>405</v>
      </c>
      <c r="B408" s="452" t="s">
        <v>768</v>
      </c>
      <c r="C408" s="453" t="s">
        <v>2236</v>
      </c>
      <c r="D408" s="454">
        <f>แยกหน่วยบริการ!H408</f>
        <v>0</v>
      </c>
      <c r="E408" s="455">
        <f>แยกหน่วยบริการ!P408</f>
        <v>0</v>
      </c>
      <c r="F408" s="455">
        <f>แยกหน่วยบริการ!X408</f>
        <v>0</v>
      </c>
      <c r="G408" s="455">
        <f>แยกหน่วยบริการ!AF408</f>
        <v>0</v>
      </c>
      <c r="H408" s="455">
        <f>แยกหน่วยบริการ!AN408</f>
        <v>0</v>
      </c>
      <c r="I408" s="455">
        <f>แยกหน่วยบริการ!AV408</f>
        <v>0</v>
      </c>
      <c r="J408" s="456">
        <f>แยกหน่วยบริการ!BD408</f>
        <v>0</v>
      </c>
      <c r="K408" s="456">
        <f>แยกหน่วยบริการ!BL408</f>
        <v>0</v>
      </c>
      <c r="M408" s="445" t="s">
        <v>768</v>
      </c>
      <c r="N408" s="445" t="s">
        <v>1204</v>
      </c>
    </row>
    <row r="409" spans="1:14" ht="25.2" customHeight="1">
      <c r="A409" s="451">
        <v>406</v>
      </c>
      <c r="B409" s="452" t="s">
        <v>1830</v>
      </c>
      <c r="C409" s="453" t="s">
        <v>1831</v>
      </c>
      <c r="D409" s="454">
        <f>แยกหน่วยบริการ!H409</f>
        <v>0</v>
      </c>
      <c r="E409" s="455">
        <f>แยกหน่วยบริการ!P409</f>
        <v>0</v>
      </c>
      <c r="F409" s="455">
        <f>แยกหน่วยบริการ!X409</f>
        <v>0</v>
      </c>
      <c r="G409" s="455">
        <f>แยกหน่วยบริการ!AF409</f>
        <v>0</v>
      </c>
      <c r="H409" s="455">
        <f>แยกหน่วยบริการ!AN409</f>
        <v>0</v>
      </c>
      <c r="I409" s="455">
        <f>แยกหน่วยบริการ!AV409</f>
        <v>0</v>
      </c>
      <c r="J409" s="456">
        <f>แยกหน่วยบริการ!BD409</f>
        <v>0</v>
      </c>
      <c r="K409" s="456">
        <f>แยกหน่วยบริการ!BL409</f>
        <v>0</v>
      </c>
      <c r="M409" s="445" t="s">
        <v>1830</v>
      </c>
      <c r="N409" s="445" t="s">
        <v>1831</v>
      </c>
    </row>
    <row r="410" spans="1:14" ht="25.2" customHeight="1">
      <c r="A410" s="451">
        <v>407</v>
      </c>
      <c r="B410" s="452" t="s">
        <v>769</v>
      </c>
      <c r="C410" s="453" t="s">
        <v>185</v>
      </c>
      <c r="D410" s="454">
        <f>แยกหน่วยบริการ!H410</f>
        <v>0</v>
      </c>
      <c r="E410" s="455">
        <f>แยกหน่วยบริการ!P410</f>
        <v>0</v>
      </c>
      <c r="F410" s="455">
        <f>แยกหน่วยบริการ!X410</f>
        <v>0</v>
      </c>
      <c r="G410" s="455">
        <f>แยกหน่วยบริการ!AF410</f>
        <v>0</v>
      </c>
      <c r="H410" s="455">
        <f>แยกหน่วยบริการ!AN410</f>
        <v>0</v>
      </c>
      <c r="I410" s="455">
        <f>แยกหน่วยบริการ!AV410</f>
        <v>0</v>
      </c>
      <c r="J410" s="456">
        <f>แยกหน่วยบริการ!BD410</f>
        <v>0</v>
      </c>
      <c r="K410" s="456">
        <f>แยกหน่วยบริการ!BL410</f>
        <v>0</v>
      </c>
      <c r="M410" s="445" t="s">
        <v>769</v>
      </c>
      <c r="N410" s="445" t="s">
        <v>185</v>
      </c>
    </row>
    <row r="411" spans="1:14" ht="25.2" customHeight="1">
      <c r="A411" s="451">
        <v>408</v>
      </c>
      <c r="B411" s="452" t="s">
        <v>770</v>
      </c>
      <c r="C411" s="453" t="s">
        <v>2237</v>
      </c>
      <c r="D411" s="454">
        <f>แยกหน่วยบริการ!H411</f>
        <v>0</v>
      </c>
      <c r="E411" s="455">
        <f>แยกหน่วยบริการ!P411</f>
        <v>0</v>
      </c>
      <c r="F411" s="455">
        <f>แยกหน่วยบริการ!X411</f>
        <v>0</v>
      </c>
      <c r="G411" s="455">
        <f>แยกหน่วยบริการ!AF411</f>
        <v>0</v>
      </c>
      <c r="H411" s="455">
        <f>แยกหน่วยบริการ!AN411</f>
        <v>0</v>
      </c>
      <c r="I411" s="455">
        <f>แยกหน่วยบริการ!AV411</f>
        <v>0</v>
      </c>
      <c r="J411" s="456">
        <f>แยกหน่วยบริการ!BD411</f>
        <v>0</v>
      </c>
      <c r="K411" s="456">
        <f>แยกหน่วยบริการ!BL411</f>
        <v>0</v>
      </c>
      <c r="M411" s="445" t="s">
        <v>770</v>
      </c>
      <c r="N411" s="445" t="s">
        <v>1205</v>
      </c>
    </row>
    <row r="412" spans="1:14" ht="25.2" customHeight="1">
      <c r="A412" s="451">
        <v>409</v>
      </c>
      <c r="B412" s="452" t="s">
        <v>771</v>
      </c>
      <c r="C412" s="453" t="s">
        <v>2238</v>
      </c>
      <c r="D412" s="454">
        <f>แยกหน่วยบริการ!H412</f>
        <v>0</v>
      </c>
      <c r="E412" s="455">
        <f>แยกหน่วยบริการ!P412</f>
        <v>0</v>
      </c>
      <c r="F412" s="455">
        <f>แยกหน่วยบริการ!X412</f>
        <v>0</v>
      </c>
      <c r="G412" s="455">
        <f>แยกหน่วยบริการ!AF412</f>
        <v>0</v>
      </c>
      <c r="H412" s="455">
        <f>แยกหน่วยบริการ!AN412</f>
        <v>0</v>
      </c>
      <c r="I412" s="455">
        <f>แยกหน่วยบริการ!AV412</f>
        <v>0</v>
      </c>
      <c r="J412" s="456">
        <f>แยกหน่วยบริการ!BD412</f>
        <v>0</v>
      </c>
      <c r="K412" s="456">
        <f>แยกหน่วยบริการ!BL412</f>
        <v>0</v>
      </c>
      <c r="M412" s="445" t="s">
        <v>771</v>
      </c>
      <c r="N412" s="445" t="s">
        <v>1208</v>
      </c>
    </row>
    <row r="413" spans="1:14" s="472" customFormat="1" ht="25.2" customHeight="1">
      <c r="A413" s="451">
        <v>410</v>
      </c>
      <c r="B413" s="452" t="s">
        <v>772</v>
      </c>
      <c r="C413" s="453" t="s">
        <v>2239</v>
      </c>
      <c r="D413" s="454">
        <f>แยกหน่วยบริการ!H413</f>
        <v>0</v>
      </c>
      <c r="E413" s="455">
        <f>แยกหน่วยบริการ!P413</f>
        <v>0</v>
      </c>
      <c r="F413" s="455">
        <f>แยกหน่วยบริการ!X413</f>
        <v>0</v>
      </c>
      <c r="G413" s="455">
        <f>แยกหน่วยบริการ!AF413</f>
        <v>0</v>
      </c>
      <c r="H413" s="455">
        <f>แยกหน่วยบริการ!AN413</f>
        <v>0</v>
      </c>
      <c r="I413" s="455">
        <f>แยกหน่วยบริการ!AV413</f>
        <v>0</v>
      </c>
      <c r="J413" s="456">
        <f>แยกหน่วยบริการ!BD413</f>
        <v>0</v>
      </c>
      <c r="K413" s="456">
        <f>แยกหน่วยบริการ!BL413</f>
        <v>0</v>
      </c>
      <c r="M413" s="472" t="s">
        <v>772</v>
      </c>
      <c r="N413" s="472" t="s">
        <v>1209</v>
      </c>
    </row>
    <row r="414" spans="1:14" ht="25.2" customHeight="1">
      <c r="A414" s="451">
        <v>411</v>
      </c>
      <c r="B414" s="452" t="s">
        <v>773</v>
      </c>
      <c r="C414" s="453" t="s">
        <v>2240</v>
      </c>
      <c r="D414" s="454">
        <f>แยกหน่วยบริการ!H414</f>
        <v>0</v>
      </c>
      <c r="E414" s="455">
        <f>แยกหน่วยบริการ!P414</f>
        <v>0</v>
      </c>
      <c r="F414" s="455">
        <f>แยกหน่วยบริการ!X414</f>
        <v>0</v>
      </c>
      <c r="G414" s="455">
        <f>แยกหน่วยบริการ!AF414</f>
        <v>0</v>
      </c>
      <c r="H414" s="455">
        <f>แยกหน่วยบริการ!AN414</f>
        <v>0</v>
      </c>
      <c r="I414" s="455">
        <f>แยกหน่วยบริการ!AV414</f>
        <v>0</v>
      </c>
      <c r="J414" s="456">
        <f>แยกหน่วยบริการ!BD414</f>
        <v>0</v>
      </c>
      <c r="K414" s="456">
        <f>แยกหน่วยบริการ!BL414</f>
        <v>0</v>
      </c>
      <c r="M414" s="445" t="s">
        <v>773</v>
      </c>
      <c r="N414" s="445" t="s">
        <v>1210</v>
      </c>
    </row>
    <row r="415" spans="1:14" ht="25.2" customHeight="1">
      <c r="A415" s="451">
        <v>412</v>
      </c>
      <c r="B415" s="452" t="s">
        <v>774</v>
      </c>
      <c r="C415" s="453" t="s">
        <v>186</v>
      </c>
      <c r="D415" s="454">
        <f>แยกหน่วยบริการ!H415</f>
        <v>0</v>
      </c>
      <c r="E415" s="455">
        <f>แยกหน่วยบริการ!P415</f>
        <v>0</v>
      </c>
      <c r="F415" s="455">
        <f>แยกหน่วยบริการ!X415</f>
        <v>0</v>
      </c>
      <c r="G415" s="455">
        <f>แยกหน่วยบริการ!AF415</f>
        <v>0</v>
      </c>
      <c r="H415" s="455">
        <f>แยกหน่วยบริการ!AN415</f>
        <v>0</v>
      </c>
      <c r="I415" s="455">
        <f>แยกหน่วยบริการ!AV415</f>
        <v>0</v>
      </c>
      <c r="J415" s="456">
        <f>แยกหน่วยบริการ!BD415</f>
        <v>0</v>
      </c>
      <c r="K415" s="456">
        <f>แยกหน่วยบริการ!BL415</f>
        <v>0</v>
      </c>
      <c r="M415" s="445" t="s">
        <v>774</v>
      </c>
      <c r="N415" s="445" t="s">
        <v>186</v>
      </c>
    </row>
    <row r="416" spans="1:14" ht="25.2" customHeight="1">
      <c r="A416" s="451">
        <v>413</v>
      </c>
      <c r="B416" s="452" t="s">
        <v>775</v>
      </c>
      <c r="C416" s="453" t="s">
        <v>187</v>
      </c>
      <c r="D416" s="454">
        <f>แยกหน่วยบริการ!H416</f>
        <v>1001229</v>
      </c>
      <c r="E416" s="455">
        <f>แยกหน่วยบริการ!P416</f>
        <v>0</v>
      </c>
      <c r="F416" s="455">
        <f>แยกหน่วยบริการ!X416</f>
        <v>0</v>
      </c>
      <c r="G416" s="455">
        <f>แยกหน่วยบริการ!AF416</f>
        <v>6860</v>
      </c>
      <c r="H416" s="455">
        <f>แยกหน่วยบริการ!AN416</f>
        <v>0</v>
      </c>
      <c r="I416" s="455">
        <f>แยกหน่วยบริการ!AV416</f>
        <v>0</v>
      </c>
      <c r="J416" s="456">
        <f>แยกหน่วยบริการ!BD416</f>
        <v>0</v>
      </c>
      <c r="K416" s="456">
        <f>แยกหน่วยบริการ!BL416</f>
        <v>0</v>
      </c>
      <c r="M416" s="445" t="s">
        <v>775</v>
      </c>
      <c r="N416" s="445" t="s">
        <v>187</v>
      </c>
    </row>
    <row r="417" spans="1:14" ht="25.2" customHeight="1">
      <c r="A417" s="451">
        <v>414</v>
      </c>
      <c r="B417" s="452" t="s">
        <v>776</v>
      </c>
      <c r="C417" s="453" t="s">
        <v>188</v>
      </c>
      <c r="D417" s="454">
        <f>แยกหน่วยบริการ!H417</f>
        <v>22140</v>
      </c>
      <c r="E417" s="455">
        <f>แยกหน่วยบริการ!P417</f>
        <v>0</v>
      </c>
      <c r="F417" s="455">
        <f>แยกหน่วยบริการ!X417</f>
        <v>0</v>
      </c>
      <c r="G417" s="455">
        <f>แยกหน่วยบริการ!AF417</f>
        <v>34022</v>
      </c>
      <c r="H417" s="455">
        <f>แยกหน่วยบริการ!AN417</f>
        <v>0</v>
      </c>
      <c r="I417" s="455">
        <f>แยกหน่วยบริการ!AV417</f>
        <v>0</v>
      </c>
      <c r="J417" s="456">
        <f>แยกหน่วยบริการ!BD417</f>
        <v>0</v>
      </c>
      <c r="K417" s="456">
        <f>แยกหน่วยบริการ!BL417</f>
        <v>0</v>
      </c>
      <c r="M417" s="445" t="s">
        <v>776</v>
      </c>
      <c r="N417" s="445" t="s">
        <v>188</v>
      </c>
    </row>
    <row r="418" spans="1:14" ht="25.2" customHeight="1">
      <c r="A418" s="451">
        <v>415</v>
      </c>
      <c r="B418" s="452" t="s">
        <v>777</v>
      </c>
      <c r="C418" s="453" t="s">
        <v>1211</v>
      </c>
      <c r="D418" s="454">
        <f>แยกหน่วยบริการ!H418</f>
        <v>519380</v>
      </c>
      <c r="E418" s="455">
        <f>แยกหน่วยบริการ!P418</f>
        <v>80450</v>
      </c>
      <c r="F418" s="455">
        <f>แยกหน่วยบริการ!X418</f>
        <v>126510</v>
      </c>
      <c r="G418" s="455">
        <f>แยกหน่วยบริการ!AF418</f>
        <v>47080</v>
      </c>
      <c r="H418" s="455">
        <f>แยกหน่วยบริการ!AN418</f>
        <v>45400</v>
      </c>
      <c r="I418" s="455">
        <f>แยกหน่วยบริการ!AV418</f>
        <v>170519.5</v>
      </c>
      <c r="J418" s="456">
        <f>แยกหน่วยบริการ!BD418</f>
        <v>75940</v>
      </c>
      <c r="K418" s="456">
        <f>แยกหน่วยบริการ!BL418</f>
        <v>0</v>
      </c>
      <c r="M418" s="445" t="s">
        <v>777</v>
      </c>
      <c r="N418" s="445" t="s">
        <v>1211</v>
      </c>
    </row>
    <row r="419" spans="1:14" ht="25.2" customHeight="1">
      <c r="A419" s="451">
        <v>416</v>
      </c>
      <c r="B419" s="452" t="s">
        <v>778</v>
      </c>
      <c r="C419" s="453" t="s">
        <v>189</v>
      </c>
      <c r="D419" s="454">
        <f>แยกหน่วยบริการ!H419</f>
        <v>744100</v>
      </c>
      <c r="E419" s="455">
        <f>แยกหน่วยบริการ!P419</f>
        <v>313000</v>
      </c>
      <c r="F419" s="455">
        <f>แยกหน่วยบริการ!X419</f>
        <v>288900</v>
      </c>
      <c r="G419" s="455">
        <f>แยกหน่วยบริการ!AF419</f>
        <v>54800</v>
      </c>
      <c r="H419" s="455">
        <f>แยกหน่วยบริการ!AN419</f>
        <v>102400</v>
      </c>
      <c r="I419" s="455">
        <f>แยกหน่วยบริการ!AV419</f>
        <v>104400</v>
      </c>
      <c r="J419" s="456">
        <f>แยกหน่วยบริการ!BD419</f>
        <v>195700</v>
      </c>
      <c r="K419" s="456">
        <f>แยกหน่วยบริการ!BL419</f>
        <v>148350</v>
      </c>
      <c r="M419" s="445" t="s">
        <v>778</v>
      </c>
      <c r="N419" s="445" t="s">
        <v>2129</v>
      </c>
    </row>
    <row r="420" spans="1:14" ht="25.2" customHeight="1">
      <c r="A420" s="451">
        <v>417</v>
      </c>
      <c r="B420" s="452" t="s">
        <v>779</v>
      </c>
      <c r="C420" s="453" t="s">
        <v>412</v>
      </c>
      <c r="D420" s="454">
        <f>แยกหน่วยบริการ!H420</f>
        <v>91372.15</v>
      </c>
      <c r="E420" s="455">
        <f>แยกหน่วยบริการ!P420</f>
        <v>234792.8</v>
      </c>
      <c r="F420" s="455">
        <f>แยกหน่วยบริการ!X420</f>
        <v>150704.69</v>
      </c>
      <c r="G420" s="455">
        <f>แยกหน่วยบริการ!AF420</f>
        <v>5236939.7</v>
      </c>
      <c r="H420" s="455">
        <f>แยกหน่วยบริการ!AN420</f>
        <v>125116.69</v>
      </c>
      <c r="I420" s="455">
        <f>แยกหน่วยบริการ!AV420</f>
        <v>106233.48</v>
      </c>
      <c r="J420" s="456">
        <f>แยกหน่วยบริการ!BD420</f>
        <v>1063780.57</v>
      </c>
      <c r="K420" s="456">
        <f>แยกหน่วยบริการ!BL420</f>
        <v>175564.41</v>
      </c>
      <c r="M420" s="445" t="s">
        <v>779</v>
      </c>
      <c r="N420" s="445" t="s">
        <v>412</v>
      </c>
    </row>
    <row r="421" spans="1:14" ht="25.2" customHeight="1">
      <c r="A421" s="451">
        <v>418</v>
      </c>
      <c r="B421" s="452" t="s">
        <v>780</v>
      </c>
      <c r="C421" s="453" t="s">
        <v>190</v>
      </c>
      <c r="D421" s="454">
        <f>แยกหน่วยบริการ!H421</f>
        <v>3310</v>
      </c>
      <c r="E421" s="455">
        <f>แยกหน่วยบริการ!P421</f>
        <v>298.75</v>
      </c>
      <c r="F421" s="455">
        <f>แยกหน่วยบริการ!X421</f>
        <v>0</v>
      </c>
      <c r="G421" s="455">
        <f>แยกหน่วยบริการ!AF421</f>
        <v>0</v>
      </c>
      <c r="H421" s="455">
        <f>แยกหน่วยบริการ!AN421</f>
        <v>12471</v>
      </c>
      <c r="I421" s="455">
        <f>แยกหน่วยบริการ!AV421</f>
        <v>2031</v>
      </c>
      <c r="J421" s="456">
        <f>แยกหน่วยบริการ!BD421</f>
        <v>117.5</v>
      </c>
      <c r="K421" s="456">
        <f>แยกหน่วยบริการ!BL421</f>
        <v>670</v>
      </c>
      <c r="M421" s="445" t="s">
        <v>780</v>
      </c>
      <c r="N421" s="445" t="s">
        <v>190</v>
      </c>
    </row>
    <row r="422" spans="1:14" ht="25.2" customHeight="1">
      <c r="A422" s="451">
        <v>419</v>
      </c>
      <c r="B422" s="452" t="s">
        <v>781</v>
      </c>
      <c r="C422" s="453" t="s">
        <v>191</v>
      </c>
      <c r="D422" s="454">
        <f>แยกหน่วยบริการ!H422</f>
        <v>1418375.95</v>
      </c>
      <c r="E422" s="455">
        <f>แยกหน่วยบริการ!P422</f>
        <v>5589.45</v>
      </c>
      <c r="F422" s="455">
        <f>แยกหน่วยบริการ!X422</f>
        <v>7811</v>
      </c>
      <c r="G422" s="455">
        <f>แยกหน่วยบริการ!AF422</f>
        <v>179118</v>
      </c>
      <c r="H422" s="455">
        <f>แยกหน่วยบริการ!AN422</f>
        <v>44019</v>
      </c>
      <c r="I422" s="455">
        <f>แยกหน่วยบริการ!AV422</f>
        <v>119035.5</v>
      </c>
      <c r="J422" s="456">
        <f>แยกหน่วยบริการ!BD422</f>
        <v>4401.1899999999996</v>
      </c>
      <c r="K422" s="456">
        <f>แยกหน่วยบริการ!BL422</f>
        <v>1325</v>
      </c>
      <c r="M422" s="445" t="s">
        <v>781</v>
      </c>
      <c r="N422" s="445" t="s">
        <v>191</v>
      </c>
    </row>
    <row r="423" spans="1:14" ht="25.2" customHeight="1">
      <c r="A423" s="451">
        <v>420</v>
      </c>
      <c r="B423" s="452" t="s">
        <v>782</v>
      </c>
      <c r="C423" s="453" t="s">
        <v>192</v>
      </c>
      <c r="D423" s="454">
        <f>แยกหน่วยบริการ!H423</f>
        <v>9478097.8000000007</v>
      </c>
      <c r="E423" s="455">
        <f>แยกหน่วยบริการ!P423</f>
        <v>2466424.62</v>
      </c>
      <c r="F423" s="455">
        <f>แยกหน่วยบริการ!X423</f>
        <v>1358228.8</v>
      </c>
      <c r="G423" s="455">
        <f>แยกหน่วยบริการ!AF423</f>
        <v>3559979.5</v>
      </c>
      <c r="H423" s="455">
        <f>แยกหน่วยบริการ!AN423</f>
        <v>1724256.26</v>
      </c>
      <c r="I423" s="455">
        <f>แยกหน่วยบริการ!AV423</f>
        <v>3786132.23</v>
      </c>
      <c r="J423" s="456">
        <f>แยกหน่วยบริการ!BD423</f>
        <v>1571893</v>
      </c>
      <c r="K423" s="456">
        <f>แยกหน่วยบริการ!BL423</f>
        <v>876584</v>
      </c>
      <c r="M423" s="445" t="s">
        <v>782</v>
      </c>
      <c r="N423" s="445" t="s">
        <v>192</v>
      </c>
    </row>
    <row r="424" spans="1:14" ht="25.2" customHeight="1">
      <c r="A424" s="451">
        <v>421</v>
      </c>
      <c r="B424" s="452" t="s">
        <v>783</v>
      </c>
      <c r="C424" s="453" t="s">
        <v>193</v>
      </c>
      <c r="D424" s="454">
        <f>แยกหน่วยบริการ!H424</f>
        <v>21866172.350000001</v>
      </c>
      <c r="E424" s="455">
        <f>แยกหน่วยบริการ!P424</f>
        <v>935483.15</v>
      </c>
      <c r="F424" s="455">
        <f>แยกหน่วยบริการ!X424</f>
        <v>1447357</v>
      </c>
      <c r="G424" s="455">
        <f>แยกหน่วยบริการ!AF424</f>
        <v>4901053.75</v>
      </c>
      <c r="H424" s="455">
        <f>แยกหน่วยบริการ!AN424</f>
        <v>1262443.18</v>
      </c>
      <c r="I424" s="455">
        <f>แยกหน่วยบริการ!AV424</f>
        <v>2729147.31</v>
      </c>
      <c r="J424" s="456">
        <f>แยกหน่วยบริการ!BD424</f>
        <v>740223</v>
      </c>
      <c r="K424" s="456">
        <f>แยกหน่วยบริการ!BL424</f>
        <v>727118.5</v>
      </c>
      <c r="M424" s="445" t="s">
        <v>783</v>
      </c>
      <c r="N424" s="445" t="s">
        <v>193</v>
      </c>
    </row>
    <row r="425" spans="1:14" ht="37.5" customHeight="1">
      <c r="A425" s="451">
        <v>422</v>
      </c>
      <c r="B425" s="452" t="s">
        <v>784</v>
      </c>
      <c r="C425" s="453" t="s">
        <v>2241</v>
      </c>
      <c r="D425" s="454">
        <f>แยกหน่วยบริการ!H425</f>
        <v>20594.25</v>
      </c>
      <c r="E425" s="455">
        <f>แยกหน่วยบริการ!P425</f>
        <v>12951</v>
      </c>
      <c r="F425" s="455">
        <f>แยกหน่วยบริการ!X425</f>
        <v>21.08</v>
      </c>
      <c r="G425" s="455">
        <f>แยกหน่วยบริการ!AF425</f>
        <v>17993</v>
      </c>
      <c r="H425" s="455">
        <f>แยกหน่วยบริการ!AN425</f>
        <v>0</v>
      </c>
      <c r="I425" s="455">
        <f>แยกหน่วยบริการ!AV425</f>
        <v>5316</v>
      </c>
      <c r="J425" s="456">
        <f>แยกหน่วยบริการ!BD425</f>
        <v>7788.5</v>
      </c>
      <c r="K425" s="456">
        <f>แยกหน่วยบริการ!BL425</f>
        <v>1053</v>
      </c>
      <c r="M425" s="445" t="s">
        <v>784</v>
      </c>
      <c r="N425" s="445" t="s">
        <v>1832</v>
      </c>
    </row>
    <row r="426" spans="1:14" ht="25.2" customHeight="1">
      <c r="A426" s="451">
        <v>423</v>
      </c>
      <c r="B426" s="452" t="s">
        <v>785</v>
      </c>
      <c r="C426" s="453" t="s">
        <v>2242</v>
      </c>
      <c r="D426" s="454">
        <f>แยกหน่วยบริการ!H426</f>
        <v>15350.5</v>
      </c>
      <c r="E426" s="455">
        <f>แยกหน่วยบริการ!P426</f>
        <v>25720</v>
      </c>
      <c r="F426" s="455">
        <f>แยกหน่วยบริการ!X426</f>
        <v>0</v>
      </c>
      <c r="G426" s="455">
        <f>แยกหน่วยบริการ!AF426</f>
        <v>0</v>
      </c>
      <c r="H426" s="455">
        <f>แยกหน่วยบริการ!AN426</f>
        <v>0</v>
      </c>
      <c r="I426" s="455">
        <f>แยกหน่วยบริการ!AV426</f>
        <v>4551</v>
      </c>
      <c r="J426" s="456">
        <f>แยกหน่วยบริการ!BD426</f>
        <v>0</v>
      </c>
      <c r="K426" s="456">
        <f>แยกหน่วยบริการ!BL426</f>
        <v>0</v>
      </c>
      <c r="M426" s="445" t="s">
        <v>785</v>
      </c>
      <c r="N426" s="445" t="s">
        <v>1833</v>
      </c>
    </row>
    <row r="427" spans="1:14" ht="25.2" customHeight="1">
      <c r="A427" s="451">
        <v>424</v>
      </c>
      <c r="B427" s="452" t="s">
        <v>786</v>
      </c>
      <c r="C427" s="453" t="s">
        <v>2243</v>
      </c>
      <c r="D427" s="454">
        <f>แยกหน่วยบริการ!H427</f>
        <v>0</v>
      </c>
      <c r="E427" s="455">
        <f>แยกหน่วยบริการ!P427</f>
        <v>-10154.93</v>
      </c>
      <c r="F427" s="455">
        <f>แยกหน่วยบริการ!X427</f>
        <v>0</v>
      </c>
      <c r="G427" s="455">
        <f>แยกหน่วยบริการ!AF427</f>
        <v>0</v>
      </c>
      <c r="H427" s="455">
        <f>แยกหน่วยบริการ!AN427</f>
        <v>-9216.2000000000007</v>
      </c>
      <c r="I427" s="455">
        <f>แยกหน่วยบริการ!AV427</f>
        <v>-470.93</v>
      </c>
      <c r="J427" s="456">
        <f>แยกหน่วยบริการ!BD427</f>
        <v>0</v>
      </c>
      <c r="K427" s="456">
        <f>แยกหน่วยบริการ!BL427</f>
        <v>0</v>
      </c>
      <c r="M427" s="445" t="s">
        <v>786</v>
      </c>
      <c r="N427" s="445" t="s">
        <v>1378</v>
      </c>
    </row>
    <row r="428" spans="1:14" ht="25.2" customHeight="1">
      <c r="A428" s="451">
        <v>425</v>
      </c>
      <c r="B428" s="452" t="s">
        <v>787</v>
      </c>
      <c r="C428" s="453" t="s">
        <v>2244</v>
      </c>
      <c r="D428" s="454">
        <f>แยกหน่วยบริการ!H428</f>
        <v>0</v>
      </c>
      <c r="E428" s="455">
        <f>แยกหน่วยบริการ!P428</f>
        <v>0</v>
      </c>
      <c r="F428" s="455">
        <f>แยกหน่วยบริการ!X428</f>
        <v>0</v>
      </c>
      <c r="G428" s="455">
        <f>แยกหน่วยบริการ!AF428</f>
        <v>0</v>
      </c>
      <c r="H428" s="455">
        <f>แยกหน่วยบริการ!AN428</f>
        <v>0</v>
      </c>
      <c r="I428" s="455">
        <f>แยกหน่วยบริการ!AV428</f>
        <v>0</v>
      </c>
      <c r="J428" s="456">
        <f>แยกหน่วยบริการ!BD428</f>
        <v>0</v>
      </c>
      <c r="K428" s="456">
        <f>แยกหน่วยบริการ!BL428</f>
        <v>0</v>
      </c>
      <c r="M428" s="445" t="s">
        <v>787</v>
      </c>
      <c r="N428" s="445" t="s">
        <v>1379</v>
      </c>
    </row>
    <row r="429" spans="1:14" ht="25.2" customHeight="1">
      <c r="A429" s="451">
        <v>426</v>
      </c>
      <c r="B429" s="452" t="s">
        <v>788</v>
      </c>
      <c r="C429" s="453" t="s">
        <v>194</v>
      </c>
      <c r="D429" s="454">
        <f>แยกหน่วยบริการ!H429</f>
        <v>46557189.5</v>
      </c>
      <c r="E429" s="455">
        <f>แยกหน่วยบริการ!P429</f>
        <v>7627849.3300000001</v>
      </c>
      <c r="F429" s="455">
        <f>แยกหน่วยบริการ!X429</f>
        <v>10772016.220000001</v>
      </c>
      <c r="G429" s="455">
        <f>แยกหน่วยบริการ!AF429</f>
        <v>19561487.25</v>
      </c>
      <c r="H429" s="455">
        <f>แยกหน่วยบริการ!AN429</f>
        <v>7696662.6200000001</v>
      </c>
      <c r="I429" s="455">
        <f>แยกหน่วยบริการ!AV429</f>
        <v>9818767.0199999996</v>
      </c>
      <c r="J429" s="456">
        <f>แยกหน่วยบริการ!BD429</f>
        <v>5584138.6200000001</v>
      </c>
      <c r="K429" s="456">
        <f>แยกหน่วยบริการ!BL429</f>
        <v>3636372</v>
      </c>
      <c r="M429" s="445" t="s">
        <v>788</v>
      </c>
      <c r="N429" s="445" t="s">
        <v>194</v>
      </c>
    </row>
    <row r="430" spans="1:14" ht="25.2" customHeight="1">
      <c r="A430" s="451">
        <v>427</v>
      </c>
      <c r="B430" s="452" t="s">
        <v>789</v>
      </c>
      <c r="C430" s="453" t="s">
        <v>195</v>
      </c>
      <c r="D430" s="454">
        <f>แยกหน่วยบริการ!H430</f>
        <v>29158319.109999999</v>
      </c>
      <c r="E430" s="455">
        <f>แยกหน่วยบริการ!P430</f>
        <v>1344164.86</v>
      </c>
      <c r="F430" s="455">
        <f>แยกหน่วยบริการ!X430</f>
        <v>3737866.35</v>
      </c>
      <c r="G430" s="455">
        <f>แยกหน่วยบริการ!AF430</f>
        <v>9922832.7699999996</v>
      </c>
      <c r="H430" s="455">
        <f>แยกหน่วยบริการ!AN430</f>
        <v>925572.87</v>
      </c>
      <c r="I430" s="455">
        <f>แยกหน่วยบริการ!AV430</f>
        <v>2084430.31</v>
      </c>
      <c r="J430" s="456">
        <f>แยกหน่วยบริการ!BD430</f>
        <v>1245658.6299999999</v>
      </c>
      <c r="K430" s="456">
        <f>แยกหน่วยบริการ!BL430</f>
        <v>1110654.93</v>
      </c>
      <c r="M430" s="445" t="s">
        <v>789</v>
      </c>
      <c r="N430" s="445" t="s">
        <v>195</v>
      </c>
    </row>
    <row r="431" spans="1:14" ht="25.2" customHeight="1">
      <c r="A431" s="451">
        <v>428</v>
      </c>
      <c r="B431" s="452" t="s">
        <v>790</v>
      </c>
      <c r="C431" s="453" t="s">
        <v>2245</v>
      </c>
      <c r="D431" s="454">
        <f>แยกหน่วยบริการ!H431</f>
        <v>-4578778.3099999996</v>
      </c>
      <c r="E431" s="455">
        <f>แยกหน่วยบริการ!P431</f>
        <v>-209150.97</v>
      </c>
      <c r="F431" s="455">
        <f>แยกหน่วยบริการ!X431</f>
        <v>-872489.9</v>
      </c>
      <c r="G431" s="455">
        <f>แยกหน่วยบริการ!AF431</f>
        <v>-2521030.15</v>
      </c>
      <c r="H431" s="455">
        <f>แยกหน่วยบริการ!AN431</f>
        <v>-157534.26999999999</v>
      </c>
      <c r="I431" s="455">
        <f>แยกหน่วยบริการ!AV431</f>
        <v>-432408.81</v>
      </c>
      <c r="J431" s="456">
        <f>แยกหน่วยบริการ!BD431</f>
        <v>-308451.67</v>
      </c>
      <c r="K431" s="456">
        <f>แยกหน่วยบริการ!BL431</f>
        <v>-183638.42</v>
      </c>
      <c r="M431" s="445" t="s">
        <v>790</v>
      </c>
      <c r="N431" s="445" t="s">
        <v>196</v>
      </c>
    </row>
    <row r="432" spans="1:14" ht="25.2" customHeight="1">
      <c r="A432" s="451">
        <v>429</v>
      </c>
      <c r="B432" s="452" t="s">
        <v>791</v>
      </c>
      <c r="C432" s="453" t="s">
        <v>2246</v>
      </c>
      <c r="D432" s="454">
        <f>แยกหน่วยบริการ!H432</f>
        <v>6630372.3799999999</v>
      </c>
      <c r="E432" s="455">
        <f>แยกหน่วยบริการ!P432</f>
        <v>123503.45</v>
      </c>
      <c r="F432" s="455">
        <f>แยกหน่วยบริการ!X432</f>
        <v>470051.22</v>
      </c>
      <c r="G432" s="455">
        <f>แยกหน่วยบริการ!AF432</f>
        <v>606157.62</v>
      </c>
      <c r="H432" s="455">
        <f>แยกหน่วยบริการ!AN432</f>
        <v>93119.65</v>
      </c>
      <c r="I432" s="455">
        <f>แยกหน่วยบริการ!AV432</f>
        <v>266184.89</v>
      </c>
      <c r="J432" s="456">
        <f>แยกหน่วยบริการ!BD432</f>
        <v>90853.97</v>
      </c>
      <c r="K432" s="456">
        <f>แยกหน่วยบริการ!BL432</f>
        <v>134306.06</v>
      </c>
      <c r="M432" s="445" t="s">
        <v>791</v>
      </c>
      <c r="N432" s="445" t="s">
        <v>197</v>
      </c>
    </row>
    <row r="433" spans="1:14" ht="25.2" customHeight="1">
      <c r="A433" s="451">
        <v>430</v>
      </c>
      <c r="B433" s="452" t="s">
        <v>792</v>
      </c>
      <c r="C433" s="453" t="s">
        <v>198</v>
      </c>
      <c r="D433" s="454">
        <f>แยกหน่วยบริการ!H433</f>
        <v>572246.05000000005</v>
      </c>
      <c r="E433" s="455">
        <f>แยกหน่วยบริการ!P433</f>
        <v>368568.55</v>
      </c>
      <c r="F433" s="455">
        <f>แยกหน่วยบริการ!X433</f>
        <v>395584.25</v>
      </c>
      <c r="G433" s="455">
        <f>แยกหน่วยบริการ!AF433</f>
        <v>148239.5</v>
      </c>
      <c r="H433" s="455">
        <f>แยกหน่วยบริการ!AN433</f>
        <v>519064</v>
      </c>
      <c r="I433" s="455">
        <f>แยกหน่วยบริการ!AV433</f>
        <v>282157.94</v>
      </c>
      <c r="J433" s="456">
        <f>แยกหน่วยบริการ!BD433</f>
        <v>245195</v>
      </c>
      <c r="K433" s="456">
        <f>แยกหน่วยบริการ!BL433</f>
        <v>67590.5</v>
      </c>
      <c r="M433" s="445" t="s">
        <v>792</v>
      </c>
      <c r="N433" s="445" t="s">
        <v>198</v>
      </c>
    </row>
    <row r="434" spans="1:14" ht="25.2" customHeight="1">
      <c r="A434" s="451">
        <v>431</v>
      </c>
      <c r="B434" s="452" t="s">
        <v>793</v>
      </c>
      <c r="C434" s="453" t="s">
        <v>199</v>
      </c>
      <c r="D434" s="454">
        <f>แยกหน่วยบริการ!H434</f>
        <v>8594351.2400000002</v>
      </c>
      <c r="E434" s="455">
        <f>แยกหน่วยบริการ!P434</f>
        <v>341411.95</v>
      </c>
      <c r="F434" s="455">
        <f>แยกหน่วยบริการ!X434</f>
        <v>667282</v>
      </c>
      <c r="G434" s="455">
        <f>แยกหน่วยบริการ!AF434</f>
        <v>623721.75</v>
      </c>
      <c r="H434" s="455">
        <f>แยกหน่วยบริการ!AN434</f>
        <v>344698.25</v>
      </c>
      <c r="I434" s="455">
        <f>แยกหน่วยบริการ!AV434</f>
        <v>422024.83</v>
      </c>
      <c r="J434" s="456">
        <f>แยกหน่วยบริการ!BD434</f>
        <v>371775</v>
      </c>
      <c r="K434" s="456">
        <f>แยกหน่วยบริการ!BL434</f>
        <v>97138</v>
      </c>
      <c r="M434" s="445" t="s">
        <v>793</v>
      </c>
      <c r="N434" s="445" t="s">
        <v>199</v>
      </c>
    </row>
    <row r="435" spans="1:14" ht="25.2" customHeight="1">
      <c r="A435" s="451">
        <v>432</v>
      </c>
      <c r="B435" s="452" t="s">
        <v>794</v>
      </c>
      <c r="C435" s="453" t="s">
        <v>2247</v>
      </c>
      <c r="D435" s="454">
        <f>แยกหน่วยบริการ!H435</f>
        <v>9905497.5</v>
      </c>
      <c r="E435" s="455">
        <f>แยกหน่วยบริการ!P435</f>
        <v>2019870.68</v>
      </c>
      <c r="F435" s="455">
        <f>แยกหน่วยบริการ!X435</f>
        <v>2318932.5299999998</v>
      </c>
      <c r="G435" s="455">
        <f>แยกหน่วยบริการ!AF435</f>
        <v>6888037.7300000004</v>
      </c>
      <c r="H435" s="455">
        <f>แยกหน่วยบริการ!AN435</f>
        <v>1109341.6200000001</v>
      </c>
      <c r="I435" s="455">
        <f>แยกหน่วยบริการ!AV435</f>
        <v>1602417.09</v>
      </c>
      <c r="J435" s="456">
        <f>แยกหน่วยบริการ!BD435</f>
        <v>1116511.99</v>
      </c>
      <c r="K435" s="456">
        <f>แยกหน่วยบริการ!BL435</f>
        <v>604083</v>
      </c>
      <c r="M435" s="445" t="s">
        <v>794</v>
      </c>
      <c r="N435" s="445" t="s">
        <v>1224</v>
      </c>
    </row>
    <row r="436" spans="1:14" ht="25.2" customHeight="1">
      <c r="A436" s="451">
        <v>433</v>
      </c>
      <c r="B436" s="452" t="s">
        <v>795</v>
      </c>
      <c r="C436" s="453" t="s">
        <v>2248</v>
      </c>
      <c r="D436" s="454">
        <f>แยกหน่วยบริการ!H436</f>
        <v>6123992.25</v>
      </c>
      <c r="E436" s="455">
        <f>แยกหน่วยบริการ!P436</f>
        <v>448489.94</v>
      </c>
      <c r="F436" s="455">
        <f>แยกหน่วยบริการ!X436</f>
        <v>919407.62</v>
      </c>
      <c r="G436" s="455">
        <f>แยกหน่วยบริการ!AF436</f>
        <v>1681355.58</v>
      </c>
      <c r="H436" s="455">
        <f>แยกหน่วยบริการ!AN436</f>
        <v>268096.09000000003</v>
      </c>
      <c r="I436" s="455">
        <f>แยกหน่วยบริการ!AV436</f>
        <v>437101.79</v>
      </c>
      <c r="J436" s="456">
        <f>แยกหน่วยบริการ!BD436</f>
        <v>346611.8</v>
      </c>
      <c r="K436" s="456">
        <f>แยกหน่วยบริการ!BL436</f>
        <v>166617.22</v>
      </c>
      <c r="M436" s="445" t="s">
        <v>795</v>
      </c>
      <c r="N436" s="445" t="s">
        <v>1834</v>
      </c>
    </row>
    <row r="437" spans="1:14" ht="25.2" customHeight="1">
      <c r="A437" s="451">
        <v>434</v>
      </c>
      <c r="B437" s="452" t="s">
        <v>796</v>
      </c>
      <c r="C437" s="453" t="s">
        <v>2249</v>
      </c>
      <c r="D437" s="454">
        <f>แยกหน่วยบริการ!H437</f>
        <v>-923338.47</v>
      </c>
      <c r="E437" s="455">
        <f>แยกหน่วยบริการ!P437</f>
        <v>-92996.160000000003</v>
      </c>
      <c r="F437" s="455">
        <f>แยกหน่วยบริการ!X437</f>
        <v>-280300.40999999997</v>
      </c>
      <c r="G437" s="455">
        <f>แยกหน่วยบริการ!AF437</f>
        <v>-928283.58</v>
      </c>
      <c r="H437" s="455">
        <f>แยกหน่วยบริการ!AN437</f>
        <v>-59808.5</v>
      </c>
      <c r="I437" s="455">
        <f>แยกหน่วยบริการ!AV437</f>
        <v>-109923.94</v>
      </c>
      <c r="J437" s="456">
        <f>แยกหน่วยบริการ!BD437</f>
        <v>-59768.5</v>
      </c>
      <c r="K437" s="456">
        <f>แยกหน่วยบริการ!BL437</f>
        <v>-13604.42</v>
      </c>
      <c r="M437" s="445" t="s">
        <v>796</v>
      </c>
      <c r="N437" s="445" t="s">
        <v>1835</v>
      </c>
    </row>
    <row r="438" spans="1:14" ht="25.2" customHeight="1">
      <c r="A438" s="451">
        <v>435</v>
      </c>
      <c r="B438" s="452" t="s">
        <v>797</v>
      </c>
      <c r="C438" s="453" t="s">
        <v>2250</v>
      </c>
      <c r="D438" s="454">
        <f>แยกหน่วยบริการ!H438</f>
        <v>1349575.12</v>
      </c>
      <c r="E438" s="455">
        <f>แยกหน่วยบริการ!P438</f>
        <v>39092.93</v>
      </c>
      <c r="F438" s="455">
        <f>แยกหน่วยบริการ!X438</f>
        <v>109179.86</v>
      </c>
      <c r="G438" s="455">
        <f>แยกหน่วยบริการ!AF438</f>
        <v>47360.42</v>
      </c>
      <c r="H438" s="455">
        <f>แยกหน่วยบริการ!AN438</f>
        <v>14545.67</v>
      </c>
      <c r="I438" s="455">
        <f>แยกหน่วยบริการ!AV438</f>
        <v>25364.400000000001</v>
      </c>
      <c r="J438" s="456">
        <f>แยกหน่วยบริการ!BD438</f>
        <v>34995.919999999998</v>
      </c>
      <c r="K438" s="456">
        <f>แยกหน่วยบริการ!BL438</f>
        <v>31447.96</v>
      </c>
      <c r="M438" s="445" t="s">
        <v>797</v>
      </c>
      <c r="N438" s="445" t="s">
        <v>1836</v>
      </c>
    </row>
    <row r="439" spans="1:14" ht="25.2" customHeight="1">
      <c r="A439" s="451">
        <v>436</v>
      </c>
      <c r="B439" s="452" t="s">
        <v>798</v>
      </c>
      <c r="C439" s="453" t="s">
        <v>1685</v>
      </c>
      <c r="D439" s="454">
        <f>แยกหน่วยบริการ!H439</f>
        <v>742605.75</v>
      </c>
      <c r="E439" s="455">
        <f>แยกหน่วยบริการ!P439</f>
        <v>117262.49</v>
      </c>
      <c r="F439" s="455">
        <f>แยกหน่วยบริการ!X439</f>
        <v>22820.5</v>
      </c>
      <c r="G439" s="455">
        <f>แยกหน่วยบริการ!AF439</f>
        <v>92875</v>
      </c>
      <c r="H439" s="455">
        <f>แยกหน่วยบริการ!AN439</f>
        <v>58185.25</v>
      </c>
      <c r="I439" s="455">
        <f>แยกหน่วยบริการ!AV439</f>
        <v>66806.5</v>
      </c>
      <c r="J439" s="456">
        <f>แยกหน่วยบริการ!BD439</f>
        <v>59630.5</v>
      </c>
      <c r="K439" s="456">
        <f>แยกหน่วยบริการ!BL439</f>
        <v>10140</v>
      </c>
      <c r="M439" s="445" t="s">
        <v>798</v>
      </c>
      <c r="N439" s="445" t="s">
        <v>1685</v>
      </c>
    </row>
    <row r="440" spans="1:14" ht="25.2" customHeight="1">
      <c r="A440" s="451">
        <v>437</v>
      </c>
      <c r="B440" s="452" t="s">
        <v>799</v>
      </c>
      <c r="C440" s="453" t="s">
        <v>2251</v>
      </c>
      <c r="D440" s="454">
        <f>แยกหน่วยบริการ!H440</f>
        <v>211962.75</v>
      </c>
      <c r="E440" s="455">
        <f>แยกหน่วยบริการ!P440</f>
        <v>67298.75</v>
      </c>
      <c r="F440" s="455">
        <f>แยกหน่วยบริการ!X440</f>
        <v>14370.25</v>
      </c>
      <c r="G440" s="455">
        <f>แยกหน่วยบริการ!AF440</f>
        <v>9106</v>
      </c>
      <c r="H440" s="455">
        <f>แยกหน่วยบริการ!AN440</f>
        <v>2548.0700000000002</v>
      </c>
      <c r="I440" s="455">
        <f>แยกหน่วยบริการ!AV440</f>
        <v>14090.5</v>
      </c>
      <c r="J440" s="456">
        <f>แยกหน่วยบริการ!BD440</f>
        <v>9996.5</v>
      </c>
      <c r="K440" s="456">
        <f>แยกหน่วยบริการ!BL440</f>
        <v>0</v>
      </c>
      <c r="M440" s="445" t="s">
        <v>799</v>
      </c>
      <c r="N440" s="445" t="s">
        <v>1380</v>
      </c>
    </row>
    <row r="441" spans="1:14" ht="25.2" customHeight="1">
      <c r="A441" s="451">
        <v>438</v>
      </c>
      <c r="B441" s="452" t="s">
        <v>800</v>
      </c>
      <c r="C441" s="453" t="s">
        <v>2252</v>
      </c>
      <c r="D441" s="454">
        <f>แยกหน่วยบริการ!H441</f>
        <v>-14699.9</v>
      </c>
      <c r="E441" s="455">
        <f>แยกหน่วยบริการ!P441</f>
        <v>-15127.1</v>
      </c>
      <c r="F441" s="455">
        <f>แยกหน่วยบริการ!X441</f>
        <v>0</v>
      </c>
      <c r="G441" s="455">
        <f>แยกหน่วยบริการ!AF441</f>
        <v>-416121.69</v>
      </c>
      <c r="H441" s="455">
        <f>แยกหน่วยบริการ!AN441</f>
        <v>0</v>
      </c>
      <c r="I441" s="455">
        <f>แยกหน่วยบริการ!AV441</f>
        <v>-363.66</v>
      </c>
      <c r="J441" s="456">
        <f>แยกหน่วยบริการ!BD441</f>
        <v>-278.58</v>
      </c>
      <c r="K441" s="456">
        <f>แยกหน่วยบริการ!BL441</f>
        <v>0</v>
      </c>
      <c r="M441" s="445" t="s">
        <v>800</v>
      </c>
      <c r="N441" s="445" t="s">
        <v>1381</v>
      </c>
    </row>
    <row r="442" spans="1:14" ht="25.2" customHeight="1">
      <c r="A442" s="451">
        <v>439</v>
      </c>
      <c r="B442" s="452" t="s">
        <v>801</v>
      </c>
      <c r="C442" s="453" t="s">
        <v>2253</v>
      </c>
      <c r="D442" s="454">
        <f>แยกหน่วยบริการ!H442</f>
        <v>55489.77</v>
      </c>
      <c r="E442" s="455">
        <f>แยกหน่วยบริการ!P442</f>
        <v>7491.34</v>
      </c>
      <c r="F442" s="455">
        <f>แยกหน่วยบริการ!X442</f>
        <v>1563.75</v>
      </c>
      <c r="G442" s="455">
        <f>แยกหน่วยบริการ!AF442</f>
        <v>0</v>
      </c>
      <c r="H442" s="455">
        <f>แยกหน่วยบริการ!AN442</f>
        <v>0</v>
      </c>
      <c r="I442" s="455">
        <f>แยกหน่วยบริการ!AV442</f>
        <v>13894.75</v>
      </c>
      <c r="J442" s="456">
        <f>แยกหน่วยบริการ!BD442</f>
        <v>1082.93</v>
      </c>
      <c r="K442" s="456">
        <f>แยกหน่วยบริการ!BL442</f>
        <v>0</v>
      </c>
      <c r="M442" s="445" t="s">
        <v>801</v>
      </c>
      <c r="N442" s="445" t="s">
        <v>1382</v>
      </c>
    </row>
    <row r="443" spans="1:14" ht="25.2" customHeight="1">
      <c r="A443" s="451">
        <v>440</v>
      </c>
      <c r="B443" s="452" t="s">
        <v>802</v>
      </c>
      <c r="C443" s="453" t="s">
        <v>2254</v>
      </c>
      <c r="D443" s="454">
        <f>แยกหน่วยบริการ!H443</f>
        <v>81378301.189999998</v>
      </c>
      <c r="E443" s="455">
        <f>แยกหน่วยบริการ!P443</f>
        <v>45397602.950000003</v>
      </c>
      <c r="F443" s="455">
        <f>แยกหน่วยบริการ!X443</f>
        <v>39285264.579999998</v>
      </c>
      <c r="G443" s="455">
        <f>แยกหน่วยบริการ!AF443</f>
        <v>72524094.969999999</v>
      </c>
      <c r="H443" s="455">
        <f>แยกหน่วยบริการ!AN443</f>
        <v>30842441.120000001</v>
      </c>
      <c r="I443" s="455">
        <f>แยกหน่วยบริการ!AV443</f>
        <v>45157889.259999998</v>
      </c>
      <c r="J443" s="456">
        <f>แยกหน่วยบริการ!BD443</f>
        <v>32572904.030000001</v>
      </c>
      <c r="K443" s="456">
        <f>แยกหน่วยบริการ!BL443</f>
        <v>17902015.68</v>
      </c>
      <c r="M443" s="445" t="s">
        <v>802</v>
      </c>
      <c r="N443" s="445" t="s">
        <v>1232</v>
      </c>
    </row>
    <row r="444" spans="1:14" ht="25.2" customHeight="1">
      <c r="A444" s="451">
        <v>441</v>
      </c>
      <c r="B444" s="452" t="s">
        <v>803</v>
      </c>
      <c r="C444" s="453" t="s">
        <v>2255</v>
      </c>
      <c r="D444" s="454">
        <f>แยกหน่วยบริการ!H444</f>
        <v>223921431.41</v>
      </c>
      <c r="E444" s="455">
        <f>แยกหน่วยบริการ!P444</f>
        <v>19161446.050000001</v>
      </c>
      <c r="F444" s="455">
        <f>แยกหน่วยบริการ!X444</f>
        <v>38597951.020000003</v>
      </c>
      <c r="G444" s="455">
        <f>แยกหน่วยบริการ!AF444</f>
        <v>67655758.629999995</v>
      </c>
      <c r="H444" s="455">
        <f>แยกหน่วยบริการ!AN444</f>
        <v>21681402.969999999</v>
      </c>
      <c r="I444" s="455">
        <f>แยกหน่วยบริการ!AV444</f>
        <v>29619681.629999999</v>
      </c>
      <c r="J444" s="456">
        <f>แยกหน่วยบริการ!BD444</f>
        <v>15592289.01</v>
      </c>
      <c r="K444" s="456">
        <f>แยกหน่วยบริการ!BL444</f>
        <v>5255726.38</v>
      </c>
      <c r="M444" s="445" t="s">
        <v>803</v>
      </c>
      <c r="N444" s="445" t="s">
        <v>413</v>
      </c>
    </row>
    <row r="445" spans="1:14" ht="25.2" customHeight="1">
      <c r="A445" s="451">
        <v>442</v>
      </c>
      <c r="B445" s="452" t="s">
        <v>804</v>
      </c>
      <c r="C445" s="453" t="s">
        <v>1236</v>
      </c>
      <c r="D445" s="454">
        <f>แยกหน่วยบริการ!H445</f>
        <v>15346743.57</v>
      </c>
      <c r="E445" s="455">
        <f>แยกหน่วยบริการ!P445</f>
        <v>227628.06</v>
      </c>
      <c r="F445" s="455">
        <f>แยกหน่วยบริการ!X445</f>
        <v>946034.1</v>
      </c>
      <c r="G445" s="455">
        <f>แยกหน่วยบริการ!AF445</f>
        <v>1920</v>
      </c>
      <c r="H445" s="455">
        <f>แยกหน่วยบริการ!AN445</f>
        <v>1765192.74</v>
      </c>
      <c r="I445" s="455">
        <f>แยกหน่วยบริการ!AV445</f>
        <v>189042.95</v>
      </c>
      <c r="J445" s="456">
        <f>แยกหน่วยบริการ!BD445</f>
        <v>88694</v>
      </c>
      <c r="K445" s="456">
        <f>แยกหน่วยบริการ!BL445</f>
        <v>60636.28</v>
      </c>
      <c r="M445" s="445" t="s">
        <v>804</v>
      </c>
      <c r="N445" s="445" t="s">
        <v>1236</v>
      </c>
    </row>
    <row r="446" spans="1:14" ht="25.2" customHeight="1">
      <c r="A446" s="451">
        <v>443</v>
      </c>
      <c r="B446" s="452" t="s">
        <v>805</v>
      </c>
      <c r="C446" s="453" t="s">
        <v>2256</v>
      </c>
      <c r="D446" s="454">
        <f>แยกหน่วยบริการ!H446</f>
        <v>0</v>
      </c>
      <c r="E446" s="455">
        <f>แยกหน่วยบริการ!P446</f>
        <v>0</v>
      </c>
      <c r="F446" s="455">
        <f>แยกหน่วยบริการ!X446</f>
        <v>266372.52</v>
      </c>
      <c r="G446" s="455">
        <f>แยกหน่วยบริการ!AF446</f>
        <v>939465</v>
      </c>
      <c r="H446" s="455">
        <f>แยกหน่วยบริการ!AN446</f>
        <v>0</v>
      </c>
      <c r="I446" s="455">
        <f>แยกหน่วยบริการ!AV446</f>
        <v>42530.5</v>
      </c>
      <c r="J446" s="456">
        <f>แยกหน่วยบริการ!BD446</f>
        <v>7376</v>
      </c>
      <c r="K446" s="456">
        <f>แยกหน่วยบริการ!BL446</f>
        <v>8636.0400000000009</v>
      </c>
      <c r="M446" s="445" t="s">
        <v>805</v>
      </c>
      <c r="N446" s="445" t="s">
        <v>200</v>
      </c>
    </row>
    <row r="447" spans="1:14" ht="25.2" customHeight="1">
      <c r="A447" s="451">
        <v>444</v>
      </c>
      <c r="B447" s="452" t="s">
        <v>806</v>
      </c>
      <c r="C447" s="453" t="s">
        <v>2257</v>
      </c>
      <c r="D447" s="454">
        <f>แยกหน่วยบริการ!H447</f>
        <v>0</v>
      </c>
      <c r="E447" s="455">
        <f>แยกหน่วยบริการ!P447</f>
        <v>0</v>
      </c>
      <c r="F447" s="455">
        <f>แยกหน่วยบริการ!X447</f>
        <v>0</v>
      </c>
      <c r="G447" s="455">
        <f>แยกหน่วยบริการ!AF447</f>
        <v>0</v>
      </c>
      <c r="H447" s="455">
        <f>แยกหน่วยบริการ!AN447</f>
        <v>0</v>
      </c>
      <c r="I447" s="455">
        <f>แยกหน่วยบริการ!AV447</f>
        <v>0</v>
      </c>
      <c r="J447" s="456">
        <f>แยกหน่วยบริการ!BD447</f>
        <v>0</v>
      </c>
      <c r="K447" s="456">
        <f>แยกหน่วยบริการ!BL447</f>
        <v>0</v>
      </c>
      <c r="M447" s="445" t="s">
        <v>806</v>
      </c>
      <c r="N447" s="445" t="s">
        <v>1837</v>
      </c>
    </row>
    <row r="448" spans="1:14" ht="25.2" customHeight="1">
      <c r="A448" s="451">
        <v>445</v>
      </c>
      <c r="B448" s="452" t="s">
        <v>807</v>
      </c>
      <c r="C448" s="453" t="s">
        <v>201</v>
      </c>
      <c r="D448" s="454">
        <f>แยกหน่วยบริการ!H448</f>
        <v>9272729.4700000007</v>
      </c>
      <c r="E448" s="455">
        <f>แยกหน่วยบริการ!P448</f>
        <v>2660150.17</v>
      </c>
      <c r="F448" s="455">
        <f>แยกหน่วยบริการ!X448</f>
        <v>4550127</v>
      </c>
      <c r="G448" s="455">
        <f>แยกหน่วยบริการ!AF448</f>
        <v>5593694.6600000001</v>
      </c>
      <c r="H448" s="455">
        <f>แยกหน่วยบริการ!AN448</f>
        <v>2115069.7999999998</v>
      </c>
      <c r="I448" s="455">
        <f>แยกหน่วยบริการ!AV448</f>
        <v>3571434.69</v>
      </c>
      <c r="J448" s="456">
        <f>แยกหน่วยบริการ!BD448</f>
        <v>1120495.6100000001</v>
      </c>
      <c r="K448" s="456">
        <f>แยกหน่วยบริการ!BL448</f>
        <v>683779.72</v>
      </c>
      <c r="M448" s="445" t="s">
        <v>807</v>
      </c>
      <c r="N448" s="445" t="s">
        <v>201</v>
      </c>
    </row>
    <row r="449" spans="1:14" ht="25.2" customHeight="1">
      <c r="A449" s="451">
        <v>446</v>
      </c>
      <c r="B449" s="452" t="s">
        <v>808</v>
      </c>
      <c r="C449" s="453" t="s">
        <v>1239</v>
      </c>
      <c r="D449" s="454">
        <f>แยกหน่วยบริการ!H449</f>
        <v>0</v>
      </c>
      <c r="E449" s="455">
        <f>แยกหน่วยบริการ!P449</f>
        <v>665502.17000000004</v>
      </c>
      <c r="F449" s="455">
        <f>แยกหน่วยบริการ!X449</f>
        <v>15892398.67</v>
      </c>
      <c r="G449" s="455">
        <f>แยกหน่วยบริการ!AF449</f>
        <v>0</v>
      </c>
      <c r="H449" s="455">
        <f>แยกหน่วยบริการ!AN449</f>
        <v>3829305.94</v>
      </c>
      <c r="I449" s="455">
        <f>แยกหน่วยบริการ!AV449</f>
        <v>0</v>
      </c>
      <c r="J449" s="456">
        <f>แยกหน่วยบริการ!BD449</f>
        <v>6511097.3099999996</v>
      </c>
      <c r="K449" s="456">
        <f>แยกหน่วยบริการ!BL449</f>
        <v>0</v>
      </c>
      <c r="M449" s="445" t="s">
        <v>808</v>
      </c>
      <c r="N449" s="445" t="s">
        <v>1239</v>
      </c>
    </row>
    <row r="450" spans="1:14" ht="25.2" customHeight="1">
      <c r="A450" s="451">
        <v>447</v>
      </c>
      <c r="B450" s="452" t="s">
        <v>809</v>
      </c>
      <c r="C450" s="453" t="s">
        <v>1241</v>
      </c>
      <c r="D450" s="454">
        <f>แยกหน่วยบริการ!H450</f>
        <v>4157340.28</v>
      </c>
      <c r="E450" s="455">
        <f>แยกหน่วยบริการ!P450</f>
        <v>6214187.8200000003</v>
      </c>
      <c r="F450" s="455">
        <f>แยกหน่วยบริการ!X450</f>
        <v>4345359.17</v>
      </c>
      <c r="G450" s="455">
        <f>แยกหน่วยบริการ!AF450</f>
        <v>6294926.7999999998</v>
      </c>
      <c r="H450" s="455">
        <f>แยกหน่วยบริการ!AN450</f>
        <v>2867167.54</v>
      </c>
      <c r="I450" s="455">
        <f>แยกหน่วยบริการ!AV450</f>
        <v>4044881.55</v>
      </c>
      <c r="J450" s="456">
        <f>แยกหน่วยบริการ!BD450</f>
        <v>3415001.96</v>
      </c>
      <c r="K450" s="456">
        <f>แยกหน่วยบริการ!BL450</f>
        <v>1450739.24</v>
      </c>
      <c r="M450" s="445" t="s">
        <v>809</v>
      </c>
      <c r="N450" s="445" t="s">
        <v>1241</v>
      </c>
    </row>
    <row r="451" spans="1:14" ht="25.2" customHeight="1">
      <c r="A451" s="451">
        <v>448</v>
      </c>
      <c r="B451" s="452" t="s">
        <v>810</v>
      </c>
      <c r="C451" s="453" t="s">
        <v>202</v>
      </c>
      <c r="D451" s="454">
        <f>แยกหน่วยบริการ!H451</f>
        <v>13570796.23</v>
      </c>
      <c r="E451" s="455">
        <f>แยกหน่วยบริการ!P451</f>
        <v>3168331.71</v>
      </c>
      <c r="F451" s="455">
        <f>แยกหน่วยบริการ!X451</f>
        <v>2042482.02</v>
      </c>
      <c r="G451" s="455">
        <f>แยกหน่วยบริการ!AF451</f>
        <v>384541.76</v>
      </c>
      <c r="H451" s="455">
        <f>แยกหน่วยบริการ!AN451</f>
        <v>1574086.69</v>
      </c>
      <c r="I451" s="455">
        <f>แยกหน่วยบริการ!AV451</f>
        <v>1085541.45</v>
      </c>
      <c r="J451" s="456">
        <f>แยกหน่วยบริการ!BD451</f>
        <v>707656.48</v>
      </c>
      <c r="K451" s="456">
        <f>แยกหน่วยบริการ!BL451</f>
        <v>663928</v>
      </c>
      <c r="M451" s="445" t="s">
        <v>810</v>
      </c>
      <c r="N451" s="445" t="s">
        <v>202</v>
      </c>
    </row>
    <row r="452" spans="1:14" ht="25.2" customHeight="1">
      <c r="A452" s="451">
        <v>449</v>
      </c>
      <c r="B452" s="452" t="s">
        <v>811</v>
      </c>
      <c r="C452" s="453" t="s">
        <v>2258</v>
      </c>
      <c r="D452" s="454">
        <f>แยกหน่วยบริการ!H452</f>
        <v>21692004.780000001</v>
      </c>
      <c r="E452" s="455">
        <f>แยกหน่วยบริการ!P452</f>
        <v>5838856.25</v>
      </c>
      <c r="F452" s="455">
        <f>แยกหน่วยบริการ!X452</f>
        <v>7135711.3200000003</v>
      </c>
      <c r="G452" s="455">
        <f>แยกหน่วยบริการ!AF452</f>
        <v>4581064.4800000004</v>
      </c>
      <c r="H452" s="455">
        <f>แยกหน่วยบริการ!AN452</f>
        <v>3506390.7</v>
      </c>
      <c r="I452" s="455">
        <f>แยกหน่วยบริการ!AV452</f>
        <v>3472199.81</v>
      </c>
      <c r="J452" s="456">
        <f>แยกหน่วยบริการ!BD452</f>
        <v>2771824.12</v>
      </c>
      <c r="K452" s="456">
        <f>แยกหน่วยบริการ!BL452</f>
        <v>1370663.85</v>
      </c>
      <c r="M452" s="445" t="s">
        <v>811</v>
      </c>
      <c r="N452" s="445" t="s">
        <v>446</v>
      </c>
    </row>
    <row r="453" spans="1:14" ht="25.2" customHeight="1">
      <c r="A453" s="451">
        <v>450</v>
      </c>
      <c r="B453" s="452" t="s">
        <v>812</v>
      </c>
      <c r="C453" s="453" t="s">
        <v>414</v>
      </c>
      <c r="D453" s="454">
        <f>แยกหน่วยบริการ!H453</f>
        <v>4282428.9800000004</v>
      </c>
      <c r="E453" s="455">
        <f>แยกหน่วยบริการ!P453</f>
        <v>1384236.56</v>
      </c>
      <c r="F453" s="455">
        <f>แยกหน่วยบริการ!X453</f>
        <v>1063952.04</v>
      </c>
      <c r="G453" s="455">
        <f>แยกหน่วยบริการ!AF453</f>
        <v>1814644.18</v>
      </c>
      <c r="H453" s="455">
        <f>แยกหน่วยบริการ!AN453</f>
        <v>3555187.81</v>
      </c>
      <c r="I453" s="455">
        <f>แยกหน่วยบริการ!AV453</f>
        <v>1294374.97</v>
      </c>
      <c r="J453" s="456">
        <f>แยกหน่วยบริการ!BD453</f>
        <v>2155277.8199999998</v>
      </c>
      <c r="K453" s="456">
        <f>แยกหน่วยบริการ!BL453</f>
        <v>1078777.1000000001</v>
      </c>
      <c r="M453" s="445" t="s">
        <v>812</v>
      </c>
      <c r="N453" s="445" t="s">
        <v>414</v>
      </c>
    </row>
    <row r="454" spans="1:14" ht="25.2" customHeight="1">
      <c r="A454" s="451">
        <v>451</v>
      </c>
      <c r="B454" s="452" t="s">
        <v>813</v>
      </c>
      <c r="C454" s="453" t="s">
        <v>1242</v>
      </c>
      <c r="D454" s="454">
        <f>แยกหน่วยบริการ!H454</f>
        <v>-12856696.970000001</v>
      </c>
      <c r="E454" s="455">
        <f>แยกหน่วยบริการ!P454</f>
        <v>0</v>
      </c>
      <c r="F454" s="455">
        <f>แยกหน่วยบริการ!X454</f>
        <v>0</v>
      </c>
      <c r="G454" s="455">
        <f>แยกหน่วยบริการ!AF454</f>
        <v>-16781557.66</v>
      </c>
      <c r="H454" s="455">
        <f>แยกหน่วยบริการ!AN454</f>
        <v>0</v>
      </c>
      <c r="I454" s="455">
        <f>แยกหน่วยบริการ!AV454</f>
        <v>-4540941.9000000004</v>
      </c>
      <c r="J454" s="456">
        <f>แยกหน่วยบริการ!BD454</f>
        <v>0</v>
      </c>
      <c r="K454" s="456">
        <f>แยกหน่วยบริการ!BL454</f>
        <v>-1398966.83</v>
      </c>
      <c r="M454" s="445" t="s">
        <v>813</v>
      </c>
      <c r="N454" s="445" t="s">
        <v>1242</v>
      </c>
    </row>
    <row r="455" spans="1:14" ht="25.2" customHeight="1">
      <c r="A455" s="451">
        <v>452</v>
      </c>
      <c r="B455" s="452" t="s">
        <v>814</v>
      </c>
      <c r="C455" s="453" t="s">
        <v>2259</v>
      </c>
      <c r="D455" s="454">
        <f>แยกหน่วยบริการ!H455</f>
        <v>-74765217.390000001</v>
      </c>
      <c r="E455" s="455">
        <f>แยกหน่วยบริการ!P455</f>
        <v>-5268751.0599999996</v>
      </c>
      <c r="F455" s="455">
        <f>แยกหน่วยบริการ!X455</f>
        <v>-11257828.84</v>
      </c>
      <c r="G455" s="455">
        <f>แยกหน่วยบริการ!AF455</f>
        <v>-44478510.450000003</v>
      </c>
      <c r="H455" s="455">
        <f>แยกหน่วยบริการ!AN455</f>
        <v>-6168476.79</v>
      </c>
      <c r="I455" s="455">
        <f>แยกหน่วยบริการ!AV455</f>
        <v>-10063104.859999999</v>
      </c>
      <c r="J455" s="456">
        <f>แยกหน่วยบริการ!BD455</f>
        <v>-3916037.66</v>
      </c>
      <c r="K455" s="456">
        <f>แยกหน่วยบริการ!BL455</f>
        <v>-1179065.48</v>
      </c>
      <c r="M455" s="445" t="s">
        <v>814</v>
      </c>
      <c r="N455" s="445" t="s">
        <v>1244</v>
      </c>
    </row>
    <row r="456" spans="1:14" ht="25.2" customHeight="1">
      <c r="A456" s="451">
        <v>453</v>
      </c>
      <c r="B456" s="452" t="s">
        <v>815</v>
      </c>
      <c r="C456" s="453" t="s">
        <v>2260</v>
      </c>
      <c r="D456" s="454">
        <f>แยกหน่วยบริการ!H456</f>
        <v>26717376.260000002</v>
      </c>
      <c r="E456" s="455">
        <f>แยกหน่วยบริการ!P456</f>
        <v>3866008.93</v>
      </c>
      <c r="F456" s="455">
        <f>แยกหน่วยบริการ!X456</f>
        <v>10152989.77</v>
      </c>
      <c r="G456" s="455">
        <f>แยกหน่วยบริการ!AF456</f>
        <v>4947637.79</v>
      </c>
      <c r="H456" s="455">
        <f>แยกหน่วยบริการ!AN456</f>
        <v>3918049.6</v>
      </c>
      <c r="I456" s="455">
        <f>แยกหน่วยบริการ!AV456</f>
        <v>3251753.37</v>
      </c>
      <c r="J456" s="456">
        <f>แยกหน่วยบริการ!BD456</f>
        <v>2860157.84</v>
      </c>
      <c r="K456" s="456">
        <f>แยกหน่วยบริการ!BL456</f>
        <v>1789956.6</v>
      </c>
      <c r="M456" s="445" t="s">
        <v>815</v>
      </c>
      <c r="N456" s="445" t="s">
        <v>1245</v>
      </c>
    </row>
    <row r="457" spans="1:14" ht="25.2" customHeight="1">
      <c r="A457" s="451">
        <v>454</v>
      </c>
      <c r="B457" s="452" t="s">
        <v>816</v>
      </c>
      <c r="C457" s="453" t="s">
        <v>1246</v>
      </c>
      <c r="D457" s="454">
        <f>แยกหน่วยบริการ!H457</f>
        <v>-9162533.5600000005</v>
      </c>
      <c r="E457" s="455">
        <f>แยกหน่วยบริการ!P457</f>
        <v>-121151.16</v>
      </c>
      <c r="F457" s="455">
        <f>แยกหน่วยบริการ!X457</f>
        <v>-445986.72</v>
      </c>
      <c r="G457" s="455">
        <f>แยกหน่วยบริการ!AF457</f>
        <v>-324942</v>
      </c>
      <c r="H457" s="455">
        <f>แยกหน่วยบริการ!AN457</f>
        <v>-851636.55</v>
      </c>
      <c r="I457" s="455">
        <f>แยกหน่วยบริการ!AV457</f>
        <v>-140452.26</v>
      </c>
      <c r="J457" s="456">
        <f>แยกหน่วยบริการ!BD457</f>
        <v>0</v>
      </c>
      <c r="K457" s="456">
        <f>แยกหน่วยบริการ!BL457</f>
        <v>-6432.04</v>
      </c>
      <c r="M457" s="445" t="s">
        <v>816</v>
      </c>
      <c r="N457" s="445" t="s">
        <v>1246</v>
      </c>
    </row>
    <row r="458" spans="1:14" ht="25.2" customHeight="1">
      <c r="A458" s="451">
        <v>455</v>
      </c>
      <c r="B458" s="452" t="s">
        <v>817</v>
      </c>
      <c r="C458" s="453" t="s">
        <v>1247</v>
      </c>
      <c r="D458" s="454">
        <f>แยกหน่วยบริการ!H458</f>
        <v>853094.45</v>
      </c>
      <c r="E458" s="455">
        <f>แยกหน่วยบริการ!P458</f>
        <v>15239</v>
      </c>
      <c r="F458" s="455">
        <f>แยกหน่วยบริการ!X458</f>
        <v>6084</v>
      </c>
      <c r="G458" s="455">
        <f>แยกหน่วยบริการ!AF458</f>
        <v>0</v>
      </c>
      <c r="H458" s="455">
        <f>แยกหน่วยบริการ!AN458</f>
        <v>1007057.05</v>
      </c>
      <c r="I458" s="455">
        <f>แยกหน่วยบริการ!AV458</f>
        <v>0</v>
      </c>
      <c r="J458" s="456">
        <f>แยกหน่วยบริการ!BD458</f>
        <v>912759.2</v>
      </c>
      <c r="K458" s="456">
        <f>แยกหน่วยบริการ!BL458</f>
        <v>630882.5</v>
      </c>
      <c r="M458" s="445" t="s">
        <v>817</v>
      </c>
      <c r="N458" s="445" t="s">
        <v>1247</v>
      </c>
    </row>
    <row r="459" spans="1:14" ht="25.2" customHeight="1">
      <c r="A459" s="451">
        <v>456</v>
      </c>
      <c r="B459" s="452" t="s">
        <v>818</v>
      </c>
      <c r="C459" s="453" t="s">
        <v>415</v>
      </c>
      <c r="D459" s="454">
        <f>แยกหน่วยบริการ!H459</f>
        <v>9456319.75</v>
      </c>
      <c r="E459" s="455">
        <f>แยกหน่วยบริการ!P459</f>
        <v>2825494.73</v>
      </c>
      <c r="F459" s="455">
        <f>แยกหน่วยบริการ!X459</f>
        <v>4704997.5</v>
      </c>
      <c r="G459" s="455">
        <f>แยกหน่วยบริการ!AF459</f>
        <v>3639106</v>
      </c>
      <c r="H459" s="455">
        <f>แยกหน่วยบริการ!AN459</f>
        <v>4622602.34</v>
      </c>
      <c r="I459" s="455">
        <f>แยกหน่วยบริการ!AV459</f>
        <v>2126309.5</v>
      </c>
      <c r="J459" s="456">
        <f>แยกหน่วยบริการ!BD459</f>
        <v>3232834.58</v>
      </c>
      <c r="K459" s="456">
        <f>แยกหน่วยบริการ!BL459</f>
        <v>1501150.86</v>
      </c>
      <c r="M459" s="445" t="s">
        <v>818</v>
      </c>
      <c r="N459" s="445" t="s">
        <v>415</v>
      </c>
    </row>
    <row r="460" spans="1:14" ht="25.2" customHeight="1">
      <c r="A460" s="451">
        <v>457</v>
      </c>
      <c r="B460" s="452" t="s">
        <v>819</v>
      </c>
      <c r="C460" s="453" t="s">
        <v>2261</v>
      </c>
      <c r="D460" s="454">
        <f>แยกหน่วยบริการ!H460</f>
        <v>7548403.7199999997</v>
      </c>
      <c r="E460" s="455">
        <f>แยกหน่วยบริการ!P460</f>
        <v>0</v>
      </c>
      <c r="F460" s="455">
        <f>แยกหน่วยบริการ!X460</f>
        <v>0</v>
      </c>
      <c r="G460" s="455">
        <f>แยกหน่วยบริการ!AF460</f>
        <v>4635496.0599999996</v>
      </c>
      <c r="H460" s="455">
        <f>แยกหน่วยบริการ!AN460</f>
        <v>0</v>
      </c>
      <c r="I460" s="455">
        <f>แยกหน่วยบริการ!AV460</f>
        <v>4119361.49</v>
      </c>
      <c r="J460" s="456">
        <f>แยกหน่วยบริการ!BD460</f>
        <v>0</v>
      </c>
      <c r="K460" s="456">
        <f>แยกหน่วยบริการ!BL460</f>
        <v>3912907.66</v>
      </c>
      <c r="M460" s="445" t="s">
        <v>819</v>
      </c>
      <c r="N460" s="445" t="s">
        <v>203</v>
      </c>
    </row>
    <row r="461" spans="1:14" ht="25.2" customHeight="1">
      <c r="A461" s="451">
        <v>458</v>
      </c>
      <c r="B461" s="452" t="s">
        <v>820</v>
      </c>
      <c r="C461" s="453" t="s">
        <v>204</v>
      </c>
      <c r="D461" s="454">
        <f>แยกหน่วยบริการ!H461</f>
        <v>7989794</v>
      </c>
      <c r="E461" s="455">
        <f>แยกหน่วยบริการ!P461</f>
        <v>2254048</v>
      </c>
      <c r="F461" s="455">
        <f>แยกหน่วยบริการ!X461</f>
        <v>12967952.16</v>
      </c>
      <c r="G461" s="455">
        <f>แยกหน่วยบริการ!AF461</f>
        <v>1856841.44</v>
      </c>
      <c r="H461" s="455">
        <f>แยกหน่วยบริการ!AN461</f>
        <v>1938552</v>
      </c>
      <c r="I461" s="455">
        <f>แยกหน่วยบริการ!AV461</f>
        <v>304742</v>
      </c>
      <c r="J461" s="456">
        <f>แยกหน่วยบริการ!BD461</f>
        <v>1658250.13</v>
      </c>
      <c r="K461" s="456">
        <f>แยกหน่วยบริการ!BL461</f>
        <v>7674930.75</v>
      </c>
      <c r="M461" s="445" t="s">
        <v>820</v>
      </c>
      <c r="N461" s="445" t="s">
        <v>204</v>
      </c>
    </row>
    <row r="462" spans="1:14" ht="25.2" customHeight="1">
      <c r="A462" s="451">
        <v>459</v>
      </c>
      <c r="B462" s="452" t="s">
        <v>821</v>
      </c>
      <c r="C462" s="453" t="s">
        <v>2262</v>
      </c>
      <c r="D462" s="454">
        <f>แยกหน่วยบริการ!H462</f>
        <v>63398981.979999997</v>
      </c>
      <c r="E462" s="455">
        <f>แยกหน่วยบริการ!P462</f>
        <v>2088589.04</v>
      </c>
      <c r="F462" s="455">
        <f>แยกหน่วยบริการ!X462</f>
        <v>20714103.57</v>
      </c>
      <c r="G462" s="455">
        <f>แยกหน่วยบริการ!AF462</f>
        <v>7888838.8399999999</v>
      </c>
      <c r="H462" s="455">
        <f>แยกหน่วยบริการ!AN462</f>
        <v>5235119.91</v>
      </c>
      <c r="I462" s="455">
        <f>แยกหน่วยบริการ!AV462</f>
        <v>2929004.35</v>
      </c>
      <c r="J462" s="456">
        <f>แยกหน่วยบริการ!BD462</f>
        <v>1941344.43</v>
      </c>
      <c r="K462" s="456">
        <f>แยกหน่วยบริการ!BL462</f>
        <v>248300.16</v>
      </c>
      <c r="M462" s="445" t="s">
        <v>821</v>
      </c>
      <c r="N462" s="445" t="s">
        <v>1838</v>
      </c>
    </row>
    <row r="463" spans="1:14" ht="25.2" customHeight="1">
      <c r="A463" s="451">
        <v>460</v>
      </c>
      <c r="B463" s="452" t="s">
        <v>822</v>
      </c>
      <c r="C463" s="453" t="s">
        <v>1384</v>
      </c>
      <c r="D463" s="454">
        <f>แยกหน่วยบริการ!H463</f>
        <v>36198188.880000003</v>
      </c>
      <c r="E463" s="455">
        <f>แยกหน่วยบริการ!P463</f>
        <v>852606.84</v>
      </c>
      <c r="F463" s="455">
        <f>แยกหน่วยบริการ!X463</f>
        <v>3157765.69</v>
      </c>
      <c r="G463" s="455">
        <f>แยกหน่วยบริการ!AF463</f>
        <v>2661027.75</v>
      </c>
      <c r="H463" s="455">
        <f>แยกหน่วยบริการ!AN463</f>
        <v>313238.7</v>
      </c>
      <c r="I463" s="455">
        <f>แยกหน่วยบริการ!AV463</f>
        <v>190158.7</v>
      </c>
      <c r="J463" s="456">
        <f>แยกหน่วยบริการ!BD463</f>
        <v>90714.49</v>
      </c>
      <c r="K463" s="456">
        <f>แยกหน่วยบริการ!BL463</f>
        <v>65564.2</v>
      </c>
      <c r="M463" s="445" t="s">
        <v>822</v>
      </c>
      <c r="N463" s="445" t="s">
        <v>1384</v>
      </c>
    </row>
    <row r="464" spans="1:14" ht="25.2" customHeight="1">
      <c r="A464" s="451">
        <v>461</v>
      </c>
      <c r="B464" s="452" t="s">
        <v>823</v>
      </c>
      <c r="C464" s="453" t="s">
        <v>2263</v>
      </c>
      <c r="D464" s="454">
        <f>แยกหน่วยบริการ!H464</f>
        <v>-4877246.74</v>
      </c>
      <c r="E464" s="455">
        <f>แยกหน่วยบริการ!P464</f>
        <v>-45239.08</v>
      </c>
      <c r="F464" s="455">
        <f>แยกหน่วยบริการ!X464</f>
        <v>-248638.68</v>
      </c>
      <c r="G464" s="455">
        <f>แยกหน่วยบริการ!AF464</f>
        <v>-3138908.75</v>
      </c>
      <c r="H464" s="455">
        <f>แยกหน่วยบริการ!AN464</f>
        <v>0</v>
      </c>
      <c r="I464" s="455">
        <f>แยกหน่วยบริการ!AV464</f>
        <v>-16034.6</v>
      </c>
      <c r="J464" s="456">
        <f>แยกหน่วยบริการ!BD464</f>
        <v>0</v>
      </c>
      <c r="K464" s="456">
        <f>แยกหน่วยบริการ!BL464</f>
        <v>0</v>
      </c>
      <c r="M464" s="445" t="s">
        <v>823</v>
      </c>
      <c r="N464" s="445" t="s">
        <v>2130</v>
      </c>
    </row>
    <row r="465" spans="1:14" ht="25.2" customHeight="1">
      <c r="A465" s="451">
        <v>462</v>
      </c>
      <c r="B465" s="452" t="s">
        <v>824</v>
      </c>
      <c r="C465" s="453" t="s">
        <v>2264</v>
      </c>
      <c r="D465" s="454">
        <f>แยกหน่วยบริการ!H465</f>
        <v>625635.48</v>
      </c>
      <c r="E465" s="455">
        <f>แยกหน่วยบริการ!P465</f>
        <v>36383.1</v>
      </c>
      <c r="F465" s="455">
        <f>แยกหน่วยบริการ!X465</f>
        <v>10388.6</v>
      </c>
      <c r="G465" s="455">
        <f>แยกหน่วยบริการ!AF465</f>
        <v>0</v>
      </c>
      <c r="H465" s="455">
        <f>แยกหน่วยบริการ!AN465</f>
        <v>0</v>
      </c>
      <c r="I465" s="455">
        <f>แยกหน่วยบริการ!AV465</f>
        <v>1327.03</v>
      </c>
      <c r="J465" s="456">
        <f>แยกหน่วยบริการ!BD465</f>
        <v>85.5</v>
      </c>
      <c r="K465" s="456">
        <f>แยกหน่วยบริการ!BL465</f>
        <v>832.59</v>
      </c>
      <c r="M465" s="445" t="s">
        <v>824</v>
      </c>
      <c r="N465" s="445" t="s">
        <v>2131</v>
      </c>
    </row>
    <row r="466" spans="1:14" ht="25.2" customHeight="1">
      <c r="A466" s="451">
        <v>463</v>
      </c>
      <c r="B466" s="452" t="s">
        <v>825</v>
      </c>
      <c r="C466" s="453" t="s">
        <v>2265</v>
      </c>
      <c r="D466" s="454">
        <f>แยกหน่วยบริการ!H466</f>
        <v>0</v>
      </c>
      <c r="E466" s="455">
        <f>แยกหน่วยบริการ!P466</f>
        <v>0</v>
      </c>
      <c r="F466" s="455">
        <f>แยกหน่วยบริการ!X466</f>
        <v>0</v>
      </c>
      <c r="G466" s="455">
        <f>แยกหน่วยบริการ!AF466</f>
        <v>35875</v>
      </c>
      <c r="H466" s="455">
        <f>แยกหน่วยบริการ!AN466</f>
        <v>0</v>
      </c>
      <c r="I466" s="455">
        <f>แยกหน่วยบริการ!AV466</f>
        <v>0</v>
      </c>
      <c r="J466" s="456">
        <f>แยกหน่วยบริการ!BD466</f>
        <v>0</v>
      </c>
      <c r="K466" s="456">
        <f>แยกหน่วยบริการ!BL466</f>
        <v>0</v>
      </c>
      <c r="M466" s="445" t="s">
        <v>825</v>
      </c>
      <c r="N466" s="445" t="s">
        <v>205</v>
      </c>
    </row>
    <row r="467" spans="1:14" ht="25.2" customHeight="1">
      <c r="A467" s="451">
        <v>464</v>
      </c>
      <c r="B467" s="452" t="s">
        <v>826</v>
      </c>
      <c r="C467" s="453" t="s">
        <v>1248</v>
      </c>
      <c r="D467" s="454">
        <f>แยกหน่วยบริการ!H467</f>
        <v>0</v>
      </c>
      <c r="E467" s="455">
        <f>แยกหน่วยบริการ!P467</f>
        <v>0</v>
      </c>
      <c r="F467" s="455">
        <f>แยกหน่วยบริการ!X467</f>
        <v>0</v>
      </c>
      <c r="G467" s="455">
        <f>แยกหน่วยบริการ!AF467</f>
        <v>0</v>
      </c>
      <c r="H467" s="455">
        <f>แยกหน่วยบริการ!AN467</f>
        <v>0</v>
      </c>
      <c r="I467" s="455">
        <f>แยกหน่วยบริการ!AV467</f>
        <v>0</v>
      </c>
      <c r="J467" s="456">
        <f>แยกหน่วยบริการ!BD467</f>
        <v>0</v>
      </c>
      <c r="K467" s="456">
        <f>แยกหน่วยบริการ!BL467</f>
        <v>0</v>
      </c>
      <c r="M467" s="445" t="s">
        <v>826</v>
      </c>
      <c r="N467" s="445" t="s">
        <v>1248</v>
      </c>
    </row>
    <row r="468" spans="1:14" ht="25.2" customHeight="1">
      <c r="A468" s="451">
        <v>465</v>
      </c>
      <c r="B468" s="452" t="s">
        <v>827</v>
      </c>
      <c r="C468" s="453" t="s">
        <v>206</v>
      </c>
      <c r="D468" s="454">
        <f>แยกหน่วยบริการ!H468</f>
        <v>0</v>
      </c>
      <c r="E468" s="455">
        <f>แยกหน่วยบริการ!P468</f>
        <v>0</v>
      </c>
      <c r="F468" s="455">
        <f>แยกหน่วยบริการ!X468</f>
        <v>0</v>
      </c>
      <c r="G468" s="455">
        <f>แยกหน่วยบริการ!AF468</f>
        <v>0</v>
      </c>
      <c r="H468" s="455">
        <f>แยกหน่วยบริการ!AN468</f>
        <v>0</v>
      </c>
      <c r="I468" s="455">
        <f>แยกหน่วยบริการ!AV468</f>
        <v>0</v>
      </c>
      <c r="J468" s="456">
        <f>แยกหน่วยบริการ!BD468</f>
        <v>0</v>
      </c>
      <c r="K468" s="456">
        <f>แยกหน่วยบริการ!BL468</f>
        <v>0</v>
      </c>
      <c r="M468" s="445" t="s">
        <v>827</v>
      </c>
      <c r="N468" s="445" t="s">
        <v>206</v>
      </c>
    </row>
    <row r="469" spans="1:14" ht="25.2" customHeight="1">
      <c r="A469" s="451">
        <v>466</v>
      </c>
      <c r="B469" s="452" t="s">
        <v>828</v>
      </c>
      <c r="C469" s="453" t="s">
        <v>2266</v>
      </c>
      <c r="D469" s="454">
        <f>แยกหน่วยบริการ!H469</f>
        <v>-6768609.6100000003</v>
      </c>
      <c r="E469" s="455">
        <f>แยกหน่วยบริการ!P469</f>
        <v>-135610.32</v>
      </c>
      <c r="F469" s="455">
        <f>แยกหน่วยบริการ!X469</f>
        <v>-2138680.67</v>
      </c>
      <c r="G469" s="455">
        <f>แยกหน่วยบริการ!AF469</f>
        <v>-3537.5</v>
      </c>
      <c r="H469" s="455">
        <f>แยกหน่วยบริการ!AN469</f>
        <v>-1036330.49</v>
      </c>
      <c r="I469" s="455">
        <f>แยกหน่วยบริการ!AV469</f>
        <v>-798382.43</v>
      </c>
      <c r="J469" s="456">
        <f>แยกหน่วยบริการ!BD469</f>
        <v>-179928.31</v>
      </c>
      <c r="K469" s="456">
        <f>แยกหน่วยบริการ!BL469</f>
        <v>-83973.71</v>
      </c>
      <c r="M469" s="445" t="s">
        <v>828</v>
      </c>
      <c r="N469" s="445" t="s">
        <v>1387</v>
      </c>
    </row>
    <row r="470" spans="1:14" ht="25.2" customHeight="1">
      <c r="A470" s="451">
        <v>467</v>
      </c>
      <c r="B470" s="452" t="s">
        <v>829</v>
      </c>
      <c r="C470" s="453" t="s">
        <v>2267</v>
      </c>
      <c r="D470" s="454">
        <f>แยกหน่วยบริการ!H470</f>
        <v>3238290.45</v>
      </c>
      <c r="E470" s="455">
        <f>แยกหน่วยบริการ!P470</f>
        <v>13730.06</v>
      </c>
      <c r="F470" s="455">
        <f>แยกหน่วยบริการ!X470</f>
        <v>38492.21</v>
      </c>
      <c r="G470" s="455">
        <f>แยกหน่วยบริการ!AF470</f>
        <v>0</v>
      </c>
      <c r="H470" s="455">
        <f>แยกหน่วยบริการ!AN470</f>
        <v>105007.73</v>
      </c>
      <c r="I470" s="455">
        <f>แยกหน่วยบริการ!AV470</f>
        <v>0</v>
      </c>
      <c r="J470" s="456">
        <f>แยกหน่วยบริการ!BD470</f>
        <v>10545.31</v>
      </c>
      <c r="K470" s="456">
        <f>แยกหน่วยบริการ!BL470</f>
        <v>0</v>
      </c>
      <c r="M470" s="445" t="s">
        <v>829</v>
      </c>
      <c r="N470" s="445" t="s">
        <v>2132</v>
      </c>
    </row>
    <row r="471" spans="1:14" ht="25.2" customHeight="1">
      <c r="A471" s="451">
        <v>468</v>
      </c>
      <c r="B471" s="452" t="s">
        <v>830</v>
      </c>
      <c r="C471" s="453" t="s">
        <v>207</v>
      </c>
      <c r="D471" s="454">
        <f>แยกหน่วยบริการ!H471</f>
        <v>70668.55</v>
      </c>
      <c r="E471" s="455">
        <f>แยกหน่วยบริการ!P471</f>
        <v>0</v>
      </c>
      <c r="F471" s="455">
        <f>แยกหน่วยบริการ!X471</f>
        <v>167214.04</v>
      </c>
      <c r="G471" s="455">
        <f>แยกหน่วยบริการ!AF471</f>
        <v>178070.52</v>
      </c>
      <c r="H471" s="455">
        <f>แยกหน่วยบริการ!AN471</f>
        <v>0</v>
      </c>
      <c r="I471" s="455">
        <f>แยกหน่วยบริการ!AV471</f>
        <v>25942</v>
      </c>
      <c r="J471" s="456">
        <f>แยกหน่วยบริการ!BD471</f>
        <v>0</v>
      </c>
      <c r="K471" s="456">
        <f>แยกหน่วยบริการ!BL471</f>
        <v>0</v>
      </c>
      <c r="M471" s="445" t="s">
        <v>830</v>
      </c>
      <c r="N471" s="445" t="s">
        <v>207</v>
      </c>
    </row>
    <row r="472" spans="1:14" ht="25.2" customHeight="1">
      <c r="A472" s="451">
        <v>469</v>
      </c>
      <c r="B472" s="452" t="s">
        <v>831</v>
      </c>
      <c r="C472" s="453" t="s">
        <v>208</v>
      </c>
      <c r="D472" s="454">
        <f>แยกหน่วยบริการ!H472</f>
        <v>-33748840.329999998</v>
      </c>
      <c r="E472" s="455">
        <f>แยกหน่วยบริการ!P472</f>
        <v>-20825989.890000001</v>
      </c>
      <c r="F472" s="455">
        <f>แยกหน่วยบริการ!X472</f>
        <v>-18269739.18</v>
      </c>
      <c r="G472" s="455">
        <f>แยกหน่วยบริการ!AF472</f>
        <v>-27053081.620000001</v>
      </c>
      <c r="H472" s="455">
        <f>แยกหน่วยบริการ!AN472</f>
        <v>-17948043.43</v>
      </c>
      <c r="I472" s="455">
        <f>แยกหน่วยบริการ!AV472</f>
        <v>-16736676.949999999</v>
      </c>
      <c r="J472" s="456">
        <f>แยกหน่วยบริการ!BD472</f>
        <v>-19325688.48</v>
      </c>
      <c r="K472" s="456">
        <f>แยกหน่วยบริการ!BL472</f>
        <v>-10731089.300000001</v>
      </c>
      <c r="M472" s="445" t="s">
        <v>831</v>
      </c>
      <c r="N472" s="445" t="s">
        <v>208</v>
      </c>
    </row>
    <row r="473" spans="1:14" ht="25.2" customHeight="1">
      <c r="A473" s="451">
        <v>470</v>
      </c>
      <c r="B473" s="452" t="s">
        <v>832</v>
      </c>
      <c r="C473" s="453" t="s">
        <v>209</v>
      </c>
      <c r="D473" s="454">
        <f>แยกหน่วยบริการ!H473</f>
        <v>-54634216.090000004</v>
      </c>
      <c r="E473" s="455">
        <f>แยกหน่วยบริการ!P473</f>
        <v>-5571896.0300000003</v>
      </c>
      <c r="F473" s="455">
        <f>แยกหน่วยบริการ!X473</f>
        <v>-8132173.4699999997</v>
      </c>
      <c r="G473" s="455">
        <f>แยกหน่วยบริการ!AF473</f>
        <v>-15339779.15</v>
      </c>
      <c r="H473" s="455">
        <f>แยกหน่วยบริการ!AN473</f>
        <v>-5633316.6299999999</v>
      </c>
      <c r="I473" s="455">
        <f>แยกหน่วยบริการ!AV473</f>
        <v>-5618776.8399999999</v>
      </c>
      <c r="J473" s="456">
        <f>แยกหน่วยบริการ!BD473</f>
        <v>-4504436.34</v>
      </c>
      <c r="K473" s="456">
        <f>แยกหน่วยบริการ!BL473</f>
        <v>-2975155.21</v>
      </c>
      <c r="M473" s="445" t="s">
        <v>832</v>
      </c>
      <c r="N473" s="445" t="s">
        <v>209</v>
      </c>
    </row>
    <row r="474" spans="1:14" ht="25.2" customHeight="1">
      <c r="A474" s="451">
        <v>471</v>
      </c>
      <c r="B474" s="452" t="s">
        <v>833</v>
      </c>
      <c r="C474" s="453" t="s">
        <v>210</v>
      </c>
      <c r="D474" s="454">
        <f>แยกหน่วยบริการ!H474</f>
        <v>-6865300.6299999999</v>
      </c>
      <c r="E474" s="455">
        <f>แยกหน่วยบริการ!P474</f>
        <v>-4239263.2699999996</v>
      </c>
      <c r="F474" s="455">
        <f>แยกหน่วยบริการ!X474</f>
        <v>-3717483</v>
      </c>
      <c r="G474" s="455">
        <f>แยกหน่วยบริการ!AF474</f>
        <v>-5507532.2199999997</v>
      </c>
      <c r="H474" s="455">
        <f>แยกหน่วยบริการ!AN474</f>
        <v>-3653516.95</v>
      </c>
      <c r="I474" s="455">
        <f>แยกหน่วยบริการ!AV474</f>
        <v>-3405286.4</v>
      </c>
      <c r="J474" s="456">
        <f>แยกหน่วยบริการ!BD474</f>
        <v>-3931282.17</v>
      </c>
      <c r="K474" s="456">
        <f>แยกหน่วยบริการ!BL474</f>
        <v>-2184306.6</v>
      </c>
      <c r="M474" s="445" t="s">
        <v>833</v>
      </c>
      <c r="N474" s="445" t="s">
        <v>210</v>
      </c>
    </row>
    <row r="475" spans="1:14" ht="25.2" customHeight="1">
      <c r="A475" s="451">
        <v>472</v>
      </c>
      <c r="B475" s="452" t="s">
        <v>2133</v>
      </c>
      <c r="C475" s="453" t="s">
        <v>2134</v>
      </c>
      <c r="D475" s="454">
        <f>แยกหน่วยบริการ!H475</f>
        <v>0</v>
      </c>
      <c r="E475" s="455">
        <f>แยกหน่วยบริการ!P475</f>
        <v>2271617.75</v>
      </c>
      <c r="F475" s="455">
        <f>แยกหน่วยบริการ!X475</f>
        <v>2730784.1</v>
      </c>
      <c r="G475" s="455">
        <f>แยกหน่วยบริการ!AF475</f>
        <v>0</v>
      </c>
      <c r="H475" s="455">
        <f>แยกหน่วยบริการ!AN475</f>
        <v>0</v>
      </c>
      <c r="I475" s="455">
        <f>แยกหน่วยบริการ!AV475</f>
        <v>717634.5</v>
      </c>
      <c r="J475" s="456">
        <f>แยกหน่วยบริการ!BD475</f>
        <v>0</v>
      </c>
      <c r="K475" s="456">
        <f>แยกหน่วยบริการ!BL475</f>
        <v>0</v>
      </c>
      <c r="M475" s="445" t="s">
        <v>2133</v>
      </c>
      <c r="N475" s="445" t="s">
        <v>2134</v>
      </c>
    </row>
    <row r="476" spans="1:14" ht="25.2" customHeight="1">
      <c r="A476" s="451">
        <v>473</v>
      </c>
      <c r="B476" s="452" t="s">
        <v>834</v>
      </c>
      <c r="C476" s="453" t="s">
        <v>211</v>
      </c>
      <c r="D476" s="454">
        <f>แยกหน่วยบริการ!H476</f>
        <v>1603046.35</v>
      </c>
      <c r="E476" s="455">
        <f>แยกหน่วยบริการ!P476</f>
        <v>139840.92000000001</v>
      </c>
      <c r="F476" s="455">
        <f>แยกหน่วยบริการ!X476</f>
        <v>329508.28000000003</v>
      </c>
      <c r="G476" s="455">
        <f>แยกหน่วยบริการ!AF476</f>
        <v>285499.03999999998</v>
      </c>
      <c r="H476" s="455">
        <f>แยกหน่วยบริการ!AN476</f>
        <v>267632.28999999998</v>
      </c>
      <c r="I476" s="455">
        <f>แยกหน่วยบริการ!AV476</f>
        <v>48172.36</v>
      </c>
      <c r="J476" s="456">
        <f>แยกหน่วยบริการ!BD476</f>
        <v>172287.72</v>
      </c>
      <c r="K476" s="456">
        <f>แยกหน่วยบริการ!BL476</f>
        <v>182247.45</v>
      </c>
      <c r="M476" s="445" t="s">
        <v>834</v>
      </c>
      <c r="N476" s="445" t="s">
        <v>211</v>
      </c>
    </row>
    <row r="477" spans="1:14" ht="25.2" customHeight="1">
      <c r="A477" s="451">
        <v>474</v>
      </c>
      <c r="B477" s="452" t="s">
        <v>835</v>
      </c>
      <c r="C477" s="453" t="s">
        <v>2268</v>
      </c>
      <c r="D477" s="454">
        <f>แยกหน่วยบริการ!H477</f>
        <v>12189250.65</v>
      </c>
      <c r="E477" s="455">
        <f>แยกหน่วยบริการ!P477</f>
        <v>1729465.71</v>
      </c>
      <c r="F477" s="455">
        <f>แยกหน่วยบริการ!X477</f>
        <v>1515157.37</v>
      </c>
      <c r="G477" s="455">
        <f>แยกหน่วยบริการ!AF477</f>
        <v>3117573.25</v>
      </c>
      <c r="H477" s="455">
        <f>แยกหน่วยบริการ!AN477</f>
        <v>2357423.98</v>
      </c>
      <c r="I477" s="455">
        <f>แยกหน่วยบริการ!AV477</f>
        <v>1716545.31</v>
      </c>
      <c r="J477" s="456">
        <f>แยกหน่วยบริการ!BD477</f>
        <v>1470152.83</v>
      </c>
      <c r="K477" s="456">
        <f>แยกหน่วยบริการ!BL477</f>
        <v>1148221</v>
      </c>
      <c r="M477" s="445" t="s">
        <v>835</v>
      </c>
      <c r="N477" s="445" t="s">
        <v>212</v>
      </c>
    </row>
    <row r="478" spans="1:14" ht="25.2" customHeight="1">
      <c r="A478" s="451">
        <v>475</v>
      </c>
      <c r="B478" s="452" t="s">
        <v>836</v>
      </c>
      <c r="C478" s="453" t="s">
        <v>2269</v>
      </c>
      <c r="D478" s="454">
        <f>แยกหน่วยบริการ!H478</f>
        <v>8725779.0500000007</v>
      </c>
      <c r="E478" s="455">
        <f>แยกหน่วยบริการ!P478</f>
        <v>411409.67</v>
      </c>
      <c r="F478" s="455">
        <f>แยกหน่วยบริการ!X478</f>
        <v>1156670.25</v>
      </c>
      <c r="G478" s="455">
        <f>แยกหน่วยบริการ!AF478</f>
        <v>1601833.75</v>
      </c>
      <c r="H478" s="455">
        <f>แยกหน่วยบริการ!AN478</f>
        <v>262780.15000000002</v>
      </c>
      <c r="I478" s="455">
        <f>แยกหน่วยบริการ!AV478</f>
        <v>783927.3</v>
      </c>
      <c r="J478" s="456">
        <f>แยกหน่วยบริการ!BD478</f>
        <v>402419</v>
      </c>
      <c r="K478" s="456">
        <f>แยกหน่วยบริการ!BL478</f>
        <v>226332</v>
      </c>
      <c r="M478" s="445" t="s">
        <v>836</v>
      </c>
      <c r="N478" s="445" t="s">
        <v>213</v>
      </c>
    </row>
    <row r="479" spans="1:14" ht="25.2" customHeight="1">
      <c r="A479" s="451">
        <v>476</v>
      </c>
      <c r="B479" s="452" t="s">
        <v>837</v>
      </c>
      <c r="C479" s="453" t="s">
        <v>2270</v>
      </c>
      <c r="D479" s="454">
        <f>แยกหน่วยบริการ!H479</f>
        <v>9346</v>
      </c>
      <c r="E479" s="455">
        <f>แยกหน่วยบริการ!P479</f>
        <v>0</v>
      </c>
      <c r="F479" s="455">
        <f>แยกหน่วยบริการ!X479</f>
        <v>0</v>
      </c>
      <c r="G479" s="455">
        <f>แยกหน่วยบริการ!AF479</f>
        <v>9722</v>
      </c>
      <c r="H479" s="455">
        <f>แยกหน่วยบริการ!AN479</f>
        <v>0</v>
      </c>
      <c r="I479" s="455">
        <f>แยกหน่วยบริการ!AV479</f>
        <v>0</v>
      </c>
      <c r="J479" s="456">
        <f>แยกหน่วยบริการ!BD479</f>
        <v>10100</v>
      </c>
      <c r="K479" s="456">
        <f>แยกหน่วยบริการ!BL479</f>
        <v>0</v>
      </c>
      <c r="M479" s="445" t="s">
        <v>837</v>
      </c>
      <c r="N479" s="445" t="s">
        <v>2135</v>
      </c>
    </row>
    <row r="480" spans="1:14" ht="25.2" customHeight="1">
      <c r="A480" s="451">
        <v>477</v>
      </c>
      <c r="B480" s="452" t="s">
        <v>838</v>
      </c>
      <c r="C480" s="453" t="s">
        <v>2271</v>
      </c>
      <c r="D480" s="454">
        <f>แยกหน่วยบริการ!H480</f>
        <v>623212.5</v>
      </c>
      <c r="E480" s="455">
        <f>แยกหน่วยบริการ!P480</f>
        <v>0</v>
      </c>
      <c r="F480" s="455">
        <f>แยกหน่วยบริการ!X480</f>
        <v>0</v>
      </c>
      <c r="G480" s="455">
        <f>แยกหน่วยบริการ!AF480</f>
        <v>150579.75</v>
      </c>
      <c r="H480" s="455">
        <f>แยกหน่วยบริการ!AN480</f>
        <v>0</v>
      </c>
      <c r="I480" s="455">
        <f>แยกหน่วยบริการ!AV480</f>
        <v>0</v>
      </c>
      <c r="J480" s="456">
        <f>แยกหน่วยบริการ!BD480</f>
        <v>0</v>
      </c>
      <c r="K480" s="456">
        <f>แยกหน่วยบริการ!BL480</f>
        <v>0</v>
      </c>
      <c r="M480" s="445" t="s">
        <v>838</v>
      </c>
      <c r="N480" s="445" t="s">
        <v>2136</v>
      </c>
    </row>
    <row r="481" spans="1:14" ht="25.2" customHeight="1">
      <c r="A481" s="451">
        <v>478</v>
      </c>
      <c r="B481" s="452" t="s">
        <v>1839</v>
      </c>
      <c r="C481" s="453" t="s">
        <v>2272</v>
      </c>
      <c r="D481" s="454">
        <f>แยกหน่วยบริการ!H481</f>
        <v>0</v>
      </c>
      <c r="E481" s="455">
        <f>แยกหน่วยบริการ!P481</f>
        <v>7169.2</v>
      </c>
      <c r="F481" s="455">
        <f>แยกหน่วยบริการ!X481</f>
        <v>0</v>
      </c>
      <c r="G481" s="455">
        <f>แยกหน่วยบริการ!AF481</f>
        <v>0</v>
      </c>
      <c r="H481" s="455">
        <f>แยกหน่วยบริการ!AN481</f>
        <v>0</v>
      </c>
      <c r="I481" s="455">
        <f>แยกหน่วยบริการ!AV481</f>
        <v>0</v>
      </c>
      <c r="J481" s="456">
        <f>แยกหน่วยบริการ!BD481</f>
        <v>0</v>
      </c>
      <c r="K481" s="456">
        <f>แยกหน่วยบริการ!BL481</f>
        <v>0</v>
      </c>
      <c r="M481" s="445" t="s">
        <v>1839</v>
      </c>
      <c r="N481" s="445" t="s">
        <v>1840</v>
      </c>
    </row>
    <row r="482" spans="1:14" ht="25.2" customHeight="1">
      <c r="A482" s="451">
        <v>479</v>
      </c>
      <c r="B482" s="452" t="s">
        <v>1841</v>
      </c>
      <c r="C482" s="453" t="s">
        <v>2273</v>
      </c>
      <c r="D482" s="454">
        <f>แยกหน่วยบริการ!H482</f>
        <v>0</v>
      </c>
      <c r="E482" s="455">
        <f>แยกหน่วยบริการ!P482</f>
        <v>0</v>
      </c>
      <c r="F482" s="455">
        <f>แยกหน่วยบริการ!X482</f>
        <v>0</v>
      </c>
      <c r="G482" s="455">
        <f>แยกหน่วยบริการ!AF482</f>
        <v>0</v>
      </c>
      <c r="H482" s="455">
        <f>แยกหน่วยบริการ!AN482</f>
        <v>0</v>
      </c>
      <c r="I482" s="455">
        <f>แยกหน่วยบริการ!AV482</f>
        <v>0</v>
      </c>
      <c r="J482" s="456">
        <f>แยกหน่วยบริการ!BD482</f>
        <v>0</v>
      </c>
      <c r="K482" s="456">
        <f>แยกหน่วยบริการ!BL482</f>
        <v>0</v>
      </c>
      <c r="M482" s="445" t="s">
        <v>1841</v>
      </c>
      <c r="N482" s="445" t="s">
        <v>1842</v>
      </c>
    </row>
    <row r="483" spans="1:14" ht="25.2" customHeight="1">
      <c r="A483" s="451">
        <v>480</v>
      </c>
      <c r="B483" s="452" t="s">
        <v>839</v>
      </c>
      <c r="C483" s="453" t="s">
        <v>214</v>
      </c>
      <c r="D483" s="454">
        <f>แยกหน่วยบริการ!H483</f>
        <v>1706927.52</v>
      </c>
      <c r="E483" s="455">
        <f>แยกหน่วยบริการ!P483</f>
        <v>87967.679999999993</v>
      </c>
      <c r="F483" s="455">
        <f>แยกหน่วยบริการ!X483</f>
        <v>422888.94</v>
      </c>
      <c r="G483" s="455">
        <f>แยกหน่วยบริการ!AF483</f>
        <v>356703.5</v>
      </c>
      <c r="H483" s="455">
        <f>แยกหน่วยบริการ!AN483</f>
        <v>133476.75</v>
      </c>
      <c r="I483" s="455">
        <f>แยกหน่วยบริการ!AV483</f>
        <v>242919.97</v>
      </c>
      <c r="J483" s="456">
        <f>แยกหน่วยบริการ!BD483</f>
        <v>109782</v>
      </c>
      <c r="K483" s="456">
        <f>แยกหน่วยบริการ!BL483</f>
        <v>66994</v>
      </c>
      <c r="M483" s="445" t="s">
        <v>839</v>
      </c>
      <c r="N483" s="445" t="s">
        <v>214</v>
      </c>
    </row>
    <row r="484" spans="1:14" ht="25.2" customHeight="1">
      <c r="A484" s="451">
        <v>481</v>
      </c>
      <c r="B484" s="452" t="s">
        <v>840</v>
      </c>
      <c r="C484" s="453" t="s">
        <v>215</v>
      </c>
      <c r="D484" s="454">
        <f>แยกหน่วยบริการ!H484</f>
        <v>1369966.5</v>
      </c>
      <c r="E484" s="455">
        <f>แยกหน่วยบริการ!P484</f>
        <v>141027.47</v>
      </c>
      <c r="F484" s="455">
        <f>แยกหน่วยบริการ!X484</f>
        <v>405200.5</v>
      </c>
      <c r="G484" s="455">
        <f>แยกหน่วยบริการ!AF484</f>
        <v>415356.75</v>
      </c>
      <c r="H484" s="455">
        <f>แยกหน่วยบริการ!AN484</f>
        <v>95263</v>
      </c>
      <c r="I484" s="455">
        <f>แยกหน่วยบริการ!AV484</f>
        <v>156794.5</v>
      </c>
      <c r="J484" s="456">
        <f>แยกหน่วยบริการ!BD484</f>
        <v>67216.5</v>
      </c>
      <c r="K484" s="456">
        <f>แยกหน่วยบริการ!BL484</f>
        <v>36264.5</v>
      </c>
      <c r="M484" s="445" t="s">
        <v>840</v>
      </c>
      <c r="N484" s="445" t="s">
        <v>215</v>
      </c>
    </row>
    <row r="485" spans="1:14" ht="25.2" customHeight="1">
      <c r="A485" s="451">
        <v>482</v>
      </c>
      <c r="B485" s="452" t="s">
        <v>841</v>
      </c>
      <c r="C485" s="453" t="s">
        <v>216</v>
      </c>
      <c r="D485" s="454">
        <f>แยกหน่วยบริการ!H485</f>
        <v>1086677.5</v>
      </c>
      <c r="E485" s="455">
        <f>แยกหน่วยบริการ!P485</f>
        <v>31857.200000000001</v>
      </c>
      <c r="F485" s="455">
        <f>แยกหน่วยบริการ!X485</f>
        <v>1930600</v>
      </c>
      <c r="G485" s="455">
        <f>แยกหน่วยบริการ!AF485</f>
        <v>0</v>
      </c>
      <c r="H485" s="455">
        <f>แยกหน่วยบริการ!AN485</f>
        <v>158017.35</v>
      </c>
      <c r="I485" s="455">
        <f>แยกหน่วยบริการ!AV485</f>
        <v>33035.379999999997</v>
      </c>
      <c r="J485" s="456">
        <f>แยกหน่วยบริการ!BD485</f>
        <v>27583.5</v>
      </c>
      <c r="K485" s="456">
        <f>แยกหน่วยบริการ!BL485</f>
        <v>0</v>
      </c>
      <c r="M485" s="445" t="s">
        <v>841</v>
      </c>
      <c r="N485" s="445" t="s">
        <v>216</v>
      </c>
    </row>
    <row r="486" spans="1:14" ht="25.2" customHeight="1">
      <c r="A486" s="451">
        <v>483</v>
      </c>
      <c r="B486" s="452" t="s">
        <v>842</v>
      </c>
      <c r="C486" s="453" t="s">
        <v>217</v>
      </c>
      <c r="D486" s="454">
        <f>แยกหน่วยบริการ!H486</f>
        <v>86713</v>
      </c>
      <c r="E486" s="455">
        <f>แยกหน่วยบริการ!P486</f>
        <v>0</v>
      </c>
      <c r="F486" s="455">
        <f>แยกหน่วยบริการ!X486</f>
        <v>0</v>
      </c>
      <c r="G486" s="455">
        <f>แยกหน่วยบริการ!AF486</f>
        <v>0</v>
      </c>
      <c r="H486" s="455">
        <f>แยกหน่วยบริการ!AN486</f>
        <v>0</v>
      </c>
      <c r="I486" s="455">
        <f>แยกหน่วยบริการ!AV486</f>
        <v>118306</v>
      </c>
      <c r="J486" s="456">
        <f>แยกหน่วยบริการ!BD486</f>
        <v>0</v>
      </c>
      <c r="K486" s="456">
        <f>แยกหน่วยบริการ!BL486</f>
        <v>0</v>
      </c>
      <c r="M486" s="445" t="s">
        <v>842</v>
      </c>
      <c r="N486" s="445" t="s">
        <v>217</v>
      </c>
    </row>
    <row r="487" spans="1:14" ht="25.2" customHeight="1">
      <c r="A487" s="451">
        <v>484</v>
      </c>
      <c r="B487" s="452" t="s">
        <v>843</v>
      </c>
      <c r="C487" s="453" t="s">
        <v>218</v>
      </c>
      <c r="D487" s="454">
        <f>แยกหน่วยบริการ!H487</f>
        <v>-7828861.29</v>
      </c>
      <c r="E487" s="455">
        <f>แยกหน่วยบริการ!P487</f>
        <v>-1039576.29</v>
      </c>
      <c r="F487" s="455">
        <f>แยกหน่วยบริการ!X487</f>
        <v>-818264.37</v>
      </c>
      <c r="G487" s="455">
        <f>แยกหน่วยบริการ!AF487</f>
        <v>-1592893.64</v>
      </c>
      <c r="H487" s="455">
        <f>แยกหน่วยบริการ!AN487</f>
        <v>-1188600.93</v>
      </c>
      <c r="I487" s="455">
        <f>แยกหน่วยบริการ!AV487</f>
        <v>-1038013.55</v>
      </c>
      <c r="J487" s="456">
        <f>แยกหน่วยบริการ!BD487</f>
        <v>-762978.56</v>
      </c>
      <c r="K487" s="456">
        <f>แยกหน่วยบริการ!BL487</f>
        <v>-661132.80000000005</v>
      </c>
      <c r="M487" s="445" t="s">
        <v>843</v>
      </c>
      <c r="N487" s="445" t="s">
        <v>218</v>
      </c>
    </row>
    <row r="488" spans="1:14" ht="25.2" customHeight="1">
      <c r="A488" s="451">
        <v>485</v>
      </c>
      <c r="B488" s="452" t="s">
        <v>844</v>
      </c>
      <c r="C488" s="453" t="s">
        <v>219</v>
      </c>
      <c r="D488" s="454">
        <f>แยกหน่วยบริการ!H488</f>
        <v>-4477726.93</v>
      </c>
      <c r="E488" s="455">
        <f>แยกหน่วยบริการ!P488</f>
        <v>-245141.07</v>
      </c>
      <c r="F488" s="455">
        <f>แยกหน่วยบริการ!X488</f>
        <v>-147661.73000000001</v>
      </c>
      <c r="G488" s="455">
        <f>แยกหน่วยบริการ!AF488</f>
        <v>-772423.21</v>
      </c>
      <c r="H488" s="455">
        <f>แยกหน่วยบริการ!AN488</f>
        <v>-45652.36</v>
      </c>
      <c r="I488" s="455">
        <f>แยกหน่วยบริการ!AV488</f>
        <v>-484141.86</v>
      </c>
      <c r="J488" s="456">
        <f>แยกหน่วยบริการ!BD488</f>
        <v>-145110.85</v>
      </c>
      <c r="K488" s="456">
        <f>แยกหน่วยบริการ!BL488</f>
        <v>-105477.16</v>
      </c>
      <c r="M488" s="445" t="s">
        <v>844</v>
      </c>
      <c r="N488" s="445" t="s">
        <v>219</v>
      </c>
    </row>
    <row r="489" spans="1:14" ht="25.2" customHeight="1">
      <c r="A489" s="451">
        <v>486</v>
      </c>
      <c r="B489" s="452" t="s">
        <v>845</v>
      </c>
      <c r="C489" s="453" t="s">
        <v>1388</v>
      </c>
      <c r="D489" s="454">
        <f>แยกหน่วยบริการ!H489</f>
        <v>-21968.95</v>
      </c>
      <c r="E489" s="455">
        <f>แยกหน่วยบริการ!P489</f>
        <v>-7178.3</v>
      </c>
      <c r="F489" s="455">
        <f>แยกหน่วยบริการ!X489</f>
        <v>-8909.43</v>
      </c>
      <c r="G489" s="455">
        <f>แยกหน่วยบริการ!AF489</f>
        <v>0</v>
      </c>
      <c r="H489" s="455">
        <f>แยกหน่วยบริการ!AN489</f>
        <v>-321128.18</v>
      </c>
      <c r="I489" s="455">
        <f>แยกหน่วยบริการ!AV489</f>
        <v>0</v>
      </c>
      <c r="J489" s="456">
        <f>แยกหน่วยบริการ!BD489</f>
        <v>0</v>
      </c>
      <c r="K489" s="456">
        <f>แยกหน่วยบริการ!BL489</f>
        <v>-103963.79</v>
      </c>
      <c r="M489" s="445" t="s">
        <v>845</v>
      </c>
      <c r="N489" s="445" t="s">
        <v>1388</v>
      </c>
    </row>
    <row r="490" spans="1:14" ht="25.2" customHeight="1">
      <c r="A490" s="451">
        <v>487</v>
      </c>
      <c r="B490" s="452" t="s">
        <v>846</v>
      </c>
      <c r="C490" s="453" t="s">
        <v>1389</v>
      </c>
      <c r="D490" s="454">
        <f>แยกหน่วยบริการ!H490</f>
        <v>719705.65</v>
      </c>
      <c r="E490" s="455">
        <f>แยกหน่วยบริการ!P490</f>
        <v>61436.4</v>
      </c>
      <c r="F490" s="455">
        <f>แยกหน่วยบริการ!X490</f>
        <v>100072.84</v>
      </c>
      <c r="G490" s="455">
        <f>แยกหน่วยบริการ!AF490</f>
        <v>15161.76</v>
      </c>
      <c r="H490" s="455">
        <f>แยกหน่วยบริการ!AN490</f>
        <v>0</v>
      </c>
      <c r="I490" s="455">
        <f>แยกหน่วยบริการ!AV490</f>
        <v>70992</v>
      </c>
      <c r="J490" s="456">
        <f>แยกหน่วยบริการ!BD490</f>
        <v>0</v>
      </c>
      <c r="K490" s="456">
        <f>แยกหน่วยบริการ!BL490</f>
        <v>0</v>
      </c>
      <c r="M490" s="445" t="s">
        <v>846</v>
      </c>
      <c r="N490" s="445" t="s">
        <v>1389</v>
      </c>
    </row>
    <row r="491" spans="1:14" ht="25.2" customHeight="1">
      <c r="A491" s="451">
        <v>488</v>
      </c>
      <c r="B491" s="452" t="s">
        <v>847</v>
      </c>
      <c r="C491" s="453" t="s">
        <v>220</v>
      </c>
      <c r="D491" s="454">
        <f>แยกหน่วยบริการ!H491</f>
        <v>921358.4</v>
      </c>
      <c r="E491" s="455">
        <f>แยกหน่วยบริการ!P491</f>
        <v>0</v>
      </c>
      <c r="F491" s="455">
        <f>แยกหน่วยบริการ!X491</f>
        <v>0</v>
      </c>
      <c r="G491" s="455">
        <f>แยกหน่วยบริการ!AF491</f>
        <v>0</v>
      </c>
      <c r="H491" s="455">
        <f>แยกหน่วยบริการ!AN491</f>
        <v>0</v>
      </c>
      <c r="I491" s="455">
        <f>แยกหน่วยบริการ!AV491</f>
        <v>0</v>
      </c>
      <c r="J491" s="456">
        <f>แยกหน่วยบริการ!BD491</f>
        <v>0</v>
      </c>
      <c r="K491" s="456">
        <f>แยกหน่วยบริการ!BL491</f>
        <v>0</v>
      </c>
      <c r="M491" s="445" t="s">
        <v>847</v>
      </c>
      <c r="N491" s="445" t="s">
        <v>220</v>
      </c>
    </row>
    <row r="492" spans="1:14" ht="25.2" customHeight="1">
      <c r="A492" s="451">
        <v>489</v>
      </c>
      <c r="B492" s="452" t="s">
        <v>848</v>
      </c>
      <c r="C492" s="453" t="s">
        <v>221</v>
      </c>
      <c r="D492" s="454">
        <f>แยกหน่วยบริการ!H492</f>
        <v>0</v>
      </c>
      <c r="E492" s="455">
        <f>แยกหน่วยบริการ!P492</f>
        <v>0</v>
      </c>
      <c r="F492" s="455">
        <f>แยกหน่วยบริการ!X492</f>
        <v>0</v>
      </c>
      <c r="G492" s="455">
        <f>แยกหน่วยบริการ!AF492</f>
        <v>0</v>
      </c>
      <c r="H492" s="455">
        <f>แยกหน่วยบริการ!AN492</f>
        <v>0</v>
      </c>
      <c r="I492" s="455">
        <f>แยกหน่วยบริการ!AV492</f>
        <v>0</v>
      </c>
      <c r="J492" s="456">
        <f>แยกหน่วยบริการ!BD492</f>
        <v>0</v>
      </c>
      <c r="K492" s="456">
        <f>แยกหน่วยบริการ!BL492</f>
        <v>0</v>
      </c>
      <c r="M492" s="445" t="s">
        <v>848</v>
      </c>
      <c r="N492" s="445" t="s">
        <v>221</v>
      </c>
    </row>
    <row r="493" spans="1:14" ht="25.2" customHeight="1">
      <c r="A493" s="451">
        <v>490</v>
      </c>
      <c r="B493" s="452" t="s">
        <v>849</v>
      </c>
      <c r="C493" s="453" t="s">
        <v>2274</v>
      </c>
      <c r="D493" s="454">
        <f>แยกหน่วยบริการ!H493</f>
        <v>0</v>
      </c>
      <c r="E493" s="455">
        <f>แยกหน่วยบริการ!P493</f>
        <v>0</v>
      </c>
      <c r="F493" s="455">
        <f>แยกหน่วยบริการ!X493</f>
        <v>0</v>
      </c>
      <c r="G493" s="455">
        <f>แยกหน่วยบริการ!AF493</f>
        <v>5179.5600000000004</v>
      </c>
      <c r="H493" s="455">
        <f>แยกหน่วยบริการ!AN493</f>
        <v>0</v>
      </c>
      <c r="I493" s="455">
        <f>แยกหน่วยบริการ!AV493</f>
        <v>0</v>
      </c>
      <c r="J493" s="456">
        <f>แยกหน่วยบริการ!BD493</f>
        <v>0</v>
      </c>
      <c r="K493" s="456">
        <f>แยกหน่วยบริการ!BL493</f>
        <v>0</v>
      </c>
      <c r="M493" s="445" t="s">
        <v>849</v>
      </c>
      <c r="N493" s="445" t="s">
        <v>2137</v>
      </c>
    </row>
    <row r="494" spans="1:14" ht="25.2" customHeight="1">
      <c r="A494" s="451">
        <v>491</v>
      </c>
      <c r="B494" s="452" t="s">
        <v>850</v>
      </c>
      <c r="C494" s="453" t="s">
        <v>2275</v>
      </c>
      <c r="D494" s="454">
        <f>แยกหน่วยบริการ!H494</f>
        <v>247511.97</v>
      </c>
      <c r="E494" s="455">
        <f>แยกหน่วยบริการ!P494</f>
        <v>77379.97</v>
      </c>
      <c r="F494" s="455">
        <f>แยกหน่วยบริการ!X494</f>
        <v>25010.5</v>
      </c>
      <c r="G494" s="455">
        <f>แยกหน่วยบริการ!AF494</f>
        <v>54511</v>
      </c>
      <c r="H494" s="455">
        <f>แยกหน่วยบริการ!AN494</f>
        <v>34198</v>
      </c>
      <c r="I494" s="455">
        <f>แยกหน่วยบริการ!AV494</f>
        <v>56279.5</v>
      </c>
      <c r="J494" s="456">
        <f>แยกหน่วยบริการ!BD494</f>
        <v>21187.279999999999</v>
      </c>
      <c r="K494" s="456">
        <f>แยกหน่วยบริการ!BL494</f>
        <v>213441.1</v>
      </c>
      <c r="M494" s="445" t="s">
        <v>850</v>
      </c>
      <c r="N494" s="445" t="s">
        <v>2138</v>
      </c>
    </row>
    <row r="495" spans="1:14" ht="25.2" customHeight="1">
      <c r="A495" s="451">
        <v>492</v>
      </c>
      <c r="B495" s="452" t="s">
        <v>851</v>
      </c>
      <c r="C495" s="453" t="s">
        <v>2276</v>
      </c>
      <c r="D495" s="454">
        <f>แยกหน่วยบริการ!H495</f>
        <v>199677.15</v>
      </c>
      <c r="E495" s="455">
        <f>แยกหน่วยบริการ!P495</f>
        <v>16635.7</v>
      </c>
      <c r="F495" s="455">
        <f>แยกหน่วยบริการ!X495</f>
        <v>18913</v>
      </c>
      <c r="G495" s="455">
        <f>แยกหน่วยบริการ!AF495</f>
        <v>45288</v>
      </c>
      <c r="H495" s="455">
        <f>แยกหน่วยบริการ!AN495</f>
        <v>29199</v>
      </c>
      <c r="I495" s="455">
        <f>แยกหน่วยบริการ!AV495</f>
        <v>16429</v>
      </c>
      <c r="J495" s="456">
        <f>แยกหน่วยบริการ!BD495</f>
        <v>0</v>
      </c>
      <c r="K495" s="456">
        <f>แยกหน่วยบริการ!BL495</f>
        <v>75862</v>
      </c>
      <c r="M495" s="445" t="s">
        <v>851</v>
      </c>
      <c r="N495" s="445" t="s">
        <v>2139</v>
      </c>
    </row>
    <row r="496" spans="1:14" ht="25.2" customHeight="1">
      <c r="A496" s="451">
        <v>493</v>
      </c>
      <c r="B496" s="452" t="s">
        <v>852</v>
      </c>
      <c r="C496" s="453" t="s">
        <v>222</v>
      </c>
      <c r="D496" s="454">
        <f>แยกหน่วยบริการ!H496</f>
        <v>-149266.57</v>
      </c>
      <c r="E496" s="455">
        <f>แยกหน่วยบริการ!P496</f>
        <v>-61620.18</v>
      </c>
      <c r="F496" s="455">
        <f>แยกหน่วยบริการ!X496</f>
        <v>-5037</v>
      </c>
      <c r="G496" s="455">
        <f>แยกหน่วยบริการ!AF496</f>
        <v>-907.6</v>
      </c>
      <c r="H496" s="455">
        <f>แยกหน่วยบริการ!AN496</f>
        <v>0</v>
      </c>
      <c r="I496" s="455">
        <f>แยกหน่วยบริการ!AV496</f>
        <v>-50146.5</v>
      </c>
      <c r="J496" s="456">
        <f>แยกหน่วยบริการ!BD496</f>
        <v>0</v>
      </c>
      <c r="K496" s="456">
        <f>แยกหน่วยบริการ!BL496</f>
        <v>-69470.820000000007</v>
      </c>
      <c r="M496" s="445" t="s">
        <v>852</v>
      </c>
      <c r="N496" s="445" t="s">
        <v>2140</v>
      </c>
    </row>
    <row r="497" spans="1:14" ht="25.2" customHeight="1">
      <c r="A497" s="451">
        <v>494</v>
      </c>
      <c r="B497" s="452" t="s">
        <v>853</v>
      </c>
      <c r="C497" s="453" t="s">
        <v>223</v>
      </c>
      <c r="D497" s="454">
        <f>แยกหน่วยบริการ!H497</f>
        <v>-191407.05</v>
      </c>
      <c r="E497" s="455">
        <f>แยกหน่วยบริการ!P497</f>
        <v>0</v>
      </c>
      <c r="F497" s="455">
        <f>แยกหน่วยบริการ!X497</f>
        <v>-13751.5</v>
      </c>
      <c r="G497" s="455">
        <f>แยกหน่วยบริการ!AF497</f>
        <v>0</v>
      </c>
      <c r="H497" s="455">
        <f>แยกหน่วยบริการ!AN497</f>
        <v>0</v>
      </c>
      <c r="I497" s="455">
        <f>แยกหน่วยบริการ!AV497</f>
        <v>-16429</v>
      </c>
      <c r="J497" s="456">
        <f>แยกหน่วยบริการ!BD497</f>
        <v>0</v>
      </c>
      <c r="K497" s="456">
        <f>แยกหน่วยบริการ!BL497</f>
        <v>-73008.69</v>
      </c>
      <c r="M497" s="445" t="s">
        <v>853</v>
      </c>
      <c r="N497" s="445" t="s">
        <v>2141</v>
      </c>
    </row>
    <row r="498" spans="1:14" ht="25.2" customHeight="1">
      <c r="A498" s="451">
        <v>495</v>
      </c>
      <c r="B498" s="452" t="s">
        <v>854</v>
      </c>
      <c r="C498" s="453" t="s">
        <v>2277</v>
      </c>
      <c r="D498" s="454">
        <f>แยกหน่วยบริการ!H498</f>
        <v>0</v>
      </c>
      <c r="E498" s="455">
        <f>แยกหน่วยบริการ!P498</f>
        <v>0</v>
      </c>
      <c r="F498" s="455">
        <f>แยกหน่วยบริการ!X498</f>
        <v>0</v>
      </c>
      <c r="G498" s="455">
        <f>แยกหน่วยบริการ!AF498</f>
        <v>0</v>
      </c>
      <c r="H498" s="455">
        <f>แยกหน่วยบริการ!AN498</f>
        <v>0</v>
      </c>
      <c r="I498" s="455">
        <f>แยกหน่วยบริการ!AV498</f>
        <v>0</v>
      </c>
      <c r="J498" s="456">
        <f>แยกหน่วยบริการ!BD498</f>
        <v>0</v>
      </c>
      <c r="K498" s="456">
        <f>แยกหน่วยบริการ!BL498</f>
        <v>0</v>
      </c>
      <c r="M498" s="445" t="s">
        <v>854</v>
      </c>
      <c r="N498" s="445" t="s">
        <v>2142</v>
      </c>
    </row>
    <row r="499" spans="1:14" ht="25.2" customHeight="1">
      <c r="A499" s="451">
        <v>496</v>
      </c>
      <c r="B499" s="452" t="s">
        <v>855</v>
      </c>
      <c r="C499" s="453" t="s">
        <v>2278</v>
      </c>
      <c r="D499" s="454">
        <f>แยกหน่วยบริการ!H499</f>
        <v>-67646.28</v>
      </c>
      <c r="E499" s="455">
        <f>แยกหน่วยบริการ!P499</f>
        <v>0</v>
      </c>
      <c r="F499" s="455">
        <f>แยกหน่วยบริการ!X499</f>
        <v>0</v>
      </c>
      <c r="G499" s="455">
        <f>แยกหน่วยบริการ!AF499</f>
        <v>0</v>
      </c>
      <c r="H499" s="455">
        <f>แยกหน่วยบริการ!AN499</f>
        <v>0</v>
      </c>
      <c r="I499" s="455">
        <f>แยกหน่วยบริการ!AV499</f>
        <v>0</v>
      </c>
      <c r="J499" s="456">
        <f>แยกหน่วยบริการ!BD499</f>
        <v>0</v>
      </c>
      <c r="K499" s="456">
        <f>แยกหน่วยบริการ!BL499</f>
        <v>0</v>
      </c>
      <c r="M499" s="445" t="s">
        <v>855</v>
      </c>
      <c r="N499" s="445" t="s">
        <v>2143</v>
      </c>
    </row>
    <row r="500" spans="1:14" ht="25.2" customHeight="1">
      <c r="A500" s="451">
        <v>497</v>
      </c>
      <c r="B500" s="452" t="s">
        <v>856</v>
      </c>
      <c r="C500" s="453" t="s">
        <v>2279</v>
      </c>
      <c r="D500" s="454">
        <f>แยกหน่วยบริการ!H500</f>
        <v>63958.46</v>
      </c>
      <c r="E500" s="455">
        <f>แยกหน่วยบริการ!P500</f>
        <v>0</v>
      </c>
      <c r="F500" s="455">
        <f>แยกหน่วยบริการ!X500</f>
        <v>0</v>
      </c>
      <c r="G500" s="455">
        <f>แยกหน่วยบริการ!AF500</f>
        <v>0</v>
      </c>
      <c r="H500" s="455">
        <f>แยกหน่วยบริการ!AN500</f>
        <v>0</v>
      </c>
      <c r="I500" s="455">
        <f>แยกหน่วยบริการ!AV500</f>
        <v>0</v>
      </c>
      <c r="J500" s="456">
        <f>แยกหน่วยบริการ!BD500</f>
        <v>0</v>
      </c>
      <c r="K500" s="456">
        <f>แยกหน่วยบริการ!BL500</f>
        <v>0</v>
      </c>
      <c r="M500" s="445" t="s">
        <v>856</v>
      </c>
      <c r="N500" s="445" t="s">
        <v>2144</v>
      </c>
    </row>
    <row r="501" spans="1:14" ht="25.2" customHeight="1">
      <c r="A501" s="451">
        <v>498</v>
      </c>
      <c r="B501" s="452" t="s">
        <v>857</v>
      </c>
      <c r="C501" s="453" t="s">
        <v>2280</v>
      </c>
      <c r="D501" s="454">
        <f>แยกหน่วยบริการ!H501</f>
        <v>84087.63</v>
      </c>
      <c r="E501" s="455">
        <f>แยกหน่วยบริการ!P501</f>
        <v>0</v>
      </c>
      <c r="F501" s="455">
        <f>แยกหน่วยบริการ!X501</f>
        <v>0</v>
      </c>
      <c r="G501" s="455">
        <f>แยกหน่วยบริการ!AF501</f>
        <v>0</v>
      </c>
      <c r="H501" s="455">
        <f>แยกหน่วยบริการ!AN501</f>
        <v>0</v>
      </c>
      <c r="I501" s="455">
        <f>แยกหน่วยบริการ!AV501</f>
        <v>0</v>
      </c>
      <c r="J501" s="456">
        <f>แยกหน่วยบริการ!BD501</f>
        <v>0</v>
      </c>
      <c r="K501" s="456">
        <f>แยกหน่วยบริการ!BL501</f>
        <v>0</v>
      </c>
      <c r="M501" s="445" t="s">
        <v>857</v>
      </c>
      <c r="N501" s="445" t="s">
        <v>2145</v>
      </c>
    </row>
    <row r="502" spans="1:14" ht="25.2" customHeight="1">
      <c r="A502" s="451">
        <v>499</v>
      </c>
      <c r="B502" s="452" t="s">
        <v>858</v>
      </c>
      <c r="C502" s="453" t="s">
        <v>2281</v>
      </c>
      <c r="D502" s="454">
        <f>แยกหน่วยบริการ!H502</f>
        <v>264478.58</v>
      </c>
      <c r="E502" s="455">
        <f>แยกหน่วยบริการ!P502</f>
        <v>0</v>
      </c>
      <c r="F502" s="455">
        <f>แยกหน่วยบริการ!X502</f>
        <v>0</v>
      </c>
      <c r="G502" s="455">
        <f>แยกหน่วยบริการ!AF502</f>
        <v>0</v>
      </c>
      <c r="H502" s="455">
        <f>แยกหน่วยบริการ!AN502</f>
        <v>0</v>
      </c>
      <c r="I502" s="455">
        <f>แยกหน่วยบริการ!AV502</f>
        <v>0</v>
      </c>
      <c r="J502" s="456">
        <f>แยกหน่วยบริการ!BD502</f>
        <v>0</v>
      </c>
      <c r="K502" s="456">
        <f>แยกหน่วยบริการ!BL502</f>
        <v>0</v>
      </c>
      <c r="M502" s="445" t="s">
        <v>858</v>
      </c>
      <c r="N502" s="445" t="s">
        <v>2146</v>
      </c>
    </row>
    <row r="503" spans="1:14" ht="25.2" customHeight="1">
      <c r="A503" s="451">
        <v>500</v>
      </c>
      <c r="B503" s="452" t="s">
        <v>859</v>
      </c>
      <c r="C503" s="453" t="s">
        <v>2282</v>
      </c>
      <c r="D503" s="454">
        <f>แยกหน่วยบริการ!H503</f>
        <v>0</v>
      </c>
      <c r="E503" s="455">
        <f>แยกหน่วยบริการ!P503</f>
        <v>0</v>
      </c>
      <c r="F503" s="455">
        <f>แยกหน่วยบริการ!X503</f>
        <v>0</v>
      </c>
      <c r="G503" s="455">
        <f>แยกหน่วยบริการ!AF503</f>
        <v>0</v>
      </c>
      <c r="H503" s="455">
        <f>แยกหน่วยบริการ!AN503</f>
        <v>0</v>
      </c>
      <c r="I503" s="455">
        <f>แยกหน่วยบริการ!AV503</f>
        <v>0</v>
      </c>
      <c r="J503" s="456">
        <f>แยกหน่วยบริการ!BD503</f>
        <v>0</v>
      </c>
      <c r="K503" s="456">
        <f>แยกหน่วยบริการ!BL503</f>
        <v>0</v>
      </c>
      <c r="M503" s="445" t="s">
        <v>859</v>
      </c>
      <c r="N503" s="445" t="s">
        <v>2147</v>
      </c>
    </row>
    <row r="504" spans="1:14" ht="25.2" customHeight="1">
      <c r="A504" s="451">
        <v>501</v>
      </c>
      <c r="B504" s="452" t="s">
        <v>860</v>
      </c>
      <c r="C504" s="453" t="s">
        <v>2283</v>
      </c>
      <c r="D504" s="454">
        <f>แยกหน่วยบริการ!H504</f>
        <v>-46615.82</v>
      </c>
      <c r="E504" s="455">
        <f>แยกหน่วยบริการ!P504</f>
        <v>-835</v>
      </c>
      <c r="F504" s="455">
        <f>แยกหน่วยบริการ!X504</f>
        <v>0</v>
      </c>
      <c r="G504" s="455">
        <f>แยกหน่วยบริการ!AF504</f>
        <v>-3432.5</v>
      </c>
      <c r="H504" s="455">
        <f>แยกหน่วยบริการ!AN504</f>
        <v>0</v>
      </c>
      <c r="I504" s="455">
        <f>แยกหน่วยบริการ!AV504</f>
        <v>0</v>
      </c>
      <c r="J504" s="456">
        <f>แยกหน่วยบริการ!BD504</f>
        <v>0</v>
      </c>
      <c r="K504" s="456">
        <f>แยกหน่วยบริการ!BL504</f>
        <v>0</v>
      </c>
      <c r="M504" s="445" t="s">
        <v>860</v>
      </c>
      <c r="N504" s="445" t="s">
        <v>2148</v>
      </c>
    </row>
    <row r="505" spans="1:14" ht="25.2" customHeight="1">
      <c r="A505" s="451">
        <v>502</v>
      </c>
      <c r="B505" s="452" t="s">
        <v>861</v>
      </c>
      <c r="C505" s="453" t="s">
        <v>2284</v>
      </c>
      <c r="D505" s="454">
        <f>แยกหน่วยบริการ!H505</f>
        <v>0</v>
      </c>
      <c r="E505" s="455">
        <f>แยกหน่วยบริการ!P505</f>
        <v>24000</v>
      </c>
      <c r="F505" s="455">
        <f>แยกหน่วยบริการ!X505</f>
        <v>19000</v>
      </c>
      <c r="G505" s="455">
        <f>แยกหน่วยบริการ!AF505</f>
        <v>0</v>
      </c>
      <c r="H505" s="455">
        <f>แยกหน่วยบริการ!AN505</f>
        <v>0</v>
      </c>
      <c r="I505" s="455">
        <f>แยกหน่วยบริการ!AV505</f>
        <v>4795</v>
      </c>
      <c r="J505" s="456">
        <f>แยกหน่วยบริการ!BD505</f>
        <v>3510</v>
      </c>
      <c r="K505" s="456">
        <f>แยกหน่วยบริการ!BL505</f>
        <v>32000</v>
      </c>
      <c r="M505" s="445" t="s">
        <v>861</v>
      </c>
      <c r="N505" s="445" t="s">
        <v>2149</v>
      </c>
    </row>
    <row r="506" spans="1:14" ht="25.2" customHeight="1">
      <c r="A506" s="451">
        <v>503</v>
      </c>
      <c r="B506" s="452" t="s">
        <v>862</v>
      </c>
      <c r="C506" s="453" t="s">
        <v>2285</v>
      </c>
      <c r="D506" s="454">
        <f>แยกหน่วยบริการ!H506</f>
        <v>0</v>
      </c>
      <c r="E506" s="455">
        <f>แยกหน่วยบริการ!P506</f>
        <v>0</v>
      </c>
      <c r="F506" s="455">
        <f>แยกหน่วยบริการ!X506</f>
        <v>0</v>
      </c>
      <c r="G506" s="455">
        <f>แยกหน่วยบริการ!AF506</f>
        <v>0</v>
      </c>
      <c r="H506" s="455">
        <f>แยกหน่วยบริการ!AN506</f>
        <v>0</v>
      </c>
      <c r="I506" s="455">
        <f>แยกหน่วยบริการ!AV506</f>
        <v>0</v>
      </c>
      <c r="J506" s="456">
        <f>แยกหน่วยบริการ!BD506</f>
        <v>0</v>
      </c>
      <c r="K506" s="456">
        <f>แยกหน่วยบริการ!BL506</f>
        <v>0</v>
      </c>
      <c r="M506" s="445" t="s">
        <v>862</v>
      </c>
      <c r="N506" s="445" t="s">
        <v>2150</v>
      </c>
    </row>
    <row r="507" spans="1:14" ht="25.2" customHeight="1">
      <c r="A507" s="451">
        <v>504</v>
      </c>
      <c r="B507" s="452" t="s">
        <v>863</v>
      </c>
      <c r="C507" s="453" t="s">
        <v>2286</v>
      </c>
      <c r="D507" s="454">
        <f>แยกหน่วยบริการ!H507</f>
        <v>0</v>
      </c>
      <c r="E507" s="455">
        <f>แยกหน่วยบริการ!P507</f>
        <v>0</v>
      </c>
      <c r="F507" s="455">
        <f>แยกหน่วยบริการ!X507</f>
        <v>0</v>
      </c>
      <c r="G507" s="455">
        <f>แยกหน่วยบริการ!AF507</f>
        <v>0</v>
      </c>
      <c r="H507" s="455">
        <f>แยกหน่วยบริการ!AN507</f>
        <v>0</v>
      </c>
      <c r="I507" s="455">
        <f>แยกหน่วยบริการ!AV507</f>
        <v>0</v>
      </c>
      <c r="J507" s="456">
        <f>แยกหน่วยบริการ!BD507</f>
        <v>0</v>
      </c>
      <c r="K507" s="456">
        <f>แยกหน่วยบริการ!BL507</f>
        <v>0</v>
      </c>
      <c r="M507" s="445" t="s">
        <v>863</v>
      </c>
      <c r="N507" s="445" t="s">
        <v>2151</v>
      </c>
    </row>
    <row r="508" spans="1:14" ht="25.2" customHeight="1">
      <c r="A508" s="451">
        <v>505</v>
      </c>
      <c r="B508" s="452" t="s">
        <v>864</v>
      </c>
      <c r="C508" s="453" t="s">
        <v>2287</v>
      </c>
      <c r="D508" s="454">
        <f>แยกหน่วยบริการ!H508</f>
        <v>0</v>
      </c>
      <c r="E508" s="455">
        <f>แยกหน่วยบริการ!P508</f>
        <v>0</v>
      </c>
      <c r="F508" s="455">
        <f>แยกหน่วยบริการ!X508</f>
        <v>0</v>
      </c>
      <c r="G508" s="455">
        <f>แยกหน่วยบริการ!AF508</f>
        <v>0</v>
      </c>
      <c r="H508" s="455">
        <f>แยกหน่วยบริการ!AN508</f>
        <v>0</v>
      </c>
      <c r="I508" s="455">
        <f>แยกหน่วยบริการ!AV508</f>
        <v>0</v>
      </c>
      <c r="J508" s="456">
        <f>แยกหน่วยบริการ!BD508</f>
        <v>0</v>
      </c>
      <c r="K508" s="456">
        <f>แยกหน่วยบริการ!BL508</f>
        <v>0</v>
      </c>
      <c r="M508" s="445" t="s">
        <v>864</v>
      </c>
      <c r="N508" s="445" t="s">
        <v>2152</v>
      </c>
    </row>
    <row r="509" spans="1:14" ht="25.2" customHeight="1">
      <c r="A509" s="451">
        <v>506</v>
      </c>
      <c r="B509" s="452" t="s">
        <v>865</v>
      </c>
      <c r="C509" s="453" t="s">
        <v>224</v>
      </c>
      <c r="D509" s="454">
        <f>แยกหน่วยบริการ!H509</f>
        <v>82160.75</v>
      </c>
      <c r="E509" s="455">
        <f>แยกหน่วยบริการ!P509</f>
        <v>0</v>
      </c>
      <c r="F509" s="455">
        <f>แยกหน่วยบริการ!X509</f>
        <v>710</v>
      </c>
      <c r="G509" s="455">
        <f>แยกหน่วยบริการ!AF509</f>
        <v>0</v>
      </c>
      <c r="H509" s="455">
        <f>แยกหน่วยบริการ!AN509</f>
        <v>0</v>
      </c>
      <c r="I509" s="455">
        <f>แยกหน่วยบริการ!AV509</f>
        <v>0</v>
      </c>
      <c r="J509" s="456">
        <f>แยกหน่วยบริการ!BD509</f>
        <v>1865</v>
      </c>
      <c r="K509" s="456">
        <f>แยกหน่วยบริการ!BL509</f>
        <v>0</v>
      </c>
      <c r="M509" s="445" t="s">
        <v>865</v>
      </c>
      <c r="N509" s="445" t="s">
        <v>224</v>
      </c>
    </row>
    <row r="510" spans="1:14" ht="25.2" customHeight="1">
      <c r="A510" s="451">
        <v>507</v>
      </c>
      <c r="B510" s="452" t="s">
        <v>866</v>
      </c>
      <c r="C510" s="453" t="s">
        <v>1259</v>
      </c>
      <c r="D510" s="454">
        <f>แยกหน่วยบริการ!H510</f>
        <v>30086.5</v>
      </c>
      <c r="E510" s="455">
        <f>แยกหน่วยบริการ!P510</f>
        <v>2596.4</v>
      </c>
      <c r="F510" s="455">
        <f>แยกหน่วยบริการ!X510</f>
        <v>0</v>
      </c>
      <c r="G510" s="455">
        <f>แยกหน่วยบริการ!AF510</f>
        <v>0</v>
      </c>
      <c r="H510" s="455">
        <f>แยกหน่วยบริการ!AN510</f>
        <v>0</v>
      </c>
      <c r="I510" s="455">
        <f>แยกหน่วยบริการ!AV510</f>
        <v>0</v>
      </c>
      <c r="J510" s="456">
        <f>แยกหน่วยบริการ!BD510</f>
        <v>5540</v>
      </c>
      <c r="K510" s="456">
        <f>แยกหน่วยบริการ!BL510</f>
        <v>0</v>
      </c>
      <c r="M510" s="445" t="s">
        <v>866</v>
      </c>
      <c r="N510" s="445" t="s">
        <v>1259</v>
      </c>
    </row>
    <row r="511" spans="1:14" ht="25.2" customHeight="1">
      <c r="A511" s="451">
        <v>508</v>
      </c>
      <c r="B511" s="452" t="s">
        <v>867</v>
      </c>
      <c r="C511" s="453" t="s">
        <v>416</v>
      </c>
      <c r="D511" s="454">
        <f>แยกหน่วยบริการ!H511</f>
        <v>-9028.75</v>
      </c>
      <c r="E511" s="455">
        <f>แยกหน่วยบริการ!P511</f>
        <v>0</v>
      </c>
      <c r="F511" s="455">
        <f>แยกหน่วยบริการ!X511</f>
        <v>0</v>
      </c>
      <c r="G511" s="455">
        <f>แยกหน่วยบริการ!AF511</f>
        <v>0</v>
      </c>
      <c r="H511" s="455">
        <f>แยกหน่วยบริการ!AN511</f>
        <v>0</v>
      </c>
      <c r="I511" s="455">
        <f>แยกหน่วยบริการ!AV511</f>
        <v>0</v>
      </c>
      <c r="J511" s="456">
        <f>แยกหน่วยบริการ!BD511</f>
        <v>0</v>
      </c>
      <c r="K511" s="456">
        <f>แยกหน่วยบริการ!BL511</f>
        <v>0</v>
      </c>
      <c r="M511" s="445" t="s">
        <v>867</v>
      </c>
      <c r="N511" s="445" t="s">
        <v>416</v>
      </c>
    </row>
    <row r="512" spans="1:14" ht="25.2" customHeight="1">
      <c r="A512" s="451">
        <v>509</v>
      </c>
      <c r="B512" s="452" t="s">
        <v>868</v>
      </c>
      <c r="C512" s="453" t="s">
        <v>225</v>
      </c>
      <c r="D512" s="454">
        <f>แยกหน่วยบริการ!H512</f>
        <v>-91562.87</v>
      </c>
      <c r="E512" s="455">
        <f>แยกหน่วยบริการ!P512</f>
        <v>0</v>
      </c>
      <c r="F512" s="455">
        <f>แยกหน่วยบริการ!X512</f>
        <v>0</v>
      </c>
      <c r="G512" s="455">
        <f>แยกหน่วยบริการ!AF512</f>
        <v>0</v>
      </c>
      <c r="H512" s="455">
        <f>แยกหน่วยบริการ!AN512</f>
        <v>0</v>
      </c>
      <c r="I512" s="455">
        <f>แยกหน่วยบริการ!AV512</f>
        <v>0</v>
      </c>
      <c r="J512" s="456">
        <f>แยกหน่วยบริการ!BD512</f>
        <v>0</v>
      </c>
      <c r="K512" s="456">
        <f>แยกหน่วยบริการ!BL512</f>
        <v>-13651.56</v>
      </c>
      <c r="M512" s="445" t="s">
        <v>868</v>
      </c>
      <c r="N512" s="445" t="s">
        <v>225</v>
      </c>
    </row>
    <row r="513" spans="1:14" ht="25.2" customHeight="1">
      <c r="A513" s="451">
        <v>510</v>
      </c>
      <c r="B513" s="452" t="s">
        <v>869</v>
      </c>
      <c r="C513" s="453" t="s">
        <v>226</v>
      </c>
      <c r="D513" s="454">
        <f>แยกหน่วยบริการ!H513</f>
        <v>3858.3</v>
      </c>
      <c r="E513" s="455">
        <f>แยกหน่วยบริการ!P513</f>
        <v>0</v>
      </c>
      <c r="F513" s="455">
        <f>แยกหน่วยบริการ!X513</f>
        <v>0</v>
      </c>
      <c r="G513" s="455">
        <f>แยกหน่วยบริการ!AF513</f>
        <v>0</v>
      </c>
      <c r="H513" s="455">
        <f>แยกหน่วยบริการ!AN513</f>
        <v>0</v>
      </c>
      <c r="I513" s="455">
        <f>แยกหน่วยบริการ!AV513</f>
        <v>0</v>
      </c>
      <c r="J513" s="456">
        <f>แยกหน่วยบริการ!BD513</f>
        <v>0</v>
      </c>
      <c r="K513" s="456">
        <f>แยกหน่วยบริการ!BL513</f>
        <v>4539.9799999999996</v>
      </c>
      <c r="M513" s="445" t="s">
        <v>869</v>
      </c>
      <c r="N513" s="445" t="s">
        <v>226</v>
      </c>
    </row>
    <row r="514" spans="1:14" ht="25.2" customHeight="1">
      <c r="A514" s="451">
        <v>511</v>
      </c>
      <c r="B514" s="452" t="s">
        <v>870</v>
      </c>
      <c r="C514" s="453" t="s">
        <v>227</v>
      </c>
      <c r="D514" s="454">
        <f>แยกหน่วยบริการ!H514</f>
        <v>55134.15</v>
      </c>
      <c r="E514" s="455">
        <f>แยกหน่วยบริการ!P514</f>
        <v>0</v>
      </c>
      <c r="F514" s="455">
        <f>แยกหน่วยบริการ!X514</f>
        <v>3443</v>
      </c>
      <c r="G514" s="455">
        <f>แยกหน่วยบริการ!AF514</f>
        <v>0</v>
      </c>
      <c r="H514" s="455">
        <f>แยกหน่วยบริการ!AN514</f>
        <v>79636.25</v>
      </c>
      <c r="I514" s="455">
        <f>แยกหน่วยบริการ!AV514</f>
        <v>39456.5</v>
      </c>
      <c r="J514" s="456">
        <f>แยกหน่วยบริการ!BD514</f>
        <v>0</v>
      </c>
      <c r="K514" s="456">
        <f>แยกหน่วยบริการ!BL514</f>
        <v>209674.2</v>
      </c>
      <c r="M514" s="445" t="s">
        <v>870</v>
      </c>
      <c r="N514" s="445" t="s">
        <v>227</v>
      </c>
    </row>
    <row r="515" spans="1:14" ht="25.2" customHeight="1">
      <c r="A515" s="451">
        <v>512</v>
      </c>
      <c r="B515" s="452" t="s">
        <v>871</v>
      </c>
      <c r="C515" s="453" t="s">
        <v>2288</v>
      </c>
      <c r="D515" s="454">
        <f>แยกหน่วยบริการ!H515</f>
        <v>376913.66</v>
      </c>
      <c r="E515" s="455">
        <f>แยกหน่วยบริการ!P515</f>
        <v>0</v>
      </c>
      <c r="F515" s="455">
        <f>แยกหน่วยบริการ!X515</f>
        <v>1446</v>
      </c>
      <c r="G515" s="455">
        <f>แยกหน่วยบริการ!AF515</f>
        <v>4423</v>
      </c>
      <c r="H515" s="455">
        <f>แยกหน่วยบริการ!AN515</f>
        <v>58028.5</v>
      </c>
      <c r="I515" s="455">
        <f>แยกหน่วยบริการ!AV515</f>
        <v>11535.5</v>
      </c>
      <c r="J515" s="456">
        <f>แยกหน่วยบริการ!BD515</f>
        <v>0</v>
      </c>
      <c r="K515" s="456">
        <f>แยกหน่วยบริการ!BL515</f>
        <v>95753.1</v>
      </c>
      <c r="M515" s="445" t="s">
        <v>871</v>
      </c>
      <c r="N515" s="445" t="s">
        <v>1260</v>
      </c>
    </row>
    <row r="516" spans="1:14" ht="25.2" customHeight="1">
      <c r="A516" s="451">
        <v>513</v>
      </c>
      <c r="B516" s="452" t="s">
        <v>872</v>
      </c>
      <c r="C516" s="453" t="s">
        <v>1261</v>
      </c>
      <c r="D516" s="454">
        <f>แยกหน่วยบริการ!H516</f>
        <v>0</v>
      </c>
      <c r="E516" s="455">
        <f>แยกหน่วยบริการ!P516</f>
        <v>0</v>
      </c>
      <c r="F516" s="455">
        <f>แยกหน่วยบริการ!X516</f>
        <v>-2309</v>
      </c>
      <c r="G516" s="455">
        <f>แยกหน่วยบริการ!AF516</f>
        <v>0</v>
      </c>
      <c r="H516" s="455">
        <f>แยกหน่วยบริการ!AN516</f>
        <v>-79636.25</v>
      </c>
      <c r="I516" s="455">
        <f>แยกหน่วยบริการ!AV516</f>
        <v>0</v>
      </c>
      <c r="J516" s="456">
        <f>แยกหน่วยบริการ!BD516</f>
        <v>0</v>
      </c>
      <c r="K516" s="456">
        <f>แยกหน่วยบริการ!BL516</f>
        <v>-108869.2</v>
      </c>
      <c r="M516" s="445" t="s">
        <v>872</v>
      </c>
      <c r="N516" s="445" t="s">
        <v>1261</v>
      </c>
    </row>
    <row r="517" spans="1:14" ht="25.2" customHeight="1">
      <c r="A517" s="451">
        <v>514</v>
      </c>
      <c r="B517" s="452" t="s">
        <v>873</v>
      </c>
      <c r="C517" s="453" t="s">
        <v>228</v>
      </c>
      <c r="D517" s="454">
        <f>แยกหน่วยบริการ!H517</f>
        <v>24025.35</v>
      </c>
      <c r="E517" s="455">
        <f>แยกหน่วยบริการ!P517</f>
        <v>9074.81</v>
      </c>
      <c r="F517" s="455">
        <f>แยกหน่วยบริการ!X517</f>
        <v>0</v>
      </c>
      <c r="G517" s="455">
        <f>แยกหน่วยบริการ!AF517</f>
        <v>17659.71</v>
      </c>
      <c r="H517" s="455">
        <f>แยกหน่วยบริการ!AN517</f>
        <v>0</v>
      </c>
      <c r="I517" s="455">
        <f>แยกหน่วยบริการ!AV517</f>
        <v>30613.61</v>
      </c>
      <c r="J517" s="456">
        <f>แยกหน่วยบริการ!BD517</f>
        <v>0</v>
      </c>
      <c r="K517" s="456">
        <f>แยกหน่วยบริการ!BL517</f>
        <v>0</v>
      </c>
      <c r="M517" s="445" t="s">
        <v>873</v>
      </c>
      <c r="N517" s="445" t="s">
        <v>228</v>
      </c>
    </row>
    <row r="518" spans="1:14" ht="25.2" customHeight="1">
      <c r="A518" s="451">
        <v>515</v>
      </c>
      <c r="B518" s="452" t="s">
        <v>874</v>
      </c>
      <c r="C518" s="453" t="s">
        <v>229</v>
      </c>
      <c r="D518" s="454">
        <f>แยกหน่วยบริการ!H518</f>
        <v>0</v>
      </c>
      <c r="E518" s="455">
        <f>แยกหน่วยบริการ!P518</f>
        <v>0</v>
      </c>
      <c r="F518" s="455">
        <f>แยกหน่วยบริการ!X518</f>
        <v>0</v>
      </c>
      <c r="G518" s="455">
        <f>แยกหน่วยบริการ!AF518</f>
        <v>0</v>
      </c>
      <c r="H518" s="455">
        <f>แยกหน่วยบริการ!AN518</f>
        <v>0</v>
      </c>
      <c r="I518" s="455">
        <f>แยกหน่วยบริการ!AV518</f>
        <v>0</v>
      </c>
      <c r="J518" s="456">
        <f>แยกหน่วยบริการ!BD518</f>
        <v>0</v>
      </c>
      <c r="K518" s="456">
        <f>แยกหน่วยบริการ!BL518</f>
        <v>0</v>
      </c>
      <c r="M518" s="445" t="s">
        <v>874</v>
      </c>
      <c r="N518" s="445" t="s">
        <v>229</v>
      </c>
    </row>
    <row r="519" spans="1:14" ht="25.2" customHeight="1">
      <c r="A519" s="451">
        <v>516</v>
      </c>
      <c r="B519" s="452" t="s">
        <v>875</v>
      </c>
      <c r="C519" s="453" t="s">
        <v>230</v>
      </c>
      <c r="D519" s="454">
        <f>แยกหน่วยบริการ!H519</f>
        <v>0</v>
      </c>
      <c r="E519" s="455">
        <f>แยกหน่วยบริการ!P519</f>
        <v>0</v>
      </c>
      <c r="F519" s="455">
        <f>แยกหน่วยบริการ!X519</f>
        <v>0</v>
      </c>
      <c r="G519" s="455">
        <f>แยกหน่วยบริการ!AF519</f>
        <v>0</v>
      </c>
      <c r="H519" s="455">
        <f>แยกหน่วยบริการ!AN519</f>
        <v>0</v>
      </c>
      <c r="I519" s="455">
        <f>แยกหน่วยบริการ!AV519</f>
        <v>0</v>
      </c>
      <c r="J519" s="456">
        <f>แยกหน่วยบริการ!BD519</f>
        <v>0</v>
      </c>
      <c r="K519" s="456">
        <f>แยกหน่วยบริการ!BL519</f>
        <v>0</v>
      </c>
      <c r="M519" s="445" t="s">
        <v>875</v>
      </c>
      <c r="N519" s="445" t="s">
        <v>230</v>
      </c>
    </row>
    <row r="520" spans="1:14" s="473" customFormat="1" ht="25.2" customHeight="1">
      <c r="A520" s="451">
        <v>517</v>
      </c>
      <c r="B520" s="452" t="s">
        <v>876</v>
      </c>
      <c r="C520" s="453" t="s">
        <v>231</v>
      </c>
      <c r="D520" s="454">
        <f>แยกหน่วยบริการ!H520</f>
        <v>0</v>
      </c>
      <c r="E520" s="455">
        <f>แยกหน่วยบริการ!P520</f>
        <v>0</v>
      </c>
      <c r="F520" s="455">
        <f>แยกหน่วยบริการ!X520</f>
        <v>0</v>
      </c>
      <c r="G520" s="455">
        <f>แยกหน่วยบริการ!AF520</f>
        <v>0</v>
      </c>
      <c r="H520" s="455">
        <f>แยกหน่วยบริการ!AN520</f>
        <v>0</v>
      </c>
      <c r="I520" s="455">
        <f>แยกหน่วยบริการ!AV520</f>
        <v>0</v>
      </c>
      <c r="J520" s="456">
        <f>แยกหน่วยบริการ!BD520</f>
        <v>0</v>
      </c>
      <c r="K520" s="456">
        <f>แยกหน่วยบริการ!BL520</f>
        <v>0</v>
      </c>
      <c r="M520" s="473" t="s">
        <v>876</v>
      </c>
      <c r="N520" s="473" t="s">
        <v>231</v>
      </c>
    </row>
    <row r="521" spans="1:14" s="473" customFormat="1" ht="25.2" customHeight="1">
      <c r="A521" s="451">
        <v>518</v>
      </c>
      <c r="B521" s="452" t="s">
        <v>877</v>
      </c>
      <c r="C521" s="453" t="s">
        <v>232</v>
      </c>
      <c r="D521" s="454">
        <f>แยกหน่วยบริการ!H521</f>
        <v>515850</v>
      </c>
      <c r="E521" s="455">
        <f>แยกหน่วยบริการ!P521</f>
        <v>300370.15000000002</v>
      </c>
      <c r="F521" s="455">
        <f>แยกหน่วยบริการ!X521</f>
        <v>2678404.38</v>
      </c>
      <c r="G521" s="455">
        <f>แยกหน่วยบริการ!AF521</f>
        <v>655063</v>
      </c>
      <c r="H521" s="455">
        <f>แยกหน่วยบริการ!AN521</f>
        <v>151640</v>
      </c>
      <c r="I521" s="455">
        <f>แยกหน่วยบริการ!AV521</f>
        <v>188800</v>
      </c>
      <c r="J521" s="456">
        <f>แยกหน่วยบริการ!BD521</f>
        <v>69300</v>
      </c>
      <c r="K521" s="456">
        <f>แยกหน่วยบริการ!BL521</f>
        <v>0</v>
      </c>
      <c r="M521" s="473" t="s">
        <v>877</v>
      </c>
      <c r="N521" s="473" t="s">
        <v>232</v>
      </c>
    </row>
    <row r="522" spans="1:14" s="473" customFormat="1" ht="25.2" customHeight="1">
      <c r="A522" s="451">
        <v>519</v>
      </c>
      <c r="B522" s="452" t="s">
        <v>878</v>
      </c>
      <c r="C522" s="453" t="s">
        <v>2153</v>
      </c>
      <c r="D522" s="454">
        <f>แยกหน่วยบริการ!H522</f>
        <v>378832</v>
      </c>
      <c r="E522" s="455">
        <f>แยกหน่วยบริการ!P522</f>
        <v>0</v>
      </c>
      <c r="F522" s="455">
        <f>แยกหน่วยบริการ!X522</f>
        <v>0</v>
      </c>
      <c r="G522" s="455">
        <f>แยกหน่วยบริการ!AF522</f>
        <v>0</v>
      </c>
      <c r="H522" s="455">
        <f>แยกหน่วยบริการ!AN522</f>
        <v>0</v>
      </c>
      <c r="I522" s="455">
        <f>แยกหน่วยบริการ!AV522</f>
        <v>153800</v>
      </c>
      <c r="J522" s="456">
        <f>แยกหน่วยบริการ!BD522</f>
        <v>0</v>
      </c>
      <c r="K522" s="456">
        <f>แยกหน่วยบริการ!BL522</f>
        <v>0</v>
      </c>
      <c r="M522" s="473" t="s">
        <v>878</v>
      </c>
      <c r="N522" s="473" t="s">
        <v>2153</v>
      </c>
    </row>
    <row r="523" spans="1:14" s="473" customFormat="1" ht="25.2" customHeight="1">
      <c r="A523" s="451">
        <v>520</v>
      </c>
      <c r="B523" s="452" t="s">
        <v>879</v>
      </c>
      <c r="C523" s="453" t="s">
        <v>233</v>
      </c>
      <c r="D523" s="454">
        <f>แยกหน่วยบริการ!H523</f>
        <v>0</v>
      </c>
      <c r="E523" s="455">
        <f>แยกหน่วยบริการ!P523</f>
        <v>0</v>
      </c>
      <c r="F523" s="455">
        <f>แยกหน่วยบริการ!X523</f>
        <v>0</v>
      </c>
      <c r="G523" s="455">
        <f>แยกหน่วยบริการ!AF523</f>
        <v>0</v>
      </c>
      <c r="H523" s="455">
        <f>แยกหน่วยบริการ!AN523</f>
        <v>0</v>
      </c>
      <c r="I523" s="455">
        <f>แยกหน่วยบริการ!AV523</f>
        <v>0</v>
      </c>
      <c r="J523" s="456">
        <f>แยกหน่วยบริการ!BD523</f>
        <v>0</v>
      </c>
      <c r="K523" s="456">
        <f>แยกหน่วยบริการ!BL523</f>
        <v>0</v>
      </c>
      <c r="M523" s="473" t="s">
        <v>879</v>
      </c>
      <c r="N523" s="473" t="s">
        <v>233</v>
      </c>
    </row>
    <row r="524" spans="1:14" s="473" customFormat="1" ht="25.2" customHeight="1">
      <c r="A524" s="451">
        <v>521</v>
      </c>
      <c r="B524" s="452" t="s">
        <v>880</v>
      </c>
      <c r="C524" s="453" t="s">
        <v>234</v>
      </c>
      <c r="D524" s="454">
        <f>แยกหน่วยบริการ!H524</f>
        <v>0</v>
      </c>
      <c r="E524" s="455">
        <f>แยกหน่วยบริการ!P524</f>
        <v>0</v>
      </c>
      <c r="F524" s="455">
        <f>แยกหน่วยบริการ!X524</f>
        <v>0</v>
      </c>
      <c r="G524" s="455">
        <f>แยกหน่วยบริการ!AF524</f>
        <v>0</v>
      </c>
      <c r="H524" s="455">
        <f>แยกหน่วยบริการ!AN524</f>
        <v>0</v>
      </c>
      <c r="I524" s="455">
        <f>แยกหน่วยบริการ!AV524</f>
        <v>0</v>
      </c>
      <c r="J524" s="456">
        <f>แยกหน่วยบริการ!BD524</f>
        <v>0</v>
      </c>
      <c r="K524" s="456">
        <f>แยกหน่วยบริการ!BL524</f>
        <v>0</v>
      </c>
      <c r="M524" s="473" t="s">
        <v>880</v>
      </c>
      <c r="N524" s="473" t="s">
        <v>234</v>
      </c>
    </row>
    <row r="525" spans="1:14" ht="25.2" customHeight="1">
      <c r="A525" s="451">
        <v>522</v>
      </c>
      <c r="B525" s="452" t="s">
        <v>881</v>
      </c>
      <c r="C525" s="453" t="s">
        <v>1263</v>
      </c>
      <c r="D525" s="454">
        <f>แยกหน่วยบริการ!H525</f>
        <v>10762214.59</v>
      </c>
      <c r="E525" s="455">
        <f>แยกหน่วยบริการ!P525</f>
        <v>422347.58</v>
      </c>
      <c r="F525" s="455">
        <f>แยกหน่วยบริการ!X525</f>
        <v>242908.99</v>
      </c>
      <c r="G525" s="455">
        <f>แยกหน่วยบริการ!AF525</f>
        <v>76233</v>
      </c>
      <c r="H525" s="455">
        <f>แยกหน่วยบริการ!AN525</f>
        <v>154650.10999999999</v>
      </c>
      <c r="I525" s="455">
        <f>แยกหน่วยบริการ!AV525</f>
        <v>2864130.71</v>
      </c>
      <c r="J525" s="456">
        <f>แยกหน่วยบริการ!BD525</f>
        <v>679424.1</v>
      </c>
      <c r="K525" s="456">
        <f>แยกหน่วยบริการ!BL525</f>
        <v>977500.03</v>
      </c>
      <c r="M525" s="445" t="s">
        <v>881</v>
      </c>
      <c r="N525" s="445" t="s">
        <v>1263</v>
      </c>
    </row>
    <row r="526" spans="1:14" ht="25.2" customHeight="1">
      <c r="A526" s="451">
        <v>523</v>
      </c>
      <c r="B526" s="452" t="s">
        <v>882</v>
      </c>
      <c r="C526" s="453" t="s">
        <v>1264</v>
      </c>
      <c r="D526" s="454">
        <f>แยกหน่วยบริการ!H526</f>
        <v>166460524.71000001</v>
      </c>
      <c r="E526" s="455">
        <f>แยกหน่วยบริการ!P526</f>
        <v>1773008.99</v>
      </c>
      <c r="F526" s="455">
        <f>แยกหน่วยบริการ!X526</f>
        <v>400011.98</v>
      </c>
      <c r="G526" s="455">
        <f>แยกหน่วยบริการ!AF526</f>
        <v>0</v>
      </c>
      <c r="H526" s="455">
        <f>แยกหน่วยบริการ!AN526</f>
        <v>221892.07</v>
      </c>
      <c r="I526" s="455">
        <f>แยกหน่วยบริการ!AV526</f>
        <v>497210.75</v>
      </c>
      <c r="J526" s="456">
        <f>แยกหน่วยบริการ!BD526</f>
        <v>2500</v>
      </c>
      <c r="K526" s="456">
        <f>แยกหน่วยบริการ!BL526</f>
        <v>77200.02</v>
      </c>
      <c r="M526" s="445" t="s">
        <v>882</v>
      </c>
      <c r="N526" s="445" t="s">
        <v>1264</v>
      </c>
    </row>
    <row r="527" spans="1:14" ht="25.2" customHeight="1">
      <c r="A527" s="451">
        <v>524</v>
      </c>
      <c r="B527" s="452" t="s">
        <v>883</v>
      </c>
      <c r="C527" s="453" t="s">
        <v>235</v>
      </c>
      <c r="D527" s="454">
        <f>แยกหน่วยบริการ!H527</f>
        <v>0</v>
      </c>
      <c r="E527" s="455">
        <f>แยกหน่วยบริการ!P527</f>
        <v>0</v>
      </c>
      <c r="F527" s="455">
        <f>แยกหน่วยบริการ!X527</f>
        <v>0</v>
      </c>
      <c r="G527" s="455">
        <f>แยกหน่วยบริการ!AF527</f>
        <v>0</v>
      </c>
      <c r="H527" s="455">
        <f>แยกหน่วยบริการ!AN527</f>
        <v>0</v>
      </c>
      <c r="I527" s="455">
        <f>แยกหน่วยบริการ!AV527</f>
        <v>0</v>
      </c>
      <c r="J527" s="456">
        <f>แยกหน่วยบริการ!BD527</f>
        <v>0</v>
      </c>
      <c r="K527" s="456">
        <f>แยกหน่วยบริการ!BL527</f>
        <v>0</v>
      </c>
      <c r="M527" s="445" t="s">
        <v>883</v>
      </c>
      <c r="N527" s="445" t="s">
        <v>235</v>
      </c>
    </row>
    <row r="528" spans="1:14" ht="25.2" customHeight="1">
      <c r="A528" s="451">
        <v>525</v>
      </c>
      <c r="B528" s="452" t="s">
        <v>884</v>
      </c>
      <c r="C528" s="453" t="s">
        <v>236</v>
      </c>
      <c r="D528" s="454">
        <f>แยกหน่วยบริการ!H528</f>
        <v>605463.80000000005</v>
      </c>
      <c r="E528" s="455">
        <f>แยกหน่วยบริการ!P528</f>
        <v>179388.34</v>
      </c>
      <c r="F528" s="455">
        <f>แยกหน่วยบริการ!X528</f>
        <v>72394.570000000007</v>
      </c>
      <c r="G528" s="455">
        <f>แยกหน่วยบริการ!AF528</f>
        <v>168092</v>
      </c>
      <c r="H528" s="455">
        <f>แยกหน่วยบริการ!AN528</f>
        <v>132751.85999999999</v>
      </c>
      <c r="I528" s="455">
        <f>แยกหน่วยบริการ!AV528</f>
        <v>135844.99</v>
      </c>
      <c r="J528" s="456">
        <f>แยกหน่วยบริการ!BD528</f>
        <v>88024.3</v>
      </c>
      <c r="K528" s="456">
        <f>แยกหน่วยบริการ!BL528</f>
        <v>29091.55</v>
      </c>
      <c r="M528" s="445" t="s">
        <v>884</v>
      </c>
      <c r="N528" s="445" t="s">
        <v>236</v>
      </c>
    </row>
    <row r="529" spans="1:14" ht="25.2" customHeight="1">
      <c r="A529" s="451">
        <v>526</v>
      </c>
      <c r="B529" s="452" t="s">
        <v>885</v>
      </c>
      <c r="C529" s="453" t="s">
        <v>183</v>
      </c>
      <c r="D529" s="454">
        <f>แยกหน่วยบริการ!H529</f>
        <v>0</v>
      </c>
      <c r="E529" s="455">
        <f>แยกหน่วยบริการ!P529</f>
        <v>0</v>
      </c>
      <c r="F529" s="455">
        <f>แยกหน่วยบริการ!X529</f>
        <v>0</v>
      </c>
      <c r="G529" s="455">
        <f>แยกหน่วยบริการ!AF529</f>
        <v>0</v>
      </c>
      <c r="H529" s="455">
        <f>แยกหน่วยบริการ!AN529</f>
        <v>0</v>
      </c>
      <c r="I529" s="455">
        <f>แยกหน่วยบริการ!AV529</f>
        <v>0</v>
      </c>
      <c r="J529" s="456">
        <f>แยกหน่วยบริการ!BD529</f>
        <v>0</v>
      </c>
      <c r="K529" s="456">
        <f>แยกหน่วยบริการ!BL529</f>
        <v>0</v>
      </c>
      <c r="M529" s="445" t="s">
        <v>885</v>
      </c>
      <c r="N529" s="445" t="s">
        <v>183</v>
      </c>
    </row>
    <row r="530" spans="1:14" ht="25.2" customHeight="1">
      <c r="A530" s="451">
        <v>527</v>
      </c>
      <c r="B530" s="452" t="s">
        <v>886</v>
      </c>
      <c r="C530" s="453" t="s">
        <v>184</v>
      </c>
      <c r="D530" s="454">
        <f>แยกหน่วยบริการ!H530</f>
        <v>25000</v>
      </c>
      <c r="E530" s="455">
        <f>แยกหน่วยบริการ!P530</f>
        <v>0</v>
      </c>
      <c r="F530" s="455">
        <f>แยกหน่วยบริการ!X530</f>
        <v>0</v>
      </c>
      <c r="G530" s="455">
        <f>แยกหน่วยบริการ!AF530</f>
        <v>47000</v>
      </c>
      <c r="H530" s="455">
        <f>แยกหน่วยบริการ!AN530</f>
        <v>15000</v>
      </c>
      <c r="I530" s="455">
        <f>แยกหน่วยบริการ!AV530</f>
        <v>0</v>
      </c>
      <c r="J530" s="456">
        <f>แยกหน่วยบริการ!BD530</f>
        <v>0</v>
      </c>
      <c r="K530" s="456">
        <f>แยกหน่วยบริการ!BL530</f>
        <v>14450</v>
      </c>
      <c r="M530" s="445" t="s">
        <v>886</v>
      </c>
      <c r="N530" s="445" t="s">
        <v>184</v>
      </c>
    </row>
    <row r="531" spans="1:14" ht="25.2" customHeight="1">
      <c r="A531" s="451">
        <v>528</v>
      </c>
      <c r="B531" s="452" t="s">
        <v>887</v>
      </c>
      <c r="C531" s="453" t="s">
        <v>237</v>
      </c>
      <c r="D531" s="454">
        <f>แยกหน่วยบริการ!H531</f>
        <v>0</v>
      </c>
      <c r="E531" s="455">
        <f>แยกหน่วยบริการ!P531</f>
        <v>0</v>
      </c>
      <c r="F531" s="455">
        <f>แยกหน่วยบริการ!X531</f>
        <v>0</v>
      </c>
      <c r="G531" s="455">
        <f>แยกหน่วยบริการ!AF531</f>
        <v>0</v>
      </c>
      <c r="H531" s="455">
        <f>แยกหน่วยบริการ!AN531</f>
        <v>0</v>
      </c>
      <c r="I531" s="455">
        <f>แยกหน่วยบริการ!AV531</f>
        <v>0</v>
      </c>
      <c r="J531" s="456">
        <f>แยกหน่วยบริการ!BD531</f>
        <v>0</v>
      </c>
      <c r="K531" s="456">
        <f>แยกหน่วยบริการ!BL531</f>
        <v>0</v>
      </c>
      <c r="M531" s="445" t="s">
        <v>887</v>
      </c>
      <c r="N531" s="445" t="s">
        <v>237</v>
      </c>
    </row>
    <row r="532" spans="1:14" ht="25.2" customHeight="1">
      <c r="A532" s="451">
        <v>529</v>
      </c>
      <c r="B532" s="452" t="s">
        <v>888</v>
      </c>
      <c r="C532" s="453" t="s">
        <v>238</v>
      </c>
      <c r="D532" s="454">
        <f>แยกหน่วยบริการ!H532</f>
        <v>135914039.87</v>
      </c>
      <c r="E532" s="455">
        <f>แยกหน่วยบริการ!P532</f>
        <v>32942773.289999999</v>
      </c>
      <c r="F532" s="455">
        <f>แยกหน่วยบริการ!X532</f>
        <v>33332912.510000002</v>
      </c>
      <c r="G532" s="455">
        <f>แยกหน่วยบริการ!AF532</f>
        <v>55833850.590000004</v>
      </c>
      <c r="H532" s="455">
        <f>แยกหน่วยบริการ!AN532</f>
        <v>34333903.640000001</v>
      </c>
      <c r="I532" s="455">
        <f>แยกหน่วยบริการ!AV532</f>
        <v>31746892.620000001</v>
      </c>
      <c r="J532" s="456">
        <f>แยกหน่วยบริการ!BD532</f>
        <v>33175234.079999998</v>
      </c>
      <c r="K532" s="456">
        <f>แยกหน่วยบริการ!BL532</f>
        <v>20507848.390000001</v>
      </c>
      <c r="M532" s="445" t="s">
        <v>888</v>
      </c>
      <c r="N532" s="445" t="s">
        <v>238</v>
      </c>
    </row>
    <row r="533" spans="1:14" ht="25.2" customHeight="1">
      <c r="A533" s="451">
        <v>530</v>
      </c>
      <c r="B533" s="452" t="s">
        <v>889</v>
      </c>
      <c r="C533" s="453" t="s">
        <v>239</v>
      </c>
      <c r="D533" s="454">
        <f>แยกหน่วยบริการ!H533</f>
        <v>0</v>
      </c>
      <c r="E533" s="455">
        <f>แยกหน่วยบริการ!P533</f>
        <v>0</v>
      </c>
      <c r="F533" s="455">
        <f>แยกหน่วยบริการ!X533</f>
        <v>0</v>
      </c>
      <c r="G533" s="455">
        <f>แยกหน่วยบริการ!AF533</f>
        <v>0</v>
      </c>
      <c r="H533" s="455">
        <f>แยกหน่วยบริการ!AN533</f>
        <v>0</v>
      </c>
      <c r="I533" s="455">
        <f>แยกหน่วยบริการ!AV533</f>
        <v>0</v>
      </c>
      <c r="J533" s="456">
        <f>แยกหน่วยบริการ!BD533</f>
        <v>0</v>
      </c>
      <c r="K533" s="456">
        <f>แยกหน่วยบริการ!BL533</f>
        <v>0</v>
      </c>
      <c r="M533" s="445" t="s">
        <v>889</v>
      </c>
      <c r="N533" s="445" t="s">
        <v>239</v>
      </c>
    </row>
    <row r="534" spans="1:14" ht="25.2" customHeight="1">
      <c r="A534" s="451">
        <v>531</v>
      </c>
      <c r="B534" s="452" t="s">
        <v>890</v>
      </c>
      <c r="C534" s="453" t="s">
        <v>240</v>
      </c>
      <c r="D534" s="454">
        <f>แยกหน่วยบริการ!H534</f>
        <v>10900711.810000001</v>
      </c>
      <c r="E534" s="455">
        <f>แยกหน่วยบริการ!P534</f>
        <v>22102.080000000002</v>
      </c>
      <c r="F534" s="455">
        <f>แยกหน่วยบริการ!X534</f>
        <v>8052.6</v>
      </c>
      <c r="G534" s="455">
        <f>แยกหน่วยบริการ!AF534</f>
        <v>12563.36</v>
      </c>
      <c r="H534" s="455">
        <f>แยกหน่วยบริการ!AN534</f>
        <v>19402.099999999999</v>
      </c>
      <c r="I534" s="455">
        <f>แยกหน่วยบริการ!AV534</f>
        <v>12753.12</v>
      </c>
      <c r="J534" s="456">
        <f>แยกหน่วยบริการ!BD534</f>
        <v>6160.8</v>
      </c>
      <c r="K534" s="456">
        <f>แยกหน่วยบริการ!BL534</f>
        <v>0</v>
      </c>
      <c r="M534" s="445" t="s">
        <v>890</v>
      </c>
      <c r="N534" s="445" t="s">
        <v>240</v>
      </c>
    </row>
    <row r="535" spans="1:14" ht="25.2" customHeight="1">
      <c r="A535" s="451">
        <v>532</v>
      </c>
      <c r="B535" s="452" t="s">
        <v>891</v>
      </c>
      <c r="C535" s="453" t="s">
        <v>241</v>
      </c>
      <c r="D535" s="454">
        <f>แยกหน่วยบริการ!H535</f>
        <v>31155</v>
      </c>
      <c r="E535" s="455">
        <f>แยกหน่วยบริการ!P535</f>
        <v>0</v>
      </c>
      <c r="F535" s="455">
        <f>แยกหน่วยบริการ!X535</f>
        <v>0</v>
      </c>
      <c r="G535" s="455">
        <f>แยกหน่วยบริการ!AF535</f>
        <v>0</v>
      </c>
      <c r="H535" s="455">
        <f>แยกหน่วยบริการ!AN535</f>
        <v>0</v>
      </c>
      <c r="I535" s="455">
        <f>แยกหน่วยบริการ!AV535</f>
        <v>0</v>
      </c>
      <c r="J535" s="456">
        <f>แยกหน่วยบริการ!BD535</f>
        <v>0</v>
      </c>
      <c r="K535" s="456">
        <f>แยกหน่วยบริการ!BL535</f>
        <v>0</v>
      </c>
      <c r="M535" s="445" t="s">
        <v>891</v>
      </c>
      <c r="N535" s="445" t="s">
        <v>241</v>
      </c>
    </row>
    <row r="536" spans="1:14" ht="25.2" customHeight="1">
      <c r="A536" s="451">
        <v>533</v>
      </c>
      <c r="B536" s="452" t="s">
        <v>892</v>
      </c>
      <c r="C536" s="453" t="s">
        <v>242</v>
      </c>
      <c r="D536" s="454">
        <f>แยกหน่วยบริการ!H536</f>
        <v>0</v>
      </c>
      <c r="E536" s="455">
        <f>แยกหน่วยบริการ!P536</f>
        <v>0</v>
      </c>
      <c r="F536" s="455">
        <f>แยกหน่วยบริการ!X536</f>
        <v>0</v>
      </c>
      <c r="G536" s="455">
        <f>แยกหน่วยบริการ!AF536</f>
        <v>0</v>
      </c>
      <c r="H536" s="455">
        <f>แยกหน่วยบริการ!AN536</f>
        <v>0</v>
      </c>
      <c r="I536" s="455">
        <f>แยกหน่วยบริการ!AV536</f>
        <v>0</v>
      </c>
      <c r="J536" s="456">
        <f>แยกหน่วยบริการ!BD536</f>
        <v>0</v>
      </c>
      <c r="K536" s="456">
        <f>แยกหน่วยบริการ!BL536</f>
        <v>0</v>
      </c>
      <c r="M536" s="445" t="s">
        <v>892</v>
      </c>
      <c r="N536" s="445" t="s">
        <v>242</v>
      </c>
    </row>
    <row r="537" spans="1:14" ht="25.2" customHeight="1">
      <c r="A537" s="451">
        <v>534</v>
      </c>
      <c r="B537" s="452" t="s">
        <v>893</v>
      </c>
      <c r="C537" s="453" t="s">
        <v>243</v>
      </c>
      <c r="D537" s="454">
        <f>แยกหน่วยบริการ!H537</f>
        <v>6295469.4000000004</v>
      </c>
      <c r="E537" s="455">
        <f>แยกหน่วยบริการ!P537</f>
        <v>1407589.3</v>
      </c>
      <c r="F537" s="455">
        <f>แยกหน่วยบริการ!X537</f>
        <v>1312862.3899999999</v>
      </c>
      <c r="G537" s="455">
        <f>แยกหน่วยบริการ!AF537</f>
        <v>2432778.7000000002</v>
      </c>
      <c r="H537" s="455">
        <f>แยกหน่วยบริการ!AN537</f>
        <v>1432902.63</v>
      </c>
      <c r="I537" s="455">
        <f>แยกหน่วยบริการ!AV537</f>
        <v>1269746.54</v>
      </c>
      <c r="J537" s="456">
        <f>แยกหน่วยบริการ!BD537</f>
        <v>1367613.85</v>
      </c>
      <c r="K537" s="456">
        <f>แยกหน่วยบริการ!BL537</f>
        <v>796964.57</v>
      </c>
      <c r="M537" s="445" t="s">
        <v>893</v>
      </c>
      <c r="N537" s="445" t="s">
        <v>243</v>
      </c>
    </row>
    <row r="538" spans="1:14" ht="25.2" customHeight="1">
      <c r="A538" s="451">
        <v>535</v>
      </c>
      <c r="B538" s="452" t="s">
        <v>894</v>
      </c>
      <c r="C538" s="453" t="s">
        <v>244</v>
      </c>
      <c r="D538" s="454">
        <f>แยกหน่วยบริการ!H538</f>
        <v>0</v>
      </c>
      <c r="E538" s="455">
        <f>แยกหน่วยบริการ!P538</f>
        <v>0</v>
      </c>
      <c r="F538" s="455">
        <f>แยกหน่วยบริการ!X538</f>
        <v>0</v>
      </c>
      <c r="G538" s="455">
        <f>แยกหน่วยบริการ!AF538</f>
        <v>0</v>
      </c>
      <c r="H538" s="455">
        <f>แยกหน่วยบริการ!AN538</f>
        <v>0</v>
      </c>
      <c r="I538" s="455">
        <f>แยกหน่วยบริการ!AV538</f>
        <v>0</v>
      </c>
      <c r="J538" s="456">
        <f>แยกหน่วยบริการ!BD538</f>
        <v>0</v>
      </c>
      <c r="K538" s="456">
        <f>แยกหน่วยบริการ!BL538</f>
        <v>0</v>
      </c>
      <c r="M538" s="445" t="s">
        <v>894</v>
      </c>
      <c r="N538" s="445" t="s">
        <v>244</v>
      </c>
    </row>
    <row r="539" spans="1:14" ht="25.2" customHeight="1">
      <c r="A539" s="451">
        <v>536</v>
      </c>
      <c r="B539" s="452" t="s">
        <v>1843</v>
      </c>
      <c r="C539" s="453" t="s">
        <v>2289</v>
      </c>
      <c r="D539" s="454">
        <f>แยกหน่วยบริการ!H539</f>
        <v>0</v>
      </c>
      <c r="E539" s="455">
        <f>แยกหน่วยบริการ!P539</f>
        <v>0</v>
      </c>
      <c r="F539" s="455">
        <f>แยกหน่วยบริการ!X539</f>
        <v>0</v>
      </c>
      <c r="G539" s="455">
        <f>แยกหน่วยบริการ!AF539</f>
        <v>0</v>
      </c>
      <c r="H539" s="455">
        <f>แยกหน่วยบริการ!AN539</f>
        <v>0</v>
      </c>
      <c r="I539" s="455">
        <f>แยกหน่วยบริการ!AV539</f>
        <v>0</v>
      </c>
      <c r="J539" s="456">
        <f>แยกหน่วยบริการ!BD539</f>
        <v>0</v>
      </c>
      <c r="K539" s="456">
        <f>แยกหน่วยบริการ!BL539</f>
        <v>0</v>
      </c>
      <c r="M539" s="445" t="s">
        <v>1843</v>
      </c>
      <c r="N539" s="445" t="s">
        <v>1844</v>
      </c>
    </row>
    <row r="540" spans="1:14" ht="25.2" customHeight="1">
      <c r="A540" s="451">
        <v>537</v>
      </c>
      <c r="B540" s="452" t="s">
        <v>895</v>
      </c>
      <c r="C540" s="453" t="s">
        <v>2290</v>
      </c>
      <c r="D540" s="454">
        <f>แยกหน่วยบริการ!H540</f>
        <v>0</v>
      </c>
      <c r="E540" s="455">
        <f>แยกหน่วยบริการ!P540</f>
        <v>0</v>
      </c>
      <c r="F540" s="455">
        <f>แยกหน่วยบริการ!X540</f>
        <v>0</v>
      </c>
      <c r="G540" s="455">
        <f>แยกหน่วยบริการ!AF540</f>
        <v>0</v>
      </c>
      <c r="H540" s="455">
        <f>แยกหน่วยบริการ!AN540</f>
        <v>0</v>
      </c>
      <c r="I540" s="455">
        <f>แยกหน่วยบริการ!AV540</f>
        <v>0</v>
      </c>
      <c r="J540" s="456">
        <f>แยกหน่วยบริการ!BD540</f>
        <v>0</v>
      </c>
      <c r="K540" s="456">
        <f>แยกหน่วยบริการ!BL540</f>
        <v>0</v>
      </c>
      <c r="M540" s="445" t="s">
        <v>895</v>
      </c>
      <c r="N540" s="445" t="s">
        <v>1268</v>
      </c>
    </row>
    <row r="541" spans="1:14" ht="25.2" customHeight="1">
      <c r="A541" s="451">
        <v>538</v>
      </c>
      <c r="B541" s="452" t="s">
        <v>896</v>
      </c>
      <c r="C541" s="453" t="s">
        <v>2291</v>
      </c>
      <c r="D541" s="454">
        <f>แยกหน่วยบริการ!H541</f>
        <v>0</v>
      </c>
      <c r="E541" s="455">
        <f>แยกหน่วยบริการ!P541</f>
        <v>0</v>
      </c>
      <c r="F541" s="455">
        <f>แยกหน่วยบริการ!X541</f>
        <v>0</v>
      </c>
      <c r="G541" s="455">
        <f>แยกหน่วยบริการ!AF541</f>
        <v>0</v>
      </c>
      <c r="H541" s="455">
        <f>แยกหน่วยบริการ!AN541</f>
        <v>0</v>
      </c>
      <c r="I541" s="455">
        <f>แยกหน่วยบริการ!AV541</f>
        <v>0</v>
      </c>
      <c r="J541" s="456">
        <f>แยกหน่วยบริการ!BD541</f>
        <v>0</v>
      </c>
      <c r="K541" s="456">
        <f>แยกหน่วยบริการ!BL541</f>
        <v>0</v>
      </c>
      <c r="M541" s="445" t="s">
        <v>896</v>
      </c>
      <c r="N541" s="445" t="s">
        <v>1269</v>
      </c>
    </row>
    <row r="542" spans="1:14" ht="25.2" customHeight="1">
      <c r="A542" s="451">
        <v>539</v>
      </c>
      <c r="B542" s="452" t="s">
        <v>897</v>
      </c>
      <c r="C542" s="453" t="s">
        <v>2292</v>
      </c>
      <c r="D542" s="454">
        <f>แยกหน่วยบริการ!H542</f>
        <v>0</v>
      </c>
      <c r="E542" s="455">
        <f>แยกหน่วยบริการ!P542</f>
        <v>0</v>
      </c>
      <c r="F542" s="455">
        <f>แยกหน่วยบริการ!X542</f>
        <v>0</v>
      </c>
      <c r="G542" s="455">
        <f>แยกหน่วยบริการ!AF542</f>
        <v>0</v>
      </c>
      <c r="H542" s="455">
        <f>แยกหน่วยบริการ!AN542</f>
        <v>0</v>
      </c>
      <c r="I542" s="455">
        <f>แยกหน่วยบริการ!AV542</f>
        <v>0</v>
      </c>
      <c r="J542" s="456">
        <f>แยกหน่วยบริการ!BD542</f>
        <v>0</v>
      </c>
      <c r="K542" s="456">
        <f>แยกหน่วยบริการ!BL542</f>
        <v>0</v>
      </c>
      <c r="M542" s="445" t="s">
        <v>897</v>
      </c>
      <c r="N542" s="445" t="s">
        <v>1270</v>
      </c>
    </row>
    <row r="543" spans="1:14" ht="25.2" customHeight="1">
      <c r="A543" s="451">
        <v>540</v>
      </c>
      <c r="B543" s="452" t="s">
        <v>898</v>
      </c>
      <c r="C543" s="453" t="s">
        <v>245</v>
      </c>
      <c r="D543" s="454">
        <f>แยกหน่วยบริการ!H543</f>
        <v>0</v>
      </c>
      <c r="E543" s="455">
        <f>แยกหน่วยบริการ!P543</f>
        <v>0</v>
      </c>
      <c r="F543" s="455">
        <f>แยกหน่วยบริการ!X543</f>
        <v>0</v>
      </c>
      <c r="G543" s="455">
        <f>แยกหน่วยบริการ!AF543</f>
        <v>0</v>
      </c>
      <c r="H543" s="455">
        <f>แยกหน่วยบริการ!AN543</f>
        <v>0</v>
      </c>
      <c r="I543" s="455">
        <f>แยกหน่วยบริการ!AV543</f>
        <v>0</v>
      </c>
      <c r="J543" s="456">
        <f>แยกหน่วยบริการ!BD543</f>
        <v>0</v>
      </c>
      <c r="K543" s="456">
        <f>แยกหน่วยบริการ!BL543</f>
        <v>0</v>
      </c>
      <c r="M543" s="445" t="s">
        <v>898</v>
      </c>
      <c r="N543" s="445" t="s">
        <v>245</v>
      </c>
    </row>
    <row r="544" spans="1:14" ht="25.2" customHeight="1">
      <c r="A544" s="451">
        <v>541</v>
      </c>
      <c r="B544" s="452" t="s">
        <v>899</v>
      </c>
      <c r="C544" s="453" t="s">
        <v>2293</v>
      </c>
      <c r="D544" s="454">
        <f>แยกหน่วยบริการ!H544</f>
        <v>0</v>
      </c>
      <c r="E544" s="455">
        <f>แยกหน่วยบริการ!P544</f>
        <v>0</v>
      </c>
      <c r="F544" s="455">
        <f>แยกหน่วยบริการ!X544</f>
        <v>0</v>
      </c>
      <c r="G544" s="455">
        <f>แยกหน่วยบริการ!AF544</f>
        <v>0</v>
      </c>
      <c r="H544" s="455">
        <f>แยกหน่วยบริการ!AN544</f>
        <v>0</v>
      </c>
      <c r="I544" s="455">
        <f>แยกหน่วยบริการ!AV544</f>
        <v>0</v>
      </c>
      <c r="J544" s="456">
        <f>แยกหน่วยบริการ!BD544</f>
        <v>0</v>
      </c>
      <c r="K544" s="456">
        <f>แยกหน่วยบริการ!BL544</f>
        <v>0</v>
      </c>
      <c r="M544" s="445" t="s">
        <v>899</v>
      </c>
      <c r="N544" s="445" t="s">
        <v>1390</v>
      </c>
    </row>
    <row r="545" spans="1:14" ht="25.2" customHeight="1">
      <c r="A545" s="451">
        <v>542</v>
      </c>
      <c r="B545" s="452" t="s">
        <v>900</v>
      </c>
      <c r="C545" s="453" t="s">
        <v>2294</v>
      </c>
      <c r="D545" s="454">
        <f>แยกหน่วยบริการ!H545</f>
        <v>0</v>
      </c>
      <c r="E545" s="455">
        <f>แยกหน่วยบริการ!P545</f>
        <v>0</v>
      </c>
      <c r="F545" s="455">
        <f>แยกหน่วยบริการ!X545</f>
        <v>0</v>
      </c>
      <c r="G545" s="455">
        <f>แยกหน่วยบริการ!AF545</f>
        <v>0</v>
      </c>
      <c r="H545" s="455">
        <f>แยกหน่วยบริการ!AN545</f>
        <v>0</v>
      </c>
      <c r="I545" s="455">
        <f>แยกหน่วยบริการ!AV545</f>
        <v>0</v>
      </c>
      <c r="J545" s="456">
        <f>แยกหน่วยบริการ!BD545</f>
        <v>0</v>
      </c>
      <c r="K545" s="456">
        <f>แยกหน่วยบริการ!BL545</f>
        <v>0</v>
      </c>
      <c r="M545" s="445" t="s">
        <v>900</v>
      </c>
      <c r="N545" s="445" t="s">
        <v>1271</v>
      </c>
    </row>
    <row r="546" spans="1:14" ht="25.2" customHeight="1">
      <c r="A546" s="451">
        <v>543</v>
      </c>
      <c r="B546" s="452" t="s">
        <v>1975</v>
      </c>
      <c r="C546" s="453" t="s">
        <v>2295</v>
      </c>
      <c r="D546" s="454">
        <f>แยกหน่วยบริการ!H546</f>
        <v>18000</v>
      </c>
      <c r="E546" s="455">
        <f>แยกหน่วยบริการ!P546</f>
        <v>0</v>
      </c>
      <c r="F546" s="455">
        <f>แยกหน่วยบริการ!X546</f>
        <v>0</v>
      </c>
      <c r="G546" s="455">
        <f>แยกหน่วยบริการ!AF546</f>
        <v>0</v>
      </c>
      <c r="H546" s="455">
        <f>แยกหน่วยบริการ!AN546</f>
        <v>0</v>
      </c>
      <c r="I546" s="455">
        <f>แยกหน่วยบริการ!AV546</f>
        <v>0</v>
      </c>
      <c r="J546" s="456">
        <f>แยกหน่วยบริการ!BD546</f>
        <v>0</v>
      </c>
      <c r="K546" s="456">
        <f>แยกหน่วยบริการ!BL546</f>
        <v>0</v>
      </c>
      <c r="M546" s="445" t="s">
        <v>1975</v>
      </c>
      <c r="N546" s="445" t="s">
        <v>1976</v>
      </c>
    </row>
    <row r="547" spans="1:14" ht="25.2" customHeight="1">
      <c r="A547" s="451">
        <v>544</v>
      </c>
      <c r="B547" s="452" t="s">
        <v>901</v>
      </c>
      <c r="C547" s="453" t="s">
        <v>246</v>
      </c>
      <c r="D547" s="454">
        <f>แยกหน่วยบริการ!H547</f>
        <v>5324.5</v>
      </c>
      <c r="E547" s="455">
        <f>แยกหน่วยบริการ!P547</f>
        <v>0</v>
      </c>
      <c r="F547" s="455">
        <f>แยกหน่วยบริการ!X547</f>
        <v>0</v>
      </c>
      <c r="G547" s="455">
        <f>แยกหน่วยบริการ!AF547</f>
        <v>0</v>
      </c>
      <c r="H547" s="455">
        <f>แยกหน่วยบริการ!AN547</f>
        <v>0</v>
      </c>
      <c r="I547" s="455">
        <f>แยกหน่วยบริการ!AV547</f>
        <v>0</v>
      </c>
      <c r="J547" s="456">
        <f>แยกหน่วยบริการ!BD547</f>
        <v>0</v>
      </c>
      <c r="K547" s="456">
        <f>แยกหน่วยบริการ!BL547</f>
        <v>0</v>
      </c>
      <c r="M547" s="445" t="s">
        <v>901</v>
      </c>
      <c r="N547" s="445" t="s">
        <v>246</v>
      </c>
    </row>
    <row r="548" spans="1:14" ht="25.2" customHeight="1">
      <c r="A548" s="451">
        <v>545</v>
      </c>
      <c r="B548" s="452" t="s">
        <v>902</v>
      </c>
      <c r="C548" s="453" t="s">
        <v>247</v>
      </c>
      <c r="D548" s="454">
        <f>แยกหน่วยบริการ!H548</f>
        <v>81183</v>
      </c>
      <c r="E548" s="455">
        <f>แยกหน่วยบริการ!P548</f>
        <v>0</v>
      </c>
      <c r="F548" s="455">
        <f>แยกหน่วยบริการ!X548</f>
        <v>1500</v>
      </c>
      <c r="G548" s="455">
        <f>แยกหน่วยบริการ!AF548</f>
        <v>139812.18</v>
      </c>
      <c r="H548" s="455">
        <f>แยกหน่วยบริการ!AN548</f>
        <v>31255</v>
      </c>
      <c r="I548" s="455">
        <f>แยกหน่วยบริการ!AV548</f>
        <v>6900</v>
      </c>
      <c r="J548" s="456">
        <f>แยกหน่วยบริการ!BD548</f>
        <v>3110.4</v>
      </c>
      <c r="K548" s="456">
        <f>แยกหน่วยบริการ!BL548</f>
        <v>3.7</v>
      </c>
      <c r="M548" s="445" t="s">
        <v>902</v>
      </c>
      <c r="N548" s="445" t="s">
        <v>247</v>
      </c>
    </row>
    <row r="549" spans="1:14" ht="25.2" customHeight="1">
      <c r="A549" s="451">
        <v>546</v>
      </c>
      <c r="B549" s="452" t="s">
        <v>903</v>
      </c>
      <c r="C549" s="453" t="s">
        <v>1272</v>
      </c>
      <c r="D549" s="454">
        <f>แยกหน่วยบริการ!H549</f>
        <v>193460</v>
      </c>
      <c r="E549" s="455">
        <f>แยกหน่วยบริการ!P549</f>
        <v>22000</v>
      </c>
      <c r="F549" s="455">
        <f>แยกหน่วยบริการ!X549</f>
        <v>0</v>
      </c>
      <c r="G549" s="455">
        <f>แยกหน่วยบริการ!AF549</f>
        <v>0</v>
      </c>
      <c r="H549" s="455">
        <f>แยกหน่วยบริการ!AN549</f>
        <v>0</v>
      </c>
      <c r="I549" s="455">
        <f>แยกหน่วยบริการ!AV549</f>
        <v>0</v>
      </c>
      <c r="J549" s="456">
        <f>แยกหน่วยบริการ!BD549</f>
        <v>0</v>
      </c>
      <c r="K549" s="456">
        <f>แยกหน่วยบริการ!BL549</f>
        <v>0</v>
      </c>
      <c r="M549" s="445" t="s">
        <v>903</v>
      </c>
      <c r="N549" s="445" t="s">
        <v>1272</v>
      </c>
    </row>
    <row r="550" spans="1:14" ht="25.2" customHeight="1">
      <c r="A550" s="451">
        <v>547</v>
      </c>
      <c r="B550" s="452" t="s">
        <v>904</v>
      </c>
      <c r="C550" s="453" t="s">
        <v>1273</v>
      </c>
      <c r="D550" s="454">
        <f>แยกหน่วยบริการ!H550</f>
        <v>4500</v>
      </c>
      <c r="E550" s="455">
        <f>แยกหน่วยบริการ!P550</f>
        <v>0</v>
      </c>
      <c r="F550" s="455">
        <f>แยกหน่วยบริการ!X550</f>
        <v>0</v>
      </c>
      <c r="G550" s="455">
        <f>แยกหน่วยบริการ!AF550</f>
        <v>8780</v>
      </c>
      <c r="H550" s="455">
        <f>แยกหน่วยบริการ!AN550</f>
        <v>0</v>
      </c>
      <c r="I550" s="455">
        <f>แยกหน่วยบริการ!AV550</f>
        <v>0</v>
      </c>
      <c r="J550" s="456">
        <f>แยกหน่วยบริการ!BD550</f>
        <v>0</v>
      </c>
      <c r="K550" s="456">
        <f>แยกหน่วยบริการ!BL550</f>
        <v>0</v>
      </c>
      <c r="M550" s="445" t="s">
        <v>904</v>
      </c>
      <c r="N550" s="445" t="s">
        <v>1273</v>
      </c>
    </row>
    <row r="551" spans="1:14" ht="25.2" customHeight="1">
      <c r="A551" s="451">
        <v>548</v>
      </c>
      <c r="B551" s="452" t="s">
        <v>905</v>
      </c>
      <c r="C551" s="453" t="s">
        <v>248</v>
      </c>
      <c r="D551" s="454">
        <f>แยกหน่วยบริการ!H551</f>
        <v>379500</v>
      </c>
      <c r="E551" s="455">
        <f>แยกหน่วยบริการ!P551</f>
        <v>197600</v>
      </c>
      <c r="F551" s="455">
        <f>แยกหน่วยบริการ!X551</f>
        <v>253400</v>
      </c>
      <c r="G551" s="455">
        <f>แยกหน่วยบริการ!AF551</f>
        <v>192760</v>
      </c>
      <c r="H551" s="455">
        <f>แยกหน่วยบริการ!AN551</f>
        <v>228300</v>
      </c>
      <c r="I551" s="455">
        <f>แยกหน่วยบริการ!AV551</f>
        <v>123500</v>
      </c>
      <c r="J551" s="456">
        <f>แยกหน่วยบริการ!BD551</f>
        <v>156400</v>
      </c>
      <c r="K551" s="456">
        <f>แยกหน่วยบริการ!BL551</f>
        <v>102000</v>
      </c>
      <c r="M551" s="445" t="s">
        <v>905</v>
      </c>
      <c r="N551" s="445" t="s">
        <v>248</v>
      </c>
    </row>
    <row r="552" spans="1:14" ht="25.2" customHeight="1">
      <c r="A552" s="451">
        <v>549</v>
      </c>
      <c r="B552" s="452" t="s">
        <v>906</v>
      </c>
      <c r="C552" s="453" t="s">
        <v>249</v>
      </c>
      <c r="D552" s="454">
        <f>แยกหน่วยบริการ!H552</f>
        <v>0</v>
      </c>
      <c r="E552" s="455">
        <f>แยกหน่วยบริการ!P552</f>
        <v>0</v>
      </c>
      <c r="F552" s="455">
        <f>แยกหน่วยบริการ!X552</f>
        <v>0</v>
      </c>
      <c r="G552" s="455">
        <f>แยกหน่วยบริการ!AF552</f>
        <v>0</v>
      </c>
      <c r="H552" s="455">
        <f>แยกหน่วยบริการ!AN552</f>
        <v>0</v>
      </c>
      <c r="I552" s="455">
        <f>แยกหน่วยบริการ!AV552</f>
        <v>0</v>
      </c>
      <c r="J552" s="456">
        <f>แยกหน่วยบริการ!BD552</f>
        <v>0</v>
      </c>
      <c r="K552" s="456">
        <f>แยกหน่วยบริการ!BL552</f>
        <v>0</v>
      </c>
      <c r="M552" s="445" t="s">
        <v>906</v>
      </c>
      <c r="N552" s="445" t="s">
        <v>249</v>
      </c>
    </row>
    <row r="553" spans="1:14" ht="25.2" customHeight="1">
      <c r="A553" s="451">
        <v>550</v>
      </c>
      <c r="B553" s="452" t="s">
        <v>907</v>
      </c>
      <c r="C553" s="453" t="s">
        <v>250</v>
      </c>
      <c r="D553" s="454">
        <f>แยกหน่วยบริการ!H553</f>
        <v>0</v>
      </c>
      <c r="E553" s="455">
        <f>แยกหน่วยบริการ!P553</f>
        <v>0</v>
      </c>
      <c r="F553" s="455">
        <f>แยกหน่วยบริการ!X553</f>
        <v>0</v>
      </c>
      <c r="G553" s="455">
        <f>แยกหน่วยบริการ!AF553</f>
        <v>0</v>
      </c>
      <c r="H553" s="455">
        <f>แยกหน่วยบริการ!AN553</f>
        <v>0</v>
      </c>
      <c r="I553" s="455">
        <f>แยกหน่วยบริการ!AV553</f>
        <v>0</v>
      </c>
      <c r="J553" s="456">
        <f>แยกหน่วยบริการ!BD553</f>
        <v>0</v>
      </c>
      <c r="K553" s="456">
        <f>แยกหน่วยบริการ!BL553</f>
        <v>0</v>
      </c>
      <c r="M553" s="445" t="s">
        <v>907</v>
      </c>
      <c r="N553" s="445" t="s">
        <v>250</v>
      </c>
    </row>
    <row r="554" spans="1:14" ht="25.2" customHeight="1">
      <c r="A554" s="451">
        <v>551</v>
      </c>
      <c r="B554" s="452" t="s">
        <v>908</v>
      </c>
      <c r="C554" s="453" t="s">
        <v>251</v>
      </c>
      <c r="D554" s="454">
        <f>แยกหน่วยบริการ!H554</f>
        <v>3588511.4</v>
      </c>
      <c r="E554" s="455">
        <f>แยกหน่วยบริการ!P554</f>
        <v>34900.74</v>
      </c>
      <c r="F554" s="455">
        <f>แยกหน่วยบริการ!X554</f>
        <v>294769.42</v>
      </c>
      <c r="G554" s="455">
        <f>แยกหน่วยบริการ!AF554</f>
        <v>47565.95</v>
      </c>
      <c r="H554" s="455">
        <f>แยกหน่วยบริการ!AN554</f>
        <v>44038</v>
      </c>
      <c r="I554" s="455">
        <f>แยกหน่วยบริการ!AV554</f>
        <v>687356.44</v>
      </c>
      <c r="J554" s="456">
        <f>แยกหน่วยบริการ!BD554</f>
        <v>15900</v>
      </c>
      <c r="K554" s="456">
        <f>แยกหน่วยบริการ!BL554</f>
        <v>76833.259999999995</v>
      </c>
      <c r="M554" s="445" t="s">
        <v>908</v>
      </c>
      <c r="N554" s="445" t="s">
        <v>251</v>
      </c>
    </row>
    <row r="555" spans="1:14" ht="25.2" customHeight="1">
      <c r="A555" s="451">
        <v>552</v>
      </c>
      <c r="B555" s="452" t="s">
        <v>909</v>
      </c>
      <c r="C555" s="453" t="s">
        <v>252</v>
      </c>
      <c r="D555" s="454">
        <f>แยกหน่วยบริการ!H555</f>
        <v>0</v>
      </c>
      <c r="E555" s="455">
        <f>แยกหน่วยบริการ!P555</f>
        <v>0</v>
      </c>
      <c r="F555" s="455">
        <f>แยกหน่วยบริการ!X555</f>
        <v>0</v>
      </c>
      <c r="G555" s="455">
        <f>แยกหน่วยบริการ!AF555</f>
        <v>0</v>
      </c>
      <c r="H555" s="455">
        <f>แยกหน่วยบริการ!AN555</f>
        <v>2740</v>
      </c>
      <c r="I555" s="455">
        <f>แยกหน่วยบริการ!AV555</f>
        <v>0</v>
      </c>
      <c r="J555" s="456">
        <f>แยกหน่วยบริการ!BD555</f>
        <v>0</v>
      </c>
      <c r="K555" s="456">
        <f>แยกหน่วยบริการ!BL555</f>
        <v>0</v>
      </c>
      <c r="M555" s="445" t="s">
        <v>909</v>
      </c>
      <c r="N555" s="445" t="s">
        <v>252</v>
      </c>
    </row>
    <row r="556" spans="1:14" ht="25.2" customHeight="1">
      <c r="A556" s="451">
        <v>553</v>
      </c>
      <c r="B556" s="452" t="s">
        <v>910</v>
      </c>
      <c r="C556" s="453" t="s">
        <v>2296</v>
      </c>
      <c r="D556" s="454">
        <f>แยกหน่วยบริการ!H556</f>
        <v>0</v>
      </c>
      <c r="E556" s="455">
        <f>แยกหน่วยบริการ!P556</f>
        <v>0</v>
      </c>
      <c r="F556" s="455">
        <f>แยกหน่วยบริการ!X556</f>
        <v>0</v>
      </c>
      <c r="G556" s="455">
        <f>แยกหน่วยบริการ!AF556</f>
        <v>0</v>
      </c>
      <c r="H556" s="455">
        <f>แยกหน่วยบริการ!AN556</f>
        <v>0</v>
      </c>
      <c r="I556" s="455">
        <f>แยกหน่วยบริการ!AV556</f>
        <v>0</v>
      </c>
      <c r="J556" s="456">
        <f>แยกหน่วยบริการ!BD556</f>
        <v>0</v>
      </c>
      <c r="K556" s="456">
        <f>แยกหน่วยบริการ!BL556</f>
        <v>0</v>
      </c>
      <c r="M556" s="445" t="s">
        <v>910</v>
      </c>
      <c r="N556" s="445" t="s">
        <v>2154</v>
      </c>
    </row>
    <row r="557" spans="1:14" ht="25.2" customHeight="1">
      <c r="A557" s="451">
        <v>554</v>
      </c>
      <c r="B557" s="452" t="s">
        <v>911</v>
      </c>
      <c r="C557" s="453" t="s">
        <v>2297</v>
      </c>
      <c r="D557" s="454">
        <f>แยกหน่วยบริการ!H557</f>
        <v>0</v>
      </c>
      <c r="E557" s="455">
        <f>แยกหน่วยบริการ!P557</f>
        <v>0</v>
      </c>
      <c r="F557" s="455">
        <f>แยกหน่วยบริการ!X557</f>
        <v>0</v>
      </c>
      <c r="G557" s="455">
        <f>แยกหน่วยบริการ!AF557</f>
        <v>0</v>
      </c>
      <c r="H557" s="455">
        <f>แยกหน่วยบริการ!AN557</f>
        <v>0</v>
      </c>
      <c r="I557" s="455">
        <f>แยกหน่วยบริการ!AV557</f>
        <v>0</v>
      </c>
      <c r="J557" s="456">
        <f>แยกหน่วยบริการ!BD557</f>
        <v>0</v>
      </c>
      <c r="K557" s="456">
        <f>แยกหน่วยบริการ!BL557</f>
        <v>0</v>
      </c>
      <c r="M557" s="445" t="s">
        <v>911</v>
      </c>
      <c r="N557" s="445" t="s">
        <v>253</v>
      </c>
    </row>
    <row r="558" spans="1:14" ht="25.2" customHeight="1">
      <c r="A558" s="451">
        <v>555</v>
      </c>
      <c r="B558" s="452" t="s">
        <v>912</v>
      </c>
      <c r="C558" s="453" t="s">
        <v>2298</v>
      </c>
      <c r="D558" s="454">
        <f>แยกหน่วยบริการ!H558</f>
        <v>0</v>
      </c>
      <c r="E558" s="455">
        <f>แยกหน่วยบริการ!P558</f>
        <v>995100</v>
      </c>
      <c r="F558" s="455">
        <f>แยกหน่วยบริการ!X558</f>
        <v>3990404</v>
      </c>
      <c r="G558" s="455">
        <f>แยกหน่วยบริการ!AF558</f>
        <v>0</v>
      </c>
      <c r="H558" s="455">
        <f>แยกหน่วยบริการ!AN558</f>
        <v>883800</v>
      </c>
      <c r="I558" s="455">
        <f>แยกหน่วยบริการ!AV558</f>
        <v>0</v>
      </c>
      <c r="J558" s="456">
        <f>แยกหน่วยบริการ!BD558</f>
        <v>0</v>
      </c>
      <c r="K558" s="456">
        <f>แยกหน่วยบริการ!BL558</f>
        <v>0</v>
      </c>
      <c r="M558" s="445" t="s">
        <v>912</v>
      </c>
      <c r="N558" s="445" t="s">
        <v>1845</v>
      </c>
    </row>
    <row r="559" spans="1:14" ht="25.2" customHeight="1">
      <c r="A559" s="451">
        <v>556</v>
      </c>
      <c r="B559" s="452" t="s">
        <v>913</v>
      </c>
      <c r="C559" s="453" t="s">
        <v>2299</v>
      </c>
      <c r="D559" s="454">
        <f>แยกหน่วยบริการ!H559</f>
        <v>715924.87</v>
      </c>
      <c r="E559" s="455">
        <f>แยกหน่วยบริการ!P559</f>
        <v>0</v>
      </c>
      <c r="F559" s="455">
        <f>แยกหน่วยบริการ!X559</f>
        <v>0</v>
      </c>
      <c r="G559" s="455">
        <f>แยกหน่วยบริการ!AF559</f>
        <v>0</v>
      </c>
      <c r="H559" s="455">
        <f>แยกหน่วยบริการ!AN559</f>
        <v>95230</v>
      </c>
      <c r="I559" s="455">
        <f>แยกหน่วยบริการ!AV559</f>
        <v>0</v>
      </c>
      <c r="J559" s="456">
        <f>แยกหน่วยบริการ!BD559</f>
        <v>5000</v>
      </c>
      <c r="K559" s="456">
        <f>แยกหน่วยบริการ!BL559</f>
        <v>25000</v>
      </c>
      <c r="M559" s="445" t="s">
        <v>913</v>
      </c>
      <c r="N559" s="445" t="s">
        <v>254</v>
      </c>
    </row>
    <row r="560" spans="1:14" s="465" customFormat="1" ht="25.2" customHeight="1">
      <c r="A560" s="451">
        <v>557</v>
      </c>
      <c r="B560" s="452" t="s">
        <v>914</v>
      </c>
      <c r="C560" s="453" t="s">
        <v>2300</v>
      </c>
      <c r="D560" s="454">
        <f>แยกหน่วยบริการ!H560</f>
        <v>0</v>
      </c>
      <c r="E560" s="455">
        <f>แยกหน่วยบริการ!P560</f>
        <v>0</v>
      </c>
      <c r="F560" s="455">
        <f>แยกหน่วยบริการ!X560</f>
        <v>0</v>
      </c>
      <c r="G560" s="455">
        <f>แยกหน่วยบริการ!AF560</f>
        <v>0</v>
      </c>
      <c r="H560" s="455">
        <f>แยกหน่วยบริการ!AN560</f>
        <v>0</v>
      </c>
      <c r="I560" s="455">
        <f>แยกหน่วยบริการ!AV560</f>
        <v>0</v>
      </c>
      <c r="J560" s="456">
        <f>แยกหน่วยบริการ!BD560</f>
        <v>0</v>
      </c>
      <c r="K560" s="456">
        <f>แยกหน่วยบริการ!BL560</f>
        <v>0</v>
      </c>
      <c r="M560" s="465" t="s">
        <v>914</v>
      </c>
      <c r="N560" s="465" t="s">
        <v>2155</v>
      </c>
    </row>
    <row r="561" spans="1:14" s="464" customFormat="1" ht="25.2" customHeight="1">
      <c r="A561" s="451">
        <v>558</v>
      </c>
      <c r="B561" s="452" t="s">
        <v>915</v>
      </c>
      <c r="C561" s="453" t="s">
        <v>2301</v>
      </c>
      <c r="D561" s="454">
        <f>แยกหน่วยบริการ!H561</f>
        <v>0</v>
      </c>
      <c r="E561" s="455">
        <f>แยกหน่วยบริการ!P561</f>
        <v>3225504</v>
      </c>
      <c r="F561" s="455">
        <f>แยกหน่วยบริการ!X561</f>
        <v>4112530.58</v>
      </c>
      <c r="G561" s="455">
        <f>แยกหน่วยบริการ!AF561</f>
        <v>2253420.48</v>
      </c>
      <c r="H561" s="455">
        <f>แยกหน่วยบริการ!AN561</f>
        <v>833483</v>
      </c>
      <c r="I561" s="455">
        <f>แยกหน่วยบริการ!AV561</f>
        <v>3117520</v>
      </c>
      <c r="J561" s="456">
        <f>แยกหน่วยบริการ!BD561</f>
        <v>2931835.85</v>
      </c>
      <c r="K561" s="456">
        <f>แยกหน่วยบริการ!BL561</f>
        <v>1646226</v>
      </c>
      <c r="M561" s="464" t="s">
        <v>915</v>
      </c>
      <c r="N561" s="464" t="s">
        <v>447</v>
      </c>
    </row>
    <row r="562" spans="1:14" ht="25.2" customHeight="1">
      <c r="A562" s="451">
        <v>559</v>
      </c>
      <c r="B562" s="452" t="s">
        <v>916</v>
      </c>
      <c r="C562" s="453" t="s">
        <v>2302</v>
      </c>
      <c r="D562" s="454">
        <f>แยกหน่วยบริการ!H562</f>
        <v>0</v>
      </c>
      <c r="E562" s="455">
        <f>แยกหน่วยบริการ!P562</f>
        <v>0</v>
      </c>
      <c r="F562" s="455">
        <f>แยกหน่วยบริการ!X562</f>
        <v>0</v>
      </c>
      <c r="G562" s="455">
        <f>แยกหน่วยบริการ!AF562</f>
        <v>0</v>
      </c>
      <c r="H562" s="455">
        <f>แยกหน่วยบริการ!AN562</f>
        <v>0</v>
      </c>
      <c r="I562" s="455">
        <f>แยกหน่วยบริการ!AV562</f>
        <v>0</v>
      </c>
      <c r="J562" s="456">
        <f>แยกหน่วยบริการ!BD562</f>
        <v>65000</v>
      </c>
      <c r="K562" s="456">
        <f>แยกหน่วยบริการ!BL562</f>
        <v>0</v>
      </c>
      <c r="M562" s="445" t="s">
        <v>916</v>
      </c>
      <c r="N562" s="445" t="s">
        <v>2156</v>
      </c>
    </row>
    <row r="563" spans="1:14" ht="25.2" customHeight="1">
      <c r="A563" s="451">
        <v>560</v>
      </c>
      <c r="B563" s="452" t="s">
        <v>917</v>
      </c>
      <c r="C563" s="453" t="s">
        <v>2303</v>
      </c>
      <c r="D563" s="454">
        <f>แยกหน่วยบริการ!H563</f>
        <v>0</v>
      </c>
      <c r="E563" s="455">
        <f>แยกหน่วยบริการ!P563</f>
        <v>0</v>
      </c>
      <c r="F563" s="455">
        <f>แยกหน่วยบริการ!X563</f>
        <v>0</v>
      </c>
      <c r="G563" s="455">
        <f>แยกหน่วยบริการ!AF563</f>
        <v>0</v>
      </c>
      <c r="H563" s="455">
        <f>แยกหน่วยบริการ!AN563</f>
        <v>0</v>
      </c>
      <c r="I563" s="455">
        <f>แยกหน่วยบริการ!AV563</f>
        <v>0</v>
      </c>
      <c r="J563" s="456">
        <f>แยกหน่วยบริการ!BD563</f>
        <v>0</v>
      </c>
      <c r="K563" s="456">
        <f>แยกหน่วยบริการ!BL563</f>
        <v>0</v>
      </c>
      <c r="M563" s="445" t="s">
        <v>917</v>
      </c>
      <c r="N563" s="445" t="s">
        <v>1846</v>
      </c>
    </row>
    <row r="564" spans="1:14" s="465" customFormat="1" ht="25.2" customHeight="1">
      <c r="A564" s="451">
        <v>561</v>
      </c>
      <c r="B564" s="452" t="s">
        <v>918</v>
      </c>
      <c r="C564" s="453" t="s">
        <v>2304</v>
      </c>
      <c r="D564" s="454">
        <f>แยกหน่วยบริการ!H564</f>
        <v>0</v>
      </c>
      <c r="E564" s="455">
        <f>แยกหน่วยบริการ!P564</f>
        <v>276008</v>
      </c>
      <c r="F564" s="455">
        <f>แยกหน่วยบริการ!X564</f>
        <v>191220</v>
      </c>
      <c r="G564" s="455">
        <f>แยกหน่วยบริการ!AF564</f>
        <v>401314.25</v>
      </c>
      <c r="H564" s="455">
        <f>แยกหน่วยบริการ!AN564</f>
        <v>460609.53</v>
      </c>
      <c r="I564" s="455">
        <f>แยกหน่วยบริการ!AV564</f>
        <v>124850</v>
      </c>
      <c r="J564" s="456">
        <f>แยกหน่วยบริการ!BD564</f>
        <v>167338.5</v>
      </c>
      <c r="K564" s="456">
        <f>แยกหน่วยบริการ!BL564</f>
        <v>108543</v>
      </c>
      <c r="M564" s="465" t="s">
        <v>918</v>
      </c>
      <c r="N564" s="465" t="s">
        <v>1274</v>
      </c>
    </row>
    <row r="565" spans="1:14" s="464" customFormat="1" ht="25.2" customHeight="1">
      <c r="A565" s="451">
        <v>562</v>
      </c>
      <c r="B565" s="452" t="s">
        <v>1977</v>
      </c>
      <c r="C565" s="453" t="s">
        <v>1978</v>
      </c>
      <c r="D565" s="454">
        <f>แยกหน่วยบริการ!H565</f>
        <v>0</v>
      </c>
      <c r="E565" s="455">
        <f>แยกหน่วยบริการ!P565</f>
        <v>0</v>
      </c>
      <c r="F565" s="455">
        <f>แยกหน่วยบริการ!X565</f>
        <v>0</v>
      </c>
      <c r="G565" s="455">
        <f>แยกหน่วยบริการ!AF565</f>
        <v>0</v>
      </c>
      <c r="H565" s="455">
        <f>แยกหน่วยบริการ!AN565</f>
        <v>0</v>
      </c>
      <c r="I565" s="455">
        <f>แยกหน่วยบริการ!AV565</f>
        <v>0</v>
      </c>
      <c r="J565" s="456">
        <f>แยกหน่วยบริการ!BD565</f>
        <v>0</v>
      </c>
      <c r="K565" s="456">
        <f>แยกหน่วยบริการ!BL565</f>
        <v>0</v>
      </c>
      <c r="M565" s="464" t="s">
        <v>1977</v>
      </c>
      <c r="N565" s="464" t="s">
        <v>1978</v>
      </c>
    </row>
    <row r="566" spans="1:14" s="465" customFormat="1" ht="25.2" customHeight="1">
      <c r="A566" s="451">
        <v>563</v>
      </c>
      <c r="B566" s="452" t="s">
        <v>919</v>
      </c>
      <c r="C566" s="453" t="s">
        <v>255</v>
      </c>
      <c r="D566" s="454">
        <f>แยกหน่วยบริการ!H566</f>
        <v>1007310</v>
      </c>
      <c r="E566" s="455">
        <f>แยกหน่วยบริการ!P566</f>
        <v>463380</v>
      </c>
      <c r="F566" s="455">
        <f>แยกหน่วยบริการ!X566</f>
        <v>306450</v>
      </c>
      <c r="G566" s="455">
        <f>แยกหน่วยบริการ!AF566</f>
        <v>593760</v>
      </c>
      <c r="H566" s="455">
        <f>แยกหน่วยบริการ!AN566</f>
        <v>398550</v>
      </c>
      <c r="I566" s="455">
        <f>แยกหน่วยบริการ!AV566</f>
        <v>448410</v>
      </c>
      <c r="J566" s="456">
        <f>แยกหน่วยบริการ!BD566</f>
        <v>350850</v>
      </c>
      <c r="K566" s="456">
        <f>แยกหน่วยบริการ!BL566</f>
        <v>135810</v>
      </c>
      <c r="M566" s="465" t="s">
        <v>919</v>
      </c>
      <c r="N566" s="465" t="s">
        <v>255</v>
      </c>
    </row>
    <row r="567" spans="1:14" s="465" customFormat="1" ht="25.2" customHeight="1">
      <c r="A567" s="451">
        <v>564</v>
      </c>
      <c r="B567" s="452" t="s">
        <v>920</v>
      </c>
      <c r="C567" s="453" t="s">
        <v>256</v>
      </c>
      <c r="D567" s="454">
        <f>แยกหน่วยบริการ!H567</f>
        <v>105429699.09</v>
      </c>
      <c r="E567" s="455">
        <f>แยกหน่วยบริการ!P567</f>
        <v>27840965.07</v>
      </c>
      <c r="F567" s="455">
        <f>แยกหน่วยบริการ!X567</f>
        <v>26705224.850000001</v>
      </c>
      <c r="G567" s="455">
        <f>แยกหน่วยบริการ!AF567</f>
        <v>43550269.030000001</v>
      </c>
      <c r="H567" s="455">
        <f>แยกหน่วยบริการ!AN567</f>
        <v>28018762.579999998</v>
      </c>
      <c r="I567" s="455">
        <f>แยกหน่วยบริการ!AV567</f>
        <v>25039631</v>
      </c>
      <c r="J567" s="456">
        <f>แยกหน่วยบริการ!BD567</f>
        <v>26379283</v>
      </c>
      <c r="K567" s="456">
        <f>แยกหน่วยบริการ!BL567</f>
        <v>15821987.32</v>
      </c>
      <c r="M567" s="465" t="s">
        <v>920</v>
      </c>
      <c r="N567" s="465" t="s">
        <v>256</v>
      </c>
    </row>
    <row r="568" spans="1:14" s="465" customFormat="1" ht="25.2" customHeight="1">
      <c r="A568" s="451">
        <v>565</v>
      </c>
      <c r="B568" s="452" t="s">
        <v>921</v>
      </c>
      <c r="C568" s="453" t="s">
        <v>257</v>
      </c>
      <c r="D568" s="454">
        <f>แยกหน่วยบริการ!H568</f>
        <v>11842060</v>
      </c>
      <c r="E568" s="455">
        <f>แยกหน่วยบริการ!P568</f>
        <v>496970</v>
      </c>
      <c r="F568" s="455">
        <f>แยกหน่วยบริการ!X568</f>
        <v>1753330</v>
      </c>
      <c r="G568" s="455">
        <f>แยกหน่วยบริการ!AF568</f>
        <v>5653610</v>
      </c>
      <c r="H568" s="455">
        <f>แยกหน่วยบริการ!AN568</f>
        <v>854720</v>
      </c>
      <c r="I568" s="455">
        <f>แยกหน่วยบริการ!AV568</f>
        <v>1060160</v>
      </c>
      <c r="J568" s="456">
        <f>แยกหน่วยบริการ!BD568</f>
        <v>597160</v>
      </c>
      <c r="K568" s="456">
        <f>แยกหน่วยบริการ!BL568</f>
        <v>317820</v>
      </c>
      <c r="M568" s="465" t="s">
        <v>921</v>
      </c>
      <c r="N568" s="465" t="s">
        <v>257</v>
      </c>
    </row>
    <row r="569" spans="1:14" s="465" customFormat="1" ht="25.2" customHeight="1">
      <c r="A569" s="451">
        <v>566</v>
      </c>
      <c r="B569" s="452" t="s">
        <v>922</v>
      </c>
      <c r="C569" s="453" t="s">
        <v>2157</v>
      </c>
      <c r="D569" s="454">
        <f>แยกหน่วยบริการ!H569</f>
        <v>110000</v>
      </c>
      <c r="E569" s="455">
        <f>แยกหน่วยบริการ!P569</f>
        <v>0</v>
      </c>
      <c r="F569" s="455">
        <f>แยกหน่วยบริการ!X569</f>
        <v>0</v>
      </c>
      <c r="G569" s="455">
        <f>แยกหน่วยบริการ!AF569</f>
        <v>0</v>
      </c>
      <c r="H569" s="455">
        <f>แยกหน่วยบริการ!AN569</f>
        <v>0</v>
      </c>
      <c r="I569" s="455">
        <f>แยกหน่วยบริการ!AV569</f>
        <v>0</v>
      </c>
      <c r="J569" s="456">
        <f>แยกหน่วยบริการ!BD569</f>
        <v>0</v>
      </c>
      <c r="K569" s="456">
        <f>แยกหน่วยบริการ!BL569</f>
        <v>0</v>
      </c>
      <c r="M569" s="465" t="s">
        <v>922</v>
      </c>
      <c r="N569" s="465" t="s">
        <v>2157</v>
      </c>
    </row>
    <row r="570" spans="1:14" s="464" customFormat="1" ht="25.2" customHeight="1">
      <c r="A570" s="451">
        <v>567</v>
      </c>
      <c r="B570" s="452" t="s">
        <v>923</v>
      </c>
      <c r="C570" s="453" t="s">
        <v>258</v>
      </c>
      <c r="D570" s="454">
        <f>แยกหน่วยบริการ!H570</f>
        <v>8745153.9800000004</v>
      </c>
      <c r="E570" s="455">
        <f>แยกหน่วยบริการ!P570</f>
        <v>1936550</v>
      </c>
      <c r="F570" s="455">
        <f>แยกหน่วยบริการ!X570</f>
        <v>1248136.1299999999</v>
      </c>
      <c r="G570" s="455">
        <f>แยกหน่วยบริการ!AF570</f>
        <v>2969088.38</v>
      </c>
      <c r="H570" s="455">
        <f>แยกหน่วยบริการ!AN570</f>
        <v>1640843.65</v>
      </c>
      <c r="I570" s="455">
        <f>แยกหน่วยบริการ!AV570</f>
        <v>1270694.2</v>
      </c>
      <c r="J570" s="456">
        <f>แยกหน่วยบริการ!BD570</f>
        <v>1779782.04</v>
      </c>
      <c r="K570" s="456">
        <f>แยกหน่วยบริการ!BL570</f>
        <v>1125980.1000000001</v>
      </c>
      <c r="M570" s="464" t="s">
        <v>923</v>
      </c>
      <c r="N570" s="464" t="s">
        <v>258</v>
      </c>
    </row>
    <row r="571" spans="1:14" s="464" customFormat="1" ht="25.2" customHeight="1">
      <c r="A571" s="451">
        <v>568</v>
      </c>
      <c r="B571" s="452" t="s">
        <v>924</v>
      </c>
      <c r="C571" s="453" t="s">
        <v>2305</v>
      </c>
      <c r="D571" s="454">
        <f>แยกหน่วยบริการ!H571</f>
        <v>195360</v>
      </c>
      <c r="E571" s="455">
        <f>แยกหน่วยบริการ!P571</f>
        <v>0</v>
      </c>
      <c r="F571" s="455">
        <f>แยกหน่วยบริการ!X571</f>
        <v>0</v>
      </c>
      <c r="G571" s="455">
        <f>แยกหน่วยบริการ!AF571</f>
        <v>70993.55</v>
      </c>
      <c r="H571" s="455">
        <f>แยกหน่วยบริการ!AN571</f>
        <v>217800</v>
      </c>
      <c r="I571" s="455">
        <f>แยกหน่วยบริการ!AV571</f>
        <v>0</v>
      </c>
      <c r="J571" s="456">
        <f>แยกหน่วยบริการ!BD571</f>
        <v>71606.45</v>
      </c>
      <c r="K571" s="456">
        <f>แยกหน่วยบริการ!BL571</f>
        <v>0</v>
      </c>
      <c r="M571" s="464" t="s">
        <v>924</v>
      </c>
      <c r="N571" s="464" t="s">
        <v>1278</v>
      </c>
    </row>
    <row r="572" spans="1:14" s="464" customFormat="1" ht="25.2" customHeight="1">
      <c r="A572" s="451">
        <v>569</v>
      </c>
      <c r="B572" s="452" t="s">
        <v>925</v>
      </c>
      <c r="C572" s="453" t="s">
        <v>259</v>
      </c>
      <c r="D572" s="454">
        <f>แยกหน่วยบริการ!H572</f>
        <v>0</v>
      </c>
      <c r="E572" s="455">
        <f>แยกหน่วยบริการ!P572</f>
        <v>0</v>
      </c>
      <c r="F572" s="455">
        <f>แยกหน่วยบริการ!X572</f>
        <v>0</v>
      </c>
      <c r="G572" s="455">
        <f>แยกหน่วยบริการ!AF572</f>
        <v>0</v>
      </c>
      <c r="H572" s="455">
        <f>แยกหน่วยบริการ!AN572</f>
        <v>0</v>
      </c>
      <c r="I572" s="455">
        <f>แยกหน่วยบริการ!AV572</f>
        <v>0</v>
      </c>
      <c r="J572" s="456">
        <f>แยกหน่วยบริการ!BD572</f>
        <v>0</v>
      </c>
      <c r="K572" s="456">
        <f>แยกหน่วยบริการ!BL572</f>
        <v>0</v>
      </c>
      <c r="M572" s="464" t="s">
        <v>925</v>
      </c>
      <c r="N572" s="464" t="s">
        <v>259</v>
      </c>
    </row>
    <row r="573" spans="1:14" s="464" customFormat="1" ht="25.2" customHeight="1">
      <c r="A573" s="451">
        <v>570</v>
      </c>
      <c r="B573" s="452" t="s">
        <v>926</v>
      </c>
      <c r="C573" s="453" t="s">
        <v>260</v>
      </c>
      <c r="D573" s="454">
        <f>แยกหน่วยบริการ!H573</f>
        <v>81546.78</v>
      </c>
      <c r="E573" s="455">
        <f>แยกหน่วยบริการ!P573</f>
        <v>22102.080000000002</v>
      </c>
      <c r="F573" s="455">
        <f>แยกหน่วยบริการ!X573</f>
        <v>8052.6</v>
      </c>
      <c r="G573" s="455">
        <f>แยกหน่วยบริการ!AF573</f>
        <v>12563.36</v>
      </c>
      <c r="H573" s="455">
        <f>แยกหน่วยบริการ!AN573</f>
        <v>19402.099999999999</v>
      </c>
      <c r="I573" s="455">
        <f>แยกหน่วยบริการ!AV573</f>
        <v>4025.32</v>
      </c>
      <c r="J573" s="456">
        <f>แยกหน่วยบริการ!BD573</f>
        <v>0</v>
      </c>
      <c r="K573" s="456">
        <f>แยกหน่วยบริการ!BL573</f>
        <v>0</v>
      </c>
      <c r="M573" s="464" t="s">
        <v>926</v>
      </c>
      <c r="N573" s="464" t="s">
        <v>260</v>
      </c>
    </row>
    <row r="574" spans="1:14" ht="25.2" customHeight="1">
      <c r="A574" s="451">
        <v>571</v>
      </c>
      <c r="B574" s="452" t="s">
        <v>927</v>
      </c>
      <c r="C574" s="453" t="s">
        <v>261</v>
      </c>
      <c r="D574" s="454">
        <f>แยกหน่วยบริการ!H574</f>
        <v>0</v>
      </c>
      <c r="E574" s="455">
        <f>แยกหน่วยบริการ!P574</f>
        <v>0</v>
      </c>
      <c r="F574" s="455">
        <f>แยกหน่วยบริการ!X574</f>
        <v>0</v>
      </c>
      <c r="G574" s="455">
        <f>แยกหน่วยบริการ!AF574</f>
        <v>0</v>
      </c>
      <c r="H574" s="455">
        <f>แยกหน่วยบริการ!AN574</f>
        <v>0</v>
      </c>
      <c r="I574" s="455">
        <f>แยกหน่วยบริการ!AV574</f>
        <v>0</v>
      </c>
      <c r="J574" s="456">
        <f>แยกหน่วยบริการ!BD574</f>
        <v>0</v>
      </c>
      <c r="K574" s="456">
        <f>แยกหน่วยบริการ!BL574</f>
        <v>0</v>
      </c>
      <c r="M574" s="445" t="s">
        <v>927</v>
      </c>
      <c r="N574" s="445" t="s">
        <v>261</v>
      </c>
    </row>
    <row r="575" spans="1:14" s="465" customFormat="1" ht="25.2" customHeight="1">
      <c r="A575" s="451">
        <v>572</v>
      </c>
      <c r="B575" s="452" t="s">
        <v>928</v>
      </c>
      <c r="C575" s="453" t="s">
        <v>262</v>
      </c>
      <c r="D575" s="454">
        <f>แยกหน่วยบริการ!H575</f>
        <v>0</v>
      </c>
      <c r="E575" s="455">
        <f>แยกหน่วยบริการ!P575</f>
        <v>0</v>
      </c>
      <c r="F575" s="455">
        <f>แยกหน่วยบริการ!X575</f>
        <v>0</v>
      </c>
      <c r="G575" s="455">
        <f>แยกหน่วยบริการ!AF575</f>
        <v>0</v>
      </c>
      <c r="H575" s="455">
        <f>แยกหน่วยบริการ!AN575</f>
        <v>0</v>
      </c>
      <c r="I575" s="455">
        <f>แยกหน่วยบริการ!AV575</f>
        <v>8727.7999999999993</v>
      </c>
      <c r="J575" s="456">
        <f>แยกหน่วยบริการ!BD575</f>
        <v>4620.6000000000004</v>
      </c>
      <c r="K575" s="456">
        <f>แยกหน่วยบริการ!BL575</f>
        <v>0</v>
      </c>
      <c r="M575" s="465" t="s">
        <v>928</v>
      </c>
      <c r="N575" s="465" t="s">
        <v>262</v>
      </c>
    </row>
    <row r="576" spans="1:14" s="464" customFormat="1" ht="25.2" customHeight="1">
      <c r="A576" s="451">
        <v>573</v>
      </c>
      <c r="B576" s="452" t="s">
        <v>929</v>
      </c>
      <c r="C576" s="453" t="s">
        <v>263</v>
      </c>
      <c r="D576" s="454">
        <f>แยกหน่วยบริการ!H576</f>
        <v>0</v>
      </c>
      <c r="E576" s="455">
        <f>แยกหน่วยบริการ!P576</f>
        <v>0</v>
      </c>
      <c r="F576" s="455">
        <f>แยกหน่วยบริการ!X576</f>
        <v>0</v>
      </c>
      <c r="G576" s="455">
        <f>แยกหน่วยบริการ!AF576</f>
        <v>0</v>
      </c>
      <c r="H576" s="455">
        <f>แยกหน่วยบริการ!AN576</f>
        <v>0</v>
      </c>
      <c r="I576" s="455">
        <f>แยกหน่วยบริการ!AV576</f>
        <v>0</v>
      </c>
      <c r="J576" s="456">
        <f>แยกหน่วยบริการ!BD576</f>
        <v>4107.2</v>
      </c>
      <c r="K576" s="456">
        <f>แยกหน่วยบริการ!BL576</f>
        <v>0</v>
      </c>
      <c r="M576" s="464" t="s">
        <v>929</v>
      </c>
      <c r="N576" s="464" t="s">
        <v>263</v>
      </c>
    </row>
    <row r="577" spans="1:14" ht="25.2" customHeight="1">
      <c r="A577" s="451">
        <v>574</v>
      </c>
      <c r="B577" s="452" t="s">
        <v>930</v>
      </c>
      <c r="C577" s="453" t="s">
        <v>264</v>
      </c>
      <c r="D577" s="454">
        <f>แยกหน่วยบริการ!H577</f>
        <v>1019000</v>
      </c>
      <c r="E577" s="455">
        <f>แยกหน่วยบริการ!P577</f>
        <v>368920</v>
      </c>
      <c r="F577" s="455">
        <f>แยกหน่วยบริการ!X577</f>
        <v>1000072</v>
      </c>
      <c r="G577" s="455">
        <f>แยกหน่วยบริการ!AF577</f>
        <v>1337860</v>
      </c>
      <c r="H577" s="455">
        <f>แยกหน่วยบริการ!AN577</f>
        <v>1239510</v>
      </c>
      <c r="I577" s="455">
        <f>แยกหน่วยบริการ!AV577</f>
        <v>1788542.9</v>
      </c>
      <c r="J577" s="456">
        <f>แยกหน่วยบริการ!BD577</f>
        <v>1538000</v>
      </c>
      <c r="K577" s="456">
        <f>แยกหน่วยบริการ!BL577</f>
        <v>1691820</v>
      </c>
      <c r="M577" s="445" t="s">
        <v>930</v>
      </c>
      <c r="N577" s="445" t="s">
        <v>264</v>
      </c>
    </row>
    <row r="578" spans="1:14" ht="25.2" customHeight="1">
      <c r="A578" s="451">
        <v>575</v>
      </c>
      <c r="B578" s="452" t="s">
        <v>931</v>
      </c>
      <c r="C578" s="453" t="s">
        <v>265</v>
      </c>
      <c r="D578" s="454">
        <f>แยกหน่วยบริการ!H578</f>
        <v>1014740</v>
      </c>
      <c r="E578" s="455">
        <f>แยกหน่วยบริการ!P578</f>
        <v>1506670</v>
      </c>
      <c r="F578" s="455">
        <f>แยกหน่วยบริการ!X578</f>
        <v>356550</v>
      </c>
      <c r="G578" s="455">
        <f>แยกหน่วยบริการ!AF578</f>
        <v>335270</v>
      </c>
      <c r="H578" s="455">
        <f>แยกหน่วยบริการ!AN578</f>
        <v>457630</v>
      </c>
      <c r="I578" s="455">
        <f>แยกหน่วยบริการ!AV578</f>
        <v>1339840</v>
      </c>
      <c r="J578" s="456">
        <f>แยกหน่วยบริการ!BD578</f>
        <v>1406510</v>
      </c>
      <c r="K578" s="456">
        <f>แยกหน่วยบริการ!BL578</f>
        <v>591370</v>
      </c>
      <c r="M578" s="445" t="s">
        <v>931</v>
      </c>
      <c r="N578" s="445" t="s">
        <v>265</v>
      </c>
    </row>
    <row r="579" spans="1:14" ht="25.2" customHeight="1">
      <c r="A579" s="451">
        <v>576</v>
      </c>
      <c r="B579" s="452" t="s">
        <v>932</v>
      </c>
      <c r="C579" s="453" t="s">
        <v>266</v>
      </c>
      <c r="D579" s="454">
        <f>แยกหน่วยบริการ!H579</f>
        <v>10331104.01</v>
      </c>
      <c r="E579" s="455">
        <f>แยกหน่วยบริการ!P579</f>
        <v>1318224</v>
      </c>
      <c r="F579" s="455">
        <f>แยกหน่วยบริการ!X579</f>
        <v>2549850</v>
      </c>
      <c r="G579" s="455">
        <f>แยกหน่วยบริการ!AF579</f>
        <v>467508</v>
      </c>
      <c r="H579" s="455">
        <f>แยกหน่วยบริการ!AN579</f>
        <v>1301358.75</v>
      </c>
      <c r="I579" s="455">
        <f>แยกหน่วยบริการ!AV579</f>
        <v>151800</v>
      </c>
      <c r="J579" s="456">
        <f>แยกหน่วยบริการ!BD579</f>
        <v>117990</v>
      </c>
      <c r="K579" s="456">
        <f>แยกหน่วยบริการ!BL579</f>
        <v>668609</v>
      </c>
      <c r="M579" s="445" t="s">
        <v>932</v>
      </c>
      <c r="N579" s="445" t="s">
        <v>266</v>
      </c>
    </row>
    <row r="580" spans="1:14" ht="25.2" customHeight="1">
      <c r="A580" s="451">
        <v>577</v>
      </c>
      <c r="B580" s="452" t="s">
        <v>933</v>
      </c>
      <c r="C580" s="453" t="s">
        <v>267</v>
      </c>
      <c r="D580" s="454">
        <f>แยกหน่วยบริการ!H580</f>
        <v>6138202.2199999997</v>
      </c>
      <c r="E580" s="455">
        <f>แยกหน่วยบริการ!P580</f>
        <v>399988</v>
      </c>
      <c r="F580" s="455">
        <f>แยกหน่วยบริการ!X580</f>
        <v>457750</v>
      </c>
      <c r="G580" s="455">
        <f>แยกหน่วยบริการ!AF580</f>
        <v>156864</v>
      </c>
      <c r="H580" s="455">
        <f>แยกหน่วยบริการ!AN580</f>
        <v>1006616.25</v>
      </c>
      <c r="I580" s="455">
        <f>แยกหน่วยบริการ!AV580</f>
        <v>0</v>
      </c>
      <c r="J580" s="456">
        <f>แยกหน่วยบริการ!BD580</f>
        <v>0</v>
      </c>
      <c r="K580" s="456">
        <f>แยกหน่วยบริการ!BL580</f>
        <v>215280</v>
      </c>
      <c r="M580" s="445" t="s">
        <v>933</v>
      </c>
      <c r="N580" s="445" t="s">
        <v>267</v>
      </c>
    </row>
    <row r="581" spans="1:14" ht="25.2" customHeight="1">
      <c r="A581" s="451">
        <v>578</v>
      </c>
      <c r="B581" s="452" t="s">
        <v>934</v>
      </c>
      <c r="C581" s="453" t="s">
        <v>1283</v>
      </c>
      <c r="D581" s="454">
        <f>แยกหน่วยบริการ!H581</f>
        <v>20814546.670000002</v>
      </c>
      <c r="E581" s="455">
        <f>แยกหน่วยบริการ!P581</f>
        <v>5738018</v>
      </c>
      <c r="F581" s="455">
        <f>แยกหน่วยบริการ!X581</f>
        <v>6568485.6699999999</v>
      </c>
      <c r="G581" s="455">
        <f>แยกหน่วยบริการ!AF581</f>
        <v>10056593.890000001</v>
      </c>
      <c r="H581" s="455">
        <f>แยกหน่วยบริการ!AN581</f>
        <v>7020571.4400000004</v>
      </c>
      <c r="I581" s="455">
        <f>แยกหน่วยบริการ!AV581</f>
        <v>6142850</v>
      </c>
      <c r="J581" s="456">
        <f>แยกหน่วยบริการ!BD581</f>
        <v>6242879</v>
      </c>
      <c r="K581" s="456">
        <f>แยกหน่วยบริการ!BL581</f>
        <v>4242950</v>
      </c>
      <c r="M581" s="445" t="s">
        <v>934</v>
      </c>
      <c r="N581" s="445" t="s">
        <v>1283</v>
      </c>
    </row>
    <row r="582" spans="1:14" ht="25.2" customHeight="1">
      <c r="A582" s="451">
        <v>579</v>
      </c>
      <c r="B582" s="452" t="s">
        <v>935</v>
      </c>
      <c r="C582" s="453" t="s">
        <v>1285</v>
      </c>
      <c r="D582" s="454">
        <f>แยกหน่วยบริการ!H582</f>
        <v>15615103.59</v>
      </c>
      <c r="E582" s="455">
        <f>แยกหน่วยบริการ!P582</f>
        <v>4255080</v>
      </c>
      <c r="F582" s="455">
        <f>แยกหน่วยบริการ!X582</f>
        <v>3695510.94</v>
      </c>
      <c r="G582" s="455">
        <f>แยกหน่วยบริการ!AF582</f>
        <v>3248900.5</v>
      </c>
      <c r="H582" s="455">
        <f>แยกหน่วยบริการ!AN582</f>
        <v>3271358.82</v>
      </c>
      <c r="I582" s="455">
        <f>แยกหน่วยบริการ!AV582</f>
        <v>1886590</v>
      </c>
      <c r="J582" s="456">
        <f>แยกหน่วยบริการ!BD582</f>
        <v>2012980</v>
      </c>
      <c r="K582" s="456">
        <f>แยกหน่วยบริการ!BL582</f>
        <v>1684233.98</v>
      </c>
      <c r="M582" s="445" t="s">
        <v>935</v>
      </c>
      <c r="N582" s="445" t="s">
        <v>1285</v>
      </c>
    </row>
    <row r="583" spans="1:14" ht="25.2" customHeight="1">
      <c r="A583" s="451">
        <v>580</v>
      </c>
      <c r="B583" s="452" t="s">
        <v>936</v>
      </c>
      <c r="C583" s="453" t="s">
        <v>1286</v>
      </c>
      <c r="D583" s="454">
        <f>แยกหน่วยบริการ!H583</f>
        <v>364125</v>
      </c>
      <c r="E583" s="455">
        <f>แยกหน่วยบริการ!P583</f>
        <v>0</v>
      </c>
      <c r="F583" s="455">
        <f>แยกหน่วยบริการ!X583</f>
        <v>50800</v>
      </c>
      <c r="G583" s="455">
        <f>แยกหน่วยบริการ!AF583</f>
        <v>1996380</v>
      </c>
      <c r="H583" s="455">
        <f>แยกหน่วยบริการ!AN583</f>
        <v>0</v>
      </c>
      <c r="I583" s="455">
        <f>แยกหน่วยบริการ!AV583</f>
        <v>228303</v>
      </c>
      <c r="J583" s="456">
        <f>แยกหน่วยบริการ!BD583</f>
        <v>1489409</v>
      </c>
      <c r="K583" s="456">
        <f>แยกหน่วยบริการ!BL583</f>
        <v>0</v>
      </c>
      <c r="M583" s="445" t="s">
        <v>936</v>
      </c>
      <c r="N583" s="445" t="s">
        <v>1286</v>
      </c>
    </row>
    <row r="584" spans="1:14" ht="25.2" customHeight="1">
      <c r="A584" s="451">
        <v>581</v>
      </c>
      <c r="B584" s="452" t="s">
        <v>937</v>
      </c>
      <c r="C584" s="453" t="s">
        <v>1288</v>
      </c>
      <c r="D584" s="454">
        <f>แยกหน่วยบริการ!H584</f>
        <v>0</v>
      </c>
      <c r="E584" s="455">
        <f>แยกหน่วยบริการ!P584</f>
        <v>0</v>
      </c>
      <c r="F584" s="455">
        <f>แยกหน่วยบริการ!X584</f>
        <v>133794</v>
      </c>
      <c r="G584" s="455">
        <f>แยกหน่วยบริการ!AF584</f>
        <v>1354235.5</v>
      </c>
      <c r="H584" s="455">
        <f>แยกหน่วยบริการ!AN584</f>
        <v>0</v>
      </c>
      <c r="I584" s="455">
        <f>แยกหน่วยบริการ!AV584</f>
        <v>994598</v>
      </c>
      <c r="J584" s="456">
        <f>แยกหน่วยบริการ!BD584</f>
        <v>1084917</v>
      </c>
      <c r="K584" s="456">
        <f>แยกหน่วยบริการ!BL584</f>
        <v>0</v>
      </c>
      <c r="M584" s="445" t="s">
        <v>937</v>
      </c>
      <c r="N584" s="445" t="s">
        <v>1288</v>
      </c>
    </row>
    <row r="585" spans="1:14" ht="25.2" customHeight="1">
      <c r="A585" s="451">
        <v>582</v>
      </c>
      <c r="B585" s="452" t="s">
        <v>938</v>
      </c>
      <c r="C585" s="453" t="s">
        <v>1289</v>
      </c>
      <c r="D585" s="454">
        <f>แยกหน่วยบริการ!H585</f>
        <v>1022589.87</v>
      </c>
      <c r="E585" s="455">
        <f>แยกหน่วยบริการ!P585</f>
        <v>0</v>
      </c>
      <c r="F585" s="455">
        <f>แยกหน่วยบริการ!X585</f>
        <v>726229.81</v>
      </c>
      <c r="G585" s="455">
        <f>แยกหน่วยบริการ!AF585</f>
        <v>793760</v>
      </c>
      <c r="H585" s="455">
        <f>แยกหน่วยบริการ!AN585</f>
        <v>898713.87</v>
      </c>
      <c r="I585" s="455">
        <f>แยกหน่วยบริการ!AV585</f>
        <v>529420</v>
      </c>
      <c r="J585" s="456">
        <f>แยกหน่วยบริการ!BD585</f>
        <v>275440</v>
      </c>
      <c r="K585" s="456">
        <f>แยกหน่วยบริการ!BL585</f>
        <v>201050</v>
      </c>
      <c r="M585" s="445" t="s">
        <v>938</v>
      </c>
      <c r="N585" s="445" t="s">
        <v>1289</v>
      </c>
    </row>
    <row r="586" spans="1:14" ht="25.2" customHeight="1">
      <c r="A586" s="451">
        <v>583</v>
      </c>
      <c r="B586" s="452" t="s">
        <v>939</v>
      </c>
      <c r="C586" s="453" t="s">
        <v>1391</v>
      </c>
      <c r="D586" s="454">
        <f>แยกหน่วยบริการ!H586</f>
        <v>3595261.29</v>
      </c>
      <c r="E586" s="455">
        <f>แยกหน่วยบริการ!P586</f>
        <v>620620</v>
      </c>
      <c r="F586" s="455">
        <f>แยกหน่วยบริการ!X586</f>
        <v>748810</v>
      </c>
      <c r="G586" s="455">
        <f>แยกหน่วยบริการ!AF586</f>
        <v>802670</v>
      </c>
      <c r="H586" s="455">
        <f>แยกหน่วยบริการ!AN586</f>
        <v>607310</v>
      </c>
      <c r="I586" s="455">
        <f>แยกหน่วยบริการ!AV586</f>
        <v>500620</v>
      </c>
      <c r="J586" s="456">
        <f>แยกหน่วยบริการ!BD586</f>
        <v>837173.33</v>
      </c>
      <c r="K586" s="456">
        <f>แยกหน่วยบริการ!BL586</f>
        <v>457950</v>
      </c>
      <c r="M586" s="445" t="s">
        <v>939</v>
      </c>
      <c r="N586" s="445" t="s">
        <v>1391</v>
      </c>
    </row>
    <row r="587" spans="1:14" ht="25.2" customHeight="1">
      <c r="A587" s="451">
        <v>584</v>
      </c>
      <c r="B587" s="452" t="s">
        <v>940</v>
      </c>
      <c r="C587" s="453" t="s">
        <v>1290</v>
      </c>
      <c r="D587" s="454">
        <f>แยกหน่วยบริการ!H587</f>
        <v>0</v>
      </c>
      <c r="E587" s="455">
        <f>แยกหน่วยบริการ!P587</f>
        <v>375</v>
      </c>
      <c r="F587" s="455">
        <f>แยกหน่วยบริการ!X587</f>
        <v>2515</v>
      </c>
      <c r="G587" s="455">
        <f>แยกหน่วยบริการ!AF587</f>
        <v>395</v>
      </c>
      <c r="H587" s="455">
        <f>แยกหน่วยบริการ!AN587</f>
        <v>0</v>
      </c>
      <c r="I587" s="455">
        <f>แยกหน่วยบริการ!AV587</f>
        <v>0</v>
      </c>
      <c r="J587" s="456">
        <f>แยกหน่วยบริการ!BD587</f>
        <v>0</v>
      </c>
      <c r="K587" s="456">
        <f>แยกหน่วยบริการ!BL587</f>
        <v>0</v>
      </c>
      <c r="M587" s="445" t="s">
        <v>940</v>
      </c>
      <c r="N587" s="445" t="s">
        <v>1290</v>
      </c>
    </row>
    <row r="588" spans="1:14" ht="25.2" customHeight="1">
      <c r="A588" s="451">
        <v>585</v>
      </c>
      <c r="B588" s="452" t="s">
        <v>941</v>
      </c>
      <c r="C588" s="453" t="s">
        <v>268</v>
      </c>
      <c r="D588" s="454">
        <f>แยกหน่วยบริการ!H588</f>
        <v>0</v>
      </c>
      <c r="E588" s="455">
        <f>แยกหน่วยบริการ!P588</f>
        <v>0</v>
      </c>
      <c r="F588" s="455">
        <f>แยกหน่วยบริการ!X588</f>
        <v>0</v>
      </c>
      <c r="G588" s="455">
        <f>แยกหน่วยบริการ!AF588</f>
        <v>0</v>
      </c>
      <c r="H588" s="455">
        <f>แยกหน่วยบริการ!AN588</f>
        <v>1340</v>
      </c>
      <c r="I588" s="455">
        <f>แยกหน่วยบริการ!AV588</f>
        <v>0</v>
      </c>
      <c r="J588" s="456">
        <f>แยกหน่วยบริการ!BD588</f>
        <v>0</v>
      </c>
      <c r="K588" s="456">
        <f>แยกหน่วยบริการ!BL588</f>
        <v>0</v>
      </c>
      <c r="M588" s="445" t="s">
        <v>941</v>
      </c>
      <c r="N588" s="445" t="s">
        <v>268</v>
      </c>
    </row>
    <row r="589" spans="1:14" ht="25.2" customHeight="1">
      <c r="A589" s="451">
        <v>586</v>
      </c>
      <c r="B589" s="452" t="s">
        <v>942</v>
      </c>
      <c r="C589" s="453" t="s">
        <v>269</v>
      </c>
      <c r="D589" s="454">
        <f>แยกหน่วยบริการ!H589</f>
        <v>0</v>
      </c>
      <c r="E589" s="455">
        <f>แยกหน่วยบริการ!P589</f>
        <v>0</v>
      </c>
      <c r="F589" s="455">
        <f>แยกหน่วยบริการ!X589</f>
        <v>0</v>
      </c>
      <c r="G589" s="455">
        <f>แยกหน่วยบริการ!AF589</f>
        <v>0</v>
      </c>
      <c r="H589" s="455">
        <f>แยกหน่วยบริการ!AN589</f>
        <v>0</v>
      </c>
      <c r="I589" s="455">
        <f>แยกหน่วยบริการ!AV589</f>
        <v>0</v>
      </c>
      <c r="J589" s="456">
        <f>แยกหน่วยบริการ!BD589</f>
        <v>0</v>
      </c>
      <c r="K589" s="456">
        <f>แยกหน่วยบริการ!BL589</f>
        <v>0</v>
      </c>
      <c r="M589" s="445" t="s">
        <v>942</v>
      </c>
      <c r="N589" s="445" t="s">
        <v>269</v>
      </c>
    </row>
    <row r="590" spans="1:14" ht="25.2" customHeight="1">
      <c r="A590" s="451">
        <v>587</v>
      </c>
      <c r="B590" s="452" t="s">
        <v>943</v>
      </c>
      <c r="C590" s="453" t="s">
        <v>270</v>
      </c>
      <c r="D590" s="454">
        <f>แยกหน่วยบริการ!H590</f>
        <v>0</v>
      </c>
      <c r="E590" s="455">
        <f>แยกหน่วยบริการ!P590</f>
        <v>0</v>
      </c>
      <c r="F590" s="455">
        <f>แยกหน่วยบริการ!X590</f>
        <v>0</v>
      </c>
      <c r="G590" s="455">
        <f>แยกหน่วยบริการ!AF590</f>
        <v>0</v>
      </c>
      <c r="H590" s="455">
        <f>แยกหน่วยบริการ!AN590</f>
        <v>0</v>
      </c>
      <c r="I590" s="455">
        <f>แยกหน่วยบริการ!AV590</f>
        <v>0</v>
      </c>
      <c r="J590" s="456">
        <f>แยกหน่วยบริการ!BD590</f>
        <v>0</v>
      </c>
      <c r="K590" s="456">
        <f>แยกหน่วยบริการ!BL590</f>
        <v>0</v>
      </c>
      <c r="M590" s="445" t="s">
        <v>943</v>
      </c>
      <c r="N590" s="445" t="s">
        <v>270</v>
      </c>
    </row>
    <row r="591" spans="1:14" ht="25.2" customHeight="1">
      <c r="A591" s="451">
        <v>588</v>
      </c>
      <c r="B591" s="452" t="s">
        <v>944</v>
      </c>
      <c r="C591" s="453" t="s">
        <v>271</v>
      </c>
      <c r="D591" s="454">
        <f>แยกหน่วยบริการ!H591</f>
        <v>0</v>
      </c>
      <c r="E591" s="455">
        <f>แยกหน่วยบริการ!P591</f>
        <v>0</v>
      </c>
      <c r="F591" s="455">
        <f>แยกหน่วยบริการ!X591</f>
        <v>0</v>
      </c>
      <c r="G591" s="455">
        <f>แยกหน่วยบริการ!AF591</f>
        <v>0</v>
      </c>
      <c r="H591" s="455">
        <f>แยกหน่วยบริการ!AN591</f>
        <v>0</v>
      </c>
      <c r="I591" s="455">
        <f>แยกหน่วยบริการ!AV591</f>
        <v>0</v>
      </c>
      <c r="J591" s="456">
        <f>แยกหน่วยบริการ!BD591</f>
        <v>0</v>
      </c>
      <c r="K591" s="456">
        <f>แยกหน่วยบริการ!BL591</f>
        <v>0</v>
      </c>
      <c r="M591" s="445" t="s">
        <v>944</v>
      </c>
      <c r="N591" s="445" t="s">
        <v>271</v>
      </c>
    </row>
    <row r="592" spans="1:14" ht="25.2" customHeight="1">
      <c r="A592" s="451">
        <v>589</v>
      </c>
      <c r="B592" s="452" t="s">
        <v>945</v>
      </c>
      <c r="C592" s="453" t="s">
        <v>272</v>
      </c>
      <c r="D592" s="454">
        <f>แยกหน่วยบริการ!H592</f>
        <v>0</v>
      </c>
      <c r="E592" s="455">
        <f>แยกหน่วยบริการ!P592</f>
        <v>0</v>
      </c>
      <c r="F592" s="455">
        <f>แยกหน่วยบริการ!X592</f>
        <v>0</v>
      </c>
      <c r="G592" s="455">
        <f>แยกหน่วยบริการ!AF592</f>
        <v>0</v>
      </c>
      <c r="H592" s="455">
        <f>แยกหน่วยบริการ!AN592</f>
        <v>0</v>
      </c>
      <c r="I592" s="455">
        <f>แยกหน่วยบริการ!AV592</f>
        <v>0</v>
      </c>
      <c r="J592" s="456">
        <f>แยกหน่วยบริการ!BD592</f>
        <v>0</v>
      </c>
      <c r="K592" s="456">
        <f>แยกหน่วยบริการ!BL592</f>
        <v>0</v>
      </c>
      <c r="M592" s="445" t="s">
        <v>945</v>
      </c>
      <c r="N592" s="445" t="s">
        <v>272</v>
      </c>
    </row>
    <row r="593" spans="1:14" ht="24.75" customHeight="1">
      <c r="A593" s="451">
        <v>590</v>
      </c>
      <c r="B593" s="452" t="s">
        <v>946</v>
      </c>
      <c r="C593" s="453" t="s">
        <v>1291</v>
      </c>
      <c r="D593" s="454">
        <f>แยกหน่วยบริการ!H593</f>
        <v>2863175.64</v>
      </c>
      <c r="E593" s="455">
        <f>แยกหน่วยบริการ!P593</f>
        <v>171703.22</v>
      </c>
      <c r="F593" s="455">
        <f>แยกหน่วยบริการ!X593</f>
        <v>792044.72</v>
      </c>
      <c r="G593" s="455">
        <f>แยกหน่วยบริการ!AF593</f>
        <v>319934.63</v>
      </c>
      <c r="H593" s="455">
        <f>แยกหน่วยบริการ!AN593</f>
        <v>393393.12</v>
      </c>
      <c r="I593" s="455">
        <f>แยกหน่วยบริการ!AV593</f>
        <v>217984.52</v>
      </c>
      <c r="J593" s="456">
        <f>แยกหน่วยบริการ!BD593</f>
        <v>287712.26</v>
      </c>
      <c r="K593" s="456">
        <f>แยกหน่วยบริการ!BL593</f>
        <v>299870.96999999997</v>
      </c>
      <c r="M593" s="445" t="s">
        <v>946</v>
      </c>
      <c r="N593" s="445" t="s">
        <v>1291</v>
      </c>
    </row>
    <row r="594" spans="1:14" s="465" customFormat="1" ht="25.2" customHeight="1">
      <c r="A594" s="451">
        <v>591</v>
      </c>
      <c r="B594" s="452" t="s">
        <v>947</v>
      </c>
      <c r="C594" s="453" t="s">
        <v>1292</v>
      </c>
      <c r="D594" s="454">
        <f>แยกหน่วยบริการ!H594</f>
        <v>77000</v>
      </c>
      <c r="E594" s="455">
        <f>แยกหน่วยบริการ!P594</f>
        <v>0</v>
      </c>
      <c r="F594" s="455">
        <f>แยกหน่วยบริการ!X594</f>
        <v>0</v>
      </c>
      <c r="G594" s="455">
        <f>แยกหน่วยบริการ!AF594</f>
        <v>0</v>
      </c>
      <c r="H594" s="455">
        <f>แยกหน่วยบริการ!AN594</f>
        <v>3880.42</v>
      </c>
      <c r="I594" s="455">
        <f>แยกหน่วยบริการ!AV594</f>
        <v>0</v>
      </c>
      <c r="J594" s="456">
        <f>แยกหน่วยบริการ!BD594</f>
        <v>0</v>
      </c>
      <c r="K594" s="456">
        <f>แยกหน่วยบริการ!BL594</f>
        <v>0</v>
      </c>
      <c r="M594" s="465" t="s">
        <v>947</v>
      </c>
      <c r="N594" s="465" t="s">
        <v>1292</v>
      </c>
    </row>
    <row r="595" spans="1:14" s="464" customFormat="1" ht="25.2" customHeight="1">
      <c r="A595" s="451">
        <v>592</v>
      </c>
      <c r="B595" s="452" t="s">
        <v>948</v>
      </c>
      <c r="C595" s="453" t="s">
        <v>417</v>
      </c>
      <c r="D595" s="454">
        <f>แยกหน่วยบริการ!H595</f>
        <v>7582893.25</v>
      </c>
      <c r="E595" s="455">
        <f>แยกหน่วยบริการ!P595</f>
        <v>1335138.75</v>
      </c>
      <c r="F595" s="455">
        <f>แยกหน่วยบริการ!X595</f>
        <v>1024600</v>
      </c>
      <c r="G595" s="455">
        <f>แยกหน่วยบริการ!AF595</f>
        <v>2660805</v>
      </c>
      <c r="H595" s="455">
        <f>แยกหน่วยบริการ!AN595</f>
        <v>1340350</v>
      </c>
      <c r="I595" s="455">
        <f>แยกหน่วยบริการ!AV595</f>
        <v>1471820</v>
      </c>
      <c r="J595" s="456">
        <f>แยกหน่วยบริการ!BD595</f>
        <v>1063965</v>
      </c>
      <c r="K595" s="456">
        <f>แยกหน่วยบริการ!BL595</f>
        <v>534760</v>
      </c>
      <c r="M595" s="464" t="s">
        <v>948</v>
      </c>
      <c r="N595" s="464" t="s">
        <v>417</v>
      </c>
    </row>
    <row r="596" spans="1:14" s="465" customFormat="1" ht="25.2" customHeight="1">
      <c r="A596" s="451">
        <v>593</v>
      </c>
      <c r="B596" s="452" t="s">
        <v>949</v>
      </c>
      <c r="C596" s="453" t="s">
        <v>2306</v>
      </c>
      <c r="D596" s="454">
        <f>แยกหน่วยบริการ!H596</f>
        <v>0</v>
      </c>
      <c r="E596" s="455">
        <f>แยกหน่วยบริการ!P596</f>
        <v>0</v>
      </c>
      <c r="F596" s="455">
        <f>แยกหน่วยบริการ!X596</f>
        <v>0</v>
      </c>
      <c r="G596" s="455">
        <f>แยกหน่วยบริการ!AF596</f>
        <v>0</v>
      </c>
      <c r="H596" s="455">
        <f>แยกหน่วยบริการ!AN596</f>
        <v>0</v>
      </c>
      <c r="I596" s="455">
        <f>แยกหน่วยบริการ!AV596</f>
        <v>0</v>
      </c>
      <c r="J596" s="456">
        <f>แยกหน่วยบริการ!BD596</f>
        <v>0</v>
      </c>
      <c r="K596" s="456">
        <f>แยกหน่วยบริการ!BL596</f>
        <v>0</v>
      </c>
      <c r="M596" s="465" t="s">
        <v>949</v>
      </c>
      <c r="N596" s="465" t="s">
        <v>418</v>
      </c>
    </row>
    <row r="597" spans="1:14" s="464" customFormat="1" ht="25.2" customHeight="1">
      <c r="A597" s="451">
        <v>594</v>
      </c>
      <c r="B597" s="452" t="s">
        <v>1847</v>
      </c>
      <c r="C597" s="453" t="s">
        <v>1848</v>
      </c>
      <c r="D597" s="454">
        <f>แยกหน่วยบริการ!H597</f>
        <v>0</v>
      </c>
      <c r="E597" s="455">
        <f>แยกหน่วยบริการ!P597</f>
        <v>0</v>
      </c>
      <c r="F597" s="455">
        <f>แยกหน่วยบริการ!X597</f>
        <v>0</v>
      </c>
      <c r="G597" s="455">
        <f>แยกหน่วยบริการ!AF597</f>
        <v>0</v>
      </c>
      <c r="H597" s="455">
        <f>แยกหน่วยบริการ!AN597</f>
        <v>0</v>
      </c>
      <c r="I597" s="455">
        <f>แยกหน่วยบริการ!AV597</f>
        <v>0</v>
      </c>
      <c r="J597" s="456">
        <f>แยกหน่วยบริการ!BD597</f>
        <v>0</v>
      </c>
      <c r="K597" s="456">
        <f>แยกหน่วยบริการ!BL597</f>
        <v>0</v>
      </c>
      <c r="M597" s="464" t="s">
        <v>1847</v>
      </c>
      <c r="N597" s="464" t="s">
        <v>1848</v>
      </c>
    </row>
    <row r="598" spans="1:14" s="465" customFormat="1" ht="25.2" customHeight="1">
      <c r="A598" s="451">
        <v>595</v>
      </c>
      <c r="B598" s="452" t="s">
        <v>950</v>
      </c>
      <c r="C598" s="453" t="s">
        <v>273</v>
      </c>
      <c r="D598" s="454">
        <f>แยกหน่วยบริการ!H598</f>
        <v>0</v>
      </c>
      <c r="E598" s="455">
        <f>แยกหน่วยบริการ!P598</f>
        <v>0</v>
      </c>
      <c r="F598" s="455">
        <f>แยกหน่วยบริการ!X598</f>
        <v>0</v>
      </c>
      <c r="G598" s="455">
        <f>แยกหน่วยบริการ!AF598</f>
        <v>0</v>
      </c>
      <c r="H598" s="455">
        <f>แยกหน่วยบริการ!AN598</f>
        <v>0</v>
      </c>
      <c r="I598" s="455">
        <f>แยกหน่วยบริการ!AV598</f>
        <v>0</v>
      </c>
      <c r="J598" s="456">
        <f>แยกหน่วยบริการ!BD598</f>
        <v>0</v>
      </c>
      <c r="K598" s="456">
        <f>แยกหน่วยบริการ!BL598</f>
        <v>0</v>
      </c>
      <c r="M598" s="465" t="s">
        <v>950</v>
      </c>
      <c r="N598" s="465" t="s">
        <v>273</v>
      </c>
    </row>
    <row r="599" spans="1:14" s="464" customFormat="1" ht="25.2" customHeight="1">
      <c r="A599" s="451">
        <v>596</v>
      </c>
      <c r="B599" s="452" t="s">
        <v>951</v>
      </c>
      <c r="C599" s="453" t="s">
        <v>274</v>
      </c>
      <c r="D599" s="454">
        <f>แยกหน่วยบริการ!H599</f>
        <v>2035680.18</v>
      </c>
      <c r="E599" s="455">
        <f>แยกหน่วยบริการ!P599</f>
        <v>496401.4</v>
      </c>
      <c r="F599" s="455">
        <f>แยกหน่วยบริการ!X599</f>
        <v>508865.48</v>
      </c>
      <c r="G599" s="455">
        <f>แยกหน่วยบริการ!AF599</f>
        <v>951262.89</v>
      </c>
      <c r="H599" s="455">
        <f>แยกหน่วยบริการ!AN599</f>
        <v>552795.44999999995</v>
      </c>
      <c r="I599" s="455">
        <f>แยกหน่วยบริการ!AV599</f>
        <v>476358.02</v>
      </c>
      <c r="J599" s="456">
        <f>แยกหน่วยบริการ!BD599</f>
        <v>511711.42</v>
      </c>
      <c r="K599" s="456">
        <f>แยกหน่วยบริการ!BL599</f>
        <v>291387.55</v>
      </c>
      <c r="M599" s="464" t="s">
        <v>951</v>
      </c>
      <c r="N599" s="464" t="s">
        <v>274</v>
      </c>
    </row>
    <row r="600" spans="1:14" s="465" customFormat="1" ht="25.2" customHeight="1">
      <c r="A600" s="451">
        <v>597</v>
      </c>
      <c r="B600" s="452" t="s">
        <v>952</v>
      </c>
      <c r="C600" s="453" t="s">
        <v>275</v>
      </c>
      <c r="D600" s="454">
        <f>แยกหน่วยบริการ!H600</f>
        <v>3053520.27</v>
      </c>
      <c r="E600" s="455">
        <f>แยกหน่วยบริการ!P600</f>
        <v>853668.6</v>
      </c>
      <c r="F600" s="455">
        <f>แยกหน่วยบริการ!X600</f>
        <v>763298.25</v>
      </c>
      <c r="G600" s="455">
        <f>แยกหน่วยบริการ!AF600</f>
        <v>1441380.01</v>
      </c>
      <c r="H600" s="455">
        <f>แยกหน่วยบริการ!AN600</f>
        <v>829192.98</v>
      </c>
      <c r="I600" s="455">
        <f>แยกหน่วยบริการ!AV600</f>
        <v>714537.03</v>
      </c>
      <c r="J600" s="456">
        <f>แยกหน่วยบริการ!BD600</f>
        <v>767567.13</v>
      </c>
      <c r="K600" s="456">
        <f>แยกหน่วยบริการ!BL600</f>
        <v>437081.32</v>
      </c>
      <c r="M600" s="465" t="s">
        <v>952</v>
      </c>
      <c r="N600" s="465" t="s">
        <v>275</v>
      </c>
    </row>
    <row r="601" spans="1:14" s="464" customFormat="1" ht="25.2" customHeight="1">
      <c r="A601" s="451">
        <v>598</v>
      </c>
      <c r="B601" s="452" t="s">
        <v>953</v>
      </c>
      <c r="C601" s="453" t="s">
        <v>276</v>
      </c>
      <c r="D601" s="454">
        <f>แยกหน่วยบริการ!H601</f>
        <v>61012.2</v>
      </c>
      <c r="E601" s="455">
        <f>แยกหน่วยบริการ!P601</f>
        <v>57519.3</v>
      </c>
      <c r="F601" s="455">
        <f>แยกหน่วยบริการ!X601</f>
        <v>40698.660000000003</v>
      </c>
      <c r="G601" s="455">
        <f>แยกหน่วยบริการ!AF601</f>
        <v>40135.800000000003</v>
      </c>
      <c r="H601" s="455">
        <f>แยกหน่วยบริการ!AN601</f>
        <v>50914.2</v>
      </c>
      <c r="I601" s="455">
        <f>แยกหน่วยบริการ!AV601</f>
        <v>78851.490000000005</v>
      </c>
      <c r="J601" s="456">
        <f>แยกหน่วยบริการ!BD601</f>
        <v>88335.3</v>
      </c>
      <c r="K601" s="456">
        <f>แยกหน่วยบริการ!BL601</f>
        <v>68495.7</v>
      </c>
      <c r="M601" s="464" t="s">
        <v>953</v>
      </c>
      <c r="N601" s="464" t="s">
        <v>276</v>
      </c>
    </row>
    <row r="602" spans="1:14" s="465" customFormat="1" ht="25.2" customHeight="1">
      <c r="A602" s="451">
        <v>599</v>
      </c>
      <c r="B602" s="452" t="s">
        <v>954</v>
      </c>
      <c r="C602" s="453" t="s">
        <v>1392</v>
      </c>
      <c r="D602" s="454">
        <f>แยกหน่วยบริการ!H602</f>
        <v>148814</v>
      </c>
      <c r="E602" s="455">
        <f>แยกหน่วยบริการ!P602</f>
        <v>16500</v>
      </c>
      <c r="F602" s="455">
        <f>แยกหน่วยบริการ!X602</f>
        <v>45538</v>
      </c>
      <c r="G602" s="455">
        <f>แยกหน่วยบริการ!AF602</f>
        <v>49500</v>
      </c>
      <c r="H602" s="455">
        <f>แยกหน่วยบริการ!AN602</f>
        <v>43583</v>
      </c>
      <c r="I602" s="455">
        <f>แยกหน่วยบริการ!AV602</f>
        <v>33000</v>
      </c>
      <c r="J602" s="456">
        <f>แยกหน่วยบริการ!BD602</f>
        <v>38940</v>
      </c>
      <c r="K602" s="456">
        <f>แยกหน่วยบริการ!BL602</f>
        <v>23250</v>
      </c>
      <c r="M602" s="465" t="s">
        <v>954</v>
      </c>
      <c r="N602" s="465" t="s">
        <v>1392</v>
      </c>
    </row>
    <row r="603" spans="1:14" s="464" customFormat="1" ht="25.2" customHeight="1">
      <c r="A603" s="451">
        <v>600</v>
      </c>
      <c r="B603" s="452" t="s">
        <v>955</v>
      </c>
      <c r="C603" s="453" t="s">
        <v>1393</v>
      </c>
      <c r="D603" s="454">
        <f>แยกหน่วยบริการ!H603</f>
        <v>2527922</v>
      </c>
      <c r="E603" s="455">
        <f>แยกหน่วยบริการ!P603</f>
        <v>560150</v>
      </c>
      <c r="F603" s="455">
        <f>แยกหน่วยบริการ!X603</f>
        <v>624511</v>
      </c>
      <c r="G603" s="455">
        <f>แยกหน่วยบริการ!AF603</f>
        <v>794465</v>
      </c>
      <c r="H603" s="455">
        <f>แยกหน่วยบริการ!AN603</f>
        <v>593094</v>
      </c>
      <c r="I603" s="455">
        <f>แยกหน่วยบริการ!AV603</f>
        <v>486792</v>
      </c>
      <c r="J603" s="456">
        <f>แยกหน่วยบริการ!BD603</f>
        <v>405326.2</v>
      </c>
      <c r="K603" s="456">
        <f>แยกหน่วยบริการ!BL603</f>
        <v>324450</v>
      </c>
      <c r="M603" s="464" t="s">
        <v>955</v>
      </c>
      <c r="N603" s="464" t="s">
        <v>1393</v>
      </c>
    </row>
    <row r="604" spans="1:14" ht="25.2" customHeight="1">
      <c r="A604" s="451">
        <v>601</v>
      </c>
      <c r="B604" s="452" t="s">
        <v>956</v>
      </c>
      <c r="C604" s="453" t="s">
        <v>277</v>
      </c>
      <c r="D604" s="454">
        <f>แยกหน่วยบริการ!H604</f>
        <v>0</v>
      </c>
      <c r="E604" s="455">
        <f>แยกหน่วยบริการ!P604</f>
        <v>0</v>
      </c>
      <c r="F604" s="455">
        <f>แยกหน่วยบริการ!X604</f>
        <v>0</v>
      </c>
      <c r="G604" s="455">
        <f>แยกหน่วยบริการ!AF604</f>
        <v>0</v>
      </c>
      <c r="H604" s="455">
        <f>แยกหน่วยบริการ!AN604</f>
        <v>0</v>
      </c>
      <c r="I604" s="455">
        <f>แยกหน่วยบริการ!AV604</f>
        <v>0</v>
      </c>
      <c r="J604" s="456">
        <f>แยกหน่วยบริการ!BD604</f>
        <v>0</v>
      </c>
      <c r="K604" s="456">
        <f>แยกหน่วยบริการ!BL604</f>
        <v>0</v>
      </c>
      <c r="M604" s="445" t="s">
        <v>956</v>
      </c>
      <c r="N604" s="445" t="s">
        <v>277</v>
      </c>
    </row>
    <row r="605" spans="1:14" ht="25.2" customHeight="1">
      <c r="A605" s="451">
        <v>602</v>
      </c>
      <c r="B605" s="452" t="s">
        <v>957</v>
      </c>
      <c r="C605" s="453" t="s">
        <v>1849</v>
      </c>
      <c r="D605" s="454">
        <f>แยกหน่วยบริการ!H605</f>
        <v>152161.32</v>
      </c>
      <c r="E605" s="455">
        <f>แยกหน่วยบริการ!P605</f>
        <v>0</v>
      </c>
      <c r="F605" s="455">
        <f>แยกหน่วยบริการ!X605</f>
        <v>27671.599999999999</v>
      </c>
      <c r="G605" s="455">
        <f>แยกหน่วยบริการ!AF605</f>
        <v>69091</v>
      </c>
      <c r="H605" s="455">
        <f>แยกหน่วยบริการ!AN605</f>
        <v>0</v>
      </c>
      <c r="I605" s="455">
        <f>แยกหน่วยบริการ!AV605</f>
        <v>0</v>
      </c>
      <c r="J605" s="456">
        <f>แยกหน่วยบริการ!BD605</f>
        <v>0</v>
      </c>
      <c r="K605" s="456">
        <f>แยกหน่วยบริการ!BL605</f>
        <v>0</v>
      </c>
      <c r="M605" s="445" t="s">
        <v>957</v>
      </c>
      <c r="N605" s="445" t="s">
        <v>1849</v>
      </c>
    </row>
    <row r="606" spans="1:14" ht="25.2" customHeight="1">
      <c r="A606" s="451">
        <v>603</v>
      </c>
      <c r="B606" s="452" t="s">
        <v>958</v>
      </c>
      <c r="C606" s="453" t="s">
        <v>2307</v>
      </c>
      <c r="D606" s="454">
        <f>แยกหน่วยบริการ!H606</f>
        <v>8077771.0300000003</v>
      </c>
      <c r="E606" s="455">
        <f>แยกหน่วยบริการ!P606</f>
        <v>1137000</v>
      </c>
      <c r="F606" s="455">
        <f>แยกหน่วยบริการ!X606</f>
        <v>1348322.58</v>
      </c>
      <c r="G606" s="455">
        <f>แยกหน่วยบริการ!AF606</f>
        <v>789000</v>
      </c>
      <c r="H606" s="455">
        <f>แยกหน่วยบริการ!AN606</f>
        <v>351500</v>
      </c>
      <c r="I606" s="455">
        <f>แยกหน่วยบริการ!AV606</f>
        <v>1291500</v>
      </c>
      <c r="J606" s="456">
        <f>แยกหน่วยบริการ!BD606</f>
        <v>1239187.6000000001</v>
      </c>
      <c r="K606" s="456">
        <f>แยกหน่วยบริการ!BL606</f>
        <v>540000</v>
      </c>
      <c r="M606" s="445" t="s">
        <v>958</v>
      </c>
      <c r="N606" s="445" t="s">
        <v>2158</v>
      </c>
    </row>
    <row r="607" spans="1:14" ht="25.2" customHeight="1">
      <c r="A607" s="451">
        <v>604</v>
      </c>
      <c r="B607" s="452" t="s">
        <v>959</v>
      </c>
      <c r="C607" s="453" t="s">
        <v>2308</v>
      </c>
      <c r="D607" s="454">
        <f>แยกหน่วยบริการ!H607</f>
        <v>603446.57999999996</v>
      </c>
      <c r="E607" s="455">
        <f>แยกหน่วยบริการ!P607</f>
        <v>78500</v>
      </c>
      <c r="F607" s="455">
        <f>แยกหน่วยบริการ!X607</f>
        <v>86616.18</v>
      </c>
      <c r="G607" s="455">
        <f>แยกหน่วยบริการ!AF607</f>
        <v>112650</v>
      </c>
      <c r="H607" s="455">
        <f>แยกหน่วยบริการ!AN607</f>
        <v>116000</v>
      </c>
      <c r="I607" s="455">
        <f>แยกหน่วยบริการ!AV607</f>
        <v>82000</v>
      </c>
      <c r="J607" s="456">
        <f>แยกหน่วยบริการ!BD607</f>
        <v>35500</v>
      </c>
      <c r="K607" s="456">
        <f>แยกหน่วยบริการ!BL607</f>
        <v>21860</v>
      </c>
      <c r="M607" s="445" t="s">
        <v>959</v>
      </c>
      <c r="N607" s="445" t="s">
        <v>2159</v>
      </c>
    </row>
    <row r="608" spans="1:14" ht="25.2" customHeight="1">
      <c r="A608" s="451">
        <v>605</v>
      </c>
      <c r="B608" s="452" t="s">
        <v>1979</v>
      </c>
      <c r="C608" s="453" t="s">
        <v>1980</v>
      </c>
      <c r="D608" s="454">
        <f>แยกหน่วยบริการ!H608</f>
        <v>0</v>
      </c>
      <c r="E608" s="455">
        <f>แยกหน่วยบริการ!P608</f>
        <v>0</v>
      </c>
      <c r="F608" s="455">
        <f>แยกหน่วยบริการ!X608</f>
        <v>0</v>
      </c>
      <c r="G608" s="455">
        <f>แยกหน่วยบริการ!AF608</f>
        <v>0</v>
      </c>
      <c r="H608" s="455">
        <f>แยกหน่วยบริการ!AN608</f>
        <v>0</v>
      </c>
      <c r="I608" s="455">
        <f>แยกหน่วยบริการ!AV608</f>
        <v>0</v>
      </c>
      <c r="J608" s="456">
        <f>แยกหน่วยบริการ!BD608</f>
        <v>0</v>
      </c>
      <c r="K608" s="456">
        <f>แยกหน่วยบริการ!BL608</f>
        <v>0</v>
      </c>
      <c r="M608" s="445" t="s">
        <v>1979</v>
      </c>
      <c r="N608" s="445" t="s">
        <v>1298</v>
      </c>
    </row>
    <row r="609" spans="1:14" ht="25.2" customHeight="1">
      <c r="A609" s="451">
        <v>606</v>
      </c>
      <c r="B609" s="452" t="s">
        <v>1981</v>
      </c>
      <c r="C609" s="453" t="s">
        <v>1982</v>
      </c>
      <c r="D609" s="454">
        <f>แยกหน่วยบริการ!H609</f>
        <v>0</v>
      </c>
      <c r="E609" s="455">
        <f>แยกหน่วยบริการ!P609</f>
        <v>0</v>
      </c>
      <c r="F609" s="455">
        <f>แยกหน่วยบริการ!X609</f>
        <v>0</v>
      </c>
      <c r="G609" s="455">
        <f>แยกหน่วยบริการ!AF609</f>
        <v>0</v>
      </c>
      <c r="H609" s="455">
        <f>แยกหน่วยบริการ!AN609</f>
        <v>0</v>
      </c>
      <c r="I609" s="455">
        <f>แยกหน่วยบริการ!AV609</f>
        <v>0</v>
      </c>
      <c r="J609" s="456">
        <f>แยกหน่วยบริการ!BD609</f>
        <v>0</v>
      </c>
      <c r="K609" s="456">
        <f>แยกหน่วยบริการ!BL609</f>
        <v>0</v>
      </c>
      <c r="M609" s="445" t="s">
        <v>1981</v>
      </c>
      <c r="N609" s="445" t="s">
        <v>1299</v>
      </c>
    </row>
    <row r="610" spans="1:14" ht="25.2" customHeight="1">
      <c r="A610" s="451">
        <v>607</v>
      </c>
      <c r="B610" s="452" t="s">
        <v>968</v>
      </c>
      <c r="C610" s="453" t="s">
        <v>1297</v>
      </c>
      <c r="D610" s="454">
        <f>แยกหน่วยบริการ!H610</f>
        <v>0</v>
      </c>
      <c r="E610" s="455">
        <f>แยกหน่วยบริการ!P610</f>
        <v>0</v>
      </c>
      <c r="F610" s="455">
        <f>แยกหน่วยบริการ!X610</f>
        <v>0</v>
      </c>
      <c r="G610" s="455">
        <f>แยกหน่วยบริการ!AF610</f>
        <v>0</v>
      </c>
      <c r="H610" s="455">
        <f>แยกหน่วยบริการ!AN610</f>
        <v>0</v>
      </c>
      <c r="I610" s="455">
        <f>แยกหน่วยบริการ!AV610</f>
        <v>0</v>
      </c>
      <c r="J610" s="456">
        <f>แยกหน่วยบริการ!BD610</f>
        <v>0</v>
      </c>
      <c r="K610" s="456">
        <f>แยกหน่วยบริการ!BL610</f>
        <v>0</v>
      </c>
      <c r="M610" s="445" t="s">
        <v>968</v>
      </c>
      <c r="N610" s="445" t="s">
        <v>1297</v>
      </c>
    </row>
    <row r="611" spans="1:14" ht="25.2" customHeight="1">
      <c r="A611" s="451">
        <v>608</v>
      </c>
      <c r="B611" s="452" t="s">
        <v>1408</v>
      </c>
      <c r="C611" s="453" t="s">
        <v>1851</v>
      </c>
      <c r="D611" s="454">
        <f>แยกหน่วยบริการ!H611</f>
        <v>9180</v>
      </c>
      <c r="E611" s="455">
        <f>แยกหน่วยบริการ!P611</f>
        <v>0</v>
      </c>
      <c r="F611" s="455">
        <f>แยกหน่วยบริการ!X611</f>
        <v>0</v>
      </c>
      <c r="G611" s="455">
        <f>แยกหน่วยบริการ!AF611</f>
        <v>0</v>
      </c>
      <c r="H611" s="455">
        <f>แยกหน่วยบริการ!AN611</f>
        <v>0</v>
      </c>
      <c r="I611" s="455">
        <f>แยกหน่วยบริการ!AV611</f>
        <v>0</v>
      </c>
      <c r="J611" s="456">
        <f>แยกหน่วยบริการ!BD611</f>
        <v>0</v>
      </c>
      <c r="K611" s="456">
        <f>แยกหน่วยบริการ!BL611</f>
        <v>0</v>
      </c>
      <c r="M611" s="445" t="s">
        <v>1408</v>
      </c>
      <c r="N611" s="445" t="s">
        <v>1851</v>
      </c>
    </row>
    <row r="612" spans="1:14" ht="25.2" customHeight="1">
      <c r="A612" s="451">
        <v>609</v>
      </c>
      <c r="B612" s="452" t="s">
        <v>1409</v>
      </c>
      <c r="C612" s="453" t="s">
        <v>2309</v>
      </c>
      <c r="D612" s="454">
        <f>แยกหน่วยบริการ!H612</f>
        <v>57278</v>
      </c>
      <c r="E612" s="455">
        <f>แยกหน่วยบริการ!P612</f>
        <v>13576</v>
      </c>
      <c r="F612" s="455">
        <f>แยกหน่วยบริการ!X612</f>
        <v>13029</v>
      </c>
      <c r="G612" s="455">
        <f>แยกหน่วยบริการ!AF612</f>
        <v>15700</v>
      </c>
      <c r="H612" s="455">
        <f>แยกหน่วยบริการ!AN612</f>
        <v>16024</v>
      </c>
      <c r="I612" s="455">
        <f>แยกหน่วยบริการ!AV612</f>
        <v>10800</v>
      </c>
      <c r="J612" s="456">
        <f>แยกหน่วยบริการ!BD612</f>
        <v>9408</v>
      </c>
      <c r="K612" s="456">
        <f>แยกหน่วยบริการ!BL612</f>
        <v>7635.47</v>
      </c>
      <c r="M612" s="445" t="s">
        <v>1409</v>
      </c>
      <c r="N612" s="445" t="s">
        <v>1852</v>
      </c>
    </row>
    <row r="613" spans="1:14" ht="25.2" customHeight="1">
      <c r="A613" s="451">
        <v>610</v>
      </c>
      <c r="B613" s="452" t="s">
        <v>2310</v>
      </c>
      <c r="C613" s="453" t="s">
        <v>2311</v>
      </c>
      <c r="D613" s="454">
        <f>แยกหน่วยบริการ!H613</f>
        <v>0</v>
      </c>
      <c r="E613" s="455">
        <f>แยกหน่วยบริการ!P613</f>
        <v>0</v>
      </c>
      <c r="F613" s="455">
        <f>แยกหน่วยบริการ!X613</f>
        <v>0</v>
      </c>
      <c r="G613" s="455">
        <f>แยกหน่วยบริการ!AF613</f>
        <v>0</v>
      </c>
      <c r="H613" s="455">
        <f>แยกหน่วยบริการ!AN613</f>
        <v>0</v>
      </c>
      <c r="I613" s="455">
        <f>แยกหน่วยบริการ!AV613</f>
        <v>0</v>
      </c>
      <c r="J613" s="456">
        <f>แยกหน่วยบริการ!BD613</f>
        <v>0</v>
      </c>
      <c r="K613" s="456">
        <f>แยกหน่วยบริการ!BL613</f>
        <v>0</v>
      </c>
      <c r="M613" s="445" t="s">
        <v>970</v>
      </c>
      <c r="N613" s="445" t="s">
        <v>278</v>
      </c>
    </row>
    <row r="614" spans="1:14" ht="25.2" customHeight="1">
      <c r="A614" s="451">
        <v>611</v>
      </c>
      <c r="B614" s="452" t="s">
        <v>2312</v>
      </c>
      <c r="C614" s="453" t="s">
        <v>2313</v>
      </c>
      <c r="D614" s="454">
        <f>แยกหน่วยบริการ!H614</f>
        <v>0</v>
      </c>
      <c r="E614" s="455">
        <f>แยกหน่วยบริการ!P614</f>
        <v>0</v>
      </c>
      <c r="F614" s="455">
        <f>แยกหน่วยบริการ!X614</f>
        <v>0</v>
      </c>
      <c r="G614" s="455">
        <f>แยกหน่วยบริการ!AF614</f>
        <v>0</v>
      </c>
      <c r="H614" s="455">
        <f>แยกหน่วยบริการ!AN614</f>
        <v>0</v>
      </c>
      <c r="I614" s="455">
        <f>แยกหน่วยบริการ!AV614</f>
        <v>0</v>
      </c>
      <c r="J614" s="456">
        <f>แยกหน่วยบริการ!BD614</f>
        <v>0</v>
      </c>
      <c r="K614" s="456">
        <f>แยกหน่วยบริการ!BL614</f>
        <v>0</v>
      </c>
      <c r="M614" s="445" t="s">
        <v>971</v>
      </c>
      <c r="N614" s="445" t="s">
        <v>448</v>
      </c>
    </row>
    <row r="615" spans="1:14" ht="25.2" customHeight="1">
      <c r="A615" s="451">
        <v>612</v>
      </c>
      <c r="B615" s="452" t="s">
        <v>970</v>
      </c>
      <c r="C615" s="453" t="s">
        <v>278</v>
      </c>
      <c r="D615" s="454">
        <f>แยกหน่วยบริการ!H615</f>
        <v>656953.5</v>
      </c>
      <c r="E615" s="455">
        <f>แยกหน่วยบริการ!P615</f>
        <v>168988</v>
      </c>
      <c r="F615" s="455">
        <f>แยกหน่วยบริการ!X615</f>
        <v>138430</v>
      </c>
      <c r="G615" s="455">
        <f>แยกหน่วยบริการ!AF615</f>
        <v>363443.25</v>
      </c>
      <c r="H615" s="455">
        <f>แยกหน่วยบริการ!AN615</f>
        <v>115693.25</v>
      </c>
      <c r="I615" s="455">
        <f>แยกหน่วยบริการ!AV615</f>
        <v>79700</v>
      </c>
      <c r="J615" s="456">
        <f>แยกหน่วยบริการ!BD615</f>
        <v>144428.5</v>
      </c>
      <c r="K615" s="456">
        <f>แยกหน่วยบริการ!BL615</f>
        <v>108543</v>
      </c>
      <c r="M615" s="445" t="s">
        <v>972</v>
      </c>
      <c r="N615" s="445" t="s">
        <v>449</v>
      </c>
    </row>
    <row r="616" spans="1:14" ht="25.2" customHeight="1">
      <c r="A616" s="451">
        <v>613</v>
      </c>
      <c r="B616" s="452" t="s">
        <v>971</v>
      </c>
      <c r="C616" s="453" t="s">
        <v>448</v>
      </c>
      <c r="D616" s="454">
        <f>แยกหน่วยบริการ!H616</f>
        <v>445883.25</v>
      </c>
      <c r="E616" s="455">
        <f>แยกหน่วยบริการ!P616</f>
        <v>107020</v>
      </c>
      <c r="F616" s="455">
        <f>แยกหน่วยบริการ!X616</f>
        <v>52790</v>
      </c>
      <c r="G616" s="455">
        <f>แยกหน่วยบริการ!AF616</f>
        <v>37871</v>
      </c>
      <c r="H616" s="455">
        <f>แยกหน่วยบริการ!AN616</f>
        <v>344916.28</v>
      </c>
      <c r="I616" s="455">
        <f>แยกหน่วยบริการ!AV616</f>
        <v>45150</v>
      </c>
      <c r="J616" s="456">
        <f>แยกหน่วยบริการ!BD616</f>
        <v>22910</v>
      </c>
      <c r="K616" s="456">
        <f>แยกหน่วยบริการ!BL616</f>
        <v>0</v>
      </c>
      <c r="M616" s="445" t="s">
        <v>973</v>
      </c>
      <c r="N616" s="445" t="s">
        <v>450</v>
      </c>
    </row>
    <row r="617" spans="1:14" ht="25.2" customHeight="1">
      <c r="A617" s="451">
        <v>614</v>
      </c>
      <c r="B617" s="452" t="s">
        <v>972</v>
      </c>
      <c r="C617" s="453" t="s">
        <v>449</v>
      </c>
      <c r="D617" s="454">
        <f>แยกหน่วยบริการ!H617</f>
        <v>0</v>
      </c>
      <c r="E617" s="455">
        <f>แยกหน่วยบริการ!P617</f>
        <v>0</v>
      </c>
      <c r="F617" s="455">
        <f>แยกหน่วยบริการ!X617</f>
        <v>0</v>
      </c>
      <c r="G617" s="455">
        <f>แยกหน่วยบริการ!AF617</f>
        <v>0</v>
      </c>
      <c r="H617" s="455">
        <f>แยกหน่วยบริการ!AN617</f>
        <v>0</v>
      </c>
      <c r="I617" s="455">
        <f>แยกหน่วยบริการ!AV617</f>
        <v>0</v>
      </c>
      <c r="J617" s="456">
        <f>แยกหน่วยบริการ!BD617</f>
        <v>0</v>
      </c>
      <c r="K617" s="456">
        <f>แยกหน่วยบริการ!BL617</f>
        <v>0</v>
      </c>
      <c r="M617" s="445" t="s">
        <v>974</v>
      </c>
      <c r="N617" s="445" t="s">
        <v>451</v>
      </c>
    </row>
    <row r="618" spans="1:14" ht="25.2" customHeight="1">
      <c r="A618" s="451">
        <v>615</v>
      </c>
      <c r="B618" s="452" t="s">
        <v>973</v>
      </c>
      <c r="C618" s="453" t="s">
        <v>2314</v>
      </c>
      <c r="D618" s="454">
        <f>แยกหน่วยบริการ!H618</f>
        <v>0</v>
      </c>
      <c r="E618" s="455">
        <f>แยกหน่วยบริการ!P618</f>
        <v>0</v>
      </c>
      <c r="F618" s="455">
        <f>แยกหน่วยบริการ!X618</f>
        <v>0</v>
      </c>
      <c r="G618" s="455">
        <f>แยกหน่วยบริการ!AF618</f>
        <v>0</v>
      </c>
      <c r="H618" s="455">
        <f>แยกหน่วยบริการ!AN618</f>
        <v>0</v>
      </c>
      <c r="I618" s="455">
        <f>แยกหน่วยบริการ!AV618</f>
        <v>0</v>
      </c>
      <c r="J618" s="456">
        <f>แยกหน่วยบริการ!BD618</f>
        <v>0</v>
      </c>
      <c r="K618" s="456">
        <f>แยกหน่วยบริการ!BL618</f>
        <v>0</v>
      </c>
      <c r="M618" s="445" t="s">
        <v>975</v>
      </c>
      <c r="N618" s="445" t="s">
        <v>279</v>
      </c>
    </row>
    <row r="619" spans="1:14" ht="25.2" customHeight="1">
      <c r="A619" s="451">
        <v>616</v>
      </c>
      <c r="B619" s="452" t="s">
        <v>974</v>
      </c>
      <c r="C619" s="453" t="s">
        <v>2315</v>
      </c>
      <c r="D619" s="454">
        <f>แยกหน่วยบริการ!H619</f>
        <v>0</v>
      </c>
      <c r="E619" s="455">
        <f>แยกหน่วยบริการ!P619</f>
        <v>0</v>
      </c>
      <c r="F619" s="455">
        <f>แยกหน่วยบริการ!X619</f>
        <v>0</v>
      </c>
      <c r="G619" s="455">
        <f>แยกหน่วยบริการ!AF619</f>
        <v>0</v>
      </c>
      <c r="H619" s="455">
        <f>แยกหน่วยบริการ!AN619</f>
        <v>0</v>
      </c>
      <c r="I619" s="455">
        <f>แยกหน่วยบริการ!AV619</f>
        <v>0</v>
      </c>
      <c r="J619" s="456">
        <f>แยกหน่วยบริการ!BD619</f>
        <v>0</v>
      </c>
      <c r="K619" s="456">
        <f>แยกหน่วยบริการ!BL619</f>
        <v>0</v>
      </c>
      <c r="M619" s="445" t="s">
        <v>976</v>
      </c>
      <c r="N619" s="445" t="s">
        <v>280</v>
      </c>
    </row>
    <row r="620" spans="1:14" ht="25.2" customHeight="1">
      <c r="A620" s="451">
        <v>617</v>
      </c>
      <c r="B620" s="452" t="s">
        <v>975</v>
      </c>
      <c r="C620" s="453" t="s">
        <v>279</v>
      </c>
      <c r="D620" s="454">
        <f>แยกหน่วยบริการ!H620</f>
        <v>0</v>
      </c>
      <c r="E620" s="455">
        <f>แยกหน่วยบริการ!P620</f>
        <v>0</v>
      </c>
      <c r="F620" s="455">
        <f>แยกหน่วยบริการ!X620</f>
        <v>0</v>
      </c>
      <c r="G620" s="455">
        <f>แยกหน่วยบริการ!AF620</f>
        <v>0</v>
      </c>
      <c r="H620" s="455">
        <f>แยกหน่วยบริการ!AN620</f>
        <v>0</v>
      </c>
      <c r="I620" s="455">
        <f>แยกหน่วยบริการ!AV620</f>
        <v>0</v>
      </c>
      <c r="J620" s="456">
        <f>แยกหน่วยบริการ!BD620</f>
        <v>0</v>
      </c>
      <c r="K620" s="456">
        <f>แยกหน่วยบริการ!BL620</f>
        <v>0</v>
      </c>
      <c r="M620" s="445" t="s">
        <v>977</v>
      </c>
      <c r="N620" s="445" t="s">
        <v>281</v>
      </c>
    </row>
    <row r="621" spans="1:14" ht="25.2" customHeight="1">
      <c r="A621" s="451">
        <v>618</v>
      </c>
      <c r="B621" s="452" t="s">
        <v>976</v>
      </c>
      <c r="C621" s="453" t="s">
        <v>280</v>
      </c>
      <c r="D621" s="454">
        <f>แยกหน่วยบริการ!H621</f>
        <v>0</v>
      </c>
      <c r="E621" s="455">
        <f>แยกหน่วยบริการ!P621</f>
        <v>0</v>
      </c>
      <c r="F621" s="455">
        <f>แยกหน่วยบริการ!X621</f>
        <v>0</v>
      </c>
      <c r="G621" s="455">
        <f>แยกหน่วยบริการ!AF621</f>
        <v>0</v>
      </c>
      <c r="H621" s="455">
        <f>แยกหน่วยบริการ!AN621</f>
        <v>0</v>
      </c>
      <c r="I621" s="455">
        <f>แยกหน่วยบริการ!AV621</f>
        <v>0</v>
      </c>
      <c r="J621" s="456">
        <f>แยกหน่วยบริการ!BD621</f>
        <v>0</v>
      </c>
      <c r="K621" s="456">
        <f>แยกหน่วยบริการ!BL621</f>
        <v>0</v>
      </c>
      <c r="M621" s="445" t="s">
        <v>978</v>
      </c>
      <c r="N621" s="445" t="s">
        <v>282</v>
      </c>
    </row>
    <row r="622" spans="1:14" ht="25.2" customHeight="1">
      <c r="A622" s="451">
        <v>619</v>
      </c>
      <c r="B622" s="452" t="s">
        <v>977</v>
      </c>
      <c r="C622" s="453" t="s">
        <v>281</v>
      </c>
      <c r="D622" s="454">
        <f>แยกหน่วยบริการ!H622</f>
        <v>0</v>
      </c>
      <c r="E622" s="455">
        <f>แยกหน่วยบริการ!P622</f>
        <v>0</v>
      </c>
      <c r="F622" s="455">
        <f>แยกหน่วยบริการ!X622</f>
        <v>0</v>
      </c>
      <c r="G622" s="455">
        <f>แยกหน่วยบริการ!AF622</f>
        <v>0</v>
      </c>
      <c r="H622" s="455">
        <f>แยกหน่วยบริการ!AN622</f>
        <v>0</v>
      </c>
      <c r="I622" s="455">
        <f>แยกหน่วยบริการ!AV622</f>
        <v>0</v>
      </c>
      <c r="J622" s="456">
        <f>แยกหน่วยบริการ!BD622</f>
        <v>0</v>
      </c>
      <c r="K622" s="456">
        <f>แยกหน่วยบริการ!BL622</f>
        <v>0</v>
      </c>
      <c r="M622" s="445" t="s">
        <v>979</v>
      </c>
      <c r="N622" s="445" t="s">
        <v>278</v>
      </c>
    </row>
    <row r="623" spans="1:14" ht="25.2" customHeight="1">
      <c r="A623" s="451">
        <v>620</v>
      </c>
      <c r="B623" s="452" t="s">
        <v>978</v>
      </c>
      <c r="C623" s="453" t="s">
        <v>282</v>
      </c>
      <c r="D623" s="454">
        <f>แยกหน่วยบริการ!H623</f>
        <v>0</v>
      </c>
      <c r="E623" s="455">
        <f>แยกหน่วยบริการ!P623</f>
        <v>0</v>
      </c>
      <c r="F623" s="455">
        <f>แยกหน่วยบริการ!X623</f>
        <v>0</v>
      </c>
      <c r="G623" s="455">
        <f>แยกหน่วยบริการ!AF623</f>
        <v>0</v>
      </c>
      <c r="H623" s="455">
        <f>แยกหน่วยบริการ!AN623</f>
        <v>0</v>
      </c>
      <c r="I623" s="455">
        <f>แยกหน่วยบริการ!AV623</f>
        <v>0</v>
      </c>
      <c r="J623" s="456">
        <f>แยกหน่วยบริการ!BD623</f>
        <v>0</v>
      </c>
      <c r="K623" s="456">
        <f>แยกหน่วยบริการ!BL623</f>
        <v>0</v>
      </c>
      <c r="M623" s="445" t="s">
        <v>980</v>
      </c>
      <c r="N623" s="445" t="s">
        <v>2160</v>
      </c>
    </row>
    <row r="624" spans="1:14" ht="25.2" customHeight="1">
      <c r="A624" s="451">
        <v>621</v>
      </c>
      <c r="B624" s="452" t="s">
        <v>979</v>
      </c>
      <c r="C624" s="453" t="s">
        <v>278</v>
      </c>
      <c r="D624" s="454">
        <f>แยกหน่วยบริการ!H624</f>
        <v>0</v>
      </c>
      <c r="E624" s="455">
        <f>แยกหน่วยบริการ!P624</f>
        <v>0</v>
      </c>
      <c r="F624" s="455">
        <f>แยกหน่วยบริการ!X624</f>
        <v>0</v>
      </c>
      <c r="G624" s="455">
        <f>แยกหน่วยบริการ!AF624</f>
        <v>0</v>
      </c>
      <c r="H624" s="455">
        <f>แยกหน่วยบริการ!AN624</f>
        <v>0</v>
      </c>
      <c r="I624" s="455">
        <f>แยกหน่วยบริการ!AV624</f>
        <v>0</v>
      </c>
      <c r="J624" s="456">
        <f>แยกหน่วยบริการ!BD624</f>
        <v>0</v>
      </c>
      <c r="K624" s="456">
        <f>แยกหน่วยบริการ!BL624</f>
        <v>0</v>
      </c>
      <c r="M624" s="445" t="s">
        <v>981</v>
      </c>
      <c r="N624" s="445" t="s">
        <v>1853</v>
      </c>
    </row>
    <row r="625" spans="1:14" ht="25.2" customHeight="1">
      <c r="A625" s="451">
        <v>622</v>
      </c>
      <c r="B625" s="452" t="s">
        <v>980</v>
      </c>
      <c r="C625" s="453" t="s">
        <v>2316</v>
      </c>
      <c r="D625" s="454">
        <f>แยกหน่วยบริการ!H625</f>
        <v>42420</v>
      </c>
      <c r="E625" s="455">
        <f>แยกหน่วยบริการ!P625</f>
        <v>0</v>
      </c>
      <c r="F625" s="455">
        <f>แยกหน่วยบริการ!X625</f>
        <v>0</v>
      </c>
      <c r="G625" s="455">
        <f>แยกหน่วยบริการ!AF625</f>
        <v>0</v>
      </c>
      <c r="H625" s="455">
        <f>แยกหน่วยบริการ!AN625</f>
        <v>0</v>
      </c>
      <c r="I625" s="455">
        <f>แยกหน่วยบริการ!AV625</f>
        <v>0</v>
      </c>
      <c r="J625" s="456">
        <f>แยกหน่วยบริการ!BD625</f>
        <v>0</v>
      </c>
      <c r="K625" s="456">
        <f>แยกหน่วยบริการ!BL625</f>
        <v>0</v>
      </c>
      <c r="M625" s="445" t="s">
        <v>982</v>
      </c>
      <c r="N625" s="445" t="s">
        <v>1854</v>
      </c>
    </row>
    <row r="626" spans="1:14" ht="25.2" customHeight="1">
      <c r="A626" s="451">
        <v>623</v>
      </c>
      <c r="B626" s="452" t="s">
        <v>981</v>
      </c>
      <c r="C626" s="453" t="s">
        <v>2317</v>
      </c>
      <c r="D626" s="454">
        <f>แยกหน่วยบริการ!H626</f>
        <v>0</v>
      </c>
      <c r="E626" s="455">
        <f>แยกหน่วยบริการ!P626</f>
        <v>0</v>
      </c>
      <c r="F626" s="455">
        <f>แยกหน่วยบริการ!X626</f>
        <v>0</v>
      </c>
      <c r="G626" s="455">
        <f>แยกหน่วยบริการ!AF626</f>
        <v>0</v>
      </c>
      <c r="H626" s="455">
        <f>แยกหน่วยบริการ!AN626</f>
        <v>0</v>
      </c>
      <c r="I626" s="455">
        <f>แยกหน่วยบริการ!AV626</f>
        <v>0</v>
      </c>
      <c r="J626" s="456">
        <f>แยกหน่วยบริการ!BD626</f>
        <v>0</v>
      </c>
      <c r="K626" s="456">
        <f>แยกหน่วยบริการ!BL626</f>
        <v>0</v>
      </c>
      <c r="M626" s="445" t="s">
        <v>983</v>
      </c>
      <c r="N626" s="445" t="s">
        <v>2161</v>
      </c>
    </row>
    <row r="627" spans="1:14" ht="25.2" customHeight="1">
      <c r="A627" s="451">
        <v>624</v>
      </c>
      <c r="B627" s="452" t="s">
        <v>982</v>
      </c>
      <c r="C627" s="453" t="s">
        <v>2318</v>
      </c>
      <c r="D627" s="454">
        <f>แยกหน่วยบริการ!H627</f>
        <v>0</v>
      </c>
      <c r="E627" s="455">
        <f>แยกหน่วยบริการ!P627</f>
        <v>0</v>
      </c>
      <c r="F627" s="455">
        <f>แยกหน่วยบริการ!X627</f>
        <v>0</v>
      </c>
      <c r="G627" s="455">
        <f>แยกหน่วยบริการ!AF627</f>
        <v>0</v>
      </c>
      <c r="H627" s="455">
        <f>แยกหน่วยบริการ!AN627</f>
        <v>0</v>
      </c>
      <c r="I627" s="455">
        <f>แยกหน่วยบริการ!AV627</f>
        <v>0</v>
      </c>
      <c r="J627" s="456">
        <f>แยกหน่วยบริการ!BD627</f>
        <v>0</v>
      </c>
      <c r="K627" s="456">
        <f>แยกหน่วยบริการ!BL627</f>
        <v>0</v>
      </c>
      <c r="M627" s="445" t="s">
        <v>984</v>
      </c>
      <c r="N627" s="445" t="s">
        <v>1686</v>
      </c>
    </row>
    <row r="628" spans="1:14" ht="25.2" customHeight="1">
      <c r="A628" s="451">
        <v>625</v>
      </c>
      <c r="B628" s="452" t="s">
        <v>983</v>
      </c>
      <c r="C628" s="453" t="s">
        <v>2319</v>
      </c>
      <c r="D628" s="454">
        <f>แยกหน่วยบริการ!H628</f>
        <v>0</v>
      </c>
      <c r="E628" s="455">
        <f>แยกหน่วยบริการ!P628</f>
        <v>0</v>
      </c>
      <c r="F628" s="455">
        <f>แยกหน่วยบริการ!X628</f>
        <v>0</v>
      </c>
      <c r="G628" s="455">
        <f>แยกหน่วยบริการ!AF628</f>
        <v>0</v>
      </c>
      <c r="H628" s="455">
        <f>แยกหน่วยบริการ!AN628</f>
        <v>0</v>
      </c>
      <c r="I628" s="455">
        <f>แยกหน่วยบริการ!AV628</f>
        <v>0</v>
      </c>
      <c r="J628" s="456">
        <f>แยกหน่วยบริการ!BD628</f>
        <v>0</v>
      </c>
      <c r="K628" s="456">
        <f>แยกหน่วยบริการ!BL628</f>
        <v>0</v>
      </c>
      <c r="M628" s="445" t="s">
        <v>985</v>
      </c>
      <c r="N628" s="445" t="s">
        <v>452</v>
      </c>
    </row>
    <row r="629" spans="1:14" ht="25.2" customHeight="1">
      <c r="A629" s="451">
        <v>626</v>
      </c>
      <c r="B629" s="452" t="s">
        <v>984</v>
      </c>
      <c r="C629" s="453" t="s">
        <v>2320</v>
      </c>
      <c r="D629" s="454">
        <f>แยกหน่วยบริการ!H629</f>
        <v>0</v>
      </c>
      <c r="E629" s="455">
        <f>แยกหน่วยบริการ!P629</f>
        <v>0</v>
      </c>
      <c r="F629" s="455">
        <f>แยกหน่วยบริการ!X629</f>
        <v>0</v>
      </c>
      <c r="G629" s="455">
        <f>แยกหน่วยบริการ!AF629</f>
        <v>0</v>
      </c>
      <c r="H629" s="455">
        <f>แยกหน่วยบริการ!AN629</f>
        <v>0</v>
      </c>
      <c r="I629" s="455">
        <f>แยกหน่วยบริการ!AV629</f>
        <v>0</v>
      </c>
      <c r="J629" s="456">
        <f>แยกหน่วยบริการ!BD629</f>
        <v>0</v>
      </c>
      <c r="K629" s="456">
        <f>แยกหน่วยบริการ!BL629</f>
        <v>0</v>
      </c>
      <c r="M629" s="445" t="s">
        <v>986</v>
      </c>
      <c r="N629" s="445" t="s">
        <v>1855</v>
      </c>
    </row>
    <row r="630" spans="1:14" ht="25.2" customHeight="1">
      <c r="A630" s="451">
        <v>627</v>
      </c>
      <c r="B630" s="452" t="s">
        <v>985</v>
      </c>
      <c r="C630" s="453" t="s">
        <v>2321</v>
      </c>
      <c r="D630" s="454">
        <f>แยกหน่วยบริการ!H630</f>
        <v>10469</v>
      </c>
      <c r="E630" s="455">
        <f>แยกหน่วยบริการ!P630</f>
        <v>0</v>
      </c>
      <c r="F630" s="455">
        <f>แยกหน่วยบริการ!X630</f>
        <v>0</v>
      </c>
      <c r="G630" s="455">
        <f>แยกหน่วยบริการ!AF630</f>
        <v>5264</v>
      </c>
      <c r="H630" s="455">
        <f>แยกหน่วยบริการ!AN630</f>
        <v>0</v>
      </c>
      <c r="I630" s="455">
        <f>แยกหน่วยบริการ!AV630</f>
        <v>0</v>
      </c>
      <c r="J630" s="456">
        <f>แยกหน่วยบริการ!BD630</f>
        <v>0</v>
      </c>
      <c r="K630" s="456">
        <f>แยกหน่วยบริการ!BL630</f>
        <v>0</v>
      </c>
      <c r="M630" s="445" t="s">
        <v>987</v>
      </c>
      <c r="N630" s="445" t="s">
        <v>1856</v>
      </c>
    </row>
    <row r="631" spans="1:14" ht="25.2" customHeight="1">
      <c r="A631" s="451">
        <v>628</v>
      </c>
      <c r="B631" s="452" t="s">
        <v>986</v>
      </c>
      <c r="C631" s="453" t="s">
        <v>1855</v>
      </c>
      <c r="D631" s="454">
        <f>แยกหน่วยบริการ!H631</f>
        <v>2722503.4</v>
      </c>
      <c r="E631" s="455">
        <f>แยกหน่วยบริการ!P631</f>
        <v>233825.5</v>
      </c>
      <c r="F631" s="455">
        <f>แยกหน่วยบริการ!X631</f>
        <v>655875.43000000005</v>
      </c>
      <c r="G631" s="455">
        <f>แยกหน่วยบริการ!AF631</f>
        <v>419030</v>
      </c>
      <c r="H631" s="455">
        <f>แยกหน่วยบริการ!AN631</f>
        <v>257315.02</v>
      </c>
      <c r="I631" s="455">
        <f>แยกหน่วยบริการ!AV631</f>
        <v>431083.4</v>
      </c>
      <c r="J631" s="456">
        <f>แยกหน่วยบริการ!BD631</f>
        <v>299843</v>
      </c>
      <c r="K631" s="456">
        <f>แยกหน่วยบริการ!BL631</f>
        <v>66500</v>
      </c>
      <c r="M631" s="445" t="s">
        <v>988</v>
      </c>
      <c r="N631" s="445" t="s">
        <v>1857</v>
      </c>
    </row>
    <row r="632" spans="1:14" ht="25.2" customHeight="1">
      <c r="A632" s="451">
        <v>629</v>
      </c>
      <c r="B632" s="452" t="s">
        <v>987</v>
      </c>
      <c r="C632" s="453" t="s">
        <v>2322</v>
      </c>
      <c r="D632" s="454">
        <f>แยกหน่วยบริการ!H632</f>
        <v>0</v>
      </c>
      <c r="E632" s="455">
        <f>แยกหน่วยบริการ!P632</f>
        <v>0</v>
      </c>
      <c r="F632" s="455">
        <f>แยกหน่วยบริการ!X632</f>
        <v>0</v>
      </c>
      <c r="G632" s="455">
        <f>แยกหน่วยบริการ!AF632</f>
        <v>0</v>
      </c>
      <c r="H632" s="455">
        <f>แยกหน่วยบริการ!AN632</f>
        <v>0</v>
      </c>
      <c r="I632" s="455">
        <f>แยกหน่วยบริการ!AV632</f>
        <v>0</v>
      </c>
      <c r="J632" s="456">
        <f>แยกหน่วยบริการ!BD632</f>
        <v>0</v>
      </c>
      <c r="K632" s="456">
        <f>แยกหน่วยบริการ!BL632</f>
        <v>0</v>
      </c>
      <c r="M632" s="445" t="s">
        <v>989</v>
      </c>
      <c r="N632" s="445" t="s">
        <v>453</v>
      </c>
    </row>
    <row r="633" spans="1:14" ht="25.2" customHeight="1">
      <c r="A633" s="451">
        <v>630</v>
      </c>
      <c r="B633" s="452" t="s">
        <v>988</v>
      </c>
      <c r="C633" s="453" t="s">
        <v>2323</v>
      </c>
      <c r="D633" s="454">
        <f>แยกหน่วยบริการ!H633</f>
        <v>0</v>
      </c>
      <c r="E633" s="455">
        <f>แยกหน่วยบริการ!P633</f>
        <v>0</v>
      </c>
      <c r="F633" s="455">
        <f>แยกหน่วยบริการ!X633</f>
        <v>0</v>
      </c>
      <c r="G633" s="455">
        <f>แยกหน่วยบริการ!AF633</f>
        <v>2500</v>
      </c>
      <c r="H633" s="455">
        <f>แยกหน่วยบริการ!AN633</f>
        <v>0</v>
      </c>
      <c r="I633" s="455">
        <f>แยกหน่วยบริการ!AV633</f>
        <v>0</v>
      </c>
      <c r="J633" s="456">
        <f>แยกหน่วยบริการ!BD633</f>
        <v>0</v>
      </c>
      <c r="K633" s="456">
        <f>แยกหน่วยบริการ!BL633</f>
        <v>0</v>
      </c>
      <c r="M633" s="445" t="s">
        <v>990</v>
      </c>
      <c r="N633" s="445" t="s">
        <v>454</v>
      </c>
    </row>
    <row r="634" spans="1:14" ht="25.2" customHeight="1">
      <c r="A634" s="451">
        <v>631</v>
      </c>
      <c r="B634" s="452" t="s">
        <v>989</v>
      </c>
      <c r="C634" s="453" t="s">
        <v>2324</v>
      </c>
      <c r="D634" s="454">
        <f>แยกหน่วยบริการ!H634</f>
        <v>0</v>
      </c>
      <c r="E634" s="455">
        <f>แยกหน่วยบริการ!P634</f>
        <v>0</v>
      </c>
      <c r="F634" s="455">
        <f>แยกหน่วยบริการ!X634</f>
        <v>0</v>
      </c>
      <c r="G634" s="455">
        <f>แยกหน่วยบริการ!AF634</f>
        <v>5264</v>
      </c>
      <c r="H634" s="455">
        <f>แยกหน่วยบริการ!AN634</f>
        <v>0</v>
      </c>
      <c r="I634" s="455">
        <f>แยกหน่วยบริการ!AV634</f>
        <v>0</v>
      </c>
      <c r="J634" s="456">
        <f>แยกหน่วยบริการ!BD634</f>
        <v>0</v>
      </c>
      <c r="K634" s="456">
        <f>แยกหน่วยบริการ!BL634</f>
        <v>0</v>
      </c>
      <c r="M634" s="445" t="s">
        <v>991</v>
      </c>
      <c r="N634" s="445" t="s">
        <v>455</v>
      </c>
    </row>
    <row r="635" spans="1:14" ht="25.2" customHeight="1">
      <c r="A635" s="451">
        <v>632</v>
      </c>
      <c r="B635" s="452" t="s">
        <v>990</v>
      </c>
      <c r="C635" s="453" t="s">
        <v>2325</v>
      </c>
      <c r="D635" s="454">
        <f>แยกหน่วยบริการ!H635</f>
        <v>126720</v>
      </c>
      <c r="E635" s="455">
        <f>แยกหน่วยบริการ!P635</f>
        <v>2080</v>
      </c>
      <c r="F635" s="455">
        <f>แยกหน่วยบริการ!X635</f>
        <v>10010</v>
      </c>
      <c r="G635" s="455">
        <f>แยกหน่วยบริการ!AF635</f>
        <v>21560</v>
      </c>
      <c r="H635" s="455">
        <f>แยกหน่วยบริการ!AN635</f>
        <v>37293.089999999997</v>
      </c>
      <c r="I635" s="455">
        <f>แยกหน่วยบริการ!AV635</f>
        <v>0</v>
      </c>
      <c r="J635" s="456">
        <f>แยกหน่วยบริการ!BD635</f>
        <v>720</v>
      </c>
      <c r="K635" s="456">
        <f>แยกหน่วยบริการ!BL635</f>
        <v>15360</v>
      </c>
      <c r="M635" s="445" t="s">
        <v>992</v>
      </c>
      <c r="N635" s="445" t="s">
        <v>456</v>
      </c>
    </row>
    <row r="636" spans="1:14" ht="25.2" customHeight="1">
      <c r="A636" s="451">
        <v>633</v>
      </c>
      <c r="B636" s="452" t="s">
        <v>991</v>
      </c>
      <c r="C636" s="453" t="s">
        <v>2326</v>
      </c>
      <c r="D636" s="454">
        <f>แยกหน่วยบริการ!H636</f>
        <v>0</v>
      </c>
      <c r="E636" s="455">
        <f>แยกหน่วยบริการ!P636</f>
        <v>0</v>
      </c>
      <c r="F636" s="455">
        <f>แยกหน่วยบริการ!X636</f>
        <v>0</v>
      </c>
      <c r="G636" s="455">
        <f>แยกหน่วยบริการ!AF636</f>
        <v>0</v>
      </c>
      <c r="H636" s="455">
        <f>แยกหน่วยบริการ!AN636</f>
        <v>0</v>
      </c>
      <c r="I636" s="455">
        <f>แยกหน่วยบริการ!AV636</f>
        <v>0</v>
      </c>
      <c r="J636" s="456">
        <f>แยกหน่วยบริการ!BD636</f>
        <v>0</v>
      </c>
      <c r="K636" s="456">
        <f>แยกหน่วยบริการ!BL636</f>
        <v>0</v>
      </c>
      <c r="M636" s="445" t="s">
        <v>993</v>
      </c>
      <c r="N636" s="445" t="s">
        <v>1403</v>
      </c>
    </row>
    <row r="637" spans="1:14" ht="25.2" customHeight="1">
      <c r="A637" s="451">
        <v>634</v>
      </c>
      <c r="B637" s="452" t="s">
        <v>992</v>
      </c>
      <c r="C637" s="453" t="s">
        <v>2327</v>
      </c>
      <c r="D637" s="454">
        <f>แยกหน่วยบริการ!H637</f>
        <v>14400</v>
      </c>
      <c r="E637" s="455">
        <f>แยกหน่วยบริการ!P637</f>
        <v>0</v>
      </c>
      <c r="F637" s="455">
        <f>แยกหน่วยบริการ!X637</f>
        <v>26935.13</v>
      </c>
      <c r="G637" s="455">
        <f>แยกหน่วยบริการ!AF637</f>
        <v>38600</v>
      </c>
      <c r="H637" s="455">
        <f>แยกหน่วยบริการ!AN637</f>
        <v>21009.16</v>
      </c>
      <c r="I637" s="455">
        <f>แยกหน่วยบริการ!AV637</f>
        <v>0</v>
      </c>
      <c r="J637" s="456">
        <f>แยกหน่วยบริการ!BD637</f>
        <v>0</v>
      </c>
      <c r="K637" s="456">
        <f>แยกหน่วยบริการ!BL637</f>
        <v>25910</v>
      </c>
      <c r="M637" s="445" t="s">
        <v>994</v>
      </c>
      <c r="N637" s="445" t="s">
        <v>1404</v>
      </c>
    </row>
    <row r="638" spans="1:14" ht="25.2" customHeight="1">
      <c r="A638" s="451">
        <v>635</v>
      </c>
      <c r="B638" s="452" t="s">
        <v>993</v>
      </c>
      <c r="C638" s="453" t="s">
        <v>2328</v>
      </c>
      <c r="D638" s="454">
        <f>แยกหน่วยบริการ!H638</f>
        <v>0</v>
      </c>
      <c r="E638" s="455">
        <f>แยกหน่วยบริการ!P638</f>
        <v>0</v>
      </c>
      <c r="F638" s="455">
        <f>แยกหน่วยบริการ!X638</f>
        <v>0</v>
      </c>
      <c r="G638" s="455">
        <f>แยกหน่วยบริการ!AF638</f>
        <v>0</v>
      </c>
      <c r="H638" s="455">
        <f>แยกหน่วยบริการ!AN638</f>
        <v>0</v>
      </c>
      <c r="I638" s="455">
        <f>แยกหน่วยบริการ!AV638</f>
        <v>0</v>
      </c>
      <c r="J638" s="456">
        <f>แยกหน่วยบริการ!BD638</f>
        <v>0</v>
      </c>
      <c r="K638" s="456">
        <f>แยกหน่วยบริการ!BL638</f>
        <v>0</v>
      </c>
      <c r="M638" s="445" t="s">
        <v>995</v>
      </c>
      <c r="N638" s="445" t="s">
        <v>283</v>
      </c>
    </row>
    <row r="639" spans="1:14" ht="25.2" customHeight="1">
      <c r="A639" s="451">
        <v>636</v>
      </c>
      <c r="B639" s="452" t="s">
        <v>994</v>
      </c>
      <c r="C639" s="453" t="s">
        <v>2329</v>
      </c>
      <c r="D639" s="454">
        <f>แยกหน่วยบริการ!H639</f>
        <v>7580</v>
      </c>
      <c r="E639" s="455">
        <f>แยกหน่วยบริการ!P639</f>
        <v>984</v>
      </c>
      <c r="F639" s="455">
        <f>แยกหน่วยบริการ!X639</f>
        <v>21192.959999999999</v>
      </c>
      <c r="G639" s="455">
        <f>แยกหน่วยบริการ!AF639</f>
        <v>51974.89</v>
      </c>
      <c r="H639" s="455">
        <f>แยกหน่วยบริการ!AN639</f>
        <v>2514.4</v>
      </c>
      <c r="I639" s="455">
        <f>แยกหน่วยบริการ!AV639</f>
        <v>0</v>
      </c>
      <c r="J639" s="456">
        <f>แยกหน่วยบริการ!BD639</f>
        <v>1120</v>
      </c>
      <c r="K639" s="456">
        <f>แยกหน่วยบริการ!BL639</f>
        <v>43913.919999999998</v>
      </c>
      <c r="M639" s="445" t="s">
        <v>996</v>
      </c>
      <c r="N639" s="445" t="s">
        <v>284</v>
      </c>
    </row>
    <row r="640" spans="1:14" ht="25.2" customHeight="1">
      <c r="A640" s="451">
        <v>637</v>
      </c>
      <c r="B640" s="452" t="s">
        <v>995</v>
      </c>
      <c r="C640" s="453" t="s">
        <v>283</v>
      </c>
      <c r="D640" s="454">
        <f>แยกหน่วยบริการ!H640</f>
        <v>2449293.11</v>
      </c>
      <c r="E640" s="455">
        <f>แยกหน่วยบริการ!P640</f>
        <v>481630.92</v>
      </c>
      <c r="F640" s="455">
        <f>แยกหน่วยบริการ!X640</f>
        <v>707306.92</v>
      </c>
      <c r="G640" s="455">
        <f>แยกหน่วยบริการ!AF640</f>
        <v>956986</v>
      </c>
      <c r="H640" s="455">
        <f>แยกหน่วยบริการ!AN640</f>
        <v>823369.33</v>
      </c>
      <c r="I640" s="455">
        <f>แยกหน่วยบริการ!AV640</f>
        <v>564008.80000000005</v>
      </c>
      <c r="J640" s="456">
        <f>แยกหน่วยบริการ!BD640</f>
        <v>576145.87</v>
      </c>
      <c r="K640" s="456">
        <f>แยกหน่วยบริการ!BL640</f>
        <v>154246.53</v>
      </c>
      <c r="M640" s="445" t="s">
        <v>997</v>
      </c>
      <c r="N640" s="445" t="s">
        <v>285</v>
      </c>
    </row>
    <row r="641" spans="1:14" ht="25.2" customHeight="1">
      <c r="A641" s="451">
        <v>638</v>
      </c>
      <c r="B641" s="452" t="s">
        <v>996</v>
      </c>
      <c r="C641" s="453" t="s">
        <v>284</v>
      </c>
      <c r="D641" s="454">
        <f>แยกหน่วยบริการ!H641</f>
        <v>173499.98</v>
      </c>
      <c r="E641" s="455">
        <f>แยกหน่วยบริการ!P641</f>
        <v>0</v>
      </c>
      <c r="F641" s="455">
        <f>แยกหน่วยบริการ!X641</f>
        <v>123965</v>
      </c>
      <c r="G641" s="455">
        <f>แยกหน่วยบริการ!AF641</f>
        <v>26095</v>
      </c>
      <c r="H641" s="455">
        <f>แยกหน่วยบริการ!AN641</f>
        <v>18700</v>
      </c>
      <c r="I641" s="455">
        <f>แยกหน่วยบริการ!AV641</f>
        <v>97267.25</v>
      </c>
      <c r="J641" s="456">
        <f>แยกหน่วยบริการ!BD641</f>
        <v>42000</v>
      </c>
      <c r="K641" s="456">
        <f>แยกหน่วยบริการ!BL641</f>
        <v>0</v>
      </c>
      <c r="M641" s="445" t="s">
        <v>998</v>
      </c>
      <c r="N641" s="445" t="s">
        <v>286</v>
      </c>
    </row>
    <row r="642" spans="1:14" ht="25.2" customHeight="1">
      <c r="A642" s="451">
        <v>639</v>
      </c>
      <c r="B642" s="452" t="s">
        <v>997</v>
      </c>
      <c r="C642" s="453" t="s">
        <v>285</v>
      </c>
      <c r="D642" s="454">
        <f>แยกหน่วยบริการ!H642</f>
        <v>640901.5</v>
      </c>
      <c r="E642" s="455">
        <f>แยกหน่วยบริการ!P642</f>
        <v>75311</v>
      </c>
      <c r="F642" s="455">
        <f>แยกหน่วยบริการ!X642</f>
        <v>327473.8</v>
      </c>
      <c r="G642" s="455">
        <f>แยกหน่วยบริการ!AF642</f>
        <v>209673</v>
      </c>
      <c r="H642" s="455">
        <f>แยกหน่วยบริการ!AN642</f>
        <v>203379</v>
      </c>
      <c r="I642" s="455">
        <f>แยกหน่วยบริการ!AV642</f>
        <v>792829.5</v>
      </c>
      <c r="J642" s="456">
        <f>แยกหน่วยบริการ!BD642</f>
        <v>247355</v>
      </c>
      <c r="K642" s="456">
        <f>แยกหน่วยบริการ!BL642</f>
        <v>133630</v>
      </c>
      <c r="M642" s="445" t="s">
        <v>999</v>
      </c>
      <c r="N642" s="445" t="s">
        <v>457</v>
      </c>
    </row>
    <row r="643" spans="1:14" ht="25.2" customHeight="1">
      <c r="A643" s="451">
        <v>640</v>
      </c>
      <c r="B643" s="452" t="s">
        <v>998</v>
      </c>
      <c r="C643" s="453" t="s">
        <v>286</v>
      </c>
      <c r="D643" s="454">
        <f>แยกหน่วยบริการ!H643</f>
        <v>162089.38</v>
      </c>
      <c r="E643" s="455">
        <f>แยกหน่วยบริการ!P643</f>
        <v>1900</v>
      </c>
      <c r="F643" s="455">
        <f>แยกหน่วยบริการ!X643</f>
        <v>0</v>
      </c>
      <c r="G643" s="455">
        <f>แยกหน่วยบริการ!AF643</f>
        <v>0</v>
      </c>
      <c r="H643" s="455">
        <f>แยกหน่วยบริการ!AN643</f>
        <v>0</v>
      </c>
      <c r="I643" s="455">
        <f>แยกหน่วยบริการ!AV643</f>
        <v>14294</v>
      </c>
      <c r="J643" s="456">
        <f>แยกหน่วยบริการ!BD643</f>
        <v>0</v>
      </c>
      <c r="K643" s="456">
        <f>แยกหน่วยบริการ!BL643</f>
        <v>5750</v>
      </c>
      <c r="M643" s="445" t="s">
        <v>1000</v>
      </c>
      <c r="N643" s="445" t="s">
        <v>287</v>
      </c>
    </row>
    <row r="644" spans="1:14" ht="25.2" customHeight="1">
      <c r="A644" s="451">
        <v>641</v>
      </c>
      <c r="B644" s="452" t="s">
        <v>999</v>
      </c>
      <c r="C644" s="453" t="s">
        <v>457</v>
      </c>
      <c r="D644" s="454">
        <f>แยกหน่วยบริการ!H644</f>
        <v>2175216</v>
      </c>
      <c r="E644" s="455">
        <f>แยกหน่วยบริการ!P644</f>
        <v>435557.76</v>
      </c>
      <c r="F644" s="455">
        <f>แยกหน่วยบริการ!X644</f>
        <v>112690</v>
      </c>
      <c r="G644" s="455">
        <f>แยกหน่วยบริการ!AF644</f>
        <v>751840</v>
      </c>
      <c r="H644" s="455">
        <f>แยกหน่วยบริการ!AN644</f>
        <v>457026</v>
      </c>
      <c r="I644" s="455">
        <f>แยกหน่วยบริการ!AV644</f>
        <v>730156</v>
      </c>
      <c r="J644" s="456">
        <f>แยกหน่วยบริการ!BD644</f>
        <v>292733.5</v>
      </c>
      <c r="K644" s="456">
        <f>แยกหน่วยบริการ!BL644</f>
        <v>143490</v>
      </c>
      <c r="M644" s="445" t="s">
        <v>1001</v>
      </c>
      <c r="N644" s="445" t="s">
        <v>288</v>
      </c>
    </row>
    <row r="645" spans="1:14" ht="25.2" customHeight="1">
      <c r="A645" s="451">
        <v>642</v>
      </c>
      <c r="B645" s="452" t="s">
        <v>1000</v>
      </c>
      <c r="C645" s="453" t="s">
        <v>287</v>
      </c>
      <c r="D645" s="454">
        <f>แยกหน่วยบริการ!H645</f>
        <v>5302973.96</v>
      </c>
      <c r="E645" s="455">
        <f>แยกหน่วยบริการ!P645</f>
        <v>640317.79</v>
      </c>
      <c r="F645" s="455">
        <f>แยกหน่วยบริการ!X645</f>
        <v>1767850</v>
      </c>
      <c r="G645" s="455">
        <f>แยกหน่วยบริการ!AF645</f>
        <v>1782912.5</v>
      </c>
      <c r="H645" s="455">
        <f>แยกหน่วยบริการ!AN645</f>
        <v>1051500</v>
      </c>
      <c r="I645" s="455">
        <f>แยกหน่วยบริการ!AV645</f>
        <v>1437826.77</v>
      </c>
      <c r="J645" s="456">
        <f>แยกหน่วยบริการ!BD645</f>
        <v>1001745.6</v>
      </c>
      <c r="K645" s="456">
        <f>แยกหน่วยบริการ!BL645</f>
        <v>257079.25</v>
      </c>
      <c r="M645" s="445" t="s">
        <v>1002</v>
      </c>
      <c r="N645" s="445" t="s">
        <v>289</v>
      </c>
    </row>
    <row r="646" spans="1:14" ht="25.2" customHeight="1">
      <c r="A646" s="451">
        <v>643</v>
      </c>
      <c r="B646" s="452" t="s">
        <v>1001</v>
      </c>
      <c r="C646" s="453" t="s">
        <v>288</v>
      </c>
      <c r="D646" s="454">
        <f>แยกหน่วยบริการ!H646</f>
        <v>649391.69999999995</v>
      </c>
      <c r="E646" s="455">
        <f>แยกหน่วยบริการ!P646</f>
        <v>106682.68</v>
      </c>
      <c r="F646" s="455">
        <f>แยกหน่วยบริการ!X646</f>
        <v>995037.76</v>
      </c>
      <c r="G646" s="455">
        <f>แยกหน่วยบริการ!AF646</f>
        <v>611593.1</v>
      </c>
      <c r="H646" s="455">
        <f>แยกหน่วยบริการ!AN646</f>
        <v>213470.12</v>
      </c>
      <c r="I646" s="455">
        <f>แยกหน่วยบริการ!AV646</f>
        <v>379871.5</v>
      </c>
      <c r="J646" s="456">
        <f>แยกหน่วยบริการ!BD646</f>
        <v>185779</v>
      </c>
      <c r="K646" s="456">
        <f>แยกหน่วยบริการ!BL646</f>
        <v>157208</v>
      </c>
      <c r="M646" s="445" t="s">
        <v>1003</v>
      </c>
      <c r="N646" s="445" t="s">
        <v>290</v>
      </c>
    </row>
    <row r="647" spans="1:14" ht="25.2" customHeight="1">
      <c r="A647" s="451">
        <v>644</v>
      </c>
      <c r="B647" s="452" t="s">
        <v>1002</v>
      </c>
      <c r="C647" s="453" t="s">
        <v>289</v>
      </c>
      <c r="D647" s="454">
        <f>แยกหน่วยบริการ!H647</f>
        <v>5550</v>
      </c>
      <c r="E647" s="455">
        <f>แยกหน่วยบริการ!P647</f>
        <v>0</v>
      </c>
      <c r="F647" s="455">
        <f>แยกหน่วยบริการ!X647</f>
        <v>68936</v>
      </c>
      <c r="G647" s="455">
        <f>แยกหน่วยบริการ!AF647</f>
        <v>3500</v>
      </c>
      <c r="H647" s="455">
        <f>แยกหน่วยบริการ!AN647</f>
        <v>3950</v>
      </c>
      <c r="I647" s="455">
        <f>แยกหน่วยบริการ!AV647</f>
        <v>109452.5</v>
      </c>
      <c r="J647" s="456">
        <f>แยกหน่วยบริการ!BD647</f>
        <v>1000</v>
      </c>
      <c r="K647" s="456">
        <f>แยกหน่วยบริการ!BL647</f>
        <v>5156</v>
      </c>
      <c r="M647" s="445" t="s">
        <v>1004</v>
      </c>
      <c r="N647" s="445" t="s">
        <v>291</v>
      </c>
    </row>
    <row r="648" spans="1:14" ht="25.2" customHeight="1">
      <c r="A648" s="451">
        <v>645</v>
      </c>
      <c r="B648" s="452" t="s">
        <v>1003</v>
      </c>
      <c r="C648" s="453" t="s">
        <v>290</v>
      </c>
      <c r="D648" s="454">
        <f>แยกหน่วยบริการ!H648</f>
        <v>0</v>
      </c>
      <c r="E648" s="455">
        <f>แยกหน่วยบริการ!P648</f>
        <v>0</v>
      </c>
      <c r="F648" s="455">
        <f>แยกหน่วยบริการ!X648</f>
        <v>0</v>
      </c>
      <c r="G648" s="455">
        <f>แยกหน่วยบริการ!AF648</f>
        <v>0</v>
      </c>
      <c r="H648" s="455">
        <f>แยกหน่วยบริการ!AN648</f>
        <v>0</v>
      </c>
      <c r="I648" s="455">
        <f>แยกหน่วยบริการ!AV648</f>
        <v>0</v>
      </c>
      <c r="J648" s="456">
        <f>แยกหน่วยบริการ!BD648</f>
        <v>0</v>
      </c>
      <c r="K648" s="456">
        <f>แยกหน่วยบริการ!BL648</f>
        <v>0</v>
      </c>
      <c r="M648" s="445" t="s">
        <v>1005</v>
      </c>
      <c r="N648" s="445" t="s">
        <v>292</v>
      </c>
    </row>
    <row r="649" spans="1:14" ht="25.2" customHeight="1">
      <c r="A649" s="451">
        <v>646</v>
      </c>
      <c r="B649" s="452" t="s">
        <v>1004</v>
      </c>
      <c r="C649" s="453" t="s">
        <v>291</v>
      </c>
      <c r="D649" s="454">
        <f>แยกหน่วยบริการ!H649</f>
        <v>2505600</v>
      </c>
      <c r="E649" s="455">
        <f>แยกหน่วยบริการ!P649</f>
        <v>3274458</v>
      </c>
      <c r="F649" s="455">
        <f>แยกหน่วยบริการ!X649</f>
        <v>3702877.39</v>
      </c>
      <c r="G649" s="455">
        <f>แยกหน่วยบริการ!AF649</f>
        <v>345991.77</v>
      </c>
      <c r="H649" s="455">
        <f>แยกหน่วยบริการ!AN649</f>
        <v>2720307</v>
      </c>
      <c r="I649" s="455">
        <f>แยกหน่วยบริการ!AV649</f>
        <v>0</v>
      </c>
      <c r="J649" s="456">
        <f>แยกหน่วยบริการ!BD649</f>
        <v>208160</v>
      </c>
      <c r="K649" s="456">
        <f>แยกหน่วยบริการ!BL649</f>
        <v>0</v>
      </c>
      <c r="M649" s="445" t="s">
        <v>1006</v>
      </c>
      <c r="N649" s="445" t="s">
        <v>293</v>
      </c>
    </row>
    <row r="650" spans="1:14" ht="25.2" customHeight="1">
      <c r="A650" s="451">
        <v>647</v>
      </c>
      <c r="B650" s="452" t="s">
        <v>1005</v>
      </c>
      <c r="C650" s="453" t="s">
        <v>292</v>
      </c>
      <c r="D650" s="454">
        <f>แยกหน่วยบริการ!H650</f>
        <v>450000</v>
      </c>
      <c r="E650" s="455">
        <f>แยกหน่วยบริการ!P650</f>
        <v>34972.5</v>
      </c>
      <c r="F650" s="455">
        <f>แยกหน่วยบริการ!X650</f>
        <v>49610</v>
      </c>
      <c r="G650" s="455">
        <f>แยกหน่วยบริการ!AF650</f>
        <v>0</v>
      </c>
      <c r="H650" s="455">
        <f>แยกหน่วยบริการ!AN650</f>
        <v>94828.2</v>
      </c>
      <c r="I650" s="455">
        <f>แยกหน่วยบริการ!AV650</f>
        <v>0</v>
      </c>
      <c r="J650" s="456">
        <f>แยกหน่วยบริการ!BD650</f>
        <v>0</v>
      </c>
      <c r="K650" s="456">
        <f>แยกหน่วยบริการ!BL650</f>
        <v>0</v>
      </c>
      <c r="M650" s="445" t="s">
        <v>1007</v>
      </c>
      <c r="N650" s="445" t="s">
        <v>294</v>
      </c>
    </row>
    <row r="651" spans="1:14" ht="25.2" customHeight="1">
      <c r="A651" s="451">
        <v>648</v>
      </c>
      <c r="B651" s="452" t="s">
        <v>1006</v>
      </c>
      <c r="C651" s="453" t="s">
        <v>293</v>
      </c>
      <c r="D651" s="454">
        <f>แยกหน่วยบริการ!H651</f>
        <v>685674.65</v>
      </c>
      <c r="E651" s="455">
        <f>แยกหน่วยบริการ!P651</f>
        <v>884183.78</v>
      </c>
      <c r="F651" s="455">
        <f>แยกหน่วยบริการ!X651</f>
        <v>371170.36</v>
      </c>
      <c r="G651" s="455">
        <f>แยกหน่วยบริการ!AF651</f>
        <v>89242.72</v>
      </c>
      <c r="H651" s="455">
        <f>แยกหน่วยบริการ!AN651</f>
        <v>450426.28</v>
      </c>
      <c r="I651" s="455">
        <f>แยกหน่วยบริการ!AV651</f>
        <v>254472.84</v>
      </c>
      <c r="J651" s="456">
        <f>แยกหน่วยบริการ!BD651</f>
        <v>127742.27</v>
      </c>
      <c r="K651" s="456">
        <f>แยกหน่วยบริการ!BL651</f>
        <v>27052.09</v>
      </c>
      <c r="M651" s="445" t="s">
        <v>1008</v>
      </c>
      <c r="N651" s="445" t="s">
        <v>295</v>
      </c>
    </row>
    <row r="652" spans="1:14" ht="25.2" customHeight="1">
      <c r="A652" s="451">
        <v>649</v>
      </c>
      <c r="B652" s="452" t="s">
        <v>1007</v>
      </c>
      <c r="C652" s="453" t="s">
        <v>294</v>
      </c>
      <c r="D652" s="454">
        <f>แยกหน่วยบริการ!H652</f>
        <v>872245.24</v>
      </c>
      <c r="E652" s="455">
        <f>แยกหน่วยบริการ!P652</f>
        <v>91677.6</v>
      </c>
      <c r="F652" s="455">
        <f>แยกหน่วยบริการ!X652</f>
        <v>0</v>
      </c>
      <c r="G652" s="455">
        <f>แยกหน่วยบริการ!AF652</f>
        <v>49968.77</v>
      </c>
      <c r="H652" s="455">
        <f>แยกหน่วยบริการ!AN652</f>
        <v>0</v>
      </c>
      <c r="I652" s="455">
        <f>แยกหน่วยบริการ!AV652</f>
        <v>124120</v>
      </c>
      <c r="J652" s="456">
        <f>แยกหน่วยบริการ!BD652</f>
        <v>0</v>
      </c>
      <c r="K652" s="456">
        <f>แยกหน่วยบริการ!BL652</f>
        <v>0</v>
      </c>
      <c r="M652" s="445" t="s">
        <v>1009</v>
      </c>
      <c r="N652" s="445" t="s">
        <v>296</v>
      </c>
    </row>
    <row r="653" spans="1:14" ht="25.2" customHeight="1">
      <c r="A653" s="451">
        <v>650</v>
      </c>
      <c r="B653" s="452" t="s">
        <v>1008</v>
      </c>
      <c r="C653" s="453" t="s">
        <v>295</v>
      </c>
      <c r="D653" s="454">
        <f>แยกหน่วยบริการ!H653</f>
        <v>214226.5</v>
      </c>
      <c r="E653" s="455">
        <f>แยกหน่วยบริการ!P653</f>
        <v>3000</v>
      </c>
      <c r="F653" s="455">
        <f>แยกหน่วยบริการ!X653</f>
        <v>0</v>
      </c>
      <c r="G653" s="455">
        <f>แยกหน่วยบริการ!AF653</f>
        <v>0</v>
      </c>
      <c r="H653" s="455">
        <f>แยกหน่วยบริการ!AN653</f>
        <v>0</v>
      </c>
      <c r="I653" s="455">
        <f>แยกหน่วยบริการ!AV653</f>
        <v>2600</v>
      </c>
      <c r="J653" s="456">
        <f>แยกหน่วยบริการ!BD653</f>
        <v>0</v>
      </c>
      <c r="K653" s="456">
        <f>แยกหน่วยบริการ!BL653</f>
        <v>0</v>
      </c>
      <c r="M653" s="445" t="s">
        <v>1010</v>
      </c>
      <c r="N653" s="445" t="s">
        <v>297</v>
      </c>
    </row>
    <row r="654" spans="1:14" ht="25.2" customHeight="1">
      <c r="A654" s="451">
        <v>651</v>
      </c>
      <c r="B654" s="452" t="s">
        <v>1009</v>
      </c>
      <c r="C654" s="453" t="s">
        <v>296</v>
      </c>
      <c r="D654" s="454">
        <f>แยกหน่วยบริการ!H654</f>
        <v>4731838.2</v>
      </c>
      <c r="E654" s="455">
        <f>แยกหน่วยบริการ!P654</f>
        <v>120280</v>
      </c>
      <c r="F654" s="455">
        <f>แยกหน่วยบริการ!X654</f>
        <v>50786.49</v>
      </c>
      <c r="G654" s="455">
        <f>แยกหน่วยบริการ!AF654</f>
        <v>71489.94</v>
      </c>
      <c r="H654" s="455">
        <f>แยกหน่วยบริการ!AN654</f>
        <v>272900</v>
      </c>
      <c r="I654" s="455">
        <f>แยกหน่วยบริการ!AV654</f>
        <v>162973.74</v>
      </c>
      <c r="J654" s="456">
        <f>แยกหน่วยบริการ!BD654</f>
        <v>112114.5</v>
      </c>
      <c r="K654" s="456">
        <f>แยกหน่วยบริการ!BL654</f>
        <v>34235</v>
      </c>
      <c r="M654" s="445" t="s">
        <v>1011</v>
      </c>
      <c r="N654" s="445" t="s">
        <v>298</v>
      </c>
    </row>
    <row r="655" spans="1:14" ht="25.2" customHeight="1">
      <c r="A655" s="451">
        <v>652</v>
      </c>
      <c r="B655" s="452" t="s">
        <v>1010</v>
      </c>
      <c r="C655" s="453" t="s">
        <v>297</v>
      </c>
      <c r="D655" s="454">
        <f>แยกหน่วยบริการ!H655</f>
        <v>2900</v>
      </c>
      <c r="E655" s="455">
        <f>แยกหน่วยบริการ!P655</f>
        <v>6592</v>
      </c>
      <c r="F655" s="455">
        <f>แยกหน่วยบริการ!X655</f>
        <v>0</v>
      </c>
      <c r="G655" s="455">
        <f>แยกหน่วยบริการ!AF655</f>
        <v>0</v>
      </c>
      <c r="H655" s="455">
        <f>แยกหน่วยบริการ!AN655</f>
        <v>0</v>
      </c>
      <c r="I655" s="455">
        <f>แยกหน่วยบริการ!AV655</f>
        <v>15890</v>
      </c>
      <c r="J655" s="456">
        <f>แยกหน่วยบริการ!BD655</f>
        <v>0</v>
      </c>
      <c r="K655" s="456">
        <f>แยกหน่วยบริการ!BL655</f>
        <v>0</v>
      </c>
      <c r="M655" s="445" t="s">
        <v>1012</v>
      </c>
      <c r="N655" s="445" t="s">
        <v>299</v>
      </c>
    </row>
    <row r="656" spans="1:14" ht="25.2" customHeight="1">
      <c r="A656" s="451">
        <v>653</v>
      </c>
      <c r="B656" s="452" t="s">
        <v>1011</v>
      </c>
      <c r="C656" s="453" t="s">
        <v>298</v>
      </c>
      <c r="D656" s="454">
        <f>แยกหน่วยบริการ!H656</f>
        <v>406931</v>
      </c>
      <c r="E656" s="455">
        <f>แยกหน่วยบริการ!P656</f>
        <v>0</v>
      </c>
      <c r="F656" s="455">
        <f>แยกหน่วยบริการ!X656</f>
        <v>152497.32999999999</v>
      </c>
      <c r="G656" s="455">
        <f>แยกหน่วยบริการ!AF656</f>
        <v>119792</v>
      </c>
      <c r="H656" s="455">
        <f>แยกหน่วยบริการ!AN656</f>
        <v>204627.59</v>
      </c>
      <c r="I656" s="455">
        <f>แยกหน่วยบริการ!AV656</f>
        <v>89156.54</v>
      </c>
      <c r="J656" s="456">
        <f>แยกหน่วยบริการ!BD656</f>
        <v>223393.75</v>
      </c>
      <c r="K656" s="456">
        <f>แยกหน่วยบริการ!BL656</f>
        <v>0</v>
      </c>
      <c r="M656" s="445" t="s">
        <v>1013</v>
      </c>
      <c r="N656" s="445" t="s">
        <v>300</v>
      </c>
    </row>
    <row r="657" spans="1:14" ht="25.2" customHeight="1">
      <c r="A657" s="451">
        <v>654</v>
      </c>
      <c r="B657" s="452" t="s">
        <v>1012</v>
      </c>
      <c r="C657" s="453" t="s">
        <v>299</v>
      </c>
      <c r="D657" s="454">
        <f>แยกหน่วยบริการ!H657</f>
        <v>1023262.75</v>
      </c>
      <c r="E657" s="455">
        <f>แยกหน่วยบริการ!P657</f>
        <v>0</v>
      </c>
      <c r="F657" s="455">
        <f>แยกหน่วยบริการ!X657</f>
        <v>0</v>
      </c>
      <c r="G657" s="455">
        <f>แยกหน่วยบริการ!AF657</f>
        <v>67410</v>
      </c>
      <c r="H657" s="455">
        <f>แยกหน่วยบริการ!AN657</f>
        <v>0</v>
      </c>
      <c r="I657" s="455">
        <f>แยกหน่วยบริการ!AV657</f>
        <v>0</v>
      </c>
      <c r="J657" s="456">
        <f>แยกหน่วยบริการ!BD657</f>
        <v>0</v>
      </c>
      <c r="K657" s="456">
        <f>แยกหน่วยบริการ!BL657</f>
        <v>0</v>
      </c>
      <c r="M657" s="445" t="s">
        <v>1014</v>
      </c>
      <c r="N657" s="445" t="s">
        <v>301</v>
      </c>
    </row>
    <row r="658" spans="1:14" ht="25.2" customHeight="1">
      <c r="A658" s="451">
        <v>655</v>
      </c>
      <c r="B658" s="452" t="s">
        <v>1013</v>
      </c>
      <c r="C658" s="453" t="s">
        <v>300</v>
      </c>
      <c r="D658" s="454">
        <f>แยกหน่วยบริการ!H658</f>
        <v>0</v>
      </c>
      <c r="E658" s="455">
        <f>แยกหน่วยบริการ!P658</f>
        <v>0</v>
      </c>
      <c r="F658" s="455">
        <f>แยกหน่วยบริการ!X658</f>
        <v>0</v>
      </c>
      <c r="G658" s="455">
        <f>แยกหน่วยบริการ!AF658</f>
        <v>0</v>
      </c>
      <c r="H658" s="455">
        <f>แยกหน่วยบริการ!AN658</f>
        <v>0</v>
      </c>
      <c r="I658" s="455">
        <f>แยกหน่วยบริการ!AV658</f>
        <v>0</v>
      </c>
      <c r="J658" s="456">
        <f>แยกหน่วยบริการ!BD658</f>
        <v>0</v>
      </c>
      <c r="K658" s="456">
        <f>แยกหน่วยบริการ!BL658</f>
        <v>0</v>
      </c>
      <c r="M658" s="445" t="s">
        <v>1015</v>
      </c>
      <c r="N658" s="445" t="s">
        <v>302</v>
      </c>
    </row>
    <row r="659" spans="1:14" ht="25.2" customHeight="1">
      <c r="A659" s="451">
        <v>656</v>
      </c>
      <c r="B659" s="452" t="s">
        <v>1014</v>
      </c>
      <c r="C659" s="453" t="s">
        <v>301</v>
      </c>
      <c r="D659" s="454">
        <f>แยกหน่วยบริการ!H659</f>
        <v>461840</v>
      </c>
      <c r="E659" s="455">
        <f>แยกหน่วยบริการ!P659</f>
        <v>16000</v>
      </c>
      <c r="F659" s="455">
        <f>แยกหน่วยบริการ!X659</f>
        <v>0</v>
      </c>
      <c r="G659" s="455">
        <f>แยกหน่วยบริการ!AF659</f>
        <v>126729.2</v>
      </c>
      <c r="H659" s="455">
        <f>แยกหน่วยบริการ!AN659</f>
        <v>132145</v>
      </c>
      <c r="I659" s="455">
        <f>แยกหน่วยบริการ!AV659</f>
        <v>332300</v>
      </c>
      <c r="J659" s="456">
        <f>แยกหน่วยบริการ!BD659</f>
        <v>0</v>
      </c>
      <c r="K659" s="456">
        <f>แยกหน่วยบริการ!BL659</f>
        <v>0</v>
      </c>
      <c r="M659" s="445" t="s">
        <v>1016</v>
      </c>
      <c r="N659" s="445" t="s">
        <v>303</v>
      </c>
    </row>
    <row r="660" spans="1:14" ht="25.2" customHeight="1">
      <c r="A660" s="451">
        <v>657</v>
      </c>
      <c r="B660" s="452" t="s">
        <v>1015</v>
      </c>
      <c r="C660" s="453" t="s">
        <v>302</v>
      </c>
      <c r="D660" s="454">
        <f>แยกหน่วยบริการ!H660</f>
        <v>553595</v>
      </c>
      <c r="E660" s="455">
        <f>แยกหน่วยบริการ!P660</f>
        <v>181500</v>
      </c>
      <c r="F660" s="455">
        <f>แยกหน่วยบริการ!X660</f>
        <v>0</v>
      </c>
      <c r="G660" s="455">
        <f>แยกหน่วยบริการ!AF660</f>
        <v>132050</v>
      </c>
      <c r="H660" s="455">
        <f>แยกหน่วยบริการ!AN660</f>
        <v>25600</v>
      </c>
      <c r="I660" s="455">
        <f>แยกหน่วยบริการ!AV660</f>
        <v>65400</v>
      </c>
      <c r="J660" s="456">
        <f>แยกหน่วยบริการ!BD660</f>
        <v>0</v>
      </c>
      <c r="K660" s="456">
        <f>แยกหน่วยบริการ!BL660</f>
        <v>0</v>
      </c>
      <c r="M660" s="445" t="s">
        <v>1017</v>
      </c>
      <c r="N660" s="445" t="s">
        <v>304</v>
      </c>
    </row>
    <row r="661" spans="1:14" ht="25.2" customHeight="1">
      <c r="A661" s="451">
        <v>658</v>
      </c>
      <c r="B661" s="452" t="s">
        <v>1016</v>
      </c>
      <c r="C661" s="453" t="s">
        <v>303</v>
      </c>
      <c r="D661" s="454">
        <f>แยกหน่วยบริการ!H661</f>
        <v>0</v>
      </c>
      <c r="E661" s="455">
        <f>แยกหน่วยบริการ!P661</f>
        <v>0</v>
      </c>
      <c r="F661" s="455">
        <f>แยกหน่วยบริการ!X661</f>
        <v>0</v>
      </c>
      <c r="G661" s="455">
        <f>แยกหน่วยบริการ!AF661</f>
        <v>0</v>
      </c>
      <c r="H661" s="455">
        <f>แยกหน่วยบริการ!AN661</f>
        <v>843875.63</v>
      </c>
      <c r="I661" s="455">
        <f>แยกหน่วยบริการ!AV661</f>
        <v>0</v>
      </c>
      <c r="J661" s="456">
        <f>แยกหน่วยบริการ!BD661</f>
        <v>550000</v>
      </c>
      <c r="K661" s="456">
        <f>แยกหน่วยบริการ!BL661</f>
        <v>0</v>
      </c>
      <c r="M661" s="445" t="s">
        <v>1018</v>
      </c>
      <c r="N661" s="445" t="s">
        <v>305</v>
      </c>
    </row>
    <row r="662" spans="1:14" ht="25.2" customHeight="1">
      <c r="A662" s="451">
        <v>659</v>
      </c>
      <c r="B662" s="452" t="s">
        <v>1017</v>
      </c>
      <c r="C662" s="453" t="s">
        <v>304</v>
      </c>
      <c r="D662" s="454">
        <f>แยกหน่วยบริการ!H662</f>
        <v>1769983</v>
      </c>
      <c r="E662" s="455">
        <f>แยกหน่วยบริการ!P662</f>
        <v>865780</v>
      </c>
      <c r="F662" s="455">
        <f>แยกหน่วยบริการ!X662</f>
        <v>1305011.8999999999</v>
      </c>
      <c r="G662" s="455">
        <f>แยกหน่วยบริการ!AF662</f>
        <v>1013597.8</v>
      </c>
      <c r="H662" s="455">
        <f>แยกหน่วยบริการ!AN662</f>
        <v>861350.11</v>
      </c>
      <c r="I662" s="455">
        <f>แยกหน่วยบริการ!AV662</f>
        <v>667534.1</v>
      </c>
      <c r="J662" s="456">
        <f>แยกหน่วยบริการ!BD662</f>
        <v>571927.41</v>
      </c>
      <c r="K662" s="456">
        <f>แยกหน่วยบริการ!BL662</f>
        <v>305693.90000000002</v>
      </c>
      <c r="M662" s="445" t="s">
        <v>1019</v>
      </c>
      <c r="N662" s="445" t="s">
        <v>306</v>
      </c>
    </row>
    <row r="663" spans="1:14" ht="25.2" customHeight="1">
      <c r="A663" s="451">
        <v>660</v>
      </c>
      <c r="B663" s="452" t="s">
        <v>1018</v>
      </c>
      <c r="C663" s="453" t="s">
        <v>305</v>
      </c>
      <c r="D663" s="454">
        <f>แยกหน่วยบริการ!H663</f>
        <v>0</v>
      </c>
      <c r="E663" s="455">
        <f>แยกหน่วยบริการ!P663</f>
        <v>3900</v>
      </c>
      <c r="F663" s="455">
        <f>แยกหน่วยบริการ!X663</f>
        <v>0</v>
      </c>
      <c r="G663" s="455">
        <f>แยกหน่วยบริการ!AF663</f>
        <v>597174</v>
      </c>
      <c r="H663" s="455">
        <f>แยกหน่วยบริการ!AN663</f>
        <v>14580</v>
      </c>
      <c r="I663" s="455">
        <f>แยกหน่วยบริการ!AV663</f>
        <v>621007</v>
      </c>
      <c r="J663" s="456">
        <f>แยกหน่วยบริการ!BD663</f>
        <v>34270.339999999997</v>
      </c>
      <c r="K663" s="456">
        <f>แยกหน่วยบริการ!BL663</f>
        <v>0</v>
      </c>
      <c r="M663" s="445" t="s">
        <v>1020</v>
      </c>
      <c r="N663" s="445" t="s">
        <v>307</v>
      </c>
    </row>
    <row r="664" spans="1:14" s="465" customFormat="1" ht="25.2" customHeight="1">
      <c r="A664" s="451">
        <v>661</v>
      </c>
      <c r="B664" s="452" t="s">
        <v>1019</v>
      </c>
      <c r="C664" s="453" t="s">
        <v>306</v>
      </c>
      <c r="D664" s="454">
        <f>แยกหน่วยบริการ!H664</f>
        <v>0</v>
      </c>
      <c r="E664" s="455">
        <f>แยกหน่วยบริการ!P664</f>
        <v>0</v>
      </c>
      <c r="F664" s="455">
        <f>แยกหน่วยบริการ!X664</f>
        <v>0</v>
      </c>
      <c r="G664" s="455">
        <f>แยกหน่วยบริการ!AF664</f>
        <v>0</v>
      </c>
      <c r="H664" s="455">
        <f>แยกหน่วยบริการ!AN664</f>
        <v>111224.77</v>
      </c>
      <c r="I664" s="455">
        <f>แยกหน่วยบริการ!AV664</f>
        <v>0</v>
      </c>
      <c r="J664" s="456">
        <f>แยกหน่วยบริการ!BD664</f>
        <v>0</v>
      </c>
      <c r="K664" s="456">
        <f>แยกหน่วยบริการ!BL664</f>
        <v>0</v>
      </c>
      <c r="M664" s="465" t="s">
        <v>1021</v>
      </c>
      <c r="N664" s="465" t="s">
        <v>308</v>
      </c>
    </row>
    <row r="665" spans="1:14" ht="25.2" customHeight="1">
      <c r="A665" s="451">
        <v>662</v>
      </c>
      <c r="B665" s="452" t="s">
        <v>1020</v>
      </c>
      <c r="C665" s="453" t="s">
        <v>307</v>
      </c>
      <c r="D665" s="454">
        <f>แยกหน่วยบริการ!H665</f>
        <v>0</v>
      </c>
      <c r="E665" s="455">
        <f>แยกหน่วยบริการ!P665</f>
        <v>0</v>
      </c>
      <c r="F665" s="455">
        <f>แยกหน่วยบริการ!X665</f>
        <v>0</v>
      </c>
      <c r="G665" s="455">
        <f>แยกหน่วยบริการ!AF665</f>
        <v>0</v>
      </c>
      <c r="H665" s="455">
        <f>แยกหน่วยบริการ!AN665</f>
        <v>0</v>
      </c>
      <c r="I665" s="455">
        <f>แยกหน่วยบริการ!AV665</f>
        <v>0</v>
      </c>
      <c r="J665" s="456">
        <f>แยกหน่วยบริการ!BD665</f>
        <v>0</v>
      </c>
      <c r="K665" s="456">
        <f>แยกหน่วยบริการ!BL665</f>
        <v>0</v>
      </c>
      <c r="M665" s="445" t="s">
        <v>1022</v>
      </c>
      <c r="N665" s="445" t="s">
        <v>309</v>
      </c>
    </row>
    <row r="666" spans="1:14" s="464" customFormat="1" ht="25.2" customHeight="1">
      <c r="A666" s="451">
        <v>663</v>
      </c>
      <c r="B666" s="452" t="s">
        <v>1021</v>
      </c>
      <c r="C666" s="453" t="s">
        <v>308</v>
      </c>
      <c r="D666" s="454">
        <f>แยกหน่วยบริการ!H666</f>
        <v>2195000</v>
      </c>
      <c r="E666" s="455">
        <f>แยกหน่วยบริการ!P666</f>
        <v>0</v>
      </c>
      <c r="F666" s="455">
        <f>แยกหน่วยบริการ!X666</f>
        <v>0</v>
      </c>
      <c r="G666" s="455">
        <f>แยกหน่วยบริการ!AF666</f>
        <v>312320</v>
      </c>
      <c r="H666" s="455">
        <f>แยกหน่วยบริการ!AN666</f>
        <v>0</v>
      </c>
      <c r="I666" s="455">
        <f>แยกหน่วยบริการ!AV666</f>
        <v>362151</v>
      </c>
      <c r="J666" s="456">
        <f>แยกหน่วยบริการ!BD666</f>
        <v>102980</v>
      </c>
      <c r="K666" s="456">
        <f>แยกหน่วยบริการ!BL666</f>
        <v>0</v>
      </c>
      <c r="M666" s="464" t="s">
        <v>1023</v>
      </c>
      <c r="N666" s="464" t="s">
        <v>310</v>
      </c>
    </row>
    <row r="667" spans="1:14" ht="25.2" customHeight="1">
      <c r="A667" s="451">
        <v>664</v>
      </c>
      <c r="B667" s="452" t="s">
        <v>1022</v>
      </c>
      <c r="C667" s="453" t="s">
        <v>309</v>
      </c>
      <c r="D667" s="454">
        <f>แยกหน่วยบริการ!H667</f>
        <v>0</v>
      </c>
      <c r="E667" s="455">
        <f>แยกหน่วยบริการ!P667</f>
        <v>0</v>
      </c>
      <c r="F667" s="455">
        <f>แยกหน่วยบริการ!X667</f>
        <v>0</v>
      </c>
      <c r="G667" s="455">
        <f>แยกหน่วยบริการ!AF667</f>
        <v>0</v>
      </c>
      <c r="H667" s="455">
        <f>แยกหน่วยบริการ!AN667</f>
        <v>8250</v>
      </c>
      <c r="I667" s="455">
        <f>แยกหน่วยบริการ!AV667</f>
        <v>0</v>
      </c>
      <c r="J667" s="456">
        <f>แยกหน่วยบริการ!BD667</f>
        <v>0</v>
      </c>
      <c r="K667" s="456">
        <f>แยกหน่วยบริการ!BL667</f>
        <v>0</v>
      </c>
      <c r="M667" s="445" t="s">
        <v>1024</v>
      </c>
      <c r="N667" s="445" t="s">
        <v>311</v>
      </c>
    </row>
    <row r="668" spans="1:14" ht="25.2" customHeight="1">
      <c r="A668" s="451">
        <v>665</v>
      </c>
      <c r="B668" s="452" t="s">
        <v>1023</v>
      </c>
      <c r="C668" s="453" t="s">
        <v>310</v>
      </c>
      <c r="D668" s="454">
        <f>แยกหน่วยบริการ!H668</f>
        <v>1264978.22</v>
      </c>
      <c r="E668" s="455">
        <f>แยกหน่วยบริการ!P668</f>
        <v>176427.9</v>
      </c>
      <c r="F668" s="455">
        <f>แยกหน่วยบริการ!X668</f>
        <v>187298</v>
      </c>
      <c r="G668" s="455">
        <f>แยกหน่วยบริการ!AF668</f>
        <v>0</v>
      </c>
      <c r="H668" s="455">
        <f>แยกหน่วยบริการ!AN668</f>
        <v>164656.14000000001</v>
      </c>
      <c r="I668" s="455">
        <f>แยกหน่วยบริการ!AV668</f>
        <v>127024.08</v>
      </c>
      <c r="J668" s="456">
        <f>แยกหน่วยบริการ!BD668</f>
        <v>50092.38</v>
      </c>
      <c r="K668" s="456">
        <f>แยกหน่วยบริการ!BL668</f>
        <v>44913.68</v>
      </c>
      <c r="M668" s="445" t="s">
        <v>1025</v>
      </c>
      <c r="N668" s="445" t="s">
        <v>312</v>
      </c>
    </row>
    <row r="669" spans="1:14" s="474" customFormat="1" ht="25.2" customHeight="1">
      <c r="A669" s="451">
        <v>666</v>
      </c>
      <c r="B669" s="452" t="s">
        <v>1024</v>
      </c>
      <c r="C669" s="453" t="s">
        <v>311</v>
      </c>
      <c r="D669" s="454">
        <f>แยกหน่วยบริการ!H669</f>
        <v>19167545</v>
      </c>
      <c r="E669" s="455">
        <f>แยกหน่วยบริการ!P669</f>
        <v>0</v>
      </c>
      <c r="F669" s="455">
        <f>แยกหน่วยบริการ!X669</f>
        <v>18106320</v>
      </c>
      <c r="G669" s="455">
        <f>แยกหน่วยบริการ!AF669</f>
        <v>0</v>
      </c>
      <c r="H669" s="455">
        <f>แยกหน่วยบริการ!AN669</f>
        <v>0</v>
      </c>
      <c r="I669" s="455">
        <f>แยกหน่วยบริการ!AV669</f>
        <v>0</v>
      </c>
      <c r="J669" s="456">
        <f>แยกหน่วยบริการ!BD669</f>
        <v>0</v>
      </c>
      <c r="K669" s="456">
        <f>แยกหน่วยบริการ!BL669</f>
        <v>0</v>
      </c>
      <c r="M669" s="474" t="s">
        <v>1026</v>
      </c>
      <c r="N669" s="474" t="s">
        <v>313</v>
      </c>
    </row>
    <row r="670" spans="1:14" ht="25.2" customHeight="1">
      <c r="A670" s="451">
        <v>667</v>
      </c>
      <c r="B670" s="452" t="s">
        <v>1025</v>
      </c>
      <c r="C670" s="453" t="s">
        <v>312</v>
      </c>
      <c r="D670" s="454">
        <f>แยกหน่วยบริการ!H670</f>
        <v>5914571.4299999997</v>
      </c>
      <c r="E670" s="455">
        <f>แยกหน่วยบริการ!P670</f>
        <v>3718592.61</v>
      </c>
      <c r="F670" s="455">
        <f>แยกหน่วยบริการ!X670</f>
        <v>3736768.8</v>
      </c>
      <c r="G670" s="455">
        <f>แยกหน่วยบริการ!AF670</f>
        <v>6602331.5</v>
      </c>
      <c r="H670" s="455">
        <f>แยกหน่วยบริการ!AN670</f>
        <v>2632835.83</v>
      </c>
      <c r="I670" s="455">
        <f>แยกหน่วยบริการ!AV670</f>
        <v>6893705.9299999997</v>
      </c>
      <c r="J670" s="456">
        <f>แยกหน่วยบริการ!BD670</f>
        <v>6473318.75</v>
      </c>
      <c r="K670" s="456">
        <f>แยกหน่วยบริการ!BL670</f>
        <v>1185999.94</v>
      </c>
      <c r="M670" s="445" t="s">
        <v>1027</v>
      </c>
      <c r="N670" s="445" t="s">
        <v>314</v>
      </c>
    </row>
    <row r="671" spans="1:14" ht="25.2" customHeight="1">
      <c r="A671" s="451">
        <v>668</v>
      </c>
      <c r="B671" s="452" t="s">
        <v>1026</v>
      </c>
      <c r="C671" s="453" t="s">
        <v>313</v>
      </c>
      <c r="D671" s="454">
        <f>แยกหน่วยบริการ!H671</f>
        <v>12718396.5</v>
      </c>
      <c r="E671" s="455">
        <f>แยกหน่วยบริการ!P671</f>
        <v>1468700</v>
      </c>
      <c r="F671" s="455">
        <f>แยกหน่วยบริการ!X671</f>
        <v>2027263</v>
      </c>
      <c r="G671" s="455">
        <f>แยกหน่วยบริการ!AF671</f>
        <v>4279164.5</v>
      </c>
      <c r="H671" s="455">
        <f>แยกหน่วยบริการ!AN671</f>
        <v>1755755</v>
      </c>
      <c r="I671" s="455">
        <f>แยกหน่วยบริการ!AV671</f>
        <v>2458454.6</v>
      </c>
      <c r="J671" s="456">
        <f>แยกหน่วยบริการ!BD671</f>
        <v>1091178</v>
      </c>
      <c r="K671" s="456">
        <f>แยกหน่วยบริการ!BL671</f>
        <v>578057</v>
      </c>
      <c r="M671" s="445" t="s">
        <v>1028</v>
      </c>
      <c r="N671" s="445" t="s">
        <v>315</v>
      </c>
    </row>
    <row r="672" spans="1:14" ht="25.2" customHeight="1">
      <c r="A672" s="451">
        <v>669</v>
      </c>
      <c r="B672" s="452" t="s">
        <v>1027</v>
      </c>
      <c r="C672" s="453" t="s">
        <v>314</v>
      </c>
      <c r="D672" s="454">
        <f>แยกหน่วยบริการ!H672</f>
        <v>15720134</v>
      </c>
      <c r="E672" s="455">
        <f>แยกหน่วยบริการ!P672</f>
        <v>1823715</v>
      </c>
      <c r="F672" s="455">
        <f>แยกหน่วยบริการ!X672</f>
        <v>2454290</v>
      </c>
      <c r="G672" s="455">
        <f>แยกหน่วยบริการ!AF672</f>
        <v>2444975</v>
      </c>
      <c r="H672" s="455">
        <f>แยกหน่วยบริการ!AN672</f>
        <v>1192585</v>
      </c>
      <c r="I672" s="455">
        <f>แยกหน่วยบริการ!AV672</f>
        <v>1215900</v>
      </c>
      <c r="J672" s="456">
        <f>แยกหน่วยบริการ!BD672</f>
        <v>723075</v>
      </c>
      <c r="K672" s="456">
        <f>แยกหน่วยบริการ!BL672</f>
        <v>213760</v>
      </c>
      <c r="M672" s="445" t="s">
        <v>1029</v>
      </c>
      <c r="N672" s="445" t="s">
        <v>316</v>
      </c>
    </row>
    <row r="673" spans="1:14" s="463" customFormat="1" ht="25.2" customHeight="1">
      <c r="A673" s="451">
        <v>670</v>
      </c>
      <c r="B673" s="452" t="s">
        <v>1028</v>
      </c>
      <c r="C673" s="453" t="s">
        <v>315</v>
      </c>
      <c r="D673" s="454">
        <f>แยกหน่วยบริการ!H673</f>
        <v>0</v>
      </c>
      <c r="E673" s="455">
        <f>แยกหน่วยบริการ!P673</f>
        <v>0</v>
      </c>
      <c r="F673" s="455">
        <f>แยกหน่วยบริการ!X673</f>
        <v>0</v>
      </c>
      <c r="G673" s="455">
        <f>แยกหน่วยบริการ!AF673</f>
        <v>0</v>
      </c>
      <c r="H673" s="455">
        <f>แยกหน่วยบริการ!AN673</f>
        <v>0</v>
      </c>
      <c r="I673" s="455">
        <f>แยกหน่วยบริการ!AV673</f>
        <v>0</v>
      </c>
      <c r="J673" s="456">
        <f>แยกหน่วยบริการ!BD673</f>
        <v>0</v>
      </c>
      <c r="K673" s="456">
        <f>แยกหน่วยบริการ!BL673</f>
        <v>179.03</v>
      </c>
      <c r="M673" s="463" t="s">
        <v>1030</v>
      </c>
      <c r="N673" s="463" t="s">
        <v>317</v>
      </c>
    </row>
    <row r="674" spans="1:14" ht="25.2" customHeight="1">
      <c r="A674" s="451">
        <v>671</v>
      </c>
      <c r="B674" s="452" t="s">
        <v>1029</v>
      </c>
      <c r="C674" s="453" t="s">
        <v>316</v>
      </c>
      <c r="D674" s="454">
        <f>แยกหน่วยบริการ!H674</f>
        <v>298</v>
      </c>
      <c r="E674" s="455">
        <f>แยกหน่วยบริการ!P674</f>
        <v>6</v>
      </c>
      <c r="F674" s="455">
        <f>แยกหน่วยบริการ!X674</f>
        <v>165</v>
      </c>
      <c r="G674" s="455">
        <f>แยกหน่วยบริการ!AF674</f>
        <v>36</v>
      </c>
      <c r="H674" s="455">
        <f>แยกหน่วยบริการ!AN674</f>
        <v>42</v>
      </c>
      <c r="I674" s="455">
        <f>แยกหน่วยบริการ!AV674</f>
        <v>24</v>
      </c>
      <c r="J674" s="456">
        <f>แยกหน่วยบริการ!BD674</f>
        <v>0</v>
      </c>
      <c r="K674" s="456">
        <f>แยกหน่วยบริการ!BL674</f>
        <v>0</v>
      </c>
      <c r="M674" s="445" t="s">
        <v>1031</v>
      </c>
      <c r="N674" s="445" t="s">
        <v>318</v>
      </c>
    </row>
    <row r="675" spans="1:14" ht="25.2" customHeight="1">
      <c r="A675" s="451">
        <v>672</v>
      </c>
      <c r="B675" s="452" t="s">
        <v>1030</v>
      </c>
      <c r="C675" s="453" t="s">
        <v>317</v>
      </c>
      <c r="D675" s="454">
        <f>แยกหน่วยบริการ!H675</f>
        <v>16329110.91</v>
      </c>
      <c r="E675" s="455">
        <f>แยกหน่วยบริการ!P675</f>
        <v>2468917.0499999998</v>
      </c>
      <c r="F675" s="455">
        <f>แยกหน่วยบริการ!X675</f>
        <v>3691925.84</v>
      </c>
      <c r="G675" s="455">
        <f>แยกหน่วยบริการ!AF675</f>
        <v>4692110.12</v>
      </c>
      <c r="H675" s="455">
        <f>แยกหน่วยบริการ!AN675</f>
        <v>2409459.7799999998</v>
      </c>
      <c r="I675" s="455">
        <f>แยกหน่วยบริการ!AV675</f>
        <v>1761304.29</v>
      </c>
      <c r="J675" s="456">
        <f>แยกหน่วยบริการ!BD675</f>
        <v>2447099.41</v>
      </c>
      <c r="K675" s="456">
        <f>แยกหน่วยบริการ!BL675</f>
        <v>1322806.67</v>
      </c>
      <c r="M675" s="445" t="s">
        <v>1032</v>
      </c>
      <c r="N675" s="445" t="s">
        <v>319</v>
      </c>
    </row>
    <row r="676" spans="1:14" s="465" customFormat="1" ht="25.2" customHeight="1">
      <c r="A676" s="451">
        <v>673</v>
      </c>
      <c r="B676" s="452" t="s">
        <v>1031</v>
      </c>
      <c r="C676" s="453" t="s">
        <v>318</v>
      </c>
      <c r="D676" s="454">
        <f>แยกหน่วยบริการ!H676</f>
        <v>216287.35</v>
      </c>
      <c r="E676" s="455">
        <f>แยกหน่วยบริการ!P676</f>
        <v>565505.43999999994</v>
      </c>
      <c r="F676" s="455">
        <f>แยกหน่วยบริการ!X676</f>
        <v>222543.59</v>
      </c>
      <c r="G676" s="455">
        <f>แยกหน่วยบริการ!AF676</f>
        <v>1604</v>
      </c>
      <c r="H676" s="455">
        <f>แยกหน่วยบริการ!AN676</f>
        <v>360100.78</v>
      </c>
      <c r="I676" s="455">
        <f>แยกหน่วยบริการ!AV676</f>
        <v>12135.57</v>
      </c>
      <c r="J676" s="456">
        <f>แยกหน่วยบริการ!BD676</f>
        <v>2130</v>
      </c>
      <c r="K676" s="456">
        <f>แยกหน่วยบริการ!BL676</f>
        <v>0</v>
      </c>
      <c r="M676" s="465" t="s">
        <v>1033</v>
      </c>
      <c r="N676" s="465" t="s">
        <v>320</v>
      </c>
    </row>
    <row r="677" spans="1:14" ht="25.2" customHeight="1">
      <c r="A677" s="451">
        <v>674</v>
      </c>
      <c r="B677" s="452" t="s">
        <v>1032</v>
      </c>
      <c r="C677" s="453" t="s">
        <v>319</v>
      </c>
      <c r="D677" s="454">
        <f>แยกหน่วยบริการ!H677</f>
        <v>234690.42</v>
      </c>
      <c r="E677" s="455">
        <f>แยกหน่วยบริการ!P677</f>
        <v>65350.98</v>
      </c>
      <c r="F677" s="455">
        <f>แยกหน่วยบริการ!X677</f>
        <v>54308.99</v>
      </c>
      <c r="G677" s="455">
        <f>แยกหน่วยบริการ!AF677</f>
        <v>22862.1</v>
      </c>
      <c r="H677" s="455">
        <f>แยกหน่วยบริการ!AN677</f>
        <v>91051.56</v>
      </c>
      <c r="I677" s="455">
        <f>แยกหน่วยบริการ!AV677</f>
        <v>110208.07</v>
      </c>
      <c r="J677" s="456">
        <f>แยกหน่วยบริการ!BD677</f>
        <v>31119.279999999999</v>
      </c>
      <c r="K677" s="456">
        <f>แยกหน่วยบริการ!BL677</f>
        <v>22573.68</v>
      </c>
      <c r="M677" s="445" t="s">
        <v>1034</v>
      </c>
      <c r="N677" s="445" t="s">
        <v>321</v>
      </c>
    </row>
    <row r="678" spans="1:14" ht="25.2" customHeight="1">
      <c r="A678" s="451">
        <v>675</v>
      </c>
      <c r="B678" s="452" t="s">
        <v>1033</v>
      </c>
      <c r="C678" s="453" t="s">
        <v>320</v>
      </c>
      <c r="D678" s="454">
        <f>แยกหน่วยบริการ!H678</f>
        <v>281414.2</v>
      </c>
      <c r="E678" s="455">
        <f>แยกหน่วยบริการ!P678</f>
        <v>45785.3</v>
      </c>
      <c r="F678" s="455">
        <f>แยกหน่วยบริการ!X678</f>
        <v>90280.65</v>
      </c>
      <c r="G678" s="455">
        <f>แยกหน่วยบริการ!AF678</f>
        <v>44672.23</v>
      </c>
      <c r="H678" s="455">
        <f>แยกหน่วยบริการ!AN678</f>
        <v>25198.92</v>
      </c>
      <c r="I678" s="455">
        <f>แยกหน่วยบริการ!AV678</f>
        <v>89443.72</v>
      </c>
      <c r="J678" s="456">
        <f>แยกหน่วยบริการ!BD678</f>
        <v>27843.57</v>
      </c>
      <c r="K678" s="456">
        <f>แยกหน่วยบริการ!BL678</f>
        <v>45582</v>
      </c>
      <c r="M678" s="445" t="s">
        <v>1035</v>
      </c>
      <c r="N678" s="445" t="s">
        <v>322</v>
      </c>
    </row>
    <row r="679" spans="1:14" ht="25.2" customHeight="1">
      <c r="A679" s="451">
        <v>676</v>
      </c>
      <c r="B679" s="452" t="s">
        <v>1034</v>
      </c>
      <c r="C679" s="453" t="s">
        <v>321</v>
      </c>
      <c r="D679" s="454">
        <f>แยกหน่วยบริการ!H679</f>
        <v>101246</v>
      </c>
      <c r="E679" s="455">
        <f>แยกหน่วยบริการ!P679</f>
        <v>19173</v>
      </c>
      <c r="F679" s="455">
        <f>แยกหน่วยบริการ!X679</f>
        <v>45547</v>
      </c>
      <c r="G679" s="455">
        <f>แยกหน่วยบริการ!AF679</f>
        <v>69749</v>
      </c>
      <c r="H679" s="455">
        <f>แยกหน่วยบริการ!AN679</f>
        <v>69745</v>
      </c>
      <c r="I679" s="455">
        <f>แยกหน่วยบริการ!AV679</f>
        <v>32350</v>
      </c>
      <c r="J679" s="456">
        <f>แยกหน่วยบริการ!BD679</f>
        <v>116637</v>
      </c>
      <c r="K679" s="456">
        <f>แยกหน่วยบริการ!BL679</f>
        <v>12846</v>
      </c>
      <c r="M679" s="445" t="s">
        <v>1036</v>
      </c>
      <c r="N679" s="445" t="s">
        <v>323</v>
      </c>
    </row>
    <row r="680" spans="1:14" ht="25.2" customHeight="1">
      <c r="A680" s="451">
        <v>677</v>
      </c>
      <c r="B680" s="452" t="s">
        <v>1035</v>
      </c>
      <c r="C680" s="453" t="s">
        <v>322</v>
      </c>
      <c r="D680" s="454">
        <f>แยกหน่วยบริการ!H680</f>
        <v>0</v>
      </c>
      <c r="E680" s="455">
        <f>แยกหน่วยบริการ!P680</f>
        <v>108000</v>
      </c>
      <c r="F680" s="455">
        <f>แยกหน่วยบริการ!X680</f>
        <v>0</v>
      </c>
      <c r="G680" s="455">
        <f>แยกหน่วยบริการ!AF680</f>
        <v>0</v>
      </c>
      <c r="H680" s="455">
        <f>แยกหน่วยบริการ!AN680</f>
        <v>0</v>
      </c>
      <c r="I680" s="455">
        <f>แยกหน่วยบริการ!AV680</f>
        <v>0</v>
      </c>
      <c r="J680" s="456">
        <f>แยกหน่วยบริการ!BD680</f>
        <v>0</v>
      </c>
      <c r="K680" s="456">
        <f>แยกหน่วยบริการ!BL680</f>
        <v>0</v>
      </c>
      <c r="M680" s="445" t="s">
        <v>1037</v>
      </c>
      <c r="N680" s="445" t="s">
        <v>324</v>
      </c>
    </row>
    <row r="681" spans="1:14" ht="25.2" customHeight="1">
      <c r="A681" s="451">
        <v>678</v>
      </c>
      <c r="B681" s="452" t="s">
        <v>1036</v>
      </c>
      <c r="C681" s="453" t="s">
        <v>323</v>
      </c>
      <c r="D681" s="454">
        <f>แยกหน่วยบริการ!H681</f>
        <v>194202.2</v>
      </c>
      <c r="E681" s="455">
        <f>แยกหน่วยบริการ!P681</f>
        <v>217178.78</v>
      </c>
      <c r="F681" s="455">
        <f>แยกหน่วยบริการ!X681</f>
        <v>172629.8</v>
      </c>
      <c r="G681" s="455">
        <f>แยกหน่วยบริการ!AF681</f>
        <v>196095.55</v>
      </c>
      <c r="H681" s="455">
        <f>แยกหน่วยบริการ!AN681</f>
        <v>140072.9</v>
      </c>
      <c r="I681" s="455">
        <f>แยกหน่วยบริการ!AV681</f>
        <v>164878.01</v>
      </c>
      <c r="J681" s="456">
        <f>แยกหน่วยบริการ!BD681</f>
        <v>74370.98</v>
      </c>
      <c r="K681" s="456">
        <f>แยกหน่วยบริการ!BL681</f>
        <v>63615.76</v>
      </c>
      <c r="M681" s="445" t="s">
        <v>1038</v>
      </c>
      <c r="N681" s="445" t="s">
        <v>325</v>
      </c>
    </row>
    <row r="682" spans="1:14" ht="25.2" customHeight="1">
      <c r="A682" s="451">
        <v>679</v>
      </c>
      <c r="B682" s="452" t="s">
        <v>1037</v>
      </c>
      <c r="C682" s="453" t="s">
        <v>324</v>
      </c>
      <c r="D682" s="454">
        <f>แยกหน่วยบริการ!H682</f>
        <v>98145141.870000005</v>
      </c>
      <c r="E682" s="455">
        <f>แยกหน่วยบริการ!P682</f>
        <v>13150852.880000001</v>
      </c>
      <c r="F682" s="455">
        <f>แยกหน่วยบริการ!X682</f>
        <v>13887669.23</v>
      </c>
      <c r="G682" s="455">
        <f>แยกหน่วยบริการ!AF682</f>
        <v>32174044.41</v>
      </c>
      <c r="H682" s="455">
        <f>แยกหน่วยบริการ!AN682</f>
        <v>10643457.01</v>
      </c>
      <c r="I682" s="455">
        <f>แยกหน่วยบริการ!AV682</f>
        <v>13656884.300000001</v>
      </c>
      <c r="J682" s="456">
        <f>แยกหน่วยบริการ!BD682</f>
        <v>8921491.2300000004</v>
      </c>
      <c r="K682" s="456">
        <f>แยกหน่วยบริการ!BL682</f>
        <v>4188263.72</v>
      </c>
      <c r="M682" s="445" t="s">
        <v>1039</v>
      </c>
      <c r="N682" s="445" t="s">
        <v>326</v>
      </c>
    </row>
    <row r="683" spans="1:14" s="464" customFormat="1" ht="25.2" customHeight="1">
      <c r="A683" s="451">
        <v>680</v>
      </c>
      <c r="B683" s="452" t="s">
        <v>1038</v>
      </c>
      <c r="C683" s="453" t="s">
        <v>325</v>
      </c>
      <c r="D683" s="454">
        <f>แยกหน่วยบริการ!H683</f>
        <v>1065578.56</v>
      </c>
      <c r="E683" s="455">
        <f>แยกหน่วยบริการ!P683</f>
        <v>226700</v>
      </c>
      <c r="F683" s="455">
        <f>แยกหน่วยบริการ!X683</f>
        <v>21809.55</v>
      </c>
      <c r="G683" s="455">
        <f>แยกหน่วยบริการ!AF683</f>
        <v>125621.02</v>
      </c>
      <c r="H683" s="455">
        <f>แยกหน่วยบริการ!AN683</f>
        <v>7900</v>
      </c>
      <c r="I683" s="455">
        <f>แยกหน่วยบริการ!AV683</f>
        <v>211815</v>
      </c>
      <c r="J683" s="456">
        <f>แยกหน่วยบริการ!BD683</f>
        <v>55036</v>
      </c>
      <c r="K683" s="456">
        <f>แยกหน่วยบริการ!BL683</f>
        <v>47940</v>
      </c>
      <c r="M683" s="464" t="s">
        <v>1040</v>
      </c>
      <c r="N683" s="464" t="s">
        <v>327</v>
      </c>
    </row>
    <row r="684" spans="1:14" ht="25.2" customHeight="1">
      <c r="A684" s="451">
        <v>681</v>
      </c>
      <c r="B684" s="452" t="s">
        <v>1039</v>
      </c>
      <c r="C684" s="453" t="s">
        <v>326</v>
      </c>
      <c r="D684" s="454">
        <f>แยกหน่วยบริการ!H684</f>
        <v>63400836.579999998</v>
      </c>
      <c r="E684" s="455">
        <f>แยกหน่วยบริการ!P684</f>
        <v>4787777.93</v>
      </c>
      <c r="F684" s="455">
        <f>แยกหน่วยบริการ!X684</f>
        <v>7204212.0199999996</v>
      </c>
      <c r="G684" s="455">
        <f>แยกหน่วยบริการ!AF684</f>
        <v>11815352.66</v>
      </c>
      <c r="H684" s="455">
        <f>แยกหน่วยบริการ!AN684</f>
        <v>2681304.94</v>
      </c>
      <c r="I684" s="455">
        <f>แยกหน่วยบริการ!AV684</f>
        <v>5200867.63</v>
      </c>
      <c r="J684" s="456">
        <f>แยกหน่วยบริการ!BD684</f>
        <v>3055832.33</v>
      </c>
      <c r="K684" s="456">
        <f>แยกหน่วยบริการ!BL684</f>
        <v>1052707.47</v>
      </c>
      <c r="M684" s="445" t="s">
        <v>1041</v>
      </c>
      <c r="N684" s="445" t="s">
        <v>328</v>
      </c>
    </row>
    <row r="685" spans="1:14" ht="25.2" customHeight="1">
      <c r="A685" s="451">
        <v>682</v>
      </c>
      <c r="B685" s="452" t="s">
        <v>1040</v>
      </c>
      <c r="C685" s="453" t="s">
        <v>327</v>
      </c>
      <c r="D685" s="454">
        <f>แยกหน่วยบริการ!H685</f>
        <v>26185307.010000002</v>
      </c>
      <c r="E685" s="455">
        <f>แยกหน่วยบริการ!P685</f>
        <v>5406515.4400000004</v>
      </c>
      <c r="F685" s="455">
        <f>แยกหน่วยบริการ!X685</f>
        <v>5110839.5</v>
      </c>
      <c r="G685" s="455">
        <f>แยกหน่วยบริการ!AF685</f>
        <v>3408343.15</v>
      </c>
      <c r="H685" s="455">
        <f>แยกหน่วยบริการ!AN685</f>
        <v>4647431.6500000004</v>
      </c>
      <c r="I685" s="455">
        <f>แยกหน่วยบริการ!AV685</f>
        <v>3023643.35</v>
      </c>
      <c r="J685" s="456">
        <f>แยกหน่วยบริการ!BD685</f>
        <v>4033742</v>
      </c>
      <c r="K685" s="456">
        <f>แยกหน่วยบริการ!BL685</f>
        <v>2038157.09</v>
      </c>
      <c r="M685" s="445" t="s">
        <v>1042</v>
      </c>
      <c r="N685" s="445" t="s">
        <v>329</v>
      </c>
    </row>
    <row r="686" spans="1:14" ht="25.2" customHeight="1">
      <c r="A686" s="451">
        <v>683</v>
      </c>
      <c r="B686" s="452" t="s">
        <v>1041</v>
      </c>
      <c r="C686" s="453" t="s">
        <v>328</v>
      </c>
      <c r="D686" s="454">
        <f>แยกหน่วยบริการ!H686</f>
        <v>6505652.2000000002</v>
      </c>
      <c r="E686" s="455">
        <f>แยกหน่วยบริการ!P686</f>
        <v>1173857</v>
      </c>
      <c r="F686" s="455">
        <f>แยกหน่วยบริการ!X686</f>
        <v>1291583.6000000001</v>
      </c>
      <c r="G686" s="455">
        <f>แยกหน่วยบริการ!AF686</f>
        <v>2578857</v>
      </c>
      <c r="H686" s="455">
        <f>แยกหน่วยบริการ!AN686</f>
        <v>1520345</v>
      </c>
      <c r="I686" s="455">
        <f>แยกหน่วยบริการ!AV686</f>
        <v>1007272.6</v>
      </c>
      <c r="J686" s="456">
        <f>แยกหน่วยบริการ!BD686</f>
        <v>1037756.4</v>
      </c>
      <c r="K686" s="456">
        <f>แยกหน่วยบริการ!BL686</f>
        <v>584275</v>
      </c>
      <c r="M686" s="445" t="s">
        <v>1043</v>
      </c>
      <c r="N686" s="445" t="s">
        <v>330</v>
      </c>
    </row>
    <row r="687" spans="1:14" ht="25.2" customHeight="1">
      <c r="A687" s="451">
        <v>684</v>
      </c>
      <c r="B687" s="452" t="s">
        <v>1042</v>
      </c>
      <c r="C687" s="453" t="s">
        <v>329</v>
      </c>
      <c r="D687" s="454">
        <f>แยกหน่วยบริการ!H687</f>
        <v>0</v>
      </c>
      <c r="E687" s="455">
        <f>แยกหน่วยบริการ!P687</f>
        <v>127680</v>
      </c>
      <c r="F687" s="455">
        <f>แยกหน่วยบริการ!X687</f>
        <v>503500</v>
      </c>
      <c r="G687" s="455">
        <f>แยกหน่วยบริการ!AF687</f>
        <v>295371</v>
      </c>
      <c r="H687" s="455">
        <f>แยกหน่วยบริการ!AN687</f>
        <v>424145</v>
      </c>
      <c r="I687" s="455">
        <f>แยกหน่วยบริการ!AV687</f>
        <v>325950</v>
      </c>
      <c r="J687" s="456">
        <f>แยกหน่วยบริการ!BD687</f>
        <v>169053</v>
      </c>
      <c r="K687" s="456">
        <f>แยกหน่วยบริการ!BL687</f>
        <v>0</v>
      </c>
      <c r="M687" s="445" t="s">
        <v>1044</v>
      </c>
      <c r="N687" s="445" t="s">
        <v>331</v>
      </c>
    </row>
    <row r="688" spans="1:14" ht="25.2" customHeight="1">
      <c r="A688" s="451">
        <v>685</v>
      </c>
      <c r="B688" s="452" t="s">
        <v>1043</v>
      </c>
      <c r="C688" s="453" t="s">
        <v>330</v>
      </c>
      <c r="D688" s="454">
        <f>แยกหน่วยบริการ!H688</f>
        <v>2227055.02</v>
      </c>
      <c r="E688" s="455">
        <f>แยกหน่วยบริการ!P688</f>
        <v>761857.7</v>
      </c>
      <c r="F688" s="455">
        <f>แยกหน่วยบริการ!X688</f>
        <v>548226.81999999995</v>
      </c>
      <c r="G688" s="455">
        <f>แยกหน่วยบริการ!AF688</f>
        <v>688203.5</v>
      </c>
      <c r="H688" s="455">
        <f>แยกหน่วยบริการ!AN688</f>
        <v>875872.42</v>
      </c>
      <c r="I688" s="455">
        <f>แยกหน่วยบริการ!AV688</f>
        <v>854980.98</v>
      </c>
      <c r="J688" s="456">
        <f>แยกหน่วยบริการ!BD688</f>
        <v>367428.73</v>
      </c>
      <c r="K688" s="456">
        <f>แยกหน่วยบริการ!BL688</f>
        <v>99525</v>
      </c>
      <c r="M688" s="445" t="s">
        <v>1045</v>
      </c>
      <c r="N688" s="445" t="s">
        <v>2162</v>
      </c>
    </row>
    <row r="689" spans="1:14" ht="25.2" customHeight="1">
      <c r="A689" s="451">
        <v>686</v>
      </c>
      <c r="B689" s="452" t="s">
        <v>1044</v>
      </c>
      <c r="C689" s="453" t="s">
        <v>331</v>
      </c>
      <c r="D689" s="454">
        <f>แยกหน่วยบริการ!H689</f>
        <v>0</v>
      </c>
      <c r="E689" s="455">
        <f>แยกหน่วยบริการ!P689</f>
        <v>0</v>
      </c>
      <c r="F689" s="455">
        <f>แยกหน่วยบริการ!X689</f>
        <v>0</v>
      </c>
      <c r="G689" s="455">
        <f>แยกหน่วยบริการ!AF689</f>
        <v>0</v>
      </c>
      <c r="H689" s="455">
        <f>แยกหน่วยบริการ!AN689</f>
        <v>11160</v>
      </c>
      <c r="I689" s="455">
        <f>แยกหน่วยบริการ!AV689</f>
        <v>0</v>
      </c>
      <c r="J689" s="456">
        <f>แยกหน่วยบริการ!BD689</f>
        <v>0</v>
      </c>
      <c r="K689" s="456">
        <f>แยกหน่วยบริการ!BL689</f>
        <v>16790</v>
      </c>
      <c r="M689" s="445" t="s">
        <v>1046</v>
      </c>
      <c r="N689" s="445" t="s">
        <v>332</v>
      </c>
    </row>
    <row r="690" spans="1:14" ht="25.2" customHeight="1">
      <c r="A690" s="451">
        <v>687</v>
      </c>
      <c r="B690" s="452" t="s">
        <v>1045</v>
      </c>
      <c r="C690" s="453" t="s">
        <v>2330</v>
      </c>
      <c r="D690" s="454">
        <f>แยกหน่วยบริการ!H690</f>
        <v>2513002</v>
      </c>
      <c r="E690" s="455">
        <f>แยกหน่วยบริการ!P690</f>
        <v>441725</v>
      </c>
      <c r="F690" s="455">
        <f>แยกหน่วยบริการ!X690</f>
        <v>793651.19999999995</v>
      </c>
      <c r="G690" s="455">
        <f>แยกหน่วยบริการ!AF690</f>
        <v>793326.14</v>
      </c>
      <c r="H690" s="455">
        <f>แยกหน่วยบริการ!AN690</f>
        <v>453042</v>
      </c>
      <c r="I690" s="455">
        <f>แยกหน่วยบริการ!AV690</f>
        <v>680954.49</v>
      </c>
      <c r="J690" s="456">
        <f>แยกหน่วยบริการ!BD690</f>
        <v>706244</v>
      </c>
      <c r="K690" s="456">
        <f>แยกหน่วยบริการ!BL690</f>
        <v>135326</v>
      </c>
      <c r="M690" s="445" t="s">
        <v>1047</v>
      </c>
      <c r="N690" s="445" t="s">
        <v>333</v>
      </c>
    </row>
    <row r="691" spans="1:14" ht="25.2" customHeight="1">
      <c r="A691" s="451">
        <v>688</v>
      </c>
      <c r="B691" s="452" t="s">
        <v>1046</v>
      </c>
      <c r="C691" s="453" t="s">
        <v>332</v>
      </c>
      <c r="D691" s="454">
        <f>แยกหน่วยบริการ!H691</f>
        <v>0</v>
      </c>
      <c r="E691" s="455">
        <f>แยกหน่วยบริการ!P691</f>
        <v>0</v>
      </c>
      <c r="F691" s="455">
        <f>แยกหน่วยบริการ!X691</f>
        <v>9640</v>
      </c>
      <c r="G691" s="455">
        <f>แยกหน่วยบริการ!AF691</f>
        <v>0</v>
      </c>
      <c r="H691" s="455">
        <f>แยกหน่วยบริการ!AN691</f>
        <v>0</v>
      </c>
      <c r="I691" s="455">
        <f>แยกหน่วยบริการ!AV691</f>
        <v>0</v>
      </c>
      <c r="J691" s="456">
        <f>แยกหน่วยบริการ!BD691</f>
        <v>0</v>
      </c>
      <c r="K691" s="456">
        <f>แยกหน่วยบริการ!BL691</f>
        <v>0</v>
      </c>
      <c r="M691" s="445" t="s">
        <v>1048</v>
      </c>
      <c r="N691" s="445" t="s">
        <v>419</v>
      </c>
    </row>
    <row r="692" spans="1:14" ht="25.2" customHeight="1">
      <c r="A692" s="451">
        <v>689</v>
      </c>
      <c r="B692" s="452" t="s">
        <v>1047</v>
      </c>
      <c r="C692" s="453" t="s">
        <v>333</v>
      </c>
      <c r="D692" s="454">
        <f>แยกหน่วยบริการ!H692</f>
        <v>0</v>
      </c>
      <c r="E692" s="455">
        <f>แยกหน่วยบริการ!P692</f>
        <v>0</v>
      </c>
      <c r="F692" s="455">
        <f>แยกหน่วยบริการ!X692</f>
        <v>0</v>
      </c>
      <c r="G692" s="455">
        <f>แยกหน่วยบริการ!AF692</f>
        <v>0</v>
      </c>
      <c r="H692" s="455">
        <f>แยกหน่วยบริการ!AN692</f>
        <v>0</v>
      </c>
      <c r="I692" s="455">
        <f>แยกหน่วยบริการ!AV692</f>
        <v>0</v>
      </c>
      <c r="J692" s="456">
        <f>แยกหน่วยบริการ!BD692</f>
        <v>0</v>
      </c>
      <c r="K692" s="456">
        <f>แยกหน่วยบริการ!BL692</f>
        <v>0</v>
      </c>
      <c r="M692" s="445" t="s">
        <v>1049</v>
      </c>
      <c r="N692" s="445" t="s">
        <v>420</v>
      </c>
    </row>
    <row r="693" spans="1:14" ht="25.2" customHeight="1">
      <c r="A693" s="451">
        <v>690</v>
      </c>
      <c r="B693" s="452" t="s">
        <v>1048</v>
      </c>
      <c r="C693" s="453" t="s">
        <v>419</v>
      </c>
      <c r="D693" s="454">
        <f>แยกหน่วยบริการ!H693</f>
        <v>0</v>
      </c>
      <c r="E693" s="455">
        <f>แยกหน่วยบริการ!P693</f>
        <v>0</v>
      </c>
      <c r="F693" s="455">
        <f>แยกหน่วยบริการ!X693</f>
        <v>0</v>
      </c>
      <c r="G693" s="455">
        <f>แยกหน่วยบริการ!AF693</f>
        <v>0</v>
      </c>
      <c r="H693" s="455">
        <f>แยกหน่วยบริการ!AN693</f>
        <v>0</v>
      </c>
      <c r="I693" s="455">
        <f>แยกหน่วยบริการ!AV693</f>
        <v>0</v>
      </c>
      <c r="J693" s="456">
        <f>แยกหน่วยบริการ!BD693</f>
        <v>0</v>
      </c>
      <c r="K693" s="456">
        <f>แยกหน่วยบริการ!BL693</f>
        <v>0</v>
      </c>
      <c r="M693" s="445" t="s">
        <v>1050</v>
      </c>
      <c r="N693" s="445" t="s">
        <v>334</v>
      </c>
    </row>
    <row r="694" spans="1:14" ht="25.2" customHeight="1">
      <c r="A694" s="451">
        <v>691</v>
      </c>
      <c r="B694" s="452" t="s">
        <v>1049</v>
      </c>
      <c r="C694" s="453" t="s">
        <v>420</v>
      </c>
      <c r="D694" s="454">
        <f>แยกหน่วยบริการ!H694</f>
        <v>1422447.56</v>
      </c>
      <c r="E694" s="455">
        <f>แยกหน่วยบริการ!P694</f>
        <v>0</v>
      </c>
      <c r="F694" s="455">
        <f>แยกหน่วยบริการ!X694</f>
        <v>0</v>
      </c>
      <c r="G694" s="455">
        <f>แยกหน่วยบริการ!AF694</f>
        <v>0</v>
      </c>
      <c r="H694" s="455">
        <f>แยกหน่วยบริการ!AN694</f>
        <v>539000</v>
      </c>
      <c r="I694" s="455">
        <f>แยกหน่วยบริการ!AV694</f>
        <v>0</v>
      </c>
      <c r="J694" s="456">
        <f>แยกหน่วยบริการ!BD694</f>
        <v>0</v>
      </c>
      <c r="K694" s="456">
        <f>แยกหน่วยบริการ!BL694</f>
        <v>0</v>
      </c>
      <c r="M694" s="445" t="s">
        <v>1051</v>
      </c>
      <c r="N694" s="445" t="s">
        <v>335</v>
      </c>
    </row>
    <row r="695" spans="1:14" ht="25.2" customHeight="1">
      <c r="A695" s="451">
        <v>692</v>
      </c>
      <c r="B695" s="452" t="s">
        <v>1050</v>
      </c>
      <c r="C695" s="453" t="s">
        <v>334</v>
      </c>
      <c r="D695" s="454">
        <f>แยกหน่วยบริการ!H695</f>
        <v>0</v>
      </c>
      <c r="E695" s="455">
        <f>แยกหน่วยบริการ!P695</f>
        <v>0</v>
      </c>
      <c r="F695" s="455">
        <f>แยกหน่วยบริการ!X695</f>
        <v>0</v>
      </c>
      <c r="G695" s="455">
        <f>แยกหน่วยบริการ!AF695</f>
        <v>0</v>
      </c>
      <c r="H695" s="455">
        <f>แยกหน่วยบริการ!AN695</f>
        <v>0</v>
      </c>
      <c r="I695" s="455">
        <f>แยกหน่วยบริการ!AV695</f>
        <v>0</v>
      </c>
      <c r="J695" s="456">
        <f>แยกหน่วยบริการ!BD695</f>
        <v>0</v>
      </c>
      <c r="K695" s="456">
        <f>แยกหน่วยบริการ!BL695</f>
        <v>0</v>
      </c>
      <c r="M695" s="445" t="s">
        <v>1052</v>
      </c>
      <c r="N695" s="445" t="s">
        <v>336</v>
      </c>
    </row>
    <row r="696" spans="1:14" ht="25.2" customHeight="1">
      <c r="A696" s="451">
        <v>693</v>
      </c>
      <c r="B696" s="452" t="s">
        <v>1051</v>
      </c>
      <c r="C696" s="453" t="s">
        <v>335</v>
      </c>
      <c r="D696" s="454">
        <f>แยกหน่วยบริการ!H696</f>
        <v>0</v>
      </c>
      <c r="E696" s="455">
        <f>แยกหน่วยบริการ!P696</f>
        <v>0</v>
      </c>
      <c r="F696" s="455">
        <f>แยกหน่วยบริการ!X696</f>
        <v>0</v>
      </c>
      <c r="G696" s="455">
        <f>แยกหน่วยบริการ!AF696</f>
        <v>0</v>
      </c>
      <c r="H696" s="455">
        <f>แยกหน่วยบริการ!AN696</f>
        <v>0</v>
      </c>
      <c r="I696" s="455">
        <f>แยกหน่วยบริการ!AV696</f>
        <v>0</v>
      </c>
      <c r="J696" s="456">
        <f>แยกหน่วยบริการ!BD696</f>
        <v>0</v>
      </c>
      <c r="K696" s="456">
        <f>แยกหน่วยบริการ!BL696</f>
        <v>0</v>
      </c>
      <c r="M696" s="445" t="s">
        <v>1053</v>
      </c>
      <c r="N696" s="445" t="s">
        <v>337</v>
      </c>
    </row>
    <row r="697" spans="1:14" ht="25.2" customHeight="1">
      <c r="A697" s="451">
        <v>694</v>
      </c>
      <c r="B697" s="452" t="s">
        <v>1052</v>
      </c>
      <c r="C697" s="453" t="s">
        <v>336</v>
      </c>
      <c r="D697" s="454">
        <f>แยกหน่วยบริการ!H697</f>
        <v>0</v>
      </c>
      <c r="E697" s="455">
        <f>แยกหน่วยบริการ!P697</f>
        <v>0</v>
      </c>
      <c r="F697" s="455">
        <f>แยกหน่วยบริการ!X697</f>
        <v>0</v>
      </c>
      <c r="G697" s="455">
        <f>แยกหน่วยบริการ!AF697</f>
        <v>0</v>
      </c>
      <c r="H697" s="455">
        <f>แยกหน่วยบริการ!AN697</f>
        <v>0</v>
      </c>
      <c r="I697" s="455">
        <f>แยกหน่วยบริการ!AV697</f>
        <v>0</v>
      </c>
      <c r="J697" s="456">
        <f>แยกหน่วยบริการ!BD697</f>
        <v>0</v>
      </c>
      <c r="K697" s="456">
        <f>แยกหน่วยบริการ!BL697</f>
        <v>0</v>
      </c>
      <c r="M697" s="445" t="s">
        <v>1054</v>
      </c>
      <c r="N697" s="445" t="s">
        <v>458</v>
      </c>
    </row>
    <row r="698" spans="1:14" ht="25.2" customHeight="1">
      <c r="A698" s="451">
        <v>695</v>
      </c>
      <c r="B698" s="452" t="s">
        <v>1053</v>
      </c>
      <c r="C698" s="453" t="s">
        <v>337</v>
      </c>
      <c r="D698" s="454">
        <f>แยกหน่วยบริการ!H698</f>
        <v>0</v>
      </c>
      <c r="E698" s="455">
        <f>แยกหน่วยบริการ!P698</f>
        <v>0</v>
      </c>
      <c r="F698" s="455">
        <f>แยกหน่วยบริการ!X698</f>
        <v>0</v>
      </c>
      <c r="G698" s="455">
        <f>แยกหน่วยบริการ!AF698</f>
        <v>0</v>
      </c>
      <c r="H698" s="455">
        <f>แยกหน่วยบริการ!AN698</f>
        <v>0</v>
      </c>
      <c r="I698" s="455">
        <f>แยกหน่วยบริการ!AV698</f>
        <v>0</v>
      </c>
      <c r="J698" s="456">
        <f>แยกหน่วยบริการ!BD698</f>
        <v>0</v>
      </c>
      <c r="K698" s="456">
        <f>แยกหน่วยบริการ!BL698</f>
        <v>0</v>
      </c>
      <c r="M698" s="445" t="s">
        <v>1055</v>
      </c>
      <c r="N698" s="445" t="s">
        <v>1687</v>
      </c>
    </row>
    <row r="699" spans="1:14" ht="25.2" customHeight="1">
      <c r="A699" s="451">
        <v>696</v>
      </c>
      <c r="B699" s="452" t="s">
        <v>1054</v>
      </c>
      <c r="C699" s="453" t="s">
        <v>458</v>
      </c>
      <c r="D699" s="454">
        <f>แยกหน่วยบริการ!H699</f>
        <v>742210</v>
      </c>
      <c r="E699" s="455">
        <f>แยกหน่วยบริการ!P699</f>
        <v>1334955</v>
      </c>
      <c r="F699" s="455">
        <f>แยกหน่วยบริการ!X699</f>
        <v>2242672.0499999998</v>
      </c>
      <c r="G699" s="455">
        <f>แยกหน่วยบริการ!AF699</f>
        <v>230270</v>
      </c>
      <c r="H699" s="455">
        <f>แยกหน่วยบริการ!AN699</f>
        <v>0</v>
      </c>
      <c r="I699" s="455">
        <f>แยกหน่วยบริการ!AV699</f>
        <v>116600</v>
      </c>
      <c r="J699" s="456">
        <f>แยกหน่วยบริการ!BD699</f>
        <v>128260</v>
      </c>
      <c r="K699" s="456">
        <f>แยกหน่วยบริการ!BL699</f>
        <v>0</v>
      </c>
      <c r="M699" s="445" t="s">
        <v>1056</v>
      </c>
      <c r="N699" s="445" t="s">
        <v>338</v>
      </c>
    </row>
    <row r="700" spans="1:14" ht="25.2" customHeight="1">
      <c r="A700" s="451">
        <v>697</v>
      </c>
      <c r="B700" s="452" t="s">
        <v>1055</v>
      </c>
      <c r="C700" s="453" t="s">
        <v>1687</v>
      </c>
      <c r="D700" s="454">
        <f>แยกหน่วยบริการ!H700</f>
        <v>12800</v>
      </c>
      <c r="E700" s="455">
        <f>แยกหน่วยบริการ!P700</f>
        <v>188304</v>
      </c>
      <c r="F700" s="455">
        <f>แยกหน่วยบริการ!X700</f>
        <v>86840</v>
      </c>
      <c r="G700" s="455">
        <f>แยกหน่วยบริการ!AF700</f>
        <v>338792.48</v>
      </c>
      <c r="H700" s="455">
        <f>แยกหน่วยบริการ!AN700</f>
        <v>0</v>
      </c>
      <c r="I700" s="455">
        <f>แยกหน่วยบริการ!AV700</f>
        <v>64220</v>
      </c>
      <c r="J700" s="456">
        <f>แยกหน่วยบริการ!BD700</f>
        <v>119363.25</v>
      </c>
      <c r="K700" s="456">
        <f>แยกหน่วยบริการ!BL700</f>
        <v>3576</v>
      </c>
      <c r="M700" s="445" t="s">
        <v>1057</v>
      </c>
      <c r="N700" s="445" t="s">
        <v>1688</v>
      </c>
    </row>
    <row r="701" spans="1:14" ht="25.2" customHeight="1">
      <c r="A701" s="451">
        <v>698</v>
      </c>
      <c r="B701" s="452" t="s">
        <v>1056</v>
      </c>
      <c r="C701" s="453" t="s">
        <v>338</v>
      </c>
      <c r="D701" s="454">
        <f>แยกหน่วยบริการ!H701</f>
        <v>70490</v>
      </c>
      <c r="E701" s="455">
        <f>แยกหน่วยบริการ!P701</f>
        <v>3500</v>
      </c>
      <c r="F701" s="455">
        <f>แยกหน่วยบริการ!X701</f>
        <v>0</v>
      </c>
      <c r="G701" s="455">
        <f>แยกหน่วยบริการ!AF701</f>
        <v>0</v>
      </c>
      <c r="H701" s="455">
        <f>แยกหน่วยบริการ!AN701</f>
        <v>0</v>
      </c>
      <c r="I701" s="455">
        <f>แยกหน่วยบริการ!AV701</f>
        <v>26500</v>
      </c>
      <c r="J701" s="456">
        <f>แยกหน่วยบริการ!BD701</f>
        <v>0</v>
      </c>
      <c r="K701" s="456">
        <f>แยกหน่วยบริการ!BL701</f>
        <v>0</v>
      </c>
      <c r="M701" s="445" t="s">
        <v>1058</v>
      </c>
      <c r="N701" s="445" t="s">
        <v>459</v>
      </c>
    </row>
    <row r="702" spans="1:14" ht="25.2" customHeight="1">
      <c r="A702" s="451">
        <v>699</v>
      </c>
      <c r="B702" s="452" t="s">
        <v>1057</v>
      </c>
      <c r="C702" s="453" t="s">
        <v>1688</v>
      </c>
      <c r="D702" s="454">
        <f>แยกหน่วยบริการ!H702</f>
        <v>2200596.36</v>
      </c>
      <c r="E702" s="455">
        <f>แยกหน่วยบริการ!P702</f>
        <v>702990.15</v>
      </c>
      <c r="F702" s="455">
        <f>แยกหน่วยบริการ!X702</f>
        <v>4422857.38</v>
      </c>
      <c r="G702" s="455">
        <f>แยกหน่วยบริการ!AF702</f>
        <v>1490757.6</v>
      </c>
      <c r="H702" s="455">
        <f>แยกหน่วยบริการ!AN702</f>
        <v>2704385.36</v>
      </c>
      <c r="I702" s="455">
        <f>แยกหน่วยบริการ!AV702</f>
        <v>658259</v>
      </c>
      <c r="J702" s="456">
        <f>แยกหน่วยบริการ!BD702</f>
        <v>266384.5</v>
      </c>
      <c r="K702" s="456">
        <f>แยกหน่วยบริการ!BL702</f>
        <v>577945</v>
      </c>
      <c r="M702" s="445" t="s">
        <v>1059</v>
      </c>
      <c r="N702" s="445" t="s">
        <v>1689</v>
      </c>
    </row>
    <row r="703" spans="1:14" ht="25.2" customHeight="1">
      <c r="A703" s="451">
        <v>700</v>
      </c>
      <c r="B703" s="452" t="s">
        <v>1058</v>
      </c>
      <c r="C703" s="453" t="s">
        <v>459</v>
      </c>
      <c r="D703" s="454">
        <f>แยกหน่วยบริการ!H703</f>
        <v>4227694.55</v>
      </c>
      <c r="E703" s="455">
        <f>แยกหน่วยบริการ!P703</f>
        <v>5273960</v>
      </c>
      <c r="F703" s="455">
        <f>แยกหน่วยบริการ!X703</f>
        <v>6370399.7999999998</v>
      </c>
      <c r="G703" s="455">
        <f>แยกหน่วยบริการ!AF703</f>
        <v>1447165.35</v>
      </c>
      <c r="H703" s="455">
        <f>แยกหน่วยบริการ!AN703</f>
        <v>3346453.5</v>
      </c>
      <c r="I703" s="455">
        <f>แยกหน่วยบริการ!AV703</f>
        <v>2269572.21</v>
      </c>
      <c r="J703" s="456">
        <f>แยกหน่วยบริการ!BD703</f>
        <v>3718681.65</v>
      </c>
      <c r="K703" s="456">
        <f>แยกหน่วยบริการ!BL703</f>
        <v>1459553.75</v>
      </c>
      <c r="M703" s="445" t="s">
        <v>1500</v>
      </c>
      <c r="N703" s="445" t="s">
        <v>1858</v>
      </c>
    </row>
    <row r="704" spans="1:14" ht="25.2" customHeight="1">
      <c r="A704" s="451">
        <v>701</v>
      </c>
      <c r="B704" s="452" t="s">
        <v>1059</v>
      </c>
      <c r="C704" s="453" t="s">
        <v>1689</v>
      </c>
      <c r="D704" s="454">
        <f>แยกหน่วยบริการ!H704</f>
        <v>872363.75</v>
      </c>
      <c r="E704" s="455">
        <f>แยกหน่วยบริการ!P704</f>
        <v>426699</v>
      </c>
      <c r="F704" s="455">
        <f>แยกหน่วยบริการ!X704</f>
        <v>1136393.5</v>
      </c>
      <c r="G704" s="455">
        <f>แยกหน่วยบริการ!AF704</f>
        <v>0</v>
      </c>
      <c r="H704" s="455">
        <f>แยกหน่วยบริการ!AN704</f>
        <v>395470.75</v>
      </c>
      <c r="I704" s="455">
        <f>แยกหน่วยบริการ!AV704</f>
        <v>428207.5</v>
      </c>
      <c r="J704" s="456">
        <f>แยกหน่วยบริการ!BD704</f>
        <v>768772</v>
      </c>
      <c r="K704" s="456">
        <f>แยกหน่วยบริการ!BL704</f>
        <v>72474.5</v>
      </c>
      <c r="M704" s="445" t="s">
        <v>1859</v>
      </c>
      <c r="N704" s="445" t="s">
        <v>1860</v>
      </c>
    </row>
    <row r="705" spans="1:14" ht="25.2" customHeight="1">
      <c r="A705" s="451">
        <v>702</v>
      </c>
      <c r="B705" s="452" t="s">
        <v>1500</v>
      </c>
      <c r="C705" s="453" t="s">
        <v>1858</v>
      </c>
      <c r="D705" s="454">
        <f>แยกหน่วยบริการ!H705</f>
        <v>494000</v>
      </c>
      <c r="E705" s="455">
        <f>แยกหน่วยบริการ!P705</f>
        <v>470000</v>
      </c>
      <c r="F705" s="455">
        <f>แยกหน่วยบริการ!X705</f>
        <v>894447.86</v>
      </c>
      <c r="G705" s="455">
        <f>แยกหน่วยบริการ!AF705</f>
        <v>0</v>
      </c>
      <c r="H705" s="455">
        <f>แยกหน่วยบริการ!AN705</f>
        <v>0</v>
      </c>
      <c r="I705" s="455">
        <f>แยกหน่วยบริการ!AV705</f>
        <v>0</v>
      </c>
      <c r="J705" s="456">
        <f>แยกหน่วยบริการ!BD705</f>
        <v>0</v>
      </c>
      <c r="K705" s="456">
        <f>แยกหน่วยบริการ!BL705</f>
        <v>0</v>
      </c>
      <c r="M705" s="445" t="s">
        <v>1060</v>
      </c>
      <c r="N705" s="445" t="s">
        <v>1690</v>
      </c>
    </row>
    <row r="706" spans="1:14" ht="25.2" customHeight="1">
      <c r="A706" s="451">
        <v>703</v>
      </c>
      <c r="B706" s="452" t="s">
        <v>1859</v>
      </c>
      <c r="C706" s="453" t="s">
        <v>1860</v>
      </c>
      <c r="D706" s="454">
        <f>แยกหน่วยบริการ!H706</f>
        <v>0</v>
      </c>
      <c r="E706" s="455">
        <f>แยกหน่วยบริการ!P706</f>
        <v>64680.35</v>
      </c>
      <c r="F706" s="455">
        <f>แยกหน่วยบริการ!X706</f>
        <v>27625.87</v>
      </c>
      <c r="G706" s="455">
        <f>แยกหน่วยบริการ!AF706</f>
        <v>0</v>
      </c>
      <c r="H706" s="455">
        <f>แยกหน่วยบริการ!AN706</f>
        <v>23949.41</v>
      </c>
      <c r="I706" s="455">
        <f>แยกหน่วยบริการ!AV706</f>
        <v>9674.61</v>
      </c>
      <c r="J706" s="456">
        <f>แยกหน่วยบริการ!BD706</f>
        <v>0</v>
      </c>
      <c r="K706" s="456">
        <f>แยกหน่วยบริการ!BL706</f>
        <v>59785.47</v>
      </c>
      <c r="M706" s="445" t="s">
        <v>1061</v>
      </c>
      <c r="N706" s="445" t="s">
        <v>1691</v>
      </c>
    </row>
    <row r="707" spans="1:14" ht="25.2" customHeight="1">
      <c r="A707" s="451">
        <v>704</v>
      </c>
      <c r="B707" s="452" t="s">
        <v>1060</v>
      </c>
      <c r="C707" s="453" t="s">
        <v>1690</v>
      </c>
      <c r="D707" s="454">
        <f>แยกหน่วยบริการ!H707</f>
        <v>0</v>
      </c>
      <c r="E707" s="455">
        <f>แยกหน่วยบริการ!P707</f>
        <v>0</v>
      </c>
      <c r="F707" s="455">
        <f>แยกหน่วยบริการ!X707</f>
        <v>0</v>
      </c>
      <c r="G707" s="455">
        <f>แยกหน่วยบริการ!AF707</f>
        <v>0</v>
      </c>
      <c r="H707" s="455">
        <f>แยกหน่วยบริการ!AN707</f>
        <v>0</v>
      </c>
      <c r="I707" s="455">
        <f>แยกหน่วยบริการ!AV707</f>
        <v>14570.38</v>
      </c>
      <c r="J707" s="456">
        <f>แยกหน่วยบริการ!BD707</f>
        <v>0</v>
      </c>
      <c r="K707" s="456">
        <f>แยกหน่วยบริการ!BL707</f>
        <v>0</v>
      </c>
      <c r="M707" s="445" t="s">
        <v>1062</v>
      </c>
      <c r="N707" s="445" t="s">
        <v>339</v>
      </c>
    </row>
    <row r="708" spans="1:14" ht="25.2" customHeight="1">
      <c r="A708" s="451">
        <v>705</v>
      </c>
      <c r="B708" s="452" t="s">
        <v>1061</v>
      </c>
      <c r="C708" s="453" t="s">
        <v>1691</v>
      </c>
      <c r="D708" s="454">
        <f>แยกหน่วยบริการ!H708</f>
        <v>0</v>
      </c>
      <c r="E708" s="455">
        <f>แยกหน่วยบริการ!P708</f>
        <v>0</v>
      </c>
      <c r="F708" s="455">
        <f>แยกหน่วยบริการ!X708</f>
        <v>0</v>
      </c>
      <c r="G708" s="455">
        <f>แยกหน่วยบริการ!AF708</f>
        <v>0</v>
      </c>
      <c r="H708" s="455">
        <f>แยกหน่วยบริการ!AN708</f>
        <v>0</v>
      </c>
      <c r="I708" s="455">
        <f>แยกหน่วยบริการ!AV708</f>
        <v>0</v>
      </c>
      <c r="J708" s="456">
        <f>แยกหน่วยบริการ!BD708</f>
        <v>0</v>
      </c>
      <c r="K708" s="456">
        <f>แยกหน่วยบริการ!BL708</f>
        <v>0</v>
      </c>
      <c r="M708" s="445" t="s">
        <v>1983</v>
      </c>
      <c r="N708" s="445" t="s">
        <v>1984</v>
      </c>
    </row>
    <row r="709" spans="1:14" ht="25.2" customHeight="1">
      <c r="A709" s="451">
        <v>706</v>
      </c>
      <c r="B709" s="452" t="s">
        <v>1062</v>
      </c>
      <c r="C709" s="453" t="s">
        <v>339</v>
      </c>
      <c r="D709" s="454">
        <f>แยกหน่วยบริการ!H709</f>
        <v>0</v>
      </c>
      <c r="E709" s="455">
        <f>แยกหน่วยบริการ!P709</f>
        <v>0</v>
      </c>
      <c r="F709" s="455">
        <f>แยกหน่วยบริการ!X709</f>
        <v>0</v>
      </c>
      <c r="G709" s="455">
        <f>แยกหน่วยบริการ!AF709</f>
        <v>0</v>
      </c>
      <c r="H709" s="455">
        <f>แยกหน่วยบริการ!AN709</f>
        <v>4526.5</v>
      </c>
      <c r="I709" s="455">
        <f>แยกหน่วยบริการ!AV709</f>
        <v>6479.5</v>
      </c>
      <c r="J709" s="456">
        <f>แยกหน่วยบริการ!BD709</f>
        <v>0</v>
      </c>
      <c r="K709" s="456">
        <f>แยกหน่วยบริการ!BL709</f>
        <v>9937.5</v>
      </c>
      <c r="M709" s="445" t="s">
        <v>1985</v>
      </c>
      <c r="N709" s="445" t="s">
        <v>1324</v>
      </c>
    </row>
    <row r="710" spans="1:14" ht="25.2" customHeight="1">
      <c r="A710" s="451">
        <v>707</v>
      </c>
      <c r="B710" s="452" t="s">
        <v>1983</v>
      </c>
      <c r="C710" s="453" t="s">
        <v>1984</v>
      </c>
      <c r="D710" s="454">
        <f>แยกหน่วยบริการ!H710</f>
        <v>3240000</v>
      </c>
      <c r="E710" s="455">
        <f>แยกหน่วยบริการ!P710</f>
        <v>510000</v>
      </c>
      <c r="F710" s="455">
        <f>แยกหน่วยบริการ!X710</f>
        <v>610000</v>
      </c>
      <c r="G710" s="455">
        <f>แยกหน่วยบริการ!AF710</f>
        <v>800000</v>
      </c>
      <c r="H710" s="455">
        <f>แยกหน่วยบริการ!AN710</f>
        <v>310000</v>
      </c>
      <c r="I710" s="455">
        <f>แยกหน่วยบริการ!AV710</f>
        <v>540000</v>
      </c>
      <c r="J710" s="456">
        <f>แยกหน่วยบริการ!BD710</f>
        <v>340000</v>
      </c>
      <c r="K710" s="456">
        <f>แยกหน่วยบริการ!BL710</f>
        <v>220000</v>
      </c>
      <c r="M710" s="445" t="s">
        <v>1986</v>
      </c>
      <c r="N710" s="445" t="s">
        <v>1987</v>
      </c>
    </row>
    <row r="711" spans="1:14" ht="25.2" customHeight="1">
      <c r="A711" s="451">
        <v>708</v>
      </c>
      <c r="B711" s="452" t="s">
        <v>1985</v>
      </c>
      <c r="C711" s="453" t="s">
        <v>1324</v>
      </c>
      <c r="D711" s="454">
        <f>แยกหน่วยบริการ!H711</f>
        <v>220000</v>
      </c>
      <c r="E711" s="455">
        <f>แยกหน่วยบริการ!P711</f>
        <v>310000</v>
      </c>
      <c r="F711" s="455">
        <f>แยกหน่วยบริการ!X711</f>
        <v>180000</v>
      </c>
      <c r="G711" s="455">
        <f>แยกหน่วยบริการ!AF711</f>
        <v>215000</v>
      </c>
      <c r="H711" s="455">
        <f>แยกหน่วยบริการ!AN711</f>
        <v>10000</v>
      </c>
      <c r="I711" s="455">
        <f>แยกหน่วยบริการ!AV711</f>
        <v>300000</v>
      </c>
      <c r="J711" s="456">
        <f>แยกหน่วยบริการ!BD711</f>
        <v>110000</v>
      </c>
      <c r="K711" s="456">
        <f>แยกหน่วยบริการ!BL711</f>
        <v>50000</v>
      </c>
      <c r="M711" s="445" t="s">
        <v>1988</v>
      </c>
      <c r="N711" s="445" t="s">
        <v>1692</v>
      </c>
    </row>
    <row r="712" spans="1:14" ht="25.2" customHeight="1">
      <c r="A712" s="451">
        <v>709</v>
      </c>
      <c r="B712" s="452" t="s">
        <v>1986</v>
      </c>
      <c r="C712" s="453" t="s">
        <v>1987</v>
      </c>
      <c r="D712" s="454">
        <f>แยกหน่วยบริการ!H712</f>
        <v>705000</v>
      </c>
      <c r="E712" s="455">
        <f>แยกหน่วยบริการ!P712</f>
        <v>275000</v>
      </c>
      <c r="F712" s="455">
        <f>แยกหน่วยบริการ!X712</f>
        <v>275000</v>
      </c>
      <c r="G712" s="455">
        <f>แยกหน่วยบริการ!AF712</f>
        <v>330000</v>
      </c>
      <c r="H712" s="455">
        <f>แยกหน่วยบริการ!AN712</f>
        <v>250000</v>
      </c>
      <c r="I712" s="455">
        <f>แยกหน่วยบริการ!AV712</f>
        <v>165000</v>
      </c>
      <c r="J712" s="456">
        <f>แยกหน่วยบริการ!BD712</f>
        <v>55000</v>
      </c>
      <c r="K712" s="456">
        <f>แยกหน่วยบริการ!BL712</f>
        <v>175000</v>
      </c>
      <c r="M712" s="445" t="s">
        <v>1989</v>
      </c>
      <c r="N712" s="445" t="s">
        <v>1693</v>
      </c>
    </row>
    <row r="713" spans="1:14" ht="25.2" customHeight="1">
      <c r="A713" s="451">
        <v>710</v>
      </c>
      <c r="B713" s="452" t="s">
        <v>1988</v>
      </c>
      <c r="C713" s="453" t="s">
        <v>1692</v>
      </c>
      <c r="D713" s="454">
        <f>แยกหน่วยบริการ!H713</f>
        <v>58769333.659999996</v>
      </c>
      <c r="E713" s="455">
        <f>แยกหน่วยบริการ!P713</f>
        <v>10643346.9</v>
      </c>
      <c r="F713" s="455">
        <f>แยกหน่วยบริการ!X713</f>
        <v>21069701.309999999</v>
      </c>
      <c r="G713" s="455">
        <f>แยกหน่วยบริการ!AF713</f>
        <v>22031170.5</v>
      </c>
      <c r="H713" s="455">
        <f>แยกหน่วยบริการ!AN713</f>
        <v>9800202.4000000004</v>
      </c>
      <c r="I713" s="455">
        <f>แยกหน่วยบริการ!AV713</f>
        <v>11937314.5</v>
      </c>
      <c r="J713" s="456">
        <f>แยกหน่วยบริการ!BD713</f>
        <v>10634176.5</v>
      </c>
      <c r="K713" s="456">
        <f>แยกหน่วยบริการ!BL713</f>
        <v>6612775.4900000002</v>
      </c>
      <c r="M713" s="445" t="s">
        <v>1990</v>
      </c>
      <c r="N713" s="445" t="s">
        <v>1694</v>
      </c>
    </row>
    <row r="714" spans="1:14" ht="25.2" customHeight="1">
      <c r="A714" s="451">
        <v>711</v>
      </c>
      <c r="B714" s="452" t="s">
        <v>1989</v>
      </c>
      <c r="C714" s="453" t="s">
        <v>1693</v>
      </c>
      <c r="D714" s="454">
        <f>แยกหน่วยบริการ!H714</f>
        <v>6298329.5</v>
      </c>
      <c r="E714" s="455">
        <f>แยกหน่วยบริการ!P714</f>
        <v>673630</v>
      </c>
      <c r="F714" s="455">
        <f>แยกหน่วยบริการ!X714</f>
        <v>3618063.75</v>
      </c>
      <c r="G714" s="455">
        <f>แยกหน่วยบริการ!AF714</f>
        <v>2219086</v>
      </c>
      <c r="H714" s="455">
        <f>แยกหน่วยบริการ!AN714</f>
        <v>1524844.25</v>
      </c>
      <c r="I714" s="455">
        <f>แยกหน่วยบริการ!AV714</f>
        <v>705585</v>
      </c>
      <c r="J714" s="456">
        <f>แยกหน่วยบริการ!BD714</f>
        <v>633680.5</v>
      </c>
      <c r="K714" s="456">
        <f>แยกหน่วยบริการ!BL714</f>
        <v>297646.25</v>
      </c>
      <c r="M714" s="445" t="s">
        <v>1991</v>
      </c>
      <c r="N714" s="445" t="s">
        <v>1695</v>
      </c>
    </row>
    <row r="715" spans="1:14" ht="25.2" customHeight="1">
      <c r="A715" s="451">
        <v>712</v>
      </c>
      <c r="B715" s="452" t="s">
        <v>1990</v>
      </c>
      <c r="C715" s="453" t="s">
        <v>1694</v>
      </c>
      <c r="D715" s="454">
        <f>แยกหน่วยบริการ!H715</f>
        <v>0</v>
      </c>
      <c r="E715" s="455">
        <f>แยกหน่วยบริการ!P715</f>
        <v>0</v>
      </c>
      <c r="F715" s="455">
        <f>แยกหน่วยบริการ!X715</f>
        <v>0</v>
      </c>
      <c r="G715" s="455">
        <f>แยกหน่วยบริการ!AF715</f>
        <v>0</v>
      </c>
      <c r="H715" s="455">
        <f>แยกหน่วยบริการ!AN715</f>
        <v>0</v>
      </c>
      <c r="I715" s="455">
        <f>แยกหน่วยบริการ!AV715</f>
        <v>0</v>
      </c>
      <c r="J715" s="456">
        <f>แยกหน่วยบริการ!BD715</f>
        <v>0</v>
      </c>
      <c r="K715" s="456">
        <f>แยกหน่วยบริการ!BL715</f>
        <v>0</v>
      </c>
      <c r="M715" s="445" t="s">
        <v>1992</v>
      </c>
      <c r="N715" s="445" t="s">
        <v>1698</v>
      </c>
    </row>
    <row r="716" spans="1:14" ht="25.2" customHeight="1">
      <c r="A716" s="451">
        <v>713</v>
      </c>
      <c r="B716" s="452" t="s">
        <v>1991</v>
      </c>
      <c r="C716" s="453" t="s">
        <v>1695</v>
      </c>
      <c r="D716" s="454">
        <f>แยกหน่วยบริการ!H716</f>
        <v>36000</v>
      </c>
      <c r="E716" s="455">
        <f>แยกหน่วยบริการ!P716</f>
        <v>9600</v>
      </c>
      <c r="F716" s="455">
        <f>แยกหน่วยบริการ!X716</f>
        <v>9450</v>
      </c>
      <c r="G716" s="455">
        <f>แยกหน่วยบริการ!AF716</f>
        <v>5100</v>
      </c>
      <c r="H716" s="455">
        <f>แยกหน่วยบริการ!AN716</f>
        <v>0</v>
      </c>
      <c r="I716" s="455">
        <f>แยกหน่วยบริการ!AV716</f>
        <v>9900</v>
      </c>
      <c r="J716" s="456">
        <f>แยกหน่วยบริการ!BD716</f>
        <v>7200</v>
      </c>
      <c r="K716" s="456">
        <f>แยกหน่วยบริการ!BL716</f>
        <v>1200</v>
      </c>
      <c r="M716" s="445" t="s">
        <v>1993</v>
      </c>
      <c r="N716" s="445" t="s">
        <v>1696</v>
      </c>
    </row>
    <row r="717" spans="1:14" ht="25.2" customHeight="1">
      <c r="A717" s="451">
        <v>714</v>
      </c>
      <c r="B717" s="452" t="s">
        <v>1992</v>
      </c>
      <c r="C717" s="453" t="s">
        <v>1698</v>
      </c>
      <c r="D717" s="454">
        <f>แยกหน่วยบริการ!H717</f>
        <v>114550</v>
      </c>
      <c r="E717" s="455">
        <f>แยกหน่วยบริการ!P717</f>
        <v>5100</v>
      </c>
      <c r="F717" s="455">
        <f>แยกหน่วยบริการ!X717</f>
        <v>60450</v>
      </c>
      <c r="G717" s="455">
        <f>แยกหน่วยบริการ!AF717</f>
        <v>53400</v>
      </c>
      <c r="H717" s="455">
        <f>แยกหน่วยบริการ!AN717</f>
        <v>11850</v>
      </c>
      <c r="I717" s="455">
        <f>แยกหน่วยบริการ!AV717</f>
        <v>18450</v>
      </c>
      <c r="J717" s="456">
        <f>แยกหน่วยบริการ!BD717</f>
        <v>4800</v>
      </c>
      <c r="K717" s="456">
        <f>แยกหน่วยบริการ!BL717</f>
        <v>0</v>
      </c>
      <c r="M717" s="445" t="s">
        <v>1994</v>
      </c>
      <c r="N717" s="445" t="s">
        <v>1697</v>
      </c>
    </row>
    <row r="718" spans="1:14" ht="25.2" customHeight="1">
      <c r="A718" s="451">
        <v>715</v>
      </c>
      <c r="B718" s="452" t="s">
        <v>1993</v>
      </c>
      <c r="C718" s="453" t="s">
        <v>1696</v>
      </c>
      <c r="D718" s="454">
        <f>แยกหน่วยบริการ!H718</f>
        <v>0</v>
      </c>
      <c r="E718" s="455">
        <f>แยกหน่วยบริการ!P718</f>
        <v>0</v>
      </c>
      <c r="F718" s="455">
        <f>แยกหน่วยบริการ!X718</f>
        <v>165000</v>
      </c>
      <c r="G718" s="455">
        <f>แยกหน่วยบริการ!AF718</f>
        <v>225000</v>
      </c>
      <c r="H718" s="455">
        <f>แยกหน่วยบริการ!AN718</f>
        <v>165000</v>
      </c>
      <c r="I718" s="455">
        <f>แยกหน่วยบริการ!AV718</f>
        <v>0</v>
      </c>
      <c r="J718" s="456">
        <f>แยกหน่วยบริการ!BD718</f>
        <v>55000</v>
      </c>
      <c r="K718" s="456">
        <f>แยกหน่วยบริการ!BL718</f>
        <v>0</v>
      </c>
      <c r="M718" s="445" t="s">
        <v>1995</v>
      </c>
      <c r="N718" s="445" t="s">
        <v>1850</v>
      </c>
    </row>
    <row r="719" spans="1:14" ht="25.2" customHeight="1">
      <c r="A719" s="451">
        <v>716</v>
      </c>
      <c r="B719" s="452" t="s">
        <v>1994</v>
      </c>
      <c r="C719" s="453" t="s">
        <v>1697</v>
      </c>
      <c r="D719" s="454">
        <f>แยกหน่วยบริการ!H719</f>
        <v>680852.5</v>
      </c>
      <c r="E719" s="455">
        <f>แยกหน่วยบริการ!P719</f>
        <v>424190</v>
      </c>
      <c r="F719" s="455">
        <f>แยกหน่วยบริการ!X719</f>
        <v>0</v>
      </c>
      <c r="G719" s="455">
        <f>แยกหน่วยบริการ!AF719</f>
        <v>0</v>
      </c>
      <c r="H719" s="455">
        <f>แยกหน่วยบริการ!AN719</f>
        <v>601720</v>
      </c>
      <c r="I719" s="455">
        <f>แยกหน่วยบริการ!AV719</f>
        <v>0</v>
      </c>
      <c r="J719" s="456">
        <f>แยกหน่วยบริการ!BD719</f>
        <v>0</v>
      </c>
      <c r="K719" s="456">
        <f>แยกหน่วยบริการ!BL719</f>
        <v>0</v>
      </c>
      <c r="M719" s="445" t="s">
        <v>1996</v>
      </c>
      <c r="N719" s="445" t="s">
        <v>1907</v>
      </c>
    </row>
    <row r="720" spans="1:14" ht="25.2" customHeight="1">
      <c r="A720" s="451">
        <v>717</v>
      </c>
      <c r="B720" s="452" t="s">
        <v>1995</v>
      </c>
      <c r="C720" s="453" t="s">
        <v>1850</v>
      </c>
      <c r="D720" s="454">
        <f>แยกหน่วยบริการ!H720</f>
        <v>2361455</v>
      </c>
      <c r="E720" s="455">
        <f>แยกหน่วยบริการ!P720</f>
        <v>1874100</v>
      </c>
      <c r="F720" s="455">
        <f>แยกหน่วยบริการ!X720</f>
        <v>2555100</v>
      </c>
      <c r="G720" s="455">
        <f>แยกหน่วยบริการ!AF720</f>
        <v>1060500</v>
      </c>
      <c r="H720" s="455">
        <f>แยกหน่วยบริการ!AN720</f>
        <v>438400</v>
      </c>
      <c r="I720" s="455">
        <f>แยกหน่วยบริการ!AV720</f>
        <v>1718900</v>
      </c>
      <c r="J720" s="456">
        <f>แยกหน่วยบริการ!BD720</f>
        <v>1481000</v>
      </c>
      <c r="K720" s="456">
        <f>แยกหน่วยบริการ!BL720</f>
        <v>1078200</v>
      </c>
      <c r="M720" s="445" t="s">
        <v>1997</v>
      </c>
      <c r="N720" s="445" t="s">
        <v>1401</v>
      </c>
    </row>
    <row r="721" spans="1:14" ht="25.2" customHeight="1">
      <c r="A721" s="451">
        <v>718</v>
      </c>
      <c r="B721" s="452" t="s">
        <v>1996</v>
      </c>
      <c r="C721" s="453" t="s">
        <v>1907</v>
      </c>
      <c r="D721" s="454">
        <f>แยกหน่วยบริการ!H721</f>
        <v>0</v>
      </c>
      <c r="E721" s="455">
        <f>แยกหน่วยบริการ!P721</f>
        <v>0</v>
      </c>
      <c r="F721" s="455">
        <f>แยกหน่วยบริการ!X721</f>
        <v>0</v>
      </c>
      <c r="G721" s="455">
        <f>แยกหน่วยบริการ!AF721</f>
        <v>0</v>
      </c>
      <c r="H721" s="455">
        <f>แยกหน่วยบริการ!AN721</f>
        <v>0</v>
      </c>
      <c r="I721" s="455">
        <f>แยกหน่วยบริการ!AV721</f>
        <v>0</v>
      </c>
      <c r="J721" s="456">
        <f>แยกหน่วยบริการ!BD721</f>
        <v>0</v>
      </c>
      <c r="K721" s="456">
        <f>แยกหน่วยบริการ!BL721</f>
        <v>0</v>
      </c>
      <c r="M721" s="445" t="s">
        <v>1998</v>
      </c>
      <c r="N721" s="445" t="s">
        <v>1402</v>
      </c>
    </row>
    <row r="722" spans="1:14" ht="25.2" customHeight="1">
      <c r="A722" s="451">
        <v>719</v>
      </c>
      <c r="B722" s="452" t="s">
        <v>1997</v>
      </c>
      <c r="C722" s="453" t="s">
        <v>1401</v>
      </c>
      <c r="D722" s="454">
        <f>แยกหน่วยบริการ!H722</f>
        <v>18629645</v>
      </c>
      <c r="E722" s="455">
        <f>แยกหน่วยบริการ!P722</f>
        <v>3440200</v>
      </c>
      <c r="F722" s="455">
        <f>แยกหน่วยบริการ!X722</f>
        <v>5433600</v>
      </c>
      <c r="G722" s="455">
        <f>แยกหน่วยบริการ!AF722</f>
        <v>7679600.7999999998</v>
      </c>
      <c r="H722" s="455">
        <f>แยกหน่วยบริการ!AN722</f>
        <v>3633700</v>
      </c>
      <c r="I722" s="455">
        <f>แยกหน่วยบริการ!AV722</f>
        <v>4670700</v>
      </c>
      <c r="J722" s="456">
        <f>แยกหน่วยบริการ!BD722</f>
        <v>3468500</v>
      </c>
      <c r="K722" s="456">
        <f>แยกหน่วยบริการ!BL722</f>
        <v>3197631</v>
      </c>
      <c r="M722" s="445" t="s">
        <v>1999</v>
      </c>
      <c r="N722" s="445" t="s">
        <v>1395</v>
      </c>
    </row>
    <row r="723" spans="1:14" ht="25.2" customHeight="1">
      <c r="A723" s="451">
        <v>720</v>
      </c>
      <c r="B723" s="452" t="s">
        <v>1998</v>
      </c>
      <c r="C723" s="453" t="s">
        <v>2331</v>
      </c>
      <c r="D723" s="454">
        <f>แยกหน่วยบริการ!H723</f>
        <v>5008.79</v>
      </c>
      <c r="E723" s="455">
        <f>แยกหน่วยบริการ!P723</f>
        <v>0</v>
      </c>
      <c r="F723" s="455">
        <f>แยกหน่วยบริการ!X723</f>
        <v>0</v>
      </c>
      <c r="G723" s="455">
        <f>แยกหน่วยบริการ!AF723</f>
        <v>40150.6</v>
      </c>
      <c r="H723" s="455">
        <f>แยกหน่วยบริการ!AN723</f>
        <v>0</v>
      </c>
      <c r="I723" s="455">
        <f>แยกหน่วยบริการ!AV723</f>
        <v>0</v>
      </c>
      <c r="J723" s="456">
        <f>แยกหน่วยบริการ!BD723</f>
        <v>0</v>
      </c>
      <c r="K723" s="456">
        <f>แยกหน่วยบริการ!BL723</f>
        <v>0</v>
      </c>
      <c r="M723" s="445" t="s">
        <v>2000</v>
      </c>
      <c r="N723" s="445" t="s">
        <v>1396</v>
      </c>
    </row>
    <row r="724" spans="1:14" ht="25.2" customHeight="1">
      <c r="A724" s="451">
        <v>721</v>
      </c>
      <c r="B724" s="452" t="s">
        <v>1999</v>
      </c>
      <c r="C724" s="453" t="s">
        <v>1395</v>
      </c>
      <c r="D724" s="454">
        <f>แยกหน่วยบริการ!H724</f>
        <v>0</v>
      </c>
      <c r="E724" s="455">
        <f>แยกหน่วยบริการ!P724</f>
        <v>0</v>
      </c>
      <c r="F724" s="455">
        <f>แยกหน่วยบริการ!X724</f>
        <v>0</v>
      </c>
      <c r="G724" s="455">
        <f>แยกหน่วยบริการ!AF724</f>
        <v>0</v>
      </c>
      <c r="H724" s="455">
        <f>แยกหน่วยบริการ!AN724</f>
        <v>0</v>
      </c>
      <c r="I724" s="455">
        <f>แยกหน่วยบริการ!AV724</f>
        <v>0</v>
      </c>
      <c r="J724" s="456">
        <f>แยกหน่วยบริการ!BD724</f>
        <v>0</v>
      </c>
      <c r="K724" s="456">
        <f>แยกหน่วยบริการ!BL724</f>
        <v>0</v>
      </c>
      <c r="M724" s="445" t="s">
        <v>2001</v>
      </c>
      <c r="N724" s="445" t="s">
        <v>1399</v>
      </c>
    </row>
    <row r="725" spans="1:14" ht="25.2" customHeight="1">
      <c r="A725" s="451">
        <v>722</v>
      </c>
      <c r="B725" s="452" t="s">
        <v>2000</v>
      </c>
      <c r="C725" s="453" t="s">
        <v>1396</v>
      </c>
      <c r="D725" s="454">
        <f>แยกหน่วยบริการ!H725</f>
        <v>0</v>
      </c>
      <c r="E725" s="455">
        <f>แยกหน่วยบริการ!P725</f>
        <v>0</v>
      </c>
      <c r="F725" s="455">
        <f>แยกหน่วยบริการ!X725</f>
        <v>0</v>
      </c>
      <c r="G725" s="455">
        <f>แยกหน่วยบริการ!AF725</f>
        <v>0</v>
      </c>
      <c r="H725" s="455">
        <f>แยกหน่วยบริการ!AN725</f>
        <v>0</v>
      </c>
      <c r="I725" s="455">
        <f>แยกหน่วยบริการ!AV725</f>
        <v>0</v>
      </c>
      <c r="J725" s="456">
        <f>แยกหน่วยบริการ!BD725</f>
        <v>0</v>
      </c>
      <c r="K725" s="456">
        <f>แยกหน่วยบริการ!BL725</f>
        <v>0</v>
      </c>
      <c r="M725" s="445" t="s">
        <v>2002</v>
      </c>
      <c r="N725" s="445" t="s">
        <v>1400</v>
      </c>
    </row>
    <row r="726" spans="1:14" ht="25.2" customHeight="1">
      <c r="A726" s="451">
        <v>723</v>
      </c>
      <c r="B726" s="452" t="s">
        <v>2001</v>
      </c>
      <c r="C726" s="453" t="s">
        <v>1399</v>
      </c>
      <c r="D726" s="454">
        <f>แยกหน่วยบริการ!H726</f>
        <v>225735.74</v>
      </c>
      <c r="E726" s="455">
        <f>แยกหน่วยบริการ!P726</f>
        <v>0</v>
      </c>
      <c r="F726" s="455">
        <f>แยกหน่วยบริการ!X726</f>
        <v>77500</v>
      </c>
      <c r="G726" s="455">
        <f>แยกหน่วยบริการ!AF726</f>
        <v>41700</v>
      </c>
      <c r="H726" s="455">
        <f>แยกหน่วยบริการ!AN726</f>
        <v>0</v>
      </c>
      <c r="I726" s="455">
        <f>แยกหน่วยบริการ!AV726</f>
        <v>0</v>
      </c>
      <c r="J726" s="456">
        <f>แยกหน่วยบริการ!BD726</f>
        <v>0</v>
      </c>
      <c r="K726" s="456">
        <f>แยกหน่วยบริการ!BL726</f>
        <v>0</v>
      </c>
      <c r="M726" s="445" t="s">
        <v>2003</v>
      </c>
      <c r="N726" s="445" t="s">
        <v>2004</v>
      </c>
    </row>
    <row r="727" spans="1:14" ht="25.2" customHeight="1">
      <c r="A727" s="451">
        <v>724</v>
      </c>
      <c r="B727" s="452" t="s">
        <v>2002</v>
      </c>
      <c r="C727" s="453" t="s">
        <v>1400</v>
      </c>
      <c r="D727" s="454">
        <f>แยกหน่วยบริการ!H727</f>
        <v>2130659.2599999998</v>
      </c>
      <c r="E727" s="455">
        <f>แยกหน่วยบริการ!P727</f>
        <v>635100</v>
      </c>
      <c r="F727" s="455">
        <f>แยกหน่วยบริการ!X727</f>
        <v>329800</v>
      </c>
      <c r="G727" s="455">
        <f>แยกหน่วยบริการ!AF727</f>
        <v>299412.7</v>
      </c>
      <c r="H727" s="455">
        <f>แยกหน่วยบริการ!AN727</f>
        <v>424200</v>
      </c>
      <c r="I727" s="455">
        <f>แยกหน่วยบริการ!AV727</f>
        <v>496900</v>
      </c>
      <c r="J727" s="456">
        <f>แยกหน่วยบริการ!BD727</f>
        <v>364500</v>
      </c>
      <c r="K727" s="456">
        <f>แยกหน่วยบริการ!BL727</f>
        <v>146923</v>
      </c>
      <c r="M727" s="445" t="s">
        <v>2005</v>
      </c>
      <c r="N727" s="445" t="s">
        <v>2006</v>
      </c>
    </row>
    <row r="728" spans="1:14" ht="25.2" customHeight="1">
      <c r="A728" s="451">
        <v>725</v>
      </c>
      <c r="B728" s="452" t="s">
        <v>2003</v>
      </c>
      <c r="C728" s="453" t="s">
        <v>2332</v>
      </c>
      <c r="D728" s="454">
        <f>แยกหน่วยบริการ!H728</f>
        <v>20600</v>
      </c>
      <c r="E728" s="455">
        <f>แยกหน่วยบริการ!P728</f>
        <v>0</v>
      </c>
      <c r="F728" s="455">
        <f>แยกหน่วยบริการ!X728</f>
        <v>0</v>
      </c>
      <c r="G728" s="455">
        <f>แยกหน่วยบริการ!AF728</f>
        <v>0</v>
      </c>
      <c r="H728" s="455">
        <f>แยกหน่วยบริการ!AN728</f>
        <v>0</v>
      </c>
      <c r="I728" s="455">
        <f>แยกหน่วยบริการ!AV728</f>
        <v>0</v>
      </c>
      <c r="J728" s="456">
        <f>แยกหน่วยบริการ!BD728</f>
        <v>0</v>
      </c>
      <c r="K728" s="456">
        <f>แยกหน่วยบริการ!BL728</f>
        <v>0</v>
      </c>
      <c r="M728" s="445" t="s">
        <v>1064</v>
      </c>
      <c r="N728" s="445" t="s">
        <v>340</v>
      </c>
    </row>
    <row r="729" spans="1:14" ht="25.2" customHeight="1">
      <c r="A729" s="451">
        <v>726</v>
      </c>
      <c r="B729" s="452" t="s">
        <v>2005</v>
      </c>
      <c r="C729" s="453" t="s">
        <v>2333</v>
      </c>
      <c r="D729" s="454">
        <f>แยกหน่วยบริการ!H729</f>
        <v>0</v>
      </c>
      <c r="E729" s="455">
        <f>แยกหน่วยบริการ!P729</f>
        <v>3000</v>
      </c>
      <c r="F729" s="455">
        <f>แยกหน่วยบริการ!X729</f>
        <v>0</v>
      </c>
      <c r="G729" s="455">
        <f>แยกหน่วยบริการ!AF729</f>
        <v>0</v>
      </c>
      <c r="H729" s="455">
        <f>แยกหน่วยบริการ!AN729</f>
        <v>0</v>
      </c>
      <c r="I729" s="455">
        <f>แยกหน่วยบริการ!AV729</f>
        <v>0</v>
      </c>
      <c r="J729" s="456">
        <f>แยกหน่วยบริการ!BD729</f>
        <v>0</v>
      </c>
      <c r="K729" s="456">
        <f>แยกหน่วยบริการ!BL729</f>
        <v>700</v>
      </c>
      <c r="M729" s="445" t="s">
        <v>1065</v>
      </c>
      <c r="N729" s="445" t="s">
        <v>1699</v>
      </c>
    </row>
    <row r="730" spans="1:14" ht="25.2" customHeight="1">
      <c r="A730" s="451">
        <v>727</v>
      </c>
      <c r="B730" s="452" t="s">
        <v>1064</v>
      </c>
      <c r="C730" s="453" t="s">
        <v>2334</v>
      </c>
      <c r="D730" s="454">
        <f>แยกหน่วยบริการ!H730</f>
        <v>12267436.66</v>
      </c>
      <c r="E730" s="455">
        <f>แยกหน่วยบริการ!P730</f>
        <v>0</v>
      </c>
      <c r="F730" s="455">
        <f>แยกหน่วยบริการ!X730</f>
        <v>14850</v>
      </c>
      <c r="G730" s="455">
        <f>แยกหน่วยบริการ!AF730</f>
        <v>381991.94</v>
      </c>
      <c r="H730" s="455">
        <f>แยกหน่วยบริการ!AN730</f>
        <v>0</v>
      </c>
      <c r="I730" s="455">
        <f>แยกหน่วยบริการ!AV730</f>
        <v>0</v>
      </c>
      <c r="J730" s="456">
        <f>แยกหน่วยบริการ!BD730</f>
        <v>0</v>
      </c>
      <c r="K730" s="456">
        <f>แยกหน่วยบริการ!BL730</f>
        <v>136333.34</v>
      </c>
      <c r="M730" s="445" t="s">
        <v>1066</v>
      </c>
      <c r="N730" s="445" t="s">
        <v>1700</v>
      </c>
    </row>
    <row r="731" spans="1:14" ht="25.2" customHeight="1">
      <c r="A731" s="451">
        <v>728</v>
      </c>
      <c r="B731" s="452" t="s">
        <v>1065</v>
      </c>
      <c r="C731" s="453" t="s">
        <v>1699</v>
      </c>
      <c r="D731" s="454">
        <f>แยกหน่วยบริการ!H731</f>
        <v>12684478.74</v>
      </c>
      <c r="E731" s="455">
        <f>แยกหน่วยบริการ!P731</f>
        <v>0</v>
      </c>
      <c r="F731" s="455">
        <f>แยกหน่วยบริการ!X731</f>
        <v>794615.75</v>
      </c>
      <c r="G731" s="455">
        <f>แยกหน่วยบริการ!AF731</f>
        <v>3629120.55</v>
      </c>
      <c r="H731" s="455">
        <f>แยกหน่วยบริการ!AN731</f>
        <v>38917.120000000003</v>
      </c>
      <c r="I731" s="455">
        <f>แยกหน่วยบริการ!AV731</f>
        <v>0</v>
      </c>
      <c r="J731" s="456">
        <f>แยกหน่วยบริการ!BD731</f>
        <v>0</v>
      </c>
      <c r="K731" s="456">
        <f>แยกหน่วยบริการ!BL731</f>
        <v>320931.59999999998</v>
      </c>
      <c r="M731" s="445" t="s">
        <v>1067</v>
      </c>
      <c r="N731" s="445" t="s">
        <v>1701</v>
      </c>
    </row>
    <row r="732" spans="1:14" ht="25.2" customHeight="1">
      <c r="A732" s="451">
        <v>729</v>
      </c>
      <c r="B732" s="452" t="s">
        <v>1066</v>
      </c>
      <c r="C732" s="453" t="s">
        <v>1700</v>
      </c>
      <c r="D732" s="454">
        <f>แยกหน่วยบริการ!H732</f>
        <v>3274384.95</v>
      </c>
      <c r="E732" s="455">
        <f>แยกหน่วยบริการ!P732</f>
        <v>2938.92</v>
      </c>
      <c r="F732" s="455">
        <f>แยกหน่วยบริการ!X732</f>
        <v>385623.29</v>
      </c>
      <c r="G732" s="455">
        <f>แยกหน่วยบริการ!AF732</f>
        <v>0</v>
      </c>
      <c r="H732" s="455">
        <f>แยกหน่วยบริการ!AN732</f>
        <v>26400.55</v>
      </c>
      <c r="I732" s="455">
        <f>แยกหน่วยบริการ!AV732</f>
        <v>152166.63</v>
      </c>
      <c r="J732" s="456">
        <f>แยกหน่วยบริการ!BD732</f>
        <v>0</v>
      </c>
      <c r="K732" s="456">
        <f>แยกหน่วยบริการ!BL732</f>
        <v>0</v>
      </c>
      <c r="M732" s="445" t="s">
        <v>1068</v>
      </c>
      <c r="N732" s="445" t="s">
        <v>1330</v>
      </c>
    </row>
    <row r="733" spans="1:14" ht="25.2" customHeight="1">
      <c r="A733" s="451">
        <v>730</v>
      </c>
      <c r="B733" s="452" t="s">
        <v>1067</v>
      </c>
      <c r="C733" s="453" t="s">
        <v>1701</v>
      </c>
      <c r="D733" s="454">
        <f>แยกหน่วยบริการ!H733</f>
        <v>3847299.69</v>
      </c>
      <c r="E733" s="455">
        <f>แยกหน่วยบริการ!P733</f>
        <v>0</v>
      </c>
      <c r="F733" s="455">
        <f>แยกหน่วยบริการ!X733</f>
        <v>0</v>
      </c>
      <c r="G733" s="455">
        <f>แยกหน่วยบริการ!AF733</f>
        <v>29727.360000000001</v>
      </c>
      <c r="H733" s="455">
        <f>แยกหน่วยบริการ!AN733</f>
        <v>0</v>
      </c>
      <c r="I733" s="455">
        <f>แยกหน่วยบริการ!AV733</f>
        <v>0</v>
      </c>
      <c r="J733" s="456">
        <f>แยกหน่วยบริการ!BD733</f>
        <v>9070.65</v>
      </c>
      <c r="K733" s="456">
        <f>แยกหน่วยบริการ!BL733</f>
        <v>25555.56</v>
      </c>
      <c r="M733" s="445" t="s">
        <v>1069</v>
      </c>
      <c r="N733" s="445" t="s">
        <v>1702</v>
      </c>
    </row>
    <row r="734" spans="1:14" ht="25.2" customHeight="1">
      <c r="A734" s="451">
        <v>731</v>
      </c>
      <c r="B734" s="452" t="s">
        <v>1068</v>
      </c>
      <c r="C734" s="453" t="s">
        <v>2335</v>
      </c>
      <c r="D734" s="454">
        <f>แยกหน่วยบริการ!H734</f>
        <v>0</v>
      </c>
      <c r="E734" s="455">
        <f>แยกหน่วยบริการ!P734</f>
        <v>0</v>
      </c>
      <c r="F734" s="455">
        <f>แยกหน่วยบริการ!X734</f>
        <v>0</v>
      </c>
      <c r="G734" s="455">
        <f>แยกหน่วยบริการ!AF734</f>
        <v>0</v>
      </c>
      <c r="H734" s="455">
        <f>แยกหน่วยบริการ!AN734</f>
        <v>0</v>
      </c>
      <c r="I734" s="455">
        <f>แยกหน่วยบริการ!AV734</f>
        <v>0</v>
      </c>
      <c r="J734" s="456">
        <f>แยกหน่วยบริการ!BD734</f>
        <v>25965.85</v>
      </c>
      <c r="K734" s="456">
        <f>แยกหน่วยบริการ!BL734</f>
        <v>61333.36</v>
      </c>
      <c r="M734" s="445" t="s">
        <v>1070</v>
      </c>
      <c r="N734" s="445" t="s">
        <v>1703</v>
      </c>
    </row>
    <row r="735" spans="1:14" ht="25.2" customHeight="1">
      <c r="A735" s="451">
        <v>732</v>
      </c>
      <c r="B735" s="452" t="s">
        <v>1069</v>
      </c>
      <c r="C735" s="453" t="s">
        <v>1702</v>
      </c>
      <c r="D735" s="454">
        <f>แยกหน่วยบริการ!H735</f>
        <v>0</v>
      </c>
      <c r="E735" s="455">
        <f>แยกหน่วยบริการ!P735</f>
        <v>0</v>
      </c>
      <c r="F735" s="455">
        <f>แยกหน่วยบริการ!X735</f>
        <v>0</v>
      </c>
      <c r="G735" s="455">
        <f>แยกหน่วยบริการ!AF735</f>
        <v>0</v>
      </c>
      <c r="H735" s="455">
        <f>แยกหน่วยบริการ!AN735</f>
        <v>0</v>
      </c>
      <c r="I735" s="455">
        <f>แยกหน่วยบริการ!AV735</f>
        <v>0</v>
      </c>
      <c r="J735" s="456">
        <f>แยกหน่วยบริการ!BD735</f>
        <v>0</v>
      </c>
      <c r="K735" s="456">
        <f>แยกหน่วยบริการ!BL735</f>
        <v>0</v>
      </c>
      <c r="M735" s="445" t="s">
        <v>1071</v>
      </c>
      <c r="N735" s="445" t="s">
        <v>341</v>
      </c>
    </row>
    <row r="736" spans="1:14" ht="25.2" customHeight="1">
      <c r="A736" s="451">
        <v>733</v>
      </c>
      <c r="B736" s="452" t="s">
        <v>1070</v>
      </c>
      <c r="C736" s="453" t="s">
        <v>1703</v>
      </c>
      <c r="D736" s="454">
        <f>แยกหน่วยบริการ!H736</f>
        <v>0</v>
      </c>
      <c r="E736" s="455">
        <f>แยกหน่วยบริการ!P736</f>
        <v>77866.789999999994</v>
      </c>
      <c r="F736" s="455">
        <f>แยกหน่วยบริการ!X736</f>
        <v>0</v>
      </c>
      <c r="G736" s="455">
        <f>แยกหน่วยบริการ!AF736</f>
        <v>0</v>
      </c>
      <c r="H736" s="455">
        <f>แยกหน่วยบริการ!AN736</f>
        <v>0</v>
      </c>
      <c r="I736" s="455">
        <f>แยกหน่วยบริการ!AV736</f>
        <v>0</v>
      </c>
      <c r="J736" s="456">
        <f>แยกหน่วยบริการ!BD736</f>
        <v>0</v>
      </c>
      <c r="K736" s="456">
        <f>แยกหน่วยบริการ!BL736</f>
        <v>0</v>
      </c>
      <c r="M736" s="445" t="s">
        <v>1072</v>
      </c>
      <c r="N736" s="445" t="s">
        <v>1333</v>
      </c>
    </row>
    <row r="737" spans="1:14" ht="25.2" customHeight="1">
      <c r="A737" s="451">
        <v>734</v>
      </c>
      <c r="B737" s="452" t="s">
        <v>1071</v>
      </c>
      <c r="C737" s="453" t="s">
        <v>341</v>
      </c>
      <c r="D737" s="454">
        <f>แยกหน่วยบริการ!H737</f>
        <v>0</v>
      </c>
      <c r="E737" s="455">
        <f>แยกหน่วยบริการ!P737</f>
        <v>0</v>
      </c>
      <c r="F737" s="455">
        <f>แยกหน่วยบริการ!X737</f>
        <v>0</v>
      </c>
      <c r="G737" s="455">
        <f>แยกหน่วยบริการ!AF737</f>
        <v>0</v>
      </c>
      <c r="H737" s="455">
        <f>แยกหน่วยบริการ!AN737</f>
        <v>0</v>
      </c>
      <c r="I737" s="455">
        <f>แยกหน่วยบริการ!AV737</f>
        <v>0</v>
      </c>
      <c r="J737" s="456">
        <f>แยกหน่วยบริการ!BD737</f>
        <v>0</v>
      </c>
      <c r="K737" s="456">
        <f>แยกหน่วยบริการ!BL737</f>
        <v>0</v>
      </c>
      <c r="M737" s="445" t="s">
        <v>1073</v>
      </c>
      <c r="N737" s="445" t="s">
        <v>1334</v>
      </c>
    </row>
    <row r="738" spans="1:14" ht="25.2" customHeight="1">
      <c r="A738" s="451">
        <v>735</v>
      </c>
      <c r="B738" s="452" t="s">
        <v>1072</v>
      </c>
      <c r="C738" s="453" t="s">
        <v>2336</v>
      </c>
      <c r="D738" s="454">
        <f>แยกหน่วยบริการ!H738</f>
        <v>0</v>
      </c>
      <c r="E738" s="455">
        <f>แยกหน่วยบริการ!P738</f>
        <v>0</v>
      </c>
      <c r="F738" s="455">
        <f>แยกหน่วยบริการ!X738</f>
        <v>1831.83</v>
      </c>
      <c r="G738" s="455">
        <f>แยกหน่วยบริการ!AF738</f>
        <v>0</v>
      </c>
      <c r="H738" s="455">
        <f>แยกหน่วยบริการ!AN738</f>
        <v>46750</v>
      </c>
      <c r="I738" s="455">
        <f>แยกหน่วยบริการ!AV738</f>
        <v>25782.95</v>
      </c>
      <c r="J738" s="456">
        <f>แยกหน่วยบริการ!BD738</f>
        <v>11370</v>
      </c>
      <c r="K738" s="456">
        <f>แยกหน่วยบริการ!BL738</f>
        <v>0</v>
      </c>
      <c r="M738" s="445" t="s">
        <v>1074</v>
      </c>
      <c r="N738" s="445" t="s">
        <v>1336</v>
      </c>
    </row>
    <row r="739" spans="1:14" ht="25.2" customHeight="1">
      <c r="A739" s="451">
        <v>736</v>
      </c>
      <c r="B739" s="452" t="s">
        <v>1073</v>
      </c>
      <c r="C739" s="453" t="s">
        <v>2337</v>
      </c>
      <c r="D739" s="454">
        <f>แยกหน่วยบริการ!H739</f>
        <v>109172.34</v>
      </c>
      <c r="E739" s="455">
        <f>แยกหน่วยบริการ!P739</f>
        <v>0</v>
      </c>
      <c r="F739" s="455">
        <f>แยกหน่วยบริการ!X739</f>
        <v>0</v>
      </c>
      <c r="G739" s="455">
        <f>แยกหน่วยบริการ!AF739</f>
        <v>0</v>
      </c>
      <c r="H739" s="455">
        <f>แยกหน่วยบริการ!AN739</f>
        <v>0</v>
      </c>
      <c r="I739" s="455">
        <f>แยกหน่วยบริการ!AV739</f>
        <v>0</v>
      </c>
      <c r="J739" s="456">
        <f>แยกหน่วยบริการ!BD739</f>
        <v>0</v>
      </c>
      <c r="K739" s="456">
        <f>แยกหน่วยบริการ!BL739</f>
        <v>0</v>
      </c>
      <c r="M739" s="445" t="s">
        <v>1075</v>
      </c>
      <c r="N739" s="445" t="s">
        <v>1337</v>
      </c>
    </row>
    <row r="740" spans="1:14" ht="25.2" customHeight="1">
      <c r="A740" s="451">
        <v>737</v>
      </c>
      <c r="B740" s="452" t="s">
        <v>1074</v>
      </c>
      <c r="C740" s="453" t="s">
        <v>2338</v>
      </c>
      <c r="D740" s="454">
        <f>แยกหน่วยบริการ!H740</f>
        <v>23673775.309999999</v>
      </c>
      <c r="E740" s="455">
        <f>แยกหน่วยบริการ!P740</f>
        <v>457966.64</v>
      </c>
      <c r="F740" s="455">
        <f>แยกหน่วยบริการ!X740</f>
        <v>0</v>
      </c>
      <c r="G740" s="455">
        <f>แยกหน่วยบริการ!AF740</f>
        <v>0</v>
      </c>
      <c r="H740" s="455">
        <f>แยกหน่วยบริการ!AN740</f>
        <v>457966.63</v>
      </c>
      <c r="I740" s="455">
        <f>แยกหน่วยบริการ!AV740</f>
        <v>457966.63</v>
      </c>
      <c r="J740" s="456">
        <f>แยกหน่วยบริการ!BD740</f>
        <v>0</v>
      </c>
      <c r="K740" s="456">
        <f>แยกหน่วยบริการ!BL740</f>
        <v>0</v>
      </c>
      <c r="M740" s="445" t="s">
        <v>1076</v>
      </c>
      <c r="N740" s="445" t="s">
        <v>1338</v>
      </c>
    </row>
    <row r="741" spans="1:14" ht="25.2" customHeight="1">
      <c r="A741" s="451">
        <v>738</v>
      </c>
      <c r="B741" s="452" t="s">
        <v>1075</v>
      </c>
      <c r="C741" s="453" t="s">
        <v>2339</v>
      </c>
      <c r="D741" s="454">
        <f>แยกหน่วยบริการ!H741</f>
        <v>359299.06</v>
      </c>
      <c r="E741" s="455">
        <f>แยกหน่วยบริการ!P741</f>
        <v>0</v>
      </c>
      <c r="F741" s="455">
        <f>แยกหน่วยบริการ!X741</f>
        <v>0</v>
      </c>
      <c r="G741" s="455">
        <f>แยกหน่วยบริการ!AF741</f>
        <v>0</v>
      </c>
      <c r="H741" s="455">
        <f>แยกหน่วยบริการ!AN741</f>
        <v>0</v>
      </c>
      <c r="I741" s="455">
        <f>แยกหน่วยบริการ!AV741</f>
        <v>267909.18</v>
      </c>
      <c r="J741" s="456">
        <f>แยกหน่วยบริการ!BD741</f>
        <v>0</v>
      </c>
      <c r="K741" s="456">
        <f>แยกหน่วยบริการ!BL741</f>
        <v>0</v>
      </c>
      <c r="M741" s="445" t="s">
        <v>1077</v>
      </c>
      <c r="N741" s="445" t="s">
        <v>1339</v>
      </c>
    </row>
    <row r="742" spans="1:14" ht="25.2" customHeight="1">
      <c r="A742" s="451">
        <v>739</v>
      </c>
      <c r="B742" s="452" t="s">
        <v>1076</v>
      </c>
      <c r="C742" s="453" t="s">
        <v>2340</v>
      </c>
      <c r="D742" s="454">
        <f>แยกหน่วยบริการ!H742</f>
        <v>18455.7</v>
      </c>
      <c r="E742" s="455">
        <f>แยกหน่วยบริการ!P742</f>
        <v>0</v>
      </c>
      <c r="F742" s="455">
        <f>แยกหน่วยบริการ!X742</f>
        <v>0</v>
      </c>
      <c r="G742" s="455">
        <f>แยกหน่วยบริการ!AF742</f>
        <v>0</v>
      </c>
      <c r="H742" s="455">
        <f>แยกหน่วยบริการ!AN742</f>
        <v>0</v>
      </c>
      <c r="I742" s="455">
        <f>แยกหน่วยบริการ!AV742</f>
        <v>0</v>
      </c>
      <c r="J742" s="456">
        <f>แยกหน่วยบริการ!BD742</f>
        <v>0</v>
      </c>
      <c r="K742" s="456">
        <f>แยกหน่วยบริการ!BL742</f>
        <v>0</v>
      </c>
      <c r="M742" s="445" t="s">
        <v>2007</v>
      </c>
      <c r="N742" s="445" t="s">
        <v>2008</v>
      </c>
    </row>
    <row r="743" spans="1:14" ht="25.2" customHeight="1">
      <c r="A743" s="451">
        <v>740</v>
      </c>
      <c r="B743" s="452" t="s">
        <v>1077</v>
      </c>
      <c r="C743" s="453" t="s">
        <v>2341</v>
      </c>
      <c r="D743" s="454">
        <f>แยกหน่วยบริการ!H743</f>
        <v>0</v>
      </c>
      <c r="E743" s="455">
        <f>แยกหน่วยบริการ!P743</f>
        <v>0</v>
      </c>
      <c r="F743" s="455">
        <f>แยกหน่วยบริการ!X743</f>
        <v>0</v>
      </c>
      <c r="G743" s="455">
        <f>แยกหน่วยบริการ!AF743</f>
        <v>0</v>
      </c>
      <c r="H743" s="455">
        <f>แยกหน่วยบริการ!AN743</f>
        <v>0</v>
      </c>
      <c r="I743" s="455">
        <f>แยกหน่วยบริการ!AV743</f>
        <v>0</v>
      </c>
      <c r="J743" s="456">
        <f>แยกหน่วยบริการ!BD743</f>
        <v>0</v>
      </c>
      <c r="K743" s="456">
        <f>แยกหน่วยบริการ!BL743</f>
        <v>0</v>
      </c>
      <c r="M743" s="445" t="s">
        <v>1078</v>
      </c>
      <c r="N743" s="445" t="s">
        <v>1340</v>
      </c>
    </row>
    <row r="744" spans="1:14" ht="25.2" customHeight="1">
      <c r="A744" s="451">
        <v>741</v>
      </c>
      <c r="B744" s="452" t="s">
        <v>2007</v>
      </c>
      <c r="C744" s="453" t="s">
        <v>2342</v>
      </c>
      <c r="D744" s="454">
        <f>แยกหน่วยบริการ!H744</f>
        <v>0</v>
      </c>
      <c r="E744" s="455">
        <f>แยกหน่วยบริการ!P744</f>
        <v>0</v>
      </c>
      <c r="F744" s="455">
        <f>แยกหน่วยบริการ!X744</f>
        <v>0</v>
      </c>
      <c r="G744" s="455">
        <f>แยกหน่วยบริการ!AF744</f>
        <v>0</v>
      </c>
      <c r="H744" s="455">
        <f>แยกหน่วยบริการ!AN744</f>
        <v>0</v>
      </c>
      <c r="I744" s="455">
        <f>แยกหน่วยบริการ!AV744</f>
        <v>0</v>
      </c>
      <c r="J744" s="456">
        <f>แยกหน่วยบริการ!BD744</f>
        <v>0</v>
      </c>
      <c r="K744" s="456">
        <f>แยกหน่วยบริการ!BL744</f>
        <v>0</v>
      </c>
      <c r="M744" s="445" t="s">
        <v>1079</v>
      </c>
      <c r="N744" s="445" t="s">
        <v>1341</v>
      </c>
    </row>
    <row r="745" spans="1:14" ht="25.2" customHeight="1">
      <c r="A745" s="451">
        <v>742</v>
      </c>
      <c r="B745" s="452" t="s">
        <v>1078</v>
      </c>
      <c r="C745" s="453" t="s">
        <v>2343</v>
      </c>
      <c r="D745" s="454">
        <f>แยกหน่วยบริการ!H745</f>
        <v>0</v>
      </c>
      <c r="E745" s="455">
        <f>แยกหน่วยบริการ!P745</f>
        <v>0</v>
      </c>
      <c r="F745" s="455">
        <f>แยกหน่วยบริการ!X745</f>
        <v>0</v>
      </c>
      <c r="G745" s="455">
        <f>แยกหน่วยบริการ!AF745</f>
        <v>0</v>
      </c>
      <c r="H745" s="455">
        <f>แยกหน่วยบริการ!AN745</f>
        <v>0</v>
      </c>
      <c r="I745" s="455">
        <f>แยกหน่วยบริการ!AV745</f>
        <v>0</v>
      </c>
      <c r="J745" s="456">
        <f>แยกหน่วยบริการ!BD745</f>
        <v>0</v>
      </c>
      <c r="K745" s="456">
        <f>แยกหน่วยบริการ!BL745</f>
        <v>0</v>
      </c>
      <c r="M745" s="445" t="s">
        <v>1080</v>
      </c>
      <c r="N745" s="445" t="s">
        <v>1342</v>
      </c>
    </row>
    <row r="746" spans="1:14" ht="25.2" customHeight="1">
      <c r="A746" s="451">
        <v>743</v>
      </c>
      <c r="B746" s="452" t="s">
        <v>1079</v>
      </c>
      <c r="C746" s="453" t="s">
        <v>2344</v>
      </c>
      <c r="D746" s="454">
        <f>แยกหน่วยบริการ!H746</f>
        <v>9376882.1899999995</v>
      </c>
      <c r="E746" s="455">
        <f>แยกหน่วยบริการ!P746</f>
        <v>1533739.14</v>
      </c>
      <c r="F746" s="455">
        <f>แยกหน่วยบริการ!X746</f>
        <v>915156.86</v>
      </c>
      <c r="G746" s="455">
        <f>แยกหน่วยบริการ!AF746</f>
        <v>3208341.22</v>
      </c>
      <c r="H746" s="455">
        <f>แยกหน่วยบริการ!AN746</f>
        <v>2909782.5</v>
      </c>
      <c r="I746" s="455">
        <f>แยกหน่วยบริการ!AV746</f>
        <v>829803.37</v>
      </c>
      <c r="J746" s="456">
        <f>แยกหน่วยบริการ!BD746</f>
        <v>0</v>
      </c>
      <c r="K746" s="456">
        <f>แยกหน่วยบริการ!BL746</f>
        <v>5929052.8799999999</v>
      </c>
      <c r="M746" s="445" t="s">
        <v>1081</v>
      </c>
      <c r="N746" s="445" t="s">
        <v>342</v>
      </c>
    </row>
    <row r="747" spans="1:14" s="475" customFormat="1" ht="25.2" customHeight="1">
      <c r="A747" s="451">
        <v>744</v>
      </c>
      <c r="B747" s="452" t="s">
        <v>1080</v>
      </c>
      <c r="C747" s="453" t="s">
        <v>2345</v>
      </c>
      <c r="D747" s="454">
        <f>แยกหน่วยบริการ!H747</f>
        <v>118926.45</v>
      </c>
      <c r="E747" s="455">
        <f>แยกหน่วยบริการ!P747</f>
        <v>0</v>
      </c>
      <c r="F747" s="455">
        <f>แยกหน่วยบริการ!X747</f>
        <v>0</v>
      </c>
      <c r="G747" s="455">
        <f>แยกหน่วยบริการ!AF747</f>
        <v>0</v>
      </c>
      <c r="H747" s="455">
        <f>แยกหน่วยบริการ!AN747</f>
        <v>0</v>
      </c>
      <c r="I747" s="455">
        <f>แยกหน่วยบริการ!AV747</f>
        <v>0</v>
      </c>
      <c r="J747" s="456">
        <f>แยกหน่วยบริการ!BD747</f>
        <v>0</v>
      </c>
      <c r="K747" s="456">
        <f>แยกหน่วยบริการ!BL747</f>
        <v>0</v>
      </c>
      <c r="M747" s="475" t="s">
        <v>1082</v>
      </c>
      <c r="N747" s="475" t="s">
        <v>1343</v>
      </c>
    </row>
    <row r="748" spans="1:14" ht="25.2" customHeight="1">
      <c r="A748" s="451">
        <v>745</v>
      </c>
      <c r="B748" s="452" t="s">
        <v>1081</v>
      </c>
      <c r="C748" s="453" t="s">
        <v>342</v>
      </c>
      <c r="D748" s="454">
        <f>แยกหน่วยบริการ!H748</f>
        <v>0</v>
      </c>
      <c r="E748" s="455">
        <f>แยกหน่วยบริการ!P748</f>
        <v>0</v>
      </c>
      <c r="F748" s="455">
        <f>แยกหน่วยบริการ!X748</f>
        <v>0</v>
      </c>
      <c r="G748" s="455">
        <f>แยกหน่วยบริการ!AF748</f>
        <v>0</v>
      </c>
      <c r="H748" s="455">
        <f>แยกหน่วยบริการ!AN748</f>
        <v>0</v>
      </c>
      <c r="I748" s="455">
        <f>แยกหน่วยบริการ!AV748</f>
        <v>0</v>
      </c>
      <c r="J748" s="456">
        <f>แยกหน่วยบริการ!BD748</f>
        <v>0</v>
      </c>
      <c r="K748" s="456">
        <f>แยกหน่วยบริการ!BL748</f>
        <v>0</v>
      </c>
      <c r="M748" s="445" t="s">
        <v>1083</v>
      </c>
      <c r="N748" s="445" t="s">
        <v>343</v>
      </c>
    </row>
    <row r="749" spans="1:14" ht="25.2" customHeight="1">
      <c r="A749" s="451">
        <v>746</v>
      </c>
      <c r="B749" s="452" t="s">
        <v>1082</v>
      </c>
      <c r="C749" s="453" t="s">
        <v>2346</v>
      </c>
      <c r="D749" s="454">
        <f>แยกหน่วยบริการ!H749</f>
        <v>0</v>
      </c>
      <c r="E749" s="455">
        <f>แยกหน่วยบริการ!P749</f>
        <v>0</v>
      </c>
      <c r="F749" s="455">
        <f>แยกหน่วยบริการ!X749</f>
        <v>51060.24</v>
      </c>
      <c r="G749" s="455">
        <f>แยกหน่วยบริการ!AF749</f>
        <v>0</v>
      </c>
      <c r="H749" s="455">
        <f>แยกหน่วยบริการ!AN749</f>
        <v>0</v>
      </c>
      <c r="I749" s="455">
        <f>แยกหน่วยบริการ!AV749</f>
        <v>0</v>
      </c>
      <c r="J749" s="456">
        <f>แยกหน่วยบริการ!BD749</f>
        <v>0</v>
      </c>
      <c r="K749" s="456">
        <f>แยกหน่วยบริการ!BL749</f>
        <v>0</v>
      </c>
      <c r="M749" s="445" t="s">
        <v>1084</v>
      </c>
      <c r="N749" s="445" t="s">
        <v>344</v>
      </c>
    </row>
    <row r="750" spans="1:14" ht="25.2" customHeight="1">
      <c r="A750" s="451">
        <v>747</v>
      </c>
      <c r="B750" s="452" t="s">
        <v>1083</v>
      </c>
      <c r="C750" s="453" t="s">
        <v>343</v>
      </c>
      <c r="D750" s="454">
        <f>แยกหน่วยบริการ!H750</f>
        <v>0</v>
      </c>
      <c r="E750" s="455">
        <f>แยกหน่วยบริการ!P750</f>
        <v>0</v>
      </c>
      <c r="F750" s="455">
        <f>แยกหน่วยบริการ!X750</f>
        <v>0</v>
      </c>
      <c r="G750" s="455">
        <f>แยกหน่วยบริการ!AF750</f>
        <v>0</v>
      </c>
      <c r="H750" s="455">
        <f>แยกหน่วยบริการ!AN750</f>
        <v>0</v>
      </c>
      <c r="I750" s="455">
        <f>แยกหน่วยบริการ!AV750</f>
        <v>0</v>
      </c>
      <c r="J750" s="456">
        <f>แยกหน่วยบริการ!BD750</f>
        <v>0</v>
      </c>
      <c r="K750" s="456">
        <f>แยกหน่วยบริการ!BL750</f>
        <v>0</v>
      </c>
      <c r="M750" s="445" t="s">
        <v>1085</v>
      </c>
      <c r="N750" s="445" t="s">
        <v>345</v>
      </c>
    </row>
    <row r="751" spans="1:14" ht="25.2" customHeight="1">
      <c r="A751" s="451">
        <v>748</v>
      </c>
      <c r="B751" s="452" t="s">
        <v>1084</v>
      </c>
      <c r="C751" s="453" t="s">
        <v>344</v>
      </c>
      <c r="D751" s="454">
        <f>แยกหน่วยบริการ!H751</f>
        <v>0</v>
      </c>
      <c r="E751" s="455">
        <f>แยกหน่วยบริการ!P751</f>
        <v>0</v>
      </c>
      <c r="F751" s="455">
        <f>แยกหน่วยบริการ!X751</f>
        <v>0</v>
      </c>
      <c r="G751" s="455">
        <f>แยกหน่วยบริการ!AF751</f>
        <v>0</v>
      </c>
      <c r="H751" s="455">
        <f>แยกหน่วยบริการ!AN751</f>
        <v>0</v>
      </c>
      <c r="I751" s="455">
        <f>แยกหน่วยบริการ!AV751</f>
        <v>0</v>
      </c>
      <c r="J751" s="456">
        <f>แยกหน่วยบริการ!BD751</f>
        <v>0</v>
      </c>
      <c r="K751" s="456">
        <f>แยกหน่วยบริการ!BL751</f>
        <v>0</v>
      </c>
      <c r="M751" s="445" t="s">
        <v>1086</v>
      </c>
      <c r="N751" s="445" t="s">
        <v>1344</v>
      </c>
    </row>
    <row r="752" spans="1:14" ht="25.2" customHeight="1">
      <c r="A752" s="451">
        <v>749</v>
      </c>
      <c r="B752" s="452" t="s">
        <v>1085</v>
      </c>
      <c r="C752" s="453" t="s">
        <v>345</v>
      </c>
      <c r="D752" s="454">
        <f>แยกหน่วยบริการ!H752</f>
        <v>0</v>
      </c>
      <c r="E752" s="455">
        <f>แยกหน่วยบริการ!P752</f>
        <v>0</v>
      </c>
      <c r="F752" s="455">
        <f>แยกหน่วยบริการ!X752</f>
        <v>0</v>
      </c>
      <c r="G752" s="455">
        <f>แยกหน่วยบริการ!AF752</f>
        <v>0</v>
      </c>
      <c r="H752" s="455">
        <f>แยกหน่วยบริการ!AN752</f>
        <v>0</v>
      </c>
      <c r="I752" s="455">
        <f>แยกหน่วยบริการ!AV752</f>
        <v>0</v>
      </c>
      <c r="J752" s="456">
        <f>แยกหน่วยบริการ!BD752</f>
        <v>0</v>
      </c>
      <c r="K752" s="456">
        <f>แยกหน่วยบริการ!BL752</f>
        <v>0</v>
      </c>
      <c r="M752" s="445" t="s">
        <v>1087</v>
      </c>
      <c r="N752" s="445" t="s">
        <v>1345</v>
      </c>
    </row>
    <row r="753" spans="1:14" ht="25.2" customHeight="1">
      <c r="A753" s="451">
        <v>750</v>
      </c>
      <c r="B753" s="452" t="s">
        <v>1086</v>
      </c>
      <c r="C753" s="453" t="s">
        <v>2347</v>
      </c>
      <c r="D753" s="454">
        <f>แยกหน่วยบริการ!H753</f>
        <v>0</v>
      </c>
      <c r="E753" s="455">
        <f>แยกหน่วยบริการ!P753</f>
        <v>0</v>
      </c>
      <c r="F753" s="455">
        <f>แยกหน่วยบริการ!X753</f>
        <v>0</v>
      </c>
      <c r="G753" s="455">
        <f>แยกหน่วยบริการ!AF753</f>
        <v>0</v>
      </c>
      <c r="H753" s="455">
        <f>แยกหน่วยบริการ!AN753</f>
        <v>0</v>
      </c>
      <c r="I753" s="455">
        <f>แยกหน่วยบริการ!AV753</f>
        <v>0</v>
      </c>
      <c r="J753" s="456">
        <f>แยกหน่วยบริการ!BD753</f>
        <v>0</v>
      </c>
      <c r="K753" s="456">
        <f>แยกหน่วยบริการ!BL753</f>
        <v>0</v>
      </c>
      <c r="M753" s="445" t="s">
        <v>1088</v>
      </c>
      <c r="N753" s="445" t="s">
        <v>1347</v>
      </c>
    </row>
    <row r="754" spans="1:14" ht="25.2" customHeight="1">
      <c r="A754" s="451">
        <v>751</v>
      </c>
      <c r="B754" s="452" t="s">
        <v>1087</v>
      </c>
      <c r="C754" s="453" t="s">
        <v>2348</v>
      </c>
      <c r="D754" s="454">
        <f>แยกหน่วยบริการ!H754</f>
        <v>23111.16</v>
      </c>
      <c r="E754" s="455">
        <f>แยกหน่วยบริการ!P754</f>
        <v>0</v>
      </c>
      <c r="F754" s="455">
        <f>แยกหน่วยบริการ!X754</f>
        <v>0</v>
      </c>
      <c r="G754" s="455">
        <f>แยกหน่วยบริการ!AF754</f>
        <v>0</v>
      </c>
      <c r="H754" s="455">
        <f>แยกหน่วยบริการ!AN754</f>
        <v>0</v>
      </c>
      <c r="I754" s="455">
        <f>แยกหน่วยบริการ!AV754</f>
        <v>0</v>
      </c>
      <c r="J754" s="456">
        <f>แยกหน่วยบริการ!BD754</f>
        <v>0</v>
      </c>
      <c r="K754" s="456">
        <f>แยกหน่วยบริการ!BL754</f>
        <v>0</v>
      </c>
      <c r="M754" s="445" t="s">
        <v>1089</v>
      </c>
      <c r="N754" s="445" t="s">
        <v>1861</v>
      </c>
    </row>
    <row r="755" spans="1:14" ht="25.2" customHeight="1">
      <c r="A755" s="451">
        <v>752</v>
      </c>
      <c r="B755" s="452" t="s">
        <v>1088</v>
      </c>
      <c r="C755" s="453" t="s">
        <v>2349</v>
      </c>
      <c r="D755" s="454">
        <f>แยกหน่วยบริการ!H755</f>
        <v>0</v>
      </c>
      <c r="E755" s="455">
        <f>แยกหน่วยบริการ!P755</f>
        <v>0</v>
      </c>
      <c r="F755" s="455">
        <f>แยกหน่วยบริการ!X755</f>
        <v>0</v>
      </c>
      <c r="G755" s="455">
        <f>แยกหน่วยบริการ!AF755</f>
        <v>0</v>
      </c>
      <c r="H755" s="455">
        <f>แยกหน่วยบริการ!AN755</f>
        <v>0</v>
      </c>
      <c r="I755" s="455">
        <f>แยกหน่วยบริการ!AV755</f>
        <v>0</v>
      </c>
      <c r="J755" s="456">
        <f>แยกหน่วยบริการ!BD755</f>
        <v>0</v>
      </c>
      <c r="K755" s="456">
        <f>แยกหน่วยบริการ!BL755</f>
        <v>0</v>
      </c>
      <c r="M755" s="445" t="s">
        <v>1090</v>
      </c>
      <c r="N755" s="445" t="s">
        <v>1349</v>
      </c>
    </row>
    <row r="756" spans="1:14" ht="25.2" customHeight="1">
      <c r="A756" s="451">
        <v>753</v>
      </c>
      <c r="B756" s="452" t="s">
        <v>1089</v>
      </c>
      <c r="C756" s="453" t="s">
        <v>2350</v>
      </c>
      <c r="D756" s="454">
        <f>แยกหน่วยบริการ!H756</f>
        <v>0</v>
      </c>
      <c r="E756" s="455">
        <f>แยกหน่วยบริการ!P756</f>
        <v>0</v>
      </c>
      <c r="F756" s="455">
        <f>แยกหน่วยบริการ!X756</f>
        <v>0</v>
      </c>
      <c r="G756" s="455">
        <f>แยกหน่วยบริการ!AF756</f>
        <v>0</v>
      </c>
      <c r="H756" s="455">
        <f>แยกหน่วยบริการ!AN756</f>
        <v>0</v>
      </c>
      <c r="I756" s="455">
        <f>แยกหน่วยบริการ!AV756</f>
        <v>0</v>
      </c>
      <c r="J756" s="456">
        <f>แยกหน่วยบริการ!BD756</f>
        <v>0</v>
      </c>
      <c r="K756" s="456">
        <f>แยกหน่วยบริการ!BL756</f>
        <v>0</v>
      </c>
      <c r="M756" s="445" t="s">
        <v>1091</v>
      </c>
      <c r="N756" s="445" t="s">
        <v>1350</v>
      </c>
    </row>
    <row r="757" spans="1:14" ht="25.2" customHeight="1">
      <c r="A757" s="451">
        <v>754</v>
      </c>
      <c r="B757" s="452" t="s">
        <v>1090</v>
      </c>
      <c r="C757" s="453" t="s">
        <v>2351</v>
      </c>
      <c r="D757" s="454">
        <f>แยกหน่วยบริการ!H757</f>
        <v>0</v>
      </c>
      <c r="E757" s="455">
        <f>แยกหน่วยบริการ!P757</f>
        <v>42333.82</v>
      </c>
      <c r="F757" s="455">
        <f>แยกหน่วยบริการ!X757</f>
        <v>142168.62</v>
      </c>
      <c r="G757" s="455">
        <f>แยกหน่วยบริการ!AF757</f>
        <v>153582</v>
      </c>
      <c r="H757" s="455">
        <f>แยกหน่วยบริการ!AN757</f>
        <v>430464.87</v>
      </c>
      <c r="I757" s="455">
        <f>แยกหน่วยบริการ!AV757</f>
        <v>367076.93</v>
      </c>
      <c r="J757" s="456">
        <f>แยกหน่วยบริการ!BD757</f>
        <v>14072.5</v>
      </c>
      <c r="K757" s="456">
        <f>แยกหน่วยบริการ!BL757</f>
        <v>4247324.0599999996</v>
      </c>
      <c r="M757" s="445" t="s">
        <v>1092</v>
      </c>
      <c r="N757" s="445" t="s">
        <v>1351</v>
      </c>
    </row>
    <row r="758" spans="1:14" ht="25.2" customHeight="1">
      <c r="A758" s="451">
        <v>755</v>
      </c>
      <c r="B758" s="452" t="s">
        <v>1091</v>
      </c>
      <c r="C758" s="453" t="s">
        <v>2352</v>
      </c>
      <c r="D758" s="454">
        <f>แยกหน่วยบริการ!H758</f>
        <v>0</v>
      </c>
      <c r="E758" s="455">
        <f>แยกหน่วยบริการ!P758</f>
        <v>457642.77</v>
      </c>
      <c r="F758" s="455">
        <f>แยกหน่วยบริการ!X758</f>
        <v>709706.58</v>
      </c>
      <c r="G758" s="455">
        <f>แยกหน่วยบริการ!AF758</f>
        <v>873042.28</v>
      </c>
      <c r="H758" s="455">
        <f>แยกหน่วยบริการ!AN758</f>
        <v>335692.06</v>
      </c>
      <c r="I758" s="455">
        <f>แยกหน่วยบริการ!AV758</f>
        <v>261710.68</v>
      </c>
      <c r="J758" s="456">
        <f>แยกหน่วยบริการ!BD758</f>
        <v>156528.4</v>
      </c>
      <c r="K758" s="456">
        <f>แยกหน่วยบริการ!BL758</f>
        <v>224444.82</v>
      </c>
      <c r="M758" s="445" t="s">
        <v>1093</v>
      </c>
      <c r="N758" s="445" t="s">
        <v>346</v>
      </c>
    </row>
    <row r="759" spans="1:14" ht="25.2" customHeight="1">
      <c r="A759" s="451">
        <v>756</v>
      </c>
      <c r="B759" s="452" t="s">
        <v>1092</v>
      </c>
      <c r="C759" s="453" t="s">
        <v>2353</v>
      </c>
      <c r="D759" s="454">
        <f>แยกหน่วยบริการ!H759</f>
        <v>0</v>
      </c>
      <c r="E759" s="455">
        <f>แยกหน่วยบริการ!P759</f>
        <v>9594.42</v>
      </c>
      <c r="F759" s="455">
        <f>แยกหน่วยบริการ!X759</f>
        <v>167794.01</v>
      </c>
      <c r="G759" s="455">
        <f>แยกหน่วยบริการ!AF759</f>
        <v>147967.92000000001</v>
      </c>
      <c r="H759" s="455">
        <f>แยกหน่วยบริการ!AN759</f>
        <v>24849.99</v>
      </c>
      <c r="I759" s="455">
        <f>แยกหน่วยบริการ!AV759</f>
        <v>171511.12</v>
      </c>
      <c r="J759" s="456">
        <f>แยกหน่วยบริการ!BD759</f>
        <v>46199.99</v>
      </c>
      <c r="K759" s="456">
        <f>แยกหน่วยบริการ!BL759</f>
        <v>3555.54</v>
      </c>
      <c r="M759" s="445" t="s">
        <v>1094</v>
      </c>
      <c r="N759" s="445" t="s">
        <v>347</v>
      </c>
    </row>
    <row r="760" spans="1:14" ht="25.2" customHeight="1">
      <c r="A760" s="451">
        <v>757</v>
      </c>
      <c r="B760" s="452" t="s">
        <v>1093</v>
      </c>
      <c r="C760" s="453" t="s">
        <v>2354</v>
      </c>
      <c r="D760" s="454">
        <f>แยกหน่วยบริการ!H760</f>
        <v>0</v>
      </c>
      <c r="E760" s="455">
        <f>แยกหน่วยบริการ!P760</f>
        <v>39416.639999999999</v>
      </c>
      <c r="F760" s="455">
        <f>แยกหน่วยบริการ!X760</f>
        <v>484466.22</v>
      </c>
      <c r="G760" s="455">
        <f>แยกหน่วยบริการ!AF760</f>
        <v>113450.17</v>
      </c>
      <c r="H760" s="455">
        <f>แยกหน่วยบริการ!AN760</f>
        <v>178085.93</v>
      </c>
      <c r="I760" s="455">
        <f>แยกหน่วยบริการ!AV760</f>
        <v>48863.3</v>
      </c>
      <c r="J760" s="456">
        <f>แยกหน่วยบริการ!BD760</f>
        <v>50037.760000000002</v>
      </c>
      <c r="K760" s="456">
        <f>แยกหน่วยบริการ!BL760</f>
        <v>335613.97</v>
      </c>
      <c r="M760" s="445" t="s">
        <v>1095</v>
      </c>
      <c r="N760" s="445" t="s">
        <v>1352</v>
      </c>
    </row>
    <row r="761" spans="1:14" ht="25.2" customHeight="1">
      <c r="A761" s="451">
        <v>758</v>
      </c>
      <c r="B761" s="452" t="s">
        <v>1094</v>
      </c>
      <c r="C761" s="453" t="s">
        <v>2355</v>
      </c>
      <c r="D761" s="454">
        <f>แยกหน่วยบริการ!H761</f>
        <v>0</v>
      </c>
      <c r="E761" s="455">
        <f>แยกหน่วยบริการ!P761</f>
        <v>9985.58</v>
      </c>
      <c r="F761" s="455">
        <f>แยกหน่วยบริการ!X761</f>
        <v>0</v>
      </c>
      <c r="G761" s="455">
        <f>แยกหน่วยบริการ!AF761</f>
        <v>0</v>
      </c>
      <c r="H761" s="455">
        <f>แยกหน่วยบริการ!AN761</f>
        <v>2750</v>
      </c>
      <c r="I761" s="455">
        <f>แยกหน่วยบริการ!AV761</f>
        <v>0</v>
      </c>
      <c r="J761" s="456">
        <f>แยกหน่วยบริการ!BD761</f>
        <v>0</v>
      </c>
      <c r="K761" s="456">
        <f>แยกหน่วยบริการ!BL761</f>
        <v>0</v>
      </c>
      <c r="M761" s="445" t="s">
        <v>1096</v>
      </c>
      <c r="N761" s="445" t="s">
        <v>348</v>
      </c>
    </row>
    <row r="762" spans="1:14" ht="25.2" customHeight="1">
      <c r="A762" s="451">
        <v>759</v>
      </c>
      <c r="B762" s="452" t="s">
        <v>1095</v>
      </c>
      <c r="C762" s="453" t="s">
        <v>1352</v>
      </c>
      <c r="D762" s="454">
        <f>แยกหน่วยบริการ!H762</f>
        <v>0</v>
      </c>
      <c r="E762" s="455">
        <f>แยกหน่วยบริการ!P762</f>
        <v>0</v>
      </c>
      <c r="F762" s="455">
        <f>แยกหน่วยบริการ!X762</f>
        <v>0</v>
      </c>
      <c r="G762" s="455">
        <f>แยกหน่วยบริการ!AF762</f>
        <v>0</v>
      </c>
      <c r="H762" s="455">
        <f>แยกหน่วยบริการ!AN762</f>
        <v>0</v>
      </c>
      <c r="I762" s="455">
        <f>แยกหน่วยบริการ!AV762</f>
        <v>0</v>
      </c>
      <c r="J762" s="456">
        <f>แยกหน่วยบริการ!BD762</f>
        <v>0</v>
      </c>
      <c r="K762" s="456">
        <f>แยกหน่วยบริการ!BL762</f>
        <v>0</v>
      </c>
      <c r="M762" s="445" t="s">
        <v>1097</v>
      </c>
      <c r="N762" s="445" t="s">
        <v>1353</v>
      </c>
    </row>
    <row r="763" spans="1:14" ht="25.2" customHeight="1">
      <c r="A763" s="451">
        <v>760</v>
      </c>
      <c r="B763" s="452" t="s">
        <v>1096</v>
      </c>
      <c r="C763" s="453" t="s">
        <v>2356</v>
      </c>
      <c r="D763" s="454">
        <f>แยกหน่วยบริการ!H763</f>
        <v>0</v>
      </c>
      <c r="E763" s="455">
        <f>แยกหน่วยบริการ!P763</f>
        <v>45527.79</v>
      </c>
      <c r="F763" s="455">
        <f>แยกหน่วยบริการ!X763</f>
        <v>219911.56</v>
      </c>
      <c r="G763" s="455">
        <f>แยกหน่วยบริการ!AF763</f>
        <v>5451.93</v>
      </c>
      <c r="H763" s="455">
        <f>แยกหน่วยบริการ!AN763</f>
        <v>0</v>
      </c>
      <c r="I763" s="455">
        <f>แยกหน่วยบริการ!AV763</f>
        <v>20221.41</v>
      </c>
      <c r="J763" s="456">
        <f>แยกหน่วยบริการ!BD763</f>
        <v>0</v>
      </c>
      <c r="K763" s="456">
        <f>แยกหน่วยบริการ!BL763</f>
        <v>0</v>
      </c>
      <c r="M763" s="445" t="s">
        <v>1098</v>
      </c>
      <c r="N763" s="445" t="s">
        <v>1354</v>
      </c>
    </row>
    <row r="764" spans="1:14" ht="25.2" customHeight="1">
      <c r="A764" s="451">
        <v>761</v>
      </c>
      <c r="B764" s="452" t="s">
        <v>1097</v>
      </c>
      <c r="C764" s="453" t="s">
        <v>1353</v>
      </c>
      <c r="D764" s="454">
        <f>แยกหน่วยบริการ!H764</f>
        <v>0</v>
      </c>
      <c r="E764" s="455">
        <f>แยกหน่วยบริการ!P764</f>
        <v>0</v>
      </c>
      <c r="F764" s="455">
        <f>แยกหน่วยบริการ!X764</f>
        <v>6094.22</v>
      </c>
      <c r="G764" s="455">
        <f>แยกหน่วยบริการ!AF764</f>
        <v>0</v>
      </c>
      <c r="H764" s="455">
        <f>แยกหน่วยบริการ!AN764</f>
        <v>0</v>
      </c>
      <c r="I764" s="455">
        <f>แยกหน่วยบริการ!AV764</f>
        <v>0</v>
      </c>
      <c r="J764" s="456">
        <f>แยกหน่วยบริการ!BD764</f>
        <v>0</v>
      </c>
      <c r="K764" s="456">
        <f>แยกหน่วยบริการ!BL764</f>
        <v>0</v>
      </c>
      <c r="M764" s="445" t="s">
        <v>1099</v>
      </c>
      <c r="N764" s="445" t="s">
        <v>1355</v>
      </c>
    </row>
    <row r="765" spans="1:14" ht="25.2" customHeight="1">
      <c r="A765" s="451">
        <v>762</v>
      </c>
      <c r="B765" s="452" t="s">
        <v>1098</v>
      </c>
      <c r="C765" s="453" t="s">
        <v>1354</v>
      </c>
      <c r="D765" s="454">
        <f>แยกหน่วยบริการ!H765</f>
        <v>0</v>
      </c>
      <c r="E765" s="455">
        <f>แยกหน่วยบริการ!P765</f>
        <v>0</v>
      </c>
      <c r="F765" s="455">
        <f>แยกหน่วยบริการ!X765</f>
        <v>136259.75</v>
      </c>
      <c r="G765" s="455">
        <f>แยกหน่วยบริการ!AF765</f>
        <v>56509.42</v>
      </c>
      <c r="H765" s="455">
        <f>แยกหน่วยบริการ!AN765</f>
        <v>17844.419999999998</v>
      </c>
      <c r="I765" s="455">
        <f>แยกหน่วยบริการ!AV765</f>
        <v>94691.63</v>
      </c>
      <c r="J765" s="456">
        <f>แยกหน่วยบริการ!BD765</f>
        <v>103557.67</v>
      </c>
      <c r="K765" s="456">
        <f>แยกหน่วยบริการ!BL765</f>
        <v>91422.21</v>
      </c>
      <c r="M765" s="445" t="s">
        <v>1100</v>
      </c>
      <c r="N765" s="445" t="s">
        <v>349</v>
      </c>
    </row>
    <row r="766" spans="1:14" ht="25.2" customHeight="1">
      <c r="A766" s="451">
        <v>763</v>
      </c>
      <c r="B766" s="452" t="s">
        <v>1099</v>
      </c>
      <c r="C766" s="453" t="s">
        <v>2357</v>
      </c>
      <c r="D766" s="454">
        <f>แยกหน่วยบริการ!H766</f>
        <v>713222.09</v>
      </c>
      <c r="E766" s="455">
        <f>แยกหน่วยบริการ!P766</f>
        <v>384327.66</v>
      </c>
      <c r="F766" s="455">
        <f>แยกหน่วยบริการ!X766</f>
        <v>876550.4</v>
      </c>
      <c r="G766" s="455">
        <f>แยกหน่วยบริการ!AF766</f>
        <v>230318.09</v>
      </c>
      <c r="H766" s="455">
        <f>แยกหน่วยบริการ!AN766</f>
        <v>241371.38</v>
      </c>
      <c r="I766" s="455">
        <f>แยกหน่วยบริการ!AV766</f>
        <v>713469.37</v>
      </c>
      <c r="J766" s="456">
        <f>แยกหน่วยบริการ!BD766</f>
        <v>561987.22</v>
      </c>
      <c r="K766" s="456">
        <f>แยกหน่วยบริการ!BL766</f>
        <v>407542.33</v>
      </c>
      <c r="M766" s="445" t="s">
        <v>1101</v>
      </c>
      <c r="N766" s="445" t="s">
        <v>1356</v>
      </c>
    </row>
    <row r="767" spans="1:14" ht="25.2" customHeight="1">
      <c r="A767" s="451">
        <v>764</v>
      </c>
      <c r="B767" s="452" t="s">
        <v>1100</v>
      </c>
      <c r="C767" s="453" t="s">
        <v>2358</v>
      </c>
      <c r="D767" s="454">
        <f>แยกหน่วยบริการ!H767</f>
        <v>294618.71999999997</v>
      </c>
      <c r="E767" s="455">
        <f>แยกหน่วยบริการ!P767</f>
        <v>719732.37</v>
      </c>
      <c r="F767" s="455">
        <f>แยกหน่วยบริการ!X767</f>
        <v>936467.73</v>
      </c>
      <c r="G767" s="455">
        <f>แยกหน่วยบริการ!AF767</f>
        <v>554346.51</v>
      </c>
      <c r="H767" s="455">
        <f>แยกหน่วยบริการ!AN767</f>
        <v>350906.64</v>
      </c>
      <c r="I767" s="455">
        <f>แยกหน่วยบริการ!AV767</f>
        <v>183625.64</v>
      </c>
      <c r="J767" s="456">
        <f>แยกหน่วยบริการ!BD767</f>
        <v>459000.02</v>
      </c>
      <c r="K767" s="456">
        <f>แยกหน่วยบริการ!BL767</f>
        <v>536683.29</v>
      </c>
      <c r="M767" s="445" t="s">
        <v>1102</v>
      </c>
      <c r="N767" s="445" t="s">
        <v>1357</v>
      </c>
    </row>
    <row r="768" spans="1:14" ht="25.2" customHeight="1">
      <c r="A768" s="451">
        <v>765</v>
      </c>
      <c r="B768" s="452" t="s">
        <v>1101</v>
      </c>
      <c r="C768" s="453" t="s">
        <v>1356</v>
      </c>
      <c r="D768" s="454">
        <f>แยกหน่วยบริการ!H768</f>
        <v>650330.12</v>
      </c>
      <c r="E768" s="455">
        <f>แยกหน่วยบริการ!P768</f>
        <v>1613.68</v>
      </c>
      <c r="F768" s="455">
        <f>แยกหน่วยบริการ!X768</f>
        <v>16482.3</v>
      </c>
      <c r="G768" s="455">
        <f>แยกหน่วยบริการ!AF768</f>
        <v>8708.26</v>
      </c>
      <c r="H768" s="455">
        <f>แยกหน่วยบริการ!AN768</f>
        <v>37786.629999999997</v>
      </c>
      <c r="I768" s="455">
        <f>แยกหน่วยบริการ!AV768</f>
        <v>1042158.4</v>
      </c>
      <c r="J768" s="456">
        <f>แยกหน่วยบริการ!BD768</f>
        <v>177831.51</v>
      </c>
      <c r="K768" s="456">
        <f>แยกหน่วยบริการ!BL768</f>
        <v>113301.13</v>
      </c>
      <c r="M768" s="445" t="s">
        <v>1103</v>
      </c>
      <c r="N768" s="445" t="s">
        <v>1358</v>
      </c>
    </row>
    <row r="769" spans="1:14" ht="25.2" customHeight="1">
      <c r="A769" s="451">
        <v>766</v>
      </c>
      <c r="B769" s="452" t="s">
        <v>1102</v>
      </c>
      <c r="C769" s="453" t="s">
        <v>1357</v>
      </c>
      <c r="D769" s="454">
        <f>แยกหน่วยบริการ!H769</f>
        <v>94117.61</v>
      </c>
      <c r="E769" s="455">
        <f>แยกหน่วยบริการ!P769</f>
        <v>38958.370000000003</v>
      </c>
      <c r="F769" s="455">
        <f>แยกหน่วยบริการ!X769</f>
        <v>84432.68</v>
      </c>
      <c r="G769" s="455">
        <f>แยกหน่วยบริการ!AF769</f>
        <v>35366.32</v>
      </c>
      <c r="H769" s="455">
        <f>แยกหน่วยบริการ!AN769</f>
        <v>38291.74</v>
      </c>
      <c r="I769" s="455">
        <f>แยกหน่วยบริการ!AV769</f>
        <v>78949.33</v>
      </c>
      <c r="J769" s="456">
        <f>แยกหน่วยบริการ!BD769</f>
        <v>37074.800000000003</v>
      </c>
      <c r="K769" s="456">
        <f>แยกหน่วยบริการ!BL769</f>
        <v>6916.67</v>
      </c>
      <c r="M769" s="445" t="s">
        <v>1104</v>
      </c>
      <c r="N769" s="445" t="s">
        <v>350</v>
      </c>
    </row>
    <row r="770" spans="1:14" ht="25.2" customHeight="1">
      <c r="A770" s="451">
        <v>767</v>
      </c>
      <c r="B770" s="452" t="s">
        <v>1103</v>
      </c>
      <c r="C770" s="453" t="s">
        <v>1358</v>
      </c>
      <c r="D770" s="454">
        <f>แยกหน่วยบริการ!H770</f>
        <v>99645.13</v>
      </c>
      <c r="E770" s="455">
        <f>แยกหน่วยบริการ!P770</f>
        <v>0</v>
      </c>
      <c r="F770" s="455">
        <f>แยกหน่วยบริการ!X770</f>
        <v>84925.5</v>
      </c>
      <c r="G770" s="455">
        <f>แยกหน่วยบริการ!AF770</f>
        <v>16708.34</v>
      </c>
      <c r="H770" s="455">
        <f>แยกหน่วยบริการ!AN770</f>
        <v>20992.74</v>
      </c>
      <c r="I770" s="455">
        <f>แยกหน่วยบริการ!AV770</f>
        <v>32963.370000000003</v>
      </c>
      <c r="J770" s="456">
        <f>แยกหน่วยบริการ!BD770</f>
        <v>35926.22</v>
      </c>
      <c r="K770" s="456">
        <f>แยกหน่วยบริการ!BL770</f>
        <v>0</v>
      </c>
      <c r="M770" s="445" t="s">
        <v>1105</v>
      </c>
      <c r="N770" s="445" t="s">
        <v>351</v>
      </c>
    </row>
    <row r="771" spans="1:14" ht="25.2" customHeight="1">
      <c r="A771" s="451">
        <v>768</v>
      </c>
      <c r="B771" s="452" t="s">
        <v>1104</v>
      </c>
      <c r="C771" s="453" t="s">
        <v>2359</v>
      </c>
      <c r="D771" s="454">
        <f>แยกหน่วยบริการ!H771</f>
        <v>0</v>
      </c>
      <c r="E771" s="455">
        <f>แยกหน่วยบริการ!P771</f>
        <v>0</v>
      </c>
      <c r="F771" s="455">
        <f>แยกหน่วยบริการ!X771</f>
        <v>4020.5</v>
      </c>
      <c r="G771" s="455">
        <f>แยกหน่วยบริการ!AF771</f>
        <v>0</v>
      </c>
      <c r="H771" s="455">
        <f>แยกหน่วยบริการ!AN771</f>
        <v>9166.6299999999992</v>
      </c>
      <c r="I771" s="455">
        <f>แยกหน่วยบริการ!AV771</f>
        <v>12687.49</v>
      </c>
      <c r="J771" s="456">
        <f>แยกหน่วยบริการ!BD771</f>
        <v>0</v>
      </c>
      <c r="K771" s="456">
        <f>แยกหน่วยบริการ!BL771</f>
        <v>0</v>
      </c>
      <c r="M771" s="445" t="s">
        <v>1106</v>
      </c>
      <c r="N771" s="445" t="s">
        <v>1359</v>
      </c>
    </row>
    <row r="772" spans="1:14" ht="25.2" customHeight="1">
      <c r="A772" s="451">
        <v>769</v>
      </c>
      <c r="B772" s="452" t="s">
        <v>1105</v>
      </c>
      <c r="C772" s="453" t="s">
        <v>2360</v>
      </c>
      <c r="D772" s="454">
        <f>แยกหน่วยบริการ!H772</f>
        <v>16454699.77</v>
      </c>
      <c r="E772" s="455">
        <f>แยกหน่วยบริการ!P772</f>
        <v>2593179.4</v>
      </c>
      <c r="F772" s="455">
        <f>แยกหน่วยบริการ!X772</f>
        <v>2080125.73</v>
      </c>
      <c r="G772" s="455">
        <f>แยกหน่วยบริการ!AF772</f>
        <v>5857186.3799999999</v>
      </c>
      <c r="H772" s="455">
        <f>แยกหน่วยบริการ!AN772</f>
        <v>1465843.84</v>
      </c>
      <c r="I772" s="455">
        <f>แยกหน่วยบริการ!AV772</f>
        <v>2982778.83</v>
      </c>
      <c r="J772" s="456">
        <f>แยกหน่วยบริการ!BD772</f>
        <v>1210595</v>
      </c>
      <c r="K772" s="456">
        <f>แยกหน่วยบริการ!BL772</f>
        <v>1434167.36</v>
      </c>
      <c r="M772" s="445" t="s">
        <v>1107</v>
      </c>
      <c r="N772" s="445" t="s">
        <v>352</v>
      </c>
    </row>
    <row r="773" spans="1:14" ht="25.2" customHeight="1">
      <c r="A773" s="451">
        <v>770</v>
      </c>
      <c r="B773" s="452" t="s">
        <v>1106</v>
      </c>
      <c r="C773" s="453" t="s">
        <v>1359</v>
      </c>
      <c r="D773" s="454">
        <f>แยกหน่วยบริการ!H773</f>
        <v>1608711.73</v>
      </c>
      <c r="E773" s="455">
        <f>แยกหน่วยบริการ!P773</f>
        <v>362765.85</v>
      </c>
      <c r="F773" s="455">
        <f>แยกหน่วยบริการ!X773</f>
        <v>665876.11</v>
      </c>
      <c r="G773" s="455">
        <f>แยกหน่วยบริการ!AF773</f>
        <v>450517.95</v>
      </c>
      <c r="H773" s="455">
        <f>แยกหน่วยบริการ!AN773</f>
        <v>1284209.8</v>
      </c>
      <c r="I773" s="455">
        <f>แยกหน่วยบริการ!AV773</f>
        <v>907937.75</v>
      </c>
      <c r="J773" s="456">
        <f>แยกหน่วยบริการ!BD773</f>
        <v>1316324.68</v>
      </c>
      <c r="K773" s="456">
        <f>แยกหน่วยบริการ!BL773</f>
        <v>723676.36</v>
      </c>
      <c r="M773" s="445" t="s">
        <v>1108</v>
      </c>
      <c r="N773" s="445" t="s">
        <v>1360</v>
      </c>
    </row>
    <row r="774" spans="1:14" ht="25.2" customHeight="1">
      <c r="A774" s="451">
        <v>771</v>
      </c>
      <c r="B774" s="452" t="s">
        <v>1107</v>
      </c>
      <c r="C774" s="453" t="s">
        <v>352</v>
      </c>
      <c r="D774" s="454">
        <f>แยกหน่วยบริการ!H774</f>
        <v>232276.38</v>
      </c>
      <c r="E774" s="455">
        <f>แยกหน่วยบริการ!P774</f>
        <v>50944.71</v>
      </c>
      <c r="F774" s="455">
        <f>แยกหน่วยบริการ!X774</f>
        <v>424284.7</v>
      </c>
      <c r="G774" s="455">
        <f>แยกหน่วยบริการ!AF774</f>
        <v>302683.15000000002</v>
      </c>
      <c r="H774" s="455">
        <f>แยกหน่วยบริการ!AN774</f>
        <v>48720.29</v>
      </c>
      <c r="I774" s="455">
        <f>แยกหน่วยบริการ!AV774</f>
        <v>110498.77</v>
      </c>
      <c r="J774" s="456">
        <f>แยกหน่วยบริการ!BD774</f>
        <v>6979.55</v>
      </c>
      <c r="K774" s="456">
        <f>แยกหน่วยบริการ!BL774</f>
        <v>118746.94</v>
      </c>
      <c r="M774" s="445" t="s">
        <v>1109</v>
      </c>
      <c r="N774" s="445" t="s">
        <v>1361</v>
      </c>
    </row>
    <row r="775" spans="1:14" ht="25.2" customHeight="1">
      <c r="A775" s="451">
        <v>772</v>
      </c>
      <c r="B775" s="452" t="s">
        <v>1108</v>
      </c>
      <c r="C775" s="453" t="s">
        <v>1360</v>
      </c>
      <c r="D775" s="454">
        <f>แยกหน่วยบริการ!H775</f>
        <v>25361.16</v>
      </c>
      <c r="E775" s="455">
        <f>แยกหน่วยบริการ!P775</f>
        <v>49275.4</v>
      </c>
      <c r="F775" s="455">
        <f>แยกหน่วยบริการ!X775</f>
        <v>26544.1</v>
      </c>
      <c r="G775" s="455">
        <f>แยกหน่วยบริการ!AF775</f>
        <v>0</v>
      </c>
      <c r="H775" s="455">
        <f>แยกหน่วยบริการ!AN775</f>
        <v>8415</v>
      </c>
      <c r="I775" s="455">
        <f>แยกหน่วยบริการ!AV775</f>
        <v>18507.099999999999</v>
      </c>
      <c r="J775" s="456">
        <f>แยกหน่วยบริการ!BD775</f>
        <v>0</v>
      </c>
      <c r="K775" s="456">
        <f>แยกหน่วยบริการ!BL775</f>
        <v>0</v>
      </c>
      <c r="M775" s="445" t="s">
        <v>1110</v>
      </c>
      <c r="N775" s="445" t="s">
        <v>1362</v>
      </c>
    </row>
    <row r="776" spans="1:14" ht="25.2" customHeight="1">
      <c r="A776" s="451">
        <v>773</v>
      </c>
      <c r="B776" s="452" t="s">
        <v>1109</v>
      </c>
      <c r="C776" s="453" t="s">
        <v>2361</v>
      </c>
      <c r="D776" s="454">
        <f>แยกหน่วยบริการ!H776</f>
        <v>109694.42</v>
      </c>
      <c r="E776" s="455">
        <f>แยกหน่วยบริการ!P776</f>
        <v>0</v>
      </c>
      <c r="F776" s="455">
        <f>แยกหน่วยบริการ!X776</f>
        <v>87589.59</v>
      </c>
      <c r="G776" s="455">
        <f>แยกหน่วยบริการ!AF776</f>
        <v>0</v>
      </c>
      <c r="H776" s="455">
        <f>แยกหน่วยบริการ!AN776</f>
        <v>200000</v>
      </c>
      <c r="I776" s="455">
        <f>แยกหน่วยบริการ!AV776</f>
        <v>0</v>
      </c>
      <c r="J776" s="456">
        <f>แยกหน่วยบริการ!BD776</f>
        <v>61469.440000000002</v>
      </c>
      <c r="K776" s="456">
        <f>แยกหน่วยบริการ!BL776</f>
        <v>0</v>
      </c>
      <c r="M776" s="445" t="s">
        <v>1111</v>
      </c>
      <c r="N776" s="445" t="s">
        <v>353</v>
      </c>
    </row>
    <row r="777" spans="1:14" ht="25.2" customHeight="1">
      <c r="A777" s="451">
        <v>774</v>
      </c>
      <c r="B777" s="452" t="s">
        <v>1110</v>
      </c>
      <c r="C777" s="453" t="s">
        <v>2362</v>
      </c>
      <c r="D777" s="454">
        <f>แยกหน่วยบริการ!H777</f>
        <v>0</v>
      </c>
      <c r="E777" s="455">
        <f>แยกหน่วยบริการ!P777</f>
        <v>0</v>
      </c>
      <c r="F777" s="455">
        <f>แยกหน่วยบริการ!X777</f>
        <v>0</v>
      </c>
      <c r="G777" s="455">
        <f>แยกหน่วยบริการ!AF777</f>
        <v>0</v>
      </c>
      <c r="H777" s="455">
        <f>แยกหน่วยบริการ!AN777</f>
        <v>0</v>
      </c>
      <c r="I777" s="455">
        <f>แยกหน่วยบริการ!AV777</f>
        <v>0</v>
      </c>
      <c r="J777" s="456">
        <f>แยกหน่วยบริการ!BD777</f>
        <v>0</v>
      </c>
      <c r="K777" s="456">
        <f>แยกหน่วยบริการ!BL777</f>
        <v>0</v>
      </c>
      <c r="M777" s="445" t="s">
        <v>1112</v>
      </c>
      <c r="N777" s="445" t="s">
        <v>354</v>
      </c>
    </row>
    <row r="778" spans="1:14" ht="25.2" customHeight="1">
      <c r="A778" s="451">
        <v>775</v>
      </c>
      <c r="B778" s="452" t="s">
        <v>1111</v>
      </c>
      <c r="C778" s="453" t="s">
        <v>2363</v>
      </c>
      <c r="D778" s="454">
        <f>แยกหน่วยบริการ!H778</f>
        <v>0</v>
      </c>
      <c r="E778" s="455">
        <f>แยกหน่วยบริการ!P778</f>
        <v>0</v>
      </c>
      <c r="F778" s="455">
        <f>แยกหน่วยบริการ!X778</f>
        <v>0</v>
      </c>
      <c r="G778" s="455">
        <f>แยกหน่วยบริการ!AF778</f>
        <v>0</v>
      </c>
      <c r="H778" s="455">
        <f>แยกหน่วยบริการ!AN778</f>
        <v>0</v>
      </c>
      <c r="I778" s="455">
        <f>แยกหน่วยบริการ!AV778</f>
        <v>0</v>
      </c>
      <c r="J778" s="456">
        <f>แยกหน่วยบริการ!BD778</f>
        <v>0</v>
      </c>
      <c r="K778" s="456">
        <f>แยกหน่วยบริการ!BL778</f>
        <v>0</v>
      </c>
      <c r="M778" s="445" t="s">
        <v>1113</v>
      </c>
      <c r="N778" s="445" t="s">
        <v>355</v>
      </c>
    </row>
    <row r="779" spans="1:14" ht="25.2" customHeight="1">
      <c r="A779" s="451">
        <v>776</v>
      </c>
      <c r="B779" s="452" t="s">
        <v>1112</v>
      </c>
      <c r="C779" s="453" t="s">
        <v>2364</v>
      </c>
      <c r="D779" s="454">
        <f>แยกหน่วยบริการ!H779</f>
        <v>0</v>
      </c>
      <c r="E779" s="455">
        <f>แยกหน่วยบริการ!P779</f>
        <v>0</v>
      </c>
      <c r="F779" s="455">
        <f>แยกหน่วยบริการ!X779</f>
        <v>0</v>
      </c>
      <c r="G779" s="455">
        <f>แยกหน่วยบริการ!AF779</f>
        <v>0</v>
      </c>
      <c r="H779" s="455">
        <f>แยกหน่วยบริการ!AN779</f>
        <v>0</v>
      </c>
      <c r="I779" s="455">
        <f>แยกหน่วยบริการ!AV779</f>
        <v>0</v>
      </c>
      <c r="J779" s="456">
        <f>แยกหน่วยบริการ!BD779</f>
        <v>0</v>
      </c>
      <c r="K779" s="456">
        <f>แยกหน่วยบริการ!BL779</f>
        <v>0</v>
      </c>
      <c r="M779" s="445" t="s">
        <v>1114</v>
      </c>
      <c r="N779" s="445" t="s">
        <v>356</v>
      </c>
    </row>
    <row r="780" spans="1:14" ht="25.2" customHeight="1">
      <c r="A780" s="451">
        <v>777</v>
      </c>
      <c r="B780" s="452" t="s">
        <v>1113</v>
      </c>
      <c r="C780" s="453" t="s">
        <v>355</v>
      </c>
      <c r="D780" s="454">
        <f>แยกหน่วยบริการ!H780</f>
        <v>0</v>
      </c>
      <c r="E780" s="455">
        <f>แยกหน่วยบริการ!P780</f>
        <v>0</v>
      </c>
      <c r="F780" s="455">
        <f>แยกหน่วยบริการ!X780</f>
        <v>0</v>
      </c>
      <c r="G780" s="455">
        <f>แยกหน่วยบริการ!AF780</f>
        <v>0</v>
      </c>
      <c r="H780" s="455">
        <f>แยกหน่วยบริการ!AN780</f>
        <v>0</v>
      </c>
      <c r="I780" s="455">
        <f>แยกหน่วยบริการ!AV780</f>
        <v>0</v>
      </c>
      <c r="J780" s="456">
        <f>แยกหน่วยบริการ!BD780</f>
        <v>0</v>
      </c>
      <c r="K780" s="456">
        <f>แยกหน่วยบริการ!BL780</f>
        <v>0</v>
      </c>
      <c r="M780" s="445" t="s">
        <v>1115</v>
      </c>
      <c r="N780" s="445" t="s">
        <v>357</v>
      </c>
    </row>
    <row r="781" spans="1:14" ht="25.2" customHeight="1">
      <c r="A781" s="451">
        <v>778</v>
      </c>
      <c r="B781" s="452" t="s">
        <v>1114</v>
      </c>
      <c r="C781" s="453" t="s">
        <v>356</v>
      </c>
      <c r="D781" s="454">
        <f>แยกหน่วยบริการ!H781</f>
        <v>0</v>
      </c>
      <c r="E781" s="455">
        <f>แยกหน่วยบริการ!P781</f>
        <v>0</v>
      </c>
      <c r="F781" s="455">
        <f>แยกหน่วยบริการ!X781</f>
        <v>0</v>
      </c>
      <c r="G781" s="455">
        <f>แยกหน่วยบริการ!AF781</f>
        <v>0</v>
      </c>
      <c r="H781" s="455">
        <f>แยกหน่วยบริการ!AN781</f>
        <v>0</v>
      </c>
      <c r="I781" s="455">
        <f>แยกหน่วยบริการ!AV781</f>
        <v>0</v>
      </c>
      <c r="J781" s="456">
        <f>แยกหน่วยบริการ!BD781</f>
        <v>0</v>
      </c>
      <c r="K781" s="456">
        <f>แยกหน่วยบริการ!BL781</f>
        <v>0</v>
      </c>
      <c r="M781" s="445" t="s">
        <v>1116</v>
      </c>
      <c r="N781" s="445" t="s">
        <v>358</v>
      </c>
    </row>
    <row r="782" spans="1:14" ht="25.2" customHeight="1">
      <c r="A782" s="451">
        <v>779</v>
      </c>
      <c r="B782" s="452" t="s">
        <v>1115</v>
      </c>
      <c r="C782" s="453" t="s">
        <v>357</v>
      </c>
      <c r="D782" s="454">
        <f>แยกหน่วยบริการ!H782</f>
        <v>0</v>
      </c>
      <c r="E782" s="455">
        <f>แยกหน่วยบริการ!P782</f>
        <v>0</v>
      </c>
      <c r="F782" s="455">
        <f>แยกหน่วยบริการ!X782</f>
        <v>0</v>
      </c>
      <c r="G782" s="455">
        <f>แยกหน่วยบริการ!AF782</f>
        <v>0</v>
      </c>
      <c r="H782" s="455">
        <f>แยกหน่วยบริการ!AN782</f>
        <v>0</v>
      </c>
      <c r="I782" s="455">
        <f>แยกหน่วยบริการ!AV782</f>
        <v>0</v>
      </c>
      <c r="J782" s="456">
        <f>แยกหน่วยบริการ!BD782</f>
        <v>0</v>
      </c>
      <c r="K782" s="456">
        <f>แยกหน่วยบริการ!BL782</f>
        <v>0</v>
      </c>
      <c r="M782" s="445" t="s">
        <v>1117</v>
      </c>
      <c r="N782" s="445" t="s">
        <v>359</v>
      </c>
    </row>
    <row r="783" spans="1:14" ht="25.2" customHeight="1">
      <c r="A783" s="451">
        <v>780</v>
      </c>
      <c r="B783" s="452" t="s">
        <v>1116</v>
      </c>
      <c r="C783" s="453" t="s">
        <v>358</v>
      </c>
      <c r="D783" s="454">
        <f>แยกหน่วยบริการ!H783</f>
        <v>0</v>
      </c>
      <c r="E783" s="455">
        <f>แยกหน่วยบริการ!P783</f>
        <v>0</v>
      </c>
      <c r="F783" s="455">
        <f>แยกหน่วยบริการ!X783</f>
        <v>0</v>
      </c>
      <c r="G783" s="455">
        <f>แยกหน่วยบริการ!AF783</f>
        <v>0</v>
      </c>
      <c r="H783" s="455">
        <f>แยกหน่วยบริการ!AN783</f>
        <v>0</v>
      </c>
      <c r="I783" s="455">
        <f>แยกหน่วยบริการ!AV783</f>
        <v>0</v>
      </c>
      <c r="J783" s="456">
        <f>แยกหน่วยบริการ!BD783</f>
        <v>0</v>
      </c>
      <c r="K783" s="456">
        <f>แยกหน่วยบริการ!BL783</f>
        <v>0</v>
      </c>
      <c r="M783" s="445" t="s">
        <v>1118</v>
      </c>
      <c r="N783" s="445" t="s">
        <v>360</v>
      </c>
    </row>
    <row r="784" spans="1:14" ht="25.2" customHeight="1">
      <c r="A784" s="451">
        <v>781</v>
      </c>
      <c r="B784" s="452" t="s">
        <v>1117</v>
      </c>
      <c r="C784" s="453" t="s">
        <v>359</v>
      </c>
      <c r="D784" s="454">
        <f>แยกหน่วยบริการ!H784</f>
        <v>0</v>
      </c>
      <c r="E784" s="455">
        <f>แยกหน่วยบริการ!P784</f>
        <v>0</v>
      </c>
      <c r="F784" s="455">
        <f>แยกหน่วยบริการ!X784</f>
        <v>0</v>
      </c>
      <c r="G784" s="455">
        <f>แยกหน่วยบริการ!AF784</f>
        <v>0</v>
      </c>
      <c r="H784" s="455">
        <f>แยกหน่วยบริการ!AN784</f>
        <v>0</v>
      </c>
      <c r="I784" s="455">
        <f>แยกหน่วยบริการ!AV784</f>
        <v>0</v>
      </c>
      <c r="J784" s="456">
        <f>แยกหน่วยบริการ!BD784</f>
        <v>0</v>
      </c>
      <c r="K784" s="456">
        <f>แยกหน่วยบริการ!BL784</f>
        <v>0</v>
      </c>
      <c r="M784" s="445" t="s">
        <v>1119</v>
      </c>
      <c r="N784" s="445" t="s">
        <v>361</v>
      </c>
    </row>
    <row r="785" spans="1:14" ht="25.2" customHeight="1">
      <c r="A785" s="451">
        <v>782</v>
      </c>
      <c r="B785" s="452" t="s">
        <v>1118</v>
      </c>
      <c r="C785" s="453" t="s">
        <v>360</v>
      </c>
      <c r="D785" s="454">
        <f>แยกหน่วยบริการ!H785</f>
        <v>0</v>
      </c>
      <c r="E785" s="455">
        <f>แยกหน่วยบริการ!P785</f>
        <v>0</v>
      </c>
      <c r="F785" s="455">
        <f>แยกหน่วยบริการ!X785</f>
        <v>0</v>
      </c>
      <c r="G785" s="455">
        <f>แยกหน่วยบริการ!AF785</f>
        <v>0</v>
      </c>
      <c r="H785" s="455">
        <f>แยกหน่วยบริการ!AN785</f>
        <v>0</v>
      </c>
      <c r="I785" s="455">
        <f>แยกหน่วยบริการ!AV785</f>
        <v>0</v>
      </c>
      <c r="J785" s="456">
        <f>แยกหน่วยบริการ!BD785</f>
        <v>0</v>
      </c>
      <c r="K785" s="456">
        <f>แยกหน่วยบริการ!BL785</f>
        <v>0</v>
      </c>
      <c r="M785" s="445" t="s">
        <v>1120</v>
      </c>
      <c r="N785" s="445" t="s">
        <v>362</v>
      </c>
    </row>
    <row r="786" spans="1:14" ht="25.2" customHeight="1">
      <c r="A786" s="451">
        <v>783</v>
      </c>
      <c r="B786" s="452" t="s">
        <v>1119</v>
      </c>
      <c r="C786" s="453" t="s">
        <v>361</v>
      </c>
      <c r="D786" s="454">
        <f>แยกหน่วยบริการ!H786</f>
        <v>0</v>
      </c>
      <c r="E786" s="455">
        <f>แยกหน่วยบริการ!P786</f>
        <v>0</v>
      </c>
      <c r="F786" s="455">
        <f>แยกหน่วยบริการ!X786</f>
        <v>0</v>
      </c>
      <c r="G786" s="455">
        <f>แยกหน่วยบริการ!AF786</f>
        <v>0</v>
      </c>
      <c r="H786" s="455">
        <f>แยกหน่วยบริการ!AN786</f>
        <v>0</v>
      </c>
      <c r="I786" s="455">
        <f>แยกหน่วยบริการ!AV786</f>
        <v>0</v>
      </c>
      <c r="J786" s="456">
        <f>แยกหน่วยบริการ!BD786</f>
        <v>0</v>
      </c>
      <c r="K786" s="456">
        <f>แยกหน่วยบริการ!BL786</f>
        <v>0</v>
      </c>
      <c r="M786" s="445" t="s">
        <v>1121</v>
      </c>
      <c r="N786" s="445" t="s">
        <v>460</v>
      </c>
    </row>
    <row r="787" spans="1:14" s="465" customFormat="1" ht="25.2" customHeight="1">
      <c r="A787" s="451">
        <v>784</v>
      </c>
      <c r="B787" s="452" t="s">
        <v>1120</v>
      </c>
      <c r="C787" s="453" t="s">
        <v>362</v>
      </c>
      <c r="D787" s="454">
        <f>แยกหน่วยบริการ!H787</f>
        <v>0</v>
      </c>
      <c r="E787" s="455">
        <f>แยกหน่วยบริการ!P787</f>
        <v>0</v>
      </c>
      <c r="F787" s="455">
        <f>แยกหน่วยบริการ!X787</f>
        <v>0</v>
      </c>
      <c r="G787" s="455">
        <f>แยกหน่วยบริการ!AF787</f>
        <v>0</v>
      </c>
      <c r="H787" s="455">
        <f>แยกหน่วยบริการ!AN787</f>
        <v>0</v>
      </c>
      <c r="I787" s="455">
        <f>แยกหน่วยบริการ!AV787</f>
        <v>0</v>
      </c>
      <c r="J787" s="456">
        <f>แยกหน่วยบริการ!BD787</f>
        <v>0</v>
      </c>
      <c r="K787" s="456">
        <f>แยกหน่วยบริการ!BL787</f>
        <v>0</v>
      </c>
      <c r="M787" s="465" t="s">
        <v>1122</v>
      </c>
      <c r="N787" s="465" t="s">
        <v>363</v>
      </c>
    </row>
    <row r="788" spans="1:14" s="465" customFormat="1" ht="25.2" customHeight="1">
      <c r="A788" s="451">
        <v>785</v>
      </c>
      <c r="B788" s="452" t="s">
        <v>1121</v>
      </c>
      <c r="C788" s="453" t="s">
        <v>460</v>
      </c>
      <c r="D788" s="454">
        <f>แยกหน่วยบริการ!H788</f>
        <v>0</v>
      </c>
      <c r="E788" s="455">
        <f>แยกหน่วยบริการ!P788</f>
        <v>0</v>
      </c>
      <c r="F788" s="455">
        <f>แยกหน่วยบริการ!X788</f>
        <v>0</v>
      </c>
      <c r="G788" s="455">
        <f>แยกหน่วยบริการ!AF788</f>
        <v>0</v>
      </c>
      <c r="H788" s="455">
        <f>แยกหน่วยบริการ!AN788</f>
        <v>0</v>
      </c>
      <c r="I788" s="455">
        <f>แยกหน่วยบริการ!AV788</f>
        <v>0</v>
      </c>
      <c r="J788" s="456">
        <f>แยกหน่วยบริการ!BD788</f>
        <v>0</v>
      </c>
      <c r="K788" s="456">
        <f>แยกหน่วยบริการ!BL788</f>
        <v>0</v>
      </c>
      <c r="M788" s="465" t="s">
        <v>1123</v>
      </c>
      <c r="N788" s="465" t="s">
        <v>364</v>
      </c>
    </row>
    <row r="789" spans="1:14" s="465" customFormat="1" ht="25.2" customHeight="1">
      <c r="A789" s="451">
        <v>786</v>
      </c>
      <c r="B789" s="452" t="s">
        <v>1122</v>
      </c>
      <c r="C789" s="453" t="s">
        <v>363</v>
      </c>
      <c r="D789" s="454">
        <f>แยกหน่วยบริการ!H789</f>
        <v>0</v>
      </c>
      <c r="E789" s="455">
        <f>แยกหน่วยบริการ!P789</f>
        <v>0</v>
      </c>
      <c r="F789" s="455">
        <f>แยกหน่วยบริการ!X789</f>
        <v>0</v>
      </c>
      <c r="G789" s="455">
        <f>แยกหน่วยบริการ!AF789</f>
        <v>0</v>
      </c>
      <c r="H789" s="455">
        <f>แยกหน่วยบริการ!AN789</f>
        <v>0</v>
      </c>
      <c r="I789" s="455">
        <f>แยกหน่วยบริการ!AV789</f>
        <v>0</v>
      </c>
      <c r="J789" s="456">
        <f>แยกหน่วยบริการ!BD789</f>
        <v>0</v>
      </c>
      <c r="K789" s="456">
        <f>แยกหน่วยบริการ!BL789</f>
        <v>0</v>
      </c>
      <c r="M789" s="465" t="s">
        <v>1124</v>
      </c>
      <c r="N789" s="465" t="s">
        <v>365</v>
      </c>
    </row>
    <row r="790" spans="1:14" s="465" customFormat="1" ht="25.2" customHeight="1">
      <c r="A790" s="451">
        <v>787</v>
      </c>
      <c r="B790" s="452" t="s">
        <v>1123</v>
      </c>
      <c r="C790" s="453" t="s">
        <v>364</v>
      </c>
      <c r="D790" s="454">
        <f>แยกหน่วยบริการ!H790</f>
        <v>7388.8</v>
      </c>
      <c r="E790" s="455">
        <f>แยกหน่วยบริการ!P790</f>
        <v>0</v>
      </c>
      <c r="F790" s="455">
        <f>แยกหน่วยบริการ!X790</f>
        <v>0</v>
      </c>
      <c r="G790" s="455">
        <f>แยกหน่วยบริการ!AF790</f>
        <v>0</v>
      </c>
      <c r="H790" s="455">
        <f>แยกหน่วยบริการ!AN790</f>
        <v>0</v>
      </c>
      <c r="I790" s="455">
        <f>แยกหน่วยบริการ!AV790</f>
        <v>0</v>
      </c>
      <c r="J790" s="456">
        <f>แยกหน่วยบริการ!BD790</f>
        <v>0</v>
      </c>
      <c r="K790" s="456">
        <f>แยกหน่วยบริการ!BL790</f>
        <v>0</v>
      </c>
      <c r="M790" s="465" t="s">
        <v>1862</v>
      </c>
      <c r="N790" s="465" t="s">
        <v>1863</v>
      </c>
    </row>
    <row r="791" spans="1:14" s="465" customFormat="1" ht="25.2" customHeight="1">
      <c r="A791" s="451">
        <v>788</v>
      </c>
      <c r="B791" s="452" t="s">
        <v>1124</v>
      </c>
      <c r="C791" s="453" t="s">
        <v>365</v>
      </c>
      <c r="D791" s="454">
        <f>แยกหน่วยบริการ!H791</f>
        <v>8072.4</v>
      </c>
      <c r="E791" s="455">
        <f>แยกหน่วยบริการ!P791</f>
        <v>0</v>
      </c>
      <c r="F791" s="455">
        <f>แยกหน่วยบริการ!X791</f>
        <v>0</v>
      </c>
      <c r="G791" s="455">
        <f>แยกหน่วยบริการ!AF791</f>
        <v>0</v>
      </c>
      <c r="H791" s="455">
        <f>แยกหน่วยบริการ!AN791</f>
        <v>0</v>
      </c>
      <c r="I791" s="455">
        <f>แยกหน่วยบริการ!AV791</f>
        <v>0</v>
      </c>
      <c r="J791" s="456">
        <f>แยกหน่วยบริการ!BD791</f>
        <v>0</v>
      </c>
      <c r="K791" s="456">
        <f>แยกหน่วยบริการ!BL791</f>
        <v>0</v>
      </c>
      <c r="M791" s="465" t="s">
        <v>1125</v>
      </c>
      <c r="N791" s="465" t="s">
        <v>366</v>
      </c>
    </row>
    <row r="792" spans="1:14" ht="25.2" customHeight="1">
      <c r="A792" s="451">
        <v>789</v>
      </c>
      <c r="B792" s="452" t="s">
        <v>1862</v>
      </c>
      <c r="C792" s="453" t="s">
        <v>1863</v>
      </c>
      <c r="D792" s="454">
        <f>แยกหน่วยบริการ!H792</f>
        <v>0</v>
      </c>
      <c r="E792" s="455">
        <f>แยกหน่วยบริการ!P792</f>
        <v>0</v>
      </c>
      <c r="F792" s="455">
        <f>แยกหน่วยบริการ!X792</f>
        <v>0</v>
      </c>
      <c r="G792" s="455">
        <f>แยกหน่วยบริการ!AF792</f>
        <v>0</v>
      </c>
      <c r="H792" s="455">
        <f>แยกหน่วยบริการ!AN792</f>
        <v>0</v>
      </c>
      <c r="I792" s="455">
        <f>แยกหน่วยบริการ!AV792</f>
        <v>0</v>
      </c>
      <c r="J792" s="456">
        <f>แยกหน่วยบริการ!BD792</f>
        <v>0</v>
      </c>
      <c r="K792" s="456">
        <f>แยกหน่วยบริการ!BL792</f>
        <v>0</v>
      </c>
      <c r="M792" s="445" t="s">
        <v>1126</v>
      </c>
      <c r="N792" s="445" t="s">
        <v>1704</v>
      </c>
    </row>
    <row r="793" spans="1:14" ht="25.2" customHeight="1">
      <c r="A793" s="451">
        <v>790</v>
      </c>
      <c r="B793" s="452" t="s">
        <v>1125</v>
      </c>
      <c r="C793" s="453" t="s">
        <v>366</v>
      </c>
      <c r="D793" s="454">
        <f>แยกหน่วยบริการ!H793</f>
        <v>47433.64</v>
      </c>
      <c r="E793" s="455">
        <f>แยกหน่วยบริการ!P793</f>
        <v>4886.07</v>
      </c>
      <c r="F793" s="455">
        <f>แยกหน่วยบริการ!X793</f>
        <v>677.84</v>
      </c>
      <c r="G793" s="455">
        <f>แยกหน่วยบริการ!AF793</f>
        <v>200620.81</v>
      </c>
      <c r="H793" s="455">
        <f>แยกหน่วยบริการ!AN793</f>
        <v>31845.919999999998</v>
      </c>
      <c r="I793" s="455">
        <f>แยกหน่วยบริการ!AV793</f>
        <v>17193.650000000001</v>
      </c>
      <c r="J793" s="456">
        <f>แยกหน่วยบริการ!BD793</f>
        <v>18082.96</v>
      </c>
      <c r="K793" s="456">
        <f>แยกหน่วยบริการ!BL793</f>
        <v>3015.12</v>
      </c>
      <c r="M793" s="445" t="s">
        <v>1864</v>
      </c>
      <c r="N793" s="445" t="s">
        <v>1865</v>
      </c>
    </row>
    <row r="794" spans="1:14" s="476" customFormat="1" ht="25.2" customHeight="1">
      <c r="A794" s="451">
        <v>791</v>
      </c>
      <c r="B794" s="452" t="s">
        <v>1126</v>
      </c>
      <c r="C794" s="453" t="s">
        <v>1704</v>
      </c>
      <c r="D794" s="454">
        <f>แยกหน่วยบริการ!H794</f>
        <v>144576.19</v>
      </c>
      <c r="E794" s="455">
        <f>แยกหน่วยบริการ!P794</f>
        <v>2562.5100000000002</v>
      </c>
      <c r="F794" s="455">
        <f>แยกหน่วยบริการ!X794</f>
        <v>10305.92</v>
      </c>
      <c r="G794" s="455">
        <f>แยกหน่วยบริการ!AF794</f>
        <v>55356.76</v>
      </c>
      <c r="H794" s="455">
        <f>แยกหน่วยบริการ!AN794</f>
        <v>11494.24</v>
      </c>
      <c r="I794" s="455">
        <f>แยกหน่วยบริการ!AV794</f>
        <v>14078.02</v>
      </c>
      <c r="J794" s="456">
        <f>แยกหน่วยบริการ!BD794</f>
        <v>5365.28</v>
      </c>
      <c r="K794" s="456">
        <f>แยกหน่วยบริการ!BL794</f>
        <v>1318.8</v>
      </c>
      <c r="M794" s="476" t="s">
        <v>1866</v>
      </c>
      <c r="N794" s="476" t="s">
        <v>1867</v>
      </c>
    </row>
    <row r="795" spans="1:14" s="476" customFormat="1" ht="25.2" customHeight="1">
      <c r="A795" s="451">
        <v>792</v>
      </c>
      <c r="B795" s="452" t="s">
        <v>1864</v>
      </c>
      <c r="C795" s="453" t="s">
        <v>1865</v>
      </c>
      <c r="D795" s="454">
        <f>แยกหน่วยบริการ!H795</f>
        <v>213447.92</v>
      </c>
      <c r="E795" s="455">
        <f>แยกหน่วยบริการ!P795</f>
        <v>7747.64</v>
      </c>
      <c r="F795" s="455">
        <f>แยกหน่วยบริการ!X795</f>
        <v>22682.560000000001</v>
      </c>
      <c r="G795" s="455">
        <f>แยกหน่วยบริการ!AF795</f>
        <v>7861.73</v>
      </c>
      <c r="H795" s="455">
        <f>แยกหน่วยบริการ!AN795</f>
        <v>21718.68</v>
      </c>
      <c r="I795" s="455">
        <f>แยกหน่วยบริการ!AV795</f>
        <v>1659.24</v>
      </c>
      <c r="J795" s="456">
        <f>แยกหน่วยบริการ!BD795</f>
        <v>5552.42</v>
      </c>
      <c r="K795" s="456">
        <f>แยกหน่วยบริการ!BL795</f>
        <v>2048.9499999999998</v>
      </c>
      <c r="M795" s="476" t="s">
        <v>1127</v>
      </c>
      <c r="N795" s="476" t="s">
        <v>461</v>
      </c>
    </row>
    <row r="796" spans="1:14" s="476" customFormat="1" ht="25.2" customHeight="1">
      <c r="A796" s="451">
        <v>793</v>
      </c>
      <c r="B796" s="452" t="s">
        <v>1866</v>
      </c>
      <c r="C796" s="453" t="s">
        <v>1867</v>
      </c>
      <c r="D796" s="454">
        <f>แยกหน่วยบริการ!H796</f>
        <v>0</v>
      </c>
      <c r="E796" s="455">
        <f>แยกหน่วยบริการ!P796</f>
        <v>0</v>
      </c>
      <c r="F796" s="455">
        <f>แยกหน่วยบริการ!X796</f>
        <v>0</v>
      </c>
      <c r="G796" s="455">
        <f>แยกหน่วยบริการ!AF796</f>
        <v>0</v>
      </c>
      <c r="H796" s="455">
        <f>แยกหน่วยบริการ!AN796</f>
        <v>0</v>
      </c>
      <c r="I796" s="455">
        <f>แยกหน่วยบริการ!AV796</f>
        <v>0</v>
      </c>
      <c r="J796" s="456">
        <f>แยกหน่วยบริการ!BD796</f>
        <v>0</v>
      </c>
      <c r="K796" s="456">
        <f>แยกหน่วยบริการ!BL796</f>
        <v>0</v>
      </c>
      <c r="M796" s="476" t="s">
        <v>1128</v>
      </c>
      <c r="N796" s="476" t="s">
        <v>367</v>
      </c>
    </row>
    <row r="797" spans="1:14" s="476" customFormat="1" ht="25.2" customHeight="1">
      <c r="A797" s="451">
        <v>794</v>
      </c>
      <c r="B797" s="452" t="s">
        <v>1127</v>
      </c>
      <c r="C797" s="453" t="s">
        <v>2365</v>
      </c>
      <c r="D797" s="454">
        <f>แยกหน่วยบริการ!H797</f>
        <v>1079388.75</v>
      </c>
      <c r="E797" s="455">
        <f>แยกหน่วยบริการ!P797</f>
        <v>1179723.3500000001</v>
      </c>
      <c r="F797" s="455">
        <f>แยกหน่วยบริการ!X797</f>
        <v>613874.80000000005</v>
      </c>
      <c r="G797" s="455">
        <f>แยกหน่วยบริการ!AF797</f>
        <v>648212.5</v>
      </c>
      <c r="H797" s="455">
        <f>แยกหน่วยบริการ!AN797</f>
        <v>139758.19</v>
      </c>
      <c r="I797" s="455">
        <f>แยกหน่วยบริการ!AV797</f>
        <v>809829.6</v>
      </c>
      <c r="J797" s="456">
        <f>แยกหน่วยบริการ!BD797</f>
        <v>188680.5</v>
      </c>
      <c r="K797" s="456">
        <f>แยกหน่วยบริการ!BL797</f>
        <v>347332.05</v>
      </c>
      <c r="M797" s="476" t="s">
        <v>1129</v>
      </c>
      <c r="N797" s="476" t="s">
        <v>368</v>
      </c>
    </row>
    <row r="798" spans="1:14" s="476" customFormat="1" ht="25.2" customHeight="1">
      <c r="A798" s="451">
        <v>795</v>
      </c>
      <c r="B798" s="452" t="s">
        <v>1128</v>
      </c>
      <c r="C798" s="453" t="s">
        <v>367</v>
      </c>
      <c r="D798" s="454">
        <f>แยกหน่วยบริการ!H798</f>
        <v>0</v>
      </c>
      <c r="E798" s="455">
        <f>แยกหน่วยบริการ!P798</f>
        <v>0</v>
      </c>
      <c r="F798" s="455">
        <f>แยกหน่วยบริการ!X798</f>
        <v>0</v>
      </c>
      <c r="G798" s="455">
        <f>แยกหน่วยบริการ!AF798</f>
        <v>0</v>
      </c>
      <c r="H798" s="455">
        <f>แยกหน่วยบริการ!AN798</f>
        <v>0</v>
      </c>
      <c r="I798" s="455">
        <f>แยกหน่วยบริการ!AV798</f>
        <v>0</v>
      </c>
      <c r="J798" s="456">
        <f>แยกหน่วยบริการ!BD798</f>
        <v>0</v>
      </c>
      <c r="K798" s="456">
        <f>แยกหน่วยบริการ!BL798</f>
        <v>0</v>
      </c>
      <c r="M798" s="476" t="s">
        <v>1130</v>
      </c>
      <c r="N798" s="476" t="s">
        <v>369</v>
      </c>
    </row>
    <row r="799" spans="1:14" s="476" customFormat="1" ht="25.2" customHeight="1">
      <c r="A799" s="451">
        <v>796</v>
      </c>
      <c r="B799" s="452" t="s">
        <v>1129</v>
      </c>
      <c r="C799" s="453" t="s">
        <v>368</v>
      </c>
      <c r="D799" s="454">
        <f>แยกหน่วยบริการ!H799</f>
        <v>0</v>
      </c>
      <c r="E799" s="455">
        <f>แยกหน่วยบริการ!P799</f>
        <v>0</v>
      </c>
      <c r="F799" s="455">
        <f>แยกหน่วยบริการ!X799</f>
        <v>0</v>
      </c>
      <c r="G799" s="455">
        <f>แยกหน่วยบริการ!AF799</f>
        <v>0</v>
      </c>
      <c r="H799" s="455">
        <f>แยกหน่วยบริการ!AN799</f>
        <v>0</v>
      </c>
      <c r="I799" s="455">
        <f>แยกหน่วยบริการ!AV799</f>
        <v>0</v>
      </c>
      <c r="J799" s="456">
        <f>แยกหน่วยบริการ!BD799</f>
        <v>0</v>
      </c>
      <c r="K799" s="456">
        <f>แยกหน่วยบริการ!BL799</f>
        <v>0</v>
      </c>
      <c r="M799" s="476" t="s">
        <v>1131</v>
      </c>
      <c r="N799" s="476" t="s">
        <v>370</v>
      </c>
    </row>
    <row r="800" spans="1:14" s="476" customFormat="1" ht="25.2" customHeight="1">
      <c r="A800" s="451">
        <v>797</v>
      </c>
      <c r="B800" s="452" t="s">
        <v>1130</v>
      </c>
      <c r="C800" s="453" t="s">
        <v>369</v>
      </c>
      <c r="D800" s="454">
        <f>แยกหน่วยบริการ!H800</f>
        <v>0</v>
      </c>
      <c r="E800" s="455">
        <f>แยกหน่วยบริการ!P800</f>
        <v>0</v>
      </c>
      <c r="F800" s="455">
        <f>แยกหน่วยบริการ!X800</f>
        <v>0</v>
      </c>
      <c r="G800" s="455">
        <f>แยกหน่วยบริการ!AF800</f>
        <v>0</v>
      </c>
      <c r="H800" s="455">
        <f>แยกหน่วยบริการ!AN800</f>
        <v>0</v>
      </c>
      <c r="I800" s="455">
        <f>แยกหน่วยบริการ!AV800</f>
        <v>0</v>
      </c>
      <c r="J800" s="456">
        <f>แยกหน่วยบริการ!BD800</f>
        <v>0</v>
      </c>
      <c r="K800" s="456">
        <f>แยกหน่วยบริการ!BL800</f>
        <v>0</v>
      </c>
      <c r="M800" s="476" t="s">
        <v>1132</v>
      </c>
      <c r="N800" s="476" t="s">
        <v>1366</v>
      </c>
    </row>
    <row r="801" spans="1:14" s="476" customFormat="1" ht="25.2" customHeight="1">
      <c r="A801" s="451">
        <v>798</v>
      </c>
      <c r="B801" s="452" t="s">
        <v>1131</v>
      </c>
      <c r="C801" s="453" t="s">
        <v>370</v>
      </c>
      <c r="D801" s="454">
        <f>แยกหน่วยบริการ!H801</f>
        <v>0</v>
      </c>
      <c r="E801" s="455">
        <f>แยกหน่วยบริการ!P801</f>
        <v>0</v>
      </c>
      <c r="F801" s="455">
        <f>แยกหน่วยบริการ!X801</f>
        <v>0</v>
      </c>
      <c r="G801" s="455">
        <f>แยกหน่วยบริการ!AF801</f>
        <v>0</v>
      </c>
      <c r="H801" s="455">
        <f>แยกหน่วยบริการ!AN801</f>
        <v>0</v>
      </c>
      <c r="I801" s="455">
        <f>แยกหน่วยบริการ!AV801</f>
        <v>0</v>
      </c>
      <c r="J801" s="456">
        <f>แยกหน่วยบริการ!BD801</f>
        <v>0</v>
      </c>
      <c r="K801" s="456">
        <f>แยกหน่วยบริการ!BL801</f>
        <v>0</v>
      </c>
      <c r="M801" s="476" t="s">
        <v>1133</v>
      </c>
      <c r="N801" s="476" t="s">
        <v>371</v>
      </c>
    </row>
    <row r="802" spans="1:14" s="476" customFormat="1" ht="25.2" customHeight="1">
      <c r="A802" s="451">
        <v>799</v>
      </c>
      <c r="B802" s="452" t="s">
        <v>1132</v>
      </c>
      <c r="C802" s="453" t="s">
        <v>1366</v>
      </c>
      <c r="D802" s="454">
        <f>แยกหน่วยบริการ!H802</f>
        <v>0</v>
      </c>
      <c r="E802" s="455">
        <f>แยกหน่วยบริการ!P802</f>
        <v>0</v>
      </c>
      <c r="F802" s="455">
        <f>แยกหน่วยบริการ!X802</f>
        <v>0</v>
      </c>
      <c r="G802" s="455">
        <f>แยกหน่วยบริการ!AF802</f>
        <v>0</v>
      </c>
      <c r="H802" s="455">
        <f>แยกหน่วยบริการ!AN802</f>
        <v>0</v>
      </c>
      <c r="I802" s="455">
        <f>แยกหน่วยบริการ!AV802</f>
        <v>0</v>
      </c>
      <c r="J802" s="456">
        <f>แยกหน่วยบริการ!BD802</f>
        <v>0</v>
      </c>
      <c r="K802" s="456">
        <f>แยกหน่วยบริการ!BL802</f>
        <v>0</v>
      </c>
      <c r="M802" s="476" t="s">
        <v>1134</v>
      </c>
      <c r="N802" s="476" t="s">
        <v>372</v>
      </c>
    </row>
    <row r="803" spans="1:14" s="476" customFormat="1" ht="25.2" customHeight="1">
      <c r="A803" s="451">
        <v>800</v>
      </c>
      <c r="B803" s="452" t="s">
        <v>1133</v>
      </c>
      <c r="C803" s="453" t="s">
        <v>371</v>
      </c>
      <c r="D803" s="454">
        <f>แยกหน่วยบริการ!H803</f>
        <v>1</v>
      </c>
      <c r="E803" s="455">
        <f>แยกหน่วยบริการ!P803</f>
        <v>0</v>
      </c>
      <c r="F803" s="455">
        <f>แยกหน่วยบริการ!X803</f>
        <v>0</v>
      </c>
      <c r="G803" s="455">
        <f>แยกหน่วยบริการ!AF803</f>
        <v>0</v>
      </c>
      <c r="H803" s="455">
        <f>แยกหน่วยบริการ!AN803</f>
        <v>1</v>
      </c>
      <c r="I803" s="455">
        <f>แยกหน่วยบริการ!AV803</f>
        <v>0</v>
      </c>
      <c r="J803" s="456">
        <f>แยกหน่วยบริการ!BD803</f>
        <v>0</v>
      </c>
      <c r="K803" s="456">
        <f>แยกหน่วยบริการ!BL803</f>
        <v>0</v>
      </c>
      <c r="M803" s="476" t="s">
        <v>1135</v>
      </c>
      <c r="N803" s="476" t="s">
        <v>373</v>
      </c>
    </row>
    <row r="804" spans="1:14" s="476" customFormat="1" ht="25.2" customHeight="1">
      <c r="A804" s="451">
        <v>801</v>
      </c>
      <c r="B804" s="452" t="s">
        <v>1134</v>
      </c>
      <c r="C804" s="453" t="s">
        <v>372</v>
      </c>
      <c r="D804" s="454">
        <f>แยกหน่วยบริการ!H804</f>
        <v>1</v>
      </c>
      <c r="E804" s="455">
        <f>แยกหน่วยบริการ!P804</f>
        <v>0</v>
      </c>
      <c r="F804" s="455">
        <f>แยกหน่วยบริการ!X804</f>
        <v>0</v>
      </c>
      <c r="G804" s="455">
        <f>แยกหน่วยบริการ!AF804</f>
        <v>0</v>
      </c>
      <c r="H804" s="455">
        <f>แยกหน่วยบริการ!AN804</f>
        <v>0</v>
      </c>
      <c r="I804" s="455">
        <f>แยกหน่วยบริการ!AV804</f>
        <v>1</v>
      </c>
      <c r="J804" s="456">
        <f>แยกหน่วยบริการ!BD804</f>
        <v>0</v>
      </c>
      <c r="K804" s="456">
        <f>แยกหน่วยบริการ!BL804</f>
        <v>0</v>
      </c>
      <c r="M804" s="476" t="s">
        <v>1136</v>
      </c>
      <c r="N804" s="476" t="s">
        <v>374</v>
      </c>
    </row>
    <row r="805" spans="1:14" s="476" customFormat="1" ht="25.2" customHeight="1">
      <c r="A805" s="451">
        <v>802</v>
      </c>
      <c r="B805" s="452" t="s">
        <v>1135</v>
      </c>
      <c r="C805" s="453" t="s">
        <v>373</v>
      </c>
      <c r="D805" s="454">
        <f>แยกหน่วยบริการ!H805</f>
        <v>0</v>
      </c>
      <c r="E805" s="455">
        <f>แยกหน่วยบริการ!P805</f>
        <v>0</v>
      </c>
      <c r="F805" s="455">
        <f>แยกหน่วยบริการ!X805</f>
        <v>0</v>
      </c>
      <c r="G805" s="455">
        <f>แยกหน่วยบริการ!AF805</f>
        <v>0</v>
      </c>
      <c r="H805" s="455">
        <f>แยกหน่วยบริการ!AN805</f>
        <v>5</v>
      </c>
      <c r="I805" s="455">
        <f>แยกหน่วยบริการ!AV805</f>
        <v>0</v>
      </c>
      <c r="J805" s="456">
        <f>แยกหน่วยบริการ!BD805</f>
        <v>0</v>
      </c>
      <c r="K805" s="456">
        <f>แยกหน่วยบริการ!BL805</f>
        <v>0</v>
      </c>
      <c r="M805" s="476" t="s">
        <v>1137</v>
      </c>
      <c r="N805" s="476" t="s">
        <v>375</v>
      </c>
    </row>
    <row r="806" spans="1:14" s="476" customFormat="1" ht="25.2" customHeight="1">
      <c r="A806" s="451">
        <v>803</v>
      </c>
      <c r="B806" s="452" t="s">
        <v>1136</v>
      </c>
      <c r="C806" s="453" t="s">
        <v>374</v>
      </c>
      <c r="D806" s="454">
        <f>แยกหน่วยบริการ!H806</f>
        <v>0</v>
      </c>
      <c r="E806" s="455">
        <f>แยกหน่วยบริการ!P806</f>
        <v>0</v>
      </c>
      <c r="F806" s="455">
        <f>แยกหน่วยบริการ!X806</f>
        <v>0</v>
      </c>
      <c r="G806" s="455">
        <f>แยกหน่วยบริการ!AF806</f>
        <v>0</v>
      </c>
      <c r="H806" s="455">
        <f>แยกหน่วยบริการ!AN806</f>
        <v>0</v>
      </c>
      <c r="I806" s="455">
        <f>แยกหน่วยบริการ!AV806</f>
        <v>0</v>
      </c>
      <c r="J806" s="456">
        <f>แยกหน่วยบริการ!BD806</f>
        <v>0</v>
      </c>
      <c r="K806" s="456">
        <f>แยกหน่วยบริการ!BL806</f>
        <v>0</v>
      </c>
      <c r="M806" s="476" t="s">
        <v>1138</v>
      </c>
      <c r="N806" s="476" t="s">
        <v>376</v>
      </c>
    </row>
    <row r="807" spans="1:14" s="476" customFormat="1" ht="25.2" customHeight="1">
      <c r="A807" s="451">
        <v>804</v>
      </c>
      <c r="B807" s="452" t="s">
        <v>1137</v>
      </c>
      <c r="C807" s="453" t="s">
        <v>375</v>
      </c>
      <c r="D807" s="454">
        <f>แยกหน่วยบริการ!H807</f>
        <v>0</v>
      </c>
      <c r="E807" s="455">
        <f>แยกหน่วยบริการ!P807</f>
        <v>0</v>
      </c>
      <c r="F807" s="455">
        <f>แยกหน่วยบริการ!X807</f>
        <v>0</v>
      </c>
      <c r="G807" s="455">
        <f>แยกหน่วยบริการ!AF807</f>
        <v>0</v>
      </c>
      <c r="H807" s="455">
        <f>แยกหน่วยบริการ!AN807</f>
        <v>0</v>
      </c>
      <c r="I807" s="455">
        <f>แยกหน่วยบริการ!AV807</f>
        <v>0</v>
      </c>
      <c r="J807" s="456">
        <f>แยกหน่วยบริการ!BD807</f>
        <v>0</v>
      </c>
      <c r="K807" s="456">
        <f>แยกหน่วยบริการ!BL807</f>
        <v>0</v>
      </c>
      <c r="M807" s="476" t="s">
        <v>1139</v>
      </c>
      <c r="N807" s="476" t="s">
        <v>377</v>
      </c>
    </row>
    <row r="808" spans="1:14" s="476" customFormat="1" ht="25.2" customHeight="1">
      <c r="A808" s="451">
        <v>805</v>
      </c>
      <c r="B808" s="452" t="s">
        <v>1138</v>
      </c>
      <c r="C808" s="453" t="s">
        <v>376</v>
      </c>
      <c r="D808" s="454">
        <f>แยกหน่วยบริการ!H808</f>
        <v>0</v>
      </c>
      <c r="E808" s="455">
        <f>แยกหน่วยบริการ!P808</f>
        <v>0</v>
      </c>
      <c r="F808" s="455">
        <f>แยกหน่วยบริการ!X808</f>
        <v>0</v>
      </c>
      <c r="G808" s="455">
        <f>แยกหน่วยบริการ!AF808</f>
        <v>0</v>
      </c>
      <c r="H808" s="455">
        <f>แยกหน่วยบริการ!AN808</f>
        <v>0</v>
      </c>
      <c r="I808" s="455">
        <f>แยกหน่วยบริการ!AV808</f>
        <v>0</v>
      </c>
      <c r="J808" s="456">
        <f>แยกหน่วยบริการ!BD808</f>
        <v>0</v>
      </c>
      <c r="K808" s="456">
        <f>แยกหน่วยบริการ!BL808</f>
        <v>0</v>
      </c>
      <c r="M808" s="476" t="s">
        <v>1140</v>
      </c>
      <c r="N808" s="476" t="s">
        <v>378</v>
      </c>
    </row>
    <row r="809" spans="1:14" s="476" customFormat="1" ht="25.2" customHeight="1">
      <c r="A809" s="451">
        <v>806</v>
      </c>
      <c r="B809" s="452" t="s">
        <v>1139</v>
      </c>
      <c r="C809" s="453" t="s">
        <v>377</v>
      </c>
      <c r="D809" s="454">
        <f>แยกหน่วยบริการ!H809</f>
        <v>3</v>
      </c>
      <c r="E809" s="455">
        <f>แยกหน่วยบริการ!P809</f>
        <v>0</v>
      </c>
      <c r="F809" s="455">
        <f>แยกหน่วยบริการ!X809</f>
        <v>0</v>
      </c>
      <c r="G809" s="455">
        <f>แยกหน่วยบริการ!AF809</f>
        <v>0</v>
      </c>
      <c r="H809" s="455">
        <f>แยกหน่วยบริการ!AN809</f>
        <v>16</v>
      </c>
      <c r="I809" s="455">
        <f>แยกหน่วยบริการ!AV809</f>
        <v>0</v>
      </c>
      <c r="J809" s="456">
        <f>แยกหน่วยบริการ!BD809</f>
        <v>0</v>
      </c>
      <c r="K809" s="456">
        <f>แยกหน่วยบริการ!BL809</f>
        <v>0</v>
      </c>
      <c r="M809" s="476" t="s">
        <v>1141</v>
      </c>
      <c r="N809" s="476" t="s">
        <v>379</v>
      </c>
    </row>
    <row r="810" spans="1:14" s="476" customFormat="1" ht="25.2" customHeight="1">
      <c r="A810" s="451">
        <v>807</v>
      </c>
      <c r="B810" s="452" t="s">
        <v>1140</v>
      </c>
      <c r="C810" s="453" t="s">
        <v>378</v>
      </c>
      <c r="D810" s="454">
        <f>แยกหน่วยบริการ!H810</f>
        <v>0</v>
      </c>
      <c r="E810" s="455">
        <f>แยกหน่วยบริการ!P810</f>
        <v>0</v>
      </c>
      <c r="F810" s="455">
        <f>แยกหน่วยบริการ!X810</f>
        <v>0</v>
      </c>
      <c r="G810" s="455">
        <f>แยกหน่วยบริการ!AF810</f>
        <v>0</v>
      </c>
      <c r="H810" s="455">
        <f>แยกหน่วยบริการ!AN810</f>
        <v>7</v>
      </c>
      <c r="I810" s="455">
        <f>แยกหน่วยบริการ!AV810</f>
        <v>3</v>
      </c>
      <c r="J810" s="456">
        <f>แยกหน่วยบริการ!BD810</f>
        <v>0</v>
      </c>
      <c r="K810" s="456">
        <f>แยกหน่วยบริการ!BL810</f>
        <v>0</v>
      </c>
      <c r="M810" s="476" t="s">
        <v>1142</v>
      </c>
      <c r="N810" s="476" t="s">
        <v>380</v>
      </c>
    </row>
    <row r="811" spans="1:14" s="476" customFormat="1" ht="25.2" customHeight="1">
      <c r="A811" s="451">
        <v>808</v>
      </c>
      <c r="B811" s="452" t="s">
        <v>1141</v>
      </c>
      <c r="C811" s="453" t="s">
        <v>379</v>
      </c>
      <c r="D811" s="454">
        <f>แยกหน่วยบริการ!H811</f>
        <v>0</v>
      </c>
      <c r="E811" s="455">
        <f>แยกหน่วยบริการ!P811</f>
        <v>0</v>
      </c>
      <c r="F811" s="455">
        <f>แยกหน่วยบริการ!X811</f>
        <v>0</v>
      </c>
      <c r="G811" s="455">
        <f>แยกหน่วยบริการ!AF811</f>
        <v>0</v>
      </c>
      <c r="H811" s="455">
        <f>แยกหน่วยบริการ!AN811</f>
        <v>1</v>
      </c>
      <c r="I811" s="455">
        <f>แยกหน่วยบริการ!AV811</f>
        <v>0</v>
      </c>
      <c r="J811" s="456">
        <f>แยกหน่วยบริการ!BD811</f>
        <v>0</v>
      </c>
      <c r="K811" s="456">
        <f>แยกหน่วยบริการ!BL811</f>
        <v>0</v>
      </c>
      <c r="M811" s="476" t="s">
        <v>1143</v>
      </c>
      <c r="N811" s="476" t="s">
        <v>1367</v>
      </c>
    </row>
    <row r="812" spans="1:14" s="476" customFormat="1" ht="25.2" customHeight="1">
      <c r="A812" s="451">
        <v>809</v>
      </c>
      <c r="B812" s="477" t="s">
        <v>1142</v>
      </c>
      <c r="C812" s="478" t="s">
        <v>380</v>
      </c>
      <c r="D812" s="454">
        <f>แยกหน่วยบริการ!H812</f>
        <v>0</v>
      </c>
      <c r="E812" s="455">
        <f>แยกหน่วยบริการ!P812</f>
        <v>0</v>
      </c>
      <c r="F812" s="455">
        <f>แยกหน่วยบริการ!X812</f>
        <v>0</v>
      </c>
      <c r="G812" s="455">
        <f>แยกหน่วยบริการ!AF812</f>
        <v>0</v>
      </c>
      <c r="H812" s="455">
        <f>แยกหน่วยบริการ!AN812</f>
        <v>0</v>
      </c>
      <c r="I812" s="455">
        <f>แยกหน่วยบริการ!AV812</f>
        <v>0</v>
      </c>
      <c r="J812" s="456">
        <f>แยกหน่วยบริการ!BD812</f>
        <v>0</v>
      </c>
      <c r="K812" s="456">
        <f>แยกหน่วยบริการ!BL812</f>
        <v>0</v>
      </c>
      <c r="M812" s="476" t="s">
        <v>1144</v>
      </c>
      <c r="N812" s="476" t="s">
        <v>1368</v>
      </c>
    </row>
    <row r="813" spans="1:14" s="476" customFormat="1" ht="25.2" customHeight="1">
      <c r="A813" s="451">
        <v>810</v>
      </c>
      <c r="B813" s="477" t="s">
        <v>1143</v>
      </c>
      <c r="C813" s="478" t="s">
        <v>1367</v>
      </c>
      <c r="D813" s="454">
        <f>แยกหน่วยบริการ!H813</f>
        <v>63110</v>
      </c>
      <c r="E813" s="455">
        <f>แยกหน่วยบริการ!P813</f>
        <v>0</v>
      </c>
      <c r="F813" s="455">
        <f>แยกหน่วยบริการ!X813</f>
        <v>0</v>
      </c>
      <c r="G813" s="455">
        <f>แยกหน่วยบริการ!AF813</f>
        <v>0</v>
      </c>
      <c r="H813" s="455">
        <f>แยกหน่วยบริการ!AN813</f>
        <v>43293</v>
      </c>
      <c r="I813" s="455">
        <f>แยกหน่วยบริการ!AV813</f>
        <v>1</v>
      </c>
      <c r="J813" s="456">
        <f>แยกหน่วยบริการ!BD813</f>
        <v>0</v>
      </c>
      <c r="K813" s="456">
        <f>แยกหน่วยบริการ!BL813</f>
        <v>0</v>
      </c>
      <c r="M813" s="476" t="s">
        <v>1145</v>
      </c>
      <c r="N813" s="476" t="s">
        <v>381</v>
      </c>
    </row>
    <row r="814" spans="1:14" s="476" customFormat="1" ht="25.2" customHeight="1">
      <c r="A814" s="451">
        <v>811</v>
      </c>
      <c r="B814" s="477" t="s">
        <v>1144</v>
      </c>
      <c r="C814" s="478" t="s">
        <v>1368</v>
      </c>
      <c r="D814" s="454">
        <f>แยกหน่วยบริการ!H814</f>
        <v>0</v>
      </c>
      <c r="E814" s="455">
        <f>แยกหน่วยบริการ!P814</f>
        <v>0</v>
      </c>
      <c r="F814" s="455">
        <f>แยกหน่วยบริการ!X814</f>
        <v>0</v>
      </c>
      <c r="G814" s="455">
        <f>แยกหน่วยบริการ!AF814</f>
        <v>0</v>
      </c>
      <c r="H814" s="455">
        <f>แยกหน่วยบริการ!AN814</f>
        <v>0</v>
      </c>
      <c r="I814" s="455">
        <f>แยกหน่วยบริการ!AV814</f>
        <v>0</v>
      </c>
      <c r="J814" s="456">
        <f>แยกหน่วยบริการ!BD814</f>
        <v>0</v>
      </c>
      <c r="K814" s="456">
        <f>แยกหน่วยบริการ!BL814</f>
        <v>0</v>
      </c>
      <c r="M814" s="476" t="s">
        <v>1146</v>
      </c>
      <c r="N814" s="476" t="s">
        <v>382</v>
      </c>
    </row>
    <row r="815" spans="1:14" s="476" customFormat="1" ht="25.2" customHeight="1">
      <c r="A815" s="451">
        <v>812</v>
      </c>
      <c r="B815" s="477" t="s">
        <v>1145</v>
      </c>
      <c r="C815" s="478" t="s">
        <v>2366</v>
      </c>
      <c r="D815" s="454">
        <f>แยกหน่วยบริการ!H815</f>
        <v>0</v>
      </c>
      <c r="E815" s="455">
        <f>แยกหน่วยบริการ!P815</f>
        <v>0</v>
      </c>
      <c r="F815" s="455">
        <f>แยกหน่วยบริการ!X815</f>
        <v>0</v>
      </c>
      <c r="G815" s="455">
        <f>แยกหน่วยบริการ!AF815</f>
        <v>0</v>
      </c>
      <c r="H815" s="455">
        <f>แยกหน่วยบริการ!AN815</f>
        <v>0</v>
      </c>
      <c r="I815" s="455">
        <f>แยกหน่วยบริการ!AV815</f>
        <v>0</v>
      </c>
      <c r="J815" s="456">
        <f>แยกหน่วยบริการ!BD815</f>
        <v>0</v>
      </c>
      <c r="K815" s="456">
        <f>แยกหน่วยบริการ!BL815</f>
        <v>0</v>
      </c>
      <c r="M815" s="476" t="s">
        <v>1147</v>
      </c>
      <c r="N815" s="476" t="s">
        <v>383</v>
      </c>
    </row>
    <row r="816" spans="1:14">
      <c r="A816" s="451">
        <v>813</v>
      </c>
      <c r="B816" s="477" t="s">
        <v>1146</v>
      </c>
      <c r="C816" s="478" t="s">
        <v>2367</v>
      </c>
      <c r="D816" s="454">
        <f>แยกหน่วยบริการ!H816</f>
        <v>0</v>
      </c>
      <c r="E816" s="455">
        <f>แยกหน่วยบริการ!P816</f>
        <v>0</v>
      </c>
      <c r="F816" s="455">
        <f>แยกหน่วยบริการ!X816</f>
        <v>0</v>
      </c>
      <c r="G816" s="455">
        <f>แยกหน่วยบริการ!AF816</f>
        <v>0</v>
      </c>
      <c r="H816" s="455">
        <f>แยกหน่วยบริการ!AN816</f>
        <v>0</v>
      </c>
      <c r="I816" s="455">
        <f>แยกหน่วยบริการ!AV816</f>
        <v>0</v>
      </c>
      <c r="J816" s="456">
        <f>แยกหน่วยบริการ!BD816</f>
        <v>0</v>
      </c>
      <c r="K816" s="456">
        <f>แยกหน่วยบริการ!BL816</f>
        <v>0</v>
      </c>
      <c r="M816" s="445" t="s">
        <v>1148</v>
      </c>
      <c r="N816" s="445" t="s">
        <v>384</v>
      </c>
    </row>
    <row r="817" spans="1:14">
      <c r="A817" s="451">
        <v>814</v>
      </c>
      <c r="B817" s="477" t="s">
        <v>1147</v>
      </c>
      <c r="C817" s="478" t="s">
        <v>383</v>
      </c>
      <c r="D817" s="454">
        <f>แยกหน่วยบริการ!H817</f>
        <v>0</v>
      </c>
      <c r="E817" s="455">
        <f>แยกหน่วยบริการ!P817</f>
        <v>0</v>
      </c>
      <c r="F817" s="455">
        <f>แยกหน่วยบริการ!X817</f>
        <v>0</v>
      </c>
      <c r="G817" s="455">
        <f>แยกหน่วยบริการ!AF817</f>
        <v>0</v>
      </c>
      <c r="H817" s="455">
        <f>แยกหน่วยบริการ!AN817</f>
        <v>0</v>
      </c>
      <c r="I817" s="455">
        <f>แยกหน่วยบริการ!AV817</f>
        <v>0</v>
      </c>
      <c r="J817" s="456">
        <f>แยกหน่วยบริการ!BD817</f>
        <v>0</v>
      </c>
      <c r="K817" s="456">
        <f>แยกหน่วยบริการ!BL817</f>
        <v>0</v>
      </c>
      <c r="M817" s="445" t="s">
        <v>1149</v>
      </c>
      <c r="N817" s="445" t="s">
        <v>1369</v>
      </c>
    </row>
    <row r="818" spans="1:14">
      <c r="A818" s="451">
        <v>815</v>
      </c>
      <c r="B818" s="477" t="s">
        <v>1148</v>
      </c>
      <c r="C818" s="478" t="s">
        <v>2368</v>
      </c>
      <c r="D818" s="454">
        <f>แยกหน่วยบริการ!H818</f>
        <v>0</v>
      </c>
      <c r="E818" s="455">
        <f>แยกหน่วยบริการ!P818</f>
        <v>0</v>
      </c>
      <c r="F818" s="455">
        <f>แยกหน่วยบริการ!X818</f>
        <v>0</v>
      </c>
      <c r="G818" s="455">
        <f>แยกหน่วยบริการ!AF818</f>
        <v>0</v>
      </c>
      <c r="H818" s="455">
        <f>แยกหน่วยบริการ!AN818</f>
        <v>0</v>
      </c>
      <c r="I818" s="455">
        <f>แยกหน่วยบริการ!AV818</f>
        <v>0</v>
      </c>
      <c r="J818" s="456">
        <f>แยกหน่วยบริการ!BD818</f>
        <v>0</v>
      </c>
      <c r="K818" s="456">
        <f>แยกหน่วยบริการ!BL818</f>
        <v>0</v>
      </c>
      <c r="M818" s="445" t="s">
        <v>1150</v>
      </c>
      <c r="N818" s="445" t="s">
        <v>1868</v>
      </c>
    </row>
    <row r="819" spans="1:14">
      <c r="A819" s="451">
        <v>816</v>
      </c>
      <c r="B819" s="477" t="s">
        <v>1149</v>
      </c>
      <c r="C819" s="478" t="s">
        <v>1369</v>
      </c>
      <c r="D819" s="454">
        <f>แยกหน่วยบริการ!H819</f>
        <v>0</v>
      </c>
      <c r="E819" s="455">
        <f>แยกหน่วยบริการ!P819</f>
        <v>0</v>
      </c>
      <c r="F819" s="455">
        <f>แยกหน่วยบริการ!X819</f>
        <v>0</v>
      </c>
      <c r="G819" s="455">
        <f>แยกหน่วยบริการ!AF819</f>
        <v>0</v>
      </c>
      <c r="H819" s="455">
        <f>แยกหน่วยบริการ!AN819</f>
        <v>0</v>
      </c>
      <c r="I819" s="455">
        <f>แยกหน่วยบริการ!AV819</f>
        <v>0</v>
      </c>
      <c r="J819" s="456">
        <f>แยกหน่วยบริการ!BD819</f>
        <v>0</v>
      </c>
      <c r="K819" s="456">
        <f>แยกหน่วยบริการ!BL819</f>
        <v>0</v>
      </c>
      <c r="M819" s="445" t="s">
        <v>1151</v>
      </c>
      <c r="N819" s="445" t="s">
        <v>1370</v>
      </c>
    </row>
    <row r="820" spans="1:14">
      <c r="A820" s="451">
        <v>817</v>
      </c>
      <c r="B820" s="477" t="s">
        <v>1150</v>
      </c>
      <c r="C820" s="478" t="s">
        <v>1868</v>
      </c>
      <c r="D820" s="454">
        <f>แยกหน่วยบริการ!H820</f>
        <v>200</v>
      </c>
      <c r="E820" s="455">
        <f>แยกหน่วยบริการ!P820</f>
        <v>0</v>
      </c>
      <c r="F820" s="455">
        <f>แยกหน่วยบริการ!X820</f>
        <v>0</v>
      </c>
      <c r="G820" s="455">
        <f>แยกหน่วยบริการ!AF820</f>
        <v>0</v>
      </c>
      <c r="H820" s="455">
        <f>แยกหน่วยบริการ!AN820</f>
        <v>0</v>
      </c>
      <c r="I820" s="455">
        <f>แยกหน่วยบริการ!AV820</f>
        <v>0</v>
      </c>
      <c r="J820" s="456">
        <f>แยกหน่วยบริการ!BD820</f>
        <v>0</v>
      </c>
      <c r="K820" s="456">
        <f>แยกหน่วยบริการ!BL820</f>
        <v>0</v>
      </c>
      <c r="M820" s="445" t="s">
        <v>1152</v>
      </c>
      <c r="N820" s="445" t="s">
        <v>1371</v>
      </c>
    </row>
    <row r="821" spans="1:14">
      <c r="A821" s="451">
        <v>818</v>
      </c>
      <c r="B821" s="477" t="s">
        <v>1151</v>
      </c>
      <c r="C821" s="478" t="s">
        <v>1370</v>
      </c>
      <c r="D821" s="454">
        <f>แยกหน่วยบริการ!H821</f>
        <v>10177.459999999999</v>
      </c>
      <c r="E821" s="455">
        <f>แยกหน่วยบริการ!P821</f>
        <v>0</v>
      </c>
      <c r="F821" s="455">
        <f>แยกหน่วยบริการ!X821</f>
        <v>0</v>
      </c>
      <c r="G821" s="455">
        <f>แยกหน่วยบริการ!AF821</f>
        <v>0</v>
      </c>
      <c r="H821" s="455">
        <f>แยกหน่วยบริการ!AN821</f>
        <v>0</v>
      </c>
      <c r="I821" s="455">
        <f>แยกหน่วยบริการ!AV821</f>
        <v>0</v>
      </c>
      <c r="J821" s="456">
        <f>แยกหน่วยบริการ!BD821</f>
        <v>0</v>
      </c>
      <c r="K821" s="456">
        <f>แยกหน่วยบริการ!BL821</f>
        <v>0</v>
      </c>
      <c r="M821" s="445" t="s">
        <v>1153</v>
      </c>
      <c r="N821" s="445" t="s">
        <v>1869</v>
      </c>
    </row>
    <row r="822" spans="1:14">
      <c r="A822" s="451">
        <v>819</v>
      </c>
      <c r="B822" s="477" t="s">
        <v>1152</v>
      </c>
      <c r="C822" s="478" t="s">
        <v>2369</v>
      </c>
      <c r="D822" s="454">
        <f>แยกหน่วยบริการ!H822</f>
        <v>0</v>
      </c>
      <c r="E822" s="455">
        <f>แยกหน่วยบริการ!P822</f>
        <v>0</v>
      </c>
      <c r="F822" s="455">
        <f>แยกหน่วยบริการ!X822</f>
        <v>0</v>
      </c>
      <c r="G822" s="455">
        <f>แยกหน่วยบริการ!AF822</f>
        <v>0</v>
      </c>
      <c r="H822" s="455">
        <f>แยกหน่วยบริการ!AN822</f>
        <v>0</v>
      </c>
      <c r="I822" s="455">
        <f>แยกหน่วยบริการ!AV822</f>
        <v>0</v>
      </c>
      <c r="J822" s="456">
        <f>แยกหน่วยบริการ!BD822</f>
        <v>0</v>
      </c>
      <c r="K822" s="456">
        <f>แยกหน่วยบริการ!BL822</f>
        <v>0</v>
      </c>
      <c r="M822" s="445" t="s">
        <v>1154</v>
      </c>
      <c r="N822" s="445" t="s">
        <v>2163</v>
      </c>
    </row>
    <row r="823" spans="1:14">
      <c r="A823" s="451">
        <v>820</v>
      </c>
      <c r="B823" s="477" t="s">
        <v>1153</v>
      </c>
      <c r="C823" s="478" t="s">
        <v>1869</v>
      </c>
      <c r="D823" s="454">
        <f>แยกหน่วยบริการ!H823</f>
        <v>0</v>
      </c>
      <c r="E823" s="455">
        <f>แยกหน่วยบริการ!P823</f>
        <v>0</v>
      </c>
      <c r="F823" s="455">
        <f>แยกหน่วยบริการ!X823</f>
        <v>0</v>
      </c>
      <c r="G823" s="455">
        <f>แยกหน่วยบริการ!AF823</f>
        <v>0</v>
      </c>
      <c r="H823" s="455">
        <f>แยกหน่วยบริการ!AN823</f>
        <v>0</v>
      </c>
      <c r="I823" s="455">
        <f>แยกหน่วยบริการ!AV823</f>
        <v>0</v>
      </c>
      <c r="J823" s="456">
        <f>แยกหน่วยบริการ!BD823</f>
        <v>0</v>
      </c>
      <c r="K823" s="456">
        <f>แยกหน่วยบริการ!BL823</f>
        <v>0</v>
      </c>
      <c r="M823" s="445" t="s">
        <v>2009</v>
      </c>
      <c r="N823" s="445" t="s">
        <v>2010</v>
      </c>
    </row>
    <row r="824" spans="1:14">
      <c r="A824" s="451">
        <v>821</v>
      </c>
      <c r="B824" s="477" t="s">
        <v>1154</v>
      </c>
      <c r="C824" s="478" t="s">
        <v>2370</v>
      </c>
      <c r="D824" s="454">
        <f>แยกหน่วยบริการ!H824</f>
        <v>18000</v>
      </c>
      <c r="E824" s="455">
        <f>แยกหน่วยบริการ!P824</f>
        <v>0</v>
      </c>
      <c r="F824" s="455">
        <f>แยกหน่วยบริการ!X824</f>
        <v>0</v>
      </c>
      <c r="G824" s="455">
        <f>แยกหน่วยบริการ!AF824</f>
        <v>0</v>
      </c>
      <c r="H824" s="455">
        <f>แยกหน่วยบริการ!AN824</f>
        <v>0</v>
      </c>
      <c r="I824" s="455">
        <f>แยกหน่วยบริการ!AV824</f>
        <v>0</v>
      </c>
      <c r="J824" s="456">
        <f>แยกหน่วยบริการ!BD824</f>
        <v>0</v>
      </c>
      <c r="K824" s="456">
        <f>แยกหน่วยบริการ!BL824</f>
        <v>0</v>
      </c>
      <c r="M824" s="445" t="s">
        <v>2011</v>
      </c>
      <c r="N824" s="445" t="s">
        <v>385</v>
      </c>
    </row>
    <row r="825" spans="1:14">
      <c r="A825" s="451">
        <v>822</v>
      </c>
      <c r="B825" s="477" t="s">
        <v>2009</v>
      </c>
      <c r="C825" s="478" t="s">
        <v>2371</v>
      </c>
      <c r="D825" s="454">
        <f>แยกหน่วยบริการ!H825</f>
        <v>0</v>
      </c>
      <c r="E825" s="455">
        <f>แยกหน่วยบริการ!P825</f>
        <v>0</v>
      </c>
      <c r="F825" s="455">
        <f>แยกหน่วยบริการ!X825</f>
        <v>0</v>
      </c>
      <c r="G825" s="455">
        <f>แยกหน่วยบริการ!AF825</f>
        <v>0</v>
      </c>
      <c r="H825" s="455">
        <f>แยกหน่วยบริการ!AN825</f>
        <v>0</v>
      </c>
      <c r="I825" s="455">
        <f>แยกหน่วยบริการ!AV825</f>
        <v>0</v>
      </c>
      <c r="J825" s="456">
        <f>แยกหน่วยบริการ!BD825</f>
        <v>0</v>
      </c>
      <c r="K825" s="456">
        <f>แยกหน่วยบริการ!BL825</f>
        <v>0</v>
      </c>
      <c r="M825" s="445" t="s">
        <v>1155</v>
      </c>
      <c r="N825" s="445" t="s">
        <v>2164</v>
      </c>
    </row>
    <row r="826" spans="1:14">
      <c r="A826" s="451">
        <v>823</v>
      </c>
      <c r="B826" s="477" t="s">
        <v>2011</v>
      </c>
      <c r="C826" s="478" t="s">
        <v>385</v>
      </c>
      <c r="D826" s="454">
        <f>แยกหน่วยบริการ!H826</f>
        <v>0</v>
      </c>
      <c r="E826" s="455">
        <f>แยกหน่วยบริการ!P826</f>
        <v>0</v>
      </c>
      <c r="F826" s="455">
        <f>แยกหน่วยบริการ!X826</f>
        <v>0</v>
      </c>
      <c r="G826" s="455">
        <f>แยกหน่วยบริการ!AF826</f>
        <v>0</v>
      </c>
      <c r="H826" s="455">
        <f>แยกหน่วยบริการ!AN826</f>
        <v>0</v>
      </c>
      <c r="I826" s="455">
        <f>แยกหน่วยบริการ!AV826</f>
        <v>0</v>
      </c>
      <c r="J826" s="456">
        <f>แยกหน่วยบริการ!BD826</f>
        <v>0</v>
      </c>
      <c r="K826" s="456">
        <f>แยกหน่วยบริการ!BL826</f>
        <v>0</v>
      </c>
      <c r="M826" s="445" t="s">
        <v>1156</v>
      </c>
      <c r="N826" s="445" t="s">
        <v>386</v>
      </c>
    </row>
    <row r="827" spans="1:14">
      <c r="A827" s="451">
        <v>824</v>
      </c>
      <c r="B827" s="477" t="s">
        <v>1155</v>
      </c>
      <c r="C827" s="478" t="s">
        <v>385</v>
      </c>
      <c r="D827" s="454">
        <f>แยกหน่วยบริการ!H827</f>
        <v>0</v>
      </c>
      <c r="E827" s="455">
        <f>แยกหน่วยบริการ!P827</f>
        <v>0</v>
      </c>
      <c r="F827" s="455">
        <f>แยกหน่วยบริการ!X827</f>
        <v>0</v>
      </c>
      <c r="G827" s="455">
        <f>แยกหน่วยบริการ!AF827</f>
        <v>0</v>
      </c>
      <c r="H827" s="455">
        <f>แยกหน่วยบริการ!AN827</f>
        <v>0</v>
      </c>
      <c r="I827" s="455">
        <f>แยกหน่วยบริการ!AV827</f>
        <v>0</v>
      </c>
      <c r="J827" s="456">
        <f>แยกหน่วยบริการ!BD827</f>
        <v>0</v>
      </c>
      <c r="K827" s="456">
        <f>แยกหน่วยบริการ!BL827</f>
        <v>0</v>
      </c>
      <c r="M827" s="445" t="s">
        <v>1157</v>
      </c>
      <c r="N827" s="445" t="s">
        <v>2165</v>
      </c>
    </row>
    <row r="828" spans="1:14">
      <c r="A828" s="451">
        <v>825</v>
      </c>
      <c r="B828" s="477" t="s">
        <v>1156</v>
      </c>
      <c r="C828" s="478" t="s">
        <v>386</v>
      </c>
      <c r="D828" s="454">
        <f>แยกหน่วยบริการ!H828</f>
        <v>0</v>
      </c>
      <c r="E828" s="455">
        <f>แยกหน่วยบริการ!P828</f>
        <v>0</v>
      </c>
      <c r="F828" s="455">
        <f>แยกหน่วยบริการ!X828</f>
        <v>0</v>
      </c>
      <c r="G828" s="455">
        <f>แยกหน่วยบริการ!AF828</f>
        <v>0</v>
      </c>
      <c r="H828" s="455">
        <f>แยกหน่วยบริการ!AN828</f>
        <v>0</v>
      </c>
      <c r="I828" s="455">
        <f>แยกหน่วยบริการ!AV828</f>
        <v>0</v>
      </c>
      <c r="J828" s="456">
        <f>แยกหน่วยบริการ!BD828</f>
        <v>0</v>
      </c>
      <c r="K828" s="456">
        <f>แยกหน่วยบริการ!BL828</f>
        <v>0</v>
      </c>
      <c r="M828" s="445" t="s">
        <v>1158</v>
      </c>
      <c r="N828" s="445" t="s">
        <v>387</v>
      </c>
    </row>
    <row r="829" spans="1:14">
      <c r="A829" s="451">
        <v>826</v>
      </c>
      <c r="B829" s="477" t="s">
        <v>1157</v>
      </c>
      <c r="C829" s="478" t="s">
        <v>2372</v>
      </c>
      <c r="D829" s="454">
        <f>แยกหน่วยบริการ!H829</f>
        <v>640000</v>
      </c>
      <c r="E829" s="455">
        <f>แยกหน่วยบริการ!P829</f>
        <v>0</v>
      </c>
      <c r="F829" s="455">
        <f>แยกหน่วยบริการ!X829</f>
        <v>0</v>
      </c>
      <c r="G829" s="455">
        <f>แยกหน่วยบริการ!AF829</f>
        <v>140000</v>
      </c>
      <c r="H829" s="455">
        <f>แยกหน่วยบริการ!AN829</f>
        <v>0</v>
      </c>
      <c r="I829" s="455">
        <f>แยกหน่วยบริการ!AV829</f>
        <v>0</v>
      </c>
      <c r="J829" s="456">
        <f>แยกหน่วยบริการ!BD829</f>
        <v>0</v>
      </c>
      <c r="K829" s="456">
        <f>แยกหน่วยบริการ!BL829</f>
        <v>0</v>
      </c>
      <c r="M829" s="445" t="s">
        <v>1159</v>
      </c>
      <c r="N829" s="445" t="s">
        <v>388</v>
      </c>
    </row>
    <row r="830" spans="1:14">
      <c r="A830" s="451">
        <v>827</v>
      </c>
      <c r="B830" s="477" t="s">
        <v>1158</v>
      </c>
      <c r="C830" s="478" t="s">
        <v>387</v>
      </c>
      <c r="D830" s="454">
        <f>แยกหน่วยบริการ!H830</f>
        <v>0</v>
      </c>
      <c r="E830" s="455">
        <f>แยกหน่วยบริการ!P830</f>
        <v>0</v>
      </c>
      <c r="F830" s="455">
        <f>แยกหน่วยบริการ!X830</f>
        <v>0</v>
      </c>
      <c r="G830" s="455">
        <f>แยกหน่วยบริการ!AF830</f>
        <v>0</v>
      </c>
      <c r="H830" s="455">
        <f>แยกหน่วยบริการ!AN830</f>
        <v>0</v>
      </c>
      <c r="I830" s="455">
        <f>แยกหน่วยบริการ!AV830</f>
        <v>0</v>
      </c>
      <c r="J830" s="456">
        <f>แยกหน่วยบริการ!BD830</f>
        <v>0</v>
      </c>
      <c r="K830" s="456">
        <f>แยกหน่วยบริการ!BL830</f>
        <v>0</v>
      </c>
      <c r="M830" s="445" t="s">
        <v>1160</v>
      </c>
      <c r="N830" s="445" t="s">
        <v>389</v>
      </c>
    </row>
    <row r="831" spans="1:14">
      <c r="A831" s="451">
        <v>828</v>
      </c>
      <c r="B831" s="477" t="s">
        <v>1159</v>
      </c>
      <c r="C831" s="478" t="s">
        <v>388</v>
      </c>
      <c r="D831" s="454">
        <f>แยกหน่วยบริการ!H831</f>
        <v>147540</v>
      </c>
      <c r="E831" s="455">
        <f>แยกหน่วยบริการ!P831</f>
        <v>4383.03</v>
      </c>
      <c r="F831" s="455">
        <f>แยกหน่วยบริการ!X831</f>
        <v>843.91</v>
      </c>
      <c r="G831" s="455">
        <f>แยกหน่วยบริการ!AF831</f>
        <v>222556</v>
      </c>
      <c r="H831" s="455">
        <f>แยกหน่วยบริการ!AN831</f>
        <v>0</v>
      </c>
      <c r="I831" s="455">
        <f>แยกหน่วยบริการ!AV831</f>
        <v>34524.5</v>
      </c>
      <c r="J831" s="456">
        <f>แยกหน่วยบริการ!BD831</f>
        <v>0</v>
      </c>
      <c r="K831" s="456">
        <f>แยกหน่วยบริการ!BL831</f>
        <v>0</v>
      </c>
      <c r="M831" s="445" t="s">
        <v>1161</v>
      </c>
      <c r="N831" s="445" t="s">
        <v>390</v>
      </c>
    </row>
    <row r="832" spans="1:14">
      <c r="A832" s="451">
        <v>829</v>
      </c>
      <c r="B832" s="477" t="s">
        <v>1160</v>
      </c>
      <c r="C832" s="478" t="s">
        <v>2373</v>
      </c>
      <c r="D832" s="454">
        <f>แยกหน่วยบริการ!H832</f>
        <v>0</v>
      </c>
      <c r="E832" s="455">
        <f>แยกหน่วยบริการ!P832</f>
        <v>0</v>
      </c>
      <c r="F832" s="455">
        <f>แยกหน่วยบริการ!X832</f>
        <v>0</v>
      </c>
      <c r="G832" s="455">
        <f>แยกหน่วยบริการ!AF832</f>
        <v>0</v>
      </c>
      <c r="H832" s="455">
        <f>แยกหน่วยบริการ!AN832</f>
        <v>0</v>
      </c>
      <c r="I832" s="455">
        <f>แยกหน่วยบริการ!AV832</f>
        <v>0</v>
      </c>
      <c r="J832" s="456">
        <f>แยกหน่วยบริการ!BD832</f>
        <v>0</v>
      </c>
      <c r="K832" s="456">
        <f>แยกหน่วยบริการ!BL832</f>
        <v>0</v>
      </c>
      <c r="M832" s="445" t="s">
        <v>1162</v>
      </c>
      <c r="N832" s="445" t="s">
        <v>1372</v>
      </c>
    </row>
    <row r="833" spans="1:14">
      <c r="A833" s="451">
        <v>830</v>
      </c>
      <c r="B833" s="477" t="s">
        <v>1161</v>
      </c>
      <c r="C833" s="478" t="s">
        <v>2374</v>
      </c>
      <c r="D833" s="454">
        <f>แยกหน่วยบริการ!H833</f>
        <v>4527344.0199999996</v>
      </c>
      <c r="E833" s="455">
        <f>แยกหน่วยบริการ!P833</f>
        <v>0</v>
      </c>
      <c r="F833" s="455">
        <f>แยกหน่วยบริการ!X833</f>
        <v>1293978.1200000001</v>
      </c>
      <c r="G833" s="455">
        <f>แยกหน่วยบริการ!AF833</f>
        <v>1603234.34</v>
      </c>
      <c r="H833" s="455">
        <f>แยกหน่วยบริการ!AN833</f>
        <v>0</v>
      </c>
      <c r="I833" s="455">
        <f>แยกหน่วยบริการ!AV833</f>
        <v>616549.79</v>
      </c>
      <c r="J833" s="456">
        <f>แยกหน่วยบริการ!BD833</f>
        <v>0</v>
      </c>
      <c r="K833" s="456">
        <f>แยกหน่วยบริการ!BL833</f>
        <v>0</v>
      </c>
      <c r="M833" s="445" t="s">
        <v>1163</v>
      </c>
      <c r="N833" s="445" t="s">
        <v>1373</v>
      </c>
    </row>
    <row r="834" spans="1:14">
      <c r="A834" s="451">
        <v>831</v>
      </c>
      <c r="B834" s="477" t="s">
        <v>1162</v>
      </c>
      <c r="C834" s="478" t="s">
        <v>2375</v>
      </c>
      <c r="D834" s="454">
        <f>แยกหน่วยบริการ!H834</f>
        <v>0</v>
      </c>
      <c r="E834" s="455">
        <f>แยกหน่วยบริการ!P834</f>
        <v>0</v>
      </c>
      <c r="F834" s="455">
        <f>แยกหน่วยบริการ!X834</f>
        <v>0</v>
      </c>
      <c r="G834" s="455">
        <f>แยกหน่วยบริการ!AF834</f>
        <v>0</v>
      </c>
      <c r="H834" s="455">
        <f>แยกหน่วยบริการ!AN834</f>
        <v>0</v>
      </c>
      <c r="I834" s="455">
        <f>แยกหน่วยบริการ!AV834</f>
        <v>0</v>
      </c>
      <c r="J834" s="456">
        <f>แยกหน่วยบริการ!BD834</f>
        <v>0</v>
      </c>
      <c r="K834" s="456">
        <f>แยกหน่วยบริการ!BL834</f>
        <v>0</v>
      </c>
      <c r="M834" s="445" t="s">
        <v>1164</v>
      </c>
      <c r="N834" s="445" t="s">
        <v>1705</v>
      </c>
    </row>
    <row r="835" spans="1:14">
      <c r="A835" s="451">
        <v>832</v>
      </c>
      <c r="B835" s="477" t="s">
        <v>1163</v>
      </c>
      <c r="C835" s="478" t="s">
        <v>2376</v>
      </c>
      <c r="D835" s="454">
        <f>แยกหน่วยบริการ!H835</f>
        <v>0</v>
      </c>
      <c r="E835" s="455">
        <f>แยกหน่วยบริการ!P835</f>
        <v>0</v>
      </c>
      <c r="F835" s="455">
        <f>แยกหน่วยบริการ!X835</f>
        <v>0</v>
      </c>
      <c r="G835" s="455">
        <f>แยกหน่วยบริการ!AF835</f>
        <v>0</v>
      </c>
      <c r="H835" s="455">
        <f>แยกหน่วยบริการ!AN835</f>
        <v>0</v>
      </c>
      <c r="I835" s="455">
        <f>แยกหน่วยบริการ!AV835</f>
        <v>0</v>
      </c>
      <c r="J835" s="456">
        <f>แยกหน่วยบริการ!BD835</f>
        <v>0</v>
      </c>
      <c r="K835" s="456">
        <f>แยกหน่วยบริการ!BL835</f>
        <v>0</v>
      </c>
      <c r="M835" s="445" t="s">
        <v>1165</v>
      </c>
      <c r="N835" s="445" t="s">
        <v>1706</v>
      </c>
    </row>
    <row r="836" spans="1:14">
      <c r="A836" s="451">
        <v>833</v>
      </c>
      <c r="B836" s="477" t="s">
        <v>1164</v>
      </c>
      <c r="C836" s="478" t="s">
        <v>2377</v>
      </c>
      <c r="D836" s="454">
        <f>แยกหน่วยบริการ!H836</f>
        <v>0</v>
      </c>
      <c r="E836" s="455">
        <f>แยกหน่วยบริการ!P836</f>
        <v>0</v>
      </c>
      <c r="F836" s="455">
        <f>แยกหน่วยบริการ!X836</f>
        <v>0</v>
      </c>
      <c r="G836" s="455">
        <f>แยกหน่วยบริการ!AF836</f>
        <v>0</v>
      </c>
      <c r="H836" s="455">
        <f>แยกหน่วยบริการ!AN836</f>
        <v>0</v>
      </c>
      <c r="I836" s="455">
        <f>แยกหน่วยบริการ!AV836</f>
        <v>0</v>
      </c>
      <c r="J836" s="456">
        <f>แยกหน่วยบริการ!BD836</f>
        <v>1200</v>
      </c>
      <c r="K836" s="456">
        <f>แยกหน่วยบริการ!BL836</f>
        <v>0</v>
      </c>
      <c r="M836" s="445" t="s">
        <v>1166</v>
      </c>
      <c r="N836" s="445" t="s">
        <v>1870</v>
      </c>
    </row>
    <row r="837" spans="1:14">
      <c r="A837" s="451">
        <v>834</v>
      </c>
      <c r="B837" s="477" t="s">
        <v>1165</v>
      </c>
      <c r="C837" s="478" t="s">
        <v>2378</v>
      </c>
      <c r="D837" s="454">
        <f>แยกหน่วยบริการ!H837</f>
        <v>0</v>
      </c>
      <c r="E837" s="455">
        <f>แยกหน่วยบริการ!P837</f>
        <v>0</v>
      </c>
      <c r="F837" s="455">
        <f>แยกหน่วยบริการ!X837</f>
        <v>0</v>
      </c>
      <c r="G837" s="455">
        <f>แยกหน่วยบริการ!AF837</f>
        <v>0</v>
      </c>
      <c r="H837" s="455">
        <f>แยกหน่วยบริการ!AN837</f>
        <v>0</v>
      </c>
      <c r="I837" s="455">
        <f>แยกหน่วยบริการ!AV837</f>
        <v>0</v>
      </c>
      <c r="J837" s="456">
        <f>แยกหน่วยบริการ!BD837</f>
        <v>0</v>
      </c>
      <c r="K837" s="456">
        <f>แยกหน่วยบริการ!BL837</f>
        <v>0</v>
      </c>
      <c r="M837" s="445" t="s">
        <v>1167</v>
      </c>
      <c r="N837" s="445" t="s">
        <v>1871</v>
      </c>
    </row>
    <row r="838" spans="1:14">
      <c r="A838" s="451">
        <v>835</v>
      </c>
      <c r="B838" s="477" t="s">
        <v>1166</v>
      </c>
      <c r="C838" s="478" t="s">
        <v>2379</v>
      </c>
      <c r="D838" s="454">
        <f>แยกหน่วยบริการ!H838</f>
        <v>0</v>
      </c>
      <c r="E838" s="455">
        <f>แยกหน่วยบริการ!P838</f>
        <v>0</v>
      </c>
      <c r="F838" s="455">
        <f>แยกหน่วยบริการ!X838</f>
        <v>0</v>
      </c>
      <c r="G838" s="455">
        <f>แยกหน่วยบริการ!AF838</f>
        <v>0</v>
      </c>
      <c r="H838" s="455">
        <f>แยกหน่วยบริการ!AN838</f>
        <v>0</v>
      </c>
      <c r="I838" s="455">
        <f>แยกหน่วยบริการ!AV838</f>
        <v>0</v>
      </c>
      <c r="J838" s="456">
        <f>แยกหน่วยบริการ!BD838</f>
        <v>0</v>
      </c>
      <c r="K838" s="456">
        <f>แยกหน่วยบริการ!BL838</f>
        <v>0</v>
      </c>
      <c r="M838" s="445" t="s">
        <v>1168</v>
      </c>
      <c r="N838" s="445" t="s">
        <v>1707</v>
      </c>
    </row>
    <row r="839" spans="1:14">
      <c r="A839" s="451">
        <v>836</v>
      </c>
      <c r="B839" s="477" t="s">
        <v>1167</v>
      </c>
      <c r="C839" s="478" t="s">
        <v>2380</v>
      </c>
      <c r="D839" s="454">
        <f>แยกหน่วยบริการ!H839</f>
        <v>0</v>
      </c>
      <c r="E839" s="455">
        <f>แยกหน่วยบริการ!P839</f>
        <v>0</v>
      </c>
      <c r="F839" s="455">
        <f>แยกหน่วยบริการ!X839</f>
        <v>0</v>
      </c>
      <c r="G839" s="455">
        <f>แยกหน่วยบริการ!AF839</f>
        <v>0</v>
      </c>
      <c r="H839" s="455">
        <f>แยกหน่วยบริการ!AN839</f>
        <v>0</v>
      </c>
      <c r="I839" s="455">
        <f>แยกหน่วยบริการ!AV839</f>
        <v>0</v>
      </c>
      <c r="J839" s="456">
        <f>แยกหน่วยบริการ!BD839</f>
        <v>0</v>
      </c>
      <c r="K839" s="456">
        <f>แยกหน่วยบริการ!BL839</f>
        <v>0</v>
      </c>
      <c r="M839" s="445" t="s">
        <v>1169</v>
      </c>
      <c r="N839" s="445" t="s">
        <v>391</v>
      </c>
    </row>
    <row r="840" spans="1:14">
      <c r="A840" s="451">
        <v>837</v>
      </c>
      <c r="B840" s="479" t="s">
        <v>1168</v>
      </c>
      <c r="C840" s="480" t="s">
        <v>2381</v>
      </c>
      <c r="D840" s="454">
        <f>แยกหน่วยบริการ!H840</f>
        <v>11904015.550000001</v>
      </c>
      <c r="E840" s="455">
        <f>แยกหน่วยบริการ!P840</f>
        <v>4270212.2300000004</v>
      </c>
      <c r="F840" s="455">
        <f>แยกหน่วยบริการ!X840</f>
        <v>8013471.1100000003</v>
      </c>
      <c r="G840" s="455">
        <f>แยกหน่วยบริการ!AF840</f>
        <v>5323580.25</v>
      </c>
      <c r="H840" s="455">
        <f>แยกหน่วยบริการ!AN840</f>
        <v>3519224.5</v>
      </c>
      <c r="I840" s="455">
        <f>แยกหน่วยบริการ!AV840</f>
        <v>3125496.21</v>
      </c>
      <c r="J840" s="456">
        <f>แยกหน่วยบริการ!BD840</f>
        <v>2970065.12</v>
      </c>
      <c r="K840" s="456">
        <f>แยกหน่วยบริการ!BL840</f>
        <v>2283014.37</v>
      </c>
    </row>
    <row r="841" spans="1:14">
      <c r="A841" s="451">
        <v>838</v>
      </c>
      <c r="B841" s="479" t="s">
        <v>1169</v>
      </c>
      <c r="C841" s="480" t="s">
        <v>391</v>
      </c>
      <c r="D841" s="454">
        <f>แยกหน่วยบริการ!H841</f>
        <v>0</v>
      </c>
      <c r="E841" s="455">
        <f>แยกหน่วยบริการ!P841</f>
        <v>0</v>
      </c>
      <c r="F841" s="455">
        <f>แยกหน่วยบริการ!X841</f>
        <v>0</v>
      </c>
      <c r="G841" s="455">
        <f>แยกหน่วยบริการ!AF841</f>
        <v>0</v>
      </c>
      <c r="H841" s="455">
        <f>แยกหน่วยบริการ!AN841</f>
        <v>0</v>
      </c>
      <c r="I841" s="455">
        <f>แยกหน่วยบริการ!AV841</f>
        <v>0</v>
      </c>
      <c r="J841" s="456">
        <f>แยกหน่วยบริการ!BD841</f>
        <v>0</v>
      </c>
      <c r="K841" s="456">
        <f>แยกหน่วยบริการ!BL841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5BD68-2D77-41BB-81C5-0666AE6C11FC}">
  <sheetPr>
    <tabColor rgb="FFFFFF00"/>
  </sheetPr>
  <dimension ref="A2:K846"/>
  <sheetViews>
    <sheetView zoomScale="70" zoomScaleNormal="70" workbookViewId="0">
      <pane xSplit="3" ySplit="3" topLeftCell="D412" activePane="bottomRight" state="frozen"/>
      <selection activeCell="B1" sqref="B1"/>
      <selection pane="topRight" activeCell="D1" sqref="D1"/>
      <selection pane="bottomLeft" activeCell="B3" sqref="B3"/>
      <selection pane="bottomRight" activeCell="E429" sqref="E429"/>
    </sheetView>
  </sheetViews>
  <sheetFormatPr defaultColWidth="9" defaultRowHeight="24.6"/>
  <cols>
    <col min="1" max="1" width="8" style="496" customWidth="1"/>
    <col min="2" max="2" width="15.6640625" style="442" customWidth="1"/>
    <col min="3" max="3" width="85" style="443" customWidth="1"/>
    <col min="4" max="9" width="11.44140625" style="444" customWidth="1"/>
    <col min="10" max="11" width="11.44140625" style="481" customWidth="1"/>
    <col min="12" max="16384" width="9" style="445"/>
  </cols>
  <sheetData>
    <row r="2" spans="1:11">
      <c r="D2" s="444">
        <v>1</v>
      </c>
      <c r="E2" s="444">
        <v>2</v>
      </c>
      <c r="F2" s="444">
        <v>3</v>
      </c>
      <c r="G2" s="444">
        <v>4</v>
      </c>
      <c r="H2" s="444">
        <v>5</v>
      </c>
      <c r="I2" s="444">
        <v>6</v>
      </c>
      <c r="J2" s="444">
        <v>7</v>
      </c>
      <c r="K2" s="444">
        <v>8</v>
      </c>
    </row>
    <row r="3" spans="1:11" s="450" customFormat="1" ht="25.2" customHeight="1">
      <c r="A3" s="446" t="s">
        <v>1196</v>
      </c>
      <c r="B3" s="447" t="s">
        <v>421</v>
      </c>
      <c r="C3" s="448" t="s">
        <v>422</v>
      </c>
      <c r="D3" s="449" t="str">
        <f>งบทดลองเบื้องต้น!D3</f>
        <v>11040 บึงกาฬ,รพท_</v>
      </c>
      <c r="E3" s="449" t="str">
        <f>งบทดลองเบื้องต้น!E3</f>
        <v>11041 พรเจริญ,รพช_</v>
      </c>
      <c r="F3" s="449" t="str">
        <f>งบทดลองเบื้องต้น!F3</f>
        <v>11043 โซ่พิสัย,รพช_</v>
      </c>
      <c r="G3" s="449" t="str">
        <f>งบทดลองเบื้องต้น!G3</f>
        <v>11046 เซกา,รพช_</v>
      </c>
      <c r="H3" s="449" t="str">
        <f>งบทดลองเบื้องต้น!H3</f>
        <v>11047 ปากคาด,รพช_</v>
      </c>
      <c r="I3" s="449" t="str">
        <f>งบทดลองเบื้องต้น!I3</f>
        <v>11048 บึงโขงหลง,รพช_</v>
      </c>
      <c r="J3" s="449" t="str">
        <f>งบทดลองเบื้องต้น!J3</f>
        <v>11049 ศรีวิไล,รพช_</v>
      </c>
      <c r="K3" s="449" t="str">
        <f>งบทดลองเบื้องต้น!K3</f>
        <v>11050 บุ่งคล้า,รพช_</v>
      </c>
    </row>
    <row r="4" spans="1:11" ht="25.2" customHeight="1">
      <c r="A4" s="497">
        <v>1</v>
      </c>
      <c r="B4" s="452" t="s">
        <v>462</v>
      </c>
      <c r="C4" s="498" t="s">
        <v>2</v>
      </c>
      <c r="D4" s="499" t="str">
        <f>IF(งบทดลองเบื้องต้น!D4&gt;=0,"1","0")</f>
        <v>1</v>
      </c>
      <c r="E4" s="499" t="str">
        <f>IF(งบทดลองเบื้องต้น!E4&gt;=0,"1","0")</f>
        <v>1</v>
      </c>
      <c r="F4" s="499" t="str">
        <f>IF(งบทดลองเบื้องต้น!F4&gt;=0,"1","0")</f>
        <v>1</v>
      </c>
      <c r="G4" s="499" t="str">
        <f>IF(งบทดลองเบื้องต้น!G4&gt;=0,"1","0")</f>
        <v>1</v>
      </c>
      <c r="H4" s="499" t="str">
        <f>IF(งบทดลองเบื้องต้น!H4&gt;=0,"1","0")</f>
        <v>1</v>
      </c>
      <c r="I4" s="499" t="str">
        <f>IF(งบทดลองเบื้องต้น!I4&gt;=0,"1","0")</f>
        <v>1</v>
      </c>
      <c r="J4" s="499" t="str">
        <f>IF(งบทดลองเบื้องต้น!J4&gt;=0,"1","0")</f>
        <v>1</v>
      </c>
      <c r="K4" s="499" t="str">
        <f>IF(งบทดลองเบื้องต้น!K4&gt;=0,"1","0")</f>
        <v>1</v>
      </c>
    </row>
    <row r="5" spans="1:11" ht="25.2" customHeight="1">
      <c r="A5" s="497">
        <v>2</v>
      </c>
      <c r="B5" s="452" t="s">
        <v>463</v>
      </c>
      <c r="C5" s="498" t="s">
        <v>3</v>
      </c>
      <c r="D5" s="499" t="str">
        <f>IF(งบทดลองเบื้องต้น!D5&gt;=0,"1","0")</f>
        <v>1</v>
      </c>
      <c r="E5" s="499" t="str">
        <f>IF(งบทดลองเบื้องต้น!E5&gt;=0,"1","0")</f>
        <v>1</v>
      </c>
      <c r="F5" s="499" t="str">
        <f>IF(งบทดลองเบื้องต้น!F5&gt;=0,"1","0")</f>
        <v>1</v>
      </c>
      <c r="G5" s="499" t="str">
        <f>IF(งบทดลองเบื้องต้น!G5&gt;=0,"1","0")</f>
        <v>1</v>
      </c>
      <c r="H5" s="499" t="str">
        <f>IF(งบทดลองเบื้องต้น!H5&gt;=0,"1","0")</f>
        <v>1</v>
      </c>
      <c r="I5" s="499" t="str">
        <f>IF(งบทดลองเบื้องต้น!I5&gt;=0,"1","0")</f>
        <v>1</v>
      </c>
      <c r="J5" s="499" t="str">
        <f>IF(งบทดลองเบื้องต้น!J5&gt;=0,"1","0")</f>
        <v>1</v>
      </c>
      <c r="K5" s="499" t="str">
        <f>IF(งบทดลองเบื้องต้น!K5&gt;=0,"1","0")</f>
        <v>1</v>
      </c>
    </row>
    <row r="6" spans="1:11" ht="25.2" customHeight="1">
      <c r="A6" s="497">
        <v>3</v>
      </c>
      <c r="B6" s="452" t="s">
        <v>464</v>
      </c>
      <c r="C6" s="498" t="s">
        <v>4</v>
      </c>
      <c r="D6" s="499" t="str">
        <f>IF(งบทดลองเบื้องต้น!D6&gt;=0,"1","0")</f>
        <v>1</v>
      </c>
      <c r="E6" s="499" t="str">
        <f>IF(งบทดลองเบื้องต้น!E6&gt;=0,"1","0")</f>
        <v>1</v>
      </c>
      <c r="F6" s="499" t="str">
        <f>IF(งบทดลองเบื้องต้น!F6&gt;=0,"1","0")</f>
        <v>1</v>
      </c>
      <c r="G6" s="499" t="str">
        <f>IF(งบทดลองเบื้องต้น!G6&gt;=0,"1","0")</f>
        <v>1</v>
      </c>
      <c r="H6" s="499" t="str">
        <f>IF(งบทดลองเบื้องต้น!H6&gt;=0,"1","0")</f>
        <v>1</v>
      </c>
      <c r="I6" s="499" t="str">
        <f>IF(งบทดลองเบื้องต้น!I6&gt;=0,"1","0")</f>
        <v>1</v>
      </c>
      <c r="J6" s="499" t="str">
        <f>IF(งบทดลองเบื้องต้น!J6&gt;=0,"1","0")</f>
        <v>1</v>
      </c>
      <c r="K6" s="499" t="str">
        <f>IF(งบทดลองเบื้องต้น!K6&gt;=0,"1","0")</f>
        <v>1</v>
      </c>
    </row>
    <row r="7" spans="1:11" ht="25.2" customHeight="1">
      <c r="A7" s="497">
        <v>4</v>
      </c>
      <c r="B7" s="452" t="s">
        <v>465</v>
      </c>
      <c r="C7" s="498" t="s">
        <v>5</v>
      </c>
      <c r="D7" s="499" t="str">
        <f>IF(งบทดลองเบื้องต้น!D7&gt;=0,"1","0")</f>
        <v>1</v>
      </c>
      <c r="E7" s="499" t="str">
        <f>IF(งบทดลองเบื้องต้น!E7&gt;=0,"1","0")</f>
        <v>1</v>
      </c>
      <c r="F7" s="499" t="str">
        <f>IF(งบทดลองเบื้องต้น!F7&gt;=0,"1","0")</f>
        <v>1</v>
      </c>
      <c r="G7" s="499" t="str">
        <f>IF(งบทดลองเบื้องต้น!G7&gt;=0,"1","0")</f>
        <v>1</v>
      </c>
      <c r="H7" s="499" t="str">
        <f>IF(งบทดลองเบื้องต้น!H7&gt;=0,"1","0")</f>
        <v>1</v>
      </c>
      <c r="I7" s="499" t="str">
        <f>IF(งบทดลองเบื้องต้น!I7&gt;=0,"1","0")</f>
        <v>1</v>
      </c>
      <c r="J7" s="499" t="str">
        <f>IF(งบทดลองเบื้องต้น!J7&gt;=0,"1","0")</f>
        <v>1</v>
      </c>
      <c r="K7" s="499" t="str">
        <f>IF(งบทดลองเบื้องต้น!K7&gt;=0,"1","0")</f>
        <v>1</v>
      </c>
    </row>
    <row r="8" spans="1:11" ht="25.2" customHeight="1">
      <c r="A8" s="497">
        <v>5</v>
      </c>
      <c r="B8" s="452" t="s">
        <v>466</v>
      </c>
      <c r="C8" s="498" t="s">
        <v>1651</v>
      </c>
      <c r="D8" s="499" t="str">
        <f>IF(งบทดลองเบื้องต้น!D8&gt;=0,"1","0")</f>
        <v>1</v>
      </c>
      <c r="E8" s="499" t="str">
        <f>IF(งบทดลองเบื้องต้น!E8&gt;=0,"1","0")</f>
        <v>1</v>
      </c>
      <c r="F8" s="499" t="str">
        <f>IF(งบทดลองเบื้องต้น!F8&gt;=0,"1","0")</f>
        <v>1</v>
      </c>
      <c r="G8" s="499" t="str">
        <f>IF(งบทดลองเบื้องต้น!G8&gt;=0,"1","0")</f>
        <v>1</v>
      </c>
      <c r="H8" s="499" t="str">
        <f>IF(งบทดลองเบื้องต้น!H8&gt;=0,"1","0")</f>
        <v>1</v>
      </c>
      <c r="I8" s="499" t="str">
        <f>IF(งบทดลองเบื้องต้น!I8&gt;=0,"1","0")</f>
        <v>1</v>
      </c>
      <c r="J8" s="499" t="str">
        <f>IF(งบทดลองเบื้องต้น!J8&gt;=0,"1","0")</f>
        <v>1</v>
      </c>
      <c r="K8" s="499" t="str">
        <f>IF(งบทดลองเบื้องต้น!K8&gt;=0,"1","0")</f>
        <v>1</v>
      </c>
    </row>
    <row r="9" spans="1:11" ht="25.2" customHeight="1">
      <c r="A9" s="497">
        <v>6</v>
      </c>
      <c r="B9" s="452" t="s">
        <v>467</v>
      </c>
      <c r="C9" s="498" t="s">
        <v>1652</v>
      </c>
      <c r="D9" s="499" t="str">
        <f>IF(งบทดลองเบื้องต้น!D9&gt;=0,"1","0")</f>
        <v>1</v>
      </c>
      <c r="E9" s="499" t="str">
        <f>IF(งบทดลองเบื้องต้น!E9&gt;=0,"1","0")</f>
        <v>1</v>
      </c>
      <c r="F9" s="499" t="str">
        <f>IF(งบทดลองเบื้องต้น!F9&gt;=0,"1","0")</f>
        <v>1</v>
      </c>
      <c r="G9" s="499" t="str">
        <f>IF(งบทดลองเบื้องต้น!G9&gt;=0,"1","0")</f>
        <v>1</v>
      </c>
      <c r="H9" s="499" t="str">
        <f>IF(งบทดลองเบื้องต้น!H9&gt;=0,"1","0")</f>
        <v>1</v>
      </c>
      <c r="I9" s="499" t="str">
        <f>IF(งบทดลองเบื้องต้น!I9&gt;=0,"1","0")</f>
        <v>1</v>
      </c>
      <c r="J9" s="499" t="str">
        <f>IF(งบทดลองเบื้องต้น!J9&gt;=0,"1","0")</f>
        <v>1</v>
      </c>
      <c r="K9" s="499" t="str">
        <f>IF(งบทดลองเบื้องต้น!K9&gt;=0,"1","0")</f>
        <v>1</v>
      </c>
    </row>
    <row r="10" spans="1:11" ht="25.2" customHeight="1">
      <c r="A10" s="497">
        <v>7</v>
      </c>
      <c r="B10" s="452" t="s">
        <v>1721</v>
      </c>
      <c r="C10" s="498" t="s">
        <v>1722</v>
      </c>
      <c r="D10" s="499" t="str">
        <f>IF(งบทดลองเบื้องต้น!D10&gt;=0,"1","0")</f>
        <v>1</v>
      </c>
      <c r="E10" s="499" t="str">
        <f>IF(งบทดลองเบื้องต้น!E10&gt;=0,"1","0")</f>
        <v>1</v>
      </c>
      <c r="F10" s="499" t="str">
        <f>IF(งบทดลองเบื้องต้น!F10&gt;=0,"1","0")</f>
        <v>1</v>
      </c>
      <c r="G10" s="499" t="str">
        <f>IF(งบทดลองเบื้องต้น!G10&gt;=0,"1","0")</f>
        <v>1</v>
      </c>
      <c r="H10" s="499" t="str">
        <f>IF(งบทดลองเบื้องต้น!H10&gt;=0,"1","0")</f>
        <v>1</v>
      </c>
      <c r="I10" s="499" t="str">
        <f>IF(งบทดลองเบื้องต้น!I10&gt;=0,"1","0")</f>
        <v>1</v>
      </c>
      <c r="J10" s="499" t="str">
        <f>IF(งบทดลองเบื้องต้น!J10&gt;=0,"1","0")</f>
        <v>1</v>
      </c>
      <c r="K10" s="499" t="str">
        <f>IF(งบทดลองเบื้องต้น!K10&gt;=0,"1","0")</f>
        <v>1</v>
      </c>
    </row>
    <row r="11" spans="1:11" ht="25.2" customHeight="1">
      <c r="A11" s="497">
        <v>8</v>
      </c>
      <c r="B11" s="452" t="s">
        <v>1723</v>
      </c>
      <c r="C11" s="498" t="s">
        <v>1724</v>
      </c>
      <c r="D11" s="499" t="str">
        <f>IF(งบทดลองเบื้องต้น!D11&gt;=0,"1","0")</f>
        <v>1</v>
      </c>
      <c r="E11" s="499" t="str">
        <f>IF(งบทดลองเบื้องต้น!E11&gt;=0,"1","0")</f>
        <v>1</v>
      </c>
      <c r="F11" s="499" t="str">
        <f>IF(งบทดลองเบื้องต้น!F11&gt;=0,"1","0")</f>
        <v>1</v>
      </c>
      <c r="G11" s="499" t="str">
        <f>IF(งบทดลองเบื้องต้น!G11&gt;=0,"1","0")</f>
        <v>1</v>
      </c>
      <c r="H11" s="499" t="str">
        <f>IF(งบทดลองเบื้องต้น!H11&gt;=0,"1","0")</f>
        <v>1</v>
      </c>
      <c r="I11" s="499" t="str">
        <f>IF(งบทดลองเบื้องต้น!I11&gt;=0,"1","0")</f>
        <v>1</v>
      </c>
      <c r="J11" s="499" t="str">
        <f>IF(งบทดลองเบื้องต้น!J11&gt;=0,"1","0")</f>
        <v>1</v>
      </c>
      <c r="K11" s="499" t="str">
        <f>IF(งบทดลองเบื้องต้น!K11&gt;=0,"1","0")</f>
        <v>1</v>
      </c>
    </row>
    <row r="12" spans="1:11" s="457" customFormat="1" ht="25.2" customHeight="1">
      <c r="A12" s="500">
        <v>9</v>
      </c>
      <c r="B12" s="501" t="s">
        <v>468</v>
      </c>
      <c r="C12" s="502" t="s">
        <v>1725</v>
      </c>
      <c r="D12" s="499" t="str">
        <f>IF(งบทดลองเบื้องต้น!D12&gt;=0,"1","0")</f>
        <v>1</v>
      </c>
      <c r="E12" s="499" t="str">
        <f>IF(งบทดลองเบื้องต้น!E12&gt;=0,"1","0")</f>
        <v>1</v>
      </c>
      <c r="F12" s="499" t="str">
        <f>IF(งบทดลองเบื้องต้น!F12&gt;=0,"1","0")</f>
        <v>1</v>
      </c>
      <c r="G12" s="499" t="str">
        <f>IF(งบทดลองเบื้องต้น!G12&gt;=0,"1","0")</f>
        <v>1</v>
      </c>
      <c r="H12" s="499" t="str">
        <f>IF(งบทดลองเบื้องต้น!H12&gt;=0,"1","0")</f>
        <v>1</v>
      </c>
      <c r="I12" s="499" t="str">
        <f>IF(งบทดลองเบื้องต้น!I12&gt;=0,"1","0")</f>
        <v>1</v>
      </c>
      <c r="J12" s="499" t="str">
        <f>IF(งบทดลองเบื้องต้น!J12&gt;=0,"1","0")</f>
        <v>1</v>
      </c>
      <c r="K12" s="499" t="str">
        <f>IF(งบทดลองเบื้องต้น!K12&gt;=0,"1","0")</f>
        <v>1</v>
      </c>
    </row>
    <row r="13" spans="1:11" ht="25.2" customHeight="1">
      <c r="A13" s="497">
        <v>10</v>
      </c>
      <c r="B13" s="452" t="s">
        <v>469</v>
      </c>
      <c r="C13" s="498" t="s">
        <v>6</v>
      </c>
      <c r="D13" s="499" t="str">
        <f>IF(งบทดลองเบื้องต้น!D13&gt;=0,"1","0")</f>
        <v>1</v>
      </c>
      <c r="E13" s="499" t="str">
        <f>IF(งบทดลองเบื้องต้น!E13&gt;=0,"1","0")</f>
        <v>1</v>
      </c>
      <c r="F13" s="499" t="str">
        <f>IF(งบทดลองเบื้องต้น!F13&gt;=0,"1","0")</f>
        <v>1</v>
      </c>
      <c r="G13" s="499" t="str">
        <f>IF(งบทดลองเบื้องต้น!G13&gt;=0,"1","0")</f>
        <v>1</v>
      </c>
      <c r="H13" s="499" t="str">
        <f>IF(งบทดลองเบื้องต้น!H13&gt;=0,"1","0")</f>
        <v>1</v>
      </c>
      <c r="I13" s="499" t="str">
        <f>IF(งบทดลองเบื้องต้น!I13&gt;=0,"1","0")</f>
        <v>1</v>
      </c>
      <c r="J13" s="499" t="str">
        <f>IF(งบทดลองเบื้องต้น!J13&gt;=0,"1","0")</f>
        <v>1</v>
      </c>
      <c r="K13" s="499" t="str">
        <f>IF(งบทดลองเบื้องต้น!K13&gt;=0,"1","0")</f>
        <v>1</v>
      </c>
    </row>
    <row r="14" spans="1:11" ht="25.2" customHeight="1">
      <c r="A14" s="497">
        <v>11</v>
      </c>
      <c r="B14" s="452" t="s">
        <v>470</v>
      </c>
      <c r="C14" s="498" t="s">
        <v>1726</v>
      </c>
      <c r="D14" s="499" t="str">
        <f>IF(งบทดลองเบื้องต้น!D14&gt;=0,"1","0")</f>
        <v>1</v>
      </c>
      <c r="E14" s="499" t="str">
        <f>IF(งบทดลองเบื้องต้น!E14&gt;=0,"1","0")</f>
        <v>1</v>
      </c>
      <c r="F14" s="499" t="str">
        <f>IF(งบทดลองเบื้องต้น!F14&gt;=0,"1","0")</f>
        <v>1</v>
      </c>
      <c r="G14" s="499" t="str">
        <f>IF(งบทดลองเบื้องต้น!G14&gt;=0,"1","0")</f>
        <v>1</v>
      </c>
      <c r="H14" s="499" t="str">
        <f>IF(งบทดลองเบื้องต้น!H14&gt;=0,"1","0")</f>
        <v>1</v>
      </c>
      <c r="I14" s="499" t="str">
        <f>IF(งบทดลองเบื้องต้น!I14&gt;=0,"1","0")</f>
        <v>1</v>
      </c>
      <c r="J14" s="499" t="str">
        <f>IF(งบทดลองเบื้องต้น!J14&gt;=0,"1","0")</f>
        <v>1</v>
      </c>
      <c r="K14" s="499" t="str">
        <f>IF(งบทดลองเบื้องต้น!K14&gt;=0,"1","0")</f>
        <v>1</v>
      </c>
    </row>
    <row r="15" spans="1:11" ht="25.2" customHeight="1">
      <c r="A15" s="497">
        <v>12</v>
      </c>
      <c r="B15" s="452" t="s">
        <v>471</v>
      </c>
      <c r="C15" s="498" t="s">
        <v>1653</v>
      </c>
      <c r="D15" s="499" t="str">
        <f>IF(งบทดลองเบื้องต้น!D15&gt;=0,"1","0")</f>
        <v>1</v>
      </c>
      <c r="E15" s="499" t="str">
        <f>IF(งบทดลองเบื้องต้น!E15&gt;=0,"1","0")</f>
        <v>1</v>
      </c>
      <c r="F15" s="499" t="str">
        <f>IF(งบทดลองเบื้องต้น!F15&gt;=0,"1","0")</f>
        <v>1</v>
      </c>
      <c r="G15" s="499" t="str">
        <f>IF(งบทดลองเบื้องต้น!G15&gt;=0,"1","0")</f>
        <v>1</v>
      </c>
      <c r="H15" s="499" t="str">
        <f>IF(งบทดลองเบื้องต้น!H15&gt;=0,"1","0")</f>
        <v>1</v>
      </c>
      <c r="I15" s="499" t="str">
        <f>IF(งบทดลองเบื้องต้น!I15&gt;=0,"1","0")</f>
        <v>1</v>
      </c>
      <c r="J15" s="499" t="str">
        <f>IF(งบทดลองเบื้องต้น!J15&gt;=0,"1","0")</f>
        <v>1</v>
      </c>
      <c r="K15" s="499" t="str">
        <f>IF(งบทดลองเบื้องต้น!K15&gt;=0,"1","0")</f>
        <v>1</v>
      </c>
    </row>
    <row r="16" spans="1:11" ht="25.2" customHeight="1">
      <c r="A16" s="497">
        <v>13</v>
      </c>
      <c r="B16" s="452" t="s">
        <v>472</v>
      </c>
      <c r="C16" s="498" t="s">
        <v>430</v>
      </c>
      <c r="D16" s="499" t="str">
        <f>IF(งบทดลองเบื้องต้น!D16&gt;=0,"1","0")</f>
        <v>1</v>
      </c>
      <c r="E16" s="499" t="str">
        <f>IF(งบทดลองเบื้องต้น!E16&gt;=0,"1","0")</f>
        <v>1</v>
      </c>
      <c r="F16" s="499" t="str">
        <f>IF(งบทดลองเบื้องต้น!F16&gt;=0,"1","0")</f>
        <v>1</v>
      </c>
      <c r="G16" s="499" t="str">
        <f>IF(งบทดลองเบื้องต้น!G16&gt;=0,"1","0")</f>
        <v>1</v>
      </c>
      <c r="H16" s="499" t="str">
        <f>IF(งบทดลองเบื้องต้น!H16&gt;=0,"1","0")</f>
        <v>1</v>
      </c>
      <c r="I16" s="499" t="str">
        <f>IF(งบทดลองเบื้องต้น!I16&gt;=0,"1","0")</f>
        <v>1</v>
      </c>
      <c r="J16" s="499" t="str">
        <f>IF(งบทดลองเบื้องต้น!J16&gt;=0,"1","0")</f>
        <v>1</v>
      </c>
      <c r="K16" s="499" t="str">
        <f>IF(งบทดลองเบื้องต้น!K16&gt;=0,"1","0")</f>
        <v>1</v>
      </c>
    </row>
    <row r="17" spans="1:11" ht="25.2" customHeight="1">
      <c r="A17" s="497">
        <v>14</v>
      </c>
      <c r="B17" s="452" t="s">
        <v>473</v>
      </c>
      <c r="C17" s="498" t="s">
        <v>431</v>
      </c>
      <c r="D17" s="499" t="str">
        <f>IF(งบทดลองเบื้องต้น!D17&gt;=0,"1","0")</f>
        <v>1</v>
      </c>
      <c r="E17" s="499" t="str">
        <f>IF(งบทดลองเบื้องต้น!E17&gt;=0,"1","0")</f>
        <v>1</v>
      </c>
      <c r="F17" s="499" t="str">
        <f>IF(งบทดลองเบื้องต้น!F17&gt;=0,"1","0")</f>
        <v>1</v>
      </c>
      <c r="G17" s="499" t="str">
        <f>IF(งบทดลองเบื้องต้น!G17&gt;=0,"1","0")</f>
        <v>1</v>
      </c>
      <c r="H17" s="499" t="str">
        <f>IF(งบทดลองเบื้องต้น!H17&gt;=0,"1","0")</f>
        <v>1</v>
      </c>
      <c r="I17" s="499" t="str">
        <f>IF(งบทดลองเบื้องต้น!I17&gt;=0,"1","0")</f>
        <v>1</v>
      </c>
      <c r="J17" s="499" t="str">
        <f>IF(งบทดลองเบื้องต้น!J17&gt;=0,"1","0")</f>
        <v>1</v>
      </c>
      <c r="K17" s="499" t="str">
        <f>IF(งบทดลองเบื้องต้น!K17&gt;=0,"1","0")</f>
        <v>1</v>
      </c>
    </row>
    <row r="18" spans="1:11" ht="25.2" customHeight="1">
      <c r="A18" s="497">
        <v>15</v>
      </c>
      <c r="B18" s="452" t="s">
        <v>474</v>
      </c>
      <c r="C18" s="498" t="s">
        <v>1654</v>
      </c>
      <c r="D18" s="499" t="str">
        <f>IF(งบทดลองเบื้องต้น!D18&gt;=0,"1","0")</f>
        <v>1</v>
      </c>
      <c r="E18" s="499" t="str">
        <f>IF(งบทดลองเบื้องต้น!E18&gt;=0,"1","0")</f>
        <v>1</v>
      </c>
      <c r="F18" s="499" t="str">
        <f>IF(งบทดลองเบื้องต้น!F18&gt;=0,"1","0")</f>
        <v>1</v>
      </c>
      <c r="G18" s="499" t="str">
        <f>IF(งบทดลองเบื้องต้น!G18&gt;=0,"1","0")</f>
        <v>1</v>
      </c>
      <c r="H18" s="499" t="str">
        <f>IF(งบทดลองเบื้องต้น!H18&gt;=0,"1","0")</f>
        <v>1</v>
      </c>
      <c r="I18" s="499" t="str">
        <f>IF(งบทดลองเบื้องต้น!I18&gt;=0,"1","0")</f>
        <v>1</v>
      </c>
      <c r="J18" s="499" t="str">
        <f>IF(งบทดลองเบื้องต้น!J18&gt;=0,"1","0")</f>
        <v>1</v>
      </c>
      <c r="K18" s="499" t="str">
        <f>IF(งบทดลองเบื้องต้น!K18&gt;=0,"1","0")</f>
        <v>1</v>
      </c>
    </row>
    <row r="19" spans="1:11" ht="25.2" customHeight="1">
      <c r="A19" s="497">
        <v>16</v>
      </c>
      <c r="B19" s="452" t="s">
        <v>475</v>
      </c>
      <c r="C19" s="498" t="s">
        <v>2173</v>
      </c>
      <c r="D19" s="499" t="str">
        <f>IF(งบทดลองเบื้องต้น!D19&gt;=0,"1","0")</f>
        <v>1</v>
      </c>
      <c r="E19" s="499" t="str">
        <f>IF(งบทดลองเบื้องต้น!E19&gt;=0,"1","0")</f>
        <v>1</v>
      </c>
      <c r="F19" s="499" t="str">
        <f>IF(งบทดลองเบื้องต้น!F19&gt;=0,"1","0")</f>
        <v>1</v>
      </c>
      <c r="G19" s="499" t="str">
        <f>IF(งบทดลองเบื้องต้น!G19&gt;=0,"1","0")</f>
        <v>1</v>
      </c>
      <c r="H19" s="499" t="str">
        <f>IF(งบทดลองเบื้องต้น!H19&gt;=0,"1","0")</f>
        <v>1</v>
      </c>
      <c r="I19" s="499" t="str">
        <f>IF(งบทดลองเบื้องต้น!I19&gt;=0,"1","0")</f>
        <v>1</v>
      </c>
      <c r="J19" s="499" t="str">
        <f>IF(งบทดลองเบื้องต้น!J19&gt;=0,"1","0")</f>
        <v>1</v>
      </c>
      <c r="K19" s="499" t="str">
        <f>IF(งบทดลองเบื้องต้น!K19&gt;=0,"1","0")</f>
        <v>1</v>
      </c>
    </row>
    <row r="20" spans="1:11" ht="25.2" customHeight="1">
      <c r="A20" s="497">
        <v>17</v>
      </c>
      <c r="B20" s="452" t="s">
        <v>476</v>
      </c>
      <c r="C20" s="498" t="s">
        <v>1655</v>
      </c>
      <c r="D20" s="499" t="str">
        <f>IF(งบทดลองเบื้องต้น!D20&gt;=0,"1","0")</f>
        <v>1</v>
      </c>
      <c r="E20" s="499" t="str">
        <f>IF(งบทดลองเบื้องต้น!E20&gt;=0,"1","0")</f>
        <v>1</v>
      </c>
      <c r="F20" s="499" t="str">
        <f>IF(งบทดลองเบื้องต้น!F20&gt;=0,"1","0")</f>
        <v>1</v>
      </c>
      <c r="G20" s="499" t="str">
        <f>IF(งบทดลองเบื้องต้น!G20&gt;=0,"1","0")</f>
        <v>1</v>
      </c>
      <c r="H20" s="499" t="str">
        <f>IF(งบทดลองเบื้องต้น!H20&gt;=0,"1","0")</f>
        <v>1</v>
      </c>
      <c r="I20" s="499" t="str">
        <f>IF(งบทดลองเบื้องต้น!I20&gt;=0,"1","0")</f>
        <v>1</v>
      </c>
      <c r="J20" s="499" t="str">
        <f>IF(งบทดลองเบื้องต้น!J20&gt;=0,"1","0")</f>
        <v>1</v>
      </c>
      <c r="K20" s="499" t="str">
        <f>IF(งบทดลองเบื้องต้น!K20&gt;=0,"1","0")</f>
        <v>1</v>
      </c>
    </row>
    <row r="21" spans="1:11" ht="25.2" customHeight="1">
      <c r="A21" s="497">
        <v>18</v>
      </c>
      <c r="B21" s="452" t="s">
        <v>477</v>
      </c>
      <c r="C21" s="498" t="s">
        <v>1415</v>
      </c>
      <c r="D21" s="499" t="str">
        <f>IF(งบทดลองเบื้องต้น!D21&gt;=0,"1","0")</f>
        <v>1</v>
      </c>
      <c r="E21" s="499" t="str">
        <f>IF(งบทดลองเบื้องต้น!E21&gt;=0,"1","0")</f>
        <v>1</v>
      </c>
      <c r="F21" s="499" t="str">
        <f>IF(งบทดลองเบื้องต้น!F21&gt;=0,"1","0")</f>
        <v>1</v>
      </c>
      <c r="G21" s="499" t="str">
        <f>IF(งบทดลองเบื้องต้น!G21&gt;=0,"1","0")</f>
        <v>1</v>
      </c>
      <c r="H21" s="499" t="str">
        <f>IF(งบทดลองเบื้องต้น!H21&gt;=0,"1","0")</f>
        <v>1</v>
      </c>
      <c r="I21" s="499" t="str">
        <f>IF(งบทดลองเบื้องต้น!I21&gt;=0,"1","0")</f>
        <v>1</v>
      </c>
      <c r="J21" s="499" t="str">
        <f>IF(งบทดลองเบื้องต้น!J21&gt;=0,"1","0")</f>
        <v>1</v>
      </c>
      <c r="K21" s="499" t="str">
        <f>IF(งบทดลองเบื้องต้น!K21&gt;=0,"1","0")</f>
        <v>1</v>
      </c>
    </row>
    <row r="22" spans="1:11" ht="25.2" customHeight="1">
      <c r="A22" s="497">
        <v>19</v>
      </c>
      <c r="B22" s="452" t="s">
        <v>478</v>
      </c>
      <c r="C22" s="498" t="s">
        <v>1656</v>
      </c>
      <c r="D22" s="499" t="str">
        <f>IF(งบทดลองเบื้องต้น!D22&gt;=0,"1","0")</f>
        <v>1</v>
      </c>
      <c r="E22" s="499" t="str">
        <f>IF(งบทดลองเบื้องต้น!E22&gt;=0,"1","0")</f>
        <v>1</v>
      </c>
      <c r="F22" s="499" t="str">
        <f>IF(งบทดลองเบื้องต้น!F22&gt;=0,"1","0")</f>
        <v>1</v>
      </c>
      <c r="G22" s="499" t="str">
        <f>IF(งบทดลองเบื้องต้น!G22&gt;=0,"1","0")</f>
        <v>1</v>
      </c>
      <c r="H22" s="499" t="str">
        <f>IF(งบทดลองเบื้องต้น!H22&gt;=0,"1","0")</f>
        <v>1</v>
      </c>
      <c r="I22" s="499" t="str">
        <f>IF(งบทดลองเบื้องต้น!I22&gt;=0,"1","0")</f>
        <v>1</v>
      </c>
      <c r="J22" s="499" t="str">
        <f>IF(งบทดลองเบื้องต้น!J22&gt;=0,"1","0")</f>
        <v>1</v>
      </c>
      <c r="K22" s="499" t="str">
        <f>IF(งบทดลองเบื้องต้น!K22&gt;=0,"1","0")</f>
        <v>1</v>
      </c>
    </row>
    <row r="23" spans="1:11" ht="25.2" customHeight="1">
      <c r="A23" s="497">
        <v>20</v>
      </c>
      <c r="B23" s="452" t="s">
        <v>479</v>
      </c>
      <c r="C23" s="498" t="s">
        <v>432</v>
      </c>
      <c r="D23" s="499" t="str">
        <f>IF(งบทดลองเบื้องต้น!D23&gt;=0,"1","0")</f>
        <v>1</v>
      </c>
      <c r="E23" s="499" t="str">
        <f>IF(งบทดลองเบื้องต้น!E23&gt;=0,"1","0")</f>
        <v>1</v>
      </c>
      <c r="F23" s="499" t="str">
        <f>IF(งบทดลองเบื้องต้น!F23&gt;=0,"1","0")</f>
        <v>1</v>
      </c>
      <c r="G23" s="499" t="str">
        <f>IF(งบทดลองเบื้องต้น!G23&gt;=0,"1","0")</f>
        <v>1</v>
      </c>
      <c r="H23" s="499" t="str">
        <f>IF(งบทดลองเบื้องต้น!H23&gt;=0,"1","0")</f>
        <v>1</v>
      </c>
      <c r="I23" s="499" t="str">
        <f>IF(งบทดลองเบื้องต้น!I23&gt;=0,"1","0")</f>
        <v>1</v>
      </c>
      <c r="J23" s="499" t="str">
        <f>IF(งบทดลองเบื้องต้น!J23&gt;=0,"1","0")</f>
        <v>1</v>
      </c>
      <c r="K23" s="499" t="str">
        <f>IF(งบทดลองเบื้องต้น!K23&gt;=0,"1","0")</f>
        <v>1</v>
      </c>
    </row>
    <row r="24" spans="1:11" ht="25.2" customHeight="1">
      <c r="A24" s="497">
        <v>21</v>
      </c>
      <c r="B24" s="452" t="s">
        <v>480</v>
      </c>
      <c r="C24" s="498" t="s">
        <v>433</v>
      </c>
      <c r="D24" s="499" t="str">
        <f>IF(งบทดลองเบื้องต้น!D24&gt;=0,"1","0")</f>
        <v>1</v>
      </c>
      <c r="E24" s="499" t="str">
        <f>IF(งบทดลองเบื้องต้น!E24&gt;=0,"1","0")</f>
        <v>1</v>
      </c>
      <c r="F24" s="499" t="str">
        <f>IF(งบทดลองเบื้องต้น!F24&gt;=0,"1","0")</f>
        <v>1</v>
      </c>
      <c r="G24" s="499" t="str">
        <f>IF(งบทดลองเบื้องต้น!G24&gt;=0,"1","0")</f>
        <v>1</v>
      </c>
      <c r="H24" s="499" t="str">
        <f>IF(งบทดลองเบื้องต้น!H24&gt;=0,"1","0")</f>
        <v>1</v>
      </c>
      <c r="I24" s="499" t="str">
        <f>IF(งบทดลองเบื้องต้น!I24&gt;=0,"1","0")</f>
        <v>1</v>
      </c>
      <c r="J24" s="499" t="str">
        <f>IF(งบทดลองเบื้องต้น!J24&gt;=0,"1","0")</f>
        <v>1</v>
      </c>
      <c r="K24" s="499" t="str">
        <f>IF(งบทดลองเบื้องต้น!K24&gt;=0,"1","0")</f>
        <v>1</v>
      </c>
    </row>
    <row r="25" spans="1:11" ht="25.2" customHeight="1">
      <c r="A25" s="497">
        <v>22</v>
      </c>
      <c r="B25" s="452" t="s">
        <v>481</v>
      </c>
      <c r="C25" s="498" t="s">
        <v>1657</v>
      </c>
      <c r="D25" s="499" t="str">
        <f>IF(งบทดลองเบื้องต้น!D25&gt;=0,"1","0")</f>
        <v>1</v>
      </c>
      <c r="E25" s="499" t="str">
        <f>IF(งบทดลองเบื้องต้น!E25&gt;=0,"1","0")</f>
        <v>1</v>
      </c>
      <c r="F25" s="499" t="str">
        <f>IF(งบทดลองเบื้องต้น!F25&gt;=0,"1","0")</f>
        <v>1</v>
      </c>
      <c r="G25" s="499" t="str">
        <f>IF(งบทดลองเบื้องต้น!G25&gt;=0,"1","0")</f>
        <v>1</v>
      </c>
      <c r="H25" s="499" t="str">
        <f>IF(งบทดลองเบื้องต้น!H25&gt;=0,"1","0")</f>
        <v>1</v>
      </c>
      <c r="I25" s="499" t="str">
        <f>IF(งบทดลองเบื้องต้น!I25&gt;=0,"1","0")</f>
        <v>1</v>
      </c>
      <c r="J25" s="499" t="str">
        <f>IF(งบทดลองเบื้องต้น!J25&gt;=0,"1","0")</f>
        <v>1</v>
      </c>
      <c r="K25" s="499" t="str">
        <f>IF(งบทดลองเบื้องต้น!K25&gt;=0,"1","0")</f>
        <v>1</v>
      </c>
    </row>
    <row r="26" spans="1:11" ht="25.2" customHeight="1">
      <c r="A26" s="497">
        <v>23</v>
      </c>
      <c r="B26" s="452" t="s">
        <v>482</v>
      </c>
      <c r="C26" s="498" t="s">
        <v>1658</v>
      </c>
      <c r="D26" s="499" t="str">
        <f>IF(งบทดลองเบื้องต้น!D26&gt;=0,"1","0")</f>
        <v>1</v>
      </c>
      <c r="E26" s="499" t="str">
        <f>IF(งบทดลองเบื้องต้น!E26&gt;=0,"1","0")</f>
        <v>1</v>
      </c>
      <c r="F26" s="499" t="str">
        <f>IF(งบทดลองเบื้องต้น!F26&gt;=0,"1","0")</f>
        <v>1</v>
      </c>
      <c r="G26" s="499" t="str">
        <f>IF(งบทดลองเบื้องต้น!G26&gt;=0,"1","0")</f>
        <v>1</v>
      </c>
      <c r="H26" s="499" t="str">
        <f>IF(งบทดลองเบื้องต้น!H26&gt;=0,"1","0")</f>
        <v>1</v>
      </c>
      <c r="I26" s="499" t="str">
        <f>IF(งบทดลองเบื้องต้น!I26&gt;=0,"1","0")</f>
        <v>1</v>
      </c>
      <c r="J26" s="499" t="str">
        <f>IF(งบทดลองเบื้องต้น!J26&gt;=0,"1","0")</f>
        <v>1</v>
      </c>
      <c r="K26" s="499" t="str">
        <f>IF(งบทดลองเบื้องต้น!K26&gt;=0,"1","0")</f>
        <v>1</v>
      </c>
    </row>
    <row r="27" spans="1:11" ht="25.2" customHeight="1">
      <c r="A27" s="497">
        <v>24</v>
      </c>
      <c r="B27" s="452" t="s">
        <v>483</v>
      </c>
      <c r="C27" s="498" t="s">
        <v>434</v>
      </c>
      <c r="D27" s="499" t="str">
        <f>IF(งบทดลองเบื้องต้น!D27&gt;=0,"1","0")</f>
        <v>1</v>
      </c>
      <c r="E27" s="499" t="str">
        <f>IF(งบทดลองเบื้องต้น!E27&gt;=0,"1","0")</f>
        <v>1</v>
      </c>
      <c r="F27" s="499" t="str">
        <f>IF(งบทดลองเบื้องต้น!F27&gt;=0,"1","0")</f>
        <v>1</v>
      </c>
      <c r="G27" s="499" t="str">
        <f>IF(งบทดลองเบื้องต้น!G27&gt;=0,"1","0")</f>
        <v>1</v>
      </c>
      <c r="H27" s="499" t="str">
        <f>IF(งบทดลองเบื้องต้น!H27&gt;=0,"1","0")</f>
        <v>1</v>
      </c>
      <c r="I27" s="499" t="str">
        <f>IF(งบทดลองเบื้องต้น!I27&gt;=0,"1","0")</f>
        <v>1</v>
      </c>
      <c r="J27" s="499" t="str">
        <f>IF(งบทดลองเบื้องต้น!J27&gt;=0,"1","0")</f>
        <v>1</v>
      </c>
      <c r="K27" s="499" t="str">
        <f>IF(งบทดลองเบื้องต้น!K27&gt;=0,"1","0")</f>
        <v>1</v>
      </c>
    </row>
    <row r="28" spans="1:11" ht="25.2" customHeight="1">
      <c r="A28" s="497">
        <v>25</v>
      </c>
      <c r="B28" s="452" t="s">
        <v>484</v>
      </c>
      <c r="C28" s="498" t="s">
        <v>435</v>
      </c>
      <c r="D28" s="499" t="str">
        <f>IF(งบทดลองเบื้องต้น!D28&gt;=0,"1","0")</f>
        <v>1</v>
      </c>
      <c r="E28" s="499" t="str">
        <f>IF(งบทดลองเบื้องต้น!E28&gt;=0,"1","0")</f>
        <v>1</v>
      </c>
      <c r="F28" s="499" t="str">
        <f>IF(งบทดลองเบื้องต้น!F28&gt;=0,"1","0")</f>
        <v>1</v>
      </c>
      <c r="G28" s="499" t="str">
        <f>IF(งบทดลองเบื้องต้น!G28&gt;=0,"1","0")</f>
        <v>1</v>
      </c>
      <c r="H28" s="499" t="str">
        <f>IF(งบทดลองเบื้องต้น!H28&gt;=0,"1","0")</f>
        <v>1</v>
      </c>
      <c r="I28" s="499" t="str">
        <f>IF(งบทดลองเบื้องต้น!I28&gt;=0,"1","0")</f>
        <v>1</v>
      </c>
      <c r="J28" s="499" t="str">
        <f>IF(งบทดลองเบื้องต้น!J28&gt;=0,"1","0")</f>
        <v>1</v>
      </c>
      <c r="K28" s="499" t="str">
        <f>IF(งบทดลองเบื้องต้น!K28&gt;=0,"1","0")</f>
        <v>1</v>
      </c>
    </row>
    <row r="29" spans="1:11" ht="25.2" customHeight="1">
      <c r="A29" s="497">
        <v>26</v>
      </c>
      <c r="B29" s="452" t="s">
        <v>485</v>
      </c>
      <c r="C29" s="498" t="s">
        <v>1659</v>
      </c>
      <c r="D29" s="499" t="str">
        <f>IF(งบทดลองเบื้องต้น!D29&gt;=0,"1","0")</f>
        <v>1</v>
      </c>
      <c r="E29" s="499" t="str">
        <f>IF(งบทดลองเบื้องต้น!E29&gt;=0,"1","0")</f>
        <v>1</v>
      </c>
      <c r="F29" s="499" t="str">
        <f>IF(งบทดลองเบื้องต้น!F29&gt;=0,"1","0")</f>
        <v>1</v>
      </c>
      <c r="G29" s="499" t="str">
        <f>IF(งบทดลองเบื้องต้น!G29&gt;=0,"1","0")</f>
        <v>1</v>
      </c>
      <c r="H29" s="499" t="str">
        <f>IF(งบทดลองเบื้องต้น!H29&gt;=0,"1","0")</f>
        <v>1</v>
      </c>
      <c r="I29" s="499" t="str">
        <f>IF(งบทดลองเบื้องต้น!I29&gt;=0,"1","0")</f>
        <v>1</v>
      </c>
      <c r="J29" s="499" t="str">
        <f>IF(งบทดลองเบื้องต้น!J29&gt;=0,"1","0")</f>
        <v>1</v>
      </c>
      <c r="K29" s="499" t="str">
        <f>IF(งบทดลองเบื้องต้น!K29&gt;=0,"1","0")</f>
        <v>1</v>
      </c>
    </row>
    <row r="30" spans="1:11" ht="25.2" customHeight="1">
      <c r="A30" s="497">
        <v>27</v>
      </c>
      <c r="B30" s="452" t="s">
        <v>486</v>
      </c>
      <c r="C30" s="498" t="s">
        <v>1660</v>
      </c>
      <c r="D30" s="499" t="str">
        <f>IF(งบทดลองเบื้องต้น!D30&gt;=0,"1","0")</f>
        <v>1</v>
      </c>
      <c r="E30" s="499" t="str">
        <f>IF(งบทดลองเบื้องต้น!E30&gt;=0,"1","0")</f>
        <v>1</v>
      </c>
      <c r="F30" s="499" t="str">
        <f>IF(งบทดลองเบื้องต้น!F30&gt;=0,"1","0")</f>
        <v>1</v>
      </c>
      <c r="G30" s="499" t="str">
        <f>IF(งบทดลองเบื้องต้น!G30&gt;=0,"1","0")</f>
        <v>1</v>
      </c>
      <c r="H30" s="499" t="str">
        <f>IF(งบทดลองเบื้องต้น!H30&gt;=0,"1","0")</f>
        <v>1</v>
      </c>
      <c r="I30" s="499" t="str">
        <f>IF(งบทดลองเบื้องต้น!I30&gt;=0,"1","0")</f>
        <v>1</v>
      </c>
      <c r="J30" s="499" t="str">
        <f>IF(งบทดลองเบื้องต้น!J30&gt;=0,"1","0")</f>
        <v>1</v>
      </c>
      <c r="K30" s="499" t="str">
        <f>IF(งบทดลองเบื้องต้น!K30&gt;=0,"1","0")</f>
        <v>1</v>
      </c>
    </row>
    <row r="31" spans="1:11" ht="25.2" customHeight="1">
      <c r="A31" s="497">
        <v>28</v>
      </c>
      <c r="B31" s="452" t="s">
        <v>487</v>
      </c>
      <c r="C31" s="498" t="s">
        <v>1727</v>
      </c>
      <c r="D31" s="499" t="str">
        <f>IF(งบทดลองเบื้องต้น!D31&gt;=0,"1","0")</f>
        <v>1</v>
      </c>
      <c r="E31" s="499" t="str">
        <f>IF(งบทดลองเบื้องต้น!E31&gt;=0,"1","0")</f>
        <v>1</v>
      </c>
      <c r="F31" s="499" t="str">
        <f>IF(งบทดลองเบื้องต้น!F31&gt;=0,"1","0")</f>
        <v>1</v>
      </c>
      <c r="G31" s="499" t="str">
        <f>IF(งบทดลองเบื้องต้น!G31&gt;=0,"1","0")</f>
        <v>1</v>
      </c>
      <c r="H31" s="499" t="str">
        <f>IF(งบทดลองเบื้องต้น!H31&gt;=0,"1","0")</f>
        <v>1</v>
      </c>
      <c r="I31" s="499" t="str">
        <f>IF(งบทดลองเบื้องต้น!I31&gt;=0,"1","0")</f>
        <v>1</v>
      </c>
      <c r="J31" s="499" t="str">
        <f>IF(งบทดลองเบื้องต้น!J31&gt;=0,"1","0")</f>
        <v>1</v>
      </c>
      <c r="K31" s="499" t="str">
        <f>IF(งบทดลองเบื้องต้น!K31&gt;=0,"1","0")</f>
        <v>1</v>
      </c>
    </row>
    <row r="32" spans="1:11" ht="25.2" customHeight="1">
      <c r="A32" s="497">
        <v>29</v>
      </c>
      <c r="B32" s="452" t="s">
        <v>488</v>
      </c>
      <c r="C32" s="498" t="s">
        <v>1661</v>
      </c>
      <c r="D32" s="499" t="str">
        <f>IF(งบทดลองเบื้องต้น!D32&gt;=0,"1","0")</f>
        <v>1</v>
      </c>
      <c r="E32" s="499" t="str">
        <f>IF(งบทดลองเบื้องต้น!E32&gt;=0,"1","0")</f>
        <v>1</v>
      </c>
      <c r="F32" s="499" t="str">
        <f>IF(งบทดลองเบื้องต้น!F32&gt;=0,"1","0")</f>
        <v>1</v>
      </c>
      <c r="G32" s="499" t="str">
        <f>IF(งบทดลองเบื้องต้น!G32&gt;=0,"1","0")</f>
        <v>1</v>
      </c>
      <c r="H32" s="499" t="str">
        <f>IF(งบทดลองเบื้องต้น!H32&gt;=0,"1","0")</f>
        <v>1</v>
      </c>
      <c r="I32" s="499" t="str">
        <f>IF(งบทดลองเบื้องต้น!I32&gt;=0,"1","0")</f>
        <v>1</v>
      </c>
      <c r="J32" s="499" t="str">
        <f>IF(งบทดลองเบื้องต้น!J32&gt;=0,"1","0")</f>
        <v>1</v>
      </c>
      <c r="K32" s="499" t="str">
        <f>IF(งบทดลองเบื้องต้น!K32&gt;=0,"1","0")</f>
        <v>1</v>
      </c>
    </row>
    <row r="33" spans="1:11" ht="25.2" customHeight="1">
      <c r="A33" s="497">
        <v>30</v>
      </c>
      <c r="B33" s="452" t="s">
        <v>489</v>
      </c>
      <c r="C33" s="498" t="s">
        <v>1662</v>
      </c>
      <c r="D33" s="499" t="str">
        <f>IF(งบทดลองเบื้องต้น!D33&gt;=0,"1","0")</f>
        <v>1</v>
      </c>
      <c r="E33" s="499" t="str">
        <f>IF(งบทดลองเบื้องต้น!E33&gt;=0,"1","0")</f>
        <v>1</v>
      </c>
      <c r="F33" s="499" t="str">
        <f>IF(งบทดลองเบื้องต้น!F33&gt;=0,"1","0")</f>
        <v>1</v>
      </c>
      <c r="G33" s="499" t="str">
        <f>IF(งบทดลองเบื้องต้น!G33&gt;=0,"1","0")</f>
        <v>1</v>
      </c>
      <c r="H33" s="499" t="str">
        <f>IF(งบทดลองเบื้องต้น!H33&gt;=0,"1","0")</f>
        <v>1</v>
      </c>
      <c r="I33" s="499" t="str">
        <f>IF(งบทดลองเบื้องต้น!I33&gt;=0,"1","0")</f>
        <v>1</v>
      </c>
      <c r="J33" s="499" t="str">
        <f>IF(งบทดลองเบื้องต้น!J33&gt;=0,"1","0")</f>
        <v>1</v>
      </c>
      <c r="K33" s="499" t="str">
        <f>IF(งบทดลองเบื้องต้น!K33&gt;=0,"1","0")</f>
        <v>1</v>
      </c>
    </row>
    <row r="34" spans="1:11" ht="25.2" customHeight="1">
      <c r="A34" s="497">
        <v>31</v>
      </c>
      <c r="B34" s="452" t="s">
        <v>1728</v>
      </c>
      <c r="C34" s="498" t="s">
        <v>8</v>
      </c>
      <c r="D34" s="499" t="str">
        <f>IF(งบทดลองเบื้องต้น!D34&gt;=0,"1","0")</f>
        <v>1</v>
      </c>
      <c r="E34" s="499" t="str">
        <f>IF(งบทดลองเบื้องต้น!E34&gt;=0,"1","0")</f>
        <v>1</v>
      </c>
      <c r="F34" s="499" t="str">
        <f>IF(งบทดลองเบื้องต้น!F34&gt;=0,"1","0")</f>
        <v>1</v>
      </c>
      <c r="G34" s="499" t="str">
        <f>IF(งบทดลองเบื้องต้น!G34&gt;=0,"1","0")</f>
        <v>1</v>
      </c>
      <c r="H34" s="499" t="str">
        <f>IF(งบทดลองเบื้องต้น!H34&gt;=0,"1","0")</f>
        <v>1</v>
      </c>
      <c r="I34" s="499" t="str">
        <f>IF(งบทดลองเบื้องต้น!I34&gt;=0,"1","0")</f>
        <v>1</v>
      </c>
      <c r="J34" s="499" t="str">
        <f>IF(งบทดลองเบื้องต้น!J34&gt;=0,"1","0")</f>
        <v>1</v>
      </c>
      <c r="K34" s="499" t="str">
        <f>IF(งบทดลองเบื้องต้น!K34&gt;=0,"1","0")</f>
        <v>1</v>
      </c>
    </row>
    <row r="35" spans="1:11" s="458" customFormat="1" ht="25.2" customHeight="1">
      <c r="A35" s="497">
        <v>32</v>
      </c>
      <c r="B35" s="452" t="s">
        <v>1729</v>
      </c>
      <c r="C35" s="498" t="s">
        <v>10</v>
      </c>
      <c r="D35" s="499" t="str">
        <f>IF(งบทดลองเบื้องต้น!D35&gt;=0,"1","0")</f>
        <v>1</v>
      </c>
      <c r="E35" s="499" t="str">
        <f>IF(งบทดลองเบื้องต้น!E35&gt;=0,"1","0")</f>
        <v>1</v>
      </c>
      <c r="F35" s="499" t="str">
        <f>IF(งบทดลองเบื้องต้น!F35&gt;=0,"1","0")</f>
        <v>1</v>
      </c>
      <c r="G35" s="499" t="str">
        <f>IF(งบทดลองเบื้องต้น!G35&gt;=0,"1","0")</f>
        <v>1</v>
      </c>
      <c r="H35" s="499" t="str">
        <f>IF(งบทดลองเบื้องต้น!H35&gt;=0,"1","0")</f>
        <v>1</v>
      </c>
      <c r="I35" s="499" t="str">
        <f>IF(งบทดลองเบื้องต้น!I35&gt;=0,"1","0")</f>
        <v>1</v>
      </c>
      <c r="J35" s="499" t="str">
        <f>IF(งบทดลองเบื้องต้น!J35&gt;=0,"1","0")</f>
        <v>1</v>
      </c>
      <c r="K35" s="499" t="str">
        <f>IF(งบทดลองเบื้องต้น!K35&gt;=0,"1","0")</f>
        <v>1</v>
      </c>
    </row>
    <row r="36" spans="1:11" s="458" customFormat="1" ht="24.75" customHeight="1">
      <c r="A36" s="497">
        <v>33</v>
      </c>
      <c r="B36" s="452" t="s">
        <v>1730</v>
      </c>
      <c r="C36" s="498" t="s">
        <v>11</v>
      </c>
      <c r="D36" s="499" t="str">
        <f>IF(งบทดลองเบื้องต้น!D36&gt;=0,"1","0")</f>
        <v>1</v>
      </c>
      <c r="E36" s="499" t="str">
        <f>IF(งบทดลองเบื้องต้น!E36&gt;=0,"1","0")</f>
        <v>1</v>
      </c>
      <c r="F36" s="499" t="str">
        <f>IF(งบทดลองเบื้องต้น!F36&gt;=0,"1","0")</f>
        <v>1</v>
      </c>
      <c r="G36" s="499" t="str">
        <f>IF(งบทดลองเบื้องต้น!G36&gt;=0,"1","0")</f>
        <v>1</v>
      </c>
      <c r="H36" s="499" t="str">
        <f>IF(งบทดลองเบื้องต้น!H36&gt;=0,"1","0")</f>
        <v>1</v>
      </c>
      <c r="I36" s="499" t="str">
        <f>IF(งบทดลองเบื้องต้น!I36&gt;=0,"1","0")</f>
        <v>1</v>
      </c>
      <c r="J36" s="499" t="str">
        <f>IF(งบทดลองเบื้องต้น!J36&gt;=0,"1","0")</f>
        <v>1</v>
      </c>
      <c r="K36" s="499" t="str">
        <f>IF(งบทดลองเบื้องต้น!K36&gt;=0,"1","0")</f>
        <v>1</v>
      </c>
    </row>
    <row r="37" spans="1:11" s="459" customFormat="1" ht="25.2" customHeight="1">
      <c r="A37" s="497">
        <v>34</v>
      </c>
      <c r="B37" s="452" t="s">
        <v>1731</v>
      </c>
      <c r="C37" s="498" t="s">
        <v>13</v>
      </c>
      <c r="D37" s="499" t="str">
        <f>IF(งบทดลองเบื้องต้น!D37&gt;=0,"1","0")</f>
        <v>1</v>
      </c>
      <c r="E37" s="499" t="str">
        <f>IF(งบทดลองเบื้องต้น!E37&gt;=0,"1","0")</f>
        <v>1</v>
      </c>
      <c r="F37" s="499" t="str">
        <f>IF(งบทดลองเบื้องต้น!F37&gt;=0,"1","0")</f>
        <v>1</v>
      </c>
      <c r="G37" s="499" t="str">
        <f>IF(งบทดลองเบื้องต้น!G37&gt;=0,"1","0")</f>
        <v>1</v>
      </c>
      <c r="H37" s="499" t="str">
        <f>IF(งบทดลองเบื้องต้น!H37&gt;=0,"1","0")</f>
        <v>1</v>
      </c>
      <c r="I37" s="499" t="str">
        <f>IF(งบทดลองเบื้องต้น!I37&gt;=0,"1","0")</f>
        <v>1</v>
      </c>
      <c r="J37" s="499" t="str">
        <f>IF(งบทดลองเบื้องต้น!J37&gt;=0,"1","0")</f>
        <v>1</v>
      </c>
      <c r="K37" s="499" t="str">
        <f>IF(งบทดลองเบื้องต้น!K37&gt;=0,"1","0")</f>
        <v>1</v>
      </c>
    </row>
    <row r="38" spans="1:11" s="459" customFormat="1" ht="25.2" customHeight="1">
      <c r="A38" s="497">
        <v>35</v>
      </c>
      <c r="B38" s="452" t="s">
        <v>1732</v>
      </c>
      <c r="C38" s="498" t="s">
        <v>1668</v>
      </c>
      <c r="D38" s="499" t="str">
        <f>IF(งบทดลองเบื้องต้น!D38&gt;=0,"1","0")</f>
        <v>1</v>
      </c>
      <c r="E38" s="499" t="str">
        <f>IF(งบทดลองเบื้องต้น!E38&gt;=0,"1","0")</f>
        <v>1</v>
      </c>
      <c r="F38" s="499" t="str">
        <f>IF(งบทดลองเบื้องต้น!F38&gt;=0,"1","0")</f>
        <v>1</v>
      </c>
      <c r="G38" s="499" t="str">
        <f>IF(งบทดลองเบื้องต้น!G38&gt;=0,"1","0")</f>
        <v>1</v>
      </c>
      <c r="H38" s="499" t="str">
        <f>IF(งบทดลองเบื้องต้น!H38&gt;=0,"1","0")</f>
        <v>1</v>
      </c>
      <c r="I38" s="499" t="str">
        <f>IF(งบทดลองเบื้องต้น!I38&gt;=0,"1","0")</f>
        <v>1</v>
      </c>
      <c r="J38" s="499" t="str">
        <f>IF(งบทดลองเบื้องต้น!J38&gt;=0,"1","0")</f>
        <v>1</v>
      </c>
      <c r="K38" s="499" t="str">
        <f>IF(งบทดลองเบื้องต้น!K38&gt;=0,"1","0")</f>
        <v>1</v>
      </c>
    </row>
    <row r="39" spans="1:11" ht="25.2" customHeight="1">
      <c r="A39" s="497">
        <v>36</v>
      </c>
      <c r="B39" s="452" t="s">
        <v>1733</v>
      </c>
      <c r="C39" s="498" t="s">
        <v>15</v>
      </c>
      <c r="D39" s="499" t="str">
        <f>IF(งบทดลองเบื้องต้น!D39&gt;=0,"1","0")</f>
        <v>1</v>
      </c>
      <c r="E39" s="499" t="str">
        <f>IF(งบทดลองเบื้องต้น!E39&gt;=0,"1","0")</f>
        <v>1</v>
      </c>
      <c r="F39" s="499" t="str">
        <f>IF(งบทดลองเบื้องต้น!F39&gt;=0,"1","0")</f>
        <v>1</v>
      </c>
      <c r="G39" s="499" t="str">
        <f>IF(งบทดลองเบื้องต้น!G39&gt;=0,"1","0")</f>
        <v>1</v>
      </c>
      <c r="H39" s="499" t="str">
        <f>IF(งบทดลองเบื้องต้น!H39&gt;=0,"1","0")</f>
        <v>1</v>
      </c>
      <c r="I39" s="499" t="str">
        <f>IF(งบทดลองเบื้องต้น!I39&gt;=0,"1","0")</f>
        <v>1</v>
      </c>
      <c r="J39" s="499" t="str">
        <f>IF(งบทดลองเบื้องต้น!J39&gt;=0,"1","0")</f>
        <v>1</v>
      </c>
      <c r="K39" s="499" t="str">
        <f>IF(งบทดลองเบื้องต้น!K39&gt;=0,"1","0")</f>
        <v>1</v>
      </c>
    </row>
    <row r="40" spans="1:11" ht="25.2" customHeight="1">
      <c r="A40" s="497">
        <v>37</v>
      </c>
      <c r="B40" s="452" t="s">
        <v>1734</v>
      </c>
      <c r="C40" s="498" t="s">
        <v>1735</v>
      </c>
      <c r="D40" s="499" t="str">
        <f>IF(งบทดลองเบื้องต้น!D40&gt;=0,"1","0")</f>
        <v>1</v>
      </c>
      <c r="E40" s="499" t="str">
        <f>IF(งบทดลองเบื้องต้น!E40&gt;=0,"1","0")</f>
        <v>1</v>
      </c>
      <c r="F40" s="499" t="str">
        <f>IF(งบทดลองเบื้องต้น!F40&gt;=0,"1","0")</f>
        <v>1</v>
      </c>
      <c r="G40" s="499" t="str">
        <f>IF(งบทดลองเบื้องต้น!G40&gt;=0,"1","0")</f>
        <v>1</v>
      </c>
      <c r="H40" s="499" t="str">
        <f>IF(งบทดลองเบื้องต้น!H40&gt;=0,"1","0")</f>
        <v>1</v>
      </c>
      <c r="I40" s="499" t="str">
        <f>IF(งบทดลองเบื้องต้น!I40&gt;=0,"1","0")</f>
        <v>1</v>
      </c>
      <c r="J40" s="499" t="str">
        <f>IF(งบทดลองเบื้องต้น!J40&gt;=0,"1","0")</f>
        <v>1</v>
      </c>
      <c r="K40" s="499" t="str">
        <f>IF(งบทดลองเบื้องต้น!K40&gt;=0,"1","0")</f>
        <v>1</v>
      </c>
    </row>
    <row r="41" spans="1:11" ht="25.2" customHeight="1">
      <c r="A41" s="497">
        <v>38</v>
      </c>
      <c r="B41" s="452" t="s">
        <v>1736</v>
      </c>
      <c r="C41" s="498" t="s">
        <v>1737</v>
      </c>
      <c r="D41" s="499" t="str">
        <f>IF(งบทดลองเบื้องต้น!D41&gt;=0,"1","0")</f>
        <v>1</v>
      </c>
      <c r="E41" s="499" t="str">
        <f>IF(งบทดลองเบื้องต้น!E41&gt;=0,"1","0")</f>
        <v>1</v>
      </c>
      <c r="F41" s="499" t="str">
        <f>IF(งบทดลองเบื้องต้น!F41&gt;=0,"1","0")</f>
        <v>1</v>
      </c>
      <c r="G41" s="499" t="str">
        <f>IF(งบทดลองเบื้องต้น!G41&gt;=0,"1","0")</f>
        <v>1</v>
      </c>
      <c r="H41" s="499" t="str">
        <f>IF(งบทดลองเบื้องต้น!H41&gt;=0,"1","0")</f>
        <v>1</v>
      </c>
      <c r="I41" s="499" t="str">
        <f>IF(งบทดลองเบื้องต้น!I41&gt;=0,"1","0")</f>
        <v>1</v>
      </c>
      <c r="J41" s="499" t="str">
        <f>IF(งบทดลองเบื้องต้น!J41&gt;=0,"1","0")</f>
        <v>1</v>
      </c>
      <c r="K41" s="499" t="str">
        <f>IF(งบทดลองเบื้องต้น!K41&gt;=0,"1","0")</f>
        <v>1</v>
      </c>
    </row>
    <row r="42" spans="1:11" ht="25.2" customHeight="1">
      <c r="A42" s="497">
        <v>39</v>
      </c>
      <c r="B42" s="452" t="s">
        <v>1738</v>
      </c>
      <c r="C42" s="498" t="s">
        <v>1739</v>
      </c>
      <c r="D42" s="499" t="str">
        <f>IF(งบทดลองเบื้องต้น!D42&gt;=0,"1","0")</f>
        <v>1</v>
      </c>
      <c r="E42" s="499" t="str">
        <f>IF(งบทดลองเบื้องต้น!E42&gt;=0,"1","0")</f>
        <v>1</v>
      </c>
      <c r="F42" s="499" t="str">
        <f>IF(งบทดลองเบื้องต้น!F42&gt;=0,"1","0")</f>
        <v>1</v>
      </c>
      <c r="G42" s="499" t="str">
        <f>IF(งบทดลองเบื้องต้น!G42&gt;=0,"1","0")</f>
        <v>1</v>
      </c>
      <c r="H42" s="499" t="str">
        <f>IF(งบทดลองเบื้องต้น!H42&gt;=0,"1","0")</f>
        <v>1</v>
      </c>
      <c r="I42" s="499" t="str">
        <f>IF(งบทดลองเบื้องต้น!I42&gt;=0,"1","0")</f>
        <v>1</v>
      </c>
      <c r="J42" s="499" t="str">
        <f>IF(งบทดลองเบื้องต้น!J42&gt;=0,"1","0")</f>
        <v>1</v>
      </c>
      <c r="K42" s="499" t="str">
        <f>IF(งบทดลองเบื้องต้น!K42&gt;=0,"1","0")</f>
        <v>1</v>
      </c>
    </row>
    <row r="43" spans="1:11" ht="25.2" customHeight="1">
      <c r="A43" s="497">
        <v>40</v>
      </c>
      <c r="B43" s="452" t="s">
        <v>1740</v>
      </c>
      <c r="C43" s="498" t="s">
        <v>442</v>
      </c>
      <c r="D43" s="499" t="str">
        <f>IF(งบทดลองเบื้องต้น!D43&gt;=0,"1","0")</f>
        <v>1</v>
      </c>
      <c r="E43" s="499" t="str">
        <f>IF(งบทดลองเบื้องต้น!E43&gt;=0,"1","0")</f>
        <v>1</v>
      </c>
      <c r="F43" s="499" t="str">
        <f>IF(งบทดลองเบื้องต้น!F43&gt;=0,"1","0")</f>
        <v>1</v>
      </c>
      <c r="G43" s="499" t="str">
        <f>IF(งบทดลองเบื้องต้น!G43&gt;=0,"1","0")</f>
        <v>1</v>
      </c>
      <c r="H43" s="499" t="str">
        <f>IF(งบทดลองเบื้องต้น!H43&gt;=0,"1","0")</f>
        <v>1</v>
      </c>
      <c r="I43" s="499" t="str">
        <f>IF(งบทดลองเบื้องต้น!I43&gt;=0,"1","0")</f>
        <v>1</v>
      </c>
      <c r="J43" s="499" t="str">
        <f>IF(งบทดลองเบื้องต้น!J43&gt;=0,"1","0")</f>
        <v>1</v>
      </c>
      <c r="K43" s="499" t="str">
        <f>IF(งบทดลองเบื้องต้น!K43&gt;=0,"1","0")</f>
        <v>1</v>
      </c>
    </row>
    <row r="44" spans="1:11" ht="25.2" customHeight="1">
      <c r="A44" s="497">
        <v>41</v>
      </c>
      <c r="B44" s="452" t="s">
        <v>1741</v>
      </c>
      <c r="C44" s="498" t="s">
        <v>1742</v>
      </c>
      <c r="D44" s="499" t="str">
        <f>IF(งบทดลองเบื้องต้น!D44&gt;=0,"1","0")</f>
        <v>1</v>
      </c>
      <c r="E44" s="499" t="str">
        <f>IF(งบทดลองเบื้องต้น!E44&gt;=0,"1","0")</f>
        <v>1</v>
      </c>
      <c r="F44" s="499" t="str">
        <f>IF(งบทดลองเบื้องต้น!F44&gt;=0,"1","0")</f>
        <v>1</v>
      </c>
      <c r="G44" s="499" t="str">
        <f>IF(งบทดลองเบื้องต้น!G44&gt;=0,"1","0")</f>
        <v>1</v>
      </c>
      <c r="H44" s="499" t="str">
        <f>IF(งบทดลองเบื้องต้น!H44&gt;=0,"1","0")</f>
        <v>1</v>
      </c>
      <c r="I44" s="499" t="str">
        <f>IF(งบทดลองเบื้องต้น!I44&gt;=0,"1","0")</f>
        <v>1</v>
      </c>
      <c r="J44" s="499" t="str">
        <f>IF(งบทดลองเบื้องต้น!J44&gt;=0,"1","0")</f>
        <v>1</v>
      </c>
      <c r="K44" s="499" t="str">
        <f>IF(งบทดลองเบื้องต้น!K44&gt;=0,"1","0")</f>
        <v>1</v>
      </c>
    </row>
    <row r="45" spans="1:11" ht="25.2" customHeight="1">
      <c r="A45" s="497">
        <v>42</v>
      </c>
      <c r="B45" s="452" t="s">
        <v>1743</v>
      </c>
      <c r="C45" s="498" t="s">
        <v>1744</v>
      </c>
      <c r="D45" s="499" t="str">
        <f>IF(งบทดลองเบื้องต้น!D45&gt;=0,"1","0")</f>
        <v>1</v>
      </c>
      <c r="E45" s="499" t="str">
        <f>IF(งบทดลองเบื้องต้น!E45&gt;=0,"1","0")</f>
        <v>1</v>
      </c>
      <c r="F45" s="499" t="str">
        <f>IF(งบทดลองเบื้องต้น!F45&gt;=0,"1","0")</f>
        <v>1</v>
      </c>
      <c r="G45" s="499" t="str">
        <f>IF(งบทดลองเบื้องต้น!G45&gt;=0,"1","0")</f>
        <v>1</v>
      </c>
      <c r="H45" s="499" t="str">
        <f>IF(งบทดลองเบื้องต้น!H45&gt;=0,"1","0")</f>
        <v>1</v>
      </c>
      <c r="I45" s="499" t="str">
        <f>IF(งบทดลองเบื้องต้น!I45&gt;=0,"1","0")</f>
        <v>1</v>
      </c>
      <c r="J45" s="499" t="str">
        <f>IF(งบทดลองเบื้องต้น!J45&gt;=0,"1","0")</f>
        <v>1</v>
      </c>
      <c r="K45" s="499" t="str">
        <f>IF(งบทดลองเบื้องต้น!K45&gt;=0,"1","0")</f>
        <v>1</v>
      </c>
    </row>
    <row r="46" spans="1:11" ht="25.2" customHeight="1">
      <c r="A46" s="497">
        <v>43</v>
      </c>
      <c r="B46" s="452" t="s">
        <v>1745</v>
      </c>
      <c r="C46" s="498" t="s">
        <v>1746</v>
      </c>
      <c r="D46" s="499" t="str">
        <f>IF(งบทดลองเบื้องต้น!D46&gt;=0,"1","0")</f>
        <v>1</v>
      </c>
      <c r="E46" s="499" t="str">
        <f>IF(งบทดลองเบื้องต้น!E46&gt;=0,"1","0")</f>
        <v>1</v>
      </c>
      <c r="F46" s="499" t="str">
        <f>IF(งบทดลองเบื้องต้น!F46&gt;=0,"1","0")</f>
        <v>1</v>
      </c>
      <c r="G46" s="499" t="str">
        <f>IF(งบทดลองเบื้องต้น!G46&gt;=0,"1","0")</f>
        <v>1</v>
      </c>
      <c r="H46" s="499" t="str">
        <f>IF(งบทดลองเบื้องต้น!H46&gt;=0,"1","0")</f>
        <v>1</v>
      </c>
      <c r="I46" s="499" t="str">
        <f>IF(งบทดลองเบื้องต้น!I46&gt;=0,"1","0")</f>
        <v>1</v>
      </c>
      <c r="J46" s="499" t="str">
        <f>IF(งบทดลองเบื้องต้น!J46&gt;=0,"1","0")</f>
        <v>1</v>
      </c>
      <c r="K46" s="499" t="str">
        <f>IF(งบทดลองเบื้องต้น!K46&gt;=0,"1","0")</f>
        <v>1</v>
      </c>
    </row>
    <row r="47" spans="1:11" ht="25.2" customHeight="1">
      <c r="A47" s="497">
        <v>44</v>
      </c>
      <c r="B47" s="452" t="s">
        <v>2166</v>
      </c>
      <c r="C47" s="498" t="s">
        <v>2167</v>
      </c>
      <c r="D47" s="499" t="str">
        <f>IF(งบทดลองเบื้องต้น!D47&gt;=0,"1","0")</f>
        <v>1</v>
      </c>
      <c r="E47" s="499" t="str">
        <f>IF(งบทดลองเบื้องต้น!E47&gt;=0,"1","0")</f>
        <v>1</v>
      </c>
      <c r="F47" s="499" t="str">
        <f>IF(งบทดลองเบื้องต้น!F47&gt;=0,"1","0")</f>
        <v>1</v>
      </c>
      <c r="G47" s="499" t="str">
        <f>IF(งบทดลองเบื้องต้น!G47&gt;=0,"1","0")</f>
        <v>1</v>
      </c>
      <c r="H47" s="499" t="str">
        <f>IF(งบทดลองเบื้องต้น!H47&gt;=0,"1","0")</f>
        <v>1</v>
      </c>
      <c r="I47" s="499" t="str">
        <f>IF(งบทดลองเบื้องต้น!I47&gt;=0,"1","0")</f>
        <v>1</v>
      </c>
      <c r="J47" s="499" t="str">
        <f>IF(งบทดลองเบื้องต้น!J47&gt;=0,"1","0")</f>
        <v>1</v>
      </c>
      <c r="K47" s="499" t="str">
        <f>IF(งบทดลองเบื้องต้น!K47&gt;=0,"1","0")</f>
        <v>1</v>
      </c>
    </row>
    <row r="48" spans="1:11" ht="25.2" customHeight="1">
      <c r="A48" s="497">
        <v>45</v>
      </c>
      <c r="B48" s="452" t="s">
        <v>2168</v>
      </c>
      <c r="C48" s="498" t="s">
        <v>2169</v>
      </c>
      <c r="D48" s="499" t="str">
        <f>IF(งบทดลองเบื้องต้น!D48&gt;=0,"1","0")</f>
        <v>1</v>
      </c>
      <c r="E48" s="499" t="str">
        <f>IF(งบทดลองเบื้องต้น!E48&gt;=0,"1","0")</f>
        <v>1</v>
      </c>
      <c r="F48" s="499" t="str">
        <f>IF(งบทดลองเบื้องต้น!F48&gt;=0,"1","0")</f>
        <v>1</v>
      </c>
      <c r="G48" s="499" t="str">
        <f>IF(งบทดลองเบื้องต้น!G48&gt;=0,"1","0")</f>
        <v>1</v>
      </c>
      <c r="H48" s="499" t="str">
        <f>IF(งบทดลองเบื้องต้น!H48&gt;=0,"1","0")</f>
        <v>1</v>
      </c>
      <c r="I48" s="499" t="str">
        <f>IF(งบทดลองเบื้องต้น!I48&gt;=0,"1","0")</f>
        <v>1</v>
      </c>
      <c r="J48" s="499" t="str">
        <f>IF(งบทดลองเบื้องต้น!J48&gt;=0,"1","0")</f>
        <v>1</v>
      </c>
      <c r="K48" s="499" t="str">
        <f>IF(งบทดลองเบื้องต้น!K48&gt;=0,"1","0")</f>
        <v>1</v>
      </c>
    </row>
    <row r="49" spans="1:11" ht="25.2" customHeight="1">
      <c r="A49" s="497">
        <v>46</v>
      </c>
      <c r="B49" s="452" t="s">
        <v>1747</v>
      </c>
      <c r="C49" s="498" t="s">
        <v>1748</v>
      </c>
      <c r="D49" s="499" t="str">
        <f>IF(งบทดลองเบื้องต้น!D49&gt;=0,"1","0")</f>
        <v>1</v>
      </c>
      <c r="E49" s="499" t="str">
        <f>IF(งบทดลองเบื้องต้น!E49&gt;=0,"1","0")</f>
        <v>1</v>
      </c>
      <c r="F49" s="499" t="str">
        <f>IF(งบทดลองเบื้องต้น!F49&gt;=0,"1","0")</f>
        <v>1</v>
      </c>
      <c r="G49" s="499" t="str">
        <f>IF(งบทดลองเบื้องต้น!G49&gt;=0,"1","0")</f>
        <v>1</v>
      </c>
      <c r="H49" s="499" t="str">
        <f>IF(งบทดลองเบื้องต้น!H49&gt;=0,"1","0")</f>
        <v>1</v>
      </c>
      <c r="I49" s="499" t="str">
        <f>IF(งบทดลองเบื้องต้น!I49&gt;=0,"1","0")</f>
        <v>1</v>
      </c>
      <c r="J49" s="499" t="str">
        <f>IF(งบทดลองเบื้องต้น!J49&gt;=0,"1","0")</f>
        <v>1</v>
      </c>
      <c r="K49" s="499" t="str">
        <f>IF(งบทดลองเบื้องต้น!K49&gt;=0,"1","0")</f>
        <v>1</v>
      </c>
    </row>
    <row r="50" spans="1:11" ht="25.2" customHeight="1">
      <c r="A50" s="497">
        <v>47</v>
      </c>
      <c r="B50" s="452" t="s">
        <v>1749</v>
      </c>
      <c r="C50" s="498" t="s">
        <v>1750</v>
      </c>
      <c r="D50" s="499" t="str">
        <f>IF(งบทดลองเบื้องต้น!D50&gt;=0,"1","0")</f>
        <v>1</v>
      </c>
      <c r="E50" s="499" t="str">
        <f>IF(งบทดลองเบื้องต้น!E50&gt;=0,"1","0")</f>
        <v>1</v>
      </c>
      <c r="F50" s="499" t="str">
        <f>IF(งบทดลองเบื้องต้น!F50&gt;=0,"1","0")</f>
        <v>1</v>
      </c>
      <c r="G50" s="499" t="str">
        <f>IF(งบทดลองเบื้องต้น!G50&gt;=0,"1","0")</f>
        <v>1</v>
      </c>
      <c r="H50" s="499" t="str">
        <f>IF(งบทดลองเบื้องต้น!H50&gt;=0,"1","0")</f>
        <v>1</v>
      </c>
      <c r="I50" s="499" t="str">
        <f>IF(งบทดลองเบื้องต้น!I50&gt;=0,"1","0")</f>
        <v>1</v>
      </c>
      <c r="J50" s="499" t="str">
        <f>IF(งบทดลองเบื้องต้น!J50&gt;=0,"1","0")</f>
        <v>1</v>
      </c>
      <c r="K50" s="499" t="str">
        <f>IF(งบทดลองเบื้องต้น!K50&gt;=0,"1","0")</f>
        <v>1</v>
      </c>
    </row>
    <row r="51" spans="1:11" ht="25.2" customHeight="1">
      <c r="A51" s="497">
        <v>48</v>
      </c>
      <c r="B51" s="452" t="s">
        <v>1751</v>
      </c>
      <c r="C51" s="498" t="s">
        <v>1752</v>
      </c>
      <c r="D51" s="499" t="str">
        <f>IF(งบทดลองเบื้องต้น!D51&gt;=0,"1","0")</f>
        <v>1</v>
      </c>
      <c r="E51" s="499" t="str">
        <f>IF(งบทดลองเบื้องต้น!E51&gt;=0,"1","0")</f>
        <v>1</v>
      </c>
      <c r="F51" s="499" t="str">
        <f>IF(งบทดลองเบื้องต้น!F51&gt;=0,"1","0")</f>
        <v>1</v>
      </c>
      <c r="G51" s="499" t="str">
        <f>IF(งบทดลองเบื้องต้น!G51&gt;=0,"1","0")</f>
        <v>1</v>
      </c>
      <c r="H51" s="499" t="str">
        <f>IF(งบทดลองเบื้องต้น!H51&gt;=0,"1","0")</f>
        <v>1</v>
      </c>
      <c r="I51" s="499" t="str">
        <f>IF(งบทดลองเบื้องต้น!I51&gt;=0,"1","0")</f>
        <v>1</v>
      </c>
      <c r="J51" s="499" t="str">
        <f>IF(งบทดลองเบื้องต้น!J51&gt;=0,"1","0")</f>
        <v>1</v>
      </c>
      <c r="K51" s="499" t="str">
        <f>IF(งบทดลองเบื้องต้น!K51&gt;=0,"1","0")</f>
        <v>1</v>
      </c>
    </row>
    <row r="52" spans="1:11" ht="25.2" customHeight="1">
      <c r="A52" s="497">
        <v>49</v>
      </c>
      <c r="B52" s="452" t="s">
        <v>1753</v>
      </c>
      <c r="C52" s="498" t="s">
        <v>1754</v>
      </c>
      <c r="D52" s="499" t="str">
        <f>IF(งบทดลองเบื้องต้น!D52&gt;=0,"1","0")</f>
        <v>1</v>
      </c>
      <c r="E52" s="499" t="str">
        <f>IF(งบทดลองเบื้องต้น!E52&gt;=0,"1","0")</f>
        <v>1</v>
      </c>
      <c r="F52" s="499" t="str">
        <f>IF(งบทดลองเบื้องต้น!F52&gt;=0,"1","0")</f>
        <v>1</v>
      </c>
      <c r="G52" s="499" t="str">
        <f>IF(งบทดลองเบื้องต้น!G52&gt;=0,"1","0")</f>
        <v>1</v>
      </c>
      <c r="H52" s="499" t="str">
        <f>IF(งบทดลองเบื้องต้น!H52&gt;=0,"1","0")</f>
        <v>1</v>
      </c>
      <c r="I52" s="499" t="str">
        <f>IF(งบทดลองเบื้องต้น!I52&gt;=0,"1","0")</f>
        <v>1</v>
      </c>
      <c r="J52" s="499" t="str">
        <f>IF(งบทดลองเบื้องต้น!J52&gt;=0,"1","0")</f>
        <v>1</v>
      </c>
      <c r="K52" s="499" t="str">
        <f>IF(งบทดลองเบื้องต้น!K52&gt;=0,"1","0")</f>
        <v>1</v>
      </c>
    </row>
    <row r="53" spans="1:11" ht="25.2" customHeight="1">
      <c r="A53" s="497">
        <v>50</v>
      </c>
      <c r="B53" s="452" t="s">
        <v>1755</v>
      </c>
      <c r="C53" s="498" t="s">
        <v>1669</v>
      </c>
      <c r="D53" s="499" t="str">
        <f>IF(งบทดลองเบื้องต้น!D53&gt;=0,"1","0")</f>
        <v>1</v>
      </c>
      <c r="E53" s="499" t="str">
        <f>IF(งบทดลองเบื้องต้น!E53&gt;=0,"1","0")</f>
        <v>1</v>
      </c>
      <c r="F53" s="499" t="str">
        <f>IF(งบทดลองเบื้องต้น!F53&gt;=0,"1","0")</f>
        <v>1</v>
      </c>
      <c r="G53" s="499" t="str">
        <f>IF(งบทดลองเบื้องต้น!G53&gt;=0,"1","0")</f>
        <v>1</v>
      </c>
      <c r="H53" s="499" t="str">
        <f>IF(งบทดลองเบื้องต้น!H53&gt;=0,"1","0")</f>
        <v>1</v>
      </c>
      <c r="I53" s="499" t="str">
        <f>IF(งบทดลองเบื้องต้น!I53&gt;=0,"1","0")</f>
        <v>1</v>
      </c>
      <c r="J53" s="499" t="str">
        <f>IF(งบทดลองเบื้องต้น!J53&gt;=0,"1","0")</f>
        <v>1</v>
      </c>
      <c r="K53" s="499" t="str">
        <f>IF(งบทดลองเบื้องต้น!K53&gt;=0,"1","0")</f>
        <v>1</v>
      </c>
    </row>
    <row r="54" spans="1:11" ht="25.2" customHeight="1">
      <c r="A54" s="497">
        <v>51</v>
      </c>
      <c r="B54" s="452" t="s">
        <v>1756</v>
      </c>
      <c r="C54" s="498" t="s">
        <v>18</v>
      </c>
      <c r="D54" s="499" t="str">
        <f>IF(งบทดลองเบื้องต้น!D54&gt;=0,"1","0")</f>
        <v>1</v>
      </c>
      <c r="E54" s="499" t="str">
        <f>IF(งบทดลองเบื้องต้น!E54&gt;=0,"1","0")</f>
        <v>1</v>
      </c>
      <c r="F54" s="499" t="str">
        <f>IF(งบทดลองเบื้องต้น!F54&gt;=0,"1","0")</f>
        <v>1</v>
      </c>
      <c r="G54" s="499" t="str">
        <f>IF(งบทดลองเบื้องต้น!G54&gt;=0,"1","0")</f>
        <v>1</v>
      </c>
      <c r="H54" s="499" t="str">
        <f>IF(งบทดลองเบื้องต้น!H54&gt;=0,"1","0")</f>
        <v>1</v>
      </c>
      <c r="I54" s="499" t="str">
        <f>IF(งบทดลองเบื้องต้น!I54&gt;=0,"1","0")</f>
        <v>1</v>
      </c>
      <c r="J54" s="499" t="str">
        <f>IF(งบทดลองเบื้องต้น!J54&gt;=0,"1","0")</f>
        <v>1</v>
      </c>
      <c r="K54" s="499" t="str">
        <f>IF(งบทดลองเบื้องต้น!K54&gt;=0,"1","0")</f>
        <v>1</v>
      </c>
    </row>
    <row r="55" spans="1:11" ht="25.2" customHeight="1">
      <c r="A55" s="497">
        <v>52</v>
      </c>
      <c r="B55" s="452" t="s">
        <v>1757</v>
      </c>
      <c r="C55" s="498" t="s">
        <v>1670</v>
      </c>
      <c r="D55" s="499" t="str">
        <f>IF(งบทดลองเบื้องต้น!D55&gt;=0,"1","0")</f>
        <v>1</v>
      </c>
      <c r="E55" s="499" t="str">
        <f>IF(งบทดลองเบื้องต้น!E55&gt;=0,"1","0")</f>
        <v>1</v>
      </c>
      <c r="F55" s="499" t="str">
        <f>IF(งบทดลองเบื้องต้น!F55&gt;=0,"1","0")</f>
        <v>1</v>
      </c>
      <c r="G55" s="499" t="str">
        <f>IF(งบทดลองเบื้องต้น!G55&gt;=0,"1","0")</f>
        <v>1</v>
      </c>
      <c r="H55" s="499" t="str">
        <f>IF(งบทดลองเบื้องต้น!H55&gt;=0,"1","0")</f>
        <v>1</v>
      </c>
      <c r="I55" s="499" t="str">
        <f>IF(งบทดลองเบื้องต้น!I55&gt;=0,"1","0")</f>
        <v>1</v>
      </c>
      <c r="J55" s="499" t="str">
        <f>IF(งบทดลองเบื้องต้น!J55&gt;=0,"1","0")</f>
        <v>1</v>
      </c>
      <c r="K55" s="499" t="str">
        <f>IF(งบทดลองเบื้องต้น!K55&gt;=0,"1","0")</f>
        <v>1</v>
      </c>
    </row>
    <row r="56" spans="1:11" ht="25.2" customHeight="1">
      <c r="A56" s="497">
        <v>53</v>
      </c>
      <c r="B56" s="452" t="s">
        <v>1758</v>
      </c>
      <c r="C56" s="498" t="s">
        <v>1671</v>
      </c>
      <c r="D56" s="499" t="str">
        <f>IF(งบทดลองเบื้องต้น!D56&gt;=0,"1","0")</f>
        <v>1</v>
      </c>
      <c r="E56" s="499" t="str">
        <f>IF(งบทดลองเบื้องต้น!E56&gt;=0,"1","0")</f>
        <v>1</v>
      </c>
      <c r="F56" s="499" t="str">
        <f>IF(งบทดลองเบื้องต้น!F56&gt;=0,"1","0")</f>
        <v>1</v>
      </c>
      <c r="G56" s="499" t="str">
        <f>IF(งบทดลองเบื้องต้น!G56&gt;=0,"1","0")</f>
        <v>1</v>
      </c>
      <c r="H56" s="499" t="str">
        <f>IF(งบทดลองเบื้องต้น!H56&gt;=0,"1","0")</f>
        <v>1</v>
      </c>
      <c r="I56" s="499" t="str">
        <f>IF(งบทดลองเบื้องต้น!I56&gt;=0,"1","0")</f>
        <v>1</v>
      </c>
      <c r="J56" s="499" t="str">
        <f>IF(งบทดลองเบื้องต้น!J56&gt;=0,"1","0")</f>
        <v>1</v>
      </c>
      <c r="K56" s="499" t="str">
        <f>IF(งบทดลองเบื้องต้น!K56&gt;=0,"1","0")</f>
        <v>1</v>
      </c>
    </row>
    <row r="57" spans="1:11" ht="25.2" customHeight="1">
      <c r="A57" s="497">
        <v>54</v>
      </c>
      <c r="B57" s="452" t="s">
        <v>1759</v>
      </c>
      <c r="C57" s="498" t="s">
        <v>1428</v>
      </c>
      <c r="D57" s="499" t="str">
        <f>IF(งบทดลองเบื้องต้น!D57&gt;=0,"1","0")</f>
        <v>1</v>
      </c>
      <c r="E57" s="499" t="str">
        <f>IF(งบทดลองเบื้องต้น!E57&gt;=0,"1","0")</f>
        <v>1</v>
      </c>
      <c r="F57" s="499" t="str">
        <f>IF(งบทดลองเบื้องต้น!F57&gt;=0,"1","0")</f>
        <v>1</v>
      </c>
      <c r="G57" s="499" t="str">
        <f>IF(งบทดลองเบื้องต้น!G57&gt;=0,"1","0")</f>
        <v>1</v>
      </c>
      <c r="H57" s="499" t="str">
        <f>IF(งบทดลองเบื้องต้น!H57&gt;=0,"1","0")</f>
        <v>1</v>
      </c>
      <c r="I57" s="499" t="str">
        <f>IF(งบทดลองเบื้องต้น!I57&gt;=0,"1","0")</f>
        <v>1</v>
      </c>
      <c r="J57" s="499" t="str">
        <f>IF(งบทดลองเบื้องต้น!J57&gt;=0,"1","0")</f>
        <v>1</v>
      </c>
      <c r="K57" s="499" t="str">
        <f>IF(งบทดลองเบื้องต้น!K57&gt;=0,"1","0")</f>
        <v>1</v>
      </c>
    </row>
    <row r="58" spans="1:11" ht="25.2" customHeight="1">
      <c r="A58" s="497">
        <v>55</v>
      </c>
      <c r="B58" s="452" t="s">
        <v>1760</v>
      </c>
      <c r="C58" s="498" t="s">
        <v>1672</v>
      </c>
      <c r="D58" s="499" t="str">
        <f>IF(งบทดลองเบื้องต้น!D58&gt;=0,"1","0")</f>
        <v>1</v>
      </c>
      <c r="E58" s="499" t="str">
        <f>IF(งบทดลองเบื้องต้น!E58&gt;=0,"1","0")</f>
        <v>1</v>
      </c>
      <c r="F58" s="499" t="str">
        <f>IF(งบทดลองเบื้องต้น!F58&gt;=0,"1","0")</f>
        <v>1</v>
      </c>
      <c r="G58" s="499" t="str">
        <f>IF(งบทดลองเบื้องต้น!G58&gt;=0,"1","0")</f>
        <v>1</v>
      </c>
      <c r="H58" s="499" t="str">
        <f>IF(งบทดลองเบื้องต้น!H58&gt;=0,"1","0")</f>
        <v>1</v>
      </c>
      <c r="I58" s="499" t="str">
        <f>IF(งบทดลองเบื้องต้น!I58&gt;=0,"1","0")</f>
        <v>1</v>
      </c>
      <c r="J58" s="499" t="str">
        <f>IF(งบทดลองเบื้องต้น!J58&gt;=0,"1","0")</f>
        <v>1</v>
      </c>
      <c r="K58" s="499" t="str">
        <f>IF(งบทดลองเบื้องต้น!K58&gt;=0,"1","0")</f>
        <v>1</v>
      </c>
    </row>
    <row r="59" spans="1:11" ht="25.2" customHeight="1">
      <c r="A59" s="497">
        <v>56</v>
      </c>
      <c r="B59" s="452" t="s">
        <v>1761</v>
      </c>
      <c r="C59" s="498" t="s">
        <v>1762</v>
      </c>
      <c r="D59" s="499" t="str">
        <f>IF(งบทดลองเบื้องต้น!D59&gt;=0,"1","0")</f>
        <v>1</v>
      </c>
      <c r="E59" s="499" t="str">
        <f>IF(งบทดลองเบื้องต้น!E59&gt;=0,"1","0")</f>
        <v>1</v>
      </c>
      <c r="F59" s="499" t="str">
        <f>IF(งบทดลองเบื้องต้น!F59&gt;=0,"1","0")</f>
        <v>1</v>
      </c>
      <c r="G59" s="499" t="str">
        <f>IF(งบทดลองเบื้องต้น!G59&gt;=0,"1","0")</f>
        <v>1</v>
      </c>
      <c r="H59" s="499" t="str">
        <f>IF(งบทดลองเบื้องต้น!H59&gt;=0,"1","0")</f>
        <v>1</v>
      </c>
      <c r="I59" s="499" t="str">
        <f>IF(งบทดลองเบื้องต้น!I59&gt;=0,"1","0")</f>
        <v>1</v>
      </c>
      <c r="J59" s="499" t="str">
        <f>IF(งบทดลองเบื้องต้น!J59&gt;=0,"1","0")</f>
        <v>1</v>
      </c>
      <c r="K59" s="499" t="str">
        <f>IF(งบทดลองเบื้องต้น!K59&gt;=0,"1","0")</f>
        <v>1</v>
      </c>
    </row>
    <row r="60" spans="1:11" ht="25.2" customHeight="1">
      <c r="A60" s="497">
        <v>57</v>
      </c>
      <c r="B60" s="452" t="s">
        <v>1763</v>
      </c>
      <c r="C60" s="498" t="s">
        <v>1764</v>
      </c>
      <c r="D60" s="499" t="str">
        <f>IF(งบทดลองเบื้องต้น!D60&gt;=0,"1","0")</f>
        <v>1</v>
      </c>
      <c r="E60" s="499" t="str">
        <f>IF(งบทดลองเบื้องต้น!E60&gt;=0,"1","0")</f>
        <v>1</v>
      </c>
      <c r="F60" s="499" t="str">
        <f>IF(งบทดลองเบื้องต้น!F60&gt;=0,"1","0")</f>
        <v>1</v>
      </c>
      <c r="G60" s="499" t="str">
        <f>IF(งบทดลองเบื้องต้น!G60&gt;=0,"1","0")</f>
        <v>1</v>
      </c>
      <c r="H60" s="499" t="str">
        <f>IF(งบทดลองเบื้องต้น!H60&gt;=0,"1","0")</f>
        <v>1</v>
      </c>
      <c r="I60" s="499" t="str">
        <f>IF(งบทดลองเบื้องต้น!I60&gt;=0,"1","0")</f>
        <v>1</v>
      </c>
      <c r="J60" s="499" t="str">
        <f>IF(งบทดลองเบื้องต้น!J60&gt;=0,"1","0")</f>
        <v>1</v>
      </c>
      <c r="K60" s="499" t="str">
        <f>IF(งบทดลองเบื้องต้น!K60&gt;=0,"1","0")</f>
        <v>1</v>
      </c>
    </row>
    <row r="61" spans="1:11" ht="25.2" customHeight="1">
      <c r="A61" s="497">
        <v>58</v>
      </c>
      <c r="B61" s="452" t="s">
        <v>1765</v>
      </c>
      <c r="C61" s="498" t="s">
        <v>1766</v>
      </c>
      <c r="D61" s="499" t="str">
        <f>IF(งบทดลองเบื้องต้น!D61&gt;=0,"1","0")</f>
        <v>1</v>
      </c>
      <c r="E61" s="499" t="str">
        <f>IF(งบทดลองเบื้องต้น!E61&gt;=0,"1","0")</f>
        <v>1</v>
      </c>
      <c r="F61" s="499" t="str">
        <f>IF(งบทดลองเบื้องต้น!F61&gt;=0,"1","0")</f>
        <v>1</v>
      </c>
      <c r="G61" s="499" t="str">
        <f>IF(งบทดลองเบื้องต้น!G61&gt;=0,"1","0")</f>
        <v>1</v>
      </c>
      <c r="H61" s="499" t="str">
        <f>IF(งบทดลองเบื้องต้น!H61&gt;=0,"1","0")</f>
        <v>1</v>
      </c>
      <c r="I61" s="499" t="str">
        <f>IF(งบทดลองเบื้องต้น!I61&gt;=0,"1","0")</f>
        <v>1</v>
      </c>
      <c r="J61" s="499" t="str">
        <f>IF(งบทดลองเบื้องต้น!J61&gt;=0,"1","0")</f>
        <v>1</v>
      </c>
      <c r="K61" s="499" t="str">
        <f>IF(งบทดลองเบื้องต้น!K61&gt;=0,"1","0")</f>
        <v>1</v>
      </c>
    </row>
    <row r="62" spans="1:11" ht="25.2" customHeight="1">
      <c r="A62" s="497">
        <v>59</v>
      </c>
      <c r="B62" s="452" t="s">
        <v>1767</v>
      </c>
      <c r="C62" s="498" t="s">
        <v>1768</v>
      </c>
      <c r="D62" s="499" t="str">
        <f>IF(งบทดลองเบื้องต้น!D62&gt;=0,"1","0")</f>
        <v>1</v>
      </c>
      <c r="E62" s="499" t="str">
        <f>IF(งบทดลองเบื้องต้น!E62&gt;=0,"1","0")</f>
        <v>1</v>
      </c>
      <c r="F62" s="499" t="str">
        <f>IF(งบทดลองเบื้องต้น!F62&gt;=0,"1","0")</f>
        <v>1</v>
      </c>
      <c r="G62" s="499" t="str">
        <f>IF(งบทดลองเบื้องต้น!G62&gt;=0,"1","0")</f>
        <v>1</v>
      </c>
      <c r="H62" s="499" t="str">
        <f>IF(งบทดลองเบื้องต้น!H62&gt;=0,"1","0")</f>
        <v>1</v>
      </c>
      <c r="I62" s="499" t="str">
        <f>IF(งบทดลองเบื้องต้น!I62&gt;=0,"1","0")</f>
        <v>1</v>
      </c>
      <c r="J62" s="499" t="str">
        <f>IF(งบทดลองเบื้องต้น!J62&gt;=0,"1","0")</f>
        <v>1</v>
      </c>
      <c r="K62" s="499" t="str">
        <f>IF(งบทดลองเบื้องต้น!K62&gt;=0,"1","0")</f>
        <v>1</v>
      </c>
    </row>
    <row r="63" spans="1:11" ht="25.2" customHeight="1">
      <c r="A63" s="497">
        <v>60</v>
      </c>
      <c r="B63" s="452" t="s">
        <v>1769</v>
      </c>
      <c r="C63" s="498" t="s">
        <v>1770</v>
      </c>
      <c r="D63" s="499" t="str">
        <f>IF(งบทดลองเบื้องต้น!D63&gt;=0,"1","0")</f>
        <v>1</v>
      </c>
      <c r="E63" s="499" t="str">
        <f>IF(งบทดลองเบื้องต้น!E63&gt;=0,"1","0")</f>
        <v>1</v>
      </c>
      <c r="F63" s="499" t="str">
        <f>IF(งบทดลองเบื้องต้น!F63&gt;=0,"1","0")</f>
        <v>1</v>
      </c>
      <c r="G63" s="499" t="str">
        <f>IF(งบทดลองเบื้องต้น!G63&gt;=0,"1","0")</f>
        <v>1</v>
      </c>
      <c r="H63" s="499" t="str">
        <f>IF(งบทดลองเบื้องต้น!H63&gt;=0,"1","0")</f>
        <v>1</v>
      </c>
      <c r="I63" s="499" t="str">
        <f>IF(งบทดลองเบื้องต้น!I63&gt;=0,"1","0")</f>
        <v>1</v>
      </c>
      <c r="J63" s="499" t="str">
        <f>IF(งบทดลองเบื้องต้น!J63&gt;=0,"1","0")</f>
        <v>1</v>
      </c>
      <c r="K63" s="499" t="str">
        <f>IF(งบทดลองเบื้องต้น!K63&gt;=0,"1","0")</f>
        <v>1</v>
      </c>
    </row>
    <row r="64" spans="1:11" ht="25.2" customHeight="1">
      <c r="A64" s="497">
        <v>61</v>
      </c>
      <c r="B64" s="452" t="s">
        <v>1771</v>
      </c>
      <c r="C64" s="498" t="s">
        <v>1772</v>
      </c>
      <c r="D64" s="499" t="str">
        <f>IF(งบทดลองเบื้องต้น!D64&gt;=0,"1","0")</f>
        <v>1</v>
      </c>
      <c r="E64" s="499" t="str">
        <f>IF(งบทดลองเบื้องต้น!E64&gt;=0,"1","0")</f>
        <v>1</v>
      </c>
      <c r="F64" s="499" t="str">
        <f>IF(งบทดลองเบื้องต้น!F64&gt;=0,"1","0")</f>
        <v>1</v>
      </c>
      <c r="G64" s="499" t="str">
        <f>IF(งบทดลองเบื้องต้น!G64&gt;=0,"1","0")</f>
        <v>1</v>
      </c>
      <c r="H64" s="499" t="str">
        <f>IF(งบทดลองเบื้องต้น!H64&gt;=0,"1","0")</f>
        <v>1</v>
      </c>
      <c r="I64" s="499" t="str">
        <f>IF(งบทดลองเบื้องต้น!I64&gt;=0,"1","0")</f>
        <v>1</v>
      </c>
      <c r="J64" s="499" t="str">
        <f>IF(งบทดลองเบื้องต้น!J64&gt;=0,"1","0")</f>
        <v>1</v>
      </c>
      <c r="K64" s="499" t="str">
        <f>IF(งบทดลองเบื้องต้น!K64&gt;=0,"1","0")</f>
        <v>1</v>
      </c>
    </row>
    <row r="65" spans="1:11" ht="25.2" customHeight="1">
      <c r="A65" s="497">
        <v>62</v>
      </c>
      <c r="B65" s="452" t="s">
        <v>1773</v>
      </c>
      <c r="C65" s="498" t="s">
        <v>1675</v>
      </c>
      <c r="D65" s="499" t="str">
        <f>IF(งบทดลองเบื้องต้น!D65&gt;=0,"1","0")</f>
        <v>1</v>
      </c>
      <c r="E65" s="499" t="str">
        <f>IF(งบทดลองเบื้องต้น!E65&gt;=0,"1","0")</f>
        <v>1</v>
      </c>
      <c r="F65" s="499" t="str">
        <f>IF(งบทดลองเบื้องต้น!F65&gt;=0,"1","0")</f>
        <v>1</v>
      </c>
      <c r="G65" s="499" t="str">
        <f>IF(งบทดลองเบื้องต้น!G65&gt;=0,"1","0")</f>
        <v>1</v>
      </c>
      <c r="H65" s="499" t="str">
        <f>IF(งบทดลองเบื้องต้น!H65&gt;=0,"1","0")</f>
        <v>1</v>
      </c>
      <c r="I65" s="499" t="str">
        <f>IF(งบทดลองเบื้องต้น!I65&gt;=0,"1","0")</f>
        <v>1</v>
      </c>
      <c r="J65" s="499" t="str">
        <f>IF(งบทดลองเบื้องต้น!J65&gt;=0,"1","0")</f>
        <v>1</v>
      </c>
      <c r="K65" s="499" t="str">
        <f>IF(งบทดลองเบื้องต้น!K65&gt;=0,"1","0")</f>
        <v>1</v>
      </c>
    </row>
    <row r="66" spans="1:11" ht="25.2" customHeight="1">
      <c r="A66" s="497">
        <v>63</v>
      </c>
      <c r="B66" s="452" t="s">
        <v>1774</v>
      </c>
      <c r="C66" s="498" t="s">
        <v>1676</v>
      </c>
      <c r="D66" s="499" t="str">
        <f>IF(งบทดลองเบื้องต้น!D66&gt;=0,"1","0")</f>
        <v>1</v>
      </c>
      <c r="E66" s="499" t="str">
        <f>IF(งบทดลองเบื้องต้น!E66&gt;=0,"1","0")</f>
        <v>1</v>
      </c>
      <c r="F66" s="499" t="str">
        <f>IF(งบทดลองเบื้องต้น!F66&gt;=0,"1","0")</f>
        <v>1</v>
      </c>
      <c r="G66" s="499" t="str">
        <f>IF(งบทดลองเบื้องต้น!G66&gt;=0,"1","0")</f>
        <v>1</v>
      </c>
      <c r="H66" s="499" t="str">
        <f>IF(งบทดลองเบื้องต้น!H66&gt;=0,"1","0")</f>
        <v>1</v>
      </c>
      <c r="I66" s="499" t="str">
        <f>IF(งบทดลองเบื้องต้น!I66&gt;=0,"1","0")</f>
        <v>1</v>
      </c>
      <c r="J66" s="499" t="str">
        <f>IF(งบทดลองเบื้องต้น!J66&gt;=0,"1","0")</f>
        <v>1</v>
      </c>
      <c r="K66" s="499" t="str">
        <f>IF(งบทดลองเบื้องต้น!K66&gt;=0,"1","0")</f>
        <v>1</v>
      </c>
    </row>
    <row r="67" spans="1:11" ht="25.2" customHeight="1">
      <c r="A67" s="497">
        <v>64</v>
      </c>
      <c r="B67" s="452" t="s">
        <v>1775</v>
      </c>
      <c r="C67" s="498" t="s">
        <v>1776</v>
      </c>
      <c r="D67" s="499" t="str">
        <f>IF(งบทดลองเบื้องต้น!D67&gt;=0,"1","0")</f>
        <v>1</v>
      </c>
      <c r="E67" s="499" t="str">
        <f>IF(งบทดลองเบื้องต้น!E67&gt;=0,"1","0")</f>
        <v>1</v>
      </c>
      <c r="F67" s="499" t="str">
        <f>IF(งบทดลองเบื้องต้น!F67&gt;=0,"1","0")</f>
        <v>1</v>
      </c>
      <c r="G67" s="499" t="str">
        <f>IF(งบทดลองเบื้องต้น!G67&gt;=0,"1","0")</f>
        <v>1</v>
      </c>
      <c r="H67" s="499" t="str">
        <f>IF(งบทดลองเบื้องต้น!H67&gt;=0,"1","0")</f>
        <v>1</v>
      </c>
      <c r="I67" s="499" t="str">
        <f>IF(งบทดลองเบื้องต้น!I67&gt;=0,"1","0")</f>
        <v>1</v>
      </c>
      <c r="J67" s="499" t="str">
        <f>IF(งบทดลองเบื้องต้น!J67&gt;=0,"1","0")</f>
        <v>1</v>
      </c>
      <c r="K67" s="499" t="str">
        <f>IF(งบทดลองเบื้องต้น!K67&gt;=0,"1","0")</f>
        <v>1</v>
      </c>
    </row>
    <row r="68" spans="1:11" ht="25.2" customHeight="1">
      <c r="A68" s="497">
        <v>65</v>
      </c>
      <c r="B68" s="452" t="s">
        <v>1777</v>
      </c>
      <c r="C68" s="498" t="s">
        <v>1778</v>
      </c>
      <c r="D68" s="499" t="str">
        <f>IF(งบทดลองเบื้องต้น!D68&gt;=0,"1","0")</f>
        <v>1</v>
      </c>
      <c r="E68" s="499" t="str">
        <f>IF(งบทดลองเบื้องต้น!E68&gt;=0,"1","0")</f>
        <v>1</v>
      </c>
      <c r="F68" s="499" t="str">
        <f>IF(งบทดลองเบื้องต้น!F68&gt;=0,"1","0")</f>
        <v>1</v>
      </c>
      <c r="G68" s="499" t="str">
        <f>IF(งบทดลองเบื้องต้น!G68&gt;=0,"1","0")</f>
        <v>1</v>
      </c>
      <c r="H68" s="499" t="str">
        <f>IF(งบทดลองเบื้องต้น!H68&gt;=0,"1","0")</f>
        <v>1</v>
      </c>
      <c r="I68" s="499" t="str">
        <f>IF(งบทดลองเบื้องต้น!I68&gt;=0,"1","0")</f>
        <v>1</v>
      </c>
      <c r="J68" s="499" t="str">
        <f>IF(งบทดลองเบื้องต้น!J68&gt;=0,"1","0")</f>
        <v>1</v>
      </c>
      <c r="K68" s="499" t="str">
        <f>IF(งบทดลองเบื้องต้น!K68&gt;=0,"1","0")</f>
        <v>1</v>
      </c>
    </row>
    <row r="69" spans="1:11" ht="25.2" customHeight="1">
      <c r="A69" s="497">
        <v>66</v>
      </c>
      <c r="B69" s="452" t="s">
        <v>1779</v>
      </c>
      <c r="C69" s="498" t="s">
        <v>9</v>
      </c>
      <c r="D69" s="499" t="str">
        <f>IF(งบทดลองเบื้องต้น!D69&gt;=0,"1","0")</f>
        <v>1</v>
      </c>
      <c r="E69" s="499" t="str">
        <f>IF(งบทดลองเบื้องต้น!E69&gt;=0,"1","0")</f>
        <v>1</v>
      </c>
      <c r="F69" s="499" t="str">
        <f>IF(งบทดลองเบื้องต้น!F69&gt;=0,"1","0")</f>
        <v>1</v>
      </c>
      <c r="G69" s="499" t="str">
        <f>IF(งบทดลองเบื้องต้น!G69&gt;=0,"1","0")</f>
        <v>1</v>
      </c>
      <c r="H69" s="499" t="str">
        <f>IF(งบทดลองเบื้องต้น!H69&gt;=0,"1","0")</f>
        <v>1</v>
      </c>
      <c r="I69" s="499" t="str">
        <f>IF(งบทดลองเบื้องต้น!I69&gt;=0,"1","0")</f>
        <v>1</v>
      </c>
      <c r="J69" s="499" t="str">
        <f>IF(งบทดลองเบื้องต้น!J69&gt;=0,"1","0")</f>
        <v>1</v>
      </c>
      <c r="K69" s="499" t="str">
        <f>IF(งบทดลองเบื้องต้น!K69&gt;=0,"1","0")</f>
        <v>1</v>
      </c>
    </row>
    <row r="70" spans="1:11" ht="25.2" customHeight="1">
      <c r="A70" s="497">
        <v>67</v>
      </c>
      <c r="B70" s="452" t="s">
        <v>1780</v>
      </c>
      <c r="C70" s="498" t="s">
        <v>2174</v>
      </c>
      <c r="D70" s="499" t="str">
        <f>IF(งบทดลองเบื้องต้น!D70&gt;=0,"1","0")</f>
        <v>1</v>
      </c>
      <c r="E70" s="499" t="str">
        <f>IF(งบทดลองเบื้องต้น!E70&gt;=0,"1","0")</f>
        <v>1</v>
      </c>
      <c r="F70" s="499" t="str">
        <f>IF(งบทดลองเบื้องต้น!F70&gt;=0,"1","0")</f>
        <v>1</v>
      </c>
      <c r="G70" s="499" t="str">
        <f>IF(งบทดลองเบื้องต้น!G70&gt;=0,"1","0")</f>
        <v>1</v>
      </c>
      <c r="H70" s="499" t="str">
        <f>IF(งบทดลองเบื้องต้น!H70&gt;=0,"1","0")</f>
        <v>1</v>
      </c>
      <c r="I70" s="499" t="str">
        <f>IF(งบทดลองเบื้องต้น!I70&gt;=0,"1","0")</f>
        <v>1</v>
      </c>
      <c r="J70" s="499" t="str">
        <f>IF(งบทดลองเบื้องต้น!J70&gt;=0,"1","0")</f>
        <v>1</v>
      </c>
      <c r="K70" s="499" t="str">
        <f>IF(งบทดลองเบื้องต้น!K70&gt;=0,"1","0")</f>
        <v>1</v>
      </c>
    </row>
    <row r="71" spans="1:11" ht="25.2" customHeight="1">
      <c r="A71" s="497">
        <v>68</v>
      </c>
      <c r="B71" s="452" t="s">
        <v>1781</v>
      </c>
      <c r="C71" s="498" t="s">
        <v>12</v>
      </c>
      <c r="D71" s="499" t="str">
        <f>IF(งบทดลองเบื้องต้น!D71&gt;=0,"1","0")</f>
        <v>1</v>
      </c>
      <c r="E71" s="499" t="str">
        <f>IF(งบทดลองเบื้องต้น!E71&gt;=0,"1","0")</f>
        <v>1</v>
      </c>
      <c r="F71" s="499" t="str">
        <f>IF(งบทดลองเบื้องต้น!F71&gt;=0,"1","0")</f>
        <v>1</v>
      </c>
      <c r="G71" s="499" t="str">
        <f>IF(งบทดลองเบื้องต้น!G71&gt;=0,"1","0")</f>
        <v>1</v>
      </c>
      <c r="H71" s="499" t="str">
        <f>IF(งบทดลองเบื้องต้น!H71&gt;=0,"1","0")</f>
        <v>1</v>
      </c>
      <c r="I71" s="499" t="str">
        <f>IF(งบทดลองเบื้องต้น!I71&gt;=0,"1","0")</f>
        <v>1</v>
      </c>
      <c r="J71" s="499" t="str">
        <f>IF(งบทดลองเบื้องต้น!J71&gt;=0,"1","0")</f>
        <v>1</v>
      </c>
      <c r="K71" s="499" t="str">
        <f>IF(งบทดลองเบื้องต้น!K71&gt;=0,"1","0")</f>
        <v>1</v>
      </c>
    </row>
    <row r="72" spans="1:11" ht="25.2" customHeight="1">
      <c r="A72" s="497">
        <v>69</v>
      </c>
      <c r="B72" s="452" t="s">
        <v>1782</v>
      </c>
      <c r="C72" s="498" t="s">
        <v>14</v>
      </c>
      <c r="D72" s="499" t="str">
        <f>IF(งบทดลองเบื้องต้น!D72&gt;=0,"1","0")</f>
        <v>1</v>
      </c>
      <c r="E72" s="499" t="str">
        <f>IF(งบทดลองเบื้องต้น!E72&gt;=0,"1","0")</f>
        <v>1</v>
      </c>
      <c r="F72" s="499" t="str">
        <f>IF(งบทดลองเบื้องต้น!F72&gt;=0,"1","0")</f>
        <v>1</v>
      </c>
      <c r="G72" s="499" t="str">
        <f>IF(งบทดลองเบื้องต้น!G72&gt;=0,"1","0")</f>
        <v>1</v>
      </c>
      <c r="H72" s="499" t="str">
        <f>IF(งบทดลองเบื้องต้น!H72&gt;=0,"1","0")</f>
        <v>1</v>
      </c>
      <c r="I72" s="499" t="str">
        <f>IF(งบทดลองเบื้องต้น!I72&gt;=0,"1","0")</f>
        <v>1</v>
      </c>
      <c r="J72" s="499" t="str">
        <f>IF(งบทดลองเบื้องต้น!J72&gt;=0,"1","0")</f>
        <v>1</v>
      </c>
      <c r="K72" s="499" t="str">
        <f>IF(งบทดลองเบื้องต้น!K72&gt;=0,"1","0")</f>
        <v>1</v>
      </c>
    </row>
    <row r="73" spans="1:11" ht="25.2" customHeight="1">
      <c r="A73" s="497">
        <v>70</v>
      </c>
      <c r="B73" s="452" t="s">
        <v>1783</v>
      </c>
      <c r="C73" s="498" t="s">
        <v>440</v>
      </c>
      <c r="D73" s="499" t="str">
        <f>IF(งบทดลองเบื้องต้น!D73&gt;=0,"1","0")</f>
        <v>1</v>
      </c>
      <c r="E73" s="499" t="str">
        <f>IF(งบทดลองเบื้องต้น!E73&gt;=0,"1","0")</f>
        <v>1</v>
      </c>
      <c r="F73" s="499" t="str">
        <f>IF(งบทดลองเบื้องต้น!F73&gt;=0,"1","0")</f>
        <v>1</v>
      </c>
      <c r="G73" s="499" t="str">
        <f>IF(งบทดลองเบื้องต้น!G73&gt;=0,"1","0")</f>
        <v>1</v>
      </c>
      <c r="H73" s="499" t="str">
        <f>IF(งบทดลองเบื้องต้น!H73&gt;=0,"1","0")</f>
        <v>1</v>
      </c>
      <c r="I73" s="499" t="str">
        <f>IF(งบทดลองเบื้องต้น!I73&gt;=0,"1","0")</f>
        <v>1</v>
      </c>
      <c r="J73" s="499" t="str">
        <f>IF(งบทดลองเบื้องต้น!J73&gt;=0,"1","0")</f>
        <v>1</v>
      </c>
      <c r="K73" s="499" t="str">
        <f>IF(งบทดลองเบื้องต้น!K73&gt;=0,"1","0")</f>
        <v>1</v>
      </c>
    </row>
    <row r="74" spans="1:11" ht="25.2" customHeight="1">
      <c r="A74" s="497">
        <v>71</v>
      </c>
      <c r="B74" s="452" t="s">
        <v>1784</v>
      </c>
      <c r="C74" s="498" t="s">
        <v>2041</v>
      </c>
      <c r="D74" s="499" t="str">
        <f>IF(งบทดลองเบื้องต้น!D74&gt;=0,"1","0")</f>
        <v>1</v>
      </c>
      <c r="E74" s="499" t="str">
        <f>IF(งบทดลองเบื้องต้น!E74&gt;=0,"1","0")</f>
        <v>1</v>
      </c>
      <c r="F74" s="499" t="str">
        <f>IF(งบทดลองเบื้องต้น!F74&gt;=0,"1","0")</f>
        <v>1</v>
      </c>
      <c r="G74" s="499" t="str">
        <f>IF(งบทดลองเบื้องต้น!G74&gt;=0,"1","0")</f>
        <v>1</v>
      </c>
      <c r="H74" s="499" t="str">
        <f>IF(งบทดลองเบื้องต้น!H74&gt;=0,"1","0")</f>
        <v>1</v>
      </c>
      <c r="I74" s="499" t="str">
        <f>IF(งบทดลองเบื้องต้น!I74&gt;=0,"1","0")</f>
        <v>1</v>
      </c>
      <c r="J74" s="499" t="str">
        <f>IF(งบทดลองเบื้องต้น!J74&gt;=0,"1","0")</f>
        <v>1</v>
      </c>
      <c r="K74" s="499" t="str">
        <f>IF(งบทดลองเบื้องต้น!K74&gt;=0,"1","0")</f>
        <v>1</v>
      </c>
    </row>
    <row r="75" spans="1:11" ht="25.2" customHeight="1">
      <c r="A75" s="497">
        <v>72</v>
      </c>
      <c r="B75" s="452" t="s">
        <v>1785</v>
      </c>
      <c r="C75" s="498" t="s">
        <v>1666</v>
      </c>
      <c r="D75" s="499" t="str">
        <f>IF(งบทดลองเบื้องต้น!D75&gt;=0,"1","0")</f>
        <v>1</v>
      </c>
      <c r="E75" s="499" t="str">
        <f>IF(งบทดลองเบื้องต้น!E75&gt;=0,"1","0")</f>
        <v>1</v>
      </c>
      <c r="F75" s="499" t="str">
        <f>IF(งบทดลองเบื้องต้น!F75&gt;=0,"1","0")</f>
        <v>1</v>
      </c>
      <c r="G75" s="499" t="str">
        <f>IF(งบทดลองเบื้องต้น!G75&gt;=0,"1","0")</f>
        <v>1</v>
      </c>
      <c r="H75" s="499" t="str">
        <f>IF(งบทดลองเบื้องต้น!H75&gt;=0,"1","0")</f>
        <v>1</v>
      </c>
      <c r="I75" s="499" t="str">
        <f>IF(งบทดลองเบื้องต้น!I75&gt;=0,"1","0")</f>
        <v>1</v>
      </c>
      <c r="J75" s="499" t="str">
        <f>IF(งบทดลองเบื้องต้น!J75&gt;=0,"1","0")</f>
        <v>1</v>
      </c>
      <c r="K75" s="499" t="str">
        <f>IF(งบทดลองเบื้องต้น!K75&gt;=0,"1","0")</f>
        <v>1</v>
      </c>
    </row>
    <row r="76" spans="1:11" ht="25.2" customHeight="1">
      <c r="A76" s="497">
        <v>73</v>
      </c>
      <c r="B76" s="452" t="s">
        <v>1786</v>
      </c>
      <c r="C76" s="498" t="s">
        <v>1667</v>
      </c>
      <c r="D76" s="499" t="str">
        <f>IF(งบทดลองเบื้องต้น!D76&gt;=0,"1","0")</f>
        <v>1</v>
      </c>
      <c r="E76" s="499" t="str">
        <f>IF(งบทดลองเบื้องต้น!E76&gt;=0,"1","0")</f>
        <v>1</v>
      </c>
      <c r="F76" s="499" t="str">
        <f>IF(งบทดลองเบื้องต้น!F76&gt;=0,"1","0")</f>
        <v>1</v>
      </c>
      <c r="G76" s="499" t="str">
        <f>IF(งบทดลองเบื้องต้น!G76&gt;=0,"1","0")</f>
        <v>1</v>
      </c>
      <c r="H76" s="499" t="str">
        <f>IF(งบทดลองเบื้องต้น!H76&gt;=0,"1","0")</f>
        <v>1</v>
      </c>
      <c r="I76" s="499" t="str">
        <f>IF(งบทดลองเบื้องต้น!I76&gt;=0,"1","0")</f>
        <v>1</v>
      </c>
      <c r="J76" s="499" t="str">
        <f>IF(งบทดลองเบื้องต้น!J76&gt;=0,"1","0")</f>
        <v>1</v>
      </c>
      <c r="K76" s="499" t="str">
        <f>IF(งบทดลองเบื้องต้น!K76&gt;=0,"1","0")</f>
        <v>1</v>
      </c>
    </row>
    <row r="77" spans="1:11" ht="25.2" customHeight="1">
      <c r="A77" s="497">
        <v>74</v>
      </c>
      <c r="B77" s="452" t="s">
        <v>1787</v>
      </c>
      <c r="C77" s="498" t="s">
        <v>2175</v>
      </c>
      <c r="D77" s="499" t="str">
        <f>IF(งบทดลองเบื้องต้น!D77&gt;=0,"1","0")</f>
        <v>1</v>
      </c>
      <c r="E77" s="499" t="str">
        <f>IF(งบทดลองเบื้องต้น!E77&gt;=0,"1","0")</f>
        <v>1</v>
      </c>
      <c r="F77" s="499" t="str">
        <f>IF(งบทดลองเบื้องต้น!F77&gt;=0,"1","0")</f>
        <v>1</v>
      </c>
      <c r="G77" s="499" t="str">
        <f>IF(งบทดลองเบื้องต้น!G77&gt;=0,"1","0")</f>
        <v>1</v>
      </c>
      <c r="H77" s="499" t="str">
        <f>IF(งบทดลองเบื้องต้น!H77&gt;=0,"1","0")</f>
        <v>1</v>
      </c>
      <c r="I77" s="499" t="str">
        <f>IF(งบทดลองเบื้องต้น!I77&gt;=0,"1","0")</f>
        <v>1</v>
      </c>
      <c r="J77" s="499" t="str">
        <f>IF(งบทดลองเบื้องต้น!J77&gt;=0,"1","0")</f>
        <v>1</v>
      </c>
      <c r="K77" s="499" t="str">
        <f>IF(งบทดลองเบื้องต้น!K77&gt;=0,"1","0")</f>
        <v>1</v>
      </c>
    </row>
    <row r="78" spans="1:11" ht="25.2" customHeight="1">
      <c r="A78" s="497">
        <v>75</v>
      </c>
      <c r="B78" s="452" t="s">
        <v>1788</v>
      </c>
      <c r="C78" s="498" t="s">
        <v>2176</v>
      </c>
      <c r="D78" s="499" t="str">
        <f>IF(งบทดลองเบื้องต้น!D78&gt;=0,"1","0")</f>
        <v>1</v>
      </c>
      <c r="E78" s="499" t="str">
        <f>IF(งบทดลองเบื้องต้น!E78&gt;=0,"1","0")</f>
        <v>1</v>
      </c>
      <c r="F78" s="499" t="str">
        <f>IF(งบทดลองเบื้องต้น!F78&gt;=0,"1","0")</f>
        <v>1</v>
      </c>
      <c r="G78" s="499" t="str">
        <f>IF(งบทดลองเบื้องต้น!G78&gt;=0,"1","0")</f>
        <v>1</v>
      </c>
      <c r="H78" s="499" t="str">
        <f>IF(งบทดลองเบื้องต้น!H78&gt;=0,"1","0")</f>
        <v>1</v>
      </c>
      <c r="I78" s="499" t="str">
        <f>IF(งบทดลองเบื้องต้น!I78&gt;=0,"1","0")</f>
        <v>1</v>
      </c>
      <c r="J78" s="499" t="str">
        <f>IF(งบทดลองเบื้องต้น!J78&gt;=0,"1","0")</f>
        <v>1</v>
      </c>
      <c r="K78" s="499" t="str">
        <f>IF(งบทดลองเบื้องต้น!K78&gt;=0,"1","0")</f>
        <v>1</v>
      </c>
    </row>
    <row r="79" spans="1:11" ht="25.2" customHeight="1">
      <c r="A79" s="497">
        <v>76</v>
      </c>
      <c r="B79" s="452" t="s">
        <v>1789</v>
      </c>
      <c r="C79" s="498" t="s">
        <v>1422</v>
      </c>
      <c r="D79" s="499" t="str">
        <f>IF(งบทดลองเบื้องต้น!D79&gt;=0,"1","0")</f>
        <v>1</v>
      </c>
      <c r="E79" s="499" t="str">
        <f>IF(งบทดลองเบื้องต้น!E79&gt;=0,"1","0")</f>
        <v>1</v>
      </c>
      <c r="F79" s="499" t="str">
        <f>IF(งบทดลองเบื้องต้น!F79&gt;=0,"1","0")</f>
        <v>1</v>
      </c>
      <c r="G79" s="499" t="str">
        <f>IF(งบทดลองเบื้องต้น!G79&gt;=0,"1","0")</f>
        <v>1</v>
      </c>
      <c r="H79" s="499" t="str">
        <f>IF(งบทดลองเบื้องต้น!H79&gt;=0,"1","0")</f>
        <v>1</v>
      </c>
      <c r="I79" s="499" t="str">
        <f>IF(งบทดลองเบื้องต้น!I79&gt;=0,"1","0")</f>
        <v>1</v>
      </c>
      <c r="J79" s="499" t="str">
        <f>IF(งบทดลองเบื้องต้น!J79&gt;=0,"1","0")</f>
        <v>1</v>
      </c>
      <c r="K79" s="499" t="str">
        <f>IF(งบทดลองเบื้องต้น!K79&gt;=0,"1","0")</f>
        <v>1</v>
      </c>
    </row>
    <row r="80" spans="1:11" ht="25.2" customHeight="1">
      <c r="A80" s="497">
        <v>77</v>
      </c>
      <c r="B80" s="452" t="s">
        <v>1790</v>
      </c>
      <c r="C80" s="498" t="s">
        <v>1791</v>
      </c>
      <c r="D80" s="499" t="str">
        <f>IF(งบทดลองเบื้องต้น!D80&gt;=0,"1","0")</f>
        <v>1</v>
      </c>
      <c r="E80" s="499" t="str">
        <f>IF(งบทดลองเบื้องต้น!E80&gt;=0,"1","0")</f>
        <v>1</v>
      </c>
      <c r="F80" s="499" t="str">
        <f>IF(งบทดลองเบื้องต้น!F80&gt;=0,"1","0")</f>
        <v>1</v>
      </c>
      <c r="G80" s="499" t="str">
        <f>IF(งบทดลองเบื้องต้น!G80&gt;=0,"1","0")</f>
        <v>1</v>
      </c>
      <c r="H80" s="499" t="str">
        <f>IF(งบทดลองเบื้องต้น!H80&gt;=0,"1","0")</f>
        <v>1</v>
      </c>
      <c r="I80" s="499" t="str">
        <f>IF(งบทดลองเบื้องต้น!I80&gt;=0,"1","0")</f>
        <v>1</v>
      </c>
      <c r="J80" s="499" t="str">
        <f>IF(งบทดลองเบื้องต้น!J80&gt;=0,"1","0")</f>
        <v>1</v>
      </c>
      <c r="K80" s="499" t="str">
        <f>IF(งบทดลองเบื้องต้น!K80&gt;=0,"1","0")</f>
        <v>1</v>
      </c>
    </row>
    <row r="81" spans="1:11" ht="25.2" customHeight="1">
      <c r="A81" s="497">
        <v>78</v>
      </c>
      <c r="B81" s="452" t="s">
        <v>1792</v>
      </c>
      <c r="C81" s="498" t="s">
        <v>1793</v>
      </c>
      <c r="D81" s="499" t="str">
        <f>IF(งบทดลองเบื้องต้น!D81&gt;=0,"1","0")</f>
        <v>1</v>
      </c>
      <c r="E81" s="499" t="str">
        <f>IF(งบทดลองเบื้องต้น!E81&gt;=0,"1","0")</f>
        <v>1</v>
      </c>
      <c r="F81" s="499" t="str">
        <f>IF(งบทดลองเบื้องต้น!F81&gt;=0,"1","0")</f>
        <v>1</v>
      </c>
      <c r="G81" s="499" t="str">
        <f>IF(งบทดลองเบื้องต้น!G81&gt;=0,"1","0")</f>
        <v>1</v>
      </c>
      <c r="H81" s="499" t="str">
        <f>IF(งบทดลองเบื้องต้น!H81&gt;=0,"1","0")</f>
        <v>1</v>
      </c>
      <c r="I81" s="499" t="str">
        <f>IF(งบทดลองเบื้องต้น!I81&gt;=0,"1","0")</f>
        <v>1</v>
      </c>
      <c r="J81" s="499" t="str">
        <f>IF(งบทดลองเบื้องต้น!J81&gt;=0,"1","0")</f>
        <v>1</v>
      </c>
      <c r="K81" s="499" t="str">
        <f>IF(งบทดลองเบื้องต้น!K81&gt;=0,"1","0")</f>
        <v>1</v>
      </c>
    </row>
    <row r="82" spans="1:11" ht="25.2" customHeight="1">
      <c r="A82" s="497">
        <v>79</v>
      </c>
      <c r="B82" s="452" t="s">
        <v>1794</v>
      </c>
      <c r="C82" s="498" t="s">
        <v>1673</v>
      </c>
      <c r="D82" s="499" t="str">
        <f>IF(งบทดลองเบื้องต้น!D82&gt;=0,"1","0")</f>
        <v>1</v>
      </c>
      <c r="E82" s="499" t="str">
        <f>IF(งบทดลองเบื้องต้น!E82&gt;=0,"1","0")</f>
        <v>1</v>
      </c>
      <c r="F82" s="499" t="str">
        <f>IF(งบทดลองเบื้องต้น!F82&gt;=0,"1","0")</f>
        <v>1</v>
      </c>
      <c r="G82" s="499" t="str">
        <f>IF(งบทดลองเบื้องต้น!G82&gt;=0,"1","0")</f>
        <v>1</v>
      </c>
      <c r="H82" s="499" t="str">
        <f>IF(งบทดลองเบื้องต้น!H82&gt;=0,"1","0")</f>
        <v>1</v>
      </c>
      <c r="I82" s="499" t="str">
        <f>IF(งบทดลองเบื้องต้น!I82&gt;=0,"1","0")</f>
        <v>1</v>
      </c>
      <c r="J82" s="499" t="str">
        <f>IF(งบทดลองเบื้องต้น!J82&gt;=0,"1","0")</f>
        <v>1</v>
      </c>
      <c r="K82" s="499" t="str">
        <f>IF(งบทดลองเบื้องต้น!K82&gt;=0,"1","0")</f>
        <v>1</v>
      </c>
    </row>
    <row r="83" spans="1:11" ht="25.2" customHeight="1">
      <c r="A83" s="497">
        <v>80</v>
      </c>
      <c r="B83" s="452" t="s">
        <v>1795</v>
      </c>
      <c r="C83" s="498" t="s">
        <v>1674</v>
      </c>
      <c r="D83" s="499" t="str">
        <f>IF(งบทดลองเบื้องต้น!D83&gt;=0,"1","0")</f>
        <v>1</v>
      </c>
      <c r="E83" s="499" t="str">
        <f>IF(งบทดลองเบื้องต้น!E83&gt;=0,"1","0")</f>
        <v>1</v>
      </c>
      <c r="F83" s="499" t="str">
        <f>IF(งบทดลองเบื้องต้น!F83&gt;=0,"1","0")</f>
        <v>1</v>
      </c>
      <c r="G83" s="499" t="str">
        <f>IF(งบทดลองเบื้องต้น!G83&gt;=0,"1","0")</f>
        <v>1</v>
      </c>
      <c r="H83" s="499" t="str">
        <f>IF(งบทดลองเบื้องต้น!H83&gt;=0,"1","0")</f>
        <v>1</v>
      </c>
      <c r="I83" s="499" t="str">
        <f>IF(งบทดลองเบื้องต้น!I83&gt;=0,"1","0")</f>
        <v>1</v>
      </c>
      <c r="J83" s="499" t="str">
        <f>IF(งบทดลองเบื้องต้น!J83&gt;=0,"1","0")</f>
        <v>1</v>
      </c>
      <c r="K83" s="499" t="str">
        <f>IF(งบทดลองเบื้องต้น!K83&gt;=0,"1","0")</f>
        <v>1</v>
      </c>
    </row>
    <row r="84" spans="1:11" ht="25.2" customHeight="1">
      <c r="A84" s="497">
        <v>81</v>
      </c>
      <c r="B84" s="452" t="s">
        <v>1796</v>
      </c>
      <c r="C84" s="498" t="s">
        <v>1677</v>
      </c>
      <c r="D84" s="499" t="str">
        <f>IF(งบทดลองเบื้องต้น!D84&gt;=0,"1","0")</f>
        <v>1</v>
      </c>
      <c r="E84" s="499" t="str">
        <f>IF(งบทดลองเบื้องต้น!E84&gt;=0,"1","0")</f>
        <v>1</v>
      </c>
      <c r="F84" s="499" t="str">
        <f>IF(งบทดลองเบื้องต้น!F84&gt;=0,"1","0")</f>
        <v>1</v>
      </c>
      <c r="G84" s="499" t="str">
        <f>IF(งบทดลองเบื้องต้น!G84&gt;=0,"1","0")</f>
        <v>1</v>
      </c>
      <c r="H84" s="499" t="str">
        <f>IF(งบทดลองเบื้องต้น!H84&gt;=0,"1","0")</f>
        <v>1</v>
      </c>
      <c r="I84" s="499" t="str">
        <f>IF(งบทดลองเบื้องต้น!I84&gt;=0,"1","0")</f>
        <v>1</v>
      </c>
      <c r="J84" s="499" t="str">
        <f>IF(งบทดลองเบื้องต้น!J84&gt;=0,"1","0")</f>
        <v>1</v>
      </c>
      <c r="K84" s="499" t="str">
        <f>IF(งบทดลองเบื้องต้น!K84&gt;=0,"1","0")</f>
        <v>1</v>
      </c>
    </row>
    <row r="85" spans="1:11" ht="25.2" customHeight="1">
      <c r="A85" s="497">
        <v>82</v>
      </c>
      <c r="B85" s="452" t="s">
        <v>1797</v>
      </c>
      <c r="C85" s="498" t="s">
        <v>1678</v>
      </c>
      <c r="D85" s="499" t="str">
        <f>IF(งบทดลองเบื้องต้น!D85&gt;=0,"1","0")</f>
        <v>1</v>
      </c>
      <c r="E85" s="499" t="str">
        <f>IF(งบทดลองเบื้องต้น!E85&gt;=0,"1","0")</f>
        <v>1</v>
      </c>
      <c r="F85" s="499" t="str">
        <f>IF(งบทดลองเบื้องต้น!F85&gt;=0,"1","0")</f>
        <v>1</v>
      </c>
      <c r="G85" s="499" t="str">
        <f>IF(งบทดลองเบื้องต้น!G85&gt;=0,"1","0")</f>
        <v>1</v>
      </c>
      <c r="H85" s="499" t="str">
        <f>IF(งบทดลองเบื้องต้น!H85&gt;=0,"1","0")</f>
        <v>1</v>
      </c>
      <c r="I85" s="499" t="str">
        <f>IF(งบทดลองเบื้องต้น!I85&gt;=0,"1","0")</f>
        <v>1</v>
      </c>
      <c r="J85" s="499" t="str">
        <f>IF(งบทดลองเบื้องต้น!J85&gt;=0,"1","0")</f>
        <v>1</v>
      </c>
      <c r="K85" s="499" t="str">
        <f>IF(งบทดลองเบื้องต้น!K85&gt;=0,"1","0")</f>
        <v>1</v>
      </c>
    </row>
    <row r="86" spans="1:11" ht="25.2" customHeight="1">
      <c r="A86" s="497">
        <v>83</v>
      </c>
      <c r="B86" s="452" t="s">
        <v>1798</v>
      </c>
      <c r="C86" s="498" t="s">
        <v>1679</v>
      </c>
      <c r="D86" s="499" t="str">
        <f>IF(งบทดลองเบื้องต้น!D86&gt;=0,"1","0")</f>
        <v>1</v>
      </c>
      <c r="E86" s="499" t="str">
        <f>IF(งบทดลองเบื้องต้น!E86&gt;=0,"1","0")</f>
        <v>1</v>
      </c>
      <c r="F86" s="499" t="str">
        <f>IF(งบทดลองเบื้องต้น!F86&gt;=0,"1","0")</f>
        <v>1</v>
      </c>
      <c r="G86" s="499" t="str">
        <f>IF(งบทดลองเบื้องต้น!G86&gt;=0,"1","0")</f>
        <v>1</v>
      </c>
      <c r="H86" s="499" t="str">
        <f>IF(งบทดลองเบื้องต้น!H86&gt;=0,"1","0")</f>
        <v>1</v>
      </c>
      <c r="I86" s="499" t="str">
        <f>IF(งบทดลองเบื้องต้น!I86&gt;=0,"1","0")</f>
        <v>1</v>
      </c>
      <c r="J86" s="499" t="str">
        <f>IF(งบทดลองเบื้องต้น!J86&gt;=0,"1","0")</f>
        <v>1</v>
      </c>
      <c r="K86" s="499" t="str">
        <f>IF(งบทดลองเบื้องต้น!K86&gt;=0,"1","0")</f>
        <v>1</v>
      </c>
    </row>
    <row r="87" spans="1:11" ht="25.2" customHeight="1">
      <c r="A87" s="497">
        <v>84</v>
      </c>
      <c r="B87" s="452" t="s">
        <v>1799</v>
      </c>
      <c r="C87" s="498" t="s">
        <v>1680</v>
      </c>
      <c r="D87" s="499" t="str">
        <f>IF(งบทดลองเบื้องต้น!D87&gt;=0,"1","0")</f>
        <v>1</v>
      </c>
      <c r="E87" s="499" t="str">
        <f>IF(งบทดลองเบื้องต้น!E87&gt;=0,"1","0")</f>
        <v>1</v>
      </c>
      <c r="F87" s="499" t="str">
        <f>IF(งบทดลองเบื้องต้น!F87&gt;=0,"1","0")</f>
        <v>1</v>
      </c>
      <c r="G87" s="499" t="str">
        <f>IF(งบทดลองเบื้องต้น!G87&gt;=0,"1","0")</f>
        <v>1</v>
      </c>
      <c r="H87" s="499" t="str">
        <f>IF(งบทดลองเบื้องต้น!H87&gt;=0,"1","0")</f>
        <v>1</v>
      </c>
      <c r="I87" s="499" t="str">
        <f>IF(งบทดลองเบื้องต้น!I87&gt;=0,"1","0")</f>
        <v>1</v>
      </c>
      <c r="J87" s="499" t="str">
        <f>IF(งบทดลองเบื้องต้น!J87&gt;=0,"1","0")</f>
        <v>1</v>
      </c>
      <c r="K87" s="499" t="str">
        <f>IF(งบทดลองเบื้องต้น!K87&gt;=0,"1","0")</f>
        <v>1</v>
      </c>
    </row>
    <row r="88" spans="1:11" ht="25.2" customHeight="1">
      <c r="A88" s="497">
        <v>85</v>
      </c>
      <c r="B88" s="452" t="s">
        <v>490</v>
      </c>
      <c r="C88" s="498" t="s">
        <v>1663</v>
      </c>
      <c r="D88" s="499" t="str">
        <f>IF(งบทดลองเบื้องต้น!D88&gt;=0,"1","0")</f>
        <v>1</v>
      </c>
      <c r="E88" s="499" t="str">
        <f>IF(งบทดลองเบื้องต้น!E88&gt;=0,"1","0")</f>
        <v>1</v>
      </c>
      <c r="F88" s="499" t="str">
        <f>IF(งบทดลองเบื้องต้น!F88&gt;=0,"1","0")</f>
        <v>1</v>
      </c>
      <c r="G88" s="499" t="str">
        <f>IF(งบทดลองเบื้องต้น!G88&gt;=0,"1","0")</f>
        <v>1</v>
      </c>
      <c r="H88" s="499" t="str">
        <f>IF(งบทดลองเบื้องต้น!H88&gt;=0,"1","0")</f>
        <v>1</v>
      </c>
      <c r="I88" s="499" t="str">
        <f>IF(งบทดลองเบื้องต้น!I88&gt;=0,"1","0")</f>
        <v>1</v>
      </c>
      <c r="J88" s="499" t="str">
        <f>IF(งบทดลองเบื้องต้น!J88&gt;=0,"1","0")</f>
        <v>1</v>
      </c>
      <c r="K88" s="499" t="str">
        <f>IF(งบทดลองเบื้องต้น!K88&gt;=0,"1","0")</f>
        <v>1</v>
      </c>
    </row>
    <row r="89" spans="1:11" ht="25.2" customHeight="1">
      <c r="A89" s="497">
        <v>86</v>
      </c>
      <c r="B89" s="452" t="s">
        <v>491</v>
      </c>
      <c r="C89" s="498" t="s">
        <v>1664</v>
      </c>
      <c r="D89" s="499" t="str">
        <f>IF(งบทดลองเบื้องต้น!D89&gt;=0,"1","0")</f>
        <v>1</v>
      </c>
      <c r="E89" s="499" t="str">
        <f>IF(งบทดลองเบื้องต้น!E89&gt;=0,"1","0")</f>
        <v>1</v>
      </c>
      <c r="F89" s="499" t="str">
        <f>IF(งบทดลองเบื้องต้น!F89&gt;=0,"1","0")</f>
        <v>1</v>
      </c>
      <c r="G89" s="499" t="str">
        <f>IF(งบทดลองเบื้องต้น!G89&gt;=0,"1","0")</f>
        <v>1</v>
      </c>
      <c r="H89" s="499" t="str">
        <f>IF(งบทดลองเบื้องต้น!H89&gt;=0,"1","0")</f>
        <v>1</v>
      </c>
      <c r="I89" s="499" t="str">
        <f>IF(งบทดลองเบื้องต้น!I89&gt;=0,"1","0")</f>
        <v>1</v>
      </c>
      <c r="J89" s="499" t="str">
        <f>IF(งบทดลองเบื้องต้น!J89&gt;=0,"1","0")</f>
        <v>1</v>
      </c>
      <c r="K89" s="499" t="str">
        <f>IF(งบทดลองเบื้องต้น!K89&gt;=0,"1","0")</f>
        <v>1</v>
      </c>
    </row>
    <row r="90" spans="1:11" ht="25.2" customHeight="1">
      <c r="A90" s="497">
        <v>87</v>
      </c>
      <c r="B90" s="452" t="s">
        <v>492</v>
      </c>
      <c r="C90" s="498" t="s">
        <v>7</v>
      </c>
      <c r="D90" s="499" t="str">
        <f>IF(งบทดลองเบื้องต้น!D90&gt;=0,"1","0")</f>
        <v>1</v>
      </c>
      <c r="E90" s="499" t="str">
        <f>IF(งบทดลองเบื้องต้น!E90&gt;=0,"1","0")</f>
        <v>1</v>
      </c>
      <c r="F90" s="499" t="str">
        <f>IF(งบทดลองเบื้องต้น!F90&gt;=0,"1","0")</f>
        <v>1</v>
      </c>
      <c r="G90" s="499" t="str">
        <f>IF(งบทดลองเบื้องต้น!G90&gt;=0,"1","0")</f>
        <v>1</v>
      </c>
      <c r="H90" s="499" t="str">
        <f>IF(งบทดลองเบื้องต้น!H90&gt;=0,"1","0")</f>
        <v>1</v>
      </c>
      <c r="I90" s="499" t="str">
        <f>IF(งบทดลองเบื้องต้น!I90&gt;=0,"1","0")</f>
        <v>1</v>
      </c>
      <c r="J90" s="499" t="str">
        <f>IF(งบทดลองเบื้องต้น!J90&gt;=0,"1","0")</f>
        <v>1</v>
      </c>
      <c r="K90" s="499" t="str">
        <f>IF(งบทดลองเบื้องต้น!K90&gt;=0,"1","0")</f>
        <v>1</v>
      </c>
    </row>
    <row r="91" spans="1:11" ht="25.2" customHeight="1">
      <c r="A91" s="497">
        <v>88</v>
      </c>
      <c r="B91" s="452" t="s">
        <v>493</v>
      </c>
      <c r="C91" s="498" t="s">
        <v>1800</v>
      </c>
      <c r="D91" s="499" t="str">
        <f>IF(งบทดลองเบื้องต้น!D91&gt;=0,"1","0")</f>
        <v>1</v>
      </c>
      <c r="E91" s="499" t="str">
        <f>IF(งบทดลองเบื้องต้น!E91&gt;=0,"1","0")</f>
        <v>1</v>
      </c>
      <c r="F91" s="499" t="str">
        <f>IF(งบทดลองเบื้องต้น!F91&gt;=0,"1","0")</f>
        <v>1</v>
      </c>
      <c r="G91" s="499" t="str">
        <f>IF(งบทดลองเบื้องต้น!G91&gt;=0,"1","0")</f>
        <v>1</v>
      </c>
      <c r="H91" s="499" t="str">
        <f>IF(งบทดลองเบื้องต้น!H91&gt;=0,"1","0")</f>
        <v>1</v>
      </c>
      <c r="I91" s="499" t="str">
        <f>IF(งบทดลองเบื้องต้น!I91&gt;=0,"1","0")</f>
        <v>1</v>
      </c>
      <c r="J91" s="499" t="str">
        <f>IF(งบทดลองเบื้องต้น!J91&gt;=0,"1","0")</f>
        <v>1</v>
      </c>
      <c r="K91" s="499" t="str">
        <f>IF(งบทดลองเบื้องต้น!K91&gt;=0,"1","0")</f>
        <v>1</v>
      </c>
    </row>
    <row r="92" spans="1:11" ht="25.2" customHeight="1">
      <c r="A92" s="497">
        <v>89</v>
      </c>
      <c r="B92" s="452" t="s">
        <v>494</v>
      </c>
      <c r="C92" s="498" t="s">
        <v>1801</v>
      </c>
      <c r="D92" s="499" t="str">
        <f>IF(งบทดลองเบื้องต้น!D92&gt;=0,"1","0")</f>
        <v>1</v>
      </c>
      <c r="E92" s="499" t="str">
        <f>IF(งบทดลองเบื้องต้น!E92&gt;=0,"1","0")</f>
        <v>1</v>
      </c>
      <c r="F92" s="499" t="str">
        <f>IF(งบทดลองเบื้องต้น!F92&gt;=0,"1","0")</f>
        <v>1</v>
      </c>
      <c r="G92" s="499" t="str">
        <f>IF(งบทดลองเบื้องต้น!G92&gt;=0,"1","0")</f>
        <v>1</v>
      </c>
      <c r="H92" s="499" t="str">
        <f>IF(งบทดลองเบื้องต้น!H92&gt;=0,"1","0")</f>
        <v>1</v>
      </c>
      <c r="I92" s="499" t="str">
        <f>IF(งบทดลองเบื้องต้น!I92&gt;=0,"1","0")</f>
        <v>1</v>
      </c>
      <c r="J92" s="499" t="str">
        <f>IF(งบทดลองเบื้องต้น!J92&gt;=0,"1","0")</f>
        <v>1</v>
      </c>
      <c r="K92" s="499" t="str">
        <f>IF(งบทดลองเบื้องต้น!K92&gt;=0,"1","0")</f>
        <v>1</v>
      </c>
    </row>
    <row r="93" spans="1:11" ht="25.2" customHeight="1">
      <c r="A93" s="497">
        <v>90</v>
      </c>
      <c r="B93" s="452" t="s">
        <v>495</v>
      </c>
      <c r="C93" s="498" t="s">
        <v>1802</v>
      </c>
      <c r="D93" s="499" t="str">
        <f>IF(งบทดลองเบื้องต้น!D93&gt;=0,"1","0")</f>
        <v>1</v>
      </c>
      <c r="E93" s="499" t="str">
        <f>IF(งบทดลองเบื้องต้น!E93&gt;=0,"1","0")</f>
        <v>1</v>
      </c>
      <c r="F93" s="499" t="str">
        <f>IF(งบทดลองเบื้องต้น!F93&gt;=0,"1","0")</f>
        <v>1</v>
      </c>
      <c r="G93" s="499" t="str">
        <f>IF(งบทดลองเบื้องต้น!G93&gt;=0,"1","0")</f>
        <v>1</v>
      </c>
      <c r="H93" s="499" t="str">
        <f>IF(งบทดลองเบื้องต้น!H93&gt;=0,"1","0")</f>
        <v>1</v>
      </c>
      <c r="I93" s="499" t="str">
        <f>IF(งบทดลองเบื้องต้น!I93&gt;=0,"1","0")</f>
        <v>1</v>
      </c>
      <c r="J93" s="499" t="str">
        <f>IF(งบทดลองเบื้องต้น!J93&gt;=0,"1","0")</f>
        <v>1</v>
      </c>
      <c r="K93" s="499" t="str">
        <f>IF(งบทดลองเบื้องต้น!K93&gt;=0,"1","0")</f>
        <v>1</v>
      </c>
    </row>
    <row r="94" spans="1:11" ht="25.2" customHeight="1">
      <c r="A94" s="497">
        <v>91</v>
      </c>
      <c r="B94" s="452" t="s">
        <v>496</v>
      </c>
      <c r="C94" s="498" t="s">
        <v>1803</v>
      </c>
      <c r="D94" s="499" t="str">
        <f>IF(งบทดลองเบื้องต้น!D94&gt;=0,"1","0")</f>
        <v>1</v>
      </c>
      <c r="E94" s="499" t="str">
        <f>IF(งบทดลองเบื้องต้น!E94&gt;=0,"1","0")</f>
        <v>1</v>
      </c>
      <c r="F94" s="499" t="str">
        <f>IF(งบทดลองเบื้องต้น!F94&gt;=0,"1","0")</f>
        <v>1</v>
      </c>
      <c r="G94" s="499" t="str">
        <f>IF(งบทดลองเบื้องต้น!G94&gt;=0,"1","0")</f>
        <v>1</v>
      </c>
      <c r="H94" s="499" t="str">
        <f>IF(งบทดลองเบื้องต้น!H94&gt;=0,"1","0")</f>
        <v>1</v>
      </c>
      <c r="I94" s="499" t="str">
        <f>IF(งบทดลองเบื้องต้น!I94&gt;=0,"1","0")</f>
        <v>1</v>
      </c>
      <c r="J94" s="499" t="str">
        <f>IF(งบทดลองเบื้องต้น!J94&gt;=0,"1","0")</f>
        <v>1</v>
      </c>
      <c r="K94" s="499" t="str">
        <f>IF(งบทดลองเบื้องต้น!K94&gt;=0,"1","0")</f>
        <v>1</v>
      </c>
    </row>
    <row r="95" spans="1:11" s="505" customFormat="1" ht="25.2" customHeight="1">
      <c r="A95" s="503">
        <v>92</v>
      </c>
      <c r="B95" s="300" t="s">
        <v>497</v>
      </c>
      <c r="C95" s="310" t="s">
        <v>1804</v>
      </c>
      <c r="D95" s="504" t="str">
        <f>IF(งบทดลองเบื้องต้น!D95&lt;=0,"1","0")</f>
        <v>1</v>
      </c>
      <c r="E95" s="504" t="str">
        <f>IF(งบทดลองเบื้องต้น!E95&lt;=0,"1","0")</f>
        <v>1</v>
      </c>
      <c r="F95" s="504" t="str">
        <f>IF(งบทดลองเบื้องต้น!F95&lt;=0,"1","0")</f>
        <v>1</v>
      </c>
      <c r="G95" s="504" t="str">
        <f>IF(งบทดลองเบื้องต้น!G95&lt;=0,"1","0")</f>
        <v>1</v>
      </c>
      <c r="H95" s="504" t="str">
        <f>IF(งบทดลองเบื้องต้น!H95&lt;=0,"1","0")</f>
        <v>1</v>
      </c>
      <c r="I95" s="504" t="str">
        <f>IF(งบทดลองเบื้องต้น!I95&lt;=0,"1","0")</f>
        <v>1</v>
      </c>
      <c r="J95" s="504" t="str">
        <f>IF(งบทดลองเบื้องต้น!J95&lt;=0,"1","0")</f>
        <v>1</v>
      </c>
      <c r="K95" s="504" t="str">
        <f>IF(งบทดลองเบื้องต้น!K95&lt;=0,"1","0")</f>
        <v>1</v>
      </c>
    </row>
    <row r="96" spans="1:11" s="505" customFormat="1" ht="25.2" customHeight="1">
      <c r="A96" s="503">
        <v>93</v>
      </c>
      <c r="B96" s="300" t="s">
        <v>498</v>
      </c>
      <c r="C96" s="310" t="s">
        <v>437</v>
      </c>
      <c r="D96" s="504" t="str">
        <f>IF(งบทดลองเบื้องต้น!D96&lt;=0,"1","0")</f>
        <v>1</v>
      </c>
      <c r="E96" s="504" t="str">
        <f>IF(งบทดลองเบื้องต้น!E96&lt;=0,"1","0")</f>
        <v>1</v>
      </c>
      <c r="F96" s="504" t="str">
        <f>IF(งบทดลองเบื้องต้น!F96&lt;=0,"1","0")</f>
        <v>1</v>
      </c>
      <c r="G96" s="504" t="str">
        <f>IF(งบทดลองเบื้องต้น!G96&lt;=0,"1","0")</f>
        <v>1</v>
      </c>
      <c r="H96" s="504" t="str">
        <f>IF(งบทดลองเบื้องต้น!H96&lt;=0,"1","0")</f>
        <v>1</v>
      </c>
      <c r="I96" s="504" t="str">
        <f>IF(งบทดลองเบื้องต้น!I96&lt;=0,"1","0")</f>
        <v>1</v>
      </c>
      <c r="J96" s="504" t="str">
        <f>IF(งบทดลองเบื้องต้น!J96&lt;=0,"1","0")</f>
        <v>1</v>
      </c>
      <c r="K96" s="504" t="str">
        <f>IF(งบทดลองเบื้องต้น!K96&lt;=0,"1","0")</f>
        <v>1</v>
      </c>
    </row>
    <row r="97" spans="1:11" s="505" customFormat="1" ht="25.2" customHeight="1">
      <c r="A97" s="503">
        <v>94</v>
      </c>
      <c r="B97" s="300" t="s">
        <v>1805</v>
      </c>
      <c r="C97" s="310" t="s">
        <v>1806</v>
      </c>
      <c r="D97" s="504" t="str">
        <f>IF(งบทดลองเบื้องต้น!D97&lt;=0,"1","0")</f>
        <v>1</v>
      </c>
      <c r="E97" s="504" t="str">
        <f>IF(งบทดลองเบื้องต้น!E97&lt;=0,"1","0")</f>
        <v>1</v>
      </c>
      <c r="F97" s="504" t="str">
        <f>IF(งบทดลองเบื้องต้น!F97&lt;=0,"1","0")</f>
        <v>1</v>
      </c>
      <c r="G97" s="504" t="str">
        <f>IF(งบทดลองเบื้องต้น!G97&lt;=0,"1","0")</f>
        <v>1</v>
      </c>
      <c r="H97" s="504" t="str">
        <f>IF(งบทดลองเบื้องต้น!H97&lt;=0,"1","0")</f>
        <v>1</v>
      </c>
      <c r="I97" s="504" t="str">
        <f>IF(งบทดลองเบื้องต้น!I97&lt;=0,"1","0")</f>
        <v>1</v>
      </c>
      <c r="J97" s="504" t="str">
        <f>IF(งบทดลองเบื้องต้น!J97&lt;=0,"1","0")</f>
        <v>1</v>
      </c>
      <c r="K97" s="504" t="str">
        <f>IF(งบทดลองเบื้องต้น!K97&lt;=0,"1","0")</f>
        <v>1</v>
      </c>
    </row>
    <row r="98" spans="1:11" s="463" customFormat="1" ht="25.2" customHeight="1">
      <c r="A98" s="503">
        <v>95</v>
      </c>
      <c r="B98" s="300" t="s">
        <v>499</v>
      </c>
      <c r="C98" s="310" t="s">
        <v>438</v>
      </c>
      <c r="D98" s="504" t="str">
        <f>IF(งบทดลองเบื้องต้น!D98&lt;=0,"1","0")</f>
        <v>1</v>
      </c>
      <c r="E98" s="504" t="str">
        <f>IF(งบทดลองเบื้องต้น!E98&lt;=0,"1","0")</f>
        <v>1</v>
      </c>
      <c r="F98" s="504" t="str">
        <f>IF(งบทดลองเบื้องต้น!F98&lt;=0,"1","0")</f>
        <v>1</v>
      </c>
      <c r="G98" s="504" t="str">
        <f>IF(งบทดลองเบื้องต้น!G98&lt;=0,"1","0")</f>
        <v>1</v>
      </c>
      <c r="H98" s="504" t="str">
        <f>IF(งบทดลองเบื้องต้น!H98&lt;=0,"1","0")</f>
        <v>1</v>
      </c>
      <c r="I98" s="504" t="str">
        <f>IF(งบทดลองเบื้องต้น!I98&lt;=0,"1","0")</f>
        <v>1</v>
      </c>
      <c r="J98" s="504" t="str">
        <f>IF(งบทดลองเบื้องต้น!J98&lt;=0,"1","0")</f>
        <v>1</v>
      </c>
      <c r="K98" s="504" t="str">
        <f>IF(งบทดลองเบื้องต้น!K98&lt;=0,"1","0")</f>
        <v>1</v>
      </c>
    </row>
    <row r="99" spans="1:11" s="463" customFormat="1" ht="25.2" customHeight="1">
      <c r="A99" s="503">
        <v>96</v>
      </c>
      <c r="B99" s="300" t="s">
        <v>500</v>
      </c>
      <c r="C99" s="310" t="s">
        <v>439</v>
      </c>
      <c r="D99" s="504" t="str">
        <f>IF(งบทดลองเบื้องต้น!D99&lt;=0,"1","0")</f>
        <v>1</v>
      </c>
      <c r="E99" s="504" t="str">
        <f>IF(งบทดลองเบื้องต้น!E99&lt;=0,"1","0")</f>
        <v>1</v>
      </c>
      <c r="F99" s="504" t="str">
        <f>IF(งบทดลองเบื้องต้น!F99&lt;=0,"1","0")</f>
        <v>1</v>
      </c>
      <c r="G99" s="504" t="str">
        <f>IF(งบทดลองเบื้องต้น!G99&lt;=0,"1","0")</f>
        <v>1</v>
      </c>
      <c r="H99" s="504" t="str">
        <f>IF(งบทดลองเบื้องต้น!H99&lt;=0,"1","0")</f>
        <v>1</v>
      </c>
      <c r="I99" s="504" t="str">
        <f>IF(งบทดลองเบื้องต้น!I99&lt;=0,"1","0")</f>
        <v>1</v>
      </c>
      <c r="J99" s="504" t="str">
        <f>IF(งบทดลองเบื้องต้น!J99&lt;=0,"1","0")</f>
        <v>1</v>
      </c>
      <c r="K99" s="504" t="str">
        <f>IF(งบทดลองเบื้องต้น!K99&lt;=0,"1","0")</f>
        <v>1</v>
      </c>
    </row>
    <row r="100" spans="1:11" s="463" customFormat="1" ht="25.2" customHeight="1">
      <c r="A100" s="503">
        <v>97</v>
      </c>
      <c r="B100" s="300" t="s">
        <v>1892</v>
      </c>
      <c r="C100" s="310" t="s">
        <v>1807</v>
      </c>
      <c r="D100" s="504" t="str">
        <f>IF(งบทดลองเบื้องต้น!D100&lt;=0,"1","0")</f>
        <v>1</v>
      </c>
      <c r="E100" s="504" t="str">
        <f>IF(งบทดลองเบื้องต้น!E100&lt;=0,"1","0")</f>
        <v>1</v>
      </c>
      <c r="F100" s="504" t="str">
        <f>IF(งบทดลองเบื้องต้น!F100&lt;=0,"1","0")</f>
        <v>1</v>
      </c>
      <c r="G100" s="504" t="str">
        <f>IF(งบทดลองเบื้องต้น!G100&lt;=0,"1","0")</f>
        <v>1</v>
      </c>
      <c r="H100" s="504" t="str">
        <f>IF(งบทดลองเบื้องต้น!H100&lt;=0,"1","0")</f>
        <v>1</v>
      </c>
      <c r="I100" s="504" t="str">
        <f>IF(งบทดลองเบื้องต้น!I100&lt;=0,"1","0")</f>
        <v>1</v>
      </c>
      <c r="J100" s="504" t="str">
        <f>IF(งบทดลองเบื้องต้น!J100&lt;=0,"1","0")</f>
        <v>1</v>
      </c>
      <c r="K100" s="504" t="str">
        <f>IF(งบทดลองเบื้องต้น!K100&lt;=0,"1","0")</f>
        <v>1</v>
      </c>
    </row>
    <row r="101" spans="1:11" s="463" customFormat="1" ht="25.2" customHeight="1">
      <c r="A101" s="503">
        <v>98</v>
      </c>
      <c r="B101" s="300" t="s">
        <v>1893</v>
      </c>
      <c r="C101" s="310" t="s">
        <v>1808</v>
      </c>
      <c r="D101" s="504" t="str">
        <f>IF(งบทดลองเบื้องต้น!D101&lt;=0,"1","0")</f>
        <v>1</v>
      </c>
      <c r="E101" s="504" t="str">
        <f>IF(งบทดลองเบื้องต้น!E101&lt;=0,"1","0")</f>
        <v>1</v>
      </c>
      <c r="F101" s="504" t="str">
        <f>IF(งบทดลองเบื้องต้น!F101&lt;=0,"1","0")</f>
        <v>1</v>
      </c>
      <c r="G101" s="504" t="str">
        <f>IF(งบทดลองเบื้องต้น!G101&lt;=0,"1","0")</f>
        <v>1</v>
      </c>
      <c r="H101" s="504" t="str">
        <f>IF(งบทดลองเบื้องต้น!H101&lt;=0,"1","0")</f>
        <v>1</v>
      </c>
      <c r="I101" s="504" t="str">
        <f>IF(งบทดลองเบื้องต้น!I101&lt;=0,"1","0")</f>
        <v>1</v>
      </c>
      <c r="J101" s="504" t="str">
        <f>IF(งบทดลองเบื้องต้น!J101&lt;=0,"1","0")</f>
        <v>1</v>
      </c>
      <c r="K101" s="504" t="str">
        <f>IF(งบทดลองเบื้องต้น!K101&lt;=0,"1","0")</f>
        <v>1</v>
      </c>
    </row>
    <row r="102" spans="1:11" ht="25.2" customHeight="1">
      <c r="A102" s="497">
        <v>99</v>
      </c>
      <c r="B102" s="452" t="s">
        <v>501</v>
      </c>
      <c r="C102" s="498" t="s">
        <v>1665</v>
      </c>
      <c r="D102" s="499" t="str">
        <f>IF(งบทดลองเบื้องต้น!D102&gt;=0,"1","0")</f>
        <v>1</v>
      </c>
      <c r="E102" s="499" t="str">
        <f>IF(งบทดลองเบื้องต้น!E102&gt;=0,"1","0")</f>
        <v>1</v>
      </c>
      <c r="F102" s="499" t="str">
        <f>IF(งบทดลองเบื้องต้น!F102&gt;=0,"1","0")</f>
        <v>1</v>
      </c>
      <c r="G102" s="499" t="str">
        <f>IF(งบทดลองเบื้องต้น!G102&gt;=0,"1","0")</f>
        <v>1</v>
      </c>
      <c r="H102" s="499" t="str">
        <f>IF(งบทดลองเบื้องต้น!H102&gt;=0,"1","0")</f>
        <v>1</v>
      </c>
      <c r="I102" s="499" t="str">
        <f>IF(งบทดลองเบื้องต้น!I102&gt;=0,"1","0")</f>
        <v>1</v>
      </c>
      <c r="J102" s="499" t="str">
        <f>IF(งบทดลองเบื้องต้น!J102&gt;=0,"1","0")</f>
        <v>1</v>
      </c>
      <c r="K102" s="499" t="str">
        <f>IF(งบทดลองเบื้องต้น!K102&gt;=0,"1","0")</f>
        <v>1</v>
      </c>
    </row>
    <row r="103" spans="1:11" ht="25.2" customHeight="1">
      <c r="A103" s="497">
        <v>100</v>
      </c>
      <c r="B103" s="452" t="s">
        <v>502</v>
      </c>
      <c r="C103" s="498" t="s">
        <v>2109</v>
      </c>
      <c r="D103" s="499" t="str">
        <f>IF(งบทดลองเบื้องต้น!D103&gt;=0,"1","0")</f>
        <v>1</v>
      </c>
      <c r="E103" s="499" t="str">
        <f>IF(งบทดลองเบื้องต้น!E103&gt;=0,"1","0")</f>
        <v>1</v>
      </c>
      <c r="F103" s="499" t="str">
        <f>IF(งบทดลองเบื้องต้น!F103&gt;=0,"1","0")</f>
        <v>1</v>
      </c>
      <c r="G103" s="499" t="str">
        <f>IF(งบทดลองเบื้องต้น!G103&gt;=0,"1","0")</f>
        <v>1</v>
      </c>
      <c r="H103" s="499" t="str">
        <f>IF(งบทดลองเบื้องต้น!H103&gt;=0,"1","0")</f>
        <v>1</v>
      </c>
      <c r="I103" s="499" t="str">
        <f>IF(งบทดลองเบื้องต้น!I103&gt;=0,"1","0")</f>
        <v>1</v>
      </c>
      <c r="J103" s="499" t="str">
        <f>IF(งบทดลองเบื้องต้น!J103&gt;=0,"1","0")</f>
        <v>1</v>
      </c>
      <c r="K103" s="499" t="str">
        <f>IF(งบทดลองเบื้องต้น!K103&gt;=0,"1","0")</f>
        <v>1</v>
      </c>
    </row>
    <row r="104" spans="1:11" ht="25.2" customHeight="1">
      <c r="A104" s="497">
        <v>101</v>
      </c>
      <c r="B104" s="452" t="s">
        <v>2110</v>
      </c>
      <c r="C104" s="498" t="s">
        <v>2111</v>
      </c>
      <c r="D104" s="499" t="str">
        <f>IF(งบทดลองเบื้องต้น!D104&gt;=0,"1","0")</f>
        <v>1</v>
      </c>
      <c r="E104" s="499" t="str">
        <f>IF(งบทดลองเบื้องต้น!E104&gt;=0,"1","0")</f>
        <v>1</v>
      </c>
      <c r="F104" s="499" t="str">
        <f>IF(งบทดลองเบื้องต้น!F104&gt;=0,"1","0")</f>
        <v>1</v>
      </c>
      <c r="G104" s="499" t="str">
        <f>IF(งบทดลองเบื้องต้น!G104&gt;=0,"1","0")</f>
        <v>1</v>
      </c>
      <c r="H104" s="499" t="str">
        <f>IF(งบทดลองเบื้องต้น!H104&gt;=0,"1","0")</f>
        <v>1</v>
      </c>
      <c r="I104" s="499" t="str">
        <f>IF(งบทดลองเบื้องต้น!I104&gt;=0,"1","0")</f>
        <v>1</v>
      </c>
      <c r="J104" s="499" t="str">
        <f>IF(งบทดลองเบื้องต้น!J104&gt;=0,"1","0")</f>
        <v>1</v>
      </c>
      <c r="K104" s="499" t="str">
        <f>IF(งบทดลองเบื้องต้น!K104&gt;=0,"1","0")</f>
        <v>1</v>
      </c>
    </row>
    <row r="105" spans="1:11" ht="25.2" customHeight="1">
      <c r="A105" s="497">
        <v>102</v>
      </c>
      <c r="B105" s="452" t="s">
        <v>509</v>
      </c>
      <c r="C105" s="498" t="s">
        <v>19</v>
      </c>
      <c r="D105" s="499" t="str">
        <f>IF(งบทดลองเบื้องต้น!D105&gt;=0,"1","0")</f>
        <v>1</v>
      </c>
      <c r="E105" s="499" t="str">
        <f>IF(งบทดลองเบื้องต้น!E105&gt;=0,"1","0")</f>
        <v>1</v>
      </c>
      <c r="F105" s="499" t="str">
        <f>IF(งบทดลองเบื้องต้น!F105&gt;=0,"1","0")</f>
        <v>1</v>
      </c>
      <c r="G105" s="499" t="str">
        <f>IF(งบทดลองเบื้องต้น!G105&gt;=0,"1","0")</f>
        <v>1</v>
      </c>
      <c r="H105" s="499" t="str">
        <f>IF(งบทดลองเบื้องต้น!H105&gt;=0,"1","0")</f>
        <v>1</v>
      </c>
      <c r="I105" s="499" t="str">
        <f>IF(งบทดลองเบื้องต้น!I105&gt;=0,"1","0")</f>
        <v>1</v>
      </c>
      <c r="J105" s="499" t="str">
        <f>IF(งบทดลองเบื้องต้น!J105&gt;=0,"1","0")</f>
        <v>1</v>
      </c>
      <c r="K105" s="499" t="str">
        <f>IF(งบทดลองเบื้องต้น!K105&gt;=0,"1","0")</f>
        <v>1</v>
      </c>
    </row>
    <row r="106" spans="1:11" ht="25.2" customHeight="1">
      <c r="A106" s="497">
        <v>103</v>
      </c>
      <c r="B106" s="452" t="s">
        <v>510</v>
      </c>
      <c r="C106" s="498" t="s">
        <v>20</v>
      </c>
      <c r="D106" s="499" t="str">
        <f>IF(งบทดลองเบื้องต้น!D106&gt;=0,"1","0")</f>
        <v>1</v>
      </c>
      <c r="E106" s="499" t="str">
        <f>IF(งบทดลองเบื้องต้น!E106&gt;=0,"1","0")</f>
        <v>1</v>
      </c>
      <c r="F106" s="499" t="str">
        <f>IF(งบทดลองเบื้องต้น!F106&gt;=0,"1","0")</f>
        <v>1</v>
      </c>
      <c r="G106" s="499" t="str">
        <f>IF(งบทดลองเบื้องต้น!G106&gt;=0,"1","0")</f>
        <v>1</v>
      </c>
      <c r="H106" s="499" t="str">
        <f>IF(งบทดลองเบื้องต้น!H106&gt;=0,"1","0")</f>
        <v>1</v>
      </c>
      <c r="I106" s="499" t="str">
        <f>IF(งบทดลองเบื้องต้น!I106&gt;=0,"1","0")</f>
        <v>1</v>
      </c>
      <c r="J106" s="499" t="str">
        <f>IF(งบทดลองเบื้องต้น!J106&gt;=0,"1","0")</f>
        <v>1</v>
      </c>
      <c r="K106" s="499" t="str">
        <f>IF(งบทดลองเบื้องต้น!K106&gt;=0,"1","0")</f>
        <v>1</v>
      </c>
    </row>
    <row r="107" spans="1:11" ht="25.2" customHeight="1">
      <c r="A107" s="497">
        <v>104</v>
      </c>
      <c r="B107" s="452" t="s">
        <v>511</v>
      </c>
      <c r="C107" s="498" t="s">
        <v>21</v>
      </c>
      <c r="D107" s="499" t="str">
        <f>IF(งบทดลองเบื้องต้น!D107&gt;=0,"1","0")</f>
        <v>1</v>
      </c>
      <c r="E107" s="499" t="str">
        <f>IF(งบทดลองเบื้องต้น!E107&gt;=0,"1","0")</f>
        <v>1</v>
      </c>
      <c r="F107" s="499" t="str">
        <f>IF(งบทดลองเบื้องต้น!F107&gt;=0,"1","0")</f>
        <v>1</v>
      </c>
      <c r="G107" s="499" t="str">
        <f>IF(งบทดลองเบื้องต้น!G107&gt;=0,"1","0")</f>
        <v>1</v>
      </c>
      <c r="H107" s="499" t="str">
        <f>IF(งบทดลองเบื้องต้น!H107&gt;=0,"1","0")</f>
        <v>1</v>
      </c>
      <c r="I107" s="499" t="str">
        <f>IF(งบทดลองเบื้องต้น!I107&gt;=0,"1","0")</f>
        <v>1</v>
      </c>
      <c r="J107" s="499" t="str">
        <f>IF(งบทดลองเบื้องต้น!J107&gt;=0,"1","0")</f>
        <v>1</v>
      </c>
      <c r="K107" s="499" t="str">
        <f>IF(งบทดลองเบื้องต้น!K107&gt;=0,"1","0")</f>
        <v>1</v>
      </c>
    </row>
    <row r="108" spans="1:11" ht="25.2" customHeight="1">
      <c r="A108" s="497">
        <v>105</v>
      </c>
      <c r="B108" s="452" t="s">
        <v>512</v>
      </c>
      <c r="C108" s="498" t="s">
        <v>22</v>
      </c>
      <c r="D108" s="499" t="str">
        <f>IF(งบทดลองเบื้องต้น!D108&gt;=0,"1","0")</f>
        <v>1</v>
      </c>
      <c r="E108" s="499" t="str">
        <f>IF(งบทดลองเบื้องต้น!E108&gt;=0,"1","0")</f>
        <v>1</v>
      </c>
      <c r="F108" s="499" t="str">
        <f>IF(งบทดลองเบื้องต้น!F108&gt;=0,"1","0")</f>
        <v>1</v>
      </c>
      <c r="G108" s="499" t="str">
        <f>IF(งบทดลองเบื้องต้น!G108&gt;=0,"1","0")</f>
        <v>1</v>
      </c>
      <c r="H108" s="499" t="str">
        <f>IF(งบทดลองเบื้องต้น!H108&gt;=0,"1","0")</f>
        <v>1</v>
      </c>
      <c r="I108" s="499" t="str">
        <f>IF(งบทดลองเบื้องต้น!I108&gt;=0,"1","0")</f>
        <v>1</v>
      </c>
      <c r="J108" s="499" t="str">
        <f>IF(งบทดลองเบื้องต้น!J108&gt;=0,"1","0")</f>
        <v>1</v>
      </c>
      <c r="K108" s="499" t="str">
        <f>IF(งบทดลองเบื้องต้น!K108&gt;=0,"1","0")</f>
        <v>1</v>
      </c>
    </row>
    <row r="109" spans="1:11" ht="25.2" customHeight="1">
      <c r="A109" s="497">
        <v>106</v>
      </c>
      <c r="B109" s="452" t="s">
        <v>513</v>
      </c>
      <c r="C109" s="498" t="s">
        <v>23</v>
      </c>
      <c r="D109" s="499" t="str">
        <f>IF(งบทดลองเบื้องต้น!D109&gt;=0,"1","0")</f>
        <v>1</v>
      </c>
      <c r="E109" s="499" t="str">
        <f>IF(งบทดลองเบื้องต้น!E109&gt;=0,"1","0")</f>
        <v>1</v>
      </c>
      <c r="F109" s="499" t="str">
        <f>IF(งบทดลองเบื้องต้น!F109&gt;=0,"1","0")</f>
        <v>1</v>
      </c>
      <c r="G109" s="499" t="str">
        <f>IF(งบทดลองเบื้องต้น!G109&gt;=0,"1","0")</f>
        <v>1</v>
      </c>
      <c r="H109" s="499" t="str">
        <f>IF(งบทดลองเบื้องต้น!H109&gt;=0,"1","0")</f>
        <v>1</v>
      </c>
      <c r="I109" s="499" t="str">
        <f>IF(งบทดลองเบื้องต้น!I109&gt;=0,"1","0")</f>
        <v>1</v>
      </c>
      <c r="J109" s="499" t="str">
        <f>IF(งบทดลองเบื้องต้น!J109&gt;=0,"1","0")</f>
        <v>1</v>
      </c>
      <c r="K109" s="499" t="str">
        <f>IF(งบทดลองเบื้องต้น!K109&gt;=0,"1","0")</f>
        <v>1</v>
      </c>
    </row>
    <row r="110" spans="1:11" ht="25.2" customHeight="1">
      <c r="A110" s="497">
        <v>107</v>
      </c>
      <c r="B110" s="452" t="s">
        <v>514</v>
      </c>
      <c r="C110" s="498" t="s">
        <v>24</v>
      </c>
      <c r="D110" s="499" t="str">
        <f>IF(งบทดลองเบื้องต้น!D110&gt;=0,"1","0")</f>
        <v>1</v>
      </c>
      <c r="E110" s="499" t="str">
        <f>IF(งบทดลองเบื้องต้น!E110&gt;=0,"1","0")</f>
        <v>1</v>
      </c>
      <c r="F110" s="499" t="str">
        <f>IF(งบทดลองเบื้องต้น!F110&gt;=0,"1","0")</f>
        <v>1</v>
      </c>
      <c r="G110" s="499" t="str">
        <f>IF(งบทดลองเบื้องต้น!G110&gt;=0,"1","0")</f>
        <v>1</v>
      </c>
      <c r="H110" s="499" t="str">
        <f>IF(งบทดลองเบื้องต้น!H110&gt;=0,"1","0")</f>
        <v>1</v>
      </c>
      <c r="I110" s="499" t="str">
        <f>IF(งบทดลองเบื้องต้น!I110&gt;=0,"1","0")</f>
        <v>1</v>
      </c>
      <c r="J110" s="499" t="str">
        <f>IF(งบทดลองเบื้องต้น!J110&gt;=0,"1","0")</f>
        <v>1</v>
      </c>
      <c r="K110" s="499" t="str">
        <f>IF(งบทดลองเบื้องต้น!K110&gt;=0,"1","0")</f>
        <v>1</v>
      </c>
    </row>
    <row r="111" spans="1:11" ht="25.2" customHeight="1">
      <c r="A111" s="497">
        <v>108</v>
      </c>
      <c r="B111" s="452" t="s">
        <v>515</v>
      </c>
      <c r="C111" s="498" t="s">
        <v>25</v>
      </c>
      <c r="D111" s="499" t="str">
        <f>IF(งบทดลองเบื้องต้น!D111&gt;=0,"1","0")</f>
        <v>1</v>
      </c>
      <c r="E111" s="499" t="str">
        <f>IF(งบทดลองเบื้องต้น!E111&gt;=0,"1","0")</f>
        <v>1</v>
      </c>
      <c r="F111" s="499" t="str">
        <f>IF(งบทดลองเบื้องต้น!F111&gt;=0,"1","0")</f>
        <v>1</v>
      </c>
      <c r="G111" s="499" t="str">
        <f>IF(งบทดลองเบื้องต้น!G111&gt;=0,"1","0")</f>
        <v>1</v>
      </c>
      <c r="H111" s="499" t="str">
        <f>IF(งบทดลองเบื้องต้น!H111&gt;=0,"1","0")</f>
        <v>1</v>
      </c>
      <c r="I111" s="499" t="str">
        <f>IF(งบทดลองเบื้องต้น!I111&gt;=0,"1","0")</f>
        <v>1</v>
      </c>
      <c r="J111" s="499" t="str">
        <f>IF(งบทดลองเบื้องต้น!J111&gt;=0,"1","0")</f>
        <v>1</v>
      </c>
      <c r="K111" s="499" t="str">
        <f>IF(งบทดลองเบื้องต้น!K111&gt;=0,"1","0")</f>
        <v>1</v>
      </c>
    </row>
    <row r="112" spans="1:11" ht="25.2" customHeight="1">
      <c r="A112" s="497">
        <v>109</v>
      </c>
      <c r="B112" s="452" t="s">
        <v>516</v>
      </c>
      <c r="C112" s="498" t="s">
        <v>26</v>
      </c>
      <c r="D112" s="499" t="str">
        <f>IF(งบทดลองเบื้องต้น!D112&gt;=0,"1","0")</f>
        <v>1</v>
      </c>
      <c r="E112" s="499" t="str">
        <f>IF(งบทดลองเบื้องต้น!E112&gt;=0,"1","0")</f>
        <v>1</v>
      </c>
      <c r="F112" s="499" t="str">
        <f>IF(งบทดลองเบื้องต้น!F112&gt;=0,"1","0")</f>
        <v>1</v>
      </c>
      <c r="G112" s="499" t="str">
        <f>IF(งบทดลองเบื้องต้น!G112&gt;=0,"1","0")</f>
        <v>1</v>
      </c>
      <c r="H112" s="499" t="str">
        <f>IF(งบทดลองเบื้องต้น!H112&gt;=0,"1","0")</f>
        <v>1</v>
      </c>
      <c r="I112" s="499" t="str">
        <f>IF(งบทดลองเบื้องต้น!I112&gt;=0,"1","0")</f>
        <v>1</v>
      </c>
      <c r="J112" s="499" t="str">
        <f>IF(งบทดลองเบื้องต้น!J112&gt;=0,"1","0")</f>
        <v>1</v>
      </c>
      <c r="K112" s="499" t="str">
        <f>IF(งบทดลองเบื้องต้น!K112&gt;=0,"1","0")</f>
        <v>1</v>
      </c>
    </row>
    <row r="113" spans="1:11" ht="25.2" customHeight="1">
      <c r="A113" s="497">
        <v>110</v>
      </c>
      <c r="B113" s="452" t="s">
        <v>517</v>
      </c>
      <c r="C113" s="498" t="s">
        <v>27</v>
      </c>
      <c r="D113" s="499" t="str">
        <f>IF(งบทดลองเบื้องต้น!D113&gt;=0,"1","0")</f>
        <v>1</v>
      </c>
      <c r="E113" s="499" t="str">
        <f>IF(งบทดลองเบื้องต้น!E113&gt;=0,"1","0")</f>
        <v>1</v>
      </c>
      <c r="F113" s="499" t="str">
        <f>IF(งบทดลองเบื้องต้น!F113&gt;=0,"1","0")</f>
        <v>1</v>
      </c>
      <c r="G113" s="499" t="str">
        <f>IF(งบทดลองเบื้องต้น!G113&gt;=0,"1","0")</f>
        <v>1</v>
      </c>
      <c r="H113" s="499" t="str">
        <f>IF(งบทดลองเบื้องต้น!H113&gt;=0,"1","0")</f>
        <v>1</v>
      </c>
      <c r="I113" s="499" t="str">
        <f>IF(งบทดลองเบื้องต้น!I113&gt;=0,"1","0")</f>
        <v>1</v>
      </c>
      <c r="J113" s="499" t="str">
        <f>IF(งบทดลองเบื้องต้น!J113&gt;=0,"1","0")</f>
        <v>1</v>
      </c>
      <c r="K113" s="499" t="str">
        <f>IF(งบทดลองเบื้องต้น!K113&gt;=0,"1","0")</f>
        <v>1</v>
      </c>
    </row>
    <row r="114" spans="1:11" ht="25.2" customHeight="1">
      <c r="A114" s="497">
        <v>111</v>
      </c>
      <c r="B114" s="452" t="s">
        <v>518</v>
      </c>
      <c r="C114" s="498" t="s">
        <v>28</v>
      </c>
      <c r="D114" s="499" t="str">
        <f>IF(งบทดลองเบื้องต้น!D114&gt;=0,"1","0")</f>
        <v>1</v>
      </c>
      <c r="E114" s="499" t="str">
        <f>IF(งบทดลองเบื้องต้น!E114&gt;=0,"1","0")</f>
        <v>1</v>
      </c>
      <c r="F114" s="499" t="str">
        <f>IF(งบทดลองเบื้องต้น!F114&gt;=0,"1","0")</f>
        <v>1</v>
      </c>
      <c r="G114" s="499" t="str">
        <f>IF(งบทดลองเบื้องต้น!G114&gt;=0,"1","0")</f>
        <v>1</v>
      </c>
      <c r="H114" s="499" t="str">
        <f>IF(งบทดลองเบื้องต้น!H114&gt;=0,"1","0")</f>
        <v>1</v>
      </c>
      <c r="I114" s="499" t="str">
        <f>IF(งบทดลองเบื้องต้น!I114&gt;=0,"1","0")</f>
        <v>1</v>
      </c>
      <c r="J114" s="499" t="str">
        <f>IF(งบทดลองเบื้องต้น!J114&gt;=0,"1","0")</f>
        <v>1</v>
      </c>
      <c r="K114" s="499" t="str">
        <f>IF(งบทดลองเบื้องต้น!K114&gt;=0,"1","0")</f>
        <v>1</v>
      </c>
    </row>
    <row r="115" spans="1:11" ht="25.2" customHeight="1">
      <c r="A115" s="497">
        <v>112</v>
      </c>
      <c r="B115" s="452" t="s">
        <v>519</v>
      </c>
      <c r="C115" s="498" t="s">
        <v>29</v>
      </c>
      <c r="D115" s="499" t="str">
        <f>IF(งบทดลองเบื้องต้น!D115&gt;=0,"1","0")</f>
        <v>1</v>
      </c>
      <c r="E115" s="499" t="str">
        <f>IF(งบทดลองเบื้องต้น!E115&gt;=0,"1","0")</f>
        <v>1</v>
      </c>
      <c r="F115" s="499" t="str">
        <f>IF(งบทดลองเบื้องต้น!F115&gt;=0,"1","0")</f>
        <v>1</v>
      </c>
      <c r="G115" s="499" t="str">
        <f>IF(งบทดลองเบื้องต้น!G115&gt;=0,"1","0")</f>
        <v>1</v>
      </c>
      <c r="H115" s="499" t="str">
        <f>IF(งบทดลองเบื้องต้น!H115&gt;=0,"1","0")</f>
        <v>1</v>
      </c>
      <c r="I115" s="499" t="str">
        <f>IF(งบทดลองเบื้องต้น!I115&gt;=0,"1","0")</f>
        <v>1</v>
      </c>
      <c r="J115" s="499" t="str">
        <f>IF(งบทดลองเบื้องต้น!J115&gt;=0,"1","0")</f>
        <v>1</v>
      </c>
      <c r="K115" s="499" t="str">
        <f>IF(งบทดลองเบื้องต้น!K115&gt;=0,"1","0")</f>
        <v>1</v>
      </c>
    </row>
    <row r="116" spans="1:11" ht="25.2" customHeight="1">
      <c r="A116" s="497">
        <v>113</v>
      </c>
      <c r="B116" s="452" t="s">
        <v>520</v>
      </c>
      <c r="C116" s="498" t="s">
        <v>37</v>
      </c>
      <c r="D116" s="499" t="str">
        <f>IF(งบทดลองเบื้องต้น!D116&gt;=0,"1","0")</f>
        <v>1</v>
      </c>
      <c r="E116" s="499" t="str">
        <f>IF(งบทดลองเบื้องต้น!E116&gt;=0,"1","0")</f>
        <v>1</v>
      </c>
      <c r="F116" s="499" t="str">
        <f>IF(งบทดลองเบื้องต้น!F116&gt;=0,"1","0")</f>
        <v>1</v>
      </c>
      <c r="G116" s="499" t="str">
        <f>IF(งบทดลองเบื้องต้น!G116&gt;=0,"1","0")</f>
        <v>1</v>
      </c>
      <c r="H116" s="499" t="str">
        <f>IF(งบทดลองเบื้องต้น!H116&gt;=0,"1","0")</f>
        <v>1</v>
      </c>
      <c r="I116" s="499" t="str">
        <f>IF(งบทดลองเบื้องต้น!I116&gt;=0,"1","0")</f>
        <v>1</v>
      </c>
      <c r="J116" s="499" t="str">
        <f>IF(งบทดลองเบื้องต้น!J116&gt;=0,"1","0")</f>
        <v>1</v>
      </c>
      <c r="K116" s="499" t="str">
        <f>IF(งบทดลองเบื้องต้น!K116&gt;=0,"1","0")</f>
        <v>1</v>
      </c>
    </row>
    <row r="117" spans="1:11" ht="25.2" customHeight="1">
      <c r="A117" s="497">
        <v>114</v>
      </c>
      <c r="B117" s="452" t="s">
        <v>521</v>
      </c>
      <c r="C117" s="498" t="s">
        <v>38</v>
      </c>
      <c r="D117" s="499" t="str">
        <f>IF(งบทดลองเบื้องต้น!D117&gt;=0,"1","0")</f>
        <v>1</v>
      </c>
      <c r="E117" s="499" t="str">
        <f>IF(งบทดลองเบื้องต้น!E117&gt;=0,"1","0")</f>
        <v>1</v>
      </c>
      <c r="F117" s="499" t="str">
        <f>IF(งบทดลองเบื้องต้น!F117&gt;=0,"1","0")</f>
        <v>1</v>
      </c>
      <c r="G117" s="499" t="str">
        <f>IF(งบทดลองเบื้องต้น!G117&gt;=0,"1","0")</f>
        <v>1</v>
      </c>
      <c r="H117" s="499" t="str">
        <f>IF(งบทดลองเบื้องต้น!H117&gt;=0,"1","0")</f>
        <v>1</v>
      </c>
      <c r="I117" s="499" t="str">
        <f>IF(งบทดลองเบื้องต้น!I117&gt;=0,"1","0")</f>
        <v>1</v>
      </c>
      <c r="J117" s="499" t="str">
        <f>IF(งบทดลองเบื้องต้น!J117&gt;=0,"1","0")</f>
        <v>1</v>
      </c>
      <c r="K117" s="499" t="str">
        <f>IF(งบทดลองเบื้องต้น!K117&gt;=0,"1","0")</f>
        <v>1</v>
      </c>
    </row>
    <row r="118" spans="1:11" ht="25.2" customHeight="1">
      <c r="A118" s="497">
        <v>115</v>
      </c>
      <c r="B118" s="452" t="s">
        <v>522</v>
      </c>
      <c r="C118" s="498" t="s">
        <v>30</v>
      </c>
      <c r="D118" s="499" t="str">
        <f>IF(งบทดลองเบื้องต้น!D118&gt;=0,"1","0")</f>
        <v>1</v>
      </c>
      <c r="E118" s="499" t="str">
        <f>IF(งบทดลองเบื้องต้น!E118&gt;=0,"1","0")</f>
        <v>1</v>
      </c>
      <c r="F118" s="499" t="str">
        <f>IF(งบทดลองเบื้องต้น!F118&gt;=0,"1","0")</f>
        <v>1</v>
      </c>
      <c r="G118" s="499" t="str">
        <f>IF(งบทดลองเบื้องต้น!G118&gt;=0,"1","0")</f>
        <v>1</v>
      </c>
      <c r="H118" s="499" t="str">
        <f>IF(งบทดลองเบื้องต้น!H118&gt;=0,"1","0")</f>
        <v>1</v>
      </c>
      <c r="I118" s="499" t="str">
        <f>IF(งบทดลองเบื้องต้น!I118&gt;=0,"1","0")</f>
        <v>1</v>
      </c>
      <c r="J118" s="499" t="str">
        <f>IF(งบทดลองเบื้องต้น!J118&gt;=0,"1","0")</f>
        <v>1</v>
      </c>
      <c r="K118" s="499" t="str">
        <f>IF(งบทดลองเบื้องต้น!K118&gt;=0,"1","0")</f>
        <v>1</v>
      </c>
    </row>
    <row r="119" spans="1:11" ht="25.2" customHeight="1">
      <c r="A119" s="497">
        <v>116</v>
      </c>
      <c r="B119" s="452" t="s">
        <v>523</v>
      </c>
      <c r="C119" s="498" t="s">
        <v>31</v>
      </c>
      <c r="D119" s="499" t="str">
        <f>IF(งบทดลองเบื้องต้น!D119&gt;=0,"1","0")</f>
        <v>1</v>
      </c>
      <c r="E119" s="499" t="str">
        <f>IF(งบทดลองเบื้องต้น!E119&gt;=0,"1","0")</f>
        <v>1</v>
      </c>
      <c r="F119" s="499" t="str">
        <f>IF(งบทดลองเบื้องต้น!F119&gt;=0,"1","0")</f>
        <v>1</v>
      </c>
      <c r="G119" s="499" t="str">
        <f>IF(งบทดลองเบื้องต้น!G119&gt;=0,"1","0")</f>
        <v>1</v>
      </c>
      <c r="H119" s="499" t="str">
        <f>IF(งบทดลองเบื้องต้น!H119&gt;=0,"1","0")</f>
        <v>1</v>
      </c>
      <c r="I119" s="499" t="str">
        <f>IF(งบทดลองเบื้องต้น!I119&gt;=0,"1","0")</f>
        <v>1</v>
      </c>
      <c r="J119" s="499" t="str">
        <f>IF(งบทดลองเบื้องต้น!J119&gt;=0,"1","0")</f>
        <v>1</v>
      </c>
      <c r="K119" s="499" t="str">
        <f>IF(งบทดลองเบื้องต้น!K119&gt;=0,"1","0")</f>
        <v>1</v>
      </c>
    </row>
    <row r="120" spans="1:11" ht="25.2" customHeight="1">
      <c r="A120" s="497">
        <v>117</v>
      </c>
      <c r="B120" s="452" t="s">
        <v>524</v>
      </c>
      <c r="C120" s="498" t="s">
        <v>32</v>
      </c>
      <c r="D120" s="499" t="str">
        <f>IF(งบทดลองเบื้องต้น!D120&gt;=0,"1","0")</f>
        <v>1</v>
      </c>
      <c r="E120" s="499" t="str">
        <f>IF(งบทดลองเบื้องต้น!E120&gt;=0,"1","0")</f>
        <v>1</v>
      </c>
      <c r="F120" s="499" t="str">
        <f>IF(งบทดลองเบื้องต้น!F120&gt;=0,"1","0")</f>
        <v>1</v>
      </c>
      <c r="G120" s="499" t="str">
        <f>IF(งบทดลองเบื้องต้น!G120&gt;=0,"1","0")</f>
        <v>1</v>
      </c>
      <c r="H120" s="499" t="str">
        <f>IF(งบทดลองเบื้องต้น!H120&gt;=0,"1","0")</f>
        <v>1</v>
      </c>
      <c r="I120" s="499" t="str">
        <f>IF(งบทดลองเบื้องต้น!I120&gt;=0,"1","0")</f>
        <v>1</v>
      </c>
      <c r="J120" s="499" t="str">
        <f>IF(งบทดลองเบื้องต้น!J120&gt;=0,"1","0")</f>
        <v>1</v>
      </c>
      <c r="K120" s="499" t="str">
        <f>IF(งบทดลองเบื้องต้น!K120&gt;=0,"1","0")</f>
        <v>1</v>
      </c>
    </row>
    <row r="121" spans="1:11" ht="25.2" customHeight="1">
      <c r="A121" s="497">
        <v>118</v>
      </c>
      <c r="B121" s="452" t="s">
        <v>525</v>
      </c>
      <c r="C121" s="498" t="s">
        <v>33</v>
      </c>
      <c r="D121" s="499" t="str">
        <f>IF(งบทดลองเบื้องต้น!D121&gt;=0,"1","0")</f>
        <v>1</v>
      </c>
      <c r="E121" s="499" t="str">
        <f>IF(งบทดลองเบื้องต้น!E121&gt;=0,"1","0")</f>
        <v>1</v>
      </c>
      <c r="F121" s="499" t="str">
        <f>IF(งบทดลองเบื้องต้น!F121&gt;=0,"1","0")</f>
        <v>1</v>
      </c>
      <c r="G121" s="499" t="str">
        <f>IF(งบทดลองเบื้องต้น!G121&gt;=0,"1","0")</f>
        <v>1</v>
      </c>
      <c r="H121" s="499" t="str">
        <f>IF(งบทดลองเบื้องต้น!H121&gt;=0,"1","0")</f>
        <v>1</v>
      </c>
      <c r="I121" s="499" t="str">
        <f>IF(งบทดลองเบื้องต้น!I121&gt;=0,"1","0")</f>
        <v>1</v>
      </c>
      <c r="J121" s="499" t="str">
        <f>IF(งบทดลองเบื้องต้น!J121&gt;=0,"1","0")</f>
        <v>1</v>
      </c>
      <c r="K121" s="499" t="str">
        <f>IF(งบทดลองเบื้องต้น!K121&gt;=0,"1","0")</f>
        <v>1</v>
      </c>
    </row>
    <row r="122" spans="1:11" ht="25.2" customHeight="1">
      <c r="A122" s="497">
        <v>119</v>
      </c>
      <c r="B122" s="452" t="s">
        <v>526</v>
      </c>
      <c r="C122" s="498" t="s">
        <v>34</v>
      </c>
      <c r="D122" s="499" t="str">
        <f>IF(งบทดลองเบื้องต้น!D122&gt;=0,"1","0")</f>
        <v>1</v>
      </c>
      <c r="E122" s="499" t="str">
        <f>IF(งบทดลองเบื้องต้น!E122&gt;=0,"1","0")</f>
        <v>1</v>
      </c>
      <c r="F122" s="499" t="str">
        <f>IF(งบทดลองเบื้องต้น!F122&gt;=0,"1","0")</f>
        <v>1</v>
      </c>
      <c r="G122" s="499" t="str">
        <f>IF(งบทดลองเบื้องต้น!G122&gt;=0,"1","0")</f>
        <v>1</v>
      </c>
      <c r="H122" s="499" t="str">
        <f>IF(งบทดลองเบื้องต้น!H122&gt;=0,"1","0")</f>
        <v>1</v>
      </c>
      <c r="I122" s="499" t="str">
        <f>IF(งบทดลองเบื้องต้น!I122&gt;=0,"1","0")</f>
        <v>1</v>
      </c>
      <c r="J122" s="499" t="str">
        <f>IF(งบทดลองเบื้องต้น!J122&gt;=0,"1","0")</f>
        <v>1</v>
      </c>
      <c r="K122" s="499" t="str">
        <f>IF(งบทดลองเบื้องต้น!K122&gt;=0,"1","0")</f>
        <v>1</v>
      </c>
    </row>
    <row r="123" spans="1:11" ht="25.2" customHeight="1">
      <c r="A123" s="497">
        <v>120</v>
      </c>
      <c r="B123" s="452" t="s">
        <v>527</v>
      </c>
      <c r="C123" s="498" t="s">
        <v>35</v>
      </c>
      <c r="D123" s="499" t="str">
        <f>IF(งบทดลองเบื้องต้น!D123&gt;=0,"1","0")</f>
        <v>1</v>
      </c>
      <c r="E123" s="499" t="str">
        <f>IF(งบทดลองเบื้องต้น!E123&gt;=0,"1","0")</f>
        <v>1</v>
      </c>
      <c r="F123" s="499" t="str">
        <f>IF(งบทดลองเบื้องต้น!F123&gt;=0,"1","0")</f>
        <v>1</v>
      </c>
      <c r="G123" s="499" t="str">
        <f>IF(งบทดลองเบื้องต้น!G123&gt;=0,"1","0")</f>
        <v>1</v>
      </c>
      <c r="H123" s="499" t="str">
        <f>IF(งบทดลองเบื้องต้น!H123&gt;=0,"1","0")</f>
        <v>1</v>
      </c>
      <c r="I123" s="499" t="str">
        <f>IF(งบทดลองเบื้องต้น!I123&gt;=0,"1","0")</f>
        <v>1</v>
      </c>
      <c r="J123" s="499" t="str">
        <f>IF(งบทดลองเบื้องต้น!J123&gt;=0,"1","0")</f>
        <v>1</v>
      </c>
      <c r="K123" s="499" t="str">
        <f>IF(งบทดลองเบื้องต้น!K123&gt;=0,"1","0")</f>
        <v>1</v>
      </c>
    </row>
    <row r="124" spans="1:11" ht="25.2" customHeight="1">
      <c r="A124" s="497">
        <v>121</v>
      </c>
      <c r="B124" s="452" t="s">
        <v>528</v>
      </c>
      <c r="C124" s="498" t="s">
        <v>36</v>
      </c>
      <c r="D124" s="499" t="str">
        <f>IF(งบทดลองเบื้องต้น!D124&gt;=0,"1","0")</f>
        <v>1</v>
      </c>
      <c r="E124" s="499" t="str">
        <f>IF(งบทดลองเบื้องต้น!E124&gt;=0,"1","0")</f>
        <v>1</v>
      </c>
      <c r="F124" s="499" t="str">
        <f>IF(งบทดลองเบื้องต้น!F124&gt;=0,"1","0")</f>
        <v>1</v>
      </c>
      <c r="G124" s="499" t="str">
        <f>IF(งบทดลองเบื้องต้น!G124&gt;=0,"1","0")</f>
        <v>1</v>
      </c>
      <c r="H124" s="499" t="str">
        <f>IF(งบทดลองเบื้องต้น!H124&gt;=0,"1","0")</f>
        <v>1</v>
      </c>
      <c r="I124" s="499" t="str">
        <f>IF(งบทดลองเบื้องต้น!I124&gt;=0,"1","0")</f>
        <v>1</v>
      </c>
      <c r="J124" s="499" t="str">
        <f>IF(งบทดลองเบื้องต้น!J124&gt;=0,"1","0")</f>
        <v>1</v>
      </c>
      <c r="K124" s="499" t="str">
        <f>IF(งบทดลองเบื้องต้น!K124&gt;=0,"1","0")</f>
        <v>1</v>
      </c>
    </row>
    <row r="125" spans="1:11" ht="25.2" customHeight="1">
      <c r="A125" s="497">
        <v>122</v>
      </c>
      <c r="B125" s="452" t="s">
        <v>529</v>
      </c>
      <c r="C125" s="498" t="s">
        <v>39</v>
      </c>
      <c r="D125" s="499" t="str">
        <f>IF(งบทดลองเบื้องต้น!D125&gt;=0,"1","0")</f>
        <v>1</v>
      </c>
      <c r="E125" s="499" t="str">
        <f>IF(งบทดลองเบื้องต้น!E125&gt;=0,"1","0")</f>
        <v>1</v>
      </c>
      <c r="F125" s="499" t="str">
        <f>IF(งบทดลองเบื้องต้น!F125&gt;=0,"1","0")</f>
        <v>1</v>
      </c>
      <c r="G125" s="499" t="str">
        <f>IF(งบทดลองเบื้องต้น!G125&gt;=0,"1","0")</f>
        <v>1</v>
      </c>
      <c r="H125" s="499" t="str">
        <f>IF(งบทดลองเบื้องต้น!H125&gt;=0,"1","0")</f>
        <v>1</v>
      </c>
      <c r="I125" s="499" t="str">
        <f>IF(งบทดลองเบื้องต้น!I125&gt;=0,"1","0")</f>
        <v>1</v>
      </c>
      <c r="J125" s="499" t="str">
        <f>IF(งบทดลองเบื้องต้น!J125&gt;=0,"1","0")</f>
        <v>1</v>
      </c>
      <c r="K125" s="499" t="str">
        <f>IF(งบทดลองเบื้องต้น!K125&gt;=0,"1","0")</f>
        <v>1</v>
      </c>
    </row>
    <row r="126" spans="1:11" ht="25.2" customHeight="1">
      <c r="A126" s="497">
        <v>123</v>
      </c>
      <c r="B126" s="452" t="s">
        <v>530</v>
      </c>
      <c r="C126" s="498" t="s">
        <v>40</v>
      </c>
      <c r="D126" s="499" t="str">
        <f>IF(งบทดลองเบื้องต้น!D126&gt;=0,"1","0")</f>
        <v>1</v>
      </c>
      <c r="E126" s="499" t="str">
        <f>IF(งบทดลองเบื้องต้น!E126&gt;=0,"1","0")</f>
        <v>1</v>
      </c>
      <c r="F126" s="499" t="str">
        <f>IF(งบทดลองเบื้องต้น!F126&gt;=0,"1","0")</f>
        <v>1</v>
      </c>
      <c r="G126" s="499" t="str">
        <f>IF(งบทดลองเบื้องต้น!G126&gt;=0,"1","0")</f>
        <v>1</v>
      </c>
      <c r="H126" s="499" t="str">
        <f>IF(งบทดลองเบื้องต้น!H126&gt;=0,"1","0")</f>
        <v>1</v>
      </c>
      <c r="I126" s="499" t="str">
        <f>IF(งบทดลองเบื้องต้น!I126&gt;=0,"1","0")</f>
        <v>1</v>
      </c>
      <c r="J126" s="499" t="str">
        <f>IF(งบทดลองเบื้องต้น!J126&gt;=0,"1","0")</f>
        <v>1</v>
      </c>
      <c r="K126" s="499" t="str">
        <f>IF(งบทดลองเบื้องต้น!K126&gt;=0,"1","0")</f>
        <v>1</v>
      </c>
    </row>
    <row r="127" spans="1:11" ht="25.2" customHeight="1">
      <c r="A127" s="497">
        <v>124</v>
      </c>
      <c r="B127" s="452" t="s">
        <v>531</v>
      </c>
      <c r="C127" s="498" t="s">
        <v>41</v>
      </c>
      <c r="D127" s="499" t="str">
        <f>IF(งบทดลองเบื้องต้น!D127&gt;=0,"1","0")</f>
        <v>1</v>
      </c>
      <c r="E127" s="499" t="str">
        <f>IF(งบทดลองเบื้องต้น!E127&gt;=0,"1","0")</f>
        <v>1</v>
      </c>
      <c r="F127" s="499" t="str">
        <f>IF(งบทดลองเบื้องต้น!F127&gt;=0,"1","0")</f>
        <v>1</v>
      </c>
      <c r="G127" s="499" t="str">
        <f>IF(งบทดลองเบื้องต้น!G127&gt;=0,"1","0")</f>
        <v>1</v>
      </c>
      <c r="H127" s="499" t="str">
        <f>IF(งบทดลองเบื้องต้น!H127&gt;=0,"1","0")</f>
        <v>1</v>
      </c>
      <c r="I127" s="499" t="str">
        <f>IF(งบทดลองเบื้องต้น!I127&gt;=0,"1","0")</f>
        <v>1</v>
      </c>
      <c r="J127" s="499" t="str">
        <f>IF(งบทดลองเบื้องต้น!J127&gt;=0,"1","0")</f>
        <v>1</v>
      </c>
      <c r="K127" s="499" t="str">
        <f>IF(งบทดลองเบื้องต้น!K127&gt;=0,"1","0")</f>
        <v>1</v>
      </c>
    </row>
    <row r="128" spans="1:11" ht="25.2" customHeight="1">
      <c r="A128" s="497">
        <v>125</v>
      </c>
      <c r="B128" s="452" t="s">
        <v>532</v>
      </c>
      <c r="C128" s="498" t="s">
        <v>42</v>
      </c>
      <c r="D128" s="499" t="str">
        <f>IF(งบทดลองเบื้องต้น!D128&gt;=0,"1","0")</f>
        <v>1</v>
      </c>
      <c r="E128" s="499" t="str">
        <f>IF(งบทดลองเบื้องต้น!E128&gt;=0,"1","0")</f>
        <v>1</v>
      </c>
      <c r="F128" s="499" t="str">
        <f>IF(งบทดลองเบื้องต้น!F128&gt;=0,"1","0")</f>
        <v>1</v>
      </c>
      <c r="G128" s="499" t="str">
        <f>IF(งบทดลองเบื้องต้น!G128&gt;=0,"1","0")</f>
        <v>1</v>
      </c>
      <c r="H128" s="499" t="str">
        <f>IF(งบทดลองเบื้องต้น!H128&gt;=0,"1","0")</f>
        <v>1</v>
      </c>
      <c r="I128" s="499" t="str">
        <f>IF(งบทดลองเบื้องต้น!I128&gt;=0,"1","0")</f>
        <v>1</v>
      </c>
      <c r="J128" s="499" t="str">
        <f>IF(งบทดลองเบื้องต้น!J128&gt;=0,"1","0")</f>
        <v>1</v>
      </c>
      <c r="K128" s="499" t="str">
        <f>IF(งบทดลองเบื้องต้น!K128&gt;=0,"1","0")</f>
        <v>1</v>
      </c>
    </row>
    <row r="129" spans="1:11" ht="25.2" customHeight="1">
      <c r="A129" s="497">
        <v>126</v>
      </c>
      <c r="B129" s="452" t="s">
        <v>533</v>
      </c>
      <c r="C129" s="498" t="s">
        <v>43</v>
      </c>
      <c r="D129" s="499" t="str">
        <f>IF(งบทดลองเบื้องต้น!D129&gt;=0,"1","0")</f>
        <v>1</v>
      </c>
      <c r="E129" s="499" t="str">
        <f>IF(งบทดลองเบื้องต้น!E129&gt;=0,"1","0")</f>
        <v>1</v>
      </c>
      <c r="F129" s="499" t="str">
        <f>IF(งบทดลองเบื้องต้น!F129&gt;=0,"1","0")</f>
        <v>1</v>
      </c>
      <c r="G129" s="499" t="str">
        <f>IF(งบทดลองเบื้องต้น!G129&gt;=0,"1","0")</f>
        <v>1</v>
      </c>
      <c r="H129" s="499" t="str">
        <f>IF(งบทดลองเบื้องต้น!H129&gt;=0,"1","0")</f>
        <v>1</v>
      </c>
      <c r="I129" s="499" t="str">
        <f>IF(งบทดลองเบื้องต้น!I129&gt;=0,"1","0")</f>
        <v>1</v>
      </c>
      <c r="J129" s="499" t="str">
        <f>IF(งบทดลองเบื้องต้น!J129&gt;=0,"1","0")</f>
        <v>1</v>
      </c>
      <c r="K129" s="499" t="str">
        <f>IF(งบทดลองเบื้องต้น!K129&gt;=0,"1","0")</f>
        <v>1</v>
      </c>
    </row>
    <row r="130" spans="1:11" ht="25.2" customHeight="1">
      <c r="A130" s="497">
        <v>127</v>
      </c>
      <c r="B130" s="452" t="s">
        <v>534</v>
      </c>
      <c r="C130" s="498" t="s">
        <v>44</v>
      </c>
      <c r="D130" s="499" t="str">
        <f>IF(งบทดลองเบื้องต้น!D130&gt;=0,"1","0")</f>
        <v>1</v>
      </c>
      <c r="E130" s="499" t="str">
        <f>IF(งบทดลองเบื้องต้น!E130&gt;=0,"1","0")</f>
        <v>1</v>
      </c>
      <c r="F130" s="499" t="str">
        <f>IF(งบทดลองเบื้องต้น!F130&gt;=0,"1","0")</f>
        <v>1</v>
      </c>
      <c r="G130" s="499" t="str">
        <f>IF(งบทดลองเบื้องต้น!G130&gt;=0,"1","0")</f>
        <v>1</v>
      </c>
      <c r="H130" s="499" t="str">
        <f>IF(งบทดลองเบื้องต้น!H130&gt;=0,"1","0")</f>
        <v>1</v>
      </c>
      <c r="I130" s="499" t="str">
        <f>IF(งบทดลองเบื้องต้น!I130&gt;=0,"1","0")</f>
        <v>1</v>
      </c>
      <c r="J130" s="499" t="str">
        <f>IF(งบทดลองเบื้องต้น!J130&gt;=0,"1","0")</f>
        <v>1</v>
      </c>
      <c r="K130" s="499" t="str">
        <f>IF(งบทดลองเบื้องต้น!K130&gt;=0,"1","0")</f>
        <v>1</v>
      </c>
    </row>
    <row r="131" spans="1:11" ht="25.2" customHeight="1">
      <c r="A131" s="497">
        <v>128</v>
      </c>
      <c r="B131" s="452" t="s">
        <v>1909</v>
      </c>
      <c r="C131" s="498" t="s">
        <v>1910</v>
      </c>
      <c r="D131" s="499" t="str">
        <f>IF(งบทดลองเบื้องต้น!D131&gt;=0,"1","0")</f>
        <v>1</v>
      </c>
      <c r="E131" s="499" t="str">
        <f>IF(งบทดลองเบื้องต้น!E131&gt;=0,"1","0")</f>
        <v>1</v>
      </c>
      <c r="F131" s="499" t="str">
        <f>IF(งบทดลองเบื้องต้น!F131&gt;=0,"1","0")</f>
        <v>1</v>
      </c>
      <c r="G131" s="499" t="str">
        <f>IF(งบทดลองเบื้องต้น!G131&gt;=0,"1","0")</f>
        <v>1</v>
      </c>
      <c r="H131" s="499" t="str">
        <f>IF(งบทดลองเบื้องต้น!H131&gt;=0,"1","0")</f>
        <v>1</v>
      </c>
      <c r="I131" s="499" t="str">
        <f>IF(งบทดลองเบื้องต้น!I131&gt;=0,"1","0")</f>
        <v>1</v>
      </c>
      <c r="J131" s="499" t="str">
        <f>IF(งบทดลองเบื้องต้น!J131&gt;=0,"1","0")</f>
        <v>1</v>
      </c>
      <c r="K131" s="499" t="str">
        <f>IF(งบทดลองเบื้องต้น!K131&gt;=0,"1","0")</f>
        <v>1</v>
      </c>
    </row>
    <row r="132" spans="1:11" ht="25.2" customHeight="1">
      <c r="A132" s="497">
        <v>129</v>
      </c>
      <c r="B132" s="452" t="s">
        <v>535</v>
      </c>
      <c r="C132" s="498" t="s">
        <v>45</v>
      </c>
      <c r="D132" s="499" t="str">
        <f>IF(งบทดลองเบื้องต้น!D132&gt;=0,"1","0")</f>
        <v>1</v>
      </c>
      <c r="E132" s="499" t="str">
        <f>IF(งบทดลองเบื้องต้น!E132&gt;=0,"1","0")</f>
        <v>1</v>
      </c>
      <c r="F132" s="499" t="str">
        <f>IF(งบทดลองเบื้องต้น!F132&gt;=0,"1","0")</f>
        <v>1</v>
      </c>
      <c r="G132" s="499" t="str">
        <f>IF(งบทดลองเบื้องต้น!G132&gt;=0,"1","0")</f>
        <v>1</v>
      </c>
      <c r="H132" s="499" t="str">
        <f>IF(งบทดลองเบื้องต้น!H132&gt;=0,"1","0")</f>
        <v>1</v>
      </c>
      <c r="I132" s="499" t="str">
        <f>IF(งบทดลองเบื้องต้น!I132&gt;=0,"1","0")</f>
        <v>1</v>
      </c>
      <c r="J132" s="499" t="str">
        <f>IF(งบทดลองเบื้องต้น!J132&gt;=0,"1","0")</f>
        <v>1</v>
      </c>
      <c r="K132" s="499" t="str">
        <f>IF(งบทดลองเบื้องต้น!K132&gt;=0,"1","0")</f>
        <v>1</v>
      </c>
    </row>
    <row r="133" spans="1:11" ht="25.2" customHeight="1">
      <c r="A133" s="497">
        <v>130</v>
      </c>
      <c r="B133" s="452" t="s">
        <v>536</v>
      </c>
      <c r="C133" s="498" t="s">
        <v>46</v>
      </c>
      <c r="D133" s="499" t="str">
        <f>IF(งบทดลองเบื้องต้น!D133&gt;=0,"1","0")</f>
        <v>1</v>
      </c>
      <c r="E133" s="499" t="str">
        <f>IF(งบทดลองเบื้องต้น!E133&gt;=0,"1","0")</f>
        <v>1</v>
      </c>
      <c r="F133" s="499" t="str">
        <f>IF(งบทดลองเบื้องต้น!F133&gt;=0,"1","0")</f>
        <v>1</v>
      </c>
      <c r="G133" s="499" t="str">
        <f>IF(งบทดลองเบื้องต้น!G133&gt;=0,"1","0")</f>
        <v>1</v>
      </c>
      <c r="H133" s="499" t="str">
        <f>IF(งบทดลองเบื้องต้น!H133&gt;=0,"1","0")</f>
        <v>1</v>
      </c>
      <c r="I133" s="499" t="str">
        <f>IF(งบทดลองเบื้องต้น!I133&gt;=0,"1","0")</f>
        <v>1</v>
      </c>
      <c r="J133" s="499" t="str">
        <f>IF(งบทดลองเบื้องต้น!J133&gt;=0,"1","0")</f>
        <v>1</v>
      </c>
      <c r="K133" s="499" t="str">
        <f>IF(งบทดลองเบื้องต้น!K133&gt;=0,"1","0")</f>
        <v>1</v>
      </c>
    </row>
    <row r="134" spans="1:11" ht="25.2" customHeight="1">
      <c r="A134" s="497">
        <v>131</v>
      </c>
      <c r="B134" s="452" t="s">
        <v>1911</v>
      </c>
      <c r="C134" s="498" t="s">
        <v>47</v>
      </c>
      <c r="D134" s="499" t="str">
        <f>IF(งบทดลองเบื้องต้น!D134&gt;=0,"1","0")</f>
        <v>1</v>
      </c>
      <c r="E134" s="499" t="str">
        <f>IF(งบทดลองเบื้องต้น!E134&gt;=0,"1","0")</f>
        <v>1</v>
      </c>
      <c r="F134" s="499" t="str">
        <f>IF(งบทดลองเบื้องต้น!F134&gt;=0,"1","0")</f>
        <v>1</v>
      </c>
      <c r="G134" s="499" t="str">
        <f>IF(งบทดลองเบื้องต้น!G134&gt;=0,"1","0")</f>
        <v>1</v>
      </c>
      <c r="H134" s="499" t="str">
        <f>IF(งบทดลองเบื้องต้น!H134&gt;=0,"1","0")</f>
        <v>1</v>
      </c>
      <c r="I134" s="499" t="str">
        <f>IF(งบทดลองเบื้องต้น!I134&gt;=0,"1","0")</f>
        <v>1</v>
      </c>
      <c r="J134" s="499" t="str">
        <f>IF(งบทดลองเบื้องต้น!J134&gt;=0,"1","0")</f>
        <v>1</v>
      </c>
      <c r="K134" s="499" t="str">
        <f>IF(งบทดลองเบื้องต้น!K134&gt;=0,"1","0")</f>
        <v>1</v>
      </c>
    </row>
    <row r="135" spans="1:11" ht="25.2" customHeight="1">
      <c r="A135" s="497">
        <v>132</v>
      </c>
      <c r="B135" s="452" t="s">
        <v>537</v>
      </c>
      <c r="C135" s="498" t="s">
        <v>48</v>
      </c>
      <c r="D135" s="499" t="str">
        <f>IF(งบทดลองเบื้องต้น!D135&gt;=0,"1","0")</f>
        <v>1</v>
      </c>
      <c r="E135" s="499" t="str">
        <f>IF(งบทดลองเบื้องต้น!E135&gt;=0,"1","0")</f>
        <v>1</v>
      </c>
      <c r="F135" s="499" t="str">
        <f>IF(งบทดลองเบื้องต้น!F135&gt;=0,"1","0")</f>
        <v>1</v>
      </c>
      <c r="G135" s="499" t="str">
        <f>IF(งบทดลองเบื้องต้น!G135&gt;=0,"1","0")</f>
        <v>1</v>
      </c>
      <c r="H135" s="499" t="str">
        <f>IF(งบทดลองเบื้องต้น!H135&gt;=0,"1","0")</f>
        <v>1</v>
      </c>
      <c r="I135" s="499" t="str">
        <f>IF(งบทดลองเบื้องต้น!I135&gt;=0,"1","0")</f>
        <v>1</v>
      </c>
      <c r="J135" s="499" t="str">
        <f>IF(งบทดลองเบื้องต้น!J135&gt;=0,"1","0")</f>
        <v>1</v>
      </c>
      <c r="K135" s="499" t="str">
        <f>IF(งบทดลองเบื้องต้น!K135&gt;=0,"1","0")</f>
        <v>1</v>
      </c>
    </row>
    <row r="136" spans="1:11" ht="25.2" customHeight="1">
      <c r="A136" s="497">
        <v>133</v>
      </c>
      <c r="B136" s="452" t="s">
        <v>538</v>
      </c>
      <c r="C136" s="498" t="s">
        <v>49</v>
      </c>
      <c r="D136" s="499" t="str">
        <f>IF(งบทดลองเบื้องต้น!D136&gt;=0,"1","0")</f>
        <v>1</v>
      </c>
      <c r="E136" s="499" t="str">
        <f>IF(งบทดลองเบื้องต้น!E136&gt;=0,"1","0")</f>
        <v>1</v>
      </c>
      <c r="F136" s="499" t="str">
        <f>IF(งบทดลองเบื้องต้น!F136&gt;=0,"1","0")</f>
        <v>1</v>
      </c>
      <c r="G136" s="499" t="str">
        <f>IF(งบทดลองเบื้องต้น!G136&gt;=0,"1","0")</f>
        <v>1</v>
      </c>
      <c r="H136" s="499" t="str">
        <f>IF(งบทดลองเบื้องต้น!H136&gt;=0,"1","0")</f>
        <v>1</v>
      </c>
      <c r="I136" s="499" t="str">
        <f>IF(งบทดลองเบื้องต้น!I136&gt;=0,"1","0")</f>
        <v>1</v>
      </c>
      <c r="J136" s="499" t="str">
        <f>IF(งบทดลองเบื้องต้น!J136&gt;=0,"1","0")</f>
        <v>1</v>
      </c>
      <c r="K136" s="499" t="str">
        <f>IF(งบทดลองเบื้องต้น!K136&gt;=0,"1","0")</f>
        <v>1</v>
      </c>
    </row>
    <row r="137" spans="1:11" s="505" customFormat="1" ht="25.2" customHeight="1">
      <c r="A137" s="503">
        <v>134</v>
      </c>
      <c r="B137" s="300" t="s">
        <v>539</v>
      </c>
      <c r="C137" s="310" t="s">
        <v>50</v>
      </c>
      <c r="D137" s="506" t="str">
        <f>IF(งบทดลองเบื้องต้น!D137&lt;=0,"1","0")</f>
        <v>1</v>
      </c>
      <c r="E137" s="506" t="str">
        <f>IF(งบทดลองเบื้องต้น!E137&lt;=0,"1","0")</f>
        <v>1</v>
      </c>
      <c r="F137" s="506" t="str">
        <f>IF(งบทดลองเบื้องต้น!F137&lt;=0,"1","0")</f>
        <v>1</v>
      </c>
      <c r="G137" s="506" t="str">
        <f>IF(งบทดลองเบื้องต้น!G137&lt;=0,"1","0")</f>
        <v>1</v>
      </c>
      <c r="H137" s="506" t="str">
        <f>IF(งบทดลองเบื้องต้น!H137&lt;=0,"1","0")</f>
        <v>1</v>
      </c>
      <c r="I137" s="506" t="str">
        <f>IF(งบทดลองเบื้องต้น!I137&lt;=0,"1","0")</f>
        <v>1</v>
      </c>
      <c r="J137" s="506" t="str">
        <f>IF(งบทดลองเบื้องต้น!J137&lt;=0,"1","0")</f>
        <v>1</v>
      </c>
      <c r="K137" s="506" t="str">
        <f>IF(งบทดลองเบื้องต้น!K137&lt;=0,"1","0")</f>
        <v>1</v>
      </c>
    </row>
    <row r="138" spans="1:11" ht="25.2" customHeight="1">
      <c r="A138" s="497">
        <v>135</v>
      </c>
      <c r="B138" s="452" t="s">
        <v>540</v>
      </c>
      <c r="C138" s="498" t="s">
        <v>51</v>
      </c>
      <c r="D138" s="499" t="str">
        <f>IF(งบทดลองเบื้องต้น!D138&gt;=0,"1","0")</f>
        <v>1</v>
      </c>
      <c r="E138" s="499" t="str">
        <f>IF(งบทดลองเบื้องต้น!E138&gt;=0,"1","0")</f>
        <v>1</v>
      </c>
      <c r="F138" s="499" t="str">
        <f>IF(งบทดลองเบื้องต้น!F138&gt;=0,"1","0")</f>
        <v>1</v>
      </c>
      <c r="G138" s="499" t="str">
        <f>IF(งบทดลองเบื้องต้น!G138&gt;=0,"1","0")</f>
        <v>1</v>
      </c>
      <c r="H138" s="499" t="str">
        <f>IF(งบทดลองเบื้องต้น!H138&gt;=0,"1","0")</f>
        <v>1</v>
      </c>
      <c r="I138" s="499" t="str">
        <f>IF(งบทดลองเบื้องต้น!I138&gt;=0,"1","0")</f>
        <v>1</v>
      </c>
      <c r="J138" s="499" t="str">
        <f>IF(งบทดลองเบื้องต้น!J138&gt;=0,"1","0")</f>
        <v>1</v>
      </c>
      <c r="K138" s="499" t="str">
        <f>IF(งบทดลองเบื้องต้น!K138&gt;=0,"1","0")</f>
        <v>1</v>
      </c>
    </row>
    <row r="139" spans="1:11" ht="25.2" customHeight="1">
      <c r="A139" s="497">
        <v>136</v>
      </c>
      <c r="B139" s="452" t="s">
        <v>541</v>
      </c>
      <c r="C139" s="498" t="s">
        <v>52</v>
      </c>
      <c r="D139" s="499" t="str">
        <f>IF(งบทดลองเบื้องต้น!D139&gt;=0,"1","0")</f>
        <v>1</v>
      </c>
      <c r="E139" s="499" t="str">
        <f>IF(งบทดลองเบื้องต้น!E139&gt;=0,"1","0")</f>
        <v>1</v>
      </c>
      <c r="F139" s="499" t="str">
        <f>IF(งบทดลองเบื้องต้น!F139&gt;=0,"1","0")</f>
        <v>1</v>
      </c>
      <c r="G139" s="499" t="str">
        <f>IF(งบทดลองเบื้องต้น!G139&gt;=0,"1","0")</f>
        <v>1</v>
      </c>
      <c r="H139" s="499" t="str">
        <f>IF(งบทดลองเบื้องต้น!H139&gt;=0,"1","0")</f>
        <v>1</v>
      </c>
      <c r="I139" s="499" t="str">
        <f>IF(งบทดลองเบื้องต้น!I139&gt;=0,"1","0")</f>
        <v>1</v>
      </c>
      <c r="J139" s="499" t="str">
        <f>IF(งบทดลองเบื้องต้น!J139&gt;=0,"1","0")</f>
        <v>1</v>
      </c>
      <c r="K139" s="499" t="str">
        <f>IF(งบทดลองเบื้องต้น!K139&gt;=0,"1","0")</f>
        <v>1</v>
      </c>
    </row>
    <row r="140" spans="1:11" s="463" customFormat="1" ht="25.2" customHeight="1">
      <c r="A140" s="507">
        <v>137</v>
      </c>
      <c r="B140" s="300" t="s">
        <v>542</v>
      </c>
      <c r="C140" s="310" t="s">
        <v>53</v>
      </c>
      <c r="D140" s="506" t="str">
        <f>IF(งบทดลองเบื้องต้น!D140&lt;=0,"1","0")</f>
        <v>1</v>
      </c>
      <c r="E140" s="506" t="str">
        <f>IF(งบทดลองเบื้องต้น!E140&lt;=0,"1","0")</f>
        <v>1</v>
      </c>
      <c r="F140" s="506" t="str">
        <f>IF(งบทดลองเบื้องต้น!F140&lt;=0,"1","0")</f>
        <v>1</v>
      </c>
      <c r="G140" s="506" t="str">
        <f>IF(งบทดลองเบื้องต้น!G140&lt;=0,"1","0")</f>
        <v>1</v>
      </c>
      <c r="H140" s="506" t="str">
        <f>IF(งบทดลองเบื้องต้น!H140&lt;=0,"1","0")</f>
        <v>1</v>
      </c>
      <c r="I140" s="506" t="str">
        <f>IF(งบทดลองเบื้องต้น!I140&lt;=0,"1","0")</f>
        <v>1</v>
      </c>
      <c r="J140" s="506" t="str">
        <f>IF(งบทดลองเบื้องต้น!J140&lt;=0,"1","0")</f>
        <v>1</v>
      </c>
      <c r="K140" s="506" t="str">
        <f>IF(งบทดลองเบื้องต้น!K140&lt;=0,"1","0")</f>
        <v>1</v>
      </c>
    </row>
    <row r="141" spans="1:11" ht="25.2" customHeight="1">
      <c r="A141" s="497">
        <v>138</v>
      </c>
      <c r="B141" s="452" t="s">
        <v>543</v>
      </c>
      <c r="C141" s="498" t="s">
        <v>54</v>
      </c>
      <c r="D141" s="499" t="str">
        <f>IF(งบทดลองเบื้องต้น!D141&gt;=0,"1","0")</f>
        <v>1</v>
      </c>
      <c r="E141" s="499" t="str">
        <f>IF(งบทดลองเบื้องต้น!E141&gt;=0,"1","0")</f>
        <v>1</v>
      </c>
      <c r="F141" s="499" t="str">
        <f>IF(งบทดลองเบื้องต้น!F141&gt;=0,"1","0")</f>
        <v>1</v>
      </c>
      <c r="G141" s="499" t="str">
        <f>IF(งบทดลองเบื้องต้น!G141&gt;=0,"1","0")</f>
        <v>1</v>
      </c>
      <c r="H141" s="499" t="str">
        <f>IF(งบทดลองเบื้องต้น!H141&gt;=0,"1","0")</f>
        <v>1</v>
      </c>
      <c r="I141" s="499" t="str">
        <f>IF(งบทดลองเบื้องต้น!I141&gt;=0,"1","0")</f>
        <v>1</v>
      </c>
      <c r="J141" s="499" t="str">
        <f>IF(งบทดลองเบื้องต้น!J141&gt;=0,"1","0")</f>
        <v>1</v>
      </c>
      <c r="K141" s="499" t="str">
        <f>IF(งบทดลองเบื้องต้น!K141&gt;=0,"1","0")</f>
        <v>1</v>
      </c>
    </row>
    <row r="142" spans="1:11" ht="25.2" customHeight="1">
      <c r="A142" s="497">
        <v>139</v>
      </c>
      <c r="B142" s="452" t="s">
        <v>544</v>
      </c>
      <c r="C142" s="498" t="s">
        <v>55</v>
      </c>
      <c r="D142" s="499" t="str">
        <f>IF(งบทดลองเบื้องต้น!D142&gt;=0,"1","0")</f>
        <v>1</v>
      </c>
      <c r="E142" s="499" t="str">
        <f>IF(งบทดลองเบื้องต้น!E142&gt;=0,"1","0")</f>
        <v>1</v>
      </c>
      <c r="F142" s="499" t="str">
        <f>IF(งบทดลองเบื้องต้น!F142&gt;=0,"1","0")</f>
        <v>1</v>
      </c>
      <c r="G142" s="499" t="str">
        <f>IF(งบทดลองเบื้องต้น!G142&gt;=0,"1","0")</f>
        <v>1</v>
      </c>
      <c r="H142" s="499" t="str">
        <f>IF(งบทดลองเบื้องต้น!H142&gt;=0,"1","0")</f>
        <v>1</v>
      </c>
      <c r="I142" s="499" t="str">
        <f>IF(งบทดลองเบื้องต้น!I142&gt;=0,"1","0")</f>
        <v>1</v>
      </c>
      <c r="J142" s="499" t="str">
        <f>IF(งบทดลองเบื้องต้น!J142&gt;=0,"1","0")</f>
        <v>1</v>
      </c>
      <c r="K142" s="499" t="str">
        <f>IF(งบทดลองเบื้องต้น!K142&gt;=0,"1","0")</f>
        <v>1</v>
      </c>
    </row>
    <row r="143" spans="1:11" ht="25.2" customHeight="1">
      <c r="A143" s="507">
        <v>140</v>
      </c>
      <c r="B143" s="300" t="s">
        <v>545</v>
      </c>
      <c r="C143" s="310" t="s">
        <v>1437</v>
      </c>
      <c r="D143" s="506" t="str">
        <f>IF(งบทดลองเบื้องต้น!D143&lt;=0,"1","0")</f>
        <v>1</v>
      </c>
      <c r="E143" s="506" t="str">
        <f>IF(งบทดลองเบื้องต้น!E143&lt;=0,"1","0")</f>
        <v>1</v>
      </c>
      <c r="F143" s="506" t="str">
        <f>IF(งบทดลองเบื้องต้น!F143&lt;=0,"1","0")</f>
        <v>1</v>
      </c>
      <c r="G143" s="506" t="str">
        <f>IF(งบทดลองเบื้องต้น!G143&lt;=0,"1","0")</f>
        <v>1</v>
      </c>
      <c r="H143" s="506" t="str">
        <f>IF(งบทดลองเบื้องต้น!H143&lt;=0,"1","0")</f>
        <v>1</v>
      </c>
      <c r="I143" s="506" t="str">
        <f>IF(งบทดลองเบื้องต้น!I143&lt;=0,"1","0")</f>
        <v>1</v>
      </c>
      <c r="J143" s="506" t="str">
        <f>IF(งบทดลองเบื้องต้น!J143&lt;=0,"1","0")</f>
        <v>1</v>
      </c>
      <c r="K143" s="506" t="str">
        <f>IF(งบทดลองเบื้องต้น!K143&lt;=0,"1","0")</f>
        <v>1</v>
      </c>
    </row>
    <row r="144" spans="1:11" ht="25.2" customHeight="1">
      <c r="A144" s="497">
        <v>141</v>
      </c>
      <c r="B144" s="452" t="s">
        <v>546</v>
      </c>
      <c r="C144" s="498" t="s">
        <v>56</v>
      </c>
      <c r="D144" s="499" t="str">
        <f>IF(งบทดลองเบื้องต้น!D144&gt;=0,"1","0")</f>
        <v>1</v>
      </c>
      <c r="E144" s="499" t="str">
        <f>IF(งบทดลองเบื้องต้น!E144&gt;=0,"1","0")</f>
        <v>1</v>
      </c>
      <c r="F144" s="499" t="str">
        <f>IF(งบทดลองเบื้องต้น!F144&gt;=0,"1","0")</f>
        <v>1</v>
      </c>
      <c r="G144" s="499" t="str">
        <f>IF(งบทดลองเบื้องต้น!G144&gt;=0,"1","0")</f>
        <v>1</v>
      </c>
      <c r="H144" s="499" t="str">
        <f>IF(งบทดลองเบื้องต้น!H144&gt;=0,"1","0")</f>
        <v>1</v>
      </c>
      <c r="I144" s="499" t="str">
        <f>IF(งบทดลองเบื้องต้น!I144&gt;=0,"1","0")</f>
        <v>1</v>
      </c>
      <c r="J144" s="499" t="str">
        <f>IF(งบทดลองเบื้องต้น!J144&gt;=0,"1","0")</f>
        <v>1</v>
      </c>
      <c r="K144" s="499" t="str">
        <f>IF(งบทดลองเบื้องต้น!K144&gt;=0,"1","0")</f>
        <v>1</v>
      </c>
    </row>
    <row r="145" spans="1:11" ht="25.2" customHeight="1">
      <c r="A145" s="497">
        <v>142</v>
      </c>
      <c r="B145" s="452" t="s">
        <v>547</v>
      </c>
      <c r="C145" s="498" t="s">
        <v>57</v>
      </c>
      <c r="D145" s="499" t="str">
        <f>IF(งบทดลองเบื้องต้น!D145&gt;=0,"1","0")</f>
        <v>1</v>
      </c>
      <c r="E145" s="499" t="str">
        <f>IF(งบทดลองเบื้องต้น!E145&gt;=0,"1","0")</f>
        <v>1</v>
      </c>
      <c r="F145" s="499" t="str">
        <f>IF(งบทดลองเบื้องต้น!F145&gt;=0,"1","0")</f>
        <v>1</v>
      </c>
      <c r="G145" s="499" t="str">
        <f>IF(งบทดลองเบื้องต้น!G145&gt;=0,"1","0")</f>
        <v>1</v>
      </c>
      <c r="H145" s="499" t="str">
        <f>IF(งบทดลองเบื้องต้น!H145&gt;=0,"1","0")</f>
        <v>1</v>
      </c>
      <c r="I145" s="499" t="str">
        <f>IF(งบทดลองเบื้องต้น!I145&gt;=0,"1","0")</f>
        <v>1</v>
      </c>
      <c r="J145" s="499" t="str">
        <f>IF(งบทดลองเบื้องต้น!J145&gt;=0,"1","0")</f>
        <v>1</v>
      </c>
      <c r="K145" s="499" t="str">
        <f>IF(งบทดลองเบื้องต้น!K145&gt;=0,"1","0")</f>
        <v>1</v>
      </c>
    </row>
    <row r="146" spans="1:11" ht="25.2" customHeight="1">
      <c r="A146" s="507">
        <v>143</v>
      </c>
      <c r="B146" s="300" t="s">
        <v>548</v>
      </c>
      <c r="C146" s="310" t="s">
        <v>1438</v>
      </c>
      <c r="D146" s="506" t="str">
        <f>IF(งบทดลองเบื้องต้น!D146&lt;=0,"1","0")</f>
        <v>1</v>
      </c>
      <c r="E146" s="506" t="str">
        <f>IF(งบทดลองเบื้องต้น!E146&lt;=0,"1","0")</f>
        <v>1</v>
      </c>
      <c r="F146" s="506" t="str">
        <f>IF(งบทดลองเบื้องต้น!F146&lt;=0,"1","0")</f>
        <v>1</v>
      </c>
      <c r="G146" s="506" t="str">
        <f>IF(งบทดลองเบื้องต้น!G146&lt;=0,"1","0")</f>
        <v>1</v>
      </c>
      <c r="H146" s="506" t="str">
        <f>IF(งบทดลองเบื้องต้น!H146&lt;=0,"1","0")</f>
        <v>1</v>
      </c>
      <c r="I146" s="506" t="str">
        <f>IF(งบทดลองเบื้องต้น!I146&lt;=0,"1","0")</f>
        <v>1</v>
      </c>
      <c r="J146" s="506" t="str">
        <f>IF(งบทดลองเบื้องต้น!J146&lt;=0,"1","0")</f>
        <v>1</v>
      </c>
      <c r="K146" s="506" t="str">
        <f>IF(งบทดลองเบื้องต้น!K146&lt;=0,"1","0")</f>
        <v>1</v>
      </c>
    </row>
    <row r="147" spans="1:11" ht="25.2" customHeight="1">
      <c r="A147" s="497">
        <v>144</v>
      </c>
      <c r="B147" s="452" t="s">
        <v>549</v>
      </c>
      <c r="C147" s="498" t="s">
        <v>58</v>
      </c>
      <c r="D147" s="499" t="str">
        <f>IF(งบทดลองเบื้องต้น!D147&gt;=0,"1","0")</f>
        <v>1</v>
      </c>
      <c r="E147" s="499" t="str">
        <f>IF(งบทดลองเบื้องต้น!E147&gt;=0,"1","0")</f>
        <v>1</v>
      </c>
      <c r="F147" s="499" t="str">
        <f>IF(งบทดลองเบื้องต้น!F147&gt;=0,"1","0")</f>
        <v>1</v>
      </c>
      <c r="G147" s="499" t="str">
        <f>IF(งบทดลองเบื้องต้น!G147&gt;=0,"1","0")</f>
        <v>1</v>
      </c>
      <c r="H147" s="499" t="str">
        <f>IF(งบทดลองเบื้องต้น!H147&gt;=0,"1","0")</f>
        <v>1</v>
      </c>
      <c r="I147" s="499" t="str">
        <f>IF(งบทดลองเบื้องต้น!I147&gt;=0,"1","0")</f>
        <v>1</v>
      </c>
      <c r="J147" s="499" t="str">
        <f>IF(งบทดลองเบื้องต้น!J147&gt;=0,"1","0")</f>
        <v>1</v>
      </c>
      <c r="K147" s="499" t="str">
        <f>IF(งบทดลองเบื้องต้น!K147&gt;=0,"1","0")</f>
        <v>1</v>
      </c>
    </row>
    <row r="148" spans="1:11" ht="25.2" customHeight="1">
      <c r="A148" s="497">
        <v>145</v>
      </c>
      <c r="B148" s="452" t="s">
        <v>550</v>
      </c>
      <c r="C148" s="498" t="s">
        <v>59</v>
      </c>
      <c r="D148" s="499" t="str">
        <f>IF(งบทดลองเบื้องต้น!D148&gt;=0,"1","0")</f>
        <v>1</v>
      </c>
      <c r="E148" s="499" t="str">
        <f>IF(งบทดลองเบื้องต้น!E148&gt;=0,"1","0")</f>
        <v>1</v>
      </c>
      <c r="F148" s="499" t="str">
        <f>IF(งบทดลองเบื้องต้น!F148&gt;=0,"1","0")</f>
        <v>1</v>
      </c>
      <c r="G148" s="499" t="str">
        <f>IF(งบทดลองเบื้องต้น!G148&gt;=0,"1","0")</f>
        <v>1</v>
      </c>
      <c r="H148" s="499" t="str">
        <f>IF(งบทดลองเบื้องต้น!H148&gt;=0,"1","0")</f>
        <v>1</v>
      </c>
      <c r="I148" s="499" t="str">
        <f>IF(งบทดลองเบื้องต้น!I148&gt;=0,"1","0")</f>
        <v>1</v>
      </c>
      <c r="J148" s="499" t="str">
        <f>IF(งบทดลองเบื้องต้น!J148&gt;=0,"1","0")</f>
        <v>1</v>
      </c>
      <c r="K148" s="499" t="str">
        <f>IF(งบทดลองเบื้องต้น!K148&gt;=0,"1","0")</f>
        <v>1</v>
      </c>
    </row>
    <row r="149" spans="1:11" ht="25.2" customHeight="1">
      <c r="A149" s="497">
        <v>146</v>
      </c>
      <c r="B149" s="452" t="s">
        <v>551</v>
      </c>
      <c r="C149" s="498" t="s">
        <v>60</v>
      </c>
      <c r="D149" s="499" t="str">
        <f>IF(งบทดลองเบื้องต้น!D149&gt;=0,"1","0")</f>
        <v>1</v>
      </c>
      <c r="E149" s="499" t="str">
        <f>IF(งบทดลองเบื้องต้น!E149&gt;=0,"1","0")</f>
        <v>1</v>
      </c>
      <c r="F149" s="499" t="str">
        <f>IF(งบทดลองเบื้องต้น!F149&gt;=0,"1","0")</f>
        <v>1</v>
      </c>
      <c r="G149" s="499" t="str">
        <f>IF(งบทดลองเบื้องต้น!G149&gt;=0,"1","0")</f>
        <v>1</v>
      </c>
      <c r="H149" s="499" t="str">
        <f>IF(งบทดลองเบื้องต้น!H149&gt;=0,"1","0")</f>
        <v>1</v>
      </c>
      <c r="I149" s="499" t="str">
        <f>IF(งบทดลองเบื้องต้น!I149&gt;=0,"1","0")</f>
        <v>1</v>
      </c>
      <c r="J149" s="499" t="str">
        <f>IF(งบทดลองเบื้องต้น!J149&gt;=0,"1","0")</f>
        <v>1</v>
      </c>
      <c r="K149" s="499" t="str">
        <f>IF(งบทดลองเบื้องต้น!K149&gt;=0,"1","0")</f>
        <v>1</v>
      </c>
    </row>
    <row r="150" spans="1:11" ht="25.2" customHeight="1">
      <c r="A150" s="497">
        <v>147</v>
      </c>
      <c r="B150" s="452" t="s">
        <v>552</v>
      </c>
      <c r="C150" s="498" t="s">
        <v>61</v>
      </c>
      <c r="D150" s="499" t="str">
        <f>IF(งบทดลองเบื้องต้น!D150&gt;=0,"1","0")</f>
        <v>1</v>
      </c>
      <c r="E150" s="499" t="str">
        <f>IF(งบทดลองเบื้องต้น!E150&gt;=0,"1","0")</f>
        <v>1</v>
      </c>
      <c r="F150" s="499" t="str">
        <f>IF(งบทดลองเบื้องต้น!F150&gt;=0,"1","0")</f>
        <v>1</v>
      </c>
      <c r="G150" s="499" t="str">
        <f>IF(งบทดลองเบื้องต้น!G150&gt;=0,"1","0")</f>
        <v>1</v>
      </c>
      <c r="H150" s="499" t="str">
        <f>IF(งบทดลองเบื้องต้น!H150&gt;=0,"1","0")</f>
        <v>1</v>
      </c>
      <c r="I150" s="499" t="str">
        <f>IF(งบทดลองเบื้องต้น!I150&gt;=0,"1","0")</f>
        <v>1</v>
      </c>
      <c r="J150" s="499" t="str">
        <f>IF(งบทดลองเบื้องต้น!J150&gt;=0,"1","0")</f>
        <v>1</v>
      </c>
      <c r="K150" s="499" t="str">
        <f>IF(งบทดลองเบื้องต้น!K150&gt;=0,"1","0")</f>
        <v>1</v>
      </c>
    </row>
    <row r="151" spans="1:11" ht="25.2" customHeight="1">
      <c r="A151" s="497">
        <v>148</v>
      </c>
      <c r="B151" s="452" t="s">
        <v>553</v>
      </c>
      <c r="C151" s="498" t="s">
        <v>62</v>
      </c>
      <c r="D151" s="499" t="str">
        <f>IF(งบทดลองเบื้องต้น!D151&gt;=0,"1","0")</f>
        <v>1</v>
      </c>
      <c r="E151" s="499" t="str">
        <f>IF(งบทดลองเบื้องต้น!E151&gt;=0,"1","0")</f>
        <v>1</v>
      </c>
      <c r="F151" s="499" t="str">
        <f>IF(งบทดลองเบื้องต้น!F151&gt;=0,"1","0")</f>
        <v>1</v>
      </c>
      <c r="G151" s="499" t="str">
        <f>IF(งบทดลองเบื้องต้น!G151&gt;=0,"1","0")</f>
        <v>1</v>
      </c>
      <c r="H151" s="499" t="str">
        <f>IF(งบทดลองเบื้องต้น!H151&gt;=0,"1","0")</f>
        <v>1</v>
      </c>
      <c r="I151" s="499" t="str">
        <f>IF(งบทดลองเบื้องต้น!I151&gt;=0,"1","0")</f>
        <v>1</v>
      </c>
      <c r="J151" s="499" t="str">
        <f>IF(งบทดลองเบื้องต้น!J151&gt;=0,"1","0")</f>
        <v>1</v>
      </c>
      <c r="K151" s="499" t="str">
        <f>IF(งบทดลองเบื้องต้น!K151&gt;=0,"1","0")</f>
        <v>1</v>
      </c>
    </row>
    <row r="152" spans="1:11" ht="25.2" customHeight="1">
      <c r="A152" s="497">
        <v>149</v>
      </c>
      <c r="B152" s="452" t="s">
        <v>554</v>
      </c>
      <c r="C152" s="498" t="s">
        <v>63</v>
      </c>
      <c r="D152" s="499" t="str">
        <f>IF(งบทดลองเบื้องต้น!D152&gt;=0,"1","0")</f>
        <v>1</v>
      </c>
      <c r="E152" s="499" t="str">
        <f>IF(งบทดลองเบื้องต้น!E152&gt;=0,"1","0")</f>
        <v>1</v>
      </c>
      <c r="F152" s="499" t="str">
        <f>IF(งบทดลองเบื้องต้น!F152&gt;=0,"1","0")</f>
        <v>1</v>
      </c>
      <c r="G152" s="499" t="str">
        <f>IF(งบทดลองเบื้องต้น!G152&gt;=0,"1","0")</f>
        <v>1</v>
      </c>
      <c r="H152" s="499" t="str">
        <f>IF(งบทดลองเบื้องต้น!H152&gt;=0,"1","0")</f>
        <v>1</v>
      </c>
      <c r="I152" s="499" t="str">
        <f>IF(งบทดลองเบื้องต้น!I152&gt;=0,"1","0")</f>
        <v>1</v>
      </c>
      <c r="J152" s="499" t="str">
        <f>IF(งบทดลองเบื้องต้น!J152&gt;=0,"1","0")</f>
        <v>1</v>
      </c>
      <c r="K152" s="499" t="str">
        <f>IF(งบทดลองเบื้องต้น!K152&gt;=0,"1","0")</f>
        <v>1</v>
      </c>
    </row>
    <row r="153" spans="1:11" ht="25.2" customHeight="1">
      <c r="A153" s="497">
        <v>150</v>
      </c>
      <c r="B153" s="452" t="s">
        <v>555</v>
      </c>
      <c r="C153" s="498" t="s">
        <v>64</v>
      </c>
      <c r="D153" s="499" t="str">
        <f>IF(งบทดลองเบื้องต้น!D153&gt;=0,"1","0")</f>
        <v>1</v>
      </c>
      <c r="E153" s="499" t="str">
        <f>IF(งบทดลองเบื้องต้น!E153&gt;=0,"1","0")</f>
        <v>1</v>
      </c>
      <c r="F153" s="499" t="str">
        <f>IF(งบทดลองเบื้องต้น!F153&gt;=0,"1","0")</f>
        <v>1</v>
      </c>
      <c r="G153" s="499" t="str">
        <f>IF(งบทดลองเบื้องต้น!G153&gt;=0,"1","0")</f>
        <v>1</v>
      </c>
      <c r="H153" s="499" t="str">
        <f>IF(งบทดลองเบื้องต้น!H153&gt;=0,"1","0")</f>
        <v>1</v>
      </c>
      <c r="I153" s="499" t="str">
        <f>IF(งบทดลองเบื้องต้น!I153&gt;=0,"1","0")</f>
        <v>1</v>
      </c>
      <c r="J153" s="499" t="str">
        <f>IF(งบทดลองเบื้องต้น!J153&gt;=0,"1","0")</f>
        <v>1</v>
      </c>
      <c r="K153" s="499" t="str">
        <f>IF(งบทดลองเบื้องต้น!K153&gt;=0,"1","0")</f>
        <v>1</v>
      </c>
    </row>
    <row r="154" spans="1:11" ht="25.2" customHeight="1">
      <c r="A154" s="497">
        <v>151</v>
      </c>
      <c r="B154" s="452" t="s">
        <v>556</v>
      </c>
      <c r="C154" s="498" t="s">
        <v>65</v>
      </c>
      <c r="D154" s="499" t="str">
        <f>IF(งบทดลองเบื้องต้น!D154&gt;=0,"1","0")</f>
        <v>1</v>
      </c>
      <c r="E154" s="499" t="str">
        <f>IF(งบทดลองเบื้องต้น!E154&gt;=0,"1","0")</f>
        <v>1</v>
      </c>
      <c r="F154" s="499" t="str">
        <f>IF(งบทดลองเบื้องต้น!F154&gt;=0,"1","0")</f>
        <v>1</v>
      </c>
      <c r="G154" s="499" t="str">
        <f>IF(งบทดลองเบื้องต้น!G154&gt;=0,"1","0")</f>
        <v>1</v>
      </c>
      <c r="H154" s="499" t="str">
        <f>IF(งบทดลองเบื้องต้น!H154&gt;=0,"1","0")</f>
        <v>1</v>
      </c>
      <c r="I154" s="499" t="str">
        <f>IF(งบทดลองเบื้องต้น!I154&gt;=0,"1","0")</f>
        <v>1</v>
      </c>
      <c r="J154" s="499" t="str">
        <f>IF(งบทดลองเบื้องต้น!J154&gt;=0,"1","0")</f>
        <v>1</v>
      </c>
      <c r="K154" s="499" t="str">
        <f>IF(งบทดลองเบื้องต้น!K154&gt;=0,"1","0")</f>
        <v>1</v>
      </c>
    </row>
    <row r="155" spans="1:11" ht="25.2" customHeight="1">
      <c r="A155" s="497">
        <v>152</v>
      </c>
      <c r="B155" s="452" t="s">
        <v>557</v>
      </c>
      <c r="C155" s="498" t="s">
        <v>66</v>
      </c>
      <c r="D155" s="499" t="str">
        <f>IF(งบทดลองเบื้องต้น!D155&gt;=0,"1","0")</f>
        <v>1</v>
      </c>
      <c r="E155" s="499" t="str">
        <f>IF(งบทดลองเบื้องต้น!E155&gt;=0,"1","0")</f>
        <v>1</v>
      </c>
      <c r="F155" s="499" t="str">
        <f>IF(งบทดลองเบื้องต้น!F155&gt;=0,"1","0")</f>
        <v>1</v>
      </c>
      <c r="G155" s="499" t="str">
        <f>IF(งบทดลองเบื้องต้น!G155&gt;=0,"1","0")</f>
        <v>1</v>
      </c>
      <c r="H155" s="499" t="str">
        <f>IF(งบทดลองเบื้องต้น!H155&gt;=0,"1","0")</f>
        <v>1</v>
      </c>
      <c r="I155" s="499" t="str">
        <f>IF(งบทดลองเบื้องต้น!I155&gt;=0,"1","0")</f>
        <v>1</v>
      </c>
      <c r="J155" s="499" t="str">
        <f>IF(งบทดลองเบื้องต้น!J155&gt;=0,"1","0")</f>
        <v>1</v>
      </c>
      <c r="K155" s="499" t="str">
        <f>IF(งบทดลองเบื้องต้น!K155&gt;=0,"1","0")</f>
        <v>1</v>
      </c>
    </row>
    <row r="156" spans="1:11" ht="25.2" customHeight="1">
      <c r="A156" s="497">
        <v>153</v>
      </c>
      <c r="B156" s="452" t="s">
        <v>558</v>
      </c>
      <c r="C156" s="498" t="s">
        <v>67</v>
      </c>
      <c r="D156" s="499" t="str">
        <f>IF(งบทดลองเบื้องต้น!D156&gt;=0,"1","0")</f>
        <v>1</v>
      </c>
      <c r="E156" s="499" t="str">
        <f>IF(งบทดลองเบื้องต้น!E156&gt;=0,"1","0")</f>
        <v>1</v>
      </c>
      <c r="F156" s="499" t="str">
        <f>IF(งบทดลองเบื้องต้น!F156&gt;=0,"1","0")</f>
        <v>1</v>
      </c>
      <c r="G156" s="499" t="str">
        <f>IF(งบทดลองเบื้องต้น!G156&gt;=0,"1","0")</f>
        <v>1</v>
      </c>
      <c r="H156" s="499" t="str">
        <f>IF(งบทดลองเบื้องต้น!H156&gt;=0,"1","0")</f>
        <v>1</v>
      </c>
      <c r="I156" s="499" t="str">
        <f>IF(งบทดลองเบื้องต้น!I156&gt;=0,"1","0")</f>
        <v>1</v>
      </c>
      <c r="J156" s="499" t="str">
        <f>IF(งบทดลองเบื้องต้น!J156&gt;=0,"1","0")</f>
        <v>1</v>
      </c>
      <c r="K156" s="499" t="str">
        <f>IF(งบทดลองเบื้องต้น!K156&gt;=0,"1","0")</f>
        <v>1</v>
      </c>
    </row>
    <row r="157" spans="1:11" ht="25.2" customHeight="1">
      <c r="A157" s="497">
        <v>154</v>
      </c>
      <c r="B157" s="452" t="s">
        <v>559</v>
      </c>
      <c r="C157" s="498" t="s">
        <v>68</v>
      </c>
      <c r="D157" s="499" t="str">
        <f>IF(งบทดลองเบื้องต้น!D157&gt;=0,"1","0")</f>
        <v>1</v>
      </c>
      <c r="E157" s="499" t="str">
        <f>IF(งบทดลองเบื้องต้น!E157&gt;=0,"1","0")</f>
        <v>1</v>
      </c>
      <c r="F157" s="499" t="str">
        <f>IF(งบทดลองเบื้องต้น!F157&gt;=0,"1","0")</f>
        <v>1</v>
      </c>
      <c r="G157" s="499" t="str">
        <f>IF(งบทดลองเบื้องต้น!G157&gt;=0,"1","0")</f>
        <v>1</v>
      </c>
      <c r="H157" s="499" t="str">
        <f>IF(งบทดลองเบื้องต้น!H157&gt;=0,"1","0")</f>
        <v>1</v>
      </c>
      <c r="I157" s="499" t="str">
        <f>IF(งบทดลองเบื้องต้น!I157&gt;=0,"1","0")</f>
        <v>1</v>
      </c>
      <c r="J157" s="499" t="str">
        <f>IF(งบทดลองเบื้องต้น!J157&gt;=0,"1","0")</f>
        <v>1</v>
      </c>
      <c r="K157" s="499" t="str">
        <f>IF(งบทดลองเบื้องต้น!K157&gt;=0,"1","0")</f>
        <v>1</v>
      </c>
    </row>
    <row r="158" spans="1:11" ht="25.2" customHeight="1">
      <c r="A158" s="497">
        <v>155</v>
      </c>
      <c r="B158" s="452" t="s">
        <v>560</v>
      </c>
      <c r="C158" s="498" t="s">
        <v>69</v>
      </c>
      <c r="D158" s="499" t="str">
        <f>IF(งบทดลองเบื้องต้น!D158&gt;=0,"1","0")</f>
        <v>1</v>
      </c>
      <c r="E158" s="499" t="str">
        <f>IF(งบทดลองเบื้องต้น!E158&gt;=0,"1","0")</f>
        <v>1</v>
      </c>
      <c r="F158" s="499" t="str">
        <f>IF(งบทดลองเบื้องต้น!F158&gt;=0,"1","0")</f>
        <v>1</v>
      </c>
      <c r="G158" s="499" t="str">
        <f>IF(งบทดลองเบื้องต้น!G158&gt;=0,"1","0")</f>
        <v>1</v>
      </c>
      <c r="H158" s="499" t="str">
        <f>IF(งบทดลองเบื้องต้น!H158&gt;=0,"1","0")</f>
        <v>1</v>
      </c>
      <c r="I158" s="499" t="str">
        <f>IF(งบทดลองเบื้องต้น!I158&gt;=0,"1","0")</f>
        <v>1</v>
      </c>
      <c r="J158" s="499" t="str">
        <f>IF(งบทดลองเบื้องต้น!J158&gt;=0,"1","0")</f>
        <v>1</v>
      </c>
      <c r="K158" s="499" t="str">
        <f>IF(งบทดลองเบื้องต้น!K158&gt;=0,"1","0")</f>
        <v>1</v>
      </c>
    </row>
    <row r="159" spans="1:11" ht="25.2" customHeight="1">
      <c r="A159" s="503">
        <v>156</v>
      </c>
      <c r="B159" s="300" t="s">
        <v>561</v>
      </c>
      <c r="C159" s="310" t="s">
        <v>1439</v>
      </c>
      <c r="D159" s="506" t="str">
        <f>IF(งบทดลองเบื้องต้น!D159&lt;=0,"1","0")</f>
        <v>1</v>
      </c>
      <c r="E159" s="506" t="str">
        <f>IF(งบทดลองเบื้องต้น!E159&lt;=0,"1","0")</f>
        <v>1</v>
      </c>
      <c r="F159" s="506" t="str">
        <f>IF(งบทดลองเบื้องต้น!F159&lt;=0,"1","0")</f>
        <v>1</v>
      </c>
      <c r="G159" s="506" t="str">
        <f>IF(งบทดลองเบื้องต้น!G159&lt;=0,"1","0")</f>
        <v>1</v>
      </c>
      <c r="H159" s="506" t="str">
        <f>IF(งบทดลองเบื้องต้น!H159&lt;=0,"1","0")</f>
        <v>1</v>
      </c>
      <c r="I159" s="506" t="str">
        <f>IF(งบทดลองเบื้องต้น!I159&lt;=0,"1","0")</f>
        <v>1</v>
      </c>
      <c r="J159" s="506" t="str">
        <f>IF(งบทดลองเบื้องต้น!J159&lt;=0,"1","0")</f>
        <v>1</v>
      </c>
      <c r="K159" s="506" t="str">
        <f>IF(งบทดลองเบื้องต้น!K159&lt;=0,"1","0")</f>
        <v>1</v>
      </c>
    </row>
    <row r="160" spans="1:11" ht="25.2" customHeight="1">
      <c r="A160" s="503">
        <v>157</v>
      </c>
      <c r="B160" s="300" t="s">
        <v>562</v>
      </c>
      <c r="C160" s="310" t="s">
        <v>1440</v>
      </c>
      <c r="D160" s="506" t="str">
        <f>IF(งบทดลองเบื้องต้น!D160&lt;=0,"1","0")</f>
        <v>1</v>
      </c>
      <c r="E160" s="506" t="str">
        <f>IF(งบทดลองเบื้องต้น!E160&lt;=0,"1","0")</f>
        <v>1</v>
      </c>
      <c r="F160" s="506" t="str">
        <f>IF(งบทดลองเบื้องต้น!F160&lt;=0,"1","0")</f>
        <v>1</v>
      </c>
      <c r="G160" s="506" t="str">
        <f>IF(งบทดลองเบื้องต้น!G160&lt;=0,"1","0")</f>
        <v>1</v>
      </c>
      <c r="H160" s="506" t="str">
        <f>IF(งบทดลองเบื้องต้น!H160&lt;=0,"1","0")</f>
        <v>1</v>
      </c>
      <c r="I160" s="506" t="str">
        <f>IF(งบทดลองเบื้องต้น!I160&lt;=0,"1","0")</f>
        <v>1</v>
      </c>
      <c r="J160" s="506" t="str">
        <f>IF(งบทดลองเบื้องต้น!J160&lt;=0,"1","0")</f>
        <v>1</v>
      </c>
      <c r="K160" s="506" t="str">
        <f>IF(งบทดลองเบื้องต้น!K160&lt;=0,"1","0")</f>
        <v>1</v>
      </c>
    </row>
    <row r="161" spans="1:11" ht="25.2" customHeight="1">
      <c r="A161" s="503">
        <v>158</v>
      </c>
      <c r="B161" s="300" t="s">
        <v>563</v>
      </c>
      <c r="C161" s="310" t="s">
        <v>1441</v>
      </c>
      <c r="D161" s="506" t="str">
        <f>IF(งบทดลองเบื้องต้น!D161&lt;=0,"1","0")</f>
        <v>1</v>
      </c>
      <c r="E161" s="506" t="str">
        <f>IF(งบทดลองเบื้องต้น!E161&lt;=0,"1","0")</f>
        <v>1</v>
      </c>
      <c r="F161" s="506" t="str">
        <f>IF(งบทดลองเบื้องต้น!F161&lt;=0,"1","0")</f>
        <v>1</v>
      </c>
      <c r="G161" s="506" t="str">
        <f>IF(งบทดลองเบื้องต้น!G161&lt;=0,"1","0")</f>
        <v>1</v>
      </c>
      <c r="H161" s="506" t="str">
        <f>IF(งบทดลองเบื้องต้น!H161&lt;=0,"1","0")</f>
        <v>1</v>
      </c>
      <c r="I161" s="506" t="str">
        <f>IF(งบทดลองเบื้องต้น!I161&lt;=0,"1","0")</f>
        <v>1</v>
      </c>
      <c r="J161" s="506" t="str">
        <f>IF(งบทดลองเบื้องต้น!J161&lt;=0,"1","0")</f>
        <v>1</v>
      </c>
      <c r="K161" s="506" t="str">
        <f>IF(งบทดลองเบื้องต้น!K161&lt;=0,"1","0")</f>
        <v>1</v>
      </c>
    </row>
    <row r="162" spans="1:11" ht="25.2" customHeight="1">
      <c r="A162" s="503">
        <v>159</v>
      </c>
      <c r="B162" s="300" t="s">
        <v>564</v>
      </c>
      <c r="C162" s="310" t="s">
        <v>1442</v>
      </c>
      <c r="D162" s="506" t="str">
        <f>IF(งบทดลองเบื้องต้น!D162&lt;=0,"1","0")</f>
        <v>1</v>
      </c>
      <c r="E162" s="506" t="str">
        <f>IF(งบทดลองเบื้องต้น!E162&lt;=0,"1","0")</f>
        <v>1</v>
      </c>
      <c r="F162" s="506" t="str">
        <f>IF(งบทดลองเบื้องต้น!F162&lt;=0,"1","0")</f>
        <v>1</v>
      </c>
      <c r="G162" s="506" t="str">
        <f>IF(งบทดลองเบื้องต้น!G162&lt;=0,"1","0")</f>
        <v>1</v>
      </c>
      <c r="H162" s="506" t="str">
        <f>IF(งบทดลองเบื้องต้น!H162&lt;=0,"1","0")</f>
        <v>1</v>
      </c>
      <c r="I162" s="506" t="str">
        <f>IF(งบทดลองเบื้องต้น!I162&lt;=0,"1","0")</f>
        <v>1</v>
      </c>
      <c r="J162" s="506" t="str">
        <f>IF(งบทดลองเบื้องต้น!J162&lt;=0,"1","0")</f>
        <v>1</v>
      </c>
      <c r="K162" s="506" t="str">
        <f>IF(งบทดลองเบื้องต้น!K162&lt;=0,"1","0")</f>
        <v>1</v>
      </c>
    </row>
    <row r="163" spans="1:11" ht="25.2" customHeight="1">
      <c r="A163" s="503">
        <v>160</v>
      </c>
      <c r="B163" s="300" t="s">
        <v>565</v>
      </c>
      <c r="C163" s="310" t="s">
        <v>1443</v>
      </c>
      <c r="D163" s="506" t="str">
        <f>IF(งบทดลองเบื้องต้น!D163&lt;=0,"1","0")</f>
        <v>1</v>
      </c>
      <c r="E163" s="506" t="str">
        <f>IF(งบทดลองเบื้องต้น!E163&lt;=0,"1","0")</f>
        <v>1</v>
      </c>
      <c r="F163" s="506" t="str">
        <f>IF(งบทดลองเบื้องต้น!F163&lt;=0,"1","0")</f>
        <v>1</v>
      </c>
      <c r="G163" s="506" t="str">
        <f>IF(งบทดลองเบื้องต้น!G163&lt;=0,"1","0")</f>
        <v>1</v>
      </c>
      <c r="H163" s="506" t="str">
        <f>IF(งบทดลองเบื้องต้น!H163&lt;=0,"1","0")</f>
        <v>1</v>
      </c>
      <c r="I163" s="506" t="str">
        <f>IF(งบทดลองเบื้องต้น!I163&lt;=0,"1","0")</f>
        <v>1</v>
      </c>
      <c r="J163" s="506" t="str">
        <f>IF(งบทดลองเบื้องต้น!J163&lt;=0,"1","0")</f>
        <v>1</v>
      </c>
      <c r="K163" s="506" t="str">
        <f>IF(งบทดลองเบื้องต้น!K163&lt;=0,"1","0")</f>
        <v>1</v>
      </c>
    </row>
    <row r="164" spans="1:11" ht="25.2" customHeight="1">
      <c r="A164" s="503">
        <v>161</v>
      </c>
      <c r="B164" s="300" t="s">
        <v>566</v>
      </c>
      <c r="C164" s="310" t="s">
        <v>1444</v>
      </c>
      <c r="D164" s="506" t="str">
        <f>IF(งบทดลองเบื้องต้น!D164&lt;=0,"1","0")</f>
        <v>1</v>
      </c>
      <c r="E164" s="506" t="str">
        <f>IF(งบทดลองเบื้องต้น!E164&lt;=0,"1","0")</f>
        <v>1</v>
      </c>
      <c r="F164" s="506" t="str">
        <f>IF(งบทดลองเบื้องต้น!F164&lt;=0,"1","0")</f>
        <v>1</v>
      </c>
      <c r="G164" s="506" t="str">
        <f>IF(งบทดลองเบื้องต้น!G164&lt;=0,"1","0")</f>
        <v>1</v>
      </c>
      <c r="H164" s="506" t="str">
        <f>IF(งบทดลองเบื้องต้น!H164&lt;=0,"1","0")</f>
        <v>1</v>
      </c>
      <c r="I164" s="506" t="str">
        <f>IF(งบทดลองเบื้องต้น!I164&lt;=0,"1","0")</f>
        <v>1</v>
      </c>
      <c r="J164" s="506" t="str">
        <f>IF(งบทดลองเบื้องต้น!J164&lt;=0,"1","0")</f>
        <v>1</v>
      </c>
      <c r="K164" s="506" t="str">
        <f>IF(งบทดลองเบื้องต้น!K164&lt;=0,"1","0")</f>
        <v>1</v>
      </c>
    </row>
    <row r="165" spans="1:11" ht="25.2" customHeight="1">
      <c r="A165" s="497">
        <v>162</v>
      </c>
      <c r="B165" s="452" t="s">
        <v>567</v>
      </c>
      <c r="C165" s="498" t="s">
        <v>70</v>
      </c>
      <c r="D165" s="499" t="str">
        <f>IF(งบทดลองเบื้องต้น!D165&gt;=0,"1","0")</f>
        <v>1</v>
      </c>
      <c r="E165" s="499" t="str">
        <f>IF(งบทดลองเบื้องต้น!E165&gt;=0,"1","0")</f>
        <v>1</v>
      </c>
      <c r="F165" s="499" t="str">
        <f>IF(งบทดลองเบื้องต้น!F165&gt;=0,"1","0")</f>
        <v>1</v>
      </c>
      <c r="G165" s="499" t="str">
        <f>IF(งบทดลองเบื้องต้น!G165&gt;=0,"1","0")</f>
        <v>1</v>
      </c>
      <c r="H165" s="499" t="str">
        <f>IF(งบทดลองเบื้องต้น!H165&gt;=0,"1","0")</f>
        <v>1</v>
      </c>
      <c r="I165" s="499" t="str">
        <f>IF(งบทดลองเบื้องต้น!I165&gt;=0,"1","0")</f>
        <v>1</v>
      </c>
      <c r="J165" s="499" t="str">
        <f>IF(งบทดลองเบื้องต้น!J165&gt;=0,"1","0")</f>
        <v>1</v>
      </c>
      <c r="K165" s="499" t="str">
        <f>IF(งบทดลองเบื้องต้น!K165&gt;=0,"1","0")</f>
        <v>1</v>
      </c>
    </row>
    <row r="166" spans="1:11" ht="25.2" customHeight="1">
      <c r="A166" s="497">
        <v>163</v>
      </c>
      <c r="B166" s="452" t="s">
        <v>568</v>
      </c>
      <c r="C166" s="498" t="s">
        <v>71</v>
      </c>
      <c r="D166" s="499" t="str">
        <f>IF(งบทดลองเบื้องต้น!D166&gt;=0,"1","0")</f>
        <v>1</v>
      </c>
      <c r="E166" s="499" t="str">
        <f>IF(งบทดลองเบื้องต้น!E166&gt;=0,"1","0")</f>
        <v>1</v>
      </c>
      <c r="F166" s="499" t="str">
        <f>IF(งบทดลองเบื้องต้น!F166&gt;=0,"1","0")</f>
        <v>1</v>
      </c>
      <c r="G166" s="499" t="str">
        <f>IF(งบทดลองเบื้องต้น!G166&gt;=0,"1","0")</f>
        <v>1</v>
      </c>
      <c r="H166" s="499" t="str">
        <f>IF(งบทดลองเบื้องต้น!H166&gt;=0,"1","0")</f>
        <v>1</v>
      </c>
      <c r="I166" s="499" t="str">
        <f>IF(งบทดลองเบื้องต้น!I166&gt;=0,"1","0")</f>
        <v>1</v>
      </c>
      <c r="J166" s="499" t="str">
        <f>IF(งบทดลองเบื้องต้น!J166&gt;=0,"1","0")</f>
        <v>1</v>
      </c>
      <c r="K166" s="499" t="str">
        <f>IF(งบทดลองเบื้องต้น!K166&gt;=0,"1","0")</f>
        <v>1</v>
      </c>
    </row>
    <row r="167" spans="1:11" ht="25.2" customHeight="1">
      <c r="A167" s="497">
        <v>164</v>
      </c>
      <c r="B167" s="452" t="s">
        <v>569</v>
      </c>
      <c r="C167" s="498" t="s">
        <v>1445</v>
      </c>
      <c r="D167" s="499" t="str">
        <f>IF(งบทดลองเบื้องต้น!D167&gt;=0,"1","0")</f>
        <v>1</v>
      </c>
      <c r="E167" s="499" t="str">
        <f>IF(งบทดลองเบื้องต้น!E167&gt;=0,"1","0")</f>
        <v>1</v>
      </c>
      <c r="F167" s="499" t="str">
        <f>IF(งบทดลองเบื้องต้น!F167&gt;=0,"1","0")</f>
        <v>1</v>
      </c>
      <c r="G167" s="499" t="str">
        <f>IF(งบทดลองเบื้องต้น!G167&gt;=0,"1","0")</f>
        <v>1</v>
      </c>
      <c r="H167" s="499" t="str">
        <f>IF(งบทดลองเบื้องต้น!H167&gt;=0,"1","0")</f>
        <v>1</v>
      </c>
      <c r="I167" s="499" t="str">
        <f>IF(งบทดลองเบื้องต้น!I167&gt;=0,"1","0")</f>
        <v>1</v>
      </c>
      <c r="J167" s="499" t="str">
        <f>IF(งบทดลองเบื้องต้น!J167&gt;=0,"1","0")</f>
        <v>1</v>
      </c>
      <c r="K167" s="499" t="str">
        <f>IF(งบทดลองเบื้องต้น!K167&gt;=0,"1","0")</f>
        <v>1</v>
      </c>
    </row>
    <row r="168" spans="1:11" ht="25.2" customHeight="1">
      <c r="A168" s="497">
        <v>165</v>
      </c>
      <c r="B168" s="452" t="s">
        <v>570</v>
      </c>
      <c r="C168" s="498" t="s">
        <v>72</v>
      </c>
      <c r="D168" s="499" t="str">
        <f>IF(งบทดลองเบื้องต้น!D168&gt;=0,"1","0")</f>
        <v>1</v>
      </c>
      <c r="E168" s="499" t="str">
        <f>IF(งบทดลองเบื้องต้น!E168&gt;=0,"1","0")</f>
        <v>1</v>
      </c>
      <c r="F168" s="499" t="str">
        <f>IF(งบทดลองเบื้องต้น!F168&gt;=0,"1","0")</f>
        <v>1</v>
      </c>
      <c r="G168" s="499" t="str">
        <f>IF(งบทดลองเบื้องต้น!G168&gt;=0,"1","0")</f>
        <v>1</v>
      </c>
      <c r="H168" s="499" t="str">
        <f>IF(งบทดลองเบื้องต้น!H168&gt;=0,"1","0")</f>
        <v>1</v>
      </c>
      <c r="I168" s="499" t="str">
        <f>IF(งบทดลองเบื้องต้น!I168&gt;=0,"1","0")</f>
        <v>1</v>
      </c>
      <c r="J168" s="499" t="str">
        <f>IF(งบทดลองเบื้องต้น!J168&gt;=0,"1","0")</f>
        <v>1</v>
      </c>
      <c r="K168" s="499" t="str">
        <f>IF(งบทดลองเบื้องต้น!K168&gt;=0,"1","0")</f>
        <v>1</v>
      </c>
    </row>
    <row r="169" spans="1:11" ht="25.2" customHeight="1">
      <c r="A169" s="497">
        <v>166</v>
      </c>
      <c r="B169" s="452" t="s">
        <v>571</v>
      </c>
      <c r="C169" s="498" t="s">
        <v>73</v>
      </c>
      <c r="D169" s="499" t="str">
        <f>IF(งบทดลองเบื้องต้น!D169&gt;=0,"1","0")</f>
        <v>1</v>
      </c>
      <c r="E169" s="499" t="str">
        <f>IF(งบทดลองเบื้องต้น!E169&gt;=0,"1","0")</f>
        <v>1</v>
      </c>
      <c r="F169" s="499" t="str">
        <f>IF(งบทดลองเบื้องต้น!F169&gt;=0,"1","0")</f>
        <v>1</v>
      </c>
      <c r="G169" s="499" t="str">
        <f>IF(งบทดลองเบื้องต้น!G169&gt;=0,"1","0")</f>
        <v>1</v>
      </c>
      <c r="H169" s="499" t="str">
        <f>IF(งบทดลองเบื้องต้น!H169&gt;=0,"1","0")</f>
        <v>1</v>
      </c>
      <c r="I169" s="499" t="str">
        <f>IF(งบทดลองเบื้องต้น!I169&gt;=0,"1","0")</f>
        <v>1</v>
      </c>
      <c r="J169" s="499" t="str">
        <f>IF(งบทดลองเบื้องต้น!J169&gt;=0,"1","0")</f>
        <v>1</v>
      </c>
      <c r="K169" s="499" t="str">
        <f>IF(งบทดลองเบื้องต้น!K169&gt;=0,"1","0")</f>
        <v>1</v>
      </c>
    </row>
    <row r="170" spans="1:11" ht="25.2" customHeight="1">
      <c r="A170" s="497">
        <v>167</v>
      </c>
      <c r="B170" s="452" t="s">
        <v>572</v>
      </c>
      <c r="C170" s="498" t="s">
        <v>74</v>
      </c>
      <c r="D170" s="499" t="str">
        <f>IF(งบทดลองเบื้องต้น!D170&gt;=0,"1","0")</f>
        <v>1</v>
      </c>
      <c r="E170" s="499" t="str">
        <f>IF(งบทดลองเบื้องต้น!E170&gt;=0,"1","0")</f>
        <v>1</v>
      </c>
      <c r="F170" s="499" t="str">
        <f>IF(งบทดลองเบื้องต้น!F170&gt;=0,"1","0")</f>
        <v>1</v>
      </c>
      <c r="G170" s="499" t="str">
        <f>IF(งบทดลองเบื้องต้น!G170&gt;=0,"1","0")</f>
        <v>1</v>
      </c>
      <c r="H170" s="499" t="str">
        <f>IF(งบทดลองเบื้องต้น!H170&gt;=0,"1","0")</f>
        <v>1</v>
      </c>
      <c r="I170" s="499" t="str">
        <f>IF(งบทดลองเบื้องต้น!I170&gt;=0,"1","0")</f>
        <v>1</v>
      </c>
      <c r="J170" s="499" t="str">
        <f>IF(งบทดลองเบื้องต้น!J170&gt;=0,"1","0")</f>
        <v>1</v>
      </c>
      <c r="K170" s="499" t="str">
        <f>IF(งบทดลองเบื้องต้น!K170&gt;=0,"1","0")</f>
        <v>1</v>
      </c>
    </row>
    <row r="171" spans="1:11" ht="25.2" customHeight="1">
      <c r="A171" s="497">
        <v>168</v>
      </c>
      <c r="B171" s="452" t="s">
        <v>573</v>
      </c>
      <c r="C171" s="498" t="s">
        <v>75</v>
      </c>
      <c r="D171" s="499" t="str">
        <f>IF(งบทดลองเบื้องต้น!D171&gt;=0,"1","0")</f>
        <v>1</v>
      </c>
      <c r="E171" s="499" t="str">
        <f>IF(งบทดลองเบื้องต้น!E171&gt;=0,"1","0")</f>
        <v>1</v>
      </c>
      <c r="F171" s="499" t="str">
        <f>IF(งบทดลองเบื้องต้น!F171&gt;=0,"1","0")</f>
        <v>1</v>
      </c>
      <c r="G171" s="499" t="str">
        <f>IF(งบทดลองเบื้องต้น!G171&gt;=0,"1","0")</f>
        <v>1</v>
      </c>
      <c r="H171" s="499" t="str">
        <f>IF(งบทดลองเบื้องต้น!H171&gt;=0,"1","0")</f>
        <v>1</v>
      </c>
      <c r="I171" s="499" t="str">
        <f>IF(งบทดลองเบื้องต้น!I171&gt;=0,"1","0")</f>
        <v>1</v>
      </c>
      <c r="J171" s="499" t="str">
        <f>IF(งบทดลองเบื้องต้น!J171&gt;=0,"1","0")</f>
        <v>1</v>
      </c>
      <c r="K171" s="499" t="str">
        <f>IF(งบทดลองเบื้องต้น!K171&gt;=0,"1","0")</f>
        <v>1</v>
      </c>
    </row>
    <row r="172" spans="1:11" ht="25.2" customHeight="1">
      <c r="A172" s="497">
        <v>169</v>
      </c>
      <c r="B172" s="452" t="s">
        <v>574</v>
      </c>
      <c r="C172" s="498" t="s">
        <v>76</v>
      </c>
      <c r="D172" s="499" t="str">
        <f>IF(งบทดลองเบื้องต้น!D172&gt;=0,"1","0")</f>
        <v>1</v>
      </c>
      <c r="E172" s="499" t="str">
        <f>IF(งบทดลองเบื้องต้น!E172&gt;=0,"1","0")</f>
        <v>1</v>
      </c>
      <c r="F172" s="499" t="str">
        <f>IF(งบทดลองเบื้องต้น!F172&gt;=0,"1","0")</f>
        <v>1</v>
      </c>
      <c r="G172" s="499" t="str">
        <f>IF(งบทดลองเบื้องต้น!G172&gt;=0,"1","0")</f>
        <v>1</v>
      </c>
      <c r="H172" s="499" t="str">
        <f>IF(งบทดลองเบื้องต้น!H172&gt;=0,"1","0")</f>
        <v>1</v>
      </c>
      <c r="I172" s="499" t="str">
        <f>IF(งบทดลองเบื้องต้น!I172&gt;=0,"1","0")</f>
        <v>1</v>
      </c>
      <c r="J172" s="499" t="str">
        <f>IF(งบทดลองเบื้องต้น!J172&gt;=0,"1","0")</f>
        <v>1</v>
      </c>
      <c r="K172" s="499" t="str">
        <f>IF(งบทดลองเบื้องต้น!K172&gt;=0,"1","0")</f>
        <v>1</v>
      </c>
    </row>
    <row r="173" spans="1:11" ht="25.2" customHeight="1">
      <c r="A173" s="497">
        <v>170</v>
      </c>
      <c r="B173" s="452" t="s">
        <v>575</v>
      </c>
      <c r="C173" s="498" t="s">
        <v>77</v>
      </c>
      <c r="D173" s="499" t="str">
        <f>IF(งบทดลองเบื้องต้น!D173&gt;=0,"1","0")</f>
        <v>1</v>
      </c>
      <c r="E173" s="499" t="str">
        <f>IF(งบทดลองเบื้องต้น!E173&gt;=0,"1","0")</f>
        <v>1</v>
      </c>
      <c r="F173" s="499" t="str">
        <f>IF(งบทดลองเบื้องต้น!F173&gt;=0,"1","0")</f>
        <v>1</v>
      </c>
      <c r="G173" s="499" t="str">
        <f>IF(งบทดลองเบื้องต้น!G173&gt;=0,"1","0")</f>
        <v>1</v>
      </c>
      <c r="H173" s="499" t="str">
        <f>IF(งบทดลองเบื้องต้น!H173&gt;=0,"1","0")</f>
        <v>1</v>
      </c>
      <c r="I173" s="499" t="str">
        <f>IF(งบทดลองเบื้องต้น!I173&gt;=0,"1","0")</f>
        <v>1</v>
      </c>
      <c r="J173" s="499" t="str">
        <f>IF(งบทดลองเบื้องต้น!J173&gt;=0,"1","0")</f>
        <v>1</v>
      </c>
      <c r="K173" s="499" t="str">
        <f>IF(งบทดลองเบื้องต้น!K173&gt;=0,"1","0")</f>
        <v>1</v>
      </c>
    </row>
    <row r="174" spans="1:11" ht="25.2" customHeight="1">
      <c r="A174" s="503">
        <v>171</v>
      </c>
      <c r="B174" s="300" t="s">
        <v>576</v>
      </c>
      <c r="C174" s="310" t="s">
        <v>1446</v>
      </c>
      <c r="D174" s="506" t="str">
        <f>IF(งบทดลองเบื้องต้น!D174&lt;=0,"1","0")</f>
        <v>1</v>
      </c>
      <c r="E174" s="506" t="str">
        <f>IF(งบทดลองเบื้องต้น!E174&lt;=0,"1","0")</f>
        <v>1</v>
      </c>
      <c r="F174" s="506" t="str">
        <f>IF(งบทดลองเบื้องต้น!F174&lt;=0,"1","0")</f>
        <v>1</v>
      </c>
      <c r="G174" s="506" t="str">
        <f>IF(งบทดลองเบื้องต้น!G174&lt;=0,"1","0")</f>
        <v>1</v>
      </c>
      <c r="H174" s="506" t="str">
        <f>IF(งบทดลองเบื้องต้น!H174&lt;=0,"1","0")</f>
        <v>1</v>
      </c>
      <c r="I174" s="506" t="str">
        <f>IF(งบทดลองเบื้องต้น!I174&lt;=0,"1","0")</f>
        <v>1</v>
      </c>
      <c r="J174" s="506" t="str">
        <f>IF(งบทดลองเบื้องต้น!J174&lt;=0,"1","0")</f>
        <v>1</v>
      </c>
      <c r="K174" s="506" t="str">
        <f>IF(งบทดลองเบื้องต้น!K174&lt;=0,"1","0")</f>
        <v>1</v>
      </c>
    </row>
    <row r="175" spans="1:11" ht="25.2" customHeight="1">
      <c r="A175" s="503">
        <v>172</v>
      </c>
      <c r="B175" s="300" t="s">
        <v>577</v>
      </c>
      <c r="C175" s="310" t="s">
        <v>78</v>
      </c>
      <c r="D175" s="506" t="str">
        <f>IF(งบทดลองเบื้องต้น!D175&lt;=0,"1","0")</f>
        <v>1</v>
      </c>
      <c r="E175" s="506" t="str">
        <f>IF(งบทดลองเบื้องต้น!E175&lt;=0,"1","0")</f>
        <v>1</v>
      </c>
      <c r="F175" s="506" t="str">
        <f>IF(งบทดลองเบื้องต้น!F175&lt;=0,"1","0")</f>
        <v>1</v>
      </c>
      <c r="G175" s="506" t="str">
        <f>IF(งบทดลองเบื้องต้น!G175&lt;=0,"1","0")</f>
        <v>1</v>
      </c>
      <c r="H175" s="506" t="str">
        <f>IF(งบทดลองเบื้องต้น!H175&lt;=0,"1","0")</f>
        <v>1</v>
      </c>
      <c r="I175" s="506" t="str">
        <f>IF(งบทดลองเบื้องต้น!I175&lt;=0,"1","0")</f>
        <v>1</v>
      </c>
      <c r="J175" s="506" t="str">
        <f>IF(งบทดลองเบื้องต้น!J175&lt;=0,"1","0")</f>
        <v>1</v>
      </c>
      <c r="K175" s="506" t="str">
        <f>IF(งบทดลองเบื้องต้น!K175&lt;=0,"1","0")</f>
        <v>1</v>
      </c>
    </row>
    <row r="176" spans="1:11" ht="25.2" customHeight="1">
      <c r="A176" s="503">
        <v>173</v>
      </c>
      <c r="B176" s="300" t="s">
        <v>578</v>
      </c>
      <c r="C176" s="310" t="s">
        <v>1447</v>
      </c>
      <c r="D176" s="506" t="str">
        <f>IF(งบทดลองเบื้องต้น!D176&lt;=0,"1","0")</f>
        <v>1</v>
      </c>
      <c r="E176" s="506" t="str">
        <f>IF(งบทดลองเบื้องต้น!E176&lt;=0,"1","0")</f>
        <v>1</v>
      </c>
      <c r="F176" s="506" t="str">
        <f>IF(งบทดลองเบื้องต้น!F176&lt;=0,"1","0")</f>
        <v>1</v>
      </c>
      <c r="G176" s="506" t="str">
        <f>IF(งบทดลองเบื้องต้น!G176&lt;=0,"1","0")</f>
        <v>1</v>
      </c>
      <c r="H176" s="506" t="str">
        <f>IF(งบทดลองเบื้องต้น!H176&lt;=0,"1","0")</f>
        <v>1</v>
      </c>
      <c r="I176" s="506" t="str">
        <f>IF(งบทดลองเบื้องต้น!I176&lt;=0,"1","0")</f>
        <v>1</v>
      </c>
      <c r="J176" s="506" t="str">
        <f>IF(งบทดลองเบื้องต้น!J176&lt;=0,"1","0")</f>
        <v>1</v>
      </c>
      <c r="K176" s="506" t="str">
        <f>IF(งบทดลองเบื้องต้น!K176&lt;=0,"1","0")</f>
        <v>1</v>
      </c>
    </row>
    <row r="177" spans="1:11" ht="25.2" customHeight="1">
      <c r="A177" s="503">
        <v>174</v>
      </c>
      <c r="B177" s="300" t="s">
        <v>579</v>
      </c>
      <c r="C177" s="310" t="s">
        <v>1448</v>
      </c>
      <c r="D177" s="506" t="str">
        <f>IF(งบทดลองเบื้องต้น!D177&lt;=0,"1","0")</f>
        <v>1</v>
      </c>
      <c r="E177" s="506" t="str">
        <f>IF(งบทดลองเบื้องต้น!E177&lt;=0,"1","0")</f>
        <v>1</v>
      </c>
      <c r="F177" s="506" t="str">
        <f>IF(งบทดลองเบื้องต้น!F177&lt;=0,"1","0")</f>
        <v>1</v>
      </c>
      <c r="G177" s="506" t="str">
        <f>IF(งบทดลองเบื้องต้น!G177&lt;=0,"1","0")</f>
        <v>1</v>
      </c>
      <c r="H177" s="506" t="str">
        <f>IF(งบทดลองเบื้องต้น!H177&lt;=0,"1","0")</f>
        <v>1</v>
      </c>
      <c r="I177" s="506" t="str">
        <f>IF(งบทดลองเบื้องต้น!I177&lt;=0,"1","0")</f>
        <v>1</v>
      </c>
      <c r="J177" s="506" t="str">
        <f>IF(งบทดลองเบื้องต้น!J177&lt;=0,"1","0")</f>
        <v>1</v>
      </c>
      <c r="K177" s="506" t="str">
        <f>IF(งบทดลองเบื้องต้น!K177&lt;=0,"1","0")</f>
        <v>1</v>
      </c>
    </row>
    <row r="178" spans="1:11" ht="25.2" customHeight="1">
      <c r="A178" s="503">
        <v>175</v>
      </c>
      <c r="B178" s="300" t="s">
        <v>580</v>
      </c>
      <c r="C178" s="310" t="s">
        <v>1449</v>
      </c>
      <c r="D178" s="506" t="str">
        <f>IF(งบทดลองเบื้องต้น!D178&lt;=0,"1","0")</f>
        <v>1</v>
      </c>
      <c r="E178" s="506" t="str">
        <f>IF(งบทดลองเบื้องต้น!E178&lt;=0,"1","0")</f>
        <v>1</v>
      </c>
      <c r="F178" s="506" t="str">
        <f>IF(งบทดลองเบื้องต้น!F178&lt;=0,"1","0")</f>
        <v>1</v>
      </c>
      <c r="G178" s="506" t="str">
        <f>IF(งบทดลองเบื้องต้น!G178&lt;=0,"1","0")</f>
        <v>1</v>
      </c>
      <c r="H178" s="506" t="str">
        <f>IF(งบทดลองเบื้องต้น!H178&lt;=0,"1","0")</f>
        <v>1</v>
      </c>
      <c r="I178" s="506" t="str">
        <f>IF(งบทดลองเบื้องต้น!I178&lt;=0,"1","0")</f>
        <v>1</v>
      </c>
      <c r="J178" s="506" t="str">
        <f>IF(งบทดลองเบื้องต้น!J178&lt;=0,"1","0")</f>
        <v>1</v>
      </c>
      <c r="K178" s="506" t="str">
        <f>IF(งบทดลองเบื้องต้น!K178&lt;=0,"1","0")</f>
        <v>1</v>
      </c>
    </row>
    <row r="179" spans="1:11" ht="25.2" customHeight="1">
      <c r="A179" s="503">
        <v>176</v>
      </c>
      <c r="B179" s="300" t="s">
        <v>581</v>
      </c>
      <c r="C179" s="310" t="s">
        <v>1809</v>
      </c>
      <c r="D179" s="506" t="str">
        <f>IF(งบทดลองเบื้องต้น!D179&lt;=0,"1","0")</f>
        <v>1</v>
      </c>
      <c r="E179" s="506" t="str">
        <f>IF(งบทดลองเบื้องต้น!E179&lt;=0,"1","0")</f>
        <v>1</v>
      </c>
      <c r="F179" s="506" t="str">
        <f>IF(งบทดลองเบื้องต้น!F179&lt;=0,"1","0")</f>
        <v>1</v>
      </c>
      <c r="G179" s="506" t="str">
        <f>IF(งบทดลองเบื้องต้น!G179&lt;=0,"1","0")</f>
        <v>1</v>
      </c>
      <c r="H179" s="506" t="str">
        <f>IF(งบทดลองเบื้องต้น!H179&lt;=0,"1","0")</f>
        <v>1</v>
      </c>
      <c r="I179" s="506" t="str">
        <f>IF(งบทดลองเบื้องต้น!I179&lt;=0,"1","0")</f>
        <v>1</v>
      </c>
      <c r="J179" s="506" t="str">
        <f>IF(งบทดลองเบื้องต้น!J179&lt;=0,"1","0")</f>
        <v>1</v>
      </c>
      <c r="K179" s="506" t="str">
        <f>IF(งบทดลองเบื้องต้น!K179&lt;=0,"1","0")</f>
        <v>1</v>
      </c>
    </row>
    <row r="180" spans="1:11" ht="25.2" customHeight="1">
      <c r="A180" s="503">
        <v>177</v>
      </c>
      <c r="B180" s="300" t="s">
        <v>582</v>
      </c>
      <c r="C180" s="310" t="s">
        <v>1810</v>
      </c>
      <c r="D180" s="506" t="str">
        <f>IF(งบทดลองเบื้องต้น!D180&lt;=0,"1","0")</f>
        <v>1</v>
      </c>
      <c r="E180" s="506" t="str">
        <f>IF(งบทดลองเบื้องต้น!E180&lt;=0,"1","0")</f>
        <v>1</v>
      </c>
      <c r="F180" s="506" t="str">
        <f>IF(งบทดลองเบื้องต้น!F180&lt;=0,"1","0")</f>
        <v>1</v>
      </c>
      <c r="G180" s="506" t="str">
        <f>IF(งบทดลองเบื้องต้น!G180&lt;=0,"1","0")</f>
        <v>1</v>
      </c>
      <c r="H180" s="506" t="str">
        <f>IF(งบทดลองเบื้องต้น!H180&lt;=0,"1","0")</f>
        <v>1</v>
      </c>
      <c r="I180" s="506" t="str">
        <f>IF(งบทดลองเบื้องต้น!I180&lt;=0,"1","0")</f>
        <v>1</v>
      </c>
      <c r="J180" s="506" t="str">
        <f>IF(งบทดลองเบื้องต้น!J180&lt;=0,"1","0")</f>
        <v>1</v>
      </c>
      <c r="K180" s="506" t="str">
        <f>IF(งบทดลองเบื้องต้น!K180&lt;=0,"1","0")</f>
        <v>1</v>
      </c>
    </row>
    <row r="181" spans="1:11" ht="25.2" customHeight="1">
      <c r="A181" s="503">
        <v>178</v>
      </c>
      <c r="B181" s="300" t="s">
        <v>583</v>
      </c>
      <c r="C181" s="310" t="s">
        <v>81</v>
      </c>
      <c r="D181" s="506" t="str">
        <f>IF(งบทดลองเบื้องต้น!D181&lt;=0,"1","0")</f>
        <v>1</v>
      </c>
      <c r="E181" s="506" t="str">
        <f>IF(งบทดลองเบื้องต้น!E181&lt;=0,"1","0")</f>
        <v>1</v>
      </c>
      <c r="F181" s="506" t="str">
        <f>IF(งบทดลองเบื้องต้น!F181&lt;=0,"1","0")</f>
        <v>1</v>
      </c>
      <c r="G181" s="506" t="str">
        <f>IF(งบทดลองเบื้องต้น!G181&lt;=0,"1","0")</f>
        <v>1</v>
      </c>
      <c r="H181" s="506" t="str">
        <f>IF(งบทดลองเบื้องต้น!H181&lt;=0,"1","0")</f>
        <v>1</v>
      </c>
      <c r="I181" s="506" t="str">
        <f>IF(งบทดลองเบื้องต้น!I181&lt;=0,"1","0")</f>
        <v>1</v>
      </c>
      <c r="J181" s="506" t="str">
        <f>IF(งบทดลองเบื้องต้น!J181&lt;=0,"1","0")</f>
        <v>1</v>
      </c>
      <c r="K181" s="506" t="str">
        <f>IF(งบทดลองเบื้องต้น!K181&lt;=0,"1","0")</f>
        <v>1</v>
      </c>
    </row>
    <row r="182" spans="1:11" ht="25.2" customHeight="1">
      <c r="A182" s="503">
        <v>179</v>
      </c>
      <c r="B182" s="300" t="s">
        <v>584</v>
      </c>
      <c r="C182" s="310" t="s">
        <v>82</v>
      </c>
      <c r="D182" s="506" t="str">
        <f>IF(งบทดลองเบื้องต้น!D182&lt;=0,"1","0")</f>
        <v>1</v>
      </c>
      <c r="E182" s="506" t="str">
        <f>IF(งบทดลองเบื้องต้น!E182&lt;=0,"1","0")</f>
        <v>1</v>
      </c>
      <c r="F182" s="506" t="str">
        <f>IF(งบทดลองเบื้องต้น!F182&lt;=0,"1","0")</f>
        <v>1</v>
      </c>
      <c r="G182" s="506" t="str">
        <f>IF(งบทดลองเบื้องต้น!G182&lt;=0,"1","0")</f>
        <v>1</v>
      </c>
      <c r="H182" s="506" t="str">
        <f>IF(งบทดลองเบื้องต้น!H182&lt;=0,"1","0")</f>
        <v>1</v>
      </c>
      <c r="I182" s="506" t="str">
        <f>IF(งบทดลองเบื้องต้น!I182&lt;=0,"1","0")</f>
        <v>1</v>
      </c>
      <c r="J182" s="506" t="str">
        <f>IF(งบทดลองเบื้องต้น!J182&lt;=0,"1","0")</f>
        <v>1</v>
      </c>
      <c r="K182" s="506" t="str">
        <f>IF(งบทดลองเบื้องต้น!K182&lt;=0,"1","0")</f>
        <v>1</v>
      </c>
    </row>
    <row r="183" spans="1:11" ht="25.2" customHeight="1">
      <c r="A183" s="497">
        <v>180</v>
      </c>
      <c r="B183" s="452" t="s">
        <v>585</v>
      </c>
      <c r="C183" s="498" t="s">
        <v>1450</v>
      </c>
      <c r="D183" s="499" t="str">
        <f>IF(งบทดลองเบื้องต้น!D183&gt;=0,"1","0")</f>
        <v>1</v>
      </c>
      <c r="E183" s="499" t="str">
        <f>IF(งบทดลองเบื้องต้น!E183&gt;=0,"1","0")</f>
        <v>1</v>
      </c>
      <c r="F183" s="499" t="str">
        <f>IF(งบทดลองเบื้องต้น!F183&gt;=0,"1","0")</f>
        <v>1</v>
      </c>
      <c r="G183" s="499" t="str">
        <f>IF(งบทดลองเบื้องต้น!G183&gt;=0,"1","0")</f>
        <v>1</v>
      </c>
      <c r="H183" s="499" t="str">
        <f>IF(งบทดลองเบื้องต้น!H183&gt;=0,"1","0")</f>
        <v>1</v>
      </c>
      <c r="I183" s="499" t="str">
        <f>IF(งบทดลองเบื้องต้น!I183&gt;=0,"1","0")</f>
        <v>1</v>
      </c>
      <c r="J183" s="499" t="str">
        <f>IF(งบทดลองเบื้องต้น!J183&gt;=0,"1","0")</f>
        <v>1</v>
      </c>
      <c r="K183" s="499" t="str">
        <f>IF(งบทดลองเบื้องต้น!K183&gt;=0,"1","0")</f>
        <v>1</v>
      </c>
    </row>
    <row r="184" spans="1:11" ht="25.2" customHeight="1">
      <c r="A184" s="503">
        <v>181</v>
      </c>
      <c r="B184" s="300" t="s">
        <v>586</v>
      </c>
      <c r="C184" s="310" t="s">
        <v>1451</v>
      </c>
      <c r="D184" s="506" t="str">
        <f>IF(งบทดลองเบื้องต้น!D184&lt;=0,"1","0")</f>
        <v>1</v>
      </c>
      <c r="E184" s="506" t="str">
        <f>IF(งบทดลองเบื้องต้น!E184&lt;=0,"1","0")</f>
        <v>1</v>
      </c>
      <c r="F184" s="506" t="str">
        <f>IF(งบทดลองเบื้องต้น!F184&lt;=0,"1","0")</f>
        <v>1</v>
      </c>
      <c r="G184" s="506" t="str">
        <f>IF(งบทดลองเบื้องต้น!G184&lt;=0,"1","0")</f>
        <v>1</v>
      </c>
      <c r="H184" s="506" t="str">
        <f>IF(งบทดลองเบื้องต้น!H184&lt;=0,"1","0")</f>
        <v>1</v>
      </c>
      <c r="I184" s="506" t="str">
        <f>IF(งบทดลองเบื้องต้น!I184&lt;=0,"1","0")</f>
        <v>1</v>
      </c>
      <c r="J184" s="506" t="str">
        <f>IF(งบทดลองเบื้องต้น!J184&lt;=0,"1","0")</f>
        <v>1</v>
      </c>
      <c r="K184" s="506" t="str">
        <f>IF(งบทดลองเบื้องต้น!K184&lt;=0,"1","0")</f>
        <v>1</v>
      </c>
    </row>
    <row r="185" spans="1:11" ht="25.2" customHeight="1">
      <c r="A185" s="497">
        <v>182</v>
      </c>
      <c r="B185" s="452" t="s">
        <v>587</v>
      </c>
      <c r="C185" s="498" t="s">
        <v>83</v>
      </c>
      <c r="D185" s="499" t="str">
        <f>IF(งบทดลองเบื้องต้น!D185&gt;=0,"1","0")</f>
        <v>1</v>
      </c>
      <c r="E185" s="499" t="str">
        <f>IF(งบทดลองเบื้องต้น!E185&gt;=0,"1","0")</f>
        <v>1</v>
      </c>
      <c r="F185" s="499" t="str">
        <f>IF(งบทดลองเบื้องต้น!F185&gt;=0,"1","0")</f>
        <v>1</v>
      </c>
      <c r="G185" s="499" t="str">
        <f>IF(งบทดลองเบื้องต้น!G185&gt;=0,"1","0")</f>
        <v>1</v>
      </c>
      <c r="H185" s="499" t="str">
        <f>IF(งบทดลองเบื้องต้น!H185&gt;=0,"1","0")</f>
        <v>1</v>
      </c>
      <c r="I185" s="499" t="str">
        <f>IF(งบทดลองเบื้องต้น!I185&gt;=0,"1","0")</f>
        <v>1</v>
      </c>
      <c r="J185" s="499" t="str">
        <f>IF(งบทดลองเบื้องต้น!J185&gt;=0,"1","0")</f>
        <v>1</v>
      </c>
      <c r="K185" s="499" t="str">
        <f>IF(งบทดลองเบื้องต้น!K185&gt;=0,"1","0")</f>
        <v>1</v>
      </c>
    </row>
    <row r="186" spans="1:11" ht="25.2" customHeight="1">
      <c r="A186" s="497">
        <v>183</v>
      </c>
      <c r="B186" s="452" t="s">
        <v>588</v>
      </c>
      <c r="C186" s="498" t="s">
        <v>84</v>
      </c>
      <c r="D186" s="499" t="str">
        <f>IF(งบทดลองเบื้องต้น!D186&gt;=0,"1","0")</f>
        <v>1</v>
      </c>
      <c r="E186" s="499" t="str">
        <f>IF(งบทดลองเบื้องต้น!E186&gt;=0,"1","0")</f>
        <v>1</v>
      </c>
      <c r="F186" s="499" t="str">
        <f>IF(งบทดลองเบื้องต้น!F186&gt;=0,"1","0")</f>
        <v>1</v>
      </c>
      <c r="G186" s="499" t="str">
        <f>IF(งบทดลองเบื้องต้น!G186&gt;=0,"1","0")</f>
        <v>1</v>
      </c>
      <c r="H186" s="499" t="str">
        <f>IF(งบทดลองเบื้องต้น!H186&gt;=0,"1","0")</f>
        <v>1</v>
      </c>
      <c r="I186" s="499" t="str">
        <f>IF(งบทดลองเบื้องต้น!I186&gt;=0,"1","0")</f>
        <v>1</v>
      </c>
      <c r="J186" s="499" t="str">
        <f>IF(งบทดลองเบื้องต้น!J186&gt;=0,"1","0")</f>
        <v>1</v>
      </c>
      <c r="K186" s="499" t="str">
        <f>IF(งบทดลองเบื้องต้น!K186&gt;=0,"1","0")</f>
        <v>1</v>
      </c>
    </row>
    <row r="187" spans="1:11" ht="25.2" customHeight="1">
      <c r="A187" s="503">
        <v>184</v>
      </c>
      <c r="B187" s="300" t="s">
        <v>589</v>
      </c>
      <c r="C187" s="310" t="s">
        <v>1452</v>
      </c>
      <c r="D187" s="506" t="str">
        <f>IF(งบทดลองเบื้องต้น!D187&lt;=0,"1","0")</f>
        <v>1</v>
      </c>
      <c r="E187" s="506" t="str">
        <f>IF(งบทดลองเบื้องต้น!E187&lt;=0,"1","0")</f>
        <v>1</v>
      </c>
      <c r="F187" s="506" t="str">
        <f>IF(งบทดลองเบื้องต้น!F187&lt;=0,"1","0")</f>
        <v>1</v>
      </c>
      <c r="G187" s="506" t="str">
        <f>IF(งบทดลองเบื้องต้น!G187&lt;=0,"1","0")</f>
        <v>1</v>
      </c>
      <c r="H187" s="506" t="str">
        <f>IF(งบทดลองเบื้องต้น!H187&lt;=0,"1","0")</f>
        <v>1</v>
      </c>
      <c r="I187" s="506" t="str">
        <f>IF(งบทดลองเบื้องต้น!I187&lt;=0,"1","0")</f>
        <v>1</v>
      </c>
      <c r="J187" s="506" t="str">
        <f>IF(งบทดลองเบื้องต้น!J187&lt;=0,"1","0")</f>
        <v>1</v>
      </c>
      <c r="K187" s="506" t="str">
        <f>IF(งบทดลองเบื้องต้น!K187&lt;=0,"1","0")</f>
        <v>1</v>
      </c>
    </row>
    <row r="188" spans="1:11" ht="25.2" customHeight="1">
      <c r="A188" s="497">
        <v>185</v>
      </c>
      <c r="B188" s="452" t="s">
        <v>590</v>
      </c>
      <c r="C188" s="498" t="s">
        <v>85</v>
      </c>
      <c r="D188" s="499" t="str">
        <f>IF(งบทดลองเบื้องต้น!D188&gt;=0,"1","0")</f>
        <v>1</v>
      </c>
      <c r="E188" s="499" t="str">
        <f>IF(งบทดลองเบื้องต้น!E188&gt;=0,"1","0")</f>
        <v>1</v>
      </c>
      <c r="F188" s="499" t="str">
        <f>IF(งบทดลองเบื้องต้น!F188&gt;=0,"1","0")</f>
        <v>1</v>
      </c>
      <c r="G188" s="499" t="str">
        <f>IF(งบทดลองเบื้องต้น!G188&gt;=0,"1","0")</f>
        <v>1</v>
      </c>
      <c r="H188" s="499" t="str">
        <f>IF(งบทดลองเบื้องต้น!H188&gt;=0,"1","0")</f>
        <v>1</v>
      </c>
      <c r="I188" s="499" t="str">
        <f>IF(งบทดลองเบื้องต้น!I188&gt;=0,"1","0")</f>
        <v>1</v>
      </c>
      <c r="J188" s="499" t="str">
        <f>IF(งบทดลองเบื้องต้น!J188&gt;=0,"1","0")</f>
        <v>1</v>
      </c>
      <c r="K188" s="499" t="str">
        <f>IF(งบทดลองเบื้องต้น!K188&gt;=0,"1","0")</f>
        <v>1</v>
      </c>
    </row>
    <row r="189" spans="1:11" ht="25.2" customHeight="1">
      <c r="A189" s="497">
        <v>186</v>
      </c>
      <c r="B189" s="452" t="s">
        <v>591</v>
      </c>
      <c r="C189" s="498" t="s">
        <v>86</v>
      </c>
      <c r="D189" s="499" t="str">
        <f>IF(งบทดลองเบื้องต้น!D189&gt;=0,"1","0")</f>
        <v>1</v>
      </c>
      <c r="E189" s="499" t="str">
        <f>IF(งบทดลองเบื้องต้น!E189&gt;=0,"1","0")</f>
        <v>1</v>
      </c>
      <c r="F189" s="499" t="str">
        <f>IF(งบทดลองเบื้องต้น!F189&gt;=0,"1","0")</f>
        <v>1</v>
      </c>
      <c r="G189" s="499" t="str">
        <f>IF(งบทดลองเบื้องต้น!G189&gt;=0,"1","0")</f>
        <v>1</v>
      </c>
      <c r="H189" s="499" t="str">
        <f>IF(งบทดลองเบื้องต้น!H189&gt;=0,"1","0")</f>
        <v>1</v>
      </c>
      <c r="I189" s="499" t="str">
        <f>IF(งบทดลองเบื้องต้น!I189&gt;=0,"1","0")</f>
        <v>1</v>
      </c>
      <c r="J189" s="499" t="str">
        <f>IF(งบทดลองเบื้องต้น!J189&gt;=0,"1","0")</f>
        <v>1</v>
      </c>
      <c r="K189" s="499" t="str">
        <f>IF(งบทดลองเบื้องต้น!K189&gt;=0,"1","0")</f>
        <v>1</v>
      </c>
    </row>
    <row r="190" spans="1:11" ht="25.2" customHeight="1">
      <c r="A190" s="503">
        <v>187</v>
      </c>
      <c r="B190" s="300" t="s">
        <v>592</v>
      </c>
      <c r="C190" s="310" t="s">
        <v>1453</v>
      </c>
      <c r="D190" s="506" t="str">
        <f>IF(งบทดลองเบื้องต้น!D190&lt;=0,"1","0")</f>
        <v>1</v>
      </c>
      <c r="E190" s="506" t="str">
        <f>IF(งบทดลองเบื้องต้น!E190&lt;=0,"1","0")</f>
        <v>1</v>
      </c>
      <c r="F190" s="506" t="str">
        <f>IF(งบทดลองเบื้องต้น!F190&lt;=0,"1","0")</f>
        <v>1</v>
      </c>
      <c r="G190" s="506" t="str">
        <f>IF(งบทดลองเบื้องต้น!G190&lt;=0,"1","0")</f>
        <v>1</v>
      </c>
      <c r="H190" s="506" t="str">
        <f>IF(งบทดลองเบื้องต้น!H190&lt;=0,"1","0")</f>
        <v>1</v>
      </c>
      <c r="I190" s="506" t="str">
        <f>IF(งบทดลองเบื้องต้น!I190&lt;=0,"1","0")</f>
        <v>1</v>
      </c>
      <c r="J190" s="506" t="str">
        <f>IF(งบทดลองเบื้องต้น!J190&lt;=0,"1","0")</f>
        <v>1</v>
      </c>
      <c r="K190" s="506" t="str">
        <f>IF(งบทดลองเบื้องต้น!K190&lt;=0,"1","0")</f>
        <v>1</v>
      </c>
    </row>
    <row r="191" spans="1:11" ht="25.2" customHeight="1">
      <c r="A191" s="497">
        <v>188</v>
      </c>
      <c r="B191" s="452" t="s">
        <v>593</v>
      </c>
      <c r="C191" s="498" t="s">
        <v>87</v>
      </c>
      <c r="D191" s="499" t="str">
        <f>IF(งบทดลองเบื้องต้น!D191&gt;=0,"1","0")</f>
        <v>1</v>
      </c>
      <c r="E191" s="499" t="str">
        <f>IF(งบทดลองเบื้องต้น!E191&gt;=0,"1","0")</f>
        <v>1</v>
      </c>
      <c r="F191" s="499" t="str">
        <f>IF(งบทดลองเบื้องต้น!F191&gt;=0,"1","0")</f>
        <v>1</v>
      </c>
      <c r="G191" s="499" t="str">
        <f>IF(งบทดลองเบื้องต้น!G191&gt;=0,"1","0")</f>
        <v>1</v>
      </c>
      <c r="H191" s="499" t="str">
        <f>IF(งบทดลองเบื้องต้น!H191&gt;=0,"1","0")</f>
        <v>1</v>
      </c>
      <c r="I191" s="499" t="str">
        <f>IF(งบทดลองเบื้องต้น!I191&gt;=0,"1","0")</f>
        <v>1</v>
      </c>
      <c r="J191" s="499" t="str">
        <f>IF(งบทดลองเบื้องต้น!J191&gt;=0,"1","0")</f>
        <v>1</v>
      </c>
      <c r="K191" s="499" t="str">
        <f>IF(งบทดลองเบื้องต้น!K191&gt;=0,"1","0")</f>
        <v>1</v>
      </c>
    </row>
    <row r="192" spans="1:11" ht="25.2" customHeight="1">
      <c r="A192" s="497">
        <v>189</v>
      </c>
      <c r="B192" s="452" t="s">
        <v>594</v>
      </c>
      <c r="C192" s="498" t="s">
        <v>88</v>
      </c>
      <c r="D192" s="499" t="str">
        <f>IF(งบทดลองเบื้องต้น!D192&gt;=0,"1","0")</f>
        <v>1</v>
      </c>
      <c r="E192" s="499" t="str">
        <f>IF(งบทดลองเบื้องต้น!E192&gt;=0,"1","0")</f>
        <v>1</v>
      </c>
      <c r="F192" s="499" t="str">
        <f>IF(งบทดลองเบื้องต้น!F192&gt;=0,"1","0")</f>
        <v>1</v>
      </c>
      <c r="G192" s="499" t="str">
        <f>IF(งบทดลองเบื้องต้น!G192&gt;=0,"1","0")</f>
        <v>1</v>
      </c>
      <c r="H192" s="499" t="str">
        <f>IF(งบทดลองเบื้องต้น!H192&gt;=0,"1","0")</f>
        <v>1</v>
      </c>
      <c r="I192" s="499" t="str">
        <f>IF(งบทดลองเบื้องต้น!I192&gt;=0,"1","0")</f>
        <v>1</v>
      </c>
      <c r="J192" s="499" t="str">
        <f>IF(งบทดลองเบื้องต้น!J192&gt;=0,"1","0")</f>
        <v>1</v>
      </c>
      <c r="K192" s="499" t="str">
        <f>IF(งบทดลองเบื้องต้น!K192&gt;=0,"1","0")</f>
        <v>1</v>
      </c>
    </row>
    <row r="193" spans="1:11" ht="25.2" customHeight="1">
      <c r="A193" s="503">
        <v>190</v>
      </c>
      <c r="B193" s="300" t="s">
        <v>595</v>
      </c>
      <c r="C193" s="310" t="s">
        <v>1454</v>
      </c>
      <c r="D193" s="506" t="str">
        <f>IF(งบทดลองเบื้องต้น!D193&lt;=0,"1","0")</f>
        <v>1</v>
      </c>
      <c r="E193" s="506" t="str">
        <f>IF(งบทดลองเบื้องต้น!E193&lt;=0,"1","0")</f>
        <v>1</v>
      </c>
      <c r="F193" s="506" t="str">
        <f>IF(งบทดลองเบื้องต้น!F193&lt;=0,"1","0")</f>
        <v>1</v>
      </c>
      <c r="G193" s="506" t="str">
        <f>IF(งบทดลองเบื้องต้น!G193&lt;=0,"1","0")</f>
        <v>1</v>
      </c>
      <c r="H193" s="506" t="str">
        <f>IF(งบทดลองเบื้องต้น!H193&lt;=0,"1","0")</f>
        <v>1</v>
      </c>
      <c r="I193" s="506" t="str">
        <f>IF(งบทดลองเบื้องต้น!I193&lt;=0,"1","0")</f>
        <v>1</v>
      </c>
      <c r="J193" s="506" t="str">
        <f>IF(งบทดลองเบื้องต้น!J193&lt;=0,"1","0")</f>
        <v>1</v>
      </c>
      <c r="K193" s="506" t="str">
        <f>IF(งบทดลองเบื้องต้น!K193&lt;=0,"1","0")</f>
        <v>1</v>
      </c>
    </row>
    <row r="194" spans="1:11" ht="25.2" customHeight="1">
      <c r="A194" s="497">
        <v>191</v>
      </c>
      <c r="B194" s="452" t="s">
        <v>596</v>
      </c>
      <c r="C194" s="498" t="s">
        <v>89</v>
      </c>
      <c r="D194" s="499" t="str">
        <f>IF(งบทดลองเบื้องต้น!D194&gt;=0,"1","0")</f>
        <v>1</v>
      </c>
      <c r="E194" s="499" t="str">
        <f>IF(งบทดลองเบื้องต้น!E194&gt;=0,"1","0")</f>
        <v>1</v>
      </c>
      <c r="F194" s="499" t="str">
        <f>IF(งบทดลองเบื้องต้น!F194&gt;=0,"1","0")</f>
        <v>1</v>
      </c>
      <c r="G194" s="499" t="str">
        <f>IF(งบทดลองเบื้องต้น!G194&gt;=0,"1","0")</f>
        <v>1</v>
      </c>
      <c r="H194" s="499" t="str">
        <f>IF(งบทดลองเบื้องต้น!H194&gt;=0,"1","0")</f>
        <v>1</v>
      </c>
      <c r="I194" s="499" t="str">
        <f>IF(งบทดลองเบื้องต้น!I194&gt;=0,"1","0")</f>
        <v>1</v>
      </c>
      <c r="J194" s="499" t="str">
        <f>IF(งบทดลองเบื้องต้น!J194&gt;=0,"1","0")</f>
        <v>1</v>
      </c>
      <c r="K194" s="499" t="str">
        <f>IF(งบทดลองเบื้องต้น!K194&gt;=0,"1","0")</f>
        <v>1</v>
      </c>
    </row>
    <row r="195" spans="1:11" ht="25.2" customHeight="1">
      <c r="A195" s="497">
        <v>192</v>
      </c>
      <c r="B195" s="452" t="s">
        <v>597</v>
      </c>
      <c r="C195" s="498" t="s">
        <v>90</v>
      </c>
      <c r="D195" s="499" t="str">
        <f>IF(งบทดลองเบื้องต้น!D195&gt;=0,"1","0")</f>
        <v>1</v>
      </c>
      <c r="E195" s="499" t="str">
        <f>IF(งบทดลองเบื้องต้น!E195&gt;=0,"1","0")</f>
        <v>1</v>
      </c>
      <c r="F195" s="499" t="str">
        <f>IF(งบทดลองเบื้องต้น!F195&gt;=0,"1","0")</f>
        <v>1</v>
      </c>
      <c r="G195" s="499" t="str">
        <f>IF(งบทดลองเบื้องต้น!G195&gt;=0,"1","0")</f>
        <v>1</v>
      </c>
      <c r="H195" s="499" t="str">
        <f>IF(งบทดลองเบื้องต้น!H195&gt;=0,"1","0")</f>
        <v>1</v>
      </c>
      <c r="I195" s="499" t="str">
        <f>IF(งบทดลองเบื้องต้น!I195&gt;=0,"1","0")</f>
        <v>1</v>
      </c>
      <c r="J195" s="499" t="str">
        <f>IF(งบทดลองเบื้องต้น!J195&gt;=0,"1","0")</f>
        <v>1</v>
      </c>
      <c r="K195" s="499" t="str">
        <f>IF(งบทดลองเบื้องต้น!K195&gt;=0,"1","0")</f>
        <v>1</v>
      </c>
    </row>
    <row r="196" spans="1:11" ht="25.2" customHeight="1">
      <c r="A196" s="503">
        <v>193</v>
      </c>
      <c r="B196" s="300" t="s">
        <v>598</v>
      </c>
      <c r="C196" s="310" t="s">
        <v>1455</v>
      </c>
      <c r="D196" s="506" t="str">
        <f>IF(งบทดลองเบื้องต้น!D196&lt;=0,"1","0")</f>
        <v>1</v>
      </c>
      <c r="E196" s="506" t="str">
        <f>IF(งบทดลองเบื้องต้น!E196&lt;=0,"1","0")</f>
        <v>1</v>
      </c>
      <c r="F196" s="506" t="str">
        <f>IF(งบทดลองเบื้องต้น!F196&lt;=0,"1","0")</f>
        <v>1</v>
      </c>
      <c r="G196" s="506" t="str">
        <f>IF(งบทดลองเบื้องต้น!G196&lt;=0,"1","0")</f>
        <v>1</v>
      </c>
      <c r="H196" s="506" t="str">
        <f>IF(งบทดลองเบื้องต้น!H196&lt;=0,"1","0")</f>
        <v>1</v>
      </c>
      <c r="I196" s="506" t="str">
        <f>IF(งบทดลองเบื้องต้น!I196&lt;=0,"1","0")</f>
        <v>1</v>
      </c>
      <c r="J196" s="506" t="str">
        <f>IF(งบทดลองเบื้องต้น!J196&lt;=0,"1","0")</f>
        <v>1</v>
      </c>
      <c r="K196" s="506" t="str">
        <f>IF(งบทดลองเบื้องต้น!K196&lt;=0,"1","0")</f>
        <v>1</v>
      </c>
    </row>
    <row r="197" spans="1:11" ht="25.2" customHeight="1">
      <c r="A197" s="497">
        <v>194</v>
      </c>
      <c r="B197" s="452" t="s">
        <v>599</v>
      </c>
      <c r="C197" s="498" t="s">
        <v>91</v>
      </c>
      <c r="D197" s="499" t="str">
        <f>IF(งบทดลองเบื้องต้น!D197&gt;=0,"1","0")</f>
        <v>1</v>
      </c>
      <c r="E197" s="499" t="str">
        <f>IF(งบทดลองเบื้องต้น!E197&gt;=0,"1","0")</f>
        <v>1</v>
      </c>
      <c r="F197" s="499" t="str">
        <f>IF(งบทดลองเบื้องต้น!F197&gt;=0,"1","0")</f>
        <v>1</v>
      </c>
      <c r="G197" s="499" t="str">
        <f>IF(งบทดลองเบื้องต้น!G197&gt;=0,"1","0")</f>
        <v>1</v>
      </c>
      <c r="H197" s="499" t="str">
        <f>IF(งบทดลองเบื้องต้น!H197&gt;=0,"1","0")</f>
        <v>1</v>
      </c>
      <c r="I197" s="499" t="str">
        <f>IF(งบทดลองเบื้องต้น!I197&gt;=0,"1","0")</f>
        <v>1</v>
      </c>
      <c r="J197" s="499" t="str">
        <f>IF(งบทดลองเบื้องต้น!J197&gt;=0,"1","0")</f>
        <v>1</v>
      </c>
      <c r="K197" s="499" t="str">
        <f>IF(งบทดลองเบื้องต้น!K197&gt;=0,"1","0")</f>
        <v>1</v>
      </c>
    </row>
    <row r="198" spans="1:11" ht="25.2" customHeight="1">
      <c r="A198" s="497">
        <v>195</v>
      </c>
      <c r="B198" s="452" t="s">
        <v>600</v>
      </c>
      <c r="C198" s="498" t="s">
        <v>92</v>
      </c>
      <c r="D198" s="499" t="str">
        <f>IF(งบทดลองเบื้องต้น!D198&gt;=0,"1","0")</f>
        <v>1</v>
      </c>
      <c r="E198" s="499" t="str">
        <f>IF(งบทดลองเบื้องต้น!E198&gt;=0,"1","0")</f>
        <v>1</v>
      </c>
      <c r="F198" s="499" t="str">
        <f>IF(งบทดลองเบื้องต้น!F198&gt;=0,"1","0")</f>
        <v>1</v>
      </c>
      <c r="G198" s="499" t="str">
        <f>IF(งบทดลองเบื้องต้น!G198&gt;=0,"1","0")</f>
        <v>1</v>
      </c>
      <c r="H198" s="499" t="str">
        <f>IF(งบทดลองเบื้องต้น!H198&gt;=0,"1","0")</f>
        <v>1</v>
      </c>
      <c r="I198" s="499" t="str">
        <f>IF(งบทดลองเบื้องต้น!I198&gt;=0,"1","0")</f>
        <v>1</v>
      </c>
      <c r="J198" s="499" t="str">
        <f>IF(งบทดลองเบื้องต้น!J198&gt;=0,"1","0")</f>
        <v>1</v>
      </c>
      <c r="K198" s="499" t="str">
        <f>IF(งบทดลองเบื้องต้น!K198&gt;=0,"1","0")</f>
        <v>1</v>
      </c>
    </row>
    <row r="199" spans="1:11" ht="25.2" customHeight="1">
      <c r="A199" s="503">
        <v>196</v>
      </c>
      <c r="B199" s="300" t="s">
        <v>601</v>
      </c>
      <c r="C199" s="310" t="s">
        <v>1456</v>
      </c>
      <c r="D199" s="506" t="str">
        <f>IF(งบทดลองเบื้องต้น!D199&lt;=0,"1","0")</f>
        <v>1</v>
      </c>
      <c r="E199" s="506" t="str">
        <f>IF(งบทดลองเบื้องต้น!E199&lt;=0,"1","0")</f>
        <v>1</v>
      </c>
      <c r="F199" s="506" t="str">
        <f>IF(งบทดลองเบื้องต้น!F199&lt;=0,"1","0")</f>
        <v>1</v>
      </c>
      <c r="G199" s="506" t="str">
        <f>IF(งบทดลองเบื้องต้น!G199&lt;=0,"1","0")</f>
        <v>1</v>
      </c>
      <c r="H199" s="506" t="str">
        <f>IF(งบทดลองเบื้องต้น!H199&lt;=0,"1","0")</f>
        <v>1</v>
      </c>
      <c r="I199" s="506" t="str">
        <f>IF(งบทดลองเบื้องต้น!I199&lt;=0,"1","0")</f>
        <v>1</v>
      </c>
      <c r="J199" s="506" t="str">
        <f>IF(งบทดลองเบื้องต้น!J199&lt;=0,"1","0")</f>
        <v>1</v>
      </c>
      <c r="K199" s="506" t="str">
        <f>IF(งบทดลองเบื้องต้น!K199&lt;=0,"1","0")</f>
        <v>1</v>
      </c>
    </row>
    <row r="200" spans="1:11" ht="25.2" customHeight="1">
      <c r="A200" s="497">
        <v>197</v>
      </c>
      <c r="B200" s="452" t="s">
        <v>1912</v>
      </c>
      <c r="C200" s="498" t="s">
        <v>1913</v>
      </c>
      <c r="D200" s="499" t="str">
        <f>IF(งบทดลองเบื้องต้น!D200&gt;=0,"1","0")</f>
        <v>1</v>
      </c>
      <c r="E200" s="499" t="str">
        <f>IF(งบทดลองเบื้องต้น!E200&gt;=0,"1","0")</f>
        <v>1</v>
      </c>
      <c r="F200" s="499" t="str">
        <f>IF(งบทดลองเบื้องต้น!F200&gt;=0,"1","0")</f>
        <v>1</v>
      </c>
      <c r="G200" s="499" t="str">
        <f>IF(งบทดลองเบื้องต้น!G200&gt;=0,"1","0")</f>
        <v>1</v>
      </c>
      <c r="H200" s="499" t="str">
        <f>IF(งบทดลองเบื้องต้น!H200&gt;=0,"1","0")</f>
        <v>1</v>
      </c>
      <c r="I200" s="499" t="str">
        <f>IF(งบทดลองเบื้องต้น!I200&gt;=0,"1","0")</f>
        <v>1</v>
      </c>
      <c r="J200" s="499" t="str">
        <f>IF(งบทดลองเบื้องต้น!J200&gt;=0,"1","0")</f>
        <v>1</v>
      </c>
      <c r="K200" s="499" t="str">
        <f>IF(งบทดลองเบื้องต้น!K200&gt;=0,"1","0")</f>
        <v>1</v>
      </c>
    </row>
    <row r="201" spans="1:11" ht="25.2" customHeight="1">
      <c r="A201" s="497">
        <v>198</v>
      </c>
      <c r="B201" s="452" t="s">
        <v>1914</v>
      </c>
      <c r="C201" s="498" t="s">
        <v>1915</v>
      </c>
      <c r="D201" s="499" t="str">
        <f>IF(งบทดลองเบื้องต้น!D201&gt;=0,"1","0")</f>
        <v>1</v>
      </c>
      <c r="E201" s="499" t="str">
        <f>IF(งบทดลองเบื้องต้น!E201&gt;=0,"1","0")</f>
        <v>1</v>
      </c>
      <c r="F201" s="499" t="str">
        <f>IF(งบทดลองเบื้องต้น!F201&gt;=0,"1","0")</f>
        <v>1</v>
      </c>
      <c r="G201" s="499" t="str">
        <f>IF(งบทดลองเบื้องต้น!G201&gt;=0,"1","0")</f>
        <v>1</v>
      </c>
      <c r="H201" s="499" t="str">
        <f>IF(งบทดลองเบื้องต้น!H201&gt;=0,"1","0")</f>
        <v>1</v>
      </c>
      <c r="I201" s="499" t="str">
        <f>IF(งบทดลองเบื้องต้น!I201&gt;=0,"1","0")</f>
        <v>1</v>
      </c>
      <c r="J201" s="499" t="str">
        <f>IF(งบทดลองเบื้องต้น!J201&gt;=0,"1","0")</f>
        <v>1</v>
      </c>
      <c r="K201" s="499" t="str">
        <f>IF(งบทดลองเบื้องต้น!K201&gt;=0,"1","0")</f>
        <v>1</v>
      </c>
    </row>
    <row r="202" spans="1:11" ht="25.2" customHeight="1">
      <c r="A202" s="503">
        <v>199</v>
      </c>
      <c r="B202" s="300" t="s">
        <v>1916</v>
      </c>
      <c r="C202" s="310" t="s">
        <v>1917</v>
      </c>
      <c r="D202" s="506" t="str">
        <f>IF(งบทดลองเบื้องต้น!D202&lt;=0,"1","0")</f>
        <v>1</v>
      </c>
      <c r="E202" s="506" t="str">
        <f>IF(งบทดลองเบื้องต้น!E202&lt;=0,"1","0")</f>
        <v>1</v>
      </c>
      <c r="F202" s="506" t="str">
        <f>IF(งบทดลองเบื้องต้น!F202&lt;=0,"1","0")</f>
        <v>1</v>
      </c>
      <c r="G202" s="506" t="str">
        <f>IF(งบทดลองเบื้องต้น!G202&lt;=0,"1","0")</f>
        <v>1</v>
      </c>
      <c r="H202" s="506" t="str">
        <f>IF(งบทดลองเบื้องต้น!H202&lt;=0,"1","0")</f>
        <v>1</v>
      </c>
      <c r="I202" s="506" t="str">
        <f>IF(งบทดลองเบื้องต้น!I202&lt;=0,"1","0")</f>
        <v>1</v>
      </c>
      <c r="J202" s="506" t="str">
        <f>IF(งบทดลองเบื้องต้น!J202&lt;=0,"1","0")</f>
        <v>1</v>
      </c>
      <c r="K202" s="506" t="str">
        <f>IF(งบทดลองเบื้องต้น!K202&lt;=0,"1","0")</f>
        <v>1</v>
      </c>
    </row>
    <row r="203" spans="1:11" ht="25.2" customHeight="1">
      <c r="A203" s="497">
        <v>200</v>
      </c>
      <c r="B203" s="452" t="s">
        <v>602</v>
      </c>
      <c r="C203" s="498" t="s">
        <v>93</v>
      </c>
      <c r="D203" s="499" t="str">
        <f>IF(งบทดลองเบื้องต้น!D203&gt;=0,"1","0")</f>
        <v>1</v>
      </c>
      <c r="E203" s="499" t="str">
        <f>IF(งบทดลองเบื้องต้น!E203&gt;=0,"1","0")</f>
        <v>1</v>
      </c>
      <c r="F203" s="499" t="str">
        <f>IF(งบทดลองเบื้องต้น!F203&gt;=0,"1","0")</f>
        <v>1</v>
      </c>
      <c r="G203" s="499" t="str">
        <f>IF(งบทดลองเบื้องต้น!G203&gt;=0,"1","0")</f>
        <v>1</v>
      </c>
      <c r="H203" s="499" t="str">
        <f>IF(งบทดลองเบื้องต้น!H203&gt;=0,"1","0")</f>
        <v>1</v>
      </c>
      <c r="I203" s="499" t="str">
        <f>IF(งบทดลองเบื้องต้น!I203&gt;=0,"1","0")</f>
        <v>1</v>
      </c>
      <c r="J203" s="499" t="str">
        <f>IF(งบทดลองเบื้องต้น!J203&gt;=0,"1","0")</f>
        <v>1</v>
      </c>
      <c r="K203" s="499" t="str">
        <f>IF(งบทดลองเบื้องต้น!K203&gt;=0,"1","0")</f>
        <v>1</v>
      </c>
    </row>
    <row r="204" spans="1:11" ht="25.2" customHeight="1">
      <c r="A204" s="497">
        <v>201</v>
      </c>
      <c r="B204" s="452" t="s">
        <v>603</v>
      </c>
      <c r="C204" s="498" t="s">
        <v>94</v>
      </c>
      <c r="D204" s="499" t="str">
        <f>IF(งบทดลองเบื้องต้น!D204&gt;=0,"1","0")</f>
        <v>1</v>
      </c>
      <c r="E204" s="499" t="str">
        <f>IF(งบทดลองเบื้องต้น!E204&gt;=0,"1","0")</f>
        <v>1</v>
      </c>
      <c r="F204" s="499" t="str">
        <f>IF(งบทดลองเบื้องต้น!F204&gt;=0,"1","0")</f>
        <v>1</v>
      </c>
      <c r="G204" s="499" t="str">
        <f>IF(งบทดลองเบื้องต้น!G204&gt;=0,"1","0")</f>
        <v>1</v>
      </c>
      <c r="H204" s="499" t="str">
        <f>IF(งบทดลองเบื้องต้น!H204&gt;=0,"1","0")</f>
        <v>1</v>
      </c>
      <c r="I204" s="499" t="str">
        <f>IF(งบทดลองเบื้องต้น!I204&gt;=0,"1","0")</f>
        <v>1</v>
      </c>
      <c r="J204" s="499" t="str">
        <f>IF(งบทดลองเบื้องต้น!J204&gt;=0,"1","0")</f>
        <v>1</v>
      </c>
      <c r="K204" s="499" t="str">
        <f>IF(งบทดลองเบื้องต้น!K204&gt;=0,"1","0")</f>
        <v>1</v>
      </c>
    </row>
    <row r="205" spans="1:11" ht="25.2" customHeight="1">
      <c r="A205" s="503">
        <v>202</v>
      </c>
      <c r="B205" s="300" t="s">
        <v>604</v>
      </c>
      <c r="C205" s="310" t="s">
        <v>1457</v>
      </c>
      <c r="D205" s="506" t="str">
        <f>IF(งบทดลองเบื้องต้น!D205&lt;=0,"1","0")</f>
        <v>1</v>
      </c>
      <c r="E205" s="506" t="str">
        <f>IF(งบทดลองเบื้องต้น!E205&lt;=0,"1","0")</f>
        <v>1</v>
      </c>
      <c r="F205" s="506" t="str">
        <f>IF(งบทดลองเบื้องต้น!F205&lt;=0,"1","0")</f>
        <v>1</v>
      </c>
      <c r="G205" s="506" t="str">
        <f>IF(งบทดลองเบื้องต้น!G205&lt;=0,"1","0")</f>
        <v>1</v>
      </c>
      <c r="H205" s="506" t="str">
        <f>IF(งบทดลองเบื้องต้น!H205&lt;=0,"1","0")</f>
        <v>1</v>
      </c>
      <c r="I205" s="506" t="str">
        <f>IF(งบทดลองเบื้องต้น!I205&lt;=0,"1","0")</f>
        <v>1</v>
      </c>
      <c r="J205" s="506" t="str">
        <f>IF(งบทดลองเบื้องต้น!J205&lt;=0,"1","0")</f>
        <v>1</v>
      </c>
      <c r="K205" s="506" t="str">
        <f>IF(งบทดลองเบื้องต้น!K205&lt;=0,"1","0")</f>
        <v>1</v>
      </c>
    </row>
    <row r="206" spans="1:11" ht="25.2" customHeight="1">
      <c r="A206" s="497">
        <v>203</v>
      </c>
      <c r="B206" s="452" t="s">
        <v>605</v>
      </c>
      <c r="C206" s="498" t="s">
        <v>95</v>
      </c>
      <c r="D206" s="499" t="str">
        <f>IF(งบทดลองเบื้องต้น!D206&gt;=0,"1","0")</f>
        <v>1</v>
      </c>
      <c r="E206" s="499" t="str">
        <f>IF(งบทดลองเบื้องต้น!E206&gt;=0,"1","0")</f>
        <v>1</v>
      </c>
      <c r="F206" s="499" t="str">
        <f>IF(งบทดลองเบื้องต้น!F206&gt;=0,"1","0")</f>
        <v>1</v>
      </c>
      <c r="G206" s="499" t="str">
        <f>IF(งบทดลองเบื้องต้น!G206&gt;=0,"1","0")</f>
        <v>1</v>
      </c>
      <c r="H206" s="499" t="str">
        <f>IF(งบทดลองเบื้องต้น!H206&gt;=0,"1","0")</f>
        <v>1</v>
      </c>
      <c r="I206" s="499" t="str">
        <f>IF(งบทดลองเบื้องต้น!I206&gt;=0,"1","0")</f>
        <v>1</v>
      </c>
      <c r="J206" s="499" t="str">
        <f>IF(งบทดลองเบื้องต้น!J206&gt;=0,"1","0")</f>
        <v>1</v>
      </c>
      <c r="K206" s="499" t="str">
        <f>IF(งบทดลองเบื้องต้น!K206&gt;=0,"1","0")</f>
        <v>1</v>
      </c>
    </row>
    <row r="207" spans="1:11" ht="25.2" customHeight="1">
      <c r="A207" s="497">
        <v>204</v>
      </c>
      <c r="B207" s="452" t="s">
        <v>606</v>
      </c>
      <c r="C207" s="498" t="s">
        <v>96</v>
      </c>
      <c r="D207" s="499" t="str">
        <f>IF(งบทดลองเบื้องต้น!D207&gt;=0,"1","0")</f>
        <v>1</v>
      </c>
      <c r="E207" s="499" t="str">
        <f>IF(งบทดลองเบื้องต้น!E207&gt;=0,"1","0")</f>
        <v>1</v>
      </c>
      <c r="F207" s="499" t="str">
        <f>IF(งบทดลองเบื้องต้น!F207&gt;=0,"1","0")</f>
        <v>1</v>
      </c>
      <c r="G207" s="499" t="str">
        <f>IF(งบทดลองเบื้องต้น!G207&gt;=0,"1","0")</f>
        <v>1</v>
      </c>
      <c r="H207" s="499" t="str">
        <f>IF(งบทดลองเบื้องต้น!H207&gt;=0,"1","0")</f>
        <v>1</v>
      </c>
      <c r="I207" s="499" t="str">
        <f>IF(งบทดลองเบื้องต้น!I207&gt;=0,"1","0")</f>
        <v>1</v>
      </c>
      <c r="J207" s="499" t="str">
        <f>IF(งบทดลองเบื้องต้น!J207&gt;=0,"1","0")</f>
        <v>1</v>
      </c>
      <c r="K207" s="499" t="str">
        <f>IF(งบทดลองเบื้องต้น!K207&gt;=0,"1","0")</f>
        <v>1</v>
      </c>
    </row>
    <row r="208" spans="1:11" ht="25.2" customHeight="1">
      <c r="A208" s="503">
        <v>205</v>
      </c>
      <c r="B208" s="300" t="s">
        <v>607</v>
      </c>
      <c r="C208" s="310" t="s">
        <v>1458</v>
      </c>
      <c r="D208" s="506" t="str">
        <f>IF(งบทดลองเบื้องต้น!D208&lt;=0,"1","0")</f>
        <v>1</v>
      </c>
      <c r="E208" s="506" t="str">
        <f>IF(งบทดลองเบื้องต้น!E208&lt;=0,"1","0")</f>
        <v>1</v>
      </c>
      <c r="F208" s="506" t="str">
        <f>IF(งบทดลองเบื้องต้น!F208&lt;=0,"1","0")</f>
        <v>1</v>
      </c>
      <c r="G208" s="506" t="str">
        <f>IF(งบทดลองเบื้องต้น!G208&lt;=0,"1","0")</f>
        <v>1</v>
      </c>
      <c r="H208" s="506" t="str">
        <f>IF(งบทดลองเบื้องต้น!H208&lt;=0,"1","0")</f>
        <v>1</v>
      </c>
      <c r="I208" s="506" t="str">
        <f>IF(งบทดลองเบื้องต้น!I208&lt;=0,"1","0")</f>
        <v>1</v>
      </c>
      <c r="J208" s="506" t="str">
        <f>IF(งบทดลองเบื้องต้น!J208&lt;=0,"1","0")</f>
        <v>1</v>
      </c>
      <c r="K208" s="506" t="str">
        <f>IF(งบทดลองเบื้องต้น!K208&lt;=0,"1","0")</f>
        <v>1</v>
      </c>
    </row>
    <row r="209" spans="1:11" ht="25.2" customHeight="1">
      <c r="A209" s="497">
        <v>206</v>
      </c>
      <c r="B209" s="452" t="s">
        <v>608</v>
      </c>
      <c r="C209" s="498" t="s">
        <v>97</v>
      </c>
      <c r="D209" s="499" t="str">
        <f>IF(งบทดลองเบื้องต้น!D209&gt;=0,"1","0")</f>
        <v>1</v>
      </c>
      <c r="E209" s="499" t="str">
        <f>IF(งบทดลองเบื้องต้น!E209&gt;=0,"1","0")</f>
        <v>1</v>
      </c>
      <c r="F209" s="499" t="str">
        <f>IF(งบทดลองเบื้องต้น!F209&gt;=0,"1","0")</f>
        <v>1</v>
      </c>
      <c r="G209" s="499" t="str">
        <f>IF(งบทดลองเบื้องต้น!G209&gt;=0,"1","0")</f>
        <v>1</v>
      </c>
      <c r="H209" s="499" t="str">
        <f>IF(งบทดลองเบื้องต้น!H209&gt;=0,"1","0")</f>
        <v>1</v>
      </c>
      <c r="I209" s="499" t="str">
        <f>IF(งบทดลองเบื้องต้น!I209&gt;=0,"1","0")</f>
        <v>1</v>
      </c>
      <c r="J209" s="499" t="str">
        <f>IF(งบทดลองเบื้องต้น!J209&gt;=0,"1","0")</f>
        <v>1</v>
      </c>
      <c r="K209" s="499" t="str">
        <f>IF(งบทดลองเบื้องต้น!K209&gt;=0,"1","0")</f>
        <v>1</v>
      </c>
    </row>
    <row r="210" spans="1:11" ht="25.2" customHeight="1">
      <c r="A210" s="497">
        <v>207</v>
      </c>
      <c r="B210" s="452" t="s">
        <v>609</v>
      </c>
      <c r="C210" s="498" t="s">
        <v>98</v>
      </c>
      <c r="D210" s="499" t="str">
        <f>IF(งบทดลองเบื้องต้น!D210&gt;=0,"1","0")</f>
        <v>1</v>
      </c>
      <c r="E210" s="499" t="str">
        <f>IF(งบทดลองเบื้องต้น!E210&gt;=0,"1","0")</f>
        <v>1</v>
      </c>
      <c r="F210" s="499" t="str">
        <f>IF(งบทดลองเบื้องต้น!F210&gt;=0,"1","0")</f>
        <v>1</v>
      </c>
      <c r="G210" s="499" t="str">
        <f>IF(งบทดลองเบื้องต้น!G210&gt;=0,"1","0")</f>
        <v>1</v>
      </c>
      <c r="H210" s="499" t="str">
        <f>IF(งบทดลองเบื้องต้น!H210&gt;=0,"1","0")</f>
        <v>1</v>
      </c>
      <c r="I210" s="499" t="str">
        <f>IF(งบทดลองเบื้องต้น!I210&gt;=0,"1","0")</f>
        <v>1</v>
      </c>
      <c r="J210" s="499" t="str">
        <f>IF(งบทดลองเบื้องต้น!J210&gt;=0,"1","0")</f>
        <v>1</v>
      </c>
      <c r="K210" s="499" t="str">
        <f>IF(งบทดลองเบื้องต้น!K210&gt;=0,"1","0")</f>
        <v>1</v>
      </c>
    </row>
    <row r="211" spans="1:11" ht="25.2" customHeight="1">
      <c r="A211" s="503">
        <v>208</v>
      </c>
      <c r="B211" s="300" t="s">
        <v>610</v>
      </c>
      <c r="C211" s="310" t="s">
        <v>1459</v>
      </c>
      <c r="D211" s="506" t="str">
        <f>IF(งบทดลองเบื้องต้น!D211&lt;=0,"1","0")</f>
        <v>1</v>
      </c>
      <c r="E211" s="506" t="str">
        <f>IF(งบทดลองเบื้องต้น!E211&lt;=0,"1","0")</f>
        <v>1</v>
      </c>
      <c r="F211" s="506" t="str">
        <f>IF(งบทดลองเบื้องต้น!F211&lt;=0,"1","0")</f>
        <v>1</v>
      </c>
      <c r="G211" s="506" t="str">
        <f>IF(งบทดลองเบื้องต้น!G211&lt;=0,"1","0")</f>
        <v>1</v>
      </c>
      <c r="H211" s="506" t="str">
        <f>IF(งบทดลองเบื้องต้น!H211&lt;=0,"1","0")</f>
        <v>1</v>
      </c>
      <c r="I211" s="506" t="str">
        <f>IF(งบทดลองเบื้องต้น!I211&lt;=0,"1","0")</f>
        <v>1</v>
      </c>
      <c r="J211" s="506" t="str">
        <f>IF(งบทดลองเบื้องต้น!J211&lt;=0,"1","0")</f>
        <v>1</v>
      </c>
      <c r="K211" s="506" t="str">
        <f>IF(งบทดลองเบื้องต้น!K211&lt;=0,"1","0")</f>
        <v>1</v>
      </c>
    </row>
    <row r="212" spans="1:11" ht="25.2" customHeight="1">
      <c r="A212" s="497">
        <v>209</v>
      </c>
      <c r="B212" s="452" t="s">
        <v>611</v>
      </c>
      <c r="C212" s="498" t="s">
        <v>397</v>
      </c>
      <c r="D212" s="499" t="str">
        <f>IF(งบทดลองเบื้องต้น!D212&gt;=0,"1","0")</f>
        <v>1</v>
      </c>
      <c r="E212" s="499" t="str">
        <f>IF(งบทดลองเบื้องต้น!E212&gt;=0,"1","0")</f>
        <v>1</v>
      </c>
      <c r="F212" s="499" t="str">
        <f>IF(งบทดลองเบื้องต้น!F212&gt;=0,"1","0")</f>
        <v>1</v>
      </c>
      <c r="G212" s="499" t="str">
        <f>IF(งบทดลองเบื้องต้น!G212&gt;=0,"1","0")</f>
        <v>1</v>
      </c>
      <c r="H212" s="499" t="str">
        <f>IF(งบทดลองเบื้องต้น!H212&gt;=0,"1","0")</f>
        <v>1</v>
      </c>
      <c r="I212" s="499" t="str">
        <f>IF(งบทดลองเบื้องต้น!I212&gt;=0,"1","0")</f>
        <v>1</v>
      </c>
      <c r="J212" s="499" t="str">
        <f>IF(งบทดลองเบื้องต้น!J212&gt;=0,"1","0")</f>
        <v>1</v>
      </c>
      <c r="K212" s="499" t="str">
        <f>IF(งบทดลองเบื้องต้น!K212&gt;=0,"1","0")</f>
        <v>1</v>
      </c>
    </row>
    <row r="213" spans="1:11" ht="25.2" customHeight="1">
      <c r="A213" s="497">
        <v>210</v>
      </c>
      <c r="B213" s="452" t="s">
        <v>612</v>
      </c>
      <c r="C213" s="498" t="s">
        <v>398</v>
      </c>
      <c r="D213" s="499" t="str">
        <f>IF(งบทดลองเบื้องต้น!D213&gt;=0,"1","0")</f>
        <v>1</v>
      </c>
      <c r="E213" s="499" t="str">
        <f>IF(งบทดลองเบื้องต้น!E213&gt;=0,"1","0")</f>
        <v>1</v>
      </c>
      <c r="F213" s="499" t="str">
        <f>IF(งบทดลองเบื้องต้น!F213&gt;=0,"1","0")</f>
        <v>1</v>
      </c>
      <c r="G213" s="499" t="str">
        <f>IF(งบทดลองเบื้องต้น!G213&gt;=0,"1","0")</f>
        <v>1</v>
      </c>
      <c r="H213" s="499" t="str">
        <f>IF(งบทดลองเบื้องต้น!H213&gt;=0,"1","0")</f>
        <v>1</v>
      </c>
      <c r="I213" s="499" t="str">
        <f>IF(งบทดลองเบื้องต้น!I213&gt;=0,"1","0")</f>
        <v>1</v>
      </c>
      <c r="J213" s="499" t="str">
        <f>IF(งบทดลองเบื้องต้น!J213&gt;=0,"1","0")</f>
        <v>1</v>
      </c>
      <c r="K213" s="499" t="str">
        <f>IF(งบทดลองเบื้องต้น!K213&gt;=0,"1","0")</f>
        <v>1</v>
      </c>
    </row>
    <row r="214" spans="1:11" ht="25.2" customHeight="1">
      <c r="A214" s="503">
        <v>211</v>
      </c>
      <c r="B214" s="300" t="s">
        <v>613</v>
      </c>
      <c r="C214" s="310" t="s">
        <v>1811</v>
      </c>
      <c r="D214" s="506" t="str">
        <f>IF(งบทดลองเบื้องต้น!D214&lt;=0,"1","0")</f>
        <v>1</v>
      </c>
      <c r="E214" s="506" t="str">
        <f>IF(งบทดลองเบื้องต้น!E214&lt;=0,"1","0")</f>
        <v>1</v>
      </c>
      <c r="F214" s="506" t="str">
        <f>IF(งบทดลองเบื้องต้น!F214&lt;=0,"1","0")</f>
        <v>1</v>
      </c>
      <c r="G214" s="506" t="str">
        <f>IF(งบทดลองเบื้องต้น!G214&lt;=0,"1","0")</f>
        <v>1</v>
      </c>
      <c r="H214" s="506" t="str">
        <f>IF(งบทดลองเบื้องต้น!H214&lt;=0,"1","0")</f>
        <v>1</v>
      </c>
      <c r="I214" s="506" t="str">
        <f>IF(งบทดลองเบื้องต้น!I214&lt;=0,"1","0")</f>
        <v>1</v>
      </c>
      <c r="J214" s="506" t="str">
        <f>IF(งบทดลองเบื้องต้น!J214&lt;=0,"1","0")</f>
        <v>1</v>
      </c>
      <c r="K214" s="506" t="str">
        <f>IF(งบทดลองเบื้องต้น!K214&lt;=0,"1","0")</f>
        <v>1</v>
      </c>
    </row>
    <row r="215" spans="1:11" ht="25.2" customHeight="1">
      <c r="A215" s="497">
        <v>212</v>
      </c>
      <c r="B215" s="452" t="s">
        <v>614</v>
      </c>
      <c r="C215" s="498" t="s">
        <v>99</v>
      </c>
      <c r="D215" s="499" t="str">
        <f>IF(งบทดลองเบื้องต้น!D215&gt;=0,"1","0")</f>
        <v>1</v>
      </c>
      <c r="E215" s="499" t="str">
        <f>IF(งบทดลองเบื้องต้น!E215&gt;=0,"1","0")</f>
        <v>1</v>
      </c>
      <c r="F215" s="499" t="str">
        <f>IF(งบทดลองเบื้องต้น!F215&gt;=0,"1","0")</f>
        <v>1</v>
      </c>
      <c r="G215" s="499" t="str">
        <f>IF(งบทดลองเบื้องต้น!G215&gt;=0,"1","0")</f>
        <v>1</v>
      </c>
      <c r="H215" s="499" t="str">
        <f>IF(งบทดลองเบื้องต้น!H215&gt;=0,"1","0")</f>
        <v>1</v>
      </c>
      <c r="I215" s="499" t="str">
        <f>IF(งบทดลองเบื้องต้น!I215&gt;=0,"1","0")</f>
        <v>1</v>
      </c>
      <c r="J215" s="499" t="str">
        <f>IF(งบทดลองเบื้องต้น!J215&gt;=0,"1","0")</f>
        <v>1</v>
      </c>
      <c r="K215" s="499" t="str">
        <f>IF(งบทดลองเบื้องต้น!K215&gt;=0,"1","0")</f>
        <v>1</v>
      </c>
    </row>
    <row r="216" spans="1:11" ht="25.2" customHeight="1">
      <c r="A216" s="497">
        <v>213</v>
      </c>
      <c r="B216" s="452" t="s">
        <v>615</v>
      </c>
      <c r="C216" s="498" t="s">
        <v>100</v>
      </c>
      <c r="D216" s="499" t="str">
        <f>IF(งบทดลองเบื้องต้น!D216&gt;=0,"1","0")</f>
        <v>1</v>
      </c>
      <c r="E216" s="499" t="str">
        <f>IF(งบทดลองเบื้องต้น!E216&gt;=0,"1","0")</f>
        <v>1</v>
      </c>
      <c r="F216" s="499" t="str">
        <f>IF(งบทดลองเบื้องต้น!F216&gt;=0,"1","0")</f>
        <v>1</v>
      </c>
      <c r="G216" s="499" t="str">
        <f>IF(งบทดลองเบื้องต้น!G216&gt;=0,"1","0")</f>
        <v>1</v>
      </c>
      <c r="H216" s="499" t="str">
        <f>IF(งบทดลองเบื้องต้น!H216&gt;=0,"1","0")</f>
        <v>1</v>
      </c>
      <c r="I216" s="499" t="str">
        <f>IF(งบทดลองเบื้องต้น!I216&gt;=0,"1","0")</f>
        <v>1</v>
      </c>
      <c r="J216" s="499" t="str">
        <f>IF(งบทดลองเบื้องต้น!J216&gt;=0,"1","0")</f>
        <v>1</v>
      </c>
      <c r="K216" s="499" t="str">
        <f>IF(งบทดลองเบื้องต้น!K216&gt;=0,"1","0")</f>
        <v>1</v>
      </c>
    </row>
    <row r="217" spans="1:11" ht="25.2" customHeight="1">
      <c r="A217" s="503">
        <v>214</v>
      </c>
      <c r="B217" s="300" t="s">
        <v>616</v>
      </c>
      <c r="C217" s="310" t="s">
        <v>1461</v>
      </c>
      <c r="D217" s="506" t="str">
        <f>IF(งบทดลองเบื้องต้น!D217&lt;=0,"1","0")</f>
        <v>1</v>
      </c>
      <c r="E217" s="506" t="str">
        <f>IF(งบทดลองเบื้องต้น!E217&lt;=0,"1","0")</f>
        <v>1</v>
      </c>
      <c r="F217" s="506" t="str">
        <f>IF(งบทดลองเบื้องต้น!F217&lt;=0,"1","0")</f>
        <v>1</v>
      </c>
      <c r="G217" s="506" t="str">
        <f>IF(งบทดลองเบื้องต้น!G217&lt;=0,"1","0")</f>
        <v>1</v>
      </c>
      <c r="H217" s="506" t="str">
        <f>IF(งบทดลองเบื้องต้น!H217&lt;=0,"1","0")</f>
        <v>1</v>
      </c>
      <c r="I217" s="506" t="str">
        <f>IF(งบทดลองเบื้องต้น!I217&lt;=0,"1","0")</f>
        <v>1</v>
      </c>
      <c r="J217" s="506" t="str">
        <f>IF(งบทดลองเบื้องต้น!J217&lt;=0,"1","0")</f>
        <v>1</v>
      </c>
      <c r="K217" s="506" t="str">
        <f>IF(งบทดลองเบื้องต้น!K217&lt;=0,"1","0")</f>
        <v>1</v>
      </c>
    </row>
    <row r="218" spans="1:11" ht="25.2" customHeight="1">
      <c r="A218" s="497">
        <v>215</v>
      </c>
      <c r="B218" s="452" t="s">
        <v>617</v>
      </c>
      <c r="C218" s="498" t="s">
        <v>101</v>
      </c>
      <c r="D218" s="499" t="str">
        <f>IF(งบทดลองเบื้องต้น!D218&gt;=0,"1","0")</f>
        <v>1</v>
      </c>
      <c r="E218" s="499" t="str">
        <f>IF(งบทดลองเบื้องต้น!E218&gt;=0,"1","0")</f>
        <v>1</v>
      </c>
      <c r="F218" s="499" t="str">
        <f>IF(งบทดลองเบื้องต้น!F218&gt;=0,"1","0")</f>
        <v>1</v>
      </c>
      <c r="G218" s="499" t="str">
        <f>IF(งบทดลองเบื้องต้น!G218&gt;=0,"1","0")</f>
        <v>1</v>
      </c>
      <c r="H218" s="499" t="str">
        <f>IF(งบทดลองเบื้องต้น!H218&gt;=0,"1","0")</f>
        <v>1</v>
      </c>
      <c r="I218" s="499" t="str">
        <f>IF(งบทดลองเบื้องต้น!I218&gt;=0,"1","0")</f>
        <v>1</v>
      </c>
      <c r="J218" s="499" t="str">
        <f>IF(งบทดลองเบื้องต้น!J218&gt;=0,"1","0")</f>
        <v>1</v>
      </c>
      <c r="K218" s="499" t="str">
        <f>IF(งบทดลองเบื้องต้น!K218&gt;=0,"1","0")</f>
        <v>1</v>
      </c>
    </row>
    <row r="219" spans="1:11" ht="25.2" customHeight="1">
      <c r="A219" s="497">
        <v>216</v>
      </c>
      <c r="B219" s="452" t="s">
        <v>618</v>
      </c>
      <c r="C219" s="498" t="s">
        <v>102</v>
      </c>
      <c r="D219" s="499" t="str">
        <f>IF(งบทดลองเบื้องต้น!D219&gt;=0,"1","0")</f>
        <v>1</v>
      </c>
      <c r="E219" s="499" t="str">
        <f>IF(งบทดลองเบื้องต้น!E219&gt;=0,"1","0")</f>
        <v>1</v>
      </c>
      <c r="F219" s="499" t="str">
        <f>IF(งบทดลองเบื้องต้น!F219&gt;=0,"1","0")</f>
        <v>1</v>
      </c>
      <c r="G219" s="499" t="str">
        <f>IF(งบทดลองเบื้องต้น!G219&gt;=0,"1","0")</f>
        <v>1</v>
      </c>
      <c r="H219" s="499" t="str">
        <f>IF(งบทดลองเบื้องต้น!H219&gt;=0,"1","0")</f>
        <v>1</v>
      </c>
      <c r="I219" s="499" t="str">
        <f>IF(งบทดลองเบื้องต้น!I219&gt;=0,"1","0")</f>
        <v>1</v>
      </c>
      <c r="J219" s="499" t="str">
        <f>IF(งบทดลองเบื้องต้น!J219&gt;=0,"1","0")</f>
        <v>1</v>
      </c>
      <c r="K219" s="499" t="str">
        <f>IF(งบทดลองเบื้องต้น!K219&gt;=0,"1","0")</f>
        <v>1</v>
      </c>
    </row>
    <row r="220" spans="1:11" ht="25.2" customHeight="1">
      <c r="A220" s="503">
        <v>217</v>
      </c>
      <c r="B220" s="300" t="s">
        <v>619</v>
      </c>
      <c r="C220" s="310" t="s">
        <v>1812</v>
      </c>
      <c r="D220" s="506" t="str">
        <f>IF(งบทดลองเบื้องต้น!D220&lt;=0,"1","0")</f>
        <v>1</v>
      </c>
      <c r="E220" s="506" t="str">
        <f>IF(งบทดลองเบื้องต้น!E220&lt;=0,"1","0")</f>
        <v>1</v>
      </c>
      <c r="F220" s="506" t="str">
        <f>IF(งบทดลองเบื้องต้น!F220&lt;=0,"1","0")</f>
        <v>1</v>
      </c>
      <c r="G220" s="506" t="str">
        <f>IF(งบทดลองเบื้องต้น!G220&lt;=0,"1","0")</f>
        <v>1</v>
      </c>
      <c r="H220" s="506" t="str">
        <f>IF(งบทดลองเบื้องต้น!H220&lt;=0,"1","0")</f>
        <v>1</v>
      </c>
      <c r="I220" s="506" t="str">
        <f>IF(งบทดลองเบื้องต้น!I220&lt;=0,"1","0")</f>
        <v>1</v>
      </c>
      <c r="J220" s="506" t="str">
        <f>IF(งบทดลองเบื้องต้น!J220&lt;=0,"1","0")</f>
        <v>1</v>
      </c>
      <c r="K220" s="506" t="str">
        <f>IF(งบทดลองเบื้องต้น!K220&lt;=0,"1","0")</f>
        <v>1</v>
      </c>
    </row>
    <row r="221" spans="1:11" ht="25.2" customHeight="1">
      <c r="A221" s="497">
        <v>218</v>
      </c>
      <c r="B221" s="452" t="s">
        <v>620</v>
      </c>
      <c r="C221" s="498" t="s">
        <v>399</v>
      </c>
      <c r="D221" s="499" t="str">
        <f>IF(งบทดลองเบื้องต้น!D221&gt;=0,"1","0")</f>
        <v>1</v>
      </c>
      <c r="E221" s="499" t="str">
        <f>IF(งบทดลองเบื้องต้น!E221&gt;=0,"1","0")</f>
        <v>1</v>
      </c>
      <c r="F221" s="499" t="str">
        <f>IF(งบทดลองเบื้องต้น!F221&gt;=0,"1","0")</f>
        <v>1</v>
      </c>
      <c r="G221" s="499" t="str">
        <f>IF(งบทดลองเบื้องต้น!G221&gt;=0,"1","0")</f>
        <v>1</v>
      </c>
      <c r="H221" s="499" t="str">
        <f>IF(งบทดลองเบื้องต้น!H221&gt;=0,"1","0")</f>
        <v>1</v>
      </c>
      <c r="I221" s="499" t="str">
        <f>IF(งบทดลองเบื้องต้น!I221&gt;=0,"1","0")</f>
        <v>1</v>
      </c>
      <c r="J221" s="499" t="str">
        <f>IF(งบทดลองเบื้องต้น!J221&gt;=0,"1","0")</f>
        <v>1</v>
      </c>
      <c r="K221" s="499" t="str">
        <f>IF(งบทดลองเบื้องต้น!K221&gt;=0,"1","0")</f>
        <v>1</v>
      </c>
    </row>
    <row r="222" spans="1:11" ht="25.2" customHeight="1">
      <c r="A222" s="497">
        <v>219</v>
      </c>
      <c r="B222" s="452" t="s">
        <v>621</v>
      </c>
      <c r="C222" s="498" t="s">
        <v>400</v>
      </c>
      <c r="D222" s="499" t="str">
        <f>IF(งบทดลองเบื้องต้น!D222&gt;=0,"1","0")</f>
        <v>1</v>
      </c>
      <c r="E222" s="499" t="str">
        <f>IF(งบทดลองเบื้องต้น!E222&gt;=0,"1","0")</f>
        <v>1</v>
      </c>
      <c r="F222" s="499" t="str">
        <f>IF(งบทดลองเบื้องต้น!F222&gt;=0,"1","0")</f>
        <v>1</v>
      </c>
      <c r="G222" s="499" t="str">
        <f>IF(งบทดลองเบื้องต้น!G222&gt;=0,"1","0")</f>
        <v>1</v>
      </c>
      <c r="H222" s="499" t="str">
        <f>IF(งบทดลองเบื้องต้น!H222&gt;=0,"1","0")</f>
        <v>1</v>
      </c>
      <c r="I222" s="499" t="str">
        <f>IF(งบทดลองเบื้องต้น!I222&gt;=0,"1","0")</f>
        <v>1</v>
      </c>
      <c r="J222" s="499" t="str">
        <f>IF(งบทดลองเบื้องต้น!J222&gt;=0,"1","0")</f>
        <v>1</v>
      </c>
      <c r="K222" s="499" t="str">
        <f>IF(งบทดลองเบื้องต้น!K222&gt;=0,"1","0")</f>
        <v>1</v>
      </c>
    </row>
    <row r="223" spans="1:11" ht="25.2" customHeight="1">
      <c r="A223" s="503">
        <v>220</v>
      </c>
      <c r="B223" s="300" t="s">
        <v>622</v>
      </c>
      <c r="C223" s="310" t="s">
        <v>1813</v>
      </c>
      <c r="D223" s="506" t="str">
        <f>IF(งบทดลองเบื้องต้น!D223&lt;=0,"1","0")</f>
        <v>1</v>
      </c>
      <c r="E223" s="506" t="str">
        <f>IF(งบทดลองเบื้องต้น!E223&lt;=0,"1","0")</f>
        <v>1</v>
      </c>
      <c r="F223" s="506" t="str">
        <f>IF(งบทดลองเบื้องต้น!F223&lt;=0,"1","0")</f>
        <v>1</v>
      </c>
      <c r="G223" s="506" t="str">
        <f>IF(งบทดลองเบื้องต้น!G223&lt;=0,"1","0")</f>
        <v>1</v>
      </c>
      <c r="H223" s="506" t="str">
        <f>IF(งบทดลองเบื้องต้น!H223&lt;=0,"1","0")</f>
        <v>1</v>
      </c>
      <c r="I223" s="506" t="str">
        <f>IF(งบทดลองเบื้องต้น!I223&lt;=0,"1","0")</f>
        <v>1</v>
      </c>
      <c r="J223" s="506" t="str">
        <f>IF(งบทดลองเบื้องต้น!J223&lt;=0,"1","0")</f>
        <v>1</v>
      </c>
      <c r="K223" s="506" t="str">
        <f>IF(งบทดลองเบื้องต้น!K223&lt;=0,"1","0")</f>
        <v>1</v>
      </c>
    </row>
    <row r="224" spans="1:11" ht="25.2" customHeight="1">
      <c r="A224" s="497">
        <v>221</v>
      </c>
      <c r="B224" s="452" t="s">
        <v>623</v>
      </c>
      <c r="C224" s="498" t="s">
        <v>103</v>
      </c>
      <c r="D224" s="499" t="str">
        <f>IF(งบทดลองเบื้องต้น!D224&gt;=0,"1","0")</f>
        <v>1</v>
      </c>
      <c r="E224" s="499" t="str">
        <f>IF(งบทดลองเบื้องต้น!E224&gt;=0,"1","0")</f>
        <v>1</v>
      </c>
      <c r="F224" s="499" t="str">
        <f>IF(งบทดลองเบื้องต้น!F224&gt;=0,"1","0")</f>
        <v>1</v>
      </c>
      <c r="G224" s="499" t="str">
        <f>IF(งบทดลองเบื้องต้น!G224&gt;=0,"1","0")</f>
        <v>1</v>
      </c>
      <c r="H224" s="499" t="str">
        <f>IF(งบทดลองเบื้องต้น!H224&gt;=0,"1","0")</f>
        <v>1</v>
      </c>
      <c r="I224" s="499" t="str">
        <f>IF(งบทดลองเบื้องต้น!I224&gt;=0,"1","0")</f>
        <v>1</v>
      </c>
      <c r="J224" s="499" t="str">
        <f>IF(งบทดลองเบื้องต้น!J224&gt;=0,"1","0")</f>
        <v>1</v>
      </c>
      <c r="K224" s="499" t="str">
        <f>IF(งบทดลองเบื้องต้น!K224&gt;=0,"1","0")</f>
        <v>1</v>
      </c>
    </row>
    <row r="225" spans="1:11" ht="25.2" customHeight="1">
      <c r="A225" s="497">
        <v>222</v>
      </c>
      <c r="B225" s="452" t="s">
        <v>624</v>
      </c>
      <c r="C225" s="498" t="s">
        <v>104</v>
      </c>
      <c r="D225" s="499" t="str">
        <f>IF(งบทดลองเบื้องต้น!D225&gt;=0,"1","0")</f>
        <v>1</v>
      </c>
      <c r="E225" s="499" t="str">
        <f>IF(งบทดลองเบื้องต้น!E225&gt;=0,"1","0")</f>
        <v>1</v>
      </c>
      <c r="F225" s="499" t="str">
        <f>IF(งบทดลองเบื้องต้น!F225&gt;=0,"1","0")</f>
        <v>1</v>
      </c>
      <c r="G225" s="499" t="str">
        <f>IF(งบทดลองเบื้องต้น!G225&gt;=0,"1","0")</f>
        <v>1</v>
      </c>
      <c r="H225" s="499" t="str">
        <f>IF(งบทดลองเบื้องต้น!H225&gt;=0,"1","0")</f>
        <v>1</v>
      </c>
      <c r="I225" s="499" t="str">
        <f>IF(งบทดลองเบื้องต้น!I225&gt;=0,"1","0")</f>
        <v>1</v>
      </c>
      <c r="J225" s="499" t="str">
        <f>IF(งบทดลองเบื้องต้น!J225&gt;=0,"1","0")</f>
        <v>1</v>
      </c>
      <c r="K225" s="499" t="str">
        <f>IF(งบทดลองเบื้องต้น!K225&gt;=0,"1","0")</f>
        <v>1</v>
      </c>
    </row>
    <row r="226" spans="1:11" ht="25.2" customHeight="1">
      <c r="A226" s="503">
        <v>223</v>
      </c>
      <c r="B226" s="300" t="s">
        <v>625</v>
      </c>
      <c r="C226" s="310" t="s">
        <v>1814</v>
      </c>
      <c r="D226" s="506" t="str">
        <f>IF(งบทดลองเบื้องต้น!D226&lt;=0,"1","0")</f>
        <v>1</v>
      </c>
      <c r="E226" s="506" t="str">
        <f>IF(งบทดลองเบื้องต้น!E226&lt;=0,"1","0")</f>
        <v>1</v>
      </c>
      <c r="F226" s="506" t="str">
        <f>IF(งบทดลองเบื้องต้น!F226&lt;=0,"1","0")</f>
        <v>1</v>
      </c>
      <c r="G226" s="506" t="str">
        <f>IF(งบทดลองเบื้องต้น!G226&lt;=0,"1","0")</f>
        <v>1</v>
      </c>
      <c r="H226" s="506" t="str">
        <f>IF(งบทดลองเบื้องต้น!H226&lt;=0,"1","0")</f>
        <v>1</v>
      </c>
      <c r="I226" s="506" t="str">
        <f>IF(งบทดลองเบื้องต้น!I226&lt;=0,"1","0")</f>
        <v>1</v>
      </c>
      <c r="J226" s="506" t="str">
        <f>IF(งบทดลองเบื้องต้น!J226&lt;=0,"1","0")</f>
        <v>1</v>
      </c>
      <c r="K226" s="506" t="str">
        <f>IF(งบทดลองเบื้องต้น!K226&lt;=0,"1","0")</f>
        <v>1</v>
      </c>
    </row>
    <row r="227" spans="1:11" ht="25.2" customHeight="1">
      <c r="A227" s="497">
        <v>224</v>
      </c>
      <c r="B227" s="452" t="s">
        <v>626</v>
      </c>
      <c r="C227" s="498" t="s">
        <v>105</v>
      </c>
      <c r="D227" s="499" t="str">
        <f>IF(งบทดลองเบื้องต้น!D227&gt;=0,"1","0")</f>
        <v>1</v>
      </c>
      <c r="E227" s="499" t="str">
        <f>IF(งบทดลองเบื้องต้น!E227&gt;=0,"1","0")</f>
        <v>1</v>
      </c>
      <c r="F227" s="499" t="str">
        <f>IF(งบทดลองเบื้องต้น!F227&gt;=0,"1","0")</f>
        <v>1</v>
      </c>
      <c r="G227" s="499" t="str">
        <f>IF(งบทดลองเบื้องต้น!G227&gt;=0,"1","0")</f>
        <v>1</v>
      </c>
      <c r="H227" s="499" t="str">
        <f>IF(งบทดลองเบื้องต้น!H227&gt;=0,"1","0")</f>
        <v>1</v>
      </c>
      <c r="I227" s="499" t="str">
        <f>IF(งบทดลองเบื้องต้น!I227&gt;=0,"1","0")</f>
        <v>1</v>
      </c>
      <c r="J227" s="499" t="str">
        <f>IF(งบทดลองเบื้องต้น!J227&gt;=0,"1","0")</f>
        <v>1</v>
      </c>
      <c r="K227" s="499" t="str">
        <f>IF(งบทดลองเบื้องต้น!K227&gt;=0,"1","0")</f>
        <v>1</v>
      </c>
    </row>
    <row r="228" spans="1:11" ht="25.2" customHeight="1">
      <c r="A228" s="497">
        <v>225</v>
      </c>
      <c r="B228" s="452" t="s">
        <v>627</v>
      </c>
      <c r="C228" s="498" t="s">
        <v>106</v>
      </c>
      <c r="D228" s="499" t="str">
        <f>IF(งบทดลองเบื้องต้น!D228&gt;=0,"1","0")</f>
        <v>1</v>
      </c>
      <c r="E228" s="499" t="str">
        <f>IF(งบทดลองเบื้องต้น!E228&gt;=0,"1","0")</f>
        <v>1</v>
      </c>
      <c r="F228" s="499" t="str">
        <f>IF(งบทดลองเบื้องต้น!F228&gt;=0,"1","0")</f>
        <v>1</v>
      </c>
      <c r="G228" s="499" t="str">
        <f>IF(งบทดลองเบื้องต้น!G228&gt;=0,"1","0")</f>
        <v>1</v>
      </c>
      <c r="H228" s="499" t="str">
        <f>IF(งบทดลองเบื้องต้น!H228&gt;=0,"1","0")</f>
        <v>1</v>
      </c>
      <c r="I228" s="499" t="str">
        <f>IF(งบทดลองเบื้องต้น!I228&gt;=0,"1","0")</f>
        <v>1</v>
      </c>
      <c r="J228" s="499" t="str">
        <f>IF(งบทดลองเบื้องต้น!J228&gt;=0,"1","0")</f>
        <v>1</v>
      </c>
      <c r="K228" s="499" t="str">
        <f>IF(งบทดลองเบื้องต้น!K228&gt;=0,"1","0")</f>
        <v>1</v>
      </c>
    </row>
    <row r="229" spans="1:11" ht="25.2" customHeight="1">
      <c r="A229" s="503">
        <v>226</v>
      </c>
      <c r="B229" s="300" t="s">
        <v>628</v>
      </c>
      <c r="C229" s="310" t="s">
        <v>1465</v>
      </c>
      <c r="D229" s="506" t="str">
        <f>IF(งบทดลองเบื้องต้น!D229&lt;=0,"1","0")</f>
        <v>1</v>
      </c>
      <c r="E229" s="506" t="str">
        <f>IF(งบทดลองเบื้องต้น!E229&lt;=0,"1","0")</f>
        <v>1</v>
      </c>
      <c r="F229" s="506" t="str">
        <f>IF(งบทดลองเบื้องต้น!F229&lt;=0,"1","0")</f>
        <v>1</v>
      </c>
      <c r="G229" s="506" t="str">
        <f>IF(งบทดลองเบื้องต้น!G229&lt;=0,"1","0")</f>
        <v>1</v>
      </c>
      <c r="H229" s="506" t="str">
        <f>IF(งบทดลองเบื้องต้น!H229&lt;=0,"1","0")</f>
        <v>1</v>
      </c>
      <c r="I229" s="506" t="str">
        <f>IF(งบทดลองเบื้องต้น!I229&lt;=0,"1","0")</f>
        <v>1</v>
      </c>
      <c r="J229" s="506" t="str">
        <f>IF(งบทดลองเบื้องต้น!J229&lt;=0,"1","0")</f>
        <v>1</v>
      </c>
      <c r="K229" s="506" t="str">
        <f>IF(งบทดลองเบื้องต้น!K229&lt;=0,"1","0")</f>
        <v>1</v>
      </c>
    </row>
    <row r="230" spans="1:11" ht="25.2" customHeight="1">
      <c r="A230" s="497">
        <v>227</v>
      </c>
      <c r="B230" s="452" t="s">
        <v>629</v>
      </c>
      <c r="C230" s="498" t="s">
        <v>401</v>
      </c>
      <c r="D230" s="499" t="str">
        <f>IF(งบทดลองเบื้องต้น!D230&gt;=0,"1","0")</f>
        <v>1</v>
      </c>
      <c r="E230" s="499" t="str">
        <f>IF(งบทดลองเบื้องต้น!E230&gt;=0,"1","0")</f>
        <v>1</v>
      </c>
      <c r="F230" s="499" t="str">
        <f>IF(งบทดลองเบื้องต้น!F230&gt;=0,"1","0")</f>
        <v>1</v>
      </c>
      <c r="G230" s="499" t="str">
        <f>IF(งบทดลองเบื้องต้น!G230&gt;=0,"1","0")</f>
        <v>1</v>
      </c>
      <c r="H230" s="499" t="str">
        <f>IF(งบทดลองเบื้องต้น!H230&gt;=0,"1","0")</f>
        <v>1</v>
      </c>
      <c r="I230" s="499" t="str">
        <f>IF(งบทดลองเบื้องต้น!I230&gt;=0,"1","0")</f>
        <v>1</v>
      </c>
      <c r="J230" s="499" t="str">
        <f>IF(งบทดลองเบื้องต้น!J230&gt;=0,"1","0")</f>
        <v>1</v>
      </c>
      <c r="K230" s="499" t="str">
        <f>IF(งบทดลองเบื้องต้น!K230&gt;=0,"1","0")</f>
        <v>1</v>
      </c>
    </row>
    <row r="231" spans="1:11" ht="25.2" customHeight="1">
      <c r="A231" s="497">
        <v>228</v>
      </c>
      <c r="B231" s="452" t="s">
        <v>630</v>
      </c>
      <c r="C231" s="498" t="s">
        <v>402</v>
      </c>
      <c r="D231" s="499" t="str">
        <f>IF(งบทดลองเบื้องต้น!D231&gt;=0,"1","0")</f>
        <v>1</v>
      </c>
      <c r="E231" s="499" t="str">
        <f>IF(งบทดลองเบื้องต้น!E231&gt;=0,"1","0")</f>
        <v>1</v>
      </c>
      <c r="F231" s="499" t="str">
        <f>IF(งบทดลองเบื้องต้น!F231&gt;=0,"1","0")</f>
        <v>1</v>
      </c>
      <c r="G231" s="499" t="str">
        <f>IF(งบทดลองเบื้องต้น!G231&gt;=0,"1","0")</f>
        <v>1</v>
      </c>
      <c r="H231" s="499" t="str">
        <f>IF(งบทดลองเบื้องต้น!H231&gt;=0,"1","0")</f>
        <v>1</v>
      </c>
      <c r="I231" s="499" t="str">
        <f>IF(งบทดลองเบื้องต้น!I231&gt;=0,"1","0")</f>
        <v>1</v>
      </c>
      <c r="J231" s="499" t="str">
        <f>IF(งบทดลองเบื้องต้น!J231&gt;=0,"1","0")</f>
        <v>1</v>
      </c>
      <c r="K231" s="499" t="str">
        <f>IF(งบทดลองเบื้องต้น!K231&gt;=0,"1","0")</f>
        <v>1</v>
      </c>
    </row>
    <row r="232" spans="1:11" ht="25.2" customHeight="1">
      <c r="A232" s="508">
        <v>229</v>
      </c>
      <c r="B232" s="509" t="s">
        <v>631</v>
      </c>
      <c r="C232" s="510" t="s">
        <v>107</v>
      </c>
      <c r="D232" s="499" t="str">
        <f>IF(งบทดลองเบื้องต้น!D232&gt;=0,"1","0")</f>
        <v>1</v>
      </c>
      <c r="E232" s="499" t="str">
        <f>IF(งบทดลองเบื้องต้น!E232&gt;=0,"1","0")</f>
        <v>1</v>
      </c>
      <c r="F232" s="499" t="str">
        <f>IF(งบทดลองเบื้องต้น!F232&gt;=0,"1","0")</f>
        <v>1</v>
      </c>
      <c r="G232" s="499" t="str">
        <f>IF(งบทดลองเบื้องต้น!G232&gt;=0,"1","0")</f>
        <v>1</v>
      </c>
      <c r="H232" s="499" t="str">
        <f>IF(งบทดลองเบื้องต้น!H232&gt;=0,"1","0")</f>
        <v>1</v>
      </c>
      <c r="I232" s="499" t="str">
        <f>IF(งบทดลองเบื้องต้น!I232&gt;=0,"1","0")</f>
        <v>1</v>
      </c>
      <c r="J232" s="499" t="str">
        <f>IF(งบทดลองเบื้องต้น!J232&gt;=0,"1","0")</f>
        <v>1</v>
      </c>
      <c r="K232" s="499" t="str">
        <f>IF(งบทดลองเบื้องต้น!K232&gt;=0,"1","0")</f>
        <v>1</v>
      </c>
    </row>
    <row r="233" spans="1:11" ht="25.2" customHeight="1">
      <c r="A233" s="497">
        <v>230</v>
      </c>
      <c r="B233" s="452" t="s">
        <v>632</v>
      </c>
      <c r="C233" s="498" t="s">
        <v>403</v>
      </c>
      <c r="D233" s="499" t="str">
        <f>IF(งบทดลองเบื้องต้น!D233&gt;=0,"1","0")</f>
        <v>1</v>
      </c>
      <c r="E233" s="499" t="str">
        <f>IF(งบทดลองเบื้องต้น!E233&gt;=0,"1","0")</f>
        <v>1</v>
      </c>
      <c r="F233" s="499" t="str">
        <f>IF(งบทดลองเบื้องต้น!F233&gt;=0,"1","0")</f>
        <v>1</v>
      </c>
      <c r="G233" s="499" t="str">
        <f>IF(งบทดลองเบื้องต้น!G233&gt;=0,"1","0")</f>
        <v>1</v>
      </c>
      <c r="H233" s="499" t="str">
        <f>IF(งบทดลองเบื้องต้น!H233&gt;=0,"1","0")</f>
        <v>1</v>
      </c>
      <c r="I233" s="499" t="str">
        <f>IF(งบทดลองเบื้องต้น!I233&gt;=0,"1","0")</f>
        <v>1</v>
      </c>
      <c r="J233" s="499" t="str">
        <f>IF(งบทดลองเบื้องต้น!J233&gt;=0,"1","0")</f>
        <v>1</v>
      </c>
      <c r="K233" s="499" t="str">
        <f>IF(งบทดลองเบื้องต้น!K233&gt;=0,"1","0")</f>
        <v>1</v>
      </c>
    </row>
    <row r="234" spans="1:11" ht="25.2" customHeight="1">
      <c r="A234" s="497">
        <v>231</v>
      </c>
      <c r="B234" s="452" t="s">
        <v>633</v>
      </c>
      <c r="C234" s="498" t="s">
        <v>404</v>
      </c>
      <c r="D234" s="499" t="str">
        <f>IF(งบทดลองเบื้องต้น!D234&gt;=0,"1","0")</f>
        <v>1</v>
      </c>
      <c r="E234" s="499" t="str">
        <f>IF(งบทดลองเบื้องต้น!E234&gt;=0,"1","0")</f>
        <v>1</v>
      </c>
      <c r="F234" s="499" t="str">
        <f>IF(งบทดลองเบื้องต้น!F234&gt;=0,"1","0")</f>
        <v>1</v>
      </c>
      <c r="G234" s="499" t="str">
        <f>IF(งบทดลองเบื้องต้น!G234&gt;=0,"1","0")</f>
        <v>1</v>
      </c>
      <c r="H234" s="499" t="str">
        <f>IF(งบทดลองเบื้องต้น!H234&gt;=0,"1","0")</f>
        <v>1</v>
      </c>
      <c r="I234" s="499" t="str">
        <f>IF(งบทดลองเบื้องต้น!I234&gt;=0,"1","0")</f>
        <v>1</v>
      </c>
      <c r="J234" s="499" t="str">
        <f>IF(งบทดลองเบื้องต้น!J234&gt;=0,"1","0")</f>
        <v>1</v>
      </c>
      <c r="K234" s="499" t="str">
        <f>IF(งบทดลองเบื้องต้น!K234&gt;=0,"1","0")</f>
        <v>1</v>
      </c>
    </row>
    <row r="235" spans="1:11" ht="25.2" customHeight="1">
      <c r="A235" s="497">
        <v>232</v>
      </c>
      <c r="B235" s="452" t="s">
        <v>634</v>
      </c>
      <c r="C235" s="498" t="s">
        <v>405</v>
      </c>
      <c r="D235" s="499" t="str">
        <f>IF(งบทดลองเบื้องต้น!D235&gt;=0,"1","0")</f>
        <v>1</v>
      </c>
      <c r="E235" s="499" t="str">
        <f>IF(งบทดลองเบื้องต้น!E235&gt;=0,"1","0")</f>
        <v>1</v>
      </c>
      <c r="F235" s="499" t="str">
        <f>IF(งบทดลองเบื้องต้น!F235&gt;=0,"1","0")</f>
        <v>1</v>
      </c>
      <c r="G235" s="499" t="str">
        <f>IF(งบทดลองเบื้องต้น!G235&gt;=0,"1","0")</f>
        <v>1</v>
      </c>
      <c r="H235" s="499" t="str">
        <f>IF(งบทดลองเบื้องต้น!H235&gt;=0,"1","0")</f>
        <v>1</v>
      </c>
      <c r="I235" s="499" t="str">
        <f>IF(งบทดลองเบื้องต้น!I235&gt;=0,"1","0")</f>
        <v>1</v>
      </c>
      <c r="J235" s="499" t="str">
        <f>IF(งบทดลองเบื้องต้น!J235&gt;=0,"1","0")</f>
        <v>1</v>
      </c>
      <c r="K235" s="499" t="str">
        <f>IF(งบทดลองเบื้องต้น!K235&gt;=0,"1","0")</f>
        <v>1</v>
      </c>
    </row>
    <row r="236" spans="1:11" ht="25.2" customHeight="1">
      <c r="A236" s="497">
        <v>233</v>
      </c>
      <c r="B236" s="452" t="s">
        <v>635</v>
      </c>
      <c r="C236" s="498" t="s">
        <v>406</v>
      </c>
      <c r="D236" s="499" t="str">
        <f>IF(งบทดลองเบื้องต้น!D236&gt;=0,"1","0")</f>
        <v>1</v>
      </c>
      <c r="E236" s="499" t="str">
        <f>IF(งบทดลองเบื้องต้น!E236&gt;=0,"1","0")</f>
        <v>1</v>
      </c>
      <c r="F236" s="499" t="str">
        <f>IF(งบทดลองเบื้องต้น!F236&gt;=0,"1","0")</f>
        <v>1</v>
      </c>
      <c r="G236" s="499" t="str">
        <f>IF(งบทดลองเบื้องต้น!G236&gt;=0,"1","0")</f>
        <v>1</v>
      </c>
      <c r="H236" s="499" t="str">
        <f>IF(งบทดลองเบื้องต้น!H236&gt;=0,"1","0")</f>
        <v>1</v>
      </c>
      <c r="I236" s="499" t="str">
        <f>IF(งบทดลองเบื้องต้น!I236&gt;=0,"1","0")</f>
        <v>1</v>
      </c>
      <c r="J236" s="499" t="str">
        <f>IF(งบทดลองเบื้องต้น!J236&gt;=0,"1","0")</f>
        <v>1</v>
      </c>
      <c r="K236" s="499" t="str">
        <f>IF(งบทดลองเบื้องต้น!K236&gt;=0,"1","0")</f>
        <v>1</v>
      </c>
    </row>
    <row r="237" spans="1:11" ht="25.2" customHeight="1">
      <c r="A237" s="497">
        <v>234</v>
      </c>
      <c r="B237" s="452" t="s">
        <v>636</v>
      </c>
      <c r="C237" s="498" t="s">
        <v>108</v>
      </c>
      <c r="D237" s="499" t="str">
        <f>IF(งบทดลองเบื้องต้น!D237&gt;=0,"1","0")</f>
        <v>1</v>
      </c>
      <c r="E237" s="499" t="str">
        <f>IF(งบทดลองเบื้องต้น!E237&gt;=0,"1","0")</f>
        <v>1</v>
      </c>
      <c r="F237" s="499" t="str">
        <f>IF(งบทดลองเบื้องต้น!F237&gt;=0,"1","0")</f>
        <v>1</v>
      </c>
      <c r="G237" s="499" t="str">
        <f>IF(งบทดลองเบื้องต้น!G237&gt;=0,"1","0")</f>
        <v>1</v>
      </c>
      <c r="H237" s="499" t="str">
        <f>IF(งบทดลองเบื้องต้น!H237&gt;=0,"1","0")</f>
        <v>1</v>
      </c>
      <c r="I237" s="499" t="str">
        <f>IF(งบทดลองเบื้องต้น!I237&gt;=0,"1","0")</f>
        <v>1</v>
      </c>
      <c r="J237" s="499" t="str">
        <f>IF(งบทดลองเบื้องต้น!J237&gt;=0,"1","0")</f>
        <v>1</v>
      </c>
      <c r="K237" s="499" t="str">
        <f>IF(งบทดลองเบื้องต้น!K237&gt;=0,"1","0")</f>
        <v>1</v>
      </c>
    </row>
    <row r="238" spans="1:11" ht="25.2" customHeight="1">
      <c r="A238" s="497">
        <v>235</v>
      </c>
      <c r="B238" s="452" t="s">
        <v>637</v>
      </c>
      <c r="C238" s="498" t="s">
        <v>407</v>
      </c>
      <c r="D238" s="499" t="str">
        <f>IF(งบทดลองเบื้องต้น!D238&gt;=0,"1","0")</f>
        <v>1</v>
      </c>
      <c r="E238" s="499" t="str">
        <f>IF(งบทดลองเบื้องต้น!E238&gt;=0,"1","0")</f>
        <v>1</v>
      </c>
      <c r="F238" s="499" t="str">
        <f>IF(งบทดลองเบื้องต้น!F238&gt;=0,"1","0")</f>
        <v>1</v>
      </c>
      <c r="G238" s="499" t="str">
        <f>IF(งบทดลองเบื้องต้น!G238&gt;=0,"1","0")</f>
        <v>1</v>
      </c>
      <c r="H238" s="499" t="str">
        <f>IF(งบทดลองเบื้องต้น!H238&gt;=0,"1","0")</f>
        <v>1</v>
      </c>
      <c r="I238" s="499" t="str">
        <f>IF(งบทดลองเบื้องต้น!I238&gt;=0,"1","0")</f>
        <v>1</v>
      </c>
      <c r="J238" s="499" t="str">
        <f>IF(งบทดลองเบื้องต้น!J238&gt;=0,"1","0")</f>
        <v>1</v>
      </c>
      <c r="K238" s="499" t="str">
        <f>IF(งบทดลองเบื้องต้น!K238&gt;=0,"1","0")</f>
        <v>1</v>
      </c>
    </row>
    <row r="239" spans="1:11" ht="25.2" customHeight="1">
      <c r="A239" s="497">
        <v>236</v>
      </c>
      <c r="B239" s="452" t="s">
        <v>638</v>
      </c>
      <c r="C239" s="498" t="s">
        <v>109</v>
      </c>
      <c r="D239" s="499" t="str">
        <f>IF(งบทดลองเบื้องต้น!D239&gt;=0,"1","0")</f>
        <v>1</v>
      </c>
      <c r="E239" s="499" t="str">
        <f>IF(งบทดลองเบื้องต้น!E239&gt;=0,"1","0")</f>
        <v>1</v>
      </c>
      <c r="F239" s="499" t="str">
        <f>IF(งบทดลองเบื้องต้น!F239&gt;=0,"1","0")</f>
        <v>1</v>
      </c>
      <c r="G239" s="499" t="str">
        <f>IF(งบทดลองเบื้องต้น!G239&gt;=0,"1","0")</f>
        <v>1</v>
      </c>
      <c r="H239" s="499" t="str">
        <f>IF(งบทดลองเบื้องต้น!H239&gt;=0,"1","0")</f>
        <v>1</v>
      </c>
      <c r="I239" s="499" t="str">
        <f>IF(งบทดลองเบื้องต้น!I239&gt;=0,"1","0")</f>
        <v>1</v>
      </c>
      <c r="J239" s="499" t="str">
        <f>IF(งบทดลองเบื้องต้น!J239&gt;=0,"1","0")</f>
        <v>1</v>
      </c>
      <c r="K239" s="499" t="str">
        <f>IF(งบทดลองเบื้องต้น!K239&gt;=0,"1","0")</f>
        <v>1</v>
      </c>
    </row>
    <row r="240" spans="1:11" ht="25.2" customHeight="1">
      <c r="A240" s="503">
        <v>237</v>
      </c>
      <c r="B240" s="300" t="s">
        <v>639</v>
      </c>
      <c r="C240" s="310" t="s">
        <v>110</v>
      </c>
      <c r="D240" s="506" t="str">
        <f>IF(งบทดลองเบื้องต้น!D240&lt;=0,"1","0")</f>
        <v>1</v>
      </c>
      <c r="E240" s="506" t="str">
        <f>IF(งบทดลองเบื้องต้น!E240&lt;=0,"1","0")</f>
        <v>1</v>
      </c>
      <c r="F240" s="506" t="str">
        <f>IF(งบทดลองเบื้องต้น!F240&lt;=0,"1","0")</f>
        <v>1</v>
      </c>
      <c r="G240" s="506" t="str">
        <f>IF(งบทดลองเบื้องต้น!G240&lt;=0,"1","0")</f>
        <v>1</v>
      </c>
      <c r="H240" s="506" t="str">
        <f>IF(งบทดลองเบื้องต้น!H240&lt;=0,"1","0")</f>
        <v>1</v>
      </c>
      <c r="I240" s="506" t="str">
        <f>IF(งบทดลองเบื้องต้น!I240&lt;=0,"1","0")</f>
        <v>1</v>
      </c>
      <c r="J240" s="506" t="str">
        <f>IF(งบทดลองเบื้องต้น!J240&lt;=0,"1","0")</f>
        <v>1</v>
      </c>
      <c r="K240" s="506" t="str">
        <f>IF(งบทดลองเบื้องต้น!K240&lt;=0,"1","0")</f>
        <v>1</v>
      </c>
    </row>
    <row r="241" spans="1:11" ht="25.2" customHeight="1">
      <c r="A241" s="503">
        <v>238</v>
      </c>
      <c r="B241" s="300" t="s">
        <v>640</v>
      </c>
      <c r="C241" s="310" t="s">
        <v>111</v>
      </c>
      <c r="D241" s="506" t="str">
        <f>IF(งบทดลองเบื้องต้น!D241&lt;=0,"1","0")</f>
        <v>1</v>
      </c>
      <c r="E241" s="506" t="str">
        <f>IF(งบทดลองเบื้องต้น!E241&lt;=0,"1","0")</f>
        <v>1</v>
      </c>
      <c r="F241" s="506" t="str">
        <f>IF(งบทดลองเบื้องต้น!F241&lt;=0,"1","0")</f>
        <v>1</v>
      </c>
      <c r="G241" s="506" t="str">
        <f>IF(งบทดลองเบื้องต้น!G241&lt;=0,"1","0")</f>
        <v>1</v>
      </c>
      <c r="H241" s="506" t="str">
        <f>IF(งบทดลองเบื้องต้น!H241&lt;=0,"1","0")</f>
        <v>1</v>
      </c>
      <c r="I241" s="506" t="str">
        <f>IF(งบทดลองเบื้องต้น!I241&lt;=0,"1","0")</f>
        <v>1</v>
      </c>
      <c r="J241" s="506" t="str">
        <f>IF(งบทดลองเบื้องต้น!J241&lt;=0,"1","0")</f>
        <v>1</v>
      </c>
      <c r="K241" s="506" t="str">
        <f>IF(งบทดลองเบื้องต้น!K241&lt;=0,"1","0")</f>
        <v>1</v>
      </c>
    </row>
    <row r="242" spans="1:11" ht="25.2" customHeight="1">
      <c r="A242" s="503">
        <v>239</v>
      </c>
      <c r="B242" s="300" t="s">
        <v>641</v>
      </c>
      <c r="C242" s="310" t="s">
        <v>112</v>
      </c>
      <c r="D242" s="506" t="str">
        <f>IF(งบทดลองเบื้องต้น!D242&lt;=0,"1","0")</f>
        <v>1</v>
      </c>
      <c r="E242" s="506" t="str">
        <f>IF(งบทดลองเบื้องต้น!E242&lt;=0,"1","0")</f>
        <v>1</v>
      </c>
      <c r="F242" s="506" t="str">
        <f>IF(งบทดลองเบื้องต้น!F242&lt;=0,"1","0")</f>
        <v>1</v>
      </c>
      <c r="G242" s="506" t="str">
        <f>IF(งบทดลองเบื้องต้น!G242&lt;=0,"1","0")</f>
        <v>1</v>
      </c>
      <c r="H242" s="506" t="str">
        <f>IF(งบทดลองเบื้องต้น!H242&lt;=0,"1","0")</f>
        <v>1</v>
      </c>
      <c r="I242" s="506" t="str">
        <f>IF(งบทดลองเบื้องต้น!I242&lt;=0,"1","0")</f>
        <v>1</v>
      </c>
      <c r="J242" s="506" t="str">
        <f>IF(งบทดลองเบื้องต้น!J242&lt;=0,"1","0")</f>
        <v>1</v>
      </c>
      <c r="K242" s="506" t="str">
        <f>IF(งบทดลองเบื้องต้น!K242&lt;=0,"1","0")</f>
        <v>1</v>
      </c>
    </row>
    <row r="243" spans="1:11" ht="25.2" customHeight="1">
      <c r="A243" s="503">
        <v>240</v>
      </c>
      <c r="B243" s="300" t="s">
        <v>642</v>
      </c>
      <c r="C243" s="310" t="s">
        <v>113</v>
      </c>
      <c r="D243" s="506" t="str">
        <f>IF(งบทดลองเบื้องต้น!D243&lt;=0,"1","0")</f>
        <v>1</v>
      </c>
      <c r="E243" s="506" t="str">
        <f>IF(งบทดลองเบื้องต้น!E243&lt;=0,"1","0")</f>
        <v>1</v>
      </c>
      <c r="F243" s="506" t="str">
        <f>IF(งบทดลองเบื้องต้น!F243&lt;=0,"1","0")</f>
        <v>1</v>
      </c>
      <c r="G243" s="506" t="str">
        <f>IF(งบทดลองเบื้องต้น!G243&lt;=0,"1","0")</f>
        <v>1</v>
      </c>
      <c r="H243" s="506" t="str">
        <f>IF(งบทดลองเบื้องต้น!H243&lt;=0,"1","0")</f>
        <v>1</v>
      </c>
      <c r="I243" s="506" t="str">
        <f>IF(งบทดลองเบื้องต้น!I243&lt;=0,"1","0")</f>
        <v>1</v>
      </c>
      <c r="J243" s="506" t="str">
        <f>IF(งบทดลองเบื้องต้น!J243&lt;=0,"1","0")</f>
        <v>1</v>
      </c>
      <c r="K243" s="506" t="str">
        <f>IF(งบทดลองเบื้องต้น!K243&lt;=0,"1","0")</f>
        <v>1</v>
      </c>
    </row>
    <row r="244" spans="1:11" ht="25.2" customHeight="1">
      <c r="A244" s="503">
        <v>241</v>
      </c>
      <c r="B244" s="300" t="s">
        <v>643</v>
      </c>
      <c r="C244" s="310" t="s">
        <v>114</v>
      </c>
      <c r="D244" s="506" t="str">
        <f>IF(งบทดลองเบื้องต้น!D244&lt;=0,"1","0")</f>
        <v>1</v>
      </c>
      <c r="E244" s="506" t="str">
        <f>IF(งบทดลองเบื้องต้น!E244&lt;=0,"1","0")</f>
        <v>1</v>
      </c>
      <c r="F244" s="506" t="str">
        <f>IF(งบทดลองเบื้องต้น!F244&lt;=0,"1","0")</f>
        <v>1</v>
      </c>
      <c r="G244" s="506" t="str">
        <f>IF(งบทดลองเบื้องต้น!G244&lt;=0,"1","0")</f>
        <v>1</v>
      </c>
      <c r="H244" s="506" t="str">
        <f>IF(งบทดลองเบื้องต้น!H244&lt;=0,"1","0")</f>
        <v>1</v>
      </c>
      <c r="I244" s="506" t="str">
        <f>IF(งบทดลองเบื้องต้น!I244&lt;=0,"1","0")</f>
        <v>1</v>
      </c>
      <c r="J244" s="506" t="str">
        <f>IF(งบทดลองเบื้องต้น!J244&lt;=0,"1","0")</f>
        <v>1</v>
      </c>
      <c r="K244" s="506" t="str">
        <f>IF(งบทดลองเบื้องต้น!K244&lt;=0,"1","0")</f>
        <v>1</v>
      </c>
    </row>
    <row r="245" spans="1:11" ht="25.2" customHeight="1">
      <c r="A245" s="503">
        <v>242</v>
      </c>
      <c r="B245" s="300" t="s">
        <v>644</v>
      </c>
      <c r="C245" s="310" t="s">
        <v>115</v>
      </c>
      <c r="D245" s="506" t="str">
        <f>IF(งบทดลองเบื้องต้น!D245&lt;=0,"1","0")</f>
        <v>1</v>
      </c>
      <c r="E245" s="506" t="str">
        <f>IF(งบทดลองเบื้องต้น!E245&lt;=0,"1","0")</f>
        <v>1</v>
      </c>
      <c r="F245" s="506" t="str">
        <f>IF(งบทดลองเบื้องต้น!F245&lt;=0,"1","0")</f>
        <v>1</v>
      </c>
      <c r="G245" s="506" t="str">
        <f>IF(งบทดลองเบื้องต้น!G245&lt;=0,"1","0")</f>
        <v>1</v>
      </c>
      <c r="H245" s="506" t="str">
        <f>IF(งบทดลองเบื้องต้น!H245&lt;=0,"1","0")</f>
        <v>1</v>
      </c>
      <c r="I245" s="506" t="str">
        <f>IF(งบทดลองเบื้องต้น!I245&lt;=0,"1","0")</f>
        <v>1</v>
      </c>
      <c r="J245" s="506" t="str">
        <f>IF(งบทดลองเบื้องต้น!J245&lt;=0,"1","0")</f>
        <v>1</v>
      </c>
      <c r="K245" s="506" t="str">
        <f>IF(งบทดลองเบื้องต้น!K245&lt;=0,"1","0")</f>
        <v>1</v>
      </c>
    </row>
    <row r="246" spans="1:11" ht="25.2" customHeight="1">
      <c r="A246" s="503">
        <v>243</v>
      </c>
      <c r="B246" s="300" t="s">
        <v>645</v>
      </c>
      <c r="C246" s="310" t="s">
        <v>116</v>
      </c>
      <c r="D246" s="506" t="str">
        <f>IF(งบทดลองเบื้องต้น!D246&lt;=0,"1","0")</f>
        <v>1</v>
      </c>
      <c r="E246" s="506" t="str">
        <f>IF(งบทดลองเบื้องต้น!E246&lt;=0,"1","0")</f>
        <v>1</v>
      </c>
      <c r="F246" s="506" t="str">
        <f>IF(งบทดลองเบื้องต้น!F246&lt;=0,"1","0")</f>
        <v>1</v>
      </c>
      <c r="G246" s="506" t="str">
        <f>IF(งบทดลองเบื้องต้น!G246&lt;=0,"1","0")</f>
        <v>1</v>
      </c>
      <c r="H246" s="506" t="str">
        <f>IF(งบทดลองเบื้องต้น!H246&lt;=0,"1","0")</f>
        <v>1</v>
      </c>
      <c r="I246" s="506" t="str">
        <f>IF(งบทดลองเบื้องต้น!I246&lt;=0,"1","0")</f>
        <v>1</v>
      </c>
      <c r="J246" s="506" t="str">
        <f>IF(งบทดลองเบื้องต้น!J246&lt;=0,"1","0")</f>
        <v>1</v>
      </c>
      <c r="K246" s="506" t="str">
        <f>IF(งบทดลองเบื้องต้น!K246&lt;=0,"1","0")</f>
        <v>1</v>
      </c>
    </row>
    <row r="247" spans="1:11" ht="25.2" customHeight="1">
      <c r="A247" s="503">
        <v>244</v>
      </c>
      <c r="B247" s="300" t="s">
        <v>646</v>
      </c>
      <c r="C247" s="310" t="s">
        <v>117</v>
      </c>
      <c r="D247" s="506" t="str">
        <f>IF(งบทดลองเบื้องต้น!D247&lt;=0,"1","0")</f>
        <v>1</v>
      </c>
      <c r="E247" s="506" t="str">
        <f>IF(งบทดลองเบื้องต้น!E247&lt;=0,"1","0")</f>
        <v>1</v>
      </c>
      <c r="F247" s="506" t="str">
        <f>IF(งบทดลองเบื้องต้น!F247&lt;=0,"1","0")</f>
        <v>1</v>
      </c>
      <c r="G247" s="506" t="str">
        <f>IF(งบทดลองเบื้องต้น!G247&lt;=0,"1","0")</f>
        <v>1</v>
      </c>
      <c r="H247" s="506" t="str">
        <f>IF(งบทดลองเบื้องต้น!H247&lt;=0,"1","0")</f>
        <v>1</v>
      </c>
      <c r="I247" s="506" t="str">
        <f>IF(งบทดลองเบื้องต้น!I247&lt;=0,"1","0")</f>
        <v>1</v>
      </c>
      <c r="J247" s="506" t="str">
        <f>IF(งบทดลองเบื้องต้น!J247&lt;=0,"1","0")</f>
        <v>1</v>
      </c>
      <c r="K247" s="506" t="str">
        <f>IF(งบทดลองเบื้องต้น!K247&lt;=0,"1","0")</f>
        <v>1</v>
      </c>
    </row>
    <row r="248" spans="1:11" ht="25.2" customHeight="1">
      <c r="A248" s="503">
        <v>245</v>
      </c>
      <c r="B248" s="300" t="s">
        <v>647</v>
      </c>
      <c r="C248" s="310" t="s">
        <v>118</v>
      </c>
      <c r="D248" s="506" t="str">
        <f>IF(งบทดลองเบื้องต้น!D248&lt;=0,"1","0")</f>
        <v>1</v>
      </c>
      <c r="E248" s="506" t="str">
        <f>IF(งบทดลองเบื้องต้น!E248&lt;=0,"1","0")</f>
        <v>1</v>
      </c>
      <c r="F248" s="506" t="str">
        <f>IF(งบทดลองเบื้องต้น!F248&lt;=0,"1","0")</f>
        <v>1</v>
      </c>
      <c r="G248" s="506" t="str">
        <f>IF(งบทดลองเบื้องต้น!G248&lt;=0,"1","0")</f>
        <v>1</v>
      </c>
      <c r="H248" s="506" t="str">
        <f>IF(งบทดลองเบื้องต้น!H248&lt;=0,"1","0")</f>
        <v>1</v>
      </c>
      <c r="I248" s="506" t="str">
        <f>IF(งบทดลองเบื้องต้น!I248&lt;=0,"1","0")</f>
        <v>1</v>
      </c>
      <c r="J248" s="506" t="str">
        <f>IF(งบทดลองเบื้องต้น!J248&lt;=0,"1","0")</f>
        <v>1</v>
      </c>
      <c r="K248" s="506" t="str">
        <f>IF(งบทดลองเบื้องต้น!K248&lt;=0,"1","0")</f>
        <v>1</v>
      </c>
    </row>
    <row r="249" spans="1:11" ht="25.2" customHeight="1">
      <c r="A249" s="503">
        <v>246</v>
      </c>
      <c r="B249" s="300" t="s">
        <v>648</v>
      </c>
      <c r="C249" s="310" t="s">
        <v>119</v>
      </c>
      <c r="D249" s="506" t="str">
        <f>IF(งบทดลองเบื้องต้น!D249&lt;=0,"1","0")</f>
        <v>1</v>
      </c>
      <c r="E249" s="506" t="str">
        <f>IF(งบทดลองเบื้องต้น!E249&lt;=0,"1","0")</f>
        <v>1</v>
      </c>
      <c r="F249" s="506" t="str">
        <f>IF(งบทดลองเบื้องต้น!F249&lt;=0,"1","0")</f>
        <v>1</v>
      </c>
      <c r="G249" s="506" t="str">
        <f>IF(งบทดลองเบื้องต้น!G249&lt;=0,"1","0")</f>
        <v>1</v>
      </c>
      <c r="H249" s="506" t="str">
        <f>IF(งบทดลองเบื้องต้น!H249&lt;=0,"1","0")</f>
        <v>1</v>
      </c>
      <c r="I249" s="506" t="str">
        <f>IF(งบทดลองเบื้องต้น!I249&lt;=0,"1","0")</f>
        <v>1</v>
      </c>
      <c r="J249" s="506" t="str">
        <f>IF(งบทดลองเบื้องต้น!J249&lt;=0,"1","0")</f>
        <v>1</v>
      </c>
      <c r="K249" s="506" t="str">
        <f>IF(งบทดลองเบื้องต้น!K249&lt;=0,"1","0")</f>
        <v>1</v>
      </c>
    </row>
    <row r="250" spans="1:11" ht="25.2" customHeight="1">
      <c r="A250" s="497">
        <v>247</v>
      </c>
      <c r="B250" s="452" t="s">
        <v>649</v>
      </c>
      <c r="C250" s="498" t="s">
        <v>120</v>
      </c>
      <c r="D250" s="499" t="str">
        <f>IF(งบทดลองเบื้องต้น!D250&gt;=0,"1","0")</f>
        <v>1</v>
      </c>
      <c r="E250" s="499" t="str">
        <f>IF(งบทดลองเบื้องต้น!E250&gt;=0,"1","0")</f>
        <v>1</v>
      </c>
      <c r="F250" s="499" t="str">
        <f>IF(งบทดลองเบื้องต้น!F250&gt;=0,"1","0")</f>
        <v>1</v>
      </c>
      <c r="G250" s="499" t="str">
        <f>IF(งบทดลองเบื้องต้น!G250&gt;=0,"1","0")</f>
        <v>1</v>
      </c>
      <c r="H250" s="499" t="str">
        <f>IF(งบทดลองเบื้องต้น!H250&gt;=0,"1","0")</f>
        <v>1</v>
      </c>
      <c r="I250" s="499" t="str">
        <f>IF(งบทดลองเบื้องต้น!I250&gt;=0,"1","0")</f>
        <v>1</v>
      </c>
      <c r="J250" s="499" t="str">
        <f>IF(งบทดลองเบื้องต้น!J250&gt;=0,"1","0")</f>
        <v>1</v>
      </c>
      <c r="K250" s="499" t="str">
        <f>IF(งบทดลองเบื้องต้น!K250&gt;=0,"1","0")</f>
        <v>1</v>
      </c>
    </row>
    <row r="251" spans="1:11" ht="25.2" customHeight="1">
      <c r="A251" s="503">
        <v>248</v>
      </c>
      <c r="B251" s="300" t="s">
        <v>650</v>
      </c>
      <c r="C251" s="310" t="s">
        <v>1466</v>
      </c>
      <c r="D251" s="506" t="str">
        <f>IF(งบทดลองเบื้องต้น!D251&lt;=0,"1","0")</f>
        <v>1</v>
      </c>
      <c r="E251" s="506" t="str">
        <f>IF(งบทดลองเบื้องต้น!E251&lt;=0,"1","0")</f>
        <v>1</v>
      </c>
      <c r="F251" s="506" t="str">
        <f>IF(งบทดลองเบื้องต้น!F251&lt;=0,"1","0")</f>
        <v>1</v>
      </c>
      <c r="G251" s="506" t="str">
        <f>IF(งบทดลองเบื้องต้น!G251&lt;=0,"1","0")</f>
        <v>1</v>
      </c>
      <c r="H251" s="506" t="str">
        <f>IF(งบทดลองเบื้องต้น!H251&lt;=0,"1","0")</f>
        <v>1</v>
      </c>
      <c r="I251" s="506" t="str">
        <f>IF(งบทดลองเบื้องต้น!I251&lt;=0,"1","0")</f>
        <v>1</v>
      </c>
      <c r="J251" s="506" t="str">
        <f>IF(งบทดลองเบื้องต้น!J251&lt;=0,"1","0")</f>
        <v>1</v>
      </c>
      <c r="K251" s="506" t="str">
        <f>IF(งบทดลองเบื้องต้น!K251&lt;=0,"1","0")</f>
        <v>1</v>
      </c>
    </row>
    <row r="252" spans="1:11" ht="25.2" customHeight="1">
      <c r="A252" s="497">
        <v>249</v>
      </c>
      <c r="B252" s="452" t="s">
        <v>651</v>
      </c>
      <c r="C252" s="498" t="s">
        <v>121</v>
      </c>
      <c r="D252" s="499" t="str">
        <f>IF(งบทดลองเบื้องต้น!D252&gt;=0,"1","0")</f>
        <v>1</v>
      </c>
      <c r="E252" s="499" t="str">
        <f>IF(งบทดลองเบื้องต้น!E252&gt;=0,"1","0")</f>
        <v>1</v>
      </c>
      <c r="F252" s="499" t="str">
        <f>IF(งบทดลองเบื้องต้น!F252&gt;=0,"1","0")</f>
        <v>1</v>
      </c>
      <c r="G252" s="499" t="str">
        <f>IF(งบทดลองเบื้องต้น!G252&gt;=0,"1","0")</f>
        <v>1</v>
      </c>
      <c r="H252" s="499" t="str">
        <f>IF(งบทดลองเบื้องต้น!H252&gt;=0,"1","0")</f>
        <v>1</v>
      </c>
      <c r="I252" s="499" t="str">
        <f>IF(งบทดลองเบื้องต้น!I252&gt;=0,"1","0")</f>
        <v>1</v>
      </c>
      <c r="J252" s="499" t="str">
        <f>IF(งบทดลองเบื้องต้น!J252&gt;=0,"1","0")</f>
        <v>1</v>
      </c>
      <c r="K252" s="499" t="str">
        <f>IF(งบทดลองเบื้องต้น!K252&gt;=0,"1","0")</f>
        <v>1</v>
      </c>
    </row>
    <row r="253" spans="1:11" ht="25.2" customHeight="1">
      <c r="A253" s="497">
        <v>250</v>
      </c>
      <c r="B253" s="452" t="s">
        <v>652</v>
      </c>
      <c r="C253" s="498" t="s">
        <v>122</v>
      </c>
      <c r="D253" s="499" t="str">
        <f>IF(งบทดลองเบื้องต้น!D253&gt;=0,"1","0")</f>
        <v>1</v>
      </c>
      <c r="E253" s="499" t="str">
        <f>IF(งบทดลองเบื้องต้น!E253&gt;=0,"1","0")</f>
        <v>1</v>
      </c>
      <c r="F253" s="499" t="str">
        <f>IF(งบทดลองเบื้องต้น!F253&gt;=0,"1","0")</f>
        <v>1</v>
      </c>
      <c r="G253" s="499" t="str">
        <f>IF(งบทดลองเบื้องต้น!G253&gt;=0,"1","0")</f>
        <v>1</v>
      </c>
      <c r="H253" s="499" t="str">
        <f>IF(งบทดลองเบื้องต้น!H253&gt;=0,"1","0")</f>
        <v>1</v>
      </c>
      <c r="I253" s="499" t="str">
        <f>IF(งบทดลองเบื้องต้น!I253&gt;=0,"1","0")</f>
        <v>1</v>
      </c>
      <c r="J253" s="499" t="str">
        <f>IF(งบทดลองเบื้องต้น!J253&gt;=0,"1","0")</f>
        <v>1</v>
      </c>
      <c r="K253" s="499" t="str">
        <f>IF(งบทดลองเบื้องต้น!K253&gt;=0,"1","0")</f>
        <v>1</v>
      </c>
    </row>
    <row r="254" spans="1:11" ht="25.2" customHeight="1">
      <c r="A254" s="503">
        <v>251</v>
      </c>
      <c r="B254" s="300" t="s">
        <v>653</v>
      </c>
      <c r="C254" s="310" t="s">
        <v>123</v>
      </c>
      <c r="D254" s="506" t="str">
        <f>IF(งบทดลองเบื้องต้น!D254&lt;=0,"1","0")</f>
        <v>1</v>
      </c>
      <c r="E254" s="506" t="str">
        <f>IF(งบทดลองเบื้องต้น!E254&lt;=0,"1","0")</f>
        <v>1</v>
      </c>
      <c r="F254" s="506" t="str">
        <f>IF(งบทดลองเบื้องต้น!F254&lt;=0,"1","0")</f>
        <v>1</v>
      </c>
      <c r="G254" s="506" t="str">
        <f>IF(งบทดลองเบื้องต้น!G254&lt;=0,"1","0")</f>
        <v>1</v>
      </c>
      <c r="H254" s="506" t="str">
        <f>IF(งบทดลองเบื้องต้น!H254&lt;=0,"1","0")</f>
        <v>1</v>
      </c>
      <c r="I254" s="506" t="str">
        <f>IF(งบทดลองเบื้องต้น!I254&lt;=0,"1","0")</f>
        <v>1</v>
      </c>
      <c r="J254" s="506" t="str">
        <f>IF(งบทดลองเบื้องต้น!J254&lt;=0,"1","0")</f>
        <v>1</v>
      </c>
      <c r="K254" s="506" t="str">
        <f>IF(งบทดลองเบื้องต้น!K254&lt;=0,"1","0")</f>
        <v>1</v>
      </c>
    </row>
    <row r="255" spans="1:11" ht="25.2" customHeight="1">
      <c r="A255" s="497">
        <v>252</v>
      </c>
      <c r="B255" s="452" t="s">
        <v>654</v>
      </c>
      <c r="C255" s="498" t="s">
        <v>1467</v>
      </c>
      <c r="D255" s="499" t="str">
        <f>IF(งบทดลองเบื้องต้น!D255&gt;=0,"1","0")</f>
        <v>1</v>
      </c>
      <c r="E255" s="499" t="str">
        <f>IF(งบทดลองเบื้องต้น!E255&gt;=0,"1","0")</f>
        <v>1</v>
      </c>
      <c r="F255" s="499" t="str">
        <f>IF(งบทดลองเบื้องต้น!F255&gt;=0,"1","0")</f>
        <v>1</v>
      </c>
      <c r="G255" s="499" t="str">
        <f>IF(งบทดลองเบื้องต้น!G255&gt;=0,"1","0")</f>
        <v>1</v>
      </c>
      <c r="H255" s="499" t="str">
        <f>IF(งบทดลองเบื้องต้น!H255&gt;=0,"1","0")</f>
        <v>1</v>
      </c>
      <c r="I255" s="499" t="str">
        <f>IF(งบทดลองเบื้องต้น!I255&gt;=0,"1","0")</f>
        <v>1</v>
      </c>
      <c r="J255" s="499" t="str">
        <f>IF(งบทดลองเบื้องต้น!J255&gt;=0,"1","0")</f>
        <v>1</v>
      </c>
      <c r="K255" s="499" t="str">
        <f>IF(งบทดลองเบื้องต้น!K255&gt;=0,"1","0")</f>
        <v>1</v>
      </c>
    </row>
    <row r="256" spans="1:11" ht="25.2" customHeight="1">
      <c r="A256" s="497">
        <v>253</v>
      </c>
      <c r="B256" s="452" t="s">
        <v>655</v>
      </c>
      <c r="C256" s="498" t="s">
        <v>1468</v>
      </c>
      <c r="D256" s="499" t="str">
        <f>IF(งบทดลองเบื้องต้น!D256&gt;=0,"1","0")</f>
        <v>1</v>
      </c>
      <c r="E256" s="499" t="str">
        <f>IF(งบทดลองเบื้องต้น!E256&gt;=0,"1","0")</f>
        <v>1</v>
      </c>
      <c r="F256" s="499" t="str">
        <f>IF(งบทดลองเบื้องต้น!F256&gt;=0,"1","0")</f>
        <v>1</v>
      </c>
      <c r="G256" s="499" t="str">
        <f>IF(งบทดลองเบื้องต้น!G256&gt;=0,"1","0")</f>
        <v>1</v>
      </c>
      <c r="H256" s="499" t="str">
        <f>IF(งบทดลองเบื้องต้น!H256&gt;=0,"1","0")</f>
        <v>1</v>
      </c>
      <c r="I256" s="499" t="str">
        <f>IF(งบทดลองเบื้องต้น!I256&gt;=0,"1","0")</f>
        <v>1</v>
      </c>
      <c r="J256" s="499" t="str">
        <f>IF(งบทดลองเบื้องต้น!J256&gt;=0,"1","0")</f>
        <v>1</v>
      </c>
      <c r="K256" s="499" t="str">
        <f>IF(งบทดลองเบื้องต้น!K256&gt;=0,"1","0")</f>
        <v>1</v>
      </c>
    </row>
    <row r="257" spans="1:11" ht="25.2" customHeight="1">
      <c r="A257" s="503">
        <v>254</v>
      </c>
      <c r="B257" s="300" t="s">
        <v>656</v>
      </c>
      <c r="C257" s="310" t="s">
        <v>1469</v>
      </c>
      <c r="D257" s="506" t="str">
        <f>IF(งบทดลองเบื้องต้น!D257&lt;=0,"1","0")</f>
        <v>1</v>
      </c>
      <c r="E257" s="506" t="str">
        <f>IF(งบทดลองเบื้องต้น!E257&lt;=0,"1","0")</f>
        <v>1</v>
      </c>
      <c r="F257" s="506" t="str">
        <f>IF(งบทดลองเบื้องต้น!F257&lt;=0,"1","0")</f>
        <v>1</v>
      </c>
      <c r="G257" s="506" t="str">
        <f>IF(งบทดลองเบื้องต้น!G257&lt;=0,"1","0")</f>
        <v>1</v>
      </c>
      <c r="H257" s="506" t="str">
        <f>IF(งบทดลองเบื้องต้น!H257&lt;=0,"1","0")</f>
        <v>1</v>
      </c>
      <c r="I257" s="506" t="str">
        <f>IF(งบทดลองเบื้องต้น!I257&lt;=0,"1","0")</f>
        <v>1</v>
      </c>
      <c r="J257" s="506" t="str">
        <f>IF(งบทดลองเบื้องต้น!J257&lt;=0,"1","0")</f>
        <v>1</v>
      </c>
      <c r="K257" s="506" t="str">
        <f>IF(งบทดลองเบื้องต้น!K257&lt;=0,"1","0")</f>
        <v>1</v>
      </c>
    </row>
    <row r="258" spans="1:11" ht="25.2" customHeight="1">
      <c r="A258" s="503">
        <v>255</v>
      </c>
      <c r="B258" s="300" t="s">
        <v>657</v>
      </c>
      <c r="C258" s="310" t="s">
        <v>1470</v>
      </c>
      <c r="D258" s="506" t="str">
        <f>IF(งบทดลองเบื้องต้น!D258&lt;=0,"1","0")</f>
        <v>1</v>
      </c>
      <c r="E258" s="506" t="str">
        <f>IF(งบทดลองเบื้องต้น!E258&lt;=0,"1","0")</f>
        <v>1</v>
      </c>
      <c r="F258" s="506" t="str">
        <f>IF(งบทดลองเบื้องต้น!F258&lt;=0,"1","0")</f>
        <v>1</v>
      </c>
      <c r="G258" s="506" t="str">
        <f>IF(งบทดลองเบื้องต้น!G258&lt;=0,"1","0")</f>
        <v>1</v>
      </c>
      <c r="H258" s="506" t="str">
        <f>IF(งบทดลองเบื้องต้น!H258&lt;=0,"1","0")</f>
        <v>1</v>
      </c>
      <c r="I258" s="506" t="str">
        <f>IF(งบทดลองเบื้องต้น!I258&lt;=0,"1","0")</f>
        <v>1</v>
      </c>
      <c r="J258" s="506" t="str">
        <f>IF(งบทดลองเบื้องต้น!J258&lt;=0,"1","0")</f>
        <v>1</v>
      </c>
      <c r="K258" s="506" t="str">
        <f>IF(งบทดลองเบื้องต้น!K258&lt;=0,"1","0")</f>
        <v>1</v>
      </c>
    </row>
    <row r="259" spans="1:11" ht="25.2" customHeight="1">
      <c r="A259" s="497">
        <v>256</v>
      </c>
      <c r="B259" s="452" t="s">
        <v>658</v>
      </c>
      <c r="C259" s="498" t="s">
        <v>124</v>
      </c>
      <c r="D259" s="499" t="str">
        <f>IF(งบทดลองเบื้องต้น!D259&gt;=0,"1","0")</f>
        <v>1</v>
      </c>
      <c r="E259" s="499" t="str">
        <f>IF(งบทดลองเบื้องต้น!E259&gt;=0,"1","0")</f>
        <v>1</v>
      </c>
      <c r="F259" s="499" t="str">
        <f>IF(งบทดลองเบื้องต้น!F259&gt;=0,"1","0")</f>
        <v>1</v>
      </c>
      <c r="G259" s="499" t="str">
        <f>IF(งบทดลองเบื้องต้น!G259&gt;=0,"1","0")</f>
        <v>1</v>
      </c>
      <c r="H259" s="499" t="str">
        <f>IF(งบทดลองเบื้องต้น!H259&gt;=0,"1","0")</f>
        <v>1</v>
      </c>
      <c r="I259" s="499" t="str">
        <f>IF(งบทดลองเบื้องต้น!I259&gt;=0,"1","0")</f>
        <v>1</v>
      </c>
      <c r="J259" s="499" t="str">
        <f>IF(งบทดลองเบื้องต้น!J259&gt;=0,"1","0")</f>
        <v>1</v>
      </c>
      <c r="K259" s="499" t="str">
        <f>IF(งบทดลองเบื้องต้น!K259&gt;=0,"1","0")</f>
        <v>1</v>
      </c>
    </row>
    <row r="260" spans="1:11" ht="25.2" customHeight="1">
      <c r="A260" s="497">
        <v>257</v>
      </c>
      <c r="B260" s="452" t="s">
        <v>659</v>
      </c>
      <c r="C260" s="498" t="s">
        <v>125</v>
      </c>
      <c r="D260" s="499" t="str">
        <f>IF(งบทดลองเบื้องต้น!D260&gt;=0,"1","0")</f>
        <v>1</v>
      </c>
      <c r="E260" s="499" t="str">
        <f>IF(งบทดลองเบื้องต้น!E260&gt;=0,"1","0")</f>
        <v>1</v>
      </c>
      <c r="F260" s="499" t="str">
        <f>IF(งบทดลองเบื้องต้น!F260&gt;=0,"1","0")</f>
        <v>1</v>
      </c>
      <c r="G260" s="499" t="str">
        <f>IF(งบทดลองเบื้องต้น!G260&gt;=0,"1","0")</f>
        <v>1</v>
      </c>
      <c r="H260" s="499" t="str">
        <f>IF(งบทดลองเบื้องต้น!H260&gt;=0,"1","0")</f>
        <v>1</v>
      </c>
      <c r="I260" s="499" t="str">
        <f>IF(งบทดลองเบื้องต้น!I260&gt;=0,"1","0")</f>
        <v>1</v>
      </c>
      <c r="J260" s="499" t="str">
        <f>IF(งบทดลองเบื้องต้น!J260&gt;=0,"1","0")</f>
        <v>1</v>
      </c>
      <c r="K260" s="499" t="str">
        <f>IF(งบทดลองเบื้องต้น!K260&gt;=0,"1","0")</f>
        <v>1</v>
      </c>
    </row>
    <row r="261" spans="1:11" ht="25.2" customHeight="1">
      <c r="A261" s="497">
        <v>258</v>
      </c>
      <c r="B261" s="452" t="s">
        <v>660</v>
      </c>
      <c r="C261" s="498" t="s">
        <v>1471</v>
      </c>
      <c r="D261" s="499" t="str">
        <f>IF(งบทดลองเบื้องต้น!D261&gt;=0,"1","0")</f>
        <v>1</v>
      </c>
      <c r="E261" s="499" t="str">
        <f>IF(งบทดลองเบื้องต้น!E261&gt;=0,"1","0")</f>
        <v>1</v>
      </c>
      <c r="F261" s="499" t="str">
        <f>IF(งบทดลองเบื้องต้น!F261&gt;=0,"1","0")</f>
        <v>1</v>
      </c>
      <c r="G261" s="499" t="str">
        <f>IF(งบทดลองเบื้องต้น!G261&gt;=0,"1","0")</f>
        <v>1</v>
      </c>
      <c r="H261" s="499" t="str">
        <f>IF(งบทดลองเบื้องต้น!H261&gt;=0,"1","0")</f>
        <v>1</v>
      </c>
      <c r="I261" s="499" t="str">
        <f>IF(งบทดลองเบื้องต้น!I261&gt;=0,"1","0")</f>
        <v>1</v>
      </c>
      <c r="J261" s="499" t="str">
        <f>IF(งบทดลองเบื้องต้น!J261&gt;=0,"1","0")</f>
        <v>1</v>
      </c>
      <c r="K261" s="499" t="str">
        <f>IF(งบทดลองเบื้องต้น!K261&gt;=0,"1","0")</f>
        <v>1</v>
      </c>
    </row>
    <row r="262" spans="1:11" ht="25.2" customHeight="1">
      <c r="A262" s="497">
        <v>259</v>
      </c>
      <c r="B262" s="452" t="s">
        <v>1918</v>
      </c>
      <c r="C262" s="498" t="s">
        <v>1919</v>
      </c>
      <c r="D262" s="499" t="str">
        <f>IF(งบทดลองเบื้องต้น!D262&gt;=0,"1","0")</f>
        <v>1</v>
      </c>
      <c r="E262" s="499" t="str">
        <f>IF(งบทดลองเบื้องต้น!E262&gt;=0,"1","0")</f>
        <v>1</v>
      </c>
      <c r="F262" s="499" t="str">
        <f>IF(งบทดลองเบื้องต้น!F262&gt;=0,"1","0")</f>
        <v>1</v>
      </c>
      <c r="G262" s="499" t="str">
        <f>IF(งบทดลองเบื้องต้น!G262&gt;=0,"1","0")</f>
        <v>1</v>
      </c>
      <c r="H262" s="499" t="str">
        <f>IF(งบทดลองเบื้องต้น!H262&gt;=0,"1","0")</f>
        <v>1</v>
      </c>
      <c r="I262" s="499" t="str">
        <f>IF(งบทดลองเบื้องต้น!I262&gt;=0,"1","0")</f>
        <v>1</v>
      </c>
      <c r="J262" s="499" t="str">
        <f>IF(งบทดลองเบื้องต้น!J262&gt;=0,"1","0")</f>
        <v>1</v>
      </c>
      <c r="K262" s="499" t="str">
        <f>IF(งบทดลองเบื้องต้น!K262&gt;=0,"1","0")</f>
        <v>1</v>
      </c>
    </row>
    <row r="263" spans="1:11" ht="25.2" customHeight="1">
      <c r="A263" s="497">
        <v>260</v>
      </c>
      <c r="B263" s="452" t="s">
        <v>1920</v>
      </c>
      <c r="C263" s="498" t="s">
        <v>1921</v>
      </c>
      <c r="D263" s="499" t="str">
        <f>IF(งบทดลองเบื้องต้น!D263&gt;=0,"1","0")</f>
        <v>1</v>
      </c>
      <c r="E263" s="499" t="str">
        <f>IF(งบทดลองเบื้องต้น!E263&gt;=0,"1","0")</f>
        <v>1</v>
      </c>
      <c r="F263" s="499" t="str">
        <f>IF(งบทดลองเบื้องต้น!F263&gt;=0,"1","0")</f>
        <v>1</v>
      </c>
      <c r="G263" s="499" t="str">
        <f>IF(งบทดลองเบื้องต้น!G263&gt;=0,"1","0")</f>
        <v>1</v>
      </c>
      <c r="H263" s="499" t="str">
        <f>IF(งบทดลองเบื้องต้น!H263&gt;=0,"1","0")</f>
        <v>1</v>
      </c>
      <c r="I263" s="499" t="str">
        <f>IF(งบทดลองเบื้องต้น!I263&gt;=0,"1","0")</f>
        <v>1</v>
      </c>
      <c r="J263" s="499" t="str">
        <f>IF(งบทดลองเบื้องต้น!J263&gt;=0,"1","0")</f>
        <v>1</v>
      </c>
      <c r="K263" s="499" t="str">
        <f>IF(งบทดลองเบื้องต้น!K263&gt;=0,"1","0")</f>
        <v>1</v>
      </c>
    </row>
    <row r="264" spans="1:11" ht="25.2" customHeight="1">
      <c r="A264" s="497">
        <v>261</v>
      </c>
      <c r="B264" s="452" t="s">
        <v>661</v>
      </c>
      <c r="C264" s="498" t="s">
        <v>1472</v>
      </c>
      <c r="D264" s="499" t="str">
        <f>IF(งบทดลองเบื้องต้น!D264&gt;=0,"1","0")</f>
        <v>1</v>
      </c>
      <c r="E264" s="499" t="str">
        <f>IF(งบทดลองเบื้องต้น!E264&gt;=0,"1","0")</f>
        <v>1</v>
      </c>
      <c r="F264" s="499" t="str">
        <f>IF(งบทดลองเบื้องต้น!F264&gt;=0,"1","0")</f>
        <v>1</v>
      </c>
      <c r="G264" s="499" t="str">
        <f>IF(งบทดลองเบื้องต้น!G264&gt;=0,"1","0")</f>
        <v>1</v>
      </c>
      <c r="H264" s="499" t="str">
        <f>IF(งบทดลองเบื้องต้น!H264&gt;=0,"1","0")</f>
        <v>1</v>
      </c>
      <c r="I264" s="499" t="str">
        <f>IF(งบทดลองเบื้องต้น!I264&gt;=0,"1","0")</f>
        <v>1</v>
      </c>
      <c r="J264" s="499" t="str">
        <f>IF(งบทดลองเบื้องต้น!J264&gt;=0,"1","0")</f>
        <v>1</v>
      </c>
      <c r="K264" s="499" t="str">
        <f>IF(งบทดลองเบื้องต้น!K264&gt;=0,"1","0")</f>
        <v>1</v>
      </c>
    </row>
    <row r="265" spans="1:11" ht="25.2" customHeight="1">
      <c r="A265" s="497">
        <v>262</v>
      </c>
      <c r="B265" s="452" t="s">
        <v>662</v>
      </c>
      <c r="C265" s="498" t="s">
        <v>2177</v>
      </c>
      <c r="D265" s="499" t="str">
        <f>IF(งบทดลองเบื้องต้น!D265&gt;=0,"1","0")</f>
        <v>1</v>
      </c>
      <c r="E265" s="499" t="str">
        <f>IF(งบทดลองเบื้องต้น!E265&gt;=0,"1","0")</f>
        <v>1</v>
      </c>
      <c r="F265" s="499" t="str">
        <f>IF(งบทดลองเบื้องต้น!F265&gt;=0,"1","0")</f>
        <v>1</v>
      </c>
      <c r="G265" s="499" t="str">
        <f>IF(งบทดลองเบื้องต้น!G265&gt;=0,"1","0")</f>
        <v>1</v>
      </c>
      <c r="H265" s="499" t="str">
        <f>IF(งบทดลองเบื้องต้น!H265&gt;=0,"1","0")</f>
        <v>1</v>
      </c>
      <c r="I265" s="499" t="str">
        <f>IF(งบทดลองเบื้องต้น!I265&gt;=0,"1","0")</f>
        <v>1</v>
      </c>
      <c r="J265" s="499" t="str">
        <f>IF(งบทดลองเบื้องต้น!J265&gt;=0,"1","0")</f>
        <v>1</v>
      </c>
      <c r="K265" s="499" t="str">
        <f>IF(งบทดลองเบื้องต้น!K265&gt;=0,"1","0")</f>
        <v>1</v>
      </c>
    </row>
    <row r="266" spans="1:11" ht="25.2" customHeight="1">
      <c r="A266" s="497">
        <v>263</v>
      </c>
      <c r="B266" s="452" t="s">
        <v>663</v>
      </c>
      <c r="C266" s="498" t="s">
        <v>2178</v>
      </c>
      <c r="D266" s="499" t="str">
        <f>IF(งบทดลองเบื้องต้น!D266&gt;=0,"1","0")</f>
        <v>1</v>
      </c>
      <c r="E266" s="499" t="str">
        <f>IF(งบทดลองเบื้องต้น!E266&gt;=0,"1","0")</f>
        <v>1</v>
      </c>
      <c r="F266" s="499" t="str">
        <f>IF(งบทดลองเบื้องต้น!F266&gt;=0,"1","0")</f>
        <v>1</v>
      </c>
      <c r="G266" s="499" t="str">
        <f>IF(งบทดลองเบื้องต้น!G266&gt;=0,"1","0")</f>
        <v>1</v>
      </c>
      <c r="H266" s="499" t="str">
        <f>IF(งบทดลองเบื้องต้น!H266&gt;=0,"1","0")</f>
        <v>1</v>
      </c>
      <c r="I266" s="499" t="str">
        <f>IF(งบทดลองเบื้องต้น!I266&gt;=0,"1","0")</f>
        <v>1</v>
      </c>
      <c r="J266" s="499" t="str">
        <f>IF(งบทดลองเบื้องต้น!J266&gt;=0,"1","0")</f>
        <v>1</v>
      </c>
      <c r="K266" s="499" t="str">
        <f>IF(งบทดลองเบื้องต้น!K266&gt;=0,"1","0")</f>
        <v>1</v>
      </c>
    </row>
    <row r="267" spans="1:11" ht="25.2" customHeight="1">
      <c r="A267" s="497">
        <v>264</v>
      </c>
      <c r="B267" s="452" t="s">
        <v>664</v>
      </c>
      <c r="C267" s="498" t="s">
        <v>127</v>
      </c>
      <c r="D267" s="499" t="str">
        <f>IF(งบทดลองเบื้องต้น!D267&gt;=0,"1","0")</f>
        <v>1</v>
      </c>
      <c r="E267" s="499" t="str">
        <f>IF(งบทดลองเบื้องต้น!E267&gt;=0,"1","0")</f>
        <v>1</v>
      </c>
      <c r="F267" s="499" t="str">
        <f>IF(งบทดลองเบื้องต้น!F267&gt;=0,"1","0")</f>
        <v>1</v>
      </c>
      <c r="G267" s="499" t="str">
        <f>IF(งบทดลองเบื้องต้น!G267&gt;=0,"1","0")</f>
        <v>1</v>
      </c>
      <c r="H267" s="499" t="str">
        <f>IF(งบทดลองเบื้องต้น!H267&gt;=0,"1","0")</f>
        <v>1</v>
      </c>
      <c r="I267" s="499" t="str">
        <f>IF(งบทดลองเบื้องต้น!I267&gt;=0,"1","0")</f>
        <v>1</v>
      </c>
      <c r="J267" s="499" t="str">
        <f>IF(งบทดลองเบื้องต้น!J267&gt;=0,"1","0")</f>
        <v>1</v>
      </c>
      <c r="K267" s="499" t="str">
        <f>IF(งบทดลองเบื้องต้น!K267&gt;=0,"1","0")</f>
        <v>1</v>
      </c>
    </row>
    <row r="268" spans="1:11" ht="25.2" customHeight="1">
      <c r="A268" s="497">
        <v>265</v>
      </c>
      <c r="B268" s="452" t="s">
        <v>665</v>
      </c>
      <c r="C268" s="498" t="s">
        <v>2179</v>
      </c>
      <c r="D268" s="499" t="str">
        <f>IF(งบทดลองเบื้องต้น!D268&gt;=0,"1","0")</f>
        <v>1</v>
      </c>
      <c r="E268" s="499" t="str">
        <f>IF(งบทดลองเบื้องต้น!E268&gt;=0,"1","0")</f>
        <v>1</v>
      </c>
      <c r="F268" s="499" t="str">
        <f>IF(งบทดลองเบื้องต้น!F268&gt;=0,"1","0")</f>
        <v>1</v>
      </c>
      <c r="G268" s="499" t="str">
        <f>IF(งบทดลองเบื้องต้น!G268&gt;=0,"1","0")</f>
        <v>1</v>
      </c>
      <c r="H268" s="499" t="str">
        <f>IF(งบทดลองเบื้องต้น!H268&gt;=0,"1","0")</f>
        <v>1</v>
      </c>
      <c r="I268" s="499" t="str">
        <f>IF(งบทดลองเบื้องต้น!I268&gt;=0,"1","0")</f>
        <v>1</v>
      </c>
      <c r="J268" s="499" t="str">
        <f>IF(งบทดลองเบื้องต้น!J268&gt;=0,"1","0")</f>
        <v>1</v>
      </c>
      <c r="K268" s="499" t="str">
        <f>IF(งบทดลองเบื้องต้น!K268&gt;=0,"1","0")</f>
        <v>1</v>
      </c>
    </row>
    <row r="269" spans="1:11" ht="25.2" customHeight="1">
      <c r="A269" s="497">
        <v>266</v>
      </c>
      <c r="B269" s="452" t="s">
        <v>666</v>
      </c>
      <c r="C269" s="498" t="s">
        <v>2180</v>
      </c>
      <c r="D269" s="499" t="str">
        <f>IF(งบทดลองเบื้องต้น!D269&gt;=0,"1","0")</f>
        <v>1</v>
      </c>
      <c r="E269" s="499" t="str">
        <f>IF(งบทดลองเบื้องต้น!E269&gt;=0,"1","0")</f>
        <v>1</v>
      </c>
      <c r="F269" s="499" t="str">
        <f>IF(งบทดลองเบื้องต้น!F269&gt;=0,"1","0")</f>
        <v>1</v>
      </c>
      <c r="G269" s="499" t="str">
        <f>IF(งบทดลองเบื้องต้น!G269&gt;=0,"1","0")</f>
        <v>1</v>
      </c>
      <c r="H269" s="499" t="str">
        <f>IF(งบทดลองเบื้องต้น!H269&gt;=0,"1","0")</f>
        <v>1</v>
      </c>
      <c r="I269" s="499" t="str">
        <f>IF(งบทดลองเบื้องต้น!I269&gt;=0,"1","0")</f>
        <v>1</v>
      </c>
      <c r="J269" s="499" t="str">
        <f>IF(งบทดลองเบื้องต้น!J269&gt;=0,"1","0")</f>
        <v>1</v>
      </c>
      <c r="K269" s="499" t="str">
        <f>IF(งบทดลองเบื้องต้น!K269&gt;=0,"1","0")</f>
        <v>1</v>
      </c>
    </row>
    <row r="270" spans="1:11" ht="25.2" customHeight="1">
      <c r="A270" s="497">
        <v>267</v>
      </c>
      <c r="B270" s="452" t="s">
        <v>667</v>
      </c>
      <c r="C270" s="498" t="s">
        <v>2042</v>
      </c>
      <c r="D270" s="499" t="str">
        <f>IF(งบทดลองเบื้องต้น!D270&gt;=0,"1","0")</f>
        <v>1</v>
      </c>
      <c r="E270" s="499" t="str">
        <f>IF(งบทดลองเบื้องต้น!E270&gt;=0,"1","0")</f>
        <v>1</v>
      </c>
      <c r="F270" s="499" t="str">
        <f>IF(งบทดลองเบื้องต้น!F270&gt;=0,"1","0")</f>
        <v>1</v>
      </c>
      <c r="G270" s="499" t="str">
        <f>IF(งบทดลองเบื้องต้น!G270&gt;=0,"1","0")</f>
        <v>1</v>
      </c>
      <c r="H270" s="499" t="str">
        <f>IF(งบทดลองเบื้องต้น!H270&gt;=0,"1","0")</f>
        <v>1</v>
      </c>
      <c r="I270" s="499" t="str">
        <f>IF(งบทดลองเบื้องต้น!I270&gt;=0,"1","0")</f>
        <v>1</v>
      </c>
      <c r="J270" s="499" t="str">
        <f>IF(งบทดลองเบื้องต้น!J270&gt;=0,"1","0")</f>
        <v>1</v>
      </c>
      <c r="K270" s="499" t="str">
        <f>IF(งบทดลองเบื้องต้น!K270&gt;=0,"1","0")</f>
        <v>1</v>
      </c>
    </row>
    <row r="271" spans="1:11" ht="25.2" customHeight="1">
      <c r="A271" s="497">
        <v>268</v>
      </c>
      <c r="B271" s="452" t="s">
        <v>668</v>
      </c>
      <c r="C271" s="498" t="s">
        <v>2043</v>
      </c>
      <c r="D271" s="499" t="str">
        <f>IF(งบทดลองเบื้องต้น!D271&gt;=0,"1","0")</f>
        <v>1</v>
      </c>
      <c r="E271" s="499" t="str">
        <f>IF(งบทดลองเบื้องต้น!E271&gt;=0,"1","0")</f>
        <v>1</v>
      </c>
      <c r="F271" s="499" t="str">
        <f>IF(งบทดลองเบื้องต้น!F271&gt;=0,"1","0")</f>
        <v>1</v>
      </c>
      <c r="G271" s="499" t="str">
        <f>IF(งบทดลองเบื้องต้น!G271&gt;=0,"1","0")</f>
        <v>1</v>
      </c>
      <c r="H271" s="499" t="str">
        <f>IF(งบทดลองเบื้องต้น!H271&gt;=0,"1","0")</f>
        <v>1</v>
      </c>
      <c r="I271" s="499" t="str">
        <f>IF(งบทดลองเบื้องต้น!I271&gt;=0,"1","0")</f>
        <v>1</v>
      </c>
      <c r="J271" s="499" t="str">
        <f>IF(งบทดลองเบื้องต้น!J271&gt;=0,"1","0")</f>
        <v>1</v>
      </c>
      <c r="K271" s="499" t="str">
        <f>IF(งบทดลองเบื้องต้น!K271&gt;=0,"1","0")</f>
        <v>1</v>
      </c>
    </row>
    <row r="272" spans="1:11" ht="25.2" customHeight="1">
      <c r="A272" s="497">
        <v>269</v>
      </c>
      <c r="B272" s="452" t="s">
        <v>669</v>
      </c>
      <c r="C272" s="498" t="s">
        <v>2181</v>
      </c>
      <c r="D272" s="499" t="str">
        <f>IF(งบทดลองเบื้องต้น!D272&gt;=0,"1","0")</f>
        <v>1</v>
      </c>
      <c r="E272" s="499" t="str">
        <f>IF(งบทดลองเบื้องต้น!E272&gt;=0,"1","0")</f>
        <v>1</v>
      </c>
      <c r="F272" s="499" t="str">
        <f>IF(งบทดลองเบื้องต้น!F272&gt;=0,"1","0")</f>
        <v>1</v>
      </c>
      <c r="G272" s="499" t="str">
        <f>IF(งบทดลองเบื้องต้น!G272&gt;=0,"1","0")</f>
        <v>1</v>
      </c>
      <c r="H272" s="499" t="str">
        <f>IF(งบทดลองเบื้องต้น!H272&gt;=0,"1","0")</f>
        <v>1</v>
      </c>
      <c r="I272" s="499" t="str">
        <f>IF(งบทดลองเบื้องต้น!I272&gt;=0,"1","0")</f>
        <v>1</v>
      </c>
      <c r="J272" s="499" t="str">
        <f>IF(งบทดลองเบื้องต้น!J272&gt;=0,"1","0")</f>
        <v>1</v>
      </c>
      <c r="K272" s="499" t="str">
        <f>IF(งบทดลองเบื้องต้น!K272&gt;=0,"1","0")</f>
        <v>1</v>
      </c>
    </row>
    <row r="273" spans="1:11" ht="25.2" customHeight="1">
      <c r="A273" s="497">
        <v>270</v>
      </c>
      <c r="B273" s="452" t="s">
        <v>1922</v>
      </c>
      <c r="C273" s="498" t="s">
        <v>2182</v>
      </c>
      <c r="D273" s="499" t="str">
        <f>IF(งบทดลองเบื้องต้น!D273&gt;=0,"1","0")</f>
        <v>1</v>
      </c>
      <c r="E273" s="499" t="str">
        <f>IF(งบทดลองเบื้องต้น!E273&gt;=0,"1","0")</f>
        <v>1</v>
      </c>
      <c r="F273" s="499" t="str">
        <f>IF(งบทดลองเบื้องต้น!F273&gt;=0,"1","0")</f>
        <v>1</v>
      </c>
      <c r="G273" s="499" t="str">
        <f>IF(งบทดลองเบื้องต้น!G273&gt;=0,"1","0")</f>
        <v>1</v>
      </c>
      <c r="H273" s="499" t="str">
        <f>IF(งบทดลองเบื้องต้น!H273&gt;=0,"1","0")</f>
        <v>1</v>
      </c>
      <c r="I273" s="499" t="str">
        <f>IF(งบทดลองเบื้องต้น!I273&gt;=0,"1","0")</f>
        <v>1</v>
      </c>
      <c r="J273" s="499" t="str">
        <f>IF(งบทดลองเบื้องต้น!J273&gt;=0,"1","0")</f>
        <v>1</v>
      </c>
      <c r="K273" s="499" t="str">
        <f>IF(งบทดลองเบื้องต้น!K273&gt;=0,"1","0")</f>
        <v>1</v>
      </c>
    </row>
    <row r="274" spans="1:11" ht="25.2" customHeight="1">
      <c r="A274" s="497">
        <v>271</v>
      </c>
      <c r="B274" s="452" t="s">
        <v>1924</v>
      </c>
      <c r="C274" s="498" t="s">
        <v>2183</v>
      </c>
      <c r="D274" s="499" t="str">
        <f>IF(งบทดลองเบื้องต้น!D274&gt;=0,"1","0")</f>
        <v>1</v>
      </c>
      <c r="E274" s="499" t="str">
        <f>IF(งบทดลองเบื้องต้น!E274&gt;=0,"1","0")</f>
        <v>1</v>
      </c>
      <c r="F274" s="499" t="str">
        <f>IF(งบทดลองเบื้องต้น!F274&gt;=0,"1","0")</f>
        <v>1</v>
      </c>
      <c r="G274" s="499" t="str">
        <f>IF(งบทดลองเบื้องต้น!G274&gt;=0,"1","0")</f>
        <v>1</v>
      </c>
      <c r="H274" s="499" t="str">
        <f>IF(งบทดลองเบื้องต้น!H274&gt;=0,"1","0")</f>
        <v>1</v>
      </c>
      <c r="I274" s="499" t="str">
        <f>IF(งบทดลองเบื้องต้น!I274&gt;=0,"1","0")</f>
        <v>1</v>
      </c>
      <c r="J274" s="499" t="str">
        <f>IF(งบทดลองเบื้องต้น!J274&gt;=0,"1","0")</f>
        <v>1</v>
      </c>
      <c r="K274" s="499" t="str">
        <f>IF(งบทดลองเบื้องต้น!K274&gt;=0,"1","0")</f>
        <v>1</v>
      </c>
    </row>
    <row r="275" spans="1:11" ht="25.2" customHeight="1">
      <c r="A275" s="497">
        <v>272</v>
      </c>
      <c r="B275" s="452" t="s">
        <v>1926</v>
      </c>
      <c r="C275" s="498" t="s">
        <v>2184</v>
      </c>
      <c r="D275" s="499" t="str">
        <f>IF(งบทดลองเบื้องต้น!D275&gt;=0,"1","0")</f>
        <v>1</v>
      </c>
      <c r="E275" s="499" t="str">
        <f>IF(งบทดลองเบื้องต้น!E275&gt;=0,"1","0")</f>
        <v>1</v>
      </c>
      <c r="F275" s="499" t="str">
        <f>IF(งบทดลองเบื้องต้น!F275&gt;=0,"1","0")</f>
        <v>1</v>
      </c>
      <c r="G275" s="499" t="str">
        <f>IF(งบทดลองเบื้องต้น!G275&gt;=0,"1","0")</f>
        <v>1</v>
      </c>
      <c r="H275" s="499" t="str">
        <f>IF(งบทดลองเบื้องต้น!H275&gt;=0,"1","0")</f>
        <v>1</v>
      </c>
      <c r="I275" s="499" t="str">
        <f>IF(งบทดลองเบื้องต้น!I275&gt;=0,"1","0")</f>
        <v>1</v>
      </c>
      <c r="J275" s="499" t="str">
        <f>IF(งบทดลองเบื้องต้น!J275&gt;=0,"1","0")</f>
        <v>1</v>
      </c>
      <c r="K275" s="499" t="str">
        <f>IF(งบทดลองเบื้องต้น!K275&gt;=0,"1","0")</f>
        <v>1</v>
      </c>
    </row>
    <row r="276" spans="1:11" ht="25.2" customHeight="1">
      <c r="A276" s="497">
        <v>273</v>
      </c>
      <c r="B276" s="452" t="s">
        <v>1928</v>
      </c>
      <c r="C276" s="498" t="s">
        <v>2185</v>
      </c>
      <c r="D276" s="499" t="str">
        <f>IF(งบทดลองเบื้องต้น!D276&gt;=0,"1","0")</f>
        <v>1</v>
      </c>
      <c r="E276" s="499" t="str">
        <f>IF(งบทดลองเบื้องต้น!E276&gt;=0,"1","0")</f>
        <v>1</v>
      </c>
      <c r="F276" s="499" t="str">
        <f>IF(งบทดลองเบื้องต้น!F276&gt;=0,"1","0")</f>
        <v>1</v>
      </c>
      <c r="G276" s="499" t="str">
        <f>IF(งบทดลองเบื้องต้น!G276&gt;=0,"1","0")</f>
        <v>1</v>
      </c>
      <c r="H276" s="499" t="str">
        <f>IF(งบทดลองเบื้องต้น!H276&gt;=0,"1","0")</f>
        <v>1</v>
      </c>
      <c r="I276" s="499" t="str">
        <f>IF(งบทดลองเบื้องต้น!I276&gt;=0,"1","0")</f>
        <v>1</v>
      </c>
      <c r="J276" s="499" t="str">
        <f>IF(งบทดลองเบื้องต้น!J276&gt;=0,"1","0")</f>
        <v>1</v>
      </c>
      <c r="K276" s="499" t="str">
        <f>IF(งบทดลองเบื้องต้น!K276&gt;=0,"1","0")</f>
        <v>1</v>
      </c>
    </row>
    <row r="277" spans="1:11" ht="25.2" customHeight="1">
      <c r="A277" s="497">
        <v>274</v>
      </c>
      <c r="B277" s="452" t="s">
        <v>1930</v>
      </c>
      <c r="C277" s="498" t="s">
        <v>2186</v>
      </c>
      <c r="D277" s="499" t="str">
        <f>IF(งบทดลองเบื้องต้น!D277&gt;=0,"1","0")</f>
        <v>1</v>
      </c>
      <c r="E277" s="499" t="str">
        <f>IF(งบทดลองเบื้องต้น!E277&gt;=0,"1","0")</f>
        <v>1</v>
      </c>
      <c r="F277" s="499" t="str">
        <f>IF(งบทดลองเบื้องต้น!F277&gt;=0,"1","0")</f>
        <v>1</v>
      </c>
      <c r="G277" s="499" t="str">
        <f>IF(งบทดลองเบื้องต้น!G277&gt;=0,"1","0")</f>
        <v>1</v>
      </c>
      <c r="H277" s="499" t="str">
        <f>IF(งบทดลองเบื้องต้น!H277&gt;=0,"1","0")</f>
        <v>1</v>
      </c>
      <c r="I277" s="499" t="str">
        <f>IF(งบทดลองเบื้องต้น!I277&gt;=0,"1","0")</f>
        <v>1</v>
      </c>
      <c r="J277" s="499" t="str">
        <f>IF(งบทดลองเบื้องต้น!J277&gt;=0,"1","0")</f>
        <v>1</v>
      </c>
      <c r="K277" s="499" t="str">
        <f>IF(งบทดลองเบื้องต้น!K277&gt;=0,"1","0")</f>
        <v>1</v>
      </c>
    </row>
    <row r="278" spans="1:11" ht="25.2" customHeight="1">
      <c r="A278" s="497">
        <v>275</v>
      </c>
      <c r="B278" s="452" t="s">
        <v>1932</v>
      </c>
      <c r="C278" s="498" t="s">
        <v>2187</v>
      </c>
      <c r="D278" s="499" t="str">
        <f>IF(งบทดลองเบื้องต้น!D278&gt;=0,"1","0")</f>
        <v>1</v>
      </c>
      <c r="E278" s="499" t="str">
        <f>IF(งบทดลองเบื้องต้น!E278&gt;=0,"1","0")</f>
        <v>1</v>
      </c>
      <c r="F278" s="499" t="str">
        <f>IF(งบทดลองเบื้องต้น!F278&gt;=0,"1","0")</f>
        <v>1</v>
      </c>
      <c r="G278" s="499" t="str">
        <f>IF(งบทดลองเบื้องต้น!G278&gt;=0,"1","0")</f>
        <v>1</v>
      </c>
      <c r="H278" s="499" t="str">
        <f>IF(งบทดลองเบื้องต้น!H278&gt;=0,"1","0")</f>
        <v>1</v>
      </c>
      <c r="I278" s="499" t="str">
        <f>IF(งบทดลองเบื้องต้น!I278&gt;=0,"1","0")</f>
        <v>1</v>
      </c>
      <c r="J278" s="499" t="str">
        <f>IF(งบทดลองเบื้องต้น!J278&gt;=0,"1","0")</f>
        <v>1</v>
      </c>
      <c r="K278" s="499" t="str">
        <f>IF(งบทดลองเบื้องต้น!K278&gt;=0,"1","0")</f>
        <v>1</v>
      </c>
    </row>
    <row r="279" spans="1:11" ht="25.2" customHeight="1">
      <c r="A279" s="497">
        <v>276</v>
      </c>
      <c r="B279" s="452" t="s">
        <v>1934</v>
      </c>
      <c r="C279" s="498" t="s">
        <v>2188</v>
      </c>
      <c r="D279" s="499" t="str">
        <f>IF(งบทดลองเบื้องต้น!D279&gt;=0,"1","0")</f>
        <v>1</v>
      </c>
      <c r="E279" s="499" t="str">
        <f>IF(งบทดลองเบื้องต้น!E279&gt;=0,"1","0")</f>
        <v>1</v>
      </c>
      <c r="F279" s="499" t="str">
        <f>IF(งบทดลองเบื้องต้น!F279&gt;=0,"1","0")</f>
        <v>1</v>
      </c>
      <c r="G279" s="499" t="str">
        <f>IF(งบทดลองเบื้องต้น!G279&gt;=0,"1","0")</f>
        <v>1</v>
      </c>
      <c r="H279" s="499" t="str">
        <f>IF(งบทดลองเบื้องต้น!H279&gt;=0,"1","0")</f>
        <v>1</v>
      </c>
      <c r="I279" s="499" t="str">
        <f>IF(งบทดลองเบื้องต้น!I279&gt;=0,"1","0")</f>
        <v>1</v>
      </c>
      <c r="J279" s="499" t="str">
        <f>IF(งบทดลองเบื้องต้น!J279&gt;=0,"1","0")</f>
        <v>1</v>
      </c>
      <c r="K279" s="499" t="str">
        <f>IF(งบทดลองเบื้องต้น!K279&gt;=0,"1","0")</f>
        <v>1</v>
      </c>
    </row>
    <row r="280" spans="1:11" ht="25.2" customHeight="1">
      <c r="A280" s="497">
        <v>277</v>
      </c>
      <c r="B280" s="452" t="s">
        <v>1936</v>
      </c>
      <c r="C280" s="498" t="s">
        <v>2189</v>
      </c>
      <c r="D280" s="499" t="str">
        <f>IF(งบทดลองเบื้องต้น!D280&gt;=0,"1","0")</f>
        <v>1</v>
      </c>
      <c r="E280" s="499" t="str">
        <f>IF(งบทดลองเบื้องต้น!E280&gt;=0,"1","0")</f>
        <v>1</v>
      </c>
      <c r="F280" s="499" t="str">
        <f>IF(งบทดลองเบื้องต้น!F280&gt;=0,"1","0")</f>
        <v>1</v>
      </c>
      <c r="G280" s="499" t="str">
        <f>IF(งบทดลองเบื้องต้น!G280&gt;=0,"1","0")</f>
        <v>1</v>
      </c>
      <c r="H280" s="499" t="str">
        <f>IF(งบทดลองเบื้องต้น!H280&gt;=0,"1","0")</f>
        <v>1</v>
      </c>
      <c r="I280" s="499" t="str">
        <f>IF(งบทดลองเบื้องต้น!I280&gt;=0,"1","0")</f>
        <v>1</v>
      </c>
      <c r="J280" s="499" t="str">
        <f>IF(งบทดลองเบื้องต้น!J280&gt;=0,"1","0")</f>
        <v>1</v>
      </c>
      <c r="K280" s="499" t="str">
        <f>IF(งบทดลองเบื้องต้น!K280&gt;=0,"1","0")</f>
        <v>1</v>
      </c>
    </row>
    <row r="281" spans="1:11" ht="25.2" customHeight="1">
      <c r="A281" s="497">
        <v>278</v>
      </c>
      <c r="B281" s="452" t="s">
        <v>670</v>
      </c>
      <c r="C281" s="498" t="s">
        <v>2172</v>
      </c>
      <c r="D281" s="499" t="str">
        <f>IF(งบทดลองเบื้องต้น!D281&gt;=0,"1","0")</f>
        <v>1</v>
      </c>
      <c r="E281" s="499" t="str">
        <f>IF(งบทดลองเบื้องต้น!E281&gt;=0,"1","0")</f>
        <v>1</v>
      </c>
      <c r="F281" s="499" t="str">
        <f>IF(งบทดลองเบื้องต้น!F281&gt;=0,"1","0")</f>
        <v>1</v>
      </c>
      <c r="G281" s="499" t="str">
        <f>IF(งบทดลองเบื้องต้น!G281&gt;=0,"1","0")</f>
        <v>1</v>
      </c>
      <c r="H281" s="499" t="str">
        <f>IF(งบทดลองเบื้องต้น!H281&gt;=0,"1","0")</f>
        <v>1</v>
      </c>
      <c r="I281" s="499" t="str">
        <f>IF(งบทดลองเบื้องต้น!I281&gt;=0,"1","0")</f>
        <v>1</v>
      </c>
      <c r="J281" s="499" t="str">
        <f>IF(งบทดลองเบื้องต้น!J281&gt;=0,"1","0")</f>
        <v>1</v>
      </c>
      <c r="K281" s="499" t="str">
        <f>IF(งบทดลองเบื้องต้น!K281&gt;=0,"1","0")</f>
        <v>1</v>
      </c>
    </row>
    <row r="282" spans="1:11" ht="25.2" customHeight="1">
      <c r="A282" s="497">
        <v>279</v>
      </c>
      <c r="B282" s="452" t="s">
        <v>1938</v>
      </c>
      <c r="C282" s="498" t="s">
        <v>1939</v>
      </c>
      <c r="D282" s="499" t="str">
        <f>IF(งบทดลองเบื้องต้น!D282&gt;=0,"1","0")</f>
        <v>1</v>
      </c>
      <c r="E282" s="499" t="str">
        <f>IF(งบทดลองเบื้องต้น!E282&gt;=0,"1","0")</f>
        <v>1</v>
      </c>
      <c r="F282" s="499" t="str">
        <f>IF(งบทดลองเบื้องต้น!F282&gt;=0,"1","0")</f>
        <v>1</v>
      </c>
      <c r="G282" s="499" t="str">
        <f>IF(งบทดลองเบื้องต้น!G282&gt;=0,"1","0")</f>
        <v>1</v>
      </c>
      <c r="H282" s="499" t="str">
        <f>IF(งบทดลองเบื้องต้น!H282&gt;=0,"1","0")</f>
        <v>1</v>
      </c>
      <c r="I282" s="499" t="str">
        <f>IF(งบทดลองเบื้องต้น!I282&gt;=0,"1","0")</f>
        <v>1</v>
      </c>
      <c r="J282" s="499" t="str">
        <f>IF(งบทดลองเบื้องต้น!J282&gt;=0,"1","0")</f>
        <v>1</v>
      </c>
      <c r="K282" s="499" t="str">
        <f>IF(งบทดลองเบื้องต้น!K282&gt;=0,"1","0")</f>
        <v>1</v>
      </c>
    </row>
    <row r="283" spans="1:11" ht="25.2" customHeight="1">
      <c r="A283" s="497">
        <v>280</v>
      </c>
      <c r="B283" s="452" t="s">
        <v>671</v>
      </c>
      <c r="C283" s="498" t="s">
        <v>128</v>
      </c>
      <c r="D283" s="499" t="str">
        <f>IF(งบทดลองเบื้องต้น!D283&gt;=0,"1","0")</f>
        <v>1</v>
      </c>
      <c r="E283" s="499" t="str">
        <f>IF(งบทดลองเบื้องต้น!E283&gt;=0,"1","0")</f>
        <v>1</v>
      </c>
      <c r="F283" s="499" t="str">
        <f>IF(งบทดลองเบื้องต้น!F283&gt;=0,"1","0")</f>
        <v>1</v>
      </c>
      <c r="G283" s="499" t="str">
        <f>IF(งบทดลองเบื้องต้น!G283&gt;=0,"1","0")</f>
        <v>1</v>
      </c>
      <c r="H283" s="499" t="str">
        <f>IF(งบทดลองเบื้องต้น!H283&gt;=0,"1","0")</f>
        <v>1</v>
      </c>
      <c r="I283" s="499" t="str">
        <f>IF(งบทดลองเบื้องต้น!I283&gt;=0,"1","0")</f>
        <v>1</v>
      </c>
      <c r="J283" s="499" t="str">
        <f>IF(งบทดลองเบื้องต้น!J283&gt;=0,"1","0")</f>
        <v>1</v>
      </c>
      <c r="K283" s="499" t="str">
        <f>IF(งบทดลองเบื้องต้น!K283&gt;=0,"1","0")</f>
        <v>1</v>
      </c>
    </row>
    <row r="284" spans="1:11" ht="25.2" customHeight="1">
      <c r="A284" s="497">
        <v>281</v>
      </c>
      <c r="B284" s="452" t="s">
        <v>672</v>
      </c>
      <c r="C284" s="498" t="s">
        <v>129</v>
      </c>
      <c r="D284" s="499" t="str">
        <f>IF(งบทดลองเบื้องต้น!D284&gt;=0,"1","0")</f>
        <v>1</v>
      </c>
      <c r="E284" s="499" t="str">
        <f>IF(งบทดลองเบื้องต้น!E284&gt;=0,"1","0")</f>
        <v>1</v>
      </c>
      <c r="F284" s="499" t="str">
        <f>IF(งบทดลองเบื้องต้น!F284&gt;=0,"1","0")</f>
        <v>1</v>
      </c>
      <c r="G284" s="499" t="str">
        <f>IF(งบทดลองเบื้องต้น!G284&gt;=0,"1","0")</f>
        <v>1</v>
      </c>
      <c r="H284" s="499" t="str">
        <f>IF(งบทดลองเบื้องต้น!H284&gt;=0,"1","0")</f>
        <v>1</v>
      </c>
      <c r="I284" s="499" t="str">
        <f>IF(งบทดลองเบื้องต้น!I284&gt;=0,"1","0")</f>
        <v>1</v>
      </c>
      <c r="J284" s="499" t="str">
        <f>IF(งบทดลองเบื้องต้น!J284&gt;=0,"1","0")</f>
        <v>1</v>
      </c>
      <c r="K284" s="499" t="str">
        <f>IF(งบทดลองเบื้องต้น!K284&gt;=0,"1","0")</f>
        <v>1</v>
      </c>
    </row>
    <row r="285" spans="1:11" ht="25.2" customHeight="1">
      <c r="A285" s="497">
        <v>282</v>
      </c>
      <c r="B285" s="452" t="s">
        <v>673</v>
      </c>
      <c r="C285" s="498" t="s">
        <v>2190</v>
      </c>
      <c r="D285" s="499" t="str">
        <f>IF(งบทดลองเบื้องต้น!D285&gt;=0,"1","0")</f>
        <v>1</v>
      </c>
      <c r="E285" s="499" t="str">
        <f>IF(งบทดลองเบื้องต้น!E285&gt;=0,"1","0")</f>
        <v>1</v>
      </c>
      <c r="F285" s="499" t="str">
        <f>IF(งบทดลองเบื้องต้น!F285&gt;=0,"1","0")</f>
        <v>1</v>
      </c>
      <c r="G285" s="499" t="str">
        <f>IF(งบทดลองเบื้องต้น!G285&gt;=0,"1","0")</f>
        <v>1</v>
      </c>
      <c r="H285" s="499" t="str">
        <f>IF(งบทดลองเบื้องต้น!H285&gt;=0,"1","0")</f>
        <v>1</v>
      </c>
      <c r="I285" s="499" t="str">
        <f>IF(งบทดลองเบื้องต้น!I285&gt;=0,"1","0")</f>
        <v>1</v>
      </c>
      <c r="J285" s="499" t="str">
        <f>IF(งบทดลองเบื้องต้น!J285&gt;=0,"1","0")</f>
        <v>1</v>
      </c>
      <c r="K285" s="499" t="str">
        <f>IF(งบทดลองเบื้องต้น!K285&gt;=0,"1","0")</f>
        <v>1</v>
      </c>
    </row>
    <row r="286" spans="1:11" ht="25.2" customHeight="1">
      <c r="A286" s="497">
        <v>283</v>
      </c>
      <c r="B286" s="452" t="s">
        <v>674</v>
      </c>
      <c r="C286" s="498" t="s">
        <v>2191</v>
      </c>
      <c r="D286" s="499" t="str">
        <f>IF(งบทดลองเบื้องต้น!D286&gt;=0,"1","0")</f>
        <v>1</v>
      </c>
      <c r="E286" s="499" t="str">
        <f>IF(งบทดลองเบื้องต้น!E286&gt;=0,"1","0")</f>
        <v>1</v>
      </c>
      <c r="F286" s="499" t="str">
        <f>IF(งบทดลองเบื้องต้น!F286&gt;=0,"1","0")</f>
        <v>1</v>
      </c>
      <c r="G286" s="499" t="str">
        <f>IF(งบทดลองเบื้องต้น!G286&gt;=0,"1","0")</f>
        <v>1</v>
      </c>
      <c r="H286" s="499" t="str">
        <f>IF(งบทดลองเบื้องต้น!H286&gt;=0,"1","0")</f>
        <v>1</v>
      </c>
      <c r="I286" s="499" t="str">
        <f>IF(งบทดลองเบื้องต้น!I286&gt;=0,"1","0")</f>
        <v>1</v>
      </c>
      <c r="J286" s="499" t="str">
        <f>IF(งบทดลองเบื้องต้น!J286&gt;=0,"1","0")</f>
        <v>1</v>
      </c>
      <c r="K286" s="499" t="str">
        <f>IF(งบทดลองเบื้องต้น!K286&gt;=0,"1","0")</f>
        <v>1</v>
      </c>
    </row>
    <row r="287" spans="1:11" ht="25.2" customHeight="1">
      <c r="A287" s="497">
        <v>284</v>
      </c>
      <c r="B287" s="452" t="s">
        <v>675</v>
      </c>
      <c r="C287" s="498" t="s">
        <v>2192</v>
      </c>
      <c r="D287" s="499" t="str">
        <f>IF(งบทดลองเบื้องต้น!D287&gt;=0,"1","0")</f>
        <v>1</v>
      </c>
      <c r="E287" s="499" t="str">
        <f>IF(งบทดลองเบื้องต้น!E287&gt;=0,"1","0")</f>
        <v>1</v>
      </c>
      <c r="F287" s="499" t="str">
        <f>IF(งบทดลองเบื้องต้น!F287&gt;=0,"1","0")</f>
        <v>1</v>
      </c>
      <c r="G287" s="499" t="str">
        <f>IF(งบทดลองเบื้องต้น!G287&gt;=0,"1","0")</f>
        <v>1</v>
      </c>
      <c r="H287" s="499" t="str">
        <f>IF(งบทดลองเบื้องต้น!H287&gt;=0,"1","0")</f>
        <v>1</v>
      </c>
      <c r="I287" s="499" t="str">
        <f>IF(งบทดลองเบื้องต้น!I287&gt;=0,"1","0")</f>
        <v>1</v>
      </c>
      <c r="J287" s="499" t="str">
        <f>IF(งบทดลองเบื้องต้น!J287&gt;=0,"1","0")</f>
        <v>1</v>
      </c>
      <c r="K287" s="499" t="str">
        <f>IF(งบทดลองเบื้องต้น!K287&gt;=0,"1","0")</f>
        <v>1</v>
      </c>
    </row>
    <row r="288" spans="1:11" ht="25.2" customHeight="1">
      <c r="A288" s="497">
        <v>285</v>
      </c>
      <c r="B288" s="452" t="s">
        <v>676</v>
      </c>
      <c r="C288" s="498" t="s">
        <v>2193</v>
      </c>
      <c r="D288" s="499" t="str">
        <f>IF(งบทดลองเบื้องต้น!D288&gt;=0,"1","0")</f>
        <v>1</v>
      </c>
      <c r="E288" s="499" t="str">
        <f>IF(งบทดลองเบื้องต้น!E288&gt;=0,"1","0")</f>
        <v>1</v>
      </c>
      <c r="F288" s="499" t="str">
        <f>IF(งบทดลองเบื้องต้น!F288&gt;=0,"1","0")</f>
        <v>1</v>
      </c>
      <c r="G288" s="499" t="str">
        <f>IF(งบทดลองเบื้องต้น!G288&gt;=0,"1","0")</f>
        <v>1</v>
      </c>
      <c r="H288" s="499" t="str">
        <f>IF(งบทดลองเบื้องต้น!H288&gt;=0,"1","0")</f>
        <v>1</v>
      </c>
      <c r="I288" s="499" t="str">
        <f>IF(งบทดลองเบื้องต้น!I288&gt;=0,"1","0")</f>
        <v>1</v>
      </c>
      <c r="J288" s="499" t="str">
        <f>IF(งบทดลองเบื้องต้น!J288&gt;=0,"1","0")</f>
        <v>1</v>
      </c>
      <c r="K288" s="499" t="str">
        <f>IF(งบทดลองเบื้องต้น!K288&gt;=0,"1","0")</f>
        <v>1</v>
      </c>
    </row>
    <row r="289" spans="1:11" ht="25.2" customHeight="1">
      <c r="A289" s="497">
        <v>286</v>
      </c>
      <c r="B289" s="452" t="s">
        <v>677</v>
      </c>
      <c r="C289" s="498" t="s">
        <v>2194</v>
      </c>
      <c r="D289" s="499" t="str">
        <f>IF(งบทดลองเบื้องต้น!D289&gt;=0,"1","0")</f>
        <v>1</v>
      </c>
      <c r="E289" s="499" t="str">
        <f>IF(งบทดลองเบื้องต้น!E289&gt;=0,"1","0")</f>
        <v>1</v>
      </c>
      <c r="F289" s="499" t="str">
        <f>IF(งบทดลองเบื้องต้น!F289&gt;=0,"1","0")</f>
        <v>1</v>
      </c>
      <c r="G289" s="499" t="str">
        <f>IF(งบทดลองเบื้องต้น!G289&gt;=0,"1","0")</f>
        <v>1</v>
      </c>
      <c r="H289" s="499" t="str">
        <f>IF(งบทดลองเบื้องต้น!H289&gt;=0,"1","0")</f>
        <v>1</v>
      </c>
      <c r="I289" s="499" t="str">
        <f>IF(งบทดลองเบื้องต้น!I289&gt;=0,"1","0")</f>
        <v>1</v>
      </c>
      <c r="J289" s="499" t="str">
        <f>IF(งบทดลองเบื้องต้น!J289&gt;=0,"1","0")</f>
        <v>1</v>
      </c>
      <c r="K289" s="499" t="str">
        <f>IF(งบทดลองเบื้องต้น!K289&gt;=0,"1","0")</f>
        <v>1</v>
      </c>
    </row>
    <row r="290" spans="1:11" ht="25.2" customHeight="1">
      <c r="A290" s="497">
        <v>287</v>
      </c>
      <c r="B290" s="452" t="s">
        <v>678</v>
      </c>
      <c r="C290" s="498" t="s">
        <v>2195</v>
      </c>
      <c r="D290" s="499" t="str">
        <f>IF(งบทดลองเบื้องต้น!D290&gt;=0,"1","0")</f>
        <v>1</v>
      </c>
      <c r="E290" s="499" t="str">
        <f>IF(งบทดลองเบื้องต้น!E290&gt;=0,"1","0")</f>
        <v>1</v>
      </c>
      <c r="F290" s="499" t="str">
        <f>IF(งบทดลองเบื้องต้น!F290&gt;=0,"1","0")</f>
        <v>1</v>
      </c>
      <c r="G290" s="499" t="str">
        <f>IF(งบทดลองเบื้องต้น!G290&gt;=0,"1","0")</f>
        <v>1</v>
      </c>
      <c r="H290" s="499" t="str">
        <f>IF(งบทดลองเบื้องต้น!H290&gt;=0,"1","0")</f>
        <v>1</v>
      </c>
      <c r="I290" s="499" t="str">
        <f>IF(งบทดลองเบื้องต้น!I290&gt;=0,"1","0")</f>
        <v>1</v>
      </c>
      <c r="J290" s="499" t="str">
        <f>IF(งบทดลองเบื้องต้น!J290&gt;=0,"1","0")</f>
        <v>1</v>
      </c>
      <c r="K290" s="499" t="str">
        <f>IF(งบทดลองเบื้องต้น!K290&gt;=0,"1","0")</f>
        <v>1</v>
      </c>
    </row>
    <row r="291" spans="1:11" ht="25.2" customHeight="1">
      <c r="A291" s="497">
        <v>288</v>
      </c>
      <c r="B291" s="452" t="s">
        <v>679</v>
      </c>
      <c r="C291" s="498" t="s">
        <v>2196</v>
      </c>
      <c r="D291" s="499" t="str">
        <f>IF(งบทดลองเบื้องต้น!D291&gt;=0,"1","0")</f>
        <v>1</v>
      </c>
      <c r="E291" s="499" t="str">
        <f>IF(งบทดลองเบื้องต้น!E291&gt;=0,"1","0")</f>
        <v>1</v>
      </c>
      <c r="F291" s="499" t="str">
        <f>IF(งบทดลองเบื้องต้น!F291&gt;=0,"1","0")</f>
        <v>1</v>
      </c>
      <c r="G291" s="499" t="str">
        <f>IF(งบทดลองเบื้องต้น!G291&gt;=0,"1","0")</f>
        <v>1</v>
      </c>
      <c r="H291" s="499" t="str">
        <f>IF(งบทดลองเบื้องต้น!H291&gt;=0,"1","0")</f>
        <v>1</v>
      </c>
      <c r="I291" s="499" t="str">
        <f>IF(งบทดลองเบื้องต้น!I291&gt;=0,"1","0")</f>
        <v>1</v>
      </c>
      <c r="J291" s="499" t="str">
        <f>IF(งบทดลองเบื้องต้น!J291&gt;=0,"1","0")</f>
        <v>1</v>
      </c>
      <c r="K291" s="499" t="str">
        <f>IF(งบทดลองเบื้องต้น!K291&gt;=0,"1","0")</f>
        <v>1</v>
      </c>
    </row>
    <row r="292" spans="1:11" ht="25.2" customHeight="1">
      <c r="A292" s="497">
        <v>289</v>
      </c>
      <c r="B292" s="452" t="s">
        <v>680</v>
      </c>
      <c r="C292" s="498" t="s">
        <v>2197</v>
      </c>
      <c r="D292" s="499" t="str">
        <f>IF(งบทดลองเบื้องต้น!D292&gt;=0,"1","0")</f>
        <v>1</v>
      </c>
      <c r="E292" s="499" t="str">
        <f>IF(งบทดลองเบื้องต้น!E292&gt;=0,"1","0")</f>
        <v>1</v>
      </c>
      <c r="F292" s="499" t="str">
        <f>IF(งบทดลองเบื้องต้น!F292&gt;=0,"1","0")</f>
        <v>1</v>
      </c>
      <c r="G292" s="499" t="str">
        <f>IF(งบทดลองเบื้องต้น!G292&gt;=0,"1","0")</f>
        <v>1</v>
      </c>
      <c r="H292" s="499" t="str">
        <f>IF(งบทดลองเบื้องต้น!H292&gt;=0,"1","0")</f>
        <v>1</v>
      </c>
      <c r="I292" s="499" t="str">
        <f>IF(งบทดลองเบื้องต้น!I292&gt;=0,"1","0")</f>
        <v>1</v>
      </c>
      <c r="J292" s="499" t="str">
        <f>IF(งบทดลองเบื้องต้น!J292&gt;=0,"1","0")</f>
        <v>1</v>
      </c>
      <c r="K292" s="499" t="str">
        <f>IF(งบทดลองเบื้องต้น!K292&gt;=0,"1","0")</f>
        <v>1</v>
      </c>
    </row>
    <row r="293" spans="1:11" ht="25.2" customHeight="1">
      <c r="A293" s="497">
        <v>290</v>
      </c>
      <c r="B293" s="452" t="s">
        <v>1943</v>
      </c>
      <c r="C293" s="498" t="s">
        <v>1940</v>
      </c>
      <c r="D293" s="499" t="str">
        <f>IF(งบทดลองเบื้องต้น!D293&gt;=0,"1","0")</f>
        <v>1</v>
      </c>
      <c r="E293" s="499" t="str">
        <f>IF(งบทดลองเบื้องต้น!E293&gt;=0,"1","0")</f>
        <v>1</v>
      </c>
      <c r="F293" s="499" t="str">
        <f>IF(งบทดลองเบื้องต้น!F293&gt;=0,"1","0")</f>
        <v>1</v>
      </c>
      <c r="G293" s="499" t="str">
        <f>IF(งบทดลองเบื้องต้น!G293&gt;=0,"1","0")</f>
        <v>1</v>
      </c>
      <c r="H293" s="499" t="str">
        <f>IF(งบทดลองเบื้องต้น!H293&gt;=0,"1","0")</f>
        <v>1</v>
      </c>
      <c r="I293" s="499" t="str">
        <f>IF(งบทดลองเบื้องต้น!I293&gt;=0,"1","0")</f>
        <v>1</v>
      </c>
      <c r="J293" s="499" t="str">
        <f>IF(งบทดลองเบื้องต้น!J293&gt;=0,"1","0")</f>
        <v>1</v>
      </c>
      <c r="K293" s="499" t="str">
        <f>IF(งบทดลองเบื้องต้น!K293&gt;=0,"1","0")</f>
        <v>1</v>
      </c>
    </row>
    <row r="294" spans="1:11" ht="25.2" customHeight="1">
      <c r="A294" s="497">
        <v>291</v>
      </c>
      <c r="B294" s="452" t="s">
        <v>1944</v>
      </c>
      <c r="C294" s="498" t="s">
        <v>2198</v>
      </c>
      <c r="D294" s="499" t="str">
        <f>IF(งบทดลองเบื้องต้น!D294&gt;=0,"1","0")</f>
        <v>1</v>
      </c>
      <c r="E294" s="499" t="str">
        <f>IF(งบทดลองเบื้องต้น!E294&gt;=0,"1","0")</f>
        <v>1</v>
      </c>
      <c r="F294" s="499" t="str">
        <f>IF(งบทดลองเบื้องต้น!F294&gt;=0,"1","0")</f>
        <v>1</v>
      </c>
      <c r="G294" s="499" t="str">
        <f>IF(งบทดลองเบื้องต้น!G294&gt;=0,"1","0")</f>
        <v>1</v>
      </c>
      <c r="H294" s="499" t="str">
        <f>IF(งบทดลองเบื้องต้น!H294&gt;=0,"1","0")</f>
        <v>1</v>
      </c>
      <c r="I294" s="499" t="str">
        <f>IF(งบทดลองเบื้องต้น!I294&gt;=0,"1","0")</f>
        <v>1</v>
      </c>
      <c r="J294" s="499" t="str">
        <f>IF(งบทดลองเบื้องต้น!J294&gt;=0,"1","0")</f>
        <v>1</v>
      </c>
      <c r="K294" s="499" t="str">
        <f>IF(งบทดลองเบื้องต้น!K294&gt;=0,"1","0")</f>
        <v>1</v>
      </c>
    </row>
    <row r="295" spans="1:11" ht="25.2" customHeight="1">
      <c r="A295" s="497">
        <v>292</v>
      </c>
      <c r="B295" s="452" t="s">
        <v>1945</v>
      </c>
      <c r="C295" s="498" t="s">
        <v>2199</v>
      </c>
      <c r="D295" s="499" t="str">
        <f>IF(งบทดลองเบื้องต้น!D295&gt;=0,"1","0")</f>
        <v>1</v>
      </c>
      <c r="E295" s="499" t="str">
        <f>IF(งบทดลองเบื้องต้น!E295&gt;=0,"1","0")</f>
        <v>1</v>
      </c>
      <c r="F295" s="499" t="str">
        <f>IF(งบทดลองเบื้องต้น!F295&gt;=0,"1","0")</f>
        <v>1</v>
      </c>
      <c r="G295" s="499" t="str">
        <f>IF(งบทดลองเบื้องต้น!G295&gt;=0,"1","0")</f>
        <v>1</v>
      </c>
      <c r="H295" s="499" t="str">
        <f>IF(งบทดลองเบื้องต้น!H295&gt;=0,"1","0")</f>
        <v>1</v>
      </c>
      <c r="I295" s="499" t="str">
        <f>IF(งบทดลองเบื้องต้น!I295&gt;=0,"1","0")</f>
        <v>1</v>
      </c>
      <c r="J295" s="499" t="str">
        <f>IF(งบทดลองเบื้องต้น!J295&gt;=0,"1","0")</f>
        <v>1</v>
      </c>
      <c r="K295" s="499" t="str">
        <f>IF(งบทดลองเบื้องต้น!K295&gt;=0,"1","0")</f>
        <v>1</v>
      </c>
    </row>
    <row r="296" spans="1:11" ht="25.2" customHeight="1">
      <c r="A296" s="497">
        <v>293</v>
      </c>
      <c r="B296" s="452" t="s">
        <v>1946</v>
      </c>
      <c r="C296" s="498" t="s">
        <v>2200</v>
      </c>
      <c r="D296" s="499" t="str">
        <f>IF(งบทดลองเบื้องต้น!D296&gt;=0,"1","0")</f>
        <v>1</v>
      </c>
      <c r="E296" s="499" t="str">
        <f>IF(งบทดลองเบื้องต้น!E296&gt;=0,"1","0")</f>
        <v>1</v>
      </c>
      <c r="F296" s="499" t="str">
        <f>IF(งบทดลองเบื้องต้น!F296&gt;=0,"1","0")</f>
        <v>1</v>
      </c>
      <c r="G296" s="499" t="str">
        <f>IF(งบทดลองเบื้องต้น!G296&gt;=0,"1","0")</f>
        <v>1</v>
      </c>
      <c r="H296" s="499" t="str">
        <f>IF(งบทดลองเบื้องต้น!H296&gt;=0,"1","0")</f>
        <v>1</v>
      </c>
      <c r="I296" s="499" t="str">
        <f>IF(งบทดลองเบื้องต้น!I296&gt;=0,"1","0")</f>
        <v>1</v>
      </c>
      <c r="J296" s="499" t="str">
        <f>IF(งบทดลองเบื้องต้น!J296&gt;=0,"1","0")</f>
        <v>1</v>
      </c>
      <c r="K296" s="499" t="str">
        <f>IF(งบทดลองเบื้องต้น!K296&gt;=0,"1","0")</f>
        <v>1</v>
      </c>
    </row>
    <row r="297" spans="1:11" ht="25.2" customHeight="1">
      <c r="A297" s="497">
        <v>294</v>
      </c>
      <c r="B297" s="452" t="s">
        <v>1947</v>
      </c>
      <c r="C297" s="498" t="s">
        <v>2194</v>
      </c>
      <c r="D297" s="499" t="str">
        <f>IF(งบทดลองเบื้องต้น!D297&gt;=0,"1","0")</f>
        <v>1</v>
      </c>
      <c r="E297" s="499" t="str">
        <f>IF(งบทดลองเบื้องต้น!E297&gt;=0,"1","0")</f>
        <v>1</v>
      </c>
      <c r="F297" s="499" t="str">
        <f>IF(งบทดลองเบื้องต้น!F297&gt;=0,"1","0")</f>
        <v>1</v>
      </c>
      <c r="G297" s="499" t="str">
        <f>IF(งบทดลองเบื้องต้น!G297&gt;=0,"1","0")</f>
        <v>1</v>
      </c>
      <c r="H297" s="499" t="str">
        <f>IF(งบทดลองเบื้องต้น!H297&gt;=0,"1","0")</f>
        <v>1</v>
      </c>
      <c r="I297" s="499" t="str">
        <f>IF(งบทดลองเบื้องต้น!I297&gt;=0,"1","0")</f>
        <v>1</v>
      </c>
      <c r="J297" s="499" t="str">
        <f>IF(งบทดลองเบื้องต้น!J297&gt;=0,"1","0")</f>
        <v>1</v>
      </c>
      <c r="K297" s="499" t="str">
        <f>IF(งบทดลองเบื้องต้น!K297&gt;=0,"1","0")</f>
        <v>1</v>
      </c>
    </row>
    <row r="298" spans="1:11" ht="25.2" customHeight="1">
      <c r="A298" s="497">
        <v>295</v>
      </c>
      <c r="B298" s="452" t="s">
        <v>1948</v>
      </c>
      <c r="C298" s="498" t="s">
        <v>2195</v>
      </c>
      <c r="D298" s="499" t="str">
        <f>IF(งบทดลองเบื้องต้น!D298&gt;=0,"1","0")</f>
        <v>1</v>
      </c>
      <c r="E298" s="499" t="str">
        <f>IF(งบทดลองเบื้องต้น!E298&gt;=0,"1","0")</f>
        <v>1</v>
      </c>
      <c r="F298" s="499" t="str">
        <f>IF(งบทดลองเบื้องต้น!F298&gt;=0,"1","0")</f>
        <v>1</v>
      </c>
      <c r="G298" s="499" t="str">
        <f>IF(งบทดลองเบื้องต้น!G298&gt;=0,"1","0")</f>
        <v>1</v>
      </c>
      <c r="H298" s="499" t="str">
        <f>IF(งบทดลองเบื้องต้น!H298&gt;=0,"1","0")</f>
        <v>1</v>
      </c>
      <c r="I298" s="499" t="str">
        <f>IF(งบทดลองเบื้องต้น!I298&gt;=0,"1","0")</f>
        <v>1</v>
      </c>
      <c r="J298" s="499" t="str">
        <f>IF(งบทดลองเบื้องต้น!J298&gt;=0,"1","0")</f>
        <v>1</v>
      </c>
      <c r="K298" s="499" t="str">
        <f>IF(งบทดลองเบื้องต้น!K298&gt;=0,"1","0")</f>
        <v>1</v>
      </c>
    </row>
    <row r="299" spans="1:11" ht="25.2" customHeight="1">
      <c r="A299" s="497">
        <v>296</v>
      </c>
      <c r="B299" s="452" t="s">
        <v>1949</v>
      </c>
      <c r="C299" s="498" t="s">
        <v>2196</v>
      </c>
      <c r="D299" s="499" t="str">
        <f>IF(งบทดลองเบื้องต้น!D299&gt;=0,"1","0")</f>
        <v>1</v>
      </c>
      <c r="E299" s="499" t="str">
        <f>IF(งบทดลองเบื้องต้น!E299&gt;=0,"1","0")</f>
        <v>1</v>
      </c>
      <c r="F299" s="499" t="str">
        <f>IF(งบทดลองเบื้องต้น!F299&gt;=0,"1","0")</f>
        <v>1</v>
      </c>
      <c r="G299" s="499" t="str">
        <f>IF(งบทดลองเบื้องต้น!G299&gt;=0,"1","0")</f>
        <v>1</v>
      </c>
      <c r="H299" s="499" t="str">
        <f>IF(งบทดลองเบื้องต้น!H299&gt;=0,"1","0")</f>
        <v>1</v>
      </c>
      <c r="I299" s="499" t="str">
        <f>IF(งบทดลองเบื้องต้น!I299&gt;=0,"1","0")</f>
        <v>1</v>
      </c>
      <c r="J299" s="499" t="str">
        <f>IF(งบทดลองเบื้องต้น!J299&gt;=0,"1","0")</f>
        <v>1</v>
      </c>
      <c r="K299" s="499" t="str">
        <f>IF(งบทดลองเบื้องต้น!K299&gt;=0,"1","0")</f>
        <v>1</v>
      </c>
    </row>
    <row r="300" spans="1:11" ht="25.2" customHeight="1">
      <c r="A300" s="497">
        <v>297</v>
      </c>
      <c r="B300" s="452" t="s">
        <v>1950</v>
      </c>
      <c r="C300" s="498" t="s">
        <v>2197</v>
      </c>
      <c r="D300" s="499" t="str">
        <f>IF(งบทดลองเบื้องต้น!D300&gt;=0,"1","0")</f>
        <v>1</v>
      </c>
      <c r="E300" s="499" t="str">
        <f>IF(งบทดลองเบื้องต้น!E300&gt;=0,"1","0")</f>
        <v>1</v>
      </c>
      <c r="F300" s="499" t="str">
        <f>IF(งบทดลองเบื้องต้น!F300&gt;=0,"1","0")</f>
        <v>1</v>
      </c>
      <c r="G300" s="499" t="str">
        <f>IF(งบทดลองเบื้องต้น!G300&gt;=0,"1","0")</f>
        <v>1</v>
      </c>
      <c r="H300" s="499" t="str">
        <f>IF(งบทดลองเบื้องต้น!H300&gt;=0,"1","0")</f>
        <v>1</v>
      </c>
      <c r="I300" s="499" t="str">
        <f>IF(งบทดลองเบื้องต้น!I300&gt;=0,"1","0")</f>
        <v>1</v>
      </c>
      <c r="J300" s="499" t="str">
        <f>IF(งบทดลองเบื้องต้น!J300&gt;=0,"1","0")</f>
        <v>1</v>
      </c>
      <c r="K300" s="499" t="str">
        <f>IF(งบทดลองเบื้องต้น!K300&gt;=0,"1","0")</f>
        <v>1</v>
      </c>
    </row>
    <row r="301" spans="1:11" ht="25.2" customHeight="1">
      <c r="A301" s="497">
        <v>298</v>
      </c>
      <c r="B301" s="452" t="s">
        <v>681</v>
      </c>
      <c r="C301" s="498" t="s">
        <v>2201</v>
      </c>
      <c r="D301" s="499" t="str">
        <f>IF(งบทดลองเบื้องต้น!D301&gt;=0,"1","0")</f>
        <v>1</v>
      </c>
      <c r="E301" s="499" t="str">
        <f>IF(งบทดลองเบื้องต้น!E301&gt;=0,"1","0")</f>
        <v>1</v>
      </c>
      <c r="F301" s="499" t="str">
        <f>IF(งบทดลองเบื้องต้น!F301&gt;=0,"1","0")</f>
        <v>1</v>
      </c>
      <c r="G301" s="499" t="str">
        <f>IF(งบทดลองเบื้องต้น!G301&gt;=0,"1","0")</f>
        <v>1</v>
      </c>
      <c r="H301" s="499" t="str">
        <f>IF(งบทดลองเบื้องต้น!H301&gt;=0,"1","0")</f>
        <v>1</v>
      </c>
      <c r="I301" s="499" t="str">
        <f>IF(งบทดลองเบื้องต้น!I301&gt;=0,"1","0")</f>
        <v>1</v>
      </c>
      <c r="J301" s="499" t="str">
        <f>IF(งบทดลองเบื้องต้น!J301&gt;=0,"1","0")</f>
        <v>1</v>
      </c>
      <c r="K301" s="499" t="str">
        <f>IF(งบทดลองเบื้องต้น!K301&gt;=0,"1","0")</f>
        <v>1</v>
      </c>
    </row>
    <row r="302" spans="1:11" ht="25.2" customHeight="1">
      <c r="A302" s="497">
        <v>299</v>
      </c>
      <c r="B302" s="452" t="s">
        <v>682</v>
      </c>
      <c r="C302" s="498" t="s">
        <v>2202</v>
      </c>
      <c r="D302" s="499" t="str">
        <f>IF(งบทดลองเบื้องต้น!D302&gt;=0,"1","0")</f>
        <v>1</v>
      </c>
      <c r="E302" s="499" t="str">
        <f>IF(งบทดลองเบื้องต้น!E302&gt;=0,"1","0")</f>
        <v>1</v>
      </c>
      <c r="F302" s="499" t="str">
        <f>IF(งบทดลองเบื้องต้น!F302&gt;=0,"1","0")</f>
        <v>1</v>
      </c>
      <c r="G302" s="499" t="str">
        <f>IF(งบทดลองเบื้องต้น!G302&gt;=0,"1","0")</f>
        <v>1</v>
      </c>
      <c r="H302" s="499" t="str">
        <f>IF(งบทดลองเบื้องต้น!H302&gt;=0,"1","0")</f>
        <v>1</v>
      </c>
      <c r="I302" s="499" t="str">
        <f>IF(งบทดลองเบื้องต้น!I302&gt;=0,"1","0")</f>
        <v>1</v>
      </c>
      <c r="J302" s="499" t="str">
        <f>IF(งบทดลองเบื้องต้น!J302&gt;=0,"1","0")</f>
        <v>1</v>
      </c>
      <c r="K302" s="499" t="str">
        <f>IF(งบทดลองเบื้องต้น!K302&gt;=0,"1","0")</f>
        <v>1</v>
      </c>
    </row>
    <row r="303" spans="1:11" ht="25.2" customHeight="1">
      <c r="A303" s="497">
        <v>300</v>
      </c>
      <c r="B303" s="452" t="s">
        <v>683</v>
      </c>
      <c r="C303" s="498" t="s">
        <v>130</v>
      </c>
      <c r="D303" s="499" t="str">
        <f>IF(งบทดลองเบื้องต้น!D303&gt;=0,"1","0")</f>
        <v>1</v>
      </c>
      <c r="E303" s="499" t="str">
        <f>IF(งบทดลองเบื้องต้น!E303&gt;=0,"1","0")</f>
        <v>1</v>
      </c>
      <c r="F303" s="499" t="str">
        <f>IF(งบทดลองเบื้องต้น!F303&gt;=0,"1","0")</f>
        <v>1</v>
      </c>
      <c r="G303" s="499" t="str">
        <f>IF(งบทดลองเบื้องต้น!G303&gt;=0,"1","0")</f>
        <v>1</v>
      </c>
      <c r="H303" s="499" t="str">
        <f>IF(งบทดลองเบื้องต้น!H303&gt;=0,"1","0")</f>
        <v>1</v>
      </c>
      <c r="I303" s="499" t="str">
        <f>IF(งบทดลองเบื้องต้น!I303&gt;=0,"1","0")</f>
        <v>1</v>
      </c>
      <c r="J303" s="499" t="str">
        <f>IF(งบทดลองเบื้องต้น!J303&gt;=0,"1","0")</f>
        <v>1</v>
      </c>
      <c r="K303" s="499" t="str">
        <f>IF(งบทดลองเบื้องต้น!K303&gt;=0,"1","0")</f>
        <v>1</v>
      </c>
    </row>
    <row r="304" spans="1:11" ht="25.2" customHeight="1">
      <c r="A304" s="497">
        <v>301</v>
      </c>
      <c r="B304" s="452" t="s">
        <v>684</v>
      </c>
      <c r="C304" s="498" t="s">
        <v>2203</v>
      </c>
      <c r="D304" s="499" t="str">
        <f>IF(งบทดลองเบื้องต้น!D304&gt;=0,"1","0")</f>
        <v>1</v>
      </c>
      <c r="E304" s="499" t="str">
        <f>IF(งบทดลองเบื้องต้น!E304&gt;=0,"1","0")</f>
        <v>1</v>
      </c>
      <c r="F304" s="499" t="str">
        <f>IF(งบทดลองเบื้องต้น!F304&gt;=0,"1","0")</f>
        <v>1</v>
      </c>
      <c r="G304" s="499" t="str">
        <f>IF(งบทดลองเบื้องต้น!G304&gt;=0,"1","0")</f>
        <v>1</v>
      </c>
      <c r="H304" s="499" t="str">
        <f>IF(งบทดลองเบื้องต้น!H304&gt;=0,"1","0")</f>
        <v>1</v>
      </c>
      <c r="I304" s="499" t="str">
        <f>IF(งบทดลองเบื้องต้น!I304&gt;=0,"1","0")</f>
        <v>1</v>
      </c>
      <c r="J304" s="499" t="str">
        <f>IF(งบทดลองเบื้องต้น!J304&gt;=0,"1","0")</f>
        <v>1</v>
      </c>
      <c r="K304" s="499" t="str">
        <f>IF(งบทดลองเบื้องต้น!K304&gt;=0,"1","0")</f>
        <v>1</v>
      </c>
    </row>
    <row r="305" spans="1:11" ht="25.2" customHeight="1">
      <c r="A305" s="497">
        <v>302</v>
      </c>
      <c r="B305" s="452" t="s">
        <v>685</v>
      </c>
      <c r="C305" s="498" t="s">
        <v>2204</v>
      </c>
      <c r="D305" s="499" t="str">
        <f>IF(งบทดลองเบื้องต้น!D305&gt;=0,"1","0")</f>
        <v>1</v>
      </c>
      <c r="E305" s="499" t="str">
        <f>IF(งบทดลองเบื้องต้น!E305&gt;=0,"1","0")</f>
        <v>1</v>
      </c>
      <c r="F305" s="499" t="str">
        <f>IF(งบทดลองเบื้องต้น!F305&gt;=0,"1","0")</f>
        <v>1</v>
      </c>
      <c r="G305" s="499" t="str">
        <f>IF(งบทดลองเบื้องต้น!G305&gt;=0,"1","0")</f>
        <v>1</v>
      </c>
      <c r="H305" s="499" t="str">
        <f>IF(งบทดลองเบื้องต้น!H305&gt;=0,"1","0")</f>
        <v>1</v>
      </c>
      <c r="I305" s="499" t="str">
        <f>IF(งบทดลองเบื้องต้น!I305&gt;=0,"1","0")</f>
        <v>1</v>
      </c>
      <c r="J305" s="499" t="str">
        <f>IF(งบทดลองเบื้องต้น!J305&gt;=0,"1","0")</f>
        <v>1</v>
      </c>
      <c r="K305" s="499" t="str">
        <f>IF(งบทดลองเบื้องต้น!K305&gt;=0,"1","0")</f>
        <v>1</v>
      </c>
    </row>
    <row r="306" spans="1:11" ht="25.2" customHeight="1">
      <c r="A306" s="497">
        <v>303</v>
      </c>
      <c r="B306" s="452" t="s">
        <v>686</v>
      </c>
      <c r="C306" s="498" t="s">
        <v>2205</v>
      </c>
      <c r="D306" s="499" t="str">
        <f>IF(งบทดลองเบื้องต้น!D306&gt;=0,"1","0")</f>
        <v>1</v>
      </c>
      <c r="E306" s="499" t="str">
        <f>IF(งบทดลองเบื้องต้น!E306&gt;=0,"1","0")</f>
        <v>1</v>
      </c>
      <c r="F306" s="499" t="str">
        <f>IF(งบทดลองเบื้องต้น!F306&gt;=0,"1","0")</f>
        <v>1</v>
      </c>
      <c r="G306" s="499" t="str">
        <f>IF(งบทดลองเบื้องต้น!G306&gt;=0,"1","0")</f>
        <v>1</v>
      </c>
      <c r="H306" s="499" t="str">
        <f>IF(งบทดลองเบื้องต้น!H306&gt;=0,"1","0")</f>
        <v>1</v>
      </c>
      <c r="I306" s="499" t="str">
        <f>IF(งบทดลองเบื้องต้น!I306&gt;=0,"1","0")</f>
        <v>1</v>
      </c>
      <c r="J306" s="499" t="str">
        <f>IF(งบทดลองเบื้องต้น!J306&gt;=0,"1","0")</f>
        <v>1</v>
      </c>
      <c r="K306" s="499" t="str">
        <f>IF(งบทดลองเบื้องต้น!K306&gt;=0,"1","0")</f>
        <v>1</v>
      </c>
    </row>
    <row r="307" spans="1:11" ht="25.2" customHeight="1">
      <c r="A307" s="497">
        <v>304</v>
      </c>
      <c r="B307" s="452" t="s">
        <v>687</v>
      </c>
      <c r="C307" s="498" t="s">
        <v>2206</v>
      </c>
      <c r="D307" s="499" t="str">
        <f>IF(งบทดลองเบื้องต้น!D307&gt;=0,"1","0")</f>
        <v>1</v>
      </c>
      <c r="E307" s="499" t="str">
        <f>IF(งบทดลองเบื้องต้น!E307&gt;=0,"1","0")</f>
        <v>1</v>
      </c>
      <c r="F307" s="499" t="str">
        <f>IF(งบทดลองเบื้องต้น!F307&gt;=0,"1","0")</f>
        <v>1</v>
      </c>
      <c r="G307" s="499" t="str">
        <f>IF(งบทดลองเบื้องต้น!G307&gt;=0,"1","0")</f>
        <v>1</v>
      </c>
      <c r="H307" s="499" t="str">
        <f>IF(งบทดลองเบื้องต้น!H307&gt;=0,"1","0")</f>
        <v>1</v>
      </c>
      <c r="I307" s="499" t="str">
        <f>IF(งบทดลองเบื้องต้น!I307&gt;=0,"1","0")</f>
        <v>1</v>
      </c>
      <c r="J307" s="499" t="str">
        <f>IF(งบทดลองเบื้องต้น!J307&gt;=0,"1","0")</f>
        <v>1</v>
      </c>
      <c r="K307" s="499" t="str">
        <f>IF(งบทดลองเบื้องต้น!K307&gt;=0,"1","0")</f>
        <v>1</v>
      </c>
    </row>
    <row r="308" spans="1:11" ht="25.2" customHeight="1">
      <c r="A308" s="497">
        <v>305</v>
      </c>
      <c r="B308" s="452" t="s">
        <v>688</v>
      </c>
      <c r="C308" s="498" t="s">
        <v>2207</v>
      </c>
      <c r="D308" s="499" t="str">
        <f>IF(งบทดลองเบื้องต้น!D308&gt;=0,"1","0")</f>
        <v>1</v>
      </c>
      <c r="E308" s="499" t="str">
        <f>IF(งบทดลองเบื้องต้น!E308&gt;=0,"1","0")</f>
        <v>1</v>
      </c>
      <c r="F308" s="499" t="str">
        <f>IF(งบทดลองเบื้องต้น!F308&gt;=0,"1","0")</f>
        <v>1</v>
      </c>
      <c r="G308" s="499" t="str">
        <f>IF(งบทดลองเบื้องต้น!G308&gt;=0,"1","0")</f>
        <v>1</v>
      </c>
      <c r="H308" s="499" t="str">
        <f>IF(งบทดลองเบื้องต้น!H308&gt;=0,"1","0")</f>
        <v>1</v>
      </c>
      <c r="I308" s="499" t="str">
        <f>IF(งบทดลองเบื้องต้น!I308&gt;=0,"1","0")</f>
        <v>1</v>
      </c>
      <c r="J308" s="499" t="str">
        <f>IF(งบทดลองเบื้องต้น!J308&gt;=0,"1","0")</f>
        <v>1</v>
      </c>
      <c r="K308" s="499" t="str">
        <f>IF(งบทดลองเบื้องต้น!K308&gt;=0,"1","0")</f>
        <v>1</v>
      </c>
    </row>
    <row r="309" spans="1:11" ht="25.2" customHeight="1">
      <c r="A309" s="497">
        <v>306</v>
      </c>
      <c r="B309" s="452" t="s">
        <v>689</v>
      </c>
      <c r="C309" s="498" t="s">
        <v>2208</v>
      </c>
      <c r="D309" s="499" t="str">
        <f>IF(งบทดลองเบื้องต้น!D309&gt;=0,"1","0")</f>
        <v>1</v>
      </c>
      <c r="E309" s="499" t="str">
        <f>IF(งบทดลองเบื้องต้น!E309&gt;=0,"1","0")</f>
        <v>1</v>
      </c>
      <c r="F309" s="499" t="str">
        <f>IF(งบทดลองเบื้องต้น!F309&gt;=0,"1","0")</f>
        <v>1</v>
      </c>
      <c r="G309" s="499" t="str">
        <f>IF(งบทดลองเบื้องต้น!G309&gt;=0,"1","0")</f>
        <v>1</v>
      </c>
      <c r="H309" s="499" t="str">
        <f>IF(งบทดลองเบื้องต้น!H309&gt;=0,"1","0")</f>
        <v>1</v>
      </c>
      <c r="I309" s="499" t="str">
        <f>IF(งบทดลองเบื้องต้น!I309&gt;=0,"1","0")</f>
        <v>1</v>
      </c>
      <c r="J309" s="499" t="str">
        <f>IF(งบทดลองเบื้องต้น!J309&gt;=0,"1","0")</f>
        <v>1</v>
      </c>
      <c r="K309" s="499" t="str">
        <f>IF(งบทดลองเบื้องต้น!K309&gt;=0,"1","0")</f>
        <v>1</v>
      </c>
    </row>
    <row r="310" spans="1:11" ht="25.2" customHeight="1">
      <c r="A310" s="497">
        <v>307</v>
      </c>
      <c r="B310" s="452" t="s">
        <v>690</v>
      </c>
      <c r="C310" s="498" t="s">
        <v>2209</v>
      </c>
      <c r="D310" s="499" t="str">
        <f>IF(งบทดลองเบื้องต้น!D310&gt;=0,"1","0")</f>
        <v>1</v>
      </c>
      <c r="E310" s="499" t="str">
        <f>IF(งบทดลองเบื้องต้น!E310&gt;=0,"1","0")</f>
        <v>1</v>
      </c>
      <c r="F310" s="499" t="str">
        <f>IF(งบทดลองเบื้องต้น!F310&gt;=0,"1","0")</f>
        <v>1</v>
      </c>
      <c r="G310" s="499" t="str">
        <f>IF(งบทดลองเบื้องต้น!G310&gt;=0,"1","0")</f>
        <v>1</v>
      </c>
      <c r="H310" s="499" t="str">
        <f>IF(งบทดลองเบื้องต้น!H310&gt;=0,"1","0")</f>
        <v>1</v>
      </c>
      <c r="I310" s="499" t="str">
        <f>IF(งบทดลองเบื้องต้น!I310&gt;=0,"1","0")</f>
        <v>1</v>
      </c>
      <c r="J310" s="499" t="str">
        <f>IF(งบทดลองเบื้องต้น!J310&gt;=0,"1","0")</f>
        <v>1</v>
      </c>
      <c r="K310" s="499" t="str">
        <f>IF(งบทดลองเบื้องต้น!K310&gt;=0,"1","0")</f>
        <v>1</v>
      </c>
    </row>
    <row r="311" spans="1:11" ht="25.2" customHeight="1">
      <c r="A311" s="497">
        <v>308</v>
      </c>
      <c r="B311" s="452" t="s">
        <v>691</v>
      </c>
      <c r="C311" s="498" t="s">
        <v>2210</v>
      </c>
      <c r="D311" s="499" t="str">
        <f>IF(งบทดลองเบื้องต้น!D311&gt;=0,"1","0")</f>
        <v>1</v>
      </c>
      <c r="E311" s="499" t="str">
        <f>IF(งบทดลองเบื้องต้น!E311&gt;=0,"1","0")</f>
        <v>1</v>
      </c>
      <c r="F311" s="499" t="str">
        <f>IF(งบทดลองเบื้องต้น!F311&gt;=0,"1","0")</f>
        <v>1</v>
      </c>
      <c r="G311" s="499" t="str">
        <f>IF(งบทดลองเบื้องต้น!G311&gt;=0,"1","0")</f>
        <v>1</v>
      </c>
      <c r="H311" s="499" t="str">
        <f>IF(งบทดลองเบื้องต้น!H311&gt;=0,"1","0")</f>
        <v>1</v>
      </c>
      <c r="I311" s="499" t="str">
        <f>IF(งบทดลองเบื้องต้น!I311&gt;=0,"1","0")</f>
        <v>1</v>
      </c>
      <c r="J311" s="499" t="str">
        <f>IF(งบทดลองเบื้องต้น!J311&gt;=0,"1","0")</f>
        <v>1</v>
      </c>
      <c r="K311" s="499" t="str">
        <f>IF(งบทดลองเบื้องต้น!K311&gt;=0,"1","0")</f>
        <v>1</v>
      </c>
    </row>
    <row r="312" spans="1:11" s="464" customFormat="1" ht="25.2" customHeight="1">
      <c r="A312" s="497">
        <v>309</v>
      </c>
      <c r="B312" s="452" t="s">
        <v>692</v>
      </c>
      <c r="C312" s="498" t="s">
        <v>2211</v>
      </c>
      <c r="D312" s="499" t="str">
        <f>IF(งบทดลองเบื้องต้น!D312&gt;=0,"1","0")</f>
        <v>1</v>
      </c>
      <c r="E312" s="499" t="str">
        <f>IF(งบทดลองเบื้องต้น!E312&gt;=0,"1","0")</f>
        <v>1</v>
      </c>
      <c r="F312" s="499" t="str">
        <f>IF(งบทดลองเบื้องต้น!F312&gt;=0,"1","0")</f>
        <v>1</v>
      </c>
      <c r="G312" s="499" t="str">
        <f>IF(งบทดลองเบื้องต้น!G312&gt;=0,"1","0")</f>
        <v>1</v>
      </c>
      <c r="H312" s="499" t="str">
        <f>IF(งบทดลองเบื้องต้น!H312&gt;=0,"1","0")</f>
        <v>1</v>
      </c>
      <c r="I312" s="499" t="str">
        <f>IF(งบทดลองเบื้องต้น!I312&gt;=0,"1","0")</f>
        <v>1</v>
      </c>
      <c r="J312" s="499" t="str">
        <f>IF(งบทดลองเบื้องต้น!J312&gt;=0,"1","0")</f>
        <v>1</v>
      </c>
      <c r="K312" s="499" t="str">
        <f>IF(งบทดลองเบื้องต้น!K312&gt;=0,"1","0")</f>
        <v>1</v>
      </c>
    </row>
    <row r="313" spans="1:11" ht="25.2" customHeight="1">
      <c r="A313" s="497">
        <v>310</v>
      </c>
      <c r="B313" s="452" t="s">
        <v>693</v>
      </c>
      <c r="C313" s="498" t="s">
        <v>2212</v>
      </c>
      <c r="D313" s="499" t="str">
        <f>IF(งบทดลองเบื้องต้น!D313&gt;=0,"1","0")</f>
        <v>1</v>
      </c>
      <c r="E313" s="499" t="str">
        <f>IF(งบทดลองเบื้องต้น!E313&gt;=0,"1","0")</f>
        <v>1</v>
      </c>
      <c r="F313" s="499" t="str">
        <f>IF(งบทดลองเบื้องต้น!F313&gt;=0,"1","0")</f>
        <v>1</v>
      </c>
      <c r="G313" s="499" t="str">
        <f>IF(งบทดลองเบื้องต้น!G313&gt;=0,"1","0")</f>
        <v>1</v>
      </c>
      <c r="H313" s="499" t="str">
        <f>IF(งบทดลองเบื้องต้น!H313&gt;=0,"1","0")</f>
        <v>1</v>
      </c>
      <c r="I313" s="499" t="str">
        <f>IF(งบทดลองเบื้องต้น!I313&gt;=0,"1","0")</f>
        <v>1</v>
      </c>
      <c r="J313" s="499" t="str">
        <f>IF(งบทดลองเบื้องต้น!J313&gt;=0,"1","0")</f>
        <v>1</v>
      </c>
      <c r="K313" s="499" t="str">
        <f>IF(งบทดลองเบื้องต้น!K313&gt;=0,"1","0")</f>
        <v>1</v>
      </c>
    </row>
    <row r="314" spans="1:11" ht="25.2" customHeight="1">
      <c r="A314" s="497">
        <v>311</v>
      </c>
      <c r="B314" s="452" t="s">
        <v>694</v>
      </c>
      <c r="C314" s="498" t="s">
        <v>2213</v>
      </c>
      <c r="D314" s="499" t="str">
        <f>IF(งบทดลองเบื้องต้น!D314&gt;=0,"1","0")</f>
        <v>1</v>
      </c>
      <c r="E314" s="499" t="str">
        <f>IF(งบทดลองเบื้องต้น!E314&gt;=0,"1","0")</f>
        <v>1</v>
      </c>
      <c r="F314" s="499" t="str">
        <f>IF(งบทดลองเบื้องต้น!F314&gt;=0,"1","0")</f>
        <v>1</v>
      </c>
      <c r="G314" s="499" t="str">
        <f>IF(งบทดลองเบื้องต้น!G314&gt;=0,"1","0")</f>
        <v>1</v>
      </c>
      <c r="H314" s="499" t="str">
        <f>IF(งบทดลองเบื้องต้น!H314&gt;=0,"1","0")</f>
        <v>1</v>
      </c>
      <c r="I314" s="499" t="str">
        <f>IF(งบทดลองเบื้องต้น!I314&gt;=0,"1","0")</f>
        <v>1</v>
      </c>
      <c r="J314" s="499" t="str">
        <f>IF(งบทดลองเบื้องต้น!J314&gt;=0,"1","0")</f>
        <v>1</v>
      </c>
      <c r="K314" s="499" t="str">
        <f>IF(งบทดลองเบื้องต้น!K314&gt;=0,"1","0")</f>
        <v>1</v>
      </c>
    </row>
    <row r="315" spans="1:11" ht="25.2" customHeight="1">
      <c r="A315" s="497">
        <v>312</v>
      </c>
      <c r="B315" s="452" t="s">
        <v>695</v>
      </c>
      <c r="C315" s="498" t="s">
        <v>2214</v>
      </c>
      <c r="D315" s="499" t="str">
        <f>IF(งบทดลองเบื้องต้น!D315&gt;=0,"1","0")</f>
        <v>1</v>
      </c>
      <c r="E315" s="499" t="str">
        <f>IF(งบทดลองเบื้องต้น!E315&gt;=0,"1","0")</f>
        <v>1</v>
      </c>
      <c r="F315" s="499" t="str">
        <f>IF(งบทดลองเบื้องต้น!F315&gt;=0,"1","0")</f>
        <v>1</v>
      </c>
      <c r="G315" s="499" t="str">
        <f>IF(งบทดลองเบื้องต้น!G315&gt;=0,"1","0")</f>
        <v>1</v>
      </c>
      <c r="H315" s="499" t="str">
        <f>IF(งบทดลองเบื้องต้น!H315&gt;=0,"1","0")</f>
        <v>1</v>
      </c>
      <c r="I315" s="499" t="str">
        <f>IF(งบทดลองเบื้องต้น!I315&gt;=0,"1","0")</f>
        <v>1</v>
      </c>
      <c r="J315" s="499" t="str">
        <f>IF(งบทดลองเบื้องต้น!J315&gt;=0,"1","0")</f>
        <v>1</v>
      </c>
      <c r="K315" s="499" t="str">
        <f>IF(งบทดลองเบื้องต้น!K315&gt;=0,"1","0")</f>
        <v>1</v>
      </c>
    </row>
    <row r="316" spans="1:11" ht="25.2" customHeight="1">
      <c r="A316" s="497">
        <v>313</v>
      </c>
      <c r="B316" s="452" t="s">
        <v>696</v>
      </c>
      <c r="C316" s="498" t="s">
        <v>2215</v>
      </c>
      <c r="D316" s="499" t="str">
        <f>IF(งบทดลองเบื้องต้น!D316&gt;=0,"1","0")</f>
        <v>1</v>
      </c>
      <c r="E316" s="499" t="str">
        <f>IF(งบทดลองเบื้องต้น!E316&gt;=0,"1","0")</f>
        <v>1</v>
      </c>
      <c r="F316" s="499" t="str">
        <f>IF(งบทดลองเบื้องต้น!F316&gt;=0,"1","0")</f>
        <v>1</v>
      </c>
      <c r="G316" s="499" t="str">
        <f>IF(งบทดลองเบื้องต้น!G316&gt;=0,"1","0")</f>
        <v>1</v>
      </c>
      <c r="H316" s="499" t="str">
        <f>IF(งบทดลองเบื้องต้น!H316&gt;=0,"1","0")</f>
        <v>1</v>
      </c>
      <c r="I316" s="499" t="str">
        <f>IF(งบทดลองเบื้องต้น!I316&gt;=0,"1","0")</f>
        <v>1</v>
      </c>
      <c r="J316" s="499" t="str">
        <f>IF(งบทดลองเบื้องต้น!J316&gt;=0,"1","0")</f>
        <v>1</v>
      </c>
      <c r="K316" s="499" t="str">
        <f>IF(งบทดลองเบื้องต้น!K316&gt;=0,"1","0")</f>
        <v>1</v>
      </c>
    </row>
    <row r="317" spans="1:11" ht="25.2" customHeight="1">
      <c r="A317" s="497">
        <v>314</v>
      </c>
      <c r="B317" s="452" t="s">
        <v>697</v>
      </c>
      <c r="C317" s="498" t="s">
        <v>2216</v>
      </c>
      <c r="D317" s="499" t="str">
        <f>IF(งบทดลองเบื้องต้น!D317&gt;=0,"1","0")</f>
        <v>1</v>
      </c>
      <c r="E317" s="499" t="str">
        <f>IF(งบทดลองเบื้องต้น!E317&gt;=0,"1","0")</f>
        <v>1</v>
      </c>
      <c r="F317" s="499" t="str">
        <f>IF(งบทดลองเบื้องต้น!F317&gt;=0,"1","0")</f>
        <v>1</v>
      </c>
      <c r="G317" s="499" t="str">
        <f>IF(งบทดลองเบื้องต้น!G317&gt;=0,"1","0")</f>
        <v>1</v>
      </c>
      <c r="H317" s="499" t="str">
        <f>IF(งบทดลองเบื้องต้น!H317&gt;=0,"1","0")</f>
        <v>1</v>
      </c>
      <c r="I317" s="499" t="str">
        <f>IF(งบทดลองเบื้องต้น!I317&gt;=0,"1","0")</f>
        <v>1</v>
      </c>
      <c r="J317" s="499" t="str">
        <f>IF(งบทดลองเบื้องต้น!J317&gt;=0,"1","0")</f>
        <v>1</v>
      </c>
      <c r="K317" s="499" t="str">
        <f>IF(งบทดลองเบื้องต้น!K317&gt;=0,"1","0")</f>
        <v>1</v>
      </c>
    </row>
    <row r="318" spans="1:11" ht="25.2" customHeight="1">
      <c r="A318" s="497">
        <v>315</v>
      </c>
      <c r="B318" s="452" t="s">
        <v>1821</v>
      </c>
      <c r="C318" s="498" t="s">
        <v>2217</v>
      </c>
      <c r="D318" s="499" t="str">
        <f>IF(งบทดลองเบื้องต้น!D318&gt;=0,"1","0")</f>
        <v>1</v>
      </c>
      <c r="E318" s="499" t="str">
        <f>IF(งบทดลองเบื้องต้น!E318&gt;=0,"1","0")</f>
        <v>1</v>
      </c>
      <c r="F318" s="499" t="str">
        <f>IF(งบทดลองเบื้องต้น!F318&gt;=0,"1","0")</f>
        <v>1</v>
      </c>
      <c r="G318" s="499" t="str">
        <f>IF(งบทดลองเบื้องต้น!G318&gt;=0,"1","0")</f>
        <v>1</v>
      </c>
      <c r="H318" s="499" t="str">
        <f>IF(งบทดลองเบื้องต้น!H318&gt;=0,"1","0")</f>
        <v>1</v>
      </c>
      <c r="I318" s="499" t="str">
        <f>IF(งบทดลองเบื้องต้น!I318&gt;=0,"1","0")</f>
        <v>1</v>
      </c>
      <c r="J318" s="499" t="str">
        <f>IF(งบทดลองเบื้องต้น!J318&gt;=0,"1","0")</f>
        <v>1</v>
      </c>
      <c r="K318" s="499" t="str">
        <f>IF(งบทดลองเบื้องต้น!K318&gt;=0,"1","0")</f>
        <v>1</v>
      </c>
    </row>
    <row r="319" spans="1:11" ht="25.2" customHeight="1">
      <c r="A319" s="497">
        <v>316</v>
      </c>
      <c r="B319" s="452" t="s">
        <v>698</v>
      </c>
      <c r="C319" s="498" t="s">
        <v>2218</v>
      </c>
      <c r="D319" s="499" t="str">
        <f>IF(งบทดลองเบื้องต้น!D319&gt;=0,"1","0")</f>
        <v>1</v>
      </c>
      <c r="E319" s="499" t="str">
        <f>IF(งบทดลองเบื้องต้น!E319&gt;=0,"1","0")</f>
        <v>1</v>
      </c>
      <c r="F319" s="499" t="str">
        <f>IF(งบทดลองเบื้องต้น!F319&gt;=0,"1","0")</f>
        <v>1</v>
      </c>
      <c r="G319" s="499" t="str">
        <f>IF(งบทดลองเบื้องต้น!G319&gt;=0,"1","0")</f>
        <v>1</v>
      </c>
      <c r="H319" s="499" t="str">
        <f>IF(งบทดลองเบื้องต้น!H319&gt;=0,"1","0")</f>
        <v>1</v>
      </c>
      <c r="I319" s="499" t="str">
        <f>IF(งบทดลองเบื้องต้น!I319&gt;=0,"1","0")</f>
        <v>1</v>
      </c>
      <c r="J319" s="499" t="str">
        <f>IF(งบทดลองเบื้องต้น!J319&gt;=0,"1","0")</f>
        <v>1</v>
      </c>
      <c r="K319" s="499" t="str">
        <f>IF(งบทดลองเบื้องต้น!K319&gt;=0,"1","0")</f>
        <v>1</v>
      </c>
    </row>
    <row r="320" spans="1:11" ht="25.2" customHeight="1">
      <c r="A320" s="497">
        <v>317</v>
      </c>
      <c r="B320" s="452" t="s">
        <v>699</v>
      </c>
      <c r="C320" s="498" t="s">
        <v>408</v>
      </c>
      <c r="D320" s="499" t="str">
        <f>IF(งบทดลองเบื้องต้น!D320&gt;=0,"1","0")</f>
        <v>1</v>
      </c>
      <c r="E320" s="499" t="str">
        <f>IF(งบทดลองเบื้องต้น!E320&gt;=0,"1","0")</f>
        <v>1</v>
      </c>
      <c r="F320" s="499" t="str">
        <f>IF(งบทดลองเบื้องต้น!F320&gt;=0,"1","0")</f>
        <v>1</v>
      </c>
      <c r="G320" s="499" t="str">
        <f>IF(งบทดลองเบื้องต้น!G320&gt;=0,"1","0")</f>
        <v>1</v>
      </c>
      <c r="H320" s="499" t="str">
        <f>IF(งบทดลองเบื้องต้น!H320&gt;=0,"1","0")</f>
        <v>1</v>
      </c>
      <c r="I320" s="499" t="str">
        <f>IF(งบทดลองเบื้องต้น!I320&gt;=0,"1","0")</f>
        <v>1</v>
      </c>
      <c r="J320" s="499" t="str">
        <f>IF(งบทดลองเบื้องต้น!J320&gt;=0,"1","0")</f>
        <v>1</v>
      </c>
      <c r="K320" s="499" t="str">
        <f>IF(งบทดลองเบื้องต้น!K320&gt;=0,"1","0")</f>
        <v>1</v>
      </c>
    </row>
    <row r="321" spans="1:11" ht="25.2" customHeight="1">
      <c r="A321" s="497">
        <v>318</v>
      </c>
      <c r="B321" s="452" t="s">
        <v>700</v>
      </c>
      <c r="C321" s="498" t="s">
        <v>409</v>
      </c>
      <c r="D321" s="499" t="str">
        <f>IF(งบทดลองเบื้องต้น!D321&gt;=0,"1","0")</f>
        <v>1</v>
      </c>
      <c r="E321" s="499" t="str">
        <f>IF(งบทดลองเบื้องต้น!E321&gt;=0,"1","0")</f>
        <v>1</v>
      </c>
      <c r="F321" s="499" t="str">
        <f>IF(งบทดลองเบื้องต้น!F321&gt;=0,"1","0")</f>
        <v>1</v>
      </c>
      <c r="G321" s="499" t="str">
        <f>IF(งบทดลองเบื้องต้น!G321&gt;=0,"1","0")</f>
        <v>1</v>
      </c>
      <c r="H321" s="499" t="str">
        <f>IF(งบทดลองเบื้องต้น!H321&gt;=0,"1","0")</f>
        <v>1</v>
      </c>
      <c r="I321" s="499" t="str">
        <f>IF(งบทดลองเบื้องต้น!I321&gt;=0,"1","0")</f>
        <v>1</v>
      </c>
      <c r="J321" s="499" t="str">
        <f>IF(งบทดลองเบื้องต้น!J321&gt;=0,"1","0")</f>
        <v>1</v>
      </c>
      <c r="K321" s="499" t="str">
        <f>IF(งบทดลองเบื้องต้น!K321&gt;=0,"1","0")</f>
        <v>1</v>
      </c>
    </row>
    <row r="322" spans="1:11" ht="25.2" customHeight="1">
      <c r="A322" s="497">
        <v>319</v>
      </c>
      <c r="B322" s="452" t="s">
        <v>701</v>
      </c>
      <c r="C322" s="498" t="s">
        <v>1682</v>
      </c>
      <c r="D322" s="499" t="str">
        <f>IF(งบทดลองเบื้องต้น!D322&gt;=0,"1","0")</f>
        <v>1</v>
      </c>
      <c r="E322" s="499" t="str">
        <f>IF(งบทดลองเบื้องต้น!E322&gt;=0,"1","0")</f>
        <v>1</v>
      </c>
      <c r="F322" s="499" t="str">
        <f>IF(งบทดลองเบื้องต้น!F322&gt;=0,"1","0")</f>
        <v>1</v>
      </c>
      <c r="G322" s="499" t="str">
        <f>IF(งบทดลองเบื้องต้น!G322&gt;=0,"1","0")</f>
        <v>1</v>
      </c>
      <c r="H322" s="499" t="str">
        <f>IF(งบทดลองเบื้องต้น!H322&gt;=0,"1","0")</f>
        <v>1</v>
      </c>
      <c r="I322" s="499" t="str">
        <f>IF(งบทดลองเบื้องต้น!I322&gt;=0,"1","0")</f>
        <v>1</v>
      </c>
      <c r="J322" s="499" t="str">
        <f>IF(งบทดลองเบื้องต้น!J322&gt;=0,"1","0")</f>
        <v>1</v>
      </c>
      <c r="K322" s="499" t="str">
        <f>IF(งบทดลองเบื้องต้น!K322&gt;=0,"1","0")</f>
        <v>1</v>
      </c>
    </row>
    <row r="323" spans="1:11" ht="25.2" customHeight="1">
      <c r="A323" s="497">
        <v>320</v>
      </c>
      <c r="B323" s="452" t="s">
        <v>702</v>
      </c>
      <c r="C323" s="498" t="s">
        <v>1492</v>
      </c>
      <c r="D323" s="499" t="str">
        <f>IF(งบทดลองเบื้องต้น!D323&gt;=0,"1","0")</f>
        <v>1</v>
      </c>
      <c r="E323" s="499" t="str">
        <f>IF(งบทดลองเบื้องต้น!E323&gt;=0,"1","0")</f>
        <v>1</v>
      </c>
      <c r="F323" s="499" t="str">
        <f>IF(งบทดลองเบื้องต้น!F323&gt;=0,"1","0")</f>
        <v>1</v>
      </c>
      <c r="G323" s="499" t="str">
        <f>IF(งบทดลองเบื้องต้น!G323&gt;=0,"1","0")</f>
        <v>1</v>
      </c>
      <c r="H323" s="499" t="str">
        <f>IF(งบทดลองเบื้องต้น!H323&gt;=0,"1","0")</f>
        <v>1</v>
      </c>
      <c r="I323" s="499" t="str">
        <f>IF(งบทดลองเบื้องต้น!I323&gt;=0,"1","0")</f>
        <v>1</v>
      </c>
      <c r="J323" s="499" t="str">
        <f>IF(งบทดลองเบื้องต้น!J323&gt;=0,"1","0")</f>
        <v>1</v>
      </c>
      <c r="K323" s="499" t="str">
        <f>IF(งบทดลองเบื้องต้น!K323&gt;=0,"1","0")</f>
        <v>1</v>
      </c>
    </row>
    <row r="324" spans="1:11" ht="25.2" customHeight="1">
      <c r="A324" s="497">
        <v>321</v>
      </c>
      <c r="B324" s="452" t="s">
        <v>703</v>
      </c>
      <c r="C324" s="498" t="s">
        <v>2219</v>
      </c>
      <c r="D324" s="499" t="str">
        <f>IF(งบทดลองเบื้องต้น!D324&gt;=0,"1","0")</f>
        <v>1</v>
      </c>
      <c r="E324" s="499" t="str">
        <f>IF(งบทดลองเบื้องต้น!E324&gt;=0,"1","0")</f>
        <v>1</v>
      </c>
      <c r="F324" s="499" t="str">
        <f>IF(งบทดลองเบื้องต้น!F324&gt;=0,"1","0")</f>
        <v>1</v>
      </c>
      <c r="G324" s="499" t="str">
        <f>IF(งบทดลองเบื้องต้น!G324&gt;=0,"1","0")</f>
        <v>1</v>
      </c>
      <c r="H324" s="499" t="str">
        <f>IF(งบทดลองเบื้องต้น!H324&gt;=0,"1","0")</f>
        <v>1</v>
      </c>
      <c r="I324" s="499" t="str">
        <f>IF(งบทดลองเบื้องต้น!I324&gt;=0,"1","0")</f>
        <v>1</v>
      </c>
      <c r="J324" s="499" t="str">
        <f>IF(งบทดลองเบื้องต้น!J324&gt;=0,"1","0")</f>
        <v>1</v>
      </c>
      <c r="K324" s="499" t="str">
        <f>IF(งบทดลองเบื้องต้น!K324&gt;=0,"1","0")</f>
        <v>1</v>
      </c>
    </row>
    <row r="325" spans="1:11" ht="25.2" customHeight="1">
      <c r="A325" s="497">
        <v>322</v>
      </c>
      <c r="B325" s="452" t="s">
        <v>704</v>
      </c>
      <c r="C325" s="498" t="s">
        <v>2220</v>
      </c>
      <c r="D325" s="499" t="str">
        <f>IF(งบทดลองเบื้องต้น!D325&gt;=0,"1","0")</f>
        <v>1</v>
      </c>
      <c r="E325" s="499" t="str">
        <f>IF(งบทดลองเบื้องต้น!E325&gt;=0,"1","0")</f>
        <v>1</v>
      </c>
      <c r="F325" s="499" t="str">
        <f>IF(งบทดลองเบื้องต้น!F325&gt;=0,"1","0")</f>
        <v>1</v>
      </c>
      <c r="G325" s="499" t="str">
        <f>IF(งบทดลองเบื้องต้น!G325&gt;=0,"1","0")</f>
        <v>1</v>
      </c>
      <c r="H325" s="499" t="str">
        <f>IF(งบทดลองเบื้องต้น!H325&gt;=0,"1","0")</f>
        <v>1</v>
      </c>
      <c r="I325" s="499" t="str">
        <f>IF(งบทดลองเบื้องต้น!I325&gt;=0,"1","0")</f>
        <v>1</v>
      </c>
      <c r="J325" s="499" t="str">
        <f>IF(งบทดลองเบื้องต้น!J325&gt;=0,"1","0")</f>
        <v>1</v>
      </c>
      <c r="K325" s="499" t="str">
        <f>IF(งบทดลองเบื้องต้น!K325&gt;=0,"1","0")</f>
        <v>1</v>
      </c>
    </row>
    <row r="326" spans="1:11" ht="25.2" customHeight="1">
      <c r="A326" s="497">
        <v>323</v>
      </c>
      <c r="B326" s="452" t="s">
        <v>2122</v>
      </c>
      <c r="C326" s="498" t="s">
        <v>2221</v>
      </c>
      <c r="D326" s="499" t="str">
        <f>IF(งบทดลองเบื้องต้น!D326&gt;=0,"1","0")</f>
        <v>1</v>
      </c>
      <c r="E326" s="499" t="str">
        <f>IF(งบทดลองเบื้องต้น!E326&gt;=0,"1","0")</f>
        <v>1</v>
      </c>
      <c r="F326" s="499" t="str">
        <f>IF(งบทดลองเบื้องต้น!F326&gt;=0,"1","0")</f>
        <v>1</v>
      </c>
      <c r="G326" s="499" t="str">
        <f>IF(งบทดลองเบื้องต้น!G326&gt;=0,"1","0")</f>
        <v>1</v>
      </c>
      <c r="H326" s="499" t="str">
        <f>IF(งบทดลองเบื้องต้น!H326&gt;=0,"1","0")</f>
        <v>1</v>
      </c>
      <c r="I326" s="499" t="str">
        <f>IF(งบทดลองเบื้องต้น!I326&gt;=0,"1","0")</f>
        <v>1</v>
      </c>
      <c r="J326" s="499" t="str">
        <f>IF(งบทดลองเบื้องต้น!J326&gt;=0,"1","0")</f>
        <v>1</v>
      </c>
      <c r="K326" s="499" t="str">
        <f>IF(งบทดลองเบื้องต้น!K326&gt;=0,"1","0")</f>
        <v>1</v>
      </c>
    </row>
    <row r="327" spans="1:11" ht="25.2" customHeight="1">
      <c r="A327" s="497">
        <v>324</v>
      </c>
      <c r="B327" s="452" t="s">
        <v>2124</v>
      </c>
      <c r="C327" s="498" t="s">
        <v>2222</v>
      </c>
      <c r="D327" s="499" t="str">
        <f>IF(งบทดลองเบื้องต้น!D327&gt;=0,"1","0")</f>
        <v>1</v>
      </c>
      <c r="E327" s="499" t="str">
        <f>IF(งบทดลองเบื้องต้น!E327&gt;=0,"1","0")</f>
        <v>1</v>
      </c>
      <c r="F327" s="499" t="str">
        <f>IF(งบทดลองเบื้องต้น!F327&gt;=0,"1","0")</f>
        <v>1</v>
      </c>
      <c r="G327" s="499" t="str">
        <f>IF(งบทดลองเบื้องต้น!G327&gt;=0,"1","0")</f>
        <v>1</v>
      </c>
      <c r="H327" s="499" t="str">
        <f>IF(งบทดลองเบื้องต้น!H327&gt;=0,"1","0")</f>
        <v>1</v>
      </c>
      <c r="I327" s="499" t="str">
        <f>IF(งบทดลองเบื้องต้น!I327&gt;=0,"1","0")</f>
        <v>1</v>
      </c>
      <c r="J327" s="499" t="str">
        <f>IF(งบทดลองเบื้องต้น!J327&gt;=0,"1","0")</f>
        <v>1</v>
      </c>
      <c r="K327" s="499" t="str">
        <f>IF(งบทดลองเบื้องต้น!K327&gt;=0,"1","0")</f>
        <v>1</v>
      </c>
    </row>
    <row r="328" spans="1:11" ht="25.2" customHeight="1">
      <c r="A328" s="497">
        <v>325</v>
      </c>
      <c r="B328" s="452" t="s">
        <v>705</v>
      </c>
      <c r="C328" s="498" t="s">
        <v>2223</v>
      </c>
      <c r="D328" s="499" t="str">
        <f>IF(งบทดลองเบื้องต้น!D328&gt;=0,"1","0")</f>
        <v>1</v>
      </c>
      <c r="E328" s="499" t="str">
        <f>IF(งบทดลองเบื้องต้น!E328&gt;=0,"1","0")</f>
        <v>1</v>
      </c>
      <c r="F328" s="499" t="str">
        <f>IF(งบทดลองเบื้องต้น!F328&gt;=0,"1","0")</f>
        <v>1</v>
      </c>
      <c r="G328" s="499" t="str">
        <f>IF(งบทดลองเบื้องต้น!G328&gt;=0,"1","0")</f>
        <v>1</v>
      </c>
      <c r="H328" s="499" t="str">
        <f>IF(งบทดลองเบื้องต้น!H328&gt;=0,"1","0")</f>
        <v>1</v>
      </c>
      <c r="I328" s="499" t="str">
        <f>IF(งบทดลองเบื้องต้น!I328&gt;=0,"1","0")</f>
        <v>1</v>
      </c>
      <c r="J328" s="499" t="str">
        <f>IF(งบทดลองเบื้องต้น!J328&gt;=0,"1","0")</f>
        <v>1</v>
      </c>
      <c r="K328" s="499" t="str">
        <f>IF(งบทดลองเบื้องต้น!K328&gt;=0,"1","0")</f>
        <v>1</v>
      </c>
    </row>
    <row r="329" spans="1:11" s="465" customFormat="1" ht="25.2" customHeight="1">
      <c r="A329" s="497">
        <v>326</v>
      </c>
      <c r="B329" s="452" t="s">
        <v>706</v>
      </c>
      <c r="C329" s="498" t="s">
        <v>133</v>
      </c>
      <c r="D329" s="499" t="str">
        <f>IF(งบทดลองเบื้องต้น!D329&gt;=0,"1","0")</f>
        <v>1</v>
      </c>
      <c r="E329" s="499" t="str">
        <f>IF(งบทดลองเบื้องต้น!E329&gt;=0,"1","0")</f>
        <v>1</v>
      </c>
      <c r="F329" s="499" t="str">
        <f>IF(งบทดลองเบื้องต้น!F329&gt;=0,"1","0")</f>
        <v>1</v>
      </c>
      <c r="G329" s="499" t="str">
        <f>IF(งบทดลองเบื้องต้น!G329&gt;=0,"1","0")</f>
        <v>1</v>
      </c>
      <c r="H329" s="499" t="str">
        <f>IF(งบทดลองเบื้องต้น!H329&gt;=0,"1","0")</f>
        <v>1</v>
      </c>
      <c r="I329" s="499" t="str">
        <f>IF(งบทดลองเบื้องต้น!I329&gt;=0,"1","0")</f>
        <v>1</v>
      </c>
      <c r="J329" s="499" t="str">
        <f>IF(งบทดลองเบื้องต้น!J329&gt;=0,"1","0")</f>
        <v>1</v>
      </c>
      <c r="K329" s="499" t="str">
        <f>IF(งบทดลองเบื้องต้น!K329&gt;=0,"1","0")</f>
        <v>1</v>
      </c>
    </row>
    <row r="330" spans="1:11" s="466" customFormat="1" ht="25.2" customHeight="1">
      <c r="A330" s="497">
        <v>327</v>
      </c>
      <c r="B330" s="452" t="s">
        <v>707</v>
      </c>
      <c r="C330" s="498" t="s">
        <v>2224</v>
      </c>
      <c r="D330" s="499" t="str">
        <f>IF(งบทดลองเบื้องต้น!D330&gt;=0,"1","0")</f>
        <v>1</v>
      </c>
      <c r="E330" s="499" t="str">
        <f>IF(งบทดลองเบื้องต้น!E330&gt;=0,"1","0")</f>
        <v>1</v>
      </c>
      <c r="F330" s="499" t="str">
        <f>IF(งบทดลองเบื้องต้น!F330&gt;=0,"1","0")</f>
        <v>1</v>
      </c>
      <c r="G330" s="499" t="str">
        <f>IF(งบทดลองเบื้องต้น!G330&gt;=0,"1","0")</f>
        <v>1</v>
      </c>
      <c r="H330" s="499" t="str">
        <f>IF(งบทดลองเบื้องต้น!H330&gt;=0,"1","0")</f>
        <v>1</v>
      </c>
      <c r="I330" s="499" t="str">
        <f>IF(งบทดลองเบื้องต้น!I330&gt;=0,"1","0")</f>
        <v>1</v>
      </c>
      <c r="J330" s="499" t="str">
        <f>IF(งบทดลองเบื้องต้น!J330&gt;=0,"1","0")</f>
        <v>1</v>
      </c>
      <c r="K330" s="499" t="str">
        <f>IF(งบทดลองเบื้องต้น!K330&gt;=0,"1","0")</f>
        <v>1</v>
      </c>
    </row>
    <row r="331" spans="1:11" ht="25.2" customHeight="1">
      <c r="A331" s="497">
        <v>328</v>
      </c>
      <c r="B331" s="452" t="s">
        <v>708</v>
      </c>
      <c r="C331" s="498" t="s">
        <v>134</v>
      </c>
      <c r="D331" s="499" t="str">
        <f>IF(งบทดลองเบื้องต้น!D331&gt;=0,"1","0")</f>
        <v>1</v>
      </c>
      <c r="E331" s="499" t="str">
        <f>IF(งบทดลองเบื้องต้น!E331&gt;=0,"1","0")</f>
        <v>1</v>
      </c>
      <c r="F331" s="499" t="str">
        <f>IF(งบทดลองเบื้องต้น!F331&gt;=0,"1","0")</f>
        <v>1</v>
      </c>
      <c r="G331" s="499" t="str">
        <f>IF(งบทดลองเบื้องต้น!G331&gt;=0,"1","0")</f>
        <v>1</v>
      </c>
      <c r="H331" s="499" t="str">
        <f>IF(งบทดลองเบื้องต้น!H331&gt;=0,"1","0")</f>
        <v>1</v>
      </c>
      <c r="I331" s="499" t="str">
        <f>IF(งบทดลองเบื้องต้น!I331&gt;=0,"1","0")</f>
        <v>1</v>
      </c>
      <c r="J331" s="499" t="str">
        <f>IF(งบทดลองเบื้องต้น!J331&gt;=0,"1","0")</f>
        <v>1</v>
      </c>
      <c r="K331" s="499" t="str">
        <f>IF(งบทดลองเบื้องต้น!K331&gt;=0,"1","0")</f>
        <v>1</v>
      </c>
    </row>
    <row r="332" spans="1:11" ht="25.2" customHeight="1">
      <c r="A332" s="497">
        <v>329</v>
      </c>
      <c r="B332" s="452" t="s">
        <v>709</v>
      </c>
      <c r="C332" s="498" t="s">
        <v>135</v>
      </c>
      <c r="D332" s="499" t="str">
        <f>IF(งบทดลองเบื้องต้น!D332&gt;=0,"1","0")</f>
        <v>1</v>
      </c>
      <c r="E332" s="499" t="str">
        <f>IF(งบทดลองเบื้องต้น!E332&gt;=0,"1","0")</f>
        <v>1</v>
      </c>
      <c r="F332" s="499" t="str">
        <f>IF(งบทดลองเบื้องต้น!F332&gt;=0,"1","0")</f>
        <v>1</v>
      </c>
      <c r="G332" s="499" t="str">
        <f>IF(งบทดลองเบื้องต้น!G332&gt;=0,"1","0")</f>
        <v>1</v>
      </c>
      <c r="H332" s="499" t="str">
        <f>IF(งบทดลองเบื้องต้น!H332&gt;=0,"1","0")</f>
        <v>1</v>
      </c>
      <c r="I332" s="499" t="str">
        <f>IF(งบทดลองเบื้องต้น!I332&gt;=0,"1","0")</f>
        <v>1</v>
      </c>
      <c r="J332" s="499" t="str">
        <f>IF(งบทดลองเบื้องต้น!J332&gt;=0,"1","0")</f>
        <v>1</v>
      </c>
      <c r="K332" s="499" t="str">
        <f>IF(งบทดลองเบื้องต้น!K332&gt;=0,"1","0")</f>
        <v>1</v>
      </c>
    </row>
    <row r="333" spans="1:11" ht="25.2" customHeight="1">
      <c r="A333" s="497">
        <v>330</v>
      </c>
      <c r="B333" s="452" t="s">
        <v>710</v>
      </c>
      <c r="C333" s="498" t="s">
        <v>136</v>
      </c>
      <c r="D333" s="499" t="str">
        <f>IF(งบทดลองเบื้องต้น!D333&gt;=0,"1","0")</f>
        <v>1</v>
      </c>
      <c r="E333" s="499" t="str">
        <f>IF(งบทดลองเบื้องต้น!E333&gt;=0,"1","0")</f>
        <v>1</v>
      </c>
      <c r="F333" s="499" t="str">
        <f>IF(งบทดลองเบื้องต้น!F333&gt;=0,"1","0")</f>
        <v>1</v>
      </c>
      <c r="G333" s="499" t="str">
        <f>IF(งบทดลองเบื้องต้น!G333&gt;=0,"1","0")</f>
        <v>1</v>
      </c>
      <c r="H333" s="499" t="str">
        <f>IF(งบทดลองเบื้องต้น!H333&gt;=0,"1","0")</f>
        <v>1</v>
      </c>
      <c r="I333" s="499" t="str">
        <f>IF(งบทดลองเบื้องต้น!I333&gt;=0,"1","0")</f>
        <v>1</v>
      </c>
      <c r="J333" s="499" t="str">
        <f>IF(งบทดลองเบื้องต้น!J333&gt;=0,"1","0")</f>
        <v>1</v>
      </c>
      <c r="K333" s="499" t="str">
        <f>IF(งบทดลองเบื้องต้น!K333&gt;=0,"1","0")</f>
        <v>1</v>
      </c>
    </row>
    <row r="334" spans="1:11" ht="25.2" customHeight="1">
      <c r="A334" s="497">
        <v>331</v>
      </c>
      <c r="B334" s="452" t="s">
        <v>1951</v>
      </c>
      <c r="C334" s="498" t="s">
        <v>1952</v>
      </c>
      <c r="D334" s="499" t="str">
        <f>IF(งบทดลองเบื้องต้น!D334&gt;=0,"1","0")</f>
        <v>1</v>
      </c>
      <c r="E334" s="499" t="str">
        <f>IF(งบทดลองเบื้องต้น!E334&gt;=0,"1","0")</f>
        <v>1</v>
      </c>
      <c r="F334" s="499" t="str">
        <f>IF(งบทดลองเบื้องต้น!F334&gt;=0,"1","0")</f>
        <v>1</v>
      </c>
      <c r="G334" s="499" t="str">
        <f>IF(งบทดลองเบื้องต้น!G334&gt;=0,"1","0")</f>
        <v>1</v>
      </c>
      <c r="H334" s="499" t="str">
        <f>IF(งบทดลองเบื้องต้น!H334&gt;=0,"1","0")</f>
        <v>1</v>
      </c>
      <c r="I334" s="499" t="str">
        <f>IF(งบทดลองเบื้องต้น!I334&gt;=0,"1","0")</f>
        <v>1</v>
      </c>
      <c r="J334" s="499" t="str">
        <f>IF(งบทดลองเบื้องต้น!J334&gt;=0,"1","0")</f>
        <v>1</v>
      </c>
      <c r="K334" s="499" t="str">
        <f>IF(งบทดลองเบื้องต้น!K334&gt;=0,"1","0")</f>
        <v>1</v>
      </c>
    </row>
    <row r="335" spans="1:11" ht="25.2" customHeight="1">
      <c r="A335" s="497">
        <v>332</v>
      </c>
      <c r="B335" s="452" t="s">
        <v>1953</v>
      </c>
      <c r="C335" s="498" t="s">
        <v>138</v>
      </c>
      <c r="D335" s="499" t="str">
        <f>IF(งบทดลองเบื้องต้น!D335&gt;=0,"1","0")</f>
        <v>1</v>
      </c>
      <c r="E335" s="499" t="str">
        <f>IF(งบทดลองเบื้องต้น!E335&gt;=0,"1","0")</f>
        <v>1</v>
      </c>
      <c r="F335" s="499" t="str">
        <f>IF(งบทดลองเบื้องต้น!F335&gt;=0,"1","0")</f>
        <v>1</v>
      </c>
      <c r="G335" s="499" t="str">
        <f>IF(งบทดลองเบื้องต้น!G335&gt;=0,"1","0")</f>
        <v>1</v>
      </c>
      <c r="H335" s="499" t="str">
        <f>IF(งบทดลองเบื้องต้น!H335&gt;=0,"1","0")</f>
        <v>1</v>
      </c>
      <c r="I335" s="499" t="str">
        <f>IF(งบทดลองเบื้องต้น!I335&gt;=0,"1","0")</f>
        <v>1</v>
      </c>
      <c r="J335" s="499" t="str">
        <f>IF(งบทดลองเบื้องต้น!J335&gt;=0,"1","0")</f>
        <v>1</v>
      </c>
      <c r="K335" s="499" t="str">
        <f>IF(งบทดลองเบื้องต้น!K335&gt;=0,"1","0")</f>
        <v>1</v>
      </c>
    </row>
    <row r="336" spans="1:11" ht="25.2" customHeight="1">
      <c r="A336" s="497">
        <v>333</v>
      </c>
      <c r="B336" s="452" t="s">
        <v>1954</v>
      </c>
      <c r="C336" s="498" t="s">
        <v>139</v>
      </c>
      <c r="D336" s="499" t="str">
        <f>IF(งบทดลองเบื้องต้น!D336&gt;=0,"1","0")</f>
        <v>1</v>
      </c>
      <c r="E336" s="499" t="str">
        <f>IF(งบทดลองเบื้องต้น!E336&gt;=0,"1","0")</f>
        <v>1</v>
      </c>
      <c r="F336" s="499" t="str">
        <f>IF(งบทดลองเบื้องต้น!F336&gt;=0,"1","0")</f>
        <v>1</v>
      </c>
      <c r="G336" s="499" t="str">
        <f>IF(งบทดลองเบื้องต้น!G336&gt;=0,"1","0")</f>
        <v>1</v>
      </c>
      <c r="H336" s="499" t="str">
        <f>IF(งบทดลองเบื้องต้น!H336&gt;=0,"1","0")</f>
        <v>1</v>
      </c>
      <c r="I336" s="499" t="str">
        <f>IF(งบทดลองเบื้องต้น!I336&gt;=0,"1","0")</f>
        <v>1</v>
      </c>
      <c r="J336" s="499" t="str">
        <f>IF(งบทดลองเบื้องต้น!J336&gt;=0,"1","0")</f>
        <v>1</v>
      </c>
      <c r="K336" s="499" t="str">
        <f>IF(งบทดลองเบื้องต้น!K336&gt;=0,"1","0")</f>
        <v>1</v>
      </c>
    </row>
    <row r="337" spans="1:11" ht="25.2" customHeight="1">
      <c r="A337" s="497">
        <v>334</v>
      </c>
      <c r="B337" s="452" t="s">
        <v>1955</v>
      </c>
      <c r="C337" s="498" t="s">
        <v>140</v>
      </c>
      <c r="D337" s="499" t="str">
        <f>IF(งบทดลองเบื้องต้น!D337&gt;=0,"1","0")</f>
        <v>1</v>
      </c>
      <c r="E337" s="499" t="str">
        <f>IF(งบทดลองเบื้องต้น!E337&gt;=0,"1","0")</f>
        <v>1</v>
      </c>
      <c r="F337" s="499" t="str">
        <f>IF(งบทดลองเบื้องต้น!F337&gt;=0,"1","0")</f>
        <v>1</v>
      </c>
      <c r="G337" s="499" t="str">
        <f>IF(งบทดลองเบื้องต้น!G337&gt;=0,"1","0")</f>
        <v>1</v>
      </c>
      <c r="H337" s="499" t="str">
        <f>IF(งบทดลองเบื้องต้น!H337&gt;=0,"1","0")</f>
        <v>1</v>
      </c>
      <c r="I337" s="499" t="str">
        <f>IF(งบทดลองเบื้องต้น!I337&gt;=0,"1","0")</f>
        <v>1</v>
      </c>
      <c r="J337" s="499" t="str">
        <f>IF(งบทดลองเบื้องต้น!J337&gt;=0,"1","0")</f>
        <v>1</v>
      </c>
      <c r="K337" s="499" t="str">
        <f>IF(งบทดลองเบื้องต้น!K337&gt;=0,"1","0")</f>
        <v>1</v>
      </c>
    </row>
    <row r="338" spans="1:11" ht="25.2" customHeight="1">
      <c r="A338" s="497">
        <v>335</v>
      </c>
      <c r="B338" s="452" t="s">
        <v>1956</v>
      </c>
      <c r="C338" s="498" t="s">
        <v>141</v>
      </c>
      <c r="D338" s="499" t="str">
        <f>IF(งบทดลองเบื้องต้น!D338&gt;=0,"1","0")</f>
        <v>1</v>
      </c>
      <c r="E338" s="499" t="str">
        <f>IF(งบทดลองเบื้องต้น!E338&gt;=0,"1","0")</f>
        <v>1</v>
      </c>
      <c r="F338" s="499" t="str">
        <f>IF(งบทดลองเบื้องต้น!F338&gt;=0,"1","0")</f>
        <v>1</v>
      </c>
      <c r="G338" s="499" t="str">
        <f>IF(งบทดลองเบื้องต้น!G338&gt;=0,"1","0")</f>
        <v>1</v>
      </c>
      <c r="H338" s="499" t="str">
        <f>IF(งบทดลองเบื้องต้น!H338&gt;=0,"1","0")</f>
        <v>1</v>
      </c>
      <c r="I338" s="499" t="str">
        <f>IF(งบทดลองเบื้องต้น!I338&gt;=0,"1","0")</f>
        <v>1</v>
      </c>
      <c r="J338" s="499" t="str">
        <f>IF(งบทดลองเบื้องต้น!J338&gt;=0,"1","0")</f>
        <v>1</v>
      </c>
      <c r="K338" s="499" t="str">
        <f>IF(งบทดลองเบื้องต้น!K338&gt;=0,"1","0")</f>
        <v>1</v>
      </c>
    </row>
    <row r="339" spans="1:11" ht="25.2" customHeight="1">
      <c r="A339" s="497">
        <v>336</v>
      </c>
      <c r="B339" s="452" t="s">
        <v>1957</v>
      </c>
      <c r="C339" s="498" t="s">
        <v>142</v>
      </c>
      <c r="D339" s="499" t="str">
        <f>IF(งบทดลองเบื้องต้น!D339&gt;=0,"1","0")</f>
        <v>1</v>
      </c>
      <c r="E339" s="499" t="str">
        <f>IF(งบทดลองเบื้องต้น!E339&gt;=0,"1","0")</f>
        <v>1</v>
      </c>
      <c r="F339" s="499" t="str">
        <f>IF(งบทดลองเบื้องต้น!F339&gt;=0,"1","0")</f>
        <v>1</v>
      </c>
      <c r="G339" s="499" t="str">
        <f>IF(งบทดลองเบื้องต้น!G339&gt;=0,"1","0")</f>
        <v>1</v>
      </c>
      <c r="H339" s="499" t="str">
        <f>IF(งบทดลองเบื้องต้น!H339&gt;=0,"1","0")</f>
        <v>1</v>
      </c>
      <c r="I339" s="499" t="str">
        <f>IF(งบทดลองเบื้องต้น!I339&gt;=0,"1","0")</f>
        <v>1</v>
      </c>
      <c r="J339" s="499" t="str">
        <f>IF(งบทดลองเบื้องต้น!J339&gt;=0,"1","0")</f>
        <v>1</v>
      </c>
      <c r="K339" s="499" t="str">
        <f>IF(งบทดลองเบื้องต้น!K339&gt;=0,"1","0")</f>
        <v>1</v>
      </c>
    </row>
    <row r="340" spans="1:11" ht="25.2" customHeight="1">
      <c r="A340" s="497">
        <v>337</v>
      </c>
      <c r="B340" s="452" t="s">
        <v>1958</v>
      </c>
      <c r="C340" s="498" t="s">
        <v>1825</v>
      </c>
      <c r="D340" s="499" t="str">
        <f>IF(งบทดลองเบื้องต้น!D340&gt;=0,"1","0")</f>
        <v>1</v>
      </c>
      <c r="E340" s="499" t="str">
        <f>IF(งบทดลองเบื้องต้น!E340&gt;=0,"1","0")</f>
        <v>1</v>
      </c>
      <c r="F340" s="499" t="str">
        <f>IF(งบทดลองเบื้องต้น!F340&gt;=0,"1","0")</f>
        <v>1</v>
      </c>
      <c r="G340" s="499" t="str">
        <f>IF(งบทดลองเบื้องต้น!G340&gt;=0,"1","0")</f>
        <v>1</v>
      </c>
      <c r="H340" s="499" t="str">
        <f>IF(งบทดลองเบื้องต้น!H340&gt;=0,"1","0")</f>
        <v>1</v>
      </c>
      <c r="I340" s="499" t="str">
        <f>IF(งบทดลองเบื้องต้น!I340&gt;=0,"1","0")</f>
        <v>1</v>
      </c>
      <c r="J340" s="499" t="str">
        <f>IF(งบทดลองเบื้องต้น!J340&gt;=0,"1","0")</f>
        <v>1</v>
      </c>
      <c r="K340" s="499" t="str">
        <f>IF(งบทดลองเบื้องต้น!K340&gt;=0,"1","0")</f>
        <v>1</v>
      </c>
    </row>
    <row r="341" spans="1:11" ht="25.2" customHeight="1">
      <c r="A341" s="497">
        <v>338</v>
      </c>
      <c r="B341" s="452" t="s">
        <v>1959</v>
      </c>
      <c r="C341" s="498" t="s">
        <v>143</v>
      </c>
      <c r="D341" s="499" t="str">
        <f>IF(งบทดลองเบื้องต้น!D341&gt;=0,"1","0")</f>
        <v>1</v>
      </c>
      <c r="E341" s="499" t="str">
        <f>IF(งบทดลองเบื้องต้น!E341&gt;=0,"1","0")</f>
        <v>1</v>
      </c>
      <c r="F341" s="499" t="str">
        <f>IF(งบทดลองเบื้องต้น!F341&gt;=0,"1","0")</f>
        <v>1</v>
      </c>
      <c r="G341" s="499" t="str">
        <f>IF(งบทดลองเบื้องต้น!G341&gt;=0,"1","0")</f>
        <v>1</v>
      </c>
      <c r="H341" s="499" t="str">
        <f>IF(งบทดลองเบื้องต้น!H341&gt;=0,"1","0")</f>
        <v>1</v>
      </c>
      <c r="I341" s="499" t="str">
        <f>IF(งบทดลองเบื้องต้น!I341&gt;=0,"1","0")</f>
        <v>1</v>
      </c>
      <c r="J341" s="499" t="str">
        <f>IF(งบทดลองเบื้องต้น!J341&gt;=0,"1","0")</f>
        <v>1</v>
      </c>
      <c r="K341" s="499" t="str">
        <f>IF(งบทดลองเบื้องต้น!K341&gt;=0,"1","0")</f>
        <v>1</v>
      </c>
    </row>
    <row r="342" spans="1:11" ht="25.2" customHeight="1">
      <c r="A342" s="497">
        <v>339</v>
      </c>
      <c r="B342" s="452" t="s">
        <v>1960</v>
      </c>
      <c r="C342" s="498" t="s">
        <v>1683</v>
      </c>
      <c r="D342" s="499" t="str">
        <f>IF(งบทดลองเบื้องต้น!D342&gt;=0,"1","0")</f>
        <v>1</v>
      </c>
      <c r="E342" s="499" t="str">
        <f>IF(งบทดลองเบื้องต้น!E342&gt;=0,"1","0")</f>
        <v>1</v>
      </c>
      <c r="F342" s="499" t="str">
        <f>IF(งบทดลองเบื้องต้น!F342&gt;=0,"1","0")</f>
        <v>1</v>
      </c>
      <c r="G342" s="499" t="str">
        <f>IF(งบทดลองเบื้องต้น!G342&gt;=0,"1","0")</f>
        <v>1</v>
      </c>
      <c r="H342" s="499" t="str">
        <f>IF(งบทดลองเบื้องต้น!H342&gt;=0,"1","0")</f>
        <v>1</v>
      </c>
      <c r="I342" s="499" t="str">
        <f>IF(งบทดลองเบื้องต้น!I342&gt;=0,"1","0")</f>
        <v>1</v>
      </c>
      <c r="J342" s="499" t="str">
        <f>IF(งบทดลองเบื้องต้น!J342&gt;=0,"1","0")</f>
        <v>1</v>
      </c>
      <c r="K342" s="499" t="str">
        <f>IF(งบทดลองเบื้องต้น!K342&gt;=0,"1","0")</f>
        <v>1</v>
      </c>
    </row>
    <row r="343" spans="1:11" ht="25.2" customHeight="1">
      <c r="A343" s="497">
        <v>340</v>
      </c>
      <c r="B343" s="452" t="s">
        <v>1961</v>
      </c>
      <c r="C343" s="498" t="s">
        <v>144</v>
      </c>
      <c r="D343" s="499" t="str">
        <f>IF(งบทดลองเบื้องต้น!D343&gt;=0,"1","0")</f>
        <v>1</v>
      </c>
      <c r="E343" s="499" t="str">
        <f>IF(งบทดลองเบื้องต้น!E343&gt;=0,"1","0")</f>
        <v>1</v>
      </c>
      <c r="F343" s="499" t="str">
        <f>IF(งบทดลองเบื้องต้น!F343&gt;=0,"1","0")</f>
        <v>1</v>
      </c>
      <c r="G343" s="499" t="str">
        <f>IF(งบทดลองเบื้องต้น!G343&gt;=0,"1","0")</f>
        <v>1</v>
      </c>
      <c r="H343" s="499" t="str">
        <f>IF(งบทดลองเบื้องต้น!H343&gt;=0,"1","0")</f>
        <v>1</v>
      </c>
      <c r="I343" s="499" t="str">
        <f>IF(งบทดลองเบื้องต้น!I343&gt;=0,"1","0")</f>
        <v>1</v>
      </c>
      <c r="J343" s="499" t="str">
        <f>IF(งบทดลองเบื้องต้น!J343&gt;=0,"1","0")</f>
        <v>1</v>
      </c>
      <c r="K343" s="499" t="str">
        <f>IF(งบทดลองเบื้องต้น!K343&gt;=0,"1","0")</f>
        <v>1</v>
      </c>
    </row>
    <row r="344" spans="1:11" ht="25.2" customHeight="1">
      <c r="A344" s="497">
        <v>341</v>
      </c>
      <c r="B344" s="452" t="s">
        <v>1962</v>
      </c>
      <c r="C344" s="498" t="s">
        <v>145</v>
      </c>
      <c r="D344" s="499" t="str">
        <f>IF(งบทดลองเบื้องต้น!D344&gt;=0,"1","0")</f>
        <v>1</v>
      </c>
      <c r="E344" s="499" t="str">
        <f>IF(งบทดลองเบื้องต้น!E344&gt;=0,"1","0")</f>
        <v>1</v>
      </c>
      <c r="F344" s="499" t="str">
        <f>IF(งบทดลองเบื้องต้น!F344&gt;=0,"1","0")</f>
        <v>1</v>
      </c>
      <c r="G344" s="499" t="str">
        <f>IF(งบทดลองเบื้องต้น!G344&gt;=0,"1","0")</f>
        <v>1</v>
      </c>
      <c r="H344" s="499" t="str">
        <f>IF(งบทดลองเบื้องต้น!H344&gt;=0,"1","0")</f>
        <v>1</v>
      </c>
      <c r="I344" s="499" t="str">
        <f>IF(งบทดลองเบื้องต้น!I344&gt;=0,"1","0")</f>
        <v>1</v>
      </c>
      <c r="J344" s="499" t="str">
        <f>IF(งบทดลองเบื้องต้น!J344&gt;=0,"1","0")</f>
        <v>1</v>
      </c>
      <c r="K344" s="499" t="str">
        <f>IF(งบทดลองเบื้องต้น!K344&gt;=0,"1","0")</f>
        <v>1</v>
      </c>
    </row>
    <row r="345" spans="1:11" ht="25.2" customHeight="1">
      <c r="A345" s="497">
        <v>342</v>
      </c>
      <c r="B345" s="452" t="s">
        <v>1963</v>
      </c>
      <c r="C345" s="498" t="s">
        <v>146</v>
      </c>
      <c r="D345" s="499" t="str">
        <f>IF(งบทดลองเบื้องต้น!D345&gt;=0,"1","0")</f>
        <v>1</v>
      </c>
      <c r="E345" s="499" t="str">
        <f>IF(งบทดลองเบื้องต้น!E345&gt;=0,"1","0")</f>
        <v>1</v>
      </c>
      <c r="F345" s="499" t="str">
        <f>IF(งบทดลองเบื้องต้น!F345&gt;=0,"1","0")</f>
        <v>1</v>
      </c>
      <c r="G345" s="499" t="str">
        <f>IF(งบทดลองเบื้องต้น!G345&gt;=0,"1","0")</f>
        <v>1</v>
      </c>
      <c r="H345" s="499" t="str">
        <f>IF(งบทดลองเบื้องต้น!H345&gt;=0,"1","0")</f>
        <v>1</v>
      </c>
      <c r="I345" s="499" t="str">
        <f>IF(งบทดลองเบื้องต้น!I345&gt;=0,"1","0")</f>
        <v>1</v>
      </c>
      <c r="J345" s="499" t="str">
        <f>IF(งบทดลองเบื้องต้น!J345&gt;=0,"1","0")</f>
        <v>1</v>
      </c>
      <c r="K345" s="499" t="str">
        <f>IF(งบทดลองเบื้องต้น!K345&gt;=0,"1","0")</f>
        <v>1</v>
      </c>
    </row>
    <row r="346" spans="1:11" ht="25.2" customHeight="1">
      <c r="A346" s="497">
        <v>343</v>
      </c>
      <c r="B346" s="452" t="s">
        <v>1964</v>
      </c>
      <c r="C346" s="498" t="s">
        <v>133</v>
      </c>
      <c r="D346" s="499" t="str">
        <f>IF(งบทดลองเบื้องต้น!D346&gt;=0,"1","0")</f>
        <v>1</v>
      </c>
      <c r="E346" s="499" t="str">
        <f>IF(งบทดลองเบื้องต้น!E346&gt;=0,"1","0")</f>
        <v>1</v>
      </c>
      <c r="F346" s="499" t="str">
        <f>IF(งบทดลองเบื้องต้น!F346&gt;=0,"1","0")</f>
        <v>1</v>
      </c>
      <c r="G346" s="499" t="str">
        <f>IF(งบทดลองเบื้องต้น!G346&gt;=0,"1","0")</f>
        <v>1</v>
      </c>
      <c r="H346" s="499" t="str">
        <f>IF(งบทดลองเบื้องต้น!H346&gt;=0,"1","0")</f>
        <v>1</v>
      </c>
      <c r="I346" s="499" t="str">
        <f>IF(งบทดลองเบื้องต้น!I346&gt;=0,"1","0")</f>
        <v>1</v>
      </c>
      <c r="J346" s="499" t="str">
        <f>IF(งบทดลองเบื้องต้น!J346&gt;=0,"1","0")</f>
        <v>1</v>
      </c>
      <c r="K346" s="499" t="str">
        <f>IF(งบทดลองเบื้องต้น!K346&gt;=0,"1","0")</f>
        <v>1</v>
      </c>
    </row>
    <row r="347" spans="1:11" ht="25.2" customHeight="1">
      <c r="A347" s="497">
        <v>344</v>
      </c>
      <c r="B347" s="452" t="s">
        <v>1965</v>
      </c>
      <c r="C347" s="498" t="s">
        <v>1966</v>
      </c>
      <c r="D347" s="499" t="str">
        <f>IF(งบทดลองเบื้องต้น!D347&gt;=0,"1","0")</f>
        <v>1</v>
      </c>
      <c r="E347" s="499" t="str">
        <f>IF(งบทดลองเบื้องต้น!E347&gt;=0,"1","0")</f>
        <v>1</v>
      </c>
      <c r="F347" s="499" t="str">
        <f>IF(งบทดลองเบื้องต้น!F347&gt;=0,"1","0")</f>
        <v>1</v>
      </c>
      <c r="G347" s="499" t="str">
        <f>IF(งบทดลองเบื้องต้น!G347&gt;=0,"1","0")</f>
        <v>1</v>
      </c>
      <c r="H347" s="499" t="str">
        <f>IF(งบทดลองเบื้องต้น!H347&gt;=0,"1","0")</f>
        <v>1</v>
      </c>
      <c r="I347" s="499" t="str">
        <f>IF(งบทดลองเบื้องต้น!I347&gt;=0,"1","0")</f>
        <v>1</v>
      </c>
      <c r="J347" s="499" t="str">
        <f>IF(งบทดลองเบื้องต้น!J347&gt;=0,"1","0")</f>
        <v>1</v>
      </c>
      <c r="K347" s="499" t="str">
        <f>IF(งบทดลองเบื้องต้น!K347&gt;=0,"1","0")</f>
        <v>1</v>
      </c>
    </row>
    <row r="348" spans="1:11" ht="25.2" customHeight="1">
      <c r="A348" s="497">
        <v>345</v>
      </c>
      <c r="B348" s="452" t="s">
        <v>1967</v>
      </c>
      <c r="C348" s="498" t="s">
        <v>1968</v>
      </c>
      <c r="D348" s="499" t="str">
        <f>IF(งบทดลองเบื้องต้น!D348&gt;=0,"1","0")</f>
        <v>1</v>
      </c>
      <c r="E348" s="499" t="str">
        <f>IF(งบทดลองเบื้องต้น!E348&gt;=0,"1","0")</f>
        <v>1</v>
      </c>
      <c r="F348" s="499" t="str">
        <f>IF(งบทดลองเบื้องต้น!F348&gt;=0,"1","0")</f>
        <v>1</v>
      </c>
      <c r="G348" s="499" t="str">
        <f>IF(งบทดลองเบื้องต้น!G348&gt;=0,"1","0")</f>
        <v>1</v>
      </c>
      <c r="H348" s="499" t="str">
        <f>IF(งบทดลองเบื้องต้น!H348&gt;=0,"1","0")</f>
        <v>1</v>
      </c>
      <c r="I348" s="499" t="str">
        <f>IF(งบทดลองเบื้องต้น!I348&gt;=0,"1","0")</f>
        <v>1</v>
      </c>
      <c r="J348" s="499" t="str">
        <f>IF(งบทดลองเบื้องต้น!J348&gt;=0,"1","0")</f>
        <v>1</v>
      </c>
      <c r="K348" s="499" t="str">
        <f>IF(งบทดลองเบื้องต้น!K348&gt;=0,"1","0")</f>
        <v>1</v>
      </c>
    </row>
    <row r="349" spans="1:11" ht="25.2" customHeight="1">
      <c r="A349" s="497">
        <v>346</v>
      </c>
      <c r="B349" s="452" t="s">
        <v>711</v>
      </c>
      <c r="C349" s="498" t="s">
        <v>1494</v>
      </c>
      <c r="D349" s="499" t="str">
        <f>IF(งบทดลองเบื้องต้น!D349&gt;=0,"1","0")</f>
        <v>1</v>
      </c>
      <c r="E349" s="499" t="str">
        <f>IF(งบทดลองเบื้องต้น!E349&gt;=0,"1","0")</f>
        <v>1</v>
      </c>
      <c r="F349" s="499" t="str">
        <f>IF(งบทดลองเบื้องต้น!F349&gt;=0,"1","0")</f>
        <v>1</v>
      </c>
      <c r="G349" s="499" t="str">
        <f>IF(งบทดลองเบื้องต้น!G349&gt;=0,"1","0")</f>
        <v>1</v>
      </c>
      <c r="H349" s="499" t="str">
        <f>IF(งบทดลองเบื้องต้น!H349&gt;=0,"1","0")</f>
        <v>1</v>
      </c>
      <c r="I349" s="499" t="str">
        <f>IF(งบทดลองเบื้องต้น!I349&gt;=0,"1","0")</f>
        <v>1</v>
      </c>
      <c r="J349" s="499" t="str">
        <f>IF(งบทดลองเบื้องต้น!J349&gt;=0,"1","0")</f>
        <v>1</v>
      </c>
      <c r="K349" s="499" t="str">
        <f>IF(งบทดลองเบื้องต้น!K349&gt;=0,"1","0")</f>
        <v>1</v>
      </c>
    </row>
    <row r="350" spans="1:11" ht="25.2" customHeight="1">
      <c r="A350" s="497">
        <v>347</v>
      </c>
      <c r="B350" s="452" t="s">
        <v>712</v>
      </c>
      <c r="C350" s="498" t="s">
        <v>2047</v>
      </c>
      <c r="D350" s="499" t="str">
        <f>IF(งบทดลองเบื้องต้น!D350&gt;=0,"1","0")</f>
        <v>1</v>
      </c>
      <c r="E350" s="499" t="str">
        <f>IF(งบทดลองเบื้องต้น!E350&gt;=0,"1","0")</f>
        <v>1</v>
      </c>
      <c r="F350" s="499" t="str">
        <f>IF(งบทดลองเบื้องต้น!F350&gt;=0,"1","0")</f>
        <v>1</v>
      </c>
      <c r="G350" s="499" t="str">
        <f>IF(งบทดลองเบื้องต้น!G350&gt;=0,"1","0")</f>
        <v>1</v>
      </c>
      <c r="H350" s="499" t="str">
        <f>IF(งบทดลองเบื้องต้น!H350&gt;=0,"1","0")</f>
        <v>1</v>
      </c>
      <c r="I350" s="499" t="str">
        <f>IF(งบทดลองเบื้องต้น!I350&gt;=0,"1","0")</f>
        <v>1</v>
      </c>
      <c r="J350" s="499" t="str">
        <f>IF(งบทดลองเบื้องต้น!J350&gt;=0,"1","0")</f>
        <v>1</v>
      </c>
      <c r="K350" s="499" t="str">
        <f>IF(งบทดลองเบื้องต้น!K350&gt;=0,"1","0")</f>
        <v>1</v>
      </c>
    </row>
    <row r="351" spans="1:11" ht="25.2" customHeight="1">
      <c r="A351" s="497">
        <v>348</v>
      </c>
      <c r="B351" s="452" t="s">
        <v>713</v>
      </c>
      <c r="C351" s="498" t="s">
        <v>137</v>
      </c>
      <c r="D351" s="499" t="str">
        <f>IF(งบทดลองเบื้องต้น!D351&gt;=0,"1","0")</f>
        <v>1</v>
      </c>
      <c r="E351" s="499" t="str">
        <f>IF(งบทดลองเบื้องต้น!E351&gt;=0,"1","0")</f>
        <v>1</v>
      </c>
      <c r="F351" s="499" t="str">
        <f>IF(งบทดลองเบื้องต้น!F351&gt;=0,"1","0")</f>
        <v>1</v>
      </c>
      <c r="G351" s="499" t="str">
        <f>IF(งบทดลองเบื้องต้น!G351&gt;=0,"1","0")</f>
        <v>1</v>
      </c>
      <c r="H351" s="499" t="str">
        <f>IF(งบทดลองเบื้องต้น!H351&gt;=0,"1","0")</f>
        <v>1</v>
      </c>
      <c r="I351" s="499" t="str">
        <f>IF(งบทดลองเบื้องต้น!I351&gt;=0,"1","0")</f>
        <v>1</v>
      </c>
      <c r="J351" s="499" t="str">
        <f>IF(งบทดลองเบื้องต้น!J351&gt;=0,"1","0")</f>
        <v>1</v>
      </c>
      <c r="K351" s="499" t="str">
        <f>IF(งบทดลองเบื้องต้น!K351&gt;=0,"1","0")</f>
        <v>1</v>
      </c>
    </row>
    <row r="352" spans="1:11" ht="25.2" customHeight="1">
      <c r="A352" s="497">
        <v>349</v>
      </c>
      <c r="B352" s="452" t="s">
        <v>716</v>
      </c>
      <c r="C352" s="498" t="s">
        <v>147</v>
      </c>
      <c r="D352" s="499" t="str">
        <f>IF(งบทดลองเบื้องต้น!D352&gt;=0,"1","0")</f>
        <v>1</v>
      </c>
      <c r="E352" s="499" t="str">
        <f>IF(งบทดลองเบื้องต้น!E352&gt;=0,"1","0")</f>
        <v>1</v>
      </c>
      <c r="F352" s="499" t="str">
        <f>IF(งบทดลองเบื้องต้น!F352&gt;=0,"1","0")</f>
        <v>1</v>
      </c>
      <c r="G352" s="499" t="str">
        <f>IF(งบทดลองเบื้องต้น!G352&gt;=0,"1","0")</f>
        <v>1</v>
      </c>
      <c r="H352" s="499" t="str">
        <f>IF(งบทดลองเบื้องต้น!H352&gt;=0,"1","0")</f>
        <v>1</v>
      </c>
      <c r="I352" s="499" t="str">
        <f>IF(งบทดลองเบื้องต้น!I352&gt;=0,"1","0")</f>
        <v>1</v>
      </c>
      <c r="J352" s="499" t="str">
        <f>IF(งบทดลองเบื้องต้น!J352&gt;=0,"1","0")</f>
        <v>1</v>
      </c>
      <c r="K352" s="499" t="str">
        <f>IF(งบทดลองเบื้องต้น!K352&gt;=0,"1","0")</f>
        <v>1</v>
      </c>
    </row>
    <row r="353" spans="1:11" ht="25.2" customHeight="1">
      <c r="A353" s="497">
        <v>350</v>
      </c>
      <c r="B353" s="452" t="s">
        <v>717</v>
      </c>
      <c r="C353" s="498" t="s">
        <v>148</v>
      </c>
      <c r="D353" s="499" t="str">
        <f>IF(งบทดลองเบื้องต้น!D353&gt;=0,"1","0")</f>
        <v>1</v>
      </c>
      <c r="E353" s="499" t="str">
        <f>IF(งบทดลองเบื้องต้น!E353&gt;=0,"1","0")</f>
        <v>1</v>
      </c>
      <c r="F353" s="499" t="str">
        <f>IF(งบทดลองเบื้องต้น!F353&gt;=0,"1","0")</f>
        <v>1</v>
      </c>
      <c r="G353" s="499" t="str">
        <f>IF(งบทดลองเบื้องต้น!G353&gt;=0,"1","0")</f>
        <v>1</v>
      </c>
      <c r="H353" s="499" t="str">
        <f>IF(งบทดลองเบื้องต้น!H353&gt;=0,"1","0")</f>
        <v>1</v>
      </c>
      <c r="I353" s="499" t="str">
        <f>IF(งบทดลองเบื้องต้น!I353&gt;=0,"1","0")</f>
        <v>1</v>
      </c>
      <c r="J353" s="499" t="str">
        <f>IF(งบทดลองเบื้องต้น!J353&gt;=0,"1","0")</f>
        <v>1</v>
      </c>
      <c r="K353" s="499" t="str">
        <f>IF(งบทดลองเบื้องต้น!K353&gt;=0,"1","0")</f>
        <v>1</v>
      </c>
    </row>
    <row r="354" spans="1:11" ht="25.2" customHeight="1">
      <c r="A354" s="497">
        <v>351</v>
      </c>
      <c r="B354" s="467" t="s">
        <v>718</v>
      </c>
      <c r="C354" s="498" t="s">
        <v>2225</v>
      </c>
      <c r="D354" s="499" t="str">
        <f>IF(งบทดลองเบื้องต้น!D354&gt;=0,"1","0")</f>
        <v>1</v>
      </c>
      <c r="E354" s="499" t="str">
        <f>IF(งบทดลองเบื้องต้น!E354&gt;=0,"1","0")</f>
        <v>1</v>
      </c>
      <c r="F354" s="499" t="str">
        <f>IF(งบทดลองเบื้องต้น!F354&gt;=0,"1","0")</f>
        <v>1</v>
      </c>
      <c r="G354" s="499" t="str">
        <f>IF(งบทดลองเบื้องต้น!G354&gt;=0,"1","0")</f>
        <v>1</v>
      </c>
      <c r="H354" s="499" t="str">
        <f>IF(งบทดลองเบื้องต้น!H354&gt;=0,"1","0")</f>
        <v>1</v>
      </c>
      <c r="I354" s="499" t="str">
        <f>IF(งบทดลองเบื้องต้น!I354&gt;=0,"1","0")</f>
        <v>1</v>
      </c>
      <c r="J354" s="499" t="str">
        <f>IF(งบทดลองเบื้องต้น!J354&gt;=0,"1","0")</f>
        <v>1</v>
      </c>
      <c r="K354" s="499" t="str">
        <f>IF(งบทดลองเบื้องต้น!K354&gt;=0,"1","0")</f>
        <v>1</v>
      </c>
    </row>
    <row r="355" spans="1:11" ht="25.2" customHeight="1">
      <c r="A355" s="497">
        <v>352</v>
      </c>
      <c r="B355" s="452" t="s">
        <v>719</v>
      </c>
      <c r="C355" s="498" t="s">
        <v>150</v>
      </c>
      <c r="D355" s="499" t="str">
        <f>IF(งบทดลองเบื้องต้น!D355&gt;=0,"1","0")</f>
        <v>1</v>
      </c>
      <c r="E355" s="499" t="str">
        <f>IF(งบทดลองเบื้องต้น!E355&gt;=0,"1","0")</f>
        <v>1</v>
      </c>
      <c r="F355" s="499" t="str">
        <f>IF(งบทดลองเบื้องต้น!F355&gt;=0,"1","0")</f>
        <v>1</v>
      </c>
      <c r="G355" s="499" t="str">
        <f>IF(งบทดลองเบื้องต้น!G355&gt;=0,"1","0")</f>
        <v>1</v>
      </c>
      <c r="H355" s="499" t="str">
        <f>IF(งบทดลองเบื้องต้น!H355&gt;=0,"1","0")</f>
        <v>1</v>
      </c>
      <c r="I355" s="499" t="str">
        <f>IF(งบทดลองเบื้องต้น!I355&gt;=0,"1","0")</f>
        <v>1</v>
      </c>
      <c r="J355" s="499" t="str">
        <f>IF(งบทดลองเบื้องต้น!J355&gt;=0,"1","0")</f>
        <v>1</v>
      </c>
      <c r="K355" s="499" t="str">
        <f>IF(งบทดลองเบื้องต้น!K355&gt;=0,"1","0")</f>
        <v>1</v>
      </c>
    </row>
    <row r="356" spans="1:11" ht="25.2" customHeight="1">
      <c r="A356" s="497">
        <v>353</v>
      </c>
      <c r="B356" s="452" t="s">
        <v>720</v>
      </c>
      <c r="C356" s="498" t="s">
        <v>2226</v>
      </c>
      <c r="D356" s="499" t="str">
        <f>IF(งบทดลองเบื้องต้น!D356&gt;=0,"1","0")</f>
        <v>1</v>
      </c>
      <c r="E356" s="499" t="str">
        <f>IF(งบทดลองเบื้องต้น!E356&gt;=0,"1","0")</f>
        <v>1</v>
      </c>
      <c r="F356" s="499" t="str">
        <f>IF(งบทดลองเบื้องต้น!F356&gt;=0,"1","0")</f>
        <v>1</v>
      </c>
      <c r="G356" s="499" t="str">
        <f>IF(งบทดลองเบื้องต้น!G356&gt;=0,"1","0")</f>
        <v>1</v>
      </c>
      <c r="H356" s="499" t="str">
        <f>IF(งบทดลองเบื้องต้น!H356&gt;=0,"1","0")</f>
        <v>1</v>
      </c>
      <c r="I356" s="499" t="str">
        <f>IF(งบทดลองเบื้องต้น!I356&gt;=0,"1","0")</f>
        <v>1</v>
      </c>
      <c r="J356" s="499" t="str">
        <f>IF(งบทดลองเบื้องต้น!J356&gt;=0,"1","0")</f>
        <v>1</v>
      </c>
      <c r="K356" s="499" t="str">
        <f>IF(งบทดลองเบื้องต้น!K356&gt;=0,"1","0")</f>
        <v>1</v>
      </c>
    </row>
    <row r="357" spans="1:11" ht="25.2" customHeight="1">
      <c r="A357" s="497">
        <v>354</v>
      </c>
      <c r="B357" s="452" t="s">
        <v>721</v>
      </c>
      <c r="C357" s="498" t="s">
        <v>151</v>
      </c>
      <c r="D357" s="499" t="str">
        <f>IF(งบทดลองเบื้องต้น!D357&gt;=0,"1","0")</f>
        <v>1</v>
      </c>
      <c r="E357" s="499" t="str">
        <f>IF(งบทดลองเบื้องต้น!E357&gt;=0,"1","0")</f>
        <v>1</v>
      </c>
      <c r="F357" s="499" t="str">
        <f>IF(งบทดลองเบื้องต้น!F357&gt;=0,"1","0")</f>
        <v>1</v>
      </c>
      <c r="G357" s="499" t="str">
        <f>IF(งบทดลองเบื้องต้น!G357&gt;=0,"1","0")</f>
        <v>1</v>
      </c>
      <c r="H357" s="499" t="str">
        <f>IF(งบทดลองเบื้องต้น!H357&gt;=0,"1","0")</f>
        <v>1</v>
      </c>
      <c r="I357" s="499" t="str">
        <f>IF(งบทดลองเบื้องต้น!I357&gt;=0,"1","0")</f>
        <v>1</v>
      </c>
      <c r="J357" s="499" t="str">
        <f>IF(งบทดลองเบื้องต้น!J357&gt;=0,"1","0")</f>
        <v>1</v>
      </c>
      <c r="K357" s="499" t="str">
        <f>IF(งบทดลองเบื้องต้น!K357&gt;=0,"1","0")</f>
        <v>1</v>
      </c>
    </row>
    <row r="358" spans="1:11" s="465" customFormat="1" ht="25.2" customHeight="1">
      <c r="A358" s="497">
        <v>355</v>
      </c>
      <c r="B358" s="452" t="s">
        <v>722</v>
      </c>
      <c r="C358" s="498" t="s">
        <v>2227</v>
      </c>
      <c r="D358" s="499" t="str">
        <f>IF(งบทดลองเบื้องต้น!D358&gt;=0,"1","0")</f>
        <v>1</v>
      </c>
      <c r="E358" s="499" t="str">
        <f>IF(งบทดลองเบื้องต้น!E358&gt;=0,"1","0")</f>
        <v>1</v>
      </c>
      <c r="F358" s="499" t="str">
        <f>IF(งบทดลองเบื้องต้น!F358&gt;=0,"1","0")</f>
        <v>1</v>
      </c>
      <c r="G358" s="499" t="str">
        <f>IF(งบทดลองเบื้องต้น!G358&gt;=0,"1","0")</f>
        <v>1</v>
      </c>
      <c r="H358" s="499" t="str">
        <f>IF(งบทดลองเบื้องต้น!H358&gt;=0,"1","0")</f>
        <v>1</v>
      </c>
      <c r="I358" s="499" t="str">
        <f>IF(งบทดลองเบื้องต้น!I358&gt;=0,"1","0")</f>
        <v>1</v>
      </c>
      <c r="J358" s="499" t="str">
        <f>IF(งบทดลองเบื้องต้น!J358&gt;=0,"1","0")</f>
        <v>1</v>
      </c>
      <c r="K358" s="499" t="str">
        <f>IF(งบทดลองเบื้องต้น!K358&gt;=0,"1","0")</f>
        <v>1</v>
      </c>
    </row>
    <row r="359" spans="1:11" s="466" customFormat="1" ht="25.2" customHeight="1">
      <c r="A359" s="497">
        <v>356</v>
      </c>
      <c r="B359" s="452" t="s">
        <v>723</v>
      </c>
      <c r="C359" s="498" t="s">
        <v>153</v>
      </c>
      <c r="D359" s="499" t="str">
        <f>IF(งบทดลองเบื้องต้น!D359&gt;=0,"1","0")</f>
        <v>1</v>
      </c>
      <c r="E359" s="499" t="str">
        <f>IF(งบทดลองเบื้องต้น!E359&gt;=0,"1","0")</f>
        <v>1</v>
      </c>
      <c r="F359" s="499" t="str">
        <f>IF(งบทดลองเบื้องต้น!F359&gt;=0,"1","0")</f>
        <v>1</v>
      </c>
      <c r="G359" s="499" t="str">
        <f>IF(งบทดลองเบื้องต้น!G359&gt;=0,"1","0")</f>
        <v>1</v>
      </c>
      <c r="H359" s="499" t="str">
        <f>IF(งบทดลองเบื้องต้น!H359&gt;=0,"1","0")</f>
        <v>1</v>
      </c>
      <c r="I359" s="499" t="str">
        <f>IF(งบทดลองเบื้องต้น!I359&gt;=0,"1","0")</f>
        <v>1</v>
      </c>
      <c r="J359" s="499" t="str">
        <f>IF(งบทดลองเบื้องต้น!J359&gt;=0,"1","0")</f>
        <v>1</v>
      </c>
      <c r="K359" s="499" t="str">
        <f>IF(งบทดลองเบื้องต้น!K359&gt;=0,"1","0")</f>
        <v>1</v>
      </c>
    </row>
    <row r="360" spans="1:11" ht="25.2" customHeight="1">
      <c r="A360" s="497">
        <v>357</v>
      </c>
      <c r="B360" s="452" t="s">
        <v>724</v>
      </c>
      <c r="C360" s="498" t="s">
        <v>154</v>
      </c>
      <c r="D360" s="499" t="str">
        <f>IF(งบทดลองเบื้องต้น!D360&gt;=0,"1","0")</f>
        <v>1</v>
      </c>
      <c r="E360" s="499" t="str">
        <f>IF(งบทดลองเบื้องต้น!E360&gt;=0,"1","0")</f>
        <v>1</v>
      </c>
      <c r="F360" s="499" t="str">
        <f>IF(งบทดลองเบื้องต้น!F360&gt;=0,"1","0")</f>
        <v>1</v>
      </c>
      <c r="G360" s="499" t="str">
        <f>IF(งบทดลองเบื้องต้น!G360&gt;=0,"1","0")</f>
        <v>1</v>
      </c>
      <c r="H360" s="499" t="str">
        <f>IF(งบทดลองเบื้องต้น!H360&gt;=0,"1","0")</f>
        <v>1</v>
      </c>
      <c r="I360" s="499" t="str">
        <f>IF(งบทดลองเบื้องต้น!I360&gt;=0,"1","0")</f>
        <v>1</v>
      </c>
      <c r="J360" s="499" t="str">
        <f>IF(งบทดลองเบื้องต้น!J360&gt;=0,"1","0")</f>
        <v>1</v>
      </c>
      <c r="K360" s="499" t="str">
        <f>IF(งบทดลองเบื้องต้น!K360&gt;=0,"1","0")</f>
        <v>1</v>
      </c>
    </row>
    <row r="361" spans="1:11" ht="25.2" customHeight="1">
      <c r="A361" s="497">
        <v>358</v>
      </c>
      <c r="B361" s="452" t="s">
        <v>725</v>
      </c>
      <c r="C361" s="498" t="s">
        <v>1826</v>
      </c>
      <c r="D361" s="499" t="str">
        <f>IF(งบทดลองเบื้องต้น!D361&gt;=0,"1","0")</f>
        <v>1</v>
      </c>
      <c r="E361" s="499" t="str">
        <f>IF(งบทดลองเบื้องต้น!E361&gt;=0,"1","0")</f>
        <v>1</v>
      </c>
      <c r="F361" s="499" t="str">
        <f>IF(งบทดลองเบื้องต้น!F361&gt;=0,"1","0")</f>
        <v>1</v>
      </c>
      <c r="G361" s="499" t="str">
        <f>IF(งบทดลองเบื้องต้น!G361&gt;=0,"1","0")</f>
        <v>1</v>
      </c>
      <c r="H361" s="499" t="str">
        <f>IF(งบทดลองเบื้องต้น!H361&gt;=0,"1","0")</f>
        <v>1</v>
      </c>
      <c r="I361" s="499" t="str">
        <f>IF(งบทดลองเบื้องต้น!I361&gt;=0,"1","0")</f>
        <v>1</v>
      </c>
      <c r="J361" s="499" t="str">
        <f>IF(งบทดลองเบื้องต้น!J361&gt;=0,"1","0")</f>
        <v>1</v>
      </c>
      <c r="K361" s="499" t="str">
        <f>IF(งบทดลองเบื้องต้น!K361&gt;=0,"1","0")</f>
        <v>1</v>
      </c>
    </row>
    <row r="362" spans="1:11" ht="25.2" customHeight="1">
      <c r="A362" s="497">
        <v>359</v>
      </c>
      <c r="B362" s="452" t="s">
        <v>726</v>
      </c>
      <c r="C362" s="498" t="s">
        <v>2228</v>
      </c>
      <c r="D362" s="499" t="str">
        <f>IF(งบทดลองเบื้องต้น!D362&gt;=0,"1","0")</f>
        <v>1</v>
      </c>
      <c r="E362" s="499" t="str">
        <f>IF(งบทดลองเบื้องต้น!E362&gt;=0,"1","0")</f>
        <v>1</v>
      </c>
      <c r="F362" s="499" t="str">
        <f>IF(งบทดลองเบื้องต้น!F362&gt;=0,"1","0")</f>
        <v>1</v>
      </c>
      <c r="G362" s="499" t="str">
        <f>IF(งบทดลองเบื้องต้น!G362&gt;=0,"1","0")</f>
        <v>1</v>
      </c>
      <c r="H362" s="499" t="str">
        <f>IF(งบทดลองเบื้องต้น!H362&gt;=0,"1","0")</f>
        <v>1</v>
      </c>
      <c r="I362" s="499" t="str">
        <f>IF(งบทดลองเบื้องต้น!I362&gt;=0,"1","0")</f>
        <v>1</v>
      </c>
      <c r="J362" s="499" t="str">
        <f>IF(งบทดลองเบื้องต้น!J362&gt;=0,"1","0")</f>
        <v>1</v>
      </c>
      <c r="K362" s="499" t="str">
        <f>IF(งบทดลองเบื้องต้น!K362&gt;=0,"1","0")</f>
        <v>1</v>
      </c>
    </row>
    <row r="363" spans="1:11" ht="25.2" customHeight="1">
      <c r="A363" s="497">
        <v>360</v>
      </c>
      <c r="B363" s="452" t="s">
        <v>727</v>
      </c>
      <c r="C363" s="498" t="s">
        <v>1828</v>
      </c>
      <c r="D363" s="499" t="str">
        <f>IF(งบทดลองเบื้องต้น!D363&gt;=0,"1","0")</f>
        <v>1</v>
      </c>
      <c r="E363" s="499" t="str">
        <f>IF(งบทดลองเบื้องต้น!E363&gt;=0,"1","0")</f>
        <v>1</v>
      </c>
      <c r="F363" s="499" t="str">
        <f>IF(งบทดลองเบื้องต้น!F363&gt;=0,"1","0")</f>
        <v>1</v>
      </c>
      <c r="G363" s="499" t="str">
        <f>IF(งบทดลองเบื้องต้น!G363&gt;=0,"1","0")</f>
        <v>1</v>
      </c>
      <c r="H363" s="499" t="str">
        <f>IF(งบทดลองเบื้องต้น!H363&gt;=0,"1","0")</f>
        <v>1</v>
      </c>
      <c r="I363" s="499" t="str">
        <f>IF(งบทดลองเบื้องต้น!I363&gt;=0,"1","0")</f>
        <v>1</v>
      </c>
      <c r="J363" s="499" t="str">
        <f>IF(งบทดลองเบื้องต้น!J363&gt;=0,"1","0")</f>
        <v>1</v>
      </c>
      <c r="K363" s="499" t="str">
        <f>IF(งบทดลองเบื้องต้น!K363&gt;=0,"1","0")</f>
        <v>1</v>
      </c>
    </row>
    <row r="364" spans="1:11" ht="25.2" customHeight="1">
      <c r="A364" s="497">
        <v>361</v>
      </c>
      <c r="B364" s="452" t="s">
        <v>728</v>
      </c>
      <c r="C364" s="498" t="s">
        <v>410</v>
      </c>
      <c r="D364" s="499" t="str">
        <f>IF(งบทดลองเบื้องต้น!D364&gt;=0,"1","0")</f>
        <v>1</v>
      </c>
      <c r="E364" s="499" t="str">
        <f>IF(งบทดลองเบื้องต้น!E364&gt;=0,"1","0")</f>
        <v>1</v>
      </c>
      <c r="F364" s="499" t="str">
        <f>IF(งบทดลองเบื้องต้น!F364&gt;=0,"1","0")</f>
        <v>1</v>
      </c>
      <c r="G364" s="499" t="str">
        <f>IF(งบทดลองเบื้องต้น!G364&gt;=0,"1","0")</f>
        <v>1</v>
      </c>
      <c r="H364" s="499" t="str">
        <f>IF(งบทดลองเบื้องต้น!H364&gt;=0,"1","0")</f>
        <v>1</v>
      </c>
      <c r="I364" s="499" t="str">
        <f>IF(งบทดลองเบื้องต้น!I364&gt;=0,"1","0")</f>
        <v>1</v>
      </c>
      <c r="J364" s="499" t="str">
        <f>IF(งบทดลองเบื้องต้น!J364&gt;=0,"1","0")</f>
        <v>1</v>
      </c>
      <c r="K364" s="499" t="str">
        <f>IF(งบทดลองเบื้องต้น!K364&gt;=0,"1","0")</f>
        <v>1</v>
      </c>
    </row>
    <row r="365" spans="1:11" ht="25.2" customHeight="1">
      <c r="A365" s="497">
        <v>362</v>
      </c>
      <c r="B365" s="452" t="s">
        <v>729</v>
      </c>
      <c r="C365" s="498" t="s">
        <v>155</v>
      </c>
      <c r="D365" s="499" t="str">
        <f>IF(งบทดลองเบื้องต้น!D365&gt;=0,"1","0")</f>
        <v>1</v>
      </c>
      <c r="E365" s="499" t="str">
        <f>IF(งบทดลองเบื้องต้น!E365&gt;=0,"1","0")</f>
        <v>1</v>
      </c>
      <c r="F365" s="499" t="str">
        <f>IF(งบทดลองเบื้องต้น!F365&gt;=0,"1","0")</f>
        <v>1</v>
      </c>
      <c r="G365" s="499" t="str">
        <f>IF(งบทดลองเบื้องต้น!G365&gt;=0,"1","0")</f>
        <v>1</v>
      </c>
      <c r="H365" s="499" t="str">
        <f>IF(งบทดลองเบื้องต้น!H365&gt;=0,"1","0")</f>
        <v>1</v>
      </c>
      <c r="I365" s="499" t="str">
        <f>IF(งบทดลองเบื้องต้น!I365&gt;=0,"1","0")</f>
        <v>1</v>
      </c>
      <c r="J365" s="499" t="str">
        <f>IF(งบทดลองเบื้องต้น!J365&gt;=0,"1","0")</f>
        <v>1</v>
      </c>
      <c r="K365" s="499" t="str">
        <f>IF(งบทดลองเบื้องต้น!K365&gt;=0,"1","0")</f>
        <v>1</v>
      </c>
    </row>
    <row r="366" spans="1:11" ht="25.2" customHeight="1">
      <c r="A366" s="497">
        <v>363</v>
      </c>
      <c r="B366" s="452" t="s">
        <v>730</v>
      </c>
      <c r="C366" s="498" t="s">
        <v>156</v>
      </c>
      <c r="D366" s="499" t="str">
        <f>IF(งบทดลองเบื้องต้น!D366&gt;=0,"1","0")</f>
        <v>1</v>
      </c>
      <c r="E366" s="499" t="str">
        <f>IF(งบทดลองเบื้องต้น!E366&gt;=0,"1","0")</f>
        <v>1</v>
      </c>
      <c r="F366" s="499" t="str">
        <f>IF(งบทดลองเบื้องต้น!F366&gt;=0,"1","0")</f>
        <v>1</v>
      </c>
      <c r="G366" s="499" t="str">
        <f>IF(งบทดลองเบื้องต้น!G366&gt;=0,"1","0")</f>
        <v>1</v>
      </c>
      <c r="H366" s="499" t="str">
        <f>IF(งบทดลองเบื้องต้น!H366&gt;=0,"1","0")</f>
        <v>1</v>
      </c>
      <c r="I366" s="499" t="str">
        <f>IF(งบทดลองเบื้องต้น!I366&gt;=0,"1","0")</f>
        <v>1</v>
      </c>
      <c r="J366" s="499" t="str">
        <f>IF(งบทดลองเบื้องต้น!J366&gt;=0,"1","0")</f>
        <v>1</v>
      </c>
      <c r="K366" s="499" t="str">
        <f>IF(งบทดลองเบื้องต้น!K366&gt;=0,"1","0")</f>
        <v>1</v>
      </c>
    </row>
    <row r="367" spans="1:11" ht="25.2" customHeight="1">
      <c r="A367" s="497">
        <v>364</v>
      </c>
      <c r="B367" s="452" t="s">
        <v>731</v>
      </c>
      <c r="C367" s="498" t="s">
        <v>2229</v>
      </c>
      <c r="D367" s="499" t="str">
        <f>IF(งบทดลองเบื้องต้น!D367&gt;=0,"1","0")</f>
        <v>1</v>
      </c>
      <c r="E367" s="499" t="str">
        <f>IF(งบทดลองเบื้องต้น!E367&gt;=0,"1","0")</f>
        <v>1</v>
      </c>
      <c r="F367" s="499" t="str">
        <f>IF(งบทดลองเบื้องต้น!F367&gt;=0,"1","0")</f>
        <v>1</v>
      </c>
      <c r="G367" s="499" t="str">
        <f>IF(งบทดลองเบื้องต้น!G367&gt;=0,"1","0")</f>
        <v>1</v>
      </c>
      <c r="H367" s="499" t="str">
        <f>IF(งบทดลองเบื้องต้น!H367&gt;=0,"1","0")</f>
        <v>1</v>
      </c>
      <c r="I367" s="499" t="str">
        <f>IF(งบทดลองเบื้องต้น!I367&gt;=0,"1","0")</f>
        <v>1</v>
      </c>
      <c r="J367" s="499" t="str">
        <f>IF(งบทดลองเบื้องต้น!J367&gt;=0,"1","0")</f>
        <v>1</v>
      </c>
      <c r="K367" s="499" t="str">
        <f>IF(งบทดลองเบื้องต้น!K367&gt;=0,"1","0")</f>
        <v>1</v>
      </c>
    </row>
    <row r="368" spans="1:11" ht="25.2" customHeight="1">
      <c r="A368" s="497">
        <v>365</v>
      </c>
      <c r="B368" s="452" t="s">
        <v>732</v>
      </c>
      <c r="C368" s="498" t="s">
        <v>158</v>
      </c>
      <c r="D368" s="499" t="str">
        <f>IF(งบทดลองเบื้องต้น!D368&gt;=0,"1","0")</f>
        <v>1</v>
      </c>
      <c r="E368" s="499" t="str">
        <f>IF(งบทดลองเบื้องต้น!E368&gt;=0,"1","0")</f>
        <v>1</v>
      </c>
      <c r="F368" s="499" t="str">
        <f>IF(งบทดลองเบื้องต้น!F368&gt;=0,"1","0")</f>
        <v>1</v>
      </c>
      <c r="G368" s="499" t="str">
        <f>IF(งบทดลองเบื้องต้น!G368&gt;=0,"1","0")</f>
        <v>1</v>
      </c>
      <c r="H368" s="499" t="str">
        <f>IF(งบทดลองเบื้องต้น!H368&gt;=0,"1","0")</f>
        <v>1</v>
      </c>
      <c r="I368" s="499" t="str">
        <f>IF(งบทดลองเบื้องต้น!I368&gt;=0,"1","0")</f>
        <v>1</v>
      </c>
      <c r="J368" s="499" t="str">
        <f>IF(งบทดลองเบื้องต้น!J368&gt;=0,"1","0")</f>
        <v>1</v>
      </c>
      <c r="K368" s="499" t="str">
        <f>IF(งบทดลองเบื้องต้น!K368&gt;=0,"1","0")</f>
        <v>1</v>
      </c>
    </row>
    <row r="369" spans="1:11" ht="25.2" customHeight="1">
      <c r="A369" s="497">
        <v>366</v>
      </c>
      <c r="B369" s="452" t="s">
        <v>2099</v>
      </c>
      <c r="C369" s="498" t="s">
        <v>2127</v>
      </c>
      <c r="D369" s="499" t="str">
        <f>IF(งบทดลองเบื้องต้น!D369&gt;=0,"1","0")</f>
        <v>1</v>
      </c>
      <c r="E369" s="499" t="str">
        <f>IF(งบทดลองเบื้องต้น!E369&gt;=0,"1","0")</f>
        <v>1</v>
      </c>
      <c r="F369" s="499" t="str">
        <f>IF(งบทดลองเบื้องต้น!F369&gt;=0,"1","0")</f>
        <v>1</v>
      </c>
      <c r="G369" s="499" t="str">
        <f>IF(งบทดลองเบื้องต้น!G369&gt;=0,"1","0")</f>
        <v>1</v>
      </c>
      <c r="H369" s="499" t="str">
        <f>IF(งบทดลองเบื้องต้น!H369&gt;=0,"1","0")</f>
        <v>1</v>
      </c>
      <c r="I369" s="499" t="str">
        <f>IF(งบทดลองเบื้องต้น!I369&gt;=0,"1","0")</f>
        <v>1</v>
      </c>
      <c r="J369" s="499" t="str">
        <f>IF(งบทดลองเบื้องต้น!J369&gt;=0,"1","0")</f>
        <v>1</v>
      </c>
      <c r="K369" s="499" t="str">
        <f>IF(งบทดลองเบื้องต้น!K369&gt;=0,"1","0")</f>
        <v>1</v>
      </c>
    </row>
    <row r="370" spans="1:11" ht="25.2" customHeight="1">
      <c r="A370" s="497">
        <v>367</v>
      </c>
      <c r="B370" s="452" t="s">
        <v>733</v>
      </c>
      <c r="C370" s="498" t="s">
        <v>159</v>
      </c>
      <c r="D370" s="499" t="str">
        <f>IF(งบทดลองเบื้องต้น!D370&gt;=0,"1","0")</f>
        <v>1</v>
      </c>
      <c r="E370" s="499" t="str">
        <f>IF(งบทดลองเบื้องต้น!E370&gt;=0,"1","0")</f>
        <v>1</v>
      </c>
      <c r="F370" s="499" t="str">
        <f>IF(งบทดลองเบื้องต้น!F370&gt;=0,"1","0")</f>
        <v>1</v>
      </c>
      <c r="G370" s="499" t="str">
        <f>IF(งบทดลองเบื้องต้น!G370&gt;=0,"1","0")</f>
        <v>1</v>
      </c>
      <c r="H370" s="499" t="str">
        <f>IF(งบทดลองเบื้องต้น!H370&gt;=0,"1","0")</f>
        <v>1</v>
      </c>
      <c r="I370" s="499" t="str">
        <f>IF(งบทดลองเบื้องต้น!I370&gt;=0,"1","0")</f>
        <v>1</v>
      </c>
      <c r="J370" s="499" t="str">
        <f>IF(งบทดลองเบื้องต้น!J370&gt;=0,"1","0")</f>
        <v>1</v>
      </c>
      <c r="K370" s="499" t="str">
        <f>IF(งบทดลองเบื้องต้น!K370&gt;=0,"1","0")</f>
        <v>1</v>
      </c>
    </row>
    <row r="371" spans="1:11" s="471" customFormat="1" ht="25.2" customHeight="1">
      <c r="A371" s="511">
        <v>368</v>
      </c>
      <c r="B371" s="512" t="s">
        <v>734</v>
      </c>
      <c r="C371" s="513" t="s">
        <v>160</v>
      </c>
      <c r="D371" s="499" t="str">
        <f>IF(งบทดลองเบื้องต้น!D371&gt;=0,"1","0")</f>
        <v>1</v>
      </c>
      <c r="E371" s="499" t="str">
        <f>IF(งบทดลองเบื้องต้น!E371&gt;=0,"1","0")</f>
        <v>1</v>
      </c>
      <c r="F371" s="499" t="str">
        <f>IF(งบทดลองเบื้องต้น!F371&gt;=0,"1","0")</f>
        <v>1</v>
      </c>
      <c r="G371" s="499" t="str">
        <f>IF(งบทดลองเบื้องต้น!G371&gt;=0,"1","0")</f>
        <v>1</v>
      </c>
      <c r="H371" s="499" t="str">
        <f>IF(งบทดลองเบื้องต้น!H371&gt;=0,"1","0")</f>
        <v>1</v>
      </c>
      <c r="I371" s="499" t="str">
        <f>IF(งบทดลองเบื้องต้น!I371&gt;=0,"1","0")</f>
        <v>1</v>
      </c>
      <c r="J371" s="499" t="str">
        <f>IF(งบทดลองเบื้องต้น!J371&gt;=0,"1","0")</f>
        <v>1</v>
      </c>
      <c r="K371" s="499" t="str">
        <f>IF(งบทดลองเบื้องต้น!K371&gt;=0,"1","0")</f>
        <v>1</v>
      </c>
    </row>
    <row r="372" spans="1:11" ht="25.2" customHeight="1">
      <c r="A372" s="497">
        <v>369</v>
      </c>
      <c r="B372" s="452" t="s">
        <v>735</v>
      </c>
      <c r="C372" s="498" t="s">
        <v>2230</v>
      </c>
      <c r="D372" s="499" t="str">
        <f>IF(งบทดลองเบื้องต้น!D372&gt;=0,"1","0")</f>
        <v>1</v>
      </c>
      <c r="E372" s="499" t="str">
        <f>IF(งบทดลองเบื้องต้น!E372&gt;=0,"1","0")</f>
        <v>1</v>
      </c>
      <c r="F372" s="499" t="str">
        <f>IF(งบทดลองเบื้องต้น!F372&gt;=0,"1","0")</f>
        <v>1</v>
      </c>
      <c r="G372" s="499" t="str">
        <f>IF(งบทดลองเบื้องต้น!G372&gt;=0,"1","0")</f>
        <v>1</v>
      </c>
      <c r="H372" s="499" t="str">
        <f>IF(งบทดลองเบื้องต้น!H372&gt;=0,"1","0")</f>
        <v>1</v>
      </c>
      <c r="I372" s="499" t="str">
        <f>IF(งบทดลองเบื้องต้น!I372&gt;=0,"1","0")</f>
        <v>1</v>
      </c>
      <c r="J372" s="499" t="str">
        <f>IF(งบทดลองเบื้องต้น!J372&gt;=0,"1","0")</f>
        <v>1</v>
      </c>
      <c r="K372" s="499" t="str">
        <f>IF(งบทดลองเบื้องต้น!K372&gt;=0,"1","0")</f>
        <v>1</v>
      </c>
    </row>
    <row r="373" spans="1:11" ht="25.2" customHeight="1">
      <c r="A373" s="497">
        <v>370</v>
      </c>
      <c r="B373" s="452" t="s">
        <v>736</v>
      </c>
      <c r="C373" s="498" t="s">
        <v>2231</v>
      </c>
      <c r="D373" s="499" t="str">
        <f>IF(งบทดลองเบื้องต้น!D373&gt;=0,"1","0")</f>
        <v>1</v>
      </c>
      <c r="E373" s="499" t="str">
        <f>IF(งบทดลองเบื้องต้น!E373&gt;=0,"1","0")</f>
        <v>1</v>
      </c>
      <c r="F373" s="499" t="str">
        <f>IF(งบทดลองเบื้องต้น!F373&gt;=0,"1","0")</f>
        <v>1</v>
      </c>
      <c r="G373" s="499" t="str">
        <f>IF(งบทดลองเบื้องต้น!G373&gt;=0,"1","0")</f>
        <v>1</v>
      </c>
      <c r="H373" s="499" t="str">
        <f>IF(งบทดลองเบื้องต้น!H373&gt;=0,"1","0")</f>
        <v>1</v>
      </c>
      <c r="I373" s="499" t="str">
        <f>IF(งบทดลองเบื้องต้น!I373&gt;=0,"1","0")</f>
        <v>1</v>
      </c>
      <c r="J373" s="499" t="str">
        <f>IF(งบทดลองเบื้องต้น!J373&gt;=0,"1","0")</f>
        <v>1</v>
      </c>
      <c r="K373" s="499" t="str">
        <f>IF(งบทดลองเบื้องต้น!K373&gt;=0,"1","0")</f>
        <v>1</v>
      </c>
    </row>
    <row r="374" spans="1:11" ht="25.2" customHeight="1">
      <c r="A374" s="497">
        <v>371</v>
      </c>
      <c r="B374" s="452" t="s">
        <v>737</v>
      </c>
      <c r="C374" s="498" t="s">
        <v>2232</v>
      </c>
      <c r="D374" s="499" t="str">
        <f>IF(งบทดลองเบื้องต้น!D374&gt;=0,"1","0")</f>
        <v>1</v>
      </c>
      <c r="E374" s="499" t="str">
        <f>IF(งบทดลองเบื้องต้น!E374&gt;=0,"1","0")</f>
        <v>1</v>
      </c>
      <c r="F374" s="499" t="str">
        <f>IF(งบทดลองเบื้องต้น!F374&gt;=0,"1","0")</f>
        <v>1</v>
      </c>
      <c r="G374" s="499" t="str">
        <f>IF(งบทดลองเบื้องต้น!G374&gt;=0,"1","0")</f>
        <v>1</v>
      </c>
      <c r="H374" s="499" t="str">
        <f>IF(งบทดลองเบื้องต้น!H374&gt;=0,"1","0")</f>
        <v>1</v>
      </c>
      <c r="I374" s="499" t="str">
        <f>IF(งบทดลองเบื้องต้น!I374&gt;=0,"1","0")</f>
        <v>1</v>
      </c>
      <c r="J374" s="499" t="str">
        <f>IF(งบทดลองเบื้องต้น!J374&gt;=0,"1","0")</f>
        <v>1</v>
      </c>
      <c r="K374" s="499" t="str">
        <f>IF(งบทดลองเบื้องต้น!K374&gt;=0,"1","0")</f>
        <v>1</v>
      </c>
    </row>
    <row r="375" spans="1:11" ht="25.2" customHeight="1">
      <c r="A375" s="497">
        <v>372</v>
      </c>
      <c r="B375" s="452" t="s">
        <v>738</v>
      </c>
      <c r="C375" s="498" t="s">
        <v>164</v>
      </c>
      <c r="D375" s="499" t="str">
        <f>IF(งบทดลองเบื้องต้น!D375&gt;=0,"1","0")</f>
        <v>1</v>
      </c>
      <c r="E375" s="499" t="str">
        <f>IF(งบทดลองเบื้องต้น!E375&gt;=0,"1","0")</f>
        <v>1</v>
      </c>
      <c r="F375" s="499" t="str">
        <f>IF(งบทดลองเบื้องต้น!F375&gt;=0,"1","0")</f>
        <v>1</v>
      </c>
      <c r="G375" s="499" t="str">
        <f>IF(งบทดลองเบื้องต้น!G375&gt;=0,"1","0")</f>
        <v>1</v>
      </c>
      <c r="H375" s="499" t="str">
        <f>IF(งบทดลองเบื้องต้น!H375&gt;=0,"1","0")</f>
        <v>1</v>
      </c>
      <c r="I375" s="499" t="str">
        <f>IF(งบทดลองเบื้องต้น!I375&gt;=0,"1","0")</f>
        <v>1</v>
      </c>
      <c r="J375" s="499" t="str">
        <f>IF(งบทดลองเบื้องต้น!J375&gt;=0,"1","0")</f>
        <v>1</v>
      </c>
      <c r="K375" s="499" t="str">
        <f>IF(งบทดลองเบื้องต้น!K375&gt;=0,"1","0")</f>
        <v>1</v>
      </c>
    </row>
    <row r="376" spans="1:11" ht="25.2" customHeight="1">
      <c r="A376" s="497">
        <v>373</v>
      </c>
      <c r="B376" s="452" t="s">
        <v>739</v>
      </c>
      <c r="C376" s="498" t="s">
        <v>165</v>
      </c>
      <c r="D376" s="499" t="str">
        <f>IF(งบทดลองเบื้องต้น!D376&gt;=0,"1","0")</f>
        <v>1</v>
      </c>
      <c r="E376" s="499" t="str">
        <f>IF(งบทดลองเบื้องต้น!E376&gt;=0,"1","0")</f>
        <v>1</v>
      </c>
      <c r="F376" s="499" t="str">
        <f>IF(งบทดลองเบื้องต้น!F376&gt;=0,"1","0")</f>
        <v>1</v>
      </c>
      <c r="G376" s="499" t="str">
        <f>IF(งบทดลองเบื้องต้น!G376&gt;=0,"1","0")</f>
        <v>1</v>
      </c>
      <c r="H376" s="499" t="str">
        <f>IF(งบทดลองเบื้องต้น!H376&gt;=0,"1","0")</f>
        <v>1</v>
      </c>
      <c r="I376" s="499" t="str">
        <f>IF(งบทดลองเบื้องต้น!I376&gt;=0,"1","0")</f>
        <v>1</v>
      </c>
      <c r="J376" s="499" t="str">
        <f>IF(งบทดลองเบื้องต้น!J376&gt;=0,"1","0")</f>
        <v>1</v>
      </c>
      <c r="K376" s="499" t="str">
        <f>IF(งบทดลองเบื้องต้น!K376&gt;=0,"1","0")</f>
        <v>1</v>
      </c>
    </row>
    <row r="377" spans="1:11" ht="25.2" customHeight="1">
      <c r="A377" s="497">
        <v>374</v>
      </c>
      <c r="B377" s="452" t="s">
        <v>740</v>
      </c>
      <c r="C377" s="498" t="s">
        <v>166</v>
      </c>
      <c r="D377" s="499" t="str">
        <f>IF(งบทดลองเบื้องต้น!D377&gt;=0,"1","0")</f>
        <v>1</v>
      </c>
      <c r="E377" s="499" t="str">
        <f>IF(งบทดลองเบื้องต้น!E377&gt;=0,"1","0")</f>
        <v>1</v>
      </c>
      <c r="F377" s="499" t="str">
        <f>IF(งบทดลองเบื้องต้น!F377&gt;=0,"1","0")</f>
        <v>1</v>
      </c>
      <c r="G377" s="499" t="str">
        <f>IF(งบทดลองเบื้องต้น!G377&gt;=0,"1","0")</f>
        <v>1</v>
      </c>
      <c r="H377" s="499" t="str">
        <f>IF(งบทดลองเบื้องต้น!H377&gt;=0,"1","0")</f>
        <v>1</v>
      </c>
      <c r="I377" s="499" t="str">
        <f>IF(งบทดลองเบื้องต้น!I377&gt;=0,"1","0")</f>
        <v>1</v>
      </c>
      <c r="J377" s="499" t="str">
        <f>IF(งบทดลองเบื้องต้น!J377&gt;=0,"1","0")</f>
        <v>1</v>
      </c>
      <c r="K377" s="499" t="str">
        <f>IF(งบทดลองเบื้องต้น!K377&gt;=0,"1","0")</f>
        <v>1</v>
      </c>
    </row>
    <row r="378" spans="1:11" ht="25.2" customHeight="1">
      <c r="A378" s="497">
        <v>375</v>
      </c>
      <c r="B378" s="452" t="s">
        <v>741</v>
      </c>
      <c r="C378" s="498" t="s">
        <v>167</v>
      </c>
      <c r="D378" s="499" t="str">
        <f>IF(งบทดลองเบื้องต้น!D378&gt;=0,"1","0")</f>
        <v>1</v>
      </c>
      <c r="E378" s="499" t="str">
        <f>IF(งบทดลองเบื้องต้น!E378&gt;=0,"1","0")</f>
        <v>1</v>
      </c>
      <c r="F378" s="499" t="str">
        <f>IF(งบทดลองเบื้องต้น!F378&gt;=0,"1","0")</f>
        <v>1</v>
      </c>
      <c r="G378" s="499" t="str">
        <f>IF(งบทดลองเบื้องต้น!G378&gt;=0,"1","0")</f>
        <v>1</v>
      </c>
      <c r="H378" s="499" t="str">
        <f>IF(งบทดลองเบื้องต้น!H378&gt;=0,"1","0")</f>
        <v>1</v>
      </c>
      <c r="I378" s="499" t="str">
        <f>IF(งบทดลองเบื้องต้น!I378&gt;=0,"1","0")</f>
        <v>1</v>
      </c>
      <c r="J378" s="499" t="str">
        <f>IF(งบทดลองเบื้องต้น!J378&gt;=0,"1","0")</f>
        <v>1</v>
      </c>
      <c r="K378" s="499" t="str">
        <f>IF(งบทดลองเบื้องต้น!K378&gt;=0,"1","0")</f>
        <v>1</v>
      </c>
    </row>
    <row r="379" spans="1:11" ht="25.2" customHeight="1">
      <c r="A379" s="497">
        <v>376</v>
      </c>
      <c r="B379" s="452" t="s">
        <v>742</v>
      </c>
      <c r="C379" s="498" t="s">
        <v>168</v>
      </c>
      <c r="D379" s="499" t="str">
        <f>IF(งบทดลองเบื้องต้น!D379&gt;=0,"1","0")</f>
        <v>1</v>
      </c>
      <c r="E379" s="499" t="str">
        <f>IF(งบทดลองเบื้องต้น!E379&gt;=0,"1","0")</f>
        <v>1</v>
      </c>
      <c r="F379" s="499" t="str">
        <f>IF(งบทดลองเบื้องต้น!F379&gt;=0,"1","0")</f>
        <v>1</v>
      </c>
      <c r="G379" s="499" t="str">
        <f>IF(งบทดลองเบื้องต้น!G379&gt;=0,"1","0")</f>
        <v>1</v>
      </c>
      <c r="H379" s="499" t="str">
        <f>IF(งบทดลองเบื้องต้น!H379&gt;=0,"1","0")</f>
        <v>1</v>
      </c>
      <c r="I379" s="499" t="str">
        <f>IF(งบทดลองเบื้องต้น!I379&gt;=0,"1","0")</f>
        <v>1</v>
      </c>
      <c r="J379" s="499" t="str">
        <f>IF(งบทดลองเบื้องต้น!J379&gt;=0,"1","0")</f>
        <v>1</v>
      </c>
      <c r="K379" s="499" t="str">
        <f>IF(งบทดลองเบื้องต้น!K379&gt;=0,"1","0")</f>
        <v>1</v>
      </c>
    </row>
    <row r="380" spans="1:11" ht="25.2" customHeight="1">
      <c r="A380" s="497">
        <v>377</v>
      </c>
      <c r="B380" s="452" t="s">
        <v>743</v>
      </c>
      <c r="C380" s="498" t="s">
        <v>411</v>
      </c>
      <c r="D380" s="499" t="str">
        <f>IF(งบทดลองเบื้องต้น!D380&gt;=0,"1","0")</f>
        <v>1</v>
      </c>
      <c r="E380" s="499" t="str">
        <f>IF(งบทดลองเบื้องต้น!E380&gt;=0,"1","0")</f>
        <v>1</v>
      </c>
      <c r="F380" s="499" t="str">
        <f>IF(งบทดลองเบื้องต้น!F380&gt;=0,"1","0")</f>
        <v>1</v>
      </c>
      <c r="G380" s="499" t="str">
        <f>IF(งบทดลองเบื้องต้น!G380&gt;=0,"1","0")</f>
        <v>1</v>
      </c>
      <c r="H380" s="499" t="str">
        <f>IF(งบทดลองเบื้องต้น!H380&gt;=0,"1","0")</f>
        <v>1</v>
      </c>
      <c r="I380" s="499" t="str">
        <f>IF(งบทดลองเบื้องต้น!I380&gt;=0,"1","0")</f>
        <v>1</v>
      </c>
      <c r="J380" s="499" t="str">
        <f>IF(งบทดลองเบื้องต้น!J380&gt;=0,"1","0")</f>
        <v>1</v>
      </c>
      <c r="K380" s="499" t="str">
        <f>IF(งบทดลองเบื้องต้น!K380&gt;=0,"1","0")</f>
        <v>1</v>
      </c>
    </row>
    <row r="381" spans="1:11" ht="25.2" customHeight="1">
      <c r="A381" s="497">
        <v>378</v>
      </c>
      <c r="B381" s="452" t="s">
        <v>744</v>
      </c>
      <c r="C381" s="498" t="s">
        <v>169</v>
      </c>
      <c r="D381" s="499" t="str">
        <f>IF(งบทดลองเบื้องต้น!D381&gt;=0,"1","0")</f>
        <v>1</v>
      </c>
      <c r="E381" s="499" t="str">
        <f>IF(งบทดลองเบื้องต้น!E381&gt;=0,"1","0")</f>
        <v>1</v>
      </c>
      <c r="F381" s="499" t="str">
        <f>IF(งบทดลองเบื้องต้น!F381&gt;=0,"1","0")</f>
        <v>1</v>
      </c>
      <c r="G381" s="499" t="str">
        <f>IF(งบทดลองเบื้องต้น!G381&gt;=0,"1","0")</f>
        <v>1</v>
      </c>
      <c r="H381" s="499" t="str">
        <f>IF(งบทดลองเบื้องต้น!H381&gt;=0,"1","0")</f>
        <v>1</v>
      </c>
      <c r="I381" s="499" t="str">
        <f>IF(งบทดลองเบื้องต้น!I381&gt;=0,"1","0")</f>
        <v>1</v>
      </c>
      <c r="J381" s="499" t="str">
        <f>IF(งบทดลองเบื้องต้น!J381&gt;=0,"1","0")</f>
        <v>1</v>
      </c>
      <c r="K381" s="499" t="str">
        <f>IF(งบทดลองเบื้องต้น!K381&gt;=0,"1","0")</f>
        <v>1</v>
      </c>
    </row>
    <row r="382" spans="1:11" ht="25.2" customHeight="1">
      <c r="A382" s="497">
        <v>379</v>
      </c>
      <c r="B382" s="452" t="s">
        <v>745</v>
      </c>
      <c r="C382" s="498" t="s">
        <v>170</v>
      </c>
      <c r="D382" s="499" t="str">
        <f>IF(งบทดลองเบื้องต้น!D382&gt;=0,"1","0")</f>
        <v>1</v>
      </c>
      <c r="E382" s="499" t="str">
        <f>IF(งบทดลองเบื้องต้น!E382&gt;=0,"1","0")</f>
        <v>1</v>
      </c>
      <c r="F382" s="499" t="str">
        <f>IF(งบทดลองเบื้องต้น!F382&gt;=0,"1","0")</f>
        <v>1</v>
      </c>
      <c r="G382" s="499" t="str">
        <f>IF(งบทดลองเบื้องต้น!G382&gt;=0,"1","0")</f>
        <v>1</v>
      </c>
      <c r="H382" s="499" t="str">
        <f>IF(งบทดลองเบื้องต้น!H382&gt;=0,"1","0")</f>
        <v>1</v>
      </c>
      <c r="I382" s="499" t="str">
        <f>IF(งบทดลองเบื้องต้น!I382&gt;=0,"1","0")</f>
        <v>1</v>
      </c>
      <c r="J382" s="499" t="str">
        <f>IF(งบทดลองเบื้องต้น!J382&gt;=0,"1","0")</f>
        <v>1</v>
      </c>
      <c r="K382" s="499" t="str">
        <f>IF(งบทดลองเบื้องต้น!K382&gt;=0,"1","0")</f>
        <v>1</v>
      </c>
    </row>
    <row r="383" spans="1:11" ht="25.2" customHeight="1">
      <c r="A383" s="497">
        <v>380</v>
      </c>
      <c r="B383" s="452" t="s">
        <v>746</v>
      </c>
      <c r="C383" s="498" t="s">
        <v>171</v>
      </c>
      <c r="D383" s="499" t="str">
        <f>IF(งบทดลองเบื้องต้น!D383&gt;=0,"1","0")</f>
        <v>1</v>
      </c>
      <c r="E383" s="499" t="str">
        <f>IF(งบทดลองเบื้องต้น!E383&gt;=0,"1","0")</f>
        <v>1</v>
      </c>
      <c r="F383" s="499" t="str">
        <f>IF(งบทดลองเบื้องต้น!F383&gt;=0,"1","0")</f>
        <v>1</v>
      </c>
      <c r="G383" s="499" t="str">
        <f>IF(งบทดลองเบื้องต้น!G383&gt;=0,"1","0")</f>
        <v>1</v>
      </c>
      <c r="H383" s="499" t="str">
        <f>IF(งบทดลองเบื้องต้น!H383&gt;=0,"1","0")</f>
        <v>1</v>
      </c>
      <c r="I383" s="499" t="str">
        <f>IF(งบทดลองเบื้องต้น!I383&gt;=0,"1","0")</f>
        <v>1</v>
      </c>
      <c r="J383" s="499" t="str">
        <f>IF(งบทดลองเบื้องต้น!J383&gt;=0,"1","0")</f>
        <v>1</v>
      </c>
      <c r="K383" s="499" t="str">
        <f>IF(งบทดลองเบื้องต้น!K383&gt;=0,"1","0")</f>
        <v>1</v>
      </c>
    </row>
    <row r="384" spans="1:11" ht="25.2" customHeight="1">
      <c r="A384" s="497">
        <v>381</v>
      </c>
      <c r="B384" s="452" t="s">
        <v>747</v>
      </c>
      <c r="C384" s="498" t="s">
        <v>1496</v>
      </c>
      <c r="D384" s="499" t="str">
        <f>IF(งบทดลองเบื้องต้น!D384&gt;=0,"1","0")</f>
        <v>1</v>
      </c>
      <c r="E384" s="499" t="str">
        <f>IF(งบทดลองเบื้องต้น!E384&gt;=0,"1","0")</f>
        <v>1</v>
      </c>
      <c r="F384" s="499" t="str">
        <f>IF(งบทดลองเบื้องต้น!F384&gt;=0,"1","0")</f>
        <v>1</v>
      </c>
      <c r="G384" s="499" t="str">
        <f>IF(งบทดลองเบื้องต้น!G384&gt;=0,"1","0")</f>
        <v>1</v>
      </c>
      <c r="H384" s="499" t="str">
        <f>IF(งบทดลองเบื้องต้น!H384&gt;=0,"1","0")</f>
        <v>1</v>
      </c>
      <c r="I384" s="499" t="str">
        <f>IF(งบทดลองเบื้องต้น!I384&gt;=0,"1","0")</f>
        <v>1</v>
      </c>
      <c r="J384" s="499" t="str">
        <f>IF(งบทดลองเบื้องต้น!J384&gt;=0,"1","0")</f>
        <v>1</v>
      </c>
      <c r="K384" s="499" t="str">
        <f>IF(งบทดลองเบื้องต้น!K384&gt;=0,"1","0")</f>
        <v>1</v>
      </c>
    </row>
    <row r="385" spans="1:11" ht="25.2" customHeight="1">
      <c r="A385" s="497">
        <v>382</v>
      </c>
      <c r="B385" s="452" t="s">
        <v>1969</v>
      </c>
      <c r="C385" s="498" t="s">
        <v>1970</v>
      </c>
      <c r="D385" s="499" t="str">
        <f>IF(งบทดลองเบื้องต้น!D385&gt;=0,"1","0")</f>
        <v>1</v>
      </c>
      <c r="E385" s="499" t="str">
        <f>IF(งบทดลองเบื้องต้น!E385&gt;=0,"1","0")</f>
        <v>1</v>
      </c>
      <c r="F385" s="499" t="str">
        <f>IF(งบทดลองเบื้องต้น!F385&gt;=0,"1","0")</f>
        <v>1</v>
      </c>
      <c r="G385" s="499" t="str">
        <f>IF(งบทดลองเบื้องต้น!G385&gt;=0,"1","0")</f>
        <v>1</v>
      </c>
      <c r="H385" s="499" t="str">
        <f>IF(งบทดลองเบื้องต้น!H385&gt;=0,"1","0")</f>
        <v>1</v>
      </c>
      <c r="I385" s="499" t="str">
        <f>IF(งบทดลองเบื้องต้น!I385&gt;=0,"1","0")</f>
        <v>1</v>
      </c>
      <c r="J385" s="499" t="str">
        <f>IF(งบทดลองเบื้องต้น!J385&gt;=0,"1","0")</f>
        <v>1</v>
      </c>
      <c r="K385" s="499" t="str">
        <f>IF(งบทดลองเบื้องต้น!K385&gt;=0,"1","0")</f>
        <v>1</v>
      </c>
    </row>
    <row r="386" spans="1:11" ht="25.2" customHeight="1">
      <c r="A386" s="497">
        <v>383</v>
      </c>
      <c r="B386" s="452" t="s">
        <v>748</v>
      </c>
      <c r="C386" s="498" t="s">
        <v>1497</v>
      </c>
      <c r="D386" s="499" t="str">
        <f>IF(งบทดลองเบื้องต้น!D386&gt;=0,"1","0")</f>
        <v>1</v>
      </c>
      <c r="E386" s="499" t="str">
        <f>IF(งบทดลองเบื้องต้น!E386&gt;=0,"1","0")</f>
        <v>1</v>
      </c>
      <c r="F386" s="499" t="str">
        <f>IF(งบทดลองเบื้องต้น!F386&gt;=0,"1","0")</f>
        <v>1</v>
      </c>
      <c r="G386" s="499" t="str">
        <f>IF(งบทดลองเบื้องต้น!G386&gt;=0,"1","0")</f>
        <v>1</v>
      </c>
      <c r="H386" s="499" t="str">
        <f>IF(งบทดลองเบื้องต้น!H386&gt;=0,"1","0")</f>
        <v>1</v>
      </c>
      <c r="I386" s="499" t="str">
        <f>IF(งบทดลองเบื้องต้น!I386&gt;=0,"1","0")</f>
        <v>1</v>
      </c>
      <c r="J386" s="499" t="str">
        <f>IF(งบทดลองเบื้องต้น!J386&gt;=0,"1","0")</f>
        <v>1</v>
      </c>
      <c r="K386" s="499" t="str">
        <f>IF(งบทดลองเบื้องต้น!K386&gt;=0,"1","0")</f>
        <v>1</v>
      </c>
    </row>
    <row r="387" spans="1:11" ht="25.2" customHeight="1">
      <c r="A387" s="497">
        <v>384</v>
      </c>
      <c r="B387" s="452" t="s">
        <v>749</v>
      </c>
      <c r="C387" s="498" t="s">
        <v>1498</v>
      </c>
      <c r="D387" s="499" t="str">
        <f>IF(งบทดลองเบื้องต้น!D387&gt;=0,"1","0")</f>
        <v>1</v>
      </c>
      <c r="E387" s="499" t="str">
        <f>IF(งบทดลองเบื้องต้น!E387&gt;=0,"1","0")</f>
        <v>1</v>
      </c>
      <c r="F387" s="499" t="str">
        <f>IF(งบทดลองเบื้องต้น!F387&gt;=0,"1","0")</f>
        <v>1</v>
      </c>
      <c r="G387" s="499" t="str">
        <f>IF(งบทดลองเบื้องต้น!G387&gt;=0,"1","0")</f>
        <v>1</v>
      </c>
      <c r="H387" s="499" t="str">
        <f>IF(งบทดลองเบื้องต้น!H387&gt;=0,"1","0")</f>
        <v>1</v>
      </c>
      <c r="I387" s="499" t="str">
        <f>IF(งบทดลองเบื้องต้น!I387&gt;=0,"1","0")</f>
        <v>1</v>
      </c>
      <c r="J387" s="499" t="str">
        <f>IF(งบทดลองเบื้องต้น!J387&gt;=0,"1","0")</f>
        <v>1</v>
      </c>
      <c r="K387" s="499" t="str">
        <f>IF(งบทดลองเบื้องต้น!K387&gt;=0,"1","0")</f>
        <v>1</v>
      </c>
    </row>
    <row r="388" spans="1:11" ht="25.2" customHeight="1">
      <c r="A388" s="497">
        <v>385</v>
      </c>
      <c r="B388" s="452" t="s">
        <v>750</v>
      </c>
      <c r="C388" s="498" t="s">
        <v>172</v>
      </c>
      <c r="D388" s="499" t="str">
        <f>IF(งบทดลองเบื้องต้น!D388&gt;=0,"1","0")</f>
        <v>1</v>
      </c>
      <c r="E388" s="499" t="str">
        <f>IF(งบทดลองเบื้องต้น!E388&gt;=0,"1","0")</f>
        <v>1</v>
      </c>
      <c r="F388" s="499" t="str">
        <f>IF(งบทดลองเบื้องต้น!F388&gt;=0,"1","0")</f>
        <v>1</v>
      </c>
      <c r="G388" s="499" t="str">
        <f>IF(งบทดลองเบื้องต้น!G388&gt;=0,"1","0")</f>
        <v>1</v>
      </c>
      <c r="H388" s="499" t="str">
        <f>IF(งบทดลองเบื้องต้น!H388&gt;=0,"1","0")</f>
        <v>1</v>
      </c>
      <c r="I388" s="499" t="str">
        <f>IF(งบทดลองเบื้องต้น!I388&gt;=0,"1","0")</f>
        <v>1</v>
      </c>
      <c r="J388" s="499" t="str">
        <f>IF(งบทดลองเบื้องต้น!J388&gt;=0,"1","0")</f>
        <v>1</v>
      </c>
      <c r="K388" s="499" t="str">
        <f>IF(งบทดลองเบื้องต้น!K388&gt;=0,"1","0")</f>
        <v>1</v>
      </c>
    </row>
    <row r="389" spans="1:11" ht="25.2" customHeight="1">
      <c r="A389" s="497">
        <v>386</v>
      </c>
      <c r="B389" s="452" t="s">
        <v>751</v>
      </c>
      <c r="C389" s="498" t="s">
        <v>173</v>
      </c>
      <c r="D389" s="499" t="str">
        <f>IF(งบทดลองเบื้องต้น!D389&gt;=0,"1","0")</f>
        <v>1</v>
      </c>
      <c r="E389" s="499" t="str">
        <f>IF(งบทดลองเบื้องต้น!E389&gt;=0,"1","0")</f>
        <v>1</v>
      </c>
      <c r="F389" s="499" t="str">
        <f>IF(งบทดลองเบื้องต้น!F389&gt;=0,"1","0")</f>
        <v>1</v>
      </c>
      <c r="G389" s="499" t="str">
        <f>IF(งบทดลองเบื้องต้น!G389&gt;=0,"1","0")</f>
        <v>1</v>
      </c>
      <c r="H389" s="499" t="str">
        <f>IF(งบทดลองเบื้องต้น!H389&gt;=0,"1","0")</f>
        <v>1</v>
      </c>
      <c r="I389" s="499" t="str">
        <f>IF(งบทดลองเบื้องต้น!I389&gt;=0,"1","0")</f>
        <v>1</v>
      </c>
      <c r="J389" s="499" t="str">
        <f>IF(งบทดลองเบื้องต้น!J389&gt;=0,"1","0")</f>
        <v>1</v>
      </c>
      <c r="K389" s="499" t="str">
        <f>IF(งบทดลองเบื้องต้น!K389&gt;=0,"1","0")</f>
        <v>1</v>
      </c>
    </row>
    <row r="390" spans="1:11" ht="25.2" customHeight="1">
      <c r="A390" s="497">
        <v>387</v>
      </c>
      <c r="B390" s="452" t="s">
        <v>752</v>
      </c>
      <c r="C390" s="498" t="s">
        <v>174</v>
      </c>
      <c r="D390" s="499" t="str">
        <f>IF(งบทดลองเบื้องต้น!D390&gt;=0,"1","0")</f>
        <v>1</v>
      </c>
      <c r="E390" s="499" t="str">
        <f>IF(งบทดลองเบื้องต้น!E390&gt;=0,"1","0")</f>
        <v>1</v>
      </c>
      <c r="F390" s="499" t="str">
        <f>IF(งบทดลองเบื้องต้น!F390&gt;=0,"1","0")</f>
        <v>1</v>
      </c>
      <c r="G390" s="499" t="str">
        <f>IF(งบทดลองเบื้องต้น!G390&gt;=0,"1","0")</f>
        <v>1</v>
      </c>
      <c r="H390" s="499" t="str">
        <f>IF(งบทดลองเบื้องต้น!H390&gt;=0,"1","0")</f>
        <v>1</v>
      </c>
      <c r="I390" s="499" t="str">
        <f>IF(งบทดลองเบื้องต้น!I390&gt;=0,"1","0")</f>
        <v>1</v>
      </c>
      <c r="J390" s="499" t="str">
        <f>IF(งบทดลองเบื้องต้น!J390&gt;=0,"1","0")</f>
        <v>1</v>
      </c>
      <c r="K390" s="499" t="str">
        <f>IF(งบทดลองเบื้องต้น!K390&gt;=0,"1","0")</f>
        <v>1</v>
      </c>
    </row>
    <row r="391" spans="1:11" ht="25.2" customHeight="1">
      <c r="A391" s="497">
        <v>388</v>
      </c>
      <c r="B391" s="452" t="s">
        <v>753</v>
      </c>
      <c r="C391" s="498" t="s">
        <v>175</v>
      </c>
      <c r="D391" s="499" t="str">
        <f>IF(งบทดลองเบื้องต้น!D391&gt;=0,"1","0")</f>
        <v>1</v>
      </c>
      <c r="E391" s="499" t="str">
        <f>IF(งบทดลองเบื้องต้น!E391&gt;=0,"1","0")</f>
        <v>1</v>
      </c>
      <c r="F391" s="499" t="str">
        <f>IF(งบทดลองเบื้องต้น!F391&gt;=0,"1","0")</f>
        <v>1</v>
      </c>
      <c r="G391" s="499" t="str">
        <f>IF(งบทดลองเบื้องต้น!G391&gt;=0,"1","0")</f>
        <v>1</v>
      </c>
      <c r="H391" s="499" t="str">
        <f>IF(งบทดลองเบื้องต้น!H391&gt;=0,"1","0")</f>
        <v>1</v>
      </c>
      <c r="I391" s="499" t="str">
        <f>IF(งบทดลองเบื้องต้น!I391&gt;=0,"1","0")</f>
        <v>1</v>
      </c>
      <c r="J391" s="499" t="str">
        <f>IF(งบทดลองเบื้องต้น!J391&gt;=0,"1","0")</f>
        <v>1</v>
      </c>
      <c r="K391" s="499" t="str">
        <f>IF(งบทดลองเบื้องต้น!K391&gt;=0,"1","0")</f>
        <v>1</v>
      </c>
    </row>
    <row r="392" spans="1:11" ht="25.2" customHeight="1">
      <c r="A392" s="503">
        <v>389</v>
      </c>
      <c r="B392" s="300" t="s">
        <v>754</v>
      </c>
      <c r="C392" s="310" t="s">
        <v>176</v>
      </c>
      <c r="D392" s="499"/>
      <c r="E392" s="499"/>
      <c r="F392" s="499"/>
      <c r="G392" s="499"/>
      <c r="H392" s="499"/>
      <c r="I392" s="499"/>
      <c r="J392" s="499"/>
      <c r="K392" s="499"/>
    </row>
    <row r="393" spans="1:11" ht="25.2" customHeight="1">
      <c r="A393" s="503">
        <v>390</v>
      </c>
      <c r="B393" s="300" t="s">
        <v>755</v>
      </c>
      <c r="C393" s="310" t="s">
        <v>2128</v>
      </c>
      <c r="D393" s="499"/>
      <c r="E393" s="499"/>
      <c r="F393" s="499"/>
      <c r="G393" s="499"/>
      <c r="H393" s="499"/>
      <c r="I393" s="499"/>
      <c r="J393" s="499"/>
      <c r="K393" s="499"/>
    </row>
    <row r="394" spans="1:11" ht="25.2" customHeight="1">
      <c r="A394" s="503">
        <v>391</v>
      </c>
      <c r="B394" s="300" t="s">
        <v>756</v>
      </c>
      <c r="C394" s="310" t="s">
        <v>444</v>
      </c>
      <c r="D394" s="499"/>
      <c r="E394" s="499"/>
      <c r="F394" s="499"/>
      <c r="G394" s="499"/>
      <c r="H394" s="499"/>
      <c r="I394" s="499"/>
      <c r="J394" s="499"/>
      <c r="K394" s="499"/>
    </row>
    <row r="395" spans="1:11" ht="25.2" customHeight="1">
      <c r="A395" s="503">
        <v>392</v>
      </c>
      <c r="B395" s="300" t="s">
        <v>1971</v>
      </c>
      <c r="C395" s="310" t="s">
        <v>1972</v>
      </c>
      <c r="D395" s="499"/>
      <c r="E395" s="499"/>
      <c r="F395" s="499"/>
      <c r="G395" s="499"/>
      <c r="H395" s="499"/>
      <c r="I395" s="499"/>
      <c r="J395" s="499"/>
      <c r="K395" s="499"/>
    </row>
    <row r="396" spans="1:11" ht="25.2" customHeight="1">
      <c r="A396" s="503">
        <v>393</v>
      </c>
      <c r="B396" s="300" t="s">
        <v>1973</v>
      </c>
      <c r="C396" s="310" t="s">
        <v>1974</v>
      </c>
      <c r="D396" s="499"/>
      <c r="E396" s="499"/>
      <c r="F396" s="499"/>
      <c r="G396" s="499"/>
      <c r="H396" s="499"/>
      <c r="I396" s="499"/>
      <c r="J396" s="499"/>
      <c r="K396" s="499"/>
    </row>
    <row r="397" spans="1:11" ht="25.2" customHeight="1">
      <c r="A397" s="503">
        <v>394</v>
      </c>
      <c r="B397" s="300" t="s">
        <v>757</v>
      </c>
      <c r="C397" s="310" t="s">
        <v>2233</v>
      </c>
      <c r="D397" s="499"/>
      <c r="E397" s="499"/>
      <c r="F397" s="499"/>
      <c r="G397" s="499"/>
      <c r="H397" s="499"/>
      <c r="I397" s="499"/>
      <c r="J397" s="499"/>
      <c r="K397" s="499"/>
    </row>
    <row r="398" spans="1:11" ht="25.2" customHeight="1">
      <c r="A398" s="503">
        <v>395</v>
      </c>
      <c r="B398" s="300" t="s">
        <v>758</v>
      </c>
      <c r="C398" s="310" t="s">
        <v>445</v>
      </c>
      <c r="D398" s="499"/>
      <c r="E398" s="499"/>
      <c r="F398" s="499"/>
      <c r="G398" s="499"/>
      <c r="H398" s="499"/>
      <c r="I398" s="499"/>
      <c r="J398" s="499"/>
      <c r="K398" s="499"/>
    </row>
    <row r="399" spans="1:11" ht="25.2" customHeight="1">
      <c r="A399" s="503">
        <v>396</v>
      </c>
      <c r="B399" s="300" t="s">
        <v>759</v>
      </c>
      <c r="C399" s="310" t="s">
        <v>177</v>
      </c>
      <c r="D399" s="499"/>
      <c r="E399" s="499"/>
      <c r="F399" s="499"/>
      <c r="G399" s="499"/>
      <c r="H399" s="499"/>
      <c r="I399" s="499"/>
      <c r="J399" s="499"/>
      <c r="K399" s="499"/>
    </row>
    <row r="400" spans="1:11" ht="25.2" customHeight="1">
      <c r="A400" s="508">
        <v>397</v>
      </c>
      <c r="B400" s="509" t="s">
        <v>760</v>
      </c>
      <c r="C400" s="510" t="s">
        <v>2234</v>
      </c>
      <c r="D400" s="499" t="str">
        <f>IF(งบทดลองเบื้องต้น!D400&gt;=0,"1","0")</f>
        <v>1</v>
      </c>
      <c r="E400" s="499" t="str">
        <f>IF(งบทดลองเบื้องต้น!E400&gt;=0,"1","0")</f>
        <v>1</v>
      </c>
      <c r="F400" s="499" t="str">
        <f>IF(งบทดลองเบื้องต้น!F400&gt;=0,"1","0")</f>
        <v>1</v>
      </c>
      <c r="G400" s="499" t="str">
        <f>IF(งบทดลองเบื้องต้น!G400&gt;=0,"1","0")</f>
        <v>1</v>
      </c>
      <c r="H400" s="499" t="str">
        <f>IF(งบทดลองเบื้องต้น!H400&gt;=0,"1","0")</f>
        <v>1</v>
      </c>
      <c r="I400" s="499" t="str">
        <f>IF(งบทดลองเบื้องต้น!I400&gt;=0,"1","0")</f>
        <v>1</v>
      </c>
      <c r="J400" s="499" t="str">
        <f>IF(งบทดลองเบื้องต้น!J400&gt;=0,"1","0")</f>
        <v>1</v>
      </c>
      <c r="K400" s="499" t="str">
        <f>IF(งบทดลองเบื้องต้น!K400&gt;=0,"1","0")</f>
        <v>1</v>
      </c>
    </row>
    <row r="401" spans="1:11" ht="25.2" customHeight="1">
      <c r="A401" s="497">
        <v>398</v>
      </c>
      <c r="B401" s="452" t="s">
        <v>761</v>
      </c>
      <c r="C401" s="498" t="s">
        <v>2235</v>
      </c>
      <c r="D401" s="499" t="str">
        <f>IF(งบทดลองเบื้องต้น!D401&gt;=0,"1","0")</f>
        <v>1</v>
      </c>
      <c r="E401" s="499" t="str">
        <f>IF(งบทดลองเบื้องต้น!E401&gt;=0,"1","0")</f>
        <v>1</v>
      </c>
      <c r="F401" s="499" t="str">
        <f>IF(งบทดลองเบื้องต้น!F401&gt;=0,"1","0")</f>
        <v>1</v>
      </c>
      <c r="G401" s="499" t="str">
        <f>IF(งบทดลองเบื้องต้น!G401&gt;=0,"1","0")</f>
        <v>1</v>
      </c>
      <c r="H401" s="499" t="str">
        <f>IF(งบทดลองเบื้องต้น!H401&gt;=0,"1","0")</f>
        <v>1</v>
      </c>
      <c r="I401" s="499" t="str">
        <f>IF(งบทดลองเบื้องต้น!I401&gt;=0,"1","0")</f>
        <v>1</v>
      </c>
      <c r="J401" s="499" t="str">
        <f>IF(งบทดลองเบื้องต้น!J401&gt;=0,"1","0")</f>
        <v>1</v>
      </c>
      <c r="K401" s="499" t="str">
        <f>IF(งบทดลองเบื้องต้น!K401&gt;=0,"1","0")</f>
        <v>1</v>
      </c>
    </row>
    <row r="402" spans="1:11" ht="25.2" customHeight="1">
      <c r="A402" s="497">
        <v>399</v>
      </c>
      <c r="B402" s="452" t="s">
        <v>762</v>
      </c>
      <c r="C402" s="498" t="s">
        <v>180</v>
      </c>
      <c r="D402" s="499" t="str">
        <f>IF(งบทดลองเบื้องต้น!D402&gt;=0,"1","0")</f>
        <v>1</v>
      </c>
      <c r="E402" s="499" t="str">
        <f>IF(งบทดลองเบื้องต้น!E402&gt;=0,"1","0")</f>
        <v>1</v>
      </c>
      <c r="F402" s="499" t="str">
        <f>IF(งบทดลองเบื้องต้น!F402&gt;=0,"1","0")</f>
        <v>1</v>
      </c>
      <c r="G402" s="499" t="str">
        <f>IF(งบทดลองเบื้องต้น!G402&gt;=0,"1","0")</f>
        <v>1</v>
      </c>
      <c r="H402" s="499" t="str">
        <f>IF(งบทดลองเบื้องต้น!H402&gt;=0,"1","0")</f>
        <v>1</v>
      </c>
      <c r="I402" s="499" t="str">
        <f>IF(งบทดลองเบื้องต้น!I402&gt;=0,"1","0")</f>
        <v>1</v>
      </c>
      <c r="J402" s="499" t="str">
        <f>IF(งบทดลองเบื้องต้น!J402&gt;=0,"1","0")</f>
        <v>1</v>
      </c>
      <c r="K402" s="499" t="str">
        <f>IF(งบทดลองเบื้องต้น!K402&gt;=0,"1","0")</f>
        <v>1</v>
      </c>
    </row>
    <row r="403" spans="1:11" ht="25.2" customHeight="1">
      <c r="A403" s="497">
        <v>400</v>
      </c>
      <c r="B403" s="452" t="s">
        <v>763</v>
      </c>
      <c r="C403" s="498" t="s">
        <v>1684</v>
      </c>
      <c r="D403" s="499" t="str">
        <f>IF(งบทดลองเบื้องต้น!D403&gt;=0,"1","0")</f>
        <v>1</v>
      </c>
      <c r="E403" s="499" t="str">
        <f>IF(งบทดลองเบื้องต้น!E403&gt;=0,"1","0")</f>
        <v>1</v>
      </c>
      <c r="F403" s="499" t="str">
        <f>IF(งบทดลองเบื้องต้น!F403&gt;=0,"1","0")</f>
        <v>1</v>
      </c>
      <c r="G403" s="499" t="str">
        <f>IF(งบทดลองเบื้องต้น!G403&gt;=0,"1","0")</f>
        <v>1</v>
      </c>
      <c r="H403" s="499" t="str">
        <f>IF(งบทดลองเบื้องต้น!H403&gt;=0,"1","0")</f>
        <v>1</v>
      </c>
      <c r="I403" s="499" t="str">
        <f>IF(งบทดลองเบื้องต้น!I403&gt;=0,"1","0")</f>
        <v>1</v>
      </c>
      <c r="J403" s="499" t="str">
        <f>IF(งบทดลองเบื้องต้น!J403&gt;=0,"1","0")</f>
        <v>1</v>
      </c>
      <c r="K403" s="499" t="str">
        <f>IF(งบทดลองเบื้องต้น!K403&gt;=0,"1","0")</f>
        <v>1</v>
      </c>
    </row>
    <row r="404" spans="1:11" ht="25.2" customHeight="1">
      <c r="A404" s="497">
        <v>401</v>
      </c>
      <c r="B404" s="452" t="s">
        <v>764</v>
      </c>
      <c r="C404" s="498" t="s">
        <v>181</v>
      </c>
      <c r="D404" s="499" t="str">
        <f>IF(งบทดลองเบื้องต้น!D404&gt;=0,"1","0")</f>
        <v>1</v>
      </c>
      <c r="E404" s="499" t="str">
        <f>IF(งบทดลองเบื้องต้น!E404&gt;=0,"1","0")</f>
        <v>1</v>
      </c>
      <c r="F404" s="499" t="str">
        <f>IF(งบทดลองเบื้องต้น!F404&gt;=0,"1","0")</f>
        <v>1</v>
      </c>
      <c r="G404" s="499" t="str">
        <f>IF(งบทดลองเบื้องต้น!G404&gt;=0,"1","0")</f>
        <v>1</v>
      </c>
      <c r="H404" s="499" t="str">
        <f>IF(งบทดลองเบื้องต้น!H404&gt;=0,"1","0")</f>
        <v>1</v>
      </c>
      <c r="I404" s="499" t="str">
        <f>IF(งบทดลองเบื้องต้น!I404&gt;=0,"1","0")</f>
        <v>1</v>
      </c>
      <c r="J404" s="499" t="str">
        <f>IF(งบทดลองเบื้องต้น!J404&gt;=0,"1","0")</f>
        <v>1</v>
      </c>
      <c r="K404" s="499" t="str">
        <f>IF(งบทดลองเบื้องต้น!K404&gt;=0,"1","0")</f>
        <v>1</v>
      </c>
    </row>
    <row r="405" spans="1:11" ht="25.2" customHeight="1">
      <c r="A405" s="497">
        <v>402</v>
      </c>
      <c r="B405" s="452" t="s">
        <v>765</v>
      </c>
      <c r="C405" s="498" t="s">
        <v>182</v>
      </c>
      <c r="D405" s="499" t="str">
        <f>IF(งบทดลองเบื้องต้น!D405&gt;=0,"1","0")</f>
        <v>1</v>
      </c>
      <c r="E405" s="499" t="str">
        <f>IF(งบทดลองเบื้องต้น!E405&gt;=0,"1","0")</f>
        <v>1</v>
      </c>
      <c r="F405" s="499" t="str">
        <f>IF(งบทดลองเบื้องต้น!F405&gt;=0,"1","0")</f>
        <v>1</v>
      </c>
      <c r="G405" s="499" t="str">
        <f>IF(งบทดลองเบื้องต้น!G405&gt;=0,"1","0")</f>
        <v>1</v>
      </c>
      <c r="H405" s="499" t="str">
        <f>IF(งบทดลองเบื้องต้น!H405&gt;=0,"1","0")</f>
        <v>1</v>
      </c>
      <c r="I405" s="499" t="str">
        <f>IF(งบทดลองเบื้องต้น!I405&gt;=0,"1","0")</f>
        <v>1</v>
      </c>
      <c r="J405" s="499" t="str">
        <f>IF(งบทดลองเบื้องต้น!J405&gt;=0,"1","0")</f>
        <v>1</v>
      </c>
      <c r="K405" s="499" t="str">
        <f>IF(งบทดลองเบื้องต้น!K405&gt;=0,"1","0")</f>
        <v>1</v>
      </c>
    </row>
    <row r="406" spans="1:11" ht="25.2" customHeight="1">
      <c r="A406" s="497">
        <v>403</v>
      </c>
      <c r="B406" s="452" t="s">
        <v>766</v>
      </c>
      <c r="C406" s="498" t="s">
        <v>183</v>
      </c>
      <c r="D406" s="499" t="str">
        <f>IF(งบทดลองเบื้องต้น!D406&gt;=0,"1","0")</f>
        <v>1</v>
      </c>
      <c r="E406" s="499" t="str">
        <f>IF(งบทดลองเบื้องต้น!E406&gt;=0,"1","0")</f>
        <v>1</v>
      </c>
      <c r="F406" s="499" t="str">
        <f>IF(งบทดลองเบื้องต้น!F406&gt;=0,"1","0")</f>
        <v>1</v>
      </c>
      <c r="G406" s="499" t="str">
        <f>IF(งบทดลองเบื้องต้น!G406&gt;=0,"1","0")</f>
        <v>1</v>
      </c>
      <c r="H406" s="499" t="str">
        <f>IF(งบทดลองเบื้องต้น!H406&gt;=0,"1","0")</f>
        <v>1</v>
      </c>
      <c r="I406" s="499" t="str">
        <f>IF(งบทดลองเบื้องต้น!I406&gt;=0,"1","0")</f>
        <v>1</v>
      </c>
      <c r="J406" s="499" t="str">
        <f>IF(งบทดลองเบื้องต้น!J406&gt;=0,"1","0")</f>
        <v>1</v>
      </c>
      <c r="K406" s="499" t="str">
        <f>IF(งบทดลองเบื้องต้น!K406&gt;=0,"1","0")</f>
        <v>1</v>
      </c>
    </row>
    <row r="407" spans="1:11" ht="25.2" customHeight="1">
      <c r="A407" s="497">
        <v>404</v>
      </c>
      <c r="B407" s="452" t="s">
        <v>767</v>
      </c>
      <c r="C407" s="498" t="s">
        <v>184</v>
      </c>
      <c r="D407" s="499" t="str">
        <f>IF(งบทดลองเบื้องต้น!D407&gt;=0,"1","0")</f>
        <v>1</v>
      </c>
      <c r="E407" s="499" t="str">
        <f>IF(งบทดลองเบื้องต้น!E407&gt;=0,"1","0")</f>
        <v>1</v>
      </c>
      <c r="F407" s="499" t="str">
        <f>IF(งบทดลองเบื้องต้น!F407&gt;=0,"1","0")</f>
        <v>1</v>
      </c>
      <c r="G407" s="499" t="str">
        <f>IF(งบทดลองเบื้องต้น!G407&gt;=0,"1","0")</f>
        <v>1</v>
      </c>
      <c r="H407" s="499" t="str">
        <f>IF(งบทดลองเบื้องต้น!H407&gt;=0,"1","0")</f>
        <v>1</v>
      </c>
      <c r="I407" s="499" t="str">
        <f>IF(งบทดลองเบื้องต้น!I407&gt;=0,"1","0")</f>
        <v>1</v>
      </c>
      <c r="J407" s="499" t="str">
        <f>IF(งบทดลองเบื้องต้น!J407&gt;=0,"1","0")</f>
        <v>1</v>
      </c>
      <c r="K407" s="499" t="str">
        <f>IF(งบทดลองเบื้องต้น!K407&gt;=0,"1","0")</f>
        <v>1</v>
      </c>
    </row>
    <row r="408" spans="1:11" ht="25.2" customHeight="1">
      <c r="A408" s="497">
        <v>405</v>
      </c>
      <c r="B408" s="452" t="s">
        <v>768</v>
      </c>
      <c r="C408" s="498" t="s">
        <v>2236</v>
      </c>
      <c r="D408" s="499" t="str">
        <f>IF(งบทดลองเบื้องต้น!D408&gt;=0,"1","0")</f>
        <v>1</v>
      </c>
      <c r="E408" s="499" t="str">
        <f>IF(งบทดลองเบื้องต้น!E408&gt;=0,"1","0")</f>
        <v>1</v>
      </c>
      <c r="F408" s="499" t="str">
        <f>IF(งบทดลองเบื้องต้น!F408&gt;=0,"1","0")</f>
        <v>1</v>
      </c>
      <c r="G408" s="499" t="str">
        <f>IF(งบทดลองเบื้องต้น!G408&gt;=0,"1","0")</f>
        <v>1</v>
      </c>
      <c r="H408" s="499" t="str">
        <f>IF(งบทดลองเบื้องต้น!H408&gt;=0,"1","0")</f>
        <v>1</v>
      </c>
      <c r="I408" s="499" t="str">
        <f>IF(งบทดลองเบื้องต้น!I408&gt;=0,"1","0")</f>
        <v>1</v>
      </c>
      <c r="J408" s="499" t="str">
        <f>IF(งบทดลองเบื้องต้น!J408&gt;=0,"1","0")</f>
        <v>1</v>
      </c>
      <c r="K408" s="499" t="str">
        <f>IF(งบทดลองเบื้องต้น!K408&gt;=0,"1","0")</f>
        <v>1</v>
      </c>
    </row>
    <row r="409" spans="1:11" ht="25.2" customHeight="1">
      <c r="A409" s="497">
        <v>406</v>
      </c>
      <c r="B409" s="452" t="s">
        <v>1830</v>
      </c>
      <c r="C409" s="498" t="s">
        <v>1831</v>
      </c>
      <c r="D409" s="499" t="str">
        <f>IF(งบทดลองเบื้องต้น!D409&gt;=0,"1","0")</f>
        <v>1</v>
      </c>
      <c r="E409" s="499" t="str">
        <f>IF(งบทดลองเบื้องต้น!E409&gt;=0,"1","0")</f>
        <v>1</v>
      </c>
      <c r="F409" s="499" t="str">
        <f>IF(งบทดลองเบื้องต้น!F409&gt;=0,"1","0")</f>
        <v>1</v>
      </c>
      <c r="G409" s="499" t="str">
        <f>IF(งบทดลองเบื้องต้น!G409&gt;=0,"1","0")</f>
        <v>1</v>
      </c>
      <c r="H409" s="499" t="str">
        <f>IF(งบทดลองเบื้องต้น!H409&gt;=0,"1","0")</f>
        <v>1</v>
      </c>
      <c r="I409" s="499" t="str">
        <f>IF(งบทดลองเบื้องต้น!I409&gt;=0,"1","0")</f>
        <v>1</v>
      </c>
      <c r="J409" s="499" t="str">
        <f>IF(งบทดลองเบื้องต้น!J409&gt;=0,"1","0")</f>
        <v>1</v>
      </c>
      <c r="K409" s="499" t="str">
        <f>IF(งบทดลองเบื้องต้น!K409&gt;=0,"1","0")</f>
        <v>1</v>
      </c>
    </row>
    <row r="410" spans="1:11" ht="25.2" customHeight="1">
      <c r="A410" s="497">
        <v>407</v>
      </c>
      <c r="B410" s="452" t="s">
        <v>769</v>
      </c>
      <c r="C410" s="498" t="s">
        <v>185</v>
      </c>
      <c r="D410" s="499" t="str">
        <f>IF(งบทดลองเบื้องต้น!D410&gt;=0,"1","0")</f>
        <v>1</v>
      </c>
      <c r="E410" s="499" t="str">
        <f>IF(งบทดลองเบื้องต้น!E410&gt;=0,"1","0")</f>
        <v>1</v>
      </c>
      <c r="F410" s="499" t="str">
        <f>IF(งบทดลองเบื้องต้น!F410&gt;=0,"1","0")</f>
        <v>1</v>
      </c>
      <c r="G410" s="499" t="str">
        <f>IF(งบทดลองเบื้องต้น!G410&gt;=0,"1","0")</f>
        <v>1</v>
      </c>
      <c r="H410" s="499" t="str">
        <f>IF(งบทดลองเบื้องต้น!H410&gt;=0,"1","0")</f>
        <v>1</v>
      </c>
      <c r="I410" s="499" t="str">
        <f>IF(งบทดลองเบื้องต้น!I410&gt;=0,"1","0")</f>
        <v>1</v>
      </c>
      <c r="J410" s="499" t="str">
        <f>IF(งบทดลองเบื้องต้น!J410&gt;=0,"1","0")</f>
        <v>1</v>
      </c>
      <c r="K410" s="499" t="str">
        <f>IF(งบทดลองเบื้องต้น!K410&gt;=0,"1","0")</f>
        <v>1</v>
      </c>
    </row>
    <row r="411" spans="1:11" ht="25.2" customHeight="1">
      <c r="A411" s="497">
        <v>408</v>
      </c>
      <c r="B411" s="452" t="s">
        <v>770</v>
      </c>
      <c r="C411" s="498" t="s">
        <v>2237</v>
      </c>
      <c r="D411" s="499" t="str">
        <f>IF(งบทดลองเบื้องต้น!D411&gt;=0,"1","0")</f>
        <v>1</v>
      </c>
      <c r="E411" s="499" t="str">
        <f>IF(งบทดลองเบื้องต้น!E411&gt;=0,"1","0")</f>
        <v>1</v>
      </c>
      <c r="F411" s="499" t="str">
        <f>IF(งบทดลองเบื้องต้น!F411&gt;=0,"1","0")</f>
        <v>1</v>
      </c>
      <c r="G411" s="499" t="str">
        <f>IF(งบทดลองเบื้องต้น!G411&gt;=0,"1","0")</f>
        <v>1</v>
      </c>
      <c r="H411" s="499" t="str">
        <f>IF(งบทดลองเบื้องต้น!H411&gt;=0,"1","0")</f>
        <v>1</v>
      </c>
      <c r="I411" s="499" t="str">
        <f>IF(งบทดลองเบื้องต้น!I411&gt;=0,"1","0")</f>
        <v>1</v>
      </c>
      <c r="J411" s="499" t="str">
        <f>IF(งบทดลองเบื้องต้น!J411&gt;=0,"1","0")</f>
        <v>1</v>
      </c>
      <c r="K411" s="499" t="str">
        <f>IF(งบทดลองเบื้องต้น!K411&gt;=0,"1","0")</f>
        <v>1</v>
      </c>
    </row>
    <row r="412" spans="1:11" ht="25.2" customHeight="1">
      <c r="A412" s="497">
        <v>409</v>
      </c>
      <c r="B412" s="452" t="s">
        <v>771</v>
      </c>
      <c r="C412" s="498" t="s">
        <v>2238</v>
      </c>
      <c r="D412" s="499" t="str">
        <f>IF(งบทดลองเบื้องต้น!D412&gt;=0,"1","0")</f>
        <v>1</v>
      </c>
      <c r="E412" s="499" t="str">
        <f>IF(งบทดลองเบื้องต้น!E412&gt;=0,"1","0")</f>
        <v>1</v>
      </c>
      <c r="F412" s="499" t="str">
        <f>IF(งบทดลองเบื้องต้น!F412&gt;=0,"1","0")</f>
        <v>1</v>
      </c>
      <c r="G412" s="499" t="str">
        <f>IF(งบทดลองเบื้องต้น!G412&gt;=0,"1","0")</f>
        <v>1</v>
      </c>
      <c r="H412" s="499" t="str">
        <f>IF(งบทดลองเบื้องต้น!H412&gt;=0,"1","0")</f>
        <v>1</v>
      </c>
      <c r="I412" s="499" t="str">
        <f>IF(งบทดลองเบื้องต้น!I412&gt;=0,"1","0")</f>
        <v>1</v>
      </c>
      <c r="J412" s="499" t="str">
        <f>IF(งบทดลองเบื้องต้น!J412&gt;=0,"1","0")</f>
        <v>1</v>
      </c>
      <c r="K412" s="499" t="str">
        <f>IF(งบทดลองเบื้องต้น!K412&gt;=0,"1","0")</f>
        <v>1</v>
      </c>
    </row>
    <row r="413" spans="1:11" s="472" customFormat="1" ht="25.2" customHeight="1">
      <c r="A413" s="497">
        <v>410</v>
      </c>
      <c r="B413" s="452" t="s">
        <v>772</v>
      </c>
      <c r="C413" s="498" t="s">
        <v>2239</v>
      </c>
      <c r="D413" s="499" t="str">
        <f>IF(งบทดลองเบื้องต้น!D413&gt;=0,"1","0")</f>
        <v>1</v>
      </c>
      <c r="E413" s="499" t="str">
        <f>IF(งบทดลองเบื้องต้น!E413&gt;=0,"1","0")</f>
        <v>1</v>
      </c>
      <c r="F413" s="499" t="str">
        <f>IF(งบทดลองเบื้องต้น!F413&gt;=0,"1","0")</f>
        <v>1</v>
      </c>
      <c r="G413" s="499" t="str">
        <f>IF(งบทดลองเบื้องต้น!G413&gt;=0,"1","0")</f>
        <v>1</v>
      </c>
      <c r="H413" s="499" t="str">
        <f>IF(งบทดลองเบื้องต้น!H413&gt;=0,"1","0")</f>
        <v>1</v>
      </c>
      <c r="I413" s="499" t="str">
        <f>IF(งบทดลองเบื้องต้น!I413&gt;=0,"1","0")</f>
        <v>1</v>
      </c>
      <c r="J413" s="499" t="str">
        <f>IF(งบทดลองเบื้องต้น!J413&gt;=0,"1","0")</f>
        <v>1</v>
      </c>
      <c r="K413" s="499" t="str">
        <f>IF(งบทดลองเบื้องต้น!K413&gt;=0,"1","0")</f>
        <v>1</v>
      </c>
    </row>
    <row r="414" spans="1:11" ht="25.2" customHeight="1">
      <c r="A414" s="497">
        <v>411</v>
      </c>
      <c r="B414" s="452" t="s">
        <v>773</v>
      </c>
      <c r="C414" s="498" t="s">
        <v>2240</v>
      </c>
      <c r="D414" s="499" t="str">
        <f>IF(งบทดลองเบื้องต้น!D414&gt;=0,"1","0")</f>
        <v>1</v>
      </c>
      <c r="E414" s="499" t="str">
        <f>IF(งบทดลองเบื้องต้น!E414&gt;=0,"1","0")</f>
        <v>1</v>
      </c>
      <c r="F414" s="499" t="str">
        <f>IF(งบทดลองเบื้องต้น!F414&gt;=0,"1","0")</f>
        <v>1</v>
      </c>
      <c r="G414" s="499" t="str">
        <f>IF(งบทดลองเบื้องต้น!G414&gt;=0,"1","0")</f>
        <v>1</v>
      </c>
      <c r="H414" s="499" t="str">
        <f>IF(งบทดลองเบื้องต้น!H414&gt;=0,"1","0")</f>
        <v>1</v>
      </c>
      <c r="I414" s="499" t="str">
        <f>IF(งบทดลองเบื้องต้น!I414&gt;=0,"1","0")</f>
        <v>1</v>
      </c>
      <c r="J414" s="499" t="str">
        <f>IF(งบทดลองเบื้องต้น!J414&gt;=0,"1","0")</f>
        <v>1</v>
      </c>
      <c r="K414" s="499" t="str">
        <f>IF(งบทดลองเบื้องต้น!K414&gt;=0,"1","0")</f>
        <v>1</v>
      </c>
    </row>
    <row r="415" spans="1:11" ht="25.2" customHeight="1">
      <c r="A415" s="497">
        <v>412</v>
      </c>
      <c r="B415" s="452" t="s">
        <v>774</v>
      </c>
      <c r="C415" s="498" t="s">
        <v>186</v>
      </c>
      <c r="D415" s="499" t="str">
        <f>IF(งบทดลองเบื้องต้น!D415&gt;=0,"1","0")</f>
        <v>1</v>
      </c>
      <c r="E415" s="499" t="str">
        <f>IF(งบทดลองเบื้องต้น!E415&gt;=0,"1","0")</f>
        <v>1</v>
      </c>
      <c r="F415" s="499" t="str">
        <f>IF(งบทดลองเบื้องต้น!F415&gt;=0,"1","0")</f>
        <v>1</v>
      </c>
      <c r="G415" s="499" t="str">
        <f>IF(งบทดลองเบื้องต้น!G415&gt;=0,"1","0")</f>
        <v>1</v>
      </c>
      <c r="H415" s="499" t="str">
        <f>IF(งบทดลองเบื้องต้น!H415&gt;=0,"1","0")</f>
        <v>1</v>
      </c>
      <c r="I415" s="499" t="str">
        <f>IF(งบทดลองเบื้องต้น!I415&gt;=0,"1","0")</f>
        <v>1</v>
      </c>
      <c r="J415" s="499" t="str">
        <f>IF(งบทดลองเบื้องต้น!J415&gt;=0,"1","0")</f>
        <v>1</v>
      </c>
      <c r="K415" s="499" t="str">
        <f>IF(งบทดลองเบื้องต้น!K415&gt;=0,"1","0")</f>
        <v>1</v>
      </c>
    </row>
    <row r="416" spans="1:11" ht="25.2" customHeight="1">
      <c r="A416" s="497">
        <v>413</v>
      </c>
      <c r="B416" s="452" t="s">
        <v>775</v>
      </c>
      <c r="C416" s="498" t="s">
        <v>187</v>
      </c>
      <c r="D416" s="499" t="str">
        <f>IF(งบทดลองเบื้องต้น!D416&gt;=0,"1","0")</f>
        <v>1</v>
      </c>
      <c r="E416" s="499" t="str">
        <f>IF(งบทดลองเบื้องต้น!E416&gt;=0,"1","0")</f>
        <v>1</v>
      </c>
      <c r="F416" s="499" t="str">
        <f>IF(งบทดลองเบื้องต้น!F416&gt;=0,"1","0")</f>
        <v>1</v>
      </c>
      <c r="G416" s="499" t="str">
        <f>IF(งบทดลองเบื้องต้น!G416&gt;=0,"1","0")</f>
        <v>1</v>
      </c>
      <c r="H416" s="499" t="str">
        <f>IF(งบทดลองเบื้องต้น!H416&gt;=0,"1","0")</f>
        <v>1</v>
      </c>
      <c r="I416" s="499" t="str">
        <f>IF(งบทดลองเบื้องต้น!I416&gt;=0,"1","0")</f>
        <v>1</v>
      </c>
      <c r="J416" s="499" t="str">
        <f>IF(งบทดลองเบื้องต้น!J416&gt;=0,"1","0")</f>
        <v>1</v>
      </c>
      <c r="K416" s="499" t="str">
        <f>IF(งบทดลองเบื้องต้น!K416&gt;=0,"1","0")</f>
        <v>1</v>
      </c>
    </row>
    <row r="417" spans="1:11" ht="25.2" customHeight="1">
      <c r="A417" s="497">
        <v>414</v>
      </c>
      <c r="B417" s="452" t="s">
        <v>776</v>
      </c>
      <c r="C417" s="498" t="s">
        <v>188</v>
      </c>
      <c r="D417" s="499" t="str">
        <f>IF(งบทดลองเบื้องต้น!D417&gt;=0,"1","0")</f>
        <v>1</v>
      </c>
      <c r="E417" s="499" t="str">
        <f>IF(งบทดลองเบื้องต้น!E417&gt;=0,"1","0")</f>
        <v>1</v>
      </c>
      <c r="F417" s="499" t="str">
        <f>IF(งบทดลองเบื้องต้น!F417&gt;=0,"1","0")</f>
        <v>1</v>
      </c>
      <c r="G417" s="499" t="str">
        <f>IF(งบทดลองเบื้องต้น!G417&gt;=0,"1","0")</f>
        <v>1</v>
      </c>
      <c r="H417" s="499" t="str">
        <f>IF(งบทดลองเบื้องต้น!H417&gt;=0,"1","0")</f>
        <v>1</v>
      </c>
      <c r="I417" s="499" t="str">
        <f>IF(งบทดลองเบื้องต้น!I417&gt;=0,"1","0")</f>
        <v>1</v>
      </c>
      <c r="J417" s="499" t="str">
        <f>IF(งบทดลองเบื้องต้น!J417&gt;=0,"1","0")</f>
        <v>1</v>
      </c>
      <c r="K417" s="499" t="str">
        <f>IF(งบทดลองเบื้องต้น!K417&gt;=0,"1","0")</f>
        <v>1</v>
      </c>
    </row>
    <row r="418" spans="1:11" ht="25.2" customHeight="1">
      <c r="A418" s="497">
        <v>415</v>
      </c>
      <c r="B418" s="452" t="s">
        <v>777</v>
      </c>
      <c r="C418" s="498" t="s">
        <v>1211</v>
      </c>
      <c r="D418" s="499" t="str">
        <f>IF(งบทดลองเบื้องต้น!D418&gt;=0,"1","0")</f>
        <v>1</v>
      </c>
      <c r="E418" s="499" t="str">
        <f>IF(งบทดลองเบื้องต้น!E418&gt;=0,"1","0")</f>
        <v>1</v>
      </c>
      <c r="F418" s="499" t="str">
        <f>IF(งบทดลองเบื้องต้น!F418&gt;=0,"1","0")</f>
        <v>1</v>
      </c>
      <c r="G418" s="499" t="str">
        <f>IF(งบทดลองเบื้องต้น!G418&gt;=0,"1","0")</f>
        <v>1</v>
      </c>
      <c r="H418" s="499" t="str">
        <f>IF(งบทดลองเบื้องต้น!H418&gt;=0,"1","0")</f>
        <v>1</v>
      </c>
      <c r="I418" s="499" t="str">
        <f>IF(งบทดลองเบื้องต้น!I418&gt;=0,"1","0")</f>
        <v>1</v>
      </c>
      <c r="J418" s="499" t="str">
        <f>IF(งบทดลองเบื้องต้น!J418&gt;=0,"1","0")</f>
        <v>1</v>
      </c>
      <c r="K418" s="499" t="str">
        <f>IF(งบทดลองเบื้องต้น!K418&gt;=0,"1","0")</f>
        <v>1</v>
      </c>
    </row>
    <row r="419" spans="1:11" ht="25.2" customHeight="1">
      <c r="A419" s="497">
        <v>416</v>
      </c>
      <c r="B419" s="452" t="s">
        <v>778</v>
      </c>
      <c r="C419" s="498" t="s">
        <v>189</v>
      </c>
      <c r="D419" s="499" t="str">
        <f>IF(งบทดลองเบื้องต้น!D419&gt;=0,"1","0")</f>
        <v>1</v>
      </c>
      <c r="E419" s="499" t="str">
        <f>IF(งบทดลองเบื้องต้น!E419&gt;=0,"1","0")</f>
        <v>1</v>
      </c>
      <c r="F419" s="499" t="str">
        <f>IF(งบทดลองเบื้องต้น!F419&gt;=0,"1","0")</f>
        <v>1</v>
      </c>
      <c r="G419" s="499" t="str">
        <f>IF(งบทดลองเบื้องต้น!G419&gt;=0,"1","0")</f>
        <v>1</v>
      </c>
      <c r="H419" s="499" t="str">
        <f>IF(งบทดลองเบื้องต้น!H419&gt;=0,"1","0")</f>
        <v>1</v>
      </c>
      <c r="I419" s="499" t="str">
        <f>IF(งบทดลองเบื้องต้น!I419&gt;=0,"1","0")</f>
        <v>1</v>
      </c>
      <c r="J419" s="499" t="str">
        <f>IF(งบทดลองเบื้องต้น!J419&gt;=0,"1","0")</f>
        <v>1</v>
      </c>
      <c r="K419" s="499" t="str">
        <f>IF(งบทดลองเบื้องต้น!K419&gt;=0,"1","0")</f>
        <v>1</v>
      </c>
    </row>
    <row r="420" spans="1:11" ht="25.2" customHeight="1">
      <c r="A420" s="497">
        <v>417</v>
      </c>
      <c r="B420" s="452" t="s">
        <v>779</v>
      </c>
      <c r="C420" s="498" t="s">
        <v>412</v>
      </c>
      <c r="D420" s="499" t="str">
        <f>IF(งบทดลองเบื้องต้น!D420&gt;=0,"1","0")</f>
        <v>1</v>
      </c>
      <c r="E420" s="499" t="str">
        <f>IF(งบทดลองเบื้องต้น!E420&gt;=0,"1","0")</f>
        <v>1</v>
      </c>
      <c r="F420" s="499" t="str">
        <f>IF(งบทดลองเบื้องต้น!F420&gt;=0,"1","0")</f>
        <v>1</v>
      </c>
      <c r="G420" s="499" t="str">
        <f>IF(งบทดลองเบื้องต้น!G420&gt;=0,"1","0")</f>
        <v>1</v>
      </c>
      <c r="H420" s="499" t="str">
        <f>IF(งบทดลองเบื้องต้น!H420&gt;=0,"1","0")</f>
        <v>1</v>
      </c>
      <c r="I420" s="499" t="str">
        <f>IF(งบทดลองเบื้องต้น!I420&gt;=0,"1","0")</f>
        <v>1</v>
      </c>
      <c r="J420" s="499" t="str">
        <f>IF(งบทดลองเบื้องต้น!J420&gt;=0,"1","0")</f>
        <v>1</v>
      </c>
      <c r="K420" s="499" t="str">
        <f>IF(งบทดลองเบื้องต้น!K420&gt;=0,"1","0")</f>
        <v>1</v>
      </c>
    </row>
    <row r="421" spans="1:11" ht="25.2" customHeight="1">
      <c r="A421" s="497">
        <v>418</v>
      </c>
      <c r="B421" s="452" t="s">
        <v>780</v>
      </c>
      <c r="C421" s="498" t="s">
        <v>190</v>
      </c>
      <c r="D421" s="499" t="str">
        <f>IF(งบทดลองเบื้องต้น!D421&gt;=0,"1","0")</f>
        <v>1</v>
      </c>
      <c r="E421" s="499" t="str">
        <f>IF(งบทดลองเบื้องต้น!E421&gt;=0,"1","0")</f>
        <v>1</v>
      </c>
      <c r="F421" s="499" t="str">
        <f>IF(งบทดลองเบื้องต้น!F421&gt;=0,"1","0")</f>
        <v>1</v>
      </c>
      <c r="G421" s="499" t="str">
        <f>IF(งบทดลองเบื้องต้น!G421&gt;=0,"1","0")</f>
        <v>1</v>
      </c>
      <c r="H421" s="499" t="str">
        <f>IF(งบทดลองเบื้องต้น!H421&gt;=0,"1","0")</f>
        <v>1</v>
      </c>
      <c r="I421" s="499" t="str">
        <f>IF(งบทดลองเบื้องต้น!I421&gt;=0,"1","0")</f>
        <v>1</v>
      </c>
      <c r="J421" s="499" t="str">
        <f>IF(งบทดลองเบื้องต้น!J421&gt;=0,"1","0")</f>
        <v>1</v>
      </c>
      <c r="K421" s="499" t="str">
        <f>IF(งบทดลองเบื้องต้น!K421&gt;=0,"1","0")</f>
        <v>1</v>
      </c>
    </row>
    <row r="422" spans="1:11" ht="25.2" customHeight="1">
      <c r="A422" s="497">
        <v>419</v>
      </c>
      <c r="B422" s="452" t="s">
        <v>781</v>
      </c>
      <c r="C422" s="498" t="s">
        <v>191</v>
      </c>
      <c r="D422" s="499" t="str">
        <f>IF(งบทดลองเบื้องต้น!D422&gt;=0,"1","0")</f>
        <v>1</v>
      </c>
      <c r="E422" s="499" t="str">
        <f>IF(งบทดลองเบื้องต้น!E422&gt;=0,"1","0")</f>
        <v>1</v>
      </c>
      <c r="F422" s="499" t="str">
        <f>IF(งบทดลองเบื้องต้น!F422&gt;=0,"1","0")</f>
        <v>1</v>
      </c>
      <c r="G422" s="499" t="str">
        <f>IF(งบทดลองเบื้องต้น!G422&gt;=0,"1","0")</f>
        <v>1</v>
      </c>
      <c r="H422" s="499" t="str">
        <f>IF(งบทดลองเบื้องต้น!H422&gt;=0,"1","0")</f>
        <v>1</v>
      </c>
      <c r="I422" s="499" t="str">
        <f>IF(งบทดลองเบื้องต้น!I422&gt;=0,"1","0")</f>
        <v>1</v>
      </c>
      <c r="J422" s="499" t="str">
        <f>IF(งบทดลองเบื้องต้น!J422&gt;=0,"1","0")</f>
        <v>1</v>
      </c>
      <c r="K422" s="499" t="str">
        <f>IF(งบทดลองเบื้องต้น!K422&gt;=0,"1","0")</f>
        <v>1</v>
      </c>
    </row>
    <row r="423" spans="1:11" ht="25.2" customHeight="1">
      <c r="A423" s="497">
        <v>420</v>
      </c>
      <c r="B423" s="452" t="s">
        <v>782</v>
      </c>
      <c r="C423" s="498" t="s">
        <v>192</v>
      </c>
      <c r="D423" s="499" t="str">
        <f>IF(งบทดลองเบื้องต้น!D423&gt;=0,"1","0")</f>
        <v>1</v>
      </c>
      <c r="E423" s="499" t="str">
        <f>IF(งบทดลองเบื้องต้น!E423&gt;=0,"1","0")</f>
        <v>1</v>
      </c>
      <c r="F423" s="499" t="str">
        <f>IF(งบทดลองเบื้องต้น!F423&gt;=0,"1","0")</f>
        <v>1</v>
      </c>
      <c r="G423" s="499" t="str">
        <f>IF(งบทดลองเบื้องต้น!G423&gt;=0,"1","0")</f>
        <v>1</v>
      </c>
      <c r="H423" s="499" t="str">
        <f>IF(งบทดลองเบื้องต้น!H423&gt;=0,"1","0")</f>
        <v>1</v>
      </c>
      <c r="I423" s="499" t="str">
        <f>IF(งบทดลองเบื้องต้น!I423&gt;=0,"1","0")</f>
        <v>1</v>
      </c>
      <c r="J423" s="499" t="str">
        <f>IF(งบทดลองเบื้องต้น!J423&gt;=0,"1","0")</f>
        <v>1</v>
      </c>
      <c r="K423" s="499" t="str">
        <f>IF(งบทดลองเบื้องต้น!K423&gt;=0,"1","0")</f>
        <v>1</v>
      </c>
    </row>
    <row r="424" spans="1:11" ht="25.2" customHeight="1">
      <c r="A424" s="497">
        <v>421</v>
      </c>
      <c r="B424" s="452" t="s">
        <v>783</v>
      </c>
      <c r="C424" s="498" t="s">
        <v>193</v>
      </c>
      <c r="D424" s="499" t="str">
        <f>IF(งบทดลองเบื้องต้น!D424&gt;=0,"1","0")</f>
        <v>1</v>
      </c>
      <c r="E424" s="499" t="str">
        <f>IF(งบทดลองเบื้องต้น!E424&gt;=0,"1","0")</f>
        <v>1</v>
      </c>
      <c r="F424" s="499" t="str">
        <f>IF(งบทดลองเบื้องต้น!F424&gt;=0,"1","0")</f>
        <v>1</v>
      </c>
      <c r="G424" s="499" t="str">
        <f>IF(งบทดลองเบื้องต้น!G424&gt;=0,"1","0")</f>
        <v>1</v>
      </c>
      <c r="H424" s="499" t="str">
        <f>IF(งบทดลองเบื้องต้น!H424&gt;=0,"1","0")</f>
        <v>1</v>
      </c>
      <c r="I424" s="499" t="str">
        <f>IF(งบทดลองเบื้องต้น!I424&gt;=0,"1","0")</f>
        <v>1</v>
      </c>
      <c r="J424" s="499" t="str">
        <f>IF(งบทดลองเบื้องต้น!J424&gt;=0,"1","0")</f>
        <v>1</v>
      </c>
      <c r="K424" s="499" t="str">
        <f>IF(งบทดลองเบื้องต้น!K424&gt;=0,"1","0")</f>
        <v>1</v>
      </c>
    </row>
    <row r="425" spans="1:11" ht="37.5" customHeight="1">
      <c r="A425" s="497">
        <v>422</v>
      </c>
      <c r="B425" s="452" t="s">
        <v>784</v>
      </c>
      <c r="C425" s="498" t="s">
        <v>2241</v>
      </c>
      <c r="D425" s="499" t="str">
        <f>IF(งบทดลองเบื้องต้น!D425&gt;=0,"1","0")</f>
        <v>1</v>
      </c>
      <c r="E425" s="499" t="str">
        <f>IF(งบทดลองเบื้องต้น!E425&gt;=0,"1","0")</f>
        <v>1</v>
      </c>
      <c r="F425" s="499" t="str">
        <f>IF(งบทดลองเบื้องต้น!F425&gt;=0,"1","0")</f>
        <v>1</v>
      </c>
      <c r="G425" s="499" t="str">
        <f>IF(งบทดลองเบื้องต้น!G425&gt;=0,"1","0")</f>
        <v>1</v>
      </c>
      <c r="H425" s="499" t="str">
        <f>IF(งบทดลองเบื้องต้น!H425&gt;=0,"1","0")</f>
        <v>1</v>
      </c>
      <c r="I425" s="499" t="str">
        <f>IF(งบทดลองเบื้องต้น!I425&gt;=0,"1","0")</f>
        <v>1</v>
      </c>
      <c r="J425" s="499" t="str">
        <f>IF(งบทดลองเบื้องต้น!J425&gt;=0,"1","0")</f>
        <v>1</v>
      </c>
      <c r="K425" s="499" t="str">
        <f>IF(งบทดลองเบื้องต้น!K425&gt;=0,"1","0")</f>
        <v>1</v>
      </c>
    </row>
    <row r="426" spans="1:11" ht="25.2" customHeight="1">
      <c r="A426" s="497">
        <v>423</v>
      </c>
      <c r="B426" s="452" t="s">
        <v>785</v>
      </c>
      <c r="C426" s="498" t="s">
        <v>2242</v>
      </c>
      <c r="D426" s="499" t="str">
        <f>IF(งบทดลองเบื้องต้น!D426&gt;=0,"1","0")</f>
        <v>1</v>
      </c>
      <c r="E426" s="499" t="str">
        <f>IF(งบทดลองเบื้องต้น!E426&gt;=0,"1","0")</f>
        <v>1</v>
      </c>
      <c r="F426" s="499" t="str">
        <f>IF(งบทดลองเบื้องต้น!F426&gt;=0,"1","0")</f>
        <v>1</v>
      </c>
      <c r="G426" s="499" t="str">
        <f>IF(งบทดลองเบื้องต้น!G426&gt;=0,"1","0")</f>
        <v>1</v>
      </c>
      <c r="H426" s="499" t="str">
        <f>IF(งบทดลองเบื้องต้น!H426&gt;=0,"1","0")</f>
        <v>1</v>
      </c>
      <c r="I426" s="499" t="str">
        <f>IF(งบทดลองเบื้องต้น!I426&gt;=0,"1","0")</f>
        <v>1</v>
      </c>
      <c r="J426" s="499" t="str">
        <f>IF(งบทดลองเบื้องต้น!J426&gt;=0,"1","0")</f>
        <v>1</v>
      </c>
      <c r="K426" s="499" t="str">
        <f>IF(งบทดลองเบื้องต้น!K426&gt;=0,"1","0")</f>
        <v>1</v>
      </c>
    </row>
    <row r="427" spans="1:11" ht="25.2" customHeight="1">
      <c r="A427" s="497">
        <v>424</v>
      </c>
      <c r="B427" s="452" t="s">
        <v>786</v>
      </c>
      <c r="C427" s="498" t="s">
        <v>2243</v>
      </c>
      <c r="D427" s="499" t="str">
        <f>IF(งบทดลองเบื้องต้น!D427&lt;=0,"1","0")</f>
        <v>1</v>
      </c>
      <c r="E427" s="499" t="str">
        <f>IF(งบทดลองเบื้องต้น!E427&lt;=0,"1","0")</f>
        <v>1</v>
      </c>
      <c r="F427" s="499" t="str">
        <f>IF(งบทดลองเบื้องต้น!F427&lt;=0,"1","0")</f>
        <v>1</v>
      </c>
      <c r="G427" s="499" t="str">
        <f>IF(งบทดลองเบื้องต้น!G427&lt;=0,"1","0")</f>
        <v>1</v>
      </c>
      <c r="H427" s="499" t="str">
        <f>IF(งบทดลองเบื้องต้น!H427&lt;=0,"1","0")</f>
        <v>1</v>
      </c>
      <c r="I427" s="499" t="str">
        <f>IF(งบทดลองเบื้องต้น!I427&lt;=0,"1","0")</f>
        <v>1</v>
      </c>
      <c r="J427" s="499" t="str">
        <f>IF(งบทดลองเบื้องต้น!J427&lt;=0,"1","0")</f>
        <v>1</v>
      </c>
      <c r="K427" s="499" t="str">
        <f>IF(งบทดลองเบื้องต้น!K427&lt;=0,"1","0")</f>
        <v>1</v>
      </c>
    </row>
    <row r="428" spans="1:11" ht="25.2" customHeight="1">
      <c r="A428" s="497">
        <v>425</v>
      </c>
      <c r="B428" s="452" t="s">
        <v>787</v>
      </c>
      <c r="C428" s="498" t="s">
        <v>2244</v>
      </c>
      <c r="D428" s="499" t="str">
        <f>IF(งบทดลองเบื้องต้น!D428&gt;=0,"1","0")</f>
        <v>1</v>
      </c>
      <c r="E428" s="499" t="str">
        <f>IF(งบทดลองเบื้องต้น!E428&gt;=0,"1","0")</f>
        <v>1</v>
      </c>
      <c r="F428" s="499" t="str">
        <f>IF(งบทดลองเบื้องต้น!F428&gt;=0,"1","0")</f>
        <v>1</v>
      </c>
      <c r="G428" s="499" t="str">
        <f>IF(งบทดลองเบื้องต้น!G428&gt;=0,"1","0")</f>
        <v>1</v>
      </c>
      <c r="H428" s="499" t="str">
        <f>IF(งบทดลองเบื้องต้น!H428&gt;=0,"1","0")</f>
        <v>1</v>
      </c>
      <c r="I428" s="499" t="str">
        <f>IF(งบทดลองเบื้องต้น!I428&gt;=0,"1","0")</f>
        <v>1</v>
      </c>
      <c r="J428" s="499" t="str">
        <f>IF(งบทดลองเบื้องต้น!J428&gt;=0,"1","0")</f>
        <v>1</v>
      </c>
      <c r="K428" s="499" t="str">
        <f>IF(งบทดลองเบื้องต้น!K428&gt;=0,"1","0")</f>
        <v>1</v>
      </c>
    </row>
    <row r="429" spans="1:11" ht="25.2" customHeight="1">
      <c r="A429" s="497">
        <v>426</v>
      </c>
      <c r="B429" s="452" t="s">
        <v>788</v>
      </c>
      <c r="C429" s="498" t="s">
        <v>194</v>
      </c>
      <c r="D429" s="499" t="str">
        <f>IF(งบทดลองเบื้องต้น!D429&gt;=0,"1","0")</f>
        <v>1</v>
      </c>
      <c r="E429" s="499" t="str">
        <f>IF(งบทดลองเบื้องต้น!E429&gt;=0,"1","0")</f>
        <v>1</v>
      </c>
      <c r="F429" s="499" t="str">
        <f>IF(งบทดลองเบื้องต้น!F429&gt;=0,"1","0")</f>
        <v>1</v>
      </c>
      <c r="G429" s="499" t="str">
        <f>IF(งบทดลองเบื้องต้น!G429&gt;=0,"1","0")</f>
        <v>1</v>
      </c>
      <c r="H429" s="499" t="str">
        <f>IF(งบทดลองเบื้องต้น!H429&gt;=0,"1","0")</f>
        <v>1</v>
      </c>
      <c r="I429" s="499" t="str">
        <f>IF(งบทดลองเบื้องต้น!I429&gt;=0,"1","0")</f>
        <v>1</v>
      </c>
      <c r="J429" s="499" t="str">
        <f>IF(งบทดลองเบื้องต้น!J429&gt;=0,"1","0")</f>
        <v>1</v>
      </c>
      <c r="K429" s="499" t="str">
        <f>IF(งบทดลองเบื้องต้น!K429&gt;=0,"1","0")</f>
        <v>1</v>
      </c>
    </row>
    <row r="430" spans="1:11" ht="25.2" customHeight="1">
      <c r="A430" s="497">
        <v>427</v>
      </c>
      <c r="B430" s="509" t="s">
        <v>789</v>
      </c>
      <c r="C430" s="510" t="s">
        <v>195</v>
      </c>
      <c r="D430" s="499" t="str">
        <f>IF(งบทดลองเบื้องต้น!D430&gt;=0,"1","0")</f>
        <v>1</v>
      </c>
      <c r="E430" s="499" t="str">
        <f>IF(งบทดลองเบื้องต้น!E430&gt;=0,"1","0")</f>
        <v>1</v>
      </c>
      <c r="F430" s="499" t="str">
        <f>IF(งบทดลองเบื้องต้น!F430&gt;=0,"1","0")</f>
        <v>1</v>
      </c>
      <c r="G430" s="499" t="str">
        <f>IF(งบทดลองเบื้องต้น!G430&gt;=0,"1","0")</f>
        <v>1</v>
      </c>
      <c r="H430" s="499" t="str">
        <f>IF(งบทดลองเบื้องต้น!H430&gt;=0,"1","0")</f>
        <v>1</v>
      </c>
      <c r="I430" s="499" t="str">
        <f>IF(งบทดลองเบื้องต้น!I430&gt;=0,"1","0")</f>
        <v>1</v>
      </c>
      <c r="J430" s="499" t="str">
        <f>IF(งบทดลองเบื้องต้น!J430&gt;=0,"1","0")</f>
        <v>1</v>
      </c>
      <c r="K430" s="499" t="str">
        <f>IF(งบทดลองเบื้องต้น!K430&gt;=0,"1","0")</f>
        <v>1</v>
      </c>
    </row>
    <row r="431" spans="1:11" ht="25.2" customHeight="1">
      <c r="A431" s="503">
        <v>428</v>
      </c>
      <c r="B431" s="300" t="s">
        <v>790</v>
      </c>
      <c r="C431" s="310" t="s">
        <v>2245</v>
      </c>
      <c r="D431" s="499" t="str">
        <f>IF(งบทดลองเบื้องต้น!D431&lt;=0,"1","0")</f>
        <v>1</v>
      </c>
      <c r="E431" s="499" t="str">
        <f>IF(งบทดลองเบื้องต้น!E431&lt;=0,"1","0")</f>
        <v>1</v>
      </c>
      <c r="F431" s="499" t="str">
        <f>IF(งบทดลองเบื้องต้น!F431&lt;=0,"1","0")</f>
        <v>1</v>
      </c>
      <c r="G431" s="499" t="str">
        <f>IF(งบทดลองเบื้องต้น!G431&lt;=0,"1","0")</f>
        <v>1</v>
      </c>
      <c r="H431" s="499" t="str">
        <f>IF(งบทดลองเบื้องต้น!H431&lt;=0,"1","0")</f>
        <v>1</v>
      </c>
      <c r="I431" s="499" t="str">
        <f>IF(งบทดลองเบื้องต้น!I431&lt;=0,"1","0")</f>
        <v>1</v>
      </c>
      <c r="J431" s="499" t="str">
        <f>IF(งบทดลองเบื้องต้น!J431&lt;=0,"1","0")</f>
        <v>1</v>
      </c>
      <c r="K431" s="499" t="str">
        <f>IF(งบทดลองเบื้องต้น!K431&lt;=0,"1","0")</f>
        <v>1</v>
      </c>
    </row>
    <row r="432" spans="1:11" ht="25.2" customHeight="1">
      <c r="A432" s="497">
        <v>429</v>
      </c>
      <c r="B432" s="452" t="s">
        <v>791</v>
      </c>
      <c r="C432" s="498" t="s">
        <v>2246</v>
      </c>
      <c r="D432" s="499" t="str">
        <f>IF(งบทดลองเบื้องต้น!D432&gt;=0,"1","0")</f>
        <v>1</v>
      </c>
      <c r="E432" s="499" t="str">
        <f>IF(งบทดลองเบื้องต้น!E432&gt;=0,"1","0")</f>
        <v>1</v>
      </c>
      <c r="F432" s="499" t="str">
        <f>IF(งบทดลองเบื้องต้น!F432&gt;=0,"1","0")</f>
        <v>1</v>
      </c>
      <c r="G432" s="499" t="str">
        <f>IF(งบทดลองเบื้องต้น!G432&gt;=0,"1","0")</f>
        <v>1</v>
      </c>
      <c r="H432" s="499" t="str">
        <f>IF(งบทดลองเบื้องต้น!H432&gt;=0,"1","0")</f>
        <v>1</v>
      </c>
      <c r="I432" s="499" t="str">
        <f>IF(งบทดลองเบื้องต้น!I432&gt;=0,"1","0")</f>
        <v>1</v>
      </c>
      <c r="J432" s="499" t="str">
        <f>IF(งบทดลองเบื้องต้น!J432&gt;=0,"1","0")</f>
        <v>1</v>
      </c>
      <c r="K432" s="499" t="str">
        <f>IF(งบทดลองเบื้องต้น!K432&gt;=0,"1","0")</f>
        <v>1</v>
      </c>
    </row>
    <row r="433" spans="1:11" ht="25.2" customHeight="1">
      <c r="A433" s="497">
        <v>430</v>
      </c>
      <c r="B433" s="452" t="s">
        <v>792</v>
      </c>
      <c r="C433" s="498" t="s">
        <v>198</v>
      </c>
      <c r="D433" s="499" t="str">
        <f>IF(งบทดลองเบื้องต้น!D433&gt;=0,"1","0")</f>
        <v>1</v>
      </c>
      <c r="E433" s="499" t="str">
        <f>IF(งบทดลองเบื้องต้น!E433&gt;=0,"1","0")</f>
        <v>1</v>
      </c>
      <c r="F433" s="499" t="str">
        <f>IF(งบทดลองเบื้องต้น!F433&gt;=0,"1","0")</f>
        <v>1</v>
      </c>
      <c r="G433" s="499" t="str">
        <f>IF(งบทดลองเบื้องต้น!G433&gt;=0,"1","0")</f>
        <v>1</v>
      </c>
      <c r="H433" s="499" t="str">
        <f>IF(งบทดลองเบื้องต้น!H433&gt;=0,"1","0")</f>
        <v>1</v>
      </c>
      <c r="I433" s="499" t="str">
        <f>IF(งบทดลองเบื้องต้น!I433&gt;=0,"1","0")</f>
        <v>1</v>
      </c>
      <c r="J433" s="499" t="str">
        <f>IF(งบทดลองเบื้องต้น!J433&gt;=0,"1","0")</f>
        <v>1</v>
      </c>
      <c r="K433" s="499" t="str">
        <f>IF(งบทดลองเบื้องต้น!K433&gt;=0,"1","0")</f>
        <v>1</v>
      </c>
    </row>
    <row r="434" spans="1:11" ht="25.2" customHeight="1">
      <c r="A434" s="497">
        <v>431</v>
      </c>
      <c r="B434" s="452" t="s">
        <v>793</v>
      </c>
      <c r="C434" s="498" t="s">
        <v>199</v>
      </c>
      <c r="D434" s="499" t="str">
        <f>IF(งบทดลองเบื้องต้น!D434&gt;=0,"1","0")</f>
        <v>1</v>
      </c>
      <c r="E434" s="499" t="str">
        <f>IF(งบทดลองเบื้องต้น!E434&gt;=0,"1","0")</f>
        <v>1</v>
      </c>
      <c r="F434" s="499" t="str">
        <f>IF(งบทดลองเบื้องต้น!F434&gt;=0,"1","0")</f>
        <v>1</v>
      </c>
      <c r="G434" s="499" t="str">
        <f>IF(งบทดลองเบื้องต้น!G434&gt;=0,"1","0")</f>
        <v>1</v>
      </c>
      <c r="H434" s="499" t="str">
        <f>IF(งบทดลองเบื้องต้น!H434&gt;=0,"1","0")</f>
        <v>1</v>
      </c>
      <c r="I434" s="499" t="str">
        <f>IF(งบทดลองเบื้องต้น!I434&gt;=0,"1","0")</f>
        <v>1</v>
      </c>
      <c r="J434" s="499" t="str">
        <f>IF(งบทดลองเบื้องต้น!J434&gt;=0,"1","0")</f>
        <v>1</v>
      </c>
      <c r="K434" s="499" t="str">
        <f>IF(งบทดลองเบื้องต้น!K434&gt;=0,"1","0")</f>
        <v>1</v>
      </c>
    </row>
    <row r="435" spans="1:11" ht="25.2" customHeight="1">
      <c r="A435" s="497">
        <v>432</v>
      </c>
      <c r="B435" s="452" t="s">
        <v>794</v>
      </c>
      <c r="C435" s="498" t="s">
        <v>2247</v>
      </c>
      <c r="D435" s="499" t="str">
        <f>IF(งบทดลองเบื้องต้น!D435&gt;=0,"1","0")</f>
        <v>1</v>
      </c>
      <c r="E435" s="499" t="str">
        <f>IF(งบทดลองเบื้องต้น!E435&gt;=0,"1","0")</f>
        <v>1</v>
      </c>
      <c r="F435" s="499" t="str">
        <f>IF(งบทดลองเบื้องต้น!F435&gt;=0,"1","0")</f>
        <v>1</v>
      </c>
      <c r="G435" s="499" t="str">
        <f>IF(งบทดลองเบื้องต้น!G435&gt;=0,"1","0")</f>
        <v>1</v>
      </c>
      <c r="H435" s="499" t="str">
        <f>IF(งบทดลองเบื้องต้น!H435&gt;=0,"1","0")</f>
        <v>1</v>
      </c>
      <c r="I435" s="499" t="str">
        <f>IF(งบทดลองเบื้องต้น!I435&gt;=0,"1","0")</f>
        <v>1</v>
      </c>
      <c r="J435" s="499" t="str">
        <f>IF(งบทดลองเบื้องต้น!J435&gt;=0,"1","0")</f>
        <v>1</v>
      </c>
      <c r="K435" s="499" t="str">
        <f>IF(งบทดลองเบื้องต้น!K435&gt;=0,"1","0")</f>
        <v>1</v>
      </c>
    </row>
    <row r="436" spans="1:11" ht="25.2" customHeight="1">
      <c r="A436" s="497">
        <v>433</v>
      </c>
      <c r="B436" s="452" t="s">
        <v>795</v>
      </c>
      <c r="C436" s="498" t="s">
        <v>2248</v>
      </c>
      <c r="D436" s="499" t="str">
        <f>IF(งบทดลองเบื้องต้น!D436&gt;=0,"1","0")</f>
        <v>1</v>
      </c>
      <c r="E436" s="499" t="str">
        <f>IF(งบทดลองเบื้องต้น!E436&gt;=0,"1","0")</f>
        <v>1</v>
      </c>
      <c r="F436" s="499" t="str">
        <f>IF(งบทดลองเบื้องต้น!F436&gt;=0,"1","0")</f>
        <v>1</v>
      </c>
      <c r="G436" s="499" t="str">
        <f>IF(งบทดลองเบื้องต้น!G436&gt;=0,"1","0")</f>
        <v>1</v>
      </c>
      <c r="H436" s="499" t="str">
        <f>IF(งบทดลองเบื้องต้น!H436&gt;=0,"1","0")</f>
        <v>1</v>
      </c>
      <c r="I436" s="499" t="str">
        <f>IF(งบทดลองเบื้องต้น!I436&gt;=0,"1","0")</f>
        <v>1</v>
      </c>
      <c r="J436" s="499" t="str">
        <f>IF(งบทดลองเบื้องต้น!J436&gt;=0,"1","0")</f>
        <v>1</v>
      </c>
      <c r="K436" s="499" t="str">
        <f>IF(งบทดลองเบื้องต้น!K436&gt;=0,"1","0")</f>
        <v>1</v>
      </c>
    </row>
    <row r="437" spans="1:11" ht="25.2" customHeight="1">
      <c r="A437" s="503">
        <v>434</v>
      </c>
      <c r="B437" s="300" t="s">
        <v>796</v>
      </c>
      <c r="C437" s="310" t="s">
        <v>2249</v>
      </c>
      <c r="D437" s="499" t="str">
        <f>IF(งบทดลองเบื้องต้น!D437&lt;=0,"1","0")</f>
        <v>1</v>
      </c>
      <c r="E437" s="499" t="str">
        <f>IF(งบทดลองเบื้องต้น!E437&lt;=0,"1","0")</f>
        <v>1</v>
      </c>
      <c r="F437" s="499" t="str">
        <f>IF(งบทดลองเบื้องต้น!F437&lt;=0,"1","0")</f>
        <v>1</v>
      </c>
      <c r="G437" s="499" t="str">
        <f>IF(งบทดลองเบื้องต้น!G437&lt;=0,"1","0")</f>
        <v>1</v>
      </c>
      <c r="H437" s="499" t="str">
        <f>IF(งบทดลองเบื้องต้น!H437&lt;=0,"1","0")</f>
        <v>1</v>
      </c>
      <c r="I437" s="499" t="str">
        <f>IF(งบทดลองเบื้องต้น!I437&lt;=0,"1","0")</f>
        <v>1</v>
      </c>
      <c r="J437" s="499" t="str">
        <f>IF(งบทดลองเบื้องต้น!J437&lt;=0,"1","0")</f>
        <v>1</v>
      </c>
      <c r="K437" s="499" t="str">
        <f>IF(งบทดลองเบื้องต้น!K437&lt;=0,"1","0")</f>
        <v>1</v>
      </c>
    </row>
    <row r="438" spans="1:11" ht="25.2" customHeight="1">
      <c r="A438" s="497">
        <v>435</v>
      </c>
      <c r="B438" s="452" t="s">
        <v>797</v>
      </c>
      <c r="C438" s="498" t="s">
        <v>2250</v>
      </c>
      <c r="D438" s="499" t="str">
        <f>IF(งบทดลองเบื้องต้น!D438&gt;=0,"1","0")</f>
        <v>1</v>
      </c>
      <c r="E438" s="499" t="str">
        <f>IF(งบทดลองเบื้องต้น!E438&gt;=0,"1","0")</f>
        <v>1</v>
      </c>
      <c r="F438" s="499" t="str">
        <f>IF(งบทดลองเบื้องต้น!F438&gt;=0,"1","0")</f>
        <v>1</v>
      </c>
      <c r="G438" s="499" t="str">
        <f>IF(งบทดลองเบื้องต้น!G438&gt;=0,"1","0")</f>
        <v>1</v>
      </c>
      <c r="H438" s="499" t="str">
        <f>IF(งบทดลองเบื้องต้น!H438&gt;=0,"1","0")</f>
        <v>1</v>
      </c>
      <c r="I438" s="499" t="str">
        <f>IF(งบทดลองเบื้องต้น!I438&gt;=0,"1","0")</f>
        <v>1</v>
      </c>
      <c r="J438" s="499" t="str">
        <f>IF(งบทดลองเบื้องต้น!J438&gt;=0,"1","0")</f>
        <v>1</v>
      </c>
      <c r="K438" s="499" t="str">
        <f>IF(งบทดลองเบื้องต้น!K438&gt;=0,"1","0")</f>
        <v>1</v>
      </c>
    </row>
    <row r="439" spans="1:11" ht="25.2" customHeight="1">
      <c r="A439" s="497">
        <v>436</v>
      </c>
      <c r="B439" s="452" t="s">
        <v>798</v>
      </c>
      <c r="C439" s="498" t="s">
        <v>1685</v>
      </c>
      <c r="D439" s="499" t="str">
        <f>IF(งบทดลองเบื้องต้น!D439&gt;=0,"1","0")</f>
        <v>1</v>
      </c>
      <c r="E439" s="499" t="str">
        <f>IF(งบทดลองเบื้องต้น!E439&gt;=0,"1","0")</f>
        <v>1</v>
      </c>
      <c r="F439" s="499" t="str">
        <f>IF(งบทดลองเบื้องต้น!F439&gt;=0,"1","0")</f>
        <v>1</v>
      </c>
      <c r="G439" s="499" t="str">
        <f>IF(งบทดลองเบื้องต้น!G439&gt;=0,"1","0")</f>
        <v>1</v>
      </c>
      <c r="H439" s="499" t="str">
        <f>IF(งบทดลองเบื้องต้น!H439&gt;=0,"1","0")</f>
        <v>1</v>
      </c>
      <c r="I439" s="499" t="str">
        <f>IF(งบทดลองเบื้องต้น!I439&gt;=0,"1","0")</f>
        <v>1</v>
      </c>
      <c r="J439" s="499" t="str">
        <f>IF(งบทดลองเบื้องต้น!J439&gt;=0,"1","0")</f>
        <v>1</v>
      </c>
      <c r="K439" s="499" t="str">
        <f>IF(งบทดลองเบื้องต้น!K439&gt;=0,"1","0")</f>
        <v>1</v>
      </c>
    </row>
    <row r="440" spans="1:11" ht="25.2" customHeight="1">
      <c r="A440" s="497">
        <v>437</v>
      </c>
      <c r="B440" s="452" t="s">
        <v>799</v>
      </c>
      <c r="C440" s="498" t="s">
        <v>2251</v>
      </c>
      <c r="D440" s="499" t="str">
        <f>IF(งบทดลองเบื้องต้น!D440&gt;=0,"1","0")</f>
        <v>1</v>
      </c>
      <c r="E440" s="499" t="str">
        <f>IF(งบทดลองเบื้องต้น!E440&gt;=0,"1","0")</f>
        <v>1</v>
      </c>
      <c r="F440" s="499" t="str">
        <f>IF(งบทดลองเบื้องต้น!F440&gt;=0,"1","0")</f>
        <v>1</v>
      </c>
      <c r="G440" s="499" t="str">
        <f>IF(งบทดลองเบื้องต้น!G440&gt;=0,"1","0")</f>
        <v>1</v>
      </c>
      <c r="H440" s="499" t="str">
        <f>IF(งบทดลองเบื้องต้น!H440&gt;=0,"1","0")</f>
        <v>1</v>
      </c>
      <c r="I440" s="499" t="str">
        <f>IF(งบทดลองเบื้องต้น!I440&gt;=0,"1","0")</f>
        <v>1</v>
      </c>
      <c r="J440" s="499" t="str">
        <f>IF(งบทดลองเบื้องต้น!J440&gt;=0,"1","0")</f>
        <v>1</v>
      </c>
      <c r="K440" s="499" t="str">
        <f>IF(งบทดลองเบื้องต้น!K440&gt;=0,"1","0")</f>
        <v>1</v>
      </c>
    </row>
    <row r="441" spans="1:11" ht="25.2" customHeight="1">
      <c r="A441" s="503">
        <v>438</v>
      </c>
      <c r="B441" s="300" t="s">
        <v>800</v>
      </c>
      <c r="C441" s="310" t="s">
        <v>2252</v>
      </c>
      <c r="D441" s="499" t="str">
        <f>IF(งบทดลองเบื้องต้น!D441&lt;=0,"1","0")</f>
        <v>1</v>
      </c>
      <c r="E441" s="499" t="str">
        <f>IF(งบทดลองเบื้องต้น!E441&lt;=0,"1","0")</f>
        <v>1</v>
      </c>
      <c r="F441" s="499" t="str">
        <f>IF(งบทดลองเบื้องต้น!F441&lt;=0,"1","0")</f>
        <v>1</v>
      </c>
      <c r="G441" s="499" t="str">
        <f>IF(งบทดลองเบื้องต้น!G441&lt;=0,"1","0")</f>
        <v>1</v>
      </c>
      <c r="H441" s="499" t="str">
        <f>IF(งบทดลองเบื้องต้น!H441&lt;=0,"1","0")</f>
        <v>1</v>
      </c>
      <c r="I441" s="499" t="str">
        <f>IF(งบทดลองเบื้องต้น!I441&lt;=0,"1","0")</f>
        <v>1</v>
      </c>
      <c r="J441" s="499" t="str">
        <f>IF(งบทดลองเบื้องต้น!J441&lt;=0,"1","0")</f>
        <v>1</v>
      </c>
      <c r="K441" s="499" t="str">
        <f>IF(งบทดลองเบื้องต้น!K441&lt;=0,"1","0")</f>
        <v>1</v>
      </c>
    </row>
    <row r="442" spans="1:11" ht="25.2" customHeight="1">
      <c r="A442" s="497">
        <v>439</v>
      </c>
      <c r="B442" s="452" t="s">
        <v>801</v>
      </c>
      <c r="C442" s="498" t="s">
        <v>2253</v>
      </c>
      <c r="D442" s="499" t="str">
        <f>IF(งบทดลองเบื้องต้น!D442&gt;=0,"1","0")</f>
        <v>1</v>
      </c>
      <c r="E442" s="499" t="str">
        <f>IF(งบทดลองเบื้องต้น!E442&gt;=0,"1","0")</f>
        <v>1</v>
      </c>
      <c r="F442" s="499" t="str">
        <f>IF(งบทดลองเบื้องต้น!F442&gt;=0,"1","0")</f>
        <v>1</v>
      </c>
      <c r="G442" s="499" t="str">
        <f>IF(งบทดลองเบื้องต้น!G442&gt;=0,"1","0")</f>
        <v>1</v>
      </c>
      <c r="H442" s="499" t="str">
        <f>IF(งบทดลองเบื้องต้น!H442&gt;=0,"1","0")</f>
        <v>1</v>
      </c>
      <c r="I442" s="499" t="str">
        <f>IF(งบทดลองเบื้องต้น!I442&gt;=0,"1","0")</f>
        <v>1</v>
      </c>
      <c r="J442" s="499" t="str">
        <f>IF(งบทดลองเบื้องต้น!J442&gt;=0,"1","0")</f>
        <v>1</v>
      </c>
      <c r="K442" s="499" t="str">
        <f>IF(งบทดลองเบื้องต้น!K442&gt;=0,"1","0")</f>
        <v>1</v>
      </c>
    </row>
    <row r="443" spans="1:11" ht="25.2" customHeight="1">
      <c r="A443" s="497">
        <v>440</v>
      </c>
      <c r="B443" s="452" t="s">
        <v>802</v>
      </c>
      <c r="C443" s="498" t="s">
        <v>2254</v>
      </c>
      <c r="D443" s="499" t="str">
        <f>IF(งบทดลองเบื้องต้น!D443&gt;=0,"1","0")</f>
        <v>1</v>
      </c>
      <c r="E443" s="499" t="str">
        <f>IF(งบทดลองเบื้องต้น!E443&gt;=0,"1","0")</f>
        <v>1</v>
      </c>
      <c r="F443" s="499" t="str">
        <f>IF(งบทดลองเบื้องต้น!F443&gt;=0,"1","0")</f>
        <v>1</v>
      </c>
      <c r="G443" s="499" t="str">
        <f>IF(งบทดลองเบื้องต้น!G443&gt;=0,"1","0")</f>
        <v>1</v>
      </c>
      <c r="H443" s="499" t="str">
        <f>IF(งบทดลองเบื้องต้น!H443&gt;=0,"1","0")</f>
        <v>1</v>
      </c>
      <c r="I443" s="499" t="str">
        <f>IF(งบทดลองเบื้องต้น!I443&gt;=0,"1","0")</f>
        <v>1</v>
      </c>
      <c r="J443" s="499" t="str">
        <f>IF(งบทดลองเบื้องต้น!J443&gt;=0,"1","0")</f>
        <v>1</v>
      </c>
      <c r="K443" s="499" t="str">
        <f>IF(งบทดลองเบื้องต้น!K443&gt;=0,"1","0")</f>
        <v>1</v>
      </c>
    </row>
    <row r="444" spans="1:11" ht="25.2" customHeight="1">
      <c r="A444" s="497">
        <v>441</v>
      </c>
      <c r="B444" s="452" t="s">
        <v>803</v>
      </c>
      <c r="C444" s="498" t="s">
        <v>2255</v>
      </c>
      <c r="D444" s="499" t="str">
        <f>IF(งบทดลองเบื้องต้น!D444&gt;=0,"1","0")</f>
        <v>1</v>
      </c>
      <c r="E444" s="499" t="str">
        <f>IF(งบทดลองเบื้องต้น!E444&gt;=0,"1","0")</f>
        <v>1</v>
      </c>
      <c r="F444" s="499" t="str">
        <f>IF(งบทดลองเบื้องต้น!F444&gt;=0,"1","0")</f>
        <v>1</v>
      </c>
      <c r="G444" s="499" t="str">
        <f>IF(งบทดลองเบื้องต้น!G444&gt;=0,"1","0")</f>
        <v>1</v>
      </c>
      <c r="H444" s="499" t="str">
        <f>IF(งบทดลองเบื้องต้น!H444&gt;=0,"1","0")</f>
        <v>1</v>
      </c>
      <c r="I444" s="499" t="str">
        <f>IF(งบทดลองเบื้องต้น!I444&gt;=0,"1","0")</f>
        <v>1</v>
      </c>
      <c r="J444" s="499" t="str">
        <f>IF(งบทดลองเบื้องต้น!J444&gt;=0,"1","0")</f>
        <v>1</v>
      </c>
      <c r="K444" s="499" t="str">
        <f>IF(งบทดลองเบื้องต้น!K444&gt;=0,"1","0")</f>
        <v>1</v>
      </c>
    </row>
    <row r="445" spans="1:11" ht="25.2" customHeight="1">
      <c r="A445" s="497">
        <v>442</v>
      </c>
      <c r="B445" s="452" t="s">
        <v>804</v>
      </c>
      <c r="C445" s="498" t="s">
        <v>1236</v>
      </c>
      <c r="D445" s="499" t="str">
        <f>IF(งบทดลองเบื้องต้น!D445&gt;=0,"1","0")</f>
        <v>1</v>
      </c>
      <c r="E445" s="499" t="str">
        <f>IF(งบทดลองเบื้องต้น!E445&gt;=0,"1","0")</f>
        <v>1</v>
      </c>
      <c r="F445" s="499" t="str">
        <f>IF(งบทดลองเบื้องต้น!F445&gt;=0,"1","0")</f>
        <v>1</v>
      </c>
      <c r="G445" s="499" t="str">
        <f>IF(งบทดลองเบื้องต้น!G445&gt;=0,"1","0")</f>
        <v>1</v>
      </c>
      <c r="H445" s="499" t="str">
        <f>IF(งบทดลองเบื้องต้น!H445&gt;=0,"1","0")</f>
        <v>1</v>
      </c>
      <c r="I445" s="499" t="str">
        <f>IF(งบทดลองเบื้องต้น!I445&gt;=0,"1","0")</f>
        <v>1</v>
      </c>
      <c r="J445" s="499" t="str">
        <f>IF(งบทดลองเบื้องต้น!J445&gt;=0,"1","0")</f>
        <v>1</v>
      </c>
      <c r="K445" s="499" t="str">
        <f>IF(งบทดลองเบื้องต้น!K445&gt;=0,"1","0")</f>
        <v>1</v>
      </c>
    </row>
    <row r="446" spans="1:11" ht="25.2" customHeight="1">
      <c r="A446" s="497">
        <v>443</v>
      </c>
      <c r="B446" s="452" t="s">
        <v>805</v>
      </c>
      <c r="C446" s="498" t="s">
        <v>2256</v>
      </c>
      <c r="D446" s="499" t="str">
        <f>IF(งบทดลองเบื้องต้น!D446&gt;=0,"1","0")</f>
        <v>1</v>
      </c>
      <c r="E446" s="499" t="str">
        <f>IF(งบทดลองเบื้องต้น!E446&gt;=0,"1","0")</f>
        <v>1</v>
      </c>
      <c r="F446" s="499" t="str">
        <f>IF(งบทดลองเบื้องต้น!F446&gt;=0,"1","0")</f>
        <v>1</v>
      </c>
      <c r="G446" s="499" t="str">
        <f>IF(งบทดลองเบื้องต้น!G446&gt;=0,"1","0")</f>
        <v>1</v>
      </c>
      <c r="H446" s="499" t="str">
        <f>IF(งบทดลองเบื้องต้น!H446&gt;=0,"1","0")</f>
        <v>1</v>
      </c>
      <c r="I446" s="499" t="str">
        <f>IF(งบทดลองเบื้องต้น!I446&gt;=0,"1","0")</f>
        <v>1</v>
      </c>
      <c r="J446" s="499" t="str">
        <f>IF(งบทดลองเบื้องต้น!J446&gt;=0,"1","0")</f>
        <v>1</v>
      </c>
      <c r="K446" s="499" t="str">
        <f>IF(งบทดลองเบื้องต้น!K446&gt;=0,"1","0")</f>
        <v>1</v>
      </c>
    </row>
    <row r="447" spans="1:11" ht="25.2" customHeight="1">
      <c r="A447" s="497">
        <v>444</v>
      </c>
      <c r="B447" s="452" t="s">
        <v>806</v>
      </c>
      <c r="C447" s="498" t="s">
        <v>2257</v>
      </c>
      <c r="D447" s="499" t="str">
        <f>IF(งบทดลองเบื้องต้น!D447&gt;=0,"1","0")</f>
        <v>1</v>
      </c>
      <c r="E447" s="499" t="str">
        <f>IF(งบทดลองเบื้องต้น!E447&gt;=0,"1","0")</f>
        <v>1</v>
      </c>
      <c r="F447" s="499" t="str">
        <f>IF(งบทดลองเบื้องต้น!F447&gt;=0,"1","0")</f>
        <v>1</v>
      </c>
      <c r="G447" s="499" t="str">
        <f>IF(งบทดลองเบื้องต้น!G447&gt;=0,"1","0")</f>
        <v>1</v>
      </c>
      <c r="H447" s="499" t="str">
        <f>IF(งบทดลองเบื้องต้น!H447&gt;=0,"1","0")</f>
        <v>1</v>
      </c>
      <c r="I447" s="499" t="str">
        <f>IF(งบทดลองเบื้องต้น!I447&gt;=0,"1","0")</f>
        <v>1</v>
      </c>
      <c r="J447" s="499" t="str">
        <f>IF(งบทดลองเบื้องต้น!J447&gt;=0,"1","0")</f>
        <v>1</v>
      </c>
      <c r="K447" s="499" t="str">
        <f>IF(งบทดลองเบื้องต้น!K447&gt;=0,"1","0")</f>
        <v>1</v>
      </c>
    </row>
    <row r="448" spans="1:11" ht="25.2" customHeight="1">
      <c r="A448" s="497">
        <v>445</v>
      </c>
      <c r="B448" s="452" t="s">
        <v>807</v>
      </c>
      <c r="C448" s="498" t="s">
        <v>201</v>
      </c>
      <c r="D448" s="499" t="str">
        <f>IF(งบทดลองเบื้องต้น!D448&gt;=0,"1","0")</f>
        <v>1</v>
      </c>
      <c r="E448" s="499" t="str">
        <f>IF(งบทดลองเบื้องต้น!E448&gt;=0,"1","0")</f>
        <v>1</v>
      </c>
      <c r="F448" s="499" t="str">
        <f>IF(งบทดลองเบื้องต้น!F448&gt;=0,"1","0")</f>
        <v>1</v>
      </c>
      <c r="G448" s="499" t="str">
        <f>IF(งบทดลองเบื้องต้น!G448&gt;=0,"1","0")</f>
        <v>1</v>
      </c>
      <c r="H448" s="499" t="str">
        <f>IF(งบทดลองเบื้องต้น!H448&gt;=0,"1","0")</f>
        <v>1</v>
      </c>
      <c r="I448" s="499" t="str">
        <f>IF(งบทดลองเบื้องต้น!I448&gt;=0,"1","0")</f>
        <v>1</v>
      </c>
      <c r="J448" s="499" t="str">
        <f>IF(งบทดลองเบื้องต้น!J448&gt;=0,"1","0")</f>
        <v>1</v>
      </c>
      <c r="K448" s="499" t="str">
        <f>IF(งบทดลองเบื้องต้น!K448&gt;=0,"1","0")</f>
        <v>1</v>
      </c>
    </row>
    <row r="449" spans="1:11" ht="25.2" customHeight="1">
      <c r="A449" s="497">
        <v>446</v>
      </c>
      <c r="B449" s="452" t="s">
        <v>808</v>
      </c>
      <c r="C449" s="498" t="s">
        <v>1239</v>
      </c>
      <c r="D449" s="499" t="str">
        <f>IF(งบทดลองเบื้องต้น!D449&gt;=0,"1","0")</f>
        <v>1</v>
      </c>
      <c r="E449" s="499" t="str">
        <f>IF(งบทดลองเบื้องต้น!E449&gt;=0,"1","0")</f>
        <v>1</v>
      </c>
      <c r="F449" s="499" t="str">
        <f>IF(งบทดลองเบื้องต้น!F449&gt;=0,"1","0")</f>
        <v>1</v>
      </c>
      <c r="G449" s="499" t="str">
        <f>IF(งบทดลองเบื้องต้น!G449&gt;=0,"1","0")</f>
        <v>1</v>
      </c>
      <c r="H449" s="499" t="str">
        <f>IF(งบทดลองเบื้องต้น!H449&gt;=0,"1","0")</f>
        <v>1</v>
      </c>
      <c r="I449" s="499" t="str">
        <f>IF(งบทดลองเบื้องต้น!I449&gt;=0,"1","0")</f>
        <v>1</v>
      </c>
      <c r="J449" s="499" t="str">
        <f>IF(งบทดลองเบื้องต้น!J449&gt;=0,"1","0")</f>
        <v>1</v>
      </c>
      <c r="K449" s="499" t="str">
        <f>IF(งบทดลองเบื้องต้น!K449&gt;=0,"1","0")</f>
        <v>1</v>
      </c>
    </row>
    <row r="450" spans="1:11" ht="25.2" customHeight="1">
      <c r="A450" s="497">
        <v>447</v>
      </c>
      <c r="B450" s="452" t="s">
        <v>809</v>
      </c>
      <c r="C450" s="498" t="s">
        <v>1241</v>
      </c>
      <c r="D450" s="499" t="str">
        <f>IF(งบทดลองเบื้องต้น!D450&gt;=0,"1","0")</f>
        <v>1</v>
      </c>
      <c r="E450" s="499" t="str">
        <f>IF(งบทดลองเบื้องต้น!E450&gt;=0,"1","0")</f>
        <v>1</v>
      </c>
      <c r="F450" s="499" t="str">
        <f>IF(งบทดลองเบื้องต้น!F450&gt;=0,"1","0")</f>
        <v>1</v>
      </c>
      <c r="G450" s="499" t="str">
        <f>IF(งบทดลองเบื้องต้น!G450&gt;=0,"1","0")</f>
        <v>1</v>
      </c>
      <c r="H450" s="499" t="str">
        <f>IF(งบทดลองเบื้องต้น!H450&gt;=0,"1","0")</f>
        <v>1</v>
      </c>
      <c r="I450" s="499" t="str">
        <f>IF(งบทดลองเบื้องต้น!I450&gt;=0,"1","0")</f>
        <v>1</v>
      </c>
      <c r="J450" s="499" t="str">
        <f>IF(งบทดลองเบื้องต้น!J450&gt;=0,"1","0")</f>
        <v>1</v>
      </c>
      <c r="K450" s="499" t="str">
        <f>IF(งบทดลองเบื้องต้น!K450&gt;=0,"1","0")</f>
        <v>1</v>
      </c>
    </row>
    <row r="451" spans="1:11" ht="25.2" customHeight="1">
      <c r="A451" s="497">
        <v>448</v>
      </c>
      <c r="B451" s="452" t="s">
        <v>810</v>
      </c>
      <c r="C451" s="498" t="s">
        <v>202</v>
      </c>
      <c r="D451" s="499" t="str">
        <f>IF(งบทดลองเบื้องต้น!D451&gt;=0,"1","0")</f>
        <v>1</v>
      </c>
      <c r="E451" s="499" t="str">
        <f>IF(งบทดลองเบื้องต้น!E451&gt;=0,"1","0")</f>
        <v>1</v>
      </c>
      <c r="F451" s="499" t="str">
        <f>IF(งบทดลองเบื้องต้น!F451&gt;=0,"1","0")</f>
        <v>1</v>
      </c>
      <c r="G451" s="499" t="str">
        <f>IF(งบทดลองเบื้องต้น!G451&gt;=0,"1","0")</f>
        <v>1</v>
      </c>
      <c r="H451" s="499" t="str">
        <f>IF(งบทดลองเบื้องต้น!H451&gt;=0,"1","0")</f>
        <v>1</v>
      </c>
      <c r="I451" s="499" t="str">
        <f>IF(งบทดลองเบื้องต้น!I451&gt;=0,"1","0")</f>
        <v>1</v>
      </c>
      <c r="J451" s="499" t="str">
        <f>IF(งบทดลองเบื้องต้น!J451&gt;=0,"1","0")</f>
        <v>1</v>
      </c>
      <c r="K451" s="499" t="str">
        <f>IF(งบทดลองเบื้องต้น!K451&gt;=0,"1","0")</f>
        <v>1</v>
      </c>
    </row>
    <row r="452" spans="1:11" ht="25.2" customHeight="1">
      <c r="A452" s="497">
        <v>449</v>
      </c>
      <c r="B452" s="452" t="s">
        <v>811</v>
      </c>
      <c r="C452" s="498" t="s">
        <v>2258</v>
      </c>
      <c r="D452" s="499" t="str">
        <f>IF(งบทดลองเบื้องต้น!D452&gt;=0,"1","0")</f>
        <v>1</v>
      </c>
      <c r="E452" s="499" t="str">
        <f>IF(งบทดลองเบื้องต้น!E452&gt;=0,"1","0")</f>
        <v>1</v>
      </c>
      <c r="F452" s="499" t="str">
        <f>IF(งบทดลองเบื้องต้น!F452&gt;=0,"1","0")</f>
        <v>1</v>
      </c>
      <c r="G452" s="499" t="str">
        <f>IF(งบทดลองเบื้องต้น!G452&gt;=0,"1","0")</f>
        <v>1</v>
      </c>
      <c r="H452" s="499" t="str">
        <f>IF(งบทดลองเบื้องต้น!H452&gt;=0,"1","0")</f>
        <v>1</v>
      </c>
      <c r="I452" s="499" t="str">
        <f>IF(งบทดลองเบื้องต้น!I452&gt;=0,"1","0")</f>
        <v>1</v>
      </c>
      <c r="J452" s="499" t="str">
        <f>IF(งบทดลองเบื้องต้น!J452&gt;=0,"1","0")</f>
        <v>1</v>
      </c>
      <c r="K452" s="499" t="str">
        <f>IF(งบทดลองเบื้องต้น!K452&gt;=0,"1","0")</f>
        <v>1</v>
      </c>
    </row>
    <row r="453" spans="1:11" ht="25.2" customHeight="1">
      <c r="A453" s="497">
        <v>450</v>
      </c>
      <c r="B453" s="452" t="s">
        <v>812</v>
      </c>
      <c r="C453" s="498" t="s">
        <v>414</v>
      </c>
      <c r="D453" s="499" t="str">
        <f>IF(งบทดลองเบื้องต้น!D453&gt;=0,"1","0")</f>
        <v>1</v>
      </c>
      <c r="E453" s="499" t="str">
        <f>IF(งบทดลองเบื้องต้น!E453&gt;=0,"1","0")</f>
        <v>1</v>
      </c>
      <c r="F453" s="499" t="str">
        <f>IF(งบทดลองเบื้องต้น!F453&gt;=0,"1","0")</f>
        <v>1</v>
      </c>
      <c r="G453" s="499" t="str">
        <f>IF(งบทดลองเบื้องต้น!G453&gt;=0,"1","0")</f>
        <v>1</v>
      </c>
      <c r="H453" s="499" t="str">
        <f>IF(งบทดลองเบื้องต้น!H453&gt;=0,"1","0")</f>
        <v>1</v>
      </c>
      <c r="I453" s="499" t="str">
        <f>IF(งบทดลองเบื้องต้น!I453&gt;=0,"1","0")</f>
        <v>1</v>
      </c>
      <c r="J453" s="499" t="str">
        <f>IF(งบทดลองเบื้องต้น!J453&gt;=0,"1","0")</f>
        <v>1</v>
      </c>
      <c r="K453" s="499" t="str">
        <f>IF(งบทดลองเบื้องต้น!K453&gt;=0,"1","0")</f>
        <v>1</v>
      </c>
    </row>
    <row r="454" spans="1:11" ht="25.2" customHeight="1">
      <c r="A454" s="503">
        <v>451</v>
      </c>
      <c r="B454" s="300" t="s">
        <v>813</v>
      </c>
      <c r="C454" s="310" t="s">
        <v>1242</v>
      </c>
      <c r="D454" s="499" t="str">
        <f>IF(งบทดลองเบื้องต้น!D454&lt;=0,"1","0")</f>
        <v>1</v>
      </c>
      <c r="E454" s="499" t="str">
        <f>IF(งบทดลองเบื้องต้น!E454&lt;=0,"1","0")</f>
        <v>1</v>
      </c>
      <c r="F454" s="499" t="str">
        <f>IF(งบทดลองเบื้องต้น!F454&lt;=0,"1","0")</f>
        <v>1</v>
      </c>
      <c r="G454" s="499" t="str">
        <f>IF(งบทดลองเบื้องต้น!G454&lt;=0,"1","0")</f>
        <v>1</v>
      </c>
      <c r="H454" s="499" t="str">
        <f>IF(งบทดลองเบื้องต้น!H454&lt;=0,"1","0")</f>
        <v>1</v>
      </c>
      <c r="I454" s="499" t="str">
        <f>IF(งบทดลองเบื้องต้น!I454&lt;=0,"1","0")</f>
        <v>1</v>
      </c>
      <c r="J454" s="499" t="str">
        <f>IF(งบทดลองเบื้องต้น!J454&lt;=0,"1","0")</f>
        <v>1</v>
      </c>
      <c r="K454" s="499" t="str">
        <f>IF(งบทดลองเบื้องต้น!K454&lt;=0,"1","0")</f>
        <v>1</v>
      </c>
    </row>
    <row r="455" spans="1:11" ht="25.2" customHeight="1">
      <c r="A455" s="503">
        <v>452</v>
      </c>
      <c r="B455" s="300" t="s">
        <v>814</v>
      </c>
      <c r="C455" s="310" t="s">
        <v>2259</v>
      </c>
      <c r="D455" s="499" t="str">
        <f>IF(งบทดลองเบื้องต้น!D455&lt;=0,"1","0")</f>
        <v>1</v>
      </c>
      <c r="E455" s="499" t="str">
        <f>IF(งบทดลองเบื้องต้น!E455&lt;=0,"1","0")</f>
        <v>1</v>
      </c>
      <c r="F455" s="499" t="str">
        <f>IF(งบทดลองเบื้องต้น!F455&lt;=0,"1","0")</f>
        <v>1</v>
      </c>
      <c r="G455" s="499" t="str">
        <f>IF(งบทดลองเบื้องต้น!G455&lt;=0,"1","0")</f>
        <v>1</v>
      </c>
      <c r="H455" s="499" t="str">
        <f>IF(งบทดลองเบื้องต้น!H455&lt;=0,"1","0")</f>
        <v>1</v>
      </c>
      <c r="I455" s="499" t="str">
        <f>IF(งบทดลองเบื้องต้น!I455&lt;=0,"1","0")</f>
        <v>1</v>
      </c>
      <c r="J455" s="499" t="str">
        <f>IF(งบทดลองเบื้องต้น!J455&lt;=0,"1","0")</f>
        <v>1</v>
      </c>
      <c r="K455" s="499" t="str">
        <f>IF(งบทดลองเบื้องต้น!K455&lt;=0,"1","0")</f>
        <v>1</v>
      </c>
    </row>
    <row r="456" spans="1:11" ht="25.2" customHeight="1">
      <c r="A456" s="497">
        <v>453</v>
      </c>
      <c r="B456" s="452" t="s">
        <v>815</v>
      </c>
      <c r="C456" s="498" t="s">
        <v>2260</v>
      </c>
      <c r="D456" s="499" t="str">
        <f>IF(งบทดลองเบื้องต้น!D456&gt;=0,"1","0")</f>
        <v>1</v>
      </c>
      <c r="E456" s="499" t="str">
        <f>IF(งบทดลองเบื้องต้น!E456&gt;=0,"1","0")</f>
        <v>1</v>
      </c>
      <c r="F456" s="499" t="str">
        <f>IF(งบทดลองเบื้องต้น!F456&gt;=0,"1","0")</f>
        <v>1</v>
      </c>
      <c r="G456" s="499" t="str">
        <f>IF(งบทดลองเบื้องต้น!G456&gt;=0,"1","0")</f>
        <v>1</v>
      </c>
      <c r="H456" s="499" t="str">
        <f>IF(งบทดลองเบื้องต้น!H456&gt;=0,"1","0")</f>
        <v>1</v>
      </c>
      <c r="I456" s="499" t="str">
        <f>IF(งบทดลองเบื้องต้น!I456&gt;=0,"1","0")</f>
        <v>1</v>
      </c>
      <c r="J456" s="499" t="str">
        <f>IF(งบทดลองเบื้องต้น!J456&gt;=0,"1","0")</f>
        <v>1</v>
      </c>
      <c r="K456" s="499" t="str">
        <f>IF(งบทดลองเบื้องต้น!K456&gt;=0,"1","0")</f>
        <v>1</v>
      </c>
    </row>
    <row r="457" spans="1:11" ht="25.2" customHeight="1">
      <c r="A457" s="503">
        <v>454</v>
      </c>
      <c r="B457" s="300" t="s">
        <v>816</v>
      </c>
      <c r="C457" s="310" t="s">
        <v>1246</v>
      </c>
      <c r="D457" s="499" t="str">
        <f>IF(งบทดลองเบื้องต้น!D457&lt;=0,"1","0")</f>
        <v>1</v>
      </c>
      <c r="E457" s="499" t="str">
        <f>IF(งบทดลองเบื้องต้น!E457&lt;=0,"1","0")</f>
        <v>1</v>
      </c>
      <c r="F457" s="499" t="str">
        <f>IF(งบทดลองเบื้องต้น!F457&lt;=0,"1","0")</f>
        <v>1</v>
      </c>
      <c r="G457" s="499" t="str">
        <f>IF(งบทดลองเบื้องต้น!G457&lt;=0,"1","0")</f>
        <v>1</v>
      </c>
      <c r="H457" s="499" t="str">
        <f>IF(งบทดลองเบื้องต้น!H457&lt;=0,"1","0")</f>
        <v>1</v>
      </c>
      <c r="I457" s="499" t="str">
        <f>IF(งบทดลองเบื้องต้น!I457&lt;=0,"1","0")</f>
        <v>1</v>
      </c>
      <c r="J457" s="499" t="str">
        <f>IF(งบทดลองเบื้องต้น!J457&lt;=0,"1","0")</f>
        <v>1</v>
      </c>
      <c r="K457" s="499" t="str">
        <f>IF(งบทดลองเบื้องต้น!K457&lt;=0,"1","0")</f>
        <v>1</v>
      </c>
    </row>
    <row r="458" spans="1:11" ht="25.2" customHeight="1">
      <c r="A458" s="497">
        <v>455</v>
      </c>
      <c r="B458" s="452" t="s">
        <v>817</v>
      </c>
      <c r="C458" s="498" t="s">
        <v>1247</v>
      </c>
      <c r="D458" s="499" t="str">
        <f>IF(งบทดลองเบื้องต้น!D458&gt;=0,"1","0")</f>
        <v>1</v>
      </c>
      <c r="E458" s="499" t="str">
        <f>IF(งบทดลองเบื้องต้น!E458&gt;=0,"1","0")</f>
        <v>1</v>
      </c>
      <c r="F458" s="499" t="str">
        <f>IF(งบทดลองเบื้องต้น!F458&gt;=0,"1","0")</f>
        <v>1</v>
      </c>
      <c r="G458" s="499" t="str">
        <f>IF(งบทดลองเบื้องต้น!G458&gt;=0,"1","0")</f>
        <v>1</v>
      </c>
      <c r="H458" s="499" t="str">
        <f>IF(งบทดลองเบื้องต้น!H458&gt;=0,"1","0")</f>
        <v>1</v>
      </c>
      <c r="I458" s="499" t="str">
        <f>IF(งบทดลองเบื้องต้น!I458&gt;=0,"1","0")</f>
        <v>1</v>
      </c>
      <c r="J458" s="499" t="str">
        <f>IF(งบทดลองเบื้องต้น!J458&gt;=0,"1","0")</f>
        <v>1</v>
      </c>
      <c r="K458" s="499" t="str">
        <f>IF(งบทดลองเบื้องต้น!K458&gt;=0,"1","0")</f>
        <v>1</v>
      </c>
    </row>
    <row r="459" spans="1:11" ht="25.2" customHeight="1">
      <c r="A459" s="497">
        <v>456</v>
      </c>
      <c r="B459" s="452" t="s">
        <v>818</v>
      </c>
      <c r="C459" s="498" t="s">
        <v>415</v>
      </c>
      <c r="D459" s="499" t="str">
        <f>IF(งบทดลองเบื้องต้น!D459&gt;=0,"1","0")</f>
        <v>1</v>
      </c>
      <c r="E459" s="499" t="str">
        <f>IF(งบทดลองเบื้องต้น!E459&gt;=0,"1","0")</f>
        <v>1</v>
      </c>
      <c r="F459" s="499" t="str">
        <f>IF(งบทดลองเบื้องต้น!F459&gt;=0,"1","0")</f>
        <v>1</v>
      </c>
      <c r="G459" s="499" t="str">
        <f>IF(งบทดลองเบื้องต้น!G459&gt;=0,"1","0")</f>
        <v>1</v>
      </c>
      <c r="H459" s="499" t="str">
        <f>IF(งบทดลองเบื้องต้น!H459&gt;=0,"1","0")</f>
        <v>1</v>
      </c>
      <c r="I459" s="499" t="str">
        <f>IF(งบทดลองเบื้องต้น!I459&gt;=0,"1","0")</f>
        <v>1</v>
      </c>
      <c r="J459" s="499" t="str">
        <f>IF(งบทดลองเบื้องต้น!J459&gt;=0,"1","0")</f>
        <v>1</v>
      </c>
      <c r="K459" s="499" t="str">
        <f>IF(งบทดลองเบื้องต้น!K459&gt;=0,"1","0")</f>
        <v>1</v>
      </c>
    </row>
    <row r="460" spans="1:11" ht="25.2" customHeight="1">
      <c r="A460" s="497">
        <v>457</v>
      </c>
      <c r="B460" s="452" t="s">
        <v>819</v>
      </c>
      <c r="C460" s="498" t="s">
        <v>2261</v>
      </c>
      <c r="D460" s="499" t="str">
        <f>IF(งบทดลองเบื้องต้น!D460&gt;=0,"1","0")</f>
        <v>1</v>
      </c>
      <c r="E460" s="499" t="str">
        <f>IF(งบทดลองเบื้องต้น!E460&gt;=0,"1","0")</f>
        <v>1</v>
      </c>
      <c r="F460" s="499" t="str">
        <f>IF(งบทดลองเบื้องต้น!F460&gt;=0,"1","0")</f>
        <v>1</v>
      </c>
      <c r="G460" s="499" t="str">
        <f>IF(งบทดลองเบื้องต้น!G460&gt;=0,"1","0")</f>
        <v>1</v>
      </c>
      <c r="H460" s="499" t="str">
        <f>IF(งบทดลองเบื้องต้น!H460&gt;=0,"1","0")</f>
        <v>1</v>
      </c>
      <c r="I460" s="499" t="str">
        <f>IF(งบทดลองเบื้องต้น!I460&gt;=0,"1","0")</f>
        <v>1</v>
      </c>
      <c r="J460" s="499" t="str">
        <f>IF(งบทดลองเบื้องต้น!J460&gt;=0,"1","0")</f>
        <v>1</v>
      </c>
      <c r="K460" s="499" t="str">
        <f>IF(งบทดลองเบื้องต้น!K460&gt;=0,"1","0")</f>
        <v>1</v>
      </c>
    </row>
    <row r="461" spans="1:11" ht="25.2" customHeight="1">
      <c r="A461" s="497">
        <v>458</v>
      </c>
      <c r="B461" s="452" t="s">
        <v>820</v>
      </c>
      <c r="C461" s="498" t="s">
        <v>204</v>
      </c>
      <c r="D461" s="499" t="str">
        <f>IF(งบทดลองเบื้องต้น!D461&gt;=0,"1","0")</f>
        <v>1</v>
      </c>
      <c r="E461" s="499" t="str">
        <f>IF(งบทดลองเบื้องต้น!E461&gt;=0,"1","0")</f>
        <v>1</v>
      </c>
      <c r="F461" s="499" t="str">
        <f>IF(งบทดลองเบื้องต้น!F461&gt;=0,"1","0")</f>
        <v>1</v>
      </c>
      <c r="G461" s="499" t="str">
        <f>IF(งบทดลองเบื้องต้น!G461&gt;=0,"1","0")</f>
        <v>1</v>
      </c>
      <c r="H461" s="499" t="str">
        <f>IF(งบทดลองเบื้องต้น!H461&gt;=0,"1","0")</f>
        <v>1</v>
      </c>
      <c r="I461" s="499" t="str">
        <f>IF(งบทดลองเบื้องต้น!I461&gt;=0,"1","0")</f>
        <v>1</v>
      </c>
      <c r="J461" s="499" t="str">
        <f>IF(งบทดลองเบื้องต้น!J461&gt;=0,"1","0")</f>
        <v>1</v>
      </c>
      <c r="K461" s="499" t="str">
        <f>IF(งบทดลองเบื้องต้น!K461&gt;=0,"1","0")</f>
        <v>1</v>
      </c>
    </row>
    <row r="462" spans="1:11" ht="25.2" customHeight="1">
      <c r="A462" s="497">
        <v>459</v>
      </c>
      <c r="B462" s="452" t="s">
        <v>821</v>
      </c>
      <c r="C462" s="498" t="s">
        <v>2262</v>
      </c>
      <c r="D462" s="499" t="str">
        <f>IF(งบทดลองเบื้องต้น!D462&gt;=0,"1","0")</f>
        <v>1</v>
      </c>
      <c r="E462" s="499" t="str">
        <f>IF(งบทดลองเบื้องต้น!E462&gt;=0,"1","0")</f>
        <v>1</v>
      </c>
      <c r="F462" s="499" t="str">
        <f>IF(งบทดลองเบื้องต้น!F462&gt;=0,"1","0")</f>
        <v>1</v>
      </c>
      <c r="G462" s="499" t="str">
        <f>IF(งบทดลองเบื้องต้น!G462&gt;=0,"1","0")</f>
        <v>1</v>
      </c>
      <c r="H462" s="499" t="str">
        <f>IF(งบทดลองเบื้องต้น!H462&gt;=0,"1","0")</f>
        <v>1</v>
      </c>
      <c r="I462" s="499" t="str">
        <f>IF(งบทดลองเบื้องต้น!I462&gt;=0,"1","0")</f>
        <v>1</v>
      </c>
      <c r="J462" s="499" t="str">
        <f>IF(งบทดลองเบื้องต้น!J462&gt;=0,"1","0")</f>
        <v>1</v>
      </c>
      <c r="K462" s="499" t="str">
        <f>IF(งบทดลองเบื้องต้น!K462&gt;=0,"1","0")</f>
        <v>1</v>
      </c>
    </row>
    <row r="463" spans="1:11" ht="25.2" customHeight="1">
      <c r="A463" s="497">
        <v>460</v>
      </c>
      <c r="B463" s="452" t="s">
        <v>822</v>
      </c>
      <c r="C463" s="498" t="s">
        <v>1384</v>
      </c>
      <c r="D463" s="499" t="str">
        <f>IF(งบทดลองเบื้องต้น!D463&gt;=0,"1","0")</f>
        <v>1</v>
      </c>
      <c r="E463" s="499" t="str">
        <f>IF(งบทดลองเบื้องต้น!E463&gt;=0,"1","0")</f>
        <v>1</v>
      </c>
      <c r="F463" s="499" t="str">
        <f>IF(งบทดลองเบื้องต้น!F463&gt;=0,"1","0")</f>
        <v>1</v>
      </c>
      <c r="G463" s="499" t="str">
        <f>IF(งบทดลองเบื้องต้น!G463&gt;=0,"1","0")</f>
        <v>1</v>
      </c>
      <c r="H463" s="499" t="str">
        <f>IF(งบทดลองเบื้องต้น!H463&gt;=0,"1","0")</f>
        <v>1</v>
      </c>
      <c r="I463" s="499" t="str">
        <f>IF(งบทดลองเบื้องต้น!I463&gt;=0,"1","0")</f>
        <v>1</v>
      </c>
      <c r="J463" s="499" t="str">
        <f>IF(งบทดลองเบื้องต้น!J463&gt;=0,"1","0")</f>
        <v>1</v>
      </c>
      <c r="K463" s="499" t="str">
        <f>IF(งบทดลองเบื้องต้น!K463&gt;=0,"1","0")</f>
        <v>1</v>
      </c>
    </row>
    <row r="464" spans="1:11" ht="25.2" customHeight="1">
      <c r="A464" s="503">
        <v>461</v>
      </c>
      <c r="B464" s="300" t="s">
        <v>823</v>
      </c>
      <c r="C464" s="310" t="s">
        <v>2263</v>
      </c>
      <c r="D464" s="499" t="str">
        <f>IF(งบทดลองเบื้องต้น!D464&lt;=0,"1","0")</f>
        <v>1</v>
      </c>
      <c r="E464" s="499" t="str">
        <f>IF(งบทดลองเบื้องต้น!E464&lt;=0,"1","0")</f>
        <v>1</v>
      </c>
      <c r="F464" s="499" t="str">
        <f>IF(งบทดลองเบื้องต้น!F464&lt;=0,"1","0")</f>
        <v>1</v>
      </c>
      <c r="G464" s="499" t="str">
        <f>IF(งบทดลองเบื้องต้น!G464&lt;=0,"1","0")</f>
        <v>1</v>
      </c>
      <c r="H464" s="499" t="str">
        <f>IF(งบทดลองเบื้องต้น!H464&lt;=0,"1","0")</f>
        <v>1</v>
      </c>
      <c r="I464" s="499" t="str">
        <f>IF(งบทดลองเบื้องต้น!I464&lt;=0,"1","0")</f>
        <v>1</v>
      </c>
      <c r="J464" s="499" t="str">
        <f>IF(งบทดลองเบื้องต้น!J464&lt;=0,"1","0")</f>
        <v>1</v>
      </c>
      <c r="K464" s="499" t="str">
        <f>IF(งบทดลองเบื้องต้น!K464&lt;=0,"1","0")</f>
        <v>1</v>
      </c>
    </row>
    <row r="465" spans="1:11" ht="25.2" customHeight="1">
      <c r="A465" s="497">
        <v>462</v>
      </c>
      <c r="B465" s="452" t="s">
        <v>824</v>
      </c>
      <c r="C465" s="498" t="s">
        <v>2264</v>
      </c>
      <c r="D465" s="499" t="str">
        <f>IF(งบทดลองเบื้องต้น!D465&gt;=0,"1","0")</f>
        <v>1</v>
      </c>
      <c r="E465" s="499" t="str">
        <f>IF(งบทดลองเบื้องต้น!E465&gt;=0,"1","0")</f>
        <v>1</v>
      </c>
      <c r="F465" s="499" t="str">
        <f>IF(งบทดลองเบื้องต้น!F465&gt;=0,"1","0")</f>
        <v>1</v>
      </c>
      <c r="G465" s="499" t="str">
        <f>IF(งบทดลองเบื้องต้น!G465&gt;=0,"1","0")</f>
        <v>1</v>
      </c>
      <c r="H465" s="499" t="str">
        <f>IF(งบทดลองเบื้องต้น!H465&gt;=0,"1","0")</f>
        <v>1</v>
      </c>
      <c r="I465" s="499" t="str">
        <f>IF(งบทดลองเบื้องต้น!I465&gt;=0,"1","0")</f>
        <v>1</v>
      </c>
      <c r="J465" s="499" t="str">
        <f>IF(งบทดลองเบื้องต้น!J465&gt;=0,"1","0")</f>
        <v>1</v>
      </c>
      <c r="K465" s="499" t="str">
        <f>IF(งบทดลองเบื้องต้น!K465&gt;=0,"1","0")</f>
        <v>1</v>
      </c>
    </row>
    <row r="466" spans="1:11" ht="25.2" customHeight="1">
      <c r="A466" s="497">
        <v>463</v>
      </c>
      <c r="B466" s="452" t="s">
        <v>825</v>
      </c>
      <c r="C466" s="498" t="s">
        <v>2265</v>
      </c>
      <c r="D466" s="499" t="str">
        <f>IF(งบทดลองเบื้องต้น!D466&gt;=0,"1","0")</f>
        <v>1</v>
      </c>
      <c r="E466" s="499" t="str">
        <f>IF(งบทดลองเบื้องต้น!E466&gt;=0,"1","0")</f>
        <v>1</v>
      </c>
      <c r="F466" s="499" t="str">
        <f>IF(งบทดลองเบื้องต้น!F466&gt;=0,"1","0")</f>
        <v>1</v>
      </c>
      <c r="G466" s="499" t="str">
        <f>IF(งบทดลองเบื้องต้น!G466&gt;=0,"1","0")</f>
        <v>1</v>
      </c>
      <c r="H466" s="499" t="str">
        <f>IF(งบทดลองเบื้องต้น!H466&gt;=0,"1","0")</f>
        <v>1</v>
      </c>
      <c r="I466" s="499" t="str">
        <f>IF(งบทดลองเบื้องต้น!I466&gt;=0,"1","0")</f>
        <v>1</v>
      </c>
      <c r="J466" s="499" t="str">
        <f>IF(งบทดลองเบื้องต้น!J466&gt;=0,"1","0")</f>
        <v>1</v>
      </c>
      <c r="K466" s="499" t="str">
        <f>IF(งบทดลองเบื้องต้น!K466&gt;=0,"1","0")</f>
        <v>1</v>
      </c>
    </row>
    <row r="467" spans="1:11" ht="25.2" customHeight="1">
      <c r="A467" s="497">
        <v>464</v>
      </c>
      <c r="B467" s="452" t="s">
        <v>826</v>
      </c>
      <c r="C467" s="498" t="s">
        <v>1248</v>
      </c>
      <c r="D467" s="499" t="str">
        <f>IF(งบทดลองเบื้องต้น!D467&gt;=0,"1","0")</f>
        <v>1</v>
      </c>
      <c r="E467" s="499" t="str">
        <f>IF(งบทดลองเบื้องต้น!E467&gt;=0,"1","0")</f>
        <v>1</v>
      </c>
      <c r="F467" s="499" t="str">
        <f>IF(งบทดลองเบื้องต้น!F467&gt;=0,"1","0")</f>
        <v>1</v>
      </c>
      <c r="G467" s="499" t="str">
        <f>IF(งบทดลองเบื้องต้น!G467&gt;=0,"1","0")</f>
        <v>1</v>
      </c>
      <c r="H467" s="499" t="str">
        <f>IF(งบทดลองเบื้องต้น!H467&gt;=0,"1","0")</f>
        <v>1</v>
      </c>
      <c r="I467" s="499" t="str">
        <f>IF(งบทดลองเบื้องต้น!I467&gt;=0,"1","0")</f>
        <v>1</v>
      </c>
      <c r="J467" s="499" t="str">
        <f>IF(งบทดลองเบื้องต้น!J467&gt;=0,"1","0")</f>
        <v>1</v>
      </c>
      <c r="K467" s="499" t="str">
        <f>IF(งบทดลองเบื้องต้น!K467&gt;=0,"1","0")</f>
        <v>1</v>
      </c>
    </row>
    <row r="468" spans="1:11" ht="25.2" customHeight="1">
      <c r="A468" s="503">
        <v>465</v>
      </c>
      <c r="B468" s="300" t="s">
        <v>827</v>
      </c>
      <c r="C468" s="310" t="s">
        <v>206</v>
      </c>
      <c r="D468" s="499" t="str">
        <f>IF(งบทดลองเบื้องต้น!D468&lt;=0,"1","0")</f>
        <v>1</v>
      </c>
      <c r="E468" s="499" t="str">
        <f>IF(งบทดลองเบื้องต้น!E468&lt;=0,"1","0")</f>
        <v>1</v>
      </c>
      <c r="F468" s="499" t="str">
        <f>IF(งบทดลองเบื้องต้น!F468&lt;=0,"1","0")</f>
        <v>1</v>
      </c>
      <c r="G468" s="499" t="str">
        <f>IF(งบทดลองเบื้องต้น!G468&lt;=0,"1","0")</f>
        <v>1</v>
      </c>
      <c r="H468" s="499" t="str">
        <f>IF(งบทดลองเบื้องต้น!H468&lt;=0,"1","0")</f>
        <v>1</v>
      </c>
      <c r="I468" s="499" t="str">
        <f>IF(งบทดลองเบื้องต้น!I468&lt;=0,"1","0")</f>
        <v>1</v>
      </c>
      <c r="J468" s="499" t="str">
        <f>IF(งบทดลองเบื้องต้น!J468&lt;=0,"1","0")</f>
        <v>1</v>
      </c>
      <c r="K468" s="499" t="str">
        <f>IF(งบทดลองเบื้องต้น!K468&lt;=0,"1","0")</f>
        <v>1</v>
      </c>
    </row>
    <row r="469" spans="1:11" ht="25.2" customHeight="1">
      <c r="A469" s="503">
        <v>466</v>
      </c>
      <c r="B469" s="300" t="s">
        <v>828</v>
      </c>
      <c r="C469" s="310" t="s">
        <v>2266</v>
      </c>
      <c r="D469" s="499" t="str">
        <f>IF(งบทดลองเบื้องต้น!D469&lt;=0,"1","0")</f>
        <v>1</v>
      </c>
      <c r="E469" s="499" t="str">
        <f>IF(งบทดลองเบื้องต้น!E469&lt;=0,"1","0")</f>
        <v>1</v>
      </c>
      <c r="F469" s="499" t="str">
        <f>IF(งบทดลองเบื้องต้น!F469&lt;=0,"1","0")</f>
        <v>1</v>
      </c>
      <c r="G469" s="499" t="str">
        <f>IF(งบทดลองเบื้องต้น!G469&lt;=0,"1","0")</f>
        <v>1</v>
      </c>
      <c r="H469" s="499" t="str">
        <f>IF(งบทดลองเบื้องต้น!H469&lt;=0,"1","0")</f>
        <v>1</v>
      </c>
      <c r="I469" s="499" t="str">
        <f>IF(งบทดลองเบื้องต้น!I469&lt;=0,"1","0")</f>
        <v>1</v>
      </c>
      <c r="J469" s="499" t="str">
        <f>IF(งบทดลองเบื้องต้น!J469&lt;=0,"1","0")</f>
        <v>1</v>
      </c>
      <c r="K469" s="499" t="str">
        <f>IF(งบทดลองเบื้องต้น!K469&lt;=0,"1","0")</f>
        <v>1</v>
      </c>
    </row>
    <row r="470" spans="1:11" ht="25.2" customHeight="1">
      <c r="A470" s="497">
        <v>467</v>
      </c>
      <c r="B470" s="452" t="s">
        <v>829</v>
      </c>
      <c r="C470" s="498" t="s">
        <v>2267</v>
      </c>
      <c r="D470" s="499" t="str">
        <f>IF(งบทดลองเบื้องต้น!D470&gt;=0,"1","0")</f>
        <v>1</v>
      </c>
      <c r="E470" s="499" t="str">
        <f>IF(งบทดลองเบื้องต้น!E470&gt;=0,"1","0")</f>
        <v>1</v>
      </c>
      <c r="F470" s="499" t="str">
        <f>IF(งบทดลองเบื้องต้น!F470&gt;=0,"1","0")</f>
        <v>1</v>
      </c>
      <c r="G470" s="499" t="str">
        <f>IF(งบทดลองเบื้องต้น!G470&gt;=0,"1","0")</f>
        <v>1</v>
      </c>
      <c r="H470" s="499" t="str">
        <f>IF(งบทดลองเบื้องต้น!H470&gt;=0,"1","0")</f>
        <v>1</v>
      </c>
      <c r="I470" s="499" t="str">
        <f>IF(งบทดลองเบื้องต้น!I470&gt;=0,"1","0")</f>
        <v>1</v>
      </c>
      <c r="J470" s="499" t="str">
        <f>IF(งบทดลองเบื้องต้น!J470&gt;=0,"1","0")</f>
        <v>1</v>
      </c>
      <c r="K470" s="499" t="str">
        <f>IF(งบทดลองเบื้องต้น!K470&gt;=0,"1","0")</f>
        <v>1</v>
      </c>
    </row>
    <row r="471" spans="1:11" ht="25.2" customHeight="1">
      <c r="A471" s="497">
        <v>468</v>
      </c>
      <c r="B471" s="452" t="s">
        <v>830</v>
      </c>
      <c r="C471" s="498" t="s">
        <v>207</v>
      </c>
      <c r="D471" s="499" t="str">
        <f>IF(งบทดลองเบื้องต้น!D471&gt;=0,"1","0")</f>
        <v>1</v>
      </c>
      <c r="E471" s="499" t="str">
        <f>IF(งบทดลองเบื้องต้น!E471&gt;=0,"1","0")</f>
        <v>1</v>
      </c>
      <c r="F471" s="499" t="str">
        <f>IF(งบทดลองเบื้องต้น!F471&gt;=0,"1","0")</f>
        <v>1</v>
      </c>
      <c r="G471" s="499" t="str">
        <f>IF(งบทดลองเบื้องต้น!G471&gt;=0,"1","0")</f>
        <v>1</v>
      </c>
      <c r="H471" s="499" t="str">
        <f>IF(งบทดลองเบื้องต้น!H471&gt;=0,"1","0")</f>
        <v>1</v>
      </c>
      <c r="I471" s="499" t="str">
        <f>IF(งบทดลองเบื้องต้น!I471&gt;=0,"1","0")</f>
        <v>1</v>
      </c>
      <c r="J471" s="499" t="str">
        <f>IF(งบทดลองเบื้องต้น!J471&gt;=0,"1","0")</f>
        <v>1</v>
      </c>
      <c r="K471" s="499" t="str">
        <f>IF(งบทดลองเบื้องต้น!K471&gt;=0,"1","0")</f>
        <v>1</v>
      </c>
    </row>
    <row r="472" spans="1:11" ht="25.2" customHeight="1">
      <c r="A472" s="497">
        <v>469</v>
      </c>
      <c r="B472" s="452" t="s">
        <v>831</v>
      </c>
      <c r="C472" s="498" t="s">
        <v>208</v>
      </c>
      <c r="D472" s="499" t="str">
        <f>IF(งบทดลองเบื้องต้น!D472&lt;=0,"1","0")</f>
        <v>1</v>
      </c>
      <c r="E472" s="499" t="str">
        <f>IF(งบทดลองเบื้องต้น!E472&lt;=0,"1","0")</f>
        <v>1</v>
      </c>
      <c r="F472" s="499" t="str">
        <f>IF(งบทดลองเบื้องต้น!F472&lt;=0,"1","0")</f>
        <v>1</v>
      </c>
      <c r="G472" s="499" t="str">
        <f>IF(งบทดลองเบื้องต้น!G472&lt;=0,"1","0")</f>
        <v>1</v>
      </c>
      <c r="H472" s="499" t="str">
        <f>IF(งบทดลองเบื้องต้น!H472&lt;=0,"1","0")</f>
        <v>1</v>
      </c>
      <c r="I472" s="499" t="str">
        <f>IF(งบทดลองเบื้องต้น!I472&lt;=0,"1","0")</f>
        <v>1</v>
      </c>
      <c r="J472" s="499" t="str">
        <f>IF(งบทดลองเบื้องต้น!J472&lt;=0,"1","0")</f>
        <v>1</v>
      </c>
      <c r="K472" s="499" t="str">
        <f>IF(งบทดลองเบื้องต้น!K472&lt;=0,"1","0")</f>
        <v>1</v>
      </c>
    </row>
    <row r="473" spans="1:11" ht="25.2" customHeight="1">
      <c r="A473" s="497">
        <v>470</v>
      </c>
      <c r="B473" s="452" t="s">
        <v>832</v>
      </c>
      <c r="C473" s="498" t="s">
        <v>209</v>
      </c>
      <c r="D473" s="499" t="str">
        <f>IF(งบทดลองเบื้องต้น!D473&lt;=0,"1","0")</f>
        <v>1</v>
      </c>
      <c r="E473" s="499" t="str">
        <f>IF(งบทดลองเบื้องต้น!E473&lt;=0,"1","0")</f>
        <v>1</v>
      </c>
      <c r="F473" s="499" t="str">
        <f>IF(งบทดลองเบื้องต้น!F473&lt;=0,"1","0")</f>
        <v>1</v>
      </c>
      <c r="G473" s="499" t="str">
        <f>IF(งบทดลองเบื้องต้น!G473&lt;=0,"1","0")</f>
        <v>1</v>
      </c>
      <c r="H473" s="499" t="str">
        <f>IF(งบทดลองเบื้องต้น!H473&lt;=0,"1","0")</f>
        <v>1</v>
      </c>
      <c r="I473" s="499" t="str">
        <f>IF(งบทดลองเบื้องต้น!I473&lt;=0,"1","0")</f>
        <v>1</v>
      </c>
      <c r="J473" s="499" t="str">
        <f>IF(งบทดลองเบื้องต้น!J473&lt;=0,"1","0")</f>
        <v>1</v>
      </c>
      <c r="K473" s="499" t="str">
        <f>IF(งบทดลองเบื้องต้น!K473&lt;=0,"1","0")</f>
        <v>1</v>
      </c>
    </row>
    <row r="474" spans="1:11" ht="25.2" customHeight="1">
      <c r="A474" s="497">
        <v>471</v>
      </c>
      <c r="B474" s="452" t="s">
        <v>833</v>
      </c>
      <c r="C474" s="498" t="s">
        <v>210</v>
      </c>
      <c r="D474" s="499" t="str">
        <f>IF(งบทดลองเบื้องต้น!D474&lt;=0,"1","0")</f>
        <v>1</v>
      </c>
      <c r="E474" s="499" t="str">
        <f>IF(งบทดลองเบื้องต้น!E474&lt;=0,"1","0")</f>
        <v>1</v>
      </c>
      <c r="F474" s="499" t="str">
        <f>IF(งบทดลองเบื้องต้น!F474&lt;=0,"1","0")</f>
        <v>1</v>
      </c>
      <c r="G474" s="499" t="str">
        <f>IF(งบทดลองเบื้องต้น!G474&lt;=0,"1","0")</f>
        <v>1</v>
      </c>
      <c r="H474" s="499" t="str">
        <f>IF(งบทดลองเบื้องต้น!H474&lt;=0,"1","0")</f>
        <v>1</v>
      </c>
      <c r="I474" s="499" t="str">
        <f>IF(งบทดลองเบื้องต้น!I474&lt;=0,"1","0")</f>
        <v>1</v>
      </c>
      <c r="J474" s="499" t="str">
        <f>IF(งบทดลองเบื้องต้น!J474&lt;=0,"1","0")</f>
        <v>1</v>
      </c>
      <c r="K474" s="499" t="str">
        <f>IF(งบทดลองเบื้องต้น!K474&lt;=0,"1","0")</f>
        <v>1</v>
      </c>
    </row>
    <row r="475" spans="1:11" ht="25.2" customHeight="1">
      <c r="A475" s="497">
        <v>472</v>
      </c>
      <c r="B475" s="452" t="s">
        <v>2133</v>
      </c>
      <c r="C475" s="498" t="s">
        <v>2134</v>
      </c>
      <c r="D475" s="499" t="str">
        <f>IF(งบทดลองเบื้องต้น!D475&gt;=0,"1","0")</f>
        <v>1</v>
      </c>
      <c r="E475" s="499" t="str">
        <f>IF(งบทดลองเบื้องต้น!E475&gt;=0,"1","0")</f>
        <v>1</v>
      </c>
      <c r="F475" s="499" t="str">
        <f>IF(งบทดลองเบื้องต้น!F475&gt;=0,"1","0")</f>
        <v>1</v>
      </c>
      <c r="G475" s="499" t="str">
        <f>IF(งบทดลองเบื้องต้น!G475&gt;=0,"1","0")</f>
        <v>1</v>
      </c>
      <c r="H475" s="499" t="str">
        <f>IF(งบทดลองเบื้องต้น!H475&gt;=0,"1","0")</f>
        <v>1</v>
      </c>
      <c r="I475" s="499" t="str">
        <f>IF(งบทดลองเบื้องต้น!I475&gt;=0,"1","0")</f>
        <v>1</v>
      </c>
      <c r="J475" s="499" t="str">
        <f>IF(งบทดลองเบื้องต้น!J475&gt;=0,"1","0")</f>
        <v>1</v>
      </c>
      <c r="K475" s="499" t="str">
        <f>IF(งบทดลองเบื้องต้น!K475&gt;=0,"1","0")</f>
        <v>1</v>
      </c>
    </row>
    <row r="476" spans="1:11" ht="25.2" customHeight="1">
      <c r="A476" s="497">
        <v>473</v>
      </c>
      <c r="B476" s="452" t="s">
        <v>834</v>
      </c>
      <c r="C476" s="498" t="s">
        <v>211</v>
      </c>
      <c r="D476" s="499" t="str">
        <f>IF(งบทดลองเบื้องต้น!D476&gt;=0,"1","0")</f>
        <v>1</v>
      </c>
      <c r="E476" s="499" t="str">
        <f>IF(งบทดลองเบื้องต้น!E476&gt;=0,"1","0")</f>
        <v>1</v>
      </c>
      <c r="F476" s="499" t="str">
        <f>IF(งบทดลองเบื้องต้น!F476&gt;=0,"1","0")</f>
        <v>1</v>
      </c>
      <c r="G476" s="499" t="str">
        <f>IF(งบทดลองเบื้องต้น!G476&gt;=0,"1","0")</f>
        <v>1</v>
      </c>
      <c r="H476" s="499" t="str">
        <f>IF(งบทดลองเบื้องต้น!H476&gt;=0,"1","0")</f>
        <v>1</v>
      </c>
      <c r="I476" s="499" t="str">
        <f>IF(งบทดลองเบื้องต้น!I476&gt;=0,"1","0")</f>
        <v>1</v>
      </c>
      <c r="J476" s="499" t="str">
        <f>IF(งบทดลองเบื้องต้น!J476&gt;=0,"1","0")</f>
        <v>1</v>
      </c>
      <c r="K476" s="499" t="str">
        <f>IF(งบทดลองเบื้องต้น!K476&gt;=0,"1","0")</f>
        <v>1</v>
      </c>
    </row>
    <row r="477" spans="1:11" ht="25.2" customHeight="1">
      <c r="A477" s="497">
        <v>474</v>
      </c>
      <c r="B477" s="452" t="s">
        <v>835</v>
      </c>
      <c r="C477" s="498" t="s">
        <v>2268</v>
      </c>
      <c r="D477" s="499" t="str">
        <f>IF(งบทดลองเบื้องต้น!D477&gt;=0,"1","0")</f>
        <v>1</v>
      </c>
      <c r="E477" s="499" t="str">
        <f>IF(งบทดลองเบื้องต้น!E477&gt;=0,"1","0")</f>
        <v>1</v>
      </c>
      <c r="F477" s="499" t="str">
        <f>IF(งบทดลองเบื้องต้น!F477&gt;=0,"1","0")</f>
        <v>1</v>
      </c>
      <c r="G477" s="499" t="str">
        <f>IF(งบทดลองเบื้องต้น!G477&gt;=0,"1","0")</f>
        <v>1</v>
      </c>
      <c r="H477" s="499" t="str">
        <f>IF(งบทดลองเบื้องต้น!H477&gt;=0,"1","0")</f>
        <v>1</v>
      </c>
      <c r="I477" s="499" t="str">
        <f>IF(งบทดลองเบื้องต้น!I477&gt;=0,"1","0")</f>
        <v>1</v>
      </c>
      <c r="J477" s="499" t="str">
        <f>IF(งบทดลองเบื้องต้น!J477&gt;=0,"1","0")</f>
        <v>1</v>
      </c>
      <c r="K477" s="499" t="str">
        <f>IF(งบทดลองเบื้องต้น!K477&gt;=0,"1","0")</f>
        <v>1</v>
      </c>
    </row>
    <row r="478" spans="1:11" ht="25.2" customHeight="1">
      <c r="A478" s="497">
        <v>475</v>
      </c>
      <c r="B478" s="452" t="s">
        <v>836</v>
      </c>
      <c r="C478" s="498" t="s">
        <v>2269</v>
      </c>
      <c r="D478" s="499" t="str">
        <f>IF(งบทดลองเบื้องต้น!D478&gt;=0,"1","0")</f>
        <v>1</v>
      </c>
      <c r="E478" s="499" t="str">
        <f>IF(งบทดลองเบื้องต้น!E478&gt;=0,"1","0")</f>
        <v>1</v>
      </c>
      <c r="F478" s="499" t="str">
        <f>IF(งบทดลองเบื้องต้น!F478&gt;=0,"1","0")</f>
        <v>1</v>
      </c>
      <c r="G478" s="499" t="str">
        <f>IF(งบทดลองเบื้องต้น!G478&gt;=0,"1","0")</f>
        <v>1</v>
      </c>
      <c r="H478" s="499" t="str">
        <f>IF(งบทดลองเบื้องต้น!H478&gt;=0,"1","0")</f>
        <v>1</v>
      </c>
      <c r="I478" s="499" t="str">
        <f>IF(งบทดลองเบื้องต้น!I478&gt;=0,"1","0")</f>
        <v>1</v>
      </c>
      <c r="J478" s="499" t="str">
        <f>IF(งบทดลองเบื้องต้น!J478&gt;=0,"1","0")</f>
        <v>1</v>
      </c>
      <c r="K478" s="499" t="str">
        <f>IF(งบทดลองเบื้องต้น!K478&gt;=0,"1","0")</f>
        <v>1</v>
      </c>
    </row>
    <row r="479" spans="1:11" ht="25.2" customHeight="1">
      <c r="A479" s="497">
        <v>476</v>
      </c>
      <c r="B479" s="452" t="s">
        <v>837</v>
      </c>
      <c r="C479" s="498" t="s">
        <v>2270</v>
      </c>
      <c r="D479" s="499" t="str">
        <f>IF(งบทดลองเบื้องต้น!D479&gt;=0,"1","0")</f>
        <v>1</v>
      </c>
      <c r="E479" s="499" t="str">
        <f>IF(งบทดลองเบื้องต้น!E479&gt;=0,"1","0")</f>
        <v>1</v>
      </c>
      <c r="F479" s="499" t="str">
        <f>IF(งบทดลองเบื้องต้น!F479&gt;=0,"1","0")</f>
        <v>1</v>
      </c>
      <c r="G479" s="499" t="str">
        <f>IF(งบทดลองเบื้องต้น!G479&gt;=0,"1","0")</f>
        <v>1</v>
      </c>
      <c r="H479" s="499" t="str">
        <f>IF(งบทดลองเบื้องต้น!H479&gt;=0,"1","0")</f>
        <v>1</v>
      </c>
      <c r="I479" s="499" t="str">
        <f>IF(งบทดลองเบื้องต้น!I479&gt;=0,"1","0")</f>
        <v>1</v>
      </c>
      <c r="J479" s="499" t="str">
        <f>IF(งบทดลองเบื้องต้น!J479&gt;=0,"1","0")</f>
        <v>1</v>
      </c>
      <c r="K479" s="499" t="str">
        <f>IF(งบทดลองเบื้องต้น!K479&gt;=0,"1","0")</f>
        <v>1</v>
      </c>
    </row>
    <row r="480" spans="1:11" ht="25.2" customHeight="1">
      <c r="A480" s="497">
        <v>477</v>
      </c>
      <c r="B480" s="452" t="s">
        <v>838</v>
      </c>
      <c r="C480" s="498" t="s">
        <v>2271</v>
      </c>
      <c r="D480" s="499" t="str">
        <f>IF(งบทดลองเบื้องต้น!D480&gt;=0,"1","0")</f>
        <v>1</v>
      </c>
      <c r="E480" s="499" t="str">
        <f>IF(งบทดลองเบื้องต้น!E480&gt;=0,"1","0")</f>
        <v>1</v>
      </c>
      <c r="F480" s="499" t="str">
        <f>IF(งบทดลองเบื้องต้น!F480&gt;=0,"1","0")</f>
        <v>1</v>
      </c>
      <c r="G480" s="499" t="str">
        <f>IF(งบทดลองเบื้องต้น!G480&gt;=0,"1","0")</f>
        <v>1</v>
      </c>
      <c r="H480" s="499" t="str">
        <f>IF(งบทดลองเบื้องต้น!H480&gt;=0,"1","0")</f>
        <v>1</v>
      </c>
      <c r="I480" s="499" t="str">
        <f>IF(งบทดลองเบื้องต้น!I480&gt;=0,"1","0")</f>
        <v>1</v>
      </c>
      <c r="J480" s="499" t="str">
        <f>IF(งบทดลองเบื้องต้น!J480&gt;=0,"1","0")</f>
        <v>1</v>
      </c>
      <c r="K480" s="499" t="str">
        <f>IF(งบทดลองเบื้องต้น!K480&gt;=0,"1","0")</f>
        <v>1</v>
      </c>
    </row>
    <row r="481" spans="1:11" ht="25.2" customHeight="1">
      <c r="A481" s="497">
        <v>478</v>
      </c>
      <c r="B481" s="452" t="s">
        <v>1839</v>
      </c>
      <c r="C481" s="498" t="s">
        <v>2272</v>
      </c>
      <c r="D481" s="499" t="str">
        <f>IF(งบทดลองเบื้องต้น!D481&gt;=0,"1","0")</f>
        <v>1</v>
      </c>
      <c r="E481" s="499" t="str">
        <f>IF(งบทดลองเบื้องต้น!E481&gt;=0,"1","0")</f>
        <v>1</v>
      </c>
      <c r="F481" s="499" t="str">
        <f>IF(งบทดลองเบื้องต้น!F481&gt;=0,"1","0")</f>
        <v>1</v>
      </c>
      <c r="G481" s="499" t="str">
        <f>IF(งบทดลองเบื้องต้น!G481&gt;=0,"1","0")</f>
        <v>1</v>
      </c>
      <c r="H481" s="499" t="str">
        <f>IF(งบทดลองเบื้องต้น!H481&gt;=0,"1","0")</f>
        <v>1</v>
      </c>
      <c r="I481" s="499" t="str">
        <f>IF(งบทดลองเบื้องต้น!I481&gt;=0,"1","0")</f>
        <v>1</v>
      </c>
      <c r="J481" s="499" t="str">
        <f>IF(งบทดลองเบื้องต้น!J481&gt;=0,"1","0")</f>
        <v>1</v>
      </c>
      <c r="K481" s="499" t="str">
        <f>IF(งบทดลองเบื้องต้น!K481&gt;=0,"1","0")</f>
        <v>1</v>
      </c>
    </row>
    <row r="482" spans="1:11" ht="25.2" customHeight="1">
      <c r="A482" s="497">
        <v>479</v>
      </c>
      <c r="B482" s="452" t="s">
        <v>1841</v>
      </c>
      <c r="C482" s="498" t="s">
        <v>2273</v>
      </c>
      <c r="D482" s="499" t="str">
        <f>IF(งบทดลองเบื้องต้น!D482&gt;=0,"1","0")</f>
        <v>1</v>
      </c>
      <c r="E482" s="499" t="str">
        <f>IF(งบทดลองเบื้องต้น!E482&gt;=0,"1","0")</f>
        <v>1</v>
      </c>
      <c r="F482" s="499" t="str">
        <f>IF(งบทดลองเบื้องต้น!F482&gt;=0,"1","0")</f>
        <v>1</v>
      </c>
      <c r="G482" s="499" t="str">
        <f>IF(งบทดลองเบื้องต้น!G482&gt;=0,"1","0")</f>
        <v>1</v>
      </c>
      <c r="H482" s="499" t="str">
        <f>IF(งบทดลองเบื้องต้น!H482&gt;=0,"1","0")</f>
        <v>1</v>
      </c>
      <c r="I482" s="499" t="str">
        <f>IF(งบทดลองเบื้องต้น!I482&gt;=0,"1","0")</f>
        <v>1</v>
      </c>
      <c r="J482" s="499" t="str">
        <f>IF(งบทดลองเบื้องต้น!J482&gt;=0,"1","0")</f>
        <v>1</v>
      </c>
      <c r="K482" s="499" t="str">
        <f>IF(งบทดลองเบื้องต้น!K482&gt;=0,"1","0")</f>
        <v>1</v>
      </c>
    </row>
    <row r="483" spans="1:11" ht="25.2" customHeight="1">
      <c r="A483" s="497">
        <v>480</v>
      </c>
      <c r="B483" s="452" t="s">
        <v>839</v>
      </c>
      <c r="C483" s="498" t="s">
        <v>214</v>
      </c>
      <c r="D483" s="499" t="str">
        <f>IF(งบทดลองเบื้องต้น!D483&gt;=0,"1","0")</f>
        <v>1</v>
      </c>
      <c r="E483" s="499" t="str">
        <f>IF(งบทดลองเบื้องต้น!E483&gt;=0,"1","0")</f>
        <v>1</v>
      </c>
      <c r="F483" s="499" t="str">
        <f>IF(งบทดลองเบื้องต้น!F483&gt;=0,"1","0")</f>
        <v>1</v>
      </c>
      <c r="G483" s="499" t="str">
        <f>IF(งบทดลองเบื้องต้น!G483&gt;=0,"1","0")</f>
        <v>1</v>
      </c>
      <c r="H483" s="499" t="str">
        <f>IF(งบทดลองเบื้องต้น!H483&gt;=0,"1","0")</f>
        <v>1</v>
      </c>
      <c r="I483" s="499" t="str">
        <f>IF(งบทดลองเบื้องต้น!I483&gt;=0,"1","0")</f>
        <v>1</v>
      </c>
      <c r="J483" s="499" t="str">
        <f>IF(งบทดลองเบื้องต้น!J483&gt;=0,"1","0")</f>
        <v>1</v>
      </c>
      <c r="K483" s="499" t="str">
        <f>IF(งบทดลองเบื้องต้น!K483&gt;=0,"1","0")</f>
        <v>1</v>
      </c>
    </row>
    <row r="484" spans="1:11" ht="25.2" customHeight="1">
      <c r="A484" s="497">
        <v>481</v>
      </c>
      <c r="B484" s="452" t="s">
        <v>840</v>
      </c>
      <c r="C484" s="498" t="s">
        <v>215</v>
      </c>
      <c r="D484" s="499" t="str">
        <f>IF(งบทดลองเบื้องต้น!D484&gt;=0,"1","0")</f>
        <v>1</v>
      </c>
      <c r="E484" s="499" t="str">
        <f>IF(งบทดลองเบื้องต้น!E484&gt;=0,"1","0")</f>
        <v>1</v>
      </c>
      <c r="F484" s="499" t="str">
        <f>IF(งบทดลองเบื้องต้น!F484&gt;=0,"1","0")</f>
        <v>1</v>
      </c>
      <c r="G484" s="499" t="str">
        <f>IF(งบทดลองเบื้องต้น!G484&gt;=0,"1","0")</f>
        <v>1</v>
      </c>
      <c r="H484" s="499" t="str">
        <f>IF(งบทดลองเบื้องต้น!H484&gt;=0,"1","0")</f>
        <v>1</v>
      </c>
      <c r="I484" s="499" t="str">
        <f>IF(งบทดลองเบื้องต้น!I484&gt;=0,"1","0")</f>
        <v>1</v>
      </c>
      <c r="J484" s="499" t="str">
        <f>IF(งบทดลองเบื้องต้น!J484&gt;=0,"1","0")</f>
        <v>1</v>
      </c>
      <c r="K484" s="499" t="str">
        <f>IF(งบทดลองเบื้องต้น!K484&gt;=0,"1","0")</f>
        <v>1</v>
      </c>
    </row>
    <row r="485" spans="1:11" ht="25.2" customHeight="1">
      <c r="A485" s="497">
        <v>482</v>
      </c>
      <c r="B485" s="452" t="s">
        <v>841</v>
      </c>
      <c r="C485" s="498" t="s">
        <v>216</v>
      </c>
      <c r="D485" s="499" t="str">
        <f>IF(งบทดลองเบื้องต้น!D485&gt;=0,"1","0")</f>
        <v>1</v>
      </c>
      <c r="E485" s="499" t="str">
        <f>IF(งบทดลองเบื้องต้น!E485&gt;=0,"1","0")</f>
        <v>1</v>
      </c>
      <c r="F485" s="499" t="str">
        <f>IF(งบทดลองเบื้องต้น!F485&gt;=0,"1","0")</f>
        <v>1</v>
      </c>
      <c r="G485" s="499" t="str">
        <f>IF(งบทดลองเบื้องต้น!G485&gt;=0,"1","0")</f>
        <v>1</v>
      </c>
      <c r="H485" s="499" t="str">
        <f>IF(งบทดลองเบื้องต้น!H485&gt;=0,"1","0")</f>
        <v>1</v>
      </c>
      <c r="I485" s="499" t="str">
        <f>IF(งบทดลองเบื้องต้น!I485&gt;=0,"1","0")</f>
        <v>1</v>
      </c>
      <c r="J485" s="499" t="str">
        <f>IF(งบทดลองเบื้องต้น!J485&gt;=0,"1","0")</f>
        <v>1</v>
      </c>
      <c r="K485" s="499" t="str">
        <f>IF(งบทดลองเบื้องต้น!K485&gt;=0,"1","0")</f>
        <v>1</v>
      </c>
    </row>
    <row r="486" spans="1:11" ht="25.2" customHeight="1">
      <c r="A486" s="497">
        <v>483</v>
      </c>
      <c r="B486" s="452" t="s">
        <v>842</v>
      </c>
      <c r="C486" s="498" t="s">
        <v>217</v>
      </c>
      <c r="D486" s="499" t="str">
        <f>IF(งบทดลองเบื้องต้น!D486&gt;=0,"1","0")</f>
        <v>1</v>
      </c>
      <c r="E486" s="499" t="str">
        <f>IF(งบทดลองเบื้องต้น!E486&gt;=0,"1","0")</f>
        <v>1</v>
      </c>
      <c r="F486" s="499" t="str">
        <f>IF(งบทดลองเบื้องต้น!F486&gt;=0,"1","0")</f>
        <v>1</v>
      </c>
      <c r="G486" s="499" t="str">
        <f>IF(งบทดลองเบื้องต้น!G486&gt;=0,"1","0")</f>
        <v>1</v>
      </c>
      <c r="H486" s="499" t="str">
        <f>IF(งบทดลองเบื้องต้น!H486&gt;=0,"1","0")</f>
        <v>1</v>
      </c>
      <c r="I486" s="499" t="str">
        <f>IF(งบทดลองเบื้องต้น!I486&gt;=0,"1","0")</f>
        <v>1</v>
      </c>
      <c r="J486" s="499" t="str">
        <f>IF(งบทดลองเบื้องต้น!J486&gt;=0,"1","0")</f>
        <v>1</v>
      </c>
      <c r="K486" s="499" t="str">
        <f>IF(งบทดลองเบื้องต้น!K486&gt;=0,"1","0")</f>
        <v>1</v>
      </c>
    </row>
    <row r="487" spans="1:11" ht="25.2" customHeight="1">
      <c r="A487" s="503">
        <v>484</v>
      </c>
      <c r="B487" s="300" t="s">
        <v>843</v>
      </c>
      <c r="C487" s="310" t="s">
        <v>218</v>
      </c>
      <c r="D487" s="499" t="str">
        <f>IF(งบทดลองเบื้องต้น!D487&lt;=0,"1","0")</f>
        <v>1</v>
      </c>
      <c r="E487" s="499" t="str">
        <f>IF(งบทดลองเบื้องต้น!E487&lt;=0,"1","0")</f>
        <v>1</v>
      </c>
      <c r="F487" s="499" t="str">
        <f>IF(งบทดลองเบื้องต้น!F487&lt;=0,"1","0")</f>
        <v>1</v>
      </c>
      <c r="G487" s="499" t="str">
        <f>IF(งบทดลองเบื้องต้น!G487&lt;=0,"1","0")</f>
        <v>1</v>
      </c>
      <c r="H487" s="499" t="str">
        <f>IF(งบทดลองเบื้องต้น!H487&lt;=0,"1","0")</f>
        <v>1</v>
      </c>
      <c r="I487" s="499" t="str">
        <f>IF(งบทดลองเบื้องต้น!I487&lt;=0,"1","0")</f>
        <v>1</v>
      </c>
      <c r="J487" s="499" t="str">
        <f>IF(งบทดลองเบื้องต้น!J487&lt;=0,"1","0")</f>
        <v>1</v>
      </c>
      <c r="K487" s="499" t="str">
        <f>IF(งบทดลองเบื้องต้น!K487&lt;=0,"1","0")</f>
        <v>1</v>
      </c>
    </row>
    <row r="488" spans="1:11" ht="25.2" customHeight="1">
      <c r="A488" s="503">
        <v>485</v>
      </c>
      <c r="B488" s="300" t="s">
        <v>844</v>
      </c>
      <c r="C488" s="310" t="s">
        <v>219</v>
      </c>
      <c r="D488" s="499" t="str">
        <f>IF(งบทดลองเบื้องต้น!D488&lt;=0,"1","0")</f>
        <v>1</v>
      </c>
      <c r="E488" s="499" t="str">
        <f>IF(งบทดลองเบื้องต้น!E488&lt;=0,"1","0")</f>
        <v>1</v>
      </c>
      <c r="F488" s="499" t="str">
        <f>IF(งบทดลองเบื้องต้น!F488&lt;=0,"1","0")</f>
        <v>1</v>
      </c>
      <c r="G488" s="499" t="str">
        <f>IF(งบทดลองเบื้องต้น!G488&lt;=0,"1","0")</f>
        <v>1</v>
      </c>
      <c r="H488" s="499" t="str">
        <f>IF(งบทดลองเบื้องต้น!H488&lt;=0,"1","0")</f>
        <v>1</v>
      </c>
      <c r="I488" s="499" t="str">
        <f>IF(งบทดลองเบื้องต้น!I488&lt;=0,"1","0")</f>
        <v>1</v>
      </c>
      <c r="J488" s="499" t="str">
        <f>IF(งบทดลองเบื้องต้น!J488&lt;=0,"1","0")</f>
        <v>1</v>
      </c>
      <c r="K488" s="499" t="str">
        <f>IF(งบทดลองเบื้องต้น!K488&lt;=0,"1","0")</f>
        <v>1</v>
      </c>
    </row>
    <row r="489" spans="1:11" ht="25.2" customHeight="1">
      <c r="A489" s="503">
        <v>486</v>
      </c>
      <c r="B489" s="300" t="s">
        <v>845</v>
      </c>
      <c r="C489" s="310" t="s">
        <v>1388</v>
      </c>
      <c r="D489" s="499" t="str">
        <f>IF(งบทดลองเบื้องต้น!D489&lt;=0,"1","0")</f>
        <v>1</v>
      </c>
      <c r="E489" s="499" t="str">
        <f>IF(งบทดลองเบื้องต้น!E489&lt;=0,"1","0")</f>
        <v>1</v>
      </c>
      <c r="F489" s="499" t="str">
        <f>IF(งบทดลองเบื้องต้น!F489&lt;=0,"1","0")</f>
        <v>1</v>
      </c>
      <c r="G489" s="499" t="str">
        <f>IF(งบทดลองเบื้องต้น!G489&lt;=0,"1","0")</f>
        <v>1</v>
      </c>
      <c r="H489" s="499" t="str">
        <f>IF(งบทดลองเบื้องต้น!H489&lt;=0,"1","0")</f>
        <v>1</v>
      </c>
      <c r="I489" s="499" t="str">
        <f>IF(งบทดลองเบื้องต้น!I489&lt;=0,"1","0")</f>
        <v>1</v>
      </c>
      <c r="J489" s="499" t="str">
        <f>IF(งบทดลองเบื้องต้น!J489&lt;=0,"1","0")</f>
        <v>1</v>
      </c>
      <c r="K489" s="499" t="str">
        <f>IF(งบทดลองเบื้องต้น!K489&lt;=0,"1","0")</f>
        <v>1</v>
      </c>
    </row>
    <row r="490" spans="1:11" ht="25.2" customHeight="1">
      <c r="A490" s="497">
        <v>487</v>
      </c>
      <c r="B490" s="452" t="s">
        <v>846</v>
      </c>
      <c r="C490" s="498" t="s">
        <v>1389</v>
      </c>
      <c r="D490" s="499" t="str">
        <f>IF(งบทดลองเบื้องต้น!D490&gt;=0,"1","0")</f>
        <v>1</v>
      </c>
      <c r="E490" s="499" t="str">
        <f>IF(งบทดลองเบื้องต้น!E490&gt;=0,"1","0")</f>
        <v>1</v>
      </c>
      <c r="F490" s="499" t="str">
        <f>IF(งบทดลองเบื้องต้น!F490&gt;=0,"1","0")</f>
        <v>1</v>
      </c>
      <c r="G490" s="499" t="str">
        <f>IF(งบทดลองเบื้องต้น!G490&gt;=0,"1","0")</f>
        <v>1</v>
      </c>
      <c r="H490" s="499" t="str">
        <f>IF(งบทดลองเบื้องต้น!H490&gt;=0,"1","0")</f>
        <v>1</v>
      </c>
      <c r="I490" s="499" t="str">
        <f>IF(งบทดลองเบื้องต้น!I490&gt;=0,"1","0")</f>
        <v>1</v>
      </c>
      <c r="J490" s="499" t="str">
        <f>IF(งบทดลองเบื้องต้น!J490&gt;=0,"1","0")</f>
        <v>1</v>
      </c>
      <c r="K490" s="499" t="str">
        <f>IF(งบทดลองเบื้องต้น!K490&gt;=0,"1","0")</f>
        <v>1</v>
      </c>
    </row>
    <row r="491" spans="1:11" ht="25.2" customHeight="1">
      <c r="A491" s="497">
        <v>488</v>
      </c>
      <c r="B491" s="452" t="s">
        <v>847</v>
      </c>
      <c r="C491" s="498" t="s">
        <v>220</v>
      </c>
      <c r="D491" s="499" t="str">
        <f>IF(งบทดลองเบื้องต้น!D491&gt;=0,"1","0")</f>
        <v>1</v>
      </c>
      <c r="E491" s="499" t="str">
        <f>IF(งบทดลองเบื้องต้น!E491&gt;=0,"1","0")</f>
        <v>1</v>
      </c>
      <c r="F491" s="499" t="str">
        <f>IF(งบทดลองเบื้องต้น!F491&gt;=0,"1","0")</f>
        <v>1</v>
      </c>
      <c r="G491" s="499" t="str">
        <f>IF(งบทดลองเบื้องต้น!G491&gt;=0,"1","0")</f>
        <v>1</v>
      </c>
      <c r="H491" s="499" t="str">
        <f>IF(งบทดลองเบื้องต้น!H491&gt;=0,"1","0")</f>
        <v>1</v>
      </c>
      <c r="I491" s="499" t="str">
        <f>IF(งบทดลองเบื้องต้น!I491&gt;=0,"1","0")</f>
        <v>1</v>
      </c>
      <c r="J491" s="499" t="str">
        <f>IF(งบทดลองเบื้องต้น!J491&gt;=0,"1","0")</f>
        <v>1</v>
      </c>
      <c r="K491" s="499" t="str">
        <f>IF(งบทดลองเบื้องต้น!K491&gt;=0,"1","0")</f>
        <v>1</v>
      </c>
    </row>
    <row r="492" spans="1:11" ht="25.2" customHeight="1">
      <c r="A492" s="497">
        <v>489</v>
      </c>
      <c r="B492" s="452" t="s">
        <v>848</v>
      </c>
      <c r="C492" s="498" t="s">
        <v>221</v>
      </c>
      <c r="D492" s="499" t="str">
        <f>IF(งบทดลองเบื้องต้น!D492&gt;=0,"1","0")</f>
        <v>1</v>
      </c>
      <c r="E492" s="499" t="str">
        <f>IF(งบทดลองเบื้องต้น!E492&gt;=0,"1","0")</f>
        <v>1</v>
      </c>
      <c r="F492" s="499" t="str">
        <f>IF(งบทดลองเบื้องต้น!F492&gt;=0,"1","0")</f>
        <v>1</v>
      </c>
      <c r="G492" s="499" t="str">
        <f>IF(งบทดลองเบื้องต้น!G492&gt;=0,"1","0")</f>
        <v>1</v>
      </c>
      <c r="H492" s="499" t="str">
        <f>IF(งบทดลองเบื้องต้น!H492&gt;=0,"1","0")</f>
        <v>1</v>
      </c>
      <c r="I492" s="499" t="str">
        <f>IF(งบทดลองเบื้องต้น!I492&gt;=0,"1","0")</f>
        <v>1</v>
      </c>
      <c r="J492" s="499" t="str">
        <f>IF(งบทดลองเบื้องต้น!J492&gt;=0,"1","0")</f>
        <v>1</v>
      </c>
      <c r="K492" s="499" t="str">
        <f>IF(งบทดลองเบื้องต้น!K492&gt;=0,"1","0")</f>
        <v>1</v>
      </c>
    </row>
    <row r="493" spans="1:11" ht="25.2" customHeight="1">
      <c r="A493" s="497">
        <v>490</v>
      </c>
      <c r="B493" s="452" t="s">
        <v>849</v>
      </c>
      <c r="C493" s="498" t="s">
        <v>2274</v>
      </c>
      <c r="D493" s="499" t="str">
        <f>IF(งบทดลองเบื้องต้น!D493&gt;=0,"1","0")</f>
        <v>1</v>
      </c>
      <c r="E493" s="499" t="str">
        <f>IF(งบทดลองเบื้องต้น!E493&gt;=0,"1","0")</f>
        <v>1</v>
      </c>
      <c r="F493" s="499" t="str">
        <f>IF(งบทดลองเบื้องต้น!F493&gt;=0,"1","0")</f>
        <v>1</v>
      </c>
      <c r="G493" s="499" t="str">
        <f>IF(งบทดลองเบื้องต้น!G493&gt;=0,"1","0")</f>
        <v>1</v>
      </c>
      <c r="H493" s="499" t="str">
        <f>IF(งบทดลองเบื้องต้น!H493&gt;=0,"1","0")</f>
        <v>1</v>
      </c>
      <c r="I493" s="499" t="str">
        <f>IF(งบทดลองเบื้องต้น!I493&gt;=0,"1","0")</f>
        <v>1</v>
      </c>
      <c r="J493" s="499" t="str">
        <f>IF(งบทดลองเบื้องต้น!J493&gt;=0,"1","0")</f>
        <v>1</v>
      </c>
      <c r="K493" s="499" t="str">
        <f>IF(งบทดลองเบื้องต้น!K493&gt;=0,"1","0")</f>
        <v>1</v>
      </c>
    </row>
    <row r="494" spans="1:11" ht="25.2" customHeight="1">
      <c r="A494" s="497">
        <v>491</v>
      </c>
      <c r="B494" s="452" t="s">
        <v>850</v>
      </c>
      <c r="C494" s="498" t="s">
        <v>2275</v>
      </c>
      <c r="D494" s="499" t="str">
        <f>IF(งบทดลองเบื้องต้น!D494&gt;=0,"1","0")</f>
        <v>1</v>
      </c>
      <c r="E494" s="499" t="str">
        <f>IF(งบทดลองเบื้องต้น!E494&gt;=0,"1","0")</f>
        <v>1</v>
      </c>
      <c r="F494" s="499" t="str">
        <f>IF(งบทดลองเบื้องต้น!F494&gt;=0,"1","0")</f>
        <v>1</v>
      </c>
      <c r="G494" s="499" t="str">
        <f>IF(งบทดลองเบื้องต้น!G494&gt;=0,"1","0")</f>
        <v>1</v>
      </c>
      <c r="H494" s="499" t="str">
        <f>IF(งบทดลองเบื้องต้น!H494&gt;=0,"1","0")</f>
        <v>1</v>
      </c>
      <c r="I494" s="499" t="str">
        <f>IF(งบทดลองเบื้องต้น!I494&gt;=0,"1","0")</f>
        <v>1</v>
      </c>
      <c r="J494" s="499" t="str">
        <f>IF(งบทดลองเบื้องต้น!J494&gt;=0,"1","0")</f>
        <v>1</v>
      </c>
      <c r="K494" s="499" t="str">
        <f>IF(งบทดลองเบื้องต้น!K494&gt;=0,"1","0")</f>
        <v>1</v>
      </c>
    </row>
    <row r="495" spans="1:11" ht="25.2" customHeight="1">
      <c r="A495" s="497">
        <v>492</v>
      </c>
      <c r="B495" s="452" t="s">
        <v>851</v>
      </c>
      <c r="C495" s="498" t="s">
        <v>2276</v>
      </c>
      <c r="D495" s="499" t="str">
        <f>IF(งบทดลองเบื้องต้น!D495&gt;=0,"1","0")</f>
        <v>1</v>
      </c>
      <c r="E495" s="499" t="str">
        <f>IF(งบทดลองเบื้องต้น!E495&gt;=0,"1","0")</f>
        <v>1</v>
      </c>
      <c r="F495" s="499" t="str">
        <f>IF(งบทดลองเบื้องต้น!F495&gt;=0,"1","0")</f>
        <v>1</v>
      </c>
      <c r="G495" s="499" t="str">
        <f>IF(งบทดลองเบื้องต้น!G495&gt;=0,"1","0")</f>
        <v>1</v>
      </c>
      <c r="H495" s="499" t="str">
        <f>IF(งบทดลองเบื้องต้น!H495&gt;=0,"1","0")</f>
        <v>1</v>
      </c>
      <c r="I495" s="499" t="str">
        <f>IF(งบทดลองเบื้องต้น!I495&gt;=0,"1","0")</f>
        <v>1</v>
      </c>
      <c r="J495" s="499" t="str">
        <f>IF(งบทดลองเบื้องต้น!J495&gt;=0,"1","0")</f>
        <v>1</v>
      </c>
      <c r="K495" s="499" t="str">
        <f>IF(งบทดลองเบื้องต้น!K495&gt;=0,"1","0")</f>
        <v>1</v>
      </c>
    </row>
    <row r="496" spans="1:11" ht="25.2" customHeight="1">
      <c r="A496" s="503">
        <v>493</v>
      </c>
      <c r="B496" s="300" t="s">
        <v>852</v>
      </c>
      <c r="C496" s="310" t="s">
        <v>222</v>
      </c>
      <c r="D496" s="499" t="str">
        <f>IF(งบทดลองเบื้องต้น!D496&lt;=0,"1","0")</f>
        <v>1</v>
      </c>
      <c r="E496" s="499" t="str">
        <f>IF(งบทดลองเบื้องต้น!E496&lt;=0,"1","0")</f>
        <v>1</v>
      </c>
      <c r="F496" s="499" t="str">
        <f>IF(งบทดลองเบื้องต้น!F496&lt;=0,"1","0")</f>
        <v>1</v>
      </c>
      <c r="G496" s="499" t="str">
        <f>IF(งบทดลองเบื้องต้น!G496&lt;=0,"1","0")</f>
        <v>1</v>
      </c>
      <c r="H496" s="499" t="str">
        <f>IF(งบทดลองเบื้องต้น!H496&lt;=0,"1","0")</f>
        <v>1</v>
      </c>
      <c r="I496" s="499" t="str">
        <f>IF(งบทดลองเบื้องต้น!I496&lt;=0,"1","0")</f>
        <v>1</v>
      </c>
      <c r="J496" s="499" t="str">
        <f>IF(งบทดลองเบื้องต้น!J496&lt;=0,"1","0")</f>
        <v>1</v>
      </c>
      <c r="K496" s="499" t="str">
        <f>IF(งบทดลองเบื้องต้น!K496&lt;=0,"1","0")</f>
        <v>1</v>
      </c>
    </row>
    <row r="497" spans="1:11" ht="25.2" customHeight="1">
      <c r="A497" s="503">
        <v>494</v>
      </c>
      <c r="B497" s="300" t="s">
        <v>853</v>
      </c>
      <c r="C497" s="310" t="s">
        <v>223</v>
      </c>
      <c r="D497" s="499" t="str">
        <f>IF(งบทดลองเบื้องต้น!D497&lt;=0,"1","0")</f>
        <v>1</v>
      </c>
      <c r="E497" s="499" t="str">
        <f>IF(งบทดลองเบื้องต้น!E497&lt;=0,"1","0")</f>
        <v>1</v>
      </c>
      <c r="F497" s="499" t="str">
        <f>IF(งบทดลองเบื้องต้น!F497&lt;=0,"1","0")</f>
        <v>1</v>
      </c>
      <c r="G497" s="499" t="str">
        <f>IF(งบทดลองเบื้องต้น!G497&lt;=0,"1","0")</f>
        <v>1</v>
      </c>
      <c r="H497" s="499" t="str">
        <f>IF(งบทดลองเบื้องต้น!H497&lt;=0,"1","0")</f>
        <v>1</v>
      </c>
      <c r="I497" s="499" t="str">
        <f>IF(งบทดลองเบื้องต้น!I497&lt;=0,"1","0")</f>
        <v>1</v>
      </c>
      <c r="J497" s="499" t="str">
        <f>IF(งบทดลองเบื้องต้น!J497&lt;=0,"1","0")</f>
        <v>1</v>
      </c>
      <c r="K497" s="499" t="str">
        <f>IF(งบทดลองเบื้องต้น!K497&lt;=0,"1","0")</f>
        <v>1</v>
      </c>
    </row>
    <row r="498" spans="1:11" ht="25.2" customHeight="1">
      <c r="A498" s="497">
        <v>495</v>
      </c>
      <c r="B498" s="452" t="s">
        <v>854</v>
      </c>
      <c r="C498" s="498" t="s">
        <v>2277</v>
      </c>
      <c r="D498" s="499" t="str">
        <f>IF(งบทดลองเบื้องต้น!D498&gt;=0,"1","0")</f>
        <v>1</v>
      </c>
      <c r="E498" s="499" t="str">
        <f>IF(งบทดลองเบื้องต้น!E498&gt;=0,"1","0")</f>
        <v>1</v>
      </c>
      <c r="F498" s="499" t="str">
        <f>IF(งบทดลองเบื้องต้น!F498&gt;=0,"1","0")</f>
        <v>1</v>
      </c>
      <c r="G498" s="499" t="str">
        <f>IF(งบทดลองเบื้องต้น!G498&gt;=0,"1","0")</f>
        <v>1</v>
      </c>
      <c r="H498" s="499" t="str">
        <f>IF(งบทดลองเบื้องต้น!H498&gt;=0,"1","0")</f>
        <v>1</v>
      </c>
      <c r="I498" s="499" t="str">
        <f>IF(งบทดลองเบื้องต้น!I498&gt;=0,"1","0")</f>
        <v>1</v>
      </c>
      <c r="J498" s="499" t="str">
        <f>IF(งบทดลองเบื้องต้น!J498&gt;=0,"1","0")</f>
        <v>1</v>
      </c>
      <c r="K498" s="499" t="str">
        <f>IF(งบทดลองเบื้องต้น!K498&gt;=0,"1","0")</f>
        <v>1</v>
      </c>
    </row>
    <row r="499" spans="1:11" ht="25.2" customHeight="1">
      <c r="A499" s="503">
        <v>496</v>
      </c>
      <c r="B499" s="300" t="s">
        <v>855</v>
      </c>
      <c r="C499" s="310" t="s">
        <v>2278</v>
      </c>
      <c r="D499" s="499" t="str">
        <f>IF(งบทดลองเบื้องต้น!D499&lt;=0,"1","0")</f>
        <v>1</v>
      </c>
      <c r="E499" s="499" t="str">
        <f>IF(งบทดลองเบื้องต้น!E499&lt;=0,"1","0")</f>
        <v>1</v>
      </c>
      <c r="F499" s="499" t="str">
        <f>IF(งบทดลองเบื้องต้น!F499&lt;=0,"1","0")</f>
        <v>1</v>
      </c>
      <c r="G499" s="499" t="str">
        <f>IF(งบทดลองเบื้องต้น!G499&lt;=0,"1","0")</f>
        <v>1</v>
      </c>
      <c r="H499" s="499" t="str">
        <f>IF(งบทดลองเบื้องต้น!H499&lt;=0,"1","0")</f>
        <v>1</v>
      </c>
      <c r="I499" s="499" t="str">
        <f>IF(งบทดลองเบื้องต้น!I499&lt;=0,"1","0")</f>
        <v>1</v>
      </c>
      <c r="J499" s="499" t="str">
        <f>IF(งบทดลองเบื้องต้น!J499&lt;=0,"1","0")</f>
        <v>1</v>
      </c>
      <c r="K499" s="499" t="str">
        <f>IF(งบทดลองเบื้องต้น!K499&lt;=0,"1","0")</f>
        <v>1</v>
      </c>
    </row>
    <row r="500" spans="1:11" ht="25.2" customHeight="1">
      <c r="A500" s="497">
        <v>497</v>
      </c>
      <c r="B500" s="452" t="s">
        <v>856</v>
      </c>
      <c r="C500" s="498" t="s">
        <v>2279</v>
      </c>
      <c r="D500" s="499" t="str">
        <f>IF(งบทดลองเบื้องต้น!D500&gt;=0,"1","0")</f>
        <v>1</v>
      </c>
      <c r="E500" s="499" t="str">
        <f>IF(งบทดลองเบื้องต้น!E500&gt;=0,"1","0")</f>
        <v>1</v>
      </c>
      <c r="F500" s="499" t="str">
        <f>IF(งบทดลองเบื้องต้น!F500&gt;=0,"1","0")</f>
        <v>1</v>
      </c>
      <c r="G500" s="499" t="str">
        <f>IF(งบทดลองเบื้องต้น!G500&gt;=0,"1","0")</f>
        <v>1</v>
      </c>
      <c r="H500" s="499" t="str">
        <f>IF(งบทดลองเบื้องต้น!H500&gt;=0,"1","0")</f>
        <v>1</v>
      </c>
      <c r="I500" s="499" t="str">
        <f>IF(งบทดลองเบื้องต้น!I500&gt;=0,"1","0")</f>
        <v>1</v>
      </c>
      <c r="J500" s="499" t="str">
        <f>IF(งบทดลองเบื้องต้น!J500&gt;=0,"1","0")</f>
        <v>1</v>
      </c>
      <c r="K500" s="499" t="str">
        <f>IF(งบทดลองเบื้องต้น!K500&gt;=0,"1","0")</f>
        <v>1</v>
      </c>
    </row>
    <row r="501" spans="1:11" ht="25.2" customHeight="1">
      <c r="A501" s="497">
        <v>498</v>
      </c>
      <c r="B501" s="452" t="s">
        <v>857</v>
      </c>
      <c r="C501" s="498" t="s">
        <v>2280</v>
      </c>
      <c r="D501" s="499" t="str">
        <f>IF(งบทดลองเบื้องต้น!D501&gt;=0,"1","0")</f>
        <v>1</v>
      </c>
      <c r="E501" s="499" t="str">
        <f>IF(งบทดลองเบื้องต้น!E501&gt;=0,"1","0")</f>
        <v>1</v>
      </c>
      <c r="F501" s="499" t="str">
        <f>IF(งบทดลองเบื้องต้น!F501&gt;=0,"1","0")</f>
        <v>1</v>
      </c>
      <c r="G501" s="499" t="str">
        <f>IF(งบทดลองเบื้องต้น!G501&gt;=0,"1","0")</f>
        <v>1</v>
      </c>
      <c r="H501" s="499" t="str">
        <f>IF(งบทดลองเบื้องต้น!H501&gt;=0,"1","0")</f>
        <v>1</v>
      </c>
      <c r="I501" s="499" t="str">
        <f>IF(งบทดลองเบื้องต้น!I501&gt;=0,"1","0")</f>
        <v>1</v>
      </c>
      <c r="J501" s="499" t="str">
        <f>IF(งบทดลองเบื้องต้น!J501&gt;=0,"1","0")</f>
        <v>1</v>
      </c>
      <c r="K501" s="499" t="str">
        <f>IF(งบทดลองเบื้องต้น!K501&gt;=0,"1","0")</f>
        <v>1</v>
      </c>
    </row>
    <row r="502" spans="1:11" ht="25.2" customHeight="1">
      <c r="A502" s="497">
        <v>499</v>
      </c>
      <c r="B502" s="452" t="s">
        <v>858</v>
      </c>
      <c r="C502" s="498" t="s">
        <v>2281</v>
      </c>
      <c r="D502" s="499" t="str">
        <f>IF(งบทดลองเบื้องต้น!D502&gt;=0,"1","0")</f>
        <v>1</v>
      </c>
      <c r="E502" s="499" t="str">
        <f>IF(งบทดลองเบื้องต้น!E502&gt;=0,"1","0")</f>
        <v>1</v>
      </c>
      <c r="F502" s="499" t="str">
        <f>IF(งบทดลองเบื้องต้น!F502&gt;=0,"1","0")</f>
        <v>1</v>
      </c>
      <c r="G502" s="499" t="str">
        <f>IF(งบทดลองเบื้องต้น!G502&gt;=0,"1","0")</f>
        <v>1</v>
      </c>
      <c r="H502" s="499" t="str">
        <f>IF(งบทดลองเบื้องต้น!H502&gt;=0,"1","0")</f>
        <v>1</v>
      </c>
      <c r="I502" s="499" t="str">
        <f>IF(งบทดลองเบื้องต้น!I502&gt;=0,"1","0")</f>
        <v>1</v>
      </c>
      <c r="J502" s="499" t="str">
        <f>IF(งบทดลองเบื้องต้น!J502&gt;=0,"1","0")</f>
        <v>1</v>
      </c>
      <c r="K502" s="499" t="str">
        <f>IF(งบทดลองเบื้องต้น!K502&gt;=0,"1","0")</f>
        <v>1</v>
      </c>
    </row>
    <row r="503" spans="1:11" ht="25.2" customHeight="1">
      <c r="A503" s="497">
        <v>500</v>
      </c>
      <c r="B503" s="452" t="s">
        <v>859</v>
      </c>
      <c r="C503" s="498" t="s">
        <v>2282</v>
      </c>
      <c r="D503" s="499" t="str">
        <f>IF(งบทดลองเบื้องต้น!D503&gt;=0,"1","0")</f>
        <v>1</v>
      </c>
      <c r="E503" s="499" t="str">
        <f>IF(งบทดลองเบื้องต้น!E503&gt;=0,"1","0")</f>
        <v>1</v>
      </c>
      <c r="F503" s="499" t="str">
        <f>IF(งบทดลองเบื้องต้น!F503&gt;=0,"1","0")</f>
        <v>1</v>
      </c>
      <c r="G503" s="499" t="str">
        <f>IF(งบทดลองเบื้องต้น!G503&gt;=0,"1","0")</f>
        <v>1</v>
      </c>
      <c r="H503" s="499" t="str">
        <f>IF(งบทดลองเบื้องต้น!H503&gt;=0,"1","0")</f>
        <v>1</v>
      </c>
      <c r="I503" s="499" t="str">
        <f>IF(งบทดลองเบื้องต้น!I503&gt;=0,"1","0")</f>
        <v>1</v>
      </c>
      <c r="J503" s="499" t="str">
        <f>IF(งบทดลองเบื้องต้น!J503&gt;=0,"1","0")</f>
        <v>1</v>
      </c>
      <c r="K503" s="499" t="str">
        <f>IF(งบทดลองเบื้องต้น!K503&gt;=0,"1","0")</f>
        <v>1</v>
      </c>
    </row>
    <row r="504" spans="1:11" ht="25.2" customHeight="1">
      <c r="A504" s="503">
        <v>501</v>
      </c>
      <c r="B504" s="300" t="s">
        <v>860</v>
      </c>
      <c r="C504" s="310" t="s">
        <v>2283</v>
      </c>
      <c r="D504" s="499" t="str">
        <f>IF(งบทดลองเบื้องต้น!D504&lt;=0,"1","0")</f>
        <v>1</v>
      </c>
      <c r="E504" s="499" t="str">
        <f>IF(งบทดลองเบื้องต้น!E504&lt;=0,"1","0")</f>
        <v>1</v>
      </c>
      <c r="F504" s="499" t="str">
        <f>IF(งบทดลองเบื้องต้น!F504&lt;=0,"1","0")</f>
        <v>1</v>
      </c>
      <c r="G504" s="499" t="str">
        <f>IF(งบทดลองเบื้องต้น!G504&lt;=0,"1","0")</f>
        <v>1</v>
      </c>
      <c r="H504" s="499" t="str">
        <f>IF(งบทดลองเบื้องต้น!H504&lt;=0,"1","0")</f>
        <v>1</v>
      </c>
      <c r="I504" s="499" t="str">
        <f>IF(งบทดลองเบื้องต้น!I504&lt;=0,"1","0")</f>
        <v>1</v>
      </c>
      <c r="J504" s="499" t="str">
        <f>IF(งบทดลองเบื้องต้น!J504&lt;=0,"1","0")</f>
        <v>1</v>
      </c>
      <c r="K504" s="499" t="str">
        <f>IF(งบทดลองเบื้องต้น!K504&lt;=0,"1","0")</f>
        <v>1</v>
      </c>
    </row>
    <row r="505" spans="1:11" ht="25.2" customHeight="1">
      <c r="A505" s="497">
        <v>502</v>
      </c>
      <c r="B505" s="452" t="s">
        <v>861</v>
      </c>
      <c r="C505" s="498" t="s">
        <v>2284</v>
      </c>
      <c r="D505" s="499" t="str">
        <f>IF(งบทดลองเบื้องต้น!D505&gt;=0,"1","0")</f>
        <v>1</v>
      </c>
      <c r="E505" s="499" t="str">
        <f>IF(งบทดลองเบื้องต้น!E505&gt;=0,"1","0")</f>
        <v>1</v>
      </c>
      <c r="F505" s="499" t="str">
        <f>IF(งบทดลองเบื้องต้น!F505&gt;=0,"1","0")</f>
        <v>1</v>
      </c>
      <c r="G505" s="499" t="str">
        <f>IF(งบทดลองเบื้องต้น!G505&gt;=0,"1","0")</f>
        <v>1</v>
      </c>
      <c r="H505" s="499" t="str">
        <f>IF(งบทดลองเบื้องต้น!H505&gt;=0,"1","0")</f>
        <v>1</v>
      </c>
      <c r="I505" s="499" t="str">
        <f>IF(งบทดลองเบื้องต้น!I505&gt;=0,"1","0")</f>
        <v>1</v>
      </c>
      <c r="J505" s="499" t="str">
        <f>IF(งบทดลองเบื้องต้น!J505&gt;=0,"1","0")</f>
        <v>1</v>
      </c>
      <c r="K505" s="499" t="str">
        <f>IF(งบทดลองเบื้องต้น!K505&gt;=0,"1","0")</f>
        <v>1</v>
      </c>
    </row>
    <row r="506" spans="1:11" ht="25.2" customHeight="1">
      <c r="A506" s="497">
        <v>503</v>
      </c>
      <c r="B506" s="452" t="s">
        <v>862</v>
      </c>
      <c r="C506" s="498" t="s">
        <v>2285</v>
      </c>
      <c r="D506" s="499" t="str">
        <f>IF(งบทดลองเบื้องต้น!D506&gt;=0,"1","0")</f>
        <v>1</v>
      </c>
      <c r="E506" s="499" t="str">
        <f>IF(งบทดลองเบื้องต้น!E506&gt;=0,"1","0")</f>
        <v>1</v>
      </c>
      <c r="F506" s="499" t="str">
        <f>IF(งบทดลองเบื้องต้น!F506&gt;=0,"1","0")</f>
        <v>1</v>
      </c>
      <c r="G506" s="499" t="str">
        <f>IF(งบทดลองเบื้องต้น!G506&gt;=0,"1","0")</f>
        <v>1</v>
      </c>
      <c r="H506" s="499" t="str">
        <f>IF(งบทดลองเบื้องต้น!H506&gt;=0,"1","0")</f>
        <v>1</v>
      </c>
      <c r="I506" s="499" t="str">
        <f>IF(งบทดลองเบื้องต้น!I506&gt;=0,"1","0")</f>
        <v>1</v>
      </c>
      <c r="J506" s="499" t="str">
        <f>IF(งบทดลองเบื้องต้น!J506&gt;=0,"1","0")</f>
        <v>1</v>
      </c>
      <c r="K506" s="499" t="str">
        <f>IF(งบทดลองเบื้องต้น!K506&gt;=0,"1","0")</f>
        <v>1</v>
      </c>
    </row>
    <row r="507" spans="1:11" ht="25.2" customHeight="1">
      <c r="A507" s="497">
        <v>504</v>
      </c>
      <c r="B507" s="452" t="s">
        <v>863</v>
      </c>
      <c r="C507" s="498" t="s">
        <v>2286</v>
      </c>
      <c r="D507" s="499" t="str">
        <f>IF(งบทดลองเบื้องต้น!D507&gt;=0,"1","0")</f>
        <v>1</v>
      </c>
      <c r="E507" s="499" t="str">
        <f>IF(งบทดลองเบื้องต้น!E507&gt;=0,"1","0")</f>
        <v>1</v>
      </c>
      <c r="F507" s="499" t="str">
        <f>IF(งบทดลองเบื้องต้น!F507&gt;=0,"1","0")</f>
        <v>1</v>
      </c>
      <c r="G507" s="499" t="str">
        <f>IF(งบทดลองเบื้องต้น!G507&gt;=0,"1","0")</f>
        <v>1</v>
      </c>
      <c r="H507" s="499" t="str">
        <f>IF(งบทดลองเบื้องต้น!H507&gt;=0,"1","0")</f>
        <v>1</v>
      </c>
      <c r="I507" s="499" t="str">
        <f>IF(งบทดลองเบื้องต้น!I507&gt;=0,"1","0")</f>
        <v>1</v>
      </c>
      <c r="J507" s="499" t="str">
        <f>IF(งบทดลองเบื้องต้น!J507&gt;=0,"1","0")</f>
        <v>1</v>
      </c>
      <c r="K507" s="499" t="str">
        <f>IF(งบทดลองเบื้องต้น!K507&gt;=0,"1","0")</f>
        <v>1</v>
      </c>
    </row>
    <row r="508" spans="1:11" ht="25.2" customHeight="1">
      <c r="A508" s="497">
        <v>505</v>
      </c>
      <c r="B508" s="452" t="s">
        <v>864</v>
      </c>
      <c r="C508" s="498" t="s">
        <v>2287</v>
      </c>
      <c r="D508" s="499" t="str">
        <f>IF(งบทดลองเบื้องต้น!D508&gt;=0,"1","0")</f>
        <v>1</v>
      </c>
      <c r="E508" s="499" t="str">
        <f>IF(งบทดลองเบื้องต้น!E508&gt;=0,"1","0")</f>
        <v>1</v>
      </c>
      <c r="F508" s="499" t="str">
        <f>IF(งบทดลองเบื้องต้น!F508&gt;=0,"1","0")</f>
        <v>1</v>
      </c>
      <c r="G508" s="499" t="str">
        <f>IF(งบทดลองเบื้องต้น!G508&gt;=0,"1","0")</f>
        <v>1</v>
      </c>
      <c r="H508" s="499" t="str">
        <f>IF(งบทดลองเบื้องต้น!H508&gt;=0,"1","0")</f>
        <v>1</v>
      </c>
      <c r="I508" s="499" t="str">
        <f>IF(งบทดลองเบื้องต้น!I508&gt;=0,"1","0")</f>
        <v>1</v>
      </c>
      <c r="J508" s="499" t="str">
        <f>IF(งบทดลองเบื้องต้น!J508&gt;=0,"1","0")</f>
        <v>1</v>
      </c>
      <c r="K508" s="499" t="str">
        <f>IF(งบทดลองเบื้องต้น!K508&gt;=0,"1","0")</f>
        <v>1</v>
      </c>
    </row>
    <row r="509" spans="1:11" ht="25.2" customHeight="1">
      <c r="A509" s="497">
        <v>506</v>
      </c>
      <c r="B509" s="452" t="s">
        <v>865</v>
      </c>
      <c r="C509" s="498" t="s">
        <v>224</v>
      </c>
      <c r="D509" s="499" t="str">
        <f>IF(งบทดลองเบื้องต้น!D509&gt;=0,"1","0")</f>
        <v>1</v>
      </c>
      <c r="E509" s="499" t="str">
        <f>IF(งบทดลองเบื้องต้น!E509&gt;=0,"1","0")</f>
        <v>1</v>
      </c>
      <c r="F509" s="499" t="str">
        <f>IF(งบทดลองเบื้องต้น!F509&gt;=0,"1","0")</f>
        <v>1</v>
      </c>
      <c r="G509" s="499" t="str">
        <f>IF(งบทดลองเบื้องต้น!G509&gt;=0,"1","0")</f>
        <v>1</v>
      </c>
      <c r="H509" s="499" t="str">
        <f>IF(งบทดลองเบื้องต้น!H509&gt;=0,"1","0")</f>
        <v>1</v>
      </c>
      <c r="I509" s="499" t="str">
        <f>IF(งบทดลองเบื้องต้น!I509&gt;=0,"1","0")</f>
        <v>1</v>
      </c>
      <c r="J509" s="499" t="str">
        <f>IF(งบทดลองเบื้องต้น!J509&gt;=0,"1","0")</f>
        <v>1</v>
      </c>
      <c r="K509" s="499" t="str">
        <f>IF(งบทดลองเบื้องต้น!K509&gt;=0,"1","0")</f>
        <v>1</v>
      </c>
    </row>
    <row r="510" spans="1:11" ht="25.2" customHeight="1">
      <c r="A510" s="497">
        <v>507</v>
      </c>
      <c r="B510" s="452" t="s">
        <v>866</v>
      </c>
      <c r="C510" s="498" t="s">
        <v>1259</v>
      </c>
      <c r="D510" s="499" t="str">
        <f>IF(งบทดลองเบื้องต้น!D510&gt;=0,"1","0")</f>
        <v>1</v>
      </c>
      <c r="E510" s="499" t="str">
        <f>IF(งบทดลองเบื้องต้น!E510&gt;=0,"1","0")</f>
        <v>1</v>
      </c>
      <c r="F510" s="499" t="str">
        <f>IF(งบทดลองเบื้องต้น!F510&gt;=0,"1","0")</f>
        <v>1</v>
      </c>
      <c r="G510" s="499" t="str">
        <f>IF(งบทดลองเบื้องต้น!G510&gt;=0,"1","0")</f>
        <v>1</v>
      </c>
      <c r="H510" s="499" t="str">
        <f>IF(งบทดลองเบื้องต้น!H510&gt;=0,"1","0")</f>
        <v>1</v>
      </c>
      <c r="I510" s="499" t="str">
        <f>IF(งบทดลองเบื้องต้น!I510&gt;=0,"1","0")</f>
        <v>1</v>
      </c>
      <c r="J510" s="499" t="str">
        <f>IF(งบทดลองเบื้องต้น!J510&gt;=0,"1","0")</f>
        <v>1</v>
      </c>
      <c r="K510" s="499" t="str">
        <f>IF(งบทดลองเบื้องต้น!K510&gt;=0,"1","0")</f>
        <v>1</v>
      </c>
    </row>
    <row r="511" spans="1:11" ht="25.2" customHeight="1">
      <c r="A511" s="503">
        <v>508</v>
      </c>
      <c r="B511" s="300" t="s">
        <v>867</v>
      </c>
      <c r="C511" s="310" t="s">
        <v>416</v>
      </c>
      <c r="D511" s="499" t="str">
        <f>IF(งบทดลองเบื้องต้น!D511&lt;=0,"1","0")</f>
        <v>1</v>
      </c>
      <c r="E511" s="499" t="str">
        <f>IF(งบทดลองเบื้องต้น!E511&lt;=0,"1","0")</f>
        <v>1</v>
      </c>
      <c r="F511" s="499" t="str">
        <f>IF(งบทดลองเบื้องต้น!F511&lt;=0,"1","0")</f>
        <v>1</v>
      </c>
      <c r="G511" s="499" t="str">
        <f>IF(งบทดลองเบื้องต้น!G511&lt;=0,"1","0")</f>
        <v>1</v>
      </c>
      <c r="H511" s="499" t="str">
        <f>IF(งบทดลองเบื้องต้น!H511&lt;=0,"1","0")</f>
        <v>1</v>
      </c>
      <c r="I511" s="499" t="str">
        <f>IF(งบทดลองเบื้องต้น!I511&lt;=0,"1","0")</f>
        <v>1</v>
      </c>
      <c r="J511" s="499" t="str">
        <f>IF(งบทดลองเบื้องต้น!J511&lt;=0,"1","0")</f>
        <v>1</v>
      </c>
      <c r="K511" s="499" t="str">
        <f>IF(งบทดลองเบื้องต้น!K511&lt;=0,"1","0")</f>
        <v>1</v>
      </c>
    </row>
    <row r="512" spans="1:11" ht="25.2" customHeight="1">
      <c r="A512" s="503">
        <v>509</v>
      </c>
      <c r="B512" s="300" t="s">
        <v>868</v>
      </c>
      <c r="C512" s="310" t="s">
        <v>225</v>
      </c>
      <c r="D512" s="499" t="str">
        <f>IF(งบทดลองเบื้องต้น!D512&lt;=0,"1","0")</f>
        <v>1</v>
      </c>
      <c r="E512" s="499" t="str">
        <f>IF(งบทดลองเบื้องต้น!E512&lt;=0,"1","0")</f>
        <v>1</v>
      </c>
      <c r="F512" s="499" t="str">
        <f>IF(งบทดลองเบื้องต้น!F512&lt;=0,"1","0")</f>
        <v>1</v>
      </c>
      <c r="G512" s="499" t="str">
        <f>IF(งบทดลองเบื้องต้น!G512&lt;=0,"1","0")</f>
        <v>1</v>
      </c>
      <c r="H512" s="499" t="str">
        <f>IF(งบทดลองเบื้องต้น!H512&lt;=0,"1","0")</f>
        <v>1</v>
      </c>
      <c r="I512" s="499" t="str">
        <f>IF(งบทดลองเบื้องต้น!I512&lt;=0,"1","0")</f>
        <v>1</v>
      </c>
      <c r="J512" s="499" t="str">
        <f>IF(งบทดลองเบื้องต้น!J512&lt;=0,"1","0")</f>
        <v>1</v>
      </c>
      <c r="K512" s="499" t="str">
        <f>IF(งบทดลองเบื้องต้น!K512&lt;=0,"1","0")</f>
        <v>1</v>
      </c>
    </row>
    <row r="513" spans="1:11" ht="25.2" customHeight="1">
      <c r="A513" s="497">
        <v>510</v>
      </c>
      <c r="B513" s="452" t="s">
        <v>869</v>
      </c>
      <c r="C513" s="498" t="s">
        <v>226</v>
      </c>
      <c r="D513" s="499" t="str">
        <f>IF(งบทดลองเบื้องต้น!D513&gt;=0,"1","0")</f>
        <v>1</v>
      </c>
      <c r="E513" s="499" t="str">
        <f>IF(งบทดลองเบื้องต้น!E513&gt;=0,"1","0")</f>
        <v>1</v>
      </c>
      <c r="F513" s="499" t="str">
        <f>IF(งบทดลองเบื้องต้น!F513&gt;=0,"1","0")</f>
        <v>1</v>
      </c>
      <c r="G513" s="499" t="str">
        <f>IF(งบทดลองเบื้องต้น!G513&gt;=0,"1","0")</f>
        <v>1</v>
      </c>
      <c r="H513" s="499" t="str">
        <f>IF(งบทดลองเบื้องต้น!H513&gt;=0,"1","0")</f>
        <v>1</v>
      </c>
      <c r="I513" s="499" t="str">
        <f>IF(งบทดลองเบื้องต้น!I513&gt;=0,"1","0")</f>
        <v>1</v>
      </c>
      <c r="J513" s="499" t="str">
        <f>IF(งบทดลองเบื้องต้น!J513&gt;=0,"1","0")</f>
        <v>1</v>
      </c>
      <c r="K513" s="499" t="str">
        <f>IF(งบทดลองเบื้องต้น!K513&gt;=0,"1","0")</f>
        <v>1</v>
      </c>
    </row>
    <row r="514" spans="1:11" ht="25.2" customHeight="1">
      <c r="A514" s="497">
        <v>511</v>
      </c>
      <c r="B514" s="452" t="s">
        <v>870</v>
      </c>
      <c r="C514" s="498" t="s">
        <v>227</v>
      </c>
      <c r="D514" s="499" t="str">
        <f>IF(งบทดลองเบื้องต้น!D514&gt;=0,"1","0")</f>
        <v>1</v>
      </c>
      <c r="E514" s="499" t="str">
        <f>IF(งบทดลองเบื้องต้น!E514&gt;=0,"1","0")</f>
        <v>1</v>
      </c>
      <c r="F514" s="499" t="str">
        <f>IF(งบทดลองเบื้องต้น!F514&gt;=0,"1","0")</f>
        <v>1</v>
      </c>
      <c r="G514" s="499" t="str">
        <f>IF(งบทดลองเบื้องต้น!G514&gt;=0,"1","0")</f>
        <v>1</v>
      </c>
      <c r="H514" s="499" t="str">
        <f>IF(งบทดลองเบื้องต้น!H514&gt;=0,"1","0")</f>
        <v>1</v>
      </c>
      <c r="I514" s="499" t="str">
        <f>IF(งบทดลองเบื้องต้น!I514&gt;=0,"1","0")</f>
        <v>1</v>
      </c>
      <c r="J514" s="499" t="str">
        <f>IF(งบทดลองเบื้องต้น!J514&gt;=0,"1","0")</f>
        <v>1</v>
      </c>
      <c r="K514" s="499" t="str">
        <f>IF(งบทดลองเบื้องต้น!K514&gt;=0,"1","0")</f>
        <v>1</v>
      </c>
    </row>
    <row r="515" spans="1:11" ht="25.2" customHeight="1">
      <c r="A515" s="497">
        <v>512</v>
      </c>
      <c r="B515" s="452" t="s">
        <v>871</v>
      </c>
      <c r="C515" s="498" t="s">
        <v>2288</v>
      </c>
      <c r="D515" s="499" t="str">
        <f>IF(งบทดลองเบื้องต้น!D515&gt;=0,"1","0")</f>
        <v>1</v>
      </c>
      <c r="E515" s="499" t="str">
        <f>IF(งบทดลองเบื้องต้น!E515&gt;=0,"1","0")</f>
        <v>1</v>
      </c>
      <c r="F515" s="499" t="str">
        <f>IF(งบทดลองเบื้องต้น!F515&gt;=0,"1","0")</f>
        <v>1</v>
      </c>
      <c r="G515" s="499" t="str">
        <f>IF(งบทดลองเบื้องต้น!G515&gt;=0,"1","0")</f>
        <v>1</v>
      </c>
      <c r="H515" s="499" t="str">
        <f>IF(งบทดลองเบื้องต้น!H515&gt;=0,"1","0")</f>
        <v>1</v>
      </c>
      <c r="I515" s="499" t="str">
        <f>IF(งบทดลองเบื้องต้น!I515&gt;=0,"1","0")</f>
        <v>1</v>
      </c>
      <c r="J515" s="499" t="str">
        <f>IF(งบทดลองเบื้องต้น!J515&gt;=0,"1","0")</f>
        <v>1</v>
      </c>
      <c r="K515" s="499" t="str">
        <f>IF(งบทดลองเบื้องต้น!K515&gt;=0,"1","0")</f>
        <v>1</v>
      </c>
    </row>
    <row r="516" spans="1:11" ht="25.2" customHeight="1">
      <c r="A516" s="503">
        <v>513</v>
      </c>
      <c r="B516" s="300" t="s">
        <v>872</v>
      </c>
      <c r="C516" s="310" t="s">
        <v>1261</v>
      </c>
      <c r="D516" s="499" t="str">
        <f>IF(งบทดลองเบื้องต้น!D516&lt;=0,"1","0")</f>
        <v>1</v>
      </c>
      <c r="E516" s="499" t="str">
        <f>IF(งบทดลองเบื้องต้น!E516&lt;=0,"1","0")</f>
        <v>1</v>
      </c>
      <c r="F516" s="499" t="str">
        <f>IF(งบทดลองเบื้องต้น!F516&lt;=0,"1","0")</f>
        <v>1</v>
      </c>
      <c r="G516" s="499" t="str">
        <f>IF(งบทดลองเบื้องต้น!G516&lt;=0,"1","0")</f>
        <v>1</v>
      </c>
      <c r="H516" s="499" t="str">
        <f>IF(งบทดลองเบื้องต้น!H516&lt;=0,"1","0")</f>
        <v>1</v>
      </c>
      <c r="I516" s="499" t="str">
        <f>IF(งบทดลองเบื้องต้น!I516&lt;=0,"1","0")</f>
        <v>1</v>
      </c>
      <c r="J516" s="499" t="str">
        <f>IF(งบทดลองเบื้องต้น!J516&lt;=0,"1","0")</f>
        <v>1</v>
      </c>
      <c r="K516" s="499" t="str">
        <f>IF(งบทดลองเบื้องต้น!K516&lt;=0,"1","0")</f>
        <v>1</v>
      </c>
    </row>
    <row r="517" spans="1:11" ht="25.2" customHeight="1">
      <c r="A517" s="497">
        <v>514</v>
      </c>
      <c r="B517" s="452" t="s">
        <v>873</v>
      </c>
      <c r="C517" s="498" t="s">
        <v>228</v>
      </c>
      <c r="D517" s="499" t="str">
        <f>IF(งบทดลองเบื้องต้น!D517&gt;=0,"1","0")</f>
        <v>1</v>
      </c>
      <c r="E517" s="499" t="str">
        <f>IF(งบทดลองเบื้องต้น!E517&gt;=0,"1","0")</f>
        <v>1</v>
      </c>
      <c r="F517" s="499" t="str">
        <f>IF(งบทดลองเบื้องต้น!F517&gt;=0,"1","0")</f>
        <v>1</v>
      </c>
      <c r="G517" s="499" t="str">
        <f>IF(งบทดลองเบื้องต้น!G517&gt;=0,"1","0")</f>
        <v>1</v>
      </c>
      <c r="H517" s="499" t="str">
        <f>IF(งบทดลองเบื้องต้น!H517&gt;=0,"1","0")</f>
        <v>1</v>
      </c>
      <c r="I517" s="499" t="str">
        <f>IF(งบทดลองเบื้องต้น!I517&gt;=0,"1","0")</f>
        <v>1</v>
      </c>
      <c r="J517" s="499" t="str">
        <f>IF(งบทดลองเบื้องต้น!J517&gt;=0,"1","0")</f>
        <v>1</v>
      </c>
      <c r="K517" s="499" t="str">
        <f>IF(งบทดลองเบื้องต้น!K517&gt;=0,"1","0")</f>
        <v>1</v>
      </c>
    </row>
    <row r="518" spans="1:11" ht="25.2" customHeight="1">
      <c r="A518" s="497">
        <v>515</v>
      </c>
      <c r="B518" s="452" t="s">
        <v>874</v>
      </c>
      <c r="C518" s="498" t="s">
        <v>229</v>
      </c>
      <c r="D518" s="499" t="str">
        <f>IF(งบทดลองเบื้องต้น!D518&gt;=0,"1","0")</f>
        <v>1</v>
      </c>
      <c r="E518" s="499" t="str">
        <f>IF(งบทดลองเบื้องต้น!E518&gt;=0,"1","0")</f>
        <v>1</v>
      </c>
      <c r="F518" s="499" t="str">
        <f>IF(งบทดลองเบื้องต้น!F518&gt;=0,"1","0")</f>
        <v>1</v>
      </c>
      <c r="G518" s="499" t="str">
        <f>IF(งบทดลองเบื้องต้น!G518&gt;=0,"1","0")</f>
        <v>1</v>
      </c>
      <c r="H518" s="499" t="str">
        <f>IF(งบทดลองเบื้องต้น!H518&gt;=0,"1","0")</f>
        <v>1</v>
      </c>
      <c r="I518" s="499" t="str">
        <f>IF(งบทดลองเบื้องต้น!I518&gt;=0,"1","0")</f>
        <v>1</v>
      </c>
      <c r="J518" s="499" t="str">
        <f>IF(งบทดลองเบื้องต้น!J518&gt;=0,"1","0")</f>
        <v>1</v>
      </c>
      <c r="K518" s="499" t="str">
        <f>IF(งบทดลองเบื้องต้น!K518&gt;=0,"1","0")</f>
        <v>1</v>
      </c>
    </row>
    <row r="519" spans="1:11" ht="25.2" customHeight="1">
      <c r="A519" s="497">
        <v>516</v>
      </c>
      <c r="B519" s="452" t="s">
        <v>875</v>
      </c>
      <c r="C519" s="498" t="s">
        <v>230</v>
      </c>
      <c r="D519" s="499" t="str">
        <f>IF(งบทดลองเบื้องต้น!D519&gt;=0,"1","0")</f>
        <v>1</v>
      </c>
      <c r="E519" s="499" t="str">
        <f>IF(งบทดลองเบื้องต้น!E519&gt;=0,"1","0")</f>
        <v>1</v>
      </c>
      <c r="F519" s="499" t="str">
        <f>IF(งบทดลองเบื้องต้น!F519&gt;=0,"1","0")</f>
        <v>1</v>
      </c>
      <c r="G519" s="499" t="str">
        <f>IF(งบทดลองเบื้องต้น!G519&gt;=0,"1","0")</f>
        <v>1</v>
      </c>
      <c r="H519" s="499" t="str">
        <f>IF(งบทดลองเบื้องต้น!H519&gt;=0,"1","0")</f>
        <v>1</v>
      </c>
      <c r="I519" s="499" t="str">
        <f>IF(งบทดลองเบื้องต้น!I519&gt;=0,"1","0")</f>
        <v>1</v>
      </c>
      <c r="J519" s="499" t="str">
        <f>IF(งบทดลองเบื้องต้น!J519&gt;=0,"1","0")</f>
        <v>1</v>
      </c>
      <c r="K519" s="499" t="str">
        <f>IF(งบทดลองเบื้องต้น!K519&gt;=0,"1","0")</f>
        <v>1</v>
      </c>
    </row>
    <row r="520" spans="1:11" s="473" customFormat="1" ht="25.2" customHeight="1">
      <c r="A520" s="497">
        <v>517</v>
      </c>
      <c r="B520" s="452" t="s">
        <v>876</v>
      </c>
      <c r="C520" s="498" t="s">
        <v>231</v>
      </c>
      <c r="D520" s="499" t="str">
        <f>IF(งบทดลองเบื้องต้น!D520&gt;=0,"1","0")</f>
        <v>1</v>
      </c>
      <c r="E520" s="499" t="str">
        <f>IF(งบทดลองเบื้องต้น!E520&gt;=0,"1","0")</f>
        <v>1</v>
      </c>
      <c r="F520" s="499" t="str">
        <f>IF(งบทดลองเบื้องต้น!F520&gt;=0,"1","0")</f>
        <v>1</v>
      </c>
      <c r="G520" s="499" t="str">
        <f>IF(งบทดลองเบื้องต้น!G520&gt;=0,"1","0")</f>
        <v>1</v>
      </c>
      <c r="H520" s="499" t="str">
        <f>IF(งบทดลองเบื้องต้น!H520&gt;=0,"1","0")</f>
        <v>1</v>
      </c>
      <c r="I520" s="499" t="str">
        <f>IF(งบทดลองเบื้องต้น!I520&gt;=0,"1","0")</f>
        <v>1</v>
      </c>
      <c r="J520" s="499" t="str">
        <f>IF(งบทดลองเบื้องต้น!J520&gt;=0,"1","0")</f>
        <v>1</v>
      </c>
      <c r="K520" s="499" t="str">
        <f>IF(งบทดลองเบื้องต้น!K520&gt;=0,"1","0")</f>
        <v>1</v>
      </c>
    </row>
    <row r="521" spans="1:11" s="473" customFormat="1" ht="25.2" customHeight="1">
      <c r="A521" s="497">
        <v>518</v>
      </c>
      <c r="B521" s="452" t="s">
        <v>877</v>
      </c>
      <c r="C521" s="498" t="s">
        <v>232</v>
      </c>
      <c r="D521" s="499" t="str">
        <f>IF(งบทดลองเบื้องต้น!D521&gt;=0,"1","0")</f>
        <v>1</v>
      </c>
      <c r="E521" s="499" t="str">
        <f>IF(งบทดลองเบื้องต้น!E521&gt;=0,"1","0")</f>
        <v>1</v>
      </c>
      <c r="F521" s="499" t="str">
        <f>IF(งบทดลองเบื้องต้น!F521&gt;=0,"1","0")</f>
        <v>1</v>
      </c>
      <c r="G521" s="499" t="str">
        <f>IF(งบทดลองเบื้องต้น!G521&gt;=0,"1","0")</f>
        <v>1</v>
      </c>
      <c r="H521" s="499" t="str">
        <f>IF(งบทดลองเบื้องต้น!H521&gt;=0,"1","0")</f>
        <v>1</v>
      </c>
      <c r="I521" s="499" t="str">
        <f>IF(งบทดลองเบื้องต้น!I521&gt;=0,"1","0")</f>
        <v>1</v>
      </c>
      <c r="J521" s="499" t="str">
        <f>IF(งบทดลองเบื้องต้น!J521&gt;=0,"1","0")</f>
        <v>1</v>
      </c>
      <c r="K521" s="499" t="str">
        <f>IF(งบทดลองเบื้องต้น!K521&gt;=0,"1","0")</f>
        <v>1</v>
      </c>
    </row>
    <row r="522" spans="1:11" s="473" customFormat="1" ht="25.2" customHeight="1">
      <c r="A522" s="497">
        <v>519</v>
      </c>
      <c r="B522" s="452" t="s">
        <v>878</v>
      </c>
      <c r="C522" s="498" t="s">
        <v>2153</v>
      </c>
      <c r="D522" s="499" t="str">
        <f>IF(งบทดลองเบื้องต้น!D522&gt;=0,"1","0")</f>
        <v>1</v>
      </c>
      <c r="E522" s="499" t="str">
        <f>IF(งบทดลองเบื้องต้น!E522&gt;=0,"1","0")</f>
        <v>1</v>
      </c>
      <c r="F522" s="499" t="str">
        <f>IF(งบทดลองเบื้องต้น!F522&gt;=0,"1","0")</f>
        <v>1</v>
      </c>
      <c r="G522" s="499" t="str">
        <f>IF(งบทดลองเบื้องต้น!G522&gt;=0,"1","0")</f>
        <v>1</v>
      </c>
      <c r="H522" s="499" t="str">
        <f>IF(งบทดลองเบื้องต้น!H522&gt;=0,"1","0")</f>
        <v>1</v>
      </c>
      <c r="I522" s="499" t="str">
        <f>IF(งบทดลองเบื้องต้น!I522&gt;=0,"1","0")</f>
        <v>1</v>
      </c>
      <c r="J522" s="499" t="str">
        <f>IF(งบทดลองเบื้องต้น!J522&gt;=0,"1","0")</f>
        <v>1</v>
      </c>
      <c r="K522" s="499" t="str">
        <f>IF(งบทดลองเบื้องต้น!K522&gt;=0,"1","0")</f>
        <v>1</v>
      </c>
    </row>
    <row r="523" spans="1:11" s="473" customFormat="1" ht="25.2" customHeight="1">
      <c r="A523" s="497">
        <v>520</v>
      </c>
      <c r="B523" s="452" t="s">
        <v>879</v>
      </c>
      <c r="C523" s="498" t="s">
        <v>233</v>
      </c>
      <c r="D523" s="499" t="str">
        <f>IF(งบทดลองเบื้องต้น!D523&gt;=0,"1","0")</f>
        <v>1</v>
      </c>
      <c r="E523" s="499" t="str">
        <f>IF(งบทดลองเบื้องต้น!E523&gt;=0,"1","0")</f>
        <v>1</v>
      </c>
      <c r="F523" s="499" t="str">
        <f>IF(งบทดลองเบื้องต้น!F523&gt;=0,"1","0")</f>
        <v>1</v>
      </c>
      <c r="G523" s="499" t="str">
        <f>IF(งบทดลองเบื้องต้น!G523&gt;=0,"1","0")</f>
        <v>1</v>
      </c>
      <c r="H523" s="499" t="str">
        <f>IF(งบทดลองเบื้องต้น!H523&gt;=0,"1","0")</f>
        <v>1</v>
      </c>
      <c r="I523" s="499" t="str">
        <f>IF(งบทดลองเบื้องต้น!I523&gt;=0,"1","0")</f>
        <v>1</v>
      </c>
      <c r="J523" s="499" t="str">
        <f>IF(งบทดลองเบื้องต้น!J523&gt;=0,"1","0")</f>
        <v>1</v>
      </c>
      <c r="K523" s="499" t="str">
        <f>IF(งบทดลองเบื้องต้น!K523&gt;=0,"1","0")</f>
        <v>1</v>
      </c>
    </row>
    <row r="524" spans="1:11" s="473" customFormat="1" ht="25.2" customHeight="1">
      <c r="A524" s="497">
        <v>521</v>
      </c>
      <c r="B524" s="452" t="s">
        <v>880</v>
      </c>
      <c r="C524" s="498" t="s">
        <v>234</v>
      </c>
      <c r="D524" s="499" t="str">
        <f>IF(งบทดลองเบื้องต้น!D524&gt;=0,"1","0")</f>
        <v>1</v>
      </c>
      <c r="E524" s="499" t="str">
        <f>IF(งบทดลองเบื้องต้น!E524&gt;=0,"1","0")</f>
        <v>1</v>
      </c>
      <c r="F524" s="499" t="str">
        <f>IF(งบทดลองเบื้องต้น!F524&gt;=0,"1","0")</f>
        <v>1</v>
      </c>
      <c r="G524" s="499" t="str">
        <f>IF(งบทดลองเบื้องต้น!G524&gt;=0,"1","0")</f>
        <v>1</v>
      </c>
      <c r="H524" s="499" t="str">
        <f>IF(งบทดลองเบื้องต้น!H524&gt;=0,"1","0")</f>
        <v>1</v>
      </c>
      <c r="I524" s="499" t="str">
        <f>IF(งบทดลองเบื้องต้น!I524&gt;=0,"1","0")</f>
        <v>1</v>
      </c>
      <c r="J524" s="499" t="str">
        <f>IF(งบทดลองเบื้องต้น!J524&gt;=0,"1","0")</f>
        <v>1</v>
      </c>
      <c r="K524" s="499" t="str">
        <f>IF(งบทดลองเบื้องต้น!K524&gt;=0,"1","0")</f>
        <v>1</v>
      </c>
    </row>
    <row r="525" spans="1:11" ht="25.2" customHeight="1">
      <c r="A525" s="497">
        <v>522</v>
      </c>
      <c r="B525" s="452" t="s">
        <v>881</v>
      </c>
      <c r="C525" s="498" t="s">
        <v>1263</v>
      </c>
      <c r="D525" s="499" t="str">
        <f>IF(งบทดลองเบื้องต้น!D525&gt;=0,"1","0")</f>
        <v>1</v>
      </c>
      <c r="E525" s="499" t="str">
        <f>IF(งบทดลองเบื้องต้น!E525&gt;=0,"1","0")</f>
        <v>1</v>
      </c>
      <c r="F525" s="499" t="str">
        <f>IF(งบทดลองเบื้องต้น!F525&gt;=0,"1","0")</f>
        <v>1</v>
      </c>
      <c r="G525" s="499" t="str">
        <f>IF(งบทดลองเบื้องต้น!G525&gt;=0,"1","0")</f>
        <v>1</v>
      </c>
      <c r="H525" s="499" t="str">
        <f>IF(งบทดลองเบื้องต้น!H525&gt;=0,"1","0")</f>
        <v>1</v>
      </c>
      <c r="I525" s="499" t="str">
        <f>IF(งบทดลองเบื้องต้น!I525&gt;=0,"1","0")</f>
        <v>1</v>
      </c>
      <c r="J525" s="499" t="str">
        <f>IF(งบทดลองเบื้องต้น!J525&gt;=0,"1","0")</f>
        <v>1</v>
      </c>
      <c r="K525" s="499" t="str">
        <f>IF(งบทดลองเบื้องต้น!K525&gt;=0,"1","0")</f>
        <v>1</v>
      </c>
    </row>
    <row r="526" spans="1:11" ht="25.2" customHeight="1">
      <c r="A526" s="497">
        <v>523</v>
      </c>
      <c r="B526" s="452" t="s">
        <v>882</v>
      </c>
      <c r="C526" s="498" t="s">
        <v>1264</v>
      </c>
      <c r="D526" s="499" t="str">
        <f>IF(งบทดลองเบื้องต้น!D526&gt;=0,"1","0")</f>
        <v>1</v>
      </c>
      <c r="E526" s="499" t="str">
        <f>IF(งบทดลองเบื้องต้น!E526&gt;=0,"1","0")</f>
        <v>1</v>
      </c>
      <c r="F526" s="499" t="str">
        <f>IF(งบทดลองเบื้องต้น!F526&gt;=0,"1","0")</f>
        <v>1</v>
      </c>
      <c r="G526" s="499" t="str">
        <f>IF(งบทดลองเบื้องต้น!G526&gt;=0,"1","0")</f>
        <v>1</v>
      </c>
      <c r="H526" s="499" t="str">
        <f>IF(งบทดลองเบื้องต้น!H526&gt;=0,"1","0")</f>
        <v>1</v>
      </c>
      <c r="I526" s="499" t="str">
        <f>IF(งบทดลองเบื้องต้น!I526&gt;=0,"1","0")</f>
        <v>1</v>
      </c>
      <c r="J526" s="499" t="str">
        <f>IF(งบทดลองเบื้องต้น!J526&gt;=0,"1","0")</f>
        <v>1</v>
      </c>
      <c r="K526" s="499" t="str">
        <f>IF(งบทดลองเบื้องต้น!K526&gt;=0,"1","0")</f>
        <v>1</v>
      </c>
    </row>
    <row r="527" spans="1:11" ht="25.2" customHeight="1">
      <c r="A527" s="497">
        <v>524</v>
      </c>
      <c r="B527" s="452" t="s">
        <v>883</v>
      </c>
      <c r="C527" s="498" t="s">
        <v>235</v>
      </c>
      <c r="D527" s="499" t="str">
        <f>IF(งบทดลองเบื้องต้น!D527&gt;=0,"1","0")</f>
        <v>1</v>
      </c>
      <c r="E527" s="499" t="str">
        <f>IF(งบทดลองเบื้องต้น!E527&gt;=0,"1","0")</f>
        <v>1</v>
      </c>
      <c r="F527" s="499" t="str">
        <f>IF(งบทดลองเบื้องต้น!F527&gt;=0,"1","0")</f>
        <v>1</v>
      </c>
      <c r="G527" s="499" t="str">
        <f>IF(งบทดลองเบื้องต้น!G527&gt;=0,"1","0")</f>
        <v>1</v>
      </c>
      <c r="H527" s="499" t="str">
        <f>IF(งบทดลองเบื้องต้น!H527&gt;=0,"1","0")</f>
        <v>1</v>
      </c>
      <c r="I527" s="499" t="str">
        <f>IF(งบทดลองเบื้องต้น!I527&gt;=0,"1","0")</f>
        <v>1</v>
      </c>
      <c r="J527" s="499" t="str">
        <f>IF(งบทดลองเบื้องต้น!J527&gt;=0,"1","0")</f>
        <v>1</v>
      </c>
      <c r="K527" s="499" t="str">
        <f>IF(งบทดลองเบื้องต้น!K527&gt;=0,"1","0")</f>
        <v>1</v>
      </c>
    </row>
    <row r="528" spans="1:11" ht="25.2" customHeight="1">
      <c r="A528" s="497">
        <v>525</v>
      </c>
      <c r="B528" s="452" t="s">
        <v>884</v>
      </c>
      <c r="C528" s="498" t="s">
        <v>236</v>
      </c>
      <c r="D528" s="499" t="str">
        <f>IF(งบทดลองเบื้องต้น!D528&gt;=0,"1","0")</f>
        <v>1</v>
      </c>
      <c r="E528" s="499" t="str">
        <f>IF(งบทดลองเบื้องต้น!E528&gt;=0,"1","0")</f>
        <v>1</v>
      </c>
      <c r="F528" s="499" t="str">
        <f>IF(งบทดลองเบื้องต้น!F528&gt;=0,"1","0")</f>
        <v>1</v>
      </c>
      <c r="G528" s="499" t="str">
        <f>IF(งบทดลองเบื้องต้น!G528&gt;=0,"1","0")</f>
        <v>1</v>
      </c>
      <c r="H528" s="499" t="str">
        <f>IF(งบทดลองเบื้องต้น!H528&gt;=0,"1","0")</f>
        <v>1</v>
      </c>
      <c r="I528" s="499" t="str">
        <f>IF(งบทดลองเบื้องต้น!I528&gt;=0,"1","0")</f>
        <v>1</v>
      </c>
      <c r="J528" s="499" t="str">
        <f>IF(งบทดลองเบื้องต้น!J528&gt;=0,"1","0")</f>
        <v>1</v>
      </c>
      <c r="K528" s="499" t="str">
        <f>IF(งบทดลองเบื้องต้น!K528&gt;=0,"1","0")</f>
        <v>1</v>
      </c>
    </row>
    <row r="529" spans="1:11" ht="25.2" customHeight="1">
      <c r="A529" s="497">
        <v>526</v>
      </c>
      <c r="B529" s="452" t="s">
        <v>885</v>
      </c>
      <c r="C529" s="498" t="s">
        <v>183</v>
      </c>
      <c r="D529" s="499" t="str">
        <f>IF(งบทดลองเบื้องต้น!D529&gt;=0,"1","0")</f>
        <v>1</v>
      </c>
      <c r="E529" s="499" t="str">
        <f>IF(งบทดลองเบื้องต้น!E529&gt;=0,"1","0")</f>
        <v>1</v>
      </c>
      <c r="F529" s="499" t="str">
        <f>IF(งบทดลองเบื้องต้น!F529&gt;=0,"1","0")</f>
        <v>1</v>
      </c>
      <c r="G529" s="499" t="str">
        <f>IF(งบทดลองเบื้องต้น!G529&gt;=0,"1","0")</f>
        <v>1</v>
      </c>
      <c r="H529" s="499" t="str">
        <f>IF(งบทดลองเบื้องต้น!H529&gt;=0,"1","0")</f>
        <v>1</v>
      </c>
      <c r="I529" s="499" t="str">
        <f>IF(งบทดลองเบื้องต้น!I529&gt;=0,"1","0")</f>
        <v>1</v>
      </c>
      <c r="J529" s="499" t="str">
        <f>IF(งบทดลองเบื้องต้น!J529&gt;=0,"1","0")</f>
        <v>1</v>
      </c>
      <c r="K529" s="499" t="str">
        <f>IF(งบทดลองเบื้องต้น!K529&gt;=0,"1","0")</f>
        <v>1</v>
      </c>
    </row>
    <row r="530" spans="1:11" ht="25.2" customHeight="1">
      <c r="A530" s="497">
        <v>527</v>
      </c>
      <c r="B530" s="452" t="s">
        <v>886</v>
      </c>
      <c r="C530" s="498" t="s">
        <v>184</v>
      </c>
      <c r="D530" s="499" t="str">
        <f>IF(งบทดลองเบื้องต้น!D530&gt;=0,"1","0")</f>
        <v>1</v>
      </c>
      <c r="E530" s="499" t="str">
        <f>IF(งบทดลองเบื้องต้น!E530&gt;=0,"1","0")</f>
        <v>1</v>
      </c>
      <c r="F530" s="499" t="str">
        <f>IF(งบทดลองเบื้องต้น!F530&gt;=0,"1","0")</f>
        <v>1</v>
      </c>
      <c r="G530" s="499" t="str">
        <f>IF(งบทดลองเบื้องต้น!G530&gt;=0,"1","0")</f>
        <v>1</v>
      </c>
      <c r="H530" s="499" t="str">
        <f>IF(งบทดลองเบื้องต้น!H530&gt;=0,"1","0")</f>
        <v>1</v>
      </c>
      <c r="I530" s="499" t="str">
        <f>IF(งบทดลองเบื้องต้น!I530&gt;=0,"1","0")</f>
        <v>1</v>
      </c>
      <c r="J530" s="499" t="str">
        <f>IF(งบทดลองเบื้องต้น!J530&gt;=0,"1","0")</f>
        <v>1</v>
      </c>
      <c r="K530" s="499" t="str">
        <f>IF(งบทดลองเบื้องต้น!K530&gt;=0,"1","0")</f>
        <v>1</v>
      </c>
    </row>
    <row r="531" spans="1:11" ht="25.2" customHeight="1">
      <c r="A531" s="497">
        <v>528</v>
      </c>
      <c r="B531" s="452" t="s">
        <v>887</v>
      </c>
      <c r="C531" s="498" t="s">
        <v>237</v>
      </c>
      <c r="D531" s="499" t="str">
        <f>IF(งบทดลองเบื้องต้น!D531&gt;=0,"1","0")</f>
        <v>1</v>
      </c>
      <c r="E531" s="499" t="str">
        <f>IF(งบทดลองเบื้องต้น!E531&gt;=0,"1","0")</f>
        <v>1</v>
      </c>
      <c r="F531" s="499" t="str">
        <f>IF(งบทดลองเบื้องต้น!F531&gt;=0,"1","0")</f>
        <v>1</v>
      </c>
      <c r="G531" s="499" t="str">
        <f>IF(งบทดลองเบื้องต้น!G531&gt;=0,"1","0")</f>
        <v>1</v>
      </c>
      <c r="H531" s="499" t="str">
        <f>IF(งบทดลองเบื้องต้น!H531&gt;=0,"1","0")</f>
        <v>1</v>
      </c>
      <c r="I531" s="499" t="str">
        <f>IF(งบทดลองเบื้องต้น!I531&gt;=0,"1","0")</f>
        <v>1</v>
      </c>
      <c r="J531" s="499" t="str">
        <f>IF(งบทดลองเบื้องต้น!J531&gt;=0,"1","0")</f>
        <v>1</v>
      </c>
      <c r="K531" s="499" t="str">
        <f>IF(งบทดลองเบื้องต้น!K531&gt;=0,"1","0")</f>
        <v>1</v>
      </c>
    </row>
    <row r="532" spans="1:11" ht="25.2" customHeight="1">
      <c r="A532" s="497">
        <v>529</v>
      </c>
      <c r="B532" s="452" t="s">
        <v>888</v>
      </c>
      <c r="C532" s="498" t="s">
        <v>238</v>
      </c>
      <c r="D532" s="499" t="str">
        <f>IF(งบทดลองเบื้องต้น!D532&gt;=0,"1","0")</f>
        <v>1</v>
      </c>
      <c r="E532" s="499" t="str">
        <f>IF(งบทดลองเบื้องต้น!E532&gt;=0,"1","0")</f>
        <v>1</v>
      </c>
      <c r="F532" s="499" t="str">
        <f>IF(งบทดลองเบื้องต้น!F532&gt;=0,"1","0")</f>
        <v>1</v>
      </c>
      <c r="G532" s="499" t="str">
        <f>IF(งบทดลองเบื้องต้น!G532&gt;=0,"1","0")</f>
        <v>1</v>
      </c>
      <c r="H532" s="499" t="str">
        <f>IF(งบทดลองเบื้องต้น!H532&gt;=0,"1","0")</f>
        <v>1</v>
      </c>
      <c r="I532" s="499" t="str">
        <f>IF(งบทดลองเบื้องต้น!I532&gt;=0,"1","0")</f>
        <v>1</v>
      </c>
      <c r="J532" s="499" t="str">
        <f>IF(งบทดลองเบื้องต้น!J532&gt;=0,"1","0")</f>
        <v>1</v>
      </c>
      <c r="K532" s="499" t="str">
        <f>IF(งบทดลองเบื้องต้น!K532&gt;=0,"1","0")</f>
        <v>1</v>
      </c>
    </row>
    <row r="533" spans="1:11" ht="25.2" customHeight="1">
      <c r="A533" s="497">
        <v>530</v>
      </c>
      <c r="B533" s="452" t="s">
        <v>889</v>
      </c>
      <c r="C533" s="498" t="s">
        <v>239</v>
      </c>
      <c r="D533" s="499" t="str">
        <f>IF(งบทดลองเบื้องต้น!D533&gt;=0,"1","0")</f>
        <v>1</v>
      </c>
      <c r="E533" s="499" t="str">
        <f>IF(งบทดลองเบื้องต้น!E533&gt;=0,"1","0")</f>
        <v>1</v>
      </c>
      <c r="F533" s="499" t="str">
        <f>IF(งบทดลองเบื้องต้น!F533&gt;=0,"1","0")</f>
        <v>1</v>
      </c>
      <c r="G533" s="499" t="str">
        <f>IF(งบทดลองเบื้องต้น!G533&gt;=0,"1","0")</f>
        <v>1</v>
      </c>
      <c r="H533" s="499" t="str">
        <f>IF(งบทดลองเบื้องต้น!H533&gt;=0,"1","0")</f>
        <v>1</v>
      </c>
      <c r="I533" s="499" t="str">
        <f>IF(งบทดลองเบื้องต้น!I533&gt;=0,"1","0")</f>
        <v>1</v>
      </c>
      <c r="J533" s="499" t="str">
        <f>IF(งบทดลองเบื้องต้น!J533&gt;=0,"1","0")</f>
        <v>1</v>
      </c>
      <c r="K533" s="499" t="str">
        <f>IF(งบทดลองเบื้องต้น!K533&gt;=0,"1","0")</f>
        <v>1</v>
      </c>
    </row>
    <row r="534" spans="1:11" ht="25.2" customHeight="1">
      <c r="A534" s="497">
        <v>531</v>
      </c>
      <c r="B534" s="452" t="s">
        <v>890</v>
      </c>
      <c r="C534" s="498" t="s">
        <v>240</v>
      </c>
      <c r="D534" s="499" t="str">
        <f>IF(งบทดลองเบื้องต้น!D534&gt;=0,"1","0")</f>
        <v>1</v>
      </c>
      <c r="E534" s="499" t="str">
        <f>IF(งบทดลองเบื้องต้น!E534&gt;=0,"1","0")</f>
        <v>1</v>
      </c>
      <c r="F534" s="499" t="str">
        <f>IF(งบทดลองเบื้องต้น!F534&gt;=0,"1","0")</f>
        <v>1</v>
      </c>
      <c r="G534" s="499" t="str">
        <f>IF(งบทดลองเบื้องต้น!G534&gt;=0,"1","0")</f>
        <v>1</v>
      </c>
      <c r="H534" s="499" t="str">
        <f>IF(งบทดลองเบื้องต้น!H534&gt;=0,"1","0")</f>
        <v>1</v>
      </c>
      <c r="I534" s="499" t="str">
        <f>IF(งบทดลองเบื้องต้น!I534&gt;=0,"1","0")</f>
        <v>1</v>
      </c>
      <c r="J534" s="499" t="str">
        <f>IF(งบทดลองเบื้องต้น!J534&gt;=0,"1","0")</f>
        <v>1</v>
      </c>
      <c r="K534" s="499" t="str">
        <f>IF(งบทดลองเบื้องต้น!K534&gt;=0,"1","0")</f>
        <v>1</v>
      </c>
    </row>
    <row r="535" spans="1:11" ht="25.2" customHeight="1">
      <c r="A535" s="497">
        <v>532</v>
      </c>
      <c r="B535" s="452" t="s">
        <v>891</v>
      </c>
      <c r="C535" s="498" t="s">
        <v>241</v>
      </c>
      <c r="D535" s="499" t="str">
        <f>IF(งบทดลองเบื้องต้น!D535&gt;=0,"1","0")</f>
        <v>1</v>
      </c>
      <c r="E535" s="499" t="str">
        <f>IF(งบทดลองเบื้องต้น!E535&gt;=0,"1","0")</f>
        <v>1</v>
      </c>
      <c r="F535" s="499" t="str">
        <f>IF(งบทดลองเบื้องต้น!F535&gt;=0,"1","0")</f>
        <v>1</v>
      </c>
      <c r="G535" s="499" t="str">
        <f>IF(งบทดลองเบื้องต้น!G535&gt;=0,"1","0")</f>
        <v>1</v>
      </c>
      <c r="H535" s="499" t="str">
        <f>IF(งบทดลองเบื้องต้น!H535&gt;=0,"1","0")</f>
        <v>1</v>
      </c>
      <c r="I535" s="499" t="str">
        <f>IF(งบทดลองเบื้องต้น!I535&gt;=0,"1","0")</f>
        <v>1</v>
      </c>
      <c r="J535" s="499" t="str">
        <f>IF(งบทดลองเบื้องต้น!J535&gt;=0,"1","0")</f>
        <v>1</v>
      </c>
      <c r="K535" s="499" t="str">
        <f>IF(งบทดลองเบื้องต้น!K535&gt;=0,"1","0")</f>
        <v>1</v>
      </c>
    </row>
    <row r="536" spans="1:11" ht="25.2" customHeight="1">
      <c r="A536" s="497">
        <v>533</v>
      </c>
      <c r="B536" s="452" t="s">
        <v>892</v>
      </c>
      <c r="C536" s="498" t="s">
        <v>242</v>
      </c>
      <c r="D536" s="499" t="str">
        <f>IF(งบทดลองเบื้องต้น!D536&gt;=0,"1","0")</f>
        <v>1</v>
      </c>
      <c r="E536" s="499" t="str">
        <f>IF(งบทดลองเบื้องต้น!E536&gt;=0,"1","0")</f>
        <v>1</v>
      </c>
      <c r="F536" s="499" t="str">
        <f>IF(งบทดลองเบื้องต้น!F536&gt;=0,"1","0")</f>
        <v>1</v>
      </c>
      <c r="G536" s="499" t="str">
        <f>IF(งบทดลองเบื้องต้น!G536&gt;=0,"1","0")</f>
        <v>1</v>
      </c>
      <c r="H536" s="499" t="str">
        <f>IF(งบทดลองเบื้องต้น!H536&gt;=0,"1","0")</f>
        <v>1</v>
      </c>
      <c r="I536" s="499" t="str">
        <f>IF(งบทดลองเบื้องต้น!I536&gt;=0,"1","0")</f>
        <v>1</v>
      </c>
      <c r="J536" s="499" t="str">
        <f>IF(งบทดลองเบื้องต้น!J536&gt;=0,"1","0")</f>
        <v>1</v>
      </c>
      <c r="K536" s="499" t="str">
        <f>IF(งบทดลองเบื้องต้น!K536&gt;=0,"1","0")</f>
        <v>1</v>
      </c>
    </row>
    <row r="537" spans="1:11" ht="25.2" customHeight="1">
      <c r="A537" s="497">
        <v>534</v>
      </c>
      <c r="B537" s="452" t="s">
        <v>893</v>
      </c>
      <c r="C537" s="498" t="s">
        <v>243</v>
      </c>
      <c r="D537" s="499" t="str">
        <f>IF(งบทดลองเบื้องต้น!D537&gt;=0,"1","0")</f>
        <v>1</v>
      </c>
      <c r="E537" s="499" t="str">
        <f>IF(งบทดลองเบื้องต้น!E537&gt;=0,"1","0")</f>
        <v>1</v>
      </c>
      <c r="F537" s="499" t="str">
        <f>IF(งบทดลองเบื้องต้น!F537&gt;=0,"1","0")</f>
        <v>1</v>
      </c>
      <c r="G537" s="499" t="str">
        <f>IF(งบทดลองเบื้องต้น!G537&gt;=0,"1","0")</f>
        <v>1</v>
      </c>
      <c r="H537" s="499" t="str">
        <f>IF(งบทดลองเบื้องต้น!H537&gt;=0,"1","0")</f>
        <v>1</v>
      </c>
      <c r="I537" s="499" t="str">
        <f>IF(งบทดลองเบื้องต้น!I537&gt;=0,"1","0")</f>
        <v>1</v>
      </c>
      <c r="J537" s="499" t="str">
        <f>IF(งบทดลองเบื้องต้น!J537&gt;=0,"1","0")</f>
        <v>1</v>
      </c>
      <c r="K537" s="499" t="str">
        <f>IF(งบทดลองเบื้องต้น!K537&gt;=0,"1","0")</f>
        <v>1</v>
      </c>
    </row>
    <row r="538" spans="1:11" ht="25.2" customHeight="1">
      <c r="A538" s="497">
        <v>535</v>
      </c>
      <c r="B538" s="452" t="s">
        <v>894</v>
      </c>
      <c r="C538" s="498" t="s">
        <v>244</v>
      </c>
      <c r="D538" s="499" t="str">
        <f>IF(งบทดลองเบื้องต้น!D538&gt;=0,"1","0")</f>
        <v>1</v>
      </c>
      <c r="E538" s="499" t="str">
        <f>IF(งบทดลองเบื้องต้น!E538&gt;=0,"1","0")</f>
        <v>1</v>
      </c>
      <c r="F538" s="499" t="str">
        <f>IF(งบทดลองเบื้องต้น!F538&gt;=0,"1","0")</f>
        <v>1</v>
      </c>
      <c r="G538" s="499" t="str">
        <f>IF(งบทดลองเบื้องต้น!G538&gt;=0,"1","0")</f>
        <v>1</v>
      </c>
      <c r="H538" s="499" t="str">
        <f>IF(งบทดลองเบื้องต้น!H538&gt;=0,"1","0")</f>
        <v>1</v>
      </c>
      <c r="I538" s="499" t="str">
        <f>IF(งบทดลองเบื้องต้น!I538&gt;=0,"1","0")</f>
        <v>1</v>
      </c>
      <c r="J538" s="499" t="str">
        <f>IF(งบทดลองเบื้องต้น!J538&gt;=0,"1","0")</f>
        <v>1</v>
      </c>
      <c r="K538" s="499" t="str">
        <f>IF(งบทดลองเบื้องต้น!K538&gt;=0,"1","0")</f>
        <v>1</v>
      </c>
    </row>
    <row r="539" spans="1:11" ht="25.2" customHeight="1">
      <c r="A539" s="497">
        <v>536</v>
      </c>
      <c r="B539" s="452" t="s">
        <v>1843</v>
      </c>
      <c r="C539" s="498" t="s">
        <v>2289</v>
      </c>
      <c r="D539" s="499" t="str">
        <f>IF(งบทดลองเบื้องต้น!D539&gt;=0,"1","0")</f>
        <v>1</v>
      </c>
      <c r="E539" s="499" t="str">
        <f>IF(งบทดลองเบื้องต้น!E539&gt;=0,"1","0")</f>
        <v>1</v>
      </c>
      <c r="F539" s="499" t="str">
        <f>IF(งบทดลองเบื้องต้น!F539&gt;=0,"1","0")</f>
        <v>1</v>
      </c>
      <c r="G539" s="499" t="str">
        <f>IF(งบทดลองเบื้องต้น!G539&gt;=0,"1","0")</f>
        <v>1</v>
      </c>
      <c r="H539" s="499" t="str">
        <f>IF(งบทดลองเบื้องต้น!H539&gt;=0,"1","0")</f>
        <v>1</v>
      </c>
      <c r="I539" s="499" t="str">
        <f>IF(งบทดลองเบื้องต้น!I539&gt;=0,"1","0")</f>
        <v>1</v>
      </c>
      <c r="J539" s="499" t="str">
        <f>IF(งบทดลองเบื้องต้น!J539&gt;=0,"1","0")</f>
        <v>1</v>
      </c>
      <c r="K539" s="499" t="str">
        <f>IF(งบทดลองเบื้องต้น!K539&gt;=0,"1","0")</f>
        <v>1</v>
      </c>
    </row>
    <row r="540" spans="1:11" ht="25.2" customHeight="1">
      <c r="A540" s="497">
        <v>537</v>
      </c>
      <c r="B540" s="452" t="s">
        <v>895</v>
      </c>
      <c r="C540" s="498" t="s">
        <v>2290</v>
      </c>
      <c r="D540" s="499" t="str">
        <f>IF(งบทดลองเบื้องต้น!D540&gt;=0,"1","0")</f>
        <v>1</v>
      </c>
      <c r="E540" s="499" t="str">
        <f>IF(งบทดลองเบื้องต้น!E540&gt;=0,"1","0")</f>
        <v>1</v>
      </c>
      <c r="F540" s="499" t="str">
        <f>IF(งบทดลองเบื้องต้น!F540&gt;=0,"1","0")</f>
        <v>1</v>
      </c>
      <c r="G540" s="499" t="str">
        <f>IF(งบทดลองเบื้องต้น!G540&gt;=0,"1","0")</f>
        <v>1</v>
      </c>
      <c r="H540" s="499" t="str">
        <f>IF(งบทดลองเบื้องต้น!H540&gt;=0,"1","0")</f>
        <v>1</v>
      </c>
      <c r="I540" s="499" t="str">
        <f>IF(งบทดลองเบื้องต้น!I540&gt;=0,"1","0")</f>
        <v>1</v>
      </c>
      <c r="J540" s="499" t="str">
        <f>IF(งบทดลองเบื้องต้น!J540&gt;=0,"1","0")</f>
        <v>1</v>
      </c>
      <c r="K540" s="499" t="str">
        <f>IF(งบทดลองเบื้องต้น!K540&gt;=0,"1","0")</f>
        <v>1</v>
      </c>
    </row>
    <row r="541" spans="1:11" ht="25.2" customHeight="1">
      <c r="A541" s="497">
        <v>538</v>
      </c>
      <c r="B541" s="452" t="s">
        <v>896</v>
      </c>
      <c r="C541" s="498" t="s">
        <v>2291</v>
      </c>
      <c r="D541" s="499" t="str">
        <f>IF(งบทดลองเบื้องต้น!D541&gt;=0,"1","0")</f>
        <v>1</v>
      </c>
      <c r="E541" s="499" t="str">
        <f>IF(งบทดลองเบื้องต้น!E541&gt;=0,"1","0")</f>
        <v>1</v>
      </c>
      <c r="F541" s="499" t="str">
        <f>IF(งบทดลองเบื้องต้น!F541&gt;=0,"1","0")</f>
        <v>1</v>
      </c>
      <c r="G541" s="499" t="str">
        <f>IF(งบทดลองเบื้องต้น!G541&gt;=0,"1","0")</f>
        <v>1</v>
      </c>
      <c r="H541" s="499" t="str">
        <f>IF(งบทดลองเบื้องต้น!H541&gt;=0,"1","0")</f>
        <v>1</v>
      </c>
      <c r="I541" s="499" t="str">
        <f>IF(งบทดลองเบื้องต้น!I541&gt;=0,"1","0")</f>
        <v>1</v>
      </c>
      <c r="J541" s="499" t="str">
        <f>IF(งบทดลองเบื้องต้น!J541&gt;=0,"1","0")</f>
        <v>1</v>
      </c>
      <c r="K541" s="499" t="str">
        <f>IF(งบทดลองเบื้องต้น!K541&gt;=0,"1","0")</f>
        <v>1</v>
      </c>
    </row>
    <row r="542" spans="1:11" ht="25.2" customHeight="1">
      <c r="A542" s="497">
        <v>539</v>
      </c>
      <c r="B542" s="452" t="s">
        <v>897</v>
      </c>
      <c r="C542" s="498" t="s">
        <v>2292</v>
      </c>
      <c r="D542" s="499" t="str">
        <f>IF(งบทดลองเบื้องต้น!D542&gt;=0,"1","0")</f>
        <v>1</v>
      </c>
      <c r="E542" s="499" t="str">
        <f>IF(งบทดลองเบื้องต้น!E542&gt;=0,"1","0")</f>
        <v>1</v>
      </c>
      <c r="F542" s="499" t="str">
        <f>IF(งบทดลองเบื้องต้น!F542&gt;=0,"1","0")</f>
        <v>1</v>
      </c>
      <c r="G542" s="499" t="str">
        <f>IF(งบทดลองเบื้องต้น!G542&gt;=0,"1","0")</f>
        <v>1</v>
      </c>
      <c r="H542" s="499" t="str">
        <f>IF(งบทดลองเบื้องต้น!H542&gt;=0,"1","0")</f>
        <v>1</v>
      </c>
      <c r="I542" s="499" t="str">
        <f>IF(งบทดลองเบื้องต้น!I542&gt;=0,"1","0")</f>
        <v>1</v>
      </c>
      <c r="J542" s="499" t="str">
        <f>IF(งบทดลองเบื้องต้น!J542&gt;=0,"1","0")</f>
        <v>1</v>
      </c>
      <c r="K542" s="499" t="str">
        <f>IF(งบทดลองเบื้องต้น!K542&gt;=0,"1","0")</f>
        <v>1</v>
      </c>
    </row>
    <row r="543" spans="1:11" ht="25.2" customHeight="1">
      <c r="A543" s="497">
        <v>540</v>
      </c>
      <c r="B543" s="452" t="s">
        <v>898</v>
      </c>
      <c r="C543" s="498" t="s">
        <v>245</v>
      </c>
      <c r="D543" s="499" t="str">
        <f>IF(งบทดลองเบื้องต้น!D543&gt;=0,"1","0")</f>
        <v>1</v>
      </c>
      <c r="E543" s="499" t="str">
        <f>IF(งบทดลองเบื้องต้น!E543&gt;=0,"1","0")</f>
        <v>1</v>
      </c>
      <c r="F543" s="499" t="str">
        <f>IF(งบทดลองเบื้องต้น!F543&gt;=0,"1","0")</f>
        <v>1</v>
      </c>
      <c r="G543" s="499" t="str">
        <f>IF(งบทดลองเบื้องต้น!G543&gt;=0,"1","0")</f>
        <v>1</v>
      </c>
      <c r="H543" s="499" t="str">
        <f>IF(งบทดลองเบื้องต้น!H543&gt;=0,"1","0")</f>
        <v>1</v>
      </c>
      <c r="I543" s="499" t="str">
        <f>IF(งบทดลองเบื้องต้น!I543&gt;=0,"1","0")</f>
        <v>1</v>
      </c>
      <c r="J543" s="499" t="str">
        <f>IF(งบทดลองเบื้องต้น!J543&gt;=0,"1","0")</f>
        <v>1</v>
      </c>
      <c r="K543" s="499" t="str">
        <f>IF(งบทดลองเบื้องต้น!K543&gt;=0,"1","0")</f>
        <v>1</v>
      </c>
    </row>
    <row r="544" spans="1:11" ht="25.2" customHeight="1">
      <c r="A544" s="497">
        <v>541</v>
      </c>
      <c r="B544" s="452" t="s">
        <v>899</v>
      </c>
      <c r="C544" s="498" t="s">
        <v>2293</v>
      </c>
      <c r="D544" s="499" t="str">
        <f>IF(งบทดลองเบื้องต้น!D544&gt;=0,"1","0")</f>
        <v>1</v>
      </c>
      <c r="E544" s="499" t="str">
        <f>IF(งบทดลองเบื้องต้น!E544&gt;=0,"1","0")</f>
        <v>1</v>
      </c>
      <c r="F544" s="499" t="str">
        <f>IF(งบทดลองเบื้องต้น!F544&gt;=0,"1","0")</f>
        <v>1</v>
      </c>
      <c r="G544" s="499" t="str">
        <f>IF(งบทดลองเบื้องต้น!G544&gt;=0,"1","0")</f>
        <v>1</v>
      </c>
      <c r="H544" s="499" t="str">
        <f>IF(งบทดลองเบื้องต้น!H544&gt;=0,"1","0")</f>
        <v>1</v>
      </c>
      <c r="I544" s="499" t="str">
        <f>IF(งบทดลองเบื้องต้น!I544&gt;=0,"1","0")</f>
        <v>1</v>
      </c>
      <c r="J544" s="499" t="str">
        <f>IF(งบทดลองเบื้องต้น!J544&gt;=0,"1","0")</f>
        <v>1</v>
      </c>
      <c r="K544" s="499" t="str">
        <f>IF(งบทดลองเบื้องต้น!K544&gt;=0,"1","0")</f>
        <v>1</v>
      </c>
    </row>
    <row r="545" spans="1:11" ht="25.2" customHeight="1">
      <c r="A545" s="497">
        <v>542</v>
      </c>
      <c r="B545" s="452" t="s">
        <v>900</v>
      </c>
      <c r="C545" s="498" t="s">
        <v>2294</v>
      </c>
      <c r="D545" s="499" t="str">
        <f>IF(งบทดลองเบื้องต้น!D545&gt;=0,"1","0")</f>
        <v>1</v>
      </c>
      <c r="E545" s="499" t="str">
        <f>IF(งบทดลองเบื้องต้น!E545&gt;=0,"1","0")</f>
        <v>1</v>
      </c>
      <c r="F545" s="499" t="str">
        <f>IF(งบทดลองเบื้องต้น!F545&gt;=0,"1","0")</f>
        <v>1</v>
      </c>
      <c r="G545" s="499" t="str">
        <f>IF(งบทดลองเบื้องต้น!G545&gt;=0,"1","0")</f>
        <v>1</v>
      </c>
      <c r="H545" s="499" t="str">
        <f>IF(งบทดลองเบื้องต้น!H545&gt;=0,"1","0")</f>
        <v>1</v>
      </c>
      <c r="I545" s="499" t="str">
        <f>IF(งบทดลองเบื้องต้น!I545&gt;=0,"1","0")</f>
        <v>1</v>
      </c>
      <c r="J545" s="499" t="str">
        <f>IF(งบทดลองเบื้องต้น!J545&gt;=0,"1","0")</f>
        <v>1</v>
      </c>
      <c r="K545" s="499" t="str">
        <f>IF(งบทดลองเบื้องต้น!K545&gt;=0,"1","0")</f>
        <v>1</v>
      </c>
    </row>
    <row r="546" spans="1:11" ht="25.2" customHeight="1">
      <c r="A546" s="497">
        <v>543</v>
      </c>
      <c r="B546" s="452" t="s">
        <v>1975</v>
      </c>
      <c r="C546" s="498" t="s">
        <v>2295</v>
      </c>
      <c r="D546" s="499" t="str">
        <f>IF(งบทดลองเบื้องต้น!D546&gt;=0,"1","0")</f>
        <v>1</v>
      </c>
      <c r="E546" s="499" t="str">
        <f>IF(งบทดลองเบื้องต้น!E546&gt;=0,"1","0")</f>
        <v>1</v>
      </c>
      <c r="F546" s="499" t="str">
        <f>IF(งบทดลองเบื้องต้น!F546&gt;=0,"1","0")</f>
        <v>1</v>
      </c>
      <c r="G546" s="499" t="str">
        <f>IF(งบทดลองเบื้องต้น!G546&gt;=0,"1","0")</f>
        <v>1</v>
      </c>
      <c r="H546" s="499" t="str">
        <f>IF(งบทดลองเบื้องต้น!H546&gt;=0,"1","0")</f>
        <v>1</v>
      </c>
      <c r="I546" s="499" t="str">
        <f>IF(งบทดลองเบื้องต้น!I546&gt;=0,"1","0")</f>
        <v>1</v>
      </c>
      <c r="J546" s="499" t="str">
        <f>IF(งบทดลองเบื้องต้น!J546&gt;=0,"1","0")</f>
        <v>1</v>
      </c>
      <c r="K546" s="499" t="str">
        <f>IF(งบทดลองเบื้องต้น!K546&gt;=0,"1","0")</f>
        <v>1</v>
      </c>
    </row>
    <row r="547" spans="1:11" ht="25.2" customHeight="1">
      <c r="A547" s="497">
        <v>544</v>
      </c>
      <c r="B547" s="452" t="s">
        <v>901</v>
      </c>
      <c r="C547" s="498" t="s">
        <v>246</v>
      </c>
      <c r="D547" s="499" t="str">
        <f>IF(งบทดลองเบื้องต้น!D547&gt;=0,"1","0")</f>
        <v>1</v>
      </c>
      <c r="E547" s="499" t="str">
        <f>IF(งบทดลองเบื้องต้น!E547&gt;=0,"1","0")</f>
        <v>1</v>
      </c>
      <c r="F547" s="499" t="str">
        <f>IF(งบทดลองเบื้องต้น!F547&gt;=0,"1","0")</f>
        <v>1</v>
      </c>
      <c r="G547" s="499" t="str">
        <f>IF(งบทดลองเบื้องต้น!G547&gt;=0,"1","0")</f>
        <v>1</v>
      </c>
      <c r="H547" s="499" t="str">
        <f>IF(งบทดลองเบื้องต้น!H547&gt;=0,"1","0")</f>
        <v>1</v>
      </c>
      <c r="I547" s="499" t="str">
        <f>IF(งบทดลองเบื้องต้น!I547&gt;=0,"1","0")</f>
        <v>1</v>
      </c>
      <c r="J547" s="499" t="str">
        <f>IF(งบทดลองเบื้องต้น!J547&gt;=0,"1","0")</f>
        <v>1</v>
      </c>
      <c r="K547" s="499" t="str">
        <f>IF(งบทดลองเบื้องต้น!K547&gt;=0,"1","0")</f>
        <v>1</v>
      </c>
    </row>
    <row r="548" spans="1:11" ht="25.2" customHeight="1">
      <c r="A548" s="497">
        <v>545</v>
      </c>
      <c r="B548" s="452" t="s">
        <v>902</v>
      </c>
      <c r="C548" s="498" t="s">
        <v>247</v>
      </c>
      <c r="D548" s="499" t="str">
        <f>IF(งบทดลองเบื้องต้น!D548&gt;=0,"1","0")</f>
        <v>1</v>
      </c>
      <c r="E548" s="499" t="str">
        <f>IF(งบทดลองเบื้องต้น!E548&gt;=0,"1","0")</f>
        <v>1</v>
      </c>
      <c r="F548" s="499" t="str">
        <f>IF(งบทดลองเบื้องต้น!F548&gt;=0,"1","0")</f>
        <v>1</v>
      </c>
      <c r="G548" s="499" t="str">
        <f>IF(งบทดลองเบื้องต้น!G548&gt;=0,"1","0")</f>
        <v>1</v>
      </c>
      <c r="H548" s="499" t="str">
        <f>IF(งบทดลองเบื้องต้น!H548&gt;=0,"1","0")</f>
        <v>1</v>
      </c>
      <c r="I548" s="499" t="str">
        <f>IF(งบทดลองเบื้องต้น!I548&gt;=0,"1","0")</f>
        <v>1</v>
      </c>
      <c r="J548" s="499" t="str">
        <f>IF(งบทดลองเบื้องต้น!J548&gt;=0,"1","0")</f>
        <v>1</v>
      </c>
      <c r="K548" s="499" t="str">
        <f>IF(งบทดลองเบื้องต้น!K548&gt;=0,"1","0")</f>
        <v>1</v>
      </c>
    </row>
    <row r="549" spans="1:11" ht="25.2" customHeight="1">
      <c r="A549" s="497">
        <v>546</v>
      </c>
      <c r="B549" s="452" t="s">
        <v>903</v>
      </c>
      <c r="C549" s="498" t="s">
        <v>1272</v>
      </c>
      <c r="D549" s="499" t="str">
        <f>IF(งบทดลองเบื้องต้น!D549&gt;=0,"1","0")</f>
        <v>1</v>
      </c>
      <c r="E549" s="499" t="str">
        <f>IF(งบทดลองเบื้องต้น!E549&gt;=0,"1","0")</f>
        <v>1</v>
      </c>
      <c r="F549" s="499" t="str">
        <f>IF(งบทดลองเบื้องต้น!F549&gt;=0,"1","0")</f>
        <v>1</v>
      </c>
      <c r="G549" s="499" t="str">
        <f>IF(งบทดลองเบื้องต้น!G549&gt;=0,"1","0")</f>
        <v>1</v>
      </c>
      <c r="H549" s="499" t="str">
        <f>IF(งบทดลองเบื้องต้น!H549&gt;=0,"1","0")</f>
        <v>1</v>
      </c>
      <c r="I549" s="499" t="str">
        <f>IF(งบทดลองเบื้องต้น!I549&gt;=0,"1","0")</f>
        <v>1</v>
      </c>
      <c r="J549" s="499" t="str">
        <f>IF(งบทดลองเบื้องต้น!J549&gt;=0,"1","0")</f>
        <v>1</v>
      </c>
      <c r="K549" s="499" t="str">
        <f>IF(งบทดลองเบื้องต้น!K549&gt;=0,"1","0")</f>
        <v>1</v>
      </c>
    </row>
    <row r="550" spans="1:11" ht="25.2" customHeight="1">
      <c r="A550" s="497">
        <v>547</v>
      </c>
      <c r="B550" s="452" t="s">
        <v>904</v>
      </c>
      <c r="C550" s="498" t="s">
        <v>1273</v>
      </c>
      <c r="D550" s="499" t="str">
        <f>IF(งบทดลองเบื้องต้น!D550&gt;=0,"1","0")</f>
        <v>1</v>
      </c>
      <c r="E550" s="499" t="str">
        <f>IF(งบทดลองเบื้องต้น!E550&gt;=0,"1","0")</f>
        <v>1</v>
      </c>
      <c r="F550" s="499" t="str">
        <f>IF(งบทดลองเบื้องต้น!F550&gt;=0,"1","0")</f>
        <v>1</v>
      </c>
      <c r="G550" s="499" t="str">
        <f>IF(งบทดลองเบื้องต้น!G550&gt;=0,"1","0")</f>
        <v>1</v>
      </c>
      <c r="H550" s="499" t="str">
        <f>IF(งบทดลองเบื้องต้น!H550&gt;=0,"1","0")</f>
        <v>1</v>
      </c>
      <c r="I550" s="499" t="str">
        <f>IF(งบทดลองเบื้องต้น!I550&gt;=0,"1","0")</f>
        <v>1</v>
      </c>
      <c r="J550" s="499" t="str">
        <f>IF(งบทดลองเบื้องต้น!J550&gt;=0,"1","0")</f>
        <v>1</v>
      </c>
      <c r="K550" s="499" t="str">
        <f>IF(งบทดลองเบื้องต้น!K550&gt;=0,"1","0")</f>
        <v>1</v>
      </c>
    </row>
    <row r="551" spans="1:11" ht="25.2" customHeight="1">
      <c r="A551" s="497">
        <v>548</v>
      </c>
      <c r="B551" s="452" t="s">
        <v>905</v>
      </c>
      <c r="C551" s="498" t="s">
        <v>248</v>
      </c>
      <c r="D551" s="499" t="str">
        <f>IF(งบทดลองเบื้องต้น!D551&gt;=0,"1","0")</f>
        <v>1</v>
      </c>
      <c r="E551" s="499" t="str">
        <f>IF(งบทดลองเบื้องต้น!E551&gt;=0,"1","0")</f>
        <v>1</v>
      </c>
      <c r="F551" s="499" t="str">
        <f>IF(งบทดลองเบื้องต้น!F551&gt;=0,"1","0")</f>
        <v>1</v>
      </c>
      <c r="G551" s="499" t="str">
        <f>IF(งบทดลองเบื้องต้น!G551&gt;=0,"1","0")</f>
        <v>1</v>
      </c>
      <c r="H551" s="499" t="str">
        <f>IF(งบทดลองเบื้องต้น!H551&gt;=0,"1","0")</f>
        <v>1</v>
      </c>
      <c r="I551" s="499" t="str">
        <f>IF(งบทดลองเบื้องต้น!I551&gt;=0,"1","0")</f>
        <v>1</v>
      </c>
      <c r="J551" s="499" t="str">
        <f>IF(งบทดลองเบื้องต้น!J551&gt;=0,"1","0")</f>
        <v>1</v>
      </c>
      <c r="K551" s="499" t="str">
        <f>IF(งบทดลองเบื้องต้น!K551&gt;=0,"1","0")</f>
        <v>1</v>
      </c>
    </row>
    <row r="552" spans="1:11" ht="25.2" customHeight="1">
      <c r="A552" s="497">
        <v>549</v>
      </c>
      <c r="B552" s="452" t="s">
        <v>906</v>
      </c>
      <c r="C552" s="498" t="s">
        <v>249</v>
      </c>
      <c r="D552" s="499" t="str">
        <f>IF(งบทดลองเบื้องต้น!D552&gt;=0,"1","0")</f>
        <v>1</v>
      </c>
      <c r="E552" s="499" t="str">
        <f>IF(งบทดลองเบื้องต้น!E552&gt;=0,"1","0")</f>
        <v>1</v>
      </c>
      <c r="F552" s="499" t="str">
        <f>IF(งบทดลองเบื้องต้น!F552&gt;=0,"1","0")</f>
        <v>1</v>
      </c>
      <c r="G552" s="499" t="str">
        <f>IF(งบทดลองเบื้องต้น!G552&gt;=0,"1","0")</f>
        <v>1</v>
      </c>
      <c r="H552" s="499" t="str">
        <f>IF(งบทดลองเบื้องต้น!H552&gt;=0,"1","0")</f>
        <v>1</v>
      </c>
      <c r="I552" s="499" t="str">
        <f>IF(งบทดลองเบื้องต้น!I552&gt;=0,"1","0")</f>
        <v>1</v>
      </c>
      <c r="J552" s="499" t="str">
        <f>IF(งบทดลองเบื้องต้น!J552&gt;=0,"1","0")</f>
        <v>1</v>
      </c>
      <c r="K552" s="499" t="str">
        <f>IF(งบทดลองเบื้องต้น!K552&gt;=0,"1","0")</f>
        <v>1</v>
      </c>
    </row>
    <row r="553" spans="1:11" ht="25.2" customHeight="1">
      <c r="A553" s="497">
        <v>550</v>
      </c>
      <c r="B553" s="452" t="s">
        <v>907</v>
      </c>
      <c r="C553" s="498" t="s">
        <v>250</v>
      </c>
      <c r="D553" s="499" t="str">
        <f>IF(งบทดลองเบื้องต้น!D553&gt;=0,"1","0")</f>
        <v>1</v>
      </c>
      <c r="E553" s="499" t="str">
        <f>IF(งบทดลองเบื้องต้น!E553&gt;=0,"1","0")</f>
        <v>1</v>
      </c>
      <c r="F553" s="499" t="str">
        <f>IF(งบทดลองเบื้องต้น!F553&gt;=0,"1","0")</f>
        <v>1</v>
      </c>
      <c r="G553" s="499" t="str">
        <f>IF(งบทดลองเบื้องต้น!G553&gt;=0,"1","0")</f>
        <v>1</v>
      </c>
      <c r="H553" s="499" t="str">
        <f>IF(งบทดลองเบื้องต้น!H553&gt;=0,"1","0")</f>
        <v>1</v>
      </c>
      <c r="I553" s="499" t="str">
        <f>IF(งบทดลองเบื้องต้น!I553&gt;=0,"1","0")</f>
        <v>1</v>
      </c>
      <c r="J553" s="499" t="str">
        <f>IF(งบทดลองเบื้องต้น!J553&gt;=0,"1","0")</f>
        <v>1</v>
      </c>
      <c r="K553" s="499" t="str">
        <f>IF(งบทดลองเบื้องต้น!K553&gt;=0,"1","0")</f>
        <v>1</v>
      </c>
    </row>
    <row r="554" spans="1:11" ht="25.2" customHeight="1">
      <c r="A554" s="497">
        <v>551</v>
      </c>
      <c r="B554" s="452" t="s">
        <v>908</v>
      </c>
      <c r="C554" s="498" t="s">
        <v>251</v>
      </c>
      <c r="D554" s="499" t="str">
        <f>IF(งบทดลองเบื้องต้น!D554&gt;=0,"1","0")</f>
        <v>1</v>
      </c>
      <c r="E554" s="499" t="str">
        <f>IF(งบทดลองเบื้องต้น!E554&gt;=0,"1","0")</f>
        <v>1</v>
      </c>
      <c r="F554" s="499" t="str">
        <f>IF(งบทดลองเบื้องต้น!F554&gt;=0,"1","0")</f>
        <v>1</v>
      </c>
      <c r="G554" s="499" t="str">
        <f>IF(งบทดลองเบื้องต้น!G554&gt;=0,"1","0")</f>
        <v>1</v>
      </c>
      <c r="H554" s="499" t="str">
        <f>IF(งบทดลองเบื้องต้น!H554&gt;=0,"1","0")</f>
        <v>1</v>
      </c>
      <c r="I554" s="499" t="str">
        <f>IF(งบทดลองเบื้องต้น!I554&gt;=0,"1","0")</f>
        <v>1</v>
      </c>
      <c r="J554" s="499" t="str">
        <f>IF(งบทดลองเบื้องต้น!J554&gt;=0,"1","0")</f>
        <v>1</v>
      </c>
      <c r="K554" s="499" t="str">
        <f>IF(งบทดลองเบื้องต้น!K554&gt;=0,"1","0")</f>
        <v>1</v>
      </c>
    </row>
    <row r="555" spans="1:11" ht="25.2" customHeight="1">
      <c r="A555" s="497">
        <v>552</v>
      </c>
      <c r="B555" s="452" t="s">
        <v>909</v>
      </c>
      <c r="C555" s="498" t="s">
        <v>252</v>
      </c>
      <c r="D555" s="499" t="str">
        <f>IF(งบทดลองเบื้องต้น!D555&gt;=0,"1","0")</f>
        <v>1</v>
      </c>
      <c r="E555" s="499" t="str">
        <f>IF(งบทดลองเบื้องต้น!E555&gt;=0,"1","0")</f>
        <v>1</v>
      </c>
      <c r="F555" s="499" t="str">
        <f>IF(งบทดลองเบื้องต้น!F555&gt;=0,"1","0")</f>
        <v>1</v>
      </c>
      <c r="G555" s="499" t="str">
        <f>IF(งบทดลองเบื้องต้น!G555&gt;=0,"1","0")</f>
        <v>1</v>
      </c>
      <c r="H555" s="499" t="str">
        <f>IF(งบทดลองเบื้องต้น!H555&gt;=0,"1","0")</f>
        <v>1</v>
      </c>
      <c r="I555" s="499" t="str">
        <f>IF(งบทดลองเบื้องต้น!I555&gt;=0,"1","0")</f>
        <v>1</v>
      </c>
      <c r="J555" s="499" t="str">
        <f>IF(งบทดลองเบื้องต้น!J555&gt;=0,"1","0")</f>
        <v>1</v>
      </c>
      <c r="K555" s="499" t="str">
        <f>IF(งบทดลองเบื้องต้น!K555&gt;=0,"1","0")</f>
        <v>1</v>
      </c>
    </row>
    <row r="556" spans="1:11" ht="25.2" customHeight="1">
      <c r="A556" s="497">
        <v>553</v>
      </c>
      <c r="B556" s="452" t="s">
        <v>910</v>
      </c>
      <c r="C556" s="498" t="s">
        <v>2296</v>
      </c>
      <c r="D556" s="499" t="str">
        <f>IF(งบทดลองเบื้องต้น!D556&gt;=0,"1","0")</f>
        <v>1</v>
      </c>
      <c r="E556" s="499" t="str">
        <f>IF(งบทดลองเบื้องต้น!E556&gt;=0,"1","0")</f>
        <v>1</v>
      </c>
      <c r="F556" s="499" t="str">
        <f>IF(งบทดลองเบื้องต้น!F556&gt;=0,"1","0")</f>
        <v>1</v>
      </c>
      <c r="G556" s="499" t="str">
        <f>IF(งบทดลองเบื้องต้น!G556&gt;=0,"1","0")</f>
        <v>1</v>
      </c>
      <c r="H556" s="499" t="str">
        <f>IF(งบทดลองเบื้องต้น!H556&gt;=0,"1","0")</f>
        <v>1</v>
      </c>
      <c r="I556" s="499" t="str">
        <f>IF(งบทดลองเบื้องต้น!I556&gt;=0,"1","0")</f>
        <v>1</v>
      </c>
      <c r="J556" s="499" t="str">
        <f>IF(งบทดลองเบื้องต้น!J556&gt;=0,"1","0")</f>
        <v>1</v>
      </c>
      <c r="K556" s="499" t="str">
        <f>IF(งบทดลองเบื้องต้น!K556&gt;=0,"1","0")</f>
        <v>1</v>
      </c>
    </row>
    <row r="557" spans="1:11" ht="25.2" customHeight="1">
      <c r="A557" s="497">
        <v>554</v>
      </c>
      <c r="B557" s="452" t="s">
        <v>911</v>
      </c>
      <c r="C557" s="498" t="s">
        <v>2297</v>
      </c>
      <c r="D557" s="499" t="str">
        <f>IF(งบทดลองเบื้องต้น!D557&gt;=0,"1","0")</f>
        <v>1</v>
      </c>
      <c r="E557" s="499" t="str">
        <f>IF(งบทดลองเบื้องต้น!E557&gt;=0,"1","0")</f>
        <v>1</v>
      </c>
      <c r="F557" s="499" t="str">
        <f>IF(งบทดลองเบื้องต้น!F557&gt;=0,"1","0")</f>
        <v>1</v>
      </c>
      <c r="G557" s="499" t="str">
        <f>IF(งบทดลองเบื้องต้น!G557&gt;=0,"1","0")</f>
        <v>1</v>
      </c>
      <c r="H557" s="499" t="str">
        <f>IF(งบทดลองเบื้องต้น!H557&gt;=0,"1","0")</f>
        <v>1</v>
      </c>
      <c r="I557" s="499" t="str">
        <f>IF(งบทดลองเบื้องต้น!I557&gt;=0,"1","0")</f>
        <v>1</v>
      </c>
      <c r="J557" s="499" t="str">
        <f>IF(งบทดลองเบื้องต้น!J557&gt;=0,"1","0")</f>
        <v>1</v>
      </c>
      <c r="K557" s="499" t="str">
        <f>IF(งบทดลองเบื้องต้น!K557&gt;=0,"1","0")</f>
        <v>1</v>
      </c>
    </row>
    <row r="558" spans="1:11" ht="25.2" customHeight="1">
      <c r="A558" s="497">
        <v>555</v>
      </c>
      <c r="B558" s="452" t="s">
        <v>912</v>
      </c>
      <c r="C558" s="498" t="s">
        <v>2298</v>
      </c>
      <c r="D558" s="499" t="str">
        <f>IF(งบทดลองเบื้องต้น!D558&gt;=0,"1","0")</f>
        <v>1</v>
      </c>
      <c r="E558" s="499" t="str">
        <f>IF(งบทดลองเบื้องต้น!E558&gt;=0,"1","0")</f>
        <v>1</v>
      </c>
      <c r="F558" s="499" t="str">
        <f>IF(งบทดลองเบื้องต้น!F558&gt;=0,"1","0")</f>
        <v>1</v>
      </c>
      <c r="G558" s="499" t="str">
        <f>IF(งบทดลองเบื้องต้น!G558&gt;=0,"1","0")</f>
        <v>1</v>
      </c>
      <c r="H558" s="499" t="str">
        <f>IF(งบทดลองเบื้องต้น!H558&gt;=0,"1","0")</f>
        <v>1</v>
      </c>
      <c r="I558" s="499" t="str">
        <f>IF(งบทดลองเบื้องต้น!I558&gt;=0,"1","0")</f>
        <v>1</v>
      </c>
      <c r="J558" s="499" t="str">
        <f>IF(งบทดลองเบื้องต้น!J558&gt;=0,"1","0")</f>
        <v>1</v>
      </c>
      <c r="K558" s="499" t="str">
        <f>IF(งบทดลองเบื้องต้น!K558&gt;=0,"1","0")</f>
        <v>1</v>
      </c>
    </row>
    <row r="559" spans="1:11" ht="25.2" customHeight="1">
      <c r="A559" s="497">
        <v>556</v>
      </c>
      <c r="B559" s="452" t="s">
        <v>913</v>
      </c>
      <c r="C559" s="498" t="s">
        <v>2299</v>
      </c>
      <c r="D559" s="499" t="str">
        <f>IF(งบทดลองเบื้องต้น!D559&gt;=0,"1","0")</f>
        <v>1</v>
      </c>
      <c r="E559" s="499" t="str">
        <f>IF(งบทดลองเบื้องต้น!E559&gt;=0,"1","0")</f>
        <v>1</v>
      </c>
      <c r="F559" s="499" t="str">
        <f>IF(งบทดลองเบื้องต้น!F559&gt;=0,"1","0")</f>
        <v>1</v>
      </c>
      <c r="G559" s="499" t="str">
        <f>IF(งบทดลองเบื้องต้น!G559&gt;=0,"1","0")</f>
        <v>1</v>
      </c>
      <c r="H559" s="499" t="str">
        <f>IF(งบทดลองเบื้องต้น!H559&gt;=0,"1","0")</f>
        <v>1</v>
      </c>
      <c r="I559" s="499" t="str">
        <f>IF(งบทดลองเบื้องต้น!I559&gt;=0,"1","0")</f>
        <v>1</v>
      </c>
      <c r="J559" s="499" t="str">
        <f>IF(งบทดลองเบื้องต้น!J559&gt;=0,"1","0")</f>
        <v>1</v>
      </c>
      <c r="K559" s="499" t="str">
        <f>IF(งบทดลองเบื้องต้น!K559&gt;=0,"1","0")</f>
        <v>1</v>
      </c>
    </row>
    <row r="560" spans="1:11" s="465" customFormat="1" ht="25.2" customHeight="1">
      <c r="A560" s="497">
        <v>557</v>
      </c>
      <c r="B560" s="452" t="s">
        <v>914</v>
      </c>
      <c r="C560" s="498" t="s">
        <v>2300</v>
      </c>
      <c r="D560" s="499" t="str">
        <f>IF(งบทดลองเบื้องต้น!D560&gt;=0,"1","0")</f>
        <v>1</v>
      </c>
      <c r="E560" s="499" t="str">
        <f>IF(งบทดลองเบื้องต้น!E560&gt;=0,"1","0")</f>
        <v>1</v>
      </c>
      <c r="F560" s="499" t="str">
        <f>IF(งบทดลองเบื้องต้น!F560&gt;=0,"1","0")</f>
        <v>1</v>
      </c>
      <c r="G560" s="499" t="str">
        <f>IF(งบทดลองเบื้องต้น!G560&gt;=0,"1","0")</f>
        <v>1</v>
      </c>
      <c r="H560" s="499" t="str">
        <f>IF(งบทดลองเบื้องต้น!H560&gt;=0,"1","0")</f>
        <v>1</v>
      </c>
      <c r="I560" s="499" t="str">
        <f>IF(งบทดลองเบื้องต้น!I560&gt;=0,"1","0")</f>
        <v>1</v>
      </c>
      <c r="J560" s="499" t="str">
        <f>IF(งบทดลองเบื้องต้น!J560&gt;=0,"1","0")</f>
        <v>1</v>
      </c>
      <c r="K560" s="499" t="str">
        <f>IF(งบทดลองเบื้องต้น!K560&gt;=0,"1","0")</f>
        <v>1</v>
      </c>
    </row>
    <row r="561" spans="1:11" s="464" customFormat="1" ht="25.2" customHeight="1">
      <c r="A561" s="497">
        <v>558</v>
      </c>
      <c r="B561" s="452" t="s">
        <v>915</v>
      </c>
      <c r="C561" s="498" t="s">
        <v>2301</v>
      </c>
      <c r="D561" s="499" t="str">
        <f>IF(งบทดลองเบื้องต้น!D561&gt;=0,"1","0")</f>
        <v>1</v>
      </c>
      <c r="E561" s="499" t="str">
        <f>IF(งบทดลองเบื้องต้น!E561&gt;=0,"1","0")</f>
        <v>1</v>
      </c>
      <c r="F561" s="499" t="str">
        <f>IF(งบทดลองเบื้องต้น!F561&gt;=0,"1","0")</f>
        <v>1</v>
      </c>
      <c r="G561" s="499" t="str">
        <f>IF(งบทดลองเบื้องต้น!G561&gt;=0,"1","0")</f>
        <v>1</v>
      </c>
      <c r="H561" s="499" t="str">
        <f>IF(งบทดลองเบื้องต้น!H561&gt;=0,"1","0")</f>
        <v>1</v>
      </c>
      <c r="I561" s="499" t="str">
        <f>IF(งบทดลองเบื้องต้น!I561&gt;=0,"1","0")</f>
        <v>1</v>
      </c>
      <c r="J561" s="499" t="str">
        <f>IF(งบทดลองเบื้องต้น!J561&gt;=0,"1","0")</f>
        <v>1</v>
      </c>
      <c r="K561" s="499" t="str">
        <f>IF(งบทดลองเบื้องต้น!K561&gt;=0,"1","0")</f>
        <v>1</v>
      </c>
    </row>
    <row r="562" spans="1:11" ht="25.2" customHeight="1">
      <c r="A562" s="497">
        <v>559</v>
      </c>
      <c r="B562" s="452" t="s">
        <v>916</v>
      </c>
      <c r="C562" s="498" t="s">
        <v>2302</v>
      </c>
      <c r="D562" s="499" t="str">
        <f>IF(งบทดลองเบื้องต้น!D562&gt;=0,"1","0")</f>
        <v>1</v>
      </c>
      <c r="E562" s="499" t="str">
        <f>IF(งบทดลองเบื้องต้น!E562&gt;=0,"1","0")</f>
        <v>1</v>
      </c>
      <c r="F562" s="499" t="str">
        <f>IF(งบทดลองเบื้องต้น!F562&gt;=0,"1","0")</f>
        <v>1</v>
      </c>
      <c r="G562" s="499" t="str">
        <f>IF(งบทดลองเบื้องต้น!G562&gt;=0,"1","0")</f>
        <v>1</v>
      </c>
      <c r="H562" s="499" t="str">
        <f>IF(งบทดลองเบื้องต้น!H562&gt;=0,"1","0")</f>
        <v>1</v>
      </c>
      <c r="I562" s="499" t="str">
        <f>IF(งบทดลองเบื้องต้น!I562&gt;=0,"1","0")</f>
        <v>1</v>
      </c>
      <c r="J562" s="499" t="str">
        <f>IF(งบทดลองเบื้องต้น!J562&gt;=0,"1","0")</f>
        <v>1</v>
      </c>
      <c r="K562" s="499" t="str">
        <f>IF(งบทดลองเบื้องต้น!K562&gt;=0,"1","0")</f>
        <v>1</v>
      </c>
    </row>
    <row r="563" spans="1:11" ht="25.2" customHeight="1">
      <c r="A563" s="497">
        <v>560</v>
      </c>
      <c r="B563" s="452" t="s">
        <v>917</v>
      </c>
      <c r="C563" s="498" t="s">
        <v>2303</v>
      </c>
      <c r="D563" s="499" t="str">
        <f>IF(งบทดลองเบื้องต้น!D563&gt;=0,"1","0")</f>
        <v>1</v>
      </c>
      <c r="E563" s="499" t="str">
        <f>IF(งบทดลองเบื้องต้น!E563&gt;=0,"1","0")</f>
        <v>1</v>
      </c>
      <c r="F563" s="499" t="str">
        <f>IF(งบทดลองเบื้องต้น!F563&gt;=0,"1","0")</f>
        <v>1</v>
      </c>
      <c r="G563" s="499" t="str">
        <f>IF(งบทดลองเบื้องต้น!G563&gt;=0,"1","0")</f>
        <v>1</v>
      </c>
      <c r="H563" s="499" t="str">
        <f>IF(งบทดลองเบื้องต้น!H563&gt;=0,"1","0")</f>
        <v>1</v>
      </c>
      <c r="I563" s="499" t="str">
        <f>IF(งบทดลองเบื้องต้น!I563&gt;=0,"1","0")</f>
        <v>1</v>
      </c>
      <c r="J563" s="499" t="str">
        <f>IF(งบทดลองเบื้องต้น!J563&gt;=0,"1","0")</f>
        <v>1</v>
      </c>
      <c r="K563" s="499" t="str">
        <f>IF(งบทดลองเบื้องต้น!K563&gt;=0,"1","0")</f>
        <v>1</v>
      </c>
    </row>
    <row r="564" spans="1:11" s="465" customFormat="1" ht="25.2" customHeight="1">
      <c r="A564" s="497">
        <v>561</v>
      </c>
      <c r="B564" s="452" t="s">
        <v>918</v>
      </c>
      <c r="C564" s="498" t="s">
        <v>2304</v>
      </c>
      <c r="D564" s="499" t="str">
        <f>IF(งบทดลองเบื้องต้น!D564&gt;=0,"1","0")</f>
        <v>1</v>
      </c>
      <c r="E564" s="499" t="str">
        <f>IF(งบทดลองเบื้องต้น!E564&gt;=0,"1","0")</f>
        <v>1</v>
      </c>
      <c r="F564" s="499" t="str">
        <f>IF(งบทดลองเบื้องต้น!F564&gt;=0,"1","0")</f>
        <v>1</v>
      </c>
      <c r="G564" s="499" t="str">
        <f>IF(งบทดลองเบื้องต้น!G564&gt;=0,"1","0")</f>
        <v>1</v>
      </c>
      <c r="H564" s="499" t="str">
        <f>IF(งบทดลองเบื้องต้น!H564&gt;=0,"1","0")</f>
        <v>1</v>
      </c>
      <c r="I564" s="499" t="str">
        <f>IF(งบทดลองเบื้องต้น!I564&gt;=0,"1","0")</f>
        <v>1</v>
      </c>
      <c r="J564" s="499" t="str">
        <f>IF(งบทดลองเบื้องต้น!J564&gt;=0,"1","0")</f>
        <v>1</v>
      </c>
      <c r="K564" s="499" t="str">
        <f>IF(งบทดลองเบื้องต้น!K564&gt;=0,"1","0")</f>
        <v>1</v>
      </c>
    </row>
    <row r="565" spans="1:11" s="464" customFormat="1" ht="25.2" customHeight="1">
      <c r="A565" s="497">
        <v>562</v>
      </c>
      <c r="B565" s="452" t="s">
        <v>1977</v>
      </c>
      <c r="C565" s="498" t="s">
        <v>1978</v>
      </c>
      <c r="D565" s="499" t="str">
        <f>IF(งบทดลองเบื้องต้น!D565&gt;=0,"1","0")</f>
        <v>1</v>
      </c>
      <c r="E565" s="499" t="str">
        <f>IF(งบทดลองเบื้องต้น!E565&gt;=0,"1","0")</f>
        <v>1</v>
      </c>
      <c r="F565" s="499" t="str">
        <f>IF(งบทดลองเบื้องต้น!F565&gt;=0,"1","0")</f>
        <v>1</v>
      </c>
      <c r="G565" s="499" t="str">
        <f>IF(งบทดลองเบื้องต้น!G565&gt;=0,"1","0")</f>
        <v>1</v>
      </c>
      <c r="H565" s="499" t="str">
        <f>IF(งบทดลองเบื้องต้น!H565&gt;=0,"1","0")</f>
        <v>1</v>
      </c>
      <c r="I565" s="499" t="str">
        <f>IF(งบทดลองเบื้องต้น!I565&gt;=0,"1","0")</f>
        <v>1</v>
      </c>
      <c r="J565" s="499" t="str">
        <f>IF(งบทดลองเบื้องต้น!J565&gt;=0,"1","0")</f>
        <v>1</v>
      </c>
      <c r="K565" s="499" t="str">
        <f>IF(งบทดลองเบื้องต้น!K565&gt;=0,"1","0")</f>
        <v>1</v>
      </c>
    </row>
    <row r="566" spans="1:11" s="465" customFormat="1" ht="25.2" customHeight="1">
      <c r="A566" s="497">
        <v>563</v>
      </c>
      <c r="B566" s="452" t="s">
        <v>919</v>
      </c>
      <c r="C566" s="498" t="s">
        <v>255</v>
      </c>
      <c r="D566" s="499" t="str">
        <f>IF(งบทดลองเบื้องต้น!D566&gt;=0,"1","0")</f>
        <v>1</v>
      </c>
      <c r="E566" s="499" t="str">
        <f>IF(งบทดลองเบื้องต้น!E566&gt;=0,"1","0")</f>
        <v>1</v>
      </c>
      <c r="F566" s="499" t="str">
        <f>IF(งบทดลองเบื้องต้น!F566&gt;=0,"1","0")</f>
        <v>1</v>
      </c>
      <c r="G566" s="499" t="str">
        <f>IF(งบทดลองเบื้องต้น!G566&gt;=0,"1","0")</f>
        <v>1</v>
      </c>
      <c r="H566" s="499" t="str">
        <f>IF(งบทดลองเบื้องต้น!H566&gt;=0,"1","0")</f>
        <v>1</v>
      </c>
      <c r="I566" s="499" t="str">
        <f>IF(งบทดลองเบื้องต้น!I566&gt;=0,"1","0")</f>
        <v>1</v>
      </c>
      <c r="J566" s="499" t="str">
        <f>IF(งบทดลองเบื้องต้น!J566&gt;=0,"1","0")</f>
        <v>1</v>
      </c>
      <c r="K566" s="499" t="str">
        <f>IF(งบทดลองเบื้องต้น!K566&gt;=0,"1","0")</f>
        <v>1</v>
      </c>
    </row>
    <row r="567" spans="1:11" s="465" customFormat="1" ht="25.2" customHeight="1">
      <c r="A567" s="497">
        <v>564</v>
      </c>
      <c r="B567" s="452" t="s">
        <v>920</v>
      </c>
      <c r="C567" s="498" t="s">
        <v>256</v>
      </c>
      <c r="D567" s="499" t="str">
        <f>IF(งบทดลองเบื้องต้น!D567&gt;=0,"1","0")</f>
        <v>1</v>
      </c>
      <c r="E567" s="499" t="str">
        <f>IF(งบทดลองเบื้องต้น!E567&gt;=0,"1","0")</f>
        <v>1</v>
      </c>
      <c r="F567" s="499" t="str">
        <f>IF(งบทดลองเบื้องต้น!F567&gt;=0,"1","0")</f>
        <v>1</v>
      </c>
      <c r="G567" s="499" t="str">
        <f>IF(งบทดลองเบื้องต้น!G567&gt;=0,"1","0")</f>
        <v>1</v>
      </c>
      <c r="H567" s="499" t="str">
        <f>IF(งบทดลองเบื้องต้น!H567&gt;=0,"1","0")</f>
        <v>1</v>
      </c>
      <c r="I567" s="499" t="str">
        <f>IF(งบทดลองเบื้องต้น!I567&gt;=0,"1","0")</f>
        <v>1</v>
      </c>
      <c r="J567" s="499" t="str">
        <f>IF(งบทดลองเบื้องต้น!J567&gt;=0,"1","0")</f>
        <v>1</v>
      </c>
      <c r="K567" s="499" t="str">
        <f>IF(งบทดลองเบื้องต้น!K567&gt;=0,"1","0")</f>
        <v>1</v>
      </c>
    </row>
    <row r="568" spans="1:11" s="465" customFormat="1" ht="25.2" customHeight="1">
      <c r="A568" s="497">
        <v>565</v>
      </c>
      <c r="B568" s="452" t="s">
        <v>921</v>
      </c>
      <c r="C568" s="498" t="s">
        <v>257</v>
      </c>
      <c r="D568" s="499" t="str">
        <f>IF(งบทดลองเบื้องต้น!D568&gt;=0,"1","0")</f>
        <v>1</v>
      </c>
      <c r="E568" s="499" t="str">
        <f>IF(งบทดลองเบื้องต้น!E568&gt;=0,"1","0")</f>
        <v>1</v>
      </c>
      <c r="F568" s="499" t="str">
        <f>IF(งบทดลองเบื้องต้น!F568&gt;=0,"1","0")</f>
        <v>1</v>
      </c>
      <c r="G568" s="499" t="str">
        <f>IF(งบทดลองเบื้องต้น!G568&gt;=0,"1","0")</f>
        <v>1</v>
      </c>
      <c r="H568" s="499" t="str">
        <f>IF(งบทดลองเบื้องต้น!H568&gt;=0,"1","0")</f>
        <v>1</v>
      </c>
      <c r="I568" s="499" t="str">
        <f>IF(งบทดลองเบื้องต้น!I568&gt;=0,"1","0")</f>
        <v>1</v>
      </c>
      <c r="J568" s="499" t="str">
        <f>IF(งบทดลองเบื้องต้น!J568&gt;=0,"1","0")</f>
        <v>1</v>
      </c>
      <c r="K568" s="499" t="str">
        <f>IF(งบทดลองเบื้องต้น!K568&gt;=0,"1","0")</f>
        <v>1</v>
      </c>
    </row>
    <row r="569" spans="1:11" s="465" customFormat="1" ht="25.2" customHeight="1">
      <c r="A569" s="497">
        <v>566</v>
      </c>
      <c r="B569" s="452" t="s">
        <v>922</v>
      </c>
      <c r="C569" s="498" t="s">
        <v>2157</v>
      </c>
      <c r="D569" s="499" t="str">
        <f>IF(งบทดลองเบื้องต้น!D569&gt;=0,"1","0")</f>
        <v>1</v>
      </c>
      <c r="E569" s="499" t="str">
        <f>IF(งบทดลองเบื้องต้น!E569&gt;=0,"1","0")</f>
        <v>1</v>
      </c>
      <c r="F569" s="499" t="str">
        <f>IF(งบทดลองเบื้องต้น!F569&gt;=0,"1","0")</f>
        <v>1</v>
      </c>
      <c r="G569" s="499" t="str">
        <f>IF(งบทดลองเบื้องต้น!G569&gt;=0,"1","0")</f>
        <v>1</v>
      </c>
      <c r="H569" s="499" t="str">
        <f>IF(งบทดลองเบื้องต้น!H569&gt;=0,"1","0")</f>
        <v>1</v>
      </c>
      <c r="I569" s="499" t="str">
        <f>IF(งบทดลองเบื้องต้น!I569&gt;=0,"1","0")</f>
        <v>1</v>
      </c>
      <c r="J569" s="499" t="str">
        <f>IF(งบทดลองเบื้องต้น!J569&gt;=0,"1","0")</f>
        <v>1</v>
      </c>
      <c r="K569" s="499" t="str">
        <f>IF(งบทดลองเบื้องต้น!K569&gt;=0,"1","0")</f>
        <v>1</v>
      </c>
    </row>
    <row r="570" spans="1:11" s="464" customFormat="1" ht="25.2" customHeight="1">
      <c r="A570" s="497">
        <v>567</v>
      </c>
      <c r="B570" s="452" t="s">
        <v>923</v>
      </c>
      <c r="C570" s="498" t="s">
        <v>258</v>
      </c>
      <c r="D570" s="499" t="str">
        <f>IF(งบทดลองเบื้องต้น!D570&gt;=0,"1","0")</f>
        <v>1</v>
      </c>
      <c r="E570" s="499" t="str">
        <f>IF(งบทดลองเบื้องต้น!E570&gt;=0,"1","0")</f>
        <v>1</v>
      </c>
      <c r="F570" s="499" t="str">
        <f>IF(งบทดลองเบื้องต้น!F570&gt;=0,"1","0")</f>
        <v>1</v>
      </c>
      <c r="G570" s="499" t="str">
        <f>IF(งบทดลองเบื้องต้น!G570&gt;=0,"1","0")</f>
        <v>1</v>
      </c>
      <c r="H570" s="499" t="str">
        <f>IF(งบทดลองเบื้องต้น!H570&gt;=0,"1","0")</f>
        <v>1</v>
      </c>
      <c r="I570" s="499" t="str">
        <f>IF(งบทดลองเบื้องต้น!I570&gt;=0,"1","0")</f>
        <v>1</v>
      </c>
      <c r="J570" s="499" t="str">
        <f>IF(งบทดลองเบื้องต้น!J570&gt;=0,"1","0")</f>
        <v>1</v>
      </c>
      <c r="K570" s="499" t="str">
        <f>IF(งบทดลองเบื้องต้น!K570&gt;=0,"1","0")</f>
        <v>1</v>
      </c>
    </row>
    <row r="571" spans="1:11" s="464" customFormat="1" ht="25.2" customHeight="1">
      <c r="A571" s="497">
        <v>568</v>
      </c>
      <c r="B571" s="452" t="s">
        <v>924</v>
      </c>
      <c r="C571" s="498" t="s">
        <v>2305</v>
      </c>
      <c r="D571" s="499" t="str">
        <f>IF(งบทดลองเบื้องต้น!D571&gt;=0,"1","0")</f>
        <v>1</v>
      </c>
      <c r="E571" s="499" t="str">
        <f>IF(งบทดลองเบื้องต้น!E571&gt;=0,"1","0")</f>
        <v>1</v>
      </c>
      <c r="F571" s="499" t="str">
        <f>IF(งบทดลองเบื้องต้น!F571&gt;=0,"1","0")</f>
        <v>1</v>
      </c>
      <c r="G571" s="499" t="str">
        <f>IF(งบทดลองเบื้องต้น!G571&gt;=0,"1","0")</f>
        <v>1</v>
      </c>
      <c r="H571" s="499" t="str">
        <f>IF(งบทดลองเบื้องต้น!H571&gt;=0,"1","0")</f>
        <v>1</v>
      </c>
      <c r="I571" s="499" t="str">
        <f>IF(งบทดลองเบื้องต้น!I571&gt;=0,"1","0")</f>
        <v>1</v>
      </c>
      <c r="J571" s="499" t="str">
        <f>IF(งบทดลองเบื้องต้น!J571&gt;=0,"1","0")</f>
        <v>1</v>
      </c>
      <c r="K571" s="499" t="str">
        <f>IF(งบทดลองเบื้องต้น!K571&gt;=0,"1","0")</f>
        <v>1</v>
      </c>
    </row>
    <row r="572" spans="1:11" s="464" customFormat="1" ht="25.2" customHeight="1">
      <c r="A572" s="497">
        <v>569</v>
      </c>
      <c r="B572" s="452" t="s">
        <v>925</v>
      </c>
      <c r="C572" s="498" t="s">
        <v>259</v>
      </c>
      <c r="D572" s="499" t="str">
        <f>IF(งบทดลองเบื้องต้น!D572&gt;=0,"1","0")</f>
        <v>1</v>
      </c>
      <c r="E572" s="499" t="str">
        <f>IF(งบทดลองเบื้องต้น!E572&gt;=0,"1","0")</f>
        <v>1</v>
      </c>
      <c r="F572" s="499" t="str">
        <f>IF(งบทดลองเบื้องต้น!F572&gt;=0,"1","0")</f>
        <v>1</v>
      </c>
      <c r="G572" s="499" t="str">
        <f>IF(งบทดลองเบื้องต้น!G572&gt;=0,"1","0")</f>
        <v>1</v>
      </c>
      <c r="H572" s="499" t="str">
        <f>IF(งบทดลองเบื้องต้น!H572&gt;=0,"1","0")</f>
        <v>1</v>
      </c>
      <c r="I572" s="499" t="str">
        <f>IF(งบทดลองเบื้องต้น!I572&gt;=0,"1","0")</f>
        <v>1</v>
      </c>
      <c r="J572" s="499" t="str">
        <f>IF(งบทดลองเบื้องต้น!J572&gt;=0,"1","0")</f>
        <v>1</v>
      </c>
      <c r="K572" s="499" t="str">
        <f>IF(งบทดลองเบื้องต้น!K572&gt;=0,"1","0")</f>
        <v>1</v>
      </c>
    </row>
    <row r="573" spans="1:11" s="464" customFormat="1" ht="25.2" customHeight="1">
      <c r="A573" s="497">
        <v>570</v>
      </c>
      <c r="B573" s="452" t="s">
        <v>926</v>
      </c>
      <c r="C573" s="498" t="s">
        <v>260</v>
      </c>
      <c r="D573" s="499" t="str">
        <f>IF(งบทดลองเบื้องต้น!D573&gt;=0,"1","0")</f>
        <v>1</v>
      </c>
      <c r="E573" s="499" t="str">
        <f>IF(งบทดลองเบื้องต้น!E573&gt;=0,"1","0")</f>
        <v>1</v>
      </c>
      <c r="F573" s="499" t="str">
        <f>IF(งบทดลองเบื้องต้น!F573&gt;=0,"1","0")</f>
        <v>1</v>
      </c>
      <c r="G573" s="499" t="str">
        <f>IF(งบทดลองเบื้องต้น!G573&gt;=0,"1","0")</f>
        <v>1</v>
      </c>
      <c r="H573" s="499" t="str">
        <f>IF(งบทดลองเบื้องต้น!H573&gt;=0,"1","0")</f>
        <v>1</v>
      </c>
      <c r="I573" s="499" t="str">
        <f>IF(งบทดลองเบื้องต้น!I573&gt;=0,"1","0")</f>
        <v>1</v>
      </c>
      <c r="J573" s="499" t="str">
        <f>IF(งบทดลองเบื้องต้น!J573&gt;=0,"1","0")</f>
        <v>1</v>
      </c>
      <c r="K573" s="499" t="str">
        <f>IF(งบทดลองเบื้องต้น!K573&gt;=0,"1","0")</f>
        <v>1</v>
      </c>
    </row>
    <row r="574" spans="1:11" ht="25.2" customHeight="1">
      <c r="A574" s="497">
        <v>571</v>
      </c>
      <c r="B574" s="452" t="s">
        <v>927</v>
      </c>
      <c r="C574" s="498" t="s">
        <v>261</v>
      </c>
      <c r="D574" s="499" t="str">
        <f>IF(งบทดลองเบื้องต้น!D574&gt;=0,"1","0")</f>
        <v>1</v>
      </c>
      <c r="E574" s="499" t="str">
        <f>IF(งบทดลองเบื้องต้น!E574&gt;=0,"1","0")</f>
        <v>1</v>
      </c>
      <c r="F574" s="499" t="str">
        <f>IF(งบทดลองเบื้องต้น!F574&gt;=0,"1","0")</f>
        <v>1</v>
      </c>
      <c r="G574" s="499" t="str">
        <f>IF(งบทดลองเบื้องต้น!G574&gt;=0,"1","0")</f>
        <v>1</v>
      </c>
      <c r="H574" s="499" t="str">
        <f>IF(งบทดลองเบื้องต้น!H574&gt;=0,"1","0")</f>
        <v>1</v>
      </c>
      <c r="I574" s="499" t="str">
        <f>IF(งบทดลองเบื้องต้น!I574&gt;=0,"1","0")</f>
        <v>1</v>
      </c>
      <c r="J574" s="499" t="str">
        <f>IF(งบทดลองเบื้องต้น!J574&gt;=0,"1","0")</f>
        <v>1</v>
      </c>
      <c r="K574" s="499" t="str">
        <f>IF(งบทดลองเบื้องต้น!K574&gt;=0,"1","0")</f>
        <v>1</v>
      </c>
    </row>
    <row r="575" spans="1:11" s="465" customFormat="1" ht="25.2" customHeight="1">
      <c r="A575" s="497">
        <v>572</v>
      </c>
      <c r="B575" s="452" t="s">
        <v>928</v>
      </c>
      <c r="C575" s="498" t="s">
        <v>262</v>
      </c>
      <c r="D575" s="499" t="str">
        <f>IF(งบทดลองเบื้องต้น!D575&gt;=0,"1","0")</f>
        <v>1</v>
      </c>
      <c r="E575" s="499" t="str">
        <f>IF(งบทดลองเบื้องต้น!E575&gt;=0,"1","0")</f>
        <v>1</v>
      </c>
      <c r="F575" s="499" t="str">
        <f>IF(งบทดลองเบื้องต้น!F575&gt;=0,"1","0")</f>
        <v>1</v>
      </c>
      <c r="G575" s="499" t="str">
        <f>IF(งบทดลองเบื้องต้น!G575&gt;=0,"1","0")</f>
        <v>1</v>
      </c>
      <c r="H575" s="499" t="str">
        <f>IF(งบทดลองเบื้องต้น!H575&gt;=0,"1","0")</f>
        <v>1</v>
      </c>
      <c r="I575" s="499" t="str">
        <f>IF(งบทดลองเบื้องต้น!I575&gt;=0,"1","0")</f>
        <v>1</v>
      </c>
      <c r="J575" s="499" t="str">
        <f>IF(งบทดลองเบื้องต้น!J575&gt;=0,"1","0")</f>
        <v>1</v>
      </c>
      <c r="K575" s="499" t="str">
        <f>IF(งบทดลองเบื้องต้น!K575&gt;=0,"1","0")</f>
        <v>1</v>
      </c>
    </row>
    <row r="576" spans="1:11" s="464" customFormat="1" ht="25.2" customHeight="1">
      <c r="A576" s="497">
        <v>573</v>
      </c>
      <c r="B576" s="452" t="s">
        <v>929</v>
      </c>
      <c r="C576" s="498" t="s">
        <v>263</v>
      </c>
      <c r="D576" s="499" t="str">
        <f>IF(งบทดลองเบื้องต้น!D576&gt;=0,"1","0")</f>
        <v>1</v>
      </c>
      <c r="E576" s="499" t="str">
        <f>IF(งบทดลองเบื้องต้น!E576&gt;=0,"1","0")</f>
        <v>1</v>
      </c>
      <c r="F576" s="499" t="str">
        <f>IF(งบทดลองเบื้องต้น!F576&gt;=0,"1","0")</f>
        <v>1</v>
      </c>
      <c r="G576" s="499" t="str">
        <f>IF(งบทดลองเบื้องต้น!G576&gt;=0,"1","0")</f>
        <v>1</v>
      </c>
      <c r="H576" s="499" t="str">
        <f>IF(งบทดลองเบื้องต้น!H576&gt;=0,"1","0")</f>
        <v>1</v>
      </c>
      <c r="I576" s="499" t="str">
        <f>IF(งบทดลองเบื้องต้น!I576&gt;=0,"1","0")</f>
        <v>1</v>
      </c>
      <c r="J576" s="499" t="str">
        <f>IF(งบทดลองเบื้องต้น!J576&gt;=0,"1","0")</f>
        <v>1</v>
      </c>
      <c r="K576" s="499" t="str">
        <f>IF(งบทดลองเบื้องต้น!K576&gt;=0,"1","0")</f>
        <v>1</v>
      </c>
    </row>
    <row r="577" spans="1:11" ht="25.2" customHeight="1">
      <c r="A577" s="497">
        <v>574</v>
      </c>
      <c r="B577" s="452" t="s">
        <v>930</v>
      </c>
      <c r="C577" s="498" t="s">
        <v>264</v>
      </c>
      <c r="D577" s="499" t="str">
        <f>IF(งบทดลองเบื้องต้น!D577&gt;=0,"1","0")</f>
        <v>1</v>
      </c>
      <c r="E577" s="499" t="str">
        <f>IF(งบทดลองเบื้องต้น!E577&gt;=0,"1","0")</f>
        <v>1</v>
      </c>
      <c r="F577" s="499" t="str">
        <f>IF(งบทดลองเบื้องต้น!F577&gt;=0,"1","0")</f>
        <v>1</v>
      </c>
      <c r="G577" s="499" t="str">
        <f>IF(งบทดลองเบื้องต้น!G577&gt;=0,"1","0")</f>
        <v>1</v>
      </c>
      <c r="H577" s="499" t="str">
        <f>IF(งบทดลองเบื้องต้น!H577&gt;=0,"1","0")</f>
        <v>1</v>
      </c>
      <c r="I577" s="499" t="str">
        <f>IF(งบทดลองเบื้องต้น!I577&gt;=0,"1","0")</f>
        <v>1</v>
      </c>
      <c r="J577" s="499" t="str">
        <f>IF(งบทดลองเบื้องต้น!J577&gt;=0,"1","0")</f>
        <v>1</v>
      </c>
      <c r="K577" s="499" t="str">
        <f>IF(งบทดลองเบื้องต้น!K577&gt;=0,"1","0")</f>
        <v>1</v>
      </c>
    </row>
    <row r="578" spans="1:11" ht="25.2" customHeight="1">
      <c r="A578" s="497">
        <v>575</v>
      </c>
      <c r="B578" s="452" t="s">
        <v>931</v>
      </c>
      <c r="C578" s="498" t="s">
        <v>265</v>
      </c>
      <c r="D578" s="499" t="str">
        <f>IF(งบทดลองเบื้องต้น!D578&gt;=0,"1","0")</f>
        <v>1</v>
      </c>
      <c r="E578" s="499" t="str">
        <f>IF(งบทดลองเบื้องต้น!E578&gt;=0,"1","0")</f>
        <v>1</v>
      </c>
      <c r="F578" s="499" t="str">
        <f>IF(งบทดลองเบื้องต้น!F578&gt;=0,"1","0")</f>
        <v>1</v>
      </c>
      <c r="G578" s="499" t="str">
        <f>IF(งบทดลองเบื้องต้น!G578&gt;=0,"1","0")</f>
        <v>1</v>
      </c>
      <c r="H578" s="499" t="str">
        <f>IF(งบทดลองเบื้องต้น!H578&gt;=0,"1","0")</f>
        <v>1</v>
      </c>
      <c r="I578" s="499" t="str">
        <f>IF(งบทดลองเบื้องต้น!I578&gt;=0,"1","0")</f>
        <v>1</v>
      </c>
      <c r="J578" s="499" t="str">
        <f>IF(งบทดลองเบื้องต้น!J578&gt;=0,"1","0")</f>
        <v>1</v>
      </c>
      <c r="K578" s="499" t="str">
        <f>IF(งบทดลองเบื้องต้น!K578&gt;=0,"1","0")</f>
        <v>1</v>
      </c>
    </row>
    <row r="579" spans="1:11" ht="25.2" customHeight="1">
      <c r="A579" s="497">
        <v>576</v>
      </c>
      <c r="B579" s="452" t="s">
        <v>932</v>
      </c>
      <c r="C579" s="498" t="s">
        <v>266</v>
      </c>
      <c r="D579" s="499" t="str">
        <f>IF(งบทดลองเบื้องต้น!D579&gt;=0,"1","0")</f>
        <v>1</v>
      </c>
      <c r="E579" s="499" t="str">
        <f>IF(งบทดลองเบื้องต้น!E579&gt;=0,"1","0")</f>
        <v>1</v>
      </c>
      <c r="F579" s="499" t="str">
        <f>IF(งบทดลองเบื้องต้น!F579&gt;=0,"1","0")</f>
        <v>1</v>
      </c>
      <c r="G579" s="499" t="str">
        <f>IF(งบทดลองเบื้องต้น!G579&gt;=0,"1","0")</f>
        <v>1</v>
      </c>
      <c r="H579" s="499" t="str">
        <f>IF(งบทดลองเบื้องต้น!H579&gt;=0,"1","0")</f>
        <v>1</v>
      </c>
      <c r="I579" s="499" t="str">
        <f>IF(งบทดลองเบื้องต้น!I579&gt;=0,"1","0")</f>
        <v>1</v>
      </c>
      <c r="J579" s="499" t="str">
        <f>IF(งบทดลองเบื้องต้น!J579&gt;=0,"1","0")</f>
        <v>1</v>
      </c>
      <c r="K579" s="499" t="str">
        <f>IF(งบทดลองเบื้องต้น!K579&gt;=0,"1","0")</f>
        <v>1</v>
      </c>
    </row>
    <row r="580" spans="1:11" ht="25.2" customHeight="1">
      <c r="A580" s="497">
        <v>577</v>
      </c>
      <c r="B580" s="452" t="s">
        <v>933</v>
      </c>
      <c r="C580" s="498" t="s">
        <v>267</v>
      </c>
      <c r="D580" s="499" t="str">
        <f>IF(งบทดลองเบื้องต้น!D580&gt;=0,"1","0")</f>
        <v>1</v>
      </c>
      <c r="E580" s="499" t="str">
        <f>IF(งบทดลองเบื้องต้น!E580&gt;=0,"1","0")</f>
        <v>1</v>
      </c>
      <c r="F580" s="499" t="str">
        <f>IF(งบทดลองเบื้องต้น!F580&gt;=0,"1","0")</f>
        <v>1</v>
      </c>
      <c r="G580" s="499" t="str">
        <f>IF(งบทดลองเบื้องต้น!G580&gt;=0,"1","0")</f>
        <v>1</v>
      </c>
      <c r="H580" s="499" t="str">
        <f>IF(งบทดลองเบื้องต้น!H580&gt;=0,"1","0")</f>
        <v>1</v>
      </c>
      <c r="I580" s="499" t="str">
        <f>IF(งบทดลองเบื้องต้น!I580&gt;=0,"1","0")</f>
        <v>1</v>
      </c>
      <c r="J580" s="499" t="str">
        <f>IF(งบทดลองเบื้องต้น!J580&gt;=0,"1","0")</f>
        <v>1</v>
      </c>
      <c r="K580" s="499" t="str">
        <f>IF(งบทดลองเบื้องต้น!K580&gt;=0,"1","0")</f>
        <v>1</v>
      </c>
    </row>
    <row r="581" spans="1:11" ht="25.2" customHeight="1">
      <c r="A581" s="497">
        <v>578</v>
      </c>
      <c r="B581" s="452" t="s">
        <v>934</v>
      </c>
      <c r="C581" s="498" t="s">
        <v>1283</v>
      </c>
      <c r="D581" s="499" t="str">
        <f>IF(งบทดลองเบื้องต้น!D581&gt;=0,"1","0")</f>
        <v>1</v>
      </c>
      <c r="E581" s="499" t="str">
        <f>IF(งบทดลองเบื้องต้น!E581&gt;=0,"1","0")</f>
        <v>1</v>
      </c>
      <c r="F581" s="499" t="str">
        <f>IF(งบทดลองเบื้องต้น!F581&gt;=0,"1","0")</f>
        <v>1</v>
      </c>
      <c r="G581" s="499" t="str">
        <f>IF(งบทดลองเบื้องต้น!G581&gt;=0,"1","0")</f>
        <v>1</v>
      </c>
      <c r="H581" s="499" t="str">
        <f>IF(งบทดลองเบื้องต้น!H581&gt;=0,"1","0")</f>
        <v>1</v>
      </c>
      <c r="I581" s="499" t="str">
        <f>IF(งบทดลองเบื้องต้น!I581&gt;=0,"1","0")</f>
        <v>1</v>
      </c>
      <c r="J581" s="499" t="str">
        <f>IF(งบทดลองเบื้องต้น!J581&gt;=0,"1","0")</f>
        <v>1</v>
      </c>
      <c r="K581" s="499" t="str">
        <f>IF(งบทดลองเบื้องต้น!K581&gt;=0,"1","0")</f>
        <v>1</v>
      </c>
    </row>
    <row r="582" spans="1:11" ht="25.2" customHeight="1">
      <c r="A582" s="497">
        <v>579</v>
      </c>
      <c r="B582" s="452" t="s">
        <v>935</v>
      </c>
      <c r="C582" s="498" t="s">
        <v>1285</v>
      </c>
      <c r="D582" s="499" t="str">
        <f>IF(งบทดลองเบื้องต้น!D582&gt;=0,"1","0")</f>
        <v>1</v>
      </c>
      <c r="E582" s="499" t="str">
        <f>IF(งบทดลองเบื้องต้น!E582&gt;=0,"1","0")</f>
        <v>1</v>
      </c>
      <c r="F582" s="499" t="str">
        <f>IF(งบทดลองเบื้องต้น!F582&gt;=0,"1","0")</f>
        <v>1</v>
      </c>
      <c r="G582" s="499" t="str">
        <f>IF(งบทดลองเบื้องต้น!G582&gt;=0,"1","0")</f>
        <v>1</v>
      </c>
      <c r="H582" s="499" t="str">
        <f>IF(งบทดลองเบื้องต้น!H582&gt;=0,"1","0")</f>
        <v>1</v>
      </c>
      <c r="I582" s="499" t="str">
        <f>IF(งบทดลองเบื้องต้น!I582&gt;=0,"1","0")</f>
        <v>1</v>
      </c>
      <c r="J582" s="499" t="str">
        <f>IF(งบทดลองเบื้องต้น!J582&gt;=0,"1","0")</f>
        <v>1</v>
      </c>
      <c r="K582" s="499" t="str">
        <f>IF(งบทดลองเบื้องต้น!K582&gt;=0,"1","0")</f>
        <v>1</v>
      </c>
    </row>
    <row r="583" spans="1:11" ht="25.2" customHeight="1">
      <c r="A583" s="497">
        <v>580</v>
      </c>
      <c r="B583" s="452" t="s">
        <v>936</v>
      </c>
      <c r="C583" s="498" t="s">
        <v>1286</v>
      </c>
      <c r="D583" s="499" t="str">
        <f>IF(งบทดลองเบื้องต้น!D583&gt;=0,"1","0")</f>
        <v>1</v>
      </c>
      <c r="E583" s="499" t="str">
        <f>IF(งบทดลองเบื้องต้น!E583&gt;=0,"1","0")</f>
        <v>1</v>
      </c>
      <c r="F583" s="499" t="str">
        <f>IF(งบทดลองเบื้องต้น!F583&gt;=0,"1","0")</f>
        <v>1</v>
      </c>
      <c r="G583" s="499" t="str">
        <f>IF(งบทดลองเบื้องต้น!G583&gt;=0,"1","0")</f>
        <v>1</v>
      </c>
      <c r="H583" s="499" t="str">
        <f>IF(งบทดลองเบื้องต้น!H583&gt;=0,"1","0")</f>
        <v>1</v>
      </c>
      <c r="I583" s="499" t="str">
        <f>IF(งบทดลองเบื้องต้น!I583&gt;=0,"1","0")</f>
        <v>1</v>
      </c>
      <c r="J583" s="499" t="str">
        <f>IF(งบทดลองเบื้องต้น!J583&gt;=0,"1","0")</f>
        <v>1</v>
      </c>
      <c r="K583" s="499" t="str">
        <f>IF(งบทดลองเบื้องต้น!K583&gt;=0,"1","0")</f>
        <v>1</v>
      </c>
    </row>
    <row r="584" spans="1:11" ht="25.2" customHeight="1">
      <c r="A584" s="497">
        <v>581</v>
      </c>
      <c r="B584" s="452" t="s">
        <v>937</v>
      </c>
      <c r="C584" s="498" t="s">
        <v>1288</v>
      </c>
      <c r="D584" s="499" t="str">
        <f>IF(งบทดลองเบื้องต้น!D584&gt;=0,"1","0")</f>
        <v>1</v>
      </c>
      <c r="E584" s="499" t="str">
        <f>IF(งบทดลองเบื้องต้น!E584&gt;=0,"1","0")</f>
        <v>1</v>
      </c>
      <c r="F584" s="499" t="str">
        <f>IF(งบทดลองเบื้องต้น!F584&gt;=0,"1","0")</f>
        <v>1</v>
      </c>
      <c r="G584" s="499" t="str">
        <f>IF(งบทดลองเบื้องต้น!G584&gt;=0,"1","0")</f>
        <v>1</v>
      </c>
      <c r="H584" s="499" t="str">
        <f>IF(งบทดลองเบื้องต้น!H584&gt;=0,"1","0")</f>
        <v>1</v>
      </c>
      <c r="I584" s="499" t="str">
        <f>IF(งบทดลองเบื้องต้น!I584&gt;=0,"1","0")</f>
        <v>1</v>
      </c>
      <c r="J584" s="499" t="str">
        <f>IF(งบทดลองเบื้องต้น!J584&gt;=0,"1","0")</f>
        <v>1</v>
      </c>
      <c r="K584" s="499" t="str">
        <f>IF(งบทดลองเบื้องต้น!K584&gt;=0,"1","0")</f>
        <v>1</v>
      </c>
    </row>
    <row r="585" spans="1:11" ht="25.2" customHeight="1">
      <c r="A585" s="497">
        <v>582</v>
      </c>
      <c r="B585" s="452" t="s">
        <v>938</v>
      </c>
      <c r="C585" s="498" t="s">
        <v>1289</v>
      </c>
      <c r="D585" s="499" t="str">
        <f>IF(งบทดลองเบื้องต้น!D585&gt;=0,"1","0")</f>
        <v>1</v>
      </c>
      <c r="E585" s="499" t="str">
        <f>IF(งบทดลองเบื้องต้น!E585&gt;=0,"1","0")</f>
        <v>1</v>
      </c>
      <c r="F585" s="499" t="str">
        <f>IF(งบทดลองเบื้องต้น!F585&gt;=0,"1","0")</f>
        <v>1</v>
      </c>
      <c r="G585" s="499" t="str">
        <f>IF(งบทดลองเบื้องต้น!G585&gt;=0,"1","0")</f>
        <v>1</v>
      </c>
      <c r="H585" s="499" t="str">
        <f>IF(งบทดลองเบื้องต้น!H585&gt;=0,"1","0")</f>
        <v>1</v>
      </c>
      <c r="I585" s="499" t="str">
        <f>IF(งบทดลองเบื้องต้น!I585&gt;=0,"1","0")</f>
        <v>1</v>
      </c>
      <c r="J585" s="499" t="str">
        <f>IF(งบทดลองเบื้องต้น!J585&gt;=0,"1","0")</f>
        <v>1</v>
      </c>
      <c r="K585" s="499" t="str">
        <f>IF(งบทดลองเบื้องต้น!K585&gt;=0,"1","0")</f>
        <v>1</v>
      </c>
    </row>
    <row r="586" spans="1:11" ht="25.2" customHeight="1">
      <c r="A586" s="497">
        <v>583</v>
      </c>
      <c r="B586" s="452" t="s">
        <v>939</v>
      </c>
      <c r="C586" s="498" t="s">
        <v>1391</v>
      </c>
      <c r="D586" s="499" t="str">
        <f>IF(งบทดลองเบื้องต้น!D586&gt;=0,"1","0")</f>
        <v>1</v>
      </c>
      <c r="E586" s="499" t="str">
        <f>IF(งบทดลองเบื้องต้น!E586&gt;=0,"1","0")</f>
        <v>1</v>
      </c>
      <c r="F586" s="499" t="str">
        <f>IF(งบทดลองเบื้องต้น!F586&gt;=0,"1","0")</f>
        <v>1</v>
      </c>
      <c r="G586" s="499" t="str">
        <f>IF(งบทดลองเบื้องต้น!G586&gt;=0,"1","0")</f>
        <v>1</v>
      </c>
      <c r="H586" s="499" t="str">
        <f>IF(งบทดลองเบื้องต้น!H586&gt;=0,"1","0")</f>
        <v>1</v>
      </c>
      <c r="I586" s="499" t="str">
        <f>IF(งบทดลองเบื้องต้น!I586&gt;=0,"1","0")</f>
        <v>1</v>
      </c>
      <c r="J586" s="499" t="str">
        <f>IF(งบทดลองเบื้องต้น!J586&gt;=0,"1","0")</f>
        <v>1</v>
      </c>
      <c r="K586" s="499" t="str">
        <f>IF(งบทดลองเบื้องต้น!K586&gt;=0,"1","0")</f>
        <v>1</v>
      </c>
    </row>
    <row r="587" spans="1:11" ht="25.2" customHeight="1">
      <c r="A587" s="497">
        <v>584</v>
      </c>
      <c r="B587" s="452" t="s">
        <v>940</v>
      </c>
      <c r="C587" s="498" t="s">
        <v>1290</v>
      </c>
      <c r="D587" s="499" t="str">
        <f>IF(งบทดลองเบื้องต้น!D587&gt;=0,"1","0")</f>
        <v>1</v>
      </c>
      <c r="E587" s="499" t="str">
        <f>IF(งบทดลองเบื้องต้น!E587&gt;=0,"1","0")</f>
        <v>1</v>
      </c>
      <c r="F587" s="499" t="str">
        <f>IF(งบทดลองเบื้องต้น!F587&gt;=0,"1","0")</f>
        <v>1</v>
      </c>
      <c r="G587" s="499" t="str">
        <f>IF(งบทดลองเบื้องต้น!G587&gt;=0,"1","0")</f>
        <v>1</v>
      </c>
      <c r="H587" s="499" t="str">
        <f>IF(งบทดลองเบื้องต้น!H587&gt;=0,"1","0")</f>
        <v>1</v>
      </c>
      <c r="I587" s="499" t="str">
        <f>IF(งบทดลองเบื้องต้น!I587&gt;=0,"1","0")</f>
        <v>1</v>
      </c>
      <c r="J587" s="499" t="str">
        <f>IF(งบทดลองเบื้องต้น!J587&gt;=0,"1","0")</f>
        <v>1</v>
      </c>
      <c r="K587" s="499" t="str">
        <f>IF(งบทดลองเบื้องต้น!K587&gt;=0,"1","0")</f>
        <v>1</v>
      </c>
    </row>
    <row r="588" spans="1:11" ht="25.2" customHeight="1">
      <c r="A588" s="497">
        <v>585</v>
      </c>
      <c r="B588" s="452" t="s">
        <v>941</v>
      </c>
      <c r="C588" s="498" t="s">
        <v>268</v>
      </c>
      <c r="D588" s="499" t="str">
        <f>IF(งบทดลองเบื้องต้น!D588&gt;=0,"1","0")</f>
        <v>1</v>
      </c>
      <c r="E588" s="499" t="str">
        <f>IF(งบทดลองเบื้องต้น!E588&gt;=0,"1","0")</f>
        <v>1</v>
      </c>
      <c r="F588" s="499" t="str">
        <f>IF(งบทดลองเบื้องต้น!F588&gt;=0,"1","0")</f>
        <v>1</v>
      </c>
      <c r="G588" s="499" t="str">
        <f>IF(งบทดลองเบื้องต้น!G588&gt;=0,"1","0")</f>
        <v>1</v>
      </c>
      <c r="H588" s="499" t="str">
        <f>IF(งบทดลองเบื้องต้น!H588&gt;=0,"1","0")</f>
        <v>1</v>
      </c>
      <c r="I588" s="499" t="str">
        <f>IF(งบทดลองเบื้องต้น!I588&gt;=0,"1","0")</f>
        <v>1</v>
      </c>
      <c r="J588" s="499" t="str">
        <f>IF(งบทดลองเบื้องต้น!J588&gt;=0,"1","0")</f>
        <v>1</v>
      </c>
      <c r="K588" s="499" t="str">
        <f>IF(งบทดลองเบื้องต้น!K588&gt;=0,"1","0")</f>
        <v>1</v>
      </c>
    </row>
    <row r="589" spans="1:11" ht="25.2" customHeight="1">
      <c r="A589" s="497">
        <v>586</v>
      </c>
      <c r="B589" s="452" t="s">
        <v>942</v>
      </c>
      <c r="C589" s="498" t="s">
        <v>269</v>
      </c>
      <c r="D589" s="499" t="str">
        <f>IF(งบทดลองเบื้องต้น!D589&gt;=0,"1","0")</f>
        <v>1</v>
      </c>
      <c r="E589" s="499" t="str">
        <f>IF(งบทดลองเบื้องต้น!E589&gt;=0,"1","0")</f>
        <v>1</v>
      </c>
      <c r="F589" s="499" t="str">
        <f>IF(งบทดลองเบื้องต้น!F589&gt;=0,"1","0")</f>
        <v>1</v>
      </c>
      <c r="G589" s="499" t="str">
        <f>IF(งบทดลองเบื้องต้น!G589&gt;=0,"1","0")</f>
        <v>1</v>
      </c>
      <c r="H589" s="499" t="str">
        <f>IF(งบทดลองเบื้องต้น!H589&gt;=0,"1","0")</f>
        <v>1</v>
      </c>
      <c r="I589" s="499" t="str">
        <f>IF(งบทดลองเบื้องต้น!I589&gt;=0,"1","0")</f>
        <v>1</v>
      </c>
      <c r="J589" s="499" t="str">
        <f>IF(งบทดลองเบื้องต้น!J589&gt;=0,"1","0")</f>
        <v>1</v>
      </c>
      <c r="K589" s="499" t="str">
        <f>IF(งบทดลองเบื้องต้น!K589&gt;=0,"1","0")</f>
        <v>1</v>
      </c>
    </row>
    <row r="590" spans="1:11" ht="25.2" customHeight="1">
      <c r="A590" s="497">
        <v>587</v>
      </c>
      <c r="B590" s="452" t="s">
        <v>943</v>
      </c>
      <c r="C590" s="498" t="s">
        <v>270</v>
      </c>
      <c r="D590" s="499" t="str">
        <f>IF(งบทดลองเบื้องต้น!D590&gt;=0,"1","0")</f>
        <v>1</v>
      </c>
      <c r="E590" s="499" t="str">
        <f>IF(งบทดลองเบื้องต้น!E590&gt;=0,"1","0")</f>
        <v>1</v>
      </c>
      <c r="F590" s="499" t="str">
        <f>IF(งบทดลองเบื้องต้น!F590&gt;=0,"1","0")</f>
        <v>1</v>
      </c>
      <c r="G590" s="499" t="str">
        <f>IF(งบทดลองเบื้องต้น!G590&gt;=0,"1","0")</f>
        <v>1</v>
      </c>
      <c r="H590" s="499" t="str">
        <f>IF(งบทดลองเบื้องต้น!H590&gt;=0,"1","0")</f>
        <v>1</v>
      </c>
      <c r="I590" s="499" t="str">
        <f>IF(งบทดลองเบื้องต้น!I590&gt;=0,"1","0")</f>
        <v>1</v>
      </c>
      <c r="J590" s="499" t="str">
        <f>IF(งบทดลองเบื้องต้น!J590&gt;=0,"1","0")</f>
        <v>1</v>
      </c>
      <c r="K590" s="499" t="str">
        <f>IF(งบทดลองเบื้องต้น!K590&gt;=0,"1","0")</f>
        <v>1</v>
      </c>
    </row>
    <row r="591" spans="1:11" ht="25.2" customHeight="1">
      <c r="A591" s="497">
        <v>588</v>
      </c>
      <c r="B591" s="452" t="s">
        <v>944</v>
      </c>
      <c r="C591" s="498" t="s">
        <v>271</v>
      </c>
      <c r="D591" s="499" t="str">
        <f>IF(งบทดลองเบื้องต้น!D591&gt;=0,"1","0")</f>
        <v>1</v>
      </c>
      <c r="E591" s="499" t="str">
        <f>IF(งบทดลองเบื้องต้น!E591&gt;=0,"1","0")</f>
        <v>1</v>
      </c>
      <c r="F591" s="499" t="str">
        <f>IF(งบทดลองเบื้องต้น!F591&gt;=0,"1","0")</f>
        <v>1</v>
      </c>
      <c r="G591" s="499" t="str">
        <f>IF(งบทดลองเบื้องต้น!G591&gt;=0,"1","0")</f>
        <v>1</v>
      </c>
      <c r="H591" s="499" t="str">
        <f>IF(งบทดลองเบื้องต้น!H591&gt;=0,"1","0")</f>
        <v>1</v>
      </c>
      <c r="I591" s="499" t="str">
        <f>IF(งบทดลองเบื้องต้น!I591&gt;=0,"1","0")</f>
        <v>1</v>
      </c>
      <c r="J591" s="499" t="str">
        <f>IF(งบทดลองเบื้องต้น!J591&gt;=0,"1","0")</f>
        <v>1</v>
      </c>
      <c r="K591" s="499" t="str">
        <f>IF(งบทดลองเบื้องต้น!K591&gt;=0,"1","0")</f>
        <v>1</v>
      </c>
    </row>
    <row r="592" spans="1:11" ht="25.2" customHeight="1">
      <c r="A592" s="497">
        <v>589</v>
      </c>
      <c r="B592" s="452" t="s">
        <v>945</v>
      </c>
      <c r="C592" s="498" t="s">
        <v>272</v>
      </c>
      <c r="D592" s="499" t="str">
        <f>IF(งบทดลองเบื้องต้น!D592&gt;=0,"1","0")</f>
        <v>1</v>
      </c>
      <c r="E592" s="499" t="str">
        <f>IF(งบทดลองเบื้องต้น!E592&gt;=0,"1","0")</f>
        <v>1</v>
      </c>
      <c r="F592" s="499" t="str">
        <f>IF(งบทดลองเบื้องต้น!F592&gt;=0,"1","0")</f>
        <v>1</v>
      </c>
      <c r="G592" s="499" t="str">
        <f>IF(งบทดลองเบื้องต้น!G592&gt;=0,"1","0")</f>
        <v>1</v>
      </c>
      <c r="H592" s="499" t="str">
        <f>IF(งบทดลองเบื้องต้น!H592&gt;=0,"1","0")</f>
        <v>1</v>
      </c>
      <c r="I592" s="499" t="str">
        <f>IF(งบทดลองเบื้องต้น!I592&gt;=0,"1","0")</f>
        <v>1</v>
      </c>
      <c r="J592" s="499" t="str">
        <f>IF(งบทดลองเบื้องต้น!J592&gt;=0,"1","0")</f>
        <v>1</v>
      </c>
      <c r="K592" s="499" t="str">
        <f>IF(งบทดลองเบื้องต้น!K592&gt;=0,"1","0")</f>
        <v>1</v>
      </c>
    </row>
    <row r="593" spans="1:11" ht="24.75" customHeight="1">
      <c r="A593" s="497">
        <v>590</v>
      </c>
      <c r="B593" s="452" t="s">
        <v>946</v>
      </c>
      <c r="C593" s="498" t="s">
        <v>1291</v>
      </c>
      <c r="D593" s="499" t="str">
        <f>IF(งบทดลองเบื้องต้น!D593&gt;=0,"1","0")</f>
        <v>1</v>
      </c>
      <c r="E593" s="499" t="str">
        <f>IF(งบทดลองเบื้องต้น!E593&gt;=0,"1","0")</f>
        <v>1</v>
      </c>
      <c r="F593" s="499" t="str">
        <f>IF(งบทดลองเบื้องต้น!F593&gt;=0,"1","0")</f>
        <v>1</v>
      </c>
      <c r="G593" s="499" t="str">
        <f>IF(งบทดลองเบื้องต้น!G593&gt;=0,"1","0")</f>
        <v>1</v>
      </c>
      <c r="H593" s="499" t="str">
        <f>IF(งบทดลองเบื้องต้น!H593&gt;=0,"1","0")</f>
        <v>1</v>
      </c>
      <c r="I593" s="499" t="str">
        <f>IF(งบทดลองเบื้องต้น!I593&gt;=0,"1","0")</f>
        <v>1</v>
      </c>
      <c r="J593" s="499" t="str">
        <f>IF(งบทดลองเบื้องต้น!J593&gt;=0,"1","0")</f>
        <v>1</v>
      </c>
      <c r="K593" s="499" t="str">
        <f>IF(งบทดลองเบื้องต้น!K593&gt;=0,"1","0")</f>
        <v>1</v>
      </c>
    </row>
    <row r="594" spans="1:11" s="465" customFormat="1" ht="25.2" customHeight="1">
      <c r="A594" s="497">
        <v>591</v>
      </c>
      <c r="B594" s="452" t="s">
        <v>947</v>
      </c>
      <c r="C594" s="498" t="s">
        <v>1292</v>
      </c>
      <c r="D594" s="499" t="str">
        <f>IF(งบทดลองเบื้องต้น!D594&gt;=0,"1","0")</f>
        <v>1</v>
      </c>
      <c r="E594" s="499" t="str">
        <f>IF(งบทดลองเบื้องต้น!E594&gt;=0,"1","0")</f>
        <v>1</v>
      </c>
      <c r="F594" s="499" t="str">
        <f>IF(งบทดลองเบื้องต้น!F594&gt;=0,"1","0")</f>
        <v>1</v>
      </c>
      <c r="G594" s="499" t="str">
        <f>IF(งบทดลองเบื้องต้น!G594&gt;=0,"1","0")</f>
        <v>1</v>
      </c>
      <c r="H594" s="499" t="str">
        <f>IF(งบทดลองเบื้องต้น!H594&gt;=0,"1","0")</f>
        <v>1</v>
      </c>
      <c r="I594" s="499" t="str">
        <f>IF(งบทดลองเบื้องต้น!I594&gt;=0,"1","0")</f>
        <v>1</v>
      </c>
      <c r="J594" s="499" t="str">
        <f>IF(งบทดลองเบื้องต้น!J594&gt;=0,"1","0")</f>
        <v>1</v>
      </c>
      <c r="K594" s="499" t="str">
        <f>IF(งบทดลองเบื้องต้น!K594&gt;=0,"1","0")</f>
        <v>1</v>
      </c>
    </row>
    <row r="595" spans="1:11" s="464" customFormat="1" ht="25.2" customHeight="1">
      <c r="A595" s="497">
        <v>592</v>
      </c>
      <c r="B595" s="452" t="s">
        <v>948</v>
      </c>
      <c r="C595" s="498" t="s">
        <v>417</v>
      </c>
      <c r="D595" s="499" t="str">
        <f>IF(งบทดลองเบื้องต้น!D595&gt;=0,"1","0")</f>
        <v>1</v>
      </c>
      <c r="E595" s="499" t="str">
        <f>IF(งบทดลองเบื้องต้น!E595&gt;=0,"1","0")</f>
        <v>1</v>
      </c>
      <c r="F595" s="499" t="str">
        <f>IF(งบทดลองเบื้องต้น!F595&gt;=0,"1","0")</f>
        <v>1</v>
      </c>
      <c r="G595" s="499" t="str">
        <f>IF(งบทดลองเบื้องต้น!G595&gt;=0,"1","0")</f>
        <v>1</v>
      </c>
      <c r="H595" s="499" t="str">
        <f>IF(งบทดลองเบื้องต้น!H595&gt;=0,"1","0")</f>
        <v>1</v>
      </c>
      <c r="I595" s="499" t="str">
        <f>IF(งบทดลองเบื้องต้น!I595&gt;=0,"1","0")</f>
        <v>1</v>
      </c>
      <c r="J595" s="499" t="str">
        <f>IF(งบทดลองเบื้องต้น!J595&gt;=0,"1","0")</f>
        <v>1</v>
      </c>
      <c r="K595" s="499" t="str">
        <f>IF(งบทดลองเบื้องต้น!K595&gt;=0,"1","0")</f>
        <v>1</v>
      </c>
    </row>
    <row r="596" spans="1:11" s="465" customFormat="1" ht="25.2" customHeight="1">
      <c r="A596" s="497">
        <v>593</v>
      </c>
      <c r="B596" s="452" t="s">
        <v>949</v>
      </c>
      <c r="C596" s="498" t="s">
        <v>2306</v>
      </c>
      <c r="D596" s="499" t="str">
        <f>IF(งบทดลองเบื้องต้น!D596&gt;=0,"1","0")</f>
        <v>1</v>
      </c>
      <c r="E596" s="499" t="str">
        <f>IF(งบทดลองเบื้องต้น!E596&gt;=0,"1","0")</f>
        <v>1</v>
      </c>
      <c r="F596" s="499" t="str">
        <f>IF(งบทดลองเบื้องต้น!F596&gt;=0,"1","0")</f>
        <v>1</v>
      </c>
      <c r="G596" s="499" t="str">
        <f>IF(งบทดลองเบื้องต้น!G596&gt;=0,"1","0")</f>
        <v>1</v>
      </c>
      <c r="H596" s="499" t="str">
        <f>IF(งบทดลองเบื้องต้น!H596&gt;=0,"1","0")</f>
        <v>1</v>
      </c>
      <c r="I596" s="499" t="str">
        <f>IF(งบทดลองเบื้องต้น!I596&gt;=0,"1","0")</f>
        <v>1</v>
      </c>
      <c r="J596" s="499" t="str">
        <f>IF(งบทดลองเบื้องต้น!J596&gt;=0,"1","0")</f>
        <v>1</v>
      </c>
      <c r="K596" s="499" t="str">
        <f>IF(งบทดลองเบื้องต้น!K596&gt;=0,"1","0")</f>
        <v>1</v>
      </c>
    </row>
    <row r="597" spans="1:11" s="464" customFormat="1" ht="25.2" customHeight="1">
      <c r="A597" s="497">
        <v>594</v>
      </c>
      <c r="B597" s="452" t="s">
        <v>1847</v>
      </c>
      <c r="C597" s="498" t="s">
        <v>1848</v>
      </c>
      <c r="D597" s="499" t="str">
        <f>IF(งบทดลองเบื้องต้น!D597&gt;=0,"1","0")</f>
        <v>1</v>
      </c>
      <c r="E597" s="499" t="str">
        <f>IF(งบทดลองเบื้องต้น!E597&gt;=0,"1","0")</f>
        <v>1</v>
      </c>
      <c r="F597" s="499" t="str">
        <f>IF(งบทดลองเบื้องต้น!F597&gt;=0,"1","0")</f>
        <v>1</v>
      </c>
      <c r="G597" s="499" t="str">
        <f>IF(งบทดลองเบื้องต้น!G597&gt;=0,"1","0")</f>
        <v>1</v>
      </c>
      <c r="H597" s="499" t="str">
        <f>IF(งบทดลองเบื้องต้น!H597&gt;=0,"1","0")</f>
        <v>1</v>
      </c>
      <c r="I597" s="499" t="str">
        <f>IF(งบทดลองเบื้องต้น!I597&gt;=0,"1","0")</f>
        <v>1</v>
      </c>
      <c r="J597" s="499" t="str">
        <f>IF(งบทดลองเบื้องต้น!J597&gt;=0,"1","0")</f>
        <v>1</v>
      </c>
      <c r="K597" s="499" t="str">
        <f>IF(งบทดลองเบื้องต้น!K597&gt;=0,"1","0")</f>
        <v>1</v>
      </c>
    </row>
    <row r="598" spans="1:11" s="465" customFormat="1" ht="25.2" customHeight="1">
      <c r="A598" s="497">
        <v>595</v>
      </c>
      <c r="B598" s="452" t="s">
        <v>950</v>
      </c>
      <c r="C598" s="498" t="s">
        <v>273</v>
      </c>
      <c r="D598" s="499" t="str">
        <f>IF(งบทดลองเบื้องต้น!D598&gt;=0,"1","0")</f>
        <v>1</v>
      </c>
      <c r="E598" s="499" t="str">
        <f>IF(งบทดลองเบื้องต้น!E598&gt;=0,"1","0")</f>
        <v>1</v>
      </c>
      <c r="F598" s="499" t="str">
        <f>IF(งบทดลองเบื้องต้น!F598&gt;=0,"1","0")</f>
        <v>1</v>
      </c>
      <c r="G598" s="499" t="str">
        <f>IF(งบทดลองเบื้องต้น!G598&gt;=0,"1","0")</f>
        <v>1</v>
      </c>
      <c r="H598" s="499" t="str">
        <f>IF(งบทดลองเบื้องต้น!H598&gt;=0,"1","0")</f>
        <v>1</v>
      </c>
      <c r="I598" s="499" t="str">
        <f>IF(งบทดลองเบื้องต้น!I598&gt;=0,"1","0")</f>
        <v>1</v>
      </c>
      <c r="J598" s="499" t="str">
        <f>IF(งบทดลองเบื้องต้น!J598&gt;=0,"1","0")</f>
        <v>1</v>
      </c>
      <c r="K598" s="499" t="str">
        <f>IF(งบทดลองเบื้องต้น!K598&gt;=0,"1","0")</f>
        <v>1</v>
      </c>
    </row>
    <row r="599" spans="1:11" s="464" customFormat="1" ht="25.2" customHeight="1">
      <c r="A599" s="497">
        <v>596</v>
      </c>
      <c r="B599" s="452" t="s">
        <v>951</v>
      </c>
      <c r="C599" s="498" t="s">
        <v>274</v>
      </c>
      <c r="D599" s="499" t="str">
        <f>IF(งบทดลองเบื้องต้น!D599&gt;=0,"1","0")</f>
        <v>1</v>
      </c>
      <c r="E599" s="499" t="str">
        <f>IF(งบทดลองเบื้องต้น!E599&gt;=0,"1","0")</f>
        <v>1</v>
      </c>
      <c r="F599" s="499" t="str">
        <f>IF(งบทดลองเบื้องต้น!F599&gt;=0,"1","0")</f>
        <v>1</v>
      </c>
      <c r="G599" s="499" t="str">
        <f>IF(งบทดลองเบื้องต้น!G599&gt;=0,"1","0")</f>
        <v>1</v>
      </c>
      <c r="H599" s="499" t="str">
        <f>IF(งบทดลองเบื้องต้น!H599&gt;=0,"1","0")</f>
        <v>1</v>
      </c>
      <c r="I599" s="499" t="str">
        <f>IF(งบทดลองเบื้องต้น!I599&gt;=0,"1","0")</f>
        <v>1</v>
      </c>
      <c r="J599" s="499" t="str">
        <f>IF(งบทดลองเบื้องต้น!J599&gt;=0,"1","0")</f>
        <v>1</v>
      </c>
      <c r="K599" s="499" t="str">
        <f>IF(งบทดลองเบื้องต้น!K599&gt;=0,"1","0")</f>
        <v>1</v>
      </c>
    </row>
    <row r="600" spans="1:11" s="465" customFormat="1" ht="25.2" customHeight="1">
      <c r="A600" s="497">
        <v>597</v>
      </c>
      <c r="B600" s="452" t="s">
        <v>952</v>
      </c>
      <c r="C600" s="498" t="s">
        <v>275</v>
      </c>
      <c r="D600" s="499" t="str">
        <f>IF(งบทดลองเบื้องต้น!D600&gt;=0,"1","0")</f>
        <v>1</v>
      </c>
      <c r="E600" s="499" t="str">
        <f>IF(งบทดลองเบื้องต้น!E600&gt;=0,"1","0")</f>
        <v>1</v>
      </c>
      <c r="F600" s="499" t="str">
        <f>IF(งบทดลองเบื้องต้น!F600&gt;=0,"1","0")</f>
        <v>1</v>
      </c>
      <c r="G600" s="499" t="str">
        <f>IF(งบทดลองเบื้องต้น!G600&gt;=0,"1","0")</f>
        <v>1</v>
      </c>
      <c r="H600" s="499" t="str">
        <f>IF(งบทดลองเบื้องต้น!H600&gt;=0,"1","0")</f>
        <v>1</v>
      </c>
      <c r="I600" s="499" t="str">
        <f>IF(งบทดลองเบื้องต้น!I600&gt;=0,"1","0")</f>
        <v>1</v>
      </c>
      <c r="J600" s="499" t="str">
        <f>IF(งบทดลองเบื้องต้น!J600&gt;=0,"1","0")</f>
        <v>1</v>
      </c>
      <c r="K600" s="499" t="str">
        <f>IF(งบทดลองเบื้องต้น!K600&gt;=0,"1","0")</f>
        <v>1</v>
      </c>
    </row>
    <row r="601" spans="1:11" s="464" customFormat="1" ht="25.2" customHeight="1">
      <c r="A601" s="497">
        <v>598</v>
      </c>
      <c r="B601" s="452" t="s">
        <v>953</v>
      </c>
      <c r="C601" s="498" t="s">
        <v>276</v>
      </c>
      <c r="D601" s="499" t="str">
        <f>IF(งบทดลองเบื้องต้น!D601&gt;=0,"1","0")</f>
        <v>1</v>
      </c>
      <c r="E601" s="499" t="str">
        <f>IF(งบทดลองเบื้องต้น!E601&gt;=0,"1","0")</f>
        <v>1</v>
      </c>
      <c r="F601" s="499" t="str">
        <f>IF(งบทดลองเบื้องต้น!F601&gt;=0,"1","0")</f>
        <v>1</v>
      </c>
      <c r="G601" s="499" t="str">
        <f>IF(งบทดลองเบื้องต้น!G601&gt;=0,"1","0")</f>
        <v>1</v>
      </c>
      <c r="H601" s="499" t="str">
        <f>IF(งบทดลองเบื้องต้น!H601&gt;=0,"1","0")</f>
        <v>1</v>
      </c>
      <c r="I601" s="499" t="str">
        <f>IF(งบทดลองเบื้องต้น!I601&gt;=0,"1","0")</f>
        <v>1</v>
      </c>
      <c r="J601" s="499" t="str">
        <f>IF(งบทดลองเบื้องต้น!J601&gt;=0,"1","0")</f>
        <v>1</v>
      </c>
      <c r="K601" s="499" t="str">
        <f>IF(งบทดลองเบื้องต้น!K601&gt;=0,"1","0")</f>
        <v>1</v>
      </c>
    </row>
    <row r="602" spans="1:11" s="465" customFormat="1" ht="25.2" customHeight="1">
      <c r="A602" s="497">
        <v>599</v>
      </c>
      <c r="B602" s="452" t="s">
        <v>954</v>
      </c>
      <c r="C602" s="498" t="s">
        <v>1392</v>
      </c>
      <c r="D602" s="499" t="str">
        <f>IF(งบทดลองเบื้องต้น!D602&gt;=0,"1","0")</f>
        <v>1</v>
      </c>
      <c r="E602" s="499" t="str">
        <f>IF(งบทดลองเบื้องต้น!E602&gt;=0,"1","0")</f>
        <v>1</v>
      </c>
      <c r="F602" s="499" t="str">
        <f>IF(งบทดลองเบื้องต้น!F602&gt;=0,"1","0")</f>
        <v>1</v>
      </c>
      <c r="G602" s="499" t="str">
        <f>IF(งบทดลองเบื้องต้น!G602&gt;=0,"1","0")</f>
        <v>1</v>
      </c>
      <c r="H602" s="499" t="str">
        <f>IF(งบทดลองเบื้องต้น!H602&gt;=0,"1","0")</f>
        <v>1</v>
      </c>
      <c r="I602" s="499" t="str">
        <f>IF(งบทดลองเบื้องต้น!I602&gt;=0,"1","0")</f>
        <v>1</v>
      </c>
      <c r="J602" s="499" t="str">
        <f>IF(งบทดลองเบื้องต้น!J602&gt;=0,"1","0")</f>
        <v>1</v>
      </c>
      <c r="K602" s="499" t="str">
        <f>IF(งบทดลองเบื้องต้น!K602&gt;=0,"1","0")</f>
        <v>1</v>
      </c>
    </row>
    <row r="603" spans="1:11" s="464" customFormat="1" ht="25.2" customHeight="1">
      <c r="A603" s="497">
        <v>600</v>
      </c>
      <c r="B603" s="452" t="s">
        <v>955</v>
      </c>
      <c r="C603" s="498" t="s">
        <v>1393</v>
      </c>
      <c r="D603" s="499" t="str">
        <f>IF(งบทดลองเบื้องต้น!D603&gt;=0,"1","0")</f>
        <v>1</v>
      </c>
      <c r="E603" s="499" t="str">
        <f>IF(งบทดลองเบื้องต้น!E603&gt;=0,"1","0")</f>
        <v>1</v>
      </c>
      <c r="F603" s="499" t="str">
        <f>IF(งบทดลองเบื้องต้น!F603&gt;=0,"1","0")</f>
        <v>1</v>
      </c>
      <c r="G603" s="499" t="str">
        <f>IF(งบทดลองเบื้องต้น!G603&gt;=0,"1","0")</f>
        <v>1</v>
      </c>
      <c r="H603" s="499" t="str">
        <f>IF(งบทดลองเบื้องต้น!H603&gt;=0,"1","0")</f>
        <v>1</v>
      </c>
      <c r="I603" s="499" t="str">
        <f>IF(งบทดลองเบื้องต้น!I603&gt;=0,"1","0")</f>
        <v>1</v>
      </c>
      <c r="J603" s="499" t="str">
        <f>IF(งบทดลองเบื้องต้น!J603&gt;=0,"1","0")</f>
        <v>1</v>
      </c>
      <c r="K603" s="499" t="str">
        <f>IF(งบทดลองเบื้องต้น!K603&gt;=0,"1","0")</f>
        <v>1</v>
      </c>
    </row>
    <row r="604" spans="1:11" ht="25.2" customHeight="1">
      <c r="A604" s="497">
        <v>601</v>
      </c>
      <c r="B604" s="452" t="s">
        <v>956</v>
      </c>
      <c r="C604" s="498" t="s">
        <v>277</v>
      </c>
      <c r="D604" s="499" t="str">
        <f>IF(งบทดลองเบื้องต้น!D604&gt;=0,"1","0")</f>
        <v>1</v>
      </c>
      <c r="E604" s="499" t="str">
        <f>IF(งบทดลองเบื้องต้น!E604&gt;=0,"1","0")</f>
        <v>1</v>
      </c>
      <c r="F604" s="499" t="str">
        <f>IF(งบทดลองเบื้องต้น!F604&gt;=0,"1","0")</f>
        <v>1</v>
      </c>
      <c r="G604" s="499" t="str">
        <f>IF(งบทดลองเบื้องต้น!G604&gt;=0,"1","0")</f>
        <v>1</v>
      </c>
      <c r="H604" s="499" t="str">
        <f>IF(งบทดลองเบื้องต้น!H604&gt;=0,"1","0")</f>
        <v>1</v>
      </c>
      <c r="I604" s="499" t="str">
        <f>IF(งบทดลองเบื้องต้น!I604&gt;=0,"1","0")</f>
        <v>1</v>
      </c>
      <c r="J604" s="499" t="str">
        <f>IF(งบทดลองเบื้องต้น!J604&gt;=0,"1","0")</f>
        <v>1</v>
      </c>
      <c r="K604" s="499" t="str">
        <f>IF(งบทดลองเบื้องต้น!K604&gt;=0,"1","0")</f>
        <v>1</v>
      </c>
    </row>
    <row r="605" spans="1:11" ht="25.2" customHeight="1">
      <c r="A605" s="497">
        <v>602</v>
      </c>
      <c r="B605" s="452" t="s">
        <v>957</v>
      </c>
      <c r="C605" s="498" t="s">
        <v>1849</v>
      </c>
      <c r="D605" s="499" t="str">
        <f>IF(งบทดลองเบื้องต้น!D605&gt;=0,"1","0")</f>
        <v>1</v>
      </c>
      <c r="E605" s="499" t="str">
        <f>IF(งบทดลองเบื้องต้น!E605&gt;=0,"1","0")</f>
        <v>1</v>
      </c>
      <c r="F605" s="499" t="str">
        <f>IF(งบทดลองเบื้องต้น!F605&gt;=0,"1","0")</f>
        <v>1</v>
      </c>
      <c r="G605" s="499" t="str">
        <f>IF(งบทดลองเบื้องต้น!G605&gt;=0,"1","0")</f>
        <v>1</v>
      </c>
      <c r="H605" s="499" t="str">
        <f>IF(งบทดลองเบื้องต้น!H605&gt;=0,"1","0")</f>
        <v>1</v>
      </c>
      <c r="I605" s="499" t="str">
        <f>IF(งบทดลองเบื้องต้น!I605&gt;=0,"1","0")</f>
        <v>1</v>
      </c>
      <c r="J605" s="499" t="str">
        <f>IF(งบทดลองเบื้องต้น!J605&gt;=0,"1","0")</f>
        <v>1</v>
      </c>
      <c r="K605" s="499" t="str">
        <f>IF(งบทดลองเบื้องต้น!K605&gt;=0,"1","0")</f>
        <v>1</v>
      </c>
    </row>
    <row r="606" spans="1:11" ht="25.2" customHeight="1">
      <c r="A606" s="497">
        <v>603</v>
      </c>
      <c r="B606" s="452" t="s">
        <v>958</v>
      </c>
      <c r="C606" s="498" t="s">
        <v>2307</v>
      </c>
      <c r="D606" s="499" t="str">
        <f>IF(งบทดลองเบื้องต้น!D606&gt;=0,"1","0")</f>
        <v>1</v>
      </c>
      <c r="E606" s="499" t="str">
        <f>IF(งบทดลองเบื้องต้น!E606&gt;=0,"1","0")</f>
        <v>1</v>
      </c>
      <c r="F606" s="499" t="str">
        <f>IF(งบทดลองเบื้องต้น!F606&gt;=0,"1","0")</f>
        <v>1</v>
      </c>
      <c r="G606" s="499" t="str">
        <f>IF(งบทดลองเบื้องต้น!G606&gt;=0,"1","0")</f>
        <v>1</v>
      </c>
      <c r="H606" s="499" t="str">
        <f>IF(งบทดลองเบื้องต้น!H606&gt;=0,"1","0")</f>
        <v>1</v>
      </c>
      <c r="I606" s="499" t="str">
        <f>IF(งบทดลองเบื้องต้น!I606&gt;=0,"1","0")</f>
        <v>1</v>
      </c>
      <c r="J606" s="499" t="str">
        <f>IF(งบทดลองเบื้องต้น!J606&gt;=0,"1","0")</f>
        <v>1</v>
      </c>
      <c r="K606" s="499" t="str">
        <f>IF(งบทดลองเบื้องต้น!K606&gt;=0,"1","0")</f>
        <v>1</v>
      </c>
    </row>
    <row r="607" spans="1:11" ht="25.2" customHeight="1">
      <c r="A607" s="497">
        <v>604</v>
      </c>
      <c r="B607" s="452" t="s">
        <v>959</v>
      </c>
      <c r="C607" s="498" t="s">
        <v>2308</v>
      </c>
      <c r="D607" s="499" t="str">
        <f>IF(งบทดลองเบื้องต้น!D607&gt;=0,"1","0")</f>
        <v>1</v>
      </c>
      <c r="E607" s="499" t="str">
        <f>IF(งบทดลองเบื้องต้น!E607&gt;=0,"1","0")</f>
        <v>1</v>
      </c>
      <c r="F607" s="499" t="str">
        <f>IF(งบทดลองเบื้องต้น!F607&gt;=0,"1","0")</f>
        <v>1</v>
      </c>
      <c r="G607" s="499" t="str">
        <f>IF(งบทดลองเบื้องต้น!G607&gt;=0,"1","0")</f>
        <v>1</v>
      </c>
      <c r="H607" s="499" t="str">
        <f>IF(งบทดลองเบื้องต้น!H607&gt;=0,"1","0")</f>
        <v>1</v>
      </c>
      <c r="I607" s="499" t="str">
        <f>IF(งบทดลองเบื้องต้น!I607&gt;=0,"1","0")</f>
        <v>1</v>
      </c>
      <c r="J607" s="499" t="str">
        <f>IF(งบทดลองเบื้องต้น!J607&gt;=0,"1","0")</f>
        <v>1</v>
      </c>
      <c r="K607" s="499" t="str">
        <f>IF(งบทดลองเบื้องต้น!K607&gt;=0,"1","0")</f>
        <v>1</v>
      </c>
    </row>
    <row r="608" spans="1:11" ht="25.2" customHeight="1">
      <c r="A608" s="497">
        <v>605</v>
      </c>
      <c r="B608" s="452" t="s">
        <v>1979</v>
      </c>
      <c r="C608" s="498" t="s">
        <v>1980</v>
      </c>
      <c r="D608" s="499" t="str">
        <f>IF(งบทดลองเบื้องต้น!D608&gt;=0,"1","0")</f>
        <v>1</v>
      </c>
      <c r="E608" s="499" t="str">
        <f>IF(งบทดลองเบื้องต้น!E608&gt;=0,"1","0")</f>
        <v>1</v>
      </c>
      <c r="F608" s="499" t="str">
        <f>IF(งบทดลองเบื้องต้น!F608&gt;=0,"1","0")</f>
        <v>1</v>
      </c>
      <c r="G608" s="499" t="str">
        <f>IF(งบทดลองเบื้องต้น!G608&gt;=0,"1","0")</f>
        <v>1</v>
      </c>
      <c r="H608" s="499" t="str">
        <f>IF(งบทดลองเบื้องต้น!H608&gt;=0,"1","0")</f>
        <v>1</v>
      </c>
      <c r="I608" s="499" t="str">
        <f>IF(งบทดลองเบื้องต้น!I608&gt;=0,"1","0")</f>
        <v>1</v>
      </c>
      <c r="J608" s="499" t="str">
        <f>IF(งบทดลองเบื้องต้น!J608&gt;=0,"1","0")</f>
        <v>1</v>
      </c>
      <c r="K608" s="499" t="str">
        <f>IF(งบทดลองเบื้องต้น!K608&gt;=0,"1","0")</f>
        <v>1</v>
      </c>
    </row>
    <row r="609" spans="1:11" ht="25.2" customHeight="1">
      <c r="A609" s="497">
        <v>606</v>
      </c>
      <c r="B609" s="452" t="s">
        <v>1981</v>
      </c>
      <c r="C609" s="498" t="s">
        <v>1982</v>
      </c>
      <c r="D609" s="499" t="str">
        <f>IF(งบทดลองเบื้องต้น!D609&gt;=0,"1","0")</f>
        <v>1</v>
      </c>
      <c r="E609" s="499" t="str">
        <f>IF(งบทดลองเบื้องต้น!E609&gt;=0,"1","0")</f>
        <v>1</v>
      </c>
      <c r="F609" s="499" t="str">
        <f>IF(งบทดลองเบื้องต้น!F609&gt;=0,"1","0")</f>
        <v>1</v>
      </c>
      <c r="G609" s="499" t="str">
        <f>IF(งบทดลองเบื้องต้น!G609&gt;=0,"1","0")</f>
        <v>1</v>
      </c>
      <c r="H609" s="499" t="str">
        <f>IF(งบทดลองเบื้องต้น!H609&gt;=0,"1","0")</f>
        <v>1</v>
      </c>
      <c r="I609" s="499" t="str">
        <f>IF(งบทดลองเบื้องต้น!I609&gt;=0,"1","0")</f>
        <v>1</v>
      </c>
      <c r="J609" s="499" t="str">
        <f>IF(งบทดลองเบื้องต้น!J609&gt;=0,"1","0")</f>
        <v>1</v>
      </c>
      <c r="K609" s="499" t="str">
        <f>IF(งบทดลองเบื้องต้น!K609&gt;=0,"1","0")</f>
        <v>1</v>
      </c>
    </row>
    <row r="610" spans="1:11" ht="25.2" customHeight="1">
      <c r="A610" s="497">
        <v>607</v>
      </c>
      <c r="B610" s="452" t="s">
        <v>968</v>
      </c>
      <c r="C610" s="498" t="s">
        <v>1297</v>
      </c>
      <c r="D610" s="499" t="str">
        <f>IF(งบทดลองเบื้องต้น!D610&gt;=0,"1","0")</f>
        <v>1</v>
      </c>
      <c r="E610" s="499" t="str">
        <f>IF(งบทดลองเบื้องต้น!E610&gt;=0,"1","0")</f>
        <v>1</v>
      </c>
      <c r="F610" s="499" t="str">
        <f>IF(งบทดลองเบื้องต้น!F610&gt;=0,"1","0")</f>
        <v>1</v>
      </c>
      <c r="G610" s="499" t="str">
        <f>IF(งบทดลองเบื้องต้น!G610&gt;=0,"1","0")</f>
        <v>1</v>
      </c>
      <c r="H610" s="499" t="str">
        <f>IF(งบทดลองเบื้องต้น!H610&gt;=0,"1","0")</f>
        <v>1</v>
      </c>
      <c r="I610" s="499" t="str">
        <f>IF(งบทดลองเบื้องต้น!I610&gt;=0,"1","0")</f>
        <v>1</v>
      </c>
      <c r="J610" s="499" t="str">
        <f>IF(งบทดลองเบื้องต้น!J610&gt;=0,"1","0")</f>
        <v>1</v>
      </c>
      <c r="K610" s="499" t="str">
        <f>IF(งบทดลองเบื้องต้น!K610&gt;=0,"1","0")</f>
        <v>1</v>
      </c>
    </row>
    <row r="611" spans="1:11" ht="25.2" customHeight="1">
      <c r="A611" s="497">
        <v>608</v>
      </c>
      <c r="B611" s="452" t="s">
        <v>1408</v>
      </c>
      <c r="C611" s="498" t="s">
        <v>1851</v>
      </c>
      <c r="D611" s="499" t="str">
        <f>IF(งบทดลองเบื้องต้น!D611&gt;=0,"1","0")</f>
        <v>1</v>
      </c>
      <c r="E611" s="499" t="str">
        <f>IF(งบทดลองเบื้องต้น!E611&gt;=0,"1","0")</f>
        <v>1</v>
      </c>
      <c r="F611" s="499" t="str">
        <f>IF(งบทดลองเบื้องต้น!F611&gt;=0,"1","0")</f>
        <v>1</v>
      </c>
      <c r="G611" s="499" t="str">
        <f>IF(งบทดลองเบื้องต้น!G611&gt;=0,"1","0")</f>
        <v>1</v>
      </c>
      <c r="H611" s="499" t="str">
        <f>IF(งบทดลองเบื้องต้น!H611&gt;=0,"1","0")</f>
        <v>1</v>
      </c>
      <c r="I611" s="499" t="str">
        <f>IF(งบทดลองเบื้องต้น!I611&gt;=0,"1","0")</f>
        <v>1</v>
      </c>
      <c r="J611" s="499" t="str">
        <f>IF(งบทดลองเบื้องต้น!J611&gt;=0,"1","0")</f>
        <v>1</v>
      </c>
      <c r="K611" s="499" t="str">
        <f>IF(งบทดลองเบื้องต้น!K611&gt;=0,"1","0")</f>
        <v>1</v>
      </c>
    </row>
    <row r="612" spans="1:11" ht="25.2" customHeight="1">
      <c r="A612" s="497">
        <v>609</v>
      </c>
      <c r="B612" s="452" t="s">
        <v>1409</v>
      </c>
      <c r="C612" s="498" t="s">
        <v>2309</v>
      </c>
      <c r="D612" s="499" t="str">
        <f>IF(งบทดลองเบื้องต้น!D612&gt;=0,"1","0")</f>
        <v>1</v>
      </c>
      <c r="E612" s="499" t="str">
        <f>IF(งบทดลองเบื้องต้น!E612&gt;=0,"1","0")</f>
        <v>1</v>
      </c>
      <c r="F612" s="499" t="str">
        <f>IF(งบทดลองเบื้องต้น!F612&gt;=0,"1","0")</f>
        <v>1</v>
      </c>
      <c r="G612" s="499" t="str">
        <f>IF(งบทดลองเบื้องต้น!G612&gt;=0,"1","0")</f>
        <v>1</v>
      </c>
      <c r="H612" s="499" t="str">
        <f>IF(งบทดลองเบื้องต้น!H612&gt;=0,"1","0")</f>
        <v>1</v>
      </c>
      <c r="I612" s="499" t="str">
        <f>IF(งบทดลองเบื้องต้น!I612&gt;=0,"1","0")</f>
        <v>1</v>
      </c>
      <c r="J612" s="499" t="str">
        <f>IF(งบทดลองเบื้องต้น!J612&gt;=0,"1","0")</f>
        <v>1</v>
      </c>
      <c r="K612" s="499" t="str">
        <f>IF(งบทดลองเบื้องต้น!K612&gt;=0,"1","0")</f>
        <v>1</v>
      </c>
    </row>
    <row r="613" spans="1:11" ht="25.2" customHeight="1">
      <c r="A613" s="497">
        <v>610</v>
      </c>
      <c r="B613" s="452" t="s">
        <v>2310</v>
      </c>
      <c r="C613" s="498" t="s">
        <v>2311</v>
      </c>
      <c r="D613" s="499" t="str">
        <f>IF(งบทดลองเบื้องต้น!D613&gt;=0,"1","0")</f>
        <v>1</v>
      </c>
      <c r="E613" s="499" t="str">
        <f>IF(งบทดลองเบื้องต้น!E613&gt;=0,"1","0")</f>
        <v>1</v>
      </c>
      <c r="F613" s="499" t="str">
        <f>IF(งบทดลองเบื้องต้น!F613&gt;=0,"1","0")</f>
        <v>1</v>
      </c>
      <c r="G613" s="499" t="str">
        <f>IF(งบทดลองเบื้องต้น!G613&gt;=0,"1","0")</f>
        <v>1</v>
      </c>
      <c r="H613" s="499" t="str">
        <f>IF(งบทดลองเบื้องต้น!H613&gt;=0,"1","0")</f>
        <v>1</v>
      </c>
      <c r="I613" s="499" t="str">
        <f>IF(งบทดลองเบื้องต้น!I613&gt;=0,"1","0")</f>
        <v>1</v>
      </c>
      <c r="J613" s="499" t="str">
        <f>IF(งบทดลองเบื้องต้น!J613&gt;=0,"1","0")</f>
        <v>1</v>
      </c>
      <c r="K613" s="499" t="str">
        <f>IF(งบทดลองเบื้องต้น!K613&gt;=0,"1","0")</f>
        <v>1</v>
      </c>
    </row>
    <row r="614" spans="1:11" ht="25.2" customHeight="1">
      <c r="A614" s="497">
        <v>611</v>
      </c>
      <c r="B614" s="452" t="s">
        <v>2312</v>
      </c>
      <c r="C614" s="498" t="s">
        <v>2313</v>
      </c>
      <c r="D614" s="499" t="str">
        <f>IF(งบทดลองเบื้องต้น!D614&gt;=0,"1","0")</f>
        <v>1</v>
      </c>
      <c r="E614" s="499" t="str">
        <f>IF(งบทดลองเบื้องต้น!E614&gt;=0,"1","0")</f>
        <v>1</v>
      </c>
      <c r="F614" s="499" t="str">
        <f>IF(งบทดลองเบื้องต้น!F614&gt;=0,"1","0")</f>
        <v>1</v>
      </c>
      <c r="G614" s="499" t="str">
        <f>IF(งบทดลองเบื้องต้น!G614&gt;=0,"1","0")</f>
        <v>1</v>
      </c>
      <c r="H614" s="499" t="str">
        <f>IF(งบทดลองเบื้องต้น!H614&gt;=0,"1","0")</f>
        <v>1</v>
      </c>
      <c r="I614" s="499" t="str">
        <f>IF(งบทดลองเบื้องต้น!I614&gt;=0,"1","0")</f>
        <v>1</v>
      </c>
      <c r="J614" s="499" t="str">
        <f>IF(งบทดลองเบื้องต้น!J614&gt;=0,"1","0")</f>
        <v>1</v>
      </c>
      <c r="K614" s="499" t="str">
        <f>IF(งบทดลองเบื้องต้น!K614&gt;=0,"1","0")</f>
        <v>1</v>
      </c>
    </row>
    <row r="615" spans="1:11" ht="25.2" customHeight="1">
      <c r="A615" s="497">
        <v>612</v>
      </c>
      <c r="B615" s="452" t="s">
        <v>970</v>
      </c>
      <c r="C615" s="498" t="s">
        <v>278</v>
      </c>
      <c r="D615" s="499" t="str">
        <f>IF(งบทดลองเบื้องต้น!D615&gt;=0,"1","0")</f>
        <v>1</v>
      </c>
      <c r="E615" s="499" t="str">
        <f>IF(งบทดลองเบื้องต้น!E615&gt;=0,"1","0")</f>
        <v>1</v>
      </c>
      <c r="F615" s="499" t="str">
        <f>IF(งบทดลองเบื้องต้น!F615&gt;=0,"1","0")</f>
        <v>1</v>
      </c>
      <c r="G615" s="499" t="str">
        <f>IF(งบทดลองเบื้องต้น!G615&gt;=0,"1","0")</f>
        <v>1</v>
      </c>
      <c r="H615" s="499" t="str">
        <f>IF(งบทดลองเบื้องต้น!H615&gt;=0,"1","0")</f>
        <v>1</v>
      </c>
      <c r="I615" s="499" t="str">
        <f>IF(งบทดลองเบื้องต้น!I615&gt;=0,"1","0")</f>
        <v>1</v>
      </c>
      <c r="J615" s="499" t="str">
        <f>IF(งบทดลองเบื้องต้น!J615&gt;=0,"1","0")</f>
        <v>1</v>
      </c>
      <c r="K615" s="499" t="str">
        <f>IF(งบทดลองเบื้องต้น!K615&gt;=0,"1","0")</f>
        <v>1</v>
      </c>
    </row>
    <row r="616" spans="1:11" ht="25.2" customHeight="1">
      <c r="A616" s="497">
        <v>613</v>
      </c>
      <c r="B616" s="452" t="s">
        <v>971</v>
      </c>
      <c r="C616" s="498" t="s">
        <v>448</v>
      </c>
      <c r="D616" s="499" t="str">
        <f>IF(งบทดลองเบื้องต้น!D616&gt;=0,"1","0")</f>
        <v>1</v>
      </c>
      <c r="E616" s="499" t="str">
        <f>IF(งบทดลองเบื้องต้น!E616&gt;=0,"1","0")</f>
        <v>1</v>
      </c>
      <c r="F616" s="499" t="str">
        <f>IF(งบทดลองเบื้องต้น!F616&gt;=0,"1","0")</f>
        <v>1</v>
      </c>
      <c r="G616" s="499" t="str">
        <f>IF(งบทดลองเบื้องต้น!G616&gt;=0,"1","0")</f>
        <v>1</v>
      </c>
      <c r="H616" s="499" t="str">
        <f>IF(งบทดลองเบื้องต้น!H616&gt;=0,"1","0")</f>
        <v>1</v>
      </c>
      <c r="I616" s="499" t="str">
        <f>IF(งบทดลองเบื้องต้น!I616&gt;=0,"1","0")</f>
        <v>1</v>
      </c>
      <c r="J616" s="499" t="str">
        <f>IF(งบทดลองเบื้องต้น!J616&gt;=0,"1","0")</f>
        <v>1</v>
      </c>
      <c r="K616" s="499" t="str">
        <f>IF(งบทดลองเบื้องต้น!K616&gt;=0,"1","0")</f>
        <v>1</v>
      </c>
    </row>
    <row r="617" spans="1:11" ht="25.2" customHeight="1">
      <c r="A617" s="497">
        <v>614</v>
      </c>
      <c r="B617" s="452" t="s">
        <v>972</v>
      </c>
      <c r="C617" s="498" t="s">
        <v>449</v>
      </c>
      <c r="D617" s="499" t="str">
        <f>IF(งบทดลองเบื้องต้น!D617&gt;=0,"1","0")</f>
        <v>1</v>
      </c>
      <c r="E617" s="499" t="str">
        <f>IF(งบทดลองเบื้องต้น!E617&gt;=0,"1","0")</f>
        <v>1</v>
      </c>
      <c r="F617" s="499" t="str">
        <f>IF(งบทดลองเบื้องต้น!F617&gt;=0,"1","0")</f>
        <v>1</v>
      </c>
      <c r="G617" s="499" t="str">
        <f>IF(งบทดลองเบื้องต้น!G617&gt;=0,"1","0")</f>
        <v>1</v>
      </c>
      <c r="H617" s="499" t="str">
        <f>IF(งบทดลองเบื้องต้น!H617&gt;=0,"1","0")</f>
        <v>1</v>
      </c>
      <c r="I617" s="499" t="str">
        <f>IF(งบทดลองเบื้องต้น!I617&gt;=0,"1","0")</f>
        <v>1</v>
      </c>
      <c r="J617" s="499" t="str">
        <f>IF(งบทดลองเบื้องต้น!J617&gt;=0,"1","0")</f>
        <v>1</v>
      </c>
      <c r="K617" s="499" t="str">
        <f>IF(งบทดลองเบื้องต้น!K617&gt;=0,"1","0")</f>
        <v>1</v>
      </c>
    </row>
    <row r="618" spans="1:11" ht="25.2" customHeight="1">
      <c r="A618" s="497">
        <v>615</v>
      </c>
      <c r="B618" s="452" t="s">
        <v>973</v>
      </c>
      <c r="C618" s="498" t="s">
        <v>2314</v>
      </c>
      <c r="D618" s="499" t="str">
        <f>IF(งบทดลองเบื้องต้น!D618&gt;=0,"1","0")</f>
        <v>1</v>
      </c>
      <c r="E618" s="499" t="str">
        <f>IF(งบทดลองเบื้องต้น!E618&gt;=0,"1","0")</f>
        <v>1</v>
      </c>
      <c r="F618" s="499" t="str">
        <f>IF(งบทดลองเบื้องต้น!F618&gt;=0,"1","0")</f>
        <v>1</v>
      </c>
      <c r="G618" s="499" t="str">
        <f>IF(งบทดลองเบื้องต้น!G618&gt;=0,"1","0")</f>
        <v>1</v>
      </c>
      <c r="H618" s="499" t="str">
        <f>IF(งบทดลองเบื้องต้น!H618&gt;=0,"1","0")</f>
        <v>1</v>
      </c>
      <c r="I618" s="499" t="str">
        <f>IF(งบทดลองเบื้องต้น!I618&gt;=0,"1","0")</f>
        <v>1</v>
      </c>
      <c r="J618" s="499" t="str">
        <f>IF(งบทดลองเบื้องต้น!J618&gt;=0,"1","0")</f>
        <v>1</v>
      </c>
      <c r="K618" s="499" t="str">
        <f>IF(งบทดลองเบื้องต้น!K618&gt;=0,"1","0")</f>
        <v>1</v>
      </c>
    </row>
    <row r="619" spans="1:11" ht="25.2" customHeight="1">
      <c r="A619" s="497">
        <v>616</v>
      </c>
      <c r="B619" s="452" t="s">
        <v>974</v>
      </c>
      <c r="C619" s="498" t="s">
        <v>2315</v>
      </c>
      <c r="D619" s="499" t="str">
        <f>IF(งบทดลองเบื้องต้น!D619&gt;=0,"1","0")</f>
        <v>1</v>
      </c>
      <c r="E619" s="499" t="str">
        <f>IF(งบทดลองเบื้องต้น!E619&gt;=0,"1","0")</f>
        <v>1</v>
      </c>
      <c r="F619" s="499" t="str">
        <f>IF(งบทดลองเบื้องต้น!F619&gt;=0,"1","0")</f>
        <v>1</v>
      </c>
      <c r="G619" s="499" t="str">
        <f>IF(งบทดลองเบื้องต้น!G619&gt;=0,"1","0")</f>
        <v>1</v>
      </c>
      <c r="H619" s="499" t="str">
        <f>IF(งบทดลองเบื้องต้น!H619&gt;=0,"1","0")</f>
        <v>1</v>
      </c>
      <c r="I619" s="499" t="str">
        <f>IF(งบทดลองเบื้องต้น!I619&gt;=0,"1","0")</f>
        <v>1</v>
      </c>
      <c r="J619" s="499" t="str">
        <f>IF(งบทดลองเบื้องต้น!J619&gt;=0,"1","0")</f>
        <v>1</v>
      </c>
      <c r="K619" s="499" t="str">
        <f>IF(งบทดลองเบื้องต้น!K619&gt;=0,"1","0")</f>
        <v>1</v>
      </c>
    </row>
    <row r="620" spans="1:11" ht="25.2" customHeight="1">
      <c r="A620" s="497">
        <v>617</v>
      </c>
      <c r="B620" s="452" t="s">
        <v>975</v>
      </c>
      <c r="C620" s="498" t="s">
        <v>279</v>
      </c>
      <c r="D620" s="499" t="str">
        <f>IF(งบทดลองเบื้องต้น!D620&gt;=0,"1","0")</f>
        <v>1</v>
      </c>
      <c r="E620" s="499" t="str">
        <f>IF(งบทดลองเบื้องต้น!E620&gt;=0,"1","0")</f>
        <v>1</v>
      </c>
      <c r="F620" s="499" t="str">
        <f>IF(งบทดลองเบื้องต้น!F620&gt;=0,"1","0")</f>
        <v>1</v>
      </c>
      <c r="G620" s="499" t="str">
        <f>IF(งบทดลองเบื้องต้น!G620&gt;=0,"1","0")</f>
        <v>1</v>
      </c>
      <c r="H620" s="499" t="str">
        <f>IF(งบทดลองเบื้องต้น!H620&gt;=0,"1","0")</f>
        <v>1</v>
      </c>
      <c r="I620" s="499" t="str">
        <f>IF(งบทดลองเบื้องต้น!I620&gt;=0,"1","0")</f>
        <v>1</v>
      </c>
      <c r="J620" s="499" t="str">
        <f>IF(งบทดลองเบื้องต้น!J620&gt;=0,"1","0")</f>
        <v>1</v>
      </c>
      <c r="K620" s="499" t="str">
        <f>IF(งบทดลองเบื้องต้น!K620&gt;=0,"1","0")</f>
        <v>1</v>
      </c>
    </row>
    <row r="621" spans="1:11" ht="25.2" customHeight="1">
      <c r="A621" s="497">
        <v>618</v>
      </c>
      <c r="B621" s="452" t="s">
        <v>976</v>
      </c>
      <c r="C621" s="498" t="s">
        <v>280</v>
      </c>
      <c r="D621" s="499" t="str">
        <f>IF(งบทดลองเบื้องต้น!D621&gt;=0,"1","0")</f>
        <v>1</v>
      </c>
      <c r="E621" s="499" t="str">
        <f>IF(งบทดลองเบื้องต้น!E621&gt;=0,"1","0")</f>
        <v>1</v>
      </c>
      <c r="F621" s="499" t="str">
        <f>IF(งบทดลองเบื้องต้น!F621&gt;=0,"1","0")</f>
        <v>1</v>
      </c>
      <c r="G621" s="499" t="str">
        <f>IF(งบทดลองเบื้องต้น!G621&gt;=0,"1","0")</f>
        <v>1</v>
      </c>
      <c r="H621" s="499" t="str">
        <f>IF(งบทดลองเบื้องต้น!H621&gt;=0,"1","0")</f>
        <v>1</v>
      </c>
      <c r="I621" s="499" t="str">
        <f>IF(งบทดลองเบื้องต้น!I621&gt;=0,"1","0")</f>
        <v>1</v>
      </c>
      <c r="J621" s="499" t="str">
        <f>IF(งบทดลองเบื้องต้น!J621&gt;=0,"1","0")</f>
        <v>1</v>
      </c>
      <c r="K621" s="499" t="str">
        <f>IF(งบทดลองเบื้องต้น!K621&gt;=0,"1","0")</f>
        <v>1</v>
      </c>
    </row>
    <row r="622" spans="1:11" ht="25.2" customHeight="1">
      <c r="A622" s="497">
        <v>619</v>
      </c>
      <c r="B622" s="452" t="s">
        <v>977</v>
      </c>
      <c r="C622" s="498" t="s">
        <v>281</v>
      </c>
      <c r="D622" s="499" t="str">
        <f>IF(งบทดลองเบื้องต้น!D622&gt;=0,"1","0")</f>
        <v>1</v>
      </c>
      <c r="E622" s="499" t="str">
        <f>IF(งบทดลองเบื้องต้น!E622&gt;=0,"1","0")</f>
        <v>1</v>
      </c>
      <c r="F622" s="499" t="str">
        <f>IF(งบทดลองเบื้องต้น!F622&gt;=0,"1","0")</f>
        <v>1</v>
      </c>
      <c r="G622" s="499" t="str">
        <f>IF(งบทดลองเบื้องต้น!G622&gt;=0,"1","0")</f>
        <v>1</v>
      </c>
      <c r="H622" s="499" t="str">
        <f>IF(งบทดลองเบื้องต้น!H622&gt;=0,"1","0")</f>
        <v>1</v>
      </c>
      <c r="I622" s="499" t="str">
        <f>IF(งบทดลองเบื้องต้น!I622&gt;=0,"1","0")</f>
        <v>1</v>
      </c>
      <c r="J622" s="499" t="str">
        <f>IF(งบทดลองเบื้องต้น!J622&gt;=0,"1","0")</f>
        <v>1</v>
      </c>
      <c r="K622" s="499" t="str">
        <f>IF(งบทดลองเบื้องต้น!K622&gt;=0,"1","0")</f>
        <v>1</v>
      </c>
    </row>
    <row r="623" spans="1:11" ht="25.2" customHeight="1">
      <c r="A623" s="497">
        <v>620</v>
      </c>
      <c r="B623" s="452" t="s">
        <v>978</v>
      </c>
      <c r="C623" s="498" t="s">
        <v>282</v>
      </c>
      <c r="D623" s="499" t="str">
        <f>IF(งบทดลองเบื้องต้น!D623&gt;=0,"1","0")</f>
        <v>1</v>
      </c>
      <c r="E623" s="499" t="str">
        <f>IF(งบทดลองเบื้องต้น!E623&gt;=0,"1","0")</f>
        <v>1</v>
      </c>
      <c r="F623" s="499" t="str">
        <f>IF(งบทดลองเบื้องต้น!F623&gt;=0,"1","0")</f>
        <v>1</v>
      </c>
      <c r="G623" s="499" t="str">
        <f>IF(งบทดลองเบื้องต้น!G623&gt;=0,"1","0")</f>
        <v>1</v>
      </c>
      <c r="H623" s="499" t="str">
        <f>IF(งบทดลองเบื้องต้น!H623&gt;=0,"1","0")</f>
        <v>1</v>
      </c>
      <c r="I623" s="499" t="str">
        <f>IF(งบทดลองเบื้องต้น!I623&gt;=0,"1","0")</f>
        <v>1</v>
      </c>
      <c r="J623" s="499" t="str">
        <f>IF(งบทดลองเบื้องต้น!J623&gt;=0,"1","0")</f>
        <v>1</v>
      </c>
      <c r="K623" s="499" t="str">
        <f>IF(งบทดลองเบื้องต้น!K623&gt;=0,"1","0")</f>
        <v>1</v>
      </c>
    </row>
    <row r="624" spans="1:11" ht="25.2" customHeight="1">
      <c r="A624" s="497">
        <v>621</v>
      </c>
      <c r="B624" s="452" t="s">
        <v>979</v>
      </c>
      <c r="C624" s="498" t="s">
        <v>278</v>
      </c>
      <c r="D624" s="499" t="str">
        <f>IF(งบทดลองเบื้องต้น!D624&gt;=0,"1","0")</f>
        <v>1</v>
      </c>
      <c r="E624" s="499" t="str">
        <f>IF(งบทดลองเบื้องต้น!E624&gt;=0,"1","0")</f>
        <v>1</v>
      </c>
      <c r="F624" s="499" t="str">
        <f>IF(งบทดลองเบื้องต้น!F624&gt;=0,"1","0")</f>
        <v>1</v>
      </c>
      <c r="G624" s="499" t="str">
        <f>IF(งบทดลองเบื้องต้น!G624&gt;=0,"1","0")</f>
        <v>1</v>
      </c>
      <c r="H624" s="499" t="str">
        <f>IF(งบทดลองเบื้องต้น!H624&gt;=0,"1","0")</f>
        <v>1</v>
      </c>
      <c r="I624" s="499" t="str">
        <f>IF(งบทดลองเบื้องต้น!I624&gt;=0,"1","0")</f>
        <v>1</v>
      </c>
      <c r="J624" s="499" t="str">
        <f>IF(งบทดลองเบื้องต้น!J624&gt;=0,"1","0")</f>
        <v>1</v>
      </c>
      <c r="K624" s="499" t="str">
        <f>IF(งบทดลองเบื้องต้น!K624&gt;=0,"1","0")</f>
        <v>1</v>
      </c>
    </row>
    <row r="625" spans="1:11" ht="25.2" customHeight="1">
      <c r="A625" s="497">
        <v>622</v>
      </c>
      <c r="B625" s="452" t="s">
        <v>980</v>
      </c>
      <c r="C625" s="498" t="s">
        <v>2316</v>
      </c>
      <c r="D625" s="499" t="str">
        <f>IF(งบทดลองเบื้องต้น!D625&gt;=0,"1","0")</f>
        <v>1</v>
      </c>
      <c r="E625" s="499" t="str">
        <f>IF(งบทดลองเบื้องต้น!E625&gt;=0,"1","0")</f>
        <v>1</v>
      </c>
      <c r="F625" s="499" t="str">
        <f>IF(งบทดลองเบื้องต้น!F625&gt;=0,"1","0")</f>
        <v>1</v>
      </c>
      <c r="G625" s="499" t="str">
        <f>IF(งบทดลองเบื้องต้น!G625&gt;=0,"1","0")</f>
        <v>1</v>
      </c>
      <c r="H625" s="499" t="str">
        <f>IF(งบทดลองเบื้องต้น!H625&gt;=0,"1","0")</f>
        <v>1</v>
      </c>
      <c r="I625" s="499" t="str">
        <f>IF(งบทดลองเบื้องต้น!I625&gt;=0,"1","0")</f>
        <v>1</v>
      </c>
      <c r="J625" s="499" t="str">
        <f>IF(งบทดลองเบื้องต้น!J625&gt;=0,"1","0")</f>
        <v>1</v>
      </c>
      <c r="K625" s="499" t="str">
        <f>IF(งบทดลองเบื้องต้น!K625&gt;=0,"1","0")</f>
        <v>1</v>
      </c>
    </row>
    <row r="626" spans="1:11" ht="25.2" customHeight="1">
      <c r="A626" s="497">
        <v>623</v>
      </c>
      <c r="B626" s="452" t="s">
        <v>981</v>
      </c>
      <c r="C626" s="498" t="s">
        <v>2317</v>
      </c>
      <c r="D626" s="499" t="str">
        <f>IF(งบทดลองเบื้องต้น!D626&gt;=0,"1","0")</f>
        <v>1</v>
      </c>
      <c r="E626" s="499" t="str">
        <f>IF(งบทดลองเบื้องต้น!E626&gt;=0,"1","0")</f>
        <v>1</v>
      </c>
      <c r="F626" s="499" t="str">
        <f>IF(งบทดลองเบื้องต้น!F626&gt;=0,"1","0")</f>
        <v>1</v>
      </c>
      <c r="G626" s="499" t="str">
        <f>IF(งบทดลองเบื้องต้น!G626&gt;=0,"1","0")</f>
        <v>1</v>
      </c>
      <c r="H626" s="499" t="str">
        <f>IF(งบทดลองเบื้องต้น!H626&gt;=0,"1","0")</f>
        <v>1</v>
      </c>
      <c r="I626" s="499" t="str">
        <f>IF(งบทดลองเบื้องต้น!I626&gt;=0,"1","0")</f>
        <v>1</v>
      </c>
      <c r="J626" s="499" t="str">
        <f>IF(งบทดลองเบื้องต้น!J626&gt;=0,"1","0")</f>
        <v>1</v>
      </c>
      <c r="K626" s="499" t="str">
        <f>IF(งบทดลองเบื้องต้น!K626&gt;=0,"1","0")</f>
        <v>1</v>
      </c>
    </row>
    <row r="627" spans="1:11" ht="25.2" customHeight="1">
      <c r="A627" s="497">
        <v>624</v>
      </c>
      <c r="B627" s="452" t="s">
        <v>982</v>
      </c>
      <c r="C627" s="498" t="s">
        <v>2318</v>
      </c>
      <c r="D627" s="499" t="str">
        <f>IF(งบทดลองเบื้องต้น!D627&gt;=0,"1","0")</f>
        <v>1</v>
      </c>
      <c r="E627" s="499" t="str">
        <f>IF(งบทดลองเบื้องต้น!E627&gt;=0,"1","0")</f>
        <v>1</v>
      </c>
      <c r="F627" s="499" t="str">
        <f>IF(งบทดลองเบื้องต้น!F627&gt;=0,"1","0")</f>
        <v>1</v>
      </c>
      <c r="G627" s="499" t="str">
        <f>IF(งบทดลองเบื้องต้น!G627&gt;=0,"1","0")</f>
        <v>1</v>
      </c>
      <c r="H627" s="499" t="str">
        <f>IF(งบทดลองเบื้องต้น!H627&gt;=0,"1","0")</f>
        <v>1</v>
      </c>
      <c r="I627" s="499" t="str">
        <f>IF(งบทดลองเบื้องต้น!I627&gt;=0,"1","0")</f>
        <v>1</v>
      </c>
      <c r="J627" s="499" t="str">
        <f>IF(งบทดลองเบื้องต้น!J627&gt;=0,"1","0")</f>
        <v>1</v>
      </c>
      <c r="K627" s="499" t="str">
        <f>IF(งบทดลองเบื้องต้น!K627&gt;=0,"1","0")</f>
        <v>1</v>
      </c>
    </row>
    <row r="628" spans="1:11" ht="25.2" customHeight="1">
      <c r="A628" s="497">
        <v>625</v>
      </c>
      <c r="B628" s="452" t="s">
        <v>983</v>
      </c>
      <c r="C628" s="498" t="s">
        <v>2319</v>
      </c>
      <c r="D628" s="499" t="str">
        <f>IF(งบทดลองเบื้องต้น!D628&gt;=0,"1","0")</f>
        <v>1</v>
      </c>
      <c r="E628" s="499" t="str">
        <f>IF(งบทดลองเบื้องต้น!E628&gt;=0,"1","0")</f>
        <v>1</v>
      </c>
      <c r="F628" s="499" t="str">
        <f>IF(งบทดลองเบื้องต้น!F628&gt;=0,"1","0")</f>
        <v>1</v>
      </c>
      <c r="G628" s="499" t="str">
        <f>IF(งบทดลองเบื้องต้น!G628&gt;=0,"1","0")</f>
        <v>1</v>
      </c>
      <c r="H628" s="499" t="str">
        <f>IF(งบทดลองเบื้องต้น!H628&gt;=0,"1","0")</f>
        <v>1</v>
      </c>
      <c r="I628" s="499" t="str">
        <f>IF(งบทดลองเบื้องต้น!I628&gt;=0,"1","0")</f>
        <v>1</v>
      </c>
      <c r="J628" s="499" t="str">
        <f>IF(งบทดลองเบื้องต้น!J628&gt;=0,"1","0")</f>
        <v>1</v>
      </c>
      <c r="K628" s="499" t="str">
        <f>IF(งบทดลองเบื้องต้น!K628&gt;=0,"1","0")</f>
        <v>1</v>
      </c>
    </row>
    <row r="629" spans="1:11" ht="25.2" customHeight="1">
      <c r="A629" s="497">
        <v>626</v>
      </c>
      <c r="B629" s="452" t="s">
        <v>984</v>
      </c>
      <c r="C629" s="498" t="s">
        <v>2320</v>
      </c>
      <c r="D629" s="499" t="str">
        <f>IF(งบทดลองเบื้องต้น!D629&gt;=0,"1","0")</f>
        <v>1</v>
      </c>
      <c r="E629" s="499" t="str">
        <f>IF(งบทดลองเบื้องต้น!E629&gt;=0,"1","0")</f>
        <v>1</v>
      </c>
      <c r="F629" s="499" t="str">
        <f>IF(งบทดลองเบื้องต้น!F629&gt;=0,"1","0")</f>
        <v>1</v>
      </c>
      <c r="G629" s="499" t="str">
        <f>IF(งบทดลองเบื้องต้น!G629&gt;=0,"1","0")</f>
        <v>1</v>
      </c>
      <c r="H629" s="499" t="str">
        <f>IF(งบทดลองเบื้องต้น!H629&gt;=0,"1","0")</f>
        <v>1</v>
      </c>
      <c r="I629" s="499" t="str">
        <f>IF(งบทดลองเบื้องต้น!I629&gt;=0,"1","0")</f>
        <v>1</v>
      </c>
      <c r="J629" s="499" t="str">
        <f>IF(งบทดลองเบื้องต้น!J629&gt;=0,"1","0")</f>
        <v>1</v>
      </c>
      <c r="K629" s="499" t="str">
        <f>IF(งบทดลองเบื้องต้น!K629&gt;=0,"1","0")</f>
        <v>1</v>
      </c>
    </row>
    <row r="630" spans="1:11" ht="25.2" customHeight="1">
      <c r="A630" s="497">
        <v>627</v>
      </c>
      <c r="B630" s="452" t="s">
        <v>985</v>
      </c>
      <c r="C630" s="498" t="s">
        <v>2321</v>
      </c>
      <c r="D630" s="499" t="str">
        <f>IF(งบทดลองเบื้องต้น!D630&gt;=0,"1","0")</f>
        <v>1</v>
      </c>
      <c r="E630" s="499" t="str">
        <f>IF(งบทดลองเบื้องต้น!E630&gt;=0,"1","0")</f>
        <v>1</v>
      </c>
      <c r="F630" s="499" t="str">
        <f>IF(งบทดลองเบื้องต้น!F630&gt;=0,"1","0")</f>
        <v>1</v>
      </c>
      <c r="G630" s="499" t="str">
        <f>IF(งบทดลองเบื้องต้น!G630&gt;=0,"1","0")</f>
        <v>1</v>
      </c>
      <c r="H630" s="499" t="str">
        <f>IF(งบทดลองเบื้องต้น!H630&gt;=0,"1","0")</f>
        <v>1</v>
      </c>
      <c r="I630" s="499" t="str">
        <f>IF(งบทดลองเบื้องต้น!I630&gt;=0,"1","0")</f>
        <v>1</v>
      </c>
      <c r="J630" s="499" t="str">
        <f>IF(งบทดลองเบื้องต้น!J630&gt;=0,"1","0")</f>
        <v>1</v>
      </c>
      <c r="K630" s="499" t="str">
        <f>IF(งบทดลองเบื้องต้น!K630&gt;=0,"1","0")</f>
        <v>1</v>
      </c>
    </row>
    <row r="631" spans="1:11" ht="25.2" customHeight="1">
      <c r="A631" s="497">
        <v>628</v>
      </c>
      <c r="B631" s="452" t="s">
        <v>986</v>
      </c>
      <c r="C631" s="498" t="s">
        <v>1855</v>
      </c>
      <c r="D631" s="499" t="str">
        <f>IF(งบทดลองเบื้องต้น!D631&gt;=0,"1","0")</f>
        <v>1</v>
      </c>
      <c r="E631" s="499" t="str">
        <f>IF(งบทดลองเบื้องต้น!E631&gt;=0,"1","0")</f>
        <v>1</v>
      </c>
      <c r="F631" s="499" t="str">
        <f>IF(งบทดลองเบื้องต้น!F631&gt;=0,"1","0")</f>
        <v>1</v>
      </c>
      <c r="G631" s="499" t="str">
        <f>IF(งบทดลองเบื้องต้น!G631&gt;=0,"1","0")</f>
        <v>1</v>
      </c>
      <c r="H631" s="499" t="str">
        <f>IF(งบทดลองเบื้องต้น!H631&gt;=0,"1","0")</f>
        <v>1</v>
      </c>
      <c r="I631" s="499" t="str">
        <f>IF(งบทดลองเบื้องต้น!I631&gt;=0,"1","0")</f>
        <v>1</v>
      </c>
      <c r="J631" s="499" t="str">
        <f>IF(งบทดลองเบื้องต้น!J631&gt;=0,"1","0")</f>
        <v>1</v>
      </c>
      <c r="K631" s="499" t="str">
        <f>IF(งบทดลองเบื้องต้น!K631&gt;=0,"1","0")</f>
        <v>1</v>
      </c>
    </row>
    <row r="632" spans="1:11" ht="25.2" customHeight="1">
      <c r="A632" s="497">
        <v>629</v>
      </c>
      <c r="B632" s="452" t="s">
        <v>987</v>
      </c>
      <c r="C632" s="498" t="s">
        <v>2322</v>
      </c>
      <c r="D632" s="499" t="str">
        <f>IF(งบทดลองเบื้องต้น!D632&gt;=0,"1","0")</f>
        <v>1</v>
      </c>
      <c r="E632" s="499" t="str">
        <f>IF(งบทดลองเบื้องต้น!E632&gt;=0,"1","0")</f>
        <v>1</v>
      </c>
      <c r="F632" s="499" t="str">
        <f>IF(งบทดลองเบื้องต้น!F632&gt;=0,"1","0")</f>
        <v>1</v>
      </c>
      <c r="G632" s="499" t="str">
        <f>IF(งบทดลองเบื้องต้น!G632&gt;=0,"1","0")</f>
        <v>1</v>
      </c>
      <c r="H632" s="499" t="str">
        <f>IF(งบทดลองเบื้องต้น!H632&gt;=0,"1","0")</f>
        <v>1</v>
      </c>
      <c r="I632" s="499" t="str">
        <f>IF(งบทดลองเบื้องต้น!I632&gt;=0,"1","0")</f>
        <v>1</v>
      </c>
      <c r="J632" s="499" t="str">
        <f>IF(งบทดลองเบื้องต้น!J632&gt;=0,"1","0")</f>
        <v>1</v>
      </c>
      <c r="K632" s="499" t="str">
        <f>IF(งบทดลองเบื้องต้น!K632&gt;=0,"1","0")</f>
        <v>1</v>
      </c>
    </row>
    <row r="633" spans="1:11" ht="25.2" customHeight="1">
      <c r="A633" s="497">
        <v>630</v>
      </c>
      <c r="B633" s="452" t="s">
        <v>988</v>
      </c>
      <c r="C633" s="498" t="s">
        <v>2323</v>
      </c>
      <c r="D633" s="499" t="str">
        <f>IF(งบทดลองเบื้องต้น!D633&gt;=0,"1","0")</f>
        <v>1</v>
      </c>
      <c r="E633" s="499" t="str">
        <f>IF(งบทดลองเบื้องต้น!E633&gt;=0,"1","0")</f>
        <v>1</v>
      </c>
      <c r="F633" s="499" t="str">
        <f>IF(งบทดลองเบื้องต้น!F633&gt;=0,"1","0")</f>
        <v>1</v>
      </c>
      <c r="G633" s="499" t="str">
        <f>IF(งบทดลองเบื้องต้น!G633&gt;=0,"1","0")</f>
        <v>1</v>
      </c>
      <c r="H633" s="499" t="str">
        <f>IF(งบทดลองเบื้องต้น!H633&gt;=0,"1","0")</f>
        <v>1</v>
      </c>
      <c r="I633" s="499" t="str">
        <f>IF(งบทดลองเบื้องต้น!I633&gt;=0,"1","0")</f>
        <v>1</v>
      </c>
      <c r="J633" s="499" t="str">
        <f>IF(งบทดลองเบื้องต้น!J633&gt;=0,"1","0")</f>
        <v>1</v>
      </c>
      <c r="K633" s="499" t="str">
        <f>IF(งบทดลองเบื้องต้น!K633&gt;=0,"1","0")</f>
        <v>1</v>
      </c>
    </row>
    <row r="634" spans="1:11" ht="25.2" customHeight="1">
      <c r="A634" s="497">
        <v>631</v>
      </c>
      <c r="B634" s="452" t="s">
        <v>989</v>
      </c>
      <c r="C634" s="498" t="s">
        <v>2324</v>
      </c>
      <c r="D634" s="499" t="str">
        <f>IF(งบทดลองเบื้องต้น!D634&gt;=0,"1","0")</f>
        <v>1</v>
      </c>
      <c r="E634" s="499" t="str">
        <f>IF(งบทดลองเบื้องต้น!E634&gt;=0,"1","0")</f>
        <v>1</v>
      </c>
      <c r="F634" s="499" t="str">
        <f>IF(งบทดลองเบื้องต้น!F634&gt;=0,"1","0")</f>
        <v>1</v>
      </c>
      <c r="G634" s="499" t="str">
        <f>IF(งบทดลองเบื้องต้น!G634&gt;=0,"1","0")</f>
        <v>1</v>
      </c>
      <c r="H634" s="499" t="str">
        <f>IF(งบทดลองเบื้องต้น!H634&gt;=0,"1","0")</f>
        <v>1</v>
      </c>
      <c r="I634" s="499" t="str">
        <f>IF(งบทดลองเบื้องต้น!I634&gt;=0,"1","0")</f>
        <v>1</v>
      </c>
      <c r="J634" s="499" t="str">
        <f>IF(งบทดลองเบื้องต้น!J634&gt;=0,"1","0")</f>
        <v>1</v>
      </c>
      <c r="K634" s="499" t="str">
        <f>IF(งบทดลองเบื้องต้น!K634&gt;=0,"1","0")</f>
        <v>1</v>
      </c>
    </row>
    <row r="635" spans="1:11" ht="25.2" customHeight="1">
      <c r="A635" s="497">
        <v>632</v>
      </c>
      <c r="B635" s="452" t="s">
        <v>990</v>
      </c>
      <c r="C635" s="498" t="s">
        <v>2325</v>
      </c>
      <c r="D635" s="499" t="str">
        <f>IF(งบทดลองเบื้องต้น!D635&gt;=0,"1","0")</f>
        <v>1</v>
      </c>
      <c r="E635" s="499" t="str">
        <f>IF(งบทดลองเบื้องต้น!E635&gt;=0,"1","0")</f>
        <v>1</v>
      </c>
      <c r="F635" s="499" t="str">
        <f>IF(งบทดลองเบื้องต้น!F635&gt;=0,"1","0")</f>
        <v>1</v>
      </c>
      <c r="G635" s="499" t="str">
        <f>IF(งบทดลองเบื้องต้น!G635&gt;=0,"1","0")</f>
        <v>1</v>
      </c>
      <c r="H635" s="499" t="str">
        <f>IF(งบทดลองเบื้องต้น!H635&gt;=0,"1","0")</f>
        <v>1</v>
      </c>
      <c r="I635" s="499" t="str">
        <f>IF(งบทดลองเบื้องต้น!I635&gt;=0,"1","0")</f>
        <v>1</v>
      </c>
      <c r="J635" s="499" t="str">
        <f>IF(งบทดลองเบื้องต้น!J635&gt;=0,"1","0")</f>
        <v>1</v>
      </c>
      <c r="K635" s="499" t="str">
        <f>IF(งบทดลองเบื้องต้น!K635&gt;=0,"1","0")</f>
        <v>1</v>
      </c>
    </row>
    <row r="636" spans="1:11" ht="25.2" customHeight="1">
      <c r="A636" s="497">
        <v>633</v>
      </c>
      <c r="B636" s="452" t="s">
        <v>991</v>
      </c>
      <c r="C636" s="498" t="s">
        <v>2326</v>
      </c>
      <c r="D636" s="499" t="str">
        <f>IF(งบทดลองเบื้องต้น!D636&gt;=0,"1","0")</f>
        <v>1</v>
      </c>
      <c r="E636" s="499" t="str">
        <f>IF(งบทดลองเบื้องต้น!E636&gt;=0,"1","0")</f>
        <v>1</v>
      </c>
      <c r="F636" s="499" t="str">
        <f>IF(งบทดลองเบื้องต้น!F636&gt;=0,"1","0")</f>
        <v>1</v>
      </c>
      <c r="G636" s="499" t="str">
        <f>IF(งบทดลองเบื้องต้น!G636&gt;=0,"1","0")</f>
        <v>1</v>
      </c>
      <c r="H636" s="499" t="str">
        <f>IF(งบทดลองเบื้องต้น!H636&gt;=0,"1","0")</f>
        <v>1</v>
      </c>
      <c r="I636" s="499" t="str">
        <f>IF(งบทดลองเบื้องต้น!I636&gt;=0,"1","0")</f>
        <v>1</v>
      </c>
      <c r="J636" s="499" t="str">
        <f>IF(งบทดลองเบื้องต้น!J636&gt;=0,"1","0")</f>
        <v>1</v>
      </c>
      <c r="K636" s="499" t="str">
        <f>IF(งบทดลองเบื้องต้น!K636&gt;=0,"1","0")</f>
        <v>1</v>
      </c>
    </row>
    <row r="637" spans="1:11" ht="25.2" customHeight="1">
      <c r="A637" s="497">
        <v>634</v>
      </c>
      <c r="B637" s="452" t="s">
        <v>992</v>
      </c>
      <c r="C637" s="498" t="s">
        <v>2327</v>
      </c>
      <c r="D637" s="499" t="str">
        <f>IF(งบทดลองเบื้องต้น!D637&gt;=0,"1","0")</f>
        <v>1</v>
      </c>
      <c r="E637" s="499" t="str">
        <f>IF(งบทดลองเบื้องต้น!E637&gt;=0,"1","0")</f>
        <v>1</v>
      </c>
      <c r="F637" s="499" t="str">
        <f>IF(งบทดลองเบื้องต้น!F637&gt;=0,"1","0")</f>
        <v>1</v>
      </c>
      <c r="G637" s="499" t="str">
        <f>IF(งบทดลองเบื้องต้น!G637&gt;=0,"1","0")</f>
        <v>1</v>
      </c>
      <c r="H637" s="499" t="str">
        <f>IF(งบทดลองเบื้องต้น!H637&gt;=0,"1","0")</f>
        <v>1</v>
      </c>
      <c r="I637" s="499" t="str">
        <f>IF(งบทดลองเบื้องต้น!I637&gt;=0,"1","0")</f>
        <v>1</v>
      </c>
      <c r="J637" s="499" t="str">
        <f>IF(งบทดลองเบื้องต้น!J637&gt;=0,"1","0")</f>
        <v>1</v>
      </c>
      <c r="K637" s="499" t="str">
        <f>IF(งบทดลองเบื้องต้น!K637&gt;=0,"1","0")</f>
        <v>1</v>
      </c>
    </row>
    <row r="638" spans="1:11" ht="25.2" customHeight="1">
      <c r="A638" s="497">
        <v>635</v>
      </c>
      <c r="B638" s="452" t="s">
        <v>993</v>
      </c>
      <c r="C638" s="498" t="s">
        <v>2328</v>
      </c>
      <c r="D638" s="499" t="str">
        <f>IF(งบทดลองเบื้องต้น!D638&gt;=0,"1","0")</f>
        <v>1</v>
      </c>
      <c r="E638" s="499" t="str">
        <f>IF(งบทดลองเบื้องต้น!E638&gt;=0,"1","0")</f>
        <v>1</v>
      </c>
      <c r="F638" s="499" t="str">
        <f>IF(งบทดลองเบื้องต้น!F638&gt;=0,"1","0")</f>
        <v>1</v>
      </c>
      <c r="G638" s="499" t="str">
        <f>IF(งบทดลองเบื้องต้น!G638&gt;=0,"1","0")</f>
        <v>1</v>
      </c>
      <c r="H638" s="499" t="str">
        <f>IF(งบทดลองเบื้องต้น!H638&gt;=0,"1","0")</f>
        <v>1</v>
      </c>
      <c r="I638" s="499" t="str">
        <f>IF(งบทดลองเบื้องต้น!I638&gt;=0,"1","0")</f>
        <v>1</v>
      </c>
      <c r="J638" s="499" t="str">
        <f>IF(งบทดลองเบื้องต้น!J638&gt;=0,"1","0")</f>
        <v>1</v>
      </c>
      <c r="K638" s="499" t="str">
        <f>IF(งบทดลองเบื้องต้น!K638&gt;=0,"1","0")</f>
        <v>1</v>
      </c>
    </row>
    <row r="639" spans="1:11" ht="25.2" customHeight="1">
      <c r="A639" s="497">
        <v>636</v>
      </c>
      <c r="B639" s="452" t="s">
        <v>994</v>
      </c>
      <c r="C639" s="498" t="s">
        <v>2329</v>
      </c>
      <c r="D639" s="499" t="str">
        <f>IF(งบทดลองเบื้องต้น!D639&gt;=0,"1","0")</f>
        <v>1</v>
      </c>
      <c r="E639" s="499" t="str">
        <f>IF(งบทดลองเบื้องต้น!E639&gt;=0,"1","0")</f>
        <v>1</v>
      </c>
      <c r="F639" s="499" t="str">
        <f>IF(งบทดลองเบื้องต้น!F639&gt;=0,"1","0")</f>
        <v>1</v>
      </c>
      <c r="G639" s="499" t="str">
        <f>IF(งบทดลองเบื้องต้น!G639&gt;=0,"1","0")</f>
        <v>1</v>
      </c>
      <c r="H639" s="499" t="str">
        <f>IF(งบทดลองเบื้องต้น!H639&gt;=0,"1","0")</f>
        <v>1</v>
      </c>
      <c r="I639" s="499" t="str">
        <f>IF(งบทดลองเบื้องต้น!I639&gt;=0,"1","0")</f>
        <v>1</v>
      </c>
      <c r="J639" s="499" t="str">
        <f>IF(งบทดลองเบื้องต้น!J639&gt;=0,"1","0")</f>
        <v>1</v>
      </c>
      <c r="K639" s="499" t="str">
        <f>IF(งบทดลองเบื้องต้น!K639&gt;=0,"1","0")</f>
        <v>1</v>
      </c>
    </row>
    <row r="640" spans="1:11" ht="25.2" customHeight="1">
      <c r="A640" s="497">
        <v>637</v>
      </c>
      <c r="B640" s="452" t="s">
        <v>995</v>
      </c>
      <c r="C640" s="498" t="s">
        <v>283</v>
      </c>
      <c r="D640" s="499" t="str">
        <f>IF(งบทดลองเบื้องต้น!D640&gt;=0,"1","0")</f>
        <v>1</v>
      </c>
      <c r="E640" s="499" t="str">
        <f>IF(งบทดลองเบื้องต้น!E640&gt;=0,"1","0")</f>
        <v>1</v>
      </c>
      <c r="F640" s="499" t="str">
        <f>IF(งบทดลองเบื้องต้น!F640&gt;=0,"1","0")</f>
        <v>1</v>
      </c>
      <c r="G640" s="499" t="str">
        <f>IF(งบทดลองเบื้องต้น!G640&gt;=0,"1","0")</f>
        <v>1</v>
      </c>
      <c r="H640" s="499" t="str">
        <f>IF(งบทดลองเบื้องต้น!H640&gt;=0,"1","0")</f>
        <v>1</v>
      </c>
      <c r="I640" s="499" t="str">
        <f>IF(งบทดลองเบื้องต้น!I640&gt;=0,"1","0")</f>
        <v>1</v>
      </c>
      <c r="J640" s="499" t="str">
        <f>IF(งบทดลองเบื้องต้น!J640&gt;=0,"1","0")</f>
        <v>1</v>
      </c>
      <c r="K640" s="499" t="str">
        <f>IF(งบทดลองเบื้องต้น!K640&gt;=0,"1","0")</f>
        <v>1</v>
      </c>
    </row>
    <row r="641" spans="1:11" ht="25.2" customHeight="1">
      <c r="A641" s="497">
        <v>638</v>
      </c>
      <c r="B641" s="452" t="s">
        <v>996</v>
      </c>
      <c r="C641" s="498" t="s">
        <v>284</v>
      </c>
      <c r="D641" s="499" t="str">
        <f>IF(งบทดลองเบื้องต้น!D641&gt;=0,"1","0")</f>
        <v>1</v>
      </c>
      <c r="E641" s="499" t="str">
        <f>IF(งบทดลองเบื้องต้น!E641&gt;=0,"1","0")</f>
        <v>1</v>
      </c>
      <c r="F641" s="499" t="str">
        <f>IF(งบทดลองเบื้องต้น!F641&gt;=0,"1","0")</f>
        <v>1</v>
      </c>
      <c r="G641" s="499" t="str">
        <f>IF(งบทดลองเบื้องต้น!G641&gt;=0,"1","0")</f>
        <v>1</v>
      </c>
      <c r="H641" s="499" t="str">
        <f>IF(งบทดลองเบื้องต้น!H641&gt;=0,"1","0")</f>
        <v>1</v>
      </c>
      <c r="I641" s="499" t="str">
        <f>IF(งบทดลองเบื้องต้น!I641&gt;=0,"1","0")</f>
        <v>1</v>
      </c>
      <c r="J641" s="499" t="str">
        <f>IF(งบทดลองเบื้องต้น!J641&gt;=0,"1","0")</f>
        <v>1</v>
      </c>
      <c r="K641" s="499" t="str">
        <f>IF(งบทดลองเบื้องต้น!K641&gt;=0,"1","0")</f>
        <v>1</v>
      </c>
    </row>
    <row r="642" spans="1:11" ht="25.2" customHeight="1">
      <c r="A642" s="497">
        <v>639</v>
      </c>
      <c r="B642" s="452" t="s">
        <v>997</v>
      </c>
      <c r="C642" s="498" t="s">
        <v>285</v>
      </c>
      <c r="D642" s="499" t="str">
        <f>IF(งบทดลองเบื้องต้น!D642&gt;=0,"1","0")</f>
        <v>1</v>
      </c>
      <c r="E642" s="499" t="str">
        <f>IF(งบทดลองเบื้องต้น!E642&gt;=0,"1","0")</f>
        <v>1</v>
      </c>
      <c r="F642" s="499" t="str">
        <f>IF(งบทดลองเบื้องต้น!F642&gt;=0,"1","0")</f>
        <v>1</v>
      </c>
      <c r="G642" s="499" t="str">
        <f>IF(งบทดลองเบื้องต้น!G642&gt;=0,"1","0")</f>
        <v>1</v>
      </c>
      <c r="H642" s="499" t="str">
        <f>IF(งบทดลองเบื้องต้น!H642&gt;=0,"1","0")</f>
        <v>1</v>
      </c>
      <c r="I642" s="499" t="str">
        <f>IF(งบทดลองเบื้องต้น!I642&gt;=0,"1","0")</f>
        <v>1</v>
      </c>
      <c r="J642" s="499" t="str">
        <f>IF(งบทดลองเบื้องต้น!J642&gt;=0,"1","0")</f>
        <v>1</v>
      </c>
      <c r="K642" s="499" t="str">
        <f>IF(งบทดลองเบื้องต้น!K642&gt;=0,"1","0")</f>
        <v>1</v>
      </c>
    </row>
    <row r="643" spans="1:11" ht="25.2" customHeight="1">
      <c r="A643" s="497">
        <v>640</v>
      </c>
      <c r="B643" s="452" t="s">
        <v>998</v>
      </c>
      <c r="C643" s="498" t="s">
        <v>286</v>
      </c>
      <c r="D643" s="499" t="str">
        <f>IF(งบทดลองเบื้องต้น!D643&gt;=0,"1","0")</f>
        <v>1</v>
      </c>
      <c r="E643" s="499" t="str">
        <f>IF(งบทดลองเบื้องต้น!E643&gt;=0,"1","0")</f>
        <v>1</v>
      </c>
      <c r="F643" s="499" t="str">
        <f>IF(งบทดลองเบื้องต้น!F643&gt;=0,"1","0")</f>
        <v>1</v>
      </c>
      <c r="G643" s="499" t="str">
        <f>IF(งบทดลองเบื้องต้น!G643&gt;=0,"1","0")</f>
        <v>1</v>
      </c>
      <c r="H643" s="499" t="str">
        <f>IF(งบทดลองเบื้องต้น!H643&gt;=0,"1","0")</f>
        <v>1</v>
      </c>
      <c r="I643" s="499" t="str">
        <f>IF(งบทดลองเบื้องต้น!I643&gt;=0,"1","0")</f>
        <v>1</v>
      </c>
      <c r="J643" s="499" t="str">
        <f>IF(งบทดลองเบื้องต้น!J643&gt;=0,"1","0")</f>
        <v>1</v>
      </c>
      <c r="K643" s="499" t="str">
        <f>IF(งบทดลองเบื้องต้น!K643&gt;=0,"1","0")</f>
        <v>1</v>
      </c>
    </row>
    <row r="644" spans="1:11" ht="25.2" customHeight="1">
      <c r="A644" s="497">
        <v>641</v>
      </c>
      <c r="B644" s="452" t="s">
        <v>999</v>
      </c>
      <c r="C644" s="498" t="s">
        <v>457</v>
      </c>
      <c r="D644" s="499" t="str">
        <f>IF(งบทดลองเบื้องต้น!D644&gt;=0,"1","0")</f>
        <v>1</v>
      </c>
      <c r="E644" s="499" t="str">
        <f>IF(งบทดลองเบื้องต้น!E644&gt;=0,"1","0")</f>
        <v>1</v>
      </c>
      <c r="F644" s="499" t="str">
        <f>IF(งบทดลองเบื้องต้น!F644&gt;=0,"1","0")</f>
        <v>1</v>
      </c>
      <c r="G644" s="499" t="str">
        <f>IF(งบทดลองเบื้องต้น!G644&gt;=0,"1","0")</f>
        <v>1</v>
      </c>
      <c r="H644" s="499" t="str">
        <f>IF(งบทดลองเบื้องต้น!H644&gt;=0,"1","0")</f>
        <v>1</v>
      </c>
      <c r="I644" s="499" t="str">
        <f>IF(งบทดลองเบื้องต้น!I644&gt;=0,"1","0")</f>
        <v>1</v>
      </c>
      <c r="J644" s="499" t="str">
        <f>IF(งบทดลองเบื้องต้น!J644&gt;=0,"1","0")</f>
        <v>1</v>
      </c>
      <c r="K644" s="499" t="str">
        <f>IF(งบทดลองเบื้องต้น!K644&gt;=0,"1","0")</f>
        <v>1</v>
      </c>
    </row>
    <row r="645" spans="1:11" ht="25.2" customHeight="1">
      <c r="A645" s="497">
        <v>642</v>
      </c>
      <c r="B645" s="452" t="s">
        <v>1000</v>
      </c>
      <c r="C645" s="498" t="s">
        <v>287</v>
      </c>
      <c r="D645" s="499" t="str">
        <f>IF(งบทดลองเบื้องต้น!D645&gt;=0,"1","0")</f>
        <v>1</v>
      </c>
      <c r="E645" s="499" t="str">
        <f>IF(งบทดลองเบื้องต้น!E645&gt;=0,"1","0")</f>
        <v>1</v>
      </c>
      <c r="F645" s="499" t="str">
        <f>IF(งบทดลองเบื้องต้น!F645&gt;=0,"1","0")</f>
        <v>1</v>
      </c>
      <c r="G645" s="499" t="str">
        <f>IF(งบทดลองเบื้องต้น!G645&gt;=0,"1","0")</f>
        <v>1</v>
      </c>
      <c r="H645" s="499" t="str">
        <f>IF(งบทดลองเบื้องต้น!H645&gt;=0,"1","0")</f>
        <v>1</v>
      </c>
      <c r="I645" s="499" t="str">
        <f>IF(งบทดลองเบื้องต้น!I645&gt;=0,"1","0")</f>
        <v>1</v>
      </c>
      <c r="J645" s="499" t="str">
        <f>IF(งบทดลองเบื้องต้น!J645&gt;=0,"1","0")</f>
        <v>1</v>
      </c>
      <c r="K645" s="499" t="str">
        <f>IF(งบทดลองเบื้องต้น!K645&gt;=0,"1","0")</f>
        <v>1</v>
      </c>
    </row>
    <row r="646" spans="1:11" ht="25.2" customHeight="1">
      <c r="A646" s="497">
        <v>643</v>
      </c>
      <c r="B646" s="452" t="s">
        <v>1001</v>
      </c>
      <c r="C646" s="498" t="s">
        <v>288</v>
      </c>
      <c r="D646" s="499" t="str">
        <f>IF(งบทดลองเบื้องต้น!D646&gt;=0,"1","0")</f>
        <v>1</v>
      </c>
      <c r="E646" s="499" t="str">
        <f>IF(งบทดลองเบื้องต้น!E646&gt;=0,"1","0")</f>
        <v>1</v>
      </c>
      <c r="F646" s="499" t="str">
        <f>IF(งบทดลองเบื้องต้น!F646&gt;=0,"1","0")</f>
        <v>1</v>
      </c>
      <c r="G646" s="499" t="str">
        <f>IF(งบทดลองเบื้องต้น!G646&gt;=0,"1","0")</f>
        <v>1</v>
      </c>
      <c r="H646" s="499" t="str">
        <f>IF(งบทดลองเบื้องต้น!H646&gt;=0,"1","0")</f>
        <v>1</v>
      </c>
      <c r="I646" s="499" t="str">
        <f>IF(งบทดลองเบื้องต้น!I646&gt;=0,"1","0")</f>
        <v>1</v>
      </c>
      <c r="J646" s="499" t="str">
        <f>IF(งบทดลองเบื้องต้น!J646&gt;=0,"1","0")</f>
        <v>1</v>
      </c>
      <c r="K646" s="499" t="str">
        <f>IF(งบทดลองเบื้องต้น!K646&gt;=0,"1","0")</f>
        <v>1</v>
      </c>
    </row>
    <row r="647" spans="1:11" ht="25.2" customHeight="1">
      <c r="A647" s="497">
        <v>644</v>
      </c>
      <c r="B647" s="452" t="s">
        <v>1002</v>
      </c>
      <c r="C647" s="498" t="s">
        <v>289</v>
      </c>
      <c r="D647" s="499" t="str">
        <f>IF(งบทดลองเบื้องต้น!D647&gt;=0,"1","0")</f>
        <v>1</v>
      </c>
      <c r="E647" s="499" t="str">
        <f>IF(งบทดลองเบื้องต้น!E647&gt;=0,"1","0")</f>
        <v>1</v>
      </c>
      <c r="F647" s="499" t="str">
        <f>IF(งบทดลองเบื้องต้น!F647&gt;=0,"1","0")</f>
        <v>1</v>
      </c>
      <c r="G647" s="499" t="str">
        <f>IF(งบทดลองเบื้องต้น!G647&gt;=0,"1","0")</f>
        <v>1</v>
      </c>
      <c r="H647" s="499" t="str">
        <f>IF(งบทดลองเบื้องต้น!H647&gt;=0,"1","0")</f>
        <v>1</v>
      </c>
      <c r="I647" s="499" t="str">
        <f>IF(งบทดลองเบื้องต้น!I647&gt;=0,"1","0")</f>
        <v>1</v>
      </c>
      <c r="J647" s="499" t="str">
        <f>IF(งบทดลองเบื้องต้น!J647&gt;=0,"1","0")</f>
        <v>1</v>
      </c>
      <c r="K647" s="499" t="str">
        <f>IF(งบทดลองเบื้องต้น!K647&gt;=0,"1","0")</f>
        <v>1</v>
      </c>
    </row>
    <row r="648" spans="1:11" ht="25.2" customHeight="1">
      <c r="A648" s="497">
        <v>645</v>
      </c>
      <c r="B648" s="452" t="s">
        <v>1003</v>
      </c>
      <c r="C648" s="498" t="s">
        <v>290</v>
      </c>
      <c r="D648" s="499" t="str">
        <f>IF(งบทดลองเบื้องต้น!D648&gt;=0,"1","0")</f>
        <v>1</v>
      </c>
      <c r="E648" s="499" t="str">
        <f>IF(งบทดลองเบื้องต้น!E648&gt;=0,"1","0")</f>
        <v>1</v>
      </c>
      <c r="F648" s="499" t="str">
        <f>IF(งบทดลองเบื้องต้น!F648&gt;=0,"1","0")</f>
        <v>1</v>
      </c>
      <c r="G648" s="499" t="str">
        <f>IF(งบทดลองเบื้องต้น!G648&gt;=0,"1","0")</f>
        <v>1</v>
      </c>
      <c r="H648" s="499" t="str">
        <f>IF(งบทดลองเบื้องต้น!H648&gt;=0,"1","0")</f>
        <v>1</v>
      </c>
      <c r="I648" s="499" t="str">
        <f>IF(งบทดลองเบื้องต้น!I648&gt;=0,"1","0")</f>
        <v>1</v>
      </c>
      <c r="J648" s="499" t="str">
        <f>IF(งบทดลองเบื้องต้น!J648&gt;=0,"1","0")</f>
        <v>1</v>
      </c>
      <c r="K648" s="499" t="str">
        <f>IF(งบทดลองเบื้องต้น!K648&gt;=0,"1","0")</f>
        <v>1</v>
      </c>
    </row>
    <row r="649" spans="1:11" ht="25.2" customHeight="1">
      <c r="A649" s="497">
        <v>646</v>
      </c>
      <c r="B649" s="452" t="s">
        <v>1004</v>
      </c>
      <c r="C649" s="498" t="s">
        <v>291</v>
      </c>
      <c r="D649" s="499" t="str">
        <f>IF(งบทดลองเบื้องต้น!D649&gt;=0,"1","0")</f>
        <v>1</v>
      </c>
      <c r="E649" s="499" t="str">
        <f>IF(งบทดลองเบื้องต้น!E649&gt;=0,"1","0")</f>
        <v>1</v>
      </c>
      <c r="F649" s="499" t="str">
        <f>IF(งบทดลองเบื้องต้น!F649&gt;=0,"1","0")</f>
        <v>1</v>
      </c>
      <c r="G649" s="499" t="str">
        <f>IF(งบทดลองเบื้องต้น!G649&gt;=0,"1","0")</f>
        <v>1</v>
      </c>
      <c r="H649" s="499" t="str">
        <f>IF(งบทดลองเบื้องต้น!H649&gt;=0,"1","0")</f>
        <v>1</v>
      </c>
      <c r="I649" s="499" t="str">
        <f>IF(งบทดลองเบื้องต้น!I649&gt;=0,"1","0")</f>
        <v>1</v>
      </c>
      <c r="J649" s="499" t="str">
        <f>IF(งบทดลองเบื้องต้น!J649&gt;=0,"1","0")</f>
        <v>1</v>
      </c>
      <c r="K649" s="499" t="str">
        <f>IF(งบทดลองเบื้องต้น!K649&gt;=0,"1","0")</f>
        <v>1</v>
      </c>
    </row>
    <row r="650" spans="1:11" ht="25.2" customHeight="1">
      <c r="A650" s="497">
        <v>647</v>
      </c>
      <c r="B650" s="452" t="s">
        <v>1005</v>
      </c>
      <c r="C650" s="498" t="s">
        <v>292</v>
      </c>
      <c r="D650" s="499" t="str">
        <f>IF(งบทดลองเบื้องต้น!D650&gt;=0,"1","0")</f>
        <v>1</v>
      </c>
      <c r="E650" s="499" t="str">
        <f>IF(งบทดลองเบื้องต้น!E650&gt;=0,"1","0")</f>
        <v>1</v>
      </c>
      <c r="F650" s="499" t="str">
        <f>IF(งบทดลองเบื้องต้น!F650&gt;=0,"1","0")</f>
        <v>1</v>
      </c>
      <c r="G650" s="499" t="str">
        <f>IF(งบทดลองเบื้องต้น!G650&gt;=0,"1","0")</f>
        <v>1</v>
      </c>
      <c r="H650" s="499" t="str">
        <f>IF(งบทดลองเบื้องต้น!H650&gt;=0,"1","0")</f>
        <v>1</v>
      </c>
      <c r="I650" s="499" t="str">
        <f>IF(งบทดลองเบื้องต้น!I650&gt;=0,"1","0")</f>
        <v>1</v>
      </c>
      <c r="J650" s="499" t="str">
        <f>IF(งบทดลองเบื้องต้น!J650&gt;=0,"1","0")</f>
        <v>1</v>
      </c>
      <c r="K650" s="499" t="str">
        <f>IF(งบทดลองเบื้องต้น!K650&gt;=0,"1","0")</f>
        <v>1</v>
      </c>
    </row>
    <row r="651" spans="1:11" ht="25.2" customHeight="1">
      <c r="A651" s="497">
        <v>648</v>
      </c>
      <c r="B651" s="452" t="s">
        <v>1006</v>
      </c>
      <c r="C651" s="498" t="s">
        <v>293</v>
      </c>
      <c r="D651" s="499" t="str">
        <f>IF(งบทดลองเบื้องต้น!D651&gt;=0,"1","0")</f>
        <v>1</v>
      </c>
      <c r="E651" s="499" t="str">
        <f>IF(งบทดลองเบื้องต้น!E651&gt;=0,"1","0")</f>
        <v>1</v>
      </c>
      <c r="F651" s="499" t="str">
        <f>IF(งบทดลองเบื้องต้น!F651&gt;=0,"1","0")</f>
        <v>1</v>
      </c>
      <c r="G651" s="499" t="str">
        <f>IF(งบทดลองเบื้องต้น!G651&gt;=0,"1","0")</f>
        <v>1</v>
      </c>
      <c r="H651" s="499" t="str">
        <f>IF(งบทดลองเบื้องต้น!H651&gt;=0,"1","0")</f>
        <v>1</v>
      </c>
      <c r="I651" s="499" t="str">
        <f>IF(งบทดลองเบื้องต้น!I651&gt;=0,"1","0")</f>
        <v>1</v>
      </c>
      <c r="J651" s="499" t="str">
        <f>IF(งบทดลองเบื้องต้น!J651&gt;=0,"1","0")</f>
        <v>1</v>
      </c>
      <c r="K651" s="499" t="str">
        <f>IF(งบทดลองเบื้องต้น!K651&gt;=0,"1","0")</f>
        <v>1</v>
      </c>
    </row>
    <row r="652" spans="1:11" ht="25.2" customHeight="1">
      <c r="A652" s="497">
        <v>649</v>
      </c>
      <c r="B652" s="452" t="s">
        <v>1007</v>
      </c>
      <c r="C652" s="498" t="s">
        <v>294</v>
      </c>
      <c r="D652" s="499" t="str">
        <f>IF(งบทดลองเบื้องต้น!D652&gt;=0,"1","0")</f>
        <v>1</v>
      </c>
      <c r="E652" s="499" t="str">
        <f>IF(งบทดลองเบื้องต้น!E652&gt;=0,"1","0")</f>
        <v>1</v>
      </c>
      <c r="F652" s="499" t="str">
        <f>IF(งบทดลองเบื้องต้น!F652&gt;=0,"1","0")</f>
        <v>1</v>
      </c>
      <c r="G652" s="499" t="str">
        <f>IF(งบทดลองเบื้องต้น!G652&gt;=0,"1","0")</f>
        <v>1</v>
      </c>
      <c r="H652" s="499" t="str">
        <f>IF(งบทดลองเบื้องต้น!H652&gt;=0,"1","0")</f>
        <v>1</v>
      </c>
      <c r="I652" s="499" t="str">
        <f>IF(งบทดลองเบื้องต้น!I652&gt;=0,"1","0")</f>
        <v>1</v>
      </c>
      <c r="J652" s="499" t="str">
        <f>IF(งบทดลองเบื้องต้น!J652&gt;=0,"1","0")</f>
        <v>1</v>
      </c>
      <c r="K652" s="499" t="str">
        <f>IF(งบทดลองเบื้องต้น!K652&gt;=0,"1","0")</f>
        <v>1</v>
      </c>
    </row>
    <row r="653" spans="1:11" ht="25.2" customHeight="1">
      <c r="A653" s="497">
        <v>650</v>
      </c>
      <c r="B653" s="452" t="s">
        <v>1008</v>
      </c>
      <c r="C653" s="498" t="s">
        <v>295</v>
      </c>
      <c r="D653" s="499" t="str">
        <f>IF(งบทดลองเบื้องต้น!D653&gt;=0,"1","0")</f>
        <v>1</v>
      </c>
      <c r="E653" s="499" t="str">
        <f>IF(งบทดลองเบื้องต้น!E653&gt;=0,"1","0")</f>
        <v>1</v>
      </c>
      <c r="F653" s="499" t="str">
        <f>IF(งบทดลองเบื้องต้น!F653&gt;=0,"1","0")</f>
        <v>1</v>
      </c>
      <c r="G653" s="499" t="str">
        <f>IF(งบทดลองเบื้องต้น!G653&gt;=0,"1","0")</f>
        <v>1</v>
      </c>
      <c r="H653" s="499" t="str">
        <f>IF(งบทดลองเบื้องต้น!H653&gt;=0,"1","0")</f>
        <v>1</v>
      </c>
      <c r="I653" s="499" t="str">
        <f>IF(งบทดลองเบื้องต้น!I653&gt;=0,"1","0")</f>
        <v>1</v>
      </c>
      <c r="J653" s="499" t="str">
        <f>IF(งบทดลองเบื้องต้น!J653&gt;=0,"1","0")</f>
        <v>1</v>
      </c>
      <c r="K653" s="499" t="str">
        <f>IF(งบทดลองเบื้องต้น!K653&gt;=0,"1","0")</f>
        <v>1</v>
      </c>
    </row>
    <row r="654" spans="1:11" ht="25.2" customHeight="1">
      <c r="A654" s="497">
        <v>651</v>
      </c>
      <c r="B654" s="452" t="s">
        <v>1009</v>
      </c>
      <c r="C654" s="498" t="s">
        <v>296</v>
      </c>
      <c r="D654" s="499" t="str">
        <f>IF(งบทดลองเบื้องต้น!D654&gt;=0,"1","0")</f>
        <v>1</v>
      </c>
      <c r="E654" s="499" t="str">
        <f>IF(งบทดลองเบื้องต้น!E654&gt;=0,"1","0")</f>
        <v>1</v>
      </c>
      <c r="F654" s="499" t="str">
        <f>IF(งบทดลองเบื้องต้น!F654&gt;=0,"1","0")</f>
        <v>1</v>
      </c>
      <c r="G654" s="499" t="str">
        <f>IF(งบทดลองเบื้องต้น!G654&gt;=0,"1","0")</f>
        <v>1</v>
      </c>
      <c r="H654" s="499" t="str">
        <f>IF(งบทดลองเบื้องต้น!H654&gt;=0,"1","0")</f>
        <v>1</v>
      </c>
      <c r="I654" s="499" t="str">
        <f>IF(งบทดลองเบื้องต้น!I654&gt;=0,"1","0")</f>
        <v>1</v>
      </c>
      <c r="J654" s="499" t="str">
        <f>IF(งบทดลองเบื้องต้น!J654&gt;=0,"1","0")</f>
        <v>1</v>
      </c>
      <c r="K654" s="499" t="str">
        <f>IF(งบทดลองเบื้องต้น!K654&gt;=0,"1","0")</f>
        <v>1</v>
      </c>
    </row>
    <row r="655" spans="1:11" ht="25.2" customHeight="1">
      <c r="A655" s="497">
        <v>652</v>
      </c>
      <c r="B655" s="452" t="s">
        <v>1010</v>
      </c>
      <c r="C655" s="498" t="s">
        <v>297</v>
      </c>
      <c r="D655" s="499" t="str">
        <f>IF(งบทดลองเบื้องต้น!D655&gt;=0,"1","0")</f>
        <v>1</v>
      </c>
      <c r="E655" s="499" t="str">
        <f>IF(งบทดลองเบื้องต้น!E655&gt;=0,"1","0")</f>
        <v>1</v>
      </c>
      <c r="F655" s="499" t="str">
        <f>IF(งบทดลองเบื้องต้น!F655&gt;=0,"1","0")</f>
        <v>1</v>
      </c>
      <c r="G655" s="499" t="str">
        <f>IF(งบทดลองเบื้องต้น!G655&gt;=0,"1","0")</f>
        <v>1</v>
      </c>
      <c r="H655" s="499" t="str">
        <f>IF(งบทดลองเบื้องต้น!H655&gt;=0,"1","0")</f>
        <v>1</v>
      </c>
      <c r="I655" s="499" t="str">
        <f>IF(งบทดลองเบื้องต้น!I655&gt;=0,"1","0")</f>
        <v>1</v>
      </c>
      <c r="J655" s="499" t="str">
        <f>IF(งบทดลองเบื้องต้น!J655&gt;=0,"1","0")</f>
        <v>1</v>
      </c>
      <c r="K655" s="499" t="str">
        <f>IF(งบทดลองเบื้องต้น!K655&gt;=0,"1","0")</f>
        <v>1</v>
      </c>
    </row>
    <row r="656" spans="1:11" ht="25.2" customHeight="1">
      <c r="A656" s="497">
        <v>653</v>
      </c>
      <c r="B656" s="452" t="s">
        <v>1011</v>
      </c>
      <c r="C656" s="498" t="s">
        <v>298</v>
      </c>
      <c r="D656" s="499" t="str">
        <f>IF(งบทดลองเบื้องต้น!D656&gt;=0,"1","0")</f>
        <v>1</v>
      </c>
      <c r="E656" s="499" t="str">
        <f>IF(งบทดลองเบื้องต้น!E656&gt;=0,"1","0")</f>
        <v>1</v>
      </c>
      <c r="F656" s="499" t="str">
        <f>IF(งบทดลองเบื้องต้น!F656&gt;=0,"1","0")</f>
        <v>1</v>
      </c>
      <c r="G656" s="499" t="str">
        <f>IF(งบทดลองเบื้องต้น!G656&gt;=0,"1","0")</f>
        <v>1</v>
      </c>
      <c r="H656" s="499" t="str">
        <f>IF(งบทดลองเบื้องต้น!H656&gt;=0,"1","0")</f>
        <v>1</v>
      </c>
      <c r="I656" s="499" t="str">
        <f>IF(งบทดลองเบื้องต้น!I656&gt;=0,"1","0")</f>
        <v>1</v>
      </c>
      <c r="J656" s="499" t="str">
        <f>IF(งบทดลองเบื้องต้น!J656&gt;=0,"1","0")</f>
        <v>1</v>
      </c>
      <c r="K656" s="499" t="str">
        <f>IF(งบทดลองเบื้องต้น!K656&gt;=0,"1","0")</f>
        <v>1</v>
      </c>
    </row>
    <row r="657" spans="1:11" ht="25.2" customHeight="1">
      <c r="A657" s="497">
        <v>654</v>
      </c>
      <c r="B657" s="452" t="s">
        <v>1012</v>
      </c>
      <c r="C657" s="498" t="s">
        <v>299</v>
      </c>
      <c r="D657" s="499" t="str">
        <f>IF(งบทดลองเบื้องต้น!D657&gt;=0,"1","0")</f>
        <v>1</v>
      </c>
      <c r="E657" s="499" t="str">
        <f>IF(งบทดลองเบื้องต้น!E657&gt;=0,"1","0")</f>
        <v>1</v>
      </c>
      <c r="F657" s="499" t="str">
        <f>IF(งบทดลองเบื้องต้น!F657&gt;=0,"1","0")</f>
        <v>1</v>
      </c>
      <c r="G657" s="499" t="str">
        <f>IF(งบทดลองเบื้องต้น!G657&gt;=0,"1","0")</f>
        <v>1</v>
      </c>
      <c r="H657" s="499" t="str">
        <f>IF(งบทดลองเบื้องต้น!H657&gt;=0,"1","0")</f>
        <v>1</v>
      </c>
      <c r="I657" s="499" t="str">
        <f>IF(งบทดลองเบื้องต้น!I657&gt;=0,"1","0")</f>
        <v>1</v>
      </c>
      <c r="J657" s="499" t="str">
        <f>IF(งบทดลองเบื้องต้น!J657&gt;=0,"1","0")</f>
        <v>1</v>
      </c>
      <c r="K657" s="499" t="str">
        <f>IF(งบทดลองเบื้องต้น!K657&gt;=0,"1","0")</f>
        <v>1</v>
      </c>
    </row>
    <row r="658" spans="1:11" ht="25.2" customHeight="1">
      <c r="A658" s="497">
        <v>655</v>
      </c>
      <c r="B658" s="452" t="s">
        <v>1013</v>
      </c>
      <c r="C658" s="498" t="s">
        <v>300</v>
      </c>
      <c r="D658" s="499" t="str">
        <f>IF(งบทดลองเบื้องต้น!D658&gt;=0,"1","0")</f>
        <v>1</v>
      </c>
      <c r="E658" s="499" t="str">
        <f>IF(งบทดลองเบื้องต้น!E658&gt;=0,"1","0")</f>
        <v>1</v>
      </c>
      <c r="F658" s="499" t="str">
        <f>IF(งบทดลองเบื้องต้น!F658&gt;=0,"1","0")</f>
        <v>1</v>
      </c>
      <c r="G658" s="499" t="str">
        <f>IF(งบทดลองเบื้องต้น!G658&gt;=0,"1","0")</f>
        <v>1</v>
      </c>
      <c r="H658" s="499" t="str">
        <f>IF(งบทดลองเบื้องต้น!H658&gt;=0,"1","0")</f>
        <v>1</v>
      </c>
      <c r="I658" s="499" t="str">
        <f>IF(งบทดลองเบื้องต้น!I658&gt;=0,"1","0")</f>
        <v>1</v>
      </c>
      <c r="J658" s="499" t="str">
        <f>IF(งบทดลองเบื้องต้น!J658&gt;=0,"1","0")</f>
        <v>1</v>
      </c>
      <c r="K658" s="499" t="str">
        <f>IF(งบทดลองเบื้องต้น!K658&gt;=0,"1","0")</f>
        <v>1</v>
      </c>
    </row>
    <row r="659" spans="1:11" ht="25.2" customHeight="1">
      <c r="A659" s="497">
        <v>656</v>
      </c>
      <c r="B659" s="452" t="s">
        <v>1014</v>
      </c>
      <c r="C659" s="498" t="s">
        <v>301</v>
      </c>
      <c r="D659" s="499" t="str">
        <f>IF(งบทดลองเบื้องต้น!D659&gt;=0,"1","0")</f>
        <v>1</v>
      </c>
      <c r="E659" s="499" t="str">
        <f>IF(งบทดลองเบื้องต้น!E659&gt;=0,"1","0")</f>
        <v>1</v>
      </c>
      <c r="F659" s="499" t="str">
        <f>IF(งบทดลองเบื้องต้น!F659&gt;=0,"1","0")</f>
        <v>1</v>
      </c>
      <c r="G659" s="499" t="str">
        <f>IF(งบทดลองเบื้องต้น!G659&gt;=0,"1","0")</f>
        <v>1</v>
      </c>
      <c r="H659" s="499" t="str">
        <f>IF(งบทดลองเบื้องต้น!H659&gt;=0,"1","0")</f>
        <v>1</v>
      </c>
      <c r="I659" s="499" t="str">
        <f>IF(งบทดลองเบื้องต้น!I659&gt;=0,"1","0")</f>
        <v>1</v>
      </c>
      <c r="J659" s="499" t="str">
        <f>IF(งบทดลองเบื้องต้น!J659&gt;=0,"1","0")</f>
        <v>1</v>
      </c>
      <c r="K659" s="499" t="str">
        <f>IF(งบทดลองเบื้องต้น!K659&gt;=0,"1","0")</f>
        <v>1</v>
      </c>
    </row>
    <row r="660" spans="1:11" ht="25.2" customHeight="1">
      <c r="A660" s="497">
        <v>657</v>
      </c>
      <c r="B660" s="452" t="s">
        <v>1015</v>
      </c>
      <c r="C660" s="498" t="s">
        <v>302</v>
      </c>
      <c r="D660" s="499" t="str">
        <f>IF(งบทดลองเบื้องต้น!D660&gt;=0,"1","0")</f>
        <v>1</v>
      </c>
      <c r="E660" s="499" t="str">
        <f>IF(งบทดลองเบื้องต้น!E660&gt;=0,"1","0")</f>
        <v>1</v>
      </c>
      <c r="F660" s="499" t="str">
        <f>IF(งบทดลองเบื้องต้น!F660&gt;=0,"1","0")</f>
        <v>1</v>
      </c>
      <c r="G660" s="499" t="str">
        <f>IF(งบทดลองเบื้องต้น!G660&gt;=0,"1","0")</f>
        <v>1</v>
      </c>
      <c r="H660" s="499" t="str">
        <f>IF(งบทดลองเบื้องต้น!H660&gt;=0,"1","0")</f>
        <v>1</v>
      </c>
      <c r="I660" s="499" t="str">
        <f>IF(งบทดลองเบื้องต้น!I660&gt;=0,"1","0")</f>
        <v>1</v>
      </c>
      <c r="J660" s="499" t="str">
        <f>IF(งบทดลองเบื้องต้น!J660&gt;=0,"1","0")</f>
        <v>1</v>
      </c>
      <c r="K660" s="499" t="str">
        <f>IF(งบทดลองเบื้องต้น!K660&gt;=0,"1","0")</f>
        <v>1</v>
      </c>
    </row>
    <row r="661" spans="1:11" ht="25.2" customHeight="1">
      <c r="A661" s="497">
        <v>658</v>
      </c>
      <c r="B661" s="452" t="s">
        <v>1016</v>
      </c>
      <c r="C661" s="498" t="s">
        <v>303</v>
      </c>
      <c r="D661" s="499" t="str">
        <f>IF(งบทดลองเบื้องต้น!D661&gt;=0,"1","0")</f>
        <v>1</v>
      </c>
      <c r="E661" s="499" t="str">
        <f>IF(งบทดลองเบื้องต้น!E661&gt;=0,"1","0")</f>
        <v>1</v>
      </c>
      <c r="F661" s="499" t="str">
        <f>IF(งบทดลองเบื้องต้น!F661&gt;=0,"1","0")</f>
        <v>1</v>
      </c>
      <c r="G661" s="499" t="str">
        <f>IF(งบทดลองเบื้องต้น!G661&gt;=0,"1","0")</f>
        <v>1</v>
      </c>
      <c r="H661" s="499" t="str">
        <f>IF(งบทดลองเบื้องต้น!H661&gt;=0,"1","0")</f>
        <v>1</v>
      </c>
      <c r="I661" s="499" t="str">
        <f>IF(งบทดลองเบื้องต้น!I661&gt;=0,"1","0")</f>
        <v>1</v>
      </c>
      <c r="J661" s="499" t="str">
        <f>IF(งบทดลองเบื้องต้น!J661&gt;=0,"1","0")</f>
        <v>1</v>
      </c>
      <c r="K661" s="499" t="str">
        <f>IF(งบทดลองเบื้องต้น!K661&gt;=0,"1","0")</f>
        <v>1</v>
      </c>
    </row>
    <row r="662" spans="1:11" ht="25.2" customHeight="1">
      <c r="A662" s="497">
        <v>659</v>
      </c>
      <c r="B662" s="452" t="s">
        <v>1017</v>
      </c>
      <c r="C662" s="498" t="s">
        <v>304</v>
      </c>
      <c r="D662" s="499" t="str">
        <f>IF(งบทดลองเบื้องต้น!D662&gt;=0,"1","0")</f>
        <v>1</v>
      </c>
      <c r="E662" s="499" t="str">
        <f>IF(งบทดลองเบื้องต้น!E662&gt;=0,"1","0")</f>
        <v>1</v>
      </c>
      <c r="F662" s="499" t="str">
        <f>IF(งบทดลองเบื้องต้น!F662&gt;=0,"1","0")</f>
        <v>1</v>
      </c>
      <c r="G662" s="499" t="str">
        <f>IF(งบทดลองเบื้องต้น!G662&gt;=0,"1","0")</f>
        <v>1</v>
      </c>
      <c r="H662" s="499" t="str">
        <f>IF(งบทดลองเบื้องต้น!H662&gt;=0,"1","0")</f>
        <v>1</v>
      </c>
      <c r="I662" s="499" t="str">
        <f>IF(งบทดลองเบื้องต้น!I662&gt;=0,"1","0")</f>
        <v>1</v>
      </c>
      <c r="J662" s="499" t="str">
        <f>IF(งบทดลองเบื้องต้น!J662&gt;=0,"1","0")</f>
        <v>1</v>
      </c>
      <c r="K662" s="499" t="str">
        <f>IF(งบทดลองเบื้องต้น!K662&gt;=0,"1","0")</f>
        <v>1</v>
      </c>
    </row>
    <row r="663" spans="1:11" ht="25.2" customHeight="1">
      <c r="A663" s="497">
        <v>660</v>
      </c>
      <c r="B663" s="452" t="s">
        <v>1018</v>
      </c>
      <c r="C663" s="498" t="s">
        <v>305</v>
      </c>
      <c r="D663" s="499" t="str">
        <f>IF(งบทดลองเบื้องต้น!D663&gt;=0,"1","0")</f>
        <v>1</v>
      </c>
      <c r="E663" s="499" t="str">
        <f>IF(งบทดลองเบื้องต้น!E663&gt;=0,"1","0")</f>
        <v>1</v>
      </c>
      <c r="F663" s="499" t="str">
        <f>IF(งบทดลองเบื้องต้น!F663&gt;=0,"1","0")</f>
        <v>1</v>
      </c>
      <c r="G663" s="499" t="str">
        <f>IF(งบทดลองเบื้องต้น!G663&gt;=0,"1","0")</f>
        <v>1</v>
      </c>
      <c r="H663" s="499" t="str">
        <f>IF(งบทดลองเบื้องต้น!H663&gt;=0,"1","0")</f>
        <v>1</v>
      </c>
      <c r="I663" s="499" t="str">
        <f>IF(งบทดลองเบื้องต้น!I663&gt;=0,"1","0")</f>
        <v>1</v>
      </c>
      <c r="J663" s="499" t="str">
        <f>IF(งบทดลองเบื้องต้น!J663&gt;=0,"1","0")</f>
        <v>1</v>
      </c>
      <c r="K663" s="499" t="str">
        <f>IF(งบทดลองเบื้องต้น!K663&gt;=0,"1","0")</f>
        <v>1</v>
      </c>
    </row>
    <row r="664" spans="1:11" s="465" customFormat="1" ht="25.2" customHeight="1">
      <c r="A664" s="497">
        <v>661</v>
      </c>
      <c r="B664" s="452" t="s">
        <v>1019</v>
      </c>
      <c r="C664" s="498" t="s">
        <v>306</v>
      </c>
      <c r="D664" s="499" t="str">
        <f>IF(งบทดลองเบื้องต้น!D664&gt;=0,"1","0")</f>
        <v>1</v>
      </c>
      <c r="E664" s="499" t="str">
        <f>IF(งบทดลองเบื้องต้น!E664&gt;=0,"1","0")</f>
        <v>1</v>
      </c>
      <c r="F664" s="499" t="str">
        <f>IF(งบทดลองเบื้องต้น!F664&gt;=0,"1","0")</f>
        <v>1</v>
      </c>
      <c r="G664" s="499" t="str">
        <f>IF(งบทดลองเบื้องต้น!G664&gt;=0,"1","0")</f>
        <v>1</v>
      </c>
      <c r="H664" s="499" t="str">
        <f>IF(งบทดลองเบื้องต้น!H664&gt;=0,"1","0")</f>
        <v>1</v>
      </c>
      <c r="I664" s="499" t="str">
        <f>IF(งบทดลองเบื้องต้น!I664&gt;=0,"1","0")</f>
        <v>1</v>
      </c>
      <c r="J664" s="499" t="str">
        <f>IF(งบทดลองเบื้องต้น!J664&gt;=0,"1","0")</f>
        <v>1</v>
      </c>
      <c r="K664" s="499" t="str">
        <f>IF(งบทดลองเบื้องต้น!K664&gt;=0,"1","0")</f>
        <v>1</v>
      </c>
    </row>
    <row r="665" spans="1:11" ht="25.2" customHeight="1">
      <c r="A665" s="497">
        <v>662</v>
      </c>
      <c r="B665" s="452" t="s">
        <v>1020</v>
      </c>
      <c r="C665" s="498" t="s">
        <v>307</v>
      </c>
      <c r="D665" s="499" t="str">
        <f>IF(งบทดลองเบื้องต้น!D665&gt;=0,"1","0")</f>
        <v>1</v>
      </c>
      <c r="E665" s="499" t="str">
        <f>IF(งบทดลองเบื้องต้น!E665&gt;=0,"1","0")</f>
        <v>1</v>
      </c>
      <c r="F665" s="499" t="str">
        <f>IF(งบทดลองเบื้องต้น!F665&gt;=0,"1","0")</f>
        <v>1</v>
      </c>
      <c r="G665" s="499" t="str">
        <f>IF(งบทดลองเบื้องต้น!G665&gt;=0,"1","0")</f>
        <v>1</v>
      </c>
      <c r="H665" s="499" t="str">
        <f>IF(งบทดลองเบื้องต้น!H665&gt;=0,"1","0")</f>
        <v>1</v>
      </c>
      <c r="I665" s="499" t="str">
        <f>IF(งบทดลองเบื้องต้น!I665&gt;=0,"1","0")</f>
        <v>1</v>
      </c>
      <c r="J665" s="499" t="str">
        <f>IF(งบทดลองเบื้องต้น!J665&gt;=0,"1","0")</f>
        <v>1</v>
      </c>
      <c r="K665" s="499" t="str">
        <f>IF(งบทดลองเบื้องต้น!K665&gt;=0,"1","0")</f>
        <v>1</v>
      </c>
    </row>
    <row r="666" spans="1:11" s="464" customFormat="1" ht="25.2" customHeight="1">
      <c r="A666" s="497">
        <v>663</v>
      </c>
      <c r="B666" s="452" t="s">
        <v>1021</v>
      </c>
      <c r="C666" s="498" t="s">
        <v>308</v>
      </c>
      <c r="D666" s="499" t="str">
        <f>IF(งบทดลองเบื้องต้น!D666&gt;=0,"1","0")</f>
        <v>1</v>
      </c>
      <c r="E666" s="499" t="str">
        <f>IF(งบทดลองเบื้องต้น!E666&gt;=0,"1","0")</f>
        <v>1</v>
      </c>
      <c r="F666" s="499" t="str">
        <f>IF(งบทดลองเบื้องต้น!F666&gt;=0,"1","0")</f>
        <v>1</v>
      </c>
      <c r="G666" s="499" t="str">
        <f>IF(งบทดลองเบื้องต้น!G666&gt;=0,"1","0")</f>
        <v>1</v>
      </c>
      <c r="H666" s="499" t="str">
        <f>IF(งบทดลองเบื้องต้น!H666&gt;=0,"1","0")</f>
        <v>1</v>
      </c>
      <c r="I666" s="499" t="str">
        <f>IF(งบทดลองเบื้องต้น!I666&gt;=0,"1","0")</f>
        <v>1</v>
      </c>
      <c r="J666" s="499" t="str">
        <f>IF(งบทดลองเบื้องต้น!J666&gt;=0,"1","0")</f>
        <v>1</v>
      </c>
      <c r="K666" s="499" t="str">
        <f>IF(งบทดลองเบื้องต้น!K666&gt;=0,"1","0")</f>
        <v>1</v>
      </c>
    </row>
    <row r="667" spans="1:11" ht="25.2" customHeight="1">
      <c r="A667" s="497">
        <v>664</v>
      </c>
      <c r="B667" s="452" t="s">
        <v>1022</v>
      </c>
      <c r="C667" s="498" t="s">
        <v>309</v>
      </c>
      <c r="D667" s="499" t="str">
        <f>IF(งบทดลองเบื้องต้น!D667&gt;=0,"1","0")</f>
        <v>1</v>
      </c>
      <c r="E667" s="499" t="str">
        <f>IF(งบทดลองเบื้องต้น!E667&gt;=0,"1","0")</f>
        <v>1</v>
      </c>
      <c r="F667" s="499" t="str">
        <f>IF(งบทดลองเบื้องต้น!F667&gt;=0,"1","0")</f>
        <v>1</v>
      </c>
      <c r="G667" s="499" t="str">
        <f>IF(งบทดลองเบื้องต้น!G667&gt;=0,"1","0")</f>
        <v>1</v>
      </c>
      <c r="H667" s="499" t="str">
        <f>IF(งบทดลองเบื้องต้น!H667&gt;=0,"1","0")</f>
        <v>1</v>
      </c>
      <c r="I667" s="499" t="str">
        <f>IF(งบทดลองเบื้องต้น!I667&gt;=0,"1","0")</f>
        <v>1</v>
      </c>
      <c r="J667" s="499" t="str">
        <f>IF(งบทดลองเบื้องต้น!J667&gt;=0,"1","0")</f>
        <v>1</v>
      </c>
      <c r="K667" s="499" t="str">
        <f>IF(งบทดลองเบื้องต้น!K667&gt;=0,"1","0")</f>
        <v>1</v>
      </c>
    </row>
    <row r="668" spans="1:11" ht="25.2" customHeight="1">
      <c r="A668" s="497">
        <v>665</v>
      </c>
      <c r="B668" s="452" t="s">
        <v>1023</v>
      </c>
      <c r="C668" s="498" t="s">
        <v>310</v>
      </c>
      <c r="D668" s="499" t="str">
        <f>IF(งบทดลองเบื้องต้น!D668&gt;=0,"1","0")</f>
        <v>1</v>
      </c>
      <c r="E668" s="499" t="str">
        <f>IF(งบทดลองเบื้องต้น!E668&gt;=0,"1","0")</f>
        <v>1</v>
      </c>
      <c r="F668" s="499" t="str">
        <f>IF(งบทดลองเบื้องต้น!F668&gt;=0,"1","0")</f>
        <v>1</v>
      </c>
      <c r="G668" s="499" t="str">
        <f>IF(งบทดลองเบื้องต้น!G668&gt;=0,"1","0")</f>
        <v>1</v>
      </c>
      <c r="H668" s="499" t="str">
        <f>IF(งบทดลองเบื้องต้น!H668&gt;=0,"1","0")</f>
        <v>1</v>
      </c>
      <c r="I668" s="499" t="str">
        <f>IF(งบทดลองเบื้องต้น!I668&gt;=0,"1","0")</f>
        <v>1</v>
      </c>
      <c r="J668" s="499" t="str">
        <f>IF(งบทดลองเบื้องต้น!J668&gt;=0,"1","0")</f>
        <v>1</v>
      </c>
      <c r="K668" s="499" t="str">
        <f>IF(งบทดลองเบื้องต้น!K668&gt;=0,"1","0")</f>
        <v>1</v>
      </c>
    </row>
    <row r="669" spans="1:11" s="474" customFormat="1" ht="25.2" customHeight="1">
      <c r="A669" s="514">
        <v>666</v>
      </c>
      <c r="B669" s="452" t="s">
        <v>1024</v>
      </c>
      <c r="C669" s="498" t="s">
        <v>311</v>
      </c>
      <c r="D669" s="499" t="str">
        <f>IF(งบทดลองเบื้องต้น!D669&gt;=0,"1","0")</f>
        <v>1</v>
      </c>
      <c r="E669" s="499" t="str">
        <f>IF(งบทดลองเบื้องต้น!E669&gt;=0,"1","0")</f>
        <v>1</v>
      </c>
      <c r="F669" s="499" t="str">
        <f>IF(งบทดลองเบื้องต้น!F669&gt;=0,"1","0")</f>
        <v>1</v>
      </c>
      <c r="G669" s="499" t="str">
        <f>IF(งบทดลองเบื้องต้น!G669&gt;=0,"1","0")</f>
        <v>1</v>
      </c>
      <c r="H669" s="499" t="str">
        <f>IF(งบทดลองเบื้องต้น!H669&gt;=0,"1","0")</f>
        <v>1</v>
      </c>
      <c r="I669" s="499" t="str">
        <f>IF(งบทดลองเบื้องต้น!I669&gt;=0,"1","0")</f>
        <v>1</v>
      </c>
      <c r="J669" s="499" t="str">
        <f>IF(งบทดลองเบื้องต้น!J669&gt;=0,"1","0")</f>
        <v>1</v>
      </c>
      <c r="K669" s="499" t="str">
        <f>IF(งบทดลองเบื้องต้น!K669&gt;=0,"1","0")</f>
        <v>1</v>
      </c>
    </row>
    <row r="670" spans="1:11" ht="25.2" customHeight="1">
      <c r="A670" s="497">
        <v>667</v>
      </c>
      <c r="B670" s="452" t="s">
        <v>1025</v>
      </c>
      <c r="C670" s="498" t="s">
        <v>312</v>
      </c>
      <c r="D670" s="499" t="str">
        <f>IF(งบทดลองเบื้องต้น!D670&gt;=0,"1","0")</f>
        <v>1</v>
      </c>
      <c r="E670" s="499" t="str">
        <f>IF(งบทดลองเบื้องต้น!E670&gt;=0,"1","0")</f>
        <v>1</v>
      </c>
      <c r="F670" s="499" t="str">
        <f>IF(งบทดลองเบื้องต้น!F670&gt;=0,"1","0")</f>
        <v>1</v>
      </c>
      <c r="G670" s="499" t="str">
        <f>IF(งบทดลองเบื้องต้น!G670&gt;=0,"1","0")</f>
        <v>1</v>
      </c>
      <c r="H670" s="499" t="str">
        <f>IF(งบทดลองเบื้องต้น!H670&gt;=0,"1","0")</f>
        <v>1</v>
      </c>
      <c r="I670" s="499" t="str">
        <f>IF(งบทดลองเบื้องต้น!I670&gt;=0,"1","0")</f>
        <v>1</v>
      </c>
      <c r="J670" s="499" t="str">
        <f>IF(งบทดลองเบื้องต้น!J670&gt;=0,"1","0")</f>
        <v>1</v>
      </c>
      <c r="K670" s="499" t="str">
        <f>IF(งบทดลองเบื้องต้น!K670&gt;=0,"1","0")</f>
        <v>1</v>
      </c>
    </row>
    <row r="671" spans="1:11" ht="25.2" customHeight="1">
      <c r="A671" s="497">
        <v>668</v>
      </c>
      <c r="B671" s="452" t="s">
        <v>1026</v>
      </c>
      <c r="C671" s="498" t="s">
        <v>313</v>
      </c>
      <c r="D671" s="499" t="str">
        <f>IF(งบทดลองเบื้องต้น!D671&gt;=0,"1","0")</f>
        <v>1</v>
      </c>
      <c r="E671" s="499" t="str">
        <f>IF(งบทดลองเบื้องต้น!E671&gt;=0,"1","0")</f>
        <v>1</v>
      </c>
      <c r="F671" s="499" t="str">
        <f>IF(งบทดลองเบื้องต้น!F671&gt;=0,"1","0")</f>
        <v>1</v>
      </c>
      <c r="G671" s="499" t="str">
        <f>IF(งบทดลองเบื้องต้น!G671&gt;=0,"1","0")</f>
        <v>1</v>
      </c>
      <c r="H671" s="499" t="str">
        <f>IF(งบทดลองเบื้องต้น!H671&gt;=0,"1","0")</f>
        <v>1</v>
      </c>
      <c r="I671" s="499" t="str">
        <f>IF(งบทดลองเบื้องต้น!I671&gt;=0,"1","0")</f>
        <v>1</v>
      </c>
      <c r="J671" s="499" t="str">
        <f>IF(งบทดลองเบื้องต้น!J671&gt;=0,"1","0")</f>
        <v>1</v>
      </c>
      <c r="K671" s="499" t="str">
        <f>IF(งบทดลองเบื้องต้น!K671&gt;=0,"1","0")</f>
        <v>1</v>
      </c>
    </row>
    <row r="672" spans="1:11" ht="25.2" customHeight="1">
      <c r="A672" s="497">
        <v>669</v>
      </c>
      <c r="B672" s="452" t="s">
        <v>1027</v>
      </c>
      <c r="C672" s="498" t="s">
        <v>314</v>
      </c>
      <c r="D672" s="499" t="str">
        <f>IF(งบทดลองเบื้องต้น!D672&gt;=0,"1","0")</f>
        <v>1</v>
      </c>
      <c r="E672" s="499" t="str">
        <f>IF(งบทดลองเบื้องต้น!E672&gt;=0,"1","0")</f>
        <v>1</v>
      </c>
      <c r="F672" s="499" t="str">
        <f>IF(งบทดลองเบื้องต้น!F672&gt;=0,"1","0")</f>
        <v>1</v>
      </c>
      <c r="G672" s="499" t="str">
        <f>IF(งบทดลองเบื้องต้น!G672&gt;=0,"1","0")</f>
        <v>1</v>
      </c>
      <c r="H672" s="499" t="str">
        <f>IF(งบทดลองเบื้องต้น!H672&gt;=0,"1","0")</f>
        <v>1</v>
      </c>
      <c r="I672" s="499" t="str">
        <f>IF(งบทดลองเบื้องต้น!I672&gt;=0,"1","0")</f>
        <v>1</v>
      </c>
      <c r="J672" s="499" t="str">
        <f>IF(งบทดลองเบื้องต้น!J672&gt;=0,"1","0")</f>
        <v>1</v>
      </c>
      <c r="K672" s="499" t="str">
        <f>IF(งบทดลองเบื้องต้น!K672&gt;=0,"1","0")</f>
        <v>1</v>
      </c>
    </row>
    <row r="673" spans="1:11" s="463" customFormat="1" ht="25.2" customHeight="1">
      <c r="A673" s="497">
        <v>670</v>
      </c>
      <c r="B673" s="452" t="s">
        <v>1028</v>
      </c>
      <c r="C673" s="498" t="s">
        <v>315</v>
      </c>
      <c r="D673" s="499" t="str">
        <f>IF(งบทดลองเบื้องต้น!D673&gt;=0,"1","0")</f>
        <v>1</v>
      </c>
      <c r="E673" s="499" t="str">
        <f>IF(งบทดลองเบื้องต้น!E673&gt;=0,"1","0")</f>
        <v>1</v>
      </c>
      <c r="F673" s="499" t="str">
        <f>IF(งบทดลองเบื้องต้น!F673&gt;=0,"1","0")</f>
        <v>1</v>
      </c>
      <c r="G673" s="499" t="str">
        <f>IF(งบทดลองเบื้องต้น!G673&gt;=0,"1","0")</f>
        <v>1</v>
      </c>
      <c r="H673" s="499" t="str">
        <f>IF(งบทดลองเบื้องต้น!H673&gt;=0,"1","0")</f>
        <v>1</v>
      </c>
      <c r="I673" s="499" t="str">
        <f>IF(งบทดลองเบื้องต้น!I673&gt;=0,"1","0")</f>
        <v>1</v>
      </c>
      <c r="J673" s="499" t="str">
        <f>IF(งบทดลองเบื้องต้น!J673&gt;=0,"1","0")</f>
        <v>1</v>
      </c>
      <c r="K673" s="499" t="str">
        <f>IF(งบทดลองเบื้องต้น!K673&gt;=0,"1","0")</f>
        <v>1</v>
      </c>
    </row>
    <row r="674" spans="1:11" ht="25.2" customHeight="1">
      <c r="A674" s="497">
        <v>671</v>
      </c>
      <c r="B674" s="452" t="s">
        <v>1029</v>
      </c>
      <c r="C674" s="498" t="s">
        <v>316</v>
      </c>
      <c r="D674" s="499" t="str">
        <f>IF(งบทดลองเบื้องต้น!D674&gt;=0,"1","0")</f>
        <v>1</v>
      </c>
      <c r="E674" s="499" t="str">
        <f>IF(งบทดลองเบื้องต้น!E674&gt;=0,"1","0")</f>
        <v>1</v>
      </c>
      <c r="F674" s="499" t="str">
        <f>IF(งบทดลองเบื้องต้น!F674&gt;=0,"1","0")</f>
        <v>1</v>
      </c>
      <c r="G674" s="499" t="str">
        <f>IF(งบทดลองเบื้องต้น!G674&gt;=0,"1","0")</f>
        <v>1</v>
      </c>
      <c r="H674" s="499" t="str">
        <f>IF(งบทดลองเบื้องต้น!H674&gt;=0,"1","0")</f>
        <v>1</v>
      </c>
      <c r="I674" s="499" t="str">
        <f>IF(งบทดลองเบื้องต้น!I674&gt;=0,"1","0")</f>
        <v>1</v>
      </c>
      <c r="J674" s="499" t="str">
        <f>IF(งบทดลองเบื้องต้น!J674&gt;=0,"1","0")</f>
        <v>1</v>
      </c>
      <c r="K674" s="499" t="str">
        <f>IF(งบทดลองเบื้องต้น!K674&gt;=0,"1","0")</f>
        <v>1</v>
      </c>
    </row>
    <row r="675" spans="1:11" ht="25.2" customHeight="1">
      <c r="A675" s="497">
        <v>672</v>
      </c>
      <c r="B675" s="452" t="s">
        <v>1030</v>
      </c>
      <c r="C675" s="498" t="s">
        <v>317</v>
      </c>
      <c r="D675" s="499" t="str">
        <f>IF(งบทดลองเบื้องต้น!D675&gt;=0,"1","0")</f>
        <v>1</v>
      </c>
      <c r="E675" s="499" t="str">
        <f>IF(งบทดลองเบื้องต้น!E675&gt;=0,"1","0")</f>
        <v>1</v>
      </c>
      <c r="F675" s="499" t="str">
        <f>IF(งบทดลองเบื้องต้น!F675&gt;=0,"1","0")</f>
        <v>1</v>
      </c>
      <c r="G675" s="499" t="str">
        <f>IF(งบทดลองเบื้องต้น!G675&gt;=0,"1","0")</f>
        <v>1</v>
      </c>
      <c r="H675" s="499" t="str">
        <f>IF(งบทดลองเบื้องต้น!H675&gt;=0,"1","0")</f>
        <v>1</v>
      </c>
      <c r="I675" s="499" t="str">
        <f>IF(งบทดลองเบื้องต้น!I675&gt;=0,"1","0")</f>
        <v>1</v>
      </c>
      <c r="J675" s="499" t="str">
        <f>IF(งบทดลองเบื้องต้น!J675&gt;=0,"1","0")</f>
        <v>1</v>
      </c>
      <c r="K675" s="499" t="str">
        <f>IF(งบทดลองเบื้องต้น!K675&gt;=0,"1","0")</f>
        <v>1</v>
      </c>
    </row>
    <row r="676" spans="1:11" s="465" customFormat="1" ht="25.2" customHeight="1">
      <c r="A676" s="497">
        <v>673</v>
      </c>
      <c r="B676" s="452" t="s">
        <v>1031</v>
      </c>
      <c r="C676" s="498" t="s">
        <v>318</v>
      </c>
      <c r="D676" s="499" t="str">
        <f>IF(งบทดลองเบื้องต้น!D676&gt;=0,"1","0")</f>
        <v>1</v>
      </c>
      <c r="E676" s="499" t="str">
        <f>IF(งบทดลองเบื้องต้น!E676&gt;=0,"1","0")</f>
        <v>1</v>
      </c>
      <c r="F676" s="499" t="str">
        <f>IF(งบทดลองเบื้องต้น!F676&gt;=0,"1","0")</f>
        <v>1</v>
      </c>
      <c r="G676" s="499" t="str">
        <f>IF(งบทดลองเบื้องต้น!G676&gt;=0,"1","0")</f>
        <v>1</v>
      </c>
      <c r="H676" s="499" t="str">
        <f>IF(งบทดลองเบื้องต้น!H676&gt;=0,"1","0")</f>
        <v>1</v>
      </c>
      <c r="I676" s="499" t="str">
        <f>IF(งบทดลองเบื้องต้น!I676&gt;=0,"1","0")</f>
        <v>1</v>
      </c>
      <c r="J676" s="499" t="str">
        <f>IF(งบทดลองเบื้องต้น!J676&gt;=0,"1","0")</f>
        <v>1</v>
      </c>
      <c r="K676" s="499" t="str">
        <f>IF(งบทดลองเบื้องต้น!K676&gt;=0,"1","0")</f>
        <v>1</v>
      </c>
    </row>
    <row r="677" spans="1:11" ht="25.2" customHeight="1">
      <c r="A677" s="497">
        <v>674</v>
      </c>
      <c r="B677" s="452" t="s">
        <v>1032</v>
      </c>
      <c r="C677" s="498" t="s">
        <v>319</v>
      </c>
      <c r="D677" s="499" t="str">
        <f>IF(งบทดลองเบื้องต้น!D677&gt;=0,"1","0")</f>
        <v>1</v>
      </c>
      <c r="E677" s="499" t="str">
        <f>IF(งบทดลองเบื้องต้น!E677&gt;=0,"1","0")</f>
        <v>1</v>
      </c>
      <c r="F677" s="499" t="str">
        <f>IF(งบทดลองเบื้องต้น!F677&gt;=0,"1","0")</f>
        <v>1</v>
      </c>
      <c r="G677" s="499" t="str">
        <f>IF(งบทดลองเบื้องต้น!G677&gt;=0,"1","0")</f>
        <v>1</v>
      </c>
      <c r="H677" s="499" t="str">
        <f>IF(งบทดลองเบื้องต้น!H677&gt;=0,"1","0")</f>
        <v>1</v>
      </c>
      <c r="I677" s="499" t="str">
        <f>IF(งบทดลองเบื้องต้น!I677&gt;=0,"1","0")</f>
        <v>1</v>
      </c>
      <c r="J677" s="499" t="str">
        <f>IF(งบทดลองเบื้องต้น!J677&gt;=0,"1","0")</f>
        <v>1</v>
      </c>
      <c r="K677" s="499" t="str">
        <f>IF(งบทดลองเบื้องต้น!K677&gt;=0,"1","0")</f>
        <v>1</v>
      </c>
    </row>
    <row r="678" spans="1:11" ht="25.2" customHeight="1">
      <c r="A678" s="497">
        <v>675</v>
      </c>
      <c r="B678" s="452" t="s">
        <v>1033</v>
      </c>
      <c r="C678" s="498" t="s">
        <v>320</v>
      </c>
      <c r="D678" s="499" t="str">
        <f>IF(งบทดลองเบื้องต้น!D678&gt;=0,"1","0")</f>
        <v>1</v>
      </c>
      <c r="E678" s="499" t="str">
        <f>IF(งบทดลองเบื้องต้น!E678&gt;=0,"1","0")</f>
        <v>1</v>
      </c>
      <c r="F678" s="499" t="str">
        <f>IF(งบทดลองเบื้องต้น!F678&gt;=0,"1","0")</f>
        <v>1</v>
      </c>
      <c r="G678" s="499" t="str">
        <f>IF(งบทดลองเบื้องต้น!G678&gt;=0,"1","0")</f>
        <v>1</v>
      </c>
      <c r="H678" s="499" t="str">
        <f>IF(งบทดลองเบื้องต้น!H678&gt;=0,"1","0")</f>
        <v>1</v>
      </c>
      <c r="I678" s="499" t="str">
        <f>IF(งบทดลองเบื้องต้น!I678&gt;=0,"1","0")</f>
        <v>1</v>
      </c>
      <c r="J678" s="499" t="str">
        <f>IF(งบทดลองเบื้องต้น!J678&gt;=0,"1","0")</f>
        <v>1</v>
      </c>
      <c r="K678" s="499" t="str">
        <f>IF(งบทดลองเบื้องต้น!K678&gt;=0,"1","0")</f>
        <v>1</v>
      </c>
    </row>
    <row r="679" spans="1:11" ht="25.2" customHeight="1">
      <c r="A679" s="497">
        <v>676</v>
      </c>
      <c r="B679" s="452" t="s">
        <v>1034</v>
      </c>
      <c r="C679" s="498" t="s">
        <v>321</v>
      </c>
      <c r="D679" s="499" t="str">
        <f>IF(งบทดลองเบื้องต้น!D679&gt;=0,"1","0")</f>
        <v>1</v>
      </c>
      <c r="E679" s="499" t="str">
        <f>IF(งบทดลองเบื้องต้น!E679&gt;=0,"1","0")</f>
        <v>1</v>
      </c>
      <c r="F679" s="499" t="str">
        <f>IF(งบทดลองเบื้องต้น!F679&gt;=0,"1","0")</f>
        <v>1</v>
      </c>
      <c r="G679" s="499" t="str">
        <f>IF(งบทดลองเบื้องต้น!G679&gt;=0,"1","0")</f>
        <v>1</v>
      </c>
      <c r="H679" s="499" t="str">
        <f>IF(งบทดลองเบื้องต้น!H679&gt;=0,"1","0")</f>
        <v>1</v>
      </c>
      <c r="I679" s="499" t="str">
        <f>IF(งบทดลองเบื้องต้น!I679&gt;=0,"1","0")</f>
        <v>1</v>
      </c>
      <c r="J679" s="499" t="str">
        <f>IF(งบทดลองเบื้องต้น!J679&gt;=0,"1","0")</f>
        <v>1</v>
      </c>
      <c r="K679" s="499" t="str">
        <f>IF(งบทดลองเบื้องต้น!K679&gt;=0,"1","0")</f>
        <v>1</v>
      </c>
    </row>
    <row r="680" spans="1:11" ht="25.2" customHeight="1">
      <c r="A680" s="497">
        <v>677</v>
      </c>
      <c r="B680" s="452" t="s">
        <v>1035</v>
      </c>
      <c r="C680" s="498" t="s">
        <v>322</v>
      </c>
      <c r="D680" s="499" t="str">
        <f>IF(งบทดลองเบื้องต้น!D680&gt;=0,"1","0")</f>
        <v>1</v>
      </c>
      <c r="E680" s="499" t="str">
        <f>IF(งบทดลองเบื้องต้น!E680&gt;=0,"1","0")</f>
        <v>1</v>
      </c>
      <c r="F680" s="499" t="str">
        <f>IF(งบทดลองเบื้องต้น!F680&gt;=0,"1","0")</f>
        <v>1</v>
      </c>
      <c r="G680" s="499" t="str">
        <f>IF(งบทดลองเบื้องต้น!G680&gt;=0,"1","0")</f>
        <v>1</v>
      </c>
      <c r="H680" s="499" t="str">
        <f>IF(งบทดลองเบื้องต้น!H680&gt;=0,"1","0")</f>
        <v>1</v>
      </c>
      <c r="I680" s="499" t="str">
        <f>IF(งบทดลองเบื้องต้น!I680&gt;=0,"1","0")</f>
        <v>1</v>
      </c>
      <c r="J680" s="499" t="str">
        <f>IF(งบทดลองเบื้องต้น!J680&gt;=0,"1","0")</f>
        <v>1</v>
      </c>
      <c r="K680" s="499" t="str">
        <f>IF(งบทดลองเบื้องต้น!K680&gt;=0,"1","0")</f>
        <v>1</v>
      </c>
    </row>
    <row r="681" spans="1:11" ht="25.2" customHeight="1">
      <c r="A681" s="497">
        <v>678</v>
      </c>
      <c r="B681" s="452" t="s">
        <v>1036</v>
      </c>
      <c r="C681" s="498" t="s">
        <v>323</v>
      </c>
      <c r="D681" s="499" t="str">
        <f>IF(งบทดลองเบื้องต้น!D681&gt;=0,"1","0")</f>
        <v>1</v>
      </c>
      <c r="E681" s="499" t="str">
        <f>IF(งบทดลองเบื้องต้น!E681&gt;=0,"1","0")</f>
        <v>1</v>
      </c>
      <c r="F681" s="499" t="str">
        <f>IF(งบทดลองเบื้องต้น!F681&gt;=0,"1","0")</f>
        <v>1</v>
      </c>
      <c r="G681" s="499" t="str">
        <f>IF(งบทดลองเบื้องต้น!G681&gt;=0,"1","0")</f>
        <v>1</v>
      </c>
      <c r="H681" s="499" t="str">
        <f>IF(งบทดลองเบื้องต้น!H681&gt;=0,"1","0")</f>
        <v>1</v>
      </c>
      <c r="I681" s="499" t="str">
        <f>IF(งบทดลองเบื้องต้น!I681&gt;=0,"1","0")</f>
        <v>1</v>
      </c>
      <c r="J681" s="499" t="str">
        <f>IF(งบทดลองเบื้องต้น!J681&gt;=0,"1","0")</f>
        <v>1</v>
      </c>
      <c r="K681" s="499" t="str">
        <f>IF(งบทดลองเบื้องต้น!K681&gt;=0,"1","0")</f>
        <v>1</v>
      </c>
    </row>
    <row r="682" spans="1:11" ht="25.2" customHeight="1">
      <c r="A682" s="497">
        <v>679</v>
      </c>
      <c r="B682" s="452" t="s">
        <v>1037</v>
      </c>
      <c r="C682" s="498" t="s">
        <v>324</v>
      </c>
      <c r="D682" s="499" t="str">
        <f>IF(งบทดลองเบื้องต้น!D682&gt;=0,"1","0")</f>
        <v>1</v>
      </c>
      <c r="E682" s="499" t="str">
        <f>IF(งบทดลองเบื้องต้น!E682&gt;=0,"1","0")</f>
        <v>1</v>
      </c>
      <c r="F682" s="499" t="str">
        <f>IF(งบทดลองเบื้องต้น!F682&gt;=0,"1","0")</f>
        <v>1</v>
      </c>
      <c r="G682" s="499" t="str">
        <f>IF(งบทดลองเบื้องต้น!G682&gt;=0,"1","0")</f>
        <v>1</v>
      </c>
      <c r="H682" s="499" t="str">
        <f>IF(งบทดลองเบื้องต้น!H682&gt;=0,"1","0")</f>
        <v>1</v>
      </c>
      <c r="I682" s="499" t="str">
        <f>IF(งบทดลองเบื้องต้น!I682&gt;=0,"1","0")</f>
        <v>1</v>
      </c>
      <c r="J682" s="499" t="str">
        <f>IF(งบทดลองเบื้องต้น!J682&gt;=0,"1","0")</f>
        <v>1</v>
      </c>
      <c r="K682" s="499" t="str">
        <f>IF(งบทดลองเบื้องต้น!K682&gt;=0,"1","0")</f>
        <v>1</v>
      </c>
    </row>
    <row r="683" spans="1:11" s="464" customFormat="1" ht="25.2" customHeight="1">
      <c r="A683" s="497">
        <v>680</v>
      </c>
      <c r="B683" s="452" t="s">
        <v>1038</v>
      </c>
      <c r="C683" s="498" t="s">
        <v>325</v>
      </c>
      <c r="D683" s="499" t="str">
        <f>IF(งบทดลองเบื้องต้น!D683&gt;=0,"1","0")</f>
        <v>1</v>
      </c>
      <c r="E683" s="499" t="str">
        <f>IF(งบทดลองเบื้องต้น!E683&gt;=0,"1","0")</f>
        <v>1</v>
      </c>
      <c r="F683" s="499" t="str">
        <f>IF(งบทดลองเบื้องต้น!F683&gt;=0,"1","0")</f>
        <v>1</v>
      </c>
      <c r="G683" s="499" t="str">
        <f>IF(งบทดลองเบื้องต้น!G683&gt;=0,"1","0")</f>
        <v>1</v>
      </c>
      <c r="H683" s="499" t="str">
        <f>IF(งบทดลองเบื้องต้น!H683&gt;=0,"1","0")</f>
        <v>1</v>
      </c>
      <c r="I683" s="499" t="str">
        <f>IF(งบทดลองเบื้องต้น!I683&gt;=0,"1","0")</f>
        <v>1</v>
      </c>
      <c r="J683" s="499" t="str">
        <f>IF(งบทดลองเบื้องต้น!J683&gt;=0,"1","0")</f>
        <v>1</v>
      </c>
      <c r="K683" s="499" t="str">
        <f>IF(งบทดลองเบื้องต้น!K683&gt;=0,"1","0")</f>
        <v>1</v>
      </c>
    </row>
    <row r="684" spans="1:11" ht="25.2" customHeight="1">
      <c r="A684" s="497">
        <v>681</v>
      </c>
      <c r="B684" s="452" t="s">
        <v>1039</v>
      </c>
      <c r="C684" s="498" t="s">
        <v>326</v>
      </c>
      <c r="D684" s="499" t="str">
        <f>IF(งบทดลองเบื้องต้น!D684&gt;=0,"1","0")</f>
        <v>1</v>
      </c>
      <c r="E684" s="499" t="str">
        <f>IF(งบทดลองเบื้องต้น!E684&gt;=0,"1","0")</f>
        <v>1</v>
      </c>
      <c r="F684" s="499" t="str">
        <f>IF(งบทดลองเบื้องต้น!F684&gt;=0,"1","0")</f>
        <v>1</v>
      </c>
      <c r="G684" s="499" t="str">
        <f>IF(งบทดลองเบื้องต้น!G684&gt;=0,"1","0")</f>
        <v>1</v>
      </c>
      <c r="H684" s="499" t="str">
        <f>IF(งบทดลองเบื้องต้น!H684&gt;=0,"1","0")</f>
        <v>1</v>
      </c>
      <c r="I684" s="499" t="str">
        <f>IF(งบทดลองเบื้องต้น!I684&gt;=0,"1","0")</f>
        <v>1</v>
      </c>
      <c r="J684" s="499" t="str">
        <f>IF(งบทดลองเบื้องต้น!J684&gt;=0,"1","0")</f>
        <v>1</v>
      </c>
      <c r="K684" s="499" t="str">
        <f>IF(งบทดลองเบื้องต้น!K684&gt;=0,"1","0")</f>
        <v>1</v>
      </c>
    </row>
    <row r="685" spans="1:11" ht="25.2" customHeight="1">
      <c r="A685" s="497">
        <v>682</v>
      </c>
      <c r="B685" s="452" t="s">
        <v>1040</v>
      </c>
      <c r="C685" s="498" t="s">
        <v>327</v>
      </c>
      <c r="D685" s="499" t="str">
        <f>IF(งบทดลองเบื้องต้น!D685&gt;=0,"1","0")</f>
        <v>1</v>
      </c>
      <c r="E685" s="499" t="str">
        <f>IF(งบทดลองเบื้องต้น!E685&gt;=0,"1","0")</f>
        <v>1</v>
      </c>
      <c r="F685" s="499" t="str">
        <f>IF(งบทดลองเบื้องต้น!F685&gt;=0,"1","0")</f>
        <v>1</v>
      </c>
      <c r="G685" s="499" t="str">
        <f>IF(งบทดลองเบื้องต้น!G685&gt;=0,"1","0")</f>
        <v>1</v>
      </c>
      <c r="H685" s="499" t="str">
        <f>IF(งบทดลองเบื้องต้น!H685&gt;=0,"1","0")</f>
        <v>1</v>
      </c>
      <c r="I685" s="499" t="str">
        <f>IF(งบทดลองเบื้องต้น!I685&gt;=0,"1","0")</f>
        <v>1</v>
      </c>
      <c r="J685" s="499" t="str">
        <f>IF(งบทดลองเบื้องต้น!J685&gt;=0,"1","0")</f>
        <v>1</v>
      </c>
      <c r="K685" s="499" t="str">
        <f>IF(งบทดลองเบื้องต้น!K685&gt;=0,"1","0")</f>
        <v>1</v>
      </c>
    </row>
    <row r="686" spans="1:11" ht="25.2" customHeight="1">
      <c r="A686" s="497">
        <v>683</v>
      </c>
      <c r="B686" s="452" t="s">
        <v>1041</v>
      </c>
      <c r="C686" s="498" t="s">
        <v>328</v>
      </c>
      <c r="D686" s="499" t="str">
        <f>IF(งบทดลองเบื้องต้น!D686&gt;=0,"1","0")</f>
        <v>1</v>
      </c>
      <c r="E686" s="499" t="str">
        <f>IF(งบทดลองเบื้องต้น!E686&gt;=0,"1","0")</f>
        <v>1</v>
      </c>
      <c r="F686" s="499" t="str">
        <f>IF(งบทดลองเบื้องต้น!F686&gt;=0,"1","0")</f>
        <v>1</v>
      </c>
      <c r="G686" s="499" t="str">
        <f>IF(งบทดลองเบื้องต้น!G686&gt;=0,"1","0")</f>
        <v>1</v>
      </c>
      <c r="H686" s="499" t="str">
        <f>IF(งบทดลองเบื้องต้น!H686&gt;=0,"1","0")</f>
        <v>1</v>
      </c>
      <c r="I686" s="499" t="str">
        <f>IF(งบทดลองเบื้องต้น!I686&gt;=0,"1","0")</f>
        <v>1</v>
      </c>
      <c r="J686" s="499" t="str">
        <f>IF(งบทดลองเบื้องต้น!J686&gt;=0,"1","0")</f>
        <v>1</v>
      </c>
      <c r="K686" s="499" t="str">
        <f>IF(งบทดลองเบื้องต้น!K686&gt;=0,"1","0")</f>
        <v>1</v>
      </c>
    </row>
    <row r="687" spans="1:11" ht="25.2" customHeight="1">
      <c r="A687" s="497">
        <v>684</v>
      </c>
      <c r="B687" s="452" t="s">
        <v>1042</v>
      </c>
      <c r="C687" s="498" t="s">
        <v>329</v>
      </c>
      <c r="D687" s="499" t="str">
        <f>IF(งบทดลองเบื้องต้น!D687&gt;=0,"1","0")</f>
        <v>1</v>
      </c>
      <c r="E687" s="499" t="str">
        <f>IF(งบทดลองเบื้องต้น!E687&gt;=0,"1","0")</f>
        <v>1</v>
      </c>
      <c r="F687" s="499" t="str">
        <f>IF(งบทดลองเบื้องต้น!F687&gt;=0,"1","0")</f>
        <v>1</v>
      </c>
      <c r="G687" s="499" t="str">
        <f>IF(งบทดลองเบื้องต้น!G687&gt;=0,"1","0")</f>
        <v>1</v>
      </c>
      <c r="H687" s="499" t="str">
        <f>IF(งบทดลองเบื้องต้น!H687&gt;=0,"1","0")</f>
        <v>1</v>
      </c>
      <c r="I687" s="499" t="str">
        <f>IF(งบทดลองเบื้องต้น!I687&gt;=0,"1","0")</f>
        <v>1</v>
      </c>
      <c r="J687" s="499" t="str">
        <f>IF(งบทดลองเบื้องต้น!J687&gt;=0,"1","0")</f>
        <v>1</v>
      </c>
      <c r="K687" s="499" t="str">
        <f>IF(งบทดลองเบื้องต้น!K687&gt;=0,"1","0")</f>
        <v>1</v>
      </c>
    </row>
    <row r="688" spans="1:11" ht="25.2" customHeight="1">
      <c r="A688" s="497">
        <v>685</v>
      </c>
      <c r="B688" s="452" t="s">
        <v>1043</v>
      </c>
      <c r="C688" s="498" t="s">
        <v>330</v>
      </c>
      <c r="D688" s="499" t="str">
        <f>IF(งบทดลองเบื้องต้น!D688&gt;=0,"1","0")</f>
        <v>1</v>
      </c>
      <c r="E688" s="499" t="str">
        <f>IF(งบทดลองเบื้องต้น!E688&gt;=0,"1","0")</f>
        <v>1</v>
      </c>
      <c r="F688" s="499" t="str">
        <f>IF(งบทดลองเบื้องต้น!F688&gt;=0,"1","0")</f>
        <v>1</v>
      </c>
      <c r="G688" s="499" t="str">
        <f>IF(งบทดลองเบื้องต้น!G688&gt;=0,"1","0")</f>
        <v>1</v>
      </c>
      <c r="H688" s="499" t="str">
        <f>IF(งบทดลองเบื้องต้น!H688&gt;=0,"1","0")</f>
        <v>1</v>
      </c>
      <c r="I688" s="499" t="str">
        <f>IF(งบทดลองเบื้องต้น!I688&gt;=0,"1","0")</f>
        <v>1</v>
      </c>
      <c r="J688" s="499" t="str">
        <f>IF(งบทดลองเบื้องต้น!J688&gt;=0,"1","0")</f>
        <v>1</v>
      </c>
      <c r="K688" s="499" t="str">
        <f>IF(งบทดลองเบื้องต้น!K688&gt;=0,"1","0")</f>
        <v>1</v>
      </c>
    </row>
    <row r="689" spans="1:11" ht="25.2" customHeight="1">
      <c r="A689" s="497">
        <v>686</v>
      </c>
      <c r="B689" s="452" t="s">
        <v>1044</v>
      </c>
      <c r="C689" s="498" t="s">
        <v>331</v>
      </c>
      <c r="D689" s="499" t="str">
        <f>IF(งบทดลองเบื้องต้น!D689&gt;=0,"1","0")</f>
        <v>1</v>
      </c>
      <c r="E689" s="499" t="str">
        <f>IF(งบทดลองเบื้องต้น!E689&gt;=0,"1","0")</f>
        <v>1</v>
      </c>
      <c r="F689" s="499" t="str">
        <f>IF(งบทดลองเบื้องต้น!F689&gt;=0,"1","0")</f>
        <v>1</v>
      </c>
      <c r="G689" s="499" t="str">
        <f>IF(งบทดลองเบื้องต้น!G689&gt;=0,"1","0")</f>
        <v>1</v>
      </c>
      <c r="H689" s="499" t="str">
        <f>IF(งบทดลองเบื้องต้น!H689&gt;=0,"1","0")</f>
        <v>1</v>
      </c>
      <c r="I689" s="499" t="str">
        <f>IF(งบทดลองเบื้องต้น!I689&gt;=0,"1","0")</f>
        <v>1</v>
      </c>
      <c r="J689" s="499" t="str">
        <f>IF(งบทดลองเบื้องต้น!J689&gt;=0,"1","0")</f>
        <v>1</v>
      </c>
      <c r="K689" s="499" t="str">
        <f>IF(งบทดลองเบื้องต้น!K689&gt;=0,"1","0")</f>
        <v>1</v>
      </c>
    </row>
    <row r="690" spans="1:11" ht="25.2" customHeight="1">
      <c r="A690" s="497">
        <v>687</v>
      </c>
      <c r="B690" s="452" t="s">
        <v>1045</v>
      </c>
      <c r="C690" s="498" t="s">
        <v>2330</v>
      </c>
      <c r="D690" s="499" t="str">
        <f>IF(งบทดลองเบื้องต้น!D690&gt;=0,"1","0")</f>
        <v>1</v>
      </c>
      <c r="E690" s="499" t="str">
        <f>IF(งบทดลองเบื้องต้น!E690&gt;=0,"1","0")</f>
        <v>1</v>
      </c>
      <c r="F690" s="499" t="str">
        <f>IF(งบทดลองเบื้องต้น!F690&gt;=0,"1","0")</f>
        <v>1</v>
      </c>
      <c r="G690" s="499" t="str">
        <f>IF(งบทดลองเบื้องต้น!G690&gt;=0,"1","0")</f>
        <v>1</v>
      </c>
      <c r="H690" s="499" t="str">
        <f>IF(งบทดลองเบื้องต้น!H690&gt;=0,"1","0")</f>
        <v>1</v>
      </c>
      <c r="I690" s="499" t="str">
        <f>IF(งบทดลองเบื้องต้น!I690&gt;=0,"1","0")</f>
        <v>1</v>
      </c>
      <c r="J690" s="499" t="str">
        <f>IF(งบทดลองเบื้องต้น!J690&gt;=0,"1","0")</f>
        <v>1</v>
      </c>
      <c r="K690" s="499" t="str">
        <f>IF(งบทดลองเบื้องต้น!K690&gt;=0,"1","0")</f>
        <v>1</v>
      </c>
    </row>
    <row r="691" spans="1:11" ht="25.2" customHeight="1">
      <c r="A691" s="497">
        <v>688</v>
      </c>
      <c r="B691" s="452" t="s">
        <v>1046</v>
      </c>
      <c r="C691" s="498" t="s">
        <v>332</v>
      </c>
      <c r="D691" s="499" t="str">
        <f>IF(งบทดลองเบื้องต้น!D691&gt;=0,"1","0")</f>
        <v>1</v>
      </c>
      <c r="E691" s="499" t="str">
        <f>IF(งบทดลองเบื้องต้น!E691&gt;=0,"1","0")</f>
        <v>1</v>
      </c>
      <c r="F691" s="499" t="str">
        <f>IF(งบทดลองเบื้องต้น!F691&gt;=0,"1","0")</f>
        <v>1</v>
      </c>
      <c r="G691" s="499" t="str">
        <f>IF(งบทดลองเบื้องต้น!G691&gt;=0,"1","0")</f>
        <v>1</v>
      </c>
      <c r="H691" s="499" t="str">
        <f>IF(งบทดลองเบื้องต้น!H691&gt;=0,"1","0")</f>
        <v>1</v>
      </c>
      <c r="I691" s="499" t="str">
        <f>IF(งบทดลองเบื้องต้น!I691&gt;=0,"1","0")</f>
        <v>1</v>
      </c>
      <c r="J691" s="499" t="str">
        <f>IF(งบทดลองเบื้องต้น!J691&gt;=0,"1","0")</f>
        <v>1</v>
      </c>
      <c r="K691" s="499" t="str">
        <f>IF(งบทดลองเบื้องต้น!K691&gt;=0,"1","0")</f>
        <v>1</v>
      </c>
    </row>
    <row r="692" spans="1:11" ht="25.2" customHeight="1">
      <c r="A692" s="497">
        <v>689</v>
      </c>
      <c r="B692" s="452" t="s">
        <v>1047</v>
      </c>
      <c r="C692" s="498" t="s">
        <v>333</v>
      </c>
      <c r="D692" s="499" t="str">
        <f>IF(งบทดลองเบื้องต้น!D692&gt;=0,"1","0")</f>
        <v>1</v>
      </c>
      <c r="E692" s="499" t="str">
        <f>IF(งบทดลองเบื้องต้น!E692&gt;=0,"1","0")</f>
        <v>1</v>
      </c>
      <c r="F692" s="499" t="str">
        <f>IF(งบทดลองเบื้องต้น!F692&gt;=0,"1","0")</f>
        <v>1</v>
      </c>
      <c r="G692" s="499" t="str">
        <f>IF(งบทดลองเบื้องต้น!G692&gt;=0,"1","0")</f>
        <v>1</v>
      </c>
      <c r="H692" s="499" t="str">
        <f>IF(งบทดลองเบื้องต้น!H692&gt;=0,"1","0")</f>
        <v>1</v>
      </c>
      <c r="I692" s="499" t="str">
        <f>IF(งบทดลองเบื้องต้น!I692&gt;=0,"1","0")</f>
        <v>1</v>
      </c>
      <c r="J692" s="499" t="str">
        <f>IF(งบทดลองเบื้องต้น!J692&gt;=0,"1","0")</f>
        <v>1</v>
      </c>
      <c r="K692" s="499" t="str">
        <f>IF(งบทดลองเบื้องต้น!K692&gt;=0,"1","0")</f>
        <v>1</v>
      </c>
    </row>
    <row r="693" spans="1:11" ht="25.2" customHeight="1">
      <c r="A693" s="497">
        <v>690</v>
      </c>
      <c r="B693" s="452" t="s">
        <v>1048</v>
      </c>
      <c r="C693" s="498" t="s">
        <v>419</v>
      </c>
      <c r="D693" s="499" t="str">
        <f>IF(งบทดลองเบื้องต้น!D693&gt;=0,"1","0")</f>
        <v>1</v>
      </c>
      <c r="E693" s="499" t="str">
        <f>IF(งบทดลองเบื้องต้น!E693&gt;=0,"1","0")</f>
        <v>1</v>
      </c>
      <c r="F693" s="499" t="str">
        <f>IF(งบทดลองเบื้องต้น!F693&gt;=0,"1","0")</f>
        <v>1</v>
      </c>
      <c r="G693" s="499" t="str">
        <f>IF(งบทดลองเบื้องต้น!G693&gt;=0,"1","0")</f>
        <v>1</v>
      </c>
      <c r="H693" s="499" t="str">
        <f>IF(งบทดลองเบื้องต้น!H693&gt;=0,"1","0")</f>
        <v>1</v>
      </c>
      <c r="I693" s="499" t="str">
        <f>IF(งบทดลองเบื้องต้น!I693&gt;=0,"1","0")</f>
        <v>1</v>
      </c>
      <c r="J693" s="499" t="str">
        <f>IF(งบทดลองเบื้องต้น!J693&gt;=0,"1","0")</f>
        <v>1</v>
      </c>
      <c r="K693" s="499" t="str">
        <f>IF(งบทดลองเบื้องต้น!K693&gt;=0,"1","0")</f>
        <v>1</v>
      </c>
    </row>
    <row r="694" spans="1:11" ht="25.2" customHeight="1">
      <c r="A694" s="497">
        <v>691</v>
      </c>
      <c r="B694" s="452" t="s">
        <v>1049</v>
      </c>
      <c r="C694" s="498" t="s">
        <v>420</v>
      </c>
      <c r="D694" s="499" t="str">
        <f>IF(งบทดลองเบื้องต้น!D694&gt;=0,"1","0")</f>
        <v>1</v>
      </c>
      <c r="E694" s="499" t="str">
        <f>IF(งบทดลองเบื้องต้น!E694&gt;=0,"1","0")</f>
        <v>1</v>
      </c>
      <c r="F694" s="499" t="str">
        <f>IF(งบทดลองเบื้องต้น!F694&gt;=0,"1","0")</f>
        <v>1</v>
      </c>
      <c r="G694" s="499" t="str">
        <f>IF(งบทดลองเบื้องต้น!G694&gt;=0,"1","0")</f>
        <v>1</v>
      </c>
      <c r="H694" s="499" t="str">
        <f>IF(งบทดลองเบื้องต้น!H694&gt;=0,"1","0")</f>
        <v>1</v>
      </c>
      <c r="I694" s="499" t="str">
        <f>IF(งบทดลองเบื้องต้น!I694&gt;=0,"1","0")</f>
        <v>1</v>
      </c>
      <c r="J694" s="499" t="str">
        <f>IF(งบทดลองเบื้องต้น!J694&gt;=0,"1","0")</f>
        <v>1</v>
      </c>
      <c r="K694" s="499" t="str">
        <f>IF(งบทดลองเบื้องต้น!K694&gt;=0,"1","0")</f>
        <v>1</v>
      </c>
    </row>
    <row r="695" spans="1:11" ht="25.2" customHeight="1">
      <c r="A695" s="497">
        <v>692</v>
      </c>
      <c r="B695" s="452" t="s">
        <v>1050</v>
      </c>
      <c r="C695" s="498" t="s">
        <v>334</v>
      </c>
      <c r="D695" s="499" t="str">
        <f>IF(งบทดลองเบื้องต้น!D695&gt;=0,"1","0")</f>
        <v>1</v>
      </c>
      <c r="E695" s="499" t="str">
        <f>IF(งบทดลองเบื้องต้น!E695&gt;=0,"1","0")</f>
        <v>1</v>
      </c>
      <c r="F695" s="499" t="str">
        <f>IF(งบทดลองเบื้องต้น!F695&gt;=0,"1","0")</f>
        <v>1</v>
      </c>
      <c r="G695" s="499" t="str">
        <f>IF(งบทดลองเบื้องต้น!G695&gt;=0,"1","0")</f>
        <v>1</v>
      </c>
      <c r="H695" s="499" t="str">
        <f>IF(งบทดลองเบื้องต้น!H695&gt;=0,"1","0")</f>
        <v>1</v>
      </c>
      <c r="I695" s="499" t="str">
        <f>IF(งบทดลองเบื้องต้น!I695&gt;=0,"1","0")</f>
        <v>1</v>
      </c>
      <c r="J695" s="499" t="str">
        <f>IF(งบทดลองเบื้องต้น!J695&gt;=0,"1","0")</f>
        <v>1</v>
      </c>
      <c r="K695" s="499" t="str">
        <f>IF(งบทดลองเบื้องต้น!K695&gt;=0,"1","0")</f>
        <v>1</v>
      </c>
    </row>
    <row r="696" spans="1:11" ht="25.2" customHeight="1">
      <c r="A696" s="497">
        <v>693</v>
      </c>
      <c r="B696" s="452" t="s">
        <v>1051</v>
      </c>
      <c r="C696" s="498" t="s">
        <v>335</v>
      </c>
      <c r="D696" s="499" t="str">
        <f>IF(งบทดลองเบื้องต้น!D696&gt;=0,"1","0")</f>
        <v>1</v>
      </c>
      <c r="E696" s="499" t="str">
        <f>IF(งบทดลองเบื้องต้น!E696&gt;=0,"1","0")</f>
        <v>1</v>
      </c>
      <c r="F696" s="499" t="str">
        <f>IF(งบทดลองเบื้องต้น!F696&gt;=0,"1","0")</f>
        <v>1</v>
      </c>
      <c r="G696" s="499" t="str">
        <f>IF(งบทดลองเบื้องต้น!G696&gt;=0,"1","0")</f>
        <v>1</v>
      </c>
      <c r="H696" s="499" t="str">
        <f>IF(งบทดลองเบื้องต้น!H696&gt;=0,"1","0")</f>
        <v>1</v>
      </c>
      <c r="I696" s="499" t="str">
        <f>IF(งบทดลองเบื้องต้น!I696&gt;=0,"1","0")</f>
        <v>1</v>
      </c>
      <c r="J696" s="499" t="str">
        <f>IF(งบทดลองเบื้องต้น!J696&gt;=0,"1","0")</f>
        <v>1</v>
      </c>
      <c r="K696" s="499" t="str">
        <f>IF(งบทดลองเบื้องต้น!K696&gt;=0,"1","0")</f>
        <v>1</v>
      </c>
    </row>
    <row r="697" spans="1:11" ht="25.2" customHeight="1">
      <c r="A697" s="497">
        <v>694</v>
      </c>
      <c r="B697" s="452" t="s">
        <v>1052</v>
      </c>
      <c r="C697" s="498" t="s">
        <v>336</v>
      </c>
      <c r="D697" s="499" t="str">
        <f>IF(งบทดลองเบื้องต้น!D697&gt;=0,"1","0")</f>
        <v>1</v>
      </c>
      <c r="E697" s="499" t="str">
        <f>IF(งบทดลองเบื้องต้น!E697&gt;=0,"1","0")</f>
        <v>1</v>
      </c>
      <c r="F697" s="499" t="str">
        <f>IF(งบทดลองเบื้องต้น!F697&gt;=0,"1","0")</f>
        <v>1</v>
      </c>
      <c r="G697" s="499" t="str">
        <f>IF(งบทดลองเบื้องต้น!G697&gt;=0,"1","0")</f>
        <v>1</v>
      </c>
      <c r="H697" s="499" t="str">
        <f>IF(งบทดลองเบื้องต้น!H697&gt;=0,"1","0")</f>
        <v>1</v>
      </c>
      <c r="I697" s="499" t="str">
        <f>IF(งบทดลองเบื้องต้น!I697&gt;=0,"1","0")</f>
        <v>1</v>
      </c>
      <c r="J697" s="499" t="str">
        <f>IF(งบทดลองเบื้องต้น!J697&gt;=0,"1","0")</f>
        <v>1</v>
      </c>
      <c r="K697" s="499" t="str">
        <f>IF(งบทดลองเบื้องต้น!K697&gt;=0,"1","0")</f>
        <v>1</v>
      </c>
    </row>
    <row r="698" spans="1:11" ht="25.2" customHeight="1">
      <c r="A698" s="497">
        <v>695</v>
      </c>
      <c r="B698" s="452" t="s">
        <v>1053</v>
      </c>
      <c r="C698" s="498" t="s">
        <v>337</v>
      </c>
      <c r="D698" s="499" t="str">
        <f>IF(งบทดลองเบื้องต้น!D698&gt;=0,"1","0")</f>
        <v>1</v>
      </c>
      <c r="E698" s="499" t="str">
        <f>IF(งบทดลองเบื้องต้น!E698&gt;=0,"1","0")</f>
        <v>1</v>
      </c>
      <c r="F698" s="499" t="str">
        <f>IF(งบทดลองเบื้องต้น!F698&gt;=0,"1","0")</f>
        <v>1</v>
      </c>
      <c r="G698" s="499" t="str">
        <f>IF(งบทดลองเบื้องต้น!G698&gt;=0,"1","0")</f>
        <v>1</v>
      </c>
      <c r="H698" s="499" t="str">
        <f>IF(งบทดลองเบื้องต้น!H698&gt;=0,"1","0")</f>
        <v>1</v>
      </c>
      <c r="I698" s="499" t="str">
        <f>IF(งบทดลองเบื้องต้น!I698&gt;=0,"1","0")</f>
        <v>1</v>
      </c>
      <c r="J698" s="499" t="str">
        <f>IF(งบทดลองเบื้องต้น!J698&gt;=0,"1","0")</f>
        <v>1</v>
      </c>
      <c r="K698" s="499" t="str">
        <f>IF(งบทดลองเบื้องต้น!K698&gt;=0,"1","0")</f>
        <v>1</v>
      </c>
    </row>
    <row r="699" spans="1:11" ht="25.2" customHeight="1">
      <c r="A699" s="497">
        <v>696</v>
      </c>
      <c r="B699" s="452" t="s">
        <v>1054</v>
      </c>
      <c r="C699" s="498" t="s">
        <v>458</v>
      </c>
      <c r="D699" s="499" t="str">
        <f>IF(งบทดลองเบื้องต้น!D699&gt;=0,"1","0")</f>
        <v>1</v>
      </c>
      <c r="E699" s="499" t="str">
        <f>IF(งบทดลองเบื้องต้น!E699&gt;=0,"1","0")</f>
        <v>1</v>
      </c>
      <c r="F699" s="499" t="str">
        <f>IF(งบทดลองเบื้องต้น!F699&gt;=0,"1","0")</f>
        <v>1</v>
      </c>
      <c r="G699" s="499" t="str">
        <f>IF(งบทดลองเบื้องต้น!G699&gt;=0,"1","0")</f>
        <v>1</v>
      </c>
      <c r="H699" s="499" t="str">
        <f>IF(งบทดลองเบื้องต้น!H699&gt;=0,"1","0")</f>
        <v>1</v>
      </c>
      <c r="I699" s="499" t="str">
        <f>IF(งบทดลองเบื้องต้น!I699&gt;=0,"1","0")</f>
        <v>1</v>
      </c>
      <c r="J699" s="499" t="str">
        <f>IF(งบทดลองเบื้องต้น!J699&gt;=0,"1","0")</f>
        <v>1</v>
      </c>
      <c r="K699" s="499" t="str">
        <f>IF(งบทดลองเบื้องต้น!K699&gt;=0,"1","0")</f>
        <v>1</v>
      </c>
    </row>
    <row r="700" spans="1:11" ht="25.2" customHeight="1">
      <c r="A700" s="497">
        <v>697</v>
      </c>
      <c r="B700" s="452" t="s">
        <v>1055</v>
      </c>
      <c r="C700" s="498" t="s">
        <v>1687</v>
      </c>
      <c r="D700" s="499" t="str">
        <f>IF(งบทดลองเบื้องต้น!D700&gt;=0,"1","0")</f>
        <v>1</v>
      </c>
      <c r="E700" s="499" t="str">
        <f>IF(งบทดลองเบื้องต้น!E700&gt;=0,"1","0")</f>
        <v>1</v>
      </c>
      <c r="F700" s="499" t="str">
        <f>IF(งบทดลองเบื้องต้น!F700&gt;=0,"1","0")</f>
        <v>1</v>
      </c>
      <c r="G700" s="499" t="str">
        <f>IF(งบทดลองเบื้องต้น!G700&gt;=0,"1","0")</f>
        <v>1</v>
      </c>
      <c r="H700" s="499" t="str">
        <f>IF(งบทดลองเบื้องต้น!H700&gt;=0,"1","0")</f>
        <v>1</v>
      </c>
      <c r="I700" s="499" t="str">
        <f>IF(งบทดลองเบื้องต้น!I700&gt;=0,"1","0")</f>
        <v>1</v>
      </c>
      <c r="J700" s="499" t="str">
        <f>IF(งบทดลองเบื้องต้น!J700&gt;=0,"1","0")</f>
        <v>1</v>
      </c>
      <c r="K700" s="499" t="str">
        <f>IF(งบทดลองเบื้องต้น!K700&gt;=0,"1","0")</f>
        <v>1</v>
      </c>
    </row>
    <row r="701" spans="1:11" ht="25.2" customHeight="1">
      <c r="A701" s="497">
        <v>698</v>
      </c>
      <c r="B701" s="452" t="s">
        <v>1056</v>
      </c>
      <c r="C701" s="498" t="s">
        <v>338</v>
      </c>
      <c r="D701" s="499" t="str">
        <f>IF(งบทดลองเบื้องต้น!D701&gt;=0,"1","0")</f>
        <v>1</v>
      </c>
      <c r="E701" s="499" t="str">
        <f>IF(งบทดลองเบื้องต้น!E701&gt;=0,"1","0")</f>
        <v>1</v>
      </c>
      <c r="F701" s="499" t="str">
        <f>IF(งบทดลองเบื้องต้น!F701&gt;=0,"1","0")</f>
        <v>1</v>
      </c>
      <c r="G701" s="499" t="str">
        <f>IF(งบทดลองเบื้องต้น!G701&gt;=0,"1","0")</f>
        <v>1</v>
      </c>
      <c r="H701" s="499" t="str">
        <f>IF(งบทดลองเบื้องต้น!H701&gt;=0,"1","0")</f>
        <v>1</v>
      </c>
      <c r="I701" s="499" t="str">
        <f>IF(งบทดลองเบื้องต้น!I701&gt;=0,"1","0")</f>
        <v>1</v>
      </c>
      <c r="J701" s="499" t="str">
        <f>IF(งบทดลองเบื้องต้น!J701&gt;=0,"1","0")</f>
        <v>1</v>
      </c>
      <c r="K701" s="499" t="str">
        <f>IF(งบทดลองเบื้องต้น!K701&gt;=0,"1","0")</f>
        <v>1</v>
      </c>
    </row>
    <row r="702" spans="1:11" ht="25.2" customHeight="1">
      <c r="A702" s="497">
        <v>699</v>
      </c>
      <c r="B702" s="452" t="s">
        <v>1057</v>
      </c>
      <c r="C702" s="498" t="s">
        <v>1688</v>
      </c>
      <c r="D702" s="499" t="str">
        <f>IF(งบทดลองเบื้องต้น!D702&gt;=0,"1","0")</f>
        <v>1</v>
      </c>
      <c r="E702" s="499" t="str">
        <f>IF(งบทดลองเบื้องต้น!E702&gt;=0,"1","0")</f>
        <v>1</v>
      </c>
      <c r="F702" s="499" t="str">
        <f>IF(งบทดลองเบื้องต้น!F702&gt;=0,"1","0")</f>
        <v>1</v>
      </c>
      <c r="G702" s="499" t="str">
        <f>IF(งบทดลองเบื้องต้น!G702&gt;=0,"1","0")</f>
        <v>1</v>
      </c>
      <c r="H702" s="499" t="str">
        <f>IF(งบทดลองเบื้องต้น!H702&gt;=0,"1","0")</f>
        <v>1</v>
      </c>
      <c r="I702" s="499" t="str">
        <f>IF(งบทดลองเบื้องต้น!I702&gt;=0,"1","0")</f>
        <v>1</v>
      </c>
      <c r="J702" s="499" t="str">
        <f>IF(งบทดลองเบื้องต้น!J702&gt;=0,"1","0")</f>
        <v>1</v>
      </c>
      <c r="K702" s="499" t="str">
        <f>IF(งบทดลองเบื้องต้น!K702&gt;=0,"1","0")</f>
        <v>1</v>
      </c>
    </row>
    <row r="703" spans="1:11" ht="25.2" customHeight="1">
      <c r="A703" s="497">
        <v>700</v>
      </c>
      <c r="B703" s="452" t="s">
        <v>1058</v>
      </c>
      <c r="C703" s="498" t="s">
        <v>459</v>
      </c>
      <c r="D703" s="499" t="str">
        <f>IF(งบทดลองเบื้องต้น!D703&gt;=0,"1","0")</f>
        <v>1</v>
      </c>
      <c r="E703" s="499" t="str">
        <f>IF(งบทดลองเบื้องต้น!E703&gt;=0,"1","0")</f>
        <v>1</v>
      </c>
      <c r="F703" s="499" t="str">
        <f>IF(งบทดลองเบื้องต้น!F703&gt;=0,"1","0")</f>
        <v>1</v>
      </c>
      <c r="G703" s="499" t="str">
        <f>IF(งบทดลองเบื้องต้น!G703&gt;=0,"1","0")</f>
        <v>1</v>
      </c>
      <c r="H703" s="499" t="str">
        <f>IF(งบทดลองเบื้องต้น!H703&gt;=0,"1","0")</f>
        <v>1</v>
      </c>
      <c r="I703" s="499" t="str">
        <f>IF(งบทดลองเบื้องต้น!I703&gt;=0,"1","0")</f>
        <v>1</v>
      </c>
      <c r="J703" s="499" t="str">
        <f>IF(งบทดลองเบื้องต้น!J703&gt;=0,"1","0")</f>
        <v>1</v>
      </c>
      <c r="K703" s="499" t="str">
        <f>IF(งบทดลองเบื้องต้น!K703&gt;=0,"1","0")</f>
        <v>1</v>
      </c>
    </row>
    <row r="704" spans="1:11" ht="25.2" customHeight="1">
      <c r="A704" s="497">
        <v>701</v>
      </c>
      <c r="B704" s="452" t="s">
        <v>1059</v>
      </c>
      <c r="C704" s="498" t="s">
        <v>1689</v>
      </c>
      <c r="D704" s="499" t="str">
        <f>IF(งบทดลองเบื้องต้น!D704&gt;=0,"1","0")</f>
        <v>1</v>
      </c>
      <c r="E704" s="499" t="str">
        <f>IF(งบทดลองเบื้องต้น!E704&gt;=0,"1","0")</f>
        <v>1</v>
      </c>
      <c r="F704" s="499" t="str">
        <f>IF(งบทดลองเบื้องต้น!F704&gt;=0,"1","0")</f>
        <v>1</v>
      </c>
      <c r="G704" s="499" t="str">
        <f>IF(งบทดลองเบื้องต้น!G704&gt;=0,"1","0")</f>
        <v>1</v>
      </c>
      <c r="H704" s="499" t="str">
        <f>IF(งบทดลองเบื้องต้น!H704&gt;=0,"1","0")</f>
        <v>1</v>
      </c>
      <c r="I704" s="499" t="str">
        <f>IF(งบทดลองเบื้องต้น!I704&gt;=0,"1","0")</f>
        <v>1</v>
      </c>
      <c r="J704" s="499" t="str">
        <f>IF(งบทดลองเบื้องต้น!J704&gt;=0,"1","0")</f>
        <v>1</v>
      </c>
      <c r="K704" s="499" t="str">
        <f>IF(งบทดลองเบื้องต้น!K704&gt;=0,"1","0")</f>
        <v>1</v>
      </c>
    </row>
    <row r="705" spans="1:11" ht="25.2" customHeight="1">
      <c r="A705" s="497">
        <v>702</v>
      </c>
      <c r="B705" s="452" t="s">
        <v>1500</v>
      </c>
      <c r="C705" s="498" t="s">
        <v>1858</v>
      </c>
      <c r="D705" s="499" t="str">
        <f>IF(งบทดลองเบื้องต้น!D705&gt;=0,"1","0")</f>
        <v>1</v>
      </c>
      <c r="E705" s="499" t="str">
        <f>IF(งบทดลองเบื้องต้น!E705&gt;=0,"1","0")</f>
        <v>1</v>
      </c>
      <c r="F705" s="499" t="str">
        <f>IF(งบทดลองเบื้องต้น!F705&gt;=0,"1","0")</f>
        <v>1</v>
      </c>
      <c r="G705" s="499" t="str">
        <f>IF(งบทดลองเบื้องต้น!G705&gt;=0,"1","0")</f>
        <v>1</v>
      </c>
      <c r="H705" s="499" t="str">
        <f>IF(งบทดลองเบื้องต้น!H705&gt;=0,"1","0")</f>
        <v>1</v>
      </c>
      <c r="I705" s="499" t="str">
        <f>IF(งบทดลองเบื้องต้น!I705&gt;=0,"1","0")</f>
        <v>1</v>
      </c>
      <c r="J705" s="499" t="str">
        <f>IF(งบทดลองเบื้องต้น!J705&gt;=0,"1","0")</f>
        <v>1</v>
      </c>
      <c r="K705" s="499" t="str">
        <f>IF(งบทดลองเบื้องต้น!K705&gt;=0,"1","0")</f>
        <v>1</v>
      </c>
    </row>
    <row r="706" spans="1:11" ht="25.2" customHeight="1">
      <c r="A706" s="497">
        <v>703</v>
      </c>
      <c r="B706" s="452" t="s">
        <v>1859</v>
      </c>
      <c r="C706" s="498" t="s">
        <v>1860</v>
      </c>
      <c r="D706" s="499" t="str">
        <f>IF(งบทดลองเบื้องต้น!D706&gt;=0,"1","0")</f>
        <v>1</v>
      </c>
      <c r="E706" s="499" t="str">
        <f>IF(งบทดลองเบื้องต้น!E706&gt;=0,"1","0")</f>
        <v>1</v>
      </c>
      <c r="F706" s="499" t="str">
        <f>IF(งบทดลองเบื้องต้น!F706&gt;=0,"1","0")</f>
        <v>1</v>
      </c>
      <c r="G706" s="499" t="str">
        <f>IF(งบทดลองเบื้องต้น!G706&gt;=0,"1","0")</f>
        <v>1</v>
      </c>
      <c r="H706" s="499" t="str">
        <f>IF(งบทดลองเบื้องต้น!H706&gt;=0,"1","0")</f>
        <v>1</v>
      </c>
      <c r="I706" s="499" t="str">
        <f>IF(งบทดลองเบื้องต้น!I706&gt;=0,"1","0")</f>
        <v>1</v>
      </c>
      <c r="J706" s="499" t="str">
        <f>IF(งบทดลองเบื้องต้น!J706&gt;=0,"1","0")</f>
        <v>1</v>
      </c>
      <c r="K706" s="499" t="str">
        <f>IF(งบทดลองเบื้องต้น!K706&gt;=0,"1","0")</f>
        <v>1</v>
      </c>
    </row>
    <row r="707" spans="1:11" ht="25.2" customHeight="1">
      <c r="A707" s="497">
        <v>704</v>
      </c>
      <c r="B707" s="452" t="s">
        <v>1060</v>
      </c>
      <c r="C707" s="498" t="s">
        <v>1690</v>
      </c>
      <c r="D707" s="499" t="str">
        <f>IF(งบทดลองเบื้องต้น!D707&gt;=0,"1","0")</f>
        <v>1</v>
      </c>
      <c r="E707" s="499" t="str">
        <f>IF(งบทดลองเบื้องต้น!E707&gt;=0,"1","0")</f>
        <v>1</v>
      </c>
      <c r="F707" s="499" t="str">
        <f>IF(งบทดลองเบื้องต้น!F707&gt;=0,"1","0")</f>
        <v>1</v>
      </c>
      <c r="G707" s="499" t="str">
        <f>IF(งบทดลองเบื้องต้น!G707&gt;=0,"1","0")</f>
        <v>1</v>
      </c>
      <c r="H707" s="499" t="str">
        <f>IF(งบทดลองเบื้องต้น!H707&gt;=0,"1","0")</f>
        <v>1</v>
      </c>
      <c r="I707" s="499" t="str">
        <f>IF(งบทดลองเบื้องต้น!I707&gt;=0,"1","0")</f>
        <v>1</v>
      </c>
      <c r="J707" s="499" t="str">
        <f>IF(งบทดลองเบื้องต้น!J707&gt;=0,"1","0")</f>
        <v>1</v>
      </c>
      <c r="K707" s="499" t="str">
        <f>IF(งบทดลองเบื้องต้น!K707&gt;=0,"1","0")</f>
        <v>1</v>
      </c>
    </row>
    <row r="708" spans="1:11" ht="25.2" customHeight="1">
      <c r="A708" s="497">
        <v>705</v>
      </c>
      <c r="B708" s="452" t="s">
        <v>1061</v>
      </c>
      <c r="C708" s="498" t="s">
        <v>1691</v>
      </c>
      <c r="D708" s="499" t="str">
        <f>IF(งบทดลองเบื้องต้น!D708&gt;=0,"1","0")</f>
        <v>1</v>
      </c>
      <c r="E708" s="499" t="str">
        <f>IF(งบทดลองเบื้องต้น!E708&gt;=0,"1","0")</f>
        <v>1</v>
      </c>
      <c r="F708" s="499" t="str">
        <f>IF(งบทดลองเบื้องต้น!F708&gt;=0,"1","0")</f>
        <v>1</v>
      </c>
      <c r="G708" s="499" t="str">
        <f>IF(งบทดลองเบื้องต้น!G708&gt;=0,"1","0")</f>
        <v>1</v>
      </c>
      <c r="H708" s="499" t="str">
        <f>IF(งบทดลองเบื้องต้น!H708&gt;=0,"1","0")</f>
        <v>1</v>
      </c>
      <c r="I708" s="499" t="str">
        <f>IF(งบทดลองเบื้องต้น!I708&gt;=0,"1","0")</f>
        <v>1</v>
      </c>
      <c r="J708" s="499" t="str">
        <f>IF(งบทดลองเบื้องต้น!J708&gt;=0,"1","0")</f>
        <v>1</v>
      </c>
      <c r="K708" s="499" t="str">
        <f>IF(งบทดลองเบื้องต้น!K708&gt;=0,"1","0")</f>
        <v>1</v>
      </c>
    </row>
    <row r="709" spans="1:11" ht="25.2" customHeight="1">
      <c r="A709" s="497">
        <v>706</v>
      </c>
      <c r="B709" s="452" t="s">
        <v>1062</v>
      </c>
      <c r="C709" s="498" t="s">
        <v>339</v>
      </c>
      <c r="D709" s="499" t="str">
        <f>IF(งบทดลองเบื้องต้น!D709&gt;=0,"1","0")</f>
        <v>1</v>
      </c>
      <c r="E709" s="499" t="str">
        <f>IF(งบทดลองเบื้องต้น!E709&gt;=0,"1","0")</f>
        <v>1</v>
      </c>
      <c r="F709" s="499" t="str">
        <f>IF(งบทดลองเบื้องต้น!F709&gt;=0,"1","0")</f>
        <v>1</v>
      </c>
      <c r="G709" s="499" t="str">
        <f>IF(งบทดลองเบื้องต้น!G709&gt;=0,"1","0")</f>
        <v>1</v>
      </c>
      <c r="H709" s="499" t="str">
        <f>IF(งบทดลองเบื้องต้น!H709&gt;=0,"1","0")</f>
        <v>1</v>
      </c>
      <c r="I709" s="499" t="str">
        <f>IF(งบทดลองเบื้องต้น!I709&gt;=0,"1","0")</f>
        <v>1</v>
      </c>
      <c r="J709" s="499" t="str">
        <f>IF(งบทดลองเบื้องต้น!J709&gt;=0,"1","0")</f>
        <v>1</v>
      </c>
      <c r="K709" s="499" t="str">
        <f>IF(งบทดลองเบื้องต้น!K709&gt;=0,"1","0")</f>
        <v>1</v>
      </c>
    </row>
    <row r="710" spans="1:11" ht="25.2" customHeight="1">
      <c r="A710" s="497">
        <v>707</v>
      </c>
      <c r="B710" s="452" t="s">
        <v>1983</v>
      </c>
      <c r="C710" s="498" t="s">
        <v>1984</v>
      </c>
      <c r="D710" s="499" t="str">
        <f>IF(งบทดลองเบื้องต้น!D710&gt;=0,"1","0")</f>
        <v>1</v>
      </c>
      <c r="E710" s="499" t="str">
        <f>IF(งบทดลองเบื้องต้น!E710&gt;=0,"1","0")</f>
        <v>1</v>
      </c>
      <c r="F710" s="499" t="str">
        <f>IF(งบทดลองเบื้องต้น!F710&gt;=0,"1","0")</f>
        <v>1</v>
      </c>
      <c r="G710" s="499" t="str">
        <f>IF(งบทดลองเบื้องต้น!G710&gt;=0,"1","0")</f>
        <v>1</v>
      </c>
      <c r="H710" s="499" t="str">
        <f>IF(งบทดลองเบื้องต้น!H710&gt;=0,"1","0")</f>
        <v>1</v>
      </c>
      <c r="I710" s="499" t="str">
        <f>IF(งบทดลองเบื้องต้น!I710&gt;=0,"1","0")</f>
        <v>1</v>
      </c>
      <c r="J710" s="499" t="str">
        <f>IF(งบทดลองเบื้องต้น!J710&gt;=0,"1","0")</f>
        <v>1</v>
      </c>
      <c r="K710" s="499" t="str">
        <f>IF(งบทดลองเบื้องต้น!K710&gt;=0,"1","0")</f>
        <v>1</v>
      </c>
    </row>
    <row r="711" spans="1:11" ht="25.2" customHeight="1">
      <c r="A711" s="497">
        <v>708</v>
      </c>
      <c r="B711" s="452" t="s">
        <v>1985</v>
      </c>
      <c r="C711" s="498" t="s">
        <v>1324</v>
      </c>
      <c r="D711" s="499" t="str">
        <f>IF(งบทดลองเบื้องต้น!D711&gt;=0,"1","0")</f>
        <v>1</v>
      </c>
      <c r="E711" s="499" t="str">
        <f>IF(งบทดลองเบื้องต้น!E711&gt;=0,"1","0")</f>
        <v>1</v>
      </c>
      <c r="F711" s="499" t="str">
        <f>IF(งบทดลองเบื้องต้น!F711&gt;=0,"1","0")</f>
        <v>1</v>
      </c>
      <c r="G711" s="499" t="str">
        <f>IF(งบทดลองเบื้องต้น!G711&gt;=0,"1","0")</f>
        <v>1</v>
      </c>
      <c r="H711" s="499" t="str">
        <f>IF(งบทดลองเบื้องต้น!H711&gt;=0,"1","0")</f>
        <v>1</v>
      </c>
      <c r="I711" s="499" t="str">
        <f>IF(งบทดลองเบื้องต้น!I711&gt;=0,"1","0")</f>
        <v>1</v>
      </c>
      <c r="J711" s="499" t="str">
        <f>IF(งบทดลองเบื้องต้น!J711&gt;=0,"1","0")</f>
        <v>1</v>
      </c>
      <c r="K711" s="499" t="str">
        <f>IF(งบทดลองเบื้องต้น!K711&gt;=0,"1","0")</f>
        <v>1</v>
      </c>
    </row>
    <row r="712" spans="1:11" ht="25.2" customHeight="1">
      <c r="A712" s="497">
        <v>709</v>
      </c>
      <c r="B712" s="452" t="s">
        <v>1986</v>
      </c>
      <c r="C712" s="498" t="s">
        <v>1987</v>
      </c>
      <c r="D712" s="499" t="str">
        <f>IF(งบทดลองเบื้องต้น!D712&gt;=0,"1","0")</f>
        <v>1</v>
      </c>
      <c r="E712" s="499" t="str">
        <f>IF(งบทดลองเบื้องต้น!E712&gt;=0,"1","0")</f>
        <v>1</v>
      </c>
      <c r="F712" s="499" t="str">
        <f>IF(งบทดลองเบื้องต้น!F712&gt;=0,"1","0")</f>
        <v>1</v>
      </c>
      <c r="G712" s="499" t="str">
        <f>IF(งบทดลองเบื้องต้น!G712&gt;=0,"1","0")</f>
        <v>1</v>
      </c>
      <c r="H712" s="499" t="str">
        <f>IF(งบทดลองเบื้องต้น!H712&gt;=0,"1","0")</f>
        <v>1</v>
      </c>
      <c r="I712" s="499" t="str">
        <f>IF(งบทดลองเบื้องต้น!I712&gt;=0,"1","0")</f>
        <v>1</v>
      </c>
      <c r="J712" s="499" t="str">
        <f>IF(งบทดลองเบื้องต้น!J712&gt;=0,"1","0")</f>
        <v>1</v>
      </c>
      <c r="K712" s="499" t="str">
        <f>IF(งบทดลองเบื้องต้น!K712&gt;=0,"1","0")</f>
        <v>1</v>
      </c>
    </row>
    <row r="713" spans="1:11" ht="25.2" customHeight="1">
      <c r="A713" s="497">
        <v>710</v>
      </c>
      <c r="B713" s="452" t="s">
        <v>1988</v>
      </c>
      <c r="C713" s="498" t="s">
        <v>1692</v>
      </c>
      <c r="D713" s="499" t="str">
        <f>IF(งบทดลองเบื้องต้น!D713&gt;=0,"1","0")</f>
        <v>1</v>
      </c>
      <c r="E713" s="499" t="str">
        <f>IF(งบทดลองเบื้องต้น!E713&gt;=0,"1","0")</f>
        <v>1</v>
      </c>
      <c r="F713" s="499" t="str">
        <f>IF(งบทดลองเบื้องต้น!F713&gt;=0,"1","0")</f>
        <v>1</v>
      </c>
      <c r="G713" s="499" t="str">
        <f>IF(งบทดลองเบื้องต้น!G713&gt;=0,"1","0")</f>
        <v>1</v>
      </c>
      <c r="H713" s="499" t="str">
        <f>IF(งบทดลองเบื้องต้น!H713&gt;=0,"1","0")</f>
        <v>1</v>
      </c>
      <c r="I713" s="499" t="str">
        <f>IF(งบทดลองเบื้องต้น!I713&gt;=0,"1","0")</f>
        <v>1</v>
      </c>
      <c r="J713" s="499" t="str">
        <f>IF(งบทดลองเบื้องต้น!J713&gt;=0,"1","0")</f>
        <v>1</v>
      </c>
      <c r="K713" s="499" t="str">
        <f>IF(งบทดลองเบื้องต้น!K713&gt;=0,"1","0")</f>
        <v>1</v>
      </c>
    </row>
    <row r="714" spans="1:11" ht="25.2" customHeight="1">
      <c r="A714" s="497">
        <v>711</v>
      </c>
      <c r="B714" s="452" t="s">
        <v>1989</v>
      </c>
      <c r="C714" s="498" t="s">
        <v>1693</v>
      </c>
      <c r="D714" s="499" t="str">
        <f>IF(งบทดลองเบื้องต้น!D714&gt;=0,"1","0")</f>
        <v>1</v>
      </c>
      <c r="E714" s="499" t="str">
        <f>IF(งบทดลองเบื้องต้น!E714&gt;=0,"1","0")</f>
        <v>1</v>
      </c>
      <c r="F714" s="499" t="str">
        <f>IF(งบทดลองเบื้องต้น!F714&gt;=0,"1","0")</f>
        <v>1</v>
      </c>
      <c r="G714" s="499" t="str">
        <f>IF(งบทดลองเบื้องต้น!G714&gt;=0,"1","0")</f>
        <v>1</v>
      </c>
      <c r="H714" s="499" t="str">
        <f>IF(งบทดลองเบื้องต้น!H714&gt;=0,"1","0")</f>
        <v>1</v>
      </c>
      <c r="I714" s="499" t="str">
        <f>IF(งบทดลองเบื้องต้น!I714&gt;=0,"1","0")</f>
        <v>1</v>
      </c>
      <c r="J714" s="499" t="str">
        <f>IF(งบทดลองเบื้องต้น!J714&gt;=0,"1","0")</f>
        <v>1</v>
      </c>
      <c r="K714" s="499" t="str">
        <f>IF(งบทดลองเบื้องต้น!K714&gt;=0,"1","0")</f>
        <v>1</v>
      </c>
    </row>
    <row r="715" spans="1:11" ht="25.2" customHeight="1">
      <c r="A715" s="497">
        <v>712</v>
      </c>
      <c r="B715" s="452" t="s">
        <v>1990</v>
      </c>
      <c r="C715" s="498" t="s">
        <v>1694</v>
      </c>
      <c r="D715" s="499" t="str">
        <f>IF(งบทดลองเบื้องต้น!D715&gt;=0,"1","0")</f>
        <v>1</v>
      </c>
      <c r="E715" s="499" t="str">
        <f>IF(งบทดลองเบื้องต้น!E715&gt;=0,"1","0")</f>
        <v>1</v>
      </c>
      <c r="F715" s="499" t="str">
        <f>IF(งบทดลองเบื้องต้น!F715&gt;=0,"1","0")</f>
        <v>1</v>
      </c>
      <c r="G715" s="499" t="str">
        <f>IF(งบทดลองเบื้องต้น!G715&gt;=0,"1","0")</f>
        <v>1</v>
      </c>
      <c r="H715" s="499" t="str">
        <f>IF(งบทดลองเบื้องต้น!H715&gt;=0,"1","0")</f>
        <v>1</v>
      </c>
      <c r="I715" s="499" t="str">
        <f>IF(งบทดลองเบื้องต้น!I715&gt;=0,"1","0")</f>
        <v>1</v>
      </c>
      <c r="J715" s="499" t="str">
        <f>IF(งบทดลองเบื้องต้น!J715&gt;=0,"1","0")</f>
        <v>1</v>
      </c>
      <c r="K715" s="499" t="str">
        <f>IF(งบทดลองเบื้องต้น!K715&gt;=0,"1","0")</f>
        <v>1</v>
      </c>
    </row>
    <row r="716" spans="1:11" ht="25.2" customHeight="1">
      <c r="A716" s="497">
        <v>713</v>
      </c>
      <c r="B716" s="452" t="s">
        <v>1991</v>
      </c>
      <c r="C716" s="498" t="s">
        <v>1695</v>
      </c>
      <c r="D716" s="499" t="str">
        <f>IF(งบทดลองเบื้องต้น!D716&gt;=0,"1","0")</f>
        <v>1</v>
      </c>
      <c r="E716" s="499" t="str">
        <f>IF(งบทดลองเบื้องต้น!E716&gt;=0,"1","0")</f>
        <v>1</v>
      </c>
      <c r="F716" s="499" t="str">
        <f>IF(งบทดลองเบื้องต้น!F716&gt;=0,"1","0")</f>
        <v>1</v>
      </c>
      <c r="G716" s="499" t="str">
        <f>IF(งบทดลองเบื้องต้น!G716&gt;=0,"1","0")</f>
        <v>1</v>
      </c>
      <c r="H716" s="499" t="str">
        <f>IF(งบทดลองเบื้องต้น!H716&gt;=0,"1","0")</f>
        <v>1</v>
      </c>
      <c r="I716" s="499" t="str">
        <f>IF(งบทดลองเบื้องต้น!I716&gt;=0,"1","0")</f>
        <v>1</v>
      </c>
      <c r="J716" s="499" t="str">
        <f>IF(งบทดลองเบื้องต้น!J716&gt;=0,"1","0")</f>
        <v>1</v>
      </c>
      <c r="K716" s="499" t="str">
        <f>IF(งบทดลองเบื้องต้น!K716&gt;=0,"1","0")</f>
        <v>1</v>
      </c>
    </row>
    <row r="717" spans="1:11" ht="25.2" customHeight="1">
      <c r="A717" s="497">
        <v>714</v>
      </c>
      <c r="B717" s="452" t="s">
        <v>1992</v>
      </c>
      <c r="C717" s="498" t="s">
        <v>1698</v>
      </c>
      <c r="D717" s="499" t="str">
        <f>IF(งบทดลองเบื้องต้น!D717&gt;=0,"1","0")</f>
        <v>1</v>
      </c>
      <c r="E717" s="499" t="str">
        <f>IF(งบทดลองเบื้องต้น!E717&gt;=0,"1","0")</f>
        <v>1</v>
      </c>
      <c r="F717" s="499" t="str">
        <f>IF(งบทดลองเบื้องต้น!F717&gt;=0,"1","0")</f>
        <v>1</v>
      </c>
      <c r="G717" s="499" t="str">
        <f>IF(งบทดลองเบื้องต้น!G717&gt;=0,"1","0")</f>
        <v>1</v>
      </c>
      <c r="H717" s="499" t="str">
        <f>IF(งบทดลองเบื้องต้น!H717&gt;=0,"1","0")</f>
        <v>1</v>
      </c>
      <c r="I717" s="499" t="str">
        <f>IF(งบทดลองเบื้องต้น!I717&gt;=0,"1","0")</f>
        <v>1</v>
      </c>
      <c r="J717" s="499" t="str">
        <f>IF(งบทดลองเบื้องต้น!J717&gt;=0,"1","0")</f>
        <v>1</v>
      </c>
      <c r="K717" s="499" t="str">
        <f>IF(งบทดลองเบื้องต้น!K717&gt;=0,"1","0")</f>
        <v>1</v>
      </c>
    </row>
    <row r="718" spans="1:11" ht="25.2" customHeight="1">
      <c r="A718" s="497">
        <v>715</v>
      </c>
      <c r="B718" s="452" t="s">
        <v>1993</v>
      </c>
      <c r="C718" s="498" t="s">
        <v>1696</v>
      </c>
      <c r="D718" s="499" t="str">
        <f>IF(งบทดลองเบื้องต้น!D718&gt;=0,"1","0")</f>
        <v>1</v>
      </c>
      <c r="E718" s="499" t="str">
        <f>IF(งบทดลองเบื้องต้น!E718&gt;=0,"1","0")</f>
        <v>1</v>
      </c>
      <c r="F718" s="499" t="str">
        <f>IF(งบทดลองเบื้องต้น!F718&gt;=0,"1","0")</f>
        <v>1</v>
      </c>
      <c r="G718" s="499" t="str">
        <f>IF(งบทดลองเบื้องต้น!G718&gt;=0,"1","0")</f>
        <v>1</v>
      </c>
      <c r="H718" s="499" t="str">
        <f>IF(งบทดลองเบื้องต้น!H718&gt;=0,"1","0")</f>
        <v>1</v>
      </c>
      <c r="I718" s="499" t="str">
        <f>IF(งบทดลองเบื้องต้น!I718&gt;=0,"1","0")</f>
        <v>1</v>
      </c>
      <c r="J718" s="499" t="str">
        <f>IF(งบทดลองเบื้องต้น!J718&gt;=0,"1","0")</f>
        <v>1</v>
      </c>
      <c r="K718" s="499" t="str">
        <f>IF(งบทดลองเบื้องต้น!K718&gt;=0,"1","0")</f>
        <v>1</v>
      </c>
    </row>
    <row r="719" spans="1:11" ht="25.2" customHeight="1">
      <c r="A719" s="497">
        <v>716</v>
      </c>
      <c r="B719" s="452" t="s">
        <v>1994</v>
      </c>
      <c r="C719" s="498" t="s">
        <v>1697</v>
      </c>
      <c r="D719" s="499" t="str">
        <f>IF(งบทดลองเบื้องต้น!D719&gt;=0,"1","0")</f>
        <v>1</v>
      </c>
      <c r="E719" s="499" t="str">
        <f>IF(งบทดลองเบื้องต้น!E719&gt;=0,"1","0")</f>
        <v>1</v>
      </c>
      <c r="F719" s="499" t="str">
        <f>IF(งบทดลองเบื้องต้น!F719&gt;=0,"1","0")</f>
        <v>1</v>
      </c>
      <c r="G719" s="499" t="str">
        <f>IF(งบทดลองเบื้องต้น!G719&gt;=0,"1","0")</f>
        <v>1</v>
      </c>
      <c r="H719" s="499" t="str">
        <f>IF(งบทดลองเบื้องต้น!H719&gt;=0,"1","0")</f>
        <v>1</v>
      </c>
      <c r="I719" s="499" t="str">
        <f>IF(งบทดลองเบื้องต้น!I719&gt;=0,"1","0")</f>
        <v>1</v>
      </c>
      <c r="J719" s="499" t="str">
        <f>IF(งบทดลองเบื้องต้น!J719&gt;=0,"1","0")</f>
        <v>1</v>
      </c>
      <c r="K719" s="499" t="str">
        <f>IF(งบทดลองเบื้องต้น!K719&gt;=0,"1","0")</f>
        <v>1</v>
      </c>
    </row>
    <row r="720" spans="1:11" ht="25.2" customHeight="1">
      <c r="A720" s="497">
        <v>717</v>
      </c>
      <c r="B720" s="452" t="s">
        <v>1995</v>
      </c>
      <c r="C720" s="498" t="s">
        <v>1850</v>
      </c>
      <c r="D720" s="499" t="str">
        <f>IF(งบทดลองเบื้องต้น!D720&gt;=0,"1","0")</f>
        <v>1</v>
      </c>
      <c r="E720" s="499" t="str">
        <f>IF(งบทดลองเบื้องต้น!E720&gt;=0,"1","0")</f>
        <v>1</v>
      </c>
      <c r="F720" s="499" t="str">
        <f>IF(งบทดลองเบื้องต้น!F720&gt;=0,"1","0")</f>
        <v>1</v>
      </c>
      <c r="G720" s="499" t="str">
        <f>IF(งบทดลองเบื้องต้น!G720&gt;=0,"1","0")</f>
        <v>1</v>
      </c>
      <c r="H720" s="499" t="str">
        <f>IF(งบทดลองเบื้องต้น!H720&gt;=0,"1","0")</f>
        <v>1</v>
      </c>
      <c r="I720" s="499" t="str">
        <f>IF(งบทดลองเบื้องต้น!I720&gt;=0,"1","0")</f>
        <v>1</v>
      </c>
      <c r="J720" s="499" t="str">
        <f>IF(งบทดลองเบื้องต้น!J720&gt;=0,"1","0")</f>
        <v>1</v>
      </c>
      <c r="K720" s="499" t="str">
        <f>IF(งบทดลองเบื้องต้น!K720&gt;=0,"1","0")</f>
        <v>1</v>
      </c>
    </row>
    <row r="721" spans="1:11" ht="25.2" customHeight="1">
      <c r="A721" s="497">
        <v>718</v>
      </c>
      <c r="B721" s="452" t="s">
        <v>1996</v>
      </c>
      <c r="C721" s="498" t="s">
        <v>1907</v>
      </c>
      <c r="D721" s="499" t="str">
        <f>IF(งบทดลองเบื้องต้น!D721&gt;=0,"1","0")</f>
        <v>1</v>
      </c>
      <c r="E721" s="499" t="str">
        <f>IF(งบทดลองเบื้องต้น!E721&gt;=0,"1","0")</f>
        <v>1</v>
      </c>
      <c r="F721" s="499" t="str">
        <f>IF(งบทดลองเบื้องต้น!F721&gt;=0,"1","0")</f>
        <v>1</v>
      </c>
      <c r="G721" s="499" t="str">
        <f>IF(งบทดลองเบื้องต้น!G721&gt;=0,"1","0")</f>
        <v>1</v>
      </c>
      <c r="H721" s="499" t="str">
        <f>IF(งบทดลองเบื้องต้น!H721&gt;=0,"1","0")</f>
        <v>1</v>
      </c>
      <c r="I721" s="499" t="str">
        <f>IF(งบทดลองเบื้องต้น!I721&gt;=0,"1","0")</f>
        <v>1</v>
      </c>
      <c r="J721" s="499" t="str">
        <f>IF(งบทดลองเบื้องต้น!J721&gt;=0,"1","0")</f>
        <v>1</v>
      </c>
      <c r="K721" s="499" t="str">
        <f>IF(งบทดลองเบื้องต้น!K721&gt;=0,"1","0")</f>
        <v>1</v>
      </c>
    </row>
    <row r="722" spans="1:11" ht="25.2" customHeight="1">
      <c r="A722" s="497">
        <v>719</v>
      </c>
      <c r="B722" s="452" t="s">
        <v>1997</v>
      </c>
      <c r="C722" s="498" t="s">
        <v>1401</v>
      </c>
      <c r="D722" s="499" t="str">
        <f>IF(งบทดลองเบื้องต้น!D722&gt;=0,"1","0")</f>
        <v>1</v>
      </c>
      <c r="E722" s="499" t="str">
        <f>IF(งบทดลองเบื้องต้น!E722&gt;=0,"1","0")</f>
        <v>1</v>
      </c>
      <c r="F722" s="499" t="str">
        <f>IF(งบทดลองเบื้องต้น!F722&gt;=0,"1","0")</f>
        <v>1</v>
      </c>
      <c r="G722" s="499" t="str">
        <f>IF(งบทดลองเบื้องต้น!G722&gt;=0,"1","0")</f>
        <v>1</v>
      </c>
      <c r="H722" s="499" t="str">
        <f>IF(งบทดลองเบื้องต้น!H722&gt;=0,"1","0")</f>
        <v>1</v>
      </c>
      <c r="I722" s="499" t="str">
        <f>IF(งบทดลองเบื้องต้น!I722&gt;=0,"1","0")</f>
        <v>1</v>
      </c>
      <c r="J722" s="499" t="str">
        <f>IF(งบทดลองเบื้องต้น!J722&gt;=0,"1","0")</f>
        <v>1</v>
      </c>
      <c r="K722" s="499" t="str">
        <f>IF(งบทดลองเบื้องต้น!K722&gt;=0,"1","0")</f>
        <v>1</v>
      </c>
    </row>
    <row r="723" spans="1:11" ht="25.2" customHeight="1">
      <c r="A723" s="497">
        <v>720</v>
      </c>
      <c r="B723" s="452" t="s">
        <v>1998</v>
      </c>
      <c r="C723" s="498" t="s">
        <v>2331</v>
      </c>
      <c r="D723" s="499" t="str">
        <f>IF(งบทดลองเบื้องต้น!D723&gt;=0,"1","0")</f>
        <v>1</v>
      </c>
      <c r="E723" s="499" t="str">
        <f>IF(งบทดลองเบื้องต้น!E723&gt;=0,"1","0")</f>
        <v>1</v>
      </c>
      <c r="F723" s="499" t="str">
        <f>IF(งบทดลองเบื้องต้น!F723&gt;=0,"1","0")</f>
        <v>1</v>
      </c>
      <c r="G723" s="499" t="str">
        <f>IF(งบทดลองเบื้องต้น!G723&gt;=0,"1","0")</f>
        <v>1</v>
      </c>
      <c r="H723" s="499" t="str">
        <f>IF(งบทดลองเบื้องต้น!H723&gt;=0,"1","0")</f>
        <v>1</v>
      </c>
      <c r="I723" s="499" t="str">
        <f>IF(งบทดลองเบื้องต้น!I723&gt;=0,"1","0")</f>
        <v>1</v>
      </c>
      <c r="J723" s="499" t="str">
        <f>IF(งบทดลองเบื้องต้น!J723&gt;=0,"1","0")</f>
        <v>1</v>
      </c>
      <c r="K723" s="499" t="str">
        <f>IF(งบทดลองเบื้องต้น!K723&gt;=0,"1","0")</f>
        <v>1</v>
      </c>
    </row>
    <row r="724" spans="1:11" ht="25.2" customHeight="1">
      <c r="A724" s="497">
        <v>721</v>
      </c>
      <c r="B724" s="452" t="s">
        <v>1999</v>
      </c>
      <c r="C724" s="498" t="s">
        <v>1395</v>
      </c>
      <c r="D724" s="499" t="str">
        <f>IF(งบทดลองเบื้องต้น!D724&gt;=0,"1","0")</f>
        <v>1</v>
      </c>
      <c r="E724" s="499" t="str">
        <f>IF(งบทดลองเบื้องต้น!E724&gt;=0,"1","0")</f>
        <v>1</v>
      </c>
      <c r="F724" s="499" t="str">
        <f>IF(งบทดลองเบื้องต้น!F724&gt;=0,"1","0")</f>
        <v>1</v>
      </c>
      <c r="G724" s="499" t="str">
        <f>IF(งบทดลองเบื้องต้น!G724&gt;=0,"1","0")</f>
        <v>1</v>
      </c>
      <c r="H724" s="499" t="str">
        <f>IF(งบทดลองเบื้องต้น!H724&gt;=0,"1","0")</f>
        <v>1</v>
      </c>
      <c r="I724" s="499" t="str">
        <f>IF(งบทดลองเบื้องต้น!I724&gt;=0,"1","0")</f>
        <v>1</v>
      </c>
      <c r="J724" s="499" t="str">
        <f>IF(งบทดลองเบื้องต้น!J724&gt;=0,"1","0")</f>
        <v>1</v>
      </c>
      <c r="K724" s="499" t="str">
        <f>IF(งบทดลองเบื้องต้น!K724&gt;=0,"1","0")</f>
        <v>1</v>
      </c>
    </row>
    <row r="725" spans="1:11" ht="25.2" customHeight="1">
      <c r="A725" s="497">
        <v>722</v>
      </c>
      <c r="B725" s="452" t="s">
        <v>2000</v>
      </c>
      <c r="C725" s="498" t="s">
        <v>1396</v>
      </c>
      <c r="D725" s="499" t="str">
        <f>IF(งบทดลองเบื้องต้น!D725&gt;=0,"1","0")</f>
        <v>1</v>
      </c>
      <c r="E725" s="499" t="str">
        <f>IF(งบทดลองเบื้องต้น!E725&gt;=0,"1","0")</f>
        <v>1</v>
      </c>
      <c r="F725" s="499" t="str">
        <f>IF(งบทดลองเบื้องต้น!F725&gt;=0,"1","0")</f>
        <v>1</v>
      </c>
      <c r="G725" s="499" t="str">
        <f>IF(งบทดลองเบื้องต้น!G725&gt;=0,"1","0")</f>
        <v>1</v>
      </c>
      <c r="H725" s="499" t="str">
        <f>IF(งบทดลองเบื้องต้น!H725&gt;=0,"1","0")</f>
        <v>1</v>
      </c>
      <c r="I725" s="499" t="str">
        <f>IF(งบทดลองเบื้องต้น!I725&gt;=0,"1","0")</f>
        <v>1</v>
      </c>
      <c r="J725" s="499" t="str">
        <f>IF(งบทดลองเบื้องต้น!J725&gt;=0,"1","0")</f>
        <v>1</v>
      </c>
      <c r="K725" s="499" t="str">
        <f>IF(งบทดลองเบื้องต้น!K725&gt;=0,"1","0")</f>
        <v>1</v>
      </c>
    </row>
    <row r="726" spans="1:11" ht="25.2" customHeight="1">
      <c r="A726" s="497">
        <v>723</v>
      </c>
      <c r="B726" s="452" t="s">
        <v>2001</v>
      </c>
      <c r="C726" s="498" t="s">
        <v>1399</v>
      </c>
      <c r="D726" s="499" t="str">
        <f>IF(งบทดลองเบื้องต้น!D726&gt;=0,"1","0")</f>
        <v>1</v>
      </c>
      <c r="E726" s="499" t="str">
        <f>IF(งบทดลองเบื้องต้น!E726&gt;=0,"1","0")</f>
        <v>1</v>
      </c>
      <c r="F726" s="499" t="str">
        <f>IF(งบทดลองเบื้องต้น!F726&gt;=0,"1","0")</f>
        <v>1</v>
      </c>
      <c r="G726" s="499" t="str">
        <f>IF(งบทดลองเบื้องต้น!G726&gt;=0,"1","0")</f>
        <v>1</v>
      </c>
      <c r="H726" s="499" t="str">
        <f>IF(งบทดลองเบื้องต้น!H726&gt;=0,"1","0")</f>
        <v>1</v>
      </c>
      <c r="I726" s="499" t="str">
        <f>IF(งบทดลองเบื้องต้น!I726&gt;=0,"1","0")</f>
        <v>1</v>
      </c>
      <c r="J726" s="499" t="str">
        <f>IF(งบทดลองเบื้องต้น!J726&gt;=0,"1","0")</f>
        <v>1</v>
      </c>
      <c r="K726" s="499" t="str">
        <f>IF(งบทดลองเบื้องต้น!K726&gt;=0,"1","0")</f>
        <v>1</v>
      </c>
    </row>
    <row r="727" spans="1:11" ht="25.2" customHeight="1">
      <c r="A727" s="497">
        <v>724</v>
      </c>
      <c r="B727" s="452" t="s">
        <v>2002</v>
      </c>
      <c r="C727" s="498" t="s">
        <v>1400</v>
      </c>
      <c r="D727" s="499" t="str">
        <f>IF(งบทดลองเบื้องต้น!D727&gt;=0,"1","0")</f>
        <v>1</v>
      </c>
      <c r="E727" s="499" t="str">
        <f>IF(งบทดลองเบื้องต้น!E727&gt;=0,"1","0")</f>
        <v>1</v>
      </c>
      <c r="F727" s="499" t="str">
        <f>IF(งบทดลองเบื้องต้น!F727&gt;=0,"1","0")</f>
        <v>1</v>
      </c>
      <c r="G727" s="499" t="str">
        <f>IF(งบทดลองเบื้องต้น!G727&gt;=0,"1","0")</f>
        <v>1</v>
      </c>
      <c r="H727" s="499" t="str">
        <f>IF(งบทดลองเบื้องต้น!H727&gt;=0,"1","0")</f>
        <v>1</v>
      </c>
      <c r="I727" s="499" t="str">
        <f>IF(งบทดลองเบื้องต้น!I727&gt;=0,"1","0")</f>
        <v>1</v>
      </c>
      <c r="J727" s="499" t="str">
        <f>IF(งบทดลองเบื้องต้น!J727&gt;=0,"1","0")</f>
        <v>1</v>
      </c>
      <c r="K727" s="499" t="str">
        <f>IF(งบทดลองเบื้องต้น!K727&gt;=0,"1","0")</f>
        <v>1</v>
      </c>
    </row>
    <row r="728" spans="1:11" ht="25.2" customHeight="1">
      <c r="A728" s="497">
        <v>725</v>
      </c>
      <c r="B728" s="452" t="s">
        <v>2003</v>
      </c>
      <c r="C728" s="498" t="s">
        <v>2332</v>
      </c>
      <c r="D728" s="499" t="str">
        <f>IF(งบทดลองเบื้องต้น!D728&gt;=0,"1","0")</f>
        <v>1</v>
      </c>
      <c r="E728" s="499" t="str">
        <f>IF(งบทดลองเบื้องต้น!E728&gt;=0,"1","0")</f>
        <v>1</v>
      </c>
      <c r="F728" s="499" t="str">
        <f>IF(งบทดลองเบื้องต้น!F728&gt;=0,"1","0")</f>
        <v>1</v>
      </c>
      <c r="G728" s="499" t="str">
        <f>IF(งบทดลองเบื้องต้น!G728&gt;=0,"1","0")</f>
        <v>1</v>
      </c>
      <c r="H728" s="499" t="str">
        <f>IF(งบทดลองเบื้องต้น!H728&gt;=0,"1","0")</f>
        <v>1</v>
      </c>
      <c r="I728" s="499" t="str">
        <f>IF(งบทดลองเบื้องต้น!I728&gt;=0,"1","0")</f>
        <v>1</v>
      </c>
      <c r="J728" s="499" t="str">
        <f>IF(งบทดลองเบื้องต้น!J728&gt;=0,"1","0")</f>
        <v>1</v>
      </c>
      <c r="K728" s="499" t="str">
        <f>IF(งบทดลองเบื้องต้น!K728&gt;=0,"1","0")</f>
        <v>1</v>
      </c>
    </row>
    <row r="729" spans="1:11" ht="25.2" customHeight="1">
      <c r="A729" s="497">
        <v>726</v>
      </c>
      <c r="B729" s="452" t="s">
        <v>2005</v>
      </c>
      <c r="C729" s="498" t="s">
        <v>2333</v>
      </c>
      <c r="D729" s="499" t="str">
        <f>IF(งบทดลองเบื้องต้น!D729&gt;=0,"1","0")</f>
        <v>1</v>
      </c>
      <c r="E729" s="499" t="str">
        <f>IF(งบทดลองเบื้องต้น!E729&gt;=0,"1","0")</f>
        <v>1</v>
      </c>
      <c r="F729" s="499" t="str">
        <f>IF(งบทดลองเบื้องต้น!F729&gt;=0,"1","0")</f>
        <v>1</v>
      </c>
      <c r="G729" s="499" t="str">
        <f>IF(งบทดลองเบื้องต้น!G729&gt;=0,"1","0")</f>
        <v>1</v>
      </c>
      <c r="H729" s="499" t="str">
        <f>IF(งบทดลองเบื้องต้น!H729&gt;=0,"1","0")</f>
        <v>1</v>
      </c>
      <c r="I729" s="499" t="str">
        <f>IF(งบทดลองเบื้องต้น!I729&gt;=0,"1","0")</f>
        <v>1</v>
      </c>
      <c r="J729" s="499" t="str">
        <f>IF(งบทดลองเบื้องต้น!J729&gt;=0,"1","0")</f>
        <v>1</v>
      </c>
      <c r="K729" s="499" t="str">
        <f>IF(งบทดลองเบื้องต้น!K729&gt;=0,"1","0")</f>
        <v>1</v>
      </c>
    </row>
    <row r="730" spans="1:11" ht="25.2" customHeight="1">
      <c r="A730" s="497">
        <v>727</v>
      </c>
      <c r="B730" s="452" t="s">
        <v>1064</v>
      </c>
      <c r="C730" s="498" t="s">
        <v>2334</v>
      </c>
      <c r="D730" s="499" t="str">
        <f>IF(งบทดลองเบื้องต้น!D730&gt;=0,"1","0")</f>
        <v>1</v>
      </c>
      <c r="E730" s="499" t="str">
        <f>IF(งบทดลองเบื้องต้น!E730&gt;=0,"1","0")</f>
        <v>1</v>
      </c>
      <c r="F730" s="499" t="str">
        <f>IF(งบทดลองเบื้องต้น!F730&gt;=0,"1","0")</f>
        <v>1</v>
      </c>
      <c r="G730" s="499" t="str">
        <f>IF(งบทดลองเบื้องต้น!G730&gt;=0,"1","0")</f>
        <v>1</v>
      </c>
      <c r="H730" s="499" t="str">
        <f>IF(งบทดลองเบื้องต้น!H730&gt;=0,"1","0")</f>
        <v>1</v>
      </c>
      <c r="I730" s="499" t="str">
        <f>IF(งบทดลองเบื้องต้น!I730&gt;=0,"1","0")</f>
        <v>1</v>
      </c>
      <c r="J730" s="499" t="str">
        <f>IF(งบทดลองเบื้องต้น!J730&gt;=0,"1","0")</f>
        <v>1</v>
      </c>
      <c r="K730" s="499" t="str">
        <f>IF(งบทดลองเบื้องต้น!K730&gt;=0,"1","0")</f>
        <v>1</v>
      </c>
    </row>
    <row r="731" spans="1:11" ht="25.2" customHeight="1">
      <c r="A731" s="497">
        <v>728</v>
      </c>
      <c r="B731" s="452" t="s">
        <v>1065</v>
      </c>
      <c r="C731" s="498" t="s">
        <v>1699</v>
      </c>
      <c r="D731" s="499" t="str">
        <f>IF(งบทดลองเบื้องต้น!D731&gt;=0,"1","0")</f>
        <v>1</v>
      </c>
      <c r="E731" s="499" t="str">
        <f>IF(งบทดลองเบื้องต้น!E731&gt;=0,"1","0")</f>
        <v>1</v>
      </c>
      <c r="F731" s="499" t="str">
        <f>IF(งบทดลองเบื้องต้น!F731&gt;=0,"1","0")</f>
        <v>1</v>
      </c>
      <c r="G731" s="499" t="str">
        <f>IF(งบทดลองเบื้องต้น!G731&gt;=0,"1","0")</f>
        <v>1</v>
      </c>
      <c r="H731" s="499" t="str">
        <f>IF(งบทดลองเบื้องต้น!H731&gt;=0,"1","0")</f>
        <v>1</v>
      </c>
      <c r="I731" s="499" t="str">
        <f>IF(งบทดลองเบื้องต้น!I731&gt;=0,"1","0")</f>
        <v>1</v>
      </c>
      <c r="J731" s="499" t="str">
        <f>IF(งบทดลองเบื้องต้น!J731&gt;=0,"1","0")</f>
        <v>1</v>
      </c>
      <c r="K731" s="499" t="str">
        <f>IF(งบทดลองเบื้องต้น!K731&gt;=0,"1","0")</f>
        <v>1</v>
      </c>
    </row>
    <row r="732" spans="1:11" ht="25.2" customHeight="1">
      <c r="A732" s="497">
        <v>729</v>
      </c>
      <c r="B732" s="452" t="s">
        <v>1066</v>
      </c>
      <c r="C732" s="498" t="s">
        <v>1700</v>
      </c>
      <c r="D732" s="499" t="str">
        <f>IF(งบทดลองเบื้องต้น!D732&gt;=0,"1","0")</f>
        <v>1</v>
      </c>
      <c r="E732" s="499" t="str">
        <f>IF(งบทดลองเบื้องต้น!E732&gt;=0,"1","0")</f>
        <v>1</v>
      </c>
      <c r="F732" s="499" t="str">
        <f>IF(งบทดลองเบื้องต้น!F732&gt;=0,"1","0")</f>
        <v>1</v>
      </c>
      <c r="G732" s="499" t="str">
        <f>IF(งบทดลองเบื้องต้น!G732&gt;=0,"1","0")</f>
        <v>1</v>
      </c>
      <c r="H732" s="499" t="str">
        <f>IF(งบทดลองเบื้องต้น!H732&gt;=0,"1","0")</f>
        <v>1</v>
      </c>
      <c r="I732" s="499" t="str">
        <f>IF(งบทดลองเบื้องต้น!I732&gt;=0,"1","0")</f>
        <v>1</v>
      </c>
      <c r="J732" s="499" t="str">
        <f>IF(งบทดลองเบื้องต้น!J732&gt;=0,"1","0")</f>
        <v>1</v>
      </c>
      <c r="K732" s="499" t="str">
        <f>IF(งบทดลองเบื้องต้น!K732&gt;=0,"1","0")</f>
        <v>1</v>
      </c>
    </row>
    <row r="733" spans="1:11" ht="25.2" customHeight="1">
      <c r="A733" s="497">
        <v>730</v>
      </c>
      <c r="B733" s="452" t="s">
        <v>1067</v>
      </c>
      <c r="C733" s="498" t="s">
        <v>1701</v>
      </c>
      <c r="D733" s="499" t="str">
        <f>IF(งบทดลองเบื้องต้น!D733&gt;=0,"1","0")</f>
        <v>1</v>
      </c>
      <c r="E733" s="499" t="str">
        <f>IF(งบทดลองเบื้องต้น!E733&gt;=0,"1","0")</f>
        <v>1</v>
      </c>
      <c r="F733" s="499" t="str">
        <f>IF(งบทดลองเบื้องต้น!F733&gt;=0,"1","0")</f>
        <v>1</v>
      </c>
      <c r="G733" s="499" t="str">
        <f>IF(งบทดลองเบื้องต้น!G733&gt;=0,"1","0")</f>
        <v>1</v>
      </c>
      <c r="H733" s="499" t="str">
        <f>IF(งบทดลองเบื้องต้น!H733&gt;=0,"1","0")</f>
        <v>1</v>
      </c>
      <c r="I733" s="499" t="str">
        <f>IF(งบทดลองเบื้องต้น!I733&gt;=0,"1","0")</f>
        <v>1</v>
      </c>
      <c r="J733" s="499" t="str">
        <f>IF(งบทดลองเบื้องต้น!J733&gt;=0,"1","0")</f>
        <v>1</v>
      </c>
      <c r="K733" s="499" t="str">
        <f>IF(งบทดลองเบื้องต้น!K733&gt;=0,"1","0")</f>
        <v>1</v>
      </c>
    </row>
    <row r="734" spans="1:11" ht="25.2" customHeight="1">
      <c r="A734" s="497">
        <v>731</v>
      </c>
      <c r="B734" s="452" t="s">
        <v>1068</v>
      </c>
      <c r="C734" s="498" t="s">
        <v>2335</v>
      </c>
      <c r="D734" s="499" t="str">
        <f>IF(งบทดลองเบื้องต้น!D734&gt;=0,"1","0")</f>
        <v>1</v>
      </c>
      <c r="E734" s="499" t="str">
        <f>IF(งบทดลองเบื้องต้น!E734&gt;=0,"1","0")</f>
        <v>1</v>
      </c>
      <c r="F734" s="499" t="str">
        <f>IF(งบทดลองเบื้องต้น!F734&gt;=0,"1","0")</f>
        <v>1</v>
      </c>
      <c r="G734" s="499" t="str">
        <f>IF(งบทดลองเบื้องต้น!G734&gt;=0,"1","0")</f>
        <v>1</v>
      </c>
      <c r="H734" s="499" t="str">
        <f>IF(งบทดลองเบื้องต้น!H734&gt;=0,"1","0")</f>
        <v>1</v>
      </c>
      <c r="I734" s="499" t="str">
        <f>IF(งบทดลองเบื้องต้น!I734&gt;=0,"1","0")</f>
        <v>1</v>
      </c>
      <c r="J734" s="499" t="str">
        <f>IF(งบทดลองเบื้องต้น!J734&gt;=0,"1","0")</f>
        <v>1</v>
      </c>
      <c r="K734" s="499" t="str">
        <f>IF(งบทดลองเบื้องต้น!K734&gt;=0,"1","0")</f>
        <v>1</v>
      </c>
    </row>
    <row r="735" spans="1:11" ht="25.2" customHeight="1">
      <c r="A735" s="497">
        <v>732</v>
      </c>
      <c r="B735" s="452" t="s">
        <v>1069</v>
      </c>
      <c r="C735" s="498" t="s">
        <v>1702</v>
      </c>
      <c r="D735" s="499" t="str">
        <f>IF(งบทดลองเบื้องต้น!D735&gt;=0,"1","0")</f>
        <v>1</v>
      </c>
      <c r="E735" s="499" t="str">
        <f>IF(งบทดลองเบื้องต้น!E735&gt;=0,"1","0")</f>
        <v>1</v>
      </c>
      <c r="F735" s="499" t="str">
        <f>IF(งบทดลองเบื้องต้น!F735&gt;=0,"1","0")</f>
        <v>1</v>
      </c>
      <c r="G735" s="499" t="str">
        <f>IF(งบทดลองเบื้องต้น!G735&gt;=0,"1","0")</f>
        <v>1</v>
      </c>
      <c r="H735" s="499" t="str">
        <f>IF(งบทดลองเบื้องต้น!H735&gt;=0,"1","0")</f>
        <v>1</v>
      </c>
      <c r="I735" s="499" t="str">
        <f>IF(งบทดลองเบื้องต้น!I735&gt;=0,"1","0")</f>
        <v>1</v>
      </c>
      <c r="J735" s="499" t="str">
        <f>IF(งบทดลองเบื้องต้น!J735&gt;=0,"1","0")</f>
        <v>1</v>
      </c>
      <c r="K735" s="499" t="str">
        <f>IF(งบทดลองเบื้องต้น!K735&gt;=0,"1","0")</f>
        <v>1</v>
      </c>
    </row>
    <row r="736" spans="1:11" ht="25.2" customHeight="1">
      <c r="A736" s="497">
        <v>733</v>
      </c>
      <c r="B736" s="452" t="s">
        <v>1070</v>
      </c>
      <c r="C736" s="498" t="s">
        <v>1703</v>
      </c>
      <c r="D736" s="499" t="str">
        <f>IF(งบทดลองเบื้องต้น!D736&gt;=0,"1","0")</f>
        <v>1</v>
      </c>
      <c r="E736" s="499" t="str">
        <f>IF(งบทดลองเบื้องต้น!E736&gt;=0,"1","0")</f>
        <v>1</v>
      </c>
      <c r="F736" s="499" t="str">
        <f>IF(งบทดลองเบื้องต้น!F736&gt;=0,"1","0")</f>
        <v>1</v>
      </c>
      <c r="G736" s="499" t="str">
        <f>IF(งบทดลองเบื้องต้น!G736&gt;=0,"1","0")</f>
        <v>1</v>
      </c>
      <c r="H736" s="499" t="str">
        <f>IF(งบทดลองเบื้องต้น!H736&gt;=0,"1","0")</f>
        <v>1</v>
      </c>
      <c r="I736" s="499" t="str">
        <f>IF(งบทดลองเบื้องต้น!I736&gt;=0,"1","0")</f>
        <v>1</v>
      </c>
      <c r="J736" s="499" t="str">
        <f>IF(งบทดลองเบื้องต้น!J736&gt;=0,"1","0")</f>
        <v>1</v>
      </c>
      <c r="K736" s="499" t="str">
        <f>IF(งบทดลองเบื้องต้น!K736&gt;=0,"1","0")</f>
        <v>1</v>
      </c>
    </row>
    <row r="737" spans="1:11" ht="25.2" customHeight="1">
      <c r="A737" s="497">
        <v>734</v>
      </c>
      <c r="B737" s="452" t="s">
        <v>1071</v>
      </c>
      <c r="C737" s="498" t="s">
        <v>341</v>
      </c>
      <c r="D737" s="499" t="str">
        <f>IF(งบทดลองเบื้องต้น!D737&gt;=0,"1","0")</f>
        <v>1</v>
      </c>
      <c r="E737" s="499" t="str">
        <f>IF(งบทดลองเบื้องต้น!E737&gt;=0,"1","0")</f>
        <v>1</v>
      </c>
      <c r="F737" s="499" t="str">
        <f>IF(งบทดลองเบื้องต้น!F737&gt;=0,"1","0")</f>
        <v>1</v>
      </c>
      <c r="G737" s="499" t="str">
        <f>IF(งบทดลองเบื้องต้น!G737&gt;=0,"1","0")</f>
        <v>1</v>
      </c>
      <c r="H737" s="499" t="str">
        <f>IF(งบทดลองเบื้องต้น!H737&gt;=0,"1","0")</f>
        <v>1</v>
      </c>
      <c r="I737" s="499" t="str">
        <f>IF(งบทดลองเบื้องต้น!I737&gt;=0,"1","0")</f>
        <v>1</v>
      </c>
      <c r="J737" s="499" t="str">
        <f>IF(งบทดลองเบื้องต้น!J737&gt;=0,"1","0")</f>
        <v>1</v>
      </c>
      <c r="K737" s="499" t="str">
        <f>IF(งบทดลองเบื้องต้น!K737&gt;=0,"1","0")</f>
        <v>1</v>
      </c>
    </row>
    <row r="738" spans="1:11" ht="25.2" customHeight="1">
      <c r="A738" s="497">
        <v>735</v>
      </c>
      <c r="B738" s="452" t="s">
        <v>1072</v>
      </c>
      <c r="C738" s="498" t="s">
        <v>2336</v>
      </c>
      <c r="D738" s="499" t="str">
        <f>IF(งบทดลองเบื้องต้น!D738&gt;=0,"1","0")</f>
        <v>1</v>
      </c>
      <c r="E738" s="499" t="str">
        <f>IF(งบทดลองเบื้องต้น!E738&gt;=0,"1","0")</f>
        <v>1</v>
      </c>
      <c r="F738" s="499" t="str">
        <f>IF(งบทดลองเบื้องต้น!F738&gt;=0,"1","0")</f>
        <v>1</v>
      </c>
      <c r="G738" s="499" t="str">
        <f>IF(งบทดลองเบื้องต้น!G738&gt;=0,"1","0")</f>
        <v>1</v>
      </c>
      <c r="H738" s="499" t="str">
        <f>IF(งบทดลองเบื้องต้น!H738&gt;=0,"1","0")</f>
        <v>1</v>
      </c>
      <c r="I738" s="499" t="str">
        <f>IF(งบทดลองเบื้องต้น!I738&gt;=0,"1","0")</f>
        <v>1</v>
      </c>
      <c r="J738" s="499" t="str">
        <f>IF(งบทดลองเบื้องต้น!J738&gt;=0,"1","0")</f>
        <v>1</v>
      </c>
      <c r="K738" s="499" t="str">
        <f>IF(งบทดลองเบื้องต้น!K738&gt;=0,"1","0")</f>
        <v>1</v>
      </c>
    </row>
    <row r="739" spans="1:11" ht="25.2" customHeight="1">
      <c r="A739" s="497">
        <v>736</v>
      </c>
      <c r="B739" s="452" t="s">
        <v>1073</v>
      </c>
      <c r="C739" s="498" t="s">
        <v>2337</v>
      </c>
      <c r="D739" s="499" t="str">
        <f>IF(งบทดลองเบื้องต้น!D739&gt;=0,"1","0")</f>
        <v>1</v>
      </c>
      <c r="E739" s="499" t="str">
        <f>IF(งบทดลองเบื้องต้น!E739&gt;=0,"1","0")</f>
        <v>1</v>
      </c>
      <c r="F739" s="499" t="str">
        <f>IF(งบทดลองเบื้องต้น!F739&gt;=0,"1","0")</f>
        <v>1</v>
      </c>
      <c r="G739" s="499" t="str">
        <f>IF(งบทดลองเบื้องต้น!G739&gt;=0,"1","0")</f>
        <v>1</v>
      </c>
      <c r="H739" s="499" t="str">
        <f>IF(งบทดลองเบื้องต้น!H739&gt;=0,"1","0")</f>
        <v>1</v>
      </c>
      <c r="I739" s="499" t="str">
        <f>IF(งบทดลองเบื้องต้น!I739&gt;=0,"1","0")</f>
        <v>1</v>
      </c>
      <c r="J739" s="499" t="str">
        <f>IF(งบทดลองเบื้องต้น!J739&gt;=0,"1","0")</f>
        <v>1</v>
      </c>
      <c r="K739" s="499" t="str">
        <f>IF(งบทดลองเบื้องต้น!K739&gt;=0,"1","0")</f>
        <v>1</v>
      </c>
    </row>
    <row r="740" spans="1:11" ht="25.2" customHeight="1">
      <c r="A740" s="497">
        <v>737</v>
      </c>
      <c r="B740" s="452" t="s">
        <v>1074</v>
      </c>
      <c r="C740" s="498" t="s">
        <v>2338</v>
      </c>
      <c r="D740" s="499" t="str">
        <f>IF(งบทดลองเบื้องต้น!D740&gt;=0,"1","0")</f>
        <v>1</v>
      </c>
      <c r="E740" s="499" t="str">
        <f>IF(งบทดลองเบื้องต้น!E740&gt;=0,"1","0")</f>
        <v>1</v>
      </c>
      <c r="F740" s="499" t="str">
        <f>IF(งบทดลองเบื้องต้น!F740&gt;=0,"1","0")</f>
        <v>1</v>
      </c>
      <c r="G740" s="499" t="str">
        <f>IF(งบทดลองเบื้องต้น!G740&gt;=0,"1","0")</f>
        <v>1</v>
      </c>
      <c r="H740" s="499" t="str">
        <f>IF(งบทดลองเบื้องต้น!H740&gt;=0,"1","0")</f>
        <v>1</v>
      </c>
      <c r="I740" s="499" t="str">
        <f>IF(งบทดลองเบื้องต้น!I740&gt;=0,"1","0")</f>
        <v>1</v>
      </c>
      <c r="J740" s="499" t="str">
        <f>IF(งบทดลองเบื้องต้น!J740&gt;=0,"1","0")</f>
        <v>1</v>
      </c>
      <c r="K740" s="499" t="str">
        <f>IF(งบทดลองเบื้องต้น!K740&gt;=0,"1","0")</f>
        <v>1</v>
      </c>
    </row>
    <row r="741" spans="1:11" ht="25.2" customHeight="1">
      <c r="A741" s="497">
        <v>738</v>
      </c>
      <c r="B741" s="452" t="s">
        <v>1075</v>
      </c>
      <c r="C741" s="498" t="s">
        <v>2339</v>
      </c>
      <c r="D741" s="499" t="str">
        <f>IF(งบทดลองเบื้องต้น!D741&gt;=0,"1","0")</f>
        <v>1</v>
      </c>
      <c r="E741" s="499" t="str">
        <f>IF(งบทดลองเบื้องต้น!E741&gt;=0,"1","0")</f>
        <v>1</v>
      </c>
      <c r="F741" s="499" t="str">
        <f>IF(งบทดลองเบื้องต้น!F741&gt;=0,"1","0")</f>
        <v>1</v>
      </c>
      <c r="G741" s="499" t="str">
        <f>IF(งบทดลองเบื้องต้น!G741&gt;=0,"1","0")</f>
        <v>1</v>
      </c>
      <c r="H741" s="499" t="str">
        <f>IF(งบทดลองเบื้องต้น!H741&gt;=0,"1","0")</f>
        <v>1</v>
      </c>
      <c r="I741" s="499" t="str">
        <f>IF(งบทดลองเบื้องต้น!I741&gt;=0,"1","0")</f>
        <v>1</v>
      </c>
      <c r="J741" s="499" t="str">
        <f>IF(งบทดลองเบื้องต้น!J741&gt;=0,"1","0")</f>
        <v>1</v>
      </c>
      <c r="K741" s="499" t="str">
        <f>IF(งบทดลองเบื้องต้น!K741&gt;=0,"1","0")</f>
        <v>1</v>
      </c>
    </row>
    <row r="742" spans="1:11" ht="25.2" customHeight="1">
      <c r="A742" s="497">
        <v>739</v>
      </c>
      <c r="B742" s="452" t="s">
        <v>1076</v>
      </c>
      <c r="C742" s="498" t="s">
        <v>2340</v>
      </c>
      <c r="D742" s="499" t="str">
        <f>IF(งบทดลองเบื้องต้น!D742&gt;=0,"1","0")</f>
        <v>1</v>
      </c>
      <c r="E742" s="499" t="str">
        <f>IF(งบทดลองเบื้องต้น!E742&gt;=0,"1","0")</f>
        <v>1</v>
      </c>
      <c r="F742" s="499" t="str">
        <f>IF(งบทดลองเบื้องต้น!F742&gt;=0,"1","0")</f>
        <v>1</v>
      </c>
      <c r="G742" s="499" t="str">
        <f>IF(งบทดลองเบื้องต้น!G742&gt;=0,"1","0")</f>
        <v>1</v>
      </c>
      <c r="H742" s="499" t="str">
        <f>IF(งบทดลองเบื้องต้น!H742&gt;=0,"1","0")</f>
        <v>1</v>
      </c>
      <c r="I742" s="499" t="str">
        <f>IF(งบทดลองเบื้องต้น!I742&gt;=0,"1","0")</f>
        <v>1</v>
      </c>
      <c r="J742" s="499" t="str">
        <f>IF(งบทดลองเบื้องต้น!J742&gt;=0,"1","0")</f>
        <v>1</v>
      </c>
      <c r="K742" s="499" t="str">
        <f>IF(งบทดลองเบื้องต้น!K742&gt;=0,"1","0")</f>
        <v>1</v>
      </c>
    </row>
    <row r="743" spans="1:11" ht="25.2" customHeight="1">
      <c r="A743" s="497">
        <v>740</v>
      </c>
      <c r="B743" s="452" t="s">
        <v>1077</v>
      </c>
      <c r="C743" s="498" t="s">
        <v>2341</v>
      </c>
      <c r="D743" s="499" t="str">
        <f>IF(งบทดลองเบื้องต้น!D743&gt;=0,"1","0")</f>
        <v>1</v>
      </c>
      <c r="E743" s="499" t="str">
        <f>IF(งบทดลองเบื้องต้น!E743&gt;=0,"1","0")</f>
        <v>1</v>
      </c>
      <c r="F743" s="499" t="str">
        <f>IF(งบทดลองเบื้องต้น!F743&gt;=0,"1","0")</f>
        <v>1</v>
      </c>
      <c r="G743" s="499" t="str">
        <f>IF(งบทดลองเบื้องต้น!G743&gt;=0,"1","0")</f>
        <v>1</v>
      </c>
      <c r="H743" s="499" t="str">
        <f>IF(งบทดลองเบื้องต้น!H743&gt;=0,"1","0")</f>
        <v>1</v>
      </c>
      <c r="I743" s="499" t="str">
        <f>IF(งบทดลองเบื้องต้น!I743&gt;=0,"1","0")</f>
        <v>1</v>
      </c>
      <c r="J743" s="499" t="str">
        <f>IF(งบทดลองเบื้องต้น!J743&gt;=0,"1","0")</f>
        <v>1</v>
      </c>
      <c r="K743" s="499" t="str">
        <f>IF(งบทดลองเบื้องต้น!K743&gt;=0,"1","0")</f>
        <v>1</v>
      </c>
    </row>
    <row r="744" spans="1:11" ht="25.2" customHeight="1">
      <c r="A744" s="497">
        <v>741</v>
      </c>
      <c r="B744" s="452" t="s">
        <v>2007</v>
      </c>
      <c r="C744" s="498" t="s">
        <v>2342</v>
      </c>
      <c r="D744" s="499" t="str">
        <f>IF(งบทดลองเบื้องต้น!D744&gt;=0,"1","0")</f>
        <v>1</v>
      </c>
      <c r="E744" s="499" t="str">
        <f>IF(งบทดลองเบื้องต้น!E744&gt;=0,"1","0")</f>
        <v>1</v>
      </c>
      <c r="F744" s="499" t="str">
        <f>IF(งบทดลองเบื้องต้น!F744&gt;=0,"1","0")</f>
        <v>1</v>
      </c>
      <c r="G744" s="499" t="str">
        <f>IF(งบทดลองเบื้องต้น!G744&gt;=0,"1","0")</f>
        <v>1</v>
      </c>
      <c r="H744" s="499" t="str">
        <f>IF(งบทดลองเบื้องต้น!H744&gt;=0,"1","0")</f>
        <v>1</v>
      </c>
      <c r="I744" s="499" t="str">
        <f>IF(งบทดลองเบื้องต้น!I744&gt;=0,"1","0")</f>
        <v>1</v>
      </c>
      <c r="J744" s="499" t="str">
        <f>IF(งบทดลองเบื้องต้น!J744&gt;=0,"1","0")</f>
        <v>1</v>
      </c>
      <c r="K744" s="499" t="str">
        <f>IF(งบทดลองเบื้องต้น!K744&gt;=0,"1","0")</f>
        <v>1</v>
      </c>
    </row>
    <row r="745" spans="1:11" ht="25.2" customHeight="1">
      <c r="A745" s="497">
        <v>742</v>
      </c>
      <c r="B745" s="452" t="s">
        <v>1078</v>
      </c>
      <c r="C745" s="498" t="s">
        <v>2343</v>
      </c>
      <c r="D745" s="499" t="str">
        <f>IF(งบทดลองเบื้องต้น!D745&gt;=0,"1","0")</f>
        <v>1</v>
      </c>
      <c r="E745" s="499" t="str">
        <f>IF(งบทดลองเบื้องต้น!E745&gt;=0,"1","0")</f>
        <v>1</v>
      </c>
      <c r="F745" s="499" t="str">
        <f>IF(งบทดลองเบื้องต้น!F745&gt;=0,"1","0")</f>
        <v>1</v>
      </c>
      <c r="G745" s="499" t="str">
        <f>IF(งบทดลองเบื้องต้น!G745&gt;=0,"1","0")</f>
        <v>1</v>
      </c>
      <c r="H745" s="499" t="str">
        <f>IF(งบทดลองเบื้องต้น!H745&gt;=0,"1","0")</f>
        <v>1</v>
      </c>
      <c r="I745" s="499" t="str">
        <f>IF(งบทดลองเบื้องต้น!I745&gt;=0,"1","0")</f>
        <v>1</v>
      </c>
      <c r="J745" s="499" t="str">
        <f>IF(งบทดลองเบื้องต้น!J745&gt;=0,"1","0")</f>
        <v>1</v>
      </c>
      <c r="K745" s="499" t="str">
        <f>IF(งบทดลองเบื้องต้น!K745&gt;=0,"1","0")</f>
        <v>1</v>
      </c>
    </row>
    <row r="746" spans="1:11" ht="25.2" customHeight="1">
      <c r="A746" s="497">
        <v>743</v>
      </c>
      <c r="B746" s="452" t="s">
        <v>1079</v>
      </c>
      <c r="C746" s="498" t="s">
        <v>2344</v>
      </c>
      <c r="D746" s="499" t="str">
        <f>IF(งบทดลองเบื้องต้น!D746&gt;=0,"1","0")</f>
        <v>1</v>
      </c>
      <c r="E746" s="499" t="str">
        <f>IF(งบทดลองเบื้องต้น!E746&gt;=0,"1","0")</f>
        <v>1</v>
      </c>
      <c r="F746" s="499" t="str">
        <f>IF(งบทดลองเบื้องต้น!F746&gt;=0,"1","0")</f>
        <v>1</v>
      </c>
      <c r="G746" s="499" t="str">
        <f>IF(งบทดลองเบื้องต้น!G746&gt;=0,"1","0")</f>
        <v>1</v>
      </c>
      <c r="H746" s="499" t="str">
        <f>IF(งบทดลองเบื้องต้น!H746&gt;=0,"1","0")</f>
        <v>1</v>
      </c>
      <c r="I746" s="499" t="str">
        <f>IF(งบทดลองเบื้องต้น!I746&gt;=0,"1","0")</f>
        <v>1</v>
      </c>
      <c r="J746" s="499" t="str">
        <f>IF(งบทดลองเบื้องต้น!J746&gt;=0,"1","0")</f>
        <v>1</v>
      </c>
      <c r="K746" s="499" t="str">
        <f>IF(งบทดลองเบื้องต้น!K746&gt;=0,"1","0")</f>
        <v>1</v>
      </c>
    </row>
    <row r="747" spans="1:11" s="475" customFormat="1" ht="25.2" customHeight="1">
      <c r="A747" s="497">
        <v>744</v>
      </c>
      <c r="B747" s="452" t="s">
        <v>1080</v>
      </c>
      <c r="C747" s="498" t="s">
        <v>2345</v>
      </c>
      <c r="D747" s="499" t="str">
        <f>IF(งบทดลองเบื้องต้น!D747&gt;=0,"1","0")</f>
        <v>1</v>
      </c>
      <c r="E747" s="499" t="str">
        <f>IF(งบทดลองเบื้องต้น!E747&gt;=0,"1","0")</f>
        <v>1</v>
      </c>
      <c r="F747" s="499" t="str">
        <f>IF(งบทดลองเบื้องต้น!F747&gt;=0,"1","0")</f>
        <v>1</v>
      </c>
      <c r="G747" s="499" t="str">
        <f>IF(งบทดลองเบื้องต้น!G747&gt;=0,"1","0")</f>
        <v>1</v>
      </c>
      <c r="H747" s="499" t="str">
        <f>IF(งบทดลองเบื้องต้น!H747&gt;=0,"1","0")</f>
        <v>1</v>
      </c>
      <c r="I747" s="499" t="str">
        <f>IF(งบทดลองเบื้องต้น!I747&gt;=0,"1","0")</f>
        <v>1</v>
      </c>
      <c r="J747" s="499" t="str">
        <f>IF(งบทดลองเบื้องต้น!J747&gt;=0,"1","0")</f>
        <v>1</v>
      </c>
      <c r="K747" s="499" t="str">
        <f>IF(งบทดลองเบื้องต้น!K747&gt;=0,"1","0")</f>
        <v>1</v>
      </c>
    </row>
    <row r="748" spans="1:11" ht="25.2" customHeight="1">
      <c r="A748" s="497">
        <v>745</v>
      </c>
      <c r="B748" s="452" t="s">
        <v>1081</v>
      </c>
      <c r="C748" s="498" t="s">
        <v>342</v>
      </c>
      <c r="D748" s="499" t="str">
        <f>IF(งบทดลองเบื้องต้น!D748&gt;=0,"1","0")</f>
        <v>1</v>
      </c>
      <c r="E748" s="499" t="str">
        <f>IF(งบทดลองเบื้องต้น!E748&gt;=0,"1","0")</f>
        <v>1</v>
      </c>
      <c r="F748" s="499" t="str">
        <f>IF(งบทดลองเบื้องต้น!F748&gt;=0,"1","0")</f>
        <v>1</v>
      </c>
      <c r="G748" s="499" t="str">
        <f>IF(งบทดลองเบื้องต้น!G748&gt;=0,"1","0")</f>
        <v>1</v>
      </c>
      <c r="H748" s="499" t="str">
        <f>IF(งบทดลองเบื้องต้น!H748&gt;=0,"1","0")</f>
        <v>1</v>
      </c>
      <c r="I748" s="499" t="str">
        <f>IF(งบทดลองเบื้องต้น!I748&gt;=0,"1","0")</f>
        <v>1</v>
      </c>
      <c r="J748" s="499" t="str">
        <f>IF(งบทดลองเบื้องต้น!J748&gt;=0,"1","0")</f>
        <v>1</v>
      </c>
      <c r="K748" s="499" t="str">
        <f>IF(งบทดลองเบื้องต้น!K748&gt;=0,"1","0")</f>
        <v>1</v>
      </c>
    </row>
    <row r="749" spans="1:11" ht="25.2" customHeight="1">
      <c r="A749" s="497">
        <v>746</v>
      </c>
      <c r="B749" s="452" t="s">
        <v>1082</v>
      </c>
      <c r="C749" s="498" t="s">
        <v>2346</v>
      </c>
      <c r="D749" s="499" t="str">
        <f>IF(งบทดลองเบื้องต้น!D749&gt;=0,"1","0")</f>
        <v>1</v>
      </c>
      <c r="E749" s="499" t="str">
        <f>IF(งบทดลองเบื้องต้น!E749&gt;=0,"1","0")</f>
        <v>1</v>
      </c>
      <c r="F749" s="499" t="str">
        <f>IF(งบทดลองเบื้องต้น!F749&gt;=0,"1","0")</f>
        <v>1</v>
      </c>
      <c r="G749" s="499" t="str">
        <f>IF(งบทดลองเบื้องต้น!G749&gt;=0,"1","0")</f>
        <v>1</v>
      </c>
      <c r="H749" s="499" t="str">
        <f>IF(งบทดลองเบื้องต้น!H749&gt;=0,"1","0")</f>
        <v>1</v>
      </c>
      <c r="I749" s="499" t="str">
        <f>IF(งบทดลองเบื้องต้น!I749&gt;=0,"1","0")</f>
        <v>1</v>
      </c>
      <c r="J749" s="499" t="str">
        <f>IF(งบทดลองเบื้องต้น!J749&gt;=0,"1","0")</f>
        <v>1</v>
      </c>
      <c r="K749" s="499" t="str">
        <f>IF(งบทดลองเบื้องต้น!K749&gt;=0,"1","0")</f>
        <v>1</v>
      </c>
    </row>
    <row r="750" spans="1:11" ht="25.2" customHeight="1">
      <c r="A750" s="497">
        <v>747</v>
      </c>
      <c r="B750" s="452" t="s">
        <v>1083</v>
      </c>
      <c r="C750" s="498" t="s">
        <v>343</v>
      </c>
      <c r="D750" s="499" t="str">
        <f>IF(งบทดลองเบื้องต้น!D750&gt;=0,"1","0")</f>
        <v>1</v>
      </c>
      <c r="E750" s="499" t="str">
        <f>IF(งบทดลองเบื้องต้น!E750&gt;=0,"1","0")</f>
        <v>1</v>
      </c>
      <c r="F750" s="499" t="str">
        <f>IF(งบทดลองเบื้องต้น!F750&gt;=0,"1","0")</f>
        <v>1</v>
      </c>
      <c r="G750" s="499" t="str">
        <f>IF(งบทดลองเบื้องต้น!G750&gt;=0,"1","0")</f>
        <v>1</v>
      </c>
      <c r="H750" s="499" t="str">
        <f>IF(งบทดลองเบื้องต้น!H750&gt;=0,"1","0")</f>
        <v>1</v>
      </c>
      <c r="I750" s="499" t="str">
        <f>IF(งบทดลองเบื้องต้น!I750&gt;=0,"1","0")</f>
        <v>1</v>
      </c>
      <c r="J750" s="499" t="str">
        <f>IF(งบทดลองเบื้องต้น!J750&gt;=0,"1","0")</f>
        <v>1</v>
      </c>
      <c r="K750" s="499" t="str">
        <f>IF(งบทดลองเบื้องต้น!K750&gt;=0,"1","0")</f>
        <v>1</v>
      </c>
    </row>
    <row r="751" spans="1:11" ht="25.2" customHeight="1">
      <c r="A751" s="497">
        <v>748</v>
      </c>
      <c r="B751" s="452" t="s">
        <v>1084</v>
      </c>
      <c r="C751" s="498" t="s">
        <v>344</v>
      </c>
      <c r="D751" s="499" t="str">
        <f>IF(งบทดลองเบื้องต้น!D751&gt;=0,"1","0")</f>
        <v>1</v>
      </c>
      <c r="E751" s="499" t="str">
        <f>IF(งบทดลองเบื้องต้น!E751&gt;=0,"1","0")</f>
        <v>1</v>
      </c>
      <c r="F751" s="499" t="str">
        <f>IF(งบทดลองเบื้องต้น!F751&gt;=0,"1","0")</f>
        <v>1</v>
      </c>
      <c r="G751" s="499" t="str">
        <f>IF(งบทดลองเบื้องต้น!G751&gt;=0,"1","0")</f>
        <v>1</v>
      </c>
      <c r="H751" s="499" t="str">
        <f>IF(งบทดลองเบื้องต้น!H751&gt;=0,"1","0")</f>
        <v>1</v>
      </c>
      <c r="I751" s="499" t="str">
        <f>IF(งบทดลองเบื้องต้น!I751&gt;=0,"1","0")</f>
        <v>1</v>
      </c>
      <c r="J751" s="499" t="str">
        <f>IF(งบทดลองเบื้องต้น!J751&gt;=0,"1","0")</f>
        <v>1</v>
      </c>
      <c r="K751" s="499" t="str">
        <f>IF(งบทดลองเบื้องต้น!K751&gt;=0,"1","0")</f>
        <v>1</v>
      </c>
    </row>
    <row r="752" spans="1:11" ht="25.2" customHeight="1">
      <c r="A752" s="497">
        <v>749</v>
      </c>
      <c r="B752" s="452" t="s">
        <v>1085</v>
      </c>
      <c r="C752" s="498" t="s">
        <v>345</v>
      </c>
      <c r="D752" s="499" t="str">
        <f>IF(งบทดลองเบื้องต้น!D752&gt;=0,"1","0")</f>
        <v>1</v>
      </c>
      <c r="E752" s="499" t="str">
        <f>IF(งบทดลองเบื้องต้น!E752&gt;=0,"1","0")</f>
        <v>1</v>
      </c>
      <c r="F752" s="499" t="str">
        <f>IF(งบทดลองเบื้องต้น!F752&gt;=0,"1","0")</f>
        <v>1</v>
      </c>
      <c r="G752" s="499" t="str">
        <f>IF(งบทดลองเบื้องต้น!G752&gt;=0,"1","0")</f>
        <v>1</v>
      </c>
      <c r="H752" s="499" t="str">
        <f>IF(งบทดลองเบื้องต้น!H752&gt;=0,"1","0")</f>
        <v>1</v>
      </c>
      <c r="I752" s="499" t="str">
        <f>IF(งบทดลองเบื้องต้น!I752&gt;=0,"1","0")</f>
        <v>1</v>
      </c>
      <c r="J752" s="499" t="str">
        <f>IF(งบทดลองเบื้องต้น!J752&gt;=0,"1","0")</f>
        <v>1</v>
      </c>
      <c r="K752" s="499" t="str">
        <f>IF(งบทดลองเบื้องต้น!K752&gt;=0,"1","0")</f>
        <v>1</v>
      </c>
    </row>
    <row r="753" spans="1:11" ht="25.2" customHeight="1">
      <c r="A753" s="497">
        <v>750</v>
      </c>
      <c r="B753" s="452" t="s">
        <v>1086</v>
      </c>
      <c r="C753" s="498" t="s">
        <v>2347</v>
      </c>
      <c r="D753" s="499" t="str">
        <f>IF(งบทดลองเบื้องต้น!D753&gt;=0,"1","0")</f>
        <v>1</v>
      </c>
      <c r="E753" s="499" t="str">
        <f>IF(งบทดลองเบื้องต้น!E753&gt;=0,"1","0")</f>
        <v>1</v>
      </c>
      <c r="F753" s="499" t="str">
        <f>IF(งบทดลองเบื้องต้น!F753&gt;=0,"1","0")</f>
        <v>1</v>
      </c>
      <c r="G753" s="499" t="str">
        <f>IF(งบทดลองเบื้องต้น!G753&gt;=0,"1","0")</f>
        <v>1</v>
      </c>
      <c r="H753" s="499" t="str">
        <f>IF(งบทดลองเบื้องต้น!H753&gt;=0,"1","0")</f>
        <v>1</v>
      </c>
      <c r="I753" s="499" t="str">
        <f>IF(งบทดลองเบื้องต้น!I753&gt;=0,"1","0")</f>
        <v>1</v>
      </c>
      <c r="J753" s="499" t="str">
        <f>IF(งบทดลองเบื้องต้น!J753&gt;=0,"1","0")</f>
        <v>1</v>
      </c>
      <c r="K753" s="499" t="str">
        <f>IF(งบทดลองเบื้องต้น!K753&gt;=0,"1","0")</f>
        <v>1</v>
      </c>
    </row>
    <row r="754" spans="1:11" ht="25.2" customHeight="1">
      <c r="A754" s="497">
        <v>751</v>
      </c>
      <c r="B754" s="452" t="s">
        <v>1087</v>
      </c>
      <c r="C754" s="498" t="s">
        <v>2348</v>
      </c>
      <c r="D754" s="499" t="str">
        <f>IF(งบทดลองเบื้องต้น!D754&gt;=0,"1","0")</f>
        <v>1</v>
      </c>
      <c r="E754" s="499" t="str">
        <f>IF(งบทดลองเบื้องต้น!E754&gt;=0,"1","0")</f>
        <v>1</v>
      </c>
      <c r="F754" s="499" t="str">
        <f>IF(งบทดลองเบื้องต้น!F754&gt;=0,"1","0")</f>
        <v>1</v>
      </c>
      <c r="G754" s="499" t="str">
        <f>IF(งบทดลองเบื้องต้น!G754&gt;=0,"1","0")</f>
        <v>1</v>
      </c>
      <c r="H754" s="499" t="str">
        <f>IF(งบทดลองเบื้องต้น!H754&gt;=0,"1","0")</f>
        <v>1</v>
      </c>
      <c r="I754" s="499" t="str">
        <f>IF(งบทดลองเบื้องต้น!I754&gt;=0,"1","0")</f>
        <v>1</v>
      </c>
      <c r="J754" s="499" t="str">
        <f>IF(งบทดลองเบื้องต้น!J754&gt;=0,"1","0")</f>
        <v>1</v>
      </c>
      <c r="K754" s="499" t="str">
        <f>IF(งบทดลองเบื้องต้น!K754&gt;=0,"1","0")</f>
        <v>1</v>
      </c>
    </row>
    <row r="755" spans="1:11" ht="25.2" customHeight="1">
      <c r="A755" s="497">
        <v>752</v>
      </c>
      <c r="B755" s="452" t="s">
        <v>1088</v>
      </c>
      <c r="C755" s="498" t="s">
        <v>2349</v>
      </c>
      <c r="D755" s="499" t="str">
        <f>IF(งบทดลองเบื้องต้น!D755&gt;=0,"1","0")</f>
        <v>1</v>
      </c>
      <c r="E755" s="499" t="str">
        <f>IF(งบทดลองเบื้องต้น!E755&gt;=0,"1","0")</f>
        <v>1</v>
      </c>
      <c r="F755" s="499" t="str">
        <f>IF(งบทดลองเบื้องต้น!F755&gt;=0,"1","0")</f>
        <v>1</v>
      </c>
      <c r="G755" s="499" t="str">
        <f>IF(งบทดลองเบื้องต้น!G755&gt;=0,"1","0")</f>
        <v>1</v>
      </c>
      <c r="H755" s="499" t="str">
        <f>IF(งบทดลองเบื้องต้น!H755&gt;=0,"1","0")</f>
        <v>1</v>
      </c>
      <c r="I755" s="499" t="str">
        <f>IF(งบทดลองเบื้องต้น!I755&gt;=0,"1","0")</f>
        <v>1</v>
      </c>
      <c r="J755" s="499" t="str">
        <f>IF(งบทดลองเบื้องต้น!J755&gt;=0,"1","0")</f>
        <v>1</v>
      </c>
      <c r="K755" s="499" t="str">
        <f>IF(งบทดลองเบื้องต้น!K755&gt;=0,"1","0")</f>
        <v>1</v>
      </c>
    </row>
    <row r="756" spans="1:11" ht="25.2" customHeight="1">
      <c r="A756" s="497">
        <v>753</v>
      </c>
      <c r="B756" s="452" t="s">
        <v>1089</v>
      </c>
      <c r="C756" s="498" t="s">
        <v>2350</v>
      </c>
      <c r="D756" s="499" t="str">
        <f>IF(งบทดลองเบื้องต้น!D756&gt;=0,"1","0")</f>
        <v>1</v>
      </c>
      <c r="E756" s="499" t="str">
        <f>IF(งบทดลองเบื้องต้น!E756&gt;=0,"1","0")</f>
        <v>1</v>
      </c>
      <c r="F756" s="499" t="str">
        <f>IF(งบทดลองเบื้องต้น!F756&gt;=0,"1","0")</f>
        <v>1</v>
      </c>
      <c r="G756" s="499" t="str">
        <f>IF(งบทดลองเบื้องต้น!G756&gt;=0,"1","0")</f>
        <v>1</v>
      </c>
      <c r="H756" s="499" t="str">
        <f>IF(งบทดลองเบื้องต้น!H756&gt;=0,"1","0")</f>
        <v>1</v>
      </c>
      <c r="I756" s="499" t="str">
        <f>IF(งบทดลองเบื้องต้น!I756&gt;=0,"1","0")</f>
        <v>1</v>
      </c>
      <c r="J756" s="499" t="str">
        <f>IF(งบทดลองเบื้องต้น!J756&gt;=0,"1","0")</f>
        <v>1</v>
      </c>
      <c r="K756" s="499" t="str">
        <f>IF(งบทดลองเบื้องต้น!K756&gt;=0,"1","0")</f>
        <v>1</v>
      </c>
    </row>
    <row r="757" spans="1:11" ht="25.2" customHeight="1">
      <c r="A757" s="497">
        <v>754</v>
      </c>
      <c r="B757" s="452" t="s">
        <v>1090</v>
      </c>
      <c r="C757" s="498" t="s">
        <v>2351</v>
      </c>
      <c r="D757" s="499" t="str">
        <f>IF(งบทดลองเบื้องต้น!D757&gt;=0,"1","0")</f>
        <v>1</v>
      </c>
      <c r="E757" s="499" t="str">
        <f>IF(งบทดลองเบื้องต้น!E757&gt;=0,"1","0")</f>
        <v>1</v>
      </c>
      <c r="F757" s="499" t="str">
        <f>IF(งบทดลองเบื้องต้น!F757&gt;=0,"1","0")</f>
        <v>1</v>
      </c>
      <c r="G757" s="499" t="str">
        <f>IF(งบทดลองเบื้องต้น!G757&gt;=0,"1","0")</f>
        <v>1</v>
      </c>
      <c r="H757" s="499" t="str">
        <f>IF(งบทดลองเบื้องต้น!H757&gt;=0,"1","0")</f>
        <v>1</v>
      </c>
      <c r="I757" s="499" t="str">
        <f>IF(งบทดลองเบื้องต้น!I757&gt;=0,"1","0")</f>
        <v>1</v>
      </c>
      <c r="J757" s="499" t="str">
        <f>IF(งบทดลองเบื้องต้น!J757&gt;=0,"1","0")</f>
        <v>1</v>
      </c>
      <c r="K757" s="499" t="str">
        <f>IF(งบทดลองเบื้องต้น!K757&gt;=0,"1","0")</f>
        <v>1</v>
      </c>
    </row>
    <row r="758" spans="1:11" ht="25.2" customHeight="1">
      <c r="A758" s="497">
        <v>755</v>
      </c>
      <c r="B758" s="452" t="s">
        <v>1091</v>
      </c>
      <c r="C758" s="498" t="s">
        <v>2352</v>
      </c>
      <c r="D758" s="499" t="str">
        <f>IF(งบทดลองเบื้องต้น!D758&gt;=0,"1","0")</f>
        <v>1</v>
      </c>
      <c r="E758" s="499" t="str">
        <f>IF(งบทดลองเบื้องต้น!E758&gt;=0,"1","0")</f>
        <v>1</v>
      </c>
      <c r="F758" s="499" t="str">
        <f>IF(งบทดลองเบื้องต้น!F758&gt;=0,"1","0")</f>
        <v>1</v>
      </c>
      <c r="G758" s="499" t="str">
        <f>IF(งบทดลองเบื้องต้น!G758&gt;=0,"1","0")</f>
        <v>1</v>
      </c>
      <c r="H758" s="499" t="str">
        <f>IF(งบทดลองเบื้องต้น!H758&gt;=0,"1","0")</f>
        <v>1</v>
      </c>
      <c r="I758" s="499" t="str">
        <f>IF(งบทดลองเบื้องต้น!I758&gt;=0,"1","0")</f>
        <v>1</v>
      </c>
      <c r="J758" s="499" t="str">
        <f>IF(งบทดลองเบื้องต้น!J758&gt;=0,"1","0")</f>
        <v>1</v>
      </c>
      <c r="K758" s="499" t="str">
        <f>IF(งบทดลองเบื้องต้น!K758&gt;=0,"1","0")</f>
        <v>1</v>
      </c>
    </row>
    <row r="759" spans="1:11" ht="25.2" customHeight="1">
      <c r="A759" s="497">
        <v>756</v>
      </c>
      <c r="B759" s="452" t="s">
        <v>1092</v>
      </c>
      <c r="C759" s="498" t="s">
        <v>2353</v>
      </c>
      <c r="D759" s="499" t="str">
        <f>IF(งบทดลองเบื้องต้น!D759&gt;=0,"1","0")</f>
        <v>1</v>
      </c>
      <c r="E759" s="499" t="str">
        <f>IF(งบทดลองเบื้องต้น!E759&gt;=0,"1","0")</f>
        <v>1</v>
      </c>
      <c r="F759" s="499" t="str">
        <f>IF(งบทดลองเบื้องต้น!F759&gt;=0,"1","0")</f>
        <v>1</v>
      </c>
      <c r="G759" s="499" t="str">
        <f>IF(งบทดลองเบื้องต้น!G759&gt;=0,"1","0")</f>
        <v>1</v>
      </c>
      <c r="H759" s="499" t="str">
        <f>IF(งบทดลองเบื้องต้น!H759&gt;=0,"1","0")</f>
        <v>1</v>
      </c>
      <c r="I759" s="499" t="str">
        <f>IF(งบทดลองเบื้องต้น!I759&gt;=0,"1","0")</f>
        <v>1</v>
      </c>
      <c r="J759" s="499" t="str">
        <f>IF(งบทดลองเบื้องต้น!J759&gt;=0,"1","0")</f>
        <v>1</v>
      </c>
      <c r="K759" s="499" t="str">
        <f>IF(งบทดลองเบื้องต้น!K759&gt;=0,"1","0")</f>
        <v>1</v>
      </c>
    </row>
    <row r="760" spans="1:11" ht="25.2" customHeight="1">
      <c r="A760" s="497">
        <v>757</v>
      </c>
      <c r="B760" s="452" t="s">
        <v>1093</v>
      </c>
      <c r="C760" s="498" t="s">
        <v>2354</v>
      </c>
      <c r="D760" s="499" t="str">
        <f>IF(งบทดลองเบื้องต้น!D760&gt;=0,"1","0")</f>
        <v>1</v>
      </c>
      <c r="E760" s="499" t="str">
        <f>IF(งบทดลองเบื้องต้น!E760&gt;=0,"1","0")</f>
        <v>1</v>
      </c>
      <c r="F760" s="499" t="str">
        <f>IF(งบทดลองเบื้องต้น!F760&gt;=0,"1","0")</f>
        <v>1</v>
      </c>
      <c r="G760" s="499" t="str">
        <f>IF(งบทดลองเบื้องต้น!G760&gt;=0,"1","0")</f>
        <v>1</v>
      </c>
      <c r="H760" s="499" t="str">
        <f>IF(งบทดลองเบื้องต้น!H760&gt;=0,"1","0")</f>
        <v>1</v>
      </c>
      <c r="I760" s="499" t="str">
        <f>IF(งบทดลองเบื้องต้น!I760&gt;=0,"1","0")</f>
        <v>1</v>
      </c>
      <c r="J760" s="499" t="str">
        <f>IF(งบทดลองเบื้องต้น!J760&gt;=0,"1","0")</f>
        <v>1</v>
      </c>
      <c r="K760" s="499" t="str">
        <f>IF(งบทดลองเบื้องต้น!K760&gt;=0,"1","0")</f>
        <v>1</v>
      </c>
    </row>
    <row r="761" spans="1:11" ht="25.2" customHeight="1">
      <c r="A761" s="497">
        <v>758</v>
      </c>
      <c r="B761" s="452" t="s">
        <v>1094</v>
      </c>
      <c r="C761" s="498" t="s">
        <v>2355</v>
      </c>
      <c r="D761" s="499" t="str">
        <f>IF(งบทดลองเบื้องต้น!D761&gt;=0,"1","0")</f>
        <v>1</v>
      </c>
      <c r="E761" s="499" t="str">
        <f>IF(งบทดลองเบื้องต้น!E761&gt;=0,"1","0")</f>
        <v>1</v>
      </c>
      <c r="F761" s="499" t="str">
        <f>IF(งบทดลองเบื้องต้น!F761&gt;=0,"1","0")</f>
        <v>1</v>
      </c>
      <c r="G761" s="499" t="str">
        <f>IF(งบทดลองเบื้องต้น!G761&gt;=0,"1","0")</f>
        <v>1</v>
      </c>
      <c r="H761" s="499" t="str">
        <f>IF(งบทดลองเบื้องต้น!H761&gt;=0,"1","0")</f>
        <v>1</v>
      </c>
      <c r="I761" s="499" t="str">
        <f>IF(งบทดลองเบื้องต้น!I761&gt;=0,"1","0")</f>
        <v>1</v>
      </c>
      <c r="J761" s="499" t="str">
        <f>IF(งบทดลองเบื้องต้น!J761&gt;=0,"1","0")</f>
        <v>1</v>
      </c>
      <c r="K761" s="499" t="str">
        <f>IF(งบทดลองเบื้องต้น!K761&gt;=0,"1","0")</f>
        <v>1</v>
      </c>
    </row>
    <row r="762" spans="1:11" ht="25.2" customHeight="1">
      <c r="A762" s="497">
        <v>759</v>
      </c>
      <c r="B762" s="452" t="s">
        <v>1095</v>
      </c>
      <c r="C762" s="498" t="s">
        <v>1352</v>
      </c>
      <c r="D762" s="499" t="str">
        <f>IF(งบทดลองเบื้องต้น!D762&gt;=0,"1","0")</f>
        <v>1</v>
      </c>
      <c r="E762" s="499" t="str">
        <f>IF(งบทดลองเบื้องต้น!E762&gt;=0,"1","0")</f>
        <v>1</v>
      </c>
      <c r="F762" s="499" t="str">
        <f>IF(งบทดลองเบื้องต้น!F762&gt;=0,"1","0")</f>
        <v>1</v>
      </c>
      <c r="G762" s="499" t="str">
        <f>IF(งบทดลองเบื้องต้น!G762&gt;=0,"1","0")</f>
        <v>1</v>
      </c>
      <c r="H762" s="499" t="str">
        <f>IF(งบทดลองเบื้องต้น!H762&gt;=0,"1","0")</f>
        <v>1</v>
      </c>
      <c r="I762" s="499" t="str">
        <f>IF(งบทดลองเบื้องต้น!I762&gt;=0,"1","0")</f>
        <v>1</v>
      </c>
      <c r="J762" s="499" t="str">
        <f>IF(งบทดลองเบื้องต้น!J762&gt;=0,"1","0")</f>
        <v>1</v>
      </c>
      <c r="K762" s="499" t="str">
        <f>IF(งบทดลองเบื้องต้น!K762&gt;=0,"1","0")</f>
        <v>1</v>
      </c>
    </row>
    <row r="763" spans="1:11" ht="25.2" customHeight="1">
      <c r="A763" s="497">
        <v>760</v>
      </c>
      <c r="B763" s="452" t="s">
        <v>1096</v>
      </c>
      <c r="C763" s="498" t="s">
        <v>2356</v>
      </c>
      <c r="D763" s="499" t="str">
        <f>IF(งบทดลองเบื้องต้น!D763&gt;=0,"1","0")</f>
        <v>1</v>
      </c>
      <c r="E763" s="499" t="str">
        <f>IF(งบทดลองเบื้องต้น!E763&gt;=0,"1","0")</f>
        <v>1</v>
      </c>
      <c r="F763" s="499" t="str">
        <f>IF(งบทดลองเบื้องต้น!F763&gt;=0,"1","0")</f>
        <v>1</v>
      </c>
      <c r="G763" s="499" t="str">
        <f>IF(งบทดลองเบื้องต้น!G763&gt;=0,"1","0")</f>
        <v>1</v>
      </c>
      <c r="H763" s="499" t="str">
        <f>IF(งบทดลองเบื้องต้น!H763&gt;=0,"1","0")</f>
        <v>1</v>
      </c>
      <c r="I763" s="499" t="str">
        <f>IF(งบทดลองเบื้องต้น!I763&gt;=0,"1","0")</f>
        <v>1</v>
      </c>
      <c r="J763" s="499" t="str">
        <f>IF(งบทดลองเบื้องต้น!J763&gt;=0,"1","0")</f>
        <v>1</v>
      </c>
      <c r="K763" s="499" t="str">
        <f>IF(งบทดลองเบื้องต้น!K763&gt;=0,"1","0")</f>
        <v>1</v>
      </c>
    </row>
    <row r="764" spans="1:11" ht="25.2" customHeight="1">
      <c r="A764" s="497">
        <v>761</v>
      </c>
      <c r="B764" s="452" t="s">
        <v>1097</v>
      </c>
      <c r="C764" s="498" t="s">
        <v>1353</v>
      </c>
      <c r="D764" s="499" t="str">
        <f>IF(งบทดลองเบื้องต้น!D764&gt;=0,"1","0")</f>
        <v>1</v>
      </c>
      <c r="E764" s="499" t="str">
        <f>IF(งบทดลองเบื้องต้น!E764&gt;=0,"1","0")</f>
        <v>1</v>
      </c>
      <c r="F764" s="499" t="str">
        <f>IF(งบทดลองเบื้องต้น!F764&gt;=0,"1","0")</f>
        <v>1</v>
      </c>
      <c r="G764" s="499" t="str">
        <f>IF(งบทดลองเบื้องต้น!G764&gt;=0,"1","0")</f>
        <v>1</v>
      </c>
      <c r="H764" s="499" t="str">
        <f>IF(งบทดลองเบื้องต้น!H764&gt;=0,"1","0")</f>
        <v>1</v>
      </c>
      <c r="I764" s="499" t="str">
        <f>IF(งบทดลองเบื้องต้น!I764&gt;=0,"1","0")</f>
        <v>1</v>
      </c>
      <c r="J764" s="499" t="str">
        <f>IF(งบทดลองเบื้องต้น!J764&gt;=0,"1","0")</f>
        <v>1</v>
      </c>
      <c r="K764" s="499" t="str">
        <f>IF(งบทดลองเบื้องต้น!K764&gt;=0,"1","0")</f>
        <v>1</v>
      </c>
    </row>
    <row r="765" spans="1:11" ht="25.2" customHeight="1">
      <c r="A765" s="497">
        <v>762</v>
      </c>
      <c r="B765" s="452" t="s">
        <v>1098</v>
      </c>
      <c r="C765" s="498" t="s">
        <v>1354</v>
      </c>
      <c r="D765" s="499" t="str">
        <f>IF(งบทดลองเบื้องต้น!D765&gt;=0,"1","0")</f>
        <v>1</v>
      </c>
      <c r="E765" s="499" t="str">
        <f>IF(งบทดลองเบื้องต้น!E765&gt;=0,"1","0")</f>
        <v>1</v>
      </c>
      <c r="F765" s="499" t="str">
        <f>IF(งบทดลองเบื้องต้น!F765&gt;=0,"1","0")</f>
        <v>1</v>
      </c>
      <c r="G765" s="499" t="str">
        <f>IF(งบทดลองเบื้องต้น!G765&gt;=0,"1","0")</f>
        <v>1</v>
      </c>
      <c r="H765" s="499" t="str">
        <f>IF(งบทดลองเบื้องต้น!H765&gt;=0,"1","0")</f>
        <v>1</v>
      </c>
      <c r="I765" s="499" t="str">
        <f>IF(งบทดลองเบื้องต้น!I765&gt;=0,"1","0")</f>
        <v>1</v>
      </c>
      <c r="J765" s="499" t="str">
        <f>IF(งบทดลองเบื้องต้น!J765&gt;=0,"1","0")</f>
        <v>1</v>
      </c>
      <c r="K765" s="499" t="str">
        <f>IF(งบทดลองเบื้องต้น!K765&gt;=0,"1","0")</f>
        <v>1</v>
      </c>
    </row>
    <row r="766" spans="1:11" ht="25.2" customHeight="1">
      <c r="A766" s="497">
        <v>763</v>
      </c>
      <c r="B766" s="452" t="s">
        <v>1099</v>
      </c>
      <c r="C766" s="498" t="s">
        <v>2357</v>
      </c>
      <c r="D766" s="499" t="str">
        <f>IF(งบทดลองเบื้องต้น!D766&gt;=0,"1","0")</f>
        <v>1</v>
      </c>
      <c r="E766" s="499" t="str">
        <f>IF(งบทดลองเบื้องต้น!E766&gt;=0,"1","0")</f>
        <v>1</v>
      </c>
      <c r="F766" s="499" t="str">
        <f>IF(งบทดลองเบื้องต้น!F766&gt;=0,"1","0")</f>
        <v>1</v>
      </c>
      <c r="G766" s="499" t="str">
        <f>IF(งบทดลองเบื้องต้น!G766&gt;=0,"1","0")</f>
        <v>1</v>
      </c>
      <c r="H766" s="499" t="str">
        <f>IF(งบทดลองเบื้องต้น!H766&gt;=0,"1","0")</f>
        <v>1</v>
      </c>
      <c r="I766" s="499" t="str">
        <f>IF(งบทดลองเบื้องต้น!I766&gt;=0,"1","0")</f>
        <v>1</v>
      </c>
      <c r="J766" s="499" t="str">
        <f>IF(งบทดลองเบื้องต้น!J766&gt;=0,"1","0")</f>
        <v>1</v>
      </c>
      <c r="K766" s="499" t="str">
        <f>IF(งบทดลองเบื้องต้น!K766&gt;=0,"1","0")</f>
        <v>1</v>
      </c>
    </row>
    <row r="767" spans="1:11" ht="25.2" customHeight="1">
      <c r="A767" s="497">
        <v>764</v>
      </c>
      <c r="B767" s="452" t="s">
        <v>1100</v>
      </c>
      <c r="C767" s="498" t="s">
        <v>2358</v>
      </c>
      <c r="D767" s="499" t="str">
        <f>IF(งบทดลองเบื้องต้น!D767&gt;=0,"1","0")</f>
        <v>1</v>
      </c>
      <c r="E767" s="499" t="str">
        <f>IF(งบทดลองเบื้องต้น!E767&gt;=0,"1","0")</f>
        <v>1</v>
      </c>
      <c r="F767" s="499" t="str">
        <f>IF(งบทดลองเบื้องต้น!F767&gt;=0,"1","0")</f>
        <v>1</v>
      </c>
      <c r="G767" s="499" t="str">
        <f>IF(งบทดลองเบื้องต้น!G767&gt;=0,"1","0")</f>
        <v>1</v>
      </c>
      <c r="H767" s="499" t="str">
        <f>IF(งบทดลองเบื้องต้น!H767&gt;=0,"1","0")</f>
        <v>1</v>
      </c>
      <c r="I767" s="499" t="str">
        <f>IF(งบทดลองเบื้องต้น!I767&gt;=0,"1","0")</f>
        <v>1</v>
      </c>
      <c r="J767" s="499" t="str">
        <f>IF(งบทดลองเบื้องต้น!J767&gt;=0,"1","0")</f>
        <v>1</v>
      </c>
      <c r="K767" s="499" t="str">
        <f>IF(งบทดลองเบื้องต้น!K767&gt;=0,"1","0")</f>
        <v>1</v>
      </c>
    </row>
    <row r="768" spans="1:11" ht="25.2" customHeight="1">
      <c r="A768" s="497">
        <v>765</v>
      </c>
      <c r="B768" s="452" t="s">
        <v>1101</v>
      </c>
      <c r="C768" s="498" t="s">
        <v>1356</v>
      </c>
      <c r="D768" s="499" t="str">
        <f>IF(งบทดลองเบื้องต้น!D768&gt;=0,"1","0")</f>
        <v>1</v>
      </c>
      <c r="E768" s="499" t="str">
        <f>IF(งบทดลองเบื้องต้น!E768&gt;=0,"1","0")</f>
        <v>1</v>
      </c>
      <c r="F768" s="499" t="str">
        <f>IF(งบทดลองเบื้องต้น!F768&gt;=0,"1","0")</f>
        <v>1</v>
      </c>
      <c r="G768" s="499" t="str">
        <f>IF(งบทดลองเบื้องต้น!G768&gt;=0,"1","0")</f>
        <v>1</v>
      </c>
      <c r="H768" s="499" t="str">
        <f>IF(งบทดลองเบื้องต้น!H768&gt;=0,"1","0")</f>
        <v>1</v>
      </c>
      <c r="I768" s="499" t="str">
        <f>IF(งบทดลองเบื้องต้น!I768&gt;=0,"1","0")</f>
        <v>1</v>
      </c>
      <c r="J768" s="499" t="str">
        <f>IF(งบทดลองเบื้องต้น!J768&gt;=0,"1","0")</f>
        <v>1</v>
      </c>
      <c r="K768" s="499" t="str">
        <f>IF(งบทดลองเบื้องต้น!K768&gt;=0,"1","0")</f>
        <v>1</v>
      </c>
    </row>
    <row r="769" spans="1:11" ht="25.2" customHeight="1">
      <c r="A769" s="497">
        <v>766</v>
      </c>
      <c r="B769" s="452" t="s">
        <v>1102</v>
      </c>
      <c r="C769" s="498" t="s">
        <v>1357</v>
      </c>
      <c r="D769" s="499" t="str">
        <f>IF(งบทดลองเบื้องต้น!D769&gt;=0,"1","0")</f>
        <v>1</v>
      </c>
      <c r="E769" s="499" t="str">
        <f>IF(งบทดลองเบื้องต้น!E769&gt;=0,"1","0")</f>
        <v>1</v>
      </c>
      <c r="F769" s="499" t="str">
        <f>IF(งบทดลองเบื้องต้น!F769&gt;=0,"1","0")</f>
        <v>1</v>
      </c>
      <c r="G769" s="499" t="str">
        <f>IF(งบทดลองเบื้องต้น!G769&gt;=0,"1","0")</f>
        <v>1</v>
      </c>
      <c r="H769" s="499" t="str">
        <f>IF(งบทดลองเบื้องต้น!H769&gt;=0,"1","0")</f>
        <v>1</v>
      </c>
      <c r="I769" s="499" t="str">
        <f>IF(งบทดลองเบื้องต้น!I769&gt;=0,"1","0")</f>
        <v>1</v>
      </c>
      <c r="J769" s="499" t="str">
        <f>IF(งบทดลองเบื้องต้น!J769&gt;=0,"1","0")</f>
        <v>1</v>
      </c>
      <c r="K769" s="499" t="str">
        <f>IF(งบทดลองเบื้องต้น!K769&gt;=0,"1","0")</f>
        <v>1</v>
      </c>
    </row>
    <row r="770" spans="1:11" ht="25.2" customHeight="1">
      <c r="A770" s="497">
        <v>767</v>
      </c>
      <c r="B770" s="452" t="s">
        <v>1103</v>
      </c>
      <c r="C770" s="498" t="s">
        <v>1358</v>
      </c>
      <c r="D770" s="499" t="str">
        <f>IF(งบทดลองเบื้องต้น!D770&gt;=0,"1","0")</f>
        <v>1</v>
      </c>
      <c r="E770" s="499" t="str">
        <f>IF(งบทดลองเบื้องต้น!E770&gt;=0,"1","0")</f>
        <v>1</v>
      </c>
      <c r="F770" s="499" t="str">
        <f>IF(งบทดลองเบื้องต้น!F770&gt;=0,"1","0")</f>
        <v>1</v>
      </c>
      <c r="G770" s="499" t="str">
        <f>IF(งบทดลองเบื้องต้น!G770&gt;=0,"1","0")</f>
        <v>1</v>
      </c>
      <c r="H770" s="499" t="str">
        <f>IF(งบทดลองเบื้องต้น!H770&gt;=0,"1","0")</f>
        <v>1</v>
      </c>
      <c r="I770" s="499" t="str">
        <f>IF(งบทดลองเบื้องต้น!I770&gt;=0,"1","0")</f>
        <v>1</v>
      </c>
      <c r="J770" s="499" t="str">
        <f>IF(งบทดลองเบื้องต้น!J770&gt;=0,"1","0")</f>
        <v>1</v>
      </c>
      <c r="K770" s="499" t="str">
        <f>IF(งบทดลองเบื้องต้น!K770&gt;=0,"1","0")</f>
        <v>1</v>
      </c>
    </row>
    <row r="771" spans="1:11" ht="25.2" customHeight="1">
      <c r="A771" s="497">
        <v>768</v>
      </c>
      <c r="B771" s="452" t="s">
        <v>1104</v>
      </c>
      <c r="C771" s="498" t="s">
        <v>2359</v>
      </c>
      <c r="D771" s="499" t="str">
        <f>IF(งบทดลองเบื้องต้น!D771&gt;=0,"1","0")</f>
        <v>1</v>
      </c>
      <c r="E771" s="499" t="str">
        <f>IF(งบทดลองเบื้องต้น!E771&gt;=0,"1","0")</f>
        <v>1</v>
      </c>
      <c r="F771" s="499" t="str">
        <f>IF(งบทดลองเบื้องต้น!F771&gt;=0,"1","0")</f>
        <v>1</v>
      </c>
      <c r="G771" s="499" t="str">
        <f>IF(งบทดลองเบื้องต้น!G771&gt;=0,"1","0")</f>
        <v>1</v>
      </c>
      <c r="H771" s="499" t="str">
        <f>IF(งบทดลองเบื้องต้น!H771&gt;=0,"1","0")</f>
        <v>1</v>
      </c>
      <c r="I771" s="499" t="str">
        <f>IF(งบทดลองเบื้องต้น!I771&gt;=0,"1","0")</f>
        <v>1</v>
      </c>
      <c r="J771" s="499" t="str">
        <f>IF(งบทดลองเบื้องต้น!J771&gt;=0,"1","0")</f>
        <v>1</v>
      </c>
      <c r="K771" s="499" t="str">
        <f>IF(งบทดลองเบื้องต้น!K771&gt;=0,"1","0")</f>
        <v>1</v>
      </c>
    </row>
    <row r="772" spans="1:11" ht="25.2" customHeight="1">
      <c r="A772" s="497">
        <v>769</v>
      </c>
      <c r="B772" s="452" t="s">
        <v>1105</v>
      </c>
      <c r="C772" s="498" t="s">
        <v>2360</v>
      </c>
      <c r="D772" s="499" t="str">
        <f>IF(งบทดลองเบื้องต้น!D772&gt;=0,"1","0")</f>
        <v>1</v>
      </c>
      <c r="E772" s="499" t="str">
        <f>IF(งบทดลองเบื้องต้น!E772&gt;=0,"1","0")</f>
        <v>1</v>
      </c>
      <c r="F772" s="499" t="str">
        <f>IF(งบทดลองเบื้องต้น!F772&gt;=0,"1","0")</f>
        <v>1</v>
      </c>
      <c r="G772" s="499" t="str">
        <f>IF(งบทดลองเบื้องต้น!G772&gt;=0,"1","0")</f>
        <v>1</v>
      </c>
      <c r="H772" s="499" t="str">
        <f>IF(งบทดลองเบื้องต้น!H772&gt;=0,"1","0")</f>
        <v>1</v>
      </c>
      <c r="I772" s="499" t="str">
        <f>IF(งบทดลองเบื้องต้น!I772&gt;=0,"1","0")</f>
        <v>1</v>
      </c>
      <c r="J772" s="499" t="str">
        <f>IF(งบทดลองเบื้องต้น!J772&gt;=0,"1","0")</f>
        <v>1</v>
      </c>
      <c r="K772" s="499" t="str">
        <f>IF(งบทดลองเบื้องต้น!K772&gt;=0,"1","0")</f>
        <v>1</v>
      </c>
    </row>
    <row r="773" spans="1:11" ht="25.2" customHeight="1">
      <c r="A773" s="497">
        <v>770</v>
      </c>
      <c r="B773" s="452" t="s">
        <v>1106</v>
      </c>
      <c r="C773" s="498" t="s">
        <v>1359</v>
      </c>
      <c r="D773" s="499" t="str">
        <f>IF(งบทดลองเบื้องต้น!D773&gt;=0,"1","0")</f>
        <v>1</v>
      </c>
      <c r="E773" s="499" t="str">
        <f>IF(งบทดลองเบื้องต้น!E773&gt;=0,"1","0")</f>
        <v>1</v>
      </c>
      <c r="F773" s="499" t="str">
        <f>IF(งบทดลองเบื้องต้น!F773&gt;=0,"1","0")</f>
        <v>1</v>
      </c>
      <c r="G773" s="499" t="str">
        <f>IF(งบทดลองเบื้องต้น!G773&gt;=0,"1","0")</f>
        <v>1</v>
      </c>
      <c r="H773" s="499" t="str">
        <f>IF(งบทดลองเบื้องต้น!H773&gt;=0,"1","0")</f>
        <v>1</v>
      </c>
      <c r="I773" s="499" t="str">
        <f>IF(งบทดลองเบื้องต้น!I773&gt;=0,"1","0")</f>
        <v>1</v>
      </c>
      <c r="J773" s="499" t="str">
        <f>IF(งบทดลองเบื้องต้น!J773&gt;=0,"1","0")</f>
        <v>1</v>
      </c>
      <c r="K773" s="499" t="str">
        <f>IF(งบทดลองเบื้องต้น!K773&gt;=0,"1","0")</f>
        <v>1</v>
      </c>
    </row>
    <row r="774" spans="1:11" ht="25.2" customHeight="1">
      <c r="A774" s="497">
        <v>771</v>
      </c>
      <c r="B774" s="452" t="s">
        <v>1107</v>
      </c>
      <c r="C774" s="498" t="s">
        <v>352</v>
      </c>
      <c r="D774" s="499" t="str">
        <f>IF(งบทดลองเบื้องต้น!D774&gt;=0,"1","0")</f>
        <v>1</v>
      </c>
      <c r="E774" s="499" t="str">
        <f>IF(งบทดลองเบื้องต้น!E774&gt;=0,"1","0")</f>
        <v>1</v>
      </c>
      <c r="F774" s="499" t="str">
        <f>IF(งบทดลองเบื้องต้น!F774&gt;=0,"1","0")</f>
        <v>1</v>
      </c>
      <c r="G774" s="499" t="str">
        <f>IF(งบทดลองเบื้องต้น!G774&gt;=0,"1","0")</f>
        <v>1</v>
      </c>
      <c r="H774" s="499" t="str">
        <f>IF(งบทดลองเบื้องต้น!H774&gt;=0,"1","0")</f>
        <v>1</v>
      </c>
      <c r="I774" s="499" t="str">
        <f>IF(งบทดลองเบื้องต้น!I774&gt;=0,"1","0")</f>
        <v>1</v>
      </c>
      <c r="J774" s="499" t="str">
        <f>IF(งบทดลองเบื้องต้น!J774&gt;=0,"1","0")</f>
        <v>1</v>
      </c>
      <c r="K774" s="499" t="str">
        <f>IF(งบทดลองเบื้องต้น!K774&gt;=0,"1","0")</f>
        <v>1</v>
      </c>
    </row>
    <row r="775" spans="1:11" ht="25.2" customHeight="1">
      <c r="A775" s="497">
        <v>772</v>
      </c>
      <c r="B775" s="452" t="s">
        <v>1108</v>
      </c>
      <c r="C775" s="498" t="s">
        <v>1360</v>
      </c>
      <c r="D775" s="499" t="str">
        <f>IF(งบทดลองเบื้องต้น!D775&gt;=0,"1","0")</f>
        <v>1</v>
      </c>
      <c r="E775" s="499" t="str">
        <f>IF(งบทดลองเบื้องต้น!E775&gt;=0,"1","0")</f>
        <v>1</v>
      </c>
      <c r="F775" s="499" t="str">
        <f>IF(งบทดลองเบื้องต้น!F775&gt;=0,"1","0")</f>
        <v>1</v>
      </c>
      <c r="G775" s="499" t="str">
        <f>IF(งบทดลองเบื้องต้น!G775&gt;=0,"1","0")</f>
        <v>1</v>
      </c>
      <c r="H775" s="499" t="str">
        <f>IF(งบทดลองเบื้องต้น!H775&gt;=0,"1","0")</f>
        <v>1</v>
      </c>
      <c r="I775" s="499" t="str">
        <f>IF(งบทดลองเบื้องต้น!I775&gt;=0,"1","0")</f>
        <v>1</v>
      </c>
      <c r="J775" s="499" t="str">
        <f>IF(งบทดลองเบื้องต้น!J775&gt;=0,"1","0")</f>
        <v>1</v>
      </c>
      <c r="K775" s="499" t="str">
        <f>IF(งบทดลองเบื้องต้น!K775&gt;=0,"1","0")</f>
        <v>1</v>
      </c>
    </row>
    <row r="776" spans="1:11" ht="25.2" customHeight="1">
      <c r="A776" s="497">
        <v>773</v>
      </c>
      <c r="B776" s="452" t="s">
        <v>1109</v>
      </c>
      <c r="C776" s="498" t="s">
        <v>2361</v>
      </c>
      <c r="D776" s="499" t="str">
        <f>IF(งบทดลองเบื้องต้น!D776&gt;=0,"1","0")</f>
        <v>1</v>
      </c>
      <c r="E776" s="499" t="str">
        <f>IF(งบทดลองเบื้องต้น!E776&gt;=0,"1","0")</f>
        <v>1</v>
      </c>
      <c r="F776" s="499" t="str">
        <f>IF(งบทดลองเบื้องต้น!F776&gt;=0,"1","0")</f>
        <v>1</v>
      </c>
      <c r="G776" s="499" t="str">
        <f>IF(งบทดลองเบื้องต้น!G776&gt;=0,"1","0")</f>
        <v>1</v>
      </c>
      <c r="H776" s="499" t="str">
        <f>IF(งบทดลองเบื้องต้น!H776&gt;=0,"1","0")</f>
        <v>1</v>
      </c>
      <c r="I776" s="499" t="str">
        <f>IF(งบทดลองเบื้องต้น!I776&gt;=0,"1","0")</f>
        <v>1</v>
      </c>
      <c r="J776" s="499" t="str">
        <f>IF(งบทดลองเบื้องต้น!J776&gt;=0,"1","0")</f>
        <v>1</v>
      </c>
      <c r="K776" s="499" t="str">
        <f>IF(งบทดลองเบื้องต้น!K776&gt;=0,"1","0")</f>
        <v>1</v>
      </c>
    </row>
    <row r="777" spans="1:11" ht="25.2" customHeight="1">
      <c r="A777" s="497">
        <v>774</v>
      </c>
      <c r="B777" s="452" t="s">
        <v>1110</v>
      </c>
      <c r="C777" s="498" t="s">
        <v>2362</v>
      </c>
      <c r="D777" s="499" t="str">
        <f>IF(งบทดลองเบื้องต้น!D777&gt;=0,"1","0")</f>
        <v>1</v>
      </c>
      <c r="E777" s="499" t="str">
        <f>IF(งบทดลองเบื้องต้น!E777&gt;=0,"1","0")</f>
        <v>1</v>
      </c>
      <c r="F777" s="499" t="str">
        <f>IF(งบทดลองเบื้องต้น!F777&gt;=0,"1","0")</f>
        <v>1</v>
      </c>
      <c r="G777" s="499" t="str">
        <f>IF(งบทดลองเบื้องต้น!G777&gt;=0,"1","0")</f>
        <v>1</v>
      </c>
      <c r="H777" s="499" t="str">
        <f>IF(งบทดลองเบื้องต้น!H777&gt;=0,"1","0")</f>
        <v>1</v>
      </c>
      <c r="I777" s="499" t="str">
        <f>IF(งบทดลองเบื้องต้น!I777&gt;=0,"1","0")</f>
        <v>1</v>
      </c>
      <c r="J777" s="499" t="str">
        <f>IF(งบทดลองเบื้องต้น!J777&gt;=0,"1","0")</f>
        <v>1</v>
      </c>
      <c r="K777" s="499" t="str">
        <f>IF(งบทดลองเบื้องต้น!K777&gt;=0,"1","0")</f>
        <v>1</v>
      </c>
    </row>
    <row r="778" spans="1:11" ht="25.2" customHeight="1">
      <c r="A778" s="497">
        <v>775</v>
      </c>
      <c r="B778" s="452" t="s">
        <v>1111</v>
      </c>
      <c r="C778" s="498" t="s">
        <v>2363</v>
      </c>
      <c r="D778" s="499" t="str">
        <f>IF(งบทดลองเบื้องต้น!D778&gt;=0,"1","0")</f>
        <v>1</v>
      </c>
      <c r="E778" s="499" t="str">
        <f>IF(งบทดลองเบื้องต้น!E778&gt;=0,"1","0")</f>
        <v>1</v>
      </c>
      <c r="F778" s="499" t="str">
        <f>IF(งบทดลองเบื้องต้น!F778&gt;=0,"1","0")</f>
        <v>1</v>
      </c>
      <c r="G778" s="499" t="str">
        <f>IF(งบทดลองเบื้องต้น!G778&gt;=0,"1","0")</f>
        <v>1</v>
      </c>
      <c r="H778" s="499" t="str">
        <f>IF(งบทดลองเบื้องต้น!H778&gt;=0,"1","0")</f>
        <v>1</v>
      </c>
      <c r="I778" s="499" t="str">
        <f>IF(งบทดลองเบื้องต้น!I778&gt;=0,"1","0")</f>
        <v>1</v>
      </c>
      <c r="J778" s="499" t="str">
        <f>IF(งบทดลองเบื้องต้น!J778&gt;=0,"1","0")</f>
        <v>1</v>
      </c>
      <c r="K778" s="499" t="str">
        <f>IF(งบทดลองเบื้องต้น!K778&gt;=0,"1","0")</f>
        <v>1</v>
      </c>
    </row>
    <row r="779" spans="1:11" ht="25.2" customHeight="1">
      <c r="A779" s="497">
        <v>776</v>
      </c>
      <c r="B779" s="452" t="s">
        <v>1112</v>
      </c>
      <c r="C779" s="498" t="s">
        <v>2364</v>
      </c>
      <c r="D779" s="499" t="str">
        <f>IF(งบทดลองเบื้องต้น!D779&gt;=0,"1","0")</f>
        <v>1</v>
      </c>
      <c r="E779" s="499" t="str">
        <f>IF(งบทดลองเบื้องต้น!E779&gt;=0,"1","0")</f>
        <v>1</v>
      </c>
      <c r="F779" s="499" t="str">
        <f>IF(งบทดลองเบื้องต้น!F779&gt;=0,"1","0")</f>
        <v>1</v>
      </c>
      <c r="G779" s="499" t="str">
        <f>IF(งบทดลองเบื้องต้น!G779&gt;=0,"1","0")</f>
        <v>1</v>
      </c>
      <c r="H779" s="499" t="str">
        <f>IF(งบทดลองเบื้องต้น!H779&gt;=0,"1","0")</f>
        <v>1</v>
      </c>
      <c r="I779" s="499" t="str">
        <f>IF(งบทดลองเบื้องต้น!I779&gt;=0,"1","0")</f>
        <v>1</v>
      </c>
      <c r="J779" s="499" t="str">
        <f>IF(งบทดลองเบื้องต้น!J779&gt;=0,"1","0")</f>
        <v>1</v>
      </c>
      <c r="K779" s="499" t="str">
        <f>IF(งบทดลองเบื้องต้น!K779&gt;=0,"1","0")</f>
        <v>1</v>
      </c>
    </row>
    <row r="780" spans="1:11" ht="25.2" customHeight="1">
      <c r="A780" s="497">
        <v>777</v>
      </c>
      <c r="B780" s="452" t="s">
        <v>1113</v>
      </c>
      <c r="C780" s="498" t="s">
        <v>355</v>
      </c>
      <c r="D780" s="499" t="str">
        <f>IF(งบทดลองเบื้องต้น!D780&gt;=0,"1","0")</f>
        <v>1</v>
      </c>
      <c r="E780" s="499" t="str">
        <f>IF(งบทดลองเบื้องต้น!E780&gt;=0,"1","0")</f>
        <v>1</v>
      </c>
      <c r="F780" s="499" t="str">
        <f>IF(งบทดลองเบื้องต้น!F780&gt;=0,"1","0")</f>
        <v>1</v>
      </c>
      <c r="G780" s="499" t="str">
        <f>IF(งบทดลองเบื้องต้น!G780&gt;=0,"1","0")</f>
        <v>1</v>
      </c>
      <c r="H780" s="499" t="str">
        <f>IF(งบทดลองเบื้องต้น!H780&gt;=0,"1","0")</f>
        <v>1</v>
      </c>
      <c r="I780" s="499" t="str">
        <f>IF(งบทดลองเบื้องต้น!I780&gt;=0,"1","0")</f>
        <v>1</v>
      </c>
      <c r="J780" s="499" t="str">
        <f>IF(งบทดลองเบื้องต้น!J780&gt;=0,"1","0")</f>
        <v>1</v>
      </c>
      <c r="K780" s="499" t="str">
        <f>IF(งบทดลองเบื้องต้น!K780&gt;=0,"1","0")</f>
        <v>1</v>
      </c>
    </row>
    <row r="781" spans="1:11" ht="25.2" customHeight="1">
      <c r="A781" s="497">
        <v>778</v>
      </c>
      <c r="B781" s="452" t="s">
        <v>1114</v>
      </c>
      <c r="C781" s="498" t="s">
        <v>356</v>
      </c>
      <c r="D781" s="499" t="str">
        <f>IF(งบทดลองเบื้องต้น!D781&gt;=0,"1","0")</f>
        <v>1</v>
      </c>
      <c r="E781" s="499" t="str">
        <f>IF(งบทดลองเบื้องต้น!E781&gt;=0,"1","0")</f>
        <v>1</v>
      </c>
      <c r="F781" s="499" t="str">
        <f>IF(งบทดลองเบื้องต้น!F781&gt;=0,"1","0")</f>
        <v>1</v>
      </c>
      <c r="G781" s="499" t="str">
        <f>IF(งบทดลองเบื้องต้น!G781&gt;=0,"1","0")</f>
        <v>1</v>
      </c>
      <c r="H781" s="499" t="str">
        <f>IF(งบทดลองเบื้องต้น!H781&gt;=0,"1","0")</f>
        <v>1</v>
      </c>
      <c r="I781" s="499" t="str">
        <f>IF(งบทดลองเบื้องต้น!I781&gt;=0,"1","0")</f>
        <v>1</v>
      </c>
      <c r="J781" s="499" t="str">
        <f>IF(งบทดลองเบื้องต้น!J781&gt;=0,"1","0")</f>
        <v>1</v>
      </c>
      <c r="K781" s="499" t="str">
        <f>IF(งบทดลองเบื้องต้น!K781&gt;=0,"1","0")</f>
        <v>1</v>
      </c>
    </row>
    <row r="782" spans="1:11" ht="25.2" customHeight="1">
      <c r="A782" s="497">
        <v>779</v>
      </c>
      <c r="B782" s="452" t="s">
        <v>1115</v>
      </c>
      <c r="C782" s="498" t="s">
        <v>357</v>
      </c>
      <c r="D782" s="499" t="str">
        <f>IF(งบทดลองเบื้องต้น!D782&gt;=0,"1","0")</f>
        <v>1</v>
      </c>
      <c r="E782" s="499" t="str">
        <f>IF(งบทดลองเบื้องต้น!E782&gt;=0,"1","0")</f>
        <v>1</v>
      </c>
      <c r="F782" s="499" t="str">
        <f>IF(งบทดลองเบื้องต้น!F782&gt;=0,"1","0")</f>
        <v>1</v>
      </c>
      <c r="G782" s="499" t="str">
        <f>IF(งบทดลองเบื้องต้น!G782&gt;=0,"1","0")</f>
        <v>1</v>
      </c>
      <c r="H782" s="499" t="str">
        <f>IF(งบทดลองเบื้องต้น!H782&gt;=0,"1","0")</f>
        <v>1</v>
      </c>
      <c r="I782" s="499" t="str">
        <f>IF(งบทดลองเบื้องต้น!I782&gt;=0,"1","0")</f>
        <v>1</v>
      </c>
      <c r="J782" s="499" t="str">
        <f>IF(งบทดลองเบื้องต้น!J782&gt;=0,"1","0")</f>
        <v>1</v>
      </c>
      <c r="K782" s="499" t="str">
        <f>IF(งบทดลองเบื้องต้น!K782&gt;=0,"1","0")</f>
        <v>1</v>
      </c>
    </row>
    <row r="783" spans="1:11" ht="25.2" customHeight="1">
      <c r="A783" s="497">
        <v>780</v>
      </c>
      <c r="B783" s="452" t="s">
        <v>1116</v>
      </c>
      <c r="C783" s="498" t="s">
        <v>358</v>
      </c>
      <c r="D783" s="499" t="str">
        <f>IF(งบทดลองเบื้องต้น!D783&gt;=0,"1","0")</f>
        <v>1</v>
      </c>
      <c r="E783" s="499" t="str">
        <f>IF(งบทดลองเบื้องต้น!E783&gt;=0,"1","0")</f>
        <v>1</v>
      </c>
      <c r="F783" s="499" t="str">
        <f>IF(งบทดลองเบื้องต้น!F783&gt;=0,"1","0")</f>
        <v>1</v>
      </c>
      <c r="G783" s="499" t="str">
        <f>IF(งบทดลองเบื้องต้น!G783&gt;=0,"1","0")</f>
        <v>1</v>
      </c>
      <c r="H783" s="499" t="str">
        <f>IF(งบทดลองเบื้องต้น!H783&gt;=0,"1","0")</f>
        <v>1</v>
      </c>
      <c r="I783" s="499" t="str">
        <f>IF(งบทดลองเบื้องต้น!I783&gt;=0,"1","0")</f>
        <v>1</v>
      </c>
      <c r="J783" s="499" t="str">
        <f>IF(งบทดลองเบื้องต้น!J783&gt;=0,"1","0")</f>
        <v>1</v>
      </c>
      <c r="K783" s="499" t="str">
        <f>IF(งบทดลองเบื้องต้น!K783&gt;=0,"1","0")</f>
        <v>1</v>
      </c>
    </row>
    <row r="784" spans="1:11" ht="25.2" customHeight="1">
      <c r="A784" s="497">
        <v>781</v>
      </c>
      <c r="B784" s="452" t="s">
        <v>1117</v>
      </c>
      <c r="C784" s="498" t="s">
        <v>359</v>
      </c>
      <c r="D784" s="499" t="str">
        <f>IF(งบทดลองเบื้องต้น!D784&gt;=0,"1","0")</f>
        <v>1</v>
      </c>
      <c r="E784" s="499" t="str">
        <f>IF(งบทดลองเบื้องต้น!E784&gt;=0,"1","0")</f>
        <v>1</v>
      </c>
      <c r="F784" s="499" t="str">
        <f>IF(งบทดลองเบื้องต้น!F784&gt;=0,"1","0")</f>
        <v>1</v>
      </c>
      <c r="G784" s="499" t="str">
        <f>IF(งบทดลองเบื้องต้น!G784&gt;=0,"1","0")</f>
        <v>1</v>
      </c>
      <c r="H784" s="499" t="str">
        <f>IF(งบทดลองเบื้องต้น!H784&gt;=0,"1","0")</f>
        <v>1</v>
      </c>
      <c r="I784" s="499" t="str">
        <f>IF(งบทดลองเบื้องต้น!I784&gt;=0,"1","0")</f>
        <v>1</v>
      </c>
      <c r="J784" s="499" t="str">
        <f>IF(งบทดลองเบื้องต้น!J784&gt;=0,"1","0")</f>
        <v>1</v>
      </c>
      <c r="K784" s="499" t="str">
        <f>IF(งบทดลองเบื้องต้น!K784&gt;=0,"1","0")</f>
        <v>1</v>
      </c>
    </row>
    <row r="785" spans="1:11" ht="25.2" customHeight="1">
      <c r="A785" s="497">
        <v>782</v>
      </c>
      <c r="B785" s="452" t="s">
        <v>1118</v>
      </c>
      <c r="C785" s="498" t="s">
        <v>360</v>
      </c>
      <c r="D785" s="499" t="str">
        <f>IF(งบทดลองเบื้องต้น!D785&gt;=0,"1","0")</f>
        <v>1</v>
      </c>
      <c r="E785" s="499" t="str">
        <f>IF(งบทดลองเบื้องต้น!E785&gt;=0,"1","0")</f>
        <v>1</v>
      </c>
      <c r="F785" s="499" t="str">
        <f>IF(งบทดลองเบื้องต้น!F785&gt;=0,"1","0")</f>
        <v>1</v>
      </c>
      <c r="G785" s="499" t="str">
        <f>IF(งบทดลองเบื้องต้น!G785&gt;=0,"1","0")</f>
        <v>1</v>
      </c>
      <c r="H785" s="499" t="str">
        <f>IF(งบทดลองเบื้องต้น!H785&gt;=0,"1","0")</f>
        <v>1</v>
      </c>
      <c r="I785" s="499" t="str">
        <f>IF(งบทดลองเบื้องต้น!I785&gt;=0,"1","0")</f>
        <v>1</v>
      </c>
      <c r="J785" s="499" t="str">
        <f>IF(งบทดลองเบื้องต้น!J785&gt;=0,"1","0")</f>
        <v>1</v>
      </c>
      <c r="K785" s="499" t="str">
        <f>IF(งบทดลองเบื้องต้น!K785&gt;=0,"1","0")</f>
        <v>1</v>
      </c>
    </row>
    <row r="786" spans="1:11" ht="25.2" customHeight="1">
      <c r="A786" s="497">
        <v>783</v>
      </c>
      <c r="B786" s="452" t="s">
        <v>1119</v>
      </c>
      <c r="C786" s="498" t="s">
        <v>361</v>
      </c>
      <c r="D786" s="499" t="str">
        <f>IF(งบทดลองเบื้องต้น!D786&gt;=0,"1","0")</f>
        <v>1</v>
      </c>
      <c r="E786" s="499" t="str">
        <f>IF(งบทดลองเบื้องต้น!E786&gt;=0,"1","0")</f>
        <v>1</v>
      </c>
      <c r="F786" s="499" t="str">
        <f>IF(งบทดลองเบื้องต้น!F786&gt;=0,"1","0")</f>
        <v>1</v>
      </c>
      <c r="G786" s="499" t="str">
        <f>IF(งบทดลองเบื้องต้น!G786&gt;=0,"1","0")</f>
        <v>1</v>
      </c>
      <c r="H786" s="499" t="str">
        <f>IF(งบทดลองเบื้องต้น!H786&gt;=0,"1","0")</f>
        <v>1</v>
      </c>
      <c r="I786" s="499" t="str">
        <f>IF(งบทดลองเบื้องต้น!I786&gt;=0,"1","0")</f>
        <v>1</v>
      </c>
      <c r="J786" s="499" t="str">
        <f>IF(งบทดลองเบื้องต้น!J786&gt;=0,"1","0")</f>
        <v>1</v>
      </c>
      <c r="K786" s="499" t="str">
        <f>IF(งบทดลองเบื้องต้น!K786&gt;=0,"1","0")</f>
        <v>1</v>
      </c>
    </row>
    <row r="787" spans="1:11" s="465" customFormat="1" ht="25.2" customHeight="1">
      <c r="A787" s="497">
        <v>784</v>
      </c>
      <c r="B787" s="452" t="s">
        <v>1120</v>
      </c>
      <c r="C787" s="498" t="s">
        <v>362</v>
      </c>
      <c r="D787" s="499" t="str">
        <f>IF(งบทดลองเบื้องต้น!D787&gt;=0,"1","0")</f>
        <v>1</v>
      </c>
      <c r="E787" s="499" t="str">
        <f>IF(งบทดลองเบื้องต้น!E787&gt;=0,"1","0")</f>
        <v>1</v>
      </c>
      <c r="F787" s="499" t="str">
        <f>IF(งบทดลองเบื้องต้น!F787&gt;=0,"1","0")</f>
        <v>1</v>
      </c>
      <c r="G787" s="499" t="str">
        <f>IF(งบทดลองเบื้องต้น!G787&gt;=0,"1","0")</f>
        <v>1</v>
      </c>
      <c r="H787" s="499" t="str">
        <f>IF(งบทดลองเบื้องต้น!H787&gt;=0,"1","0")</f>
        <v>1</v>
      </c>
      <c r="I787" s="499" t="str">
        <f>IF(งบทดลองเบื้องต้น!I787&gt;=0,"1","0")</f>
        <v>1</v>
      </c>
      <c r="J787" s="499" t="str">
        <f>IF(งบทดลองเบื้องต้น!J787&gt;=0,"1","0")</f>
        <v>1</v>
      </c>
      <c r="K787" s="499" t="str">
        <f>IF(งบทดลองเบื้องต้น!K787&gt;=0,"1","0")</f>
        <v>1</v>
      </c>
    </row>
    <row r="788" spans="1:11" s="465" customFormat="1" ht="25.2" customHeight="1">
      <c r="A788" s="497">
        <v>785</v>
      </c>
      <c r="B788" s="452" t="s">
        <v>1121</v>
      </c>
      <c r="C788" s="498" t="s">
        <v>460</v>
      </c>
      <c r="D788" s="499" t="str">
        <f>IF(งบทดลองเบื้องต้น!D788&gt;=0,"1","0")</f>
        <v>1</v>
      </c>
      <c r="E788" s="499" t="str">
        <f>IF(งบทดลองเบื้องต้น!E788&gt;=0,"1","0")</f>
        <v>1</v>
      </c>
      <c r="F788" s="499" t="str">
        <f>IF(งบทดลองเบื้องต้น!F788&gt;=0,"1","0")</f>
        <v>1</v>
      </c>
      <c r="G788" s="499" t="str">
        <f>IF(งบทดลองเบื้องต้น!G788&gt;=0,"1","0")</f>
        <v>1</v>
      </c>
      <c r="H788" s="499" t="str">
        <f>IF(งบทดลองเบื้องต้น!H788&gt;=0,"1","0")</f>
        <v>1</v>
      </c>
      <c r="I788" s="499" t="str">
        <f>IF(งบทดลองเบื้องต้น!I788&gt;=0,"1","0")</f>
        <v>1</v>
      </c>
      <c r="J788" s="499" t="str">
        <f>IF(งบทดลองเบื้องต้น!J788&gt;=0,"1","0")</f>
        <v>1</v>
      </c>
      <c r="K788" s="499" t="str">
        <f>IF(งบทดลองเบื้องต้น!K788&gt;=0,"1","0")</f>
        <v>1</v>
      </c>
    </row>
    <row r="789" spans="1:11" s="465" customFormat="1" ht="25.2" customHeight="1">
      <c r="A789" s="497">
        <v>786</v>
      </c>
      <c r="B789" s="452" t="s">
        <v>1122</v>
      </c>
      <c r="C789" s="498" t="s">
        <v>363</v>
      </c>
      <c r="D789" s="499" t="str">
        <f>IF(งบทดลองเบื้องต้น!D789&gt;=0,"1","0")</f>
        <v>1</v>
      </c>
      <c r="E789" s="499" t="str">
        <f>IF(งบทดลองเบื้องต้น!E789&gt;=0,"1","0")</f>
        <v>1</v>
      </c>
      <c r="F789" s="499" t="str">
        <f>IF(งบทดลองเบื้องต้น!F789&gt;=0,"1","0")</f>
        <v>1</v>
      </c>
      <c r="G789" s="499" t="str">
        <f>IF(งบทดลองเบื้องต้น!G789&gt;=0,"1","0")</f>
        <v>1</v>
      </c>
      <c r="H789" s="499" t="str">
        <f>IF(งบทดลองเบื้องต้น!H789&gt;=0,"1","0")</f>
        <v>1</v>
      </c>
      <c r="I789" s="499" t="str">
        <f>IF(งบทดลองเบื้องต้น!I789&gt;=0,"1","0")</f>
        <v>1</v>
      </c>
      <c r="J789" s="499" t="str">
        <f>IF(งบทดลองเบื้องต้น!J789&gt;=0,"1","0")</f>
        <v>1</v>
      </c>
      <c r="K789" s="499" t="str">
        <f>IF(งบทดลองเบื้องต้น!K789&gt;=0,"1","0")</f>
        <v>1</v>
      </c>
    </row>
    <row r="790" spans="1:11" s="465" customFormat="1" ht="25.2" customHeight="1">
      <c r="A790" s="497">
        <v>787</v>
      </c>
      <c r="B790" s="452" t="s">
        <v>1123</v>
      </c>
      <c r="C790" s="498" t="s">
        <v>364</v>
      </c>
      <c r="D790" s="499" t="str">
        <f>IF(งบทดลองเบื้องต้น!D790&gt;=0,"1","0")</f>
        <v>1</v>
      </c>
      <c r="E790" s="499" t="str">
        <f>IF(งบทดลองเบื้องต้น!E790&gt;=0,"1","0")</f>
        <v>1</v>
      </c>
      <c r="F790" s="499" t="str">
        <f>IF(งบทดลองเบื้องต้น!F790&gt;=0,"1","0")</f>
        <v>1</v>
      </c>
      <c r="G790" s="499" t="str">
        <f>IF(งบทดลองเบื้องต้น!G790&gt;=0,"1","0")</f>
        <v>1</v>
      </c>
      <c r="H790" s="499" t="str">
        <f>IF(งบทดลองเบื้องต้น!H790&gt;=0,"1","0")</f>
        <v>1</v>
      </c>
      <c r="I790" s="499" t="str">
        <f>IF(งบทดลองเบื้องต้น!I790&gt;=0,"1","0")</f>
        <v>1</v>
      </c>
      <c r="J790" s="499" t="str">
        <f>IF(งบทดลองเบื้องต้น!J790&gt;=0,"1","0")</f>
        <v>1</v>
      </c>
      <c r="K790" s="499" t="str">
        <f>IF(งบทดลองเบื้องต้น!K790&gt;=0,"1","0")</f>
        <v>1</v>
      </c>
    </row>
    <row r="791" spans="1:11" s="465" customFormat="1" ht="25.2" customHeight="1">
      <c r="A791" s="497">
        <v>788</v>
      </c>
      <c r="B791" s="452" t="s">
        <v>1124</v>
      </c>
      <c r="C791" s="498" t="s">
        <v>365</v>
      </c>
      <c r="D791" s="499" t="str">
        <f>IF(งบทดลองเบื้องต้น!D791&gt;=0,"1","0")</f>
        <v>1</v>
      </c>
      <c r="E791" s="499" t="str">
        <f>IF(งบทดลองเบื้องต้น!E791&gt;=0,"1","0")</f>
        <v>1</v>
      </c>
      <c r="F791" s="499" t="str">
        <f>IF(งบทดลองเบื้องต้น!F791&gt;=0,"1","0")</f>
        <v>1</v>
      </c>
      <c r="G791" s="499" t="str">
        <f>IF(งบทดลองเบื้องต้น!G791&gt;=0,"1","0")</f>
        <v>1</v>
      </c>
      <c r="H791" s="499" t="str">
        <f>IF(งบทดลองเบื้องต้น!H791&gt;=0,"1","0")</f>
        <v>1</v>
      </c>
      <c r="I791" s="499" t="str">
        <f>IF(งบทดลองเบื้องต้น!I791&gt;=0,"1","0")</f>
        <v>1</v>
      </c>
      <c r="J791" s="499" t="str">
        <f>IF(งบทดลองเบื้องต้น!J791&gt;=0,"1","0")</f>
        <v>1</v>
      </c>
      <c r="K791" s="499" t="str">
        <f>IF(งบทดลองเบื้องต้น!K791&gt;=0,"1","0")</f>
        <v>1</v>
      </c>
    </row>
    <row r="792" spans="1:11" ht="25.2" customHeight="1">
      <c r="A792" s="497">
        <v>789</v>
      </c>
      <c r="B792" s="452" t="s">
        <v>1862</v>
      </c>
      <c r="C792" s="498" t="s">
        <v>1863</v>
      </c>
      <c r="D792" s="499" t="str">
        <f>IF(งบทดลองเบื้องต้น!D792&gt;=0,"1","0")</f>
        <v>1</v>
      </c>
      <c r="E792" s="499" t="str">
        <f>IF(งบทดลองเบื้องต้น!E792&gt;=0,"1","0")</f>
        <v>1</v>
      </c>
      <c r="F792" s="499" t="str">
        <f>IF(งบทดลองเบื้องต้น!F792&gt;=0,"1","0")</f>
        <v>1</v>
      </c>
      <c r="G792" s="499" t="str">
        <f>IF(งบทดลองเบื้องต้น!G792&gt;=0,"1","0")</f>
        <v>1</v>
      </c>
      <c r="H792" s="499" t="str">
        <f>IF(งบทดลองเบื้องต้น!H792&gt;=0,"1","0")</f>
        <v>1</v>
      </c>
      <c r="I792" s="499" t="str">
        <f>IF(งบทดลองเบื้องต้น!I792&gt;=0,"1","0")</f>
        <v>1</v>
      </c>
      <c r="J792" s="499" t="str">
        <f>IF(งบทดลองเบื้องต้น!J792&gt;=0,"1","0")</f>
        <v>1</v>
      </c>
      <c r="K792" s="499" t="str">
        <f>IF(งบทดลองเบื้องต้น!K792&gt;=0,"1","0")</f>
        <v>1</v>
      </c>
    </row>
    <row r="793" spans="1:11" ht="25.2" customHeight="1">
      <c r="A793" s="497">
        <v>790</v>
      </c>
      <c r="B793" s="452" t="s">
        <v>1125</v>
      </c>
      <c r="C793" s="498" t="s">
        <v>366</v>
      </c>
      <c r="D793" s="499" t="str">
        <f>IF(งบทดลองเบื้องต้น!D793&gt;=0,"1","0")</f>
        <v>1</v>
      </c>
      <c r="E793" s="499" t="str">
        <f>IF(งบทดลองเบื้องต้น!E793&gt;=0,"1","0")</f>
        <v>1</v>
      </c>
      <c r="F793" s="499" t="str">
        <f>IF(งบทดลองเบื้องต้น!F793&gt;=0,"1","0")</f>
        <v>1</v>
      </c>
      <c r="G793" s="499" t="str">
        <f>IF(งบทดลองเบื้องต้น!G793&gt;=0,"1","0")</f>
        <v>1</v>
      </c>
      <c r="H793" s="499" t="str">
        <f>IF(งบทดลองเบื้องต้น!H793&gt;=0,"1","0")</f>
        <v>1</v>
      </c>
      <c r="I793" s="499" t="str">
        <f>IF(งบทดลองเบื้องต้น!I793&gt;=0,"1","0")</f>
        <v>1</v>
      </c>
      <c r="J793" s="499" t="str">
        <f>IF(งบทดลองเบื้องต้น!J793&gt;=0,"1","0")</f>
        <v>1</v>
      </c>
      <c r="K793" s="499" t="str">
        <f>IF(งบทดลองเบื้องต้น!K793&gt;=0,"1","0")</f>
        <v>1</v>
      </c>
    </row>
    <row r="794" spans="1:11" s="476" customFormat="1" ht="25.2" customHeight="1">
      <c r="A794" s="497">
        <v>791</v>
      </c>
      <c r="B794" s="452" t="s">
        <v>1126</v>
      </c>
      <c r="C794" s="498" t="s">
        <v>1704</v>
      </c>
      <c r="D794" s="499" t="str">
        <f>IF(งบทดลองเบื้องต้น!D794&gt;=0,"1","0")</f>
        <v>1</v>
      </c>
      <c r="E794" s="499" t="str">
        <f>IF(งบทดลองเบื้องต้น!E794&gt;=0,"1","0")</f>
        <v>1</v>
      </c>
      <c r="F794" s="499" t="str">
        <f>IF(งบทดลองเบื้องต้น!F794&gt;=0,"1","0")</f>
        <v>1</v>
      </c>
      <c r="G794" s="499" t="str">
        <f>IF(งบทดลองเบื้องต้น!G794&gt;=0,"1","0")</f>
        <v>1</v>
      </c>
      <c r="H794" s="499" t="str">
        <f>IF(งบทดลองเบื้องต้น!H794&gt;=0,"1","0")</f>
        <v>1</v>
      </c>
      <c r="I794" s="499" t="str">
        <f>IF(งบทดลองเบื้องต้น!I794&gt;=0,"1","0")</f>
        <v>1</v>
      </c>
      <c r="J794" s="499" t="str">
        <f>IF(งบทดลองเบื้องต้น!J794&gt;=0,"1","0")</f>
        <v>1</v>
      </c>
      <c r="K794" s="499" t="str">
        <f>IF(งบทดลองเบื้องต้น!K794&gt;=0,"1","0")</f>
        <v>1</v>
      </c>
    </row>
    <row r="795" spans="1:11" s="476" customFormat="1" ht="25.2" customHeight="1">
      <c r="A795" s="497">
        <v>792</v>
      </c>
      <c r="B795" s="452" t="s">
        <v>1864</v>
      </c>
      <c r="C795" s="498" t="s">
        <v>1865</v>
      </c>
      <c r="D795" s="499" t="str">
        <f>IF(งบทดลองเบื้องต้น!D795&gt;=0,"1","0")</f>
        <v>1</v>
      </c>
      <c r="E795" s="499" t="str">
        <f>IF(งบทดลองเบื้องต้น!E795&gt;=0,"1","0")</f>
        <v>1</v>
      </c>
      <c r="F795" s="499" t="str">
        <f>IF(งบทดลองเบื้องต้น!F795&gt;=0,"1","0")</f>
        <v>1</v>
      </c>
      <c r="G795" s="499" t="str">
        <f>IF(งบทดลองเบื้องต้น!G795&gt;=0,"1","0")</f>
        <v>1</v>
      </c>
      <c r="H795" s="499" t="str">
        <f>IF(งบทดลองเบื้องต้น!H795&gt;=0,"1","0")</f>
        <v>1</v>
      </c>
      <c r="I795" s="499" t="str">
        <f>IF(งบทดลองเบื้องต้น!I795&gt;=0,"1","0")</f>
        <v>1</v>
      </c>
      <c r="J795" s="499" t="str">
        <f>IF(งบทดลองเบื้องต้น!J795&gt;=0,"1","0")</f>
        <v>1</v>
      </c>
      <c r="K795" s="499" t="str">
        <f>IF(งบทดลองเบื้องต้น!K795&gt;=0,"1","0")</f>
        <v>1</v>
      </c>
    </row>
    <row r="796" spans="1:11" s="476" customFormat="1" ht="25.2" customHeight="1">
      <c r="A796" s="497">
        <v>793</v>
      </c>
      <c r="B796" s="452" t="s">
        <v>1866</v>
      </c>
      <c r="C796" s="498" t="s">
        <v>1867</v>
      </c>
      <c r="D796" s="499" t="str">
        <f>IF(งบทดลองเบื้องต้น!D796&gt;=0,"1","0")</f>
        <v>1</v>
      </c>
      <c r="E796" s="499" t="str">
        <f>IF(งบทดลองเบื้องต้น!E796&gt;=0,"1","0")</f>
        <v>1</v>
      </c>
      <c r="F796" s="499" t="str">
        <f>IF(งบทดลองเบื้องต้น!F796&gt;=0,"1","0")</f>
        <v>1</v>
      </c>
      <c r="G796" s="499" t="str">
        <f>IF(งบทดลองเบื้องต้น!G796&gt;=0,"1","0")</f>
        <v>1</v>
      </c>
      <c r="H796" s="499" t="str">
        <f>IF(งบทดลองเบื้องต้น!H796&gt;=0,"1","0")</f>
        <v>1</v>
      </c>
      <c r="I796" s="499" t="str">
        <f>IF(งบทดลองเบื้องต้น!I796&gt;=0,"1","0")</f>
        <v>1</v>
      </c>
      <c r="J796" s="499" t="str">
        <f>IF(งบทดลองเบื้องต้น!J796&gt;=0,"1","0")</f>
        <v>1</v>
      </c>
      <c r="K796" s="499" t="str">
        <f>IF(งบทดลองเบื้องต้น!K796&gt;=0,"1","0")</f>
        <v>1</v>
      </c>
    </row>
    <row r="797" spans="1:11" s="476" customFormat="1" ht="25.2" customHeight="1">
      <c r="A797" s="497">
        <v>794</v>
      </c>
      <c r="B797" s="452" t="s">
        <v>1127</v>
      </c>
      <c r="C797" s="498" t="s">
        <v>2365</v>
      </c>
      <c r="D797" s="499" t="str">
        <f>IF(งบทดลองเบื้องต้น!D797&gt;=0,"1","0")</f>
        <v>1</v>
      </c>
      <c r="E797" s="499" t="str">
        <f>IF(งบทดลองเบื้องต้น!E797&gt;=0,"1","0")</f>
        <v>1</v>
      </c>
      <c r="F797" s="499" t="str">
        <f>IF(งบทดลองเบื้องต้น!F797&gt;=0,"1","0")</f>
        <v>1</v>
      </c>
      <c r="G797" s="499" t="str">
        <f>IF(งบทดลองเบื้องต้น!G797&gt;=0,"1","0")</f>
        <v>1</v>
      </c>
      <c r="H797" s="499" t="str">
        <f>IF(งบทดลองเบื้องต้น!H797&gt;=0,"1","0")</f>
        <v>1</v>
      </c>
      <c r="I797" s="499" t="str">
        <f>IF(งบทดลองเบื้องต้น!I797&gt;=0,"1","0")</f>
        <v>1</v>
      </c>
      <c r="J797" s="499" t="str">
        <f>IF(งบทดลองเบื้องต้น!J797&gt;=0,"1","0")</f>
        <v>1</v>
      </c>
      <c r="K797" s="499" t="str">
        <f>IF(งบทดลองเบื้องต้น!K797&gt;=0,"1","0")</f>
        <v>1</v>
      </c>
    </row>
    <row r="798" spans="1:11" s="476" customFormat="1" ht="25.2" customHeight="1">
      <c r="A798" s="497">
        <v>795</v>
      </c>
      <c r="B798" s="452" t="s">
        <v>1128</v>
      </c>
      <c r="C798" s="498" t="s">
        <v>367</v>
      </c>
      <c r="D798" s="499" t="str">
        <f>IF(งบทดลองเบื้องต้น!D798&gt;=0,"1","0")</f>
        <v>1</v>
      </c>
      <c r="E798" s="499" t="str">
        <f>IF(งบทดลองเบื้องต้น!E798&gt;=0,"1","0")</f>
        <v>1</v>
      </c>
      <c r="F798" s="499" t="str">
        <f>IF(งบทดลองเบื้องต้น!F798&gt;=0,"1","0")</f>
        <v>1</v>
      </c>
      <c r="G798" s="499" t="str">
        <f>IF(งบทดลองเบื้องต้น!G798&gt;=0,"1","0")</f>
        <v>1</v>
      </c>
      <c r="H798" s="499" t="str">
        <f>IF(งบทดลองเบื้องต้น!H798&gt;=0,"1","0")</f>
        <v>1</v>
      </c>
      <c r="I798" s="499" t="str">
        <f>IF(งบทดลองเบื้องต้น!I798&gt;=0,"1","0")</f>
        <v>1</v>
      </c>
      <c r="J798" s="499" t="str">
        <f>IF(งบทดลองเบื้องต้น!J798&gt;=0,"1","0")</f>
        <v>1</v>
      </c>
      <c r="K798" s="499" t="str">
        <f>IF(งบทดลองเบื้องต้น!K798&gt;=0,"1","0")</f>
        <v>1</v>
      </c>
    </row>
    <row r="799" spans="1:11" s="476" customFormat="1" ht="25.2" customHeight="1">
      <c r="A799" s="497">
        <v>796</v>
      </c>
      <c r="B799" s="452" t="s">
        <v>1129</v>
      </c>
      <c r="C799" s="498" t="s">
        <v>368</v>
      </c>
      <c r="D799" s="499" t="str">
        <f>IF(งบทดลองเบื้องต้น!D799&gt;=0,"1","0")</f>
        <v>1</v>
      </c>
      <c r="E799" s="499" t="str">
        <f>IF(งบทดลองเบื้องต้น!E799&gt;=0,"1","0")</f>
        <v>1</v>
      </c>
      <c r="F799" s="499" t="str">
        <f>IF(งบทดลองเบื้องต้น!F799&gt;=0,"1","0")</f>
        <v>1</v>
      </c>
      <c r="G799" s="499" t="str">
        <f>IF(งบทดลองเบื้องต้น!G799&gt;=0,"1","0")</f>
        <v>1</v>
      </c>
      <c r="H799" s="499" t="str">
        <f>IF(งบทดลองเบื้องต้น!H799&gt;=0,"1","0")</f>
        <v>1</v>
      </c>
      <c r="I799" s="499" t="str">
        <f>IF(งบทดลองเบื้องต้น!I799&gt;=0,"1","0")</f>
        <v>1</v>
      </c>
      <c r="J799" s="499" t="str">
        <f>IF(งบทดลองเบื้องต้น!J799&gt;=0,"1","0")</f>
        <v>1</v>
      </c>
      <c r="K799" s="499" t="str">
        <f>IF(งบทดลองเบื้องต้น!K799&gt;=0,"1","0")</f>
        <v>1</v>
      </c>
    </row>
    <row r="800" spans="1:11" s="476" customFormat="1" ht="25.2" customHeight="1">
      <c r="A800" s="497">
        <v>797</v>
      </c>
      <c r="B800" s="452" t="s">
        <v>1130</v>
      </c>
      <c r="C800" s="498" t="s">
        <v>369</v>
      </c>
      <c r="D800" s="499" t="str">
        <f>IF(งบทดลองเบื้องต้น!D800&gt;=0,"1","0")</f>
        <v>1</v>
      </c>
      <c r="E800" s="499" t="str">
        <f>IF(งบทดลองเบื้องต้น!E800&gt;=0,"1","0")</f>
        <v>1</v>
      </c>
      <c r="F800" s="499" t="str">
        <f>IF(งบทดลองเบื้องต้น!F800&gt;=0,"1","0")</f>
        <v>1</v>
      </c>
      <c r="G800" s="499" t="str">
        <f>IF(งบทดลองเบื้องต้น!G800&gt;=0,"1","0")</f>
        <v>1</v>
      </c>
      <c r="H800" s="499" t="str">
        <f>IF(งบทดลองเบื้องต้น!H800&gt;=0,"1","0")</f>
        <v>1</v>
      </c>
      <c r="I800" s="499" t="str">
        <f>IF(งบทดลองเบื้องต้น!I800&gt;=0,"1","0")</f>
        <v>1</v>
      </c>
      <c r="J800" s="499" t="str">
        <f>IF(งบทดลองเบื้องต้น!J800&gt;=0,"1","0")</f>
        <v>1</v>
      </c>
      <c r="K800" s="499" t="str">
        <f>IF(งบทดลองเบื้องต้น!K800&gt;=0,"1","0")</f>
        <v>1</v>
      </c>
    </row>
    <row r="801" spans="1:11" s="476" customFormat="1" ht="25.2" customHeight="1">
      <c r="A801" s="497">
        <v>798</v>
      </c>
      <c r="B801" s="452" t="s">
        <v>1131</v>
      </c>
      <c r="C801" s="498" t="s">
        <v>370</v>
      </c>
      <c r="D801" s="499" t="str">
        <f>IF(งบทดลองเบื้องต้น!D801&gt;=0,"1","0")</f>
        <v>1</v>
      </c>
      <c r="E801" s="499" t="str">
        <f>IF(งบทดลองเบื้องต้น!E801&gt;=0,"1","0")</f>
        <v>1</v>
      </c>
      <c r="F801" s="499" t="str">
        <f>IF(งบทดลองเบื้องต้น!F801&gt;=0,"1","0")</f>
        <v>1</v>
      </c>
      <c r="G801" s="499" t="str">
        <f>IF(งบทดลองเบื้องต้น!G801&gt;=0,"1","0")</f>
        <v>1</v>
      </c>
      <c r="H801" s="499" t="str">
        <f>IF(งบทดลองเบื้องต้น!H801&gt;=0,"1","0")</f>
        <v>1</v>
      </c>
      <c r="I801" s="499" t="str">
        <f>IF(งบทดลองเบื้องต้น!I801&gt;=0,"1","0")</f>
        <v>1</v>
      </c>
      <c r="J801" s="499" t="str">
        <f>IF(งบทดลองเบื้องต้น!J801&gt;=0,"1","0")</f>
        <v>1</v>
      </c>
      <c r="K801" s="499" t="str">
        <f>IF(งบทดลองเบื้องต้น!K801&gt;=0,"1","0")</f>
        <v>1</v>
      </c>
    </row>
    <row r="802" spans="1:11" s="476" customFormat="1" ht="25.2" customHeight="1">
      <c r="A802" s="497">
        <v>799</v>
      </c>
      <c r="B802" s="452" t="s">
        <v>1132</v>
      </c>
      <c r="C802" s="498" t="s">
        <v>1366</v>
      </c>
      <c r="D802" s="499" t="str">
        <f>IF(งบทดลองเบื้องต้น!D802&gt;=0,"1","0")</f>
        <v>1</v>
      </c>
      <c r="E802" s="499" t="str">
        <f>IF(งบทดลองเบื้องต้น!E802&gt;=0,"1","0")</f>
        <v>1</v>
      </c>
      <c r="F802" s="499" t="str">
        <f>IF(งบทดลองเบื้องต้น!F802&gt;=0,"1","0")</f>
        <v>1</v>
      </c>
      <c r="G802" s="499" t="str">
        <f>IF(งบทดลองเบื้องต้น!G802&gt;=0,"1","0")</f>
        <v>1</v>
      </c>
      <c r="H802" s="499" t="str">
        <f>IF(งบทดลองเบื้องต้น!H802&gt;=0,"1","0")</f>
        <v>1</v>
      </c>
      <c r="I802" s="499" t="str">
        <f>IF(งบทดลองเบื้องต้น!I802&gt;=0,"1","0")</f>
        <v>1</v>
      </c>
      <c r="J802" s="499" t="str">
        <f>IF(งบทดลองเบื้องต้น!J802&gt;=0,"1","0")</f>
        <v>1</v>
      </c>
      <c r="K802" s="499" t="str">
        <f>IF(งบทดลองเบื้องต้น!K802&gt;=0,"1","0")</f>
        <v>1</v>
      </c>
    </row>
    <row r="803" spans="1:11" s="476" customFormat="1" ht="25.2" customHeight="1">
      <c r="A803" s="497">
        <v>800</v>
      </c>
      <c r="B803" s="452" t="s">
        <v>1133</v>
      </c>
      <c r="C803" s="498" t="s">
        <v>371</v>
      </c>
      <c r="D803" s="499" t="str">
        <f>IF(งบทดลองเบื้องต้น!D803&gt;=0,"1","0")</f>
        <v>1</v>
      </c>
      <c r="E803" s="499" t="str">
        <f>IF(งบทดลองเบื้องต้น!E803&gt;=0,"1","0")</f>
        <v>1</v>
      </c>
      <c r="F803" s="499" t="str">
        <f>IF(งบทดลองเบื้องต้น!F803&gt;=0,"1","0")</f>
        <v>1</v>
      </c>
      <c r="G803" s="499" t="str">
        <f>IF(งบทดลองเบื้องต้น!G803&gt;=0,"1","0")</f>
        <v>1</v>
      </c>
      <c r="H803" s="499" t="str">
        <f>IF(งบทดลองเบื้องต้น!H803&gt;=0,"1","0")</f>
        <v>1</v>
      </c>
      <c r="I803" s="499" t="str">
        <f>IF(งบทดลองเบื้องต้น!I803&gt;=0,"1","0")</f>
        <v>1</v>
      </c>
      <c r="J803" s="499" t="str">
        <f>IF(งบทดลองเบื้องต้น!J803&gt;=0,"1","0")</f>
        <v>1</v>
      </c>
      <c r="K803" s="499" t="str">
        <f>IF(งบทดลองเบื้องต้น!K803&gt;=0,"1","0")</f>
        <v>1</v>
      </c>
    </row>
    <row r="804" spans="1:11" s="476" customFormat="1" ht="25.2" customHeight="1">
      <c r="A804" s="497">
        <v>801</v>
      </c>
      <c r="B804" s="452" t="s">
        <v>1134</v>
      </c>
      <c r="C804" s="498" t="s">
        <v>372</v>
      </c>
      <c r="D804" s="499" t="str">
        <f>IF(งบทดลองเบื้องต้น!D804&gt;=0,"1","0")</f>
        <v>1</v>
      </c>
      <c r="E804" s="499" t="str">
        <f>IF(งบทดลองเบื้องต้น!E804&gt;=0,"1","0")</f>
        <v>1</v>
      </c>
      <c r="F804" s="499" t="str">
        <f>IF(งบทดลองเบื้องต้น!F804&gt;=0,"1","0")</f>
        <v>1</v>
      </c>
      <c r="G804" s="499" t="str">
        <f>IF(งบทดลองเบื้องต้น!G804&gt;=0,"1","0")</f>
        <v>1</v>
      </c>
      <c r="H804" s="499" t="str">
        <f>IF(งบทดลองเบื้องต้น!H804&gt;=0,"1","0")</f>
        <v>1</v>
      </c>
      <c r="I804" s="499" t="str">
        <f>IF(งบทดลองเบื้องต้น!I804&gt;=0,"1","0")</f>
        <v>1</v>
      </c>
      <c r="J804" s="499" t="str">
        <f>IF(งบทดลองเบื้องต้น!J804&gt;=0,"1","0")</f>
        <v>1</v>
      </c>
      <c r="K804" s="499" t="str">
        <f>IF(งบทดลองเบื้องต้น!K804&gt;=0,"1","0")</f>
        <v>1</v>
      </c>
    </row>
    <row r="805" spans="1:11" s="476" customFormat="1" ht="25.2" customHeight="1">
      <c r="A805" s="497">
        <v>802</v>
      </c>
      <c r="B805" s="452" t="s">
        <v>1135</v>
      </c>
      <c r="C805" s="498" t="s">
        <v>373</v>
      </c>
      <c r="D805" s="499" t="str">
        <f>IF(งบทดลองเบื้องต้น!D805&gt;=0,"1","0")</f>
        <v>1</v>
      </c>
      <c r="E805" s="499" t="str">
        <f>IF(งบทดลองเบื้องต้น!E805&gt;=0,"1","0")</f>
        <v>1</v>
      </c>
      <c r="F805" s="499" t="str">
        <f>IF(งบทดลองเบื้องต้น!F805&gt;=0,"1","0")</f>
        <v>1</v>
      </c>
      <c r="G805" s="499" t="str">
        <f>IF(งบทดลองเบื้องต้น!G805&gt;=0,"1","0")</f>
        <v>1</v>
      </c>
      <c r="H805" s="499" t="str">
        <f>IF(งบทดลองเบื้องต้น!H805&gt;=0,"1","0")</f>
        <v>1</v>
      </c>
      <c r="I805" s="499" t="str">
        <f>IF(งบทดลองเบื้องต้น!I805&gt;=0,"1","0")</f>
        <v>1</v>
      </c>
      <c r="J805" s="499" t="str">
        <f>IF(งบทดลองเบื้องต้น!J805&gt;=0,"1","0")</f>
        <v>1</v>
      </c>
      <c r="K805" s="499" t="str">
        <f>IF(งบทดลองเบื้องต้น!K805&gt;=0,"1","0")</f>
        <v>1</v>
      </c>
    </row>
    <row r="806" spans="1:11" s="476" customFormat="1" ht="25.2" customHeight="1">
      <c r="A806" s="497">
        <v>803</v>
      </c>
      <c r="B806" s="452" t="s">
        <v>1136</v>
      </c>
      <c r="C806" s="498" t="s">
        <v>374</v>
      </c>
      <c r="D806" s="499" t="str">
        <f>IF(งบทดลองเบื้องต้น!D806&gt;=0,"1","0")</f>
        <v>1</v>
      </c>
      <c r="E806" s="499" t="str">
        <f>IF(งบทดลองเบื้องต้น!E806&gt;=0,"1","0")</f>
        <v>1</v>
      </c>
      <c r="F806" s="499" t="str">
        <f>IF(งบทดลองเบื้องต้น!F806&gt;=0,"1","0")</f>
        <v>1</v>
      </c>
      <c r="G806" s="499" t="str">
        <f>IF(งบทดลองเบื้องต้น!G806&gt;=0,"1","0")</f>
        <v>1</v>
      </c>
      <c r="H806" s="499" t="str">
        <f>IF(งบทดลองเบื้องต้น!H806&gt;=0,"1","0")</f>
        <v>1</v>
      </c>
      <c r="I806" s="499" t="str">
        <f>IF(งบทดลองเบื้องต้น!I806&gt;=0,"1","0")</f>
        <v>1</v>
      </c>
      <c r="J806" s="499" t="str">
        <f>IF(งบทดลองเบื้องต้น!J806&gt;=0,"1","0")</f>
        <v>1</v>
      </c>
      <c r="K806" s="499" t="str">
        <f>IF(งบทดลองเบื้องต้น!K806&gt;=0,"1","0")</f>
        <v>1</v>
      </c>
    </row>
    <row r="807" spans="1:11" s="476" customFormat="1" ht="25.2" customHeight="1">
      <c r="A807" s="497">
        <v>804</v>
      </c>
      <c r="B807" s="452" t="s">
        <v>1137</v>
      </c>
      <c r="C807" s="498" t="s">
        <v>375</v>
      </c>
      <c r="D807" s="499" t="str">
        <f>IF(งบทดลองเบื้องต้น!D807&gt;=0,"1","0")</f>
        <v>1</v>
      </c>
      <c r="E807" s="499" t="str">
        <f>IF(งบทดลองเบื้องต้น!E807&gt;=0,"1","0")</f>
        <v>1</v>
      </c>
      <c r="F807" s="499" t="str">
        <f>IF(งบทดลองเบื้องต้น!F807&gt;=0,"1","0")</f>
        <v>1</v>
      </c>
      <c r="G807" s="499" t="str">
        <f>IF(งบทดลองเบื้องต้น!G807&gt;=0,"1","0")</f>
        <v>1</v>
      </c>
      <c r="H807" s="499" t="str">
        <f>IF(งบทดลองเบื้องต้น!H807&gt;=0,"1","0")</f>
        <v>1</v>
      </c>
      <c r="I807" s="499" t="str">
        <f>IF(งบทดลองเบื้องต้น!I807&gt;=0,"1","0")</f>
        <v>1</v>
      </c>
      <c r="J807" s="499" t="str">
        <f>IF(งบทดลองเบื้องต้น!J807&gt;=0,"1","0")</f>
        <v>1</v>
      </c>
      <c r="K807" s="499" t="str">
        <f>IF(งบทดลองเบื้องต้น!K807&gt;=0,"1","0")</f>
        <v>1</v>
      </c>
    </row>
    <row r="808" spans="1:11" s="476" customFormat="1" ht="25.2" customHeight="1">
      <c r="A808" s="497">
        <v>805</v>
      </c>
      <c r="B808" s="452" t="s">
        <v>1138</v>
      </c>
      <c r="C808" s="498" t="s">
        <v>376</v>
      </c>
      <c r="D808" s="499" t="str">
        <f>IF(งบทดลองเบื้องต้น!D808&gt;=0,"1","0")</f>
        <v>1</v>
      </c>
      <c r="E808" s="499" t="str">
        <f>IF(งบทดลองเบื้องต้น!E808&gt;=0,"1","0")</f>
        <v>1</v>
      </c>
      <c r="F808" s="499" t="str">
        <f>IF(งบทดลองเบื้องต้น!F808&gt;=0,"1","0")</f>
        <v>1</v>
      </c>
      <c r="G808" s="499" t="str">
        <f>IF(งบทดลองเบื้องต้น!G808&gt;=0,"1","0")</f>
        <v>1</v>
      </c>
      <c r="H808" s="499" t="str">
        <f>IF(งบทดลองเบื้องต้น!H808&gt;=0,"1","0")</f>
        <v>1</v>
      </c>
      <c r="I808" s="499" t="str">
        <f>IF(งบทดลองเบื้องต้น!I808&gt;=0,"1","0")</f>
        <v>1</v>
      </c>
      <c r="J808" s="499" t="str">
        <f>IF(งบทดลองเบื้องต้น!J808&gt;=0,"1","0")</f>
        <v>1</v>
      </c>
      <c r="K808" s="499" t="str">
        <f>IF(งบทดลองเบื้องต้น!K808&gt;=0,"1","0")</f>
        <v>1</v>
      </c>
    </row>
    <row r="809" spans="1:11" s="476" customFormat="1" ht="25.2" customHeight="1">
      <c r="A809" s="497">
        <v>806</v>
      </c>
      <c r="B809" s="452" t="s">
        <v>1139</v>
      </c>
      <c r="C809" s="498" t="s">
        <v>377</v>
      </c>
      <c r="D809" s="499" t="str">
        <f>IF(งบทดลองเบื้องต้น!D809&gt;=0,"1","0")</f>
        <v>1</v>
      </c>
      <c r="E809" s="499" t="str">
        <f>IF(งบทดลองเบื้องต้น!E809&gt;=0,"1","0")</f>
        <v>1</v>
      </c>
      <c r="F809" s="499" t="str">
        <f>IF(งบทดลองเบื้องต้น!F809&gt;=0,"1","0")</f>
        <v>1</v>
      </c>
      <c r="G809" s="499" t="str">
        <f>IF(งบทดลองเบื้องต้น!G809&gt;=0,"1","0")</f>
        <v>1</v>
      </c>
      <c r="H809" s="499" t="str">
        <f>IF(งบทดลองเบื้องต้น!H809&gt;=0,"1","0")</f>
        <v>1</v>
      </c>
      <c r="I809" s="499" t="str">
        <f>IF(งบทดลองเบื้องต้น!I809&gt;=0,"1","0")</f>
        <v>1</v>
      </c>
      <c r="J809" s="499" t="str">
        <f>IF(งบทดลองเบื้องต้น!J809&gt;=0,"1","0")</f>
        <v>1</v>
      </c>
      <c r="K809" s="499" t="str">
        <f>IF(งบทดลองเบื้องต้น!K809&gt;=0,"1","0")</f>
        <v>1</v>
      </c>
    </row>
    <row r="810" spans="1:11" s="476" customFormat="1" ht="25.2" customHeight="1">
      <c r="A810" s="497">
        <v>807</v>
      </c>
      <c r="B810" s="452" t="s">
        <v>1140</v>
      </c>
      <c r="C810" s="498" t="s">
        <v>378</v>
      </c>
      <c r="D810" s="499" t="str">
        <f>IF(งบทดลองเบื้องต้น!D810&gt;=0,"1","0")</f>
        <v>1</v>
      </c>
      <c r="E810" s="499" t="str">
        <f>IF(งบทดลองเบื้องต้น!E810&gt;=0,"1","0")</f>
        <v>1</v>
      </c>
      <c r="F810" s="499" t="str">
        <f>IF(งบทดลองเบื้องต้น!F810&gt;=0,"1","0")</f>
        <v>1</v>
      </c>
      <c r="G810" s="499" t="str">
        <f>IF(งบทดลองเบื้องต้น!G810&gt;=0,"1","0")</f>
        <v>1</v>
      </c>
      <c r="H810" s="499" t="str">
        <f>IF(งบทดลองเบื้องต้น!H810&gt;=0,"1","0")</f>
        <v>1</v>
      </c>
      <c r="I810" s="499" t="str">
        <f>IF(งบทดลองเบื้องต้น!I810&gt;=0,"1","0")</f>
        <v>1</v>
      </c>
      <c r="J810" s="499" t="str">
        <f>IF(งบทดลองเบื้องต้น!J810&gt;=0,"1","0")</f>
        <v>1</v>
      </c>
      <c r="K810" s="499" t="str">
        <f>IF(งบทดลองเบื้องต้น!K810&gt;=0,"1","0")</f>
        <v>1</v>
      </c>
    </row>
    <row r="811" spans="1:11" s="476" customFormat="1" ht="25.2" customHeight="1">
      <c r="A811" s="497">
        <v>808</v>
      </c>
      <c r="B811" s="452" t="s">
        <v>1141</v>
      </c>
      <c r="C811" s="498" t="s">
        <v>379</v>
      </c>
      <c r="D811" s="499" t="str">
        <f>IF(งบทดลองเบื้องต้น!D811&gt;=0,"1","0")</f>
        <v>1</v>
      </c>
      <c r="E811" s="499" t="str">
        <f>IF(งบทดลองเบื้องต้น!E811&gt;=0,"1","0")</f>
        <v>1</v>
      </c>
      <c r="F811" s="499" t="str">
        <f>IF(งบทดลองเบื้องต้น!F811&gt;=0,"1","0")</f>
        <v>1</v>
      </c>
      <c r="G811" s="499" t="str">
        <f>IF(งบทดลองเบื้องต้น!G811&gt;=0,"1","0")</f>
        <v>1</v>
      </c>
      <c r="H811" s="499" t="str">
        <f>IF(งบทดลองเบื้องต้น!H811&gt;=0,"1","0")</f>
        <v>1</v>
      </c>
      <c r="I811" s="499" t="str">
        <f>IF(งบทดลองเบื้องต้น!I811&gt;=0,"1","0")</f>
        <v>1</v>
      </c>
      <c r="J811" s="499" t="str">
        <f>IF(งบทดลองเบื้องต้น!J811&gt;=0,"1","0")</f>
        <v>1</v>
      </c>
      <c r="K811" s="499" t="str">
        <f>IF(งบทดลองเบื้องต้น!K811&gt;=0,"1","0")</f>
        <v>1</v>
      </c>
    </row>
    <row r="812" spans="1:11" s="476" customFormat="1" ht="25.2" customHeight="1">
      <c r="A812" s="497">
        <v>809</v>
      </c>
      <c r="B812" s="515" t="s">
        <v>1142</v>
      </c>
      <c r="C812" s="497" t="s">
        <v>380</v>
      </c>
      <c r="D812" s="499" t="str">
        <f>IF(งบทดลองเบื้องต้น!D812&gt;=0,"1","0")</f>
        <v>1</v>
      </c>
      <c r="E812" s="499" t="str">
        <f>IF(งบทดลองเบื้องต้น!E812&gt;=0,"1","0")</f>
        <v>1</v>
      </c>
      <c r="F812" s="499" t="str">
        <f>IF(งบทดลองเบื้องต้น!F812&gt;=0,"1","0")</f>
        <v>1</v>
      </c>
      <c r="G812" s="499" t="str">
        <f>IF(งบทดลองเบื้องต้น!G812&gt;=0,"1","0")</f>
        <v>1</v>
      </c>
      <c r="H812" s="499" t="str">
        <f>IF(งบทดลองเบื้องต้น!H812&gt;=0,"1","0")</f>
        <v>1</v>
      </c>
      <c r="I812" s="499" t="str">
        <f>IF(งบทดลองเบื้องต้น!I812&gt;=0,"1","0")</f>
        <v>1</v>
      </c>
      <c r="J812" s="499" t="str">
        <f>IF(งบทดลองเบื้องต้น!J812&gt;=0,"1","0")</f>
        <v>1</v>
      </c>
      <c r="K812" s="499" t="str">
        <f>IF(งบทดลองเบื้องต้น!K812&gt;=0,"1","0")</f>
        <v>1</v>
      </c>
    </row>
    <row r="813" spans="1:11" s="476" customFormat="1" ht="25.2" customHeight="1">
      <c r="A813" s="497">
        <v>810</v>
      </c>
      <c r="B813" s="515" t="s">
        <v>1143</v>
      </c>
      <c r="C813" s="497" t="s">
        <v>1367</v>
      </c>
      <c r="D813" s="499" t="str">
        <f>IF(งบทดลองเบื้องต้น!D813&gt;=0,"1","0")</f>
        <v>1</v>
      </c>
      <c r="E813" s="499" t="str">
        <f>IF(งบทดลองเบื้องต้น!E813&gt;=0,"1","0")</f>
        <v>1</v>
      </c>
      <c r="F813" s="499" t="str">
        <f>IF(งบทดลองเบื้องต้น!F813&gt;=0,"1","0")</f>
        <v>1</v>
      </c>
      <c r="G813" s="499" t="str">
        <f>IF(งบทดลองเบื้องต้น!G813&gt;=0,"1","0")</f>
        <v>1</v>
      </c>
      <c r="H813" s="499" t="str">
        <f>IF(งบทดลองเบื้องต้น!H813&gt;=0,"1","0")</f>
        <v>1</v>
      </c>
      <c r="I813" s="499" t="str">
        <f>IF(งบทดลองเบื้องต้น!I813&gt;=0,"1","0")</f>
        <v>1</v>
      </c>
      <c r="J813" s="499" t="str">
        <f>IF(งบทดลองเบื้องต้น!J813&gt;=0,"1","0")</f>
        <v>1</v>
      </c>
      <c r="K813" s="499" t="str">
        <f>IF(งบทดลองเบื้องต้น!K813&gt;=0,"1","0")</f>
        <v>1</v>
      </c>
    </row>
    <row r="814" spans="1:11" s="476" customFormat="1" ht="25.2" customHeight="1">
      <c r="A814" s="497">
        <v>811</v>
      </c>
      <c r="B814" s="515" t="s">
        <v>1144</v>
      </c>
      <c r="C814" s="497" t="s">
        <v>1368</v>
      </c>
      <c r="D814" s="499" t="str">
        <f>IF(งบทดลองเบื้องต้น!D814&gt;=0,"1","0")</f>
        <v>1</v>
      </c>
      <c r="E814" s="499" t="str">
        <f>IF(งบทดลองเบื้องต้น!E814&gt;=0,"1","0")</f>
        <v>1</v>
      </c>
      <c r="F814" s="499" t="str">
        <f>IF(งบทดลองเบื้องต้น!F814&gt;=0,"1","0")</f>
        <v>1</v>
      </c>
      <c r="G814" s="499" t="str">
        <f>IF(งบทดลองเบื้องต้น!G814&gt;=0,"1","0")</f>
        <v>1</v>
      </c>
      <c r="H814" s="499" t="str">
        <f>IF(งบทดลองเบื้องต้น!H814&gt;=0,"1","0")</f>
        <v>1</v>
      </c>
      <c r="I814" s="499" t="str">
        <f>IF(งบทดลองเบื้องต้น!I814&gt;=0,"1","0")</f>
        <v>1</v>
      </c>
      <c r="J814" s="499" t="str">
        <f>IF(งบทดลองเบื้องต้น!J814&gt;=0,"1","0")</f>
        <v>1</v>
      </c>
      <c r="K814" s="499" t="str">
        <f>IF(งบทดลองเบื้องต้น!K814&gt;=0,"1","0")</f>
        <v>1</v>
      </c>
    </row>
    <row r="815" spans="1:11" s="476" customFormat="1" ht="25.2" customHeight="1">
      <c r="A815" s="497">
        <v>812</v>
      </c>
      <c r="B815" s="515" t="s">
        <v>1145</v>
      </c>
      <c r="C815" s="497" t="s">
        <v>2366</v>
      </c>
      <c r="D815" s="499" t="str">
        <f>IF(งบทดลองเบื้องต้น!D815&gt;=0,"1","0")</f>
        <v>1</v>
      </c>
      <c r="E815" s="499" t="str">
        <f>IF(งบทดลองเบื้องต้น!E815&gt;=0,"1","0")</f>
        <v>1</v>
      </c>
      <c r="F815" s="499" t="str">
        <f>IF(งบทดลองเบื้องต้น!F815&gt;=0,"1","0")</f>
        <v>1</v>
      </c>
      <c r="G815" s="499" t="str">
        <f>IF(งบทดลองเบื้องต้น!G815&gt;=0,"1","0")</f>
        <v>1</v>
      </c>
      <c r="H815" s="499" t="str">
        <f>IF(งบทดลองเบื้องต้น!H815&gt;=0,"1","0")</f>
        <v>1</v>
      </c>
      <c r="I815" s="499" t="str">
        <f>IF(งบทดลองเบื้องต้น!I815&gt;=0,"1","0")</f>
        <v>1</v>
      </c>
      <c r="J815" s="499" t="str">
        <f>IF(งบทดลองเบื้องต้น!J815&gt;=0,"1","0")</f>
        <v>1</v>
      </c>
      <c r="K815" s="499" t="str">
        <f>IF(งบทดลองเบื้องต้น!K815&gt;=0,"1","0")</f>
        <v>1</v>
      </c>
    </row>
    <row r="816" spans="1:11">
      <c r="A816" s="497">
        <v>813</v>
      </c>
      <c r="B816" s="515" t="s">
        <v>1146</v>
      </c>
      <c r="C816" s="497" t="s">
        <v>2367</v>
      </c>
      <c r="D816" s="499" t="str">
        <f>IF(งบทดลองเบื้องต้น!D816&gt;=0,"1","0")</f>
        <v>1</v>
      </c>
      <c r="E816" s="499" t="str">
        <f>IF(งบทดลองเบื้องต้น!E816&gt;=0,"1","0")</f>
        <v>1</v>
      </c>
      <c r="F816" s="499" t="str">
        <f>IF(งบทดลองเบื้องต้น!F816&gt;=0,"1","0")</f>
        <v>1</v>
      </c>
      <c r="G816" s="499" t="str">
        <f>IF(งบทดลองเบื้องต้น!G816&gt;=0,"1","0")</f>
        <v>1</v>
      </c>
      <c r="H816" s="499" t="str">
        <f>IF(งบทดลองเบื้องต้น!H816&gt;=0,"1","0")</f>
        <v>1</v>
      </c>
      <c r="I816" s="499" t="str">
        <f>IF(งบทดลองเบื้องต้น!I816&gt;=0,"1","0")</f>
        <v>1</v>
      </c>
      <c r="J816" s="499" t="str">
        <f>IF(งบทดลองเบื้องต้น!J816&gt;=0,"1","0")</f>
        <v>1</v>
      </c>
      <c r="K816" s="499" t="str">
        <f>IF(งบทดลองเบื้องต้น!K816&gt;=0,"1","0")</f>
        <v>1</v>
      </c>
    </row>
    <row r="817" spans="1:11">
      <c r="A817" s="497">
        <v>814</v>
      </c>
      <c r="B817" s="515" t="s">
        <v>1147</v>
      </c>
      <c r="C817" s="497" t="s">
        <v>383</v>
      </c>
      <c r="D817" s="499" t="str">
        <f>IF(งบทดลองเบื้องต้น!D817&gt;=0,"1","0")</f>
        <v>1</v>
      </c>
      <c r="E817" s="499" t="str">
        <f>IF(งบทดลองเบื้องต้น!E817&gt;=0,"1","0")</f>
        <v>1</v>
      </c>
      <c r="F817" s="499" t="str">
        <f>IF(งบทดลองเบื้องต้น!F817&gt;=0,"1","0")</f>
        <v>1</v>
      </c>
      <c r="G817" s="499" t="str">
        <f>IF(งบทดลองเบื้องต้น!G817&gt;=0,"1","0")</f>
        <v>1</v>
      </c>
      <c r="H817" s="499" t="str">
        <f>IF(งบทดลองเบื้องต้น!H817&gt;=0,"1","0")</f>
        <v>1</v>
      </c>
      <c r="I817" s="499" t="str">
        <f>IF(งบทดลองเบื้องต้น!I817&gt;=0,"1","0")</f>
        <v>1</v>
      </c>
      <c r="J817" s="499" t="str">
        <f>IF(งบทดลองเบื้องต้น!J817&gt;=0,"1","0")</f>
        <v>1</v>
      </c>
      <c r="K817" s="499" t="str">
        <f>IF(งบทดลองเบื้องต้น!K817&gt;=0,"1","0")</f>
        <v>1</v>
      </c>
    </row>
    <row r="818" spans="1:11">
      <c r="A818" s="497">
        <v>815</v>
      </c>
      <c r="B818" s="515" t="s">
        <v>1148</v>
      </c>
      <c r="C818" s="497" t="s">
        <v>2368</v>
      </c>
      <c r="D818" s="499" t="str">
        <f>IF(งบทดลองเบื้องต้น!D818&gt;=0,"1","0")</f>
        <v>1</v>
      </c>
      <c r="E818" s="499" t="str">
        <f>IF(งบทดลองเบื้องต้น!E818&gt;=0,"1","0")</f>
        <v>1</v>
      </c>
      <c r="F818" s="499" t="str">
        <f>IF(งบทดลองเบื้องต้น!F818&gt;=0,"1","0")</f>
        <v>1</v>
      </c>
      <c r="G818" s="499" t="str">
        <f>IF(งบทดลองเบื้องต้น!G818&gt;=0,"1","0")</f>
        <v>1</v>
      </c>
      <c r="H818" s="499" t="str">
        <f>IF(งบทดลองเบื้องต้น!H818&gt;=0,"1","0")</f>
        <v>1</v>
      </c>
      <c r="I818" s="499" t="str">
        <f>IF(งบทดลองเบื้องต้น!I818&gt;=0,"1","0")</f>
        <v>1</v>
      </c>
      <c r="J818" s="499" t="str">
        <f>IF(งบทดลองเบื้องต้น!J818&gt;=0,"1","0")</f>
        <v>1</v>
      </c>
      <c r="K818" s="499" t="str">
        <f>IF(งบทดลองเบื้องต้น!K818&gt;=0,"1","0")</f>
        <v>1</v>
      </c>
    </row>
    <row r="819" spans="1:11">
      <c r="A819" s="497">
        <v>816</v>
      </c>
      <c r="B819" s="515" t="s">
        <v>1149</v>
      </c>
      <c r="C819" s="497" t="s">
        <v>1369</v>
      </c>
      <c r="D819" s="499" t="str">
        <f>IF(งบทดลองเบื้องต้น!D819&gt;=0,"1","0")</f>
        <v>1</v>
      </c>
      <c r="E819" s="499" t="str">
        <f>IF(งบทดลองเบื้องต้น!E819&gt;=0,"1","0")</f>
        <v>1</v>
      </c>
      <c r="F819" s="499" t="str">
        <f>IF(งบทดลองเบื้องต้น!F819&gt;=0,"1","0")</f>
        <v>1</v>
      </c>
      <c r="G819" s="499" t="str">
        <f>IF(งบทดลองเบื้องต้น!G819&gt;=0,"1","0")</f>
        <v>1</v>
      </c>
      <c r="H819" s="499" t="str">
        <f>IF(งบทดลองเบื้องต้น!H819&gt;=0,"1","0")</f>
        <v>1</v>
      </c>
      <c r="I819" s="499" t="str">
        <f>IF(งบทดลองเบื้องต้น!I819&gt;=0,"1","0")</f>
        <v>1</v>
      </c>
      <c r="J819" s="499" t="str">
        <f>IF(งบทดลองเบื้องต้น!J819&gt;=0,"1","0")</f>
        <v>1</v>
      </c>
      <c r="K819" s="499" t="str">
        <f>IF(งบทดลองเบื้องต้น!K819&gt;=0,"1","0")</f>
        <v>1</v>
      </c>
    </row>
    <row r="820" spans="1:11">
      <c r="A820" s="497">
        <v>817</v>
      </c>
      <c r="B820" s="515" t="s">
        <v>1150</v>
      </c>
      <c r="C820" s="497" t="s">
        <v>1868</v>
      </c>
      <c r="D820" s="499" t="str">
        <f>IF(งบทดลองเบื้องต้น!D820&gt;=0,"1","0")</f>
        <v>1</v>
      </c>
      <c r="E820" s="499" t="str">
        <f>IF(งบทดลองเบื้องต้น!E820&gt;=0,"1","0")</f>
        <v>1</v>
      </c>
      <c r="F820" s="499" t="str">
        <f>IF(งบทดลองเบื้องต้น!F820&gt;=0,"1","0")</f>
        <v>1</v>
      </c>
      <c r="G820" s="499" t="str">
        <f>IF(งบทดลองเบื้องต้น!G820&gt;=0,"1","0")</f>
        <v>1</v>
      </c>
      <c r="H820" s="499" t="str">
        <f>IF(งบทดลองเบื้องต้น!H820&gt;=0,"1","0")</f>
        <v>1</v>
      </c>
      <c r="I820" s="499" t="str">
        <f>IF(งบทดลองเบื้องต้น!I820&gt;=0,"1","0")</f>
        <v>1</v>
      </c>
      <c r="J820" s="499" t="str">
        <f>IF(งบทดลองเบื้องต้น!J820&gt;=0,"1","0")</f>
        <v>1</v>
      </c>
      <c r="K820" s="499" t="str">
        <f>IF(งบทดลองเบื้องต้น!K820&gt;=0,"1","0")</f>
        <v>1</v>
      </c>
    </row>
    <row r="821" spans="1:11">
      <c r="A821" s="497">
        <v>818</v>
      </c>
      <c r="B821" s="515" t="s">
        <v>1151</v>
      </c>
      <c r="C821" s="497" t="s">
        <v>1370</v>
      </c>
      <c r="D821" s="499" t="str">
        <f>IF(งบทดลองเบื้องต้น!D821&gt;=0,"1","0")</f>
        <v>1</v>
      </c>
      <c r="E821" s="499" t="str">
        <f>IF(งบทดลองเบื้องต้น!E821&gt;=0,"1","0")</f>
        <v>1</v>
      </c>
      <c r="F821" s="499" t="str">
        <f>IF(งบทดลองเบื้องต้น!F821&gt;=0,"1","0")</f>
        <v>1</v>
      </c>
      <c r="G821" s="499" t="str">
        <f>IF(งบทดลองเบื้องต้น!G821&gt;=0,"1","0")</f>
        <v>1</v>
      </c>
      <c r="H821" s="499" t="str">
        <f>IF(งบทดลองเบื้องต้น!H821&gt;=0,"1","0")</f>
        <v>1</v>
      </c>
      <c r="I821" s="499" t="str">
        <f>IF(งบทดลองเบื้องต้น!I821&gt;=0,"1","0")</f>
        <v>1</v>
      </c>
      <c r="J821" s="499" t="str">
        <f>IF(งบทดลองเบื้องต้น!J821&gt;=0,"1","0")</f>
        <v>1</v>
      </c>
      <c r="K821" s="499" t="str">
        <f>IF(งบทดลองเบื้องต้น!K821&gt;=0,"1","0")</f>
        <v>1</v>
      </c>
    </row>
    <row r="822" spans="1:11">
      <c r="A822" s="497">
        <v>819</v>
      </c>
      <c r="B822" s="515" t="s">
        <v>1152</v>
      </c>
      <c r="C822" s="497" t="s">
        <v>2369</v>
      </c>
      <c r="D822" s="499" t="str">
        <f>IF(งบทดลองเบื้องต้น!D822&gt;=0,"1","0")</f>
        <v>1</v>
      </c>
      <c r="E822" s="499" t="str">
        <f>IF(งบทดลองเบื้องต้น!E822&gt;=0,"1","0")</f>
        <v>1</v>
      </c>
      <c r="F822" s="499" t="str">
        <f>IF(งบทดลองเบื้องต้น!F822&gt;=0,"1","0")</f>
        <v>1</v>
      </c>
      <c r="G822" s="499" t="str">
        <f>IF(งบทดลองเบื้องต้น!G822&gt;=0,"1","0")</f>
        <v>1</v>
      </c>
      <c r="H822" s="499" t="str">
        <f>IF(งบทดลองเบื้องต้น!H822&gt;=0,"1","0")</f>
        <v>1</v>
      </c>
      <c r="I822" s="499" t="str">
        <f>IF(งบทดลองเบื้องต้น!I822&gt;=0,"1","0")</f>
        <v>1</v>
      </c>
      <c r="J822" s="499" t="str">
        <f>IF(งบทดลองเบื้องต้น!J822&gt;=0,"1","0")</f>
        <v>1</v>
      </c>
      <c r="K822" s="499" t="str">
        <f>IF(งบทดลองเบื้องต้น!K822&gt;=0,"1","0")</f>
        <v>1</v>
      </c>
    </row>
    <row r="823" spans="1:11">
      <c r="A823" s="497">
        <v>820</v>
      </c>
      <c r="B823" s="515" t="s">
        <v>1153</v>
      </c>
      <c r="C823" s="497" t="s">
        <v>1869</v>
      </c>
      <c r="D823" s="499" t="str">
        <f>IF(งบทดลองเบื้องต้น!D823&gt;=0,"1","0")</f>
        <v>1</v>
      </c>
      <c r="E823" s="499" t="str">
        <f>IF(งบทดลองเบื้องต้น!E823&gt;=0,"1","0")</f>
        <v>1</v>
      </c>
      <c r="F823" s="499" t="str">
        <f>IF(งบทดลองเบื้องต้น!F823&gt;=0,"1","0")</f>
        <v>1</v>
      </c>
      <c r="G823" s="499" t="str">
        <f>IF(งบทดลองเบื้องต้น!G823&gt;=0,"1","0")</f>
        <v>1</v>
      </c>
      <c r="H823" s="499" t="str">
        <f>IF(งบทดลองเบื้องต้น!H823&gt;=0,"1","0")</f>
        <v>1</v>
      </c>
      <c r="I823" s="499" t="str">
        <f>IF(งบทดลองเบื้องต้น!I823&gt;=0,"1","0")</f>
        <v>1</v>
      </c>
      <c r="J823" s="499" t="str">
        <f>IF(งบทดลองเบื้องต้น!J823&gt;=0,"1","0")</f>
        <v>1</v>
      </c>
      <c r="K823" s="499" t="str">
        <f>IF(งบทดลองเบื้องต้น!K823&gt;=0,"1","0")</f>
        <v>1</v>
      </c>
    </row>
    <row r="824" spans="1:11">
      <c r="A824" s="497">
        <v>821</v>
      </c>
      <c r="B824" s="515" t="s">
        <v>1154</v>
      </c>
      <c r="C824" s="497" t="s">
        <v>2370</v>
      </c>
      <c r="D824" s="499" t="str">
        <f>IF(งบทดลองเบื้องต้น!D824&gt;=0,"1","0")</f>
        <v>1</v>
      </c>
      <c r="E824" s="499" t="str">
        <f>IF(งบทดลองเบื้องต้น!E824&gt;=0,"1","0")</f>
        <v>1</v>
      </c>
      <c r="F824" s="499" t="str">
        <f>IF(งบทดลองเบื้องต้น!F824&gt;=0,"1","0")</f>
        <v>1</v>
      </c>
      <c r="G824" s="499" t="str">
        <f>IF(งบทดลองเบื้องต้น!G824&gt;=0,"1","0")</f>
        <v>1</v>
      </c>
      <c r="H824" s="499" t="str">
        <f>IF(งบทดลองเบื้องต้น!H824&gt;=0,"1","0")</f>
        <v>1</v>
      </c>
      <c r="I824" s="499" t="str">
        <f>IF(งบทดลองเบื้องต้น!I824&gt;=0,"1","0")</f>
        <v>1</v>
      </c>
      <c r="J824" s="499" t="str">
        <f>IF(งบทดลองเบื้องต้น!J824&gt;=0,"1","0")</f>
        <v>1</v>
      </c>
      <c r="K824" s="499" t="str">
        <f>IF(งบทดลองเบื้องต้น!K824&gt;=0,"1","0")</f>
        <v>1</v>
      </c>
    </row>
    <row r="825" spans="1:11">
      <c r="A825" s="497">
        <v>822</v>
      </c>
      <c r="B825" s="515" t="s">
        <v>2009</v>
      </c>
      <c r="C825" s="497" t="s">
        <v>2371</v>
      </c>
      <c r="D825" s="499" t="str">
        <f>IF(งบทดลองเบื้องต้น!D825&gt;=0,"1","0")</f>
        <v>1</v>
      </c>
      <c r="E825" s="499" t="str">
        <f>IF(งบทดลองเบื้องต้น!E825&gt;=0,"1","0")</f>
        <v>1</v>
      </c>
      <c r="F825" s="499" t="str">
        <f>IF(งบทดลองเบื้องต้น!F825&gt;=0,"1","0")</f>
        <v>1</v>
      </c>
      <c r="G825" s="499" t="str">
        <f>IF(งบทดลองเบื้องต้น!G825&gt;=0,"1","0")</f>
        <v>1</v>
      </c>
      <c r="H825" s="499" t="str">
        <f>IF(งบทดลองเบื้องต้น!H825&gt;=0,"1","0")</f>
        <v>1</v>
      </c>
      <c r="I825" s="499" t="str">
        <f>IF(งบทดลองเบื้องต้น!I825&gt;=0,"1","0")</f>
        <v>1</v>
      </c>
      <c r="J825" s="499" t="str">
        <f>IF(งบทดลองเบื้องต้น!J825&gt;=0,"1","0")</f>
        <v>1</v>
      </c>
      <c r="K825" s="499" t="str">
        <f>IF(งบทดลองเบื้องต้น!K825&gt;=0,"1","0")</f>
        <v>1</v>
      </c>
    </row>
    <row r="826" spans="1:11">
      <c r="A826" s="497">
        <v>823</v>
      </c>
      <c r="B826" s="515" t="s">
        <v>2011</v>
      </c>
      <c r="C826" s="497" t="s">
        <v>385</v>
      </c>
      <c r="D826" s="499" t="str">
        <f>IF(งบทดลองเบื้องต้น!D826&gt;=0,"1","0")</f>
        <v>1</v>
      </c>
      <c r="E826" s="499" t="str">
        <f>IF(งบทดลองเบื้องต้น!E826&gt;=0,"1","0")</f>
        <v>1</v>
      </c>
      <c r="F826" s="499" t="str">
        <f>IF(งบทดลองเบื้องต้น!F826&gt;=0,"1","0")</f>
        <v>1</v>
      </c>
      <c r="G826" s="499" t="str">
        <f>IF(งบทดลองเบื้องต้น!G826&gt;=0,"1","0")</f>
        <v>1</v>
      </c>
      <c r="H826" s="499" t="str">
        <f>IF(งบทดลองเบื้องต้น!H826&gt;=0,"1","0")</f>
        <v>1</v>
      </c>
      <c r="I826" s="499" t="str">
        <f>IF(งบทดลองเบื้องต้น!I826&gt;=0,"1","0")</f>
        <v>1</v>
      </c>
      <c r="J826" s="499" t="str">
        <f>IF(งบทดลองเบื้องต้น!J826&gt;=0,"1","0")</f>
        <v>1</v>
      </c>
      <c r="K826" s="499" t="str">
        <f>IF(งบทดลองเบื้องต้น!K826&gt;=0,"1","0")</f>
        <v>1</v>
      </c>
    </row>
    <row r="827" spans="1:11">
      <c r="A827" s="497">
        <v>824</v>
      </c>
      <c r="B827" s="515" t="s">
        <v>1155</v>
      </c>
      <c r="C827" s="497" t="s">
        <v>385</v>
      </c>
      <c r="D827" s="499" t="str">
        <f>IF(งบทดลองเบื้องต้น!D827&gt;=0,"1","0")</f>
        <v>1</v>
      </c>
      <c r="E827" s="499" t="str">
        <f>IF(งบทดลองเบื้องต้น!E827&gt;=0,"1","0")</f>
        <v>1</v>
      </c>
      <c r="F827" s="499" t="str">
        <f>IF(งบทดลองเบื้องต้น!F827&gt;=0,"1","0")</f>
        <v>1</v>
      </c>
      <c r="G827" s="499" t="str">
        <f>IF(งบทดลองเบื้องต้น!G827&gt;=0,"1","0")</f>
        <v>1</v>
      </c>
      <c r="H827" s="499" t="str">
        <f>IF(งบทดลองเบื้องต้น!H827&gt;=0,"1","0")</f>
        <v>1</v>
      </c>
      <c r="I827" s="499" t="str">
        <f>IF(งบทดลองเบื้องต้น!I827&gt;=0,"1","0")</f>
        <v>1</v>
      </c>
      <c r="J827" s="499" t="str">
        <f>IF(งบทดลองเบื้องต้น!J827&gt;=0,"1","0")</f>
        <v>1</v>
      </c>
      <c r="K827" s="499" t="str">
        <f>IF(งบทดลองเบื้องต้น!K827&gt;=0,"1","0")</f>
        <v>1</v>
      </c>
    </row>
    <row r="828" spans="1:11">
      <c r="A828" s="497">
        <v>825</v>
      </c>
      <c r="B828" s="515" t="s">
        <v>1156</v>
      </c>
      <c r="C828" s="497" t="s">
        <v>386</v>
      </c>
      <c r="D828" s="499" t="str">
        <f>IF(งบทดลองเบื้องต้น!D828&gt;=0,"1","0")</f>
        <v>1</v>
      </c>
      <c r="E828" s="499" t="str">
        <f>IF(งบทดลองเบื้องต้น!E828&gt;=0,"1","0")</f>
        <v>1</v>
      </c>
      <c r="F828" s="499" t="str">
        <f>IF(งบทดลองเบื้องต้น!F828&gt;=0,"1","0")</f>
        <v>1</v>
      </c>
      <c r="G828" s="499" t="str">
        <f>IF(งบทดลองเบื้องต้น!G828&gt;=0,"1","0")</f>
        <v>1</v>
      </c>
      <c r="H828" s="499" t="str">
        <f>IF(งบทดลองเบื้องต้น!H828&gt;=0,"1","0")</f>
        <v>1</v>
      </c>
      <c r="I828" s="499" t="str">
        <f>IF(งบทดลองเบื้องต้น!I828&gt;=0,"1","0")</f>
        <v>1</v>
      </c>
      <c r="J828" s="499" t="str">
        <f>IF(งบทดลองเบื้องต้น!J828&gt;=0,"1","0")</f>
        <v>1</v>
      </c>
      <c r="K828" s="499" t="str">
        <f>IF(งบทดลองเบื้องต้น!K828&gt;=0,"1","0")</f>
        <v>1</v>
      </c>
    </row>
    <row r="829" spans="1:11">
      <c r="A829" s="497">
        <v>826</v>
      </c>
      <c r="B829" s="515" t="s">
        <v>1157</v>
      </c>
      <c r="C829" s="497" t="s">
        <v>2372</v>
      </c>
      <c r="D829" s="499" t="str">
        <f>IF(งบทดลองเบื้องต้น!D829&gt;=0,"1","0")</f>
        <v>1</v>
      </c>
      <c r="E829" s="499" t="str">
        <f>IF(งบทดลองเบื้องต้น!E829&gt;=0,"1","0")</f>
        <v>1</v>
      </c>
      <c r="F829" s="499" t="str">
        <f>IF(งบทดลองเบื้องต้น!F829&gt;=0,"1","0")</f>
        <v>1</v>
      </c>
      <c r="G829" s="499" t="str">
        <f>IF(งบทดลองเบื้องต้น!G829&gt;=0,"1","0")</f>
        <v>1</v>
      </c>
      <c r="H829" s="499" t="str">
        <f>IF(งบทดลองเบื้องต้น!H829&gt;=0,"1","0")</f>
        <v>1</v>
      </c>
      <c r="I829" s="499" t="str">
        <f>IF(งบทดลองเบื้องต้น!I829&gt;=0,"1","0")</f>
        <v>1</v>
      </c>
      <c r="J829" s="499" t="str">
        <f>IF(งบทดลองเบื้องต้น!J829&gt;=0,"1","0")</f>
        <v>1</v>
      </c>
      <c r="K829" s="499" t="str">
        <f>IF(งบทดลองเบื้องต้น!K829&gt;=0,"1","0")</f>
        <v>1</v>
      </c>
    </row>
    <row r="830" spans="1:11">
      <c r="A830" s="497">
        <v>827</v>
      </c>
      <c r="B830" s="515" t="s">
        <v>1158</v>
      </c>
      <c r="C830" s="497" t="s">
        <v>387</v>
      </c>
      <c r="D830" s="499" t="str">
        <f>IF(งบทดลองเบื้องต้น!D830&gt;=0,"1","0")</f>
        <v>1</v>
      </c>
      <c r="E830" s="499" t="str">
        <f>IF(งบทดลองเบื้องต้น!E830&gt;=0,"1","0")</f>
        <v>1</v>
      </c>
      <c r="F830" s="499" t="str">
        <f>IF(งบทดลองเบื้องต้น!F830&gt;=0,"1","0")</f>
        <v>1</v>
      </c>
      <c r="G830" s="499" t="str">
        <f>IF(งบทดลองเบื้องต้น!G830&gt;=0,"1","0")</f>
        <v>1</v>
      </c>
      <c r="H830" s="499" t="str">
        <f>IF(งบทดลองเบื้องต้น!H830&gt;=0,"1","0")</f>
        <v>1</v>
      </c>
      <c r="I830" s="499" t="str">
        <f>IF(งบทดลองเบื้องต้น!I830&gt;=0,"1","0")</f>
        <v>1</v>
      </c>
      <c r="J830" s="499" t="str">
        <f>IF(งบทดลองเบื้องต้น!J830&gt;=0,"1","0")</f>
        <v>1</v>
      </c>
      <c r="K830" s="499" t="str">
        <f>IF(งบทดลองเบื้องต้น!K830&gt;=0,"1","0")</f>
        <v>1</v>
      </c>
    </row>
    <row r="831" spans="1:11">
      <c r="A831" s="497">
        <v>828</v>
      </c>
      <c r="B831" s="515" t="s">
        <v>1159</v>
      </c>
      <c r="C831" s="497" t="s">
        <v>388</v>
      </c>
      <c r="D831" s="499" t="str">
        <f>IF(งบทดลองเบื้องต้น!D831&gt;=0,"1","0")</f>
        <v>1</v>
      </c>
      <c r="E831" s="499" t="str">
        <f>IF(งบทดลองเบื้องต้น!E831&gt;=0,"1","0")</f>
        <v>1</v>
      </c>
      <c r="F831" s="499" t="str">
        <f>IF(งบทดลองเบื้องต้น!F831&gt;=0,"1","0")</f>
        <v>1</v>
      </c>
      <c r="G831" s="499" t="str">
        <f>IF(งบทดลองเบื้องต้น!G831&gt;=0,"1","0")</f>
        <v>1</v>
      </c>
      <c r="H831" s="499" t="str">
        <f>IF(งบทดลองเบื้องต้น!H831&gt;=0,"1","0")</f>
        <v>1</v>
      </c>
      <c r="I831" s="499" t="str">
        <f>IF(งบทดลองเบื้องต้น!I831&gt;=0,"1","0")</f>
        <v>1</v>
      </c>
      <c r="J831" s="499" t="str">
        <f>IF(งบทดลองเบื้องต้น!J831&gt;=0,"1","0")</f>
        <v>1</v>
      </c>
      <c r="K831" s="499" t="str">
        <f>IF(งบทดลองเบื้องต้น!K831&gt;=0,"1","0")</f>
        <v>1</v>
      </c>
    </row>
    <row r="832" spans="1:11">
      <c r="A832" s="497">
        <v>829</v>
      </c>
      <c r="B832" s="515" t="s">
        <v>1160</v>
      </c>
      <c r="C832" s="497" t="s">
        <v>2373</v>
      </c>
      <c r="D832" s="499" t="str">
        <f>IF(งบทดลองเบื้องต้น!D832&gt;=0,"1","0")</f>
        <v>1</v>
      </c>
      <c r="E832" s="499" t="str">
        <f>IF(งบทดลองเบื้องต้น!E832&gt;=0,"1","0")</f>
        <v>1</v>
      </c>
      <c r="F832" s="499" t="str">
        <f>IF(งบทดลองเบื้องต้น!F832&gt;=0,"1","0")</f>
        <v>1</v>
      </c>
      <c r="G832" s="499" t="str">
        <f>IF(งบทดลองเบื้องต้น!G832&gt;=0,"1","0")</f>
        <v>1</v>
      </c>
      <c r="H832" s="499" t="str">
        <f>IF(งบทดลองเบื้องต้น!H832&gt;=0,"1","0")</f>
        <v>1</v>
      </c>
      <c r="I832" s="499" t="str">
        <f>IF(งบทดลองเบื้องต้น!I832&gt;=0,"1","0")</f>
        <v>1</v>
      </c>
      <c r="J832" s="499" t="str">
        <f>IF(งบทดลองเบื้องต้น!J832&gt;=0,"1","0")</f>
        <v>1</v>
      </c>
      <c r="K832" s="499" t="str">
        <f>IF(งบทดลองเบื้องต้น!K832&gt;=0,"1","0")</f>
        <v>1</v>
      </c>
    </row>
    <row r="833" spans="1:11">
      <c r="A833" s="497">
        <v>830</v>
      </c>
      <c r="B833" s="515" t="s">
        <v>1161</v>
      </c>
      <c r="C833" s="497" t="s">
        <v>2374</v>
      </c>
      <c r="D833" s="499" t="str">
        <f>IF(งบทดลองเบื้องต้น!D833&gt;=0,"1","0")</f>
        <v>1</v>
      </c>
      <c r="E833" s="499" t="str">
        <f>IF(งบทดลองเบื้องต้น!E833&gt;=0,"1","0")</f>
        <v>1</v>
      </c>
      <c r="F833" s="499" t="str">
        <f>IF(งบทดลองเบื้องต้น!F833&gt;=0,"1","0")</f>
        <v>1</v>
      </c>
      <c r="G833" s="499" t="str">
        <f>IF(งบทดลองเบื้องต้น!G833&gt;=0,"1","0")</f>
        <v>1</v>
      </c>
      <c r="H833" s="499" t="str">
        <f>IF(งบทดลองเบื้องต้น!H833&gt;=0,"1","0")</f>
        <v>1</v>
      </c>
      <c r="I833" s="499" t="str">
        <f>IF(งบทดลองเบื้องต้น!I833&gt;=0,"1","0")</f>
        <v>1</v>
      </c>
      <c r="J833" s="499" t="str">
        <f>IF(งบทดลองเบื้องต้น!J833&gt;=0,"1","0")</f>
        <v>1</v>
      </c>
      <c r="K833" s="499" t="str">
        <f>IF(งบทดลองเบื้องต้น!K833&gt;=0,"1","0")</f>
        <v>1</v>
      </c>
    </row>
    <row r="834" spans="1:11">
      <c r="A834" s="497">
        <v>831</v>
      </c>
      <c r="B834" s="515" t="s">
        <v>1162</v>
      </c>
      <c r="C834" s="497" t="s">
        <v>2375</v>
      </c>
      <c r="D834" s="499" t="str">
        <f>IF(งบทดลองเบื้องต้น!D834&gt;=0,"1","0")</f>
        <v>1</v>
      </c>
      <c r="E834" s="499" t="str">
        <f>IF(งบทดลองเบื้องต้น!E834&gt;=0,"1","0")</f>
        <v>1</v>
      </c>
      <c r="F834" s="499" t="str">
        <f>IF(งบทดลองเบื้องต้น!F834&gt;=0,"1","0")</f>
        <v>1</v>
      </c>
      <c r="G834" s="499" t="str">
        <f>IF(งบทดลองเบื้องต้น!G834&gt;=0,"1","0")</f>
        <v>1</v>
      </c>
      <c r="H834" s="499" t="str">
        <f>IF(งบทดลองเบื้องต้น!H834&gt;=0,"1","0")</f>
        <v>1</v>
      </c>
      <c r="I834" s="499" t="str">
        <f>IF(งบทดลองเบื้องต้น!I834&gt;=0,"1","0")</f>
        <v>1</v>
      </c>
      <c r="J834" s="499" t="str">
        <f>IF(งบทดลองเบื้องต้น!J834&gt;=0,"1","0")</f>
        <v>1</v>
      </c>
      <c r="K834" s="499" t="str">
        <f>IF(งบทดลองเบื้องต้น!K834&gt;=0,"1","0")</f>
        <v>1</v>
      </c>
    </row>
    <row r="835" spans="1:11">
      <c r="A835" s="497">
        <v>832</v>
      </c>
      <c r="B835" s="515" t="s">
        <v>1163</v>
      </c>
      <c r="C835" s="497" t="s">
        <v>2376</v>
      </c>
      <c r="D835" s="499" t="str">
        <f>IF(งบทดลองเบื้องต้น!D835&gt;=0,"1","0")</f>
        <v>1</v>
      </c>
      <c r="E835" s="499" t="str">
        <f>IF(งบทดลองเบื้องต้น!E835&gt;=0,"1","0")</f>
        <v>1</v>
      </c>
      <c r="F835" s="499" t="str">
        <f>IF(งบทดลองเบื้องต้น!F835&gt;=0,"1","0")</f>
        <v>1</v>
      </c>
      <c r="G835" s="499" t="str">
        <f>IF(งบทดลองเบื้องต้น!G835&gt;=0,"1","0")</f>
        <v>1</v>
      </c>
      <c r="H835" s="499" t="str">
        <f>IF(งบทดลองเบื้องต้น!H835&gt;=0,"1","0")</f>
        <v>1</v>
      </c>
      <c r="I835" s="499" t="str">
        <f>IF(งบทดลองเบื้องต้น!I835&gt;=0,"1","0")</f>
        <v>1</v>
      </c>
      <c r="J835" s="499" t="str">
        <f>IF(งบทดลองเบื้องต้น!J835&gt;=0,"1","0")</f>
        <v>1</v>
      </c>
      <c r="K835" s="499" t="str">
        <f>IF(งบทดลองเบื้องต้น!K835&gt;=0,"1","0")</f>
        <v>1</v>
      </c>
    </row>
    <row r="836" spans="1:11">
      <c r="A836" s="497">
        <v>833</v>
      </c>
      <c r="B836" s="515" t="s">
        <v>1164</v>
      </c>
      <c r="C836" s="497" t="s">
        <v>2377</v>
      </c>
      <c r="D836" s="499" t="str">
        <f>IF(งบทดลองเบื้องต้น!D836&gt;=0,"1","0")</f>
        <v>1</v>
      </c>
      <c r="E836" s="499" t="str">
        <f>IF(งบทดลองเบื้องต้น!E836&gt;=0,"1","0")</f>
        <v>1</v>
      </c>
      <c r="F836" s="499" t="str">
        <f>IF(งบทดลองเบื้องต้น!F836&gt;=0,"1","0")</f>
        <v>1</v>
      </c>
      <c r="G836" s="499" t="str">
        <f>IF(งบทดลองเบื้องต้น!G836&gt;=0,"1","0")</f>
        <v>1</v>
      </c>
      <c r="H836" s="499" t="str">
        <f>IF(งบทดลองเบื้องต้น!H836&gt;=0,"1","0")</f>
        <v>1</v>
      </c>
      <c r="I836" s="499" t="str">
        <f>IF(งบทดลองเบื้องต้น!I836&gt;=0,"1","0")</f>
        <v>1</v>
      </c>
      <c r="J836" s="499" t="str">
        <f>IF(งบทดลองเบื้องต้น!J836&gt;=0,"1","0")</f>
        <v>1</v>
      </c>
      <c r="K836" s="499" t="str">
        <f>IF(งบทดลองเบื้องต้น!K836&gt;=0,"1","0")</f>
        <v>1</v>
      </c>
    </row>
    <row r="837" spans="1:11">
      <c r="A837" s="497">
        <v>834</v>
      </c>
      <c r="B837" s="515" t="s">
        <v>1165</v>
      </c>
      <c r="C837" s="497" t="s">
        <v>2378</v>
      </c>
      <c r="D837" s="499" t="str">
        <f>IF(งบทดลองเบื้องต้น!D837&gt;=0,"1","0")</f>
        <v>1</v>
      </c>
      <c r="E837" s="499" t="str">
        <f>IF(งบทดลองเบื้องต้น!E837&gt;=0,"1","0")</f>
        <v>1</v>
      </c>
      <c r="F837" s="499" t="str">
        <f>IF(งบทดลองเบื้องต้น!F837&gt;=0,"1","0")</f>
        <v>1</v>
      </c>
      <c r="G837" s="499" t="str">
        <f>IF(งบทดลองเบื้องต้น!G837&gt;=0,"1","0")</f>
        <v>1</v>
      </c>
      <c r="H837" s="499" t="str">
        <f>IF(งบทดลองเบื้องต้น!H837&gt;=0,"1","0")</f>
        <v>1</v>
      </c>
      <c r="I837" s="499" t="str">
        <f>IF(งบทดลองเบื้องต้น!I837&gt;=0,"1","0")</f>
        <v>1</v>
      </c>
      <c r="J837" s="499" t="str">
        <f>IF(งบทดลองเบื้องต้น!J837&gt;=0,"1","0")</f>
        <v>1</v>
      </c>
      <c r="K837" s="499" t="str">
        <f>IF(งบทดลองเบื้องต้น!K837&gt;=0,"1","0")</f>
        <v>1</v>
      </c>
    </row>
    <row r="838" spans="1:11">
      <c r="A838" s="497">
        <v>835</v>
      </c>
      <c r="B838" s="515" t="s">
        <v>1166</v>
      </c>
      <c r="C838" s="497" t="s">
        <v>2379</v>
      </c>
      <c r="D838" s="499" t="str">
        <f>IF(งบทดลองเบื้องต้น!D838&gt;=0,"1","0")</f>
        <v>1</v>
      </c>
      <c r="E838" s="499" t="str">
        <f>IF(งบทดลองเบื้องต้น!E838&gt;=0,"1","0")</f>
        <v>1</v>
      </c>
      <c r="F838" s="499" t="str">
        <f>IF(งบทดลองเบื้องต้น!F838&gt;=0,"1","0")</f>
        <v>1</v>
      </c>
      <c r="G838" s="499" t="str">
        <f>IF(งบทดลองเบื้องต้น!G838&gt;=0,"1","0")</f>
        <v>1</v>
      </c>
      <c r="H838" s="499" t="str">
        <f>IF(งบทดลองเบื้องต้น!H838&gt;=0,"1","0")</f>
        <v>1</v>
      </c>
      <c r="I838" s="499" t="str">
        <f>IF(งบทดลองเบื้องต้น!I838&gt;=0,"1","0")</f>
        <v>1</v>
      </c>
      <c r="J838" s="499" t="str">
        <f>IF(งบทดลองเบื้องต้น!J838&gt;=0,"1","0")</f>
        <v>1</v>
      </c>
      <c r="K838" s="499" t="str">
        <f>IF(งบทดลองเบื้องต้น!K838&gt;=0,"1","0")</f>
        <v>1</v>
      </c>
    </row>
    <row r="839" spans="1:11">
      <c r="A839" s="497">
        <v>836</v>
      </c>
      <c r="B839" s="515" t="s">
        <v>1167</v>
      </c>
      <c r="C839" s="497" t="s">
        <v>2380</v>
      </c>
      <c r="D839" s="499" t="str">
        <f>IF(งบทดลองเบื้องต้น!D839&gt;=0,"1","0")</f>
        <v>1</v>
      </c>
      <c r="E839" s="499" t="str">
        <f>IF(งบทดลองเบื้องต้น!E839&gt;=0,"1","0")</f>
        <v>1</v>
      </c>
      <c r="F839" s="499" t="str">
        <f>IF(งบทดลองเบื้องต้น!F839&gt;=0,"1","0")</f>
        <v>1</v>
      </c>
      <c r="G839" s="499" t="str">
        <f>IF(งบทดลองเบื้องต้น!G839&gt;=0,"1","0")</f>
        <v>1</v>
      </c>
      <c r="H839" s="499" t="str">
        <f>IF(งบทดลองเบื้องต้น!H839&gt;=0,"1","0")</f>
        <v>1</v>
      </c>
      <c r="I839" s="499" t="str">
        <f>IF(งบทดลองเบื้องต้น!I839&gt;=0,"1","0")</f>
        <v>1</v>
      </c>
      <c r="J839" s="499" t="str">
        <f>IF(งบทดลองเบื้องต้น!J839&gt;=0,"1","0")</f>
        <v>1</v>
      </c>
      <c r="K839" s="499" t="str">
        <f>IF(งบทดลองเบื้องต้น!K839&gt;=0,"1","0")</f>
        <v>1</v>
      </c>
    </row>
    <row r="840" spans="1:11">
      <c r="A840" s="497">
        <v>837</v>
      </c>
      <c r="B840" s="515" t="s">
        <v>1168</v>
      </c>
      <c r="C840" s="497" t="s">
        <v>2381</v>
      </c>
      <c r="D840" s="499" t="str">
        <f>IF(งบทดลองเบื้องต้น!D840&gt;=0,"1","0")</f>
        <v>1</v>
      </c>
      <c r="E840" s="499" t="str">
        <f>IF(งบทดลองเบื้องต้น!E840&gt;=0,"1","0")</f>
        <v>1</v>
      </c>
      <c r="F840" s="499" t="str">
        <f>IF(งบทดลองเบื้องต้น!F840&gt;=0,"1","0")</f>
        <v>1</v>
      </c>
      <c r="G840" s="499" t="str">
        <f>IF(งบทดลองเบื้องต้น!G840&gt;=0,"1","0")</f>
        <v>1</v>
      </c>
      <c r="H840" s="499" t="str">
        <f>IF(งบทดลองเบื้องต้น!H840&gt;=0,"1","0")</f>
        <v>1</v>
      </c>
      <c r="I840" s="499" t="str">
        <f>IF(งบทดลองเบื้องต้น!I840&gt;=0,"1","0")</f>
        <v>1</v>
      </c>
      <c r="J840" s="499" t="str">
        <f>IF(งบทดลองเบื้องต้น!J840&gt;=0,"1","0")</f>
        <v>1</v>
      </c>
      <c r="K840" s="499" t="str">
        <f>IF(งบทดลองเบื้องต้น!K840&gt;=0,"1","0")</f>
        <v>1</v>
      </c>
    </row>
    <row r="841" spans="1:11">
      <c r="A841" s="497">
        <v>838</v>
      </c>
      <c r="B841" s="515" t="s">
        <v>1169</v>
      </c>
      <c r="C841" s="497" t="s">
        <v>391</v>
      </c>
      <c r="D841" s="499" t="str">
        <f>IF(งบทดลองเบื้องต้น!D841&gt;=0,"1","0")</f>
        <v>1</v>
      </c>
      <c r="E841" s="499" t="str">
        <f>IF(งบทดลองเบื้องต้น!E841&gt;=0,"1","0")</f>
        <v>1</v>
      </c>
      <c r="F841" s="499" t="str">
        <f>IF(งบทดลองเบื้องต้น!F841&gt;=0,"1","0")</f>
        <v>1</v>
      </c>
      <c r="G841" s="499" t="str">
        <f>IF(งบทดลองเบื้องต้น!G841&gt;=0,"1","0")</f>
        <v>1</v>
      </c>
      <c r="H841" s="499" t="str">
        <f>IF(งบทดลองเบื้องต้น!H841&gt;=0,"1","0")</f>
        <v>1</v>
      </c>
      <c r="I841" s="499" t="str">
        <f>IF(งบทดลองเบื้องต้น!I841&gt;=0,"1","0")</f>
        <v>1</v>
      </c>
      <c r="J841" s="499" t="str">
        <f>IF(งบทดลองเบื้องต้น!J841&gt;=0,"1","0")</f>
        <v>1</v>
      </c>
      <c r="K841" s="499" t="str">
        <f>IF(งบทดลองเบื้องต้น!K841&gt;=0,"1","0")</f>
        <v>1</v>
      </c>
    </row>
    <row r="842" spans="1:11" s="521" customFormat="1" ht="30">
      <c r="A842" s="516"/>
      <c r="B842" s="517"/>
      <c r="C842" s="518" t="s">
        <v>2383</v>
      </c>
      <c r="D842" s="519">
        <f>COUNTIF(D4:D841,1)</f>
        <v>830</v>
      </c>
      <c r="E842" s="520">
        <f t="shared" ref="E842:K842" si="0">COUNTIF(E4:E841,1)</f>
        <v>830</v>
      </c>
      <c r="F842" s="520">
        <f t="shared" si="0"/>
        <v>830</v>
      </c>
      <c r="G842" s="520">
        <f t="shared" si="0"/>
        <v>830</v>
      </c>
      <c r="H842" s="520">
        <f t="shared" si="0"/>
        <v>830</v>
      </c>
      <c r="I842" s="520">
        <f t="shared" si="0"/>
        <v>830</v>
      </c>
      <c r="J842" s="520">
        <f t="shared" si="0"/>
        <v>830</v>
      </c>
      <c r="K842" s="520">
        <f t="shared" si="0"/>
        <v>830</v>
      </c>
    </row>
    <row r="843" spans="1:11" s="527" customFormat="1" ht="30">
      <c r="A843" s="522"/>
      <c r="B843" s="523"/>
      <c r="C843" s="524" t="s">
        <v>2384</v>
      </c>
      <c r="D843" s="525">
        <v>830</v>
      </c>
      <c r="E843" s="526">
        <v>830</v>
      </c>
      <c r="F843" s="526">
        <v>830</v>
      </c>
      <c r="G843" s="526">
        <v>830</v>
      </c>
      <c r="H843" s="526">
        <v>830</v>
      </c>
      <c r="I843" s="526">
        <v>830</v>
      </c>
      <c r="J843" s="526">
        <v>830</v>
      </c>
      <c r="K843" s="526">
        <v>830</v>
      </c>
    </row>
    <row r="844" spans="1:11" s="527" customFormat="1" ht="30.6" thickBot="1">
      <c r="A844" s="522"/>
      <c r="B844" s="523"/>
      <c r="C844" s="528" t="s">
        <v>425</v>
      </c>
      <c r="D844" s="529">
        <f>D843-D842</f>
        <v>0</v>
      </c>
      <c r="E844" s="529">
        <f t="shared" ref="E844:K844" si="1">E843-E842</f>
        <v>0</v>
      </c>
      <c r="F844" s="529">
        <f t="shared" si="1"/>
        <v>0</v>
      </c>
      <c r="G844" s="529">
        <f t="shared" si="1"/>
        <v>0</v>
      </c>
      <c r="H844" s="529">
        <f t="shared" si="1"/>
        <v>0</v>
      </c>
      <c r="I844" s="529">
        <f t="shared" si="1"/>
        <v>0</v>
      </c>
      <c r="J844" s="529">
        <f t="shared" si="1"/>
        <v>0</v>
      </c>
      <c r="K844" s="529">
        <f t="shared" si="1"/>
        <v>0</v>
      </c>
    </row>
    <row r="845" spans="1:11" s="527" customFormat="1" ht="31.2" thickTop="1" thickBot="1">
      <c r="A845" s="522"/>
      <c r="B845" s="523"/>
      <c r="C845" s="530" t="s">
        <v>2385</v>
      </c>
      <c r="D845" s="531" t="str">
        <f>IF(D844&gt;0,"0","0.25")</f>
        <v>0.25</v>
      </c>
      <c r="E845" s="531" t="str">
        <f t="shared" ref="E845:K845" si="2">IF(E844&gt;0,"0","0.25")</f>
        <v>0.25</v>
      </c>
      <c r="F845" s="531" t="str">
        <f t="shared" si="2"/>
        <v>0.25</v>
      </c>
      <c r="G845" s="531" t="str">
        <f t="shared" si="2"/>
        <v>0.25</v>
      </c>
      <c r="H845" s="531" t="str">
        <f t="shared" si="2"/>
        <v>0.25</v>
      </c>
      <c r="I845" s="531" t="str">
        <f t="shared" si="2"/>
        <v>0.25</v>
      </c>
      <c r="J845" s="531" t="str">
        <f t="shared" si="2"/>
        <v>0.25</v>
      </c>
      <c r="K845" s="531" t="str">
        <f t="shared" si="2"/>
        <v>0.25</v>
      </c>
    </row>
    <row r="846" spans="1:11" ht="25.2" thickTop="1"/>
  </sheetData>
  <autoFilter ref="D3:K845" xr:uid="{4A35BD68-2D77-41BB-81C5-0666AE6C11FC}"/>
  <conditionalFormatting sqref="D4:K841">
    <cfRule type="containsText" dxfId="55" priority="3" stopIfTrue="1" operator="containsText" text="ไม่ผ่าน">
      <formula>NOT(ISERROR(SEARCH("ไม่ผ่าน",D4)))</formula>
    </cfRule>
  </conditionalFormatting>
  <conditionalFormatting sqref="D4:K841">
    <cfRule type="containsText" dxfId="54" priority="2" operator="containsText" text="0">
      <formula>NOT(ISERROR(SEARCH("0",D4)))</formula>
    </cfRule>
  </conditionalFormatting>
  <conditionalFormatting sqref="D4:K841">
    <cfRule type="containsText" dxfId="53" priority="1" operator="containsText" text="1">
      <formula>NOT(ISERROR(SEARCH("1",D4)))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D5F58-8B00-4185-A46E-AAAAF2C37F60}">
  <sheetPr>
    <tabColor rgb="FFFFC000"/>
  </sheetPr>
  <dimension ref="A1:W37"/>
  <sheetViews>
    <sheetView topLeftCell="A19" zoomScale="70" zoomScaleNormal="70" workbookViewId="0">
      <selection activeCell="M37" sqref="M37"/>
    </sheetView>
  </sheetViews>
  <sheetFormatPr defaultColWidth="9" defaultRowHeight="24.6"/>
  <cols>
    <col min="1" max="1" width="7.6640625" style="168" customWidth="1"/>
    <col min="2" max="2" width="12.109375" style="168" customWidth="1"/>
    <col min="3" max="3" width="10.44140625" style="168" customWidth="1"/>
    <col min="4" max="4" width="27.88671875" style="168" customWidth="1"/>
    <col min="5" max="5" width="11.6640625" style="168" customWidth="1"/>
    <col min="6" max="6" width="11.6640625" style="169" customWidth="1"/>
    <col min="7" max="7" width="14.109375" style="169" customWidth="1"/>
    <col min="8" max="8" width="11.6640625" style="168" customWidth="1"/>
    <col min="9" max="9" width="13.44140625" style="168" customWidth="1"/>
    <col min="10" max="10" width="11.6640625" style="168" customWidth="1"/>
    <col min="11" max="11" width="11.6640625" style="135" customWidth="1"/>
    <col min="12" max="12" width="15.109375" style="135" customWidth="1"/>
    <col min="13" max="13" width="13.109375" style="135" customWidth="1"/>
    <col min="14" max="14" width="10.44140625" style="135" customWidth="1"/>
    <col min="15" max="15" width="12.109375" style="135" customWidth="1"/>
    <col min="16" max="16" width="13.44140625" style="135" customWidth="1"/>
    <col min="17" max="17" width="15.44140625" style="135" customWidth="1"/>
    <col min="18" max="18" width="12.109375" style="135" customWidth="1"/>
    <col min="19" max="16384" width="9" style="135"/>
  </cols>
  <sheetData>
    <row r="1" spans="1:23" s="127" customFormat="1" ht="27">
      <c r="A1" s="1273" t="s">
        <v>1186</v>
      </c>
      <c r="B1" s="1273"/>
      <c r="C1" s="1273"/>
      <c r="D1" s="1273"/>
      <c r="E1" s="125"/>
      <c r="F1" s="126"/>
      <c r="G1" s="126"/>
      <c r="H1" s="125"/>
      <c r="I1" s="125"/>
      <c r="J1" s="125"/>
    </row>
    <row r="2" spans="1:23" s="127" customFormat="1" ht="27">
      <c r="A2" s="1274" t="s">
        <v>1641</v>
      </c>
      <c r="B2" s="1274"/>
      <c r="C2" s="128" t="s">
        <v>1176</v>
      </c>
      <c r="D2" s="128" t="s">
        <v>1177</v>
      </c>
      <c r="E2" s="1275" t="s">
        <v>1628</v>
      </c>
      <c r="F2" s="1276"/>
      <c r="G2" s="128" t="s">
        <v>1177</v>
      </c>
      <c r="H2" s="129"/>
      <c r="I2" s="129"/>
      <c r="J2" s="125"/>
      <c r="K2" s="130"/>
      <c r="L2" s="130"/>
      <c r="M2" s="130"/>
      <c r="N2" s="130"/>
    </row>
    <row r="3" spans="1:23" s="127" customFormat="1" ht="27">
      <c r="A3" s="1264" t="s">
        <v>1637</v>
      </c>
      <c r="B3" s="1264"/>
      <c r="C3" s="131" t="s">
        <v>1178</v>
      </c>
      <c r="D3" s="131" t="s">
        <v>1179</v>
      </c>
      <c r="E3" s="132" t="s">
        <v>1626</v>
      </c>
      <c r="F3" s="132" t="s">
        <v>2388</v>
      </c>
      <c r="G3" s="131" t="s">
        <v>1179</v>
      </c>
      <c r="H3" s="129"/>
      <c r="I3" s="129"/>
      <c r="J3" s="125"/>
      <c r="K3" s="130"/>
      <c r="L3" s="130"/>
      <c r="M3" s="130"/>
      <c r="N3" s="130"/>
    </row>
    <row r="4" spans="1:23" s="127" customFormat="1" ht="27">
      <c r="A4" s="1264" t="s">
        <v>1638</v>
      </c>
      <c r="B4" s="1264"/>
      <c r="C4" s="131" t="s">
        <v>1180</v>
      </c>
      <c r="D4" s="131" t="s">
        <v>1181</v>
      </c>
      <c r="E4" s="132" t="s">
        <v>1627</v>
      </c>
      <c r="F4" s="132" t="s">
        <v>2389</v>
      </c>
      <c r="G4" s="131" t="s">
        <v>1181</v>
      </c>
      <c r="H4" s="129"/>
      <c r="I4" s="129"/>
      <c r="J4" s="125"/>
      <c r="K4" s="130"/>
      <c r="L4" s="130"/>
      <c r="M4" s="130"/>
      <c r="N4" s="130"/>
    </row>
    <row r="5" spans="1:23" s="127" customFormat="1" ht="27">
      <c r="A5" s="1264" t="s">
        <v>1639</v>
      </c>
      <c r="B5" s="1264"/>
      <c r="C5" s="131" t="s">
        <v>1182</v>
      </c>
      <c r="D5" s="131" t="s">
        <v>1183</v>
      </c>
      <c r="E5" s="132" t="s">
        <v>1626</v>
      </c>
      <c r="F5" s="132" t="s">
        <v>2390</v>
      </c>
      <c r="G5" s="131" t="s">
        <v>1183</v>
      </c>
      <c r="H5" s="129"/>
      <c r="I5" s="129"/>
      <c r="J5" s="125"/>
      <c r="K5" s="130"/>
      <c r="L5" s="130"/>
      <c r="M5" s="130"/>
      <c r="N5" s="130"/>
    </row>
    <row r="6" spans="1:23" s="127" customFormat="1" ht="27">
      <c r="A6" s="1264" t="s">
        <v>1640</v>
      </c>
      <c r="B6" s="1264"/>
      <c r="C6" s="131" t="s">
        <v>1184</v>
      </c>
      <c r="D6" s="131" t="s">
        <v>1185</v>
      </c>
      <c r="E6" s="132" t="s">
        <v>1626</v>
      </c>
      <c r="F6" s="132" t="s">
        <v>2391</v>
      </c>
      <c r="G6" s="131" t="s">
        <v>1185</v>
      </c>
      <c r="H6" s="129"/>
      <c r="I6" s="129"/>
      <c r="J6" s="125"/>
      <c r="K6" s="130"/>
      <c r="L6" s="130"/>
      <c r="M6" s="130"/>
      <c r="N6" s="130"/>
    </row>
    <row r="7" spans="1:23">
      <c r="A7" s="133"/>
      <c r="B7" s="133"/>
      <c r="C7" s="133"/>
      <c r="D7" s="133"/>
      <c r="E7" s="133"/>
      <c r="F7" s="134"/>
      <c r="G7" s="134"/>
      <c r="H7" s="133"/>
      <c r="I7" s="133"/>
      <c r="J7" s="133"/>
      <c r="N7" s="167"/>
    </row>
    <row r="8" spans="1:23" ht="30">
      <c r="A8" s="1265" t="s">
        <v>2386</v>
      </c>
      <c r="B8" s="1265"/>
      <c r="C8" s="1265"/>
      <c r="D8" s="1265"/>
      <c r="E8" s="1265"/>
      <c r="F8" s="1265"/>
      <c r="G8" s="1265"/>
      <c r="H8" s="1265"/>
      <c r="I8" s="1265"/>
      <c r="J8" s="1265"/>
      <c r="K8" s="1265"/>
      <c r="L8" s="1265"/>
      <c r="M8" s="1265"/>
      <c r="N8" s="196"/>
    </row>
    <row r="9" spans="1:23" ht="30">
      <c r="A9" s="136"/>
      <c r="B9" s="137"/>
      <c r="C9" s="137"/>
      <c r="D9" s="137"/>
      <c r="E9" s="137"/>
      <c r="F9" s="137"/>
      <c r="G9" s="137"/>
      <c r="H9" s="1249">
        <v>2566</v>
      </c>
      <c r="I9" s="1250"/>
      <c r="J9" s="1251"/>
      <c r="K9" s="1252">
        <v>2567</v>
      </c>
      <c r="L9" s="1253"/>
      <c r="M9" s="1253"/>
      <c r="N9" s="197"/>
    </row>
    <row r="10" spans="1:23" s="142" customFormat="1" ht="30">
      <c r="A10" s="138" t="s">
        <v>1173</v>
      </c>
      <c r="B10" s="1262" t="s">
        <v>1172</v>
      </c>
      <c r="C10" s="1262"/>
      <c r="D10" s="1262"/>
      <c r="E10" s="1262"/>
      <c r="F10" s="1262"/>
      <c r="G10" s="1262"/>
      <c r="H10" s="138" t="s">
        <v>1650</v>
      </c>
      <c r="I10" s="139" t="s">
        <v>1646</v>
      </c>
      <c r="J10" s="138" t="s">
        <v>1171</v>
      </c>
      <c r="K10" s="140" t="s">
        <v>1650</v>
      </c>
      <c r="L10" s="141" t="s">
        <v>1646</v>
      </c>
      <c r="M10" s="140" t="s">
        <v>1171</v>
      </c>
      <c r="N10" s="197"/>
    </row>
    <row r="11" spans="1:23" s="142" customFormat="1" ht="30">
      <c r="A11" s="143">
        <v>1</v>
      </c>
      <c r="B11" s="1254" t="s">
        <v>1561</v>
      </c>
      <c r="C11" s="1255"/>
      <c r="D11" s="1255"/>
      <c r="E11" s="1255"/>
      <c r="F11" s="1255"/>
      <c r="G11" s="1255"/>
      <c r="H11" s="144">
        <v>7</v>
      </c>
      <c r="I11" s="144">
        <v>2.75</v>
      </c>
      <c r="J11" s="144">
        <v>19.25</v>
      </c>
      <c r="K11" s="144">
        <v>7</v>
      </c>
      <c r="L11" s="145">
        <v>3</v>
      </c>
      <c r="M11" s="144">
        <f t="shared" ref="M11:M19" si="0">K11*L11</f>
        <v>21</v>
      </c>
      <c r="N11" s="159"/>
      <c r="Q11" s="146"/>
      <c r="R11" s="146"/>
      <c r="S11" s="146"/>
      <c r="T11" s="146"/>
      <c r="U11" s="146"/>
    </row>
    <row r="12" spans="1:23" s="142" customFormat="1" ht="30">
      <c r="A12" s="143">
        <v>2</v>
      </c>
      <c r="B12" s="1254" t="s">
        <v>1620</v>
      </c>
      <c r="C12" s="1255"/>
      <c r="D12" s="1255"/>
      <c r="E12" s="1255"/>
      <c r="F12" s="1255"/>
      <c r="G12" s="1255"/>
      <c r="H12" s="144">
        <v>8</v>
      </c>
      <c r="I12" s="144">
        <v>0.92</v>
      </c>
      <c r="J12" s="144">
        <v>7.36</v>
      </c>
      <c r="K12" s="144">
        <v>8</v>
      </c>
      <c r="L12" s="145">
        <v>1</v>
      </c>
      <c r="M12" s="144">
        <f t="shared" si="0"/>
        <v>8</v>
      </c>
      <c r="N12" s="159"/>
      <c r="Q12" s="147"/>
      <c r="R12" s="147"/>
      <c r="S12" s="147"/>
      <c r="T12" s="147"/>
      <c r="U12" s="147"/>
    </row>
    <row r="13" spans="1:23" s="142" customFormat="1" ht="30">
      <c r="A13" s="143">
        <v>3</v>
      </c>
      <c r="B13" s="1254" t="s">
        <v>1630</v>
      </c>
      <c r="C13" s="1255"/>
      <c r="D13" s="1255"/>
      <c r="E13" s="1255"/>
      <c r="F13" s="1255"/>
      <c r="G13" s="1255"/>
      <c r="H13" s="144">
        <v>14</v>
      </c>
      <c r="I13" s="144">
        <v>0.5</v>
      </c>
      <c r="J13" s="144">
        <v>7</v>
      </c>
      <c r="K13" s="144">
        <v>14</v>
      </c>
      <c r="L13" s="148">
        <v>0.25</v>
      </c>
      <c r="M13" s="144">
        <f t="shared" si="0"/>
        <v>3.5</v>
      </c>
      <c r="N13" s="159"/>
      <c r="Q13" s="149"/>
      <c r="R13" s="149"/>
      <c r="S13" s="149"/>
      <c r="T13" s="149"/>
      <c r="U13" s="149"/>
      <c r="V13" s="150"/>
      <c r="W13" s="150"/>
    </row>
    <row r="14" spans="1:23" s="142" customFormat="1" ht="30">
      <c r="A14" s="151">
        <v>4</v>
      </c>
      <c r="B14" s="1270" t="s">
        <v>2387</v>
      </c>
      <c r="C14" s="1271"/>
      <c r="D14" s="1271"/>
      <c r="E14" s="1271"/>
      <c r="F14" s="1271"/>
      <c r="G14" s="1271"/>
      <c r="H14" s="152">
        <v>26</v>
      </c>
      <c r="I14" s="152">
        <v>0.95</v>
      </c>
      <c r="J14" s="152">
        <v>24.7</v>
      </c>
      <c r="K14" s="152"/>
      <c r="L14" s="152"/>
      <c r="M14" s="152">
        <f t="shared" si="0"/>
        <v>0</v>
      </c>
      <c r="N14" s="159"/>
      <c r="Q14" s="149"/>
      <c r="R14" s="149"/>
      <c r="S14" s="149"/>
      <c r="T14" s="149"/>
      <c r="U14" s="149"/>
      <c r="V14" s="150"/>
      <c r="W14" s="150"/>
    </row>
    <row r="15" spans="1:23" s="142" customFormat="1" ht="30">
      <c r="A15" s="143">
        <v>4</v>
      </c>
      <c r="B15" s="1254" t="s">
        <v>1621</v>
      </c>
      <c r="C15" s="1255"/>
      <c r="D15" s="1255"/>
      <c r="E15" s="1255"/>
      <c r="F15" s="1255"/>
      <c r="G15" s="1255"/>
      <c r="H15" s="153">
        <v>47</v>
      </c>
      <c r="I15" s="144">
        <v>0.22</v>
      </c>
      <c r="J15" s="144">
        <v>10.34</v>
      </c>
      <c r="K15" s="153">
        <v>47</v>
      </c>
      <c r="L15" s="145">
        <v>0.5</v>
      </c>
      <c r="M15" s="144">
        <f t="shared" si="0"/>
        <v>23.5</v>
      </c>
      <c r="N15" s="159"/>
      <c r="Q15" s="149"/>
      <c r="R15" s="149"/>
      <c r="S15" s="149"/>
      <c r="T15" s="149"/>
      <c r="U15" s="149"/>
      <c r="V15" s="150"/>
      <c r="W15" s="150"/>
    </row>
    <row r="16" spans="1:23" s="142" customFormat="1" ht="30">
      <c r="A16" s="143">
        <v>5</v>
      </c>
      <c r="B16" s="1254" t="s">
        <v>1611</v>
      </c>
      <c r="C16" s="1255"/>
      <c r="D16" s="1255"/>
      <c r="E16" s="1255"/>
      <c r="F16" s="1255"/>
      <c r="G16" s="1255"/>
      <c r="H16" s="153">
        <v>44</v>
      </c>
      <c r="I16" s="144">
        <v>0.22</v>
      </c>
      <c r="J16" s="144">
        <v>9.68</v>
      </c>
      <c r="K16" s="153">
        <v>44</v>
      </c>
      <c r="L16" s="145">
        <v>0.5</v>
      </c>
      <c r="M16" s="144">
        <f t="shared" si="0"/>
        <v>22</v>
      </c>
      <c r="N16" s="159"/>
      <c r="Q16" s="149"/>
      <c r="R16" s="149"/>
      <c r="S16" s="149"/>
      <c r="T16" s="149"/>
      <c r="U16" s="149"/>
      <c r="V16" s="150"/>
      <c r="W16" s="150"/>
    </row>
    <row r="17" spans="1:23" s="142" customFormat="1" ht="30">
      <c r="A17" s="143">
        <v>6</v>
      </c>
      <c r="B17" s="1254" t="s">
        <v>1624</v>
      </c>
      <c r="C17" s="1255"/>
      <c r="D17" s="1255"/>
      <c r="E17" s="1255"/>
      <c r="F17" s="1255"/>
      <c r="G17" s="1255"/>
      <c r="H17" s="144">
        <v>1</v>
      </c>
      <c r="I17" s="144">
        <v>0.56999999999999995</v>
      </c>
      <c r="J17" s="144">
        <v>0.56999999999999995</v>
      </c>
      <c r="K17" s="144">
        <v>1</v>
      </c>
      <c r="L17" s="148">
        <v>0.25</v>
      </c>
      <c r="M17" s="144">
        <f t="shared" si="0"/>
        <v>0.25</v>
      </c>
      <c r="N17" s="159"/>
      <c r="Q17" s="149"/>
      <c r="R17" s="149"/>
      <c r="S17" s="149"/>
      <c r="T17" s="149"/>
      <c r="U17" s="149"/>
      <c r="V17" s="150"/>
      <c r="W17" s="150"/>
    </row>
    <row r="18" spans="1:23" s="142" customFormat="1" ht="30">
      <c r="A18" s="154">
        <v>7</v>
      </c>
      <c r="B18" s="1247" t="s">
        <v>1625</v>
      </c>
      <c r="C18" s="1248"/>
      <c r="D18" s="1248"/>
      <c r="E18" s="1248"/>
      <c r="F18" s="1248"/>
      <c r="G18" s="1248"/>
      <c r="H18" s="153">
        <v>10</v>
      </c>
      <c r="I18" s="153">
        <v>1</v>
      </c>
      <c r="J18" s="153">
        <v>10</v>
      </c>
      <c r="K18" s="153">
        <v>10</v>
      </c>
      <c r="L18" s="153">
        <v>1</v>
      </c>
      <c r="M18" s="144">
        <f t="shared" si="0"/>
        <v>10</v>
      </c>
      <c r="N18" s="159"/>
      <c r="Q18" s="155"/>
      <c r="R18" s="155"/>
      <c r="S18" s="155"/>
      <c r="T18" s="155"/>
      <c r="U18" s="155"/>
      <c r="V18" s="150"/>
      <c r="W18" s="150"/>
    </row>
    <row r="19" spans="1:23" s="142" customFormat="1" ht="30">
      <c r="A19" s="156">
        <v>8</v>
      </c>
      <c r="B19" s="1266" t="s">
        <v>2029</v>
      </c>
      <c r="C19" s="1267"/>
      <c r="D19" s="1267"/>
      <c r="E19" s="1267"/>
      <c r="F19" s="1267"/>
      <c r="G19" s="1267"/>
      <c r="H19" s="157">
        <v>8</v>
      </c>
      <c r="I19" s="157" t="s">
        <v>1890</v>
      </c>
      <c r="J19" s="153">
        <v>7.6000000000000005</v>
      </c>
      <c r="K19" s="157">
        <v>8</v>
      </c>
      <c r="L19" s="158">
        <v>1</v>
      </c>
      <c r="M19" s="144">
        <f t="shared" si="0"/>
        <v>8</v>
      </c>
      <c r="N19" s="159"/>
      <c r="Q19" s="155"/>
      <c r="R19" s="155"/>
      <c r="S19" s="155"/>
      <c r="T19" s="155"/>
      <c r="U19" s="155"/>
      <c r="V19" s="150"/>
      <c r="W19" s="150"/>
    </row>
    <row r="20" spans="1:23" s="142" customFormat="1" ht="30">
      <c r="A20" s="156">
        <v>9</v>
      </c>
      <c r="B20" s="1266" t="s">
        <v>2094</v>
      </c>
      <c r="C20" s="1267"/>
      <c r="D20" s="1267"/>
      <c r="E20" s="1267"/>
      <c r="F20" s="1267"/>
      <c r="G20" s="1267"/>
      <c r="H20" s="157">
        <v>14</v>
      </c>
      <c r="I20" s="157">
        <v>0.25</v>
      </c>
      <c r="J20" s="153">
        <v>3.5</v>
      </c>
      <c r="K20" s="157">
        <v>14</v>
      </c>
      <c r="L20" s="157">
        <v>0.25</v>
      </c>
      <c r="M20" s="153">
        <f>K20*L20</f>
        <v>3.5</v>
      </c>
      <c r="N20" s="159"/>
      <c r="Q20" s="155"/>
      <c r="R20" s="155"/>
      <c r="S20" s="155"/>
      <c r="T20" s="155"/>
      <c r="U20" s="155"/>
      <c r="V20" s="150"/>
      <c r="W20" s="150"/>
    </row>
    <row r="21" spans="1:23" s="142" customFormat="1" ht="30">
      <c r="A21" s="160">
        <v>10</v>
      </c>
      <c r="B21" s="1256" t="s">
        <v>2382</v>
      </c>
      <c r="C21" s="1257"/>
      <c r="D21" s="1257"/>
      <c r="E21" s="1257"/>
      <c r="F21" s="1257"/>
      <c r="G21" s="1257"/>
      <c r="H21" s="161"/>
      <c r="I21" s="162"/>
      <c r="J21" s="163"/>
      <c r="K21" s="164">
        <v>1</v>
      </c>
      <c r="L21" s="164">
        <v>0.25</v>
      </c>
      <c r="M21" s="165">
        <f>K21*L21</f>
        <v>0.25</v>
      </c>
      <c r="N21" s="159"/>
      <c r="Q21" s="155"/>
      <c r="R21" s="155"/>
      <c r="S21" s="155"/>
      <c r="T21" s="155"/>
      <c r="U21" s="155"/>
      <c r="V21" s="150"/>
      <c r="W21" s="150"/>
    </row>
    <row r="22" spans="1:23" ht="30.6" thickBot="1">
      <c r="A22" s="1263" t="s">
        <v>1175</v>
      </c>
      <c r="B22" s="1263"/>
      <c r="C22" s="1263"/>
      <c r="D22" s="1263"/>
      <c r="E22" s="1263"/>
      <c r="F22" s="1263"/>
      <c r="G22" s="1263"/>
      <c r="H22" s="166">
        <f>SUM(H11:H20)</f>
        <v>179</v>
      </c>
      <c r="I22" s="166"/>
      <c r="J22" s="166">
        <f>SUM(J11:J20)</f>
        <v>100</v>
      </c>
      <c r="K22" s="166">
        <f>SUM(K11:K21)</f>
        <v>154</v>
      </c>
      <c r="L22" s="166"/>
      <c r="M22" s="225">
        <f>SUM(M11:M21)</f>
        <v>100</v>
      </c>
      <c r="N22" s="159"/>
      <c r="O22" s="142"/>
      <c r="P22" s="142"/>
      <c r="Q22" s="155"/>
      <c r="R22" s="155"/>
      <c r="S22" s="155"/>
      <c r="T22" s="155"/>
      <c r="U22" s="155"/>
      <c r="V22" s="167"/>
      <c r="W22" s="167"/>
    </row>
    <row r="23" spans="1:23" ht="25.2" thickTop="1"/>
    <row r="24" spans="1:23">
      <c r="A24" s="1259" t="s">
        <v>1173</v>
      </c>
      <c r="B24" s="1259" t="s">
        <v>1187</v>
      </c>
      <c r="C24" s="1259" t="s">
        <v>1188</v>
      </c>
      <c r="D24" s="1259" t="s">
        <v>1189</v>
      </c>
      <c r="E24" s="170" t="s">
        <v>1190</v>
      </c>
      <c r="F24" s="171" t="s">
        <v>1191</v>
      </c>
      <c r="G24" s="171" t="s">
        <v>1192</v>
      </c>
      <c r="H24" s="172" t="s">
        <v>1193</v>
      </c>
      <c r="I24" s="170" t="s">
        <v>1194</v>
      </c>
      <c r="J24" s="170" t="s">
        <v>1503</v>
      </c>
      <c r="K24" s="173" t="s">
        <v>1648</v>
      </c>
      <c r="L24" s="174" t="s">
        <v>1649</v>
      </c>
      <c r="M24" s="173" t="s">
        <v>1891</v>
      </c>
      <c r="N24" s="172" t="s">
        <v>2095</v>
      </c>
      <c r="O24" s="175" t="s">
        <v>1195</v>
      </c>
      <c r="P24" s="1258" t="s">
        <v>1177</v>
      </c>
      <c r="Q24" s="1246" t="s">
        <v>1895</v>
      </c>
    </row>
    <row r="25" spans="1:23">
      <c r="A25" s="1260"/>
      <c r="B25" s="1260"/>
      <c r="C25" s="1260"/>
      <c r="D25" s="1260"/>
      <c r="E25" s="176" t="s">
        <v>1171</v>
      </c>
      <c r="F25" s="171" t="s">
        <v>1171</v>
      </c>
      <c r="G25" s="171" t="s">
        <v>1171</v>
      </c>
      <c r="H25" s="176" t="s">
        <v>1171</v>
      </c>
      <c r="I25" s="176" t="s">
        <v>1171</v>
      </c>
      <c r="J25" s="177" t="s">
        <v>1171</v>
      </c>
      <c r="K25" s="178" t="s">
        <v>1171</v>
      </c>
      <c r="L25" s="177" t="s">
        <v>1171</v>
      </c>
      <c r="M25" s="178" t="s">
        <v>1171</v>
      </c>
      <c r="N25" s="179" t="s">
        <v>1171</v>
      </c>
      <c r="O25" s="180" t="s">
        <v>1171</v>
      </c>
      <c r="P25" s="1258"/>
      <c r="Q25" s="1246"/>
    </row>
    <row r="26" spans="1:23" s="185" customFormat="1">
      <c r="A26" s="1261"/>
      <c r="B26" s="1261"/>
      <c r="C26" s="1261"/>
      <c r="D26" s="1261"/>
      <c r="E26" s="181">
        <v>21</v>
      </c>
      <c r="F26" s="181">
        <v>8</v>
      </c>
      <c r="G26" s="181">
        <v>3.5</v>
      </c>
      <c r="H26" s="181">
        <v>23.5</v>
      </c>
      <c r="I26" s="181">
        <v>22</v>
      </c>
      <c r="J26" s="181">
        <v>0.25</v>
      </c>
      <c r="K26" s="182">
        <f>J18</f>
        <v>10</v>
      </c>
      <c r="L26" s="183">
        <v>8</v>
      </c>
      <c r="M26" s="182">
        <f>J20</f>
        <v>3.5</v>
      </c>
      <c r="N26" s="182">
        <v>0.25</v>
      </c>
      <c r="O26" s="184">
        <f>SUM(E26:N26)</f>
        <v>100</v>
      </c>
      <c r="P26" s="1258"/>
      <c r="Q26" s="1246"/>
    </row>
    <row r="27" spans="1:23">
      <c r="A27" s="170">
        <v>1</v>
      </c>
      <c r="B27" s="186" t="s">
        <v>2397</v>
      </c>
      <c r="C27" s="187">
        <v>10671</v>
      </c>
      <c r="D27" s="188" t="s">
        <v>2398</v>
      </c>
      <c r="E27" s="189">
        <f>สรุปคะแนนแต่ละเรื่อง!$C$12</f>
        <v>21</v>
      </c>
      <c r="F27" s="189">
        <f>สรุปคะแนนแต่ละเรื่อง!$C$23</f>
        <v>8</v>
      </c>
      <c r="G27" s="189">
        <f>สรุปคะแนนแต่ละเรื่อง!$C$40</f>
        <v>3.5</v>
      </c>
      <c r="H27" s="189">
        <f>สรุปคะแนนแต่ละเรื่อง!$C$119</f>
        <v>23.5</v>
      </c>
      <c r="I27" s="189">
        <f>สรุปคะแนนแต่ละเรื่อง!$C$166</f>
        <v>21.5</v>
      </c>
      <c r="J27" s="189">
        <f>สรุปคะแนนแต่ละเรื่อง!$C$170</f>
        <v>0.25</v>
      </c>
      <c r="K27" s="1217">
        <f>สรุปคะแนนแต่ละเรื่อง!$C$183</f>
        <v>10</v>
      </c>
      <c r="L27" s="189">
        <f>สรุปคะแนนแต่ละเรื่อง!$C$194</f>
        <v>8</v>
      </c>
      <c r="M27" s="343">
        <f>สรุปคะแนนแต่ละเรื่อง!$C$211</f>
        <v>3.5</v>
      </c>
      <c r="N27" s="189" t="str">
        <f>สรุปคะแนนแต่ละเรื่อง!$C$214</f>
        <v>0.25</v>
      </c>
      <c r="O27" s="184">
        <f>E27+F27+G27+H27+I27+J27+K27+L27+M27+N27</f>
        <v>99.5</v>
      </c>
      <c r="P27" s="190" t="str">
        <f t="shared" ref="P27:P35" si="1">IF(N27="0","ไม่ออกเกรด",(IF(O27&lt;70,"D",IF(O27&lt;80,"C",IF(O27&lt;90,"B",IF(O27&gt;90,"A"))))))</f>
        <v>A</v>
      </c>
      <c r="Q27" s="1268" t="s">
        <v>2393</v>
      </c>
      <c r="R27" s="336" t="s">
        <v>1174</v>
      </c>
    </row>
    <row r="28" spans="1:23">
      <c r="A28" s="170">
        <v>2</v>
      </c>
      <c r="B28" s="186" t="s">
        <v>2397</v>
      </c>
      <c r="C28" s="191" t="s">
        <v>1631</v>
      </c>
      <c r="D28" s="192" t="s">
        <v>2399</v>
      </c>
      <c r="E28" s="189">
        <f>สรุปคะแนนแต่ละเรื่อง!$D$12</f>
        <v>21</v>
      </c>
      <c r="F28" s="189">
        <f>สรุปคะแนนแต่ละเรื่อง!$D$23</f>
        <v>8</v>
      </c>
      <c r="G28" s="189">
        <f>สรุปคะแนนแต่ละเรื่อง!$D$40</f>
        <v>3.5</v>
      </c>
      <c r="H28" s="189">
        <f>สรุปคะแนนแต่ละเรื่อง!$D$119</f>
        <v>23.5</v>
      </c>
      <c r="I28" s="189">
        <f>สรุปคะแนนแต่ละเรื่อง!$D$166</f>
        <v>22</v>
      </c>
      <c r="J28" s="189">
        <f>สรุปคะแนนแต่ละเรื่อง!$D$170</f>
        <v>0.25</v>
      </c>
      <c r="K28" s="189">
        <f>สรุปคะแนนแต่ละเรื่อง!$D$183</f>
        <v>10</v>
      </c>
      <c r="L28" s="189">
        <f>สรุปคะแนนแต่ละเรื่อง!$D$194</f>
        <v>8</v>
      </c>
      <c r="M28" s="343">
        <f>สรุปคะแนนแต่ละเรื่อง!$D$211</f>
        <v>3.5</v>
      </c>
      <c r="N28" s="189" t="str">
        <f>สรุปคะแนนแต่ละเรื่อง!$D$214</f>
        <v>0.25</v>
      </c>
      <c r="O28" s="184">
        <f t="shared" ref="O28:O34" si="2">E28+F28+G28+H28+I28+J28+K28+L28+M28+N28</f>
        <v>100</v>
      </c>
      <c r="P28" s="190" t="str">
        <f t="shared" si="1"/>
        <v>A</v>
      </c>
      <c r="Q28" s="1269"/>
    </row>
    <row r="29" spans="1:23">
      <c r="A29" s="170">
        <v>3</v>
      </c>
      <c r="B29" s="186" t="s">
        <v>2397</v>
      </c>
      <c r="C29" s="191" t="s">
        <v>1632</v>
      </c>
      <c r="D29" s="192" t="s">
        <v>2400</v>
      </c>
      <c r="E29" s="189">
        <f>สรุปคะแนนแต่ละเรื่อง!$E$12</f>
        <v>21</v>
      </c>
      <c r="F29" s="189">
        <f>สรุปคะแนนแต่ละเรื่อง!$E$23</f>
        <v>8</v>
      </c>
      <c r="G29" s="189">
        <f>สรุปคะแนนแต่ละเรื่อง!$E$40</f>
        <v>3.5</v>
      </c>
      <c r="H29" s="189">
        <f>สรุปคะแนนแต่ละเรื่อง!$E$119</f>
        <v>23.5</v>
      </c>
      <c r="I29" s="189">
        <f>สรุปคะแนนแต่ละเรื่อง!$E$166</f>
        <v>20.5</v>
      </c>
      <c r="J29" s="189">
        <f>สรุปคะแนนแต่ละเรื่อง!$E$170</f>
        <v>0.25</v>
      </c>
      <c r="K29" s="189">
        <f>สรุปคะแนนแต่ละเรื่อง!$E$183</f>
        <v>10</v>
      </c>
      <c r="L29" s="189">
        <f>สรุปคะแนนแต่ละเรื่อง!$E$194</f>
        <v>8</v>
      </c>
      <c r="M29" s="343">
        <f>สรุปคะแนนแต่ละเรื่อง!$E$211</f>
        <v>3.5</v>
      </c>
      <c r="N29" s="189" t="str">
        <f>สรุปคะแนนแต่ละเรื่อง!$E$214</f>
        <v>0.25</v>
      </c>
      <c r="O29" s="184">
        <f t="shared" si="2"/>
        <v>98.5</v>
      </c>
      <c r="P29" s="190" t="str">
        <f t="shared" si="1"/>
        <v>A</v>
      </c>
      <c r="Q29" s="1269"/>
      <c r="R29" s="336"/>
    </row>
    <row r="30" spans="1:23">
      <c r="A30" s="170">
        <v>4</v>
      </c>
      <c r="B30" s="339" t="s">
        <v>2397</v>
      </c>
      <c r="C30" s="340" t="s">
        <v>1633</v>
      </c>
      <c r="D30" s="341" t="s">
        <v>2401</v>
      </c>
      <c r="E30" s="337">
        <f>สรุปคะแนนแต่ละเรื่อง!$F$12</f>
        <v>21</v>
      </c>
      <c r="F30" s="337">
        <f>สรุปคะแนนแต่ละเรื่อง!$F$23</f>
        <v>8</v>
      </c>
      <c r="G30" s="337">
        <f>สรุปคะแนนแต่ละเรื่อง!$F$40</f>
        <v>3.5</v>
      </c>
      <c r="H30" s="337">
        <f>สรุปคะแนนแต่ละเรื่อง!$F$119</f>
        <v>23.5</v>
      </c>
      <c r="I30" s="337">
        <f>สรุปคะแนนแต่ละเรื่อง!$F$166</f>
        <v>22</v>
      </c>
      <c r="J30" s="337">
        <f>สรุปคะแนนแต่ละเรื่อง!$F$170</f>
        <v>0.25</v>
      </c>
      <c r="K30" s="342">
        <f>สรุปคะแนนแต่ละเรื่อง!$F$183</f>
        <v>10</v>
      </c>
      <c r="L30" s="337">
        <f>สรุปคะแนนแต่ละเรื่อง!$F$194</f>
        <v>8</v>
      </c>
      <c r="M30" s="342">
        <f>สรุปคะแนนแต่ละเรื่อง!$F$211</f>
        <v>3.5</v>
      </c>
      <c r="N30" s="337" t="str">
        <f>สรุปคะแนนแต่ละเรื่อง!$F$214</f>
        <v>0.25</v>
      </c>
      <c r="O30" s="184">
        <f t="shared" si="2"/>
        <v>100</v>
      </c>
      <c r="P30" s="190" t="str">
        <f t="shared" si="1"/>
        <v>A</v>
      </c>
      <c r="Q30" s="1269"/>
      <c r="R30" s="336"/>
    </row>
    <row r="31" spans="1:23">
      <c r="A31" s="170">
        <v>5</v>
      </c>
      <c r="B31" s="186" t="s">
        <v>2397</v>
      </c>
      <c r="C31" s="191" t="s">
        <v>1634</v>
      </c>
      <c r="D31" s="192" t="s">
        <v>2402</v>
      </c>
      <c r="E31" s="337">
        <f>สรุปคะแนนแต่ละเรื่อง!$G$12</f>
        <v>21</v>
      </c>
      <c r="F31" s="337">
        <f>สรุปคะแนนแต่ละเรื่อง!$G$23</f>
        <v>8</v>
      </c>
      <c r="G31" s="337">
        <f>สรุปคะแนนแต่ละเรื่อง!$G$40</f>
        <v>3.5</v>
      </c>
      <c r="H31" s="337">
        <f>สรุปคะแนนแต่ละเรื่อง!$G$119</f>
        <v>23.5</v>
      </c>
      <c r="I31" s="337">
        <f>สรุปคะแนนแต่ละเรื่อง!$G$166</f>
        <v>22</v>
      </c>
      <c r="J31" s="337">
        <f>สรุปคะแนนแต่ละเรื่อง!$G$170</f>
        <v>0.25</v>
      </c>
      <c r="K31" s="337">
        <f>สรุปคะแนนแต่ละเรื่อง!$G$183</f>
        <v>10</v>
      </c>
      <c r="L31" s="337">
        <f>สรุปคะแนนแต่ละเรื่อง!$G$194</f>
        <v>8</v>
      </c>
      <c r="M31" s="342">
        <f>สรุปคะแนนแต่ละเรื่อง!$G$211</f>
        <v>3.25</v>
      </c>
      <c r="N31" s="337" t="str">
        <f>สรุปคะแนนแต่ละเรื่อง!$G$214</f>
        <v>0.25</v>
      </c>
      <c r="O31" s="184">
        <f t="shared" si="2"/>
        <v>99.75</v>
      </c>
      <c r="P31" s="190" t="str">
        <f t="shared" si="1"/>
        <v>A</v>
      </c>
      <c r="Q31" s="1269"/>
    </row>
    <row r="32" spans="1:23">
      <c r="A32" s="170">
        <v>6</v>
      </c>
      <c r="B32" s="186" t="s">
        <v>2397</v>
      </c>
      <c r="C32" s="191" t="s">
        <v>1635</v>
      </c>
      <c r="D32" s="192" t="s">
        <v>2403</v>
      </c>
      <c r="E32" s="342">
        <f>สรุปคะแนนแต่ละเรื่อง!$H$12</f>
        <v>21</v>
      </c>
      <c r="F32" s="337">
        <f>สรุปคะแนนแต่ละเรื่อง!$H$23</f>
        <v>8</v>
      </c>
      <c r="G32" s="337">
        <f>สรุปคะแนนแต่ละเรื่อง!$H$40</f>
        <v>3.5</v>
      </c>
      <c r="H32" s="337">
        <f>สรุปคะแนนแต่ละเรื่อง!$H$119</f>
        <v>23.5</v>
      </c>
      <c r="I32" s="337">
        <f>สรุปคะแนนแต่ละเรื่อง!$H$166</f>
        <v>22</v>
      </c>
      <c r="J32" s="337">
        <f>สรุปคะแนนแต่ละเรื่อง!$H$170</f>
        <v>0.25</v>
      </c>
      <c r="K32" s="337">
        <f>สรุปคะแนนแต่ละเรื่อง!$H$183</f>
        <v>10</v>
      </c>
      <c r="L32" s="337">
        <f>สรุปคะแนนแต่ละเรื่อง!$H$194</f>
        <v>8</v>
      </c>
      <c r="M32" s="342">
        <f>สรุปคะแนนแต่ละเรื่อง!$H$211</f>
        <v>3.5</v>
      </c>
      <c r="N32" s="337" t="str">
        <f>สรุปคะแนนแต่ละเรื่อง!$H$214</f>
        <v>0.25</v>
      </c>
      <c r="O32" s="184">
        <f t="shared" si="2"/>
        <v>100</v>
      </c>
      <c r="P32" s="190" t="str">
        <f t="shared" si="1"/>
        <v>A</v>
      </c>
      <c r="Q32" s="1269"/>
    </row>
    <row r="33" spans="1:18">
      <c r="A33" s="170">
        <v>7</v>
      </c>
      <c r="B33" s="186" t="s">
        <v>2397</v>
      </c>
      <c r="C33" s="191" t="s">
        <v>1629</v>
      </c>
      <c r="D33" s="192" t="s">
        <v>2404</v>
      </c>
      <c r="E33" s="337">
        <f>สรุปคะแนนแต่ละเรื่อง!$I$12</f>
        <v>21</v>
      </c>
      <c r="F33" s="337">
        <f>สรุปคะแนนแต่ละเรื่อง!$I$23</f>
        <v>8</v>
      </c>
      <c r="G33" s="337">
        <f>สรุปคะแนนแต่ละเรื่อง!$I$40</f>
        <v>3.5</v>
      </c>
      <c r="H33" s="337">
        <f>สรุปคะแนนแต่ละเรื่อง!$I$119</f>
        <v>23.5</v>
      </c>
      <c r="I33" s="337">
        <f>สรุปคะแนนแต่ละเรื่อง!$I$166</f>
        <v>21.5</v>
      </c>
      <c r="J33" s="337">
        <f>สรุปคะแนนแต่ละเรื่อง!$I$170</f>
        <v>0.25</v>
      </c>
      <c r="K33" s="337">
        <f>สรุปคะแนนแต่ละเรื่อง!$I$183</f>
        <v>10</v>
      </c>
      <c r="L33" s="337">
        <f>สรุปคะแนนแต่ละเรื่อง!$I$194</f>
        <v>8</v>
      </c>
      <c r="M33" s="342">
        <f>สรุปคะแนนแต่ละเรื่อง!$I$211</f>
        <v>3.5</v>
      </c>
      <c r="N33" s="337" t="str">
        <f>สรุปคะแนนแต่ละเรื่อง!$I$214</f>
        <v>0.25</v>
      </c>
      <c r="O33" s="184">
        <f t="shared" si="2"/>
        <v>99.5</v>
      </c>
      <c r="P33" s="190" t="str">
        <f t="shared" si="1"/>
        <v>A</v>
      </c>
      <c r="Q33" s="1269"/>
      <c r="R33" s="336"/>
    </row>
    <row r="34" spans="1:18">
      <c r="A34" s="170">
        <v>8</v>
      </c>
      <c r="B34" s="186" t="s">
        <v>2397</v>
      </c>
      <c r="C34" s="191" t="s">
        <v>1636</v>
      </c>
      <c r="D34" s="192" t="s">
        <v>2405</v>
      </c>
      <c r="E34" s="337">
        <f>สรุปคะแนนแต่ละเรื่อง!$J$12</f>
        <v>21</v>
      </c>
      <c r="F34" s="337">
        <f>สรุปคะแนนแต่ละเรื่อง!$J$23</f>
        <v>8</v>
      </c>
      <c r="G34" s="337">
        <f>สรุปคะแนนแต่ละเรื่อง!$J$40</f>
        <v>3.5</v>
      </c>
      <c r="H34" s="337">
        <f>สรุปคะแนนแต่ละเรื่อง!$J$119</f>
        <v>23.5</v>
      </c>
      <c r="I34" s="337">
        <f>สรุปคะแนนแต่ละเรื่อง!$J$166</f>
        <v>22</v>
      </c>
      <c r="J34" s="337">
        <f>สรุปคะแนนแต่ละเรื่อง!$J$170</f>
        <v>0.25</v>
      </c>
      <c r="K34" s="342">
        <f>สรุปคะแนนแต่ละเรื่อง!$J$183</f>
        <v>10</v>
      </c>
      <c r="L34" s="337">
        <f>สรุปคะแนนแต่ละเรื่อง!$J$194</f>
        <v>8</v>
      </c>
      <c r="M34" s="342">
        <f>สรุปคะแนนแต่ละเรื่อง!$J$211</f>
        <v>3.5</v>
      </c>
      <c r="N34" s="338" t="str">
        <f>สรุปคะแนนแต่ละเรื่อง!$J$214</f>
        <v>0.25</v>
      </c>
      <c r="O34" s="184">
        <f t="shared" si="2"/>
        <v>100</v>
      </c>
      <c r="P34" s="190" t="str">
        <f t="shared" si="1"/>
        <v>A</v>
      </c>
      <c r="Q34" s="1269"/>
    </row>
    <row r="35" spans="1:18" ht="25.2" thickBot="1">
      <c r="B35" s="1272" t="s">
        <v>1642</v>
      </c>
      <c r="C35" s="1272"/>
      <c r="D35" s="1272"/>
      <c r="E35" s="193">
        <f t="shared" ref="E35:M35" si="3">AVERAGE(E27:E34)</f>
        <v>21</v>
      </c>
      <c r="F35" s="193">
        <f t="shared" si="3"/>
        <v>8</v>
      </c>
      <c r="G35" s="193">
        <f t="shared" si="3"/>
        <v>3.5</v>
      </c>
      <c r="H35" s="193">
        <f t="shared" si="3"/>
        <v>23.5</v>
      </c>
      <c r="I35" s="193">
        <f t="shared" si="3"/>
        <v>21.6875</v>
      </c>
      <c r="J35" s="193">
        <f t="shared" si="3"/>
        <v>0.25</v>
      </c>
      <c r="K35" s="193">
        <f t="shared" si="3"/>
        <v>10</v>
      </c>
      <c r="L35" s="193">
        <f t="shared" si="3"/>
        <v>8</v>
      </c>
      <c r="M35" s="193">
        <f t="shared" si="3"/>
        <v>3.46875</v>
      </c>
      <c r="N35" s="193"/>
      <c r="O35" s="193">
        <f>AVERAGE(O27:O34)</f>
        <v>99.65625</v>
      </c>
      <c r="P35" s="226" t="str">
        <f t="shared" si="1"/>
        <v>A</v>
      </c>
    </row>
    <row r="36" spans="1:18" ht="25.2" thickTop="1">
      <c r="J36" s="194"/>
    </row>
    <row r="37" spans="1:18">
      <c r="M37" s="336"/>
      <c r="O37" s="195"/>
    </row>
  </sheetData>
  <mergeCells count="31">
    <mergeCell ref="A1:D1"/>
    <mergeCell ref="A2:B2"/>
    <mergeCell ref="E2:F2"/>
    <mergeCell ref="A3:B3"/>
    <mergeCell ref="A4:B4"/>
    <mergeCell ref="Q27:Q34"/>
    <mergeCell ref="B20:G20"/>
    <mergeCell ref="D24:D26"/>
    <mergeCell ref="B14:G14"/>
    <mergeCell ref="B15:G15"/>
    <mergeCell ref="B35:D35"/>
    <mergeCell ref="B24:B26"/>
    <mergeCell ref="A22:G22"/>
    <mergeCell ref="A5:B5"/>
    <mergeCell ref="A8:M8"/>
    <mergeCell ref="B19:G19"/>
    <mergeCell ref="B17:G17"/>
    <mergeCell ref="A6:B6"/>
    <mergeCell ref="A24:A26"/>
    <mergeCell ref="B11:G11"/>
    <mergeCell ref="B12:G12"/>
    <mergeCell ref="Q24:Q26"/>
    <mergeCell ref="B18:G18"/>
    <mergeCell ref="H9:J9"/>
    <mergeCell ref="K9:M9"/>
    <mergeCell ref="B13:G13"/>
    <mergeCell ref="B21:G21"/>
    <mergeCell ref="B16:G16"/>
    <mergeCell ref="P24:P26"/>
    <mergeCell ref="C24:C26"/>
    <mergeCell ref="B10:G10"/>
  </mergeCells>
  <conditionalFormatting sqref="F27:F34">
    <cfRule type="cellIs" dxfId="52" priority="18" stopIfTrue="1" operator="lessThan">
      <formula>7.36</formula>
    </cfRule>
  </conditionalFormatting>
  <conditionalFormatting sqref="E27:E34">
    <cfRule type="cellIs" dxfId="51" priority="9" stopIfTrue="1" operator="lessThan">
      <formula>7.36</formula>
    </cfRule>
  </conditionalFormatting>
  <conditionalFormatting sqref="G27:G34">
    <cfRule type="cellIs" dxfId="50" priority="8" stopIfTrue="1" operator="lessThan">
      <formula>7.36</formula>
    </cfRule>
  </conditionalFormatting>
  <conditionalFormatting sqref="H27:H34">
    <cfRule type="cellIs" dxfId="49" priority="7" stopIfTrue="1" operator="lessThan">
      <formula>7.36</formula>
    </cfRule>
  </conditionalFormatting>
  <conditionalFormatting sqref="I27:I34">
    <cfRule type="cellIs" dxfId="48" priority="6" stopIfTrue="1" operator="lessThan">
      <formula>7.36</formula>
    </cfRule>
  </conditionalFormatting>
  <conditionalFormatting sqref="J27:J34">
    <cfRule type="cellIs" dxfId="47" priority="5" stopIfTrue="1" operator="lessThan">
      <formula>7.36</formula>
    </cfRule>
  </conditionalFormatting>
  <conditionalFormatting sqref="K27:K34">
    <cfRule type="cellIs" dxfId="46" priority="4" stopIfTrue="1" operator="lessThan">
      <formula>7.36</formula>
    </cfRule>
  </conditionalFormatting>
  <conditionalFormatting sqref="L27:L34">
    <cfRule type="cellIs" dxfId="45" priority="3" stopIfTrue="1" operator="lessThan">
      <formula>7.36</formula>
    </cfRule>
  </conditionalFormatting>
  <conditionalFormatting sqref="M27:M34">
    <cfRule type="cellIs" dxfId="44" priority="2" stopIfTrue="1" operator="lessThan">
      <formula>7.36</formula>
    </cfRule>
  </conditionalFormatting>
  <conditionalFormatting sqref="N27:N34">
    <cfRule type="cellIs" dxfId="43" priority="1" stopIfTrue="1" operator="lessThan">
      <formula>7.36</formula>
    </cfRule>
  </conditionalFormatting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325B2-E65E-4664-A069-0179CE6141A5}">
  <sheetPr>
    <tabColor theme="8" tint="0.39997558519241921"/>
  </sheetPr>
  <dimension ref="A1:J218"/>
  <sheetViews>
    <sheetView zoomScale="70" zoomScaleNormal="70" workbookViewId="0">
      <pane xSplit="2" ySplit="3" topLeftCell="C187" activePane="bottomRight" state="frozen"/>
      <selection pane="topRight" activeCell="C1" sqref="C1"/>
      <selection pane="bottomLeft" activeCell="A4" sqref="A4"/>
      <selection pane="bottomRight" activeCell="M197" sqref="M197"/>
    </sheetView>
  </sheetViews>
  <sheetFormatPr defaultColWidth="9" defaultRowHeight="21"/>
  <cols>
    <col min="1" max="1" width="5.6640625" style="537" bestFit="1" customWidth="1"/>
    <col min="2" max="2" width="78.109375" style="538" customWidth="1"/>
    <col min="3" max="3" width="11.109375" style="534" customWidth="1"/>
    <col min="4" max="10" width="9.5546875" style="535" customWidth="1"/>
    <col min="11" max="16384" width="9" style="536"/>
  </cols>
  <sheetData>
    <row r="1" spans="1:10">
      <c r="A1" s="532" t="s">
        <v>1559</v>
      </c>
      <c r="B1" s="533" t="s">
        <v>1196</v>
      </c>
    </row>
    <row r="2" spans="1:10">
      <c r="C2" s="534">
        <v>1</v>
      </c>
      <c r="D2" s="535">
        <v>2</v>
      </c>
      <c r="E2" s="535">
        <v>3</v>
      </c>
      <c r="F2" s="535">
        <v>4</v>
      </c>
      <c r="G2" s="535">
        <v>5</v>
      </c>
      <c r="H2" s="535">
        <v>6</v>
      </c>
      <c r="I2" s="535">
        <v>7</v>
      </c>
      <c r="J2" s="535">
        <v>8</v>
      </c>
    </row>
    <row r="3" spans="1:10">
      <c r="A3" s="539"/>
      <c r="B3" s="540" t="s">
        <v>1560</v>
      </c>
      <c r="C3" s="541" t="str">
        <f>งบทดลองเบื้องต้น!D3</f>
        <v>11040 บึงกาฬ,รพท_</v>
      </c>
      <c r="D3" s="542" t="str">
        <f>งบทดลองเบื้องต้น!E3</f>
        <v>11041 พรเจริญ,รพช_</v>
      </c>
      <c r="E3" s="542" t="str">
        <f>งบทดลองเบื้องต้น!F3</f>
        <v>11043 โซ่พิสัย,รพช_</v>
      </c>
      <c r="F3" s="542" t="str">
        <f>งบทดลองเบื้องต้น!G3</f>
        <v>11046 เซกา,รพช_</v>
      </c>
      <c r="G3" s="542" t="str">
        <f>งบทดลองเบื้องต้น!H3</f>
        <v>11047 ปากคาด,รพช_</v>
      </c>
      <c r="H3" s="542" t="str">
        <f>งบทดลองเบื้องต้น!I3</f>
        <v>11048 บึงโขงหลง,รพช_</v>
      </c>
      <c r="I3" s="542" t="str">
        <f>งบทดลองเบื้องต้น!J3</f>
        <v>11049 ศรีวิไล,รพช_</v>
      </c>
      <c r="J3" s="542" t="str">
        <f>งบทดลองเบื้องต้น!K3</f>
        <v>11050 บุ่งคล้า,รพช_</v>
      </c>
    </row>
    <row r="4" spans="1:10">
      <c r="A4" s="539">
        <v>1</v>
      </c>
      <c r="B4" s="543" t="s">
        <v>1561</v>
      </c>
      <c r="C4" s="544"/>
      <c r="D4" s="544"/>
      <c r="E4" s="544"/>
      <c r="F4" s="544"/>
      <c r="G4" s="544"/>
      <c r="H4" s="544"/>
      <c r="I4" s="544"/>
      <c r="J4" s="544"/>
    </row>
    <row r="5" spans="1:10" ht="42">
      <c r="A5" s="545">
        <f>'1.กระทบยอดบัญชี'!B4</f>
        <v>1.1000000000000001</v>
      </c>
      <c r="B5" s="538" t="str">
        <f>'1.กระทบยอดบัญชี'!C4</f>
        <v>เงินฝากธนาคารรอการจัดสรร ต้องเท่ากับหรือมากกว่า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v>
      </c>
      <c r="C5" s="546" t="str">
        <f>'1.กระทบยอดบัญชี'!$E27</f>
        <v>3</v>
      </c>
      <c r="D5" s="544" t="str">
        <f>'1.กระทบยอดบัญชี'!F27</f>
        <v>3</v>
      </c>
      <c r="E5" s="544" t="str">
        <f>'1.กระทบยอดบัญชี'!G27</f>
        <v>3</v>
      </c>
      <c r="F5" s="544" t="str">
        <f>'1.กระทบยอดบัญชี'!H27</f>
        <v>3</v>
      </c>
      <c r="G5" s="544" t="str">
        <f>'1.กระทบยอดบัญชี'!I27</f>
        <v>3</v>
      </c>
      <c r="H5" s="544" t="str">
        <f>'1.กระทบยอดบัญชี'!J27</f>
        <v>3</v>
      </c>
      <c r="I5" s="544" t="str">
        <f>'1.กระทบยอดบัญชี'!K27</f>
        <v>3</v>
      </c>
      <c r="J5" s="544" t="str">
        <f>'1.กระทบยอดบัญชี'!L27</f>
        <v>3</v>
      </c>
    </row>
    <row r="6" spans="1:10" ht="63">
      <c r="A6" s="545">
        <f>'1.กระทบยอดบัญชี'!B37</f>
        <v>1.2</v>
      </c>
      <c r="B6" s="538" t="str">
        <f>'1.กระทบยอดบัญชี'!C37</f>
        <v>เงินฝากธนาคารมีวัตถุประสงค์เฉพาะ ต้องเท่ากับหรือมากกว่า เงินรับฝาก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v>
      </c>
      <c r="C6" s="546" t="str">
        <f>'1.กระทบยอดบัญชี'!$E49</f>
        <v>3</v>
      </c>
      <c r="D6" s="544" t="str">
        <f>'1.กระทบยอดบัญชี'!F49</f>
        <v>3</v>
      </c>
      <c r="E6" s="544" t="str">
        <f>'1.กระทบยอดบัญชี'!G49</f>
        <v>3</v>
      </c>
      <c r="F6" s="544" t="str">
        <f>'1.กระทบยอดบัญชี'!H49</f>
        <v>3</v>
      </c>
      <c r="G6" s="544" t="str">
        <f>'1.กระทบยอดบัญชี'!I49</f>
        <v>3</v>
      </c>
      <c r="H6" s="544" t="str">
        <f>'1.กระทบยอดบัญชี'!J49</f>
        <v>3</v>
      </c>
      <c r="I6" s="544" t="str">
        <f>'1.กระทบยอดบัญชี'!K49</f>
        <v>3</v>
      </c>
      <c r="J6" s="544" t="str">
        <f>'1.กระทบยอดบัญชี'!L49</f>
        <v>3</v>
      </c>
    </row>
    <row r="7" spans="1:10" ht="42">
      <c r="A7" s="545">
        <f>'1.กระทบยอดบัญชี'!B64</f>
        <v>1.3</v>
      </c>
      <c r="B7" s="538" t="str">
        <f>'1.กระทบยอดบัญชี'!C64</f>
        <v xml:space="preserve">เงินฝากธนาคารงบลงทุน UC ต้องมากกว่าเท่ากับ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 </v>
      </c>
      <c r="C7" s="546" t="str">
        <f>'1.กระทบยอดบัญชี'!E73</f>
        <v>3</v>
      </c>
      <c r="D7" s="544" t="str">
        <f>'1.กระทบยอดบัญชี'!F73</f>
        <v>3</v>
      </c>
      <c r="E7" s="544" t="str">
        <f>'1.กระทบยอดบัญชี'!G73</f>
        <v>3</v>
      </c>
      <c r="F7" s="544" t="str">
        <f>'1.กระทบยอดบัญชี'!H73</f>
        <v>3</v>
      </c>
      <c r="G7" s="544" t="str">
        <f>'1.กระทบยอดบัญชี'!I73</f>
        <v>3</v>
      </c>
      <c r="H7" s="544" t="str">
        <f>'1.กระทบยอดบัญชี'!J73</f>
        <v>3</v>
      </c>
      <c r="I7" s="544" t="str">
        <f>'1.กระทบยอดบัญชี'!K73</f>
        <v>3</v>
      </c>
      <c r="J7" s="544" t="str">
        <f>'1.กระทบยอดบัญชี'!L73</f>
        <v>3</v>
      </c>
    </row>
    <row r="8" spans="1:10" ht="63">
      <c r="A8" s="545">
        <f>'1.4 กระทบยอดเงินฝาก'!B4</f>
        <v>1.4</v>
      </c>
      <c r="B8" s="547" t="str">
        <f>'1.4 กระทบยอดเงินฝาก'!C4</f>
        <v>จับคู่บัญชีเงินฝากเงินฝากธนาคารมีวัตถุประสงค์เฉพาะ (เงินบริจาค) ต้องเท่ากับหรือน้อยกว่า เงินรายได้จากเงินรับบริจาค 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)</v>
      </c>
      <c r="C8" s="546" t="str">
        <f>'1.4 กระทบยอดเงินฝาก'!E10</f>
        <v>3</v>
      </c>
      <c r="D8" s="544" t="str">
        <f>'1.4 กระทบยอดเงินฝาก'!G10</f>
        <v>3</v>
      </c>
      <c r="E8" s="544" t="str">
        <f>'1.4 กระทบยอดเงินฝาก'!I10</f>
        <v>3</v>
      </c>
      <c r="F8" s="544" t="str">
        <f>'1.4 กระทบยอดเงินฝาก'!K10</f>
        <v>3</v>
      </c>
      <c r="G8" s="544" t="str">
        <f>'1.4 กระทบยอดเงินฝาก'!M10</f>
        <v>3</v>
      </c>
      <c r="H8" s="544" t="str">
        <f>'1.4 กระทบยอดเงินฝาก'!O10</f>
        <v>3</v>
      </c>
      <c r="I8" s="544" t="str">
        <f>'1.4 กระทบยอดเงินฝาก'!Q10</f>
        <v>3</v>
      </c>
      <c r="J8" s="544" t="str">
        <f>'1.4 กระทบยอดเงินฝาก'!S10</f>
        <v>3</v>
      </c>
    </row>
    <row r="9" spans="1:10">
      <c r="A9" s="545">
        <f>'1.กระทบยอดบัญชี'!B99</f>
        <v>1.5</v>
      </c>
      <c r="B9" s="538" t="str">
        <f>'1.กระทบยอดบัญชี'!C99</f>
        <v>งบบุคลากร รายได้ ต้องเท่ากับ รายจ่าย</v>
      </c>
      <c r="C9" s="546" t="str">
        <f>'1.กระทบยอดบัญชี'!E125</f>
        <v>3</v>
      </c>
      <c r="D9" s="544" t="str">
        <f>'1.กระทบยอดบัญชี'!F125</f>
        <v>3</v>
      </c>
      <c r="E9" s="544" t="str">
        <f>'1.กระทบยอดบัญชี'!G125</f>
        <v>3</v>
      </c>
      <c r="F9" s="544" t="str">
        <f>'1.กระทบยอดบัญชี'!H125</f>
        <v>3</v>
      </c>
      <c r="G9" s="544" t="str">
        <f>'1.กระทบยอดบัญชี'!I125</f>
        <v>3</v>
      </c>
      <c r="H9" s="544" t="str">
        <f>'1.กระทบยอดบัญชี'!J125</f>
        <v>3</v>
      </c>
      <c r="I9" s="544" t="str">
        <f>'1.กระทบยอดบัญชี'!K125</f>
        <v>3</v>
      </c>
      <c r="J9" s="544" t="str">
        <f>'1.กระทบยอดบัญชี'!L125</f>
        <v>3</v>
      </c>
    </row>
    <row r="10" spans="1:10">
      <c r="A10" s="545">
        <f>'1.กระทบยอดบัญชี'!B130</f>
        <v>1.6</v>
      </c>
      <c r="B10" s="538" t="str">
        <f>'1.กระทบยอดบัญชี'!C130</f>
        <v>งบกลาง รายได้ ต้องเท่ากับหรือมากกว่า รายจ่าย</v>
      </c>
      <c r="C10" s="546" t="str">
        <f>'1.กระทบยอดบัญชี'!E165</f>
        <v>3</v>
      </c>
      <c r="D10" s="544" t="str">
        <f>'1.กระทบยอดบัญชี'!F165</f>
        <v>3</v>
      </c>
      <c r="E10" s="544" t="str">
        <f>'1.กระทบยอดบัญชี'!G165</f>
        <v>3</v>
      </c>
      <c r="F10" s="544" t="str">
        <f>'1.กระทบยอดบัญชี'!H165</f>
        <v>3</v>
      </c>
      <c r="G10" s="544" t="str">
        <f>'1.กระทบยอดบัญชี'!I165</f>
        <v>3</v>
      </c>
      <c r="H10" s="544" t="str">
        <f>'1.กระทบยอดบัญชี'!J165</f>
        <v>3</v>
      </c>
      <c r="I10" s="544" t="str">
        <f>'1.กระทบยอดบัญชี'!K165</f>
        <v>3</v>
      </c>
      <c r="J10" s="544" t="str">
        <f>'1.กระทบยอดบัญชี'!L165</f>
        <v>3</v>
      </c>
    </row>
    <row r="11" spans="1:10" ht="42">
      <c r="A11" s="545">
        <f>'1.กระทบยอดบัญชี'!B175</f>
        <v>1.7</v>
      </c>
      <c r="B11" s="538" t="str">
        <f>'1.กระทบยอดบัญชี'!C175</f>
        <v>งบดำเนินงาน รายได้ ต้องเท่ากับหรือมากกว่า รายจ่าย 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v>
      </c>
      <c r="C11" s="546" t="str">
        <f>'1.กระทบยอดบัญชี'!E209</f>
        <v>3</v>
      </c>
      <c r="D11" s="544" t="str">
        <f>'1.กระทบยอดบัญชี'!F209</f>
        <v>3</v>
      </c>
      <c r="E11" s="544" t="str">
        <f>'1.กระทบยอดบัญชี'!G209</f>
        <v>3</v>
      </c>
      <c r="F11" s="544" t="str">
        <f>'1.กระทบยอดบัญชี'!H209</f>
        <v>3</v>
      </c>
      <c r="G11" s="544" t="str">
        <f>'1.กระทบยอดบัญชี'!I209</f>
        <v>3</v>
      </c>
      <c r="H11" s="544" t="str">
        <f>'1.กระทบยอดบัญชี'!J209</f>
        <v>3</v>
      </c>
      <c r="I11" s="544" t="str">
        <f>'1.กระทบยอดบัญชี'!K209</f>
        <v>3</v>
      </c>
      <c r="J11" s="544" t="str">
        <f>'1.กระทบยอดบัญชี'!L209</f>
        <v>3</v>
      </c>
    </row>
    <row r="12" spans="1:10" ht="21.6" thickBot="1">
      <c r="B12" s="548" t="s">
        <v>1888</v>
      </c>
      <c r="C12" s="549">
        <f>C5+C6+C7+C8+C9+C10+C11</f>
        <v>21</v>
      </c>
      <c r="D12" s="549">
        <f t="shared" ref="D12:J12" si="0">D5+D6+D7+D8+D9+D10+D11</f>
        <v>21</v>
      </c>
      <c r="E12" s="549">
        <f t="shared" si="0"/>
        <v>21</v>
      </c>
      <c r="F12" s="549">
        <f t="shared" si="0"/>
        <v>21</v>
      </c>
      <c r="G12" s="549">
        <f t="shared" si="0"/>
        <v>21</v>
      </c>
      <c r="H12" s="549">
        <f t="shared" si="0"/>
        <v>21</v>
      </c>
      <c r="I12" s="549">
        <f t="shared" si="0"/>
        <v>21</v>
      </c>
      <c r="J12" s="549">
        <f t="shared" si="0"/>
        <v>21</v>
      </c>
    </row>
    <row r="13" spans="1:10" ht="21.6" thickTop="1">
      <c r="A13" s="550"/>
      <c r="B13" s="551" t="s">
        <v>1171</v>
      </c>
      <c r="C13" s="544">
        <v>21</v>
      </c>
      <c r="D13" s="544">
        <f>C13</f>
        <v>21</v>
      </c>
      <c r="E13" s="544">
        <f t="shared" ref="E13:J13" si="1">D13</f>
        <v>21</v>
      </c>
      <c r="F13" s="544">
        <f t="shared" si="1"/>
        <v>21</v>
      </c>
      <c r="G13" s="544">
        <f t="shared" si="1"/>
        <v>21</v>
      </c>
      <c r="H13" s="544">
        <f t="shared" si="1"/>
        <v>21</v>
      </c>
      <c r="I13" s="544">
        <f t="shared" si="1"/>
        <v>21</v>
      </c>
      <c r="J13" s="544">
        <f t="shared" si="1"/>
        <v>21</v>
      </c>
    </row>
    <row r="14" spans="1:10">
      <c r="A14" s="539">
        <v>2</v>
      </c>
      <c r="B14" s="552" t="s">
        <v>1620</v>
      </c>
      <c r="C14" s="544"/>
      <c r="D14" s="544"/>
      <c r="E14" s="544"/>
      <c r="F14" s="544"/>
      <c r="G14" s="544"/>
      <c r="H14" s="544"/>
      <c r="I14" s="544"/>
      <c r="J14" s="544"/>
    </row>
    <row r="15" spans="1:10">
      <c r="A15" s="545">
        <f>'2.ลูกหนี้ค่ารักษา'!B4</f>
        <v>2.1</v>
      </c>
      <c r="B15" s="538" t="str">
        <f>'2.ลูกหนี้ค่ารักษา'!C4</f>
        <v>ลูกหนี้ค่ารักษาสิทธิ UC-OP ใน CUP คงเหลือต้อง เป็นศูนย์ ทุกสิ้นเดือน</v>
      </c>
      <c r="C15" s="544" t="str">
        <f>'2.ลูกหนี้ค่ารักษา'!E7</f>
        <v>1</v>
      </c>
      <c r="D15" s="544" t="str">
        <f>'2.ลูกหนี้ค่ารักษา'!F7</f>
        <v>1</v>
      </c>
      <c r="E15" s="544" t="str">
        <f>'2.ลูกหนี้ค่ารักษา'!G7</f>
        <v>1</v>
      </c>
      <c r="F15" s="544" t="str">
        <f>'2.ลูกหนี้ค่ารักษา'!H7</f>
        <v>1</v>
      </c>
      <c r="G15" s="544" t="str">
        <f>'2.ลูกหนี้ค่ารักษา'!I7</f>
        <v>1</v>
      </c>
      <c r="H15" s="544" t="str">
        <f>'2.ลูกหนี้ค่ารักษา'!J7</f>
        <v>1</v>
      </c>
      <c r="I15" s="544" t="str">
        <f>'2.ลูกหนี้ค่ารักษา'!K7</f>
        <v>1</v>
      </c>
      <c r="J15" s="544" t="str">
        <f>'2.ลูกหนี้ค่ารักษา'!L7</f>
        <v>1</v>
      </c>
    </row>
    <row r="16" spans="1:10">
      <c r="A16" s="545">
        <f>'2.ลูกหนี้ค่ารักษา'!B9</f>
        <v>2.2000000000000002</v>
      </c>
      <c r="B16" s="538" t="str">
        <f>'2.ลูกหนี้ค่ารักษา'!C9</f>
        <v>ลูกหนี้ค่ารักษาสิทธิ UC-P&amp;P ใน CUP คงเหลือต้อง เป็นศูนย์ ทุกสิ้นเดือน</v>
      </c>
      <c r="C16" s="544" t="str">
        <f>'2.ลูกหนี้ค่ารักษา'!E12</f>
        <v>1</v>
      </c>
      <c r="D16" s="544" t="str">
        <f>'2.ลูกหนี้ค่ารักษา'!F12</f>
        <v>1</v>
      </c>
      <c r="E16" s="544" t="str">
        <f>'2.ลูกหนี้ค่ารักษา'!G12</f>
        <v>1</v>
      </c>
      <c r="F16" s="544" t="str">
        <f>'2.ลูกหนี้ค่ารักษา'!H12</f>
        <v>1</v>
      </c>
      <c r="G16" s="544" t="str">
        <f>'2.ลูกหนี้ค่ารักษา'!I12</f>
        <v>1</v>
      </c>
      <c r="H16" s="544" t="str">
        <f>'2.ลูกหนี้ค่ารักษา'!J12</f>
        <v>1</v>
      </c>
      <c r="I16" s="544" t="str">
        <f>'2.ลูกหนี้ค่ารักษา'!K12</f>
        <v>1</v>
      </c>
      <c r="J16" s="544" t="str">
        <f>'2.ลูกหนี้ค่ารักษา'!L12</f>
        <v>1</v>
      </c>
    </row>
    <row r="17" spans="1:10">
      <c r="A17" s="545">
        <f>'2.ลูกหนี้ค่ารักษา'!B15</f>
        <v>2.2999999999999998</v>
      </c>
      <c r="B17" s="538" t="str">
        <f>'2.ลูกหนี้ค่ารักษา'!C15</f>
        <v>ลูกหนี้ค่ารักษาสิทธิแรงงานต่างด้าว OP คงเหลือต้อง เป็นศูนย์ ทุกสิ้นเดือน</v>
      </c>
      <c r="C17" s="544" t="str">
        <f>'2.ลูกหนี้ค่ารักษา'!E17</f>
        <v>1</v>
      </c>
      <c r="D17" s="544" t="str">
        <f>'2.ลูกหนี้ค่ารักษา'!F17</f>
        <v>1</v>
      </c>
      <c r="E17" s="544" t="str">
        <f>'2.ลูกหนี้ค่ารักษา'!G17</f>
        <v>1</v>
      </c>
      <c r="F17" s="544" t="str">
        <f>'2.ลูกหนี้ค่ารักษา'!H17</f>
        <v>1</v>
      </c>
      <c r="G17" s="544" t="str">
        <f>'2.ลูกหนี้ค่ารักษา'!I17</f>
        <v>1</v>
      </c>
      <c r="H17" s="544" t="str">
        <f>'2.ลูกหนี้ค่ารักษา'!J17</f>
        <v>1</v>
      </c>
      <c r="I17" s="544" t="str">
        <f>'2.ลูกหนี้ค่ารักษา'!K17</f>
        <v>1</v>
      </c>
      <c r="J17" s="544" t="str">
        <f>'2.ลูกหนี้ค่ารักษา'!L17</f>
        <v>1</v>
      </c>
    </row>
    <row r="18" spans="1:10">
      <c r="A18" s="545">
        <f>'2.ลูกหนี้ค่ารักษา'!B18</f>
        <v>2.4</v>
      </c>
      <c r="B18" s="538" t="str">
        <f>'2.ลูกหนี้ค่ารักษา'!C18</f>
        <v>ลูกหนี้ค่ารักษาสิทธิแรงงานต่างด้าว IP คงเหลือต้อง เป็นศูนย์ ทุกสิ้นเดือน</v>
      </c>
      <c r="C18" s="544" t="str">
        <f>'2.ลูกหนี้ค่ารักษา'!E20</f>
        <v>1</v>
      </c>
      <c r="D18" s="544" t="str">
        <f>'2.ลูกหนี้ค่ารักษา'!F20</f>
        <v>1</v>
      </c>
      <c r="E18" s="544" t="str">
        <f>'2.ลูกหนี้ค่ารักษา'!G20</f>
        <v>1</v>
      </c>
      <c r="F18" s="544" t="str">
        <f>'2.ลูกหนี้ค่ารักษา'!H20</f>
        <v>1</v>
      </c>
      <c r="G18" s="544" t="str">
        <f>'2.ลูกหนี้ค่ารักษา'!I20</f>
        <v>1</v>
      </c>
      <c r="H18" s="544" t="str">
        <f>'2.ลูกหนี้ค่ารักษา'!J20</f>
        <v>1</v>
      </c>
      <c r="I18" s="544" t="str">
        <f>'2.ลูกหนี้ค่ารักษา'!K20</f>
        <v>1</v>
      </c>
      <c r="J18" s="544" t="str">
        <f>'2.ลูกหนี้ค่ารักษา'!L20</f>
        <v>1</v>
      </c>
    </row>
    <row r="19" spans="1:10">
      <c r="A19" s="545">
        <f>'2.ลูกหนี้ค่ารักษา'!B27</f>
        <v>2.5</v>
      </c>
      <c r="B19" s="538" t="str">
        <f>'2.ลูกหนี้ค่ารักษา'!C27</f>
        <v>ลูกหนี้ค่ารักษาสิทธิบุคคลที่มีปัญหาสถานะและสิทธิ OP คงเหลือต้อง เป็นศูนย์ ทุกสิ้นเดือน</v>
      </c>
      <c r="C19" s="544" t="str">
        <f>'2.ลูกหนี้ค่ารักษา'!E29</f>
        <v>1</v>
      </c>
      <c r="D19" s="544" t="str">
        <f>'2.ลูกหนี้ค่ารักษา'!F29</f>
        <v>1</v>
      </c>
      <c r="E19" s="544" t="str">
        <f>'2.ลูกหนี้ค่ารักษา'!G29</f>
        <v>1</v>
      </c>
      <c r="F19" s="544" t="str">
        <f>'2.ลูกหนี้ค่ารักษา'!H29</f>
        <v>1</v>
      </c>
      <c r="G19" s="544" t="str">
        <f>'2.ลูกหนี้ค่ารักษา'!I29</f>
        <v>1</v>
      </c>
      <c r="H19" s="544" t="str">
        <f>'2.ลูกหนี้ค่ารักษา'!J29</f>
        <v>1</v>
      </c>
      <c r="I19" s="544" t="str">
        <f>'2.ลูกหนี้ค่ารักษา'!K29</f>
        <v>1</v>
      </c>
      <c r="J19" s="544" t="str">
        <f>'2.ลูกหนี้ค่ารักษา'!L29</f>
        <v>1</v>
      </c>
    </row>
    <row r="20" spans="1:10">
      <c r="A20" s="545">
        <f>'2.1.จับคู่รายได้กับส่วนต่าง'!B4</f>
        <v>2.6</v>
      </c>
      <c r="B20" s="547" t="str">
        <f>'2.1.จับคู่รายได้กับส่วนต่าง'!C4</f>
        <v>รายได้กองทุน UC - OP แบบเหมาจ่ายต่อผู้มีสิทธิ ให้มีเพียงบัญชีใดบัญชีหนึ่ง</v>
      </c>
      <c r="C20" s="544" t="str">
        <f>'2.1.จับคู่รายได้กับส่วนต่าง'!E7</f>
        <v>1</v>
      </c>
      <c r="D20" s="544" t="str">
        <f>'2.1.จับคู่รายได้กับส่วนต่าง'!I7</f>
        <v>1</v>
      </c>
      <c r="E20" s="544" t="str">
        <f>'2.1.จับคู่รายได้กับส่วนต่าง'!M7</f>
        <v>1</v>
      </c>
      <c r="F20" s="544" t="str">
        <f>'2.1.จับคู่รายได้กับส่วนต่าง'!Q7</f>
        <v>1</v>
      </c>
      <c r="G20" s="544" t="str">
        <f>'2.1.จับคู่รายได้กับส่วนต่าง'!U7</f>
        <v>1</v>
      </c>
      <c r="H20" s="544" t="str">
        <f>'2.1.จับคู่รายได้กับส่วนต่าง'!Y7</f>
        <v>1</v>
      </c>
      <c r="I20" s="544" t="str">
        <f>'2.1.จับคู่รายได้กับส่วนต่าง'!AC7</f>
        <v>1</v>
      </c>
      <c r="J20" s="544" t="str">
        <f>'2.1.จับคู่รายได้กับส่วนต่าง'!AG7</f>
        <v>1</v>
      </c>
    </row>
    <row r="21" spans="1:10">
      <c r="A21" s="545">
        <f>'2.1.จับคู่รายได้กับส่วนต่าง'!B8</f>
        <v>2.7</v>
      </c>
      <c r="B21" s="547" t="str">
        <f>'2.1.จับคู่รายได้กับส่วนต่าง'!C8</f>
        <v>รายได้กองทุน UC - P&amp;P แบบเหมาจ่ายต่อผู้มีสิทธิ ให้มีเพียงบัญชีใดบัญชีหนึ่ง</v>
      </c>
      <c r="C21" s="544" t="str">
        <f>'2.1.จับคู่รายได้กับส่วนต่าง'!E11</f>
        <v>1</v>
      </c>
      <c r="D21" s="544" t="str">
        <f>'2.1.จับคู่รายได้กับส่วนต่าง'!I11</f>
        <v>1</v>
      </c>
      <c r="E21" s="544" t="str">
        <f>'2.1.จับคู่รายได้กับส่วนต่าง'!M11</f>
        <v>1</v>
      </c>
      <c r="F21" s="544" t="str">
        <f>'2.1.จับคู่รายได้กับส่วนต่าง'!Q11</f>
        <v>1</v>
      </c>
      <c r="G21" s="544" t="str">
        <f>'2.1.จับคู่รายได้กับส่วนต่าง'!U11</f>
        <v>1</v>
      </c>
      <c r="H21" s="544" t="str">
        <f>'2.1.จับคู่รายได้กับส่วนต่าง'!Y11</f>
        <v>1</v>
      </c>
      <c r="I21" s="544" t="str">
        <f>'2.1.จับคู่รายได้กับส่วนต่าง'!AC11</f>
        <v>1</v>
      </c>
      <c r="J21" s="544" t="str">
        <f>'2.1.จับคู่รายได้กับส่วนต่าง'!AG11</f>
        <v>1</v>
      </c>
    </row>
    <row r="22" spans="1:10">
      <c r="A22" s="545">
        <f>'2.1.จับคู่รายได้กับส่วนต่าง'!B12</f>
        <v>2.8</v>
      </c>
      <c r="B22" s="547" t="str">
        <f>'2.1.จับคู่รายได้กับส่วนต่าง'!C12</f>
        <v>ลูกหนี้ค่ารักษาสิทธิบุคคลที่มีปัญหาสถานะและสิทธิ ให้มีเพียงบัญชีใดบัญชีหนึ่ง</v>
      </c>
      <c r="C22" s="544" t="str">
        <f>'2.1.จับคู่รายได้กับส่วนต่าง'!E15</f>
        <v>1</v>
      </c>
      <c r="D22" s="544" t="str">
        <f>'2.1.จับคู่รายได้กับส่วนต่าง'!I15</f>
        <v>1</v>
      </c>
      <c r="E22" s="544" t="str">
        <f>'2.1.จับคู่รายได้กับส่วนต่าง'!M15</f>
        <v>1</v>
      </c>
      <c r="F22" s="544" t="str">
        <f>'2.1.จับคู่รายได้กับส่วนต่าง'!Q15</f>
        <v>1</v>
      </c>
      <c r="G22" s="544" t="str">
        <f>'2.1.จับคู่รายได้กับส่วนต่าง'!U15</f>
        <v>1</v>
      </c>
      <c r="H22" s="544" t="str">
        <f>'2.1.จับคู่รายได้กับส่วนต่าง'!Y15</f>
        <v>1</v>
      </c>
      <c r="I22" s="544" t="str">
        <f>'2.1.จับคู่รายได้กับส่วนต่าง'!AC15</f>
        <v>1</v>
      </c>
      <c r="J22" s="544" t="str">
        <f>'2.1.จับคู่รายได้กับส่วนต่าง'!AG15</f>
        <v>1</v>
      </c>
    </row>
    <row r="23" spans="1:10" ht="21.6" thickBot="1">
      <c r="B23" s="553" t="s">
        <v>1888</v>
      </c>
      <c r="C23" s="554">
        <f>C15+C16+C17+C18+C19+C20+C21+C22</f>
        <v>8</v>
      </c>
      <c r="D23" s="554">
        <f t="shared" ref="D23:J23" si="2">D15+D16+D17+D18+D19+D20+D21+D22</f>
        <v>8</v>
      </c>
      <c r="E23" s="554">
        <f t="shared" si="2"/>
        <v>8</v>
      </c>
      <c r="F23" s="554">
        <f t="shared" si="2"/>
        <v>8</v>
      </c>
      <c r="G23" s="554">
        <f t="shared" si="2"/>
        <v>8</v>
      </c>
      <c r="H23" s="554">
        <f t="shared" si="2"/>
        <v>8</v>
      </c>
      <c r="I23" s="554">
        <f t="shared" si="2"/>
        <v>8</v>
      </c>
      <c r="J23" s="554">
        <f t="shared" si="2"/>
        <v>8</v>
      </c>
    </row>
    <row r="24" spans="1:10" s="556" customFormat="1" ht="21.6" thickTop="1">
      <c r="A24" s="550"/>
      <c r="B24" s="551" t="s">
        <v>1171</v>
      </c>
      <c r="C24" s="555">
        <v>8</v>
      </c>
      <c r="D24" s="555">
        <f>C24</f>
        <v>8</v>
      </c>
      <c r="E24" s="555">
        <f t="shared" ref="E24:J24" si="3">D24</f>
        <v>8</v>
      </c>
      <c r="F24" s="555">
        <f t="shared" si="3"/>
        <v>8</v>
      </c>
      <c r="G24" s="555">
        <f t="shared" si="3"/>
        <v>8</v>
      </c>
      <c r="H24" s="555">
        <f t="shared" si="3"/>
        <v>8</v>
      </c>
      <c r="I24" s="555">
        <f t="shared" si="3"/>
        <v>8</v>
      </c>
      <c r="J24" s="555">
        <f t="shared" si="3"/>
        <v>8</v>
      </c>
    </row>
    <row r="25" spans="1:10">
      <c r="A25" s="557">
        <v>3</v>
      </c>
      <c r="B25" s="558" t="s">
        <v>1630</v>
      </c>
      <c r="C25" s="555"/>
      <c r="D25" s="544"/>
      <c r="E25" s="544"/>
      <c r="F25" s="544"/>
      <c r="G25" s="544"/>
      <c r="H25" s="544"/>
      <c r="I25" s="544"/>
      <c r="J25" s="544"/>
    </row>
    <row r="26" spans="1:10">
      <c r="A26" s="559">
        <f>'3. ค่าเผื่อหนี้สงสัยจะสูญ.'!B7</f>
        <v>3.1</v>
      </c>
      <c r="B26" s="560" t="str">
        <f>'3. ค่าเผื่อหนี้สงสัยจะสูญ.'!D7</f>
        <v>ค่าเผื่อหนี้สงสัยจะสูญ - ลูกหนี้ค่าสิ่งส่งตรวจ หน่วยงานภาครัฐ</v>
      </c>
      <c r="C26" s="544" t="str">
        <f>'3. ค่าเผื่อหนี้สงสัยจะสูญ.'!E31</f>
        <v>0.25</v>
      </c>
      <c r="D26" s="544" t="str">
        <f>'3. ค่าเผื่อหนี้สงสัยจะสูญ.'!I31</f>
        <v>0.25</v>
      </c>
      <c r="E26" s="544" t="str">
        <f>'3. ค่าเผื่อหนี้สงสัยจะสูญ.'!M31</f>
        <v>0.25</v>
      </c>
      <c r="F26" s="544" t="str">
        <f>'3. ค่าเผื่อหนี้สงสัยจะสูญ.'!Q31</f>
        <v>0.25</v>
      </c>
      <c r="G26" s="544" t="str">
        <f>'3. ค่าเผื่อหนี้สงสัยจะสูญ.'!U31</f>
        <v>0.25</v>
      </c>
      <c r="H26" s="544" t="str">
        <f>'3. ค่าเผื่อหนี้สงสัยจะสูญ.'!Y31</f>
        <v>0.25</v>
      </c>
      <c r="I26" s="544" t="str">
        <f>'3. ค่าเผื่อหนี้สงสัยจะสูญ.'!AC31</f>
        <v>0.25</v>
      </c>
      <c r="J26" s="544" t="str">
        <f>'3. ค่าเผื่อหนี้สงสัยจะสูญ.'!AG31</f>
        <v>0.25</v>
      </c>
    </row>
    <row r="27" spans="1:10">
      <c r="A27" s="559">
        <f>'3. ค่าเผื่อหนี้สงสัยจะสูญ.'!B8</f>
        <v>3.2</v>
      </c>
      <c r="B27" s="561" t="str">
        <f>'3. ค่าเผื่อหนี้สงสัยจะสูญ.'!D8</f>
        <v>ค่าเผื่อหนี้สงสัยจะสูญ - ลูกหนี้ค่าวัสดุ/อุปกรณ์/น้ำยา หน่วยงานภาครัฐ</v>
      </c>
      <c r="C27" s="544" t="str">
        <f>'3. ค่าเผื่อหนี้สงสัยจะสูญ.'!E32</f>
        <v>0.25</v>
      </c>
      <c r="D27" s="544" t="str">
        <f>'3. ค่าเผื่อหนี้สงสัยจะสูญ.'!I32</f>
        <v>0.25</v>
      </c>
      <c r="E27" s="544" t="str">
        <f>'3. ค่าเผื่อหนี้สงสัยจะสูญ.'!M32</f>
        <v>0.25</v>
      </c>
      <c r="F27" s="544" t="str">
        <f>'3. ค่าเผื่อหนี้สงสัยจะสูญ.'!Q32</f>
        <v>0.25</v>
      </c>
      <c r="G27" s="544" t="str">
        <f>'3. ค่าเผื่อหนี้สงสัยจะสูญ.'!U32</f>
        <v>0.25</v>
      </c>
      <c r="H27" s="544" t="str">
        <f>'3. ค่าเผื่อหนี้สงสัยจะสูญ.'!Y32</f>
        <v>0.25</v>
      </c>
      <c r="I27" s="544" t="str">
        <f>'3. ค่าเผื่อหนี้สงสัยจะสูญ.'!AC32</f>
        <v>0.25</v>
      </c>
      <c r="J27" s="544" t="str">
        <f>'3. ค่าเผื่อหนี้สงสัยจะสูญ.'!AG32</f>
        <v>0.25</v>
      </c>
    </row>
    <row r="28" spans="1:10">
      <c r="A28" s="559">
        <f>'3. ค่าเผื่อหนี้สงสัยจะสูญ.'!B9</f>
        <v>3.3</v>
      </c>
      <c r="B28" s="561" t="str">
        <f>'3. ค่าเผื่อหนี้สงสัยจะสูญ.'!D9</f>
        <v>ค่าเผื่อหนี้สงสัยจะสูญ - ลูกหนี้ค่ารักษาชำระเงิน OP</v>
      </c>
      <c r="C28" s="544" t="str">
        <f>'3. ค่าเผื่อหนี้สงสัยจะสูญ.'!E33</f>
        <v>0.25</v>
      </c>
      <c r="D28" s="544" t="str">
        <f>'3. ค่าเผื่อหนี้สงสัยจะสูญ.'!I33</f>
        <v>0.25</v>
      </c>
      <c r="E28" s="544" t="str">
        <f>'3. ค่าเผื่อหนี้สงสัยจะสูญ.'!M33</f>
        <v>0.25</v>
      </c>
      <c r="F28" s="544" t="str">
        <f>'3. ค่าเผื่อหนี้สงสัยจะสูญ.'!Q33</f>
        <v>0.25</v>
      </c>
      <c r="G28" s="544" t="str">
        <f>'3. ค่าเผื่อหนี้สงสัยจะสูญ.'!U33</f>
        <v>0.25</v>
      </c>
      <c r="H28" s="544" t="str">
        <f>'3. ค่าเผื่อหนี้สงสัยจะสูญ.'!Y33</f>
        <v>0.25</v>
      </c>
      <c r="I28" s="544" t="str">
        <f>'3. ค่าเผื่อหนี้สงสัยจะสูญ.'!AC33</f>
        <v>0.25</v>
      </c>
      <c r="J28" s="544" t="str">
        <f>'3. ค่าเผื่อหนี้สงสัยจะสูญ.'!AG33</f>
        <v>0.25</v>
      </c>
    </row>
    <row r="29" spans="1:10">
      <c r="A29" s="559">
        <f>'3. ค่าเผื่อหนี้สงสัยจะสูญ.'!B10</f>
        <v>3.4</v>
      </c>
      <c r="B29" s="561" t="str">
        <f>'3. ค่าเผื่อหนี้สงสัยจะสูญ.'!D10</f>
        <v>ค่าเผื่อหนี้สงสัยจะสูญ - ลูกหนี้ค่ารักษาชำระเงิน IP</v>
      </c>
      <c r="C29" s="544" t="str">
        <f>'3. ค่าเผื่อหนี้สงสัยจะสูญ.'!E34</f>
        <v>0.25</v>
      </c>
      <c r="D29" s="544" t="str">
        <f>'3. ค่าเผื่อหนี้สงสัยจะสูญ.'!I34</f>
        <v>0.25</v>
      </c>
      <c r="E29" s="544" t="str">
        <f>'3. ค่าเผื่อหนี้สงสัยจะสูญ.'!M34</f>
        <v>0.25</v>
      </c>
      <c r="F29" s="544" t="str">
        <f>'3. ค่าเผื่อหนี้สงสัยจะสูญ.'!Q34</f>
        <v>0.25</v>
      </c>
      <c r="G29" s="544" t="str">
        <f>'3. ค่าเผื่อหนี้สงสัยจะสูญ.'!U34</f>
        <v>0.25</v>
      </c>
      <c r="H29" s="544" t="str">
        <f>'3. ค่าเผื่อหนี้สงสัยจะสูญ.'!Y34</f>
        <v>0.25</v>
      </c>
      <c r="I29" s="544" t="str">
        <f>'3. ค่าเผื่อหนี้สงสัยจะสูญ.'!AC34</f>
        <v>0.25</v>
      </c>
      <c r="J29" s="544" t="str">
        <f>'3. ค่าเผื่อหนี้สงสัยจะสูญ.'!AG34</f>
        <v>0.25</v>
      </c>
    </row>
    <row r="30" spans="1:10">
      <c r="A30" s="559">
        <f>'3. ค่าเผื่อหนี้สงสัยจะสูญ.'!B11</f>
        <v>3.5</v>
      </c>
      <c r="B30" s="562" t="s">
        <v>1806</v>
      </c>
      <c r="C30" s="544" t="str">
        <f>'3. ค่าเผื่อหนี้สงสัยจะสูญ.'!E35</f>
        <v>0.25</v>
      </c>
      <c r="D30" s="544" t="str">
        <f>'3. ค่าเผื่อหนี้สงสัยจะสูญ.'!I35</f>
        <v>0.25</v>
      </c>
      <c r="E30" s="544" t="str">
        <f>'3. ค่าเผื่อหนี้สงสัยจะสูญ.'!M35</f>
        <v>0.25</v>
      </c>
      <c r="F30" s="544" t="str">
        <f>'3. ค่าเผื่อหนี้สงสัยจะสูญ.'!Q35</f>
        <v>0.25</v>
      </c>
      <c r="G30" s="544" t="str">
        <f>'3. ค่าเผื่อหนี้สงสัยจะสูญ.'!U35</f>
        <v>0.25</v>
      </c>
      <c r="H30" s="544" t="str">
        <f>'3. ค่าเผื่อหนี้สงสัยจะสูญ.'!Y35</f>
        <v>0.25</v>
      </c>
      <c r="I30" s="544" t="str">
        <f>'3. ค่าเผื่อหนี้สงสัยจะสูญ.'!AC35</f>
        <v>0.25</v>
      </c>
      <c r="J30" s="544" t="str">
        <f>'3. ค่าเผื่อหนี้สงสัยจะสูญ.'!AG35</f>
        <v>0.25</v>
      </c>
    </row>
    <row r="31" spans="1:10">
      <c r="A31" s="559">
        <f>'3. ค่าเผื่อหนี้สงสัยจะสูญ.'!B12</f>
        <v>3.6</v>
      </c>
      <c r="B31" s="562" t="s">
        <v>1807</v>
      </c>
      <c r="C31" s="544" t="str">
        <f>'3. ค่าเผื่อหนี้สงสัยจะสูญ.'!E36</f>
        <v>0.25</v>
      </c>
      <c r="D31" s="544" t="str">
        <f>'3. ค่าเผื่อหนี้สงสัยจะสูญ.'!I36</f>
        <v>0.25</v>
      </c>
      <c r="E31" s="544" t="str">
        <f>'3. ค่าเผื่อหนี้สงสัยจะสูญ.'!M36</f>
        <v>0.25</v>
      </c>
      <c r="F31" s="544" t="str">
        <f>'3. ค่าเผื่อหนี้สงสัยจะสูญ.'!Q36</f>
        <v>0.25</v>
      </c>
      <c r="G31" s="544" t="str">
        <f>'3. ค่าเผื่อหนี้สงสัยจะสูญ.'!U36</f>
        <v>0.25</v>
      </c>
      <c r="H31" s="544" t="str">
        <f>'3. ค่าเผื่อหนี้สงสัยจะสูญ.'!Y36</f>
        <v>0.25</v>
      </c>
      <c r="I31" s="544" t="str">
        <f>'3. ค่าเผื่อหนี้สงสัยจะสูญ.'!AC36</f>
        <v>0.25</v>
      </c>
      <c r="J31" s="544" t="str">
        <f>'3. ค่าเผื่อหนี้สงสัยจะสูญ.'!AG36</f>
        <v>0.25</v>
      </c>
    </row>
    <row r="32" spans="1:10">
      <c r="A32" s="559">
        <f>'3. ค่าเผื่อหนี้สงสัยจะสูญ.'!B13</f>
        <v>3.7</v>
      </c>
      <c r="B32" s="562" t="s">
        <v>1808</v>
      </c>
      <c r="C32" s="544" t="str">
        <f>'3. ค่าเผื่อหนี้สงสัยจะสูญ.'!E37</f>
        <v>0.25</v>
      </c>
      <c r="D32" s="544" t="str">
        <f>'3. ค่าเผื่อหนี้สงสัยจะสูญ.'!I37</f>
        <v>0.25</v>
      </c>
      <c r="E32" s="544" t="str">
        <f>'3. ค่าเผื่อหนี้สงสัยจะสูญ.'!M37</f>
        <v>0.25</v>
      </c>
      <c r="F32" s="544" t="str">
        <f>'3. ค่าเผื่อหนี้สงสัยจะสูญ.'!Q37</f>
        <v>0.25</v>
      </c>
      <c r="G32" s="544" t="str">
        <f>'3. ค่าเผื่อหนี้สงสัยจะสูญ.'!U37</f>
        <v>0.25</v>
      </c>
      <c r="H32" s="544" t="str">
        <f>'3. ค่าเผื่อหนี้สงสัยจะสูญ.'!Y37</f>
        <v>0.25</v>
      </c>
      <c r="I32" s="544" t="str">
        <f>'3. ค่าเผื่อหนี้สงสัยจะสูญ.'!AC37</f>
        <v>0.25</v>
      </c>
      <c r="J32" s="544" t="str">
        <f>'3. ค่าเผื่อหนี้สงสัยจะสูญ.'!AG37</f>
        <v>0.25</v>
      </c>
    </row>
    <row r="33" spans="1:10">
      <c r="A33" s="559">
        <v>3.8</v>
      </c>
      <c r="B33" s="561" t="str">
        <f>'3. ค่าเผื่อหนี้สงสัยจะสูญ.'!D40</f>
        <v>หนี้สงสัยจะสูญ-ลูกหนี้ค่าสิ่งส่งตรวจ -หน่วยงานภาครัฐ</v>
      </c>
      <c r="C33" s="544" t="str">
        <f>'3. ค่าเผื่อหนี้สงสัยจะสูญ.'!E42</f>
        <v>0.25</v>
      </c>
      <c r="D33" s="544" t="str">
        <f>'3. ค่าเผื่อหนี้สงสัยจะสูญ.'!I42</f>
        <v>0.25</v>
      </c>
      <c r="E33" s="544" t="str">
        <f>'3. ค่าเผื่อหนี้สงสัยจะสูญ.'!M42</f>
        <v>0.25</v>
      </c>
      <c r="F33" s="544" t="str">
        <f>'3. ค่าเผื่อหนี้สงสัยจะสูญ.'!Q42</f>
        <v>0.25</v>
      </c>
      <c r="G33" s="544" t="str">
        <f>'3. ค่าเผื่อหนี้สงสัยจะสูญ.'!U42</f>
        <v>0.25</v>
      </c>
      <c r="H33" s="544" t="str">
        <f>'3. ค่าเผื่อหนี้สงสัยจะสูญ.'!Y42</f>
        <v>0.25</v>
      </c>
      <c r="I33" s="544" t="str">
        <f>'3. ค่าเผื่อหนี้สงสัยจะสูญ.'!AC42</f>
        <v>0.25</v>
      </c>
      <c r="J33" s="544" t="str">
        <f>'3. ค่าเผื่อหนี้สงสัยจะสูญ.'!AG42</f>
        <v>0.25</v>
      </c>
    </row>
    <row r="34" spans="1:10">
      <c r="A34" s="563">
        <v>3.9</v>
      </c>
      <c r="B34" s="561" t="str">
        <f>'3. ค่าเผื่อหนี้สงสัยจะสูญ.'!D46</f>
        <v>หนี้สงสัยจะสูญ-ลูกหนี้ค่าวัสดุ/อุปกรณ์/น้ำยา-หน่วยงานภาครัฐ</v>
      </c>
      <c r="C34" s="544" t="str">
        <f>'3. ค่าเผื่อหนี้สงสัยจะสูญ.'!E48</f>
        <v>0.25</v>
      </c>
      <c r="D34" s="544" t="str">
        <f>'3. ค่าเผื่อหนี้สงสัยจะสูญ.'!I48</f>
        <v>0.25</v>
      </c>
      <c r="E34" s="544" t="str">
        <f>'3. ค่าเผื่อหนี้สงสัยจะสูญ.'!M48</f>
        <v>0.25</v>
      </c>
      <c r="F34" s="544" t="str">
        <f>'3. ค่าเผื่อหนี้สงสัยจะสูญ.'!Q48</f>
        <v>0.25</v>
      </c>
      <c r="G34" s="544" t="str">
        <f>'3. ค่าเผื่อหนี้สงสัยจะสูญ.'!U48</f>
        <v>0.25</v>
      </c>
      <c r="H34" s="544" t="str">
        <f>'3. ค่าเผื่อหนี้สงสัยจะสูญ.'!Y48</f>
        <v>0.25</v>
      </c>
      <c r="I34" s="544" t="str">
        <f>'3. ค่าเผื่อหนี้สงสัยจะสูญ.'!AC48</f>
        <v>0.25</v>
      </c>
      <c r="J34" s="544" t="str">
        <f>'3. ค่าเผื่อหนี้สงสัยจะสูญ.'!AG48</f>
        <v>0.25</v>
      </c>
    </row>
    <row r="35" spans="1:10">
      <c r="A35" s="564">
        <v>3.1</v>
      </c>
      <c r="B35" s="565" t="str">
        <f>'3. ค่าเผื่อหนี้สงสัยจะสูญ.'!D52</f>
        <v>หนี้สงสัยจะสูญ-ลูกหนี้ค่ารักษา-ชำระเงิน OP</v>
      </c>
      <c r="C35" s="544" t="str">
        <f>'3. ค่าเผื่อหนี้สงสัยจะสูญ.'!E54</f>
        <v>0.25</v>
      </c>
      <c r="D35" s="544" t="str">
        <f>'3. ค่าเผื่อหนี้สงสัยจะสูญ.'!I54</f>
        <v>0.25</v>
      </c>
      <c r="E35" s="544" t="str">
        <f>'3. ค่าเผื่อหนี้สงสัยจะสูญ.'!M54</f>
        <v>0.25</v>
      </c>
      <c r="F35" s="544" t="str">
        <f>'3. ค่าเผื่อหนี้สงสัยจะสูญ.'!Q54</f>
        <v>0.25</v>
      </c>
      <c r="G35" s="544" t="str">
        <f>'3. ค่าเผื่อหนี้สงสัยจะสูญ.'!U54</f>
        <v>0.25</v>
      </c>
      <c r="H35" s="544" t="str">
        <f>'3. ค่าเผื่อหนี้สงสัยจะสูญ.'!Y54</f>
        <v>0.25</v>
      </c>
      <c r="I35" s="544" t="str">
        <f>'3. ค่าเผื่อหนี้สงสัยจะสูญ.'!AC54</f>
        <v>0.25</v>
      </c>
      <c r="J35" s="544" t="str">
        <f>'3. ค่าเผื่อหนี้สงสัยจะสูญ.'!AG54</f>
        <v>0.25</v>
      </c>
    </row>
    <row r="36" spans="1:10">
      <c r="A36" s="559">
        <v>3.11</v>
      </c>
      <c r="B36" s="566" t="s">
        <v>1365</v>
      </c>
      <c r="C36" s="544" t="str">
        <f>'3. ค่าเผื่อหนี้สงสัยจะสูญ.'!E60</f>
        <v>0.25</v>
      </c>
      <c r="D36" s="544" t="str">
        <f>'3. ค่าเผื่อหนี้สงสัยจะสูญ.'!I60</f>
        <v>0.25</v>
      </c>
      <c r="E36" s="544" t="str">
        <f>'3. ค่าเผื่อหนี้สงสัยจะสูญ.'!M60</f>
        <v>0.25</v>
      </c>
      <c r="F36" s="544" t="str">
        <f>'3. ค่าเผื่อหนี้สงสัยจะสูญ.'!Q60</f>
        <v>0.25</v>
      </c>
      <c r="G36" s="544" t="str">
        <f>'3. ค่าเผื่อหนี้สงสัยจะสูญ.'!U60</f>
        <v>0.25</v>
      </c>
      <c r="H36" s="544" t="str">
        <f>'3. ค่าเผื่อหนี้สงสัยจะสูญ.'!Y60</f>
        <v>0.25</v>
      </c>
      <c r="I36" s="544" t="str">
        <f>'3. ค่าเผื่อหนี้สงสัยจะสูญ.'!AC60</f>
        <v>0.25</v>
      </c>
      <c r="J36" s="544" t="str">
        <f>'3. ค่าเผื่อหนี้สงสัยจะสูญ.'!AG60</f>
        <v>0.25</v>
      </c>
    </row>
    <row r="37" spans="1:10">
      <c r="A37" s="559">
        <v>3.12</v>
      </c>
      <c r="B37" s="562" t="s">
        <v>1863</v>
      </c>
      <c r="C37" s="544" t="str">
        <f>'3. ค่าเผื่อหนี้สงสัยจะสูญ.'!E65</f>
        <v>0.25</v>
      </c>
      <c r="D37" s="544" t="str">
        <f>'3. ค่าเผื่อหนี้สงสัยจะสูญ.'!I65</f>
        <v>0.25</v>
      </c>
      <c r="E37" s="544" t="str">
        <f>'3. ค่าเผื่อหนี้สงสัยจะสูญ.'!M65</f>
        <v>0.25</v>
      </c>
      <c r="F37" s="544" t="str">
        <f>'3. ค่าเผื่อหนี้สงสัยจะสูญ.'!Q65</f>
        <v>0.25</v>
      </c>
      <c r="G37" s="544" t="str">
        <f>'3. ค่าเผื่อหนี้สงสัยจะสูญ.'!U65</f>
        <v>0.25</v>
      </c>
      <c r="H37" s="544" t="str">
        <f>'3. ค่าเผื่อหนี้สงสัยจะสูญ.'!Y65</f>
        <v>0.25</v>
      </c>
      <c r="I37" s="544" t="str">
        <f>'3. ค่าเผื่อหนี้สงสัยจะสูญ.'!AC65</f>
        <v>0.25</v>
      </c>
      <c r="J37" s="544" t="str">
        <f>'3. ค่าเผื่อหนี้สงสัยจะสูญ.'!AG65</f>
        <v>0.25</v>
      </c>
    </row>
    <row r="38" spans="1:10">
      <c r="A38" s="559">
        <v>3.13</v>
      </c>
      <c r="B38" s="562" t="s">
        <v>1865</v>
      </c>
      <c r="C38" s="544" t="str">
        <f>'3. ค่าเผื่อหนี้สงสัยจะสูญ.'!E70</f>
        <v>0.25</v>
      </c>
      <c r="D38" s="544" t="str">
        <f>'3. ค่าเผื่อหนี้สงสัยจะสูญ.'!I70</f>
        <v>0.25</v>
      </c>
      <c r="E38" s="544" t="str">
        <f>'3. ค่าเผื่อหนี้สงสัยจะสูญ.'!M70</f>
        <v>0.25</v>
      </c>
      <c r="F38" s="544" t="str">
        <f>'3. ค่าเผื่อหนี้สงสัยจะสูญ.'!Q70</f>
        <v>0.25</v>
      </c>
      <c r="G38" s="544" t="str">
        <f>'3. ค่าเผื่อหนี้สงสัยจะสูญ.'!U70</f>
        <v>0.25</v>
      </c>
      <c r="H38" s="544" t="str">
        <f>'3. ค่าเผื่อหนี้สงสัยจะสูญ.'!Y70</f>
        <v>0.25</v>
      </c>
      <c r="I38" s="544" t="str">
        <f>'3. ค่าเผื่อหนี้สงสัยจะสูญ.'!AC70</f>
        <v>0.25</v>
      </c>
      <c r="J38" s="544" t="str">
        <f>'3. ค่าเผื่อหนี้สงสัยจะสูญ.'!AG70</f>
        <v>0.25</v>
      </c>
    </row>
    <row r="39" spans="1:10">
      <c r="A39" s="559">
        <v>3.14</v>
      </c>
      <c r="B39" s="562" t="s">
        <v>1867</v>
      </c>
      <c r="C39" s="544" t="str">
        <f>'3. ค่าเผื่อหนี้สงสัยจะสูญ.'!E75</f>
        <v>0.25</v>
      </c>
      <c r="D39" s="544" t="str">
        <f>'3. ค่าเผื่อหนี้สงสัยจะสูญ.'!I75</f>
        <v>0.25</v>
      </c>
      <c r="E39" s="544" t="str">
        <f>'3. ค่าเผื่อหนี้สงสัยจะสูญ.'!M75</f>
        <v>0.25</v>
      </c>
      <c r="F39" s="544" t="str">
        <f>'3. ค่าเผื่อหนี้สงสัยจะสูญ.'!Q75</f>
        <v>0.25</v>
      </c>
      <c r="G39" s="544" t="str">
        <f>'3. ค่าเผื่อหนี้สงสัยจะสูญ.'!U75</f>
        <v>0.25</v>
      </c>
      <c r="H39" s="544" t="str">
        <f>'3. ค่าเผื่อหนี้สงสัยจะสูญ.'!Y75</f>
        <v>0.25</v>
      </c>
      <c r="I39" s="544" t="str">
        <f>'3. ค่าเผื่อหนี้สงสัยจะสูญ.'!AC75</f>
        <v>0.25</v>
      </c>
      <c r="J39" s="544" t="str">
        <f>'3. ค่าเผื่อหนี้สงสัยจะสูญ.'!AG75</f>
        <v>0.25</v>
      </c>
    </row>
    <row r="40" spans="1:10" ht="21.6" thickBot="1">
      <c r="B40" s="567" t="s">
        <v>1888</v>
      </c>
      <c r="C40" s="568">
        <f>C26+C27+C28+C29+C30+C31+C32+C33+C34+C35+C36+C37+C38+C39</f>
        <v>3.5</v>
      </c>
      <c r="D40" s="568">
        <f t="shared" ref="D40:J40" si="4">D26+D27+D28+D29+D30+D31+D32+D33+D34+D35+D36+D37+D38+D39</f>
        <v>3.5</v>
      </c>
      <c r="E40" s="568">
        <f t="shared" si="4"/>
        <v>3.5</v>
      </c>
      <c r="F40" s="568">
        <f t="shared" si="4"/>
        <v>3.5</v>
      </c>
      <c r="G40" s="568">
        <f t="shared" si="4"/>
        <v>3.5</v>
      </c>
      <c r="H40" s="568">
        <f t="shared" si="4"/>
        <v>3.5</v>
      </c>
      <c r="I40" s="568">
        <f t="shared" si="4"/>
        <v>3.5</v>
      </c>
      <c r="J40" s="568">
        <f t="shared" si="4"/>
        <v>3.5</v>
      </c>
    </row>
    <row r="41" spans="1:10" ht="21.6" thickTop="1">
      <c r="A41" s="539"/>
      <c r="B41" s="551" t="s">
        <v>1171</v>
      </c>
      <c r="C41" s="544">
        <v>3.5</v>
      </c>
      <c r="D41" s="544">
        <f>C41</f>
        <v>3.5</v>
      </c>
      <c r="E41" s="544">
        <f t="shared" ref="E41:J41" si="5">D41</f>
        <v>3.5</v>
      </c>
      <c r="F41" s="544">
        <f t="shared" si="5"/>
        <v>3.5</v>
      </c>
      <c r="G41" s="544">
        <f t="shared" si="5"/>
        <v>3.5</v>
      </c>
      <c r="H41" s="544">
        <f t="shared" si="5"/>
        <v>3.5</v>
      </c>
      <c r="I41" s="544">
        <f t="shared" si="5"/>
        <v>3.5</v>
      </c>
      <c r="J41" s="544">
        <f t="shared" si="5"/>
        <v>3.5</v>
      </c>
    </row>
    <row r="42" spans="1:10">
      <c r="A42" s="569"/>
      <c r="B42" s="570" t="s">
        <v>2392</v>
      </c>
      <c r="C42" s="571"/>
      <c r="D42" s="571"/>
      <c r="E42" s="571"/>
      <c r="F42" s="571"/>
      <c r="G42" s="571"/>
      <c r="H42" s="571"/>
      <c r="I42" s="571"/>
      <c r="J42" s="571"/>
    </row>
    <row r="43" spans="1:10">
      <c r="A43" s="569">
        <v>1</v>
      </c>
      <c r="B43" s="543" t="str">
        <f>'จับคู่ลูกหนี้-รายได้ข้อสังเกต'!C5</f>
        <v>ลูกหนี้ค่ารักษา-เบิกต้นสังกัด IP</v>
      </c>
      <c r="C43" s="571" t="str">
        <f>'จับคู่ลูกหนี้-รายได้ข้อสังเกต'!E9</f>
        <v>1</v>
      </c>
      <c r="D43" s="571" t="str">
        <f>'จับคู่ลูกหนี้-รายได้ข้อสังเกต'!G9</f>
        <v>1</v>
      </c>
      <c r="E43" s="571" t="str">
        <f>'จับคู่ลูกหนี้-รายได้ข้อสังเกต'!I9</f>
        <v>1</v>
      </c>
      <c r="F43" s="571" t="str">
        <f>'จับคู่ลูกหนี้-รายได้ข้อสังเกต'!K9</f>
        <v>1</v>
      </c>
      <c r="G43" s="571" t="str">
        <f>'จับคู่ลูกหนี้-รายได้ข้อสังเกต'!M9</f>
        <v>1</v>
      </c>
      <c r="H43" s="571" t="str">
        <f>'จับคู่ลูกหนี้-รายได้ข้อสังเกต'!O9</f>
        <v>1</v>
      </c>
      <c r="I43" s="571" t="str">
        <f>'จับคู่ลูกหนี้-รายได้ข้อสังเกต'!Q9</f>
        <v>1</v>
      </c>
      <c r="J43" s="571" t="str">
        <f>'จับคู่ลูกหนี้-รายได้ข้อสังเกต'!S9</f>
        <v>1</v>
      </c>
    </row>
    <row r="44" spans="1:10">
      <c r="A44" s="569">
        <v>2</v>
      </c>
      <c r="B44" s="543" t="str">
        <f>'จับคู่ลูกหนี้-รายได้ข้อสังเกต'!C10</f>
        <v>ลูกหนี้- ระบบปฏิบัติการฉุกเฉิน</v>
      </c>
      <c r="C44" s="571" t="str">
        <f>'จับคู่ลูกหนี้-รายได้ข้อสังเกต'!E14</f>
        <v>1</v>
      </c>
      <c r="D44" s="571" t="str">
        <f>'จับคู่ลูกหนี้-รายได้ข้อสังเกต'!G14</f>
        <v>1</v>
      </c>
      <c r="E44" s="571" t="str">
        <f>'จับคู่ลูกหนี้-รายได้ข้อสังเกต'!I14</f>
        <v>1</v>
      </c>
      <c r="F44" s="571" t="str">
        <f>'จับคู่ลูกหนี้-รายได้ข้อสังเกต'!K14</f>
        <v>1</v>
      </c>
      <c r="G44" s="571" t="str">
        <f>'จับคู่ลูกหนี้-รายได้ข้อสังเกต'!M14</f>
        <v>1</v>
      </c>
      <c r="H44" s="571" t="str">
        <f>'จับคู่ลูกหนี้-รายได้ข้อสังเกต'!O14</f>
        <v>1</v>
      </c>
      <c r="I44" s="571" t="str">
        <f>'จับคู่ลูกหนี้-รายได้ข้อสังเกต'!Q14</f>
        <v>1</v>
      </c>
      <c r="J44" s="571" t="str">
        <f>'จับคู่ลูกหนี้-รายได้ข้อสังเกต'!S14</f>
        <v>1</v>
      </c>
    </row>
    <row r="45" spans="1:10">
      <c r="A45" s="569">
        <v>3</v>
      </c>
      <c r="B45" s="543" t="str">
        <f>'จับคู่ลูกหนี้-รายได้ข้อสังเกต'!C15</f>
        <v>ลูกหนี้ค่ารักษา UC- OP ใน CUP</v>
      </c>
      <c r="C45" s="571" t="str">
        <f>'จับคู่ลูกหนี้-รายได้ข้อสังเกต'!E19</f>
        <v>1</v>
      </c>
      <c r="D45" s="571" t="str">
        <f>'จับคู่ลูกหนี้-รายได้ข้อสังเกต'!G19</f>
        <v>1</v>
      </c>
      <c r="E45" s="571" t="str">
        <f>'จับคู่ลูกหนี้-รายได้ข้อสังเกต'!I19</f>
        <v>1</v>
      </c>
      <c r="F45" s="571" t="str">
        <f>'จับคู่ลูกหนี้-รายได้ข้อสังเกต'!K19</f>
        <v>1</v>
      </c>
      <c r="G45" s="571" t="str">
        <f>'จับคู่ลูกหนี้-รายได้ข้อสังเกต'!M19</f>
        <v>1</v>
      </c>
      <c r="H45" s="571" t="str">
        <f>'จับคู่ลูกหนี้-รายได้ข้อสังเกต'!O19</f>
        <v>1</v>
      </c>
      <c r="I45" s="571" t="str">
        <f>'จับคู่ลูกหนี้-รายได้ข้อสังเกต'!Q19</f>
        <v>1</v>
      </c>
      <c r="J45" s="571" t="str">
        <f>'จับคู่ลูกหนี้-รายได้ข้อสังเกต'!S19</f>
        <v>1</v>
      </c>
    </row>
    <row r="46" spans="1:10">
      <c r="A46" s="569">
        <v>4</v>
      </c>
      <c r="B46" s="572" t="str">
        <f>'จับคู่ลูกหนี้-รายได้ข้อสังเกต'!C20</f>
        <v>ลูกหนี้ค่ารักษา UC- IP ใน CUP</v>
      </c>
      <c r="C46" s="571" t="str">
        <f>'จับคู่ลูกหนี้-รายได้ข้อสังเกต'!E26</f>
        <v>0.00</v>
      </c>
      <c r="D46" s="571" t="str">
        <f>'จับคู่ลูกหนี้-รายได้ข้อสังเกต'!G26</f>
        <v>1</v>
      </c>
      <c r="E46" s="571" t="str">
        <f>'จับคู่ลูกหนี้-รายได้ข้อสังเกต'!I26</f>
        <v>1</v>
      </c>
      <c r="F46" s="571" t="str">
        <f>'จับคู่ลูกหนี้-รายได้ข้อสังเกต'!K26</f>
        <v>1</v>
      </c>
      <c r="G46" s="571" t="str">
        <f>'จับคู่ลูกหนี้-รายได้ข้อสังเกต'!M26</f>
        <v>1</v>
      </c>
      <c r="H46" s="571" t="str">
        <f>'จับคู่ลูกหนี้-รายได้ข้อสังเกต'!O26</f>
        <v>1</v>
      </c>
      <c r="I46" s="571" t="str">
        <f>'จับคู่ลูกหนี้-รายได้ข้อสังเกต'!Q26</f>
        <v>0.00</v>
      </c>
      <c r="J46" s="571" t="str">
        <f>'จับคู่ลูกหนี้-รายได้ข้อสังเกต'!S26</f>
        <v>1</v>
      </c>
    </row>
    <row r="47" spans="1:10">
      <c r="A47" s="569">
        <v>5</v>
      </c>
      <c r="B47" s="572" t="str">
        <f>'จับคู่ลูกหนี้-รายได้ข้อสังเกต'!C31</f>
        <v xml:space="preserve">ลูกหนี้ค่ารักษาด้านการสร้างเสริมสุขภาพและป้องกันโรค (P&amp;P) </v>
      </c>
      <c r="C47" s="571" t="str">
        <f>'จับคู่ลูกหนี้-รายได้ข้อสังเกต'!E38</f>
        <v>1</v>
      </c>
      <c r="D47" s="571" t="str">
        <f>'จับคู่ลูกหนี้-รายได้ข้อสังเกต'!G38</f>
        <v>1</v>
      </c>
      <c r="E47" s="571" t="str">
        <f>'จับคู่ลูกหนี้-รายได้ข้อสังเกต'!I38</f>
        <v>1</v>
      </c>
      <c r="F47" s="571" t="str">
        <f>'จับคู่ลูกหนี้-รายได้ข้อสังเกต'!K38</f>
        <v>1</v>
      </c>
      <c r="G47" s="571" t="str">
        <f>'จับคู่ลูกหนี้-รายได้ข้อสังเกต'!M38</f>
        <v>1</v>
      </c>
      <c r="H47" s="571" t="str">
        <f>'จับคู่ลูกหนี้-รายได้ข้อสังเกต'!O38</f>
        <v>1</v>
      </c>
      <c r="I47" s="571" t="str">
        <f>'จับคู่ลูกหนี้-รายได้ข้อสังเกต'!Q38</f>
        <v>1</v>
      </c>
      <c r="J47" s="571" t="str">
        <f>'จับคู่ลูกหนี้-รายได้ข้อสังเกต'!S38</f>
        <v>1</v>
      </c>
    </row>
    <row r="48" spans="1:10">
      <c r="A48" s="569">
        <v>6</v>
      </c>
      <c r="B48" s="543" t="str">
        <f>'จับคู่ลูกหนี้-รายได้ข้อสังเกต'!C39</f>
        <v>ลูกหนี้ค่ารักษา UC-OP นอก CUP (ในจังหวัดสังกัด สธ.)</v>
      </c>
      <c r="C48" s="571" t="str">
        <f>'จับคู่ลูกหนี้-รายได้ข้อสังเกต'!E44</f>
        <v>1</v>
      </c>
      <c r="D48" s="571" t="str">
        <f>'จับคู่ลูกหนี้-รายได้ข้อสังเกต'!G44</f>
        <v>1</v>
      </c>
      <c r="E48" s="571" t="str">
        <f>'จับคู่ลูกหนี้-รายได้ข้อสังเกต'!I44</f>
        <v>1</v>
      </c>
      <c r="F48" s="571" t="str">
        <f>'จับคู่ลูกหนี้-รายได้ข้อสังเกต'!K44</f>
        <v>1</v>
      </c>
      <c r="G48" s="571" t="str">
        <f>'จับคู่ลูกหนี้-รายได้ข้อสังเกต'!M44</f>
        <v>1</v>
      </c>
      <c r="H48" s="571" t="str">
        <f>'จับคู่ลูกหนี้-รายได้ข้อสังเกต'!O44</f>
        <v>1</v>
      </c>
      <c r="I48" s="571" t="str">
        <f>'จับคู่ลูกหนี้-รายได้ข้อสังเกต'!Q44</f>
        <v>1</v>
      </c>
      <c r="J48" s="571" t="str">
        <f>'จับคู่ลูกหนี้-รายได้ข้อสังเกต'!S44</f>
        <v>1</v>
      </c>
    </row>
    <row r="49" spans="1:10">
      <c r="A49" s="569">
        <v>7</v>
      </c>
      <c r="B49" s="543" t="str">
        <f>'จับคู่ลูกหนี้-รายได้ข้อสังเกต'!C45</f>
        <v>ลูกหนี้ค่ารักษา UC OP  บริการเฉพาะ (CR)</v>
      </c>
      <c r="C49" s="571" t="str">
        <f>'จับคู่ลูกหนี้-รายได้ข้อสังเกต'!E49</f>
        <v>1</v>
      </c>
      <c r="D49" s="571" t="str">
        <f>'จับคู่ลูกหนี้-รายได้ข้อสังเกต'!G49</f>
        <v>1</v>
      </c>
      <c r="E49" s="571" t="str">
        <f>'จับคู่ลูกหนี้-รายได้ข้อสังเกต'!I49</f>
        <v>1</v>
      </c>
      <c r="F49" s="571" t="str">
        <f>'จับคู่ลูกหนี้-รายได้ข้อสังเกต'!K49</f>
        <v>1</v>
      </c>
      <c r="G49" s="571" t="str">
        <f>'จับคู่ลูกหนี้-รายได้ข้อสังเกต'!M49</f>
        <v>1</v>
      </c>
      <c r="H49" s="571" t="str">
        <f>'จับคู่ลูกหนี้-รายได้ข้อสังเกต'!O49</f>
        <v>1</v>
      </c>
      <c r="I49" s="571" t="str">
        <f>'จับคู่ลูกหนี้-รายได้ข้อสังเกต'!Q49</f>
        <v>1</v>
      </c>
      <c r="J49" s="571" t="str">
        <f>'จับคู่ลูกหนี้-รายได้ข้อสังเกต'!S49</f>
        <v>1</v>
      </c>
    </row>
    <row r="50" spans="1:10">
      <c r="A50" s="569">
        <v>8</v>
      </c>
      <c r="B50" s="543" t="str">
        <f>'จับคู่ลูกหนี้-รายได้ข้อสังเกต'!C50</f>
        <v>ลูกหนี้ค่ารักษา UC IP  บริการเฉพาะ (CR)</v>
      </c>
      <c r="C50" s="571" t="str">
        <f>'จับคู่ลูกหนี้-รายได้ข้อสังเกต'!E54</f>
        <v>0.00</v>
      </c>
      <c r="D50" s="571" t="str">
        <f>'จับคู่ลูกหนี้-รายได้ข้อสังเกต'!G54</f>
        <v>1</v>
      </c>
      <c r="E50" s="571" t="str">
        <f>'จับคู่ลูกหนี้-รายได้ข้อสังเกต'!I54</f>
        <v>1</v>
      </c>
      <c r="F50" s="571" t="str">
        <f>'จับคู่ลูกหนี้-รายได้ข้อสังเกต'!K54</f>
        <v>1</v>
      </c>
      <c r="G50" s="571" t="str">
        <f>'จับคู่ลูกหนี้-รายได้ข้อสังเกต'!M54</f>
        <v>1</v>
      </c>
      <c r="H50" s="571" t="str">
        <f>'จับคู่ลูกหนี้-รายได้ข้อสังเกต'!O54</f>
        <v>1</v>
      </c>
      <c r="I50" s="571" t="str">
        <f>'จับคู่ลูกหนี้-รายได้ข้อสังเกต'!Q54</f>
        <v>1</v>
      </c>
      <c r="J50" s="571" t="str">
        <f>'จับคู่ลูกหนี้-รายได้ข้อสังเกต'!S54</f>
        <v>1</v>
      </c>
    </row>
    <row r="51" spans="1:10">
      <c r="A51" s="569">
        <v>9</v>
      </c>
      <c r="B51" s="543" t="str">
        <f>'จับคู่ลูกหนี้-รายได้ข้อสังเกต'!C60</f>
        <v>ลูกหนี้ค่ารักษาประกันสังคม OP-เครือข่าย</v>
      </c>
      <c r="C51" s="571" t="str">
        <f>'จับคู่ลูกหนี้-รายได้ข้อสังเกต'!E64</f>
        <v>1</v>
      </c>
      <c r="D51" s="571" t="str">
        <f>'จับคู่ลูกหนี้-รายได้ข้อสังเกต'!G64</f>
        <v>1</v>
      </c>
      <c r="E51" s="571" t="str">
        <f>'จับคู่ลูกหนี้-รายได้ข้อสังเกต'!I64</f>
        <v>1</v>
      </c>
      <c r="F51" s="571" t="str">
        <f>'จับคู่ลูกหนี้-รายได้ข้อสังเกต'!K64</f>
        <v>1</v>
      </c>
      <c r="G51" s="571" t="str">
        <f>'จับคู่ลูกหนี้-รายได้ข้อสังเกต'!M64</f>
        <v>1</v>
      </c>
      <c r="H51" s="571" t="str">
        <f>'จับคู่ลูกหนี้-รายได้ข้อสังเกต'!O64</f>
        <v>1</v>
      </c>
      <c r="I51" s="571" t="str">
        <f>'จับคู่ลูกหนี้-รายได้ข้อสังเกต'!Q64</f>
        <v>1</v>
      </c>
      <c r="J51" s="571" t="str">
        <f>'จับคู่ลูกหนี้-รายได้ข้อสังเกต'!S64</f>
        <v>1</v>
      </c>
    </row>
    <row r="52" spans="1:10">
      <c r="A52" s="569">
        <v>10</v>
      </c>
      <c r="B52" s="543" t="str">
        <f>'จับคู่ลูกหนี้-รายได้ข้อสังเกต'!C65</f>
        <v>ลูกหนี้ค่ารักษาประกันสังคม IP-เครือข่าย</v>
      </c>
      <c r="C52" s="571" t="str">
        <f>'จับคู่ลูกหนี้-รายได้ข้อสังเกต'!E69</f>
        <v>1</v>
      </c>
      <c r="D52" s="571" t="str">
        <f>'จับคู่ลูกหนี้-รายได้ข้อสังเกต'!G69</f>
        <v>1</v>
      </c>
      <c r="E52" s="571" t="str">
        <f>'จับคู่ลูกหนี้-รายได้ข้อสังเกต'!I69</f>
        <v>1</v>
      </c>
      <c r="F52" s="571" t="str">
        <f>'จับคู่ลูกหนี้-รายได้ข้อสังเกต'!K69</f>
        <v>1</v>
      </c>
      <c r="G52" s="571" t="str">
        <f>'จับคู่ลูกหนี้-รายได้ข้อสังเกต'!M69</f>
        <v>1</v>
      </c>
      <c r="H52" s="571" t="str">
        <f>'จับคู่ลูกหนี้-รายได้ข้อสังเกต'!O69</f>
        <v>1</v>
      </c>
      <c r="I52" s="571" t="str">
        <f>'จับคู่ลูกหนี้-รายได้ข้อสังเกต'!Q69</f>
        <v>1</v>
      </c>
      <c r="J52" s="571" t="str">
        <f>'จับคู่ลูกหนี้-รายได้ข้อสังเกต'!S69</f>
        <v>1</v>
      </c>
    </row>
    <row r="53" spans="1:10" ht="42">
      <c r="A53" s="569">
        <v>11</v>
      </c>
      <c r="B53" s="543" t="str">
        <f>'จับคู่ลูกหนี้-รายได้ข้อสังเกต'!C75</f>
        <v>ลูกหนี้ค่ารักษาประกันสังคม-กองทุนทดแทน (ลูกหนี้อาจน้อยกว่ารายได้ เนื่องจากเงินเหมาจ่ายรายหัวกรณีผู้พิการ)</v>
      </c>
      <c r="C53" s="571" t="str">
        <f>'จับคู่ลูกหนี้-รายได้ข้อสังเกต'!E79</f>
        <v>1</v>
      </c>
      <c r="D53" s="571" t="str">
        <f>'จับคู่ลูกหนี้-รายได้ข้อสังเกต'!G79</f>
        <v>1</v>
      </c>
      <c r="E53" s="571" t="str">
        <f>'จับคู่ลูกหนี้-รายได้ข้อสังเกต'!I79</f>
        <v>1</v>
      </c>
      <c r="F53" s="571" t="str">
        <f>'จับคู่ลูกหนี้-รายได้ข้อสังเกต'!K79</f>
        <v>1</v>
      </c>
      <c r="G53" s="571" t="str">
        <f>'จับคู่ลูกหนี้-รายได้ข้อสังเกต'!M79</f>
        <v>1</v>
      </c>
      <c r="H53" s="571" t="str">
        <f>'จับคู่ลูกหนี้-รายได้ข้อสังเกต'!O79</f>
        <v>1</v>
      </c>
      <c r="I53" s="571" t="str">
        <f>'จับคู่ลูกหนี้-รายได้ข้อสังเกต'!Q79</f>
        <v>1</v>
      </c>
      <c r="J53" s="571" t="str">
        <f>'จับคู่ลูกหนี้-รายได้ข้อสังเกต'!S79</f>
        <v>1</v>
      </c>
    </row>
    <row r="54" spans="1:10">
      <c r="A54" s="569">
        <v>12</v>
      </c>
      <c r="B54" s="543" t="str">
        <f>'จับคู่ลูกหนี้-รายได้ข้อสังเกต'!C80</f>
        <v>ลูกหนี้ค่ารักษาประกันสังคม 72 ชั่วโมงแรก</v>
      </c>
      <c r="C54" s="571" t="str">
        <f>'จับคู่ลูกหนี้-รายได้ข้อสังเกต'!E84</f>
        <v>1</v>
      </c>
      <c r="D54" s="571" t="str">
        <f>'จับคู่ลูกหนี้-รายได้ข้อสังเกต'!G84</f>
        <v>1</v>
      </c>
      <c r="E54" s="571" t="str">
        <f>'จับคู่ลูกหนี้-รายได้ข้อสังเกต'!I84</f>
        <v>1</v>
      </c>
      <c r="F54" s="571" t="str">
        <f>'จับคู่ลูกหนี้-รายได้ข้อสังเกต'!K84</f>
        <v>1</v>
      </c>
      <c r="G54" s="571" t="str">
        <f>'จับคู่ลูกหนี้-รายได้ข้อสังเกต'!M84</f>
        <v>1</v>
      </c>
      <c r="H54" s="571" t="str">
        <f>'จับคู่ลูกหนี้-รายได้ข้อสังเกต'!O84</f>
        <v>1</v>
      </c>
      <c r="I54" s="571" t="str">
        <f>'จับคู่ลูกหนี้-รายได้ข้อสังเกต'!Q84</f>
        <v>1</v>
      </c>
      <c r="J54" s="571" t="str">
        <f>'จับคู่ลูกหนี้-รายได้ข้อสังเกต'!S84</f>
        <v>1</v>
      </c>
    </row>
    <row r="55" spans="1:10">
      <c r="A55" s="569">
        <v>13</v>
      </c>
      <c r="B55" s="543" t="str">
        <f>'จับคู่ลูกหนี้-รายได้ข้อสังเกต'!C85</f>
        <v>ลูกหนี้ค่ารักษาประกันสังคม-ค่าใช้จ่ายสูง/อุบัติเหตุ/ฉุกเฉิน OP</v>
      </c>
      <c r="C55" s="571" t="str">
        <f>'จับคู่ลูกหนี้-รายได้ข้อสังเกต'!E89</f>
        <v>1</v>
      </c>
      <c r="D55" s="571" t="str">
        <f>'จับคู่ลูกหนี้-รายได้ข้อสังเกต'!G89</f>
        <v>1</v>
      </c>
      <c r="E55" s="571" t="str">
        <f>'จับคู่ลูกหนี้-รายได้ข้อสังเกต'!I89</f>
        <v>1</v>
      </c>
      <c r="F55" s="571" t="str">
        <f>'จับคู่ลูกหนี้-รายได้ข้อสังเกต'!K89</f>
        <v>1</v>
      </c>
      <c r="G55" s="571" t="str">
        <f>'จับคู่ลูกหนี้-รายได้ข้อสังเกต'!M89</f>
        <v>1</v>
      </c>
      <c r="H55" s="571" t="str">
        <f>'จับคู่ลูกหนี้-รายได้ข้อสังเกต'!O89</f>
        <v>1</v>
      </c>
      <c r="I55" s="571" t="str">
        <f>'จับคู่ลูกหนี้-รายได้ข้อสังเกต'!Q89</f>
        <v>1</v>
      </c>
      <c r="J55" s="571" t="str">
        <f>'จับคู่ลูกหนี้-รายได้ข้อสังเกต'!S89</f>
        <v>1</v>
      </c>
    </row>
    <row r="56" spans="1:10">
      <c r="A56" s="569">
        <v>14</v>
      </c>
      <c r="B56" s="572" t="str">
        <f>'จับคู่ลูกหนี้-รายได้ข้อสังเกต'!C90</f>
        <v>ลูกหนี้ค่ารักษาประกันสังคม-ค่าใช้จ่ายสูง IP</v>
      </c>
      <c r="C56" s="571" t="str">
        <f>'จับคู่ลูกหนี้-รายได้ข้อสังเกต'!E94</f>
        <v>1</v>
      </c>
      <c r="D56" s="571" t="str">
        <f>'จับคู่ลูกหนี้-รายได้ข้อสังเกต'!G94</f>
        <v>1</v>
      </c>
      <c r="E56" s="571" t="str">
        <f>'จับคู่ลูกหนี้-รายได้ข้อสังเกต'!I94</f>
        <v>1</v>
      </c>
      <c r="F56" s="571" t="str">
        <f>'จับคู่ลูกหนี้-รายได้ข้อสังเกต'!K94</f>
        <v>1</v>
      </c>
      <c r="G56" s="571" t="str">
        <f>'จับคู่ลูกหนี้-รายได้ข้อสังเกต'!M94</f>
        <v>1</v>
      </c>
      <c r="H56" s="571" t="str">
        <f>'จับคู่ลูกหนี้-รายได้ข้อสังเกต'!O94</f>
        <v>1</v>
      </c>
      <c r="I56" s="571" t="str">
        <f>'จับคู่ลูกหนี้-รายได้ข้อสังเกต'!Q94</f>
        <v>1</v>
      </c>
      <c r="J56" s="571" t="str">
        <f>'จับคู่ลูกหนี้-รายได้ข้อสังเกต'!S94</f>
        <v>1</v>
      </c>
    </row>
    <row r="57" spans="1:10">
      <c r="A57" s="569">
        <v>15</v>
      </c>
      <c r="B57" s="543" t="str">
        <f>'จับคู่ลูกหนี้-รายได้ข้อสังเกต'!C95</f>
        <v>ลูกหนี้ค่ารักษา-เบิกจ่ายตรงกรมบัญชีกลาง OP</v>
      </c>
      <c r="C57" s="571" t="str">
        <f>'จับคู่ลูกหนี้-รายได้ข้อสังเกต'!E99</f>
        <v>1</v>
      </c>
      <c r="D57" s="571" t="str">
        <f>'จับคู่ลูกหนี้-รายได้ข้อสังเกต'!G99</f>
        <v>1</v>
      </c>
      <c r="E57" s="571" t="str">
        <f>'จับคู่ลูกหนี้-รายได้ข้อสังเกต'!I99</f>
        <v>1</v>
      </c>
      <c r="F57" s="571" t="str">
        <f>'จับคู่ลูกหนี้-รายได้ข้อสังเกต'!K99</f>
        <v>1</v>
      </c>
      <c r="G57" s="571" t="str">
        <f>'จับคู่ลูกหนี้-รายได้ข้อสังเกต'!M99</f>
        <v>1</v>
      </c>
      <c r="H57" s="571" t="str">
        <f>'จับคู่ลูกหนี้-รายได้ข้อสังเกต'!O99</f>
        <v>1</v>
      </c>
      <c r="I57" s="571" t="str">
        <f>'จับคู่ลูกหนี้-รายได้ข้อสังเกต'!Q99</f>
        <v>1</v>
      </c>
      <c r="J57" s="571" t="str">
        <f>'จับคู่ลูกหนี้-รายได้ข้อสังเกต'!S99</f>
        <v>1</v>
      </c>
    </row>
    <row r="58" spans="1:10">
      <c r="A58" s="569">
        <v>16</v>
      </c>
      <c r="B58" s="543" t="str">
        <f>'จับคู่ลูกหนี้-รายได้ข้อสังเกต'!C100</f>
        <v>ลูกหนี้ค่ารักษา-เบิกจ่ายตรงกรมบัญชีกลาง IP</v>
      </c>
      <c r="C58" s="571" t="str">
        <f>'จับคู่ลูกหนี้-รายได้ข้อสังเกต'!E104</f>
        <v>1</v>
      </c>
      <c r="D58" s="571" t="str">
        <f>'จับคู่ลูกหนี้-รายได้ข้อสังเกต'!G104</f>
        <v>1</v>
      </c>
      <c r="E58" s="571" t="str">
        <f>'จับคู่ลูกหนี้-รายได้ข้อสังเกต'!I104</f>
        <v>1</v>
      </c>
      <c r="F58" s="571" t="str">
        <f>'จับคู่ลูกหนี้-รายได้ข้อสังเกต'!K104</f>
        <v>1</v>
      </c>
      <c r="G58" s="571" t="str">
        <f>'จับคู่ลูกหนี้-รายได้ข้อสังเกต'!M104</f>
        <v>1</v>
      </c>
      <c r="H58" s="571" t="str">
        <f>'จับคู่ลูกหนี้-รายได้ข้อสังเกต'!O104</f>
        <v>1</v>
      </c>
      <c r="I58" s="571" t="str">
        <f>'จับคู่ลูกหนี้-รายได้ข้อสังเกต'!Q104</f>
        <v>1</v>
      </c>
      <c r="J58" s="571" t="str">
        <f>'จับคู่ลูกหนี้-รายได้ข้อสังเกต'!S104</f>
        <v>1</v>
      </c>
    </row>
    <row r="59" spans="1:10">
      <c r="A59" s="569">
        <v>17</v>
      </c>
      <c r="B59" s="543" t="str">
        <f>'จับคู่ลูกหนี้-รายได้ข้อสังเกต'!C110</f>
        <v>ลูกหนี้ค่ารักษา-พรบ.รถ OP</v>
      </c>
      <c r="C59" s="571" t="str">
        <f>'จับคู่ลูกหนี้-รายได้ข้อสังเกต'!E114</f>
        <v>1</v>
      </c>
      <c r="D59" s="571" t="str">
        <f>'จับคู่ลูกหนี้-รายได้ข้อสังเกต'!G114</f>
        <v>1</v>
      </c>
      <c r="E59" s="571" t="str">
        <f>'จับคู่ลูกหนี้-รายได้ข้อสังเกต'!I114</f>
        <v>1</v>
      </c>
      <c r="F59" s="571" t="str">
        <f>'จับคู่ลูกหนี้-รายได้ข้อสังเกต'!K114</f>
        <v>1</v>
      </c>
      <c r="G59" s="571" t="str">
        <f>'จับคู่ลูกหนี้-รายได้ข้อสังเกต'!M114</f>
        <v>1</v>
      </c>
      <c r="H59" s="571" t="str">
        <f>'จับคู่ลูกหนี้-รายได้ข้อสังเกต'!O114</f>
        <v>1</v>
      </c>
      <c r="I59" s="571" t="str">
        <f>'จับคู่ลูกหนี้-รายได้ข้อสังเกต'!Q114</f>
        <v>1</v>
      </c>
      <c r="J59" s="571" t="str">
        <f>'จับคู่ลูกหนี้-รายได้ข้อสังเกต'!S114</f>
        <v>1</v>
      </c>
    </row>
    <row r="60" spans="1:10">
      <c r="A60" s="569">
        <v>18</v>
      </c>
      <c r="B60" s="543" t="str">
        <f>'จับคู่ลูกหนี้-รายได้ข้อสังเกต'!C115</f>
        <v>ลูกหนี้ค่ารักษา-พรบ.รถ IP</v>
      </c>
      <c r="C60" s="571" t="str">
        <f>'จับคู่ลูกหนี้-รายได้ข้อสังเกต'!E119</f>
        <v>1</v>
      </c>
      <c r="D60" s="571" t="str">
        <f>'จับคู่ลูกหนี้-รายได้ข้อสังเกต'!G119</f>
        <v>1</v>
      </c>
      <c r="E60" s="571" t="str">
        <f>'จับคู่ลูกหนี้-รายได้ข้อสังเกต'!I119</f>
        <v>1</v>
      </c>
      <c r="F60" s="571" t="str">
        <f>'จับคู่ลูกหนี้-รายได้ข้อสังเกต'!K119</f>
        <v>1</v>
      </c>
      <c r="G60" s="571" t="str">
        <f>'จับคู่ลูกหนี้-รายได้ข้อสังเกต'!M119</f>
        <v>1</v>
      </c>
      <c r="H60" s="571" t="str">
        <f>'จับคู่ลูกหนี้-รายได้ข้อสังเกต'!O119</f>
        <v>1</v>
      </c>
      <c r="I60" s="571" t="str">
        <f>'จับคู่ลูกหนี้-รายได้ข้อสังเกต'!Q119</f>
        <v>1</v>
      </c>
      <c r="J60" s="571" t="str">
        <f>'จับคู่ลูกหนี้-รายได้ข้อสังเกต'!S119</f>
        <v>1</v>
      </c>
    </row>
    <row r="61" spans="1:10">
      <c r="A61" s="569">
        <v>19</v>
      </c>
      <c r="B61" s="543" t="str">
        <f>'จับคู่ลูกหนี้-รายได้ข้อสังเกต'!C120</f>
        <v>ลูกหนี้ค่ารักษา-เบิกจ่ายตรง อปท. OP</v>
      </c>
      <c r="C61" s="571" t="str">
        <f>'จับคู่ลูกหนี้-รายได้ข้อสังเกต'!E124</f>
        <v>1</v>
      </c>
      <c r="D61" s="571" t="str">
        <f>'จับคู่ลูกหนี้-รายได้ข้อสังเกต'!G124</f>
        <v>1</v>
      </c>
      <c r="E61" s="571" t="str">
        <f>'จับคู่ลูกหนี้-รายได้ข้อสังเกต'!I124</f>
        <v>1</v>
      </c>
      <c r="F61" s="571" t="str">
        <f>'จับคู่ลูกหนี้-รายได้ข้อสังเกต'!K124</f>
        <v>1</v>
      </c>
      <c r="G61" s="571" t="str">
        <f>'จับคู่ลูกหนี้-รายได้ข้อสังเกต'!M124</f>
        <v>1</v>
      </c>
      <c r="H61" s="571" t="str">
        <f>'จับคู่ลูกหนี้-รายได้ข้อสังเกต'!O124</f>
        <v>1</v>
      </c>
      <c r="I61" s="571" t="str">
        <f>'จับคู่ลูกหนี้-รายได้ข้อสังเกต'!Q124</f>
        <v>1</v>
      </c>
      <c r="J61" s="571" t="str">
        <f>'จับคู่ลูกหนี้-รายได้ข้อสังเกต'!S124</f>
        <v>1</v>
      </c>
    </row>
    <row r="62" spans="1:10">
      <c r="A62" s="569">
        <v>20</v>
      </c>
      <c r="B62" s="543" t="str">
        <f>'จับคู่ลูกหนี้-รายได้ข้อสังเกต'!C125</f>
        <v>ลูกหนี้ค่ารักษา-เบิกจ่ายตรง อปท. IP</v>
      </c>
      <c r="C62" s="571" t="str">
        <f>'จับคู่ลูกหนี้-รายได้ข้อสังเกต'!E129</f>
        <v>1</v>
      </c>
      <c r="D62" s="571" t="str">
        <f>'จับคู่ลูกหนี้-รายได้ข้อสังเกต'!G129</f>
        <v>1</v>
      </c>
      <c r="E62" s="571" t="str">
        <f>'จับคู่ลูกหนี้-รายได้ข้อสังเกต'!I129</f>
        <v>1</v>
      </c>
      <c r="F62" s="571" t="str">
        <f>'จับคู่ลูกหนี้-รายได้ข้อสังเกต'!K129</f>
        <v>1</v>
      </c>
      <c r="G62" s="571" t="str">
        <f>'จับคู่ลูกหนี้-รายได้ข้อสังเกต'!M129</f>
        <v>1</v>
      </c>
      <c r="H62" s="571" t="str">
        <f>'จับคู่ลูกหนี้-รายได้ข้อสังเกต'!O129</f>
        <v>1</v>
      </c>
      <c r="I62" s="571" t="str">
        <f>'จับคู่ลูกหนี้-รายได้ข้อสังเกต'!Q129</f>
        <v>1</v>
      </c>
      <c r="J62" s="571" t="str">
        <f>'จับคู่ลูกหนี้-รายได้ข้อสังเกต'!S129</f>
        <v>1</v>
      </c>
    </row>
    <row r="63" spans="1:10" ht="42">
      <c r="A63" s="569">
        <v>21</v>
      </c>
      <c r="B63" s="543" t="str">
        <f>'จับคู่ลูกหนี้-รายได้ข้อสังเกต'!C135</f>
        <v>ลูกหนี้ค่ารักษา-ชำระเงิน OP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v>
      </c>
      <c r="C63" s="571" t="str">
        <f>'จับคู่ลูกหนี้-รายได้ข้อสังเกต'!E139</f>
        <v>1</v>
      </c>
      <c r="D63" s="571" t="str">
        <f>'จับคู่ลูกหนี้-รายได้ข้อสังเกต'!G139</f>
        <v>1</v>
      </c>
      <c r="E63" s="571" t="str">
        <f>'จับคู่ลูกหนี้-รายได้ข้อสังเกต'!I139</f>
        <v>1</v>
      </c>
      <c r="F63" s="571" t="str">
        <f>'จับคู่ลูกหนี้-รายได้ข้อสังเกต'!K139</f>
        <v>1</v>
      </c>
      <c r="G63" s="571" t="str">
        <f>'จับคู่ลูกหนี้-รายได้ข้อสังเกต'!M139</f>
        <v>1</v>
      </c>
      <c r="H63" s="571" t="str">
        <f>'จับคู่ลูกหนี้-รายได้ข้อสังเกต'!O139</f>
        <v>1</v>
      </c>
      <c r="I63" s="571" t="str">
        <f>'จับคู่ลูกหนี้-รายได้ข้อสังเกต'!Q139</f>
        <v>1</v>
      </c>
      <c r="J63" s="571" t="str">
        <f>'จับคู่ลูกหนี้-รายได้ข้อสังเกต'!S139</f>
        <v>1</v>
      </c>
    </row>
    <row r="64" spans="1:10" ht="42">
      <c r="A64" s="569">
        <v>22</v>
      </c>
      <c r="B64" s="543" t="str">
        <f>'จับคู่ลูกหนี้-รายได้ข้อสังเกต'!C140</f>
        <v>ลูกหนี้ค่ารักษา-ชำระเงิน IP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v>
      </c>
      <c r="C64" s="571" t="str">
        <f>'จับคู่ลูกหนี้-รายได้ข้อสังเกต'!E144</f>
        <v>1</v>
      </c>
      <c r="D64" s="571" t="str">
        <f>'จับคู่ลูกหนี้-รายได้ข้อสังเกต'!G144</f>
        <v>1</v>
      </c>
      <c r="E64" s="571" t="str">
        <f>'จับคู่ลูกหนี้-รายได้ข้อสังเกต'!I144</f>
        <v>1</v>
      </c>
      <c r="F64" s="571" t="str">
        <f>'จับคู่ลูกหนี้-รายได้ข้อสังเกต'!K144</f>
        <v>1</v>
      </c>
      <c r="G64" s="571" t="str">
        <f>'จับคู่ลูกหนี้-รายได้ข้อสังเกต'!M144</f>
        <v>1</v>
      </c>
      <c r="H64" s="571" t="str">
        <f>'จับคู่ลูกหนี้-รายได้ข้อสังเกต'!O144</f>
        <v>1</v>
      </c>
      <c r="I64" s="571" t="str">
        <f>'จับคู่ลูกหนี้-รายได้ข้อสังเกต'!Q144</f>
        <v>1</v>
      </c>
      <c r="J64" s="571" t="str">
        <f>'จับคู่ลูกหนี้-รายได้ข้อสังเกต'!S144</f>
        <v>1</v>
      </c>
    </row>
    <row r="65" spans="1:10">
      <c r="A65" s="569">
        <v>23</v>
      </c>
      <c r="B65" s="543" t="str">
        <f>'จับคู่ลูกหนี้-รายได้ข้อสังเกต'!C145</f>
        <v>ลูกหนี้ค่ารักษาพยาบาลประกันสังคม OP - นอกเครือข่าย ต่างสังกัด สป.สธ.</v>
      </c>
      <c r="C65" s="571" t="str">
        <f>'จับคู่ลูกหนี้-รายได้ข้อสังเกต'!E149</f>
        <v>1</v>
      </c>
      <c r="D65" s="571" t="str">
        <f>'จับคู่ลูกหนี้-รายได้ข้อสังเกต'!G149</f>
        <v>1</v>
      </c>
      <c r="E65" s="571" t="str">
        <f>'จับคู่ลูกหนี้-รายได้ข้อสังเกต'!I149</f>
        <v>1</v>
      </c>
      <c r="F65" s="571" t="str">
        <f>'จับคู่ลูกหนี้-รายได้ข้อสังเกต'!K149</f>
        <v>1</v>
      </c>
      <c r="G65" s="571" t="str">
        <f>'จับคู่ลูกหนี้-รายได้ข้อสังเกต'!M149</f>
        <v>1</v>
      </c>
      <c r="H65" s="571" t="str">
        <f>'จับคู่ลูกหนี้-รายได้ข้อสังเกต'!O149</f>
        <v>1</v>
      </c>
      <c r="I65" s="571" t="str">
        <f>'จับคู่ลูกหนี้-รายได้ข้อสังเกต'!Q149</f>
        <v>1</v>
      </c>
      <c r="J65" s="571" t="str">
        <f>'จับคู่ลูกหนี้-รายได้ข้อสังเกต'!S149</f>
        <v>1</v>
      </c>
    </row>
    <row r="66" spans="1:10">
      <c r="A66" s="569">
        <v>24</v>
      </c>
      <c r="B66" s="543" t="str">
        <f>'จับคู่ลูกหนี้-รายได้ข้อสังเกต'!C150</f>
        <v>ลูกหนี้ค่ารักษาพยาบาลประกันสังคม IP - นอกเครือข่าย ต่างสังกัด สป.สธ.</v>
      </c>
      <c r="C66" s="571" t="str">
        <f>'จับคู่ลูกหนี้-รายได้ข้อสังเกต'!E154</f>
        <v>1</v>
      </c>
      <c r="D66" s="571" t="str">
        <f>'จับคู่ลูกหนี้-รายได้ข้อสังเกต'!G154</f>
        <v>1</v>
      </c>
      <c r="E66" s="571" t="str">
        <f>'จับคู่ลูกหนี้-รายได้ข้อสังเกต'!I154</f>
        <v>1</v>
      </c>
      <c r="F66" s="571" t="str">
        <f>'จับคู่ลูกหนี้-รายได้ข้อสังเกต'!K154</f>
        <v>1</v>
      </c>
      <c r="G66" s="571" t="str">
        <f>'จับคู่ลูกหนี้-รายได้ข้อสังเกต'!M154</f>
        <v>1</v>
      </c>
      <c r="H66" s="571" t="str">
        <f>'จับคู่ลูกหนี้-รายได้ข้อสังเกต'!O154</f>
        <v>1</v>
      </c>
      <c r="I66" s="571" t="str">
        <f>'จับคู่ลูกหนี้-รายได้ข้อสังเกต'!Q154</f>
        <v>1</v>
      </c>
      <c r="J66" s="571" t="str">
        <f>'จับคู่ลูกหนี้-รายได้ข้อสังเกต'!S154</f>
        <v>1</v>
      </c>
    </row>
    <row r="67" spans="1:10">
      <c r="A67" s="569">
        <v>25</v>
      </c>
      <c r="B67" s="543" t="str">
        <f>'จับคู่ลูกหนี้-รายได้ข้อสังเกต'!C155</f>
        <v>ลูกหนี้ค่ารักษาพยาบาลเบิกจ่ายตรง อปท.รูปแบบพิเศษ OP</v>
      </c>
      <c r="C67" s="571" t="str">
        <f>'จับคู่ลูกหนี้-รายได้ข้อสังเกต'!E159</f>
        <v>1</v>
      </c>
      <c r="D67" s="571" t="str">
        <f>'จับคู่ลูกหนี้-รายได้ข้อสังเกต'!G159</f>
        <v>1</v>
      </c>
      <c r="E67" s="571" t="str">
        <f>'จับคู่ลูกหนี้-รายได้ข้อสังเกต'!I159</f>
        <v>1</v>
      </c>
      <c r="F67" s="571" t="str">
        <f>'จับคู่ลูกหนี้-รายได้ข้อสังเกต'!K159</f>
        <v>1</v>
      </c>
      <c r="G67" s="571" t="str">
        <f>'จับคู่ลูกหนี้-รายได้ข้อสังเกต'!M159</f>
        <v>1</v>
      </c>
      <c r="H67" s="571" t="str">
        <f>'จับคู่ลูกหนี้-รายได้ข้อสังเกต'!O159</f>
        <v>1</v>
      </c>
      <c r="I67" s="571" t="str">
        <f>'จับคู่ลูกหนี้-รายได้ข้อสังเกต'!Q159</f>
        <v>1</v>
      </c>
      <c r="J67" s="571" t="str">
        <f>'จับคู่ลูกหนี้-รายได้ข้อสังเกต'!S159</f>
        <v>1</v>
      </c>
    </row>
    <row r="68" spans="1:10">
      <c r="A68" s="569">
        <v>26</v>
      </c>
      <c r="B68" s="543" t="str">
        <f>'จับคู่ลูกหนี้-รายได้ข้อสังเกต'!C160</f>
        <v>ลูกหนี้ค่ารักษาพยาบาลเบิกจ่ายตรง อปท.รูปแบบพิเศษ IP</v>
      </c>
      <c r="C68" s="571" t="str">
        <f>'จับคู่ลูกหนี้-รายได้ข้อสังเกต'!E164</f>
        <v>1</v>
      </c>
      <c r="D68" s="571" t="str">
        <f>'จับคู่ลูกหนี้-รายได้ข้อสังเกต'!G164</f>
        <v>1</v>
      </c>
      <c r="E68" s="571" t="str">
        <f>'จับคู่ลูกหนี้-รายได้ข้อสังเกต'!I164</f>
        <v>1</v>
      </c>
      <c r="F68" s="571" t="str">
        <f>'จับคู่ลูกหนี้-รายได้ข้อสังเกต'!K164</f>
        <v>1</v>
      </c>
      <c r="G68" s="571" t="str">
        <f>'จับคู่ลูกหนี้-รายได้ข้อสังเกต'!M164</f>
        <v>1</v>
      </c>
      <c r="H68" s="571" t="str">
        <f>'จับคู่ลูกหนี้-รายได้ข้อสังเกต'!O164</f>
        <v>1</v>
      </c>
      <c r="I68" s="571" t="str">
        <f>'จับคู่ลูกหนี้-รายได้ข้อสังเกต'!Q164</f>
        <v>1</v>
      </c>
      <c r="J68" s="571" t="str">
        <f>'จับคู่ลูกหนี้-รายได้ข้อสังเกต'!S164</f>
        <v>1</v>
      </c>
    </row>
    <row r="69" spans="1:10" ht="21.6" thickBot="1">
      <c r="A69" s="573"/>
      <c r="B69" s="548" t="s">
        <v>1888</v>
      </c>
      <c r="C69" s="549">
        <f>C43+C44+C45+C46+C47+C48+C49+C50+C51+C52+C53+C54+C55+C56+C57+C58+C59+C60+C61+C62+C63+C64+C65+C66+C67+C68</f>
        <v>24</v>
      </c>
      <c r="D69" s="549">
        <f t="shared" ref="D69:J69" si="6">D43+D44+D45+D46+D47+D48+D49+D50+D51+D52+D53+D54+D55+D56+D57+D58+D59+D60+D61+D62+D63+D64+D65+D66+D67+D68</f>
        <v>26</v>
      </c>
      <c r="E69" s="549">
        <f t="shared" si="6"/>
        <v>26</v>
      </c>
      <c r="F69" s="549">
        <f t="shared" si="6"/>
        <v>26</v>
      </c>
      <c r="G69" s="549">
        <f t="shared" si="6"/>
        <v>26</v>
      </c>
      <c r="H69" s="549">
        <f t="shared" si="6"/>
        <v>26</v>
      </c>
      <c r="I69" s="549">
        <f t="shared" si="6"/>
        <v>25</v>
      </c>
      <c r="J69" s="549">
        <f t="shared" si="6"/>
        <v>26</v>
      </c>
    </row>
    <row r="70" spans="1:10" ht="21.6" thickTop="1">
      <c r="A70" s="573"/>
      <c r="B70" s="574" t="s">
        <v>1171</v>
      </c>
      <c r="C70" s="571">
        <v>26</v>
      </c>
      <c r="D70" s="571">
        <v>26</v>
      </c>
      <c r="E70" s="571">
        <v>26</v>
      </c>
      <c r="F70" s="571">
        <v>26</v>
      </c>
      <c r="G70" s="571">
        <v>26</v>
      </c>
      <c r="H70" s="571">
        <v>26</v>
      </c>
      <c r="I70" s="571">
        <v>26</v>
      </c>
      <c r="J70" s="571">
        <v>26</v>
      </c>
    </row>
    <row r="71" spans="1:10">
      <c r="A71" s="575">
        <v>4</v>
      </c>
      <c r="B71" s="576" t="s">
        <v>1621</v>
      </c>
      <c r="C71" s="544"/>
      <c r="D71" s="544"/>
      <c r="E71" s="544"/>
      <c r="F71" s="544"/>
      <c r="G71" s="544"/>
      <c r="H71" s="544"/>
      <c r="I71" s="544"/>
      <c r="J71" s="544"/>
    </row>
    <row r="72" spans="1:10">
      <c r="A72" s="545">
        <f>'4.สินทรัพย์ถาวร'!B5</f>
        <v>4.0999999999999996</v>
      </c>
      <c r="B72" s="538" t="str">
        <f>'4.สินทรัพย์ถาวร'!D5</f>
        <v>อาคารเพื่อการพักอาศัย</v>
      </c>
      <c r="C72" s="544" t="str">
        <f>'4.สินทรัพย์ถาวร'!E8</f>
        <v>0.50</v>
      </c>
      <c r="D72" s="544" t="str">
        <f>'4.สินทรัพย์ถาวร'!F8</f>
        <v>0.50</v>
      </c>
      <c r="E72" s="544" t="str">
        <f>'4.สินทรัพย์ถาวร'!G8</f>
        <v>0.50</v>
      </c>
      <c r="F72" s="544" t="str">
        <f>'4.สินทรัพย์ถาวร'!H8</f>
        <v>0.50</v>
      </c>
      <c r="G72" s="544" t="str">
        <f>'4.สินทรัพย์ถาวร'!I8</f>
        <v>0.50</v>
      </c>
      <c r="H72" s="544" t="str">
        <f>'4.สินทรัพย์ถาวร'!J8</f>
        <v>0.50</v>
      </c>
      <c r="I72" s="544" t="str">
        <f>'4.สินทรัพย์ถาวร'!K8</f>
        <v>0.50</v>
      </c>
      <c r="J72" s="544" t="str">
        <f>'4.สินทรัพย์ถาวร'!L8</f>
        <v>0.50</v>
      </c>
    </row>
    <row r="73" spans="1:10">
      <c r="A73" s="577">
        <f>'4.สินทรัพย์ถาวร'!B11</f>
        <v>4.2</v>
      </c>
      <c r="B73" s="538" t="str">
        <f>'4.สินทรัพย์ถาวร'!D11</f>
        <v>อาคารสำนักงาน</v>
      </c>
      <c r="C73" s="544" t="str">
        <f>'4.สินทรัพย์ถาวร'!E14</f>
        <v>0.50</v>
      </c>
      <c r="D73" s="544" t="str">
        <f>'4.สินทรัพย์ถาวร'!F14</f>
        <v>0.50</v>
      </c>
      <c r="E73" s="544" t="str">
        <f>'4.สินทรัพย์ถาวร'!G14</f>
        <v>0.50</v>
      </c>
      <c r="F73" s="544" t="str">
        <f>'4.สินทรัพย์ถาวร'!H14</f>
        <v>0.50</v>
      </c>
      <c r="G73" s="544" t="str">
        <f>'4.สินทรัพย์ถาวร'!I14</f>
        <v>0.50</v>
      </c>
      <c r="H73" s="544" t="str">
        <f>'4.สินทรัพย์ถาวร'!J14</f>
        <v>0.50</v>
      </c>
      <c r="I73" s="544" t="str">
        <f>'4.สินทรัพย์ถาวร'!K14</f>
        <v>0.50</v>
      </c>
      <c r="J73" s="544" t="str">
        <f>'4.สินทรัพย์ถาวร'!L14</f>
        <v>0.50</v>
      </c>
    </row>
    <row r="74" spans="1:10">
      <c r="A74" s="545">
        <f>'4.สินทรัพย์ถาวร'!B17</f>
        <v>4.3</v>
      </c>
      <c r="B74" s="538" t="str">
        <f>'4.สินทรัพย์ถาวร'!D17</f>
        <v>อาคารเพื่อประโยชน์อื่น</v>
      </c>
      <c r="C74" s="544" t="str">
        <f>'4.สินทรัพย์ถาวร'!E20</f>
        <v>0.50</v>
      </c>
      <c r="D74" s="544" t="str">
        <f>'4.สินทรัพย์ถาวร'!F20</f>
        <v>0.50</v>
      </c>
      <c r="E74" s="544" t="str">
        <f>'4.สินทรัพย์ถาวร'!G20</f>
        <v>0.50</v>
      </c>
      <c r="F74" s="544" t="str">
        <f>'4.สินทรัพย์ถาวร'!H20</f>
        <v>0.50</v>
      </c>
      <c r="G74" s="544" t="str">
        <f>'4.สินทรัพย์ถาวร'!I20</f>
        <v>0.50</v>
      </c>
      <c r="H74" s="544" t="str">
        <f>'4.สินทรัพย์ถาวร'!J20</f>
        <v>0.50</v>
      </c>
      <c r="I74" s="544" t="str">
        <f>'4.สินทรัพย์ถาวร'!K20</f>
        <v>0.50</v>
      </c>
      <c r="J74" s="544" t="str">
        <f>'4.สินทรัพย์ถาวร'!L20</f>
        <v>0.50</v>
      </c>
    </row>
    <row r="75" spans="1:10">
      <c r="A75" s="545">
        <f>'4.สินทรัพย์ถาวร'!B23</f>
        <v>4.4000000000000004</v>
      </c>
      <c r="B75" s="538" t="str">
        <f>'4.สินทรัพย์ถาวร'!D23</f>
        <v>ส่วนปรับปรุงอาคาร</v>
      </c>
      <c r="C75" s="544" t="str">
        <f>'4.สินทรัพย์ถาวร'!E26</f>
        <v>0.50</v>
      </c>
      <c r="D75" s="544" t="str">
        <f>'4.สินทรัพย์ถาวร'!F26</f>
        <v>0.50</v>
      </c>
      <c r="E75" s="544" t="str">
        <f>'4.สินทรัพย์ถาวร'!G26</f>
        <v>0.50</v>
      </c>
      <c r="F75" s="544" t="str">
        <f>'4.สินทรัพย์ถาวร'!H26</f>
        <v>0.50</v>
      </c>
      <c r="G75" s="544" t="str">
        <f>'4.สินทรัพย์ถาวร'!I26</f>
        <v>0.50</v>
      </c>
      <c r="H75" s="544" t="str">
        <f>'4.สินทรัพย์ถาวร'!J26</f>
        <v>0.50</v>
      </c>
      <c r="I75" s="544" t="str">
        <f>'4.สินทรัพย์ถาวร'!K26</f>
        <v>0.50</v>
      </c>
      <c r="J75" s="544" t="str">
        <f>'4.สินทรัพย์ถาวร'!L26</f>
        <v>0.50</v>
      </c>
    </row>
    <row r="76" spans="1:10">
      <c r="A76" s="545">
        <f>'4.สินทรัพย์ถาวร'!B29</f>
        <v>4.5</v>
      </c>
      <c r="B76" s="538" t="str">
        <f>'4.สินทรัพย์ถาวร'!D29</f>
        <v>สิ่งปลูกสร้าง</v>
      </c>
      <c r="C76" s="544" t="str">
        <f>'4.สินทรัพย์ถาวร'!E32</f>
        <v>0.50</v>
      </c>
      <c r="D76" s="544" t="str">
        <f>'4.สินทรัพย์ถาวร'!F32</f>
        <v>0.50</v>
      </c>
      <c r="E76" s="544" t="str">
        <f>'4.สินทรัพย์ถาวร'!G32</f>
        <v>0.50</v>
      </c>
      <c r="F76" s="544" t="str">
        <f>'4.สินทรัพย์ถาวร'!H32</f>
        <v>0.50</v>
      </c>
      <c r="G76" s="544" t="str">
        <f>'4.สินทรัพย์ถาวร'!I32</f>
        <v>0.50</v>
      </c>
      <c r="H76" s="544" t="str">
        <f>'4.สินทรัพย์ถาวร'!J32</f>
        <v>0.50</v>
      </c>
      <c r="I76" s="544" t="str">
        <f>'4.สินทรัพย์ถาวร'!K32</f>
        <v>0.50</v>
      </c>
      <c r="J76" s="544" t="str">
        <f>'4.สินทรัพย์ถาวร'!L32</f>
        <v>0.50</v>
      </c>
    </row>
    <row r="77" spans="1:10">
      <c r="A77" s="545">
        <f>'4.สินทรัพย์ถาวร'!B35</f>
        <v>4.5999999999999996</v>
      </c>
      <c r="B77" s="538" t="str">
        <f>'4.สินทรัพย์ถาวร'!D35</f>
        <v>ระบบประปา</v>
      </c>
      <c r="C77" s="544" t="str">
        <f>'4.สินทรัพย์ถาวร'!E38</f>
        <v>0.50</v>
      </c>
      <c r="D77" s="544" t="str">
        <f>'4.สินทรัพย์ถาวร'!F38</f>
        <v>0.50</v>
      </c>
      <c r="E77" s="544" t="str">
        <f>'4.สินทรัพย์ถาวร'!G38</f>
        <v>0.50</v>
      </c>
      <c r="F77" s="544" t="str">
        <f>'4.สินทรัพย์ถาวร'!H38</f>
        <v>0.50</v>
      </c>
      <c r="G77" s="544" t="str">
        <f>'4.สินทรัพย์ถาวร'!I38</f>
        <v>0.50</v>
      </c>
      <c r="H77" s="544" t="str">
        <f>'4.สินทรัพย์ถาวร'!J38</f>
        <v>0.50</v>
      </c>
      <c r="I77" s="544" t="str">
        <f>'4.สินทรัพย์ถาวร'!K38</f>
        <v>0.50</v>
      </c>
      <c r="J77" s="544" t="str">
        <f>'4.สินทรัพย์ถาวร'!L38</f>
        <v>0.50</v>
      </c>
    </row>
    <row r="78" spans="1:10">
      <c r="A78" s="545">
        <f>'4.สินทรัพย์ถาวร'!B41</f>
        <v>4.7</v>
      </c>
      <c r="B78" s="538" t="str">
        <f>'4.สินทรัพย์ถาวร'!D41</f>
        <v>ระบบบำบัดน้ำเสีย</v>
      </c>
      <c r="C78" s="544" t="str">
        <f>'4.สินทรัพย์ถาวร'!E44</f>
        <v>0.50</v>
      </c>
      <c r="D78" s="544" t="str">
        <f>'4.สินทรัพย์ถาวร'!F44</f>
        <v>0.50</v>
      </c>
      <c r="E78" s="544" t="str">
        <f>'4.สินทรัพย์ถาวร'!G44</f>
        <v>0.50</v>
      </c>
      <c r="F78" s="544" t="str">
        <f>'4.สินทรัพย์ถาวร'!H44</f>
        <v>0.50</v>
      </c>
      <c r="G78" s="544" t="str">
        <f>'4.สินทรัพย์ถาวร'!I44</f>
        <v>0.50</v>
      </c>
      <c r="H78" s="544" t="str">
        <f>'4.สินทรัพย์ถาวร'!J44</f>
        <v>0.50</v>
      </c>
      <c r="I78" s="544" t="str">
        <f>'4.สินทรัพย์ถาวร'!K44</f>
        <v>0.50</v>
      </c>
      <c r="J78" s="544" t="str">
        <f>'4.สินทรัพย์ถาวร'!L44</f>
        <v>0.50</v>
      </c>
    </row>
    <row r="79" spans="1:10">
      <c r="A79" s="545">
        <f>'4.สินทรัพย์ถาวร'!B47</f>
        <v>4.8</v>
      </c>
      <c r="B79" s="538" t="str">
        <f>'4.สินทรัพย์ถาวร'!D47</f>
        <v>ระบบไฟฟ้า</v>
      </c>
      <c r="C79" s="544" t="str">
        <f>'4.สินทรัพย์ถาวร'!E50</f>
        <v>0.50</v>
      </c>
      <c r="D79" s="544" t="str">
        <f>'4.สินทรัพย์ถาวร'!F50</f>
        <v>0.50</v>
      </c>
      <c r="E79" s="544" t="str">
        <f>'4.สินทรัพย์ถาวร'!G50</f>
        <v>0.50</v>
      </c>
      <c r="F79" s="544" t="str">
        <f>'4.สินทรัพย์ถาวร'!H50</f>
        <v>0.50</v>
      </c>
      <c r="G79" s="544" t="str">
        <f>'4.สินทรัพย์ถาวร'!I50</f>
        <v>0.50</v>
      </c>
      <c r="H79" s="544" t="str">
        <f>'4.สินทรัพย์ถาวร'!J50</f>
        <v>0.50</v>
      </c>
      <c r="I79" s="544" t="str">
        <f>'4.สินทรัพย์ถาวร'!K50</f>
        <v>0.50</v>
      </c>
      <c r="J79" s="544" t="str">
        <f>'4.สินทรัพย์ถาวร'!L50</f>
        <v>0.50</v>
      </c>
    </row>
    <row r="80" spans="1:10">
      <c r="A80" s="545">
        <f>'4.สินทรัพย์ถาวร'!B53</f>
        <v>4.9000000000000004</v>
      </c>
      <c r="B80" s="538" t="str">
        <f>'4.สินทรัพย์ถาวร'!D53</f>
        <v>ระบบโทรศัพท์</v>
      </c>
      <c r="C80" s="544" t="str">
        <f>'4.สินทรัพย์ถาวร'!E56</f>
        <v>0.50</v>
      </c>
      <c r="D80" s="544" t="str">
        <f>'4.สินทรัพย์ถาวร'!F56</f>
        <v>0.50</v>
      </c>
      <c r="E80" s="544" t="str">
        <f>'4.สินทรัพย์ถาวร'!G56</f>
        <v>0.50</v>
      </c>
      <c r="F80" s="544" t="str">
        <f>'4.สินทรัพย์ถาวร'!H56</f>
        <v>0.50</v>
      </c>
      <c r="G80" s="544" t="str">
        <f>'4.สินทรัพย์ถาวร'!I56</f>
        <v>0.50</v>
      </c>
      <c r="H80" s="544" t="str">
        <f>'4.สินทรัพย์ถาวร'!J56</f>
        <v>0.50</v>
      </c>
      <c r="I80" s="544" t="str">
        <f>'4.สินทรัพย์ถาวร'!K56</f>
        <v>0.50</v>
      </c>
      <c r="J80" s="544" t="str">
        <f>'4.สินทรัพย์ถาวร'!L56</f>
        <v>0.50</v>
      </c>
    </row>
    <row r="81" spans="1:10">
      <c r="A81" s="537">
        <f>'4.สินทรัพย์ถาวร'!B59</f>
        <v>4.0999999999999996</v>
      </c>
      <c r="B81" s="538" t="str">
        <f>'4.สินทรัพย์ถาวร'!D59</f>
        <v>ระบบถนนภายใน</v>
      </c>
      <c r="C81" s="544" t="str">
        <f>'4.สินทรัพย์ถาวร'!E62</f>
        <v>0.50</v>
      </c>
      <c r="D81" s="544" t="str">
        <f>'4.สินทรัพย์ถาวร'!F62</f>
        <v>0.50</v>
      </c>
      <c r="E81" s="544" t="str">
        <f>'4.สินทรัพย์ถาวร'!G62</f>
        <v>0.50</v>
      </c>
      <c r="F81" s="544" t="str">
        <f>'4.สินทรัพย์ถาวร'!H62</f>
        <v>0.50</v>
      </c>
      <c r="G81" s="544" t="str">
        <f>'4.สินทรัพย์ถาวร'!I62</f>
        <v>0.50</v>
      </c>
      <c r="H81" s="544" t="str">
        <f>'4.สินทรัพย์ถาวร'!J62</f>
        <v>0.50</v>
      </c>
      <c r="I81" s="544" t="str">
        <f>'4.สินทรัพย์ถาวร'!K62</f>
        <v>0.50</v>
      </c>
      <c r="J81" s="544" t="str">
        <f>'4.สินทรัพย์ถาวร'!L62</f>
        <v>0.50</v>
      </c>
    </row>
    <row r="82" spans="1:10">
      <c r="A82" s="537">
        <f>'4.สินทรัพย์ถาวร'!B65</f>
        <v>4.1100000000000003</v>
      </c>
      <c r="B82" s="538" t="str">
        <f>'4.สินทรัพย์ถาวร'!D65</f>
        <v>อาคารเพื่อการพักอาศัย-Interface</v>
      </c>
      <c r="C82" s="544" t="str">
        <f>'4.สินทรัพย์ถาวร'!E68</f>
        <v>0.50</v>
      </c>
      <c r="D82" s="544" t="str">
        <f>'4.สินทรัพย์ถาวร'!F68</f>
        <v>0.50</v>
      </c>
      <c r="E82" s="544" t="str">
        <f>'4.สินทรัพย์ถาวร'!G68</f>
        <v>0.50</v>
      </c>
      <c r="F82" s="544" t="str">
        <f>'4.สินทรัพย์ถาวร'!H68</f>
        <v>0.50</v>
      </c>
      <c r="G82" s="544" t="str">
        <f>'4.สินทรัพย์ถาวร'!I68</f>
        <v>0.50</v>
      </c>
      <c r="H82" s="544" t="str">
        <f>'4.สินทรัพย์ถาวร'!J68</f>
        <v>0.50</v>
      </c>
      <c r="I82" s="544" t="str">
        <f>'4.สินทรัพย์ถาวร'!K68</f>
        <v>0.50</v>
      </c>
      <c r="J82" s="544" t="str">
        <f>'4.สินทรัพย์ถาวร'!L68</f>
        <v>0.50</v>
      </c>
    </row>
    <row r="83" spans="1:10">
      <c r="A83" s="537">
        <f>'4.สินทรัพย์ถาวร'!B71</f>
        <v>4.12</v>
      </c>
      <c r="B83" s="538" t="str">
        <f>'4.สินทรัพย์ถาวร'!D71</f>
        <v>อาคารสำนักงาน-Interface</v>
      </c>
      <c r="C83" s="544" t="str">
        <f>'4.สินทรัพย์ถาวร'!E74</f>
        <v>0.50</v>
      </c>
      <c r="D83" s="544" t="str">
        <f>'4.สินทรัพย์ถาวร'!F74</f>
        <v>0.50</v>
      </c>
      <c r="E83" s="544" t="str">
        <f>'4.สินทรัพย์ถาวร'!G74</f>
        <v>0.50</v>
      </c>
      <c r="F83" s="544" t="str">
        <f>'4.สินทรัพย์ถาวร'!H74</f>
        <v>0.50</v>
      </c>
      <c r="G83" s="544" t="str">
        <f>'4.สินทรัพย์ถาวร'!I74</f>
        <v>0.50</v>
      </c>
      <c r="H83" s="544" t="str">
        <f>'4.สินทรัพย์ถาวร'!J74</f>
        <v>0.50</v>
      </c>
      <c r="I83" s="544" t="str">
        <f>'4.สินทรัพย์ถาวร'!K74</f>
        <v>0.50</v>
      </c>
      <c r="J83" s="544" t="str">
        <f>'4.สินทรัพย์ถาวร'!L74</f>
        <v>0.50</v>
      </c>
    </row>
    <row r="84" spans="1:10">
      <c r="A84" s="537">
        <f>'4.สินทรัพย์ถาวร'!B77</f>
        <v>4.13</v>
      </c>
      <c r="B84" s="538" t="str">
        <f>'4.สินทรัพย์ถาวร'!D77</f>
        <v>อาคารเพื่อประโยชน์ อื่น-Interface</v>
      </c>
      <c r="C84" s="544" t="str">
        <f>'4.สินทรัพย์ถาวร'!E80</f>
        <v>0.50</v>
      </c>
      <c r="D84" s="544" t="str">
        <f>'4.สินทรัพย์ถาวร'!F80</f>
        <v>0.50</v>
      </c>
      <c r="E84" s="544" t="str">
        <f>'4.สินทรัพย์ถาวร'!G80</f>
        <v>0.50</v>
      </c>
      <c r="F84" s="544" t="str">
        <f>'4.สินทรัพย์ถาวร'!H80</f>
        <v>0.50</v>
      </c>
      <c r="G84" s="544" t="str">
        <f>'4.สินทรัพย์ถาวร'!I80</f>
        <v>0.50</v>
      </c>
      <c r="H84" s="544" t="str">
        <f>'4.สินทรัพย์ถาวร'!J80</f>
        <v>0.50</v>
      </c>
      <c r="I84" s="544" t="str">
        <f>'4.สินทรัพย์ถาวร'!K80</f>
        <v>0.50</v>
      </c>
      <c r="J84" s="544" t="str">
        <f>'4.สินทรัพย์ถาวร'!L80</f>
        <v>0.50</v>
      </c>
    </row>
    <row r="85" spans="1:10">
      <c r="A85" s="537">
        <f>'4.สินทรัพย์ถาวร'!B83</f>
        <v>4.1399999999999997</v>
      </c>
      <c r="B85" s="538" t="str">
        <f>'4.สินทรัพย์ถาวร'!D83</f>
        <v>สิ่งปลูกสร้าง-Interface</v>
      </c>
      <c r="C85" s="544" t="str">
        <f>'4.สินทรัพย์ถาวร'!E86</f>
        <v>0.50</v>
      </c>
      <c r="D85" s="544" t="str">
        <f>'4.สินทรัพย์ถาวร'!F86</f>
        <v>0.50</v>
      </c>
      <c r="E85" s="544" t="str">
        <f>'4.สินทรัพย์ถาวร'!G86</f>
        <v>0.50</v>
      </c>
      <c r="F85" s="544" t="str">
        <f>'4.สินทรัพย์ถาวร'!H86</f>
        <v>0.50</v>
      </c>
      <c r="G85" s="544" t="str">
        <f>'4.สินทรัพย์ถาวร'!I86</f>
        <v>0.50</v>
      </c>
      <c r="H85" s="544" t="str">
        <f>'4.สินทรัพย์ถาวร'!J86</f>
        <v>0.50</v>
      </c>
      <c r="I85" s="544" t="str">
        <f>'4.สินทรัพย์ถาวร'!K86</f>
        <v>0.50</v>
      </c>
      <c r="J85" s="544" t="str">
        <f>'4.สินทรัพย์ถาวร'!L86</f>
        <v>0.50</v>
      </c>
    </row>
    <row r="86" spans="1:10">
      <c r="A86" s="537">
        <f>'4.สินทรัพย์ถาวร'!B89</f>
        <v>4.1500000000000004</v>
      </c>
      <c r="B86" s="538" t="str">
        <f>'4.สินทรัพย์ถาวร'!D89</f>
        <v>ระบบประปา-Interface</v>
      </c>
      <c r="C86" s="544" t="str">
        <f>'4.สินทรัพย์ถาวร'!E92</f>
        <v>0.50</v>
      </c>
      <c r="D86" s="544" t="str">
        <f>'4.สินทรัพย์ถาวร'!F92</f>
        <v>0.50</v>
      </c>
      <c r="E86" s="544" t="str">
        <f>'4.สินทรัพย์ถาวร'!G92</f>
        <v>0.50</v>
      </c>
      <c r="F86" s="544" t="str">
        <f>'4.สินทรัพย์ถาวร'!H92</f>
        <v>0.50</v>
      </c>
      <c r="G86" s="544" t="str">
        <f>'4.สินทรัพย์ถาวร'!I92</f>
        <v>0.50</v>
      </c>
      <c r="H86" s="544" t="str">
        <f>'4.สินทรัพย์ถาวร'!J92</f>
        <v>0.50</v>
      </c>
      <c r="I86" s="544" t="str">
        <f>'4.สินทรัพย์ถาวร'!K92</f>
        <v>0.50</v>
      </c>
      <c r="J86" s="544" t="str">
        <f>'4.สินทรัพย์ถาวร'!L92</f>
        <v>0.50</v>
      </c>
    </row>
    <row r="87" spans="1:10">
      <c r="A87" s="537">
        <f>'4.สินทรัพย์ถาวร'!B95</f>
        <v>4.16</v>
      </c>
      <c r="B87" s="538" t="str">
        <f>'4.สินทรัพย์ถาวร'!D95</f>
        <v>ระบบบำบัดน้ำเสีย-Interface</v>
      </c>
      <c r="C87" s="544" t="str">
        <f>'4.สินทรัพย์ถาวร'!E98</f>
        <v>0.50</v>
      </c>
      <c r="D87" s="544" t="str">
        <f>'4.สินทรัพย์ถาวร'!F98</f>
        <v>0.50</v>
      </c>
      <c r="E87" s="544" t="str">
        <f>'4.สินทรัพย์ถาวร'!G98</f>
        <v>0.50</v>
      </c>
      <c r="F87" s="544" t="str">
        <f>'4.สินทรัพย์ถาวร'!H98</f>
        <v>0.50</v>
      </c>
      <c r="G87" s="544" t="str">
        <f>'4.สินทรัพย์ถาวร'!I98</f>
        <v>0.50</v>
      </c>
      <c r="H87" s="544" t="str">
        <f>'4.สินทรัพย์ถาวร'!J98</f>
        <v>0.50</v>
      </c>
      <c r="I87" s="544" t="str">
        <f>'4.สินทรัพย์ถาวร'!K98</f>
        <v>0.50</v>
      </c>
      <c r="J87" s="544" t="str">
        <f>'4.สินทรัพย์ถาวร'!L98</f>
        <v>0.50</v>
      </c>
    </row>
    <row r="88" spans="1:10">
      <c r="A88" s="537">
        <f>'4.สินทรัพย์ถาวร'!B101</f>
        <v>4.17</v>
      </c>
      <c r="B88" s="538" t="str">
        <f>'4.สินทรัพย์ถาวร'!D101</f>
        <v>ระบบไฟฟ้า-Interface</v>
      </c>
      <c r="C88" s="544" t="str">
        <f>'4.สินทรัพย์ถาวร'!E104</f>
        <v>0.50</v>
      </c>
      <c r="D88" s="544" t="str">
        <f>'4.สินทรัพย์ถาวร'!F104</f>
        <v>0.50</v>
      </c>
      <c r="E88" s="544" t="str">
        <f>'4.สินทรัพย์ถาวร'!G104</f>
        <v>0.50</v>
      </c>
      <c r="F88" s="544" t="str">
        <f>'4.สินทรัพย์ถาวร'!H104</f>
        <v>0.50</v>
      </c>
      <c r="G88" s="544" t="str">
        <f>'4.สินทรัพย์ถาวร'!I104</f>
        <v>0.50</v>
      </c>
      <c r="H88" s="544" t="str">
        <f>'4.สินทรัพย์ถาวร'!J104</f>
        <v>0.50</v>
      </c>
      <c r="I88" s="544" t="str">
        <f>'4.สินทรัพย์ถาวร'!K104</f>
        <v>0.50</v>
      </c>
      <c r="J88" s="544" t="str">
        <f>'4.สินทรัพย์ถาวร'!L104</f>
        <v>0.50</v>
      </c>
    </row>
    <row r="89" spans="1:10">
      <c r="A89" s="537">
        <f>'4.สินทรัพย์ถาวร'!B107</f>
        <v>4.18</v>
      </c>
      <c r="B89" s="538" t="str">
        <f>'4.สินทรัพย์ถาวร'!D107</f>
        <v>ระบบโทรศัพท์-Interface</v>
      </c>
      <c r="C89" s="544" t="str">
        <f>'4.สินทรัพย์ถาวร'!E110</f>
        <v>0.50</v>
      </c>
      <c r="D89" s="544" t="str">
        <f>'4.สินทรัพย์ถาวร'!F110</f>
        <v>0.50</v>
      </c>
      <c r="E89" s="544" t="str">
        <f>'4.สินทรัพย์ถาวร'!G110</f>
        <v>0.50</v>
      </c>
      <c r="F89" s="544" t="str">
        <f>'4.สินทรัพย์ถาวร'!H110</f>
        <v>0.50</v>
      </c>
      <c r="G89" s="544" t="str">
        <f>'4.สินทรัพย์ถาวร'!I110</f>
        <v>0.50</v>
      </c>
      <c r="H89" s="544" t="str">
        <f>'4.สินทรัพย์ถาวร'!J110</f>
        <v>0.50</v>
      </c>
      <c r="I89" s="544" t="str">
        <f>'4.สินทรัพย์ถาวร'!K110</f>
        <v>0.50</v>
      </c>
      <c r="J89" s="544" t="str">
        <f>'4.สินทรัพย์ถาวร'!L110</f>
        <v>0.50</v>
      </c>
    </row>
    <row r="90" spans="1:10">
      <c r="A90" s="537">
        <f>'4.สินทรัพย์ถาวร'!B113</f>
        <v>4.1900000000000004</v>
      </c>
      <c r="B90" s="538" t="str">
        <f>'4.สินทรัพย์ถาวร'!D113</f>
        <v>ระบบถนนภายใน-Interface</v>
      </c>
      <c r="C90" s="544" t="str">
        <f>'4.สินทรัพย์ถาวร'!E116</f>
        <v>0.50</v>
      </c>
      <c r="D90" s="544" t="str">
        <f>'4.สินทรัพย์ถาวร'!F116</f>
        <v>0.50</v>
      </c>
      <c r="E90" s="544" t="str">
        <f>'4.สินทรัพย์ถาวร'!G116</f>
        <v>0.50</v>
      </c>
      <c r="F90" s="544" t="str">
        <f>'4.สินทรัพย์ถาวร'!H116</f>
        <v>0.50</v>
      </c>
      <c r="G90" s="544" t="str">
        <f>'4.สินทรัพย์ถาวร'!I116</f>
        <v>0.50</v>
      </c>
      <c r="H90" s="544" t="str">
        <f>'4.สินทรัพย์ถาวร'!J116</f>
        <v>0.50</v>
      </c>
      <c r="I90" s="544" t="str">
        <f>'4.สินทรัพย์ถาวร'!K116</f>
        <v>0.50</v>
      </c>
      <c r="J90" s="544" t="str">
        <f>'4.สินทรัพย์ถาวร'!L116</f>
        <v>0.50</v>
      </c>
    </row>
    <row r="91" spans="1:10">
      <c r="A91" s="537">
        <f>'4.สินทรัพย์ถาวร'!B119</f>
        <v>4.2</v>
      </c>
      <c r="B91" s="538" t="str">
        <f>'4.สินทรัพย์ถาวร'!D119</f>
        <v>ครุภัณฑ์สำนักงาน</v>
      </c>
      <c r="C91" s="544" t="str">
        <f>'4.สินทรัพย์ถาวร'!E122</f>
        <v>0.50</v>
      </c>
      <c r="D91" s="544" t="str">
        <f>'4.สินทรัพย์ถาวร'!F122</f>
        <v>0.50</v>
      </c>
      <c r="E91" s="544" t="str">
        <f>'4.สินทรัพย์ถาวร'!G122</f>
        <v>0.50</v>
      </c>
      <c r="F91" s="544" t="str">
        <f>'4.สินทรัพย์ถาวร'!H122</f>
        <v>0.50</v>
      </c>
      <c r="G91" s="544" t="str">
        <f>'4.สินทรัพย์ถาวร'!I122</f>
        <v>0.50</v>
      </c>
      <c r="H91" s="544" t="str">
        <f>'4.สินทรัพย์ถาวร'!J122</f>
        <v>0.50</v>
      </c>
      <c r="I91" s="544" t="str">
        <f>'4.สินทรัพย์ถาวร'!K122</f>
        <v>0.50</v>
      </c>
      <c r="J91" s="544" t="str">
        <f>'4.สินทรัพย์ถาวร'!L122</f>
        <v>0.50</v>
      </c>
    </row>
    <row r="92" spans="1:10">
      <c r="A92" s="537">
        <f>'4.สินทรัพย์ถาวร'!B125</f>
        <v>4.21</v>
      </c>
      <c r="B92" s="538" t="str">
        <f>'4.สินทรัพย์ถาวร'!D125</f>
        <v>ครุภัณฑ์ยานพาหนะและขนส่ง</v>
      </c>
      <c r="C92" s="544" t="str">
        <f>'4.สินทรัพย์ถาวร'!E128</f>
        <v>0.50</v>
      </c>
      <c r="D92" s="544" t="str">
        <f>'4.สินทรัพย์ถาวร'!F128</f>
        <v>0.50</v>
      </c>
      <c r="E92" s="544" t="str">
        <f>'4.สินทรัพย์ถาวร'!G128</f>
        <v>0.50</v>
      </c>
      <c r="F92" s="544" t="str">
        <f>'4.สินทรัพย์ถาวร'!H128</f>
        <v>0.50</v>
      </c>
      <c r="G92" s="544" t="str">
        <f>'4.สินทรัพย์ถาวร'!I128</f>
        <v>0.50</v>
      </c>
      <c r="H92" s="544" t="str">
        <f>'4.สินทรัพย์ถาวร'!J128</f>
        <v>0.50</v>
      </c>
      <c r="I92" s="544" t="str">
        <f>'4.สินทรัพย์ถาวร'!K128</f>
        <v>0.50</v>
      </c>
      <c r="J92" s="544" t="str">
        <f>'4.สินทรัพย์ถาวร'!L128</f>
        <v>0.50</v>
      </c>
    </row>
    <row r="93" spans="1:10">
      <c r="A93" s="537">
        <f>'4.สินทรัพย์ถาวร'!B131</f>
        <v>4.22</v>
      </c>
      <c r="B93" s="538" t="str">
        <f>'4.สินทรัพย์ถาวร'!D131</f>
        <v>ครุภัณฑ์ไฟฟ้าและวิทยุ</v>
      </c>
      <c r="C93" s="544" t="str">
        <f>'4.สินทรัพย์ถาวร'!E134</f>
        <v>0.50</v>
      </c>
      <c r="D93" s="544" t="str">
        <f>'4.สินทรัพย์ถาวร'!F134</f>
        <v>0.50</v>
      </c>
      <c r="E93" s="544" t="str">
        <f>'4.สินทรัพย์ถาวร'!G134</f>
        <v>0.50</v>
      </c>
      <c r="F93" s="544" t="str">
        <f>'4.สินทรัพย์ถาวร'!H134</f>
        <v>0.50</v>
      </c>
      <c r="G93" s="544" t="str">
        <f>'4.สินทรัพย์ถาวร'!I134</f>
        <v>0.50</v>
      </c>
      <c r="H93" s="544" t="str">
        <f>'4.สินทรัพย์ถาวร'!J134</f>
        <v>0.50</v>
      </c>
      <c r="I93" s="544" t="str">
        <f>'4.สินทรัพย์ถาวร'!K134</f>
        <v>0.50</v>
      </c>
      <c r="J93" s="544" t="str">
        <f>'4.สินทรัพย์ถาวร'!L134</f>
        <v>0.50</v>
      </c>
    </row>
    <row r="94" spans="1:10">
      <c r="A94" s="537">
        <f>'4.สินทรัพย์ถาวร'!B137</f>
        <v>4.2300000000000004</v>
      </c>
      <c r="B94" s="538" t="str">
        <f>'4.สินทรัพย์ถาวร'!D137</f>
        <v>ครุภัณฑ์โฆษณาและเผยแพร่</v>
      </c>
      <c r="C94" s="544" t="str">
        <f>'4.สินทรัพย์ถาวร'!E140</f>
        <v>0.50</v>
      </c>
      <c r="D94" s="544" t="str">
        <f>'4.สินทรัพย์ถาวร'!F140</f>
        <v>0.50</v>
      </c>
      <c r="E94" s="544" t="str">
        <f>'4.สินทรัพย์ถาวร'!G140</f>
        <v>0.50</v>
      </c>
      <c r="F94" s="544" t="str">
        <f>'4.สินทรัพย์ถาวร'!H140</f>
        <v>0.50</v>
      </c>
      <c r="G94" s="544" t="str">
        <f>'4.สินทรัพย์ถาวร'!I140</f>
        <v>0.50</v>
      </c>
      <c r="H94" s="544" t="str">
        <f>'4.สินทรัพย์ถาวร'!J140</f>
        <v>0.50</v>
      </c>
      <c r="I94" s="544" t="str">
        <f>'4.สินทรัพย์ถาวร'!K140</f>
        <v>0.50</v>
      </c>
      <c r="J94" s="544" t="str">
        <f>'4.สินทรัพย์ถาวร'!L140</f>
        <v>0.50</v>
      </c>
    </row>
    <row r="95" spans="1:10">
      <c r="A95" s="578">
        <f>'4.สินทรัพย์ถาวร'!B143</f>
        <v>4.24</v>
      </c>
      <c r="B95" s="579" t="str">
        <f>'4.สินทรัพย์ถาวร'!D143</f>
        <v>ครุภัณฑ์การเกษตร</v>
      </c>
      <c r="C95" s="580" t="str">
        <f>'4.สินทรัพย์ถาวร'!E146</f>
        <v>0.50</v>
      </c>
      <c r="D95" s="580" t="str">
        <f>'4.สินทรัพย์ถาวร'!F146</f>
        <v>0.50</v>
      </c>
      <c r="E95" s="544" t="str">
        <f>'4.สินทรัพย์ถาวร'!G146</f>
        <v>0.50</v>
      </c>
      <c r="F95" s="544" t="str">
        <f>'4.สินทรัพย์ถาวร'!H146</f>
        <v>0.50</v>
      </c>
      <c r="G95" s="544" t="str">
        <f>'4.สินทรัพย์ถาวร'!I146</f>
        <v>0.50</v>
      </c>
      <c r="H95" s="544" t="str">
        <f>'4.สินทรัพย์ถาวร'!J146</f>
        <v>0.50</v>
      </c>
      <c r="I95" s="544" t="str">
        <f>'4.สินทรัพย์ถาวร'!K146</f>
        <v>0.50</v>
      </c>
      <c r="J95" s="544" t="str">
        <f>'4.สินทรัพย์ถาวร'!L146</f>
        <v>0.50</v>
      </c>
    </row>
    <row r="96" spans="1:10">
      <c r="A96" s="578">
        <f>'4.สินทรัพย์ถาวร'!B149</f>
        <v>4.25</v>
      </c>
      <c r="B96" s="579" t="str">
        <f>'4.สินทรัพย์ถาวร'!D149</f>
        <v>ครุภัณฑ์โรงงาน</v>
      </c>
      <c r="C96" s="580" t="str">
        <f>'4.สินทรัพย์ถาวร'!E152</f>
        <v>0.50</v>
      </c>
      <c r="D96" s="580" t="str">
        <f>'4.สินทรัพย์ถาวร'!F152</f>
        <v>0.50</v>
      </c>
      <c r="E96" s="544" t="str">
        <f>'4.สินทรัพย์ถาวร'!G152</f>
        <v>0.50</v>
      </c>
      <c r="F96" s="544" t="str">
        <f>'4.สินทรัพย์ถาวร'!H152</f>
        <v>0.50</v>
      </c>
      <c r="G96" s="544" t="str">
        <f>'4.สินทรัพย์ถาวร'!I152</f>
        <v>0.50</v>
      </c>
      <c r="H96" s="544" t="str">
        <f>'4.สินทรัพย์ถาวร'!J152</f>
        <v>0.50</v>
      </c>
      <c r="I96" s="544" t="str">
        <f>'4.สินทรัพย์ถาวร'!K152</f>
        <v>0.50</v>
      </c>
      <c r="J96" s="544" t="str">
        <f>'4.สินทรัพย์ถาวร'!L152</f>
        <v>0.50</v>
      </c>
    </row>
    <row r="97" spans="1:10">
      <c r="A97" s="578">
        <f>'4.สินทรัพย์ถาวร'!B155</f>
        <v>4.26</v>
      </c>
      <c r="B97" s="579" t="str">
        <f>'4.สินทรัพย์ถาวร'!D155</f>
        <v>ครุภัณฑ์ก่อสร้าง</v>
      </c>
      <c r="C97" s="580" t="str">
        <f>'4.สินทรัพย์ถาวร'!E158</f>
        <v>0.50</v>
      </c>
      <c r="D97" s="580" t="str">
        <f>'4.สินทรัพย์ถาวร'!F158</f>
        <v>0.50</v>
      </c>
      <c r="E97" s="544" t="str">
        <f>'4.สินทรัพย์ถาวร'!G158</f>
        <v>0.50</v>
      </c>
      <c r="F97" s="544" t="str">
        <f>'4.สินทรัพย์ถาวร'!H158</f>
        <v>0.50</v>
      </c>
      <c r="G97" s="544" t="str">
        <f>'4.สินทรัพย์ถาวร'!I158</f>
        <v>0.50</v>
      </c>
      <c r="H97" s="544" t="str">
        <f>'4.สินทรัพย์ถาวร'!J158</f>
        <v>0.50</v>
      </c>
      <c r="I97" s="544" t="str">
        <f>'4.สินทรัพย์ถาวร'!K158</f>
        <v>0.50</v>
      </c>
      <c r="J97" s="544" t="str">
        <f>'4.สินทรัพย์ถาวร'!L158</f>
        <v>0.50</v>
      </c>
    </row>
    <row r="98" spans="1:10">
      <c r="A98" s="578">
        <f>'4.สินทรัพย์ถาวร'!B161</f>
        <v>4.2699999999999996</v>
      </c>
      <c r="B98" s="579" t="str">
        <f>'4.สินทรัพย์ถาวร'!D161</f>
        <v>ครุภัณฑ์วิทยาศาสตร์และการแพทย์</v>
      </c>
      <c r="C98" s="580" t="str">
        <f>'4.สินทรัพย์ถาวร'!E164</f>
        <v>0.50</v>
      </c>
      <c r="D98" s="580" t="str">
        <f>'4.สินทรัพย์ถาวร'!F164</f>
        <v>0.50</v>
      </c>
      <c r="E98" s="544" t="str">
        <f>'4.สินทรัพย์ถาวร'!G164</f>
        <v>0.50</v>
      </c>
      <c r="F98" s="544" t="str">
        <f>'4.สินทรัพย์ถาวร'!H164</f>
        <v>0.50</v>
      </c>
      <c r="G98" s="544" t="str">
        <f>'4.สินทรัพย์ถาวร'!I164</f>
        <v>0.50</v>
      </c>
      <c r="H98" s="544" t="str">
        <f>'4.สินทรัพย์ถาวร'!J164</f>
        <v>0.50</v>
      </c>
      <c r="I98" s="544" t="str">
        <f>'4.สินทรัพย์ถาวร'!K164</f>
        <v>0.50</v>
      </c>
      <c r="J98" s="544" t="str">
        <f>'4.สินทรัพย์ถาวร'!L164</f>
        <v>0.50</v>
      </c>
    </row>
    <row r="99" spans="1:10">
      <c r="A99" s="578">
        <f>'4.สินทรัพย์ถาวร'!B167</f>
        <v>4.28</v>
      </c>
      <c r="B99" s="579" t="str">
        <f>'4.สินทรัพย์ถาวร'!D167</f>
        <v>ครุภัณฑ์คอมพิวเตอร์</v>
      </c>
      <c r="C99" s="580" t="str">
        <f>'4.สินทรัพย์ถาวร'!E170</f>
        <v>0.50</v>
      </c>
      <c r="D99" s="580" t="str">
        <f>'4.สินทรัพย์ถาวร'!F170</f>
        <v>0.50</v>
      </c>
      <c r="E99" s="544" t="str">
        <f>'4.สินทรัพย์ถาวร'!G170</f>
        <v>0.50</v>
      </c>
      <c r="F99" s="544" t="str">
        <f>'4.สินทรัพย์ถาวร'!H170</f>
        <v>0.50</v>
      </c>
      <c r="G99" s="544" t="str">
        <f>'4.สินทรัพย์ถาวร'!I170</f>
        <v>0.50</v>
      </c>
      <c r="H99" s="544" t="str">
        <f>'4.สินทรัพย์ถาวร'!J170</f>
        <v>0.50</v>
      </c>
      <c r="I99" s="544" t="str">
        <f>'4.สินทรัพย์ถาวร'!K170</f>
        <v>0.50</v>
      </c>
      <c r="J99" s="544" t="str">
        <f>'4.สินทรัพย์ถาวร'!L170</f>
        <v>0.50</v>
      </c>
    </row>
    <row r="100" spans="1:10">
      <c r="A100" s="578">
        <f>'4.สินทรัพย์ถาวร'!B173</f>
        <v>4.29</v>
      </c>
      <c r="B100" s="579" t="str">
        <f>'4.สินทรัพย์ถาวร'!D173</f>
        <v xml:space="preserve">ครุภัณฑ์การศึกษา </v>
      </c>
      <c r="C100" s="580" t="str">
        <f>'4.สินทรัพย์ถาวร'!E176</f>
        <v>0.50</v>
      </c>
      <c r="D100" s="580" t="str">
        <f>'4.สินทรัพย์ถาวร'!F176</f>
        <v>0.50</v>
      </c>
      <c r="E100" s="544" t="str">
        <f>'4.สินทรัพย์ถาวร'!G176</f>
        <v>0.50</v>
      </c>
      <c r="F100" s="544" t="str">
        <f>'4.สินทรัพย์ถาวร'!H176</f>
        <v>0.50</v>
      </c>
      <c r="G100" s="544" t="str">
        <f>'4.สินทรัพย์ถาวร'!I176</f>
        <v>0.50</v>
      </c>
      <c r="H100" s="544" t="str">
        <f>'4.สินทรัพย์ถาวร'!J176</f>
        <v>0.50</v>
      </c>
      <c r="I100" s="544" t="str">
        <f>'4.สินทรัพย์ถาวร'!K176</f>
        <v>0.50</v>
      </c>
      <c r="J100" s="544" t="str">
        <f>'4.สินทรัพย์ถาวร'!L176</f>
        <v>0.50</v>
      </c>
    </row>
    <row r="101" spans="1:10">
      <c r="A101" s="578">
        <f>'4.สินทรัพย์ถาวร'!B179</f>
        <v>4.3</v>
      </c>
      <c r="B101" s="579" t="str">
        <f>'4.สินทรัพย์ถาวร'!D179</f>
        <v>ครุภัณฑ์งานบ้านงานครัว</v>
      </c>
      <c r="C101" s="580" t="str">
        <f>'4.สินทรัพย์ถาวร'!E182</f>
        <v>0.50</v>
      </c>
      <c r="D101" s="580" t="str">
        <f>'4.สินทรัพย์ถาวร'!F182</f>
        <v>0.50</v>
      </c>
      <c r="E101" s="544" t="str">
        <f>'4.สินทรัพย์ถาวร'!G182</f>
        <v>0.50</v>
      </c>
      <c r="F101" s="544" t="str">
        <f>'4.สินทรัพย์ถาวร'!H182</f>
        <v>0.50</v>
      </c>
      <c r="G101" s="544" t="str">
        <f>'4.สินทรัพย์ถาวร'!I182</f>
        <v>0.50</v>
      </c>
      <c r="H101" s="544" t="str">
        <f>'4.สินทรัพย์ถาวร'!J182</f>
        <v>0.50</v>
      </c>
      <c r="I101" s="544" t="str">
        <f>'4.สินทรัพย์ถาวร'!K182</f>
        <v>0.50</v>
      </c>
      <c r="J101" s="544" t="str">
        <f>'4.สินทรัพย์ถาวร'!L182</f>
        <v>0.50</v>
      </c>
    </row>
    <row r="102" spans="1:10">
      <c r="A102" s="578">
        <f>'4.สินทรัพย์ถาวร'!B185</f>
        <v>4.3099999999999996</v>
      </c>
      <c r="B102" s="579" t="str">
        <f>'4.สินทรัพย์ถาวร'!D185</f>
        <v>ครุภัณฑ์กีฬา</v>
      </c>
      <c r="C102" s="580" t="str">
        <f>'4.สินทรัพย์ถาวร'!E188</f>
        <v>0.50</v>
      </c>
      <c r="D102" s="580" t="str">
        <f>'4.สินทรัพย์ถาวร'!F188</f>
        <v>0.50</v>
      </c>
      <c r="E102" s="544" t="str">
        <f>'4.สินทรัพย์ถาวร'!G188</f>
        <v>0.50</v>
      </c>
      <c r="F102" s="544" t="str">
        <f>'4.สินทรัพย์ถาวร'!H188</f>
        <v>0.50</v>
      </c>
      <c r="G102" s="544" t="str">
        <f>'4.สินทรัพย์ถาวร'!I188</f>
        <v>0.50</v>
      </c>
      <c r="H102" s="544" t="str">
        <f>'4.สินทรัพย์ถาวร'!J188</f>
        <v>0.50</v>
      </c>
      <c r="I102" s="544" t="str">
        <f>'4.สินทรัพย์ถาวร'!K188</f>
        <v>0.50</v>
      </c>
      <c r="J102" s="544" t="str">
        <f>'4.สินทรัพย์ถาวร'!L188</f>
        <v>0.50</v>
      </c>
    </row>
    <row r="103" spans="1:10">
      <c r="A103" s="578">
        <f>'4.สินทรัพย์ถาวร'!B191</f>
        <v>4.32</v>
      </c>
      <c r="B103" s="579" t="str">
        <f>'4.สินทรัพย์ถาวร'!D191</f>
        <v xml:space="preserve">ครุภัณฑ์ดนตรี </v>
      </c>
      <c r="C103" s="580" t="str">
        <f>'4.สินทรัพย์ถาวร'!E194</f>
        <v>0.50</v>
      </c>
      <c r="D103" s="580" t="str">
        <f>'4.สินทรัพย์ถาวร'!F194</f>
        <v>0.50</v>
      </c>
      <c r="E103" s="544" t="str">
        <f>'4.สินทรัพย์ถาวร'!G194</f>
        <v>0.50</v>
      </c>
      <c r="F103" s="544" t="str">
        <f>'4.สินทรัพย์ถาวร'!H194</f>
        <v>0.50</v>
      </c>
      <c r="G103" s="544" t="str">
        <f>'4.สินทรัพย์ถาวร'!I194</f>
        <v>0.50</v>
      </c>
      <c r="H103" s="544" t="str">
        <f>'4.สินทรัพย์ถาวร'!J194</f>
        <v>0.50</v>
      </c>
      <c r="I103" s="544" t="str">
        <f>'4.สินทรัพย์ถาวร'!K194</f>
        <v>0.50</v>
      </c>
      <c r="J103" s="544" t="str">
        <f>'4.สินทรัพย์ถาวร'!L194</f>
        <v>0.50</v>
      </c>
    </row>
    <row r="104" spans="1:10">
      <c r="A104" s="578">
        <f>'4.สินทรัพย์ถาวร'!B197</f>
        <v>4.33</v>
      </c>
      <c r="B104" s="579" t="str">
        <f>'4.สินทรัพย์ถาวร'!D197</f>
        <v>ครุภัณฑ์สนาม</v>
      </c>
      <c r="C104" s="580" t="str">
        <f>'4.สินทรัพย์ถาวร'!E200</f>
        <v>0.50</v>
      </c>
      <c r="D104" s="580" t="str">
        <f>'4.สินทรัพย์ถาวร'!F200</f>
        <v>0.50</v>
      </c>
      <c r="E104" s="544" t="str">
        <f>'4.สินทรัพย์ถาวร'!G200</f>
        <v>0.50</v>
      </c>
      <c r="F104" s="544" t="str">
        <f>'4.สินทรัพย์ถาวร'!H200</f>
        <v>0.50</v>
      </c>
      <c r="G104" s="544" t="str">
        <f>'4.สินทรัพย์ถาวร'!I200</f>
        <v>0.50</v>
      </c>
      <c r="H104" s="544" t="str">
        <f>'4.สินทรัพย์ถาวร'!J200</f>
        <v>0.50</v>
      </c>
      <c r="I104" s="544" t="str">
        <f>'4.สินทรัพย์ถาวร'!K200</f>
        <v>0.50</v>
      </c>
      <c r="J104" s="544" t="str">
        <f>'4.สินทรัพย์ถาวร'!L200</f>
        <v>0.50</v>
      </c>
    </row>
    <row r="105" spans="1:10">
      <c r="A105" s="578">
        <f>'4.สินทรัพย์ถาวร'!B203</f>
        <v>4.34</v>
      </c>
      <c r="B105" s="579" t="str">
        <f>'4.สินทรัพย์ถาวร'!D203</f>
        <v>ครุภัณฑ์อื่น</v>
      </c>
      <c r="C105" s="580" t="str">
        <f>'4.สินทรัพย์ถาวร'!E206</f>
        <v>0.50</v>
      </c>
      <c r="D105" s="580" t="str">
        <f>'4.สินทรัพย์ถาวร'!F206</f>
        <v>0.50</v>
      </c>
      <c r="E105" s="544" t="str">
        <f>'4.สินทรัพย์ถาวร'!G206</f>
        <v>0.50</v>
      </c>
      <c r="F105" s="544" t="str">
        <f>'4.สินทรัพย์ถาวร'!H206</f>
        <v>0.50</v>
      </c>
      <c r="G105" s="544" t="str">
        <f>'4.สินทรัพย์ถาวร'!I206</f>
        <v>0.50</v>
      </c>
      <c r="H105" s="544" t="str">
        <f>'4.สินทรัพย์ถาวร'!J206</f>
        <v>0.50</v>
      </c>
      <c r="I105" s="544" t="str">
        <f>'4.สินทรัพย์ถาวร'!K206</f>
        <v>0.50</v>
      </c>
      <c r="J105" s="544" t="str">
        <f>'4.สินทรัพย์ถาวร'!L206</f>
        <v>0.50</v>
      </c>
    </row>
    <row r="106" spans="1:10">
      <c r="A106" s="578">
        <f>'4.สินทรัพย์ถาวร'!B209</f>
        <v>4.3499999999999996</v>
      </c>
      <c r="B106" s="579" t="str">
        <f>'4.สินทรัพย์ถาวร'!D209</f>
        <v xml:space="preserve">ครุภัณฑ์สำนักงาน-Interface </v>
      </c>
      <c r="C106" s="580" t="str">
        <f>'4.สินทรัพย์ถาวร'!E212</f>
        <v>0.50</v>
      </c>
      <c r="D106" s="580" t="str">
        <f>'4.สินทรัพย์ถาวร'!F212</f>
        <v>0.50</v>
      </c>
      <c r="E106" s="544" t="str">
        <f>'4.สินทรัพย์ถาวร'!G212</f>
        <v>0.50</v>
      </c>
      <c r="F106" s="544" t="str">
        <f>'4.สินทรัพย์ถาวร'!H212</f>
        <v>0.50</v>
      </c>
      <c r="G106" s="544" t="str">
        <f>'4.สินทรัพย์ถาวร'!I212</f>
        <v>0.50</v>
      </c>
      <c r="H106" s="544" t="str">
        <f>'4.สินทรัพย์ถาวร'!J212</f>
        <v>0.50</v>
      </c>
      <c r="I106" s="544" t="str">
        <f>'4.สินทรัพย์ถาวร'!K212</f>
        <v>0.50</v>
      </c>
      <c r="J106" s="544" t="str">
        <f>'4.สินทรัพย์ถาวร'!L212</f>
        <v>0.50</v>
      </c>
    </row>
    <row r="107" spans="1:10">
      <c r="A107" s="578">
        <f>'4.สินทรัพย์ถาวร'!B215</f>
        <v>4.3600000000000003</v>
      </c>
      <c r="B107" s="579" t="str">
        <f>'4.สินทรัพย์ถาวร'!D215</f>
        <v xml:space="preserve">ครุภัณฑ์ยานพาหนะและขนส่ง-Interface </v>
      </c>
      <c r="C107" s="580" t="str">
        <f>'4.สินทรัพย์ถาวร'!E218</f>
        <v>0.50</v>
      </c>
      <c r="D107" s="580" t="str">
        <f>'4.สินทรัพย์ถาวร'!F218</f>
        <v>0.50</v>
      </c>
      <c r="E107" s="544" t="str">
        <f>'4.สินทรัพย์ถาวร'!G218</f>
        <v>0.50</v>
      </c>
      <c r="F107" s="544" t="str">
        <f>'4.สินทรัพย์ถาวร'!H218</f>
        <v>0.50</v>
      </c>
      <c r="G107" s="544" t="str">
        <f>'4.สินทรัพย์ถาวร'!I218</f>
        <v>0.50</v>
      </c>
      <c r="H107" s="544" t="str">
        <f>'4.สินทรัพย์ถาวร'!J218</f>
        <v>0.50</v>
      </c>
      <c r="I107" s="544" t="str">
        <f>'4.สินทรัพย์ถาวร'!K218</f>
        <v>0.50</v>
      </c>
      <c r="J107" s="544" t="str">
        <f>'4.สินทรัพย์ถาวร'!L218</f>
        <v>0.50</v>
      </c>
    </row>
    <row r="108" spans="1:10">
      <c r="A108" s="578">
        <f>'4.สินทรัพย์ถาวร'!B221</f>
        <v>4.37</v>
      </c>
      <c r="B108" s="579" t="str">
        <f>'4.สินทรัพย์ถาวร'!D221</f>
        <v>ครุภัณฑ์ไฟฟ้าและวิทยุ-Interface</v>
      </c>
      <c r="C108" s="580" t="str">
        <f>'4.สินทรัพย์ถาวร'!E224</f>
        <v>0.50</v>
      </c>
      <c r="D108" s="580" t="str">
        <f>'4.สินทรัพย์ถาวร'!F224</f>
        <v>0.50</v>
      </c>
      <c r="E108" s="544" t="str">
        <f>'4.สินทรัพย์ถาวร'!G224</f>
        <v>0.50</v>
      </c>
      <c r="F108" s="544" t="str">
        <f>'4.สินทรัพย์ถาวร'!H224</f>
        <v>0.50</v>
      </c>
      <c r="G108" s="544" t="str">
        <f>'4.สินทรัพย์ถาวร'!I224</f>
        <v>0.50</v>
      </c>
      <c r="H108" s="544" t="str">
        <f>'4.สินทรัพย์ถาวร'!J224</f>
        <v>0.50</v>
      </c>
      <c r="I108" s="544" t="str">
        <f>'4.สินทรัพย์ถาวร'!K224</f>
        <v>0.50</v>
      </c>
      <c r="J108" s="544" t="str">
        <f>'4.สินทรัพย์ถาวร'!L224</f>
        <v>0.50</v>
      </c>
    </row>
    <row r="109" spans="1:10">
      <c r="A109" s="578">
        <f>'4.สินทรัพย์ถาวร'!B227</f>
        <v>4.38</v>
      </c>
      <c r="B109" s="579" t="str">
        <f>'4.สินทรัพย์ถาวร'!D227</f>
        <v xml:space="preserve">ครุภัณฑ์โฆษณาและเผยแพร่-Interface </v>
      </c>
      <c r="C109" s="580" t="str">
        <f>'4.สินทรัพย์ถาวร'!E230</f>
        <v>0.50</v>
      </c>
      <c r="D109" s="580" t="str">
        <f>'4.สินทรัพย์ถาวร'!F230</f>
        <v>0.50</v>
      </c>
      <c r="E109" s="544" t="str">
        <f>'4.สินทรัพย์ถาวร'!G230</f>
        <v>0.50</v>
      </c>
      <c r="F109" s="544" t="str">
        <f>'4.สินทรัพย์ถาวร'!H230</f>
        <v>0.50</v>
      </c>
      <c r="G109" s="544" t="str">
        <f>'4.สินทรัพย์ถาวร'!I230</f>
        <v>0.50</v>
      </c>
      <c r="H109" s="544" t="str">
        <f>'4.สินทรัพย์ถาวร'!J230</f>
        <v>0.50</v>
      </c>
      <c r="I109" s="544" t="str">
        <f>'4.สินทรัพย์ถาวร'!K230</f>
        <v>0.50</v>
      </c>
      <c r="J109" s="544" t="str">
        <f>'4.สินทรัพย์ถาวร'!L230</f>
        <v>0.50</v>
      </c>
    </row>
    <row r="110" spans="1:10">
      <c r="A110" s="578">
        <f>'4.สินทรัพย์ถาวร'!B233</f>
        <v>4.3899999999999997</v>
      </c>
      <c r="B110" s="579" t="str">
        <f>'4.สินทรัพย์ถาวร'!D233</f>
        <v xml:space="preserve">ครุภัณฑ์การเกษตร-Interface </v>
      </c>
      <c r="C110" s="580" t="str">
        <f>'4.สินทรัพย์ถาวร'!E236</f>
        <v>0.50</v>
      </c>
      <c r="D110" s="580" t="str">
        <f>'4.สินทรัพย์ถาวร'!F236</f>
        <v>0.50</v>
      </c>
      <c r="E110" s="544" t="str">
        <f>'4.สินทรัพย์ถาวร'!G236</f>
        <v>0.50</v>
      </c>
      <c r="F110" s="544" t="str">
        <f>'4.สินทรัพย์ถาวร'!H236</f>
        <v>0.50</v>
      </c>
      <c r="G110" s="544" t="str">
        <f>'4.สินทรัพย์ถาวร'!I236</f>
        <v>0.50</v>
      </c>
      <c r="H110" s="544" t="str">
        <f>'4.สินทรัพย์ถาวร'!J236</f>
        <v>0.50</v>
      </c>
      <c r="I110" s="544" t="str">
        <f>'4.สินทรัพย์ถาวร'!K236</f>
        <v>0.50</v>
      </c>
      <c r="J110" s="544" t="str">
        <f>'4.สินทรัพย์ถาวร'!L236</f>
        <v>0.50</v>
      </c>
    </row>
    <row r="111" spans="1:10">
      <c r="A111" s="578">
        <f>'4.สินทรัพย์ถาวร'!B239</f>
        <v>4.4000000000000004</v>
      </c>
      <c r="B111" s="579" t="str">
        <f>'4.สินทรัพย์ถาวร'!D239</f>
        <v xml:space="preserve">ครุภัณฑ์ก่อสร้าง-Interface </v>
      </c>
      <c r="C111" s="580" t="str">
        <f>'4.สินทรัพย์ถาวร'!E242</f>
        <v>0.50</v>
      </c>
      <c r="D111" s="580" t="str">
        <f>'4.สินทรัพย์ถาวร'!F242</f>
        <v>0.50</v>
      </c>
      <c r="E111" s="544" t="str">
        <f>'4.สินทรัพย์ถาวร'!G242</f>
        <v>0.50</v>
      </c>
      <c r="F111" s="544" t="str">
        <f>'4.สินทรัพย์ถาวร'!H242</f>
        <v>0.50</v>
      </c>
      <c r="G111" s="544" t="str">
        <f>'4.สินทรัพย์ถาวร'!I242</f>
        <v>0.50</v>
      </c>
      <c r="H111" s="544" t="str">
        <f>'4.สินทรัพย์ถาวร'!J242</f>
        <v>0.50</v>
      </c>
      <c r="I111" s="544" t="str">
        <f>'4.สินทรัพย์ถาวร'!K242</f>
        <v>0.50</v>
      </c>
      <c r="J111" s="544" t="str">
        <f>'4.สินทรัพย์ถาวร'!L242</f>
        <v>0.50</v>
      </c>
    </row>
    <row r="112" spans="1:10">
      <c r="A112" s="578">
        <f>'4.สินทรัพย์ถาวร'!B245</f>
        <v>4.41</v>
      </c>
      <c r="B112" s="579" t="str">
        <f>'4.สินทรัพย์ถาวร'!D245</f>
        <v xml:space="preserve">ครุภัณฑ์วิทยาศาสตร์และการแพทย์-Interface  </v>
      </c>
      <c r="C112" s="580" t="str">
        <f>'4.สินทรัพย์ถาวร'!E248</f>
        <v>0.50</v>
      </c>
      <c r="D112" s="580" t="str">
        <f>'4.สินทรัพย์ถาวร'!F248</f>
        <v>0.50</v>
      </c>
      <c r="E112" s="544" t="str">
        <f>'4.สินทรัพย์ถาวร'!G248</f>
        <v>0.50</v>
      </c>
      <c r="F112" s="544" t="str">
        <f>'4.สินทรัพย์ถาวร'!H248</f>
        <v>0.50</v>
      </c>
      <c r="G112" s="544" t="str">
        <f>'4.สินทรัพย์ถาวร'!I248</f>
        <v>0.50</v>
      </c>
      <c r="H112" s="544" t="str">
        <f>'4.สินทรัพย์ถาวร'!J248</f>
        <v>0.50</v>
      </c>
      <c r="I112" s="544" t="str">
        <f>'4.สินทรัพย์ถาวร'!K248</f>
        <v>0.50</v>
      </c>
      <c r="J112" s="544" t="str">
        <f>'4.สินทรัพย์ถาวร'!L248</f>
        <v>0.50</v>
      </c>
    </row>
    <row r="113" spans="1:10">
      <c r="A113" s="578">
        <f>'4.สินทรัพย์ถาวร'!B251</f>
        <v>4.42</v>
      </c>
      <c r="B113" s="579" t="str">
        <f>'4.สินทรัพย์ถาวร'!D251</f>
        <v>ครุภัณฑ์คอมพิวเตอร์-Interface</v>
      </c>
      <c r="C113" s="580" t="str">
        <f>'4.สินทรัพย์ถาวร'!E254</f>
        <v>0.50</v>
      </c>
      <c r="D113" s="580" t="str">
        <f>'4.สินทรัพย์ถาวร'!F254</f>
        <v>0.50</v>
      </c>
      <c r="E113" s="544" t="str">
        <f>'4.สินทรัพย์ถาวร'!G254</f>
        <v>0.50</v>
      </c>
      <c r="F113" s="544" t="str">
        <f>'4.สินทรัพย์ถาวร'!H254</f>
        <v>0.50</v>
      </c>
      <c r="G113" s="544" t="str">
        <f>'4.สินทรัพย์ถาวร'!I254</f>
        <v>0.50</v>
      </c>
      <c r="H113" s="544" t="str">
        <f>'4.สินทรัพย์ถาวร'!J254</f>
        <v>0.50</v>
      </c>
      <c r="I113" s="544" t="str">
        <f>'4.สินทรัพย์ถาวร'!K254</f>
        <v>0.50</v>
      </c>
      <c r="J113" s="544" t="str">
        <f>'4.สินทรัพย์ถาวร'!L254</f>
        <v>0.50</v>
      </c>
    </row>
    <row r="114" spans="1:10">
      <c r="A114" s="578">
        <f>'4.สินทรัพย์ถาวร'!B257</f>
        <v>4.43</v>
      </c>
      <c r="B114" s="579" t="str">
        <f>'4.สินทรัพย์ถาวร'!D257</f>
        <v xml:space="preserve">ครุภัณฑ์งานบ้านงานครัว-Interface </v>
      </c>
      <c r="C114" s="580" t="str">
        <f>'4.สินทรัพย์ถาวร'!E260</f>
        <v>0.50</v>
      </c>
      <c r="D114" s="580" t="str">
        <f>'4.สินทรัพย์ถาวร'!F260</f>
        <v>0.50</v>
      </c>
      <c r="E114" s="544" t="str">
        <f>'4.สินทรัพย์ถาวร'!G260</f>
        <v>0.50</v>
      </c>
      <c r="F114" s="544" t="str">
        <f>'4.สินทรัพย์ถาวร'!H260</f>
        <v>0.50</v>
      </c>
      <c r="G114" s="544" t="str">
        <f>'4.สินทรัพย์ถาวร'!I260</f>
        <v>0.50</v>
      </c>
      <c r="H114" s="544" t="str">
        <f>'4.สินทรัพย์ถาวร'!J260</f>
        <v>0.50</v>
      </c>
      <c r="I114" s="544" t="str">
        <f>'4.สินทรัพย์ถาวร'!K260</f>
        <v>0.50</v>
      </c>
      <c r="J114" s="544" t="str">
        <f>'4.สินทรัพย์ถาวร'!L260</f>
        <v>0.50</v>
      </c>
    </row>
    <row r="115" spans="1:10">
      <c r="A115" s="578">
        <f>'4.สินทรัพย์ถาวร'!B263</f>
        <v>4.4400000000000004</v>
      </c>
      <c r="B115" s="579" t="str">
        <f>'4.สินทรัพย์ถาวร'!D263</f>
        <v>ครุภัณฑ์อื่น-Interface</v>
      </c>
      <c r="C115" s="580" t="str">
        <f>'4.สินทรัพย์ถาวร'!E266</f>
        <v>0.50</v>
      </c>
      <c r="D115" s="580" t="str">
        <f>'4.สินทรัพย์ถาวร'!F266</f>
        <v>0.50</v>
      </c>
      <c r="E115" s="544" t="str">
        <f>'4.สินทรัพย์ถาวร'!G266</f>
        <v>0.50</v>
      </c>
      <c r="F115" s="544" t="str">
        <f>'4.สินทรัพย์ถาวร'!H266</f>
        <v>0.50</v>
      </c>
      <c r="G115" s="544" t="str">
        <f>'4.สินทรัพย์ถาวร'!I266</f>
        <v>0.50</v>
      </c>
      <c r="H115" s="544" t="str">
        <f>'4.สินทรัพย์ถาวร'!J266</f>
        <v>0.50</v>
      </c>
      <c r="I115" s="544" t="str">
        <f>'4.สินทรัพย์ถาวร'!K266</f>
        <v>0.50</v>
      </c>
      <c r="J115" s="544" t="str">
        <f>'4.สินทรัพย์ถาวร'!L266</f>
        <v>0.50</v>
      </c>
    </row>
    <row r="116" spans="1:10">
      <c r="A116" s="578">
        <f>'4.สินทรัพย์ถาวร'!B270</f>
        <v>4.45</v>
      </c>
      <c r="B116" s="579" t="str">
        <f>'4.สินทรัพย์ถาวร'!D270</f>
        <v>โปรแกรมคอมพิวเตอร์</v>
      </c>
      <c r="C116" s="580" t="str">
        <f>'4.สินทรัพย์ถาวร'!E273</f>
        <v>0.50</v>
      </c>
      <c r="D116" s="580" t="str">
        <f>'4.สินทรัพย์ถาวร'!F273</f>
        <v>0.50</v>
      </c>
      <c r="E116" s="544" t="str">
        <f>'4.สินทรัพย์ถาวร'!G273</f>
        <v>0.50</v>
      </c>
      <c r="F116" s="544" t="str">
        <f>'4.สินทรัพย์ถาวร'!H273</f>
        <v>0.50</v>
      </c>
      <c r="G116" s="544" t="str">
        <f>'4.สินทรัพย์ถาวร'!I273</f>
        <v>0.50</v>
      </c>
      <c r="H116" s="544" t="str">
        <f>'4.สินทรัพย์ถาวร'!J273</f>
        <v>0.50</v>
      </c>
      <c r="I116" s="544" t="str">
        <f>'4.สินทรัพย์ถาวร'!K273</f>
        <v>0.50</v>
      </c>
      <c r="J116" s="544" t="str">
        <f>'4.สินทรัพย์ถาวร'!L273</f>
        <v>0.50</v>
      </c>
    </row>
    <row r="117" spans="1:10">
      <c r="A117" s="578">
        <f>'4.สินทรัพย์ถาวร'!B277</f>
        <v>4.46</v>
      </c>
      <c r="B117" s="579" t="str">
        <f>'4.สินทรัพย์ถาวร'!D277</f>
        <v>โปรแกรมคอมพิวเตอร์ -Interface</v>
      </c>
      <c r="C117" s="580" t="str">
        <f>'4.สินทรัพย์ถาวร'!E280</f>
        <v>0.50</v>
      </c>
      <c r="D117" s="580" t="str">
        <f>'4.สินทรัพย์ถาวร'!F280</f>
        <v>0.50</v>
      </c>
      <c r="E117" s="544" t="str">
        <f>'4.สินทรัพย์ถาวร'!G280</f>
        <v>0.50</v>
      </c>
      <c r="F117" s="544" t="str">
        <f>'4.สินทรัพย์ถาวร'!H280</f>
        <v>0.50</v>
      </c>
      <c r="G117" s="544" t="str">
        <f>'4.สินทรัพย์ถาวร'!I280</f>
        <v>0.50</v>
      </c>
      <c r="H117" s="544" t="str">
        <f>'4.สินทรัพย์ถาวร'!J280</f>
        <v>0.50</v>
      </c>
      <c r="I117" s="544" t="str">
        <f>'4.สินทรัพย์ถาวร'!K280</f>
        <v>0.50</v>
      </c>
      <c r="J117" s="544" t="str">
        <f>'4.สินทรัพย์ถาวร'!L280</f>
        <v>0.50</v>
      </c>
    </row>
    <row r="118" spans="1:10">
      <c r="A118" s="578">
        <f>'4.สินทรัพย์ถาวร'!B283</f>
        <v>4.47</v>
      </c>
      <c r="B118" s="579" t="str">
        <f>'4.สินทรัพย์ถาวร'!D283</f>
        <v xml:space="preserve">สินทรัพย์ไม่มีตัวตนอื่น - Interface  </v>
      </c>
      <c r="C118" s="580" t="str">
        <f>'4.สินทรัพย์ถาวร'!E286</f>
        <v>0.50</v>
      </c>
      <c r="D118" s="580" t="str">
        <f>'4.สินทรัพย์ถาวร'!F286</f>
        <v>0.50</v>
      </c>
      <c r="E118" s="544" t="str">
        <f>'4.สินทรัพย์ถาวร'!G286</f>
        <v>0.50</v>
      </c>
      <c r="F118" s="544" t="str">
        <f>'4.สินทรัพย์ถาวร'!H286</f>
        <v>0.50</v>
      </c>
      <c r="G118" s="544" t="str">
        <f>'4.สินทรัพย์ถาวร'!I286</f>
        <v>0.50</v>
      </c>
      <c r="H118" s="544" t="str">
        <f>'4.สินทรัพย์ถาวร'!J286</f>
        <v>0.50</v>
      </c>
      <c r="I118" s="544" t="str">
        <f>'4.สินทรัพย์ถาวร'!K286</f>
        <v>0.50</v>
      </c>
      <c r="J118" s="544" t="str">
        <f>'4.สินทรัพย์ถาวร'!L286</f>
        <v>0.50</v>
      </c>
    </row>
    <row r="119" spans="1:10" ht="21.6" thickBot="1">
      <c r="B119" s="548" t="s">
        <v>1888</v>
      </c>
      <c r="C119" s="581">
        <f>C72+C73+C74+C75+C76+C77+C78+C79+C80+C81+C82+C83+C84+C85+C86+C87+C88+C89+C90+C91+C92+C93+C94+C95+C96+C97+C98+C99+C100+C101+C102+C103+C104+C105+C106+C107+C108+C109+C110+C111+C112+C113+C114+C115+C116+C117+C118</f>
        <v>23.5</v>
      </c>
      <c r="D119" s="581">
        <f t="shared" ref="D119:J119" si="7">D72+D73+D74+D75+D76+D77+D78+D79+D80+D81+D82+D83+D84+D85+D86+D87+D88+D89+D90+D91+D92+D93+D94+D95+D96+D97+D98+D99+D100+D101+D102+D103+D104+D105+D106+D107+D108+D109+D110+D111+D112+D113+D114+D115+D116+D117+D118</f>
        <v>23.5</v>
      </c>
      <c r="E119" s="581">
        <f t="shared" si="7"/>
        <v>23.5</v>
      </c>
      <c r="F119" s="581">
        <f t="shared" si="7"/>
        <v>23.5</v>
      </c>
      <c r="G119" s="581">
        <f t="shared" si="7"/>
        <v>23.5</v>
      </c>
      <c r="H119" s="581">
        <f t="shared" si="7"/>
        <v>23.5</v>
      </c>
      <c r="I119" s="581">
        <f t="shared" si="7"/>
        <v>23.5</v>
      </c>
      <c r="J119" s="581">
        <f t="shared" si="7"/>
        <v>23.5</v>
      </c>
    </row>
    <row r="120" spans="1:10" ht="21.6" thickTop="1">
      <c r="B120" s="551" t="s">
        <v>1171</v>
      </c>
      <c r="C120" s="544">
        <v>23.5</v>
      </c>
      <c r="D120" s="544">
        <f>C120</f>
        <v>23.5</v>
      </c>
      <c r="E120" s="544">
        <f t="shared" ref="E120:J120" si="8">D120</f>
        <v>23.5</v>
      </c>
      <c r="F120" s="544">
        <f t="shared" si="8"/>
        <v>23.5</v>
      </c>
      <c r="G120" s="544">
        <f t="shared" si="8"/>
        <v>23.5</v>
      </c>
      <c r="H120" s="544">
        <f t="shared" si="8"/>
        <v>23.5</v>
      </c>
      <c r="I120" s="544">
        <f t="shared" si="8"/>
        <v>23.5</v>
      </c>
      <c r="J120" s="544">
        <f t="shared" si="8"/>
        <v>23.5</v>
      </c>
    </row>
    <row r="121" spans="1:10">
      <c r="A121" s="582">
        <v>5</v>
      </c>
      <c r="B121" s="583" t="s">
        <v>1611</v>
      </c>
      <c r="C121" s="544"/>
      <c r="D121" s="544"/>
      <c r="E121" s="544"/>
      <c r="F121" s="544"/>
      <c r="G121" s="544"/>
      <c r="H121" s="544"/>
      <c r="I121" s="544"/>
      <c r="J121" s="544"/>
    </row>
    <row r="122" spans="1:10">
      <c r="A122" s="545">
        <f>'5.จับคู่ค่าเสื่อมราคา'!B6</f>
        <v>5.0999999999999996</v>
      </c>
      <c r="B122" s="538" t="str">
        <f>'5.จับคู่ค่าเสื่อมราคา'!D6</f>
        <v>ค่าเสื่อมราคาสะสม - อาคารเพื่อการพักอาศัย</v>
      </c>
      <c r="C122" s="544" t="str">
        <f>'5.จับคู่ค่าเสื่อมราคา'!E8</f>
        <v>0.50</v>
      </c>
      <c r="D122" s="544" t="str">
        <f>'5.จับคู่ค่าเสื่อมราคา'!G8</f>
        <v>0.50</v>
      </c>
      <c r="E122" s="544" t="str">
        <f>'5.จับคู่ค่าเสื่อมราคา'!I8</f>
        <v>0.50</v>
      </c>
      <c r="F122" s="544" t="str">
        <f>'5.จับคู่ค่าเสื่อมราคา'!K8</f>
        <v>0.50</v>
      </c>
      <c r="G122" s="544" t="str">
        <f>'5.จับคู่ค่าเสื่อมราคา'!M8</f>
        <v>0.50</v>
      </c>
      <c r="H122" s="544" t="str">
        <f>'5.จับคู่ค่าเสื่อมราคา'!O8</f>
        <v>0.50</v>
      </c>
      <c r="I122" s="544" t="str">
        <f>'5.จับคู่ค่าเสื่อมราคา'!Q8</f>
        <v>0.50</v>
      </c>
      <c r="J122" s="544" t="str">
        <f>'5.จับคู่ค่าเสื่อมราคา'!S8</f>
        <v>0.50</v>
      </c>
    </row>
    <row r="123" spans="1:10">
      <c r="A123" s="545">
        <f>'5.จับคู่ค่าเสื่อมราคา'!B10</f>
        <v>5.2</v>
      </c>
      <c r="B123" s="584" t="str">
        <f>'5.จับคู่ค่าเสื่อมราคา'!D10</f>
        <v>ค่าเสื่อมราคาสะสม - อาคารสำนักงาน</v>
      </c>
      <c r="C123" s="544" t="str">
        <f>'5.จับคู่ค่าเสื่อมราคา'!E12</f>
        <v>0.00</v>
      </c>
      <c r="D123" s="544" t="str">
        <f>'5.จับคู่ค่าเสื่อมราคา'!G12</f>
        <v>0.50</v>
      </c>
      <c r="E123" s="544" t="str">
        <f>'5.จับคู่ค่าเสื่อมราคา'!I12</f>
        <v>0.50</v>
      </c>
      <c r="F123" s="544" t="str">
        <f>'5.จับคู่ค่าเสื่อมราคา'!K12</f>
        <v>0.50</v>
      </c>
      <c r="G123" s="544" t="str">
        <f>'5.จับคู่ค่าเสื่อมราคา'!M12</f>
        <v>0.50</v>
      </c>
      <c r="H123" s="544" t="str">
        <f>'5.จับคู่ค่าเสื่อมราคา'!O12</f>
        <v>0.50</v>
      </c>
      <c r="I123" s="544" t="str">
        <f>'5.จับคู่ค่าเสื่อมราคา'!Q12</f>
        <v>0.50</v>
      </c>
      <c r="J123" s="544" t="str">
        <f>'5.จับคู่ค่าเสื่อมราคา'!S16</f>
        <v>0.50</v>
      </c>
    </row>
    <row r="124" spans="1:10">
      <c r="A124" s="545">
        <f>'5.จับคู่ค่าเสื่อมราคา'!B14</f>
        <v>5.3</v>
      </c>
      <c r="B124" s="538" t="str">
        <f>'5.จับคู่ค่าเสื่อมราคา'!D14</f>
        <v>ค่าเสื่อมราคาสะสม-อาคารเพื่อประโยชน์อื่น</v>
      </c>
      <c r="C124" s="544" t="str">
        <f>'5.จับคู่ค่าเสื่อมราคา'!E16</f>
        <v>0.50</v>
      </c>
      <c r="D124" s="544" t="str">
        <f>'5.จับคู่ค่าเสื่อมราคา'!G16</f>
        <v>0.50</v>
      </c>
      <c r="E124" s="544" t="str">
        <f>'5.จับคู่ค่าเสื่อมราคา'!I16</f>
        <v>0.00</v>
      </c>
      <c r="F124" s="544" t="str">
        <f>'5.จับคู่ค่าเสื่อมราคา'!K16</f>
        <v>0.50</v>
      </c>
      <c r="G124" s="544" t="str">
        <f>'5.จับคู่ค่าเสื่อมราคา'!M16</f>
        <v>0.50</v>
      </c>
      <c r="H124" s="544" t="str">
        <f>'5.จับคู่ค่าเสื่อมราคา'!O16</f>
        <v>0.50</v>
      </c>
      <c r="I124" s="544" t="str">
        <f>'5.จับคู่ค่าเสื่อมราคา'!Q16</f>
        <v>0.50</v>
      </c>
      <c r="J124" s="544" t="str">
        <f>'5.จับคู่ค่าเสื่อมราคา'!S16</f>
        <v>0.50</v>
      </c>
    </row>
    <row r="125" spans="1:10">
      <c r="A125" s="545">
        <f>'5.จับคู่ค่าเสื่อมราคา'!B18</f>
        <v>5.4</v>
      </c>
      <c r="B125" s="538" t="str">
        <f>'5.จับคู่ค่าเสื่อมราคา'!D18</f>
        <v>ค่าเสื่อมราคาสะสม-ส่วนปรับปรุงอาคาร</v>
      </c>
      <c r="C125" s="544" t="str">
        <f>'5.จับคู่ค่าเสื่อมราคา'!E20</f>
        <v>0.50</v>
      </c>
      <c r="D125" s="544" t="str">
        <f>'5.จับคู่ค่าเสื่อมราคา'!G20</f>
        <v>0.50</v>
      </c>
      <c r="E125" s="544" t="str">
        <f>'5.จับคู่ค่าเสื่อมราคา'!I20</f>
        <v>0.50</v>
      </c>
      <c r="F125" s="544" t="str">
        <f>'5.จับคู่ค่าเสื่อมราคา'!K20</f>
        <v>0.50</v>
      </c>
      <c r="G125" s="544" t="str">
        <f>'5.จับคู่ค่าเสื่อมราคา'!M20</f>
        <v>0.50</v>
      </c>
      <c r="H125" s="544" t="str">
        <f>'5.จับคู่ค่าเสื่อมราคา'!O20</f>
        <v>0.50</v>
      </c>
      <c r="I125" s="544" t="str">
        <f>'5.จับคู่ค่าเสื่อมราคา'!Q20</f>
        <v>0.50</v>
      </c>
      <c r="J125" s="544" t="str">
        <f>'5.จับคู่ค่าเสื่อมราคา'!S20</f>
        <v>0.50</v>
      </c>
    </row>
    <row r="126" spans="1:10">
      <c r="A126" s="545">
        <f>'5.จับคู่ค่าเสื่อมราคา'!B22</f>
        <v>5.5</v>
      </c>
      <c r="B126" s="538" t="str">
        <f>'5.จับคู่ค่าเสื่อมราคา'!D22</f>
        <v>ค่าเสื่อมราคาสะสม-สิ่งปลูกสร้าง</v>
      </c>
      <c r="C126" s="544" t="str">
        <f>'5.จับคู่ค่าเสื่อมราคา'!E24</f>
        <v>0.50</v>
      </c>
      <c r="D126" s="544" t="str">
        <f>'5.จับคู่ค่าเสื่อมราคา'!G24</f>
        <v>0.50</v>
      </c>
      <c r="E126" s="544" t="str">
        <f>'5.จับคู่ค่าเสื่อมราคา'!I24</f>
        <v>0.50</v>
      </c>
      <c r="F126" s="544" t="str">
        <f>'5.จับคู่ค่าเสื่อมราคา'!K24</f>
        <v>0.50</v>
      </c>
      <c r="G126" s="544" t="str">
        <f>'5.จับคู่ค่าเสื่อมราคา'!M24</f>
        <v>0.50</v>
      </c>
      <c r="H126" s="544" t="str">
        <f>'5.จับคู่ค่าเสื่อมราคา'!O24</f>
        <v>0.50</v>
      </c>
      <c r="I126" s="544" t="str">
        <f>'5.จับคู่ค่าเสื่อมราคา'!Q24</f>
        <v>0.50</v>
      </c>
      <c r="J126" s="544" t="str">
        <f>'5.จับคู่ค่าเสื่อมราคา'!S24</f>
        <v>0.50</v>
      </c>
    </row>
    <row r="127" spans="1:10">
      <c r="A127" s="545">
        <f>'5.จับคู่ค่าเสื่อมราคา'!B26</f>
        <v>5.6</v>
      </c>
      <c r="B127" s="538" t="str">
        <f>'5.จับคู่ค่าเสื่อมราคา'!D26</f>
        <v>ค่าเสื่อมราคาสะสม-ระบบประปา</v>
      </c>
      <c r="C127" s="544" t="str">
        <f>'5.จับคู่ค่าเสื่อมราคา'!E28</f>
        <v>0.50</v>
      </c>
      <c r="D127" s="544" t="str">
        <f>'5.จับคู่ค่าเสื่อมราคา'!G28</f>
        <v>0.50</v>
      </c>
      <c r="E127" s="544" t="str">
        <f>'5.จับคู่ค่าเสื่อมราคา'!I28</f>
        <v>0.50</v>
      </c>
      <c r="F127" s="544" t="str">
        <f>'5.จับคู่ค่าเสื่อมราคา'!K28</f>
        <v>0.50</v>
      </c>
      <c r="G127" s="544" t="str">
        <f>'5.จับคู่ค่าเสื่อมราคา'!M28</f>
        <v>0.50</v>
      </c>
      <c r="H127" s="544" t="str">
        <f>'5.จับคู่ค่าเสื่อมราคา'!O28</f>
        <v>0.50</v>
      </c>
      <c r="I127" s="544" t="str">
        <f>'5.จับคู่ค่าเสื่อมราคา'!Q28</f>
        <v>0.50</v>
      </c>
      <c r="J127" s="544" t="str">
        <f>'5.จับคู่ค่าเสื่อมราคา'!S28</f>
        <v>0.50</v>
      </c>
    </row>
    <row r="128" spans="1:10">
      <c r="A128" s="545">
        <f>'5.จับคู่ค่าเสื่อมราคา'!B30</f>
        <v>5.7</v>
      </c>
      <c r="B128" s="538" t="str">
        <f>'5.จับคู่ค่าเสื่อมราคา'!D30</f>
        <v>ค่าเสื่อมราคาสะสม-ระบบบำบัดน้ำเสีย</v>
      </c>
      <c r="C128" s="544" t="str">
        <f>'5.จับคู่ค่าเสื่อมราคา'!E32</f>
        <v>0.50</v>
      </c>
      <c r="D128" s="544" t="str">
        <f>'5.จับคู่ค่าเสื่อมราคา'!G32</f>
        <v>0.50</v>
      </c>
      <c r="E128" s="544" t="str">
        <f>'5.จับคู่ค่าเสื่อมราคา'!I32</f>
        <v>0.50</v>
      </c>
      <c r="F128" s="544" t="str">
        <f>'5.จับคู่ค่าเสื่อมราคา'!K32</f>
        <v>0.50</v>
      </c>
      <c r="G128" s="544" t="str">
        <f>'5.จับคู่ค่าเสื่อมราคา'!M32</f>
        <v>0.50</v>
      </c>
      <c r="H128" s="544" t="str">
        <f>'5.จับคู่ค่าเสื่อมราคา'!O32</f>
        <v>0.50</v>
      </c>
      <c r="I128" s="544" t="str">
        <f>'5.จับคู่ค่าเสื่อมราคา'!Q32</f>
        <v>0.50</v>
      </c>
      <c r="J128" s="544" t="str">
        <f>'5.จับคู่ค่าเสื่อมราคา'!S32</f>
        <v>0.50</v>
      </c>
    </row>
    <row r="129" spans="1:10">
      <c r="A129" s="545">
        <f>'5.จับคู่ค่าเสื่อมราคา'!B34</f>
        <v>5.8</v>
      </c>
      <c r="B129" s="538" t="str">
        <f>'5.จับคู่ค่าเสื่อมราคา'!D34</f>
        <v>ค่าเสื่อมราคาสะสม-ระบบไฟฟ้า</v>
      </c>
      <c r="C129" s="544" t="str">
        <f>'5.จับคู่ค่าเสื่อมราคา'!E36</f>
        <v>0.50</v>
      </c>
      <c r="D129" s="544" t="str">
        <f>'5.จับคู่ค่าเสื่อมราคา'!G36</f>
        <v>0.50</v>
      </c>
      <c r="E129" s="544" t="str">
        <f>'5.จับคู่ค่าเสื่อมราคา'!I36</f>
        <v>0.50</v>
      </c>
      <c r="F129" s="544" t="str">
        <f>'5.จับคู่ค่าเสื่อมราคา'!K36</f>
        <v>0.50</v>
      </c>
      <c r="G129" s="544" t="str">
        <f>'5.จับคู่ค่าเสื่อมราคา'!M36</f>
        <v>0.50</v>
      </c>
      <c r="H129" s="544" t="str">
        <f>'5.จับคู่ค่าเสื่อมราคา'!O36</f>
        <v>0.50</v>
      </c>
      <c r="I129" s="544" t="str">
        <f>'5.จับคู่ค่าเสื่อมราคา'!Q36</f>
        <v>0.50</v>
      </c>
      <c r="J129" s="544" t="str">
        <f>'5.จับคู่ค่าเสื่อมราคา'!S36</f>
        <v>0.50</v>
      </c>
    </row>
    <row r="130" spans="1:10">
      <c r="A130" s="545">
        <f>'5.จับคู่ค่าเสื่อมราคา'!B38</f>
        <v>5.9</v>
      </c>
      <c r="B130" s="538" t="str">
        <f>'5.จับคู่ค่าเสื่อมราคา'!D38</f>
        <v>ค่าเสื่อมราคาสะสม-ระบบโทรศัพท์</v>
      </c>
      <c r="C130" s="544" t="str">
        <f>'5.จับคู่ค่าเสื่อมราคา'!E40</f>
        <v>0.50</v>
      </c>
      <c r="D130" s="544" t="str">
        <f>'5.จับคู่ค่าเสื่อมราคา'!G40</f>
        <v>0.50</v>
      </c>
      <c r="E130" s="544" t="str">
        <f>'5.จับคู่ค่าเสื่อมราคา'!I40</f>
        <v>0.50</v>
      </c>
      <c r="F130" s="544" t="str">
        <f>'5.จับคู่ค่าเสื่อมราคา'!K40</f>
        <v>0.50</v>
      </c>
      <c r="G130" s="544" t="str">
        <f>'5.จับคู่ค่าเสื่อมราคา'!M40</f>
        <v>0.50</v>
      </c>
      <c r="H130" s="544" t="str">
        <f>'5.จับคู่ค่าเสื่อมราคา'!O40</f>
        <v>0.50</v>
      </c>
      <c r="I130" s="544" t="str">
        <f>'5.จับคู่ค่าเสื่อมราคา'!Q40</f>
        <v>0.50</v>
      </c>
      <c r="J130" s="544" t="str">
        <f>'5.จับคู่ค่าเสื่อมราคา'!S40</f>
        <v>0.50</v>
      </c>
    </row>
    <row r="131" spans="1:10">
      <c r="A131" s="537">
        <f>'5.จับคู่ค่าเสื่อมราคา'!B42</f>
        <v>5.0999999999999996</v>
      </c>
      <c r="B131" s="538" t="str">
        <f>'5.จับคู่ค่าเสื่อมราคา'!D42</f>
        <v>ค่าเสื่อมราคาสะสม-ระบบถนนภายใน</v>
      </c>
      <c r="C131" s="544" t="str">
        <f>'5.จับคู่ค่าเสื่อมราคา'!E44</f>
        <v>0.50</v>
      </c>
      <c r="D131" s="544" t="str">
        <f>'5.จับคู่ค่าเสื่อมราคา'!G44</f>
        <v>0.50</v>
      </c>
      <c r="E131" s="544" t="str">
        <f>'5.จับคู่ค่าเสื่อมราคา'!I44</f>
        <v>0.50</v>
      </c>
      <c r="F131" s="544" t="str">
        <f>'5.จับคู่ค่าเสื่อมราคา'!K44</f>
        <v>0.50</v>
      </c>
      <c r="G131" s="544" t="str">
        <f>'5.จับคู่ค่าเสื่อมราคา'!M44</f>
        <v>0.50</v>
      </c>
      <c r="H131" s="544" t="str">
        <f>'5.จับคู่ค่าเสื่อมราคา'!O44</f>
        <v>0.50</v>
      </c>
      <c r="I131" s="544" t="str">
        <f>'5.จับคู่ค่าเสื่อมราคา'!Q44</f>
        <v>0.50</v>
      </c>
      <c r="J131" s="544" t="str">
        <f>'5.จับคู่ค่าเสื่อมราคา'!S44</f>
        <v>0.50</v>
      </c>
    </row>
    <row r="132" spans="1:10">
      <c r="A132" s="537">
        <f>'5.จับคู่ค่าเสื่อมราคา'!B46</f>
        <v>5.1100000000000003</v>
      </c>
      <c r="B132" s="538" t="str">
        <f>'5.จับคู่ค่าเสื่อมราคา'!D46</f>
        <v>ค่าเสื่อมราคาสะสมอาคารเพื่อการพักอาศัย - Interface</v>
      </c>
      <c r="C132" s="544" t="str">
        <f>'5.จับคู่ค่าเสื่อมราคา'!E48</f>
        <v>0.50</v>
      </c>
      <c r="D132" s="544" t="str">
        <f>'5.จับคู่ค่าเสื่อมราคา'!G48</f>
        <v>0.50</v>
      </c>
      <c r="E132" s="544" t="str">
        <f>'5.จับคู่ค่าเสื่อมราคา'!I48</f>
        <v>0.50</v>
      </c>
      <c r="F132" s="544" t="str">
        <f>'5.จับคู่ค่าเสื่อมราคา'!K48</f>
        <v>0.50</v>
      </c>
      <c r="G132" s="544" t="str">
        <f>'5.จับคู่ค่าเสื่อมราคา'!M48</f>
        <v>0.50</v>
      </c>
      <c r="H132" s="544" t="str">
        <f>'5.จับคู่ค่าเสื่อมราคา'!O48</f>
        <v>0.50</v>
      </c>
      <c r="I132" s="544" t="str">
        <f>'5.จับคู่ค่าเสื่อมราคา'!Q48</f>
        <v>0.50</v>
      </c>
      <c r="J132" s="544" t="str">
        <f>'5.จับคู่ค่าเสื่อมราคา'!S48</f>
        <v>0.50</v>
      </c>
    </row>
    <row r="133" spans="1:10">
      <c r="A133" s="537">
        <f>'5.จับคู่ค่าเสื่อมราคา'!B50</f>
        <v>5.12</v>
      </c>
      <c r="B133" s="538" t="str">
        <f>'5.จับคู่ค่าเสื่อมราคา'!D50</f>
        <v>ค่าเสื่อมราคาสะสมอาคารสำนักงาน-Interface</v>
      </c>
      <c r="C133" s="544" t="str">
        <f>'5.จับคู่ค่าเสื่อมราคา'!E52</f>
        <v>0.50</v>
      </c>
      <c r="D133" s="544" t="str">
        <f>'5.จับคู่ค่าเสื่อมราคา'!G52</f>
        <v>0.50</v>
      </c>
      <c r="E133" s="544" t="str">
        <f>'5.จับคู่ค่าเสื่อมราคา'!I52</f>
        <v>0.50</v>
      </c>
      <c r="F133" s="544" t="str">
        <f>'5.จับคู่ค่าเสื่อมราคา'!K52</f>
        <v>0.50</v>
      </c>
      <c r="G133" s="544" t="str">
        <f>'5.จับคู่ค่าเสื่อมราคา'!M52</f>
        <v>0.50</v>
      </c>
      <c r="H133" s="544" t="str">
        <f>'5.จับคู่ค่าเสื่อมราคา'!O52</f>
        <v>0.50</v>
      </c>
      <c r="I133" s="544" t="str">
        <f>'5.จับคู่ค่าเสื่อมราคา'!Q52</f>
        <v>0.50</v>
      </c>
      <c r="J133" s="544" t="str">
        <f>'5.จับคู่ค่าเสื่อมราคา'!S52</f>
        <v>0.50</v>
      </c>
    </row>
    <row r="134" spans="1:10">
      <c r="A134" s="537">
        <f>'5.จับคู่ค่าเสื่อมราคา'!B54</f>
        <v>5.13</v>
      </c>
      <c r="B134" s="538" t="str">
        <f>'5.จับคู่ค่าเสื่อมราคา'!D54</f>
        <v>ค่าเสื่อมราคาสะสมอาคารเพื่อประโยชน์ อื่น - Interface</v>
      </c>
      <c r="C134" s="544" t="str">
        <f>'5.จับคู่ค่าเสื่อมราคา'!E56</f>
        <v>0.50</v>
      </c>
      <c r="D134" s="544" t="str">
        <f>'5.จับคู่ค่าเสื่อมราคา'!G56</f>
        <v>0.50</v>
      </c>
      <c r="E134" s="544" t="str">
        <f>'5.จับคู่ค่าเสื่อมราคา'!I56</f>
        <v>0.50</v>
      </c>
      <c r="F134" s="544" t="str">
        <f>'5.จับคู่ค่าเสื่อมราคา'!K56</f>
        <v>0.50</v>
      </c>
      <c r="G134" s="544" t="str">
        <f>'5.จับคู่ค่าเสื่อมราคา'!M56</f>
        <v>0.50</v>
      </c>
      <c r="H134" s="544" t="str">
        <f>'5.จับคู่ค่าเสื่อมราคา'!O56</f>
        <v>0.50</v>
      </c>
      <c r="I134" s="544" t="str">
        <f>'5.จับคู่ค่าเสื่อมราคา'!Q56</f>
        <v>0.50</v>
      </c>
      <c r="J134" s="544" t="str">
        <f>'5.จับคู่ค่าเสื่อมราคา'!S56</f>
        <v>0.50</v>
      </c>
    </row>
    <row r="135" spans="1:10">
      <c r="A135" s="537">
        <f>'5.จับคู่ค่าเสื่อมราคา'!B58</f>
        <v>5.14</v>
      </c>
      <c r="B135" s="538" t="str">
        <f>'5.จับคู่ค่าเสื่อมราคา'!D58</f>
        <v>ค่าเสื่อมราคาสะสมสิ่งปลูกสร้าง -Interface</v>
      </c>
      <c r="C135" s="544" t="str">
        <f>'5.จับคู่ค่าเสื่อมราคา'!E60</f>
        <v>0.50</v>
      </c>
      <c r="D135" s="544" t="str">
        <f>'5.จับคู่ค่าเสื่อมราคา'!G60</f>
        <v>0.50</v>
      </c>
      <c r="E135" s="544" t="str">
        <f>'5.จับคู่ค่าเสื่อมราคา'!I60</f>
        <v>0.50</v>
      </c>
      <c r="F135" s="544" t="str">
        <f>'5.จับคู่ค่าเสื่อมราคา'!K60</f>
        <v>0.50</v>
      </c>
      <c r="G135" s="544" t="str">
        <f>'5.จับคู่ค่าเสื่อมราคา'!M60</f>
        <v>0.50</v>
      </c>
      <c r="H135" s="544" t="str">
        <f>'5.จับคู่ค่าเสื่อมราคา'!O60</f>
        <v>0.50</v>
      </c>
      <c r="I135" s="544" t="str">
        <f>'5.จับคู่ค่าเสื่อมราคา'!Q60</f>
        <v>0.50</v>
      </c>
      <c r="J135" s="544" t="str">
        <f>'5.จับคู่ค่าเสื่อมราคา'!S60</f>
        <v>0.50</v>
      </c>
    </row>
    <row r="136" spans="1:10">
      <c r="A136" s="537">
        <f>'5.จับคู่ค่าเสื่อมราคา'!B62</f>
        <v>5.15</v>
      </c>
      <c r="B136" s="538" t="str">
        <f>'5.จับคู่ค่าเสื่อมราคา'!D62</f>
        <v>ค่าเสื่อมราคาสะสมระบบประปา -Interface</v>
      </c>
      <c r="C136" s="544" t="str">
        <f>'5.จับคู่ค่าเสื่อมราคา'!E64</f>
        <v>0.50</v>
      </c>
      <c r="D136" s="544" t="str">
        <f>'5.จับคู่ค่าเสื่อมราคา'!G64</f>
        <v>0.50</v>
      </c>
      <c r="E136" s="544" t="str">
        <f>'5.จับคู่ค่าเสื่อมราคา'!I64</f>
        <v>0.50</v>
      </c>
      <c r="F136" s="544" t="str">
        <f>'5.จับคู่ค่าเสื่อมราคา'!K64</f>
        <v>0.50</v>
      </c>
      <c r="G136" s="544" t="str">
        <f>'5.จับคู่ค่าเสื่อมราคา'!M64</f>
        <v>0.50</v>
      </c>
      <c r="H136" s="544" t="str">
        <f>'5.จับคู่ค่าเสื่อมราคา'!O64</f>
        <v>0.50</v>
      </c>
      <c r="I136" s="544" t="str">
        <f>'5.จับคู่ค่าเสื่อมราคา'!Q64</f>
        <v>0.50</v>
      </c>
      <c r="J136" s="544" t="str">
        <f>'5.จับคู่ค่าเสื่อมราคา'!S64</f>
        <v>0.50</v>
      </c>
    </row>
    <row r="137" spans="1:10">
      <c r="A137" s="537">
        <f>'5.จับคู่ค่าเสื่อมราคา'!B66</f>
        <v>5.16</v>
      </c>
      <c r="B137" s="538" t="str">
        <f>'5.จับคู่ค่าเสื่อมราคา'!D66</f>
        <v>ค่าเสื่อมราคาสะสมระบบบำบัดน้ำเสีย-Interface</v>
      </c>
      <c r="C137" s="544" t="str">
        <f>'5.จับคู่ค่าเสื่อมราคา'!E68</f>
        <v>0.50</v>
      </c>
      <c r="D137" s="544" t="str">
        <f>'5.จับคู่ค่าเสื่อมราคา'!G68</f>
        <v>0.50</v>
      </c>
      <c r="E137" s="544" t="str">
        <f>'5.จับคู่ค่าเสื่อมราคา'!I68</f>
        <v>0.50</v>
      </c>
      <c r="F137" s="544" t="str">
        <f>'5.จับคู่ค่าเสื่อมราคา'!K68</f>
        <v>0.50</v>
      </c>
      <c r="G137" s="544" t="str">
        <f>'5.จับคู่ค่าเสื่อมราคา'!M68</f>
        <v>0.50</v>
      </c>
      <c r="H137" s="544" t="str">
        <f>'5.จับคู่ค่าเสื่อมราคา'!O68</f>
        <v>0.50</v>
      </c>
      <c r="I137" s="544" t="str">
        <f>'5.จับคู่ค่าเสื่อมราคา'!Q68</f>
        <v>0.50</v>
      </c>
      <c r="J137" s="544" t="str">
        <f>'5.จับคู่ค่าเสื่อมราคา'!S68</f>
        <v>0.50</v>
      </c>
    </row>
    <row r="138" spans="1:10">
      <c r="A138" s="537">
        <f>'5.จับคู่ค่าเสื่อมราคา'!B70</f>
        <v>5.17</v>
      </c>
      <c r="B138" s="538" t="str">
        <f>'5.จับคู่ค่าเสื่อมราคา'!D70</f>
        <v>ค่าเสื่อมราคาสะสมระบบไฟฟ้า-Interface</v>
      </c>
      <c r="C138" s="544" t="str">
        <f>'5.จับคู่ค่าเสื่อมราคา'!E72</f>
        <v>0.50</v>
      </c>
      <c r="D138" s="544" t="str">
        <f>'5.จับคู่ค่าเสื่อมราคา'!G72</f>
        <v>0.50</v>
      </c>
      <c r="E138" s="544" t="str">
        <f>'5.จับคู่ค่าเสื่อมราคา'!I72</f>
        <v>0.50</v>
      </c>
      <c r="F138" s="544" t="str">
        <f>'5.จับคู่ค่าเสื่อมราคา'!K72</f>
        <v>0.50</v>
      </c>
      <c r="G138" s="544" t="str">
        <f>'5.จับคู่ค่าเสื่อมราคา'!M72</f>
        <v>0.50</v>
      </c>
      <c r="H138" s="544" t="str">
        <f>'5.จับคู่ค่าเสื่อมราคา'!O72</f>
        <v>0.50</v>
      </c>
      <c r="I138" s="544" t="str">
        <f>'5.จับคู่ค่าเสื่อมราคา'!Q72</f>
        <v>0.50</v>
      </c>
      <c r="J138" s="544" t="str">
        <f>'5.จับคู่ค่าเสื่อมราคา'!S72</f>
        <v>0.50</v>
      </c>
    </row>
    <row r="139" spans="1:10">
      <c r="A139" s="537">
        <f>'5.จับคู่ค่าเสื่อมราคา'!B74</f>
        <v>5.18</v>
      </c>
      <c r="B139" s="538" t="str">
        <f>'5.จับคู่ค่าเสื่อมราคา'!D74</f>
        <v>ค่าเสื่อมราคาสะสมระบบโทรศัพท์-Interface</v>
      </c>
      <c r="C139" s="544" t="str">
        <f>'5.จับคู่ค่าเสื่อมราคา'!E76</f>
        <v>0.50</v>
      </c>
      <c r="D139" s="544" t="str">
        <f>'5.จับคู่ค่าเสื่อมราคา'!G76</f>
        <v>0.50</v>
      </c>
      <c r="E139" s="544" t="str">
        <f>'5.จับคู่ค่าเสื่อมราคา'!I76</f>
        <v>0.50</v>
      </c>
      <c r="F139" s="544" t="str">
        <f>'5.จับคู่ค่าเสื่อมราคา'!K76</f>
        <v>0.50</v>
      </c>
      <c r="G139" s="544" t="str">
        <f>'5.จับคู่ค่าเสื่อมราคา'!M76</f>
        <v>0.50</v>
      </c>
      <c r="H139" s="544" t="str">
        <f>'5.จับคู่ค่าเสื่อมราคา'!O76</f>
        <v>0.50</v>
      </c>
      <c r="I139" s="544" t="str">
        <f>'5.จับคู่ค่าเสื่อมราคา'!Q76</f>
        <v>0.50</v>
      </c>
      <c r="J139" s="544" t="str">
        <f>'5.จับคู่ค่าเสื่อมราคา'!S76</f>
        <v>0.50</v>
      </c>
    </row>
    <row r="140" spans="1:10">
      <c r="A140" s="537">
        <f>'5.จับคู่ค่าเสื่อมราคา'!B78</f>
        <v>5.19</v>
      </c>
      <c r="B140" s="538" t="str">
        <f>'5.จับคู่ค่าเสื่อมราคา'!D78</f>
        <v>ค่าเสื่อมราคาสะสมระบบถนนภายใน-Interface</v>
      </c>
      <c r="C140" s="544" t="str">
        <f>'5.จับคู่ค่าเสื่อมราคา'!E80</f>
        <v>0.50</v>
      </c>
      <c r="D140" s="544" t="str">
        <f>'5.จับคู่ค่าเสื่อมราคา'!G80</f>
        <v>0.50</v>
      </c>
      <c r="E140" s="544" t="str">
        <f>'5.จับคู่ค่าเสื่อมราคา'!I80</f>
        <v>0.50</v>
      </c>
      <c r="F140" s="544" t="str">
        <f>'5.จับคู่ค่าเสื่อมราคา'!K80</f>
        <v>0.50</v>
      </c>
      <c r="G140" s="544" t="str">
        <f>'5.จับคู่ค่าเสื่อมราคา'!M80</f>
        <v>0.50</v>
      </c>
      <c r="H140" s="544" t="str">
        <f>'5.จับคู่ค่าเสื่อมราคา'!O80</f>
        <v>0.50</v>
      </c>
      <c r="I140" s="544" t="str">
        <f>'5.จับคู่ค่าเสื่อมราคา'!Q80</f>
        <v>0.50</v>
      </c>
      <c r="J140" s="544" t="str">
        <f>'5.จับคู่ค่าเสื่อมราคา'!S80</f>
        <v>0.50</v>
      </c>
    </row>
    <row r="141" spans="1:10">
      <c r="A141" s="537">
        <f>'5.จับคู่ค่าเสื่อมราคา'!B82</f>
        <v>5.2</v>
      </c>
      <c r="B141" s="538" t="str">
        <f>'5.จับคู่ค่าเสื่อมราคา'!D82</f>
        <v>ค่าเสื่อมราคาสะสม-ครุภัณฑ์สำนักงาน</v>
      </c>
      <c r="C141" s="544" t="str">
        <f>'5.จับคู่ค่าเสื่อมราคา'!E84</f>
        <v>0.50</v>
      </c>
      <c r="D141" s="544" t="str">
        <f>'5.จับคู่ค่าเสื่อมราคา'!G84</f>
        <v>0.50</v>
      </c>
      <c r="E141" s="544" t="str">
        <f>'5.จับคู่ค่าเสื่อมราคา'!I84</f>
        <v>0.50</v>
      </c>
      <c r="F141" s="544" t="str">
        <f>'5.จับคู่ค่าเสื่อมราคา'!K84</f>
        <v>0.50</v>
      </c>
      <c r="G141" s="544" t="str">
        <f>'5.จับคู่ค่าเสื่อมราคา'!M84</f>
        <v>0.50</v>
      </c>
      <c r="H141" s="544" t="str">
        <f>'5.จับคู่ค่าเสื่อมราคา'!O84</f>
        <v>0.50</v>
      </c>
      <c r="I141" s="544" t="str">
        <f>'5.จับคู่ค่าเสื่อมราคา'!Q84</f>
        <v>0.50</v>
      </c>
      <c r="J141" s="544" t="str">
        <f>'5.จับคู่ค่าเสื่อมราคา'!S84</f>
        <v>0.50</v>
      </c>
    </row>
    <row r="142" spans="1:10">
      <c r="A142" s="537">
        <f>'5.จับคู่ค่าเสื่อมราคา'!B86</f>
        <v>5.21</v>
      </c>
      <c r="B142" s="538" t="str">
        <f>'5.จับคู่ค่าเสื่อมราคา'!D86</f>
        <v>ค่าเสื่อมราคาสะสม -ครุภัณฑ์ยานพาหนะและขนส่ง</v>
      </c>
      <c r="C142" s="544" t="str">
        <f>'5.จับคู่ค่าเสื่อมราคา'!E88</f>
        <v>0.50</v>
      </c>
      <c r="D142" s="544" t="str">
        <f>'5.จับคู่ค่าเสื่อมราคา'!G88</f>
        <v>0.50</v>
      </c>
      <c r="E142" s="544" t="str">
        <f>'5.จับคู่ค่าเสื่อมราคา'!I88</f>
        <v>0.50</v>
      </c>
      <c r="F142" s="544" t="str">
        <f>'5.จับคู่ค่าเสื่อมราคา'!K88</f>
        <v>0.50</v>
      </c>
      <c r="G142" s="544" t="str">
        <f>'5.จับคู่ค่าเสื่อมราคา'!M88</f>
        <v>0.50</v>
      </c>
      <c r="H142" s="544" t="str">
        <f>'5.จับคู่ค่าเสื่อมราคา'!O88</f>
        <v>0.50</v>
      </c>
      <c r="I142" s="544" t="str">
        <f>'5.จับคู่ค่าเสื่อมราคา'!Q88</f>
        <v>0.50</v>
      </c>
      <c r="J142" s="544" t="str">
        <f>'5.จับคู่ค่าเสื่อมราคา'!S88</f>
        <v>0.50</v>
      </c>
    </row>
    <row r="143" spans="1:10">
      <c r="A143" s="537">
        <f>'5.จับคู่ค่าเสื่อมราคา'!B90</f>
        <v>5.22</v>
      </c>
      <c r="B143" s="538" t="str">
        <f>'5.จับคู่ค่าเสื่อมราคา'!D90</f>
        <v>ค่าเสื่อมราคาสะสม-ครุภัณฑ์ไฟฟ้าและวิทยุ</v>
      </c>
      <c r="C143" s="544" t="str">
        <f>'5.จับคู่ค่าเสื่อมราคา'!E92</f>
        <v>0.50</v>
      </c>
      <c r="D143" s="544" t="str">
        <f>'5.จับคู่ค่าเสื่อมราคา'!G92</f>
        <v>0.50</v>
      </c>
      <c r="E143" s="544" t="str">
        <f>'5.จับคู่ค่าเสื่อมราคา'!I92</f>
        <v>0.50</v>
      </c>
      <c r="F143" s="544" t="str">
        <f>'5.จับคู่ค่าเสื่อมราคา'!K92</f>
        <v>0.50</v>
      </c>
      <c r="G143" s="544" t="str">
        <f>'5.จับคู่ค่าเสื่อมราคา'!M92</f>
        <v>0.50</v>
      </c>
      <c r="H143" s="544" t="str">
        <f>'5.จับคู่ค่าเสื่อมราคา'!O92</f>
        <v>0.50</v>
      </c>
      <c r="I143" s="544" t="str">
        <f>'5.จับคู่ค่าเสื่อมราคา'!Q92</f>
        <v>0.50</v>
      </c>
      <c r="J143" s="544" t="str">
        <f>'5.จับคู่ค่าเสื่อมราคา'!S92</f>
        <v>0.50</v>
      </c>
    </row>
    <row r="144" spans="1:10">
      <c r="A144" s="537">
        <f>'5.จับคู่ค่าเสื่อมราคา'!B94</f>
        <v>5.23</v>
      </c>
      <c r="B144" s="538" t="str">
        <f>'5.จับคู่ค่าเสื่อมราคา'!D94</f>
        <v>ค่าเสื่อมราคาสะสม-ครุภัณฑ์โฆษณาและเผยแพร่</v>
      </c>
      <c r="C144" s="544" t="str">
        <f>'5.จับคู่ค่าเสื่อมราคา'!E96</f>
        <v>0.50</v>
      </c>
      <c r="D144" s="544" t="str">
        <f>'5.จับคู่ค่าเสื่อมราคา'!G96</f>
        <v>0.50</v>
      </c>
      <c r="E144" s="544" t="str">
        <f>'5.จับคู่ค่าเสื่อมราคา'!I96</f>
        <v>0.50</v>
      </c>
      <c r="F144" s="544" t="str">
        <f>'5.จับคู่ค่าเสื่อมราคา'!K96</f>
        <v>0.50</v>
      </c>
      <c r="G144" s="544" t="str">
        <f>'5.จับคู่ค่าเสื่อมราคา'!M96</f>
        <v>0.50</v>
      </c>
      <c r="H144" s="544" t="str">
        <f>'5.จับคู่ค่าเสื่อมราคา'!O96</f>
        <v>0.50</v>
      </c>
      <c r="I144" s="544" t="str">
        <f>'5.จับคู่ค่าเสื่อมราคา'!Q96</f>
        <v>0.50</v>
      </c>
      <c r="J144" s="544" t="str">
        <f>'5.จับคู่ค่าเสื่อมราคา'!S96</f>
        <v>0.50</v>
      </c>
    </row>
    <row r="145" spans="1:10">
      <c r="A145" s="537">
        <f>'5.จับคู่ค่าเสื่อมราคา'!B98</f>
        <v>5.24</v>
      </c>
      <c r="B145" s="538" t="str">
        <f>'5.จับคู่ค่าเสื่อมราคา'!D98</f>
        <v>ค่าเสื่อมราคาสะสม -ครุภัณฑ์การเกษตร</v>
      </c>
      <c r="C145" s="544" t="str">
        <f>'5.จับคู่ค่าเสื่อมราคา'!E100</f>
        <v>0.50</v>
      </c>
      <c r="D145" s="544" t="str">
        <f>'5.จับคู่ค่าเสื่อมราคา'!G100</f>
        <v>0.50</v>
      </c>
      <c r="E145" s="544" t="str">
        <f>'5.จับคู่ค่าเสื่อมราคา'!I100</f>
        <v>0.50</v>
      </c>
      <c r="F145" s="544" t="str">
        <f>'5.จับคู่ค่าเสื่อมราคา'!K100</f>
        <v>0.50</v>
      </c>
      <c r="G145" s="544" t="str">
        <f>'5.จับคู่ค่าเสื่อมราคา'!M100</f>
        <v>0.50</v>
      </c>
      <c r="H145" s="544" t="str">
        <f>'5.จับคู่ค่าเสื่อมราคา'!O100</f>
        <v>0.50</v>
      </c>
      <c r="I145" s="544" t="str">
        <f>'5.จับคู่ค่าเสื่อมราคา'!Q100</f>
        <v>0.50</v>
      </c>
      <c r="J145" s="544" t="str">
        <f>'5.จับคู่ค่าเสื่อมราคา'!S100</f>
        <v>0.50</v>
      </c>
    </row>
    <row r="146" spans="1:10">
      <c r="A146" s="578">
        <f>'5.จับคู่ค่าเสื่อมราคา'!B102</f>
        <v>5.25</v>
      </c>
      <c r="B146" s="579" t="str">
        <f>'5.จับคู่ค่าเสื่อมราคา'!D102</f>
        <v>ค่าเสื่อมราคาสะสม -ครุภัณฑ์โรงงาน</v>
      </c>
      <c r="C146" s="544" t="str">
        <f>'5.จับคู่ค่าเสื่อมราคา'!E104</f>
        <v>0.50</v>
      </c>
      <c r="D146" s="544" t="str">
        <f>'5.จับคู่ค่าเสื่อมราคา'!G104</f>
        <v>0.50</v>
      </c>
      <c r="E146" s="544" t="str">
        <f>'5.จับคู่ค่าเสื่อมราคา'!I104</f>
        <v>0.50</v>
      </c>
      <c r="F146" s="544" t="str">
        <f>'5.จับคู่ค่าเสื่อมราคา'!K104</f>
        <v>0.50</v>
      </c>
      <c r="G146" s="544" t="str">
        <f>'5.จับคู่ค่าเสื่อมราคา'!M104</f>
        <v>0.50</v>
      </c>
      <c r="H146" s="544" t="str">
        <f>'5.จับคู่ค่าเสื่อมราคา'!O104</f>
        <v>0.50</v>
      </c>
      <c r="I146" s="544" t="str">
        <f>'5.จับคู่ค่าเสื่อมราคา'!Q104</f>
        <v>0.50</v>
      </c>
      <c r="J146" s="544" t="str">
        <f>'5.จับคู่ค่าเสื่อมราคา'!S104</f>
        <v>0.50</v>
      </c>
    </row>
    <row r="147" spans="1:10">
      <c r="A147" s="578">
        <f>'5.จับคู่ค่าเสื่อมราคา'!B106</f>
        <v>5.26</v>
      </c>
      <c r="B147" s="579" t="str">
        <f>'5.จับคู่ค่าเสื่อมราคา'!D106</f>
        <v>ค่าเสื่อมราคาสะสม-ครุภัณฑ์ก่อสร้าง</v>
      </c>
      <c r="C147" s="544" t="str">
        <f>'5.จับคู่ค่าเสื่อมราคา'!E108</f>
        <v>0.50</v>
      </c>
      <c r="D147" s="544" t="str">
        <f>'5.จับคู่ค่าเสื่อมราคา'!G108</f>
        <v>0.50</v>
      </c>
      <c r="E147" s="544" t="str">
        <f>'5.จับคู่ค่าเสื่อมราคา'!I108</f>
        <v>0.50</v>
      </c>
      <c r="F147" s="544" t="str">
        <f>'5.จับคู่ค่าเสื่อมราคา'!K108</f>
        <v>0.50</v>
      </c>
      <c r="G147" s="544" t="str">
        <f>'5.จับคู่ค่าเสื่อมราคา'!M108</f>
        <v>0.50</v>
      </c>
      <c r="H147" s="544" t="str">
        <f>'5.จับคู่ค่าเสื่อมราคา'!O108</f>
        <v>0.50</v>
      </c>
      <c r="I147" s="544" t="str">
        <f>'5.จับคู่ค่าเสื่อมราคา'!Q108</f>
        <v>0.50</v>
      </c>
      <c r="J147" s="544" t="str">
        <f>'5.จับคู่ค่าเสื่อมราคา'!S108</f>
        <v>0.50</v>
      </c>
    </row>
    <row r="148" spans="1:10">
      <c r="A148" s="537">
        <f>'5.จับคู่ค่าเสื่อมราคา'!B110</f>
        <v>5.27</v>
      </c>
      <c r="B148" s="538" t="str">
        <f>'5.จับคู่ค่าเสื่อมราคา'!D110</f>
        <v>ค่าเสื่อมราคาสะสม -ครุภัณฑ์วิทยา ศาสตร์และการแพทย์</v>
      </c>
      <c r="C148" s="544" t="str">
        <f>'5.จับคู่ค่าเสื่อมราคา'!E112</f>
        <v>0.50</v>
      </c>
      <c r="D148" s="544" t="str">
        <f>'5.จับคู่ค่าเสื่อมราคา'!G112</f>
        <v>0.50</v>
      </c>
      <c r="E148" s="544" t="str">
        <f>'5.จับคู่ค่าเสื่อมราคา'!I112</f>
        <v>0.00</v>
      </c>
      <c r="F148" s="544" t="str">
        <f>'5.จับคู่ค่าเสื่อมราคา'!K112</f>
        <v>0.50</v>
      </c>
      <c r="G148" s="544" t="str">
        <f>'5.จับคู่ค่าเสื่อมราคา'!M112</f>
        <v>0.50</v>
      </c>
      <c r="H148" s="544" t="str">
        <f>'5.จับคู่ค่าเสื่อมราคา'!O112</f>
        <v>0.50</v>
      </c>
      <c r="I148" s="544" t="str">
        <f>'5.จับคู่ค่าเสื่อมราคา'!Q112</f>
        <v>0.50</v>
      </c>
      <c r="J148" s="544" t="str">
        <f>'5.จับคู่ค่าเสื่อมราคา'!S112</f>
        <v>0.50</v>
      </c>
    </row>
    <row r="149" spans="1:10">
      <c r="A149" s="537">
        <f>'5.จับคู่ค่าเสื่อมราคา'!B114</f>
        <v>5.28</v>
      </c>
      <c r="B149" s="538" t="str">
        <f>'5.จับคู่ค่าเสื่อมราคา'!D114</f>
        <v>ค่าเสื่อมราคาสะสม-ครุภัณฑ์คอมพิวเตอร์</v>
      </c>
      <c r="C149" s="544" t="str">
        <f>'5.จับคู่ค่าเสื่อมราคา'!E116</f>
        <v>0.50</v>
      </c>
      <c r="D149" s="544" t="str">
        <f>'5.จับคู่ค่าเสื่อมราคา'!G116</f>
        <v>0.50</v>
      </c>
      <c r="E149" s="544" t="str">
        <f>'5.จับคู่ค่าเสื่อมราคา'!I116</f>
        <v>0.50</v>
      </c>
      <c r="F149" s="544" t="str">
        <f>'5.จับคู่ค่าเสื่อมราคา'!K116</f>
        <v>0.50</v>
      </c>
      <c r="G149" s="544" t="str">
        <f>'5.จับคู่ค่าเสื่อมราคา'!M116</f>
        <v>0.50</v>
      </c>
      <c r="H149" s="544" t="str">
        <f>'5.จับคู่ค่าเสื่อมราคา'!O116</f>
        <v>0.50</v>
      </c>
      <c r="I149" s="544" t="str">
        <f>'5.จับคู่ค่าเสื่อมราคา'!Q116</f>
        <v>0.50</v>
      </c>
      <c r="J149" s="544" t="str">
        <f>'5.จับคู่ค่าเสื่อมราคา'!S116</f>
        <v>0.50</v>
      </c>
    </row>
    <row r="150" spans="1:10">
      <c r="A150" s="537">
        <f>'5.จับคู่ค่าเสื่อมราคา'!B118</f>
        <v>5.29</v>
      </c>
      <c r="B150" s="538" t="str">
        <f>'5.จับคู่ค่าเสื่อมราคา'!D118</f>
        <v xml:space="preserve">ค่าเสื่อมราคาสะสมครุภัณฑ์การศึกษา  </v>
      </c>
      <c r="C150" s="544" t="str">
        <f>'5.จับคู่ค่าเสื่อมราคา'!E120</f>
        <v>0.50</v>
      </c>
      <c r="D150" s="544" t="str">
        <f>'5.จับคู่ค่าเสื่อมราคา'!G120</f>
        <v>0.50</v>
      </c>
      <c r="E150" s="544" t="str">
        <f>'5.จับคู่ค่าเสื่อมราคา'!I120</f>
        <v>0.50</v>
      </c>
      <c r="F150" s="544" t="str">
        <f>'5.จับคู่ค่าเสื่อมราคา'!K120</f>
        <v>0.50</v>
      </c>
      <c r="G150" s="544" t="str">
        <f>'5.จับคู่ค่าเสื่อมราคา'!M120</f>
        <v>0.50</v>
      </c>
      <c r="H150" s="544" t="str">
        <f>'5.จับคู่ค่าเสื่อมราคา'!O120</f>
        <v>0.50</v>
      </c>
      <c r="I150" s="544" t="str">
        <f>'5.จับคู่ค่าเสื่อมราคา'!Q120</f>
        <v>0.50</v>
      </c>
      <c r="J150" s="544" t="str">
        <f>'5.จับคู่ค่าเสื่อมราคา'!S120</f>
        <v>0.50</v>
      </c>
    </row>
    <row r="151" spans="1:10">
      <c r="A151" s="537">
        <f>'5.จับคู่ค่าเสื่อมราคา'!B122</f>
        <v>5.3</v>
      </c>
      <c r="B151" s="538" t="str">
        <f>'5.จับคู่ค่าเสื่อมราคา'!D122</f>
        <v>ค่าเสื่อมราคาสะสม-ครุภัณฑ์งานบ้านงานครัว</v>
      </c>
      <c r="C151" s="544" t="str">
        <f>'5.จับคู่ค่าเสื่อมราคา'!E124</f>
        <v>0.50</v>
      </c>
      <c r="D151" s="544" t="str">
        <f>'5.จับคู่ค่าเสื่อมราคา'!G124</f>
        <v>0.50</v>
      </c>
      <c r="E151" s="544" t="str">
        <f>'5.จับคู่ค่าเสื่อมราคา'!I124</f>
        <v>0.00</v>
      </c>
      <c r="F151" s="544" t="str">
        <f>'5.จับคู่ค่าเสื่อมราคา'!K124</f>
        <v>0.50</v>
      </c>
      <c r="G151" s="544" t="str">
        <f>'5.จับคู่ค่าเสื่อมราคา'!M124</f>
        <v>0.50</v>
      </c>
      <c r="H151" s="544" t="str">
        <f>'5.จับคู่ค่าเสื่อมราคา'!O124</f>
        <v>0.50</v>
      </c>
      <c r="I151" s="544" t="str">
        <f>'5.จับคู่ค่าเสื่อมราคา'!Q124</f>
        <v>0.50</v>
      </c>
      <c r="J151" s="544" t="str">
        <f>'5.จับคู่ค่าเสื่อมราคา'!S124</f>
        <v>0.50</v>
      </c>
    </row>
    <row r="152" spans="1:10">
      <c r="A152" s="537">
        <f>'5.จับคู่ค่าเสื่อมราคา'!B126</f>
        <v>5.31</v>
      </c>
      <c r="B152" s="538" t="str">
        <f>'5.จับคู่ค่าเสื่อมราคา'!D126</f>
        <v xml:space="preserve">ค่าเสื่อมราคาสะสมครุภัณฑ์กีฬา </v>
      </c>
      <c r="C152" s="544" t="str">
        <f>'5.จับคู่ค่าเสื่อมราคา'!E128</f>
        <v>0.50</v>
      </c>
      <c r="D152" s="544" t="str">
        <f>'5.จับคู่ค่าเสื่อมราคา'!G128</f>
        <v>0.50</v>
      </c>
      <c r="E152" s="544" t="str">
        <f>'5.จับคู่ค่าเสื่อมราคา'!I128</f>
        <v>0.50</v>
      </c>
      <c r="F152" s="544" t="str">
        <f>'5.จับคู่ค่าเสื่อมราคา'!K128</f>
        <v>0.50</v>
      </c>
      <c r="G152" s="544" t="str">
        <f>'5.จับคู่ค่าเสื่อมราคา'!M128</f>
        <v>0.50</v>
      </c>
      <c r="H152" s="544" t="str">
        <f>'5.จับคู่ค่าเสื่อมราคา'!O128</f>
        <v>0.50</v>
      </c>
      <c r="I152" s="544" t="str">
        <f>'5.จับคู่ค่าเสื่อมราคา'!Q128</f>
        <v>0.50</v>
      </c>
      <c r="J152" s="544" t="str">
        <f>'5.จับคู่ค่าเสื่อมราคา'!S128</f>
        <v>0.50</v>
      </c>
    </row>
    <row r="153" spans="1:10">
      <c r="A153" s="537">
        <f>'5.จับคู่ค่าเสื่อมราคา'!B130</f>
        <v>5.32</v>
      </c>
      <c r="B153" s="538" t="str">
        <f>'5.จับคู่ค่าเสื่อมราคา'!D130</f>
        <v>ค่าเสื่อมราคาสะสมครุภัณฑ์ดนตรี</v>
      </c>
      <c r="C153" s="544" t="str">
        <f>'5.จับคู่ค่าเสื่อมราคา'!E132</f>
        <v>0.50</v>
      </c>
      <c r="D153" s="544" t="str">
        <f>'5.จับคู่ค่าเสื่อมราคา'!G132</f>
        <v>0.50</v>
      </c>
      <c r="E153" s="544" t="str">
        <f>'5.จับคู่ค่าเสื่อมราคา'!I132</f>
        <v>0.50</v>
      </c>
      <c r="F153" s="544" t="str">
        <f>'5.จับคู่ค่าเสื่อมราคา'!K132</f>
        <v>0.50</v>
      </c>
      <c r="G153" s="544" t="str">
        <f>'5.จับคู่ค่าเสื่อมราคา'!M132</f>
        <v>0.50</v>
      </c>
      <c r="H153" s="544" t="str">
        <f>'5.จับคู่ค่าเสื่อมราคา'!O132</f>
        <v>0.50</v>
      </c>
      <c r="I153" s="544" t="str">
        <f>'5.จับคู่ค่าเสื่อมราคา'!Q132</f>
        <v>0.50</v>
      </c>
      <c r="J153" s="544" t="str">
        <f>'5.จับคู่ค่าเสื่อมราคา'!S132</f>
        <v>0.50</v>
      </c>
    </row>
    <row r="154" spans="1:10">
      <c r="A154" s="537">
        <f>'5.จับคู่ค่าเสื่อมราคา'!B134</f>
        <v>5.33</v>
      </c>
      <c r="B154" s="538" t="str">
        <f>'5.จับคู่ค่าเสื่อมราคา'!D134</f>
        <v>ค่าเสื่อมราคาสะสมครุภัณฑ์สนาม</v>
      </c>
      <c r="C154" s="544" t="str">
        <f>'5.จับคู่ค่าเสื่อมราคา'!E136</f>
        <v>0.50</v>
      </c>
      <c r="D154" s="544" t="str">
        <f>'5.จับคู่ค่าเสื่อมราคา'!G136</f>
        <v>0.50</v>
      </c>
      <c r="E154" s="544" t="str">
        <f>'5.จับคู่ค่าเสื่อมราคา'!I136</f>
        <v>0.50</v>
      </c>
      <c r="F154" s="544" t="str">
        <f>'5.จับคู่ค่าเสื่อมราคา'!K136</f>
        <v>0.50</v>
      </c>
      <c r="G154" s="544" t="str">
        <f>'5.จับคู่ค่าเสื่อมราคา'!M136</f>
        <v>0.50</v>
      </c>
      <c r="H154" s="544" t="str">
        <f>'5.จับคู่ค่าเสื่อมราคา'!O136</f>
        <v>0.50</v>
      </c>
      <c r="I154" s="544" t="str">
        <f>'5.จับคู่ค่าเสื่อมราคา'!Q136</f>
        <v>0.50</v>
      </c>
      <c r="J154" s="544" t="str">
        <f>'5.จับคู่ค่าเสื่อมราคา'!S136</f>
        <v>0.50</v>
      </c>
    </row>
    <row r="155" spans="1:10">
      <c r="A155" s="537">
        <f>'5.จับคู่ค่าเสื่อมราคา'!B138</f>
        <v>5.34</v>
      </c>
      <c r="B155" s="538" t="str">
        <f>'5.จับคู่ค่าเสื่อมราคา'!D138</f>
        <v>ค่าเสื่อมราคาสะสม- ครุภัณฑ์อื่น</v>
      </c>
      <c r="C155" s="544" t="str">
        <f>'5.จับคู่ค่าเสื่อมราคา'!E140</f>
        <v>0.50</v>
      </c>
      <c r="D155" s="544" t="str">
        <f>'5.จับคู่ค่าเสื่อมราคา'!G140</f>
        <v>0.50</v>
      </c>
      <c r="E155" s="544" t="str">
        <f>'5.จับคู่ค่าเสื่อมราคา'!I140</f>
        <v>0.50</v>
      </c>
      <c r="F155" s="544" t="str">
        <f>'5.จับคู่ค่าเสื่อมราคา'!K140</f>
        <v>0.50</v>
      </c>
      <c r="G155" s="544" t="str">
        <f>'5.จับคู่ค่าเสื่อมราคา'!M140</f>
        <v>0.50</v>
      </c>
      <c r="H155" s="544" t="str">
        <f>'5.จับคู่ค่าเสื่อมราคา'!O140</f>
        <v>0.50</v>
      </c>
      <c r="I155" s="544" t="str">
        <f>'5.จับคู่ค่าเสื่อมราคา'!Q140</f>
        <v>0.50</v>
      </c>
      <c r="J155" s="544" t="str">
        <f>'5.จับคู่ค่าเสื่อมราคา'!S140</f>
        <v>0.50</v>
      </c>
    </row>
    <row r="156" spans="1:10">
      <c r="A156" s="537">
        <f>'5.จับคู่ค่าเสื่อมราคา'!B142</f>
        <v>5.35</v>
      </c>
      <c r="B156" s="538" t="str">
        <f>'5.จับคู่ค่าเสื่อมราคา'!D142</f>
        <v>ค่าเสื่อมราคาสะสมครุภัณฑ์สำนักงาน-Interface</v>
      </c>
      <c r="C156" s="544" t="str">
        <f>'5.จับคู่ค่าเสื่อมราคา'!E144</f>
        <v>0.50</v>
      </c>
      <c r="D156" s="544" t="str">
        <f>'5.จับคู่ค่าเสื่อมราคา'!G144</f>
        <v>0.50</v>
      </c>
      <c r="E156" s="544" t="str">
        <f>'5.จับคู่ค่าเสื่อมราคา'!I144</f>
        <v>0.50</v>
      </c>
      <c r="F156" s="544" t="str">
        <f>'5.จับคู่ค่าเสื่อมราคา'!K144</f>
        <v>0.50</v>
      </c>
      <c r="G156" s="544" t="str">
        <f>'5.จับคู่ค่าเสื่อมราคา'!M144</f>
        <v>0.50</v>
      </c>
      <c r="H156" s="544" t="str">
        <f>'5.จับคู่ค่าเสื่อมราคา'!O144</f>
        <v>0.50</v>
      </c>
      <c r="I156" s="544" t="str">
        <f>'5.จับคู่ค่าเสื่อมราคา'!Q144</f>
        <v>0.50</v>
      </c>
      <c r="J156" s="544" t="str">
        <f>'5.จับคู่ค่าเสื่อมราคา'!S144</f>
        <v>0.50</v>
      </c>
    </row>
    <row r="157" spans="1:10">
      <c r="A157" s="537">
        <f>'5.จับคู่ค่าเสื่อมราคา'!B146</f>
        <v>5.36</v>
      </c>
      <c r="B157" s="538" t="str">
        <f>'5.จับคู่ค่าเสื่อมราคา'!D146</f>
        <v>ค่าเสื่อมราคาสะสมครุภัณฑ์ยานพาหนะและขนส่ง-Interface</v>
      </c>
      <c r="C157" s="544" t="str">
        <f>'5.จับคู่ค่าเสื่อมราคา'!E148</f>
        <v>0.50</v>
      </c>
      <c r="D157" s="544" t="str">
        <f>'5.จับคู่ค่าเสื่อมราคา'!G148</f>
        <v>0.50</v>
      </c>
      <c r="E157" s="544" t="str">
        <f>'5.จับคู่ค่าเสื่อมราคา'!I148</f>
        <v>0.50</v>
      </c>
      <c r="F157" s="544" t="str">
        <f>'5.จับคู่ค่าเสื่อมราคา'!K148</f>
        <v>0.50</v>
      </c>
      <c r="G157" s="544" t="str">
        <f>'5.จับคู่ค่าเสื่อมราคา'!M148</f>
        <v>0.50</v>
      </c>
      <c r="H157" s="544" t="str">
        <f>'5.จับคู่ค่าเสื่อมราคา'!O148</f>
        <v>0.50</v>
      </c>
      <c r="I157" s="544" t="str">
        <f>'5.จับคู่ค่าเสื่อมราคา'!Q148</f>
        <v>0.50</v>
      </c>
      <c r="J157" s="544" t="str">
        <f>'5.จับคู่ค่าเสื่อมราคา'!S148</f>
        <v>0.50</v>
      </c>
    </row>
    <row r="158" spans="1:10">
      <c r="A158" s="537">
        <f>'5.จับคู่ค่าเสื่อมราคา'!B150</f>
        <v>5.37</v>
      </c>
      <c r="B158" s="538" t="str">
        <f>'5.จับคู่ค่าเสื่อมราคา'!D150</f>
        <v>ค่าเสื่อมราคาสะสมครุภัณฑ์ไฟฟ้าและวิทยุ-Interface</v>
      </c>
      <c r="C158" s="544" t="str">
        <f>'5.จับคู่ค่าเสื่อมราคา'!E152</f>
        <v>0.50</v>
      </c>
      <c r="D158" s="544" t="str">
        <f>'5.จับคู่ค่าเสื่อมราคา'!G152</f>
        <v>0.50</v>
      </c>
      <c r="E158" s="544" t="str">
        <f>'5.จับคู่ค่าเสื่อมราคา'!I152</f>
        <v>0.50</v>
      </c>
      <c r="F158" s="544" t="str">
        <f>'5.จับคู่ค่าเสื่อมราคา'!K152</f>
        <v>0.50</v>
      </c>
      <c r="G158" s="544" t="str">
        <f>'5.จับคู่ค่าเสื่อมราคา'!M152</f>
        <v>0.50</v>
      </c>
      <c r="H158" s="544" t="str">
        <f>'5.จับคู่ค่าเสื่อมราคา'!O152</f>
        <v>0.50</v>
      </c>
      <c r="I158" s="544" t="str">
        <f>'5.จับคู่ค่าเสื่อมราคา'!Q152</f>
        <v>0.50</v>
      </c>
      <c r="J158" s="544" t="str">
        <f>'5.จับคู่ค่าเสื่อมราคา'!S152</f>
        <v>0.50</v>
      </c>
    </row>
    <row r="159" spans="1:10">
      <c r="A159" s="537">
        <f>'5.จับคู่ค่าเสื่อมราคา'!B154</f>
        <v>5.38</v>
      </c>
      <c r="B159" s="538" t="str">
        <f>'5.จับคู่ค่าเสื่อมราคา'!D154</f>
        <v>ค่าเสื่อมราคาสะสมครุภัณฑ์โฆษณาและเผยแพร่-Interface</v>
      </c>
      <c r="C159" s="544" t="str">
        <f>'5.จับคู่ค่าเสื่อมราคา'!E156</f>
        <v>0.50</v>
      </c>
      <c r="D159" s="544" t="str">
        <f>'5.จับคู่ค่าเสื่อมราคา'!G156</f>
        <v>0.50</v>
      </c>
      <c r="E159" s="544" t="str">
        <f>'5.จับคู่ค่าเสื่อมราคา'!I156</f>
        <v>0.50</v>
      </c>
      <c r="F159" s="544" t="str">
        <f>'5.จับคู่ค่าเสื่อมราคา'!K156</f>
        <v>0.50</v>
      </c>
      <c r="G159" s="544" t="str">
        <f>'5.จับคู่ค่าเสื่อมราคา'!M156</f>
        <v>0.50</v>
      </c>
      <c r="H159" s="544" t="str">
        <f>'5.จับคู่ค่าเสื่อมราคา'!O156</f>
        <v>0.50</v>
      </c>
      <c r="I159" s="544" t="str">
        <f>'5.จับคู่ค่าเสื่อมราคา'!Q156</f>
        <v>0.50</v>
      </c>
      <c r="J159" s="544" t="str">
        <f>'5.จับคู่ค่าเสื่อมราคา'!S156</f>
        <v>0.50</v>
      </c>
    </row>
    <row r="160" spans="1:10">
      <c r="A160" s="537">
        <f>'5.จับคู่ค่าเสื่อมราคา'!B158</f>
        <v>5.39</v>
      </c>
      <c r="B160" s="538" t="str">
        <f>'5.จับคู่ค่าเสื่อมราคา'!D158</f>
        <v>ค่าเสื่อมราคาสะสมครุภัณฑ์การเกษตร-Interface</v>
      </c>
      <c r="C160" s="544" t="str">
        <f>'5.จับคู่ค่าเสื่อมราคา'!E160</f>
        <v>0.50</v>
      </c>
      <c r="D160" s="544" t="str">
        <f>'5.จับคู่ค่าเสื่อมราคา'!G160</f>
        <v>0.50</v>
      </c>
      <c r="E160" s="544" t="str">
        <f>'5.จับคู่ค่าเสื่อมราคา'!I160</f>
        <v>0.50</v>
      </c>
      <c r="F160" s="544" t="str">
        <f>'5.จับคู่ค่าเสื่อมราคา'!K160</f>
        <v>0.50</v>
      </c>
      <c r="G160" s="544" t="str">
        <f>'5.จับคู่ค่าเสื่อมราคา'!M160</f>
        <v>0.50</v>
      </c>
      <c r="H160" s="544" t="str">
        <f>'5.จับคู่ค่าเสื่อมราคา'!O160</f>
        <v>0.50</v>
      </c>
      <c r="I160" s="544" t="str">
        <f>'5.จับคู่ค่าเสื่อมราคา'!Q160</f>
        <v>0.50</v>
      </c>
      <c r="J160" s="544" t="str">
        <f>'5.จับคู่ค่าเสื่อมราคา'!S160</f>
        <v>0.50</v>
      </c>
    </row>
    <row r="161" spans="1:10">
      <c r="A161" s="537">
        <f>'5.จับคู่ค่าเสื่อมราคา'!B162</f>
        <v>5.4</v>
      </c>
      <c r="B161" s="538" t="str">
        <f>'5.จับคู่ค่าเสื่อมราคา'!D162</f>
        <v>ค่าเสื่อมราคาสะสมครุภัณฑ์ก่อสร้าง-Interface</v>
      </c>
      <c r="C161" s="544" t="str">
        <f>'5.จับคู่ค่าเสื่อมราคา'!E164</f>
        <v>0.50</v>
      </c>
      <c r="D161" s="544" t="str">
        <f>'5.จับคู่ค่าเสื่อมราคา'!G164</f>
        <v>0.50</v>
      </c>
      <c r="E161" s="544" t="str">
        <f>'5.จับคู่ค่าเสื่อมราคา'!I164</f>
        <v>0.50</v>
      </c>
      <c r="F161" s="544" t="str">
        <f>'5.จับคู่ค่าเสื่อมราคา'!K164</f>
        <v>0.50</v>
      </c>
      <c r="G161" s="544" t="str">
        <f>'5.จับคู่ค่าเสื่อมราคา'!M164</f>
        <v>0.50</v>
      </c>
      <c r="H161" s="544" t="str">
        <f>'5.จับคู่ค่าเสื่อมราคา'!O164</f>
        <v>0.50</v>
      </c>
      <c r="I161" s="544" t="str">
        <f>'5.จับคู่ค่าเสื่อมราคา'!Q164</f>
        <v>0.50</v>
      </c>
      <c r="J161" s="544" t="str">
        <f>'5.จับคู่ค่าเสื่อมราคา'!S164</f>
        <v>0.50</v>
      </c>
    </row>
    <row r="162" spans="1:10">
      <c r="A162" s="537">
        <f>'5.จับคู่ค่าเสื่อมราคา'!B166</f>
        <v>5.41</v>
      </c>
      <c r="B162" s="538" t="str">
        <f>'5.จับคู่ค่าเสื่อมราคา'!D166</f>
        <v>ค่าเสื่อมราคาสะสมครุภัณฑ์วิทยาศาสตร์และการแพทย์-Interface</v>
      </c>
      <c r="C162" s="544" t="str">
        <f>'5.จับคู่ค่าเสื่อมราคา'!E168</f>
        <v>0.50</v>
      </c>
      <c r="D162" s="544" t="str">
        <f>'5.จับคู่ค่าเสื่อมราคา'!G168</f>
        <v>0.50</v>
      </c>
      <c r="E162" s="544" t="str">
        <f>'5.จับคู่ค่าเสื่อมราคา'!I168</f>
        <v>0.50</v>
      </c>
      <c r="F162" s="544" t="str">
        <f>'5.จับคู่ค่าเสื่อมราคา'!K168</f>
        <v>0.50</v>
      </c>
      <c r="G162" s="544" t="str">
        <f>'5.จับคู่ค่าเสื่อมราคา'!M168</f>
        <v>0.50</v>
      </c>
      <c r="H162" s="544" t="str">
        <f>'5.จับคู่ค่าเสื่อมราคา'!O168</f>
        <v>0.50</v>
      </c>
      <c r="I162" s="544" t="str">
        <f>'5.จับคู่ค่าเสื่อมราคา'!Q168</f>
        <v>0.50</v>
      </c>
      <c r="J162" s="544" t="str">
        <f>'5.จับคู่ค่าเสื่อมราคา'!S168</f>
        <v>0.50</v>
      </c>
    </row>
    <row r="163" spans="1:10">
      <c r="A163" s="537">
        <f>'5.จับคู่ค่าเสื่อมราคา'!B170</f>
        <v>5.42</v>
      </c>
      <c r="B163" s="538" t="str">
        <f>'5.จับคู่ค่าเสื่อมราคา'!D170</f>
        <v>ค่าเสื่อมราคาสะสมครุภัณฑ์คอมพิวเตอร์-Interface</v>
      </c>
      <c r="C163" s="544" t="str">
        <f>'5.จับคู่ค่าเสื่อมราคา'!E172</f>
        <v>0.50</v>
      </c>
      <c r="D163" s="544" t="str">
        <f>'5.จับคู่ค่าเสื่อมราคา'!G172</f>
        <v>0.50</v>
      </c>
      <c r="E163" s="544" t="str">
        <f>'5.จับคู่ค่าเสื่อมราคา'!I172</f>
        <v>0.50</v>
      </c>
      <c r="F163" s="544" t="str">
        <f>'5.จับคู่ค่าเสื่อมราคา'!K172</f>
        <v>0.50</v>
      </c>
      <c r="G163" s="544" t="str">
        <f>'5.จับคู่ค่าเสื่อมราคา'!M172</f>
        <v>0.50</v>
      </c>
      <c r="H163" s="544" t="str">
        <f>'5.จับคู่ค่าเสื่อมราคา'!O172</f>
        <v>0.50</v>
      </c>
      <c r="I163" s="544" t="str">
        <f>'5.จับคู่ค่าเสื่อมราคา'!Q172</f>
        <v>0.50</v>
      </c>
      <c r="J163" s="544" t="str">
        <f>'5.จับคู่ค่าเสื่อมราคา'!S172</f>
        <v>0.50</v>
      </c>
    </row>
    <row r="164" spans="1:10">
      <c r="A164" s="537">
        <f>'5.จับคู่ค่าเสื่อมราคา'!B174</f>
        <v>5.43</v>
      </c>
      <c r="B164" s="538" t="str">
        <f>'5.จับคู่ค่าเสื่อมราคา'!D174</f>
        <v>ค่าเสื่อมราคาสะสมครุภัณฑ์งานบ้านงานครัว-Interface</v>
      </c>
      <c r="C164" s="544" t="str">
        <f>'5.จับคู่ค่าเสื่อมราคา'!E176</f>
        <v>0.50</v>
      </c>
      <c r="D164" s="544" t="str">
        <f>'5.จับคู่ค่าเสื่อมราคา'!G176</f>
        <v>0.50</v>
      </c>
      <c r="E164" s="544" t="str">
        <f>'5.จับคู่ค่าเสื่อมราคา'!I176</f>
        <v>0.50</v>
      </c>
      <c r="F164" s="544" t="str">
        <f>'5.จับคู่ค่าเสื่อมราคา'!K176</f>
        <v>0.50</v>
      </c>
      <c r="G164" s="544" t="str">
        <f>'5.จับคู่ค่าเสื่อมราคา'!M176</f>
        <v>0.50</v>
      </c>
      <c r="H164" s="544" t="str">
        <f>'5.จับคู่ค่าเสื่อมราคา'!O176</f>
        <v>0.50</v>
      </c>
      <c r="I164" s="544" t="str">
        <f>'5.จับคู่ค่าเสื่อมราคา'!Q176</f>
        <v>0.00</v>
      </c>
      <c r="J164" s="544" t="str">
        <f>'5.จับคู่ค่าเสื่อมราคา'!S176</f>
        <v>0.50</v>
      </c>
    </row>
    <row r="165" spans="1:10">
      <c r="A165" s="537">
        <f>'5.จับคู่ค่าเสื่อมราคา'!B178</f>
        <v>5.44</v>
      </c>
      <c r="B165" s="538" t="str">
        <f>'5.จับคู่ค่าเสื่อมราคา'!D178</f>
        <v>ค่าเสื่อมราคาสะสมครุภัณฑ์อื่น-Interface</v>
      </c>
      <c r="C165" s="544" t="str">
        <f>'5.จับคู่ค่าเสื่อมราคา'!E180</f>
        <v>0.50</v>
      </c>
      <c r="D165" s="544" t="str">
        <f>'5.จับคู่ค่าเสื่อมราคา'!G180</f>
        <v>0.50</v>
      </c>
      <c r="E165" s="544" t="str">
        <f>'5.จับคู่ค่าเสื่อมราคา'!I180</f>
        <v>0.50</v>
      </c>
      <c r="F165" s="544" t="str">
        <f>'5.จับคู่ค่าเสื่อมราคา'!K180</f>
        <v>0.50</v>
      </c>
      <c r="G165" s="544" t="str">
        <f>'5.จับคู่ค่าเสื่อมราคา'!M180</f>
        <v>0.50</v>
      </c>
      <c r="H165" s="544" t="str">
        <f>'5.จับคู่ค่าเสื่อมราคา'!O180</f>
        <v>0.50</v>
      </c>
      <c r="I165" s="544" t="str">
        <f>'5.จับคู่ค่าเสื่อมราคา'!Q180</f>
        <v>0.50</v>
      </c>
      <c r="J165" s="544" t="str">
        <f>'5.จับคู่ค่าเสื่อมราคา'!S180</f>
        <v>0.50</v>
      </c>
    </row>
    <row r="166" spans="1:10" ht="21.6" thickBot="1">
      <c r="B166" s="585" t="s">
        <v>1888</v>
      </c>
      <c r="C166" s="568">
        <f>C122+C123+C124+C125+C126+C127+C128+C129+C130+C131+C132+C133+C134+C135+C136+C137+C138+C139+C140+C141+C142+C143+C144+C145+C146+C147+C148+C149+C150+C151+C152+C153+C154+C155+C156+C157+C158+C159+C160+C161+C162+C163+C164+C165</f>
        <v>21.5</v>
      </c>
      <c r="D166" s="568">
        <f t="shared" ref="D166:J166" si="9">D122+D123+D124+D125+D126+D127+D128+D129+D130+D131+D132+D133+D134+D135+D136+D137+D138+D139+D140+D141+D142+D143+D144+D145+D146+D147+D148+D149+D150+D151+D152+D153+D154+D155+D156+D157+D158+D159+D160+D161+D162+D163+D164+D165</f>
        <v>22</v>
      </c>
      <c r="E166" s="568">
        <f t="shared" si="9"/>
        <v>20.5</v>
      </c>
      <c r="F166" s="568">
        <f t="shared" si="9"/>
        <v>22</v>
      </c>
      <c r="G166" s="568">
        <f t="shared" si="9"/>
        <v>22</v>
      </c>
      <c r="H166" s="568">
        <f t="shared" si="9"/>
        <v>22</v>
      </c>
      <c r="I166" s="568">
        <f t="shared" si="9"/>
        <v>21.5</v>
      </c>
      <c r="J166" s="568">
        <f t="shared" si="9"/>
        <v>22</v>
      </c>
    </row>
    <row r="167" spans="1:10" ht="21.6" thickTop="1">
      <c r="B167" s="551" t="s">
        <v>1171</v>
      </c>
      <c r="C167" s="544">
        <v>22</v>
      </c>
      <c r="D167" s="544">
        <f>C167</f>
        <v>22</v>
      </c>
      <c r="E167" s="544">
        <f t="shared" ref="E167:J167" si="10">D167</f>
        <v>22</v>
      </c>
      <c r="F167" s="544">
        <f t="shared" si="10"/>
        <v>22</v>
      </c>
      <c r="G167" s="544">
        <f t="shared" si="10"/>
        <v>22</v>
      </c>
      <c r="H167" s="544">
        <f t="shared" si="10"/>
        <v>22</v>
      </c>
      <c r="I167" s="544">
        <f t="shared" si="10"/>
        <v>22</v>
      </c>
      <c r="J167" s="544">
        <f t="shared" si="10"/>
        <v>22</v>
      </c>
    </row>
    <row r="168" spans="1:10">
      <c r="A168" s="586">
        <v>6</v>
      </c>
      <c r="B168" s="576" t="s">
        <v>1624</v>
      </c>
      <c r="C168" s="544"/>
      <c r="D168" s="544"/>
      <c r="E168" s="544"/>
      <c r="F168" s="544"/>
      <c r="G168" s="544"/>
      <c r="H168" s="544"/>
      <c r="I168" s="544"/>
      <c r="J168" s="544"/>
    </row>
    <row r="169" spans="1:10">
      <c r="A169" s="545">
        <f>'6.บัญชีพักต้องไม่มียอด'!B4</f>
        <v>6.1</v>
      </c>
      <c r="B169" s="587" t="str">
        <f>'6.บัญชีพักต้องไม่มียอด'!C4</f>
        <v>บัญชีพัก ต้องไม่มียอดคงค้าง (ตามเกณฑ์ประเมินด้านบัญชีของกรมบัญชีกลาง)</v>
      </c>
      <c r="C169" s="546" t="str">
        <f>'6.บัญชีพักต้องไม่มียอด'!E32</f>
        <v>0.25</v>
      </c>
      <c r="D169" s="546" t="str">
        <f>'6.บัญชีพักต้องไม่มียอด'!F32</f>
        <v>0.25</v>
      </c>
      <c r="E169" s="546" t="str">
        <f>'6.บัญชีพักต้องไม่มียอด'!G32</f>
        <v>0.25</v>
      </c>
      <c r="F169" s="546" t="str">
        <f>'6.บัญชีพักต้องไม่มียอด'!H32</f>
        <v>0.25</v>
      </c>
      <c r="G169" s="546" t="str">
        <f>'6.บัญชีพักต้องไม่มียอด'!I32</f>
        <v>0.25</v>
      </c>
      <c r="H169" s="546" t="str">
        <f>'6.บัญชีพักต้องไม่มียอด'!J32</f>
        <v>0.25</v>
      </c>
      <c r="I169" s="546" t="str">
        <f>'6.บัญชีพักต้องไม่มียอด'!K32</f>
        <v>0.25</v>
      </c>
      <c r="J169" s="546" t="str">
        <f>'6.บัญชีพักต้องไม่มียอด'!L32</f>
        <v>0.25</v>
      </c>
    </row>
    <row r="170" spans="1:10" ht="21.6" thickBot="1">
      <c r="B170" s="588" t="s">
        <v>1888</v>
      </c>
      <c r="C170" s="589">
        <f>C168+C169</f>
        <v>0.25</v>
      </c>
      <c r="D170" s="589">
        <f t="shared" ref="D170:J170" si="11">D168+D169</f>
        <v>0.25</v>
      </c>
      <c r="E170" s="589">
        <f t="shared" si="11"/>
        <v>0.25</v>
      </c>
      <c r="F170" s="589">
        <f t="shared" si="11"/>
        <v>0.25</v>
      </c>
      <c r="G170" s="589">
        <f t="shared" si="11"/>
        <v>0.25</v>
      </c>
      <c r="H170" s="589">
        <f t="shared" si="11"/>
        <v>0.25</v>
      </c>
      <c r="I170" s="589">
        <f t="shared" si="11"/>
        <v>0.25</v>
      </c>
      <c r="J170" s="589">
        <f t="shared" si="11"/>
        <v>0.25</v>
      </c>
    </row>
    <row r="171" spans="1:10" ht="21.6" thickTop="1">
      <c r="B171" s="551" t="s">
        <v>1171</v>
      </c>
      <c r="C171" s="546">
        <v>0.25</v>
      </c>
      <c r="D171" s="544">
        <f>C171</f>
        <v>0.25</v>
      </c>
      <c r="E171" s="544">
        <f t="shared" ref="E171:J171" si="12">D171</f>
        <v>0.25</v>
      </c>
      <c r="F171" s="544">
        <f t="shared" si="12"/>
        <v>0.25</v>
      </c>
      <c r="G171" s="544">
        <f t="shared" si="12"/>
        <v>0.25</v>
      </c>
      <c r="H171" s="544">
        <f t="shared" si="12"/>
        <v>0.25</v>
      </c>
      <c r="I171" s="544">
        <f t="shared" si="12"/>
        <v>0.25</v>
      </c>
      <c r="J171" s="544">
        <f t="shared" si="12"/>
        <v>0.25</v>
      </c>
    </row>
    <row r="172" spans="1:10">
      <c r="A172" s="590">
        <v>7</v>
      </c>
      <c r="B172" s="591" t="s">
        <v>1625</v>
      </c>
      <c r="C172" s="544"/>
      <c r="D172" s="544"/>
      <c r="E172" s="544"/>
      <c r="F172" s="544"/>
      <c r="G172" s="544"/>
      <c r="H172" s="544"/>
      <c r="I172" s="544"/>
      <c r="J172" s="544"/>
    </row>
    <row r="173" spans="1:10">
      <c r="A173" s="545">
        <f>'7.จับคู่วัสดุ-เจ้าหนี้'!B5</f>
        <v>7.1</v>
      </c>
      <c r="B173" s="538" t="str">
        <f>'7.จับคู่วัสดุ-เจ้าหนี้'!D5</f>
        <v>ยา</v>
      </c>
      <c r="C173" s="544" t="str">
        <f>'7.จับคู่วัสดุ-เจ้าหนี้'!E10</f>
        <v>1.00</v>
      </c>
      <c r="D173" s="544" t="str">
        <f>'7.จับคู่วัสดุ-เจ้าหนี้'!G10</f>
        <v>1.00</v>
      </c>
      <c r="E173" s="544" t="str">
        <f>'7.จับคู่วัสดุ-เจ้าหนี้'!I10</f>
        <v>1.00</v>
      </c>
      <c r="F173" s="544" t="str">
        <f>'7.จับคู่วัสดุ-เจ้าหนี้'!K10</f>
        <v>1.00</v>
      </c>
      <c r="G173" s="544" t="str">
        <f>'7.จับคู่วัสดุ-เจ้าหนี้'!M10</f>
        <v>1.00</v>
      </c>
      <c r="H173" s="544" t="str">
        <f>'7.จับคู่วัสดุ-เจ้าหนี้'!O10</f>
        <v>1.00</v>
      </c>
      <c r="I173" s="544" t="str">
        <f>'7.จับคู่วัสดุ-เจ้าหนี้'!Q10</f>
        <v>1.00</v>
      </c>
      <c r="J173" s="544" t="str">
        <f>'7.จับคู่วัสดุ-เจ้าหนี้'!S10</f>
        <v>1.00</v>
      </c>
    </row>
    <row r="174" spans="1:10">
      <c r="A174" s="545">
        <f>'7.จับคู่วัสดุ-เจ้าหนี้'!B11</f>
        <v>7.2</v>
      </c>
      <c r="B174" s="538" t="str">
        <f>'7.จับคู่วัสดุ-เจ้าหนี้'!C11</f>
        <v>ผลต่างของวัสดุ ต้องเท่ากับหรือน้อยกว่า รวมรายได้</v>
      </c>
      <c r="C174" s="544" t="str">
        <f>'7.จับคู่วัสดุ-เจ้าหนี้'!E19</f>
        <v>1.00</v>
      </c>
      <c r="D174" s="544" t="str">
        <f>'7.จับคู่วัสดุ-เจ้าหนี้'!G19</f>
        <v>1.00</v>
      </c>
      <c r="E174" s="544" t="str">
        <f>'7.จับคู่วัสดุ-เจ้าหนี้'!I19</f>
        <v>1.00</v>
      </c>
      <c r="F174" s="544" t="str">
        <f>'7.จับคู่วัสดุ-เจ้าหนี้'!K19</f>
        <v>1.00</v>
      </c>
      <c r="G174" s="544" t="str">
        <f>'7.จับคู่วัสดุ-เจ้าหนี้'!M19</f>
        <v>1.00</v>
      </c>
      <c r="H174" s="544" t="str">
        <f>'7.จับคู่วัสดุ-เจ้าหนี้'!O19</f>
        <v>1.00</v>
      </c>
      <c r="I174" s="544" t="str">
        <f>'7.จับคู่วัสดุ-เจ้าหนี้'!Q19</f>
        <v>1.00</v>
      </c>
      <c r="J174" s="544" t="str">
        <f>'7.จับคู่วัสดุ-เจ้าหนี้'!S19</f>
        <v>1.00</v>
      </c>
    </row>
    <row r="175" spans="1:10">
      <c r="A175" s="545">
        <f>'7.จับคู่วัสดุ-เจ้าหนี้'!B22</f>
        <v>7.3</v>
      </c>
      <c r="B175" s="538" t="str">
        <f>'7.จับคู่วัสดุ-เจ้าหนี้'!D22</f>
        <v>วัสดุการแพทย์ทั่วไป</v>
      </c>
      <c r="C175" s="544" t="str">
        <f>'7.จับคู่วัสดุ-เจ้าหนี้'!E29</f>
        <v>1.00</v>
      </c>
      <c r="D175" s="544" t="str">
        <f>'7.จับคู่วัสดุ-เจ้าหนี้'!G29</f>
        <v>1.00</v>
      </c>
      <c r="E175" s="544" t="str">
        <f>'7.จับคู่วัสดุ-เจ้าหนี้'!I29</f>
        <v>1.00</v>
      </c>
      <c r="F175" s="544" t="str">
        <f>'7.จับคู่วัสดุ-เจ้าหนี้'!K29</f>
        <v>1.00</v>
      </c>
      <c r="G175" s="544" t="str">
        <f>'7.จับคู่วัสดุ-เจ้าหนี้'!M29</f>
        <v>1.00</v>
      </c>
      <c r="H175" s="544" t="str">
        <f>'7.จับคู่วัสดุ-เจ้าหนี้'!O29</f>
        <v>1.00</v>
      </c>
      <c r="I175" s="544" t="str">
        <f>'7.จับคู่วัสดุ-เจ้าหนี้'!Q29</f>
        <v>1.00</v>
      </c>
      <c r="J175" s="544" t="str">
        <f>'7.จับคู่วัสดุ-เจ้าหนี้'!S29</f>
        <v>1.00</v>
      </c>
    </row>
    <row r="176" spans="1:10">
      <c r="A176" s="545">
        <f>'7.จับคู่วัสดุ-เจ้าหนี้'!B32</f>
        <v>7.4</v>
      </c>
      <c r="B176" s="538" t="str">
        <f>'7.จับคู่วัสดุ-เจ้าหนี้'!D32</f>
        <v>วัสดุวิทยาศาสตร์และการแพทย์</v>
      </c>
      <c r="C176" s="544" t="str">
        <f>'7.จับคู่วัสดุ-เจ้าหนี้'!E37</f>
        <v>1.00</v>
      </c>
      <c r="D176" s="544" t="str">
        <f>'7.จับคู่วัสดุ-เจ้าหนี้'!G37</f>
        <v>1.00</v>
      </c>
      <c r="E176" s="544" t="str">
        <f>'7.จับคู่วัสดุ-เจ้าหนี้'!I37</f>
        <v>1.00</v>
      </c>
      <c r="F176" s="544" t="str">
        <f>'7.จับคู่วัสดุ-เจ้าหนี้'!K37</f>
        <v>1.00</v>
      </c>
      <c r="G176" s="544" t="str">
        <f>'7.จับคู่วัสดุ-เจ้าหนี้'!M37</f>
        <v>1.00</v>
      </c>
      <c r="H176" s="544" t="str">
        <f>'7.จับคู่วัสดุ-เจ้าหนี้'!O37</f>
        <v>1.00</v>
      </c>
      <c r="I176" s="544" t="str">
        <f>'7.จับคู่วัสดุ-เจ้าหนี้'!Q37</f>
        <v>1.00</v>
      </c>
      <c r="J176" s="544" t="str">
        <f>'7.จับคู่วัสดุ-เจ้าหนี้'!S37</f>
        <v>1.00</v>
      </c>
    </row>
    <row r="177" spans="1:10">
      <c r="A177" s="545">
        <f>'7.จับคู่วัสดุ-เจ้าหนี้'!B39</f>
        <v>7.5</v>
      </c>
      <c r="B177" s="538" t="str">
        <f>'7.จับคู่วัสดุ-เจ้าหนี้'!D39</f>
        <v>วัสดุทันตกรรม</v>
      </c>
      <c r="C177" s="544" t="str">
        <f>'7.จับคู่วัสดุ-เจ้าหนี้'!E44</f>
        <v>1.00</v>
      </c>
      <c r="D177" s="544" t="str">
        <f>'7.จับคู่วัสดุ-เจ้าหนี้'!G44</f>
        <v>1.00</v>
      </c>
      <c r="E177" s="544" t="str">
        <f>'7.จับคู่วัสดุ-เจ้าหนี้'!I44</f>
        <v>1.00</v>
      </c>
      <c r="F177" s="544" t="str">
        <f>'7.จับคู่วัสดุ-เจ้าหนี้'!K44</f>
        <v>1.00</v>
      </c>
      <c r="G177" s="544" t="str">
        <f>'7.จับคู่วัสดุ-เจ้าหนี้'!M44</f>
        <v>1.00</v>
      </c>
      <c r="H177" s="544" t="str">
        <f>'7.จับคู่วัสดุ-เจ้าหนี้'!O44</f>
        <v>1.00</v>
      </c>
      <c r="I177" s="544" t="str">
        <f>'7.จับคู่วัสดุ-เจ้าหนี้'!Q44</f>
        <v>1.00</v>
      </c>
      <c r="J177" s="544" t="str">
        <f>'7.จับคู่วัสดุ-เจ้าหนี้'!S44</f>
        <v>1.00</v>
      </c>
    </row>
    <row r="178" spans="1:10">
      <c r="A178" s="545">
        <f>'7.จับคู่วัสดุ-เจ้าหนี้'!B46</f>
        <v>7.6</v>
      </c>
      <c r="B178" s="538" t="str">
        <f>'7.จับคู่วัสดุ-เจ้าหนี้'!D46</f>
        <v>วัสดุเภสัชกรรม</v>
      </c>
      <c r="C178" s="544" t="str">
        <f>'7.จับคู่วัสดุ-เจ้าหนี้'!E51</f>
        <v>1.00</v>
      </c>
      <c r="D178" s="544" t="str">
        <f>'7.จับคู่วัสดุ-เจ้าหนี้'!G51</f>
        <v>1.00</v>
      </c>
      <c r="E178" s="544" t="str">
        <f>'7.จับคู่วัสดุ-เจ้าหนี้'!I51</f>
        <v>1.00</v>
      </c>
      <c r="F178" s="544" t="str">
        <f>'7.จับคู่วัสดุ-เจ้าหนี้'!K51</f>
        <v>1.00</v>
      </c>
      <c r="G178" s="544" t="str">
        <f>'7.จับคู่วัสดุ-เจ้าหนี้'!M51</f>
        <v>1.00</v>
      </c>
      <c r="H178" s="544" t="str">
        <f>'7.จับคู่วัสดุ-เจ้าหนี้'!O51</f>
        <v>1.00</v>
      </c>
      <c r="I178" s="544" t="str">
        <f>'7.จับคู่วัสดุ-เจ้าหนี้'!Q51</f>
        <v>1.00</v>
      </c>
      <c r="J178" s="544" t="str">
        <f>'7.จับคู่วัสดุ-เจ้าหนี้'!S51</f>
        <v>1.00</v>
      </c>
    </row>
    <row r="179" spans="1:10">
      <c r="A179" s="545">
        <f>'7.จับคู่วัสดุ-เจ้าหนี้'!B53</f>
        <v>7.7</v>
      </c>
      <c r="B179" s="538" t="str">
        <f>'7.จับคู่วัสดุ-เจ้าหนี้'!D53</f>
        <v>วัสดุเอกซเรย์</v>
      </c>
      <c r="C179" s="544" t="str">
        <f>'7.จับคู่วัสดุ-เจ้าหนี้'!E58</f>
        <v>1.00</v>
      </c>
      <c r="D179" s="544" t="str">
        <f>'7.จับคู่วัสดุ-เจ้าหนี้'!G58</f>
        <v>1.00</v>
      </c>
      <c r="E179" s="544" t="str">
        <f>'7.จับคู่วัสดุ-เจ้าหนี้'!I58</f>
        <v>1.00</v>
      </c>
      <c r="F179" s="544" t="str">
        <f>'7.จับคู่วัสดุ-เจ้าหนี้'!K58</f>
        <v>1.00</v>
      </c>
      <c r="G179" s="544" t="str">
        <f>'7.จับคู่วัสดุ-เจ้าหนี้'!M58</f>
        <v>1.00</v>
      </c>
      <c r="H179" s="544" t="str">
        <f>'7.จับคู่วัสดุ-เจ้าหนี้'!O58</f>
        <v>1.00</v>
      </c>
      <c r="I179" s="544" t="str">
        <f>'7.จับคู่วัสดุ-เจ้าหนี้'!Q58</f>
        <v>1.00</v>
      </c>
      <c r="J179" s="544" t="str">
        <f>'7.จับคู่วัสดุ-เจ้าหนี้'!S58</f>
        <v>1.00</v>
      </c>
    </row>
    <row r="180" spans="1:10">
      <c r="A180" s="545">
        <f>'7.จับคู่วัสดุ-เจ้าหนี้'!B60</f>
        <v>7.8</v>
      </c>
      <c r="B180" s="538" t="str">
        <f>'7.จับคู่วัสดุ-เจ้าหนี้'!D72</f>
        <v>รวมวัสดุ</v>
      </c>
      <c r="C180" s="544" t="str">
        <f>'7.จับคู่วัสดุ-เจ้าหนี้'!E78</f>
        <v>1.00</v>
      </c>
      <c r="D180" s="544" t="str">
        <f>'7.จับคู่วัสดุ-เจ้าหนี้'!G78</f>
        <v>1.00</v>
      </c>
      <c r="E180" s="544" t="str">
        <f>'7.จับคู่วัสดุ-เจ้าหนี้'!I78</f>
        <v>1.00</v>
      </c>
      <c r="F180" s="544" t="str">
        <f>'7.จับคู่วัสดุ-เจ้าหนี้'!K78</f>
        <v>1.00</v>
      </c>
      <c r="G180" s="544" t="str">
        <f>'7.จับคู่วัสดุ-เจ้าหนี้'!M78</f>
        <v>1.00</v>
      </c>
      <c r="H180" s="544" t="str">
        <f>'7.จับคู่วัสดุ-เจ้าหนี้'!O78</f>
        <v>1.00</v>
      </c>
      <c r="I180" s="544" t="str">
        <f>'7.จับคู่วัสดุ-เจ้าหนี้'!Q78</f>
        <v>1.00</v>
      </c>
      <c r="J180" s="544" t="str">
        <f>'7.จับคู่วัสดุ-เจ้าหนี้'!S78</f>
        <v>1.00</v>
      </c>
    </row>
    <row r="181" spans="1:10" ht="42">
      <c r="A181" s="592">
        <f>'7.จับคู่วัสดุ-เจ้าหนี้'!B80</f>
        <v>7.9</v>
      </c>
      <c r="B181" s="538" t="str">
        <f>'7.จับคู่วัสดุ-เจ้าหนี้'!C80</f>
        <v>ผลรวมของผลต่างของวัสดุแต่ละประเภท(ยกเว้นยา) ต้องเท่ากับหรือน้อยกว่า รายได้รับบริจาคสินทรัพย์ เพิ่มการอุทธรณ์ในเรืองวัสดุที่ได้รับการสนุนฯ</v>
      </c>
      <c r="C181" s="544" t="str">
        <f>'7.จับคู่วัสดุ-เจ้าหนี้'!E85</f>
        <v>1.00</v>
      </c>
      <c r="D181" s="544" t="str">
        <f>'7.จับคู่วัสดุ-เจ้าหนี้'!G85</f>
        <v>1.00</v>
      </c>
      <c r="E181" s="544" t="str">
        <f>'7.จับคู่วัสดุ-เจ้าหนี้'!I85</f>
        <v>1.00</v>
      </c>
      <c r="F181" s="544" t="str">
        <f>'7.จับคู่วัสดุ-เจ้าหนี้'!K85</f>
        <v>1.00</v>
      </c>
      <c r="G181" s="544" t="str">
        <f>'7.จับคู่วัสดุ-เจ้าหนี้'!M85</f>
        <v>1.00</v>
      </c>
      <c r="H181" s="544" t="str">
        <f>'7.จับคู่วัสดุ-เจ้าหนี้'!O85</f>
        <v>1.00</v>
      </c>
      <c r="I181" s="544" t="str">
        <f>'7.จับคู่วัสดุ-เจ้าหนี้'!Q85</f>
        <v>1.00</v>
      </c>
      <c r="J181" s="544" t="str">
        <f>'7.จับคู่วัสดุ-เจ้าหนี้'!S85</f>
        <v>1.00</v>
      </c>
    </row>
    <row r="182" spans="1:10">
      <c r="A182" s="537">
        <f>'7.จับคู่วัสดุ-เจ้าหนี้'!B87</f>
        <v>7.1</v>
      </c>
      <c r="B182" s="538" t="str">
        <f>'7.จับคู่วัสดุ-เจ้าหนี้'!D87</f>
        <v>ค่าจ้างตรวจทางห้องปฏิบัติการ (Lab)</v>
      </c>
      <c r="C182" s="544" t="str">
        <f>'7.จับคู่วัสดุ-เจ้าหนี้'!E91</f>
        <v>1.00</v>
      </c>
      <c r="D182" s="544" t="str">
        <f>'7.จับคู่วัสดุ-เจ้าหนี้'!G91</f>
        <v>1.00</v>
      </c>
      <c r="E182" s="544" t="str">
        <f>'7.จับคู่วัสดุ-เจ้าหนี้'!I91</f>
        <v>1.00</v>
      </c>
      <c r="F182" s="544" t="str">
        <f>'7.จับคู่วัสดุ-เจ้าหนี้'!K91</f>
        <v>1.00</v>
      </c>
      <c r="G182" s="544" t="str">
        <f>'7.จับคู่วัสดุ-เจ้าหนี้'!M91</f>
        <v>1.00</v>
      </c>
      <c r="H182" s="544" t="str">
        <f>'7.จับคู่วัสดุ-เจ้าหนี้'!O91</f>
        <v>1.00</v>
      </c>
      <c r="I182" s="544" t="str">
        <f>'7.จับคู่วัสดุ-เจ้าหนี้'!Q91</f>
        <v>1.00</v>
      </c>
      <c r="J182" s="544" t="str">
        <f>'7.จับคู่วัสดุ-เจ้าหนี้'!S91</f>
        <v>1.00</v>
      </c>
    </row>
    <row r="183" spans="1:10" ht="21.6" thickBot="1">
      <c r="A183" s="593"/>
      <c r="B183" s="594" t="s">
        <v>1888</v>
      </c>
      <c r="C183" s="595">
        <f>C173+C174+C175+C176+C177+C178+C179+C180+C181+C182</f>
        <v>10</v>
      </c>
      <c r="D183" s="595">
        <f t="shared" ref="D183:J183" si="13">D173+D174+D175+D176+D177+D178+D179+D180+D181+D182</f>
        <v>10</v>
      </c>
      <c r="E183" s="595">
        <f t="shared" si="13"/>
        <v>10</v>
      </c>
      <c r="F183" s="595">
        <f t="shared" si="13"/>
        <v>10</v>
      </c>
      <c r="G183" s="595">
        <f t="shared" si="13"/>
        <v>10</v>
      </c>
      <c r="H183" s="595">
        <f t="shared" si="13"/>
        <v>10</v>
      </c>
      <c r="I183" s="595">
        <f t="shared" si="13"/>
        <v>10</v>
      </c>
      <c r="J183" s="595">
        <f t="shared" si="13"/>
        <v>10</v>
      </c>
    </row>
    <row r="184" spans="1:10" s="600" customFormat="1" ht="21.6" thickTop="1">
      <c r="A184" s="596"/>
      <c r="B184" s="597" t="s">
        <v>1171</v>
      </c>
      <c r="C184" s="598">
        <v>10</v>
      </c>
      <c r="D184" s="599">
        <f>C184</f>
        <v>10</v>
      </c>
      <c r="E184" s="599">
        <f t="shared" ref="E184:J184" si="14">D184</f>
        <v>10</v>
      </c>
      <c r="F184" s="599">
        <f t="shared" si="14"/>
        <v>10</v>
      </c>
      <c r="G184" s="599">
        <f t="shared" si="14"/>
        <v>10</v>
      </c>
      <c r="H184" s="599">
        <f t="shared" si="14"/>
        <v>10</v>
      </c>
      <c r="I184" s="599">
        <f t="shared" si="14"/>
        <v>10</v>
      </c>
      <c r="J184" s="599">
        <f t="shared" si="14"/>
        <v>10</v>
      </c>
    </row>
    <row r="185" spans="1:10">
      <c r="A185" s="601">
        <v>8</v>
      </c>
      <c r="B185" s="602" t="s">
        <v>1719</v>
      </c>
      <c r="C185" s="571"/>
      <c r="D185" s="544"/>
      <c r="E185" s="544"/>
      <c r="F185" s="544"/>
      <c r="G185" s="544"/>
      <c r="H185" s="544"/>
      <c r="I185" s="544"/>
      <c r="J185" s="544"/>
    </row>
    <row r="186" spans="1:10">
      <c r="A186" s="603">
        <v>8.1</v>
      </c>
      <c r="B186" s="604" t="s">
        <v>1881</v>
      </c>
      <c r="C186" s="605" t="str">
        <f>'8.จับส่วนของเขตให้เท่ากับกระทรว'!E8</f>
        <v>1.00</v>
      </c>
      <c r="D186" s="605" t="str">
        <f>'8.จับส่วนของเขตให้เท่ากับกระทรว'!F8</f>
        <v>1.00</v>
      </c>
      <c r="E186" s="605" t="str">
        <f>'8.จับส่วนของเขตให้เท่ากับกระทรว'!G8</f>
        <v>1.00</v>
      </c>
      <c r="F186" s="605" t="str">
        <f>'8.จับส่วนของเขตให้เท่ากับกระทรว'!H8</f>
        <v>1.00</v>
      </c>
      <c r="G186" s="605" t="str">
        <f>'8.จับส่วนของเขตให้เท่ากับกระทรว'!I8</f>
        <v>1.00</v>
      </c>
      <c r="H186" s="605" t="str">
        <f>'8.จับส่วนของเขตให้เท่ากับกระทรว'!J8</f>
        <v>1.00</v>
      </c>
      <c r="I186" s="605" t="str">
        <f>'8.จับส่วนของเขตให้เท่ากับกระทรว'!K8</f>
        <v>1.00</v>
      </c>
      <c r="J186" s="605" t="str">
        <f>'8.จับส่วนของเขตให้เท่ากับกระทรว'!L8</f>
        <v>1.00</v>
      </c>
    </row>
    <row r="187" spans="1:10" ht="42">
      <c r="A187" s="603">
        <v>8.1999999999999993</v>
      </c>
      <c r="B187" s="606" t="s">
        <v>1882</v>
      </c>
      <c r="C187" s="605" t="str">
        <f>'8.จับส่วนของเขตให้เท่ากับกระทรว'!E13</f>
        <v>1.00</v>
      </c>
      <c r="D187" s="605" t="str">
        <f>'8.จับส่วนของเขตให้เท่ากับกระทรว'!F13</f>
        <v>1.00</v>
      </c>
      <c r="E187" s="605" t="str">
        <f>'8.จับส่วนของเขตให้เท่ากับกระทรว'!G13</f>
        <v>1.00</v>
      </c>
      <c r="F187" s="605" t="str">
        <f>'8.จับส่วนของเขตให้เท่ากับกระทรว'!H13</f>
        <v>1.00</v>
      </c>
      <c r="G187" s="605" t="str">
        <f>'8.จับส่วนของเขตให้เท่ากับกระทรว'!I13</f>
        <v>1.00</v>
      </c>
      <c r="H187" s="605" t="str">
        <f>'8.จับส่วนของเขตให้เท่ากับกระทรว'!J13</f>
        <v>1.00</v>
      </c>
      <c r="I187" s="605" t="str">
        <f>'8.จับส่วนของเขตให้เท่ากับกระทรว'!K13</f>
        <v>1.00</v>
      </c>
      <c r="J187" s="605" t="str">
        <f>'8.จับส่วนของเขตให้เท่ากับกระทรว'!L13</f>
        <v>1.00</v>
      </c>
    </row>
    <row r="188" spans="1:10">
      <c r="A188" s="603">
        <v>8.3000000000000007</v>
      </c>
      <c r="B188" s="604" t="s">
        <v>1883</v>
      </c>
      <c r="C188" s="605" t="str">
        <f>'8.จับส่วนของเขตให้เท่ากับกระทรว'!E18</f>
        <v>1.00</v>
      </c>
      <c r="D188" s="605" t="str">
        <f>'8.จับส่วนของเขตให้เท่ากับกระทรว'!F18</f>
        <v>1.00</v>
      </c>
      <c r="E188" s="605" t="str">
        <f>'8.จับส่วนของเขตให้เท่ากับกระทรว'!G18</f>
        <v>1.00</v>
      </c>
      <c r="F188" s="605" t="str">
        <f>'8.จับส่วนของเขตให้เท่ากับกระทรว'!H18</f>
        <v>1.00</v>
      </c>
      <c r="G188" s="605" t="str">
        <f>'8.จับส่วนของเขตให้เท่ากับกระทรว'!I18</f>
        <v>1.00</v>
      </c>
      <c r="H188" s="605" t="str">
        <f>'8.จับส่วนของเขตให้เท่ากับกระทรว'!J18</f>
        <v>1.00</v>
      </c>
      <c r="I188" s="605" t="str">
        <f>'8.จับส่วนของเขตให้เท่ากับกระทรว'!K18</f>
        <v>1.00</v>
      </c>
      <c r="J188" s="605" t="str">
        <f>'8.จับส่วนของเขตให้เท่ากับกระทรว'!L18</f>
        <v>1.00</v>
      </c>
    </row>
    <row r="189" spans="1:10" ht="42">
      <c r="A189" s="603">
        <v>8.4</v>
      </c>
      <c r="B189" s="607" t="s">
        <v>1884</v>
      </c>
      <c r="C189" s="605">
        <f>'8.จับส่วนของเขตให้เท่ากับกระทรว'!E26</f>
        <v>1</v>
      </c>
      <c r="D189" s="605">
        <f>'8.จับส่วนของเขตให้เท่ากับกระทรว'!F26</f>
        <v>1</v>
      </c>
      <c r="E189" s="605">
        <f>'8.จับส่วนของเขตให้เท่ากับกระทรว'!G26</f>
        <v>1</v>
      </c>
      <c r="F189" s="605">
        <f>'8.จับส่วนของเขตให้เท่ากับกระทรว'!H26</f>
        <v>1</v>
      </c>
      <c r="G189" s="605">
        <f>'8.จับส่วนของเขตให้เท่ากับกระทรว'!I26</f>
        <v>1</v>
      </c>
      <c r="H189" s="605">
        <f>'8.จับส่วนของเขตให้เท่ากับกระทรว'!J26</f>
        <v>1</v>
      </c>
      <c r="I189" s="605">
        <f>'8.จับส่วนของเขตให้เท่ากับกระทรว'!K26</f>
        <v>1</v>
      </c>
      <c r="J189" s="605">
        <f>'8.จับส่วนของเขตให้เท่ากับกระทรว'!L26</f>
        <v>1</v>
      </c>
    </row>
    <row r="190" spans="1:10">
      <c r="A190" s="603">
        <v>8.5</v>
      </c>
      <c r="B190" s="606" t="s">
        <v>1886</v>
      </c>
      <c r="C190" s="605">
        <f>'8.จับส่วนของเขตให้เท่ากับกระทรว'!E28</f>
        <v>1</v>
      </c>
      <c r="D190" s="605">
        <f>'8.จับส่วนของเขตให้เท่ากับกระทรว'!F28</f>
        <v>1</v>
      </c>
      <c r="E190" s="605">
        <f>'8.จับส่วนของเขตให้เท่ากับกระทรว'!G28</f>
        <v>1</v>
      </c>
      <c r="F190" s="605">
        <f>'8.จับส่วนของเขตให้เท่ากับกระทรว'!H28</f>
        <v>1</v>
      </c>
      <c r="G190" s="605">
        <f>'8.จับส่วนของเขตให้เท่ากับกระทรว'!I28</f>
        <v>1</v>
      </c>
      <c r="H190" s="605">
        <f>'8.จับส่วนของเขตให้เท่ากับกระทรว'!J28</f>
        <v>1</v>
      </c>
      <c r="I190" s="605">
        <f>'8.จับส่วนของเขตให้เท่ากับกระทรว'!K28</f>
        <v>1</v>
      </c>
      <c r="J190" s="605">
        <f>'8.จับส่วนของเขตให้เท่ากับกระทรว'!L28</f>
        <v>1</v>
      </c>
    </row>
    <row r="191" spans="1:10">
      <c r="A191" s="603">
        <v>8.6</v>
      </c>
      <c r="B191" s="606" t="s">
        <v>1720</v>
      </c>
      <c r="C191" s="605">
        <f>'8.จับส่วนของเขตให้เท่ากับกระทรว'!E30</f>
        <v>1</v>
      </c>
      <c r="D191" s="605">
        <f>'8.จับส่วนของเขตให้เท่ากับกระทรว'!F30</f>
        <v>1</v>
      </c>
      <c r="E191" s="605">
        <f>'8.จับส่วนของเขตให้เท่ากับกระทรว'!G30</f>
        <v>1</v>
      </c>
      <c r="F191" s="605">
        <f>'8.จับส่วนของเขตให้เท่ากับกระทรว'!H30</f>
        <v>1</v>
      </c>
      <c r="G191" s="605">
        <f>'8.จับส่วนของเขตให้เท่ากับกระทรว'!I30</f>
        <v>1</v>
      </c>
      <c r="H191" s="605">
        <f>'8.จับส่วนของเขตให้เท่ากับกระทรว'!J30</f>
        <v>1</v>
      </c>
      <c r="I191" s="605">
        <f>'8.จับส่วนของเขตให้เท่ากับกระทรว'!K30</f>
        <v>1</v>
      </c>
      <c r="J191" s="605">
        <f>'8.จับส่วนของเขตให้เท่ากับกระทรว'!L30</f>
        <v>1</v>
      </c>
    </row>
    <row r="192" spans="1:10" ht="42">
      <c r="A192" s="603">
        <v>8.6999999999999993</v>
      </c>
      <c r="B192" s="606" t="s">
        <v>1885</v>
      </c>
      <c r="C192" s="605">
        <f>'8.จับส่วนของเขตให้เท่ากับกระทรว'!E32</f>
        <v>1</v>
      </c>
      <c r="D192" s="605">
        <f>'8.จับส่วนของเขตให้เท่ากับกระทรว'!F32</f>
        <v>1</v>
      </c>
      <c r="E192" s="605">
        <f>'8.จับส่วนของเขตให้เท่ากับกระทรว'!G32</f>
        <v>1</v>
      </c>
      <c r="F192" s="605">
        <f>'8.จับส่วนของเขตให้เท่ากับกระทรว'!H32</f>
        <v>1</v>
      </c>
      <c r="G192" s="605">
        <f>'8.จับส่วนของเขตให้เท่ากับกระทรว'!I32</f>
        <v>1</v>
      </c>
      <c r="H192" s="605">
        <f>'8.จับส่วนของเขตให้เท่ากับกระทรว'!J32</f>
        <v>1</v>
      </c>
      <c r="I192" s="605">
        <f>'8.จับส่วนของเขตให้เท่ากับกระทรว'!K32</f>
        <v>1</v>
      </c>
      <c r="J192" s="605">
        <f>'8.จับส่วนของเขตให้เท่ากับกระทรว'!L32</f>
        <v>1</v>
      </c>
    </row>
    <row r="193" spans="1:10">
      <c r="A193" s="603">
        <v>8.8000000000000007</v>
      </c>
      <c r="B193" s="608" t="s">
        <v>1558</v>
      </c>
      <c r="C193" s="609" t="str">
        <f>'8.8การบันทึกค่าตอบแทน'!E16</f>
        <v>1.00</v>
      </c>
      <c r="D193" s="609" t="str">
        <f>'8.8การบันทึกค่าตอบแทน'!G16</f>
        <v>1.00</v>
      </c>
      <c r="E193" s="609" t="str">
        <f>'8.8การบันทึกค่าตอบแทน'!I16</f>
        <v>1.00</v>
      </c>
      <c r="F193" s="610" t="str">
        <f>'8.8การบันทึกค่าตอบแทน'!K16</f>
        <v>1.00</v>
      </c>
      <c r="G193" s="610" t="str">
        <f>'8.8การบันทึกค่าตอบแทน'!M16</f>
        <v>1.00</v>
      </c>
      <c r="H193" s="610" t="str">
        <f>'8.8การบันทึกค่าตอบแทน'!O16</f>
        <v>1.00</v>
      </c>
      <c r="I193" s="610" t="str">
        <f>'8.8การบันทึกค่าตอบแทน'!Q16</f>
        <v>1.00</v>
      </c>
      <c r="J193" s="610" t="str">
        <f>'8.8การบันทึกค่าตอบแทน'!S16</f>
        <v>1.00</v>
      </c>
    </row>
    <row r="194" spans="1:10" ht="21.6" thickBot="1">
      <c r="A194" s="611"/>
      <c r="B194" s="612" t="s">
        <v>1888</v>
      </c>
      <c r="C194" s="613">
        <f>C186+C187+C188+C189+C190+C191+C192+C193</f>
        <v>8</v>
      </c>
      <c r="D194" s="613">
        <f>D186+D187+D188+D189+D190+D191+D192+D193</f>
        <v>8</v>
      </c>
      <c r="E194" s="613">
        <f t="shared" ref="E194:J194" si="15">E186+E187+E188+E189+E190+E191+E192+E193</f>
        <v>8</v>
      </c>
      <c r="F194" s="614">
        <f t="shared" si="15"/>
        <v>8</v>
      </c>
      <c r="G194" s="615">
        <f t="shared" si="15"/>
        <v>8</v>
      </c>
      <c r="H194" s="615">
        <f t="shared" si="15"/>
        <v>8</v>
      </c>
      <c r="I194" s="615">
        <f t="shared" si="15"/>
        <v>8</v>
      </c>
      <c r="J194" s="615">
        <f t="shared" si="15"/>
        <v>8</v>
      </c>
    </row>
    <row r="195" spans="1:10" ht="21.6" thickTop="1">
      <c r="B195" s="551" t="s">
        <v>1171</v>
      </c>
      <c r="C195" s="616">
        <v>8</v>
      </c>
      <c r="D195" s="616">
        <f t="shared" ref="D195:J195" si="16">C195</f>
        <v>8</v>
      </c>
      <c r="E195" s="616">
        <f t="shared" si="16"/>
        <v>8</v>
      </c>
      <c r="F195" s="616">
        <f t="shared" si="16"/>
        <v>8</v>
      </c>
      <c r="G195" s="616">
        <f t="shared" si="16"/>
        <v>8</v>
      </c>
      <c r="H195" s="616">
        <f t="shared" si="16"/>
        <v>8</v>
      </c>
      <c r="I195" s="616">
        <f t="shared" si="16"/>
        <v>8</v>
      </c>
      <c r="J195" s="616">
        <f t="shared" si="16"/>
        <v>8</v>
      </c>
    </row>
    <row r="196" spans="1:10">
      <c r="A196" s="539">
        <v>9</v>
      </c>
      <c r="B196" s="617" t="s">
        <v>2077</v>
      </c>
    </row>
    <row r="197" spans="1:10">
      <c r="A197" s="539">
        <v>9.1</v>
      </c>
      <c r="B197" s="538" t="s">
        <v>2078</v>
      </c>
      <c r="C197" s="609" t="str">
        <f>'9.วิเคราะห์รายงานการเงิน สป.สธ'!F5</f>
        <v>0.25</v>
      </c>
      <c r="D197" s="609" t="str">
        <f>'9.วิเคราะห์รายงานการเงิน สป.สธ'!G5</f>
        <v>0.25</v>
      </c>
      <c r="E197" s="609" t="str">
        <f>'9.วิเคราะห์รายงานการเงิน สป.สธ'!H5</f>
        <v>0.25</v>
      </c>
      <c r="F197" s="609" t="str">
        <f>'9.วิเคราะห์รายงานการเงิน สป.สธ'!I5</f>
        <v>0.25</v>
      </c>
      <c r="G197" s="609" t="str">
        <f>'9.วิเคราะห์รายงานการเงิน สป.สธ'!J5</f>
        <v>0.25</v>
      </c>
      <c r="H197" s="609" t="str">
        <f>'9.วิเคราะห์รายงานการเงิน สป.สธ'!K5</f>
        <v>0.25</v>
      </c>
      <c r="I197" s="609" t="str">
        <f>'9.วิเคราะห์รายงานการเงิน สป.สธ'!L5</f>
        <v>0.25</v>
      </c>
      <c r="J197" s="609" t="str">
        <f>'9.วิเคราะห์รายงานการเงิน สป.สธ'!M5</f>
        <v>0.25</v>
      </c>
    </row>
    <row r="198" spans="1:10">
      <c r="A198" s="539">
        <v>9.1999999999999993</v>
      </c>
      <c r="B198" s="538" t="s">
        <v>2079</v>
      </c>
      <c r="C198" s="618" t="str">
        <f>'9.วิเคราะห์รายงานการเงิน สป.สธ'!F7</f>
        <v>0.25</v>
      </c>
      <c r="D198" s="618" t="str">
        <f>'9.วิเคราะห์รายงานการเงิน สป.สธ'!G7</f>
        <v>0.25</v>
      </c>
      <c r="E198" s="618" t="str">
        <f>'9.วิเคราะห์รายงานการเงิน สป.สธ'!H7</f>
        <v>0.25</v>
      </c>
      <c r="F198" s="618" t="str">
        <f>'9.วิเคราะห์รายงานการเงิน สป.สธ'!I7</f>
        <v>0.25</v>
      </c>
      <c r="G198" s="618" t="str">
        <f>'9.วิเคราะห์รายงานการเงิน สป.สธ'!J7</f>
        <v>0.25</v>
      </c>
      <c r="H198" s="618" t="str">
        <f>'9.วิเคราะห์รายงานการเงิน สป.สธ'!K7</f>
        <v>0.25</v>
      </c>
      <c r="I198" s="618" t="str">
        <f>'9.วิเคราะห์รายงานการเงิน สป.สธ'!L7</f>
        <v>0.25</v>
      </c>
      <c r="J198" s="618" t="str">
        <f>'9.วิเคราะห์รายงานการเงิน สป.สธ'!M7</f>
        <v>0.25</v>
      </c>
    </row>
    <row r="199" spans="1:10" ht="63">
      <c r="A199" s="539">
        <v>9.3000000000000007</v>
      </c>
      <c r="B199" s="538" t="s">
        <v>2081</v>
      </c>
      <c r="C199" s="618" t="str">
        <f>'9.วิเคราะห์รายงานการเงิน สป.สธ'!F10</f>
        <v>0.25</v>
      </c>
      <c r="D199" s="618" t="str">
        <f>'9.วิเคราะห์รายงานการเงิน สป.สธ'!G10</f>
        <v>0.25</v>
      </c>
      <c r="E199" s="618" t="str">
        <f>'9.วิเคราะห์รายงานการเงิน สป.สธ'!H10</f>
        <v>0.25</v>
      </c>
      <c r="F199" s="618" t="str">
        <f>'9.วิเคราะห์รายงานการเงิน สป.สธ'!I10</f>
        <v>0.25</v>
      </c>
      <c r="G199" s="618" t="str">
        <f>'9.วิเคราะห์รายงานการเงิน สป.สธ'!J10</f>
        <v>0.25</v>
      </c>
      <c r="H199" s="618" t="str">
        <f>'9.วิเคราะห์รายงานการเงิน สป.สธ'!K10</f>
        <v>0.25</v>
      </c>
      <c r="I199" s="618" t="str">
        <f>'9.วิเคราะห์รายงานการเงิน สป.สธ'!L10</f>
        <v>0.25</v>
      </c>
      <c r="J199" s="618" t="str">
        <f>'9.วิเคราะห์รายงานการเงิน สป.สธ'!M10</f>
        <v>0.25</v>
      </c>
    </row>
    <row r="200" spans="1:10">
      <c r="A200" s="539">
        <v>9.4</v>
      </c>
      <c r="B200" s="538" t="s">
        <v>2082</v>
      </c>
      <c r="C200" s="618" t="str">
        <f>'9.วิเคราะห์รายงานการเงิน สป.สธ'!F12</f>
        <v>0.25</v>
      </c>
      <c r="D200" s="618" t="str">
        <f>'9.วิเคราะห์รายงานการเงิน สป.สธ'!G12</f>
        <v>0.25</v>
      </c>
      <c r="E200" s="618" t="str">
        <f>'9.วิเคราะห์รายงานการเงิน สป.สธ'!H12</f>
        <v>0.25</v>
      </c>
      <c r="F200" s="618" t="str">
        <f>'9.วิเคราะห์รายงานการเงิน สป.สธ'!I12</f>
        <v>0.25</v>
      </c>
      <c r="G200" s="618" t="str">
        <f>'9.วิเคราะห์รายงานการเงิน สป.สธ'!J12</f>
        <v>0.25</v>
      </c>
      <c r="H200" s="618" t="str">
        <f>'9.วิเคราะห์รายงานการเงิน สป.สธ'!K12</f>
        <v>0.25</v>
      </c>
      <c r="I200" s="618" t="str">
        <f>'9.วิเคราะห์รายงานการเงิน สป.สธ'!L12</f>
        <v>0.25</v>
      </c>
      <c r="J200" s="618" t="str">
        <f>'9.วิเคราะห์รายงานการเงิน สป.สธ'!M12</f>
        <v>0.25</v>
      </c>
    </row>
    <row r="201" spans="1:10">
      <c r="A201" s="539">
        <v>9.5</v>
      </c>
      <c r="B201" s="538" t="s">
        <v>2083</v>
      </c>
      <c r="C201" s="618" t="str">
        <f>'9.วิเคราะห์รายงานการเงิน สป.สธ'!F14</f>
        <v>0.25</v>
      </c>
      <c r="D201" s="618" t="str">
        <f>'9.วิเคราะห์รายงานการเงิน สป.สธ'!G14</f>
        <v>0.25</v>
      </c>
      <c r="E201" s="618" t="str">
        <f>'9.วิเคราะห์รายงานการเงิน สป.สธ'!H14</f>
        <v>0.25</v>
      </c>
      <c r="F201" s="618" t="str">
        <f>'9.วิเคราะห์รายงานการเงิน สป.สธ'!I14</f>
        <v>0.25</v>
      </c>
      <c r="G201" s="618" t="str">
        <f>'9.วิเคราะห์รายงานการเงิน สป.สธ'!J14</f>
        <v>0.25</v>
      </c>
      <c r="H201" s="618" t="str">
        <f>'9.วิเคราะห์รายงานการเงิน สป.สธ'!K14</f>
        <v>0.25</v>
      </c>
      <c r="I201" s="618" t="str">
        <f>'9.วิเคราะห์รายงานการเงิน สป.สธ'!L14</f>
        <v>0.25</v>
      </c>
      <c r="J201" s="618" t="str">
        <f>'9.วิเคราะห์รายงานการเงิน สป.สธ'!M14</f>
        <v>0.25</v>
      </c>
    </row>
    <row r="202" spans="1:10">
      <c r="A202" s="539">
        <v>9.6</v>
      </c>
      <c r="B202" s="538" t="s">
        <v>2084</v>
      </c>
      <c r="C202" s="618" t="str">
        <f>'9.วิเคราะห์รายงานการเงิน สป.สธ'!F16</f>
        <v>0.25</v>
      </c>
      <c r="D202" s="618" t="str">
        <f>'9.วิเคราะห์รายงานการเงิน สป.สธ'!G16</f>
        <v>0.25</v>
      </c>
      <c r="E202" s="618" t="str">
        <f>'9.วิเคราะห์รายงานการเงิน สป.สธ'!H16</f>
        <v>0.25</v>
      </c>
      <c r="F202" s="618" t="str">
        <f>'9.วิเคราะห์รายงานการเงิน สป.สธ'!I16</f>
        <v>0.25</v>
      </c>
      <c r="G202" s="618" t="str">
        <f>'9.วิเคราะห์รายงานการเงิน สป.สธ'!J16</f>
        <v>0.25</v>
      </c>
      <c r="H202" s="618" t="str">
        <f>'9.วิเคราะห์รายงานการเงิน สป.สธ'!K16</f>
        <v>0.25</v>
      </c>
      <c r="I202" s="618" t="str">
        <f>'9.วิเคราะห์รายงานการเงิน สป.สธ'!L16</f>
        <v>0.25</v>
      </c>
      <c r="J202" s="618" t="str">
        <f>'9.วิเคราะห์รายงานการเงิน สป.สธ'!M16</f>
        <v>0.25</v>
      </c>
    </row>
    <row r="203" spans="1:10">
      <c r="A203" s="539">
        <v>9.6999999999999993</v>
      </c>
      <c r="B203" s="538" t="s">
        <v>2085</v>
      </c>
      <c r="C203" s="618" t="str">
        <f>'9.วิเคราะห์รายงานการเงิน สป.สธ'!F18</f>
        <v>0.25</v>
      </c>
      <c r="D203" s="618" t="str">
        <f>'9.วิเคราะห์รายงานการเงิน สป.สธ'!G18</f>
        <v>0.25</v>
      </c>
      <c r="E203" s="618" t="str">
        <f>'9.วิเคราะห์รายงานการเงิน สป.สธ'!H18</f>
        <v>0.25</v>
      </c>
      <c r="F203" s="618" t="str">
        <f>'9.วิเคราะห์รายงานการเงิน สป.สธ'!I18</f>
        <v>0.25</v>
      </c>
      <c r="G203" s="618" t="str">
        <f>'9.วิเคราะห์รายงานการเงิน สป.สธ'!J18</f>
        <v>0.25</v>
      </c>
      <c r="H203" s="618" t="str">
        <f>'9.วิเคราะห์รายงานการเงิน สป.สธ'!K18</f>
        <v>0.25</v>
      </c>
      <c r="I203" s="618" t="str">
        <f>'9.วิเคราะห์รายงานการเงิน สป.สธ'!L18</f>
        <v>0.25</v>
      </c>
      <c r="J203" s="618" t="str">
        <f>'9.วิเคราะห์รายงานการเงิน สป.สธ'!M18</f>
        <v>0.25</v>
      </c>
    </row>
    <row r="204" spans="1:10">
      <c r="A204" s="539">
        <v>9.8000000000000007</v>
      </c>
      <c r="B204" s="538" t="s">
        <v>2086</v>
      </c>
      <c r="C204" s="618" t="str">
        <f>'9.วิเคราะห์รายงานการเงิน สป.สธ'!F20</f>
        <v>0.25</v>
      </c>
      <c r="D204" s="618" t="str">
        <f>'9.วิเคราะห์รายงานการเงิน สป.สธ'!G20</f>
        <v>0.25</v>
      </c>
      <c r="E204" s="618" t="str">
        <f>'9.วิเคราะห์รายงานการเงิน สป.สธ'!H20</f>
        <v>0.25</v>
      </c>
      <c r="F204" s="618" t="str">
        <f>'9.วิเคราะห์รายงานการเงิน สป.สธ'!I20</f>
        <v>0.25</v>
      </c>
      <c r="G204" s="618" t="str">
        <f>'9.วิเคราะห์รายงานการเงิน สป.สธ'!J20</f>
        <v>0.25</v>
      </c>
      <c r="H204" s="618" t="str">
        <f>'9.วิเคราะห์รายงานการเงิน สป.สธ'!K20</f>
        <v>0.25</v>
      </c>
      <c r="I204" s="618" t="str">
        <f>'9.วิเคราะห์รายงานการเงิน สป.สธ'!L20</f>
        <v>0.25</v>
      </c>
      <c r="J204" s="618" t="str">
        <f>'9.วิเคราะห์รายงานการเงิน สป.สธ'!M20</f>
        <v>0.25</v>
      </c>
    </row>
    <row r="205" spans="1:10">
      <c r="A205" s="539">
        <v>9.9</v>
      </c>
      <c r="B205" s="538" t="s">
        <v>2087</v>
      </c>
      <c r="C205" s="618" t="str">
        <f>'9.วิเคราะห์รายงานการเงิน สป.สธ'!F22</f>
        <v>0.25</v>
      </c>
      <c r="D205" s="618" t="str">
        <f>'9.วิเคราะห์รายงานการเงิน สป.สธ'!G22</f>
        <v>0.25</v>
      </c>
      <c r="E205" s="618" t="str">
        <f>'9.วิเคราะห์รายงานการเงิน สป.สธ'!H22</f>
        <v>0.25</v>
      </c>
      <c r="F205" s="618" t="str">
        <f>'9.วิเคราะห์รายงานการเงิน สป.สธ'!I22</f>
        <v>0.25</v>
      </c>
      <c r="G205" s="618" t="str">
        <f>'9.วิเคราะห์รายงานการเงิน สป.สธ'!J22</f>
        <v>0.25</v>
      </c>
      <c r="H205" s="618" t="str">
        <f>'9.วิเคราะห์รายงานการเงิน สป.สธ'!K22</f>
        <v>0.25</v>
      </c>
      <c r="I205" s="618" t="str">
        <f>'9.วิเคราะห์รายงานการเงิน สป.สธ'!L22</f>
        <v>0.25</v>
      </c>
      <c r="J205" s="618" t="str">
        <f>'9.วิเคราะห์รายงานการเงิน สป.สธ'!M22</f>
        <v>0.25</v>
      </c>
    </row>
    <row r="206" spans="1:10">
      <c r="A206" s="537">
        <v>9.1</v>
      </c>
      <c r="B206" s="538" t="s">
        <v>2088</v>
      </c>
      <c r="C206" s="618" t="str">
        <f>'9.วิเคราะห์รายงานการเงิน สป.สธ'!F24</f>
        <v>0.25</v>
      </c>
      <c r="D206" s="618" t="str">
        <f>'9.วิเคราะห์รายงานการเงิน สป.สธ'!G24</f>
        <v>0.25</v>
      </c>
      <c r="E206" s="618" t="str">
        <f>'9.วิเคราะห์รายงานการเงิน สป.สธ'!H24</f>
        <v>0.25</v>
      </c>
      <c r="F206" s="618" t="str">
        <f>'9.วิเคราะห์รายงานการเงิน สป.สธ'!I24</f>
        <v>0.25</v>
      </c>
      <c r="G206" s="618" t="str">
        <f>'9.วิเคราะห์รายงานการเงิน สป.สธ'!J24</f>
        <v>0.25</v>
      </c>
      <c r="H206" s="618" t="str">
        <f>'9.วิเคราะห์รายงานการเงิน สป.สธ'!K24</f>
        <v>0.25</v>
      </c>
      <c r="I206" s="618" t="str">
        <f>'9.วิเคราะห์รายงานการเงิน สป.สธ'!L24</f>
        <v>0.25</v>
      </c>
      <c r="J206" s="618" t="str">
        <f>'9.วิเคราะห์รายงานการเงิน สป.สธ'!M24</f>
        <v>0.25</v>
      </c>
    </row>
    <row r="207" spans="1:10">
      <c r="A207" s="537">
        <v>9.11</v>
      </c>
      <c r="B207" s="538" t="s">
        <v>2089</v>
      </c>
      <c r="C207" s="618" t="str">
        <f>'9.วิเคราะห์รายงานการเงิน สป.สธ'!F26</f>
        <v>0.25</v>
      </c>
      <c r="D207" s="618" t="str">
        <f>'9.วิเคราะห์รายงานการเงิน สป.สธ'!G26</f>
        <v>0.25</v>
      </c>
      <c r="E207" s="618" t="str">
        <f>'9.วิเคราะห์รายงานการเงิน สป.สธ'!H26</f>
        <v>0.25</v>
      </c>
      <c r="F207" s="618" t="str">
        <f>'9.วิเคราะห์รายงานการเงิน สป.สธ'!I26</f>
        <v>0.25</v>
      </c>
      <c r="G207" s="618" t="str">
        <f>'9.วิเคราะห์รายงานการเงิน สป.สธ'!J26</f>
        <v>0.25</v>
      </c>
      <c r="H207" s="618" t="str">
        <f>'9.วิเคราะห์รายงานการเงิน สป.สธ'!K26</f>
        <v>0.25</v>
      </c>
      <c r="I207" s="618" t="str">
        <f>'9.วิเคราะห์รายงานการเงิน สป.สธ'!L26</f>
        <v>0.25</v>
      </c>
      <c r="J207" s="618" t="str">
        <f>'9.วิเคราะห์รายงานการเงิน สป.สธ'!M26</f>
        <v>0.25</v>
      </c>
    </row>
    <row r="208" spans="1:10">
      <c r="A208" s="539">
        <v>9.1199999999999992</v>
      </c>
      <c r="B208" s="538" t="s">
        <v>2090</v>
      </c>
      <c r="C208" s="618" t="str">
        <f>'9.วิเคราะห์รายงานการเงิน สป.สธ'!F29</f>
        <v>0.25</v>
      </c>
      <c r="D208" s="618" t="str">
        <f>'9.วิเคราะห์รายงานการเงิน สป.สธ'!G29</f>
        <v>0.25</v>
      </c>
      <c r="E208" s="618" t="str">
        <f>'9.วิเคราะห์รายงานการเงิน สป.สธ'!H29</f>
        <v>0.25</v>
      </c>
      <c r="F208" s="618" t="str">
        <f>'9.วิเคราะห์รายงานการเงิน สป.สธ'!I29</f>
        <v>0.25</v>
      </c>
      <c r="G208" s="619" t="str">
        <f>'9.วิเคราะห์รายงานการเงิน สป.สธ'!J29</f>
        <v>0.00</v>
      </c>
      <c r="H208" s="618" t="str">
        <f>'9.วิเคราะห์รายงานการเงิน สป.สธ'!K29</f>
        <v>0.25</v>
      </c>
      <c r="I208" s="618" t="str">
        <f>'9.วิเคราะห์รายงานการเงิน สป.สธ'!L29</f>
        <v>0.25</v>
      </c>
      <c r="J208" s="618" t="str">
        <f>'9.วิเคราะห์รายงานการเงิน สป.สธ'!M29</f>
        <v>0.25</v>
      </c>
    </row>
    <row r="209" spans="1:10">
      <c r="A209" s="537">
        <v>9.1300000000000008</v>
      </c>
      <c r="B209" s="538" t="s">
        <v>2091</v>
      </c>
      <c r="C209" s="618" t="str">
        <f>'9.วิเคราะห์รายงานการเงิน สป.สธ'!F32</f>
        <v>0.25</v>
      </c>
      <c r="D209" s="618" t="str">
        <f>'9.วิเคราะห์รายงานการเงิน สป.สธ'!G32</f>
        <v>0.25</v>
      </c>
      <c r="E209" s="618" t="str">
        <f>'9.วิเคราะห์รายงานการเงิน สป.สธ'!H32</f>
        <v>0.25</v>
      </c>
      <c r="F209" s="618" t="str">
        <f>'9.วิเคราะห์รายงานการเงิน สป.สธ'!I32</f>
        <v>0.25</v>
      </c>
      <c r="G209" s="618" t="str">
        <f>'9.วิเคราะห์รายงานการเงิน สป.สธ'!J32</f>
        <v>0.25</v>
      </c>
      <c r="H209" s="618" t="str">
        <f>'9.วิเคราะห์รายงานการเงิน สป.สธ'!K32</f>
        <v>0.25</v>
      </c>
      <c r="I209" s="618" t="str">
        <f>'9.วิเคราะห์รายงานการเงิน สป.สธ'!L32</f>
        <v>0.25</v>
      </c>
      <c r="J209" s="618" t="str">
        <f>'9.วิเคราะห์รายงานการเงิน สป.สธ'!M32</f>
        <v>0.25</v>
      </c>
    </row>
    <row r="210" spans="1:10">
      <c r="A210" s="539">
        <v>9.14</v>
      </c>
      <c r="B210" s="538" t="s">
        <v>2092</v>
      </c>
      <c r="C210" s="618" t="str">
        <f>'9.วิเคราะห์รายงานการเงิน สป.สธ'!F34</f>
        <v>0.25</v>
      </c>
      <c r="D210" s="618" t="str">
        <f>'9.วิเคราะห์รายงานการเงิน สป.สธ'!G34</f>
        <v>0.25</v>
      </c>
      <c r="E210" s="618" t="str">
        <f>'9.วิเคราะห์รายงานการเงิน สป.สธ'!H34</f>
        <v>0.25</v>
      </c>
      <c r="F210" s="618" t="str">
        <f>'9.วิเคราะห์รายงานการเงิน สป.สธ'!I34</f>
        <v>0.25</v>
      </c>
      <c r="G210" s="618" t="str">
        <f>'9.วิเคราะห์รายงานการเงิน สป.สธ'!J34</f>
        <v>0.25</v>
      </c>
      <c r="H210" s="618" t="str">
        <f>'9.วิเคราะห์รายงานการเงิน สป.สธ'!K34</f>
        <v>0.25</v>
      </c>
      <c r="I210" s="618" t="str">
        <f>'9.วิเคราะห์รายงานการเงิน สป.สธ'!L34</f>
        <v>0.25</v>
      </c>
      <c r="J210" s="618" t="str">
        <f>'9.วิเคราะห์รายงานการเงิน สป.สธ'!M34</f>
        <v>0.25</v>
      </c>
    </row>
    <row r="211" spans="1:10" ht="21.6" thickBot="1">
      <c r="A211" s="611"/>
      <c r="B211" s="612" t="s">
        <v>1888</v>
      </c>
      <c r="C211" s="613">
        <f>C197+C198+C199+C200+C201+C202+C203+C204+C205+C206+C207+C208+C209+C210</f>
        <v>3.5</v>
      </c>
      <c r="D211" s="613">
        <f t="shared" ref="D211:J211" si="17">D197+D198+D199+D200+D201+D202+D203+D204+D205+D206+D207+D208+D209+D210</f>
        <v>3.5</v>
      </c>
      <c r="E211" s="613">
        <f t="shared" si="17"/>
        <v>3.5</v>
      </c>
      <c r="F211" s="613">
        <f t="shared" si="17"/>
        <v>3.5</v>
      </c>
      <c r="G211" s="613">
        <f t="shared" si="17"/>
        <v>3.25</v>
      </c>
      <c r="H211" s="613">
        <f t="shared" si="17"/>
        <v>3.5</v>
      </c>
      <c r="I211" s="613">
        <f t="shared" si="17"/>
        <v>3.5</v>
      </c>
      <c r="J211" s="613">
        <f t="shared" si="17"/>
        <v>3.5</v>
      </c>
    </row>
    <row r="212" spans="1:10" ht="21.6" thickTop="1">
      <c r="B212" s="551" t="s">
        <v>1171</v>
      </c>
      <c r="C212" s="620">
        <v>3.5</v>
      </c>
      <c r="D212" s="620">
        <f>C212</f>
        <v>3.5</v>
      </c>
      <c r="E212" s="620">
        <f t="shared" ref="E212:J212" si="18">D212</f>
        <v>3.5</v>
      </c>
      <c r="F212" s="620">
        <f t="shared" si="18"/>
        <v>3.5</v>
      </c>
      <c r="G212" s="620">
        <f t="shared" si="18"/>
        <v>3.5</v>
      </c>
      <c r="H212" s="620">
        <f t="shared" si="18"/>
        <v>3.5</v>
      </c>
      <c r="I212" s="620">
        <f t="shared" si="18"/>
        <v>3.5</v>
      </c>
      <c r="J212" s="620">
        <f t="shared" si="18"/>
        <v>3.5</v>
      </c>
    </row>
    <row r="213" spans="1:10">
      <c r="A213" s="537">
        <v>10</v>
      </c>
      <c r="B213" s="621" t="s">
        <v>2394</v>
      </c>
      <c r="C213" s="620"/>
      <c r="D213" s="620"/>
      <c r="E213" s="620"/>
      <c r="F213" s="620"/>
      <c r="G213" s="620"/>
      <c r="H213" s="620"/>
      <c r="I213" s="620"/>
      <c r="J213" s="620"/>
    </row>
    <row r="214" spans="1:10" ht="21.6" thickBot="1">
      <c r="B214" s="622" t="s">
        <v>1888</v>
      </c>
      <c r="C214" s="622" t="str">
        <f>'10.ตรวจสอบดุลบัญชี'!D845</f>
        <v>0.25</v>
      </c>
      <c r="D214" s="622" t="str">
        <f>'10.ตรวจสอบดุลบัญชี'!E845</f>
        <v>0.25</v>
      </c>
      <c r="E214" s="622" t="str">
        <f>'10.ตรวจสอบดุลบัญชี'!F845</f>
        <v>0.25</v>
      </c>
      <c r="F214" s="622" t="str">
        <f>'10.ตรวจสอบดุลบัญชี'!G845</f>
        <v>0.25</v>
      </c>
      <c r="G214" s="622" t="str">
        <f>'10.ตรวจสอบดุลบัญชี'!H845</f>
        <v>0.25</v>
      </c>
      <c r="H214" s="622" t="str">
        <f>'10.ตรวจสอบดุลบัญชี'!I845</f>
        <v>0.25</v>
      </c>
      <c r="I214" s="622" t="str">
        <f>'10.ตรวจสอบดุลบัญชี'!J845</f>
        <v>0.25</v>
      </c>
      <c r="J214" s="622" t="str">
        <f>'10.ตรวจสอบดุลบัญชี'!K845</f>
        <v>0.25</v>
      </c>
    </row>
    <row r="215" spans="1:10" ht="21.6" thickTop="1">
      <c r="B215" s="551"/>
      <c r="C215" s="620">
        <f>0.25</f>
        <v>0.25</v>
      </c>
      <c r="D215" s="620">
        <f>C215</f>
        <v>0.25</v>
      </c>
      <c r="E215" s="620">
        <f t="shared" ref="E215:J215" si="19">D215</f>
        <v>0.25</v>
      </c>
      <c r="F215" s="620">
        <f t="shared" si="19"/>
        <v>0.25</v>
      </c>
      <c r="G215" s="620">
        <f t="shared" si="19"/>
        <v>0.25</v>
      </c>
      <c r="H215" s="620">
        <f t="shared" si="19"/>
        <v>0.25</v>
      </c>
      <c r="I215" s="620">
        <f t="shared" si="19"/>
        <v>0.25</v>
      </c>
      <c r="J215" s="620">
        <f t="shared" si="19"/>
        <v>0.25</v>
      </c>
    </row>
    <row r="216" spans="1:10" ht="21.6" thickBot="1">
      <c r="B216" s="623" t="s">
        <v>1889</v>
      </c>
      <c r="C216" s="624">
        <f>C12+C23+C40+C119+C166+C170+C183+C194+C211+C214</f>
        <v>99.5</v>
      </c>
      <c r="D216" s="624">
        <f t="shared" ref="D216:J216" si="20">D12+D23+D40+D119+D166+D170+D183+D194+D211+D214</f>
        <v>100</v>
      </c>
      <c r="E216" s="624">
        <f t="shared" si="20"/>
        <v>98.5</v>
      </c>
      <c r="F216" s="624">
        <f t="shared" si="20"/>
        <v>100</v>
      </c>
      <c r="G216" s="624">
        <f t="shared" si="20"/>
        <v>99.75</v>
      </c>
      <c r="H216" s="624">
        <f t="shared" si="20"/>
        <v>100</v>
      </c>
      <c r="I216" s="624">
        <f t="shared" si="20"/>
        <v>99.5</v>
      </c>
      <c r="J216" s="624">
        <f t="shared" si="20"/>
        <v>100</v>
      </c>
    </row>
    <row r="217" spans="1:10" ht="22.2" thickTop="1" thickBot="1">
      <c r="B217" s="625" t="s">
        <v>1171</v>
      </c>
      <c r="C217" s="626">
        <f>C13+C24+C41+C120+C167+C171+C184+C195+C212+C215</f>
        <v>100</v>
      </c>
      <c r="D217" s="627">
        <f>C217</f>
        <v>100</v>
      </c>
      <c r="E217" s="627">
        <f t="shared" ref="E217:J217" si="21">D217</f>
        <v>100</v>
      </c>
      <c r="F217" s="627">
        <f t="shared" si="21"/>
        <v>100</v>
      </c>
      <c r="G217" s="627">
        <f t="shared" si="21"/>
        <v>100</v>
      </c>
      <c r="H217" s="627">
        <f t="shared" si="21"/>
        <v>100</v>
      </c>
      <c r="I217" s="627">
        <f t="shared" si="21"/>
        <v>100</v>
      </c>
      <c r="J217" s="627">
        <f t="shared" si="21"/>
        <v>100</v>
      </c>
    </row>
    <row r="218" spans="1:10" ht="21.6" thickTop="1"/>
  </sheetData>
  <conditionalFormatting sqref="C43:C68 D65:J68">
    <cfRule type="cellIs" dxfId="42" priority="2" stopIfTrue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D35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7E95A-C9C6-415F-939B-459A29283489}">
  <sheetPr>
    <tabColor theme="9" tint="0.39997558519241921"/>
  </sheetPr>
  <dimension ref="A1:M103"/>
  <sheetViews>
    <sheetView zoomScale="70" zoomScaleNormal="70" workbookViewId="0">
      <pane xSplit="4" ySplit="3" topLeftCell="I19" activePane="bottomRight" state="frozen"/>
      <selection pane="topRight" activeCell="D1" sqref="D1"/>
      <selection pane="bottomLeft" activeCell="A4" sqref="A4"/>
      <selection pane="bottomRight" activeCell="R31" sqref="R31"/>
    </sheetView>
  </sheetViews>
  <sheetFormatPr defaultColWidth="9" defaultRowHeight="19.5" customHeight="1"/>
  <cols>
    <col min="1" max="1" width="5.44140625" style="657" customWidth="1"/>
    <col min="2" max="2" width="6.88671875" style="658" customWidth="1"/>
    <col min="3" max="3" width="12.6640625" style="330" customWidth="1"/>
    <col min="4" max="4" width="55.109375" style="320" customWidth="1"/>
    <col min="5" max="5" width="56.109375" style="330" customWidth="1"/>
    <col min="6" max="6" width="14.109375" style="320" customWidth="1"/>
    <col min="7" max="8" width="13.44140625" style="321" customWidth="1"/>
    <col min="9" max="9" width="14.44140625" style="321" customWidth="1"/>
    <col min="10" max="11" width="13.44140625" style="321" customWidth="1"/>
    <col min="12" max="12" width="15.109375" style="321" customWidth="1"/>
    <col min="13" max="13" width="13.44140625" style="321" customWidth="1"/>
    <col min="14" max="16384" width="9" style="321"/>
  </cols>
  <sheetData>
    <row r="1" spans="1:13" s="201" customFormat="1" ht="21" customHeight="1">
      <c r="A1" s="628"/>
      <c r="B1" s="199"/>
      <c r="C1" s="629"/>
      <c r="D1" s="630"/>
      <c r="E1" s="631"/>
      <c r="F1" s="345">
        <v>1</v>
      </c>
      <c r="G1" s="346">
        <v>2</v>
      </c>
      <c r="H1" s="345">
        <v>3</v>
      </c>
      <c r="I1" s="346">
        <v>4</v>
      </c>
      <c r="J1" s="345">
        <v>5</v>
      </c>
      <c r="K1" s="346">
        <v>6</v>
      </c>
      <c r="L1" s="345">
        <v>7</v>
      </c>
      <c r="M1" s="346">
        <v>8</v>
      </c>
    </row>
    <row r="2" spans="1:13" s="204" customFormat="1" ht="19.5" customHeight="1">
      <c r="A2" s="632"/>
      <c r="B2" s="203"/>
      <c r="C2" s="1277" t="s">
        <v>2093</v>
      </c>
      <c r="D2" s="1277"/>
      <c r="E2" s="633"/>
      <c r="F2" s="634" t="str">
        <f>งบทดลองเบื้องต้น!D3</f>
        <v>11040 บึงกาฬ,รพท_</v>
      </c>
      <c r="G2" s="634" t="str">
        <f>งบทดลองเบื้องต้น!E3</f>
        <v>11041 พรเจริญ,รพช_</v>
      </c>
      <c r="H2" s="634" t="str">
        <f>งบทดลองเบื้องต้น!F3</f>
        <v>11043 โซ่พิสัย,รพช_</v>
      </c>
      <c r="I2" s="634" t="str">
        <f>งบทดลองเบื้องต้น!G3</f>
        <v>11046 เซกา,รพช_</v>
      </c>
      <c r="J2" s="634" t="str">
        <f>งบทดลองเบื้องต้น!H3</f>
        <v>11047 ปากคาด,รพช_</v>
      </c>
      <c r="K2" s="634" t="str">
        <f>งบทดลองเบื้องต้น!I3</f>
        <v>11048 บึงโขงหลง,รพช_</v>
      </c>
      <c r="L2" s="634" t="str">
        <f>งบทดลองเบื้องต้น!J3</f>
        <v>11049 ศรีวิไล,รพช_</v>
      </c>
      <c r="M2" s="634" t="str">
        <f>งบทดลองเบื้องต้น!K3</f>
        <v>11050 บุ่งคล้า,รพช_</v>
      </c>
    </row>
    <row r="3" spans="1:13" s="204" customFormat="1" ht="19.5" customHeight="1">
      <c r="A3" s="635" t="s">
        <v>2070</v>
      </c>
      <c r="B3" s="203" t="s">
        <v>1170</v>
      </c>
      <c r="C3" s="636" t="s">
        <v>0</v>
      </c>
      <c r="D3" s="636" t="s">
        <v>1</v>
      </c>
      <c r="E3" s="633" t="s">
        <v>2054</v>
      </c>
      <c r="F3" s="637" t="s">
        <v>395</v>
      </c>
      <c r="G3" s="637" t="s">
        <v>395</v>
      </c>
      <c r="H3" s="637" t="s">
        <v>395</v>
      </c>
      <c r="I3" s="637" t="s">
        <v>395</v>
      </c>
      <c r="J3" s="638" t="s">
        <v>395</v>
      </c>
      <c r="K3" s="637" t="s">
        <v>395</v>
      </c>
      <c r="L3" s="637" t="s">
        <v>395</v>
      </c>
      <c r="M3" s="637" t="s">
        <v>395</v>
      </c>
    </row>
    <row r="4" spans="1:13" s="245" customFormat="1" ht="18.75" customHeight="1">
      <c r="A4" s="1278">
        <v>1</v>
      </c>
      <c r="B4" s="639">
        <v>6</v>
      </c>
      <c r="C4" s="640" t="s">
        <v>467</v>
      </c>
      <c r="D4" s="641" t="s">
        <v>1652</v>
      </c>
      <c r="E4" s="642" t="s">
        <v>2071</v>
      </c>
      <c r="F4" s="216">
        <f>ROUND(VLOOKUP($C4,งบทดลองเบื้องต้น!$B$4:$K$839,3,0),2)</f>
        <v>0</v>
      </c>
      <c r="G4" s="216">
        <f>ROUND(VLOOKUP($C4,งบทดลองเบื้องต้น!$B$4:$K$839,4,0),2)</f>
        <v>338475.9</v>
      </c>
      <c r="H4" s="216">
        <f>ROUND(VLOOKUP($C4,งบทดลองเบื้องต้น!$B$4:$K$839,5,0),2)</f>
        <v>2432293.2000000002</v>
      </c>
      <c r="I4" s="216">
        <f>ROUND(VLOOKUP($C4,งบทดลองเบื้องต้น!$B$4:$K$839,6,0),2)</f>
        <v>1196392.5</v>
      </c>
      <c r="J4" s="216">
        <f>ROUND(VLOOKUP($C4,งบทดลองเบื้องต้น!$B$4:$K$839,7,0),2)</f>
        <v>672086</v>
      </c>
      <c r="K4" s="216">
        <f>ROUND(VLOOKUP($C4,งบทดลองเบื้องต้น!$B$4:$K$839,8,0),2)</f>
        <v>725778</v>
      </c>
      <c r="L4" s="216">
        <f>ROUND(VLOOKUP($C4,งบทดลองเบื้องต้น!$B$4:$K$839,9,0),2)</f>
        <v>568152</v>
      </c>
      <c r="M4" s="216">
        <f>ROUND(VLOOKUP($C4,งบทดลองเบื้องต้น!$B$4:$K$839,10,0),2)</f>
        <v>146517</v>
      </c>
    </row>
    <row r="5" spans="1:13" s="245" customFormat="1" ht="18.75" customHeight="1" thickBot="1">
      <c r="A5" s="1279"/>
      <c r="B5" s="639"/>
      <c r="C5" s="640"/>
      <c r="D5" s="254" t="s">
        <v>1562</v>
      </c>
      <c r="E5" s="642"/>
      <c r="F5" s="643" t="str">
        <f>IF(F4=0,"0.10","0.00")</f>
        <v>0.10</v>
      </c>
      <c r="G5" s="643" t="str">
        <f>IF(G4&gt;=0,"0.10","0.00")</f>
        <v>0.10</v>
      </c>
      <c r="H5" s="643" t="str">
        <f t="shared" ref="H5:M5" si="0">IF(H4&gt;=0,"0.10","0.00")</f>
        <v>0.10</v>
      </c>
      <c r="I5" s="643" t="str">
        <f t="shared" si="0"/>
        <v>0.10</v>
      </c>
      <c r="J5" s="643" t="str">
        <f t="shared" si="0"/>
        <v>0.10</v>
      </c>
      <c r="K5" s="643" t="str">
        <f t="shared" si="0"/>
        <v>0.10</v>
      </c>
      <c r="L5" s="643" t="str">
        <f t="shared" si="0"/>
        <v>0.10</v>
      </c>
      <c r="M5" s="643" t="str">
        <f t="shared" si="0"/>
        <v>0.10</v>
      </c>
    </row>
    <row r="6" spans="1:13" s="245" customFormat="1" ht="18.75" customHeight="1" thickTop="1">
      <c r="A6" s="1278">
        <v>2</v>
      </c>
      <c r="B6" s="639">
        <v>8</v>
      </c>
      <c r="C6" s="640" t="s">
        <v>1723</v>
      </c>
      <c r="D6" s="641" t="s">
        <v>1724</v>
      </c>
      <c r="E6" s="642" t="s">
        <v>2056</v>
      </c>
      <c r="F6" s="216">
        <f>ROUND(VLOOKUP($C6,งบทดลองเบื้องต้น!$B$4:$K$839,3,0),2)</f>
        <v>0</v>
      </c>
      <c r="G6" s="216">
        <f>ROUND(VLOOKUP($C6,งบทดลองเบื้องต้น!$B$4:$K$839,4,0),2)</f>
        <v>0</v>
      </c>
      <c r="H6" s="216">
        <f>ROUND(VLOOKUP($C6,งบทดลองเบื้องต้น!$B$4:$K$839,5,0),2)</f>
        <v>0</v>
      </c>
      <c r="I6" s="216">
        <f>ROUND(VLOOKUP($C6,งบทดลองเบื้องต้น!$B$4:$K$839,6,0),2)</f>
        <v>0</v>
      </c>
      <c r="J6" s="216">
        <f>ROUND(VLOOKUP($C6,งบทดลองเบื้องต้น!$B$4:$K$839,7,0),2)</f>
        <v>0</v>
      </c>
      <c r="K6" s="216">
        <f>ROUND(VLOOKUP($C6,งบทดลองเบื้องต้น!$B$4:$K$839,8,0),2)</f>
        <v>0</v>
      </c>
      <c r="L6" s="216">
        <f>ROUND(VLOOKUP($C6,งบทดลองเบื้องต้น!$B$4:$K$839,9,0),2)</f>
        <v>0</v>
      </c>
      <c r="M6" s="216">
        <f>ROUND(VLOOKUP($C6,งบทดลองเบื้องต้น!$B$4:$K$839,10,0),2)</f>
        <v>0</v>
      </c>
    </row>
    <row r="7" spans="1:13" s="245" customFormat="1" ht="18.75" customHeight="1" thickBot="1">
      <c r="A7" s="1279"/>
      <c r="B7" s="639"/>
      <c r="C7" s="640"/>
      <c r="D7" s="254" t="s">
        <v>1562</v>
      </c>
      <c r="E7" s="642"/>
      <c r="F7" s="643" t="str">
        <f>IF(F6=0,"0.10","0.00")</f>
        <v>0.10</v>
      </c>
      <c r="G7" s="643" t="str">
        <f t="shared" ref="G7:M7" si="1">IF(G6&gt;=0,"0.10","0.00")</f>
        <v>0.10</v>
      </c>
      <c r="H7" s="643" t="str">
        <f t="shared" si="1"/>
        <v>0.10</v>
      </c>
      <c r="I7" s="643" t="str">
        <f t="shared" si="1"/>
        <v>0.10</v>
      </c>
      <c r="J7" s="643" t="str">
        <f t="shared" si="1"/>
        <v>0.10</v>
      </c>
      <c r="K7" s="643" t="str">
        <f t="shared" si="1"/>
        <v>0.10</v>
      </c>
      <c r="L7" s="643" t="str">
        <f t="shared" si="1"/>
        <v>0.10</v>
      </c>
      <c r="M7" s="643" t="str">
        <f t="shared" si="1"/>
        <v>0.10</v>
      </c>
    </row>
    <row r="8" spans="1:13" s="245" customFormat="1" ht="18.75" customHeight="1" thickTop="1">
      <c r="A8" s="1283">
        <v>3</v>
      </c>
      <c r="B8" s="639">
        <v>5</v>
      </c>
      <c r="C8" s="640" t="s">
        <v>466</v>
      </c>
      <c r="D8" s="641" t="s">
        <v>1651</v>
      </c>
      <c r="E8" s="642"/>
      <c r="F8" s="216">
        <f>ROUND(VLOOKUP($C8,งบทดลองเบื้องต้น!$B$4:$K$839,3,0),2)</f>
        <v>20878826.120000001</v>
      </c>
      <c r="G8" s="216">
        <f>ROUND(VLOOKUP($C8,งบทดลองเบื้องต้น!$B$4:$K$839,4,0),2)</f>
        <v>0</v>
      </c>
      <c r="H8" s="216">
        <f>ROUND(VLOOKUP($C8,งบทดลองเบื้องต้น!$B$4:$K$839,5,0),2)</f>
        <v>0</v>
      </c>
      <c r="I8" s="216">
        <f>ROUND(VLOOKUP($C8,งบทดลองเบื้องต้น!$B$4:$K$839,6,0),2)</f>
        <v>0</v>
      </c>
      <c r="J8" s="216">
        <f>ROUND(VLOOKUP($C8,งบทดลองเบื้องต้น!$B$4:$K$839,7,0),2)</f>
        <v>0</v>
      </c>
      <c r="K8" s="216">
        <f>ROUND(VLOOKUP($C8,งบทดลองเบื้องต้น!$B$4:$K$839,8,0),2)</f>
        <v>0</v>
      </c>
      <c r="L8" s="216">
        <f>ROUND(VLOOKUP($C8,งบทดลองเบื้องต้น!$B$4:$K$839,9,0),2)</f>
        <v>0</v>
      </c>
      <c r="M8" s="216">
        <f>ROUND(VLOOKUP($C8,งบทดลองเบื้องต้น!$B$4:$K$839,10,0),2)</f>
        <v>0</v>
      </c>
    </row>
    <row r="9" spans="1:13" s="245" customFormat="1" ht="18.75" customHeight="1" thickBot="1">
      <c r="A9" s="1285"/>
      <c r="B9" s="639"/>
      <c r="C9" s="640"/>
      <c r="D9" s="254" t="s">
        <v>1562</v>
      </c>
      <c r="E9" s="642"/>
      <c r="F9" s="643" t="str">
        <f>IF(F8=0,"0.10","0.00")</f>
        <v>0.00</v>
      </c>
      <c r="G9" s="643" t="str">
        <f t="shared" ref="G9:M9" si="2">IF(G8&gt;=0,"0.10","0.00")</f>
        <v>0.10</v>
      </c>
      <c r="H9" s="643" t="str">
        <f t="shared" si="2"/>
        <v>0.10</v>
      </c>
      <c r="I9" s="643" t="str">
        <f t="shared" si="2"/>
        <v>0.10</v>
      </c>
      <c r="J9" s="643" t="str">
        <f t="shared" si="2"/>
        <v>0.10</v>
      </c>
      <c r="K9" s="643" t="str">
        <f t="shared" si="2"/>
        <v>0.10</v>
      </c>
      <c r="L9" s="643" t="str">
        <f t="shared" si="2"/>
        <v>0.10</v>
      </c>
      <c r="M9" s="643" t="str">
        <f t="shared" si="2"/>
        <v>0.10</v>
      </c>
    </row>
    <row r="10" spans="1:13" s="245" customFormat="1" ht="18.75" customHeight="1" thickTop="1">
      <c r="A10" s="1278">
        <v>3</v>
      </c>
      <c r="B10" s="639">
        <v>10</v>
      </c>
      <c r="C10" s="640" t="s">
        <v>469</v>
      </c>
      <c r="D10" s="641" t="s">
        <v>6</v>
      </c>
      <c r="E10" s="642" t="s">
        <v>2055</v>
      </c>
      <c r="F10" s="216">
        <f>ROUND(VLOOKUP($C10,งบทดลองเบื้องต้น!$B$4:$K$839,3,0),2)</f>
        <v>0</v>
      </c>
      <c r="G10" s="216">
        <f>ROUND(VLOOKUP($C10,งบทดลองเบื้องต้น!$B$4:$K$839,4,0),2)</f>
        <v>0</v>
      </c>
      <c r="H10" s="216">
        <f>ROUND(VLOOKUP($C10,งบทดลองเบื้องต้น!$B$4:$K$839,5,0),2)</f>
        <v>0</v>
      </c>
      <c r="I10" s="216">
        <f>ROUND(VLOOKUP($C10,งบทดลองเบื้องต้น!$B$4:$K$839,6,0),2)</f>
        <v>0</v>
      </c>
      <c r="J10" s="216">
        <f>ROUND(VLOOKUP($C10,งบทดลองเบื้องต้น!$B$4:$K$839,7,0),2)</f>
        <v>0</v>
      </c>
      <c r="K10" s="216">
        <f>ROUND(VLOOKUP($C10,งบทดลองเบื้องต้น!$B$4:$K$839,8,0),2)</f>
        <v>0</v>
      </c>
      <c r="L10" s="216">
        <f>ROUND(VLOOKUP($C10,งบทดลองเบื้องต้น!$B$4:$K$839,9,0),2)</f>
        <v>0</v>
      </c>
      <c r="M10" s="216">
        <f>ROUND(VLOOKUP($C10,งบทดลองเบื้องต้น!$B$4:$K$839,10,0),2)</f>
        <v>0</v>
      </c>
    </row>
    <row r="11" spans="1:13" s="245" customFormat="1" ht="18.75" customHeight="1" thickBot="1">
      <c r="A11" s="1279"/>
      <c r="B11" s="639"/>
      <c r="C11" s="640"/>
      <c r="D11" s="254" t="s">
        <v>1562</v>
      </c>
      <c r="E11" s="642"/>
      <c r="F11" s="643" t="str">
        <f>IF(F10=0,"0.10","0.00")</f>
        <v>0.10</v>
      </c>
      <c r="G11" s="643" t="str">
        <f t="shared" ref="G11:M11" si="3">IF(G10&gt;=0,"0.10","0.00")</f>
        <v>0.10</v>
      </c>
      <c r="H11" s="643" t="str">
        <f t="shared" si="3"/>
        <v>0.10</v>
      </c>
      <c r="I11" s="643" t="str">
        <f t="shared" si="3"/>
        <v>0.10</v>
      </c>
      <c r="J11" s="643" t="str">
        <f t="shared" si="3"/>
        <v>0.10</v>
      </c>
      <c r="K11" s="643" t="str">
        <f t="shared" si="3"/>
        <v>0.10</v>
      </c>
      <c r="L11" s="643" t="str">
        <f t="shared" si="3"/>
        <v>0.10</v>
      </c>
      <c r="M11" s="643" t="str">
        <f t="shared" si="3"/>
        <v>0.10</v>
      </c>
    </row>
    <row r="12" spans="1:13" s="245" customFormat="1" ht="18.75" customHeight="1" thickTop="1">
      <c r="A12" s="1278">
        <v>4</v>
      </c>
      <c r="B12" s="639">
        <v>14</v>
      </c>
      <c r="C12" s="640" t="s">
        <v>473</v>
      </c>
      <c r="D12" s="641" t="s">
        <v>431</v>
      </c>
      <c r="E12" s="642" t="s">
        <v>2055</v>
      </c>
      <c r="F12" s="216">
        <f>ROUND(VLOOKUP($C12,งบทดลองเบื้องต้น!$B$4:$K$839,3,0),2)</f>
        <v>0</v>
      </c>
      <c r="G12" s="216">
        <f>ROUND(VLOOKUP($C12,งบทดลองเบื้องต้น!$B$4:$K$839,4,0),2)</f>
        <v>0</v>
      </c>
      <c r="H12" s="216">
        <f>ROUND(VLOOKUP($C12,งบทดลองเบื้องต้น!$B$4:$K$839,5,0),2)</f>
        <v>0</v>
      </c>
      <c r="I12" s="216">
        <f>ROUND(VLOOKUP($C12,งบทดลองเบื้องต้น!$B$4:$K$839,6,0),2)</f>
        <v>0</v>
      </c>
      <c r="J12" s="216">
        <f>ROUND(VLOOKUP($C12,งบทดลองเบื้องต้น!$B$4:$K$839,7,0),2)</f>
        <v>0</v>
      </c>
      <c r="K12" s="216">
        <f>ROUND(VLOOKUP($C12,งบทดลองเบื้องต้น!$B$4:$K$839,8,0),2)</f>
        <v>0</v>
      </c>
      <c r="L12" s="216">
        <f>ROUND(VLOOKUP($C12,งบทดลองเบื้องต้น!$B$4:$K$839,9,0),2)</f>
        <v>0</v>
      </c>
      <c r="M12" s="216">
        <f>ROUND(VLOOKUP($C12,งบทดลองเบื้องต้น!$B$4:$K$839,10,0),2)</f>
        <v>0</v>
      </c>
    </row>
    <row r="13" spans="1:13" s="245" customFormat="1" ht="18.75" customHeight="1" thickBot="1">
      <c r="A13" s="1279"/>
      <c r="B13" s="639"/>
      <c r="C13" s="640"/>
      <c r="D13" s="254" t="s">
        <v>1562</v>
      </c>
      <c r="E13" s="642"/>
      <c r="F13" s="643" t="str">
        <f>IF(F12=0,"0.10","0.00")</f>
        <v>0.10</v>
      </c>
      <c r="G13" s="643" t="str">
        <f t="shared" ref="G13:M13" si="4">IF(G12&gt;=0,"0.10","0.00")</f>
        <v>0.10</v>
      </c>
      <c r="H13" s="643" t="str">
        <f t="shared" si="4"/>
        <v>0.10</v>
      </c>
      <c r="I13" s="643" t="str">
        <f t="shared" si="4"/>
        <v>0.10</v>
      </c>
      <c r="J13" s="643" t="str">
        <f t="shared" si="4"/>
        <v>0.10</v>
      </c>
      <c r="K13" s="643" t="str">
        <f t="shared" si="4"/>
        <v>0.10</v>
      </c>
      <c r="L13" s="643" t="str">
        <f t="shared" si="4"/>
        <v>0.10</v>
      </c>
      <c r="M13" s="643" t="str">
        <f t="shared" si="4"/>
        <v>0.10</v>
      </c>
    </row>
    <row r="14" spans="1:13" s="245" customFormat="1" ht="18.75" customHeight="1" thickTop="1">
      <c r="A14" s="1278">
        <v>5</v>
      </c>
      <c r="B14" s="639">
        <v>24</v>
      </c>
      <c r="C14" s="644" t="s">
        <v>483</v>
      </c>
      <c r="D14" s="645" t="s">
        <v>434</v>
      </c>
      <c r="E14" s="642" t="s">
        <v>2057</v>
      </c>
      <c r="F14" s="216">
        <f>ROUND(VLOOKUP($C14,งบทดลองเบื้องต้น!$B$4:$K$839,3,0),2)</f>
        <v>0</v>
      </c>
      <c r="G14" s="216">
        <f>ROUND(VLOOKUP($C14,งบทดลองเบื้องต้น!$B$4:$K$839,4,0),2)</f>
        <v>0</v>
      </c>
      <c r="H14" s="216">
        <f>ROUND(VLOOKUP($C14,งบทดลองเบื้องต้น!$B$4:$K$839,5,0),2)</f>
        <v>0</v>
      </c>
      <c r="I14" s="216">
        <f>ROUND(VLOOKUP($C14,งบทดลองเบื้องต้น!$B$4:$K$839,6,0),2)</f>
        <v>0</v>
      </c>
      <c r="J14" s="216">
        <f>ROUND(VLOOKUP($C14,งบทดลองเบื้องต้น!$B$4:$K$839,7,0),2)</f>
        <v>0</v>
      </c>
      <c r="K14" s="216">
        <f>ROUND(VLOOKUP($C14,งบทดลองเบื้องต้น!$B$4:$K$839,8,0),2)</f>
        <v>0</v>
      </c>
      <c r="L14" s="216">
        <f>ROUND(VLOOKUP($C14,งบทดลองเบื้องต้น!$B$4:$K$839,9,0),2)</f>
        <v>0</v>
      </c>
      <c r="M14" s="216">
        <f>ROUND(VLOOKUP($C14,งบทดลองเบื้องต้น!$B$4:$K$839,10,0),2)</f>
        <v>0</v>
      </c>
    </row>
    <row r="15" spans="1:13" s="245" customFormat="1" ht="18.75" customHeight="1" thickBot="1">
      <c r="A15" s="1279"/>
      <c r="B15" s="639"/>
      <c r="C15" s="640"/>
      <c r="D15" s="254" t="s">
        <v>1562</v>
      </c>
      <c r="E15" s="642"/>
      <c r="F15" s="643" t="str">
        <f>IF(F14&gt;=0,"0.10","0.00")</f>
        <v>0.10</v>
      </c>
      <c r="G15" s="643" t="str">
        <f>IF(G14=0,"0.10","0.00")</f>
        <v>0.10</v>
      </c>
      <c r="H15" s="643" t="str">
        <f t="shared" ref="H15:M15" si="5">IF(H14=0,"0.10","0.00")</f>
        <v>0.10</v>
      </c>
      <c r="I15" s="643" t="str">
        <f t="shared" si="5"/>
        <v>0.10</v>
      </c>
      <c r="J15" s="643" t="str">
        <f t="shared" si="5"/>
        <v>0.10</v>
      </c>
      <c r="K15" s="643" t="str">
        <f t="shared" si="5"/>
        <v>0.10</v>
      </c>
      <c r="L15" s="643" t="str">
        <f t="shared" si="5"/>
        <v>0.10</v>
      </c>
      <c r="M15" s="643" t="str">
        <f t="shared" si="5"/>
        <v>0.10</v>
      </c>
    </row>
    <row r="16" spans="1:13" s="245" customFormat="1" ht="18.75" customHeight="1" thickTop="1">
      <c r="A16" s="1278">
        <v>6</v>
      </c>
      <c r="B16" s="639">
        <v>25</v>
      </c>
      <c r="C16" s="644" t="s">
        <v>484</v>
      </c>
      <c r="D16" s="645" t="s">
        <v>435</v>
      </c>
      <c r="E16" s="642" t="s">
        <v>2057</v>
      </c>
      <c r="F16" s="216">
        <f>ROUND(VLOOKUP($C16,งบทดลองเบื้องต้น!$B$4:$K$839,3,0),2)</f>
        <v>0</v>
      </c>
      <c r="G16" s="216">
        <f>ROUND(VLOOKUP($C16,งบทดลองเบื้องต้น!$B$4:$K$839,4,0),2)</f>
        <v>0</v>
      </c>
      <c r="H16" s="216">
        <f>ROUND(VLOOKUP($C16,งบทดลองเบื้องต้น!$B$4:$K$839,5,0),2)</f>
        <v>0</v>
      </c>
      <c r="I16" s="216">
        <f>ROUND(VLOOKUP($C16,งบทดลองเบื้องต้น!$B$4:$K$839,6,0),2)</f>
        <v>0</v>
      </c>
      <c r="J16" s="216">
        <f>ROUND(VLOOKUP($C16,งบทดลองเบื้องต้น!$B$4:$K$839,7,0),2)</f>
        <v>0</v>
      </c>
      <c r="K16" s="216">
        <f>ROUND(VLOOKUP($C16,งบทดลองเบื้องต้น!$B$4:$K$839,8,0),2)</f>
        <v>0</v>
      </c>
      <c r="L16" s="216">
        <f>ROUND(VLOOKUP($C16,งบทดลองเบื้องต้น!$B$4:$K$839,9,0),2)</f>
        <v>0</v>
      </c>
      <c r="M16" s="216">
        <f>ROUND(VLOOKUP($C16,งบทดลองเบื้องต้น!$B$4:$K$839,10,0),2)</f>
        <v>0</v>
      </c>
    </row>
    <row r="17" spans="1:13" s="245" customFormat="1" ht="18.75" customHeight="1" thickBot="1">
      <c r="A17" s="1279"/>
      <c r="B17" s="639"/>
      <c r="C17" s="640"/>
      <c r="D17" s="254" t="s">
        <v>1562</v>
      </c>
      <c r="E17" s="642"/>
      <c r="F17" s="643" t="str">
        <f>IF(F16&gt;=0,"0.10","0.00")</f>
        <v>0.10</v>
      </c>
      <c r="G17" s="643" t="str">
        <f t="shared" ref="G17:M17" si="6">IF(G16=0,"0.10","0.00")</f>
        <v>0.10</v>
      </c>
      <c r="H17" s="643" t="str">
        <f t="shared" si="6"/>
        <v>0.10</v>
      </c>
      <c r="I17" s="643" t="str">
        <f t="shared" si="6"/>
        <v>0.10</v>
      </c>
      <c r="J17" s="643" t="str">
        <f t="shared" si="6"/>
        <v>0.10</v>
      </c>
      <c r="K17" s="643" t="str">
        <f t="shared" si="6"/>
        <v>0.10</v>
      </c>
      <c r="L17" s="643" t="str">
        <f t="shared" si="6"/>
        <v>0.10</v>
      </c>
      <c r="M17" s="643" t="str">
        <f t="shared" si="6"/>
        <v>0.10</v>
      </c>
    </row>
    <row r="18" spans="1:13" s="262" customFormat="1" ht="18.75" customHeight="1" thickTop="1">
      <c r="A18" s="1278">
        <v>7</v>
      </c>
      <c r="B18" s="203">
        <v>26</v>
      </c>
      <c r="C18" s="646" t="s">
        <v>485</v>
      </c>
      <c r="D18" s="647" t="s">
        <v>1659</v>
      </c>
      <c r="E18" s="648" t="s">
        <v>2074</v>
      </c>
      <c r="F18" s="244">
        <f>ROUND(VLOOKUP($C18,งบทดลองเบื้องต้น!$B$4:$K$839,3,0),2)</f>
        <v>615386</v>
      </c>
      <c r="G18" s="244">
        <f>ROUND(VLOOKUP($C18,งบทดลองเบื้องต้น!$B$4:$K$839,4,0),2)</f>
        <v>2900</v>
      </c>
      <c r="H18" s="244">
        <f>ROUND(VLOOKUP($C18,งบทดลองเบื้องต้น!$B$4:$K$839,5,0),2)</f>
        <v>24688</v>
      </c>
      <c r="I18" s="244">
        <f>ROUND(VLOOKUP($C18,งบทดลองเบื้องต้น!$B$4:$K$839,6,0),2)</f>
        <v>286300</v>
      </c>
      <c r="J18" s="244">
        <f>ROUND(VLOOKUP($C18,งบทดลองเบื้องต้น!$B$4:$K$839,7,0),2)</f>
        <v>0</v>
      </c>
      <c r="K18" s="244">
        <f>ROUND(VLOOKUP($C18,งบทดลองเบื้องต้น!$B$4:$K$839,8,0),2)</f>
        <v>0</v>
      </c>
      <c r="L18" s="244">
        <f>ROUND(VLOOKUP($C18,งบทดลองเบื้องต้น!$B$4:$K$839,9,0),2)</f>
        <v>701038</v>
      </c>
      <c r="M18" s="244">
        <f>ROUND(VLOOKUP($C18,งบทดลองเบื้องต้น!$B$4:$K$839,10,0),2)</f>
        <v>138800</v>
      </c>
    </row>
    <row r="19" spans="1:13" s="245" customFormat="1" ht="18.75" customHeight="1" thickBot="1">
      <c r="A19" s="1279"/>
      <c r="B19" s="639"/>
      <c r="C19" s="640"/>
      <c r="D19" s="254" t="s">
        <v>1562</v>
      </c>
      <c r="E19" s="642"/>
      <c r="F19" s="643" t="str">
        <f>IF(F18&gt;=0,"0.10","0.00")</f>
        <v>0.10</v>
      </c>
      <c r="G19" s="643" t="str">
        <f t="shared" ref="G19:M19" si="7">IF(G18=0,"0.10","0.00")</f>
        <v>0.00</v>
      </c>
      <c r="H19" s="643" t="str">
        <f t="shared" si="7"/>
        <v>0.00</v>
      </c>
      <c r="I19" s="643" t="str">
        <f t="shared" si="7"/>
        <v>0.00</v>
      </c>
      <c r="J19" s="643" t="str">
        <f t="shared" si="7"/>
        <v>0.10</v>
      </c>
      <c r="K19" s="643" t="str">
        <f t="shared" si="7"/>
        <v>0.10</v>
      </c>
      <c r="L19" s="643" t="str">
        <f t="shared" si="7"/>
        <v>0.00</v>
      </c>
      <c r="M19" s="643" t="str">
        <f t="shared" si="7"/>
        <v>0.00</v>
      </c>
    </row>
    <row r="20" spans="1:13" s="245" customFormat="1" ht="18.75" customHeight="1" thickTop="1">
      <c r="A20" s="1278">
        <v>8</v>
      </c>
      <c r="B20" s="639">
        <v>85</v>
      </c>
      <c r="C20" s="644" t="s">
        <v>490</v>
      </c>
      <c r="D20" s="645" t="s">
        <v>1663</v>
      </c>
      <c r="E20" s="642" t="s">
        <v>2059</v>
      </c>
      <c r="F20" s="216">
        <f>ROUND(VLOOKUP($C20,งบทดลองเบื้องต้น!$B$4:$K$839,3,0),2)</f>
        <v>0</v>
      </c>
      <c r="G20" s="216">
        <f>ROUND(VLOOKUP($C20,งบทดลองเบื้องต้น!$B$4:$K$839,4,0),2)</f>
        <v>0</v>
      </c>
      <c r="H20" s="216">
        <f>ROUND(VLOOKUP($C20,งบทดลองเบื้องต้น!$B$4:$K$839,5,0),2)</f>
        <v>0</v>
      </c>
      <c r="I20" s="216">
        <f>ROUND(VLOOKUP($C20,งบทดลองเบื้องต้น!$B$4:$K$839,6,0),2)</f>
        <v>0</v>
      </c>
      <c r="J20" s="216">
        <f>ROUND(VLOOKUP($C20,งบทดลองเบื้องต้น!$B$4:$K$839,7,0),2)</f>
        <v>0</v>
      </c>
      <c r="K20" s="216">
        <f>ROUND(VLOOKUP($C20,งบทดลองเบื้องต้น!$B$4:$K$839,8,0),2)</f>
        <v>0</v>
      </c>
      <c r="L20" s="216">
        <f>ROUND(VLOOKUP($C20,งบทดลองเบื้องต้น!$B$4:$K$839,9,0),2)</f>
        <v>0</v>
      </c>
      <c r="M20" s="216">
        <f>ROUND(VLOOKUP($C20,งบทดลองเบื้องต้น!$B$4:$K$839,10,0),2)</f>
        <v>0</v>
      </c>
    </row>
    <row r="21" spans="1:13" s="245" customFormat="1" ht="18.75" customHeight="1" thickBot="1">
      <c r="A21" s="1279"/>
      <c r="B21" s="639"/>
      <c r="C21" s="640"/>
      <c r="D21" s="254" t="s">
        <v>1562</v>
      </c>
      <c r="E21" s="642"/>
      <c r="F21" s="643" t="str">
        <f>IF(F20=0,"0.10","0.00")</f>
        <v>0.10</v>
      </c>
      <c r="G21" s="643" t="str">
        <f t="shared" ref="G21:M21" si="8">IF(G20&gt;=0,"0.10","0.00")</f>
        <v>0.10</v>
      </c>
      <c r="H21" s="643" t="str">
        <f t="shared" si="8"/>
        <v>0.10</v>
      </c>
      <c r="I21" s="643" t="str">
        <f t="shared" si="8"/>
        <v>0.10</v>
      </c>
      <c r="J21" s="643" t="str">
        <f t="shared" si="8"/>
        <v>0.10</v>
      </c>
      <c r="K21" s="643" t="str">
        <f t="shared" si="8"/>
        <v>0.10</v>
      </c>
      <c r="L21" s="643" t="str">
        <f t="shared" si="8"/>
        <v>0.10</v>
      </c>
      <c r="M21" s="643" t="str">
        <f t="shared" si="8"/>
        <v>0.10</v>
      </c>
    </row>
    <row r="22" spans="1:13" s="245" customFormat="1" ht="18.75" customHeight="1" thickTop="1">
      <c r="A22" s="1278">
        <v>9</v>
      </c>
      <c r="B22" s="639">
        <v>86</v>
      </c>
      <c r="C22" s="644" t="s">
        <v>491</v>
      </c>
      <c r="D22" s="645" t="s">
        <v>1664</v>
      </c>
      <c r="E22" s="642" t="s">
        <v>2060</v>
      </c>
      <c r="F22" s="216">
        <f>ROUND(VLOOKUP($C22,งบทดลองเบื้องต้น!$B$4:$K$839,3,0),2)</f>
        <v>0</v>
      </c>
      <c r="G22" s="216">
        <f>ROUND(VLOOKUP($C22,งบทดลองเบื้องต้น!$B$4:$K$839,4,0),2)</f>
        <v>0</v>
      </c>
      <c r="H22" s="216">
        <f>ROUND(VLOOKUP($C22,งบทดลองเบื้องต้น!$B$4:$K$839,5,0),2)</f>
        <v>0</v>
      </c>
      <c r="I22" s="216">
        <f>ROUND(VLOOKUP($C22,งบทดลองเบื้องต้น!$B$4:$K$839,6,0),2)</f>
        <v>0</v>
      </c>
      <c r="J22" s="216">
        <f>ROUND(VLOOKUP($C22,งบทดลองเบื้องต้น!$B$4:$K$839,7,0),2)</f>
        <v>0</v>
      </c>
      <c r="K22" s="216">
        <f>ROUND(VLOOKUP($C22,งบทดลองเบื้องต้น!$B$4:$K$839,8,0),2)</f>
        <v>0</v>
      </c>
      <c r="L22" s="216">
        <f>ROUND(VLOOKUP($C22,งบทดลองเบื้องต้น!$B$4:$K$839,9,0),2)</f>
        <v>0</v>
      </c>
      <c r="M22" s="216">
        <f>ROUND(VLOOKUP($C22,งบทดลองเบื้องต้น!$B$4:$K$839,10,0),2)</f>
        <v>0</v>
      </c>
    </row>
    <row r="23" spans="1:13" s="245" customFormat="1" ht="18.75" customHeight="1" thickBot="1">
      <c r="A23" s="1279"/>
      <c r="B23" s="639"/>
      <c r="C23" s="640"/>
      <c r="D23" s="254" t="s">
        <v>1562</v>
      </c>
      <c r="E23" s="642"/>
      <c r="F23" s="643" t="str">
        <f>IF(F22&gt;0,"0.10","0.00")</f>
        <v>0.00</v>
      </c>
      <c r="G23" s="643" t="str">
        <f t="shared" ref="G23:M23" si="9">IF(G22&gt;0,"0.10","0.00")</f>
        <v>0.00</v>
      </c>
      <c r="H23" s="643" t="str">
        <f t="shared" si="9"/>
        <v>0.00</v>
      </c>
      <c r="I23" s="643" t="str">
        <f t="shared" si="9"/>
        <v>0.00</v>
      </c>
      <c r="J23" s="643" t="str">
        <f t="shared" si="9"/>
        <v>0.00</v>
      </c>
      <c r="K23" s="643" t="str">
        <f t="shared" si="9"/>
        <v>0.00</v>
      </c>
      <c r="L23" s="643" t="str">
        <f t="shared" si="9"/>
        <v>0.00</v>
      </c>
      <c r="M23" s="643" t="str">
        <f t="shared" si="9"/>
        <v>0.00</v>
      </c>
    </row>
    <row r="24" spans="1:13" s="245" customFormat="1" ht="18.75" customHeight="1" thickTop="1">
      <c r="A24" s="1278">
        <v>10</v>
      </c>
      <c r="B24" s="639">
        <v>90</v>
      </c>
      <c r="C24" s="644" t="s">
        <v>495</v>
      </c>
      <c r="D24" s="645" t="s">
        <v>1802</v>
      </c>
      <c r="E24" s="1281" t="s">
        <v>2061</v>
      </c>
      <c r="F24" s="216">
        <f>ROUND(VLOOKUP($C24,งบทดลองเบื้องต้น!$B$4:$K$839,3,0),2)</f>
        <v>47532.78</v>
      </c>
      <c r="G24" s="216">
        <f>ROUND(VLOOKUP($C24,งบทดลองเบื้องต้น!$B$4:$K$839,4,0),2)</f>
        <v>293.39999999999998</v>
      </c>
      <c r="H24" s="216">
        <f>ROUND(VLOOKUP($C24,งบทดลองเบื้องต้น!$B$4:$K$839,5,0),2)</f>
        <v>0</v>
      </c>
      <c r="I24" s="216">
        <f>ROUND(VLOOKUP($C24,งบทดลองเบื้องต้น!$B$4:$K$839,6,0),2)</f>
        <v>0</v>
      </c>
      <c r="J24" s="216">
        <f>ROUND(VLOOKUP($C24,งบทดลองเบื้องต้น!$B$4:$K$839,7,0),2)</f>
        <v>64208.95</v>
      </c>
      <c r="K24" s="216">
        <f>ROUND(VLOOKUP($C24,งบทดลองเบื้องต้น!$B$4:$K$839,8,0),2)</f>
        <v>0</v>
      </c>
      <c r="L24" s="216">
        <f>ROUND(VLOOKUP($C24,งบทดลองเบื้องต้น!$B$4:$K$839,9,0),2)</f>
        <v>1345.5</v>
      </c>
      <c r="M24" s="216">
        <f>ROUND(VLOOKUP($C24,งบทดลองเบื้องต้น!$B$4:$K$839,10,0),2)</f>
        <v>0</v>
      </c>
    </row>
    <row r="25" spans="1:13" s="650" customFormat="1" ht="18.75" customHeight="1">
      <c r="A25" s="1280"/>
      <c r="B25" s="649"/>
      <c r="C25" s="640"/>
      <c r="D25" s="641" t="s">
        <v>1887</v>
      </c>
      <c r="E25" s="1281"/>
      <c r="F25" s="212">
        <f>SUM(F24)</f>
        <v>47532.78</v>
      </c>
      <c r="G25" s="212">
        <f t="shared" ref="G25:M25" si="10">SUM(G24)</f>
        <v>293.39999999999998</v>
      </c>
      <c r="H25" s="212">
        <f t="shared" si="10"/>
        <v>0</v>
      </c>
      <c r="I25" s="212">
        <f t="shared" si="10"/>
        <v>0</v>
      </c>
      <c r="J25" s="212">
        <f t="shared" si="10"/>
        <v>64208.95</v>
      </c>
      <c r="K25" s="212">
        <f t="shared" si="10"/>
        <v>0</v>
      </c>
      <c r="L25" s="212">
        <f t="shared" si="10"/>
        <v>1345.5</v>
      </c>
      <c r="M25" s="212">
        <f t="shared" si="10"/>
        <v>0</v>
      </c>
    </row>
    <row r="26" spans="1:13" s="245" customFormat="1" ht="18.75" customHeight="1">
      <c r="A26" s="1280"/>
      <c r="B26" s="639">
        <v>456</v>
      </c>
      <c r="C26" s="644" t="s">
        <v>817</v>
      </c>
      <c r="D26" s="645" t="s">
        <v>1247</v>
      </c>
      <c r="E26" s="1281"/>
      <c r="F26" s="216">
        <f>ROUND(VLOOKUP($C26,งบทดลองเบื้องต้น!$B$4:$K$839,3,0),2)</f>
        <v>853094.45</v>
      </c>
      <c r="G26" s="216">
        <f>ROUND(VLOOKUP($C26,งบทดลองเบื้องต้น!$B$4:$K$839,4,0),2)</f>
        <v>15239</v>
      </c>
      <c r="H26" s="216">
        <f>ROUND(VLOOKUP($C26,งบทดลองเบื้องต้น!$B$4:$K$839,5,0),2)</f>
        <v>6084</v>
      </c>
      <c r="I26" s="216">
        <f>ROUND(VLOOKUP($C26,งบทดลองเบื้องต้น!$B$4:$K$839,6,0),2)</f>
        <v>0</v>
      </c>
      <c r="J26" s="216">
        <f>ROUND(VLOOKUP($C26,งบทดลองเบื้องต้น!$B$4:$K$839,7,0),2)</f>
        <v>1007057.05</v>
      </c>
      <c r="K26" s="216">
        <f>ROUND(VLOOKUP($C26,งบทดลองเบื้องต้น!$B$4:$K$839,8,0),2)</f>
        <v>0</v>
      </c>
      <c r="L26" s="216">
        <f>ROUND(VLOOKUP($C26,งบทดลองเบื้องต้น!$B$4:$K$839,9,0),2)</f>
        <v>912759.2</v>
      </c>
      <c r="M26" s="216">
        <f>ROUND(VLOOKUP($C26,งบทดลองเบื้องต้น!$B$4:$K$839,10,0),2)</f>
        <v>630882.5</v>
      </c>
    </row>
    <row r="27" spans="1:13" s="245" customFormat="1" ht="18.75" customHeight="1">
      <c r="A27" s="1280"/>
      <c r="B27" s="639">
        <v>468</v>
      </c>
      <c r="C27" s="644" t="s">
        <v>829</v>
      </c>
      <c r="D27" s="645" t="s">
        <v>2049</v>
      </c>
      <c r="E27" s="1281"/>
      <c r="F27" s="216">
        <f>ROUND(VLOOKUP($C27,งบทดลองเบื้องต้น!$B$4:$K$839,3,0),2)</f>
        <v>3238290.45</v>
      </c>
      <c r="G27" s="216">
        <f>ROUND(VLOOKUP($C27,งบทดลองเบื้องต้น!$B$4:$K$839,4,0),2)</f>
        <v>13730.06</v>
      </c>
      <c r="H27" s="216">
        <f>ROUND(VLOOKUP($C27,งบทดลองเบื้องต้น!$B$4:$K$839,5,0),2)</f>
        <v>38492.21</v>
      </c>
      <c r="I27" s="216">
        <f>ROUND(VLOOKUP($C27,งบทดลองเบื้องต้น!$B$4:$K$839,6,0),2)</f>
        <v>0</v>
      </c>
      <c r="J27" s="216">
        <f>ROUND(VLOOKUP($C27,งบทดลองเบื้องต้น!$B$4:$K$839,7,0),2)</f>
        <v>105007.73</v>
      </c>
      <c r="K27" s="216">
        <f>ROUND(VLOOKUP($C27,งบทดลองเบื้องต้น!$B$4:$K$839,8,0),2)</f>
        <v>0</v>
      </c>
      <c r="L27" s="216">
        <f>ROUND(VLOOKUP($C27,งบทดลองเบื้องต้น!$B$4:$K$839,9,0),2)</f>
        <v>10545.31</v>
      </c>
      <c r="M27" s="216">
        <f>ROUND(VLOOKUP($C27,งบทดลองเบื้องต้น!$B$4:$K$839,10,0),2)</f>
        <v>0</v>
      </c>
    </row>
    <row r="28" spans="1:13" s="650" customFormat="1" ht="18.75" customHeight="1">
      <c r="A28" s="1280"/>
      <c r="B28" s="649"/>
      <c r="C28" s="640"/>
      <c r="D28" s="641" t="s">
        <v>1887</v>
      </c>
      <c r="E28" s="1281"/>
      <c r="F28" s="212">
        <f>SUM(F25)</f>
        <v>47532.78</v>
      </c>
      <c r="G28" s="212">
        <f>SUM(G25)</f>
        <v>293.39999999999998</v>
      </c>
      <c r="H28" s="212">
        <f t="shared" ref="H28:M28" si="11">SUM(H25)</f>
        <v>0</v>
      </c>
      <c r="I28" s="212">
        <f t="shared" si="11"/>
        <v>0</v>
      </c>
      <c r="J28" s="212">
        <f t="shared" si="11"/>
        <v>64208.95</v>
      </c>
      <c r="K28" s="212">
        <f t="shared" si="11"/>
        <v>0</v>
      </c>
      <c r="L28" s="212">
        <f t="shared" si="11"/>
        <v>1345.5</v>
      </c>
      <c r="M28" s="212">
        <f t="shared" si="11"/>
        <v>0</v>
      </c>
    </row>
    <row r="29" spans="1:13" s="245" customFormat="1" ht="18.75" customHeight="1" thickBot="1">
      <c r="A29" s="1279"/>
      <c r="B29" s="639"/>
      <c r="C29" s="640"/>
      <c r="D29" s="254" t="s">
        <v>1562</v>
      </c>
      <c r="E29" s="642"/>
      <c r="F29" s="643" t="str">
        <f>IF(F25=F28,"0.10","0.00")</f>
        <v>0.10</v>
      </c>
      <c r="G29" s="643" t="str">
        <f t="shared" ref="G29:M29" si="12">IF(G25=G28,"0.10","0.00")</f>
        <v>0.10</v>
      </c>
      <c r="H29" s="643" t="str">
        <f t="shared" si="12"/>
        <v>0.10</v>
      </c>
      <c r="I29" s="643" t="str">
        <f t="shared" si="12"/>
        <v>0.10</v>
      </c>
      <c r="J29" s="643" t="str">
        <f t="shared" si="12"/>
        <v>0.10</v>
      </c>
      <c r="K29" s="643" t="str">
        <f t="shared" si="12"/>
        <v>0.10</v>
      </c>
      <c r="L29" s="643" t="str">
        <f t="shared" si="12"/>
        <v>0.10</v>
      </c>
      <c r="M29" s="643" t="str">
        <f t="shared" si="12"/>
        <v>0.10</v>
      </c>
    </row>
    <row r="30" spans="1:13" s="245" customFormat="1" ht="18.75" customHeight="1" thickTop="1">
      <c r="A30" s="1278">
        <v>11</v>
      </c>
      <c r="B30" s="639">
        <v>114</v>
      </c>
      <c r="C30" s="644" t="s">
        <v>520</v>
      </c>
      <c r="D30" s="645" t="s">
        <v>37</v>
      </c>
      <c r="E30" s="1281" t="s">
        <v>2076</v>
      </c>
      <c r="F30" s="216">
        <f>ROUND(VLOOKUP($C30,งบทดลองเบื้องต้น!$B$4:$K$839,3,0),2)</f>
        <v>130233.2</v>
      </c>
      <c r="G30" s="216">
        <f>ROUND(VLOOKUP($C30,งบทดลองเบื้องต้น!$B$4:$K$839,4,0),2)</f>
        <v>0</v>
      </c>
      <c r="H30" s="216">
        <f>ROUND(VLOOKUP($C30,งบทดลองเบื้องต้น!$B$4:$K$839,5,0),2)</f>
        <v>2890</v>
      </c>
      <c r="I30" s="216">
        <f>ROUND(VLOOKUP($C30,งบทดลองเบื้องต้น!$B$4:$K$839,6,0),2)</f>
        <v>8640</v>
      </c>
      <c r="J30" s="216">
        <f>ROUND(VLOOKUP($C30,งบทดลองเบื้องต้น!$B$4:$K$839,7,0),2)</f>
        <v>5307</v>
      </c>
      <c r="K30" s="216">
        <f>ROUND(VLOOKUP($C30,งบทดลองเบื้องต้น!$B$4:$K$839,8,0),2)</f>
        <v>17312</v>
      </c>
      <c r="L30" s="216">
        <f>ROUND(VLOOKUP($C30,งบทดลองเบื้องต้น!$B$4:$K$839,9,0),2)</f>
        <v>0</v>
      </c>
      <c r="M30" s="216">
        <f>ROUND(VLOOKUP($C30,งบทดลองเบื้องต้น!$B$4:$K$839,10,0),2)</f>
        <v>0</v>
      </c>
    </row>
    <row r="31" spans="1:13" s="245" customFormat="1" ht="18.75" customHeight="1">
      <c r="A31" s="1280"/>
      <c r="B31" s="639">
        <v>664</v>
      </c>
      <c r="C31" s="644" t="s">
        <v>1019</v>
      </c>
      <c r="D31" s="645" t="s">
        <v>306</v>
      </c>
      <c r="E31" s="1281"/>
      <c r="F31" s="216">
        <f>ROUND(VLOOKUP($C31,งบทดลองเบื้องต้น!$B$4:$K$839,3,0),2)</f>
        <v>0</v>
      </c>
      <c r="G31" s="216">
        <f>ROUND(VLOOKUP($C31,งบทดลองเบื้องต้น!$B$4:$K$839,4,0),2)</f>
        <v>0</v>
      </c>
      <c r="H31" s="216">
        <f>ROUND(VLOOKUP($C31,งบทดลองเบื้องต้น!$B$4:$K$839,5,0),2)</f>
        <v>0</v>
      </c>
      <c r="I31" s="216">
        <f>ROUND(VLOOKUP($C31,งบทดลองเบื้องต้น!$B$4:$K$839,6,0),2)</f>
        <v>0</v>
      </c>
      <c r="J31" s="216">
        <f>ROUND(VLOOKUP($C31,งบทดลองเบื้องต้น!$B$4:$K$839,7,0),2)</f>
        <v>111224.77</v>
      </c>
      <c r="K31" s="216">
        <f>ROUND(VLOOKUP($C31,งบทดลองเบื้องต้น!$B$4:$K$839,8,0),2)</f>
        <v>0</v>
      </c>
      <c r="L31" s="216">
        <f>ROUND(VLOOKUP($C31,งบทดลองเบื้องต้น!$B$4:$K$839,9,0),2)</f>
        <v>0</v>
      </c>
      <c r="M31" s="216">
        <f>ROUND(VLOOKUP($C31,งบทดลองเบื้องต้น!$B$4:$K$839,10,0),2)</f>
        <v>0</v>
      </c>
    </row>
    <row r="32" spans="1:13" s="245" customFormat="1" ht="18.75" customHeight="1" thickBot="1">
      <c r="A32" s="1279"/>
      <c r="B32" s="639"/>
      <c r="C32" s="640"/>
      <c r="D32" s="254" t="s">
        <v>1562</v>
      </c>
      <c r="E32" s="642"/>
      <c r="F32" s="643" t="str">
        <f t="shared" ref="F32:M32" si="13">IF(F30&gt;0,"0.10","0.00")</f>
        <v>0.10</v>
      </c>
      <c r="G32" s="643" t="str">
        <f t="shared" si="13"/>
        <v>0.00</v>
      </c>
      <c r="H32" s="643" t="str">
        <f t="shared" si="13"/>
        <v>0.10</v>
      </c>
      <c r="I32" s="643" t="str">
        <f t="shared" si="13"/>
        <v>0.10</v>
      </c>
      <c r="J32" s="643" t="str">
        <f t="shared" si="13"/>
        <v>0.10</v>
      </c>
      <c r="K32" s="643" t="str">
        <f t="shared" si="13"/>
        <v>0.10</v>
      </c>
      <c r="L32" s="643" t="str">
        <f t="shared" si="13"/>
        <v>0.00</v>
      </c>
      <c r="M32" s="643" t="str">
        <f t="shared" si="13"/>
        <v>0.00</v>
      </c>
    </row>
    <row r="33" spans="1:13" s="245" customFormat="1" ht="18.75" customHeight="1" thickTop="1">
      <c r="A33" s="1278">
        <v>12</v>
      </c>
      <c r="B33" s="639">
        <v>127</v>
      </c>
      <c r="C33" s="644" t="s">
        <v>533</v>
      </c>
      <c r="D33" s="645" t="s">
        <v>43</v>
      </c>
      <c r="E33" s="642" t="s">
        <v>2059</v>
      </c>
      <c r="F33" s="216">
        <f>ROUND(VLOOKUP($C33,งบทดลองเบื้องต้น!$B$4:$K$839,3,0),2)</f>
        <v>0</v>
      </c>
      <c r="G33" s="216">
        <f>ROUND(VLOOKUP($C33,งบทดลองเบื้องต้น!$B$4:$K$839,4,0),2)</f>
        <v>0</v>
      </c>
      <c r="H33" s="216">
        <f>ROUND(VLOOKUP($C33,งบทดลองเบื้องต้น!$B$4:$K$839,5,0),2)</f>
        <v>0</v>
      </c>
      <c r="I33" s="216">
        <f>ROUND(VLOOKUP($C33,งบทดลองเบื้องต้น!$B$4:$K$839,6,0),2)</f>
        <v>0</v>
      </c>
      <c r="J33" s="216">
        <f>ROUND(VLOOKUP($C33,งบทดลองเบื้องต้น!$B$4:$K$839,7,0),2)</f>
        <v>0</v>
      </c>
      <c r="K33" s="216">
        <f>ROUND(VLOOKUP($C33,งบทดลองเบื้องต้น!$B$4:$K$839,8,0),2)</f>
        <v>0</v>
      </c>
      <c r="L33" s="216">
        <f>ROUND(VLOOKUP($C33,งบทดลองเบื้องต้น!$B$4:$K$839,9,0),2)</f>
        <v>0</v>
      </c>
      <c r="M33" s="216">
        <f>ROUND(VLOOKUP($C33,งบทดลองเบื้องต้น!$B$4:$K$839,10,0),2)</f>
        <v>0</v>
      </c>
    </row>
    <row r="34" spans="1:13" s="245" customFormat="1" ht="18.75" customHeight="1" thickBot="1">
      <c r="A34" s="1279"/>
      <c r="B34" s="639"/>
      <c r="C34" s="640"/>
      <c r="D34" s="254" t="s">
        <v>1562</v>
      </c>
      <c r="E34" s="642"/>
      <c r="F34" s="643" t="str">
        <f>IF(F33=0,"0.10","0.00")</f>
        <v>0.10</v>
      </c>
      <c r="G34" s="643" t="str">
        <f t="shared" ref="G34:M34" si="14">IF(G33&gt;=0,"0.10","0.00")</f>
        <v>0.10</v>
      </c>
      <c r="H34" s="643" t="str">
        <f t="shared" si="14"/>
        <v>0.10</v>
      </c>
      <c r="I34" s="643" t="str">
        <f t="shared" si="14"/>
        <v>0.10</v>
      </c>
      <c r="J34" s="643" t="str">
        <f t="shared" si="14"/>
        <v>0.10</v>
      </c>
      <c r="K34" s="643" t="str">
        <f t="shared" si="14"/>
        <v>0.10</v>
      </c>
      <c r="L34" s="643" t="str">
        <f t="shared" si="14"/>
        <v>0.10</v>
      </c>
      <c r="M34" s="643" t="str">
        <f t="shared" si="14"/>
        <v>0.10</v>
      </c>
    </row>
    <row r="35" spans="1:13" s="245" customFormat="1" ht="18" customHeight="1" thickTop="1">
      <c r="A35" s="1278">
        <v>13</v>
      </c>
      <c r="B35" s="639">
        <v>345</v>
      </c>
      <c r="C35" s="644" t="s">
        <v>711</v>
      </c>
      <c r="D35" s="645" t="s">
        <v>1494</v>
      </c>
      <c r="E35" s="642" t="s">
        <v>2059</v>
      </c>
      <c r="F35" s="216">
        <f>ROUND(VLOOKUP($C35,งบทดลองเบื้องต้น!$B$4:$K$839,3,0),2)</f>
        <v>0</v>
      </c>
      <c r="G35" s="216">
        <f>ROUND(VLOOKUP($C35,งบทดลองเบื้องต้น!$B$4:$K$839,4,0),2)</f>
        <v>0</v>
      </c>
      <c r="H35" s="216">
        <f>ROUND(VLOOKUP($C35,งบทดลองเบื้องต้น!$B$4:$K$839,5,0),2)</f>
        <v>0</v>
      </c>
      <c r="I35" s="216">
        <f>ROUND(VLOOKUP($C35,งบทดลองเบื้องต้น!$B$4:$K$839,6,0),2)</f>
        <v>0</v>
      </c>
      <c r="J35" s="216">
        <f>ROUND(VLOOKUP($C35,งบทดลองเบื้องต้น!$B$4:$K$839,7,0),2)</f>
        <v>0</v>
      </c>
      <c r="K35" s="216">
        <f>ROUND(VLOOKUP($C35,งบทดลองเบื้องต้น!$B$4:$K$839,8,0),2)</f>
        <v>0</v>
      </c>
      <c r="L35" s="216">
        <f>ROUND(VLOOKUP($C35,งบทดลองเบื้องต้น!$B$4:$K$839,9,0),2)</f>
        <v>0</v>
      </c>
      <c r="M35" s="216">
        <f>ROUND(VLOOKUP($C35,งบทดลองเบื้องต้น!$B$4:$K$839,10,0),2)</f>
        <v>0</v>
      </c>
    </row>
    <row r="36" spans="1:13" s="245" customFormat="1" ht="18.75" customHeight="1" thickBot="1">
      <c r="A36" s="1279"/>
      <c r="B36" s="639"/>
      <c r="C36" s="640"/>
      <c r="D36" s="254" t="s">
        <v>1562</v>
      </c>
      <c r="E36" s="642"/>
      <c r="F36" s="643" t="str">
        <f>IF(F35&gt;0,"0.10","0.00")</f>
        <v>0.00</v>
      </c>
      <c r="G36" s="643" t="str">
        <f>IF(G35=0,"0.10","0.00")</f>
        <v>0.10</v>
      </c>
      <c r="H36" s="643" t="str">
        <f>IF(H35=0,"0.10","0.00")</f>
        <v>0.10</v>
      </c>
      <c r="I36" s="643" t="str">
        <f>IF(I35&gt;0,"0.10","0.00")</f>
        <v>0.00</v>
      </c>
      <c r="J36" s="643" t="str">
        <f>IF(J35=0,"0.10","0.00")</f>
        <v>0.10</v>
      </c>
      <c r="K36" s="643" t="str">
        <f>IF(K35=0,"0.10","0.00")</f>
        <v>0.10</v>
      </c>
      <c r="L36" s="643" t="str">
        <f>IF(L35=0,"0.10","0.00")</f>
        <v>0.10</v>
      </c>
      <c r="M36" s="643" t="str">
        <f>IF(M35=0,"0.10","0.00")</f>
        <v>0.10</v>
      </c>
    </row>
    <row r="37" spans="1:13" s="245" customFormat="1" ht="18.75" customHeight="1" thickTop="1">
      <c r="A37" s="1278">
        <v>14</v>
      </c>
      <c r="B37" s="639">
        <v>346</v>
      </c>
      <c r="C37" s="644" t="s">
        <v>712</v>
      </c>
      <c r="D37" s="645" t="s">
        <v>2047</v>
      </c>
      <c r="E37" s="642" t="s">
        <v>2059</v>
      </c>
      <c r="F37" s="216">
        <f>ROUND(VLOOKUP($C37,งบทดลองเบื้องต้น!$B$4:$K$839,3,0),2)</f>
        <v>0</v>
      </c>
      <c r="G37" s="216">
        <f>ROUND(VLOOKUP($C37,งบทดลองเบื้องต้น!$B$4:$K$839,4,0),2)</f>
        <v>0</v>
      </c>
      <c r="H37" s="216">
        <f>ROUND(VLOOKUP($C37,งบทดลองเบื้องต้น!$B$4:$K$839,5,0),2)</f>
        <v>0</v>
      </c>
      <c r="I37" s="216">
        <f>ROUND(VLOOKUP($C37,งบทดลองเบื้องต้น!$B$4:$K$839,6,0),2)</f>
        <v>0</v>
      </c>
      <c r="J37" s="216">
        <f>ROUND(VLOOKUP($C37,งบทดลองเบื้องต้น!$B$4:$K$839,7,0),2)</f>
        <v>0</v>
      </c>
      <c r="K37" s="216">
        <f>ROUND(VLOOKUP($C37,งบทดลองเบื้องต้น!$B$4:$K$839,8,0),2)</f>
        <v>0</v>
      </c>
      <c r="L37" s="216">
        <f>ROUND(VLOOKUP($C37,งบทดลองเบื้องต้น!$B$4:$K$839,9,0),2)</f>
        <v>0</v>
      </c>
      <c r="M37" s="216">
        <f>ROUND(VLOOKUP($C37,งบทดลองเบื้องต้น!$B$4:$K$839,10,0),2)</f>
        <v>0</v>
      </c>
    </row>
    <row r="38" spans="1:13" s="245" customFormat="1" ht="18.75" customHeight="1" thickBot="1">
      <c r="A38" s="1279"/>
      <c r="B38" s="639"/>
      <c r="C38" s="640"/>
      <c r="D38" s="254" t="s">
        <v>1562</v>
      </c>
      <c r="E38" s="642"/>
      <c r="F38" s="643" t="str">
        <f>IF(F37&gt;0,"0.10","0.00")</f>
        <v>0.00</v>
      </c>
      <c r="G38" s="643" t="str">
        <f>IF(G37=0,"0.10","0.00")</f>
        <v>0.10</v>
      </c>
      <c r="H38" s="643" t="str">
        <f>IF(H37=0,"0.10","0.00")</f>
        <v>0.10</v>
      </c>
      <c r="I38" s="643" t="str">
        <f>IF(I37&gt;0,"0.10","0.00")</f>
        <v>0.00</v>
      </c>
      <c r="J38" s="643" t="str">
        <f>IF(J37=0,"0.10","0.00")</f>
        <v>0.10</v>
      </c>
      <c r="K38" s="643" t="str">
        <f>IF(K37=0,"0.10","0.00")</f>
        <v>0.10</v>
      </c>
      <c r="L38" s="643" t="str">
        <f>IF(L37=0,"0.10","0.00")</f>
        <v>0.10</v>
      </c>
      <c r="M38" s="643" t="str">
        <f>IF(M37=0,"0.10","0.00")</f>
        <v>0.10</v>
      </c>
    </row>
    <row r="39" spans="1:13" s="245" customFormat="1" ht="18.75" customHeight="1" thickTop="1">
      <c r="A39" s="1278">
        <v>15</v>
      </c>
      <c r="B39" s="639">
        <v>347</v>
      </c>
      <c r="C39" s="644" t="s">
        <v>713</v>
      </c>
      <c r="D39" s="645" t="s">
        <v>137</v>
      </c>
      <c r="E39" s="642" t="s">
        <v>2059</v>
      </c>
      <c r="F39" s="216">
        <f>ROUND(VLOOKUP($C39,งบทดลองเบื้องต้น!$B$4:$K$839,3,0),2)</f>
        <v>0</v>
      </c>
      <c r="G39" s="216">
        <f>ROUND(VLOOKUP($C39,งบทดลองเบื้องต้น!$B$4:$K$839,4,0),2)</f>
        <v>0</v>
      </c>
      <c r="H39" s="216">
        <f>ROUND(VLOOKUP($C39,งบทดลองเบื้องต้น!$B$4:$K$839,5,0),2)</f>
        <v>0</v>
      </c>
      <c r="I39" s="216">
        <f>ROUND(VLOOKUP($C39,งบทดลองเบื้องต้น!$B$4:$K$839,6,0),2)</f>
        <v>0</v>
      </c>
      <c r="J39" s="216">
        <f>ROUND(VLOOKUP($C39,งบทดลองเบื้องต้น!$B$4:$K$839,7,0),2)</f>
        <v>0</v>
      </c>
      <c r="K39" s="216">
        <f>ROUND(VLOOKUP($C39,งบทดลองเบื้องต้น!$B$4:$K$839,8,0),2)</f>
        <v>0</v>
      </c>
      <c r="L39" s="216">
        <f>ROUND(VLOOKUP($C39,งบทดลองเบื้องต้น!$B$4:$K$839,9,0),2)</f>
        <v>0</v>
      </c>
      <c r="M39" s="216">
        <f>ROUND(VLOOKUP($C39,งบทดลองเบื้องต้น!$B$4:$K$839,10,0),2)</f>
        <v>0</v>
      </c>
    </row>
    <row r="40" spans="1:13" s="245" customFormat="1" ht="18.75" customHeight="1" thickBot="1">
      <c r="A40" s="1279"/>
      <c r="B40" s="639"/>
      <c r="C40" s="640"/>
      <c r="D40" s="254" t="s">
        <v>1562</v>
      </c>
      <c r="E40" s="642"/>
      <c r="F40" s="643" t="str">
        <f>IF(F39&gt;0,"0.10","0.00")</f>
        <v>0.00</v>
      </c>
      <c r="G40" s="643" t="str">
        <f>IF(G39=0,"0.10","0.00")</f>
        <v>0.10</v>
      </c>
      <c r="H40" s="643" t="str">
        <f>IF(H39=0,"0.10","0.00")</f>
        <v>0.10</v>
      </c>
      <c r="I40" s="643" t="str">
        <f>IF(I39&gt;0,"0.10","0.00")</f>
        <v>0.00</v>
      </c>
      <c r="J40" s="643" t="str">
        <f>IF(J39=0,"0.10","0.00")</f>
        <v>0.10</v>
      </c>
      <c r="K40" s="643" t="str">
        <f>IF(K39=0,"0.10","0.00")</f>
        <v>0.10</v>
      </c>
      <c r="L40" s="643" t="str">
        <f>IF(L39=0,"0.10","0.00")</f>
        <v>0.10</v>
      </c>
      <c r="M40" s="643" t="str">
        <f>IF(M39=0,"0.10","0.00")</f>
        <v>0.10</v>
      </c>
    </row>
    <row r="41" spans="1:13" s="245" customFormat="1" ht="18.75" customHeight="1" thickTop="1">
      <c r="A41" s="1278">
        <v>16</v>
      </c>
      <c r="B41" s="639">
        <v>350</v>
      </c>
      <c r="C41" s="644" t="s">
        <v>718</v>
      </c>
      <c r="D41" s="645" t="s">
        <v>149</v>
      </c>
      <c r="E41" s="642" t="s">
        <v>2063</v>
      </c>
      <c r="F41" s="216">
        <f>ROUND(VLOOKUP($C41,งบทดลองเบื้องต้น!$B$4:$K$839,3,0),2)</f>
        <v>0</v>
      </c>
      <c r="G41" s="216">
        <f>ROUND(VLOOKUP($C41,งบทดลองเบื้องต้น!$B$4:$K$839,4,0),2)</f>
        <v>0</v>
      </c>
      <c r="H41" s="216">
        <f>ROUND(VLOOKUP($C41,งบทดลองเบื้องต้น!$B$4:$K$839,5,0),2)</f>
        <v>0</v>
      </c>
      <c r="I41" s="216">
        <f>ROUND(VLOOKUP($C41,งบทดลองเบื้องต้น!$B$4:$K$839,6,0),2)</f>
        <v>0</v>
      </c>
      <c r="J41" s="216">
        <f>ROUND(VLOOKUP($C41,งบทดลองเบื้องต้น!$B$4:$K$839,7,0),2)</f>
        <v>0</v>
      </c>
      <c r="K41" s="216">
        <f>ROUND(VLOOKUP($C41,งบทดลองเบื้องต้น!$B$4:$K$839,8,0),2)</f>
        <v>0</v>
      </c>
      <c r="L41" s="216">
        <f>ROUND(VLOOKUP($C41,งบทดลองเบื้องต้น!$B$4:$K$839,9,0),2)</f>
        <v>0</v>
      </c>
      <c r="M41" s="216">
        <f>ROUND(VLOOKUP($C41,งบทดลองเบื้องต้น!$B$4:$K$839,10,0),2)</f>
        <v>0</v>
      </c>
    </row>
    <row r="42" spans="1:13" s="245" customFormat="1" ht="18.75" customHeight="1" thickBot="1">
      <c r="A42" s="1279"/>
      <c r="B42" s="639"/>
      <c r="C42" s="640"/>
      <c r="D42" s="254" t="s">
        <v>1562</v>
      </c>
      <c r="E42" s="642"/>
      <c r="F42" s="643" t="str">
        <f>IF(F41&gt;0,"0.10","0.00")</f>
        <v>0.00</v>
      </c>
      <c r="G42" s="643" t="str">
        <f>IF(G41=0,"0.10","0.00")</f>
        <v>0.10</v>
      </c>
      <c r="H42" s="643" t="str">
        <f>IF(H41=0,"0.10","0.00")</f>
        <v>0.10</v>
      </c>
      <c r="I42" s="643" t="str">
        <f>IF(I41&gt;0,"0.10","0.00")</f>
        <v>0.00</v>
      </c>
      <c r="J42" s="643" t="str">
        <f>IF(J41=0,"0.10","0.00")</f>
        <v>0.10</v>
      </c>
      <c r="K42" s="643" t="str">
        <f>IF(K41=0,"0.10","0.00")</f>
        <v>0.10</v>
      </c>
      <c r="L42" s="643" t="str">
        <f>IF(L41=0,"0.10","0.00")</f>
        <v>0.10</v>
      </c>
      <c r="M42" s="643" t="str">
        <f>IF(M41=0,"0.10","0.00")</f>
        <v>0.10</v>
      </c>
    </row>
    <row r="43" spans="1:13" s="245" customFormat="1" ht="18.75" customHeight="1" thickTop="1">
      <c r="A43" s="1283">
        <v>17</v>
      </c>
      <c r="B43" s="639">
        <v>351</v>
      </c>
      <c r="C43" s="644" t="s">
        <v>719</v>
      </c>
      <c r="D43" s="645" t="s">
        <v>150</v>
      </c>
      <c r="E43" s="1282" t="s">
        <v>2064</v>
      </c>
      <c r="F43" s="216">
        <f>ROUND(VLOOKUP($C43,งบทดลองเบื้องต้น!$B$4:$K$839,3,0),2)</f>
        <v>542488</v>
      </c>
      <c r="G43" s="216">
        <f>ROUND(VLOOKUP($C43,งบทดลองเบื้องต้น!$B$4:$K$839,4,0),2)</f>
        <v>55500</v>
      </c>
      <c r="H43" s="216">
        <f>ROUND(VLOOKUP($C43,งบทดลองเบื้องต้น!$B$4:$K$839,5,0),2)</f>
        <v>1776633.62</v>
      </c>
      <c r="I43" s="216">
        <f>ROUND(VLOOKUP($C43,งบทดลองเบื้องต้น!$B$4:$K$839,6,0),2)</f>
        <v>1775593.5</v>
      </c>
      <c r="J43" s="216">
        <f>ROUND(VLOOKUP($C43,งบทดลองเบื้องต้น!$B$4:$K$839,7,0),2)</f>
        <v>173968</v>
      </c>
      <c r="K43" s="216">
        <f>ROUND(VLOOKUP($C43,งบทดลองเบื้องต้น!$B$4:$K$839,8,0),2)</f>
        <v>690495</v>
      </c>
      <c r="L43" s="216">
        <f>ROUND(VLOOKUP($C43,งบทดลองเบื้องต้น!$B$4:$K$839,9,0),2)</f>
        <v>1870363</v>
      </c>
      <c r="M43" s="216">
        <f>ROUND(VLOOKUP($C43,งบทดลองเบื้องต้น!$B$4:$K$839,10,0),2)</f>
        <v>114400</v>
      </c>
    </row>
    <row r="44" spans="1:13" s="245" customFormat="1" ht="18.75" customHeight="1">
      <c r="A44" s="1284"/>
      <c r="B44" s="639"/>
      <c r="C44" s="651"/>
      <c r="D44" s="652" t="s">
        <v>2096</v>
      </c>
      <c r="E44" s="1282"/>
      <c r="F44" s="653"/>
      <c r="G44" s="653"/>
      <c r="H44" s="653"/>
      <c r="I44" s="653"/>
      <c r="J44" s="653"/>
      <c r="K44" s="653"/>
      <c r="L44" s="653"/>
      <c r="M44" s="653"/>
    </row>
    <row r="45" spans="1:13" s="245" customFormat="1" ht="18.75" customHeight="1" thickBot="1">
      <c r="A45" s="1285"/>
      <c r="B45" s="639"/>
      <c r="C45" s="640"/>
      <c r="D45" s="254" t="s">
        <v>1562</v>
      </c>
      <c r="E45" s="654"/>
      <c r="F45" s="643" t="str">
        <f>IF(F43=F44,"0.10","0.00")</f>
        <v>0.00</v>
      </c>
      <c r="G45" s="643" t="str">
        <f>IF(G44=0,"0.10","0.00")</f>
        <v>0.10</v>
      </c>
      <c r="H45" s="643" t="str">
        <f>IF(H44=0,"0.10","0.00")</f>
        <v>0.10</v>
      </c>
      <c r="I45" s="643" t="str">
        <f>IF(I44&gt;0,"0.10","0.00")</f>
        <v>0.00</v>
      </c>
      <c r="J45" s="643" t="str">
        <f>IF(J44=0,"0.10","0.00")</f>
        <v>0.10</v>
      </c>
      <c r="K45" s="643" t="str">
        <f>IF(K44=0,"0.10","0.00")</f>
        <v>0.10</v>
      </c>
      <c r="L45" s="643" t="str">
        <f>IF(L44=0,"0.10","0.00")</f>
        <v>0.10</v>
      </c>
      <c r="M45" s="643" t="str">
        <f>IF(M44=0,"0.10","0.00")</f>
        <v>0.10</v>
      </c>
    </row>
    <row r="46" spans="1:13" s="245" customFormat="1" ht="18.75" customHeight="1" thickTop="1">
      <c r="A46" s="1283">
        <v>18</v>
      </c>
      <c r="B46" s="639">
        <v>352</v>
      </c>
      <c r="C46" s="644" t="s">
        <v>720</v>
      </c>
      <c r="D46" s="645" t="s">
        <v>1495</v>
      </c>
      <c r="E46" s="1282" t="s">
        <v>2064</v>
      </c>
      <c r="F46" s="216">
        <f>ROUND(VLOOKUP($C46,งบทดลองเบื้องต้น!$B$4:$K$839,3,0),2)</f>
        <v>0</v>
      </c>
      <c r="G46" s="216">
        <f>ROUND(VLOOKUP($C46,งบทดลองเบื้องต้น!$B$4:$K$839,4,0),2)</f>
        <v>0</v>
      </c>
      <c r="H46" s="216">
        <f>ROUND(VLOOKUP($C46,งบทดลองเบื้องต้น!$B$4:$K$839,5,0),2)</f>
        <v>0</v>
      </c>
      <c r="I46" s="216">
        <f>ROUND(VLOOKUP($C46,งบทดลองเบื้องต้น!$B$4:$K$839,6,0),2)</f>
        <v>157525</v>
      </c>
      <c r="J46" s="216">
        <f>ROUND(VLOOKUP($C46,งบทดลองเบื้องต้น!$B$4:$K$839,7,0),2)</f>
        <v>0</v>
      </c>
      <c r="K46" s="216">
        <f>ROUND(VLOOKUP($C46,งบทดลองเบื้องต้น!$B$4:$K$839,8,0),2)</f>
        <v>0</v>
      </c>
      <c r="L46" s="216">
        <f>ROUND(VLOOKUP($C46,งบทดลองเบื้องต้น!$B$4:$K$839,9,0),2)</f>
        <v>42000</v>
      </c>
      <c r="M46" s="216">
        <f>ROUND(VLOOKUP($C46,งบทดลองเบื้องต้น!$B$4:$K$839,10,0),2)</f>
        <v>0</v>
      </c>
    </row>
    <row r="47" spans="1:13" s="245" customFormat="1" ht="18.75" customHeight="1">
      <c r="A47" s="1284"/>
      <c r="B47" s="639"/>
      <c r="C47" s="644"/>
      <c r="D47" s="652" t="s">
        <v>2170</v>
      </c>
      <c r="E47" s="1282"/>
      <c r="F47" s="653"/>
      <c r="G47" s="653"/>
      <c r="H47" s="653"/>
      <c r="I47" s="653"/>
      <c r="J47" s="653"/>
      <c r="K47" s="653"/>
      <c r="L47" s="653"/>
      <c r="M47" s="653"/>
    </row>
    <row r="48" spans="1:13" s="245" customFormat="1" ht="18.75" customHeight="1" thickBot="1">
      <c r="A48" s="1285"/>
      <c r="B48" s="639"/>
      <c r="C48" s="640"/>
      <c r="D48" s="254" t="s">
        <v>1562</v>
      </c>
      <c r="E48" s="642"/>
      <c r="F48" s="643" t="str">
        <f>IF(F46=F47,"0.10","0.00")</f>
        <v>0.10</v>
      </c>
      <c r="G48" s="643" t="str">
        <f t="shared" ref="G48:M48" si="15">IF(G46=G47,"0.10","0.00")</f>
        <v>0.10</v>
      </c>
      <c r="H48" s="643" t="str">
        <f t="shared" si="15"/>
        <v>0.10</v>
      </c>
      <c r="I48" s="643" t="str">
        <f t="shared" si="15"/>
        <v>0.00</v>
      </c>
      <c r="J48" s="643" t="str">
        <f t="shared" si="15"/>
        <v>0.10</v>
      </c>
      <c r="K48" s="643" t="str">
        <f t="shared" si="15"/>
        <v>0.10</v>
      </c>
      <c r="L48" s="643" t="str">
        <f t="shared" si="15"/>
        <v>0.00</v>
      </c>
      <c r="M48" s="643" t="str">
        <f t="shared" si="15"/>
        <v>0.10</v>
      </c>
    </row>
    <row r="49" spans="1:13" s="245" customFormat="1" ht="18.75" customHeight="1" thickTop="1">
      <c r="A49" s="1280">
        <v>19</v>
      </c>
      <c r="B49" s="639">
        <v>354</v>
      </c>
      <c r="C49" s="644" t="s">
        <v>722</v>
      </c>
      <c r="D49" s="645" t="s">
        <v>152</v>
      </c>
      <c r="E49" s="642" t="s">
        <v>2075</v>
      </c>
      <c r="F49" s="216">
        <f>ROUND(VLOOKUP($C49,งบทดลองเบื้องต้น!$B$4:$K$839,3,0),2)</f>
        <v>0</v>
      </c>
      <c r="G49" s="216">
        <f>ROUND(VLOOKUP($C49,งบทดลองเบื้องต้น!$B$4:$K$839,4,0),2)</f>
        <v>0</v>
      </c>
      <c r="H49" s="216">
        <f>ROUND(VLOOKUP($C49,งบทดลองเบื้องต้น!$B$4:$K$839,5,0),2)</f>
        <v>223.89</v>
      </c>
      <c r="I49" s="216">
        <f>ROUND(VLOOKUP($C49,งบทดลองเบื้องต้น!$B$4:$K$839,6,0),2)</f>
        <v>259.01</v>
      </c>
      <c r="J49" s="216">
        <f>ROUND(VLOOKUP($C49,งบทดลองเบื้องต้น!$B$4:$K$839,7,0),2)</f>
        <v>0</v>
      </c>
      <c r="K49" s="216">
        <f>ROUND(VLOOKUP($C49,งบทดลองเบื้องต้น!$B$4:$K$839,8,0),2)</f>
        <v>0</v>
      </c>
      <c r="L49" s="216">
        <f>ROUND(VLOOKUP($C49,งบทดลองเบื้องต้น!$B$4:$K$839,9,0),2)</f>
        <v>15417.26</v>
      </c>
      <c r="M49" s="216">
        <f>ROUND(VLOOKUP($C49,งบทดลองเบื้องต้น!$B$4:$K$839,10,0),2)</f>
        <v>0</v>
      </c>
    </row>
    <row r="50" spans="1:13" s="245" customFormat="1" ht="18.75" customHeight="1" thickBot="1">
      <c r="A50" s="1279"/>
      <c r="B50" s="639"/>
      <c r="C50" s="640"/>
      <c r="D50" s="254" t="s">
        <v>1562</v>
      </c>
      <c r="E50" s="642"/>
      <c r="F50" s="643" t="str">
        <f>IF(F49=0,"0.10","0.00")</f>
        <v>0.10</v>
      </c>
      <c r="G50" s="643" t="str">
        <f>IF(G49&gt;0,"0.10","0.00")</f>
        <v>0.00</v>
      </c>
      <c r="H50" s="643" t="str">
        <f>IF(H49&gt;0,"0.10","0.00")</f>
        <v>0.10</v>
      </c>
      <c r="I50" s="643" t="str">
        <f>IF(I49=0,"0.10","0.00")</f>
        <v>0.00</v>
      </c>
      <c r="J50" s="643" t="str">
        <f>IF(J49&gt;0,"0.10","0.00")</f>
        <v>0.00</v>
      </c>
      <c r="K50" s="643" t="str">
        <f>IF(K49&gt;0,"0.10","0.00")</f>
        <v>0.00</v>
      </c>
      <c r="L50" s="643" t="str">
        <f>IF(L49&gt;0,"0.10","0.00")</f>
        <v>0.10</v>
      </c>
      <c r="M50" s="643" t="str">
        <f>IF(M49&gt;0,"0.10","0.00")</f>
        <v>0.00</v>
      </c>
    </row>
    <row r="51" spans="1:13" s="245" customFormat="1" ht="18.75" customHeight="1" thickTop="1">
      <c r="A51" s="1280">
        <v>20</v>
      </c>
      <c r="B51" s="639">
        <v>366</v>
      </c>
      <c r="C51" s="644" t="s">
        <v>733</v>
      </c>
      <c r="D51" s="645" t="s">
        <v>159</v>
      </c>
      <c r="E51" s="642" t="s">
        <v>2065</v>
      </c>
      <c r="F51" s="216">
        <f>ROUND(VLOOKUP($C51,งบทดลองเบื้องต้น!$B$4:$K$839,3,0),2)</f>
        <v>18397245.489999998</v>
      </c>
      <c r="G51" s="216">
        <f>ROUND(VLOOKUP($C51,งบทดลองเบื้องต้น!$B$4:$K$839,4,0),2)</f>
        <v>0</v>
      </c>
      <c r="H51" s="216">
        <f>ROUND(VLOOKUP($C51,งบทดลองเบื้องต้น!$B$4:$K$839,5,0),2)</f>
        <v>0</v>
      </c>
      <c r="I51" s="216">
        <f>ROUND(VLOOKUP($C51,งบทดลองเบื้องต้น!$B$4:$K$839,6,0),2)</f>
        <v>0</v>
      </c>
      <c r="J51" s="216">
        <f>ROUND(VLOOKUP($C51,งบทดลองเบื้องต้น!$B$4:$K$839,7,0),2)</f>
        <v>0</v>
      </c>
      <c r="K51" s="216">
        <f>ROUND(VLOOKUP($C51,งบทดลองเบื้องต้น!$B$4:$K$839,8,0),2)</f>
        <v>0</v>
      </c>
      <c r="L51" s="216">
        <f>ROUND(VLOOKUP($C51,งบทดลองเบื้องต้น!$B$4:$K$839,9,0),2)</f>
        <v>0</v>
      </c>
      <c r="M51" s="216">
        <f>ROUND(VLOOKUP($C51,งบทดลองเบื้องต้น!$B$4:$K$839,10,0),2)</f>
        <v>0</v>
      </c>
    </row>
    <row r="52" spans="1:13" s="245" customFormat="1" ht="18.75" customHeight="1" thickBot="1">
      <c r="A52" s="1279"/>
      <c r="B52" s="639"/>
      <c r="C52" s="640"/>
      <c r="D52" s="254" t="s">
        <v>1562</v>
      </c>
      <c r="E52" s="642"/>
      <c r="F52" s="643" t="str">
        <f>IF(F51&gt;0,"0.10","0.00")</f>
        <v>0.10</v>
      </c>
      <c r="G52" s="643" t="str">
        <f>IF(G51=0,"0.10","0.00")</f>
        <v>0.10</v>
      </c>
      <c r="H52" s="643" t="str">
        <f>IF(H51=0,"0.10","0.00")</f>
        <v>0.10</v>
      </c>
      <c r="I52" s="643" t="str">
        <f>IF(I51&gt;0,"0.10","0.00")</f>
        <v>0.00</v>
      </c>
      <c r="J52" s="643" t="str">
        <f>IF(J51=0,"0.10","0.00")</f>
        <v>0.10</v>
      </c>
      <c r="K52" s="643" t="str">
        <f>IF(K51=0,"0.10","0.00")</f>
        <v>0.10</v>
      </c>
      <c r="L52" s="643" t="str">
        <f>IF(L51=0,"0.10","0.00")</f>
        <v>0.10</v>
      </c>
      <c r="M52" s="643" t="str">
        <f>IF(M51=0,"0.10","0.00")</f>
        <v>0.10</v>
      </c>
    </row>
    <row r="53" spans="1:13" s="245" customFormat="1" ht="18.75" customHeight="1" thickTop="1">
      <c r="A53" s="1280">
        <v>21</v>
      </c>
      <c r="B53" s="639">
        <v>417</v>
      </c>
      <c r="C53" s="644" t="s">
        <v>779</v>
      </c>
      <c r="D53" s="645" t="s">
        <v>412</v>
      </c>
      <c r="E53" s="655" t="s">
        <v>2068</v>
      </c>
      <c r="F53" s="216">
        <f>ROUND(VLOOKUP($C53,งบทดลองเบื้องต้น!$B$4:$K$839,3,0),2)</f>
        <v>91372.15</v>
      </c>
      <c r="G53" s="216">
        <f>ROUND(VLOOKUP($C53,งบทดลองเบื้องต้น!$B$4:$K$839,4,0),2)</f>
        <v>234792.8</v>
      </c>
      <c r="H53" s="216">
        <f>ROUND(VLOOKUP($C53,งบทดลองเบื้องต้น!$B$4:$K$839,5,0),2)</f>
        <v>150704.69</v>
      </c>
      <c r="I53" s="216">
        <f>ROUND(VLOOKUP($C53,งบทดลองเบื้องต้น!$B$4:$K$839,6,0),2)</f>
        <v>5236939.7</v>
      </c>
      <c r="J53" s="216">
        <f>ROUND(VLOOKUP($C53,งบทดลองเบื้องต้น!$B$4:$K$839,7,0),2)</f>
        <v>125116.69</v>
      </c>
      <c r="K53" s="216">
        <f>ROUND(VLOOKUP($C53,งบทดลองเบื้องต้น!$B$4:$K$839,8,0),2)</f>
        <v>106233.48</v>
      </c>
      <c r="L53" s="216">
        <f>ROUND(VLOOKUP($C53,งบทดลองเบื้องต้น!$B$4:$K$839,9,0),2)</f>
        <v>1063780.57</v>
      </c>
      <c r="M53" s="216">
        <f>ROUND(VLOOKUP($C53,งบทดลองเบื้องต้น!$B$4:$K$839,10,0),2)</f>
        <v>175564.41</v>
      </c>
    </row>
    <row r="54" spans="1:13" s="245" customFormat="1" ht="18.75" customHeight="1" thickBot="1">
      <c r="A54" s="1279"/>
      <c r="B54" s="639"/>
      <c r="C54" s="640"/>
      <c r="D54" s="254" t="s">
        <v>1562</v>
      </c>
      <c r="E54" s="642"/>
      <c r="F54" s="643" t="str">
        <f>IF(F53&gt;0,"0.10","0.00")</f>
        <v>0.10</v>
      </c>
      <c r="G54" s="643" t="str">
        <f t="shared" ref="G54:M54" si="16">IF(G53&gt;0,"0.10","0.00")</f>
        <v>0.10</v>
      </c>
      <c r="H54" s="643" t="str">
        <f t="shared" si="16"/>
        <v>0.10</v>
      </c>
      <c r="I54" s="643" t="str">
        <f t="shared" si="16"/>
        <v>0.10</v>
      </c>
      <c r="J54" s="643" t="str">
        <f t="shared" si="16"/>
        <v>0.10</v>
      </c>
      <c r="K54" s="643" t="str">
        <f t="shared" si="16"/>
        <v>0.10</v>
      </c>
      <c r="L54" s="643" t="str">
        <f t="shared" si="16"/>
        <v>0.10</v>
      </c>
      <c r="M54" s="643" t="str">
        <f t="shared" si="16"/>
        <v>0.10</v>
      </c>
    </row>
    <row r="55" spans="1:13" s="245" customFormat="1" ht="18.75" customHeight="1" thickTop="1">
      <c r="A55" s="1280">
        <v>22</v>
      </c>
      <c r="B55" s="639">
        <v>568</v>
      </c>
      <c r="C55" s="644" t="s">
        <v>920</v>
      </c>
      <c r="D55" s="645" t="s">
        <v>256</v>
      </c>
      <c r="E55" s="642" t="s">
        <v>2062</v>
      </c>
      <c r="F55" s="216">
        <f>ROUND(VLOOKUP($C55,งบทดลองเบื้องต้น!$B$4:$K$839,3,0),2)</f>
        <v>105429699.09</v>
      </c>
      <c r="G55" s="216">
        <f>ROUND(VLOOKUP($C55,งบทดลองเบื้องต้น!$B$4:$K$839,4,0),2)</f>
        <v>27840965.07</v>
      </c>
      <c r="H55" s="216">
        <f>ROUND(VLOOKUP($C55,งบทดลองเบื้องต้น!$B$4:$K$839,5,0),2)</f>
        <v>26705224.850000001</v>
      </c>
      <c r="I55" s="216">
        <f>ROUND(VLOOKUP($C55,งบทดลองเบื้องต้น!$B$4:$K$839,6,0),2)</f>
        <v>43550269.030000001</v>
      </c>
      <c r="J55" s="216">
        <f>ROUND(VLOOKUP($C55,งบทดลองเบื้องต้น!$B$4:$K$839,7,0),2)</f>
        <v>28018762.579999998</v>
      </c>
      <c r="K55" s="216">
        <f>ROUND(VLOOKUP($C55,งบทดลองเบื้องต้น!$B$4:$K$839,8,0),2)</f>
        <v>25039631</v>
      </c>
      <c r="L55" s="216">
        <f>ROUND(VLOOKUP($C55,งบทดลองเบื้องต้น!$B$4:$K$839,9,0),2)</f>
        <v>26379283</v>
      </c>
      <c r="M55" s="216">
        <f>ROUND(VLOOKUP($C55,งบทดลองเบื้องต้น!$B$4:$K$839,10,0),2)</f>
        <v>15821987.32</v>
      </c>
    </row>
    <row r="56" spans="1:13" s="245" customFormat="1" ht="18.75" customHeight="1" thickBot="1">
      <c r="A56" s="1279"/>
      <c r="B56" s="639"/>
      <c r="C56" s="640"/>
      <c r="D56" s="254" t="s">
        <v>1562</v>
      </c>
      <c r="E56" s="642"/>
      <c r="F56" s="643" t="str">
        <f>IF(F55&gt;0,"0.10","0.00")</f>
        <v>0.10</v>
      </c>
      <c r="G56" s="643" t="str">
        <f t="shared" ref="G56:M56" si="17">IF(G55&gt;0,"0.10","0.00")</f>
        <v>0.10</v>
      </c>
      <c r="H56" s="643" t="str">
        <f t="shared" si="17"/>
        <v>0.10</v>
      </c>
      <c r="I56" s="643" t="str">
        <f t="shared" si="17"/>
        <v>0.10</v>
      </c>
      <c r="J56" s="643" t="str">
        <f t="shared" si="17"/>
        <v>0.10</v>
      </c>
      <c r="K56" s="643" t="str">
        <f t="shared" si="17"/>
        <v>0.10</v>
      </c>
      <c r="L56" s="643" t="str">
        <f t="shared" si="17"/>
        <v>0.10</v>
      </c>
      <c r="M56" s="643" t="str">
        <f t="shared" si="17"/>
        <v>0.10</v>
      </c>
    </row>
    <row r="57" spans="1:13" s="245" customFormat="1" ht="18.75" customHeight="1" thickTop="1">
      <c r="A57" s="1280">
        <v>23</v>
      </c>
      <c r="B57" s="639">
        <v>569</v>
      </c>
      <c r="C57" s="644" t="s">
        <v>921</v>
      </c>
      <c r="D57" s="645" t="s">
        <v>257</v>
      </c>
      <c r="E57" s="642" t="s">
        <v>2062</v>
      </c>
      <c r="F57" s="216">
        <f>ROUND(VLOOKUP($C57,งบทดลองเบื้องต้น!$B$4:$K$839,3,0),2)</f>
        <v>11842060</v>
      </c>
      <c r="G57" s="216">
        <f>ROUND(VLOOKUP($C57,งบทดลองเบื้องต้น!$B$4:$K$839,4,0),2)</f>
        <v>496970</v>
      </c>
      <c r="H57" s="216">
        <f>ROUND(VLOOKUP($C57,งบทดลองเบื้องต้น!$B$4:$K$839,5,0),2)</f>
        <v>1753330</v>
      </c>
      <c r="I57" s="216">
        <f>ROUND(VLOOKUP($C57,งบทดลองเบื้องต้น!$B$4:$K$839,6,0),2)</f>
        <v>5653610</v>
      </c>
      <c r="J57" s="216">
        <f>ROUND(VLOOKUP($C57,งบทดลองเบื้องต้น!$B$4:$K$839,7,0),2)</f>
        <v>854720</v>
      </c>
      <c r="K57" s="216">
        <f>ROUND(VLOOKUP($C57,งบทดลองเบื้องต้น!$B$4:$K$839,8,0),2)</f>
        <v>1060160</v>
      </c>
      <c r="L57" s="216">
        <f>ROUND(VLOOKUP($C57,งบทดลองเบื้องต้น!$B$4:$K$839,9,0),2)</f>
        <v>597160</v>
      </c>
      <c r="M57" s="216">
        <f>ROUND(VLOOKUP($C57,งบทดลองเบื้องต้น!$B$4:$K$839,10,0),2)</f>
        <v>317820</v>
      </c>
    </row>
    <row r="58" spans="1:13" s="245" customFormat="1" ht="18.75" customHeight="1" thickBot="1">
      <c r="A58" s="1279"/>
      <c r="B58" s="639"/>
      <c r="C58" s="640"/>
      <c r="D58" s="254" t="s">
        <v>1562</v>
      </c>
      <c r="E58" s="642"/>
      <c r="F58" s="643" t="str">
        <f>IF(F57&gt;0,"0.10","0.00")</f>
        <v>0.10</v>
      </c>
      <c r="G58" s="643" t="str">
        <f t="shared" ref="G58:M58" si="18">IF(G57&gt;0,"0.10","0.00")</f>
        <v>0.10</v>
      </c>
      <c r="H58" s="643" t="str">
        <f t="shared" si="18"/>
        <v>0.10</v>
      </c>
      <c r="I58" s="643" t="str">
        <f t="shared" si="18"/>
        <v>0.10</v>
      </c>
      <c r="J58" s="643" t="str">
        <f t="shared" si="18"/>
        <v>0.10</v>
      </c>
      <c r="K58" s="643" t="str">
        <f t="shared" si="18"/>
        <v>0.10</v>
      </c>
      <c r="L58" s="643" t="str">
        <f t="shared" si="18"/>
        <v>0.10</v>
      </c>
      <c r="M58" s="643" t="str">
        <f t="shared" si="18"/>
        <v>0.10</v>
      </c>
    </row>
    <row r="59" spans="1:13" s="245" customFormat="1" ht="18.75" customHeight="1" thickTop="1">
      <c r="A59" s="1280">
        <v>24</v>
      </c>
      <c r="B59" s="639">
        <v>596</v>
      </c>
      <c r="C59" s="644" t="s">
        <v>948</v>
      </c>
      <c r="D59" s="645" t="s">
        <v>417</v>
      </c>
      <c r="E59" s="642" t="s">
        <v>2062</v>
      </c>
      <c r="F59" s="216">
        <f>ROUND(VLOOKUP($C59,งบทดลองเบื้องต้น!$B$4:$K$839,3,0),2)</f>
        <v>7582893.25</v>
      </c>
      <c r="G59" s="216">
        <f>ROUND(VLOOKUP($C59,งบทดลองเบื้องต้น!$B$4:$K$839,4,0),2)</f>
        <v>1335138.75</v>
      </c>
      <c r="H59" s="216">
        <f>ROUND(VLOOKUP($C59,งบทดลองเบื้องต้น!$B$4:$K$839,5,0),2)</f>
        <v>1024600</v>
      </c>
      <c r="I59" s="216">
        <f>ROUND(VLOOKUP($C59,งบทดลองเบื้องต้น!$B$4:$K$839,6,0),2)</f>
        <v>2660805</v>
      </c>
      <c r="J59" s="216">
        <f>ROUND(VLOOKUP($C59,งบทดลองเบื้องต้น!$B$4:$K$839,7,0),2)</f>
        <v>1340350</v>
      </c>
      <c r="K59" s="216">
        <f>ROUND(VLOOKUP($C59,งบทดลองเบื้องต้น!$B$4:$K$839,8,0),2)</f>
        <v>1471820</v>
      </c>
      <c r="L59" s="216">
        <f>ROUND(VLOOKUP($C59,งบทดลองเบื้องต้น!$B$4:$K$839,9,0),2)</f>
        <v>1063965</v>
      </c>
      <c r="M59" s="216">
        <f>ROUND(VLOOKUP($C59,งบทดลองเบื้องต้น!$B$4:$K$839,10,0),2)</f>
        <v>534760</v>
      </c>
    </row>
    <row r="60" spans="1:13" s="245" customFormat="1" ht="18.75" customHeight="1" thickBot="1">
      <c r="A60" s="1279"/>
      <c r="B60" s="639"/>
      <c r="C60" s="640"/>
      <c r="D60" s="254" t="s">
        <v>1562</v>
      </c>
      <c r="E60" s="642"/>
      <c r="F60" s="643" t="str">
        <f>IF(F59&gt;0,"0.10","0.00")</f>
        <v>0.10</v>
      </c>
      <c r="G60" s="643" t="str">
        <f t="shared" ref="G60:M60" si="19">IF(G59&gt;0,"0.10","0.00")</f>
        <v>0.10</v>
      </c>
      <c r="H60" s="643" t="str">
        <f t="shared" si="19"/>
        <v>0.10</v>
      </c>
      <c r="I60" s="643" t="str">
        <f t="shared" si="19"/>
        <v>0.10</v>
      </c>
      <c r="J60" s="643" t="str">
        <f t="shared" si="19"/>
        <v>0.10</v>
      </c>
      <c r="K60" s="643" t="str">
        <f t="shared" si="19"/>
        <v>0.10</v>
      </c>
      <c r="L60" s="643" t="str">
        <f t="shared" si="19"/>
        <v>0.10</v>
      </c>
      <c r="M60" s="643" t="str">
        <f t="shared" si="19"/>
        <v>0.10</v>
      </c>
    </row>
    <row r="61" spans="1:13" s="245" customFormat="1" ht="18.75" customHeight="1" thickTop="1">
      <c r="A61" s="1280">
        <v>25</v>
      </c>
      <c r="B61" s="639">
        <v>603</v>
      </c>
      <c r="C61" s="644" t="s">
        <v>954</v>
      </c>
      <c r="D61" s="645" t="s">
        <v>1392</v>
      </c>
      <c r="E61" s="642" t="s">
        <v>2062</v>
      </c>
      <c r="F61" s="216">
        <f>ROUND(VLOOKUP($C61,งบทดลองเบื้องต้น!$B$4:$K$839,3,0),2)</f>
        <v>148814</v>
      </c>
      <c r="G61" s="216">
        <f>ROUND(VLOOKUP($C61,งบทดลองเบื้องต้น!$B$4:$K$839,4,0),2)</f>
        <v>16500</v>
      </c>
      <c r="H61" s="216">
        <f>ROUND(VLOOKUP($C61,งบทดลองเบื้องต้น!$B$4:$K$839,5,0),2)</f>
        <v>45538</v>
      </c>
      <c r="I61" s="216">
        <f>ROUND(VLOOKUP($C61,งบทดลองเบื้องต้น!$B$4:$K$839,6,0),2)</f>
        <v>49500</v>
      </c>
      <c r="J61" s="216">
        <f>ROUND(VLOOKUP($C61,งบทดลองเบื้องต้น!$B$4:$K$839,7,0),2)</f>
        <v>43583</v>
      </c>
      <c r="K61" s="216">
        <f>ROUND(VLOOKUP($C61,งบทดลองเบื้องต้น!$B$4:$K$839,8,0),2)</f>
        <v>33000</v>
      </c>
      <c r="L61" s="216">
        <f>ROUND(VLOOKUP($C61,งบทดลองเบื้องต้น!$B$4:$K$839,9,0),2)</f>
        <v>38940</v>
      </c>
      <c r="M61" s="216">
        <f>ROUND(VLOOKUP($C61,งบทดลองเบื้องต้น!$B$4:$K$839,10,0),2)</f>
        <v>23250</v>
      </c>
    </row>
    <row r="62" spans="1:13" s="245" customFormat="1" ht="18.75" customHeight="1" thickBot="1">
      <c r="A62" s="1279"/>
      <c r="B62" s="639"/>
      <c r="C62" s="640"/>
      <c r="D62" s="254" t="s">
        <v>1562</v>
      </c>
      <c r="E62" s="642"/>
      <c r="F62" s="643" t="str">
        <f>IF(F61&gt;0,"0.10","0.00")</f>
        <v>0.10</v>
      </c>
      <c r="G62" s="643" t="str">
        <f t="shared" ref="G62:M62" si="20">IF(G61&gt;0,"0.10","0.00")</f>
        <v>0.10</v>
      </c>
      <c r="H62" s="643" t="str">
        <f t="shared" si="20"/>
        <v>0.10</v>
      </c>
      <c r="I62" s="643" t="str">
        <f t="shared" si="20"/>
        <v>0.10</v>
      </c>
      <c r="J62" s="643" t="str">
        <f t="shared" si="20"/>
        <v>0.10</v>
      </c>
      <c r="K62" s="643" t="str">
        <f t="shared" si="20"/>
        <v>0.10</v>
      </c>
      <c r="L62" s="643" t="str">
        <f t="shared" si="20"/>
        <v>0.10</v>
      </c>
      <c r="M62" s="643" t="str">
        <f t="shared" si="20"/>
        <v>0.10</v>
      </c>
    </row>
    <row r="63" spans="1:13" s="245" customFormat="1" ht="18.75" customHeight="1" thickTop="1">
      <c r="A63" s="1280">
        <v>26</v>
      </c>
      <c r="B63" s="639">
        <v>604</v>
      </c>
      <c r="C63" s="644" t="s">
        <v>955</v>
      </c>
      <c r="D63" s="645" t="s">
        <v>1393</v>
      </c>
      <c r="E63" s="642" t="s">
        <v>2062</v>
      </c>
      <c r="F63" s="216">
        <f>ROUND(VLOOKUP($C63,งบทดลองเบื้องต้น!$B$4:$K$839,3,0),2)</f>
        <v>2527922</v>
      </c>
      <c r="G63" s="216">
        <f>ROUND(VLOOKUP($C63,งบทดลองเบื้องต้น!$B$4:$K$839,4,0),2)</f>
        <v>560150</v>
      </c>
      <c r="H63" s="216">
        <f>ROUND(VLOOKUP($C63,งบทดลองเบื้องต้น!$B$4:$K$839,5,0),2)</f>
        <v>624511</v>
      </c>
      <c r="I63" s="216">
        <f>ROUND(VLOOKUP($C63,งบทดลองเบื้องต้น!$B$4:$K$839,6,0),2)</f>
        <v>794465</v>
      </c>
      <c r="J63" s="216">
        <f>ROUND(VLOOKUP($C63,งบทดลองเบื้องต้น!$B$4:$K$839,7,0),2)</f>
        <v>593094</v>
      </c>
      <c r="K63" s="216">
        <f>ROUND(VLOOKUP($C63,งบทดลองเบื้องต้น!$B$4:$K$839,8,0),2)</f>
        <v>486792</v>
      </c>
      <c r="L63" s="216">
        <f>ROUND(VLOOKUP($C63,งบทดลองเบื้องต้น!$B$4:$K$839,9,0),2)</f>
        <v>405326.2</v>
      </c>
      <c r="M63" s="216">
        <f>ROUND(VLOOKUP($C63,งบทดลองเบื้องต้น!$B$4:$K$839,10,0),2)</f>
        <v>324450</v>
      </c>
    </row>
    <row r="64" spans="1:13" s="245" customFormat="1" ht="18.75" customHeight="1" thickBot="1">
      <c r="A64" s="1279"/>
      <c r="B64" s="639"/>
      <c r="C64" s="640"/>
      <c r="D64" s="254" t="s">
        <v>1562</v>
      </c>
      <c r="E64" s="642"/>
      <c r="F64" s="643" t="str">
        <f>IF(F63&gt;0,"0.10","0.00")</f>
        <v>0.10</v>
      </c>
      <c r="G64" s="643" t="str">
        <f t="shared" ref="G64:M64" si="21">IF(G63&gt;0,"0.10","0.00")</f>
        <v>0.10</v>
      </c>
      <c r="H64" s="643" t="str">
        <f t="shared" si="21"/>
        <v>0.10</v>
      </c>
      <c r="I64" s="643" t="str">
        <f t="shared" si="21"/>
        <v>0.10</v>
      </c>
      <c r="J64" s="643" t="str">
        <f t="shared" si="21"/>
        <v>0.10</v>
      </c>
      <c r="K64" s="643" t="str">
        <f t="shared" si="21"/>
        <v>0.10</v>
      </c>
      <c r="L64" s="643" t="str">
        <f t="shared" si="21"/>
        <v>0.10</v>
      </c>
      <c r="M64" s="643" t="str">
        <f t="shared" si="21"/>
        <v>0.10</v>
      </c>
    </row>
    <row r="65" spans="1:13" s="245" customFormat="1" ht="18.75" customHeight="1" thickTop="1">
      <c r="A65" s="1280">
        <v>27</v>
      </c>
      <c r="B65" s="639">
        <v>662</v>
      </c>
      <c r="C65" s="644" t="s">
        <v>1017</v>
      </c>
      <c r="D65" s="645" t="s">
        <v>304</v>
      </c>
      <c r="E65" s="642" t="s">
        <v>2062</v>
      </c>
      <c r="F65" s="216">
        <f>ROUND(VLOOKUP($C65,งบทดลองเบื้องต้น!$B$4:$K$839,3,0),2)</f>
        <v>1769983</v>
      </c>
      <c r="G65" s="216">
        <f>ROUND(VLOOKUP($C65,งบทดลองเบื้องต้น!$B$4:$K$839,4,0),2)</f>
        <v>865780</v>
      </c>
      <c r="H65" s="216">
        <f>ROUND(VLOOKUP($C65,งบทดลองเบื้องต้น!$B$4:$K$839,5,0),2)</f>
        <v>1305011.8999999999</v>
      </c>
      <c r="I65" s="216">
        <f>ROUND(VLOOKUP($C65,งบทดลองเบื้องต้น!$B$4:$K$839,6,0),2)</f>
        <v>1013597.8</v>
      </c>
      <c r="J65" s="216">
        <f>ROUND(VLOOKUP($C65,งบทดลองเบื้องต้น!$B$4:$K$839,7,0),2)</f>
        <v>861350.11</v>
      </c>
      <c r="K65" s="216">
        <f>ROUND(VLOOKUP($C65,งบทดลองเบื้องต้น!$B$4:$K$839,8,0),2)</f>
        <v>667534.1</v>
      </c>
      <c r="L65" s="216">
        <f>ROUND(VLOOKUP($C65,งบทดลองเบื้องต้น!$B$4:$K$839,9,0),2)</f>
        <v>571927.41</v>
      </c>
      <c r="M65" s="216">
        <f>ROUND(VLOOKUP($C65,งบทดลองเบื้องต้น!$B$4:$K$839,10,0),2)</f>
        <v>305693.90000000002</v>
      </c>
    </row>
    <row r="66" spans="1:13" s="245" customFormat="1" ht="18.75" customHeight="1" thickBot="1">
      <c r="A66" s="1279"/>
      <c r="B66" s="639"/>
      <c r="C66" s="640"/>
      <c r="D66" s="254" t="s">
        <v>1562</v>
      </c>
      <c r="E66" s="642"/>
      <c r="F66" s="643" t="str">
        <f>IF(F65&gt;0,"0.10","0.00")</f>
        <v>0.10</v>
      </c>
      <c r="G66" s="643" t="str">
        <f t="shared" ref="G66:M66" si="22">IF(G65&gt;0,"0.10","0.00")</f>
        <v>0.10</v>
      </c>
      <c r="H66" s="643" t="str">
        <f t="shared" si="22"/>
        <v>0.10</v>
      </c>
      <c r="I66" s="643" t="str">
        <f t="shared" si="22"/>
        <v>0.10</v>
      </c>
      <c r="J66" s="643" t="str">
        <f t="shared" si="22"/>
        <v>0.10</v>
      </c>
      <c r="K66" s="643" t="str">
        <f t="shared" si="22"/>
        <v>0.10</v>
      </c>
      <c r="L66" s="643" t="str">
        <f t="shared" si="22"/>
        <v>0.10</v>
      </c>
      <c r="M66" s="643" t="str">
        <f t="shared" si="22"/>
        <v>0.10</v>
      </c>
    </row>
    <row r="67" spans="1:13" s="245" customFormat="1" ht="18.75" customHeight="1" thickTop="1">
      <c r="A67" s="1280">
        <v>28</v>
      </c>
      <c r="B67" s="639">
        <v>675</v>
      </c>
      <c r="C67" s="644" t="s">
        <v>1030</v>
      </c>
      <c r="D67" s="645" t="s">
        <v>317</v>
      </c>
      <c r="E67" s="642" t="s">
        <v>2062</v>
      </c>
      <c r="F67" s="216">
        <f>ROUND(VLOOKUP($C67,งบทดลองเบื้องต้น!$B$4:$K$839,3,0),2)</f>
        <v>16329110.91</v>
      </c>
      <c r="G67" s="216">
        <f>ROUND(VLOOKUP($C67,งบทดลองเบื้องต้น!$B$4:$K$839,4,0),2)</f>
        <v>2468917.0499999998</v>
      </c>
      <c r="H67" s="216">
        <f>ROUND(VLOOKUP($C67,งบทดลองเบื้องต้น!$B$4:$K$839,5,0),2)</f>
        <v>3691925.84</v>
      </c>
      <c r="I67" s="216">
        <f>ROUND(VLOOKUP($C67,งบทดลองเบื้องต้น!$B$4:$K$839,6,0),2)</f>
        <v>4692110.12</v>
      </c>
      <c r="J67" s="216">
        <f>ROUND(VLOOKUP($C67,งบทดลองเบื้องต้น!$B$4:$K$839,7,0),2)</f>
        <v>2409459.7799999998</v>
      </c>
      <c r="K67" s="216">
        <f>ROUND(VLOOKUP($C67,งบทดลองเบื้องต้น!$B$4:$K$839,8,0),2)</f>
        <v>1761304.29</v>
      </c>
      <c r="L67" s="216">
        <f>ROUND(VLOOKUP($C67,งบทดลองเบื้องต้น!$B$4:$K$839,9,0),2)</f>
        <v>2447099.41</v>
      </c>
      <c r="M67" s="216">
        <f>ROUND(VLOOKUP($C67,งบทดลองเบื้องต้น!$B$4:$K$839,10,0),2)</f>
        <v>1322806.67</v>
      </c>
    </row>
    <row r="68" spans="1:13" s="245" customFormat="1" ht="18.75" customHeight="1" thickBot="1">
      <c r="A68" s="1279"/>
      <c r="B68" s="639"/>
      <c r="C68" s="640"/>
      <c r="D68" s="254" t="s">
        <v>1562</v>
      </c>
      <c r="E68" s="642"/>
      <c r="F68" s="643" t="str">
        <f>IF(F67&gt;0,"0.10","0.00")</f>
        <v>0.10</v>
      </c>
      <c r="G68" s="643" t="str">
        <f t="shared" ref="G68:M68" si="23">IF(G67&gt;0,"0.10","0.00")</f>
        <v>0.10</v>
      </c>
      <c r="H68" s="643" t="str">
        <f t="shared" si="23"/>
        <v>0.10</v>
      </c>
      <c r="I68" s="643" t="str">
        <f t="shared" si="23"/>
        <v>0.10</v>
      </c>
      <c r="J68" s="643" t="str">
        <f t="shared" si="23"/>
        <v>0.10</v>
      </c>
      <c r="K68" s="643" t="str">
        <f t="shared" si="23"/>
        <v>0.10</v>
      </c>
      <c r="L68" s="643" t="str">
        <f t="shared" si="23"/>
        <v>0.10</v>
      </c>
      <c r="M68" s="643" t="str">
        <f t="shared" si="23"/>
        <v>0.10</v>
      </c>
    </row>
    <row r="69" spans="1:13" s="245" customFormat="1" ht="18.75" customHeight="1" thickTop="1">
      <c r="A69" s="1280">
        <v>29</v>
      </c>
      <c r="B69" s="639">
        <v>677</v>
      </c>
      <c r="C69" s="644" t="s">
        <v>1032</v>
      </c>
      <c r="D69" s="645" t="s">
        <v>319</v>
      </c>
      <c r="E69" s="642" t="s">
        <v>2062</v>
      </c>
      <c r="F69" s="216">
        <f>ROUND(VLOOKUP($C69,งบทดลองเบื้องต้น!$B$4:$K$839,3,0),2)</f>
        <v>234690.42</v>
      </c>
      <c r="G69" s="216">
        <f>ROUND(VLOOKUP($C69,งบทดลองเบื้องต้น!$B$4:$K$839,4,0),2)</f>
        <v>65350.98</v>
      </c>
      <c r="H69" s="216">
        <f>ROUND(VLOOKUP($C69,งบทดลองเบื้องต้น!$B$4:$K$839,5,0),2)</f>
        <v>54308.99</v>
      </c>
      <c r="I69" s="216">
        <f>ROUND(VLOOKUP($C69,งบทดลองเบื้องต้น!$B$4:$K$839,6,0),2)</f>
        <v>22862.1</v>
      </c>
      <c r="J69" s="216">
        <f>ROUND(VLOOKUP($C69,งบทดลองเบื้องต้น!$B$4:$K$839,7,0),2)</f>
        <v>91051.56</v>
      </c>
      <c r="K69" s="216">
        <f>ROUND(VLOOKUP($C69,งบทดลองเบื้องต้น!$B$4:$K$839,8,0),2)</f>
        <v>110208.07</v>
      </c>
      <c r="L69" s="216">
        <f>ROUND(VLOOKUP($C69,งบทดลองเบื้องต้น!$B$4:$K$839,9,0),2)</f>
        <v>31119.279999999999</v>
      </c>
      <c r="M69" s="216">
        <f>ROUND(VLOOKUP($C69,งบทดลองเบื้องต้น!$B$4:$K$839,10,0),2)</f>
        <v>22573.68</v>
      </c>
    </row>
    <row r="70" spans="1:13" s="245" customFormat="1" ht="18.75" customHeight="1" thickBot="1">
      <c r="A70" s="1279"/>
      <c r="B70" s="639"/>
      <c r="C70" s="640"/>
      <c r="D70" s="254" t="s">
        <v>1562</v>
      </c>
      <c r="E70" s="642"/>
      <c r="F70" s="643" t="str">
        <f>IF(F69&gt;0,"0.10","0.00")</f>
        <v>0.10</v>
      </c>
      <c r="G70" s="643" t="str">
        <f t="shared" ref="G70:M70" si="24">IF(G69&gt;0,"0.10","0.00")</f>
        <v>0.10</v>
      </c>
      <c r="H70" s="643" t="str">
        <f t="shared" si="24"/>
        <v>0.10</v>
      </c>
      <c r="I70" s="643" t="str">
        <f t="shared" si="24"/>
        <v>0.10</v>
      </c>
      <c r="J70" s="643" t="str">
        <f t="shared" si="24"/>
        <v>0.10</v>
      </c>
      <c r="K70" s="643" t="str">
        <f t="shared" si="24"/>
        <v>0.10</v>
      </c>
      <c r="L70" s="643" t="str">
        <f t="shared" si="24"/>
        <v>0.10</v>
      </c>
      <c r="M70" s="643" t="str">
        <f t="shared" si="24"/>
        <v>0.10</v>
      </c>
    </row>
    <row r="71" spans="1:13" s="245" customFormat="1" ht="18.75" customHeight="1" thickTop="1">
      <c r="A71" s="1280">
        <v>30</v>
      </c>
      <c r="B71" s="639">
        <v>679</v>
      </c>
      <c r="C71" s="644" t="s">
        <v>1034</v>
      </c>
      <c r="D71" s="645" t="s">
        <v>321</v>
      </c>
      <c r="E71" s="642" t="s">
        <v>2062</v>
      </c>
      <c r="F71" s="216">
        <f>ROUND(VLOOKUP($C71,งบทดลองเบื้องต้น!$B$4:$K$839,3,0),2)</f>
        <v>101246</v>
      </c>
      <c r="G71" s="216">
        <f>ROUND(VLOOKUP($C71,งบทดลองเบื้องต้น!$B$4:$K$839,4,0),2)</f>
        <v>19173</v>
      </c>
      <c r="H71" s="216">
        <f>ROUND(VLOOKUP($C71,งบทดลองเบื้องต้น!$B$4:$K$839,5,0),2)</f>
        <v>45547</v>
      </c>
      <c r="I71" s="216">
        <f>ROUND(VLOOKUP($C71,งบทดลองเบื้องต้น!$B$4:$K$839,6,0),2)</f>
        <v>69749</v>
      </c>
      <c r="J71" s="216">
        <f>ROUND(VLOOKUP($C71,งบทดลองเบื้องต้น!$B$4:$K$839,7,0),2)</f>
        <v>69745</v>
      </c>
      <c r="K71" s="216">
        <f>ROUND(VLOOKUP($C71,งบทดลองเบื้องต้น!$B$4:$K$839,8,0),2)</f>
        <v>32350</v>
      </c>
      <c r="L71" s="216">
        <f>ROUND(VLOOKUP($C71,งบทดลองเบื้องต้น!$B$4:$K$839,9,0),2)</f>
        <v>116637</v>
      </c>
      <c r="M71" s="216">
        <f>ROUND(VLOOKUP($C71,งบทดลองเบื้องต้น!$B$4:$K$839,10,0),2)</f>
        <v>12846</v>
      </c>
    </row>
    <row r="72" spans="1:13" s="245" customFormat="1" ht="18.75" customHeight="1" thickBot="1">
      <c r="A72" s="1279"/>
      <c r="B72" s="639"/>
      <c r="C72" s="640"/>
      <c r="D72" s="254" t="s">
        <v>1562</v>
      </c>
      <c r="E72" s="642"/>
      <c r="F72" s="643" t="str">
        <f>IF(F71&gt;0,"0.10","0.00")</f>
        <v>0.10</v>
      </c>
      <c r="G72" s="643" t="str">
        <f t="shared" ref="G72:M72" si="25">IF(G71&gt;0,"0.10","0.00")</f>
        <v>0.10</v>
      </c>
      <c r="H72" s="643" t="str">
        <f t="shared" si="25"/>
        <v>0.10</v>
      </c>
      <c r="I72" s="643" t="str">
        <f t="shared" si="25"/>
        <v>0.10</v>
      </c>
      <c r="J72" s="643" t="str">
        <f t="shared" si="25"/>
        <v>0.10</v>
      </c>
      <c r="K72" s="643" t="str">
        <f t="shared" si="25"/>
        <v>0.10</v>
      </c>
      <c r="L72" s="643" t="str">
        <f t="shared" si="25"/>
        <v>0.10</v>
      </c>
      <c r="M72" s="643" t="str">
        <f t="shared" si="25"/>
        <v>0.10</v>
      </c>
    </row>
    <row r="73" spans="1:13" s="245" customFormat="1" ht="18.75" customHeight="1" thickTop="1">
      <c r="A73" s="1280">
        <v>31</v>
      </c>
      <c r="B73" s="639">
        <v>682</v>
      </c>
      <c r="C73" s="644" t="s">
        <v>1037</v>
      </c>
      <c r="D73" s="645" t="s">
        <v>324</v>
      </c>
      <c r="E73" s="642" t="s">
        <v>2062</v>
      </c>
      <c r="F73" s="216">
        <f>ROUND(VLOOKUP($C73,งบทดลองเบื้องต้น!$B$4:$K$839,3,0),2)</f>
        <v>98145141.870000005</v>
      </c>
      <c r="G73" s="216">
        <f>ROUND(VLOOKUP($C73,งบทดลองเบื้องต้น!$B$4:$K$839,4,0),2)</f>
        <v>13150852.880000001</v>
      </c>
      <c r="H73" s="216">
        <f>ROUND(VLOOKUP($C73,งบทดลองเบื้องต้น!$B$4:$K$839,5,0),2)</f>
        <v>13887669.23</v>
      </c>
      <c r="I73" s="216">
        <f>ROUND(VLOOKUP($C73,งบทดลองเบื้องต้น!$B$4:$K$839,6,0),2)</f>
        <v>32174044.41</v>
      </c>
      <c r="J73" s="216">
        <f>ROUND(VLOOKUP($C73,งบทดลองเบื้องต้น!$B$4:$K$839,7,0),2)</f>
        <v>10643457.01</v>
      </c>
      <c r="K73" s="216">
        <f>ROUND(VLOOKUP($C73,งบทดลองเบื้องต้น!$B$4:$K$839,8,0),2)</f>
        <v>13656884.300000001</v>
      </c>
      <c r="L73" s="216">
        <f>ROUND(VLOOKUP($C73,งบทดลองเบื้องต้น!$B$4:$K$839,9,0),2)</f>
        <v>8921491.2300000004</v>
      </c>
      <c r="M73" s="216">
        <f>ROUND(VLOOKUP($C73,งบทดลองเบื้องต้น!$B$4:$K$839,10,0),2)</f>
        <v>4188263.72</v>
      </c>
    </row>
    <row r="74" spans="1:13" s="245" customFormat="1" ht="18.75" customHeight="1" thickBot="1">
      <c r="A74" s="1279"/>
      <c r="B74" s="639"/>
      <c r="C74" s="640"/>
      <c r="D74" s="254" t="s">
        <v>1562</v>
      </c>
      <c r="E74" s="642"/>
      <c r="F74" s="643" t="str">
        <f>IF(F73&gt;0,"0.10","0.00")</f>
        <v>0.10</v>
      </c>
      <c r="G74" s="643" t="str">
        <f t="shared" ref="G74:M74" si="26">IF(G73&gt;0,"0.10","0.00")</f>
        <v>0.10</v>
      </c>
      <c r="H74" s="643" t="str">
        <f t="shared" si="26"/>
        <v>0.10</v>
      </c>
      <c r="I74" s="643" t="str">
        <f t="shared" si="26"/>
        <v>0.10</v>
      </c>
      <c r="J74" s="643" t="str">
        <f t="shared" si="26"/>
        <v>0.10</v>
      </c>
      <c r="K74" s="643" t="str">
        <f t="shared" si="26"/>
        <v>0.10</v>
      </c>
      <c r="L74" s="643" t="str">
        <f t="shared" si="26"/>
        <v>0.10</v>
      </c>
      <c r="M74" s="643" t="str">
        <f t="shared" si="26"/>
        <v>0.10</v>
      </c>
    </row>
    <row r="75" spans="1:13" s="245" customFormat="1" ht="18.75" customHeight="1" thickTop="1">
      <c r="A75" s="1280">
        <v>32</v>
      </c>
      <c r="B75" s="639">
        <v>683</v>
      </c>
      <c r="C75" s="644" t="s">
        <v>1038</v>
      </c>
      <c r="D75" s="645" t="s">
        <v>325</v>
      </c>
      <c r="E75" s="642" t="s">
        <v>2062</v>
      </c>
      <c r="F75" s="216">
        <f>ROUND(VLOOKUP($C75,งบทดลองเบื้องต้น!$B$4:$K$839,3,0),2)</f>
        <v>1065578.56</v>
      </c>
      <c r="G75" s="216">
        <f>ROUND(VLOOKUP($C75,งบทดลองเบื้องต้น!$B$4:$K$839,4,0),2)</f>
        <v>226700</v>
      </c>
      <c r="H75" s="216">
        <f>ROUND(VLOOKUP($C75,งบทดลองเบื้องต้น!$B$4:$K$839,5,0),2)</f>
        <v>21809.55</v>
      </c>
      <c r="I75" s="216">
        <f>ROUND(VLOOKUP($C75,งบทดลองเบื้องต้น!$B$4:$K$839,6,0),2)</f>
        <v>125621.02</v>
      </c>
      <c r="J75" s="216">
        <f>ROUND(VLOOKUP($C75,งบทดลองเบื้องต้น!$B$4:$K$839,7,0),2)</f>
        <v>7900</v>
      </c>
      <c r="K75" s="216">
        <f>ROUND(VLOOKUP($C75,งบทดลองเบื้องต้น!$B$4:$K$839,8,0),2)</f>
        <v>211815</v>
      </c>
      <c r="L75" s="216">
        <f>ROUND(VLOOKUP($C75,งบทดลองเบื้องต้น!$B$4:$K$839,9,0),2)</f>
        <v>55036</v>
      </c>
      <c r="M75" s="216">
        <f>ROUND(VLOOKUP($C75,งบทดลองเบื้องต้น!$B$4:$K$839,10,0),2)</f>
        <v>47940</v>
      </c>
    </row>
    <row r="76" spans="1:13" s="245" customFormat="1" ht="18.75" customHeight="1" thickBot="1">
      <c r="A76" s="1279"/>
      <c r="B76" s="639"/>
      <c r="C76" s="640"/>
      <c r="D76" s="254" t="s">
        <v>1562</v>
      </c>
      <c r="E76" s="642"/>
      <c r="F76" s="643" t="str">
        <f>IF(F75&gt;0,"0.10","0.00")</f>
        <v>0.10</v>
      </c>
      <c r="G76" s="643" t="str">
        <f t="shared" ref="G76:M76" si="27">IF(G75&gt;0,"0.10","0.00")</f>
        <v>0.10</v>
      </c>
      <c r="H76" s="643" t="str">
        <f t="shared" si="27"/>
        <v>0.10</v>
      </c>
      <c r="I76" s="643" t="str">
        <f t="shared" si="27"/>
        <v>0.10</v>
      </c>
      <c r="J76" s="643" t="str">
        <f t="shared" si="27"/>
        <v>0.10</v>
      </c>
      <c r="K76" s="643" t="str">
        <f t="shared" si="27"/>
        <v>0.10</v>
      </c>
      <c r="L76" s="643" t="str">
        <f t="shared" si="27"/>
        <v>0.10</v>
      </c>
      <c r="M76" s="643" t="str">
        <f t="shared" si="27"/>
        <v>0.10</v>
      </c>
    </row>
    <row r="77" spans="1:13" s="245" customFormat="1" ht="18.75" customHeight="1" thickTop="1">
      <c r="A77" s="1280">
        <v>33</v>
      </c>
      <c r="B77" s="639">
        <v>684</v>
      </c>
      <c r="C77" s="644" t="s">
        <v>1039</v>
      </c>
      <c r="D77" s="645" t="s">
        <v>326</v>
      </c>
      <c r="E77" s="642" t="s">
        <v>2062</v>
      </c>
      <c r="F77" s="216">
        <f>ROUND(VLOOKUP($C77,งบทดลองเบื้องต้น!$B$4:$K$839,3,0),2)</f>
        <v>63400836.579999998</v>
      </c>
      <c r="G77" s="216">
        <f>ROUND(VLOOKUP($C77,งบทดลองเบื้องต้น!$B$4:$K$839,4,0),2)</f>
        <v>4787777.93</v>
      </c>
      <c r="H77" s="216">
        <f>ROUND(VLOOKUP($C77,งบทดลองเบื้องต้น!$B$4:$K$839,5,0),2)</f>
        <v>7204212.0199999996</v>
      </c>
      <c r="I77" s="216">
        <f>ROUND(VLOOKUP($C77,งบทดลองเบื้องต้น!$B$4:$K$839,6,0),2)</f>
        <v>11815352.66</v>
      </c>
      <c r="J77" s="216">
        <f>ROUND(VLOOKUP($C77,งบทดลองเบื้องต้น!$B$4:$K$839,7,0),2)</f>
        <v>2681304.94</v>
      </c>
      <c r="K77" s="216">
        <f>ROUND(VLOOKUP($C77,งบทดลองเบื้องต้น!$B$4:$K$839,8,0),2)</f>
        <v>5200867.63</v>
      </c>
      <c r="L77" s="216">
        <f>ROUND(VLOOKUP($C77,งบทดลองเบื้องต้น!$B$4:$K$839,9,0),2)</f>
        <v>3055832.33</v>
      </c>
      <c r="M77" s="216">
        <f>ROUND(VLOOKUP($C77,งบทดลองเบื้องต้น!$B$4:$K$839,10,0),2)</f>
        <v>1052707.47</v>
      </c>
    </row>
    <row r="78" spans="1:13" s="245" customFormat="1" ht="18.75" customHeight="1" thickBot="1">
      <c r="A78" s="1279"/>
      <c r="B78" s="639"/>
      <c r="C78" s="640"/>
      <c r="D78" s="254" t="s">
        <v>1562</v>
      </c>
      <c r="E78" s="642"/>
      <c r="F78" s="643" t="str">
        <f>IF(F77&gt;0,"0.10","0.00")</f>
        <v>0.10</v>
      </c>
      <c r="G78" s="643" t="str">
        <f t="shared" ref="G78:M78" si="28">IF(G77&gt;0,"0.10","0.00")</f>
        <v>0.10</v>
      </c>
      <c r="H78" s="643" t="str">
        <f t="shared" si="28"/>
        <v>0.10</v>
      </c>
      <c r="I78" s="643" t="str">
        <f t="shared" si="28"/>
        <v>0.10</v>
      </c>
      <c r="J78" s="643" t="str">
        <f t="shared" si="28"/>
        <v>0.10</v>
      </c>
      <c r="K78" s="643" t="str">
        <f t="shared" si="28"/>
        <v>0.10</v>
      </c>
      <c r="L78" s="643" t="str">
        <f t="shared" si="28"/>
        <v>0.10</v>
      </c>
      <c r="M78" s="643" t="str">
        <f t="shared" si="28"/>
        <v>0.10</v>
      </c>
    </row>
    <row r="79" spans="1:13" s="245" customFormat="1" ht="18.75" customHeight="1" thickTop="1">
      <c r="A79" s="1280">
        <v>34</v>
      </c>
      <c r="B79" s="639">
        <v>685</v>
      </c>
      <c r="C79" s="644" t="s">
        <v>1040</v>
      </c>
      <c r="D79" s="645" t="s">
        <v>327</v>
      </c>
      <c r="E79" s="642" t="s">
        <v>2062</v>
      </c>
      <c r="F79" s="216">
        <f>ROUND(VLOOKUP($C79,งบทดลองเบื้องต้น!$B$4:$K$839,3,0),2)</f>
        <v>26185307.010000002</v>
      </c>
      <c r="G79" s="216">
        <f>ROUND(VLOOKUP($C79,งบทดลองเบื้องต้น!$B$4:$K$839,4,0),2)</f>
        <v>5406515.4400000004</v>
      </c>
      <c r="H79" s="216">
        <f>ROUND(VLOOKUP($C79,งบทดลองเบื้องต้น!$B$4:$K$839,5,0),2)</f>
        <v>5110839.5</v>
      </c>
      <c r="I79" s="216">
        <f>ROUND(VLOOKUP($C79,งบทดลองเบื้องต้น!$B$4:$K$839,6,0),2)</f>
        <v>3408343.15</v>
      </c>
      <c r="J79" s="216">
        <f>ROUND(VLOOKUP($C79,งบทดลองเบื้องต้น!$B$4:$K$839,7,0),2)</f>
        <v>4647431.6500000004</v>
      </c>
      <c r="K79" s="216">
        <f>ROUND(VLOOKUP($C79,งบทดลองเบื้องต้น!$B$4:$K$839,8,0),2)</f>
        <v>3023643.35</v>
      </c>
      <c r="L79" s="216">
        <f>ROUND(VLOOKUP($C79,งบทดลองเบื้องต้น!$B$4:$K$839,9,0),2)</f>
        <v>4033742</v>
      </c>
      <c r="M79" s="216">
        <f>ROUND(VLOOKUP($C79,งบทดลองเบื้องต้น!$B$4:$K$839,10,0),2)</f>
        <v>2038157.09</v>
      </c>
    </row>
    <row r="80" spans="1:13" s="245" customFormat="1" ht="18.75" customHeight="1" thickBot="1">
      <c r="A80" s="1279"/>
      <c r="B80" s="639"/>
      <c r="C80" s="640"/>
      <c r="D80" s="254" t="s">
        <v>1562</v>
      </c>
      <c r="E80" s="642"/>
      <c r="F80" s="643" t="str">
        <f>IF(F79&gt;0,"0.10","0.00")</f>
        <v>0.10</v>
      </c>
      <c r="G80" s="643" t="str">
        <f t="shared" ref="G80:M80" si="29">IF(G79&gt;0,"0.10","0.00")</f>
        <v>0.10</v>
      </c>
      <c r="H80" s="643" t="str">
        <f t="shared" si="29"/>
        <v>0.10</v>
      </c>
      <c r="I80" s="643" t="str">
        <f t="shared" si="29"/>
        <v>0.10</v>
      </c>
      <c r="J80" s="643" t="str">
        <f t="shared" si="29"/>
        <v>0.10</v>
      </c>
      <c r="K80" s="643" t="str">
        <f t="shared" si="29"/>
        <v>0.10</v>
      </c>
      <c r="L80" s="643" t="str">
        <f t="shared" si="29"/>
        <v>0.10</v>
      </c>
      <c r="M80" s="643" t="str">
        <f t="shared" si="29"/>
        <v>0.10</v>
      </c>
    </row>
    <row r="81" spans="1:13" s="245" customFormat="1" ht="18.75" customHeight="1" thickTop="1">
      <c r="A81" s="1280">
        <v>35</v>
      </c>
      <c r="B81" s="639">
        <v>686</v>
      </c>
      <c r="C81" s="644" t="s">
        <v>1041</v>
      </c>
      <c r="D81" s="645" t="s">
        <v>328</v>
      </c>
      <c r="E81" s="642" t="s">
        <v>2062</v>
      </c>
      <c r="F81" s="216">
        <f>ROUND(VLOOKUP($C81,งบทดลองเบื้องต้น!$B$4:$K$839,3,0),2)</f>
        <v>6505652.2000000002</v>
      </c>
      <c r="G81" s="216">
        <f>ROUND(VLOOKUP($C81,งบทดลองเบื้องต้น!$B$4:$K$839,4,0),2)</f>
        <v>1173857</v>
      </c>
      <c r="H81" s="216">
        <f>ROUND(VLOOKUP($C81,งบทดลองเบื้องต้น!$B$4:$K$839,5,0),2)</f>
        <v>1291583.6000000001</v>
      </c>
      <c r="I81" s="216">
        <f>ROUND(VLOOKUP($C81,งบทดลองเบื้องต้น!$B$4:$K$839,6,0),2)</f>
        <v>2578857</v>
      </c>
      <c r="J81" s="216">
        <f>ROUND(VLOOKUP($C81,งบทดลองเบื้องต้น!$B$4:$K$839,7,0),2)</f>
        <v>1520345</v>
      </c>
      <c r="K81" s="216">
        <f>ROUND(VLOOKUP($C81,งบทดลองเบื้องต้น!$B$4:$K$839,8,0),2)</f>
        <v>1007272.6</v>
      </c>
      <c r="L81" s="216">
        <f>ROUND(VLOOKUP($C81,งบทดลองเบื้องต้น!$B$4:$K$839,9,0),2)</f>
        <v>1037756.4</v>
      </c>
      <c r="M81" s="216">
        <f>ROUND(VLOOKUP($C81,งบทดลองเบื้องต้น!$B$4:$K$839,10,0),2)</f>
        <v>584275</v>
      </c>
    </row>
    <row r="82" spans="1:13" s="245" customFormat="1" ht="18.75" customHeight="1" thickBot="1">
      <c r="A82" s="1279"/>
      <c r="B82" s="639"/>
      <c r="C82" s="640"/>
      <c r="D82" s="254" t="s">
        <v>1562</v>
      </c>
      <c r="E82" s="642"/>
      <c r="F82" s="643" t="str">
        <f>IF(F81&gt;0,"0.10","0.00")</f>
        <v>0.10</v>
      </c>
      <c r="G82" s="643" t="str">
        <f t="shared" ref="G82:M82" si="30">IF(G81&gt;0,"0.10","0.00")</f>
        <v>0.10</v>
      </c>
      <c r="H82" s="643" t="str">
        <f t="shared" si="30"/>
        <v>0.10</v>
      </c>
      <c r="I82" s="643" t="str">
        <f t="shared" si="30"/>
        <v>0.10</v>
      </c>
      <c r="J82" s="643" t="str">
        <f t="shared" si="30"/>
        <v>0.10</v>
      </c>
      <c r="K82" s="643" t="str">
        <f t="shared" si="30"/>
        <v>0.10</v>
      </c>
      <c r="L82" s="643" t="str">
        <f t="shared" si="30"/>
        <v>0.10</v>
      </c>
      <c r="M82" s="643" t="str">
        <f t="shared" si="30"/>
        <v>0.10</v>
      </c>
    </row>
    <row r="83" spans="1:13" s="245" customFormat="1" ht="18.75" customHeight="1" thickTop="1">
      <c r="A83" s="1280">
        <v>36</v>
      </c>
      <c r="B83" s="639">
        <v>688</v>
      </c>
      <c r="C83" s="644" t="s">
        <v>1043</v>
      </c>
      <c r="D83" s="656" t="s">
        <v>330</v>
      </c>
      <c r="E83" s="642" t="s">
        <v>2062</v>
      </c>
      <c r="F83" s="216">
        <f>ROUND(VLOOKUP($C83,งบทดลองเบื้องต้น!$B$4:$K$839,3,0),2)</f>
        <v>2227055.02</v>
      </c>
      <c r="G83" s="216">
        <f>ROUND(VLOOKUP($C83,งบทดลองเบื้องต้น!$B$4:$K$839,4,0),2)</f>
        <v>761857.7</v>
      </c>
      <c r="H83" s="216">
        <f>ROUND(VLOOKUP($C83,งบทดลองเบื้องต้น!$B$4:$K$839,5,0),2)</f>
        <v>548226.81999999995</v>
      </c>
      <c r="I83" s="216">
        <f>ROUND(VLOOKUP($C83,งบทดลองเบื้องต้น!$B$4:$K$839,6,0),2)</f>
        <v>688203.5</v>
      </c>
      <c r="J83" s="216">
        <f>ROUND(VLOOKUP($C83,งบทดลองเบื้องต้น!$B$4:$K$839,7,0),2)</f>
        <v>875872.42</v>
      </c>
      <c r="K83" s="216">
        <f>ROUND(VLOOKUP($C83,งบทดลองเบื้องต้น!$B$4:$K$839,8,0),2)</f>
        <v>854980.98</v>
      </c>
      <c r="L83" s="216">
        <f>ROUND(VLOOKUP($C83,งบทดลองเบื้องต้น!$B$4:$K$839,9,0),2)</f>
        <v>367428.73</v>
      </c>
      <c r="M83" s="216">
        <f>ROUND(VLOOKUP($C83,งบทดลองเบื้องต้น!$B$4:$K$839,10,0),2)</f>
        <v>99525</v>
      </c>
    </row>
    <row r="84" spans="1:13" s="245" customFormat="1" ht="18.75" customHeight="1" thickBot="1">
      <c r="A84" s="1279"/>
      <c r="B84" s="639"/>
      <c r="C84" s="640"/>
      <c r="D84" s="254" t="s">
        <v>1562</v>
      </c>
      <c r="E84" s="642"/>
      <c r="F84" s="643" t="str">
        <f>IF(F83&gt;0,"0.10","0.00")</f>
        <v>0.10</v>
      </c>
      <c r="G84" s="643" t="str">
        <f t="shared" ref="G84:M84" si="31">IF(G83&gt;0,"0.10","0.00")</f>
        <v>0.10</v>
      </c>
      <c r="H84" s="643" t="str">
        <f t="shared" si="31"/>
        <v>0.10</v>
      </c>
      <c r="I84" s="643" t="str">
        <f t="shared" si="31"/>
        <v>0.10</v>
      </c>
      <c r="J84" s="643" t="str">
        <f t="shared" si="31"/>
        <v>0.10</v>
      </c>
      <c r="K84" s="643" t="str">
        <f t="shared" si="31"/>
        <v>0.10</v>
      </c>
      <c r="L84" s="643" t="str">
        <f t="shared" si="31"/>
        <v>0.10</v>
      </c>
      <c r="M84" s="643" t="str">
        <f t="shared" si="31"/>
        <v>0.10</v>
      </c>
    </row>
    <row r="85" spans="1:13" s="245" customFormat="1" ht="18.75" customHeight="1" thickTop="1">
      <c r="A85" s="1280">
        <v>37</v>
      </c>
      <c r="B85" s="639">
        <v>703</v>
      </c>
      <c r="C85" s="644" t="s">
        <v>1058</v>
      </c>
      <c r="D85" s="645" t="s">
        <v>459</v>
      </c>
      <c r="E85" s="642" t="s">
        <v>2069</v>
      </c>
      <c r="F85" s="216">
        <f>ROUND(VLOOKUP($C85,งบทดลองเบื้องต้น!$B$4:$K$839,3,0),2)</f>
        <v>4227694.55</v>
      </c>
      <c r="G85" s="216">
        <f>ROUND(VLOOKUP($C85,งบทดลองเบื้องต้น!$B$4:$K$839,4,0),2)</f>
        <v>5273960</v>
      </c>
      <c r="H85" s="216">
        <f>ROUND(VLOOKUP($C85,งบทดลองเบื้องต้น!$B$4:$K$839,5,0),2)</f>
        <v>6370399.7999999998</v>
      </c>
      <c r="I85" s="216">
        <f>ROUND(VLOOKUP($C85,งบทดลองเบื้องต้น!$B$4:$K$839,6,0),2)</f>
        <v>1447165.35</v>
      </c>
      <c r="J85" s="216">
        <f>ROUND(VLOOKUP($C85,งบทดลองเบื้องต้น!$B$4:$K$839,7,0),2)</f>
        <v>3346453.5</v>
      </c>
      <c r="K85" s="216">
        <f>ROUND(VLOOKUP($C85,งบทดลองเบื้องต้น!$B$4:$K$839,8,0),2)</f>
        <v>2269572.21</v>
      </c>
      <c r="L85" s="216">
        <f>ROUND(VLOOKUP($C85,งบทดลองเบื้องต้น!$B$4:$K$839,9,0),2)</f>
        <v>3718681.65</v>
      </c>
      <c r="M85" s="216">
        <f>ROUND(VLOOKUP($C85,งบทดลองเบื้องต้น!$B$4:$K$839,10,0),2)</f>
        <v>1459553.75</v>
      </c>
    </row>
    <row r="86" spans="1:13" s="245" customFormat="1" ht="18.75" customHeight="1" thickBot="1">
      <c r="A86" s="1279"/>
      <c r="B86" s="639"/>
      <c r="C86" s="640"/>
      <c r="D86" s="254" t="s">
        <v>1562</v>
      </c>
      <c r="E86" s="642"/>
      <c r="F86" s="643" t="str">
        <f>IF(F85&gt;0,"0.10","0.00")</f>
        <v>0.10</v>
      </c>
      <c r="G86" s="643" t="str">
        <f t="shared" ref="G86:M86" si="32">IF(G85&gt;0,"0.10","0.00")</f>
        <v>0.10</v>
      </c>
      <c r="H86" s="643" t="str">
        <f t="shared" si="32"/>
        <v>0.10</v>
      </c>
      <c r="I86" s="643" t="str">
        <f t="shared" si="32"/>
        <v>0.10</v>
      </c>
      <c r="J86" s="643" t="str">
        <f t="shared" si="32"/>
        <v>0.10</v>
      </c>
      <c r="K86" s="643" t="str">
        <f t="shared" si="32"/>
        <v>0.10</v>
      </c>
      <c r="L86" s="643" t="str">
        <f t="shared" si="32"/>
        <v>0.10</v>
      </c>
      <c r="M86" s="643" t="str">
        <f t="shared" si="32"/>
        <v>0.10</v>
      </c>
    </row>
    <row r="87" spans="1:13" s="245" customFormat="1" ht="18.75" customHeight="1" thickTop="1">
      <c r="A87" s="1280">
        <v>38</v>
      </c>
      <c r="B87" s="639">
        <v>704</v>
      </c>
      <c r="C87" s="644" t="s">
        <v>1059</v>
      </c>
      <c r="D87" s="645" t="s">
        <v>1689</v>
      </c>
      <c r="E87" s="642" t="s">
        <v>2062</v>
      </c>
      <c r="F87" s="216">
        <f>ROUND(VLOOKUP($C87,งบทดลองเบื้องต้น!$B$4:$K$839,3,0),2)</f>
        <v>872363.75</v>
      </c>
      <c r="G87" s="216">
        <f>ROUND(VLOOKUP($C87,งบทดลองเบื้องต้น!$B$4:$K$839,4,0),2)</f>
        <v>426699</v>
      </c>
      <c r="H87" s="216">
        <f>ROUND(VLOOKUP($C87,งบทดลองเบื้องต้น!$B$4:$K$839,5,0),2)</f>
        <v>1136393.5</v>
      </c>
      <c r="I87" s="216">
        <f>ROUND(VLOOKUP($C87,งบทดลองเบื้องต้น!$B$4:$K$839,6,0),2)</f>
        <v>0</v>
      </c>
      <c r="J87" s="216">
        <f>ROUND(VLOOKUP($C87,งบทดลองเบื้องต้น!$B$4:$K$839,7,0),2)</f>
        <v>395470.75</v>
      </c>
      <c r="K87" s="216">
        <f>ROUND(VLOOKUP($C87,งบทดลองเบื้องต้น!$B$4:$K$839,8,0),2)</f>
        <v>428207.5</v>
      </c>
      <c r="L87" s="216">
        <f>ROUND(VLOOKUP($C87,งบทดลองเบื้องต้น!$B$4:$K$839,9,0),2)</f>
        <v>768772</v>
      </c>
      <c r="M87" s="216">
        <f>ROUND(VLOOKUP($C87,งบทดลองเบื้องต้น!$B$4:$K$839,10,0),2)</f>
        <v>72474.5</v>
      </c>
    </row>
    <row r="88" spans="1:13" s="245" customFormat="1" ht="18.75" customHeight="1" thickBot="1">
      <c r="A88" s="1279"/>
      <c r="B88" s="639"/>
      <c r="C88" s="640"/>
      <c r="D88" s="254" t="s">
        <v>1562</v>
      </c>
      <c r="E88" s="642"/>
      <c r="F88" s="643" t="str">
        <f>IF(F87&gt;0,"0.10","0.00")</f>
        <v>0.10</v>
      </c>
      <c r="G88" s="643" t="str">
        <f t="shared" ref="G88:M88" si="33">IF(G87&gt;0,"0.10","0.00")</f>
        <v>0.10</v>
      </c>
      <c r="H88" s="643" t="str">
        <f t="shared" si="33"/>
        <v>0.10</v>
      </c>
      <c r="I88" s="643" t="str">
        <f t="shared" si="33"/>
        <v>0.00</v>
      </c>
      <c r="J88" s="643" t="str">
        <f t="shared" si="33"/>
        <v>0.10</v>
      </c>
      <c r="K88" s="643" t="str">
        <f t="shared" si="33"/>
        <v>0.10</v>
      </c>
      <c r="L88" s="643" t="str">
        <f t="shared" si="33"/>
        <v>0.10</v>
      </c>
      <c r="M88" s="643" t="str">
        <f t="shared" si="33"/>
        <v>0.10</v>
      </c>
    </row>
    <row r="89" spans="1:13" s="245" customFormat="1" ht="18.75" customHeight="1" thickTop="1">
      <c r="A89" s="1280">
        <v>39</v>
      </c>
      <c r="B89" s="639">
        <v>713</v>
      </c>
      <c r="C89" s="644" t="s">
        <v>1988</v>
      </c>
      <c r="D89" s="645" t="s">
        <v>1692</v>
      </c>
      <c r="E89" s="642" t="s">
        <v>2062</v>
      </c>
      <c r="F89" s="216">
        <f>ROUND(VLOOKUP($C89,งบทดลองเบื้องต้น!$B$4:$K$839,3,0),2)</f>
        <v>58769333.659999996</v>
      </c>
      <c r="G89" s="216">
        <f>ROUND(VLOOKUP($C89,งบทดลองเบื้องต้น!$B$4:$K$839,4,0),2)</f>
        <v>10643346.9</v>
      </c>
      <c r="H89" s="216">
        <f>ROUND(VLOOKUP($C89,งบทดลองเบื้องต้น!$B$4:$K$839,5,0),2)</f>
        <v>21069701.309999999</v>
      </c>
      <c r="I89" s="216">
        <f>ROUND(VLOOKUP($C89,งบทดลองเบื้องต้น!$B$4:$K$839,6,0),2)</f>
        <v>22031170.5</v>
      </c>
      <c r="J89" s="216">
        <f>ROUND(VLOOKUP($C89,งบทดลองเบื้องต้น!$B$4:$K$839,7,0),2)</f>
        <v>9800202.4000000004</v>
      </c>
      <c r="K89" s="216">
        <f>ROUND(VLOOKUP($C89,งบทดลองเบื้องต้น!$B$4:$K$839,8,0),2)</f>
        <v>11937314.5</v>
      </c>
      <c r="L89" s="216">
        <f>ROUND(VLOOKUP($C89,งบทดลองเบื้องต้น!$B$4:$K$839,9,0),2)</f>
        <v>10634176.5</v>
      </c>
      <c r="M89" s="216">
        <f>ROUND(VLOOKUP($C89,งบทดลองเบื้องต้น!$B$4:$K$839,10,0),2)</f>
        <v>6612775.4900000002</v>
      </c>
    </row>
    <row r="90" spans="1:13" s="245" customFormat="1" ht="18.75" customHeight="1" thickBot="1">
      <c r="A90" s="1279"/>
      <c r="B90" s="639"/>
      <c r="C90" s="640"/>
      <c r="D90" s="254" t="s">
        <v>1562</v>
      </c>
      <c r="E90" s="642"/>
      <c r="F90" s="643" t="str">
        <f>IF(F89&gt;0,"0.10","0.00")</f>
        <v>0.10</v>
      </c>
      <c r="G90" s="643" t="str">
        <f t="shared" ref="G90:M90" si="34">IF(G89&gt;0,"0.10","0.00")</f>
        <v>0.10</v>
      </c>
      <c r="H90" s="643" t="str">
        <f t="shared" si="34"/>
        <v>0.10</v>
      </c>
      <c r="I90" s="643" t="str">
        <f t="shared" si="34"/>
        <v>0.10</v>
      </c>
      <c r="J90" s="643" t="str">
        <f t="shared" si="34"/>
        <v>0.10</v>
      </c>
      <c r="K90" s="643" t="str">
        <f t="shared" si="34"/>
        <v>0.10</v>
      </c>
      <c r="L90" s="643" t="str">
        <f t="shared" si="34"/>
        <v>0.10</v>
      </c>
      <c r="M90" s="643" t="str">
        <f t="shared" si="34"/>
        <v>0.10</v>
      </c>
    </row>
    <row r="91" spans="1:13" s="245" customFormat="1" ht="18.75" customHeight="1" thickTop="1">
      <c r="A91" s="1280">
        <v>40</v>
      </c>
      <c r="B91" s="639">
        <v>714</v>
      </c>
      <c r="C91" s="644" t="s">
        <v>1989</v>
      </c>
      <c r="D91" s="645" t="s">
        <v>1693</v>
      </c>
      <c r="E91" s="642" t="s">
        <v>2062</v>
      </c>
      <c r="F91" s="216">
        <f>ROUND(VLOOKUP($C91,งบทดลองเบื้องต้น!$B$4:$K$839,3,0),2)</f>
        <v>6298329.5</v>
      </c>
      <c r="G91" s="216">
        <f>ROUND(VLOOKUP($C91,งบทดลองเบื้องต้น!$B$4:$K$839,4,0),2)</f>
        <v>673630</v>
      </c>
      <c r="H91" s="216">
        <f>ROUND(VLOOKUP($C91,งบทดลองเบื้องต้น!$B$4:$K$839,5,0),2)</f>
        <v>3618063.75</v>
      </c>
      <c r="I91" s="216">
        <f>ROUND(VLOOKUP($C91,งบทดลองเบื้องต้น!$B$4:$K$839,6,0),2)</f>
        <v>2219086</v>
      </c>
      <c r="J91" s="216">
        <f>ROUND(VLOOKUP($C91,งบทดลองเบื้องต้น!$B$4:$K$839,7,0),2)</f>
        <v>1524844.25</v>
      </c>
      <c r="K91" s="216">
        <f>ROUND(VLOOKUP($C91,งบทดลองเบื้องต้น!$B$4:$K$839,8,0),2)</f>
        <v>705585</v>
      </c>
      <c r="L91" s="216">
        <f>ROUND(VLOOKUP($C91,งบทดลองเบื้องต้น!$B$4:$K$839,9,0),2)</f>
        <v>633680.5</v>
      </c>
      <c r="M91" s="216">
        <f>ROUND(VLOOKUP($C91,งบทดลองเบื้องต้น!$B$4:$K$839,10,0),2)</f>
        <v>297646.25</v>
      </c>
    </row>
    <row r="92" spans="1:13" s="245" customFormat="1" ht="18.75" customHeight="1" thickBot="1">
      <c r="A92" s="1279"/>
      <c r="B92" s="639"/>
      <c r="C92" s="640"/>
      <c r="D92" s="254" t="s">
        <v>1562</v>
      </c>
      <c r="E92" s="642"/>
      <c r="F92" s="643" t="str">
        <f>IF(F91&gt;0,"0.10","0.00")</f>
        <v>0.10</v>
      </c>
      <c r="G92" s="643" t="str">
        <f t="shared" ref="G92:M92" si="35">IF(G91&gt;0,"0.10","0.00")</f>
        <v>0.10</v>
      </c>
      <c r="H92" s="643" t="str">
        <f t="shared" si="35"/>
        <v>0.10</v>
      </c>
      <c r="I92" s="643" t="str">
        <f t="shared" si="35"/>
        <v>0.10</v>
      </c>
      <c r="J92" s="643" t="str">
        <f t="shared" si="35"/>
        <v>0.10</v>
      </c>
      <c r="K92" s="643" t="str">
        <f t="shared" si="35"/>
        <v>0.10</v>
      </c>
      <c r="L92" s="643" t="str">
        <f t="shared" si="35"/>
        <v>0.10</v>
      </c>
      <c r="M92" s="643" t="str">
        <f t="shared" si="35"/>
        <v>0.10</v>
      </c>
    </row>
    <row r="93" spans="1:13" s="245" customFormat="1" ht="18.75" customHeight="1" thickTop="1">
      <c r="A93" s="1280">
        <v>41</v>
      </c>
      <c r="B93" s="639">
        <v>720</v>
      </c>
      <c r="C93" s="644" t="s">
        <v>1995</v>
      </c>
      <c r="D93" s="645" t="s">
        <v>1850</v>
      </c>
      <c r="E93" s="642" t="s">
        <v>2062</v>
      </c>
      <c r="F93" s="216">
        <f>ROUND(VLOOKUP($C93,งบทดลองเบื้องต้น!$B$4:$K$839,3,0),2)</f>
        <v>2361455</v>
      </c>
      <c r="G93" s="216">
        <f>ROUND(VLOOKUP($C93,งบทดลองเบื้องต้น!$B$4:$K$839,4,0),2)</f>
        <v>1874100</v>
      </c>
      <c r="H93" s="216">
        <f>ROUND(VLOOKUP($C93,งบทดลองเบื้องต้น!$B$4:$K$839,5,0),2)</f>
        <v>2555100</v>
      </c>
      <c r="I93" s="216">
        <f>ROUND(VLOOKUP($C93,งบทดลองเบื้องต้น!$B$4:$K$839,6,0),2)</f>
        <v>1060500</v>
      </c>
      <c r="J93" s="216">
        <f>ROUND(VLOOKUP($C93,งบทดลองเบื้องต้น!$B$4:$K$839,7,0),2)</f>
        <v>438400</v>
      </c>
      <c r="K93" s="216">
        <f>ROUND(VLOOKUP($C93,งบทดลองเบื้องต้น!$B$4:$K$839,8,0),2)</f>
        <v>1718900</v>
      </c>
      <c r="L93" s="216">
        <f>ROUND(VLOOKUP($C93,งบทดลองเบื้องต้น!$B$4:$K$839,9,0),2)</f>
        <v>1481000</v>
      </c>
      <c r="M93" s="216">
        <f>ROUND(VLOOKUP($C93,งบทดลองเบื้องต้น!$B$4:$K$839,10,0),2)</f>
        <v>1078200</v>
      </c>
    </row>
    <row r="94" spans="1:13" s="245" customFormat="1" ht="18.75" customHeight="1" thickBot="1">
      <c r="A94" s="1279"/>
      <c r="B94" s="639"/>
      <c r="C94" s="640"/>
      <c r="D94" s="254" t="s">
        <v>1562</v>
      </c>
      <c r="E94" s="642"/>
      <c r="F94" s="643" t="str">
        <f>IF(F93&gt;0,"0.10","0.00")</f>
        <v>0.10</v>
      </c>
      <c r="G94" s="643" t="str">
        <f t="shared" ref="G94:M94" si="36">IF(G93&gt;0,"0.10","0.00")</f>
        <v>0.10</v>
      </c>
      <c r="H94" s="643" t="str">
        <f t="shared" si="36"/>
        <v>0.10</v>
      </c>
      <c r="I94" s="643" t="str">
        <f t="shared" si="36"/>
        <v>0.10</v>
      </c>
      <c r="J94" s="643" t="str">
        <f t="shared" si="36"/>
        <v>0.10</v>
      </c>
      <c r="K94" s="643" t="str">
        <f t="shared" si="36"/>
        <v>0.10</v>
      </c>
      <c r="L94" s="643" t="str">
        <f t="shared" si="36"/>
        <v>0.10</v>
      </c>
      <c r="M94" s="643" t="str">
        <f t="shared" si="36"/>
        <v>0.10</v>
      </c>
    </row>
    <row r="95" spans="1:13" s="245" customFormat="1" ht="18.75" customHeight="1" thickTop="1">
      <c r="A95" s="1280">
        <v>42</v>
      </c>
      <c r="B95" s="639">
        <v>721</v>
      </c>
      <c r="C95" s="644" t="s">
        <v>1996</v>
      </c>
      <c r="D95" s="645" t="s">
        <v>1907</v>
      </c>
      <c r="E95" s="642" t="s">
        <v>2062</v>
      </c>
      <c r="F95" s="216">
        <f>ROUND(VLOOKUP($C95,งบทดลองเบื้องต้น!$B$4:$K$839,3,0),2)</f>
        <v>0</v>
      </c>
      <c r="G95" s="216">
        <f>ROUND(VLOOKUP($C95,งบทดลองเบื้องต้น!$B$4:$K$839,4,0),2)</f>
        <v>0</v>
      </c>
      <c r="H95" s="216">
        <f>ROUND(VLOOKUP($C95,งบทดลองเบื้องต้น!$B$4:$K$839,5,0),2)</f>
        <v>0</v>
      </c>
      <c r="I95" s="216">
        <f>ROUND(VLOOKUP($C95,งบทดลองเบื้องต้น!$B$4:$K$839,6,0),2)</f>
        <v>0</v>
      </c>
      <c r="J95" s="216">
        <f>ROUND(VLOOKUP($C95,งบทดลองเบื้องต้น!$B$4:$K$839,7,0),2)</f>
        <v>0</v>
      </c>
      <c r="K95" s="216">
        <f>ROUND(VLOOKUP($C95,งบทดลองเบื้องต้น!$B$4:$K$839,8,0),2)</f>
        <v>0</v>
      </c>
      <c r="L95" s="216">
        <f>ROUND(VLOOKUP($C95,งบทดลองเบื้องต้น!$B$4:$K$839,9,0),2)</f>
        <v>0</v>
      </c>
      <c r="M95" s="216">
        <f>ROUND(VLOOKUP($C95,งบทดลองเบื้องต้น!$B$4:$K$839,10,0),2)</f>
        <v>0</v>
      </c>
    </row>
    <row r="96" spans="1:13" s="245" customFormat="1" ht="18.75" customHeight="1" thickBot="1">
      <c r="A96" s="1279"/>
      <c r="B96" s="639"/>
      <c r="C96" s="640"/>
      <c r="D96" s="254" t="s">
        <v>1562</v>
      </c>
      <c r="E96" s="642"/>
      <c r="F96" s="643" t="str">
        <f>IF(F95&gt;0,"0.10","0.00")</f>
        <v>0.00</v>
      </c>
      <c r="G96" s="643" t="str">
        <f t="shared" ref="G96:M96" si="37">IF(G95&gt;0,"0.10","0.00")</f>
        <v>0.00</v>
      </c>
      <c r="H96" s="643" t="str">
        <f t="shared" si="37"/>
        <v>0.00</v>
      </c>
      <c r="I96" s="643" t="str">
        <f t="shared" si="37"/>
        <v>0.00</v>
      </c>
      <c r="J96" s="643" t="str">
        <f t="shared" si="37"/>
        <v>0.00</v>
      </c>
      <c r="K96" s="643" t="str">
        <f t="shared" si="37"/>
        <v>0.00</v>
      </c>
      <c r="L96" s="643" t="str">
        <f t="shared" si="37"/>
        <v>0.00</v>
      </c>
      <c r="M96" s="643" t="str">
        <f t="shared" si="37"/>
        <v>0.00</v>
      </c>
    </row>
    <row r="97" spans="1:13" s="245" customFormat="1" ht="18.75" customHeight="1" thickTop="1">
      <c r="A97" s="1280">
        <v>43</v>
      </c>
      <c r="B97" s="639">
        <v>722</v>
      </c>
      <c r="C97" s="644" t="s">
        <v>1997</v>
      </c>
      <c r="D97" s="645" t="s">
        <v>1401</v>
      </c>
      <c r="E97" s="642" t="s">
        <v>2062</v>
      </c>
      <c r="F97" s="216">
        <f>ROUND(VLOOKUP($C97,งบทดลองเบื้องต้น!$B$4:$K$839,3,0),2)</f>
        <v>18629645</v>
      </c>
      <c r="G97" s="216">
        <f>ROUND(VLOOKUP($C97,งบทดลองเบื้องต้น!$B$4:$K$839,4,0),2)</f>
        <v>3440200</v>
      </c>
      <c r="H97" s="216">
        <f>ROUND(VLOOKUP($C97,งบทดลองเบื้องต้น!$B$4:$K$839,5,0),2)</f>
        <v>5433600</v>
      </c>
      <c r="I97" s="216">
        <f>ROUND(VLOOKUP($C97,งบทดลองเบื้องต้น!$B$4:$K$839,6,0),2)</f>
        <v>7679600.7999999998</v>
      </c>
      <c r="J97" s="216">
        <f>ROUND(VLOOKUP($C97,งบทดลองเบื้องต้น!$B$4:$K$839,7,0),2)</f>
        <v>3633700</v>
      </c>
      <c r="K97" s="216">
        <f>ROUND(VLOOKUP($C97,งบทดลองเบื้องต้น!$B$4:$K$839,8,0),2)</f>
        <v>4670700</v>
      </c>
      <c r="L97" s="216">
        <f>ROUND(VLOOKUP($C97,งบทดลองเบื้องต้น!$B$4:$K$839,9,0),2)</f>
        <v>3468500</v>
      </c>
      <c r="M97" s="216">
        <f>ROUND(VLOOKUP($C97,งบทดลองเบื้องต้น!$B$4:$K$839,10,0),2)</f>
        <v>3197631</v>
      </c>
    </row>
    <row r="98" spans="1:13" s="245" customFormat="1" ht="18.75" customHeight="1" thickBot="1">
      <c r="A98" s="1279"/>
      <c r="B98" s="639"/>
      <c r="C98" s="640"/>
      <c r="D98" s="254" t="s">
        <v>1562</v>
      </c>
      <c r="E98" s="642"/>
      <c r="F98" s="643" t="str">
        <f>IF(F97&gt;0,"0.10","0.00")</f>
        <v>0.10</v>
      </c>
      <c r="G98" s="643" t="str">
        <f t="shared" ref="G98:M98" si="38">IF(G97&gt;0,"0.10","0.00")</f>
        <v>0.10</v>
      </c>
      <c r="H98" s="643" t="str">
        <f t="shared" si="38"/>
        <v>0.10</v>
      </c>
      <c r="I98" s="643" t="str">
        <f t="shared" si="38"/>
        <v>0.10</v>
      </c>
      <c r="J98" s="643" t="str">
        <f t="shared" si="38"/>
        <v>0.10</v>
      </c>
      <c r="K98" s="643" t="str">
        <f t="shared" si="38"/>
        <v>0.10</v>
      </c>
      <c r="L98" s="643" t="str">
        <f t="shared" si="38"/>
        <v>0.10</v>
      </c>
      <c r="M98" s="643" t="str">
        <f t="shared" si="38"/>
        <v>0.10</v>
      </c>
    </row>
    <row r="99" spans="1:13" s="245" customFormat="1" ht="18.75" customHeight="1" thickTop="1">
      <c r="A99" s="1280">
        <v>44</v>
      </c>
      <c r="B99" s="639">
        <v>723</v>
      </c>
      <c r="C99" s="644" t="s">
        <v>1998</v>
      </c>
      <c r="D99" s="645" t="s">
        <v>1402</v>
      </c>
      <c r="E99" s="642" t="s">
        <v>2062</v>
      </c>
      <c r="F99" s="216">
        <f>ROUND(VLOOKUP($C99,งบทดลองเบื้องต้น!$B$4:$K$839,3,0),2)</f>
        <v>5008.79</v>
      </c>
      <c r="G99" s="216">
        <f>ROUND(VLOOKUP($C99,งบทดลองเบื้องต้น!$B$4:$K$839,4,0),2)</f>
        <v>0</v>
      </c>
      <c r="H99" s="216">
        <f>ROUND(VLOOKUP($C99,งบทดลองเบื้องต้น!$B$4:$K$839,5,0),2)</f>
        <v>0</v>
      </c>
      <c r="I99" s="216">
        <f>ROUND(VLOOKUP($C99,งบทดลองเบื้องต้น!$B$4:$K$839,6,0),2)</f>
        <v>40150.6</v>
      </c>
      <c r="J99" s="216">
        <f>ROUND(VLOOKUP($C99,งบทดลองเบื้องต้น!$B$4:$K$839,7,0),2)</f>
        <v>0</v>
      </c>
      <c r="K99" s="216">
        <f>ROUND(VLOOKUP($C99,งบทดลองเบื้องต้น!$B$4:$K$839,8,0),2)</f>
        <v>0</v>
      </c>
      <c r="L99" s="216">
        <f>ROUND(VLOOKUP($C99,งบทดลองเบื้องต้น!$B$4:$K$839,9,0),2)</f>
        <v>0</v>
      </c>
      <c r="M99" s="216">
        <f>ROUND(VLOOKUP($C99,งบทดลองเบื้องต้น!$B$4:$K$839,10,0),2)</f>
        <v>0</v>
      </c>
    </row>
    <row r="100" spans="1:13" s="245" customFormat="1" ht="18.75" customHeight="1" thickBot="1">
      <c r="A100" s="1279"/>
      <c r="B100" s="639"/>
      <c r="C100" s="640"/>
      <c r="D100" s="254" t="s">
        <v>1562</v>
      </c>
      <c r="E100" s="642"/>
      <c r="F100" s="643" t="str">
        <f>IF(F99&gt;0,"0.10","0.00")</f>
        <v>0.10</v>
      </c>
      <c r="G100" s="643" t="str">
        <f t="shared" ref="G100:M100" si="39">IF(G99&gt;0,"0.10","0.00")</f>
        <v>0.00</v>
      </c>
      <c r="H100" s="643" t="str">
        <f t="shared" si="39"/>
        <v>0.00</v>
      </c>
      <c r="I100" s="643" t="str">
        <f t="shared" si="39"/>
        <v>0.10</v>
      </c>
      <c r="J100" s="643" t="str">
        <f t="shared" si="39"/>
        <v>0.00</v>
      </c>
      <c r="K100" s="643" t="str">
        <f t="shared" si="39"/>
        <v>0.00</v>
      </c>
      <c r="L100" s="643" t="str">
        <f t="shared" si="39"/>
        <v>0.00</v>
      </c>
      <c r="M100" s="643" t="str">
        <f t="shared" si="39"/>
        <v>0.00</v>
      </c>
    </row>
    <row r="101" spans="1:13" s="245" customFormat="1" ht="18.75" customHeight="1" thickTop="1">
      <c r="A101" s="1280">
        <v>45</v>
      </c>
      <c r="B101" s="639">
        <v>798</v>
      </c>
      <c r="C101" s="644" t="s">
        <v>1127</v>
      </c>
      <c r="D101" s="645" t="s">
        <v>461</v>
      </c>
      <c r="E101" s="642" t="s">
        <v>2062</v>
      </c>
      <c r="F101" s="216">
        <f>ROUND(VLOOKUP($C101,งบทดลองเบื้องต้น!$B$4:$K$839,3,0),2)</f>
        <v>1079388.75</v>
      </c>
      <c r="G101" s="216">
        <f>ROUND(VLOOKUP($C101,งบทดลองเบื้องต้น!$B$4:$K$839,4,0),2)</f>
        <v>1179723.3500000001</v>
      </c>
      <c r="H101" s="216">
        <f>ROUND(VLOOKUP($C101,งบทดลองเบื้องต้น!$B$4:$K$839,5,0),2)</f>
        <v>613874.80000000005</v>
      </c>
      <c r="I101" s="216">
        <f>ROUND(VLOOKUP($C101,งบทดลองเบื้องต้น!$B$4:$K$839,6,0),2)</f>
        <v>648212.5</v>
      </c>
      <c r="J101" s="216">
        <f>ROUND(VLOOKUP($C101,งบทดลองเบื้องต้น!$B$4:$K$839,7,0),2)</f>
        <v>139758.19</v>
      </c>
      <c r="K101" s="216">
        <f>ROUND(VLOOKUP($C101,งบทดลองเบื้องต้น!$B$4:$K$839,8,0),2)</f>
        <v>809829.6</v>
      </c>
      <c r="L101" s="216">
        <f>ROUND(VLOOKUP($C101,งบทดลองเบื้องต้น!$B$4:$K$839,9,0),2)</f>
        <v>188680.5</v>
      </c>
      <c r="M101" s="216">
        <f>ROUND(VLOOKUP($C101,งบทดลองเบื้องต้น!$B$4:$K$839,10,0),2)</f>
        <v>347332.05</v>
      </c>
    </row>
    <row r="102" spans="1:13" s="245" customFormat="1" ht="18.75" customHeight="1" thickBot="1">
      <c r="A102" s="1279"/>
      <c r="B102" s="639"/>
      <c r="C102" s="640"/>
      <c r="D102" s="254" t="s">
        <v>1562</v>
      </c>
      <c r="E102" s="642"/>
      <c r="F102" s="643" t="str">
        <f>IF(F101&gt;0,"0.10","0.00")</f>
        <v>0.10</v>
      </c>
      <c r="G102" s="643" t="str">
        <f t="shared" ref="G102:M102" si="40">IF(G101&gt;0,"0.10","0.00")</f>
        <v>0.10</v>
      </c>
      <c r="H102" s="643" t="str">
        <f t="shared" si="40"/>
        <v>0.10</v>
      </c>
      <c r="I102" s="643" t="str">
        <f t="shared" si="40"/>
        <v>0.10</v>
      </c>
      <c r="J102" s="643" t="str">
        <f t="shared" si="40"/>
        <v>0.10</v>
      </c>
      <c r="K102" s="643" t="str">
        <f t="shared" si="40"/>
        <v>0.10</v>
      </c>
      <c r="L102" s="643" t="str">
        <f t="shared" si="40"/>
        <v>0.10</v>
      </c>
      <c r="M102" s="643" t="str">
        <f t="shared" si="40"/>
        <v>0.10</v>
      </c>
    </row>
    <row r="103" spans="1:13" ht="19.5" customHeight="1" thickTop="1"/>
  </sheetData>
  <autoFilter ref="A3:F3" xr:uid="{DA596416-E85D-4CC1-9858-7AD866DFC0B4}"/>
  <mergeCells count="51">
    <mergeCell ref="A91:A92"/>
    <mergeCell ref="A93:A94"/>
    <mergeCell ref="A95:A96"/>
    <mergeCell ref="A97:A98"/>
    <mergeCell ref="A99:A100"/>
    <mergeCell ref="A101:A102"/>
    <mergeCell ref="A79:A80"/>
    <mergeCell ref="A81:A82"/>
    <mergeCell ref="A83:A84"/>
    <mergeCell ref="A85:A86"/>
    <mergeCell ref="A87:A88"/>
    <mergeCell ref="A89:A90"/>
    <mergeCell ref="A67:A68"/>
    <mergeCell ref="A69:A70"/>
    <mergeCell ref="A71:A72"/>
    <mergeCell ref="A73:A74"/>
    <mergeCell ref="A75:A76"/>
    <mergeCell ref="A77:A78"/>
    <mergeCell ref="A55:A56"/>
    <mergeCell ref="A57:A58"/>
    <mergeCell ref="A59:A60"/>
    <mergeCell ref="A61:A62"/>
    <mergeCell ref="A63:A64"/>
    <mergeCell ref="A65:A66"/>
    <mergeCell ref="A49:A50"/>
    <mergeCell ref="A51:A52"/>
    <mergeCell ref="A53:A54"/>
    <mergeCell ref="A8:A9"/>
    <mergeCell ref="A37:A38"/>
    <mergeCell ref="A39:A40"/>
    <mergeCell ref="A41:A42"/>
    <mergeCell ref="A43:A45"/>
    <mergeCell ref="A20:A21"/>
    <mergeCell ref="A22:A23"/>
    <mergeCell ref="E43:E44"/>
    <mergeCell ref="A46:A48"/>
    <mergeCell ref="E46:E47"/>
    <mergeCell ref="E30:E31"/>
    <mergeCell ref="A33:A34"/>
    <mergeCell ref="A35:A36"/>
    <mergeCell ref="A30:A32"/>
    <mergeCell ref="C2:D2"/>
    <mergeCell ref="A4:A5"/>
    <mergeCell ref="A6:A7"/>
    <mergeCell ref="A24:A29"/>
    <mergeCell ref="E24:E28"/>
    <mergeCell ref="A10:A11"/>
    <mergeCell ref="A12:A13"/>
    <mergeCell ref="A14:A15"/>
    <mergeCell ref="A16:A17"/>
    <mergeCell ref="A18:A19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วิธีทำ</vt:lpstr>
      <vt:lpstr>เกณฑ์กระทรวงตรวจสอบ</vt:lpstr>
      <vt:lpstr>1.วาง งบทดลอง 4 แถว</vt:lpstr>
      <vt:lpstr>แยกหน่วยบริการ</vt:lpstr>
      <vt:lpstr>งบทดลองเบื้องต้น</vt:lpstr>
      <vt:lpstr>10.ตรวจสอบดุลบัญชี</vt:lpstr>
      <vt:lpstr>ออกเกรดและให้คะแนน </vt:lpstr>
      <vt:lpstr>สรุปคะแนนแต่ละเรื่อง</vt:lpstr>
      <vt:lpstr>ข้อสังเกตุในการตรวจกองเศรษฐกิจ</vt:lpstr>
      <vt:lpstr>จับคู่ลูกหนี้-รายได้ข้อสังเกต</vt:lpstr>
      <vt:lpstr>1.กระทบยอดบัญชี</vt:lpstr>
      <vt:lpstr>1.4 กระทบยอดเงินฝาก</vt:lpstr>
      <vt:lpstr>2.ลูกหนี้ค่ารักษา</vt:lpstr>
      <vt:lpstr>2.1.จับคู่รายได้กับส่วนต่าง</vt:lpstr>
      <vt:lpstr>3. ค่าเผื่อหนี้สงสัยจะสูญ.</vt:lpstr>
      <vt:lpstr>4.สินทรัพย์ถาวร</vt:lpstr>
      <vt:lpstr>5.จับคู่ค่าเสื่อมราคา</vt:lpstr>
      <vt:lpstr>6.บัญชีพักต้องไม่มียอด</vt:lpstr>
      <vt:lpstr>7.จับคู่วัสดุ-เจ้าหนี้</vt:lpstr>
      <vt:lpstr>8.จับส่วนของเขตให้เท่ากับกระทรว</vt:lpstr>
      <vt:lpstr>8.8การบันทึกค่าตอบแทน</vt:lpstr>
      <vt:lpstr>9.วิเคราะห์รายงานการเงิน สป.สธ</vt:lpstr>
      <vt:lpstr>จับคู่เจ้าหนี้ เครดิต</vt:lpstr>
      <vt:lpstr>Sheet1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r8way2024_5@hotmail.com</cp:lastModifiedBy>
  <cp:lastPrinted>2023-12-28T03:14:18Z</cp:lastPrinted>
  <dcterms:created xsi:type="dcterms:W3CDTF">2017-04-26T03:59:52Z</dcterms:created>
  <dcterms:modified xsi:type="dcterms:W3CDTF">2024-09-15T08:34:56Z</dcterms:modified>
</cp:coreProperties>
</file>